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Follow" sheetId="12" r:id="rId3"/>
    <sheet name="CalculationsAndCharts" sheetId="2" r:id="rId4"/>
    <sheet name="Trend Transaction Summary" sheetId="14" r:id="rId5"/>
    <sheet name="Swing Transaction Summary" sheetId="16" r:id="rId6"/>
  </sheets>
  <functionGroups builtInGroupCount="17"/>
  <externalReferences>
    <externalReference r:id="rId7"/>
    <externalReference r:id="rId8"/>
  </externalReferences>
  <definedNames>
    <definedName name="GetStockHistoryData_1" localSheetId="1">InputPriceData!$B$16:$B$8304</definedName>
    <definedName name="GetStockIdData_1" localSheetId="1">InputPriceData!$B$1:$B$2</definedName>
    <definedName name="HeaderRowAnchor">InputPriceData!$B$15</definedName>
    <definedName name="HistReqDataType" localSheetId="2">[1]InputPriceData!$E$6</definedName>
    <definedName name="HistReqDataType" localSheetId="5">[2]InputPriceData!$E$6</definedName>
    <definedName name="HistReqDataType" localSheetId="4">[2]InputPriceData!$E$6</definedName>
    <definedName name="HistReqDataType">InputPriceData!$E$6</definedName>
    <definedName name="HistReqEndDate">InputPriceData!$B$6</definedName>
    <definedName name="HistReqStartDate">InputPriceData!$B$5</definedName>
    <definedName name="HistReqSymbol">InputPriceData!$B$4</definedName>
    <definedName name="RelRowHeaderAnchor">InputPriceData!$A$15</definedName>
  </definedNames>
  <calcPr calcId="145621" iterate="1" calcOnSave="0"/>
</workbook>
</file>

<file path=xl/calcChain.xml><?xml version="1.0" encoding="utf-8"?>
<calcChain xmlns="http://schemas.openxmlformats.org/spreadsheetml/2006/main">
  <c r="A21" i="2" l="1"/>
  <c r="D27" i="2" l="1"/>
  <c r="B27" i="2"/>
  <c r="I17" i="1" l="1"/>
  <c r="K17" i="1" s="1"/>
  <c r="J17" i="1"/>
  <c r="O17" i="1" s="1"/>
  <c r="L17" i="1"/>
  <c r="M17" i="1"/>
  <c r="N17" i="1"/>
  <c r="I18" i="1"/>
  <c r="J18" i="1"/>
  <c r="O18" i="1" s="1"/>
  <c r="I19" i="1"/>
  <c r="M19" i="1" s="1"/>
  <c r="J19" i="1"/>
  <c r="O19" i="1" s="1"/>
  <c r="K19" i="1"/>
  <c r="L19" i="1"/>
  <c r="N19" i="1"/>
  <c r="I20" i="1"/>
  <c r="J20" i="1"/>
  <c r="O20" i="1" s="1"/>
  <c r="K20" i="1"/>
  <c r="I21" i="1"/>
  <c r="J21" i="1"/>
  <c r="O21" i="1" s="1"/>
  <c r="L21" i="1"/>
  <c r="I22" i="1"/>
  <c r="J22" i="1"/>
  <c r="O22" i="1" s="1"/>
  <c r="I23" i="1"/>
  <c r="J23" i="1"/>
  <c r="O23" i="1" s="1"/>
  <c r="K23" i="1"/>
  <c r="L23" i="1"/>
  <c r="M23" i="1"/>
  <c r="N23" i="1"/>
  <c r="I24" i="1"/>
  <c r="N24" i="1" s="1"/>
  <c r="J24" i="1"/>
  <c r="O24" i="1" s="1"/>
  <c r="K24" i="1"/>
  <c r="L24" i="1"/>
  <c r="M24" i="1"/>
  <c r="I25" i="1"/>
  <c r="K25" i="1" s="1"/>
  <c r="J25" i="1"/>
  <c r="O25" i="1" s="1"/>
  <c r="L25" i="1"/>
  <c r="M25" i="1"/>
  <c r="N25" i="1"/>
  <c r="I26" i="1"/>
  <c r="J26" i="1"/>
  <c r="O26" i="1" s="1"/>
  <c r="M26" i="1"/>
  <c r="N26" i="1"/>
  <c r="I27" i="1"/>
  <c r="M27" i="1" s="1"/>
  <c r="J27" i="1"/>
  <c r="O27" i="1" s="1"/>
  <c r="K27" i="1"/>
  <c r="L27" i="1"/>
  <c r="N27" i="1"/>
  <c r="I28" i="1"/>
  <c r="J28" i="1"/>
  <c r="O28" i="1" s="1"/>
  <c r="I29" i="1"/>
  <c r="J29" i="1"/>
  <c r="O29" i="1" s="1"/>
  <c r="L29" i="1"/>
  <c r="I30" i="1"/>
  <c r="J30" i="1"/>
  <c r="O30" i="1" s="1"/>
  <c r="I31" i="1"/>
  <c r="J31" i="1"/>
  <c r="O31" i="1" s="1"/>
  <c r="K31" i="1"/>
  <c r="L31" i="1"/>
  <c r="M31" i="1"/>
  <c r="N31" i="1"/>
  <c r="I32" i="1"/>
  <c r="N32" i="1" s="1"/>
  <c r="J32" i="1"/>
  <c r="O32" i="1" s="1"/>
  <c r="K32" i="1"/>
  <c r="L32" i="1"/>
  <c r="M32" i="1"/>
  <c r="I33" i="1"/>
  <c r="K33" i="1" s="1"/>
  <c r="J33" i="1"/>
  <c r="O33" i="1" s="1"/>
  <c r="L33" i="1"/>
  <c r="M33" i="1"/>
  <c r="N33" i="1"/>
  <c r="I34" i="1"/>
  <c r="J34" i="1"/>
  <c r="O34" i="1" s="1"/>
  <c r="M34" i="1"/>
  <c r="N34" i="1"/>
  <c r="I35" i="1"/>
  <c r="M35" i="1" s="1"/>
  <c r="J35" i="1"/>
  <c r="O35" i="1" s="1"/>
  <c r="K35" i="1"/>
  <c r="L35" i="1"/>
  <c r="N35" i="1"/>
  <c r="I36" i="1"/>
  <c r="J36" i="1"/>
  <c r="O36" i="1" s="1"/>
  <c r="I37" i="1"/>
  <c r="J37" i="1"/>
  <c r="O37" i="1" s="1"/>
  <c r="I38" i="1"/>
  <c r="J38" i="1"/>
  <c r="O38" i="1" s="1"/>
  <c r="I39" i="1"/>
  <c r="J39" i="1"/>
  <c r="O39" i="1" s="1"/>
  <c r="K39" i="1"/>
  <c r="L39" i="1"/>
  <c r="M39" i="1"/>
  <c r="N39" i="1"/>
  <c r="I40" i="1"/>
  <c r="N40" i="1" s="1"/>
  <c r="J40" i="1"/>
  <c r="O40" i="1" s="1"/>
  <c r="K40" i="1"/>
  <c r="L40" i="1"/>
  <c r="M40" i="1"/>
  <c r="I41" i="1"/>
  <c r="K41" i="1" s="1"/>
  <c r="J41" i="1"/>
  <c r="O41" i="1" s="1"/>
  <c r="L41" i="1"/>
  <c r="M41" i="1"/>
  <c r="N41" i="1"/>
  <c r="I42" i="1"/>
  <c r="J42" i="1"/>
  <c r="O42" i="1" s="1"/>
  <c r="I43" i="1"/>
  <c r="M43" i="1" s="1"/>
  <c r="J43" i="1"/>
  <c r="O43" i="1" s="1"/>
  <c r="K43" i="1"/>
  <c r="L43" i="1"/>
  <c r="N43" i="1"/>
  <c r="I44" i="1"/>
  <c r="J44" i="1"/>
  <c r="O44" i="1" s="1"/>
  <c r="K44" i="1"/>
  <c r="I45" i="1"/>
  <c r="L45" i="1" s="1"/>
  <c r="J45" i="1"/>
  <c r="O45" i="1" s="1"/>
  <c r="I46" i="1"/>
  <c r="J46" i="1"/>
  <c r="O46" i="1" s="1"/>
  <c r="K46" i="1"/>
  <c r="M46" i="1"/>
  <c r="I47" i="1"/>
  <c r="J47" i="1"/>
  <c r="O47" i="1" s="1"/>
  <c r="K47" i="1"/>
  <c r="L47" i="1"/>
  <c r="M47" i="1"/>
  <c r="N47" i="1"/>
  <c r="I48" i="1"/>
  <c r="N48" i="1" s="1"/>
  <c r="J48" i="1"/>
  <c r="O48" i="1" s="1"/>
  <c r="K48" i="1"/>
  <c r="L48" i="1"/>
  <c r="M48" i="1"/>
  <c r="I49" i="1"/>
  <c r="K49" i="1" s="1"/>
  <c r="J49" i="1"/>
  <c r="O49" i="1" s="1"/>
  <c r="L49" i="1"/>
  <c r="M49" i="1"/>
  <c r="N49" i="1"/>
  <c r="I50" i="1"/>
  <c r="M50" i="1" s="1"/>
  <c r="J50" i="1"/>
  <c r="O50" i="1" s="1"/>
  <c r="I51" i="1"/>
  <c r="M51" i="1" s="1"/>
  <c r="J51" i="1"/>
  <c r="O51" i="1" s="1"/>
  <c r="K51" i="1"/>
  <c r="L51" i="1"/>
  <c r="N51" i="1"/>
  <c r="I52" i="1"/>
  <c r="J52" i="1"/>
  <c r="O52" i="1" s="1"/>
  <c r="K52" i="1"/>
  <c r="I53" i="1"/>
  <c r="J53" i="1"/>
  <c r="O53" i="1" s="1"/>
  <c r="L53" i="1"/>
  <c r="I54" i="1"/>
  <c r="J54" i="1"/>
  <c r="O54" i="1" s="1"/>
  <c r="K54" i="1"/>
  <c r="M54" i="1"/>
  <c r="I55" i="1"/>
  <c r="J55" i="1"/>
  <c r="O55" i="1" s="1"/>
  <c r="K55" i="1"/>
  <c r="L55" i="1"/>
  <c r="M55" i="1"/>
  <c r="N55" i="1"/>
  <c r="I56" i="1"/>
  <c r="N56" i="1" s="1"/>
  <c r="J56" i="1"/>
  <c r="O56" i="1" s="1"/>
  <c r="K56" i="1"/>
  <c r="L56" i="1"/>
  <c r="M56" i="1"/>
  <c r="I57" i="1"/>
  <c r="K57" i="1" s="1"/>
  <c r="J57" i="1"/>
  <c r="O57" i="1" s="1"/>
  <c r="L57" i="1"/>
  <c r="M57" i="1"/>
  <c r="N57" i="1"/>
  <c r="I58" i="1"/>
  <c r="J58" i="1"/>
  <c r="O58" i="1" s="1"/>
  <c r="M58" i="1"/>
  <c r="N58" i="1"/>
  <c r="I59" i="1"/>
  <c r="M59" i="1" s="1"/>
  <c r="J59" i="1"/>
  <c r="O59" i="1" s="1"/>
  <c r="K59" i="1"/>
  <c r="L59" i="1"/>
  <c r="N59" i="1"/>
  <c r="I60" i="1"/>
  <c r="J60" i="1"/>
  <c r="O60" i="1" s="1"/>
  <c r="K60" i="1"/>
  <c r="I61" i="1"/>
  <c r="J61" i="1"/>
  <c r="O61" i="1" s="1"/>
  <c r="I62" i="1"/>
  <c r="J62" i="1"/>
  <c r="O62" i="1" s="1"/>
  <c r="M62" i="1"/>
  <c r="I63" i="1"/>
  <c r="J63" i="1"/>
  <c r="O63" i="1" s="1"/>
  <c r="K63" i="1"/>
  <c r="L63" i="1"/>
  <c r="M63" i="1"/>
  <c r="N63" i="1"/>
  <c r="I64" i="1"/>
  <c r="N64" i="1" s="1"/>
  <c r="J64" i="1"/>
  <c r="O64" i="1" s="1"/>
  <c r="K64" i="1"/>
  <c r="L64" i="1"/>
  <c r="M64" i="1"/>
  <c r="I65" i="1"/>
  <c r="K65" i="1" s="1"/>
  <c r="J65" i="1"/>
  <c r="O65" i="1" s="1"/>
  <c r="L65" i="1"/>
  <c r="M65" i="1"/>
  <c r="N65" i="1"/>
  <c r="I66" i="1"/>
  <c r="J66" i="1"/>
  <c r="O66" i="1" s="1"/>
  <c r="N66" i="1"/>
  <c r="I67" i="1"/>
  <c r="M67" i="1" s="1"/>
  <c r="J67" i="1"/>
  <c r="O67" i="1" s="1"/>
  <c r="K67" i="1"/>
  <c r="L67" i="1"/>
  <c r="N67" i="1"/>
  <c r="I68" i="1"/>
  <c r="J68" i="1"/>
  <c r="O68" i="1" s="1"/>
  <c r="I69" i="1"/>
  <c r="J69" i="1"/>
  <c r="O69" i="1" s="1"/>
  <c r="I70" i="1"/>
  <c r="K70" i="1" s="1"/>
  <c r="J70" i="1"/>
  <c r="O70" i="1" s="1"/>
  <c r="I71" i="1"/>
  <c r="J71" i="1"/>
  <c r="O71" i="1" s="1"/>
  <c r="K71" i="1"/>
  <c r="L71" i="1"/>
  <c r="M71" i="1"/>
  <c r="N71" i="1"/>
  <c r="I72" i="1"/>
  <c r="J72" i="1"/>
  <c r="O72" i="1" s="1"/>
  <c r="K72" i="1"/>
  <c r="L72" i="1"/>
  <c r="M72" i="1"/>
  <c r="N72" i="1"/>
  <c r="I73" i="1"/>
  <c r="K73" i="1" s="1"/>
  <c r="J73" i="1"/>
  <c r="O73" i="1" s="1"/>
  <c r="L73" i="1"/>
  <c r="M73" i="1"/>
  <c r="N73" i="1"/>
  <c r="I74" i="1"/>
  <c r="J74" i="1"/>
  <c r="O74" i="1" s="1"/>
  <c r="I75" i="1"/>
  <c r="M75" i="1" s="1"/>
  <c r="J75" i="1"/>
  <c r="O75" i="1" s="1"/>
  <c r="K75" i="1"/>
  <c r="L75" i="1"/>
  <c r="N75" i="1"/>
  <c r="I76" i="1"/>
  <c r="J76" i="1"/>
  <c r="O76" i="1" s="1"/>
  <c r="I77" i="1"/>
  <c r="J77" i="1"/>
  <c r="O77" i="1" s="1"/>
  <c r="I78" i="1"/>
  <c r="K78" i="1" s="1"/>
  <c r="J78" i="1"/>
  <c r="O78" i="1" s="1"/>
  <c r="I79" i="1"/>
  <c r="J79" i="1"/>
  <c r="O79" i="1" s="1"/>
  <c r="K79" i="1"/>
  <c r="L79" i="1"/>
  <c r="M79" i="1"/>
  <c r="N79" i="1"/>
  <c r="I80" i="1"/>
  <c r="J80" i="1"/>
  <c r="O80" i="1" s="1"/>
  <c r="K80" i="1"/>
  <c r="L80" i="1"/>
  <c r="M80" i="1"/>
  <c r="N80" i="1"/>
  <c r="I81" i="1"/>
  <c r="K81" i="1" s="1"/>
  <c r="J81" i="1"/>
  <c r="O81" i="1" s="1"/>
  <c r="L81" i="1"/>
  <c r="M81" i="1"/>
  <c r="N81" i="1"/>
  <c r="I82" i="1"/>
  <c r="J82" i="1"/>
  <c r="O82" i="1" s="1"/>
  <c r="N82" i="1"/>
  <c r="I83" i="1"/>
  <c r="M83" i="1" s="1"/>
  <c r="J83" i="1"/>
  <c r="O83" i="1" s="1"/>
  <c r="K83" i="1"/>
  <c r="L83" i="1"/>
  <c r="N83" i="1"/>
  <c r="I84" i="1"/>
  <c r="J84" i="1"/>
  <c r="O84" i="1" s="1"/>
  <c r="I85" i="1"/>
  <c r="J85" i="1"/>
  <c r="O85" i="1" s="1"/>
  <c r="I86" i="1"/>
  <c r="K86" i="1" s="1"/>
  <c r="J86" i="1"/>
  <c r="O86" i="1" s="1"/>
  <c r="I87" i="1"/>
  <c r="J87" i="1"/>
  <c r="O87" i="1" s="1"/>
  <c r="K87" i="1"/>
  <c r="L87" i="1"/>
  <c r="M87" i="1"/>
  <c r="N87" i="1"/>
  <c r="I88" i="1"/>
  <c r="J88" i="1"/>
  <c r="O88" i="1" s="1"/>
  <c r="K88" i="1"/>
  <c r="L88" i="1"/>
  <c r="M88" i="1"/>
  <c r="N88" i="1"/>
  <c r="I89" i="1"/>
  <c r="K89" i="1" s="1"/>
  <c r="J89" i="1"/>
  <c r="O89" i="1" s="1"/>
  <c r="L89" i="1"/>
  <c r="M89" i="1"/>
  <c r="N89" i="1"/>
  <c r="I90" i="1"/>
  <c r="N90" i="1" s="1"/>
  <c r="J90" i="1"/>
  <c r="O90" i="1" s="1"/>
  <c r="M90" i="1"/>
  <c r="I91" i="1"/>
  <c r="L91" i="1" s="1"/>
  <c r="J91" i="1"/>
  <c r="O91" i="1" s="1"/>
  <c r="K91" i="1"/>
  <c r="N91" i="1"/>
  <c r="I92" i="1"/>
  <c r="J92" i="1"/>
  <c r="O92" i="1" s="1"/>
  <c r="I93" i="1"/>
  <c r="J93" i="1"/>
  <c r="O93" i="1" s="1"/>
  <c r="M93" i="1"/>
  <c r="I94" i="1"/>
  <c r="L94" i="1" s="1"/>
  <c r="J94" i="1"/>
  <c r="O94" i="1" s="1"/>
  <c r="K94" i="1"/>
  <c r="M94" i="1"/>
  <c r="N94" i="1"/>
  <c r="I95" i="1"/>
  <c r="J95" i="1"/>
  <c r="O95" i="1" s="1"/>
  <c r="K95" i="1"/>
  <c r="L95" i="1"/>
  <c r="M95" i="1"/>
  <c r="N95" i="1"/>
  <c r="I96" i="1"/>
  <c r="J96" i="1"/>
  <c r="O96" i="1" s="1"/>
  <c r="K96" i="1"/>
  <c r="L96" i="1"/>
  <c r="M96" i="1"/>
  <c r="N96" i="1"/>
  <c r="I97" i="1"/>
  <c r="J97" i="1"/>
  <c r="O97" i="1" s="1"/>
  <c r="N97" i="1"/>
  <c r="I98" i="1"/>
  <c r="J98" i="1"/>
  <c r="O98" i="1" s="1"/>
  <c r="M98" i="1"/>
  <c r="N98" i="1"/>
  <c r="I99" i="1"/>
  <c r="L99" i="1" s="1"/>
  <c r="J99" i="1"/>
  <c r="O99" i="1" s="1"/>
  <c r="K99" i="1"/>
  <c r="N99" i="1"/>
  <c r="I100" i="1"/>
  <c r="J100" i="1"/>
  <c r="O100" i="1" s="1"/>
  <c r="I101" i="1"/>
  <c r="J101" i="1"/>
  <c r="O101" i="1" s="1"/>
  <c r="L101" i="1"/>
  <c r="M101" i="1"/>
  <c r="I102" i="1"/>
  <c r="J102" i="1"/>
  <c r="O102" i="1" s="1"/>
  <c r="I103" i="1"/>
  <c r="J103" i="1"/>
  <c r="O103" i="1" s="1"/>
  <c r="K103" i="1"/>
  <c r="L103" i="1"/>
  <c r="M103" i="1"/>
  <c r="N103" i="1"/>
  <c r="I104" i="1"/>
  <c r="J104" i="1"/>
  <c r="O104" i="1" s="1"/>
  <c r="K104" i="1"/>
  <c r="L104" i="1"/>
  <c r="M104" i="1"/>
  <c r="N104" i="1"/>
  <c r="I105" i="1"/>
  <c r="J105" i="1"/>
  <c r="O105" i="1" s="1"/>
  <c r="I106" i="1"/>
  <c r="N106" i="1" s="1"/>
  <c r="J106" i="1"/>
  <c r="O106" i="1" s="1"/>
  <c r="M106" i="1"/>
  <c r="I107" i="1"/>
  <c r="L107" i="1" s="1"/>
  <c r="J107" i="1"/>
  <c r="O107" i="1" s="1"/>
  <c r="K107" i="1"/>
  <c r="N107" i="1"/>
  <c r="I108" i="1"/>
  <c r="J108" i="1"/>
  <c r="O108" i="1" s="1"/>
  <c r="I109" i="1"/>
  <c r="J109" i="1"/>
  <c r="O109" i="1" s="1"/>
  <c r="I110" i="1"/>
  <c r="L110" i="1" s="1"/>
  <c r="J110" i="1"/>
  <c r="O110" i="1" s="1"/>
  <c r="K110" i="1"/>
  <c r="M110" i="1"/>
  <c r="N110" i="1"/>
  <c r="I111" i="1"/>
  <c r="J111" i="1"/>
  <c r="O111" i="1" s="1"/>
  <c r="K111" i="1"/>
  <c r="L111" i="1"/>
  <c r="M111" i="1"/>
  <c r="N111" i="1"/>
  <c r="I112" i="1"/>
  <c r="J112" i="1"/>
  <c r="O112" i="1" s="1"/>
  <c r="K112" i="1"/>
  <c r="L112" i="1"/>
  <c r="M112" i="1"/>
  <c r="N112" i="1"/>
  <c r="I113" i="1"/>
  <c r="J113" i="1"/>
  <c r="O113" i="1" s="1"/>
  <c r="N113" i="1"/>
  <c r="I114" i="1"/>
  <c r="J114" i="1"/>
  <c r="O114" i="1" s="1"/>
  <c r="M114" i="1"/>
  <c r="N114" i="1"/>
  <c r="I115" i="1"/>
  <c r="L115" i="1" s="1"/>
  <c r="J115" i="1"/>
  <c r="O115" i="1" s="1"/>
  <c r="K115" i="1"/>
  <c r="N115" i="1"/>
  <c r="I116" i="1"/>
  <c r="J116" i="1"/>
  <c r="O116" i="1" s="1"/>
  <c r="I117" i="1"/>
  <c r="J117" i="1"/>
  <c r="O117" i="1" s="1"/>
  <c r="L117" i="1"/>
  <c r="M117" i="1"/>
  <c r="I118" i="1"/>
  <c r="J118" i="1"/>
  <c r="O118" i="1" s="1"/>
  <c r="M118" i="1"/>
  <c r="I119" i="1"/>
  <c r="J119" i="1"/>
  <c r="O119" i="1" s="1"/>
  <c r="K119" i="1"/>
  <c r="L119" i="1"/>
  <c r="M119" i="1"/>
  <c r="N119" i="1"/>
  <c r="I120" i="1"/>
  <c r="J120" i="1"/>
  <c r="O120" i="1" s="1"/>
  <c r="K120" i="1"/>
  <c r="L120" i="1"/>
  <c r="M120" i="1"/>
  <c r="N120" i="1"/>
  <c r="I121" i="1"/>
  <c r="N121" i="1" s="1"/>
  <c r="J121" i="1"/>
  <c r="O121" i="1" s="1"/>
  <c r="M121" i="1"/>
  <c r="I122" i="1"/>
  <c r="N122" i="1" s="1"/>
  <c r="J122" i="1"/>
  <c r="O122" i="1" s="1"/>
  <c r="M122" i="1"/>
  <c r="I123" i="1"/>
  <c r="L123" i="1" s="1"/>
  <c r="J123" i="1"/>
  <c r="O123" i="1" s="1"/>
  <c r="K123" i="1"/>
  <c r="N123" i="1"/>
  <c r="I124" i="1"/>
  <c r="J124" i="1"/>
  <c r="O124" i="1" s="1"/>
  <c r="L124" i="1"/>
  <c r="I125" i="1"/>
  <c r="J125" i="1"/>
  <c r="O125" i="1" s="1"/>
  <c r="M125" i="1"/>
  <c r="I126" i="1"/>
  <c r="L126" i="1" s="1"/>
  <c r="J126" i="1"/>
  <c r="O126" i="1" s="1"/>
  <c r="K126" i="1"/>
  <c r="M126" i="1"/>
  <c r="N126" i="1"/>
  <c r="I127" i="1"/>
  <c r="J127" i="1"/>
  <c r="O127" i="1" s="1"/>
  <c r="K127" i="1"/>
  <c r="L127" i="1"/>
  <c r="M127" i="1"/>
  <c r="N127" i="1"/>
  <c r="I128" i="1"/>
  <c r="J128" i="1"/>
  <c r="O128" i="1" s="1"/>
  <c r="K128" i="1"/>
  <c r="L128" i="1"/>
  <c r="M128" i="1"/>
  <c r="N128" i="1"/>
  <c r="I129" i="1"/>
  <c r="J129" i="1"/>
  <c r="O129" i="1" s="1"/>
  <c r="I130" i="1"/>
  <c r="J130" i="1"/>
  <c r="O130" i="1" s="1"/>
  <c r="M130" i="1"/>
  <c r="N130" i="1"/>
  <c r="I131" i="1"/>
  <c r="L131" i="1" s="1"/>
  <c r="J131" i="1"/>
  <c r="O131" i="1" s="1"/>
  <c r="K131" i="1"/>
  <c r="N131" i="1"/>
  <c r="I132" i="1"/>
  <c r="J132" i="1"/>
  <c r="O132" i="1" s="1"/>
  <c r="I133" i="1"/>
  <c r="J133" i="1"/>
  <c r="O133" i="1" s="1"/>
  <c r="L133" i="1"/>
  <c r="M133" i="1"/>
  <c r="I134" i="1"/>
  <c r="J134" i="1"/>
  <c r="O134" i="1" s="1"/>
  <c r="M134" i="1"/>
  <c r="I135" i="1"/>
  <c r="J135" i="1"/>
  <c r="O135" i="1" s="1"/>
  <c r="K135" i="1"/>
  <c r="L135" i="1"/>
  <c r="M135" i="1"/>
  <c r="N135" i="1"/>
  <c r="I136" i="1"/>
  <c r="J136" i="1"/>
  <c r="O136" i="1" s="1"/>
  <c r="K136" i="1"/>
  <c r="L136" i="1"/>
  <c r="M136" i="1"/>
  <c r="N136" i="1"/>
  <c r="I137" i="1"/>
  <c r="J137" i="1"/>
  <c r="O137" i="1" s="1"/>
  <c r="M137" i="1"/>
  <c r="N137" i="1"/>
  <c r="I138" i="1"/>
  <c r="N138" i="1" s="1"/>
  <c r="J138" i="1"/>
  <c r="O138" i="1" s="1"/>
  <c r="M138" i="1"/>
  <c r="I139" i="1"/>
  <c r="J139" i="1"/>
  <c r="O139" i="1" s="1"/>
  <c r="K139" i="1"/>
  <c r="I140" i="1"/>
  <c r="J140" i="1"/>
  <c r="O140" i="1" s="1"/>
  <c r="I141" i="1"/>
  <c r="J141" i="1"/>
  <c r="O141" i="1" s="1"/>
  <c r="L141" i="1"/>
  <c r="I142" i="1"/>
  <c r="J142" i="1"/>
  <c r="O142" i="1" s="1"/>
  <c r="K142" i="1"/>
  <c r="L142" i="1"/>
  <c r="M142" i="1"/>
  <c r="N142" i="1"/>
  <c r="I143" i="1"/>
  <c r="J143" i="1"/>
  <c r="O143" i="1" s="1"/>
  <c r="K143" i="1"/>
  <c r="L143" i="1"/>
  <c r="M143" i="1"/>
  <c r="N143" i="1"/>
  <c r="I144" i="1"/>
  <c r="J144" i="1"/>
  <c r="O144" i="1" s="1"/>
  <c r="K144" i="1"/>
  <c r="L144" i="1"/>
  <c r="M144" i="1"/>
  <c r="N144" i="1"/>
  <c r="I145" i="1"/>
  <c r="K145" i="1" s="1"/>
  <c r="J145" i="1"/>
  <c r="O145" i="1" s="1"/>
  <c r="L145" i="1"/>
  <c r="I146" i="1"/>
  <c r="J146" i="1"/>
  <c r="O146" i="1" s="1"/>
  <c r="I147" i="1"/>
  <c r="J147" i="1"/>
  <c r="O147" i="1" s="1"/>
  <c r="K147" i="1"/>
  <c r="N147" i="1"/>
  <c r="I148" i="1"/>
  <c r="L148" i="1" s="1"/>
  <c r="J148" i="1"/>
  <c r="O148" i="1" s="1"/>
  <c r="K148" i="1"/>
  <c r="I149" i="1"/>
  <c r="J149" i="1"/>
  <c r="O149" i="1" s="1"/>
  <c r="K149" i="1"/>
  <c r="I150" i="1"/>
  <c r="K150" i="1" s="1"/>
  <c r="J150" i="1"/>
  <c r="O150" i="1" s="1"/>
  <c r="L150" i="1"/>
  <c r="M150" i="1"/>
  <c r="N150" i="1"/>
  <c r="I151" i="1"/>
  <c r="K151" i="1" s="1"/>
  <c r="J151" i="1"/>
  <c r="O151" i="1" s="1"/>
  <c r="M151" i="1"/>
  <c r="N151" i="1"/>
  <c r="I152" i="1"/>
  <c r="L152" i="1" s="1"/>
  <c r="J152" i="1"/>
  <c r="O152" i="1" s="1"/>
  <c r="K152" i="1"/>
  <c r="N152" i="1"/>
  <c r="I153" i="1"/>
  <c r="J153" i="1"/>
  <c r="O153" i="1" s="1"/>
  <c r="L153" i="1"/>
  <c r="I154" i="1"/>
  <c r="J154" i="1"/>
  <c r="O154" i="1" s="1"/>
  <c r="M154" i="1"/>
  <c r="I155" i="1"/>
  <c r="J155" i="1"/>
  <c r="O155" i="1" s="1"/>
  <c r="K155" i="1"/>
  <c r="N155" i="1"/>
  <c r="I156" i="1"/>
  <c r="J156" i="1"/>
  <c r="O156" i="1" s="1"/>
  <c r="K156" i="1"/>
  <c r="L156" i="1"/>
  <c r="M156" i="1"/>
  <c r="N156" i="1"/>
  <c r="I157" i="1"/>
  <c r="J157" i="1"/>
  <c r="O157" i="1" s="1"/>
  <c r="K157" i="1"/>
  <c r="L157" i="1"/>
  <c r="M157" i="1"/>
  <c r="N157" i="1"/>
  <c r="I158" i="1"/>
  <c r="J158" i="1"/>
  <c r="O158" i="1" s="1"/>
  <c r="L158" i="1"/>
  <c r="I159" i="1"/>
  <c r="K159" i="1" s="1"/>
  <c r="J159" i="1"/>
  <c r="O159" i="1" s="1"/>
  <c r="M159" i="1"/>
  <c r="N159" i="1"/>
  <c r="I160" i="1"/>
  <c r="L160" i="1" s="1"/>
  <c r="J160" i="1"/>
  <c r="O160" i="1" s="1"/>
  <c r="K160" i="1"/>
  <c r="N160" i="1"/>
  <c r="I161" i="1"/>
  <c r="J161" i="1"/>
  <c r="O161" i="1" s="1"/>
  <c r="L161" i="1"/>
  <c r="I162" i="1"/>
  <c r="J162" i="1"/>
  <c r="O162" i="1" s="1"/>
  <c r="M162" i="1"/>
  <c r="I163" i="1"/>
  <c r="J163" i="1"/>
  <c r="O163" i="1" s="1"/>
  <c r="K163" i="1"/>
  <c r="N163" i="1"/>
  <c r="I164" i="1"/>
  <c r="J164" i="1"/>
  <c r="O164" i="1" s="1"/>
  <c r="K164" i="1"/>
  <c r="L164" i="1"/>
  <c r="M164" i="1"/>
  <c r="N164" i="1"/>
  <c r="I165" i="1"/>
  <c r="J165" i="1"/>
  <c r="O165" i="1" s="1"/>
  <c r="K165" i="1"/>
  <c r="L165" i="1"/>
  <c r="M165" i="1"/>
  <c r="N165" i="1"/>
  <c r="I166" i="1"/>
  <c r="J166" i="1"/>
  <c r="O166" i="1" s="1"/>
  <c r="N166" i="1"/>
  <c r="I167" i="1"/>
  <c r="K167" i="1" s="1"/>
  <c r="J167" i="1"/>
  <c r="O167" i="1" s="1"/>
  <c r="M167" i="1"/>
  <c r="N167" i="1"/>
  <c r="I168" i="1"/>
  <c r="L168" i="1" s="1"/>
  <c r="J168" i="1"/>
  <c r="O168" i="1" s="1"/>
  <c r="K168" i="1"/>
  <c r="N168" i="1"/>
  <c r="I169" i="1"/>
  <c r="J169" i="1"/>
  <c r="O169" i="1" s="1"/>
  <c r="I170" i="1"/>
  <c r="J170" i="1"/>
  <c r="O170" i="1" s="1"/>
  <c r="I171" i="1"/>
  <c r="J171" i="1"/>
  <c r="O171" i="1" s="1"/>
  <c r="K171" i="1"/>
  <c r="I172" i="1"/>
  <c r="J172" i="1"/>
  <c r="O172" i="1" s="1"/>
  <c r="K172" i="1"/>
  <c r="L172" i="1"/>
  <c r="M172" i="1"/>
  <c r="N172" i="1"/>
  <c r="I173" i="1"/>
  <c r="J173" i="1"/>
  <c r="O173" i="1" s="1"/>
  <c r="K173" i="1"/>
  <c r="L173" i="1"/>
  <c r="M173" i="1"/>
  <c r="N173" i="1"/>
  <c r="I174" i="1"/>
  <c r="J174" i="1"/>
  <c r="O174" i="1" s="1"/>
  <c r="I175" i="1"/>
  <c r="M175" i="1" s="1"/>
  <c r="J175" i="1"/>
  <c r="O175" i="1" s="1"/>
  <c r="I176" i="1"/>
  <c r="L176" i="1" s="1"/>
  <c r="J176" i="1"/>
  <c r="O176" i="1" s="1"/>
  <c r="K176" i="1"/>
  <c r="N176" i="1"/>
  <c r="I177" i="1"/>
  <c r="L177" i="1" s="1"/>
  <c r="J177" i="1"/>
  <c r="O177" i="1" s="1"/>
  <c r="I178" i="1"/>
  <c r="J178" i="1"/>
  <c r="O178" i="1" s="1"/>
  <c r="L178" i="1"/>
  <c r="M178" i="1"/>
  <c r="I179" i="1"/>
  <c r="L179" i="1" s="1"/>
  <c r="J179" i="1"/>
  <c r="O179" i="1" s="1"/>
  <c r="K179" i="1"/>
  <c r="I180" i="1"/>
  <c r="J180" i="1"/>
  <c r="O180" i="1" s="1"/>
  <c r="K180" i="1"/>
  <c r="L180" i="1"/>
  <c r="M180" i="1"/>
  <c r="N180" i="1"/>
  <c r="I181" i="1"/>
  <c r="J181" i="1"/>
  <c r="O181" i="1" s="1"/>
  <c r="K181" i="1"/>
  <c r="L181" i="1"/>
  <c r="M181" i="1"/>
  <c r="N181" i="1"/>
  <c r="I182" i="1"/>
  <c r="K182" i="1" s="1"/>
  <c r="J182" i="1"/>
  <c r="O182" i="1" s="1"/>
  <c r="L182" i="1"/>
  <c r="M182" i="1"/>
  <c r="N182" i="1"/>
  <c r="I183" i="1"/>
  <c r="N183" i="1" s="1"/>
  <c r="J183" i="1"/>
  <c r="O183" i="1" s="1"/>
  <c r="M183" i="1"/>
  <c r="I184" i="1"/>
  <c r="L184" i="1" s="1"/>
  <c r="J184" i="1"/>
  <c r="O184" i="1" s="1"/>
  <c r="K184" i="1"/>
  <c r="N184" i="1"/>
  <c r="I185" i="1"/>
  <c r="J185" i="1"/>
  <c r="O185" i="1" s="1"/>
  <c r="K185" i="1"/>
  <c r="L185" i="1"/>
  <c r="I186" i="1"/>
  <c r="M186" i="1" s="1"/>
  <c r="J186" i="1"/>
  <c r="O186" i="1" s="1"/>
  <c r="L186" i="1"/>
  <c r="I187" i="1"/>
  <c r="L187" i="1" s="1"/>
  <c r="J187" i="1"/>
  <c r="O187" i="1" s="1"/>
  <c r="K187" i="1"/>
  <c r="M187" i="1"/>
  <c r="N187" i="1"/>
  <c r="I188" i="1"/>
  <c r="J188" i="1"/>
  <c r="O188" i="1" s="1"/>
  <c r="K188" i="1"/>
  <c r="L188" i="1"/>
  <c r="M188" i="1"/>
  <c r="N188" i="1"/>
  <c r="I189" i="1"/>
  <c r="J189" i="1"/>
  <c r="O189" i="1" s="1"/>
  <c r="K189" i="1"/>
  <c r="L189" i="1"/>
  <c r="M189" i="1"/>
  <c r="N189" i="1"/>
  <c r="I190" i="1"/>
  <c r="M190" i="1" s="1"/>
  <c r="J190" i="1"/>
  <c r="O190" i="1" s="1"/>
  <c r="I191" i="1"/>
  <c r="J191" i="1"/>
  <c r="O191" i="1" s="1"/>
  <c r="M191" i="1"/>
  <c r="I192" i="1"/>
  <c r="L192" i="1" s="1"/>
  <c r="J192" i="1"/>
  <c r="O192" i="1" s="1"/>
  <c r="K192" i="1"/>
  <c r="N192" i="1"/>
  <c r="I193" i="1"/>
  <c r="J193" i="1"/>
  <c r="O193" i="1" s="1"/>
  <c r="L193" i="1"/>
  <c r="I194" i="1"/>
  <c r="J194" i="1"/>
  <c r="O194" i="1" s="1"/>
  <c r="L194" i="1"/>
  <c r="M194" i="1"/>
  <c r="I195" i="1"/>
  <c r="L195" i="1" s="1"/>
  <c r="J195" i="1"/>
  <c r="O195" i="1" s="1"/>
  <c r="K195" i="1"/>
  <c r="M195" i="1"/>
  <c r="I196" i="1"/>
  <c r="J196" i="1"/>
  <c r="O196" i="1" s="1"/>
  <c r="K196" i="1"/>
  <c r="L196" i="1"/>
  <c r="M196" i="1"/>
  <c r="N196" i="1"/>
  <c r="I197" i="1"/>
  <c r="J197" i="1"/>
  <c r="O197" i="1" s="1"/>
  <c r="K197" i="1"/>
  <c r="L197" i="1"/>
  <c r="M197" i="1"/>
  <c r="N197" i="1"/>
  <c r="I198" i="1"/>
  <c r="K198" i="1" s="1"/>
  <c r="J198" i="1"/>
  <c r="O198" i="1" s="1"/>
  <c r="L198" i="1"/>
  <c r="M198" i="1"/>
  <c r="N198" i="1"/>
  <c r="I199" i="1"/>
  <c r="N199" i="1" s="1"/>
  <c r="J199" i="1"/>
  <c r="O199" i="1" s="1"/>
  <c r="M199" i="1"/>
  <c r="I200" i="1"/>
  <c r="L200" i="1" s="1"/>
  <c r="J200" i="1"/>
  <c r="O200" i="1" s="1"/>
  <c r="K200" i="1"/>
  <c r="N200" i="1"/>
  <c r="I201" i="1"/>
  <c r="J201" i="1"/>
  <c r="O201" i="1" s="1"/>
  <c r="K201" i="1"/>
  <c r="L201" i="1"/>
  <c r="I202" i="1"/>
  <c r="J202" i="1"/>
  <c r="O202" i="1" s="1"/>
  <c r="L202" i="1"/>
  <c r="M202" i="1"/>
  <c r="I203" i="1"/>
  <c r="L203" i="1" s="1"/>
  <c r="J203" i="1"/>
  <c r="O203" i="1" s="1"/>
  <c r="K203" i="1"/>
  <c r="M203" i="1"/>
  <c r="N203" i="1"/>
  <c r="I204" i="1"/>
  <c r="J204" i="1"/>
  <c r="O204" i="1" s="1"/>
  <c r="K204" i="1"/>
  <c r="L204" i="1"/>
  <c r="M204" i="1"/>
  <c r="N204" i="1"/>
  <c r="I205" i="1"/>
  <c r="J205" i="1"/>
  <c r="O205" i="1" s="1"/>
  <c r="K205" i="1"/>
  <c r="L205" i="1"/>
  <c r="M205" i="1"/>
  <c r="N205" i="1"/>
  <c r="I206" i="1"/>
  <c r="M206" i="1" s="1"/>
  <c r="J206" i="1"/>
  <c r="O206" i="1" s="1"/>
  <c r="I207" i="1"/>
  <c r="J207" i="1"/>
  <c r="O207" i="1" s="1"/>
  <c r="M207" i="1"/>
  <c r="I208" i="1"/>
  <c r="L208" i="1" s="1"/>
  <c r="J208" i="1"/>
  <c r="O208" i="1" s="1"/>
  <c r="K208" i="1"/>
  <c r="N208" i="1"/>
  <c r="I209" i="1"/>
  <c r="J209" i="1"/>
  <c r="O209" i="1" s="1"/>
  <c r="L209" i="1"/>
  <c r="I210" i="1"/>
  <c r="J210" i="1"/>
  <c r="O210" i="1" s="1"/>
  <c r="L210" i="1"/>
  <c r="M210" i="1"/>
  <c r="I211" i="1"/>
  <c r="L211" i="1" s="1"/>
  <c r="J211" i="1"/>
  <c r="O211" i="1" s="1"/>
  <c r="K211" i="1"/>
  <c r="M211" i="1"/>
  <c r="I212" i="1"/>
  <c r="J212" i="1"/>
  <c r="O212" i="1" s="1"/>
  <c r="K212" i="1"/>
  <c r="L212" i="1"/>
  <c r="M212" i="1"/>
  <c r="N212" i="1"/>
  <c r="I213" i="1"/>
  <c r="J213" i="1"/>
  <c r="O213" i="1" s="1"/>
  <c r="K213" i="1"/>
  <c r="L213" i="1"/>
  <c r="M213" i="1"/>
  <c r="N213" i="1"/>
  <c r="I214" i="1"/>
  <c r="K214" i="1" s="1"/>
  <c r="J214" i="1"/>
  <c r="O214" i="1" s="1"/>
  <c r="L214" i="1"/>
  <c r="M214" i="1"/>
  <c r="N214" i="1"/>
  <c r="I215" i="1"/>
  <c r="N215" i="1" s="1"/>
  <c r="J215" i="1"/>
  <c r="O215" i="1" s="1"/>
  <c r="M215" i="1"/>
  <c r="I216" i="1"/>
  <c r="L216" i="1" s="1"/>
  <c r="J216" i="1"/>
  <c r="O216" i="1" s="1"/>
  <c r="K216" i="1"/>
  <c r="N216" i="1"/>
  <c r="I217" i="1"/>
  <c r="J217" i="1"/>
  <c r="O217" i="1" s="1"/>
  <c r="K217" i="1"/>
  <c r="L217" i="1"/>
  <c r="I218" i="1"/>
  <c r="J218" i="1"/>
  <c r="O218" i="1" s="1"/>
  <c r="L218" i="1"/>
  <c r="M218" i="1"/>
  <c r="I219" i="1"/>
  <c r="L219" i="1" s="1"/>
  <c r="J219" i="1"/>
  <c r="O219" i="1" s="1"/>
  <c r="K219" i="1"/>
  <c r="M219" i="1"/>
  <c r="N219" i="1"/>
  <c r="I220" i="1"/>
  <c r="J220" i="1"/>
  <c r="O220" i="1" s="1"/>
  <c r="K220" i="1"/>
  <c r="L220" i="1"/>
  <c r="M220" i="1"/>
  <c r="N220" i="1"/>
  <c r="I221" i="1"/>
  <c r="J221" i="1"/>
  <c r="O221" i="1" s="1"/>
  <c r="K221" i="1"/>
  <c r="L221" i="1"/>
  <c r="M221" i="1"/>
  <c r="N221" i="1"/>
  <c r="I222" i="1"/>
  <c r="M222" i="1" s="1"/>
  <c r="J222" i="1"/>
  <c r="O222" i="1" s="1"/>
  <c r="I223" i="1"/>
  <c r="J223" i="1"/>
  <c r="O223" i="1" s="1"/>
  <c r="M223" i="1"/>
  <c r="I224" i="1"/>
  <c r="J224" i="1"/>
  <c r="O224" i="1" s="1"/>
  <c r="N224" i="1"/>
  <c r="I225" i="1"/>
  <c r="J225" i="1"/>
  <c r="O225" i="1" s="1"/>
  <c r="I226" i="1"/>
  <c r="N226" i="1" s="1"/>
  <c r="J226" i="1"/>
  <c r="O226" i="1" s="1"/>
  <c r="K226" i="1"/>
  <c r="L226" i="1"/>
  <c r="M226" i="1"/>
  <c r="I227" i="1"/>
  <c r="L227" i="1" s="1"/>
  <c r="J227" i="1"/>
  <c r="O227" i="1" s="1"/>
  <c r="K227" i="1"/>
  <c r="M227" i="1"/>
  <c r="N227" i="1"/>
  <c r="I228" i="1"/>
  <c r="J228" i="1"/>
  <c r="O228" i="1" s="1"/>
  <c r="K228" i="1"/>
  <c r="L228" i="1"/>
  <c r="M228" i="1"/>
  <c r="N228" i="1"/>
  <c r="I229" i="1"/>
  <c r="J229" i="1"/>
  <c r="O229" i="1" s="1"/>
  <c r="K229" i="1"/>
  <c r="L229" i="1"/>
  <c r="M229" i="1"/>
  <c r="N229" i="1"/>
  <c r="I230" i="1"/>
  <c r="J230" i="1"/>
  <c r="O230" i="1" s="1"/>
  <c r="L230" i="1"/>
  <c r="I231" i="1"/>
  <c r="J231" i="1"/>
  <c r="O231" i="1" s="1"/>
  <c r="M231" i="1"/>
  <c r="N231" i="1"/>
  <c r="I232" i="1"/>
  <c r="J232" i="1"/>
  <c r="O232" i="1" s="1"/>
  <c r="K232" i="1"/>
  <c r="N232" i="1"/>
  <c r="I233" i="1"/>
  <c r="J233" i="1"/>
  <c r="O233" i="1" s="1"/>
  <c r="K233" i="1"/>
  <c r="I234" i="1"/>
  <c r="J234" i="1"/>
  <c r="O234" i="1" s="1"/>
  <c r="L234" i="1"/>
  <c r="M234" i="1"/>
  <c r="I235" i="1"/>
  <c r="J235" i="1"/>
  <c r="O235" i="1" s="1"/>
  <c r="I236" i="1"/>
  <c r="J236" i="1"/>
  <c r="O236" i="1" s="1"/>
  <c r="K236" i="1"/>
  <c r="L236" i="1"/>
  <c r="M236" i="1"/>
  <c r="N236" i="1"/>
  <c r="I237" i="1"/>
  <c r="J237" i="1"/>
  <c r="O237" i="1" s="1"/>
  <c r="K237" i="1"/>
  <c r="L237" i="1"/>
  <c r="M237" i="1"/>
  <c r="N237" i="1"/>
  <c r="I238" i="1"/>
  <c r="K238" i="1" s="1"/>
  <c r="J238" i="1"/>
  <c r="O238" i="1" s="1"/>
  <c r="L238" i="1"/>
  <c r="M238" i="1"/>
  <c r="N238" i="1"/>
  <c r="I239" i="1"/>
  <c r="N239" i="1" s="1"/>
  <c r="J239" i="1"/>
  <c r="O239" i="1" s="1"/>
  <c r="M239" i="1"/>
  <c r="I240" i="1"/>
  <c r="J240" i="1"/>
  <c r="O240" i="1" s="1"/>
  <c r="I241" i="1"/>
  <c r="J241" i="1"/>
  <c r="O241" i="1" s="1"/>
  <c r="K241" i="1"/>
  <c r="L241" i="1"/>
  <c r="I242" i="1"/>
  <c r="N242" i="1" s="1"/>
  <c r="J242" i="1"/>
  <c r="O242" i="1" s="1"/>
  <c r="K242" i="1"/>
  <c r="L242" i="1"/>
  <c r="I243" i="1"/>
  <c r="J243" i="1"/>
  <c r="O243" i="1" s="1"/>
  <c r="I244" i="1"/>
  <c r="J244" i="1"/>
  <c r="O244" i="1" s="1"/>
  <c r="K244" i="1"/>
  <c r="L244" i="1"/>
  <c r="M244" i="1"/>
  <c r="N244" i="1"/>
  <c r="I245" i="1"/>
  <c r="J245" i="1"/>
  <c r="O245" i="1" s="1"/>
  <c r="K245" i="1"/>
  <c r="L245" i="1"/>
  <c r="M245" i="1"/>
  <c r="N245" i="1"/>
  <c r="I246" i="1"/>
  <c r="K246" i="1" s="1"/>
  <c r="J246" i="1"/>
  <c r="O246" i="1" s="1"/>
  <c r="L246" i="1"/>
  <c r="N246" i="1"/>
  <c r="I247" i="1"/>
  <c r="J247" i="1"/>
  <c r="O247" i="1" s="1"/>
  <c r="M247" i="1"/>
  <c r="I248" i="1"/>
  <c r="J248" i="1"/>
  <c r="O248" i="1" s="1"/>
  <c r="I249" i="1"/>
  <c r="M249" i="1" s="1"/>
  <c r="J249" i="1"/>
  <c r="O249" i="1" s="1"/>
  <c r="K249" i="1"/>
  <c r="L249" i="1"/>
  <c r="N249" i="1"/>
  <c r="I250" i="1"/>
  <c r="L250" i="1" s="1"/>
  <c r="J250" i="1"/>
  <c r="O250" i="1" s="1"/>
  <c r="K250" i="1"/>
  <c r="M250" i="1"/>
  <c r="N250" i="1"/>
  <c r="I251" i="1"/>
  <c r="M251" i="1" s="1"/>
  <c r="J251" i="1"/>
  <c r="O251" i="1" s="1"/>
  <c r="K251" i="1"/>
  <c r="L251" i="1"/>
  <c r="N251" i="1"/>
  <c r="I252" i="1"/>
  <c r="J252" i="1"/>
  <c r="O252" i="1" s="1"/>
  <c r="L252" i="1"/>
  <c r="I253" i="1"/>
  <c r="M253" i="1" s="1"/>
  <c r="J253" i="1"/>
  <c r="O253" i="1" s="1"/>
  <c r="I254" i="1"/>
  <c r="J254" i="1"/>
  <c r="O254" i="1" s="1"/>
  <c r="K254" i="1"/>
  <c r="N254" i="1"/>
  <c r="I255" i="1"/>
  <c r="J255" i="1"/>
  <c r="O255" i="1" s="1"/>
  <c r="K255" i="1"/>
  <c r="L255" i="1"/>
  <c r="M255" i="1"/>
  <c r="N255" i="1"/>
  <c r="I256" i="1"/>
  <c r="N256" i="1" s="1"/>
  <c r="J256" i="1"/>
  <c r="O256" i="1" s="1"/>
  <c r="K256" i="1"/>
  <c r="L256" i="1"/>
  <c r="M256" i="1"/>
  <c r="I257" i="1"/>
  <c r="J257" i="1"/>
  <c r="O257" i="1" s="1"/>
  <c r="L257" i="1"/>
  <c r="I258" i="1"/>
  <c r="L258" i="1" s="1"/>
  <c r="J258" i="1"/>
  <c r="O258" i="1" s="1"/>
  <c r="K258" i="1"/>
  <c r="M258" i="1"/>
  <c r="N258" i="1"/>
  <c r="I259" i="1"/>
  <c r="M259" i="1" s="1"/>
  <c r="J259" i="1"/>
  <c r="O259" i="1" s="1"/>
  <c r="K259" i="1"/>
  <c r="L259" i="1"/>
  <c r="N259" i="1"/>
  <c r="I260" i="1"/>
  <c r="J260" i="1"/>
  <c r="O260" i="1" s="1"/>
  <c r="I261" i="1"/>
  <c r="J261" i="1"/>
  <c r="O261" i="1" s="1"/>
  <c r="M261" i="1"/>
  <c r="I262" i="1"/>
  <c r="J262" i="1"/>
  <c r="O262" i="1" s="1"/>
  <c r="I263" i="1"/>
  <c r="J263" i="1"/>
  <c r="O263" i="1" s="1"/>
  <c r="K263" i="1"/>
  <c r="L263" i="1"/>
  <c r="M263" i="1"/>
  <c r="N263" i="1"/>
  <c r="I264" i="1"/>
  <c r="N264" i="1" s="1"/>
  <c r="J264" i="1"/>
  <c r="O264" i="1" s="1"/>
  <c r="K264" i="1"/>
  <c r="L264" i="1"/>
  <c r="M264" i="1"/>
  <c r="I265" i="1"/>
  <c r="J265" i="1"/>
  <c r="O265" i="1" s="1"/>
  <c r="I266" i="1"/>
  <c r="L266" i="1" s="1"/>
  <c r="J266" i="1"/>
  <c r="O266" i="1" s="1"/>
  <c r="K266" i="1"/>
  <c r="M266" i="1"/>
  <c r="N266" i="1"/>
  <c r="I267" i="1"/>
  <c r="M267" i="1" s="1"/>
  <c r="J267" i="1"/>
  <c r="O267" i="1" s="1"/>
  <c r="K267" i="1"/>
  <c r="L267" i="1"/>
  <c r="N267" i="1"/>
  <c r="I268" i="1"/>
  <c r="J268" i="1"/>
  <c r="O268" i="1" s="1"/>
  <c r="I269" i="1"/>
  <c r="J269" i="1"/>
  <c r="O269" i="1" s="1"/>
  <c r="M269" i="1"/>
  <c r="I270" i="1"/>
  <c r="J270" i="1"/>
  <c r="O270" i="1" s="1"/>
  <c r="I271" i="1"/>
  <c r="J271" i="1"/>
  <c r="O271" i="1" s="1"/>
  <c r="K271" i="1"/>
  <c r="L271" i="1"/>
  <c r="M271" i="1"/>
  <c r="N271" i="1"/>
  <c r="I272" i="1"/>
  <c r="N272" i="1" s="1"/>
  <c r="J272" i="1"/>
  <c r="O272" i="1" s="1"/>
  <c r="K272" i="1"/>
  <c r="L272" i="1"/>
  <c r="M272" i="1"/>
  <c r="I273" i="1"/>
  <c r="J273" i="1"/>
  <c r="O273" i="1" s="1"/>
  <c r="M273" i="1"/>
  <c r="I274" i="1"/>
  <c r="L274" i="1" s="1"/>
  <c r="J274" i="1"/>
  <c r="O274" i="1" s="1"/>
  <c r="K274" i="1"/>
  <c r="M274" i="1"/>
  <c r="N274" i="1"/>
  <c r="I275" i="1"/>
  <c r="M275" i="1" s="1"/>
  <c r="J275" i="1"/>
  <c r="O275" i="1" s="1"/>
  <c r="K275" i="1"/>
  <c r="L275" i="1"/>
  <c r="N275" i="1"/>
  <c r="I276" i="1"/>
  <c r="J276" i="1"/>
  <c r="O276" i="1" s="1"/>
  <c r="L276" i="1"/>
  <c r="I277" i="1"/>
  <c r="J277" i="1"/>
  <c r="O277" i="1" s="1"/>
  <c r="M277" i="1"/>
  <c r="I278" i="1"/>
  <c r="J278" i="1"/>
  <c r="O278" i="1" s="1"/>
  <c r="I279" i="1"/>
  <c r="J279" i="1"/>
  <c r="O279" i="1" s="1"/>
  <c r="K279" i="1"/>
  <c r="L279" i="1"/>
  <c r="M279" i="1"/>
  <c r="N279" i="1"/>
  <c r="I280" i="1"/>
  <c r="N280" i="1" s="1"/>
  <c r="J280" i="1"/>
  <c r="O280" i="1" s="1"/>
  <c r="K280" i="1"/>
  <c r="L280" i="1"/>
  <c r="M280" i="1"/>
  <c r="I281" i="1"/>
  <c r="K281" i="1" s="1"/>
  <c r="J281" i="1"/>
  <c r="O281" i="1" s="1"/>
  <c r="L281" i="1"/>
  <c r="M281" i="1"/>
  <c r="N281" i="1"/>
  <c r="I282" i="1"/>
  <c r="L282" i="1" s="1"/>
  <c r="J282" i="1"/>
  <c r="O282" i="1" s="1"/>
  <c r="K282" i="1"/>
  <c r="M282" i="1"/>
  <c r="N282" i="1"/>
  <c r="I283" i="1"/>
  <c r="M283" i="1" s="1"/>
  <c r="J283" i="1"/>
  <c r="O283" i="1" s="1"/>
  <c r="K283" i="1"/>
  <c r="L283" i="1"/>
  <c r="N283" i="1"/>
  <c r="I284" i="1"/>
  <c r="J284" i="1"/>
  <c r="O284" i="1" s="1"/>
  <c r="L284" i="1"/>
  <c r="I285" i="1"/>
  <c r="J285" i="1"/>
  <c r="O285" i="1" s="1"/>
  <c r="M285" i="1"/>
  <c r="I286" i="1"/>
  <c r="J286" i="1"/>
  <c r="O286" i="1" s="1"/>
  <c r="K286" i="1"/>
  <c r="N286" i="1"/>
  <c r="I287" i="1"/>
  <c r="J287" i="1"/>
  <c r="O287" i="1" s="1"/>
  <c r="K287" i="1"/>
  <c r="L287" i="1"/>
  <c r="M287" i="1"/>
  <c r="N287" i="1"/>
  <c r="I288" i="1"/>
  <c r="N288" i="1" s="1"/>
  <c r="J288" i="1"/>
  <c r="O288" i="1" s="1"/>
  <c r="K288" i="1"/>
  <c r="L288" i="1"/>
  <c r="M288" i="1"/>
  <c r="I289" i="1"/>
  <c r="K289" i="1" s="1"/>
  <c r="J289" i="1"/>
  <c r="O289" i="1" s="1"/>
  <c r="L289" i="1"/>
  <c r="M289" i="1"/>
  <c r="N289" i="1"/>
  <c r="I290" i="1"/>
  <c r="L290" i="1" s="1"/>
  <c r="J290" i="1"/>
  <c r="O290" i="1" s="1"/>
  <c r="K290" i="1"/>
  <c r="M290" i="1"/>
  <c r="N290" i="1"/>
  <c r="I291" i="1"/>
  <c r="M291" i="1" s="1"/>
  <c r="J291" i="1"/>
  <c r="O291" i="1" s="1"/>
  <c r="K291" i="1"/>
  <c r="L291" i="1"/>
  <c r="N291" i="1"/>
  <c r="I292" i="1"/>
  <c r="J292" i="1"/>
  <c r="O292" i="1" s="1"/>
  <c r="I293" i="1"/>
  <c r="J293" i="1"/>
  <c r="O293" i="1" s="1"/>
  <c r="I294" i="1"/>
  <c r="J294" i="1"/>
  <c r="O294" i="1" s="1"/>
  <c r="K294" i="1"/>
  <c r="N294" i="1"/>
  <c r="I295" i="1"/>
  <c r="J295" i="1"/>
  <c r="O295" i="1" s="1"/>
  <c r="K295" i="1"/>
  <c r="L295" i="1"/>
  <c r="M295" i="1"/>
  <c r="N295" i="1"/>
  <c r="I296" i="1"/>
  <c r="N296" i="1" s="1"/>
  <c r="J296" i="1"/>
  <c r="O296" i="1" s="1"/>
  <c r="K296" i="1"/>
  <c r="L296" i="1"/>
  <c r="M296" i="1"/>
  <c r="I297" i="1"/>
  <c r="J297" i="1"/>
  <c r="O297" i="1" s="1"/>
  <c r="I298" i="1"/>
  <c r="L298" i="1" s="1"/>
  <c r="J298" i="1"/>
  <c r="O298" i="1" s="1"/>
  <c r="K298" i="1"/>
  <c r="M298" i="1"/>
  <c r="N298" i="1"/>
  <c r="I299" i="1"/>
  <c r="M299" i="1" s="1"/>
  <c r="J299" i="1"/>
  <c r="O299" i="1" s="1"/>
  <c r="K299" i="1"/>
  <c r="L299" i="1"/>
  <c r="N299" i="1"/>
  <c r="I300" i="1"/>
  <c r="J300" i="1"/>
  <c r="O300" i="1" s="1"/>
  <c r="L300" i="1"/>
  <c r="I301" i="1"/>
  <c r="J301" i="1"/>
  <c r="O301" i="1" s="1"/>
  <c r="I302" i="1"/>
  <c r="J302" i="1"/>
  <c r="O302" i="1" s="1"/>
  <c r="K302" i="1"/>
  <c r="I303" i="1"/>
  <c r="J303" i="1"/>
  <c r="O303" i="1" s="1"/>
  <c r="K303" i="1"/>
  <c r="L303" i="1"/>
  <c r="M303" i="1"/>
  <c r="N303" i="1"/>
  <c r="I304" i="1"/>
  <c r="N304" i="1" s="1"/>
  <c r="J304" i="1"/>
  <c r="O304" i="1" s="1"/>
  <c r="K304" i="1"/>
  <c r="L304" i="1"/>
  <c r="M304" i="1"/>
  <c r="I305" i="1"/>
  <c r="K305" i="1" s="1"/>
  <c r="J305" i="1"/>
  <c r="O305" i="1" s="1"/>
  <c r="L305" i="1"/>
  <c r="M305" i="1"/>
  <c r="N305" i="1"/>
  <c r="I306" i="1"/>
  <c r="L306" i="1" s="1"/>
  <c r="J306" i="1"/>
  <c r="O306" i="1" s="1"/>
  <c r="K306" i="1"/>
  <c r="M306" i="1"/>
  <c r="N306" i="1"/>
  <c r="I307" i="1"/>
  <c r="M307" i="1" s="1"/>
  <c r="J307" i="1"/>
  <c r="O307" i="1" s="1"/>
  <c r="K307" i="1"/>
  <c r="L307" i="1"/>
  <c r="N307" i="1"/>
  <c r="I308" i="1"/>
  <c r="J308" i="1"/>
  <c r="O308" i="1" s="1"/>
  <c r="I309" i="1"/>
  <c r="J309" i="1"/>
  <c r="O309" i="1" s="1"/>
  <c r="M309" i="1"/>
  <c r="I310" i="1"/>
  <c r="J310" i="1"/>
  <c r="O310" i="1" s="1"/>
  <c r="K310" i="1"/>
  <c r="N310" i="1"/>
  <c r="I311" i="1"/>
  <c r="J311" i="1"/>
  <c r="O311" i="1" s="1"/>
  <c r="K311" i="1"/>
  <c r="L311" i="1"/>
  <c r="M311" i="1"/>
  <c r="N311" i="1"/>
  <c r="I312" i="1"/>
  <c r="N312" i="1" s="1"/>
  <c r="J312" i="1"/>
  <c r="O312" i="1" s="1"/>
  <c r="K312" i="1"/>
  <c r="L312" i="1"/>
  <c r="M312" i="1"/>
  <c r="I313" i="1"/>
  <c r="J313" i="1"/>
  <c r="O313" i="1" s="1"/>
  <c r="I314" i="1"/>
  <c r="L314" i="1" s="1"/>
  <c r="J314" i="1"/>
  <c r="O314" i="1" s="1"/>
  <c r="K314" i="1"/>
  <c r="M314" i="1"/>
  <c r="N314" i="1"/>
  <c r="I315" i="1"/>
  <c r="M315" i="1" s="1"/>
  <c r="J315" i="1"/>
  <c r="O315" i="1" s="1"/>
  <c r="K315" i="1"/>
  <c r="L315" i="1"/>
  <c r="N315" i="1"/>
  <c r="I316" i="1"/>
  <c r="J316" i="1"/>
  <c r="O316" i="1" s="1"/>
  <c r="I317" i="1"/>
  <c r="M317" i="1" s="1"/>
  <c r="J317" i="1"/>
  <c r="O317" i="1" s="1"/>
  <c r="I318" i="1"/>
  <c r="J318" i="1"/>
  <c r="O318" i="1" s="1"/>
  <c r="K318" i="1"/>
  <c r="N318" i="1"/>
  <c r="I319" i="1"/>
  <c r="J319" i="1"/>
  <c r="O319" i="1" s="1"/>
  <c r="K319" i="1"/>
  <c r="L319" i="1"/>
  <c r="M319" i="1"/>
  <c r="N319" i="1"/>
  <c r="I320" i="1"/>
  <c r="N320" i="1" s="1"/>
  <c r="J320" i="1"/>
  <c r="O320" i="1" s="1"/>
  <c r="K320" i="1"/>
  <c r="L320" i="1"/>
  <c r="M320" i="1"/>
  <c r="I321" i="1"/>
  <c r="L321" i="1" s="1"/>
  <c r="J321" i="1"/>
  <c r="O321" i="1" s="1"/>
  <c r="I322" i="1"/>
  <c r="L322" i="1" s="1"/>
  <c r="J322" i="1"/>
  <c r="O322" i="1" s="1"/>
  <c r="K322" i="1"/>
  <c r="M322" i="1"/>
  <c r="N322" i="1"/>
  <c r="I323" i="1"/>
  <c r="M323" i="1" s="1"/>
  <c r="J323" i="1"/>
  <c r="O323" i="1" s="1"/>
  <c r="K323" i="1"/>
  <c r="L323" i="1"/>
  <c r="N323" i="1"/>
  <c r="I324" i="1"/>
  <c r="J324" i="1"/>
  <c r="O324" i="1" s="1"/>
  <c r="I325" i="1"/>
  <c r="J325" i="1"/>
  <c r="O325" i="1" s="1"/>
  <c r="I326" i="1"/>
  <c r="J326" i="1"/>
  <c r="O326" i="1" s="1"/>
  <c r="K326" i="1"/>
  <c r="I327" i="1"/>
  <c r="J327" i="1"/>
  <c r="O327" i="1" s="1"/>
  <c r="K327" i="1"/>
  <c r="L327" i="1"/>
  <c r="M327" i="1"/>
  <c r="N327" i="1"/>
  <c r="I328" i="1"/>
  <c r="N328" i="1" s="1"/>
  <c r="J328" i="1"/>
  <c r="O328" i="1" s="1"/>
  <c r="K328" i="1"/>
  <c r="L328" i="1"/>
  <c r="M328" i="1"/>
  <c r="I329" i="1"/>
  <c r="J329" i="1"/>
  <c r="O329" i="1" s="1"/>
  <c r="N329" i="1"/>
  <c r="I330" i="1"/>
  <c r="L330" i="1" s="1"/>
  <c r="J330" i="1"/>
  <c r="O330" i="1" s="1"/>
  <c r="K330" i="1"/>
  <c r="M330" i="1"/>
  <c r="N330" i="1"/>
  <c r="I331" i="1"/>
  <c r="M331" i="1" s="1"/>
  <c r="J331" i="1"/>
  <c r="O331" i="1" s="1"/>
  <c r="K331" i="1"/>
  <c r="L331" i="1"/>
  <c r="N331" i="1"/>
  <c r="I332" i="1"/>
  <c r="J332" i="1"/>
  <c r="O332" i="1" s="1"/>
  <c r="I333" i="1"/>
  <c r="J333" i="1"/>
  <c r="O333" i="1" s="1"/>
  <c r="M333" i="1"/>
  <c r="I334" i="1"/>
  <c r="J334" i="1"/>
  <c r="O334" i="1" s="1"/>
  <c r="I335" i="1"/>
  <c r="J335" i="1"/>
  <c r="O335" i="1" s="1"/>
  <c r="K335" i="1"/>
  <c r="L335" i="1"/>
  <c r="M335" i="1"/>
  <c r="N335" i="1"/>
  <c r="I336" i="1"/>
  <c r="N336" i="1" s="1"/>
  <c r="J336" i="1"/>
  <c r="O336" i="1" s="1"/>
  <c r="K336" i="1"/>
  <c r="L336" i="1"/>
  <c r="M336" i="1"/>
  <c r="I337" i="1"/>
  <c r="J337" i="1"/>
  <c r="O337" i="1" s="1"/>
  <c r="I338" i="1"/>
  <c r="L338" i="1" s="1"/>
  <c r="J338" i="1"/>
  <c r="O338" i="1" s="1"/>
  <c r="K338" i="1"/>
  <c r="M338" i="1"/>
  <c r="N338" i="1"/>
  <c r="I339" i="1"/>
  <c r="M339" i="1" s="1"/>
  <c r="J339" i="1"/>
  <c r="O339" i="1" s="1"/>
  <c r="K339" i="1"/>
  <c r="L339" i="1"/>
  <c r="N339" i="1"/>
  <c r="I340" i="1"/>
  <c r="J340" i="1"/>
  <c r="O340" i="1" s="1"/>
  <c r="L340" i="1"/>
  <c r="M340" i="1"/>
  <c r="I341" i="1"/>
  <c r="J341" i="1"/>
  <c r="O341" i="1" s="1"/>
  <c r="I342" i="1"/>
  <c r="J342" i="1"/>
  <c r="O342" i="1" s="1"/>
  <c r="K342" i="1"/>
  <c r="N342" i="1"/>
  <c r="I343" i="1"/>
  <c r="J343" i="1"/>
  <c r="O343" i="1" s="1"/>
  <c r="K343" i="1"/>
  <c r="L343" i="1"/>
  <c r="M343" i="1"/>
  <c r="N343" i="1"/>
  <c r="I344" i="1"/>
  <c r="J344" i="1"/>
  <c r="O344" i="1" s="1"/>
  <c r="K344" i="1"/>
  <c r="I345" i="1"/>
  <c r="K345" i="1" s="1"/>
  <c r="J345" i="1"/>
  <c r="O345" i="1" s="1"/>
  <c r="L345" i="1"/>
  <c r="M345" i="1"/>
  <c r="N345" i="1"/>
  <c r="I346" i="1"/>
  <c r="L346" i="1" s="1"/>
  <c r="J346" i="1"/>
  <c r="O346" i="1" s="1"/>
  <c r="K346" i="1"/>
  <c r="M346" i="1"/>
  <c r="N346" i="1"/>
  <c r="I347" i="1"/>
  <c r="M347" i="1" s="1"/>
  <c r="J347" i="1"/>
  <c r="O347" i="1" s="1"/>
  <c r="K347" i="1"/>
  <c r="L347" i="1"/>
  <c r="N347" i="1"/>
  <c r="I348" i="1"/>
  <c r="J348" i="1"/>
  <c r="O348" i="1" s="1"/>
  <c r="L348" i="1"/>
  <c r="M348" i="1"/>
  <c r="I349" i="1"/>
  <c r="J349" i="1"/>
  <c r="O349" i="1" s="1"/>
  <c r="M349" i="1"/>
  <c r="N349" i="1"/>
  <c r="I350" i="1"/>
  <c r="J350" i="1"/>
  <c r="O350" i="1" s="1"/>
  <c r="K350" i="1"/>
  <c r="I351" i="1"/>
  <c r="J351" i="1"/>
  <c r="O351" i="1" s="1"/>
  <c r="K351" i="1"/>
  <c r="L351" i="1"/>
  <c r="M351" i="1"/>
  <c r="N351" i="1"/>
  <c r="I352" i="1"/>
  <c r="N352" i="1" s="1"/>
  <c r="J352" i="1"/>
  <c r="O352" i="1" s="1"/>
  <c r="K352" i="1"/>
  <c r="L352" i="1"/>
  <c r="M352" i="1"/>
  <c r="I353" i="1"/>
  <c r="J353" i="1"/>
  <c r="O353" i="1" s="1"/>
  <c r="M353" i="1"/>
  <c r="I354" i="1"/>
  <c r="L354" i="1" s="1"/>
  <c r="J354" i="1"/>
  <c r="O354" i="1" s="1"/>
  <c r="K354" i="1"/>
  <c r="M354" i="1"/>
  <c r="N354" i="1"/>
  <c r="I355" i="1"/>
  <c r="M355" i="1" s="1"/>
  <c r="J355" i="1"/>
  <c r="O355" i="1" s="1"/>
  <c r="K355" i="1"/>
  <c r="L355" i="1"/>
  <c r="N355" i="1"/>
  <c r="I356" i="1"/>
  <c r="J356" i="1"/>
  <c r="O356" i="1" s="1"/>
  <c r="L356" i="1"/>
  <c r="M356" i="1"/>
  <c r="I357" i="1"/>
  <c r="J357" i="1"/>
  <c r="O357" i="1" s="1"/>
  <c r="K357" i="1"/>
  <c r="I358" i="1"/>
  <c r="M358" i="1" s="1"/>
  <c r="J358" i="1"/>
  <c r="O358" i="1" s="1"/>
  <c r="L358" i="1"/>
  <c r="N358" i="1"/>
  <c r="I359" i="1"/>
  <c r="J359" i="1"/>
  <c r="O359" i="1" s="1"/>
  <c r="K359" i="1"/>
  <c r="L359" i="1"/>
  <c r="M359" i="1"/>
  <c r="N359" i="1"/>
  <c r="I360" i="1"/>
  <c r="J360" i="1"/>
  <c r="O360" i="1" s="1"/>
  <c r="I361" i="1"/>
  <c r="J361" i="1"/>
  <c r="O361" i="1" s="1"/>
  <c r="N361" i="1"/>
  <c r="I362" i="1"/>
  <c r="L362" i="1" s="1"/>
  <c r="J362" i="1"/>
  <c r="O362" i="1" s="1"/>
  <c r="K362" i="1"/>
  <c r="M362" i="1"/>
  <c r="N362" i="1"/>
  <c r="I363" i="1"/>
  <c r="M363" i="1" s="1"/>
  <c r="J363" i="1"/>
  <c r="O363" i="1" s="1"/>
  <c r="K363" i="1"/>
  <c r="L363" i="1"/>
  <c r="N363" i="1"/>
  <c r="I364" i="1"/>
  <c r="J364" i="1"/>
  <c r="O364" i="1" s="1"/>
  <c r="L364" i="1"/>
  <c r="M364" i="1"/>
  <c r="I365" i="1"/>
  <c r="J365" i="1"/>
  <c r="O365" i="1" s="1"/>
  <c r="K365" i="1"/>
  <c r="I366" i="1"/>
  <c r="M366" i="1" s="1"/>
  <c r="J366" i="1"/>
  <c r="O366" i="1" s="1"/>
  <c r="L366" i="1"/>
  <c r="N366" i="1"/>
  <c r="I367" i="1"/>
  <c r="J367" i="1"/>
  <c r="O367" i="1" s="1"/>
  <c r="K367" i="1"/>
  <c r="L367" i="1"/>
  <c r="M367" i="1"/>
  <c r="N367" i="1"/>
  <c r="I368" i="1"/>
  <c r="J368" i="1"/>
  <c r="O368" i="1" s="1"/>
  <c r="L368" i="1"/>
  <c r="I369" i="1"/>
  <c r="J369" i="1"/>
  <c r="O369" i="1" s="1"/>
  <c r="N369" i="1"/>
  <c r="I370" i="1"/>
  <c r="L370" i="1" s="1"/>
  <c r="J370" i="1"/>
  <c r="O370" i="1" s="1"/>
  <c r="K370" i="1"/>
  <c r="M370" i="1"/>
  <c r="N370" i="1"/>
  <c r="I371" i="1"/>
  <c r="M371" i="1" s="1"/>
  <c r="J371" i="1"/>
  <c r="O371" i="1" s="1"/>
  <c r="K371" i="1"/>
  <c r="L371" i="1"/>
  <c r="N371" i="1"/>
  <c r="I372" i="1"/>
  <c r="J372" i="1"/>
  <c r="O372" i="1" s="1"/>
  <c r="L372" i="1"/>
  <c r="M372" i="1"/>
  <c r="I373" i="1"/>
  <c r="J373" i="1"/>
  <c r="O373" i="1" s="1"/>
  <c r="I374" i="1"/>
  <c r="M374" i="1" s="1"/>
  <c r="J374" i="1"/>
  <c r="O374" i="1" s="1"/>
  <c r="L374" i="1"/>
  <c r="N374" i="1"/>
  <c r="I375" i="1"/>
  <c r="J375" i="1"/>
  <c r="O375" i="1" s="1"/>
  <c r="K375" i="1"/>
  <c r="L375" i="1"/>
  <c r="M375" i="1"/>
  <c r="N375" i="1"/>
  <c r="I376" i="1"/>
  <c r="J376" i="1"/>
  <c r="O376" i="1" s="1"/>
  <c r="I377" i="1"/>
  <c r="J377" i="1"/>
  <c r="O377" i="1" s="1"/>
  <c r="N377" i="1"/>
  <c r="I378" i="1"/>
  <c r="L378" i="1" s="1"/>
  <c r="J378" i="1"/>
  <c r="O378" i="1" s="1"/>
  <c r="K378" i="1"/>
  <c r="M378" i="1"/>
  <c r="N378" i="1"/>
  <c r="I379" i="1"/>
  <c r="M379" i="1" s="1"/>
  <c r="J379" i="1"/>
  <c r="O379" i="1" s="1"/>
  <c r="K379" i="1"/>
  <c r="L379" i="1"/>
  <c r="N379" i="1"/>
  <c r="I380" i="1"/>
  <c r="J380" i="1"/>
  <c r="O380" i="1" s="1"/>
  <c r="L380" i="1"/>
  <c r="M380" i="1"/>
  <c r="I381" i="1"/>
  <c r="J381" i="1"/>
  <c r="O381" i="1" s="1"/>
  <c r="K381" i="1"/>
  <c r="I382" i="1"/>
  <c r="M382" i="1" s="1"/>
  <c r="J382" i="1"/>
  <c r="O382" i="1" s="1"/>
  <c r="L382" i="1"/>
  <c r="N382" i="1"/>
  <c r="I383" i="1"/>
  <c r="J383" i="1"/>
  <c r="O383" i="1" s="1"/>
  <c r="K383" i="1"/>
  <c r="L383" i="1"/>
  <c r="M383" i="1"/>
  <c r="N383" i="1"/>
  <c r="I384" i="1"/>
  <c r="J384" i="1"/>
  <c r="O384" i="1" s="1"/>
  <c r="L384" i="1"/>
  <c r="I385" i="1"/>
  <c r="J385" i="1"/>
  <c r="O385" i="1" s="1"/>
  <c r="N385" i="1"/>
  <c r="I386" i="1"/>
  <c r="L386" i="1" s="1"/>
  <c r="J386" i="1"/>
  <c r="O386" i="1" s="1"/>
  <c r="K386" i="1"/>
  <c r="M386" i="1"/>
  <c r="N386" i="1"/>
  <c r="I387" i="1"/>
  <c r="M387" i="1" s="1"/>
  <c r="J387" i="1"/>
  <c r="O387" i="1" s="1"/>
  <c r="K387" i="1"/>
  <c r="L387" i="1"/>
  <c r="N387" i="1"/>
  <c r="I388" i="1"/>
  <c r="J388" i="1"/>
  <c r="O388" i="1" s="1"/>
  <c r="L388" i="1"/>
  <c r="M388" i="1"/>
  <c r="I389" i="1"/>
  <c r="J389" i="1"/>
  <c r="O389" i="1" s="1"/>
  <c r="K389" i="1"/>
  <c r="I390" i="1"/>
  <c r="M390" i="1" s="1"/>
  <c r="J390" i="1"/>
  <c r="O390" i="1" s="1"/>
  <c r="L390" i="1"/>
  <c r="N390" i="1"/>
  <c r="I391" i="1"/>
  <c r="J391" i="1"/>
  <c r="O391" i="1" s="1"/>
  <c r="K391" i="1"/>
  <c r="L391" i="1"/>
  <c r="M391" i="1"/>
  <c r="N391" i="1"/>
  <c r="I392" i="1"/>
  <c r="J392" i="1"/>
  <c r="O392" i="1" s="1"/>
  <c r="I393" i="1"/>
  <c r="J393" i="1"/>
  <c r="O393" i="1" s="1"/>
  <c r="N393" i="1"/>
  <c r="I394" i="1"/>
  <c r="L394" i="1" s="1"/>
  <c r="J394" i="1"/>
  <c r="O394" i="1" s="1"/>
  <c r="K394" i="1"/>
  <c r="M394" i="1"/>
  <c r="N394" i="1"/>
  <c r="I395" i="1"/>
  <c r="M395" i="1" s="1"/>
  <c r="J395" i="1"/>
  <c r="O395" i="1" s="1"/>
  <c r="K395" i="1"/>
  <c r="L395" i="1"/>
  <c r="N395" i="1"/>
  <c r="I396" i="1"/>
  <c r="J396" i="1"/>
  <c r="O396" i="1" s="1"/>
  <c r="L396" i="1"/>
  <c r="M396" i="1"/>
  <c r="I397" i="1"/>
  <c r="J397" i="1"/>
  <c r="O397" i="1" s="1"/>
  <c r="K397" i="1"/>
  <c r="I398" i="1"/>
  <c r="K398" i="1" s="1"/>
  <c r="J398" i="1"/>
  <c r="O398" i="1" s="1"/>
  <c r="L398" i="1"/>
  <c r="M398" i="1"/>
  <c r="N398" i="1"/>
  <c r="I399" i="1"/>
  <c r="J399" i="1"/>
  <c r="O399" i="1" s="1"/>
  <c r="K399" i="1"/>
  <c r="L399" i="1"/>
  <c r="M399" i="1"/>
  <c r="N399" i="1"/>
  <c r="I400" i="1"/>
  <c r="J400" i="1"/>
  <c r="O400" i="1" s="1"/>
  <c r="K400" i="1"/>
  <c r="L400" i="1"/>
  <c r="M400" i="1"/>
  <c r="N400" i="1"/>
  <c r="I401" i="1"/>
  <c r="J401" i="1"/>
  <c r="O401" i="1" s="1"/>
  <c r="I402" i="1"/>
  <c r="K402" i="1" s="1"/>
  <c r="J402" i="1"/>
  <c r="O402" i="1" s="1"/>
  <c r="I403" i="1"/>
  <c r="M403" i="1" s="1"/>
  <c r="J403" i="1"/>
  <c r="O403" i="1" s="1"/>
  <c r="K403" i="1"/>
  <c r="L403" i="1"/>
  <c r="N403" i="1"/>
  <c r="I404" i="1"/>
  <c r="N404" i="1" s="1"/>
  <c r="J404" i="1"/>
  <c r="O404" i="1" s="1"/>
  <c r="K404" i="1"/>
  <c r="L404" i="1"/>
  <c r="M404" i="1"/>
  <c r="I405" i="1"/>
  <c r="J405" i="1"/>
  <c r="O405" i="1" s="1"/>
  <c r="I406" i="1"/>
  <c r="K406" i="1" s="1"/>
  <c r="J406" i="1"/>
  <c r="O406" i="1" s="1"/>
  <c r="I407" i="1"/>
  <c r="J407" i="1"/>
  <c r="O407" i="1" s="1"/>
  <c r="K407" i="1"/>
  <c r="L407" i="1"/>
  <c r="M407" i="1"/>
  <c r="N407" i="1"/>
  <c r="I408" i="1"/>
  <c r="N408" i="1" s="1"/>
  <c r="J408" i="1"/>
  <c r="O408" i="1" s="1"/>
  <c r="K408" i="1"/>
  <c r="L408" i="1"/>
  <c r="M408" i="1"/>
  <c r="I409" i="1"/>
  <c r="J409" i="1"/>
  <c r="O409" i="1" s="1"/>
  <c r="L409" i="1"/>
  <c r="M409" i="1"/>
  <c r="I410" i="1"/>
  <c r="L410" i="1" s="1"/>
  <c r="J410" i="1"/>
  <c r="O410" i="1" s="1"/>
  <c r="K410" i="1"/>
  <c r="M410" i="1"/>
  <c r="N410" i="1"/>
  <c r="I411" i="1"/>
  <c r="N411" i="1" s="1"/>
  <c r="J411" i="1"/>
  <c r="O411" i="1" s="1"/>
  <c r="I412" i="1"/>
  <c r="J412" i="1"/>
  <c r="O412" i="1" s="1"/>
  <c r="I413" i="1"/>
  <c r="K413" i="1" s="1"/>
  <c r="J413" i="1"/>
  <c r="O413" i="1" s="1"/>
  <c r="L413" i="1"/>
  <c r="M413" i="1"/>
  <c r="N413" i="1"/>
  <c r="I414" i="1"/>
  <c r="J414" i="1"/>
  <c r="O414" i="1" s="1"/>
  <c r="K414" i="1"/>
  <c r="L414" i="1"/>
  <c r="M414" i="1"/>
  <c r="N414" i="1"/>
  <c r="I415" i="1"/>
  <c r="J415" i="1"/>
  <c r="O415" i="1" s="1"/>
  <c r="K415" i="1"/>
  <c r="L415" i="1"/>
  <c r="M415" i="1"/>
  <c r="N415" i="1"/>
  <c r="I416" i="1"/>
  <c r="J416" i="1"/>
  <c r="O416" i="1" s="1"/>
  <c r="M416" i="1"/>
  <c r="N416" i="1"/>
  <c r="I417" i="1"/>
  <c r="J417" i="1"/>
  <c r="O417" i="1" s="1"/>
  <c r="L417" i="1"/>
  <c r="I418" i="1"/>
  <c r="J418" i="1"/>
  <c r="O418" i="1" s="1"/>
  <c r="I419" i="1"/>
  <c r="M419" i="1" s="1"/>
  <c r="J419" i="1"/>
  <c r="O419" i="1" s="1"/>
  <c r="K419" i="1"/>
  <c r="L419" i="1"/>
  <c r="N419" i="1"/>
  <c r="I420" i="1"/>
  <c r="L420" i="1" s="1"/>
  <c r="J420" i="1"/>
  <c r="O420" i="1" s="1"/>
  <c r="M420" i="1"/>
  <c r="I421" i="1"/>
  <c r="J421" i="1"/>
  <c r="O421" i="1" s="1"/>
  <c r="I422" i="1"/>
  <c r="N422" i="1" s="1"/>
  <c r="J422" i="1"/>
  <c r="O422" i="1" s="1"/>
  <c r="K422" i="1"/>
  <c r="L422" i="1"/>
  <c r="M422" i="1"/>
  <c r="I423" i="1"/>
  <c r="J423" i="1"/>
  <c r="O423" i="1" s="1"/>
  <c r="K423" i="1"/>
  <c r="L423" i="1"/>
  <c r="M423" i="1"/>
  <c r="N423" i="1"/>
  <c r="I424" i="1"/>
  <c r="J424" i="1"/>
  <c r="O424" i="1" s="1"/>
  <c r="I425" i="1"/>
  <c r="K425" i="1" s="1"/>
  <c r="J425" i="1"/>
  <c r="O425" i="1" s="1"/>
  <c r="L425" i="1"/>
  <c r="M425" i="1"/>
  <c r="N425" i="1"/>
  <c r="I426" i="1"/>
  <c r="J426" i="1"/>
  <c r="O426" i="1" s="1"/>
  <c r="M426" i="1"/>
  <c r="N426" i="1"/>
  <c r="I427" i="1"/>
  <c r="J427" i="1"/>
  <c r="O427" i="1" s="1"/>
  <c r="I428" i="1"/>
  <c r="L428" i="1" s="1"/>
  <c r="J428" i="1"/>
  <c r="O428" i="1" s="1"/>
  <c r="I429" i="1"/>
  <c r="J429" i="1"/>
  <c r="O429" i="1" s="1"/>
  <c r="K429" i="1"/>
  <c r="L429" i="1"/>
  <c r="M429" i="1"/>
  <c r="N429" i="1"/>
  <c r="I430" i="1"/>
  <c r="K430" i="1" s="1"/>
  <c r="J430" i="1"/>
  <c r="O430" i="1" s="1"/>
  <c r="M430" i="1"/>
  <c r="N430" i="1"/>
  <c r="I431" i="1"/>
  <c r="J431" i="1"/>
  <c r="O431" i="1" s="1"/>
  <c r="K431" i="1"/>
  <c r="L431" i="1"/>
  <c r="M431" i="1"/>
  <c r="N431" i="1"/>
  <c r="I432" i="1"/>
  <c r="J432" i="1"/>
  <c r="O432" i="1" s="1"/>
  <c r="I433" i="1"/>
  <c r="K433" i="1" s="1"/>
  <c r="J433" i="1"/>
  <c r="O433" i="1" s="1"/>
  <c r="L433" i="1"/>
  <c r="M433" i="1"/>
  <c r="N433" i="1"/>
  <c r="I434" i="1"/>
  <c r="L434" i="1" s="1"/>
  <c r="J434" i="1"/>
  <c r="O434" i="1" s="1"/>
  <c r="M434" i="1"/>
  <c r="N434" i="1"/>
  <c r="I435" i="1"/>
  <c r="J435" i="1"/>
  <c r="O435" i="1" s="1"/>
  <c r="I436" i="1"/>
  <c r="J436" i="1"/>
  <c r="O436" i="1" s="1"/>
  <c r="I437" i="1"/>
  <c r="N437" i="1" s="1"/>
  <c r="J437" i="1"/>
  <c r="O437" i="1" s="1"/>
  <c r="K437" i="1"/>
  <c r="L437" i="1"/>
  <c r="M437" i="1"/>
  <c r="I438" i="1"/>
  <c r="J438" i="1"/>
  <c r="O438" i="1" s="1"/>
  <c r="I439" i="1"/>
  <c r="J439" i="1"/>
  <c r="O439" i="1" s="1"/>
  <c r="K439" i="1"/>
  <c r="L439" i="1"/>
  <c r="M439" i="1"/>
  <c r="N439" i="1"/>
  <c r="I440" i="1"/>
  <c r="J440" i="1"/>
  <c r="O440" i="1" s="1"/>
  <c r="I441" i="1"/>
  <c r="N441" i="1" s="1"/>
  <c r="J441" i="1"/>
  <c r="O441" i="1" s="1"/>
  <c r="I442" i="1"/>
  <c r="K442" i="1" s="1"/>
  <c r="J442" i="1"/>
  <c r="O442" i="1" s="1"/>
  <c r="M442" i="1"/>
  <c r="I443" i="1"/>
  <c r="J443" i="1"/>
  <c r="O443" i="1" s="1"/>
  <c r="K443" i="1"/>
  <c r="I444" i="1"/>
  <c r="N444" i="1" s="1"/>
  <c r="J444" i="1"/>
  <c r="O444" i="1" s="1"/>
  <c r="K444" i="1"/>
  <c r="L444" i="1"/>
  <c r="M444" i="1"/>
  <c r="I445" i="1"/>
  <c r="K445" i="1" s="1"/>
  <c r="J445" i="1"/>
  <c r="O445" i="1" s="1"/>
  <c r="L445" i="1"/>
  <c r="M445" i="1"/>
  <c r="N445" i="1"/>
  <c r="I446" i="1"/>
  <c r="J446" i="1"/>
  <c r="O446" i="1" s="1"/>
  <c r="I447" i="1"/>
  <c r="J447" i="1"/>
  <c r="O447" i="1" s="1"/>
  <c r="K447" i="1"/>
  <c r="L447" i="1"/>
  <c r="M447" i="1"/>
  <c r="N447" i="1"/>
  <c r="I448" i="1"/>
  <c r="J448" i="1"/>
  <c r="O448" i="1" s="1"/>
  <c r="I449" i="1"/>
  <c r="J449" i="1"/>
  <c r="O449" i="1" s="1"/>
  <c r="K449" i="1"/>
  <c r="L449" i="1"/>
  <c r="M449" i="1"/>
  <c r="N449" i="1"/>
  <c r="I450" i="1"/>
  <c r="J450" i="1"/>
  <c r="O450" i="1" s="1"/>
  <c r="K450" i="1"/>
  <c r="L450" i="1"/>
  <c r="M450" i="1"/>
  <c r="N450" i="1"/>
  <c r="I451" i="1"/>
  <c r="K451" i="1" s="1"/>
  <c r="J451" i="1"/>
  <c r="O451" i="1" s="1"/>
  <c r="L451" i="1"/>
  <c r="M451" i="1"/>
  <c r="N451" i="1"/>
  <c r="I452" i="1"/>
  <c r="J452" i="1"/>
  <c r="O452" i="1" s="1"/>
  <c r="I453" i="1"/>
  <c r="K453" i="1" s="1"/>
  <c r="J453" i="1"/>
  <c r="O453" i="1" s="1"/>
  <c r="I454" i="1"/>
  <c r="J454" i="1"/>
  <c r="O454" i="1" s="1"/>
  <c r="N454" i="1"/>
  <c r="I455" i="1"/>
  <c r="N455" i="1" s="1"/>
  <c r="J455" i="1"/>
  <c r="O455" i="1" s="1"/>
  <c r="K455" i="1"/>
  <c r="L455" i="1"/>
  <c r="M455" i="1"/>
  <c r="I456" i="1"/>
  <c r="J456" i="1"/>
  <c r="O456" i="1" s="1"/>
  <c r="M456" i="1"/>
  <c r="N456" i="1"/>
  <c r="I457" i="1"/>
  <c r="K457" i="1" s="1"/>
  <c r="J457" i="1"/>
  <c r="O457" i="1" s="1"/>
  <c r="I458" i="1"/>
  <c r="J458" i="1"/>
  <c r="O458" i="1" s="1"/>
  <c r="K458" i="1"/>
  <c r="L458" i="1"/>
  <c r="M458" i="1"/>
  <c r="N458" i="1"/>
  <c r="I459" i="1"/>
  <c r="J459" i="1"/>
  <c r="O459" i="1" s="1"/>
  <c r="L459" i="1"/>
  <c r="M459" i="1"/>
  <c r="I460" i="1"/>
  <c r="K460" i="1" s="1"/>
  <c r="J460" i="1"/>
  <c r="O460" i="1" s="1"/>
  <c r="L460" i="1"/>
  <c r="M460" i="1"/>
  <c r="N460" i="1"/>
  <c r="I461" i="1"/>
  <c r="L461" i="1" s="1"/>
  <c r="J461" i="1"/>
  <c r="O461" i="1" s="1"/>
  <c r="M461" i="1"/>
  <c r="N461" i="1"/>
  <c r="I462" i="1"/>
  <c r="J462" i="1"/>
  <c r="O462" i="1" s="1"/>
  <c r="I463" i="1"/>
  <c r="J463" i="1"/>
  <c r="O463" i="1" s="1"/>
  <c r="K463" i="1"/>
  <c r="I464" i="1"/>
  <c r="J464" i="1"/>
  <c r="O464" i="1" s="1"/>
  <c r="K464" i="1"/>
  <c r="L464" i="1"/>
  <c r="M464" i="1"/>
  <c r="N464" i="1"/>
  <c r="I465" i="1"/>
  <c r="K465" i="1" s="1"/>
  <c r="J465" i="1"/>
  <c r="O465" i="1" s="1"/>
  <c r="L465" i="1"/>
  <c r="M465" i="1"/>
  <c r="N465" i="1"/>
  <c r="I466" i="1"/>
  <c r="J466" i="1"/>
  <c r="O466" i="1" s="1"/>
  <c r="K466" i="1"/>
  <c r="L466" i="1"/>
  <c r="M466" i="1"/>
  <c r="N466" i="1"/>
  <c r="I467" i="1"/>
  <c r="J467" i="1"/>
  <c r="O467" i="1" s="1"/>
  <c r="I468" i="1"/>
  <c r="J468" i="1"/>
  <c r="O468" i="1" s="1"/>
  <c r="I469" i="1"/>
  <c r="L469" i="1" s="1"/>
  <c r="J469" i="1"/>
  <c r="O469" i="1" s="1"/>
  <c r="K469" i="1"/>
  <c r="M469" i="1"/>
  <c r="N469" i="1"/>
  <c r="I470" i="1"/>
  <c r="M470" i="1" s="1"/>
  <c r="J470" i="1"/>
  <c r="O470" i="1" s="1"/>
  <c r="K470" i="1"/>
  <c r="L470" i="1"/>
  <c r="N470" i="1"/>
  <c r="I471" i="1"/>
  <c r="J471" i="1"/>
  <c r="O471" i="1" s="1"/>
  <c r="M471" i="1"/>
  <c r="I472" i="1"/>
  <c r="J472" i="1"/>
  <c r="O472" i="1" s="1"/>
  <c r="K472" i="1"/>
  <c r="I473" i="1"/>
  <c r="N473" i="1" s="1"/>
  <c r="J473" i="1"/>
  <c r="O473" i="1" s="1"/>
  <c r="K473" i="1"/>
  <c r="L473" i="1"/>
  <c r="M473" i="1"/>
  <c r="I474" i="1"/>
  <c r="J474" i="1"/>
  <c r="O474" i="1" s="1"/>
  <c r="K474" i="1"/>
  <c r="L474" i="1"/>
  <c r="M474" i="1"/>
  <c r="N474" i="1"/>
  <c r="I475" i="1"/>
  <c r="J475" i="1"/>
  <c r="O475" i="1" s="1"/>
  <c r="K475" i="1"/>
  <c r="L475" i="1"/>
  <c r="M475" i="1"/>
  <c r="N475" i="1"/>
  <c r="I476" i="1"/>
  <c r="K476" i="1" s="1"/>
  <c r="J476" i="1"/>
  <c r="O476" i="1" s="1"/>
  <c r="M476" i="1"/>
  <c r="N476" i="1"/>
  <c r="I477" i="1"/>
  <c r="J477" i="1"/>
  <c r="O477" i="1" s="1"/>
  <c r="I478" i="1"/>
  <c r="J478" i="1"/>
  <c r="O478" i="1" s="1"/>
  <c r="I479" i="1"/>
  <c r="N479" i="1" s="1"/>
  <c r="J479" i="1"/>
  <c r="O479" i="1" s="1"/>
  <c r="K479" i="1"/>
  <c r="L479" i="1"/>
  <c r="M479" i="1"/>
  <c r="I480" i="1"/>
  <c r="K480" i="1" s="1"/>
  <c r="J480" i="1"/>
  <c r="O480" i="1" s="1"/>
  <c r="L480" i="1"/>
  <c r="M480" i="1"/>
  <c r="N480" i="1"/>
  <c r="I481" i="1"/>
  <c r="J481" i="1"/>
  <c r="O481" i="1" s="1"/>
  <c r="M481" i="1"/>
  <c r="I482" i="1"/>
  <c r="J482" i="1"/>
  <c r="O482" i="1" s="1"/>
  <c r="I483" i="1"/>
  <c r="J483" i="1"/>
  <c r="O483" i="1" s="1"/>
  <c r="I484" i="1"/>
  <c r="J484" i="1"/>
  <c r="O484" i="1" s="1"/>
  <c r="I485" i="1"/>
  <c r="J485" i="1"/>
  <c r="O485" i="1" s="1"/>
  <c r="I486" i="1"/>
  <c r="J486" i="1"/>
  <c r="O486" i="1" s="1"/>
  <c r="K486" i="1"/>
  <c r="L486" i="1"/>
  <c r="M486" i="1"/>
  <c r="N486" i="1"/>
  <c r="I487" i="1"/>
  <c r="J487" i="1"/>
  <c r="O487" i="1" s="1"/>
  <c r="K487" i="1"/>
  <c r="L487" i="1"/>
  <c r="M487" i="1"/>
  <c r="N487" i="1"/>
  <c r="I488" i="1"/>
  <c r="K488" i="1" s="1"/>
  <c r="J488" i="1"/>
  <c r="O488" i="1" s="1"/>
  <c r="L488" i="1"/>
  <c r="M488" i="1"/>
  <c r="N488" i="1"/>
  <c r="I489" i="1"/>
  <c r="J489" i="1"/>
  <c r="O489" i="1" s="1"/>
  <c r="I490" i="1"/>
  <c r="N490" i="1" s="1"/>
  <c r="J490" i="1"/>
  <c r="O490" i="1" s="1"/>
  <c r="I491" i="1"/>
  <c r="J491" i="1"/>
  <c r="O491" i="1" s="1"/>
  <c r="I492" i="1"/>
  <c r="J492" i="1"/>
  <c r="O492" i="1" s="1"/>
  <c r="I493" i="1"/>
  <c r="J493" i="1"/>
  <c r="O493" i="1" s="1"/>
  <c r="L493" i="1"/>
  <c r="M493" i="1"/>
  <c r="I494" i="1"/>
  <c r="J494" i="1"/>
  <c r="O494" i="1" s="1"/>
  <c r="K494" i="1"/>
  <c r="L494" i="1"/>
  <c r="M494" i="1"/>
  <c r="N494" i="1"/>
  <c r="I495" i="1"/>
  <c r="J495" i="1"/>
  <c r="O495" i="1" s="1"/>
  <c r="K495" i="1"/>
  <c r="L495" i="1"/>
  <c r="M495" i="1"/>
  <c r="N495" i="1"/>
  <c r="I496" i="1"/>
  <c r="K496" i="1" s="1"/>
  <c r="J496" i="1"/>
  <c r="O496" i="1" s="1"/>
  <c r="L496" i="1"/>
  <c r="M496" i="1"/>
  <c r="N496" i="1"/>
  <c r="I497" i="1"/>
  <c r="J497" i="1"/>
  <c r="O497" i="1" s="1"/>
  <c r="N497" i="1"/>
  <c r="I498" i="1"/>
  <c r="J498" i="1"/>
  <c r="O498" i="1" s="1"/>
  <c r="N498" i="1"/>
  <c r="I499" i="1"/>
  <c r="J499" i="1"/>
  <c r="O499" i="1" s="1"/>
  <c r="K499" i="1"/>
  <c r="I500" i="1"/>
  <c r="J500" i="1"/>
  <c r="O500" i="1" s="1"/>
  <c r="K500" i="1"/>
  <c r="L500" i="1"/>
  <c r="I501" i="1"/>
  <c r="N501" i="1" s="1"/>
  <c r="J501" i="1"/>
  <c r="O501" i="1" s="1"/>
  <c r="K501" i="1"/>
  <c r="L501" i="1"/>
  <c r="I502" i="1"/>
  <c r="J502" i="1"/>
  <c r="O502" i="1" s="1"/>
  <c r="K502" i="1"/>
  <c r="L502" i="1"/>
  <c r="M502" i="1"/>
  <c r="N502" i="1"/>
  <c r="I503" i="1"/>
  <c r="J503" i="1"/>
  <c r="O503" i="1" s="1"/>
  <c r="K503" i="1"/>
  <c r="L503" i="1"/>
  <c r="M503" i="1"/>
  <c r="N503" i="1"/>
  <c r="I504" i="1"/>
  <c r="K504" i="1" s="1"/>
  <c r="J504" i="1"/>
  <c r="O504" i="1" s="1"/>
  <c r="L504" i="1"/>
  <c r="M504" i="1"/>
  <c r="N504" i="1"/>
  <c r="I505" i="1"/>
  <c r="J505" i="1"/>
  <c r="O505" i="1" s="1"/>
  <c r="M505" i="1"/>
  <c r="N505" i="1"/>
  <c r="I506" i="1"/>
  <c r="J506" i="1"/>
  <c r="O506" i="1" s="1"/>
  <c r="I507" i="1"/>
  <c r="J507" i="1"/>
  <c r="O507" i="1" s="1"/>
  <c r="K507" i="1"/>
  <c r="I508" i="1"/>
  <c r="K508" i="1" s="1"/>
  <c r="J508" i="1"/>
  <c r="O508" i="1" s="1"/>
  <c r="I509" i="1"/>
  <c r="N509" i="1" s="1"/>
  <c r="J509" i="1"/>
  <c r="O509" i="1" s="1"/>
  <c r="K509" i="1"/>
  <c r="L509" i="1"/>
  <c r="M509" i="1"/>
  <c r="I510" i="1"/>
  <c r="J510" i="1"/>
  <c r="O510" i="1" s="1"/>
  <c r="K510" i="1"/>
  <c r="L510" i="1"/>
  <c r="M510" i="1"/>
  <c r="N510" i="1"/>
  <c r="I511" i="1"/>
  <c r="J511" i="1"/>
  <c r="O511" i="1" s="1"/>
  <c r="K511" i="1"/>
  <c r="L511" i="1"/>
  <c r="M511" i="1"/>
  <c r="N511" i="1"/>
  <c r="I512" i="1"/>
  <c r="K512" i="1" s="1"/>
  <c r="J512" i="1"/>
  <c r="O512" i="1" s="1"/>
  <c r="L512" i="1"/>
  <c r="M512" i="1"/>
  <c r="N512" i="1"/>
  <c r="I513" i="1"/>
  <c r="J513" i="1"/>
  <c r="O513" i="1" s="1"/>
  <c r="M513" i="1"/>
  <c r="N513" i="1"/>
  <c r="I514" i="1"/>
  <c r="J514" i="1"/>
  <c r="O514" i="1" s="1"/>
  <c r="I515" i="1"/>
  <c r="J515" i="1"/>
  <c r="O515" i="1" s="1"/>
  <c r="I516" i="1"/>
  <c r="J516" i="1"/>
  <c r="O516" i="1" s="1"/>
  <c r="I517" i="1"/>
  <c r="J517" i="1"/>
  <c r="O517" i="1" s="1"/>
  <c r="L517" i="1"/>
  <c r="M517" i="1"/>
  <c r="I518" i="1"/>
  <c r="J518" i="1"/>
  <c r="O518" i="1" s="1"/>
  <c r="K518" i="1"/>
  <c r="L518" i="1"/>
  <c r="M518" i="1"/>
  <c r="N518" i="1"/>
  <c r="I519" i="1"/>
  <c r="J519" i="1"/>
  <c r="O519" i="1" s="1"/>
  <c r="K519" i="1"/>
  <c r="L519" i="1"/>
  <c r="M519" i="1"/>
  <c r="N519" i="1"/>
  <c r="I520" i="1"/>
  <c r="K520" i="1" s="1"/>
  <c r="J520" i="1"/>
  <c r="O520" i="1" s="1"/>
  <c r="L520" i="1"/>
  <c r="M520" i="1"/>
  <c r="N520" i="1"/>
  <c r="I521" i="1"/>
  <c r="J521" i="1"/>
  <c r="O521" i="1" s="1"/>
  <c r="N521" i="1"/>
  <c r="I522" i="1"/>
  <c r="J522" i="1"/>
  <c r="O522" i="1" s="1"/>
  <c r="I523" i="1"/>
  <c r="K523" i="1" s="1"/>
  <c r="J523" i="1"/>
  <c r="O523" i="1" s="1"/>
  <c r="I524" i="1"/>
  <c r="J524" i="1"/>
  <c r="O524" i="1" s="1"/>
  <c r="I525" i="1"/>
  <c r="N525" i="1" s="1"/>
  <c r="J525" i="1"/>
  <c r="O525" i="1" s="1"/>
  <c r="M525" i="1"/>
  <c r="I526" i="1"/>
  <c r="J526" i="1"/>
  <c r="O526" i="1" s="1"/>
  <c r="K526" i="1"/>
  <c r="L526" i="1"/>
  <c r="M526" i="1"/>
  <c r="N526" i="1"/>
  <c r="I527" i="1"/>
  <c r="J527" i="1"/>
  <c r="O527" i="1" s="1"/>
  <c r="K527" i="1"/>
  <c r="L527" i="1"/>
  <c r="M527" i="1"/>
  <c r="N527" i="1"/>
  <c r="I528" i="1"/>
  <c r="K528" i="1" s="1"/>
  <c r="J528" i="1"/>
  <c r="O528" i="1" s="1"/>
  <c r="L528" i="1"/>
  <c r="M528" i="1"/>
  <c r="N528" i="1"/>
  <c r="I529" i="1"/>
  <c r="M529" i="1" s="1"/>
  <c r="J529" i="1"/>
  <c r="O529" i="1" s="1"/>
  <c r="I530" i="1"/>
  <c r="J530" i="1"/>
  <c r="O530" i="1" s="1"/>
  <c r="N530" i="1"/>
  <c r="I531" i="1"/>
  <c r="J531" i="1"/>
  <c r="O531" i="1" s="1"/>
  <c r="K531" i="1"/>
  <c r="I532" i="1"/>
  <c r="J532" i="1"/>
  <c r="O532" i="1" s="1"/>
  <c r="K532" i="1"/>
  <c r="L532" i="1"/>
  <c r="I533" i="1"/>
  <c r="N533" i="1" s="1"/>
  <c r="J533" i="1"/>
  <c r="O533" i="1" s="1"/>
  <c r="K533" i="1"/>
  <c r="L533" i="1"/>
  <c r="M533" i="1"/>
  <c r="I534" i="1"/>
  <c r="J534" i="1"/>
  <c r="O534" i="1" s="1"/>
  <c r="K534" i="1"/>
  <c r="L534" i="1"/>
  <c r="M534" i="1"/>
  <c r="N534" i="1"/>
  <c r="I535" i="1"/>
  <c r="J535" i="1"/>
  <c r="O535" i="1" s="1"/>
  <c r="K535" i="1"/>
  <c r="L535" i="1"/>
  <c r="M535" i="1"/>
  <c r="N535" i="1"/>
  <c r="I536" i="1"/>
  <c r="K536" i="1" s="1"/>
  <c r="J536" i="1"/>
  <c r="O536" i="1" s="1"/>
  <c r="L536" i="1"/>
  <c r="M536" i="1"/>
  <c r="N536" i="1"/>
  <c r="I537" i="1"/>
  <c r="J537" i="1"/>
  <c r="O537" i="1" s="1"/>
  <c r="M537" i="1"/>
  <c r="N537" i="1"/>
  <c r="I538" i="1"/>
  <c r="J538" i="1"/>
  <c r="O538" i="1" s="1"/>
  <c r="N538" i="1"/>
  <c r="I539" i="1"/>
  <c r="K539" i="1" s="1"/>
  <c r="J539" i="1"/>
  <c r="O539" i="1" s="1"/>
  <c r="I540" i="1"/>
  <c r="J540" i="1"/>
  <c r="O540" i="1" s="1"/>
  <c r="K540" i="1"/>
  <c r="L540" i="1"/>
  <c r="I541" i="1"/>
  <c r="K541" i="1" s="1"/>
  <c r="J541" i="1"/>
  <c r="O541" i="1" s="1"/>
  <c r="I542" i="1"/>
  <c r="J542" i="1"/>
  <c r="O542" i="1" s="1"/>
  <c r="K542" i="1"/>
  <c r="L542" i="1"/>
  <c r="M542" i="1"/>
  <c r="N542" i="1"/>
  <c r="I543" i="1"/>
  <c r="J543" i="1"/>
  <c r="O543" i="1" s="1"/>
  <c r="K543" i="1"/>
  <c r="L543" i="1"/>
  <c r="M543" i="1"/>
  <c r="N543" i="1"/>
  <c r="I544" i="1"/>
  <c r="K544" i="1" s="1"/>
  <c r="J544" i="1"/>
  <c r="O544" i="1" s="1"/>
  <c r="L544" i="1"/>
  <c r="M544" i="1"/>
  <c r="N544" i="1"/>
  <c r="I545" i="1"/>
  <c r="J545" i="1"/>
  <c r="O545" i="1" s="1"/>
  <c r="I546" i="1"/>
  <c r="J546" i="1"/>
  <c r="O546" i="1" s="1"/>
  <c r="I547" i="1"/>
  <c r="J547" i="1"/>
  <c r="O547" i="1" s="1"/>
  <c r="I548" i="1"/>
  <c r="J548" i="1"/>
  <c r="O548" i="1" s="1"/>
  <c r="I549" i="1"/>
  <c r="J549" i="1"/>
  <c r="O549" i="1" s="1"/>
  <c r="M549" i="1"/>
  <c r="I550" i="1"/>
  <c r="J550" i="1"/>
  <c r="O550" i="1" s="1"/>
  <c r="K550" i="1"/>
  <c r="L550" i="1"/>
  <c r="M550" i="1"/>
  <c r="N550" i="1"/>
  <c r="I551" i="1"/>
  <c r="J551" i="1"/>
  <c r="O551" i="1" s="1"/>
  <c r="K551" i="1"/>
  <c r="L551" i="1"/>
  <c r="M551" i="1"/>
  <c r="N551" i="1"/>
  <c r="I552" i="1"/>
  <c r="K552" i="1" s="1"/>
  <c r="J552" i="1"/>
  <c r="O552" i="1" s="1"/>
  <c r="L552" i="1"/>
  <c r="M552" i="1"/>
  <c r="N552" i="1"/>
  <c r="I553" i="1"/>
  <c r="J553" i="1"/>
  <c r="O553" i="1" s="1"/>
  <c r="I554" i="1"/>
  <c r="J554" i="1"/>
  <c r="O554" i="1" s="1"/>
  <c r="N554" i="1"/>
  <c r="I555" i="1"/>
  <c r="J555" i="1"/>
  <c r="O555" i="1" s="1"/>
  <c r="I556" i="1"/>
  <c r="J556" i="1"/>
  <c r="O556" i="1" s="1"/>
  <c r="K556" i="1"/>
  <c r="L556" i="1"/>
  <c r="I557" i="1"/>
  <c r="J557" i="1"/>
  <c r="O557" i="1" s="1"/>
  <c r="I558" i="1"/>
  <c r="J558" i="1"/>
  <c r="O558" i="1" s="1"/>
  <c r="K558" i="1"/>
  <c r="L558" i="1"/>
  <c r="M558" i="1"/>
  <c r="N558" i="1"/>
  <c r="I559" i="1"/>
  <c r="J559" i="1"/>
  <c r="O559" i="1" s="1"/>
  <c r="K559" i="1"/>
  <c r="L559" i="1"/>
  <c r="M559" i="1"/>
  <c r="N559" i="1"/>
  <c r="I560" i="1"/>
  <c r="K560" i="1" s="1"/>
  <c r="J560" i="1"/>
  <c r="O560" i="1" s="1"/>
  <c r="L560" i="1"/>
  <c r="M560" i="1"/>
  <c r="N560" i="1"/>
  <c r="I561" i="1"/>
  <c r="J561" i="1"/>
  <c r="O561" i="1" s="1"/>
  <c r="I562" i="1"/>
  <c r="J562" i="1"/>
  <c r="O562" i="1" s="1"/>
  <c r="N562" i="1"/>
  <c r="I563" i="1"/>
  <c r="J563" i="1"/>
  <c r="O563" i="1" s="1"/>
  <c r="K563" i="1"/>
  <c r="I564" i="1"/>
  <c r="J564" i="1"/>
  <c r="O564" i="1" s="1"/>
  <c r="K564" i="1"/>
  <c r="L564" i="1"/>
  <c r="I565" i="1"/>
  <c r="N565" i="1" s="1"/>
  <c r="J565" i="1"/>
  <c r="O565" i="1" s="1"/>
  <c r="K565" i="1"/>
  <c r="L565" i="1"/>
  <c r="I566" i="1"/>
  <c r="J566" i="1"/>
  <c r="O566" i="1" s="1"/>
  <c r="K566" i="1"/>
  <c r="L566" i="1"/>
  <c r="M566" i="1"/>
  <c r="N566" i="1"/>
  <c r="I567" i="1"/>
  <c r="J567" i="1"/>
  <c r="O567" i="1" s="1"/>
  <c r="K567" i="1"/>
  <c r="L567" i="1"/>
  <c r="M567" i="1"/>
  <c r="N567" i="1"/>
  <c r="I568" i="1"/>
  <c r="K568" i="1" s="1"/>
  <c r="J568" i="1"/>
  <c r="O568" i="1" s="1"/>
  <c r="L568" i="1"/>
  <c r="M568" i="1"/>
  <c r="N568" i="1"/>
  <c r="I569" i="1"/>
  <c r="J569" i="1"/>
  <c r="O569" i="1" s="1"/>
  <c r="M569" i="1"/>
  <c r="N569" i="1"/>
  <c r="I570" i="1"/>
  <c r="N570" i="1" s="1"/>
  <c r="J570" i="1"/>
  <c r="O570" i="1" s="1"/>
  <c r="I571" i="1"/>
  <c r="J571" i="1"/>
  <c r="O571" i="1" s="1"/>
  <c r="K571" i="1"/>
  <c r="I572" i="1"/>
  <c r="J572" i="1"/>
  <c r="O572" i="1" s="1"/>
  <c r="I573" i="1"/>
  <c r="N573" i="1" s="1"/>
  <c r="J573" i="1"/>
  <c r="O573" i="1" s="1"/>
  <c r="K573" i="1"/>
  <c r="L573" i="1"/>
  <c r="M573" i="1"/>
  <c r="I574" i="1"/>
  <c r="J574" i="1"/>
  <c r="O574" i="1" s="1"/>
  <c r="K574" i="1"/>
  <c r="L574" i="1"/>
  <c r="M574" i="1"/>
  <c r="N574" i="1"/>
  <c r="I575" i="1"/>
  <c r="J575" i="1"/>
  <c r="O575" i="1" s="1"/>
  <c r="K575" i="1"/>
  <c r="L575" i="1"/>
  <c r="M575" i="1"/>
  <c r="N575" i="1"/>
  <c r="I576" i="1"/>
  <c r="K576" i="1" s="1"/>
  <c r="J576" i="1"/>
  <c r="O576" i="1" s="1"/>
  <c r="L576" i="1"/>
  <c r="M576" i="1"/>
  <c r="N576" i="1"/>
  <c r="I577" i="1"/>
  <c r="J577" i="1"/>
  <c r="O577" i="1" s="1"/>
  <c r="M577" i="1"/>
  <c r="N577" i="1"/>
  <c r="I578" i="1"/>
  <c r="J578" i="1"/>
  <c r="O578" i="1" s="1"/>
  <c r="I579" i="1"/>
  <c r="J579" i="1"/>
  <c r="O579" i="1" s="1"/>
  <c r="I580" i="1"/>
  <c r="J580" i="1"/>
  <c r="O580" i="1" s="1"/>
  <c r="I581" i="1"/>
  <c r="J581" i="1"/>
  <c r="O581" i="1" s="1"/>
  <c r="I582" i="1"/>
  <c r="J582" i="1"/>
  <c r="O582" i="1" s="1"/>
  <c r="K582" i="1"/>
  <c r="L582" i="1"/>
  <c r="M582" i="1"/>
  <c r="N582" i="1"/>
  <c r="I583" i="1"/>
  <c r="J583" i="1"/>
  <c r="O583" i="1" s="1"/>
  <c r="K583" i="1"/>
  <c r="L583" i="1"/>
  <c r="M583" i="1"/>
  <c r="N583" i="1"/>
  <c r="I584" i="1"/>
  <c r="K584" i="1" s="1"/>
  <c r="J584" i="1"/>
  <c r="O584" i="1" s="1"/>
  <c r="L584" i="1"/>
  <c r="M584" i="1"/>
  <c r="N584" i="1"/>
  <c r="I585" i="1"/>
  <c r="J585" i="1"/>
  <c r="O585" i="1" s="1"/>
  <c r="N585" i="1"/>
  <c r="I586" i="1"/>
  <c r="J586" i="1"/>
  <c r="O586" i="1" s="1"/>
  <c r="I587" i="1"/>
  <c r="K587" i="1" s="1"/>
  <c r="J587" i="1"/>
  <c r="O587" i="1" s="1"/>
  <c r="I588" i="1"/>
  <c r="L588" i="1" s="1"/>
  <c r="J588" i="1"/>
  <c r="O588" i="1" s="1"/>
  <c r="I589" i="1"/>
  <c r="N589" i="1" s="1"/>
  <c r="J589" i="1"/>
  <c r="O589" i="1" s="1"/>
  <c r="K589" i="1"/>
  <c r="L589" i="1"/>
  <c r="M589" i="1"/>
  <c r="I590" i="1"/>
  <c r="J590" i="1"/>
  <c r="O590" i="1" s="1"/>
  <c r="K590" i="1"/>
  <c r="L590" i="1"/>
  <c r="M590" i="1"/>
  <c r="N590" i="1"/>
  <c r="I591" i="1"/>
  <c r="J591" i="1"/>
  <c r="O591" i="1" s="1"/>
  <c r="K591" i="1"/>
  <c r="L591" i="1"/>
  <c r="M591" i="1"/>
  <c r="N591" i="1"/>
  <c r="I592" i="1"/>
  <c r="K592" i="1" s="1"/>
  <c r="J592" i="1"/>
  <c r="O592" i="1" s="1"/>
  <c r="L592" i="1"/>
  <c r="M592" i="1"/>
  <c r="N592" i="1"/>
  <c r="I593" i="1"/>
  <c r="J593" i="1"/>
  <c r="O593" i="1" s="1"/>
  <c r="M593" i="1"/>
  <c r="N593" i="1"/>
  <c r="I594" i="1"/>
  <c r="J594" i="1"/>
  <c r="O594" i="1" s="1"/>
  <c r="N594" i="1"/>
  <c r="I595" i="1"/>
  <c r="J595" i="1"/>
  <c r="O595" i="1" s="1"/>
  <c r="K595" i="1"/>
  <c r="I596" i="1"/>
  <c r="J596" i="1"/>
  <c r="O596" i="1" s="1"/>
  <c r="K596" i="1"/>
  <c r="L596" i="1"/>
  <c r="I597" i="1"/>
  <c r="N597" i="1" s="1"/>
  <c r="J597" i="1"/>
  <c r="O597" i="1" s="1"/>
  <c r="K597" i="1"/>
  <c r="L597" i="1"/>
  <c r="M597" i="1"/>
  <c r="I598" i="1"/>
  <c r="J598" i="1"/>
  <c r="O598" i="1" s="1"/>
  <c r="K598" i="1"/>
  <c r="L598" i="1"/>
  <c r="M598" i="1"/>
  <c r="N598" i="1"/>
  <c r="I599" i="1"/>
  <c r="J599" i="1"/>
  <c r="O599" i="1" s="1"/>
  <c r="K599" i="1"/>
  <c r="L599" i="1"/>
  <c r="M599" i="1"/>
  <c r="N599" i="1"/>
  <c r="I600" i="1"/>
  <c r="K600" i="1" s="1"/>
  <c r="J600" i="1"/>
  <c r="O600" i="1" s="1"/>
  <c r="L600" i="1"/>
  <c r="M600" i="1"/>
  <c r="N600" i="1"/>
  <c r="I601" i="1"/>
  <c r="J601" i="1"/>
  <c r="O601" i="1" s="1"/>
  <c r="M601" i="1"/>
  <c r="N601" i="1"/>
  <c r="I602" i="1"/>
  <c r="J602" i="1"/>
  <c r="O602" i="1" s="1"/>
  <c r="K602" i="1"/>
  <c r="N602" i="1"/>
  <c r="I603" i="1"/>
  <c r="J603" i="1"/>
  <c r="O603" i="1" s="1"/>
  <c r="I604" i="1"/>
  <c r="N604" i="1" s="1"/>
  <c r="J604" i="1"/>
  <c r="O604" i="1" s="1"/>
  <c r="L604" i="1"/>
  <c r="M604" i="1"/>
  <c r="I605" i="1"/>
  <c r="M605" i="1" s="1"/>
  <c r="J605" i="1"/>
  <c r="O605" i="1" s="1"/>
  <c r="K605" i="1"/>
  <c r="L605" i="1"/>
  <c r="N605" i="1"/>
  <c r="I606" i="1"/>
  <c r="J606" i="1"/>
  <c r="O606" i="1" s="1"/>
  <c r="K606" i="1"/>
  <c r="L606" i="1"/>
  <c r="M606" i="1"/>
  <c r="N606" i="1"/>
  <c r="I607" i="1"/>
  <c r="J607" i="1"/>
  <c r="O607" i="1" s="1"/>
  <c r="K607" i="1"/>
  <c r="L607" i="1"/>
  <c r="M607" i="1"/>
  <c r="N607" i="1"/>
  <c r="I608" i="1"/>
  <c r="K608" i="1" s="1"/>
  <c r="J608" i="1"/>
  <c r="O608" i="1" s="1"/>
  <c r="L608" i="1"/>
  <c r="M608" i="1"/>
  <c r="N608" i="1"/>
  <c r="I609" i="1"/>
  <c r="J609" i="1"/>
  <c r="O609" i="1" s="1"/>
  <c r="I610" i="1"/>
  <c r="J610" i="1"/>
  <c r="O610" i="1" s="1"/>
  <c r="N610" i="1"/>
  <c r="I611" i="1"/>
  <c r="J611" i="1"/>
  <c r="O611" i="1" s="1"/>
  <c r="K611" i="1"/>
  <c r="L611" i="1"/>
  <c r="I612" i="1"/>
  <c r="N612" i="1" s="1"/>
  <c r="J612" i="1"/>
  <c r="O612" i="1" s="1"/>
  <c r="K612" i="1"/>
  <c r="L612" i="1"/>
  <c r="M612" i="1"/>
  <c r="I613" i="1"/>
  <c r="J613" i="1"/>
  <c r="O613" i="1" s="1"/>
  <c r="I614" i="1"/>
  <c r="J614" i="1"/>
  <c r="O614" i="1" s="1"/>
  <c r="K614" i="1"/>
  <c r="L614" i="1"/>
  <c r="M614" i="1"/>
  <c r="N614" i="1"/>
  <c r="I615" i="1"/>
  <c r="J615" i="1"/>
  <c r="O615" i="1" s="1"/>
  <c r="K615" i="1"/>
  <c r="L615" i="1"/>
  <c r="M615" i="1"/>
  <c r="N615" i="1"/>
  <c r="I616" i="1"/>
  <c r="J616" i="1"/>
  <c r="O616" i="1" s="1"/>
  <c r="M616" i="1"/>
  <c r="N616" i="1"/>
  <c r="I617" i="1"/>
  <c r="J617" i="1"/>
  <c r="O617" i="1" s="1"/>
  <c r="M617" i="1"/>
  <c r="N617" i="1"/>
  <c r="I618" i="1"/>
  <c r="J618" i="1"/>
  <c r="O618" i="1" s="1"/>
  <c r="K618" i="1"/>
  <c r="I619" i="1"/>
  <c r="J619" i="1"/>
  <c r="O619" i="1" s="1"/>
  <c r="I620" i="1"/>
  <c r="J620" i="1"/>
  <c r="O620" i="1" s="1"/>
  <c r="L620" i="1"/>
  <c r="M620" i="1"/>
  <c r="I621" i="1"/>
  <c r="N621" i="1" s="1"/>
  <c r="J621" i="1"/>
  <c r="O621" i="1" s="1"/>
  <c r="K621" i="1"/>
  <c r="L621" i="1"/>
  <c r="M621" i="1"/>
  <c r="I622" i="1"/>
  <c r="J622" i="1"/>
  <c r="O622" i="1" s="1"/>
  <c r="K622" i="1"/>
  <c r="L622" i="1"/>
  <c r="M622" i="1"/>
  <c r="N622" i="1"/>
  <c r="I623" i="1"/>
  <c r="J623" i="1"/>
  <c r="O623" i="1" s="1"/>
  <c r="K623" i="1"/>
  <c r="L623" i="1"/>
  <c r="M623" i="1"/>
  <c r="N623" i="1"/>
  <c r="I624" i="1"/>
  <c r="K624" i="1" s="1"/>
  <c r="J624" i="1"/>
  <c r="O624" i="1" s="1"/>
  <c r="L624" i="1"/>
  <c r="M624" i="1"/>
  <c r="I625" i="1"/>
  <c r="J625" i="1"/>
  <c r="O625" i="1" s="1"/>
  <c r="I626" i="1"/>
  <c r="K626" i="1" s="1"/>
  <c r="J626" i="1"/>
  <c r="O626" i="1" s="1"/>
  <c r="I627" i="1"/>
  <c r="J627" i="1"/>
  <c r="O627" i="1" s="1"/>
  <c r="K627" i="1"/>
  <c r="L627" i="1"/>
  <c r="I628" i="1"/>
  <c r="J628" i="1"/>
  <c r="O628" i="1" s="1"/>
  <c r="K628" i="1"/>
  <c r="I629" i="1"/>
  <c r="J629" i="1"/>
  <c r="O629" i="1" s="1"/>
  <c r="I630" i="1"/>
  <c r="J630" i="1"/>
  <c r="O630" i="1" s="1"/>
  <c r="K630" i="1"/>
  <c r="L630" i="1"/>
  <c r="M630" i="1"/>
  <c r="N630" i="1"/>
  <c r="I631" i="1"/>
  <c r="J631" i="1"/>
  <c r="O631" i="1" s="1"/>
  <c r="K631" i="1"/>
  <c r="L631" i="1"/>
  <c r="M631" i="1"/>
  <c r="N631" i="1"/>
  <c r="I632" i="1"/>
  <c r="N632" i="1" s="1"/>
  <c r="J632" i="1"/>
  <c r="O632" i="1" s="1"/>
  <c r="I633" i="1"/>
  <c r="J633" i="1"/>
  <c r="O633" i="1" s="1"/>
  <c r="M633" i="1"/>
  <c r="N633" i="1"/>
  <c r="I634" i="1"/>
  <c r="J634" i="1"/>
  <c r="O634" i="1" s="1"/>
  <c r="K634" i="1"/>
  <c r="N634" i="1"/>
  <c r="I635" i="1"/>
  <c r="J635" i="1"/>
  <c r="O635" i="1" s="1"/>
  <c r="I636" i="1"/>
  <c r="N636" i="1" s="1"/>
  <c r="J636" i="1"/>
  <c r="O636" i="1" s="1"/>
  <c r="M636" i="1"/>
  <c r="I637" i="1"/>
  <c r="M637" i="1" s="1"/>
  <c r="J637" i="1"/>
  <c r="O637" i="1" s="1"/>
  <c r="K637" i="1"/>
  <c r="L637" i="1"/>
  <c r="N637" i="1"/>
  <c r="I638" i="1"/>
  <c r="J638" i="1"/>
  <c r="O638" i="1" s="1"/>
  <c r="K638" i="1"/>
  <c r="L638" i="1"/>
  <c r="M638" i="1"/>
  <c r="N638" i="1"/>
  <c r="I639" i="1"/>
  <c r="J639" i="1"/>
  <c r="O639" i="1" s="1"/>
  <c r="K639" i="1"/>
  <c r="L639" i="1"/>
  <c r="M639" i="1"/>
  <c r="N639" i="1"/>
  <c r="I640" i="1"/>
  <c r="K640" i="1" s="1"/>
  <c r="J640" i="1"/>
  <c r="O640" i="1" s="1"/>
  <c r="L640" i="1"/>
  <c r="M640" i="1"/>
  <c r="N640" i="1"/>
  <c r="I641" i="1"/>
  <c r="N641" i="1" s="1"/>
  <c r="J641" i="1"/>
  <c r="O641" i="1" s="1"/>
  <c r="I642" i="1"/>
  <c r="J642" i="1"/>
  <c r="O642" i="1" s="1"/>
  <c r="N642" i="1"/>
  <c r="I643" i="1"/>
  <c r="J643" i="1"/>
  <c r="O643" i="1" s="1"/>
  <c r="K643" i="1"/>
  <c r="L643" i="1"/>
  <c r="I644" i="1"/>
  <c r="N644" i="1" s="1"/>
  <c r="J644" i="1"/>
  <c r="O644" i="1" s="1"/>
  <c r="K644" i="1"/>
  <c r="L644" i="1"/>
  <c r="M644" i="1"/>
  <c r="I645" i="1"/>
  <c r="J645" i="1"/>
  <c r="O645" i="1" s="1"/>
  <c r="I646" i="1"/>
  <c r="J646" i="1"/>
  <c r="O646" i="1" s="1"/>
  <c r="K646" i="1"/>
  <c r="L646" i="1"/>
  <c r="M646" i="1"/>
  <c r="N646" i="1"/>
  <c r="I647" i="1"/>
  <c r="J647" i="1"/>
  <c r="O647" i="1" s="1"/>
  <c r="K647" i="1"/>
  <c r="L647" i="1"/>
  <c r="M647" i="1"/>
  <c r="N647" i="1"/>
  <c r="I648" i="1"/>
  <c r="M648" i="1" s="1"/>
  <c r="J648" i="1"/>
  <c r="O648" i="1" s="1"/>
  <c r="I649" i="1"/>
  <c r="J649" i="1"/>
  <c r="O649" i="1" s="1"/>
  <c r="M649" i="1"/>
  <c r="N649" i="1"/>
  <c r="I650" i="1"/>
  <c r="J650" i="1"/>
  <c r="O650" i="1" s="1"/>
  <c r="K650" i="1"/>
  <c r="I651" i="1"/>
  <c r="J651" i="1"/>
  <c r="O651" i="1" s="1"/>
  <c r="L651" i="1"/>
  <c r="I652" i="1"/>
  <c r="J652" i="1"/>
  <c r="O652" i="1" s="1"/>
  <c r="L652" i="1"/>
  <c r="M652" i="1"/>
  <c r="I653" i="1"/>
  <c r="N653" i="1" s="1"/>
  <c r="J653" i="1"/>
  <c r="O653" i="1" s="1"/>
  <c r="K653" i="1"/>
  <c r="L653" i="1"/>
  <c r="M653" i="1"/>
  <c r="I654" i="1"/>
  <c r="J654" i="1"/>
  <c r="O654" i="1" s="1"/>
  <c r="K654" i="1"/>
  <c r="L654" i="1"/>
  <c r="M654" i="1"/>
  <c r="N654" i="1"/>
  <c r="I655" i="1"/>
  <c r="J655" i="1"/>
  <c r="O655" i="1" s="1"/>
  <c r="K655" i="1"/>
  <c r="L655" i="1"/>
  <c r="M655" i="1"/>
  <c r="N655" i="1"/>
  <c r="I656" i="1"/>
  <c r="K656" i="1" s="1"/>
  <c r="J656" i="1"/>
  <c r="O656" i="1" s="1"/>
  <c r="L656" i="1"/>
  <c r="M656" i="1"/>
  <c r="I657" i="1"/>
  <c r="J657" i="1"/>
  <c r="O657" i="1" s="1"/>
  <c r="I658" i="1"/>
  <c r="J658" i="1"/>
  <c r="O658" i="1" s="1"/>
  <c r="I659" i="1"/>
  <c r="J659" i="1"/>
  <c r="O659" i="1" s="1"/>
  <c r="K659" i="1"/>
  <c r="L659" i="1"/>
  <c r="I660" i="1"/>
  <c r="J660" i="1"/>
  <c r="O660" i="1" s="1"/>
  <c r="K660" i="1"/>
  <c r="I661" i="1"/>
  <c r="J661" i="1"/>
  <c r="O661" i="1" s="1"/>
  <c r="I662" i="1"/>
  <c r="J662" i="1"/>
  <c r="O662" i="1" s="1"/>
  <c r="K662" i="1"/>
  <c r="L662" i="1"/>
  <c r="M662" i="1"/>
  <c r="N662" i="1"/>
  <c r="I663" i="1"/>
  <c r="J663" i="1"/>
  <c r="O663" i="1" s="1"/>
  <c r="K663" i="1"/>
  <c r="L663" i="1"/>
  <c r="M663" i="1"/>
  <c r="N663" i="1"/>
  <c r="I664" i="1"/>
  <c r="J664" i="1"/>
  <c r="O664" i="1" s="1"/>
  <c r="I665" i="1"/>
  <c r="J665" i="1"/>
  <c r="O665" i="1" s="1"/>
  <c r="L665" i="1"/>
  <c r="I666" i="1"/>
  <c r="L666" i="1" s="1"/>
  <c r="J666" i="1"/>
  <c r="O666" i="1" s="1"/>
  <c r="N666" i="1"/>
  <c r="I667" i="1"/>
  <c r="M667" i="1" s="1"/>
  <c r="J667" i="1"/>
  <c r="O667" i="1" s="1"/>
  <c r="K667" i="1"/>
  <c r="L667" i="1"/>
  <c r="N667" i="1"/>
  <c r="I668" i="1"/>
  <c r="J668" i="1"/>
  <c r="O668" i="1" s="1"/>
  <c r="L668" i="1"/>
  <c r="M668" i="1"/>
  <c r="I669" i="1"/>
  <c r="K669" i="1" s="1"/>
  <c r="J669" i="1"/>
  <c r="O669" i="1" s="1"/>
  <c r="I670" i="1"/>
  <c r="J670" i="1"/>
  <c r="O670" i="1" s="1"/>
  <c r="I671" i="1"/>
  <c r="J671" i="1"/>
  <c r="O671" i="1" s="1"/>
  <c r="K671" i="1"/>
  <c r="L671" i="1"/>
  <c r="M671" i="1"/>
  <c r="N671" i="1"/>
  <c r="I672" i="1"/>
  <c r="J672" i="1"/>
  <c r="O672" i="1" s="1"/>
  <c r="K672" i="1"/>
  <c r="L672" i="1"/>
  <c r="M672" i="1"/>
  <c r="N672" i="1"/>
  <c r="I673" i="1"/>
  <c r="K673" i="1" s="1"/>
  <c r="J673" i="1"/>
  <c r="O673" i="1" s="1"/>
  <c r="L673" i="1"/>
  <c r="M673" i="1"/>
  <c r="I674" i="1"/>
  <c r="J674" i="1"/>
  <c r="O674" i="1" s="1"/>
  <c r="N674" i="1"/>
  <c r="I675" i="1"/>
  <c r="M675" i="1" s="1"/>
  <c r="J675" i="1"/>
  <c r="O675" i="1" s="1"/>
  <c r="K675" i="1"/>
  <c r="L675" i="1"/>
  <c r="N675" i="1"/>
  <c r="I676" i="1"/>
  <c r="J676" i="1"/>
  <c r="O676" i="1" s="1"/>
  <c r="I677" i="1"/>
  <c r="M677" i="1" s="1"/>
  <c r="J677" i="1"/>
  <c r="O677" i="1" s="1"/>
  <c r="K677" i="1"/>
  <c r="L677" i="1"/>
  <c r="N677" i="1"/>
  <c r="I678" i="1"/>
  <c r="J678" i="1"/>
  <c r="O678" i="1" s="1"/>
  <c r="I679" i="1"/>
  <c r="J679" i="1"/>
  <c r="O679" i="1" s="1"/>
  <c r="K679" i="1"/>
  <c r="L679" i="1"/>
  <c r="M679" i="1"/>
  <c r="N679" i="1"/>
  <c r="I680" i="1"/>
  <c r="N680" i="1" s="1"/>
  <c r="J680" i="1"/>
  <c r="O680" i="1" s="1"/>
  <c r="K680" i="1"/>
  <c r="L680" i="1"/>
  <c r="M680" i="1"/>
  <c r="I681" i="1"/>
  <c r="J681" i="1"/>
  <c r="O681" i="1" s="1"/>
  <c r="I682" i="1"/>
  <c r="L682" i="1" s="1"/>
  <c r="J682" i="1"/>
  <c r="O682" i="1" s="1"/>
  <c r="K682" i="1"/>
  <c r="M682" i="1"/>
  <c r="N682" i="1"/>
  <c r="I683" i="1"/>
  <c r="J683" i="1"/>
  <c r="O683" i="1" s="1"/>
  <c r="L683" i="1"/>
  <c r="N683" i="1"/>
  <c r="I684" i="1"/>
  <c r="J684" i="1"/>
  <c r="O684" i="1" s="1"/>
  <c r="I685" i="1"/>
  <c r="N685" i="1" s="1"/>
  <c r="J685" i="1"/>
  <c r="O685" i="1" s="1"/>
  <c r="K685" i="1"/>
  <c r="L685" i="1"/>
  <c r="M685" i="1"/>
  <c r="I686" i="1"/>
  <c r="J686" i="1"/>
  <c r="O686" i="1" s="1"/>
  <c r="K686" i="1"/>
  <c r="L686" i="1"/>
  <c r="M686" i="1"/>
  <c r="N686" i="1"/>
  <c r="I687" i="1"/>
  <c r="J687" i="1"/>
  <c r="O687" i="1" s="1"/>
  <c r="K687" i="1"/>
  <c r="L687" i="1"/>
  <c r="M687" i="1"/>
  <c r="N687" i="1"/>
  <c r="I688" i="1"/>
  <c r="J688" i="1"/>
  <c r="O688" i="1" s="1"/>
  <c r="I689" i="1"/>
  <c r="J689" i="1"/>
  <c r="O689" i="1" s="1"/>
  <c r="N689" i="1"/>
  <c r="I690" i="1"/>
  <c r="L690" i="1" s="1"/>
  <c r="J690" i="1"/>
  <c r="O690" i="1" s="1"/>
  <c r="K690" i="1"/>
  <c r="M690" i="1"/>
  <c r="N690" i="1"/>
  <c r="I691" i="1"/>
  <c r="J691" i="1"/>
  <c r="O691" i="1" s="1"/>
  <c r="L691" i="1"/>
  <c r="N691" i="1"/>
  <c r="I692" i="1"/>
  <c r="N692" i="1" s="1"/>
  <c r="J692" i="1"/>
  <c r="O692" i="1" s="1"/>
  <c r="K692" i="1"/>
  <c r="L692" i="1"/>
  <c r="I693" i="1"/>
  <c r="J693" i="1"/>
  <c r="O693" i="1" s="1"/>
  <c r="I694" i="1"/>
  <c r="N694" i="1" s="1"/>
  <c r="J694" i="1"/>
  <c r="O694" i="1" s="1"/>
  <c r="K694" i="1"/>
  <c r="L694" i="1"/>
  <c r="M694" i="1"/>
  <c r="I695" i="1"/>
  <c r="J695" i="1"/>
  <c r="O695" i="1" s="1"/>
  <c r="K695" i="1"/>
  <c r="L695" i="1"/>
  <c r="M695" i="1"/>
  <c r="N695" i="1"/>
  <c r="I696" i="1"/>
  <c r="J696" i="1"/>
  <c r="O696" i="1" s="1"/>
  <c r="I697" i="1"/>
  <c r="K697" i="1" s="1"/>
  <c r="J697" i="1"/>
  <c r="O697" i="1" s="1"/>
  <c r="L697" i="1"/>
  <c r="M697" i="1"/>
  <c r="N697" i="1"/>
  <c r="I698" i="1"/>
  <c r="J698" i="1"/>
  <c r="O698" i="1" s="1"/>
  <c r="M698" i="1"/>
  <c r="N698" i="1"/>
  <c r="I699" i="1"/>
  <c r="J699" i="1"/>
  <c r="O699" i="1" s="1"/>
  <c r="I700" i="1"/>
  <c r="N700" i="1" s="1"/>
  <c r="J700" i="1"/>
  <c r="O700" i="1" s="1"/>
  <c r="K700" i="1"/>
  <c r="L700" i="1"/>
  <c r="M700" i="1"/>
  <c r="I701" i="1"/>
  <c r="J701" i="1"/>
  <c r="O701" i="1" s="1"/>
  <c r="K701" i="1"/>
  <c r="L701" i="1"/>
  <c r="M701" i="1"/>
  <c r="N701" i="1"/>
  <c r="I702" i="1"/>
  <c r="J702" i="1"/>
  <c r="O702" i="1" s="1"/>
  <c r="I703" i="1"/>
  <c r="J703" i="1"/>
  <c r="O703" i="1" s="1"/>
  <c r="M703" i="1"/>
  <c r="N703" i="1"/>
  <c r="I704" i="1"/>
  <c r="J704" i="1"/>
  <c r="O704" i="1" s="1"/>
  <c r="I705" i="1"/>
  <c r="N705" i="1" s="1"/>
  <c r="J705" i="1"/>
  <c r="O705" i="1" s="1"/>
  <c r="K705" i="1"/>
  <c r="L705" i="1"/>
  <c r="M705" i="1"/>
  <c r="I706" i="1"/>
  <c r="N706" i="1" s="1"/>
  <c r="J706" i="1"/>
  <c r="O706" i="1" s="1"/>
  <c r="K706" i="1"/>
  <c r="L706" i="1"/>
  <c r="M706" i="1"/>
  <c r="I707" i="1"/>
  <c r="J707" i="1"/>
  <c r="O707" i="1" s="1"/>
  <c r="I708" i="1"/>
  <c r="J708" i="1"/>
  <c r="O708" i="1" s="1"/>
  <c r="K708" i="1"/>
  <c r="L708" i="1"/>
  <c r="M708" i="1"/>
  <c r="N708" i="1"/>
  <c r="I709" i="1"/>
  <c r="M709" i="1" s="1"/>
  <c r="J709" i="1"/>
  <c r="O709" i="1" s="1"/>
  <c r="K709" i="1"/>
  <c r="L709" i="1"/>
  <c r="N709" i="1"/>
  <c r="I710" i="1"/>
  <c r="J710" i="1"/>
  <c r="O710" i="1" s="1"/>
  <c r="L710" i="1"/>
  <c r="M710" i="1"/>
  <c r="I711" i="1"/>
  <c r="J711" i="1"/>
  <c r="O711" i="1" s="1"/>
  <c r="I712" i="1"/>
  <c r="J712" i="1"/>
  <c r="O712" i="1" s="1"/>
  <c r="K712" i="1"/>
  <c r="N712" i="1"/>
  <c r="I713" i="1"/>
  <c r="N713" i="1" s="1"/>
  <c r="J713" i="1"/>
  <c r="O713" i="1" s="1"/>
  <c r="K713" i="1"/>
  <c r="L713" i="1"/>
  <c r="M713" i="1"/>
  <c r="I714" i="1"/>
  <c r="J714" i="1"/>
  <c r="O714" i="1" s="1"/>
  <c r="I715" i="1"/>
  <c r="K715" i="1" s="1"/>
  <c r="J715" i="1"/>
  <c r="O715" i="1" s="1"/>
  <c r="L715" i="1"/>
  <c r="M715" i="1"/>
  <c r="N715" i="1"/>
  <c r="I716" i="1"/>
  <c r="J716" i="1"/>
  <c r="O716" i="1" s="1"/>
  <c r="K716" i="1"/>
  <c r="L716" i="1"/>
  <c r="M716" i="1"/>
  <c r="N716" i="1"/>
  <c r="I717" i="1"/>
  <c r="M717" i="1" s="1"/>
  <c r="J717" i="1"/>
  <c r="O717" i="1" s="1"/>
  <c r="K717" i="1"/>
  <c r="L717" i="1"/>
  <c r="N717" i="1"/>
  <c r="I718" i="1"/>
  <c r="J718" i="1"/>
  <c r="O718" i="1" s="1"/>
  <c r="L718" i="1"/>
  <c r="M718" i="1"/>
  <c r="I719" i="1"/>
  <c r="J719" i="1"/>
  <c r="O719" i="1" s="1"/>
  <c r="M719" i="1"/>
  <c r="N719" i="1"/>
  <c r="I720" i="1"/>
  <c r="J720" i="1"/>
  <c r="O720" i="1" s="1"/>
  <c r="K720" i="1"/>
  <c r="I721" i="1"/>
  <c r="N721" i="1" s="1"/>
  <c r="J721" i="1"/>
  <c r="O721" i="1" s="1"/>
  <c r="K721" i="1"/>
  <c r="L721" i="1"/>
  <c r="M721" i="1"/>
  <c r="I722" i="1"/>
  <c r="N722" i="1" s="1"/>
  <c r="J722" i="1"/>
  <c r="O722" i="1" s="1"/>
  <c r="M722" i="1"/>
  <c r="I723" i="1"/>
  <c r="J723" i="1"/>
  <c r="O723" i="1" s="1"/>
  <c r="L723" i="1"/>
  <c r="I724" i="1"/>
  <c r="J724" i="1"/>
  <c r="O724" i="1" s="1"/>
  <c r="K724" i="1"/>
  <c r="L724" i="1"/>
  <c r="M724" i="1"/>
  <c r="N724" i="1"/>
  <c r="I725" i="1"/>
  <c r="M725" i="1" s="1"/>
  <c r="J725" i="1"/>
  <c r="O725" i="1" s="1"/>
  <c r="K725" i="1"/>
  <c r="L725" i="1"/>
  <c r="N725" i="1"/>
  <c r="I726" i="1"/>
  <c r="J726" i="1"/>
  <c r="O726" i="1" s="1"/>
  <c r="I727" i="1"/>
  <c r="J727" i="1"/>
  <c r="O727" i="1" s="1"/>
  <c r="M727" i="1"/>
  <c r="N727" i="1"/>
  <c r="I728" i="1"/>
  <c r="K728" i="1" s="1"/>
  <c r="J728" i="1"/>
  <c r="O728" i="1" s="1"/>
  <c r="I729" i="1"/>
  <c r="N729" i="1" s="1"/>
  <c r="J729" i="1"/>
  <c r="O729" i="1" s="1"/>
  <c r="K729" i="1"/>
  <c r="L729" i="1"/>
  <c r="M729" i="1"/>
  <c r="I730" i="1"/>
  <c r="N730" i="1" s="1"/>
  <c r="J730" i="1"/>
  <c r="O730" i="1" s="1"/>
  <c r="K730" i="1"/>
  <c r="L730" i="1"/>
  <c r="M730" i="1"/>
  <c r="I731" i="1"/>
  <c r="K731" i="1" s="1"/>
  <c r="J731" i="1"/>
  <c r="O731" i="1" s="1"/>
  <c r="N731" i="1"/>
  <c r="I732" i="1"/>
  <c r="J732" i="1"/>
  <c r="O732" i="1" s="1"/>
  <c r="K732" i="1"/>
  <c r="L732" i="1"/>
  <c r="M732" i="1"/>
  <c r="N732" i="1"/>
  <c r="I733" i="1"/>
  <c r="M733" i="1" s="1"/>
  <c r="J733" i="1"/>
  <c r="O733" i="1" s="1"/>
  <c r="K733" i="1"/>
  <c r="L733" i="1"/>
  <c r="N733" i="1"/>
  <c r="I734" i="1"/>
  <c r="J734" i="1"/>
  <c r="O734" i="1" s="1"/>
  <c r="L734" i="1"/>
  <c r="M734" i="1"/>
  <c r="I735" i="1"/>
  <c r="J735" i="1"/>
  <c r="O735" i="1" s="1"/>
  <c r="I736" i="1"/>
  <c r="J736" i="1"/>
  <c r="O736" i="1" s="1"/>
  <c r="K736" i="1"/>
  <c r="N736" i="1"/>
  <c r="I737" i="1"/>
  <c r="N737" i="1" s="1"/>
  <c r="J737" i="1"/>
  <c r="O737" i="1" s="1"/>
  <c r="K737" i="1"/>
  <c r="L737" i="1"/>
  <c r="M737" i="1"/>
  <c r="I738" i="1"/>
  <c r="J738" i="1"/>
  <c r="O738" i="1" s="1"/>
  <c r="I739" i="1"/>
  <c r="K739" i="1" s="1"/>
  <c r="J739" i="1"/>
  <c r="O739" i="1" s="1"/>
  <c r="L739" i="1"/>
  <c r="M739" i="1"/>
  <c r="N739" i="1"/>
  <c r="I740" i="1"/>
  <c r="J740" i="1"/>
  <c r="O740" i="1" s="1"/>
  <c r="K740" i="1"/>
  <c r="L740" i="1"/>
  <c r="M740" i="1"/>
  <c r="N740" i="1"/>
  <c r="I741" i="1"/>
  <c r="M741" i="1" s="1"/>
  <c r="J741" i="1"/>
  <c r="O741" i="1" s="1"/>
  <c r="K741" i="1"/>
  <c r="L741" i="1"/>
  <c r="N741" i="1"/>
  <c r="I742" i="1"/>
  <c r="J742" i="1"/>
  <c r="O742" i="1" s="1"/>
  <c r="L742" i="1"/>
  <c r="I743" i="1"/>
  <c r="J743" i="1"/>
  <c r="O743" i="1" s="1"/>
  <c r="M743" i="1"/>
  <c r="N743" i="1"/>
  <c r="I744" i="1"/>
  <c r="J744" i="1"/>
  <c r="O744" i="1" s="1"/>
  <c r="I745" i="1"/>
  <c r="N745" i="1" s="1"/>
  <c r="J745" i="1"/>
  <c r="O745" i="1" s="1"/>
  <c r="K745" i="1"/>
  <c r="L745" i="1"/>
  <c r="M745" i="1"/>
  <c r="I746" i="1"/>
  <c r="N746" i="1" s="1"/>
  <c r="J746" i="1"/>
  <c r="O746" i="1" s="1"/>
  <c r="K746" i="1"/>
  <c r="L746" i="1"/>
  <c r="M746" i="1"/>
  <c r="I747" i="1"/>
  <c r="J747" i="1"/>
  <c r="O747" i="1" s="1"/>
  <c r="I748" i="1"/>
  <c r="J748" i="1"/>
  <c r="O748" i="1" s="1"/>
  <c r="K748" i="1"/>
  <c r="L748" i="1"/>
  <c r="M748" i="1"/>
  <c r="N748" i="1"/>
  <c r="I749" i="1"/>
  <c r="M749" i="1" s="1"/>
  <c r="J749" i="1"/>
  <c r="O749" i="1" s="1"/>
  <c r="K749" i="1"/>
  <c r="L749" i="1"/>
  <c r="N749" i="1"/>
  <c r="I750" i="1"/>
  <c r="L750" i="1" s="1"/>
  <c r="J750" i="1"/>
  <c r="O750" i="1" s="1"/>
  <c r="I751" i="1"/>
  <c r="J751" i="1"/>
  <c r="O751" i="1" s="1"/>
  <c r="I752" i="1"/>
  <c r="J752" i="1"/>
  <c r="O752" i="1" s="1"/>
  <c r="K752" i="1"/>
  <c r="N752" i="1"/>
  <c r="I753" i="1"/>
  <c r="N753" i="1" s="1"/>
  <c r="J753" i="1"/>
  <c r="O753" i="1" s="1"/>
  <c r="K753" i="1"/>
  <c r="L753" i="1"/>
  <c r="M753" i="1"/>
  <c r="I754" i="1"/>
  <c r="J754" i="1"/>
  <c r="O754" i="1" s="1"/>
  <c r="K754" i="1"/>
  <c r="L754" i="1"/>
  <c r="I755" i="1"/>
  <c r="K755" i="1" s="1"/>
  <c r="J755" i="1"/>
  <c r="O755" i="1" s="1"/>
  <c r="L755" i="1"/>
  <c r="M755" i="1"/>
  <c r="N755" i="1"/>
  <c r="I756" i="1"/>
  <c r="J756" i="1"/>
  <c r="O756" i="1" s="1"/>
  <c r="K756" i="1"/>
  <c r="L756" i="1"/>
  <c r="M756" i="1"/>
  <c r="N756" i="1"/>
  <c r="I757" i="1"/>
  <c r="M757" i="1" s="1"/>
  <c r="J757" i="1"/>
  <c r="O757" i="1" s="1"/>
  <c r="K757" i="1"/>
  <c r="L757" i="1"/>
  <c r="N757" i="1"/>
  <c r="I758" i="1"/>
  <c r="J758" i="1"/>
  <c r="O758" i="1" s="1"/>
  <c r="L758" i="1"/>
  <c r="M758" i="1"/>
  <c r="I759" i="1"/>
  <c r="M759" i="1" s="1"/>
  <c r="J759" i="1"/>
  <c r="O759" i="1" s="1"/>
  <c r="I760" i="1"/>
  <c r="J760" i="1"/>
  <c r="O760" i="1" s="1"/>
  <c r="K760" i="1"/>
  <c r="N760" i="1"/>
  <c r="I761" i="1"/>
  <c r="N761" i="1" s="1"/>
  <c r="J761" i="1"/>
  <c r="O761" i="1" s="1"/>
  <c r="K761" i="1"/>
  <c r="L761" i="1"/>
  <c r="M761" i="1"/>
  <c r="I762" i="1"/>
  <c r="J762" i="1"/>
  <c r="O762" i="1" s="1"/>
  <c r="I763" i="1"/>
  <c r="L763" i="1" s="1"/>
  <c r="J763" i="1"/>
  <c r="O763" i="1" s="1"/>
  <c r="I764" i="1"/>
  <c r="J764" i="1"/>
  <c r="O764" i="1" s="1"/>
  <c r="K764" i="1"/>
  <c r="L764" i="1"/>
  <c r="M764" i="1"/>
  <c r="N764" i="1"/>
  <c r="I765" i="1"/>
  <c r="M765" i="1" s="1"/>
  <c r="J765" i="1"/>
  <c r="O765" i="1" s="1"/>
  <c r="K765" i="1"/>
  <c r="L765" i="1"/>
  <c r="N765" i="1"/>
  <c r="I766" i="1"/>
  <c r="J766" i="1"/>
  <c r="O766" i="1" s="1"/>
  <c r="I767" i="1"/>
  <c r="J767" i="1"/>
  <c r="O767" i="1" s="1"/>
  <c r="M767" i="1"/>
  <c r="N767" i="1"/>
  <c r="I768" i="1"/>
  <c r="J768" i="1"/>
  <c r="O768" i="1" s="1"/>
  <c r="I769" i="1"/>
  <c r="N769" i="1" s="1"/>
  <c r="J769" i="1"/>
  <c r="O769" i="1" s="1"/>
  <c r="K769" i="1"/>
  <c r="L769" i="1"/>
  <c r="M769" i="1"/>
  <c r="I770" i="1"/>
  <c r="N770" i="1" s="1"/>
  <c r="J770" i="1"/>
  <c r="O770" i="1" s="1"/>
  <c r="K770" i="1"/>
  <c r="L770" i="1"/>
  <c r="M770" i="1"/>
  <c r="I771" i="1"/>
  <c r="J771" i="1"/>
  <c r="O771" i="1" s="1"/>
  <c r="I772" i="1"/>
  <c r="J772" i="1"/>
  <c r="O772" i="1" s="1"/>
  <c r="K772" i="1"/>
  <c r="L772" i="1"/>
  <c r="M772" i="1"/>
  <c r="N772" i="1"/>
  <c r="I773" i="1"/>
  <c r="M773" i="1" s="1"/>
  <c r="J773" i="1"/>
  <c r="O773" i="1" s="1"/>
  <c r="K773" i="1"/>
  <c r="L773" i="1"/>
  <c r="N773" i="1"/>
  <c r="I774" i="1"/>
  <c r="J774" i="1"/>
  <c r="O774" i="1" s="1"/>
  <c r="L774" i="1"/>
  <c r="M774" i="1"/>
  <c r="I775" i="1"/>
  <c r="J775" i="1"/>
  <c r="O775" i="1" s="1"/>
  <c r="I776" i="1"/>
  <c r="J776" i="1"/>
  <c r="O776" i="1" s="1"/>
  <c r="K776" i="1"/>
  <c r="N776" i="1"/>
  <c r="I777" i="1"/>
  <c r="N777" i="1" s="1"/>
  <c r="J777" i="1"/>
  <c r="O777" i="1" s="1"/>
  <c r="K777" i="1"/>
  <c r="L777" i="1"/>
  <c r="M777" i="1"/>
  <c r="I778" i="1"/>
  <c r="J778" i="1"/>
  <c r="O778" i="1" s="1"/>
  <c r="K778" i="1"/>
  <c r="I779" i="1"/>
  <c r="K779" i="1" s="1"/>
  <c r="J779" i="1"/>
  <c r="O779" i="1" s="1"/>
  <c r="L779" i="1"/>
  <c r="M779" i="1"/>
  <c r="N779" i="1"/>
  <c r="I780" i="1"/>
  <c r="J780" i="1"/>
  <c r="O780" i="1" s="1"/>
  <c r="K780" i="1"/>
  <c r="L780" i="1"/>
  <c r="M780" i="1"/>
  <c r="N780" i="1"/>
  <c r="I781" i="1"/>
  <c r="M781" i="1" s="1"/>
  <c r="J781" i="1"/>
  <c r="O781" i="1" s="1"/>
  <c r="K781" i="1"/>
  <c r="L781" i="1"/>
  <c r="N781" i="1"/>
  <c r="I782" i="1"/>
  <c r="J782" i="1"/>
  <c r="O782" i="1" s="1"/>
  <c r="I783" i="1"/>
  <c r="J783" i="1"/>
  <c r="O783" i="1" s="1"/>
  <c r="M783" i="1"/>
  <c r="N783" i="1"/>
  <c r="I784" i="1"/>
  <c r="J784" i="1"/>
  <c r="O784" i="1" s="1"/>
  <c r="I785" i="1"/>
  <c r="N785" i="1" s="1"/>
  <c r="J785" i="1"/>
  <c r="O785" i="1" s="1"/>
  <c r="K785" i="1"/>
  <c r="L785" i="1"/>
  <c r="M785" i="1"/>
  <c r="I786" i="1"/>
  <c r="N786" i="1" s="1"/>
  <c r="J786" i="1"/>
  <c r="O786" i="1" s="1"/>
  <c r="M786" i="1"/>
  <c r="I787" i="1"/>
  <c r="J787" i="1"/>
  <c r="O787" i="1" s="1"/>
  <c r="L787" i="1"/>
  <c r="I788" i="1"/>
  <c r="J788" i="1"/>
  <c r="O788" i="1" s="1"/>
  <c r="K788" i="1"/>
  <c r="L788" i="1"/>
  <c r="M788" i="1"/>
  <c r="N788" i="1"/>
  <c r="I789" i="1"/>
  <c r="M789" i="1" s="1"/>
  <c r="J789" i="1"/>
  <c r="O789" i="1" s="1"/>
  <c r="K789" i="1"/>
  <c r="L789" i="1"/>
  <c r="N789" i="1"/>
  <c r="I790" i="1"/>
  <c r="J790" i="1"/>
  <c r="O790" i="1" s="1"/>
  <c r="I791" i="1"/>
  <c r="J791" i="1"/>
  <c r="O791" i="1" s="1"/>
  <c r="I792" i="1"/>
  <c r="K792" i="1" s="1"/>
  <c r="J792" i="1"/>
  <c r="O792" i="1" s="1"/>
  <c r="I793" i="1"/>
  <c r="N793" i="1" s="1"/>
  <c r="J793" i="1"/>
  <c r="O793" i="1" s="1"/>
  <c r="K793" i="1"/>
  <c r="L793" i="1"/>
  <c r="M793" i="1"/>
  <c r="I794" i="1"/>
  <c r="N794" i="1" s="1"/>
  <c r="J794" i="1"/>
  <c r="O794" i="1" s="1"/>
  <c r="K794" i="1"/>
  <c r="L794" i="1"/>
  <c r="M794" i="1"/>
  <c r="I795" i="1"/>
  <c r="K795" i="1" s="1"/>
  <c r="J795" i="1"/>
  <c r="O795" i="1" s="1"/>
  <c r="N795" i="1"/>
  <c r="I796" i="1"/>
  <c r="J796" i="1"/>
  <c r="O796" i="1" s="1"/>
  <c r="K796" i="1"/>
  <c r="L796" i="1"/>
  <c r="M796" i="1"/>
  <c r="N796" i="1"/>
  <c r="I797" i="1"/>
  <c r="M797" i="1" s="1"/>
  <c r="J797" i="1"/>
  <c r="O797" i="1" s="1"/>
  <c r="K797" i="1"/>
  <c r="L797" i="1"/>
  <c r="N797" i="1"/>
  <c r="I798" i="1"/>
  <c r="J798" i="1"/>
  <c r="O798" i="1" s="1"/>
  <c r="L798" i="1"/>
  <c r="M798" i="1"/>
  <c r="I799" i="1"/>
  <c r="J799" i="1"/>
  <c r="O799" i="1" s="1"/>
  <c r="I800" i="1"/>
  <c r="J800" i="1"/>
  <c r="O800" i="1" s="1"/>
  <c r="K800" i="1"/>
  <c r="N800" i="1"/>
  <c r="I801" i="1"/>
  <c r="N801" i="1" s="1"/>
  <c r="J801" i="1"/>
  <c r="O801" i="1" s="1"/>
  <c r="K801" i="1"/>
  <c r="L801" i="1"/>
  <c r="M801" i="1"/>
  <c r="I802" i="1"/>
  <c r="J802" i="1"/>
  <c r="O802" i="1" s="1"/>
  <c r="I803" i="1"/>
  <c r="K803" i="1" s="1"/>
  <c r="J803" i="1"/>
  <c r="O803" i="1" s="1"/>
  <c r="L803" i="1"/>
  <c r="M803" i="1"/>
  <c r="N803" i="1"/>
  <c r="I804" i="1"/>
  <c r="J804" i="1"/>
  <c r="O804" i="1" s="1"/>
  <c r="K804" i="1"/>
  <c r="L804" i="1"/>
  <c r="M804" i="1"/>
  <c r="N804" i="1"/>
  <c r="I805" i="1"/>
  <c r="M805" i="1" s="1"/>
  <c r="J805" i="1"/>
  <c r="O805" i="1" s="1"/>
  <c r="K805" i="1"/>
  <c r="L805" i="1"/>
  <c r="N805" i="1"/>
  <c r="I806" i="1"/>
  <c r="L806" i="1" s="1"/>
  <c r="J806" i="1"/>
  <c r="O806" i="1" s="1"/>
  <c r="I807" i="1"/>
  <c r="J807" i="1"/>
  <c r="O807" i="1" s="1"/>
  <c r="M807" i="1"/>
  <c r="N807" i="1"/>
  <c r="I808" i="1"/>
  <c r="J808" i="1"/>
  <c r="O808" i="1" s="1"/>
  <c r="I809" i="1"/>
  <c r="N809" i="1" s="1"/>
  <c r="J809" i="1"/>
  <c r="O809" i="1" s="1"/>
  <c r="K809" i="1"/>
  <c r="L809" i="1"/>
  <c r="M809" i="1"/>
  <c r="I810" i="1"/>
  <c r="N810" i="1" s="1"/>
  <c r="J810" i="1"/>
  <c r="O810" i="1" s="1"/>
  <c r="K810" i="1"/>
  <c r="L810" i="1"/>
  <c r="M810" i="1"/>
  <c r="I811" i="1"/>
  <c r="J811" i="1"/>
  <c r="O811" i="1" s="1"/>
  <c r="I812" i="1"/>
  <c r="J812" i="1"/>
  <c r="O812" i="1" s="1"/>
  <c r="K812" i="1"/>
  <c r="L812" i="1"/>
  <c r="M812" i="1"/>
  <c r="N812" i="1"/>
  <c r="I813" i="1"/>
  <c r="M813" i="1" s="1"/>
  <c r="J813" i="1"/>
  <c r="O813" i="1" s="1"/>
  <c r="K813" i="1"/>
  <c r="L813" i="1"/>
  <c r="N813" i="1"/>
  <c r="I814" i="1"/>
  <c r="L814" i="1" s="1"/>
  <c r="J814" i="1"/>
  <c r="O814" i="1" s="1"/>
  <c r="I815" i="1"/>
  <c r="J815" i="1"/>
  <c r="O815" i="1" s="1"/>
  <c r="M815" i="1"/>
  <c r="I816" i="1"/>
  <c r="J816" i="1"/>
  <c r="O816" i="1" s="1"/>
  <c r="K816" i="1"/>
  <c r="N816" i="1"/>
  <c r="I817" i="1"/>
  <c r="N817" i="1" s="1"/>
  <c r="J817" i="1"/>
  <c r="O817" i="1" s="1"/>
  <c r="K817" i="1"/>
  <c r="L817" i="1"/>
  <c r="M817" i="1"/>
  <c r="I818" i="1"/>
  <c r="J818" i="1"/>
  <c r="O818" i="1" s="1"/>
  <c r="I819" i="1"/>
  <c r="K819" i="1" s="1"/>
  <c r="J819" i="1"/>
  <c r="O819" i="1" s="1"/>
  <c r="L819" i="1"/>
  <c r="M819" i="1"/>
  <c r="N819" i="1"/>
  <c r="I820" i="1"/>
  <c r="J820" i="1"/>
  <c r="O820" i="1" s="1"/>
  <c r="K820" i="1"/>
  <c r="L820" i="1"/>
  <c r="M820" i="1"/>
  <c r="N820" i="1"/>
  <c r="I821" i="1"/>
  <c r="M821" i="1" s="1"/>
  <c r="J821" i="1"/>
  <c r="O821" i="1" s="1"/>
  <c r="K821" i="1"/>
  <c r="L821" i="1"/>
  <c r="N821" i="1"/>
  <c r="I822" i="1"/>
  <c r="J822" i="1"/>
  <c r="O822" i="1" s="1"/>
  <c r="L822" i="1"/>
  <c r="M822" i="1"/>
  <c r="I823" i="1"/>
  <c r="M823" i="1" s="1"/>
  <c r="J823" i="1"/>
  <c r="O823" i="1" s="1"/>
  <c r="I824" i="1"/>
  <c r="K824" i="1" s="1"/>
  <c r="J824" i="1"/>
  <c r="O824" i="1" s="1"/>
  <c r="N824" i="1"/>
  <c r="I825" i="1"/>
  <c r="N825" i="1" s="1"/>
  <c r="J825" i="1"/>
  <c r="O825" i="1" s="1"/>
  <c r="K825" i="1"/>
  <c r="L825" i="1"/>
  <c r="M825" i="1"/>
  <c r="I826" i="1"/>
  <c r="J826" i="1"/>
  <c r="O826" i="1" s="1"/>
  <c r="I827" i="1"/>
  <c r="J827" i="1"/>
  <c r="O827" i="1" s="1"/>
  <c r="I828" i="1"/>
  <c r="J828" i="1"/>
  <c r="O828" i="1" s="1"/>
  <c r="K828" i="1"/>
  <c r="L828" i="1"/>
  <c r="M828" i="1"/>
  <c r="N828" i="1"/>
  <c r="I829" i="1"/>
  <c r="M829" i="1" s="1"/>
  <c r="J829" i="1"/>
  <c r="O829" i="1" s="1"/>
  <c r="K829" i="1"/>
  <c r="L829" i="1"/>
  <c r="N829" i="1"/>
  <c r="I830" i="1"/>
  <c r="J830" i="1"/>
  <c r="O830" i="1" s="1"/>
  <c r="I831" i="1"/>
  <c r="J831" i="1"/>
  <c r="O831" i="1" s="1"/>
  <c r="M831" i="1"/>
  <c r="N831" i="1"/>
  <c r="I832" i="1"/>
  <c r="J832" i="1"/>
  <c r="O832" i="1" s="1"/>
  <c r="I833" i="1"/>
  <c r="N833" i="1" s="1"/>
  <c r="J833" i="1"/>
  <c r="O833" i="1" s="1"/>
  <c r="K833" i="1"/>
  <c r="L833" i="1"/>
  <c r="M833" i="1"/>
  <c r="I834" i="1"/>
  <c r="N834" i="1" s="1"/>
  <c r="J834" i="1"/>
  <c r="O834" i="1" s="1"/>
  <c r="K834" i="1"/>
  <c r="L834" i="1"/>
  <c r="M834" i="1"/>
  <c r="I835" i="1"/>
  <c r="J835" i="1"/>
  <c r="O835" i="1" s="1"/>
  <c r="I836" i="1"/>
  <c r="J836" i="1"/>
  <c r="O836" i="1" s="1"/>
  <c r="K836" i="1"/>
  <c r="L836" i="1"/>
  <c r="M836" i="1"/>
  <c r="N836" i="1"/>
  <c r="I837" i="1"/>
  <c r="M837" i="1" s="1"/>
  <c r="J837" i="1"/>
  <c r="O837" i="1" s="1"/>
  <c r="K837" i="1"/>
  <c r="L837" i="1"/>
  <c r="N837" i="1"/>
  <c r="I838" i="1"/>
  <c r="J838" i="1"/>
  <c r="O838" i="1" s="1"/>
  <c r="L838" i="1"/>
  <c r="M838" i="1"/>
  <c r="I839" i="1"/>
  <c r="J839" i="1"/>
  <c r="O839" i="1" s="1"/>
  <c r="I840" i="1"/>
  <c r="J840" i="1"/>
  <c r="O840" i="1" s="1"/>
  <c r="K840" i="1"/>
  <c r="N840" i="1"/>
  <c r="I841" i="1"/>
  <c r="N841" i="1" s="1"/>
  <c r="J841" i="1"/>
  <c r="O841" i="1" s="1"/>
  <c r="K841" i="1"/>
  <c r="L841" i="1"/>
  <c r="M841" i="1"/>
  <c r="I842" i="1"/>
  <c r="J842" i="1"/>
  <c r="O842" i="1" s="1"/>
  <c r="I843" i="1"/>
  <c r="K843" i="1" s="1"/>
  <c r="J843" i="1"/>
  <c r="O843" i="1" s="1"/>
  <c r="L843" i="1"/>
  <c r="M843" i="1"/>
  <c r="N843" i="1"/>
  <c r="I844" i="1"/>
  <c r="J844" i="1"/>
  <c r="O844" i="1" s="1"/>
  <c r="K844" i="1"/>
  <c r="L844" i="1"/>
  <c r="M844" i="1"/>
  <c r="N844" i="1"/>
  <c r="I845" i="1"/>
  <c r="M845" i="1" s="1"/>
  <c r="J845" i="1"/>
  <c r="O845" i="1" s="1"/>
  <c r="K845" i="1"/>
  <c r="L845" i="1"/>
  <c r="N845" i="1"/>
  <c r="I846" i="1"/>
  <c r="L846" i="1" s="1"/>
  <c r="J846" i="1"/>
  <c r="O846" i="1" s="1"/>
  <c r="M846" i="1"/>
  <c r="I847" i="1"/>
  <c r="J847" i="1"/>
  <c r="O847" i="1" s="1"/>
  <c r="M847" i="1"/>
  <c r="N847" i="1"/>
  <c r="I848" i="1"/>
  <c r="J848" i="1"/>
  <c r="O848" i="1" s="1"/>
  <c r="K848" i="1"/>
  <c r="I849" i="1"/>
  <c r="N849" i="1" s="1"/>
  <c r="J849" i="1"/>
  <c r="O849" i="1" s="1"/>
  <c r="K849" i="1"/>
  <c r="L849" i="1"/>
  <c r="M849" i="1"/>
  <c r="I850" i="1"/>
  <c r="N850" i="1" s="1"/>
  <c r="J850" i="1"/>
  <c r="O850" i="1" s="1"/>
  <c r="M850" i="1"/>
  <c r="I851" i="1"/>
  <c r="J851" i="1"/>
  <c r="O851" i="1" s="1"/>
  <c r="I852" i="1"/>
  <c r="J852" i="1"/>
  <c r="O852" i="1" s="1"/>
  <c r="K852" i="1"/>
  <c r="L852" i="1"/>
  <c r="M852" i="1"/>
  <c r="N852" i="1"/>
  <c r="I853" i="1"/>
  <c r="M853" i="1" s="1"/>
  <c r="J853" i="1"/>
  <c r="O853" i="1" s="1"/>
  <c r="K853" i="1"/>
  <c r="L853" i="1"/>
  <c r="N853" i="1"/>
  <c r="I854" i="1"/>
  <c r="J854" i="1"/>
  <c r="O854" i="1" s="1"/>
  <c r="I855" i="1"/>
  <c r="M855" i="1" s="1"/>
  <c r="J855" i="1"/>
  <c r="O855" i="1" s="1"/>
  <c r="N855" i="1"/>
  <c r="I856" i="1"/>
  <c r="K856" i="1" s="1"/>
  <c r="J856" i="1"/>
  <c r="O856" i="1" s="1"/>
  <c r="I857" i="1"/>
  <c r="N857" i="1" s="1"/>
  <c r="J857" i="1"/>
  <c r="O857" i="1" s="1"/>
  <c r="K857" i="1"/>
  <c r="L857" i="1"/>
  <c r="M857" i="1"/>
  <c r="I858" i="1"/>
  <c r="N858" i="1" s="1"/>
  <c r="J858" i="1"/>
  <c r="O858" i="1" s="1"/>
  <c r="K858" i="1"/>
  <c r="L858" i="1"/>
  <c r="M858" i="1"/>
  <c r="I859" i="1"/>
  <c r="K859" i="1" s="1"/>
  <c r="J859" i="1"/>
  <c r="O859" i="1" s="1"/>
  <c r="N859" i="1"/>
  <c r="I860" i="1"/>
  <c r="J860" i="1"/>
  <c r="O860" i="1" s="1"/>
  <c r="K860" i="1"/>
  <c r="L860" i="1"/>
  <c r="M860" i="1"/>
  <c r="N860" i="1"/>
  <c r="I861" i="1"/>
  <c r="M861" i="1" s="1"/>
  <c r="J861" i="1"/>
  <c r="O861" i="1" s="1"/>
  <c r="K861" i="1"/>
  <c r="L861" i="1"/>
  <c r="N861" i="1"/>
  <c r="I862" i="1"/>
  <c r="J862" i="1"/>
  <c r="O862" i="1" s="1"/>
  <c r="L862" i="1"/>
  <c r="M862" i="1"/>
  <c r="I863" i="1"/>
  <c r="J863" i="1"/>
  <c r="O863" i="1" s="1"/>
  <c r="I864" i="1"/>
  <c r="J864" i="1"/>
  <c r="O864" i="1" s="1"/>
  <c r="K864" i="1"/>
  <c r="N864" i="1"/>
  <c r="I865" i="1"/>
  <c r="N865" i="1" s="1"/>
  <c r="J865" i="1"/>
  <c r="O865" i="1" s="1"/>
  <c r="K865" i="1"/>
  <c r="L865" i="1"/>
  <c r="M865" i="1"/>
  <c r="I866" i="1"/>
  <c r="J866" i="1"/>
  <c r="O866" i="1" s="1"/>
  <c r="I867" i="1"/>
  <c r="K867" i="1" s="1"/>
  <c r="J867" i="1"/>
  <c r="O867" i="1" s="1"/>
  <c r="L867" i="1"/>
  <c r="M867" i="1"/>
  <c r="N867" i="1"/>
  <c r="I868" i="1"/>
  <c r="J868" i="1"/>
  <c r="O868" i="1" s="1"/>
  <c r="K868" i="1"/>
  <c r="L868" i="1"/>
  <c r="M868" i="1"/>
  <c r="N868" i="1"/>
  <c r="I869" i="1"/>
  <c r="M869" i="1" s="1"/>
  <c r="J869" i="1"/>
  <c r="O869" i="1" s="1"/>
  <c r="K869" i="1"/>
  <c r="L869" i="1"/>
  <c r="N869" i="1"/>
  <c r="I870" i="1"/>
  <c r="J870" i="1"/>
  <c r="O870" i="1" s="1"/>
  <c r="I871" i="1"/>
  <c r="J871" i="1"/>
  <c r="O871" i="1" s="1"/>
  <c r="M871" i="1"/>
  <c r="N871" i="1"/>
  <c r="I872" i="1"/>
  <c r="J872" i="1"/>
  <c r="O872" i="1" s="1"/>
  <c r="I873" i="1"/>
  <c r="N873" i="1" s="1"/>
  <c r="J873" i="1"/>
  <c r="O873" i="1" s="1"/>
  <c r="K873" i="1"/>
  <c r="L873" i="1"/>
  <c r="M873" i="1"/>
  <c r="I874" i="1"/>
  <c r="N874" i="1" s="1"/>
  <c r="J874" i="1"/>
  <c r="O874" i="1" s="1"/>
  <c r="K874" i="1"/>
  <c r="L874" i="1"/>
  <c r="M874" i="1"/>
  <c r="I875" i="1"/>
  <c r="J875" i="1"/>
  <c r="O875" i="1" s="1"/>
  <c r="I876" i="1"/>
  <c r="J876" i="1"/>
  <c r="O876" i="1" s="1"/>
  <c r="K876" i="1"/>
  <c r="L876" i="1"/>
  <c r="M876" i="1"/>
  <c r="N876" i="1"/>
  <c r="I877" i="1"/>
  <c r="M877" i="1" s="1"/>
  <c r="J877" i="1"/>
  <c r="O877" i="1" s="1"/>
  <c r="K877" i="1"/>
  <c r="L877" i="1"/>
  <c r="N877" i="1"/>
  <c r="I878" i="1"/>
  <c r="L878" i="1" s="1"/>
  <c r="J878" i="1"/>
  <c r="O878" i="1" s="1"/>
  <c r="I879" i="1"/>
  <c r="J879" i="1"/>
  <c r="O879" i="1" s="1"/>
  <c r="I880" i="1"/>
  <c r="J880" i="1"/>
  <c r="O880" i="1" s="1"/>
  <c r="K880" i="1"/>
  <c r="N880" i="1"/>
  <c r="I881" i="1"/>
  <c r="N881" i="1" s="1"/>
  <c r="J881" i="1"/>
  <c r="O881" i="1" s="1"/>
  <c r="K881" i="1"/>
  <c r="L881" i="1"/>
  <c r="M881" i="1"/>
  <c r="I882" i="1"/>
  <c r="K882" i="1" s="1"/>
  <c r="J882" i="1"/>
  <c r="O882" i="1" s="1"/>
  <c r="L882" i="1"/>
  <c r="I883" i="1"/>
  <c r="K883" i="1" s="1"/>
  <c r="J883" i="1"/>
  <c r="O883" i="1" s="1"/>
  <c r="L883" i="1"/>
  <c r="M883" i="1"/>
  <c r="N883" i="1"/>
  <c r="I884" i="1"/>
  <c r="J884" i="1"/>
  <c r="O884" i="1" s="1"/>
  <c r="K884" i="1"/>
  <c r="L884" i="1"/>
  <c r="M884" i="1"/>
  <c r="N884" i="1"/>
  <c r="I885" i="1"/>
  <c r="M885" i="1" s="1"/>
  <c r="J885" i="1"/>
  <c r="O885" i="1" s="1"/>
  <c r="K885" i="1"/>
  <c r="L885" i="1"/>
  <c r="N885" i="1"/>
  <c r="I886" i="1"/>
  <c r="J886" i="1"/>
  <c r="O886" i="1" s="1"/>
  <c r="L886" i="1"/>
  <c r="M886" i="1"/>
  <c r="I887" i="1"/>
  <c r="M887" i="1" s="1"/>
  <c r="J887" i="1"/>
  <c r="O887" i="1" s="1"/>
  <c r="I888" i="1"/>
  <c r="J888" i="1"/>
  <c r="O888" i="1" s="1"/>
  <c r="I889" i="1"/>
  <c r="N889" i="1" s="1"/>
  <c r="J889" i="1"/>
  <c r="O889" i="1" s="1"/>
  <c r="K889" i="1"/>
  <c r="L889" i="1"/>
  <c r="M889" i="1"/>
  <c r="I890" i="1"/>
  <c r="J890" i="1"/>
  <c r="O890" i="1" s="1"/>
  <c r="I891" i="1"/>
  <c r="J891" i="1"/>
  <c r="O891" i="1" s="1"/>
  <c r="L891" i="1"/>
  <c r="M891" i="1"/>
  <c r="I892" i="1"/>
  <c r="J892" i="1"/>
  <c r="O892" i="1" s="1"/>
  <c r="K892" i="1"/>
  <c r="L892" i="1"/>
  <c r="M892" i="1"/>
  <c r="N892" i="1"/>
  <c r="I893" i="1"/>
  <c r="M893" i="1" s="1"/>
  <c r="J893" i="1"/>
  <c r="O893" i="1" s="1"/>
  <c r="K893" i="1"/>
  <c r="L893" i="1"/>
  <c r="N893" i="1"/>
  <c r="I894" i="1"/>
  <c r="J894" i="1"/>
  <c r="O894" i="1" s="1"/>
  <c r="I895" i="1"/>
  <c r="J895" i="1"/>
  <c r="O895" i="1" s="1"/>
  <c r="M895" i="1"/>
  <c r="N895" i="1"/>
  <c r="I896" i="1"/>
  <c r="J896" i="1"/>
  <c r="O896" i="1" s="1"/>
  <c r="I897" i="1"/>
  <c r="N897" i="1" s="1"/>
  <c r="J897" i="1"/>
  <c r="O897" i="1" s="1"/>
  <c r="K897" i="1"/>
  <c r="L897" i="1"/>
  <c r="M897" i="1"/>
  <c r="I898" i="1"/>
  <c r="N898" i="1" s="1"/>
  <c r="J898" i="1"/>
  <c r="O898" i="1" s="1"/>
  <c r="K898" i="1"/>
  <c r="L898" i="1"/>
  <c r="M898" i="1"/>
  <c r="I899" i="1"/>
  <c r="J899" i="1"/>
  <c r="O899" i="1" s="1"/>
  <c r="I900" i="1"/>
  <c r="J900" i="1"/>
  <c r="O900" i="1" s="1"/>
  <c r="K900" i="1"/>
  <c r="L900" i="1"/>
  <c r="M900" i="1"/>
  <c r="N900" i="1"/>
  <c r="I901" i="1"/>
  <c r="M901" i="1" s="1"/>
  <c r="J901" i="1"/>
  <c r="O901" i="1" s="1"/>
  <c r="K901" i="1"/>
  <c r="L901" i="1"/>
  <c r="N901" i="1"/>
  <c r="I902" i="1"/>
  <c r="J902" i="1"/>
  <c r="O902" i="1" s="1"/>
  <c r="L902" i="1"/>
  <c r="M902" i="1"/>
  <c r="I903" i="1"/>
  <c r="J903" i="1"/>
  <c r="O903" i="1" s="1"/>
  <c r="I904" i="1"/>
  <c r="J904" i="1"/>
  <c r="O904" i="1" s="1"/>
  <c r="K904" i="1"/>
  <c r="N904" i="1"/>
  <c r="I905" i="1"/>
  <c r="N905" i="1" s="1"/>
  <c r="J905" i="1"/>
  <c r="O905" i="1" s="1"/>
  <c r="K905" i="1"/>
  <c r="L905" i="1"/>
  <c r="M905" i="1"/>
  <c r="I906" i="1"/>
  <c r="J906" i="1"/>
  <c r="O906" i="1" s="1"/>
  <c r="I907" i="1"/>
  <c r="K907" i="1" s="1"/>
  <c r="J907" i="1"/>
  <c r="O907" i="1" s="1"/>
  <c r="L907" i="1"/>
  <c r="M907" i="1"/>
  <c r="N907" i="1"/>
  <c r="I908" i="1"/>
  <c r="J908" i="1"/>
  <c r="O908" i="1" s="1"/>
  <c r="K908" i="1"/>
  <c r="L908" i="1"/>
  <c r="M908" i="1"/>
  <c r="N908" i="1"/>
  <c r="I909" i="1"/>
  <c r="M909" i="1" s="1"/>
  <c r="J909" i="1"/>
  <c r="O909" i="1" s="1"/>
  <c r="K909" i="1"/>
  <c r="L909" i="1"/>
  <c r="N909" i="1"/>
  <c r="I910" i="1"/>
  <c r="J910" i="1"/>
  <c r="O910" i="1" s="1"/>
  <c r="L910" i="1"/>
  <c r="M910" i="1"/>
  <c r="I911" i="1"/>
  <c r="J911" i="1"/>
  <c r="O911" i="1" s="1"/>
  <c r="M911" i="1"/>
  <c r="N911" i="1"/>
  <c r="I912" i="1"/>
  <c r="J912" i="1"/>
  <c r="O912" i="1" s="1"/>
  <c r="K912" i="1"/>
  <c r="I913" i="1"/>
  <c r="N913" i="1" s="1"/>
  <c r="J913" i="1"/>
  <c r="O913" i="1" s="1"/>
  <c r="K913" i="1"/>
  <c r="L913" i="1"/>
  <c r="M913" i="1"/>
  <c r="I914" i="1"/>
  <c r="N914" i="1" s="1"/>
  <c r="J914" i="1"/>
  <c r="O914" i="1" s="1"/>
  <c r="M914" i="1"/>
  <c r="I915" i="1"/>
  <c r="J915" i="1"/>
  <c r="O915" i="1" s="1"/>
  <c r="I916" i="1"/>
  <c r="J916" i="1"/>
  <c r="O916" i="1" s="1"/>
  <c r="K916" i="1"/>
  <c r="L916" i="1"/>
  <c r="M916" i="1"/>
  <c r="N916" i="1"/>
  <c r="I917" i="1"/>
  <c r="M917" i="1" s="1"/>
  <c r="J917" i="1"/>
  <c r="O917" i="1" s="1"/>
  <c r="K917" i="1"/>
  <c r="L917" i="1"/>
  <c r="N917" i="1"/>
  <c r="I918" i="1"/>
  <c r="J918" i="1"/>
  <c r="O918" i="1" s="1"/>
  <c r="I919" i="1"/>
  <c r="L919" i="1" s="1"/>
  <c r="J919" i="1"/>
  <c r="O919" i="1" s="1"/>
  <c r="K919" i="1"/>
  <c r="M919" i="1"/>
  <c r="N919" i="1"/>
  <c r="I920" i="1"/>
  <c r="M920" i="1" s="1"/>
  <c r="J920" i="1"/>
  <c r="O920" i="1" s="1"/>
  <c r="K920" i="1"/>
  <c r="L920" i="1"/>
  <c r="N920" i="1"/>
  <c r="I921" i="1"/>
  <c r="N921" i="1" s="1"/>
  <c r="J921" i="1"/>
  <c r="O921" i="1" s="1"/>
  <c r="K921" i="1"/>
  <c r="L921" i="1"/>
  <c r="M921" i="1"/>
  <c r="I922" i="1"/>
  <c r="J922" i="1"/>
  <c r="O922" i="1" s="1"/>
  <c r="K922" i="1"/>
  <c r="L922" i="1"/>
  <c r="I923" i="1"/>
  <c r="K923" i="1" s="1"/>
  <c r="J923" i="1"/>
  <c r="O923" i="1" s="1"/>
  <c r="L923" i="1"/>
  <c r="M923" i="1"/>
  <c r="N923" i="1"/>
  <c r="I924" i="1"/>
  <c r="J924" i="1"/>
  <c r="O924" i="1" s="1"/>
  <c r="K924" i="1"/>
  <c r="L924" i="1"/>
  <c r="M924" i="1"/>
  <c r="N924" i="1"/>
  <c r="I925" i="1"/>
  <c r="J925" i="1"/>
  <c r="O925" i="1" s="1"/>
  <c r="I926" i="1"/>
  <c r="J926" i="1"/>
  <c r="O926" i="1" s="1"/>
  <c r="I927" i="1"/>
  <c r="J927" i="1"/>
  <c r="O927" i="1" s="1"/>
  <c r="I928" i="1"/>
  <c r="M928" i="1" s="1"/>
  <c r="J928" i="1"/>
  <c r="O928" i="1" s="1"/>
  <c r="K928" i="1"/>
  <c r="L928" i="1"/>
  <c r="N928" i="1"/>
  <c r="I929" i="1"/>
  <c r="N929" i="1" s="1"/>
  <c r="J929" i="1"/>
  <c r="O929" i="1" s="1"/>
  <c r="K929" i="1"/>
  <c r="L929" i="1"/>
  <c r="M929" i="1"/>
  <c r="I930" i="1"/>
  <c r="J930" i="1"/>
  <c r="O930" i="1" s="1"/>
  <c r="I931" i="1"/>
  <c r="J931" i="1"/>
  <c r="O931" i="1" s="1"/>
  <c r="I932" i="1"/>
  <c r="J932" i="1"/>
  <c r="O932" i="1" s="1"/>
  <c r="K932" i="1"/>
  <c r="L932" i="1"/>
  <c r="M932" i="1"/>
  <c r="N932" i="1"/>
  <c r="I933" i="1"/>
  <c r="J933" i="1"/>
  <c r="O933" i="1" s="1"/>
  <c r="K933" i="1"/>
  <c r="L933" i="1"/>
  <c r="M933" i="1"/>
  <c r="N933" i="1"/>
  <c r="I934" i="1"/>
  <c r="K934" i="1" s="1"/>
  <c r="J934" i="1"/>
  <c r="O934" i="1" s="1"/>
  <c r="L934" i="1"/>
  <c r="M934" i="1"/>
  <c r="N934" i="1"/>
  <c r="I935" i="1"/>
  <c r="J935" i="1"/>
  <c r="O935" i="1" s="1"/>
  <c r="I936" i="1"/>
  <c r="J936" i="1"/>
  <c r="O936" i="1" s="1"/>
  <c r="K936" i="1"/>
  <c r="I937" i="1"/>
  <c r="J937" i="1"/>
  <c r="O937" i="1" s="1"/>
  <c r="K937" i="1"/>
  <c r="I938" i="1"/>
  <c r="J938" i="1"/>
  <c r="O938" i="1" s="1"/>
  <c r="K938" i="1"/>
  <c r="L938" i="1"/>
  <c r="M938" i="1"/>
  <c r="N938" i="1"/>
  <c r="I939" i="1"/>
  <c r="J939" i="1"/>
  <c r="O939" i="1" s="1"/>
  <c r="I940" i="1"/>
  <c r="J940" i="1"/>
  <c r="O940" i="1" s="1"/>
  <c r="K940" i="1"/>
  <c r="L940" i="1"/>
  <c r="M940" i="1"/>
  <c r="N940" i="1"/>
  <c r="I941" i="1"/>
  <c r="K941" i="1" s="1"/>
  <c r="J941" i="1"/>
  <c r="O941" i="1" s="1"/>
  <c r="I942" i="1"/>
  <c r="J942" i="1"/>
  <c r="O942" i="1" s="1"/>
  <c r="I943" i="1"/>
  <c r="L943" i="1" s="1"/>
  <c r="J943" i="1"/>
  <c r="O943" i="1" s="1"/>
  <c r="K943" i="1"/>
  <c r="M943" i="1"/>
  <c r="N943" i="1"/>
  <c r="I944" i="1"/>
  <c r="M944" i="1" s="1"/>
  <c r="J944" i="1"/>
  <c r="O944" i="1" s="1"/>
  <c r="K944" i="1"/>
  <c r="L944" i="1"/>
  <c r="N944" i="1"/>
  <c r="I945" i="1"/>
  <c r="J945" i="1"/>
  <c r="O945" i="1" s="1"/>
  <c r="I946" i="1"/>
  <c r="J946" i="1"/>
  <c r="O946" i="1" s="1"/>
  <c r="K946" i="1"/>
  <c r="L946" i="1"/>
  <c r="I947" i="1"/>
  <c r="J947" i="1"/>
  <c r="O947" i="1" s="1"/>
  <c r="K947" i="1"/>
  <c r="L947" i="1"/>
  <c r="M947" i="1"/>
  <c r="N947" i="1"/>
  <c r="I948" i="1"/>
  <c r="J948" i="1"/>
  <c r="O948" i="1" s="1"/>
  <c r="K948" i="1"/>
  <c r="L948" i="1"/>
  <c r="M948" i="1"/>
  <c r="N948" i="1"/>
  <c r="I949" i="1"/>
  <c r="J949" i="1"/>
  <c r="O949" i="1" s="1"/>
  <c r="K949" i="1"/>
  <c r="L949" i="1"/>
  <c r="M949" i="1"/>
  <c r="N949" i="1"/>
  <c r="I950" i="1"/>
  <c r="J950" i="1"/>
  <c r="O950" i="1" s="1"/>
  <c r="N950" i="1"/>
  <c r="I951" i="1"/>
  <c r="J951" i="1"/>
  <c r="O951" i="1" s="1"/>
  <c r="I952" i="1"/>
  <c r="M952" i="1" s="1"/>
  <c r="J952" i="1"/>
  <c r="O952" i="1" s="1"/>
  <c r="K952" i="1"/>
  <c r="L952" i="1"/>
  <c r="N952" i="1"/>
  <c r="I953" i="1"/>
  <c r="N953" i="1" s="1"/>
  <c r="J953" i="1"/>
  <c r="O953" i="1" s="1"/>
  <c r="K953" i="1"/>
  <c r="L953" i="1"/>
  <c r="M953" i="1"/>
  <c r="I954" i="1"/>
  <c r="J954" i="1"/>
  <c r="O954" i="1" s="1"/>
  <c r="M954" i="1"/>
  <c r="I955" i="1"/>
  <c r="K955" i="1" s="1"/>
  <c r="J955" i="1"/>
  <c r="O955" i="1" s="1"/>
  <c r="I956" i="1"/>
  <c r="J956" i="1"/>
  <c r="O956" i="1" s="1"/>
  <c r="K956" i="1"/>
  <c r="L956" i="1"/>
  <c r="M956" i="1"/>
  <c r="N956" i="1"/>
  <c r="I957" i="1"/>
  <c r="N957" i="1" s="1"/>
  <c r="J957" i="1"/>
  <c r="O957" i="1" s="1"/>
  <c r="K957" i="1"/>
  <c r="L957" i="1"/>
  <c r="M957" i="1"/>
  <c r="I958" i="1"/>
  <c r="K958" i="1" s="1"/>
  <c r="J958" i="1"/>
  <c r="O958" i="1" s="1"/>
  <c r="L958" i="1"/>
  <c r="M958" i="1"/>
  <c r="N958" i="1"/>
  <c r="I959" i="1"/>
  <c r="L959" i="1" s="1"/>
  <c r="J959" i="1"/>
  <c r="O959" i="1" s="1"/>
  <c r="K959" i="1"/>
  <c r="M959" i="1"/>
  <c r="N959" i="1"/>
  <c r="I960" i="1"/>
  <c r="J960" i="1"/>
  <c r="O960" i="1" s="1"/>
  <c r="I961" i="1"/>
  <c r="J961" i="1"/>
  <c r="O961" i="1" s="1"/>
  <c r="I962" i="1"/>
  <c r="J962" i="1"/>
  <c r="O962" i="1" s="1"/>
  <c r="K962" i="1"/>
  <c r="L962" i="1"/>
  <c r="M962" i="1"/>
  <c r="N962" i="1"/>
  <c r="I963" i="1"/>
  <c r="J963" i="1"/>
  <c r="O963" i="1" s="1"/>
  <c r="K963" i="1"/>
  <c r="L963" i="1"/>
  <c r="M963" i="1"/>
  <c r="N963" i="1"/>
  <c r="I964" i="1"/>
  <c r="J964" i="1"/>
  <c r="O964" i="1" s="1"/>
  <c r="K964" i="1"/>
  <c r="L964" i="1"/>
  <c r="M964" i="1"/>
  <c r="N964" i="1"/>
  <c r="I965" i="1"/>
  <c r="J965" i="1"/>
  <c r="O965" i="1" s="1"/>
  <c r="I966" i="1"/>
  <c r="L966" i="1" s="1"/>
  <c r="J966" i="1"/>
  <c r="O966" i="1" s="1"/>
  <c r="I967" i="1"/>
  <c r="J967" i="1"/>
  <c r="O967" i="1" s="1"/>
  <c r="I968" i="1"/>
  <c r="M968" i="1" s="1"/>
  <c r="J968" i="1"/>
  <c r="O968" i="1" s="1"/>
  <c r="K968" i="1"/>
  <c r="L968" i="1"/>
  <c r="N968" i="1"/>
  <c r="I969" i="1"/>
  <c r="J969" i="1"/>
  <c r="O969" i="1" s="1"/>
  <c r="M969" i="1"/>
  <c r="I970" i="1"/>
  <c r="J970" i="1"/>
  <c r="O970" i="1" s="1"/>
  <c r="I971" i="1"/>
  <c r="N971" i="1" s="1"/>
  <c r="J971" i="1"/>
  <c r="O971" i="1" s="1"/>
  <c r="L971" i="1"/>
  <c r="M971" i="1"/>
  <c r="I972" i="1"/>
  <c r="J972" i="1"/>
  <c r="O972" i="1" s="1"/>
  <c r="K972" i="1"/>
  <c r="L972" i="1"/>
  <c r="M972" i="1"/>
  <c r="N972" i="1"/>
  <c r="I973" i="1"/>
  <c r="J973" i="1"/>
  <c r="O973" i="1" s="1"/>
  <c r="K973" i="1"/>
  <c r="L973" i="1"/>
  <c r="M973" i="1"/>
  <c r="N973" i="1"/>
  <c r="I974" i="1"/>
  <c r="K974" i="1" s="1"/>
  <c r="J974" i="1"/>
  <c r="O974" i="1" s="1"/>
  <c r="L974" i="1"/>
  <c r="M974" i="1"/>
  <c r="N974" i="1"/>
  <c r="I975" i="1"/>
  <c r="J975" i="1"/>
  <c r="O975" i="1" s="1"/>
  <c r="I976" i="1"/>
  <c r="J976" i="1"/>
  <c r="O976" i="1" s="1"/>
  <c r="K976" i="1"/>
  <c r="L976" i="1"/>
  <c r="I977" i="1"/>
  <c r="N977" i="1" s="1"/>
  <c r="J977" i="1"/>
  <c r="O977" i="1" s="1"/>
  <c r="K977" i="1"/>
  <c r="L977" i="1"/>
  <c r="M977" i="1"/>
  <c r="I978" i="1"/>
  <c r="J978" i="1"/>
  <c r="O978" i="1" s="1"/>
  <c r="K978" i="1"/>
  <c r="L978" i="1"/>
  <c r="M978" i="1"/>
  <c r="N978" i="1"/>
  <c r="I979" i="1"/>
  <c r="J979" i="1"/>
  <c r="O979" i="1" s="1"/>
  <c r="N979" i="1"/>
  <c r="I980" i="1"/>
  <c r="J980" i="1"/>
  <c r="O980" i="1" s="1"/>
  <c r="K980" i="1"/>
  <c r="L980" i="1"/>
  <c r="M980" i="1"/>
  <c r="N980" i="1"/>
  <c r="I981" i="1"/>
  <c r="J981" i="1"/>
  <c r="O981" i="1" s="1"/>
  <c r="I982" i="1"/>
  <c r="K982" i="1" s="1"/>
  <c r="J982" i="1"/>
  <c r="O982" i="1" s="1"/>
  <c r="L982" i="1"/>
  <c r="M982" i="1"/>
  <c r="N982" i="1"/>
  <c r="I983" i="1"/>
  <c r="L983" i="1" s="1"/>
  <c r="J983" i="1"/>
  <c r="O983" i="1" s="1"/>
  <c r="K983" i="1"/>
  <c r="M983" i="1"/>
  <c r="N983" i="1"/>
  <c r="I984" i="1"/>
  <c r="J984" i="1"/>
  <c r="O984" i="1" s="1"/>
  <c r="I985" i="1"/>
  <c r="J985" i="1"/>
  <c r="O985" i="1" s="1"/>
  <c r="K985" i="1"/>
  <c r="I986" i="1"/>
  <c r="J986" i="1"/>
  <c r="O986" i="1" s="1"/>
  <c r="K986" i="1"/>
  <c r="I987" i="1"/>
  <c r="J987" i="1"/>
  <c r="O987" i="1" s="1"/>
  <c r="K987" i="1"/>
  <c r="L987" i="1"/>
  <c r="M987" i="1"/>
  <c r="N987" i="1"/>
  <c r="I988" i="1"/>
  <c r="J988" i="1"/>
  <c r="O988" i="1" s="1"/>
  <c r="K988" i="1"/>
  <c r="L988" i="1"/>
  <c r="M988" i="1"/>
  <c r="N988" i="1"/>
  <c r="I989" i="1"/>
  <c r="M989" i="1" s="1"/>
  <c r="J989" i="1"/>
  <c r="O989" i="1" s="1"/>
  <c r="N989" i="1"/>
  <c r="I990" i="1"/>
  <c r="J990" i="1"/>
  <c r="O990" i="1" s="1"/>
  <c r="I991" i="1"/>
  <c r="K991" i="1" s="1"/>
  <c r="J991" i="1"/>
  <c r="O991" i="1" s="1"/>
  <c r="M991" i="1"/>
  <c r="I992" i="1"/>
  <c r="J992" i="1"/>
  <c r="O992" i="1" s="1"/>
  <c r="K992" i="1"/>
  <c r="I993" i="1"/>
  <c r="N993" i="1" s="1"/>
  <c r="J993" i="1"/>
  <c r="O993" i="1" s="1"/>
  <c r="K993" i="1"/>
  <c r="L993" i="1"/>
  <c r="M993" i="1"/>
  <c r="I994" i="1"/>
  <c r="M994" i="1" s="1"/>
  <c r="J994" i="1"/>
  <c r="O994" i="1" s="1"/>
  <c r="N994" i="1"/>
  <c r="I995" i="1"/>
  <c r="J995" i="1"/>
  <c r="O995" i="1" s="1"/>
  <c r="K995" i="1"/>
  <c r="L995" i="1"/>
  <c r="I996" i="1"/>
  <c r="J996" i="1"/>
  <c r="O996" i="1" s="1"/>
  <c r="K996" i="1"/>
  <c r="L996" i="1"/>
  <c r="M996" i="1"/>
  <c r="N996" i="1"/>
  <c r="I997" i="1"/>
  <c r="J997" i="1"/>
  <c r="O997" i="1" s="1"/>
  <c r="M997" i="1"/>
  <c r="N997" i="1"/>
  <c r="I998" i="1"/>
  <c r="K998" i="1" s="1"/>
  <c r="J998" i="1"/>
  <c r="O998" i="1" s="1"/>
  <c r="L998" i="1"/>
  <c r="M998" i="1"/>
  <c r="N998" i="1"/>
  <c r="I999" i="1"/>
  <c r="J999" i="1"/>
  <c r="O999" i="1" s="1"/>
  <c r="I1000" i="1"/>
  <c r="J1000" i="1"/>
  <c r="O1000" i="1" s="1"/>
  <c r="K1000" i="1"/>
  <c r="I1001" i="1"/>
  <c r="K1001" i="1" s="1"/>
  <c r="J1001" i="1"/>
  <c r="O1001" i="1" s="1"/>
  <c r="I1002" i="1"/>
  <c r="J1002" i="1"/>
  <c r="O1002" i="1" s="1"/>
  <c r="K1002" i="1"/>
  <c r="L1002" i="1"/>
  <c r="M1002" i="1"/>
  <c r="N1002" i="1"/>
  <c r="I1003" i="1"/>
  <c r="K1003" i="1" s="1"/>
  <c r="J1003" i="1"/>
  <c r="O1003" i="1" s="1"/>
  <c r="M1003" i="1"/>
  <c r="N1003" i="1"/>
  <c r="I1004" i="1"/>
  <c r="J1004" i="1"/>
  <c r="O1004" i="1" s="1"/>
  <c r="K1004" i="1"/>
  <c r="L1004" i="1"/>
  <c r="M1004" i="1"/>
  <c r="N1004" i="1"/>
  <c r="I1005" i="1"/>
  <c r="K1005" i="1" s="1"/>
  <c r="J1005" i="1"/>
  <c r="O1005" i="1" s="1"/>
  <c r="I1006" i="1"/>
  <c r="J1006" i="1"/>
  <c r="O1006" i="1" s="1"/>
  <c r="L1006" i="1"/>
  <c r="M1006" i="1"/>
  <c r="I1007" i="1"/>
  <c r="J1007" i="1"/>
  <c r="O1007" i="1" s="1"/>
  <c r="I1008" i="1"/>
  <c r="M1008" i="1" s="1"/>
  <c r="J1008" i="1"/>
  <c r="O1008" i="1" s="1"/>
  <c r="K1008" i="1"/>
  <c r="L1008" i="1"/>
  <c r="N1008" i="1"/>
  <c r="I1009" i="1"/>
  <c r="J1009" i="1"/>
  <c r="O1009" i="1" s="1"/>
  <c r="M1009" i="1"/>
  <c r="I1010" i="1"/>
  <c r="J1010" i="1"/>
  <c r="O1010" i="1" s="1"/>
  <c r="I1011" i="1"/>
  <c r="J1011" i="1"/>
  <c r="O1011" i="1" s="1"/>
  <c r="K1011" i="1"/>
  <c r="L1011" i="1"/>
  <c r="M1011" i="1"/>
  <c r="N1011" i="1"/>
  <c r="I1012" i="1"/>
  <c r="J1012" i="1"/>
  <c r="O1012" i="1" s="1"/>
  <c r="K1012" i="1"/>
  <c r="L1012" i="1"/>
  <c r="M1012" i="1"/>
  <c r="N1012" i="1"/>
  <c r="I1013" i="1"/>
  <c r="J1013" i="1"/>
  <c r="O1013" i="1" s="1"/>
  <c r="K1013" i="1"/>
  <c r="L1013" i="1"/>
  <c r="M1013" i="1"/>
  <c r="N1013" i="1"/>
  <c r="I1014" i="1"/>
  <c r="J1014" i="1"/>
  <c r="O1014" i="1" s="1"/>
  <c r="I1015" i="1"/>
  <c r="J1015" i="1"/>
  <c r="O1015" i="1" s="1"/>
  <c r="I1016" i="1"/>
  <c r="J1016" i="1"/>
  <c r="O1016" i="1" s="1"/>
  <c r="I1017" i="1"/>
  <c r="N1017" i="1" s="1"/>
  <c r="J1017" i="1"/>
  <c r="O1017" i="1" s="1"/>
  <c r="K1017" i="1"/>
  <c r="L1017" i="1"/>
  <c r="M1017" i="1"/>
  <c r="I1018" i="1"/>
  <c r="K1018" i="1" s="1"/>
  <c r="J1018" i="1"/>
  <c r="O1018" i="1" s="1"/>
  <c r="L1018" i="1"/>
  <c r="M1018" i="1"/>
  <c r="N1018" i="1"/>
  <c r="I1019" i="1"/>
  <c r="J1019" i="1"/>
  <c r="O1019" i="1" s="1"/>
  <c r="I1020" i="1"/>
  <c r="J1020" i="1"/>
  <c r="O1020" i="1" s="1"/>
  <c r="K1020" i="1"/>
  <c r="L1020" i="1"/>
  <c r="M1020" i="1"/>
  <c r="N1020" i="1"/>
  <c r="I1021" i="1"/>
  <c r="J1021" i="1"/>
  <c r="O1021" i="1" s="1"/>
  <c r="I1022" i="1"/>
  <c r="K1022" i="1" s="1"/>
  <c r="J1022" i="1"/>
  <c r="O1022" i="1" s="1"/>
  <c r="L1022" i="1"/>
  <c r="M1022" i="1"/>
  <c r="N1022" i="1"/>
  <c r="I1023" i="1"/>
  <c r="L1023" i="1" s="1"/>
  <c r="J1023" i="1"/>
  <c r="O1023" i="1" s="1"/>
  <c r="K1023" i="1"/>
  <c r="M1023" i="1"/>
  <c r="N1023" i="1"/>
  <c r="I1024" i="1"/>
  <c r="J1024" i="1"/>
  <c r="O1024" i="1" s="1"/>
  <c r="I1025" i="1"/>
  <c r="J1025" i="1"/>
  <c r="O1025" i="1" s="1"/>
  <c r="K1025" i="1"/>
  <c r="L1025" i="1"/>
  <c r="I1026" i="1"/>
  <c r="J1026" i="1"/>
  <c r="O1026" i="1" s="1"/>
  <c r="I1027" i="1"/>
  <c r="J1027" i="1"/>
  <c r="O1027" i="1" s="1"/>
  <c r="K1027" i="1"/>
  <c r="L1027" i="1"/>
  <c r="M1027" i="1"/>
  <c r="N1027" i="1"/>
  <c r="I1028" i="1"/>
  <c r="J1028" i="1"/>
  <c r="O1028" i="1" s="1"/>
  <c r="K1028" i="1"/>
  <c r="L1028" i="1"/>
  <c r="M1028" i="1"/>
  <c r="N1028" i="1"/>
  <c r="I1029" i="1"/>
  <c r="J1029" i="1"/>
  <c r="O1029" i="1" s="1"/>
  <c r="K1029" i="1"/>
  <c r="L1029" i="1"/>
  <c r="M1029" i="1"/>
  <c r="N1029" i="1"/>
  <c r="I1030" i="1"/>
  <c r="K1030" i="1" s="1"/>
  <c r="J1030" i="1"/>
  <c r="O1030" i="1" s="1"/>
  <c r="L1030" i="1"/>
  <c r="M1030" i="1"/>
  <c r="N1030" i="1"/>
  <c r="I1031" i="1"/>
  <c r="J1031" i="1"/>
  <c r="O1031" i="1" s="1"/>
  <c r="M1031" i="1"/>
  <c r="N1031" i="1"/>
  <c r="I1032" i="1"/>
  <c r="J1032" i="1"/>
  <c r="O1032" i="1" s="1"/>
  <c r="N1032" i="1"/>
  <c r="I1033" i="1"/>
  <c r="J1033" i="1"/>
  <c r="O1033" i="1" s="1"/>
  <c r="K1033" i="1"/>
  <c r="I1034" i="1"/>
  <c r="J1034" i="1"/>
  <c r="O1034" i="1" s="1"/>
  <c r="K1034" i="1"/>
  <c r="L1034" i="1"/>
  <c r="I1035" i="1"/>
  <c r="J1035" i="1"/>
  <c r="O1035" i="1" s="1"/>
  <c r="K1035" i="1"/>
  <c r="I1036" i="1"/>
  <c r="J1036" i="1"/>
  <c r="O1036" i="1" s="1"/>
  <c r="K1036" i="1"/>
  <c r="L1036" i="1"/>
  <c r="M1036" i="1"/>
  <c r="N1036" i="1"/>
  <c r="I1037" i="1"/>
  <c r="J1037" i="1"/>
  <c r="O1037" i="1" s="1"/>
  <c r="K1037" i="1"/>
  <c r="L1037" i="1"/>
  <c r="M1037" i="1"/>
  <c r="N1037" i="1"/>
  <c r="I1038" i="1"/>
  <c r="K1038" i="1" s="1"/>
  <c r="J1038" i="1"/>
  <c r="O1038" i="1" s="1"/>
  <c r="L1038" i="1"/>
  <c r="M1038" i="1"/>
  <c r="N1038" i="1"/>
  <c r="I1039" i="1"/>
  <c r="J1039" i="1"/>
  <c r="O1039" i="1" s="1"/>
  <c r="M1039" i="1"/>
  <c r="I1040" i="1"/>
  <c r="J1040" i="1"/>
  <c r="O1040" i="1" s="1"/>
  <c r="N1040" i="1"/>
  <c r="I1041" i="1"/>
  <c r="J1041" i="1"/>
  <c r="O1041" i="1" s="1"/>
  <c r="I1042" i="1"/>
  <c r="J1042" i="1"/>
  <c r="O1042" i="1" s="1"/>
  <c r="K1042" i="1"/>
  <c r="L1042" i="1"/>
  <c r="I1043" i="1"/>
  <c r="J1043" i="1"/>
  <c r="O1043" i="1" s="1"/>
  <c r="I1044" i="1"/>
  <c r="J1044" i="1"/>
  <c r="O1044" i="1" s="1"/>
  <c r="K1044" i="1"/>
  <c r="L1044" i="1"/>
  <c r="M1044" i="1"/>
  <c r="N1044" i="1"/>
  <c r="I1045" i="1"/>
  <c r="J1045" i="1"/>
  <c r="O1045" i="1" s="1"/>
  <c r="K1045" i="1"/>
  <c r="L1045" i="1"/>
  <c r="M1045" i="1"/>
  <c r="N1045" i="1"/>
  <c r="I1046" i="1"/>
  <c r="K1046" i="1" s="1"/>
  <c r="J1046" i="1"/>
  <c r="O1046" i="1" s="1"/>
  <c r="L1046" i="1"/>
  <c r="M1046" i="1"/>
  <c r="N1046" i="1"/>
  <c r="I1047" i="1"/>
  <c r="J1047" i="1"/>
  <c r="O1047" i="1" s="1"/>
  <c r="I1048" i="1"/>
  <c r="J1048" i="1"/>
  <c r="O1048" i="1" s="1"/>
  <c r="I1049" i="1"/>
  <c r="J1049" i="1"/>
  <c r="O1049" i="1" s="1"/>
  <c r="I1050" i="1"/>
  <c r="J1050" i="1"/>
  <c r="O1050" i="1" s="1"/>
  <c r="L1050" i="1"/>
  <c r="I1051" i="1"/>
  <c r="J1051" i="1"/>
  <c r="O1051" i="1" s="1"/>
  <c r="M1051" i="1"/>
  <c r="I1052" i="1"/>
  <c r="J1052" i="1"/>
  <c r="O1052" i="1" s="1"/>
  <c r="K1052" i="1"/>
  <c r="L1052" i="1"/>
  <c r="M1052" i="1"/>
  <c r="N1052" i="1"/>
  <c r="I1053" i="1"/>
  <c r="J1053" i="1"/>
  <c r="O1053" i="1" s="1"/>
  <c r="K1053" i="1"/>
  <c r="L1053" i="1"/>
  <c r="M1053" i="1"/>
  <c r="N1053" i="1"/>
  <c r="I1054" i="1"/>
  <c r="K1054" i="1" s="1"/>
  <c r="J1054" i="1"/>
  <c r="O1054" i="1" s="1"/>
  <c r="L1054" i="1"/>
  <c r="M1054" i="1"/>
  <c r="N1054" i="1"/>
  <c r="I1055" i="1"/>
  <c r="J1055" i="1"/>
  <c r="O1055" i="1" s="1"/>
  <c r="I1056" i="1"/>
  <c r="N1056" i="1" s="1"/>
  <c r="J1056" i="1"/>
  <c r="O1056" i="1" s="1"/>
  <c r="I1057" i="1"/>
  <c r="K1057" i="1" s="1"/>
  <c r="J1057" i="1"/>
  <c r="O1057" i="1" s="1"/>
  <c r="I1058" i="1"/>
  <c r="J1058" i="1"/>
  <c r="O1058" i="1" s="1"/>
  <c r="K1058" i="1"/>
  <c r="L1058" i="1"/>
  <c r="I1059" i="1"/>
  <c r="N1059" i="1" s="1"/>
  <c r="J1059" i="1"/>
  <c r="O1059" i="1" s="1"/>
  <c r="L1059" i="1"/>
  <c r="M1059" i="1"/>
  <c r="I1060" i="1"/>
  <c r="J1060" i="1"/>
  <c r="O1060" i="1" s="1"/>
  <c r="K1060" i="1"/>
  <c r="L1060" i="1"/>
  <c r="M1060" i="1"/>
  <c r="N1060" i="1"/>
  <c r="I1061" i="1"/>
  <c r="J1061" i="1"/>
  <c r="O1061" i="1" s="1"/>
  <c r="K1061" i="1"/>
  <c r="L1061" i="1"/>
  <c r="M1061" i="1"/>
  <c r="N1061" i="1"/>
  <c r="I1062" i="1"/>
  <c r="K1062" i="1" s="1"/>
  <c r="J1062" i="1"/>
  <c r="O1062" i="1" s="1"/>
  <c r="L1062" i="1"/>
  <c r="M1062" i="1"/>
  <c r="N1062" i="1"/>
  <c r="I1063" i="1"/>
  <c r="M1063" i="1" s="1"/>
  <c r="J1063" i="1"/>
  <c r="O1063" i="1" s="1"/>
  <c r="N1063" i="1"/>
  <c r="I1064" i="1"/>
  <c r="J1064" i="1"/>
  <c r="O1064" i="1" s="1"/>
  <c r="I1065" i="1"/>
  <c r="J1065" i="1"/>
  <c r="O1065" i="1" s="1"/>
  <c r="K1065" i="1"/>
  <c r="I1066" i="1"/>
  <c r="J1066" i="1"/>
  <c r="O1066" i="1" s="1"/>
  <c r="I1067" i="1"/>
  <c r="N1067" i="1" s="1"/>
  <c r="J1067" i="1"/>
  <c r="O1067" i="1" s="1"/>
  <c r="K1067" i="1"/>
  <c r="L1067" i="1"/>
  <c r="M1067" i="1"/>
  <c r="I1068" i="1"/>
  <c r="J1068" i="1"/>
  <c r="O1068" i="1" s="1"/>
  <c r="K1068" i="1"/>
  <c r="L1068" i="1"/>
  <c r="M1068" i="1"/>
  <c r="N1068" i="1"/>
  <c r="I1069" i="1"/>
  <c r="J1069" i="1"/>
  <c r="O1069" i="1" s="1"/>
  <c r="K1069" i="1"/>
  <c r="L1069" i="1"/>
  <c r="M1069" i="1"/>
  <c r="N1069" i="1"/>
  <c r="I1070" i="1"/>
  <c r="K1070" i="1" s="1"/>
  <c r="J1070" i="1"/>
  <c r="O1070" i="1" s="1"/>
  <c r="L1070" i="1"/>
  <c r="M1070" i="1"/>
  <c r="N1070" i="1"/>
  <c r="I1071" i="1"/>
  <c r="J1071" i="1"/>
  <c r="O1071" i="1" s="1"/>
  <c r="M1071" i="1"/>
  <c r="N1071" i="1"/>
  <c r="I1072" i="1"/>
  <c r="J1072" i="1"/>
  <c r="O1072" i="1" s="1"/>
  <c r="I1073" i="1"/>
  <c r="J1073" i="1"/>
  <c r="O1073" i="1" s="1"/>
  <c r="K1073" i="1"/>
  <c r="I1074" i="1"/>
  <c r="J1074" i="1"/>
  <c r="O1074" i="1" s="1"/>
  <c r="I1075" i="1"/>
  <c r="N1075" i="1" s="1"/>
  <c r="J1075" i="1"/>
  <c r="O1075" i="1" s="1"/>
  <c r="K1075" i="1"/>
  <c r="L1075" i="1"/>
  <c r="M1075" i="1"/>
  <c r="I1076" i="1"/>
  <c r="J1076" i="1"/>
  <c r="O1076" i="1" s="1"/>
  <c r="K1076" i="1"/>
  <c r="L1076" i="1"/>
  <c r="M1076" i="1"/>
  <c r="N1076" i="1"/>
  <c r="I1077" i="1"/>
  <c r="J1077" i="1"/>
  <c r="O1077" i="1" s="1"/>
  <c r="K1077" i="1"/>
  <c r="L1077" i="1"/>
  <c r="M1077" i="1"/>
  <c r="N1077" i="1"/>
  <c r="I1078" i="1"/>
  <c r="K1078" i="1" s="1"/>
  <c r="J1078" i="1"/>
  <c r="O1078" i="1" s="1"/>
  <c r="L1078" i="1"/>
  <c r="M1078" i="1"/>
  <c r="N1078" i="1"/>
  <c r="I1079" i="1"/>
  <c r="J1079" i="1"/>
  <c r="O1079" i="1" s="1"/>
  <c r="M1079" i="1"/>
  <c r="N1079" i="1"/>
  <c r="I1080" i="1"/>
  <c r="J1080" i="1"/>
  <c r="O1080" i="1" s="1"/>
  <c r="I1081" i="1"/>
  <c r="J1081" i="1"/>
  <c r="O1081" i="1" s="1"/>
  <c r="I1082" i="1"/>
  <c r="J1082" i="1"/>
  <c r="O1082" i="1" s="1"/>
  <c r="I1083" i="1"/>
  <c r="N1083" i="1" s="1"/>
  <c r="J1083" i="1"/>
  <c r="O1083" i="1" s="1"/>
  <c r="K1083" i="1"/>
  <c r="L1083" i="1"/>
  <c r="M1083" i="1"/>
  <c r="I1084" i="1"/>
  <c r="J1084" i="1"/>
  <c r="O1084" i="1" s="1"/>
  <c r="K1084" i="1"/>
  <c r="L1084" i="1"/>
  <c r="M1084" i="1"/>
  <c r="N1084" i="1"/>
  <c r="I1085" i="1"/>
  <c r="J1085" i="1"/>
  <c r="O1085" i="1" s="1"/>
  <c r="K1085" i="1"/>
  <c r="L1085" i="1"/>
  <c r="M1085" i="1"/>
  <c r="N1085" i="1"/>
  <c r="I1086" i="1"/>
  <c r="K1086" i="1" s="1"/>
  <c r="J1086" i="1"/>
  <c r="O1086" i="1" s="1"/>
  <c r="L1086" i="1"/>
  <c r="M1086" i="1"/>
  <c r="N1086" i="1"/>
  <c r="I1087" i="1"/>
  <c r="J1087" i="1"/>
  <c r="O1087" i="1" s="1"/>
  <c r="M1087" i="1"/>
  <c r="N1087" i="1"/>
  <c r="I1088" i="1"/>
  <c r="N1088" i="1" s="1"/>
  <c r="J1088" i="1"/>
  <c r="O1088" i="1" s="1"/>
  <c r="I1089" i="1"/>
  <c r="J1089" i="1"/>
  <c r="O1089" i="1" s="1"/>
  <c r="K1089" i="1"/>
  <c r="I1090" i="1"/>
  <c r="K1090" i="1" s="1"/>
  <c r="J1090" i="1"/>
  <c r="O1090" i="1" s="1"/>
  <c r="L1090" i="1"/>
  <c r="I1091" i="1"/>
  <c r="J1091" i="1"/>
  <c r="O1091" i="1" s="1"/>
  <c r="I1092" i="1"/>
  <c r="J1092" i="1"/>
  <c r="O1092" i="1" s="1"/>
  <c r="K1092" i="1"/>
  <c r="L1092" i="1"/>
  <c r="M1092" i="1"/>
  <c r="N1092" i="1"/>
  <c r="I1093" i="1"/>
  <c r="J1093" i="1"/>
  <c r="O1093" i="1" s="1"/>
  <c r="K1093" i="1"/>
  <c r="L1093" i="1"/>
  <c r="M1093" i="1"/>
  <c r="N1093" i="1"/>
  <c r="I1094" i="1"/>
  <c r="K1094" i="1" s="1"/>
  <c r="J1094" i="1"/>
  <c r="O1094" i="1" s="1"/>
  <c r="L1094" i="1"/>
  <c r="M1094" i="1"/>
  <c r="N1094" i="1"/>
  <c r="I1095" i="1"/>
  <c r="M1095" i="1" s="1"/>
  <c r="J1095" i="1"/>
  <c r="O1095" i="1" s="1"/>
  <c r="N1095" i="1"/>
  <c r="I1096" i="1"/>
  <c r="J1096" i="1"/>
  <c r="O1096" i="1" s="1"/>
  <c r="N1096" i="1"/>
  <c r="I1097" i="1"/>
  <c r="J1097" i="1"/>
  <c r="O1097" i="1" s="1"/>
  <c r="K1097" i="1"/>
  <c r="I1098" i="1"/>
  <c r="J1098" i="1"/>
  <c r="O1098" i="1" s="1"/>
  <c r="K1098" i="1"/>
  <c r="L1098" i="1"/>
  <c r="I1099" i="1"/>
  <c r="K1099" i="1" s="1"/>
  <c r="J1099" i="1"/>
  <c r="O1099" i="1" s="1"/>
  <c r="I1100" i="1"/>
  <c r="J1100" i="1"/>
  <c r="O1100" i="1" s="1"/>
  <c r="K1100" i="1"/>
  <c r="L1100" i="1"/>
  <c r="M1100" i="1"/>
  <c r="N1100" i="1"/>
  <c r="I1101" i="1"/>
  <c r="J1101" i="1"/>
  <c r="O1101" i="1" s="1"/>
  <c r="K1101" i="1"/>
  <c r="L1101" i="1"/>
  <c r="M1101" i="1"/>
  <c r="N1101" i="1"/>
  <c r="I1102" i="1"/>
  <c r="K1102" i="1" s="1"/>
  <c r="J1102" i="1"/>
  <c r="O1102" i="1" s="1"/>
  <c r="L1102" i="1"/>
  <c r="M1102" i="1"/>
  <c r="N1102" i="1"/>
  <c r="I1103" i="1"/>
  <c r="J1103" i="1"/>
  <c r="O1103" i="1" s="1"/>
  <c r="I1104" i="1"/>
  <c r="J1104" i="1"/>
  <c r="O1104" i="1" s="1"/>
  <c r="N1104" i="1"/>
  <c r="I1105" i="1"/>
  <c r="J1105" i="1"/>
  <c r="O1105" i="1" s="1"/>
  <c r="I1106" i="1"/>
  <c r="J1106" i="1"/>
  <c r="O1106" i="1" s="1"/>
  <c r="K1106" i="1"/>
  <c r="L1106" i="1"/>
  <c r="I1107" i="1"/>
  <c r="J1107" i="1"/>
  <c r="O1107" i="1" s="1"/>
  <c r="I1108" i="1"/>
  <c r="J1108" i="1"/>
  <c r="O1108" i="1" s="1"/>
  <c r="K1108" i="1"/>
  <c r="L1108" i="1"/>
  <c r="M1108" i="1"/>
  <c r="N1108" i="1"/>
  <c r="I1109" i="1"/>
  <c r="J1109" i="1"/>
  <c r="O1109" i="1" s="1"/>
  <c r="K1109" i="1"/>
  <c r="L1109" i="1"/>
  <c r="M1109" i="1"/>
  <c r="N1109" i="1"/>
  <c r="I1110" i="1"/>
  <c r="K1110" i="1" s="1"/>
  <c r="J1110" i="1"/>
  <c r="O1110" i="1" s="1"/>
  <c r="L1110" i="1"/>
  <c r="M1110" i="1"/>
  <c r="N1110" i="1"/>
  <c r="I1111" i="1"/>
  <c r="J1111" i="1"/>
  <c r="O1111" i="1" s="1"/>
  <c r="I1112" i="1"/>
  <c r="J1112" i="1"/>
  <c r="O1112" i="1" s="1"/>
  <c r="N1112" i="1"/>
  <c r="I1113" i="1"/>
  <c r="J1113" i="1"/>
  <c r="O1113" i="1" s="1"/>
  <c r="I1114" i="1"/>
  <c r="J1114" i="1"/>
  <c r="O1114" i="1" s="1"/>
  <c r="K1114" i="1"/>
  <c r="L1114" i="1"/>
  <c r="I1115" i="1"/>
  <c r="J1115" i="1"/>
  <c r="O1115" i="1" s="1"/>
  <c r="I1116" i="1"/>
  <c r="J1116" i="1"/>
  <c r="O1116" i="1" s="1"/>
  <c r="K1116" i="1"/>
  <c r="L1116" i="1"/>
  <c r="M1116" i="1"/>
  <c r="N1116" i="1"/>
  <c r="I1117" i="1"/>
  <c r="J1117" i="1"/>
  <c r="O1117" i="1" s="1"/>
  <c r="K1117" i="1"/>
  <c r="L1117" i="1"/>
  <c r="M1117" i="1"/>
  <c r="N1117" i="1"/>
  <c r="I1118" i="1"/>
  <c r="K1118" i="1" s="1"/>
  <c r="J1118" i="1"/>
  <c r="O1118" i="1" s="1"/>
  <c r="L1118" i="1"/>
  <c r="M1118" i="1"/>
  <c r="N1118" i="1"/>
  <c r="I1119" i="1"/>
  <c r="J1119" i="1"/>
  <c r="O1119" i="1" s="1"/>
  <c r="I1120" i="1"/>
  <c r="J1120" i="1"/>
  <c r="O1120" i="1" s="1"/>
  <c r="N1120" i="1"/>
  <c r="I1121" i="1"/>
  <c r="K1121" i="1" s="1"/>
  <c r="J1121" i="1"/>
  <c r="O1121" i="1" s="1"/>
  <c r="I1122" i="1"/>
  <c r="J1122" i="1"/>
  <c r="O1122" i="1" s="1"/>
  <c r="L1122" i="1"/>
  <c r="I1123" i="1"/>
  <c r="N1123" i="1" s="1"/>
  <c r="J1123" i="1"/>
  <c r="O1123" i="1" s="1"/>
  <c r="L1123" i="1"/>
  <c r="M1123" i="1"/>
  <c r="I1124" i="1"/>
  <c r="J1124" i="1"/>
  <c r="O1124" i="1" s="1"/>
  <c r="K1124" i="1"/>
  <c r="L1124" i="1"/>
  <c r="M1124" i="1"/>
  <c r="N1124" i="1"/>
  <c r="I1125" i="1"/>
  <c r="J1125" i="1"/>
  <c r="O1125" i="1" s="1"/>
  <c r="K1125" i="1"/>
  <c r="L1125" i="1"/>
  <c r="M1125" i="1"/>
  <c r="N1125" i="1"/>
  <c r="I1126" i="1"/>
  <c r="K1126" i="1" s="1"/>
  <c r="J1126" i="1"/>
  <c r="O1126" i="1" s="1"/>
  <c r="L1126" i="1"/>
  <c r="M1126" i="1"/>
  <c r="N1126" i="1"/>
  <c r="I1127" i="1"/>
  <c r="M1127" i="1" s="1"/>
  <c r="J1127" i="1"/>
  <c r="O1127" i="1" s="1"/>
  <c r="N1127" i="1"/>
  <c r="I1128" i="1"/>
  <c r="J1128" i="1"/>
  <c r="O1128" i="1" s="1"/>
  <c r="I1129" i="1"/>
  <c r="J1129" i="1"/>
  <c r="O1129" i="1" s="1"/>
  <c r="K1129" i="1"/>
  <c r="I1130" i="1"/>
  <c r="J1130" i="1"/>
  <c r="O1130" i="1" s="1"/>
  <c r="K1130" i="1"/>
  <c r="I1131" i="1"/>
  <c r="N1131" i="1" s="1"/>
  <c r="J1131" i="1"/>
  <c r="O1131" i="1" s="1"/>
  <c r="K1131" i="1"/>
  <c r="L1131" i="1"/>
  <c r="M1131" i="1"/>
  <c r="I1132" i="1"/>
  <c r="J1132" i="1"/>
  <c r="O1132" i="1" s="1"/>
  <c r="K1132" i="1"/>
  <c r="L1132" i="1"/>
  <c r="M1132" i="1"/>
  <c r="N1132" i="1"/>
  <c r="I1133" i="1"/>
  <c r="J1133" i="1"/>
  <c r="O1133" i="1" s="1"/>
  <c r="K1133" i="1"/>
  <c r="L1133" i="1"/>
  <c r="M1133" i="1"/>
  <c r="N1133" i="1"/>
  <c r="I1134" i="1"/>
  <c r="K1134" i="1" s="1"/>
  <c r="J1134" i="1"/>
  <c r="O1134" i="1" s="1"/>
  <c r="L1134" i="1"/>
  <c r="M1134" i="1"/>
  <c r="N1134" i="1"/>
  <c r="I1135" i="1"/>
  <c r="J1135" i="1"/>
  <c r="O1135" i="1" s="1"/>
  <c r="M1135" i="1"/>
  <c r="N1135" i="1"/>
  <c r="I1136" i="1"/>
  <c r="J1136" i="1"/>
  <c r="O1136" i="1" s="1"/>
  <c r="I1137" i="1"/>
  <c r="J1137" i="1"/>
  <c r="O1137" i="1" s="1"/>
  <c r="K1137" i="1"/>
  <c r="I1138" i="1"/>
  <c r="J1138" i="1"/>
  <c r="O1138" i="1" s="1"/>
  <c r="I1139" i="1"/>
  <c r="N1139" i="1" s="1"/>
  <c r="J1139" i="1"/>
  <c r="O1139" i="1" s="1"/>
  <c r="K1139" i="1"/>
  <c r="L1139" i="1"/>
  <c r="M1139" i="1"/>
  <c r="I1140" i="1"/>
  <c r="J1140" i="1"/>
  <c r="O1140" i="1" s="1"/>
  <c r="K1140" i="1"/>
  <c r="L1140" i="1"/>
  <c r="M1140" i="1"/>
  <c r="N1140" i="1"/>
  <c r="I1141" i="1"/>
  <c r="J1141" i="1"/>
  <c r="O1141" i="1" s="1"/>
  <c r="K1141" i="1"/>
  <c r="L1141" i="1"/>
  <c r="M1141" i="1"/>
  <c r="N1141" i="1"/>
  <c r="I1142" i="1"/>
  <c r="K1142" i="1" s="1"/>
  <c r="J1142" i="1"/>
  <c r="O1142" i="1" s="1"/>
  <c r="L1142" i="1"/>
  <c r="M1142" i="1"/>
  <c r="N1142" i="1"/>
  <c r="I1143" i="1"/>
  <c r="L1143" i="1" s="1"/>
  <c r="J1143" i="1"/>
  <c r="O1143" i="1" s="1"/>
  <c r="K1143" i="1"/>
  <c r="M1143" i="1"/>
  <c r="N1143" i="1"/>
  <c r="I1144" i="1"/>
  <c r="L1144" i="1" s="1"/>
  <c r="J1144" i="1"/>
  <c r="O1144" i="1" s="1"/>
  <c r="N1144" i="1"/>
  <c r="I1145" i="1"/>
  <c r="J1145" i="1"/>
  <c r="O1145" i="1" s="1"/>
  <c r="I1146" i="1"/>
  <c r="M1146" i="1" s="1"/>
  <c r="J1146" i="1"/>
  <c r="O1146" i="1" s="1"/>
  <c r="K1146" i="1"/>
  <c r="L1146" i="1"/>
  <c r="N1146" i="1"/>
  <c r="I1147" i="1"/>
  <c r="J1147" i="1"/>
  <c r="O1147" i="1" s="1"/>
  <c r="I1148" i="1"/>
  <c r="J1148" i="1"/>
  <c r="O1148" i="1" s="1"/>
  <c r="K1148" i="1"/>
  <c r="L1148" i="1"/>
  <c r="M1148" i="1"/>
  <c r="N1148" i="1"/>
  <c r="I1149" i="1"/>
  <c r="N1149" i="1" s="1"/>
  <c r="J1149" i="1"/>
  <c r="O1149" i="1" s="1"/>
  <c r="L1149" i="1"/>
  <c r="M1149" i="1"/>
  <c r="I1150" i="1"/>
  <c r="K1150" i="1" s="1"/>
  <c r="J1150" i="1"/>
  <c r="O1150" i="1" s="1"/>
  <c r="L1150" i="1"/>
  <c r="M1150" i="1"/>
  <c r="N1150" i="1"/>
  <c r="I1151" i="1"/>
  <c r="L1151" i="1" s="1"/>
  <c r="J1151" i="1"/>
  <c r="O1151" i="1" s="1"/>
  <c r="M1151" i="1"/>
  <c r="N1151" i="1"/>
  <c r="I1152" i="1"/>
  <c r="J1152" i="1"/>
  <c r="O1152" i="1" s="1"/>
  <c r="I1153" i="1"/>
  <c r="J1153" i="1"/>
  <c r="O1153" i="1" s="1"/>
  <c r="M1153" i="1"/>
  <c r="I1154" i="1"/>
  <c r="M1154" i="1" s="1"/>
  <c r="J1154" i="1"/>
  <c r="O1154" i="1" s="1"/>
  <c r="L1154" i="1"/>
  <c r="N1154" i="1"/>
  <c r="I1155" i="1"/>
  <c r="J1155" i="1"/>
  <c r="O1155" i="1" s="1"/>
  <c r="I1156" i="1"/>
  <c r="J1156" i="1"/>
  <c r="O1156" i="1" s="1"/>
  <c r="K1156" i="1"/>
  <c r="L1156" i="1"/>
  <c r="M1156" i="1"/>
  <c r="N1156" i="1"/>
  <c r="I1157" i="1"/>
  <c r="J1157" i="1"/>
  <c r="O1157" i="1" s="1"/>
  <c r="K1157" i="1"/>
  <c r="L1157" i="1"/>
  <c r="M1157" i="1"/>
  <c r="N1157" i="1"/>
  <c r="I1158" i="1"/>
  <c r="K1158" i="1" s="1"/>
  <c r="J1158" i="1"/>
  <c r="O1158" i="1" s="1"/>
  <c r="L1158" i="1"/>
  <c r="M1158" i="1"/>
  <c r="N1158" i="1"/>
  <c r="I1159" i="1"/>
  <c r="J1159" i="1"/>
  <c r="O1159" i="1" s="1"/>
  <c r="I1160" i="1"/>
  <c r="J1160" i="1"/>
  <c r="O1160" i="1" s="1"/>
  <c r="I1161" i="1"/>
  <c r="N1161" i="1" s="1"/>
  <c r="J1161" i="1"/>
  <c r="O1161" i="1" s="1"/>
  <c r="K1161" i="1"/>
  <c r="L1161" i="1"/>
  <c r="M1161" i="1"/>
  <c r="I1162" i="1"/>
  <c r="K1162" i="1" s="1"/>
  <c r="J1162" i="1"/>
  <c r="O1162" i="1" s="1"/>
  <c r="L1162" i="1"/>
  <c r="M1162" i="1"/>
  <c r="N1162" i="1"/>
  <c r="I1163" i="1"/>
  <c r="J1163" i="1"/>
  <c r="O1163" i="1" s="1"/>
  <c r="N1163" i="1"/>
  <c r="I1164" i="1"/>
  <c r="J1164" i="1"/>
  <c r="O1164" i="1" s="1"/>
  <c r="K1164" i="1"/>
  <c r="L1164" i="1"/>
  <c r="M1164" i="1"/>
  <c r="N1164" i="1"/>
  <c r="I1165" i="1"/>
  <c r="J1165" i="1"/>
  <c r="O1165" i="1" s="1"/>
  <c r="K1165" i="1"/>
  <c r="L1165" i="1"/>
  <c r="I1166" i="1"/>
  <c r="J1166" i="1"/>
  <c r="O1166" i="1" s="1"/>
  <c r="L1166" i="1"/>
  <c r="I1167" i="1"/>
  <c r="L1167" i="1" s="1"/>
  <c r="J1167" i="1"/>
  <c r="O1167" i="1" s="1"/>
  <c r="K1167" i="1"/>
  <c r="M1167" i="1"/>
  <c r="N1167" i="1"/>
  <c r="I1168" i="1"/>
  <c r="J1168" i="1"/>
  <c r="O1168" i="1" s="1"/>
  <c r="N1168" i="1"/>
  <c r="I1169" i="1"/>
  <c r="J1169" i="1"/>
  <c r="O1169" i="1" s="1"/>
  <c r="I1170" i="1"/>
  <c r="J1170" i="1"/>
  <c r="O1170" i="1" s="1"/>
  <c r="L1170" i="1"/>
  <c r="I1171" i="1"/>
  <c r="J1171" i="1"/>
  <c r="O1171" i="1" s="1"/>
  <c r="K1171" i="1"/>
  <c r="L1171" i="1"/>
  <c r="M1171" i="1"/>
  <c r="N1171" i="1"/>
  <c r="I1172" i="1"/>
  <c r="J1172" i="1"/>
  <c r="O1172" i="1" s="1"/>
  <c r="K1172" i="1"/>
  <c r="L1172" i="1"/>
  <c r="M1172" i="1"/>
  <c r="N1172" i="1"/>
  <c r="I1173" i="1"/>
  <c r="J1173" i="1"/>
  <c r="O1173" i="1" s="1"/>
  <c r="M1173" i="1"/>
  <c r="N1173" i="1"/>
  <c r="I1174" i="1"/>
  <c r="J1174" i="1"/>
  <c r="O1174" i="1" s="1"/>
  <c r="I1175" i="1"/>
  <c r="J1175" i="1"/>
  <c r="O1175" i="1" s="1"/>
  <c r="K1175" i="1"/>
  <c r="M1175" i="1"/>
  <c r="I1176" i="1"/>
  <c r="M1176" i="1" s="1"/>
  <c r="J1176" i="1"/>
  <c r="O1176" i="1" s="1"/>
  <c r="K1176" i="1"/>
  <c r="L1176" i="1"/>
  <c r="N1176" i="1"/>
  <c r="I1177" i="1"/>
  <c r="N1177" i="1" s="1"/>
  <c r="J1177" i="1"/>
  <c r="O1177" i="1" s="1"/>
  <c r="L1177" i="1"/>
  <c r="M1177" i="1"/>
  <c r="I1178" i="1"/>
  <c r="N1178" i="1" s="1"/>
  <c r="J1178" i="1"/>
  <c r="O1178" i="1" s="1"/>
  <c r="I1179" i="1"/>
  <c r="J1179" i="1"/>
  <c r="O1179" i="1" s="1"/>
  <c r="L1179" i="1"/>
  <c r="I1180" i="1"/>
  <c r="J1180" i="1"/>
  <c r="O1180" i="1" s="1"/>
  <c r="K1180" i="1"/>
  <c r="L1180" i="1"/>
  <c r="M1180" i="1"/>
  <c r="N1180" i="1"/>
  <c r="I1181" i="1"/>
  <c r="J1181" i="1"/>
  <c r="O1181" i="1" s="1"/>
  <c r="K1181" i="1"/>
  <c r="L1181" i="1"/>
  <c r="M1181" i="1"/>
  <c r="N1181" i="1"/>
  <c r="I1182" i="1"/>
  <c r="K1182" i="1" s="1"/>
  <c r="J1182" i="1"/>
  <c r="O1182" i="1" s="1"/>
  <c r="L1182" i="1"/>
  <c r="M1182" i="1"/>
  <c r="N1182" i="1"/>
  <c r="I1183" i="1"/>
  <c r="J1183" i="1"/>
  <c r="O1183" i="1" s="1"/>
  <c r="N1183" i="1"/>
  <c r="I1184" i="1"/>
  <c r="J1184" i="1"/>
  <c r="O1184" i="1" s="1"/>
  <c r="I1185" i="1"/>
  <c r="J1185" i="1"/>
  <c r="O1185" i="1" s="1"/>
  <c r="K1185" i="1"/>
  <c r="L1185" i="1"/>
  <c r="I1186" i="1"/>
  <c r="J1186" i="1"/>
  <c r="O1186" i="1" s="1"/>
  <c r="K1186" i="1"/>
  <c r="L1186" i="1"/>
  <c r="M1186" i="1"/>
  <c r="N1186" i="1"/>
  <c r="I1187" i="1"/>
  <c r="J1187" i="1"/>
  <c r="O1187" i="1" s="1"/>
  <c r="I1188" i="1"/>
  <c r="J1188" i="1"/>
  <c r="O1188" i="1" s="1"/>
  <c r="K1188" i="1"/>
  <c r="L1188" i="1"/>
  <c r="M1188" i="1"/>
  <c r="N1188" i="1"/>
  <c r="I1189" i="1"/>
  <c r="K1189" i="1" s="1"/>
  <c r="J1189" i="1"/>
  <c r="O1189" i="1" s="1"/>
  <c r="I1190" i="1"/>
  <c r="J1190" i="1"/>
  <c r="O1190" i="1" s="1"/>
  <c r="I1191" i="1"/>
  <c r="L1191" i="1" s="1"/>
  <c r="J1191" i="1"/>
  <c r="O1191" i="1" s="1"/>
  <c r="K1191" i="1"/>
  <c r="M1191" i="1"/>
  <c r="N1191" i="1"/>
  <c r="I1192" i="1"/>
  <c r="M1192" i="1" s="1"/>
  <c r="J1192" i="1"/>
  <c r="O1192" i="1" s="1"/>
  <c r="L1192" i="1"/>
  <c r="N1192" i="1"/>
  <c r="I1193" i="1"/>
  <c r="J1193" i="1"/>
  <c r="O1193" i="1" s="1"/>
  <c r="I1194" i="1"/>
  <c r="J1194" i="1"/>
  <c r="O1194" i="1" s="1"/>
  <c r="I1195" i="1"/>
  <c r="J1195" i="1"/>
  <c r="O1195" i="1" s="1"/>
  <c r="K1195" i="1"/>
  <c r="L1195" i="1"/>
  <c r="M1195" i="1"/>
  <c r="N1195" i="1"/>
  <c r="I1196" i="1"/>
  <c r="J1196" i="1"/>
  <c r="O1196" i="1" s="1"/>
  <c r="K1196" i="1"/>
  <c r="L1196" i="1"/>
  <c r="M1196" i="1"/>
  <c r="N1196" i="1"/>
  <c r="I1197" i="1"/>
  <c r="K1197" i="1" s="1"/>
  <c r="J1197" i="1"/>
  <c r="O1197" i="1" s="1"/>
  <c r="L1197" i="1"/>
  <c r="M1197" i="1"/>
  <c r="N1197" i="1"/>
  <c r="I1198" i="1"/>
  <c r="J1198" i="1"/>
  <c r="O1198" i="1" s="1"/>
  <c r="I1199" i="1"/>
  <c r="J1199" i="1"/>
  <c r="O1199" i="1" s="1"/>
  <c r="I1200" i="1"/>
  <c r="J1200" i="1"/>
  <c r="O1200" i="1" s="1"/>
  <c r="I1201" i="1"/>
  <c r="N1201" i="1" s="1"/>
  <c r="J1201" i="1"/>
  <c r="O1201" i="1" s="1"/>
  <c r="K1201" i="1"/>
  <c r="L1201" i="1"/>
  <c r="M1201" i="1"/>
  <c r="I1202" i="1"/>
  <c r="J1202" i="1"/>
  <c r="O1202" i="1" s="1"/>
  <c r="M1202" i="1"/>
  <c r="N1202" i="1"/>
  <c r="I1203" i="1"/>
  <c r="J1203" i="1"/>
  <c r="O1203" i="1" s="1"/>
  <c r="I1204" i="1"/>
  <c r="J1204" i="1"/>
  <c r="O1204" i="1" s="1"/>
  <c r="K1204" i="1"/>
  <c r="L1204" i="1"/>
  <c r="M1204" i="1"/>
  <c r="N1204" i="1"/>
  <c r="I1205" i="1"/>
  <c r="N1205" i="1" s="1"/>
  <c r="J1205" i="1"/>
  <c r="O1205" i="1" s="1"/>
  <c r="M1205" i="1"/>
  <c r="I1206" i="1"/>
  <c r="K1206" i="1" s="1"/>
  <c r="J1206" i="1"/>
  <c r="O1206" i="1" s="1"/>
  <c r="L1206" i="1"/>
  <c r="M1206" i="1"/>
  <c r="N1206" i="1"/>
  <c r="I1207" i="1"/>
  <c r="L1207" i="1" s="1"/>
  <c r="J1207" i="1"/>
  <c r="O1207" i="1" s="1"/>
  <c r="M1207" i="1"/>
  <c r="N1207" i="1"/>
  <c r="I1208" i="1"/>
  <c r="J1208" i="1"/>
  <c r="O1208" i="1" s="1"/>
  <c r="I1209" i="1"/>
  <c r="L1209" i="1" s="1"/>
  <c r="J1209" i="1"/>
  <c r="O1209" i="1" s="1"/>
  <c r="K1209" i="1"/>
  <c r="I1210" i="1"/>
  <c r="J1210" i="1"/>
  <c r="O1210" i="1" s="1"/>
  <c r="K1210" i="1"/>
  <c r="L1210" i="1"/>
  <c r="M1210" i="1"/>
  <c r="N1210" i="1"/>
  <c r="I1211" i="1"/>
  <c r="K1211" i="1" s="1"/>
  <c r="J1211" i="1"/>
  <c r="O1211" i="1" s="1"/>
  <c r="L1211" i="1"/>
  <c r="M1211" i="1"/>
  <c r="N1211" i="1"/>
  <c r="I1212" i="1"/>
  <c r="J1212" i="1"/>
  <c r="O1212" i="1" s="1"/>
  <c r="K1212" i="1"/>
  <c r="L1212" i="1"/>
  <c r="M1212" i="1"/>
  <c r="N1212" i="1"/>
  <c r="I1213" i="1"/>
  <c r="N1213" i="1" s="1"/>
  <c r="J1213" i="1"/>
  <c r="O1213" i="1" s="1"/>
  <c r="I1214" i="1"/>
  <c r="J1214" i="1"/>
  <c r="O1214" i="1" s="1"/>
  <c r="L1214" i="1"/>
  <c r="I1215" i="1"/>
  <c r="L1215" i="1" s="1"/>
  <c r="J1215" i="1"/>
  <c r="O1215" i="1" s="1"/>
  <c r="K1215" i="1"/>
  <c r="M1215" i="1"/>
  <c r="N1215" i="1"/>
  <c r="I1216" i="1"/>
  <c r="M1216" i="1" s="1"/>
  <c r="J1216" i="1"/>
  <c r="O1216" i="1" s="1"/>
  <c r="K1216" i="1"/>
  <c r="L1216" i="1"/>
  <c r="N1216" i="1"/>
  <c r="I1217" i="1"/>
  <c r="J1217" i="1"/>
  <c r="O1217" i="1" s="1"/>
  <c r="M1217" i="1"/>
  <c r="I1218" i="1"/>
  <c r="J1218" i="1"/>
  <c r="O1218" i="1" s="1"/>
  <c r="I1219" i="1"/>
  <c r="J1219" i="1"/>
  <c r="O1219" i="1" s="1"/>
  <c r="I1220" i="1"/>
  <c r="J1220" i="1"/>
  <c r="O1220" i="1" s="1"/>
  <c r="K1220" i="1"/>
  <c r="L1220" i="1"/>
  <c r="M1220" i="1"/>
  <c r="N1220" i="1"/>
  <c r="I1221" i="1"/>
  <c r="J1221" i="1"/>
  <c r="O1221" i="1" s="1"/>
  <c r="K1221" i="1"/>
  <c r="L1221" i="1"/>
  <c r="M1221" i="1"/>
  <c r="N1221" i="1"/>
  <c r="I1222" i="1"/>
  <c r="K1222" i="1" s="1"/>
  <c r="J1222" i="1"/>
  <c r="O1222" i="1" s="1"/>
  <c r="M1222" i="1"/>
  <c r="N1222" i="1"/>
  <c r="I1223" i="1"/>
  <c r="J1223" i="1"/>
  <c r="O1223" i="1" s="1"/>
  <c r="I1224" i="1"/>
  <c r="J1224" i="1"/>
  <c r="O1224" i="1" s="1"/>
  <c r="I1225" i="1"/>
  <c r="N1225" i="1" s="1"/>
  <c r="J1225" i="1"/>
  <c r="O1225" i="1" s="1"/>
  <c r="K1225" i="1"/>
  <c r="L1225" i="1"/>
  <c r="M1225" i="1"/>
  <c r="I1226" i="1"/>
  <c r="K1226" i="1" s="1"/>
  <c r="J1226" i="1"/>
  <c r="O1226" i="1" s="1"/>
  <c r="L1226" i="1"/>
  <c r="M1226" i="1"/>
  <c r="N1226" i="1"/>
  <c r="I1227" i="1"/>
  <c r="J1227" i="1"/>
  <c r="O1227" i="1" s="1"/>
  <c r="N1227" i="1"/>
  <c r="I1228" i="1"/>
  <c r="J1228" i="1"/>
  <c r="O1228" i="1" s="1"/>
  <c r="K1228" i="1"/>
  <c r="L1228" i="1"/>
  <c r="M1228" i="1"/>
  <c r="N1228" i="1"/>
  <c r="I1229" i="1"/>
  <c r="J1229" i="1"/>
  <c r="O1229" i="1" s="1"/>
  <c r="I1230" i="1"/>
  <c r="K1230" i="1" s="1"/>
  <c r="J1230" i="1"/>
  <c r="O1230" i="1" s="1"/>
  <c r="L1230" i="1"/>
  <c r="M1230" i="1"/>
  <c r="N1230" i="1"/>
  <c r="I1231" i="1"/>
  <c r="L1231" i="1" s="1"/>
  <c r="J1231" i="1"/>
  <c r="O1231" i="1" s="1"/>
  <c r="K1231" i="1"/>
  <c r="M1231" i="1"/>
  <c r="N1231" i="1"/>
  <c r="I1232" i="1"/>
  <c r="J1232" i="1"/>
  <c r="O1232" i="1" s="1"/>
  <c r="I1233" i="1"/>
  <c r="J1233" i="1"/>
  <c r="O1233" i="1" s="1"/>
  <c r="K1233" i="1"/>
  <c r="I1234" i="1"/>
  <c r="J1234" i="1"/>
  <c r="O1234" i="1" s="1"/>
  <c r="K1234" i="1"/>
  <c r="I1235" i="1"/>
  <c r="J1235" i="1"/>
  <c r="O1235" i="1" s="1"/>
  <c r="K1235" i="1"/>
  <c r="L1235" i="1"/>
  <c r="M1235" i="1"/>
  <c r="N1235" i="1"/>
  <c r="I1236" i="1"/>
  <c r="J1236" i="1"/>
  <c r="O1236" i="1" s="1"/>
  <c r="K1236" i="1"/>
  <c r="L1236" i="1"/>
  <c r="M1236" i="1"/>
  <c r="N1236" i="1"/>
  <c r="I1237" i="1"/>
  <c r="J1237" i="1"/>
  <c r="O1237" i="1" s="1"/>
  <c r="M1237" i="1"/>
  <c r="N1237" i="1"/>
  <c r="I1238" i="1"/>
  <c r="J1238" i="1"/>
  <c r="O1238" i="1" s="1"/>
  <c r="I1239" i="1"/>
  <c r="J1239" i="1"/>
  <c r="O1239" i="1" s="1"/>
  <c r="K1239" i="1"/>
  <c r="L1239" i="1"/>
  <c r="I1240" i="1"/>
  <c r="J1240" i="1"/>
  <c r="O1240" i="1" s="1"/>
  <c r="L1240" i="1"/>
  <c r="I1241" i="1"/>
  <c r="J1241" i="1"/>
  <c r="O1241" i="1" s="1"/>
  <c r="K1241" i="1"/>
  <c r="L1241" i="1"/>
  <c r="M1241" i="1"/>
  <c r="N1241" i="1"/>
  <c r="I1242" i="1"/>
  <c r="J1242" i="1"/>
  <c r="O1242" i="1" s="1"/>
  <c r="K1242" i="1"/>
  <c r="L1242" i="1"/>
  <c r="M1242" i="1"/>
  <c r="N1242" i="1"/>
  <c r="I1243" i="1"/>
  <c r="K1243" i="1" s="1"/>
  <c r="J1243" i="1"/>
  <c r="O1243" i="1" s="1"/>
  <c r="L1243" i="1"/>
  <c r="M1243" i="1"/>
  <c r="N1243" i="1"/>
  <c r="I1244" i="1"/>
  <c r="J1244" i="1"/>
  <c r="O1244" i="1" s="1"/>
  <c r="I1245" i="1"/>
  <c r="N1245" i="1" s="1"/>
  <c r="J1245" i="1"/>
  <c r="O1245" i="1" s="1"/>
  <c r="I1246" i="1"/>
  <c r="J1246" i="1"/>
  <c r="O1246" i="1" s="1"/>
  <c r="I1247" i="1"/>
  <c r="K1247" i="1" s="1"/>
  <c r="J1247" i="1"/>
  <c r="O1247" i="1" s="1"/>
  <c r="L1247" i="1"/>
  <c r="I1248" i="1"/>
  <c r="J1248" i="1"/>
  <c r="O1248" i="1" s="1"/>
  <c r="K1248" i="1"/>
  <c r="I1249" i="1"/>
  <c r="J1249" i="1"/>
  <c r="O1249" i="1" s="1"/>
  <c r="K1249" i="1"/>
  <c r="L1249" i="1"/>
  <c r="M1249" i="1"/>
  <c r="N1249" i="1"/>
  <c r="I1250" i="1"/>
  <c r="J1250" i="1"/>
  <c r="O1250" i="1" s="1"/>
  <c r="K1250" i="1"/>
  <c r="L1250" i="1"/>
  <c r="M1250" i="1"/>
  <c r="N1250" i="1"/>
  <c r="I1251" i="1"/>
  <c r="K1251" i="1" s="1"/>
  <c r="J1251" i="1"/>
  <c r="O1251" i="1" s="1"/>
  <c r="L1251" i="1"/>
  <c r="M1251" i="1"/>
  <c r="N1251" i="1"/>
  <c r="I1252" i="1"/>
  <c r="J1252" i="1"/>
  <c r="O1252" i="1" s="1"/>
  <c r="M1252" i="1"/>
  <c r="I1253" i="1"/>
  <c r="J1253" i="1"/>
  <c r="O1253" i="1" s="1"/>
  <c r="I1254" i="1"/>
  <c r="J1254" i="1"/>
  <c r="O1254" i="1" s="1"/>
  <c r="I1255" i="1"/>
  <c r="J1255" i="1"/>
  <c r="O1255" i="1" s="1"/>
  <c r="K1255" i="1"/>
  <c r="L1255" i="1"/>
  <c r="I1256" i="1"/>
  <c r="N1256" i="1" s="1"/>
  <c r="J1256" i="1"/>
  <c r="O1256" i="1" s="1"/>
  <c r="M1256" i="1"/>
  <c r="I1257" i="1"/>
  <c r="J1257" i="1"/>
  <c r="O1257" i="1" s="1"/>
  <c r="K1257" i="1"/>
  <c r="L1257" i="1"/>
  <c r="M1257" i="1"/>
  <c r="N1257" i="1"/>
  <c r="I1258" i="1"/>
  <c r="J1258" i="1"/>
  <c r="O1258" i="1" s="1"/>
  <c r="K1258" i="1"/>
  <c r="L1258" i="1"/>
  <c r="M1258" i="1"/>
  <c r="N1258" i="1"/>
  <c r="I1259" i="1"/>
  <c r="K1259" i="1" s="1"/>
  <c r="J1259" i="1"/>
  <c r="O1259" i="1" s="1"/>
  <c r="L1259" i="1"/>
  <c r="M1259" i="1"/>
  <c r="N1259" i="1"/>
  <c r="I1260" i="1"/>
  <c r="J1260" i="1"/>
  <c r="O1260" i="1" s="1"/>
  <c r="I1261" i="1"/>
  <c r="J1261" i="1"/>
  <c r="O1261" i="1" s="1"/>
  <c r="N1261" i="1"/>
  <c r="I1262" i="1"/>
  <c r="J1262" i="1"/>
  <c r="O1262" i="1" s="1"/>
  <c r="I1263" i="1"/>
  <c r="J1263" i="1"/>
  <c r="O1263" i="1" s="1"/>
  <c r="K1263" i="1"/>
  <c r="L1263" i="1"/>
  <c r="I1264" i="1"/>
  <c r="J1264" i="1"/>
  <c r="O1264" i="1" s="1"/>
  <c r="I1265" i="1"/>
  <c r="J1265" i="1"/>
  <c r="O1265" i="1" s="1"/>
  <c r="K1265" i="1"/>
  <c r="L1265" i="1"/>
  <c r="M1265" i="1"/>
  <c r="N1265" i="1"/>
  <c r="I1266" i="1"/>
  <c r="J1266" i="1"/>
  <c r="O1266" i="1" s="1"/>
  <c r="K1266" i="1"/>
  <c r="L1266" i="1"/>
  <c r="M1266" i="1"/>
  <c r="N1266" i="1"/>
  <c r="I1267" i="1"/>
  <c r="K1267" i="1" s="1"/>
  <c r="J1267" i="1"/>
  <c r="O1267" i="1" s="1"/>
  <c r="L1267" i="1"/>
  <c r="M1267" i="1"/>
  <c r="N1267" i="1"/>
  <c r="I1268" i="1"/>
  <c r="J1268" i="1"/>
  <c r="O1268" i="1" s="1"/>
  <c r="N1268" i="1"/>
  <c r="I1269" i="1"/>
  <c r="J1269" i="1"/>
  <c r="O1269" i="1" s="1"/>
  <c r="I1270" i="1"/>
  <c r="J1270" i="1"/>
  <c r="O1270" i="1" s="1"/>
  <c r="K1270" i="1"/>
  <c r="I1271" i="1"/>
  <c r="J1271" i="1"/>
  <c r="O1271" i="1" s="1"/>
  <c r="I1272" i="1"/>
  <c r="N1272" i="1" s="1"/>
  <c r="J1272" i="1"/>
  <c r="O1272" i="1" s="1"/>
  <c r="K1272" i="1"/>
  <c r="L1272" i="1"/>
  <c r="M1272" i="1"/>
  <c r="I1273" i="1"/>
  <c r="J1273" i="1"/>
  <c r="O1273" i="1" s="1"/>
  <c r="K1273" i="1"/>
  <c r="L1273" i="1"/>
  <c r="M1273" i="1"/>
  <c r="N1273" i="1"/>
  <c r="I1274" i="1"/>
  <c r="J1274" i="1"/>
  <c r="O1274" i="1" s="1"/>
  <c r="K1274" i="1"/>
  <c r="L1274" i="1"/>
  <c r="M1274" i="1"/>
  <c r="N1274" i="1"/>
  <c r="I1275" i="1"/>
  <c r="K1275" i="1" s="1"/>
  <c r="J1275" i="1"/>
  <c r="O1275" i="1" s="1"/>
  <c r="L1275" i="1"/>
  <c r="M1275" i="1"/>
  <c r="N1275" i="1"/>
  <c r="I1276" i="1"/>
  <c r="J1276" i="1"/>
  <c r="O1276" i="1" s="1"/>
  <c r="M1276" i="1"/>
  <c r="N1276" i="1"/>
  <c r="I1277" i="1"/>
  <c r="J1277" i="1"/>
  <c r="O1277" i="1" s="1"/>
  <c r="I1278" i="1"/>
  <c r="K1278" i="1" s="1"/>
  <c r="J1278" i="1"/>
  <c r="O1278" i="1" s="1"/>
  <c r="I1279" i="1"/>
  <c r="J1279" i="1"/>
  <c r="O1279" i="1" s="1"/>
  <c r="K1279" i="1"/>
  <c r="I1280" i="1"/>
  <c r="N1280" i="1" s="1"/>
  <c r="J1280" i="1"/>
  <c r="O1280" i="1" s="1"/>
  <c r="L1280" i="1"/>
  <c r="M1280" i="1"/>
  <c r="I1281" i="1"/>
  <c r="J1281" i="1"/>
  <c r="O1281" i="1" s="1"/>
  <c r="K1281" i="1"/>
  <c r="L1281" i="1"/>
  <c r="M1281" i="1"/>
  <c r="N1281" i="1"/>
  <c r="I1282" i="1"/>
  <c r="J1282" i="1"/>
  <c r="O1282" i="1" s="1"/>
  <c r="K1282" i="1"/>
  <c r="L1282" i="1"/>
  <c r="M1282" i="1"/>
  <c r="N1282" i="1"/>
  <c r="I1283" i="1"/>
  <c r="K1283" i="1" s="1"/>
  <c r="J1283" i="1"/>
  <c r="O1283" i="1" s="1"/>
  <c r="L1283" i="1"/>
  <c r="M1283" i="1"/>
  <c r="N1283" i="1"/>
  <c r="I1284" i="1"/>
  <c r="M1284" i="1" s="1"/>
  <c r="J1284" i="1"/>
  <c r="O1284" i="1" s="1"/>
  <c r="N1284" i="1"/>
  <c r="I1285" i="1"/>
  <c r="J1285" i="1"/>
  <c r="O1285" i="1" s="1"/>
  <c r="I1286" i="1"/>
  <c r="J1286" i="1"/>
  <c r="O1286" i="1" s="1"/>
  <c r="K1286" i="1"/>
  <c r="I1287" i="1"/>
  <c r="J1287" i="1"/>
  <c r="O1287" i="1" s="1"/>
  <c r="I1288" i="1"/>
  <c r="J1288" i="1"/>
  <c r="O1288" i="1" s="1"/>
  <c r="I1289" i="1"/>
  <c r="J1289" i="1"/>
  <c r="O1289" i="1" s="1"/>
  <c r="K1289" i="1"/>
  <c r="L1289" i="1"/>
  <c r="M1289" i="1"/>
  <c r="N1289" i="1"/>
  <c r="I1290" i="1"/>
  <c r="J1290" i="1"/>
  <c r="O1290" i="1" s="1"/>
  <c r="K1290" i="1"/>
  <c r="L1290" i="1"/>
  <c r="M1290" i="1"/>
  <c r="N1290" i="1"/>
  <c r="I1291" i="1"/>
  <c r="K1291" i="1" s="1"/>
  <c r="J1291" i="1"/>
  <c r="O1291" i="1" s="1"/>
  <c r="L1291" i="1"/>
  <c r="M1291" i="1"/>
  <c r="N1291" i="1"/>
  <c r="I1292" i="1"/>
  <c r="M1292" i="1" s="1"/>
  <c r="J1292" i="1"/>
  <c r="O1292" i="1" s="1"/>
  <c r="I1293" i="1"/>
  <c r="J1293" i="1"/>
  <c r="O1293" i="1" s="1"/>
  <c r="I1294" i="1"/>
  <c r="J1294" i="1"/>
  <c r="O1294" i="1" s="1"/>
  <c r="K1294" i="1"/>
  <c r="I1295" i="1"/>
  <c r="J1295" i="1"/>
  <c r="O1295" i="1" s="1"/>
  <c r="L1295" i="1"/>
  <c r="I1296" i="1"/>
  <c r="N1296" i="1" s="1"/>
  <c r="J1296" i="1"/>
  <c r="O1296" i="1" s="1"/>
  <c r="K1296" i="1"/>
  <c r="L1296" i="1"/>
  <c r="M1296" i="1"/>
  <c r="I1297" i="1"/>
  <c r="J1297" i="1"/>
  <c r="O1297" i="1" s="1"/>
  <c r="K1297" i="1"/>
  <c r="L1297" i="1"/>
  <c r="M1297" i="1"/>
  <c r="N1297" i="1"/>
  <c r="I1298" i="1"/>
  <c r="J1298" i="1"/>
  <c r="O1298" i="1" s="1"/>
  <c r="K1298" i="1"/>
  <c r="L1298" i="1"/>
  <c r="M1298" i="1"/>
  <c r="N1298" i="1"/>
  <c r="I1299" i="1"/>
  <c r="K1299" i="1" s="1"/>
  <c r="J1299" i="1"/>
  <c r="O1299" i="1" s="1"/>
  <c r="L1299" i="1"/>
  <c r="M1299" i="1"/>
  <c r="N1299" i="1"/>
  <c r="I1300" i="1"/>
  <c r="J1300" i="1"/>
  <c r="O1300" i="1" s="1"/>
  <c r="M1300" i="1"/>
  <c r="N1300" i="1"/>
  <c r="I1301" i="1"/>
  <c r="J1301" i="1"/>
  <c r="O1301" i="1" s="1"/>
  <c r="N1301" i="1"/>
  <c r="I1302" i="1"/>
  <c r="J1302" i="1"/>
  <c r="O1302" i="1" s="1"/>
  <c r="I1303" i="1"/>
  <c r="J1303" i="1"/>
  <c r="O1303" i="1" s="1"/>
  <c r="K1303" i="1"/>
  <c r="L1303" i="1"/>
  <c r="I1304" i="1"/>
  <c r="J1304" i="1"/>
  <c r="O1304" i="1" s="1"/>
  <c r="I1305" i="1"/>
  <c r="J1305" i="1"/>
  <c r="O1305" i="1" s="1"/>
  <c r="K1305" i="1"/>
  <c r="L1305" i="1"/>
  <c r="M1305" i="1"/>
  <c r="N1305" i="1"/>
  <c r="I1306" i="1"/>
  <c r="J1306" i="1"/>
  <c r="O1306" i="1" s="1"/>
  <c r="K1306" i="1"/>
  <c r="L1306" i="1"/>
  <c r="M1306" i="1"/>
  <c r="N1306" i="1"/>
  <c r="I1307" i="1"/>
  <c r="K1307" i="1" s="1"/>
  <c r="J1307" i="1"/>
  <c r="O1307" i="1" s="1"/>
  <c r="L1307" i="1"/>
  <c r="M1307" i="1"/>
  <c r="N1307" i="1"/>
  <c r="I1308" i="1"/>
  <c r="J1308" i="1"/>
  <c r="O1308" i="1" s="1"/>
  <c r="N1308" i="1"/>
  <c r="I1309" i="1"/>
  <c r="N1309" i="1" s="1"/>
  <c r="J1309" i="1"/>
  <c r="O1309" i="1" s="1"/>
  <c r="I1310" i="1"/>
  <c r="J1310" i="1"/>
  <c r="O1310" i="1" s="1"/>
  <c r="I1311" i="1"/>
  <c r="K1311" i="1" s="1"/>
  <c r="J1311" i="1"/>
  <c r="O1311" i="1" s="1"/>
  <c r="L1311" i="1"/>
  <c r="I1312" i="1"/>
  <c r="J1312" i="1"/>
  <c r="O1312" i="1" s="1"/>
  <c r="I1313" i="1"/>
  <c r="J1313" i="1"/>
  <c r="O1313" i="1" s="1"/>
  <c r="K1313" i="1"/>
  <c r="L1313" i="1"/>
  <c r="M1313" i="1"/>
  <c r="N1313" i="1"/>
  <c r="I1314" i="1"/>
  <c r="J1314" i="1"/>
  <c r="O1314" i="1" s="1"/>
  <c r="K1314" i="1"/>
  <c r="L1314" i="1"/>
  <c r="M1314" i="1"/>
  <c r="N1314" i="1"/>
  <c r="I1315" i="1"/>
  <c r="K1315" i="1" s="1"/>
  <c r="J1315" i="1"/>
  <c r="O1315" i="1" s="1"/>
  <c r="L1315" i="1"/>
  <c r="M1315" i="1"/>
  <c r="N1315" i="1"/>
  <c r="I1316" i="1"/>
  <c r="J1316" i="1"/>
  <c r="O1316" i="1" s="1"/>
  <c r="M1316" i="1"/>
  <c r="I1317" i="1"/>
  <c r="J1317" i="1"/>
  <c r="O1317" i="1" s="1"/>
  <c r="I1318" i="1"/>
  <c r="J1318" i="1"/>
  <c r="O1318" i="1" s="1"/>
  <c r="I1319" i="1"/>
  <c r="J1319" i="1"/>
  <c r="O1319" i="1" s="1"/>
  <c r="I1320" i="1"/>
  <c r="N1320" i="1" s="1"/>
  <c r="J1320" i="1"/>
  <c r="O1320" i="1" s="1"/>
  <c r="M1320" i="1"/>
  <c r="I1321" i="1"/>
  <c r="J1321" i="1"/>
  <c r="O1321" i="1" s="1"/>
  <c r="K1321" i="1"/>
  <c r="L1321" i="1"/>
  <c r="M1321" i="1"/>
  <c r="N1321" i="1"/>
  <c r="I1322" i="1"/>
  <c r="J1322" i="1"/>
  <c r="O1322" i="1" s="1"/>
  <c r="K1322" i="1"/>
  <c r="L1322" i="1"/>
  <c r="M1322" i="1"/>
  <c r="N1322" i="1"/>
  <c r="I1323" i="1"/>
  <c r="K1323" i="1" s="1"/>
  <c r="J1323" i="1"/>
  <c r="O1323" i="1" s="1"/>
  <c r="L1323" i="1"/>
  <c r="M1323" i="1"/>
  <c r="N1323" i="1"/>
  <c r="I1324" i="1"/>
  <c r="J1324" i="1"/>
  <c r="O1324" i="1" s="1"/>
  <c r="I1325" i="1"/>
  <c r="J1325" i="1"/>
  <c r="O1325" i="1" s="1"/>
  <c r="N1325" i="1"/>
  <c r="I1326" i="1"/>
  <c r="J1326" i="1"/>
  <c r="O1326" i="1" s="1"/>
  <c r="I1327" i="1"/>
  <c r="J1327" i="1"/>
  <c r="O1327" i="1" s="1"/>
  <c r="K1327" i="1"/>
  <c r="L1327" i="1"/>
  <c r="I1328" i="1"/>
  <c r="J1328" i="1"/>
  <c r="O1328" i="1" s="1"/>
  <c r="L1328" i="1"/>
  <c r="I1329" i="1"/>
  <c r="J1329" i="1"/>
  <c r="O1329" i="1" s="1"/>
  <c r="K1329" i="1"/>
  <c r="L1329" i="1"/>
  <c r="M1329" i="1"/>
  <c r="N1329" i="1"/>
  <c r="I1330" i="1"/>
  <c r="J1330" i="1"/>
  <c r="O1330" i="1" s="1"/>
  <c r="K1330" i="1"/>
  <c r="L1330" i="1"/>
  <c r="M1330" i="1"/>
  <c r="N1330" i="1"/>
  <c r="I1331" i="1"/>
  <c r="K1331" i="1" s="1"/>
  <c r="J1331" i="1"/>
  <c r="O1331" i="1" s="1"/>
  <c r="L1331" i="1"/>
  <c r="M1331" i="1"/>
  <c r="N1331" i="1"/>
  <c r="I1332" i="1"/>
  <c r="J1332" i="1"/>
  <c r="O1332" i="1" s="1"/>
  <c r="I1333" i="1"/>
  <c r="J1333" i="1"/>
  <c r="O1333" i="1" s="1"/>
  <c r="I1334" i="1"/>
  <c r="J1334" i="1"/>
  <c r="O1334" i="1" s="1"/>
  <c r="K1334" i="1"/>
  <c r="I1335" i="1"/>
  <c r="J1335" i="1"/>
  <c r="O1335" i="1" s="1"/>
  <c r="L1335" i="1"/>
  <c r="I1336" i="1"/>
  <c r="N1336" i="1" s="1"/>
  <c r="J1336" i="1"/>
  <c r="O1336" i="1" s="1"/>
  <c r="K1336" i="1"/>
  <c r="L1336" i="1"/>
  <c r="M1336" i="1"/>
  <c r="I1337" i="1"/>
  <c r="J1337" i="1"/>
  <c r="O1337" i="1" s="1"/>
  <c r="K1337" i="1"/>
  <c r="L1337" i="1"/>
  <c r="M1337" i="1"/>
  <c r="N1337" i="1"/>
  <c r="I1338" i="1"/>
  <c r="J1338" i="1"/>
  <c r="O1338" i="1" s="1"/>
  <c r="K1338" i="1"/>
  <c r="L1338" i="1"/>
  <c r="M1338" i="1"/>
  <c r="N1338" i="1"/>
  <c r="I1339" i="1"/>
  <c r="K1339" i="1" s="1"/>
  <c r="J1339" i="1"/>
  <c r="O1339" i="1" s="1"/>
  <c r="L1339" i="1"/>
  <c r="M1339" i="1"/>
  <c r="N1339" i="1"/>
  <c r="I1340" i="1"/>
  <c r="J1340" i="1"/>
  <c r="O1340" i="1" s="1"/>
  <c r="M1340" i="1"/>
  <c r="N1340" i="1"/>
  <c r="I1341" i="1"/>
  <c r="J1341" i="1"/>
  <c r="O1341" i="1" s="1"/>
  <c r="N1341" i="1"/>
  <c r="I1342" i="1"/>
  <c r="K1342" i="1" s="1"/>
  <c r="J1342" i="1"/>
  <c r="O1342" i="1" s="1"/>
  <c r="I1343" i="1"/>
  <c r="J1343" i="1"/>
  <c r="O1343" i="1" s="1"/>
  <c r="I1344" i="1"/>
  <c r="N1344" i="1" s="1"/>
  <c r="J1344" i="1"/>
  <c r="O1344" i="1" s="1"/>
  <c r="L1344" i="1"/>
  <c r="M1344" i="1"/>
  <c r="I1345" i="1"/>
  <c r="J1345" i="1"/>
  <c r="O1345" i="1" s="1"/>
  <c r="K1345" i="1"/>
  <c r="L1345" i="1"/>
  <c r="M1345" i="1"/>
  <c r="N1345" i="1"/>
  <c r="I1346" i="1"/>
  <c r="J1346" i="1"/>
  <c r="O1346" i="1" s="1"/>
  <c r="K1346" i="1"/>
  <c r="L1346" i="1"/>
  <c r="M1346" i="1"/>
  <c r="N1346" i="1"/>
  <c r="I1347" i="1"/>
  <c r="K1347" i="1" s="1"/>
  <c r="J1347" i="1"/>
  <c r="O1347" i="1" s="1"/>
  <c r="L1347" i="1"/>
  <c r="M1347" i="1"/>
  <c r="N1347" i="1"/>
  <c r="I1348" i="1"/>
  <c r="M1348" i="1" s="1"/>
  <c r="J1348" i="1"/>
  <c r="O1348" i="1" s="1"/>
  <c r="N1348" i="1"/>
  <c r="I1349" i="1"/>
  <c r="J1349" i="1"/>
  <c r="O1349" i="1" s="1"/>
  <c r="I1350" i="1"/>
  <c r="J1350" i="1"/>
  <c r="O1350" i="1" s="1"/>
  <c r="I1351" i="1"/>
  <c r="J1351" i="1"/>
  <c r="O1351" i="1" s="1"/>
  <c r="I1352" i="1"/>
  <c r="J1352" i="1"/>
  <c r="O1352" i="1" s="1"/>
  <c r="K1352" i="1"/>
  <c r="L1352" i="1"/>
  <c r="I1353" i="1"/>
  <c r="J1353" i="1"/>
  <c r="O1353" i="1" s="1"/>
  <c r="K1353" i="1"/>
  <c r="L1353" i="1"/>
  <c r="M1353" i="1"/>
  <c r="N1353" i="1"/>
  <c r="I1354" i="1"/>
  <c r="J1354" i="1"/>
  <c r="O1354" i="1" s="1"/>
  <c r="K1354" i="1"/>
  <c r="L1354" i="1"/>
  <c r="M1354" i="1"/>
  <c r="N1354" i="1"/>
  <c r="I1355" i="1"/>
  <c r="K1355" i="1" s="1"/>
  <c r="J1355" i="1"/>
  <c r="O1355" i="1" s="1"/>
  <c r="L1355" i="1"/>
  <c r="M1355" i="1"/>
  <c r="N1355" i="1"/>
  <c r="I1356" i="1"/>
  <c r="J1356" i="1"/>
  <c r="O1356" i="1" s="1"/>
  <c r="N1356" i="1"/>
  <c r="I1357" i="1"/>
  <c r="J1357" i="1"/>
  <c r="O1357" i="1" s="1"/>
  <c r="I1358" i="1"/>
  <c r="J1358" i="1"/>
  <c r="O1358" i="1" s="1"/>
  <c r="K1358" i="1"/>
  <c r="I1359" i="1"/>
  <c r="J1359" i="1"/>
  <c r="O1359" i="1" s="1"/>
  <c r="I1360" i="1"/>
  <c r="N1360" i="1" s="1"/>
  <c r="J1360" i="1"/>
  <c r="O1360" i="1" s="1"/>
  <c r="K1360" i="1"/>
  <c r="L1360" i="1"/>
  <c r="M1360" i="1"/>
  <c r="I1361" i="1"/>
  <c r="J1361" i="1"/>
  <c r="O1361" i="1" s="1"/>
  <c r="K1361" i="1"/>
  <c r="L1361" i="1"/>
  <c r="M1361" i="1"/>
  <c r="N1361" i="1"/>
  <c r="I1362" i="1"/>
  <c r="J1362" i="1"/>
  <c r="O1362" i="1" s="1"/>
  <c r="K1362" i="1"/>
  <c r="L1362" i="1"/>
  <c r="M1362" i="1"/>
  <c r="N1362" i="1"/>
  <c r="I1363" i="1"/>
  <c r="K1363" i="1" s="1"/>
  <c r="J1363" i="1"/>
  <c r="O1363" i="1" s="1"/>
  <c r="L1363" i="1"/>
  <c r="M1363" i="1"/>
  <c r="N1363" i="1"/>
  <c r="I1364" i="1"/>
  <c r="J1364" i="1"/>
  <c r="O1364" i="1" s="1"/>
  <c r="M1364" i="1"/>
  <c r="N1364" i="1"/>
  <c r="I1365" i="1"/>
  <c r="J1365" i="1"/>
  <c r="O1365" i="1" s="1"/>
  <c r="N1365" i="1"/>
  <c r="I1366" i="1"/>
  <c r="J1366" i="1"/>
  <c r="O1366" i="1" s="1"/>
  <c r="I1367" i="1"/>
  <c r="J1367" i="1"/>
  <c r="O1367" i="1" s="1"/>
  <c r="K1367" i="1"/>
  <c r="L1367" i="1"/>
  <c r="I1368" i="1"/>
  <c r="J1368" i="1"/>
  <c r="O1368" i="1" s="1"/>
  <c r="L1368" i="1"/>
  <c r="I1369" i="1"/>
  <c r="J1369" i="1"/>
  <c r="O1369" i="1" s="1"/>
  <c r="K1369" i="1"/>
  <c r="L1369" i="1"/>
  <c r="M1369" i="1"/>
  <c r="N1369" i="1"/>
  <c r="I1370" i="1"/>
  <c r="J1370" i="1"/>
  <c r="O1370" i="1" s="1"/>
  <c r="K1370" i="1"/>
  <c r="L1370" i="1"/>
  <c r="M1370" i="1"/>
  <c r="N1370" i="1"/>
  <c r="I1371" i="1"/>
  <c r="K1371" i="1" s="1"/>
  <c r="J1371" i="1"/>
  <c r="O1371" i="1" s="1"/>
  <c r="L1371" i="1"/>
  <c r="M1371" i="1"/>
  <c r="N1371" i="1"/>
  <c r="I1372" i="1"/>
  <c r="J1372" i="1"/>
  <c r="O1372" i="1" s="1"/>
  <c r="I1373" i="1"/>
  <c r="N1373" i="1" s="1"/>
  <c r="J1373" i="1"/>
  <c r="O1373" i="1" s="1"/>
  <c r="I1374" i="1"/>
  <c r="J1374" i="1"/>
  <c r="O1374" i="1" s="1"/>
  <c r="K1374" i="1"/>
  <c r="I1375" i="1"/>
  <c r="K1375" i="1" s="1"/>
  <c r="J1375" i="1"/>
  <c r="O1375" i="1" s="1"/>
  <c r="L1375" i="1"/>
  <c r="I1376" i="1"/>
  <c r="J1376" i="1"/>
  <c r="O1376" i="1" s="1"/>
  <c r="I1377" i="1"/>
  <c r="J1377" i="1"/>
  <c r="O1377" i="1" s="1"/>
  <c r="K1377" i="1"/>
  <c r="L1377" i="1"/>
  <c r="M1377" i="1"/>
  <c r="N1377" i="1"/>
  <c r="I1378" i="1"/>
  <c r="J1378" i="1"/>
  <c r="O1378" i="1" s="1"/>
  <c r="K1378" i="1"/>
  <c r="L1378" i="1"/>
  <c r="M1378" i="1"/>
  <c r="N1378" i="1"/>
  <c r="I1379" i="1"/>
  <c r="K1379" i="1" s="1"/>
  <c r="J1379" i="1"/>
  <c r="O1379" i="1" s="1"/>
  <c r="L1379" i="1"/>
  <c r="M1379" i="1"/>
  <c r="N1379" i="1"/>
  <c r="I1380" i="1"/>
  <c r="J1380" i="1"/>
  <c r="O1380" i="1" s="1"/>
  <c r="M1380" i="1"/>
  <c r="I1381" i="1"/>
  <c r="J1381" i="1"/>
  <c r="O1381" i="1" s="1"/>
  <c r="N1381" i="1"/>
  <c r="I1382" i="1"/>
  <c r="J1382" i="1"/>
  <c r="O1382" i="1" s="1"/>
  <c r="I1383" i="1"/>
  <c r="J1383" i="1"/>
  <c r="O1383" i="1" s="1"/>
  <c r="I1384" i="1"/>
  <c r="N1384" i="1" s="1"/>
  <c r="J1384" i="1"/>
  <c r="O1384" i="1" s="1"/>
  <c r="M1384" i="1"/>
  <c r="I1385" i="1"/>
  <c r="J1385" i="1"/>
  <c r="O1385" i="1" s="1"/>
  <c r="K1385" i="1"/>
  <c r="L1385" i="1"/>
  <c r="M1385" i="1"/>
  <c r="N1385" i="1"/>
  <c r="I1386" i="1"/>
  <c r="J1386" i="1"/>
  <c r="O1386" i="1" s="1"/>
  <c r="K1386" i="1"/>
  <c r="L1386" i="1"/>
  <c r="M1386" i="1"/>
  <c r="N1386" i="1"/>
  <c r="I1387" i="1"/>
  <c r="K1387" i="1" s="1"/>
  <c r="J1387" i="1"/>
  <c r="O1387" i="1" s="1"/>
  <c r="L1387" i="1"/>
  <c r="M1387" i="1"/>
  <c r="N1387" i="1"/>
  <c r="I1388" i="1"/>
  <c r="J1388" i="1"/>
  <c r="O1388" i="1" s="1"/>
  <c r="I1389" i="1"/>
  <c r="J1389" i="1"/>
  <c r="O1389" i="1" s="1"/>
  <c r="N1389" i="1"/>
  <c r="I1390" i="1"/>
  <c r="J1390" i="1"/>
  <c r="O1390" i="1" s="1"/>
  <c r="I1391" i="1"/>
  <c r="J1391" i="1"/>
  <c r="O1391" i="1" s="1"/>
  <c r="K1391" i="1"/>
  <c r="L1391" i="1"/>
  <c r="I1392" i="1"/>
  <c r="J1392" i="1"/>
  <c r="O1392" i="1" s="1"/>
  <c r="I1393" i="1"/>
  <c r="J1393" i="1"/>
  <c r="O1393" i="1" s="1"/>
  <c r="K1393" i="1"/>
  <c r="L1393" i="1"/>
  <c r="M1393" i="1"/>
  <c r="N1393" i="1"/>
  <c r="I1394" i="1"/>
  <c r="J1394" i="1"/>
  <c r="O1394" i="1" s="1"/>
  <c r="K1394" i="1"/>
  <c r="L1394" i="1"/>
  <c r="M1394" i="1"/>
  <c r="N1394" i="1"/>
  <c r="I1395" i="1"/>
  <c r="K1395" i="1" s="1"/>
  <c r="J1395" i="1"/>
  <c r="O1395" i="1" s="1"/>
  <c r="L1395" i="1"/>
  <c r="M1395" i="1"/>
  <c r="N1395" i="1"/>
  <c r="I1396" i="1"/>
  <c r="J1396" i="1"/>
  <c r="O1396" i="1" s="1"/>
  <c r="N1396" i="1"/>
  <c r="I1397" i="1"/>
  <c r="J1397" i="1"/>
  <c r="O1397" i="1" s="1"/>
  <c r="I1398" i="1"/>
  <c r="J1398" i="1"/>
  <c r="O1398" i="1" s="1"/>
  <c r="K1398" i="1"/>
  <c r="I1399" i="1"/>
  <c r="J1399" i="1"/>
  <c r="O1399" i="1" s="1"/>
  <c r="I1400" i="1"/>
  <c r="N1400" i="1" s="1"/>
  <c r="J1400" i="1"/>
  <c r="O1400" i="1" s="1"/>
  <c r="K1400" i="1"/>
  <c r="L1400" i="1"/>
  <c r="M1400" i="1"/>
  <c r="I1401" i="1"/>
  <c r="J1401" i="1"/>
  <c r="O1401" i="1" s="1"/>
  <c r="K1401" i="1"/>
  <c r="L1401" i="1"/>
  <c r="M1401" i="1"/>
  <c r="N1401" i="1"/>
  <c r="I1402" i="1"/>
  <c r="J1402" i="1"/>
  <c r="O1402" i="1" s="1"/>
  <c r="K1402" i="1"/>
  <c r="L1402" i="1"/>
  <c r="M1402" i="1"/>
  <c r="N1402" i="1"/>
  <c r="I1403" i="1"/>
  <c r="K1403" i="1" s="1"/>
  <c r="J1403" i="1"/>
  <c r="O1403" i="1" s="1"/>
  <c r="L1403" i="1"/>
  <c r="M1403" i="1"/>
  <c r="N1403" i="1"/>
  <c r="I1404" i="1"/>
  <c r="J1404" i="1"/>
  <c r="O1404" i="1" s="1"/>
  <c r="M1404" i="1"/>
  <c r="N1404" i="1"/>
  <c r="I1405" i="1"/>
  <c r="J1405" i="1"/>
  <c r="O1405" i="1" s="1"/>
  <c r="I1406" i="1"/>
  <c r="K1406" i="1" s="1"/>
  <c r="J1406" i="1"/>
  <c r="O1406" i="1" s="1"/>
  <c r="I1407" i="1"/>
  <c r="J1407" i="1"/>
  <c r="O1407" i="1" s="1"/>
  <c r="K1407" i="1"/>
  <c r="I1408" i="1"/>
  <c r="N1408" i="1" s="1"/>
  <c r="J1408" i="1"/>
  <c r="O1408" i="1" s="1"/>
  <c r="L1408" i="1"/>
  <c r="M1408" i="1"/>
  <c r="I1409" i="1"/>
  <c r="J1409" i="1"/>
  <c r="O1409" i="1" s="1"/>
  <c r="K1409" i="1"/>
  <c r="L1409" i="1"/>
  <c r="M1409" i="1"/>
  <c r="N1409" i="1"/>
  <c r="I1410" i="1"/>
  <c r="J1410" i="1"/>
  <c r="O1410" i="1" s="1"/>
  <c r="K1410" i="1"/>
  <c r="L1410" i="1"/>
  <c r="M1410" i="1"/>
  <c r="N1410" i="1"/>
  <c r="I1411" i="1"/>
  <c r="K1411" i="1" s="1"/>
  <c r="J1411" i="1"/>
  <c r="O1411" i="1" s="1"/>
  <c r="L1411" i="1"/>
  <c r="M1411" i="1"/>
  <c r="N1411" i="1"/>
  <c r="I1412" i="1"/>
  <c r="M1412" i="1" s="1"/>
  <c r="J1412" i="1"/>
  <c r="O1412" i="1" s="1"/>
  <c r="N1412" i="1"/>
  <c r="I1413" i="1"/>
  <c r="J1413" i="1"/>
  <c r="O1413" i="1" s="1"/>
  <c r="I1414" i="1"/>
  <c r="J1414" i="1"/>
  <c r="O1414" i="1" s="1"/>
  <c r="K1414" i="1"/>
  <c r="I1415" i="1"/>
  <c r="J1415" i="1"/>
  <c r="O1415" i="1" s="1"/>
  <c r="I1416" i="1"/>
  <c r="J1416" i="1"/>
  <c r="O1416" i="1" s="1"/>
  <c r="L1416" i="1"/>
  <c r="I1417" i="1"/>
  <c r="J1417" i="1"/>
  <c r="O1417" i="1" s="1"/>
  <c r="K1417" i="1"/>
  <c r="L1417" i="1"/>
  <c r="M1417" i="1"/>
  <c r="N1417" i="1"/>
  <c r="I1418" i="1"/>
  <c r="J1418" i="1"/>
  <c r="O1418" i="1" s="1"/>
  <c r="K1418" i="1"/>
  <c r="L1418" i="1"/>
  <c r="M1418" i="1"/>
  <c r="N1418" i="1"/>
  <c r="I1419" i="1"/>
  <c r="K1419" i="1" s="1"/>
  <c r="J1419" i="1"/>
  <c r="O1419" i="1" s="1"/>
  <c r="L1419" i="1"/>
  <c r="M1419" i="1"/>
  <c r="N1419" i="1"/>
  <c r="I1420" i="1"/>
  <c r="N1420" i="1" s="1"/>
  <c r="J1420" i="1"/>
  <c r="O1420" i="1" s="1"/>
  <c r="M1420" i="1"/>
  <c r="I1421" i="1"/>
  <c r="J1421" i="1"/>
  <c r="O1421" i="1" s="1"/>
  <c r="I1422" i="1"/>
  <c r="J1422" i="1"/>
  <c r="O1422" i="1" s="1"/>
  <c r="K1422" i="1"/>
  <c r="I1423" i="1"/>
  <c r="J1423" i="1"/>
  <c r="O1423" i="1" s="1"/>
  <c r="L1423" i="1"/>
  <c r="I1424" i="1"/>
  <c r="N1424" i="1" s="1"/>
  <c r="J1424" i="1"/>
  <c r="O1424" i="1" s="1"/>
  <c r="K1424" i="1"/>
  <c r="L1424" i="1"/>
  <c r="M1424" i="1"/>
  <c r="I1425" i="1"/>
  <c r="J1425" i="1"/>
  <c r="O1425" i="1" s="1"/>
  <c r="K1425" i="1"/>
  <c r="L1425" i="1"/>
  <c r="M1425" i="1"/>
  <c r="N1425" i="1"/>
  <c r="I1426" i="1"/>
  <c r="J1426" i="1"/>
  <c r="O1426" i="1" s="1"/>
  <c r="K1426" i="1"/>
  <c r="L1426" i="1"/>
  <c r="M1426" i="1"/>
  <c r="N1426" i="1"/>
  <c r="I1427" i="1"/>
  <c r="K1427" i="1" s="1"/>
  <c r="J1427" i="1"/>
  <c r="O1427" i="1" s="1"/>
  <c r="L1427" i="1"/>
  <c r="M1427" i="1"/>
  <c r="N1427" i="1"/>
  <c r="I1428" i="1"/>
  <c r="J1428" i="1"/>
  <c r="O1428" i="1" s="1"/>
  <c r="M1428" i="1"/>
  <c r="N1428" i="1"/>
  <c r="I1429" i="1"/>
  <c r="J1429" i="1"/>
  <c r="O1429" i="1" s="1"/>
  <c r="N1429" i="1"/>
  <c r="I1430" i="1"/>
  <c r="J1430" i="1"/>
  <c r="O1430" i="1" s="1"/>
  <c r="I1431" i="1"/>
  <c r="J1431" i="1"/>
  <c r="O1431" i="1" s="1"/>
  <c r="K1431" i="1"/>
  <c r="L1431" i="1"/>
  <c r="I1432" i="1"/>
  <c r="J1432" i="1"/>
  <c r="O1432" i="1" s="1"/>
  <c r="I1433" i="1"/>
  <c r="J1433" i="1"/>
  <c r="O1433" i="1" s="1"/>
  <c r="K1433" i="1"/>
  <c r="L1433" i="1"/>
  <c r="M1433" i="1"/>
  <c r="N1433" i="1"/>
  <c r="I1434" i="1"/>
  <c r="J1434" i="1"/>
  <c r="O1434" i="1" s="1"/>
  <c r="K1434" i="1"/>
  <c r="L1434" i="1"/>
  <c r="M1434" i="1"/>
  <c r="N1434" i="1"/>
  <c r="I1435" i="1"/>
  <c r="K1435" i="1" s="1"/>
  <c r="J1435" i="1"/>
  <c r="O1435" i="1" s="1"/>
  <c r="L1435" i="1"/>
  <c r="M1435" i="1"/>
  <c r="N1435" i="1"/>
  <c r="I1436" i="1"/>
  <c r="J1436" i="1"/>
  <c r="O1436" i="1" s="1"/>
  <c r="N1436" i="1"/>
  <c r="I1437" i="1"/>
  <c r="N1437" i="1" s="1"/>
  <c r="J1437" i="1"/>
  <c r="O1437" i="1" s="1"/>
  <c r="I1438" i="1"/>
  <c r="J1438" i="1"/>
  <c r="O1438" i="1" s="1"/>
  <c r="K1438" i="1"/>
  <c r="I1439" i="1"/>
  <c r="K1439" i="1" s="1"/>
  <c r="J1439" i="1"/>
  <c r="O1439" i="1" s="1"/>
  <c r="L1439" i="1"/>
  <c r="I1440" i="1"/>
  <c r="J1440" i="1"/>
  <c r="O1440" i="1" s="1"/>
  <c r="K1440" i="1"/>
  <c r="I1441" i="1"/>
  <c r="J1441" i="1"/>
  <c r="O1441" i="1" s="1"/>
  <c r="K1441" i="1"/>
  <c r="L1441" i="1"/>
  <c r="M1441" i="1"/>
  <c r="N1441" i="1"/>
  <c r="I1442" i="1"/>
  <c r="J1442" i="1"/>
  <c r="O1442" i="1" s="1"/>
  <c r="K1442" i="1"/>
  <c r="L1442" i="1"/>
  <c r="M1442" i="1"/>
  <c r="N1442" i="1"/>
  <c r="I1443" i="1"/>
  <c r="K1443" i="1" s="1"/>
  <c r="J1443" i="1"/>
  <c r="O1443" i="1" s="1"/>
  <c r="L1443" i="1"/>
  <c r="M1443" i="1"/>
  <c r="N1443" i="1"/>
  <c r="I1444" i="1"/>
  <c r="J1444" i="1"/>
  <c r="O1444" i="1" s="1"/>
  <c r="I1445" i="1"/>
  <c r="J1445" i="1"/>
  <c r="O1445" i="1" s="1"/>
  <c r="N1445" i="1"/>
  <c r="I1446" i="1"/>
  <c r="J1446" i="1"/>
  <c r="O1446" i="1" s="1"/>
  <c r="I1447" i="1"/>
  <c r="L1447" i="1" s="1"/>
  <c r="J1447" i="1"/>
  <c r="O1447" i="1" s="1"/>
  <c r="K1447" i="1"/>
  <c r="I1448" i="1"/>
  <c r="N1448" i="1" s="1"/>
  <c r="J1448" i="1"/>
  <c r="O1448" i="1" s="1"/>
  <c r="M1448" i="1"/>
  <c r="I1449" i="1"/>
  <c r="J1449" i="1"/>
  <c r="O1449" i="1" s="1"/>
  <c r="K1449" i="1"/>
  <c r="L1449" i="1"/>
  <c r="M1449" i="1"/>
  <c r="N1449" i="1"/>
  <c r="I1450" i="1"/>
  <c r="J1450" i="1"/>
  <c r="O1450" i="1" s="1"/>
  <c r="K1450" i="1"/>
  <c r="L1450" i="1"/>
  <c r="M1450" i="1"/>
  <c r="N1450" i="1"/>
  <c r="I1451" i="1"/>
  <c r="K1451" i="1" s="1"/>
  <c r="J1451" i="1"/>
  <c r="O1451" i="1" s="1"/>
  <c r="L1451" i="1"/>
  <c r="M1451" i="1"/>
  <c r="N1451" i="1"/>
  <c r="I1452" i="1"/>
  <c r="J1452" i="1"/>
  <c r="O1452" i="1" s="1"/>
  <c r="I1453" i="1"/>
  <c r="J1453" i="1"/>
  <c r="O1453" i="1" s="1"/>
  <c r="N1453" i="1"/>
  <c r="I1454" i="1"/>
  <c r="J1454" i="1"/>
  <c r="O1454" i="1" s="1"/>
  <c r="I1455" i="1"/>
  <c r="J1455" i="1"/>
  <c r="O1455" i="1" s="1"/>
  <c r="K1455" i="1"/>
  <c r="L1455" i="1"/>
  <c r="I1456" i="1"/>
  <c r="J1456" i="1"/>
  <c r="O1456" i="1" s="1"/>
  <c r="L1456" i="1"/>
  <c r="I1457" i="1"/>
  <c r="J1457" i="1"/>
  <c r="O1457" i="1" s="1"/>
  <c r="K1457" i="1"/>
  <c r="L1457" i="1"/>
  <c r="M1457" i="1"/>
  <c r="N1457" i="1"/>
  <c r="I1458" i="1"/>
  <c r="J1458" i="1"/>
  <c r="O1458" i="1" s="1"/>
  <c r="K1458" i="1"/>
  <c r="L1458" i="1"/>
  <c r="M1458" i="1"/>
  <c r="N1458" i="1"/>
  <c r="I1459" i="1"/>
  <c r="K1459" i="1" s="1"/>
  <c r="J1459" i="1"/>
  <c r="O1459" i="1" s="1"/>
  <c r="L1459" i="1"/>
  <c r="M1459" i="1"/>
  <c r="N1459" i="1"/>
  <c r="I1460" i="1"/>
  <c r="J1460" i="1"/>
  <c r="O1460" i="1" s="1"/>
  <c r="I1461" i="1"/>
  <c r="J1461" i="1"/>
  <c r="O1461" i="1" s="1"/>
  <c r="I1462" i="1"/>
  <c r="J1462" i="1"/>
  <c r="O1462" i="1" s="1"/>
  <c r="K1462" i="1"/>
  <c r="I1463" i="1"/>
  <c r="J1463" i="1"/>
  <c r="O1463" i="1" s="1"/>
  <c r="L1463" i="1"/>
  <c r="I1464" i="1"/>
  <c r="N1464" i="1" s="1"/>
  <c r="J1464" i="1"/>
  <c r="O1464" i="1" s="1"/>
  <c r="K1464" i="1"/>
  <c r="L1464" i="1"/>
  <c r="M1464" i="1"/>
  <c r="I1465" i="1"/>
  <c r="J1465" i="1"/>
  <c r="O1465" i="1" s="1"/>
  <c r="K1465" i="1"/>
  <c r="L1465" i="1"/>
  <c r="M1465" i="1"/>
  <c r="N1465" i="1"/>
  <c r="I1466" i="1"/>
  <c r="J1466" i="1"/>
  <c r="O1466" i="1" s="1"/>
  <c r="K1466" i="1"/>
  <c r="L1466" i="1"/>
  <c r="M1466" i="1"/>
  <c r="N1466" i="1"/>
  <c r="I1467" i="1"/>
  <c r="K1467" i="1" s="1"/>
  <c r="J1467" i="1"/>
  <c r="O1467" i="1" s="1"/>
  <c r="L1467" i="1"/>
  <c r="M1467" i="1"/>
  <c r="N1467" i="1"/>
  <c r="I1468" i="1"/>
  <c r="J1468" i="1"/>
  <c r="O1468" i="1" s="1"/>
  <c r="M1468" i="1"/>
  <c r="N1468" i="1"/>
  <c r="I1469" i="1"/>
  <c r="J1469" i="1"/>
  <c r="O1469" i="1" s="1"/>
  <c r="N1469" i="1"/>
  <c r="I1470" i="1"/>
  <c r="K1470" i="1" s="1"/>
  <c r="J1470" i="1"/>
  <c r="O1470" i="1" s="1"/>
  <c r="I1471" i="1"/>
  <c r="J1471" i="1"/>
  <c r="O1471" i="1" s="1"/>
  <c r="I1472" i="1"/>
  <c r="N1472" i="1" s="1"/>
  <c r="J1472" i="1"/>
  <c r="O1472" i="1" s="1"/>
  <c r="L1472" i="1"/>
  <c r="M1472" i="1"/>
  <c r="I1473" i="1"/>
  <c r="J1473" i="1"/>
  <c r="O1473" i="1" s="1"/>
  <c r="K1473" i="1"/>
  <c r="L1473" i="1"/>
  <c r="M1473" i="1"/>
  <c r="N1473" i="1"/>
  <c r="I1474" i="1"/>
  <c r="J1474" i="1"/>
  <c r="O1474" i="1" s="1"/>
  <c r="K1474" i="1"/>
  <c r="L1474" i="1"/>
  <c r="M1474" i="1"/>
  <c r="N1474" i="1"/>
  <c r="I1475" i="1"/>
  <c r="K1475" i="1" s="1"/>
  <c r="J1475" i="1"/>
  <c r="O1475" i="1" s="1"/>
  <c r="L1475" i="1"/>
  <c r="M1475" i="1"/>
  <c r="N1475" i="1"/>
  <c r="I1476" i="1"/>
  <c r="M1476" i="1" s="1"/>
  <c r="J1476" i="1"/>
  <c r="O1476" i="1" s="1"/>
  <c r="N1476" i="1"/>
  <c r="I1477" i="1"/>
  <c r="J1477" i="1"/>
  <c r="O1477" i="1" s="1"/>
  <c r="I1478" i="1"/>
  <c r="J1478" i="1"/>
  <c r="O1478" i="1" s="1"/>
  <c r="I1479" i="1"/>
  <c r="J1479" i="1"/>
  <c r="O1479" i="1" s="1"/>
  <c r="I1480" i="1"/>
  <c r="J1480" i="1"/>
  <c r="O1480" i="1" s="1"/>
  <c r="K1480" i="1"/>
  <c r="L1480" i="1"/>
  <c r="I1481" i="1"/>
  <c r="J1481" i="1"/>
  <c r="O1481" i="1" s="1"/>
  <c r="K1481" i="1"/>
  <c r="L1481" i="1"/>
  <c r="M1481" i="1"/>
  <c r="N1481" i="1"/>
  <c r="I1482" i="1"/>
  <c r="J1482" i="1"/>
  <c r="O1482" i="1" s="1"/>
  <c r="K1482" i="1"/>
  <c r="L1482" i="1"/>
  <c r="M1482" i="1"/>
  <c r="N1482" i="1"/>
  <c r="I1483" i="1"/>
  <c r="K1483" i="1" s="1"/>
  <c r="J1483" i="1"/>
  <c r="O1483" i="1" s="1"/>
  <c r="L1483" i="1"/>
  <c r="M1483" i="1"/>
  <c r="N1483" i="1"/>
  <c r="I1484" i="1"/>
  <c r="J1484" i="1"/>
  <c r="O1484" i="1" s="1"/>
  <c r="M1484" i="1"/>
  <c r="N1484" i="1"/>
  <c r="I1485" i="1"/>
  <c r="J1485" i="1"/>
  <c r="O1485" i="1" s="1"/>
  <c r="I1486" i="1"/>
  <c r="J1486" i="1"/>
  <c r="O1486" i="1" s="1"/>
  <c r="K1486" i="1"/>
  <c r="I1487" i="1"/>
  <c r="J1487" i="1"/>
  <c r="O1487" i="1" s="1"/>
  <c r="I1488" i="1"/>
  <c r="N1488" i="1" s="1"/>
  <c r="J1488" i="1"/>
  <c r="O1488" i="1" s="1"/>
  <c r="K1488" i="1"/>
  <c r="L1488" i="1"/>
  <c r="M1488" i="1"/>
  <c r="I1489" i="1"/>
  <c r="J1489" i="1"/>
  <c r="O1489" i="1" s="1"/>
  <c r="K1489" i="1"/>
  <c r="L1489" i="1"/>
  <c r="M1489" i="1"/>
  <c r="N1489" i="1"/>
  <c r="I1490" i="1"/>
  <c r="J1490" i="1"/>
  <c r="O1490" i="1" s="1"/>
  <c r="K1490" i="1"/>
  <c r="L1490" i="1"/>
  <c r="M1490" i="1"/>
  <c r="N1490" i="1"/>
  <c r="I1491" i="1"/>
  <c r="K1491" i="1" s="1"/>
  <c r="J1491" i="1"/>
  <c r="O1491" i="1" s="1"/>
  <c r="L1491" i="1"/>
  <c r="M1491" i="1"/>
  <c r="N1491" i="1"/>
  <c r="I1492" i="1"/>
  <c r="J1492" i="1"/>
  <c r="O1492" i="1" s="1"/>
  <c r="M1492" i="1"/>
  <c r="N1492" i="1"/>
  <c r="I1493" i="1"/>
  <c r="J1493" i="1"/>
  <c r="O1493" i="1" s="1"/>
  <c r="N1493" i="1"/>
  <c r="I1494" i="1"/>
  <c r="J1494" i="1"/>
  <c r="O1494" i="1" s="1"/>
  <c r="I1495" i="1"/>
  <c r="J1495" i="1"/>
  <c r="O1495" i="1" s="1"/>
  <c r="K1495" i="1"/>
  <c r="L1495" i="1"/>
  <c r="I1496" i="1"/>
  <c r="J1496" i="1"/>
  <c r="O1496" i="1" s="1"/>
  <c r="L1496" i="1"/>
  <c r="I1497" i="1"/>
  <c r="J1497" i="1"/>
  <c r="O1497" i="1" s="1"/>
  <c r="K1497" i="1"/>
  <c r="L1497" i="1"/>
  <c r="M1497" i="1"/>
  <c r="N1497" i="1"/>
  <c r="I1498" i="1"/>
  <c r="J1498" i="1"/>
  <c r="O1498" i="1" s="1"/>
  <c r="K1498" i="1"/>
  <c r="L1498" i="1"/>
  <c r="M1498" i="1"/>
  <c r="N1498" i="1"/>
  <c r="I1499" i="1"/>
  <c r="K1499" i="1" s="1"/>
  <c r="J1499" i="1"/>
  <c r="O1499" i="1" s="1"/>
  <c r="L1499" i="1"/>
  <c r="M1499" i="1"/>
  <c r="N1499" i="1"/>
  <c r="I1500" i="1"/>
  <c r="J1500" i="1"/>
  <c r="O1500" i="1" s="1"/>
  <c r="I1501" i="1"/>
  <c r="N1501" i="1" s="1"/>
  <c r="J1501" i="1"/>
  <c r="O1501" i="1" s="1"/>
  <c r="I1502" i="1"/>
  <c r="K1502" i="1" s="1"/>
  <c r="J1502" i="1"/>
  <c r="O1502" i="1" s="1"/>
  <c r="I1503" i="1"/>
  <c r="K1503" i="1" s="1"/>
  <c r="J1503" i="1"/>
  <c r="O1503" i="1" s="1"/>
  <c r="L1503" i="1"/>
  <c r="I1504" i="1"/>
  <c r="J1504" i="1"/>
  <c r="O1504" i="1" s="1"/>
  <c r="K1504" i="1"/>
  <c r="I1505" i="1"/>
  <c r="J1505" i="1"/>
  <c r="O1505" i="1" s="1"/>
  <c r="K1505" i="1"/>
  <c r="L1505" i="1"/>
  <c r="M1505" i="1"/>
  <c r="N1505" i="1"/>
  <c r="I1506" i="1"/>
  <c r="J1506" i="1"/>
  <c r="O1506" i="1" s="1"/>
  <c r="K1506" i="1"/>
  <c r="L1506" i="1"/>
  <c r="M1506" i="1"/>
  <c r="N1506" i="1"/>
  <c r="I1507" i="1"/>
  <c r="K1507" i="1" s="1"/>
  <c r="J1507" i="1"/>
  <c r="O1507" i="1" s="1"/>
  <c r="L1507" i="1"/>
  <c r="M1507" i="1"/>
  <c r="N1507" i="1"/>
  <c r="I1508" i="1"/>
  <c r="J1508" i="1"/>
  <c r="O1508" i="1" s="1"/>
  <c r="M1508" i="1"/>
  <c r="I1509" i="1"/>
  <c r="N1509" i="1" s="1"/>
  <c r="J1509" i="1"/>
  <c r="O1509" i="1" s="1"/>
  <c r="I1510" i="1"/>
  <c r="J1510" i="1"/>
  <c r="O1510" i="1" s="1"/>
  <c r="I1511" i="1"/>
  <c r="J1511" i="1"/>
  <c r="O1511" i="1" s="1"/>
  <c r="K1511" i="1"/>
  <c r="L1511" i="1"/>
  <c r="I1512" i="1"/>
  <c r="N1512" i="1" s="1"/>
  <c r="J1512" i="1"/>
  <c r="O1512" i="1" s="1"/>
  <c r="M1512" i="1"/>
  <c r="I1513" i="1"/>
  <c r="J1513" i="1"/>
  <c r="O1513" i="1" s="1"/>
  <c r="K1513" i="1"/>
  <c r="L1513" i="1"/>
  <c r="M1513" i="1"/>
  <c r="N1513" i="1"/>
  <c r="I1514" i="1"/>
  <c r="J1514" i="1"/>
  <c r="O1514" i="1" s="1"/>
  <c r="K1514" i="1"/>
  <c r="L1514" i="1"/>
  <c r="M1514" i="1"/>
  <c r="N1514" i="1"/>
  <c r="I1515" i="1"/>
  <c r="K1515" i="1" s="1"/>
  <c r="J1515" i="1"/>
  <c r="O1515" i="1" s="1"/>
  <c r="L1515" i="1"/>
  <c r="M1515" i="1"/>
  <c r="N1515" i="1"/>
  <c r="I1516" i="1"/>
  <c r="J1516" i="1"/>
  <c r="O1516" i="1" s="1"/>
  <c r="I1517" i="1"/>
  <c r="J1517" i="1"/>
  <c r="O1517" i="1" s="1"/>
  <c r="N1517" i="1"/>
  <c r="I1518" i="1"/>
  <c r="J1518" i="1"/>
  <c r="O1518" i="1" s="1"/>
  <c r="I1519" i="1"/>
  <c r="J1519" i="1"/>
  <c r="O1519" i="1" s="1"/>
  <c r="K1519" i="1"/>
  <c r="L1519" i="1"/>
  <c r="I1520" i="1"/>
  <c r="J1520" i="1"/>
  <c r="O1520" i="1" s="1"/>
  <c r="I1521" i="1"/>
  <c r="J1521" i="1"/>
  <c r="O1521" i="1" s="1"/>
  <c r="K1521" i="1"/>
  <c r="L1521" i="1"/>
  <c r="M1521" i="1"/>
  <c r="N1521" i="1"/>
  <c r="I1522" i="1"/>
  <c r="J1522" i="1"/>
  <c r="O1522" i="1" s="1"/>
  <c r="K1522" i="1"/>
  <c r="L1522" i="1"/>
  <c r="M1522" i="1"/>
  <c r="N1522" i="1"/>
  <c r="I1523" i="1"/>
  <c r="K1523" i="1" s="1"/>
  <c r="J1523" i="1"/>
  <c r="O1523" i="1" s="1"/>
  <c r="L1523" i="1"/>
  <c r="M1523" i="1"/>
  <c r="N1523" i="1"/>
  <c r="I1524" i="1"/>
  <c r="J1524" i="1"/>
  <c r="O1524" i="1" s="1"/>
  <c r="N1524" i="1"/>
  <c r="I1525" i="1"/>
  <c r="J1525" i="1"/>
  <c r="O1525" i="1" s="1"/>
  <c r="I1526" i="1"/>
  <c r="J1526" i="1"/>
  <c r="O1526" i="1" s="1"/>
  <c r="K1526" i="1"/>
  <c r="I1527" i="1"/>
  <c r="J1527" i="1"/>
  <c r="O1527" i="1" s="1"/>
  <c r="I1528" i="1"/>
  <c r="N1528" i="1" s="1"/>
  <c r="J1528" i="1"/>
  <c r="O1528" i="1" s="1"/>
  <c r="K1528" i="1"/>
  <c r="L1528" i="1"/>
  <c r="M1528" i="1"/>
  <c r="I1529" i="1"/>
  <c r="J1529" i="1"/>
  <c r="O1529" i="1" s="1"/>
  <c r="K1529" i="1"/>
  <c r="L1529" i="1"/>
  <c r="M1529" i="1"/>
  <c r="N1529" i="1"/>
  <c r="I1530" i="1"/>
  <c r="J1530" i="1"/>
  <c r="O1530" i="1" s="1"/>
  <c r="K1530" i="1"/>
  <c r="L1530" i="1"/>
  <c r="M1530" i="1"/>
  <c r="N1530" i="1"/>
  <c r="I1531" i="1"/>
  <c r="K1531" i="1" s="1"/>
  <c r="J1531" i="1"/>
  <c r="O1531" i="1" s="1"/>
  <c r="L1531" i="1"/>
  <c r="M1531" i="1"/>
  <c r="N1531" i="1"/>
  <c r="I1532" i="1"/>
  <c r="J1532" i="1"/>
  <c r="O1532" i="1" s="1"/>
  <c r="M1532" i="1"/>
  <c r="N1532" i="1"/>
  <c r="I1533" i="1"/>
  <c r="J1533" i="1"/>
  <c r="O1533" i="1" s="1"/>
  <c r="I1534" i="1"/>
  <c r="K1534" i="1" s="1"/>
  <c r="J1534" i="1"/>
  <c r="O1534" i="1" s="1"/>
  <c r="I1535" i="1"/>
  <c r="J1535" i="1"/>
  <c r="O1535" i="1" s="1"/>
  <c r="K1535" i="1"/>
  <c r="I1536" i="1"/>
  <c r="N1536" i="1" s="1"/>
  <c r="J1536" i="1"/>
  <c r="O1536" i="1" s="1"/>
  <c r="L1536" i="1"/>
  <c r="M1536" i="1"/>
  <c r="I1537" i="1"/>
  <c r="J1537" i="1"/>
  <c r="O1537" i="1" s="1"/>
  <c r="K1537" i="1"/>
  <c r="L1537" i="1"/>
  <c r="M1537" i="1"/>
  <c r="N1537" i="1"/>
  <c r="I1538" i="1"/>
  <c r="J1538" i="1"/>
  <c r="O1538" i="1" s="1"/>
  <c r="K1538" i="1"/>
  <c r="L1538" i="1"/>
  <c r="M1538" i="1"/>
  <c r="N1538" i="1"/>
  <c r="I1539" i="1"/>
  <c r="K1539" i="1" s="1"/>
  <c r="J1539" i="1"/>
  <c r="O1539" i="1" s="1"/>
  <c r="L1539" i="1"/>
  <c r="M1539" i="1"/>
  <c r="N1539" i="1"/>
  <c r="I1540" i="1"/>
  <c r="M1540" i="1" s="1"/>
  <c r="J1540" i="1"/>
  <c r="O1540" i="1" s="1"/>
  <c r="N1540" i="1"/>
  <c r="I1541" i="1"/>
  <c r="J1541" i="1"/>
  <c r="O1541" i="1" s="1"/>
  <c r="I1542" i="1"/>
  <c r="J1542" i="1"/>
  <c r="O1542" i="1" s="1"/>
  <c r="K1542" i="1"/>
  <c r="I1543" i="1"/>
  <c r="J1543" i="1"/>
  <c r="O1543" i="1" s="1"/>
  <c r="I1544" i="1"/>
  <c r="J1544" i="1"/>
  <c r="O1544" i="1" s="1"/>
  <c r="I1545" i="1"/>
  <c r="J1545" i="1"/>
  <c r="O1545" i="1" s="1"/>
  <c r="K1545" i="1"/>
  <c r="L1545" i="1"/>
  <c r="M1545" i="1"/>
  <c r="N1545" i="1"/>
  <c r="I1546" i="1"/>
  <c r="J1546" i="1"/>
  <c r="O1546" i="1" s="1"/>
  <c r="K1546" i="1"/>
  <c r="L1546" i="1"/>
  <c r="M1546" i="1"/>
  <c r="N1546" i="1"/>
  <c r="I1547" i="1"/>
  <c r="K1547" i="1" s="1"/>
  <c r="J1547" i="1"/>
  <c r="O1547" i="1" s="1"/>
  <c r="L1547" i="1"/>
  <c r="M1547" i="1"/>
  <c r="N1547" i="1"/>
  <c r="I1548" i="1"/>
  <c r="M1548" i="1" s="1"/>
  <c r="J1548" i="1"/>
  <c r="O1548" i="1" s="1"/>
  <c r="I1549" i="1"/>
  <c r="J1549" i="1"/>
  <c r="O1549" i="1" s="1"/>
  <c r="I1550" i="1"/>
  <c r="J1550" i="1"/>
  <c r="O1550" i="1" s="1"/>
  <c r="K1550" i="1"/>
  <c r="I1551" i="1"/>
  <c r="J1551" i="1"/>
  <c r="O1551" i="1" s="1"/>
  <c r="L1551" i="1"/>
  <c r="I1552" i="1"/>
  <c r="N1552" i="1" s="1"/>
  <c r="J1552" i="1"/>
  <c r="O1552" i="1" s="1"/>
  <c r="K1552" i="1"/>
  <c r="L1552" i="1"/>
  <c r="M1552" i="1"/>
  <c r="I1553" i="1"/>
  <c r="J1553" i="1"/>
  <c r="O1553" i="1" s="1"/>
  <c r="K1553" i="1"/>
  <c r="L1553" i="1"/>
  <c r="M1553" i="1"/>
  <c r="N1553" i="1"/>
  <c r="I1554" i="1"/>
  <c r="J1554" i="1"/>
  <c r="O1554" i="1" s="1"/>
  <c r="K1554" i="1"/>
  <c r="L1554" i="1"/>
  <c r="M1554" i="1"/>
  <c r="N1554" i="1"/>
  <c r="I1555" i="1"/>
  <c r="K1555" i="1" s="1"/>
  <c r="J1555" i="1"/>
  <c r="O1555" i="1" s="1"/>
  <c r="L1555" i="1"/>
  <c r="M1555" i="1"/>
  <c r="N1555" i="1"/>
  <c r="I1556" i="1"/>
  <c r="J1556" i="1"/>
  <c r="O1556" i="1" s="1"/>
  <c r="M1556" i="1"/>
  <c r="N1556" i="1"/>
  <c r="I1557" i="1"/>
  <c r="J1557" i="1"/>
  <c r="O1557" i="1" s="1"/>
  <c r="N1557" i="1"/>
  <c r="I1558" i="1"/>
  <c r="J1558" i="1"/>
  <c r="O1558" i="1" s="1"/>
  <c r="I1559" i="1"/>
  <c r="J1559" i="1"/>
  <c r="O1559" i="1" s="1"/>
  <c r="K1559" i="1"/>
  <c r="L1559" i="1"/>
  <c r="I1560" i="1"/>
  <c r="J1560" i="1"/>
  <c r="O1560" i="1" s="1"/>
  <c r="I1561" i="1"/>
  <c r="J1561" i="1"/>
  <c r="O1561" i="1" s="1"/>
  <c r="K1561" i="1"/>
  <c r="L1561" i="1"/>
  <c r="M1561" i="1"/>
  <c r="N1561" i="1"/>
  <c r="I1562" i="1"/>
  <c r="J1562" i="1"/>
  <c r="O1562" i="1" s="1"/>
  <c r="K1562" i="1"/>
  <c r="L1562" i="1"/>
  <c r="M1562" i="1"/>
  <c r="N1562" i="1"/>
  <c r="I1563" i="1"/>
  <c r="K1563" i="1" s="1"/>
  <c r="J1563" i="1"/>
  <c r="O1563" i="1" s="1"/>
  <c r="L1563" i="1"/>
  <c r="M1563" i="1"/>
  <c r="N1563" i="1"/>
  <c r="I1564" i="1"/>
  <c r="J1564" i="1"/>
  <c r="O1564" i="1" s="1"/>
  <c r="N1564" i="1"/>
  <c r="I1565" i="1"/>
  <c r="N1565" i="1" s="1"/>
  <c r="J1565" i="1"/>
  <c r="O1565" i="1" s="1"/>
  <c r="I1566" i="1"/>
  <c r="J1566" i="1"/>
  <c r="O1566" i="1" s="1"/>
  <c r="I1567" i="1"/>
  <c r="K1567" i="1" s="1"/>
  <c r="J1567" i="1"/>
  <c r="O1567" i="1" s="1"/>
  <c r="L1567" i="1"/>
  <c r="I1568" i="1"/>
  <c r="K1568" i="1" s="1"/>
  <c r="J1568" i="1"/>
  <c r="O1568" i="1" s="1"/>
  <c r="I1569" i="1"/>
  <c r="J1569" i="1"/>
  <c r="O1569" i="1" s="1"/>
  <c r="K1569" i="1"/>
  <c r="L1569" i="1"/>
  <c r="M1569" i="1"/>
  <c r="N1569" i="1"/>
  <c r="I1570" i="1"/>
  <c r="J1570" i="1"/>
  <c r="O1570" i="1" s="1"/>
  <c r="K1570" i="1"/>
  <c r="L1570" i="1"/>
  <c r="M1570" i="1"/>
  <c r="N1570" i="1"/>
  <c r="I1571" i="1"/>
  <c r="K1571" i="1" s="1"/>
  <c r="J1571" i="1"/>
  <c r="O1571" i="1" s="1"/>
  <c r="L1571" i="1"/>
  <c r="M1571" i="1"/>
  <c r="N1571" i="1"/>
  <c r="I1572" i="1"/>
  <c r="J1572" i="1"/>
  <c r="O1572" i="1" s="1"/>
  <c r="M1572" i="1"/>
  <c r="I1573" i="1"/>
  <c r="J1573" i="1"/>
  <c r="O1573" i="1" s="1"/>
  <c r="I1574" i="1"/>
  <c r="J1574" i="1"/>
  <c r="O1574" i="1" s="1"/>
  <c r="I1575" i="1"/>
  <c r="J1575" i="1"/>
  <c r="O1575" i="1" s="1"/>
  <c r="K1575" i="1"/>
  <c r="I1576" i="1"/>
  <c r="N1576" i="1" s="1"/>
  <c r="J1576" i="1"/>
  <c r="O1576" i="1" s="1"/>
  <c r="M1576" i="1"/>
  <c r="I1577" i="1"/>
  <c r="J1577" i="1"/>
  <c r="O1577" i="1" s="1"/>
  <c r="K1577" i="1"/>
  <c r="L1577" i="1"/>
  <c r="M1577" i="1"/>
  <c r="N1577" i="1"/>
  <c r="I1578" i="1"/>
  <c r="J1578" i="1"/>
  <c r="O1578" i="1" s="1"/>
  <c r="K1578" i="1"/>
  <c r="L1578" i="1"/>
  <c r="M1578" i="1"/>
  <c r="N1578" i="1"/>
  <c r="I1579" i="1"/>
  <c r="K1579" i="1" s="1"/>
  <c r="J1579" i="1"/>
  <c r="O1579" i="1" s="1"/>
  <c r="L1579" i="1"/>
  <c r="M1579" i="1"/>
  <c r="N1579" i="1"/>
  <c r="I1580" i="1"/>
  <c r="J1580" i="1"/>
  <c r="O1580" i="1" s="1"/>
  <c r="I1581" i="1"/>
  <c r="J1581" i="1"/>
  <c r="O1581" i="1" s="1"/>
  <c r="N1581" i="1"/>
  <c r="I1582" i="1"/>
  <c r="J1582" i="1"/>
  <c r="O1582" i="1" s="1"/>
  <c r="I1583" i="1"/>
  <c r="J1583" i="1"/>
  <c r="O1583" i="1" s="1"/>
  <c r="K1583" i="1"/>
  <c r="L1583" i="1"/>
  <c r="I1584" i="1"/>
  <c r="J1584" i="1"/>
  <c r="O1584" i="1" s="1"/>
  <c r="L1584" i="1"/>
  <c r="I1585" i="1"/>
  <c r="J1585" i="1"/>
  <c r="O1585" i="1" s="1"/>
  <c r="K1585" i="1"/>
  <c r="L1585" i="1"/>
  <c r="M1585" i="1"/>
  <c r="N1585" i="1"/>
  <c r="I1586" i="1"/>
  <c r="J1586" i="1"/>
  <c r="O1586" i="1" s="1"/>
  <c r="K1586" i="1"/>
  <c r="L1586" i="1"/>
  <c r="M1586" i="1"/>
  <c r="N1586" i="1"/>
  <c r="I1587" i="1"/>
  <c r="K1587" i="1" s="1"/>
  <c r="J1587" i="1"/>
  <c r="O1587" i="1" s="1"/>
  <c r="L1587" i="1"/>
  <c r="M1587" i="1"/>
  <c r="N1587" i="1"/>
  <c r="I1588" i="1"/>
  <c r="J1588" i="1"/>
  <c r="O1588" i="1" s="1"/>
  <c r="I1589" i="1"/>
  <c r="J1589" i="1"/>
  <c r="O1589" i="1" s="1"/>
  <c r="I1590" i="1"/>
  <c r="J1590" i="1"/>
  <c r="O1590" i="1" s="1"/>
  <c r="K1590" i="1"/>
  <c r="I1591" i="1"/>
  <c r="J1591" i="1"/>
  <c r="O1591" i="1" s="1"/>
  <c r="L1591" i="1"/>
  <c r="I1592" i="1"/>
  <c r="N1592" i="1" s="1"/>
  <c r="J1592" i="1"/>
  <c r="O1592" i="1" s="1"/>
  <c r="K1592" i="1"/>
  <c r="L1592" i="1"/>
  <c r="M1592" i="1"/>
  <c r="I1593" i="1"/>
  <c r="J1593" i="1"/>
  <c r="O1593" i="1" s="1"/>
  <c r="K1593" i="1"/>
  <c r="L1593" i="1"/>
  <c r="M1593" i="1"/>
  <c r="N1593" i="1"/>
  <c r="I1594" i="1"/>
  <c r="J1594" i="1"/>
  <c r="O1594" i="1" s="1"/>
  <c r="K1594" i="1"/>
  <c r="L1594" i="1"/>
  <c r="M1594" i="1"/>
  <c r="N1594" i="1"/>
  <c r="I1595" i="1"/>
  <c r="K1595" i="1" s="1"/>
  <c r="J1595" i="1"/>
  <c r="O1595" i="1" s="1"/>
  <c r="L1595" i="1"/>
  <c r="M1595" i="1"/>
  <c r="N1595" i="1"/>
  <c r="I1596" i="1"/>
  <c r="L1596" i="1" s="1"/>
  <c r="J1596" i="1"/>
  <c r="O1596" i="1" s="1"/>
  <c r="K1596" i="1"/>
  <c r="M1596" i="1"/>
  <c r="N1596" i="1"/>
  <c r="I1597" i="1"/>
  <c r="J1597" i="1"/>
  <c r="O1597" i="1" s="1"/>
  <c r="I1598" i="1"/>
  <c r="J1598" i="1"/>
  <c r="O1598" i="1" s="1"/>
  <c r="K1598" i="1"/>
  <c r="M1598" i="1"/>
  <c r="I1599" i="1"/>
  <c r="M1599" i="1" s="1"/>
  <c r="J1599" i="1"/>
  <c r="O1599" i="1" s="1"/>
  <c r="K1599" i="1"/>
  <c r="L1599" i="1"/>
  <c r="N1599" i="1"/>
  <c r="I1600" i="1"/>
  <c r="J1600" i="1"/>
  <c r="O1600" i="1" s="1"/>
  <c r="I1601" i="1"/>
  <c r="J1601" i="1"/>
  <c r="O1601" i="1" s="1"/>
  <c r="K1601" i="1"/>
  <c r="L1601" i="1"/>
  <c r="M1601" i="1"/>
  <c r="N1601" i="1"/>
  <c r="I1602" i="1"/>
  <c r="K1602" i="1" s="1"/>
  <c r="J1602" i="1"/>
  <c r="O1602" i="1" s="1"/>
  <c r="L1602" i="1"/>
  <c r="M1602" i="1"/>
  <c r="N1602" i="1"/>
  <c r="I1603" i="1"/>
  <c r="K1603" i="1" s="1"/>
  <c r="J1603" i="1"/>
  <c r="O1603" i="1" s="1"/>
  <c r="L1603" i="1"/>
  <c r="M1603" i="1"/>
  <c r="N1603" i="1"/>
  <c r="I1604" i="1"/>
  <c r="L1604" i="1" s="1"/>
  <c r="J1604" i="1"/>
  <c r="O1604" i="1" s="1"/>
  <c r="N1604" i="1"/>
  <c r="I1605" i="1"/>
  <c r="J1605" i="1"/>
  <c r="O1605" i="1" s="1"/>
  <c r="N1605" i="1"/>
  <c r="I1606" i="1"/>
  <c r="K1606" i="1" s="1"/>
  <c r="J1606" i="1"/>
  <c r="O1606" i="1" s="1"/>
  <c r="M1606" i="1"/>
  <c r="I1607" i="1"/>
  <c r="M1607" i="1" s="1"/>
  <c r="J1607" i="1"/>
  <c r="O1607" i="1" s="1"/>
  <c r="N1607" i="1"/>
  <c r="I1608" i="1"/>
  <c r="N1608" i="1" s="1"/>
  <c r="J1608" i="1"/>
  <c r="O1608" i="1" s="1"/>
  <c r="K1608" i="1"/>
  <c r="L1608" i="1"/>
  <c r="M1608" i="1"/>
  <c r="I1609" i="1"/>
  <c r="J1609" i="1"/>
  <c r="O1609" i="1" s="1"/>
  <c r="K1609" i="1"/>
  <c r="L1609" i="1"/>
  <c r="M1609" i="1"/>
  <c r="N1609" i="1"/>
  <c r="I1610" i="1"/>
  <c r="N1610" i="1" s="1"/>
  <c r="J1610" i="1"/>
  <c r="O1610" i="1" s="1"/>
  <c r="L1610" i="1"/>
  <c r="I1611" i="1"/>
  <c r="K1611" i="1" s="1"/>
  <c r="J1611" i="1"/>
  <c r="O1611" i="1" s="1"/>
  <c r="L1611" i="1"/>
  <c r="M1611" i="1"/>
  <c r="N1611" i="1"/>
  <c r="I1612" i="1"/>
  <c r="J1612" i="1"/>
  <c r="O1612" i="1" s="1"/>
  <c r="M1612" i="1"/>
  <c r="I1613" i="1"/>
  <c r="J1613" i="1"/>
  <c r="O1613" i="1" s="1"/>
  <c r="I1614" i="1"/>
  <c r="J1614" i="1"/>
  <c r="O1614" i="1" s="1"/>
  <c r="M1614" i="1"/>
  <c r="I1615" i="1"/>
  <c r="J1615" i="1"/>
  <c r="O1615" i="1" s="1"/>
  <c r="L1615" i="1"/>
  <c r="I1616" i="1"/>
  <c r="N1616" i="1" s="1"/>
  <c r="J1616" i="1"/>
  <c r="O1616" i="1" s="1"/>
  <c r="L1616" i="1"/>
  <c r="M1616" i="1"/>
  <c r="I1617" i="1"/>
  <c r="J1617" i="1"/>
  <c r="O1617" i="1" s="1"/>
  <c r="K1617" i="1"/>
  <c r="L1617" i="1"/>
  <c r="M1617" i="1"/>
  <c r="N1617" i="1"/>
  <c r="I1618" i="1"/>
  <c r="K1618" i="1" s="1"/>
  <c r="J1618" i="1"/>
  <c r="O1618" i="1" s="1"/>
  <c r="I1619" i="1"/>
  <c r="K1619" i="1" s="1"/>
  <c r="J1619" i="1"/>
  <c r="O1619" i="1" s="1"/>
  <c r="L1619" i="1"/>
  <c r="M1619" i="1"/>
  <c r="N1619" i="1"/>
  <c r="I1620" i="1"/>
  <c r="J1620" i="1"/>
  <c r="O1620" i="1" s="1"/>
  <c r="M1620" i="1"/>
  <c r="I1621" i="1"/>
  <c r="J1621" i="1"/>
  <c r="O1621" i="1" s="1"/>
  <c r="L1621" i="1"/>
  <c r="N1621" i="1"/>
  <c r="I1622" i="1"/>
  <c r="J1622" i="1"/>
  <c r="O1622" i="1" s="1"/>
  <c r="K1622" i="1"/>
  <c r="I1623" i="1"/>
  <c r="J1623" i="1"/>
  <c r="O1623" i="1" s="1"/>
  <c r="K1623" i="1"/>
  <c r="L1623" i="1"/>
  <c r="I1624" i="1"/>
  <c r="J1624" i="1"/>
  <c r="O1624" i="1" s="1"/>
  <c r="L1624" i="1"/>
  <c r="I1625" i="1"/>
  <c r="J1625" i="1"/>
  <c r="O1625" i="1" s="1"/>
  <c r="K1625" i="1"/>
  <c r="L1625" i="1"/>
  <c r="M1625" i="1"/>
  <c r="N1625" i="1"/>
  <c r="I1626" i="1"/>
  <c r="N1626" i="1" s="1"/>
  <c r="J1626" i="1"/>
  <c r="O1626" i="1" s="1"/>
  <c r="K1626" i="1"/>
  <c r="L1626" i="1"/>
  <c r="M1626" i="1"/>
  <c r="I1627" i="1"/>
  <c r="K1627" i="1" s="1"/>
  <c r="J1627" i="1"/>
  <c r="O1627" i="1" s="1"/>
  <c r="L1627" i="1"/>
  <c r="M1627" i="1"/>
  <c r="N1627" i="1"/>
  <c r="I1628" i="1"/>
  <c r="L1628" i="1" s="1"/>
  <c r="J1628" i="1"/>
  <c r="O1628" i="1" s="1"/>
  <c r="K1628" i="1"/>
  <c r="M1628" i="1"/>
  <c r="N1628" i="1"/>
  <c r="I1629" i="1"/>
  <c r="J1629" i="1"/>
  <c r="O1629" i="1" s="1"/>
  <c r="N1629" i="1"/>
  <c r="I1630" i="1"/>
  <c r="L1630" i="1" s="1"/>
  <c r="J1630" i="1"/>
  <c r="O1630" i="1" s="1"/>
  <c r="I1631" i="1"/>
  <c r="N1631" i="1" s="1"/>
  <c r="J1631" i="1"/>
  <c r="O1631" i="1" s="1"/>
  <c r="K1631" i="1"/>
  <c r="L1631" i="1"/>
  <c r="M1631" i="1"/>
  <c r="I1632" i="1"/>
  <c r="J1632" i="1"/>
  <c r="O1632" i="1" s="1"/>
  <c r="K1632" i="1"/>
  <c r="L1632" i="1"/>
  <c r="M1632" i="1"/>
  <c r="N1632" i="1"/>
  <c r="I1633" i="1"/>
  <c r="J1633" i="1"/>
  <c r="O1633" i="1" s="1"/>
  <c r="K1633" i="1"/>
  <c r="L1633" i="1"/>
  <c r="M1633" i="1"/>
  <c r="N1633" i="1"/>
  <c r="I1634" i="1"/>
  <c r="J1634" i="1"/>
  <c r="O1634" i="1" s="1"/>
  <c r="I1635" i="1"/>
  <c r="J1635" i="1"/>
  <c r="O1635" i="1" s="1"/>
  <c r="L1635" i="1"/>
  <c r="I1636" i="1"/>
  <c r="L1636" i="1" s="1"/>
  <c r="J1636" i="1"/>
  <c r="O1636" i="1" s="1"/>
  <c r="K1636" i="1"/>
  <c r="M1636" i="1"/>
  <c r="N1636" i="1"/>
  <c r="I1637" i="1"/>
  <c r="M1637" i="1" s="1"/>
  <c r="J1637" i="1"/>
  <c r="O1637" i="1" s="1"/>
  <c r="L1637" i="1"/>
  <c r="N1637" i="1"/>
  <c r="I1638" i="1"/>
  <c r="J1638" i="1"/>
  <c r="O1638" i="1" s="1"/>
  <c r="L1638" i="1"/>
  <c r="I1639" i="1"/>
  <c r="J1639" i="1"/>
  <c r="O1639" i="1" s="1"/>
  <c r="K1639" i="1"/>
  <c r="I1640" i="1"/>
  <c r="N1640" i="1" s="1"/>
  <c r="J1640" i="1"/>
  <c r="O1640" i="1" s="1"/>
  <c r="K1640" i="1"/>
  <c r="L1640" i="1"/>
  <c r="M1640" i="1"/>
  <c r="I1641" i="1"/>
  <c r="J1641" i="1"/>
  <c r="O1641" i="1" s="1"/>
  <c r="K1641" i="1"/>
  <c r="L1641" i="1"/>
  <c r="M1641" i="1"/>
  <c r="N1641" i="1"/>
  <c r="I1642" i="1"/>
  <c r="K1642" i="1" s="1"/>
  <c r="J1642" i="1"/>
  <c r="O1642" i="1" s="1"/>
  <c r="L1642" i="1"/>
  <c r="M1642" i="1"/>
  <c r="N1642" i="1"/>
  <c r="I1643" i="1"/>
  <c r="K1643" i="1" s="1"/>
  <c r="J1643" i="1"/>
  <c r="O1643" i="1" s="1"/>
  <c r="L1643" i="1"/>
  <c r="M1643" i="1"/>
  <c r="N1643" i="1"/>
  <c r="I1644" i="1"/>
  <c r="J1644" i="1"/>
  <c r="O1644" i="1" s="1"/>
  <c r="N1644" i="1"/>
  <c r="I1645" i="1"/>
  <c r="J1645" i="1"/>
  <c r="O1645" i="1" s="1"/>
  <c r="K1645" i="1"/>
  <c r="L1645" i="1"/>
  <c r="I1646" i="1"/>
  <c r="J1646" i="1"/>
  <c r="O1646" i="1" s="1"/>
  <c r="L1646" i="1"/>
  <c r="I1647" i="1"/>
  <c r="J1647" i="1"/>
  <c r="O1647" i="1" s="1"/>
  <c r="K1647" i="1"/>
  <c r="L1647" i="1"/>
  <c r="M1647" i="1"/>
  <c r="N1647" i="1"/>
  <c r="I1648" i="1"/>
  <c r="J1648" i="1"/>
  <c r="O1648" i="1" s="1"/>
  <c r="L1648" i="1"/>
  <c r="M1648" i="1"/>
  <c r="I1649" i="1"/>
  <c r="J1649" i="1"/>
  <c r="O1649" i="1" s="1"/>
  <c r="K1649" i="1"/>
  <c r="L1649" i="1"/>
  <c r="M1649" i="1"/>
  <c r="N1649" i="1"/>
  <c r="I1650" i="1"/>
  <c r="N1650" i="1" s="1"/>
  <c r="J1650" i="1"/>
  <c r="O1650" i="1" s="1"/>
  <c r="I1651" i="1"/>
  <c r="K1651" i="1" s="1"/>
  <c r="J1651" i="1"/>
  <c r="O1651" i="1" s="1"/>
  <c r="L1651" i="1"/>
  <c r="M1651" i="1"/>
  <c r="N1651" i="1"/>
  <c r="I1652" i="1"/>
  <c r="N1652" i="1" s="1"/>
  <c r="J1652" i="1"/>
  <c r="O1652" i="1" s="1"/>
  <c r="M1652" i="1"/>
  <c r="I1653" i="1"/>
  <c r="J1653" i="1"/>
  <c r="O1653" i="1" s="1"/>
  <c r="I1654" i="1"/>
  <c r="J1654" i="1"/>
  <c r="O1654" i="1" s="1"/>
  <c r="K1654" i="1"/>
  <c r="M1654" i="1"/>
  <c r="I1655" i="1"/>
  <c r="N1655" i="1" s="1"/>
  <c r="J1655" i="1"/>
  <c r="O1655" i="1" s="1"/>
  <c r="K1655" i="1"/>
  <c r="L1655" i="1"/>
  <c r="M1655" i="1"/>
  <c r="I1656" i="1"/>
  <c r="J1656" i="1"/>
  <c r="O1656" i="1" s="1"/>
  <c r="L1656" i="1"/>
  <c r="I1657" i="1"/>
  <c r="J1657" i="1"/>
  <c r="O1657" i="1" s="1"/>
  <c r="K1657" i="1"/>
  <c r="L1657" i="1"/>
  <c r="M1657" i="1"/>
  <c r="N1657" i="1"/>
  <c r="I1658" i="1"/>
  <c r="J1658" i="1"/>
  <c r="O1658" i="1" s="1"/>
  <c r="I1659" i="1"/>
  <c r="J1659" i="1"/>
  <c r="O1659" i="1" s="1"/>
  <c r="M1659" i="1"/>
  <c r="N1659" i="1"/>
  <c r="I1660" i="1"/>
  <c r="J1660" i="1"/>
  <c r="O1660" i="1" s="1"/>
  <c r="K1660" i="1"/>
  <c r="M1660" i="1"/>
  <c r="I1661" i="1"/>
  <c r="M1661" i="1" s="1"/>
  <c r="J1661" i="1"/>
  <c r="O1661" i="1" s="1"/>
  <c r="K1661" i="1"/>
  <c r="N1661" i="1"/>
  <c r="I1662" i="1"/>
  <c r="N1662" i="1" s="1"/>
  <c r="J1662" i="1"/>
  <c r="O1662" i="1" s="1"/>
  <c r="K1662" i="1"/>
  <c r="L1662" i="1"/>
  <c r="M1662" i="1"/>
  <c r="I1663" i="1"/>
  <c r="J1663" i="1"/>
  <c r="O1663" i="1" s="1"/>
  <c r="L1663" i="1"/>
  <c r="I1664" i="1"/>
  <c r="M1664" i="1" s="1"/>
  <c r="J1664" i="1"/>
  <c r="O1664" i="1" s="1"/>
  <c r="K1664" i="1"/>
  <c r="N1664" i="1"/>
  <c r="I1665" i="1"/>
  <c r="J1665" i="1"/>
  <c r="O1665" i="1" s="1"/>
  <c r="K1665" i="1"/>
  <c r="L1665" i="1"/>
  <c r="M1665" i="1"/>
  <c r="N1665" i="1"/>
  <c r="I1666" i="1"/>
  <c r="J1666" i="1"/>
  <c r="O1666" i="1" s="1"/>
  <c r="I1667" i="1"/>
  <c r="J1667" i="1"/>
  <c r="O1667" i="1" s="1"/>
  <c r="M1667" i="1"/>
  <c r="I1668" i="1"/>
  <c r="J1668" i="1"/>
  <c r="O1668" i="1" s="1"/>
  <c r="M1668" i="1"/>
  <c r="I1669" i="1"/>
  <c r="J1669" i="1"/>
  <c r="O1669" i="1" s="1"/>
  <c r="I1670" i="1"/>
  <c r="M1670" i="1" s="1"/>
  <c r="J1670" i="1"/>
  <c r="O1670" i="1" s="1"/>
  <c r="K1670" i="1"/>
  <c r="L1670" i="1"/>
  <c r="N1670" i="1"/>
  <c r="I1671" i="1"/>
  <c r="N1671" i="1" s="1"/>
  <c r="J1671" i="1"/>
  <c r="O1671" i="1" s="1"/>
  <c r="K1671" i="1"/>
  <c r="L1671" i="1"/>
  <c r="M1671" i="1"/>
  <c r="I1672" i="1"/>
  <c r="M1672" i="1" s="1"/>
  <c r="J1672" i="1"/>
  <c r="O1672" i="1" s="1"/>
  <c r="K1672" i="1"/>
  <c r="L1672" i="1"/>
  <c r="N1672" i="1"/>
  <c r="I1673" i="1"/>
  <c r="J1673" i="1"/>
  <c r="O1673" i="1" s="1"/>
  <c r="I1674" i="1"/>
  <c r="J1674" i="1"/>
  <c r="O1674" i="1" s="1"/>
  <c r="K1674" i="1"/>
  <c r="L1674" i="1"/>
  <c r="M1674" i="1"/>
  <c r="N1674" i="1"/>
  <c r="I1675" i="1"/>
  <c r="M1675" i="1" s="1"/>
  <c r="J1675" i="1"/>
  <c r="O1675" i="1" s="1"/>
  <c r="K1675" i="1"/>
  <c r="L1675" i="1"/>
  <c r="N1675" i="1"/>
  <c r="I1676" i="1"/>
  <c r="M1676" i="1" s="1"/>
  <c r="J1676" i="1"/>
  <c r="O1676" i="1" s="1"/>
  <c r="L1676" i="1"/>
  <c r="I1677" i="1"/>
  <c r="J1677" i="1"/>
  <c r="O1677" i="1" s="1"/>
  <c r="I1678" i="1"/>
  <c r="M1678" i="1" s="1"/>
  <c r="J1678" i="1"/>
  <c r="O1678" i="1" s="1"/>
  <c r="K1678" i="1"/>
  <c r="L1678" i="1"/>
  <c r="N1678" i="1"/>
  <c r="I1679" i="1"/>
  <c r="J1679" i="1"/>
  <c r="O1679" i="1" s="1"/>
  <c r="I1680" i="1"/>
  <c r="M1680" i="1" s="1"/>
  <c r="J1680" i="1"/>
  <c r="O1680" i="1" s="1"/>
  <c r="K1680" i="1"/>
  <c r="L1680" i="1"/>
  <c r="N1680" i="1"/>
  <c r="I1681" i="1"/>
  <c r="J1681" i="1"/>
  <c r="O1681" i="1" s="1"/>
  <c r="M1681" i="1"/>
  <c r="I1682" i="1"/>
  <c r="J1682" i="1"/>
  <c r="O1682" i="1" s="1"/>
  <c r="K1682" i="1"/>
  <c r="L1682" i="1"/>
  <c r="M1682" i="1"/>
  <c r="N1682" i="1"/>
  <c r="I1683" i="1"/>
  <c r="J1683" i="1"/>
  <c r="O1683" i="1" s="1"/>
  <c r="K1683" i="1"/>
  <c r="L1683" i="1"/>
  <c r="M1683" i="1"/>
  <c r="N1683" i="1"/>
  <c r="I1684" i="1"/>
  <c r="K1684" i="1" s="1"/>
  <c r="J1684" i="1"/>
  <c r="O1684" i="1" s="1"/>
  <c r="L1684" i="1"/>
  <c r="M1684" i="1"/>
  <c r="N1684" i="1"/>
  <c r="I1685" i="1"/>
  <c r="L1685" i="1" s="1"/>
  <c r="J1685" i="1"/>
  <c r="O1685" i="1" s="1"/>
  <c r="K1685" i="1"/>
  <c r="N1685" i="1"/>
  <c r="I1686" i="1"/>
  <c r="J1686" i="1"/>
  <c r="O1686" i="1" s="1"/>
  <c r="L1686" i="1"/>
  <c r="I1687" i="1"/>
  <c r="J1687" i="1"/>
  <c r="O1687" i="1" s="1"/>
  <c r="I1688" i="1"/>
  <c r="N1688" i="1" s="1"/>
  <c r="J1688" i="1"/>
  <c r="O1688" i="1" s="1"/>
  <c r="K1688" i="1"/>
  <c r="L1688" i="1"/>
  <c r="M1688" i="1"/>
  <c r="I1689" i="1"/>
  <c r="L1689" i="1" s="1"/>
  <c r="J1689" i="1"/>
  <c r="O1689" i="1" s="1"/>
  <c r="K1689" i="1"/>
  <c r="M1689" i="1"/>
  <c r="N1689" i="1"/>
  <c r="I1690" i="1"/>
  <c r="J1690" i="1"/>
  <c r="O1690" i="1" s="1"/>
  <c r="K1690" i="1"/>
  <c r="L1690" i="1"/>
  <c r="M1690" i="1"/>
  <c r="N1690" i="1"/>
  <c r="I1691" i="1"/>
  <c r="J1691" i="1"/>
  <c r="O1691" i="1" s="1"/>
  <c r="L1691" i="1"/>
  <c r="I1692" i="1"/>
  <c r="J1692" i="1"/>
  <c r="O1692" i="1" s="1"/>
  <c r="N1692" i="1"/>
  <c r="I1693" i="1"/>
  <c r="L1693" i="1" s="1"/>
  <c r="J1693" i="1"/>
  <c r="O1693" i="1" s="1"/>
  <c r="K1693" i="1"/>
  <c r="M1693" i="1"/>
  <c r="N1693" i="1"/>
  <c r="I1694" i="1"/>
  <c r="J1694" i="1"/>
  <c r="O1694" i="1" s="1"/>
  <c r="L1694" i="1"/>
  <c r="N1694" i="1"/>
  <c r="I1695" i="1"/>
  <c r="N1695" i="1" s="1"/>
  <c r="J1695" i="1"/>
  <c r="O1695" i="1" s="1"/>
  <c r="K1695" i="1"/>
  <c r="L1695" i="1"/>
  <c r="I1696" i="1"/>
  <c r="M1696" i="1" s="1"/>
  <c r="J1696" i="1"/>
  <c r="O1696" i="1" s="1"/>
  <c r="I1697" i="1"/>
  <c r="J1697" i="1"/>
  <c r="O1697" i="1" s="1"/>
  <c r="K1697" i="1"/>
  <c r="L1697" i="1"/>
  <c r="M1697" i="1"/>
  <c r="N1697" i="1"/>
  <c r="I1698" i="1"/>
  <c r="J1698" i="1"/>
  <c r="O1698" i="1" s="1"/>
  <c r="K1698" i="1"/>
  <c r="L1698" i="1"/>
  <c r="M1698" i="1"/>
  <c r="N1698" i="1"/>
  <c r="I1699" i="1"/>
  <c r="K1699" i="1" s="1"/>
  <c r="J1699" i="1"/>
  <c r="O1699" i="1" s="1"/>
  <c r="L1699" i="1"/>
  <c r="M1699" i="1"/>
  <c r="N1699" i="1"/>
  <c r="I1700" i="1"/>
  <c r="K1700" i="1" s="1"/>
  <c r="J1700" i="1"/>
  <c r="O1700" i="1" s="1"/>
  <c r="L1700" i="1"/>
  <c r="N1700" i="1"/>
  <c r="I1701" i="1"/>
  <c r="J1701" i="1"/>
  <c r="O1701" i="1" s="1"/>
  <c r="I1702" i="1"/>
  <c r="K1702" i="1" s="1"/>
  <c r="J1702" i="1"/>
  <c r="O1702" i="1" s="1"/>
  <c r="I1703" i="1"/>
  <c r="N1703" i="1" s="1"/>
  <c r="J1703" i="1"/>
  <c r="O1703" i="1" s="1"/>
  <c r="K1703" i="1"/>
  <c r="L1703" i="1"/>
  <c r="M1703" i="1"/>
  <c r="I1704" i="1"/>
  <c r="L1704" i="1" s="1"/>
  <c r="J1704" i="1"/>
  <c r="O1704" i="1" s="1"/>
  <c r="K1704" i="1"/>
  <c r="M1704" i="1"/>
  <c r="N1704" i="1"/>
  <c r="I1705" i="1"/>
  <c r="J1705" i="1"/>
  <c r="O1705" i="1" s="1"/>
  <c r="L1705" i="1"/>
  <c r="I1706" i="1"/>
  <c r="J1706" i="1"/>
  <c r="O1706" i="1" s="1"/>
  <c r="K1706" i="1"/>
  <c r="L1706" i="1"/>
  <c r="M1706" i="1"/>
  <c r="N1706" i="1"/>
  <c r="I1707" i="1"/>
  <c r="J1707" i="1"/>
  <c r="O1707" i="1" s="1"/>
  <c r="I1708" i="1"/>
  <c r="K1708" i="1" s="1"/>
  <c r="J1708" i="1"/>
  <c r="O1708" i="1" s="1"/>
  <c r="L1708" i="1"/>
  <c r="M1708" i="1"/>
  <c r="N1708" i="1"/>
  <c r="I1709" i="1"/>
  <c r="N1709" i="1" s="1"/>
  <c r="J1709" i="1"/>
  <c r="O1709" i="1" s="1"/>
  <c r="M1709" i="1"/>
  <c r="I1710" i="1"/>
  <c r="M1710" i="1" s="1"/>
  <c r="J1710" i="1"/>
  <c r="O1710" i="1" s="1"/>
  <c r="K1710" i="1"/>
  <c r="L1710" i="1"/>
  <c r="I1711" i="1"/>
  <c r="J1711" i="1"/>
  <c r="O1711" i="1" s="1"/>
  <c r="I1712" i="1"/>
  <c r="J1712" i="1"/>
  <c r="O1712" i="1" s="1"/>
  <c r="K1712" i="1"/>
  <c r="L1712" i="1"/>
  <c r="M1712" i="1"/>
  <c r="N1712" i="1"/>
  <c r="I1713" i="1"/>
  <c r="J1713" i="1"/>
  <c r="O1713" i="1" s="1"/>
  <c r="I1714" i="1"/>
  <c r="J1714" i="1"/>
  <c r="O1714" i="1" s="1"/>
  <c r="K1714" i="1"/>
  <c r="L1714" i="1"/>
  <c r="M1714" i="1"/>
  <c r="N1714" i="1"/>
  <c r="I1715" i="1"/>
  <c r="M1715" i="1" s="1"/>
  <c r="J1715" i="1"/>
  <c r="O1715" i="1" s="1"/>
  <c r="K1715" i="1"/>
  <c r="L1715" i="1"/>
  <c r="N1715" i="1"/>
  <c r="I1716" i="1"/>
  <c r="M1716" i="1" s="1"/>
  <c r="J1716" i="1"/>
  <c r="O1716" i="1" s="1"/>
  <c r="I1717" i="1"/>
  <c r="J1717" i="1"/>
  <c r="O1717" i="1" s="1"/>
  <c r="K1717" i="1"/>
  <c r="I1718" i="1"/>
  <c r="M1718" i="1" s="1"/>
  <c r="J1718" i="1"/>
  <c r="O1718" i="1" s="1"/>
  <c r="K1718" i="1"/>
  <c r="L1718" i="1"/>
  <c r="N1718" i="1"/>
  <c r="I1719" i="1"/>
  <c r="N1719" i="1" s="1"/>
  <c r="J1719" i="1"/>
  <c r="O1719" i="1" s="1"/>
  <c r="K1719" i="1"/>
  <c r="M1719" i="1"/>
  <c r="I1720" i="1"/>
  <c r="J1720" i="1"/>
  <c r="O1720" i="1" s="1"/>
  <c r="L1720" i="1"/>
  <c r="I1721" i="1"/>
  <c r="J1721" i="1"/>
  <c r="O1721" i="1" s="1"/>
  <c r="I1722" i="1"/>
  <c r="J1722" i="1"/>
  <c r="O1722" i="1" s="1"/>
  <c r="K1722" i="1"/>
  <c r="L1722" i="1"/>
  <c r="M1722" i="1"/>
  <c r="N1722" i="1"/>
  <c r="I1723" i="1"/>
  <c r="N1723" i="1" s="1"/>
  <c r="J1723" i="1"/>
  <c r="O1723" i="1" s="1"/>
  <c r="K1723" i="1"/>
  <c r="L1723" i="1"/>
  <c r="M1723" i="1"/>
  <c r="I1724" i="1"/>
  <c r="J1724" i="1"/>
  <c r="O1724" i="1" s="1"/>
  <c r="N1724" i="1"/>
  <c r="I1725" i="1"/>
  <c r="L1725" i="1" s="1"/>
  <c r="J1725" i="1"/>
  <c r="O1725" i="1" s="1"/>
  <c r="K1725" i="1"/>
  <c r="M1725" i="1"/>
  <c r="I1726" i="1"/>
  <c r="N1726" i="1" s="1"/>
  <c r="J1726" i="1"/>
  <c r="O1726" i="1" s="1"/>
  <c r="I1727" i="1"/>
  <c r="N1727" i="1" s="1"/>
  <c r="J1727" i="1"/>
  <c r="O1727" i="1" s="1"/>
  <c r="K1727" i="1"/>
  <c r="L1727" i="1"/>
  <c r="M1727" i="1"/>
  <c r="I1728" i="1"/>
  <c r="K1728" i="1" s="1"/>
  <c r="J1728" i="1"/>
  <c r="O1728" i="1" s="1"/>
  <c r="M1728" i="1"/>
  <c r="N1728" i="1"/>
  <c r="I1729" i="1"/>
  <c r="M1729" i="1" s="1"/>
  <c r="J1729" i="1"/>
  <c r="O1729" i="1" s="1"/>
  <c r="K1729" i="1"/>
  <c r="L1729" i="1"/>
  <c r="N1729" i="1"/>
  <c r="I1730" i="1"/>
  <c r="J1730" i="1"/>
  <c r="O1730" i="1" s="1"/>
  <c r="K1730" i="1"/>
  <c r="L1730" i="1"/>
  <c r="M1730" i="1"/>
  <c r="N1730" i="1"/>
  <c r="I1731" i="1"/>
  <c r="J1731" i="1"/>
  <c r="O1731" i="1" s="1"/>
  <c r="M1731" i="1"/>
  <c r="I1732" i="1"/>
  <c r="J1732" i="1"/>
  <c r="O1732" i="1" s="1"/>
  <c r="I1733" i="1"/>
  <c r="L1733" i="1" s="1"/>
  <c r="J1733" i="1"/>
  <c r="O1733" i="1" s="1"/>
  <c r="K1733" i="1"/>
  <c r="M1733" i="1"/>
  <c r="N1733" i="1"/>
  <c r="I1734" i="1"/>
  <c r="M1734" i="1" s="1"/>
  <c r="J1734" i="1"/>
  <c r="O1734" i="1" s="1"/>
  <c r="K1734" i="1"/>
  <c r="N1734" i="1"/>
  <c r="I1735" i="1"/>
  <c r="J1735" i="1"/>
  <c r="O1735" i="1" s="1"/>
  <c r="I1736" i="1"/>
  <c r="K1736" i="1" s="1"/>
  <c r="J1736" i="1"/>
  <c r="O1736" i="1" s="1"/>
  <c r="N1736" i="1"/>
  <c r="I1737" i="1"/>
  <c r="N1737" i="1" s="1"/>
  <c r="J1737" i="1"/>
  <c r="O1737" i="1" s="1"/>
  <c r="K1737" i="1"/>
  <c r="L1737" i="1"/>
  <c r="M1737" i="1"/>
  <c r="I1738" i="1"/>
  <c r="J1738" i="1"/>
  <c r="O1738" i="1" s="1"/>
  <c r="K1738" i="1"/>
  <c r="L1738" i="1"/>
  <c r="M1738" i="1"/>
  <c r="N1738" i="1"/>
  <c r="I1739" i="1"/>
  <c r="L1739" i="1" s="1"/>
  <c r="J1739" i="1"/>
  <c r="O1739" i="1" s="1"/>
  <c r="K1739" i="1"/>
  <c r="M1739" i="1"/>
  <c r="N1739" i="1"/>
  <c r="I1740" i="1"/>
  <c r="K1740" i="1" s="1"/>
  <c r="J1740" i="1"/>
  <c r="O1740" i="1" s="1"/>
  <c r="L1740" i="1"/>
  <c r="M1740" i="1"/>
  <c r="I1741" i="1"/>
  <c r="J1741" i="1"/>
  <c r="O1741" i="1" s="1"/>
  <c r="N1741" i="1"/>
  <c r="I1742" i="1"/>
  <c r="M1742" i="1" s="1"/>
  <c r="J1742" i="1"/>
  <c r="O1742" i="1" s="1"/>
  <c r="K1742" i="1"/>
  <c r="L1742" i="1"/>
  <c r="N1742" i="1"/>
  <c r="I1743" i="1"/>
  <c r="J1743" i="1"/>
  <c r="O1743" i="1" s="1"/>
  <c r="L1743" i="1"/>
  <c r="M1743" i="1"/>
  <c r="I1744" i="1"/>
  <c r="M1744" i="1" s="1"/>
  <c r="J1744" i="1"/>
  <c r="O1744" i="1" s="1"/>
  <c r="K1744" i="1"/>
  <c r="L1744" i="1"/>
  <c r="N1744" i="1"/>
  <c r="I1745" i="1"/>
  <c r="J1745" i="1"/>
  <c r="O1745" i="1" s="1"/>
  <c r="I1746" i="1"/>
  <c r="J1746" i="1"/>
  <c r="O1746" i="1" s="1"/>
  <c r="K1746" i="1"/>
  <c r="L1746" i="1"/>
  <c r="M1746" i="1"/>
  <c r="N1746" i="1"/>
  <c r="I1747" i="1"/>
  <c r="J1747" i="1"/>
  <c r="O1747" i="1" s="1"/>
  <c r="K1747" i="1"/>
  <c r="L1747" i="1"/>
  <c r="M1747" i="1"/>
  <c r="N1747" i="1"/>
  <c r="I1748" i="1"/>
  <c r="K1748" i="1" s="1"/>
  <c r="J1748" i="1"/>
  <c r="O1748" i="1" s="1"/>
  <c r="L1748" i="1"/>
  <c r="M1748" i="1"/>
  <c r="N1748" i="1"/>
  <c r="I1749" i="1"/>
  <c r="L1749" i="1" s="1"/>
  <c r="J1749" i="1"/>
  <c r="O1749" i="1" s="1"/>
  <c r="K1749" i="1"/>
  <c r="N1749" i="1"/>
  <c r="I1750" i="1"/>
  <c r="L1750" i="1" s="1"/>
  <c r="J1750" i="1"/>
  <c r="O1750" i="1" s="1"/>
  <c r="I1751" i="1"/>
  <c r="J1751" i="1"/>
  <c r="O1751" i="1" s="1"/>
  <c r="K1751" i="1"/>
  <c r="I1752" i="1"/>
  <c r="N1752" i="1" s="1"/>
  <c r="J1752" i="1"/>
  <c r="O1752" i="1" s="1"/>
  <c r="K1752" i="1"/>
  <c r="L1752" i="1"/>
  <c r="M1752" i="1"/>
  <c r="I1753" i="1"/>
  <c r="L1753" i="1" s="1"/>
  <c r="J1753" i="1"/>
  <c r="O1753" i="1" s="1"/>
  <c r="K1753" i="1"/>
  <c r="M1753" i="1"/>
  <c r="N1753" i="1"/>
  <c r="I1754" i="1"/>
  <c r="J1754" i="1"/>
  <c r="O1754" i="1" s="1"/>
  <c r="K1754" i="1"/>
  <c r="L1754" i="1"/>
  <c r="M1754" i="1"/>
  <c r="N1754" i="1"/>
  <c r="I1755" i="1"/>
  <c r="J1755" i="1"/>
  <c r="O1755" i="1" s="1"/>
  <c r="I1756" i="1"/>
  <c r="J1756" i="1"/>
  <c r="O1756" i="1" s="1"/>
  <c r="I1757" i="1"/>
  <c r="L1757" i="1" s="1"/>
  <c r="J1757" i="1"/>
  <c r="O1757" i="1" s="1"/>
  <c r="K1757" i="1"/>
  <c r="M1757" i="1"/>
  <c r="N1757" i="1"/>
  <c r="I1758" i="1"/>
  <c r="J1758" i="1"/>
  <c r="O1758" i="1" s="1"/>
  <c r="I1759" i="1"/>
  <c r="N1759" i="1" s="1"/>
  <c r="J1759" i="1"/>
  <c r="O1759" i="1" s="1"/>
  <c r="K1759" i="1"/>
  <c r="L1759" i="1"/>
  <c r="I1760" i="1"/>
  <c r="J1760" i="1"/>
  <c r="O1760" i="1" s="1"/>
  <c r="M1760" i="1"/>
  <c r="I1761" i="1"/>
  <c r="J1761" i="1"/>
  <c r="O1761" i="1" s="1"/>
  <c r="K1761" i="1"/>
  <c r="L1761" i="1"/>
  <c r="M1761" i="1"/>
  <c r="N1761" i="1"/>
  <c r="I1762" i="1"/>
  <c r="J1762" i="1"/>
  <c r="O1762" i="1" s="1"/>
  <c r="K1762" i="1"/>
  <c r="L1762" i="1"/>
  <c r="M1762" i="1"/>
  <c r="N1762" i="1"/>
  <c r="I1763" i="1"/>
  <c r="K1763" i="1" s="1"/>
  <c r="J1763" i="1"/>
  <c r="O1763" i="1" s="1"/>
  <c r="M1763" i="1"/>
  <c r="N1763" i="1"/>
  <c r="I1764" i="1"/>
  <c r="K1764" i="1" s="1"/>
  <c r="J1764" i="1"/>
  <c r="O1764" i="1" s="1"/>
  <c r="L1764" i="1"/>
  <c r="N1764" i="1"/>
  <c r="I1765" i="1"/>
  <c r="J1765" i="1"/>
  <c r="O1765" i="1" s="1"/>
  <c r="M1765" i="1"/>
  <c r="I1766" i="1"/>
  <c r="J1766" i="1"/>
  <c r="O1766" i="1" s="1"/>
  <c r="I1767" i="1"/>
  <c r="N1767" i="1" s="1"/>
  <c r="J1767" i="1"/>
  <c r="O1767" i="1" s="1"/>
  <c r="K1767" i="1"/>
  <c r="L1767" i="1"/>
  <c r="M1767" i="1"/>
  <c r="I1768" i="1"/>
  <c r="L1768" i="1" s="1"/>
  <c r="J1768" i="1"/>
  <c r="O1768" i="1" s="1"/>
  <c r="K1768" i="1"/>
  <c r="M1768" i="1"/>
  <c r="N1768" i="1"/>
  <c r="I1769" i="1"/>
  <c r="J1769" i="1"/>
  <c r="O1769" i="1" s="1"/>
  <c r="I1770" i="1"/>
  <c r="J1770" i="1"/>
  <c r="O1770" i="1" s="1"/>
  <c r="K1770" i="1"/>
  <c r="L1770" i="1"/>
  <c r="M1770" i="1"/>
  <c r="N1770" i="1"/>
  <c r="I1771" i="1"/>
  <c r="J1771" i="1"/>
  <c r="O1771" i="1" s="1"/>
  <c r="K1771" i="1"/>
  <c r="N1771" i="1"/>
  <c r="I1772" i="1"/>
  <c r="K1772" i="1" s="1"/>
  <c r="J1772" i="1"/>
  <c r="O1772" i="1" s="1"/>
  <c r="L1772" i="1"/>
  <c r="M1772" i="1"/>
  <c r="N1772" i="1"/>
  <c r="I1773" i="1"/>
  <c r="J1773" i="1"/>
  <c r="O1773" i="1" s="1"/>
  <c r="I1774" i="1"/>
  <c r="M1774" i="1" s="1"/>
  <c r="J1774" i="1"/>
  <c r="O1774" i="1" s="1"/>
  <c r="K1774" i="1"/>
  <c r="L1774" i="1"/>
  <c r="I1775" i="1"/>
  <c r="M1775" i="1" s="1"/>
  <c r="J1775" i="1"/>
  <c r="O1775" i="1" s="1"/>
  <c r="I1776" i="1"/>
  <c r="J1776" i="1"/>
  <c r="O1776" i="1" s="1"/>
  <c r="K1776" i="1"/>
  <c r="L1776" i="1"/>
  <c r="M1776" i="1"/>
  <c r="N1776" i="1"/>
  <c r="I1777" i="1"/>
  <c r="J1777" i="1"/>
  <c r="O1777" i="1" s="1"/>
  <c r="I1778" i="1"/>
  <c r="J1778" i="1"/>
  <c r="O1778" i="1" s="1"/>
  <c r="K1778" i="1"/>
  <c r="L1778" i="1"/>
  <c r="M1778" i="1"/>
  <c r="N1778" i="1"/>
  <c r="I1779" i="1"/>
  <c r="M1779" i="1" s="1"/>
  <c r="J1779" i="1"/>
  <c r="O1779" i="1" s="1"/>
  <c r="K1779" i="1"/>
  <c r="L1779" i="1"/>
  <c r="N1779" i="1"/>
  <c r="I1780" i="1"/>
  <c r="J1780" i="1"/>
  <c r="O1780" i="1" s="1"/>
  <c r="I1781" i="1"/>
  <c r="J1781" i="1"/>
  <c r="O1781" i="1" s="1"/>
  <c r="M1781" i="1"/>
  <c r="I1782" i="1"/>
  <c r="J1782" i="1"/>
  <c r="O1782" i="1" s="1"/>
  <c r="I1783" i="1"/>
  <c r="J1783" i="1"/>
  <c r="O1783" i="1" s="1"/>
  <c r="K1783" i="1"/>
  <c r="L1783" i="1"/>
  <c r="M1783" i="1"/>
  <c r="N1783" i="1"/>
  <c r="I1784" i="1"/>
  <c r="N1784" i="1" s="1"/>
  <c r="J1784" i="1"/>
  <c r="O1784" i="1" s="1"/>
  <c r="K1784" i="1"/>
  <c r="L1784" i="1"/>
  <c r="M1784" i="1"/>
  <c r="I1785" i="1"/>
  <c r="J1785" i="1"/>
  <c r="O1785" i="1" s="1"/>
  <c r="M1785" i="1"/>
  <c r="I1786" i="1"/>
  <c r="L1786" i="1" s="1"/>
  <c r="J1786" i="1"/>
  <c r="O1786" i="1" s="1"/>
  <c r="K1786" i="1"/>
  <c r="M1786" i="1"/>
  <c r="N1786" i="1"/>
  <c r="I1787" i="1"/>
  <c r="M1787" i="1" s="1"/>
  <c r="J1787" i="1"/>
  <c r="O1787" i="1" s="1"/>
  <c r="K1787" i="1"/>
  <c r="L1787" i="1"/>
  <c r="N1787" i="1"/>
  <c r="I1788" i="1"/>
  <c r="J1788" i="1"/>
  <c r="O1788" i="1" s="1"/>
  <c r="L1788" i="1"/>
  <c r="M1788" i="1"/>
  <c r="I1789" i="1"/>
  <c r="J1789" i="1"/>
  <c r="O1789" i="1" s="1"/>
  <c r="M1789" i="1"/>
  <c r="I1790" i="1"/>
  <c r="K1790" i="1" s="1"/>
  <c r="J1790" i="1"/>
  <c r="O1790" i="1" s="1"/>
  <c r="N1790" i="1"/>
  <c r="I1791" i="1"/>
  <c r="J1791" i="1"/>
  <c r="O1791" i="1" s="1"/>
  <c r="K1791" i="1"/>
  <c r="L1791" i="1"/>
  <c r="M1791" i="1"/>
  <c r="N1791" i="1"/>
  <c r="I1792" i="1"/>
  <c r="J1792" i="1"/>
  <c r="O1792" i="1" s="1"/>
  <c r="I1793" i="1"/>
  <c r="K1793" i="1" s="1"/>
  <c r="J1793" i="1"/>
  <c r="O1793" i="1" s="1"/>
  <c r="L1793" i="1"/>
  <c r="M1793" i="1"/>
  <c r="N1793" i="1"/>
  <c r="I1794" i="1"/>
  <c r="L1794" i="1" s="1"/>
  <c r="J1794" i="1"/>
  <c r="O1794" i="1" s="1"/>
  <c r="K1794" i="1"/>
  <c r="M1794" i="1"/>
  <c r="N1794" i="1"/>
  <c r="I1795" i="1"/>
  <c r="M1795" i="1" s="1"/>
  <c r="J1795" i="1"/>
  <c r="O1795" i="1" s="1"/>
  <c r="K1795" i="1"/>
  <c r="L1795" i="1"/>
  <c r="N1795" i="1"/>
  <c r="I1796" i="1"/>
  <c r="J1796" i="1"/>
  <c r="O1796" i="1" s="1"/>
  <c r="L1796" i="1"/>
  <c r="M1796" i="1"/>
  <c r="I1797" i="1"/>
  <c r="M1797" i="1" s="1"/>
  <c r="J1797" i="1"/>
  <c r="O1797" i="1" s="1"/>
  <c r="N1797" i="1"/>
  <c r="I1798" i="1"/>
  <c r="J1798" i="1"/>
  <c r="O1798" i="1" s="1"/>
  <c r="K1798" i="1"/>
  <c r="I1799" i="1"/>
  <c r="J1799" i="1"/>
  <c r="O1799" i="1" s="1"/>
  <c r="K1799" i="1"/>
  <c r="L1799" i="1"/>
  <c r="M1799" i="1"/>
  <c r="N1799" i="1"/>
  <c r="I1800" i="1"/>
  <c r="N1800" i="1" s="1"/>
  <c r="J1800" i="1"/>
  <c r="O1800" i="1" s="1"/>
  <c r="L1800" i="1"/>
  <c r="M1800" i="1"/>
  <c r="I1801" i="1"/>
  <c r="M1801" i="1" s="1"/>
  <c r="J1801" i="1"/>
  <c r="O1801" i="1" s="1"/>
  <c r="I1802" i="1"/>
  <c r="L1802" i="1" s="1"/>
  <c r="J1802" i="1"/>
  <c r="O1802" i="1" s="1"/>
  <c r="K1802" i="1"/>
  <c r="M1802" i="1"/>
  <c r="N1802" i="1"/>
  <c r="I1803" i="1"/>
  <c r="M1803" i="1" s="1"/>
  <c r="J1803" i="1"/>
  <c r="O1803" i="1" s="1"/>
  <c r="K1803" i="1"/>
  <c r="L1803" i="1"/>
  <c r="N1803" i="1"/>
  <c r="I1804" i="1"/>
  <c r="J1804" i="1"/>
  <c r="O1804" i="1" s="1"/>
  <c r="L1804" i="1"/>
  <c r="M1804" i="1"/>
  <c r="I1805" i="1"/>
  <c r="J1805" i="1"/>
  <c r="O1805" i="1" s="1"/>
  <c r="M1805" i="1"/>
  <c r="I1806" i="1"/>
  <c r="K1806" i="1" s="1"/>
  <c r="J1806" i="1"/>
  <c r="O1806" i="1" s="1"/>
  <c r="N1806" i="1"/>
  <c r="I1807" i="1"/>
  <c r="J1807" i="1"/>
  <c r="O1807" i="1" s="1"/>
  <c r="K1807" i="1"/>
  <c r="L1807" i="1"/>
  <c r="M1807" i="1"/>
  <c r="N1807" i="1"/>
  <c r="I1808" i="1"/>
  <c r="J1808" i="1"/>
  <c r="O1808" i="1" s="1"/>
  <c r="I1809" i="1"/>
  <c r="K1809" i="1" s="1"/>
  <c r="J1809" i="1"/>
  <c r="O1809" i="1" s="1"/>
  <c r="L1809" i="1"/>
  <c r="M1809" i="1"/>
  <c r="N1809" i="1"/>
  <c r="I1810" i="1"/>
  <c r="L1810" i="1" s="1"/>
  <c r="J1810" i="1"/>
  <c r="O1810" i="1" s="1"/>
  <c r="K1810" i="1"/>
  <c r="M1810" i="1"/>
  <c r="N1810" i="1"/>
  <c r="I1811" i="1"/>
  <c r="M1811" i="1" s="1"/>
  <c r="J1811" i="1"/>
  <c r="O1811" i="1" s="1"/>
  <c r="K1811" i="1"/>
  <c r="L1811" i="1"/>
  <c r="N1811" i="1"/>
  <c r="I1812" i="1"/>
  <c r="J1812" i="1"/>
  <c r="O1812" i="1" s="1"/>
  <c r="M1812" i="1"/>
  <c r="I1813" i="1"/>
  <c r="M1813" i="1" s="1"/>
  <c r="J1813" i="1"/>
  <c r="O1813" i="1" s="1"/>
  <c r="N1813" i="1"/>
  <c r="I1814" i="1"/>
  <c r="J1814" i="1"/>
  <c r="O1814" i="1" s="1"/>
  <c r="I1815" i="1"/>
  <c r="J1815" i="1"/>
  <c r="O1815" i="1" s="1"/>
  <c r="K1815" i="1"/>
  <c r="L1815" i="1"/>
  <c r="M1815" i="1"/>
  <c r="N1815" i="1"/>
  <c r="I1816" i="1"/>
  <c r="N1816" i="1" s="1"/>
  <c r="J1816" i="1"/>
  <c r="O1816" i="1" s="1"/>
  <c r="L1816" i="1"/>
  <c r="M1816" i="1"/>
  <c r="I1817" i="1"/>
  <c r="J1817" i="1"/>
  <c r="O1817" i="1" s="1"/>
  <c r="M1817" i="1"/>
  <c r="I1818" i="1"/>
  <c r="L1818" i="1" s="1"/>
  <c r="J1818" i="1"/>
  <c r="O1818" i="1" s="1"/>
  <c r="K1818" i="1"/>
  <c r="M1818" i="1"/>
  <c r="N1818" i="1"/>
  <c r="I1819" i="1"/>
  <c r="M1819" i="1" s="1"/>
  <c r="J1819" i="1"/>
  <c r="O1819" i="1" s="1"/>
  <c r="K1819" i="1"/>
  <c r="L1819" i="1"/>
  <c r="N1819" i="1"/>
  <c r="I1820" i="1"/>
  <c r="J1820" i="1"/>
  <c r="O1820" i="1" s="1"/>
  <c r="L1820" i="1"/>
  <c r="M1820" i="1"/>
  <c r="I1821" i="1"/>
  <c r="J1821" i="1"/>
  <c r="O1821" i="1" s="1"/>
  <c r="M1821" i="1"/>
  <c r="I1822" i="1"/>
  <c r="K1822" i="1" s="1"/>
  <c r="J1822" i="1"/>
  <c r="O1822" i="1" s="1"/>
  <c r="N1822" i="1"/>
  <c r="I1823" i="1"/>
  <c r="J1823" i="1"/>
  <c r="O1823" i="1" s="1"/>
  <c r="K1823" i="1"/>
  <c r="L1823" i="1"/>
  <c r="M1823" i="1"/>
  <c r="N1823" i="1"/>
  <c r="I1824" i="1"/>
  <c r="J1824" i="1"/>
  <c r="O1824" i="1" s="1"/>
  <c r="I1825" i="1"/>
  <c r="K1825" i="1" s="1"/>
  <c r="J1825" i="1"/>
  <c r="O1825" i="1" s="1"/>
  <c r="L1825" i="1"/>
  <c r="M1825" i="1"/>
  <c r="N1825" i="1"/>
  <c r="I1826" i="1"/>
  <c r="L1826" i="1" s="1"/>
  <c r="J1826" i="1"/>
  <c r="O1826" i="1" s="1"/>
  <c r="K1826" i="1"/>
  <c r="M1826" i="1"/>
  <c r="N1826" i="1"/>
  <c r="I1827" i="1"/>
  <c r="M1827" i="1" s="1"/>
  <c r="J1827" i="1"/>
  <c r="O1827" i="1" s="1"/>
  <c r="K1827" i="1"/>
  <c r="L1827" i="1"/>
  <c r="N1827" i="1"/>
  <c r="I1828" i="1"/>
  <c r="J1828" i="1"/>
  <c r="O1828" i="1" s="1"/>
  <c r="L1828" i="1"/>
  <c r="M1828" i="1"/>
  <c r="I1829" i="1"/>
  <c r="M1829" i="1" s="1"/>
  <c r="J1829" i="1"/>
  <c r="O1829" i="1" s="1"/>
  <c r="N1829" i="1"/>
  <c r="I1830" i="1"/>
  <c r="J1830" i="1"/>
  <c r="O1830" i="1" s="1"/>
  <c r="K1830" i="1"/>
  <c r="I1831" i="1"/>
  <c r="J1831" i="1"/>
  <c r="O1831" i="1" s="1"/>
  <c r="K1831" i="1"/>
  <c r="L1831" i="1"/>
  <c r="M1831" i="1"/>
  <c r="N1831" i="1"/>
  <c r="I1832" i="1"/>
  <c r="N1832" i="1" s="1"/>
  <c r="J1832" i="1"/>
  <c r="O1832" i="1" s="1"/>
  <c r="L1832" i="1"/>
  <c r="M1832" i="1"/>
  <c r="I1833" i="1"/>
  <c r="M1833" i="1" s="1"/>
  <c r="J1833" i="1"/>
  <c r="O1833" i="1" s="1"/>
  <c r="I1834" i="1"/>
  <c r="L1834" i="1" s="1"/>
  <c r="J1834" i="1"/>
  <c r="O1834" i="1" s="1"/>
  <c r="K1834" i="1"/>
  <c r="M1834" i="1"/>
  <c r="N1834" i="1"/>
  <c r="I1835" i="1"/>
  <c r="M1835" i="1" s="1"/>
  <c r="J1835" i="1"/>
  <c r="O1835" i="1" s="1"/>
  <c r="K1835" i="1"/>
  <c r="L1835" i="1"/>
  <c r="N1835" i="1"/>
  <c r="I1836" i="1"/>
  <c r="J1836" i="1"/>
  <c r="O1836" i="1" s="1"/>
  <c r="L1836" i="1"/>
  <c r="M1836" i="1"/>
  <c r="I1837" i="1"/>
  <c r="J1837" i="1"/>
  <c r="O1837" i="1" s="1"/>
  <c r="M1837" i="1"/>
  <c r="I1838" i="1"/>
  <c r="K1838" i="1" s="1"/>
  <c r="J1838" i="1"/>
  <c r="O1838" i="1" s="1"/>
  <c r="N1838" i="1"/>
  <c r="I1839" i="1"/>
  <c r="J1839" i="1"/>
  <c r="O1839" i="1" s="1"/>
  <c r="K1839" i="1"/>
  <c r="L1839" i="1"/>
  <c r="M1839" i="1"/>
  <c r="N1839" i="1"/>
  <c r="I1840" i="1"/>
  <c r="J1840" i="1"/>
  <c r="O1840" i="1" s="1"/>
  <c r="I1841" i="1"/>
  <c r="K1841" i="1" s="1"/>
  <c r="J1841" i="1"/>
  <c r="O1841" i="1" s="1"/>
  <c r="L1841" i="1"/>
  <c r="M1841" i="1"/>
  <c r="N1841" i="1"/>
  <c r="I1842" i="1"/>
  <c r="L1842" i="1" s="1"/>
  <c r="J1842" i="1"/>
  <c r="O1842" i="1" s="1"/>
  <c r="K1842" i="1"/>
  <c r="M1842" i="1"/>
  <c r="N1842" i="1"/>
  <c r="I1843" i="1"/>
  <c r="M1843" i="1" s="1"/>
  <c r="J1843" i="1"/>
  <c r="O1843" i="1" s="1"/>
  <c r="K1843" i="1"/>
  <c r="L1843" i="1"/>
  <c r="N1843" i="1"/>
  <c r="I1844" i="1"/>
  <c r="J1844" i="1"/>
  <c r="O1844" i="1" s="1"/>
  <c r="I1845" i="1"/>
  <c r="K1845" i="1" s="1"/>
  <c r="J1845" i="1"/>
  <c r="O1845" i="1" s="1"/>
  <c r="L1845" i="1"/>
  <c r="M1845" i="1"/>
  <c r="N1845" i="1"/>
  <c r="I1846" i="1"/>
  <c r="J1846" i="1"/>
  <c r="O1846" i="1" s="1"/>
  <c r="M1846" i="1"/>
  <c r="I1847" i="1"/>
  <c r="J1847" i="1"/>
  <c r="O1847" i="1" s="1"/>
  <c r="K1847" i="1"/>
  <c r="L1847" i="1"/>
  <c r="M1847" i="1"/>
  <c r="N1847" i="1"/>
  <c r="I1848" i="1"/>
  <c r="J1848" i="1"/>
  <c r="O1848" i="1" s="1"/>
  <c r="L1848" i="1"/>
  <c r="I1849" i="1"/>
  <c r="J1849" i="1"/>
  <c r="O1849" i="1" s="1"/>
  <c r="M1849" i="1"/>
  <c r="I1850" i="1"/>
  <c r="J1850" i="1"/>
  <c r="O1850" i="1" s="1"/>
  <c r="M1850" i="1"/>
  <c r="I1851" i="1"/>
  <c r="M1851" i="1" s="1"/>
  <c r="J1851" i="1"/>
  <c r="O1851" i="1" s="1"/>
  <c r="K1851" i="1"/>
  <c r="L1851" i="1"/>
  <c r="N1851" i="1"/>
  <c r="I1852" i="1"/>
  <c r="N1852" i="1" s="1"/>
  <c r="J1852" i="1"/>
  <c r="O1852" i="1" s="1"/>
  <c r="K1852" i="1"/>
  <c r="L1852" i="1"/>
  <c r="M1852" i="1"/>
  <c r="I1853" i="1"/>
  <c r="K1853" i="1" s="1"/>
  <c r="J1853" i="1"/>
  <c r="O1853" i="1" s="1"/>
  <c r="L1853" i="1"/>
  <c r="M1853" i="1"/>
  <c r="N1853" i="1"/>
  <c r="I1854" i="1"/>
  <c r="L1854" i="1" s="1"/>
  <c r="J1854" i="1"/>
  <c r="O1854" i="1" s="1"/>
  <c r="I1855" i="1"/>
  <c r="J1855" i="1"/>
  <c r="O1855" i="1" s="1"/>
  <c r="K1855" i="1"/>
  <c r="L1855" i="1"/>
  <c r="M1855" i="1"/>
  <c r="N1855" i="1"/>
  <c r="I1856" i="1"/>
  <c r="J1856" i="1"/>
  <c r="O1856" i="1" s="1"/>
  <c r="K1856" i="1"/>
  <c r="I1857" i="1"/>
  <c r="J1857" i="1"/>
  <c r="O1857" i="1" s="1"/>
  <c r="I1858" i="1"/>
  <c r="J1858" i="1"/>
  <c r="O1858" i="1" s="1"/>
  <c r="N1858" i="1"/>
  <c r="I1859" i="1"/>
  <c r="M1859" i="1" s="1"/>
  <c r="J1859" i="1"/>
  <c r="O1859" i="1" s="1"/>
  <c r="K1859" i="1"/>
  <c r="L1859" i="1"/>
  <c r="N1859" i="1"/>
  <c r="I1860" i="1"/>
  <c r="J1860" i="1"/>
  <c r="O1860" i="1" s="1"/>
  <c r="I1861" i="1"/>
  <c r="J1861" i="1"/>
  <c r="O1861" i="1" s="1"/>
  <c r="K1861" i="1"/>
  <c r="I1862" i="1"/>
  <c r="K1862" i="1" s="1"/>
  <c r="J1862" i="1"/>
  <c r="O1862" i="1" s="1"/>
  <c r="M1862" i="1"/>
  <c r="N1862" i="1"/>
  <c r="I1863" i="1"/>
  <c r="J1863" i="1"/>
  <c r="O1863" i="1" s="1"/>
  <c r="K1863" i="1"/>
  <c r="L1863" i="1"/>
  <c r="M1863" i="1"/>
  <c r="N1863" i="1"/>
  <c r="I1864" i="1"/>
  <c r="J1864" i="1"/>
  <c r="O1864" i="1" s="1"/>
  <c r="K1864" i="1"/>
  <c r="L1864" i="1"/>
  <c r="M1864" i="1"/>
  <c r="N1864" i="1"/>
  <c r="I1865" i="1"/>
  <c r="J1865" i="1"/>
  <c r="O1865" i="1" s="1"/>
  <c r="M1865" i="1"/>
  <c r="I1866" i="1"/>
  <c r="K1866" i="1" s="1"/>
  <c r="J1866" i="1"/>
  <c r="O1866" i="1" s="1"/>
  <c r="I1867" i="1"/>
  <c r="M1867" i="1" s="1"/>
  <c r="J1867" i="1"/>
  <c r="O1867" i="1" s="1"/>
  <c r="K1867" i="1"/>
  <c r="L1867" i="1"/>
  <c r="N1867" i="1"/>
  <c r="I1868" i="1"/>
  <c r="N1868" i="1" s="1"/>
  <c r="J1868" i="1"/>
  <c r="O1868" i="1" s="1"/>
  <c r="L1868" i="1"/>
  <c r="M1868" i="1"/>
  <c r="I1869" i="1"/>
  <c r="J1869" i="1"/>
  <c r="O1869" i="1" s="1"/>
  <c r="N1869" i="1"/>
  <c r="I1870" i="1"/>
  <c r="J1870" i="1"/>
  <c r="O1870" i="1" s="1"/>
  <c r="K1870" i="1"/>
  <c r="N1870" i="1"/>
  <c r="I1871" i="1"/>
  <c r="J1871" i="1"/>
  <c r="O1871" i="1" s="1"/>
  <c r="K1871" i="1"/>
  <c r="L1871" i="1"/>
  <c r="M1871" i="1"/>
  <c r="N1871" i="1"/>
  <c r="I1872" i="1"/>
  <c r="N1872" i="1" s="1"/>
  <c r="J1872" i="1"/>
  <c r="O1872" i="1" s="1"/>
  <c r="K1872" i="1"/>
  <c r="L1872" i="1"/>
  <c r="M1872" i="1"/>
  <c r="I1873" i="1"/>
  <c r="K1873" i="1" s="1"/>
  <c r="J1873" i="1"/>
  <c r="O1873" i="1" s="1"/>
  <c r="L1873" i="1"/>
  <c r="M1873" i="1"/>
  <c r="I1874" i="1"/>
  <c r="L1874" i="1" s="1"/>
  <c r="J1874" i="1"/>
  <c r="O1874" i="1" s="1"/>
  <c r="K1874" i="1"/>
  <c r="M1874" i="1"/>
  <c r="N1874" i="1"/>
  <c r="I1875" i="1"/>
  <c r="J1875" i="1"/>
  <c r="O1875" i="1" s="1"/>
  <c r="N1875" i="1"/>
  <c r="I1876" i="1"/>
  <c r="J1876" i="1"/>
  <c r="O1876" i="1" s="1"/>
  <c r="K1876" i="1"/>
  <c r="L1876" i="1"/>
  <c r="I1877" i="1"/>
  <c r="L1877" i="1" s="1"/>
  <c r="J1877" i="1"/>
  <c r="O1877" i="1" s="1"/>
  <c r="I1878" i="1"/>
  <c r="J1878" i="1"/>
  <c r="O1878" i="1" s="1"/>
  <c r="K1878" i="1"/>
  <c r="L1878" i="1"/>
  <c r="M1878" i="1"/>
  <c r="N1878" i="1"/>
  <c r="I1879" i="1"/>
  <c r="J1879" i="1"/>
  <c r="O1879" i="1" s="1"/>
  <c r="K1879" i="1"/>
  <c r="L1879" i="1"/>
  <c r="M1879" i="1"/>
  <c r="N1879" i="1"/>
  <c r="I1880" i="1"/>
  <c r="J1880" i="1"/>
  <c r="O1880" i="1" s="1"/>
  <c r="M1880" i="1"/>
  <c r="I1881" i="1"/>
  <c r="J1881" i="1"/>
  <c r="O1881" i="1" s="1"/>
  <c r="I1882" i="1"/>
  <c r="L1882" i="1" s="1"/>
  <c r="J1882" i="1"/>
  <c r="O1882" i="1" s="1"/>
  <c r="K1882" i="1"/>
  <c r="M1882" i="1"/>
  <c r="N1882" i="1"/>
  <c r="I1883" i="1"/>
  <c r="M1883" i="1" s="1"/>
  <c r="J1883" i="1"/>
  <c r="O1883" i="1" s="1"/>
  <c r="L1883" i="1"/>
  <c r="N1883" i="1"/>
  <c r="I1884" i="1"/>
  <c r="J1884" i="1"/>
  <c r="O1884" i="1" s="1"/>
  <c r="L1884" i="1"/>
  <c r="I1885" i="1"/>
  <c r="K1885" i="1" s="1"/>
  <c r="J1885" i="1"/>
  <c r="O1885" i="1" s="1"/>
  <c r="I1886" i="1"/>
  <c r="N1886" i="1" s="1"/>
  <c r="J1886" i="1"/>
  <c r="O1886" i="1" s="1"/>
  <c r="K1886" i="1"/>
  <c r="L1886" i="1"/>
  <c r="M1886" i="1"/>
  <c r="I1887" i="1"/>
  <c r="J1887" i="1"/>
  <c r="O1887" i="1" s="1"/>
  <c r="K1887" i="1"/>
  <c r="L1887" i="1"/>
  <c r="M1887" i="1"/>
  <c r="N1887" i="1"/>
  <c r="I1888" i="1"/>
  <c r="K1888" i="1" s="1"/>
  <c r="J1888" i="1"/>
  <c r="O1888" i="1" s="1"/>
  <c r="L1888" i="1"/>
  <c r="M1888" i="1"/>
  <c r="N1888" i="1"/>
  <c r="I1889" i="1"/>
  <c r="K1889" i="1" s="1"/>
  <c r="J1889" i="1"/>
  <c r="O1889" i="1" s="1"/>
  <c r="L1889" i="1"/>
  <c r="M1889" i="1"/>
  <c r="N1889" i="1"/>
  <c r="I1890" i="1"/>
  <c r="J1890" i="1"/>
  <c r="O1890" i="1" s="1"/>
  <c r="N1890" i="1"/>
  <c r="I1891" i="1"/>
  <c r="J1891" i="1"/>
  <c r="O1891" i="1" s="1"/>
  <c r="L1891" i="1"/>
  <c r="I1892" i="1"/>
  <c r="N1892" i="1" s="1"/>
  <c r="J1892" i="1"/>
  <c r="O1892" i="1" s="1"/>
  <c r="K1892" i="1"/>
  <c r="L1892" i="1"/>
  <c r="M1892" i="1"/>
  <c r="I1893" i="1"/>
  <c r="J1893" i="1"/>
  <c r="O1893" i="1" s="1"/>
  <c r="K1893" i="1"/>
  <c r="L1893" i="1"/>
  <c r="M1893" i="1"/>
  <c r="N1893" i="1"/>
  <c r="I1894" i="1"/>
  <c r="J1894" i="1"/>
  <c r="O1894" i="1" s="1"/>
  <c r="I1895" i="1"/>
  <c r="J1895" i="1"/>
  <c r="O1895" i="1" s="1"/>
  <c r="K1895" i="1"/>
  <c r="L1895" i="1"/>
  <c r="M1895" i="1"/>
  <c r="N1895" i="1"/>
  <c r="I1896" i="1"/>
  <c r="K1896" i="1" s="1"/>
  <c r="J1896" i="1"/>
  <c r="O1896" i="1" s="1"/>
  <c r="I1897" i="1"/>
  <c r="K1897" i="1" s="1"/>
  <c r="J1897" i="1"/>
  <c r="O1897" i="1" s="1"/>
  <c r="L1897" i="1"/>
  <c r="M1897" i="1"/>
  <c r="N1897" i="1"/>
  <c r="I1898" i="1"/>
  <c r="K1898" i="1" s="1"/>
  <c r="J1898" i="1"/>
  <c r="O1898" i="1" s="1"/>
  <c r="L1898" i="1"/>
  <c r="M1898" i="1"/>
  <c r="N1898" i="1"/>
  <c r="I1899" i="1"/>
  <c r="J1899" i="1"/>
  <c r="O1899" i="1" s="1"/>
  <c r="K1899" i="1"/>
  <c r="L1899" i="1"/>
  <c r="M1899" i="1"/>
  <c r="N1899" i="1"/>
  <c r="I1900" i="1"/>
  <c r="N1900" i="1" s="1"/>
  <c r="J1900" i="1"/>
  <c r="O1900" i="1" s="1"/>
  <c r="L1900" i="1"/>
  <c r="I1901" i="1"/>
  <c r="J1901" i="1"/>
  <c r="O1901" i="1" s="1"/>
  <c r="M1901" i="1"/>
  <c r="I1902" i="1"/>
  <c r="K1902" i="1" s="1"/>
  <c r="J1902" i="1"/>
  <c r="O1902" i="1" s="1"/>
  <c r="I1903" i="1"/>
  <c r="J1903" i="1"/>
  <c r="O1903" i="1" s="1"/>
  <c r="I1904" i="1"/>
  <c r="N1904" i="1" s="1"/>
  <c r="J1904" i="1"/>
  <c r="O1904" i="1" s="1"/>
  <c r="K1904" i="1"/>
  <c r="L1904" i="1"/>
  <c r="M1904" i="1"/>
  <c r="I1905" i="1"/>
  <c r="J1905" i="1"/>
  <c r="O1905" i="1" s="1"/>
  <c r="I1906" i="1"/>
  <c r="K1906" i="1" s="1"/>
  <c r="J1906" i="1"/>
  <c r="O1906" i="1" s="1"/>
  <c r="L1906" i="1"/>
  <c r="M1906" i="1"/>
  <c r="N1906" i="1"/>
  <c r="I1907" i="1"/>
  <c r="J1907" i="1"/>
  <c r="O1907" i="1" s="1"/>
  <c r="K1907" i="1"/>
  <c r="L1907" i="1"/>
  <c r="M1907" i="1"/>
  <c r="N1907" i="1"/>
  <c r="I1908" i="1"/>
  <c r="J1908" i="1"/>
  <c r="O1908" i="1" s="1"/>
  <c r="I1909" i="1"/>
  <c r="J1909" i="1"/>
  <c r="O1909" i="1" s="1"/>
  <c r="I1910" i="1"/>
  <c r="J1910" i="1"/>
  <c r="O1910" i="1" s="1"/>
  <c r="K1910" i="1"/>
  <c r="N1910" i="1"/>
  <c r="I1911" i="1"/>
  <c r="J1911" i="1"/>
  <c r="O1911" i="1" s="1"/>
  <c r="L1911" i="1"/>
  <c r="I1912" i="1"/>
  <c r="N1912" i="1" s="1"/>
  <c r="J1912" i="1"/>
  <c r="O1912" i="1" s="1"/>
  <c r="K1912" i="1"/>
  <c r="L1912" i="1"/>
  <c r="M1912" i="1"/>
  <c r="I1913" i="1"/>
  <c r="K1913" i="1" s="1"/>
  <c r="J1913" i="1"/>
  <c r="O1913" i="1" s="1"/>
  <c r="M1913" i="1"/>
  <c r="N1913" i="1"/>
  <c r="I1914" i="1"/>
  <c r="K1914" i="1" s="1"/>
  <c r="J1914" i="1"/>
  <c r="O1914" i="1" s="1"/>
  <c r="L1914" i="1"/>
  <c r="M1914" i="1"/>
  <c r="N1914" i="1"/>
  <c r="I1915" i="1"/>
  <c r="J1915" i="1"/>
  <c r="O1915" i="1" s="1"/>
  <c r="K1915" i="1"/>
  <c r="L1915" i="1"/>
  <c r="M1915" i="1"/>
  <c r="N1915" i="1"/>
  <c r="I1916" i="1"/>
  <c r="J1916" i="1"/>
  <c r="O1916" i="1" s="1"/>
  <c r="L1916" i="1"/>
  <c r="N1916" i="1"/>
  <c r="I1917" i="1"/>
  <c r="M1917" i="1" s="1"/>
  <c r="J1917" i="1"/>
  <c r="O1917" i="1" s="1"/>
  <c r="I1918" i="1"/>
  <c r="J1918" i="1"/>
  <c r="O1918" i="1" s="1"/>
  <c r="K1918" i="1"/>
  <c r="I1919" i="1"/>
  <c r="K1919" i="1" s="1"/>
  <c r="J1919" i="1"/>
  <c r="O1919" i="1" s="1"/>
  <c r="I1920" i="1"/>
  <c r="N1920" i="1" s="1"/>
  <c r="J1920" i="1"/>
  <c r="O1920" i="1" s="1"/>
  <c r="K1920" i="1"/>
  <c r="L1920" i="1"/>
  <c r="M1920" i="1"/>
  <c r="I1921" i="1"/>
  <c r="J1921" i="1"/>
  <c r="O1921" i="1" s="1"/>
  <c r="K1921" i="1"/>
  <c r="L1921" i="1"/>
  <c r="M1921" i="1"/>
  <c r="N1921" i="1"/>
  <c r="I1922" i="1"/>
  <c r="K1922" i="1" s="1"/>
  <c r="J1922" i="1"/>
  <c r="O1922" i="1" s="1"/>
  <c r="L1922" i="1"/>
  <c r="M1922" i="1"/>
  <c r="N1922" i="1"/>
  <c r="I1923" i="1"/>
  <c r="J1923" i="1"/>
  <c r="O1923" i="1" s="1"/>
  <c r="K1923" i="1"/>
  <c r="L1923" i="1"/>
  <c r="M1923" i="1"/>
  <c r="N1923" i="1"/>
  <c r="I1924" i="1"/>
  <c r="J1924" i="1"/>
  <c r="O1924" i="1" s="1"/>
  <c r="I1925" i="1"/>
  <c r="J1925" i="1"/>
  <c r="O1925" i="1" s="1"/>
  <c r="M1925" i="1"/>
  <c r="I1926" i="1"/>
  <c r="J1926" i="1"/>
  <c r="O1926" i="1" s="1"/>
  <c r="I1927" i="1"/>
  <c r="J1927" i="1"/>
  <c r="O1927" i="1" s="1"/>
  <c r="K1927" i="1"/>
  <c r="L1927" i="1"/>
  <c r="I1928" i="1"/>
  <c r="N1928" i="1" s="1"/>
  <c r="J1928" i="1"/>
  <c r="O1928" i="1" s="1"/>
  <c r="K1928" i="1"/>
  <c r="L1928" i="1"/>
  <c r="M1928" i="1"/>
  <c r="I1929" i="1"/>
  <c r="J1929" i="1"/>
  <c r="O1929" i="1" s="1"/>
  <c r="K1929" i="1"/>
  <c r="N1929" i="1"/>
  <c r="I1930" i="1"/>
  <c r="K1930" i="1" s="1"/>
  <c r="J1930" i="1"/>
  <c r="O1930" i="1" s="1"/>
  <c r="L1930" i="1"/>
  <c r="M1930" i="1"/>
  <c r="N1930" i="1"/>
  <c r="I1931" i="1"/>
  <c r="J1931" i="1"/>
  <c r="O1931" i="1" s="1"/>
  <c r="K1931" i="1"/>
  <c r="L1931" i="1"/>
  <c r="M1931" i="1"/>
  <c r="N1931" i="1"/>
  <c r="I1932" i="1"/>
  <c r="N1932" i="1" s="1"/>
  <c r="J1932" i="1"/>
  <c r="O1932" i="1" s="1"/>
  <c r="L1932" i="1"/>
  <c r="I1933" i="1"/>
  <c r="J1933" i="1"/>
  <c r="O1933" i="1" s="1"/>
  <c r="I1934" i="1"/>
  <c r="K1934" i="1" s="1"/>
  <c r="J1934" i="1"/>
  <c r="O1934" i="1" s="1"/>
  <c r="I1935" i="1"/>
  <c r="J1935" i="1"/>
  <c r="O1935" i="1" s="1"/>
  <c r="K1935" i="1"/>
  <c r="I1936" i="1"/>
  <c r="N1936" i="1" s="1"/>
  <c r="J1936" i="1"/>
  <c r="O1936" i="1" s="1"/>
  <c r="K1936" i="1"/>
  <c r="L1936" i="1"/>
  <c r="M1936" i="1"/>
  <c r="I1937" i="1"/>
  <c r="J1937" i="1"/>
  <c r="O1937" i="1" s="1"/>
  <c r="L1937" i="1"/>
  <c r="I1938" i="1"/>
  <c r="K1938" i="1" s="1"/>
  <c r="J1938" i="1"/>
  <c r="O1938" i="1" s="1"/>
  <c r="L1938" i="1"/>
  <c r="M1938" i="1"/>
  <c r="N1938" i="1"/>
  <c r="I1939" i="1"/>
  <c r="J1939" i="1"/>
  <c r="O1939" i="1" s="1"/>
  <c r="K1939" i="1"/>
  <c r="L1939" i="1"/>
  <c r="M1939" i="1"/>
  <c r="N1939" i="1"/>
  <c r="I1940" i="1"/>
  <c r="J1940" i="1"/>
  <c r="O1940" i="1" s="1"/>
  <c r="N1940" i="1"/>
  <c r="I1941" i="1"/>
  <c r="J1941" i="1"/>
  <c r="O1941" i="1" s="1"/>
  <c r="I1942" i="1"/>
  <c r="J1942" i="1"/>
  <c r="O1942" i="1" s="1"/>
  <c r="K1942" i="1"/>
  <c r="N1942" i="1"/>
  <c r="I1943" i="1"/>
  <c r="J1943" i="1"/>
  <c r="O1943" i="1" s="1"/>
  <c r="I1944" i="1"/>
  <c r="N1944" i="1" s="1"/>
  <c r="J1944" i="1"/>
  <c r="O1944" i="1" s="1"/>
  <c r="K1944" i="1"/>
  <c r="L1944" i="1"/>
  <c r="M1944" i="1"/>
  <c r="I1945" i="1"/>
  <c r="K1945" i="1" s="1"/>
  <c r="J1945" i="1"/>
  <c r="O1945" i="1" s="1"/>
  <c r="M1945" i="1"/>
  <c r="N1945" i="1"/>
  <c r="I1946" i="1"/>
  <c r="K1946" i="1" s="1"/>
  <c r="J1946" i="1"/>
  <c r="O1946" i="1" s="1"/>
  <c r="L1946" i="1"/>
  <c r="M1946" i="1"/>
  <c r="N1946" i="1"/>
  <c r="I1947" i="1"/>
  <c r="J1947" i="1"/>
  <c r="O1947" i="1" s="1"/>
  <c r="K1947" i="1"/>
  <c r="L1947" i="1"/>
  <c r="M1947" i="1"/>
  <c r="N1947" i="1"/>
  <c r="I1948" i="1"/>
  <c r="J1948" i="1"/>
  <c r="O1948" i="1" s="1"/>
  <c r="L1948" i="1"/>
  <c r="N1948" i="1"/>
  <c r="I1949" i="1"/>
  <c r="M1949" i="1" s="1"/>
  <c r="J1949" i="1"/>
  <c r="O1949" i="1" s="1"/>
  <c r="I1950" i="1"/>
  <c r="J1950" i="1"/>
  <c r="O1950" i="1" s="1"/>
  <c r="I1951" i="1"/>
  <c r="K1951" i="1" s="1"/>
  <c r="J1951" i="1"/>
  <c r="O1951" i="1" s="1"/>
  <c r="I1952" i="1"/>
  <c r="N1952" i="1" s="1"/>
  <c r="J1952" i="1"/>
  <c r="O1952" i="1" s="1"/>
  <c r="K1952" i="1"/>
  <c r="L1952" i="1"/>
  <c r="M1952" i="1"/>
  <c r="I1953" i="1"/>
  <c r="J1953" i="1"/>
  <c r="O1953" i="1" s="1"/>
  <c r="K1953" i="1"/>
  <c r="L1953" i="1"/>
  <c r="M1953" i="1"/>
  <c r="N1953" i="1"/>
  <c r="I1954" i="1"/>
  <c r="K1954" i="1" s="1"/>
  <c r="J1954" i="1"/>
  <c r="O1954" i="1" s="1"/>
  <c r="L1954" i="1"/>
  <c r="M1954" i="1"/>
  <c r="N1954" i="1"/>
  <c r="I1955" i="1"/>
  <c r="J1955" i="1"/>
  <c r="O1955" i="1" s="1"/>
  <c r="K1955" i="1"/>
  <c r="L1955" i="1"/>
  <c r="M1955" i="1"/>
  <c r="N1955" i="1"/>
  <c r="I1956" i="1"/>
  <c r="J1956" i="1"/>
  <c r="O1956" i="1" s="1"/>
  <c r="I1957" i="1"/>
  <c r="J1957" i="1"/>
  <c r="O1957" i="1" s="1"/>
  <c r="M1957" i="1"/>
  <c r="I1958" i="1"/>
  <c r="N1958" i="1" s="1"/>
  <c r="J1958" i="1"/>
  <c r="O1958" i="1" s="1"/>
  <c r="I1959" i="1"/>
  <c r="J1959" i="1"/>
  <c r="O1959" i="1" s="1"/>
  <c r="K1959" i="1"/>
  <c r="L1959" i="1"/>
  <c r="I1960" i="1"/>
  <c r="N1960" i="1" s="1"/>
  <c r="J1960" i="1"/>
  <c r="O1960" i="1" s="1"/>
  <c r="K1960" i="1"/>
  <c r="L1960" i="1"/>
  <c r="M1960" i="1"/>
  <c r="I1961" i="1"/>
  <c r="J1961" i="1"/>
  <c r="O1961" i="1" s="1"/>
  <c r="K1961" i="1"/>
  <c r="N1961" i="1"/>
  <c r="I1962" i="1"/>
  <c r="K1962" i="1" s="1"/>
  <c r="J1962" i="1"/>
  <c r="O1962" i="1" s="1"/>
  <c r="L1962" i="1"/>
  <c r="M1962" i="1"/>
  <c r="N1962" i="1"/>
  <c r="I1963" i="1"/>
  <c r="J1963" i="1"/>
  <c r="O1963" i="1" s="1"/>
  <c r="K1963" i="1"/>
  <c r="L1963" i="1"/>
  <c r="M1963" i="1"/>
  <c r="N1963" i="1"/>
  <c r="I1964" i="1"/>
  <c r="N1964" i="1" s="1"/>
  <c r="J1964" i="1"/>
  <c r="O1964" i="1" s="1"/>
  <c r="L1964" i="1"/>
  <c r="I1965" i="1"/>
  <c r="J1965" i="1"/>
  <c r="O1965" i="1" s="1"/>
  <c r="I1966" i="1"/>
  <c r="K1966" i="1" s="1"/>
  <c r="J1966" i="1"/>
  <c r="O1966" i="1" s="1"/>
  <c r="I1967" i="1"/>
  <c r="J1967" i="1"/>
  <c r="O1967" i="1" s="1"/>
  <c r="K1967" i="1"/>
  <c r="I1968" i="1"/>
  <c r="N1968" i="1" s="1"/>
  <c r="J1968" i="1"/>
  <c r="O1968" i="1" s="1"/>
  <c r="K1968" i="1"/>
  <c r="L1968" i="1"/>
  <c r="M1968" i="1"/>
  <c r="I1969" i="1"/>
  <c r="J1969" i="1"/>
  <c r="O1969" i="1" s="1"/>
  <c r="L1969" i="1"/>
  <c r="I1970" i="1"/>
  <c r="K1970" i="1" s="1"/>
  <c r="J1970" i="1"/>
  <c r="O1970" i="1" s="1"/>
  <c r="L1970" i="1"/>
  <c r="M1970" i="1"/>
  <c r="N1970" i="1"/>
  <c r="I1971" i="1"/>
  <c r="J1971" i="1"/>
  <c r="O1971" i="1" s="1"/>
  <c r="K1971" i="1"/>
  <c r="L1971" i="1"/>
  <c r="M1971" i="1"/>
  <c r="N1971" i="1"/>
  <c r="I1972" i="1"/>
  <c r="J1972" i="1"/>
  <c r="O1972" i="1" s="1"/>
  <c r="N1972" i="1"/>
  <c r="I1973" i="1"/>
  <c r="J1973" i="1"/>
  <c r="O1973" i="1" s="1"/>
  <c r="I1974" i="1"/>
  <c r="J1974" i="1"/>
  <c r="O1974" i="1" s="1"/>
  <c r="K1974" i="1"/>
  <c r="N1974" i="1"/>
  <c r="I1975" i="1"/>
  <c r="L1975" i="1" s="1"/>
  <c r="J1975" i="1"/>
  <c r="O1975" i="1" s="1"/>
  <c r="I1976" i="1"/>
  <c r="N1976" i="1" s="1"/>
  <c r="J1976" i="1"/>
  <c r="O1976" i="1" s="1"/>
  <c r="K1976" i="1"/>
  <c r="L1976" i="1"/>
  <c r="M1976" i="1"/>
  <c r="I1977" i="1"/>
  <c r="K1977" i="1" s="1"/>
  <c r="J1977" i="1"/>
  <c r="O1977" i="1" s="1"/>
  <c r="M1977" i="1"/>
  <c r="N1977" i="1"/>
  <c r="I1978" i="1"/>
  <c r="K1978" i="1" s="1"/>
  <c r="J1978" i="1"/>
  <c r="O1978" i="1" s="1"/>
  <c r="L1978" i="1"/>
  <c r="M1978" i="1"/>
  <c r="N1978" i="1"/>
  <c r="I1979" i="1"/>
  <c r="J1979" i="1"/>
  <c r="O1979" i="1" s="1"/>
  <c r="K1979" i="1"/>
  <c r="L1979" i="1"/>
  <c r="M1979" i="1"/>
  <c r="N1979" i="1"/>
  <c r="I1980" i="1"/>
  <c r="J1980" i="1"/>
  <c r="O1980" i="1" s="1"/>
  <c r="L1980" i="1"/>
  <c r="N1980" i="1"/>
  <c r="I1981" i="1"/>
  <c r="M1981" i="1" s="1"/>
  <c r="J1981" i="1"/>
  <c r="O1981" i="1" s="1"/>
  <c r="I1982" i="1"/>
  <c r="K1982" i="1" s="1"/>
  <c r="J1982" i="1"/>
  <c r="O1982" i="1" s="1"/>
  <c r="I1983" i="1"/>
  <c r="K1983" i="1" s="1"/>
  <c r="J1983" i="1"/>
  <c r="O1983" i="1" s="1"/>
  <c r="I1984" i="1"/>
  <c r="N1984" i="1" s="1"/>
  <c r="J1984" i="1"/>
  <c r="O1984" i="1" s="1"/>
  <c r="K1984" i="1"/>
  <c r="L1984" i="1"/>
  <c r="M1984" i="1"/>
  <c r="I1985" i="1"/>
  <c r="J1985" i="1"/>
  <c r="O1985" i="1" s="1"/>
  <c r="K1985" i="1"/>
  <c r="L1985" i="1"/>
  <c r="M1985" i="1"/>
  <c r="N1985" i="1"/>
  <c r="I1986" i="1"/>
  <c r="K1986" i="1" s="1"/>
  <c r="J1986" i="1"/>
  <c r="O1986" i="1" s="1"/>
  <c r="L1986" i="1"/>
  <c r="M1986" i="1"/>
  <c r="N1986" i="1"/>
  <c r="I1987" i="1"/>
  <c r="J1987" i="1"/>
  <c r="O1987" i="1" s="1"/>
  <c r="K1987" i="1"/>
  <c r="L1987" i="1"/>
  <c r="M1987" i="1"/>
  <c r="N1987" i="1"/>
  <c r="I1988" i="1"/>
  <c r="J1988" i="1"/>
  <c r="O1988" i="1" s="1"/>
  <c r="I1989" i="1"/>
  <c r="J1989" i="1"/>
  <c r="O1989" i="1" s="1"/>
  <c r="M1989" i="1"/>
  <c r="I1990" i="1"/>
  <c r="J1990" i="1"/>
  <c r="O1990" i="1" s="1"/>
  <c r="N1990" i="1"/>
  <c r="I1991" i="1"/>
  <c r="J1991" i="1"/>
  <c r="O1991" i="1" s="1"/>
  <c r="K1991" i="1"/>
  <c r="L1991" i="1"/>
  <c r="I1992" i="1"/>
  <c r="N1992" i="1" s="1"/>
  <c r="J1992" i="1"/>
  <c r="O1992" i="1" s="1"/>
  <c r="K1992" i="1"/>
  <c r="L1992" i="1"/>
  <c r="M1992" i="1"/>
  <c r="I1993" i="1"/>
  <c r="J1993" i="1"/>
  <c r="O1993" i="1" s="1"/>
  <c r="I1994" i="1"/>
  <c r="K1994" i="1" s="1"/>
  <c r="J1994" i="1"/>
  <c r="O1994" i="1" s="1"/>
  <c r="L1994" i="1"/>
  <c r="M1994" i="1"/>
  <c r="N1994" i="1"/>
  <c r="I1995" i="1"/>
  <c r="J1995" i="1"/>
  <c r="O1995" i="1" s="1"/>
  <c r="K1995" i="1"/>
  <c r="L1995" i="1"/>
  <c r="M1995" i="1"/>
  <c r="N1995" i="1"/>
  <c r="I1996" i="1"/>
  <c r="N1996" i="1" s="1"/>
  <c r="J1996" i="1"/>
  <c r="O1996" i="1" s="1"/>
  <c r="L1996" i="1"/>
  <c r="I1997" i="1"/>
  <c r="J1997" i="1"/>
  <c r="O1997" i="1" s="1"/>
  <c r="I1998" i="1"/>
  <c r="K1998" i="1" s="1"/>
  <c r="J1998" i="1"/>
  <c r="O1998" i="1" s="1"/>
  <c r="I1999" i="1"/>
  <c r="K1999" i="1" s="1"/>
  <c r="J1999" i="1"/>
  <c r="O1999" i="1" s="1"/>
  <c r="I2000" i="1"/>
  <c r="N2000" i="1" s="1"/>
  <c r="J2000" i="1"/>
  <c r="O2000" i="1" s="1"/>
  <c r="K2000" i="1"/>
  <c r="L2000" i="1"/>
  <c r="M2000" i="1"/>
  <c r="I2001" i="1"/>
  <c r="L2001" i="1" s="1"/>
  <c r="J2001" i="1"/>
  <c r="O2001" i="1" s="1"/>
  <c r="I2002" i="1"/>
  <c r="K2002" i="1" s="1"/>
  <c r="J2002" i="1"/>
  <c r="O2002" i="1" s="1"/>
  <c r="L2002" i="1"/>
  <c r="M2002" i="1"/>
  <c r="N2002" i="1"/>
  <c r="I2003" i="1"/>
  <c r="J2003" i="1"/>
  <c r="O2003" i="1" s="1"/>
  <c r="K2003" i="1"/>
  <c r="L2003" i="1"/>
  <c r="M2003" i="1"/>
  <c r="N2003" i="1"/>
  <c r="I2004" i="1"/>
  <c r="N2004" i="1" s="1"/>
  <c r="J2004" i="1"/>
  <c r="O2004" i="1" s="1"/>
  <c r="I2005" i="1"/>
  <c r="J2005" i="1"/>
  <c r="O2005" i="1" s="1"/>
  <c r="I2006" i="1"/>
  <c r="J2006" i="1"/>
  <c r="O2006" i="1" s="1"/>
  <c r="K2006" i="1"/>
  <c r="N2006" i="1"/>
  <c r="I2007" i="1"/>
  <c r="J2007" i="1"/>
  <c r="O2007" i="1" s="1"/>
  <c r="L2007" i="1"/>
  <c r="I2008" i="1"/>
  <c r="N2008" i="1" s="1"/>
  <c r="J2008" i="1"/>
  <c r="O2008" i="1" s="1"/>
  <c r="K2008" i="1"/>
  <c r="L2008" i="1"/>
  <c r="M2008" i="1"/>
  <c r="I2009" i="1"/>
  <c r="K2009" i="1" s="1"/>
  <c r="J2009" i="1"/>
  <c r="O2009" i="1" s="1"/>
  <c r="M2009" i="1"/>
  <c r="N2009" i="1"/>
  <c r="I2010" i="1"/>
  <c r="K2010" i="1" s="1"/>
  <c r="J2010" i="1"/>
  <c r="O2010" i="1" s="1"/>
  <c r="L2010" i="1"/>
  <c r="M2010" i="1"/>
  <c r="N2010" i="1"/>
  <c r="I2011" i="1"/>
  <c r="J2011" i="1"/>
  <c r="O2011" i="1" s="1"/>
  <c r="K2011" i="1"/>
  <c r="L2011" i="1"/>
  <c r="M2011" i="1"/>
  <c r="N2011" i="1"/>
  <c r="I2012" i="1"/>
  <c r="J2012" i="1"/>
  <c r="O2012" i="1" s="1"/>
  <c r="L2012" i="1"/>
  <c r="N2012" i="1"/>
  <c r="I2013" i="1"/>
  <c r="M2013" i="1" s="1"/>
  <c r="J2013" i="1"/>
  <c r="O2013" i="1" s="1"/>
  <c r="I2014" i="1"/>
  <c r="J2014" i="1"/>
  <c r="O2014" i="1" s="1"/>
  <c r="K2014" i="1"/>
  <c r="I2015" i="1"/>
  <c r="K2015" i="1" s="1"/>
  <c r="J2015" i="1"/>
  <c r="O2015" i="1" s="1"/>
  <c r="I2016" i="1"/>
  <c r="N2016" i="1" s="1"/>
  <c r="J2016" i="1"/>
  <c r="O2016" i="1" s="1"/>
  <c r="K2016" i="1"/>
  <c r="L2016" i="1"/>
  <c r="M2016" i="1"/>
  <c r="I2017" i="1"/>
  <c r="J2017" i="1"/>
  <c r="O2017" i="1" s="1"/>
  <c r="K2017" i="1"/>
  <c r="L2017" i="1"/>
  <c r="M2017" i="1"/>
  <c r="N2017" i="1"/>
  <c r="I2018" i="1"/>
  <c r="K2018" i="1" s="1"/>
  <c r="J2018" i="1"/>
  <c r="O2018" i="1" s="1"/>
  <c r="L2018" i="1"/>
  <c r="M2018" i="1"/>
  <c r="N2018" i="1"/>
  <c r="I2019" i="1"/>
  <c r="J2019" i="1"/>
  <c r="O2019" i="1" s="1"/>
  <c r="K2019" i="1"/>
  <c r="L2019" i="1"/>
  <c r="M2019" i="1"/>
  <c r="N2019" i="1"/>
  <c r="I2020" i="1"/>
  <c r="J2020" i="1"/>
  <c r="O2020" i="1" s="1"/>
  <c r="I2021" i="1"/>
  <c r="J2021" i="1"/>
  <c r="O2021" i="1" s="1"/>
  <c r="M2021" i="1"/>
  <c r="I2022" i="1"/>
  <c r="N2022" i="1" s="1"/>
  <c r="J2022" i="1"/>
  <c r="O2022" i="1" s="1"/>
  <c r="I2023" i="1"/>
  <c r="J2023" i="1"/>
  <c r="O2023" i="1" s="1"/>
  <c r="K2023" i="1"/>
  <c r="L2023" i="1"/>
  <c r="I2024" i="1"/>
  <c r="N2024" i="1" s="1"/>
  <c r="J2024" i="1"/>
  <c r="O2024" i="1" s="1"/>
  <c r="K2024" i="1"/>
  <c r="L2024" i="1"/>
  <c r="M2024" i="1"/>
  <c r="I2025" i="1"/>
  <c r="J2025" i="1"/>
  <c r="O2025" i="1" s="1"/>
  <c r="I2026" i="1"/>
  <c r="K2026" i="1" s="1"/>
  <c r="J2026" i="1"/>
  <c r="O2026" i="1" s="1"/>
  <c r="L2026" i="1"/>
  <c r="M2026" i="1"/>
  <c r="N2026" i="1"/>
  <c r="I2027" i="1"/>
  <c r="J2027" i="1"/>
  <c r="O2027" i="1" s="1"/>
  <c r="K2027" i="1"/>
  <c r="L2027" i="1"/>
  <c r="M2027" i="1"/>
  <c r="N2027" i="1"/>
  <c r="I2028" i="1"/>
  <c r="N2028" i="1" s="1"/>
  <c r="J2028" i="1"/>
  <c r="O2028" i="1" s="1"/>
  <c r="L2028" i="1"/>
  <c r="I2029" i="1"/>
  <c r="J2029" i="1"/>
  <c r="O2029" i="1" s="1"/>
  <c r="M2029" i="1"/>
  <c r="I2030" i="1"/>
  <c r="K2030" i="1" s="1"/>
  <c r="J2030" i="1"/>
  <c r="O2030" i="1" s="1"/>
  <c r="I2031" i="1"/>
  <c r="J2031" i="1"/>
  <c r="O2031" i="1" s="1"/>
  <c r="I2032" i="1"/>
  <c r="N2032" i="1" s="1"/>
  <c r="J2032" i="1"/>
  <c r="O2032" i="1" s="1"/>
  <c r="K2032" i="1"/>
  <c r="L2032" i="1"/>
  <c r="M2032" i="1"/>
  <c r="I2033" i="1"/>
  <c r="J2033" i="1"/>
  <c r="O2033" i="1" s="1"/>
  <c r="I2034" i="1"/>
  <c r="K2034" i="1" s="1"/>
  <c r="J2034" i="1"/>
  <c r="O2034" i="1" s="1"/>
  <c r="L2034" i="1"/>
  <c r="M2034" i="1"/>
  <c r="N2034" i="1"/>
  <c r="I2035" i="1"/>
  <c r="J2035" i="1"/>
  <c r="O2035" i="1" s="1"/>
  <c r="K2035" i="1"/>
  <c r="L2035" i="1"/>
  <c r="M2035" i="1"/>
  <c r="N2035" i="1"/>
  <c r="I2036" i="1"/>
  <c r="J2036" i="1"/>
  <c r="O2036" i="1" s="1"/>
  <c r="I2037" i="1"/>
  <c r="J2037" i="1"/>
  <c r="O2037" i="1" s="1"/>
  <c r="I2038" i="1"/>
  <c r="J2038" i="1"/>
  <c r="O2038" i="1" s="1"/>
  <c r="K2038" i="1"/>
  <c r="N2038" i="1"/>
  <c r="I2039" i="1"/>
  <c r="J2039" i="1"/>
  <c r="O2039" i="1" s="1"/>
  <c r="L2039" i="1"/>
  <c r="I2040" i="1"/>
  <c r="N2040" i="1" s="1"/>
  <c r="J2040" i="1"/>
  <c r="O2040" i="1" s="1"/>
  <c r="K2040" i="1"/>
  <c r="L2040" i="1"/>
  <c r="M2040" i="1"/>
  <c r="I2041" i="1"/>
  <c r="K2041" i="1" s="1"/>
  <c r="J2041" i="1"/>
  <c r="O2041" i="1" s="1"/>
  <c r="M2041" i="1"/>
  <c r="N2041" i="1"/>
  <c r="I2042" i="1"/>
  <c r="K2042" i="1" s="1"/>
  <c r="J2042" i="1"/>
  <c r="O2042" i="1" s="1"/>
  <c r="L2042" i="1"/>
  <c r="M2042" i="1"/>
  <c r="N2042" i="1"/>
  <c r="I2043" i="1"/>
  <c r="J2043" i="1"/>
  <c r="O2043" i="1" s="1"/>
  <c r="K2043" i="1"/>
  <c r="L2043" i="1"/>
  <c r="M2043" i="1"/>
  <c r="N2043" i="1"/>
  <c r="I2044" i="1"/>
  <c r="J2044" i="1"/>
  <c r="O2044" i="1" s="1"/>
  <c r="L2044" i="1"/>
  <c r="N2044" i="1"/>
  <c r="I2045" i="1"/>
  <c r="M2045" i="1" s="1"/>
  <c r="J2045" i="1"/>
  <c r="O2045" i="1" s="1"/>
  <c r="I2046" i="1"/>
  <c r="J2046" i="1"/>
  <c r="O2046" i="1" s="1"/>
  <c r="K2046" i="1"/>
  <c r="I2047" i="1"/>
  <c r="K2047" i="1" s="1"/>
  <c r="J2047" i="1"/>
  <c r="O2047" i="1" s="1"/>
  <c r="I2048" i="1"/>
  <c r="N2048" i="1" s="1"/>
  <c r="J2048" i="1"/>
  <c r="O2048" i="1" s="1"/>
  <c r="K2048" i="1"/>
  <c r="L2048" i="1"/>
  <c r="M2048" i="1"/>
  <c r="I2049" i="1"/>
  <c r="J2049" i="1"/>
  <c r="O2049" i="1" s="1"/>
  <c r="K2049" i="1"/>
  <c r="L2049" i="1"/>
  <c r="M2049" i="1"/>
  <c r="N2049" i="1"/>
  <c r="I2050" i="1"/>
  <c r="K2050" i="1" s="1"/>
  <c r="J2050" i="1"/>
  <c r="O2050" i="1" s="1"/>
  <c r="L2050" i="1"/>
  <c r="M2050" i="1"/>
  <c r="N2050" i="1"/>
  <c r="I2051" i="1"/>
  <c r="J2051" i="1"/>
  <c r="O2051" i="1" s="1"/>
  <c r="K2051" i="1"/>
  <c r="L2051" i="1"/>
  <c r="M2051" i="1"/>
  <c r="N2051" i="1"/>
  <c r="I2052" i="1"/>
  <c r="J2052" i="1"/>
  <c r="O2052" i="1" s="1"/>
  <c r="I2053" i="1"/>
  <c r="J2053" i="1"/>
  <c r="O2053" i="1" s="1"/>
  <c r="M2053" i="1"/>
  <c r="I2054" i="1"/>
  <c r="J2054" i="1"/>
  <c r="O2054" i="1" s="1"/>
  <c r="I2055" i="1"/>
  <c r="J2055" i="1"/>
  <c r="O2055" i="1" s="1"/>
  <c r="K2055" i="1"/>
  <c r="L2055" i="1"/>
  <c r="I2056" i="1"/>
  <c r="N2056" i="1" s="1"/>
  <c r="J2056" i="1"/>
  <c r="O2056" i="1" s="1"/>
  <c r="K2056" i="1"/>
  <c r="L2056" i="1"/>
  <c r="M2056" i="1"/>
  <c r="I2057" i="1"/>
  <c r="J2057" i="1"/>
  <c r="O2057" i="1" s="1"/>
  <c r="K2057" i="1"/>
  <c r="N2057" i="1"/>
  <c r="I2058" i="1"/>
  <c r="K2058" i="1" s="1"/>
  <c r="J2058" i="1"/>
  <c r="O2058" i="1" s="1"/>
  <c r="L2058" i="1"/>
  <c r="M2058" i="1"/>
  <c r="N2058" i="1"/>
  <c r="I2059" i="1"/>
  <c r="J2059" i="1"/>
  <c r="O2059" i="1" s="1"/>
  <c r="K2059" i="1"/>
  <c r="L2059" i="1"/>
  <c r="M2059" i="1"/>
  <c r="N2059" i="1"/>
  <c r="I2060" i="1"/>
  <c r="N2060" i="1" s="1"/>
  <c r="J2060" i="1"/>
  <c r="O2060" i="1" s="1"/>
  <c r="L2060" i="1"/>
  <c r="I2061" i="1"/>
  <c r="J2061" i="1"/>
  <c r="O2061" i="1" s="1"/>
  <c r="I2062" i="1"/>
  <c r="K2062" i="1" s="1"/>
  <c r="J2062" i="1"/>
  <c r="O2062" i="1" s="1"/>
  <c r="I2063" i="1"/>
  <c r="J2063" i="1"/>
  <c r="O2063" i="1" s="1"/>
  <c r="K2063" i="1"/>
  <c r="I2064" i="1"/>
  <c r="N2064" i="1" s="1"/>
  <c r="J2064" i="1"/>
  <c r="O2064" i="1" s="1"/>
  <c r="K2064" i="1"/>
  <c r="L2064" i="1"/>
  <c r="M2064" i="1"/>
  <c r="I2065" i="1"/>
  <c r="J2065" i="1"/>
  <c r="O2065" i="1" s="1"/>
  <c r="L2065" i="1"/>
  <c r="I2066" i="1"/>
  <c r="K2066" i="1" s="1"/>
  <c r="J2066" i="1"/>
  <c r="O2066" i="1" s="1"/>
  <c r="L2066" i="1"/>
  <c r="M2066" i="1"/>
  <c r="N2066" i="1"/>
  <c r="I2067" i="1"/>
  <c r="J2067" i="1"/>
  <c r="O2067" i="1" s="1"/>
  <c r="K2067" i="1"/>
  <c r="L2067" i="1"/>
  <c r="M2067" i="1"/>
  <c r="N2067" i="1"/>
  <c r="I2068" i="1"/>
  <c r="J2068" i="1"/>
  <c r="O2068" i="1" s="1"/>
  <c r="N2068" i="1"/>
  <c r="I2069" i="1"/>
  <c r="J2069" i="1"/>
  <c r="O2069" i="1" s="1"/>
  <c r="I2070" i="1"/>
  <c r="J2070" i="1"/>
  <c r="O2070" i="1" s="1"/>
  <c r="K2070" i="1"/>
  <c r="N2070" i="1"/>
  <c r="I2071" i="1"/>
  <c r="J2071" i="1"/>
  <c r="O2071" i="1" s="1"/>
  <c r="I2072" i="1"/>
  <c r="N2072" i="1" s="1"/>
  <c r="J2072" i="1"/>
  <c r="O2072" i="1" s="1"/>
  <c r="K2072" i="1"/>
  <c r="L2072" i="1"/>
  <c r="M2072" i="1"/>
  <c r="I2073" i="1"/>
  <c r="K2073" i="1" s="1"/>
  <c r="J2073" i="1"/>
  <c r="O2073" i="1" s="1"/>
  <c r="M2073" i="1"/>
  <c r="N2073" i="1"/>
  <c r="I2074" i="1"/>
  <c r="K2074" i="1" s="1"/>
  <c r="J2074" i="1"/>
  <c r="O2074" i="1" s="1"/>
  <c r="L2074" i="1"/>
  <c r="M2074" i="1"/>
  <c r="N2074" i="1"/>
  <c r="I2075" i="1"/>
  <c r="J2075" i="1"/>
  <c r="O2075" i="1" s="1"/>
  <c r="K2075" i="1"/>
  <c r="L2075" i="1"/>
  <c r="M2075" i="1"/>
  <c r="N2075" i="1"/>
  <c r="I2076" i="1"/>
  <c r="J2076" i="1"/>
  <c r="O2076" i="1" s="1"/>
  <c r="L2076" i="1"/>
  <c r="N2076" i="1"/>
  <c r="I2077" i="1"/>
  <c r="M2077" i="1" s="1"/>
  <c r="J2077" i="1"/>
  <c r="O2077" i="1" s="1"/>
  <c r="I2078" i="1"/>
  <c r="J2078" i="1"/>
  <c r="O2078" i="1" s="1"/>
  <c r="I2079" i="1"/>
  <c r="K2079" i="1" s="1"/>
  <c r="J2079" i="1"/>
  <c r="O2079" i="1" s="1"/>
  <c r="I2080" i="1"/>
  <c r="N2080" i="1" s="1"/>
  <c r="J2080" i="1"/>
  <c r="O2080" i="1" s="1"/>
  <c r="K2080" i="1"/>
  <c r="L2080" i="1"/>
  <c r="M2080" i="1"/>
  <c r="I2081" i="1"/>
  <c r="J2081" i="1"/>
  <c r="O2081" i="1" s="1"/>
  <c r="K2081" i="1"/>
  <c r="L2081" i="1"/>
  <c r="M2081" i="1"/>
  <c r="N2081" i="1"/>
  <c r="I2082" i="1"/>
  <c r="K2082" i="1" s="1"/>
  <c r="J2082" i="1"/>
  <c r="O2082" i="1" s="1"/>
  <c r="L2082" i="1"/>
  <c r="M2082" i="1"/>
  <c r="N2082" i="1"/>
  <c r="I2083" i="1"/>
  <c r="J2083" i="1"/>
  <c r="O2083" i="1" s="1"/>
  <c r="K2083" i="1"/>
  <c r="L2083" i="1"/>
  <c r="M2083" i="1"/>
  <c r="N2083" i="1"/>
  <c r="I2084" i="1"/>
  <c r="J2084" i="1"/>
  <c r="O2084" i="1" s="1"/>
  <c r="I2085" i="1"/>
  <c r="J2085" i="1"/>
  <c r="O2085" i="1" s="1"/>
  <c r="L2085" i="1"/>
  <c r="M2085" i="1"/>
  <c r="I2086" i="1"/>
  <c r="L2086" i="1" s="1"/>
  <c r="J2086" i="1"/>
  <c r="O2086" i="1" s="1"/>
  <c r="N2086" i="1"/>
  <c r="I2087" i="1"/>
  <c r="N2087" i="1" s="1"/>
  <c r="J2087" i="1"/>
  <c r="O2087" i="1" s="1"/>
  <c r="I2088" i="1"/>
  <c r="N2088" i="1" s="1"/>
  <c r="J2088" i="1"/>
  <c r="O2088" i="1" s="1"/>
  <c r="K2088" i="1"/>
  <c r="L2088" i="1"/>
  <c r="M2088" i="1"/>
  <c r="I2089" i="1"/>
  <c r="K2089" i="1" s="1"/>
  <c r="J2089" i="1"/>
  <c r="O2089" i="1" s="1"/>
  <c r="M2089" i="1"/>
  <c r="N2089" i="1"/>
  <c r="I2090" i="1"/>
  <c r="K2090" i="1" s="1"/>
  <c r="J2090" i="1"/>
  <c r="O2090" i="1" s="1"/>
  <c r="L2090" i="1"/>
  <c r="N2090" i="1"/>
  <c r="I2091" i="1"/>
  <c r="J2091" i="1"/>
  <c r="O2091" i="1" s="1"/>
  <c r="K2091" i="1"/>
  <c r="L2091" i="1"/>
  <c r="M2091" i="1"/>
  <c r="N2091" i="1"/>
  <c r="I2092" i="1"/>
  <c r="K2092" i="1" s="1"/>
  <c r="J2092" i="1"/>
  <c r="O2092" i="1" s="1"/>
  <c r="I2093" i="1"/>
  <c r="J2093" i="1"/>
  <c r="O2093" i="1" s="1"/>
  <c r="L2093" i="1"/>
  <c r="M2093" i="1"/>
  <c r="I2094" i="1"/>
  <c r="L2094" i="1" s="1"/>
  <c r="J2094" i="1"/>
  <c r="O2094" i="1" s="1"/>
  <c r="K2094" i="1"/>
  <c r="N2094" i="1"/>
  <c r="I2095" i="1"/>
  <c r="J2095" i="1"/>
  <c r="O2095" i="1" s="1"/>
  <c r="I2096" i="1"/>
  <c r="N2096" i="1" s="1"/>
  <c r="J2096" i="1"/>
  <c r="O2096" i="1" s="1"/>
  <c r="K2096" i="1"/>
  <c r="L2096" i="1"/>
  <c r="M2096" i="1"/>
  <c r="I2097" i="1"/>
  <c r="K2097" i="1" s="1"/>
  <c r="J2097" i="1"/>
  <c r="O2097" i="1" s="1"/>
  <c r="M2097" i="1"/>
  <c r="N2097" i="1"/>
  <c r="I2098" i="1"/>
  <c r="J2098" i="1"/>
  <c r="O2098" i="1" s="1"/>
  <c r="M2098" i="1"/>
  <c r="I2099" i="1"/>
  <c r="J2099" i="1"/>
  <c r="O2099" i="1" s="1"/>
  <c r="K2099" i="1"/>
  <c r="L2099" i="1"/>
  <c r="M2099" i="1"/>
  <c r="N2099" i="1"/>
  <c r="I2100" i="1"/>
  <c r="M2100" i="1" s="1"/>
  <c r="J2100" i="1"/>
  <c r="O2100" i="1" s="1"/>
  <c r="K2100" i="1"/>
  <c r="L2100" i="1"/>
  <c r="I2101" i="1"/>
  <c r="J2101" i="1"/>
  <c r="O2101" i="1" s="1"/>
  <c r="M2101" i="1"/>
  <c r="I2102" i="1"/>
  <c r="J2102" i="1"/>
  <c r="O2102" i="1" s="1"/>
  <c r="M2102" i="1"/>
  <c r="I2103" i="1"/>
  <c r="M2103" i="1" s="1"/>
  <c r="J2103" i="1"/>
  <c r="O2103" i="1" s="1"/>
  <c r="K2103" i="1"/>
  <c r="L2103" i="1"/>
  <c r="I2104" i="1"/>
  <c r="N2104" i="1" s="1"/>
  <c r="J2104" i="1"/>
  <c r="O2104" i="1" s="1"/>
  <c r="K2104" i="1"/>
  <c r="L2104" i="1"/>
  <c r="M2104" i="1"/>
  <c r="I2105" i="1"/>
  <c r="L2105" i="1" s="1"/>
  <c r="J2105" i="1"/>
  <c r="O2105" i="1" s="1"/>
  <c r="K2105" i="1"/>
  <c r="M2105" i="1"/>
  <c r="N2105" i="1"/>
  <c r="I2106" i="1"/>
  <c r="J2106" i="1"/>
  <c r="O2106" i="1" s="1"/>
  <c r="I2107" i="1"/>
  <c r="J2107" i="1"/>
  <c r="O2107" i="1" s="1"/>
  <c r="K2107" i="1"/>
  <c r="L2107" i="1"/>
  <c r="M2107" i="1"/>
  <c r="N2107" i="1"/>
  <c r="I2108" i="1"/>
  <c r="M2108" i="1" s="1"/>
  <c r="J2108" i="1"/>
  <c r="O2108" i="1" s="1"/>
  <c r="K2108" i="1"/>
  <c r="L2108" i="1"/>
  <c r="N2108" i="1"/>
  <c r="I2109" i="1"/>
  <c r="L2109" i="1" s="1"/>
  <c r="J2109" i="1"/>
  <c r="O2109" i="1" s="1"/>
  <c r="I2110" i="1"/>
  <c r="J2110" i="1"/>
  <c r="O2110" i="1" s="1"/>
  <c r="N2110" i="1"/>
  <c r="I2111" i="1"/>
  <c r="M2111" i="1" s="1"/>
  <c r="J2111" i="1"/>
  <c r="O2111" i="1" s="1"/>
  <c r="K2111" i="1"/>
  <c r="L2111" i="1"/>
  <c r="N2111" i="1"/>
  <c r="I2112" i="1"/>
  <c r="N2112" i="1" s="1"/>
  <c r="J2112" i="1"/>
  <c r="O2112" i="1" s="1"/>
  <c r="K2112" i="1"/>
  <c r="L2112" i="1"/>
  <c r="M2112" i="1"/>
  <c r="I2113" i="1"/>
  <c r="L2113" i="1" s="1"/>
  <c r="J2113" i="1"/>
  <c r="O2113" i="1" s="1"/>
  <c r="I2114" i="1"/>
  <c r="J2114" i="1"/>
  <c r="O2114" i="1" s="1"/>
  <c r="I2115" i="1"/>
  <c r="J2115" i="1"/>
  <c r="O2115" i="1" s="1"/>
  <c r="K2115" i="1"/>
  <c r="L2115" i="1"/>
  <c r="M2115" i="1"/>
  <c r="N2115" i="1"/>
  <c r="I2116" i="1"/>
  <c r="J2116" i="1"/>
  <c r="O2116" i="1" s="1"/>
  <c r="I2117" i="1"/>
  <c r="M2117" i="1" s="1"/>
  <c r="J2117" i="1"/>
  <c r="O2117" i="1" s="1"/>
  <c r="L2117" i="1"/>
  <c r="I2118" i="1"/>
  <c r="J2118" i="1"/>
  <c r="O2118" i="1" s="1"/>
  <c r="I2119" i="1"/>
  <c r="J2119" i="1"/>
  <c r="O2119" i="1" s="1"/>
  <c r="L2119" i="1"/>
  <c r="N2119" i="1"/>
  <c r="I2120" i="1"/>
  <c r="N2120" i="1" s="1"/>
  <c r="J2120" i="1"/>
  <c r="O2120" i="1" s="1"/>
  <c r="K2120" i="1"/>
  <c r="L2120" i="1"/>
  <c r="M2120" i="1"/>
  <c r="I2121" i="1"/>
  <c r="J2121" i="1"/>
  <c r="O2121" i="1" s="1"/>
  <c r="I2122" i="1"/>
  <c r="K2122" i="1" s="1"/>
  <c r="J2122" i="1"/>
  <c r="O2122" i="1" s="1"/>
  <c r="L2122" i="1"/>
  <c r="M2122" i="1"/>
  <c r="I2123" i="1"/>
  <c r="J2123" i="1"/>
  <c r="O2123" i="1" s="1"/>
  <c r="K2123" i="1"/>
  <c r="L2123" i="1"/>
  <c r="M2123" i="1"/>
  <c r="N2123" i="1"/>
  <c r="I2124" i="1"/>
  <c r="M2124" i="1" s="1"/>
  <c r="J2124" i="1"/>
  <c r="O2124" i="1" s="1"/>
  <c r="N2124" i="1"/>
  <c r="I2125" i="1"/>
  <c r="J2125" i="1"/>
  <c r="O2125" i="1" s="1"/>
  <c r="I2126" i="1"/>
  <c r="J2126" i="1"/>
  <c r="O2126" i="1" s="1"/>
  <c r="K2126" i="1"/>
  <c r="I2127" i="1"/>
  <c r="M2127" i="1" s="1"/>
  <c r="J2127" i="1"/>
  <c r="O2127" i="1" s="1"/>
  <c r="K2127" i="1"/>
  <c r="L2127" i="1"/>
  <c r="N2127" i="1"/>
  <c r="I2128" i="1"/>
  <c r="N2128" i="1" s="1"/>
  <c r="J2128" i="1"/>
  <c r="O2128" i="1" s="1"/>
  <c r="M2128" i="1"/>
  <c r="I2129" i="1"/>
  <c r="J2129" i="1"/>
  <c r="O2129" i="1" s="1"/>
  <c r="I2130" i="1"/>
  <c r="J2130" i="1"/>
  <c r="O2130" i="1" s="1"/>
  <c r="K2130" i="1"/>
  <c r="N2130" i="1"/>
  <c r="I2131" i="1"/>
  <c r="J2131" i="1"/>
  <c r="O2131" i="1" s="1"/>
  <c r="K2131" i="1"/>
  <c r="L2131" i="1"/>
  <c r="M2131" i="1"/>
  <c r="N2131" i="1"/>
  <c r="I2132" i="1"/>
  <c r="J2132" i="1"/>
  <c r="O2132" i="1" s="1"/>
  <c r="K2132" i="1"/>
  <c r="L2132" i="1"/>
  <c r="M2132" i="1"/>
  <c r="N2132" i="1"/>
  <c r="I2133" i="1"/>
  <c r="J2133" i="1"/>
  <c r="O2133" i="1" s="1"/>
  <c r="N2133" i="1"/>
  <c r="I2134" i="1"/>
  <c r="L2134" i="1" s="1"/>
  <c r="J2134" i="1"/>
  <c r="O2134" i="1" s="1"/>
  <c r="K2134" i="1"/>
  <c r="N2134" i="1"/>
  <c r="I2135" i="1"/>
  <c r="J2135" i="1"/>
  <c r="O2135" i="1" s="1"/>
  <c r="I2136" i="1"/>
  <c r="N2136" i="1" s="1"/>
  <c r="J2136" i="1"/>
  <c r="O2136" i="1" s="1"/>
  <c r="K2136" i="1"/>
  <c r="L2136" i="1"/>
  <c r="I2137" i="1"/>
  <c r="J2137" i="1"/>
  <c r="O2137" i="1" s="1"/>
  <c r="I2138" i="1"/>
  <c r="L2138" i="1" s="1"/>
  <c r="J2138" i="1"/>
  <c r="O2138" i="1" s="1"/>
  <c r="K2138" i="1"/>
  <c r="M2138" i="1"/>
  <c r="N2138" i="1"/>
  <c r="I2139" i="1"/>
  <c r="J2139" i="1"/>
  <c r="O2139" i="1" s="1"/>
  <c r="K2139" i="1"/>
  <c r="L2139" i="1"/>
  <c r="M2139" i="1"/>
  <c r="N2139" i="1"/>
  <c r="I2140" i="1"/>
  <c r="J2140" i="1"/>
  <c r="O2140" i="1" s="1"/>
  <c r="I2141" i="1"/>
  <c r="L2141" i="1" s="1"/>
  <c r="J2141" i="1"/>
  <c r="O2141" i="1" s="1"/>
  <c r="I2142" i="1"/>
  <c r="L2142" i="1" s="1"/>
  <c r="J2142" i="1"/>
  <c r="O2142" i="1" s="1"/>
  <c r="K2142" i="1"/>
  <c r="M2142" i="1"/>
  <c r="N2142" i="1"/>
  <c r="I2143" i="1"/>
  <c r="M2143" i="1" s="1"/>
  <c r="J2143" i="1"/>
  <c r="O2143" i="1" s="1"/>
  <c r="N2143" i="1"/>
  <c r="I2144" i="1"/>
  <c r="L2144" i="1" s="1"/>
  <c r="J2144" i="1"/>
  <c r="O2144" i="1" s="1"/>
  <c r="I2145" i="1"/>
  <c r="J2145" i="1"/>
  <c r="O2145" i="1" s="1"/>
  <c r="K2145" i="1"/>
  <c r="I2146" i="1"/>
  <c r="J2146" i="1"/>
  <c r="O2146" i="1" s="1"/>
  <c r="K2146" i="1"/>
  <c r="L2146" i="1"/>
  <c r="M2146" i="1"/>
  <c r="N2146" i="1"/>
  <c r="I2147" i="1"/>
  <c r="J2147" i="1"/>
  <c r="O2147" i="1" s="1"/>
  <c r="K2147" i="1"/>
  <c r="L2147" i="1"/>
  <c r="M2147" i="1"/>
  <c r="N2147" i="1"/>
  <c r="I2148" i="1"/>
  <c r="K2148" i="1" s="1"/>
  <c r="J2148" i="1"/>
  <c r="O2148" i="1" s="1"/>
  <c r="M2148" i="1"/>
  <c r="N2148" i="1"/>
  <c r="I2149" i="1"/>
  <c r="K2149" i="1" s="1"/>
  <c r="J2149" i="1"/>
  <c r="O2149" i="1" s="1"/>
  <c r="L2149" i="1"/>
  <c r="N2149" i="1"/>
  <c r="I2150" i="1"/>
  <c r="N2150" i="1" s="1"/>
  <c r="J2150" i="1"/>
  <c r="O2150" i="1" s="1"/>
  <c r="I2151" i="1"/>
  <c r="M2151" i="1" s="1"/>
  <c r="J2151" i="1"/>
  <c r="O2151" i="1" s="1"/>
  <c r="K2151" i="1"/>
  <c r="L2151" i="1"/>
  <c r="I2152" i="1"/>
  <c r="J2152" i="1"/>
  <c r="O2152" i="1" s="1"/>
  <c r="I2153" i="1"/>
  <c r="L2153" i="1" s="1"/>
  <c r="J2153" i="1"/>
  <c r="O2153" i="1" s="1"/>
  <c r="K2153" i="1"/>
  <c r="M2153" i="1"/>
  <c r="N2153" i="1"/>
  <c r="I2154" i="1"/>
  <c r="J2154" i="1"/>
  <c r="O2154" i="1" s="1"/>
  <c r="M2154" i="1"/>
  <c r="I2155" i="1"/>
  <c r="J2155" i="1"/>
  <c r="O2155" i="1" s="1"/>
  <c r="K2155" i="1"/>
  <c r="L2155" i="1"/>
  <c r="M2155" i="1"/>
  <c r="N2155" i="1"/>
  <c r="I2156" i="1"/>
  <c r="M2156" i="1" s="1"/>
  <c r="J2156" i="1"/>
  <c r="O2156" i="1" s="1"/>
  <c r="K2156" i="1"/>
  <c r="L2156" i="1"/>
  <c r="N2156" i="1"/>
  <c r="I2157" i="1"/>
  <c r="K2157" i="1" s="1"/>
  <c r="J2157" i="1"/>
  <c r="O2157" i="1" s="1"/>
  <c r="L2157" i="1"/>
  <c r="M2157" i="1"/>
  <c r="N2157" i="1"/>
  <c r="I2158" i="1"/>
  <c r="L2158" i="1" s="1"/>
  <c r="J2158" i="1"/>
  <c r="O2158" i="1" s="1"/>
  <c r="N2158" i="1"/>
  <c r="I2159" i="1"/>
  <c r="J2159" i="1"/>
  <c r="O2159" i="1" s="1"/>
  <c r="L2159" i="1"/>
  <c r="I2160" i="1"/>
  <c r="J2160" i="1"/>
  <c r="O2160" i="1" s="1"/>
  <c r="I2161" i="1"/>
  <c r="J2161" i="1"/>
  <c r="O2161" i="1" s="1"/>
  <c r="K2161" i="1"/>
  <c r="L2161" i="1"/>
  <c r="M2161" i="1"/>
  <c r="N2161" i="1"/>
  <c r="I2162" i="1"/>
  <c r="K2162" i="1" s="1"/>
  <c r="J2162" i="1"/>
  <c r="O2162" i="1" s="1"/>
  <c r="M2162" i="1"/>
  <c r="N2162" i="1"/>
  <c r="I2163" i="1"/>
  <c r="J2163" i="1"/>
  <c r="O2163" i="1" s="1"/>
  <c r="K2163" i="1"/>
  <c r="L2163" i="1"/>
  <c r="M2163" i="1"/>
  <c r="N2163" i="1"/>
  <c r="I2164" i="1"/>
  <c r="J2164" i="1"/>
  <c r="O2164" i="1" s="1"/>
  <c r="I2165" i="1"/>
  <c r="J2165" i="1"/>
  <c r="O2165" i="1" s="1"/>
  <c r="I2166" i="1"/>
  <c r="L2166" i="1" s="1"/>
  <c r="J2166" i="1"/>
  <c r="O2166" i="1" s="1"/>
  <c r="K2166" i="1"/>
  <c r="M2166" i="1"/>
  <c r="I2167" i="1"/>
  <c r="J2167" i="1"/>
  <c r="O2167" i="1" s="1"/>
  <c r="I2168" i="1"/>
  <c r="N2168" i="1" s="1"/>
  <c r="J2168" i="1"/>
  <c r="O2168" i="1" s="1"/>
  <c r="K2168" i="1"/>
  <c r="M2168" i="1"/>
  <c r="I2169" i="1"/>
  <c r="M2169" i="1" s="1"/>
  <c r="J2169" i="1"/>
  <c r="O2169" i="1" s="1"/>
  <c r="I2170" i="1"/>
  <c r="M2170" i="1" s="1"/>
  <c r="J2170" i="1"/>
  <c r="O2170" i="1" s="1"/>
  <c r="K2170" i="1"/>
  <c r="L2170" i="1"/>
  <c r="N2170" i="1"/>
  <c r="I2171" i="1"/>
  <c r="J2171" i="1"/>
  <c r="O2171" i="1" s="1"/>
  <c r="K2171" i="1"/>
  <c r="L2171" i="1"/>
  <c r="M2171" i="1"/>
  <c r="N2171" i="1"/>
  <c r="I2172" i="1"/>
  <c r="K2172" i="1" s="1"/>
  <c r="J2172" i="1"/>
  <c r="O2172" i="1" s="1"/>
  <c r="M2172" i="1"/>
  <c r="N2172" i="1"/>
  <c r="I2173" i="1"/>
  <c r="K2173" i="1" s="1"/>
  <c r="J2173" i="1"/>
  <c r="O2173" i="1" s="1"/>
  <c r="N2173" i="1"/>
  <c r="I2174" i="1"/>
  <c r="J2174" i="1"/>
  <c r="O2174" i="1" s="1"/>
  <c r="M2174" i="1"/>
  <c r="I2175" i="1"/>
  <c r="J2175" i="1"/>
  <c r="O2175" i="1" s="1"/>
  <c r="I2176" i="1"/>
  <c r="N2176" i="1" s="1"/>
  <c r="J2176" i="1"/>
  <c r="O2176" i="1" s="1"/>
  <c r="K2176" i="1"/>
  <c r="L2176" i="1"/>
  <c r="M2176" i="1"/>
  <c r="I2177" i="1"/>
  <c r="K2177" i="1" s="1"/>
  <c r="J2177" i="1"/>
  <c r="O2177" i="1" s="1"/>
  <c r="M2177" i="1"/>
  <c r="N2177" i="1"/>
  <c r="I2178" i="1"/>
  <c r="J2178" i="1"/>
  <c r="O2178" i="1" s="1"/>
  <c r="I2179" i="1"/>
  <c r="J2179" i="1"/>
  <c r="O2179" i="1" s="1"/>
  <c r="K2179" i="1"/>
  <c r="L2179" i="1"/>
  <c r="M2179" i="1"/>
  <c r="N2179" i="1"/>
  <c r="I2180" i="1"/>
  <c r="J2180" i="1"/>
  <c r="O2180" i="1" s="1"/>
  <c r="K2180" i="1"/>
  <c r="I2181" i="1"/>
  <c r="K2181" i="1" s="1"/>
  <c r="J2181" i="1"/>
  <c r="O2181" i="1" s="1"/>
  <c r="L2181" i="1"/>
  <c r="M2181" i="1"/>
  <c r="I2182" i="1"/>
  <c r="J2182" i="1"/>
  <c r="O2182" i="1" s="1"/>
  <c r="I2183" i="1"/>
  <c r="M2183" i="1" s="1"/>
  <c r="J2183" i="1"/>
  <c r="O2183" i="1" s="1"/>
  <c r="K2183" i="1"/>
  <c r="N2183" i="1"/>
  <c r="I2184" i="1"/>
  <c r="M2184" i="1" s="1"/>
  <c r="J2184" i="1"/>
  <c r="O2184" i="1" s="1"/>
  <c r="I2185" i="1"/>
  <c r="M2185" i="1" s="1"/>
  <c r="J2185" i="1"/>
  <c r="O2185" i="1" s="1"/>
  <c r="K2185" i="1"/>
  <c r="L2185" i="1"/>
  <c r="N2185" i="1"/>
  <c r="I2186" i="1"/>
  <c r="K2186" i="1" s="1"/>
  <c r="J2186" i="1"/>
  <c r="O2186" i="1" s="1"/>
  <c r="M2186" i="1"/>
  <c r="N2186" i="1"/>
  <c r="I2187" i="1"/>
  <c r="J2187" i="1"/>
  <c r="O2187" i="1" s="1"/>
  <c r="K2187" i="1"/>
  <c r="L2187" i="1"/>
  <c r="M2187" i="1"/>
  <c r="N2187" i="1"/>
  <c r="I2188" i="1"/>
  <c r="L2188" i="1" s="1"/>
  <c r="J2188" i="1"/>
  <c r="O2188" i="1" s="1"/>
  <c r="K2188" i="1"/>
  <c r="M2188" i="1"/>
  <c r="N2188" i="1"/>
  <c r="I2189" i="1"/>
  <c r="M2189" i="1" s="1"/>
  <c r="J2189" i="1"/>
  <c r="O2189" i="1" s="1"/>
  <c r="I2190" i="1"/>
  <c r="J2190" i="1"/>
  <c r="O2190" i="1" s="1"/>
  <c r="I2191" i="1"/>
  <c r="M2191" i="1" s="1"/>
  <c r="J2191" i="1"/>
  <c r="O2191" i="1" s="1"/>
  <c r="K2191" i="1"/>
  <c r="L2191" i="1"/>
  <c r="N2191" i="1"/>
  <c r="I2192" i="1"/>
  <c r="K2192" i="1" s="1"/>
  <c r="J2192" i="1"/>
  <c r="O2192" i="1" s="1"/>
  <c r="M2192" i="1"/>
  <c r="N2192" i="1"/>
  <c r="I2193" i="1"/>
  <c r="L2193" i="1" s="1"/>
  <c r="J2193" i="1"/>
  <c r="O2193" i="1" s="1"/>
  <c r="K2193" i="1"/>
  <c r="M2193" i="1"/>
  <c r="N2193" i="1"/>
  <c r="I2194" i="1"/>
  <c r="J2194" i="1"/>
  <c r="O2194" i="1" s="1"/>
  <c r="I2195" i="1"/>
  <c r="J2195" i="1"/>
  <c r="O2195" i="1" s="1"/>
  <c r="I2196" i="1"/>
  <c r="J2196" i="1"/>
  <c r="O2196" i="1" s="1"/>
  <c r="K2196" i="1"/>
  <c r="N2196" i="1"/>
  <c r="I2197" i="1"/>
  <c r="M2197" i="1" s="1"/>
  <c r="J2197" i="1"/>
  <c r="O2197" i="1" s="1"/>
  <c r="K2197" i="1"/>
  <c r="L2197" i="1"/>
  <c r="N2197" i="1"/>
  <c r="I2198" i="1"/>
  <c r="J2198" i="1"/>
  <c r="O2198" i="1" s="1"/>
  <c r="K2198" i="1"/>
  <c r="L2198" i="1"/>
  <c r="M2198" i="1"/>
  <c r="N2198" i="1"/>
  <c r="I2199" i="1"/>
  <c r="K2199" i="1" s="1"/>
  <c r="J2199" i="1"/>
  <c r="O2199" i="1" s="1"/>
  <c r="M2199" i="1"/>
  <c r="N2199" i="1"/>
  <c r="I2200" i="1"/>
  <c r="K2200" i="1" s="1"/>
  <c r="J2200" i="1"/>
  <c r="O2200" i="1" s="1"/>
  <c r="M2200" i="1"/>
  <c r="N2200" i="1"/>
  <c r="I2201" i="1"/>
  <c r="L2201" i="1" s="1"/>
  <c r="J2201" i="1"/>
  <c r="O2201" i="1" s="1"/>
  <c r="K2201" i="1"/>
  <c r="M2201" i="1"/>
  <c r="N2201" i="1"/>
  <c r="I2202" i="1"/>
  <c r="J2202" i="1"/>
  <c r="O2202" i="1" s="1"/>
  <c r="I2203" i="1"/>
  <c r="M2203" i="1" s="1"/>
  <c r="J2203" i="1"/>
  <c r="O2203" i="1" s="1"/>
  <c r="I2204" i="1"/>
  <c r="J2204" i="1"/>
  <c r="O2204" i="1" s="1"/>
  <c r="K2204" i="1"/>
  <c r="I2205" i="1"/>
  <c r="M2205" i="1" s="1"/>
  <c r="J2205" i="1"/>
  <c r="O2205" i="1" s="1"/>
  <c r="K2205" i="1"/>
  <c r="L2205" i="1"/>
  <c r="N2205" i="1"/>
  <c r="I2206" i="1"/>
  <c r="J2206" i="1"/>
  <c r="O2206" i="1" s="1"/>
  <c r="K2206" i="1"/>
  <c r="L2206" i="1"/>
  <c r="M2206" i="1"/>
  <c r="N2206" i="1"/>
  <c r="I2207" i="1"/>
  <c r="J2207" i="1"/>
  <c r="O2207" i="1" s="1"/>
  <c r="M2207" i="1"/>
  <c r="I2208" i="1"/>
  <c r="K2208" i="1" s="1"/>
  <c r="J2208" i="1"/>
  <c r="O2208" i="1" s="1"/>
  <c r="M2208" i="1"/>
  <c r="N2208" i="1"/>
  <c r="I2209" i="1"/>
  <c r="L2209" i="1" s="1"/>
  <c r="J2209" i="1"/>
  <c r="O2209" i="1" s="1"/>
  <c r="K2209" i="1"/>
  <c r="M2209" i="1"/>
  <c r="N2209" i="1"/>
  <c r="I2210" i="1"/>
  <c r="J2210" i="1"/>
  <c r="O2210" i="1" s="1"/>
  <c r="I2211" i="1"/>
  <c r="J2211" i="1"/>
  <c r="O2211" i="1" s="1"/>
  <c r="M2211" i="1"/>
  <c r="I2212" i="1"/>
  <c r="J2212" i="1"/>
  <c r="O2212" i="1" s="1"/>
  <c r="K2212" i="1"/>
  <c r="I2213" i="1"/>
  <c r="M2213" i="1" s="1"/>
  <c r="J2213" i="1"/>
  <c r="O2213" i="1" s="1"/>
  <c r="K2213" i="1"/>
  <c r="L2213" i="1"/>
  <c r="N2213" i="1"/>
  <c r="I2214" i="1"/>
  <c r="J2214" i="1"/>
  <c r="O2214" i="1" s="1"/>
  <c r="K2214" i="1"/>
  <c r="L2214" i="1"/>
  <c r="M2214" i="1"/>
  <c r="N2214" i="1"/>
  <c r="I2215" i="1"/>
  <c r="J2215" i="1"/>
  <c r="O2215" i="1" s="1"/>
  <c r="I2216" i="1"/>
  <c r="K2216" i="1" s="1"/>
  <c r="J2216" i="1"/>
  <c r="O2216" i="1" s="1"/>
  <c r="M2216" i="1"/>
  <c r="N2216" i="1"/>
  <c r="I2217" i="1"/>
  <c r="L2217" i="1" s="1"/>
  <c r="J2217" i="1"/>
  <c r="O2217" i="1" s="1"/>
  <c r="K2217" i="1"/>
  <c r="M2217" i="1"/>
  <c r="N2217" i="1"/>
  <c r="I2218" i="1"/>
  <c r="J2218" i="1"/>
  <c r="O2218" i="1" s="1"/>
  <c r="I2219" i="1"/>
  <c r="J2219" i="1"/>
  <c r="O2219" i="1" s="1"/>
  <c r="M2219" i="1"/>
  <c r="I2220" i="1"/>
  <c r="J2220" i="1"/>
  <c r="O2220" i="1" s="1"/>
  <c r="K2220" i="1"/>
  <c r="I2221" i="1"/>
  <c r="M2221" i="1" s="1"/>
  <c r="J2221" i="1"/>
  <c r="O2221" i="1" s="1"/>
  <c r="K2221" i="1"/>
  <c r="L2221" i="1"/>
  <c r="N2221" i="1"/>
  <c r="I2222" i="1"/>
  <c r="J2222" i="1"/>
  <c r="O2222" i="1" s="1"/>
  <c r="K2222" i="1"/>
  <c r="L2222" i="1"/>
  <c r="M2222" i="1"/>
  <c r="N2222" i="1"/>
  <c r="I2223" i="1"/>
  <c r="J2223" i="1"/>
  <c r="O2223" i="1" s="1"/>
  <c r="I2224" i="1"/>
  <c r="K2224" i="1" s="1"/>
  <c r="J2224" i="1"/>
  <c r="O2224" i="1" s="1"/>
  <c r="M2224" i="1"/>
  <c r="N2224" i="1"/>
  <c r="I2225" i="1"/>
  <c r="L2225" i="1" s="1"/>
  <c r="J2225" i="1"/>
  <c r="O2225" i="1" s="1"/>
  <c r="K2225" i="1"/>
  <c r="M2225" i="1"/>
  <c r="N2225" i="1"/>
  <c r="I2226" i="1"/>
  <c r="J2226" i="1"/>
  <c r="O2226" i="1" s="1"/>
  <c r="I2227" i="1"/>
  <c r="J2227" i="1"/>
  <c r="O2227" i="1" s="1"/>
  <c r="M2227" i="1"/>
  <c r="I2228" i="1"/>
  <c r="J2228" i="1"/>
  <c r="O2228" i="1" s="1"/>
  <c r="I2229" i="1"/>
  <c r="M2229" i="1" s="1"/>
  <c r="J2229" i="1"/>
  <c r="O2229" i="1" s="1"/>
  <c r="K2229" i="1"/>
  <c r="L2229" i="1"/>
  <c r="N2229" i="1"/>
  <c r="I2230" i="1"/>
  <c r="J2230" i="1"/>
  <c r="O2230" i="1" s="1"/>
  <c r="K2230" i="1"/>
  <c r="L2230" i="1"/>
  <c r="M2230" i="1"/>
  <c r="N2230" i="1"/>
  <c r="I2231" i="1"/>
  <c r="J2231" i="1"/>
  <c r="O2231" i="1" s="1"/>
  <c r="N2231" i="1"/>
  <c r="I2232" i="1"/>
  <c r="K2232" i="1" s="1"/>
  <c r="J2232" i="1"/>
  <c r="O2232" i="1" s="1"/>
  <c r="M2232" i="1"/>
  <c r="N2232" i="1"/>
  <c r="I2233" i="1"/>
  <c r="L2233" i="1" s="1"/>
  <c r="J2233" i="1"/>
  <c r="O2233" i="1" s="1"/>
  <c r="K2233" i="1"/>
  <c r="M2233" i="1"/>
  <c r="N2233" i="1"/>
  <c r="I2234" i="1"/>
  <c r="L2234" i="1" s="1"/>
  <c r="J2234" i="1"/>
  <c r="O2234" i="1" s="1"/>
  <c r="I2235" i="1"/>
  <c r="J2235" i="1"/>
  <c r="O2235" i="1" s="1"/>
  <c r="I2236" i="1"/>
  <c r="J2236" i="1"/>
  <c r="O2236" i="1" s="1"/>
  <c r="I2237" i="1"/>
  <c r="M2237" i="1" s="1"/>
  <c r="J2237" i="1"/>
  <c r="O2237" i="1" s="1"/>
  <c r="K2237" i="1"/>
  <c r="L2237" i="1"/>
  <c r="N2237" i="1"/>
  <c r="I2238" i="1"/>
  <c r="J2238" i="1"/>
  <c r="O2238" i="1" s="1"/>
  <c r="K2238" i="1"/>
  <c r="L2238" i="1"/>
  <c r="M2238" i="1"/>
  <c r="N2238" i="1"/>
  <c r="I2239" i="1"/>
  <c r="K2239" i="1" s="1"/>
  <c r="J2239" i="1"/>
  <c r="O2239" i="1" s="1"/>
  <c r="M2239" i="1"/>
  <c r="N2239" i="1"/>
  <c r="I2240" i="1"/>
  <c r="K2240" i="1" s="1"/>
  <c r="J2240" i="1"/>
  <c r="O2240" i="1" s="1"/>
  <c r="M2240" i="1"/>
  <c r="N2240" i="1"/>
  <c r="I2241" i="1"/>
  <c r="L2241" i="1" s="1"/>
  <c r="J2241" i="1"/>
  <c r="O2241" i="1" s="1"/>
  <c r="K2241" i="1"/>
  <c r="M2241" i="1"/>
  <c r="N2241" i="1"/>
  <c r="I2242" i="1"/>
  <c r="J2242" i="1"/>
  <c r="O2242" i="1" s="1"/>
  <c r="L2242" i="1"/>
  <c r="I2243" i="1"/>
  <c r="M2243" i="1" s="1"/>
  <c r="J2243" i="1"/>
  <c r="O2243" i="1" s="1"/>
  <c r="I2244" i="1"/>
  <c r="K2244" i="1" s="1"/>
  <c r="J2244" i="1"/>
  <c r="O2244" i="1" s="1"/>
  <c r="N2244" i="1"/>
  <c r="I2245" i="1"/>
  <c r="M2245" i="1" s="1"/>
  <c r="J2245" i="1"/>
  <c r="O2245" i="1" s="1"/>
  <c r="K2245" i="1"/>
  <c r="L2245" i="1"/>
  <c r="N2245" i="1"/>
  <c r="I2246" i="1"/>
  <c r="J2246" i="1"/>
  <c r="O2246" i="1" s="1"/>
  <c r="K2246" i="1"/>
  <c r="L2246" i="1"/>
  <c r="M2246" i="1"/>
  <c r="N2246" i="1"/>
  <c r="I2247" i="1"/>
  <c r="K2247" i="1" s="1"/>
  <c r="J2247" i="1"/>
  <c r="O2247" i="1" s="1"/>
  <c r="L2247" i="1"/>
  <c r="M2247" i="1"/>
  <c r="N2247" i="1"/>
  <c r="I2248" i="1"/>
  <c r="K2248" i="1" s="1"/>
  <c r="J2248" i="1"/>
  <c r="O2248" i="1" s="1"/>
  <c r="M2248" i="1"/>
  <c r="N2248" i="1"/>
  <c r="I2249" i="1"/>
  <c r="L2249" i="1" s="1"/>
  <c r="J2249" i="1"/>
  <c r="O2249" i="1" s="1"/>
  <c r="K2249" i="1"/>
  <c r="M2249" i="1"/>
  <c r="N2249" i="1"/>
  <c r="I2250" i="1"/>
  <c r="J2250" i="1"/>
  <c r="O2250" i="1" s="1"/>
  <c r="L2250" i="1"/>
  <c r="I2251" i="1"/>
  <c r="J2251" i="1"/>
  <c r="O2251" i="1" s="1"/>
  <c r="I2252" i="1"/>
  <c r="J2252" i="1"/>
  <c r="O2252" i="1" s="1"/>
  <c r="K2252" i="1"/>
  <c r="N2252" i="1"/>
  <c r="I2253" i="1"/>
  <c r="M2253" i="1" s="1"/>
  <c r="J2253" i="1"/>
  <c r="O2253" i="1" s="1"/>
  <c r="K2253" i="1"/>
  <c r="L2253" i="1"/>
  <c r="N2253" i="1"/>
  <c r="I2254" i="1"/>
  <c r="J2254" i="1"/>
  <c r="O2254" i="1" s="1"/>
  <c r="K2254" i="1"/>
  <c r="L2254" i="1"/>
  <c r="M2254" i="1"/>
  <c r="N2254" i="1"/>
  <c r="I2255" i="1"/>
  <c r="K2255" i="1" s="1"/>
  <c r="J2255" i="1"/>
  <c r="O2255" i="1" s="1"/>
  <c r="L2255" i="1"/>
  <c r="M2255" i="1"/>
  <c r="N2255" i="1"/>
  <c r="I2256" i="1"/>
  <c r="K2256" i="1" s="1"/>
  <c r="J2256" i="1"/>
  <c r="O2256" i="1" s="1"/>
  <c r="M2256" i="1"/>
  <c r="N2256" i="1"/>
  <c r="I2257" i="1"/>
  <c r="L2257" i="1" s="1"/>
  <c r="J2257" i="1"/>
  <c r="O2257" i="1" s="1"/>
  <c r="K2257" i="1"/>
  <c r="M2257" i="1"/>
  <c r="N2257" i="1"/>
  <c r="I2258" i="1"/>
  <c r="J2258" i="1"/>
  <c r="O2258" i="1" s="1"/>
  <c r="I2259" i="1"/>
  <c r="J2259" i="1"/>
  <c r="O2259" i="1" s="1"/>
  <c r="I2260" i="1"/>
  <c r="J2260" i="1"/>
  <c r="O2260" i="1" s="1"/>
  <c r="K2260" i="1"/>
  <c r="N2260" i="1"/>
  <c r="I2261" i="1"/>
  <c r="M2261" i="1" s="1"/>
  <c r="J2261" i="1"/>
  <c r="O2261" i="1" s="1"/>
  <c r="K2261" i="1"/>
  <c r="L2261" i="1"/>
  <c r="N2261" i="1"/>
  <c r="I2262" i="1"/>
  <c r="J2262" i="1"/>
  <c r="O2262" i="1" s="1"/>
  <c r="K2262" i="1"/>
  <c r="L2262" i="1"/>
  <c r="M2262" i="1"/>
  <c r="N2262" i="1"/>
  <c r="I2263" i="1"/>
  <c r="K2263" i="1" s="1"/>
  <c r="J2263" i="1"/>
  <c r="O2263" i="1" s="1"/>
  <c r="L2263" i="1"/>
  <c r="N2263" i="1"/>
  <c r="I2264" i="1"/>
  <c r="K2264" i="1" s="1"/>
  <c r="J2264" i="1"/>
  <c r="O2264" i="1" s="1"/>
  <c r="M2264" i="1"/>
  <c r="N2264" i="1"/>
  <c r="I2265" i="1"/>
  <c r="L2265" i="1" s="1"/>
  <c r="J2265" i="1"/>
  <c r="O2265" i="1" s="1"/>
  <c r="K2265" i="1"/>
  <c r="M2265" i="1"/>
  <c r="N2265" i="1"/>
  <c r="I2266" i="1"/>
  <c r="J2266" i="1"/>
  <c r="O2266" i="1" s="1"/>
  <c r="I2267" i="1"/>
  <c r="M2267" i="1" s="1"/>
  <c r="J2267" i="1"/>
  <c r="O2267" i="1" s="1"/>
  <c r="I2268" i="1"/>
  <c r="J2268" i="1"/>
  <c r="O2268" i="1" s="1"/>
  <c r="I2269" i="1"/>
  <c r="M2269" i="1" s="1"/>
  <c r="J2269" i="1"/>
  <c r="O2269" i="1" s="1"/>
  <c r="K2269" i="1"/>
  <c r="L2269" i="1"/>
  <c r="N2269" i="1"/>
  <c r="I2270" i="1"/>
  <c r="J2270" i="1"/>
  <c r="O2270" i="1" s="1"/>
  <c r="K2270" i="1"/>
  <c r="L2270" i="1"/>
  <c r="M2270" i="1"/>
  <c r="N2270" i="1"/>
  <c r="I2271" i="1"/>
  <c r="M2271" i="1" s="1"/>
  <c r="J2271" i="1"/>
  <c r="O2271" i="1" s="1"/>
  <c r="L2271" i="1"/>
  <c r="I2272" i="1"/>
  <c r="K2272" i="1" s="1"/>
  <c r="J2272" i="1"/>
  <c r="O2272" i="1" s="1"/>
  <c r="M2272" i="1"/>
  <c r="N2272" i="1"/>
  <c r="I2273" i="1"/>
  <c r="L2273" i="1" s="1"/>
  <c r="J2273" i="1"/>
  <c r="O2273" i="1" s="1"/>
  <c r="K2273" i="1"/>
  <c r="M2273" i="1"/>
  <c r="N2273" i="1"/>
  <c r="I2274" i="1"/>
  <c r="J2274" i="1"/>
  <c r="O2274" i="1" s="1"/>
  <c r="L2274" i="1"/>
  <c r="I2275" i="1"/>
  <c r="J2275" i="1"/>
  <c r="O2275" i="1" s="1"/>
  <c r="M2275" i="1"/>
  <c r="I2276" i="1"/>
  <c r="J2276" i="1"/>
  <c r="O2276" i="1" s="1"/>
  <c r="K2276" i="1"/>
  <c r="N2276" i="1"/>
  <c r="I2277" i="1"/>
  <c r="M2277" i="1" s="1"/>
  <c r="J2277" i="1"/>
  <c r="O2277" i="1" s="1"/>
  <c r="K2277" i="1"/>
  <c r="L2277" i="1"/>
  <c r="N2277" i="1"/>
  <c r="I2278" i="1"/>
  <c r="J2278" i="1"/>
  <c r="O2278" i="1" s="1"/>
  <c r="K2278" i="1"/>
  <c r="L2278" i="1"/>
  <c r="M2278" i="1"/>
  <c r="N2278" i="1"/>
  <c r="I2279" i="1"/>
  <c r="J2279" i="1"/>
  <c r="O2279" i="1" s="1"/>
  <c r="L2279" i="1"/>
  <c r="I2280" i="1"/>
  <c r="K2280" i="1" s="1"/>
  <c r="J2280" i="1"/>
  <c r="O2280" i="1" s="1"/>
  <c r="M2280" i="1"/>
  <c r="N2280" i="1"/>
  <c r="I2281" i="1"/>
  <c r="L2281" i="1" s="1"/>
  <c r="J2281" i="1"/>
  <c r="O2281" i="1" s="1"/>
  <c r="K2281" i="1"/>
  <c r="M2281" i="1"/>
  <c r="N2281" i="1"/>
  <c r="I2282" i="1"/>
  <c r="J2282" i="1"/>
  <c r="O2282" i="1" s="1"/>
  <c r="I2283" i="1"/>
  <c r="J2283" i="1"/>
  <c r="O2283" i="1" s="1"/>
  <c r="M2283" i="1"/>
  <c r="I2284" i="1"/>
  <c r="J2284" i="1"/>
  <c r="O2284" i="1" s="1"/>
  <c r="K2284" i="1"/>
  <c r="I2285" i="1"/>
  <c r="M2285" i="1" s="1"/>
  <c r="J2285" i="1"/>
  <c r="O2285" i="1" s="1"/>
  <c r="K2285" i="1"/>
  <c r="L2285" i="1"/>
  <c r="N2285" i="1"/>
  <c r="I2286" i="1"/>
  <c r="J2286" i="1"/>
  <c r="O2286" i="1" s="1"/>
  <c r="K2286" i="1"/>
  <c r="L2286" i="1"/>
  <c r="M2286" i="1"/>
  <c r="N2286" i="1"/>
  <c r="I2287" i="1"/>
  <c r="J2287" i="1"/>
  <c r="O2287" i="1" s="1"/>
  <c r="I2288" i="1"/>
  <c r="K2288" i="1" s="1"/>
  <c r="J2288" i="1"/>
  <c r="O2288" i="1" s="1"/>
  <c r="M2288" i="1"/>
  <c r="N2288" i="1"/>
  <c r="I2289" i="1"/>
  <c r="L2289" i="1" s="1"/>
  <c r="J2289" i="1"/>
  <c r="O2289" i="1" s="1"/>
  <c r="K2289" i="1"/>
  <c r="M2289" i="1"/>
  <c r="N2289" i="1"/>
  <c r="I2290" i="1"/>
  <c r="J2290" i="1"/>
  <c r="O2290" i="1" s="1"/>
  <c r="I2291" i="1"/>
  <c r="J2291" i="1"/>
  <c r="O2291" i="1" s="1"/>
  <c r="M2291" i="1"/>
  <c r="I2292" i="1"/>
  <c r="J2292" i="1"/>
  <c r="O2292" i="1" s="1"/>
  <c r="I2293" i="1"/>
  <c r="M2293" i="1" s="1"/>
  <c r="J2293" i="1"/>
  <c r="O2293" i="1" s="1"/>
  <c r="K2293" i="1"/>
  <c r="L2293" i="1"/>
  <c r="N2293" i="1"/>
  <c r="I2294" i="1"/>
  <c r="J2294" i="1"/>
  <c r="O2294" i="1" s="1"/>
  <c r="K2294" i="1"/>
  <c r="L2294" i="1"/>
  <c r="M2294" i="1"/>
  <c r="N2294" i="1"/>
  <c r="I2295" i="1"/>
  <c r="J2295" i="1"/>
  <c r="O2295" i="1" s="1"/>
  <c r="N2295" i="1"/>
  <c r="I2296" i="1"/>
  <c r="K2296" i="1" s="1"/>
  <c r="J2296" i="1"/>
  <c r="O2296" i="1" s="1"/>
  <c r="M2296" i="1"/>
  <c r="N2296" i="1"/>
  <c r="I2297" i="1"/>
  <c r="L2297" i="1" s="1"/>
  <c r="J2297" i="1"/>
  <c r="O2297" i="1" s="1"/>
  <c r="K2297" i="1"/>
  <c r="M2297" i="1"/>
  <c r="N2297" i="1"/>
  <c r="I2298" i="1"/>
  <c r="L2298" i="1" s="1"/>
  <c r="J2298" i="1"/>
  <c r="O2298" i="1" s="1"/>
  <c r="I2299" i="1"/>
  <c r="J2299" i="1"/>
  <c r="O2299" i="1" s="1"/>
  <c r="M2299" i="1"/>
  <c r="I2300" i="1"/>
  <c r="J2300" i="1"/>
  <c r="O2300" i="1" s="1"/>
  <c r="I2301" i="1"/>
  <c r="M2301" i="1" s="1"/>
  <c r="J2301" i="1"/>
  <c r="O2301" i="1" s="1"/>
  <c r="K2301" i="1"/>
  <c r="L2301" i="1"/>
  <c r="N2301" i="1"/>
  <c r="I2302" i="1"/>
  <c r="J2302" i="1"/>
  <c r="O2302" i="1" s="1"/>
  <c r="K2302" i="1"/>
  <c r="L2302" i="1"/>
  <c r="M2302" i="1"/>
  <c r="N2302" i="1"/>
  <c r="I2303" i="1"/>
  <c r="K2303" i="1" s="1"/>
  <c r="J2303" i="1"/>
  <c r="O2303" i="1" s="1"/>
  <c r="M2303" i="1"/>
  <c r="N2303" i="1"/>
  <c r="I2304" i="1"/>
  <c r="K2304" i="1" s="1"/>
  <c r="J2304" i="1"/>
  <c r="O2304" i="1" s="1"/>
  <c r="M2304" i="1"/>
  <c r="N2304" i="1"/>
  <c r="I2305" i="1"/>
  <c r="L2305" i="1" s="1"/>
  <c r="J2305" i="1"/>
  <c r="O2305" i="1" s="1"/>
  <c r="K2305" i="1"/>
  <c r="M2305" i="1"/>
  <c r="N2305" i="1"/>
  <c r="I2306" i="1"/>
  <c r="J2306" i="1"/>
  <c r="O2306" i="1" s="1"/>
  <c r="L2306" i="1"/>
  <c r="I2307" i="1"/>
  <c r="J2307" i="1"/>
  <c r="O2307" i="1" s="1"/>
  <c r="I2308" i="1"/>
  <c r="K2308" i="1" s="1"/>
  <c r="J2308" i="1"/>
  <c r="O2308" i="1" s="1"/>
  <c r="N2308" i="1"/>
  <c r="I2309" i="1"/>
  <c r="M2309" i="1" s="1"/>
  <c r="J2309" i="1"/>
  <c r="O2309" i="1" s="1"/>
  <c r="K2309" i="1"/>
  <c r="L2309" i="1"/>
  <c r="N2309" i="1"/>
  <c r="I2310" i="1"/>
  <c r="J2310" i="1"/>
  <c r="O2310" i="1" s="1"/>
  <c r="K2310" i="1"/>
  <c r="L2310" i="1"/>
  <c r="M2310" i="1"/>
  <c r="N2310" i="1"/>
  <c r="I2311" i="1"/>
  <c r="K2311" i="1" s="1"/>
  <c r="J2311" i="1"/>
  <c r="O2311" i="1" s="1"/>
  <c r="L2311" i="1"/>
  <c r="M2311" i="1"/>
  <c r="N2311" i="1"/>
  <c r="I2312" i="1"/>
  <c r="K2312" i="1" s="1"/>
  <c r="J2312" i="1"/>
  <c r="O2312" i="1" s="1"/>
  <c r="M2312" i="1"/>
  <c r="N2312" i="1"/>
  <c r="I2313" i="1"/>
  <c r="L2313" i="1" s="1"/>
  <c r="J2313" i="1"/>
  <c r="O2313" i="1" s="1"/>
  <c r="K2313" i="1"/>
  <c r="M2313" i="1"/>
  <c r="N2313" i="1"/>
  <c r="I2314" i="1"/>
  <c r="J2314" i="1"/>
  <c r="O2314" i="1" s="1"/>
  <c r="L2314" i="1"/>
  <c r="I2315" i="1"/>
  <c r="J2315" i="1"/>
  <c r="O2315" i="1" s="1"/>
  <c r="I2316" i="1"/>
  <c r="J2316" i="1"/>
  <c r="O2316" i="1" s="1"/>
  <c r="K2316" i="1"/>
  <c r="N2316" i="1"/>
  <c r="I2317" i="1"/>
  <c r="M2317" i="1" s="1"/>
  <c r="J2317" i="1"/>
  <c r="O2317" i="1" s="1"/>
  <c r="K2317" i="1"/>
  <c r="L2317" i="1"/>
  <c r="N2317" i="1"/>
  <c r="I2318" i="1"/>
  <c r="J2318" i="1"/>
  <c r="O2318" i="1" s="1"/>
  <c r="K2318" i="1"/>
  <c r="L2318" i="1"/>
  <c r="M2318" i="1"/>
  <c r="N2318" i="1"/>
  <c r="I2319" i="1"/>
  <c r="K2319" i="1" s="1"/>
  <c r="J2319" i="1"/>
  <c r="O2319" i="1" s="1"/>
  <c r="L2319" i="1"/>
  <c r="M2319" i="1"/>
  <c r="N2319" i="1"/>
  <c r="I2320" i="1"/>
  <c r="K2320" i="1" s="1"/>
  <c r="J2320" i="1"/>
  <c r="O2320" i="1" s="1"/>
  <c r="M2320" i="1"/>
  <c r="N2320" i="1"/>
  <c r="I2321" i="1"/>
  <c r="L2321" i="1" s="1"/>
  <c r="J2321" i="1"/>
  <c r="O2321" i="1" s="1"/>
  <c r="K2321" i="1"/>
  <c r="M2321" i="1"/>
  <c r="N2321" i="1"/>
  <c r="I2322" i="1"/>
  <c r="L2322" i="1" s="1"/>
  <c r="J2322" i="1"/>
  <c r="O2322" i="1" s="1"/>
  <c r="I2323" i="1"/>
  <c r="J2323" i="1"/>
  <c r="O2323" i="1" s="1"/>
  <c r="I2324" i="1"/>
  <c r="J2324" i="1"/>
  <c r="O2324" i="1" s="1"/>
  <c r="K2324" i="1"/>
  <c r="N2324" i="1"/>
  <c r="I2325" i="1"/>
  <c r="M2325" i="1" s="1"/>
  <c r="J2325" i="1"/>
  <c r="O2325" i="1" s="1"/>
  <c r="K2325" i="1"/>
  <c r="L2325" i="1"/>
  <c r="N2325" i="1"/>
  <c r="I2326" i="1"/>
  <c r="J2326" i="1"/>
  <c r="O2326" i="1" s="1"/>
  <c r="K2326" i="1"/>
  <c r="L2326" i="1"/>
  <c r="M2326" i="1"/>
  <c r="N2326" i="1"/>
  <c r="I2327" i="1"/>
  <c r="K2327" i="1" s="1"/>
  <c r="J2327" i="1"/>
  <c r="O2327" i="1" s="1"/>
  <c r="L2327" i="1"/>
  <c r="M2327" i="1"/>
  <c r="N2327" i="1"/>
  <c r="I2328" i="1"/>
  <c r="K2328" i="1" s="1"/>
  <c r="J2328" i="1"/>
  <c r="O2328" i="1" s="1"/>
  <c r="M2328" i="1"/>
  <c r="N2328" i="1"/>
  <c r="I2329" i="1"/>
  <c r="L2329" i="1" s="1"/>
  <c r="J2329" i="1"/>
  <c r="O2329" i="1" s="1"/>
  <c r="K2329" i="1"/>
  <c r="M2329" i="1"/>
  <c r="N2329" i="1"/>
  <c r="I2330" i="1"/>
  <c r="L2330" i="1" s="1"/>
  <c r="J2330" i="1"/>
  <c r="O2330" i="1" s="1"/>
  <c r="I2331" i="1"/>
  <c r="M2331" i="1" s="1"/>
  <c r="J2331" i="1"/>
  <c r="O2331" i="1" s="1"/>
  <c r="I2332" i="1"/>
  <c r="J2332" i="1"/>
  <c r="O2332" i="1" s="1"/>
  <c r="I2333" i="1"/>
  <c r="M2333" i="1" s="1"/>
  <c r="J2333" i="1"/>
  <c r="O2333" i="1" s="1"/>
  <c r="K2333" i="1"/>
  <c r="L2333" i="1"/>
  <c r="N2333" i="1"/>
  <c r="I2334" i="1"/>
  <c r="J2334" i="1"/>
  <c r="O2334" i="1" s="1"/>
  <c r="K2334" i="1"/>
  <c r="L2334" i="1"/>
  <c r="M2334" i="1"/>
  <c r="N2334" i="1"/>
  <c r="I2335" i="1"/>
  <c r="J2335" i="1"/>
  <c r="O2335" i="1" s="1"/>
  <c r="L2335" i="1"/>
  <c r="M2335" i="1"/>
  <c r="I2336" i="1"/>
  <c r="K2336" i="1" s="1"/>
  <c r="J2336" i="1"/>
  <c r="O2336" i="1" s="1"/>
  <c r="M2336" i="1"/>
  <c r="N2336" i="1"/>
  <c r="I2337" i="1"/>
  <c r="L2337" i="1" s="1"/>
  <c r="J2337" i="1"/>
  <c r="O2337" i="1" s="1"/>
  <c r="K2337" i="1"/>
  <c r="M2337" i="1"/>
  <c r="N2337" i="1"/>
  <c r="I2338" i="1"/>
  <c r="J2338" i="1"/>
  <c r="O2338" i="1" s="1"/>
  <c r="L2338" i="1"/>
  <c r="I2339" i="1"/>
  <c r="J2339" i="1"/>
  <c r="O2339" i="1" s="1"/>
  <c r="M2339" i="1"/>
  <c r="I2340" i="1"/>
  <c r="J2340" i="1"/>
  <c r="O2340" i="1" s="1"/>
  <c r="N2340" i="1"/>
  <c r="I2341" i="1"/>
  <c r="M2341" i="1" s="1"/>
  <c r="J2341" i="1"/>
  <c r="O2341" i="1" s="1"/>
  <c r="K2341" i="1"/>
  <c r="L2341" i="1"/>
  <c r="N2341" i="1"/>
  <c r="I2342" i="1"/>
  <c r="J2342" i="1"/>
  <c r="O2342" i="1" s="1"/>
  <c r="K2342" i="1"/>
  <c r="L2342" i="1"/>
  <c r="M2342" i="1"/>
  <c r="N2342" i="1"/>
  <c r="I2343" i="1"/>
  <c r="J2343" i="1"/>
  <c r="O2343" i="1" s="1"/>
  <c r="L2343" i="1"/>
  <c r="I2344" i="1"/>
  <c r="K2344" i="1" s="1"/>
  <c r="J2344" i="1"/>
  <c r="O2344" i="1" s="1"/>
  <c r="M2344" i="1"/>
  <c r="N2344" i="1"/>
  <c r="I2345" i="1"/>
  <c r="L2345" i="1" s="1"/>
  <c r="J2345" i="1"/>
  <c r="O2345" i="1" s="1"/>
  <c r="K2345" i="1"/>
  <c r="M2345" i="1"/>
  <c r="N2345" i="1"/>
  <c r="I2346" i="1"/>
  <c r="J2346" i="1"/>
  <c r="O2346" i="1" s="1"/>
  <c r="I2347" i="1"/>
  <c r="J2347" i="1"/>
  <c r="O2347" i="1" s="1"/>
  <c r="M2347" i="1"/>
  <c r="I2348" i="1"/>
  <c r="J2348" i="1"/>
  <c r="O2348" i="1" s="1"/>
  <c r="K2348" i="1"/>
  <c r="I2349" i="1"/>
  <c r="M2349" i="1" s="1"/>
  <c r="J2349" i="1"/>
  <c r="O2349" i="1" s="1"/>
  <c r="K2349" i="1"/>
  <c r="L2349" i="1"/>
  <c r="N2349" i="1"/>
  <c r="I2350" i="1"/>
  <c r="J2350" i="1"/>
  <c r="O2350" i="1" s="1"/>
  <c r="K2350" i="1"/>
  <c r="L2350" i="1"/>
  <c r="M2350" i="1"/>
  <c r="N2350" i="1"/>
  <c r="I2351" i="1"/>
  <c r="J2351" i="1"/>
  <c r="O2351" i="1" s="1"/>
  <c r="I2352" i="1"/>
  <c r="K2352" i="1" s="1"/>
  <c r="J2352" i="1"/>
  <c r="O2352" i="1" s="1"/>
  <c r="M2352" i="1"/>
  <c r="N2352" i="1"/>
  <c r="I2353" i="1"/>
  <c r="L2353" i="1" s="1"/>
  <c r="J2353" i="1"/>
  <c r="O2353" i="1" s="1"/>
  <c r="K2353" i="1"/>
  <c r="M2353" i="1"/>
  <c r="N2353" i="1"/>
  <c r="I2354" i="1"/>
  <c r="J2354" i="1"/>
  <c r="O2354" i="1" s="1"/>
  <c r="I2355" i="1"/>
  <c r="J2355" i="1"/>
  <c r="O2355" i="1" s="1"/>
  <c r="M2355" i="1"/>
  <c r="I2356" i="1"/>
  <c r="J2356" i="1"/>
  <c r="O2356" i="1" s="1"/>
  <c r="I2357" i="1"/>
  <c r="M2357" i="1" s="1"/>
  <c r="J2357" i="1"/>
  <c r="O2357" i="1" s="1"/>
  <c r="K2357" i="1"/>
  <c r="L2357" i="1"/>
  <c r="N2357" i="1"/>
  <c r="I2358" i="1"/>
  <c r="J2358" i="1"/>
  <c r="O2358" i="1" s="1"/>
  <c r="K2358" i="1"/>
  <c r="L2358" i="1"/>
  <c r="M2358" i="1"/>
  <c r="N2358" i="1"/>
  <c r="I2359" i="1"/>
  <c r="J2359" i="1"/>
  <c r="O2359" i="1" s="1"/>
  <c r="I2360" i="1"/>
  <c r="K2360" i="1" s="1"/>
  <c r="J2360" i="1"/>
  <c r="O2360" i="1" s="1"/>
  <c r="M2360" i="1"/>
  <c r="N2360" i="1"/>
  <c r="I2361" i="1"/>
  <c r="L2361" i="1" s="1"/>
  <c r="J2361" i="1"/>
  <c r="O2361" i="1" s="1"/>
  <c r="K2361" i="1"/>
  <c r="M2361" i="1"/>
  <c r="N2361" i="1"/>
  <c r="I2362" i="1"/>
  <c r="L2362" i="1" s="1"/>
  <c r="J2362" i="1"/>
  <c r="O2362" i="1" s="1"/>
  <c r="I2363" i="1"/>
  <c r="J2363" i="1"/>
  <c r="O2363" i="1" s="1"/>
  <c r="M2363" i="1"/>
  <c r="I2364" i="1"/>
  <c r="J2364" i="1"/>
  <c r="O2364" i="1" s="1"/>
  <c r="I2365" i="1"/>
  <c r="M2365" i="1" s="1"/>
  <c r="J2365" i="1"/>
  <c r="O2365" i="1" s="1"/>
  <c r="K2365" i="1"/>
  <c r="L2365" i="1"/>
  <c r="N2365" i="1"/>
  <c r="I2366" i="1"/>
  <c r="J2366" i="1"/>
  <c r="O2366" i="1" s="1"/>
  <c r="K2366" i="1"/>
  <c r="L2366" i="1"/>
  <c r="M2366" i="1"/>
  <c r="N2366" i="1"/>
  <c r="I2367" i="1"/>
  <c r="K2367" i="1" s="1"/>
  <c r="J2367" i="1"/>
  <c r="O2367" i="1" s="1"/>
  <c r="M2367" i="1"/>
  <c r="N2367" i="1"/>
  <c r="I2368" i="1"/>
  <c r="K2368" i="1" s="1"/>
  <c r="J2368" i="1"/>
  <c r="O2368" i="1" s="1"/>
  <c r="M2368" i="1"/>
  <c r="N2368" i="1"/>
  <c r="I2369" i="1"/>
  <c r="L2369" i="1" s="1"/>
  <c r="J2369" i="1"/>
  <c r="O2369" i="1" s="1"/>
  <c r="K2369" i="1"/>
  <c r="M2369" i="1"/>
  <c r="N2369" i="1"/>
  <c r="I2370" i="1"/>
  <c r="J2370" i="1"/>
  <c r="O2370" i="1" s="1"/>
  <c r="L2370" i="1"/>
  <c r="I2371" i="1"/>
  <c r="J2371" i="1"/>
  <c r="O2371" i="1" s="1"/>
  <c r="I2372" i="1"/>
  <c r="K2372" i="1" s="1"/>
  <c r="J2372" i="1"/>
  <c r="O2372" i="1" s="1"/>
  <c r="N2372" i="1"/>
  <c r="I2373" i="1"/>
  <c r="M2373" i="1" s="1"/>
  <c r="J2373" i="1"/>
  <c r="O2373" i="1" s="1"/>
  <c r="K2373" i="1"/>
  <c r="L2373" i="1"/>
  <c r="N2373" i="1"/>
  <c r="I2374" i="1"/>
  <c r="J2374" i="1"/>
  <c r="O2374" i="1" s="1"/>
  <c r="K2374" i="1"/>
  <c r="L2374" i="1"/>
  <c r="M2374" i="1"/>
  <c r="N2374" i="1"/>
  <c r="I2375" i="1"/>
  <c r="K2375" i="1" s="1"/>
  <c r="J2375" i="1"/>
  <c r="O2375" i="1" s="1"/>
  <c r="L2375" i="1"/>
  <c r="M2375" i="1"/>
  <c r="N2375" i="1"/>
  <c r="I2376" i="1"/>
  <c r="K2376" i="1" s="1"/>
  <c r="J2376" i="1"/>
  <c r="O2376" i="1" s="1"/>
  <c r="M2376" i="1"/>
  <c r="N2376" i="1"/>
  <c r="I2377" i="1"/>
  <c r="L2377" i="1" s="1"/>
  <c r="J2377" i="1"/>
  <c r="O2377" i="1" s="1"/>
  <c r="K2377" i="1"/>
  <c r="M2377" i="1"/>
  <c r="N2377" i="1"/>
  <c r="I2378" i="1"/>
  <c r="J2378" i="1"/>
  <c r="O2378" i="1" s="1"/>
  <c r="L2378" i="1"/>
  <c r="I2379" i="1"/>
  <c r="J2379" i="1"/>
  <c r="O2379" i="1" s="1"/>
  <c r="I2380" i="1"/>
  <c r="J2380" i="1"/>
  <c r="O2380" i="1" s="1"/>
  <c r="K2380" i="1"/>
  <c r="N2380" i="1"/>
  <c r="I2381" i="1"/>
  <c r="M2381" i="1" s="1"/>
  <c r="J2381" i="1"/>
  <c r="O2381" i="1" s="1"/>
  <c r="K2381" i="1"/>
  <c r="L2381" i="1"/>
  <c r="N2381" i="1"/>
  <c r="I2382" i="1"/>
  <c r="J2382" i="1"/>
  <c r="O2382" i="1" s="1"/>
  <c r="K2382" i="1"/>
  <c r="L2382" i="1"/>
  <c r="M2382" i="1"/>
  <c r="N2382" i="1"/>
  <c r="I2383" i="1"/>
  <c r="K2383" i="1" s="1"/>
  <c r="J2383" i="1"/>
  <c r="O2383" i="1" s="1"/>
  <c r="L2383" i="1"/>
  <c r="M2383" i="1"/>
  <c r="N2383" i="1"/>
  <c r="I2384" i="1"/>
  <c r="K2384" i="1" s="1"/>
  <c r="J2384" i="1"/>
  <c r="O2384" i="1" s="1"/>
  <c r="M2384" i="1"/>
  <c r="N2384" i="1"/>
  <c r="I2385" i="1"/>
  <c r="L2385" i="1" s="1"/>
  <c r="J2385" i="1"/>
  <c r="O2385" i="1" s="1"/>
  <c r="K2385" i="1"/>
  <c r="M2385" i="1"/>
  <c r="N2385" i="1"/>
  <c r="I2386" i="1"/>
  <c r="J2386" i="1"/>
  <c r="O2386" i="1" s="1"/>
  <c r="I2387" i="1"/>
  <c r="J2387" i="1"/>
  <c r="O2387" i="1" s="1"/>
  <c r="I2388" i="1"/>
  <c r="J2388" i="1"/>
  <c r="O2388" i="1" s="1"/>
  <c r="K2388" i="1"/>
  <c r="N2388" i="1"/>
  <c r="I2389" i="1"/>
  <c r="M2389" i="1" s="1"/>
  <c r="J2389" i="1"/>
  <c r="O2389" i="1" s="1"/>
  <c r="K2389" i="1"/>
  <c r="L2389" i="1"/>
  <c r="N2389" i="1"/>
  <c r="I2390" i="1"/>
  <c r="J2390" i="1"/>
  <c r="O2390" i="1" s="1"/>
  <c r="K2390" i="1"/>
  <c r="L2390" i="1"/>
  <c r="M2390" i="1"/>
  <c r="N2390" i="1"/>
  <c r="I2391" i="1"/>
  <c r="J2391" i="1"/>
  <c r="O2391" i="1" s="1"/>
  <c r="I2392" i="1"/>
  <c r="K2392" i="1" s="1"/>
  <c r="J2392" i="1"/>
  <c r="O2392" i="1" s="1"/>
  <c r="M2392" i="1"/>
  <c r="N2392" i="1"/>
  <c r="I2393" i="1"/>
  <c r="L2393" i="1" s="1"/>
  <c r="J2393" i="1"/>
  <c r="O2393" i="1" s="1"/>
  <c r="K2393" i="1"/>
  <c r="M2393" i="1"/>
  <c r="N2393" i="1"/>
  <c r="I2394" i="1"/>
  <c r="J2394" i="1"/>
  <c r="O2394" i="1" s="1"/>
  <c r="I2395" i="1"/>
  <c r="M2395" i="1" s="1"/>
  <c r="J2395" i="1"/>
  <c r="O2395" i="1" s="1"/>
  <c r="I2396" i="1"/>
  <c r="M2396" i="1" s="1"/>
  <c r="J2396" i="1"/>
  <c r="O2396" i="1" s="1"/>
  <c r="I2397" i="1"/>
  <c r="M2397" i="1" s="1"/>
  <c r="J2397" i="1"/>
  <c r="O2397" i="1" s="1"/>
  <c r="K2397" i="1"/>
  <c r="L2397" i="1"/>
  <c r="N2397" i="1"/>
  <c r="I2398" i="1"/>
  <c r="J2398" i="1"/>
  <c r="O2398" i="1" s="1"/>
  <c r="K2398" i="1"/>
  <c r="L2398" i="1"/>
  <c r="M2398" i="1"/>
  <c r="N2398" i="1"/>
  <c r="I2399" i="1"/>
  <c r="J2399" i="1"/>
  <c r="O2399" i="1" s="1"/>
  <c r="I2400" i="1"/>
  <c r="J2400" i="1"/>
  <c r="O2400" i="1" s="1"/>
  <c r="M2400" i="1"/>
  <c r="N2400" i="1"/>
  <c r="I2401" i="1"/>
  <c r="L2401" i="1" s="1"/>
  <c r="J2401" i="1"/>
  <c r="O2401" i="1" s="1"/>
  <c r="K2401" i="1"/>
  <c r="M2401" i="1"/>
  <c r="N2401" i="1"/>
  <c r="I2402" i="1"/>
  <c r="J2402" i="1"/>
  <c r="O2402" i="1" s="1"/>
  <c r="I2403" i="1"/>
  <c r="J2403" i="1"/>
  <c r="O2403" i="1" s="1"/>
  <c r="L2403" i="1"/>
  <c r="M2403" i="1"/>
  <c r="I2404" i="1"/>
  <c r="J2404" i="1"/>
  <c r="O2404" i="1" s="1"/>
  <c r="I2405" i="1"/>
  <c r="M2405" i="1" s="1"/>
  <c r="J2405" i="1"/>
  <c r="O2405" i="1" s="1"/>
  <c r="K2405" i="1"/>
  <c r="L2405" i="1"/>
  <c r="N2405" i="1"/>
  <c r="I2406" i="1"/>
  <c r="J2406" i="1"/>
  <c r="O2406" i="1" s="1"/>
  <c r="K2406" i="1"/>
  <c r="L2406" i="1"/>
  <c r="M2406" i="1"/>
  <c r="N2406" i="1"/>
  <c r="I2407" i="1"/>
  <c r="K2407" i="1" s="1"/>
  <c r="J2407" i="1"/>
  <c r="O2407" i="1" s="1"/>
  <c r="L2407" i="1"/>
  <c r="M2407" i="1"/>
  <c r="N2407" i="1"/>
  <c r="I2408" i="1"/>
  <c r="J2408" i="1"/>
  <c r="O2408" i="1" s="1"/>
  <c r="I2409" i="1"/>
  <c r="L2409" i="1" s="1"/>
  <c r="J2409" i="1"/>
  <c r="O2409" i="1" s="1"/>
  <c r="K2409" i="1"/>
  <c r="M2409" i="1"/>
  <c r="N2409" i="1"/>
  <c r="I2410" i="1"/>
  <c r="J2410" i="1"/>
  <c r="O2410" i="1" s="1"/>
  <c r="K2410" i="1"/>
  <c r="L2410" i="1"/>
  <c r="I2411" i="1"/>
  <c r="J2411" i="1"/>
  <c r="O2411" i="1" s="1"/>
  <c r="I2412" i="1"/>
  <c r="L2412" i="1" s="1"/>
  <c r="J2412" i="1"/>
  <c r="O2412" i="1" s="1"/>
  <c r="K2412" i="1"/>
  <c r="M2412" i="1"/>
  <c r="N2412" i="1"/>
  <c r="I2413" i="1"/>
  <c r="M2413" i="1" s="1"/>
  <c r="J2413" i="1"/>
  <c r="O2413" i="1" s="1"/>
  <c r="K2413" i="1"/>
  <c r="L2413" i="1"/>
  <c r="N2413" i="1"/>
  <c r="I2414" i="1"/>
  <c r="J2414" i="1"/>
  <c r="O2414" i="1" s="1"/>
  <c r="K2414" i="1"/>
  <c r="L2414" i="1"/>
  <c r="M2414" i="1"/>
  <c r="N2414" i="1"/>
  <c r="I2415" i="1"/>
  <c r="J2415" i="1"/>
  <c r="O2415" i="1" s="1"/>
  <c r="I2416" i="1"/>
  <c r="J2416" i="1"/>
  <c r="O2416" i="1" s="1"/>
  <c r="N2416" i="1"/>
  <c r="I2417" i="1"/>
  <c r="L2417" i="1" s="1"/>
  <c r="J2417" i="1"/>
  <c r="O2417" i="1" s="1"/>
  <c r="K2417" i="1"/>
  <c r="M2417" i="1"/>
  <c r="N2417" i="1"/>
  <c r="I2418" i="1"/>
  <c r="J2418" i="1"/>
  <c r="O2418" i="1" s="1"/>
  <c r="I2419" i="1"/>
  <c r="J2419" i="1"/>
  <c r="O2419" i="1" s="1"/>
  <c r="M2419" i="1"/>
  <c r="I2420" i="1"/>
  <c r="J2420" i="1"/>
  <c r="O2420" i="1" s="1"/>
  <c r="N2420" i="1"/>
  <c r="I2421" i="1"/>
  <c r="M2421" i="1" s="1"/>
  <c r="J2421" i="1"/>
  <c r="O2421" i="1" s="1"/>
  <c r="K2421" i="1"/>
  <c r="L2421" i="1"/>
  <c r="N2421" i="1"/>
  <c r="I2422" i="1"/>
  <c r="J2422" i="1"/>
  <c r="O2422" i="1" s="1"/>
  <c r="K2422" i="1"/>
  <c r="L2422" i="1"/>
  <c r="M2422" i="1"/>
  <c r="N2422" i="1"/>
  <c r="I2423" i="1"/>
  <c r="J2423" i="1"/>
  <c r="O2423" i="1" s="1"/>
  <c r="K2423" i="1"/>
  <c r="L2423" i="1"/>
  <c r="M2423" i="1"/>
  <c r="N2423" i="1"/>
  <c r="I2424" i="1"/>
  <c r="K2424" i="1" s="1"/>
  <c r="J2424" i="1"/>
  <c r="O2424" i="1" s="1"/>
  <c r="M2424" i="1"/>
  <c r="N2424" i="1"/>
  <c r="I2425" i="1"/>
  <c r="L2425" i="1" s="1"/>
  <c r="J2425" i="1"/>
  <c r="O2425" i="1" s="1"/>
  <c r="K2425" i="1"/>
  <c r="M2425" i="1"/>
  <c r="N2425" i="1"/>
  <c r="I2426" i="1"/>
  <c r="K2426" i="1" s="1"/>
  <c r="J2426" i="1"/>
  <c r="O2426" i="1" s="1"/>
  <c r="L2426" i="1"/>
  <c r="I2427" i="1"/>
  <c r="J2427" i="1"/>
  <c r="O2427" i="1" s="1"/>
  <c r="L2427" i="1"/>
  <c r="M2427" i="1"/>
  <c r="I2428" i="1"/>
  <c r="J2428" i="1"/>
  <c r="O2428" i="1" s="1"/>
  <c r="N2428" i="1"/>
  <c r="I2429" i="1"/>
  <c r="J2429" i="1"/>
  <c r="O2429" i="1" s="1"/>
  <c r="L2429" i="1"/>
  <c r="I2430" i="1"/>
  <c r="J2430" i="1"/>
  <c r="O2430" i="1" s="1"/>
  <c r="K2430" i="1"/>
  <c r="L2430" i="1"/>
  <c r="M2430" i="1"/>
  <c r="N2430" i="1"/>
  <c r="I2431" i="1"/>
  <c r="J2431" i="1"/>
  <c r="O2431" i="1" s="1"/>
  <c r="K2431" i="1"/>
  <c r="L2431" i="1"/>
  <c r="M2431" i="1"/>
  <c r="N2431" i="1"/>
  <c r="I2432" i="1"/>
  <c r="K2432" i="1" s="1"/>
  <c r="J2432" i="1"/>
  <c r="O2432" i="1" s="1"/>
  <c r="M2432" i="1"/>
  <c r="N2432" i="1"/>
  <c r="I2433" i="1"/>
  <c r="L2433" i="1" s="1"/>
  <c r="J2433" i="1"/>
  <c r="O2433" i="1" s="1"/>
  <c r="K2433" i="1"/>
  <c r="M2433" i="1"/>
  <c r="N2433" i="1"/>
  <c r="I2434" i="1"/>
  <c r="J2434" i="1"/>
  <c r="O2434" i="1" s="1"/>
  <c r="K2434" i="1"/>
  <c r="L2434" i="1"/>
  <c r="I2435" i="1"/>
  <c r="J2435" i="1"/>
  <c r="O2435" i="1" s="1"/>
  <c r="L2435" i="1"/>
  <c r="M2435" i="1"/>
  <c r="I2436" i="1"/>
  <c r="J2436" i="1"/>
  <c r="O2436" i="1" s="1"/>
  <c r="I2437" i="1"/>
  <c r="J2437" i="1"/>
  <c r="O2437" i="1" s="1"/>
  <c r="L2437" i="1"/>
  <c r="I2438" i="1"/>
  <c r="J2438" i="1"/>
  <c r="O2438" i="1" s="1"/>
  <c r="K2438" i="1"/>
  <c r="L2438" i="1"/>
  <c r="M2438" i="1"/>
  <c r="N2438" i="1"/>
  <c r="I2439" i="1"/>
  <c r="J2439" i="1"/>
  <c r="O2439" i="1" s="1"/>
  <c r="K2439" i="1"/>
  <c r="L2439" i="1"/>
  <c r="M2439" i="1"/>
  <c r="N2439" i="1"/>
  <c r="I2440" i="1"/>
  <c r="K2440" i="1" s="1"/>
  <c r="J2440" i="1"/>
  <c r="O2440" i="1" s="1"/>
  <c r="M2440" i="1"/>
  <c r="N2440" i="1"/>
  <c r="I2441" i="1"/>
  <c r="L2441" i="1" s="1"/>
  <c r="J2441" i="1"/>
  <c r="O2441" i="1" s="1"/>
  <c r="K2441" i="1"/>
  <c r="M2441" i="1"/>
  <c r="N2441" i="1"/>
  <c r="I2442" i="1"/>
  <c r="L2442" i="1" s="1"/>
  <c r="J2442" i="1"/>
  <c r="O2442" i="1" s="1"/>
  <c r="K2442" i="1"/>
  <c r="I2443" i="1"/>
  <c r="J2443" i="1"/>
  <c r="O2443" i="1" s="1"/>
  <c r="L2443" i="1"/>
  <c r="M2443" i="1"/>
  <c r="I2444" i="1"/>
  <c r="J2444" i="1"/>
  <c r="O2444" i="1" s="1"/>
  <c r="N2444" i="1"/>
  <c r="I2445" i="1"/>
  <c r="J2445" i="1"/>
  <c r="O2445" i="1" s="1"/>
  <c r="K2445" i="1"/>
  <c r="L2445" i="1"/>
  <c r="I2446" i="1"/>
  <c r="J2446" i="1"/>
  <c r="O2446" i="1" s="1"/>
  <c r="K2446" i="1"/>
  <c r="L2446" i="1"/>
  <c r="M2446" i="1"/>
  <c r="N2446" i="1"/>
  <c r="I2447" i="1"/>
  <c r="J2447" i="1"/>
  <c r="O2447" i="1" s="1"/>
  <c r="K2447" i="1"/>
  <c r="L2447" i="1"/>
  <c r="M2447" i="1"/>
  <c r="N2447" i="1"/>
  <c r="I2448" i="1"/>
  <c r="K2448" i="1" s="1"/>
  <c r="J2448" i="1"/>
  <c r="O2448" i="1" s="1"/>
  <c r="M2448" i="1"/>
  <c r="N2448" i="1"/>
  <c r="I2449" i="1"/>
  <c r="J2449" i="1"/>
  <c r="O2449" i="1" s="1"/>
  <c r="I2450" i="1"/>
  <c r="K2450" i="1" s="1"/>
  <c r="J2450" i="1"/>
  <c r="O2450" i="1" s="1"/>
  <c r="L2450" i="1"/>
  <c r="I2451" i="1"/>
  <c r="N2451" i="1" s="1"/>
  <c r="J2451" i="1"/>
  <c r="O2451" i="1" s="1"/>
  <c r="K2451" i="1"/>
  <c r="L2451" i="1"/>
  <c r="M2451" i="1"/>
  <c r="I2452" i="1"/>
  <c r="K2452" i="1" s="1"/>
  <c r="J2452" i="1"/>
  <c r="O2452" i="1" s="1"/>
  <c r="L2452" i="1"/>
  <c r="M2452" i="1"/>
  <c r="N2452" i="1"/>
  <c r="I2453" i="1"/>
  <c r="J2453" i="1"/>
  <c r="O2453" i="1" s="1"/>
  <c r="N2453" i="1"/>
  <c r="I2454" i="1"/>
  <c r="J2454" i="1"/>
  <c r="O2454" i="1" s="1"/>
  <c r="K2454" i="1"/>
  <c r="L2454" i="1"/>
  <c r="M2454" i="1"/>
  <c r="N2454" i="1"/>
  <c r="I2455" i="1"/>
  <c r="L2455" i="1" s="1"/>
  <c r="J2455" i="1"/>
  <c r="O2455" i="1" s="1"/>
  <c r="K2455" i="1"/>
  <c r="I2456" i="1"/>
  <c r="K2456" i="1" s="1"/>
  <c r="J2456" i="1"/>
  <c r="O2456" i="1" s="1"/>
  <c r="L2456" i="1"/>
  <c r="M2456" i="1"/>
  <c r="N2456" i="1"/>
  <c r="I2457" i="1"/>
  <c r="L2457" i="1" s="1"/>
  <c r="J2457" i="1"/>
  <c r="O2457" i="1" s="1"/>
  <c r="K2457" i="1"/>
  <c r="M2457" i="1"/>
  <c r="N2457" i="1"/>
  <c r="I2458" i="1"/>
  <c r="J2458" i="1"/>
  <c r="O2458" i="1" s="1"/>
  <c r="N2458" i="1"/>
  <c r="I2459" i="1"/>
  <c r="J2459" i="1"/>
  <c r="O2459" i="1" s="1"/>
  <c r="I2460" i="1"/>
  <c r="J2460" i="1"/>
  <c r="O2460" i="1" s="1"/>
  <c r="K2460" i="1"/>
  <c r="L2460" i="1"/>
  <c r="I2461" i="1"/>
  <c r="J2461" i="1"/>
  <c r="O2461" i="1" s="1"/>
  <c r="K2461" i="1"/>
  <c r="L2461" i="1"/>
  <c r="M2461" i="1"/>
  <c r="N2461" i="1"/>
  <c r="I2462" i="1"/>
  <c r="J2462" i="1"/>
  <c r="O2462" i="1" s="1"/>
  <c r="K2462" i="1"/>
  <c r="L2462" i="1"/>
  <c r="M2462" i="1"/>
  <c r="N2462" i="1"/>
  <c r="I2463" i="1"/>
  <c r="J2463" i="1"/>
  <c r="O2463" i="1" s="1"/>
  <c r="I2464" i="1"/>
  <c r="J2464" i="1"/>
  <c r="O2464" i="1" s="1"/>
  <c r="I2465" i="1"/>
  <c r="J2465" i="1"/>
  <c r="O2465" i="1" s="1"/>
  <c r="I2466" i="1"/>
  <c r="M2466" i="1" s="1"/>
  <c r="J2466" i="1"/>
  <c r="O2466" i="1" s="1"/>
  <c r="K2466" i="1"/>
  <c r="L2466" i="1"/>
  <c r="N2466" i="1"/>
  <c r="I2467" i="1"/>
  <c r="N2467" i="1" s="1"/>
  <c r="J2467" i="1"/>
  <c r="O2467" i="1" s="1"/>
  <c r="L2467" i="1"/>
  <c r="M2467" i="1"/>
  <c r="I2468" i="1"/>
  <c r="J2468" i="1"/>
  <c r="O2468" i="1" s="1"/>
  <c r="I2469" i="1"/>
  <c r="J2469" i="1"/>
  <c r="O2469" i="1" s="1"/>
  <c r="L2469" i="1"/>
  <c r="I2470" i="1"/>
  <c r="J2470" i="1"/>
  <c r="O2470" i="1" s="1"/>
  <c r="K2470" i="1"/>
  <c r="L2470" i="1"/>
  <c r="M2470" i="1"/>
  <c r="N2470" i="1"/>
  <c r="I2471" i="1"/>
  <c r="J2471" i="1"/>
  <c r="O2471" i="1" s="1"/>
  <c r="K2471" i="1"/>
  <c r="L2471" i="1"/>
  <c r="M2471" i="1"/>
  <c r="N2471" i="1"/>
  <c r="I2472" i="1"/>
  <c r="K2472" i="1" s="1"/>
  <c r="J2472" i="1"/>
  <c r="O2472" i="1" s="1"/>
  <c r="L2472" i="1"/>
  <c r="M2472" i="1"/>
  <c r="N2472" i="1"/>
  <c r="I2473" i="1"/>
  <c r="J2473" i="1"/>
  <c r="O2473" i="1" s="1"/>
  <c r="I2474" i="1"/>
  <c r="J2474" i="1"/>
  <c r="O2474" i="1" s="1"/>
  <c r="I2475" i="1"/>
  <c r="J2475" i="1"/>
  <c r="O2475" i="1" s="1"/>
  <c r="K2475" i="1"/>
  <c r="I2476" i="1"/>
  <c r="J2476" i="1"/>
  <c r="O2476" i="1" s="1"/>
  <c r="K2476" i="1"/>
  <c r="L2476" i="1"/>
  <c r="M2476" i="1"/>
  <c r="N2476" i="1"/>
  <c r="I2477" i="1"/>
  <c r="J2477" i="1"/>
  <c r="O2477" i="1" s="1"/>
  <c r="M2477" i="1"/>
  <c r="N2477" i="1"/>
  <c r="I2478" i="1"/>
  <c r="J2478" i="1"/>
  <c r="O2478" i="1" s="1"/>
  <c r="K2478" i="1"/>
  <c r="L2478" i="1"/>
  <c r="M2478" i="1"/>
  <c r="N2478" i="1"/>
  <c r="I2479" i="1"/>
  <c r="J2479" i="1"/>
  <c r="O2479" i="1" s="1"/>
  <c r="I2480" i="1"/>
  <c r="J2480" i="1"/>
  <c r="O2480" i="1" s="1"/>
  <c r="L2480" i="1"/>
  <c r="M2480" i="1"/>
  <c r="I2481" i="1"/>
  <c r="L2481" i="1" s="1"/>
  <c r="J2481" i="1"/>
  <c r="O2481" i="1" s="1"/>
  <c r="K2481" i="1"/>
  <c r="M2481" i="1"/>
  <c r="N2481" i="1"/>
  <c r="I2482" i="1"/>
  <c r="M2482" i="1" s="1"/>
  <c r="J2482" i="1"/>
  <c r="O2482" i="1" s="1"/>
  <c r="L2482" i="1"/>
  <c r="N2482" i="1"/>
  <c r="I2483" i="1"/>
  <c r="J2483" i="1"/>
  <c r="O2483" i="1" s="1"/>
  <c r="I2484" i="1"/>
  <c r="K2484" i="1" s="1"/>
  <c r="J2484" i="1"/>
  <c r="O2484" i="1" s="1"/>
  <c r="I2485" i="1"/>
  <c r="J2485" i="1"/>
  <c r="O2485" i="1" s="1"/>
  <c r="K2485" i="1"/>
  <c r="L2485" i="1"/>
  <c r="M2485" i="1"/>
  <c r="N2485" i="1"/>
  <c r="I2486" i="1"/>
  <c r="J2486" i="1"/>
  <c r="O2486" i="1" s="1"/>
  <c r="K2486" i="1"/>
  <c r="L2486" i="1"/>
  <c r="M2486" i="1"/>
  <c r="N2486" i="1"/>
  <c r="I2487" i="1"/>
  <c r="K2487" i="1" s="1"/>
  <c r="J2487" i="1"/>
  <c r="O2487" i="1" s="1"/>
  <c r="L2487" i="1"/>
  <c r="M2487" i="1"/>
  <c r="N2487" i="1"/>
  <c r="I2488" i="1"/>
  <c r="N2488" i="1" s="1"/>
  <c r="J2488" i="1"/>
  <c r="O2488" i="1" s="1"/>
  <c r="I2489" i="1"/>
  <c r="J2489" i="1"/>
  <c r="O2489" i="1" s="1"/>
  <c r="K2489" i="1"/>
  <c r="I2490" i="1"/>
  <c r="M2490" i="1" s="1"/>
  <c r="J2490" i="1"/>
  <c r="O2490" i="1" s="1"/>
  <c r="K2490" i="1"/>
  <c r="L2490" i="1"/>
  <c r="N2490" i="1"/>
  <c r="I2491" i="1"/>
  <c r="N2491" i="1" s="1"/>
  <c r="J2491" i="1"/>
  <c r="O2491" i="1" s="1"/>
  <c r="K2491" i="1"/>
  <c r="L2491" i="1"/>
  <c r="M2491" i="1"/>
  <c r="I2492" i="1"/>
  <c r="N2492" i="1" s="1"/>
  <c r="J2492" i="1"/>
  <c r="O2492" i="1" s="1"/>
  <c r="M2492" i="1"/>
  <c r="I2493" i="1"/>
  <c r="J2493" i="1"/>
  <c r="O2493" i="1" s="1"/>
  <c r="I2494" i="1"/>
  <c r="J2494" i="1"/>
  <c r="O2494" i="1" s="1"/>
  <c r="K2494" i="1"/>
  <c r="L2494" i="1"/>
  <c r="M2494" i="1"/>
  <c r="N2494" i="1"/>
  <c r="I2495" i="1"/>
  <c r="N2495" i="1" s="1"/>
  <c r="J2495" i="1"/>
  <c r="O2495" i="1" s="1"/>
  <c r="L2495" i="1"/>
  <c r="M2495" i="1"/>
  <c r="I2496" i="1"/>
  <c r="K2496" i="1" s="1"/>
  <c r="J2496" i="1"/>
  <c r="O2496" i="1" s="1"/>
  <c r="L2496" i="1"/>
  <c r="M2496" i="1"/>
  <c r="N2496" i="1"/>
  <c r="I2497" i="1"/>
  <c r="L2497" i="1" s="1"/>
  <c r="J2497" i="1"/>
  <c r="O2497" i="1" s="1"/>
  <c r="M2497" i="1"/>
  <c r="N2497" i="1"/>
  <c r="I2498" i="1"/>
  <c r="J2498" i="1"/>
  <c r="O2498" i="1" s="1"/>
  <c r="I2499" i="1"/>
  <c r="J2499" i="1"/>
  <c r="O2499" i="1" s="1"/>
  <c r="K2499" i="1"/>
  <c r="I2500" i="1"/>
  <c r="J2500" i="1"/>
  <c r="O2500" i="1" s="1"/>
  <c r="K2500" i="1"/>
  <c r="L2500" i="1"/>
  <c r="M2500" i="1"/>
  <c r="N2500" i="1"/>
  <c r="I2501" i="1"/>
  <c r="K2501" i="1" s="1"/>
  <c r="J2501" i="1"/>
  <c r="O2501" i="1" s="1"/>
  <c r="L2501" i="1"/>
  <c r="M2501" i="1"/>
  <c r="N2501" i="1"/>
  <c r="I2502" i="1"/>
  <c r="J2502" i="1"/>
  <c r="O2502" i="1" s="1"/>
  <c r="K2502" i="1"/>
  <c r="L2502" i="1"/>
  <c r="M2502" i="1"/>
  <c r="N2502" i="1"/>
  <c r="I2503" i="1"/>
  <c r="J2503" i="1"/>
  <c r="O2503" i="1" s="1"/>
  <c r="I2504" i="1"/>
  <c r="J2504" i="1"/>
  <c r="O2504" i="1" s="1"/>
  <c r="L2504" i="1"/>
  <c r="I2505" i="1"/>
  <c r="L2505" i="1" s="1"/>
  <c r="J2505" i="1"/>
  <c r="O2505" i="1" s="1"/>
  <c r="K2505" i="1"/>
  <c r="N2505" i="1"/>
  <c r="I2506" i="1"/>
  <c r="M2506" i="1" s="1"/>
  <c r="J2506" i="1"/>
  <c r="O2506" i="1" s="1"/>
  <c r="K2506" i="1"/>
  <c r="L2506" i="1"/>
  <c r="N2506" i="1"/>
  <c r="I2507" i="1"/>
  <c r="J2507" i="1"/>
  <c r="O2507" i="1" s="1"/>
  <c r="I2508" i="1"/>
  <c r="K2508" i="1" s="1"/>
  <c r="J2508" i="1"/>
  <c r="O2508" i="1" s="1"/>
  <c r="I2509" i="1"/>
  <c r="J2509" i="1"/>
  <c r="O2509" i="1" s="1"/>
  <c r="K2509" i="1"/>
  <c r="I2510" i="1"/>
  <c r="J2510" i="1"/>
  <c r="O2510" i="1" s="1"/>
  <c r="K2510" i="1"/>
  <c r="L2510" i="1"/>
  <c r="M2510" i="1"/>
  <c r="N2510" i="1"/>
  <c r="I2511" i="1"/>
  <c r="J2511" i="1"/>
  <c r="O2511" i="1" s="1"/>
  <c r="K2511" i="1"/>
  <c r="L2511" i="1"/>
  <c r="M2511" i="1"/>
  <c r="N2511" i="1"/>
  <c r="I2512" i="1"/>
  <c r="K2512" i="1" s="1"/>
  <c r="J2512" i="1"/>
  <c r="O2512" i="1" s="1"/>
  <c r="M2512" i="1"/>
  <c r="N2512" i="1"/>
  <c r="I2513" i="1"/>
  <c r="J2513" i="1"/>
  <c r="O2513" i="1" s="1"/>
  <c r="I2514" i="1"/>
  <c r="J2514" i="1"/>
  <c r="O2514" i="1" s="1"/>
  <c r="L2514" i="1"/>
  <c r="I2515" i="1"/>
  <c r="N2515" i="1" s="1"/>
  <c r="J2515" i="1"/>
  <c r="O2515" i="1" s="1"/>
  <c r="K2515" i="1"/>
  <c r="L2515" i="1"/>
  <c r="M2515" i="1"/>
  <c r="I2516" i="1"/>
  <c r="K2516" i="1" s="1"/>
  <c r="J2516" i="1"/>
  <c r="O2516" i="1" s="1"/>
  <c r="L2516" i="1"/>
  <c r="M2516" i="1"/>
  <c r="N2516" i="1"/>
  <c r="I2517" i="1"/>
  <c r="J2517" i="1"/>
  <c r="O2517" i="1" s="1"/>
  <c r="I2518" i="1"/>
  <c r="J2518" i="1"/>
  <c r="O2518" i="1" s="1"/>
  <c r="K2518" i="1"/>
  <c r="L2518" i="1"/>
  <c r="M2518" i="1"/>
  <c r="N2518" i="1"/>
  <c r="I2519" i="1"/>
  <c r="K2519" i="1" s="1"/>
  <c r="J2519" i="1"/>
  <c r="O2519" i="1" s="1"/>
  <c r="L2519" i="1"/>
  <c r="I2520" i="1"/>
  <c r="K2520" i="1" s="1"/>
  <c r="J2520" i="1"/>
  <c r="O2520" i="1" s="1"/>
  <c r="M2520" i="1"/>
  <c r="N2520" i="1"/>
  <c r="I2521" i="1"/>
  <c r="L2521" i="1" s="1"/>
  <c r="J2521" i="1"/>
  <c r="O2521" i="1" s="1"/>
  <c r="K2521" i="1"/>
  <c r="M2521" i="1"/>
  <c r="N2521" i="1"/>
  <c r="I2522" i="1"/>
  <c r="N2522" i="1" s="1"/>
  <c r="J2522" i="1"/>
  <c r="O2522" i="1" s="1"/>
  <c r="I2523" i="1"/>
  <c r="K2523" i="1" s="1"/>
  <c r="J2523" i="1"/>
  <c r="O2523" i="1" s="1"/>
  <c r="I2524" i="1"/>
  <c r="N2524" i="1" s="1"/>
  <c r="J2524" i="1"/>
  <c r="O2524" i="1" s="1"/>
  <c r="K2524" i="1"/>
  <c r="L2524" i="1"/>
  <c r="M2524" i="1"/>
  <c r="I2525" i="1"/>
  <c r="J2525" i="1"/>
  <c r="O2525" i="1" s="1"/>
  <c r="K2525" i="1"/>
  <c r="L2525" i="1"/>
  <c r="M2525" i="1"/>
  <c r="N2525" i="1"/>
  <c r="I2526" i="1"/>
  <c r="J2526" i="1"/>
  <c r="O2526" i="1" s="1"/>
  <c r="K2526" i="1"/>
  <c r="L2526" i="1"/>
  <c r="M2526" i="1"/>
  <c r="N2526" i="1"/>
  <c r="I2527" i="1"/>
  <c r="N2527" i="1" s="1"/>
  <c r="J2527" i="1"/>
  <c r="O2527" i="1" s="1"/>
  <c r="M2527" i="1"/>
  <c r="I2528" i="1"/>
  <c r="J2528" i="1"/>
  <c r="O2528" i="1" s="1"/>
  <c r="I2529" i="1"/>
  <c r="M2529" i="1" s="1"/>
  <c r="J2529" i="1"/>
  <c r="O2529" i="1" s="1"/>
  <c r="K2529" i="1"/>
  <c r="I2530" i="1"/>
  <c r="M2530" i="1" s="1"/>
  <c r="J2530" i="1"/>
  <c r="O2530" i="1" s="1"/>
  <c r="K2530" i="1"/>
  <c r="L2530" i="1"/>
  <c r="N2530" i="1"/>
  <c r="I2531" i="1"/>
  <c r="N2531" i="1" s="1"/>
  <c r="J2531" i="1"/>
  <c r="O2531" i="1" s="1"/>
  <c r="L2531" i="1"/>
  <c r="M2531" i="1"/>
  <c r="I2532" i="1"/>
  <c r="J2532" i="1"/>
  <c r="O2532" i="1" s="1"/>
  <c r="N2532" i="1"/>
  <c r="I2533" i="1"/>
  <c r="J2533" i="1"/>
  <c r="O2533" i="1" s="1"/>
  <c r="I2534" i="1"/>
  <c r="J2534" i="1"/>
  <c r="O2534" i="1" s="1"/>
  <c r="K2534" i="1"/>
  <c r="L2534" i="1"/>
  <c r="M2534" i="1"/>
  <c r="N2534" i="1"/>
  <c r="I2535" i="1"/>
  <c r="J2535" i="1"/>
  <c r="O2535" i="1" s="1"/>
  <c r="K2535" i="1"/>
  <c r="L2535" i="1"/>
  <c r="M2535" i="1"/>
  <c r="N2535" i="1"/>
  <c r="I2536" i="1"/>
  <c r="K2536" i="1" s="1"/>
  <c r="J2536" i="1"/>
  <c r="O2536" i="1" s="1"/>
  <c r="L2536" i="1"/>
  <c r="M2536" i="1"/>
  <c r="N2536" i="1"/>
  <c r="I2537" i="1"/>
  <c r="J2537" i="1"/>
  <c r="O2537" i="1" s="1"/>
  <c r="I2538" i="1"/>
  <c r="J2538" i="1"/>
  <c r="O2538" i="1" s="1"/>
  <c r="K2538" i="1"/>
  <c r="I2539" i="1"/>
  <c r="N2539" i="1" s="1"/>
  <c r="J2539" i="1"/>
  <c r="O2539" i="1" s="1"/>
  <c r="K2539" i="1"/>
  <c r="M2539" i="1"/>
  <c r="I2540" i="1"/>
  <c r="J2540" i="1"/>
  <c r="O2540" i="1" s="1"/>
  <c r="K2540" i="1"/>
  <c r="L2540" i="1"/>
  <c r="M2540" i="1"/>
  <c r="N2540" i="1"/>
  <c r="I2541" i="1"/>
  <c r="J2541" i="1"/>
  <c r="O2541" i="1" s="1"/>
  <c r="N2541" i="1"/>
  <c r="I2542" i="1"/>
  <c r="J2542" i="1"/>
  <c r="O2542" i="1" s="1"/>
  <c r="K2542" i="1"/>
  <c r="L2542" i="1"/>
  <c r="M2542" i="1"/>
  <c r="N2542" i="1"/>
  <c r="I2543" i="1"/>
  <c r="J2543" i="1"/>
  <c r="O2543" i="1" s="1"/>
  <c r="I2544" i="1"/>
  <c r="J2544" i="1"/>
  <c r="O2544" i="1" s="1"/>
  <c r="M2544" i="1"/>
  <c r="I2545" i="1"/>
  <c r="L2545" i="1" s="1"/>
  <c r="J2545" i="1"/>
  <c r="O2545" i="1" s="1"/>
  <c r="K2545" i="1"/>
  <c r="M2545" i="1"/>
  <c r="N2545" i="1"/>
  <c r="I2546" i="1"/>
  <c r="M2546" i="1" s="1"/>
  <c r="J2546" i="1"/>
  <c r="O2546" i="1" s="1"/>
  <c r="L2546" i="1"/>
  <c r="N2546" i="1"/>
  <c r="I2547" i="1"/>
  <c r="J2547" i="1"/>
  <c r="O2547" i="1" s="1"/>
  <c r="I2548" i="1"/>
  <c r="J2548" i="1"/>
  <c r="O2548" i="1" s="1"/>
  <c r="K2548" i="1"/>
  <c r="L2548" i="1"/>
  <c r="I2549" i="1"/>
  <c r="J2549" i="1"/>
  <c r="O2549" i="1" s="1"/>
  <c r="K2549" i="1"/>
  <c r="L2549" i="1"/>
  <c r="M2549" i="1"/>
  <c r="N2549" i="1"/>
  <c r="I2550" i="1"/>
  <c r="J2550" i="1"/>
  <c r="O2550" i="1" s="1"/>
  <c r="K2550" i="1"/>
  <c r="L2550" i="1"/>
  <c r="M2550" i="1"/>
  <c r="N2550" i="1"/>
  <c r="I2551" i="1"/>
  <c r="K2551" i="1" s="1"/>
  <c r="J2551" i="1"/>
  <c r="O2551" i="1" s="1"/>
  <c r="L2551" i="1"/>
  <c r="M2551" i="1"/>
  <c r="N2551" i="1"/>
  <c r="I2552" i="1"/>
  <c r="J2552" i="1"/>
  <c r="O2552" i="1" s="1"/>
  <c r="N2552" i="1"/>
  <c r="I2553" i="1"/>
  <c r="J2553" i="1"/>
  <c r="O2553" i="1" s="1"/>
  <c r="I2554" i="1"/>
  <c r="J2554" i="1"/>
  <c r="O2554" i="1" s="1"/>
  <c r="K2554" i="1"/>
  <c r="I2555" i="1"/>
  <c r="J2555" i="1"/>
  <c r="O2555" i="1" s="1"/>
  <c r="L2555" i="1"/>
  <c r="I2556" i="1"/>
  <c r="N2556" i="1" s="1"/>
  <c r="J2556" i="1"/>
  <c r="O2556" i="1" s="1"/>
  <c r="K2556" i="1"/>
  <c r="L2556" i="1"/>
  <c r="M2556" i="1"/>
  <c r="I2557" i="1"/>
  <c r="J2557" i="1"/>
  <c r="O2557" i="1" s="1"/>
  <c r="K2557" i="1"/>
  <c r="L2557" i="1"/>
  <c r="M2557" i="1"/>
  <c r="N2557" i="1"/>
  <c r="I2558" i="1"/>
  <c r="J2558" i="1"/>
  <c r="O2558" i="1" s="1"/>
  <c r="K2558" i="1"/>
  <c r="L2558" i="1"/>
  <c r="M2558" i="1"/>
  <c r="N2558" i="1"/>
  <c r="I2559" i="1"/>
  <c r="K2559" i="1" s="1"/>
  <c r="J2559" i="1"/>
  <c r="O2559" i="1" s="1"/>
  <c r="L2559" i="1"/>
  <c r="M2559" i="1"/>
  <c r="N2559" i="1"/>
  <c r="I2560" i="1"/>
  <c r="J2560" i="1"/>
  <c r="O2560" i="1" s="1"/>
  <c r="M2560" i="1"/>
  <c r="N2560" i="1"/>
  <c r="I2561" i="1"/>
  <c r="J2561" i="1"/>
  <c r="O2561" i="1" s="1"/>
  <c r="N2561" i="1"/>
  <c r="I2562" i="1"/>
  <c r="K2562" i="1" s="1"/>
  <c r="J2562" i="1"/>
  <c r="O2562" i="1" s="1"/>
  <c r="I2563" i="1"/>
  <c r="J2563" i="1"/>
  <c r="O2563" i="1" s="1"/>
  <c r="K2563" i="1"/>
  <c r="I2564" i="1"/>
  <c r="N2564" i="1" s="1"/>
  <c r="J2564" i="1"/>
  <c r="O2564" i="1" s="1"/>
  <c r="L2564" i="1"/>
  <c r="M2564" i="1"/>
  <c r="I2565" i="1"/>
  <c r="J2565" i="1"/>
  <c r="O2565" i="1" s="1"/>
  <c r="K2565" i="1"/>
  <c r="L2565" i="1"/>
  <c r="M2565" i="1"/>
  <c r="N2565" i="1"/>
  <c r="I2566" i="1"/>
  <c r="J2566" i="1"/>
  <c r="O2566" i="1" s="1"/>
  <c r="K2566" i="1"/>
  <c r="L2566" i="1"/>
  <c r="M2566" i="1"/>
  <c r="N2566" i="1"/>
  <c r="I2567" i="1"/>
  <c r="K2567" i="1" s="1"/>
  <c r="J2567" i="1"/>
  <c r="O2567" i="1" s="1"/>
  <c r="L2567" i="1"/>
  <c r="M2567" i="1"/>
  <c r="N2567" i="1"/>
  <c r="I2568" i="1"/>
  <c r="M2568" i="1" s="1"/>
  <c r="J2568" i="1"/>
  <c r="O2568" i="1" s="1"/>
  <c r="N2568" i="1"/>
  <c r="I2569" i="1"/>
  <c r="J2569" i="1"/>
  <c r="O2569" i="1" s="1"/>
  <c r="I2570" i="1"/>
  <c r="J2570" i="1"/>
  <c r="O2570" i="1" s="1"/>
  <c r="K2570" i="1"/>
  <c r="I2571" i="1"/>
  <c r="J2571" i="1"/>
  <c r="O2571" i="1" s="1"/>
  <c r="L2571" i="1"/>
  <c r="I2572" i="1"/>
  <c r="L2572" i="1" s="1"/>
  <c r="J2572" i="1"/>
  <c r="O2572" i="1" s="1"/>
  <c r="I2573" i="1"/>
  <c r="J2573" i="1"/>
  <c r="O2573" i="1" s="1"/>
  <c r="K2573" i="1"/>
  <c r="L2573" i="1"/>
  <c r="M2573" i="1"/>
  <c r="N2573" i="1"/>
  <c r="I2574" i="1"/>
  <c r="J2574" i="1"/>
  <c r="O2574" i="1" s="1"/>
  <c r="K2574" i="1"/>
  <c r="L2574" i="1"/>
  <c r="M2574" i="1"/>
  <c r="N2574" i="1"/>
  <c r="I2575" i="1"/>
  <c r="K2575" i="1" s="1"/>
  <c r="J2575" i="1"/>
  <c r="O2575" i="1" s="1"/>
  <c r="L2575" i="1"/>
  <c r="M2575" i="1"/>
  <c r="N2575" i="1"/>
  <c r="I2576" i="1"/>
  <c r="M2576" i="1" s="1"/>
  <c r="J2576" i="1"/>
  <c r="O2576" i="1" s="1"/>
  <c r="I2577" i="1"/>
  <c r="J2577" i="1"/>
  <c r="O2577" i="1" s="1"/>
  <c r="I2578" i="1"/>
  <c r="J2578" i="1"/>
  <c r="O2578" i="1" s="1"/>
  <c r="K2578" i="1"/>
  <c r="I2579" i="1"/>
  <c r="J2579" i="1"/>
  <c r="O2579" i="1" s="1"/>
  <c r="L2579" i="1"/>
  <c r="I2580" i="1"/>
  <c r="N2580" i="1" s="1"/>
  <c r="J2580" i="1"/>
  <c r="O2580" i="1" s="1"/>
  <c r="K2580" i="1"/>
  <c r="M2580" i="1"/>
  <c r="I2581" i="1"/>
  <c r="J2581" i="1"/>
  <c r="O2581" i="1" s="1"/>
  <c r="K2581" i="1"/>
  <c r="L2581" i="1"/>
  <c r="M2581" i="1"/>
  <c r="N2581" i="1"/>
  <c r="I2582" i="1"/>
  <c r="J2582" i="1"/>
  <c r="O2582" i="1" s="1"/>
  <c r="K2582" i="1"/>
  <c r="L2582" i="1"/>
  <c r="M2582" i="1"/>
  <c r="N2582" i="1"/>
  <c r="I2583" i="1"/>
  <c r="K2583" i="1" s="1"/>
  <c r="J2583" i="1"/>
  <c r="O2583" i="1" s="1"/>
  <c r="L2583" i="1"/>
  <c r="M2583" i="1"/>
  <c r="N2583" i="1"/>
  <c r="I2584" i="1"/>
  <c r="N2584" i="1" s="1"/>
  <c r="J2584" i="1"/>
  <c r="O2584" i="1" s="1"/>
  <c r="M2584" i="1"/>
  <c r="I2585" i="1"/>
  <c r="J2585" i="1"/>
  <c r="O2585" i="1" s="1"/>
  <c r="N2585" i="1"/>
  <c r="I2586" i="1"/>
  <c r="J2586" i="1"/>
  <c r="O2586" i="1" s="1"/>
  <c r="I2587" i="1"/>
  <c r="J2587" i="1"/>
  <c r="O2587" i="1" s="1"/>
  <c r="K2587" i="1"/>
  <c r="L2587" i="1"/>
  <c r="I2588" i="1"/>
  <c r="J2588" i="1"/>
  <c r="O2588" i="1" s="1"/>
  <c r="L2588" i="1"/>
  <c r="I2589" i="1"/>
  <c r="J2589" i="1"/>
  <c r="O2589" i="1" s="1"/>
  <c r="K2589" i="1"/>
  <c r="L2589" i="1"/>
  <c r="M2589" i="1"/>
  <c r="N2589" i="1"/>
  <c r="I2590" i="1"/>
  <c r="J2590" i="1"/>
  <c r="O2590" i="1" s="1"/>
  <c r="K2590" i="1"/>
  <c r="L2590" i="1"/>
  <c r="M2590" i="1"/>
  <c r="N2590" i="1"/>
  <c r="I2591" i="1"/>
  <c r="K2591" i="1" s="1"/>
  <c r="J2591" i="1"/>
  <c r="O2591" i="1" s="1"/>
  <c r="L2591" i="1"/>
  <c r="M2591" i="1"/>
  <c r="N2591" i="1"/>
  <c r="I2592" i="1"/>
  <c r="J2592" i="1"/>
  <c r="O2592" i="1" s="1"/>
  <c r="I2593" i="1"/>
  <c r="N2593" i="1" s="1"/>
  <c r="J2593" i="1"/>
  <c r="O2593" i="1" s="1"/>
  <c r="I2594" i="1"/>
  <c r="K2594" i="1" s="1"/>
  <c r="J2594" i="1"/>
  <c r="O2594" i="1" s="1"/>
  <c r="I2595" i="1"/>
  <c r="K2595" i="1" s="1"/>
  <c r="J2595" i="1"/>
  <c r="O2595" i="1" s="1"/>
  <c r="L2595" i="1"/>
  <c r="I2596" i="1"/>
  <c r="J2596" i="1"/>
  <c r="O2596" i="1" s="1"/>
  <c r="I2597" i="1"/>
  <c r="J2597" i="1"/>
  <c r="O2597" i="1" s="1"/>
  <c r="K2597" i="1"/>
  <c r="L2597" i="1"/>
  <c r="M2597" i="1"/>
  <c r="N2597" i="1"/>
  <c r="I2598" i="1"/>
  <c r="J2598" i="1"/>
  <c r="O2598" i="1" s="1"/>
  <c r="K2598" i="1"/>
  <c r="L2598" i="1"/>
  <c r="M2598" i="1"/>
  <c r="N2598" i="1"/>
  <c r="I2599" i="1"/>
  <c r="K2599" i="1" s="1"/>
  <c r="J2599" i="1"/>
  <c r="O2599" i="1" s="1"/>
  <c r="L2599" i="1"/>
  <c r="M2599" i="1"/>
  <c r="N2599" i="1"/>
  <c r="I2600" i="1"/>
  <c r="J2600" i="1"/>
  <c r="O2600" i="1" s="1"/>
  <c r="M2600" i="1"/>
  <c r="I2601" i="1"/>
  <c r="N2601" i="1" s="1"/>
  <c r="J2601" i="1"/>
  <c r="O2601" i="1" s="1"/>
  <c r="I2602" i="1"/>
  <c r="J2602" i="1"/>
  <c r="O2602" i="1" s="1"/>
  <c r="I2603" i="1"/>
  <c r="J2603" i="1"/>
  <c r="O2603" i="1" s="1"/>
  <c r="I2604" i="1"/>
  <c r="N2604" i="1" s="1"/>
  <c r="J2604" i="1"/>
  <c r="O2604" i="1" s="1"/>
  <c r="L2604" i="1"/>
  <c r="M2604" i="1"/>
  <c r="I2605" i="1"/>
  <c r="J2605" i="1"/>
  <c r="O2605" i="1" s="1"/>
  <c r="K2605" i="1"/>
  <c r="L2605" i="1"/>
  <c r="M2605" i="1"/>
  <c r="N2605" i="1"/>
  <c r="I2606" i="1"/>
  <c r="J2606" i="1"/>
  <c r="O2606" i="1" s="1"/>
  <c r="K2606" i="1"/>
  <c r="L2606" i="1"/>
  <c r="M2606" i="1"/>
  <c r="N2606" i="1"/>
  <c r="I2607" i="1"/>
  <c r="K2607" i="1" s="1"/>
  <c r="J2607" i="1"/>
  <c r="O2607" i="1" s="1"/>
  <c r="L2607" i="1"/>
  <c r="M2607" i="1"/>
  <c r="N2607" i="1"/>
  <c r="I2608" i="1"/>
  <c r="J2608" i="1"/>
  <c r="O2608" i="1" s="1"/>
  <c r="N2608" i="1"/>
  <c r="I2609" i="1"/>
  <c r="J2609" i="1"/>
  <c r="O2609" i="1" s="1"/>
  <c r="N2609" i="1"/>
  <c r="I2610" i="1"/>
  <c r="J2610" i="1"/>
  <c r="O2610" i="1" s="1"/>
  <c r="I2611" i="1"/>
  <c r="L2611" i="1" s="1"/>
  <c r="J2611" i="1"/>
  <c r="O2611" i="1" s="1"/>
  <c r="K2611" i="1"/>
  <c r="I2612" i="1"/>
  <c r="J2612" i="1"/>
  <c r="O2612" i="1" s="1"/>
  <c r="I2613" i="1"/>
  <c r="J2613" i="1"/>
  <c r="O2613" i="1" s="1"/>
  <c r="K2613" i="1"/>
  <c r="L2613" i="1"/>
  <c r="M2613" i="1"/>
  <c r="N2613" i="1"/>
  <c r="I2614" i="1"/>
  <c r="J2614" i="1"/>
  <c r="O2614" i="1" s="1"/>
  <c r="K2614" i="1"/>
  <c r="L2614" i="1"/>
  <c r="M2614" i="1"/>
  <c r="N2614" i="1"/>
  <c r="I2615" i="1"/>
  <c r="K2615" i="1" s="1"/>
  <c r="J2615" i="1"/>
  <c r="O2615" i="1" s="1"/>
  <c r="L2615" i="1"/>
  <c r="M2615" i="1"/>
  <c r="N2615" i="1"/>
  <c r="I2616" i="1"/>
  <c r="J2616" i="1"/>
  <c r="O2616" i="1" s="1"/>
  <c r="I2617" i="1"/>
  <c r="J2617" i="1"/>
  <c r="O2617" i="1" s="1"/>
  <c r="I2618" i="1"/>
  <c r="J2618" i="1"/>
  <c r="O2618" i="1" s="1"/>
  <c r="K2618" i="1"/>
  <c r="I2619" i="1"/>
  <c r="J2619" i="1"/>
  <c r="O2619" i="1" s="1"/>
  <c r="I2620" i="1"/>
  <c r="N2620" i="1" s="1"/>
  <c r="J2620" i="1"/>
  <c r="O2620" i="1" s="1"/>
  <c r="K2620" i="1"/>
  <c r="L2620" i="1"/>
  <c r="M2620" i="1"/>
  <c r="I2621" i="1"/>
  <c r="J2621" i="1"/>
  <c r="O2621" i="1" s="1"/>
  <c r="K2621" i="1"/>
  <c r="L2621" i="1"/>
  <c r="M2621" i="1"/>
  <c r="N2621" i="1"/>
  <c r="I2622" i="1"/>
  <c r="J2622" i="1"/>
  <c r="O2622" i="1" s="1"/>
  <c r="K2622" i="1"/>
  <c r="L2622" i="1"/>
  <c r="M2622" i="1"/>
  <c r="N2622" i="1"/>
  <c r="I2623" i="1"/>
  <c r="K2623" i="1" s="1"/>
  <c r="J2623" i="1"/>
  <c r="O2623" i="1" s="1"/>
  <c r="L2623" i="1"/>
  <c r="M2623" i="1"/>
  <c r="N2623" i="1"/>
  <c r="I2624" i="1"/>
  <c r="J2624" i="1"/>
  <c r="O2624" i="1" s="1"/>
  <c r="M2624" i="1"/>
  <c r="N2624" i="1"/>
  <c r="I2625" i="1"/>
  <c r="J2625" i="1"/>
  <c r="O2625" i="1" s="1"/>
  <c r="I2626" i="1"/>
  <c r="K2626" i="1" s="1"/>
  <c r="J2626" i="1"/>
  <c r="O2626" i="1" s="1"/>
  <c r="I2627" i="1"/>
  <c r="J2627" i="1"/>
  <c r="O2627" i="1" s="1"/>
  <c r="I2628" i="1"/>
  <c r="N2628" i="1" s="1"/>
  <c r="J2628" i="1"/>
  <c r="O2628" i="1" s="1"/>
  <c r="L2628" i="1"/>
  <c r="M2628" i="1"/>
  <c r="I2629" i="1"/>
  <c r="J2629" i="1"/>
  <c r="O2629" i="1" s="1"/>
  <c r="K2629" i="1"/>
  <c r="L2629" i="1"/>
  <c r="M2629" i="1"/>
  <c r="N2629" i="1"/>
  <c r="I2630" i="1"/>
  <c r="J2630" i="1"/>
  <c r="O2630" i="1" s="1"/>
  <c r="K2630" i="1"/>
  <c r="L2630" i="1"/>
  <c r="M2630" i="1"/>
  <c r="N2630" i="1"/>
  <c r="I2631" i="1"/>
  <c r="K2631" i="1" s="1"/>
  <c r="J2631" i="1"/>
  <c r="O2631" i="1" s="1"/>
  <c r="L2631" i="1"/>
  <c r="M2631" i="1"/>
  <c r="N2631" i="1"/>
  <c r="I2632" i="1"/>
  <c r="M2632" i="1" s="1"/>
  <c r="J2632" i="1"/>
  <c r="O2632" i="1" s="1"/>
  <c r="N2632" i="1"/>
  <c r="I2633" i="1"/>
  <c r="J2633" i="1"/>
  <c r="O2633" i="1" s="1"/>
  <c r="I2634" i="1"/>
  <c r="J2634" i="1"/>
  <c r="O2634" i="1" s="1"/>
  <c r="I2635" i="1"/>
  <c r="J2635" i="1"/>
  <c r="O2635" i="1" s="1"/>
  <c r="L2635" i="1"/>
  <c r="I2636" i="1"/>
  <c r="J2636" i="1"/>
  <c r="O2636" i="1" s="1"/>
  <c r="K2636" i="1"/>
  <c r="L2636" i="1"/>
  <c r="I2637" i="1"/>
  <c r="J2637" i="1"/>
  <c r="O2637" i="1" s="1"/>
  <c r="K2637" i="1"/>
  <c r="L2637" i="1"/>
  <c r="M2637" i="1"/>
  <c r="N2637" i="1"/>
  <c r="I2638" i="1"/>
  <c r="J2638" i="1"/>
  <c r="O2638" i="1" s="1"/>
  <c r="K2638" i="1"/>
  <c r="L2638" i="1"/>
  <c r="M2638" i="1"/>
  <c r="N2638" i="1"/>
  <c r="I2639" i="1"/>
  <c r="K2639" i="1" s="1"/>
  <c r="J2639" i="1"/>
  <c r="O2639" i="1" s="1"/>
  <c r="L2639" i="1"/>
  <c r="M2639" i="1"/>
  <c r="N2639" i="1"/>
  <c r="I2640" i="1"/>
  <c r="J2640" i="1"/>
  <c r="O2640" i="1" s="1"/>
  <c r="M2640" i="1"/>
  <c r="N2640" i="1"/>
  <c r="I2641" i="1"/>
  <c r="J2641" i="1"/>
  <c r="O2641" i="1" s="1"/>
  <c r="I2642" i="1"/>
  <c r="J2642" i="1"/>
  <c r="O2642" i="1" s="1"/>
  <c r="K2642" i="1"/>
  <c r="I2643" i="1"/>
  <c r="J2643" i="1"/>
  <c r="O2643" i="1" s="1"/>
  <c r="I2644" i="1"/>
  <c r="N2644" i="1" s="1"/>
  <c r="J2644" i="1"/>
  <c r="O2644" i="1" s="1"/>
  <c r="K2644" i="1"/>
  <c r="M2644" i="1"/>
  <c r="I2645" i="1"/>
  <c r="J2645" i="1"/>
  <c r="O2645" i="1" s="1"/>
  <c r="K2645" i="1"/>
  <c r="L2645" i="1"/>
  <c r="M2645" i="1"/>
  <c r="N2645" i="1"/>
  <c r="I2646" i="1"/>
  <c r="J2646" i="1"/>
  <c r="O2646" i="1" s="1"/>
  <c r="K2646" i="1"/>
  <c r="L2646" i="1"/>
  <c r="M2646" i="1"/>
  <c r="N2646" i="1"/>
  <c r="I2647" i="1"/>
  <c r="K2647" i="1" s="1"/>
  <c r="J2647" i="1"/>
  <c r="O2647" i="1" s="1"/>
  <c r="L2647" i="1"/>
  <c r="M2647" i="1"/>
  <c r="N2647" i="1"/>
  <c r="I2648" i="1"/>
  <c r="N2648" i="1" s="1"/>
  <c r="J2648" i="1"/>
  <c r="O2648" i="1" s="1"/>
  <c r="M2648" i="1"/>
  <c r="I2649" i="1"/>
  <c r="J2649" i="1"/>
  <c r="O2649" i="1" s="1"/>
  <c r="N2649" i="1"/>
  <c r="I2650" i="1"/>
  <c r="J2650" i="1"/>
  <c r="O2650" i="1" s="1"/>
  <c r="I2651" i="1"/>
  <c r="J2651" i="1"/>
  <c r="O2651" i="1" s="1"/>
  <c r="K2651" i="1"/>
  <c r="L2651" i="1"/>
  <c r="I2652" i="1"/>
  <c r="J2652" i="1"/>
  <c r="O2652" i="1" s="1"/>
  <c r="I2653" i="1"/>
  <c r="J2653" i="1"/>
  <c r="O2653" i="1" s="1"/>
  <c r="K2653" i="1"/>
  <c r="L2653" i="1"/>
  <c r="M2653" i="1"/>
  <c r="N2653" i="1"/>
  <c r="I2654" i="1"/>
  <c r="J2654" i="1"/>
  <c r="O2654" i="1" s="1"/>
  <c r="K2654" i="1"/>
  <c r="L2654" i="1"/>
  <c r="M2654" i="1"/>
  <c r="N2654" i="1"/>
  <c r="I2655" i="1"/>
  <c r="K2655" i="1" s="1"/>
  <c r="J2655" i="1"/>
  <c r="O2655" i="1" s="1"/>
  <c r="L2655" i="1"/>
  <c r="M2655" i="1"/>
  <c r="N2655" i="1"/>
  <c r="I2656" i="1"/>
  <c r="J2656" i="1"/>
  <c r="O2656" i="1" s="1"/>
  <c r="N2656" i="1"/>
  <c r="I2657" i="1"/>
  <c r="N2657" i="1" s="1"/>
  <c r="J2657" i="1"/>
  <c r="O2657" i="1" s="1"/>
  <c r="I2658" i="1"/>
  <c r="J2658" i="1"/>
  <c r="O2658" i="1" s="1"/>
  <c r="K2658" i="1"/>
  <c r="I2659" i="1"/>
  <c r="K2659" i="1" s="1"/>
  <c r="J2659" i="1"/>
  <c r="O2659" i="1" s="1"/>
  <c r="L2659" i="1"/>
  <c r="I2660" i="1"/>
  <c r="K2660" i="1" s="1"/>
  <c r="J2660" i="1"/>
  <c r="O2660" i="1" s="1"/>
  <c r="I2661" i="1"/>
  <c r="J2661" i="1"/>
  <c r="O2661" i="1" s="1"/>
  <c r="K2661" i="1"/>
  <c r="L2661" i="1"/>
  <c r="M2661" i="1"/>
  <c r="N2661" i="1"/>
  <c r="I2662" i="1"/>
  <c r="J2662" i="1"/>
  <c r="O2662" i="1" s="1"/>
  <c r="K2662" i="1"/>
  <c r="L2662" i="1"/>
  <c r="M2662" i="1"/>
  <c r="N2662" i="1"/>
  <c r="I2663" i="1"/>
  <c r="K2663" i="1" s="1"/>
  <c r="J2663" i="1"/>
  <c r="O2663" i="1" s="1"/>
  <c r="L2663" i="1"/>
  <c r="M2663" i="1"/>
  <c r="N2663" i="1"/>
  <c r="I2664" i="1"/>
  <c r="J2664" i="1"/>
  <c r="O2664" i="1" s="1"/>
  <c r="I2665" i="1"/>
  <c r="J2665" i="1"/>
  <c r="O2665" i="1" s="1"/>
  <c r="N2665" i="1"/>
  <c r="I2666" i="1"/>
  <c r="J2666" i="1"/>
  <c r="O2666" i="1" s="1"/>
  <c r="I2667" i="1"/>
  <c r="K2667" i="1" s="1"/>
  <c r="J2667" i="1"/>
  <c r="O2667" i="1" s="1"/>
  <c r="I2668" i="1"/>
  <c r="N2668" i="1" s="1"/>
  <c r="J2668" i="1"/>
  <c r="O2668" i="1" s="1"/>
  <c r="L2668" i="1"/>
  <c r="M2668" i="1"/>
  <c r="I2669" i="1"/>
  <c r="J2669" i="1"/>
  <c r="O2669" i="1" s="1"/>
  <c r="K2669" i="1"/>
  <c r="L2669" i="1"/>
  <c r="M2669" i="1"/>
  <c r="N2669" i="1"/>
  <c r="I2670" i="1"/>
  <c r="J2670" i="1"/>
  <c r="O2670" i="1" s="1"/>
  <c r="K2670" i="1"/>
  <c r="L2670" i="1"/>
  <c r="M2670" i="1"/>
  <c r="N2670" i="1"/>
  <c r="I2671" i="1"/>
  <c r="K2671" i="1" s="1"/>
  <c r="J2671" i="1"/>
  <c r="O2671" i="1" s="1"/>
  <c r="L2671" i="1"/>
  <c r="M2671" i="1"/>
  <c r="N2671" i="1"/>
  <c r="I2672" i="1"/>
  <c r="J2672" i="1"/>
  <c r="O2672" i="1" s="1"/>
  <c r="N2672" i="1"/>
  <c r="I2673" i="1"/>
  <c r="J2673" i="1"/>
  <c r="O2673" i="1" s="1"/>
  <c r="N2673" i="1"/>
  <c r="I2674" i="1"/>
  <c r="J2674" i="1"/>
  <c r="O2674" i="1" s="1"/>
  <c r="I2675" i="1"/>
  <c r="L2675" i="1" s="1"/>
  <c r="J2675" i="1"/>
  <c r="O2675" i="1" s="1"/>
  <c r="K2675" i="1"/>
  <c r="I2676" i="1"/>
  <c r="L2676" i="1" s="1"/>
  <c r="J2676" i="1"/>
  <c r="O2676" i="1" s="1"/>
  <c r="I2677" i="1"/>
  <c r="J2677" i="1"/>
  <c r="O2677" i="1" s="1"/>
  <c r="K2677" i="1"/>
  <c r="L2677" i="1"/>
  <c r="M2677" i="1"/>
  <c r="N2677" i="1"/>
  <c r="I2678" i="1"/>
  <c r="J2678" i="1"/>
  <c r="O2678" i="1" s="1"/>
  <c r="K2678" i="1"/>
  <c r="L2678" i="1"/>
  <c r="M2678" i="1"/>
  <c r="N2678" i="1"/>
  <c r="I2679" i="1"/>
  <c r="K2679" i="1" s="1"/>
  <c r="J2679" i="1"/>
  <c r="O2679" i="1" s="1"/>
  <c r="L2679" i="1"/>
  <c r="M2679" i="1"/>
  <c r="N2679" i="1"/>
  <c r="I2680" i="1"/>
  <c r="J2680" i="1"/>
  <c r="O2680" i="1" s="1"/>
  <c r="I2681" i="1"/>
  <c r="J2681" i="1"/>
  <c r="O2681" i="1" s="1"/>
  <c r="I2682" i="1"/>
  <c r="J2682" i="1"/>
  <c r="O2682" i="1" s="1"/>
  <c r="K2682" i="1"/>
  <c r="I2683" i="1"/>
  <c r="L2683" i="1" s="1"/>
  <c r="J2683" i="1"/>
  <c r="O2683" i="1" s="1"/>
  <c r="I2684" i="1"/>
  <c r="N2684" i="1" s="1"/>
  <c r="J2684" i="1"/>
  <c r="O2684" i="1" s="1"/>
  <c r="K2684" i="1"/>
  <c r="L2684" i="1"/>
  <c r="M2684" i="1"/>
  <c r="I2685" i="1"/>
  <c r="J2685" i="1"/>
  <c r="O2685" i="1" s="1"/>
  <c r="K2685" i="1"/>
  <c r="L2685" i="1"/>
  <c r="M2685" i="1"/>
  <c r="N2685" i="1"/>
  <c r="I2686" i="1"/>
  <c r="J2686" i="1"/>
  <c r="O2686" i="1" s="1"/>
  <c r="K2686" i="1"/>
  <c r="L2686" i="1"/>
  <c r="M2686" i="1"/>
  <c r="N2686" i="1"/>
  <c r="I2687" i="1"/>
  <c r="K2687" i="1" s="1"/>
  <c r="J2687" i="1"/>
  <c r="O2687" i="1" s="1"/>
  <c r="L2687" i="1"/>
  <c r="M2687" i="1"/>
  <c r="N2687" i="1"/>
  <c r="I2688" i="1"/>
  <c r="J2688" i="1"/>
  <c r="O2688" i="1" s="1"/>
  <c r="M2688" i="1"/>
  <c r="N2688" i="1"/>
  <c r="I2689" i="1"/>
  <c r="N2689" i="1" s="1"/>
  <c r="J2689" i="1"/>
  <c r="O2689" i="1" s="1"/>
  <c r="I2690" i="1"/>
  <c r="K2690" i="1" s="1"/>
  <c r="J2690" i="1"/>
  <c r="O2690" i="1" s="1"/>
  <c r="I2691" i="1"/>
  <c r="J2691" i="1"/>
  <c r="O2691" i="1" s="1"/>
  <c r="I2692" i="1"/>
  <c r="N2692" i="1" s="1"/>
  <c r="J2692" i="1"/>
  <c r="O2692" i="1" s="1"/>
  <c r="L2692" i="1"/>
  <c r="M2692" i="1"/>
  <c r="I2693" i="1"/>
  <c r="J2693" i="1"/>
  <c r="O2693" i="1" s="1"/>
  <c r="K2693" i="1"/>
  <c r="L2693" i="1"/>
  <c r="M2693" i="1"/>
  <c r="N2693" i="1"/>
  <c r="I2694" i="1"/>
  <c r="J2694" i="1"/>
  <c r="O2694" i="1" s="1"/>
  <c r="K2694" i="1"/>
  <c r="L2694" i="1"/>
  <c r="M2694" i="1"/>
  <c r="N2694" i="1"/>
  <c r="I2695" i="1"/>
  <c r="K2695" i="1" s="1"/>
  <c r="J2695" i="1"/>
  <c r="O2695" i="1" s="1"/>
  <c r="L2695" i="1"/>
  <c r="M2695" i="1"/>
  <c r="N2695" i="1"/>
  <c r="I2696" i="1"/>
  <c r="M2696" i="1" s="1"/>
  <c r="J2696" i="1"/>
  <c r="O2696" i="1" s="1"/>
  <c r="N2696" i="1"/>
  <c r="I2697" i="1"/>
  <c r="J2697" i="1"/>
  <c r="O2697" i="1" s="1"/>
  <c r="I2698" i="1"/>
  <c r="J2698" i="1"/>
  <c r="O2698" i="1" s="1"/>
  <c r="I2699" i="1"/>
  <c r="J2699" i="1"/>
  <c r="O2699" i="1" s="1"/>
  <c r="L2699" i="1"/>
  <c r="I2700" i="1"/>
  <c r="J2700" i="1"/>
  <c r="O2700" i="1" s="1"/>
  <c r="I2701" i="1"/>
  <c r="J2701" i="1"/>
  <c r="O2701" i="1" s="1"/>
  <c r="K2701" i="1"/>
  <c r="L2701" i="1"/>
  <c r="M2701" i="1"/>
  <c r="N2701" i="1"/>
  <c r="I2702" i="1"/>
  <c r="J2702" i="1"/>
  <c r="O2702" i="1" s="1"/>
  <c r="K2702" i="1"/>
  <c r="L2702" i="1"/>
  <c r="M2702" i="1"/>
  <c r="N2702" i="1"/>
  <c r="I2703" i="1"/>
  <c r="K2703" i="1" s="1"/>
  <c r="J2703" i="1"/>
  <c r="O2703" i="1" s="1"/>
  <c r="L2703" i="1"/>
  <c r="M2703" i="1"/>
  <c r="N2703" i="1"/>
  <c r="I2704" i="1"/>
  <c r="M2704" i="1" s="1"/>
  <c r="J2704" i="1"/>
  <c r="O2704" i="1" s="1"/>
  <c r="I2705" i="1"/>
  <c r="J2705" i="1"/>
  <c r="O2705" i="1" s="1"/>
  <c r="I2706" i="1"/>
  <c r="J2706" i="1"/>
  <c r="O2706" i="1" s="1"/>
  <c r="K2706" i="1"/>
  <c r="I2707" i="1"/>
  <c r="J2707" i="1"/>
  <c r="O2707" i="1" s="1"/>
  <c r="L2707" i="1"/>
  <c r="I2708" i="1"/>
  <c r="N2708" i="1" s="1"/>
  <c r="J2708" i="1"/>
  <c r="O2708" i="1" s="1"/>
  <c r="K2708" i="1"/>
  <c r="M2708" i="1"/>
  <c r="I2709" i="1"/>
  <c r="J2709" i="1"/>
  <c r="O2709" i="1" s="1"/>
  <c r="K2709" i="1"/>
  <c r="L2709" i="1"/>
  <c r="M2709" i="1"/>
  <c r="N2709" i="1"/>
  <c r="I2710" i="1"/>
  <c r="J2710" i="1"/>
  <c r="O2710" i="1" s="1"/>
  <c r="K2710" i="1"/>
  <c r="L2710" i="1"/>
  <c r="M2710" i="1"/>
  <c r="N2710" i="1"/>
  <c r="I2711" i="1"/>
  <c r="K2711" i="1" s="1"/>
  <c r="J2711" i="1"/>
  <c r="O2711" i="1" s="1"/>
  <c r="L2711" i="1"/>
  <c r="M2711" i="1"/>
  <c r="N2711" i="1"/>
  <c r="I2712" i="1"/>
  <c r="N2712" i="1" s="1"/>
  <c r="J2712" i="1"/>
  <c r="O2712" i="1" s="1"/>
  <c r="M2712" i="1"/>
  <c r="I2713" i="1"/>
  <c r="J2713" i="1"/>
  <c r="O2713" i="1" s="1"/>
  <c r="N2713" i="1"/>
  <c r="I2714" i="1"/>
  <c r="J2714" i="1"/>
  <c r="O2714" i="1" s="1"/>
  <c r="I2715" i="1"/>
  <c r="J2715" i="1"/>
  <c r="O2715" i="1" s="1"/>
  <c r="K2715" i="1"/>
  <c r="L2715" i="1"/>
  <c r="I2716" i="1"/>
  <c r="J2716" i="1"/>
  <c r="O2716" i="1" s="1"/>
  <c r="L2716" i="1"/>
  <c r="I2717" i="1"/>
  <c r="J2717" i="1"/>
  <c r="O2717" i="1" s="1"/>
  <c r="K2717" i="1"/>
  <c r="L2717" i="1"/>
  <c r="M2717" i="1"/>
  <c r="N2717" i="1"/>
  <c r="I2718" i="1"/>
  <c r="J2718" i="1"/>
  <c r="O2718" i="1" s="1"/>
  <c r="K2718" i="1"/>
  <c r="L2718" i="1"/>
  <c r="M2718" i="1"/>
  <c r="N2718" i="1"/>
  <c r="I2719" i="1"/>
  <c r="K2719" i="1" s="1"/>
  <c r="J2719" i="1"/>
  <c r="O2719" i="1" s="1"/>
  <c r="L2719" i="1"/>
  <c r="M2719" i="1"/>
  <c r="N2719" i="1"/>
  <c r="I2720" i="1"/>
  <c r="J2720" i="1"/>
  <c r="O2720" i="1" s="1"/>
  <c r="I2721" i="1"/>
  <c r="N2721" i="1" s="1"/>
  <c r="J2721" i="1"/>
  <c r="O2721" i="1" s="1"/>
  <c r="I2722" i="1"/>
  <c r="J2722" i="1"/>
  <c r="O2722" i="1" s="1"/>
  <c r="I2723" i="1"/>
  <c r="K2723" i="1" s="1"/>
  <c r="J2723" i="1"/>
  <c r="O2723" i="1" s="1"/>
  <c r="L2723" i="1"/>
  <c r="I2724" i="1"/>
  <c r="J2724" i="1"/>
  <c r="O2724" i="1" s="1"/>
  <c r="K2724" i="1"/>
  <c r="I2725" i="1"/>
  <c r="J2725" i="1"/>
  <c r="O2725" i="1" s="1"/>
  <c r="K2725" i="1"/>
  <c r="L2725" i="1"/>
  <c r="M2725" i="1"/>
  <c r="N2725" i="1"/>
  <c r="I2726" i="1"/>
  <c r="J2726" i="1"/>
  <c r="O2726" i="1" s="1"/>
  <c r="K2726" i="1"/>
  <c r="L2726" i="1"/>
  <c r="M2726" i="1"/>
  <c r="N2726" i="1"/>
  <c r="I2727" i="1"/>
  <c r="K2727" i="1" s="1"/>
  <c r="J2727" i="1"/>
  <c r="O2727" i="1" s="1"/>
  <c r="L2727" i="1"/>
  <c r="M2727" i="1"/>
  <c r="N2727" i="1"/>
  <c r="I2728" i="1"/>
  <c r="M2728" i="1" s="1"/>
  <c r="J2728" i="1"/>
  <c r="O2728" i="1" s="1"/>
  <c r="I2729" i="1"/>
  <c r="J2729" i="1"/>
  <c r="O2729" i="1" s="1"/>
  <c r="I2730" i="1"/>
  <c r="J2730" i="1"/>
  <c r="O2730" i="1" s="1"/>
  <c r="I2731" i="1"/>
  <c r="J2731" i="1"/>
  <c r="O2731" i="1" s="1"/>
  <c r="K2731" i="1"/>
  <c r="L2731" i="1"/>
  <c r="I2732" i="1"/>
  <c r="N2732" i="1" s="1"/>
  <c r="J2732" i="1"/>
  <c r="O2732" i="1" s="1"/>
  <c r="L2732" i="1"/>
  <c r="M2732" i="1"/>
  <c r="I2733" i="1"/>
  <c r="J2733" i="1"/>
  <c r="O2733" i="1" s="1"/>
  <c r="K2733" i="1"/>
  <c r="L2733" i="1"/>
  <c r="M2733" i="1"/>
  <c r="N2733" i="1"/>
  <c r="I2734" i="1"/>
  <c r="J2734" i="1"/>
  <c r="O2734" i="1" s="1"/>
  <c r="K2734" i="1"/>
  <c r="L2734" i="1"/>
  <c r="M2734" i="1"/>
  <c r="N2734" i="1"/>
  <c r="I2735" i="1"/>
  <c r="K2735" i="1" s="1"/>
  <c r="J2735" i="1"/>
  <c r="O2735" i="1" s="1"/>
  <c r="L2735" i="1"/>
  <c r="M2735" i="1"/>
  <c r="N2735" i="1"/>
  <c r="I2736" i="1"/>
  <c r="J2736" i="1"/>
  <c r="O2736" i="1" s="1"/>
  <c r="N2736" i="1"/>
  <c r="I2737" i="1"/>
  <c r="J2737" i="1"/>
  <c r="O2737" i="1" s="1"/>
  <c r="N2737" i="1"/>
  <c r="I2738" i="1"/>
  <c r="J2738" i="1"/>
  <c r="O2738" i="1" s="1"/>
  <c r="I2739" i="1"/>
  <c r="L2739" i="1" s="1"/>
  <c r="J2739" i="1"/>
  <c r="O2739" i="1" s="1"/>
  <c r="K2739" i="1"/>
  <c r="I2740" i="1"/>
  <c r="J2740" i="1"/>
  <c r="O2740" i="1" s="1"/>
  <c r="L2740" i="1"/>
  <c r="I2741" i="1"/>
  <c r="J2741" i="1"/>
  <c r="O2741" i="1" s="1"/>
  <c r="K2741" i="1"/>
  <c r="L2741" i="1"/>
  <c r="M2741" i="1"/>
  <c r="N2741" i="1"/>
  <c r="I2742" i="1"/>
  <c r="J2742" i="1"/>
  <c r="O2742" i="1" s="1"/>
  <c r="K2742" i="1"/>
  <c r="L2742" i="1"/>
  <c r="M2742" i="1"/>
  <c r="N2742" i="1"/>
  <c r="I2743" i="1"/>
  <c r="K2743" i="1" s="1"/>
  <c r="J2743" i="1"/>
  <c r="O2743" i="1" s="1"/>
  <c r="L2743" i="1"/>
  <c r="M2743" i="1"/>
  <c r="N2743" i="1"/>
  <c r="I2744" i="1"/>
  <c r="N2744" i="1" s="1"/>
  <c r="J2744" i="1"/>
  <c r="O2744" i="1" s="1"/>
  <c r="I2745" i="1"/>
  <c r="J2745" i="1"/>
  <c r="O2745" i="1" s="1"/>
  <c r="I2746" i="1"/>
  <c r="J2746" i="1"/>
  <c r="O2746" i="1" s="1"/>
  <c r="K2746" i="1"/>
  <c r="I2747" i="1"/>
  <c r="J2747" i="1"/>
  <c r="O2747" i="1" s="1"/>
  <c r="L2747" i="1"/>
  <c r="I2748" i="1"/>
  <c r="N2748" i="1" s="1"/>
  <c r="J2748" i="1"/>
  <c r="O2748" i="1" s="1"/>
  <c r="K2748" i="1"/>
  <c r="L2748" i="1"/>
  <c r="M2748" i="1"/>
  <c r="I2749" i="1"/>
  <c r="J2749" i="1"/>
  <c r="O2749" i="1" s="1"/>
  <c r="K2749" i="1"/>
  <c r="L2749" i="1"/>
  <c r="M2749" i="1"/>
  <c r="N2749" i="1"/>
  <c r="I2750" i="1"/>
  <c r="J2750" i="1"/>
  <c r="O2750" i="1" s="1"/>
  <c r="K2750" i="1"/>
  <c r="L2750" i="1"/>
  <c r="M2750" i="1"/>
  <c r="N2750" i="1"/>
  <c r="I2751" i="1"/>
  <c r="K2751" i="1" s="1"/>
  <c r="J2751" i="1"/>
  <c r="O2751" i="1" s="1"/>
  <c r="L2751" i="1"/>
  <c r="M2751" i="1"/>
  <c r="N2751" i="1"/>
  <c r="I2752" i="1"/>
  <c r="J2752" i="1"/>
  <c r="O2752" i="1" s="1"/>
  <c r="M2752" i="1"/>
  <c r="N2752" i="1"/>
  <c r="I2753" i="1"/>
  <c r="J2753" i="1"/>
  <c r="O2753" i="1" s="1"/>
  <c r="N2753" i="1"/>
  <c r="I2754" i="1"/>
  <c r="K2754" i="1" s="1"/>
  <c r="J2754" i="1"/>
  <c r="O2754" i="1" s="1"/>
  <c r="I2755" i="1"/>
  <c r="K2755" i="1" s="1"/>
  <c r="J2755" i="1"/>
  <c r="O2755" i="1" s="1"/>
  <c r="I2756" i="1"/>
  <c r="N2756" i="1" s="1"/>
  <c r="J2756" i="1"/>
  <c r="O2756" i="1" s="1"/>
  <c r="L2756" i="1"/>
  <c r="M2756" i="1"/>
  <c r="I2757" i="1"/>
  <c r="J2757" i="1"/>
  <c r="O2757" i="1" s="1"/>
  <c r="K2757" i="1"/>
  <c r="L2757" i="1"/>
  <c r="M2757" i="1"/>
  <c r="N2757" i="1"/>
  <c r="I2758" i="1"/>
  <c r="J2758" i="1"/>
  <c r="O2758" i="1" s="1"/>
  <c r="K2758" i="1"/>
  <c r="L2758" i="1"/>
  <c r="M2758" i="1"/>
  <c r="N2758" i="1"/>
  <c r="I2759" i="1"/>
  <c r="K2759" i="1" s="1"/>
  <c r="J2759" i="1"/>
  <c r="O2759" i="1" s="1"/>
  <c r="L2759" i="1"/>
  <c r="M2759" i="1"/>
  <c r="N2759" i="1"/>
  <c r="I2760" i="1"/>
  <c r="M2760" i="1" s="1"/>
  <c r="J2760" i="1"/>
  <c r="O2760" i="1" s="1"/>
  <c r="N2760" i="1"/>
  <c r="I2761" i="1"/>
  <c r="J2761" i="1"/>
  <c r="O2761" i="1" s="1"/>
  <c r="I2762" i="1"/>
  <c r="K2762" i="1" s="1"/>
  <c r="J2762" i="1"/>
  <c r="O2762" i="1" s="1"/>
  <c r="I2763" i="1"/>
  <c r="J2763" i="1"/>
  <c r="O2763" i="1" s="1"/>
  <c r="L2763" i="1"/>
  <c r="I2764" i="1"/>
  <c r="J2764" i="1"/>
  <c r="O2764" i="1" s="1"/>
  <c r="K2764" i="1"/>
  <c r="L2764" i="1"/>
  <c r="I2765" i="1"/>
  <c r="J2765" i="1"/>
  <c r="O2765" i="1" s="1"/>
  <c r="K2765" i="1"/>
  <c r="L2765" i="1"/>
  <c r="M2765" i="1"/>
  <c r="N2765" i="1"/>
  <c r="I2766" i="1"/>
  <c r="J2766" i="1"/>
  <c r="O2766" i="1" s="1"/>
  <c r="K2766" i="1"/>
  <c r="L2766" i="1"/>
  <c r="M2766" i="1"/>
  <c r="N2766" i="1"/>
  <c r="I2767" i="1"/>
  <c r="K2767" i="1" s="1"/>
  <c r="J2767" i="1"/>
  <c r="O2767" i="1" s="1"/>
  <c r="L2767" i="1"/>
  <c r="M2767" i="1"/>
  <c r="N2767" i="1"/>
  <c r="I2768" i="1"/>
  <c r="J2768" i="1"/>
  <c r="O2768" i="1" s="1"/>
  <c r="N2768" i="1"/>
  <c r="I2769" i="1"/>
  <c r="J2769" i="1"/>
  <c r="O2769" i="1" s="1"/>
  <c r="I2770" i="1"/>
  <c r="J2770" i="1"/>
  <c r="O2770" i="1" s="1"/>
  <c r="K2770" i="1"/>
  <c r="I2771" i="1"/>
  <c r="J2771" i="1"/>
  <c r="O2771" i="1" s="1"/>
  <c r="I2772" i="1"/>
  <c r="N2772" i="1" s="1"/>
  <c r="J2772" i="1"/>
  <c r="O2772" i="1" s="1"/>
  <c r="K2772" i="1"/>
  <c r="M2772" i="1"/>
  <c r="I2773" i="1"/>
  <c r="J2773" i="1"/>
  <c r="O2773" i="1" s="1"/>
  <c r="K2773" i="1"/>
  <c r="L2773" i="1"/>
  <c r="M2773" i="1"/>
  <c r="N2773" i="1"/>
  <c r="I2774" i="1"/>
  <c r="J2774" i="1"/>
  <c r="O2774" i="1" s="1"/>
  <c r="K2774" i="1"/>
  <c r="L2774" i="1"/>
  <c r="M2774" i="1"/>
  <c r="N2774" i="1"/>
  <c r="I2775" i="1"/>
  <c r="K2775" i="1" s="1"/>
  <c r="J2775" i="1"/>
  <c r="O2775" i="1" s="1"/>
  <c r="L2775" i="1"/>
  <c r="M2775" i="1"/>
  <c r="N2775" i="1"/>
  <c r="I2776" i="1"/>
  <c r="N2776" i="1" s="1"/>
  <c r="J2776" i="1"/>
  <c r="O2776" i="1" s="1"/>
  <c r="M2776" i="1"/>
  <c r="I2777" i="1"/>
  <c r="J2777" i="1"/>
  <c r="O2777" i="1" s="1"/>
  <c r="N2777" i="1"/>
  <c r="I2778" i="1"/>
  <c r="J2778" i="1"/>
  <c r="O2778" i="1" s="1"/>
  <c r="I2779" i="1"/>
  <c r="J2779" i="1"/>
  <c r="O2779" i="1" s="1"/>
  <c r="K2779" i="1"/>
  <c r="L2779" i="1"/>
  <c r="I2780" i="1"/>
  <c r="J2780" i="1"/>
  <c r="O2780" i="1" s="1"/>
  <c r="I2781" i="1"/>
  <c r="J2781" i="1"/>
  <c r="O2781" i="1" s="1"/>
  <c r="K2781" i="1"/>
  <c r="L2781" i="1"/>
  <c r="M2781" i="1"/>
  <c r="N2781" i="1"/>
  <c r="I2782" i="1"/>
  <c r="J2782" i="1"/>
  <c r="O2782" i="1" s="1"/>
  <c r="K2782" i="1"/>
  <c r="L2782" i="1"/>
  <c r="M2782" i="1"/>
  <c r="N2782" i="1"/>
  <c r="I2783" i="1"/>
  <c r="K2783" i="1" s="1"/>
  <c r="J2783" i="1"/>
  <c r="O2783" i="1" s="1"/>
  <c r="L2783" i="1"/>
  <c r="M2783" i="1"/>
  <c r="N2783" i="1"/>
  <c r="I2784" i="1"/>
  <c r="J2784" i="1"/>
  <c r="O2784" i="1" s="1"/>
  <c r="N2784" i="1"/>
  <c r="I2785" i="1"/>
  <c r="N2785" i="1" s="1"/>
  <c r="J2785" i="1"/>
  <c r="O2785" i="1" s="1"/>
  <c r="I2786" i="1"/>
  <c r="J2786" i="1"/>
  <c r="O2786" i="1" s="1"/>
  <c r="I2787" i="1"/>
  <c r="K2787" i="1" s="1"/>
  <c r="J2787" i="1"/>
  <c r="O2787" i="1" s="1"/>
  <c r="L2787" i="1"/>
  <c r="I2788" i="1"/>
  <c r="J2788" i="1"/>
  <c r="O2788" i="1" s="1"/>
  <c r="I2789" i="1"/>
  <c r="J2789" i="1"/>
  <c r="O2789" i="1" s="1"/>
  <c r="K2789" i="1"/>
  <c r="L2789" i="1"/>
  <c r="M2789" i="1"/>
  <c r="N2789" i="1"/>
  <c r="I2790" i="1"/>
  <c r="J2790" i="1"/>
  <c r="O2790" i="1" s="1"/>
  <c r="K2790" i="1"/>
  <c r="L2790" i="1"/>
  <c r="M2790" i="1"/>
  <c r="N2790" i="1"/>
  <c r="I2791" i="1"/>
  <c r="K2791" i="1" s="1"/>
  <c r="J2791" i="1"/>
  <c r="O2791" i="1" s="1"/>
  <c r="L2791" i="1"/>
  <c r="M2791" i="1"/>
  <c r="N2791" i="1"/>
  <c r="I2792" i="1"/>
  <c r="J2792" i="1"/>
  <c r="O2792" i="1" s="1"/>
  <c r="M2792" i="1"/>
  <c r="I2793" i="1"/>
  <c r="J2793" i="1"/>
  <c r="O2793" i="1" s="1"/>
  <c r="I2794" i="1"/>
  <c r="J2794" i="1"/>
  <c r="O2794" i="1" s="1"/>
  <c r="I2795" i="1"/>
  <c r="J2795" i="1"/>
  <c r="O2795" i="1" s="1"/>
  <c r="K2795" i="1"/>
  <c r="I2796" i="1"/>
  <c r="N2796" i="1" s="1"/>
  <c r="J2796" i="1"/>
  <c r="O2796" i="1" s="1"/>
  <c r="L2796" i="1"/>
  <c r="M2796" i="1"/>
  <c r="I2797" i="1"/>
  <c r="J2797" i="1"/>
  <c r="O2797" i="1" s="1"/>
  <c r="K2797" i="1"/>
  <c r="L2797" i="1"/>
  <c r="M2797" i="1"/>
  <c r="N2797" i="1"/>
  <c r="I2798" i="1"/>
  <c r="J2798" i="1"/>
  <c r="O2798" i="1" s="1"/>
  <c r="K2798" i="1"/>
  <c r="L2798" i="1"/>
  <c r="M2798" i="1"/>
  <c r="N2798" i="1"/>
  <c r="I2799" i="1"/>
  <c r="K2799" i="1" s="1"/>
  <c r="J2799" i="1"/>
  <c r="O2799" i="1" s="1"/>
  <c r="L2799" i="1"/>
  <c r="M2799" i="1"/>
  <c r="N2799" i="1"/>
  <c r="I2800" i="1"/>
  <c r="J2800" i="1"/>
  <c r="O2800" i="1" s="1"/>
  <c r="N2800" i="1"/>
  <c r="I2801" i="1"/>
  <c r="J2801" i="1"/>
  <c r="O2801" i="1" s="1"/>
  <c r="N2801" i="1"/>
  <c r="I2802" i="1"/>
  <c r="J2802" i="1"/>
  <c r="O2802" i="1" s="1"/>
  <c r="I2803" i="1"/>
  <c r="L2803" i="1" s="1"/>
  <c r="J2803" i="1"/>
  <c r="O2803" i="1" s="1"/>
  <c r="K2803" i="1"/>
  <c r="I2804" i="1"/>
  <c r="J2804" i="1"/>
  <c r="O2804" i="1" s="1"/>
  <c r="L2804" i="1"/>
  <c r="I2805" i="1"/>
  <c r="J2805" i="1"/>
  <c r="O2805" i="1" s="1"/>
  <c r="K2805" i="1"/>
  <c r="L2805" i="1"/>
  <c r="M2805" i="1"/>
  <c r="N2805" i="1"/>
  <c r="I2806" i="1"/>
  <c r="J2806" i="1"/>
  <c r="O2806" i="1" s="1"/>
  <c r="K2806" i="1"/>
  <c r="L2806" i="1"/>
  <c r="M2806" i="1"/>
  <c r="N2806" i="1"/>
  <c r="I2807" i="1"/>
  <c r="K2807" i="1" s="1"/>
  <c r="J2807" i="1"/>
  <c r="O2807" i="1" s="1"/>
  <c r="L2807" i="1"/>
  <c r="M2807" i="1"/>
  <c r="N2807" i="1"/>
  <c r="I2808" i="1"/>
  <c r="J2808" i="1"/>
  <c r="O2808" i="1" s="1"/>
  <c r="N2808" i="1"/>
  <c r="I2809" i="1"/>
  <c r="J2809" i="1"/>
  <c r="O2809" i="1" s="1"/>
  <c r="I2810" i="1"/>
  <c r="J2810" i="1"/>
  <c r="O2810" i="1" s="1"/>
  <c r="K2810" i="1"/>
  <c r="I2811" i="1"/>
  <c r="J2811" i="1"/>
  <c r="O2811" i="1" s="1"/>
  <c r="L2811" i="1"/>
  <c r="I2812" i="1"/>
  <c r="N2812" i="1" s="1"/>
  <c r="J2812" i="1"/>
  <c r="O2812" i="1" s="1"/>
  <c r="K2812" i="1"/>
  <c r="L2812" i="1"/>
  <c r="M2812" i="1"/>
  <c r="I2813" i="1"/>
  <c r="J2813" i="1"/>
  <c r="O2813" i="1" s="1"/>
  <c r="K2813" i="1"/>
  <c r="L2813" i="1"/>
  <c r="M2813" i="1"/>
  <c r="N2813" i="1"/>
  <c r="I2814" i="1"/>
  <c r="J2814" i="1"/>
  <c r="O2814" i="1" s="1"/>
  <c r="K2814" i="1"/>
  <c r="L2814" i="1"/>
  <c r="M2814" i="1"/>
  <c r="N2814" i="1"/>
  <c r="I2815" i="1"/>
  <c r="K2815" i="1" s="1"/>
  <c r="J2815" i="1"/>
  <c r="O2815" i="1" s="1"/>
  <c r="L2815" i="1"/>
  <c r="M2815" i="1"/>
  <c r="N2815" i="1"/>
  <c r="I2816" i="1"/>
  <c r="J2816" i="1"/>
  <c r="O2816" i="1" s="1"/>
  <c r="M2816" i="1"/>
  <c r="N2816" i="1"/>
  <c r="I2817" i="1"/>
  <c r="J2817" i="1"/>
  <c r="O2817" i="1" s="1"/>
  <c r="N2817" i="1"/>
  <c r="I2818" i="1"/>
  <c r="K2818" i="1" s="1"/>
  <c r="J2818" i="1"/>
  <c r="O2818" i="1" s="1"/>
  <c r="I2819" i="1"/>
  <c r="J2819" i="1"/>
  <c r="O2819" i="1" s="1"/>
  <c r="K2819" i="1"/>
  <c r="I2820" i="1"/>
  <c r="N2820" i="1" s="1"/>
  <c r="J2820" i="1"/>
  <c r="O2820" i="1" s="1"/>
  <c r="L2820" i="1"/>
  <c r="M2820" i="1"/>
  <c r="I2821" i="1"/>
  <c r="J2821" i="1"/>
  <c r="O2821" i="1" s="1"/>
  <c r="K2821" i="1"/>
  <c r="L2821" i="1"/>
  <c r="M2821" i="1"/>
  <c r="N2821" i="1"/>
  <c r="I2822" i="1"/>
  <c r="J2822" i="1"/>
  <c r="O2822" i="1" s="1"/>
  <c r="K2822" i="1"/>
  <c r="L2822" i="1"/>
  <c r="M2822" i="1"/>
  <c r="N2822" i="1"/>
  <c r="I2823" i="1"/>
  <c r="K2823" i="1" s="1"/>
  <c r="J2823" i="1"/>
  <c r="O2823" i="1" s="1"/>
  <c r="L2823" i="1"/>
  <c r="M2823" i="1"/>
  <c r="N2823" i="1"/>
  <c r="I2824" i="1"/>
  <c r="M2824" i="1" s="1"/>
  <c r="J2824" i="1"/>
  <c r="O2824" i="1" s="1"/>
  <c r="N2824" i="1"/>
  <c r="I2825" i="1"/>
  <c r="J2825" i="1"/>
  <c r="O2825" i="1" s="1"/>
  <c r="I2826" i="1"/>
  <c r="J2826" i="1"/>
  <c r="O2826" i="1" s="1"/>
  <c r="K2826" i="1"/>
  <c r="I2827" i="1"/>
  <c r="J2827" i="1"/>
  <c r="O2827" i="1" s="1"/>
  <c r="L2827" i="1"/>
  <c r="I2828" i="1"/>
  <c r="J2828" i="1"/>
  <c r="O2828" i="1" s="1"/>
  <c r="L2828" i="1"/>
  <c r="I2829" i="1"/>
  <c r="J2829" i="1"/>
  <c r="O2829" i="1" s="1"/>
  <c r="K2829" i="1"/>
  <c r="L2829" i="1"/>
  <c r="M2829" i="1"/>
  <c r="N2829" i="1"/>
  <c r="I2830" i="1"/>
  <c r="J2830" i="1"/>
  <c r="O2830" i="1" s="1"/>
  <c r="K2830" i="1"/>
  <c r="L2830" i="1"/>
  <c r="M2830" i="1"/>
  <c r="N2830" i="1"/>
  <c r="I2831" i="1"/>
  <c r="K2831" i="1" s="1"/>
  <c r="J2831" i="1"/>
  <c r="O2831" i="1" s="1"/>
  <c r="L2831" i="1"/>
  <c r="M2831" i="1"/>
  <c r="N2831" i="1"/>
  <c r="I2832" i="1"/>
  <c r="M2832" i="1" s="1"/>
  <c r="J2832" i="1"/>
  <c r="O2832" i="1" s="1"/>
  <c r="I2833" i="1"/>
  <c r="J2833" i="1"/>
  <c r="O2833" i="1" s="1"/>
  <c r="I2834" i="1"/>
  <c r="J2834" i="1"/>
  <c r="O2834" i="1" s="1"/>
  <c r="K2834" i="1"/>
  <c r="I2835" i="1"/>
  <c r="J2835" i="1"/>
  <c r="O2835" i="1" s="1"/>
  <c r="L2835" i="1"/>
  <c r="I2836" i="1"/>
  <c r="N2836" i="1" s="1"/>
  <c r="J2836" i="1"/>
  <c r="O2836" i="1" s="1"/>
  <c r="K2836" i="1"/>
  <c r="M2836" i="1"/>
  <c r="I2837" i="1"/>
  <c r="J2837" i="1"/>
  <c r="O2837" i="1" s="1"/>
  <c r="K2837" i="1"/>
  <c r="L2837" i="1"/>
  <c r="M2837" i="1"/>
  <c r="N2837" i="1"/>
  <c r="I2838" i="1"/>
  <c r="J2838" i="1"/>
  <c r="O2838" i="1" s="1"/>
  <c r="K2838" i="1"/>
  <c r="L2838" i="1"/>
  <c r="M2838" i="1"/>
  <c r="N2838" i="1"/>
  <c r="I2839" i="1"/>
  <c r="K2839" i="1" s="1"/>
  <c r="J2839" i="1"/>
  <c r="O2839" i="1" s="1"/>
  <c r="L2839" i="1"/>
  <c r="M2839" i="1"/>
  <c r="N2839" i="1"/>
  <c r="I2840" i="1"/>
  <c r="N2840" i="1" s="1"/>
  <c r="J2840" i="1"/>
  <c r="O2840" i="1" s="1"/>
  <c r="M2840" i="1"/>
  <c r="I2841" i="1"/>
  <c r="J2841" i="1"/>
  <c r="O2841" i="1" s="1"/>
  <c r="N2841" i="1"/>
  <c r="I2842" i="1"/>
  <c r="J2842" i="1"/>
  <c r="O2842" i="1" s="1"/>
  <c r="I2843" i="1"/>
  <c r="J2843" i="1"/>
  <c r="O2843" i="1" s="1"/>
  <c r="K2843" i="1"/>
  <c r="L2843" i="1"/>
  <c r="I2844" i="1"/>
  <c r="J2844" i="1"/>
  <c r="O2844" i="1" s="1"/>
  <c r="L2844" i="1"/>
  <c r="I2845" i="1"/>
  <c r="J2845" i="1"/>
  <c r="O2845" i="1" s="1"/>
  <c r="K2845" i="1"/>
  <c r="L2845" i="1"/>
  <c r="M2845" i="1"/>
  <c r="N2845" i="1"/>
  <c r="I2846" i="1"/>
  <c r="J2846" i="1"/>
  <c r="O2846" i="1" s="1"/>
  <c r="K2846" i="1"/>
  <c r="L2846" i="1"/>
  <c r="M2846" i="1"/>
  <c r="N2846" i="1"/>
  <c r="I2847" i="1"/>
  <c r="K2847" i="1" s="1"/>
  <c r="J2847" i="1"/>
  <c r="O2847" i="1" s="1"/>
  <c r="L2847" i="1"/>
  <c r="M2847" i="1"/>
  <c r="N2847" i="1"/>
  <c r="I2848" i="1"/>
  <c r="J2848" i="1"/>
  <c r="O2848" i="1" s="1"/>
  <c r="I2849" i="1"/>
  <c r="N2849" i="1" s="1"/>
  <c r="J2849" i="1"/>
  <c r="O2849" i="1" s="1"/>
  <c r="I2850" i="1"/>
  <c r="K2850" i="1" s="1"/>
  <c r="J2850" i="1"/>
  <c r="O2850" i="1" s="1"/>
  <c r="I2851" i="1"/>
  <c r="K2851" i="1" s="1"/>
  <c r="J2851" i="1"/>
  <c r="O2851" i="1" s="1"/>
  <c r="L2851" i="1"/>
  <c r="I2852" i="1"/>
  <c r="J2852" i="1"/>
  <c r="O2852" i="1" s="1"/>
  <c r="I2853" i="1"/>
  <c r="J2853" i="1"/>
  <c r="O2853" i="1" s="1"/>
  <c r="K2853" i="1"/>
  <c r="L2853" i="1"/>
  <c r="M2853" i="1"/>
  <c r="N2853" i="1"/>
  <c r="I2854" i="1"/>
  <c r="J2854" i="1"/>
  <c r="O2854" i="1" s="1"/>
  <c r="K2854" i="1"/>
  <c r="L2854" i="1"/>
  <c r="M2854" i="1"/>
  <c r="N2854" i="1"/>
  <c r="I2855" i="1"/>
  <c r="K2855" i="1" s="1"/>
  <c r="J2855" i="1"/>
  <c r="O2855" i="1" s="1"/>
  <c r="L2855" i="1"/>
  <c r="M2855" i="1"/>
  <c r="N2855" i="1"/>
  <c r="I2856" i="1"/>
  <c r="J2856" i="1"/>
  <c r="O2856" i="1" s="1"/>
  <c r="M2856" i="1"/>
  <c r="I2857" i="1"/>
  <c r="N2857" i="1" s="1"/>
  <c r="J2857" i="1"/>
  <c r="O2857" i="1" s="1"/>
  <c r="I2858" i="1"/>
  <c r="J2858" i="1"/>
  <c r="O2858" i="1" s="1"/>
  <c r="I2859" i="1"/>
  <c r="J2859" i="1"/>
  <c r="O2859" i="1" s="1"/>
  <c r="I2860" i="1"/>
  <c r="N2860" i="1" s="1"/>
  <c r="J2860" i="1"/>
  <c r="O2860" i="1" s="1"/>
  <c r="L2860" i="1"/>
  <c r="M2860" i="1"/>
  <c r="I2861" i="1"/>
  <c r="J2861" i="1"/>
  <c r="O2861" i="1" s="1"/>
  <c r="K2861" i="1"/>
  <c r="L2861" i="1"/>
  <c r="M2861" i="1"/>
  <c r="N2861" i="1"/>
  <c r="I2862" i="1"/>
  <c r="J2862" i="1"/>
  <c r="O2862" i="1" s="1"/>
  <c r="K2862" i="1"/>
  <c r="L2862" i="1"/>
  <c r="M2862" i="1"/>
  <c r="N2862" i="1"/>
  <c r="I2863" i="1"/>
  <c r="K2863" i="1" s="1"/>
  <c r="J2863" i="1"/>
  <c r="O2863" i="1" s="1"/>
  <c r="L2863" i="1"/>
  <c r="M2863" i="1"/>
  <c r="N2863" i="1"/>
  <c r="I2864" i="1"/>
  <c r="J2864" i="1"/>
  <c r="O2864" i="1" s="1"/>
  <c r="N2864" i="1"/>
  <c r="I2865" i="1"/>
  <c r="J2865" i="1"/>
  <c r="O2865" i="1" s="1"/>
  <c r="N2865" i="1"/>
  <c r="I2866" i="1"/>
  <c r="J2866" i="1"/>
  <c r="O2866" i="1" s="1"/>
  <c r="I2867" i="1"/>
  <c r="L2867" i="1" s="1"/>
  <c r="J2867" i="1"/>
  <c r="O2867" i="1" s="1"/>
  <c r="K2867" i="1"/>
  <c r="I2868" i="1"/>
  <c r="J2868" i="1"/>
  <c r="O2868" i="1" s="1"/>
  <c r="I2869" i="1"/>
  <c r="J2869" i="1"/>
  <c r="O2869" i="1" s="1"/>
  <c r="K2869" i="1"/>
  <c r="L2869" i="1"/>
  <c r="M2869" i="1"/>
  <c r="N2869" i="1"/>
  <c r="I2870" i="1"/>
  <c r="J2870" i="1"/>
  <c r="O2870" i="1" s="1"/>
  <c r="K2870" i="1"/>
  <c r="L2870" i="1"/>
  <c r="M2870" i="1"/>
  <c r="N2870" i="1"/>
  <c r="I2871" i="1"/>
  <c r="K2871" i="1" s="1"/>
  <c r="J2871" i="1"/>
  <c r="O2871" i="1" s="1"/>
  <c r="L2871" i="1"/>
  <c r="M2871" i="1"/>
  <c r="N2871" i="1"/>
  <c r="I2872" i="1"/>
  <c r="N2872" i="1" s="1"/>
  <c r="J2872" i="1"/>
  <c r="O2872" i="1" s="1"/>
  <c r="I2873" i="1"/>
  <c r="J2873" i="1"/>
  <c r="O2873" i="1" s="1"/>
  <c r="I2874" i="1"/>
  <c r="J2874" i="1"/>
  <c r="O2874" i="1" s="1"/>
  <c r="K2874" i="1"/>
  <c r="I2875" i="1"/>
  <c r="J2875" i="1"/>
  <c r="O2875" i="1" s="1"/>
  <c r="I2876" i="1"/>
  <c r="N2876" i="1" s="1"/>
  <c r="J2876" i="1"/>
  <c r="O2876" i="1" s="1"/>
  <c r="K2876" i="1"/>
  <c r="L2876" i="1"/>
  <c r="M2876" i="1"/>
  <c r="I2877" i="1"/>
  <c r="J2877" i="1"/>
  <c r="O2877" i="1" s="1"/>
  <c r="K2877" i="1"/>
  <c r="L2877" i="1"/>
  <c r="M2877" i="1"/>
  <c r="N2877" i="1"/>
  <c r="I2878" i="1"/>
  <c r="J2878" i="1"/>
  <c r="O2878" i="1" s="1"/>
  <c r="K2878" i="1"/>
  <c r="L2878" i="1"/>
  <c r="M2878" i="1"/>
  <c r="N2878" i="1"/>
  <c r="I2879" i="1"/>
  <c r="K2879" i="1" s="1"/>
  <c r="J2879" i="1"/>
  <c r="O2879" i="1" s="1"/>
  <c r="L2879" i="1"/>
  <c r="M2879" i="1"/>
  <c r="N2879" i="1"/>
  <c r="I2880" i="1"/>
  <c r="J2880" i="1"/>
  <c r="O2880" i="1" s="1"/>
  <c r="M2880" i="1"/>
  <c r="N2880" i="1"/>
  <c r="I2881" i="1"/>
  <c r="J2881" i="1"/>
  <c r="O2881" i="1" s="1"/>
  <c r="I2882" i="1"/>
  <c r="K2882" i="1" s="1"/>
  <c r="J2882" i="1"/>
  <c r="O2882" i="1" s="1"/>
  <c r="I2883" i="1"/>
  <c r="J2883" i="1"/>
  <c r="O2883" i="1" s="1"/>
  <c r="I2884" i="1"/>
  <c r="N2884" i="1" s="1"/>
  <c r="J2884" i="1"/>
  <c r="O2884" i="1" s="1"/>
  <c r="L2884" i="1"/>
  <c r="M2884" i="1"/>
  <c r="I2885" i="1"/>
  <c r="J2885" i="1"/>
  <c r="O2885" i="1" s="1"/>
  <c r="K2885" i="1"/>
  <c r="L2885" i="1"/>
  <c r="M2885" i="1"/>
  <c r="N2885" i="1"/>
  <c r="I2886" i="1"/>
  <c r="J2886" i="1"/>
  <c r="O2886" i="1" s="1"/>
  <c r="K2886" i="1"/>
  <c r="L2886" i="1"/>
  <c r="M2886" i="1"/>
  <c r="N2886" i="1"/>
  <c r="I2887" i="1"/>
  <c r="K2887" i="1" s="1"/>
  <c r="J2887" i="1"/>
  <c r="O2887" i="1" s="1"/>
  <c r="L2887" i="1"/>
  <c r="M2887" i="1"/>
  <c r="N2887" i="1"/>
  <c r="I2888" i="1"/>
  <c r="M2888" i="1" s="1"/>
  <c r="J2888" i="1"/>
  <c r="O2888" i="1" s="1"/>
  <c r="N2888" i="1"/>
  <c r="I2889" i="1"/>
  <c r="J2889" i="1"/>
  <c r="O2889" i="1" s="1"/>
  <c r="I2890" i="1"/>
  <c r="J2890" i="1"/>
  <c r="O2890" i="1" s="1"/>
  <c r="I2891" i="1"/>
  <c r="L2891" i="1" s="1"/>
  <c r="J2891" i="1"/>
  <c r="O2891" i="1" s="1"/>
  <c r="I2892" i="1"/>
  <c r="J2892" i="1"/>
  <c r="O2892" i="1" s="1"/>
  <c r="L2892" i="1"/>
  <c r="I2893" i="1"/>
  <c r="J2893" i="1"/>
  <c r="O2893" i="1" s="1"/>
  <c r="K2893" i="1"/>
  <c r="L2893" i="1"/>
  <c r="M2893" i="1"/>
  <c r="N2893" i="1"/>
  <c r="I2894" i="1"/>
  <c r="J2894" i="1"/>
  <c r="O2894" i="1" s="1"/>
  <c r="N2894" i="1"/>
  <c r="I2895" i="1"/>
  <c r="K2895" i="1" s="1"/>
  <c r="J2895" i="1"/>
  <c r="O2895" i="1" s="1"/>
  <c r="M2895" i="1"/>
  <c r="N2895" i="1"/>
  <c r="I2896" i="1"/>
  <c r="J2896" i="1"/>
  <c r="O2896" i="1" s="1"/>
  <c r="M2896" i="1"/>
  <c r="I2897" i="1"/>
  <c r="J2897" i="1"/>
  <c r="O2897" i="1" s="1"/>
  <c r="K2897" i="1"/>
  <c r="I2898" i="1"/>
  <c r="N2898" i="1" s="1"/>
  <c r="J2898" i="1"/>
  <c r="O2898" i="1" s="1"/>
  <c r="K2898" i="1"/>
  <c r="M2898" i="1"/>
  <c r="I2899" i="1"/>
  <c r="K2899" i="1" s="1"/>
  <c r="J2899" i="1"/>
  <c r="O2899" i="1" s="1"/>
  <c r="L2899" i="1"/>
  <c r="M2899" i="1"/>
  <c r="I2900" i="1"/>
  <c r="J2900" i="1"/>
  <c r="O2900" i="1" s="1"/>
  <c r="L2900" i="1"/>
  <c r="N2900" i="1"/>
  <c r="I2901" i="1"/>
  <c r="J2901" i="1"/>
  <c r="O2901" i="1" s="1"/>
  <c r="K2901" i="1"/>
  <c r="L2901" i="1"/>
  <c r="M2901" i="1"/>
  <c r="N2901" i="1"/>
  <c r="I2902" i="1"/>
  <c r="J2902" i="1"/>
  <c r="O2902" i="1" s="1"/>
  <c r="K2902" i="1"/>
  <c r="N2902" i="1"/>
  <c r="I2903" i="1"/>
  <c r="M2903" i="1" s="1"/>
  <c r="J2903" i="1"/>
  <c r="O2903" i="1" s="1"/>
  <c r="I2904" i="1"/>
  <c r="J2904" i="1"/>
  <c r="O2904" i="1" s="1"/>
  <c r="K2904" i="1"/>
  <c r="M2904" i="1"/>
  <c r="I2905" i="1"/>
  <c r="M2905" i="1" s="1"/>
  <c r="J2905" i="1"/>
  <c r="O2905" i="1" s="1"/>
  <c r="K2905" i="1"/>
  <c r="L2905" i="1"/>
  <c r="N2905" i="1"/>
  <c r="I2906" i="1"/>
  <c r="N2906" i="1" s="1"/>
  <c r="J2906" i="1"/>
  <c r="O2906" i="1" s="1"/>
  <c r="L2906" i="1"/>
  <c r="M2906" i="1"/>
  <c r="I2907" i="1"/>
  <c r="J2907" i="1"/>
  <c r="O2907" i="1" s="1"/>
  <c r="L2907" i="1"/>
  <c r="I2908" i="1"/>
  <c r="N2908" i="1" s="1"/>
  <c r="J2908" i="1"/>
  <c r="O2908" i="1" s="1"/>
  <c r="I2909" i="1"/>
  <c r="J2909" i="1"/>
  <c r="O2909" i="1" s="1"/>
  <c r="K2909" i="1"/>
  <c r="L2909" i="1"/>
  <c r="M2909" i="1"/>
  <c r="N2909" i="1"/>
  <c r="I2910" i="1"/>
  <c r="J2910" i="1"/>
  <c r="O2910" i="1" s="1"/>
  <c r="K2910" i="1"/>
  <c r="L2910" i="1"/>
  <c r="M2910" i="1"/>
  <c r="N2910" i="1"/>
  <c r="I2911" i="1"/>
  <c r="M2911" i="1" s="1"/>
  <c r="J2911" i="1"/>
  <c r="O2911" i="1" s="1"/>
  <c r="I2912" i="1"/>
  <c r="J2912" i="1"/>
  <c r="O2912" i="1" s="1"/>
  <c r="I2913" i="1"/>
  <c r="M2913" i="1" s="1"/>
  <c r="J2913" i="1"/>
  <c r="O2913" i="1" s="1"/>
  <c r="K2913" i="1"/>
  <c r="N2913" i="1"/>
  <c r="I2914" i="1"/>
  <c r="N2914" i="1" s="1"/>
  <c r="J2914" i="1"/>
  <c r="O2914" i="1" s="1"/>
  <c r="L2914" i="1"/>
  <c r="M2914" i="1"/>
  <c r="I2915" i="1"/>
  <c r="M2915" i="1" s="1"/>
  <c r="J2915" i="1"/>
  <c r="O2915" i="1" s="1"/>
  <c r="N2915" i="1"/>
  <c r="I2916" i="1"/>
  <c r="J2916" i="1"/>
  <c r="O2916" i="1" s="1"/>
  <c r="N2916" i="1"/>
  <c r="I2917" i="1"/>
  <c r="J2917" i="1"/>
  <c r="O2917" i="1" s="1"/>
  <c r="K2917" i="1"/>
  <c r="L2917" i="1"/>
  <c r="M2917" i="1"/>
  <c r="N2917" i="1"/>
  <c r="I2918" i="1"/>
  <c r="N2918" i="1" s="1"/>
  <c r="J2918" i="1"/>
  <c r="O2918" i="1" s="1"/>
  <c r="K2918" i="1"/>
  <c r="M2918" i="1"/>
  <c r="I2919" i="1"/>
  <c r="J2919" i="1"/>
  <c r="O2919" i="1" s="1"/>
  <c r="L2919" i="1"/>
  <c r="M2919" i="1"/>
  <c r="I2920" i="1"/>
  <c r="L2920" i="1" s="1"/>
  <c r="J2920" i="1"/>
  <c r="O2920" i="1" s="1"/>
  <c r="K2920" i="1"/>
  <c r="M2920" i="1"/>
  <c r="N2920" i="1"/>
  <c r="I2921" i="1"/>
  <c r="M2921" i="1" s="1"/>
  <c r="J2921" i="1"/>
  <c r="O2921" i="1" s="1"/>
  <c r="L2921" i="1"/>
  <c r="N2921" i="1"/>
  <c r="I2922" i="1"/>
  <c r="J2922" i="1"/>
  <c r="O2922" i="1" s="1"/>
  <c r="I2923" i="1"/>
  <c r="M2923" i="1" s="1"/>
  <c r="J2923" i="1"/>
  <c r="O2923" i="1" s="1"/>
  <c r="K2923" i="1"/>
  <c r="L2923" i="1"/>
  <c r="N2923" i="1"/>
  <c r="I2924" i="1"/>
  <c r="J2924" i="1"/>
  <c r="O2924" i="1" s="1"/>
  <c r="K2924" i="1"/>
  <c r="L2924" i="1"/>
  <c r="M2924" i="1"/>
  <c r="N2924" i="1"/>
  <c r="I2925" i="1"/>
  <c r="J2925" i="1"/>
  <c r="O2925" i="1" s="1"/>
  <c r="K2925" i="1"/>
  <c r="L2925" i="1"/>
  <c r="M2925" i="1"/>
  <c r="N2925" i="1"/>
  <c r="I2926" i="1"/>
  <c r="K2926" i="1" s="1"/>
  <c r="J2926" i="1"/>
  <c r="O2926" i="1" s="1"/>
  <c r="L2926" i="1"/>
  <c r="M2926" i="1"/>
  <c r="N2926" i="1"/>
  <c r="I2927" i="1"/>
  <c r="J2927" i="1"/>
  <c r="O2927" i="1" s="1"/>
  <c r="L2927" i="1"/>
  <c r="N2927" i="1"/>
  <c r="I2928" i="1"/>
  <c r="L2928" i="1" s="1"/>
  <c r="J2928" i="1"/>
  <c r="O2928" i="1" s="1"/>
  <c r="K2928" i="1"/>
  <c r="N2928" i="1"/>
  <c r="I2929" i="1"/>
  <c r="J2929" i="1"/>
  <c r="O2929" i="1" s="1"/>
  <c r="L2929" i="1"/>
  <c r="N2929" i="1"/>
  <c r="I2930" i="1"/>
  <c r="J2930" i="1"/>
  <c r="O2930" i="1" s="1"/>
  <c r="K2930" i="1"/>
  <c r="L2930" i="1"/>
  <c r="I2931" i="1"/>
  <c r="J2931" i="1"/>
  <c r="O2931" i="1" s="1"/>
  <c r="K2931" i="1"/>
  <c r="I2932" i="1"/>
  <c r="N2932" i="1" s="1"/>
  <c r="J2932" i="1"/>
  <c r="O2932" i="1" s="1"/>
  <c r="K2932" i="1"/>
  <c r="M2932" i="1"/>
  <c r="I2933" i="1"/>
  <c r="J2933" i="1"/>
  <c r="O2933" i="1" s="1"/>
  <c r="K2933" i="1"/>
  <c r="L2933" i="1"/>
  <c r="M2933" i="1"/>
  <c r="N2933" i="1"/>
  <c r="I2934" i="1"/>
  <c r="J2934" i="1"/>
  <c r="O2934" i="1" s="1"/>
  <c r="I2935" i="1"/>
  <c r="K2935" i="1" s="1"/>
  <c r="J2935" i="1"/>
  <c r="O2935" i="1" s="1"/>
  <c r="L2935" i="1"/>
  <c r="M2935" i="1"/>
  <c r="N2935" i="1"/>
  <c r="I2936" i="1"/>
  <c r="L2936" i="1" s="1"/>
  <c r="J2936" i="1"/>
  <c r="O2936" i="1" s="1"/>
  <c r="M2936" i="1"/>
  <c r="N2936" i="1"/>
  <c r="I2937" i="1"/>
  <c r="J2937" i="1"/>
  <c r="O2937" i="1" s="1"/>
  <c r="L2937" i="1"/>
  <c r="I2938" i="1"/>
  <c r="J2938" i="1"/>
  <c r="O2938" i="1" s="1"/>
  <c r="K2938" i="1"/>
  <c r="L2938" i="1"/>
  <c r="I2939" i="1"/>
  <c r="J2939" i="1"/>
  <c r="O2939" i="1" s="1"/>
  <c r="K2939" i="1"/>
  <c r="L2939" i="1"/>
  <c r="M2939" i="1"/>
  <c r="N2939" i="1"/>
  <c r="I2940" i="1"/>
  <c r="K2940" i="1" s="1"/>
  <c r="J2940" i="1"/>
  <c r="O2940" i="1" s="1"/>
  <c r="L2940" i="1"/>
  <c r="M2940" i="1"/>
  <c r="N2940" i="1"/>
  <c r="I2941" i="1"/>
  <c r="J2941" i="1"/>
  <c r="O2941" i="1" s="1"/>
  <c r="K2941" i="1"/>
  <c r="L2941" i="1"/>
  <c r="M2941" i="1"/>
  <c r="N2941" i="1"/>
  <c r="I2942" i="1"/>
  <c r="J2942" i="1"/>
  <c r="O2942" i="1" s="1"/>
  <c r="L2942" i="1"/>
  <c r="N2942" i="1"/>
  <c r="I2943" i="1"/>
  <c r="K2943" i="1" s="1"/>
  <c r="J2943" i="1"/>
  <c r="O2943" i="1" s="1"/>
  <c r="L2943" i="1"/>
  <c r="N2943" i="1"/>
  <c r="I2944" i="1"/>
  <c r="M2944" i="1" s="1"/>
  <c r="J2944" i="1"/>
  <c r="O2944" i="1" s="1"/>
  <c r="I2945" i="1"/>
  <c r="J2945" i="1"/>
  <c r="O2945" i="1" s="1"/>
  <c r="I2946" i="1"/>
  <c r="J2946" i="1"/>
  <c r="O2946" i="1" s="1"/>
  <c r="K2946" i="1"/>
  <c r="M2946" i="1"/>
  <c r="I2947" i="1"/>
  <c r="J2947" i="1"/>
  <c r="O2947" i="1" s="1"/>
  <c r="K2947" i="1"/>
  <c r="M2947" i="1"/>
  <c r="I2948" i="1"/>
  <c r="N2948" i="1" s="1"/>
  <c r="J2948" i="1"/>
  <c r="O2948" i="1" s="1"/>
  <c r="K2948" i="1"/>
  <c r="L2948" i="1"/>
  <c r="I2949" i="1"/>
  <c r="J2949" i="1"/>
  <c r="O2949" i="1" s="1"/>
  <c r="K2949" i="1"/>
  <c r="L2949" i="1"/>
  <c r="M2949" i="1"/>
  <c r="N2949" i="1"/>
  <c r="I2950" i="1"/>
  <c r="J2950" i="1"/>
  <c r="O2950" i="1" s="1"/>
  <c r="K2950" i="1"/>
  <c r="L2950" i="1"/>
  <c r="M2950" i="1"/>
  <c r="N2950" i="1"/>
  <c r="I2951" i="1"/>
  <c r="K2951" i="1" s="1"/>
  <c r="J2951" i="1"/>
  <c r="O2951" i="1" s="1"/>
  <c r="M2951" i="1"/>
  <c r="N2951" i="1"/>
  <c r="I2952" i="1"/>
  <c r="J2952" i="1"/>
  <c r="O2952" i="1" s="1"/>
  <c r="M2952" i="1"/>
  <c r="I2953" i="1"/>
  <c r="J2953" i="1"/>
  <c r="O2953" i="1" s="1"/>
  <c r="K2953" i="1"/>
  <c r="L2953" i="1"/>
  <c r="I2954" i="1"/>
  <c r="N2954" i="1" s="1"/>
  <c r="J2954" i="1"/>
  <c r="O2954" i="1" s="1"/>
  <c r="K2954" i="1"/>
  <c r="L2954" i="1"/>
  <c r="M2954" i="1"/>
  <c r="I2955" i="1"/>
  <c r="K2955" i="1" s="1"/>
  <c r="J2955" i="1"/>
  <c r="O2955" i="1" s="1"/>
  <c r="L2955" i="1"/>
  <c r="M2955" i="1"/>
  <c r="N2955" i="1"/>
  <c r="I2956" i="1"/>
  <c r="J2956" i="1"/>
  <c r="O2956" i="1" s="1"/>
  <c r="L2956" i="1"/>
  <c r="N2956" i="1"/>
  <c r="I2957" i="1"/>
  <c r="J2957" i="1"/>
  <c r="O2957" i="1" s="1"/>
  <c r="K2957" i="1"/>
  <c r="L2957" i="1"/>
  <c r="M2957" i="1"/>
  <c r="N2957" i="1"/>
  <c r="I2958" i="1"/>
  <c r="M2958" i="1" s="1"/>
  <c r="J2958" i="1"/>
  <c r="O2958" i="1" s="1"/>
  <c r="K2958" i="1"/>
  <c r="L2958" i="1"/>
  <c r="I2959" i="1"/>
  <c r="N2959" i="1" s="1"/>
  <c r="J2959" i="1"/>
  <c r="O2959" i="1" s="1"/>
  <c r="I2960" i="1"/>
  <c r="J2960" i="1"/>
  <c r="O2960" i="1" s="1"/>
  <c r="M2960" i="1"/>
  <c r="I2961" i="1"/>
  <c r="J2961" i="1"/>
  <c r="O2961" i="1" s="1"/>
  <c r="I2962" i="1"/>
  <c r="J2962" i="1"/>
  <c r="O2962" i="1" s="1"/>
  <c r="M2962" i="1"/>
  <c r="I2963" i="1"/>
  <c r="J2963" i="1"/>
  <c r="O2963" i="1" s="1"/>
  <c r="I2964" i="1"/>
  <c r="N2964" i="1" s="1"/>
  <c r="J2964" i="1"/>
  <c r="O2964" i="1" s="1"/>
  <c r="K2964" i="1"/>
  <c r="L2964" i="1"/>
  <c r="M2964" i="1"/>
  <c r="I2965" i="1"/>
  <c r="J2965" i="1"/>
  <c r="O2965" i="1" s="1"/>
  <c r="K2965" i="1"/>
  <c r="L2965" i="1"/>
  <c r="M2965" i="1"/>
  <c r="N2965" i="1"/>
  <c r="I2966" i="1"/>
  <c r="L2966" i="1" s="1"/>
  <c r="J2966" i="1"/>
  <c r="O2966" i="1" s="1"/>
  <c r="N2966" i="1"/>
  <c r="I2967" i="1"/>
  <c r="J2967" i="1"/>
  <c r="O2967" i="1" s="1"/>
  <c r="I2968" i="1"/>
  <c r="J2968" i="1"/>
  <c r="O2968" i="1" s="1"/>
  <c r="K2968" i="1"/>
  <c r="M2968" i="1"/>
  <c r="I2969" i="1"/>
  <c r="M2969" i="1" s="1"/>
  <c r="J2969" i="1"/>
  <c r="O2969" i="1" s="1"/>
  <c r="K2969" i="1"/>
  <c r="L2969" i="1"/>
  <c r="N2969" i="1"/>
  <c r="I2970" i="1"/>
  <c r="N2970" i="1" s="1"/>
  <c r="J2970" i="1"/>
  <c r="O2970" i="1" s="1"/>
  <c r="L2970" i="1"/>
  <c r="M2970" i="1"/>
  <c r="I2971" i="1"/>
  <c r="J2971" i="1"/>
  <c r="O2971" i="1" s="1"/>
  <c r="L2971" i="1"/>
  <c r="N2971" i="1"/>
  <c r="I2972" i="1"/>
  <c r="J2972" i="1"/>
  <c r="O2972" i="1" s="1"/>
  <c r="L2972" i="1"/>
  <c r="I2973" i="1"/>
  <c r="J2973" i="1"/>
  <c r="O2973" i="1" s="1"/>
  <c r="K2973" i="1"/>
  <c r="L2973" i="1"/>
  <c r="M2973" i="1"/>
  <c r="N2973" i="1"/>
  <c r="I2974" i="1"/>
  <c r="J2974" i="1"/>
  <c r="O2974" i="1" s="1"/>
  <c r="K2974" i="1"/>
  <c r="L2974" i="1"/>
  <c r="M2974" i="1"/>
  <c r="N2974" i="1"/>
  <c r="I2975" i="1"/>
  <c r="M2975" i="1" s="1"/>
  <c r="J2975" i="1"/>
  <c r="O2975" i="1" s="1"/>
  <c r="I2976" i="1"/>
  <c r="J2976" i="1"/>
  <c r="O2976" i="1" s="1"/>
  <c r="K2976" i="1"/>
  <c r="N2976" i="1"/>
  <c r="I2977" i="1"/>
  <c r="J2977" i="1"/>
  <c r="O2977" i="1" s="1"/>
  <c r="K2977" i="1"/>
  <c r="I2978" i="1"/>
  <c r="N2978" i="1" s="1"/>
  <c r="J2978" i="1"/>
  <c r="O2978" i="1" s="1"/>
  <c r="M2978" i="1"/>
  <c r="I2979" i="1"/>
  <c r="M2979" i="1" s="1"/>
  <c r="J2979" i="1"/>
  <c r="O2979" i="1" s="1"/>
  <c r="I2980" i="1"/>
  <c r="L2980" i="1" s="1"/>
  <c r="J2980" i="1"/>
  <c r="O2980" i="1" s="1"/>
  <c r="K2980" i="1"/>
  <c r="M2980" i="1"/>
  <c r="I2981" i="1"/>
  <c r="J2981" i="1"/>
  <c r="O2981" i="1" s="1"/>
  <c r="K2981" i="1"/>
  <c r="L2981" i="1"/>
  <c r="M2981" i="1"/>
  <c r="N2981" i="1"/>
  <c r="I2982" i="1"/>
  <c r="K2982" i="1" s="1"/>
  <c r="J2982" i="1"/>
  <c r="O2982" i="1" s="1"/>
  <c r="I2983" i="1"/>
  <c r="J2983" i="1"/>
  <c r="O2983" i="1" s="1"/>
  <c r="I2984" i="1"/>
  <c r="L2984" i="1" s="1"/>
  <c r="J2984" i="1"/>
  <c r="O2984" i="1" s="1"/>
  <c r="K2984" i="1"/>
  <c r="M2984" i="1"/>
  <c r="N2984" i="1"/>
  <c r="I2985" i="1"/>
  <c r="M2985" i="1" s="1"/>
  <c r="J2985" i="1"/>
  <c r="O2985" i="1" s="1"/>
  <c r="L2985" i="1"/>
  <c r="N2985" i="1"/>
  <c r="I2986" i="1"/>
  <c r="J2986" i="1"/>
  <c r="O2986" i="1" s="1"/>
  <c r="I2987" i="1"/>
  <c r="L2987" i="1" s="1"/>
  <c r="J2987" i="1"/>
  <c r="O2987" i="1" s="1"/>
  <c r="I2988" i="1"/>
  <c r="J2988" i="1"/>
  <c r="O2988" i="1" s="1"/>
  <c r="K2988" i="1"/>
  <c r="L2988" i="1"/>
  <c r="M2988" i="1"/>
  <c r="N2988" i="1"/>
  <c r="I2989" i="1"/>
  <c r="J2989" i="1"/>
  <c r="O2989" i="1" s="1"/>
  <c r="K2989" i="1"/>
  <c r="L2989" i="1"/>
  <c r="M2989" i="1"/>
  <c r="N2989" i="1"/>
  <c r="I2990" i="1"/>
  <c r="K2990" i="1" s="1"/>
  <c r="J2990" i="1"/>
  <c r="O2990" i="1" s="1"/>
  <c r="L2990" i="1"/>
  <c r="M2990" i="1"/>
  <c r="N2990" i="1"/>
  <c r="I2991" i="1"/>
  <c r="J2991" i="1"/>
  <c r="O2991" i="1" s="1"/>
  <c r="N2991" i="1"/>
  <c r="I2992" i="1"/>
  <c r="J2992" i="1"/>
  <c r="O2992" i="1" s="1"/>
  <c r="N2992" i="1"/>
  <c r="I2993" i="1"/>
  <c r="M2993" i="1" s="1"/>
  <c r="J2993" i="1"/>
  <c r="O2993" i="1" s="1"/>
  <c r="K2993" i="1"/>
  <c r="L2993" i="1"/>
  <c r="N2993" i="1"/>
  <c r="I2994" i="1"/>
  <c r="N2994" i="1" s="1"/>
  <c r="J2994" i="1"/>
  <c r="O2994" i="1" s="1"/>
  <c r="K2994" i="1"/>
  <c r="L2994" i="1"/>
  <c r="M2994" i="1"/>
  <c r="I2995" i="1"/>
  <c r="J2995" i="1"/>
  <c r="O2995" i="1" s="1"/>
  <c r="I2996" i="1"/>
  <c r="J2996" i="1"/>
  <c r="O2996" i="1" s="1"/>
  <c r="K2996" i="1"/>
  <c r="M2996" i="1"/>
  <c r="I2997" i="1"/>
  <c r="J2997" i="1"/>
  <c r="O2997" i="1" s="1"/>
  <c r="K2997" i="1"/>
  <c r="L2997" i="1"/>
  <c r="M2997" i="1"/>
  <c r="N2997" i="1"/>
  <c r="I2998" i="1"/>
  <c r="J2998" i="1"/>
  <c r="O2998" i="1" s="1"/>
  <c r="M2998" i="1"/>
  <c r="I2999" i="1"/>
  <c r="K2999" i="1" s="1"/>
  <c r="J2999" i="1"/>
  <c r="O2999" i="1" s="1"/>
  <c r="L2999" i="1"/>
  <c r="M2999" i="1"/>
  <c r="N2999" i="1"/>
  <c r="I3000" i="1"/>
  <c r="L3000" i="1" s="1"/>
  <c r="J3000" i="1"/>
  <c r="O3000" i="1" s="1"/>
  <c r="M3000" i="1"/>
  <c r="N3000" i="1"/>
  <c r="I3001" i="1"/>
  <c r="J3001" i="1"/>
  <c r="O3001" i="1" s="1"/>
  <c r="I3002" i="1"/>
  <c r="J3002" i="1"/>
  <c r="O3002" i="1" s="1"/>
  <c r="K3002" i="1"/>
  <c r="L3002" i="1"/>
  <c r="I3003" i="1"/>
  <c r="J3003" i="1"/>
  <c r="O3003" i="1" s="1"/>
  <c r="K3003" i="1"/>
  <c r="L3003" i="1"/>
  <c r="M3003" i="1"/>
  <c r="N3003" i="1"/>
  <c r="I3004" i="1"/>
  <c r="K3004" i="1" s="1"/>
  <c r="J3004" i="1"/>
  <c r="O3004" i="1" s="1"/>
  <c r="L3004" i="1"/>
  <c r="M3004" i="1"/>
  <c r="N3004" i="1"/>
  <c r="I3005" i="1"/>
  <c r="J3005" i="1"/>
  <c r="O3005" i="1" s="1"/>
  <c r="K3005" i="1"/>
  <c r="L3005" i="1"/>
  <c r="M3005" i="1"/>
  <c r="N3005" i="1"/>
  <c r="I3006" i="1"/>
  <c r="J3006" i="1"/>
  <c r="O3006" i="1" s="1"/>
  <c r="L3006" i="1"/>
  <c r="N3006" i="1"/>
  <c r="I3007" i="1"/>
  <c r="J3007" i="1"/>
  <c r="O3007" i="1" s="1"/>
  <c r="L3007" i="1"/>
  <c r="N3007" i="1"/>
  <c r="I3008" i="1"/>
  <c r="L3008" i="1" s="1"/>
  <c r="J3008" i="1"/>
  <c r="O3008" i="1" s="1"/>
  <c r="K3008" i="1"/>
  <c r="M3008" i="1"/>
  <c r="I3009" i="1"/>
  <c r="M3009" i="1" s="1"/>
  <c r="J3009" i="1"/>
  <c r="O3009" i="1" s="1"/>
  <c r="N3009" i="1"/>
  <c r="I3010" i="1"/>
  <c r="M3010" i="1" s="1"/>
  <c r="J3010" i="1"/>
  <c r="O3010" i="1" s="1"/>
  <c r="I3011" i="1"/>
  <c r="J3011" i="1"/>
  <c r="O3011" i="1" s="1"/>
  <c r="K3011" i="1"/>
  <c r="M3011" i="1"/>
  <c r="I3012" i="1"/>
  <c r="N3012" i="1" s="1"/>
  <c r="J3012" i="1"/>
  <c r="O3012" i="1" s="1"/>
  <c r="K3012" i="1"/>
  <c r="L3012" i="1"/>
  <c r="M3012" i="1"/>
  <c r="I3013" i="1"/>
  <c r="J3013" i="1"/>
  <c r="O3013" i="1" s="1"/>
  <c r="K3013" i="1"/>
  <c r="L3013" i="1"/>
  <c r="M3013" i="1"/>
  <c r="N3013" i="1"/>
  <c r="I3014" i="1"/>
  <c r="M3014" i="1" s="1"/>
  <c r="J3014" i="1"/>
  <c r="O3014" i="1" s="1"/>
  <c r="K3014" i="1"/>
  <c r="L3014" i="1"/>
  <c r="N3014" i="1"/>
  <c r="I3015" i="1"/>
  <c r="K3015" i="1" s="1"/>
  <c r="J3015" i="1"/>
  <c r="O3015" i="1" s="1"/>
  <c r="M3015" i="1"/>
  <c r="N3015" i="1"/>
  <c r="I3016" i="1"/>
  <c r="J3016" i="1"/>
  <c r="O3016" i="1" s="1"/>
  <c r="M3016" i="1"/>
  <c r="I3017" i="1"/>
  <c r="J3017" i="1"/>
  <c r="O3017" i="1" s="1"/>
  <c r="K3017" i="1"/>
  <c r="L3017" i="1"/>
  <c r="I3018" i="1"/>
  <c r="N3018" i="1" s="1"/>
  <c r="J3018" i="1"/>
  <c r="O3018" i="1" s="1"/>
  <c r="K3018" i="1"/>
  <c r="L3018" i="1"/>
  <c r="M3018" i="1"/>
  <c r="I3019" i="1"/>
  <c r="J3019" i="1"/>
  <c r="O3019" i="1" s="1"/>
  <c r="M3019" i="1"/>
  <c r="I3020" i="1"/>
  <c r="M3020" i="1" s="1"/>
  <c r="J3020" i="1"/>
  <c r="O3020" i="1" s="1"/>
  <c r="K3020" i="1"/>
  <c r="L3020" i="1"/>
  <c r="I3021" i="1"/>
  <c r="J3021" i="1"/>
  <c r="O3021" i="1" s="1"/>
  <c r="K3021" i="1"/>
  <c r="L3021" i="1"/>
  <c r="M3021" i="1"/>
  <c r="N3021" i="1"/>
  <c r="I3022" i="1"/>
  <c r="K3022" i="1" s="1"/>
  <c r="J3022" i="1"/>
  <c r="O3022" i="1" s="1"/>
  <c r="M3022" i="1"/>
  <c r="N3022" i="1"/>
  <c r="I3023" i="1"/>
  <c r="K3023" i="1" s="1"/>
  <c r="J3023" i="1"/>
  <c r="O3023" i="1" s="1"/>
  <c r="L3023" i="1"/>
  <c r="M3023" i="1"/>
  <c r="N3023" i="1"/>
  <c r="I3024" i="1"/>
  <c r="J3024" i="1"/>
  <c r="O3024" i="1" s="1"/>
  <c r="N3024" i="1"/>
  <c r="I3025" i="1"/>
  <c r="J3025" i="1"/>
  <c r="O3025" i="1" s="1"/>
  <c r="K3025" i="1"/>
  <c r="N3025" i="1"/>
  <c r="I3026" i="1"/>
  <c r="N3026" i="1" s="1"/>
  <c r="J3026" i="1"/>
  <c r="O3026" i="1" s="1"/>
  <c r="M3026" i="1"/>
  <c r="I3027" i="1"/>
  <c r="J3027" i="1"/>
  <c r="O3027" i="1" s="1"/>
  <c r="M3027" i="1"/>
  <c r="I3028" i="1"/>
  <c r="M3028" i="1" s="1"/>
  <c r="J3028" i="1"/>
  <c r="O3028" i="1" s="1"/>
  <c r="K3028" i="1"/>
  <c r="L3028" i="1"/>
  <c r="N3028" i="1"/>
  <c r="I3029" i="1"/>
  <c r="J3029" i="1"/>
  <c r="O3029" i="1" s="1"/>
  <c r="K3029" i="1"/>
  <c r="L3029" i="1"/>
  <c r="M3029" i="1"/>
  <c r="N3029" i="1"/>
  <c r="I3030" i="1"/>
  <c r="N3030" i="1" s="1"/>
  <c r="J3030" i="1"/>
  <c r="O3030" i="1" s="1"/>
  <c r="M3030" i="1"/>
  <c r="I3031" i="1"/>
  <c r="J3031" i="1"/>
  <c r="O3031" i="1" s="1"/>
  <c r="L3031" i="1"/>
  <c r="M3031" i="1"/>
  <c r="I3032" i="1"/>
  <c r="K3032" i="1" s="1"/>
  <c r="J3032" i="1"/>
  <c r="O3032" i="1" s="1"/>
  <c r="I3033" i="1"/>
  <c r="M3033" i="1" s="1"/>
  <c r="J3033" i="1"/>
  <c r="O3033" i="1" s="1"/>
  <c r="K3033" i="1"/>
  <c r="L3033" i="1"/>
  <c r="N3033" i="1"/>
  <c r="I3034" i="1"/>
  <c r="L3034" i="1" s="1"/>
  <c r="J3034" i="1"/>
  <c r="O3034" i="1" s="1"/>
  <c r="I3035" i="1"/>
  <c r="J3035" i="1"/>
  <c r="O3035" i="1" s="1"/>
  <c r="N3035" i="1"/>
  <c r="I3036" i="1"/>
  <c r="N3036" i="1" s="1"/>
  <c r="J3036" i="1"/>
  <c r="O3036" i="1" s="1"/>
  <c r="K3036" i="1"/>
  <c r="L3036" i="1"/>
  <c r="M3036" i="1"/>
  <c r="I3037" i="1"/>
  <c r="J3037" i="1"/>
  <c r="O3037" i="1" s="1"/>
  <c r="K3037" i="1"/>
  <c r="L3037" i="1"/>
  <c r="M3037" i="1"/>
  <c r="N3037" i="1"/>
  <c r="I3038" i="1"/>
  <c r="J3038" i="1"/>
  <c r="O3038" i="1" s="1"/>
  <c r="K3038" i="1"/>
  <c r="L3038" i="1"/>
  <c r="M3038" i="1"/>
  <c r="N3038" i="1"/>
  <c r="I3039" i="1"/>
  <c r="J3039" i="1"/>
  <c r="O3039" i="1" s="1"/>
  <c r="M3039" i="1"/>
  <c r="I3040" i="1"/>
  <c r="J3040" i="1"/>
  <c r="O3040" i="1" s="1"/>
  <c r="I3041" i="1"/>
  <c r="J3041" i="1"/>
  <c r="O3041" i="1" s="1"/>
  <c r="N3041" i="1"/>
  <c r="I3042" i="1"/>
  <c r="J3042" i="1"/>
  <c r="O3042" i="1" s="1"/>
  <c r="I3043" i="1"/>
  <c r="N3043" i="1" s="1"/>
  <c r="J3043" i="1"/>
  <c r="O3043" i="1" s="1"/>
  <c r="I3044" i="1"/>
  <c r="L3044" i="1" s="1"/>
  <c r="J3044" i="1"/>
  <c r="O3044" i="1" s="1"/>
  <c r="K3044" i="1"/>
  <c r="M3044" i="1"/>
  <c r="N3044" i="1"/>
  <c r="I3045" i="1"/>
  <c r="J3045" i="1"/>
  <c r="O3045" i="1" s="1"/>
  <c r="K3045" i="1"/>
  <c r="L3045" i="1"/>
  <c r="M3045" i="1"/>
  <c r="N3045" i="1"/>
  <c r="I3046" i="1"/>
  <c r="N3046" i="1" s="1"/>
  <c r="J3046" i="1"/>
  <c r="O3046" i="1" s="1"/>
  <c r="K3046" i="1"/>
  <c r="L3046" i="1"/>
  <c r="M3046" i="1"/>
  <c r="I3047" i="1"/>
  <c r="J3047" i="1"/>
  <c r="O3047" i="1" s="1"/>
  <c r="M3047" i="1"/>
  <c r="I3048" i="1"/>
  <c r="M3048" i="1" s="1"/>
  <c r="J3048" i="1"/>
  <c r="O3048" i="1" s="1"/>
  <c r="K3048" i="1"/>
  <c r="L3048" i="1"/>
  <c r="I3049" i="1"/>
  <c r="J3049" i="1"/>
  <c r="O3049" i="1" s="1"/>
  <c r="K3049" i="1"/>
  <c r="L3049" i="1"/>
  <c r="M3049" i="1"/>
  <c r="N3049" i="1"/>
  <c r="I3050" i="1"/>
  <c r="J3050" i="1"/>
  <c r="O3050" i="1" s="1"/>
  <c r="N3050" i="1"/>
  <c r="I3051" i="1"/>
  <c r="K3051" i="1" s="1"/>
  <c r="J3051" i="1"/>
  <c r="O3051" i="1" s="1"/>
  <c r="M3051" i="1"/>
  <c r="N3051" i="1"/>
  <c r="I3052" i="1"/>
  <c r="M3052" i="1" s="1"/>
  <c r="J3052" i="1"/>
  <c r="O3052" i="1" s="1"/>
  <c r="I3053" i="1"/>
  <c r="J3053" i="1"/>
  <c r="O3053" i="1" s="1"/>
  <c r="I3054" i="1"/>
  <c r="N3054" i="1" s="1"/>
  <c r="J3054" i="1"/>
  <c r="O3054" i="1" s="1"/>
  <c r="K3054" i="1"/>
  <c r="L3054" i="1"/>
  <c r="M3054" i="1"/>
  <c r="I3055" i="1"/>
  <c r="K3055" i="1" s="1"/>
  <c r="J3055" i="1"/>
  <c r="O3055" i="1" s="1"/>
  <c r="L3055" i="1"/>
  <c r="M3055" i="1"/>
  <c r="N3055" i="1"/>
  <c r="I3056" i="1"/>
  <c r="J3056" i="1"/>
  <c r="O3056" i="1" s="1"/>
  <c r="L3056" i="1"/>
  <c r="I3057" i="1"/>
  <c r="J3057" i="1"/>
  <c r="O3057" i="1" s="1"/>
  <c r="K3057" i="1"/>
  <c r="L3057" i="1"/>
  <c r="M3057" i="1"/>
  <c r="N3057" i="1"/>
  <c r="I3058" i="1"/>
  <c r="J3058" i="1"/>
  <c r="O3058" i="1" s="1"/>
  <c r="I3059" i="1"/>
  <c r="K3059" i="1" s="1"/>
  <c r="J3059" i="1"/>
  <c r="O3059" i="1" s="1"/>
  <c r="L3059" i="1"/>
  <c r="M3059" i="1"/>
  <c r="I3060" i="1"/>
  <c r="J3060" i="1"/>
  <c r="O3060" i="1" s="1"/>
  <c r="I3061" i="1"/>
  <c r="M3061" i="1" s="1"/>
  <c r="J3061" i="1"/>
  <c r="O3061" i="1" s="1"/>
  <c r="K3061" i="1"/>
  <c r="L3061" i="1"/>
  <c r="N3061" i="1"/>
  <c r="I3062" i="1"/>
  <c r="M3062" i="1" s="1"/>
  <c r="J3062" i="1"/>
  <c r="O3062" i="1" s="1"/>
  <c r="I3063" i="1"/>
  <c r="M3063" i="1" s="1"/>
  <c r="J3063" i="1"/>
  <c r="O3063" i="1" s="1"/>
  <c r="K3063" i="1"/>
  <c r="L3063" i="1"/>
  <c r="I3064" i="1"/>
  <c r="K3064" i="1" s="1"/>
  <c r="J3064" i="1"/>
  <c r="O3064" i="1" s="1"/>
  <c r="L3064" i="1"/>
  <c r="I3065" i="1"/>
  <c r="J3065" i="1"/>
  <c r="O3065" i="1" s="1"/>
  <c r="K3065" i="1"/>
  <c r="L3065" i="1"/>
  <c r="M3065" i="1"/>
  <c r="N3065" i="1"/>
  <c r="I3066" i="1"/>
  <c r="J3066" i="1"/>
  <c r="O3066" i="1" s="1"/>
  <c r="K3066" i="1"/>
  <c r="L3066" i="1"/>
  <c r="M3066" i="1"/>
  <c r="N3066" i="1"/>
  <c r="I3067" i="1"/>
  <c r="J3067" i="1"/>
  <c r="O3067" i="1" s="1"/>
  <c r="M3067" i="1"/>
  <c r="I3068" i="1"/>
  <c r="J3068" i="1"/>
  <c r="O3068" i="1" s="1"/>
  <c r="I3069" i="1"/>
  <c r="M3069" i="1" s="1"/>
  <c r="J3069" i="1"/>
  <c r="O3069" i="1" s="1"/>
  <c r="K3069" i="1"/>
  <c r="L3069" i="1"/>
  <c r="N3069" i="1"/>
  <c r="I3070" i="1"/>
  <c r="N3070" i="1" s="1"/>
  <c r="J3070" i="1"/>
  <c r="O3070" i="1" s="1"/>
  <c r="L3070" i="1"/>
  <c r="M3070" i="1"/>
  <c r="I3071" i="1"/>
  <c r="J3071" i="1"/>
  <c r="O3071" i="1" s="1"/>
  <c r="L3071" i="1"/>
  <c r="I3072" i="1"/>
  <c r="N3072" i="1" s="1"/>
  <c r="J3072" i="1"/>
  <c r="O3072" i="1" s="1"/>
  <c r="K3072" i="1"/>
  <c r="I3073" i="1"/>
  <c r="J3073" i="1"/>
  <c r="O3073" i="1" s="1"/>
  <c r="K3073" i="1"/>
  <c r="L3073" i="1"/>
  <c r="M3073" i="1"/>
  <c r="N3073" i="1"/>
  <c r="I3074" i="1"/>
  <c r="N3074" i="1" s="1"/>
  <c r="J3074" i="1"/>
  <c r="O3074" i="1" s="1"/>
  <c r="K3074" i="1"/>
  <c r="L3074" i="1"/>
  <c r="M3074" i="1"/>
  <c r="I3075" i="1"/>
  <c r="M3075" i="1" s="1"/>
  <c r="J3075" i="1"/>
  <c r="O3075" i="1" s="1"/>
  <c r="I3076" i="1"/>
  <c r="L3076" i="1" s="1"/>
  <c r="J3076" i="1"/>
  <c r="O3076" i="1" s="1"/>
  <c r="K3076" i="1"/>
  <c r="M3076" i="1"/>
  <c r="N3076" i="1"/>
  <c r="I3077" i="1"/>
  <c r="J3077" i="1"/>
  <c r="O3077" i="1" s="1"/>
  <c r="N3077" i="1"/>
  <c r="I3078" i="1"/>
  <c r="N3078" i="1" s="1"/>
  <c r="J3078" i="1"/>
  <c r="O3078" i="1" s="1"/>
  <c r="K3078" i="1"/>
  <c r="L3078" i="1"/>
  <c r="I3079" i="1"/>
  <c r="K3079" i="1" s="1"/>
  <c r="J3079" i="1"/>
  <c r="O3079" i="1" s="1"/>
  <c r="L3079" i="1"/>
  <c r="M3079" i="1"/>
  <c r="N3079" i="1"/>
  <c r="I3080" i="1"/>
  <c r="J3080" i="1"/>
  <c r="O3080" i="1" s="1"/>
  <c r="K3080" i="1"/>
  <c r="L3080" i="1"/>
  <c r="M3080" i="1"/>
  <c r="N3080" i="1"/>
  <c r="I3081" i="1"/>
  <c r="J3081" i="1"/>
  <c r="O3081" i="1" s="1"/>
  <c r="K3081" i="1"/>
  <c r="L3081" i="1"/>
  <c r="M3081" i="1"/>
  <c r="N3081" i="1"/>
  <c r="I3082" i="1"/>
  <c r="J3082" i="1"/>
  <c r="O3082" i="1" s="1"/>
  <c r="I3083" i="1"/>
  <c r="J3083" i="1"/>
  <c r="O3083" i="1" s="1"/>
  <c r="I3084" i="1"/>
  <c r="L3084" i="1" s="1"/>
  <c r="J3084" i="1"/>
  <c r="O3084" i="1" s="1"/>
  <c r="K3084" i="1"/>
  <c r="M3084" i="1"/>
  <c r="N3084" i="1"/>
  <c r="I3085" i="1"/>
  <c r="M3085" i="1" s="1"/>
  <c r="J3085" i="1"/>
  <c r="O3085" i="1" s="1"/>
  <c r="L3085" i="1"/>
  <c r="N3085" i="1"/>
  <c r="I3086" i="1"/>
  <c r="J3086" i="1"/>
  <c r="O3086" i="1" s="1"/>
  <c r="L3086" i="1"/>
  <c r="I3087" i="1"/>
  <c r="J3087" i="1"/>
  <c r="O3087" i="1" s="1"/>
  <c r="K3087" i="1"/>
  <c r="N3087" i="1"/>
  <c r="I3088" i="1"/>
  <c r="N3088" i="1" s="1"/>
  <c r="J3088" i="1"/>
  <c r="O3088" i="1" s="1"/>
  <c r="K3088" i="1"/>
  <c r="L3088" i="1"/>
  <c r="M3088" i="1"/>
  <c r="I3089" i="1"/>
  <c r="J3089" i="1"/>
  <c r="O3089" i="1" s="1"/>
  <c r="K3089" i="1"/>
  <c r="L3089" i="1"/>
  <c r="M3089" i="1"/>
  <c r="N3089" i="1"/>
  <c r="I3090" i="1"/>
  <c r="K3090" i="1" s="1"/>
  <c r="J3090" i="1"/>
  <c r="O3090" i="1" s="1"/>
  <c r="L3090" i="1"/>
  <c r="M3090" i="1"/>
  <c r="N3090" i="1"/>
  <c r="I3091" i="1"/>
  <c r="K3091" i="1" s="1"/>
  <c r="J3091" i="1"/>
  <c r="O3091" i="1" s="1"/>
  <c r="L3091" i="1"/>
  <c r="M3091" i="1"/>
  <c r="N3091" i="1"/>
  <c r="I3092" i="1"/>
  <c r="J3092" i="1"/>
  <c r="O3092" i="1" s="1"/>
  <c r="I3093" i="1"/>
  <c r="M3093" i="1" s="1"/>
  <c r="J3093" i="1"/>
  <c r="O3093" i="1" s="1"/>
  <c r="K3093" i="1"/>
  <c r="L3093" i="1"/>
  <c r="I3094" i="1"/>
  <c r="J3094" i="1"/>
  <c r="O3094" i="1" s="1"/>
  <c r="I3095" i="1"/>
  <c r="J3095" i="1"/>
  <c r="O3095" i="1" s="1"/>
  <c r="K3095" i="1"/>
  <c r="L3095" i="1"/>
  <c r="M3095" i="1"/>
  <c r="N3095" i="1"/>
  <c r="I3096" i="1"/>
  <c r="M3096" i="1" s="1"/>
  <c r="J3096" i="1"/>
  <c r="O3096" i="1" s="1"/>
  <c r="I3097" i="1"/>
  <c r="J3097" i="1"/>
  <c r="O3097" i="1" s="1"/>
  <c r="K3097" i="1"/>
  <c r="L3097" i="1"/>
  <c r="M3097" i="1"/>
  <c r="N3097" i="1"/>
  <c r="I3098" i="1"/>
  <c r="M3098" i="1" s="1"/>
  <c r="J3098" i="1"/>
  <c r="O3098" i="1" s="1"/>
  <c r="K3098" i="1"/>
  <c r="L3098" i="1"/>
  <c r="I3099" i="1"/>
  <c r="K3099" i="1" s="1"/>
  <c r="J3099" i="1"/>
  <c r="O3099" i="1" s="1"/>
  <c r="L3099" i="1"/>
  <c r="M3099" i="1"/>
  <c r="N3099" i="1"/>
  <c r="I3100" i="1"/>
  <c r="L3100" i="1" s="1"/>
  <c r="J3100" i="1"/>
  <c r="O3100" i="1" s="1"/>
  <c r="M3100" i="1"/>
  <c r="N3100" i="1"/>
  <c r="I3101" i="1"/>
  <c r="L3101" i="1" s="1"/>
  <c r="J3101" i="1"/>
  <c r="O3101" i="1" s="1"/>
  <c r="I3102" i="1"/>
  <c r="J3102" i="1"/>
  <c r="O3102" i="1" s="1"/>
  <c r="I3103" i="1"/>
  <c r="N3103" i="1" s="1"/>
  <c r="J3103" i="1"/>
  <c r="O3103" i="1" s="1"/>
  <c r="K3103" i="1"/>
  <c r="L3103" i="1"/>
  <c r="M3103" i="1"/>
  <c r="I3104" i="1"/>
  <c r="K3104" i="1" s="1"/>
  <c r="J3104" i="1"/>
  <c r="O3104" i="1" s="1"/>
  <c r="L3104" i="1"/>
  <c r="M3104" i="1"/>
  <c r="N3104" i="1"/>
  <c r="I3105" i="1"/>
  <c r="J3105" i="1"/>
  <c r="O3105" i="1" s="1"/>
  <c r="K3105" i="1"/>
  <c r="L3105" i="1"/>
  <c r="M3105" i="1"/>
  <c r="N3105" i="1"/>
  <c r="I3106" i="1"/>
  <c r="J3106" i="1"/>
  <c r="O3106" i="1" s="1"/>
  <c r="L3106" i="1"/>
  <c r="I3107" i="1"/>
  <c r="J3107" i="1"/>
  <c r="O3107" i="1" s="1"/>
  <c r="I3108" i="1"/>
  <c r="L3108" i="1" s="1"/>
  <c r="J3108" i="1"/>
  <c r="O3108" i="1" s="1"/>
  <c r="K3108" i="1"/>
  <c r="M3108" i="1"/>
  <c r="I3109" i="1"/>
  <c r="J3109" i="1"/>
  <c r="O3109" i="1" s="1"/>
  <c r="I3110" i="1"/>
  <c r="N3110" i="1" s="1"/>
  <c r="J3110" i="1"/>
  <c r="O3110" i="1" s="1"/>
  <c r="K3110" i="1"/>
  <c r="L3110" i="1"/>
  <c r="M3110" i="1"/>
  <c r="I3111" i="1"/>
  <c r="M3111" i="1" s="1"/>
  <c r="J3111" i="1"/>
  <c r="O3111" i="1" s="1"/>
  <c r="I3112" i="1"/>
  <c r="M3112" i="1" s="1"/>
  <c r="J3112" i="1"/>
  <c r="O3112" i="1" s="1"/>
  <c r="K3112" i="1"/>
  <c r="L3112" i="1"/>
  <c r="I3113" i="1"/>
  <c r="J3113" i="1"/>
  <c r="O3113" i="1" s="1"/>
  <c r="K3113" i="1"/>
  <c r="L3113" i="1"/>
  <c r="M3113" i="1"/>
  <c r="N3113" i="1"/>
  <c r="I3114" i="1"/>
  <c r="J3114" i="1"/>
  <c r="O3114" i="1" s="1"/>
  <c r="M3114" i="1"/>
  <c r="I3115" i="1"/>
  <c r="K3115" i="1" s="1"/>
  <c r="J3115" i="1"/>
  <c r="O3115" i="1" s="1"/>
  <c r="M3115" i="1"/>
  <c r="N3115" i="1"/>
  <c r="I3116" i="1"/>
  <c r="J3116" i="1"/>
  <c r="O3116" i="1" s="1"/>
  <c r="I3117" i="1"/>
  <c r="J3117" i="1"/>
  <c r="O3117" i="1" s="1"/>
  <c r="I3118" i="1"/>
  <c r="N3118" i="1" s="1"/>
  <c r="J3118" i="1"/>
  <c r="O3118" i="1" s="1"/>
  <c r="K3118" i="1"/>
  <c r="L3118" i="1"/>
  <c r="M3118" i="1"/>
  <c r="I3119" i="1"/>
  <c r="K3119" i="1" s="1"/>
  <c r="J3119" i="1"/>
  <c r="O3119" i="1" s="1"/>
  <c r="L3119" i="1"/>
  <c r="M3119" i="1"/>
  <c r="N3119" i="1"/>
  <c r="I3120" i="1"/>
  <c r="J3120" i="1"/>
  <c r="O3120" i="1" s="1"/>
  <c r="L3120" i="1"/>
  <c r="I3121" i="1"/>
  <c r="J3121" i="1"/>
  <c r="O3121" i="1" s="1"/>
  <c r="K3121" i="1"/>
  <c r="L3121" i="1"/>
  <c r="M3121" i="1"/>
  <c r="N3121" i="1"/>
  <c r="I3122" i="1"/>
  <c r="J3122" i="1"/>
  <c r="O3122" i="1" s="1"/>
  <c r="I3123" i="1"/>
  <c r="K3123" i="1" s="1"/>
  <c r="J3123" i="1"/>
  <c r="O3123" i="1" s="1"/>
  <c r="L3123" i="1"/>
  <c r="M3123" i="1"/>
  <c r="I3124" i="1"/>
  <c r="J3124" i="1"/>
  <c r="O3124" i="1" s="1"/>
  <c r="N3124" i="1"/>
  <c r="I3125" i="1"/>
  <c r="M3125" i="1" s="1"/>
  <c r="J3125" i="1"/>
  <c r="O3125" i="1" s="1"/>
  <c r="K3125" i="1"/>
  <c r="L3125" i="1"/>
  <c r="N3125" i="1"/>
  <c r="I3126" i="1"/>
  <c r="J3126" i="1"/>
  <c r="O3126" i="1" s="1"/>
  <c r="I3127" i="1"/>
  <c r="M3127" i="1" s="1"/>
  <c r="J3127" i="1"/>
  <c r="O3127" i="1" s="1"/>
  <c r="K3127" i="1"/>
  <c r="L3127" i="1"/>
  <c r="I3128" i="1"/>
  <c r="K3128" i="1" s="1"/>
  <c r="J3128" i="1"/>
  <c r="O3128" i="1" s="1"/>
  <c r="N3128" i="1"/>
  <c r="I3129" i="1"/>
  <c r="J3129" i="1"/>
  <c r="O3129" i="1" s="1"/>
  <c r="K3129" i="1"/>
  <c r="L3129" i="1"/>
  <c r="M3129" i="1"/>
  <c r="N3129" i="1"/>
  <c r="I3130" i="1"/>
  <c r="J3130" i="1"/>
  <c r="O3130" i="1" s="1"/>
  <c r="K3130" i="1"/>
  <c r="L3130" i="1"/>
  <c r="M3130" i="1"/>
  <c r="N3130" i="1"/>
  <c r="I3131" i="1"/>
  <c r="J3131" i="1"/>
  <c r="O3131" i="1" s="1"/>
  <c r="L3131" i="1"/>
  <c r="I3132" i="1"/>
  <c r="J3132" i="1"/>
  <c r="O3132" i="1" s="1"/>
  <c r="M3132" i="1"/>
  <c r="I3133" i="1"/>
  <c r="J3133" i="1"/>
  <c r="O3133" i="1" s="1"/>
  <c r="K3133" i="1"/>
  <c r="N3133" i="1"/>
  <c r="I3134" i="1"/>
  <c r="M3134" i="1" s="1"/>
  <c r="J3134" i="1"/>
  <c r="O3134" i="1" s="1"/>
  <c r="K3134" i="1"/>
  <c r="L3134" i="1"/>
  <c r="I3135" i="1"/>
  <c r="N3135" i="1" s="1"/>
  <c r="J3135" i="1"/>
  <c r="O3135" i="1" s="1"/>
  <c r="K3135" i="1"/>
  <c r="L3135" i="1"/>
  <c r="M3135" i="1"/>
  <c r="I3136" i="1"/>
  <c r="K3136" i="1" s="1"/>
  <c r="J3136" i="1"/>
  <c r="O3136" i="1" s="1"/>
  <c r="N3136" i="1"/>
  <c r="I3137" i="1"/>
  <c r="K3137" i="1" s="1"/>
  <c r="J3137" i="1"/>
  <c r="O3137" i="1" s="1"/>
  <c r="L3137" i="1"/>
  <c r="M3137" i="1"/>
  <c r="N3137" i="1"/>
  <c r="I3138" i="1"/>
  <c r="J3138" i="1"/>
  <c r="O3138" i="1" s="1"/>
  <c r="K3138" i="1"/>
  <c r="L3138" i="1"/>
  <c r="M3138" i="1"/>
  <c r="N3138" i="1"/>
  <c r="I3139" i="1"/>
  <c r="J3139" i="1"/>
  <c r="O3139" i="1" s="1"/>
  <c r="L3139" i="1"/>
  <c r="I3140" i="1"/>
  <c r="J3140" i="1"/>
  <c r="O3140" i="1" s="1"/>
  <c r="I3141" i="1"/>
  <c r="J3141" i="1"/>
  <c r="O3141" i="1" s="1"/>
  <c r="I3142" i="1"/>
  <c r="M3142" i="1" s="1"/>
  <c r="J3142" i="1"/>
  <c r="O3142" i="1" s="1"/>
  <c r="K3142" i="1"/>
  <c r="L3142" i="1"/>
  <c r="I3143" i="1"/>
  <c r="N3143" i="1" s="1"/>
  <c r="J3143" i="1"/>
  <c r="O3143" i="1" s="1"/>
  <c r="K3143" i="1"/>
  <c r="L3143" i="1"/>
  <c r="M3143" i="1"/>
  <c r="I3144" i="1"/>
  <c r="K3144" i="1" s="1"/>
  <c r="J3144" i="1"/>
  <c r="O3144" i="1" s="1"/>
  <c r="L3144" i="1"/>
  <c r="I3145" i="1"/>
  <c r="K3145" i="1" s="1"/>
  <c r="J3145" i="1"/>
  <c r="O3145" i="1" s="1"/>
  <c r="L3145" i="1"/>
  <c r="M3145" i="1"/>
  <c r="N3145" i="1"/>
  <c r="I3146" i="1"/>
  <c r="J3146" i="1"/>
  <c r="O3146" i="1" s="1"/>
  <c r="K3146" i="1"/>
  <c r="L3146" i="1"/>
  <c r="M3146" i="1"/>
  <c r="N3146" i="1"/>
  <c r="I3147" i="1"/>
  <c r="J3147" i="1"/>
  <c r="O3147" i="1" s="1"/>
  <c r="I3148" i="1"/>
  <c r="J3148" i="1"/>
  <c r="O3148" i="1" s="1"/>
  <c r="I3149" i="1"/>
  <c r="K3149" i="1" s="1"/>
  <c r="J3149" i="1"/>
  <c r="O3149" i="1" s="1"/>
  <c r="I3150" i="1"/>
  <c r="M3150" i="1" s="1"/>
  <c r="J3150" i="1"/>
  <c r="O3150" i="1" s="1"/>
  <c r="K3150" i="1"/>
  <c r="L3150" i="1"/>
  <c r="I3151" i="1"/>
  <c r="N3151" i="1" s="1"/>
  <c r="J3151" i="1"/>
  <c r="O3151" i="1" s="1"/>
  <c r="K3151" i="1"/>
  <c r="L3151" i="1"/>
  <c r="M3151" i="1"/>
  <c r="I3152" i="1"/>
  <c r="J3152" i="1"/>
  <c r="O3152" i="1" s="1"/>
  <c r="M3152" i="1"/>
  <c r="I3153" i="1"/>
  <c r="K3153" i="1" s="1"/>
  <c r="J3153" i="1"/>
  <c r="O3153" i="1" s="1"/>
  <c r="L3153" i="1"/>
  <c r="M3153" i="1"/>
  <c r="N3153" i="1"/>
  <c r="I3154" i="1"/>
  <c r="J3154" i="1"/>
  <c r="O3154" i="1" s="1"/>
  <c r="K3154" i="1"/>
  <c r="L3154" i="1"/>
  <c r="M3154" i="1"/>
  <c r="N3154" i="1"/>
  <c r="I3155" i="1"/>
  <c r="L3155" i="1" s="1"/>
  <c r="J3155" i="1"/>
  <c r="O3155" i="1" s="1"/>
  <c r="I3156" i="1"/>
  <c r="J3156" i="1"/>
  <c r="O3156" i="1" s="1"/>
  <c r="I3157" i="1"/>
  <c r="N3157" i="1" s="1"/>
  <c r="J3157" i="1"/>
  <c r="O3157" i="1" s="1"/>
  <c r="K3157" i="1"/>
  <c r="I3158" i="1"/>
  <c r="M3158" i="1" s="1"/>
  <c r="J3158" i="1"/>
  <c r="O3158" i="1" s="1"/>
  <c r="K3158" i="1"/>
  <c r="L3158" i="1"/>
  <c r="I3159" i="1"/>
  <c r="N3159" i="1" s="1"/>
  <c r="J3159" i="1"/>
  <c r="O3159" i="1" s="1"/>
  <c r="K3159" i="1"/>
  <c r="L3159" i="1"/>
  <c r="M3159" i="1"/>
  <c r="I3160" i="1"/>
  <c r="J3160" i="1"/>
  <c r="O3160" i="1" s="1"/>
  <c r="N3160" i="1"/>
  <c r="I3161" i="1"/>
  <c r="K3161" i="1" s="1"/>
  <c r="J3161" i="1"/>
  <c r="O3161" i="1" s="1"/>
  <c r="L3161" i="1"/>
  <c r="M3161" i="1"/>
  <c r="N3161" i="1"/>
  <c r="I3162" i="1"/>
  <c r="J3162" i="1"/>
  <c r="O3162" i="1" s="1"/>
  <c r="K3162" i="1"/>
  <c r="L3162" i="1"/>
  <c r="M3162" i="1"/>
  <c r="N3162" i="1"/>
  <c r="I3163" i="1"/>
  <c r="J3163" i="1"/>
  <c r="O3163" i="1" s="1"/>
  <c r="L3163" i="1"/>
  <c r="I3164" i="1"/>
  <c r="J3164" i="1"/>
  <c r="O3164" i="1" s="1"/>
  <c r="M3164" i="1"/>
  <c r="I3165" i="1"/>
  <c r="J3165" i="1"/>
  <c r="O3165" i="1" s="1"/>
  <c r="N3165" i="1"/>
  <c r="I3166" i="1"/>
  <c r="M3166" i="1" s="1"/>
  <c r="J3166" i="1"/>
  <c r="O3166" i="1" s="1"/>
  <c r="K3166" i="1"/>
  <c r="L3166" i="1"/>
  <c r="I3167" i="1"/>
  <c r="N3167" i="1" s="1"/>
  <c r="J3167" i="1"/>
  <c r="O3167" i="1" s="1"/>
  <c r="K3167" i="1"/>
  <c r="L3167" i="1"/>
  <c r="M3167" i="1"/>
  <c r="I3168" i="1"/>
  <c r="J3168" i="1"/>
  <c r="O3168" i="1" s="1"/>
  <c r="L3168" i="1"/>
  <c r="I3169" i="1"/>
  <c r="K3169" i="1" s="1"/>
  <c r="J3169" i="1"/>
  <c r="O3169" i="1" s="1"/>
  <c r="L3169" i="1"/>
  <c r="M3169" i="1"/>
  <c r="N3169" i="1"/>
  <c r="I3170" i="1"/>
  <c r="J3170" i="1"/>
  <c r="O3170" i="1" s="1"/>
  <c r="K3170" i="1"/>
  <c r="L3170" i="1"/>
  <c r="M3170" i="1"/>
  <c r="N3170" i="1"/>
  <c r="I3171" i="1"/>
  <c r="J3171" i="1"/>
  <c r="O3171" i="1" s="1"/>
  <c r="I3172" i="1"/>
  <c r="J3172" i="1"/>
  <c r="O3172" i="1" s="1"/>
  <c r="M3172" i="1"/>
  <c r="I3173" i="1"/>
  <c r="J3173" i="1"/>
  <c r="O3173" i="1" s="1"/>
  <c r="I3174" i="1"/>
  <c r="M3174" i="1" s="1"/>
  <c r="J3174" i="1"/>
  <c r="O3174" i="1" s="1"/>
  <c r="K3174" i="1"/>
  <c r="L3174" i="1"/>
  <c r="I3175" i="1"/>
  <c r="N3175" i="1" s="1"/>
  <c r="J3175" i="1"/>
  <c r="O3175" i="1" s="1"/>
  <c r="K3175" i="1"/>
  <c r="L3175" i="1"/>
  <c r="M3175" i="1"/>
  <c r="I3176" i="1"/>
  <c r="K3176" i="1" s="1"/>
  <c r="J3176" i="1"/>
  <c r="O3176" i="1" s="1"/>
  <c r="L3176" i="1"/>
  <c r="M3176" i="1"/>
  <c r="N3176" i="1"/>
  <c r="I3177" i="1"/>
  <c r="K3177" i="1" s="1"/>
  <c r="J3177" i="1"/>
  <c r="O3177" i="1" s="1"/>
  <c r="L3177" i="1"/>
  <c r="M3177" i="1"/>
  <c r="N3177" i="1"/>
  <c r="I3178" i="1"/>
  <c r="J3178" i="1"/>
  <c r="O3178" i="1" s="1"/>
  <c r="K3178" i="1"/>
  <c r="L3178" i="1"/>
  <c r="M3178" i="1"/>
  <c r="N3178" i="1"/>
  <c r="I3179" i="1"/>
  <c r="J3179" i="1"/>
  <c r="O3179" i="1" s="1"/>
  <c r="I3180" i="1"/>
  <c r="J3180" i="1"/>
  <c r="O3180" i="1" s="1"/>
  <c r="I3181" i="1"/>
  <c r="K3181" i="1" s="1"/>
  <c r="J3181" i="1"/>
  <c r="O3181" i="1" s="1"/>
  <c r="I3182" i="1"/>
  <c r="M3182" i="1" s="1"/>
  <c r="J3182" i="1"/>
  <c r="O3182" i="1" s="1"/>
  <c r="K3182" i="1"/>
  <c r="L3182" i="1"/>
  <c r="I3183" i="1"/>
  <c r="N3183" i="1" s="1"/>
  <c r="J3183" i="1"/>
  <c r="O3183" i="1" s="1"/>
  <c r="K3183" i="1"/>
  <c r="L3183" i="1"/>
  <c r="M3183" i="1"/>
  <c r="I3184" i="1"/>
  <c r="K3184" i="1" s="1"/>
  <c r="J3184" i="1"/>
  <c r="O3184" i="1" s="1"/>
  <c r="L3184" i="1"/>
  <c r="M3184" i="1"/>
  <c r="N3184" i="1"/>
  <c r="I3185" i="1"/>
  <c r="K3185" i="1" s="1"/>
  <c r="J3185" i="1"/>
  <c r="O3185" i="1" s="1"/>
  <c r="L3185" i="1"/>
  <c r="M3185" i="1"/>
  <c r="N3185" i="1"/>
  <c r="I3186" i="1"/>
  <c r="J3186" i="1"/>
  <c r="O3186" i="1" s="1"/>
  <c r="K3186" i="1"/>
  <c r="L3186" i="1"/>
  <c r="M3186" i="1"/>
  <c r="N3186" i="1"/>
  <c r="I3187" i="1"/>
  <c r="J3187" i="1"/>
  <c r="O3187" i="1" s="1"/>
  <c r="L3187" i="1"/>
  <c r="I3188" i="1"/>
  <c r="M3188" i="1" s="1"/>
  <c r="J3188" i="1"/>
  <c r="O3188" i="1" s="1"/>
  <c r="I3189" i="1"/>
  <c r="J3189" i="1"/>
  <c r="O3189" i="1" s="1"/>
  <c r="K3189" i="1"/>
  <c r="N3189" i="1"/>
  <c r="I3190" i="1"/>
  <c r="M3190" i="1" s="1"/>
  <c r="J3190" i="1"/>
  <c r="O3190" i="1" s="1"/>
  <c r="K3190" i="1"/>
  <c r="L3190" i="1"/>
  <c r="I3191" i="1"/>
  <c r="N3191" i="1" s="1"/>
  <c r="J3191" i="1"/>
  <c r="O3191" i="1" s="1"/>
  <c r="K3191" i="1"/>
  <c r="L3191" i="1"/>
  <c r="M3191" i="1"/>
  <c r="I3192" i="1"/>
  <c r="J3192" i="1"/>
  <c r="O3192" i="1" s="1"/>
  <c r="M3192" i="1"/>
  <c r="N3192" i="1"/>
  <c r="I3193" i="1"/>
  <c r="K3193" i="1" s="1"/>
  <c r="J3193" i="1"/>
  <c r="O3193" i="1" s="1"/>
  <c r="L3193" i="1"/>
  <c r="M3193" i="1"/>
  <c r="N3193" i="1"/>
  <c r="I3194" i="1"/>
  <c r="J3194" i="1"/>
  <c r="O3194" i="1" s="1"/>
  <c r="K3194" i="1"/>
  <c r="L3194" i="1"/>
  <c r="M3194" i="1"/>
  <c r="N3194" i="1"/>
  <c r="I3195" i="1"/>
  <c r="J3195" i="1"/>
  <c r="O3195" i="1" s="1"/>
  <c r="L3195" i="1"/>
  <c r="I3196" i="1"/>
  <c r="J3196" i="1"/>
  <c r="O3196" i="1" s="1"/>
  <c r="M3196" i="1"/>
  <c r="I3197" i="1"/>
  <c r="J3197" i="1"/>
  <c r="O3197" i="1" s="1"/>
  <c r="K3197" i="1"/>
  <c r="N3197" i="1"/>
  <c r="I3198" i="1"/>
  <c r="M3198" i="1" s="1"/>
  <c r="J3198" i="1"/>
  <c r="O3198" i="1" s="1"/>
  <c r="K3198" i="1"/>
  <c r="L3198" i="1"/>
  <c r="I3199" i="1"/>
  <c r="N3199" i="1" s="1"/>
  <c r="J3199" i="1"/>
  <c r="O3199" i="1" s="1"/>
  <c r="K3199" i="1"/>
  <c r="L3199" i="1"/>
  <c r="M3199" i="1"/>
  <c r="I3200" i="1"/>
  <c r="K3200" i="1" s="1"/>
  <c r="J3200" i="1"/>
  <c r="O3200" i="1" s="1"/>
  <c r="N3200" i="1"/>
  <c r="I3201" i="1"/>
  <c r="K3201" i="1" s="1"/>
  <c r="J3201" i="1"/>
  <c r="O3201" i="1" s="1"/>
  <c r="L3201" i="1"/>
  <c r="M3201" i="1"/>
  <c r="N3201" i="1"/>
  <c r="I3202" i="1"/>
  <c r="J3202" i="1"/>
  <c r="O3202" i="1" s="1"/>
  <c r="K3202" i="1"/>
  <c r="L3202" i="1"/>
  <c r="M3202" i="1"/>
  <c r="N3202" i="1"/>
  <c r="I3203" i="1"/>
  <c r="J3203" i="1"/>
  <c r="O3203" i="1" s="1"/>
  <c r="L3203" i="1"/>
  <c r="I3204" i="1"/>
  <c r="J3204" i="1"/>
  <c r="O3204" i="1" s="1"/>
  <c r="I3205" i="1"/>
  <c r="J3205" i="1"/>
  <c r="O3205" i="1" s="1"/>
  <c r="N3205" i="1"/>
  <c r="I3206" i="1"/>
  <c r="M3206" i="1" s="1"/>
  <c r="J3206" i="1"/>
  <c r="O3206" i="1" s="1"/>
  <c r="K3206" i="1"/>
  <c r="L3206" i="1"/>
  <c r="I3207" i="1"/>
  <c r="N3207" i="1" s="1"/>
  <c r="J3207" i="1"/>
  <c r="O3207" i="1" s="1"/>
  <c r="K3207" i="1"/>
  <c r="L3207" i="1"/>
  <c r="M3207" i="1"/>
  <c r="I3208" i="1"/>
  <c r="K3208" i="1" s="1"/>
  <c r="J3208" i="1"/>
  <c r="O3208" i="1" s="1"/>
  <c r="L3208" i="1"/>
  <c r="I3209" i="1"/>
  <c r="K3209" i="1" s="1"/>
  <c r="J3209" i="1"/>
  <c r="O3209" i="1" s="1"/>
  <c r="L3209" i="1"/>
  <c r="M3209" i="1"/>
  <c r="N3209" i="1"/>
  <c r="I3210" i="1"/>
  <c r="J3210" i="1"/>
  <c r="O3210" i="1" s="1"/>
  <c r="K3210" i="1"/>
  <c r="L3210" i="1"/>
  <c r="M3210" i="1"/>
  <c r="N3210" i="1"/>
  <c r="I3211" i="1"/>
  <c r="J3211" i="1"/>
  <c r="O3211" i="1" s="1"/>
  <c r="I3212" i="1"/>
  <c r="J3212" i="1"/>
  <c r="O3212" i="1" s="1"/>
  <c r="I3213" i="1"/>
  <c r="K3213" i="1" s="1"/>
  <c r="J3213" i="1"/>
  <c r="O3213" i="1" s="1"/>
  <c r="I3214" i="1"/>
  <c r="M3214" i="1" s="1"/>
  <c r="J3214" i="1"/>
  <c r="O3214" i="1" s="1"/>
  <c r="K3214" i="1"/>
  <c r="L3214" i="1"/>
  <c r="I3215" i="1"/>
  <c r="N3215" i="1" s="1"/>
  <c r="J3215" i="1"/>
  <c r="O3215" i="1" s="1"/>
  <c r="K3215" i="1"/>
  <c r="L3215" i="1"/>
  <c r="M3215" i="1"/>
  <c r="I3216" i="1"/>
  <c r="M3216" i="1" s="1"/>
  <c r="J3216" i="1"/>
  <c r="O3216" i="1" s="1"/>
  <c r="I3217" i="1"/>
  <c r="K3217" i="1" s="1"/>
  <c r="J3217" i="1"/>
  <c r="O3217" i="1" s="1"/>
  <c r="L3217" i="1"/>
  <c r="M3217" i="1"/>
  <c r="N3217" i="1"/>
  <c r="I3218" i="1"/>
  <c r="J3218" i="1"/>
  <c r="O3218" i="1" s="1"/>
  <c r="K3218" i="1"/>
  <c r="L3218" i="1"/>
  <c r="M3218" i="1"/>
  <c r="N3218" i="1"/>
  <c r="I3219" i="1"/>
  <c r="L3219" i="1" s="1"/>
  <c r="J3219" i="1"/>
  <c r="O3219" i="1" s="1"/>
  <c r="I3220" i="1"/>
  <c r="J3220" i="1"/>
  <c r="O3220" i="1" s="1"/>
  <c r="M3220" i="1"/>
  <c r="I3221" i="1"/>
  <c r="N3221" i="1" s="1"/>
  <c r="J3221" i="1"/>
  <c r="O3221" i="1" s="1"/>
  <c r="K3221" i="1"/>
  <c r="I3222" i="1"/>
  <c r="M3222" i="1" s="1"/>
  <c r="J3222" i="1"/>
  <c r="O3222" i="1" s="1"/>
  <c r="K3222" i="1"/>
  <c r="L3222" i="1"/>
  <c r="I3223" i="1"/>
  <c r="N3223" i="1" s="1"/>
  <c r="J3223" i="1"/>
  <c r="O3223" i="1" s="1"/>
  <c r="K3223" i="1"/>
  <c r="L3223" i="1"/>
  <c r="M3223" i="1"/>
  <c r="I3224" i="1"/>
  <c r="J3224" i="1"/>
  <c r="O3224" i="1" s="1"/>
  <c r="I3225" i="1"/>
  <c r="K3225" i="1" s="1"/>
  <c r="J3225" i="1"/>
  <c r="O3225" i="1" s="1"/>
  <c r="L3225" i="1"/>
  <c r="M3225" i="1"/>
  <c r="N3225" i="1"/>
  <c r="I3226" i="1"/>
  <c r="J3226" i="1"/>
  <c r="O3226" i="1" s="1"/>
  <c r="K3226" i="1"/>
  <c r="L3226" i="1"/>
  <c r="M3226" i="1"/>
  <c r="N3226" i="1"/>
  <c r="I3227" i="1"/>
  <c r="J3227" i="1"/>
  <c r="O3227" i="1" s="1"/>
  <c r="L3227" i="1"/>
  <c r="I3228" i="1"/>
  <c r="J3228" i="1"/>
  <c r="O3228" i="1" s="1"/>
  <c r="M3228" i="1"/>
  <c r="I3229" i="1"/>
  <c r="N3229" i="1" s="1"/>
  <c r="J3229" i="1"/>
  <c r="O3229" i="1" s="1"/>
  <c r="I3230" i="1"/>
  <c r="M3230" i="1" s="1"/>
  <c r="J3230" i="1"/>
  <c r="O3230" i="1" s="1"/>
  <c r="K3230" i="1"/>
  <c r="L3230" i="1"/>
  <c r="I3231" i="1"/>
  <c r="N3231" i="1" s="1"/>
  <c r="J3231" i="1"/>
  <c r="O3231" i="1" s="1"/>
  <c r="K3231" i="1"/>
  <c r="L3231" i="1"/>
  <c r="M3231" i="1"/>
  <c r="I3232" i="1"/>
  <c r="J3232" i="1"/>
  <c r="O3232" i="1" s="1"/>
  <c r="I3233" i="1"/>
  <c r="K3233" i="1" s="1"/>
  <c r="J3233" i="1"/>
  <c r="O3233" i="1" s="1"/>
  <c r="L3233" i="1"/>
  <c r="M3233" i="1"/>
  <c r="N3233" i="1"/>
  <c r="I3234" i="1"/>
  <c r="J3234" i="1"/>
  <c r="O3234" i="1" s="1"/>
  <c r="K3234" i="1"/>
  <c r="L3234" i="1"/>
  <c r="M3234" i="1"/>
  <c r="N3234" i="1"/>
  <c r="I3235" i="1"/>
  <c r="J3235" i="1"/>
  <c r="O3235" i="1" s="1"/>
  <c r="I3236" i="1"/>
  <c r="J3236" i="1"/>
  <c r="O3236" i="1" s="1"/>
  <c r="M3236" i="1"/>
  <c r="I3237" i="1"/>
  <c r="J3237" i="1"/>
  <c r="O3237" i="1" s="1"/>
  <c r="I3238" i="1"/>
  <c r="M3238" i="1" s="1"/>
  <c r="J3238" i="1"/>
  <c r="O3238" i="1" s="1"/>
  <c r="K3238" i="1"/>
  <c r="L3238" i="1"/>
  <c r="I3239" i="1"/>
  <c r="N3239" i="1" s="1"/>
  <c r="J3239" i="1"/>
  <c r="O3239" i="1" s="1"/>
  <c r="K3239" i="1"/>
  <c r="L3239" i="1"/>
  <c r="M3239" i="1"/>
  <c r="I3240" i="1"/>
  <c r="K3240" i="1" s="1"/>
  <c r="J3240" i="1"/>
  <c r="O3240" i="1" s="1"/>
  <c r="L3240" i="1"/>
  <c r="M3240" i="1"/>
  <c r="N3240" i="1"/>
  <c r="I3241" i="1"/>
  <c r="K3241" i="1" s="1"/>
  <c r="J3241" i="1"/>
  <c r="O3241" i="1" s="1"/>
  <c r="L3241" i="1"/>
  <c r="M3241" i="1"/>
  <c r="N3241" i="1"/>
  <c r="I3242" i="1"/>
  <c r="J3242" i="1"/>
  <c r="O3242" i="1" s="1"/>
  <c r="K3242" i="1"/>
  <c r="L3242" i="1"/>
  <c r="M3242" i="1"/>
  <c r="N3242" i="1"/>
  <c r="I3243" i="1"/>
  <c r="J3243" i="1"/>
  <c r="O3243" i="1" s="1"/>
  <c r="I3244" i="1"/>
  <c r="J3244" i="1"/>
  <c r="O3244" i="1" s="1"/>
  <c r="I3245" i="1"/>
  <c r="J3245" i="1"/>
  <c r="O3245" i="1" s="1"/>
  <c r="I3246" i="1"/>
  <c r="M3246" i="1" s="1"/>
  <c r="J3246" i="1"/>
  <c r="O3246" i="1" s="1"/>
  <c r="K3246" i="1"/>
  <c r="L3246" i="1"/>
  <c r="I3247" i="1"/>
  <c r="N3247" i="1" s="1"/>
  <c r="J3247" i="1"/>
  <c r="O3247" i="1" s="1"/>
  <c r="K3247" i="1"/>
  <c r="L3247" i="1"/>
  <c r="M3247" i="1"/>
  <c r="I3248" i="1"/>
  <c r="K3248" i="1" s="1"/>
  <c r="J3248" i="1"/>
  <c r="O3248" i="1" s="1"/>
  <c r="L3248" i="1"/>
  <c r="M3248" i="1"/>
  <c r="N3248" i="1"/>
  <c r="I3249" i="1"/>
  <c r="K3249" i="1" s="1"/>
  <c r="J3249" i="1"/>
  <c r="O3249" i="1" s="1"/>
  <c r="L3249" i="1"/>
  <c r="M3249" i="1"/>
  <c r="N3249" i="1"/>
  <c r="I3250" i="1"/>
  <c r="J3250" i="1"/>
  <c r="O3250" i="1" s="1"/>
  <c r="K3250" i="1"/>
  <c r="L3250" i="1"/>
  <c r="M3250" i="1"/>
  <c r="N3250" i="1"/>
  <c r="I3251" i="1"/>
  <c r="J3251" i="1"/>
  <c r="O3251" i="1" s="1"/>
  <c r="I3252" i="1"/>
  <c r="M3252" i="1" s="1"/>
  <c r="J3252" i="1"/>
  <c r="O3252" i="1" s="1"/>
  <c r="I3253" i="1"/>
  <c r="J3253" i="1"/>
  <c r="O3253" i="1" s="1"/>
  <c r="K3253" i="1"/>
  <c r="N3253" i="1"/>
  <c r="I3254" i="1"/>
  <c r="M3254" i="1" s="1"/>
  <c r="J3254" i="1"/>
  <c r="O3254" i="1" s="1"/>
  <c r="K3254" i="1"/>
  <c r="L3254" i="1"/>
  <c r="I3255" i="1"/>
  <c r="N3255" i="1" s="1"/>
  <c r="J3255" i="1"/>
  <c r="O3255" i="1" s="1"/>
  <c r="K3255" i="1"/>
  <c r="L3255" i="1"/>
  <c r="M3255" i="1"/>
  <c r="I3256" i="1"/>
  <c r="M3256" i="1" s="1"/>
  <c r="J3256" i="1"/>
  <c r="O3256" i="1" s="1"/>
  <c r="I3257" i="1"/>
  <c r="K3257" i="1" s="1"/>
  <c r="J3257" i="1"/>
  <c r="O3257" i="1" s="1"/>
  <c r="L3257" i="1"/>
  <c r="M3257" i="1"/>
  <c r="N3257" i="1"/>
  <c r="I3258" i="1"/>
  <c r="J3258" i="1"/>
  <c r="O3258" i="1" s="1"/>
  <c r="K3258" i="1"/>
  <c r="L3258" i="1"/>
  <c r="M3258" i="1"/>
  <c r="N3258" i="1"/>
  <c r="I3259" i="1"/>
  <c r="J3259" i="1"/>
  <c r="O3259" i="1" s="1"/>
  <c r="L3259" i="1"/>
  <c r="I3260" i="1"/>
  <c r="J3260" i="1"/>
  <c r="O3260" i="1" s="1"/>
  <c r="M3260" i="1"/>
  <c r="I3261" i="1"/>
  <c r="J3261" i="1"/>
  <c r="O3261" i="1" s="1"/>
  <c r="K3261" i="1"/>
  <c r="N3261" i="1"/>
  <c r="I3262" i="1"/>
  <c r="M3262" i="1" s="1"/>
  <c r="J3262" i="1"/>
  <c r="O3262" i="1" s="1"/>
  <c r="K3262" i="1"/>
  <c r="L3262" i="1"/>
  <c r="I3263" i="1"/>
  <c r="N3263" i="1" s="1"/>
  <c r="J3263" i="1"/>
  <c r="O3263" i="1" s="1"/>
  <c r="K3263" i="1"/>
  <c r="L3263" i="1"/>
  <c r="M3263" i="1"/>
  <c r="I3264" i="1"/>
  <c r="K3264" i="1" s="1"/>
  <c r="J3264" i="1"/>
  <c r="O3264" i="1" s="1"/>
  <c r="N3264" i="1"/>
  <c r="I3265" i="1"/>
  <c r="K3265" i="1" s="1"/>
  <c r="J3265" i="1"/>
  <c r="O3265" i="1" s="1"/>
  <c r="L3265" i="1"/>
  <c r="M3265" i="1"/>
  <c r="N3265" i="1"/>
  <c r="I3266" i="1"/>
  <c r="J3266" i="1"/>
  <c r="O3266" i="1" s="1"/>
  <c r="K3266" i="1"/>
  <c r="L3266" i="1"/>
  <c r="M3266" i="1"/>
  <c r="N3266" i="1"/>
  <c r="I3267" i="1"/>
  <c r="J3267" i="1"/>
  <c r="O3267" i="1" s="1"/>
  <c r="L3267" i="1"/>
  <c r="I3268" i="1"/>
  <c r="J3268" i="1"/>
  <c r="O3268" i="1" s="1"/>
  <c r="I3269" i="1"/>
  <c r="J3269" i="1"/>
  <c r="O3269" i="1" s="1"/>
  <c r="I3270" i="1"/>
  <c r="M3270" i="1" s="1"/>
  <c r="J3270" i="1"/>
  <c r="O3270" i="1" s="1"/>
  <c r="K3270" i="1"/>
  <c r="L3270" i="1"/>
  <c r="I3271" i="1"/>
  <c r="N3271" i="1" s="1"/>
  <c r="J3271" i="1"/>
  <c r="O3271" i="1" s="1"/>
  <c r="K3271" i="1"/>
  <c r="L3271" i="1"/>
  <c r="M3271" i="1"/>
  <c r="I3272" i="1"/>
  <c r="K3272" i="1" s="1"/>
  <c r="J3272" i="1"/>
  <c r="O3272" i="1" s="1"/>
  <c r="L3272" i="1"/>
  <c r="I3273" i="1"/>
  <c r="K3273" i="1" s="1"/>
  <c r="J3273" i="1"/>
  <c r="O3273" i="1" s="1"/>
  <c r="L3273" i="1"/>
  <c r="M3273" i="1"/>
  <c r="N3273" i="1"/>
  <c r="I3274" i="1"/>
  <c r="J3274" i="1"/>
  <c r="O3274" i="1" s="1"/>
  <c r="K3274" i="1"/>
  <c r="L3274" i="1"/>
  <c r="M3274" i="1"/>
  <c r="N3274" i="1"/>
  <c r="I3275" i="1"/>
  <c r="J3275" i="1"/>
  <c r="O3275" i="1" s="1"/>
  <c r="I3276" i="1"/>
  <c r="J3276" i="1"/>
  <c r="O3276" i="1" s="1"/>
  <c r="I3277" i="1"/>
  <c r="K3277" i="1" s="1"/>
  <c r="J3277" i="1"/>
  <c r="O3277" i="1" s="1"/>
  <c r="I3278" i="1"/>
  <c r="M3278" i="1" s="1"/>
  <c r="J3278" i="1"/>
  <c r="O3278" i="1" s="1"/>
  <c r="K3278" i="1"/>
  <c r="L3278" i="1"/>
  <c r="I3279" i="1"/>
  <c r="N3279" i="1" s="1"/>
  <c r="J3279" i="1"/>
  <c r="O3279" i="1" s="1"/>
  <c r="K3279" i="1"/>
  <c r="L3279" i="1"/>
  <c r="M3279" i="1"/>
  <c r="I3280" i="1"/>
  <c r="J3280" i="1"/>
  <c r="O3280" i="1" s="1"/>
  <c r="I3281" i="1"/>
  <c r="K3281" i="1" s="1"/>
  <c r="J3281" i="1"/>
  <c r="O3281" i="1" s="1"/>
  <c r="L3281" i="1"/>
  <c r="M3281" i="1"/>
  <c r="N3281" i="1"/>
  <c r="I3282" i="1"/>
  <c r="J3282" i="1"/>
  <c r="O3282" i="1" s="1"/>
  <c r="K3282" i="1"/>
  <c r="L3282" i="1"/>
  <c r="M3282" i="1"/>
  <c r="N3282" i="1"/>
  <c r="I3283" i="1"/>
  <c r="L3283" i="1" s="1"/>
  <c r="J3283" i="1"/>
  <c r="O3283" i="1" s="1"/>
  <c r="I3284" i="1"/>
  <c r="M3284" i="1" s="1"/>
  <c r="J3284" i="1"/>
  <c r="O3284" i="1" s="1"/>
  <c r="I3285" i="1"/>
  <c r="N3285" i="1" s="1"/>
  <c r="J3285" i="1"/>
  <c r="O3285" i="1" s="1"/>
  <c r="K3285" i="1"/>
  <c r="I3286" i="1"/>
  <c r="M3286" i="1" s="1"/>
  <c r="J3286" i="1"/>
  <c r="O3286" i="1" s="1"/>
  <c r="K3286" i="1"/>
  <c r="L3286" i="1"/>
  <c r="I3287" i="1"/>
  <c r="N3287" i="1" s="1"/>
  <c r="J3287" i="1"/>
  <c r="O3287" i="1" s="1"/>
  <c r="K3287" i="1"/>
  <c r="L3287" i="1"/>
  <c r="M3287" i="1"/>
  <c r="I3288" i="1"/>
  <c r="J3288" i="1"/>
  <c r="O3288" i="1" s="1"/>
  <c r="N3288" i="1"/>
  <c r="I3289" i="1"/>
  <c r="K3289" i="1" s="1"/>
  <c r="J3289" i="1"/>
  <c r="O3289" i="1" s="1"/>
  <c r="L3289" i="1"/>
  <c r="M3289" i="1"/>
  <c r="N3289" i="1"/>
  <c r="I3290" i="1"/>
  <c r="J3290" i="1"/>
  <c r="O3290" i="1" s="1"/>
  <c r="K3290" i="1"/>
  <c r="L3290" i="1"/>
  <c r="M3290" i="1"/>
  <c r="N3290" i="1"/>
  <c r="I3291" i="1"/>
  <c r="J3291" i="1"/>
  <c r="O3291" i="1" s="1"/>
  <c r="L3291" i="1"/>
  <c r="I3292" i="1"/>
  <c r="J3292" i="1"/>
  <c r="O3292" i="1" s="1"/>
  <c r="M3292" i="1"/>
  <c r="I3293" i="1"/>
  <c r="J3293" i="1"/>
  <c r="O3293" i="1" s="1"/>
  <c r="I3294" i="1"/>
  <c r="M3294" i="1" s="1"/>
  <c r="J3294" i="1"/>
  <c r="O3294" i="1" s="1"/>
  <c r="K3294" i="1"/>
  <c r="L3294" i="1"/>
  <c r="I3295" i="1"/>
  <c r="N3295" i="1" s="1"/>
  <c r="J3295" i="1"/>
  <c r="O3295" i="1" s="1"/>
  <c r="K3295" i="1"/>
  <c r="L3295" i="1"/>
  <c r="M3295" i="1"/>
  <c r="I3296" i="1"/>
  <c r="J3296" i="1"/>
  <c r="O3296" i="1" s="1"/>
  <c r="K3296" i="1"/>
  <c r="N3296" i="1"/>
  <c r="I3297" i="1"/>
  <c r="K3297" i="1" s="1"/>
  <c r="J3297" i="1"/>
  <c r="O3297" i="1" s="1"/>
  <c r="L3297" i="1"/>
  <c r="M3297" i="1"/>
  <c r="N3297" i="1"/>
  <c r="I3298" i="1"/>
  <c r="J3298" i="1"/>
  <c r="O3298" i="1" s="1"/>
  <c r="K3298" i="1"/>
  <c r="L3298" i="1"/>
  <c r="M3298" i="1"/>
  <c r="N3298" i="1"/>
  <c r="I3299" i="1"/>
  <c r="N3299" i="1" s="1"/>
  <c r="J3299" i="1"/>
  <c r="O3299" i="1" s="1"/>
  <c r="L3299" i="1"/>
  <c r="I3300" i="1"/>
  <c r="M3300" i="1" s="1"/>
  <c r="J3300" i="1"/>
  <c r="O3300" i="1" s="1"/>
  <c r="I3301" i="1"/>
  <c r="K3301" i="1" s="1"/>
  <c r="J3301" i="1"/>
  <c r="O3301" i="1" s="1"/>
  <c r="I3302" i="1"/>
  <c r="J3302" i="1"/>
  <c r="O3302" i="1" s="1"/>
  <c r="I3303" i="1"/>
  <c r="N3303" i="1" s="1"/>
  <c r="J3303" i="1"/>
  <c r="O3303" i="1" s="1"/>
  <c r="K3303" i="1"/>
  <c r="L3303" i="1"/>
  <c r="M3303" i="1"/>
  <c r="I3304" i="1"/>
  <c r="J3304" i="1"/>
  <c r="O3304" i="1" s="1"/>
  <c r="I3305" i="1"/>
  <c r="K3305" i="1" s="1"/>
  <c r="J3305" i="1"/>
  <c r="O3305" i="1" s="1"/>
  <c r="L3305" i="1"/>
  <c r="M3305" i="1"/>
  <c r="N3305" i="1"/>
  <c r="I3306" i="1"/>
  <c r="J3306" i="1"/>
  <c r="O3306" i="1" s="1"/>
  <c r="K3306" i="1"/>
  <c r="L3306" i="1"/>
  <c r="M3306" i="1"/>
  <c r="N3306" i="1"/>
  <c r="I3307" i="1"/>
  <c r="J3307" i="1"/>
  <c r="O3307" i="1" s="1"/>
  <c r="I3308" i="1"/>
  <c r="J3308" i="1"/>
  <c r="O3308" i="1" s="1"/>
  <c r="I3309" i="1"/>
  <c r="J3309" i="1"/>
  <c r="O3309" i="1" s="1"/>
  <c r="K3309" i="1"/>
  <c r="N3309" i="1"/>
  <c r="I3310" i="1"/>
  <c r="L3310" i="1" s="1"/>
  <c r="J3310" i="1"/>
  <c r="O3310" i="1" s="1"/>
  <c r="I3311" i="1"/>
  <c r="N3311" i="1" s="1"/>
  <c r="J3311" i="1"/>
  <c r="O3311" i="1" s="1"/>
  <c r="K3311" i="1"/>
  <c r="L3311" i="1"/>
  <c r="M3311" i="1"/>
  <c r="I3312" i="1"/>
  <c r="K3312" i="1" s="1"/>
  <c r="J3312" i="1"/>
  <c r="O3312" i="1" s="1"/>
  <c r="M3312" i="1"/>
  <c r="N3312" i="1"/>
  <c r="I3313" i="1"/>
  <c r="K3313" i="1" s="1"/>
  <c r="J3313" i="1"/>
  <c r="O3313" i="1" s="1"/>
  <c r="L3313" i="1"/>
  <c r="M3313" i="1"/>
  <c r="N3313" i="1"/>
  <c r="I3314" i="1"/>
  <c r="J3314" i="1"/>
  <c r="O3314" i="1" s="1"/>
  <c r="K3314" i="1"/>
  <c r="L3314" i="1"/>
  <c r="M3314" i="1"/>
  <c r="N3314" i="1"/>
  <c r="I3315" i="1"/>
  <c r="J3315" i="1"/>
  <c r="O3315" i="1" s="1"/>
  <c r="L3315" i="1"/>
  <c r="N3315" i="1"/>
  <c r="I3316" i="1"/>
  <c r="M3316" i="1" s="1"/>
  <c r="J3316" i="1"/>
  <c r="O3316" i="1" s="1"/>
  <c r="I3317" i="1"/>
  <c r="J3317" i="1"/>
  <c r="O3317" i="1" s="1"/>
  <c r="K3317" i="1"/>
  <c r="I3318" i="1"/>
  <c r="K3318" i="1" s="1"/>
  <c r="J3318" i="1"/>
  <c r="O3318" i="1" s="1"/>
  <c r="I3319" i="1"/>
  <c r="N3319" i="1" s="1"/>
  <c r="J3319" i="1"/>
  <c r="O3319" i="1" s="1"/>
  <c r="K3319" i="1"/>
  <c r="L3319" i="1"/>
  <c r="M3319" i="1"/>
  <c r="I3320" i="1"/>
  <c r="J3320" i="1"/>
  <c r="O3320" i="1" s="1"/>
  <c r="K3320" i="1"/>
  <c r="L3320" i="1"/>
  <c r="M3320" i="1"/>
  <c r="N3320" i="1"/>
  <c r="I3321" i="1"/>
  <c r="K3321" i="1" s="1"/>
  <c r="J3321" i="1"/>
  <c r="O3321" i="1" s="1"/>
  <c r="L3321" i="1"/>
  <c r="M3321" i="1"/>
  <c r="N3321" i="1"/>
  <c r="I3322" i="1"/>
  <c r="J3322" i="1"/>
  <c r="O3322" i="1" s="1"/>
  <c r="K3322" i="1"/>
  <c r="L3322" i="1"/>
  <c r="M3322" i="1"/>
  <c r="N3322" i="1"/>
  <c r="I3323" i="1"/>
  <c r="J3323" i="1"/>
  <c r="O3323" i="1" s="1"/>
  <c r="I3324" i="1"/>
  <c r="J3324" i="1"/>
  <c r="O3324" i="1" s="1"/>
  <c r="M3324" i="1"/>
  <c r="I3325" i="1"/>
  <c r="J3325" i="1"/>
  <c r="O3325" i="1" s="1"/>
  <c r="N3325" i="1"/>
  <c r="I3326" i="1"/>
  <c r="J3326" i="1"/>
  <c r="O3326" i="1" s="1"/>
  <c r="K3326" i="1"/>
  <c r="L3326" i="1"/>
  <c r="I3327" i="1"/>
  <c r="N3327" i="1" s="1"/>
  <c r="J3327" i="1"/>
  <c r="O3327" i="1" s="1"/>
  <c r="K3327" i="1"/>
  <c r="L3327" i="1"/>
  <c r="M3327" i="1"/>
  <c r="I3328" i="1"/>
  <c r="N3328" i="1" s="1"/>
  <c r="J3328" i="1"/>
  <c r="O3328" i="1" s="1"/>
  <c r="I3329" i="1"/>
  <c r="K3329" i="1" s="1"/>
  <c r="J3329" i="1"/>
  <c r="O3329" i="1" s="1"/>
  <c r="L3329" i="1"/>
  <c r="M3329" i="1"/>
  <c r="N3329" i="1"/>
  <c r="I3330" i="1"/>
  <c r="J3330" i="1"/>
  <c r="O3330" i="1" s="1"/>
  <c r="K3330" i="1"/>
  <c r="L3330" i="1"/>
  <c r="M3330" i="1"/>
  <c r="N3330" i="1"/>
  <c r="I3331" i="1"/>
  <c r="N3331" i="1" s="1"/>
  <c r="J3331" i="1"/>
  <c r="O3331" i="1" s="1"/>
  <c r="L3331" i="1"/>
  <c r="I3332" i="1"/>
  <c r="J3332" i="1"/>
  <c r="O3332" i="1" s="1"/>
  <c r="I3333" i="1"/>
  <c r="K3333" i="1" s="1"/>
  <c r="J3333" i="1"/>
  <c r="O3333" i="1" s="1"/>
  <c r="I3334" i="1"/>
  <c r="J3334" i="1"/>
  <c r="O3334" i="1" s="1"/>
  <c r="K3334" i="1"/>
  <c r="I3335" i="1"/>
  <c r="N3335" i="1" s="1"/>
  <c r="J3335" i="1"/>
  <c r="O3335" i="1" s="1"/>
  <c r="K3335" i="1"/>
  <c r="L3335" i="1"/>
  <c r="M3335" i="1"/>
  <c r="I3336" i="1"/>
  <c r="J3336" i="1"/>
  <c r="O3336" i="1" s="1"/>
  <c r="L3336" i="1"/>
  <c r="I3337" i="1"/>
  <c r="K3337" i="1" s="1"/>
  <c r="J3337" i="1"/>
  <c r="O3337" i="1" s="1"/>
  <c r="L3337" i="1"/>
  <c r="M3337" i="1"/>
  <c r="N3337" i="1"/>
  <c r="I3338" i="1"/>
  <c r="J3338" i="1"/>
  <c r="O3338" i="1" s="1"/>
  <c r="K3338" i="1"/>
  <c r="L3338" i="1"/>
  <c r="M3338" i="1"/>
  <c r="N3338" i="1"/>
  <c r="I3339" i="1"/>
  <c r="J3339" i="1"/>
  <c r="O3339" i="1" s="1"/>
  <c r="N3339" i="1"/>
  <c r="I3340" i="1"/>
  <c r="J3340" i="1"/>
  <c r="O3340" i="1" s="1"/>
  <c r="I3341" i="1"/>
  <c r="J3341" i="1"/>
  <c r="O3341" i="1" s="1"/>
  <c r="K3341" i="1"/>
  <c r="N3341" i="1"/>
  <c r="I3342" i="1"/>
  <c r="J3342" i="1"/>
  <c r="O3342" i="1" s="1"/>
  <c r="I3343" i="1"/>
  <c r="N3343" i="1" s="1"/>
  <c r="J3343" i="1"/>
  <c r="O3343" i="1" s="1"/>
  <c r="K3343" i="1"/>
  <c r="L3343" i="1"/>
  <c r="M3343" i="1"/>
  <c r="I3344" i="1"/>
  <c r="K3344" i="1" s="1"/>
  <c r="J3344" i="1"/>
  <c r="O3344" i="1" s="1"/>
  <c r="M3344" i="1"/>
  <c r="N3344" i="1"/>
  <c r="I3345" i="1"/>
  <c r="K3345" i="1" s="1"/>
  <c r="J3345" i="1"/>
  <c r="O3345" i="1" s="1"/>
  <c r="L3345" i="1"/>
  <c r="M3345" i="1"/>
  <c r="N3345" i="1"/>
  <c r="I3346" i="1"/>
  <c r="J3346" i="1"/>
  <c r="O3346" i="1" s="1"/>
  <c r="K3346" i="1"/>
  <c r="L3346" i="1"/>
  <c r="M3346" i="1"/>
  <c r="N3346" i="1"/>
  <c r="I3347" i="1"/>
  <c r="J3347" i="1"/>
  <c r="O3347" i="1" s="1"/>
  <c r="L3347" i="1"/>
  <c r="N3347" i="1"/>
  <c r="I3348" i="1"/>
  <c r="M3348" i="1" s="1"/>
  <c r="J3348" i="1"/>
  <c r="O3348" i="1" s="1"/>
  <c r="I3349" i="1"/>
  <c r="J3349" i="1"/>
  <c r="O3349" i="1" s="1"/>
  <c r="I3350" i="1"/>
  <c r="K3350" i="1" s="1"/>
  <c r="J3350" i="1"/>
  <c r="O3350" i="1" s="1"/>
  <c r="I3351" i="1"/>
  <c r="N3351" i="1" s="1"/>
  <c r="J3351" i="1"/>
  <c r="O3351" i="1" s="1"/>
  <c r="K3351" i="1"/>
  <c r="L3351" i="1"/>
  <c r="M3351" i="1"/>
  <c r="I3352" i="1"/>
  <c r="J3352" i="1"/>
  <c r="O3352" i="1" s="1"/>
  <c r="K3352" i="1"/>
  <c r="L3352" i="1"/>
  <c r="M3352" i="1"/>
  <c r="N3352" i="1"/>
  <c r="I3353" i="1"/>
  <c r="J3353" i="1"/>
  <c r="O3353" i="1" s="1"/>
  <c r="K3353" i="1"/>
  <c r="L3353" i="1"/>
  <c r="M3353" i="1"/>
  <c r="N3353" i="1"/>
  <c r="I3354" i="1"/>
  <c r="J3354" i="1"/>
  <c r="O3354" i="1" s="1"/>
  <c r="K3354" i="1"/>
  <c r="L3354" i="1"/>
  <c r="M3354" i="1"/>
  <c r="N3354" i="1"/>
  <c r="I3355" i="1"/>
  <c r="J3355" i="1"/>
  <c r="O3355" i="1" s="1"/>
  <c r="I3356" i="1"/>
  <c r="J3356" i="1"/>
  <c r="O3356" i="1" s="1"/>
  <c r="M3356" i="1"/>
  <c r="I3357" i="1"/>
  <c r="N3357" i="1" s="1"/>
  <c r="J3357" i="1"/>
  <c r="O3357" i="1" s="1"/>
  <c r="K3357" i="1"/>
  <c r="I3358" i="1"/>
  <c r="J3358" i="1"/>
  <c r="O3358" i="1" s="1"/>
  <c r="K3358" i="1"/>
  <c r="L3358" i="1"/>
  <c r="I3359" i="1"/>
  <c r="N3359" i="1" s="1"/>
  <c r="J3359" i="1"/>
  <c r="O3359" i="1" s="1"/>
  <c r="K3359" i="1"/>
  <c r="L3359" i="1"/>
  <c r="M3359" i="1"/>
  <c r="I3360" i="1"/>
  <c r="M3360" i="1" s="1"/>
  <c r="J3360" i="1"/>
  <c r="O3360" i="1" s="1"/>
  <c r="I3361" i="1"/>
  <c r="J3361" i="1"/>
  <c r="O3361" i="1" s="1"/>
  <c r="K3361" i="1"/>
  <c r="L3361" i="1"/>
  <c r="M3361" i="1"/>
  <c r="N3361" i="1"/>
  <c r="I3362" i="1"/>
  <c r="J3362" i="1"/>
  <c r="O3362" i="1" s="1"/>
  <c r="K3362" i="1"/>
  <c r="L3362" i="1"/>
  <c r="M3362" i="1"/>
  <c r="N3362" i="1"/>
  <c r="I3363" i="1"/>
  <c r="J3363" i="1"/>
  <c r="O3363" i="1" s="1"/>
  <c r="I3364" i="1"/>
  <c r="J3364" i="1"/>
  <c r="O3364" i="1" s="1"/>
  <c r="I3365" i="1"/>
  <c r="J3365" i="1"/>
  <c r="O3365" i="1" s="1"/>
  <c r="K3365" i="1"/>
  <c r="N3365" i="1"/>
  <c r="I3366" i="1"/>
  <c r="J3366" i="1"/>
  <c r="O3366" i="1" s="1"/>
  <c r="I3367" i="1"/>
  <c r="N3367" i="1" s="1"/>
  <c r="J3367" i="1"/>
  <c r="O3367" i="1" s="1"/>
  <c r="K3367" i="1"/>
  <c r="L3367" i="1"/>
  <c r="M3367" i="1"/>
  <c r="I3368" i="1"/>
  <c r="K3368" i="1" s="1"/>
  <c r="J3368" i="1"/>
  <c r="O3368" i="1" s="1"/>
  <c r="M3368" i="1"/>
  <c r="N3368" i="1"/>
  <c r="I3369" i="1"/>
  <c r="J3369" i="1"/>
  <c r="O3369" i="1" s="1"/>
  <c r="K3369" i="1"/>
  <c r="L3369" i="1"/>
  <c r="M3369" i="1"/>
  <c r="N3369" i="1"/>
  <c r="I3370" i="1"/>
  <c r="J3370" i="1"/>
  <c r="O3370" i="1" s="1"/>
  <c r="K3370" i="1"/>
  <c r="L3370" i="1"/>
  <c r="M3370" i="1"/>
  <c r="N3370" i="1"/>
  <c r="I3371" i="1"/>
  <c r="J3371" i="1"/>
  <c r="O3371" i="1" s="1"/>
  <c r="I3372" i="1"/>
  <c r="J3372" i="1"/>
  <c r="O3372" i="1" s="1"/>
  <c r="I3373" i="1"/>
  <c r="J3373" i="1"/>
  <c r="O3373" i="1" s="1"/>
  <c r="I3374" i="1"/>
  <c r="J3374" i="1"/>
  <c r="O3374" i="1" s="1"/>
  <c r="L3374" i="1"/>
  <c r="I3375" i="1"/>
  <c r="N3375" i="1" s="1"/>
  <c r="J3375" i="1"/>
  <c r="O3375" i="1" s="1"/>
  <c r="K3375" i="1"/>
  <c r="L3375" i="1"/>
  <c r="M3375" i="1"/>
  <c r="I3376" i="1"/>
  <c r="J3376" i="1"/>
  <c r="O3376" i="1" s="1"/>
  <c r="K3376" i="1"/>
  <c r="L3376" i="1"/>
  <c r="M3376" i="1"/>
  <c r="N3376" i="1"/>
  <c r="I3377" i="1"/>
  <c r="J3377" i="1"/>
  <c r="O3377" i="1" s="1"/>
  <c r="K3377" i="1"/>
  <c r="L3377" i="1"/>
  <c r="M3377" i="1"/>
  <c r="N3377" i="1"/>
  <c r="I3378" i="1"/>
  <c r="J3378" i="1"/>
  <c r="O3378" i="1" s="1"/>
  <c r="K3378" i="1"/>
  <c r="L3378" i="1"/>
  <c r="M3378" i="1"/>
  <c r="N3378" i="1"/>
  <c r="I3379" i="1"/>
  <c r="N3379" i="1" s="1"/>
  <c r="J3379" i="1"/>
  <c r="O3379" i="1" s="1"/>
  <c r="L3379" i="1"/>
  <c r="I3380" i="1"/>
  <c r="M3380" i="1" s="1"/>
  <c r="J3380" i="1"/>
  <c r="O3380" i="1" s="1"/>
  <c r="I3381" i="1"/>
  <c r="K3381" i="1" s="1"/>
  <c r="J3381" i="1"/>
  <c r="O3381" i="1" s="1"/>
  <c r="I3382" i="1"/>
  <c r="J3382" i="1"/>
  <c r="O3382" i="1" s="1"/>
  <c r="I3383" i="1"/>
  <c r="N3383" i="1" s="1"/>
  <c r="J3383" i="1"/>
  <c r="O3383" i="1" s="1"/>
  <c r="K3383" i="1"/>
  <c r="L3383" i="1"/>
  <c r="M3383" i="1"/>
  <c r="I3384" i="1"/>
  <c r="J3384" i="1"/>
  <c r="O3384" i="1" s="1"/>
  <c r="I3385" i="1"/>
  <c r="J3385" i="1"/>
  <c r="O3385" i="1" s="1"/>
  <c r="K3385" i="1"/>
  <c r="L3385" i="1"/>
  <c r="M3385" i="1"/>
  <c r="N3385" i="1"/>
  <c r="I3386" i="1"/>
  <c r="J3386" i="1"/>
  <c r="O3386" i="1" s="1"/>
  <c r="K3386" i="1"/>
  <c r="L3386" i="1"/>
  <c r="M3386" i="1"/>
  <c r="N3386" i="1"/>
  <c r="I3387" i="1"/>
  <c r="J3387" i="1"/>
  <c r="O3387" i="1" s="1"/>
  <c r="L3387" i="1"/>
  <c r="N3387" i="1"/>
  <c r="I3388" i="1"/>
  <c r="N3388" i="1" s="1"/>
  <c r="J3388" i="1"/>
  <c r="O3388" i="1" s="1"/>
  <c r="M3388" i="1"/>
  <c r="I3389" i="1"/>
  <c r="J3389" i="1"/>
  <c r="O3389" i="1" s="1"/>
  <c r="I3390" i="1"/>
  <c r="L3390" i="1" s="1"/>
  <c r="J3390" i="1"/>
  <c r="O3390" i="1" s="1"/>
  <c r="I3391" i="1"/>
  <c r="J3391" i="1"/>
  <c r="O3391" i="1" s="1"/>
  <c r="L3391" i="1"/>
  <c r="I3392" i="1"/>
  <c r="J3392" i="1"/>
  <c r="O3392" i="1" s="1"/>
  <c r="K3392" i="1"/>
  <c r="L3392" i="1"/>
  <c r="M3392" i="1"/>
  <c r="N3392" i="1"/>
  <c r="I3393" i="1"/>
  <c r="J3393" i="1"/>
  <c r="O3393" i="1" s="1"/>
  <c r="K3393" i="1"/>
  <c r="L3393" i="1"/>
  <c r="M3393" i="1"/>
  <c r="N3393" i="1"/>
  <c r="I3394" i="1"/>
  <c r="J3394" i="1"/>
  <c r="O3394" i="1" s="1"/>
  <c r="K3394" i="1"/>
  <c r="L3394" i="1"/>
  <c r="M3394" i="1"/>
  <c r="N3394" i="1"/>
  <c r="I3395" i="1"/>
  <c r="K3395" i="1" s="1"/>
  <c r="J3395" i="1"/>
  <c r="O3395" i="1" s="1"/>
  <c r="L3395" i="1"/>
  <c r="I3396" i="1"/>
  <c r="J3396" i="1"/>
  <c r="O3396" i="1" s="1"/>
  <c r="I3397" i="1"/>
  <c r="J3397" i="1"/>
  <c r="O3397" i="1" s="1"/>
  <c r="K3397" i="1"/>
  <c r="N3397" i="1"/>
  <c r="I3398" i="1"/>
  <c r="L3398" i="1" s="1"/>
  <c r="J3398" i="1"/>
  <c r="O3398" i="1" s="1"/>
  <c r="K3398" i="1"/>
  <c r="I3399" i="1"/>
  <c r="J3399" i="1"/>
  <c r="O3399" i="1" s="1"/>
  <c r="K3399" i="1"/>
  <c r="I3400" i="1"/>
  <c r="J3400" i="1"/>
  <c r="O3400" i="1" s="1"/>
  <c r="I3401" i="1"/>
  <c r="J3401" i="1"/>
  <c r="O3401" i="1" s="1"/>
  <c r="K3401" i="1"/>
  <c r="L3401" i="1"/>
  <c r="M3401" i="1"/>
  <c r="N3401" i="1"/>
  <c r="I3402" i="1"/>
  <c r="J3402" i="1"/>
  <c r="O3402" i="1" s="1"/>
  <c r="K3402" i="1"/>
  <c r="L3402" i="1"/>
  <c r="M3402" i="1"/>
  <c r="N3402" i="1"/>
  <c r="I3403" i="1"/>
  <c r="M3403" i="1" s="1"/>
  <c r="J3403" i="1"/>
  <c r="O3403" i="1" s="1"/>
  <c r="I3404" i="1"/>
  <c r="J3404" i="1"/>
  <c r="O3404" i="1" s="1"/>
  <c r="I3405" i="1"/>
  <c r="L3405" i="1" s="1"/>
  <c r="J3405" i="1"/>
  <c r="O3405" i="1" s="1"/>
  <c r="K3405" i="1"/>
  <c r="M3405" i="1"/>
  <c r="N3405" i="1"/>
  <c r="I3406" i="1"/>
  <c r="M3406" i="1" s="1"/>
  <c r="J3406" i="1"/>
  <c r="O3406" i="1" s="1"/>
  <c r="N3406" i="1"/>
  <c r="I3407" i="1"/>
  <c r="J3407" i="1"/>
  <c r="O3407" i="1" s="1"/>
  <c r="L3407" i="1"/>
  <c r="I3408" i="1"/>
  <c r="J3408" i="1"/>
  <c r="O3408" i="1" s="1"/>
  <c r="I3409" i="1"/>
  <c r="J3409" i="1"/>
  <c r="O3409" i="1" s="1"/>
  <c r="K3409" i="1"/>
  <c r="L3409" i="1"/>
  <c r="M3409" i="1"/>
  <c r="N3409" i="1"/>
  <c r="I3410" i="1"/>
  <c r="J3410" i="1"/>
  <c r="O3410" i="1" s="1"/>
  <c r="K3410" i="1"/>
  <c r="L3410" i="1"/>
  <c r="M3410" i="1"/>
  <c r="N3410" i="1"/>
  <c r="I3411" i="1"/>
  <c r="K3411" i="1" s="1"/>
  <c r="J3411" i="1"/>
  <c r="O3411" i="1" s="1"/>
  <c r="M3411" i="1"/>
  <c r="N3411" i="1"/>
  <c r="I3412" i="1"/>
  <c r="K3412" i="1" s="1"/>
  <c r="J3412" i="1"/>
  <c r="O3412" i="1" s="1"/>
  <c r="L3412" i="1"/>
  <c r="I3413" i="1"/>
  <c r="N3413" i="1" s="1"/>
  <c r="J3413" i="1"/>
  <c r="O3413" i="1" s="1"/>
  <c r="I3414" i="1"/>
  <c r="M3414" i="1" s="1"/>
  <c r="J3414" i="1"/>
  <c r="O3414" i="1" s="1"/>
  <c r="K3414" i="1"/>
  <c r="L3414" i="1"/>
  <c r="N3414" i="1"/>
  <c r="I3415" i="1"/>
  <c r="L3415" i="1" s="1"/>
  <c r="J3415" i="1"/>
  <c r="O3415" i="1" s="1"/>
  <c r="I3416" i="1"/>
  <c r="L3416" i="1" s="1"/>
  <c r="J3416" i="1"/>
  <c r="O3416" i="1" s="1"/>
  <c r="K3416" i="1"/>
  <c r="N3416" i="1"/>
  <c r="I3417" i="1"/>
  <c r="J3417" i="1"/>
  <c r="O3417" i="1" s="1"/>
  <c r="I3418" i="1"/>
  <c r="J3418" i="1"/>
  <c r="O3418" i="1" s="1"/>
  <c r="K3418" i="1"/>
  <c r="L3418" i="1"/>
  <c r="M3418" i="1"/>
  <c r="N3418" i="1"/>
  <c r="I3419" i="1"/>
  <c r="J3419" i="1"/>
  <c r="O3419" i="1" s="1"/>
  <c r="K3419" i="1"/>
  <c r="L3419" i="1"/>
  <c r="M3419" i="1"/>
  <c r="N3419" i="1"/>
  <c r="I3420" i="1"/>
  <c r="K3420" i="1" s="1"/>
  <c r="J3420" i="1"/>
  <c r="O3420" i="1" s="1"/>
  <c r="L3420" i="1"/>
  <c r="M3420" i="1"/>
  <c r="N3420" i="1"/>
  <c r="I3421" i="1"/>
  <c r="L3421" i="1" s="1"/>
  <c r="J3421" i="1"/>
  <c r="O3421" i="1" s="1"/>
  <c r="N3421" i="1"/>
  <c r="I3422" i="1"/>
  <c r="J3422" i="1"/>
  <c r="O3422" i="1" s="1"/>
  <c r="L3422" i="1"/>
  <c r="I3423" i="1"/>
  <c r="J3423" i="1"/>
  <c r="O3423" i="1" s="1"/>
  <c r="I3424" i="1"/>
  <c r="J3424" i="1"/>
  <c r="O3424" i="1" s="1"/>
  <c r="K3424" i="1"/>
  <c r="L3424" i="1"/>
  <c r="M3424" i="1"/>
  <c r="N3424" i="1"/>
  <c r="I3425" i="1"/>
  <c r="K3425" i="1" s="1"/>
  <c r="J3425" i="1"/>
  <c r="O3425" i="1" s="1"/>
  <c r="M3425" i="1"/>
  <c r="N3425" i="1"/>
  <c r="I3426" i="1"/>
  <c r="J3426" i="1"/>
  <c r="O3426" i="1" s="1"/>
  <c r="K3426" i="1"/>
  <c r="L3426" i="1"/>
  <c r="M3426" i="1"/>
  <c r="N3426" i="1"/>
  <c r="I3427" i="1"/>
  <c r="J3427" i="1"/>
  <c r="O3427" i="1" s="1"/>
  <c r="L3427" i="1"/>
  <c r="I3428" i="1"/>
  <c r="N3428" i="1" s="1"/>
  <c r="J3428" i="1"/>
  <c r="O3428" i="1" s="1"/>
  <c r="I3429" i="1"/>
  <c r="L3429" i="1" s="1"/>
  <c r="J3429" i="1"/>
  <c r="O3429" i="1" s="1"/>
  <c r="K3429" i="1"/>
  <c r="M3429" i="1"/>
  <c r="N3429" i="1"/>
  <c r="I3430" i="1"/>
  <c r="L3430" i="1" s="1"/>
  <c r="J3430" i="1"/>
  <c r="O3430" i="1" s="1"/>
  <c r="I3431" i="1"/>
  <c r="N3431" i="1" s="1"/>
  <c r="J3431" i="1"/>
  <c r="O3431" i="1" s="1"/>
  <c r="K3431" i="1"/>
  <c r="I3432" i="1"/>
  <c r="J3432" i="1"/>
  <c r="O3432" i="1" s="1"/>
  <c r="I3433" i="1"/>
  <c r="J3433" i="1"/>
  <c r="O3433" i="1" s="1"/>
  <c r="K3433" i="1"/>
  <c r="L3433" i="1"/>
  <c r="M3433" i="1"/>
  <c r="N3433" i="1"/>
  <c r="I3434" i="1"/>
  <c r="J3434" i="1"/>
  <c r="O3434" i="1" s="1"/>
  <c r="K3434" i="1"/>
  <c r="L3434" i="1"/>
  <c r="M3434" i="1"/>
  <c r="N3434" i="1"/>
  <c r="I3435" i="1"/>
  <c r="K3435" i="1" s="1"/>
  <c r="J3435" i="1"/>
  <c r="O3435" i="1" s="1"/>
  <c r="L3435" i="1"/>
  <c r="M3435" i="1"/>
  <c r="N3435" i="1"/>
  <c r="I3436" i="1"/>
  <c r="K3436" i="1" s="1"/>
  <c r="J3436" i="1"/>
  <c r="O3436" i="1" s="1"/>
  <c r="N3436" i="1"/>
  <c r="I3437" i="1"/>
  <c r="J3437" i="1"/>
  <c r="O3437" i="1" s="1"/>
  <c r="I3438" i="1"/>
  <c r="J3438" i="1"/>
  <c r="O3438" i="1" s="1"/>
  <c r="K3438" i="1"/>
  <c r="I3439" i="1"/>
  <c r="N3439" i="1" s="1"/>
  <c r="J3439" i="1"/>
  <c r="O3439" i="1" s="1"/>
  <c r="K3439" i="1"/>
  <c r="L3439" i="1"/>
  <c r="M3439" i="1"/>
  <c r="I3440" i="1"/>
  <c r="K3440" i="1" s="1"/>
  <c r="J3440" i="1"/>
  <c r="O3440" i="1" s="1"/>
  <c r="M3440" i="1"/>
  <c r="N3440" i="1"/>
  <c r="I3441" i="1"/>
  <c r="J3441" i="1"/>
  <c r="O3441" i="1" s="1"/>
  <c r="I3442" i="1"/>
  <c r="J3442" i="1"/>
  <c r="O3442" i="1" s="1"/>
  <c r="K3442" i="1"/>
  <c r="L3442" i="1"/>
  <c r="M3442" i="1"/>
  <c r="N3442" i="1"/>
  <c r="I3443" i="1"/>
  <c r="J3443" i="1"/>
  <c r="O3443" i="1" s="1"/>
  <c r="K3443" i="1"/>
  <c r="N3443" i="1"/>
  <c r="I3444" i="1"/>
  <c r="K3444" i="1" s="1"/>
  <c r="J3444" i="1"/>
  <c r="O3444" i="1" s="1"/>
  <c r="L3444" i="1"/>
  <c r="M3444" i="1"/>
  <c r="N3444" i="1"/>
  <c r="I3445" i="1"/>
  <c r="J3445" i="1"/>
  <c r="O3445" i="1" s="1"/>
  <c r="I3446" i="1"/>
  <c r="M3446" i="1" s="1"/>
  <c r="J3446" i="1"/>
  <c r="O3446" i="1" s="1"/>
  <c r="K3446" i="1"/>
  <c r="I3447" i="1"/>
  <c r="J3447" i="1"/>
  <c r="O3447" i="1" s="1"/>
  <c r="M3447" i="1"/>
  <c r="I3448" i="1"/>
  <c r="J3448" i="1"/>
  <c r="O3448" i="1" s="1"/>
  <c r="K3448" i="1"/>
  <c r="L3448" i="1"/>
  <c r="M3448" i="1"/>
  <c r="N3448" i="1"/>
  <c r="I3449" i="1"/>
  <c r="K3449" i="1" s="1"/>
  <c r="J3449" i="1"/>
  <c r="O3449" i="1" s="1"/>
  <c r="L3449" i="1"/>
  <c r="M3449" i="1"/>
  <c r="N3449" i="1"/>
  <c r="I3450" i="1"/>
  <c r="J3450" i="1"/>
  <c r="O3450" i="1" s="1"/>
  <c r="K3450" i="1"/>
  <c r="L3450" i="1"/>
  <c r="M3450" i="1"/>
  <c r="N3450" i="1"/>
  <c r="I3451" i="1"/>
  <c r="L3451" i="1" s="1"/>
  <c r="J3451" i="1"/>
  <c r="O3451" i="1" s="1"/>
  <c r="K3451" i="1"/>
  <c r="N3451" i="1"/>
  <c r="I3452" i="1"/>
  <c r="J3452" i="1"/>
  <c r="O3452" i="1" s="1"/>
  <c r="I3453" i="1"/>
  <c r="K3453" i="1" s="1"/>
  <c r="J3453" i="1"/>
  <c r="O3453" i="1" s="1"/>
  <c r="I3454" i="1"/>
  <c r="M3454" i="1" s="1"/>
  <c r="J3454" i="1"/>
  <c r="O3454" i="1" s="1"/>
  <c r="K3454" i="1"/>
  <c r="L3454" i="1"/>
  <c r="N3454" i="1"/>
  <c r="I3455" i="1"/>
  <c r="N3455" i="1" s="1"/>
  <c r="J3455" i="1"/>
  <c r="O3455" i="1" s="1"/>
  <c r="M3455" i="1"/>
  <c r="I3456" i="1"/>
  <c r="J3456" i="1"/>
  <c r="O3456" i="1" s="1"/>
  <c r="I3457" i="1"/>
  <c r="J3457" i="1"/>
  <c r="O3457" i="1" s="1"/>
  <c r="N3457" i="1"/>
  <c r="I3458" i="1"/>
  <c r="J3458" i="1"/>
  <c r="O3458" i="1" s="1"/>
  <c r="K3458" i="1"/>
  <c r="L3458" i="1"/>
  <c r="M3458" i="1"/>
  <c r="N3458" i="1"/>
  <c r="I3459" i="1"/>
  <c r="J3459" i="1"/>
  <c r="O3459" i="1" s="1"/>
  <c r="K3459" i="1"/>
  <c r="L3459" i="1"/>
  <c r="M3459" i="1"/>
  <c r="N3459" i="1"/>
  <c r="I3460" i="1"/>
  <c r="J3460" i="1"/>
  <c r="O3460" i="1" s="1"/>
  <c r="M3460" i="1"/>
  <c r="N3460" i="1"/>
  <c r="I3461" i="1"/>
  <c r="L3461" i="1" s="1"/>
  <c r="J3461" i="1"/>
  <c r="O3461" i="1" s="1"/>
  <c r="K3461" i="1"/>
  <c r="I3462" i="1"/>
  <c r="J3462" i="1"/>
  <c r="O3462" i="1" s="1"/>
  <c r="N3462" i="1"/>
  <c r="I3463" i="1"/>
  <c r="N3463" i="1" s="1"/>
  <c r="J3463" i="1"/>
  <c r="O3463" i="1" s="1"/>
  <c r="K3463" i="1"/>
  <c r="L3463" i="1"/>
  <c r="M3463" i="1"/>
  <c r="I3464" i="1"/>
  <c r="J3464" i="1"/>
  <c r="O3464" i="1" s="1"/>
  <c r="L3464" i="1"/>
  <c r="I3465" i="1"/>
  <c r="L3465" i="1" s="1"/>
  <c r="J3465" i="1"/>
  <c r="O3465" i="1" s="1"/>
  <c r="K3465" i="1"/>
  <c r="N3465" i="1"/>
  <c r="I3466" i="1"/>
  <c r="J3466" i="1"/>
  <c r="O3466" i="1" s="1"/>
  <c r="K3466" i="1"/>
  <c r="L3466" i="1"/>
  <c r="M3466" i="1"/>
  <c r="N3466" i="1"/>
  <c r="I3467" i="1"/>
  <c r="J3467" i="1"/>
  <c r="O3467" i="1" s="1"/>
  <c r="I3468" i="1"/>
  <c r="J3468" i="1"/>
  <c r="O3468" i="1" s="1"/>
  <c r="I3469" i="1"/>
  <c r="L3469" i="1" s="1"/>
  <c r="J3469" i="1"/>
  <c r="O3469" i="1" s="1"/>
  <c r="K3469" i="1"/>
  <c r="M3469" i="1"/>
  <c r="N3469" i="1"/>
  <c r="I3470" i="1"/>
  <c r="M3470" i="1" s="1"/>
  <c r="J3470" i="1"/>
  <c r="O3470" i="1" s="1"/>
  <c r="N3470" i="1"/>
  <c r="I3471" i="1"/>
  <c r="J3471" i="1"/>
  <c r="O3471" i="1" s="1"/>
  <c r="L3471" i="1"/>
  <c r="I3472" i="1"/>
  <c r="J3472" i="1"/>
  <c r="O3472" i="1" s="1"/>
  <c r="K3472" i="1"/>
  <c r="N3472" i="1"/>
  <c r="I3473" i="1"/>
  <c r="J3473" i="1"/>
  <c r="O3473" i="1" s="1"/>
  <c r="K3473" i="1"/>
  <c r="L3473" i="1"/>
  <c r="M3473" i="1"/>
  <c r="N3473" i="1"/>
  <c r="I3474" i="1"/>
  <c r="J3474" i="1"/>
  <c r="O3474" i="1" s="1"/>
  <c r="K3474" i="1"/>
  <c r="L3474" i="1"/>
  <c r="M3474" i="1"/>
  <c r="N3474" i="1"/>
  <c r="I3475" i="1"/>
  <c r="K3475" i="1" s="1"/>
  <c r="J3475" i="1"/>
  <c r="O3475" i="1" s="1"/>
  <c r="M3475" i="1"/>
  <c r="N3475" i="1"/>
  <c r="I3476" i="1"/>
  <c r="K3476" i="1" s="1"/>
  <c r="J3476" i="1"/>
  <c r="O3476" i="1" s="1"/>
  <c r="L3476" i="1"/>
  <c r="I3477" i="1"/>
  <c r="J3477" i="1"/>
  <c r="O3477" i="1" s="1"/>
  <c r="I3478" i="1"/>
  <c r="M3478" i="1" s="1"/>
  <c r="J3478" i="1"/>
  <c r="O3478" i="1" s="1"/>
  <c r="K3478" i="1"/>
  <c r="L3478" i="1"/>
  <c r="N3478" i="1"/>
  <c r="I3479" i="1"/>
  <c r="J3479" i="1"/>
  <c r="O3479" i="1" s="1"/>
  <c r="I3480" i="1"/>
  <c r="L3480" i="1" s="1"/>
  <c r="J3480" i="1"/>
  <c r="O3480" i="1" s="1"/>
  <c r="K3480" i="1"/>
  <c r="N3480" i="1"/>
  <c r="I3481" i="1"/>
  <c r="J3481" i="1"/>
  <c r="O3481" i="1" s="1"/>
  <c r="I3482" i="1"/>
  <c r="J3482" i="1"/>
  <c r="O3482" i="1" s="1"/>
  <c r="K3482" i="1"/>
  <c r="L3482" i="1"/>
  <c r="M3482" i="1"/>
  <c r="N3482" i="1"/>
  <c r="I3483" i="1"/>
  <c r="J3483" i="1"/>
  <c r="O3483" i="1" s="1"/>
  <c r="K3483" i="1"/>
  <c r="L3483" i="1"/>
  <c r="M3483" i="1"/>
  <c r="N3483" i="1"/>
  <c r="I3484" i="1"/>
  <c r="K3484" i="1" s="1"/>
  <c r="J3484" i="1"/>
  <c r="O3484" i="1" s="1"/>
  <c r="L3484" i="1"/>
  <c r="M3484" i="1"/>
  <c r="N3484" i="1"/>
  <c r="I3485" i="1"/>
  <c r="L3485" i="1" s="1"/>
  <c r="J3485" i="1"/>
  <c r="O3485" i="1" s="1"/>
  <c r="N3485" i="1"/>
  <c r="I3486" i="1"/>
  <c r="L3486" i="1" s="1"/>
  <c r="J3486" i="1"/>
  <c r="O3486" i="1" s="1"/>
  <c r="I3487" i="1"/>
  <c r="J3487" i="1"/>
  <c r="O3487" i="1" s="1"/>
  <c r="K3487" i="1"/>
  <c r="I3488" i="1"/>
  <c r="J3488" i="1"/>
  <c r="O3488" i="1" s="1"/>
  <c r="K3488" i="1"/>
  <c r="L3488" i="1"/>
  <c r="M3488" i="1"/>
  <c r="N3488" i="1"/>
  <c r="I3489" i="1"/>
  <c r="K3489" i="1" s="1"/>
  <c r="J3489" i="1"/>
  <c r="O3489" i="1" s="1"/>
  <c r="M3489" i="1"/>
  <c r="N3489" i="1"/>
  <c r="I3490" i="1"/>
  <c r="J3490" i="1"/>
  <c r="O3490" i="1" s="1"/>
  <c r="K3490" i="1"/>
  <c r="L3490" i="1"/>
  <c r="M3490" i="1"/>
  <c r="N3490" i="1"/>
  <c r="I3491" i="1"/>
  <c r="J3491" i="1"/>
  <c r="O3491" i="1" s="1"/>
  <c r="I3492" i="1"/>
  <c r="J3492" i="1"/>
  <c r="O3492" i="1" s="1"/>
  <c r="I3493" i="1"/>
  <c r="L3493" i="1" s="1"/>
  <c r="J3493" i="1"/>
  <c r="O3493" i="1" s="1"/>
  <c r="K3493" i="1"/>
  <c r="M3493" i="1"/>
  <c r="N3493" i="1"/>
  <c r="I3494" i="1"/>
  <c r="J3494" i="1"/>
  <c r="O3494" i="1" s="1"/>
  <c r="I3495" i="1"/>
  <c r="N3495" i="1" s="1"/>
  <c r="J3495" i="1"/>
  <c r="O3495" i="1" s="1"/>
  <c r="K3495" i="1"/>
  <c r="I3496" i="1"/>
  <c r="J3496" i="1"/>
  <c r="O3496" i="1" s="1"/>
  <c r="I3497" i="1"/>
  <c r="J3497" i="1"/>
  <c r="O3497" i="1" s="1"/>
  <c r="K3497" i="1"/>
  <c r="L3497" i="1"/>
  <c r="M3497" i="1"/>
  <c r="N3497" i="1"/>
  <c r="I3498" i="1"/>
  <c r="J3498" i="1"/>
  <c r="O3498" i="1" s="1"/>
  <c r="K3498" i="1"/>
  <c r="L3498" i="1"/>
  <c r="M3498" i="1"/>
  <c r="N3498" i="1"/>
  <c r="I3499" i="1"/>
  <c r="K3499" i="1" s="1"/>
  <c r="J3499" i="1"/>
  <c r="O3499" i="1" s="1"/>
  <c r="L3499" i="1"/>
  <c r="M3499" i="1"/>
  <c r="I3500" i="1"/>
  <c r="K3500" i="1" s="1"/>
  <c r="J3500" i="1"/>
  <c r="O3500" i="1" s="1"/>
  <c r="N3500" i="1"/>
  <c r="I3501" i="1"/>
  <c r="J3501" i="1"/>
  <c r="O3501" i="1" s="1"/>
  <c r="I3502" i="1"/>
  <c r="J3502" i="1"/>
  <c r="O3502" i="1" s="1"/>
  <c r="I3503" i="1"/>
  <c r="N3503" i="1" s="1"/>
  <c r="J3503" i="1"/>
  <c r="O3503" i="1" s="1"/>
  <c r="K3503" i="1"/>
  <c r="L3503" i="1"/>
  <c r="M3503" i="1"/>
  <c r="I3504" i="1"/>
  <c r="K3504" i="1" s="1"/>
  <c r="J3504" i="1"/>
  <c r="O3504" i="1" s="1"/>
  <c r="M3504" i="1"/>
  <c r="N3504" i="1"/>
  <c r="I3505" i="1"/>
  <c r="J3505" i="1"/>
  <c r="O3505" i="1" s="1"/>
  <c r="L3505" i="1"/>
  <c r="I3506" i="1"/>
  <c r="J3506" i="1"/>
  <c r="O3506" i="1" s="1"/>
  <c r="K3506" i="1"/>
  <c r="L3506" i="1"/>
  <c r="M3506" i="1"/>
  <c r="N3506" i="1"/>
  <c r="I3507" i="1"/>
  <c r="J3507" i="1"/>
  <c r="O3507" i="1" s="1"/>
  <c r="K3507" i="1"/>
  <c r="I3508" i="1"/>
  <c r="K3508" i="1" s="1"/>
  <c r="J3508" i="1"/>
  <c r="O3508" i="1" s="1"/>
  <c r="L3508" i="1"/>
  <c r="M3508" i="1"/>
  <c r="N3508" i="1"/>
  <c r="I3509" i="1"/>
  <c r="J3509" i="1"/>
  <c r="O3509" i="1" s="1"/>
  <c r="I3510" i="1"/>
  <c r="M3510" i="1" s="1"/>
  <c r="J3510" i="1"/>
  <c r="O3510" i="1" s="1"/>
  <c r="K3510" i="1"/>
  <c r="I3511" i="1"/>
  <c r="J3511" i="1"/>
  <c r="O3511" i="1" s="1"/>
  <c r="M3511" i="1"/>
  <c r="I3512" i="1"/>
  <c r="J3512" i="1"/>
  <c r="O3512" i="1" s="1"/>
  <c r="K3512" i="1"/>
  <c r="L3512" i="1"/>
  <c r="M3512" i="1"/>
  <c r="N3512" i="1"/>
  <c r="I3513" i="1"/>
  <c r="K3513" i="1" s="1"/>
  <c r="J3513" i="1"/>
  <c r="O3513" i="1" s="1"/>
  <c r="N3513" i="1"/>
  <c r="I3514" i="1"/>
  <c r="J3514" i="1"/>
  <c r="O3514" i="1" s="1"/>
  <c r="K3514" i="1"/>
  <c r="L3514" i="1"/>
  <c r="M3514" i="1"/>
  <c r="N3514" i="1"/>
  <c r="I3515" i="1"/>
  <c r="L3515" i="1" s="1"/>
  <c r="J3515" i="1"/>
  <c r="O3515" i="1" s="1"/>
  <c r="K3515" i="1"/>
  <c r="N3515" i="1"/>
  <c r="I3516" i="1"/>
  <c r="J3516" i="1"/>
  <c r="O3516" i="1" s="1"/>
  <c r="M3516" i="1"/>
  <c r="I3517" i="1"/>
  <c r="J3517" i="1"/>
  <c r="O3517" i="1" s="1"/>
  <c r="I3518" i="1"/>
  <c r="J3518" i="1"/>
  <c r="O3518" i="1" s="1"/>
  <c r="K3518" i="1"/>
  <c r="L3518" i="1"/>
  <c r="M3518" i="1"/>
  <c r="N3518" i="1"/>
  <c r="I3519" i="1"/>
  <c r="J3519" i="1"/>
  <c r="O3519" i="1" s="1"/>
  <c r="K3519" i="1"/>
  <c r="L3519" i="1"/>
  <c r="M3519" i="1"/>
  <c r="N3519" i="1"/>
  <c r="I3520" i="1"/>
  <c r="K3520" i="1" s="1"/>
  <c r="J3520" i="1"/>
  <c r="O3520" i="1" s="1"/>
  <c r="L3520" i="1"/>
  <c r="M3520" i="1"/>
  <c r="I3521" i="1"/>
  <c r="K3521" i="1" s="1"/>
  <c r="J3521" i="1"/>
  <c r="O3521" i="1" s="1"/>
  <c r="M3521" i="1"/>
  <c r="N3521" i="1"/>
  <c r="I3522" i="1"/>
  <c r="L3522" i="1" s="1"/>
  <c r="J3522" i="1"/>
  <c r="O3522" i="1" s="1"/>
  <c r="K3522" i="1"/>
  <c r="N3522" i="1"/>
  <c r="I3523" i="1"/>
  <c r="J3523" i="1"/>
  <c r="O3523" i="1" s="1"/>
  <c r="L3523" i="1"/>
  <c r="I3524" i="1"/>
  <c r="J3524" i="1"/>
  <c r="O3524" i="1" s="1"/>
  <c r="M3524" i="1"/>
  <c r="I3525" i="1"/>
  <c r="J3525" i="1"/>
  <c r="O3525" i="1" s="1"/>
  <c r="N3525" i="1"/>
  <c r="I3526" i="1"/>
  <c r="J3526" i="1"/>
  <c r="O3526" i="1" s="1"/>
  <c r="K3526" i="1"/>
  <c r="L3526" i="1"/>
  <c r="M3526" i="1"/>
  <c r="N3526" i="1"/>
  <c r="I3527" i="1"/>
  <c r="J3527" i="1"/>
  <c r="O3527" i="1" s="1"/>
  <c r="K3527" i="1"/>
  <c r="L3527" i="1"/>
  <c r="M3527" i="1"/>
  <c r="N3527" i="1"/>
  <c r="I3528" i="1"/>
  <c r="K3528" i="1" s="1"/>
  <c r="J3528" i="1"/>
  <c r="O3528" i="1" s="1"/>
  <c r="N3528" i="1"/>
  <c r="I3529" i="1"/>
  <c r="K3529" i="1" s="1"/>
  <c r="J3529" i="1"/>
  <c r="O3529" i="1" s="1"/>
  <c r="M3529" i="1"/>
  <c r="N3529" i="1"/>
  <c r="I3530" i="1"/>
  <c r="L3530" i="1" s="1"/>
  <c r="J3530" i="1"/>
  <c r="O3530" i="1" s="1"/>
  <c r="K3530" i="1"/>
  <c r="N3530" i="1"/>
  <c r="I3531" i="1"/>
  <c r="L3531" i="1" s="1"/>
  <c r="J3531" i="1"/>
  <c r="O3531" i="1" s="1"/>
  <c r="I3532" i="1"/>
  <c r="J3532" i="1"/>
  <c r="O3532" i="1" s="1"/>
  <c r="M3532" i="1"/>
  <c r="I3533" i="1"/>
  <c r="J3533" i="1"/>
  <c r="O3533" i="1" s="1"/>
  <c r="K3533" i="1"/>
  <c r="N3533" i="1"/>
  <c r="I3534" i="1"/>
  <c r="J3534" i="1"/>
  <c r="O3534" i="1" s="1"/>
  <c r="K3534" i="1"/>
  <c r="L3534" i="1"/>
  <c r="M3534" i="1"/>
  <c r="N3534" i="1"/>
  <c r="I3535" i="1"/>
  <c r="J3535" i="1"/>
  <c r="O3535" i="1" s="1"/>
  <c r="K3535" i="1"/>
  <c r="L3535" i="1"/>
  <c r="M3535" i="1"/>
  <c r="N3535" i="1"/>
  <c r="I3536" i="1"/>
  <c r="J3536" i="1"/>
  <c r="O3536" i="1" s="1"/>
  <c r="N3536" i="1"/>
  <c r="I3537" i="1"/>
  <c r="K3537" i="1" s="1"/>
  <c r="J3537" i="1"/>
  <c r="O3537" i="1" s="1"/>
  <c r="M3537" i="1"/>
  <c r="N3537" i="1"/>
  <c r="I3538" i="1"/>
  <c r="L3538" i="1" s="1"/>
  <c r="J3538" i="1"/>
  <c r="O3538" i="1" s="1"/>
  <c r="K3538" i="1"/>
  <c r="N3538" i="1"/>
  <c r="I3539" i="1"/>
  <c r="J3539" i="1"/>
  <c r="O3539" i="1" s="1"/>
  <c r="I3540" i="1"/>
  <c r="J3540" i="1"/>
  <c r="O3540" i="1" s="1"/>
  <c r="I3541" i="1"/>
  <c r="K3541" i="1" s="1"/>
  <c r="J3541" i="1"/>
  <c r="O3541" i="1" s="1"/>
  <c r="I3542" i="1"/>
  <c r="J3542" i="1"/>
  <c r="O3542" i="1" s="1"/>
  <c r="K3542" i="1"/>
  <c r="L3542" i="1"/>
  <c r="M3542" i="1"/>
  <c r="N3542" i="1"/>
  <c r="I3543" i="1"/>
  <c r="J3543" i="1"/>
  <c r="O3543" i="1" s="1"/>
  <c r="K3543" i="1"/>
  <c r="L3543" i="1"/>
  <c r="M3543" i="1"/>
  <c r="N3543" i="1"/>
  <c r="I3544" i="1"/>
  <c r="K3544" i="1" s="1"/>
  <c r="J3544" i="1"/>
  <c r="O3544" i="1" s="1"/>
  <c r="L3544" i="1"/>
  <c r="M3544" i="1"/>
  <c r="N3544" i="1"/>
  <c r="I3545" i="1"/>
  <c r="K3545" i="1" s="1"/>
  <c r="J3545" i="1"/>
  <c r="O3545" i="1" s="1"/>
  <c r="M3545" i="1"/>
  <c r="N3545" i="1"/>
  <c r="I3546" i="1"/>
  <c r="L3546" i="1" s="1"/>
  <c r="J3546" i="1"/>
  <c r="O3546" i="1" s="1"/>
  <c r="K3546" i="1"/>
  <c r="N3546" i="1"/>
  <c r="I3547" i="1"/>
  <c r="J3547" i="1"/>
  <c r="O3547" i="1" s="1"/>
  <c r="L3547" i="1"/>
  <c r="I3548" i="1"/>
  <c r="J3548" i="1"/>
  <c r="O3548" i="1" s="1"/>
  <c r="I3549" i="1"/>
  <c r="J3549" i="1"/>
  <c r="O3549" i="1" s="1"/>
  <c r="I3550" i="1"/>
  <c r="J3550" i="1"/>
  <c r="O3550" i="1" s="1"/>
  <c r="K3550" i="1"/>
  <c r="L3550" i="1"/>
  <c r="M3550" i="1"/>
  <c r="N3550" i="1"/>
  <c r="I3551" i="1"/>
  <c r="J3551" i="1"/>
  <c r="O3551" i="1" s="1"/>
  <c r="K3551" i="1"/>
  <c r="L3551" i="1"/>
  <c r="M3551" i="1"/>
  <c r="N3551" i="1"/>
  <c r="I3552" i="1"/>
  <c r="K3552" i="1" s="1"/>
  <c r="J3552" i="1"/>
  <c r="O3552" i="1" s="1"/>
  <c r="L3552" i="1"/>
  <c r="M3552" i="1"/>
  <c r="N3552" i="1"/>
  <c r="I3553" i="1"/>
  <c r="K3553" i="1" s="1"/>
  <c r="J3553" i="1"/>
  <c r="O3553" i="1" s="1"/>
  <c r="M3553" i="1"/>
  <c r="N3553" i="1"/>
  <c r="I3554" i="1"/>
  <c r="L3554" i="1" s="1"/>
  <c r="J3554" i="1"/>
  <c r="O3554" i="1" s="1"/>
  <c r="K3554" i="1"/>
  <c r="N3554" i="1"/>
  <c r="I3555" i="1"/>
  <c r="J3555" i="1"/>
  <c r="O3555" i="1" s="1"/>
  <c r="L3555" i="1"/>
  <c r="I3556" i="1"/>
  <c r="J3556" i="1"/>
  <c r="O3556" i="1" s="1"/>
  <c r="M3556" i="1"/>
  <c r="I3557" i="1"/>
  <c r="J3557" i="1"/>
  <c r="O3557" i="1" s="1"/>
  <c r="K3557" i="1"/>
  <c r="N3557" i="1"/>
  <c r="I3558" i="1"/>
  <c r="J3558" i="1"/>
  <c r="O3558" i="1" s="1"/>
  <c r="K3558" i="1"/>
  <c r="L3558" i="1"/>
  <c r="M3558" i="1"/>
  <c r="N3558" i="1"/>
  <c r="I3559" i="1"/>
  <c r="J3559" i="1"/>
  <c r="O3559" i="1" s="1"/>
  <c r="K3559" i="1"/>
  <c r="L3559" i="1"/>
  <c r="M3559" i="1"/>
  <c r="N3559" i="1"/>
  <c r="I3560" i="1"/>
  <c r="J3560" i="1"/>
  <c r="O3560" i="1" s="1"/>
  <c r="L3560" i="1"/>
  <c r="I3561" i="1"/>
  <c r="K3561" i="1" s="1"/>
  <c r="J3561" i="1"/>
  <c r="O3561" i="1" s="1"/>
  <c r="M3561" i="1"/>
  <c r="N3561" i="1"/>
  <c r="I3562" i="1"/>
  <c r="L3562" i="1" s="1"/>
  <c r="J3562" i="1"/>
  <c r="O3562" i="1" s="1"/>
  <c r="K3562" i="1"/>
  <c r="N3562" i="1"/>
  <c r="I3563" i="1"/>
  <c r="J3563" i="1"/>
  <c r="O3563" i="1" s="1"/>
  <c r="L3563" i="1"/>
  <c r="I3564" i="1"/>
  <c r="M3564" i="1" s="1"/>
  <c r="J3564" i="1"/>
  <c r="O3564" i="1" s="1"/>
  <c r="I3565" i="1"/>
  <c r="J3565" i="1"/>
  <c r="O3565" i="1" s="1"/>
  <c r="K3565" i="1"/>
  <c r="N3565" i="1"/>
  <c r="I3566" i="1"/>
  <c r="J3566" i="1"/>
  <c r="O3566" i="1" s="1"/>
  <c r="K3566" i="1"/>
  <c r="L3566" i="1"/>
  <c r="M3566" i="1"/>
  <c r="N3566" i="1"/>
  <c r="I3567" i="1"/>
  <c r="J3567" i="1"/>
  <c r="O3567" i="1" s="1"/>
  <c r="K3567" i="1"/>
  <c r="L3567" i="1"/>
  <c r="M3567" i="1"/>
  <c r="N3567" i="1"/>
  <c r="I3568" i="1"/>
  <c r="J3568" i="1"/>
  <c r="O3568" i="1" s="1"/>
  <c r="N3568" i="1"/>
  <c r="I3569" i="1"/>
  <c r="K3569" i="1" s="1"/>
  <c r="J3569" i="1"/>
  <c r="O3569" i="1" s="1"/>
  <c r="M3569" i="1"/>
  <c r="N3569" i="1"/>
  <c r="I3570" i="1"/>
  <c r="L3570" i="1" s="1"/>
  <c r="J3570" i="1"/>
  <c r="O3570" i="1" s="1"/>
  <c r="K3570" i="1"/>
  <c r="N3570" i="1"/>
  <c r="I3571" i="1"/>
  <c r="J3571" i="1"/>
  <c r="O3571" i="1" s="1"/>
  <c r="I3572" i="1"/>
  <c r="J3572" i="1"/>
  <c r="O3572" i="1" s="1"/>
  <c r="I3573" i="1"/>
  <c r="J3573" i="1"/>
  <c r="O3573" i="1" s="1"/>
  <c r="K3573" i="1"/>
  <c r="I3574" i="1"/>
  <c r="J3574" i="1"/>
  <c r="O3574" i="1" s="1"/>
  <c r="K3574" i="1"/>
  <c r="L3574" i="1"/>
  <c r="M3574" i="1"/>
  <c r="N3574" i="1"/>
  <c r="I3575" i="1"/>
  <c r="J3575" i="1"/>
  <c r="O3575" i="1" s="1"/>
  <c r="K3575" i="1"/>
  <c r="L3575" i="1"/>
  <c r="M3575" i="1"/>
  <c r="N3575" i="1"/>
  <c r="I3576" i="1"/>
  <c r="J3576" i="1"/>
  <c r="O3576" i="1" s="1"/>
  <c r="M3576" i="1"/>
  <c r="I3577" i="1"/>
  <c r="K3577" i="1" s="1"/>
  <c r="J3577" i="1"/>
  <c r="O3577" i="1" s="1"/>
  <c r="M3577" i="1"/>
  <c r="N3577" i="1"/>
  <c r="I3578" i="1"/>
  <c r="L3578" i="1" s="1"/>
  <c r="J3578" i="1"/>
  <c r="O3578" i="1" s="1"/>
  <c r="K3578" i="1"/>
  <c r="N3578" i="1"/>
  <c r="I3579" i="1"/>
  <c r="J3579" i="1"/>
  <c r="O3579" i="1" s="1"/>
  <c r="I3580" i="1"/>
  <c r="J3580" i="1"/>
  <c r="O3580" i="1" s="1"/>
  <c r="M3580" i="1"/>
  <c r="I3581" i="1"/>
  <c r="J3581" i="1"/>
  <c r="O3581" i="1" s="1"/>
  <c r="I3582" i="1"/>
  <c r="J3582" i="1"/>
  <c r="O3582" i="1" s="1"/>
  <c r="K3582" i="1"/>
  <c r="L3582" i="1"/>
  <c r="M3582" i="1"/>
  <c r="N3582" i="1"/>
  <c r="I3583" i="1"/>
  <c r="J3583" i="1"/>
  <c r="O3583" i="1" s="1"/>
  <c r="K3583" i="1"/>
  <c r="L3583" i="1"/>
  <c r="M3583" i="1"/>
  <c r="N3583" i="1"/>
  <c r="I3584" i="1"/>
  <c r="K3584" i="1" s="1"/>
  <c r="J3584" i="1"/>
  <c r="O3584" i="1" s="1"/>
  <c r="L3584" i="1"/>
  <c r="M3584" i="1"/>
  <c r="I3585" i="1"/>
  <c r="K3585" i="1" s="1"/>
  <c r="J3585" i="1"/>
  <c r="O3585" i="1" s="1"/>
  <c r="M3585" i="1"/>
  <c r="N3585" i="1"/>
  <c r="I3586" i="1"/>
  <c r="L3586" i="1" s="1"/>
  <c r="J3586" i="1"/>
  <c r="O3586" i="1" s="1"/>
  <c r="K3586" i="1"/>
  <c r="N3586" i="1"/>
  <c r="I3587" i="1"/>
  <c r="J3587" i="1"/>
  <c r="O3587" i="1" s="1"/>
  <c r="L3587" i="1"/>
  <c r="I3588" i="1"/>
  <c r="J3588" i="1"/>
  <c r="O3588" i="1" s="1"/>
  <c r="M3588" i="1"/>
  <c r="I3589" i="1"/>
  <c r="J3589" i="1"/>
  <c r="O3589" i="1" s="1"/>
  <c r="N3589" i="1"/>
  <c r="I3590" i="1"/>
  <c r="J3590" i="1"/>
  <c r="O3590" i="1" s="1"/>
  <c r="K3590" i="1"/>
  <c r="L3590" i="1"/>
  <c r="M3590" i="1"/>
  <c r="N3590" i="1"/>
  <c r="I3591" i="1"/>
  <c r="J3591" i="1"/>
  <c r="O3591" i="1" s="1"/>
  <c r="K3591" i="1"/>
  <c r="L3591" i="1"/>
  <c r="M3591" i="1"/>
  <c r="N3591" i="1"/>
  <c r="I3592" i="1"/>
  <c r="K3592" i="1" s="1"/>
  <c r="J3592" i="1"/>
  <c r="O3592" i="1" s="1"/>
  <c r="N3592" i="1"/>
  <c r="I3593" i="1"/>
  <c r="K3593" i="1" s="1"/>
  <c r="J3593" i="1"/>
  <c r="O3593" i="1" s="1"/>
  <c r="M3593" i="1"/>
  <c r="N3593" i="1"/>
  <c r="I3594" i="1"/>
  <c r="L3594" i="1" s="1"/>
  <c r="J3594" i="1"/>
  <c r="O3594" i="1" s="1"/>
  <c r="K3594" i="1"/>
  <c r="N3594" i="1"/>
  <c r="I3595" i="1"/>
  <c r="L3595" i="1" s="1"/>
  <c r="J3595" i="1"/>
  <c r="O3595" i="1" s="1"/>
  <c r="I3596" i="1"/>
  <c r="J3596" i="1"/>
  <c r="O3596" i="1" s="1"/>
  <c r="I3597" i="1"/>
  <c r="J3597" i="1"/>
  <c r="O3597" i="1" s="1"/>
  <c r="K3597" i="1"/>
  <c r="N3597" i="1"/>
  <c r="I3598" i="1"/>
  <c r="J3598" i="1"/>
  <c r="O3598" i="1" s="1"/>
  <c r="K3598" i="1"/>
  <c r="L3598" i="1"/>
  <c r="M3598" i="1"/>
  <c r="N3598" i="1"/>
  <c r="I3599" i="1"/>
  <c r="J3599" i="1"/>
  <c r="O3599" i="1" s="1"/>
  <c r="K3599" i="1"/>
  <c r="L3599" i="1"/>
  <c r="M3599" i="1"/>
  <c r="N3599" i="1"/>
  <c r="I3600" i="1"/>
  <c r="J3600" i="1"/>
  <c r="O3600" i="1" s="1"/>
  <c r="M3600" i="1"/>
  <c r="N3600" i="1"/>
  <c r="I3601" i="1"/>
  <c r="K3601" i="1" s="1"/>
  <c r="J3601" i="1"/>
  <c r="O3601" i="1" s="1"/>
  <c r="M3601" i="1"/>
  <c r="N3601" i="1"/>
  <c r="I3602" i="1"/>
  <c r="L3602" i="1" s="1"/>
  <c r="J3602" i="1"/>
  <c r="O3602" i="1" s="1"/>
  <c r="K3602" i="1"/>
  <c r="N3602" i="1"/>
  <c r="I3603" i="1"/>
  <c r="J3603" i="1"/>
  <c r="O3603" i="1" s="1"/>
  <c r="I3604" i="1"/>
  <c r="J3604" i="1"/>
  <c r="O3604" i="1" s="1"/>
  <c r="I3605" i="1"/>
  <c r="K3605" i="1" s="1"/>
  <c r="J3605" i="1"/>
  <c r="O3605" i="1" s="1"/>
  <c r="I3606" i="1"/>
  <c r="J3606" i="1"/>
  <c r="O3606" i="1" s="1"/>
  <c r="K3606" i="1"/>
  <c r="L3606" i="1"/>
  <c r="M3606" i="1"/>
  <c r="N3606" i="1"/>
  <c r="I3607" i="1"/>
  <c r="J3607" i="1"/>
  <c r="O3607" i="1" s="1"/>
  <c r="K3607" i="1"/>
  <c r="L3607" i="1"/>
  <c r="M3607" i="1"/>
  <c r="N3607" i="1"/>
  <c r="I3608" i="1"/>
  <c r="K3608" i="1" s="1"/>
  <c r="J3608" i="1"/>
  <c r="O3608" i="1" s="1"/>
  <c r="L3608" i="1"/>
  <c r="M3608" i="1"/>
  <c r="N3608" i="1"/>
  <c r="I3609" i="1"/>
  <c r="K3609" i="1" s="1"/>
  <c r="J3609" i="1"/>
  <c r="O3609" i="1" s="1"/>
  <c r="M3609" i="1"/>
  <c r="N3609" i="1"/>
  <c r="I3610" i="1"/>
  <c r="L3610" i="1" s="1"/>
  <c r="J3610" i="1"/>
  <c r="O3610" i="1" s="1"/>
  <c r="K3610" i="1"/>
  <c r="N3610" i="1"/>
  <c r="I3611" i="1"/>
  <c r="J3611" i="1"/>
  <c r="O3611" i="1" s="1"/>
  <c r="L3611" i="1"/>
  <c r="I3612" i="1"/>
  <c r="J3612" i="1"/>
  <c r="O3612" i="1" s="1"/>
  <c r="I3613" i="1"/>
  <c r="J3613" i="1"/>
  <c r="O3613" i="1" s="1"/>
  <c r="N3613" i="1"/>
  <c r="I3614" i="1"/>
  <c r="J3614" i="1"/>
  <c r="O3614" i="1" s="1"/>
  <c r="K3614" i="1"/>
  <c r="L3614" i="1"/>
  <c r="M3614" i="1"/>
  <c r="N3614" i="1"/>
  <c r="I3615" i="1"/>
  <c r="J3615" i="1"/>
  <c r="O3615" i="1" s="1"/>
  <c r="K3615" i="1"/>
  <c r="L3615" i="1"/>
  <c r="M3615" i="1"/>
  <c r="N3615" i="1"/>
  <c r="I3616" i="1"/>
  <c r="K3616" i="1" s="1"/>
  <c r="J3616" i="1"/>
  <c r="O3616" i="1" s="1"/>
  <c r="L3616" i="1"/>
  <c r="M3616" i="1"/>
  <c r="N3616" i="1"/>
  <c r="I3617" i="1"/>
  <c r="K3617" i="1" s="1"/>
  <c r="J3617" i="1"/>
  <c r="O3617" i="1" s="1"/>
  <c r="M3617" i="1"/>
  <c r="N3617" i="1"/>
  <c r="I3618" i="1"/>
  <c r="L3618" i="1" s="1"/>
  <c r="J3618" i="1"/>
  <c r="O3618" i="1" s="1"/>
  <c r="K3618" i="1"/>
  <c r="N3618" i="1"/>
  <c r="I3619" i="1"/>
  <c r="J3619" i="1"/>
  <c r="O3619" i="1" s="1"/>
  <c r="L3619" i="1"/>
  <c r="I3620" i="1"/>
  <c r="J3620" i="1"/>
  <c r="O3620" i="1" s="1"/>
  <c r="M3620" i="1"/>
  <c r="I3621" i="1"/>
  <c r="J3621" i="1"/>
  <c r="O3621" i="1" s="1"/>
  <c r="K3621" i="1"/>
  <c r="N3621" i="1"/>
  <c r="I3622" i="1"/>
  <c r="J3622" i="1"/>
  <c r="O3622" i="1" s="1"/>
  <c r="K3622" i="1"/>
  <c r="L3622" i="1"/>
  <c r="M3622" i="1"/>
  <c r="N3622" i="1"/>
  <c r="I3623" i="1"/>
  <c r="J3623" i="1"/>
  <c r="O3623" i="1" s="1"/>
  <c r="K3623" i="1"/>
  <c r="L3623" i="1"/>
  <c r="M3623" i="1"/>
  <c r="N3623" i="1"/>
  <c r="I3624" i="1"/>
  <c r="J3624" i="1"/>
  <c r="O3624" i="1" s="1"/>
  <c r="L3624" i="1"/>
  <c r="I3625" i="1"/>
  <c r="K3625" i="1" s="1"/>
  <c r="J3625" i="1"/>
  <c r="O3625" i="1" s="1"/>
  <c r="M3625" i="1"/>
  <c r="N3625" i="1"/>
  <c r="I3626" i="1"/>
  <c r="L3626" i="1" s="1"/>
  <c r="J3626" i="1"/>
  <c r="O3626" i="1" s="1"/>
  <c r="K3626" i="1"/>
  <c r="N3626" i="1"/>
  <c r="I3627" i="1"/>
  <c r="J3627" i="1"/>
  <c r="O3627" i="1" s="1"/>
  <c r="I3628" i="1"/>
  <c r="M3628" i="1" s="1"/>
  <c r="J3628" i="1"/>
  <c r="O3628" i="1" s="1"/>
  <c r="I3629" i="1"/>
  <c r="J3629" i="1"/>
  <c r="O3629" i="1" s="1"/>
  <c r="K3629" i="1"/>
  <c r="N3629" i="1"/>
  <c r="I3630" i="1"/>
  <c r="J3630" i="1"/>
  <c r="O3630" i="1" s="1"/>
  <c r="K3630" i="1"/>
  <c r="L3630" i="1"/>
  <c r="M3630" i="1"/>
  <c r="N3630" i="1"/>
  <c r="I3631" i="1"/>
  <c r="J3631" i="1"/>
  <c r="O3631" i="1" s="1"/>
  <c r="K3631" i="1"/>
  <c r="L3631" i="1"/>
  <c r="M3631" i="1"/>
  <c r="N3631" i="1"/>
  <c r="I3632" i="1"/>
  <c r="J3632" i="1"/>
  <c r="O3632" i="1" s="1"/>
  <c r="I3633" i="1"/>
  <c r="K3633" i="1" s="1"/>
  <c r="J3633" i="1"/>
  <c r="O3633" i="1" s="1"/>
  <c r="M3633" i="1"/>
  <c r="N3633" i="1"/>
  <c r="I3634" i="1"/>
  <c r="L3634" i="1" s="1"/>
  <c r="J3634" i="1"/>
  <c r="O3634" i="1" s="1"/>
  <c r="K3634" i="1"/>
  <c r="N3634" i="1"/>
  <c r="I3635" i="1"/>
  <c r="J3635" i="1"/>
  <c r="O3635" i="1" s="1"/>
  <c r="I3636" i="1"/>
  <c r="J3636" i="1"/>
  <c r="O3636" i="1" s="1"/>
  <c r="I3637" i="1"/>
  <c r="J3637" i="1"/>
  <c r="O3637" i="1" s="1"/>
  <c r="K3637" i="1"/>
  <c r="I3638" i="1"/>
  <c r="J3638" i="1"/>
  <c r="O3638" i="1" s="1"/>
  <c r="K3638" i="1"/>
  <c r="L3638" i="1"/>
  <c r="M3638" i="1"/>
  <c r="N3638" i="1"/>
  <c r="I3639" i="1"/>
  <c r="J3639" i="1"/>
  <c r="O3639" i="1" s="1"/>
  <c r="K3639" i="1"/>
  <c r="L3639" i="1"/>
  <c r="M3639" i="1"/>
  <c r="N3639" i="1"/>
  <c r="I3640" i="1"/>
  <c r="M3640" i="1" s="1"/>
  <c r="J3640" i="1"/>
  <c r="O3640" i="1" s="1"/>
  <c r="I3641" i="1"/>
  <c r="K3641" i="1" s="1"/>
  <c r="J3641" i="1"/>
  <c r="O3641" i="1" s="1"/>
  <c r="M3641" i="1"/>
  <c r="N3641" i="1"/>
  <c r="I3642" i="1"/>
  <c r="L3642" i="1" s="1"/>
  <c r="J3642" i="1"/>
  <c r="O3642" i="1" s="1"/>
  <c r="K3642" i="1"/>
  <c r="N3642" i="1"/>
  <c r="I3643" i="1"/>
  <c r="J3643" i="1"/>
  <c r="O3643" i="1" s="1"/>
  <c r="I3644" i="1"/>
  <c r="J3644" i="1"/>
  <c r="O3644" i="1" s="1"/>
  <c r="M3644" i="1"/>
  <c r="I3645" i="1"/>
  <c r="J3645" i="1"/>
  <c r="O3645" i="1" s="1"/>
  <c r="I3646" i="1"/>
  <c r="J3646" i="1"/>
  <c r="O3646" i="1" s="1"/>
  <c r="K3646" i="1"/>
  <c r="L3646" i="1"/>
  <c r="M3646" i="1"/>
  <c r="N3646" i="1"/>
  <c r="I3647" i="1"/>
  <c r="J3647" i="1"/>
  <c r="O3647" i="1" s="1"/>
  <c r="K3647" i="1"/>
  <c r="L3647" i="1"/>
  <c r="M3647" i="1"/>
  <c r="N3647" i="1"/>
  <c r="I3648" i="1"/>
  <c r="K3648" i="1" s="1"/>
  <c r="J3648" i="1"/>
  <c r="O3648" i="1" s="1"/>
  <c r="L3648" i="1"/>
  <c r="M3648" i="1"/>
  <c r="I3649" i="1"/>
  <c r="K3649" i="1" s="1"/>
  <c r="J3649" i="1"/>
  <c r="O3649" i="1" s="1"/>
  <c r="M3649" i="1"/>
  <c r="N3649" i="1"/>
  <c r="I3650" i="1"/>
  <c r="L3650" i="1" s="1"/>
  <c r="J3650" i="1"/>
  <c r="O3650" i="1" s="1"/>
  <c r="K3650" i="1"/>
  <c r="N3650" i="1"/>
  <c r="I3651" i="1"/>
  <c r="J3651" i="1"/>
  <c r="O3651" i="1" s="1"/>
  <c r="L3651" i="1"/>
  <c r="I3652" i="1"/>
  <c r="J3652" i="1"/>
  <c r="O3652" i="1" s="1"/>
  <c r="M3652" i="1"/>
  <c r="I3653" i="1"/>
  <c r="J3653" i="1"/>
  <c r="O3653" i="1" s="1"/>
  <c r="N3653" i="1"/>
  <c r="I3654" i="1"/>
  <c r="J3654" i="1"/>
  <c r="O3654" i="1" s="1"/>
  <c r="K3654" i="1"/>
  <c r="L3654" i="1"/>
  <c r="M3654" i="1"/>
  <c r="N3654" i="1"/>
  <c r="I3655" i="1"/>
  <c r="J3655" i="1"/>
  <c r="O3655" i="1" s="1"/>
  <c r="K3655" i="1"/>
  <c r="L3655" i="1"/>
  <c r="M3655" i="1"/>
  <c r="N3655" i="1"/>
  <c r="I3656" i="1"/>
  <c r="K3656" i="1" s="1"/>
  <c r="J3656" i="1"/>
  <c r="O3656" i="1" s="1"/>
  <c r="N3656" i="1"/>
  <c r="I3657" i="1"/>
  <c r="K3657" i="1" s="1"/>
  <c r="J3657" i="1"/>
  <c r="O3657" i="1" s="1"/>
  <c r="M3657" i="1"/>
  <c r="N3657" i="1"/>
  <c r="I3658" i="1"/>
  <c r="L3658" i="1" s="1"/>
  <c r="J3658" i="1"/>
  <c r="O3658" i="1" s="1"/>
  <c r="K3658" i="1"/>
  <c r="N3658" i="1"/>
  <c r="I3659" i="1"/>
  <c r="L3659" i="1" s="1"/>
  <c r="J3659" i="1"/>
  <c r="O3659" i="1" s="1"/>
  <c r="I3660" i="1"/>
  <c r="J3660" i="1"/>
  <c r="O3660" i="1" s="1"/>
  <c r="I3661" i="1"/>
  <c r="J3661" i="1"/>
  <c r="O3661" i="1" s="1"/>
  <c r="K3661" i="1"/>
  <c r="N3661" i="1"/>
  <c r="I3662" i="1"/>
  <c r="J3662" i="1"/>
  <c r="O3662" i="1" s="1"/>
  <c r="K3662" i="1"/>
  <c r="L3662" i="1"/>
  <c r="M3662" i="1"/>
  <c r="N3662" i="1"/>
  <c r="I3663" i="1"/>
  <c r="J3663" i="1"/>
  <c r="O3663" i="1" s="1"/>
  <c r="K3663" i="1"/>
  <c r="L3663" i="1"/>
  <c r="M3663" i="1"/>
  <c r="N3663" i="1"/>
  <c r="I3664" i="1"/>
  <c r="J3664" i="1"/>
  <c r="O3664" i="1" s="1"/>
  <c r="M3664" i="1"/>
  <c r="N3664" i="1"/>
  <c r="I3665" i="1"/>
  <c r="K3665" i="1" s="1"/>
  <c r="J3665" i="1"/>
  <c r="O3665" i="1" s="1"/>
  <c r="M3665" i="1"/>
  <c r="N3665" i="1"/>
  <c r="I3666" i="1"/>
  <c r="L3666" i="1" s="1"/>
  <c r="J3666" i="1"/>
  <c r="O3666" i="1" s="1"/>
  <c r="K3666" i="1"/>
  <c r="N3666" i="1"/>
  <c r="I3667" i="1"/>
  <c r="J3667" i="1"/>
  <c r="O3667" i="1" s="1"/>
  <c r="I3668" i="1"/>
  <c r="J3668" i="1"/>
  <c r="O3668" i="1" s="1"/>
  <c r="I3669" i="1"/>
  <c r="K3669" i="1" s="1"/>
  <c r="J3669" i="1"/>
  <c r="O3669" i="1" s="1"/>
  <c r="I3670" i="1"/>
  <c r="J3670" i="1"/>
  <c r="O3670" i="1" s="1"/>
  <c r="K3670" i="1"/>
  <c r="L3670" i="1"/>
  <c r="M3670" i="1"/>
  <c r="N3670" i="1"/>
  <c r="I3671" i="1"/>
  <c r="J3671" i="1"/>
  <c r="O3671" i="1" s="1"/>
  <c r="K3671" i="1"/>
  <c r="L3671" i="1"/>
  <c r="M3671" i="1"/>
  <c r="N3671" i="1"/>
  <c r="I3672" i="1"/>
  <c r="K3672" i="1" s="1"/>
  <c r="J3672" i="1"/>
  <c r="O3672" i="1" s="1"/>
  <c r="L3672" i="1"/>
  <c r="M3672" i="1"/>
  <c r="N3672" i="1"/>
  <c r="I3673" i="1"/>
  <c r="K3673" i="1" s="1"/>
  <c r="J3673" i="1"/>
  <c r="O3673" i="1" s="1"/>
  <c r="M3673" i="1"/>
  <c r="N3673" i="1"/>
  <c r="I3674" i="1"/>
  <c r="L3674" i="1" s="1"/>
  <c r="J3674" i="1"/>
  <c r="O3674" i="1" s="1"/>
  <c r="K3674" i="1"/>
  <c r="N3674" i="1"/>
  <c r="I3675" i="1"/>
  <c r="J3675" i="1"/>
  <c r="O3675" i="1" s="1"/>
  <c r="L3675" i="1"/>
  <c r="I3676" i="1"/>
  <c r="J3676" i="1"/>
  <c r="O3676" i="1" s="1"/>
  <c r="I3677" i="1"/>
  <c r="J3677" i="1"/>
  <c r="O3677" i="1" s="1"/>
  <c r="N3677" i="1"/>
  <c r="I3678" i="1"/>
  <c r="J3678" i="1"/>
  <c r="O3678" i="1" s="1"/>
  <c r="K3678" i="1"/>
  <c r="L3678" i="1"/>
  <c r="M3678" i="1"/>
  <c r="N3678" i="1"/>
  <c r="I3679" i="1"/>
  <c r="J3679" i="1"/>
  <c r="O3679" i="1" s="1"/>
  <c r="K3679" i="1"/>
  <c r="L3679" i="1"/>
  <c r="M3679" i="1"/>
  <c r="N3679" i="1"/>
  <c r="I3680" i="1"/>
  <c r="K3680" i="1" s="1"/>
  <c r="J3680" i="1"/>
  <c r="O3680" i="1" s="1"/>
  <c r="L3680" i="1"/>
  <c r="M3680" i="1"/>
  <c r="N3680" i="1"/>
  <c r="I3681" i="1"/>
  <c r="K3681" i="1" s="1"/>
  <c r="J3681" i="1"/>
  <c r="O3681" i="1" s="1"/>
  <c r="M3681" i="1"/>
  <c r="N3681" i="1"/>
  <c r="I3682" i="1"/>
  <c r="L3682" i="1" s="1"/>
  <c r="J3682" i="1"/>
  <c r="O3682" i="1" s="1"/>
  <c r="K3682" i="1"/>
  <c r="N3682" i="1"/>
  <c r="I3683" i="1"/>
  <c r="J3683" i="1"/>
  <c r="O3683" i="1" s="1"/>
  <c r="L3683" i="1"/>
  <c r="I3684" i="1"/>
  <c r="J3684" i="1"/>
  <c r="O3684" i="1" s="1"/>
  <c r="M3684" i="1"/>
  <c r="I3685" i="1"/>
  <c r="J3685" i="1"/>
  <c r="O3685" i="1" s="1"/>
  <c r="K3685" i="1"/>
  <c r="N3685" i="1"/>
  <c r="I3686" i="1"/>
  <c r="J3686" i="1"/>
  <c r="O3686" i="1" s="1"/>
  <c r="K3686" i="1"/>
  <c r="L3686" i="1"/>
  <c r="M3686" i="1"/>
  <c r="N3686" i="1"/>
  <c r="I3687" i="1"/>
  <c r="J3687" i="1"/>
  <c r="O3687" i="1" s="1"/>
  <c r="K3687" i="1"/>
  <c r="L3687" i="1"/>
  <c r="M3687" i="1"/>
  <c r="N3687" i="1"/>
  <c r="I3688" i="1"/>
  <c r="J3688" i="1"/>
  <c r="O3688" i="1" s="1"/>
  <c r="L3688" i="1"/>
  <c r="I3689" i="1"/>
  <c r="K3689" i="1" s="1"/>
  <c r="J3689" i="1"/>
  <c r="O3689" i="1" s="1"/>
  <c r="M3689" i="1"/>
  <c r="N3689" i="1"/>
  <c r="I3690" i="1"/>
  <c r="L3690" i="1" s="1"/>
  <c r="J3690" i="1"/>
  <c r="O3690" i="1" s="1"/>
  <c r="K3690" i="1"/>
  <c r="N3690" i="1"/>
  <c r="I3691" i="1"/>
  <c r="J3691" i="1"/>
  <c r="O3691" i="1" s="1"/>
  <c r="L3691" i="1"/>
  <c r="I3692" i="1"/>
  <c r="M3692" i="1" s="1"/>
  <c r="J3692" i="1"/>
  <c r="O3692" i="1" s="1"/>
  <c r="I3693" i="1"/>
  <c r="J3693" i="1"/>
  <c r="O3693" i="1" s="1"/>
  <c r="K3693" i="1"/>
  <c r="N3693" i="1"/>
  <c r="I3694" i="1"/>
  <c r="J3694" i="1"/>
  <c r="O3694" i="1" s="1"/>
  <c r="K3694" i="1"/>
  <c r="L3694" i="1"/>
  <c r="M3694" i="1"/>
  <c r="N3694" i="1"/>
  <c r="I3695" i="1"/>
  <c r="J3695" i="1"/>
  <c r="O3695" i="1" s="1"/>
  <c r="K3695" i="1"/>
  <c r="L3695" i="1"/>
  <c r="M3695" i="1"/>
  <c r="N3695" i="1"/>
  <c r="I3696" i="1"/>
  <c r="J3696" i="1"/>
  <c r="O3696" i="1" s="1"/>
  <c r="N3696" i="1"/>
  <c r="I3697" i="1"/>
  <c r="K3697" i="1" s="1"/>
  <c r="J3697" i="1"/>
  <c r="O3697" i="1" s="1"/>
  <c r="M3697" i="1"/>
  <c r="N3697" i="1"/>
  <c r="I3698" i="1"/>
  <c r="L3698" i="1" s="1"/>
  <c r="J3698" i="1"/>
  <c r="O3698" i="1" s="1"/>
  <c r="K3698" i="1"/>
  <c r="N3698" i="1"/>
  <c r="I3699" i="1"/>
  <c r="J3699" i="1"/>
  <c r="O3699" i="1" s="1"/>
  <c r="I3700" i="1"/>
  <c r="J3700" i="1"/>
  <c r="O3700" i="1" s="1"/>
  <c r="I3701" i="1"/>
  <c r="J3701" i="1"/>
  <c r="O3701" i="1" s="1"/>
  <c r="K3701" i="1"/>
  <c r="I3702" i="1"/>
  <c r="J3702" i="1"/>
  <c r="O3702" i="1" s="1"/>
  <c r="K3702" i="1"/>
  <c r="L3702" i="1"/>
  <c r="M3702" i="1"/>
  <c r="N3702" i="1"/>
  <c r="I3703" i="1"/>
  <c r="J3703" i="1"/>
  <c r="O3703" i="1" s="1"/>
  <c r="K3703" i="1"/>
  <c r="L3703" i="1"/>
  <c r="M3703" i="1"/>
  <c r="N3703" i="1"/>
  <c r="I3704" i="1"/>
  <c r="J3704" i="1"/>
  <c r="O3704" i="1" s="1"/>
  <c r="I3705" i="1"/>
  <c r="K3705" i="1" s="1"/>
  <c r="J3705" i="1"/>
  <c r="O3705" i="1" s="1"/>
  <c r="M3705" i="1"/>
  <c r="N3705" i="1"/>
  <c r="I3706" i="1"/>
  <c r="L3706" i="1" s="1"/>
  <c r="J3706" i="1"/>
  <c r="O3706" i="1" s="1"/>
  <c r="K3706" i="1"/>
  <c r="N3706" i="1"/>
  <c r="I3707" i="1"/>
  <c r="J3707" i="1"/>
  <c r="O3707" i="1" s="1"/>
  <c r="I3708" i="1"/>
  <c r="J3708" i="1"/>
  <c r="O3708" i="1" s="1"/>
  <c r="K3708" i="1"/>
  <c r="M3708" i="1"/>
  <c r="I3709" i="1"/>
  <c r="J3709" i="1"/>
  <c r="O3709" i="1" s="1"/>
  <c r="I3710" i="1"/>
  <c r="J3710" i="1"/>
  <c r="O3710" i="1" s="1"/>
  <c r="K3710" i="1"/>
  <c r="L3710" i="1"/>
  <c r="M3710" i="1"/>
  <c r="N3710" i="1"/>
  <c r="I3711" i="1"/>
  <c r="J3711" i="1"/>
  <c r="O3711" i="1" s="1"/>
  <c r="K3711" i="1"/>
  <c r="L3711" i="1"/>
  <c r="M3711" i="1"/>
  <c r="N3711" i="1"/>
  <c r="I3712" i="1"/>
  <c r="J3712" i="1"/>
  <c r="O3712" i="1" s="1"/>
  <c r="M3712" i="1"/>
  <c r="N3712" i="1"/>
  <c r="I3713" i="1"/>
  <c r="K3713" i="1" s="1"/>
  <c r="J3713" i="1"/>
  <c r="O3713" i="1" s="1"/>
  <c r="M3713" i="1"/>
  <c r="N3713" i="1"/>
  <c r="I3714" i="1"/>
  <c r="J3714" i="1"/>
  <c r="O3714" i="1" s="1"/>
  <c r="K3714" i="1"/>
  <c r="I3715" i="1"/>
  <c r="J3715" i="1"/>
  <c r="O3715" i="1" s="1"/>
  <c r="I3716" i="1"/>
  <c r="J3716" i="1"/>
  <c r="O3716" i="1" s="1"/>
  <c r="L3716" i="1"/>
  <c r="I3717" i="1"/>
  <c r="J3717" i="1"/>
  <c r="O3717" i="1" s="1"/>
  <c r="K3717" i="1"/>
  <c r="L3717" i="1"/>
  <c r="M3717" i="1"/>
  <c r="N3717" i="1"/>
  <c r="I3718" i="1"/>
  <c r="J3718" i="1"/>
  <c r="O3718" i="1" s="1"/>
  <c r="K3718" i="1"/>
  <c r="L3718" i="1"/>
  <c r="M3718" i="1"/>
  <c r="N3718" i="1"/>
  <c r="I3719" i="1"/>
  <c r="J3719" i="1"/>
  <c r="O3719" i="1" s="1"/>
  <c r="K3719" i="1"/>
  <c r="L3719" i="1"/>
  <c r="M3719" i="1"/>
  <c r="N3719" i="1"/>
  <c r="I3720" i="1"/>
  <c r="K3720" i="1" s="1"/>
  <c r="J3720" i="1"/>
  <c r="O3720" i="1" s="1"/>
  <c r="L3720" i="1"/>
  <c r="M3720" i="1"/>
  <c r="I3721" i="1"/>
  <c r="J3721" i="1"/>
  <c r="O3721" i="1" s="1"/>
  <c r="I3722" i="1"/>
  <c r="J3722" i="1"/>
  <c r="O3722" i="1" s="1"/>
  <c r="K3722" i="1"/>
  <c r="N3722" i="1"/>
  <c r="I3723" i="1"/>
  <c r="J3723" i="1"/>
  <c r="O3723" i="1" s="1"/>
  <c r="K3723" i="1"/>
  <c r="L3723" i="1"/>
  <c r="I3724" i="1"/>
  <c r="J3724" i="1"/>
  <c r="O3724" i="1" s="1"/>
  <c r="I3725" i="1"/>
  <c r="J3725" i="1"/>
  <c r="O3725" i="1" s="1"/>
  <c r="I3726" i="1"/>
  <c r="J3726" i="1"/>
  <c r="O3726" i="1" s="1"/>
  <c r="K3726" i="1"/>
  <c r="L3726" i="1"/>
  <c r="M3726" i="1"/>
  <c r="N3726" i="1"/>
  <c r="I3727" i="1"/>
  <c r="J3727" i="1"/>
  <c r="O3727" i="1" s="1"/>
  <c r="K3727" i="1"/>
  <c r="L3727" i="1"/>
  <c r="M3727" i="1"/>
  <c r="N3727" i="1"/>
  <c r="I3728" i="1"/>
  <c r="J3728" i="1"/>
  <c r="O3728" i="1" s="1"/>
  <c r="N3728" i="1"/>
  <c r="I3729" i="1"/>
  <c r="J3729" i="1"/>
  <c r="O3729" i="1" s="1"/>
  <c r="M3729" i="1"/>
  <c r="N3729" i="1"/>
  <c r="I3730" i="1"/>
  <c r="K3730" i="1" s="1"/>
  <c r="J3730" i="1"/>
  <c r="O3730" i="1" s="1"/>
  <c r="I3731" i="1"/>
  <c r="J3731" i="1"/>
  <c r="O3731" i="1" s="1"/>
  <c r="I3732" i="1"/>
  <c r="N3732" i="1" s="1"/>
  <c r="J3732" i="1"/>
  <c r="O3732" i="1" s="1"/>
  <c r="K3732" i="1"/>
  <c r="L3732" i="1"/>
  <c r="M3732" i="1"/>
  <c r="I3733" i="1"/>
  <c r="M3733" i="1" s="1"/>
  <c r="J3733" i="1"/>
  <c r="O3733" i="1" s="1"/>
  <c r="K3733" i="1"/>
  <c r="L3733" i="1"/>
  <c r="N3733" i="1"/>
  <c r="I3734" i="1"/>
  <c r="J3734" i="1"/>
  <c r="O3734" i="1" s="1"/>
  <c r="K3734" i="1"/>
  <c r="L3734" i="1"/>
  <c r="M3734" i="1"/>
  <c r="N3734" i="1"/>
  <c r="I3735" i="1"/>
  <c r="J3735" i="1"/>
  <c r="O3735" i="1" s="1"/>
  <c r="K3735" i="1"/>
  <c r="L3735" i="1"/>
  <c r="M3735" i="1"/>
  <c r="N3735" i="1"/>
  <c r="I3736" i="1"/>
  <c r="K3736" i="1" s="1"/>
  <c r="J3736" i="1"/>
  <c r="O3736" i="1" s="1"/>
  <c r="L3736" i="1"/>
  <c r="M3736" i="1"/>
  <c r="N3736" i="1"/>
  <c r="I3737" i="1"/>
  <c r="J3737" i="1"/>
  <c r="O3737" i="1" s="1"/>
  <c r="N3737" i="1"/>
  <c r="I3738" i="1"/>
  <c r="J3738" i="1"/>
  <c r="O3738" i="1" s="1"/>
  <c r="I3739" i="1"/>
  <c r="J3739" i="1"/>
  <c r="O3739" i="1" s="1"/>
  <c r="K3739" i="1"/>
  <c r="L3739" i="1"/>
  <c r="I3740" i="1"/>
  <c r="N3740" i="1" s="1"/>
  <c r="J3740" i="1"/>
  <c r="O3740" i="1" s="1"/>
  <c r="M3740" i="1"/>
  <c r="I3741" i="1"/>
  <c r="J3741" i="1"/>
  <c r="O3741" i="1" s="1"/>
  <c r="I3742" i="1"/>
  <c r="J3742" i="1"/>
  <c r="O3742" i="1" s="1"/>
  <c r="K3742" i="1"/>
  <c r="L3742" i="1"/>
  <c r="M3742" i="1"/>
  <c r="N3742" i="1"/>
  <c r="I3743" i="1"/>
  <c r="J3743" i="1"/>
  <c r="O3743" i="1" s="1"/>
  <c r="K3743" i="1"/>
  <c r="L3743" i="1"/>
  <c r="M3743" i="1"/>
  <c r="N3743" i="1"/>
  <c r="I3744" i="1"/>
  <c r="J3744" i="1"/>
  <c r="O3744" i="1" s="1"/>
  <c r="M3744" i="1"/>
  <c r="N3744" i="1"/>
  <c r="I3745" i="1"/>
  <c r="J3745" i="1"/>
  <c r="O3745" i="1" s="1"/>
  <c r="M3745" i="1"/>
  <c r="N3745" i="1"/>
  <c r="I3746" i="1"/>
  <c r="J3746" i="1"/>
  <c r="O3746" i="1" s="1"/>
  <c r="K3746" i="1"/>
  <c r="I3747" i="1"/>
  <c r="J3747" i="1"/>
  <c r="O3747" i="1" s="1"/>
  <c r="I3748" i="1"/>
  <c r="J3748" i="1"/>
  <c r="O3748" i="1" s="1"/>
  <c r="L3748" i="1"/>
  <c r="I3749" i="1"/>
  <c r="J3749" i="1"/>
  <c r="O3749" i="1" s="1"/>
  <c r="K3749" i="1"/>
  <c r="L3749" i="1"/>
  <c r="M3749" i="1"/>
  <c r="N3749" i="1"/>
  <c r="I3750" i="1"/>
  <c r="J3750" i="1"/>
  <c r="O3750" i="1" s="1"/>
  <c r="K3750" i="1"/>
  <c r="L3750" i="1"/>
  <c r="M3750" i="1"/>
  <c r="N3750" i="1"/>
  <c r="I3751" i="1"/>
  <c r="J3751" i="1"/>
  <c r="O3751" i="1" s="1"/>
  <c r="K3751" i="1"/>
  <c r="L3751" i="1"/>
  <c r="M3751" i="1"/>
  <c r="N3751" i="1"/>
  <c r="I3752" i="1"/>
  <c r="K3752" i="1" s="1"/>
  <c r="J3752" i="1"/>
  <c r="O3752" i="1" s="1"/>
  <c r="L3752" i="1"/>
  <c r="M3752" i="1"/>
  <c r="I3753" i="1"/>
  <c r="J3753" i="1"/>
  <c r="O3753" i="1" s="1"/>
  <c r="I3754" i="1"/>
  <c r="J3754" i="1"/>
  <c r="O3754" i="1" s="1"/>
  <c r="K3754" i="1"/>
  <c r="N3754" i="1"/>
  <c r="I3755" i="1"/>
  <c r="J3755" i="1"/>
  <c r="O3755" i="1" s="1"/>
  <c r="K3755" i="1"/>
  <c r="L3755" i="1"/>
  <c r="I3756" i="1"/>
  <c r="J3756" i="1"/>
  <c r="O3756" i="1" s="1"/>
  <c r="I3757" i="1"/>
  <c r="J3757" i="1"/>
  <c r="O3757" i="1" s="1"/>
  <c r="I3758" i="1"/>
  <c r="J3758" i="1"/>
  <c r="O3758" i="1" s="1"/>
  <c r="K3758" i="1"/>
  <c r="L3758" i="1"/>
  <c r="M3758" i="1"/>
  <c r="N3758" i="1"/>
  <c r="I3759" i="1"/>
  <c r="J3759" i="1"/>
  <c r="O3759" i="1" s="1"/>
  <c r="K3759" i="1"/>
  <c r="L3759" i="1"/>
  <c r="M3759" i="1"/>
  <c r="N3759" i="1"/>
  <c r="I3760" i="1"/>
  <c r="J3760" i="1"/>
  <c r="O3760" i="1" s="1"/>
  <c r="N3760" i="1"/>
  <c r="I3761" i="1"/>
  <c r="J3761" i="1"/>
  <c r="O3761" i="1" s="1"/>
  <c r="M3761" i="1"/>
  <c r="N3761" i="1"/>
  <c r="I3762" i="1"/>
  <c r="K3762" i="1" s="1"/>
  <c r="J3762" i="1"/>
  <c r="O3762" i="1" s="1"/>
  <c r="I3763" i="1"/>
  <c r="J3763" i="1"/>
  <c r="O3763" i="1" s="1"/>
  <c r="I3764" i="1"/>
  <c r="N3764" i="1" s="1"/>
  <c r="J3764" i="1"/>
  <c r="O3764" i="1" s="1"/>
  <c r="K3764" i="1"/>
  <c r="L3764" i="1"/>
  <c r="M3764" i="1"/>
  <c r="I3765" i="1"/>
  <c r="M3765" i="1" s="1"/>
  <c r="J3765" i="1"/>
  <c r="O3765" i="1" s="1"/>
  <c r="K3765" i="1"/>
  <c r="L3765" i="1"/>
  <c r="N3765" i="1"/>
  <c r="I3766" i="1"/>
  <c r="J3766" i="1"/>
  <c r="O3766" i="1" s="1"/>
  <c r="K3766" i="1"/>
  <c r="L3766" i="1"/>
  <c r="M3766" i="1"/>
  <c r="N3766" i="1"/>
  <c r="I3767" i="1"/>
  <c r="J3767" i="1"/>
  <c r="O3767" i="1" s="1"/>
  <c r="K3767" i="1"/>
  <c r="L3767" i="1"/>
  <c r="M3767" i="1"/>
  <c r="N3767" i="1"/>
  <c r="I3768" i="1"/>
  <c r="K3768" i="1" s="1"/>
  <c r="J3768" i="1"/>
  <c r="O3768" i="1" s="1"/>
  <c r="L3768" i="1"/>
  <c r="M3768" i="1"/>
  <c r="N3768" i="1"/>
  <c r="I3769" i="1"/>
  <c r="J3769" i="1"/>
  <c r="O3769" i="1" s="1"/>
  <c r="N3769" i="1"/>
  <c r="I3770" i="1"/>
  <c r="J3770" i="1"/>
  <c r="O3770" i="1" s="1"/>
  <c r="I3771" i="1"/>
  <c r="J3771" i="1"/>
  <c r="O3771" i="1" s="1"/>
  <c r="K3771" i="1"/>
  <c r="L3771" i="1"/>
  <c r="I3772" i="1"/>
  <c r="N3772" i="1" s="1"/>
  <c r="J3772" i="1"/>
  <c r="O3772" i="1" s="1"/>
  <c r="K3772" i="1"/>
  <c r="M3772" i="1"/>
  <c r="I3773" i="1"/>
  <c r="J3773" i="1"/>
  <c r="O3773" i="1" s="1"/>
  <c r="M3773" i="1"/>
  <c r="I3774" i="1"/>
  <c r="J3774" i="1"/>
  <c r="O3774" i="1" s="1"/>
  <c r="K3774" i="1"/>
  <c r="L3774" i="1"/>
  <c r="M3774" i="1"/>
  <c r="N3774" i="1"/>
  <c r="I3775" i="1"/>
  <c r="J3775" i="1"/>
  <c r="O3775" i="1" s="1"/>
  <c r="K3775" i="1"/>
  <c r="L3775" i="1"/>
  <c r="M3775" i="1"/>
  <c r="N3775" i="1"/>
  <c r="I3776" i="1"/>
  <c r="J3776" i="1"/>
  <c r="O3776" i="1" s="1"/>
  <c r="M3776" i="1"/>
  <c r="N3776" i="1"/>
  <c r="I3777" i="1"/>
  <c r="J3777" i="1"/>
  <c r="O3777" i="1" s="1"/>
  <c r="M3777" i="1"/>
  <c r="N3777" i="1"/>
  <c r="I3778" i="1"/>
  <c r="J3778" i="1"/>
  <c r="O3778" i="1" s="1"/>
  <c r="K3778" i="1"/>
  <c r="I3779" i="1"/>
  <c r="J3779" i="1"/>
  <c r="O3779" i="1" s="1"/>
  <c r="L3779" i="1"/>
  <c r="I3780" i="1"/>
  <c r="J3780" i="1"/>
  <c r="O3780" i="1" s="1"/>
  <c r="L3780" i="1"/>
  <c r="I3781" i="1"/>
  <c r="J3781" i="1"/>
  <c r="O3781" i="1" s="1"/>
  <c r="K3781" i="1"/>
  <c r="L3781" i="1"/>
  <c r="M3781" i="1"/>
  <c r="N3781" i="1"/>
  <c r="I3782" i="1"/>
  <c r="J3782" i="1"/>
  <c r="O3782" i="1" s="1"/>
  <c r="K3782" i="1"/>
  <c r="L3782" i="1"/>
  <c r="M3782" i="1"/>
  <c r="N3782" i="1"/>
  <c r="I3783" i="1"/>
  <c r="J3783" i="1"/>
  <c r="O3783" i="1" s="1"/>
  <c r="K3783" i="1"/>
  <c r="L3783" i="1"/>
  <c r="M3783" i="1"/>
  <c r="N3783" i="1"/>
  <c r="I3784" i="1"/>
  <c r="K3784" i="1" s="1"/>
  <c r="J3784" i="1"/>
  <c r="O3784" i="1" s="1"/>
  <c r="L3784" i="1"/>
  <c r="M3784" i="1"/>
  <c r="I3785" i="1"/>
  <c r="J3785" i="1"/>
  <c r="O3785" i="1" s="1"/>
  <c r="I3786" i="1"/>
  <c r="J3786" i="1"/>
  <c r="O3786" i="1" s="1"/>
  <c r="K3786" i="1"/>
  <c r="N3786" i="1"/>
  <c r="I3787" i="1"/>
  <c r="J3787" i="1"/>
  <c r="O3787" i="1" s="1"/>
  <c r="K3787" i="1"/>
  <c r="L3787" i="1"/>
  <c r="I3788" i="1"/>
  <c r="J3788" i="1"/>
  <c r="O3788" i="1" s="1"/>
  <c r="K3788" i="1"/>
  <c r="I3789" i="1"/>
  <c r="J3789" i="1"/>
  <c r="O3789" i="1" s="1"/>
  <c r="N3789" i="1"/>
  <c r="I3790" i="1"/>
  <c r="J3790" i="1"/>
  <c r="O3790" i="1" s="1"/>
  <c r="K3790" i="1"/>
  <c r="L3790" i="1"/>
  <c r="M3790" i="1"/>
  <c r="N3790" i="1"/>
  <c r="I3791" i="1"/>
  <c r="J3791" i="1"/>
  <c r="O3791" i="1" s="1"/>
  <c r="K3791" i="1"/>
  <c r="L3791" i="1"/>
  <c r="M3791" i="1"/>
  <c r="N3791" i="1"/>
  <c r="I3792" i="1"/>
  <c r="J3792" i="1"/>
  <c r="O3792" i="1" s="1"/>
  <c r="N3792" i="1"/>
  <c r="I3793" i="1"/>
  <c r="J3793" i="1"/>
  <c r="O3793" i="1" s="1"/>
  <c r="M3793" i="1"/>
  <c r="N3793" i="1"/>
  <c r="I3794" i="1"/>
  <c r="N3794" i="1" s="1"/>
  <c r="J3794" i="1"/>
  <c r="O3794" i="1" s="1"/>
  <c r="K3794" i="1"/>
  <c r="I3795" i="1"/>
  <c r="J3795" i="1"/>
  <c r="O3795" i="1" s="1"/>
  <c r="I3796" i="1"/>
  <c r="N3796" i="1" s="1"/>
  <c r="J3796" i="1"/>
  <c r="O3796" i="1" s="1"/>
  <c r="K3796" i="1"/>
  <c r="L3796" i="1"/>
  <c r="M3796" i="1"/>
  <c r="I3797" i="1"/>
  <c r="M3797" i="1" s="1"/>
  <c r="J3797" i="1"/>
  <c r="O3797" i="1" s="1"/>
  <c r="K3797" i="1"/>
  <c r="L3797" i="1"/>
  <c r="N3797" i="1"/>
  <c r="I3798" i="1"/>
  <c r="J3798" i="1"/>
  <c r="O3798" i="1" s="1"/>
  <c r="K3798" i="1"/>
  <c r="L3798" i="1"/>
  <c r="M3798" i="1"/>
  <c r="N3798" i="1"/>
  <c r="I3799" i="1"/>
  <c r="J3799" i="1"/>
  <c r="O3799" i="1" s="1"/>
  <c r="K3799" i="1"/>
  <c r="L3799" i="1"/>
  <c r="M3799" i="1"/>
  <c r="N3799" i="1"/>
  <c r="I3800" i="1"/>
  <c r="K3800" i="1" s="1"/>
  <c r="J3800" i="1"/>
  <c r="O3800" i="1" s="1"/>
  <c r="L3800" i="1"/>
  <c r="M3800" i="1"/>
  <c r="N3800" i="1"/>
  <c r="I3801" i="1"/>
  <c r="J3801" i="1"/>
  <c r="O3801" i="1" s="1"/>
  <c r="I3802" i="1"/>
  <c r="J3802" i="1"/>
  <c r="O3802" i="1" s="1"/>
  <c r="N3802" i="1"/>
  <c r="I3803" i="1"/>
  <c r="J3803" i="1"/>
  <c r="O3803" i="1" s="1"/>
  <c r="K3803" i="1"/>
  <c r="L3803" i="1"/>
  <c r="I3804" i="1"/>
  <c r="N3804" i="1" s="1"/>
  <c r="J3804" i="1"/>
  <c r="O3804" i="1" s="1"/>
  <c r="K3804" i="1"/>
  <c r="M3804" i="1"/>
  <c r="I3805" i="1"/>
  <c r="J3805" i="1"/>
  <c r="O3805" i="1" s="1"/>
  <c r="I3806" i="1"/>
  <c r="J3806" i="1"/>
  <c r="O3806" i="1" s="1"/>
  <c r="K3806" i="1"/>
  <c r="L3806" i="1"/>
  <c r="M3806" i="1"/>
  <c r="N3806" i="1"/>
  <c r="I3807" i="1"/>
  <c r="J3807" i="1"/>
  <c r="O3807" i="1" s="1"/>
  <c r="K3807" i="1"/>
  <c r="L3807" i="1"/>
  <c r="M3807" i="1"/>
  <c r="N3807" i="1"/>
  <c r="I3808" i="1"/>
  <c r="J3808" i="1"/>
  <c r="O3808" i="1" s="1"/>
  <c r="I3809" i="1"/>
  <c r="J3809" i="1"/>
  <c r="O3809" i="1" s="1"/>
  <c r="M3809" i="1"/>
  <c r="N3809" i="1"/>
  <c r="I3810" i="1"/>
  <c r="J3810" i="1"/>
  <c r="O3810" i="1" s="1"/>
  <c r="I3811" i="1"/>
  <c r="J3811" i="1"/>
  <c r="O3811" i="1" s="1"/>
  <c r="I3812" i="1"/>
  <c r="J3812" i="1"/>
  <c r="O3812" i="1" s="1"/>
  <c r="I3813" i="1"/>
  <c r="J3813" i="1"/>
  <c r="O3813" i="1" s="1"/>
  <c r="K3813" i="1"/>
  <c r="L3813" i="1"/>
  <c r="M3813" i="1"/>
  <c r="N3813" i="1"/>
  <c r="I3814" i="1"/>
  <c r="J3814" i="1"/>
  <c r="O3814" i="1" s="1"/>
  <c r="K3814" i="1"/>
  <c r="L3814" i="1"/>
  <c r="M3814" i="1"/>
  <c r="N3814" i="1"/>
  <c r="I3815" i="1"/>
  <c r="J3815" i="1"/>
  <c r="O3815" i="1" s="1"/>
  <c r="K3815" i="1"/>
  <c r="L3815" i="1"/>
  <c r="M3815" i="1"/>
  <c r="N3815" i="1"/>
  <c r="I3816" i="1"/>
  <c r="K3816" i="1" s="1"/>
  <c r="J3816" i="1"/>
  <c r="O3816" i="1" s="1"/>
  <c r="L3816" i="1"/>
  <c r="M3816" i="1"/>
  <c r="I3817" i="1"/>
  <c r="J3817" i="1"/>
  <c r="O3817" i="1" s="1"/>
  <c r="I3818" i="1"/>
  <c r="J3818" i="1"/>
  <c r="O3818" i="1" s="1"/>
  <c r="K3818" i="1"/>
  <c r="N3818" i="1"/>
  <c r="I3819" i="1"/>
  <c r="J3819" i="1"/>
  <c r="O3819" i="1" s="1"/>
  <c r="K3819" i="1"/>
  <c r="L3819" i="1"/>
  <c r="I3820" i="1"/>
  <c r="K3820" i="1" s="1"/>
  <c r="J3820" i="1"/>
  <c r="O3820" i="1" s="1"/>
  <c r="I3821" i="1"/>
  <c r="K3821" i="1" s="1"/>
  <c r="J3821" i="1"/>
  <c r="O3821" i="1" s="1"/>
  <c r="L3821" i="1"/>
  <c r="M3821" i="1"/>
  <c r="I3822" i="1"/>
  <c r="J3822" i="1"/>
  <c r="O3822" i="1" s="1"/>
  <c r="K3822" i="1"/>
  <c r="L3822" i="1"/>
  <c r="M3822" i="1"/>
  <c r="N3822" i="1"/>
  <c r="I3823" i="1"/>
  <c r="J3823" i="1"/>
  <c r="O3823" i="1" s="1"/>
  <c r="K3823" i="1"/>
  <c r="L3823" i="1"/>
  <c r="M3823" i="1"/>
  <c r="N3823" i="1"/>
  <c r="I3824" i="1"/>
  <c r="J3824" i="1"/>
  <c r="O3824" i="1" s="1"/>
  <c r="N3824" i="1"/>
  <c r="I3825" i="1"/>
  <c r="J3825" i="1"/>
  <c r="O3825" i="1" s="1"/>
  <c r="M3825" i="1"/>
  <c r="N3825" i="1"/>
  <c r="I3826" i="1"/>
  <c r="N3826" i="1" s="1"/>
  <c r="J3826" i="1"/>
  <c r="O3826" i="1" s="1"/>
  <c r="K3826" i="1"/>
  <c r="I3827" i="1"/>
  <c r="J3827" i="1"/>
  <c r="O3827" i="1" s="1"/>
  <c r="I3828" i="1"/>
  <c r="N3828" i="1" s="1"/>
  <c r="J3828" i="1"/>
  <c r="O3828" i="1" s="1"/>
  <c r="K3828" i="1"/>
  <c r="L3828" i="1"/>
  <c r="M3828" i="1"/>
  <c r="I3829" i="1"/>
  <c r="M3829" i="1" s="1"/>
  <c r="J3829" i="1"/>
  <c r="O3829" i="1" s="1"/>
  <c r="K3829" i="1"/>
  <c r="L3829" i="1"/>
  <c r="N3829" i="1"/>
  <c r="I3830" i="1"/>
  <c r="J3830" i="1"/>
  <c r="O3830" i="1" s="1"/>
  <c r="K3830" i="1"/>
  <c r="L3830" i="1"/>
  <c r="M3830" i="1"/>
  <c r="N3830" i="1"/>
  <c r="I3831" i="1"/>
  <c r="J3831" i="1"/>
  <c r="O3831" i="1" s="1"/>
  <c r="K3831" i="1"/>
  <c r="L3831" i="1"/>
  <c r="M3831" i="1"/>
  <c r="N3831" i="1"/>
  <c r="I3832" i="1"/>
  <c r="K3832" i="1" s="1"/>
  <c r="J3832" i="1"/>
  <c r="O3832" i="1" s="1"/>
  <c r="L3832" i="1"/>
  <c r="M3832" i="1"/>
  <c r="N3832" i="1"/>
  <c r="I3833" i="1"/>
  <c r="J3833" i="1"/>
  <c r="O3833" i="1" s="1"/>
  <c r="I3834" i="1"/>
  <c r="J3834" i="1"/>
  <c r="O3834" i="1" s="1"/>
  <c r="N3834" i="1"/>
  <c r="I3835" i="1"/>
  <c r="J3835" i="1"/>
  <c r="O3835" i="1" s="1"/>
  <c r="K3835" i="1"/>
  <c r="L3835" i="1"/>
  <c r="I3836" i="1"/>
  <c r="N3836" i="1" s="1"/>
  <c r="J3836" i="1"/>
  <c r="O3836" i="1" s="1"/>
  <c r="K3836" i="1"/>
  <c r="M3836" i="1"/>
  <c r="I3837" i="1"/>
  <c r="J3837" i="1"/>
  <c r="O3837" i="1" s="1"/>
  <c r="I3838" i="1"/>
  <c r="J3838" i="1"/>
  <c r="O3838" i="1" s="1"/>
  <c r="K3838" i="1"/>
  <c r="L3838" i="1"/>
  <c r="M3838" i="1"/>
  <c r="N3838" i="1"/>
  <c r="I3839" i="1"/>
  <c r="J3839" i="1"/>
  <c r="O3839" i="1" s="1"/>
  <c r="K3839" i="1"/>
  <c r="L3839" i="1"/>
  <c r="M3839" i="1"/>
  <c r="N3839" i="1"/>
  <c r="I3840" i="1"/>
  <c r="J3840" i="1"/>
  <c r="O3840" i="1" s="1"/>
  <c r="M3840" i="1"/>
  <c r="N3840" i="1"/>
  <c r="I3841" i="1"/>
  <c r="J3841" i="1"/>
  <c r="O3841" i="1" s="1"/>
  <c r="M3841" i="1"/>
  <c r="N3841" i="1"/>
  <c r="I3842" i="1"/>
  <c r="J3842" i="1"/>
  <c r="O3842" i="1" s="1"/>
  <c r="K3842" i="1"/>
  <c r="I3843" i="1"/>
  <c r="J3843" i="1"/>
  <c r="O3843" i="1" s="1"/>
  <c r="L3843" i="1"/>
  <c r="I3844" i="1"/>
  <c r="J3844" i="1"/>
  <c r="O3844" i="1" s="1"/>
  <c r="L3844" i="1"/>
  <c r="I3845" i="1"/>
  <c r="J3845" i="1"/>
  <c r="O3845" i="1" s="1"/>
  <c r="K3845" i="1"/>
  <c r="L3845" i="1"/>
  <c r="M3845" i="1"/>
  <c r="N3845" i="1"/>
  <c r="I3846" i="1"/>
  <c r="J3846" i="1"/>
  <c r="O3846" i="1" s="1"/>
  <c r="K3846" i="1"/>
  <c r="L3846" i="1"/>
  <c r="M3846" i="1"/>
  <c r="N3846" i="1"/>
  <c r="I3847" i="1"/>
  <c r="J3847" i="1"/>
  <c r="O3847" i="1" s="1"/>
  <c r="K3847" i="1"/>
  <c r="L3847" i="1"/>
  <c r="M3847" i="1"/>
  <c r="N3847" i="1"/>
  <c r="I3848" i="1"/>
  <c r="K3848" i="1" s="1"/>
  <c r="J3848" i="1"/>
  <c r="O3848" i="1" s="1"/>
  <c r="L3848" i="1"/>
  <c r="M3848" i="1"/>
  <c r="I3849" i="1"/>
  <c r="J3849" i="1"/>
  <c r="O3849" i="1" s="1"/>
  <c r="I3850" i="1"/>
  <c r="J3850" i="1"/>
  <c r="O3850" i="1" s="1"/>
  <c r="K3850" i="1"/>
  <c r="N3850" i="1"/>
  <c r="I3851" i="1"/>
  <c r="J3851" i="1"/>
  <c r="O3851" i="1" s="1"/>
  <c r="K3851" i="1"/>
  <c r="L3851" i="1"/>
  <c r="I3852" i="1"/>
  <c r="J3852" i="1"/>
  <c r="O3852" i="1" s="1"/>
  <c r="I3853" i="1"/>
  <c r="J3853" i="1"/>
  <c r="O3853" i="1" s="1"/>
  <c r="M3853" i="1"/>
  <c r="N3853" i="1"/>
  <c r="I3854" i="1"/>
  <c r="M3854" i="1" s="1"/>
  <c r="J3854" i="1"/>
  <c r="O3854" i="1" s="1"/>
  <c r="K3854" i="1"/>
  <c r="L3854" i="1"/>
  <c r="N3854" i="1"/>
  <c r="I3855" i="1"/>
  <c r="J3855" i="1"/>
  <c r="O3855" i="1" s="1"/>
  <c r="K3855" i="1"/>
  <c r="L3855" i="1"/>
  <c r="M3855" i="1"/>
  <c r="N3855" i="1"/>
  <c r="I3856" i="1"/>
  <c r="J3856" i="1"/>
  <c r="O3856" i="1" s="1"/>
  <c r="M3856" i="1"/>
  <c r="I3857" i="1"/>
  <c r="J3857" i="1"/>
  <c r="O3857" i="1" s="1"/>
  <c r="L3857" i="1"/>
  <c r="I3858" i="1"/>
  <c r="L3858" i="1" s="1"/>
  <c r="J3858" i="1"/>
  <c r="O3858" i="1" s="1"/>
  <c r="K3858" i="1"/>
  <c r="M3858" i="1"/>
  <c r="N3858" i="1"/>
  <c r="I3859" i="1"/>
  <c r="L3859" i="1" s="1"/>
  <c r="J3859" i="1"/>
  <c r="O3859" i="1" s="1"/>
  <c r="K3859" i="1"/>
  <c r="M3859" i="1"/>
  <c r="N3859" i="1"/>
  <c r="I3860" i="1"/>
  <c r="M3860" i="1" s="1"/>
  <c r="J3860" i="1"/>
  <c r="O3860" i="1" s="1"/>
  <c r="K3860" i="1"/>
  <c r="L3860" i="1"/>
  <c r="N3860" i="1"/>
  <c r="I3861" i="1"/>
  <c r="J3861" i="1"/>
  <c r="O3861" i="1" s="1"/>
  <c r="I3862" i="1"/>
  <c r="J3862" i="1"/>
  <c r="O3862" i="1" s="1"/>
  <c r="I3863" i="1"/>
  <c r="J3863" i="1"/>
  <c r="O3863" i="1" s="1"/>
  <c r="K3863" i="1"/>
  <c r="I3864" i="1"/>
  <c r="J3864" i="1"/>
  <c r="O3864" i="1" s="1"/>
  <c r="K3864" i="1"/>
  <c r="L3864" i="1"/>
  <c r="M3864" i="1"/>
  <c r="N3864" i="1"/>
  <c r="I3865" i="1"/>
  <c r="N3865" i="1" s="1"/>
  <c r="J3865" i="1"/>
  <c r="O3865" i="1" s="1"/>
  <c r="K3865" i="1"/>
  <c r="L3865" i="1"/>
  <c r="M3865" i="1"/>
  <c r="I3866" i="1"/>
  <c r="J3866" i="1"/>
  <c r="O3866" i="1" s="1"/>
  <c r="N3866" i="1"/>
  <c r="I3867" i="1"/>
  <c r="L3867" i="1" s="1"/>
  <c r="J3867" i="1"/>
  <c r="O3867" i="1" s="1"/>
  <c r="K3867" i="1"/>
  <c r="M3867" i="1"/>
  <c r="N3867" i="1"/>
  <c r="I3868" i="1"/>
  <c r="M3868" i="1" s="1"/>
  <c r="J3868" i="1"/>
  <c r="O3868" i="1" s="1"/>
  <c r="K3868" i="1"/>
  <c r="L3868" i="1"/>
  <c r="N3868" i="1"/>
  <c r="I3869" i="1"/>
  <c r="J3869" i="1"/>
  <c r="O3869" i="1" s="1"/>
  <c r="I3870" i="1"/>
  <c r="J3870" i="1"/>
  <c r="O3870" i="1" s="1"/>
  <c r="M3870" i="1"/>
  <c r="I3871" i="1"/>
  <c r="J3871" i="1"/>
  <c r="O3871" i="1" s="1"/>
  <c r="I3872" i="1"/>
  <c r="J3872" i="1"/>
  <c r="O3872" i="1" s="1"/>
  <c r="K3872" i="1"/>
  <c r="L3872" i="1"/>
  <c r="M3872" i="1"/>
  <c r="N3872" i="1"/>
  <c r="I3873" i="1"/>
  <c r="N3873" i="1" s="1"/>
  <c r="J3873" i="1"/>
  <c r="O3873" i="1" s="1"/>
  <c r="K3873" i="1"/>
  <c r="L3873" i="1"/>
  <c r="M3873" i="1"/>
  <c r="I3874" i="1"/>
  <c r="J3874" i="1"/>
  <c r="O3874" i="1" s="1"/>
  <c r="M3874" i="1"/>
  <c r="I3875" i="1"/>
  <c r="L3875" i="1" s="1"/>
  <c r="J3875" i="1"/>
  <c r="O3875" i="1" s="1"/>
  <c r="K3875" i="1"/>
  <c r="M3875" i="1"/>
  <c r="N3875" i="1"/>
  <c r="I3876" i="1"/>
  <c r="M3876" i="1" s="1"/>
  <c r="J3876" i="1"/>
  <c r="O3876" i="1" s="1"/>
  <c r="K3876" i="1"/>
  <c r="L3876" i="1"/>
  <c r="N3876" i="1"/>
  <c r="I3877" i="1"/>
  <c r="J3877" i="1"/>
  <c r="O3877" i="1" s="1"/>
  <c r="L3877" i="1"/>
  <c r="I3878" i="1"/>
  <c r="J3878" i="1"/>
  <c r="O3878" i="1" s="1"/>
  <c r="M3878" i="1"/>
  <c r="I3879" i="1"/>
  <c r="J3879" i="1"/>
  <c r="O3879" i="1" s="1"/>
  <c r="N3879" i="1"/>
  <c r="I3880" i="1"/>
  <c r="J3880" i="1"/>
  <c r="O3880" i="1" s="1"/>
  <c r="K3880" i="1"/>
  <c r="L3880" i="1"/>
  <c r="M3880" i="1"/>
  <c r="N3880" i="1"/>
  <c r="I3881" i="1"/>
  <c r="N3881" i="1" s="1"/>
  <c r="J3881" i="1"/>
  <c r="O3881" i="1" s="1"/>
  <c r="K3881" i="1"/>
  <c r="L3881" i="1"/>
  <c r="M3881" i="1"/>
  <c r="I3882" i="1"/>
  <c r="K3882" i="1" s="1"/>
  <c r="J3882" i="1"/>
  <c r="O3882" i="1" s="1"/>
  <c r="L3882" i="1"/>
  <c r="M3882" i="1"/>
  <c r="I3883" i="1"/>
  <c r="L3883" i="1" s="1"/>
  <c r="J3883" i="1"/>
  <c r="O3883" i="1" s="1"/>
  <c r="K3883" i="1"/>
  <c r="M3883" i="1"/>
  <c r="N3883" i="1"/>
  <c r="I3884" i="1"/>
  <c r="M3884" i="1" s="1"/>
  <c r="J3884" i="1"/>
  <c r="O3884" i="1" s="1"/>
  <c r="K3884" i="1"/>
  <c r="L3884" i="1"/>
  <c r="N3884" i="1"/>
  <c r="I3885" i="1"/>
  <c r="J3885" i="1"/>
  <c r="O3885" i="1" s="1"/>
  <c r="L3885" i="1"/>
  <c r="I3886" i="1"/>
  <c r="J3886" i="1"/>
  <c r="O3886" i="1" s="1"/>
  <c r="M3886" i="1"/>
  <c r="I3887" i="1"/>
  <c r="J3887" i="1"/>
  <c r="O3887" i="1" s="1"/>
  <c r="K3887" i="1"/>
  <c r="N3887" i="1"/>
  <c r="I3888" i="1"/>
  <c r="J3888" i="1"/>
  <c r="O3888" i="1" s="1"/>
  <c r="K3888" i="1"/>
  <c r="L3888" i="1"/>
  <c r="M3888" i="1"/>
  <c r="N3888" i="1"/>
  <c r="I3889" i="1"/>
  <c r="N3889" i="1" s="1"/>
  <c r="J3889" i="1"/>
  <c r="O3889" i="1" s="1"/>
  <c r="K3889" i="1"/>
  <c r="L3889" i="1"/>
  <c r="M3889" i="1"/>
  <c r="I3890" i="1"/>
  <c r="K3890" i="1" s="1"/>
  <c r="J3890" i="1"/>
  <c r="O3890" i="1" s="1"/>
  <c r="L3890" i="1"/>
  <c r="M3890" i="1"/>
  <c r="N3890" i="1"/>
  <c r="I3891" i="1"/>
  <c r="L3891" i="1" s="1"/>
  <c r="J3891" i="1"/>
  <c r="O3891" i="1" s="1"/>
  <c r="K3891" i="1"/>
  <c r="M3891" i="1"/>
  <c r="N3891" i="1"/>
  <c r="I3892" i="1"/>
  <c r="M3892" i="1" s="1"/>
  <c r="J3892" i="1"/>
  <c r="O3892" i="1" s="1"/>
  <c r="K3892" i="1"/>
  <c r="L3892" i="1"/>
  <c r="N3892" i="1"/>
  <c r="I3893" i="1"/>
  <c r="J3893" i="1"/>
  <c r="O3893" i="1" s="1"/>
  <c r="I3894" i="1"/>
  <c r="J3894" i="1"/>
  <c r="O3894" i="1" s="1"/>
  <c r="I3895" i="1"/>
  <c r="J3895" i="1"/>
  <c r="O3895" i="1" s="1"/>
  <c r="K3895" i="1"/>
  <c r="N3895" i="1"/>
  <c r="I3896" i="1"/>
  <c r="J3896" i="1"/>
  <c r="O3896" i="1" s="1"/>
  <c r="K3896" i="1"/>
  <c r="L3896" i="1"/>
  <c r="M3896" i="1"/>
  <c r="N3896" i="1"/>
  <c r="I3897" i="1"/>
  <c r="N3897" i="1" s="1"/>
  <c r="J3897" i="1"/>
  <c r="O3897" i="1" s="1"/>
  <c r="K3897" i="1"/>
  <c r="L3897" i="1"/>
  <c r="M3897" i="1"/>
  <c r="I3898" i="1"/>
  <c r="J3898" i="1"/>
  <c r="O3898" i="1" s="1"/>
  <c r="M3898" i="1"/>
  <c r="N3898" i="1"/>
  <c r="I3899" i="1"/>
  <c r="L3899" i="1" s="1"/>
  <c r="J3899" i="1"/>
  <c r="O3899" i="1" s="1"/>
  <c r="K3899" i="1"/>
  <c r="M3899" i="1"/>
  <c r="N3899" i="1"/>
  <c r="I3900" i="1"/>
  <c r="M3900" i="1" s="1"/>
  <c r="J3900" i="1"/>
  <c r="O3900" i="1" s="1"/>
  <c r="K3900" i="1"/>
  <c r="L3900" i="1"/>
  <c r="N3900" i="1"/>
  <c r="I3901" i="1"/>
  <c r="J3901" i="1"/>
  <c r="O3901" i="1" s="1"/>
  <c r="L3901" i="1"/>
  <c r="I3902" i="1"/>
  <c r="J3902" i="1"/>
  <c r="O3902" i="1" s="1"/>
  <c r="I3903" i="1"/>
  <c r="N3903" i="1" s="1"/>
  <c r="J3903" i="1"/>
  <c r="O3903" i="1" s="1"/>
  <c r="I3904" i="1"/>
  <c r="J3904" i="1"/>
  <c r="O3904" i="1" s="1"/>
  <c r="K3904" i="1"/>
  <c r="L3904" i="1"/>
  <c r="M3904" i="1"/>
  <c r="N3904" i="1"/>
  <c r="I3905" i="1"/>
  <c r="N3905" i="1" s="1"/>
  <c r="J3905" i="1"/>
  <c r="O3905" i="1" s="1"/>
  <c r="K3905" i="1"/>
  <c r="L3905" i="1"/>
  <c r="M3905" i="1"/>
  <c r="I3906" i="1"/>
  <c r="K3906" i="1" s="1"/>
  <c r="J3906" i="1"/>
  <c r="O3906" i="1" s="1"/>
  <c r="L3906" i="1"/>
  <c r="M3906" i="1"/>
  <c r="N3906" i="1"/>
  <c r="I3907" i="1"/>
  <c r="L3907" i="1" s="1"/>
  <c r="J3907" i="1"/>
  <c r="O3907" i="1" s="1"/>
  <c r="K3907" i="1"/>
  <c r="M3907" i="1"/>
  <c r="N3907" i="1"/>
  <c r="I3908" i="1"/>
  <c r="M3908" i="1" s="1"/>
  <c r="J3908" i="1"/>
  <c r="O3908" i="1" s="1"/>
  <c r="K3908" i="1"/>
  <c r="L3908" i="1"/>
  <c r="N3908" i="1"/>
  <c r="I3909" i="1"/>
  <c r="J3909" i="1"/>
  <c r="O3909" i="1" s="1"/>
  <c r="L3909" i="1"/>
  <c r="I3910" i="1"/>
  <c r="J3910" i="1"/>
  <c r="O3910" i="1" s="1"/>
  <c r="M3910" i="1"/>
  <c r="I3911" i="1"/>
  <c r="J3911" i="1"/>
  <c r="O3911" i="1" s="1"/>
  <c r="K3911" i="1"/>
  <c r="N3911" i="1"/>
  <c r="I3912" i="1"/>
  <c r="J3912" i="1"/>
  <c r="O3912" i="1" s="1"/>
  <c r="K3912" i="1"/>
  <c r="L3912" i="1"/>
  <c r="M3912" i="1"/>
  <c r="N3912" i="1"/>
  <c r="I3913" i="1"/>
  <c r="N3913" i="1" s="1"/>
  <c r="J3913" i="1"/>
  <c r="O3913" i="1" s="1"/>
  <c r="K3913" i="1"/>
  <c r="L3913" i="1"/>
  <c r="M3913" i="1"/>
  <c r="I3914" i="1"/>
  <c r="K3914" i="1" s="1"/>
  <c r="J3914" i="1"/>
  <c r="O3914" i="1" s="1"/>
  <c r="L3914" i="1"/>
  <c r="M3914" i="1"/>
  <c r="N3914" i="1"/>
  <c r="I3915" i="1"/>
  <c r="L3915" i="1" s="1"/>
  <c r="J3915" i="1"/>
  <c r="O3915" i="1" s="1"/>
  <c r="K3915" i="1"/>
  <c r="M3915" i="1"/>
  <c r="N3915" i="1"/>
  <c r="I3916" i="1"/>
  <c r="M3916" i="1" s="1"/>
  <c r="J3916" i="1"/>
  <c r="O3916" i="1" s="1"/>
  <c r="K3916" i="1"/>
  <c r="L3916" i="1"/>
  <c r="N3916" i="1"/>
  <c r="I3917" i="1"/>
  <c r="J3917" i="1"/>
  <c r="O3917" i="1" s="1"/>
  <c r="I3918" i="1"/>
  <c r="J3918" i="1"/>
  <c r="O3918" i="1" s="1"/>
  <c r="M3918" i="1"/>
  <c r="I3919" i="1"/>
  <c r="J3919" i="1"/>
  <c r="O3919" i="1" s="1"/>
  <c r="K3919" i="1"/>
  <c r="N3919" i="1"/>
  <c r="I3920" i="1"/>
  <c r="J3920" i="1"/>
  <c r="O3920" i="1" s="1"/>
  <c r="K3920" i="1"/>
  <c r="L3920" i="1"/>
  <c r="M3920" i="1"/>
  <c r="N3920" i="1"/>
  <c r="I3921" i="1"/>
  <c r="N3921" i="1" s="1"/>
  <c r="J3921" i="1"/>
  <c r="O3921" i="1" s="1"/>
  <c r="K3921" i="1"/>
  <c r="L3921" i="1"/>
  <c r="M3921" i="1"/>
  <c r="I3922" i="1"/>
  <c r="J3922" i="1"/>
  <c r="O3922" i="1" s="1"/>
  <c r="I3923" i="1"/>
  <c r="L3923" i="1" s="1"/>
  <c r="J3923" i="1"/>
  <c r="O3923" i="1" s="1"/>
  <c r="K3923" i="1"/>
  <c r="M3923" i="1"/>
  <c r="N3923" i="1"/>
  <c r="I3924" i="1"/>
  <c r="M3924" i="1" s="1"/>
  <c r="J3924" i="1"/>
  <c r="O3924" i="1" s="1"/>
  <c r="K3924" i="1"/>
  <c r="L3924" i="1"/>
  <c r="N3924" i="1"/>
  <c r="I3925" i="1"/>
  <c r="J3925" i="1"/>
  <c r="O3925" i="1" s="1"/>
  <c r="I3926" i="1"/>
  <c r="J3926" i="1"/>
  <c r="O3926" i="1" s="1"/>
  <c r="I3927" i="1"/>
  <c r="J3927" i="1"/>
  <c r="O3927" i="1" s="1"/>
  <c r="I3928" i="1"/>
  <c r="J3928" i="1"/>
  <c r="O3928" i="1" s="1"/>
  <c r="K3928" i="1"/>
  <c r="L3928" i="1"/>
  <c r="M3928" i="1"/>
  <c r="N3928" i="1"/>
  <c r="I3929" i="1"/>
  <c r="N3929" i="1" s="1"/>
  <c r="J3929" i="1"/>
  <c r="O3929" i="1" s="1"/>
  <c r="K3929" i="1"/>
  <c r="L3929" i="1"/>
  <c r="M3929" i="1"/>
  <c r="I3930" i="1"/>
  <c r="J3930" i="1"/>
  <c r="O3930" i="1" s="1"/>
  <c r="I3931" i="1"/>
  <c r="L3931" i="1" s="1"/>
  <c r="J3931" i="1"/>
  <c r="O3931" i="1" s="1"/>
  <c r="K3931" i="1"/>
  <c r="M3931" i="1"/>
  <c r="N3931" i="1"/>
  <c r="I3932" i="1"/>
  <c r="M3932" i="1" s="1"/>
  <c r="J3932" i="1"/>
  <c r="O3932" i="1" s="1"/>
  <c r="K3932" i="1"/>
  <c r="L3932" i="1"/>
  <c r="N3932" i="1"/>
  <c r="I3933" i="1"/>
  <c r="J3933" i="1"/>
  <c r="O3933" i="1" s="1"/>
  <c r="I3934" i="1"/>
  <c r="J3934" i="1"/>
  <c r="O3934" i="1" s="1"/>
  <c r="M3934" i="1"/>
  <c r="I3935" i="1"/>
  <c r="J3935" i="1"/>
  <c r="O3935" i="1" s="1"/>
  <c r="I3936" i="1"/>
  <c r="J3936" i="1"/>
  <c r="O3936" i="1" s="1"/>
  <c r="K3936" i="1"/>
  <c r="L3936" i="1"/>
  <c r="M3936" i="1"/>
  <c r="N3936" i="1"/>
  <c r="I3937" i="1"/>
  <c r="N3937" i="1" s="1"/>
  <c r="J3937" i="1"/>
  <c r="O3937" i="1" s="1"/>
  <c r="K3937" i="1"/>
  <c r="L3937" i="1"/>
  <c r="M3937" i="1"/>
  <c r="I3938" i="1"/>
  <c r="M3938" i="1" s="1"/>
  <c r="J3938" i="1"/>
  <c r="O3938" i="1" s="1"/>
  <c r="I3939" i="1"/>
  <c r="L3939" i="1" s="1"/>
  <c r="J3939" i="1"/>
  <c r="O3939" i="1" s="1"/>
  <c r="K3939" i="1"/>
  <c r="M3939" i="1"/>
  <c r="N3939" i="1"/>
  <c r="I3940" i="1"/>
  <c r="M3940" i="1" s="1"/>
  <c r="J3940" i="1"/>
  <c r="O3940" i="1" s="1"/>
  <c r="K3940" i="1"/>
  <c r="L3940" i="1"/>
  <c r="N3940" i="1"/>
  <c r="I3941" i="1"/>
  <c r="J3941" i="1"/>
  <c r="O3941" i="1" s="1"/>
  <c r="L3941" i="1"/>
  <c r="I3942" i="1"/>
  <c r="J3942" i="1"/>
  <c r="O3942" i="1" s="1"/>
  <c r="M3942" i="1"/>
  <c r="I3943" i="1"/>
  <c r="J3943" i="1"/>
  <c r="O3943" i="1" s="1"/>
  <c r="I3944" i="1"/>
  <c r="J3944" i="1"/>
  <c r="O3944" i="1" s="1"/>
  <c r="K3944" i="1"/>
  <c r="L3944" i="1"/>
  <c r="M3944" i="1"/>
  <c r="N3944" i="1"/>
  <c r="I3945" i="1"/>
  <c r="N3945" i="1" s="1"/>
  <c r="J3945" i="1"/>
  <c r="O3945" i="1" s="1"/>
  <c r="K3945" i="1"/>
  <c r="L3945" i="1"/>
  <c r="M3945" i="1"/>
  <c r="I3946" i="1"/>
  <c r="K3946" i="1" s="1"/>
  <c r="J3946" i="1"/>
  <c r="O3946" i="1" s="1"/>
  <c r="L3946" i="1"/>
  <c r="M3946" i="1"/>
  <c r="I3947" i="1"/>
  <c r="L3947" i="1" s="1"/>
  <c r="J3947" i="1"/>
  <c r="O3947" i="1" s="1"/>
  <c r="K3947" i="1"/>
  <c r="M3947" i="1"/>
  <c r="N3947" i="1"/>
  <c r="I3948" i="1"/>
  <c r="M3948" i="1" s="1"/>
  <c r="J3948" i="1"/>
  <c r="O3948" i="1" s="1"/>
  <c r="K3948" i="1"/>
  <c r="L3948" i="1"/>
  <c r="N3948" i="1"/>
  <c r="I3949" i="1"/>
  <c r="J3949" i="1"/>
  <c r="O3949" i="1" s="1"/>
  <c r="L3949" i="1"/>
  <c r="I3950" i="1"/>
  <c r="M3950" i="1" s="1"/>
  <c r="J3950" i="1"/>
  <c r="O3950" i="1" s="1"/>
  <c r="I3951" i="1"/>
  <c r="J3951" i="1"/>
  <c r="O3951" i="1" s="1"/>
  <c r="K3951" i="1"/>
  <c r="N3951" i="1"/>
  <c r="I3952" i="1"/>
  <c r="J3952" i="1"/>
  <c r="O3952" i="1" s="1"/>
  <c r="K3952" i="1"/>
  <c r="L3952" i="1"/>
  <c r="M3952" i="1"/>
  <c r="N3952" i="1"/>
  <c r="I3953" i="1"/>
  <c r="N3953" i="1" s="1"/>
  <c r="J3953" i="1"/>
  <c r="O3953" i="1" s="1"/>
  <c r="K3953" i="1"/>
  <c r="L3953" i="1"/>
  <c r="M3953" i="1"/>
  <c r="I3954" i="1"/>
  <c r="K3954" i="1" s="1"/>
  <c r="J3954" i="1"/>
  <c r="O3954" i="1" s="1"/>
  <c r="L3954" i="1"/>
  <c r="M3954" i="1"/>
  <c r="N3954" i="1"/>
  <c r="I3955" i="1"/>
  <c r="L3955" i="1" s="1"/>
  <c r="J3955" i="1"/>
  <c r="O3955" i="1" s="1"/>
  <c r="K3955" i="1"/>
  <c r="M3955" i="1"/>
  <c r="N3955" i="1"/>
  <c r="I3956" i="1"/>
  <c r="M3956" i="1" s="1"/>
  <c r="J3956" i="1"/>
  <c r="O3956" i="1" s="1"/>
  <c r="K3956" i="1"/>
  <c r="L3956" i="1"/>
  <c r="N3956" i="1"/>
  <c r="I3957" i="1"/>
  <c r="J3957" i="1"/>
  <c r="O3957" i="1" s="1"/>
  <c r="I3958" i="1"/>
  <c r="J3958" i="1"/>
  <c r="O3958" i="1" s="1"/>
  <c r="I3959" i="1"/>
  <c r="J3959" i="1"/>
  <c r="O3959" i="1" s="1"/>
  <c r="K3959" i="1"/>
  <c r="N3959" i="1"/>
  <c r="I3960" i="1"/>
  <c r="J3960" i="1"/>
  <c r="O3960" i="1" s="1"/>
  <c r="K3960" i="1"/>
  <c r="L3960" i="1"/>
  <c r="M3960" i="1"/>
  <c r="N3960" i="1"/>
  <c r="I3961" i="1"/>
  <c r="N3961" i="1" s="1"/>
  <c r="J3961" i="1"/>
  <c r="O3961" i="1" s="1"/>
  <c r="K3961" i="1"/>
  <c r="L3961" i="1"/>
  <c r="M3961" i="1"/>
  <c r="I3962" i="1"/>
  <c r="J3962" i="1"/>
  <c r="O3962" i="1" s="1"/>
  <c r="N3962" i="1"/>
  <c r="I3963" i="1"/>
  <c r="L3963" i="1" s="1"/>
  <c r="J3963" i="1"/>
  <c r="O3963" i="1" s="1"/>
  <c r="K3963" i="1"/>
  <c r="M3963" i="1"/>
  <c r="N3963" i="1"/>
  <c r="I3964" i="1"/>
  <c r="M3964" i="1" s="1"/>
  <c r="J3964" i="1"/>
  <c r="O3964" i="1" s="1"/>
  <c r="K3964" i="1"/>
  <c r="L3964" i="1"/>
  <c r="N3964" i="1"/>
  <c r="I3965" i="1"/>
  <c r="J3965" i="1"/>
  <c r="O3965" i="1" s="1"/>
  <c r="L3965" i="1"/>
  <c r="I3966" i="1"/>
  <c r="J3966" i="1"/>
  <c r="O3966" i="1" s="1"/>
  <c r="I3967" i="1"/>
  <c r="J3967" i="1"/>
  <c r="O3967" i="1" s="1"/>
  <c r="I3968" i="1"/>
  <c r="J3968" i="1"/>
  <c r="O3968" i="1" s="1"/>
  <c r="K3968" i="1"/>
  <c r="L3968" i="1"/>
  <c r="M3968" i="1"/>
  <c r="N3968" i="1"/>
  <c r="I3969" i="1"/>
  <c r="N3969" i="1" s="1"/>
  <c r="J3969" i="1"/>
  <c r="O3969" i="1" s="1"/>
  <c r="K3969" i="1"/>
  <c r="L3969" i="1"/>
  <c r="M3969" i="1"/>
  <c r="I3970" i="1"/>
  <c r="K3970" i="1" s="1"/>
  <c r="J3970" i="1"/>
  <c r="O3970" i="1" s="1"/>
  <c r="L3970" i="1"/>
  <c r="M3970" i="1"/>
  <c r="N3970" i="1"/>
  <c r="I3971" i="1"/>
  <c r="L3971" i="1" s="1"/>
  <c r="J3971" i="1"/>
  <c r="O3971" i="1" s="1"/>
  <c r="K3971" i="1"/>
  <c r="M3971" i="1"/>
  <c r="N3971" i="1"/>
  <c r="I3972" i="1"/>
  <c r="M3972" i="1" s="1"/>
  <c r="J3972" i="1"/>
  <c r="O3972" i="1" s="1"/>
  <c r="K3972" i="1"/>
  <c r="L3972" i="1"/>
  <c r="N3972" i="1"/>
  <c r="I3973" i="1"/>
  <c r="J3973" i="1"/>
  <c r="O3973" i="1" s="1"/>
  <c r="L3973" i="1"/>
  <c r="I3974" i="1"/>
  <c r="J3974" i="1"/>
  <c r="O3974" i="1" s="1"/>
  <c r="M3974" i="1"/>
  <c r="I3975" i="1"/>
  <c r="J3975" i="1"/>
  <c r="O3975" i="1" s="1"/>
  <c r="K3975" i="1"/>
  <c r="N3975" i="1"/>
  <c r="I3976" i="1"/>
  <c r="J3976" i="1"/>
  <c r="O3976" i="1" s="1"/>
  <c r="K3976" i="1"/>
  <c r="L3976" i="1"/>
  <c r="M3976" i="1"/>
  <c r="N3976" i="1"/>
  <c r="I3977" i="1"/>
  <c r="N3977" i="1" s="1"/>
  <c r="J3977" i="1"/>
  <c r="O3977" i="1" s="1"/>
  <c r="K3977" i="1"/>
  <c r="L3977" i="1"/>
  <c r="M3977" i="1"/>
  <c r="I3978" i="1"/>
  <c r="K3978" i="1" s="1"/>
  <c r="J3978" i="1"/>
  <c r="O3978" i="1" s="1"/>
  <c r="L3978" i="1"/>
  <c r="M3978" i="1"/>
  <c r="N3978" i="1"/>
  <c r="I3979" i="1"/>
  <c r="L3979" i="1" s="1"/>
  <c r="J3979" i="1"/>
  <c r="O3979" i="1" s="1"/>
  <c r="K3979" i="1"/>
  <c r="M3979" i="1"/>
  <c r="N3979" i="1"/>
  <c r="I3980" i="1"/>
  <c r="M3980" i="1" s="1"/>
  <c r="J3980" i="1"/>
  <c r="O3980" i="1" s="1"/>
  <c r="K3980" i="1"/>
  <c r="L3980" i="1"/>
  <c r="N3980" i="1"/>
  <c r="I3981" i="1"/>
  <c r="J3981" i="1"/>
  <c r="O3981" i="1" s="1"/>
  <c r="L3981" i="1"/>
  <c r="I3982" i="1"/>
  <c r="J3982" i="1"/>
  <c r="O3982" i="1" s="1"/>
  <c r="M3982" i="1"/>
  <c r="I3983" i="1"/>
  <c r="J3983" i="1"/>
  <c r="O3983" i="1" s="1"/>
  <c r="K3983" i="1"/>
  <c r="N3983" i="1"/>
  <c r="I3984" i="1"/>
  <c r="J3984" i="1"/>
  <c r="O3984" i="1" s="1"/>
  <c r="K3984" i="1"/>
  <c r="L3984" i="1"/>
  <c r="M3984" i="1"/>
  <c r="N3984" i="1"/>
  <c r="I3985" i="1"/>
  <c r="N3985" i="1" s="1"/>
  <c r="J3985" i="1"/>
  <c r="O3985" i="1" s="1"/>
  <c r="K3985" i="1"/>
  <c r="L3985" i="1"/>
  <c r="M3985" i="1"/>
  <c r="I3986" i="1"/>
  <c r="J3986" i="1"/>
  <c r="O3986" i="1" s="1"/>
  <c r="L3986" i="1"/>
  <c r="I3987" i="1"/>
  <c r="L3987" i="1" s="1"/>
  <c r="J3987" i="1"/>
  <c r="O3987" i="1" s="1"/>
  <c r="K3987" i="1"/>
  <c r="M3987" i="1"/>
  <c r="N3987" i="1"/>
  <c r="I3988" i="1"/>
  <c r="M3988" i="1" s="1"/>
  <c r="J3988" i="1"/>
  <c r="O3988" i="1" s="1"/>
  <c r="K3988" i="1"/>
  <c r="L3988" i="1"/>
  <c r="N3988" i="1"/>
  <c r="I3989" i="1"/>
  <c r="J3989" i="1"/>
  <c r="O3989" i="1" s="1"/>
  <c r="I3990" i="1"/>
  <c r="J3990" i="1"/>
  <c r="O3990" i="1" s="1"/>
  <c r="I3991" i="1"/>
  <c r="J3991" i="1"/>
  <c r="O3991" i="1" s="1"/>
  <c r="K3991" i="1"/>
  <c r="I3992" i="1"/>
  <c r="J3992" i="1"/>
  <c r="O3992" i="1" s="1"/>
  <c r="K3992" i="1"/>
  <c r="L3992" i="1"/>
  <c r="M3992" i="1"/>
  <c r="N3992" i="1"/>
  <c r="I3993" i="1"/>
  <c r="N3993" i="1" s="1"/>
  <c r="J3993" i="1"/>
  <c r="O3993" i="1" s="1"/>
  <c r="K3993" i="1"/>
  <c r="L3993" i="1"/>
  <c r="M3993" i="1"/>
  <c r="I3994" i="1"/>
  <c r="J3994" i="1"/>
  <c r="O3994" i="1" s="1"/>
  <c r="N3994" i="1"/>
  <c r="I3995" i="1"/>
  <c r="L3995" i="1" s="1"/>
  <c r="J3995" i="1"/>
  <c r="O3995" i="1" s="1"/>
  <c r="K3995" i="1"/>
  <c r="M3995" i="1"/>
  <c r="N3995" i="1"/>
  <c r="I3996" i="1"/>
  <c r="M3996" i="1" s="1"/>
  <c r="J3996" i="1"/>
  <c r="O3996" i="1" s="1"/>
  <c r="K3996" i="1"/>
  <c r="L3996" i="1"/>
  <c r="N3996" i="1"/>
  <c r="I3997" i="1"/>
  <c r="J3997" i="1"/>
  <c r="O3997" i="1" s="1"/>
  <c r="I3998" i="1"/>
  <c r="J3998" i="1"/>
  <c r="O3998" i="1" s="1"/>
  <c r="M3998" i="1"/>
  <c r="I3999" i="1"/>
  <c r="J3999" i="1"/>
  <c r="O3999" i="1" s="1"/>
  <c r="I4000" i="1"/>
  <c r="J4000" i="1"/>
  <c r="O4000" i="1" s="1"/>
  <c r="K4000" i="1"/>
  <c r="L4000" i="1"/>
  <c r="M4000" i="1"/>
  <c r="N4000" i="1"/>
  <c r="I4001" i="1"/>
  <c r="N4001" i="1" s="1"/>
  <c r="J4001" i="1"/>
  <c r="O4001" i="1" s="1"/>
  <c r="K4001" i="1"/>
  <c r="L4001" i="1"/>
  <c r="M4001" i="1"/>
  <c r="I4002" i="1"/>
  <c r="J4002" i="1"/>
  <c r="O4002" i="1" s="1"/>
  <c r="I4003" i="1"/>
  <c r="L4003" i="1" s="1"/>
  <c r="J4003" i="1"/>
  <c r="O4003" i="1" s="1"/>
  <c r="K4003" i="1"/>
  <c r="M4003" i="1"/>
  <c r="N4003" i="1"/>
  <c r="I4004" i="1"/>
  <c r="M4004" i="1" s="1"/>
  <c r="J4004" i="1"/>
  <c r="O4004" i="1" s="1"/>
  <c r="K4004" i="1"/>
  <c r="L4004" i="1"/>
  <c r="N4004" i="1"/>
  <c r="I4005" i="1"/>
  <c r="J4005" i="1"/>
  <c r="O4005" i="1" s="1"/>
  <c r="L4005" i="1"/>
  <c r="I4006" i="1"/>
  <c r="J4006" i="1"/>
  <c r="O4006" i="1" s="1"/>
  <c r="M4006" i="1"/>
  <c r="I4007" i="1"/>
  <c r="J4007" i="1"/>
  <c r="O4007" i="1" s="1"/>
  <c r="N4007" i="1"/>
  <c r="I4008" i="1"/>
  <c r="J4008" i="1"/>
  <c r="O4008" i="1" s="1"/>
  <c r="K4008" i="1"/>
  <c r="L4008" i="1"/>
  <c r="M4008" i="1"/>
  <c r="N4008" i="1"/>
  <c r="I4009" i="1"/>
  <c r="N4009" i="1" s="1"/>
  <c r="J4009" i="1"/>
  <c r="O4009" i="1" s="1"/>
  <c r="K4009" i="1"/>
  <c r="L4009" i="1"/>
  <c r="M4009" i="1"/>
  <c r="I4010" i="1"/>
  <c r="K4010" i="1" s="1"/>
  <c r="J4010" i="1"/>
  <c r="O4010" i="1" s="1"/>
  <c r="L4010" i="1"/>
  <c r="M4010" i="1"/>
  <c r="I4011" i="1"/>
  <c r="L4011" i="1" s="1"/>
  <c r="J4011" i="1"/>
  <c r="O4011" i="1" s="1"/>
  <c r="K4011" i="1"/>
  <c r="M4011" i="1"/>
  <c r="N4011" i="1"/>
  <c r="I4012" i="1"/>
  <c r="M4012" i="1" s="1"/>
  <c r="J4012" i="1"/>
  <c r="O4012" i="1" s="1"/>
  <c r="K4012" i="1"/>
  <c r="L4012" i="1"/>
  <c r="N4012" i="1"/>
  <c r="I4013" i="1"/>
  <c r="J4013" i="1"/>
  <c r="O4013" i="1" s="1"/>
  <c r="L4013" i="1"/>
  <c r="I4014" i="1"/>
  <c r="J4014" i="1"/>
  <c r="O4014" i="1" s="1"/>
  <c r="I4015" i="1"/>
  <c r="J4015" i="1"/>
  <c r="O4015" i="1" s="1"/>
  <c r="K4015" i="1"/>
  <c r="N4015" i="1"/>
  <c r="I4016" i="1"/>
  <c r="J4016" i="1"/>
  <c r="O4016" i="1" s="1"/>
  <c r="K4016" i="1"/>
  <c r="L4016" i="1"/>
  <c r="M4016" i="1"/>
  <c r="N4016" i="1"/>
  <c r="I4017" i="1"/>
  <c r="N4017" i="1" s="1"/>
  <c r="J4017" i="1"/>
  <c r="O4017" i="1" s="1"/>
  <c r="K4017" i="1"/>
  <c r="L4017" i="1"/>
  <c r="M4017" i="1"/>
  <c r="I4018" i="1"/>
  <c r="K4018" i="1" s="1"/>
  <c r="J4018" i="1"/>
  <c r="O4018" i="1" s="1"/>
  <c r="L4018" i="1"/>
  <c r="M4018" i="1"/>
  <c r="N4018" i="1"/>
  <c r="I4019" i="1"/>
  <c r="L4019" i="1" s="1"/>
  <c r="J4019" i="1"/>
  <c r="O4019" i="1" s="1"/>
  <c r="K4019" i="1"/>
  <c r="M4019" i="1"/>
  <c r="N4019" i="1"/>
  <c r="I4020" i="1"/>
  <c r="M4020" i="1" s="1"/>
  <c r="J4020" i="1"/>
  <c r="O4020" i="1" s="1"/>
  <c r="K4020" i="1"/>
  <c r="L4020" i="1"/>
  <c r="N4020" i="1"/>
  <c r="I4021" i="1"/>
  <c r="J4021" i="1"/>
  <c r="O4021" i="1" s="1"/>
  <c r="I4022" i="1"/>
  <c r="J4022" i="1"/>
  <c r="O4022" i="1" s="1"/>
  <c r="I4023" i="1"/>
  <c r="J4023" i="1"/>
  <c r="O4023" i="1" s="1"/>
  <c r="K4023" i="1"/>
  <c r="N4023" i="1"/>
  <c r="I4024" i="1"/>
  <c r="J4024" i="1"/>
  <c r="O4024" i="1" s="1"/>
  <c r="K4024" i="1"/>
  <c r="L4024" i="1"/>
  <c r="M4024" i="1"/>
  <c r="N4024" i="1"/>
  <c r="I4025" i="1"/>
  <c r="N4025" i="1" s="1"/>
  <c r="J4025" i="1"/>
  <c r="O4025" i="1" s="1"/>
  <c r="K4025" i="1"/>
  <c r="L4025" i="1"/>
  <c r="M4025" i="1"/>
  <c r="I4026" i="1"/>
  <c r="J4026" i="1"/>
  <c r="O4026" i="1" s="1"/>
  <c r="M4026" i="1"/>
  <c r="N4026" i="1"/>
  <c r="I4027" i="1"/>
  <c r="L4027" i="1" s="1"/>
  <c r="J4027" i="1"/>
  <c r="O4027" i="1" s="1"/>
  <c r="K4027" i="1"/>
  <c r="M4027" i="1"/>
  <c r="N4027" i="1"/>
  <c r="I4028" i="1"/>
  <c r="M4028" i="1" s="1"/>
  <c r="J4028" i="1"/>
  <c r="O4028" i="1" s="1"/>
  <c r="K4028" i="1"/>
  <c r="L4028" i="1"/>
  <c r="N4028" i="1"/>
  <c r="I4029" i="1"/>
  <c r="J4029" i="1"/>
  <c r="O4029" i="1" s="1"/>
  <c r="L4029" i="1"/>
  <c r="I4030" i="1"/>
  <c r="J4030" i="1"/>
  <c r="O4030" i="1" s="1"/>
  <c r="I4031" i="1"/>
  <c r="J4031" i="1"/>
  <c r="O4031" i="1" s="1"/>
  <c r="N4031" i="1"/>
  <c r="I4032" i="1"/>
  <c r="J4032" i="1"/>
  <c r="O4032" i="1" s="1"/>
  <c r="K4032" i="1"/>
  <c r="L4032" i="1"/>
  <c r="M4032" i="1"/>
  <c r="N4032" i="1"/>
  <c r="I4033" i="1"/>
  <c r="N4033" i="1" s="1"/>
  <c r="J4033" i="1"/>
  <c r="O4033" i="1" s="1"/>
  <c r="K4033" i="1"/>
  <c r="L4033" i="1"/>
  <c r="M4033" i="1"/>
  <c r="I4034" i="1"/>
  <c r="K4034" i="1" s="1"/>
  <c r="J4034" i="1"/>
  <c r="O4034" i="1" s="1"/>
  <c r="L4034" i="1"/>
  <c r="M4034" i="1"/>
  <c r="N4034" i="1"/>
  <c r="I4035" i="1"/>
  <c r="L4035" i="1" s="1"/>
  <c r="J4035" i="1"/>
  <c r="O4035" i="1" s="1"/>
  <c r="K4035" i="1"/>
  <c r="M4035" i="1"/>
  <c r="N4035" i="1"/>
  <c r="I4036" i="1"/>
  <c r="M4036" i="1" s="1"/>
  <c r="J4036" i="1"/>
  <c r="O4036" i="1" s="1"/>
  <c r="K4036" i="1"/>
  <c r="L4036" i="1"/>
  <c r="N4036" i="1"/>
  <c r="I4037" i="1"/>
  <c r="J4037" i="1"/>
  <c r="O4037" i="1" s="1"/>
  <c r="L4037" i="1"/>
  <c r="I4038" i="1"/>
  <c r="J4038" i="1"/>
  <c r="O4038" i="1" s="1"/>
  <c r="M4038" i="1"/>
  <c r="I4039" i="1"/>
  <c r="J4039" i="1"/>
  <c r="O4039" i="1" s="1"/>
  <c r="K4039" i="1"/>
  <c r="N4039" i="1"/>
  <c r="I4040" i="1"/>
  <c r="J4040" i="1"/>
  <c r="O4040" i="1" s="1"/>
  <c r="K4040" i="1"/>
  <c r="L4040" i="1"/>
  <c r="M4040" i="1"/>
  <c r="N4040" i="1"/>
  <c r="I4041" i="1"/>
  <c r="N4041" i="1" s="1"/>
  <c r="J4041" i="1"/>
  <c r="O4041" i="1" s="1"/>
  <c r="K4041" i="1"/>
  <c r="L4041" i="1"/>
  <c r="M4041" i="1"/>
  <c r="I4042" i="1"/>
  <c r="K4042" i="1" s="1"/>
  <c r="J4042" i="1"/>
  <c r="O4042" i="1" s="1"/>
  <c r="L4042" i="1"/>
  <c r="M4042" i="1"/>
  <c r="N4042" i="1"/>
  <c r="I4043" i="1"/>
  <c r="L4043" i="1" s="1"/>
  <c r="J4043" i="1"/>
  <c r="O4043" i="1" s="1"/>
  <c r="K4043" i="1"/>
  <c r="M4043" i="1"/>
  <c r="N4043" i="1"/>
  <c r="I4044" i="1"/>
  <c r="M4044" i="1" s="1"/>
  <c r="J4044" i="1"/>
  <c r="O4044" i="1" s="1"/>
  <c r="K4044" i="1"/>
  <c r="L4044" i="1"/>
  <c r="N4044" i="1"/>
  <c r="I4045" i="1"/>
  <c r="J4045" i="1"/>
  <c r="O4045" i="1" s="1"/>
  <c r="I4046" i="1"/>
  <c r="J4046" i="1"/>
  <c r="O4046" i="1" s="1"/>
  <c r="M4046" i="1"/>
  <c r="I4047" i="1"/>
  <c r="J4047" i="1"/>
  <c r="O4047" i="1" s="1"/>
  <c r="K4047" i="1"/>
  <c r="N4047" i="1"/>
  <c r="I4048" i="1"/>
  <c r="J4048" i="1"/>
  <c r="O4048" i="1" s="1"/>
  <c r="K4048" i="1"/>
  <c r="L4048" i="1"/>
  <c r="M4048" i="1"/>
  <c r="N4048" i="1"/>
  <c r="I4049" i="1"/>
  <c r="N4049" i="1" s="1"/>
  <c r="J4049" i="1"/>
  <c r="O4049" i="1" s="1"/>
  <c r="K4049" i="1"/>
  <c r="L4049" i="1"/>
  <c r="M4049" i="1"/>
  <c r="I4050" i="1"/>
  <c r="J4050" i="1"/>
  <c r="O4050" i="1" s="1"/>
  <c r="I4051" i="1"/>
  <c r="L4051" i="1" s="1"/>
  <c r="J4051" i="1"/>
  <c r="O4051" i="1" s="1"/>
  <c r="K4051" i="1"/>
  <c r="M4051" i="1"/>
  <c r="N4051" i="1"/>
  <c r="I4052" i="1"/>
  <c r="M4052" i="1" s="1"/>
  <c r="J4052" i="1"/>
  <c r="O4052" i="1" s="1"/>
  <c r="K4052" i="1"/>
  <c r="L4052" i="1"/>
  <c r="N4052" i="1"/>
  <c r="I4053" i="1"/>
  <c r="J4053" i="1"/>
  <c r="O4053" i="1" s="1"/>
  <c r="I4054" i="1"/>
  <c r="J4054" i="1"/>
  <c r="O4054" i="1" s="1"/>
  <c r="I4055" i="1"/>
  <c r="J4055" i="1"/>
  <c r="O4055" i="1" s="1"/>
  <c r="I4056" i="1"/>
  <c r="J4056" i="1"/>
  <c r="O4056" i="1" s="1"/>
  <c r="K4056" i="1"/>
  <c r="L4056" i="1"/>
  <c r="M4056" i="1"/>
  <c r="N4056" i="1"/>
  <c r="I4057" i="1"/>
  <c r="N4057" i="1" s="1"/>
  <c r="J4057" i="1"/>
  <c r="O4057" i="1" s="1"/>
  <c r="K4057" i="1"/>
  <c r="L4057" i="1"/>
  <c r="M4057" i="1"/>
  <c r="I4058" i="1"/>
  <c r="J4058" i="1"/>
  <c r="O4058" i="1" s="1"/>
  <c r="I4059" i="1"/>
  <c r="L4059" i="1" s="1"/>
  <c r="J4059" i="1"/>
  <c r="O4059" i="1" s="1"/>
  <c r="K4059" i="1"/>
  <c r="M4059" i="1"/>
  <c r="N4059" i="1"/>
  <c r="I4060" i="1"/>
  <c r="M4060" i="1" s="1"/>
  <c r="J4060" i="1"/>
  <c r="O4060" i="1" s="1"/>
  <c r="K4060" i="1"/>
  <c r="L4060" i="1"/>
  <c r="N4060" i="1"/>
  <c r="I4061" i="1"/>
  <c r="J4061" i="1"/>
  <c r="O4061" i="1" s="1"/>
  <c r="I4062" i="1"/>
  <c r="J4062" i="1"/>
  <c r="O4062" i="1" s="1"/>
  <c r="M4062" i="1"/>
  <c r="I4063" i="1"/>
  <c r="J4063" i="1"/>
  <c r="O4063" i="1" s="1"/>
  <c r="I4064" i="1"/>
  <c r="J4064" i="1"/>
  <c r="O4064" i="1" s="1"/>
  <c r="K4064" i="1"/>
  <c r="L4064" i="1"/>
  <c r="M4064" i="1"/>
  <c r="N4064" i="1"/>
  <c r="I4065" i="1"/>
  <c r="N4065" i="1" s="1"/>
  <c r="J4065" i="1"/>
  <c r="O4065" i="1" s="1"/>
  <c r="K4065" i="1"/>
  <c r="L4065" i="1"/>
  <c r="M4065" i="1"/>
  <c r="I4066" i="1"/>
  <c r="J4066" i="1"/>
  <c r="O4066" i="1" s="1"/>
  <c r="M4066" i="1"/>
  <c r="I4067" i="1"/>
  <c r="L4067" i="1" s="1"/>
  <c r="J4067" i="1"/>
  <c r="O4067" i="1" s="1"/>
  <c r="K4067" i="1"/>
  <c r="M4067" i="1"/>
  <c r="N4067" i="1"/>
  <c r="I4068" i="1"/>
  <c r="M4068" i="1" s="1"/>
  <c r="J4068" i="1"/>
  <c r="O4068" i="1" s="1"/>
  <c r="K4068" i="1"/>
  <c r="L4068" i="1"/>
  <c r="N4068" i="1"/>
  <c r="I4069" i="1"/>
  <c r="J4069" i="1"/>
  <c r="O4069" i="1" s="1"/>
  <c r="L4069" i="1"/>
  <c r="I4070" i="1"/>
  <c r="J4070" i="1"/>
  <c r="O4070" i="1" s="1"/>
  <c r="M4070" i="1"/>
  <c r="I4071" i="1"/>
  <c r="J4071" i="1"/>
  <c r="O4071" i="1" s="1"/>
  <c r="I4072" i="1"/>
  <c r="J4072" i="1"/>
  <c r="O4072" i="1" s="1"/>
  <c r="K4072" i="1"/>
  <c r="L4072" i="1"/>
  <c r="M4072" i="1"/>
  <c r="N4072" i="1"/>
  <c r="I4073" i="1"/>
  <c r="N4073" i="1" s="1"/>
  <c r="J4073" i="1"/>
  <c r="O4073" i="1" s="1"/>
  <c r="K4073" i="1"/>
  <c r="L4073" i="1"/>
  <c r="M4073" i="1"/>
  <c r="I4074" i="1"/>
  <c r="K4074" i="1" s="1"/>
  <c r="J4074" i="1"/>
  <c r="O4074" i="1" s="1"/>
  <c r="L4074" i="1"/>
  <c r="M4074" i="1"/>
  <c r="I4075" i="1"/>
  <c r="L4075" i="1" s="1"/>
  <c r="J4075" i="1"/>
  <c r="O4075" i="1" s="1"/>
  <c r="K4075" i="1"/>
  <c r="M4075" i="1"/>
  <c r="N4075" i="1"/>
  <c r="I4076" i="1"/>
  <c r="M4076" i="1" s="1"/>
  <c r="J4076" i="1"/>
  <c r="O4076" i="1" s="1"/>
  <c r="K4076" i="1"/>
  <c r="L4076" i="1"/>
  <c r="N4076" i="1"/>
  <c r="I4077" i="1"/>
  <c r="J4077" i="1"/>
  <c r="O4077" i="1" s="1"/>
  <c r="L4077" i="1"/>
  <c r="I4078" i="1"/>
  <c r="J4078" i="1"/>
  <c r="O4078" i="1" s="1"/>
  <c r="I4079" i="1"/>
  <c r="J4079" i="1"/>
  <c r="O4079" i="1" s="1"/>
  <c r="K4079" i="1"/>
  <c r="N4079" i="1"/>
  <c r="I4080" i="1"/>
  <c r="J4080" i="1"/>
  <c r="O4080" i="1" s="1"/>
  <c r="K4080" i="1"/>
  <c r="L4080" i="1"/>
  <c r="M4080" i="1"/>
  <c r="N4080" i="1"/>
  <c r="I4081" i="1"/>
  <c r="N4081" i="1" s="1"/>
  <c r="J4081" i="1"/>
  <c r="O4081" i="1" s="1"/>
  <c r="K4081" i="1"/>
  <c r="L4081" i="1"/>
  <c r="M4081" i="1"/>
  <c r="I4082" i="1"/>
  <c r="K4082" i="1" s="1"/>
  <c r="J4082" i="1"/>
  <c r="O4082" i="1" s="1"/>
  <c r="L4082" i="1"/>
  <c r="M4082" i="1"/>
  <c r="N4082" i="1"/>
  <c r="I4083" i="1"/>
  <c r="L4083" i="1" s="1"/>
  <c r="J4083" i="1"/>
  <c r="O4083" i="1" s="1"/>
  <c r="K4083" i="1"/>
  <c r="M4083" i="1"/>
  <c r="N4083" i="1"/>
  <c r="I4084" i="1"/>
  <c r="M4084" i="1" s="1"/>
  <c r="J4084" i="1"/>
  <c r="O4084" i="1" s="1"/>
  <c r="K4084" i="1"/>
  <c r="L4084" i="1"/>
  <c r="N4084" i="1"/>
  <c r="I4085" i="1"/>
  <c r="J4085" i="1"/>
  <c r="O4085" i="1" s="1"/>
  <c r="I4086" i="1"/>
  <c r="J4086" i="1"/>
  <c r="O4086" i="1" s="1"/>
  <c r="I4087" i="1"/>
  <c r="J4087" i="1"/>
  <c r="O4087" i="1" s="1"/>
  <c r="K4087" i="1"/>
  <c r="N4087" i="1"/>
  <c r="I4088" i="1"/>
  <c r="J4088" i="1"/>
  <c r="O4088" i="1" s="1"/>
  <c r="K4088" i="1"/>
  <c r="L4088" i="1"/>
  <c r="M4088" i="1"/>
  <c r="N4088" i="1"/>
  <c r="I4089" i="1"/>
  <c r="N4089" i="1" s="1"/>
  <c r="J4089" i="1"/>
  <c r="O4089" i="1" s="1"/>
  <c r="K4089" i="1"/>
  <c r="L4089" i="1"/>
  <c r="M4089" i="1"/>
  <c r="I4090" i="1"/>
  <c r="J4090" i="1"/>
  <c r="O4090" i="1" s="1"/>
  <c r="I4091" i="1"/>
  <c r="L4091" i="1" s="1"/>
  <c r="J4091" i="1"/>
  <c r="O4091" i="1" s="1"/>
  <c r="K4091" i="1"/>
  <c r="M4091" i="1"/>
  <c r="N4091" i="1"/>
  <c r="I4092" i="1"/>
  <c r="M4092" i="1" s="1"/>
  <c r="J4092" i="1"/>
  <c r="O4092" i="1" s="1"/>
  <c r="K4092" i="1"/>
  <c r="L4092" i="1"/>
  <c r="N4092" i="1"/>
  <c r="I4093" i="1"/>
  <c r="J4093" i="1"/>
  <c r="O4093" i="1" s="1"/>
  <c r="L4093" i="1"/>
  <c r="I4094" i="1"/>
  <c r="J4094" i="1"/>
  <c r="O4094" i="1" s="1"/>
  <c r="I4095" i="1"/>
  <c r="J4095" i="1"/>
  <c r="O4095" i="1" s="1"/>
  <c r="N4095" i="1"/>
  <c r="I4096" i="1"/>
  <c r="J4096" i="1"/>
  <c r="O4096" i="1" s="1"/>
  <c r="K4096" i="1"/>
  <c r="L4096" i="1"/>
  <c r="M4096" i="1"/>
  <c r="N4096" i="1"/>
  <c r="I4097" i="1"/>
  <c r="N4097" i="1" s="1"/>
  <c r="J4097" i="1"/>
  <c r="O4097" i="1" s="1"/>
  <c r="K4097" i="1"/>
  <c r="L4097" i="1"/>
  <c r="M4097" i="1"/>
  <c r="I4098" i="1"/>
  <c r="K4098" i="1" s="1"/>
  <c r="J4098" i="1"/>
  <c r="O4098" i="1" s="1"/>
  <c r="L4098" i="1"/>
  <c r="M4098" i="1"/>
  <c r="N4098" i="1"/>
  <c r="I4099" i="1"/>
  <c r="L4099" i="1" s="1"/>
  <c r="J4099" i="1"/>
  <c r="O4099" i="1" s="1"/>
  <c r="K4099" i="1"/>
  <c r="M4099" i="1"/>
  <c r="N4099" i="1"/>
  <c r="I4100" i="1"/>
  <c r="M4100" i="1" s="1"/>
  <c r="J4100" i="1"/>
  <c r="O4100" i="1" s="1"/>
  <c r="K4100" i="1"/>
  <c r="L4100" i="1"/>
  <c r="N4100" i="1"/>
  <c r="I4101" i="1"/>
  <c r="J4101" i="1"/>
  <c r="O4101" i="1" s="1"/>
  <c r="L4101" i="1"/>
  <c r="I4102" i="1"/>
  <c r="J4102" i="1"/>
  <c r="O4102" i="1" s="1"/>
  <c r="M4102" i="1"/>
  <c r="I4103" i="1"/>
  <c r="J4103" i="1"/>
  <c r="O4103" i="1" s="1"/>
  <c r="K4103" i="1"/>
  <c r="N4103" i="1"/>
  <c r="I4104" i="1"/>
  <c r="J4104" i="1"/>
  <c r="O4104" i="1" s="1"/>
  <c r="K4104" i="1"/>
  <c r="L4104" i="1"/>
  <c r="M4104" i="1"/>
  <c r="N4104" i="1"/>
  <c r="I4105" i="1"/>
  <c r="N4105" i="1" s="1"/>
  <c r="J4105" i="1"/>
  <c r="O4105" i="1" s="1"/>
  <c r="K4105" i="1"/>
  <c r="L4105" i="1"/>
  <c r="M4105" i="1"/>
  <c r="I4106" i="1"/>
  <c r="K4106" i="1" s="1"/>
  <c r="J4106" i="1"/>
  <c r="O4106" i="1" s="1"/>
  <c r="L4106" i="1"/>
  <c r="M4106" i="1"/>
  <c r="N4106" i="1"/>
  <c r="I4107" i="1"/>
  <c r="L4107" i="1" s="1"/>
  <c r="J4107" i="1"/>
  <c r="O4107" i="1" s="1"/>
  <c r="K4107" i="1"/>
  <c r="M4107" i="1"/>
  <c r="N4107" i="1"/>
  <c r="I4108" i="1"/>
  <c r="M4108" i="1" s="1"/>
  <c r="J4108" i="1"/>
  <c r="O4108" i="1" s="1"/>
  <c r="K4108" i="1"/>
  <c r="L4108" i="1"/>
  <c r="N4108" i="1"/>
  <c r="I4109" i="1"/>
  <c r="J4109" i="1"/>
  <c r="O4109" i="1" s="1"/>
  <c r="L4109" i="1"/>
  <c r="I4110" i="1"/>
  <c r="J4110" i="1"/>
  <c r="O4110" i="1" s="1"/>
  <c r="M4110" i="1"/>
  <c r="I4111" i="1"/>
  <c r="J4111" i="1"/>
  <c r="O4111" i="1" s="1"/>
  <c r="K4111" i="1"/>
  <c r="N4111" i="1"/>
  <c r="I4112" i="1"/>
  <c r="J4112" i="1"/>
  <c r="O4112" i="1" s="1"/>
  <c r="K4112" i="1"/>
  <c r="L4112" i="1"/>
  <c r="M4112" i="1"/>
  <c r="N4112" i="1"/>
  <c r="I4113" i="1"/>
  <c r="N4113" i="1" s="1"/>
  <c r="J4113" i="1"/>
  <c r="O4113" i="1" s="1"/>
  <c r="K4113" i="1"/>
  <c r="L4113" i="1"/>
  <c r="M4113" i="1"/>
  <c r="I4114" i="1"/>
  <c r="J4114" i="1"/>
  <c r="O4114" i="1" s="1"/>
  <c r="L4114" i="1"/>
  <c r="I4115" i="1"/>
  <c r="L4115" i="1" s="1"/>
  <c r="J4115" i="1"/>
  <c r="O4115" i="1" s="1"/>
  <c r="K4115" i="1"/>
  <c r="M4115" i="1"/>
  <c r="N4115" i="1"/>
  <c r="I4116" i="1"/>
  <c r="M4116" i="1" s="1"/>
  <c r="J4116" i="1"/>
  <c r="O4116" i="1" s="1"/>
  <c r="K4116" i="1"/>
  <c r="L4116" i="1"/>
  <c r="N4116" i="1"/>
  <c r="I4117" i="1"/>
  <c r="J4117" i="1"/>
  <c r="O4117" i="1" s="1"/>
  <c r="I4118" i="1"/>
  <c r="J4118" i="1"/>
  <c r="O4118" i="1" s="1"/>
  <c r="I4119" i="1"/>
  <c r="J4119" i="1"/>
  <c r="O4119" i="1" s="1"/>
  <c r="K4119" i="1"/>
  <c r="I4120" i="1"/>
  <c r="J4120" i="1"/>
  <c r="O4120" i="1" s="1"/>
  <c r="K4120" i="1"/>
  <c r="L4120" i="1"/>
  <c r="M4120" i="1"/>
  <c r="N4120" i="1"/>
  <c r="I4121" i="1"/>
  <c r="N4121" i="1" s="1"/>
  <c r="J4121" i="1"/>
  <c r="O4121" i="1" s="1"/>
  <c r="K4121" i="1"/>
  <c r="L4121" i="1"/>
  <c r="M4121" i="1"/>
  <c r="I4122" i="1"/>
  <c r="J4122" i="1"/>
  <c r="O4122" i="1" s="1"/>
  <c r="N4122" i="1"/>
  <c r="I4123" i="1"/>
  <c r="L4123" i="1" s="1"/>
  <c r="J4123" i="1"/>
  <c r="O4123" i="1" s="1"/>
  <c r="K4123" i="1"/>
  <c r="M4123" i="1"/>
  <c r="N4123" i="1"/>
  <c r="I4124" i="1"/>
  <c r="M4124" i="1" s="1"/>
  <c r="J4124" i="1"/>
  <c r="O4124" i="1" s="1"/>
  <c r="K4124" i="1"/>
  <c r="L4124" i="1"/>
  <c r="N4124" i="1"/>
  <c r="I4125" i="1"/>
  <c r="J4125" i="1"/>
  <c r="O4125" i="1" s="1"/>
  <c r="I4126" i="1"/>
  <c r="J4126" i="1"/>
  <c r="O4126" i="1" s="1"/>
  <c r="M4126" i="1"/>
  <c r="I4127" i="1"/>
  <c r="J4127" i="1"/>
  <c r="O4127" i="1" s="1"/>
  <c r="I4128" i="1"/>
  <c r="J4128" i="1"/>
  <c r="O4128" i="1" s="1"/>
  <c r="K4128" i="1"/>
  <c r="L4128" i="1"/>
  <c r="M4128" i="1"/>
  <c r="N4128" i="1"/>
  <c r="I4129" i="1"/>
  <c r="N4129" i="1" s="1"/>
  <c r="J4129" i="1"/>
  <c r="O4129" i="1" s="1"/>
  <c r="K4129" i="1"/>
  <c r="L4129" i="1"/>
  <c r="M4129" i="1"/>
  <c r="I4130" i="1"/>
  <c r="J4130" i="1"/>
  <c r="O4130" i="1" s="1"/>
  <c r="M4130" i="1"/>
  <c r="I4131" i="1"/>
  <c r="L4131" i="1" s="1"/>
  <c r="J4131" i="1"/>
  <c r="O4131" i="1" s="1"/>
  <c r="K4131" i="1"/>
  <c r="M4131" i="1"/>
  <c r="N4131" i="1"/>
  <c r="I4132" i="1"/>
  <c r="M4132" i="1" s="1"/>
  <c r="J4132" i="1"/>
  <c r="O4132" i="1" s="1"/>
  <c r="K4132" i="1"/>
  <c r="L4132" i="1"/>
  <c r="N4132" i="1"/>
  <c r="I4133" i="1"/>
  <c r="J4133" i="1"/>
  <c r="O4133" i="1" s="1"/>
  <c r="L4133" i="1"/>
  <c r="I4134" i="1"/>
  <c r="J4134" i="1"/>
  <c r="O4134" i="1" s="1"/>
  <c r="M4134" i="1"/>
  <c r="I4135" i="1"/>
  <c r="J4135" i="1"/>
  <c r="O4135" i="1" s="1"/>
  <c r="N4135" i="1"/>
  <c r="I4136" i="1"/>
  <c r="J4136" i="1"/>
  <c r="O4136" i="1" s="1"/>
  <c r="K4136" i="1"/>
  <c r="L4136" i="1"/>
  <c r="M4136" i="1"/>
  <c r="N4136" i="1"/>
  <c r="I4137" i="1"/>
  <c r="N4137" i="1" s="1"/>
  <c r="J4137" i="1"/>
  <c r="O4137" i="1" s="1"/>
  <c r="K4137" i="1"/>
  <c r="L4137" i="1"/>
  <c r="M4137" i="1"/>
  <c r="I4138" i="1"/>
  <c r="K4138" i="1" s="1"/>
  <c r="J4138" i="1"/>
  <c r="O4138" i="1" s="1"/>
  <c r="L4138" i="1"/>
  <c r="M4138" i="1"/>
  <c r="I4139" i="1"/>
  <c r="L4139" i="1" s="1"/>
  <c r="J4139" i="1"/>
  <c r="O4139" i="1" s="1"/>
  <c r="K4139" i="1"/>
  <c r="M4139" i="1"/>
  <c r="N4139" i="1"/>
  <c r="I4140" i="1"/>
  <c r="M4140" i="1" s="1"/>
  <c r="J4140" i="1"/>
  <c r="O4140" i="1" s="1"/>
  <c r="K4140" i="1"/>
  <c r="L4140" i="1"/>
  <c r="N4140" i="1"/>
  <c r="I4141" i="1"/>
  <c r="J4141" i="1"/>
  <c r="O4141" i="1" s="1"/>
  <c r="L4141" i="1"/>
  <c r="I4142" i="1"/>
  <c r="J4142" i="1"/>
  <c r="O4142" i="1" s="1"/>
  <c r="M4142" i="1"/>
  <c r="I4143" i="1"/>
  <c r="J4143" i="1"/>
  <c r="O4143" i="1" s="1"/>
  <c r="K4143" i="1"/>
  <c r="N4143" i="1"/>
  <c r="I4144" i="1"/>
  <c r="J4144" i="1"/>
  <c r="O4144" i="1" s="1"/>
  <c r="K4144" i="1"/>
  <c r="L4144" i="1"/>
  <c r="M4144" i="1"/>
  <c r="N4144" i="1"/>
  <c r="I4145" i="1"/>
  <c r="N4145" i="1" s="1"/>
  <c r="J4145" i="1"/>
  <c r="O4145" i="1" s="1"/>
  <c r="K4145" i="1"/>
  <c r="L4145" i="1"/>
  <c r="M4145" i="1"/>
  <c r="I4146" i="1"/>
  <c r="K4146" i="1" s="1"/>
  <c r="J4146" i="1"/>
  <c r="O4146" i="1" s="1"/>
  <c r="L4146" i="1"/>
  <c r="M4146" i="1"/>
  <c r="N4146" i="1"/>
  <c r="I4147" i="1"/>
  <c r="L4147" i="1" s="1"/>
  <c r="J4147" i="1"/>
  <c r="O4147" i="1" s="1"/>
  <c r="K4147" i="1"/>
  <c r="M4147" i="1"/>
  <c r="N4147" i="1"/>
  <c r="I4148" i="1"/>
  <c r="M4148" i="1" s="1"/>
  <c r="J4148" i="1"/>
  <c r="O4148" i="1" s="1"/>
  <c r="K4148" i="1"/>
  <c r="L4148" i="1"/>
  <c r="N4148" i="1"/>
  <c r="I4149" i="1"/>
  <c r="J4149" i="1"/>
  <c r="O4149" i="1" s="1"/>
  <c r="I4150" i="1"/>
  <c r="J4150" i="1"/>
  <c r="O4150" i="1" s="1"/>
  <c r="I4151" i="1"/>
  <c r="J4151" i="1"/>
  <c r="O4151" i="1" s="1"/>
  <c r="K4151" i="1"/>
  <c r="N4151" i="1"/>
  <c r="I4152" i="1"/>
  <c r="J4152" i="1"/>
  <c r="O4152" i="1" s="1"/>
  <c r="K4152" i="1"/>
  <c r="L4152" i="1"/>
  <c r="M4152" i="1"/>
  <c r="N4152" i="1"/>
  <c r="I4153" i="1"/>
  <c r="N4153" i="1" s="1"/>
  <c r="J4153" i="1"/>
  <c r="O4153" i="1" s="1"/>
  <c r="K4153" i="1"/>
  <c r="L4153" i="1"/>
  <c r="M4153" i="1"/>
  <c r="I4154" i="1"/>
  <c r="J4154" i="1"/>
  <c r="O4154" i="1" s="1"/>
  <c r="M4154" i="1"/>
  <c r="N4154" i="1"/>
  <c r="I4155" i="1"/>
  <c r="L4155" i="1" s="1"/>
  <c r="J4155" i="1"/>
  <c r="O4155" i="1" s="1"/>
  <c r="K4155" i="1"/>
  <c r="M4155" i="1"/>
  <c r="N4155" i="1"/>
  <c r="I4156" i="1"/>
  <c r="M4156" i="1" s="1"/>
  <c r="J4156" i="1"/>
  <c r="O4156" i="1" s="1"/>
  <c r="K4156" i="1"/>
  <c r="L4156" i="1"/>
  <c r="N4156" i="1"/>
  <c r="I4157" i="1"/>
  <c r="J4157" i="1"/>
  <c r="O4157" i="1" s="1"/>
  <c r="L4157" i="1"/>
  <c r="I4158" i="1"/>
  <c r="J4158" i="1"/>
  <c r="O4158" i="1" s="1"/>
  <c r="I4159" i="1"/>
  <c r="N4159" i="1" s="1"/>
  <c r="J4159" i="1"/>
  <c r="O4159" i="1" s="1"/>
  <c r="I4160" i="1"/>
  <c r="J4160" i="1"/>
  <c r="O4160" i="1" s="1"/>
  <c r="K4160" i="1"/>
  <c r="L4160" i="1"/>
  <c r="M4160" i="1"/>
  <c r="N4160" i="1"/>
  <c r="I4161" i="1"/>
  <c r="N4161" i="1" s="1"/>
  <c r="J4161" i="1"/>
  <c r="O4161" i="1" s="1"/>
  <c r="K4161" i="1"/>
  <c r="L4161" i="1"/>
  <c r="M4161" i="1"/>
  <c r="I4162" i="1"/>
  <c r="K4162" i="1" s="1"/>
  <c r="J4162" i="1"/>
  <c r="O4162" i="1" s="1"/>
  <c r="L4162" i="1"/>
  <c r="M4162" i="1"/>
  <c r="N4162" i="1"/>
  <c r="I4163" i="1"/>
  <c r="L4163" i="1" s="1"/>
  <c r="J4163" i="1"/>
  <c r="O4163" i="1" s="1"/>
  <c r="K4163" i="1"/>
  <c r="M4163" i="1"/>
  <c r="N4163" i="1"/>
  <c r="I4164" i="1"/>
  <c r="M4164" i="1" s="1"/>
  <c r="J4164" i="1"/>
  <c r="O4164" i="1" s="1"/>
  <c r="K4164" i="1"/>
  <c r="L4164" i="1"/>
  <c r="N4164" i="1"/>
  <c r="I4165" i="1"/>
  <c r="J4165" i="1"/>
  <c r="O4165" i="1" s="1"/>
  <c r="L4165" i="1"/>
  <c r="I4166" i="1"/>
  <c r="J4166" i="1"/>
  <c r="O4166" i="1" s="1"/>
  <c r="M4166" i="1"/>
  <c r="I4167" i="1"/>
  <c r="J4167" i="1"/>
  <c r="O4167" i="1" s="1"/>
  <c r="K4167" i="1"/>
  <c r="N4167" i="1"/>
  <c r="I4168" i="1"/>
  <c r="J4168" i="1"/>
  <c r="O4168" i="1" s="1"/>
  <c r="K4168" i="1"/>
  <c r="L4168" i="1"/>
  <c r="M4168" i="1"/>
  <c r="N4168" i="1"/>
  <c r="I4169" i="1"/>
  <c r="N4169" i="1" s="1"/>
  <c r="J4169" i="1"/>
  <c r="O4169" i="1" s="1"/>
  <c r="K4169" i="1"/>
  <c r="L4169" i="1"/>
  <c r="M4169" i="1"/>
  <c r="I4170" i="1"/>
  <c r="K4170" i="1" s="1"/>
  <c r="J4170" i="1"/>
  <c r="O4170" i="1" s="1"/>
  <c r="L4170" i="1"/>
  <c r="M4170" i="1"/>
  <c r="N4170" i="1"/>
  <c r="I4171" i="1"/>
  <c r="L4171" i="1" s="1"/>
  <c r="J4171" i="1"/>
  <c r="O4171" i="1" s="1"/>
  <c r="K4171" i="1"/>
  <c r="M4171" i="1"/>
  <c r="N4171" i="1"/>
  <c r="I4172" i="1"/>
  <c r="M4172" i="1" s="1"/>
  <c r="J4172" i="1"/>
  <c r="O4172" i="1" s="1"/>
  <c r="K4172" i="1"/>
  <c r="L4172" i="1"/>
  <c r="N4172" i="1"/>
  <c r="I4173" i="1"/>
  <c r="J4173" i="1"/>
  <c r="O4173" i="1" s="1"/>
  <c r="I4174" i="1"/>
  <c r="J4174" i="1"/>
  <c r="O4174" i="1" s="1"/>
  <c r="M4174" i="1"/>
  <c r="I4175" i="1"/>
  <c r="J4175" i="1"/>
  <c r="O4175" i="1" s="1"/>
  <c r="K4175" i="1"/>
  <c r="N4175" i="1"/>
  <c r="I4176" i="1"/>
  <c r="J4176" i="1"/>
  <c r="O4176" i="1" s="1"/>
  <c r="K4176" i="1"/>
  <c r="L4176" i="1"/>
  <c r="M4176" i="1"/>
  <c r="N4176" i="1"/>
  <c r="I4177" i="1"/>
  <c r="N4177" i="1" s="1"/>
  <c r="J4177" i="1"/>
  <c r="O4177" i="1" s="1"/>
  <c r="K4177" i="1"/>
  <c r="L4177" i="1"/>
  <c r="M4177" i="1"/>
  <c r="I4178" i="1"/>
  <c r="J4178" i="1"/>
  <c r="O4178" i="1" s="1"/>
  <c r="I4179" i="1"/>
  <c r="L4179" i="1" s="1"/>
  <c r="J4179" i="1"/>
  <c r="O4179" i="1" s="1"/>
  <c r="K4179" i="1"/>
  <c r="M4179" i="1"/>
  <c r="N4179" i="1"/>
  <c r="I4180" i="1"/>
  <c r="M4180" i="1" s="1"/>
  <c r="J4180" i="1"/>
  <c r="O4180" i="1" s="1"/>
  <c r="K4180" i="1"/>
  <c r="L4180" i="1"/>
  <c r="N4180" i="1"/>
  <c r="I4181" i="1"/>
  <c r="J4181" i="1"/>
  <c r="O4181" i="1" s="1"/>
  <c r="I4182" i="1"/>
  <c r="J4182" i="1"/>
  <c r="O4182" i="1" s="1"/>
  <c r="I4183" i="1"/>
  <c r="J4183" i="1"/>
  <c r="O4183" i="1" s="1"/>
  <c r="I4184" i="1"/>
  <c r="J4184" i="1"/>
  <c r="O4184" i="1" s="1"/>
  <c r="K4184" i="1"/>
  <c r="L4184" i="1"/>
  <c r="M4184" i="1"/>
  <c r="N4184" i="1"/>
  <c r="I4185" i="1"/>
  <c r="N4185" i="1" s="1"/>
  <c r="J4185" i="1"/>
  <c r="O4185" i="1" s="1"/>
  <c r="K4185" i="1"/>
  <c r="L4185" i="1"/>
  <c r="M4185" i="1"/>
  <c r="I4186" i="1"/>
  <c r="J4186" i="1"/>
  <c r="O4186" i="1" s="1"/>
  <c r="I4187" i="1"/>
  <c r="L4187" i="1" s="1"/>
  <c r="J4187" i="1"/>
  <c r="O4187" i="1" s="1"/>
  <c r="K4187" i="1"/>
  <c r="M4187" i="1"/>
  <c r="N4187" i="1"/>
  <c r="I4188" i="1"/>
  <c r="M4188" i="1" s="1"/>
  <c r="J4188" i="1"/>
  <c r="O4188" i="1" s="1"/>
  <c r="K4188" i="1"/>
  <c r="L4188" i="1"/>
  <c r="N4188" i="1"/>
  <c r="I4189" i="1"/>
  <c r="J4189" i="1"/>
  <c r="O4189" i="1" s="1"/>
  <c r="I4190" i="1"/>
  <c r="J4190" i="1"/>
  <c r="O4190" i="1" s="1"/>
  <c r="M4190" i="1"/>
  <c r="I4191" i="1"/>
  <c r="J4191" i="1"/>
  <c r="O4191" i="1" s="1"/>
  <c r="I4192" i="1"/>
  <c r="J4192" i="1"/>
  <c r="O4192" i="1" s="1"/>
  <c r="K4192" i="1"/>
  <c r="L4192" i="1"/>
  <c r="M4192" i="1"/>
  <c r="N4192" i="1"/>
  <c r="I4193" i="1"/>
  <c r="N4193" i="1" s="1"/>
  <c r="J4193" i="1"/>
  <c r="O4193" i="1" s="1"/>
  <c r="K4193" i="1"/>
  <c r="L4193" i="1"/>
  <c r="M4193" i="1"/>
  <c r="I4194" i="1"/>
  <c r="M4194" i="1" s="1"/>
  <c r="J4194" i="1"/>
  <c r="O4194" i="1" s="1"/>
  <c r="I4195" i="1"/>
  <c r="L4195" i="1" s="1"/>
  <c r="J4195" i="1"/>
  <c r="O4195" i="1" s="1"/>
  <c r="K4195" i="1"/>
  <c r="M4195" i="1"/>
  <c r="N4195" i="1"/>
  <c r="I4196" i="1"/>
  <c r="M4196" i="1" s="1"/>
  <c r="J4196" i="1"/>
  <c r="O4196" i="1" s="1"/>
  <c r="K4196" i="1"/>
  <c r="L4196" i="1"/>
  <c r="N4196" i="1"/>
  <c r="I4197" i="1"/>
  <c r="J4197" i="1"/>
  <c r="O4197" i="1" s="1"/>
  <c r="L4197" i="1"/>
  <c r="I4198" i="1"/>
  <c r="J4198" i="1"/>
  <c r="O4198" i="1" s="1"/>
  <c r="M4198" i="1"/>
  <c r="I4199" i="1"/>
  <c r="J4199" i="1"/>
  <c r="O4199" i="1" s="1"/>
  <c r="I4200" i="1"/>
  <c r="J4200" i="1"/>
  <c r="O4200" i="1" s="1"/>
  <c r="K4200" i="1"/>
  <c r="L4200" i="1"/>
  <c r="M4200" i="1"/>
  <c r="N4200" i="1"/>
  <c r="I4201" i="1"/>
  <c r="N4201" i="1" s="1"/>
  <c r="J4201" i="1"/>
  <c r="O4201" i="1" s="1"/>
  <c r="K4201" i="1"/>
  <c r="L4201" i="1"/>
  <c r="M4201" i="1"/>
  <c r="I4202" i="1"/>
  <c r="K4202" i="1" s="1"/>
  <c r="J4202" i="1"/>
  <c r="O4202" i="1" s="1"/>
  <c r="L4202" i="1"/>
  <c r="M4202" i="1"/>
  <c r="I4203" i="1"/>
  <c r="L4203" i="1" s="1"/>
  <c r="J4203" i="1"/>
  <c r="O4203" i="1" s="1"/>
  <c r="K4203" i="1"/>
  <c r="M4203" i="1"/>
  <c r="N4203" i="1"/>
  <c r="I4204" i="1"/>
  <c r="M4204" i="1" s="1"/>
  <c r="J4204" i="1"/>
  <c r="O4204" i="1" s="1"/>
  <c r="K4204" i="1"/>
  <c r="L4204" i="1"/>
  <c r="N4204" i="1"/>
  <c r="I4205" i="1"/>
  <c r="J4205" i="1"/>
  <c r="O4205" i="1" s="1"/>
  <c r="L4205" i="1"/>
  <c r="I4206" i="1"/>
  <c r="M4206" i="1" s="1"/>
  <c r="J4206" i="1"/>
  <c r="O4206" i="1" s="1"/>
  <c r="I4207" i="1"/>
  <c r="J4207" i="1"/>
  <c r="O4207" i="1" s="1"/>
  <c r="K4207" i="1"/>
  <c r="N4207" i="1"/>
  <c r="I4208" i="1"/>
  <c r="J4208" i="1"/>
  <c r="O4208" i="1" s="1"/>
  <c r="K4208" i="1"/>
  <c r="L4208" i="1"/>
  <c r="M4208" i="1"/>
  <c r="N4208" i="1"/>
  <c r="I4209" i="1"/>
  <c r="N4209" i="1" s="1"/>
  <c r="J4209" i="1"/>
  <c r="O4209" i="1" s="1"/>
  <c r="K4209" i="1"/>
  <c r="L4209" i="1"/>
  <c r="M4209" i="1"/>
  <c r="I4210" i="1"/>
  <c r="K4210" i="1" s="1"/>
  <c r="J4210" i="1"/>
  <c r="O4210" i="1" s="1"/>
  <c r="L4210" i="1"/>
  <c r="M4210" i="1"/>
  <c r="N4210" i="1"/>
  <c r="I4211" i="1"/>
  <c r="L4211" i="1" s="1"/>
  <c r="J4211" i="1"/>
  <c r="O4211" i="1" s="1"/>
  <c r="K4211" i="1"/>
  <c r="M4211" i="1"/>
  <c r="N4211" i="1"/>
  <c r="I4212" i="1"/>
  <c r="M4212" i="1" s="1"/>
  <c r="J4212" i="1"/>
  <c r="O4212" i="1" s="1"/>
  <c r="K4212" i="1"/>
  <c r="L4212" i="1"/>
  <c r="N4212" i="1"/>
  <c r="I4213" i="1"/>
  <c r="J4213" i="1"/>
  <c r="O4213" i="1" s="1"/>
  <c r="I4214" i="1"/>
  <c r="J4214" i="1"/>
  <c r="O4214" i="1" s="1"/>
  <c r="I4215" i="1"/>
  <c r="J4215" i="1"/>
  <c r="O4215" i="1" s="1"/>
  <c r="K4215" i="1"/>
  <c r="N4215" i="1"/>
  <c r="I4216" i="1"/>
  <c r="J4216" i="1"/>
  <c r="O4216" i="1" s="1"/>
  <c r="K4216" i="1"/>
  <c r="L4216" i="1"/>
  <c r="M4216" i="1"/>
  <c r="N4216" i="1"/>
  <c r="I4217" i="1"/>
  <c r="N4217" i="1" s="1"/>
  <c r="J4217" i="1"/>
  <c r="O4217" i="1" s="1"/>
  <c r="K4217" i="1"/>
  <c r="L4217" i="1"/>
  <c r="M4217" i="1"/>
  <c r="I4218" i="1"/>
  <c r="J4218" i="1"/>
  <c r="O4218" i="1" s="1"/>
  <c r="I4219" i="1"/>
  <c r="L4219" i="1" s="1"/>
  <c r="J4219" i="1"/>
  <c r="O4219" i="1" s="1"/>
  <c r="K4219" i="1"/>
  <c r="M4219" i="1"/>
  <c r="N4219" i="1"/>
  <c r="I4220" i="1"/>
  <c r="M4220" i="1" s="1"/>
  <c r="J4220" i="1"/>
  <c r="O4220" i="1" s="1"/>
  <c r="K4220" i="1"/>
  <c r="L4220" i="1"/>
  <c r="N4220" i="1"/>
  <c r="I4221" i="1"/>
  <c r="J4221" i="1"/>
  <c r="O4221" i="1" s="1"/>
  <c r="L4221" i="1"/>
  <c r="I4222" i="1"/>
  <c r="J4222" i="1"/>
  <c r="O4222" i="1" s="1"/>
  <c r="I4223" i="1"/>
  <c r="J4223" i="1"/>
  <c r="O4223" i="1" s="1"/>
  <c r="I4224" i="1"/>
  <c r="J4224" i="1"/>
  <c r="O4224" i="1" s="1"/>
  <c r="K4224" i="1"/>
  <c r="L4224" i="1"/>
  <c r="M4224" i="1"/>
  <c r="N4224" i="1"/>
  <c r="I4225" i="1"/>
  <c r="N4225" i="1" s="1"/>
  <c r="J4225" i="1"/>
  <c r="O4225" i="1" s="1"/>
  <c r="K4225" i="1"/>
  <c r="L4225" i="1"/>
  <c r="M4225" i="1"/>
  <c r="I4226" i="1"/>
  <c r="K4226" i="1" s="1"/>
  <c r="J4226" i="1"/>
  <c r="O4226" i="1" s="1"/>
  <c r="L4226" i="1"/>
  <c r="M4226" i="1"/>
  <c r="N4226" i="1"/>
  <c r="I4227" i="1"/>
  <c r="L4227" i="1" s="1"/>
  <c r="J4227" i="1"/>
  <c r="O4227" i="1" s="1"/>
  <c r="K4227" i="1"/>
  <c r="M4227" i="1"/>
  <c r="N4227" i="1"/>
  <c r="I4228" i="1"/>
  <c r="M4228" i="1" s="1"/>
  <c r="J4228" i="1"/>
  <c r="O4228" i="1" s="1"/>
  <c r="K4228" i="1"/>
  <c r="L4228" i="1"/>
  <c r="N4228" i="1"/>
  <c r="I4229" i="1"/>
  <c r="J4229" i="1"/>
  <c r="O4229" i="1" s="1"/>
  <c r="L4229" i="1"/>
  <c r="I4230" i="1"/>
  <c r="J4230" i="1"/>
  <c r="O4230" i="1" s="1"/>
  <c r="M4230" i="1"/>
  <c r="I4231" i="1"/>
  <c r="J4231" i="1"/>
  <c r="O4231" i="1" s="1"/>
  <c r="K4231" i="1"/>
  <c r="N4231" i="1"/>
  <c r="I4232" i="1"/>
  <c r="J4232" i="1"/>
  <c r="O4232" i="1" s="1"/>
  <c r="K4232" i="1"/>
  <c r="L4232" i="1"/>
  <c r="M4232" i="1"/>
  <c r="N4232" i="1"/>
  <c r="I4233" i="1"/>
  <c r="N4233" i="1" s="1"/>
  <c r="J4233" i="1"/>
  <c r="O4233" i="1" s="1"/>
  <c r="K4233" i="1"/>
  <c r="L4233" i="1"/>
  <c r="M4233" i="1"/>
  <c r="I4234" i="1"/>
  <c r="K4234" i="1" s="1"/>
  <c r="J4234" i="1"/>
  <c r="O4234" i="1" s="1"/>
  <c r="L4234" i="1"/>
  <c r="M4234" i="1"/>
  <c r="N4234" i="1"/>
  <c r="I4235" i="1"/>
  <c r="L4235" i="1" s="1"/>
  <c r="J4235" i="1"/>
  <c r="O4235" i="1" s="1"/>
  <c r="K4235" i="1"/>
  <c r="M4235" i="1"/>
  <c r="N4235" i="1"/>
  <c r="I4236" i="1"/>
  <c r="M4236" i="1" s="1"/>
  <c r="J4236" i="1"/>
  <c r="O4236" i="1" s="1"/>
  <c r="K4236" i="1"/>
  <c r="L4236" i="1"/>
  <c r="N4236" i="1"/>
  <c r="I4237" i="1"/>
  <c r="J4237" i="1"/>
  <c r="O4237" i="1" s="1"/>
  <c r="L4237" i="1"/>
  <c r="I4238" i="1"/>
  <c r="J4238" i="1"/>
  <c r="O4238" i="1" s="1"/>
  <c r="M4238" i="1"/>
  <c r="I4239" i="1"/>
  <c r="J4239" i="1"/>
  <c r="O4239" i="1" s="1"/>
  <c r="K4239" i="1"/>
  <c r="N4239" i="1"/>
  <c r="I4240" i="1"/>
  <c r="J4240" i="1"/>
  <c r="O4240" i="1" s="1"/>
  <c r="K4240" i="1"/>
  <c r="L4240" i="1"/>
  <c r="M4240" i="1"/>
  <c r="N4240" i="1"/>
  <c r="I4241" i="1"/>
  <c r="N4241" i="1" s="1"/>
  <c r="J4241" i="1"/>
  <c r="O4241" i="1" s="1"/>
  <c r="K4241" i="1"/>
  <c r="L4241" i="1"/>
  <c r="M4241" i="1"/>
  <c r="I4242" i="1"/>
  <c r="J4242" i="1"/>
  <c r="O4242" i="1" s="1"/>
  <c r="L4242" i="1"/>
  <c r="I4243" i="1"/>
  <c r="L4243" i="1" s="1"/>
  <c r="J4243" i="1"/>
  <c r="O4243" i="1" s="1"/>
  <c r="K4243" i="1"/>
  <c r="M4243" i="1"/>
  <c r="N4243" i="1"/>
  <c r="I4244" i="1"/>
  <c r="M4244" i="1" s="1"/>
  <c r="J4244" i="1"/>
  <c r="O4244" i="1" s="1"/>
  <c r="K4244" i="1"/>
  <c r="L4244" i="1"/>
  <c r="N4244" i="1"/>
  <c r="I4245" i="1"/>
  <c r="J4245" i="1"/>
  <c r="O4245" i="1" s="1"/>
  <c r="I4246" i="1"/>
  <c r="J4246" i="1"/>
  <c r="O4246" i="1" s="1"/>
  <c r="I4247" i="1"/>
  <c r="J4247" i="1"/>
  <c r="O4247" i="1" s="1"/>
  <c r="K4247" i="1"/>
  <c r="I4248" i="1"/>
  <c r="J4248" i="1"/>
  <c r="O4248" i="1" s="1"/>
  <c r="K4248" i="1"/>
  <c r="L4248" i="1"/>
  <c r="M4248" i="1"/>
  <c r="N4248" i="1"/>
  <c r="I4249" i="1"/>
  <c r="N4249" i="1" s="1"/>
  <c r="J4249" i="1"/>
  <c r="O4249" i="1" s="1"/>
  <c r="K4249" i="1"/>
  <c r="L4249" i="1"/>
  <c r="M4249" i="1"/>
  <c r="I4250" i="1"/>
  <c r="J4250" i="1"/>
  <c r="O4250" i="1" s="1"/>
  <c r="N4250" i="1"/>
  <c r="I4251" i="1"/>
  <c r="L4251" i="1" s="1"/>
  <c r="J4251" i="1"/>
  <c r="O4251" i="1" s="1"/>
  <c r="K4251" i="1"/>
  <c r="M4251" i="1"/>
  <c r="N4251" i="1"/>
  <c r="I4252" i="1"/>
  <c r="M4252" i="1" s="1"/>
  <c r="J4252" i="1"/>
  <c r="O4252" i="1" s="1"/>
  <c r="K4252" i="1"/>
  <c r="L4252" i="1"/>
  <c r="N4252" i="1"/>
  <c r="I4253" i="1"/>
  <c r="J4253" i="1"/>
  <c r="O4253" i="1" s="1"/>
  <c r="I4254" i="1"/>
  <c r="J4254" i="1"/>
  <c r="O4254" i="1" s="1"/>
  <c r="M4254" i="1"/>
  <c r="I4255" i="1"/>
  <c r="J4255" i="1"/>
  <c r="O4255" i="1" s="1"/>
  <c r="I4256" i="1"/>
  <c r="J4256" i="1"/>
  <c r="O4256" i="1" s="1"/>
  <c r="K4256" i="1"/>
  <c r="L4256" i="1"/>
  <c r="M4256" i="1"/>
  <c r="N4256" i="1"/>
  <c r="I4257" i="1"/>
  <c r="N4257" i="1" s="1"/>
  <c r="J4257" i="1"/>
  <c r="O4257" i="1" s="1"/>
  <c r="K4257" i="1"/>
  <c r="L4257" i="1"/>
  <c r="M4257" i="1"/>
  <c r="I4258" i="1"/>
  <c r="J4258" i="1"/>
  <c r="O4258" i="1" s="1"/>
  <c r="I4259" i="1"/>
  <c r="L4259" i="1" s="1"/>
  <c r="J4259" i="1"/>
  <c r="O4259" i="1" s="1"/>
  <c r="K4259" i="1"/>
  <c r="M4259" i="1"/>
  <c r="N4259" i="1"/>
  <c r="I4260" i="1"/>
  <c r="M4260" i="1" s="1"/>
  <c r="J4260" i="1"/>
  <c r="O4260" i="1" s="1"/>
  <c r="K4260" i="1"/>
  <c r="L4260" i="1"/>
  <c r="N4260" i="1"/>
  <c r="I4261" i="1"/>
  <c r="J4261" i="1"/>
  <c r="O4261" i="1" s="1"/>
  <c r="L4261" i="1"/>
  <c r="I4262" i="1"/>
  <c r="J4262" i="1"/>
  <c r="O4262" i="1" s="1"/>
  <c r="M4262" i="1"/>
  <c r="I4263" i="1"/>
  <c r="J4263" i="1"/>
  <c r="O4263" i="1" s="1"/>
  <c r="N4263" i="1"/>
  <c r="I4264" i="1"/>
  <c r="J4264" i="1"/>
  <c r="O4264" i="1" s="1"/>
  <c r="K4264" i="1"/>
  <c r="L4264" i="1"/>
  <c r="M4264" i="1"/>
  <c r="N4264" i="1"/>
  <c r="I4265" i="1"/>
  <c r="N4265" i="1" s="1"/>
  <c r="J4265" i="1"/>
  <c r="O4265" i="1" s="1"/>
  <c r="K4265" i="1"/>
  <c r="L4265" i="1"/>
  <c r="M4265" i="1"/>
  <c r="I4266" i="1"/>
  <c r="K4266" i="1" s="1"/>
  <c r="J4266" i="1"/>
  <c r="O4266" i="1" s="1"/>
  <c r="L4266" i="1"/>
  <c r="M4266" i="1"/>
  <c r="I4267" i="1"/>
  <c r="L4267" i="1" s="1"/>
  <c r="J4267" i="1"/>
  <c r="O4267" i="1" s="1"/>
  <c r="K4267" i="1"/>
  <c r="M4267" i="1"/>
  <c r="N4267" i="1"/>
  <c r="I4268" i="1"/>
  <c r="M4268" i="1" s="1"/>
  <c r="J4268" i="1"/>
  <c r="O4268" i="1" s="1"/>
  <c r="K4268" i="1"/>
  <c r="L4268" i="1"/>
  <c r="N4268" i="1"/>
  <c r="I4269" i="1"/>
  <c r="J4269" i="1"/>
  <c r="O4269" i="1" s="1"/>
  <c r="L4269" i="1"/>
  <c r="I4270" i="1"/>
  <c r="J4270" i="1"/>
  <c r="O4270" i="1" s="1"/>
  <c r="I4271" i="1"/>
  <c r="J4271" i="1"/>
  <c r="O4271" i="1" s="1"/>
  <c r="K4271" i="1"/>
  <c r="N4271" i="1"/>
  <c r="I4272" i="1"/>
  <c r="J4272" i="1"/>
  <c r="O4272" i="1" s="1"/>
  <c r="K4272" i="1"/>
  <c r="L4272" i="1"/>
  <c r="M4272" i="1"/>
  <c r="N4272" i="1"/>
  <c r="I4273" i="1"/>
  <c r="N4273" i="1" s="1"/>
  <c r="J4273" i="1"/>
  <c r="O4273" i="1" s="1"/>
  <c r="K4273" i="1"/>
  <c r="L4273" i="1"/>
  <c r="M4273" i="1"/>
  <c r="I4274" i="1"/>
  <c r="K4274" i="1" s="1"/>
  <c r="J4274" i="1"/>
  <c r="O4274" i="1" s="1"/>
  <c r="L4274" i="1"/>
  <c r="M4274" i="1"/>
  <c r="N4274" i="1"/>
  <c r="I4275" i="1"/>
  <c r="L4275" i="1" s="1"/>
  <c r="J4275" i="1"/>
  <c r="O4275" i="1" s="1"/>
  <c r="K4275" i="1"/>
  <c r="M4275" i="1"/>
  <c r="N4275" i="1"/>
  <c r="I4276" i="1"/>
  <c r="M4276" i="1" s="1"/>
  <c r="J4276" i="1"/>
  <c r="O4276" i="1" s="1"/>
  <c r="K4276" i="1"/>
  <c r="L4276" i="1"/>
  <c r="N4276" i="1"/>
  <c r="I4277" i="1"/>
  <c r="J4277" i="1"/>
  <c r="O4277" i="1" s="1"/>
  <c r="I4278" i="1"/>
  <c r="J4278" i="1"/>
  <c r="O4278" i="1" s="1"/>
  <c r="I4279" i="1"/>
  <c r="J4279" i="1"/>
  <c r="O4279" i="1" s="1"/>
  <c r="K4279" i="1"/>
  <c r="N4279" i="1"/>
  <c r="I4280" i="1"/>
  <c r="J4280" i="1"/>
  <c r="O4280" i="1" s="1"/>
  <c r="K4280" i="1"/>
  <c r="L4280" i="1"/>
  <c r="M4280" i="1"/>
  <c r="N4280" i="1"/>
  <c r="I4281" i="1"/>
  <c r="N4281" i="1" s="1"/>
  <c r="J4281" i="1"/>
  <c r="O4281" i="1" s="1"/>
  <c r="K4281" i="1"/>
  <c r="L4281" i="1"/>
  <c r="M4281" i="1"/>
  <c r="I4282" i="1"/>
  <c r="J4282" i="1"/>
  <c r="O4282" i="1" s="1"/>
  <c r="M4282" i="1"/>
  <c r="N4282" i="1"/>
  <c r="I4283" i="1"/>
  <c r="L4283" i="1" s="1"/>
  <c r="J4283" i="1"/>
  <c r="O4283" i="1" s="1"/>
  <c r="K4283" i="1"/>
  <c r="M4283" i="1"/>
  <c r="N4283" i="1"/>
  <c r="I4284" i="1"/>
  <c r="M4284" i="1" s="1"/>
  <c r="J4284" i="1"/>
  <c r="O4284" i="1" s="1"/>
  <c r="K4284" i="1"/>
  <c r="L4284" i="1"/>
  <c r="N4284" i="1"/>
  <c r="I4285" i="1"/>
  <c r="J4285" i="1"/>
  <c r="O4285" i="1" s="1"/>
  <c r="L4285" i="1"/>
  <c r="I4286" i="1"/>
  <c r="J4286" i="1"/>
  <c r="O4286" i="1" s="1"/>
  <c r="I4287" i="1"/>
  <c r="J4287" i="1"/>
  <c r="O4287" i="1" s="1"/>
  <c r="N4287" i="1"/>
  <c r="I4288" i="1"/>
  <c r="J4288" i="1"/>
  <c r="O4288" i="1" s="1"/>
  <c r="K4288" i="1"/>
  <c r="L4288" i="1"/>
  <c r="M4288" i="1"/>
  <c r="N4288" i="1"/>
  <c r="I4289" i="1"/>
  <c r="N4289" i="1" s="1"/>
  <c r="J4289" i="1"/>
  <c r="O4289" i="1" s="1"/>
  <c r="K4289" i="1"/>
  <c r="L4289" i="1"/>
  <c r="M4289" i="1"/>
  <c r="I4290" i="1"/>
  <c r="K4290" i="1" s="1"/>
  <c r="J4290" i="1"/>
  <c r="O4290" i="1" s="1"/>
  <c r="L4290" i="1"/>
  <c r="M4290" i="1"/>
  <c r="N4290" i="1"/>
  <c r="I4291" i="1"/>
  <c r="L4291" i="1" s="1"/>
  <c r="J4291" i="1"/>
  <c r="O4291" i="1" s="1"/>
  <c r="K4291" i="1"/>
  <c r="M4291" i="1"/>
  <c r="N4291" i="1"/>
  <c r="I4292" i="1"/>
  <c r="M4292" i="1" s="1"/>
  <c r="J4292" i="1"/>
  <c r="O4292" i="1" s="1"/>
  <c r="K4292" i="1"/>
  <c r="L4292" i="1"/>
  <c r="N4292" i="1"/>
  <c r="I4293" i="1"/>
  <c r="J4293" i="1"/>
  <c r="O4293" i="1" s="1"/>
  <c r="L4293" i="1"/>
  <c r="I4294" i="1"/>
  <c r="J4294" i="1"/>
  <c r="O4294" i="1" s="1"/>
  <c r="M4294" i="1"/>
  <c r="I4295" i="1"/>
  <c r="J4295" i="1"/>
  <c r="O4295" i="1" s="1"/>
  <c r="K4295" i="1"/>
  <c r="N4295" i="1"/>
  <c r="I4296" i="1"/>
  <c r="J4296" i="1"/>
  <c r="O4296" i="1" s="1"/>
  <c r="K4296" i="1"/>
  <c r="L4296" i="1"/>
  <c r="M4296" i="1"/>
  <c r="N4296" i="1"/>
  <c r="I4297" i="1"/>
  <c r="N4297" i="1" s="1"/>
  <c r="J4297" i="1"/>
  <c r="O4297" i="1" s="1"/>
  <c r="K4297" i="1"/>
  <c r="L4297" i="1"/>
  <c r="M4297" i="1"/>
  <c r="I4298" i="1"/>
  <c r="K4298" i="1" s="1"/>
  <c r="J4298" i="1"/>
  <c r="O4298" i="1" s="1"/>
  <c r="L4298" i="1"/>
  <c r="M4298" i="1"/>
  <c r="N4298" i="1"/>
  <c r="I4299" i="1"/>
  <c r="L4299" i="1" s="1"/>
  <c r="J4299" i="1"/>
  <c r="O4299" i="1" s="1"/>
  <c r="K4299" i="1"/>
  <c r="M4299" i="1"/>
  <c r="N4299" i="1"/>
  <c r="I4300" i="1"/>
  <c r="M4300" i="1" s="1"/>
  <c r="J4300" i="1"/>
  <c r="O4300" i="1" s="1"/>
  <c r="K4300" i="1"/>
  <c r="L4300" i="1"/>
  <c r="N4300" i="1"/>
  <c r="I4301" i="1"/>
  <c r="J4301" i="1"/>
  <c r="O4301" i="1" s="1"/>
  <c r="I4302" i="1"/>
  <c r="J4302" i="1"/>
  <c r="O4302" i="1" s="1"/>
  <c r="M4302" i="1"/>
  <c r="I4303" i="1"/>
  <c r="J4303" i="1"/>
  <c r="O4303" i="1" s="1"/>
  <c r="K4303" i="1"/>
  <c r="N4303" i="1"/>
  <c r="I4304" i="1"/>
  <c r="J4304" i="1"/>
  <c r="O4304" i="1" s="1"/>
  <c r="K4304" i="1"/>
  <c r="L4304" i="1"/>
  <c r="M4304" i="1"/>
  <c r="N4304" i="1"/>
  <c r="I4305" i="1"/>
  <c r="N4305" i="1" s="1"/>
  <c r="J4305" i="1"/>
  <c r="O4305" i="1" s="1"/>
  <c r="K4305" i="1"/>
  <c r="L4305" i="1"/>
  <c r="M4305" i="1"/>
  <c r="I4306" i="1"/>
  <c r="J4306" i="1"/>
  <c r="O4306" i="1" s="1"/>
  <c r="I4307" i="1"/>
  <c r="L4307" i="1" s="1"/>
  <c r="J4307" i="1"/>
  <c r="O4307" i="1" s="1"/>
  <c r="K4307" i="1"/>
  <c r="M4307" i="1"/>
  <c r="N4307" i="1"/>
  <c r="I4308" i="1"/>
  <c r="M4308" i="1" s="1"/>
  <c r="J4308" i="1"/>
  <c r="O4308" i="1" s="1"/>
  <c r="K4308" i="1"/>
  <c r="L4308" i="1"/>
  <c r="N4308" i="1"/>
  <c r="I4309" i="1"/>
  <c r="J4309" i="1"/>
  <c r="O4309" i="1" s="1"/>
  <c r="I4310" i="1"/>
  <c r="J4310" i="1"/>
  <c r="O4310" i="1" s="1"/>
  <c r="I4311" i="1"/>
  <c r="J4311" i="1"/>
  <c r="O4311" i="1" s="1"/>
  <c r="I4312" i="1"/>
  <c r="J4312" i="1"/>
  <c r="O4312" i="1" s="1"/>
  <c r="K4312" i="1"/>
  <c r="L4312" i="1"/>
  <c r="M4312" i="1"/>
  <c r="N4312" i="1"/>
  <c r="I4313" i="1"/>
  <c r="N4313" i="1" s="1"/>
  <c r="J4313" i="1"/>
  <c r="O4313" i="1" s="1"/>
  <c r="K4313" i="1"/>
  <c r="L4313" i="1"/>
  <c r="M4313" i="1"/>
  <c r="I4314" i="1"/>
  <c r="J4314" i="1"/>
  <c r="O4314" i="1" s="1"/>
  <c r="I4315" i="1"/>
  <c r="L4315" i="1" s="1"/>
  <c r="J4315" i="1"/>
  <c r="O4315" i="1" s="1"/>
  <c r="K4315" i="1"/>
  <c r="M4315" i="1"/>
  <c r="N4315" i="1"/>
  <c r="I4316" i="1"/>
  <c r="M4316" i="1" s="1"/>
  <c r="J4316" i="1"/>
  <c r="O4316" i="1" s="1"/>
  <c r="K4316" i="1"/>
  <c r="L4316" i="1"/>
  <c r="N4316" i="1"/>
  <c r="I4317" i="1"/>
  <c r="J4317" i="1"/>
  <c r="O4317" i="1" s="1"/>
  <c r="I4318" i="1"/>
  <c r="J4318" i="1"/>
  <c r="O4318" i="1" s="1"/>
  <c r="M4318" i="1"/>
  <c r="I4319" i="1"/>
  <c r="J4319" i="1"/>
  <c r="O4319" i="1" s="1"/>
  <c r="I4320" i="1"/>
  <c r="J4320" i="1"/>
  <c r="O4320" i="1" s="1"/>
  <c r="K4320" i="1"/>
  <c r="L4320" i="1"/>
  <c r="M4320" i="1"/>
  <c r="N4320" i="1"/>
  <c r="I4321" i="1"/>
  <c r="N4321" i="1" s="1"/>
  <c r="J4321" i="1"/>
  <c r="O4321" i="1" s="1"/>
  <c r="K4321" i="1"/>
  <c r="L4321" i="1"/>
  <c r="M4321" i="1"/>
  <c r="I4322" i="1"/>
  <c r="J4322" i="1"/>
  <c r="O4322" i="1" s="1"/>
  <c r="I4323" i="1"/>
  <c r="L4323" i="1" s="1"/>
  <c r="J4323" i="1"/>
  <c r="O4323" i="1" s="1"/>
  <c r="K4323" i="1"/>
  <c r="M4323" i="1"/>
  <c r="N4323" i="1"/>
  <c r="I4324" i="1"/>
  <c r="M4324" i="1" s="1"/>
  <c r="J4324" i="1"/>
  <c r="O4324" i="1" s="1"/>
  <c r="K4324" i="1"/>
  <c r="L4324" i="1"/>
  <c r="N4324" i="1"/>
  <c r="I4325" i="1"/>
  <c r="J4325" i="1"/>
  <c r="O4325" i="1" s="1"/>
  <c r="L4325" i="1"/>
  <c r="I4326" i="1"/>
  <c r="J4326" i="1"/>
  <c r="O4326" i="1" s="1"/>
  <c r="M4326" i="1"/>
  <c r="I4327" i="1"/>
  <c r="J4327" i="1"/>
  <c r="O4327" i="1" s="1"/>
  <c r="I4328" i="1"/>
  <c r="J4328" i="1"/>
  <c r="O4328" i="1" s="1"/>
  <c r="K4328" i="1"/>
  <c r="L4328" i="1"/>
  <c r="M4328" i="1"/>
  <c r="N4328" i="1"/>
  <c r="I4329" i="1"/>
  <c r="N4329" i="1" s="1"/>
  <c r="J4329" i="1"/>
  <c r="O4329" i="1" s="1"/>
  <c r="K4329" i="1"/>
  <c r="L4329" i="1"/>
  <c r="M4329" i="1"/>
  <c r="I4330" i="1"/>
  <c r="K4330" i="1" s="1"/>
  <c r="J4330" i="1"/>
  <c r="O4330" i="1" s="1"/>
  <c r="L4330" i="1"/>
  <c r="M4330" i="1"/>
  <c r="I4331" i="1"/>
  <c r="L4331" i="1" s="1"/>
  <c r="J4331" i="1"/>
  <c r="O4331" i="1" s="1"/>
  <c r="K4331" i="1"/>
  <c r="M4331" i="1"/>
  <c r="N4331" i="1"/>
  <c r="I4332" i="1"/>
  <c r="M4332" i="1" s="1"/>
  <c r="J4332" i="1"/>
  <c r="O4332" i="1" s="1"/>
  <c r="K4332" i="1"/>
  <c r="L4332" i="1"/>
  <c r="N4332" i="1"/>
  <c r="I4333" i="1"/>
  <c r="J4333" i="1"/>
  <c r="O4333" i="1" s="1"/>
  <c r="L4333" i="1"/>
  <c r="I4334" i="1"/>
  <c r="J4334" i="1"/>
  <c r="O4334" i="1" s="1"/>
  <c r="I4335" i="1"/>
  <c r="J4335" i="1"/>
  <c r="O4335" i="1" s="1"/>
  <c r="K4335" i="1"/>
  <c r="N4335" i="1"/>
  <c r="I4336" i="1"/>
  <c r="J4336" i="1"/>
  <c r="O4336" i="1" s="1"/>
  <c r="K4336" i="1"/>
  <c r="L4336" i="1"/>
  <c r="M4336" i="1"/>
  <c r="N4336" i="1"/>
  <c r="I4337" i="1"/>
  <c r="N4337" i="1" s="1"/>
  <c r="J4337" i="1"/>
  <c r="O4337" i="1" s="1"/>
  <c r="K4337" i="1"/>
  <c r="L4337" i="1"/>
  <c r="M4337" i="1"/>
  <c r="I4338" i="1"/>
  <c r="K4338" i="1" s="1"/>
  <c r="J4338" i="1"/>
  <c r="O4338" i="1" s="1"/>
  <c r="L4338" i="1"/>
  <c r="M4338" i="1"/>
  <c r="N4338" i="1"/>
  <c r="I4339" i="1"/>
  <c r="L4339" i="1" s="1"/>
  <c r="J4339" i="1"/>
  <c r="O4339" i="1" s="1"/>
  <c r="K4339" i="1"/>
  <c r="M4339" i="1"/>
  <c r="N4339" i="1"/>
  <c r="I4340" i="1"/>
  <c r="M4340" i="1" s="1"/>
  <c r="J4340" i="1"/>
  <c r="O4340" i="1" s="1"/>
  <c r="K4340" i="1"/>
  <c r="L4340" i="1"/>
  <c r="N4340" i="1"/>
  <c r="I4341" i="1"/>
  <c r="J4341" i="1"/>
  <c r="O4341" i="1" s="1"/>
  <c r="I4342" i="1"/>
  <c r="J4342" i="1"/>
  <c r="O4342" i="1" s="1"/>
  <c r="I4343" i="1"/>
  <c r="J4343" i="1"/>
  <c r="O4343" i="1" s="1"/>
  <c r="K4343" i="1"/>
  <c r="N4343" i="1"/>
  <c r="I4344" i="1"/>
  <c r="J4344" i="1"/>
  <c r="O4344" i="1" s="1"/>
  <c r="K4344" i="1"/>
  <c r="L4344" i="1"/>
  <c r="M4344" i="1"/>
  <c r="N4344" i="1"/>
  <c r="I4345" i="1"/>
  <c r="N4345" i="1" s="1"/>
  <c r="J4345" i="1"/>
  <c r="O4345" i="1" s="1"/>
  <c r="K4345" i="1"/>
  <c r="L4345" i="1"/>
  <c r="M4345" i="1"/>
  <c r="I4346" i="1"/>
  <c r="J4346" i="1"/>
  <c r="O4346" i="1" s="1"/>
  <c r="I4347" i="1"/>
  <c r="L4347" i="1" s="1"/>
  <c r="J4347" i="1"/>
  <c r="O4347" i="1" s="1"/>
  <c r="K4347" i="1"/>
  <c r="M4347" i="1"/>
  <c r="N4347" i="1"/>
  <c r="I4348" i="1"/>
  <c r="M4348" i="1" s="1"/>
  <c r="J4348" i="1"/>
  <c r="O4348" i="1" s="1"/>
  <c r="K4348" i="1"/>
  <c r="L4348" i="1"/>
  <c r="N4348" i="1"/>
  <c r="I4349" i="1"/>
  <c r="J4349" i="1"/>
  <c r="O4349" i="1" s="1"/>
  <c r="L4349" i="1"/>
  <c r="I4350" i="1"/>
  <c r="J4350" i="1"/>
  <c r="O4350" i="1" s="1"/>
  <c r="I4351" i="1"/>
  <c r="J4351" i="1"/>
  <c r="O4351" i="1" s="1"/>
  <c r="N4351" i="1"/>
  <c r="I4352" i="1"/>
  <c r="J4352" i="1"/>
  <c r="O4352" i="1" s="1"/>
  <c r="K4352" i="1"/>
  <c r="L4352" i="1"/>
  <c r="M4352" i="1"/>
  <c r="N4352" i="1"/>
  <c r="I4353" i="1"/>
  <c r="N4353" i="1" s="1"/>
  <c r="J4353" i="1"/>
  <c r="O4353" i="1" s="1"/>
  <c r="K4353" i="1"/>
  <c r="L4353" i="1"/>
  <c r="M4353" i="1"/>
  <c r="I4354" i="1"/>
  <c r="K4354" i="1" s="1"/>
  <c r="J4354" i="1"/>
  <c r="O4354" i="1" s="1"/>
  <c r="L4354" i="1"/>
  <c r="M4354" i="1"/>
  <c r="N4354" i="1"/>
  <c r="I4355" i="1"/>
  <c r="L4355" i="1" s="1"/>
  <c r="J4355" i="1"/>
  <c r="O4355" i="1" s="1"/>
  <c r="K4355" i="1"/>
  <c r="M4355" i="1"/>
  <c r="N4355" i="1"/>
  <c r="I4356" i="1"/>
  <c r="M4356" i="1" s="1"/>
  <c r="J4356" i="1"/>
  <c r="O4356" i="1" s="1"/>
  <c r="K4356" i="1"/>
  <c r="L4356" i="1"/>
  <c r="N4356" i="1"/>
  <c r="I4357" i="1"/>
  <c r="J4357" i="1"/>
  <c r="O4357" i="1" s="1"/>
  <c r="L4357" i="1"/>
  <c r="I4358" i="1"/>
  <c r="J4358" i="1"/>
  <c r="O4358" i="1" s="1"/>
  <c r="M4358" i="1"/>
  <c r="I4359" i="1"/>
  <c r="J4359" i="1"/>
  <c r="O4359" i="1" s="1"/>
  <c r="K4359" i="1"/>
  <c r="N4359" i="1"/>
  <c r="I4360" i="1"/>
  <c r="J4360" i="1"/>
  <c r="O4360" i="1" s="1"/>
  <c r="K4360" i="1"/>
  <c r="L4360" i="1"/>
  <c r="M4360" i="1"/>
  <c r="N4360" i="1"/>
  <c r="I4361" i="1"/>
  <c r="N4361" i="1" s="1"/>
  <c r="J4361" i="1"/>
  <c r="O4361" i="1" s="1"/>
  <c r="K4361" i="1"/>
  <c r="L4361" i="1"/>
  <c r="M4361" i="1"/>
  <c r="I4362" i="1"/>
  <c r="K4362" i="1" s="1"/>
  <c r="J4362" i="1"/>
  <c r="O4362" i="1" s="1"/>
  <c r="L4362" i="1"/>
  <c r="M4362" i="1"/>
  <c r="N4362" i="1"/>
  <c r="I4363" i="1"/>
  <c r="L4363" i="1" s="1"/>
  <c r="J4363" i="1"/>
  <c r="O4363" i="1" s="1"/>
  <c r="K4363" i="1"/>
  <c r="M4363" i="1"/>
  <c r="N4363" i="1"/>
  <c r="I4364" i="1"/>
  <c r="M4364" i="1" s="1"/>
  <c r="J4364" i="1"/>
  <c r="O4364" i="1" s="1"/>
  <c r="K4364" i="1"/>
  <c r="L4364" i="1"/>
  <c r="N4364" i="1"/>
  <c r="I4365" i="1"/>
  <c r="J4365" i="1"/>
  <c r="O4365" i="1" s="1"/>
  <c r="L4365" i="1"/>
  <c r="I4366" i="1"/>
  <c r="J4366" i="1"/>
  <c r="O4366" i="1" s="1"/>
  <c r="M4366" i="1"/>
  <c r="I4367" i="1"/>
  <c r="J4367" i="1"/>
  <c r="O4367" i="1" s="1"/>
  <c r="K4367" i="1"/>
  <c r="N4367" i="1"/>
  <c r="I4368" i="1"/>
  <c r="J4368" i="1"/>
  <c r="O4368" i="1" s="1"/>
  <c r="K4368" i="1"/>
  <c r="L4368" i="1"/>
  <c r="M4368" i="1"/>
  <c r="N4368" i="1"/>
  <c r="I4369" i="1"/>
  <c r="N4369" i="1" s="1"/>
  <c r="J4369" i="1"/>
  <c r="O4369" i="1" s="1"/>
  <c r="K4369" i="1"/>
  <c r="L4369" i="1"/>
  <c r="M4369" i="1"/>
  <c r="I4370" i="1"/>
  <c r="J4370" i="1"/>
  <c r="O4370" i="1" s="1"/>
  <c r="L4370" i="1"/>
  <c r="I4371" i="1"/>
  <c r="L4371" i="1" s="1"/>
  <c r="J4371" i="1"/>
  <c r="O4371" i="1" s="1"/>
  <c r="K4371" i="1"/>
  <c r="M4371" i="1"/>
  <c r="N4371" i="1"/>
  <c r="I4372" i="1"/>
  <c r="M4372" i="1" s="1"/>
  <c r="J4372" i="1"/>
  <c r="O4372" i="1" s="1"/>
  <c r="K4372" i="1"/>
  <c r="L4372" i="1"/>
  <c r="N4372" i="1"/>
  <c r="I4373" i="1"/>
  <c r="J4373" i="1"/>
  <c r="O4373" i="1" s="1"/>
  <c r="I4374" i="1"/>
  <c r="J4374" i="1"/>
  <c r="O4374" i="1" s="1"/>
  <c r="I4375" i="1"/>
  <c r="J4375" i="1"/>
  <c r="O4375" i="1" s="1"/>
  <c r="K4375" i="1"/>
  <c r="I4376" i="1"/>
  <c r="J4376" i="1"/>
  <c r="O4376" i="1" s="1"/>
  <c r="K4376" i="1"/>
  <c r="L4376" i="1"/>
  <c r="M4376" i="1"/>
  <c r="N4376" i="1"/>
  <c r="I4377" i="1"/>
  <c r="N4377" i="1" s="1"/>
  <c r="J4377" i="1"/>
  <c r="O4377" i="1" s="1"/>
  <c r="K4377" i="1"/>
  <c r="L4377" i="1"/>
  <c r="M4377" i="1"/>
  <c r="I4378" i="1"/>
  <c r="J4378" i="1"/>
  <c r="O4378" i="1" s="1"/>
  <c r="N4378" i="1"/>
  <c r="I4379" i="1"/>
  <c r="L4379" i="1" s="1"/>
  <c r="J4379" i="1"/>
  <c r="O4379" i="1" s="1"/>
  <c r="K4379" i="1"/>
  <c r="M4379" i="1"/>
  <c r="N4379" i="1"/>
  <c r="I4380" i="1"/>
  <c r="M4380" i="1" s="1"/>
  <c r="J4380" i="1"/>
  <c r="O4380" i="1" s="1"/>
  <c r="K4380" i="1"/>
  <c r="L4380" i="1"/>
  <c r="N4380" i="1"/>
  <c r="I4381" i="1"/>
  <c r="J4381" i="1"/>
  <c r="O4381" i="1" s="1"/>
  <c r="I4382" i="1"/>
  <c r="J4382" i="1"/>
  <c r="O4382" i="1" s="1"/>
  <c r="M4382" i="1"/>
  <c r="I4383" i="1"/>
  <c r="J4383" i="1"/>
  <c r="O4383" i="1" s="1"/>
  <c r="I4384" i="1"/>
  <c r="J4384" i="1"/>
  <c r="O4384" i="1" s="1"/>
  <c r="K4384" i="1"/>
  <c r="L4384" i="1"/>
  <c r="M4384" i="1"/>
  <c r="N4384" i="1"/>
  <c r="I4385" i="1"/>
  <c r="N4385" i="1" s="1"/>
  <c r="J4385" i="1"/>
  <c r="O4385" i="1" s="1"/>
  <c r="K4385" i="1"/>
  <c r="L4385" i="1"/>
  <c r="M4385" i="1"/>
  <c r="I4386" i="1"/>
  <c r="J4386" i="1"/>
  <c r="O4386" i="1" s="1"/>
  <c r="M4386" i="1"/>
  <c r="I4387" i="1"/>
  <c r="L4387" i="1" s="1"/>
  <c r="J4387" i="1"/>
  <c r="O4387" i="1" s="1"/>
  <c r="K4387" i="1"/>
  <c r="M4387" i="1"/>
  <c r="N4387" i="1"/>
  <c r="I4388" i="1"/>
  <c r="M4388" i="1" s="1"/>
  <c r="J4388" i="1"/>
  <c r="O4388" i="1" s="1"/>
  <c r="K4388" i="1"/>
  <c r="L4388" i="1"/>
  <c r="N4388" i="1"/>
  <c r="I4389" i="1"/>
  <c r="J4389" i="1"/>
  <c r="O4389" i="1" s="1"/>
  <c r="L4389" i="1"/>
  <c r="I4390" i="1"/>
  <c r="J4390" i="1"/>
  <c r="O4390" i="1" s="1"/>
  <c r="M4390" i="1"/>
  <c r="I4391" i="1"/>
  <c r="J4391" i="1"/>
  <c r="O4391" i="1" s="1"/>
  <c r="N4391" i="1"/>
  <c r="I4392" i="1"/>
  <c r="J4392" i="1"/>
  <c r="O4392" i="1" s="1"/>
  <c r="K4392" i="1"/>
  <c r="L4392" i="1"/>
  <c r="M4392" i="1"/>
  <c r="N4392" i="1"/>
  <c r="I4393" i="1"/>
  <c r="N4393" i="1" s="1"/>
  <c r="J4393" i="1"/>
  <c r="O4393" i="1" s="1"/>
  <c r="K4393" i="1"/>
  <c r="L4393" i="1"/>
  <c r="M4393" i="1"/>
  <c r="I4394" i="1"/>
  <c r="K4394" i="1" s="1"/>
  <c r="J4394" i="1"/>
  <c r="O4394" i="1" s="1"/>
  <c r="L4394" i="1"/>
  <c r="M4394" i="1"/>
  <c r="I4395" i="1"/>
  <c r="L4395" i="1" s="1"/>
  <c r="J4395" i="1"/>
  <c r="O4395" i="1" s="1"/>
  <c r="K4395" i="1"/>
  <c r="M4395" i="1"/>
  <c r="N4395" i="1"/>
  <c r="I4396" i="1"/>
  <c r="M4396" i="1" s="1"/>
  <c r="J4396" i="1"/>
  <c r="O4396" i="1" s="1"/>
  <c r="K4396" i="1"/>
  <c r="L4396" i="1"/>
  <c r="N4396" i="1"/>
  <c r="I4397" i="1"/>
  <c r="J4397" i="1"/>
  <c r="O4397" i="1" s="1"/>
  <c r="L4397" i="1"/>
  <c r="I4398" i="1"/>
  <c r="J4398" i="1"/>
  <c r="O4398" i="1" s="1"/>
  <c r="M4398" i="1"/>
  <c r="I4399" i="1"/>
  <c r="J4399" i="1"/>
  <c r="O4399" i="1" s="1"/>
  <c r="K4399" i="1"/>
  <c r="N4399" i="1"/>
  <c r="I4400" i="1"/>
  <c r="J4400" i="1"/>
  <c r="O4400" i="1" s="1"/>
  <c r="K4400" i="1"/>
  <c r="L4400" i="1"/>
  <c r="M4400" i="1"/>
  <c r="N4400" i="1"/>
  <c r="I4401" i="1"/>
  <c r="N4401" i="1" s="1"/>
  <c r="J4401" i="1"/>
  <c r="O4401" i="1" s="1"/>
  <c r="K4401" i="1"/>
  <c r="L4401" i="1"/>
  <c r="M4401" i="1"/>
  <c r="I4402" i="1"/>
  <c r="K4402" i="1" s="1"/>
  <c r="J4402" i="1"/>
  <c r="O4402" i="1" s="1"/>
  <c r="L4402" i="1"/>
  <c r="M4402" i="1"/>
  <c r="N4402" i="1"/>
  <c r="I4403" i="1"/>
  <c r="L4403" i="1" s="1"/>
  <c r="J4403" i="1"/>
  <c r="O4403" i="1" s="1"/>
  <c r="K4403" i="1"/>
  <c r="M4403" i="1"/>
  <c r="N4403" i="1"/>
  <c r="I4404" i="1"/>
  <c r="M4404" i="1" s="1"/>
  <c r="J4404" i="1"/>
  <c r="O4404" i="1" s="1"/>
  <c r="K4404" i="1"/>
  <c r="L4404" i="1"/>
  <c r="N4404" i="1"/>
  <c r="I4405" i="1"/>
  <c r="J4405" i="1"/>
  <c r="O4405" i="1" s="1"/>
  <c r="I4406" i="1"/>
  <c r="J4406" i="1"/>
  <c r="O4406" i="1" s="1"/>
  <c r="N4406" i="1"/>
  <c r="I4407" i="1"/>
  <c r="J4407" i="1"/>
  <c r="O4407" i="1" s="1"/>
  <c r="K4407" i="1"/>
  <c r="N4407" i="1"/>
  <c r="I4408" i="1"/>
  <c r="J4408" i="1"/>
  <c r="O4408" i="1" s="1"/>
  <c r="K4408" i="1"/>
  <c r="L4408" i="1"/>
  <c r="M4408" i="1"/>
  <c r="N4408" i="1"/>
  <c r="I4409" i="1"/>
  <c r="J4409" i="1"/>
  <c r="O4409" i="1" s="1"/>
  <c r="I4410" i="1"/>
  <c r="J4410" i="1"/>
  <c r="O4410" i="1" s="1"/>
  <c r="I4411" i="1"/>
  <c r="L4411" i="1" s="1"/>
  <c r="J4411" i="1"/>
  <c r="O4411" i="1" s="1"/>
  <c r="K4411" i="1"/>
  <c r="M4411" i="1"/>
  <c r="N4411" i="1"/>
  <c r="I4412" i="1"/>
  <c r="M4412" i="1" s="1"/>
  <c r="J4412" i="1"/>
  <c r="O4412" i="1" s="1"/>
  <c r="K4412" i="1"/>
  <c r="L4412" i="1"/>
  <c r="N4412" i="1"/>
  <c r="I4413" i="1"/>
  <c r="J4413" i="1"/>
  <c r="O4413" i="1" s="1"/>
  <c r="I4414" i="1"/>
  <c r="J4414" i="1"/>
  <c r="O4414" i="1" s="1"/>
  <c r="M4414" i="1"/>
  <c r="N4414" i="1"/>
  <c r="I4415" i="1"/>
  <c r="J4415" i="1"/>
  <c r="O4415" i="1" s="1"/>
  <c r="N4415" i="1"/>
  <c r="I4416" i="1"/>
  <c r="J4416" i="1"/>
  <c r="O4416" i="1" s="1"/>
  <c r="K4416" i="1"/>
  <c r="L4416" i="1"/>
  <c r="M4416" i="1"/>
  <c r="N4416" i="1"/>
  <c r="I4417" i="1"/>
  <c r="N4417" i="1" s="1"/>
  <c r="J4417" i="1"/>
  <c r="O4417" i="1" s="1"/>
  <c r="K4417" i="1"/>
  <c r="L4417" i="1"/>
  <c r="M4417" i="1"/>
  <c r="I4418" i="1"/>
  <c r="K4418" i="1" s="1"/>
  <c r="J4418" i="1"/>
  <c r="O4418" i="1" s="1"/>
  <c r="L4418" i="1"/>
  <c r="M4418" i="1"/>
  <c r="N4418" i="1"/>
  <c r="I4419" i="1"/>
  <c r="L4419" i="1" s="1"/>
  <c r="J4419" i="1"/>
  <c r="O4419" i="1" s="1"/>
  <c r="K4419" i="1"/>
  <c r="M4419" i="1"/>
  <c r="N4419" i="1"/>
  <c r="I4420" i="1"/>
  <c r="M4420" i="1" s="1"/>
  <c r="J4420" i="1"/>
  <c r="O4420" i="1" s="1"/>
  <c r="K4420" i="1"/>
  <c r="L4420" i="1"/>
  <c r="N4420" i="1"/>
  <c r="I4421" i="1"/>
  <c r="J4421" i="1"/>
  <c r="O4421" i="1" s="1"/>
  <c r="I4422" i="1"/>
  <c r="N4422" i="1" s="1"/>
  <c r="J4422" i="1"/>
  <c r="O4422" i="1" s="1"/>
  <c r="I4423" i="1"/>
  <c r="J4423" i="1"/>
  <c r="O4423" i="1" s="1"/>
  <c r="K4423" i="1"/>
  <c r="N4423" i="1"/>
  <c r="I4424" i="1"/>
  <c r="J4424" i="1"/>
  <c r="O4424" i="1" s="1"/>
  <c r="K4424" i="1"/>
  <c r="L4424" i="1"/>
  <c r="M4424" i="1"/>
  <c r="N4424" i="1"/>
  <c r="I4425" i="1"/>
  <c r="J4425" i="1"/>
  <c r="O4425" i="1" s="1"/>
  <c r="L4425" i="1"/>
  <c r="I4426" i="1"/>
  <c r="J4426" i="1"/>
  <c r="O4426" i="1" s="1"/>
  <c r="L4426" i="1"/>
  <c r="I4427" i="1"/>
  <c r="L4427" i="1" s="1"/>
  <c r="J4427" i="1"/>
  <c r="O4427" i="1" s="1"/>
  <c r="K4427" i="1"/>
  <c r="M4427" i="1"/>
  <c r="N4427" i="1"/>
  <c r="I4428" i="1"/>
  <c r="M4428" i="1" s="1"/>
  <c r="J4428" i="1"/>
  <c r="O4428" i="1" s="1"/>
  <c r="K4428" i="1"/>
  <c r="L4428" i="1"/>
  <c r="N4428" i="1"/>
  <c r="I4429" i="1"/>
  <c r="J4429" i="1"/>
  <c r="O4429" i="1" s="1"/>
  <c r="I4430" i="1"/>
  <c r="J4430" i="1"/>
  <c r="O4430" i="1" s="1"/>
  <c r="M4430" i="1"/>
  <c r="N4430" i="1"/>
  <c r="I4431" i="1"/>
  <c r="J4431" i="1"/>
  <c r="O4431" i="1" s="1"/>
  <c r="I4432" i="1"/>
  <c r="J4432" i="1"/>
  <c r="O4432" i="1" s="1"/>
  <c r="K4432" i="1"/>
  <c r="L4432" i="1"/>
  <c r="M4432" i="1"/>
  <c r="N4432" i="1"/>
  <c r="I4433" i="1"/>
  <c r="N4433" i="1" s="1"/>
  <c r="J4433" i="1"/>
  <c r="O4433" i="1" s="1"/>
  <c r="K4433" i="1"/>
  <c r="L4433" i="1"/>
  <c r="M4433" i="1"/>
  <c r="I4434" i="1"/>
  <c r="K4434" i="1" s="1"/>
  <c r="J4434" i="1"/>
  <c r="O4434" i="1" s="1"/>
  <c r="L4434" i="1"/>
  <c r="M4434" i="1"/>
  <c r="N4434" i="1"/>
  <c r="I4435" i="1"/>
  <c r="L4435" i="1" s="1"/>
  <c r="J4435" i="1"/>
  <c r="O4435" i="1" s="1"/>
  <c r="K4435" i="1"/>
  <c r="M4435" i="1"/>
  <c r="N4435" i="1"/>
  <c r="I4436" i="1"/>
  <c r="M4436" i="1" s="1"/>
  <c r="J4436" i="1"/>
  <c r="O4436" i="1" s="1"/>
  <c r="K4436" i="1"/>
  <c r="L4436" i="1"/>
  <c r="N4436" i="1"/>
  <c r="I4437" i="1"/>
  <c r="J4437" i="1"/>
  <c r="O4437" i="1" s="1"/>
  <c r="M4437" i="1"/>
  <c r="I4438" i="1"/>
  <c r="J4438" i="1"/>
  <c r="O4438" i="1" s="1"/>
  <c r="I4439" i="1"/>
  <c r="J4439" i="1"/>
  <c r="O4439" i="1" s="1"/>
  <c r="K4439" i="1"/>
  <c r="N4439" i="1"/>
  <c r="I4440" i="1"/>
  <c r="J4440" i="1"/>
  <c r="O4440" i="1" s="1"/>
  <c r="K4440" i="1"/>
  <c r="L4440" i="1"/>
  <c r="M4440" i="1"/>
  <c r="N4440" i="1"/>
  <c r="I4441" i="1"/>
  <c r="J4441" i="1"/>
  <c r="O4441" i="1" s="1"/>
  <c r="I4442" i="1"/>
  <c r="J4442" i="1"/>
  <c r="O4442" i="1" s="1"/>
  <c r="I4443" i="1"/>
  <c r="L4443" i="1" s="1"/>
  <c r="J4443" i="1"/>
  <c r="O4443" i="1" s="1"/>
  <c r="K4443" i="1"/>
  <c r="M4443" i="1"/>
  <c r="N4443" i="1"/>
  <c r="I4444" i="1"/>
  <c r="M4444" i="1" s="1"/>
  <c r="J4444" i="1"/>
  <c r="O4444" i="1" s="1"/>
  <c r="K4444" i="1"/>
  <c r="L4444" i="1"/>
  <c r="N4444" i="1"/>
  <c r="I4445" i="1"/>
  <c r="J4445" i="1"/>
  <c r="O4445" i="1" s="1"/>
  <c r="I4446" i="1"/>
  <c r="J4446" i="1"/>
  <c r="O4446" i="1" s="1"/>
  <c r="M4446" i="1"/>
  <c r="N4446" i="1"/>
  <c r="I4447" i="1"/>
  <c r="J4447" i="1"/>
  <c r="O4447" i="1" s="1"/>
  <c r="N4447" i="1"/>
  <c r="I4448" i="1"/>
  <c r="J4448" i="1"/>
  <c r="O4448" i="1" s="1"/>
  <c r="K4448" i="1"/>
  <c r="L4448" i="1"/>
  <c r="M4448" i="1"/>
  <c r="N4448" i="1"/>
  <c r="I4449" i="1"/>
  <c r="N4449" i="1" s="1"/>
  <c r="J4449" i="1"/>
  <c r="O4449" i="1" s="1"/>
  <c r="K4449" i="1"/>
  <c r="L4449" i="1"/>
  <c r="M4449" i="1"/>
  <c r="I4450" i="1"/>
  <c r="K4450" i="1" s="1"/>
  <c r="J4450" i="1"/>
  <c r="O4450" i="1" s="1"/>
  <c r="L4450" i="1"/>
  <c r="M4450" i="1"/>
  <c r="N4450" i="1"/>
  <c r="I4451" i="1"/>
  <c r="L4451" i="1" s="1"/>
  <c r="J4451" i="1"/>
  <c r="O4451" i="1" s="1"/>
  <c r="K4451" i="1"/>
  <c r="M4451" i="1"/>
  <c r="N4451" i="1"/>
  <c r="I4452" i="1"/>
  <c r="M4452" i="1" s="1"/>
  <c r="J4452" i="1"/>
  <c r="O4452" i="1" s="1"/>
  <c r="K4452" i="1"/>
  <c r="L4452" i="1"/>
  <c r="N4452" i="1"/>
  <c r="I4453" i="1"/>
  <c r="M4453" i="1" s="1"/>
  <c r="J4453" i="1"/>
  <c r="O4453" i="1" s="1"/>
  <c r="I4454" i="1"/>
  <c r="J4454" i="1"/>
  <c r="O4454" i="1" s="1"/>
  <c r="N4454" i="1"/>
  <c r="I4455" i="1"/>
  <c r="J4455" i="1"/>
  <c r="O4455" i="1" s="1"/>
  <c r="K4455" i="1"/>
  <c r="N4455" i="1"/>
  <c r="I4456" i="1"/>
  <c r="J4456" i="1"/>
  <c r="O4456" i="1" s="1"/>
  <c r="K4456" i="1"/>
  <c r="L4456" i="1"/>
  <c r="M4456" i="1"/>
  <c r="N4456" i="1"/>
  <c r="I4457" i="1"/>
  <c r="J4457" i="1"/>
  <c r="O4457" i="1" s="1"/>
  <c r="L4457" i="1"/>
  <c r="I4458" i="1"/>
  <c r="J4458" i="1"/>
  <c r="O4458" i="1" s="1"/>
  <c r="L4458" i="1"/>
  <c r="I4459" i="1"/>
  <c r="L4459" i="1" s="1"/>
  <c r="J4459" i="1"/>
  <c r="O4459" i="1" s="1"/>
  <c r="K4459" i="1"/>
  <c r="M4459" i="1"/>
  <c r="N4459" i="1"/>
  <c r="I4460" i="1"/>
  <c r="M4460" i="1" s="1"/>
  <c r="J4460" i="1"/>
  <c r="O4460" i="1" s="1"/>
  <c r="K4460" i="1"/>
  <c r="L4460" i="1"/>
  <c r="N4460" i="1"/>
  <c r="I4461" i="1"/>
  <c r="J4461" i="1"/>
  <c r="O4461" i="1" s="1"/>
  <c r="I4462" i="1"/>
  <c r="J4462" i="1"/>
  <c r="O4462" i="1" s="1"/>
  <c r="M4462" i="1"/>
  <c r="N4462" i="1"/>
  <c r="I4463" i="1"/>
  <c r="J4463" i="1"/>
  <c r="O4463" i="1" s="1"/>
  <c r="I4464" i="1"/>
  <c r="J4464" i="1"/>
  <c r="O4464" i="1" s="1"/>
  <c r="K4464" i="1"/>
  <c r="L4464" i="1"/>
  <c r="M4464" i="1"/>
  <c r="N4464" i="1"/>
  <c r="I4465" i="1"/>
  <c r="N4465" i="1" s="1"/>
  <c r="J4465" i="1"/>
  <c r="O4465" i="1" s="1"/>
  <c r="K4465" i="1"/>
  <c r="L4465" i="1"/>
  <c r="M4465" i="1"/>
  <c r="I4466" i="1"/>
  <c r="K4466" i="1" s="1"/>
  <c r="J4466" i="1"/>
  <c r="O4466" i="1" s="1"/>
  <c r="L4466" i="1"/>
  <c r="M4466" i="1"/>
  <c r="N4466" i="1"/>
  <c r="I4467" i="1"/>
  <c r="L4467" i="1" s="1"/>
  <c r="J4467" i="1"/>
  <c r="O4467" i="1" s="1"/>
  <c r="K4467" i="1"/>
  <c r="M4467" i="1"/>
  <c r="N4467" i="1"/>
  <c r="I4468" i="1"/>
  <c r="M4468" i="1" s="1"/>
  <c r="J4468" i="1"/>
  <c r="O4468" i="1" s="1"/>
  <c r="K4468" i="1"/>
  <c r="L4468" i="1"/>
  <c r="N4468" i="1"/>
  <c r="I4469" i="1"/>
  <c r="J4469" i="1"/>
  <c r="O4469" i="1" s="1"/>
  <c r="I4470" i="1"/>
  <c r="J4470" i="1"/>
  <c r="O4470" i="1" s="1"/>
  <c r="N4470" i="1"/>
  <c r="I4471" i="1"/>
  <c r="J4471" i="1"/>
  <c r="O4471" i="1" s="1"/>
  <c r="K4471" i="1"/>
  <c r="N4471" i="1"/>
  <c r="I4472" i="1"/>
  <c r="J4472" i="1"/>
  <c r="O4472" i="1" s="1"/>
  <c r="K4472" i="1"/>
  <c r="L4472" i="1"/>
  <c r="M4472" i="1"/>
  <c r="N4472" i="1"/>
  <c r="I4473" i="1"/>
  <c r="J4473" i="1"/>
  <c r="O4473" i="1" s="1"/>
  <c r="I4474" i="1"/>
  <c r="J4474" i="1"/>
  <c r="O4474" i="1" s="1"/>
  <c r="I4475" i="1"/>
  <c r="L4475" i="1" s="1"/>
  <c r="J4475" i="1"/>
  <c r="O4475" i="1" s="1"/>
  <c r="K4475" i="1"/>
  <c r="M4475" i="1"/>
  <c r="N4475" i="1"/>
  <c r="I4476" i="1"/>
  <c r="M4476" i="1" s="1"/>
  <c r="J4476" i="1"/>
  <c r="O4476" i="1" s="1"/>
  <c r="K4476" i="1"/>
  <c r="L4476" i="1"/>
  <c r="N4476" i="1"/>
  <c r="I4477" i="1"/>
  <c r="J4477" i="1"/>
  <c r="O4477" i="1" s="1"/>
  <c r="I4478" i="1"/>
  <c r="J4478" i="1"/>
  <c r="O4478" i="1" s="1"/>
  <c r="M4478" i="1"/>
  <c r="N4478" i="1"/>
  <c r="I4479" i="1"/>
  <c r="J4479" i="1"/>
  <c r="O4479" i="1" s="1"/>
  <c r="N4479" i="1"/>
  <c r="I4480" i="1"/>
  <c r="J4480" i="1"/>
  <c r="O4480" i="1" s="1"/>
  <c r="K4480" i="1"/>
  <c r="L4480" i="1"/>
  <c r="M4480" i="1"/>
  <c r="N4480" i="1"/>
  <c r="I4481" i="1"/>
  <c r="N4481" i="1" s="1"/>
  <c r="J4481" i="1"/>
  <c r="O4481" i="1" s="1"/>
  <c r="K4481" i="1"/>
  <c r="L4481" i="1"/>
  <c r="M4481" i="1"/>
  <c r="I4482" i="1"/>
  <c r="K4482" i="1" s="1"/>
  <c r="J4482" i="1"/>
  <c r="O4482" i="1" s="1"/>
  <c r="L4482" i="1"/>
  <c r="M4482" i="1"/>
  <c r="N4482" i="1"/>
  <c r="I4483" i="1"/>
  <c r="L4483" i="1" s="1"/>
  <c r="J4483" i="1"/>
  <c r="O4483" i="1" s="1"/>
  <c r="K4483" i="1"/>
  <c r="M4483" i="1"/>
  <c r="N4483" i="1"/>
  <c r="I4484" i="1"/>
  <c r="M4484" i="1" s="1"/>
  <c r="J4484" i="1"/>
  <c r="O4484" i="1" s="1"/>
  <c r="K4484" i="1"/>
  <c r="L4484" i="1"/>
  <c r="N4484" i="1"/>
  <c r="I4485" i="1"/>
  <c r="J4485" i="1"/>
  <c r="O4485" i="1" s="1"/>
  <c r="M4485" i="1"/>
  <c r="I4486" i="1"/>
  <c r="N4486" i="1" s="1"/>
  <c r="J4486" i="1"/>
  <c r="O4486" i="1" s="1"/>
  <c r="I4487" i="1"/>
  <c r="J4487" i="1"/>
  <c r="O4487" i="1" s="1"/>
  <c r="K4487" i="1"/>
  <c r="N4487" i="1"/>
  <c r="I4488" i="1"/>
  <c r="J4488" i="1"/>
  <c r="O4488" i="1" s="1"/>
  <c r="K4488" i="1"/>
  <c r="L4488" i="1"/>
  <c r="M4488" i="1"/>
  <c r="N4488" i="1"/>
  <c r="I4489" i="1"/>
  <c r="J4489" i="1"/>
  <c r="O4489" i="1" s="1"/>
  <c r="L4489" i="1"/>
  <c r="I4490" i="1"/>
  <c r="J4490" i="1"/>
  <c r="O4490" i="1" s="1"/>
  <c r="L4490" i="1"/>
  <c r="I4491" i="1"/>
  <c r="L4491" i="1" s="1"/>
  <c r="J4491" i="1"/>
  <c r="O4491" i="1" s="1"/>
  <c r="K4491" i="1"/>
  <c r="M4491" i="1"/>
  <c r="N4491" i="1"/>
  <c r="I4492" i="1"/>
  <c r="M4492" i="1" s="1"/>
  <c r="J4492" i="1"/>
  <c r="O4492" i="1" s="1"/>
  <c r="K4492" i="1"/>
  <c r="L4492" i="1"/>
  <c r="N4492" i="1"/>
  <c r="I4493" i="1"/>
  <c r="J4493" i="1"/>
  <c r="O4493" i="1" s="1"/>
  <c r="I4494" i="1"/>
  <c r="J4494" i="1"/>
  <c r="O4494" i="1" s="1"/>
  <c r="M4494" i="1"/>
  <c r="N4494" i="1"/>
  <c r="I4495" i="1"/>
  <c r="J4495" i="1"/>
  <c r="O4495" i="1" s="1"/>
  <c r="I4496" i="1"/>
  <c r="J4496" i="1"/>
  <c r="O4496" i="1" s="1"/>
  <c r="K4496" i="1"/>
  <c r="L4496" i="1"/>
  <c r="M4496" i="1"/>
  <c r="N4496" i="1"/>
  <c r="I4497" i="1"/>
  <c r="N4497" i="1" s="1"/>
  <c r="J4497" i="1"/>
  <c r="O4497" i="1" s="1"/>
  <c r="K4497" i="1"/>
  <c r="L4497" i="1"/>
  <c r="M4497" i="1"/>
  <c r="I4498" i="1"/>
  <c r="K4498" i="1" s="1"/>
  <c r="J4498" i="1"/>
  <c r="O4498" i="1" s="1"/>
  <c r="L4498" i="1"/>
  <c r="M4498" i="1"/>
  <c r="N4498" i="1"/>
  <c r="I4499" i="1"/>
  <c r="L4499" i="1" s="1"/>
  <c r="J4499" i="1"/>
  <c r="O4499" i="1" s="1"/>
  <c r="K4499" i="1"/>
  <c r="M4499" i="1"/>
  <c r="N4499" i="1"/>
  <c r="I4500" i="1"/>
  <c r="M4500" i="1" s="1"/>
  <c r="J4500" i="1"/>
  <c r="O4500" i="1" s="1"/>
  <c r="K4500" i="1"/>
  <c r="L4500" i="1"/>
  <c r="N4500" i="1"/>
  <c r="I4501" i="1"/>
  <c r="J4501" i="1"/>
  <c r="O4501" i="1" s="1"/>
  <c r="L4501" i="1"/>
  <c r="M4501" i="1"/>
  <c r="I4502" i="1"/>
  <c r="K4502" i="1" s="1"/>
  <c r="J4502" i="1"/>
  <c r="O4502" i="1" s="1"/>
  <c r="L4502" i="1"/>
  <c r="M4502" i="1"/>
  <c r="I4503" i="1"/>
  <c r="J4503" i="1"/>
  <c r="O4503" i="1" s="1"/>
  <c r="K4503" i="1"/>
  <c r="I4504" i="1"/>
  <c r="J4504" i="1"/>
  <c r="O4504" i="1" s="1"/>
  <c r="K4504" i="1"/>
  <c r="L4504" i="1"/>
  <c r="M4504" i="1"/>
  <c r="N4504" i="1"/>
  <c r="I4505" i="1"/>
  <c r="J4505" i="1"/>
  <c r="O4505" i="1" s="1"/>
  <c r="I4506" i="1"/>
  <c r="K4506" i="1" s="1"/>
  <c r="J4506" i="1"/>
  <c r="O4506" i="1" s="1"/>
  <c r="L4506" i="1"/>
  <c r="M4506" i="1"/>
  <c r="I4507" i="1"/>
  <c r="J4507" i="1"/>
  <c r="O4507" i="1" s="1"/>
  <c r="I4508" i="1"/>
  <c r="M4508" i="1" s="1"/>
  <c r="J4508" i="1"/>
  <c r="O4508" i="1" s="1"/>
  <c r="K4508" i="1"/>
  <c r="L4508" i="1"/>
  <c r="N4508" i="1"/>
  <c r="I4509" i="1"/>
  <c r="N4509" i="1" s="1"/>
  <c r="J4509" i="1"/>
  <c r="O4509" i="1" s="1"/>
  <c r="K4509" i="1"/>
  <c r="L4509" i="1"/>
  <c r="M4509" i="1"/>
  <c r="I4510" i="1"/>
  <c r="J4510" i="1"/>
  <c r="O4510" i="1" s="1"/>
  <c r="I4511" i="1"/>
  <c r="L4511" i="1" s="1"/>
  <c r="J4511" i="1"/>
  <c r="O4511" i="1" s="1"/>
  <c r="K4511" i="1"/>
  <c r="M4511" i="1"/>
  <c r="N4511" i="1"/>
  <c r="I4512" i="1"/>
  <c r="J4512" i="1"/>
  <c r="O4512" i="1" s="1"/>
  <c r="K4512" i="1"/>
  <c r="L4512" i="1"/>
  <c r="M4512" i="1"/>
  <c r="N4512" i="1"/>
  <c r="I4513" i="1"/>
  <c r="N4513" i="1" s="1"/>
  <c r="J4513" i="1"/>
  <c r="O4513" i="1" s="1"/>
  <c r="K4513" i="1"/>
  <c r="L4513" i="1"/>
  <c r="M4513" i="1"/>
  <c r="I4514" i="1"/>
  <c r="J4514" i="1"/>
  <c r="O4514" i="1" s="1"/>
  <c r="M4514" i="1"/>
  <c r="I4515" i="1"/>
  <c r="L4515" i="1" s="1"/>
  <c r="J4515" i="1"/>
  <c r="O4515" i="1" s="1"/>
  <c r="K4515" i="1"/>
  <c r="M4515" i="1"/>
  <c r="N4515" i="1"/>
  <c r="I4516" i="1"/>
  <c r="M4516" i="1" s="1"/>
  <c r="J4516" i="1"/>
  <c r="O4516" i="1" s="1"/>
  <c r="K4516" i="1"/>
  <c r="L4516" i="1"/>
  <c r="N4516" i="1"/>
  <c r="I4517" i="1"/>
  <c r="N4517" i="1" s="1"/>
  <c r="J4517" i="1"/>
  <c r="O4517" i="1" s="1"/>
  <c r="K4517" i="1"/>
  <c r="L4517" i="1"/>
  <c r="I4518" i="1"/>
  <c r="J4518" i="1"/>
  <c r="O4518" i="1" s="1"/>
  <c r="I4519" i="1"/>
  <c r="L4519" i="1" s="1"/>
  <c r="J4519" i="1"/>
  <c r="O4519" i="1" s="1"/>
  <c r="K4519" i="1"/>
  <c r="M4519" i="1"/>
  <c r="N4519" i="1"/>
  <c r="I4520" i="1"/>
  <c r="J4520" i="1"/>
  <c r="O4520" i="1" s="1"/>
  <c r="K4520" i="1"/>
  <c r="L4520" i="1"/>
  <c r="M4520" i="1"/>
  <c r="N4520" i="1"/>
  <c r="I4521" i="1"/>
  <c r="N4521" i="1" s="1"/>
  <c r="J4521" i="1"/>
  <c r="O4521" i="1" s="1"/>
  <c r="K4521" i="1"/>
  <c r="L4521" i="1"/>
  <c r="I4522" i="1"/>
  <c r="J4522" i="1"/>
  <c r="O4522" i="1" s="1"/>
  <c r="N4522" i="1"/>
  <c r="I4523" i="1"/>
  <c r="L4523" i="1" s="1"/>
  <c r="J4523" i="1"/>
  <c r="O4523" i="1" s="1"/>
  <c r="K4523" i="1"/>
  <c r="M4523" i="1"/>
  <c r="N4523" i="1"/>
  <c r="I4524" i="1"/>
  <c r="M4524" i="1" s="1"/>
  <c r="J4524" i="1"/>
  <c r="O4524" i="1" s="1"/>
  <c r="K4524" i="1"/>
  <c r="L4524" i="1"/>
  <c r="N4524" i="1"/>
  <c r="I4525" i="1"/>
  <c r="J4525" i="1"/>
  <c r="O4525" i="1" s="1"/>
  <c r="I4526" i="1"/>
  <c r="J4526" i="1"/>
  <c r="O4526" i="1" s="1"/>
  <c r="I4527" i="1"/>
  <c r="M4527" i="1" s="1"/>
  <c r="J4527" i="1"/>
  <c r="O4527" i="1" s="1"/>
  <c r="I4528" i="1"/>
  <c r="J4528" i="1"/>
  <c r="O4528" i="1" s="1"/>
  <c r="K4528" i="1"/>
  <c r="L4528" i="1"/>
  <c r="M4528" i="1"/>
  <c r="N4528" i="1"/>
  <c r="I4529" i="1"/>
  <c r="J4529" i="1"/>
  <c r="O4529" i="1" s="1"/>
  <c r="I4530" i="1"/>
  <c r="L4530" i="1" s="1"/>
  <c r="J4530" i="1"/>
  <c r="O4530" i="1" s="1"/>
  <c r="I4531" i="1"/>
  <c r="J4531" i="1"/>
  <c r="O4531" i="1" s="1"/>
  <c r="M4531" i="1"/>
  <c r="N4531" i="1"/>
  <c r="I4532" i="1"/>
  <c r="M4532" i="1" s="1"/>
  <c r="J4532" i="1"/>
  <c r="O4532" i="1" s="1"/>
  <c r="K4532" i="1"/>
  <c r="L4532" i="1"/>
  <c r="N4532" i="1"/>
  <c r="I4533" i="1"/>
  <c r="J4533" i="1"/>
  <c r="O4533" i="1" s="1"/>
  <c r="I4534" i="1"/>
  <c r="K4534" i="1" s="1"/>
  <c r="J4534" i="1"/>
  <c r="O4534" i="1" s="1"/>
  <c r="L4534" i="1"/>
  <c r="M4534" i="1"/>
  <c r="N4534" i="1"/>
  <c r="I4535" i="1"/>
  <c r="L4535" i="1" s="1"/>
  <c r="J4535" i="1"/>
  <c r="O4535" i="1" s="1"/>
  <c r="K4535" i="1"/>
  <c r="M4535" i="1"/>
  <c r="N4535" i="1"/>
  <c r="I4536" i="1"/>
  <c r="J4536" i="1"/>
  <c r="O4536" i="1" s="1"/>
  <c r="K4536" i="1"/>
  <c r="L4536" i="1"/>
  <c r="M4536" i="1"/>
  <c r="N4536" i="1"/>
  <c r="I4537" i="1"/>
  <c r="J4537" i="1"/>
  <c r="O4537" i="1" s="1"/>
  <c r="M4537" i="1"/>
  <c r="I4538" i="1"/>
  <c r="K4538" i="1" s="1"/>
  <c r="J4538" i="1"/>
  <c r="O4538" i="1" s="1"/>
  <c r="L4538" i="1"/>
  <c r="M4538" i="1"/>
  <c r="N4538" i="1"/>
  <c r="I4539" i="1"/>
  <c r="L4539" i="1" s="1"/>
  <c r="J4539" i="1"/>
  <c r="O4539" i="1" s="1"/>
  <c r="K4539" i="1"/>
  <c r="M4539" i="1"/>
  <c r="N4539" i="1"/>
  <c r="I4540" i="1"/>
  <c r="M4540" i="1" s="1"/>
  <c r="J4540" i="1"/>
  <c r="O4540" i="1" s="1"/>
  <c r="K4540" i="1"/>
  <c r="L4540" i="1"/>
  <c r="N4540" i="1"/>
  <c r="I4541" i="1"/>
  <c r="K4541" i="1" s="1"/>
  <c r="J4541" i="1"/>
  <c r="O4541" i="1" s="1"/>
  <c r="I4542" i="1"/>
  <c r="K4542" i="1" s="1"/>
  <c r="J4542" i="1"/>
  <c r="O4542" i="1" s="1"/>
  <c r="L4542" i="1"/>
  <c r="M4542" i="1"/>
  <c r="N4542" i="1"/>
  <c r="I4543" i="1"/>
  <c r="L4543" i="1" s="1"/>
  <c r="J4543" i="1"/>
  <c r="O4543" i="1" s="1"/>
  <c r="K4543" i="1"/>
  <c r="M4543" i="1"/>
  <c r="I4544" i="1"/>
  <c r="J4544" i="1"/>
  <c r="O4544" i="1" s="1"/>
  <c r="K4544" i="1"/>
  <c r="L4544" i="1"/>
  <c r="M4544" i="1"/>
  <c r="N4544" i="1"/>
  <c r="I4545" i="1"/>
  <c r="J4545" i="1"/>
  <c r="O4545" i="1" s="1"/>
  <c r="I4546" i="1"/>
  <c r="K4546" i="1" s="1"/>
  <c r="J4546" i="1"/>
  <c r="O4546" i="1" s="1"/>
  <c r="L4546" i="1"/>
  <c r="M4546" i="1"/>
  <c r="N4546" i="1"/>
  <c r="I4547" i="1"/>
  <c r="L4547" i="1" s="1"/>
  <c r="J4547" i="1"/>
  <c r="O4547" i="1" s="1"/>
  <c r="K4547" i="1"/>
  <c r="M4547" i="1"/>
  <c r="I4548" i="1"/>
  <c r="M4548" i="1" s="1"/>
  <c r="J4548" i="1"/>
  <c r="O4548" i="1" s="1"/>
  <c r="K4548" i="1"/>
  <c r="L4548" i="1"/>
  <c r="N4548" i="1"/>
  <c r="I4549" i="1"/>
  <c r="N4549" i="1" s="1"/>
  <c r="J4549" i="1"/>
  <c r="O4549" i="1" s="1"/>
  <c r="K4549" i="1"/>
  <c r="L4549" i="1"/>
  <c r="M4549" i="1"/>
  <c r="I4550" i="1"/>
  <c r="J4550" i="1"/>
  <c r="O4550" i="1" s="1"/>
  <c r="I4551" i="1"/>
  <c r="J4551" i="1"/>
  <c r="O4551" i="1" s="1"/>
  <c r="I4552" i="1"/>
  <c r="J4552" i="1"/>
  <c r="O4552" i="1" s="1"/>
  <c r="K4552" i="1"/>
  <c r="L4552" i="1"/>
  <c r="M4552" i="1"/>
  <c r="N4552" i="1"/>
  <c r="I4553" i="1"/>
  <c r="N4553" i="1" s="1"/>
  <c r="J4553" i="1"/>
  <c r="O4553" i="1" s="1"/>
  <c r="K4553" i="1"/>
  <c r="L4553" i="1"/>
  <c r="M4553" i="1"/>
  <c r="I4554" i="1"/>
  <c r="M4554" i="1" s="1"/>
  <c r="J4554" i="1"/>
  <c r="O4554" i="1" s="1"/>
  <c r="I4555" i="1"/>
  <c r="J4555" i="1"/>
  <c r="O4555" i="1" s="1"/>
  <c r="I4556" i="1"/>
  <c r="M4556" i="1" s="1"/>
  <c r="J4556" i="1"/>
  <c r="O4556" i="1" s="1"/>
  <c r="K4556" i="1"/>
  <c r="L4556" i="1"/>
  <c r="N4556" i="1"/>
  <c r="I4557" i="1"/>
  <c r="N4557" i="1" s="1"/>
  <c r="J4557" i="1"/>
  <c r="O4557" i="1" s="1"/>
  <c r="K4557" i="1"/>
  <c r="L4557" i="1"/>
  <c r="M4557" i="1"/>
  <c r="I4558" i="1"/>
  <c r="K4558" i="1" s="1"/>
  <c r="J4558" i="1"/>
  <c r="O4558" i="1" s="1"/>
  <c r="L4558" i="1"/>
  <c r="M4558" i="1"/>
  <c r="N4558" i="1"/>
  <c r="I4559" i="1"/>
  <c r="N4559" i="1" s="1"/>
  <c r="J4559" i="1"/>
  <c r="O4559" i="1" s="1"/>
  <c r="I4560" i="1"/>
  <c r="J4560" i="1"/>
  <c r="O4560" i="1" s="1"/>
  <c r="K4560" i="1"/>
  <c r="L4560" i="1"/>
  <c r="M4560" i="1"/>
  <c r="N4560" i="1"/>
  <c r="I4561" i="1"/>
  <c r="N4561" i="1" s="1"/>
  <c r="J4561" i="1"/>
  <c r="O4561" i="1" s="1"/>
  <c r="K4561" i="1"/>
  <c r="L4561" i="1"/>
  <c r="M4561" i="1"/>
  <c r="I4562" i="1"/>
  <c r="K4562" i="1" s="1"/>
  <c r="J4562" i="1"/>
  <c r="O4562" i="1" s="1"/>
  <c r="L4562" i="1"/>
  <c r="M4562" i="1"/>
  <c r="N4562" i="1"/>
  <c r="I4563" i="1"/>
  <c r="J4563" i="1"/>
  <c r="O4563" i="1" s="1"/>
  <c r="I4564" i="1"/>
  <c r="M4564" i="1" s="1"/>
  <c r="J4564" i="1"/>
  <c r="O4564" i="1" s="1"/>
  <c r="K4564" i="1"/>
  <c r="L4564" i="1"/>
  <c r="N4564" i="1"/>
  <c r="I4565" i="1"/>
  <c r="J4565" i="1"/>
  <c r="O4565" i="1" s="1"/>
  <c r="I4566" i="1"/>
  <c r="K4566" i="1" s="1"/>
  <c r="J4566" i="1"/>
  <c r="O4566" i="1" s="1"/>
  <c r="L4566" i="1"/>
  <c r="M4566" i="1"/>
  <c r="I4567" i="1"/>
  <c r="J4567" i="1"/>
  <c r="O4567" i="1" s="1"/>
  <c r="I4568" i="1"/>
  <c r="J4568" i="1"/>
  <c r="O4568" i="1" s="1"/>
  <c r="K4568" i="1"/>
  <c r="L4568" i="1"/>
  <c r="M4568" i="1"/>
  <c r="N4568" i="1"/>
  <c r="I4569" i="1"/>
  <c r="L4569" i="1" s="1"/>
  <c r="J4569" i="1"/>
  <c r="O4569" i="1" s="1"/>
  <c r="I4570" i="1"/>
  <c r="K4570" i="1" s="1"/>
  <c r="J4570" i="1"/>
  <c r="O4570" i="1" s="1"/>
  <c r="L4570" i="1"/>
  <c r="M4570" i="1"/>
  <c r="I4571" i="1"/>
  <c r="J4571" i="1"/>
  <c r="O4571" i="1" s="1"/>
  <c r="I4572" i="1"/>
  <c r="M4572" i="1" s="1"/>
  <c r="J4572" i="1"/>
  <c r="O4572" i="1" s="1"/>
  <c r="K4572" i="1"/>
  <c r="L4572" i="1"/>
  <c r="N4572" i="1"/>
  <c r="I4573" i="1"/>
  <c r="N4573" i="1" s="1"/>
  <c r="J4573" i="1"/>
  <c r="O4573" i="1" s="1"/>
  <c r="K4573" i="1"/>
  <c r="L4573" i="1"/>
  <c r="M4573" i="1"/>
  <c r="I4574" i="1"/>
  <c r="J4574" i="1"/>
  <c r="O4574" i="1" s="1"/>
  <c r="I4575" i="1"/>
  <c r="L4575" i="1" s="1"/>
  <c r="J4575" i="1"/>
  <c r="O4575" i="1" s="1"/>
  <c r="K4575" i="1"/>
  <c r="M4575" i="1"/>
  <c r="N4575" i="1"/>
  <c r="I4576" i="1"/>
  <c r="J4576" i="1"/>
  <c r="O4576" i="1" s="1"/>
  <c r="K4576" i="1"/>
  <c r="L4576" i="1"/>
  <c r="M4576" i="1"/>
  <c r="N4576" i="1"/>
  <c r="I4577" i="1"/>
  <c r="J4577" i="1"/>
  <c r="O4577" i="1" s="1"/>
  <c r="K4577" i="1"/>
  <c r="L4577" i="1"/>
  <c r="M4577" i="1"/>
  <c r="N4577" i="1"/>
  <c r="I4578" i="1"/>
  <c r="K4578" i="1" s="1"/>
  <c r="J4578" i="1"/>
  <c r="O4578" i="1" s="1"/>
  <c r="L4578" i="1"/>
  <c r="M4578" i="1"/>
  <c r="I4579" i="1"/>
  <c r="J4579" i="1"/>
  <c r="O4579" i="1" s="1"/>
  <c r="N4579" i="1"/>
  <c r="I4580" i="1"/>
  <c r="M4580" i="1" s="1"/>
  <c r="J4580" i="1"/>
  <c r="O4580" i="1" s="1"/>
  <c r="K4580" i="1"/>
  <c r="L4580" i="1"/>
  <c r="N4580" i="1"/>
  <c r="I4581" i="1"/>
  <c r="J4581" i="1"/>
  <c r="O4581" i="1" s="1"/>
  <c r="L4581" i="1"/>
  <c r="M4581" i="1"/>
  <c r="I4582" i="1"/>
  <c r="M4582" i="1" s="1"/>
  <c r="J4582" i="1"/>
  <c r="O4582" i="1" s="1"/>
  <c r="K4582" i="1"/>
  <c r="L4582" i="1"/>
  <c r="N4582" i="1"/>
  <c r="I4583" i="1"/>
  <c r="J4583" i="1"/>
  <c r="O4583" i="1" s="1"/>
  <c r="I4584" i="1"/>
  <c r="J4584" i="1"/>
  <c r="O4584" i="1" s="1"/>
  <c r="K4584" i="1"/>
  <c r="L4584" i="1"/>
  <c r="M4584" i="1"/>
  <c r="N4584" i="1"/>
  <c r="I4585" i="1"/>
  <c r="N4585" i="1" s="1"/>
  <c r="J4585" i="1"/>
  <c r="O4585" i="1" s="1"/>
  <c r="K4585" i="1"/>
  <c r="L4585" i="1"/>
  <c r="M4585" i="1"/>
  <c r="I4586" i="1"/>
  <c r="K4586" i="1" s="1"/>
  <c r="J4586" i="1"/>
  <c r="O4586" i="1" s="1"/>
  <c r="L4586" i="1"/>
  <c r="M4586" i="1"/>
  <c r="N4586" i="1"/>
  <c r="I4587" i="1"/>
  <c r="L4587" i="1" s="1"/>
  <c r="J4587" i="1"/>
  <c r="O4587" i="1" s="1"/>
  <c r="K4587" i="1"/>
  <c r="M4587" i="1"/>
  <c r="N4587" i="1"/>
  <c r="I4588" i="1"/>
  <c r="L4588" i="1" s="1"/>
  <c r="J4588" i="1"/>
  <c r="O4588" i="1" s="1"/>
  <c r="I4589" i="1"/>
  <c r="J4589" i="1"/>
  <c r="O4589" i="1" s="1"/>
  <c r="K4589" i="1"/>
  <c r="I4590" i="1"/>
  <c r="N4590" i="1" s="1"/>
  <c r="J4590" i="1"/>
  <c r="O4590" i="1" s="1"/>
  <c r="K4590" i="1"/>
  <c r="L4590" i="1"/>
  <c r="M4590" i="1"/>
  <c r="I4591" i="1"/>
  <c r="J4591" i="1"/>
  <c r="O4591" i="1" s="1"/>
  <c r="K4591" i="1"/>
  <c r="L4591" i="1"/>
  <c r="M4591" i="1"/>
  <c r="N4591" i="1"/>
  <c r="I4592" i="1"/>
  <c r="J4592" i="1"/>
  <c r="O4592" i="1" s="1"/>
  <c r="K4592" i="1"/>
  <c r="L4592" i="1"/>
  <c r="M4592" i="1"/>
  <c r="N4592" i="1"/>
  <c r="I4593" i="1"/>
  <c r="J4593" i="1"/>
  <c r="O4593" i="1" s="1"/>
  <c r="L4593" i="1"/>
  <c r="I4594" i="1"/>
  <c r="J4594" i="1"/>
  <c r="O4594" i="1" s="1"/>
  <c r="I4595" i="1"/>
  <c r="L4595" i="1" s="1"/>
  <c r="J4595" i="1"/>
  <c r="O4595" i="1" s="1"/>
  <c r="K4595" i="1"/>
  <c r="M4595" i="1"/>
  <c r="N4595" i="1"/>
  <c r="I4596" i="1"/>
  <c r="J4596" i="1"/>
  <c r="O4596" i="1" s="1"/>
  <c r="N4596" i="1"/>
  <c r="I4597" i="1"/>
  <c r="N4597" i="1" s="1"/>
  <c r="J4597" i="1"/>
  <c r="O4597" i="1" s="1"/>
  <c r="K4597" i="1"/>
  <c r="L4597" i="1"/>
  <c r="I4598" i="1"/>
  <c r="M4598" i="1" s="1"/>
  <c r="J4598" i="1"/>
  <c r="O4598" i="1" s="1"/>
  <c r="I4599" i="1"/>
  <c r="N4599" i="1" s="1"/>
  <c r="J4599" i="1"/>
  <c r="O4599" i="1" s="1"/>
  <c r="K4599" i="1"/>
  <c r="L4599" i="1"/>
  <c r="M4599" i="1"/>
  <c r="I4600" i="1"/>
  <c r="J4600" i="1"/>
  <c r="O4600" i="1" s="1"/>
  <c r="K4600" i="1"/>
  <c r="L4600" i="1"/>
  <c r="M4600" i="1"/>
  <c r="N4600" i="1"/>
  <c r="I4601" i="1"/>
  <c r="K4601" i="1" s="1"/>
  <c r="J4601" i="1"/>
  <c r="O4601" i="1" s="1"/>
  <c r="L4601" i="1"/>
  <c r="M4601" i="1"/>
  <c r="N4601" i="1"/>
  <c r="I4602" i="1"/>
  <c r="K4602" i="1" s="1"/>
  <c r="J4602" i="1"/>
  <c r="O4602" i="1" s="1"/>
  <c r="L4602" i="1"/>
  <c r="M4602" i="1"/>
  <c r="N4602" i="1"/>
  <c r="I4603" i="1"/>
  <c r="J4603" i="1"/>
  <c r="O4603" i="1" s="1"/>
  <c r="M4603" i="1"/>
  <c r="I4604" i="1"/>
  <c r="J4604" i="1"/>
  <c r="O4604" i="1" s="1"/>
  <c r="I4605" i="1"/>
  <c r="N4605" i="1" s="1"/>
  <c r="J4605" i="1"/>
  <c r="O4605" i="1" s="1"/>
  <c r="K4605" i="1"/>
  <c r="L4605" i="1"/>
  <c r="M4605" i="1"/>
  <c r="I4606" i="1"/>
  <c r="J4606" i="1"/>
  <c r="O4606" i="1" s="1"/>
  <c r="K4606" i="1"/>
  <c r="L4606" i="1"/>
  <c r="M4606" i="1"/>
  <c r="N4606" i="1"/>
  <c r="I4607" i="1"/>
  <c r="J4607" i="1"/>
  <c r="O4607" i="1" s="1"/>
  <c r="I4608" i="1"/>
  <c r="J4608" i="1"/>
  <c r="O4608" i="1" s="1"/>
  <c r="K4608" i="1"/>
  <c r="L4608" i="1"/>
  <c r="M4608" i="1"/>
  <c r="N4608" i="1"/>
  <c r="I4609" i="1"/>
  <c r="K4609" i="1" s="1"/>
  <c r="J4609" i="1"/>
  <c r="O4609" i="1" s="1"/>
  <c r="I4610" i="1"/>
  <c r="K4610" i="1" s="1"/>
  <c r="J4610" i="1"/>
  <c r="O4610" i="1" s="1"/>
  <c r="L4610" i="1"/>
  <c r="M4610" i="1"/>
  <c r="N4610" i="1"/>
  <c r="I4611" i="1"/>
  <c r="J4611" i="1"/>
  <c r="O4611" i="1" s="1"/>
  <c r="M4611" i="1"/>
  <c r="N4611" i="1"/>
  <c r="I4612" i="1"/>
  <c r="M4612" i="1" s="1"/>
  <c r="J4612" i="1"/>
  <c r="O4612" i="1" s="1"/>
  <c r="K4612" i="1"/>
  <c r="L4612" i="1"/>
  <c r="I4613" i="1"/>
  <c r="J4613" i="1"/>
  <c r="O4613" i="1" s="1"/>
  <c r="I4614" i="1"/>
  <c r="N4614" i="1" s="1"/>
  <c r="J4614" i="1"/>
  <c r="O4614" i="1" s="1"/>
  <c r="K4614" i="1"/>
  <c r="L4614" i="1"/>
  <c r="M4614" i="1"/>
  <c r="I4615" i="1"/>
  <c r="J4615" i="1"/>
  <c r="O4615" i="1" s="1"/>
  <c r="I4616" i="1"/>
  <c r="J4616" i="1"/>
  <c r="O4616" i="1" s="1"/>
  <c r="K4616" i="1"/>
  <c r="L4616" i="1"/>
  <c r="M4616" i="1"/>
  <c r="N4616" i="1"/>
  <c r="I4617" i="1"/>
  <c r="M4617" i="1" s="1"/>
  <c r="J4617" i="1"/>
  <c r="O4617" i="1" s="1"/>
  <c r="K4617" i="1"/>
  <c r="L4617" i="1"/>
  <c r="N4617" i="1"/>
  <c r="I4618" i="1"/>
  <c r="J4618" i="1"/>
  <c r="O4618" i="1" s="1"/>
  <c r="I4619" i="1"/>
  <c r="J4619" i="1"/>
  <c r="O4619" i="1" s="1"/>
  <c r="I4620" i="1"/>
  <c r="M4620" i="1" s="1"/>
  <c r="J4620" i="1"/>
  <c r="O4620" i="1" s="1"/>
  <c r="K4620" i="1"/>
  <c r="L4620" i="1"/>
  <c r="N4620" i="1"/>
  <c r="I4621" i="1"/>
  <c r="N4621" i="1" s="1"/>
  <c r="J4621" i="1"/>
  <c r="O4621" i="1" s="1"/>
  <c r="K4621" i="1"/>
  <c r="L4621" i="1"/>
  <c r="M4621" i="1"/>
  <c r="I4622" i="1"/>
  <c r="J4622" i="1"/>
  <c r="O4622" i="1" s="1"/>
  <c r="I4623" i="1"/>
  <c r="J4623" i="1"/>
  <c r="O4623" i="1" s="1"/>
  <c r="K4623" i="1"/>
  <c r="I4624" i="1"/>
  <c r="J4624" i="1"/>
  <c r="O4624" i="1" s="1"/>
  <c r="K4624" i="1"/>
  <c r="L4624" i="1"/>
  <c r="M4624" i="1"/>
  <c r="N4624" i="1"/>
  <c r="I4625" i="1"/>
  <c r="N4625" i="1" s="1"/>
  <c r="J4625" i="1"/>
  <c r="O4625" i="1" s="1"/>
  <c r="K4625" i="1"/>
  <c r="L4625" i="1"/>
  <c r="M4625" i="1"/>
  <c r="I4626" i="1"/>
  <c r="J4626" i="1"/>
  <c r="O4626" i="1" s="1"/>
  <c r="I4627" i="1"/>
  <c r="L4627" i="1" s="1"/>
  <c r="J4627" i="1"/>
  <c r="O4627" i="1" s="1"/>
  <c r="K4627" i="1"/>
  <c r="M4627" i="1"/>
  <c r="I4628" i="1"/>
  <c r="J4628" i="1"/>
  <c r="O4628" i="1" s="1"/>
  <c r="N4628" i="1"/>
  <c r="I4629" i="1"/>
  <c r="N4629" i="1" s="1"/>
  <c r="J4629" i="1"/>
  <c r="O4629" i="1" s="1"/>
  <c r="K4629" i="1"/>
  <c r="L4629" i="1"/>
  <c r="M4629" i="1"/>
  <c r="I4630" i="1"/>
  <c r="K4630" i="1" s="1"/>
  <c r="J4630" i="1"/>
  <c r="O4630" i="1" s="1"/>
  <c r="L4630" i="1"/>
  <c r="M4630" i="1"/>
  <c r="N4630" i="1"/>
  <c r="I4631" i="1"/>
  <c r="M4631" i="1" s="1"/>
  <c r="J4631" i="1"/>
  <c r="O4631" i="1" s="1"/>
  <c r="K4631" i="1"/>
  <c r="L4631" i="1"/>
  <c r="N4631" i="1"/>
  <c r="I4632" i="1"/>
  <c r="J4632" i="1"/>
  <c r="O4632" i="1" s="1"/>
  <c r="K4632" i="1"/>
  <c r="L4632" i="1"/>
  <c r="M4632" i="1"/>
  <c r="N4632" i="1"/>
  <c r="I4633" i="1"/>
  <c r="J4633" i="1"/>
  <c r="O4633" i="1" s="1"/>
  <c r="I4634" i="1"/>
  <c r="J4634" i="1"/>
  <c r="O4634" i="1" s="1"/>
  <c r="I4635" i="1"/>
  <c r="L4635" i="1" s="1"/>
  <c r="J4635" i="1"/>
  <c r="O4635" i="1" s="1"/>
  <c r="K4635" i="1"/>
  <c r="M4635" i="1"/>
  <c r="N4635" i="1"/>
  <c r="I4636" i="1"/>
  <c r="M4636" i="1" s="1"/>
  <c r="J4636" i="1"/>
  <c r="O4636" i="1" s="1"/>
  <c r="K4636" i="1"/>
  <c r="L4636" i="1"/>
  <c r="N4636" i="1"/>
  <c r="I4637" i="1"/>
  <c r="J4637" i="1"/>
  <c r="O4637" i="1" s="1"/>
  <c r="I4638" i="1"/>
  <c r="K4638" i="1" s="1"/>
  <c r="J4638" i="1"/>
  <c r="O4638" i="1" s="1"/>
  <c r="I4639" i="1"/>
  <c r="N4639" i="1" s="1"/>
  <c r="J4639" i="1"/>
  <c r="O4639" i="1" s="1"/>
  <c r="K4639" i="1"/>
  <c r="L4639" i="1"/>
  <c r="M4639" i="1"/>
  <c r="I4640" i="1"/>
  <c r="J4640" i="1"/>
  <c r="O4640" i="1" s="1"/>
  <c r="K4640" i="1"/>
  <c r="L4640" i="1"/>
  <c r="M4640" i="1"/>
  <c r="N4640" i="1"/>
  <c r="I4641" i="1"/>
  <c r="J4641" i="1"/>
  <c r="O4641" i="1" s="1"/>
  <c r="K4641" i="1"/>
  <c r="L4641" i="1"/>
  <c r="M4641" i="1"/>
  <c r="N4641" i="1"/>
  <c r="I4642" i="1"/>
  <c r="K4642" i="1" s="1"/>
  <c r="J4642" i="1"/>
  <c r="O4642" i="1" s="1"/>
  <c r="L4642" i="1"/>
  <c r="M4642" i="1"/>
  <c r="I4643" i="1"/>
  <c r="J4643" i="1"/>
  <c r="O4643" i="1" s="1"/>
  <c r="N4643" i="1"/>
  <c r="I4644" i="1"/>
  <c r="M4644" i="1" s="1"/>
  <c r="J4644" i="1"/>
  <c r="O4644" i="1" s="1"/>
  <c r="K4644" i="1"/>
  <c r="L4644" i="1"/>
  <c r="N4644" i="1"/>
  <c r="I4645" i="1"/>
  <c r="J4645" i="1"/>
  <c r="O4645" i="1" s="1"/>
  <c r="L4645" i="1"/>
  <c r="M4645" i="1"/>
  <c r="I4646" i="1"/>
  <c r="M4646" i="1" s="1"/>
  <c r="J4646" i="1"/>
  <c r="O4646" i="1" s="1"/>
  <c r="K4646" i="1"/>
  <c r="L4646" i="1"/>
  <c r="N4646" i="1"/>
  <c r="I4647" i="1"/>
  <c r="J4647" i="1"/>
  <c r="O4647" i="1" s="1"/>
  <c r="I4648" i="1"/>
  <c r="J4648" i="1"/>
  <c r="O4648" i="1" s="1"/>
  <c r="K4648" i="1"/>
  <c r="L4648" i="1"/>
  <c r="M4648" i="1"/>
  <c r="N4648" i="1"/>
  <c r="I4649" i="1"/>
  <c r="N4649" i="1" s="1"/>
  <c r="J4649" i="1"/>
  <c r="O4649" i="1" s="1"/>
  <c r="K4649" i="1"/>
  <c r="L4649" i="1"/>
  <c r="M4649" i="1"/>
  <c r="I4650" i="1"/>
  <c r="K4650" i="1" s="1"/>
  <c r="J4650" i="1"/>
  <c r="O4650" i="1" s="1"/>
  <c r="L4650" i="1"/>
  <c r="M4650" i="1"/>
  <c r="N4650" i="1"/>
  <c r="I4651" i="1"/>
  <c r="L4651" i="1" s="1"/>
  <c r="J4651" i="1"/>
  <c r="O4651" i="1" s="1"/>
  <c r="K4651" i="1"/>
  <c r="M4651" i="1"/>
  <c r="N4651" i="1"/>
  <c r="I4652" i="1"/>
  <c r="L4652" i="1" s="1"/>
  <c r="J4652" i="1"/>
  <c r="O4652" i="1" s="1"/>
  <c r="I4653" i="1"/>
  <c r="J4653" i="1"/>
  <c r="O4653" i="1" s="1"/>
  <c r="K4653" i="1"/>
  <c r="I4654" i="1"/>
  <c r="N4654" i="1" s="1"/>
  <c r="J4654" i="1"/>
  <c r="O4654" i="1" s="1"/>
  <c r="K4654" i="1"/>
  <c r="L4654" i="1"/>
  <c r="M4654" i="1"/>
  <c r="I4655" i="1"/>
  <c r="J4655" i="1"/>
  <c r="O4655" i="1" s="1"/>
  <c r="K4655" i="1"/>
  <c r="L4655" i="1"/>
  <c r="M4655" i="1"/>
  <c r="N4655" i="1"/>
  <c r="I4656" i="1"/>
  <c r="J4656" i="1"/>
  <c r="O4656" i="1" s="1"/>
  <c r="K4656" i="1"/>
  <c r="L4656" i="1"/>
  <c r="M4656" i="1"/>
  <c r="N4656" i="1"/>
  <c r="I4657" i="1"/>
  <c r="J4657" i="1"/>
  <c r="O4657" i="1" s="1"/>
  <c r="L4657" i="1"/>
  <c r="I4658" i="1"/>
  <c r="J4658" i="1"/>
  <c r="O4658" i="1" s="1"/>
  <c r="I4659" i="1"/>
  <c r="L4659" i="1" s="1"/>
  <c r="J4659" i="1"/>
  <c r="O4659" i="1" s="1"/>
  <c r="K4659" i="1"/>
  <c r="M4659" i="1"/>
  <c r="N4659" i="1"/>
  <c r="I4660" i="1"/>
  <c r="J4660" i="1"/>
  <c r="O4660" i="1" s="1"/>
  <c r="N4660" i="1"/>
  <c r="I4661" i="1"/>
  <c r="N4661" i="1" s="1"/>
  <c r="J4661" i="1"/>
  <c r="O4661" i="1" s="1"/>
  <c r="K4661" i="1"/>
  <c r="L4661" i="1"/>
  <c r="I4662" i="1"/>
  <c r="M4662" i="1" s="1"/>
  <c r="J4662" i="1"/>
  <c r="O4662" i="1" s="1"/>
  <c r="I4663" i="1"/>
  <c r="N4663" i="1" s="1"/>
  <c r="J4663" i="1"/>
  <c r="O4663" i="1" s="1"/>
  <c r="K4663" i="1"/>
  <c r="L4663" i="1"/>
  <c r="M4663" i="1"/>
  <c r="I4664" i="1"/>
  <c r="J4664" i="1"/>
  <c r="O4664" i="1" s="1"/>
  <c r="K4664" i="1"/>
  <c r="L4664" i="1"/>
  <c r="M4664" i="1"/>
  <c r="N4664" i="1"/>
  <c r="I4665" i="1"/>
  <c r="K4665" i="1" s="1"/>
  <c r="J4665" i="1"/>
  <c r="O4665" i="1" s="1"/>
  <c r="L4665" i="1"/>
  <c r="M4665" i="1"/>
  <c r="N4665" i="1"/>
  <c r="I4666" i="1"/>
  <c r="K4666" i="1" s="1"/>
  <c r="J4666" i="1"/>
  <c r="O4666" i="1" s="1"/>
  <c r="L4666" i="1"/>
  <c r="M4666" i="1"/>
  <c r="N4666" i="1"/>
  <c r="I4667" i="1"/>
  <c r="J4667" i="1"/>
  <c r="O4667" i="1" s="1"/>
  <c r="M4667" i="1"/>
  <c r="I4668" i="1"/>
  <c r="J4668" i="1"/>
  <c r="O4668" i="1" s="1"/>
  <c r="I4669" i="1"/>
  <c r="N4669" i="1" s="1"/>
  <c r="J4669" i="1"/>
  <c r="O4669" i="1" s="1"/>
  <c r="K4669" i="1"/>
  <c r="L4669" i="1"/>
  <c r="M4669" i="1"/>
  <c r="I4670" i="1"/>
  <c r="J4670" i="1"/>
  <c r="O4670" i="1" s="1"/>
  <c r="K4670" i="1"/>
  <c r="L4670" i="1"/>
  <c r="M4670" i="1"/>
  <c r="N4670" i="1"/>
  <c r="I4671" i="1"/>
  <c r="J4671" i="1"/>
  <c r="O4671" i="1" s="1"/>
  <c r="I4672" i="1"/>
  <c r="J4672" i="1"/>
  <c r="O4672" i="1" s="1"/>
  <c r="K4672" i="1"/>
  <c r="L4672" i="1"/>
  <c r="M4672" i="1"/>
  <c r="N4672" i="1"/>
  <c r="I4673" i="1"/>
  <c r="K4673" i="1" s="1"/>
  <c r="J4673" i="1"/>
  <c r="O4673" i="1" s="1"/>
  <c r="I4674" i="1"/>
  <c r="K4674" i="1" s="1"/>
  <c r="J4674" i="1"/>
  <c r="O4674" i="1" s="1"/>
  <c r="L4674" i="1"/>
  <c r="M4674" i="1"/>
  <c r="N4674" i="1"/>
  <c r="I4675" i="1"/>
  <c r="J4675" i="1"/>
  <c r="O4675" i="1" s="1"/>
  <c r="M4675" i="1"/>
  <c r="N4675" i="1"/>
  <c r="I4676" i="1"/>
  <c r="M4676" i="1" s="1"/>
  <c r="J4676" i="1"/>
  <c r="O4676" i="1" s="1"/>
  <c r="K4676" i="1"/>
  <c r="L4676" i="1"/>
  <c r="I4677" i="1"/>
  <c r="J4677" i="1"/>
  <c r="O4677" i="1" s="1"/>
  <c r="I4678" i="1"/>
  <c r="N4678" i="1" s="1"/>
  <c r="J4678" i="1"/>
  <c r="O4678" i="1" s="1"/>
  <c r="K4678" i="1"/>
  <c r="L4678" i="1"/>
  <c r="M4678" i="1"/>
  <c r="I4679" i="1"/>
  <c r="J4679" i="1"/>
  <c r="O4679" i="1" s="1"/>
  <c r="I4680" i="1"/>
  <c r="J4680" i="1"/>
  <c r="O4680" i="1" s="1"/>
  <c r="K4680" i="1"/>
  <c r="L4680" i="1"/>
  <c r="M4680" i="1"/>
  <c r="N4680" i="1"/>
  <c r="I4681" i="1"/>
  <c r="M4681" i="1" s="1"/>
  <c r="J4681" i="1"/>
  <c r="O4681" i="1" s="1"/>
  <c r="K4681" i="1"/>
  <c r="L4681" i="1"/>
  <c r="N4681" i="1"/>
  <c r="I4682" i="1"/>
  <c r="J4682" i="1"/>
  <c r="O4682" i="1" s="1"/>
  <c r="I4683" i="1"/>
  <c r="J4683" i="1"/>
  <c r="O4683" i="1" s="1"/>
  <c r="I4684" i="1"/>
  <c r="M4684" i="1" s="1"/>
  <c r="J4684" i="1"/>
  <c r="O4684" i="1" s="1"/>
  <c r="K4684" i="1"/>
  <c r="L4684" i="1"/>
  <c r="N4684" i="1"/>
  <c r="I4685" i="1"/>
  <c r="N4685" i="1" s="1"/>
  <c r="J4685" i="1"/>
  <c r="O4685" i="1" s="1"/>
  <c r="K4685" i="1"/>
  <c r="L4685" i="1"/>
  <c r="M4685" i="1"/>
  <c r="I4686" i="1"/>
  <c r="J4686" i="1"/>
  <c r="O4686" i="1" s="1"/>
  <c r="I4687" i="1"/>
  <c r="J4687" i="1"/>
  <c r="O4687" i="1" s="1"/>
  <c r="K4687" i="1"/>
  <c r="I4688" i="1"/>
  <c r="J4688" i="1"/>
  <c r="O4688" i="1" s="1"/>
  <c r="K4688" i="1"/>
  <c r="L4688" i="1"/>
  <c r="M4688" i="1"/>
  <c r="N4688" i="1"/>
  <c r="I4689" i="1"/>
  <c r="N4689" i="1" s="1"/>
  <c r="J4689" i="1"/>
  <c r="O4689" i="1" s="1"/>
  <c r="K4689" i="1"/>
  <c r="L4689" i="1"/>
  <c r="M4689" i="1"/>
  <c r="I4690" i="1"/>
  <c r="J4690" i="1"/>
  <c r="O4690" i="1" s="1"/>
  <c r="I4691" i="1"/>
  <c r="L4691" i="1" s="1"/>
  <c r="J4691" i="1"/>
  <c r="O4691" i="1" s="1"/>
  <c r="K4691" i="1"/>
  <c r="M4691" i="1"/>
  <c r="I4692" i="1"/>
  <c r="J4692" i="1"/>
  <c r="O4692" i="1" s="1"/>
  <c r="N4692" i="1"/>
  <c r="I4693" i="1"/>
  <c r="N4693" i="1" s="1"/>
  <c r="J4693" i="1"/>
  <c r="O4693" i="1" s="1"/>
  <c r="K4693" i="1"/>
  <c r="L4693" i="1"/>
  <c r="M4693" i="1"/>
  <c r="I4694" i="1"/>
  <c r="K4694" i="1" s="1"/>
  <c r="J4694" i="1"/>
  <c r="O4694" i="1" s="1"/>
  <c r="L4694" i="1"/>
  <c r="M4694" i="1"/>
  <c r="N4694" i="1"/>
  <c r="I4695" i="1"/>
  <c r="M4695" i="1" s="1"/>
  <c r="J4695" i="1"/>
  <c r="O4695" i="1" s="1"/>
  <c r="K4695" i="1"/>
  <c r="L4695" i="1"/>
  <c r="N4695" i="1"/>
  <c r="I4696" i="1"/>
  <c r="J4696" i="1"/>
  <c r="O4696" i="1" s="1"/>
  <c r="K4696" i="1"/>
  <c r="L4696" i="1"/>
  <c r="M4696" i="1"/>
  <c r="N4696" i="1"/>
  <c r="I4697" i="1"/>
  <c r="J4697" i="1"/>
  <c r="O4697" i="1" s="1"/>
  <c r="I4698" i="1"/>
  <c r="J4698" i="1"/>
  <c r="O4698" i="1" s="1"/>
  <c r="I4699" i="1"/>
  <c r="L4699" i="1" s="1"/>
  <c r="J4699" i="1"/>
  <c r="O4699" i="1" s="1"/>
  <c r="K4699" i="1"/>
  <c r="M4699" i="1"/>
  <c r="N4699" i="1"/>
  <c r="I4700" i="1"/>
  <c r="M4700" i="1" s="1"/>
  <c r="J4700" i="1"/>
  <c r="O4700" i="1" s="1"/>
  <c r="K4700" i="1"/>
  <c r="L4700" i="1"/>
  <c r="N4700" i="1"/>
  <c r="I4701" i="1"/>
  <c r="J4701" i="1"/>
  <c r="O4701" i="1" s="1"/>
  <c r="I4702" i="1"/>
  <c r="K4702" i="1" s="1"/>
  <c r="J4702" i="1"/>
  <c r="O4702" i="1" s="1"/>
  <c r="I4703" i="1"/>
  <c r="N4703" i="1" s="1"/>
  <c r="J4703" i="1"/>
  <c r="O4703" i="1" s="1"/>
  <c r="K4703" i="1"/>
  <c r="L4703" i="1"/>
  <c r="M4703" i="1"/>
  <c r="I4704" i="1"/>
  <c r="J4704" i="1"/>
  <c r="O4704" i="1" s="1"/>
  <c r="K4704" i="1"/>
  <c r="L4704" i="1"/>
  <c r="M4704" i="1"/>
  <c r="N4704" i="1"/>
  <c r="I4705" i="1"/>
  <c r="J4705" i="1"/>
  <c r="O4705" i="1" s="1"/>
  <c r="K4705" i="1"/>
  <c r="L4705" i="1"/>
  <c r="M4705" i="1"/>
  <c r="N4705" i="1"/>
  <c r="I4706" i="1"/>
  <c r="K4706" i="1" s="1"/>
  <c r="J4706" i="1"/>
  <c r="O4706" i="1" s="1"/>
  <c r="L4706" i="1"/>
  <c r="M4706" i="1"/>
  <c r="I4707" i="1"/>
  <c r="J4707" i="1"/>
  <c r="O4707" i="1" s="1"/>
  <c r="N4707" i="1"/>
  <c r="I4708" i="1"/>
  <c r="M4708" i="1" s="1"/>
  <c r="J4708" i="1"/>
  <c r="O4708" i="1" s="1"/>
  <c r="K4708" i="1"/>
  <c r="L4708" i="1"/>
  <c r="N4708" i="1"/>
  <c r="I4709" i="1"/>
  <c r="J4709" i="1"/>
  <c r="O4709" i="1" s="1"/>
  <c r="L4709" i="1"/>
  <c r="M4709" i="1"/>
  <c r="I4710" i="1"/>
  <c r="M4710" i="1" s="1"/>
  <c r="J4710" i="1"/>
  <c r="O4710" i="1" s="1"/>
  <c r="K4710" i="1"/>
  <c r="L4710" i="1"/>
  <c r="N4710" i="1"/>
  <c r="I4711" i="1"/>
  <c r="J4711" i="1"/>
  <c r="O4711" i="1" s="1"/>
  <c r="I4712" i="1"/>
  <c r="J4712" i="1"/>
  <c r="O4712" i="1" s="1"/>
  <c r="K4712" i="1"/>
  <c r="L4712" i="1"/>
  <c r="M4712" i="1"/>
  <c r="N4712" i="1"/>
  <c r="I4713" i="1"/>
  <c r="N4713" i="1" s="1"/>
  <c r="J4713" i="1"/>
  <c r="O4713" i="1" s="1"/>
  <c r="K4713" i="1"/>
  <c r="L4713" i="1"/>
  <c r="M4713" i="1"/>
  <c r="I4714" i="1"/>
  <c r="K4714" i="1" s="1"/>
  <c r="J4714" i="1"/>
  <c r="O4714" i="1" s="1"/>
  <c r="L4714" i="1"/>
  <c r="M4714" i="1"/>
  <c r="N4714" i="1"/>
  <c r="I4715" i="1"/>
  <c r="L4715" i="1" s="1"/>
  <c r="J4715" i="1"/>
  <c r="O4715" i="1" s="1"/>
  <c r="K4715" i="1"/>
  <c r="M4715" i="1"/>
  <c r="N4715" i="1"/>
  <c r="I4716" i="1"/>
  <c r="L4716" i="1" s="1"/>
  <c r="J4716" i="1"/>
  <c r="O4716" i="1" s="1"/>
  <c r="I4717" i="1"/>
  <c r="J4717" i="1"/>
  <c r="O4717" i="1" s="1"/>
  <c r="K4717" i="1"/>
  <c r="I4718" i="1"/>
  <c r="N4718" i="1" s="1"/>
  <c r="J4718" i="1"/>
  <c r="O4718" i="1" s="1"/>
  <c r="K4718" i="1"/>
  <c r="L4718" i="1"/>
  <c r="M4718" i="1"/>
  <c r="I4719" i="1"/>
  <c r="J4719" i="1"/>
  <c r="O4719" i="1" s="1"/>
  <c r="K4719" i="1"/>
  <c r="L4719" i="1"/>
  <c r="M4719" i="1"/>
  <c r="N4719" i="1"/>
  <c r="I4720" i="1"/>
  <c r="J4720" i="1"/>
  <c r="O4720" i="1" s="1"/>
  <c r="K4720" i="1"/>
  <c r="L4720" i="1"/>
  <c r="M4720" i="1"/>
  <c r="N4720" i="1"/>
  <c r="I4721" i="1"/>
  <c r="J4721" i="1"/>
  <c r="O4721" i="1" s="1"/>
  <c r="L4721" i="1"/>
  <c r="I4722" i="1"/>
  <c r="J4722" i="1"/>
  <c r="O4722" i="1" s="1"/>
  <c r="I4723" i="1"/>
  <c r="L4723" i="1" s="1"/>
  <c r="J4723" i="1"/>
  <c r="O4723" i="1" s="1"/>
  <c r="K4723" i="1"/>
  <c r="M4723" i="1"/>
  <c r="N4723" i="1"/>
  <c r="I4724" i="1"/>
  <c r="J4724" i="1"/>
  <c r="O4724" i="1" s="1"/>
  <c r="I4725" i="1"/>
  <c r="N4725" i="1" s="1"/>
  <c r="J4725" i="1"/>
  <c r="O4725" i="1" s="1"/>
  <c r="K4725" i="1"/>
  <c r="L4725" i="1"/>
  <c r="I4726" i="1"/>
  <c r="M4726" i="1" s="1"/>
  <c r="J4726" i="1"/>
  <c r="O4726" i="1" s="1"/>
  <c r="I4727" i="1"/>
  <c r="N4727" i="1" s="1"/>
  <c r="J4727" i="1"/>
  <c r="O4727" i="1" s="1"/>
  <c r="K4727" i="1"/>
  <c r="L4727" i="1"/>
  <c r="M4727" i="1"/>
  <c r="I4728" i="1"/>
  <c r="J4728" i="1"/>
  <c r="O4728" i="1" s="1"/>
  <c r="K4728" i="1"/>
  <c r="L4728" i="1"/>
  <c r="M4728" i="1"/>
  <c r="N4728" i="1"/>
  <c r="I4729" i="1"/>
  <c r="K4729" i="1" s="1"/>
  <c r="J4729" i="1"/>
  <c r="O4729" i="1" s="1"/>
  <c r="L4729" i="1"/>
  <c r="M4729" i="1"/>
  <c r="N4729" i="1"/>
  <c r="I4730" i="1"/>
  <c r="K4730" i="1" s="1"/>
  <c r="J4730" i="1"/>
  <c r="O4730" i="1" s="1"/>
  <c r="L4730" i="1"/>
  <c r="M4730" i="1"/>
  <c r="N4730" i="1"/>
  <c r="I4731" i="1"/>
  <c r="J4731" i="1"/>
  <c r="O4731" i="1" s="1"/>
  <c r="M4731" i="1"/>
  <c r="I4732" i="1"/>
  <c r="J4732" i="1"/>
  <c r="O4732" i="1" s="1"/>
  <c r="I4733" i="1"/>
  <c r="N4733" i="1" s="1"/>
  <c r="J4733" i="1"/>
  <c r="O4733" i="1" s="1"/>
  <c r="K4733" i="1"/>
  <c r="L4733" i="1"/>
  <c r="M4733" i="1"/>
  <c r="I4734" i="1"/>
  <c r="J4734" i="1"/>
  <c r="O4734" i="1" s="1"/>
  <c r="K4734" i="1"/>
  <c r="L4734" i="1"/>
  <c r="M4734" i="1"/>
  <c r="N4734" i="1"/>
  <c r="I4735" i="1"/>
  <c r="J4735" i="1"/>
  <c r="O4735" i="1" s="1"/>
  <c r="I4736" i="1"/>
  <c r="J4736" i="1"/>
  <c r="O4736" i="1" s="1"/>
  <c r="K4736" i="1"/>
  <c r="L4736" i="1"/>
  <c r="M4736" i="1"/>
  <c r="N4736" i="1"/>
  <c r="I4737" i="1"/>
  <c r="K4737" i="1" s="1"/>
  <c r="J4737" i="1"/>
  <c r="O4737" i="1" s="1"/>
  <c r="I4738" i="1"/>
  <c r="K4738" i="1" s="1"/>
  <c r="J4738" i="1"/>
  <c r="O4738" i="1" s="1"/>
  <c r="L4738" i="1"/>
  <c r="M4738" i="1"/>
  <c r="N4738" i="1"/>
  <c r="I4739" i="1"/>
  <c r="J4739" i="1"/>
  <c r="O4739" i="1" s="1"/>
  <c r="M4739" i="1"/>
  <c r="N4739" i="1"/>
  <c r="I4740" i="1"/>
  <c r="M4740" i="1" s="1"/>
  <c r="J4740" i="1"/>
  <c r="O4740" i="1" s="1"/>
  <c r="K4740" i="1"/>
  <c r="L4740" i="1"/>
  <c r="I4741" i="1"/>
  <c r="M4741" i="1" s="1"/>
  <c r="J4741" i="1"/>
  <c r="O4741" i="1" s="1"/>
  <c r="I4742" i="1"/>
  <c r="N4742" i="1" s="1"/>
  <c r="J4742" i="1"/>
  <c r="O4742" i="1" s="1"/>
  <c r="K4742" i="1"/>
  <c r="L4742" i="1"/>
  <c r="M4742" i="1"/>
  <c r="I4743" i="1"/>
  <c r="L4743" i="1" s="1"/>
  <c r="J4743" i="1"/>
  <c r="O4743" i="1" s="1"/>
  <c r="I4744" i="1"/>
  <c r="J4744" i="1"/>
  <c r="O4744" i="1" s="1"/>
  <c r="K4744" i="1"/>
  <c r="L4744" i="1"/>
  <c r="M4744" i="1"/>
  <c r="N4744" i="1"/>
  <c r="I4745" i="1"/>
  <c r="M4745" i="1" s="1"/>
  <c r="J4745" i="1"/>
  <c r="O4745" i="1" s="1"/>
  <c r="K4745" i="1"/>
  <c r="L4745" i="1"/>
  <c r="N4745" i="1"/>
  <c r="I4746" i="1"/>
  <c r="J4746" i="1"/>
  <c r="O4746" i="1" s="1"/>
  <c r="I4747" i="1"/>
  <c r="J4747" i="1"/>
  <c r="O4747" i="1" s="1"/>
  <c r="I4748" i="1"/>
  <c r="M4748" i="1" s="1"/>
  <c r="J4748" i="1"/>
  <c r="O4748" i="1" s="1"/>
  <c r="K4748" i="1"/>
  <c r="L4748" i="1"/>
  <c r="N4748" i="1"/>
  <c r="I4749" i="1"/>
  <c r="N4749" i="1" s="1"/>
  <c r="J4749" i="1"/>
  <c r="O4749" i="1" s="1"/>
  <c r="K4749" i="1"/>
  <c r="L4749" i="1"/>
  <c r="M4749" i="1"/>
  <c r="I4750" i="1"/>
  <c r="J4750" i="1"/>
  <c r="O4750" i="1" s="1"/>
  <c r="I4751" i="1"/>
  <c r="J4751" i="1"/>
  <c r="O4751" i="1" s="1"/>
  <c r="I4752" i="1"/>
  <c r="J4752" i="1"/>
  <c r="O4752" i="1" s="1"/>
  <c r="K4752" i="1"/>
  <c r="L4752" i="1"/>
  <c r="M4752" i="1"/>
  <c r="N4752" i="1"/>
  <c r="I4753" i="1"/>
  <c r="N4753" i="1" s="1"/>
  <c r="J4753" i="1"/>
  <c r="O4753" i="1" s="1"/>
  <c r="K4753" i="1"/>
  <c r="L4753" i="1"/>
  <c r="M4753" i="1"/>
  <c r="I4754" i="1"/>
  <c r="J4754" i="1"/>
  <c r="O4754" i="1" s="1"/>
  <c r="I4755" i="1"/>
  <c r="L4755" i="1" s="1"/>
  <c r="J4755" i="1"/>
  <c r="O4755" i="1" s="1"/>
  <c r="K4755" i="1"/>
  <c r="M4755" i="1"/>
  <c r="I4756" i="1"/>
  <c r="J4756" i="1"/>
  <c r="O4756" i="1" s="1"/>
  <c r="N4756" i="1"/>
  <c r="I4757" i="1"/>
  <c r="N4757" i="1" s="1"/>
  <c r="J4757" i="1"/>
  <c r="O4757" i="1" s="1"/>
  <c r="K4757" i="1"/>
  <c r="L4757" i="1"/>
  <c r="M4757" i="1"/>
  <c r="I4758" i="1"/>
  <c r="K4758" i="1" s="1"/>
  <c r="J4758" i="1"/>
  <c r="O4758" i="1" s="1"/>
  <c r="L4758" i="1"/>
  <c r="M4758" i="1"/>
  <c r="N4758" i="1"/>
  <c r="I4759" i="1"/>
  <c r="M4759" i="1" s="1"/>
  <c r="J4759" i="1"/>
  <c r="O4759" i="1" s="1"/>
  <c r="K4759" i="1"/>
  <c r="L4759" i="1"/>
  <c r="N4759" i="1"/>
  <c r="I4760" i="1"/>
  <c r="J4760" i="1"/>
  <c r="O4760" i="1" s="1"/>
  <c r="K4760" i="1"/>
  <c r="L4760" i="1"/>
  <c r="M4760" i="1"/>
  <c r="N4760" i="1"/>
  <c r="I4761" i="1"/>
  <c r="J4761" i="1"/>
  <c r="O4761" i="1" s="1"/>
  <c r="I4762" i="1"/>
  <c r="J4762" i="1"/>
  <c r="O4762" i="1" s="1"/>
  <c r="I4763" i="1"/>
  <c r="L4763" i="1" s="1"/>
  <c r="J4763" i="1"/>
  <c r="O4763" i="1" s="1"/>
  <c r="K4763" i="1"/>
  <c r="M4763" i="1"/>
  <c r="N4763" i="1"/>
  <c r="I4764" i="1"/>
  <c r="M4764" i="1" s="1"/>
  <c r="J4764" i="1"/>
  <c r="O4764" i="1" s="1"/>
  <c r="K4764" i="1"/>
  <c r="L4764" i="1"/>
  <c r="N4764" i="1"/>
  <c r="I4765" i="1"/>
  <c r="J4765" i="1"/>
  <c r="O4765" i="1" s="1"/>
  <c r="I4766" i="1"/>
  <c r="K4766" i="1" s="1"/>
  <c r="J4766" i="1"/>
  <c r="O4766" i="1" s="1"/>
  <c r="I4767" i="1"/>
  <c r="N4767" i="1" s="1"/>
  <c r="J4767" i="1"/>
  <c r="O4767" i="1" s="1"/>
  <c r="K4767" i="1"/>
  <c r="L4767" i="1"/>
  <c r="M4767" i="1"/>
  <c r="I4768" i="1"/>
  <c r="N4768" i="1" s="1"/>
  <c r="J4768" i="1"/>
  <c r="O4768" i="1" s="1"/>
  <c r="K4768" i="1"/>
  <c r="L4768" i="1"/>
  <c r="M4768" i="1"/>
  <c r="I4769" i="1"/>
  <c r="K4769" i="1" s="1"/>
  <c r="J4769" i="1"/>
  <c r="O4769" i="1" s="1"/>
  <c r="L4769" i="1"/>
  <c r="M4769" i="1"/>
  <c r="N4769" i="1"/>
  <c r="I4770" i="1"/>
  <c r="J4770" i="1"/>
  <c r="O4770" i="1" s="1"/>
  <c r="K4770" i="1"/>
  <c r="L4770" i="1"/>
  <c r="M4770" i="1"/>
  <c r="N4770" i="1"/>
  <c r="I4771" i="1"/>
  <c r="M4771" i="1" s="1"/>
  <c r="J4771" i="1"/>
  <c r="O4771" i="1" s="1"/>
  <c r="K4771" i="1"/>
  <c r="L4771" i="1"/>
  <c r="N4771" i="1"/>
  <c r="I4772" i="1"/>
  <c r="J4772" i="1"/>
  <c r="O4772" i="1" s="1"/>
  <c r="I4773" i="1"/>
  <c r="J4773" i="1"/>
  <c r="O4773" i="1" s="1"/>
  <c r="I4774" i="1"/>
  <c r="K4774" i="1" s="1"/>
  <c r="J4774" i="1"/>
  <c r="O4774" i="1" s="1"/>
  <c r="I4775" i="1"/>
  <c r="N4775" i="1" s="1"/>
  <c r="J4775" i="1"/>
  <c r="O4775" i="1" s="1"/>
  <c r="K4775" i="1"/>
  <c r="L4775" i="1"/>
  <c r="M4775" i="1"/>
  <c r="I4776" i="1"/>
  <c r="N4776" i="1" s="1"/>
  <c r="J4776" i="1"/>
  <c r="O4776" i="1" s="1"/>
  <c r="K4776" i="1"/>
  <c r="L4776" i="1"/>
  <c r="M4776" i="1"/>
  <c r="I4777" i="1"/>
  <c r="K4777" i="1" s="1"/>
  <c r="J4777" i="1"/>
  <c r="O4777" i="1" s="1"/>
  <c r="L4777" i="1"/>
  <c r="M4777" i="1"/>
  <c r="N4777" i="1"/>
  <c r="I4778" i="1"/>
  <c r="J4778" i="1"/>
  <c r="O4778" i="1" s="1"/>
  <c r="K4778" i="1"/>
  <c r="L4778" i="1"/>
  <c r="M4778" i="1"/>
  <c r="N4778" i="1"/>
  <c r="I4779" i="1"/>
  <c r="M4779" i="1" s="1"/>
  <c r="J4779" i="1"/>
  <c r="O4779" i="1" s="1"/>
  <c r="K4779" i="1"/>
  <c r="L4779" i="1"/>
  <c r="N4779" i="1"/>
  <c r="I4780" i="1"/>
  <c r="J4780" i="1"/>
  <c r="O4780" i="1" s="1"/>
  <c r="I4781" i="1"/>
  <c r="J4781" i="1"/>
  <c r="O4781" i="1" s="1"/>
  <c r="I4782" i="1"/>
  <c r="K4782" i="1" s="1"/>
  <c r="J4782" i="1"/>
  <c r="O4782" i="1" s="1"/>
  <c r="I4783" i="1"/>
  <c r="N4783" i="1" s="1"/>
  <c r="J4783" i="1"/>
  <c r="O4783" i="1" s="1"/>
  <c r="K4783" i="1"/>
  <c r="L4783" i="1"/>
  <c r="M4783" i="1"/>
  <c r="I4784" i="1"/>
  <c r="N4784" i="1" s="1"/>
  <c r="J4784" i="1"/>
  <c r="O4784" i="1" s="1"/>
  <c r="K4784" i="1"/>
  <c r="L4784" i="1"/>
  <c r="M4784" i="1"/>
  <c r="I4785" i="1"/>
  <c r="K4785" i="1" s="1"/>
  <c r="J4785" i="1"/>
  <c r="O4785" i="1" s="1"/>
  <c r="L4785" i="1"/>
  <c r="M4785" i="1"/>
  <c r="N4785" i="1"/>
  <c r="I4786" i="1"/>
  <c r="J4786" i="1"/>
  <c r="O4786" i="1" s="1"/>
  <c r="K4786" i="1"/>
  <c r="L4786" i="1"/>
  <c r="M4786" i="1"/>
  <c r="N4786" i="1"/>
  <c r="I4787" i="1"/>
  <c r="M4787" i="1" s="1"/>
  <c r="J4787" i="1"/>
  <c r="O4787" i="1" s="1"/>
  <c r="K4787" i="1"/>
  <c r="L4787" i="1"/>
  <c r="N4787" i="1"/>
  <c r="I4788" i="1"/>
  <c r="J4788" i="1"/>
  <c r="O4788" i="1" s="1"/>
  <c r="I4789" i="1"/>
  <c r="J4789" i="1"/>
  <c r="O4789" i="1" s="1"/>
  <c r="I4790" i="1"/>
  <c r="K4790" i="1" s="1"/>
  <c r="J4790" i="1"/>
  <c r="O4790" i="1" s="1"/>
  <c r="I4791" i="1"/>
  <c r="N4791" i="1" s="1"/>
  <c r="J4791" i="1"/>
  <c r="O4791" i="1" s="1"/>
  <c r="K4791" i="1"/>
  <c r="L4791" i="1"/>
  <c r="M4791" i="1"/>
  <c r="I4792" i="1"/>
  <c r="N4792" i="1" s="1"/>
  <c r="J4792" i="1"/>
  <c r="O4792" i="1" s="1"/>
  <c r="K4792" i="1"/>
  <c r="L4792" i="1"/>
  <c r="M4792" i="1"/>
  <c r="I4793" i="1"/>
  <c r="K4793" i="1" s="1"/>
  <c r="J4793" i="1"/>
  <c r="O4793" i="1" s="1"/>
  <c r="L4793" i="1"/>
  <c r="M4793" i="1"/>
  <c r="N4793" i="1"/>
  <c r="I4794" i="1"/>
  <c r="J4794" i="1"/>
  <c r="O4794" i="1" s="1"/>
  <c r="K4794" i="1"/>
  <c r="L4794" i="1"/>
  <c r="M4794" i="1"/>
  <c r="N4794" i="1"/>
  <c r="I4795" i="1"/>
  <c r="M4795" i="1" s="1"/>
  <c r="J4795" i="1"/>
  <c r="O4795" i="1" s="1"/>
  <c r="K4795" i="1"/>
  <c r="L4795" i="1"/>
  <c r="N4795" i="1"/>
  <c r="I4796" i="1"/>
  <c r="J4796" i="1"/>
  <c r="O4796" i="1" s="1"/>
  <c r="I4797" i="1"/>
  <c r="J4797" i="1"/>
  <c r="O4797" i="1" s="1"/>
  <c r="I4798" i="1"/>
  <c r="K4798" i="1" s="1"/>
  <c r="J4798" i="1"/>
  <c r="O4798" i="1" s="1"/>
  <c r="I4799" i="1"/>
  <c r="N4799" i="1" s="1"/>
  <c r="J4799" i="1"/>
  <c r="O4799" i="1" s="1"/>
  <c r="K4799" i="1"/>
  <c r="L4799" i="1"/>
  <c r="M4799" i="1"/>
  <c r="I4800" i="1"/>
  <c r="N4800" i="1" s="1"/>
  <c r="J4800" i="1"/>
  <c r="O4800" i="1" s="1"/>
  <c r="K4800" i="1"/>
  <c r="L4800" i="1"/>
  <c r="M4800" i="1"/>
  <c r="I4801" i="1"/>
  <c r="K4801" i="1" s="1"/>
  <c r="J4801" i="1"/>
  <c r="O4801" i="1" s="1"/>
  <c r="L4801" i="1"/>
  <c r="M4801" i="1"/>
  <c r="N4801" i="1"/>
  <c r="I4802" i="1"/>
  <c r="J4802" i="1"/>
  <c r="O4802" i="1" s="1"/>
  <c r="K4802" i="1"/>
  <c r="L4802" i="1"/>
  <c r="M4802" i="1"/>
  <c r="N4802" i="1"/>
  <c r="I4803" i="1"/>
  <c r="M4803" i="1" s="1"/>
  <c r="J4803" i="1"/>
  <c r="O4803" i="1" s="1"/>
  <c r="K4803" i="1"/>
  <c r="L4803" i="1"/>
  <c r="N4803" i="1"/>
  <c r="I4804" i="1"/>
  <c r="J4804" i="1"/>
  <c r="O4804" i="1" s="1"/>
  <c r="I4805" i="1"/>
  <c r="J4805" i="1"/>
  <c r="O4805" i="1" s="1"/>
  <c r="I4806" i="1"/>
  <c r="K4806" i="1" s="1"/>
  <c r="J4806" i="1"/>
  <c r="O4806" i="1" s="1"/>
  <c r="I4807" i="1"/>
  <c r="N4807" i="1" s="1"/>
  <c r="J4807" i="1"/>
  <c r="O4807" i="1" s="1"/>
  <c r="K4807" i="1"/>
  <c r="L4807" i="1"/>
  <c r="M4807" i="1"/>
  <c r="I4808" i="1"/>
  <c r="N4808" i="1" s="1"/>
  <c r="J4808" i="1"/>
  <c r="O4808" i="1" s="1"/>
  <c r="K4808" i="1"/>
  <c r="L4808" i="1"/>
  <c r="M4808" i="1"/>
  <c r="I4809" i="1"/>
  <c r="K4809" i="1" s="1"/>
  <c r="J4809" i="1"/>
  <c r="O4809" i="1" s="1"/>
  <c r="L4809" i="1"/>
  <c r="M4809" i="1"/>
  <c r="N4809" i="1"/>
  <c r="I4810" i="1"/>
  <c r="J4810" i="1"/>
  <c r="O4810" i="1" s="1"/>
  <c r="K4810" i="1"/>
  <c r="L4810" i="1"/>
  <c r="M4810" i="1"/>
  <c r="N4810" i="1"/>
  <c r="I4811" i="1"/>
  <c r="M4811" i="1" s="1"/>
  <c r="J4811" i="1"/>
  <c r="O4811" i="1" s="1"/>
  <c r="K4811" i="1"/>
  <c r="L4811" i="1"/>
  <c r="N4811" i="1"/>
  <c r="I4812" i="1"/>
  <c r="J4812" i="1"/>
  <c r="O4812" i="1" s="1"/>
  <c r="I4813" i="1"/>
  <c r="J4813" i="1"/>
  <c r="O4813" i="1" s="1"/>
  <c r="I4814" i="1"/>
  <c r="K4814" i="1" s="1"/>
  <c r="J4814" i="1"/>
  <c r="O4814" i="1" s="1"/>
  <c r="I4815" i="1"/>
  <c r="N4815" i="1" s="1"/>
  <c r="J4815" i="1"/>
  <c r="O4815" i="1" s="1"/>
  <c r="K4815" i="1"/>
  <c r="L4815" i="1"/>
  <c r="M4815" i="1"/>
  <c r="I4816" i="1"/>
  <c r="N4816" i="1" s="1"/>
  <c r="J4816" i="1"/>
  <c r="O4816" i="1" s="1"/>
  <c r="K4816" i="1"/>
  <c r="L4816" i="1"/>
  <c r="M4816" i="1"/>
  <c r="I4817" i="1"/>
  <c r="K4817" i="1" s="1"/>
  <c r="J4817" i="1"/>
  <c r="O4817" i="1" s="1"/>
  <c r="L4817" i="1"/>
  <c r="M4817" i="1"/>
  <c r="N4817" i="1"/>
  <c r="I4818" i="1"/>
  <c r="J4818" i="1"/>
  <c r="O4818" i="1" s="1"/>
  <c r="K4818" i="1"/>
  <c r="L4818" i="1"/>
  <c r="M4818" i="1"/>
  <c r="N4818" i="1"/>
  <c r="I4819" i="1"/>
  <c r="M4819" i="1" s="1"/>
  <c r="J4819" i="1"/>
  <c r="O4819" i="1" s="1"/>
  <c r="K4819" i="1"/>
  <c r="L4819" i="1"/>
  <c r="N4819" i="1"/>
  <c r="I4820" i="1"/>
  <c r="J4820" i="1"/>
  <c r="O4820" i="1" s="1"/>
  <c r="I4821" i="1"/>
  <c r="J4821" i="1"/>
  <c r="O4821" i="1" s="1"/>
  <c r="I4822" i="1"/>
  <c r="K4822" i="1" s="1"/>
  <c r="J4822" i="1"/>
  <c r="O4822" i="1" s="1"/>
  <c r="I4823" i="1"/>
  <c r="N4823" i="1" s="1"/>
  <c r="J4823" i="1"/>
  <c r="O4823" i="1" s="1"/>
  <c r="K4823" i="1"/>
  <c r="L4823" i="1"/>
  <c r="M4823" i="1"/>
  <c r="I4824" i="1"/>
  <c r="N4824" i="1" s="1"/>
  <c r="J4824" i="1"/>
  <c r="O4824" i="1" s="1"/>
  <c r="K4824" i="1"/>
  <c r="L4824" i="1"/>
  <c r="M4824" i="1"/>
  <c r="I4825" i="1"/>
  <c r="K4825" i="1" s="1"/>
  <c r="J4825" i="1"/>
  <c r="O4825" i="1" s="1"/>
  <c r="L4825" i="1"/>
  <c r="M4825" i="1"/>
  <c r="N4825" i="1"/>
  <c r="I4826" i="1"/>
  <c r="J4826" i="1"/>
  <c r="O4826" i="1" s="1"/>
  <c r="K4826" i="1"/>
  <c r="L4826" i="1"/>
  <c r="M4826" i="1"/>
  <c r="N4826" i="1"/>
  <c r="I4827" i="1"/>
  <c r="M4827" i="1" s="1"/>
  <c r="J4827" i="1"/>
  <c r="O4827" i="1" s="1"/>
  <c r="K4827" i="1"/>
  <c r="L4827" i="1"/>
  <c r="N4827" i="1"/>
  <c r="I4828" i="1"/>
  <c r="J4828" i="1"/>
  <c r="O4828" i="1" s="1"/>
  <c r="I4829" i="1"/>
  <c r="J4829" i="1"/>
  <c r="O4829" i="1" s="1"/>
  <c r="I4830" i="1"/>
  <c r="K4830" i="1" s="1"/>
  <c r="J4830" i="1"/>
  <c r="O4830" i="1" s="1"/>
  <c r="I4831" i="1"/>
  <c r="N4831" i="1" s="1"/>
  <c r="J4831" i="1"/>
  <c r="O4831" i="1" s="1"/>
  <c r="K4831" i="1"/>
  <c r="L4831" i="1"/>
  <c r="M4831" i="1"/>
  <c r="I4832" i="1"/>
  <c r="N4832" i="1" s="1"/>
  <c r="J4832" i="1"/>
  <c r="O4832" i="1" s="1"/>
  <c r="K4832" i="1"/>
  <c r="L4832" i="1"/>
  <c r="M4832" i="1"/>
  <c r="I4833" i="1"/>
  <c r="K4833" i="1" s="1"/>
  <c r="J4833" i="1"/>
  <c r="O4833" i="1" s="1"/>
  <c r="L4833" i="1"/>
  <c r="M4833" i="1"/>
  <c r="N4833" i="1"/>
  <c r="I4834" i="1"/>
  <c r="J4834" i="1"/>
  <c r="O4834" i="1" s="1"/>
  <c r="K4834" i="1"/>
  <c r="L4834" i="1"/>
  <c r="M4834" i="1"/>
  <c r="N4834" i="1"/>
  <c r="I4835" i="1"/>
  <c r="M4835" i="1" s="1"/>
  <c r="J4835" i="1"/>
  <c r="O4835" i="1" s="1"/>
  <c r="K4835" i="1"/>
  <c r="L4835" i="1"/>
  <c r="N4835" i="1"/>
  <c r="I4836" i="1"/>
  <c r="J4836" i="1"/>
  <c r="O4836" i="1" s="1"/>
  <c r="I4837" i="1"/>
  <c r="J4837" i="1"/>
  <c r="O4837" i="1" s="1"/>
  <c r="I4838" i="1"/>
  <c r="K4838" i="1" s="1"/>
  <c r="J4838" i="1"/>
  <c r="O4838" i="1" s="1"/>
  <c r="I4839" i="1"/>
  <c r="N4839" i="1" s="1"/>
  <c r="J4839" i="1"/>
  <c r="O4839" i="1" s="1"/>
  <c r="K4839" i="1"/>
  <c r="L4839" i="1"/>
  <c r="M4839" i="1"/>
  <c r="I4840" i="1"/>
  <c r="N4840" i="1" s="1"/>
  <c r="J4840" i="1"/>
  <c r="O4840" i="1" s="1"/>
  <c r="K4840" i="1"/>
  <c r="L4840" i="1"/>
  <c r="M4840" i="1"/>
  <c r="I4841" i="1"/>
  <c r="K4841" i="1" s="1"/>
  <c r="J4841" i="1"/>
  <c r="O4841" i="1" s="1"/>
  <c r="L4841" i="1"/>
  <c r="M4841" i="1"/>
  <c r="N4841" i="1"/>
  <c r="I4842" i="1"/>
  <c r="J4842" i="1"/>
  <c r="O4842" i="1" s="1"/>
  <c r="K4842" i="1"/>
  <c r="L4842" i="1"/>
  <c r="M4842" i="1"/>
  <c r="N4842" i="1"/>
  <c r="I4843" i="1"/>
  <c r="M4843" i="1" s="1"/>
  <c r="J4843" i="1"/>
  <c r="O4843" i="1" s="1"/>
  <c r="K4843" i="1"/>
  <c r="L4843" i="1"/>
  <c r="N4843" i="1"/>
  <c r="I4844" i="1"/>
  <c r="J4844" i="1"/>
  <c r="O4844" i="1" s="1"/>
  <c r="I4845" i="1"/>
  <c r="J4845" i="1"/>
  <c r="O4845" i="1" s="1"/>
  <c r="I4846" i="1"/>
  <c r="K4846" i="1" s="1"/>
  <c r="J4846" i="1"/>
  <c r="O4846" i="1" s="1"/>
  <c r="I4847" i="1"/>
  <c r="N4847" i="1" s="1"/>
  <c r="J4847" i="1"/>
  <c r="O4847" i="1" s="1"/>
  <c r="K4847" i="1"/>
  <c r="L4847" i="1"/>
  <c r="M4847" i="1"/>
  <c r="I4848" i="1"/>
  <c r="N4848" i="1" s="1"/>
  <c r="J4848" i="1"/>
  <c r="O4848" i="1" s="1"/>
  <c r="K4848" i="1"/>
  <c r="L4848" i="1"/>
  <c r="M4848" i="1"/>
  <c r="I4849" i="1"/>
  <c r="K4849" i="1" s="1"/>
  <c r="J4849" i="1"/>
  <c r="O4849" i="1" s="1"/>
  <c r="L4849" i="1"/>
  <c r="M4849" i="1"/>
  <c r="N4849" i="1"/>
  <c r="I4850" i="1"/>
  <c r="J4850" i="1"/>
  <c r="O4850" i="1" s="1"/>
  <c r="K4850" i="1"/>
  <c r="L4850" i="1"/>
  <c r="M4850" i="1"/>
  <c r="N4850" i="1"/>
  <c r="I4851" i="1"/>
  <c r="M4851" i="1" s="1"/>
  <c r="J4851" i="1"/>
  <c r="O4851" i="1" s="1"/>
  <c r="K4851" i="1"/>
  <c r="L4851" i="1"/>
  <c r="N4851" i="1"/>
  <c r="I4852" i="1"/>
  <c r="J4852" i="1"/>
  <c r="O4852" i="1" s="1"/>
  <c r="I4853" i="1"/>
  <c r="J4853" i="1"/>
  <c r="O4853" i="1" s="1"/>
  <c r="N4853" i="1"/>
  <c r="I4854" i="1"/>
  <c r="J4854" i="1"/>
  <c r="O4854" i="1" s="1"/>
  <c r="K4854" i="1"/>
  <c r="N4854" i="1"/>
  <c r="I4855" i="1"/>
  <c r="N4855" i="1" s="1"/>
  <c r="J4855" i="1"/>
  <c r="O4855" i="1" s="1"/>
  <c r="K4855" i="1"/>
  <c r="L4855" i="1"/>
  <c r="M4855" i="1"/>
  <c r="I4856" i="1"/>
  <c r="J4856" i="1"/>
  <c r="O4856" i="1" s="1"/>
  <c r="M4856" i="1"/>
  <c r="I4857" i="1"/>
  <c r="K4857" i="1" s="1"/>
  <c r="J4857" i="1"/>
  <c r="O4857" i="1" s="1"/>
  <c r="L4857" i="1"/>
  <c r="M4857" i="1"/>
  <c r="N4857" i="1"/>
  <c r="I4858" i="1"/>
  <c r="J4858" i="1"/>
  <c r="O4858" i="1" s="1"/>
  <c r="K4858" i="1"/>
  <c r="L4858" i="1"/>
  <c r="M4858" i="1"/>
  <c r="N4858" i="1"/>
  <c r="I4859" i="1"/>
  <c r="M4859" i="1" s="1"/>
  <c r="J4859" i="1"/>
  <c r="O4859" i="1" s="1"/>
  <c r="K4859" i="1"/>
  <c r="L4859" i="1"/>
  <c r="N4859" i="1"/>
  <c r="I4860" i="1"/>
  <c r="J4860" i="1"/>
  <c r="O4860" i="1" s="1"/>
  <c r="I4861" i="1"/>
  <c r="J4861" i="1"/>
  <c r="O4861" i="1" s="1"/>
  <c r="I4862" i="1"/>
  <c r="J4862" i="1"/>
  <c r="O4862" i="1" s="1"/>
  <c r="I4863" i="1"/>
  <c r="N4863" i="1" s="1"/>
  <c r="J4863" i="1"/>
  <c r="O4863" i="1" s="1"/>
  <c r="K4863" i="1"/>
  <c r="L4863" i="1"/>
  <c r="M4863" i="1"/>
  <c r="I4864" i="1"/>
  <c r="N4864" i="1" s="1"/>
  <c r="J4864" i="1"/>
  <c r="O4864" i="1" s="1"/>
  <c r="M4864" i="1"/>
  <c r="I4865" i="1"/>
  <c r="J4865" i="1"/>
  <c r="O4865" i="1" s="1"/>
  <c r="N4865" i="1"/>
  <c r="I4866" i="1"/>
  <c r="J4866" i="1"/>
  <c r="O4866" i="1" s="1"/>
  <c r="K4866" i="1"/>
  <c r="L4866" i="1"/>
  <c r="M4866" i="1"/>
  <c r="N4866" i="1"/>
  <c r="I4867" i="1"/>
  <c r="M4867" i="1" s="1"/>
  <c r="J4867" i="1"/>
  <c r="O4867" i="1" s="1"/>
  <c r="K4867" i="1"/>
  <c r="L4867" i="1"/>
  <c r="N4867" i="1"/>
  <c r="I4868" i="1"/>
  <c r="J4868" i="1"/>
  <c r="O4868" i="1" s="1"/>
  <c r="L4868" i="1"/>
  <c r="M4868" i="1"/>
  <c r="I4869" i="1"/>
  <c r="J4869" i="1"/>
  <c r="O4869" i="1" s="1"/>
  <c r="I4870" i="1"/>
  <c r="K4870" i="1" s="1"/>
  <c r="J4870" i="1"/>
  <c r="O4870" i="1" s="1"/>
  <c r="I4871" i="1"/>
  <c r="N4871" i="1" s="1"/>
  <c r="J4871" i="1"/>
  <c r="O4871" i="1" s="1"/>
  <c r="K4871" i="1"/>
  <c r="L4871" i="1"/>
  <c r="M4871" i="1"/>
  <c r="I4872" i="1"/>
  <c r="N4872" i="1" s="1"/>
  <c r="J4872" i="1"/>
  <c r="O4872" i="1" s="1"/>
  <c r="K4872" i="1"/>
  <c r="L4872" i="1"/>
  <c r="I4873" i="1"/>
  <c r="K4873" i="1" s="1"/>
  <c r="J4873" i="1"/>
  <c r="O4873" i="1" s="1"/>
  <c r="N4873" i="1"/>
  <c r="I4874" i="1"/>
  <c r="J4874" i="1"/>
  <c r="O4874" i="1" s="1"/>
  <c r="K4874" i="1"/>
  <c r="L4874" i="1"/>
  <c r="M4874" i="1"/>
  <c r="N4874" i="1"/>
  <c r="I4875" i="1"/>
  <c r="M4875" i="1" s="1"/>
  <c r="J4875" i="1"/>
  <c r="O4875" i="1" s="1"/>
  <c r="K4875" i="1"/>
  <c r="L4875" i="1"/>
  <c r="N4875" i="1"/>
  <c r="I4876" i="1"/>
  <c r="J4876" i="1"/>
  <c r="O4876" i="1" s="1"/>
  <c r="L4876" i="1"/>
  <c r="M4876" i="1"/>
  <c r="I4877" i="1"/>
  <c r="J4877" i="1"/>
  <c r="O4877" i="1" s="1"/>
  <c r="M4877" i="1"/>
  <c r="N4877" i="1"/>
  <c r="I4878" i="1"/>
  <c r="J4878" i="1"/>
  <c r="O4878" i="1" s="1"/>
  <c r="K4878" i="1"/>
  <c r="N4878" i="1"/>
  <c r="I4879" i="1"/>
  <c r="N4879" i="1" s="1"/>
  <c r="J4879" i="1"/>
  <c r="O4879" i="1" s="1"/>
  <c r="K4879" i="1"/>
  <c r="L4879" i="1"/>
  <c r="M4879" i="1"/>
  <c r="I4880" i="1"/>
  <c r="J4880" i="1"/>
  <c r="O4880" i="1" s="1"/>
  <c r="I4881" i="1"/>
  <c r="K4881" i="1" s="1"/>
  <c r="J4881" i="1"/>
  <c r="O4881" i="1" s="1"/>
  <c r="L4881" i="1"/>
  <c r="M4881" i="1"/>
  <c r="I4882" i="1"/>
  <c r="J4882" i="1"/>
  <c r="O4882" i="1" s="1"/>
  <c r="K4882" i="1"/>
  <c r="L4882" i="1"/>
  <c r="M4882" i="1"/>
  <c r="N4882" i="1"/>
  <c r="I4883" i="1"/>
  <c r="M4883" i="1" s="1"/>
  <c r="J4883" i="1"/>
  <c r="O4883" i="1" s="1"/>
  <c r="K4883" i="1"/>
  <c r="L4883" i="1"/>
  <c r="N4883" i="1"/>
  <c r="I4884" i="1"/>
  <c r="J4884" i="1"/>
  <c r="O4884" i="1" s="1"/>
  <c r="I4885" i="1"/>
  <c r="J4885" i="1"/>
  <c r="O4885" i="1" s="1"/>
  <c r="M4885" i="1"/>
  <c r="N4885" i="1"/>
  <c r="I4886" i="1"/>
  <c r="J4886" i="1"/>
  <c r="O4886" i="1" s="1"/>
  <c r="N4886" i="1"/>
  <c r="I4887" i="1"/>
  <c r="N4887" i="1" s="1"/>
  <c r="J4887" i="1"/>
  <c r="O4887" i="1" s="1"/>
  <c r="K4887" i="1"/>
  <c r="L4887" i="1"/>
  <c r="M4887" i="1"/>
  <c r="I4888" i="1"/>
  <c r="M4888" i="1" s="1"/>
  <c r="J4888" i="1"/>
  <c r="O4888" i="1" s="1"/>
  <c r="I4889" i="1"/>
  <c r="J4889" i="1"/>
  <c r="O4889" i="1" s="1"/>
  <c r="I4890" i="1"/>
  <c r="J4890" i="1"/>
  <c r="O4890" i="1" s="1"/>
  <c r="K4890" i="1"/>
  <c r="L4890" i="1"/>
  <c r="M4890" i="1"/>
  <c r="N4890" i="1"/>
  <c r="I4891" i="1"/>
  <c r="M4891" i="1" s="1"/>
  <c r="J4891" i="1"/>
  <c r="O4891" i="1" s="1"/>
  <c r="K4891" i="1"/>
  <c r="L4891" i="1"/>
  <c r="N4891" i="1"/>
  <c r="I4892" i="1"/>
  <c r="L4892" i="1" s="1"/>
  <c r="J4892" i="1"/>
  <c r="O4892" i="1" s="1"/>
  <c r="I4893" i="1"/>
  <c r="J4893" i="1"/>
  <c r="O4893" i="1" s="1"/>
  <c r="I4894" i="1"/>
  <c r="J4894" i="1"/>
  <c r="O4894" i="1" s="1"/>
  <c r="N4894" i="1"/>
  <c r="I4895" i="1"/>
  <c r="N4895" i="1" s="1"/>
  <c r="J4895" i="1"/>
  <c r="O4895" i="1" s="1"/>
  <c r="K4895" i="1"/>
  <c r="L4895" i="1"/>
  <c r="M4895" i="1"/>
  <c r="I4896" i="1"/>
  <c r="J4896" i="1"/>
  <c r="O4896" i="1" s="1"/>
  <c r="I4897" i="1"/>
  <c r="N4897" i="1" s="1"/>
  <c r="J4897" i="1"/>
  <c r="O4897" i="1" s="1"/>
  <c r="M4897" i="1"/>
  <c r="I4898" i="1"/>
  <c r="J4898" i="1"/>
  <c r="O4898" i="1" s="1"/>
  <c r="K4898" i="1"/>
  <c r="L4898" i="1"/>
  <c r="M4898" i="1"/>
  <c r="N4898" i="1"/>
  <c r="I4899" i="1"/>
  <c r="M4899" i="1" s="1"/>
  <c r="J4899" i="1"/>
  <c r="O4899" i="1" s="1"/>
  <c r="K4899" i="1"/>
  <c r="L4899" i="1"/>
  <c r="N4899" i="1"/>
  <c r="I4900" i="1"/>
  <c r="J4900" i="1"/>
  <c r="O4900" i="1" s="1"/>
  <c r="L4900" i="1"/>
  <c r="M4900" i="1"/>
  <c r="I4901" i="1"/>
  <c r="M4901" i="1" s="1"/>
  <c r="J4901" i="1"/>
  <c r="O4901" i="1" s="1"/>
  <c r="I4902" i="1"/>
  <c r="J4902" i="1"/>
  <c r="O4902" i="1" s="1"/>
  <c r="K4902" i="1"/>
  <c r="I4903" i="1"/>
  <c r="N4903" i="1" s="1"/>
  <c r="J4903" i="1"/>
  <c r="O4903" i="1" s="1"/>
  <c r="K4903" i="1"/>
  <c r="L4903" i="1"/>
  <c r="M4903" i="1"/>
  <c r="I4904" i="1"/>
  <c r="N4904" i="1" s="1"/>
  <c r="J4904" i="1"/>
  <c r="O4904" i="1" s="1"/>
  <c r="K4904" i="1"/>
  <c r="L4904" i="1"/>
  <c r="M4904" i="1"/>
  <c r="I4905" i="1"/>
  <c r="J4905" i="1"/>
  <c r="O4905" i="1" s="1"/>
  <c r="I4906" i="1"/>
  <c r="J4906" i="1"/>
  <c r="O4906" i="1" s="1"/>
  <c r="K4906" i="1"/>
  <c r="L4906" i="1"/>
  <c r="M4906" i="1"/>
  <c r="N4906" i="1"/>
  <c r="I4907" i="1"/>
  <c r="M4907" i="1" s="1"/>
  <c r="J4907" i="1"/>
  <c r="O4907" i="1" s="1"/>
  <c r="K4907" i="1"/>
  <c r="L4907" i="1"/>
  <c r="N4907" i="1"/>
  <c r="I4908" i="1"/>
  <c r="J4908" i="1"/>
  <c r="O4908" i="1" s="1"/>
  <c r="M4908" i="1"/>
  <c r="I4909" i="1"/>
  <c r="J4909" i="1"/>
  <c r="O4909" i="1" s="1"/>
  <c r="M4909" i="1"/>
  <c r="N4909" i="1"/>
  <c r="I4910" i="1"/>
  <c r="J4910" i="1"/>
  <c r="O4910" i="1" s="1"/>
  <c r="K4910" i="1"/>
  <c r="N4910" i="1"/>
  <c r="I4911" i="1"/>
  <c r="N4911" i="1" s="1"/>
  <c r="J4911" i="1"/>
  <c r="O4911" i="1" s="1"/>
  <c r="K4911" i="1"/>
  <c r="L4911" i="1"/>
  <c r="M4911" i="1"/>
  <c r="I4912" i="1"/>
  <c r="N4912" i="1" s="1"/>
  <c r="J4912" i="1"/>
  <c r="O4912" i="1" s="1"/>
  <c r="K4912" i="1"/>
  <c r="L4912" i="1"/>
  <c r="M4912" i="1"/>
  <c r="I4913" i="1"/>
  <c r="K4913" i="1" s="1"/>
  <c r="J4913" i="1"/>
  <c r="O4913" i="1" s="1"/>
  <c r="L4913" i="1"/>
  <c r="M4913" i="1"/>
  <c r="N4913" i="1"/>
  <c r="I4914" i="1"/>
  <c r="J4914" i="1"/>
  <c r="O4914" i="1" s="1"/>
  <c r="K4914" i="1"/>
  <c r="L4914" i="1"/>
  <c r="M4914" i="1"/>
  <c r="N4914" i="1"/>
  <c r="I4915" i="1"/>
  <c r="M4915" i="1" s="1"/>
  <c r="J4915" i="1"/>
  <c r="O4915" i="1" s="1"/>
  <c r="K4915" i="1"/>
  <c r="L4915" i="1"/>
  <c r="N4915" i="1"/>
  <c r="I4916" i="1"/>
  <c r="J4916" i="1"/>
  <c r="O4916" i="1" s="1"/>
  <c r="M4916" i="1"/>
  <c r="I4917" i="1"/>
  <c r="J4917" i="1"/>
  <c r="O4917" i="1" s="1"/>
  <c r="N4917" i="1"/>
  <c r="I4918" i="1"/>
  <c r="J4918" i="1"/>
  <c r="O4918" i="1" s="1"/>
  <c r="K4918" i="1"/>
  <c r="N4918" i="1"/>
  <c r="I4919" i="1"/>
  <c r="N4919" i="1" s="1"/>
  <c r="J4919" i="1"/>
  <c r="O4919" i="1" s="1"/>
  <c r="K4919" i="1"/>
  <c r="L4919" i="1"/>
  <c r="M4919" i="1"/>
  <c r="I4920" i="1"/>
  <c r="J4920" i="1"/>
  <c r="O4920" i="1" s="1"/>
  <c r="I4921" i="1"/>
  <c r="K4921" i="1" s="1"/>
  <c r="J4921" i="1"/>
  <c r="O4921" i="1" s="1"/>
  <c r="L4921" i="1"/>
  <c r="M4921" i="1"/>
  <c r="N4921" i="1"/>
  <c r="I4922" i="1"/>
  <c r="J4922" i="1"/>
  <c r="O4922" i="1" s="1"/>
  <c r="K4922" i="1"/>
  <c r="L4922" i="1"/>
  <c r="M4922" i="1"/>
  <c r="N4922" i="1"/>
  <c r="I4923" i="1"/>
  <c r="M4923" i="1" s="1"/>
  <c r="J4923" i="1"/>
  <c r="O4923" i="1" s="1"/>
  <c r="K4923" i="1"/>
  <c r="L4923" i="1"/>
  <c r="N4923" i="1"/>
  <c r="I4924" i="1"/>
  <c r="J4924" i="1"/>
  <c r="O4924" i="1" s="1"/>
  <c r="L4924" i="1"/>
  <c r="I4925" i="1"/>
  <c r="J4925" i="1"/>
  <c r="O4925" i="1" s="1"/>
  <c r="N4925" i="1"/>
  <c r="I4926" i="1"/>
  <c r="J4926" i="1"/>
  <c r="O4926" i="1" s="1"/>
  <c r="I4927" i="1"/>
  <c r="N4927" i="1" s="1"/>
  <c r="J4927" i="1"/>
  <c r="O4927" i="1" s="1"/>
  <c r="K4927" i="1"/>
  <c r="L4927" i="1"/>
  <c r="M4927" i="1"/>
  <c r="I4928" i="1"/>
  <c r="N4928" i="1" s="1"/>
  <c r="J4928" i="1"/>
  <c r="O4928" i="1" s="1"/>
  <c r="M4928" i="1"/>
  <c r="I4929" i="1"/>
  <c r="J4929" i="1"/>
  <c r="O4929" i="1" s="1"/>
  <c r="I4930" i="1"/>
  <c r="J4930" i="1"/>
  <c r="O4930" i="1" s="1"/>
  <c r="K4930" i="1"/>
  <c r="L4930" i="1"/>
  <c r="M4930" i="1"/>
  <c r="N4930" i="1"/>
  <c r="I4931" i="1"/>
  <c r="M4931" i="1" s="1"/>
  <c r="J4931" i="1"/>
  <c r="O4931" i="1" s="1"/>
  <c r="K4931" i="1"/>
  <c r="L4931" i="1"/>
  <c r="N4931" i="1"/>
  <c r="I4932" i="1"/>
  <c r="J4932" i="1"/>
  <c r="O4932" i="1" s="1"/>
  <c r="L4932" i="1"/>
  <c r="M4932" i="1"/>
  <c r="I4933" i="1"/>
  <c r="J4933" i="1"/>
  <c r="O4933" i="1" s="1"/>
  <c r="M4933" i="1"/>
  <c r="I4934" i="1"/>
  <c r="K4934" i="1" s="1"/>
  <c r="J4934" i="1"/>
  <c r="O4934" i="1" s="1"/>
  <c r="I4935" i="1"/>
  <c r="N4935" i="1" s="1"/>
  <c r="J4935" i="1"/>
  <c r="O4935" i="1" s="1"/>
  <c r="K4935" i="1"/>
  <c r="L4935" i="1"/>
  <c r="M4935" i="1"/>
  <c r="I4936" i="1"/>
  <c r="N4936" i="1" s="1"/>
  <c r="J4936" i="1"/>
  <c r="O4936" i="1" s="1"/>
  <c r="K4936" i="1"/>
  <c r="L4936" i="1"/>
  <c r="I4937" i="1"/>
  <c r="K4937" i="1" s="1"/>
  <c r="J4937" i="1"/>
  <c r="O4937" i="1" s="1"/>
  <c r="N4937" i="1"/>
  <c r="I4938" i="1"/>
  <c r="J4938" i="1"/>
  <c r="O4938" i="1" s="1"/>
  <c r="K4938" i="1"/>
  <c r="L4938" i="1"/>
  <c r="M4938" i="1"/>
  <c r="N4938" i="1"/>
  <c r="I4939" i="1"/>
  <c r="M4939" i="1" s="1"/>
  <c r="J4939" i="1"/>
  <c r="O4939" i="1" s="1"/>
  <c r="K4939" i="1"/>
  <c r="L4939" i="1"/>
  <c r="N4939" i="1"/>
  <c r="I4940" i="1"/>
  <c r="J4940" i="1"/>
  <c r="O4940" i="1" s="1"/>
  <c r="L4940" i="1"/>
  <c r="M4940" i="1"/>
  <c r="I4941" i="1"/>
  <c r="J4941" i="1"/>
  <c r="O4941" i="1" s="1"/>
  <c r="M4941" i="1"/>
  <c r="N4941" i="1"/>
  <c r="I4942" i="1"/>
  <c r="J4942" i="1"/>
  <c r="O4942" i="1" s="1"/>
  <c r="K4942" i="1"/>
  <c r="N4942" i="1"/>
  <c r="I4943" i="1"/>
  <c r="N4943" i="1" s="1"/>
  <c r="J4943" i="1"/>
  <c r="O4943" i="1" s="1"/>
  <c r="K4943" i="1"/>
  <c r="L4943" i="1"/>
  <c r="M4943" i="1"/>
  <c r="I4944" i="1"/>
  <c r="J4944" i="1"/>
  <c r="O4944" i="1" s="1"/>
  <c r="L4944" i="1"/>
  <c r="I4945" i="1"/>
  <c r="K4945" i="1" s="1"/>
  <c r="J4945" i="1"/>
  <c r="O4945" i="1" s="1"/>
  <c r="L4945" i="1"/>
  <c r="M4945" i="1"/>
  <c r="I4946" i="1"/>
  <c r="J4946" i="1"/>
  <c r="O4946" i="1" s="1"/>
  <c r="K4946" i="1"/>
  <c r="L4946" i="1"/>
  <c r="M4946" i="1"/>
  <c r="N4946" i="1"/>
  <c r="I4947" i="1"/>
  <c r="M4947" i="1" s="1"/>
  <c r="J4947" i="1"/>
  <c r="O4947" i="1" s="1"/>
  <c r="K4947" i="1"/>
  <c r="L4947" i="1"/>
  <c r="N4947" i="1"/>
  <c r="I4948" i="1"/>
  <c r="J4948" i="1"/>
  <c r="O4948" i="1" s="1"/>
  <c r="I4949" i="1"/>
  <c r="J4949" i="1"/>
  <c r="O4949" i="1" s="1"/>
  <c r="M4949" i="1"/>
  <c r="N4949" i="1"/>
  <c r="I4950" i="1"/>
  <c r="J4950" i="1"/>
  <c r="O4950" i="1" s="1"/>
  <c r="I4951" i="1"/>
  <c r="N4951" i="1" s="1"/>
  <c r="J4951" i="1"/>
  <c r="O4951" i="1" s="1"/>
  <c r="K4951" i="1"/>
  <c r="L4951" i="1"/>
  <c r="M4951" i="1"/>
  <c r="I4952" i="1"/>
  <c r="M4952" i="1" s="1"/>
  <c r="J4952" i="1"/>
  <c r="O4952" i="1" s="1"/>
  <c r="L4952" i="1"/>
  <c r="I4953" i="1"/>
  <c r="J4953" i="1"/>
  <c r="O4953" i="1" s="1"/>
  <c r="M4953" i="1"/>
  <c r="I4954" i="1"/>
  <c r="J4954" i="1"/>
  <c r="O4954" i="1" s="1"/>
  <c r="K4954" i="1"/>
  <c r="L4954" i="1"/>
  <c r="M4954" i="1"/>
  <c r="N4954" i="1"/>
  <c r="I4955" i="1"/>
  <c r="M4955" i="1" s="1"/>
  <c r="J4955" i="1"/>
  <c r="O4955" i="1" s="1"/>
  <c r="K4955" i="1"/>
  <c r="L4955" i="1"/>
  <c r="N4955" i="1"/>
  <c r="I4956" i="1"/>
  <c r="L4956" i="1" s="1"/>
  <c r="J4956" i="1"/>
  <c r="O4956" i="1" s="1"/>
  <c r="I4957" i="1"/>
  <c r="J4957" i="1"/>
  <c r="O4957" i="1" s="1"/>
  <c r="I4958" i="1"/>
  <c r="J4958" i="1"/>
  <c r="O4958" i="1" s="1"/>
  <c r="N4958" i="1"/>
  <c r="I4959" i="1"/>
  <c r="N4959" i="1" s="1"/>
  <c r="J4959" i="1"/>
  <c r="O4959" i="1" s="1"/>
  <c r="K4959" i="1"/>
  <c r="L4959" i="1"/>
  <c r="M4959" i="1"/>
  <c r="I4960" i="1"/>
  <c r="J4960" i="1"/>
  <c r="O4960" i="1" s="1"/>
  <c r="K4960" i="1"/>
  <c r="I4961" i="1"/>
  <c r="J4961" i="1"/>
  <c r="O4961" i="1" s="1"/>
  <c r="I4962" i="1"/>
  <c r="J4962" i="1"/>
  <c r="O4962" i="1" s="1"/>
  <c r="K4962" i="1"/>
  <c r="L4962" i="1"/>
  <c r="M4962" i="1"/>
  <c r="N4962" i="1"/>
  <c r="I4963" i="1"/>
  <c r="M4963" i="1" s="1"/>
  <c r="J4963" i="1"/>
  <c r="O4963" i="1" s="1"/>
  <c r="K4963" i="1"/>
  <c r="L4963" i="1"/>
  <c r="N4963" i="1"/>
  <c r="I4964" i="1"/>
  <c r="J4964" i="1"/>
  <c r="O4964" i="1" s="1"/>
  <c r="L4964" i="1"/>
  <c r="M4964" i="1"/>
  <c r="I4965" i="1"/>
  <c r="M4965" i="1" s="1"/>
  <c r="J4965" i="1"/>
  <c r="O4965" i="1" s="1"/>
  <c r="I4966" i="1"/>
  <c r="J4966" i="1"/>
  <c r="O4966" i="1" s="1"/>
  <c r="I4967" i="1"/>
  <c r="N4967" i="1" s="1"/>
  <c r="J4967" i="1"/>
  <c r="O4967" i="1" s="1"/>
  <c r="K4967" i="1"/>
  <c r="L4967" i="1"/>
  <c r="M4967" i="1"/>
  <c r="I4968" i="1"/>
  <c r="N4968" i="1" s="1"/>
  <c r="J4968" i="1"/>
  <c r="O4968" i="1" s="1"/>
  <c r="K4968" i="1"/>
  <c r="L4968" i="1"/>
  <c r="M4968" i="1"/>
  <c r="I4969" i="1"/>
  <c r="J4969" i="1"/>
  <c r="O4969" i="1" s="1"/>
  <c r="L4969" i="1"/>
  <c r="I4970" i="1"/>
  <c r="J4970" i="1"/>
  <c r="O4970" i="1" s="1"/>
  <c r="K4970" i="1"/>
  <c r="L4970" i="1"/>
  <c r="M4970" i="1"/>
  <c r="N4970" i="1"/>
  <c r="I4971" i="1"/>
  <c r="M4971" i="1" s="1"/>
  <c r="J4971" i="1"/>
  <c r="O4971" i="1" s="1"/>
  <c r="K4971" i="1"/>
  <c r="L4971" i="1"/>
  <c r="N4971" i="1"/>
  <c r="I4972" i="1"/>
  <c r="J4972" i="1"/>
  <c r="O4972" i="1" s="1"/>
  <c r="M4972" i="1"/>
  <c r="I4973" i="1"/>
  <c r="J4973" i="1"/>
  <c r="O4973" i="1" s="1"/>
  <c r="M4973" i="1"/>
  <c r="N4973" i="1"/>
  <c r="I4974" i="1"/>
  <c r="J4974" i="1"/>
  <c r="O4974" i="1" s="1"/>
  <c r="K4974" i="1"/>
  <c r="N4974" i="1"/>
  <c r="I4975" i="1"/>
  <c r="N4975" i="1" s="1"/>
  <c r="J4975" i="1"/>
  <c r="O4975" i="1" s="1"/>
  <c r="K4975" i="1"/>
  <c r="L4975" i="1"/>
  <c r="M4975" i="1"/>
  <c r="I4976" i="1"/>
  <c r="N4976" i="1" s="1"/>
  <c r="J4976" i="1"/>
  <c r="O4976" i="1" s="1"/>
  <c r="K4976" i="1"/>
  <c r="L4976" i="1"/>
  <c r="M4976" i="1"/>
  <c r="I4977" i="1"/>
  <c r="K4977" i="1" s="1"/>
  <c r="J4977" i="1"/>
  <c r="O4977" i="1" s="1"/>
  <c r="L4977" i="1"/>
  <c r="M4977" i="1"/>
  <c r="N4977" i="1"/>
  <c r="I4978" i="1"/>
  <c r="J4978" i="1"/>
  <c r="O4978" i="1" s="1"/>
  <c r="K4978" i="1"/>
  <c r="L4978" i="1"/>
  <c r="M4978" i="1"/>
  <c r="N4978" i="1"/>
  <c r="I4979" i="1"/>
  <c r="M4979" i="1" s="1"/>
  <c r="J4979" i="1"/>
  <c r="O4979" i="1" s="1"/>
  <c r="K4979" i="1"/>
  <c r="L4979" i="1"/>
  <c r="N4979" i="1"/>
  <c r="I4980" i="1"/>
  <c r="J4980" i="1"/>
  <c r="O4980" i="1" s="1"/>
  <c r="M4980" i="1"/>
  <c r="I4981" i="1"/>
  <c r="J4981" i="1"/>
  <c r="O4981" i="1" s="1"/>
  <c r="I4982" i="1"/>
  <c r="J4982" i="1"/>
  <c r="O4982" i="1" s="1"/>
  <c r="K4982" i="1"/>
  <c r="N4982" i="1"/>
  <c r="I4983" i="1"/>
  <c r="N4983" i="1" s="1"/>
  <c r="J4983" i="1"/>
  <c r="O4983" i="1" s="1"/>
  <c r="K4983" i="1"/>
  <c r="L4983" i="1"/>
  <c r="M4983" i="1"/>
  <c r="I4984" i="1"/>
  <c r="J4984" i="1"/>
  <c r="O4984" i="1" s="1"/>
  <c r="M4984" i="1"/>
  <c r="I4985" i="1"/>
  <c r="K4985" i="1" s="1"/>
  <c r="J4985" i="1"/>
  <c r="O4985" i="1" s="1"/>
  <c r="L4985" i="1"/>
  <c r="M4985" i="1"/>
  <c r="N4985" i="1"/>
  <c r="I4986" i="1"/>
  <c r="J4986" i="1"/>
  <c r="O4986" i="1" s="1"/>
  <c r="K4986" i="1"/>
  <c r="L4986" i="1"/>
  <c r="M4986" i="1"/>
  <c r="N4986" i="1"/>
  <c r="I4987" i="1"/>
  <c r="M4987" i="1" s="1"/>
  <c r="J4987" i="1"/>
  <c r="O4987" i="1" s="1"/>
  <c r="K4987" i="1"/>
  <c r="L4987" i="1"/>
  <c r="N4987" i="1"/>
  <c r="I4988" i="1"/>
  <c r="J4988" i="1"/>
  <c r="O4988" i="1" s="1"/>
  <c r="I4989" i="1"/>
  <c r="J4989" i="1"/>
  <c r="O4989" i="1" s="1"/>
  <c r="I4990" i="1"/>
  <c r="J4990" i="1"/>
  <c r="O4990" i="1" s="1"/>
  <c r="I4991" i="1"/>
  <c r="N4991" i="1" s="1"/>
  <c r="J4991" i="1"/>
  <c r="O4991" i="1" s="1"/>
  <c r="K4991" i="1"/>
  <c r="L4991" i="1"/>
  <c r="M4991" i="1"/>
  <c r="I4992" i="1"/>
  <c r="N4992" i="1" s="1"/>
  <c r="J4992" i="1"/>
  <c r="O4992" i="1" s="1"/>
  <c r="M4992" i="1"/>
  <c r="I4993" i="1"/>
  <c r="J4993" i="1"/>
  <c r="O4993" i="1" s="1"/>
  <c r="N4993" i="1"/>
  <c r="I4994" i="1"/>
  <c r="J4994" i="1"/>
  <c r="O4994" i="1" s="1"/>
  <c r="K4994" i="1"/>
  <c r="L4994" i="1"/>
  <c r="M4994" i="1"/>
  <c r="N4994" i="1"/>
  <c r="I4995" i="1"/>
  <c r="M4995" i="1" s="1"/>
  <c r="J4995" i="1"/>
  <c r="O4995" i="1" s="1"/>
  <c r="K4995" i="1"/>
  <c r="L4995" i="1"/>
  <c r="N4995" i="1"/>
  <c r="I4996" i="1"/>
  <c r="J4996" i="1"/>
  <c r="O4996" i="1" s="1"/>
  <c r="L4996" i="1"/>
  <c r="M4996" i="1"/>
  <c r="I4997" i="1"/>
  <c r="J4997" i="1"/>
  <c r="O4997" i="1" s="1"/>
  <c r="M4997" i="1"/>
  <c r="I4998" i="1"/>
  <c r="K4998" i="1" s="1"/>
  <c r="J4998" i="1"/>
  <c r="O4998" i="1" s="1"/>
  <c r="I4999" i="1"/>
  <c r="N4999" i="1" s="1"/>
  <c r="J4999" i="1"/>
  <c r="O4999" i="1" s="1"/>
  <c r="K4999" i="1"/>
  <c r="L4999" i="1"/>
  <c r="M4999" i="1"/>
  <c r="I5000" i="1"/>
  <c r="N5000" i="1" s="1"/>
  <c r="J5000" i="1"/>
  <c r="O5000" i="1" s="1"/>
  <c r="K5000" i="1"/>
  <c r="L5000" i="1"/>
  <c r="I5001" i="1"/>
  <c r="K5001" i="1" s="1"/>
  <c r="J5001" i="1"/>
  <c r="O5001" i="1" s="1"/>
  <c r="N5001" i="1"/>
  <c r="I5002" i="1"/>
  <c r="J5002" i="1"/>
  <c r="O5002" i="1" s="1"/>
  <c r="K5002" i="1"/>
  <c r="L5002" i="1"/>
  <c r="M5002" i="1"/>
  <c r="N5002" i="1"/>
  <c r="I5003" i="1"/>
  <c r="M5003" i="1" s="1"/>
  <c r="J5003" i="1"/>
  <c r="O5003" i="1" s="1"/>
  <c r="K5003" i="1"/>
  <c r="L5003" i="1"/>
  <c r="N5003" i="1"/>
  <c r="I5004" i="1"/>
  <c r="J5004" i="1"/>
  <c r="O5004" i="1" s="1"/>
  <c r="L5004" i="1"/>
  <c r="M5004" i="1"/>
  <c r="I5005" i="1"/>
  <c r="J5005" i="1"/>
  <c r="O5005" i="1" s="1"/>
  <c r="M5005" i="1"/>
  <c r="N5005" i="1"/>
  <c r="I5006" i="1"/>
  <c r="J5006" i="1"/>
  <c r="O5006" i="1" s="1"/>
  <c r="K5006" i="1"/>
  <c r="N5006" i="1"/>
  <c r="I5007" i="1"/>
  <c r="N5007" i="1" s="1"/>
  <c r="J5007" i="1"/>
  <c r="O5007" i="1" s="1"/>
  <c r="K5007" i="1"/>
  <c r="L5007" i="1"/>
  <c r="M5007" i="1"/>
  <c r="I5008" i="1"/>
  <c r="J5008" i="1"/>
  <c r="O5008" i="1" s="1"/>
  <c r="I5009" i="1"/>
  <c r="K5009" i="1" s="1"/>
  <c r="J5009" i="1"/>
  <c r="O5009" i="1" s="1"/>
  <c r="L5009" i="1"/>
  <c r="M5009" i="1"/>
  <c r="I5010" i="1"/>
  <c r="J5010" i="1"/>
  <c r="O5010" i="1" s="1"/>
  <c r="K5010" i="1"/>
  <c r="L5010" i="1"/>
  <c r="M5010" i="1"/>
  <c r="N5010" i="1"/>
  <c r="I5011" i="1"/>
  <c r="M5011" i="1" s="1"/>
  <c r="J5011" i="1"/>
  <c r="O5011" i="1" s="1"/>
  <c r="K5011" i="1"/>
  <c r="L5011" i="1"/>
  <c r="N5011" i="1"/>
  <c r="I5012" i="1"/>
  <c r="J5012" i="1"/>
  <c r="O5012" i="1" s="1"/>
  <c r="I5013" i="1"/>
  <c r="J5013" i="1"/>
  <c r="O5013" i="1" s="1"/>
  <c r="M5013" i="1"/>
  <c r="N5013" i="1"/>
  <c r="I5014" i="1"/>
  <c r="J5014" i="1"/>
  <c r="O5014" i="1" s="1"/>
  <c r="I5015" i="1"/>
  <c r="N5015" i="1" s="1"/>
  <c r="J5015" i="1"/>
  <c r="O5015" i="1" s="1"/>
  <c r="K5015" i="1"/>
  <c r="L5015" i="1"/>
  <c r="M5015" i="1"/>
  <c r="I5016" i="1"/>
  <c r="J5016" i="1"/>
  <c r="O5016" i="1" s="1"/>
  <c r="I5017" i="1"/>
  <c r="J5017" i="1"/>
  <c r="O5017" i="1" s="1"/>
  <c r="I5018" i="1"/>
  <c r="J5018" i="1"/>
  <c r="O5018" i="1" s="1"/>
  <c r="K5018" i="1"/>
  <c r="L5018" i="1"/>
  <c r="M5018" i="1"/>
  <c r="N5018" i="1"/>
  <c r="I5019" i="1"/>
  <c r="M5019" i="1" s="1"/>
  <c r="J5019" i="1"/>
  <c r="O5019" i="1" s="1"/>
  <c r="K5019" i="1"/>
  <c r="L5019" i="1"/>
  <c r="N5019" i="1"/>
  <c r="I5020" i="1"/>
  <c r="L5020" i="1" s="1"/>
  <c r="J5020" i="1"/>
  <c r="O5020" i="1" s="1"/>
  <c r="I5021" i="1"/>
  <c r="J5021" i="1"/>
  <c r="O5021" i="1" s="1"/>
  <c r="I5022" i="1"/>
  <c r="J5022" i="1"/>
  <c r="O5022" i="1" s="1"/>
  <c r="I5023" i="1"/>
  <c r="N5023" i="1" s="1"/>
  <c r="J5023" i="1"/>
  <c r="O5023" i="1" s="1"/>
  <c r="K5023" i="1"/>
  <c r="L5023" i="1"/>
  <c r="M5023" i="1"/>
  <c r="I5024" i="1"/>
  <c r="J5024" i="1"/>
  <c r="O5024" i="1" s="1"/>
  <c r="K5024" i="1"/>
  <c r="I5025" i="1"/>
  <c r="J5025" i="1"/>
  <c r="O5025" i="1" s="1"/>
  <c r="M5025" i="1"/>
  <c r="N5025" i="1"/>
  <c r="I5026" i="1"/>
  <c r="J5026" i="1"/>
  <c r="O5026" i="1" s="1"/>
  <c r="K5026" i="1"/>
  <c r="L5026" i="1"/>
  <c r="M5026" i="1"/>
  <c r="N5026" i="1"/>
  <c r="I5027" i="1"/>
  <c r="M5027" i="1" s="1"/>
  <c r="J5027" i="1"/>
  <c r="O5027" i="1" s="1"/>
  <c r="K5027" i="1"/>
  <c r="L5027" i="1"/>
  <c r="N5027" i="1"/>
  <c r="I5028" i="1"/>
  <c r="J5028" i="1"/>
  <c r="O5028" i="1" s="1"/>
  <c r="L5028" i="1"/>
  <c r="M5028" i="1"/>
  <c r="I5029" i="1"/>
  <c r="M5029" i="1" s="1"/>
  <c r="J5029" i="1"/>
  <c r="O5029" i="1" s="1"/>
  <c r="I5030" i="1"/>
  <c r="J5030" i="1"/>
  <c r="O5030" i="1" s="1"/>
  <c r="K5030" i="1"/>
  <c r="I5031" i="1"/>
  <c r="N5031" i="1" s="1"/>
  <c r="J5031" i="1"/>
  <c r="O5031" i="1" s="1"/>
  <c r="K5031" i="1"/>
  <c r="L5031" i="1"/>
  <c r="M5031" i="1"/>
  <c r="I5032" i="1"/>
  <c r="N5032" i="1" s="1"/>
  <c r="J5032" i="1"/>
  <c r="O5032" i="1" s="1"/>
  <c r="K5032" i="1"/>
  <c r="L5032" i="1"/>
  <c r="M5032" i="1"/>
  <c r="I5033" i="1"/>
  <c r="J5033" i="1"/>
  <c r="O5033" i="1" s="1"/>
  <c r="I5034" i="1"/>
  <c r="J5034" i="1"/>
  <c r="O5034" i="1" s="1"/>
  <c r="K5034" i="1"/>
  <c r="L5034" i="1"/>
  <c r="M5034" i="1"/>
  <c r="N5034" i="1"/>
  <c r="I5035" i="1"/>
  <c r="M5035" i="1" s="1"/>
  <c r="J5035" i="1"/>
  <c r="O5035" i="1" s="1"/>
  <c r="K5035" i="1"/>
  <c r="L5035" i="1"/>
  <c r="N5035" i="1"/>
  <c r="I5036" i="1"/>
  <c r="J5036" i="1"/>
  <c r="O5036" i="1" s="1"/>
  <c r="M5036" i="1"/>
  <c r="I5037" i="1"/>
  <c r="J5037" i="1"/>
  <c r="O5037" i="1" s="1"/>
  <c r="M5037" i="1"/>
  <c r="N5037" i="1"/>
  <c r="I5038" i="1"/>
  <c r="J5038" i="1"/>
  <c r="O5038" i="1" s="1"/>
  <c r="K5038" i="1"/>
  <c r="N5038" i="1"/>
  <c r="I5039" i="1"/>
  <c r="N5039" i="1" s="1"/>
  <c r="J5039" i="1"/>
  <c r="O5039" i="1" s="1"/>
  <c r="K5039" i="1"/>
  <c r="L5039" i="1"/>
  <c r="M5039" i="1"/>
  <c r="I5040" i="1"/>
  <c r="N5040" i="1" s="1"/>
  <c r="J5040" i="1"/>
  <c r="O5040" i="1" s="1"/>
  <c r="K5040" i="1"/>
  <c r="L5040" i="1"/>
  <c r="M5040" i="1"/>
  <c r="I5041" i="1"/>
  <c r="K5041" i="1" s="1"/>
  <c r="J5041" i="1"/>
  <c r="O5041" i="1" s="1"/>
  <c r="L5041" i="1"/>
  <c r="M5041" i="1"/>
  <c r="N5041" i="1"/>
  <c r="I5042" i="1"/>
  <c r="J5042" i="1"/>
  <c r="O5042" i="1" s="1"/>
  <c r="K5042" i="1"/>
  <c r="L5042" i="1"/>
  <c r="M5042" i="1"/>
  <c r="N5042" i="1"/>
  <c r="I5043" i="1"/>
  <c r="M5043" i="1" s="1"/>
  <c r="J5043" i="1"/>
  <c r="O5043" i="1" s="1"/>
  <c r="K5043" i="1"/>
  <c r="L5043" i="1"/>
  <c r="N5043" i="1"/>
  <c r="I5044" i="1"/>
  <c r="J5044" i="1"/>
  <c r="O5044" i="1" s="1"/>
  <c r="M5044" i="1"/>
  <c r="I5045" i="1"/>
  <c r="N5045" i="1" s="1"/>
  <c r="J5045" i="1"/>
  <c r="O5045" i="1" s="1"/>
  <c r="I5046" i="1"/>
  <c r="J5046" i="1"/>
  <c r="O5046" i="1" s="1"/>
  <c r="K5046" i="1"/>
  <c r="N5046" i="1"/>
  <c r="I5047" i="1"/>
  <c r="N5047" i="1" s="1"/>
  <c r="J5047" i="1"/>
  <c r="O5047" i="1" s="1"/>
  <c r="K5047" i="1"/>
  <c r="L5047" i="1"/>
  <c r="M5047" i="1"/>
  <c r="I5048" i="1"/>
  <c r="J5048" i="1"/>
  <c r="O5048" i="1" s="1"/>
  <c r="M5048" i="1"/>
  <c r="I5049" i="1"/>
  <c r="K5049" i="1" s="1"/>
  <c r="J5049" i="1"/>
  <c r="O5049" i="1" s="1"/>
  <c r="L5049" i="1"/>
  <c r="M5049" i="1"/>
  <c r="N5049" i="1"/>
  <c r="I5050" i="1"/>
  <c r="J5050" i="1"/>
  <c r="O5050" i="1" s="1"/>
  <c r="K5050" i="1"/>
  <c r="L5050" i="1"/>
  <c r="M5050" i="1"/>
  <c r="N5050" i="1"/>
  <c r="I5051" i="1"/>
  <c r="M5051" i="1" s="1"/>
  <c r="J5051" i="1"/>
  <c r="O5051" i="1" s="1"/>
  <c r="K5051" i="1"/>
  <c r="L5051" i="1"/>
  <c r="N5051" i="1"/>
  <c r="I5052" i="1"/>
  <c r="J5052" i="1"/>
  <c r="O5052" i="1" s="1"/>
  <c r="L5052" i="1"/>
  <c r="I5053" i="1"/>
  <c r="J5053" i="1"/>
  <c r="O5053" i="1" s="1"/>
  <c r="N5053" i="1"/>
  <c r="I5054" i="1"/>
  <c r="J5054" i="1"/>
  <c r="O5054" i="1" s="1"/>
  <c r="I5055" i="1"/>
  <c r="N5055" i="1" s="1"/>
  <c r="J5055" i="1"/>
  <c r="O5055" i="1" s="1"/>
  <c r="K5055" i="1"/>
  <c r="L5055" i="1"/>
  <c r="M5055" i="1"/>
  <c r="I5056" i="1"/>
  <c r="N5056" i="1" s="1"/>
  <c r="J5056" i="1"/>
  <c r="O5056" i="1" s="1"/>
  <c r="M5056" i="1"/>
  <c r="I5057" i="1"/>
  <c r="J5057" i="1"/>
  <c r="O5057" i="1" s="1"/>
  <c r="I5058" i="1"/>
  <c r="J5058" i="1"/>
  <c r="O5058" i="1" s="1"/>
  <c r="K5058" i="1"/>
  <c r="L5058" i="1"/>
  <c r="M5058" i="1"/>
  <c r="N5058" i="1"/>
  <c r="I5059" i="1"/>
  <c r="M5059" i="1" s="1"/>
  <c r="J5059" i="1"/>
  <c r="O5059" i="1" s="1"/>
  <c r="K5059" i="1"/>
  <c r="L5059" i="1"/>
  <c r="N5059" i="1"/>
  <c r="I5060" i="1"/>
  <c r="J5060" i="1"/>
  <c r="O5060" i="1" s="1"/>
  <c r="L5060" i="1"/>
  <c r="M5060" i="1"/>
  <c r="I5061" i="1"/>
  <c r="J5061" i="1"/>
  <c r="O5061" i="1" s="1"/>
  <c r="I5062" i="1"/>
  <c r="K5062" i="1" s="1"/>
  <c r="J5062" i="1"/>
  <c r="O5062" i="1" s="1"/>
  <c r="I5063" i="1"/>
  <c r="N5063" i="1" s="1"/>
  <c r="J5063" i="1"/>
  <c r="O5063" i="1" s="1"/>
  <c r="K5063" i="1"/>
  <c r="L5063" i="1"/>
  <c r="M5063" i="1"/>
  <c r="I5064" i="1"/>
  <c r="N5064" i="1" s="1"/>
  <c r="J5064" i="1"/>
  <c r="O5064" i="1" s="1"/>
  <c r="K5064" i="1"/>
  <c r="L5064" i="1"/>
  <c r="I5065" i="1"/>
  <c r="K5065" i="1" s="1"/>
  <c r="J5065" i="1"/>
  <c r="O5065" i="1" s="1"/>
  <c r="N5065" i="1"/>
  <c r="I5066" i="1"/>
  <c r="J5066" i="1"/>
  <c r="O5066" i="1" s="1"/>
  <c r="K5066" i="1"/>
  <c r="L5066" i="1"/>
  <c r="M5066" i="1"/>
  <c r="N5066" i="1"/>
  <c r="I5067" i="1"/>
  <c r="M5067" i="1" s="1"/>
  <c r="J5067" i="1"/>
  <c r="O5067" i="1" s="1"/>
  <c r="K5067" i="1"/>
  <c r="L5067" i="1"/>
  <c r="N5067" i="1"/>
  <c r="I5068" i="1"/>
  <c r="J5068" i="1"/>
  <c r="O5068" i="1" s="1"/>
  <c r="L5068" i="1"/>
  <c r="M5068" i="1"/>
  <c r="I5069" i="1"/>
  <c r="J5069" i="1"/>
  <c r="O5069" i="1" s="1"/>
  <c r="M5069" i="1"/>
  <c r="N5069" i="1"/>
  <c r="I5070" i="1"/>
  <c r="J5070" i="1"/>
  <c r="O5070" i="1" s="1"/>
  <c r="K5070" i="1"/>
  <c r="N5070" i="1"/>
  <c r="I5071" i="1"/>
  <c r="N5071" i="1" s="1"/>
  <c r="J5071" i="1"/>
  <c r="O5071" i="1" s="1"/>
  <c r="K5071" i="1"/>
  <c r="L5071" i="1"/>
  <c r="M5071" i="1"/>
  <c r="I5072" i="1"/>
  <c r="J5072" i="1"/>
  <c r="O5072" i="1" s="1"/>
  <c r="L5072" i="1"/>
  <c r="I5073" i="1"/>
  <c r="K5073" i="1" s="1"/>
  <c r="J5073" i="1"/>
  <c r="O5073" i="1" s="1"/>
  <c r="L5073" i="1"/>
  <c r="M5073" i="1"/>
  <c r="I5074" i="1"/>
  <c r="J5074" i="1"/>
  <c r="O5074" i="1" s="1"/>
  <c r="K5074" i="1"/>
  <c r="L5074" i="1"/>
  <c r="M5074" i="1"/>
  <c r="N5074" i="1"/>
  <c r="I5075" i="1"/>
  <c r="M5075" i="1" s="1"/>
  <c r="J5075" i="1"/>
  <c r="O5075" i="1" s="1"/>
  <c r="K5075" i="1"/>
  <c r="L5075" i="1"/>
  <c r="N5075" i="1"/>
  <c r="I5076" i="1"/>
  <c r="J5076" i="1"/>
  <c r="O5076" i="1" s="1"/>
  <c r="I5077" i="1"/>
  <c r="J5077" i="1"/>
  <c r="O5077" i="1" s="1"/>
  <c r="M5077" i="1"/>
  <c r="N5077" i="1"/>
  <c r="I5078" i="1"/>
  <c r="J5078" i="1"/>
  <c r="O5078" i="1" s="1"/>
  <c r="N5078" i="1"/>
  <c r="I5079" i="1"/>
  <c r="N5079" i="1" s="1"/>
  <c r="J5079" i="1"/>
  <c r="O5079" i="1" s="1"/>
  <c r="K5079" i="1"/>
  <c r="L5079" i="1"/>
  <c r="M5079" i="1"/>
  <c r="I5080" i="1"/>
  <c r="J5080" i="1"/>
  <c r="O5080" i="1" s="1"/>
  <c r="L5080" i="1"/>
  <c r="M5080" i="1"/>
  <c r="I5081" i="1"/>
  <c r="J5081" i="1"/>
  <c r="O5081" i="1" s="1"/>
  <c r="M5081" i="1"/>
  <c r="I5082" i="1"/>
  <c r="J5082" i="1"/>
  <c r="O5082" i="1" s="1"/>
  <c r="K5082" i="1"/>
  <c r="L5082" i="1"/>
  <c r="M5082" i="1"/>
  <c r="N5082" i="1"/>
  <c r="I5083" i="1"/>
  <c r="M5083" i="1" s="1"/>
  <c r="J5083" i="1"/>
  <c r="O5083" i="1" s="1"/>
  <c r="K5083" i="1"/>
  <c r="L5083" i="1"/>
  <c r="N5083" i="1"/>
  <c r="I5084" i="1"/>
  <c r="L5084" i="1" s="1"/>
  <c r="J5084" i="1"/>
  <c r="O5084" i="1" s="1"/>
  <c r="I5085" i="1"/>
  <c r="J5085" i="1"/>
  <c r="O5085" i="1" s="1"/>
  <c r="I5086" i="1"/>
  <c r="J5086" i="1"/>
  <c r="O5086" i="1" s="1"/>
  <c r="N5086" i="1"/>
  <c r="I5087" i="1"/>
  <c r="N5087" i="1" s="1"/>
  <c r="J5087" i="1"/>
  <c r="O5087" i="1" s="1"/>
  <c r="K5087" i="1"/>
  <c r="L5087" i="1"/>
  <c r="M5087" i="1"/>
  <c r="I5088" i="1"/>
  <c r="J5088" i="1"/>
  <c r="O5088" i="1" s="1"/>
  <c r="I5089" i="1"/>
  <c r="J5089" i="1"/>
  <c r="O5089" i="1" s="1"/>
  <c r="N5089" i="1"/>
  <c r="I5090" i="1"/>
  <c r="J5090" i="1"/>
  <c r="O5090" i="1" s="1"/>
  <c r="K5090" i="1"/>
  <c r="L5090" i="1"/>
  <c r="M5090" i="1"/>
  <c r="N5090" i="1"/>
  <c r="I5091" i="1"/>
  <c r="M5091" i="1" s="1"/>
  <c r="J5091" i="1"/>
  <c r="O5091" i="1" s="1"/>
  <c r="K5091" i="1"/>
  <c r="L5091" i="1"/>
  <c r="N5091" i="1"/>
  <c r="I5092" i="1"/>
  <c r="J5092" i="1"/>
  <c r="O5092" i="1" s="1"/>
  <c r="L5092" i="1"/>
  <c r="M5092" i="1"/>
  <c r="I5093" i="1"/>
  <c r="M5093" i="1" s="1"/>
  <c r="J5093" i="1"/>
  <c r="O5093" i="1" s="1"/>
  <c r="I5094" i="1"/>
  <c r="J5094" i="1"/>
  <c r="O5094" i="1" s="1"/>
  <c r="I5095" i="1"/>
  <c r="N5095" i="1" s="1"/>
  <c r="J5095" i="1"/>
  <c r="O5095" i="1" s="1"/>
  <c r="K5095" i="1"/>
  <c r="L5095" i="1"/>
  <c r="M5095" i="1"/>
  <c r="I5096" i="1"/>
  <c r="N5096" i="1" s="1"/>
  <c r="J5096" i="1"/>
  <c r="O5096" i="1" s="1"/>
  <c r="K5096" i="1"/>
  <c r="L5096" i="1"/>
  <c r="M5096" i="1"/>
  <c r="I5097" i="1"/>
  <c r="J5097" i="1"/>
  <c r="O5097" i="1" s="1"/>
  <c r="L5097" i="1"/>
  <c r="I5098" i="1"/>
  <c r="J5098" i="1"/>
  <c r="O5098" i="1" s="1"/>
  <c r="K5098" i="1"/>
  <c r="L5098" i="1"/>
  <c r="M5098" i="1"/>
  <c r="N5098" i="1"/>
  <c r="I5099" i="1"/>
  <c r="M5099" i="1" s="1"/>
  <c r="J5099" i="1"/>
  <c r="O5099" i="1" s="1"/>
  <c r="K5099" i="1"/>
  <c r="L5099" i="1"/>
  <c r="N5099" i="1"/>
  <c r="I5100" i="1"/>
  <c r="J5100" i="1"/>
  <c r="O5100" i="1" s="1"/>
  <c r="I5101" i="1"/>
  <c r="J5101" i="1"/>
  <c r="O5101" i="1" s="1"/>
  <c r="M5101" i="1"/>
  <c r="N5101" i="1"/>
  <c r="I5102" i="1"/>
  <c r="J5102" i="1"/>
  <c r="O5102" i="1" s="1"/>
  <c r="K5102" i="1"/>
  <c r="N5102" i="1"/>
  <c r="I5103" i="1"/>
  <c r="N5103" i="1" s="1"/>
  <c r="J5103" i="1"/>
  <c r="O5103" i="1" s="1"/>
  <c r="K5103" i="1"/>
  <c r="L5103" i="1"/>
  <c r="M5103" i="1"/>
  <c r="I5104" i="1"/>
  <c r="N5104" i="1" s="1"/>
  <c r="J5104" i="1"/>
  <c r="O5104" i="1" s="1"/>
  <c r="K5104" i="1"/>
  <c r="L5104" i="1"/>
  <c r="M5104" i="1"/>
  <c r="I5105" i="1"/>
  <c r="K5105" i="1" s="1"/>
  <c r="J5105" i="1"/>
  <c r="O5105" i="1" s="1"/>
  <c r="L5105" i="1"/>
  <c r="M5105" i="1"/>
  <c r="N5105" i="1"/>
  <c r="I5106" i="1"/>
  <c r="J5106" i="1"/>
  <c r="O5106" i="1" s="1"/>
  <c r="K5106" i="1"/>
  <c r="L5106" i="1"/>
  <c r="M5106" i="1"/>
  <c r="N5106" i="1"/>
  <c r="I5107" i="1"/>
  <c r="M5107" i="1" s="1"/>
  <c r="J5107" i="1"/>
  <c r="O5107" i="1" s="1"/>
  <c r="K5107" i="1"/>
  <c r="L5107" i="1"/>
  <c r="N5107" i="1"/>
  <c r="I5108" i="1"/>
  <c r="J5108" i="1"/>
  <c r="O5108" i="1" s="1"/>
  <c r="I5109" i="1"/>
  <c r="J5109" i="1"/>
  <c r="O5109" i="1" s="1"/>
  <c r="N5109" i="1"/>
  <c r="I5110" i="1"/>
  <c r="J5110" i="1"/>
  <c r="O5110" i="1" s="1"/>
  <c r="K5110" i="1"/>
  <c r="N5110" i="1"/>
  <c r="I5111" i="1"/>
  <c r="N5111" i="1" s="1"/>
  <c r="J5111" i="1"/>
  <c r="O5111" i="1" s="1"/>
  <c r="K5111" i="1"/>
  <c r="L5111" i="1"/>
  <c r="M5111" i="1"/>
  <c r="I5112" i="1"/>
  <c r="J5112" i="1"/>
  <c r="O5112" i="1" s="1"/>
  <c r="M5112" i="1"/>
  <c r="I5113" i="1"/>
  <c r="K5113" i="1" s="1"/>
  <c r="J5113" i="1"/>
  <c r="O5113" i="1" s="1"/>
  <c r="L5113" i="1"/>
  <c r="M5113" i="1"/>
  <c r="N5113" i="1"/>
  <c r="I5114" i="1"/>
  <c r="J5114" i="1"/>
  <c r="O5114" i="1" s="1"/>
  <c r="K5114" i="1"/>
  <c r="L5114" i="1"/>
  <c r="M5114" i="1"/>
  <c r="N5114" i="1"/>
  <c r="I5115" i="1"/>
  <c r="M5115" i="1" s="1"/>
  <c r="J5115" i="1"/>
  <c r="O5115" i="1" s="1"/>
  <c r="K5115" i="1"/>
  <c r="L5115" i="1"/>
  <c r="N5115" i="1"/>
  <c r="I5116" i="1"/>
  <c r="J5116" i="1"/>
  <c r="O5116" i="1" s="1"/>
  <c r="I5117" i="1"/>
  <c r="J5117" i="1"/>
  <c r="O5117" i="1" s="1"/>
  <c r="I5118" i="1"/>
  <c r="J5118" i="1"/>
  <c r="O5118" i="1" s="1"/>
  <c r="I5119" i="1"/>
  <c r="N5119" i="1" s="1"/>
  <c r="J5119" i="1"/>
  <c r="O5119" i="1" s="1"/>
  <c r="K5119" i="1"/>
  <c r="L5119" i="1"/>
  <c r="M5119" i="1"/>
  <c r="I5120" i="1"/>
  <c r="N5120" i="1" s="1"/>
  <c r="J5120" i="1"/>
  <c r="O5120" i="1" s="1"/>
  <c r="M5120" i="1"/>
  <c r="I5121" i="1"/>
  <c r="J5121" i="1"/>
  <c r="O5121" i="1" s="1"/>
  <c r="N5121" i="1"/>
  <c r="I5122" i="1"/>
  <c r="J5122" i="1"/>
  <c r="O5122" i="1" s="1"/>
  <c r="K5122" i="1"/>
  <c r="L5122" i="1"/>
  <c r="M5122" i="1"/>
  <c r="N5122" i="1"/>
  <c r="I5123" i="1"/>
  <c r="M5123" i="1" s="1"/>
  <c r="J5123" i="1"/>
  <c r="O5123" i="1" s="1"/>
  <c r="K5123" i="1"/>
  <c r="L5123" i="1"/>
  <c r="N5123" i="1"/>
  <c r="I5124" i="1"/>
  <c r="J5124" i="1"/>
  <c r="O5124" i="1" s="1"/>
  <c r="L5124" i="1"/>
  <c r="M5124" i="1"/>
  <c r="I5125" i="1"/>
  <c r="J5125" i="1"/>
  <c r="O5125" i="1" s="1"/>
  <c r="M5125" i="1"/>
  <c r="I5126" i="1"/>
  <c r="K5126" i="1" s="1"/>
  <c r="J5126" i="1"/>
  <c r="O5126" i="1" s="1"/>
  <c r="I5127" i="1"/>
  <c r="N5127" i="1" s="1"/>
  <c r="J5127" i="1"/>
  <c r="O5127" i="1" s="1"/>
  <c r="K5127" i="1"/>
  <c r="L5127" i="1"/>
  <c r="M5127" i="1"/>
  <c r="I5128" i="1"/>
  <c r="N5128" i="1" s="1"/>
  <c r="J5128" i="1"/>
  <c r="O5128" i="1" s="1"/>
  <c r="K5128" i="1"/>
  <c r="L5128" i="1"/>
  <c r="I5129" i="1"/>
  <c r="K5129" i="1" s="1"/>
  <c r="J5129" i="1"/>
  <c r="O5129" i="1" s="1"/>
  <c r="N5129" i="1"/>
  <c r="I5130" i="1"/>
  <c r="J5130" i="1"/>
  <c r="O5130" i="1" s="1"/>
  <c r="K5130" i="1"/>
  <c r="L5130" i="1"/>
  <c r="M5130" i="1"/>
  <c r="N5130" i="1"/>
  <c r="I5131" i="1"/>
  <c r="M5131" i="1" s="1"/>
  <c r="J5131" i="1"/>
  <c r="O5131" i="1" s="1"/>
  <c r="K5131" i="1"/>
  <c r="L5131" i="1"/>
  <c r="N5131" i="1"/>
  <c r="I5132" i="1"/>
  <c r="J5132" i="1"/>
  <c r="O5132" i="1" s="1"/>
  <c r="L5132" i="1"/>
  <c r="M5132" i="1"/>
  <c r="I5133" i="1"/>
  <c r="J5133" i="1"/>
  <c r="O5133" i="1" s="1"/>
  <c r="M5133" i="1"/>
  <c r="N5133" i="1"/>
  <c r="I5134" i="1"/>
  <c r="J5134" i="1"/>
  <c r="O5134" i="1" s="1"/>
  <c r="K5134" i="1"/>
  <c r="N5134" i="1"/>
  <c r="I5135" i="1"/>
  <c r="N5135" i="1" s="1"/>
  <c r="J5135" i="1"/>
  <c r="O5135" i="1" s="1"/>
  <c r="K5135" i="1"/>
  <c r="L5135" i="1"/>
  <c r="M5135" i="1"/>
  <c r="I5136" i="1"/>
  <c r="J5136" i="1"/>
  <c r="O5136" i="1" s="1"/>
  <c r="I5137" i="1"/>
  <c r="K5137" i="1" s="1"/>
  <c r="J5137" i="1"/>
  <c r="O5137" i="1" s="1"/>
  <c r="L5137" i="1"/>
  <c r="M5137" i="1"/>
  <c r="I5138" i="1"/>
  <c r="J5138" i="1"/>
  <c r="O5138" i="1" s="1"/>
  <c r="K5138" i="1"/>
  <c r="L5138" i="1"/>
  <c r="M5138" i="1"/>
  <c r="N5138" i="1"/>
  <c r="I5139" i="1"/>
  <c r="M5139" i="1" s="1"/>
  <c r="J5139" i="1"/>
  <c r="O5139" i="1" s="1"/>
  <c r="K5139" i="1"/>
  <c r="L5139" i="1"/>
  <c r="N5139" i="1"/>
  <c r="I5140" i="1"/>
  <c r="J5140" i="1"/>
  <c r="O5140" i="1" s="1"/>
  <c r="I5141" i="1"/>
  <c r="J5141" i="1"/>
  <c r="O5141" i="1" s="1"/>
  <c r="M5141" i="1"/>
  <c r="N5141" i="1"/>
  <c r="I5142" i="1"/>
  <c r="J5142" i="1"/>
  <c r="O5142" i="1" s="1"/>
  <c r="N5142" i="1"/>
  <c r="I5143" i="1"/>
  <c r="N5143" i="1" s="1"/>
  <c r="J5143" i="1"/>
  <c r="O5143" i="1" s="1"/>
  <c r="K5143" i="1"/>
  <c r="L5143" i="1"/>
  <c r="M5143" i="1"/>
  <c r="I5144" i="1"/>
  <c r="J5144" i="1"/>
  <c r="O5144" i="1" s="1"/>
  <c r="M5144" i="1"/>
  <c r="I5145" i="1"/>
  <c r="J5145" i="1"/>
  <c r="O5145" i="1" s="1"/>
  <c r="I5146" i="1"/>
  <c r="J5146" i="1"/>
  <c r="O5146" i="1" s="1"/>
  <c r="K5146" i="1"/>
  <c r="L5146" i="1"/>
  <c r="M5146" i="1"/>
  <c r="N5146" i="1"/>
  <c r="I5147" i="1"/>
  <c r="M5147" i="1" s="1"/>
  <c r="J5147" i="1"/>
  <c r="O5147" i="1" s="1"/>
  <c r="K5147" i="1"/>
  <c r="L5147" i="1"/>
  <c r="N5147" i="1"/>
  <c r="I5148" i="1"/>
  <c r="L5148" i="1" s="1"/>
  <c r="J5148" i="1"/>
  <c r="O5148" i="1" s="1"/>
  <c r="I5149" i="1"/>
  <c r="J5149" i="1"/>
  <c r="O5149" i="1" s="1"/>
  <c r="N5149" i="1"/>
  <c r="I5150" i="1"/>
  <c r="M5150" i="1" s="1"/>
  <c r="J5150" i="1"/>
  <c r="O5150" i="1" s="1"/>
  <c r="K5150" i="1"/>
  <c r="L5150" i="1"/>
  <c r="N5150" i="1"/>
  <c r="I5151" i="1"/>
  <c r="N5151" i="1" s="1"/>
  <c r="J5151" i="1"/>
  <c r="O5151" i="1" s="1"/>
  <c r="K5151" i="1"/>
  <c r="L5151" i="1"/>
  <c r="M5151" i="1"/>
  <c r="I5152" i="1"/>
  <c r="J5152" i="1"/>
  <c r="O5152" i="1" s="1"/>
  <c r="I5153" i="1"/>
  <c r="J5153" i="1"/>
  <c r="O5153" i="1" s="1"/>
  <c r="I5154" i="1"/>
  <c r="J5154" i="1"/>
  <c r="O5154" i="1" s="1"/>
  <c r="K5154" i="1"/>
  <c r="L5154" i="1"/>
  <c r="M5154" i="1"/>
  <c r="N5154" i="1"/>
  <c r="I5155" i="1"/>
  <c r="J5155" i="1"/>
  <c r="O5155" i="1" s="1"/>
  <c r="I5156" i="1"/>
  <c r="J5156" i="1"/>
  <c r="O5156" i="1" s="1"/>
  <c r="L5156" i="1"/>
  <c r="M5156" i="1"/>
  <c r="I5157" i="1"/>
  <c r="J5157" i="1"/>
  <c r="O5157" i="1" s="1"/>
  <c r="I5158" i="1"/>
  <c r="J5158" i="1"/>
  <c r="O5158" i="1" s="1"/>
  <c r="L5158" i="1"/>
  <c r="N5158" i="1"/>
  <c r="I5159" i="1"/>
  <c r="N5159" i="1" s="1"/>
  <c r="J5159" i="1"/>
  <c r="O5159" i="1" s="1"/>
  <c r="K5159" i="1"/>
  <c r="L5159" i="1"/>
  <c r="M5159" i="1"/>
  <c r="I5160" i="1"/>
  <c r="J5160" i="1"/>
  <c r="O5160" i="1" s="1"/>
  <c r="M5160" i="1"/>
  <c r="I5161" i="1"/>
  <c r="K5161" i="1" s="1"/>
  <c r="J5161" i="1"/>
  <c r="O5161" i="1" s="1"/>
  <c r="L5161" i="1"/>
  <c r="M5161" i="1"/>
  <c r="I5162" i="1"/>
  <c r="J5162" i="1"/>
  <c r="O5162" i="1" s="1"/>
  <c r="K5162" i="1"/>
  <c r="L5162" i="1"/>
  <c r="M5162" i="1"/>
  <c r="N5162" i="1"/>
  <c r="I5163" i="1"/>
  <c r="M5163" i="1" s="1"/>
  <c r="J5163" i="1"/>
  <c r="O5163" i="1" s="1"/>
  <c r="N5163" i="1"/>
  <c r="I5164" i="1"/>
  <c r="J5164" i="1"/>
  <c r="O5164" i="1" s="1"/>
  <c r="M5164" i="1"/>
  <c r="I5165" i="1"/>
  <c r="L5165" i="1" s="1"/>
  <c r="J5165" i="1"/>
  <c r="O5165" i="1" s="1"/>
  <c r="K5165" i="1"/>
  <c r="M5165" i="1"/>
  <c r="I5166" i="1"/>
  <c r="M5166" i="1" s="1"/>
  <c r="J5166" i="1"/>
  <c r="O5166" i="1" s="1"/>
  <c r="N5166" i="1"/>
  <c r="I5167" i="1"/>
  <c r="N5167" i="1" s="1"/>
  <c r="J5167" i="1"/>
  <c r="O5167" i="1" s="1"/>
  <c r="K5167" i="1"/>
  <c r="L5167" i="1"/>
  <c r="M5167" i="1"/>
  <c r="I5168" i="1"/>
  <c r="J5168" i="1"/>
  <c r="O5168" i="1" s="1"/>
  <c r="I5169" i="1"/>
  <c r="K5169" i="1" s="1"/>
  <c r="J5169" i="1"/>
  <c r="O5169" i="1" s="1"/>
  <c r="L5169" i="1"/>
  <c r="M5169" i="1"/>
  <c r="N5169" i="1"/>
  <c r="I5170" i="1"/>
  <c r="J5170" i="1"/>
  <c r="O5170" i="1" s="1"/>
  <c r="K5170" i="1"/>
  <c r="L5170" i="1"/>
  <c r="M5170" i="1"/>
  <c r="N5170" i="1"/>
  <c r="I5171" i="1"/>
  <c r="M5171" i="1" s="1"/>
  <c r="J5171" i="1"/>
  <c r="O5171" i="1" s="1"/>
  <c r="K5171" i="1"/>
  <c r="L5171" i="1"/>
  <c r="N5171" i="1"/>
  <c r="I5172" i="1"/>
  <c r="J5172" i="1"/>
  <c r="O5172" i="1" s="1"/>
  <c r="I5173" i="1"/>
  <c r="L5173" i="1" s="1"/>
  <c r="J5173" i="1"/>
  <c r="O5173" i="1" s="1"/>
  <c r="K5173" i="1"/>
  <c r="M5173" i="1"/>
  <c r="N5173" i="1"/>
  <c r="I5174" i="1"/>
  <c r="M5174" i="1" s="1"/>
  <c r="J5174" i="1"/>
  <c r="O5174" i="1" s="1"/>
  <c r="K5174" i="1"/>
  <c r="L5174" i="1"/>
  <c r="N5174" i="1"/>
  <c r="I5175" i="1"/>
  <c r="N5175" i="1" s="1"/>
  <c r="J5175" i="1"/>
  <c r="O5175" i="1" s="1"/>
  <c r="K5175" i="1"/>
  <c r="L5175" i="1"/>
  <c r="M5175" i="1"/>
  <c r="I5176" i="1"/>
  <c r="M5176" i="1" s="1"/>
  <c r="J5176" i="1"/>
  <c r="O5176" i="1" s="1"/>
  <c r="K5176" i="1"/>
  <c r="L5176" i="1"/>
  <c r="N5176" i="1"/>
  <c r="I5177" i="1"/>
  <c r="J5177" i="1"/>
  <c r="O5177" i="1" s="1"/>
  <c r="I5178" i="1"/>
  <c r="J5178" i="1"/>
  <c r="O5178" i="1" s="1"/>
  <c r="K5178" i="1"/>
  <c r="L5178" i="1"/>
  <c r="M5178" i="1"/>
  <c r="N5178" i="1"/>
  <c r="I5179" i="1"/>
  <c r="J5179" i="1"/>
  <c r="O5179" i="1" s="1"/>
  <c r="L5179" i="1"/>
  <c r="I5180" i="1"/>
  <c r="L5180" i="1" s="1"/>
  <c r="J5180" i="1"/>
  <c r="O5180" i="1" s="1"/>
  <c r="I5181" i="1"/>
  <c r="N5181" i="1" s="1"/>
  <c r="J5181" i="1"/>
  <c r="O5181" i="1" s="1"/>
  <c r="M5181" i="1"/>
  <c r="I5182" i="1"/>
  <c r="J5182" i="1"/>
  <c r="O5182" i="1" s="1"/>
  <c r="L5182" i="1"/>
  <c r="I5183" i="1"/>
  <c r="N5183" i="1" s="1"/>
  <c r="J5183" i="1"/>
  <c r="O5183" i="1" s="1"/>
  <c r="K5183" i="1"/>
  <c r="L5183" i="1"/>
  <c r="M5183" i="1"/>
  <c r="I5184" i="1"/>
  <c r="N5184" i="1" s="1"/>
  <c r="J5184" i="1"/>
  <c r="O5184" i="1" s="1"/>
  <c r="K5184" i="1"/>
  <c r="L5184" i="1"/>
  <c r="M5184" i="1"/>
  <c r="I5185" i="1"/>
  <c r="K5185" i="1" s="1"/>
  <c r="J5185" i="1"/>
  <c r="O5185" i="1" s="1"/>
  <c r="N5185" i="1"/>
  <c r="I5186" i="1"/>
  <c r="J5186" i="1"/>
  <c r="O5186" i="1" s="1"/>
  <c r="K5186" i="1"/>
  <c r="L5186" i="1"/>
  <c r="M5186" i="1"/>
  <c r="N5186" i="1"/>
  <c r="I5187" i="1"/>
  <c r="J5187" i="1"/>
  <c r="O5187" i="1" s="1"/>
  <c r="I5188" i="1"/>
  <c r="J5188" i="1"/>
  <c r="O5188" i="1" s="1"/>
  <c r="L5188" i="1"/>
  <c r="M5188" i="1"/>
  <c r="I5189" i="1"/>
  <c r="L5189" i="1" s="1"/>
  <c r="J5189" i="1"/>
  <c r="O5189" i="1" s="1"/>
  <c r="N5189" i="1"/>
  <c r="I5190" i="1"/>
  <c r="J5190" i="1"/>
  <c r="O5190" i="1" s="1"/>
  <c r="N5190" i="1"/>
  <c r="I5191" i="1"/>
  <c r="N5191" i="1" s="1"/>
  <c r="J5191" i="1"/>
  <c r="O5191" i="1" s="1"/>
  <c r="K5191" i="1"/>
  <c r="L5191" i="1"/>
  <c r="M5191" i="1"/>
  <c r="I5192" i="1"/>
  <c r="K5192" i="1" s="1"/>
  <c r="J5192" i="1"/>
  <c r="O5192" i="1" s="1"/>
  <c r="L5192" i="1"/>
  <c r="M5192" i="1"/>
  <c r="N5192" i="1"/>
  <c r="I5193" i="1"/>
  <c r="K5193" i="1" s="1"/>
  <c r="J5193" i="1"/>
  <c r="O5193" i="1" s="1"/>
  <c r="L5193" i="1"/>
  <c r="M5193" i="1"/>
  <c r="N5193" i="1"/>
  <c r="I5194" i="1"/>
  <c r="J5194" i="1"/>
  <c r="O5194" i="1" s="1"/>
  <c r="K5194" i="1"/>
  <c r="L5194" i="1"/>
  <c r="M5194" i="1"/>
  <c r="N5194" i="1"/>
  <c r="I5195" i="1"/>
  <c r="J5195" i="1"/>
  <c r="O5195" i="1" s="1"/>
  <c r="I5196" i="1"/>
  <c r="J5196" i="1"/>
  <c r="O5196" i="1" s="1"/>
  <c r="L5196" i="1"/>
  <c r="M5196" i="1"/>
  <c r="I5197" i="1"/>
  <c r="L5197" i="1" s="1"/>
  <c r="J5197" i="1"/>
  <c r="O5197" i="1" s="1"/>
  <c r="K5197" i="1"/>
  <c r="M5197" i="1"/>
  <c r="N5197" i="1"/>
  <c r="I5198" i="1"/>
  <c r="J5198" i="1"/>
  <c r="O5198" i="1" s="1"/>
  <c r="K5198" i="1"/>
  <c r="I5199" i="1"/>
  <c r="N5199" i="1" s="1"/>
  <c r="J5199" i="1"/>
  <c r="O5199" i="1" s="1"/>
  <c r="K5199" i="1"/>
  <c r="L5199" i="1"/>
  <c r="M5199" i="1"/>
  <c r="I5200" i="1"/>
  <c r="K5200" i="1" s="1"/>
  <c r="J5200" i="1"/>
  <c r="O5200" i="1" s="1"/>
  <c r="M5200" i="1"/>
  <c r="N5200" i="1"/>
  <c r="I5201" i="1"/>
  <c r="J5201" i="1"/>
  <c r="O5201" i="1" s="1"/>
  <c r="I5202" i="1"/>
  <c r="J5202" i="1"/>
  <c r="O5202" i="1" s="1"/>
  <c r="K5202" i="1"/>
  <c r="L5202" i="1"/>
  <c r="M5202" i="1"/>
  <c r="N5202" i="1"/>
  <c r="I5203" i="1"/>
  <c r="M5203" i="1" s="1"/>
  <c r="J5203" i="1"/>
  <c r="O5203" i="1" s="1"/>
  <c r="K5203" i="1"/>
  <c r="L5203" i="1"/>
  <c r="I5204" i="1"/>
  <c r="J5204" i="1"/>
  <c r="O5204" i="1" s="1"/>
  <c r="M5204" i="1"/>
  <c r="I5205" i="1"/>
  <c r="J5205" i="1"/>
  <c r="O5205" i="1" s="1"/>
  <c r="M5205" i="1"/>
  <c r="I5206" i="1"/>
  <c r="M5206" i="1" s="1"/>
  <c r="J5206" i="1"/>
  <c r="O5206" i="1" s="1"/>
  <c r="K5206" i="1"/>
  <c r="L5206" i="1"/>
  <c r="I5207" i="1"/>
  <c r="N5207" i="1" s="1"/>
  <c r="J5207" i="1"/>
  <c r="O5207" i="1" s="1"/>
  <c r="K5207" i="1"/>
  <c r="L5207" i="1"/>
  <c r="M5207" i="1"/>
  <c r="I5208" i="1"/>
  <c r="J5208" i="1"/>
  <c r="O5208" i="1" s="1"/>
  <c r="K5208" i="1"/>
  <c r="L5208" i="1"/>
  <c r="M5208" i="1"/>
  <c r="N5208" i="1"/>
  <c r="I5209" i="1"/>
  <c r="J5209" i="1"/>
  <c r="O5209" i="1" s="1"/>
  <c r="N5209" i="1"/>
  <c r="I5210" i="1"/>
  <c r="J5210" i="1"/>
  <c r="O5210" i="1" s="1"/>
  <c r="K5210" i="1"/>
  <c r="L5210" i="1"/>
  <c r="M5210" i="1"/>
  <c r="N5210" i="1"/>
  <c r="I5211" i="1"/>
  <c r="M5211" i="1" s="1"/>
  <c r="J5211" i="1"/>
  <c r="O5211" i="1" s="1"/>
  <c r="K5211" i="1"/>
  <c r="L5211" i="1"/>
  <c r="N5211" i="1"/>
  <c r="I5212" i="1"/>
  <c r="L5212" i="1" s="1"/>
  <c r="J5212" i="1"/>
  <c r="O5212" i="1" s="1"/>
  <c r="I5213" i="1"/>
  <c r="J5213" i="1"/>
  <c r="O5213" i="1" s="1"/>
  <c r="I5214" i="1"/>
  <c r="M5214" i="1" s="1"/>
  <c r="J5214" i="1"/>
  <c r="O5214" i="1" s="1"/>
  <c r="K5214" i="1"/>
  <c r="L5214" i="1"/>
  <c r="N5214" i="1"/>
  <c r="I5215" i="1"/>
  <c r="N5215" i="1" s="1"/>
  <c r="J5215" i="1"/>
  <c r="O5215" i="1" s="1"/>
  <c r="K5215" i="1"/>
  <c r="L5215" i="1"/>
  <c r="M5215" i="1"/>
  <c r="I5216" i="1"/>
  <c r="J5216" i="1"/>
  <c r="O5216" i="1" s="1"/>
  <c r="L5216" i="1"/>
  <c r="I5217" i="1"/>
  <c r="J5217" i="1"/>
  <c r="O5217" i="1" s="1"/>
  <c r="I5218" i="1"/>
  <c r="J5218" i="1"/>
  <c r="O5218" i="1" s="1"/>
  <c r="K5218" i="1"/>
  <c r="L5218" i="1"/>
  <c r="M5218" i="1"/>
  <c r="N5218" i="1"/>
  <c r="I5219" i="1"/>
  <c r="J5219" i="1"/>
  <c r="O5219" i="1" s="1"/>
  <c r="I5220" i="1"/>
  <c r="J5220" i="1"/>
  <c r="O5220" i="1" s="1"/>
  <c r="L5220" i="1"/>
  <c r="M5220" i="1"/>
  <c r="I5221" i="1"/>
  <c r="J5221" i="1"/>
  <c r="O5221" i="1" s="1"/>
  <c r="K5221" i="1"/>
  <c r="I5222" i="1"/>
  <c r="J5222" i="1"/>
  <c r="O5222" i="1" s="1"/>
  <c r="I5223" i="1"/>
  <c r="N5223" i="1" s="1"/>
  <c r="J5223" i="1"/>
  <c r="O5223" i="1" s="1"/>
  <c r="K5223" i="1"/>
  <c r="L5223" i="1"/>
  <c r="M5223" i="1"/>
  <c r="I5224" i="1"/>
  <c r="J5224" i="1"/>
  <c r="O5224" i="1" s="1"/>
  <c r="M5224" i="1"/>
  <c r="I5225" i="1"/>
  <c r="M5225" i="1" s="1"/>
  <c r="J5225" i="1"/>
  <c r="O5225" i="1" s="1"/>
  <c r="K5225" i="1"/>
  <c r="L5225" i="1"/>
  <c r="N5225" i="1"/>
  <c r="I5226" i="1"/>
  <c r="J5226" i="1"/>
  <c r="O5226" i="1" s="1"/>
  <c r="K5226" i="1"/>
  <c r="L5226" i="1"/>
  <c r="M5226" i="1"/>
  <c r="N5226" i="1"/>
  <c r="I5227" i="1"/>
  <c r="K5227" i="1" s="1"/>
  <c r="J5227" i="1"/>
  <c r="O5227" i="1" s="1"/>
  <c r="L5227" i="1"/>
  <c r="M5227" i="1"/>
  <c r="N5227" i="1"/>
  <c r="I5228" i="1"/>
  <c r="K5228" i="1" s="1"/>
  <c r="J5228" i="1"/>
  <c r="O5228" i="1" s="1"/>
  <c r="N5228" i="1"/>
  <c r="I5229" i="1"/>
  <c r="J5229" i="1"/>
  <c r="O5229" i="1" s="1"/>
  <c r="M5229" i="1"/>
  <c r="I5230" i="1"/>
  <c r="J5230" i="1"/>
  <c r="O5230" i="1" s="1"/>
  <c r="I5231" i="1"/>
  <c r="N5231" i="1" s="1"/>
  <c r="J5231" i="1"/>
  <c r="O5231" i="1" s="1"/>
  <c r="K5231" i="1"/>
  <c r="L5231" i="1"/>
  <c r="M5231" i="1"/>
  <c r="I5232" i="1"/>
  <c r="K5232" i="1" s="1"/>
  <c r="J5232" i="1"/>
  <c r="O5232" i="1" s="1"/>
  <c r="M5232" i="1"/>
  <c r="N5232" i="1"/>
  <c r="I5233" i="1"/>
  <c r="J5233" i="1"/>
  <c r="O5233" i="1" s="1"/>
  <c r="L5233" i="1"/>
  <c r="I5234" i="1"/>
  <c r="J5234" i="1"/>
  <c r="O5234" i="1" s="1"/>
  <c r="K5234" i="1"/>
  <c r="L5234" i="1"/>
  <c r="M5234" i="1"/>
  <c r="N5234" i="1"/>
  <c r="I5235" i="1"/>
  <c r="J5235" i="1"/>
  <c r="O5235" i="1" s="1"/>
  <c r="I5236" i="1"/>
  <c r="K5236" i="1" s="1"/>
  <c r="J5236" i="1"/>
  <c r="O5236" i="1" s="1"/>
  <c r="L5236" i="1"/>
  <c r="M5236" i="1"/>
  <c r="I5237" i="1"/>
  <c r="J5237" i="1"/>
  <c r="O5237" i="1" s="1"/>
  <c r="N5237" i="1"/>
  <c r="I5238" i="1"/>
  <c r="M5238" i="1" s="1"/>
  <c r="J5238" i="1"/>
  <c r="O5238" i="1" s="1"/>
  <c r="K5238" i="1"/>
  <c r="L5238" i="1"/>
  <c r="N5238" i="1"/>
  <c r="I5239" i="1"/>
  <c r="J5239" i="1"/>
  <c r="O5239" i="1" s="1"/>
  <c r="I5240" i="1"/>
  <c r="M5240" i="1" s="1"/>
  <c r="J5240" i="1"/>
  <c r="O5240" i="1" s="1"/>
  <c r="K5240" i="1"/>
  <c r="L5240" i="1"/>
  <c r="N5240" i="1"/>
  <c r="I5241" i="1"/>
  <c r="J5241" i="1"/>
  <c r="O5241" i="1" s="1"/>
  <c r="I5242" i="1"/>
  <c r="J5242" i="1"/>
  <c r="O5242" i="1" s="1"/>
  <c r="K5242" i="1"/>
  <c r="L5242" i="1"/>
  <c r="M5242" i="1"/>
  <c r="N5242" i="1"/>
  <c r="I5243" i="1"/>
  <c r="J5243" i="1"/>
  <c r="O5243" i="1" s="1"/>
  <c r="K5243" i="1"/>
  <c r="L5243" i="1"/>
  <c r="M5243" i="1"/>
  <c r="N5243" i="1"/>
  <c r="I5244" i="1"/>
  <c r="J5244" i="1"/>
  <c r="O5244" i="1" s="1"/>
  <c r="M5244" i="1"/>
  <c r="I5245" i="1"/>
  <c r="J5245" i="1"/>
  <c r="O5245" i="1" s="1"/>
  <c r="K5245" i="1"/>
  <c r="I5246" i="1"/>
  <c r="M5246" i="1" s="1"/>
  <c r="J5246" i="1"/>
  <c r="O5246" i="1" s="1"/>
  <c r="K5246" i="1"/>
  <c r="L5246" i="1"/>
  <c r="N5246" i="1"/>
  <c r="I5247" i="1"/>
  <c r="N5247" i="1" s="1"/>
  <c r="J5247" i="1"/>
  <c r="O5247" i="1" s="1"/>
  <c r="M5247" i="1"/>
  <c r="I5248" i="1"/>
  <c r="J5248" i="1"/>
  <c r="O5248" i="1" s="1"/>
  <c r="I5249" i="1"/>
  <c r="J5249" i="1"/>
  <c r="O5249" i="1" s="1"/>
  <c r="K5249" i="1"/>
  <c r="N5249" i="1"/>
  <c r="I5250" i="1"/>
  <c r="J5250" i="1"/>
  <c r="O5250" i="1" s="1"/>
  <c r="K5250" i="1"/>
  <c r="L5250" i="1"/>
  <c r="M5250" i="1"/>
  <c r="N5250" i="1"/>
  <c r="I5251" i="1"/>
  <c r="N5251" i="1" s="1"/>
  <c r="J5251" i="1"/>
  <c r="O5251" i="1" s="1"/>
  <c r="K5251" i="1"/>
  <c r="L5251" i="1"/>
  <c r="M5251" i="1"/>
  <c r="I5252" i="1"/>
  <c r="J5252" i="1"/>
  <c r="O5252" i="1" s="1"/>
  <c r="I5253" i="1"/>
  <c r="L5253" i="1" s="1"/>
  <c r="J5253" i="1"/>
  <c r="O5253" i="1" s="1"/>
  <c r="K5253" i="1"/>
  <c r="M5253" i="1"/>
  <c r="N5253" i="1"/>
  <c r="I5254" i="1"/>
  <c r="J5254" i="1"/>
  <c r="O5254" i="1" s="1"/>
  <c r="N5254" i="1"/>
  <c r="I5255" i="1"/>
  <c r="N5255" i="1" s="1"/>
  <c r="J5255" i="1"/>
  <c r="O5255" i="1" s="1"/>
  <c r="K5255" i="1"/>
  <c r="L5255" i="1"/>
  <c r="I5256" i="1"/>
  <c r="K5256" i="1" s="1"/>
  <c r="J5256" i="1"/>
  <c r="O5256" i="1" s="1"/>
  <c r="L5256" i="1"/>
  <c r="M5256" i="1"/>
  <c r="N5256" i="1"/>
  <c r="I5257" i="1"/>
  <c r="J5257" i="1"/>
  <c r="O5257" i="1" s="1"/>
  <c r="K5257" i="1"/>
  <c r="L5257" i="1"/>
  <c r="M5257" i="1"/>
  <c r="N5257" i="1"/>
  <c r="I5258" i="1"/>
  <c r="J5258" i="1"/>
  <c r="O5258" i="1" s="1"/>
  <c r="K5258" i="1"/>
  <c r="L5258" i="1"/>
  <c r="M5258" i="1"/>
  <c r="N5258" i="1"/>
  <c r="I5259" i="1"/>
  <c r="J5259" i="1"/>
  <c r="O5259" i="1" s="1"/>
  <c r="I5260" i="1"/>
  <c r="J5260" i="1"/>
  <c r="O5260" i="1" s="1"/>
  <c r="L5260" i="1"/>
  <c r="I5261" i="1"/>
  <c r="L5261" i="1" s="1"/>
  <c r="J5261" i="1"/>
  <c r="O5261" i="1" s="1"/>
  <c r="K5261" i="1"/>
  <c r="M5261" i="1"/>
  <c r="N5261" i="1"/>
  <c r="I5262" i="1"/>
  <c r="M5262" i="1" s="1"/>
  <c r="J5262" i="1"/>
  <c r="O5262" i="1" s="1"/>
  <c r="N5262" i="1"/>
  <c r="I5263" i="1"/>
  <c r="J5263" i="1"/>
  <c r="O5263" i="1" s="1"/>
  <c r="L5263" i="1"/>
  <c r="I5264" i="1"/>
  <c r="J5264" i="1"/>
  <c r="O5264" i="1" s="1"/>
  <c r="K5264" i="1"/>
  <c r="N5264" i="1"/>
  <c r="I5265" i="1"/>
  <c r="N5265" i="1" s="1"/>
  <c r="J5265" i="1"/>
  <c r="O5265" i="1" s="1"/>
  <c r="K5265" i="1"/>
  <c r="L5265" i="1"/>
  <c r="M5265" i="1"/>
  <c r="I5266" i="1"/>
  <c r="J5266" i="1"/>
  <c r="O5266" i="1" s="1"/>
  <c r="K5266" i="1"/>
  <c r="L5266" i="1"/>
  <c r="M5266" i="1"/>
  <c r="N5266" i="1"/>
  <c r="I5267" i="1"/>
  <c r="K5267" i="1" s="1"/>
  <c r="J5267" i="1"/>
  <c r="O5267" i="1" s="1"/>
  <c r="M5267" i="1"/>
  <c r="N5267" i="1"/>
  <c r="I5268" i="1"/>
  <c r="K5268" i="1" s="1"/>
  <c r="J5268" i="1"/>
  <c r="O5268" i="1" s="1"/>
  <c r="L5268" i="1"/>
  <c r="M5268" i="1"/>
  <c r="N5268" i="1"/>
  <c r="I5269" i="1"/>
  <c r="J5269" i="1"/>
  <c r="O5269" i="1" s="1"/>
  <c r="I5270" i="1"/>
  <c r="M5270" i="1" s="1"/>
  <c r="J5270" i="1"/>
  <c r="O5270" i="1" s="1"/>
  <c r="K5270" i="1"/>
  <c r="L5270" i="1"/>
  <c r="I5271" i="1"/>
  <c r="J5271" i="1"/>
  <c r="O5271" i="1" s="1"/>
  <c r="I5272" i="1"/>
  <c r="J5272" i="1"/>
  <c r="O5272" i="1" s="1"/>
  <c r="K5272" i="1"/>
  <c r="L5272" i="1"/>
  <c r="M5272" i="1"/>
  <c r="N5272" i="1"/>
  <c r="I5273" i="1"/>
  <c r="J5273" i="1"/>
  <c r="O5273" i="1" s="1"/>
  <c r="M5273" i="1"/>
  <c r="I5274" i="1"/>
  <c r="J5274" i="1"/>
  <c r="O5274" i="1" s="1"/>
  <c r="K5274" i="1"/>
  <c r="L5274" i="1"/>
  <c r="M5274" i="1"/>
  <c r="N5274" i="1"/>
  <c r="I5275" i="1"/>
  <c r="M5275" i="1" s="1"/>
  <c r="J5275" i="1"/>
  <c r="O5275" i="1" s="1"/>
  <c r="K5275" i="1"/>
  <c r="L5275" i="1"/>
  <c r="N5275" i="1"/>
  <c r="I5276" i="1"/>
  <c r="K5276" i="1" s="1"/>
  <c r="J5276" i="1"/>
  <c r="O5276" i="1" s="1"/>
  <c r="L5276" i="1"/>
  <c r="M5276" i="1"/>
  <c r="N5276" i="1"/>
  <c r="I5277" i="1"/>
  <c r="L5277" i="1" s="1"/>
  <c r="J5277" i="1"/>
  <c r="O5277" i="1" s="1"/>
  <c r="N5277" i="1"/>
  <c r="I5278" i="1"/>
  <c r="J5278" i="1"/>
  <c r="O5278" i="1" s="1"/>
  <c r="L5278" i="1"/>
  <c r="I5279" i="1"/>
  <c r="J5279" i="1"/>
  <c r="O5279" i="1" s="1"/>
  <c r="I5280" i="1"/>
  <c r="N5280" i="1" s="1"/>
  <c r="J5280" i="1"/>
  <c r="O5280" i="1" s="1"/>
  <c r="K5280" i="1"/>
  <c r="L5280" i="1"/>
  <c r="M5280" i="1"/>
  <c r="I5281" i="1"/>
  <c r="K5281" i="1" s="1"/>
  <c r="J5281" i="1"/>
  <c r="O5281" i="1" s="1"/>
  <c r="M5281" i="1"/>
  <c r="N5281" i="1"/>
  <c r="I5282" i="1"/>
  <c r="J5282" i="1"/>
  <c r="O5282" i="1" s="1"/>
  <c r="K5282" i="1"/>
  <c r="L5282" i="1"/>
  <c r="M5282" i="1"/>
  <c r="N5282" i="1"/>
  <c r="I5283" i="1"/>
  <c r="J5283" i="1"/>
  <c r="O5283" i="1" s="1"/>
  <c r="I5284" i="1"/>
  <c r="J5284" i="1"/>
  <c r="O5284" i="1" s="1"/>
  <c r="I5285" i="1"/>
  <c r="L5285" i="1" s="1"/>
  <c r="J5285" i="1"/>
  <c r="O5285" i="1" s="1"/>
  <c r="K5285" i="1"/>
  <c r="M5285" i="1"/>
  <c r="I5286" i="1"/>
  <c r="J5286" i="1"/>
  <c r="O5286" i="1" s="1"/>
  <c r="L5286" i="1"/>
  <c r="I5287" i="1"/>
  <c r="N5287" i="1" s="1"/>
  <c r="J5287" i="1"/>
  <c r="O5287" i="1" s="1"/>
  <c r="K5287" i="1"/>
  <c r="L5287" i="1"/>
  <c r="M5287" i="1"/>
  <c r="I5288" i="1"/>
  <c r="J5288" i="1"/>
  <c r="O5288" i="1" s="1"/>
  <c r="M5288" i="1"/>
  <c r="I5289" i="1"/>
  <c r="M5289" i="1" s="1"/>
  <c r="J5289" i="1"/>
  <c r="O5289" i="1" s="1"/>
  <c r="K5289" i="1"/>
  <c r="L5289" i="1"/>
  <c r="N5289" i="1"/>
  <c r="I5290" i="1"/>
  <c r="J5290" i="1"/>
  <c r="O5290" i="1" s="1"/>
  <c r="K5290" i="1"/>
  <c r="L5290" i="1"/>
  <c r="M5290" i="1"/>
  <c r="N5290" i="1"/>
  <c r="I5291" i="1"/>
  <c r="K5291" i="1" s="1"/>
  <c r="J5291" i="1"/>
  <c r="O5291" i="1" s="1"/>
  <c r="L5291" i="1"/>
  <c r="I5292" i="1"/>
  <c r="K5292" i="1" s="1"/>
  <c r="J5292" i="1"/>
  <c r="O5292" i="1" s="1"/>
  <c r="N5292" i="1"/>
  <c r="I5293" i="1"/>
  <c r="J5293" i="1"/>
  <c r="O5293" i="1" s="1"/>
  <c r="I5294" i="1"/>
  <c r="J5294" i="1"/>
  <c r="O5294" i="1" s="1"/>
  <c r="I5295" i="1"/>
  <c r="N5295" i="1" s="1"/>
  <c r="J5295" i="1"/>
  <c r="O5295" i="1" s="1"/>
  <c r="K5295" i="1"/>
  <c r="L5295" i="1"/>
  <c r="M5295" i="1"/>
  <c r="I5296" i="1"/>
  <c r="K5296" i="1" s="1"/>
  <c r="J5296" i="1"/>
  <c r="O5296" i="1" s="1"/>
  <c r="M5296" i="1"/>
  <c r="N5296" i="1"/>
  <c r="I5297" i="1"/>
  <c r="J5297" i="1"/>
  <c r="O5297" i="1" s="1"/>
  <c r="L5297" i="1"/>
  <c r="I5298" i="1"/>
  <c r="J5298" i="1"/>
  <c r="O5298" i="1" s="1"/>
  <c r="K5298" i="1"/>
  <c r="L5298" i="1"/>
  <c r="M5298" i="1"/>
  <c r="N5298" i="1"/>
  <c r="I5299" i="1"/>
  <c r="J5299" i="1"/>
  <c r="O5299" i="1" s="1"/>
  <c r="I5300" i="1"/>
  <c r="K5300" i="1" s="1"/>
  <c r="J5300" i="1"/>
  <c r="O5300" i="1" s="1"/>
  <c r="L5300" i="1"/>
  <c r="M5300" i="1"/>
  <c r="I5301" i="1"/>
  <c r="J5301" i="1"/>
  <c r="O5301" i="1" s="1"/>
  <c r="I5302" i="1"/>
  <c r="M5302" i="1" s="1"/>
  <c r="J5302" i="1"/>
  <c r="O5302" i="1" s="1"/>
  <c r="K5302" i="1"/>
  <c r="L5302" i="1"/>
  <c r="N5302" i="1"/>
  <c r="I5303" i="1"/>
  <c r="J5303" i="1"/>
  <c r="O5303" i="1" s="1"/>
  <c r="M5303" i="1"/>
  <c r="I5304" i="1"/>
  <c r="M5304" i="1" s="1"/>
  <c r="J5304" i="1"/>
  <c r="O5304" i="1" s="1"/>
  <c r="K5304" i="1"/>
  <c r="L5304" i="1"/>
  <c r="N5304" i="1"/>
  <c r="I5305" i="1"/>
  <c r="K5305" i="1" s="1"/>
  <c r="J5305" i="1"/>
  <c r="O5305" i="1" s="1"/>
  <c r="L5305" i="1"/>
  <c r="M5305" i="1"/>
  <c r="N5305" i="1"/>
  <c r="I5306" i="1"/>
  <c r="J5306" i="1"/>
  <c r="O5306" i="1" s="1"/>
  <c r="K5306" i="1"/>
  <c r="L5306" i="1"/>
  <c r="M5306" i="1"/>
  <c r="N5306" i="1"/>
  <c r="I5307" i="1"/>
  <c r="J5307" i="1"/>
  <c r="O5307" i="1" s="1"/>
  <c r="K5307" i="1"/>
  <c r="L5307" i="1"/>
  <c r="M5307" i="1"/>
  <c r="N5307" i="1"/>
  <c r="I5308" i="1"/>
  <c r="J5308" i="1"/>
  <c r="O5308" i="1" s="1"/>
  <c r="M5308" i="1"/>
  <c r="I5309" i="1"/>
  <c r="J5309" i="1"/>
  <c r="O5309" i="1" s="1"/>
  <c r="K5309" i="1"/>
  <c r="I5310" i="1"/>
  <c r="M5310" i="1" s="1"/>
  <c r="J5310" i="1"/>
  <c r="O5310" i="1" s="1"/>
  <c r="K5310" i="1"/>
  <c r="L5310" i="1"/>
  <c r="N5310" i="1"/>
  <c r="I5311" i="1"/>
  <c r="N5311" i="1" s="1"/>
  <c r="J5311" i="1"/>
  <c r="O5311" i="1" s="1"/>
  <c r="M5311" i="1"/>
  <c r="I5312" i="1"/>
  <c r="J5312" i="1"/>
  <c r="O5312" i="1" s="1"/>
  <c r="L5312" i="1"/>
  <c r="I5313" i="1"/>
  <c r="N5313" i="1" s="1"/>
  <c r="J5313" i="1"/>
  <c r="O5313" i="1" s="1"/>
  <c r="K5313" i="1"/>
  <c r="I5314" i="1"/>
  <c r="J5314" i="1"/>
  <c r="O5314" i="1" s="1"/>
  <c r="K5314" i="1"/>
  <c r="L5314" i="1"/>
  <c r="M5314" i="1"/>
  <c r="N5314" i="1"/>
  <c r="I5315" i="1"/>
  <c r="N5315" i="1" s="1"/>
  <c r="J5315" i="1"/>
  <c r="O5315" i="1" s="1"/>
  <c r="K5315" i="1"/>
  <c r="L5315" i="1"/>
  <c r="M5315" i="1"/>
  <c r="I5316" i="1"/>
  <c r="J5316" i="1"/>
  <c r="O5316" i="1" s="1"/>
  <c r="M5316" i="1"/>
  <c r="N5316" i="1"/>
  <c r="I5317" i="1"/>
  <c r="L5317" i="1" s="1"/>
  <c r="J5317" i="1"/>
  <c r="O5317" i="1" s="1"/>
  <c r="K5317" i="1"/>
  <c r="M5317" i="1"/>
  <c r="N5317" i="1"/>
  <c r="I5318" i="1"/>
  <c r="J5318" i="1"/>
  <c r="O5318" i="1" s="1"/>
  <c r="N5318" i="1"/>
  <c r="I5319" i="1"/>
  <c r="N5319" i="1" s="1"/>
  <c r="J5319" i="1"/>
  <c r="O5319" i="1" s="1"/>
  <c r="K5319" i="1"/>
  <c r="L5319" i="1"/>
  <c r="I5320" i="1"/>
  <c r="K5320" i="1" s="1"/>
  <c r="J5320" i="1"/>
  <c r="O5320" i="1" s="1"/>
  <c r="L5320" i="1"/>
  <c r="M5320" i="1"/>
  <c r="N5320" i="1"/>
  <c r="I5321" i="1"/>
  <c r="J5321" i="1"/>
  <c r="O5321" i="1" s="1"/>
  <c r="K5321" i="1"/>
  <c r="L5321" i="1"/>
  <c r="M5321" i="1"/>
  <c r="N5321" i="1"/>
  <c r="I5322" i="1"/>
  <c r="J5322" i="1"/>
  <c r="O5322" i="1" s="1"/>
  <c r="K5322" i="1"/>
  <c r="L5322" i="1"/>
  <c r="M5322" i="1"/>
  <c r="N5322" i="1"/>
  <c r="I5323" i="1"/>
  <c r="J5323" i="1"/>
  <c r="O5323" i="1" s="1"/>
  <c r="I5324" i="1"/>
  <c r="J5324" i="1"/>
  <c r="O5324" i="1" s="1"/>
  <c r="I5325" i="1"/>
  <c r="L5325" i="1" s="1"/>
  <c r="J5325" i="1"/>
  <c r="O5325" i="1" s="1"/>
  <c r="K5325" i="1"/>
  <c r="M5325" i="1"/>
  <c r="N5325" i="1"/>
  <c r="I5326" i="1"/>
  <c r="M5326" i="1" s="1"/>
  <c r="J5326" i="1"/>
  <c r="O5326" i="1" s="1"/>
  <c r="N5326" i="1"/>
  <c r="I5327" i="1"/>
  <c r="J5327" i="1"/>
  <c r="O5327" i="1" s="1"/>
  <c r="I5328" i="1"/>
  <c r="J5328" i="1"/>
  <c r="O5328" i="1" s="1"/>
  <c r="K5328" i="1"/>
  <c r="N5328" i="1"/>
  <c r="I5329" i="1"/>
  <c r="N5329" i="1" s="1"/>
  <c r="J5329" i="1"/>
  <c r="O5329" i="1" s="1"/>
  <c r="K5329" i="1"/>
  <c r="L5329" i="1"/>
  <c r="M5329" i="1"/>
  <c r="I5330" i="1"/>
  <c r="J5330" i="1"/>
  <c r="O5330" i="1" s="1"/>
  <c r="K5330" i="1"/>
  <c r="L5330" i="1"/>
  <c r="M5330" i="1"/>
  <c r="N5330" i="1"/>
  <c r="I5331" i="1"/>
  <c r="K5331" i="1" s="1"/>
  <c r="J5331" i="1"/>
  <c r="O5331" i="1" s="1"/>
  <c r="M5331" i="1"/>
  <c r="N5331" i="1"/>
  <c r="I5332" i="1"/>
  <c r="K5332" i="1" s="1"/>
  <c r="J5332" i="1"/>
  <c r="O5332" i="1" s="1"/>
  <c r="L5332" i="1"/>
  <c r="M5332" i="1"/>
  <c r="N5332" i="1"/>
  <c r="I5333" i="1"/>
  <c r="J5333" i="1"/>
  <c r="O5333" i="1" s="1"/>
  <c r="I5334" i="1"/>
  <c r="M5334" i="1" s="1"/>
  <c r="J5334" i="1"/>
  <c r="O5334" i="1" s="1"/>
  <c r="K5334" i="1"/>
  <c r="L5334" i="1"/>
  <c r="I5335" i="1"/>
  <c r="J5335" i="1"/>
  <c r="O5335" i="1" s="1"/>
  <c r="L5335" i="1"/>
  <c r="I5336" i="1"/>
  <c r="J5336" i="1"/>
  <c r="O5336" i="1" s="1"/>
  <c r="K5336" i="1"/>
  <c r="L5336" i="1"/>
  <c r="M5336" i="1"/>
  <c r="N5336" i="1"/>
  <c r="I5337" i="1"/>
  <c r="J5337" i="1"/>
  <c r="O5337" i="1" s="1"/>
  <c r="M5337" i="1"/>
  <c r="I5338" i="1"/>
  <c r="J5338" i="1"/>
  <c r="O5338" i="1" s="1"/>
  <c r="K5338" i="1"/>
  <c r="L5338" i="1"/>
  <c r="M5338" i="1"/>
  <c r="N5338" i="1"/>
  <c r="I5339" i="1"/>
  <c r="M5339" i="1" s="1"/>
  <c r="J5339" i="1"/>
  <c r="O5339" i="1" s="1"/>
  <c r="K5339" i="1"/>
  <c r="L5339" i="1"/>
  <c r="N5339" i="1"/>
  <c r="I5340" i="1"/>
  <c r="K5340" i="1" s="1"/>
  <c r="J5340" i="1"/>
  <c r="O5340" i="1" s="1"/>
  <c r="L5340" i="1"/>
  <c r="M5340" i="1"/>
  <c r="N5340" i="1"/>
  <c r="I5341" i="1"/>
  <c r="L5341" i="1" s="1"/>
  <c r="J5341" i="1"/>
  <c r="O5341" i="1" s="1"/>
  <c r="N5341" i="1"/>
  <c r="I5342" i="1"/>
  <c r="J5342" i="1"/>
  <c r="O5342" i="1" s="1"/>
  <c r="L5342" i="1"/>
  <c r="I5343" i="1"/>
  <c r="J5343" i="1"/>
  <c r="O5343" i="1" s="1"/>
  <c r="K5343" i="1"/>
  <c r="I5344" i="1"/>
  <c r="N5344" i="1" s="1"/>
  <c r="J5344" i="1"/>
  <c r="O5344" i="1" s="1"/>
  <c r="K5344" i="1"/>
  <c r="L5344" i="1"/>
  <c r="M5344" i="1"/>
  <c r="I5345" i="1"/>
  <c r="K5345" i="1" s="1"/>
  <c r="J5345" i="1"/>
  <c r="O5345" i="1" s="1"/>
  <c r="M5345" i="1"/>
  <c r="N5345" i="1"/>
  <c r="I5346" i="1"/>
  <c r="J5346" i="1"/>
  <c r="O5346" i="1" s="1"/>
  <c r="K5346" i="1"/>
  <c r="L5346" i="1"/>
  <c r="M5346" i="1"/>
  <c r="N5346" i="1"/>
  <c r="I5347" i="1"/>
  <c r="J5347" i="1"/>
  <c r="O5347" i="1" s="1"/>
  <c r="L5347" i="1"/>
  <c r="I5348" i="1"/>
  <c r="N5348" i="1" s="1"/>
  <c r="J5348" i="1"/>
  <c r="O5348" i="1" s="1"/>
  <c r="I5349" i="1"/>
  <c r="L5349" i="1" s="1"/>
  <c r="J5349" i="1"/>
  <c r="O5349" i="1" s="1"/>
  <c r="K5349" i="1"/>
  <c r="M5349" i="1"/>
  <c r="I5350" i="1"/>
  <c r="J5350" i="1"/>
  <c r="O5350" i="1" s="1"/>
  <c r="L5350" i="1"/>
  <c r="N5350" i="1"/>
  <c r="I5351" i="1"/>
  <c r="N5351" i="1" s="1"/>
  <c r="J5351" i="1"/>
  <c r="O5351" i="1" s="1"/>
  <c r="K5351" i="1"/>
  <c r="L5351" i="1"/>
  <c r="M5351" i="1"/>
  <c r="I5352" i="1"/>
  <c r="J5352" i="1"/>
  <c r="O5352" i="1" s="1"/>
  <c r="I5353" i="1"/>
  <c r="M5353" i="1" s="1"/>
  <c r="J5353" i="1"/>
  <c r="O5353" i="1" s="1"/>
  <c r="K5353" i="1"/>
  <c r="L5353" i="1"/>
  <c r="N5353" i="1"/>
  <c r="I5354" i="1"/>
  <c r="J5354" i="1"/>
  <c r="O5354" i="1" s="1"/>
  <c r="K5354" i="1"/>
  <c r="L5354" i="1"/>
  <c r="M5354" i="1"/>
  <c r="N5354" i="1"/>
  <c r="I5355" i="1"/>
  <c r="J5355" i="1"/>
  <c r="O5355" i="1" s="1"/>
  <c r="I5356" i="1"/>
  <c r="K5356" i="1" s="1"/>
  <c r="J5356" i="1"/>
  <c r="O5356" i="1" s="1"/>
  <c r="N5356" i="1"/>
  <c r="I5357" i="1"/>
  <c r="J5357" i="1"/>
  <c r="O5357" i="1" s="1"/>
  <c r="M5357" i="1"/>
  <c r="I5358" i="1"/>
  <c r="K5358" i="1" s="1"/>
  <c r="J5358" i="1"/>
  <c r="O5358" i="1" s="1"/>
  <c r="I5359" i="1"/>
  <c r="N5359" i="1" s="1"/>
  <c r="J5359" i="1"/>
  <c r="O5359" i="1" s="1"/>
  <c r="K5359" i="1"/>
  <c r="L5359" i="1"/>
  <c r="M5359" i="1"/>
  <c r="I5360" i="1"/>
  <c r="K5360" i="1" s="1"/>
  <c r="J5360" i="1"/>
  <c r="O5360" i="1" s="1"/>
  <c r="M5360" i="1"/>
  <c r="N5360" i="1"/>
  <c r="I5361" i="1"/>
  <c r="J5361" i="1"/>
  <c r="O5361" i="1" s="1"/>
  <c r="I5362" i="1"/>
  <c r="J5362" i="1"/>
  <c r="O5362" i="1" s="1"/>
  <c r="K5362" i="1"/>
  <c r="L5362" i="1"/>
  <c r="M5362" i="1"/>
  <c r="N5362" i="1"/>
  <c r="I5363" i="1"/>
  <c r="J5363" i="1"/>
  <c r="O5363" i="1" s="1"/>
  <c r="K5363" i="1"/>
  <c r="N5363" i="1"/>
  <c r="I5364" i="1"/>
  <c r="K5364" i="1" s="1"/>
  <c r="J5364" i="1"/>
  <c r="O5364" i="1" s="1"/>
  <c r="L5364" i="1"/>
  <c r="M5364" i="1"/>
  <c r="I5365" i="1"/>
  <c r="J5365" i="1"/>
  <c r="O5365" i="1" s="1"/>
  <c r="M5365" i="1"/>
  <c r="I5366" i="1"/>
  <c r="M5366" i="1" s="1"/>
  <c r="J5366" i="1"/>
  <c r="O5366" i="1" s="1"/>
  <c r="K5366" i="1"/>
  <c r="L5366" i="1"/>
  <c r="N5366" i="1"/>
  <c r="I5367" i="1"/>
  <c r="J5367" i="1"/>
  <c r="O5367" i="1" s="1"/>
  <c r="M5367" i="1"/>
  <c r="I5368" i="1"/>
  <c r="M5368" i="1" s="1"/>
  <c r="J5368" i="1"/>
  <c r="O5368" i="1" s="1"/>
  <c r="K5368" i="1"/>
  <c r="L5368" i="1"/>
  <c r="N5368" i="1"/>
  <c r="I5369" i="1"/>
  <c r="K5369" i="1" s="1"/>
  <c r="J5369" i="1"/>
  <c r="O5369" i="1" s="1"/>
  <c r="L5369" i="1"/>
  <c r="I5370" i="1"/>
  <c r="J5370" i="1"/>
  <c r="O5370" i="1" s="1"/>
  <c r="K5370" i="1"/>
  <c r="L5370" i="1"/>
  <c r="M5370" i="1"/>
  <c r="N5370" i="1"/>
  <c r="I5371" i="1"/>
  <c r="J5371" i="1"/>
  <c r="O5371" i="1" s="1"/>
  <c r="K5371" i="1"/>
  <c r="L5371" i="1"/>
  <c r="M5371" i="1"/>
  <c r="N5371" i="1"/>
  <c r="I5372" i="1"/>
  <c r="J5372" i="1"/>
  <c r="O5372" i="1" s="1"/>
  <c r="M5372" i="1"/>
  <c r="I5373" i="1"/>
  <c r="J5373" i="1"/>
  <c r="O5373" i="1" s="1"/>
  <c r="I5374" i="1"/>
  <c r="M5374" i="1" s="1"/>
  <c r="J5374" i="1"/>
  <c r="O5374" i="1" s="1"/>
  <c r="K5374" i="1"/>
  <c r="L5374" i="1"/>
  <c r="N5374" i="1"/>
  <c r="I5375" i="1"/>
  <c r="N5375" i="1" s="1"/>
  <c r="J5375" i="1"/>
  <c r="O5375" i="1" s="1"/>
  <c r="M5375" i="1"/>
  <c r="I5376" i="1"/>
  <c r="J5376" i="1"/>
  <c r="O5376" i="1" s="1"/>
  <c r="L5376" i="1"/>
  <c r="I5377" i="1"/>
  <c r="J5377" i="1"/>
  <c r="O5377" i="1" s="1"/>
  <c r="N5377" i="1"/>
  <c r="I5378" i="1"/>
  <c r="J5378" i="1"/>
  <c r="O5378" i="1" s="1"/>
  <c r="K5378" i="1"/>
  <c r="L5378" i="1"/>
  <c r="M5378" i="1"/>
  <c r="N5378" i="1"/>
  <c r="I5379" i="1"/>
  <c r="N5379" i="1" s="1"/>
  <c r="J5379" i="1"/>
  <c r="O5379" i="1" s="1"/>
  <c r="K5379" i="1"/>
  <c r="L5379" i="1"/>
  <c r="M5379" i="1"/>
  <c r="I5380" i="1"/>
  <c r="N5380" i="1" s="1"/>
  <c r="J5380" i="1"/>
  <c r="O5380" i="1" s="1"/>
  <c r="M5380" i="1"/>
  <c r="I5381" i="1"/>
  <c r="L5381" i="1" s="1"/>
  <c r="J5381" i="1"/>
  <c r="O5381" i="1" s="1"/>
  <c r="K5381" i="1"/>
  <c r="M5381" i="1"/>
  <c r="N5381" i="1"/>
  <c r="I5382" i="1"/>
  <c r="J5382" i="1"/>
  <c r="O5382" i="1" s="1"/>
  <c r="N5382" i="1"/>
  <c r="I5383" i="1"/>
  <c r="N5383" i="1" s="1"/>
  <c r="J5383" i="1"/>
  <c r="O5383" i="1" s="1"/>
  <c r="K5383" i="1"/>
  <c r="L5383" i="1"/>
  <c r="I5384" i="1"/>
  <c r="N5384" i="1" s="1"/>
  <c r="J5384" i="1"/>
  <c r="O5384" i="1" s="1"/>
  <c r="M5384" i="1"/>
  <c r="I5385" i="1"/>
  <c r="J5385" i="1"/>
  <c r="O5385" i="1" s="1"/>
  <c r="K5385" i="1"/>
  <c r="L5385" i="1"/>
  <c r="M5385" i="1"/>
  <c r="N5385" i="1"/>
  <c r="I5386" i="1"/>
  <c r="J5386" i="1"/>
  <c r="O5386" i="1" s="1"/>
  <c r="K5386" i="1"/>
  <c r="L5386" i="1"/>
  <c r="M5386" i="1"/>
  <c r="N5386" i="1"/>
  <c r="I5387" i="1"/>
  <c r="J5387" i="1"/>
  <c r="O5387" i="1" s="1"/>
  <c r="I5388" i="1"/>
  <c r="J5388" i="1"/>
  <c r="O5388" i="1" s="1"/>
  <c r="L5388" i="1"/>
  <c r="I5389" i="1"/>
  <c r="L5389" i="1" s="1"/>
  <c r="J5389" i="1"/>
  <c r="O5389" i="1" s="1"/>
  <c r="K5389" i="1"/>
  <c r="M5389" i="1"/>
  <c r="N5389" i="1"/>
  <c r="I5390" i="1"/>
  <c r="M5390" i="1" s="1"/>
  <c r="J5390" i="1"/>
  <c r="O5390" i="1" s="1"/>
  <c r="N5390" i="1"/>
  <c r="I5391" i="1"/>
  <c r="J5391" i="1"/>
  <c r="O5391" i="1" s="1"/>
  <c r="I5392" i="1"/>
  <c r="J5392" i="1"/>
  <c r="O5392" i="1" s="1"/>
  <c r="I5393" i="1"/>
  <c r="N5393" i="1" s="1"/>
  <c r="J5393" i="1"/>
  <c r="O5393" i="1" s="1"/>
  <c r="K5393" i="1"/>
  <c r="L5393" i="1"/>
  <c r="M5393" i="1"/>
  <c r="I5394" i="1"/>
  <c r="J5394" i="1"/>
  <c r="O5394" i="1" s="1"/>
  <c r="K5394" i="1"/>
  <c r="L5394" i="1"/>
  <c r="M5394" i="1"/>
  <c r="N5394" i="1"/>
  <c r="I5395" i="1"/>
  <c r="K5395" i="1" s="1"/>
  <c r="J5395" i="1"/>
  <c r="O5395" i="1" s="1"/>
  <c r="M5395" i="1"/>
  <c r="N5395" i="1"/>
  <c r="I5396" i="1"/>
  <c r="K5396" i="1" s="1"/>
  <c r="J5396" i="1"/>
  <c r="O5396" i="1" s="1"/>
  <c r="L5396" i="1"/>
  <c r="M5396" i="1"/>
  <c r="N5396" i="1"/>
  <c r="I5397" i="1"/>
  <c r="J5397" i="1"/>
  <c r="O5397" i="1" s="1"/>
  <c r="I5398" i="1"/>
  <c r="M5398" i="1" s="1"/>
  <c r="J5398" i="1"/>
  <c r="O5398" i="1" s="1"/>
  <c r="K5398" i="1"/>
  <c r="L5398" i="1"/>
  <c r="I5399" i="1"/>
  <c r="J5399" i="1"/>
  <c r="O5399" i="1" s="1"/>
  <c r="L5399" i="1"/>
  <c r="M5399" i="1"/>
  <c r="I5400" i="1"/>
  <c r="J5400" i="1"/>
  <c r="O5400" i="1" s="1"/>
  <c r="K5400" i="1"/>
  <c r="L5400" i="1"/>
  <c r="M5400" i="1"/>
  <c r="N5400" i="1"/>
  <c r="I5401" i="1"/>
  <c r="J5401" i="1"/>
  <c r="O5401" i="1" s="1"/>
  <c r="I5402" i="1"/>
  <c r="J5402" i="1"/>
  <c r="O5402" i="1" s="1"/>
  <c r="K5402" i="1"/>
  <c r="L5402" i="1"/>
  <c r="M5402" i="1"/>
  <c r="N5402" i="1"/>
  <c r="I5403" i="1"/>
  <c r="M5403" i="1" s="1"/>
  <c r="J5403" i="1"/>
  <c r="O5403" i="1" s="1"/>
  <c r="K5403" i="1"/>
  <c r="L5403" i="1"/>
  <c r="N5403" i="1"/>
  <c r="I5404" i="1"/>
  <c r="K5404" i="1" s="1"/>
  <c r="J5404" i="1"/>
  <c r="O5404" i="1" s="1"/>
  <c r="L5404" i="1"/>
  <c r="M5404" i="1"/>
  <c r="N5404" i="1"/>
  <c r="I5405" i="1"/>
  <c r="L5405" i="1" s="1"/>
  <c r="J5405" i="1"/>
  <c r="O5405" i="1" s="1"/>
  <c r="N5405" i="1"/>
  <c r="I5406" i="1"/>
  <c r="J5406" i="1"/>
  <c r="O5406" i="1" s="1"/>
  <c r="I5407" i="1"/>
  <c r="J5407" i="1"/>
  <c r="O5407" i="1" s="1"/>
  <c r="K5407" i="1"/>
  <c r="I5408" i="1"/>
  <c r="N5408" i="1" s="1"/>
  <c r="J5408" i="1"/>
  <c r="O5408" i="1" s="1"/>
  <c r="K5408" i="1"/>
  <c r="L5408" i="1"/>
  <c r="M5408" i="1"/>
  <c r="I5409" i="1"/>
  <c r="K5409" i="1" s="1"/>
  <c r="J5409" i="1"/>
  <c r="O5409" i="1" s="1"/>
  <c r="M5409" i="1"/>
  <c r="N5409" i="1"/>
  <c r="I5410" i="1"/>
  <c r="J5410" i="1"/>
  <c r="O5410" i="1" s="1"/>
  <c r="K5410" i="1"/>
  <c r="L5410" i="1"/>
  <c r="M5410" i="1"/>
  <c r="N5410" i="1"/>
  <c r="I5411" i="1"/>
  <c r="J5411" i="1"/>
  <c r="O5411" i="1" s="1"/>
  <c r="L5411" i="1"/>
  <c r="I5412" i="1"/>
  <c r="J5412" i="1"/>
  <c r="O5412" i="1" s="1"/>
  <c r="N5412" i="1"/>
  <c r="I5413" i="1"/>
  <c r="L5413" i="1" s="1"/>
  <c r="J5413" i="1"/>
  <c r="O5413" i="1" s="1"/>
  <c r="K5413" i="1"/>
  <c r="M5413" i="1"/>
  <c r="I5414" i="1"/>
  <c r="J5414" i="1"/>
  <c r="O5414" i="1" s="1"/>
  <c r="L5414" i="1"/>
  <c r="N5414" i="1"/>
  <c r="I5415" i="1"/>
  <c r="N5415" i="1" s="1"/>
  <c r="J5415" i="1"/>
  <c r="O5415" i="1" s="1"/>
  <c r="K5415" i="1"/>
  <c r="L5415" i="1"/>
  <c r="M5415" i="1"/>
  <c r="I5416" i="1"/>
  <c r="J5416" i="1"/>
  <c r="O5416" i="1" s="1"/>
  <c r="I5417" i="1"/>
  <c r="M5417" i="1" s="1"/>
  <c r="J5417" i="1"/>
  <c r="O5417" i="1" s="1"/>
  <c r="K5417" i="1"/>
  <c r="L5417" i="1"/>
  <c r="N5417" i="1"/>
  <c r="I5418" i="1"/>
  <c r="J5418" i="1"/>
  <c r="O5418" i="1" s="1"/>
  <c r="K5418" i="1"/>
  <c r="L5418" i="1"/>
  <c r="M5418" i="1"/>
  <c r="N5418" i="1"/>
  <c r="I5419" i="1"/>
  <c r="J5419" i="1"/>
  <c r="O5419" i="1" s="1"/>
  <c r="N5419" i="1"/>
  <c r="I5420" i="1"/>
  <c r="K5420" i="1" s="1"/>
  <c r="J5420" i="1"/>
  <c r="O5420" i="1" s="1"/>
  <c r="N5420" i="1"/>
  <c r="I5421" i="1"/>
  <c r="J5421" i="1"/>
  <c r="O5421" i="1" s="1"/>
  <c r="M5421" i="1"/>
  <c r="I5422" i="1"/>
  <c r="J5422" i="1"/>
  <c r="O5422" i="1" s="1"/>
  <c r="K5422" i="1"/>
  <c r="I5423" i="1"/>
  <c r="N5423" i="1" s="1"/>
  <c r="J5423" i="1"/>
  <c r="O5423" i="1" s="1"/>
  <c r="K5423" i="1"/>
  <c r="L5423" i="1"/>
  <c r="M5423" i="1"/>
  <c r="I5424" i="1"/>
  <c r="K5424" i="1" s="1"/>
  <c r="J5424" i="1"/>
  <c r="O5424" i="1" s="1"/>
  <c r="M5424" i="1"/>
  <c r="N5424" i="1"/>
  <c r="I5425" i="1"/>
  <c r="J5425" i="1"/>
  <c r="O5425" i="1" s="1"/>
  <c r="L5425" i="1"/>
  <c r="I5426" i="1"/>
  <c r="J5426" i="1"/>
  <c r="O5426" i="1" s="1"/>
  <c r="K5426" i="1"/>
  <c r="L5426" i="1"/>
  <c r="M5426" i="1"/>
  <c r="N5426" i="1"/>
  <c r="I5427" i="1"/>
  <c r="J5427" i="1"/>
  <c r="O5427" i="1" s="1"/>
  <c r="K5427" i="1"/>
  <c r="N5427" i="1"/>
  <c r="I5428" i="1"/>
  <c r="K5428" i="1" s="1"/>
  <c r="J5428" i="1"/>
  <c r="O5428" i="1" s="1"/>
  <c r="L5428" i="1"/>
  <c r="M5428" i="1"/>
  <c r="I5429" i="1"/>
  <c r="J5429" i="1"/>
  <c r="O5429" i="1" s="1"/>
  <c r="M5429" i="1"/>
  <c r="N5429" i="1"/>
  <c r="I5430" i="1"/>
  <c r="M5430" i="1" s="1"/>
  <c r="J5430" i="1"/>
  <c r="O5430" i="1" s="1"/>
  <c r="K5430" i="1"/>
  <c r="L5430" i="1"/>
  <c r="N5430" i="1"/>
  <c r="I5431" i="1"/>
  <c r="J5431" i="1"/>
  <c r="O5431" i="1" s="1"/>
  <c r="I5432" i="1"/>
  <c r="M5432" i="1" s="1"/>
  <c r="J5432" i="1"/>
  <c r="O5432" i="1" s="1"/>
  <c r="K5432" i="1"/>
  <c r="L5432" i="1"/>
  <c r="N5432" i="1"/>
  <c r="I5433" i="1"/>
  <c r="J5433" i="1"/>
  <c r="O5433" i="1" s="1"/>
  <c r="I5434" i="1"/>
  <c r="J5434" i="1"/>
  <c r="O5434" i="1" s="1"/>
  <c r="K5434" i="1"/>
  <c r="L5434" i="1"/>
  <c r="M5434" i="1"/>
  <c r="N5434" i="1"/>
  <c r="I5435" i="1"/>
  <c r="J5435" i="1"/>
  <c r="O5435" i="1" s="1"/>
  <c r="K5435" i="1"/>
  <c r="L5435" i="1"/>
  <c r="M5435" i="1"/>
  <c r="N5435" i="1"/>
  <c r="I5436" i="1"/>
  <c r="J5436" i="1"/>
  <c r="O5436" i="1" s="1"/>
  <c r="I5437" i="1"/>
  <c r="J5437" i="1"/>
  <c r="O5437" i="1" s="1"/>
  <c r="I5438" i="1"/>
  <c r="M5438" i="1" s="1"/>
  <c r="J5438" i="1"/>
  <c r="O5438" i="1" s="1"/>
  <c r="K5438" i="1"/>
  <c r="L5438" i="1"/>
  <c r="N5438" i="1"/>
  <c r="I5439" i="1"/>
  <c r="N5439" i="1" s="1"/>
  <c r="J5439" i="1"/>
  <c r="O5439" i="1" s="1"/>
  <c r="M5439" i="1"/>
  <c r="I5440" i="1"/>
  <c r="J5440" i="1"/>
  <c r="O5440" i="1" s="1"/>
  <c r="L5440" i="1"/>
  <c r="I5441" i="1"/>
  <c r="J5441" i="1"/>
  <c r="O5441" i="1" s="1"/>
  <c r="I5442" i="1"/>
  <c r="J5442" i="1"/>
  <c r="O5442" i="1" s="1"/>
  <c r="K5442" i="1"/>
  <c r="L5442" i="1"/>
  <c r="M5442" i="1"/>
  <c r="N5442" i="1"/>
  <c r="I5443" i="1"/>
  <c r="N5443" i="1" s="1"/>
  <c r="J5443" i="1"/>
  <c r="O5443" i="1" s="1"/>
  <c r="K5443" i="1"/>
  <c r="L5443" i="1"/>
  <c r="M5443" i="1"/>
  <c r="I5444" i="1"/>
  <c r="J5444" i="1"/>
  <c r="O5444" i="1" s="1"/>
  <c r="N5444" i="1"/>
  <c r="I5445" i="1"/>
  <c r="L5445" i="1" s="1"/>
  <c r="J5445" i="1"/>
  <c r="O5445" i="1" s="1"/>
  <c r="K5445" i="1"/>
  <c r="M5445" i="1"/>
  <c r="N5445" i="1"/>
  <c r="I5446" i="1"/>
  <c r="J5446" i="1"/>
  <c r="O5446" i="1" s="1"/>
  <c r="I5447" i="1"/>
  <c r="J5447" i="1"/>
  <c r="O5447" i="1" s="1"/>
  <c r="I5448" i="1"/>
  <c r="M5448" i="1" s="1"/>
  <c r="J5448" i="1"/>
  <c r="O5448" i="1" s="1"/>
  <c r="K5448" i="1"/>
  <c r="L5448" i="1"/>
  <c r="N5448" i="1"/>
  <c r="I5449" i="1"/>
  <c r="N5449" i="1" s="1"/>
  <c r="J5449" i="1"/>
  <c r="O5449" i="1" s="1"/>
  <c r="K5449" i="1"/>
  <c r="L5449" i="1"/>
  <c r="M5449" i="1"/>
  <c r="I5450" i="1"/>
  <c r="J5450" i="1"/>
  <c r="O5450" i="1" s="1"/>
  <c r="I5451" i="1"/>
  <c r="K5451" i="1" s="1"/>
  <c r="J5451" i="1"/>
  <c r="O5451" i="1" s="1"/>
  <c r="M5451" i="1"/>
  <c r="N5451" i="1"/>
  <c r="I5452" i="1"/>
  <c r="J5452" i="1"/>
  <c r="O5452" i="1" s="1"/>
  <c r="K5452" i="1"/>
  <c r="L5452" i="1"/>
  <c r="M5452" i="1"/>
  <c r="N5452" i="1"/>
  <c r="I5453" i="1"/>
  <c r="J5453" i="1"/>
  <c r="O5453" i="1" s="1"/>
  <c r="I5454" i="1"/>
  <c r="J5454" i="1"/>
  <c r="O5454" i="1" s="1"/>
  <c r="I5455" i="1"/>
  <c r="J5455" i="1"/>
  <c r="O5455" i="1" s="1"/>
  <c r="I5456" i="1"/>
  <c r="M5456" i="1" s="1"/>
  <c r="J5456" i="1"/>
  <c r="O5456" i="1" s="1"/>
  <c r="K5456" i="1"/>
  <c r="L5456" i="1"/>
  <c r="N5456" i="1"/>
  <c r="I5457" i="1"/>
  <c r="N5457" i="1" s="1"/>
  <c r="J5457" i="1"/>
  <c r="O5457" i="1" s="1"/>
  <c r="K5457" i="1"/>
  <c r="L5457" i="1"/>
  <c r="M5457" i="1"/>
  <c r="I5458" i="1"/>
  <c r="L5458" i="1" s="1"/>
  <c r="J5458" i="1"/>
  <c r="O5458" i="1" s="1"/>
  <c r="I5459" i="1"/>
  <c r="K5459" i="1" s="1"/>
  <c r="J5459" i="1"/>
  <c r="O5459" i="1" s="1"/>
  <c r="M5459" i="1"/>
  <c r="N5459" i="1"/>
  <c r="I5460" i="1"/>
  <c r="J5460" i="1"/>
  <c r="O5460" i="1" s="1"/>
  <c r="K5460" i="1"/>
  <c r="L5460" i="1"/>
  <c r="M5460" i="1"/>
  <c r="N5460" i="1"/>
  <c r="I5461" i="1"/>
  <c r="J5461" i="1"/>
  <c r="O5461" i="1" s="1"/>
  <c r="I5462" i="1"/>
  <c r="J5462" i="1"/>
  <c r="O5462" i="1" s="1"/>
  <c r="I5463" i="1"/>
  <c r="J5463" i="1"/>
  <c r="O5463" i="1" s="1"/>
  <c r="I5464" i="1"/>
  <c r="M5464" i="1" s="1"/>
  <c r="J5464" i="1"/>
  <c r="O5464" i="1" s="1"/>
  <c r="K5464" i="1"/>
  <c r="L5464" i="1"/>
  <c r="N5464" i="1"/>
  <c r="I5465" i="1"/>
  <c r="N5465" i="1" s="1"/>
  <c r="J5465" i="1"/>
  <c r="O5465" i="1" s="1"/>
  <c r="K5465" i="1"/>
  <c r="L5465" i="1"/>
  <c r="M5465" i="1"/>
  <c r="I5466" i="1"/>
  <c r="J5466" i="1"/>
  <c r="O5466" i="1" s="1"/>
  <c r="L5466" i="1"/>
  <c r="I5467" i="1"/>
  <c r="K5467" i="1" s="1"/>
  <c r="J5467" i="1"/>
  <c r="O5467" i="1" s="1"/>
  <c r="M5467" i="1"/>
  <c r="N5467" i="1"/>
  <c r="I5468" i="1"/>
  <c r="J5468" i="1"/>
  <c r="O5468" i="1" s="1"/>
  <c r="K5468" i="1"/>
  <c r="L5468" i="1"/>
  <c r="M5468" i="1"/>
  <c r="N5468" i="1"/>
  <c r="I5469" i="1"/>
  <c r="J5469" i="1"/>
  <c r="O5469" i="1" s="1"/>
  <c r="I5470" i="1"/>
  <c r="J5470" i="1"/>
  <c r="O5470" i="1" s="1"/>
  <c r="I5471" i="1"/>
  <c r="J5471" i="1"/>
  <c r="O5471" i="1" s="1"/>
  <c r="K5471" i="1"/>
  <c r="I5472" i="1"/>
  <c r="M5472" i="1" s="1"/>
  <c r="J5472" i="1"/>
  <c r="O5472" i="1" s="1"/>
  <c r="K5472" i="1"/>
  <c r="L5472" i="1"/>
  <c r="N5472" i="1"/>
  <c r="I5473" i="1"/>
  <c r="N5473" i="1" s="1"/>
  <c r="J5473" i="1"/>
  <c r="O5473" i="1" s="1"/>
  <c r="K5473" i="1"/>
  <c r="L5473" i="1"/>
  <c r="M5473" i="1"/>
  <c r="I5474" i="1"/>
  <c r="J5474" i="1"/>
  <c r="O5474" i="1" s="1"/>
  <c r="I5475" i="1"/>
  <c r="K5475" i="1" s="1"/>
  <c r="J5475" i="1"/>
  <c r="O5475" i="1" s="1"/>
  <c r="M5475" i="1"/>
  <c r="N5475" i="1"/>
  <c r="I5476" i="1"/>
  <c r="J5476" i="1"/>
  <c r="O5476" i="1" s="1"/>
  <c r="K5476" i="1"/>
  <c r="L5476" i="1"/>
  <c r="M5476" i="1"/>
  <c r="N5476" i="1"/>
  <c r="I5477" i="1"/>
  <c r="J5477" i="1"/>
  <c r="O5477" i="1" s="1"/>
  <c r="I5478" i="1"/>
  <c r="J5478" i="1"/>
  <c r="O5478" i="1" s="1"/>
  <c r="I5479" i="1"/>
  <c r="J5479" i="1"/>
  <c r="O5479" i="1" s="1"/>
  <c r="K5479" i="1"/>
  <c r="I5480" i="1"/>
  <c r="M5480" i="1" s="1"/>
  <c r="J5480" i="1"/>
  <c r="O5480" i="1" s="1"/>
  <c r="K5480" i="1"/>
  <c r="L5480" i="1"/>
  <c r="N5480" i="1"/>
  <c r="I5481" i="1"/>
  <c r="N5481" i="1" s="1"/>
  <c r="J5481" i="1"/>
  <c r="O5481" i="1" s="1"/>
  <c r="K5481" i="1"/>
  <c r="L5481" i="1"/>
  <c r="M5481" i="1"/>
  <c r="I5482" i="1"/>
  <c r="J5482" i="1"/>
  <c r="O5482" i="1" s="1"/>
  <c r="I5483" i="1"/>
  <c r="K5483" i="1" s="1"/>
  <c r="J5483" i="1"/>
  <c r="O5483" i="1" s="1"/>
  <c r="M5483" i="1"/>
  <c r="N5483" i="1"/>
  <c r="I5484" i="1"/>
  <c r="J5484" i="1"/>
  <c r="O5484" i="1" s="1"/>
  <c r="K5484" i="1"/>
  <c r="L5484" i="1"/>
  <c r="M5484" i="1"/>
  <c r="N5484" i="1"/>
  <c r="I5485" i="1"/>
  <c r="J5485" i="1"/>
  <c r="O5485" i="1" s="1"/>
  <c r="I5486" i="1"/>
  <c r="J5486" i="1"/>
  <c r="O5486" i="1" s="1"/>
  <c r="I5487" i="1"/>
  <c r="J5487" i="1"/>
  <c r="O5487" i="1" s="1"/>
  <c r="I5488" i="1"/>
  <c r="M5488" i="1" s="1"/>
  <c r="J5488" i="1"/>
  <c r="O5488" i="1" s="1"/>
  <c r="K5488" i="1"/>
  <c r="L5488" i="1"/>
  <c r="N5488" i="1"/>
  <c r="I5489" i="1"/>
  <c r="N5489" i="1" s="1"/>
  <c r="J5489" i="1"/>
  <c r="O5489" i="1" s="1"/>
  <c r="K5489" i="1"/>
  <c r="L5489" i="1"/>
  <c r="M5489" i="1"/>
  <c r="I5490" i="1"/>
  <c r="L5490" i="1" s="1"/>
  <c r="J5490" i="1"/>
  <c r="O5490" i="1" s="1"/>
  <c r="I5491" i="1"/>
  <c r="K5491" i="1" s="1"/>
  <c r="J5491" i="1"/>
  <c r="O5491" i="1" s="1"/>
  <c r="M5491" i="1"/>
  <c r="N5491" i="1"/>
  <c r="I5492" i="1"/>
  <c r="J5492" i="1"/>
  <c r="O5492" i="1" s="1"/>
  <c r="K5492" i="1"/>
  <c r="L5492" i="1"/>
  <c r="M5492" i="1"/>
  <c r="N5492" i="1"/>
  <c r="I5493" i="1"/>
  <c r="J5493" i="1"/>
  <c r="O5493" i="1" s="1"/>
  <c r="I5494" i="1"/>
  <c r="J5494" i="1"/>
  <c r="O5494" i="1" s="1"/>
  <c r="I5495" i="1"/>
  <c r="K5495" i="1" s="1"/>
  <c r="J5495" i="1"/>
  <c r="O5495" i="1" s="1"/>
  <c r="I5496" i="1"/>
  <c r="M5496" i="1" s="1"/>
  <c r="J5496" i="1"/>
  <c r="O5496" i="1" s="1"/>
  <c r="K5496" i="1"/>
  <c r="L5496" i="1"/>
  <c r="N5496" i="1"/>
  <c r="I5497" i="1"/>
  <c r="N5497" i="1" s="1"/>
  <c r="J5497" i="1"/>
  <c r="O5497" i="1" s="1"/>
  <c r="K5497" i="1"/>
  <c r="L5497" i="1"/>
  <c r="M5497" i="1"/>
  <c r="I5498" i="1"/>
  <c r="J5498" i="1"/>
  <c r="O5498" i="1" s="1"/>
  <c r="L5498" i="1"/>
  <c r="I5499" i="1"/>
  <c r="K5499" i="1" s="1"/>
  <c r="J5499" i="1"/>
  <c r="O5499" i="1" s="1"/>
  <c r="M5499" i="1"/>
  <c r="N5499" i="1"/>
  <c r="I5500" i="1"/>
  <c r="J5500" i="1"/>
  <c r="O5500" i="1" s="1"/>
  <c r="K5500" i="1"/>
  <c r="L5500" i="1"/>
  <c r="M5500" i="1"/>
  <c r="N5500" i="1"/>
  <c r="I5501" i="1"/>
  <c r="J5501" i="1"/>
  <c r="O5501" i="1" s="1"/>
  <c r="I5502" i="1"/>
  <c r="J5502" i="1"/>
  <c r="O5502" i="1" s="1"/>
  <c r="I5503" i="1"/>
  <c r="J5503" i="1"/>
  <c r="O5503" i="1" s="1"/>
  <c r="K5503" i="1"/>
  <c r="I5504" i="1"/>
  <c r="M5504" i="1" s="1"/>
  <c r="J5504" i="1"/>
  <c r="O5504" i="1" s="1"/>
  <c r="K5504" i="1"/>
  <c r="L5504" i="1"/>
  <c r="N5504" i="1"/>
  <c r="I5505" i="1"/>
  <c r="N5505" i="1" s="1"/>
  <c r="J5505" i="1"/>
  <c r="O5505" i="1" s="1"/>
  <c r="K5505" i="1"/>
  <c r="L5505" i="1"/>
  <c r="M5505" i="1"/>
  <c r="I5506" i="1"/>
  <c r="J5506" i="1"/>
  <c r="O5506" i="1" s="1"/>
  <c r="L5506" i="1"/>
  <c r="I5507" i="1"/>
  <c r="K5507" i="1" s="1"/>
  <c r="J5507" i="1"/>
  <c r="O5507" i="1" s="1"/>
  <c r="M5507" i="1"/>
  <c r="N5507" i="1"/>
  <c r="I5508" i="1"/>
  <c r="J5508" i="1"/>
  <c r="O5508" i="1" s="1"/>
  <c r="K5508" i="1"/>
  <c r="L5508" i="1"/>
  <c r="M5508" i="1"/>
  <c r="N5508" i="1"/>
  <c r="I5509" i="1"/>
  <c r="J5509" i="1"/>
  <c r="O5509" i="1" s="1"/>
  <c r="I5510" i="1"/>
  <c r="J5510" i="1"/>
  <c r="O5510" i="1" s="1"/>
  <c r="I5511" i="1"/>
  <c r="J5511" i="1"/>
  <c r="O5511" i="1" s="1"/>
  <c r="I5512" i="1"/>
  <c r="M5512" i="1" s="1"/>
  <c r="J5512" i="1"/>
  <c r="O5512" i="1" s="1"/>
  <c r="K5512" i="1"/>
  <c r="L5512" i="1"/>
  <c r="N5512" i="1"/>
  <c r="I5513" i="1"/>
  <c r="N5513" i="1" s="1"/>
  <c r="J5513" i="1"/>
  <c r="O5513" i="1" s="1"/>
  <c r="K5513" i="1"/>
  <c r="L5513" i="1"/>
  <c r="M5513" i="1"/>
  <c r="I5514" i="1"/>
  <c r="J5514" i="1"/>
  <c r="O5514" i="1" s="1"/>
  <c r="I5515" i="1"/>
  <c r="K5515" i="1" s="1"/>
  <c r="J5515" i="1"/>
  <c r="O5515" i="1" s="1"/>
  <c r="M5515" i="1"/>
  <c r="N5515" i="1"/>
  <c r="I5516" i="1"/>
  <c r="J5516" i="1"/>
  <c r="O5516" i="1" s="1"/>
  <c r="K5516" i="1"/>
  <c r="L5516" i="1"/>
  <c r="M5516" i="1"/>
  <c r="N5516" i="1"/>
  <c r="I5517" i="1"/>
  <c r="J5517" i="1"/>
  <c r="O5517" i="1" s="1"/>
  <c r="I5518" i="1"/>
  <c r="J5518" i="1"/>
  <c r="O5518" i="1" s="1"/>
  <c r="I5519" i="1"/>
  <c r="J5519" i="1"/>
  <c r="O5519" i="1" s="1"/>
  <c r="I5520" i="1"/>
  <c r="M5520" i="1" s="1"/>
  <c r="J5520" i="1"/>
  <c r="O5520" i="1" s="1"/>
  <c r="K5520" i="1"/>
  <c r="L5520" i="1"/>
  <c r="N5520" i="1"/>
  <c r="I5521" i="1"/>
  <c r="N5521" i="1" s="1"/>
  <c r="J5521" i="1"/>
  <c r="O5521" i="1" s="1"/>
  <c r="K5521" i="1"/>
  <c r="L5521" i="1"/>
  <c r="M5521" i="1"/>
  <c r="I5522" i="1"/>
  <c r="L5522" i="1" s="1"/>
  <c r="J5522" i="1"/>
  <c r="O5522" i="1" s="1"/>
  <c r="I5523" i="1"/>
  <c r="K5523" i="1" s="1"/>
  <c r="J5523" i="1"/>
  <c r="O5523" i="1" s="1"/>
  <c r="M5523" i="1"/>
  <c r="N5523" i="1"/>
  <c r="I5524" i="1"/>
  <c r="J5524" i="1"/>
  <c r="O5524" i="1" s="1"/>
  <c r="K5524" i="1"/>
  <c r="L5524" i="1"/>
  <c r="M5524" i="1"/>
  <c r="N5524" i="1"/>
  <c r="I5525" i="1"/>
  <c r="J5525" i="1"/>
  <c r="O5525" i="1" s="1"/>
  <c r="I5526" i="1"/>
  <c r="J5526" i="1"/>
  <c r="O5526" i="1" s="1"/>
  <c r="I5527" i="1"/>
  <c r="J5527" i="1"/>
  <c r="O5527" i="1" s="1"/>
  <c r="K5527" i="1"/>
  <c r="I5528" i="1"/>
  <c r="M5528" i="1" s="1"/>
  <c r="J5528" i="1"/>
  <c r="O5528" i="1" s="1"/>
  <c r="K5528" i="1"/>
  <c r="L5528" i="1"/>
  <c r="N5528" i="1"/>
  <c r="I5529" i="1"/>
  <c r="N5529" i="1" s="1"/>
  <c r="J5529" i="1"/>
  <c r="O5529" i="1" s="1"/>
  <c r="K5529" i="1"/>
  <c r="L5529" i="1"/>
  <c r="M5529" i="1"/>
  <c r="I5530" i="1"/>
  <c r="J5530" i="1"/>
  <c r="O5530" i="1" s="1"/>
  <c r="L5530" i="1"/>
  <c r="I5531" i="1"/>
  <c r="K5531" i="1" s="1"/>
  <c r="J5531" i="1"/>
  <c r="O5531" i="1" s="1"/>
  <c r="M5531" i="1"/>
  <c r="N5531" i="1"/>
  <c r="I5532" i="1"/>
  <c r="J5532" i="1"/>
  <c r="O5532" i="1" s="1"/>
  <c r="K5532" i="1"/>
  <c r="L5532" i="1"/>
  <c r="M5532" i="1"/>
  <c r="N5532" i="1"/>
  <c r="I5533" i="1"/>
  <c r="J5533" i="1"/>
  <c r="O5533" i="1" s="1"/>
  <c r="I5534" i="1"/>
  <c r="J5534" i="1"/>
  <c r="O5534" i="1" s="1"/>
  <c r="I5535" i="1"/>
  <c r="J5535" i="1"/>
  <c r="O5535" i="1" s="1"/>
  <c r="K5535" i="1"/>
  <c r="I5536" i="1"/>
  <c r="M5536" i="1" s="1"/>
  <c r="J5536" i="1"/>
  <c r="O5536" i="1" s="1"/>
  <c r="K5536" i="1"/>
  <c r="L5536" i="1"/>
  <c r="N5536" i="1"/>
  <c r="I5537" i="1"/>
  <c r="N5537" i="1" s="1"/>
  <c r="J5537" i="1"/>
  <c r="O5537" i="1" s="1"/>
  <c r="K5537" i="1"/>
  <c r="L5537" i="1"/>
  <c r="M5537" i="1"/>
  <c r="I5538" i="1"/>
  <c r="J5538" i="1"/>
  <c r="O5538" i="1" s="1"/>
  <c r="I5539" i="1"/>
  <c r="K5539" i="1" s="1"/>
  <c r="J5539" i="1"/>
  <c r="O5539" i="1" s="1"/>
  <c r="M5539" i="1"/>
  <c r="N5539" i="1"/>
  <c r="I5540" i="1"/>
  <c r="J5540" i="1"/>
  <c r="O5540" i="1" s="1"/>
  <c r="K5540" i="1"/>
  <c r="L5540" i="1"/>
  <c r="M5540" i="1"/>
  <c r="N5540" i="1"/>
  <c r="I5541" i="1"/>
  <c r="J5541" i="1"/>
  <c r="O5541" i="1" s="1"/>
  <c r="I5542" i="1"/>
  <c r="J5542" i="1"/>
  <c r="O5542" i="1" s="1"/>
  <c r="I5543" i="1"/>
  <c r="J5543" i="1"/>
  <c r="O5543" i="1" s="1"/>
  <c r="K5543" i="1"/>
  <c r="I5544" i="1"/>
  <c r="M5544" i="1" s="1"/>
  <c r="J5544" i="1"/>
  <c r="O5544" i="1" s="1"/>
  <c r="K5544" i="1"/>
  <c r="L5544" i="1"/>
  <c r="N5544" i="1"/>
  <c r="I5545" i="1"/>
  <c r="N5545" i="1" s="1"/>
  <c r="J5545" i="1"/>
  <c r="O5545" i="1" s="1"/>
  <c r="K5545" i="1"/>
  <c r="L5545" i="1"/>
  <c r="M5545" i="1"/>
  <c r="I5546" i="1"/>
  <c r="J5546" i="1"/>
  <c r="O5546" i="1" s="1"/>
  <c r="I5547" i="1"/>
  <c r="K5547" i="1" s="1"/>
  <c r="J5547" i="1"/>
  <c r="O5547" i="1" s="1"/>
  <c r="M5547" i="1"/>
  <c r="N5547" i="1"/>
  <c r="I5548" i="1"/>
  <c r="J5548" i="1"/>
  <c r="O5548" i="1" s="1"/>
  <c r="K5548" i="1"/>
  <c r="L5548" i="1"/>
  <c r="M5548" i="1"/>
  <c r="N5548" i="1"/>
  <c r="I5549" i="1"/>
  <c r="J5549" i="1"/>
  <c r="O5549" i="1" s="1"/>
  <c r="I5550" i="1"/>
  <c r="J5550" i="1"/>
  <c r="O5550" i="1" s="1"/>
  <c r="I5551" i="1"/>
  <c r="J5551" i="1"/>
  <c r="O5551" i="1" s="1"/>
  <c r="I5552" i="1"/>
  <c r="M5552" i="1" s="1"/>
  <c r="J5552" i="1"/>
  <c r="O5552" i="1" s="1"/>
  <c r="K5552" i="1"/>
  <c r="L5552" i="1"/>
  <c r="N5552" i="1"/>
  <c r="I5553" i="1"/>
  <c r="N5553" i="1" s="1"/>
  <c r="J5553" i="1"/>
  <c r="O5553" i="1" s="1"/>
  <c r="K5553" i="1"/>
  <c r="L5553" i="1"/>
  <c r="M5553" i="1"/>
  <c r="I5554" i="1"/>
  <c r="J5554" i="1"/>
  <c r="O5554" i="1" s="1"/>
  <c r="I5555" i="1"/>
  <c r="K5555" i="1" s="1"/>
  <c r="J5555" i="1"/>
  <c r="O5555" i="1" s="1"/>
  <c r="M5555" i="1"/>
  <c r="N5555" i="1"/>
  <c r="I5556" i="1"/>
  <c r="J5556" i="1"/>
  <c r="O5556" i="1" s="1"/>
  <c r="K5556" i="1"/>
  <c r="L5556" i="1"/>
  <c r="M5556" i="1"/>
  <c r="N5556" i="1"/>
  <c r="I5557" i="1"/>
  <c r="J5557" i="1"/>
  <c r="O5557" i="1" s="1"/>
  <c r="I5558" i="1"/>
  <c r="J5558" i="1"/>
  <c r="O5558" i="1" s="1"/>
  <c r="I5559" i="1"/>
  <c r="K5559" i="1" s="1"/>
  <c r="J5559" i="1"/>
  <c r="O5559" i="1" s="1"/>
  <c r="I5560" i="1"/>
  <c r="M5560" i="1" s="1"/>
  <c r="J5560" i="1"/>
  <c r="O5560" i="1" s="1"/>
  <c r="K5560" i="1"/>
  <c r="L5560" i="1"/>
  <c r="N5560" i="1"/>
  <c r="I5561" i="1"/>
  <c r="N5561" i="1" s="1"/>
  <c r="J5561" i="1"/>
  <c r="O5561" i="1" s="1"/>
  <c r="K5561" i="1"/>
  <c r="L5561" i="1"/>
  <c r="M5561" i="1"/>
  <c r="I5562" i="1"/>
  <c r="J5562" i="1"/>
  <c r="O5562" i="1" s="1"/>
  <c r="L5562" i="1"/>
  <c r="I5563" i="1"/>
  <c r="K5563" i="1" s="1"/>
  <c r="J5563" i="1"/>
  <c r="O5563" i="1" s="1"/>
  <c r="M5563" i="1"/>
  <c r="N5563" i="1"/>
  <c r="I5564" i="1"/>
  <c r="J5564" i="1"/>
  <c r="O5564" i="1" s="1"/>
  <c r="K5564" i="1"/>
  <c r="L5564" i="1"/>
  <c r="M5564" i="1"/>
  <c r="N5564" i="1"/>
  <c r="I5565" i="1"/>
  <c r="J5565" i="1"/>
  <c r="O5565" i="1" s="1"/>
  <c r="I5566" i="1"/>
  <c r="J5566" i="1"/>
  <c r="O5566" i="1" s="1"/>
  <c r="I5567" i="1"/>
  <c r="J5567" i="1"/>
  <c r="O5567" i="1" s="1"/>
  <c r="K5567" i="1"/>
  <c r="I5568" i="1"/>
  <c r="M5568" i="1" s="1"/>
  <c r="J5568" i="1"/>
  <c r="O5568" i="1" s="1"/>
  <c r="K5568" i="1"/>
  <c r="L5568" i="1"/>
  <c r="N5568" i="1"/>
  <c r="I5569" i="1"/>
  <c r="N5569" i="1" s="1"/>
  <c r="J5569" i="1"/>
  <c r="O5569" i="1" s="1"/>
  <c r="K5569" i="1"/>
  <c r="L5569" i="1"/>
  <c r="M5569" i="1"/>
  <c r="I5570" i="1"/>
  <c r="J5570" i="1"/>
  <c r="O5570" i="1" s="1"/>
  <c r="L5570" i="1"/>
  <c r="I5571" i="1"/>
  <c r="K5571" i="1" s="1"/>
  <c r="J5571" i="1"/>
  <c r="O5571" i="1" s="1"/>
  <c r="M5571" i="1"/>
  <c r="N5571" i="1"/>
  <c r="I5572" i="1"/>
  <c r="J5572" i="1"/>
  <c r="O5572" i="1" s="1"/>
  <c r="K5572" i="1"/>
  <c r="L5572" i="1"/>
  <c r="M5572" i="1"/>
  <c r="N5572" i="1"/>
  <c r="I5573" i="1"/>
  <c r="J5573" i="1"/>
  <c r="O5573" i="1" s="1"/>
  <c r="I5574" i="1"/>
  <c r="J5574" i="1"/>
  <c r="O5574" i="1" s="1"/>
  <c r="I5575" i="1"/>
  <c r="J5575" i="1"/>
  <c r="O5575" i="1" s="1"/>
  <c r="I5576" i="1"/>
  <c r="M5576" i="1" s="1"/>
  <c r="J5576" i="1"/>
  <c r="O5576" i="1" s="1"/>
  <c r="K5576" i="1"/>
  <c r="L5576" i="1"/>
  <c r="N5576" i="1"/>
  <c r="I5577" i="1"/>
  <c r="N5577" i="1" s="1"/>
  <c r="J5577" i="1"/>
  <c r="O5577" i="1" s="1"/>
  <c r="K5577" i="1"/>
  <c r="L5577" i="1"/>
  <c r="M5577" i="1"/>
  <c r="I5578" i="1"/>
  <c r="J5578" i="1"/>
  <c r="O5578" i="1" s="1"/>
  <c r="I5579" i="1"/>
  <c r="K5579" i="1" s="1"/>
  <c r="J5579" i="1"/>
  <c r="O5579" i="1" s="1"/>
  <c r="M5579" i="1"/>
  <c r="N5579" i="1"/>
  <c r="I5580" i="1"/>
  <c r="J5580" i="1"/>
  <c r="O5580" i="1" s="1"/>
  <c r="K5580" i="1"/>
  <c r="L5580" i="1"/>
  <c r="M5580" i="1"/>
  <c r="N5580" i="1"/>
  <c r="I5581" i="1"/>
  <c r="J5581" i="1"/>
  <c r="O5581" i="1" s="1"/>
  <c r="I5582" i="1"/>
  <c r="J5582" i="1"/>
  <c r="O5582" i="1" s="1"/>
  <c r="I5583" i="1"/>
  <c r="J5583" i="1"/>
  <c r="O5583" i="1" s="1"/>
  <c r="I5584" i="1"/>
  <c r="M5584" i="1" s="1"/>
  <c r="J5584" i="1"/>
  <c r="O5584" i="1" s="1"/>
  <c r="K5584" i="1"/>
  <c r="L5584" i="1"/>
  <c r="N5584" i="1"/>
  <c r="I5585" i="1"/>
  <c r="N5585" i="1" s="1"/>
  <c r="J5585" i="1"/>
  <c r="O5585" i="1" s="1"/>
  <c r="K5585" i="1"/>
  <c r="L5585" i="1"/>
  <c r="M5585" i="1"/>
  <c r="I5586" i="1"/>
  <c r="L5586" i="1" s="1"/>
  <c r="J5586" i="1"/>
  <c r="O5586" i="1" s="1"/>
  <c r="I5587" i="1"/>
  <c r="K5587" i="1" s="1"/>
  <c r="J5587" i="1"/>
  <c r="O5587" i="1" s="1"/>
  <c r="M5587" i="1"/>
  <c r="N5587" i="1"/>
  <c r="I5588" i="1"/>
  <c r="J5588" i="1"/>
  <c r="O5588" i="1" s="1"/>
  <c r="K5588" i="1"/>
  <c r="L5588" i="1"/>
  <c r="M5588" i="1"/>
  <c r="N5588" i="1"/>
  <c r="I5589" i="1"/>
  <c r="J5589" i="1"/>
  <c r="O5589" i="1" s="1"/>
  <c r="I5590" i="1"/>
  <c r="J5590" i="1"/>
  <c r="O5590" i="1" s="1"/>
  <c r="I5591" i="1"/>
  <c r="J5591" i="1"/>
  <c r="O5591" i="1" s="1"/>
  <c r="K5591" i="1"/>
  <c r="I5592" i="1"/>
  <c r="M5592" i="1" s="1"/>
  <c r="J5592" i="1"/>
  <c r="O5592" i="1" s="1"/>
  <c r="K5592" i="1"/>
  <c r="L5592" i="1"/>
  <c r="N5592" i="1"/>
  <c r="I5593" i="1"/>
  <c r="N5593" i="1" s="1"/>
  <c r="J5593" i="1"/>
  <c r="O5593" i="1" s="1"/>
  <c r="K5593" i="1"/>
  <c r="L5593" i="1"/>
  <c r="M5593" i="1"/>
  <c r="I5594" i="1"/>
  <c r="J5594" i="1"/>
  <c r="O5594" i="1" s="1"/>
  <c r="L5594" i="1"/>
  <c r="I5595" i="1"/>
  <c r="K5595" i="1" s="1"/>
  <c r="J5595" i="1"/>
  <c r="O5595" i="1" s="1"/>
  <c r="M5595" i="1"/>
  <c r="N5595" i="1"/>
  <c r="I5596" i="1"/>
  <c r="J5596" i="1"/>
  <c r="O5596" i="1" s="1"/>
  <c r="K5596" i="1"/>
  <c r="L5596" i="1"/>
  <c r="M5596" i="1"/>
  <c r="N5596" i="1"/>
  <c r="I5597" i="1"/>
  <c r="J5597" i="1"/>
  <c r="O5597" i="1" s="1"/>
  <c r="I5598" i="1"/>
  <c r="J5598" i="1"/>
  <c r="O5598" i="1" s="1"/>
  <c r="I5599" i="1"/>
  <c r="J5599" i="1"/>
  <c r="O5599" i="1" s="1"/>
  <c r="K5599" i="1"/>
  <c r="I5600" i="1"/>
  <c r="M5600" i="1" s="1"/>
  <c r="J5600" i="1"/>
  <c r="O5600" i="1" s="1"/>
  <c r="K5600" i="1"/>
  <c r="L5600" i="1"/>
  <c r="N5600" i="1"/>
  <c r="I5601" i="1"/>
  <c r="N5601" i="1" s="1"/>
  <c r="J5601" i="1"/>
  <c r="O5601" i="1" s="1"/>
  <c r="K5601" i="1"/>
  <c r="L5601" i="1"/>
  <c r="M5601" i="1"/>
  <c r="I5602" i="1"/>
  <c r="J5602" i="1"/>
  <c r="O5602" i="1" s="1"/>
  <c r="I5603" i="1"/>
  <c r="K5603" i="1" s="1"/>
  <c r="J5603" i="1"/>
  <c r="O5603" i="1" s="1"/>
  <c r="M5603" i="1"/>
  <c r="N5603" i="1"/>
  <c r="I5604" i="1"/>
  <c r="J5604" i="1"/>
  <c r="O5604" i="1" s="1"/>
  <c r="K5604" i="1"/>
  <c r="L5604" i="1"/>
  <c r="M5604" i="1"/>
  <c r="N5604" i="1"/>
  <c r="I5605" i="1"/>
  <c r="J5605" i="1"/>
  <c r="O5605" i="1" s="1"/>
  <c r="I5606" i="1"/>
  <c r="J5606" i="1"/>
  <c r="O5606" i="1" s="1"/>
  <c r="I5607" i="1"/>
  <c r="J5607" i="1"/>
  <c r="O5607" i="1" s="1"/>
  <c r="K5607" i="1"/>
  <c r="I5608" i="1"/>
  <c r="M5608" i="1" s="1"/>
  <c r="J5608" i="1"/>
  <c r="O5608" i="1" s="1"/>
  <c r="K5608" i="1"/>
  <c r="L5608" i="1"/>
  <c r="N5608" i="1"/>
  <c r="I5609" i="1"/>
  <c r="N5609" i="1" s="1"/>
  <c r="J5609" i="1"/>
  <c r="O5609" i="1" s="1"/>
  <c r="K5609" i="1"/>
  <c r="L5609" i="1"/>
  <c r="M5609" i="1"/>
  <c r="I5610" i="1"/>
  <c r="J5610" i="1"/>
  <c r="O5610" i="1" s="1"/>
  <c r="I5611" i="1"/>
  <c r="K5611" i="1" s="1"/>
  <c r="J5611" i="1"/>
  <c r="O5611" i="1" s="1"/>
  <c r="M5611" i="1"/>
  <c r="N5611" i="1"/>
  <c r="I5612" i="1"/>
  <c r="J5612" i="1"/>
  <c r="O5612" i="1" s="1"/>
  <c r="K5612" i="1"/>
  <c r="L5612" i="1"/>
  <c r="M5612" i="1"/>
  <c r="N5612" i="1"/>
  <c r="I5613" i="1"/>
  <c r="J5613" i="1"/>
  <c r="O5613" i="1" s="1"/>
  <c r="I5614" i="1"/>
  <c r="J5614" i="1"/>
  <c r="O5614" i="1" s="1"/>
  <c r="I5615" i="1"/>
  <c r="J5615" i="1"/>
  <c r="O5615" i="1" s="1"/>
  <c r="I5616" i="1"/>
  <c r="M5616" i="1" s="1"/>
  <c r="J5616" i="1"/>
  <c r="O5616" i="1" s="1"/>
  <c r="K5616" i="1"/>
  <c r="L5616" i="1"/>
  <c r="N5616" i="1"/>
  <c r="I5617" i="1"/>
  <c r="N5617" i="1" s="1"/>
  <c r="J5617" i="1"/>
  <c r="O5617" i="1" s="1"/>
  <c r="K5617" i="1"/>
  <c r="L5617" i="1"/>
  <c r="M5617" i="1"/>
  <c r="I5618" i="1"/>
  <c r="J5618" i="1"/>
  <c r="O5618" i="1" s="1"/>
  <c r="L5618" i="1"/>
  <c r="I5619" i="1"/>
  <c r="K5619" i="1" s="1"/>
  <c r="J5619" i="1"/>
  <c r="O5619" i="1" s="1"/>
  <c r="M5619" i="1"/>
  <c r="N5619" i="1"/>
  <c r="I5620" i="1"/>
  <c r="J5620" i="1"/>
  <c r="O5620" i="1" s="1"/>
  <c r="K5620" i="1"/>
  <c r="L5620" i="1"/>
  <c r="M5620" i="1"/>
  <c r="N5620" i="1"/>
  <c r="I5621" i="1"/>
  <c r="J5621" i="1"/>
  <c r="O5621" i="1" s="1"/>
  <c r="I5622" i="1"/>
  <c r="J5622" i="1"/>
  <c r="O5622" i="1" s="1"/>
  <c r="I5623" i="1"/>
  <c r="K5623" i="1" s="1"/>
  <c r="J5623" i="1"/>
  <c r="O5623" i="1" s="1"/>
  <c r="I5624" i="1"/>
  <c r="M5624" i="1" s="1"/>
  <c r="J5624" i="1"/>
  <c r="O5624" i="1" s="1"/>
  <c r="K5624" i="1"/>
  <c r="L5624" i="1"/>
  <c r="N5624" i="1"/>
  <c r="I5625" i="1"/>
  <c r="N5625" i="1" s="1"/>
  <c r="J5625" i="1"/>
  <c r="O5625" i="1" s="1"/>
  <c r="K5625" i="1"/>
  <c r="L5625" i="1"/>
  <c r="M5625" i="1"/>
  <c r="I5626" i="1"/>
  <c r="J5626" i="1"/>
  <c r="O5626" i="1" s="1"/>
  <c r="L5626" i="1"/>
  <c r="I5627" i="1"/>
  <c r="K5627" i="1" s="1"/>
  <c r="J5627" i="1"/>
  <c r="O5627" i="1" s="1"/>
  <c r="M5627" i="1"/>
  <c r="N5627" i="1"/>
  <c r="I5628" i="1"/>
  <c r="J5628" i="1"/>
  <c r="O5628" i="1" s="1"/>
  <c r="K5628" i="1"/>
  <c r="L5628" i="1"/>
  <c r="M5628" i="1"/>
  <c r="N5628" i="1"/>
  <c r="I5629" i="1"/>
  <c r="J5629" i="1"/>
  <c r="O5629" i="1" s="1"/>
  <c r="I5630" i="1"/>
  <c r="J5630" i="1"/>
  <c r="O5630" i="1" s="1"/>
  <c r="I5631" i="1"/>
  <c r="J5631" i="1"/>
  <c r="O5631" i="1" s="1"/>
  <c r="K5631" i="1"/>
  <c r="I5632" i="1"/>
  <c r="M5632" i="1" s="1"/>
  <c r="J5632" i="1"/>
  <c r="O5632" i="1" s="1"/>
  <c r="K5632" i="1"/>
  <c r="L5632" i="1"/>
  <c r="N5632" i="1"/>
  <c r="I5633" i="1"/>
  <c r="N5633" i="1" s="1"/>
  <c r="J5633" i="1"/>
  <c r="O5633" i="1" s="1"/>
  <c r="K5633" i="1"/>
  <c r="L5633" i="1"/>
  <c r="M5633" i="1"/>
  <c r="I5634" i="1"/>
  <c r="J5634" i="1"/>
  <c r="O5634" i="1" s="1"/>
  <c r="L5634" i="1"/>
  <c r="I5635" i="1"/>
  <c r="K5635" i="1" s="1"/>
  <c r="J5635" i="1"/>
  <c r="O5635" i="1" s="1"/>
  <c r="M5635" i="1"/>
  <c r="N5635" i="1"/>
  <c r="I5636" i="1"/>
  <c r="J5636" i="1"/>
  <c r="O5636" i="1" s="1"/>
  <c r="K5636" i="1"/>
  <c r="L5636" i="1"/>
  <c r="M5636" i="1"/>
  <c r="N5636" i="1"/>
  <c r="I5637" i="1"/>
  <c r="J5637" i="1"/>
  <c r="O5637" i="1" s="1"/>
  <c r="I5638" i="1"/>
  <c r="J5638" i="1"/>
  <c r="O5638" i="1" s="1"/>
  <c r="I5639" i="1"/>
  <c r="J5639" i="1"/>
  <c r="O5639" i="1" s="1"/>
  <c r="I5640" i="1"/>
  <c r="M5640" i="1" s="1"/>
  <c r="J5640" i="1"/>
  <c r="O5640" i="1" s="1"/>
  <c r="K5640" i="1"/>
  <c r="L5640" i="1"/>
  <c r="N5640" i="1"/>
  <c r="I5641" i="1"/>
  <c r="N5641" i="1" s="1"/>
  <c r="J5641" i="1"/>
  <c r="O5641" i="1" s="1"/>
  <c r="K5641" i="1"/>
  <c r="L5641" i="1"/>
  <c r="M5641" i="1"/>
  <c r="I5642" i="1"/>
  <c r="J5642" i="1"/>
  <c r="O5642" i="1" s="1"/>
  <c r="I5643" i="1"/>
  <c r="K5643" i="1" s="1"/>
  <c r="J5643" i="1"/>
  <c r="O5643" i="1" s="1"/>
  <c r="M5643" i="1"/>
  <c r="N5643" i="1"/>
  <c r="I5644" i="1"/>
  <c r="J5644" i="1"/>
  <c r="O5644" i="1" s="1"/>
  <c r="K5644" i="1"/>
  <c r="L5644" i="1"/>
  <c r="M5644" i="1"/>
  <c r="N5644" i="1"/>
  <c r="I5645" i="1"/>
  <c r="J5645" i="1"/>
  <c r="O5645" i="1" s="1"/>
  <c r="I5646" i="1"/>
  <c r="J5646" i="1"/>
  <c r="O5646" i="1" s="1"/>
  <c r="I5647" i="1"/>
  <c r="J5647" i="1"/>
  <c r="O5647" i="1" s="1"/>
  <c r="I5648" i="1"/>
  <c r="M5648" i="1" s="1"/>
  <c r="J5648" i="1"/>
  <c r="O5648" i="1" s="1"/>
  <c r="K5648" i="1"/>
  <c r="L5648" i="1"/>
  <c r="N5648" i="1"/>
  <c r="I5649" i="1"/>
  <c r="N5649" i="1" s="1"/>
  <c r="J5649" i="1"/>
  <c r="O5649" i="1" s="1"/>
  <c r="K5649" i="1"/>
  <c r="L5649" i="1"/>
  <c r="M5649" i="1"/>
  <c r="I5650" i="1"/>
  <c r="L5650" i="1" s="1"/>
  <c r="J5650" i="1"/>
  <c r="O5650" i="1" s="1"/>
  <c r="I5651" i="1"/>
  <c r="K5651" i="1" s="1"/>
  <c r="J5651" i="1"/>
  <c r="O5651" i="1" s="1"/>
  <c r="M5651" i="1"/>
  <c r="N5651" i="1"/>
  <c r="I5652" i="1"/>
  <c r="J5652" i="1"/>
  <c r="O5652" i="1" s="1"/>
  <c r="K5652" i="1"/>
  <c r="L5652" i="1"/>
  <c r="M5652" i="1"/>
  <c r="N5652" i="1"/>
  <c r="I5653" i="1"/>
  <c r="J5653" i="1"/>
  <c r="O5653" i="1" s="1"/>
  <c r="I5654" i="1"/>
  <c r="J5654" i="1"/>
  <c r="O5654" i="1" s="1"/>
  <c r="I5655" i="1"/>
  <c r="J5655" i="1"/>
  <c r="O5655" i="1" s="1"/>
  <c r="I5656" i="1"/>
  <c r="M5656" i="1" s="1"/>
  <c r="J5656" i="1"/>
  <c r="O5656" i="1" s="1"/>
  <c r="K5656" i="1"/>
  <c r="L5656" i="1"/>
  <c r="N5656" i="1"/>
  <c r="I5657" i="1"/>
  <c r="N5657" i="1" s="1"/>
  <c r="J5657" i="1"/>
  <c r="O5657" i="1" s="1"/>
  <c r="K5657" i="1"/>
  <c r="L5657" i="1"/>
  <c r="M5657" i="1"/>
  <c r="I5658" i="1"/>
  <c r="J5658" i="1"/>
  <c r="O5658" i="1" s="1"/>
  <c r="L5658" i="1"/>
  <c r="I5659" i="1"/>
  <c r="K5659" i="1" s="1"/>
  <c r="J5659" i="1"/>
  <c r="O5659" i="1" s="1"/>
  <c r="M5659" i="1"/>
  <c r="N5659" i="1"/>
  <c r="I5660" i="1"/>
  <c r="J5660" i="1"/>
  <c r="O5660" i="1" s="1"/>
  <c r="K5660" i="1"/>
  <c r="L5660" i="1"/>
  <c r="M5660" i="1"/>
  <c r="N5660" i="1"/>
  <c r="I5661" i="1"/>
  <c r="J5661" i="1"/>
  <c r="O5661" i="1" s="1"/>
  <c r="I5662" i="1"/>
  <c r="J5662" i="1"/>
  <c r="O5662" i="1" s="1"/>
  <c r="I5663" i="1"/>
  <c r="J5663" i="1"/>
  <c r="O5663" i="1" s="1"/>
  <c r="K5663" i="1"/>
  <c r="I5664" i="1"/>
  <c r="M5664" i="1" s="1"/>
  <c r="J5664" i="1"/>
  <c r="O5664" i="1" s="1"/>
  <c r="K5664" i="1"/>
  <c r="L5664" i="1"/>
  <c r="N5664" i="1"/>
  <c r="I5665" i="1"/>
  <c r="N5665" i="1" s="1"/>
  <c r="J5665" i="1"/>
  <c r="O5665" i="1" s="1"/>
  <c r="K5665" i="1"/>
  <c r="L5665" i="1"/>
  <c r="M5665" i="1"/>
  <c r="I5666" i="1"/>
  <c r="J5666" i="1"/>
  <c r="O5666" i="1" s="1"/>
  <c r="I5667" i="1"/>
  <c r="K5667" i="1" s="1"/>
  <c r="J5667" i="1"/>
  <c r="O5667" i="1" s="1"/>
  <c r="M5667" i="1"/>
  <c r="N5667" i="1"/>
  <c r="I5668" i="1"/>
  <c r="J5668" i="1"/>
  <c r="O5668" i="1" s="1"/>
  <c r="K5668" i="1"/>
  <c r="L5668" i="1"/>
  <c r="M5668" i="1"/>
  <c r="N5668" i="1"/>
  <c r="I5669" i="1"/>
  <c r="J5669" i="1"/>
  <c r="O5669" i="1" s="1"/>
  <c r="I5670" i="1"/>
  <c r="J5670" i="1"/>
  <c r="O5670" i="1" s="1"/>
  <c r="I5671" i="1"/>
  <c r="J5671" i="1"/>
  <c r="O5671" i="1" s="1"/>
  <c r="K5671" i="1"/>
  <c r="I5672" i="1"/>
  <c r="M5672" i="1" s="1"/>
  <c r="J5672" i="1"/>
  <c r="O5672" i="1" s="1"/>
  <c r="K5672" i="1"/>
  <c r="L5672" i="1"/>
  <c r="N5672" i="1"/>
  <c r="I5673" i="1"/>
  <c r="N5673" i="1" s="1"/>
  <c r="J5673" i="1"/>
  <c r="O5673" i="1" s="1"/>
  <c r="K5673" i="1"/>
  <c r="L5673" i="1"/>
  <c r="M5673" i="1"/>
  <c r="I5674" i="1"/>
  <c r="J5674" i="1"/>
  <c r="O5674" i="1" s="1"/>
  <c r="I5675" i="1"/>
  <c r="K5675" i="1" s="1"/>
  <c r="J5675" i="1"/>
  <c r="O5675" i="1" s="1"/>
  <c r="M5675" i="1"/>
  <c r="N5675" i="1"/>
  <c r="I5676" i="1"/>
  <c r="J5676" i="1"/>
  <c r="O5676" i="1" s="1"/>
  <c r="K5676" i="1"/>
  <c r="L5676" i="1"/>
  <c r="M5676" i="1"/>
  <c r="N5676" i="1"/>
  <c r="I5677" i="1"/>
  <c r="J5677" i="1"/>
  <c r="O5677" i="1" s="1"/>
  <c r="I5678" i="1"/>
  <c r="J5678" i="1"/>
  <c r="O5678" i="1" s="1"/>
  <c r="I5679" i="1"/>
  <c r="J5679" i="1"/>
  <c r="O5679" i="1" s="1"/>
  <c r="I5680" i="1"/>
  <c r="M5680" i="1" s="1"/>
  <c r="J5680" i="1"/>
  <c r="O5680" i="1" s="1"/>
  <c r="K5680" i="1"/>
  <c r="L5680" i="1"/>
  <c r="N5680" i="1"/>
  <c r="I5681" i="1"/>
  <c r="N5681" i="1" s="1"/>
  <c r="J5681" i="1"/>
  <c r="O5681" i="1" s="1"/>
  <c r="K5681" i="1"/>
  <c r="L5681" i="1"/>
  <c r="M5681" i="1"/>
  <c r="I5682" i="1"/>
  <c r="J5682" i="1"/>
  <c r="O5682" i="1" s="1"/>
  <c r="L5682" i="1"/>
  <c r="I5683" i="1"/>
  <c r="K5683" i="1" s="1"/>
  <c r="J5683" i="1"/>
  <c r="O5683" i="1" s="1"/>
  <c r="M5683" i="1"/>
  <c r="N5683" i="1"/>
  <c r="I5684" i="1"/>
  <c r="J5684" i="1"/>
  <c r="O5684" i="1" s="1"/>
  <c r="K5684" i="1"/>
  <c r="L5684" i="1"/>
  <c r="M5684" i="1"/>
  <c r="N5684" i="1"/>
  <c r="I5685" i="1"/>
  <c r="J5685" i="1"/>
  <c r="O5685" i="1" s="1"/>
  <c r="I5686" i="1"/>
  <c r="J5686" i="1"/>
  <c r="O5686" i="1" s="1"/>
  <c r="I5687" i="1"/>
  <c r="K5687" i="1" s="1"/>
  <c r="J5687" i="1"/>
  <c r="O5687" i="1" s="1"/>
  <c r="I5688" i="1"/>
  <c r="M5688" i="1" s="1"/>
  <c r="J5688" i="1"/>
  <c r="O5688" i="1" s="1"/>
  <c r="K5688" i="1"/>
  <c r="L5688" i="1"/>
  <c r="N5688" i="1"/>
  <c r="I5689" i="1"/>
  <c r="N5689" i="1" s="1"/>
  <c r="J5689" i="1"/>
  <c r="O5689" i="1" s="1"/>
  <c r="K5689" i="1"/>
  <c r="L5689" i="1"/>
  <c r="M5689" i="1"/>
  <c r="I5690" i="1"/>
  <c r="J5690" i="1"/>
  <c r="O5690" i="1" s="1"/>
  <c r="L5690" i="1"/>
  <c r="I5691" i="1"/>
  <c r="K5691" i="1" s="1"/>
  <c r="J5691" i="1"/>
  <c r="O5691" i="1" s="1"/>
  <c r="M5691" i="1"/>
  <c r="N5691" i="1"/>
  <c r="I5692" i="1"/>
  <c r="J5692" i="1"/>
  <c r="O5692" i="1" s="1"/>
  <c r="K5692" i="1"/>
  <c r="L5692" i="1"/>
  <c r="M5692" i="1"/>
  <c r="N5692" i="1"/>
  <c r="I5693" i="1"/>
  <c r="J5693" i="1"/>
  <c r="O5693" i="1" s="1"/>
  <c r="I5694" i="1"/>
  <c r="J5694" i="1"/>
  <c r="O5694" i="1" s="1"/>
  <c r="I5695" i="1"/>
  <c r="J5695" i="1"/>
  <c r="O5695" i="1" s="1"/>
  <c r="K5695" i="1"/>
  <c r="I5696" i="1"/>
  <c r="M5696" i="1" s="1"/>
  <c r="J5696" i="1"/>
  <c r="O5696" i="1" s="1"/>
  <c r="K5696" i="1"/>
  <c r="L5696" i="1"/>
  <c r="N5696" i="1"/>
  <c r="I5697" i="1"/>
  <c r="N5697" i="1" s="1"/>
  <c r="J5697" i="1"/>
  <c r="O5697" i="1" s="1"/>
  <c r="K5697" i="1"/>
  <c r="L5697" i="1"/>
  <c r="M5697" i="1"/>
  <c r="I5698" i="1"/>
  <c r="J5698" i="1"/>
  <c r="O5698" i="1" s="1"/>
  <c r="L5698" i="1"/>
  <c r="I5699" i="1"/>
  <c r="K5699" i="1" s="1"/>
  <c r="J5699" i="1"/>
  <c r="O5699" i="1" s="1"/>
  <c r="M5699" i="1"/>
  <c r="N5699" i="1"/>
  <c r="I5700" i="1"/>
  <c r="J5700" i="1"/>
  <c r="O5700" i="1" s="1"/>
  <c r="K5700" i="1"/>
  <c r="L5700" i="1"/>
  <c r="M5700" i="1"/>
  <c r="N5700" i="1"/>
  <c r="I5701" i="1"/>
  <c r="J5701" i="1"/>
  <c r="O5701" i="1" s="1"/>
  <c r="I5702" i="1"/>
  <c r="J5702" i="1"/>
  <c r="O5702" i="1" s="1"/>
  <c r="I5703" i="1"/>
  <c r="J5703" i="1"/>
  <c r="O5703" i="1" s="1"/>
  <c r="I5704" i="1"/>
  <c r="M5704" i="1" s="1"/>
  <c r="J5704" i="1"/>
  <c r="O5704" i="1" s="1"/>
  <c r="K5704" i="1"/>
  <c r="L5704" i="1"/>
  <c r="N5704" i="1"/>
  <c r="I5705" i="1"/>
  <c r="N5705" i="1" s="1"/>
  <c r="J5705" i="1"/>
  <c r="O5705" i="1" s="1"/>
  <c r="K5705" i="1"/>
  <c r="L5705" i="1"/>
  <c r="M5705" i="1"/>
  <c r="I5706" i="1"/>
  <c r="J5706" i="1"/>
  <c r="O5706" i="1" s="1"/>
  <c r="I5707" i="1"/>
  <c r="K5707" i="1" s="1"/>
  <c r="J5707" i="1"/>
  <c r="O5707" i="1" s="1"/>
  <c r="M5707" i="1"/>
  <c r="N5707" i="1"/>
  <c r="I5708" i="1"/>
  <c r="J5708" i="1"/>
  <c r="O5708" i="1" s="1"/>
  <c r="K5708" i="1"/>
  <c r="L5708" i="1"/>
  <c r="M5708" i="1"/>
  <c r="N5708" i="1"/>
  <c r="I5709" i="1"/>
  <c r="J5709" i="1"/>
  <c r="O5709" i="1" s="1"/>
  <c r="I5710" i="1"/>
  <c r="J5710" i="1"/>
  <c r="O5710" i="1" s="1"/>
  <c r="I5711" i="1"/>
  <c r="J5711" i="1"/>
  <c r="O5711" i="1" s="1"/>
  <c r="I5712" i="1"/>
  <c r="M5712" i="1" s="1"/>
  <c r="J5712" i="1"/>
  <c r="O5712" i="1" s="1"/>
  <c r="K5712" i="1"/>
  <c r="L5712" i="1"/>
  <c r="N5712" i="1"/>
  <c r="I5713" i="1"/>
  <c r="N5713" i="1" s="1"/>
  <c r="J5713" i="1"/>
  <c r="O5713" i="1" s="1"/>
  <c r="K5713" i="1"/>
  <c r="L5713" i="1"/>
  <c r="M5713" i="1"/>
  <c r="I5714" i="1"/>
  <c r="L5714" i="1" s="1"/>
  <c r="J5714" i="1"/>
  <c r="O5714" i="1" s="1"/>
  <c r="I5715" i="1"/>
  <c r="K5715" i="1" s="1"/>
  <c r="J5715" i="1"/>
  <c r="O5715" i="1" s="1"/>
  <c r="M5715" i="1"/>
  <c r="N5715" i="1"/>
  <c r="I5716" i="1"/>
  <c r="J5716" i="1"/>
  <c r="O5716" i="1" s="1"/>
  <c r="K5716" i="1"/>
  <c r="L5716" i="1"/>
  <c r="M5716" i="1"/>
  <c r="N5716" i="1"/>
  <c r="I5717" i="1"/>
  <c r="J5717" i="1"/>
  <c r="O5717" i="1" s="1"/>
  <c r="I5718" i="1"/>
  <c r="J5718" i="1"/>
  <c r="O5718" i="1" s="1"/>
  <c r="I5719" i="1"/>
  <c r="J5719" i="1"/>
  <c r="O5719" i="1" s="1"/>
  <c r="K5719" i="1"/>
  <c r="I5720" i="1"/>
  <c r="M5720" i="1" s="1"/>
  <c r="J5720" i="1"/>
  <c r="O5720" i="1" s="1"/>
  <c r="K5720" i="1"/>
  <c r="L5720" i="1"/>
  <c r="N5720" i="1"/>
  <c r="I5721" i="1"/>
  <c r="N5721" i="1" s="1"/>
  <c r="J5721" i="1"/>
  <c r="O5721" i="1" s="1"/>
  <c r="K5721" i="1"/>
  <c r="L5721" i="1"/>
  <c r="M5721" i="1"/>
  <c r="I5722" i="1"/>
  <c r="J5722" i="1"/>
  <c r="O5722" i="1" s="1"/>
  <c r="L5722" i="1"/>
  <c r="I5723" i="1"/>
  <c r="K5723" i="1" s="1"/>
  <c r="J5723" i="1"/>
  <c r="O5723" i="1" s="1"/>
  <c r="M5723" i="1"/>
  <c r="N5723" i="1"/>
  <c r="I5724" i="1"/>
  <c r="J5724" i="1"/>
  <c r="O5724" i="1" s="1"/>
  <c r="K5724" i="1"/>
  <c r="L5724" i="1"/>
  <c r="M5724" i="1"/>
  <c r="N5724" i="1"/>
  <c r="I5725" i="1"/>
  <c r="J5725" i="1"/>
  <c r="O5725" i="1" s="1"/>
  <c r="I5726" i="1"/>
  <c r="J5726" i="1"/>
  <c r="O5726" i="1" s="1"/>
  <c r="I5727" i="1"/>
  <c r="J5727" i="1"/>
  <c r="O5727" i="1" s="1"/>
  <c r="K5727" i="1"/>
  <c r="I5728" i="1"/>
  <c r="M5728" i="1" s="1"/>
  <c r="J5728" i="1"/>
  <c r="O5728" i="1" s="1"/>
  <c r="K5728" i="1"/>
  <c r="L5728" i="1"/>
  <c r="N5728" i="1"/>
  <c r="I5729" i="1"/>
  <c r="N5729" i="1" s="1"/>
  <c r="J5729" i="1"/>
  <c r="O5729" i="1" s="1"/>
  <c r="K5729" i="1"/>
  <c r="L5729" i="1"/>
  <c r="M5729" i="1"/>
  <c r="I5730" i="1"/>
  <c r="J5730" i="1"/>
  <c r="O5730" i="1" s="1"/>
  <c r="I5731" i="1"/>
  <c r="K5731" i="1" s="1"/>
  <c r="J5731" i="1"/>
  <c r="O5731" i="1" s="1"/>
  <c r="M5731" i="1"/>
  <c r="N5731" i="1"/>
  <c r="I5732" i="1"/>
  <c r="J5732" i="1"/>
  <c r="O5732" i="1" s="1"/>
  <c r="K5732" i="1"/>
  <c r="L5732" i="1"/>
  <c r="M5732" i="1"/>
  <c r="N5732" i="1"/>
  <c r="I5733" i="1"/>
  <c r="J5733" i="1"/>
  <c r="O5733" i="1" s="1"/>
  <c r="I5734" i="1"/>
  <c r="J5734" i="1"/>
  <c r="O5734" i="1" s="1"/>
  <c r="I5735" i="1"/>
  <c r="J5735" i="1"/>
  <c r="O5735" i="1" s="1"/>
  <c r="K5735" i="1"/>
  <c r="I5736" i="1"/>
  <c r="M5736" i="1" s="1"/>
  <c r="J5736" i="1"/>
  <c r="O5736" i="1" s="1"/>
  <c r="K5736" i="1"/>
  <c r="L5736" i="1"/>
  <c r="N5736" i="1"/>
  <c r="I5737" i="1"/>
  <c r="N5737" i="1" s="1"/>
  <c r="J5737" i="1"/>
  <c r="O5737" i="1" s="1"/>
  <c r="K5737" i="1"/>
  <c r="L5737" i="1"/>
  <c r="M5737" i="1"/>
  <c r="I5738" i="1"/>
  <c r="J5738" i="1"/>
  <c r="O5738" i="1" s="1"/>
  <c r="I5739" i="1"/>
  <c r="K5739" i="1" s="1"/>
  <c r="J5739" i="1"/>
  <c r="O5739" i="1" s="1"/>
  <c r="M5739" i="1"/>
  <c r="N5739" i="1"/>
  <c r="I5740" i="1"/>
  <c r="J5740" i="1"/>
  <c r="O5740" i="1" s="1"/>
  <c r="K5740" i="1"/>
  <c r="L5740" i="1"/>
  <c r="M5740" i="1"/>
  <c r="N5740" i="1"/>
  <c r="I5741" i="1"/>
  <c r="J5741" i="1"/>
  <c r="O5741" i="1" s="1"/>
  <c r="I5742" i="1"/>
  <c r="J5742" i="1"/>
  <c r="O5742" i="1" s="1"/>
  <c r="I5743" i="1"/>
  <c r="J5743" i="1"/>
  <c r="O5743" i="1" s="1"/>
  <c r="I5744" i="1"/>
  <c r="M5744" i="1" s="1"/>
  <c r="J5744" i="1"/>
  <c r="O5744" i="1" s="1"/>
  <c r="K5744" i="1"/>
  <c r="L5744" i="1"/>
  <c r="N5744" i="1"/>
  <c r="I5745" i="1"/>
  <c r="N5745" i="1" s="1"/>
  <c r="J5745" i="1"/>
  <c r="O5745" i="1" s="1"/>
  <c r="K5745" i="1"/>
  <c r="L5745" i="1"/>
  <c r="M5745" i="1"/>
  <c r="I5746" i="1"/>
  <c r="J5746" i="1"/>
  <c r="O5746" i="1" s="1"/>
  <c r="I5747" i="1"/>
  <c r="K5747" i="1" s="1"/>
  <c r="J5747" i="1"/>
  <c r="O5747" i="1" s="1"/>
  <c r="M5747" i="1"/>
  <c r="N5747" i="1"/>
  <c r="I5748" i="1"/>
  <c r="J5748" i="1"/>
  <c r="O5748" i="1" s="1"/>
  <c r="K5748" i="1"/>
  <c r="L5748" i="1"/>
  <c r="M5748" i="1"/>
  <c r="N5748" i="1"/>
  <c r="I5749" i="1"/>
  <c r="J5749" i="1"/>
  <c r="O5749" i="1" s="1"/>
  <c r="I5750" i="1"/>
  <c r="J5750" i="1"/>
  <c r="O5750" i="1" s="1"/>
  <c r="I5751" i="1"/>
  <c r="K5751" i="1" s="1"/>
  <c r="J5751" i="1"/>
  <c r="O5751" i="1" s="1"/>
  <c r="I5752" i="1"/>
  <c r="M5752" i="1" s="1"/>
  <c r="J5752" i="1"/>
  <c r="O5752" i="1" s="1"/>
  <c r="K5752" i="1"/>
  <c r="L5752" i="1"/>
  <c r="N5752" i="1"/>
  <c r="I5753" i="1"/>
  <c r="N5753" i="1" s="1"/>
  <c r="J5753" i="1"/>
  <c r="O5753" i="1" s="1"/>
  <c r="K5753" i="1"/>
  <c r="L5753" i="1"/>
  <c r="M5753" i="1"/>
  <c r="I5754" i="1"/>
  <c r="J5754" i="1"/>
  <c r="O5754" i="1" s="1"/>
  <c r="L5754" i="1"/>
  <c r="I5755" i="1"/>
  <c r="K5755" i="1" s="1"/>
  <c r="J5755" i="1"/>
  <c r="O5755" i="1" s="1"/>
  <c r="M5755" i="1"/>
  <c r="N5755" i="1"/>
  <c r="I5756" i="1"/>
  <c r="J5756" i="1"/>
  <c r="O5756" i="1" s="1"/>
  <c r="K5756" i="1"/>
  <c r="L5756" i="1"/>
  <c r="M5756" i="1"/>
  <c r="N5756" i="1"/>
  <c r="I5757" i="1"/>
  <c r="J5757" i="1"/>
  <c r="O5757" i="1" s="1"/>
  <c r="I5758" i="1"/>
  <c r="J5758" i="1"/>
  <c r="O5758" i="1" s="1"/>
  <c r="I5759" i="1"/>
  <c r="J5759" i="1"/>
  <c r="O5759" i="1" s="1"/>
  <c r="K5759" i="1"/>
  <c r="I5760" i="1"/>
  <c r="M5760" i="1" s="1"/>
  <c r="J5760" i="1"/>
  <c r="O5760" i="1" s="1"/>
  <c r="K5760" i="1"/>
  <c r="L5760" i="1"/>
  <c r="N5760" i="1"/>
  <c r="I5761" i="1"/>
  <c r="N5761" i="1" s="1"/>
  <c r="J5761" i="1"/>
  <c r="O5761" i="1" s="1"/>
  <c r="K5761" i="1"/>
  <c r="L5761" i="1"/>
  <c r="M5761" i="1"/>
  <c r="I5762" i="1"/>
  <c r="J5762" i="1"/>
  <c r="O5762" i="1" s="1"/>
  <c r="L5762" i="1"/>
  <c r="I5763" i="1"/>
  <c r="K5763" i="1" s="1"/>
  <c r="J5763" i="1"/>
  <c r="O5763" i="1" s="1"/>
  <c r="M5763" i="1"/>
  <c r="N5763" i="1"/>
  <c r="I5764" i="1"/>
  <c r="J5764" i="1"/>
  <c r="O5764" i="1" s="1"/>
  <c r="K5764" i="1"/>
  <c r="L5764" i="1"/>
  <c r="M5764" i="1"/>
  <c r="N5764" i="1"/>
  <c r="I5765" i="1"/>
  <c r="J5765" i="1"/>
  <c r="O5765" i="1" s="1"/>
  <c r="I5766" i="1"/>
  <c r="J5766" i="1"/>
  <c r="O5766" i="1" s="1"/>
  <c r="I5767" i="1"/>
  <c r="J5767" i="1"/>
  <c r="O5767" i="1" s="1"/>
  <c r="I5768" i="1"/>
  <c r="M5768" i="1" s="1"/>
  <c r="J5768" i="1"/>
  <c r="O5768" i="1" s="1"/>
  <c r="K5768" i="1"/>
  <c r="L5768" i="1"/>
  <c r="N5768" i="1"/>
  <c r="I5769" i="1"/>
  <c r="N5769" i="1" s="1"/>
  <c r="J5769" i="1"/>
  <c r="O5769" i="1" s="1"/>
  <c r="K5769" i="1"/>
  <c r="L5769" i="1"/>
  <c r="M5769" i="1"/>
  <c r="I5770" i="1"/>
  <c r="J5770" i="1"/>
  <c r="O5770" i="1" s="1"/>
  <c r="I5771" i="1"/>
  <c r="K5771" i="1" s="1"/>
  <c r="J5771" i="1"/>
  <c r="O5771" i="1" s="1"/>
  <c r="M5771" i="1"/>
  <c r="N5771" i="1"/>
  <c r="I5772" i="1"/>
  <c r="J5772" i="1"/>
  <c r="O5772" i="1" s="1"/>
  <c r="K5772" i="1"/>
  <c r="L5772" i="1"/>
  <c r="M5772" i="1"/>
  <c r="N5772" i="1"/>
  <c r="I5773" i="1"/>
  <c r="J5773" i="1"/>
  <c r="O5773" i="1" s="1"/>
  <c r="I5774" i="1"/>
  <c r="J5774" i="1"/>
  <c r="O5774" i="1" s="1"/>
  <c r="I5775" i="1"/>
  <c r="J5775" i="1"/>
  <c r="O5775" i="1" s="1"/>
  <c r="I5776" i="1"/>
  <c r="M5776" i="1" s="1"/>
  <c r="J5776" i="1"/>
  <c r="O5776" i="1" s="1"/>
  <c r="K5776" i="1"/>
  <c r="L5776" i="1"/>
  <c r="N5776" i="1"/>
  <c r="I5777" i="1"/>
  <c r="N5777" i="1" s="1"/>
  <c r="J5777" i="1"/>
  <c r="O5777" i="1" s="1"/>
  <c r="K5777" i="1"/>
  <c r="L5777" i="1"/>
  <c r="M5777" i="1"/>
  <c r="I5778" i="1"/>
  <c r="L5778" i="1" s="1"/>
  <c r="J5778" i="1"/>
  <c r="O5778" i="1" s="1"/>
  <c r="I5779" i="1"/>
  <c r="K5779" i="1" s="1"/>
  <c r="J5779" i="1"/>
  <c r="O5779" i="1" s="1"/>
  <c r="M5779" i="1"/>
  <c r="N5779" i="1"/>
  <c r="I5780" i="1"/>
  <c r="J5780" i="1"/>
  <c r="O5780" i="1" s="1"/>
  <c r="K5780" i="1"/>
  <c r="L5780" i="1"/>
  <c r="M5780" i="1"/>
  <c r="N5780" i="1"/>
  <c r="I5781" i="1"/>
  <c r="J5781" i="1"/>
  <c r="O5781" i="1" s="1"/>
  <c r="I5782" i="1"/>
  <c r="J5782" i="1"/>
  <c r="O5782" i="1" s="1"/>
  <c r="I5783" i="1"/>
  <c r="J5783" i="1"/>
  <c r="O5783" i="1" s="1"/>
  <c r="I5784" i="1"/>
  <c r="M5784" i="1" s="1"/>
  <c r="J5784" i="1"/>
  <c r="O5784" i="1" s="1"/>
  <c r="K5784" i="1"/>
  <c r="L5784" i="1"/>
  <c r="N5784" i="1"/>
  <c r="I5785" i="1"/>
  <c r="N5785" i="1" s="1"/>
  <c r="J5785" i="1"/>
  <c r="O5785" i="1" s="1"/>
  <c r="K5785" i="1"/>
  <c r="L5785" i="1"/>
  <c r="M5785" i="1"/>
  <c r="I5786" i="1"/>
  <c r="J5786" i="1"/>
  <c r="O5786" i="1" s="1"/>
  <c r="L5786" i="1"/>
  <c r="I5787" i="1"/>
  <c r="K5787" i="1" s="1"/>
  <c r="J5787" i="1"/>
  <c r="O5787" i="1" s="1"/>
  <c r="M5787" i="1"/>
  <c r="N5787" i="1"/>
  <c r="I5788" i="1"/>
  <c r="J5788" i="1"/>
  <c r="O5788" i="1" s="1"/>
  <c r="K5788" i="1"/>
  <c r="L5788" i="1"/>
  <c r="M5788" i="1"/>
  <c r="N5788" i="1"/>
  <c r="I5789" i="1"/>
  <c r="J5789" i="1"/>
  <c r="O5789" i="1" s="1"/>
  <c r="I5790" i="1"/>
  <c r="J5790" i="1"/>
  <c r="O5790" i="1" s="1"/>
  <c r="I5791" i="1"/>
  <c r="J5791" i="1"/>
  <c r="O5791" i="1" s="1"/>
  <c r="K5791" i="1"/>
  <c r="I5792" i="1"/>
  <c r="M5792" i="1" s="1"/>
  <c r="J5792" i="1"/>
  <c r="O5792" i="1" s="1"/>
  <c r="K5792" i="1"/>
  <c r="L5792" i="1"/>
  <c r="N5792" i="1"/>
  <c r="I5793" i="1"/>
  <c r="N5793" i="1" s="1"/>
  <c r="J5793" i="1"/>
  <c r="O5793" i="1" s="1"/>
  <c r="K5793" i="1"/>
  <c r="L5793" i="1"/>
  <c r="M5793" i="1"/>
  <c r="I5794" i="1"/>
  <c r="J5794" i="1"/>
  <c r="O5794" i="1" s="1"/>
  <c r="I5795" i="1"/>
  <c r="K5795" i="1" s="1"/>
  <c r="J5795" i="1"/>
  <c r="O5795" i="1" s="1"/>
  <c r="M5795" i="1"/>
  <c r="N5795" i="1"/>
  <c r="I5796" i="1"/>
  <c r="J5796" i="1"/>
  <c r="O5796" i="1" s="1"/>
  <c r="K5796" i="1"/>
  <c r="L5796" i="1"/>
  <c r="M5796" i="1"/>
  <c r="N5796" i="1"/>
  <c r="I5797" i="1"/>
  <c r="J5797" i="1"/>
  <c r="O5797" i="1" s="1"/>
  <c r="I5798" i="1"/>
  <c r="J5798" i="1"/>
  <c r="O5798" i="1" s="1"/>
  <c r="I5799" i="1"/>
  <c r="J5799" i="1"/>
  <c r="O5799" i="1" s="1"/>
  <c r="K5799" i="1"/>
  <c r="I5800" i="1"/>
  <c r="M5800" i="1" s="1"/>
  <c r="J5800" i="1"/>
  <c r="O5800" i="1" s="1"/>
  <c r="K5800" i="1"/>
  <c r="L5800" i="1"/>
  <c r="N5800" i="1"/>
  <c r="I5801" i="1"/>
  <c r="N5801" i="1" s="1"/>
  <c r="J5801" i="1"/>
  <c r="O5801" i="1" s="1"/>
  <c r="K5801" i="1"/>
  <c r="L5801" i="1"/>
  <c r="M5801" i="1"/>
  <c r="I5802" i="1"/>
  <c r="J5802" i="1"/>
  <c r="O5802" i="1" s="1"/>
  <c r="I5803" i="1"/>
  <c r="K5803" i="1" s="1"/>
  <c r="J5803" i="1"/>
  <c r="O5803" i="1" s="1"/>
  <c r="M5803" i="1"/>
  <c r="N5803" i="1"/>
  <c r="I5804" i="1"/>
  <c r="J5804" i="1"/>
  <c r="O5804" i="1" s="1"/>
  <c r="K5804" i="1"/>
  <c r="L5804" i="1"/>
  <c r="M5804" i="1"/>
  <c r="N5804" i="1"/>
  <c r="I5805" i="1"/>
  <c r="J5805" i="1"/>
  <c r="O5805" i="1" s="1"/>
  <c r="I5806" i="1"/>
  <c r="J5806" i="1"/>
  <c r="O5806" i="1" s="1"/>
  <c r="I5807" i="1"/>
  <c r="J5807" i="1"/>
  <c r="O5807" i="1" s="1"/>
  <c r="I5808" i="1"/>
  <c r="M5808" i="1" s="1"/>
  <c r="J5808" i="1"/>
  <c r="O5808" i="1" s="1"/>
  <c r="K5808" i="1"/>
  <c r="L5808" i="1"/>
  <c r="N5808" i="1"/>
  <c r="I5809" i="1"/>
  <c r="N5809" i="1" s="1"/>
  <c r="J5809" i="1"/>
  <c r="O5809" i="1" s="1"/>
  <c r="K5809" i="1"/>
  <c r="L5809" i="1"/>
  <c r="M5809" i="1"/>
  <c r="I5810" i="1"/>
  <c r="J5810" i="1"/>
  <c r="O5810" i="1" s="1"/>
  <c r="L5810" i="1"/>
  <c r="I5811" i="1"/>
  <c r="K5811" i="1" s="1"/>
  <c r="J5811" i="1"/>
  <c r="O5811" i="1" s="1"/>
  <c r="M5811" i="1"/>
  <c r="N5811" i="1"/>
  <c r="I5812" i="1"/>
  <c r="J5812" i="1"/>
  <c r="O5812" i="1" s="1"/>
  <c r="K5812" i="1"/>
  <c r="L5812" i="1"/>
  <c r="M5812" i="1"/>
  <c r="N5812" i="1"/>
  <c r="I5813" i="1"/>
  <c r="J5813" i="1"/>
  <c r="O5813" i="1" s="1"/>
  <c r="I5814" i="1"/>
  <c r="J5814" i="1"/>
  <c r="O5814" i="1" s="1"/>
  <c r="I5815" i="1"/>
  <c r="K5815" i="1" s="1"/>
  <c r="J5815" i="1"/>
  <c r="O5815" i="1" s="1"/>
  <c r="I5816" i="1"/>
  <c r="M5816" i="1" s="1"/>
  <c r="J5816" i="1"/>
  <c r="O5816" i="1" s="1"/>
  <c r="K5816" i="1"/>
  <c r="L5816" i="1"/>
  <c r="N5816" i="1"/>
  <c r="I5817" i="1"/>
  <c r="N5817" i="1" s="1"/>
  <c r="J5817" i="1"/>
  <c r="O5817" i="1" s="1"/>
  <c r="K5817" i="1"/>
  <c r="L5817" i="1"/>
  <c r="M5817" i="1"/>
  <c r="I5818" i="1"/>
  <c r="J5818" i="1"/>
  <c r="O5818" i="1" s="1"/>
  <c r="L5818" i="1"/>
  <c r="I5819" i="1"/>
  <c r="K5819" i="1" s="1"/>
  <c r="J5819" i="1"/>
  <c r="O5819" i="1" s="1"/>
  <c r="M5819" i="1"/>
  <c r="N5819" i="1"/>
  <c r="I5820" i="1"/>
  <c r="J5820" i="1"/>
  <c r="O5820" i="1" s="1"/>
  <c r="K5820" i="1"/>
  <c r="L5820" i="1"/>
  <c r="M5820" i="1"/>
  <c r="N5820" i="1"/>
  <c r="I5821" i="1"/>
  <c r="J5821" i="1"/>
  <c r="O5821" i="1" s="1"/>
  <c r="I5822" i="1"/>
  <c r="J5822" i="1"/>
  <c r="O5822" i="1" s="1"/>
  <c r="I5823" i="1"/>
  <c r="J5823" i="1"/>
  <c r="O5823" i="1" s="1"/>
  <c r="K5823" i="1"/>
  <c r="I5824" i="1"/>
  <c r="M5824" i="1" s="1"/>
  <c r="J5824" i="1"/>
  <c r="O5824" i="1" s="1"/>
  <c r="K5824" i="1"/>
  <c r="L5824" i="1"/>
  <c r="N5824" i="1"/>
  <c r="I5825" i="1"/>
  <c r="N5825" i="1" s="1"/>
  <c r="J5825" i="1"/>
  <c r="O5825" i="1" s="1"/>
  <c r="K5825" i="1"/>
  <c r="L5825" i="1"/>
  <c r="M5825" i="1"/>
  <c r="I5826" i="1"/>
  <c r="J5826" i="1"/>
  <c r="O5826" i="1" s="1"/>
  <c r="L5826" i="1"/>
  <c r="I5827" i="1"/>
  <c r="K5827" i="1" s="1"/>
  <c r="J5827" i="1"/>
  <c r="O5827" i="1" s="1"/>
  <c r="M5827" i="1"/>
  <c r="N5827" i="1"/>
  <c r="I5828" i="1"/>
  <c r="J5828" i="1"/>
  <c r="O5828" i="1" s="1"/>
  <c r="K5828" i="1"/>
  <c r="L5828" i="1"/>
  <c r="M5828" i="1"/>
  <c r="N5828" i="1"/>
  <c r="I5829" i="1"/>
  <c r="J5829" i="1"/>
  <c r="O5829" i="1" s="1"/>
  <c r="I5830" i="1"/>
  <c r="J5830" i="1"/>
  <c r="O5830" i="1" s="1"/>
  <c r="I5831" i="1"/>
  <c r="J5831" i="1"/>
  <c r="O5831" i="1" s="1"/>
  <c r="I5832" i="1"/>
  <c r="M5832" i="1" s="1"/>
  <c r="J5832" i="1"/>
  <c r="O5832" i="1" s="1"/>
  <c r="K5832" i="1"/>
  <c r="L5832" i="1"/>
  <c r="N5832" i="1"/>
  <c r="I5833" i="1"/>
  <c r="N5833" i="1" s="1"/>
  <c r="J5833" i="1"/>
  <c r="O5833" i="1" s="1"/>
  <c r="K5833" i="1"/>
  <c r="L5833" i="1"/>
  <c r="M5833" i="1"/>
  <c r="I5834" i="1"/>
  <c r="J5834" i="1"/>
  <c r="O5834" i="1" s="1"/>
  <c r="I5835" i="1"/>
  <c r="K5835" i="1" s="1"/>
  <c r="J5835" i="1"/>
  <c r="O5835" i="1" s="1"/>
  <c r="M5835" i="1"/>
  <c r="N5835" i="1"/>
  <c r="I5836" i="1"/>
  <c r="J5836" i="1"/>
  <c r="O5836" i="1" s="1"/>
  <c r="K5836" i="1"/>
  <c r="L5836" i="1"/>
  <c r="M5836" i="1"/>
  <c r="N5836" i="1"/>
  <c r="I5837" i="1"/>
  <c r="J5837" i="1"/>
  <c r="O5837" i="1" s="1"/>
  <c r="I5838" i="1"/>
  <c r="J5838" i="1"/>
  <c r="O5838" i="1" s="1"/>
  <c r="I5839" i="1"/>
  <c r="J5839" i="1"/>
  <c r="O5839" i="1" s="1"/>
  <c r="I5840" i="1"/>
  <c r="M5840" i="1" s="1"/>
  <c r="J5840" i="1"/>
  <c r="O5840" i="1" s="1"/>
  <c r="K5840" i="1"/>
  <c r="L5840" i="1"/>
  <c r="N5840" i="1"/>
  <c r="I5841" i="1"/>
  <c r="N5841" i="1" s="1"/>
  <c r="J5841" i="1"/>
  <c r="O5841" i="1" s="1"/>
  <c r="K5841" i="1"/>
  <c r="L5841" i="1"/>
  <c r="M5841" i="1"/>
  <c r="I5842" i="1"/>
  <c r="L5842" i="1" s="1"/>
  <c r="J5842" i="1"/>
  <c r="O5842" i="1" s="1"/>
  <c r="I5843" i="1"/>
  <c r="K5843" i="1" s="1"/>
  <c r="J5843" i="1"/>
  <c r="O5843" i="1" s="1"/>
  <c r="M5843" i="1"/>
  <c r="N5843" i="1"/>
  <c r="I5844" i="1"/>
  <c r="J5844" i="1"/>
  <c r="O5844" i="1" s="1"/>
  <c r="K5844" i="1"/>
  <c r="L5844" i="1"/>
  <c r="M5844" i="1"/>
  <c r="N5844" i="1"/>
  <c r="I5845" i="1"/>
  <c r="J5845" i="1"/>
  <c r="O5845" i="1" s="1"/>
  <c r="I5846" i="1"/>
  <c r="J5846" i="1"/>
  <c r="O5846" i="1" s="1"/>
  <c r="I5847" i="1"/>
  <c r="K5847" i="1" s="1"/>
  <c r="J5847" i="1"/>
  <c r="O5847" i="1" s="1"/>
  <c r="I5848" i="1"/>
  <c r="M5848" i="1" s="1"/>
  <c r="J5848" i="1"/>
  <c r="O5848" i="1" s="1"/>
  <c r="K5848" i="1"/>
  <c r="L5848" i="1"/>
  <c r="N5848" i="1"/>
  <c r="I5849" i="1"/>
  <c r="N5849" i="1" s="1"/>
  <c r="J5849" i="1"/>
  <c r="O5849" i="1" s="1"/>
  <c r="K5849" i="1"/>
  <c r="L5849" i="1"/>
  <c r="M5849" i="1"/>
  <c r="I5850" i="1"/>
  <c r="J5850" i="1"/>
  <c r="O5850" i="1" s="1"/>
  <c r="L5850" i="1"/>
  <c r="I5851" i="1"/>
  <c r="K5851" i="1" s="1"/>
  <c r="J5851" i="1"/>
  <c r="O5851" i="1" s="1"/>
  <c r="M5851" i="1"/>
  <c r="N5851" i="1"/>
  <c r="I5852" i="1"/>
  <c r="J5852" i="1"/>
  <c r="O5852" i="1" s="1"/>
  <c r="K5852" i="1"/>
  <c r="L5852" i="1"/>
  <c r="M5852" i="1"/>
  <c r="N5852" i="1"/>
  <c r="I5853" i="1"/>
  <c r="J5853" i="1"/>
  <c r="O5853" i="1" s="1"/>
  <c r="I5854" i="1"/>
  <c r="J5854" i="1"/>
  <c r="O5854" i="1" s="1"/>
  <c r="I5855" i="1"/>
  <c r="J5855" i="1"/>
  <c r="O5855" i="1" s="1"/>
  <c r="K5855" i="1"/>
  <c r="I5856" i="1"/>
  <c r="M5856" i="1" s="1"/>
  <c r="J5856" i="1"/>
  <c r="O5856" i="1" s="1"/>
  <c r="K5856" i="1"/>
  <c r="L5856" i="1"/>
  <c r="N5856" i="1"/>
  <c r="I5857" i="1"/>
  <c r="N5857" i="1" s="1"/>
  <c r="J5857" i="1"/>
  <c r="O5857" i="1" s="1"/>
  <c r="K5857" i="1"/>
  <c r="L5857" i="1"/>
  <c r="M5857" i="1"/>
  <c r="I5858" i="1"/>
  <c r="J5858" i="1"/>
  <c r="O5858" i="1" s="1"/>
  <c r="I5859" i="1"/>
  <c r="K5859" i="1" s="1"/>
  <c r="J5859" i="1"/>
  <c r="O5859" i="1" s="1"/>
  <c r="M5859" i="1"/>
  <c r="N5859" i="1"/>
  <c r="I5860" i="1"/>
  <c r="J5860" i="1"/>
  <c r="O5860" i="1" s="1"/>
  <c r="K5860" i="1"/>
  <c r="L5860" i="1"/>
  <c r="M5860" i="1"/>
  <c r="N5860" i="1"/>
  <c r="I5861" i="1"/>
  <c r="J5861" i="1"/>
  <c r="O5861" i="1" s="1"/>
  <c r="I5862" i="1"/>
  <c r="J5862" i="1"/>
  <c r="O5862" i="1" s="1"/>
  <c r="I5863" i="1"/>
  <c r="J5863" i="1"/>
  <c r="O5863" i="1" s="1"/>
  <c r="K5863" i="1"/>
  <c r="I5864" i="1"/>
  <c r="M5864" i="1" s="1"/>
  <c r="J5864" i="1"/>
  <c r="O5864" i="1" s="1"/>
  <c r="K5864" i="1"/>
  <c r="L5864" i="1"/>
  <c r="N5864" i="1"/>
  <c r="I5865" i="1"/>
  <c r="N5865" i="1" s="1"/>
  <c r="J5865" i="1"/>
  <c r="O5865" i="1" s="1"/>
  <c r="K5865" i="1"/>
  <c r="L5865" i="1"/>
  <c r="M5865" i="1"/>
  <c r="I5866" i="1"/>
  <c r="J5866" i="1"/>
  <c r="O5866" i="1" s="1"/>
  <c r="I5867" i="1"/>
  <c r="K5867" i="1" s="1"/>
  <c r="J5867" i="1"/>
  <c r="O5867" i="1" s="1"/>
  <c r="M5867" i="1"/>
  <c r="N5867" i="1"/>
  <c r="I5868" i="1"/>
  <c r="J5868" i="1"/>
  <c r="O5868" i="1" s="1"/>
  <c r="K5868" i="1"/>
  <c r="L5868" i="1"/>
  <c r="M5868" i="1"/>
  <c r="N5868" i="1"/>
  <c r="I5869" i="1"/>
  <c r="J5869" i="1"/>
  <c r="O5869" i="1" s="1"/>
  <c r="I5870" i="1"/>
  <c r="J5870" i="1"/>
  <c r="O5870" i="1" s="1"/>
  <c r="I5871" i="1"/>
  <c r="J5871" i="1"/>
  <c r="O5871" i="1" s="1"/>
  <c r="I5872" i="1"/>
  <c r="M5872" i="1" s="1"/>
  <c r="J5872" i="1"/>
  <c r="O5872" i="1" s="1"/>
  <c r="K5872" i="1"/>
  <c r="L5872" i="1"/>
  <c r="N5872" i="1"/>
  <c r="I5873" i="1"/>
  <c r="N5873" i="1" s="1"/>
  <c r="J5873" i="1"/>
  <c r="O5873" i="1" s="1"/>
  <c r="K5873" i="1"/>
  <c r="L5873" i="1"/>
  <c r="M5873" i="1"/>
  <c r="I5874" i="1"/>
  <c r="J5874" i="1"/>
  <c r="O5874" i="1" s="1"/>
  <c r="I5875" i="1"/>
  <c r="K5875" i="1" s="1"/>
  <c r="J5875" i="1"/>
  <c r="O5875" i="1" s="1"/>
  <c r="M5875" i="1"/>
  <c r="N5875" i="1"/>
  <c r="I5876" i="1"/>
  <c r="J5876" i="1"/>
  <c r="O5876" i="1" s="1"/>
  <c r="K5876" i="1"/>
  <c r="L5876" i="1"/>
  <c r="M5876" i="1"/>
  <c r="N5876" i="1"/>
  <c r="I5877" i="1"/>
  <c r="J5877" i="1"/>
  <c r="O5877" i="1" s="1"/>
  <c r="I5878" i="1"/>
  <c r="J5878" i="1"/>
  <c r="O5878" i="1" s="1"/>
  <c r="I5879" i="1"/>
  <c r="K5879" i="1" s="1"/>
  <c r="J5879" i="1"/>
  <c r="O5879" i="1" s="1"/>
  <c r="I5880" i="1"/>
  <c r="M5880" i="1" s="1"/>
  <c r="J5880" i="1"/>
  <c r="O5880" i="1" s="1"/>
  <c r="K5880" i="1"/>
  <c r="L5880" i="1"/>
  <c r="N5880" i="1"/>
  <c r="I5881" i="1"/>
  <c r="N5881" i="1" s="1"/>
  <c r="J5881" i="1"/>
  <c r="O5881" i="1" s="1"/>
  <c r="K5881" i="1"/>
  <c r="L5881" i="1"/>
  <c r="M5881" i="1"/>
  <c r="I5882" i="1"/>
  <c r="J5882" i="1"/>
  <c r="O5882" i="1" s="1"/>
  <c r="L5882" i="1"/>
  <c r="I5883" i="1"/>
  <c r="K5883" i="1" s="1"/>
  <c r="J5883" i="1"/>
  <c r="O5883" i="1" s="1"/>
  <c r="M5883" i="1"/>
  <c r="N5883" i="1"/>
  <c r="I5884" i="1"/>
  <c r="J5884" i="1"/>
  <c r="O5884" i="1" s="1"/>
  <c r="K5884" i="1"/>
  <c r="L5884" i="1"/>
  <c r="M5884" i="1"/>
  <c r="N5884" i="1"/>
  <c r="I5885" i="1"/>
  <c r="J5885" i="1"/>
  <c r="O5885" i="1" s="1"/>
  <c r="I5886" i="1"/>
  <c r="J5886" i="1"/>
  <c r="O5886" i="1" s="1"/>
  <c r="I5887" i="1"/>
  <c r="J5887" i="1"/>
  <c r="O5887" i="1" s="1"/>
  <c r="K5887" i="1"/>
  <c r="I5888" i="1"/>
  <c r="M5888" i="1" s="1"/>
  <c r="J5888" i="1"/>
  <c r="O5888" i="1" s="1"/>
  <c r="K5888" i="1"/>
  <c r="L5888" i="1"/>
  <c r="N5888" i="1"/>
  <c r="I5889" i="1"/>
  <c r="N5889" i="1" s="1"/>
  <c r="J5889" i="1"/>
  <c r="O5889" i="1" s="1"/>
  <c r="K5889" i="1"/>
  <c r="L5889" i="1"/>
  <c r="M5889" i="1"/>
  <c r="I5890" i="1"/>
  <c r="J5890" i="1"/>
  <c r="O5890" i="1" s="1"/>
  <c r="L5890" i="1"/>
  <c r="I5891" i="1"/>
  <c r="K5891" i="1" s="1"/>
  <c r="J5891" i="1"/>
  <c r="O5891" i="1" s="1"/>
  <c r="M5891" i="1"/>
  <c r="N5891" i="1"/>
  <c r="I5892" i="1"/>
  <c r="J5892" i="1"/>
  <c r="O5892" i="1" s="1"/>
  <c r="K5892" i="1"/>
  <c r="L5892" i="1"/>
  <c r="M5892" i="1"/>
  <c r="N5892" i="1"/>
  <c r="I5893" i="1"/>
  <c r="J5893" i="1"/>
  <c r="O5893" i="1" s="1"/>
  <c r="I5894" i="1"/>
  <c r="J5894" i="1"/>
  <c r="O5894" i="1" s="1"/>
  <c r="I5895" i="1"/>
  <c r="J5895" i="1"/>
  <c r="O5895" i="1" s="1"/>
  <c r="I5896" i="1"/>
  <c r="M5896" i="1" s="1"/>
  <c r="J5896" i="1"/>
  <c r="O5896" i="1" s="1"/>
  <c r="K5896" i="1"/>
  <c r="L5896" i="1"/>
  <c r="N5896" i="1"/>
  <c r="I5897" i="1"/>
  <c r="N5897" i="1" s="1"/>
  <c r="J5897" i="1"/>
  <c r="O5897" i="1" s="1"/>
  <c r="K5897" i="1"/>
  <c r="L5897" i="1"/>
  <c r="M5897" i="1"/>
  <c r="I5898" i="1"/>
  <c r="J5898" i="1"/>
  <c r="O5898" i="1" s="1"/>
  <c r="I5899" i="1"/>
  <c r="N5899" i="1" s="1"/>
  <c r="J5899" i="1"/>
  <c r="O5899" i="1" s="1"/>
  <c r="I5900" i="1"/>
  <c r="J5900" i="1"/>
  <c r="O5900" i="1" s="1"/>
  <c r="K5900" i="1"/>
  <c r="L5900" i="1"/>
  <c r="M5900" i="1"/>
  <c r="N5900" i="1"/>
  <c r="I5901" i="1"/>
  <c r="J5901" i="1"/>
  <c r="O5901" i="1" s="1"/>
  <c r="I5902" i="1"/>
  <c r="J5902" i="1"/>
  <c r="O5902" i="1" s="1"/>
  <c r="L5902" i="1"/>
  <c r="M5902" i="1"/>
  <c r="I5903" i="1"/>
  <c r="J5903" i="1"/>
  <c r="O5903" i="1" s="1"/>
  <c r="M5903" i="1"/>
  <c r="I5904" i="1"/>
  <c r="M5904" i="1" s="1"/>
  <c r="J5904" i="1"/>
  <c r="O5904" i="1" s="1"/>
  <c r="K5904" i="1"/>
  <c r="L5904" i="1"/>
  <c r="N5904" i="1"/>
  <c r="I5905" i="1"/>
  <c r="N5905" i="1" s="1"/>
  <c r="J5905" i="1"/>
  <c r="O5905" i="1" s="1"/>
  <c r="K5905" i="1"/>
  <c r="L5905" i="1"/>
  <c r="M5905" i="1"/>
  <c r="I5906" i="1"/>
  <c r="K5906" i="1" s="1"/>
  <c r="J5906" i="1"/>
  <c r="O5906" i="1" s="1"/>
  <c r="L5906" i="1"/>
  <c r="M5906" i="1"/>
  <c r="N5906" i="1"/>
  <c r="I5907" i="1"/>
  <c r="J5907" i="1"/>
  <c r="O5907" i="1" s="1"/>
  <c r="I5908" i="1"/>
  <c r="J5908" i="1"/>
  <c r="O5908" i="1" s="1"/>
  <c r="K5908" i="1"/>
  <c r="L5908" i="1"/>
  <c r="M5908" i="1"/>
  <c r="N5908" i="1"/>
  <c r="I5909" i="1"/>
  <c r="N5909" i="1" s="1"/>
  <c r="J5909" i="1"/>
  <c r="O5909" i="1" s="1"/>
  <c r="K5909" i="1"/>
  <c r="L5909" i="1"/>
  <c r="M5909" i="1"/>
  <c r="I5910" i="1"/>
  <c r="M5910" i="1" s="1"/>
  <c r="J5910" i="1"/>
  <c r="O5910" i="1" s="1"/>
  <c r="I5911" i="1"/>
  <c r="L5911" i="1" s="1"/>
  <c r="J5911" i="1"/>
  <c r="O5911" i="1" s="1"/>
  <c r="K5911" i="1"/>
  <c r="M5911" i="1"/>
  <c r="I5912" i="1"/>
  <c r="M5912" i="1" s="1"/>
  <c r="J5912" i="1"/>
  <c r="O5912" i="1" s="1"/>
  <c r="K5912" i="1"/>
  <c r="L5912" i="1"/>
  <c r="N5912" i="1"/>
  <c r="I5913" i="1"/>
  <c r="N5913" i="1" s="1"/>
  <c r="J5913" i="1"/>
  <c r="O5913" i="1" s="1"/>
  <c r="K5913" i="1"/>
  <c r="L5913" i="1"/>
  <c r="M5913" i="1"/>
  <c r="I5914" i="1"/>
  <c r="J5914" i="1"/>
  <c r="O5914" i="1" s="1"/>
  <c r="N5914" i="1"/>
  <c r="I5915" i="1"/>
  <c r="L5915" i="1" s="1"/>
  <c r="J5915" i="1"/>
  <c r="O5915" i="1" s="1"/>
  <c r="K5915" i="1"/>
  <c r="M5915" i="1"/>
  <c r="N5915" i="1"/>
  <c r="I5916" i="1"/>
  <c r="J5916" i="1"/>
  <c r="O5916" i="1" s="1"/>
  <c r="K5916" i="1"/>
  <c r="L5916" i="1"/>
  <c r="M5916" i="1"/>
  <c r="N5916" i="1"/>
  <c r="I5917" i="1"/>
  <c r="N5917" i="1" s="1"/>
  <c r="J5917" i="1"/>
  <c r="O5917" i="1" s="1"/>
  <c r="K5917" i="1"/>
  <c r="L5917" i="1"/>
  <c r="M5917" i="1"/>
  <c r="I5918" i="1"/>
  <c r="N5918" i="1" s="1"/>
  <c r="J5918" i="1"/>
  <c r="O5918" i="1" s="1"/>
  <c r="I5919" i="1"/>
  <c r="L5919" i="1" s="1"/>
  <c r="J5919" i="1"/>
  <c r="O5919" i="1" s="1"/>
  <c r="K5919" i="1"/>
  <c r="M5919" i="1"/>
  <c r="N5919" i="1"/>
  <c r="I5920" i="1"/>
  <c r="M5920" i="1" s="1"/>
  <c r="J5920" i="1"/>
  <c r="O5920" i="1" s="1"/>
  <c r="K5920" i="1"/>
  <c r="L5920" i="1"/>
  <c r="N5920" i="1"/>
  <c r="I5921" i="1"/>
  <c r="J5921" i="1"/>
  <c r="O5921" i="1" s="1"/>
  <c r="L5921" i="1"/>
  <c r="I5922" i="1"/>
  <c r="J5922" i="1"/>
  <c r="O5922" i="1" s="1"/>
  <c r="I5923" i="1"/>
  <c r="J5923" i="1"/>
  <c r="O5923" i="1" s="1"/>
  <c r="I5924" i="1"/>
  <c r="J5924" i="1"/>
  <c r="O5924" i="1" s="1"/>
  <c r="K5924" i="1"/>
  <c r="L5924" i="1"/>
  <c r="M5924" i="1"/>
  <c r="N5924" i="1"/>
  <c r="I5925" i="1"/>
  <c r="J5925" i="1"/>
  <c r="O5925" i="1" s="1"/>
  <c r="I5926" i="1"/>
  <c r="J5926" i="1"/>
  <c r="O5926" i="1" s="1"/>
  <c r="I5927" i="1"/>
  <c r="J5927" i="1"/>
  <c r="O5927" i="1" s="1"/>
  <c r="I5928" i="1"/>
  <c r="M5928" i="1" s="1"/>
  <c r="J5928" i="1"/>
  <c r="O5928" i="1" s="1"/>
  <c r="K5928" i="1"/>
  <c r="L5928" i="1"/>
  <c r="N5928" i="1"/>
  <c r="I5929" i="1"/>
  <c r="J5929" i="1"/>
  <c r="O5929" i="1" s="1"/>
  <c r="M5929" i="1"/>
  <c r="I5930" i="1"/>
  <c r="K5930" i="1" s="1"/>
  <c r="J5930" i="1"/>
  <c r="O5930" i="1" s="1"/>
  <c r="L5930" i="1"/>
  <c r="M5930" i="1"/>
  <c r="I5931" i="1"/>
  <c r="L5931" i="1" s="1"/>
  <c r="J5931" i="1"/>
  <c r="O5931" i="1" s="1"/>
  <c r="K5931" i="1"/>
  <c r="M5931" i="1"/>
  <c r="N5931" i="1"/>
  <c r="I5932" i="1"/>
  <c r="J5932" i="1"/>
  <c r="O5932" i="1" s="1"/>
  <c r="K5932" i="1"/>
  <c r="L5932" i="1"/>
  <c r="M5932" i="1"/>
  <c r="N5932" i="1"/>
  <c r="I5933" i="1"/>
  <c r="M5933" i="1" s="1"/>
  <c r="J5933" i="1"/>
  <c r="O5933" i="1" s="1"/>
  <c r="I5934" i="1"/>
  <c r="K5934" i="1" s="1"/>
  <c r="J5934" i="1"/>
  <c r="O5934" i="1" s="1"/>
  <c r="L5934" i="1"/>
  <c r="M5934" i="1"/>
  <c r="I5935" i="1"/>
  <c r="L5935" i="1" s="1"/>
  <c r="J5935" i="1"/>
  <c r="O5935" i="1" s="1"/>
  <c r="K5935" i="1"/>
  <c r="M5935" i="1"/>
  <c r="N5935" i="1"/>
  <c r="I5936" i="1"/>
  <c r="M5936" i="1" s="1"/>
  <c r="J5936" i="1"/>
  <c r="O5936" i="1" s="1"/>
  <c r="K5936" i="1"/>
  <c r="L5936" i="1"/>
  <c r="N5936" i="1"/>
  <c r="I5937" i="1"/>
  <c r="K5937" i="1" s="1"/>
  <c r="J5937" i="1"/>
  <c r="O5937" i="1" s="1"/>
  <c r="I5938" i="1"/>
  <c r="K5938" i="1" s="1"/>
  <c r="J5938" i="1"/>
  <c r="O5938" i="1" s="1"/>
  <c r="L5938" i="1"/>
  <c r="M5938" i="1"/>
  <c r="N5938" i="1"/>
  <c r="I5939" i="1"/>
  <c r="L5939" i="1" s="1"/>
  <c r="J5939" i="1"/>
  <c r="O5939" i="1" s="1"/>
  <c r="K5939" i="1"/>
  <c r="M5939" i="1"/>
  <c r="N5939" i="1"/>
  <c r="I5940" i="1"/>
  <c r="J5940" i="1"/>
  <c r="O5940" i="1" s="1"/>
  <c r="K5940" i="1"/>
  <c r="L5940" i="1"/>
  <c r="M5940" i="1"/>
  <c r="N5940" i="1"/>
  <c r="I5941" i="1"/>
  <c r="J5941" i="1"/>
  <c r="O5941" i="1" s="1"/>
  <c r="I5942" i="1"/>
  <c r="K5942" i="1" s="1"/>
  <c r="J5942" i="1"/>
  <c r="O5942" i="1" s="1"/>
  <c r="L5942" i="1"/>
  <c r="M5942" i="1"/>
  <c r="N5942" i="1"/>
  <c r="I5943" i="1"/>
  <c r="L5943" i="1" s="1"/>
  <c r="J5943" i="1"/>
  <c r="O5943" i="1" s="1"/>
  <c r="K5943" i="1"/>
  <c r="M5943" i="1"/>
  <c r="N5943" i="1"/>
  <c r="I5944" i="1"/>
  <c r="M5944" i="1" s="1"/>
  <c r="J5944" i="1"/>
  <c r="O5944" i="1" s="1"/>
  <c r="K5944" i="1"/>
  <c r="L5944" i="1"/>
  <c r="N5944" i="1"/>
  <c r="I5945" i="1"/>
  <c r="N5945" i="1" s="1"/>
  <c r="J5945" i="1"/>
  <c r="O5945" i="1" s="1"/>
  <c r="K5945" i="1"/>
  <c r="L5945" i="1"/>
  <c r="I5946" i="1"/>
  <c r="M5946" i="1" s="1"/>
  <c r="J5946" i="1"/>
  <c r="O5946" i="1" s="1"/>
  <c r="I5947" i="1"/>
  <c r="J5947" i="1"/>
  <c r="O5947" i="1" s="1"/>
  <c r="K5947" i="1"/>
  <c r="L5947" i="1"/>
  <c r="M5947" i="1"/>
  <c r="N5947" i="1"/>
  <c r="I5948" i="1"/>
  <c r="J5948" i="1"/>
  <c r="O5948" i="1" s="1"/>
  <c r="K5948" i="1"/>
  <c r="L5948" i="1"/>
  <c r="M5948" i="1"/>
  <c r="N5948" i="1"/>
  <c r="I5949" i="1"/>
  <c r="J5949" i="1"/>
  <c r="O5949" i="1" s="1"/>
  <c r="I5950" i="1"/>
  <c r="J5950" i="1"/>
  <c r="O5950" i="1" s="1"/>
  <c r="I5951" i="1"/>
  <c r="L5951" i="1" s="1"/>
  <c r="J5951" i="1"/>
  <c r="O5951" i="1" s="1"/>
  <c r="K5951" i="1"/>
  <c r="M5951" i="1"/>
  <c r="N5951" i="1"/>
  <c r="I5952" i="1"/>
  <c r="M5952" i="1" s="1"/>
  <c r="J5952" i="1"/>
  <c r="O5952" i="1" s="1"/>
  <c r="K5952" i="1"/>
  <c r="L5952" i="1"/>
  <c r="N5952" i="1"/>
  <c r="I5953" i="1"/>
  <c r="J5953" i="1"/>
  <c r="O5953" i="1" s="1"/>
  <c r="I5954" i="1"/>
  <c r="K5954" i="1" s="1"/>
  <c r="J5954" i="1"/>
  <c r="O5954" i="1" s="1"/>
  <c r="N5954" i="1"/>
  <c r="I5955" i="1"/>
  <c r="N5955" i="1" s="1"/>
  <c r="J5955" i="1"/>
  <c r="O5955" i="1" s="1"/>
  <c r="K5955" i="1"/>
  <c r="L5955" i="1"/>
  <c r="M5955" i="1"/>
  <c r="I5956" i="1"/>
  <c r="J5956" i="1"/>
  <c r="O5956" i="1" s="1"/>
  <c r="K5956" i="1"/>
  <c r="L5956" i="1"/>
  <c r="M5956" i="1"/>
  <c r="N5956" i="1"/>
  <c r="I5957" i="1"/>
  <c r="J5957" i="1"/>
  <c r="O5957" i="1" s="1"/>
  <c r="K5957" i="1"/>
  <c r="L5957" i="1"/>
  <c r="M5957" i="1"/>
  <c r="N5957" i="1"/>
  <c r="I5958" i="1"/>
  <c r="K5958" i="1" s="1"/>
  <c r="J5958" i="1"/>
  <c r="O5958" i="1" s="1"/>
  <c r="L5958" i="1"/>
  <c r="M5958" i="1"/>
  <c r="N5958" i="1"/>
  <c r="I5959" i="1"/>
  <c r="N5959" i="1" s="1"/>
  <c r="J5959" i="1"/>
  <c r="O5959" i="1" s="1"/>
  <c r="I5960" i="1"/>
  <c r="M5960" i="1" s="1"/>
  <c r="J5960" i="1"/>
  <c r="O5960" i="1" s="1"/>
  <c r="K5960" i="1"/>
  <c r="L5960" i="1"/>
  <c r="I5961" i="1"/>
  <c r="J5961" i="1"/>
  <c r="O5961" i="1" s="1"/>
  <c r="L5961" i="1"/>
  <c r="M5961" i="1"/>
  <c r="I5962" i="1"/>
  <c r="J5962" i="1"/>
  <c r="O5962" i="1" s="1"/>
  <c r="K5962" i="1"/>
  <c r="L5962" i="1"/>
  <c r="M5962" i="1"/>
  <c r="N5962" i="1"/>
  <c r="I5963" i="1"/>
  <c r="J5963" i="1"/>
  <c r="O5963" i="1" s="1"/>
  <c r="I5964" i="1"/>
  <c r="J5964" i="1"/>
  <c r="O5964" i="1" s="1"/>
  <c r="K5964" i="1"/>
  <c r="L5964" i="1"/>
  <c r="M5964" i="1"/>
  <c r="N5964" i="1"/>
  <c r="I5965" i="1"/>
  <c r="M5965" i="1" s="1"/>
  <c r="J5965" i="1"/>
  <c r="O5965" i="1" s="1"/>
  <c r="K5965" i="1"/>
  <c r="L5965" i="1"/>
  <c r="I5966" i="1"/>
  <c r="K5966" i="1" s="1"/>
  <c r="J5966" i="1"/>
  <c r="O5966" i="1" s="1"/>
  <c r="L5966" i="1"/>
  <c r="M5966" i="1"/>
  <c r="N5966" i="1"/>
  <c r="I5967" i="1"/>
  <c r="L5967" i="1" s="1"/>
  <c r="J5967" i="1"/>
  <c r="O5967" i="1" s="1"/>
  <c r="K5967" i="1"/>
  <c r="M5967" i="1"/>
  <c r="N5967" i="1"/>
  <c r="I5968" i="1"/>
  <c r="J5968" i="1"/>
  <c r="O5968" i="1" s="1"/>
  <c r="L5968" i="1"/>
  <c r="I5969" i="1"/>
  <c r="J5969" i="1"/>
  <c r="O5969" i="1" s="1"/>
  <c r="K5969" i="1"/>
  <c r="I5970" i="1"/>
  <c r="N5970" i="1" s="1"/>
  <c r="J5970" i="1"/>
  <c r="O5970" i="1" s="1"/>
  <c r="K5970" i="1"/>
  <c r="L5970" i="1"/>
  <c r="M5970" i="1"/>
  <c r="I5971" i="1"/>
  <c r="J5971" i="1"/>
  <c r="O5971" i="1" s="1"/>
  <c r="K5971" i="1"/>
  <c r="L5971" i="1"/>
  <c r="M5971" i="1"/>
  <c r="N5971" i="1"/>
  <c r="I5972" i="1"/>
  <c r="J5972" i="1"/>
  <c r="O5972" i="1" s="1"/>
  <c r="K5972" i="1"/>
  <c r="L5972" i="1"/>
  <c r="M5972" i="1"/>
  <c r="N5972" i="1"/>
  <c r="I5973" i="1"/>
  <c r="J5973" i="1"/>
  <c r="O5973" i="1" s="1"/>
  <c r="L5973" i="1"/>
  <c r="I5974" i="1"/>
  <c r="J5974" i="1"/>
  <c r="O5974" i="1" s="1"/>
  <c r="I5975" i="1"/>
  <c r="L5975" i="1" s="1"/>
  <c r="J5975" i="1"/>
  <c r="O5975" i="1" s="1"/>
  <c r="K5975" i="1"/>
  <c r="M5975" i="1"/>
  <c r="I5976" i="1"/>
  <c r="J5976" i="1"/>
  <c r="O5976" i="1" s="1"/>
  <c r="I5977" i="1"/>
  <c r="N5977" i="1" s="1"/>
  <c r="J5977" i="1"/>
  <c r="O5977" i="1" s="1"/>
  <c r="K5977" i="1"/>
  <c r="L5977" i="1"/>
  <c r="M5977" i="1"/>
  <c r="I5978" i="1"/>
  <c r="M5978" i="1" s="1"/>
  <c r="J5978" i="1"/>
  <c r="O5978" i="1" s="1"/>
  <c r="I5979" i="1"/>
  <c r="M5979" i="1" s="1"/>
  <c r="J5979" i="1"/>
  <c r="O5979" i="1" s="1"/>
  <c r="K5979" i="1"/>
  <c r="L5979" i="1"/>
  <c r="I5980" i="1"/>
  <c r="J5980" i="1"/>
  <c r="O5980" i="1" s="1"/>
  <c r="K5980" i="1"/>
  <c r="L5980" i="1"/>
  <c r="M5980" i="1"/>
  <c r="N5980" i="1"/>
  <c r="I5981" i="1"/>
  <c r="J5981" i="1"/>
  <c r="O5981" i="1" s="1"/>
  <c r="I5982" i="1"/>
  <c r="K5982" i="1" s="1"/>
  <c r="J5982" i="1"/>
  <c r="O5982" i="1" s="1"/>
  <c r="L5982" i="1"/>
  <c r="M5982" i="1"/>
  <c r="N5982" i="1"/>
  <c r="I5983" i="1"/>
  <c r="J5983" i="1"/>
  <c r="O5983" i="1" s="1"/>
  <c r="M5983" i="1"/>
  <c r="I5984" i="1"/>
  <c r="J5984" i="1"/>
  <c r="O5984" i="1" s="1"/>
  <c r="I5985" i="1"/>
  <c r="N5985" i="1" s="1"/>
  <c r="J5985" i="1"/>
  <c r="O5985" i="1" s="1"/>
  <c r="K5985" i="1"/>
  <c r="L5985" i="1"/>
  <c r="M5985" i="1"/>
  <c r="I5986" i="1"/>
  <c r="J5986" i="1"/>
  <c r="O5986" i="1" s="1"/>
  <c r="K5986" i="1"/>
  <c r="L5986" i="1"/>
  <c r="M5986" i="1"/>
  <c r="N5986" i="1"/>
  <c r="I5987" i="1"/>
  <c r="J5987" i="1"/>
  <c r="O5987" i="1" s="1"/>
  <c r="I5988" i="1"/>
  <c r="J5988" i="1"/>
  <c r="O5988" i="1" s="1"/>
  <c r="K5988" i="1"/>
  <c r="L5988" i="1"/>
  <c r="M5988" i="1"/>
  <c r="N5988" i="1"/>
  <c r="I5989" i="1"/>
  <c r="N5989" i="1" s="1"/>
  <c r="J5989" i="1"/>
  <c r="O5989" i="1" s="1"/>
  <c r="K5989" i="1"/>
  <c r="I5990" i="1"/>
  <c r="K5990" i="1" s="1"/>
  <c r="J5990" i="1"/>
  <c r="O5990" i="1" s="1"/>
  <c r="L5990" i="1"/>
  <c r="M5990" i="1"/>
  <c r="I5991" i="1"/>
  <c r="M5991" i="1" s="1"/>
  <c r="J5991" i="1"/>
  <c r="O5991" i="1" s="1"/>
  <c r="N5991" i="1"/>
  <c r="I5992" i="1"/>
  <c r="M5992" i="1" s="1"/>
  <c r="J5992" i="1"/>
  <c r="O5992" i="1" s="1"/>
  <c r="K5992" i="1"/>
  <c r="L5992" i="1"/>
  <c r="N5992" i="1"/>
  <c r="I5993" i="1"/>
  <c r="J5993" i="1"/>
  <c r="O5993" i="1" s="1"/>
  <c r="M5993" i="1"/>
  <c r="I5994" i="1"/>
  <c r="M5994" i="1" s="1"/>
  <c r="J5994" i="1"/>
  <c r="O5994" i="1" s="1"/>
  <c r="K5994" i="1"/>
  <c r="L5994" i="1"/>
  <c r="I5995" i="1"/>
  <c r="K5995" i="1" s="1"/>
  <c r="J5995" i="1"/>
  <c r="O5995" i="1" s="1"/>
  <c r="L5995" i="1"/>
  <c r="M5995" i="1"/>
  <c r="N5995" i="1"/>
  <c r="I5996" i="1"/>
  <c r="J5996" i="1"/>
  <c r="O5996" i="1" s="1"/>
  <c r="K5996" i="1"/>
  <c r="L5996" i="1"/>
  <c r="M5996" i="1"/>
  <c r="N5996" i="1"/>
  <c r="I5997" i="1"/>
  <c r="J5997" i="1"/>
  <c r="O5997" i="1" s="1"/>
  <c r="K5997" i="1"/>
  <c r="L5997" i="1"/>
  <c r="M5997" i="1"/>
  <c r="N5997" i="1"/>
  <c r="I5998" i="1"/>
  <c r="J5998" i="1"/>
  <c r="O5998" i="1" s="1"/>
  <c r="I5999" i="1"/>
  <c r="J5999" i="1"/>
  <c r="O5999" i="1" s="1"/>
  <c r="I6000" i="1"/>
  <c r="M6000" i="1" s="1"/>
  <c r="J6000" i="1"/>
  <c r="O6000" i="1" s="1"/>
  <c r="K6000" i="1"/>
  <c r="L6000" i="1"/>
  <c r="N6000" i="1"/>
  <c r="I6001" i="1"/>
  <c r="N6001" i="1" s="1"/>
  <c r="J6001" i="1"/>
  <c r="O6001" i="1" s="1"/>
  <c r="K6001" i="1"/>
  <c r="L6001" i="1"/>
  <c r="M6001" i="1"/>
  <c r="I6002" i="1"/>
  <c r="L6002" i="1" s="1"/>
  <c r="J6002" i="1"/>
  <c r="O6002" i="1" s="1"/>
  <c r="I6003" i="1"/>
  <c r="J6003" i="1"/>
  <c r="O6003" i="1" s="1"/>
  <c r="K6003" i="1"/>
  <c r="N6003" i="1"/>
  <c r="I6004" i="1"/>
  <c r="J6004" i="1"/>
  <c r="O6004" i="1" s="1"/>
  <c r="K6004" i="1"/>
  <c r="L6004" i="1"/>
  <c r="M6004" i="1"/>
  <c r="N6004" i="1"/>
  <c r="I6005" i="1"/>
  <c r="N6005" i="1" s="1"/>
  <c r="J6005" i="1"/>
  <c r="O6005" i="1" s="1"/>
  <c r="K6005" i="1"/>
  <c r="L6005" i="1"/>
  <c r="M6005" i="1"/>
  <c r="I6006" i="1"/>
  <c r="J6006" i="1"/>
  <c r="O6006" i="1" s="1"/>
  <c r="M6006" i="1"/>
  <c r="I6007" i="1"/>
  <c r="L6007" i="1" s="1"/>
  <c r="J6007" i="1"/>
  <c r="O6007" i="1" s="1"/>
  <c r="K6007" i="1"/>
  <c r="M6007" i="1"/>
  <c r="N6007" i="1"/>
  <c r="I6008" i="1"/>
  <c r="J6008" i="1"/>
  <c r="O6008" i="1" s="1"/>
  <c r="N6008" i="1"/>
  <c r="I6009" i="1"/>
  <c r="N6009" i="1" s="1"/>
  <c r="J6009" i="1"/>
  <c r="O6009" i="1" s="1"/>
  <c r="K6009" i="1"/>
  <c r="L6009" i="1"/>
  <c r="I6010" i="1"/>
  <c r="M6010" i="1" s="1"/>
  <c r="J6010" i="1"/>
  <c r="O6010" i="1" s="1"/>
  <c r="I6011" i="1"/>
  <c r="J6011" i="1"/>
  <c r="O6011" i="1" s="1"/>
  <c r="K6011" i="1"/>
  <c r="L6011" i="1"/>
  <c r="M6011" i="1"/>
  <c r="N6011" i="1"/>
  <c r="I6012" i="1"/>
  <c r="J6012" i="1"/>
  <c r="O6012" i="1" s="1"/>
  <c r="K6012" i="1"/>
  <c r="L6012" i="1"/>
  <c r="M6012" i="1"/>
  <c r="N6012" i="1"/>
  <c r="I6013" i="1"/>
  <c r="J6013" i="1"/>
  <c r="O6013" i="1" s="1"/>
  <c r="I6014" i="1"/>
  <c r="J6014" i="1"/>
  <c r="O6014" i="1" s="1"/>
  <c r="I6015" i="1"/>
  <c r="L6015" i="1" s="1"/>
  <c r="J6015" i="1"/>
  <c r="O6015" i="1" s="1"/>
  <c r="K6015" i="1"/>
  <c r="M6015" i="1"/>
  <c r="N6015" i="1"/>
  <c r="I6016" i="1"/>
  <c r="M6016" i="1" s="1"/>
  <c r="J6016" i="1"/>
  <c r="O6016" i="1" s="1"/>
  <c r="K6016" i="1"/>
  <c r="L6016" i="1"/>
  <c r="N6016" i="1"/>
  <c r="I6017" i="1"/>
  <c r="J6017" i="1"/>
  <c r="O6017" i="1" s="1"/>
  <c r="I6018" i="1"/>
  <c r="K6018" i="1" s="1"/>
  <c r="J6018" i="1"/>
  <c r="O6018" i="1" s="1"/>
  <c r="N6018" i="1"/>
  <c r="I6019" i="1"/>
  <c r="N6019" i="1" s="1"/>
  <c r="J6019" i="1"/>
  <c r="O6019" i="1" s="1"/>
  <c r="K6019" i="1"/>
  <c r="L6019" i="1"/>
  <c r="M6019" i="1"/>
  <c r="I6020" i="1"/>
  <c r="J6020" i="1"/>
  <c r="O6020" i="1" s="1"/>
  <c r="K6020" i="1"/>
  <c r="L6020" i="1"/>
  <c r="M6020" i="1"/>
  <c r="N6020" i="1"/>
  <c r="I6021" i="1"/>
  <c r="J6021" i="1"/>
  <c r="O6021" i="1" s="1"/>
  <c r="K6021" i="1"/>
  <c r="L6021" i="1"/>
  <c r="M6021" i="1"/>
  <c r="N6021" i="1"/>
  <c r="I6022" i="1"/>
  <c r="K6022" i="1" s="1"/>
  <c r="J6022" i="1"/>
  <c r="O6022" i="1" s="1"/>
  <c r="L6022" i="1"/>
  <c r="M6022" i="1"/>
  <c r="N6022" i="1"/>
  <c r="I6023" i="1"/>
  <c r="N6023" i="1" s="1"/>
  <c r="J6023" i="1"/>
  <c r="O6023" i="1" s="1"/>
  <c r="I6024" i="1"/>
  <c r="M6024" i="1" s="1"/>
  <c r="J6024" i="1"/>
  <c r="O6024" i="1" s="1"/>
  <c r="K6024" i="1"/>
  <c r="L6024" i="1"/>
  <c r="I6025" i="1"/>
  <c r="J6025" i="1"/>
  <c r="O6025" i="1" s="1"/>
  <c r="L6025" i="1"/>
  <c r="M6025" i="1"/>
  <c r="I6026" i="1"/>
  <c r="J6026" i="1"/>
  <c r="O6026" i="1" s="1"/>
  <c r="K6026" i="1"/>
  <c r="L6026" i="1"/>
  <c r="M6026" i="1"/>
  <c r="N6026" i="1"/>
  <c r="I6027" i="1"/>
  <c r="J6027" i="1"/>
  <c r="O6027" i="1" s="1"/>
  <c r="I6028" i="1"/>
  <c r="J6028" i="1"/>
  <c r="O6028" i="1" s="1"/>
  <c r="K6028" i="1"/>
  <c r="L6028" i="1"/>
  <c r="M6028" i="1"/>
  <c r="N6028" i="1"/>
  <c r="I6029" i="1"/>
  <c r="M6029" i="1" s="1"/>
  <c r="J6029" i="1"/>
  <c r="O6029" i="1" s="1"/>
  <c r="K6029" i="1"/>
  <c r="L6029" i="1"/>
  <c r="I6030" i="1"/>
  <c r="K6030" i="1" s="1"/>
  <c r="J6030" i="1"/>
  <c r="O6030" i="1" s="1"/>
  <c r="L6030" i="1"/>
  <c r="M6030" i="1"/>
  <c r="N6030" i="1"/>
  <c r="I6031" i="1"/>
  <c r="L6031" i="1" s="1"/>
  <c r="J6031" i="1"/>
  <c r="O6031" i="1" s="1"/>
  <c r="K6031" i="1"/>
  <c r="M6031" i="1"/>
  <c r="N6031" i="1"/>
  <c r="I6032" i="1"/>
  <c r="J6032" i="1"/>
  <c r="O6032" i="1" s="1"/>
  <c r="L6032" i="1"/>
  <c r="I6033" i="1"/>
  <c r="J6033" i="1"/>
  <c r="O6033" i="1" s="1"/>
  <c r="K6033" i="1"/>
  <c r="I6034" i="1"/>
  <c r="N6034" i="1" s="1"/>
  <c r="J6034" i="1"/>
  <c r="O6034" i="1" s="1"/>
  <c r="K6034" i="1"/>
  <c r="L6034" i="1"/>
  <c r="M6034" i="1"/>
  <c r="I6035" i="1"/>
  <c r="J6035" i="1"/>
  <c r="O6035" i="1" s="1"/>
  <c r="K6035" i="1"/>
  <c r="L6035" i="1"/>
  <c r="M6035" i="1"/>
  <c r="N6035" i="1"/>
  <c r="I6036" i="1"/>
  <c r="J6036" i="1"/>
  <c r="O6036" i="1" s="1"/>
  <c r="K6036" i="1"/>
  <c r="L6036" i="1"/>
  <c r="M6036" i="1"/>
  <c r="N6036" i="1"/>
  <c r="I6037" i="1"/>
  <c r="J6037" i="1"/>
  <c r="O6037" i="1" s="1"/>
  <c r="L6037" i="1"/>
  <c r="I6038" i="1"/>
  <c r="J6038" i="1"/>
  <c r="O6038" i="1" s="1"/>
  <c r="I6039" i="1"/>
  <c r="L6039" i="1" s="1"/>
  <c r="J6039" i="1"/>
  <c r="O6039" i="1" s="1"/>
  <c r="K6039" i="1"/>
  <c r="M6039" i="1"/>
  <c r="I6040" i="1"/>
  <c r="J6040" i="1"/>
  <c r="O6040" i="1" s="1"/>
  <c r="I6041" i="1"/>
  <c r="N6041" i="1" s="1"/>
  <c r="J6041" i="1"/>
  <c r="O6041" i="1" s="1"/>
  <c r="K6041" i="1"/>
  <c r="L6041" i="1"/>
  <c r="M6041" i="1"/>
  <c r="I6042" i="1"/>
  <c r="M6042" i="1" s="1"/>
  <c r="J6042" i="1"/>
  <c r="O6042" i="1" s="1"/>
  <c r="I6043" i="1"/>
  <c r="M6043" i="1" s="1"/>
  <c r="J6043" i="1"/>
  <c r="O6043" i="1" s="1"/>
  <c r="K6043" i="1"/>
  <c r="L6043" i="1"/>
  <c r="I6044" i="1"/>
  <c r="J6044" i="1"/>
  <c r="O6044" i="1" s="1"/>
  <c r="K6044" i="1"/>
  <c r="L6044" i="1"/>
  <c r="M6044" i="1"/>
  <c r="N6044" i="1"/>
  <c r="I6045" i="1"/>
  <c r="J6045" i="1"/>
  <c r="O6045" i="1" s="1"/>
  <c r="I6046" i="1"/>
  <c r="K6046" i="1" s="1"/>
  <c r="J6046" i="1"/>
  <c r="O6046" i="1" s="1"/>
  <c r="L6046" i="1"/>
  <c r="M6046" i="1"/>
  <c r="N6046" i="1"/>
  <c r="I6047" i="1"/>
  <c r="J6047" i="1"/>
  <c r="O6047" i="1" s="1"/>
  <c r="M6047" i="1"/>
  <c r="I6048" i="1"/>
  <c r="J6048" i="1"/>
  <c r="O6048" i="1" s="1"/>
  <c r="I6049" i="1"/>
  <c r="N6049" i="1" s="1"/>
  <c r="J6049" i="1"/>
  <c r="O6049" i="1" s="1"/>
  <c r="K6049" i="1"/>
  <c r="L6049" i="1"/>
  <c r="M6049" i="1"/>
  <c r="I6050" i="1"/>
  <c r="J6050" i="1"/>
  <c r="O6050" i="1" s="1"/>
  <c r="K6050" i="1"/>
  <c r="L6050" i="1"/>
  <c r="M6050" i="1"/>
  <c r="N6050" i="1"/>
  <c r="I6051" i="1"/>
  <c r="J6051" i="1"/>
  <c r="O6051" i="1" s="1"/>
  <c r="I6052" i="1"/>
  <c r="J6052" i="1"/>
  <c r="O6052" i="1" s="1"/>
  <c r="K6052" i="1"/>
  <c r="L6052" i="1"/>
  <c r="M6052" i="1"/>
  <c r="N6052" i="1"/>
  <c r="I6053" i="1"/>
  <c r="N6053" i="1" s="1"/>
  <c r="J6053" i="1"/>
  <c r="O6053" i="1" s="1"/>
  <c r="K6053" i="1"/>
  <c r="I6054" i="1"/>
  <c r="K6054" i="1" s="1"/>
  <c r="J6054" i="1"/>
  <c r="O6054" i="1" s="1"/>
  <c r="L6054" i="1"/>
  <c r="M6054" i="1"/>
  <c r="I6055" i="1"/>
  <c r="M6055" i="1" s="1"/>
  <c r="J6055" i="1"/>
  <c r="O6055" i="1" s="1"/>
  <c r="N6055" i="1"/>
  <c r="I6056" i="1"/>
  <c r="M6056" i="1" s="1"/>
  <c r="J6056" i="1"/>
  <c r="O6056" i="1" s="1"/>
  <c r="K6056" i="1"/>
  <c r="L6056" i="1"/>
  <c r="N6056" i="1"/>
  <c r="I6057" i="1"/>
  <c r="J6057" i="1"/>
  <c r="O6057" i="1" s="1"/>
  <c r="M6057" i="1"/>
  <c r="I6058" i="1"/>
  <c r="M6058" i="1" s="1"/>
  <c r="J6058" i="1"/>
  <c r="O6058" i="1" s="1"/>
  <c r="K6058" i="1"/>
  <c r="L6058" i="1"/>
  <c r="I6059" i="1"/>
  <c r="K6059" i="1" s="1"/>
  <c r="J6059" i="1"/>
  <c r="O6059" i="1" s="1"/>
  <c r="L6059" i="1"/>
  <c r="M6059" i="1"/>
  <c r="N6059" i="1"/>
  <c r="I6060" i="1"/>
  <c r="J6060" i="1"/>
  <c r="O6060" i="1" s="1"/>
  <c r="K6060" i="1"/>
  <c r="L6060" i="1"/>
  <c r="M6060" i="1"/>
  <c r="N6060" i="1"/>
  <c r="I6061" i="1"/>
  <c r="J6061" i="1"/>
  <c r="O6061" i="1" s="1"/>
  <c r="K6061" i="1"/>
  <c r="L6061" i="1"/>
  <c r="M6061" i="1"/>
  <c r="N6061" i="1"/>
  <c r="I6062" i="1"/>
  <c r="J6062" i="1"/>
  <c r="O6062" i="1" s="1"/>
  <c r="I6063" i="1"/>
  <c r="J6063" i="1"/>
  <c r="O6063" i="1" s="1"/>
  <c r="I6064" i="1"/>
  <c r="M6064" i="1" s="1"/>
  <c r="J6064" i="1"/>
  <c r="O6064" i="1" s="1"/>
  <c r="K6064" i="1"/>
  <c r="L6064" i="1"/>
  <c r="N6064" i="1"/>
  <c r="I6065" i="1"/>
  <c r="N6065" i="1" s="1"/>
  <c r="J6065" i="1"/>
  <c r="O6065" i="1" s="1"/>
  <c r="K6065" i="1"/>
  <c r="L6065" i="1"/>
  <c r="M6065" i="1"/>
  <c r="I6066" i="1"/>
  <c r="L6066" i="1" s="1"/>
  <c r="J6066" i="1"/>
  <c r="O6066" i="1" s="1"/>
  <c r="I6067" i="1"/>
  <c r="J6067" i="1"/>
  <c r="O6067" i="1" s="1"/>
  <c r="K6067" i="1"/>
  <c r="N6067" i="1"/>
  <c r="I6068" i="1"/>
  <c r="J6068" i="1"/>
  <c r="O6068" i="1" s="1"/>
  <c r="K6068" i="1"/>
  <c r="L6068" i="1"/>
  <c r="M6068" i="1"/>
  <c r="N6068" i="1"/>
  <c r="I6069" i="1"/>
  <c r="N6069" i="1" s="1"/>
  <c r="J6069" i="1"/>
  <c r="O6069" i="1" s="1"/>
  <c r="K6069" i="1"/>
  <c r="L6069" i="1"/>
  <c r="M6069" i="1"/>
  <c r="I6070" i="1"/>
  <c r="J6070" i="1"/>
  <c r="O6070" i="1" s="1"/>
  <c r="M6070" i="1"/>
  <c r="I6071" i="1"/>
  <c r="L6071" i="1" s="1"/>
  <c r="J6071" i="1"/>
  <c r="O6071" i="1" s="1"/>
  <c r="K6071" i="1"/>
  <c r="M6071" i="1"/>
  <c r="N6071" i="1"/>
  <c r="I6072" i="1"/>
  <c r="J6072" i="1"/>
  <c r="O6072" i="1" s="1"/>
  <c r="N6072" i="1"/>
  <c r="I6073" i="1"/>
  <c r="N6073" i="1" s="1"/>
  <c r="J6073" i="1"/>
  <c r="O6073" i="1" s="1"/>
  <c r="K6073" i="1"/>
  <c r="L6073" i="1"/>
  <c r="I6074" i="1"/>
  <c r="M6074" i="1" s="1"/>
  <c r="J6074" i="1"/>
  <c r="O6074" i="1" s="1"/>
  <c r="I6075" i="1"/>
  <c r="J6075" i="1"/>
  <c r="O6075" i="1" s="1"/>
  <c r="K6075" i="1"/>
  <c r="L6075" i="1"/>
  <c r="M6075" i="1"/>
  <c r="N6075" i="1"/>
  <c r="I6076" i="1"/>
  <c r="J6076" i="1"/>
  <c r="O6076" i="1" s="1"/>
  <c r="K6076" i="1"/>
  <c r="L6076" i="1"/>
  <c r="M6076" i="1"/>
  <c r="N6076" i="1"/>
  <c r="I6077" i="1"/>
  <c r="J6077" i="1"/>
  <c r="O6077" i="1" s="1"/>
  <c r="I6078" i="1"/>
  <c r="J6078" i="1"/>
  <c r="O6078" i="1" s="1"/>
  <c r="I6079" i="1"/>
  <c r="L6079" i="1" s="1"/>
  <c r="J6079" i="1"/>
  <c r="O6079" i="1" s="1"/>
  <c r="K6079" i="1"/>
  <c r="M6079" i="1"/>
  <c r="N6079" i="1"/>
  <c r="I6080" i="1"/>
  <c r="M6080" i="1" s="1"/>
  <c r="J6080" i="1"/>
  <c r="O6080" i="1" s="1"/>
  <c r="K6080" i="1"/>
  <c r="L6080" i="1"/>
  <c r="N6080" i="1"/>
  <c r="I6081" i="1"/>
  <c r="J6081" i="1"/>
  <c r="O6081" i="1" s="1"/>
  <c r="I6082" i="1"/>
  <c r="K6082" i="1" s="1"/>
  <c r="J6082" i="1"/>
  <c r="O6082" i="1" s="1"/>
  <c r="N6082" i="1"/>
  <c r="I6083" i="1"/>
  <c r="N6083" i="1" s="1"/>
  <c r="J6083" i="1"/>
  <c r="O6083" i="1" s="1"/>
  <c r="K6083" i="1"/>
  <c r="L6083" i="1"/>
  <c r="M6083" i="1"/>
  <c r="I6084" i="1"/>
  <c r="J6084" i="1"/>
  <c r="O6084" i="1" s="1"/>
  <c r="K6084" i="1"/>
  <c r="L6084" i="1"/>
  <c r="M6084" i="1"/>
  <c r="N6084" i="1"/>
  <c r="I6085" i="1"/>
  <c r="J6085" i="1"/>
  <c r="O6085" i="1" s="1"/>
  <c r="K6085" i="1"/>
  <c r="L6085" i="1"/>
  <c r="M6085" i="1"/>
  <c r="N6085" i="1"/>
  <c r="I6086" i="1"/>
  <c r="K6086" i="1" s="1"/>
  <c r="J6086" i="1"/>
  <c r="O6086" i="1" s="1"/>
  <c r="L6086" i="1"/>
  <c r="M6086" i="1"/>
  <c r="N6086" i="1"/>
  <c r="I6087" i="1"/>
  <c r="M6087" i="1" s="1"/>
  <c r="J6087" i="1"/>
  <c r="O6087" i="1" s="1"/>
  <c r="I6088" i="1"/>
  <c r="N6088" i="1" s="1"/>
  <c r="J6088" i="1"/>
  <c r="O6088" i="1" s="1"/>
  <c r="K6088" i="1"/>
  <c r="I6089" i="1"/>
  <c r="M6089" i="1" s="1"/>
  <c r="J6089" i="1"/>
  <c r="O6089" i="1" s="1"/>
  <c r="K6089" i="1"/>
  <c r="L6089" i="1"/>
  <c r="I6090" i="1"/>
  <c r="N6090" i="1" s="1"/>
  <c r="J6090" i="1"/>
  <c r="O6090" i="1" s="1"/>
  <c r="K6090" i="1"/>
  <c r="L6090" i="1"/>
  <c r="M6090" i="1"/>
  <c r="I6091" i="1"/>
  <c r="J6091" i="1"/>
  <c r="O6091" i="1" s="1"/>
  <c r="N6091" i="1"/>
  <c r="I6092" i="1"/>
  <c r="J6092" i="1"/>
  <c r="O6092" i="1" s="1"/>
  <c r="K6092" i="1"/>
  <c r="L6092" i="1"/>
  <c r="M6092" i="1"/>
  <c r="N6092" i="1"/>
  <c r="I6093" i="1"/>
  <c r="J6093" i="1"/>
  <c r="O6093" i="1" s="1"/>
  <c r="K6093" i="1"/>
  <c r="L6093" i="1"/>
  <c r="M6093" i="1"/>
  <c r="N6093" i="1"/>
  <c r="I6094" i="1"/>
  <c r="L6094" i="1" s="1"/>
  <c r="J6094" i="1"/>
  <c r="O6094" i="1" s="1"/>
  <c r="I6095" i="1"/>
  <c r="J6095" i="1"/>
  <c r="O6095" i="1" s="1"/>
  <c r="I6096" i="1"/>
  <c r="N6096" i="1" s="1"/>
  <c r="J6096" i="1"/>
  <c r="O6096" i="1" s="1"/>
  <c r="K6096" i="1"/>
  <c r="I6097" i="1"/>
  <c r="M6097" i="1" s="1"/>
  <c r="J6097" i="1"/>
  <c r="O6097" i="1" s="1"/>
  <c r="K6097" i="1"/>
  <c r="L6097" i="1"/>
  <c r="I6098" i="1"/>
  <c r="N6098" i="1" s="1"/>
  <c r="J6098" i="1"/>
  <c r="O6098" i="1" s="1"/>
  <c r="K6098" i="1"/>
  <c r="L6098" i="1"/>
  <c r="M6098" i="1"/>
  <c r="I6099" i="1"/>
  <c r="J6099" i="1"/>
  <c r="O6099" i="1" s="1"/>
  <c r="I6100" i="1"/>
  <c r="J6100" i="1"/>
  <c r="O6100" i="1" s="1"/>
  <c r="K6100" i="1"/>
  <c r="L6100" i="1"/>
  <c r="M6100" i="1"/>
  <c r="N6100" i="1"/>
  <c r="I6101" i="1"/>
  <c r="J6101" i="1"/>
  <c r="O6101" i="1" s="1"/>
  <c r="K6101" i="1"/>
  <c r="L6101" i="1"/>
  <c r="M6101" i="1"/>
  <c r="N6101" i="1"/>
  <c r="I6102" i="1"/>
  <c r="L6102" i="1" s="1"/>
  <c r="J6102" i="1"/>
  <c r="O6102" i="1" s="1"/>
  <c r="I6103" i="1"/>
  <c r="J6103" i="1"/>
  <c r="O6103" i="1" s="1"/>
  <c r="M6103" i="1"/>
  <c r="I6104" i="1"/>
  <c r="N6104" i="1" s="1"/>
  <c r="J6104" i="1"/>
  <c r="O6104" i="1" s="1"/>
  <c r="K6104" i="1"/>
  <c r="I6105" i="1"/>
  <c r="M6105" i="1" s="1"/>
  <c r="J6105" i="1"/>
  <c r="O6105" i="1" s="1"/>
  <c r="K6105" i="1"/>
  <c r="L6105" i="1"/>
  <c r="I6106" i="1"/>
  <c r="N6106" i="1" s="1"/>
  <c r="J6106" i="1"/>
  <c r="O6106" i="1" s="1"/>
  <c r="K6106" i="1"/>
  <c r="L6106" i="1"/>
  <c r="M6106" i="1"/>
  <c r="I6107" i="1"/>
  <c r="J6107" i="1"/>
  <c r="O6107" i="1" s="1"/>
  <c r="I6108" i="1"/>
  <c r="J6108" i="1"/>
  <c r="O6108" i="1" s="1"/>
  <c r="K6108" i="1"/>
  <c r="L6108" i="1"/>
  <c r="M6108" i="1"/>
  <c r="N6108" i="1"/>
  <c r="I6109" i="1"/>
  <c r="J6109" i="1"/>
  <c r="O6109" i="1" s="1"/>
  <c r="K6109" i="1"/>
  <c r="L6109" i="1"/>
  <c r="M6109" i="1"/>
  <c r="N6109" i="1"/>
  <c r="I6110" i="1"/>
  <c r="L6110" i="1" s="1"/>
  <c r="J6110" i="1"/>
  <c r="O6110" i="1" s="1"/>
  <c r="I6111" i="1"/>
  <c r="J6111" i="1"/>
  <c r="O6111" i="1" s="1"/>
  <c r="M6111" i="1"/>
  <c r="I6112" i="1"/>
  <c r="N6112" i="1" s="1"/>
  <c r="J6112" i="1"/>
  <c r="O6112" i="1" s="1"/>
  <c r="K6112" i="1"/>
  <c r="I6113" i="1"/>
  <c r="M6113" i="1" s="1"/>
  <c r="J6113" i="1"/>
  <c r="O6113" i="1" s="1"/>
  <c r="K6113" i="1"/>
  <c r="L6113" i="1"/>
  <c r="I6114" i="1"/>
  <c r="N6114" i="1" s="1"/>
  <c r="J6114" i="1"/>
  <c r="O6114" i="1" s="1"/>
  <c r="K6114" i="1"/>
  <c r="L6114" i="1"/>
  <c r="M6114" i="1"/>
  <c r="I6115" i="1"/>
  <c r="N6115" i="1" s="1"/>
  <c r="J6115" i="1"/>
  <c r="O6115" i="1" s="1"/>
  <c r="I6116" i="1"/>
  <c r="J6116" i="1"/>
  <c r="O6116" i="1" s="1"/>
  <c r="K6116" i="1"/>
  <c r="L6116" i="1"/>
  <c r="M6116" i="1"/>
  <c r="N6116" i="1"/>
  <c r="I6117" i="1"/>
  <c r="J6117" i="1"/>
  <c r="O6117" i="1" s="1"/>
  <c r="K6117" i="1"/>
  <c r="L6117" i="1"/>
  <c r="M6117" i="1"/>
  <c r="N6117" i="1"/>
  <c r="I6118" i="1"/>
  <c r="L6118" i="1" s="1"/>
  <c r="J6118" i="1"/>
  <c r="O6118" i="1" s="1"/>
  <c r="I6119" i="1"/>
  <c r="M6119" i="1" s="1"/>
  <c r="J6119" i="1"/>
  <c r="O6119" i="1" s="1"/>
  <c r="I6120" i="1"/>
  <c r="N6120" i="1" s="1"/>
  <c r="J6120" i="1"/>
  <c r="O6120" i="1" s="1"/>
  <c r="K6120" i="1"/>
  <c r="I6121" i="1"/>
  <c r="M6121" i="1" s="1"/>
  <c r="J6121" i="1"/>
  <c r="O6121" i="1" s="1"/>
  <c r="K6121" i="1"/>
  <c r="L6121" i="1"/>
  <c r="I6122" i="1"/>
  <c r="N6122" i="1" s="1"/>
  <c r="J6122" i="1"/>
  <c r="O6122" i="1" s="1"/>
  <c r="K6122" i="1"/>
  <c r="L6122" i="1"/>
  <c r="M6122" i="1"/>
  <c r="I6123" i="1"/>
  <c r="J6123" i="1"/>
  <c r="O6123" i="1" s="1"/>
  <c r="N6123" i="1"/>
  <c r="I6124" i="1"/>
  <c r="J6124" i="1"/>
  <c r="O6124" i="1" s="1"/>
  <c r="K6124" i="1"/>
  <c r="L6124" i="1"/>
  <c r="M6124" i="1"/>
  <c r="N6124" i="1"/>
  <c r="I6125" i="1"/>
  <c r="J6125" i="1"/>
  <c r="O6125" i="1" s="1"/>
  <c r="K6125" i="1"/>
  <c r="L6125" i="1"/>
  <c r="M6125" i="1"/>
  <c r="N6125" i="1"/>
  <c r="I6126" i="1"/>
  <c r="L6126" i="1" s="1"/>
  <c r="J6126" i="1"/>
  <c r="O6126" i="1" s="1"/>
  <c r="I6127" i="1"/>
  <c r="J6127" i="1"/>
  <c r="O6127" i="1" s="1"/>
  <c r="I6128" i="1"/>
  <c r="N6128" i="1" s="1"/>
  <c r="J6128" i="1"/>
  <c r="O6128" i="1" s="1"/>
  <c r="K6128" i="1"/>
  <c r="I6129" i="1"/>
  <c r="M6129" i="1" s="1"/>
  <c r="J6129" i="1"/>
  <c r="O6129" i="1" s="1"/>
  <c r="K6129" i="1"/>
  <c r="L6129" i="1"/>
  <c r="I6130" i="1"/>
  <c r="N6130" i="1" s="1"/>
  <c r="J6130" i="1"/>
  <c r="O6130" i="1" s="1"/>
  <c r="K6130" i="1"/>
  <c r="L6130" i="1"/>
  <c r="M6130" i="1"/>
  <c r="I6131" i="1"/>
  <c r="J6131" i="1"/>
  <c r="O6131" i="1" s="1"/>
  <c r="I6132" i="1"/>
  <c r="J6132" i="1"/>
  <c r="O6132" i="1" s="1"/>
  <c r="K6132" i="1"/>
  <c r="L6132" i="1"/>
  <c r="M6132" i="1"/>
  <c r="N6132" i="1"/>
  <c r="I6133" i="1"/>
  <c r="J6133" i="1"/>
  <c r="O6133" i="1" s="1"/>
  <c r="K6133" i="1"/>
  <c r="L6133" i="1"/>
  <c r="M6133" i="1"/>
  <c r="N6133" i="1"/>
  <c r="I6134" i="1"/>
  <c r="L6134" i="1" s="1"/>
  <c r="J6134" i="1"/>
  <c r="O6134" i="1" s="1"/>
  <c r="I6135" i="1"/>
  <c r="J6135" i="1"/>
  <c r="O6135" i="1" s="1"/>
  <c r="M6135" i="1"/>
  <c r="I6136" i="1"/>
  <c r="N6136" i="1" s="1"/>
  <c r="J6136" i="1"/>
  <c r="O6136" i="1" s="1"/>
  <c r="K6136" i="1"/>
  <c r="I6137" i="1"/>
  <c r="M6137" i="1" s="1"/>
  <c r="J6137" i="1"/>
  <c r="O6137" i="1" s="1"/>
  <c r="K6137" i="1"/>
  <c r="L6137" i="1"/>
  <c r="I6138" i="1"/>
  <c r="N6138" i="1" s="1"/>
  <c r="J6138" i="1"/>
  <c r="O6138" i="1" s="1"/>
  <c r="K6138" i="1"/>
  <c r="L6138" i="1"/>
  <c r="M6138" i="1"/>
  <c r="I6139" i="1"/>
  <c r="J6139" i="1"/>
  <c r="O6139" i="1" s="1"/>
  <c r="I6140" i="1"/>
  <c r="J6140" i="1"/>
  <c r="O6140" i="1" s="1"/>
  <c r="K6140" i="1"/>
  <c r="L6140" i="1"/>
  <c r="M6140" i="1"/>
  <c r="N6140" i="1"/>
  <c r="I6141" i="1"/>
  <c r="J6141" i="1"/>
  <c r="O6141" i="1" s="1"/>
  <c r="K6141" i="1"/>
  <c r="L6141" i="1"/>
  <c r="M6141" i="1"/>
  <c r="N6141" i="1"/>
  <c r="I6142" i="1"/>
  <c r="L6142" i="1" s="1"/>
  <c r="J6142" i="1"/>
  <c r="O6142" i="1" s="1"/>
  <c r="I6143" i="1"/>
  <c r="J6143" i="1"/>
  <c r="O6143" i="1" s="1"/>
  <c r="M6143" i="1"/>
  <c r="I6144" i="1"/>
  <c r="N6144" i="1" s="1"/>
  <c r="J6144" i="1"/>
  <c r="O6144" i="1" s="1"/>
  <c r="K6144" i="1"/>
  <c r="I6145" i="1"/>
  <c r="M6145" i="1" s="1"/>
  <c r="J6145" i="1"/>
  <c r="O6145" i="1" s="1"/>
  <c r="K6145" i="1"/>
  <c r="L6145" i="1"/>
  <c r="I6146" i="1"/>
  <c r="N6146" i="1" s="1"/>
  <c r="J6146" i="1"/>
  <c r="O6146" i="1" s="1"/>
  <c r="K6146" i="1"/>
  <c r="L6146" i="1"/>
  <c r="M6146" i="1"/>
  <c r="I6147" i="1"/>
  <c r="N6147" i="1" s="1"/>
  <c r="J6147" i="1"/>
  <c r="O6147" i="1" s="1"/>
  <c r="I6148" i="1"/>
  <c r="J6148" i="1"/>
  <c r="O6148" i="1" s="1"/>
  <c r="K6148" i="1"/>
  <c r="L6148" i="1"/>
  <c r="M6148" i="1"/>
  <c r="N6148" i="1"/>
  <c r="I6149" i="1"/>
  <c r="J6149" i="1"/>
  <c r="O6149" i="1" s="1"/>
  <c r="K6149" i="1"/>
  <c r="L6149" i="1"/>
  <c r="M6149" i="1"/>
  <c r="N6149" i="1"/>
  <c r="I6150" i="1"/>
  <c r="L6150" i="1" s="1"/>
  <c r="J6150" i="1"/>
  <c r="O6150" i="1" s="1"/>
  <c r="I6151" i="1"/>
  <c r="M6151" i="1" s="1"/>
  <c r="J6151" i="1"/>
  <c r="O6151" i="1" s="1"/>
  <c r="I6152" i="1"/>
  <c r="N6152" i="1" s="1"/>
  <c r="J6152" i="1"/>
  <c r="O6152" i="1" s="1"/>
  <c r="K6152" i="1"/>
  <c r="I6153" i="1"/>
  <c r="M6153" i="1" s="1"/>
  <c r="J6153" i="1"/>
  <c r="O6153" i="1" s="1"/>
  <c r="K6153" i="1"/>
  <c r="L6153" i="1"/>
  <c r="I6154" i="1"/>
  <c r="N6154" i="1" s="1"/>
  <c r="J6154" i="1"/>
  <c r="O6154" i="1" s="1"/>
  <c r="K6154" i="1"/>
  <c r="L6154" i="1"/>
  <c r="M6154" i="1"/>
  <c r="I6155" i="1"/>
  <c r="J6155" i="1"/>
  <c r="O6155" i="1" s="1"/>
  <c r="N6155" i="1"/>
  <c r="I6156" i="1"/>
  <c r="J6156" i="1"/>
  <c r="O6156" i="1" s="1"/>
  <c r="K6156" i="1"/>
  <c r="L6156" i="1"/>
  <c r="M6156" i="1"/>
  <c r="N6156" i="1"/>
  <c r="I6157" i="1"/>
  <c r="J6157" i="1"/>
  <c r="O6157" i="1" s="1"/>
  <c r="K6157" i="1"/>
  <c r="L6157" i="1"/>
  <c r="M6157" i="1"/>
  <c r="N6157" i="1"/>
  <c r="I6158" i="1"/>
  <c r="L6158" i="1" s="1"/>
  <c r="J6158" i="1"/>
  <c r="O6158" i="1" s="1"/>
  <c r="I6159" i="1"/>
  <c r="J6159" i="1"/>
  <c r="O6159" i="1" s="1"/>
  <c r="I6160" i="1"/>
  <c r="N6160" i="1" s="1"/>
  <c r="J6160" i="1"/>
  <c r="O6160" i="1" s="1"/>
  <c r="K6160" i="1"/>
  <c r="I6161" i="1"/>
  <c r="M6161" i="1" s="1"/>
  <c r="J6161" i="1"/>
  <c r="O6161" i="1" s="1"/>
  <c r="K6161" i="1"/>
  <c r="L6161" i="1"/>
  <c r="I6162" i="1"/>
  <c r="N6162" i="1" s="1"/>
  <c r="J6162" i="1"/>
  <c r="O6162" i="1" s="1"/>
  <c r="K6162" i="1"/>
  <c r="L6162" i="1"/>
  <c r="M6162" i="1"/>
  <c r="I6163" i="1"/>
  <c r="J6163" i="1"/>
  <c r="O6163" i="1" s="1"/>
  <c r="I6164" i="1"/>
  <c r="J6164" i="1"/>
  <c r="O6164" i="1" s="1"/>
  <c r="K6164" i="1"/>
  <c r="L6164" i="1"/>
  <c r="M6164" i="1"/>
  <c r="N6164" i="1"/>
  <c r="I6165" i="1"/>
  <c r="J6165" i="1"/>
  <c r="O6165" i="1" s="1"/>
  <c r="K6165" i="1"/>
  <c r="L6165" i="1"/>
  <c r="M6165" i="1"/>
  <c r="N6165" i="1"/>
  <c r="I6166" i="1"/>
  <c r="L6166" i="1" s="1"/>
  <c r="J6166" i="1"/>
  <c r="O6166" i="1" s="1"/>
  <c r="I6167" i="1"/>
  <c r="J6167" i="1"/>
  <c r="O6167" i="1" s="1"/>
  <c r="M6167" i="1"/>
  <c r="I6168" i="1"/>
  <c r="N6168" i="1" s="1"/>
  <c r="J6168" i="1"/>
  <c r="O6168" i="1" s="1"/>
  <c r="K6168" i="1"/>
  <c r="I6169" i="1"/>
  <c r="M6169" i="1" s="1"/>
  <c r="J6169" i="1"/>
  <c r="O6169" i="1" s="1"/>
  <c r="K6169" i="1"/>
  <c r="L6169" i="1"/>
  <c r="I6170" i="1"/>
  <c r="N6170" i="1" s="1"/>
  <c r="J6170" i="1"/>
  <c r="O6170" i="1" s="1"/>
  <c r="K6170" i="1"/>
  <c r="L6170" i="1"/>
  <c r="M6170" i="1"/>
  <c r="I6171" i="1"/>
  <c r="J6171" i="1"/>
  <c r="O6171" i="1" s="1"/>
  <c r="I6172" i="1"/>
  <c r="J6172" i="1"/>
  <c r="O6172" i="1" s="1"/>
  <c r="K6172" i="1"/>
  <c r="L6172" i="1"/>
  <c r="M6172" i="1"/>
  <c r="N6172" i="1"/>
  <c r="I6173" i="1"/>
  <c r="J6173" i="1"/>
  <c r="O6173" i="1" s="1"/>
  <c r="K6173" i="1"/>
  <c r="L6173" i="1"/>
  <c r="M6173" i="1"/>
  <c r="N6173" i="1"/>
  <c r="I6174" i="1"/>
  <c r="L6174" i="1" s="1"/>
  <c r="J6174" i="1"/>
  <c r="O6174" i="1" s="1"/>
  <c r="I6175" i="1"/>
  <c r="J6175" i="1"/>
  <c r="O6175" i="1" s="1"/>
  <c r="M6175" i="1"/>
  <c r="I6176" i="1"/>
  <c r="N6176" i="1" s="1"/>
  <c r="J6176" i="1"/>
  <c r="O6176" i="1" s="1"/>
  <c r="K6176" i="1"/>
  <c r="I6177" i="1"/>
  <c r="M6177" i="1" s="1"/>
  <c r="J6177" i="1"/>
  <c r="O6177" i="1" s="1"/>
  <c r="K6177" i="1"/>
  <c r="L6177" i="1"/>
  <c r="I6178" i="1"/>
  <c r="N6178" i="1" s="1"/>
  <c r="J6178" i="1"/>
  <c r="O6178" i="1" s="1"/>
  <c r="K6178" i="1"/>
  <c r="L6178" i="1"/>
  <c r="M6178" i="1"/>
  <c r="I6179" i="1"/>
  <c r="N6179" i="1" s="1"/>
  <c r="J6179" i="1"/>
  <c r="O6179" i="1" s="1"/>
  <c r="I6180" i="1"/>
  <c r="J6180" i="1"/>
  <c r="O6180" i="1" s="1"/>
  <c r="K6180" i="1"/>
  <c r="L6180" i="1"/>
  <c r="M6180" i="1"/>
  <c r="N6180" i="1"/>
  <c r="I6181" i="1"/>
  <c r="J6181" i="1"/>
  <c r="O6181" i="1" s="1"/>
  <c r="K6181" i="1"/>
  <c r="L6181" i="1"/>
  <c r="M6181" i="1"/>
  <c r="N6181" i="1"/>
  <c r="I6182" i="1"/>
  <c r="L6182" i="1" s="1"/>
  <c r="J6182" i="1"/>
  <c r="O6182" i="1" s="1"/>
  <c r="I6183" i="1"/>
  <c r="M6183" i="1" s="1"/>
  <c r="J6183" i="1"/>
  <c r="O6183" i="1" s="1"/>
  <c r="I6184" i="1"/>
  <c r="N6184" i="1" s="1"/>
  <c r="J6184" i="1"/>
  <c r="O6184" i="1" s="1"/>
  <c r="K6184" i="1"/>
  <c r="I6185" i="1"/>
  <c r="M6185" i="1" s="1"/>
  <c r="J6185" i="1"/>
  <c r="O6185" i="1" s="1"/>
  <c r="K6185" i="1"/>
  <c r="L6185" i="1"/>
  <c r="I6186" i="1"/>
  <c r="N6186" i="1" s="1"/>
  <c r="J6186" i="1"/>
  <c r="O6186" i="1" s="1"/>
  <c r="K6186" i="1"/>
  <c r="L6186" i="1"/>
  <c r="M6186" i="1"/>
  <c r="I6187" i="1"/>
  <c r="J6187" i="1"/>
  <c r="O6187" i="1" s="1"/>
  <c r="N6187" i="1"/>
  <c r="I6188" i="1"/>
  <c r="J6188" i="1"/>
  <c r="O6188" i="1" s="1"/>
  <c r="K6188" i="1"/>
  <c r="L6188" i="1"/>
  <c r="M6188" i="1"/>
  <c r="N6188" i="1"/>
  <c r="I6189" i="1"/>
  <c r="J6189" i="1"/>
  <c r="O6189" i="1" s="1"/>
  <c r="K6189" i="1"/>
  <c r="L6189" i="1"/>
  <c r="M6189" i="1"/>
  <c r="N6189" i="1"/>
  <c r="I6190" i="1"/>
  <c r="L6190" i="1" s="1"/>
  <c r="J6190" i="1"/>
  <c r="O6190" i="1" s="1"/>
  <c r="I6191" i="1"/>
  <c r="J6191" i="1"/>
  <c r="O6191" i="1" s="1"/>
  <c r="I6192" i="1"/>
  <c r="N6192" i="1" s="1"/>
  <c r="J6192" i="1"/>
  <c r="O6192" i="1" s="1"/>
  <c r="K6192" i="1"/>
  <c r="I6193" i="1"/>
  <c r="M6193" i="1" s="1"/>
  <c r="J6193" i="1"/>
  <c r="O6193" i="1" s="1"/>
  <c r="K6193" i="1"/>
  <c r="L6193" i="1"/>
  <c r="I6194" i="1"/>
  <c r="N6194" i="1" s="1"/>
  <c r="J6194" i="1"/>
  <c r="O6194" i="1" s="1"/>
  <c r="K6194" i="1"/>
  <c r="L6194" i="1"/>
  <c r="M6194" i="1"/>
  <c r="I6195" i="1"/>
  <c r="J6195" i="1"/>
  <c r="O6195" i="1" s="1"/>
  <c r="N6195" i="1"/>
  <c r="I6196" i="1"/>
  <c r="J6196" i="1"/>
  <c r="O6196" i="1" s="1"/>
  <c r="K6196" i="1"/>
  <c r="L6196" i="1"/>
  <c r="M6196" i="1"/>
  <c r="N6196" i="1"/>
  <c r="I6197" i="1"/>
  <c r="J6197" i="1"/>
  <c r="O6197" i="1" s="1"/>
  <c r="K6197" i="1"/>
  <c r="L6197" i="1"/>
  <c r="M6197" i="1"/>
  <c r="N6197" i="1"/>
  <c r="I6198" i="1"/>
  <c r="L6198" i="1" s="1"/>
  <c r="J6198" i="1"/>
  <c r="O6198" i="1" s="1"/>
  <c r="I6199" i="1"/>
  <c r="J6199" i="1"/>
  <c r="O6199" i="1" s="1"/>
  <c r="M6199" i="1"/>
  <c r="I6200" i="1"/>
  <c r="N6200" i="1" s="1"/>
  <c r="J6200" i="1"/>
  <c r="O6200" i="1" s="1"/>
  <c r="K6200" i="1"/>
  <c r="I6201" i="1"/>
  <c r="M6201" i="1" s="1"/>
  <c r="J6201" i="1"/>
  <c r="O6201" i="1" s="1"/>
  <c r="K6201" i="1"/>
  <c r="L6201" i="1"/>
  <c r="I6202" i="1"/>
  <c r="N6202" i="1" s="1"/>
  <c r="J6202" i="1"/>
  <c r="O6202" i="1" s="1"/>
  <c r="K6202" i="1"/>
  <c r="L6202" i="1"/>
  <c r="M6202" i="1"/>
  <c r="I6203" i="1"/>
  <c r="J6203" i="1"/>
  <c r="O6203" i="1" s="1"/>
  <c r="I6204" i="1"/>
  <c r="J6204" i="1"/>
  <c r="O6204" i="1" s="1"/>
  <c r="K6204" i="1"/>
  <c r="L6204" i="1"/>
  <c r="M6204" i="1"/>
  <c r="N6204" i="1"/>
  <c r="I6205" i="1"/>
  <c r="J6205" i="1"/>
  <c r="O6205" i="1" s="1"/>
  <c r="K6205" i="1"/>
  <c r="L6205" i="1"/>
  <c r="M6205" i="1"/>
  <c r="N6205" i="1"/>
  <c r="I6206" i="1"/>
  <c r="L6206" i="1" s="1"/>
  <c r="J6206" i="1"/>
  <c r="O6206" i="1" s="1"/>
  <c r="I6207" i="1"/>
  <c r="J6207" i="1"/>
  <c r="O6207" i="1" s="1"/>
  <c r="M6207" i="1"/>
  <c r="I6208" i="1"/>
  <c r="N6208" i="1" s="1"/>
  <c r="J6208" i="1"/>
  <c r="O6208" i="1" s="1"/>
  <c r="K6208" i="1"/>
  <c r="I6209" i="1"/>
  <c r="M6209" i="1" s="1"/>
  <c r="J6209" i="1"/>
  <c r="O6209" i="1" s="1"/>
  <c r="K6209" i="1"/>
  <c r="L6209" i="1"/>
  <c r="I6210" i="1"/>
  <c r="N6210" i="1" s="1"/>
  <c r="J6210" i="1"/>
  <c r="O6210" i="1" s="1"/>
  <c r="K6210" i="1"/>
  <c r="L6210" i="1"/>
  <c r="M6210" i="1"/>
  <c r="I6211" i="1"/>
  <c r="N6211" i="1" s="1"/>
  <c r="J6211" i="1"/>
  <c r="O6211" i="1" s="1"/>
  <c r="I6212" i="1"/>
  <c r="J6212" i="1"/>
  <c r="O6212" i="1" s="1"/>
  <c r="K6212" i="1"/>
  <c r="L6212" i="1"/>
  <c r="M6212" i="1"/>
  <c r="N6212" i="1"/>
  <c r="I6213" i="1"/>
  <c r="J6213" i="1"/>
  <c r="O6213" i="1" s="1"/>
  <c r="K6213" i="1"/>
  <c r="L6213" i="1"/>
  <c r="M6213" i="1"/>
  <c r="N6213" i="1"/>
  <c r="I6214" i="1"/>
  <c r="L6214" i="1" s="1"/>
  <c r="J6214" i="1"/>
  <c r="O6214" i="1" s="1"/>
  <c r="I6215" i="1"/>
  <c r="M6215" i="1" s="1"/>
  <c r="J6215" i="1"/>
  <c r="O6215" i="1" s="1"/>
  <c r="I6216" i="1"/>
  <c r="N6216" i="1" s="1"/>
  <c r="J6216" i="1"/>
  <c r="O6216" i="1" s="1"/>
  <c r="K6216" i="1"/>
  <c r="I6217" i="1"/>
  <c r="M6217" i="1" s="1"/>
  <c r="J6217" i="1"/>
  <c r="O6217" i="1" s="1"/>
  <c r="K6217" i="1"/>
  <c r="L6217" i="1"/>
  <c r="I6218" i="1"/>
  <c r="N6218" i="1" s="1"/>
  <c r="J6218" i="1"/>
  <c r="O6218" i="1" s="1"/>
  <c r="K6218" i="1"/>
  <c r="L6218" i="1"/>
  <c r="M6218" i="1"/>
  <c r="I6219" i="1"/>
  <c r="J6219" i="1"/>
  <c r="O6219" i="1" s="1"/>
  <c r="N6219" i="1"/>
  <c r="I6220" i="1"/>
  <c r="J6220" i="1"/>
  <c r="O6220" i="1" s="1"/>
  <c r="K6220" i="1"/>
  <c r="L6220" i="1"/>
  <c r="M6220" i="1"/>
  <c r="N6220" i="1"/>
  <c r="I6221" i="1"/>
  <c r="J6221" i="1"/>
  <c r="O6221" i="1" s="1"/>
  <c r="K6221" i="1"/>
  <c r="L6221" i="1"/>
  <c r="M6221" i="1"/>
  <c r="N6221" i="1"/>
  <c r="I6222" i="1"/>
  <c r="L6222" i="1" s="1"/>
  <c r="J6222" i="1"/>
  <c r="O6222" i="1" s="1"/>
  <c r="I6223" i="1"/>
  <c r="J6223" i="1"/>
  <c r="O6223" i="1" s="1"/>
  <c r="I6224" i="1"/>
  <c r="N6224" i="1" s="1"/>
  <c r="J6224" i="1"/>
  <c r="O6224" i="1" s="1"/>
  <c r="K6224" i="1"/>
  <c r="I6225" i="1"/>
  <c r="M6225" i="1" s="1"/>
  <c r="J6225" i="1"/>
  <c r="O6225" i="1" s="1"/>
  <c r="K6225" i="1"/>
  <c r="L6225" i="1"/>
  <c r="I6226" i="1"/>
  <c r="N6226" i="1" s="1"/>
  <c r="J6226" i="1"/>
  <c r="O6226" i="1" s="1"/>
  <c r="K6226" i="1"/>
  <c r="L6226" i="1"/>
  <c r="M6226" i="1"/>
  <c r="I6227" i="1"/>
  <c r="J6227" i="1"/>
  <c r="O6227" i="1" s="1"/>
  <c r="I6228" i="1"/>
  <c r="J6228" i="1"/>
  <c r="O6228" i="1" s="1"/>
  <c r="K6228" i="1"/>
  <c r="L6228" i="1"/>
  <c r="M6228" i="1"/>
  <c r="N6228" i="1"/>
  <c r="I6229" i="1"/>
  <c r="J6229" i="1"/>
  <c r="O6229" i="1" s="1"/>
  <c r="K6229" i="1"/>
  <c r="L6229" i="1"/>
  <c r="M6229" i="1"/>
  <c r="N6229" i="1"/>
  <c r="I6230" i="1"/>
  <c r="L6230" i="1" s="1"/>
  <c r="J6230" i="1"/>
  <c r="O6230" i="1" s="1"/>
  <c r="I6231" i="1"/>
  <c r="J6231" i="1"/>
  <c r="O6231" i="1" s="1"/>
  <c r="M6231" i="1"/>
  <c r="I6232" i="1"/>
  <c r="N6232" i="1" s="1"/>
  <c r="J6232" i="1"/>
  <c r="O6232" i="1" s="1"/>
  <c r="K6232" i="1"/>
  <c r="I6233" i="1"/>
  <c r="M6233" i="1" s="1"/>
  <c r="J6233" i="1"/>
  <c r="O6233" i="1" s="1"/>
  <c r="K6233" i="1"/>
  <c r="L6233" i="1"/>
  <c r="I6234" i="1"/>
  <c r="N6234" i="1" s="1"/>
  <c r="J6234" i="1"/>
  <c r="O6234" i="1" s="1"/>
  <c r="K6234" i="1"/>
  <c r="L6234" i="1"/>
  <c r="M6234" i="1"/>
  <c r="I6235" i="1"/>
  <c r="J6235" i="1"/>
  <c r="O6235" i="1" s="1"/>
  <c r="I6236" i="1"/>
  <c r="J6236" i="1"/>
  <c r="O6236" i="1" s="1"/>
  <c r="K6236" i="1"/>
  <c r="L6236" i="1"/>
  <c r="M6236" i="1"/>
  <c r="N6236" i="1"/>
  <c r="I6237" i="1"/>
  <c r="J6237" i="1"/>
  <c r="O6237" i="1" s="1"/>
  <c r="K6237" i="1"/>
  <c r="L6237" i="1"/>
  <c r="M6237" i="1"/>
  <c r="N6237" i="1"/>
  <c r="I6238" i="1"/>
  <c r="L6238" i="1" s="1"/>
  <c r="J6238" i="1"/>
  <c r="O6238" i="1" s="1"/>
  <c r="I6239" i="1"/>
  <c r="J6239" i="1"/>
  <c r="O6239" i="1" s="1"/>
  <c r="M6239" i="1"/>
  <c r="I6240" i="1"/>
  <c r="N6240" i="1" s="1"/>
  <c r="J6240" i="1"/>
  <c r="O6240" i="1" s="1"/>
  <c r="K6240" i="1"/>
  <c r="I6241" i="1"/>
  <c r="M6241" i="1" s="1"/>
  <c r="J6241" i="1"/>
  <c r="O6241" i="1" s="1"/>
  <c r="K6241" i="1"/>
  <c r="L6241" i="1"/>
  <c r="I6242" i="1"/>
  <c r="N6242" i="1" s="1"/>
  <c r="J6242" i="1"/>
  <c r="O6242" i="1" s="1"/>
  <c r="K6242" i="1"/>
  <c r="L6242" i="1"/>
  <c r="M6242" i="1"/>
  <c r="I6243" i="1"/>
  <c r="N6243" i="1" s="1"/>
  <c r="J6243" i="1"/>
  <c r="O6243" i="1" s="1"/>
  <c r="I6244" i="1"/>
  <c r="J6244" i="1"/>
  <c r="O6244" i="1" s="1"/>
  <c r="K6244" i="1"/>
  <c r="L6244" i="1"/>
  <c r="M6244" i="1"/>
  <c r="N6244" i="1"/>
  <c r="I6245" i="1"/>
  <c r="J6245" i="1"/>
  <c r="O6245" i="1" s="1"/>
  <c r="K6245" i="1"/>
  <c r="L6245" i="1"/>
  <c r="M6245" i="1"/>
  <c r="N6245" i="1"/>
  <c r="I6246" i="1"/>
  <c r="L6246" i="1" s="1"/>
  <c r="J6246" i="1"/>
  <c r="O6246" i="1" s="1"/>
  <c r="I6247" i="1"/>
  <c r="M6247" i="1" s="1"/>
  <c r="J6247" i="1"/>
  <c r="O6247" i="1" s="1"/>
  <c r="I6248" i="1"/>
  <c r="N6248" i="1" s="1"/>
  <c r="J6248" i="1"/>
  <c r="O6248" i="1" s="1"/>
  <c r="K6248" i="1"/>
  <c r="I6249" i="1"/>
  <c r="M6249" i="1" s="1"/>
  <c r="J6249" i="1"/>
  <c r="O6249" i="1" s="1"/>
  <c r="K6249" i="1"/>
  <c r="L6249" i="1"/>
  <c r="I6250" i="1"/>
  <c r="N6250" i="1" s="1"/>
  <c r="J6250" i="1"/>
  <c r="O6250" i="1" s="1"/>
  <c r="K6250" i="1"/>
  <c r="L6250" i="1"/>
  <c r="M6250" i="1"/>
  <c r="I6251" i="1"/>
  <c r="J6251" i="1"/>
  <c r="O6251" i="1" s="1"/>
  <c r="N6251" i="1"/>
  <c r="I6252" i="1"/>
  <c r="J6252" i="1"/>
  <c r="O6252" i="1" s="1"/>
  <c r="K6252" i="1"/>
  <c r="L6252" i="1"/>
  <c r="M6252" i="1"/>
  <c r="N6252" i="1"/>
  <c r="I6253" i="1"/>
  <c r="J6253" i="1"/>
  <c r="O6253" i="1" s="1"/>
  <c r="K6253" i="1"/>
  <c r="L6253" i="1"/>
  <c r="M6253" i="1"/>
  <c r="N6253" i="1"/>
  <c r="I6254" i="1"/>
  <c r="L6254" i="1" s="1"/>
  <c r="J6254" i="1"/>
  <c r="O6254" i="1" s="1"/>
  <c r="I6255" i="1"/>
  <c r="J6255" i="1"/>
  <c r="O6255" i="1" s="1"/>
  <c r="I6256" i="1"/>
  <c r="N6256" i="1" s="1"/>
  <c r="J6256" i="1"/>
  <c r="O6256" i="1" s="1"/>
  <c r="K6256" i="1"/>
  <c r="I6257" i="1"/>
  <c r="M6257" i="1" s="1"/>
  <c r="J6257" i="1"/>
  <c r="O6257" i="1" s="1"/>
  <c r="K6257" i="1"/>
  <c r="L6257" i="1"/>
  <c r="I6258" i="1"/>
  <c r="N6258" i="1" s="1"/>
  <c r="J6258" i="1"/>
  <c r="O6258" i="1" s="1"/>
  <c r="K6258" i="1"/>
  <c r="L6258" i="1"/>
  <c r="M6258" i="1"/>
  <c r="I6259" i="1"/>
  <c r="J6259" i="1"/>
  <c r="O6259" i="1" s="1"/>
  <c r="N6259" i="1"/>
  <c r="I6260" i="1"/>
  <c r="J6260" i="1"/>
  <c r="O6260" i="1" s="1"/>
  <c r="K6260" i="1"/>
  <c r="L6260" i="1"/>
  <c r="M6260" i="1"/>
  <c r="N6260" i="1"/>
  <c r="I6261" i="1"/>
  <c r="J6261" i="1"/>
  <c r="O6261" i="1" s="1"/>
  <c r="K6261" i="1"/>
  <c r="L6261" i="1"/>
  <c r="M6261" i="1"/>
  <c r="N6261" i="1"/>
  <c r="I6262" i="1"/>
  <c r="L6262" i="1" s="1"/>
  <c r="J6262" i="1"/>
  <c r="O6262" i="1" s="1"/>
  <c r="I6263" i="1"/>
  <c r="J6263" i="1"/>
  <c r="O6263" i="1" s="1"/>
  <c r="M6263" i="1"/>
  <c r="I6264" i="1"/>
  <c r="N6264" i="1" s="1"/>
  <c r="J6264" i="1"/>
  <c r="O6264" i="1" s="1"/>
  <c r="K6264" i="1"/>
  <c r="I6265" i="1"/>
  <c r="M6265" i="1" s="1"/>
  <c r="J6265" i="1"/>
  <c r="O6265" i="1" s="1"/>
  <c r="K6265" i="1"/>
  <c r="L6265" i="1"/>
  <c r="I6266" i="1"/>
  <c r="N6266" i="1" s="1"/>
  <c r="J6266" i="1"/>
  <c r="O6266" i="1" s="1"/>
  <c r="K6266" i="1"/>
  <c r="L6266" i="1"/>
  <c r="M6266" i="1"/>
  <c r="I6267" i="1"/>
  <c r="J6267" i="1"/>
  <c r="O6267" i="1" s="1"/>
  <c r="I6268" i="1"/>
  <c r="J6268" i="1"/>
  <c r="O6268" i="1" s="1"/>
  <c r="K6268" i="1"/>
  <c r="L6268" i="1"/>
  <c r="M6268" i="1"/>
  <c r="N6268" i="1"/>
  <c r="I6269" i="1"/>
  <c r="J6269" i="1"/>
  <c r="O6269" i="1" s="1"/>
  <c r="K6269" i="1"/>
  <c r="L6269" i="1"/>
  <c r="M6269" i="1"/>
  <c r="N6269" i="1"/>
  <c r="I6270" i="1"/>
  <c r="L6270" i="1" s="1"/>
  <c r="J6270" i="1"/>
  <c r="O6270" i="1" s="1"/>
  <c r="I6271" i="1"/>
  <c r="J6271" i="1"/>
  <c r="O6271" i="1" s="1"/>
  <c r="M6271" i="1"/>
  <c r="I6272" i="1"/>
  <c r="N6272" i="1" s="1"/>
  <c r="J6272" i="1"/>
  <c r="O6272" i="1" s="1"/>
  <c r="K6272" i="1"/>
  <c r="I6273" i="1"/>
  <c r="M6273" i="1" s="1"/>
  <c r="J6273" i="1"/>
  <c r="O6273" i="1" s="1"/>
  <c r="K6273" i="1"/>
  <c r="L6273" i="1"/>
  <c r="I6274" i="1"/>
  <c r="N6274" i="1" s="1"/>
  <c r="J6274" i="1"/>
  <c r="O6274" i="1" s="1"/>
  <c r="K6274" i="1"/>
  <c r="L6274" i="1"/>
  <c r="M6274" i="1"/>
  <c r="I6275" i="1"/>
  <c r="N6275" i="1" s="1"/>
  <c r="J6275" i="1"/>
  <c r="O6275" i="1" s="1"/>
  <c r="I6276" i="1"/>
  <c r="J6276" i="1"/>
  <c r="O6276" i="1" s="1"/>
  <c r="K6276" i="1"/>
  <c r="L6276" i="1"/>
  <c r="M6276" i="1"/>
  <c r="N6276" i="1"/>
  <c r="I6277" i="1"/>
  <c r="J6277" i="1"/>
  <c r="O6277" i="1" s="1"/>
  <c r="K6277" i="1"/>
  <c r="L6277" i="1"/>
  <c r="M6277" i="1"/>
  <c r="N6277" i="1"/>
  <c r="I6278" i="1"/>
  <c r="L6278" i="1" s="1"/>
  <c r="J6278" i="1"/>
  <c r="O6278" i="1" s="1"/>
  <c r="I6279" i="1"/>
  <c r="M6279" i="1" s="1"/>
  <c r="J6279" i="1"/>
  <c r="O6279" i="1" s="1"/>
  <c r="I6280" i="1"/>
  <c r="N6280" i="1" s="1"/>
  <c r="J6280" i="1"/>
  <c r="O6280" i="1" s="1"/>
  <c r="K6280" i="1"/>
  <c r="I6281" i="1"/>
  <c r="M6281" i="1" s="1"/>
  <c r="J6281" i="1"/>
  <c r="O6281" i="1" s="1"/>
  <c r="K6281" i="1"/>
  <c r="L6281" i="1"/>
  <c r="I6282" i="1"/>
  <c r="N6282" i="1" s="1"/>
  <c r="J6282" i="1"/>
  <c r="O6282" i="1" s="1"/>
  <c r="K6282" i="1"/>
  <c r="L6282" i="1"/>
  <c r="M6282" i="1"/>
  <c r="I6283" i="1"/>
  <c r="J6283" i="1"/>
  <c r="O6283" i="1" s="1"/>
  <c r="N6283" i="1"/>
  <c r="I6284" i="1"/>
  <c r="J6284" i="1"/>
  <c r="O6284" i="1" s="1"/>
  <c r="K6284" i="1"/>
  <c r="L6284" i="1"/>
  <c r="M6284" i="1"/>
  <c r="N6284" i="1"/>
  <c r="I6285" i="1"/>
  <c r="J6285" i="1"/>
  <c r="O6285" i="1" s="1"/>
  <c r="K6285" i="1"/>
  <c r="L6285" i="1"/>
  <c r="M6285" i="1"/>
  <c r="N6285" i="1"/>
  <c r="I6286" i="1"/>
  <c r="L6286" i="1" s="1"/>
  <c r="J6286" i="1"/>
  <c r="O6286" i="1" s="1"/>
  <c r="I6287" i="1"/>
  <c r="J6287" i="1"/>
  <c r="O6287" i="1" s="1"/>
  <c r="I6288" i="1"/>
  <c r="N6288" i="1" s="1"/>
  <c r="J6288" i="1"/>
  <c r="O6288" i="1" s="1"/>
  <c r="K6288" i="1"/>
  <c r="I6289" i="1"/>
  <c r="M6289" i="1" s="1"/>
  <c r="J6289" i="1"/>
  <c r="O6289" i="1" s="1"/>
  <c r="K6289" i="1"/>
  <c r="L6289" i="1"/>
  <c r="I6290" i="1"/>
  <c r="N6290" i="1" s="1"/>
  <c r="J6290" i="1"/>
  <c r="O6290" i="1" s="1"/>
  <c r="K6290" i="1"/>
  <c r="L6290" i="1"/>
  <c r="M6290" i="1"/>
  <c r="I6291" i="1"/>
  <c r="J6291" i="1"/>
  <c r="O6291" i="1" s="1"/>
  <c r="I6292" i="1"/>
  <c r="J6292" i="1"/>
  <c r="O6292" i="1" s="1"/>
  <c r="K6292" i="1"/>
  <c r="L6292" i="1"/>
  <c r="M6292" i="1"/>
  <c r="N6292" i="1"/>
  <c r="I6293" i="1"/>
  <c r="J6293" i="1"/>
  <c r="O6293" i="1" s="1"/>
  <c r="K6293" i="1"/>
  <c r="L6293" i="1"/>
  <c r="M6293" i="1"/>
  <c r="N6293" i="1"/>
  <c r="I6294" i="1"/>
  <c r="L6294" i="1" s="1"/>
  <c r="J6294" i="1"/>
  <c r="O6294" i="1" s="1"/>
  <c r="I6295" i="1"/>
  <c r="J6295" i="1"/>
  <c r="O6295" i="1" s="1"/>
  <c r="M6295" i="1"/>
  <c r="I6296" i="1"/>
  <c r="N6296" i="1" s="1"/>
  <c r="J6296" i="1"/>
  <c r="O6296" i="1" s="1"/>
  <c r="K6296" i="1"/>
  <c r="I6297" i="1"/>
  <c r="M6297" i="1" s="1"/>
  <c r="J6297" i="1"/>
  <c r="O6297" i="1" s="1"/>
  <c r="K6297" i="1"/>
  <c r="L6297" i="1"/>
  <c r="I6298" i="1"/>
  <c r="N6298" i="1" s="1"/>
  <c r="J6298" i="1"/>
  <c r="O6298" i="1" s="1"/>
  <c r="K6298" i="1"/>
  <c r="L6298" i="1"/>
  <c r="M6298" i="1"/>
  <c r="I6299" i="1"/>
  <c r="J6299" i="1"/>
  <c r="O6299" i="1" s="1"/>
  <c r="I6300" i="1"/>
  <c r="J6300" i="1"/>
  <c r="O6300" i="1" s="1"/>
  <c r="K6300" i="1"/>
  <c r="L6300" i="1"/>
  <c r="M6300" i="1"/>
  <c r="N6300" i="1"/>
  <c r="I6301" i="1"/>
  <c r="J6301" i="1"/>
  <c r="O6301" i="1" s="1"/>
  <c r="K6301" i="1"/>
  <c r="L6301" i="1"/>
  <c r="M6301" i="1"/>
  <c r="N6301" i="1"/>
  <c r="I6302" i="1"/>
  <c r="L6302" i="1" s="1"/>
  <c r="J6302" i="1"/>
  <c r="O6302" i="1" s="1"/>
  <c r="I6303" i="1"/>
  <c r="J6303" i="1"/>
  <c r="O6303" i="1" s="1"/>
  <c r="M6303" i="1"/>
  <c r="I6304" i="1"/>
  <c r="N6304" i="1" s="1"/>
  <c r="J6304" i="1"/>
  <c r="O6304" i="1" s="1"/>
  <c r="K6304" i="1"/>
  <c r="I6305" i="1"/>
  <c r="M6305" i="1" s="1"/>
  <c r="J6305" i="1"/>
  <c r="O6305" i="1" s="1"/>
  <c r="K6305" i="1"/>
  <c r="L6305" i="1"/>
  <c r="I6306" i="1"/>
  <c r="N6306" i="1" s="1"/>
  <c r="J6306" i="1"/>
  <c r="O6306" i="1" s="1"/>
  <c r="K6306" i="1"/>
  <c r="L6306" i="1"/>
  <c r="M6306" i="1"/>
  <c r="I6307" i="1"/>
  <c r="N6307" i="1" s="1"/>
  <c r="J6307" i="1"/>
  <c r="O6307" i="1" s="1"/>
  <c r="I6308" i="1"/>
  <c r="J6308" i="1"/>
  <c r="O6308" i="1" s="1"/>
  <c r="K6308" i="1"/>
  <c r="L6308" i="1"/>
  <c r="M6308" i="1"/>
  <c r="N6308" i="1"/>
  <c r="I6309" i="1"/>
  <c r="J6309" i="1"/>
  <c r="O6309" i="1" s="1"/>
  <c r="K6309" i="1"/>
  <c r="L6309" i="1"/>
  <c r="M6309" i="1"/>
  <c r="N6309" i="1"/>
  <c r="I6310" i="1"/>
  <c r="L6310" i="1" s="1"/>
  <c r="J6310" i="1"/>
  <c r="O6310" i="1" s="1"/>
  <c r="I6311" i="1"/>
  <c r="M6311" i="1" s="1"/>
  <c r="J6311" i="1"/>
  <c r="O6311" i="1" s="1"/>
  <c r="I6312" i="1"/>
  <c r="N6312" i="1" s="1"/>
  <c r="J6312" i="1"/>
  <c r="O6312" i="1" s="1"/>
  <c r="K6312" i="1"/>
  <c r="I6313" i="1"/>
  <c r="M6313" i="1" s="1"/>
  <c r="J6313" i="1"/>
  <c r="O6313" i="1" s="1"/>
  <c r="K6313" i="1"/>
  <c r="L6313" i="1"/>
  <c r="I6314" i="1"/>
  <c r="N6314" i="1" s="1"/>
  <c r="J6314" i="1"/>
  <c r="O6314" i="1" s="1"/>
  <c r="K6314" i="1"/>
  <c r="L6314" i="1"/>
  <c r="M6314" i="1"/>
  <c r="I6315" i="1"/>
  <c r="J6315" i="1"/>
  <c r="O6315" i="1" s="1"/>
  <c r="N6315" i="1"/>
  <c r="I6316" i="1"/>
  <c r="J6316" i="1"/>
  <c r="O6316" i="1" s="1"/>
  <c r="K6316" i="1"/>
  <c r="L6316" i="1"/>
  <c r="M6316" i="1"/>
  <c r="N6316" i="1"/>
  <c r="I6317" i="1"/>
  <c r="J6317" i="1"/>
  <c r="O6317" i="1" s="1"/>
  <c r="K6317" i="1"/>
  <c r="L6317" i="1"/>
  <c r="M6317" i="1"/>
  <c r="N6317" i="1"/>
  <c r="I6318" i="1"/>
  <c r="L6318" i="1" s="1"/>
  <c r="J6318" i="1"/>
  <c r="O6318" i="1" s="1"/>
  <c r="I6319" i="1"/>
  <c r="J6319" i="1"/>
  <c r="O6319" i="1" s="1"/>
  <c r="I6320" i="1"/>
  <c r="N6320" i="1" s="1"/>
  <c r="J6320" i="1"/>
  <c r="O6320" i="1" s="1"/>
  <c r="K6320" i="1"/>
  <c r="I6321" i="1"/>
  <c r="M6321" i="1" s="1"/>
  <c r="J6321" i="1"/>
  <c r="O6321" i="1" s="1"/>
  <c r="K6321" i="1"/>
  <c r="L6321" i="1"/>
  <c r="I6322" i="1"/>
  <c r="N6322" i="1" s="1"/>
  <c r="J6322" i="1"/>
  <c r="O6322" i="1" s="1"/>
  <c r="K6322" i="1"/>
  <c r="L6322" i="1"/>
  <c r="M6322" i="1"/>
  <c r="I6323" i="1"/>
  <c r="J6323" i="1"/>
  <c r="O6323" i="1" s="1"/>
  <c r="N6323" i="1"/>
  <c r="I6324" i="1"/>
  <c r="J6324" i="1"/>
  <c r="O6324" i="1" s="1"/>
  <c r="K6324" i="1"/>
  <c r="L6324" i="1"/>
  <c r="M6324" i="1"/>
  <c r="N6324" i="1"/>
  <c r="I6325" i="1"/>
  <c r="J6325" i="1"/>
  <c r="O6325" i="1" s="1"/>
  <c r="K6325" i="1"/>
  <c r="L6325" i="1"/>
  <c r="M6325" i="1"/>
  <c r="N6325" i="1"/>
  <c r="I6326" i="1"/>
  <c r="L6326" i="1" s="1"/>
  <c r="J6326" i="1"/>
  <c r="O6326" i="1" s="1"/>
  <c r="I6327" i="1"/>
  <c r="J6327" i="1"/>
  <c r="O6327" i="1" s="1"/>
  <c r="M6327" i="1"/>
  <c r="I6328" i="1"/>
  <c r="N6328" i="1" s="1"/>
  <c r="J6328" i="1"/>
  <c r="O6328" i="1" s="1"/>
  <c r="K6328" i="1"/>
  <c r="I6329" i="1"/>
  <c r="M6329" i="1" s="1"/>
  <c r="J6329" i="1"/>
  <c r="O6329" i="1" s="1"/>
  <c r="K6329" i="1"/>
  <c r="L6329" i="1"/>
  <c r="I6330" i="1"/>
  <c r="N6330" i="1" s="1"/>
  <c r="J6330" i="1"/>
  <c r="O6330" i="1" s="1"/>
  <c r="K6330" i="1"/>
  <c r="L6330" i="1"/>
  <c r="M6330" i="1"/>
  <c r="I6331" i="1"/>
  <c r="J6331" i="1"/>
  <c r="O6331" i="1" s="1"/>
  <c r="I6332" i="1"/>
  <c r="J6332" i="1"/>
  <c r="O6332" i="1" s="1"/>
  <c r="K6332" i="1"/>
  <c r="L6332" i="1"/>
  <c r="M6332" i="1"/>
  <c r="N6332" i="1"/>
  <c r="I6333" i="1"/>
  <c r="J6333" i="1"/>
  <c r="O6333" i="1" s="1"/>
  <c r="K6333" i="1"/>
  <c r="L6333" i="1"/>
  <c r="M6333" i="1"/>
  <c r="N6333" i="1"/>
  <c r="I6334" i="1"/>
  <c r="L6334" i="1" s="1"/>
  <c r="J6334" i="1"/>
  <c r="O6334" i="1" s="1"/>
  <c r="I6335" i="1"/>
  <c r="J6335" i="1"/>
  <c r="O6335" i="1" s="1"/>
  <c r="M6335" i="1"/>
  <c r="I6336" i="1"/>
  <c r="N6336" i="1" s="1"/>
  <c r="J6336" i="1"/>
  <c r="O6336" i="1" s="1"/>
  <c r="K6336" i="1"/>
  <c r="I6337" i="1"/>
  <c r="M6337" i="1" s="1"/>
  <c r="J6337" i="1"/>
  <c r="O6337" i="1" s="1"/>
  <c r="K6337" i="1"/>
  <c r="L6337" i="1"/>
  <c r="I6338" i="1"/>
  <c r="N6338" i="1" s="1"/>
  <c r="J6338" i="1"/>
  <c r="O6338" i="1" s="1"/>
  <c r="K6338" i="1"/>
  <c r="L6338" i="1"/>
  <c r="M6338" i="1"/>
  <c r="I6339" i="1"/>
  <c r="N6339" i="1" s="1"/>
  <c r="J6339" i="1"/>
  <c r="O6339" i="1" s="1"/>
  <c r="I6340" i="1"/>
  <c r="J6340" i="1"/>
  <c r="O6340" i="1" s="1"/>
  <c r="K6340" i="1"/>
  <c r="L6340" i="1"/>
  <c r="M6340" i="1"/>
  <c r="N6340" i="1"/>
  <c r="I6341" i="1"/>
  <c r="J6341" i="1"/>
  <c r="O6341" i="1" s="1"/>
  <c r="K6341" i="1"/>
  <c r="L6341" i="1"/>
  <c r="M6341" i="1"/>
  <c r="N6341" i="1"/>
  <c r="I6342" i="1"/>
  <c r="L6342" i="1" s="1"/>
  <c r="J6342" i="1"/>
  <c r="O6342" i="1" s="1"/>
  <c r="I6343" i="1"/>
  <c r="M6343" i="1" s="1"/>
  <c r="J6343" i="1"/>
  <c r="O6343" i="1" s="1"/>
  <c r="I6344" i="1"/>
  <c r="N6344" i="1" s="1"/>
  <c r="J6344" i="1"/>
  <c r="O6344" i="1" s="1"/>
  <c r="K6344" i="1"/>
  <c r="I6345" i="1"/>
  <c r="M6345" i="1" s="1"/>
  <c r="J6345" i="1"/>
  <c r="O6345" i="1" s="1"/>
  <c r="K6345" i="1"/>
  <c r="L6345" i="1"/>
  <c r="I6346" i="1"/>
  <c r="N6346" i="1" s="1"/>
  <c r="J6346" i="1"/>
  <c r="O6346" i="1" s="1"/>
  <c r="K6346" i="1"/>
  <c r="L6346" i="1"/>
  <c r="M6346" i="1"/>
  <c r="I6347" i="1"/>
  <c r="J6347" i="1"/>
  <c r="O6347" i="1" s="1"/>
  <c r="N6347" i="1"/>
  <c r="I6348" i="1"/>
  <c r="J6348" i="1"/>
  <c r="O6348" i="1" s="1"/>
  <c r="K6348" i="1"/>
  <c r="L6348" i="1"/>
  <c r="M6348" i="1"/>
  <c r="N6348" i="1"/>
  <c r="I6349" i="1"/>
  <c r="J6349" i="1"/>
  <c r="O6349" i="1" s="1"/>
  <c r="K6349" i="1"/>
  <c r="L6349" i="1"/>
  <c r="M6349" i="1"/>
  <c r="N6349" i="1"/>
  <c r="I6350" i="1"/>
  <c r="L6350" i="1" s="1"/>
  <c r="J6350" i="1"/>
  <c r="O6350" i="1" s="1"/>
  <c r="I6351" i="1"/>
  <c r="J6351" i="1"/>
  <c r="O6351" i="1" s="1"/>
  <c r="I6352" i="1"/>
  <c r="N6352" i="1" s="1"/>
  <c r="J6352" i="1"/>
  <c r="O6352" i="1" s="1"/>
  <c r="K6352" i="1"/>
  <c r="I6353" i="1"/>
  <c r="M6353" i="1" s="1"/>
  <c r="J6353" i="1"/>
  <c r="O6353" i="1" s="1"/>
  <c r="K6353" i="1"/>
  <c r="L6353" i="1"/>
  <c r="I6354" i="1"/>
  <c r="N6354" i="1" s="1"/>
  <c r="J6354" i="1"/>
  <c r="O6354" i="1" s="1"/>
  <c r="K6354" i="1"/>
  <c r="L6354" i="1"/>
  <c r="M6354" i="1"/>
  <c r="I6355" i="1"/>
  <c r="J6355" i="1"/>
  <c r="O6355" i="1" s="1"/>
  <c r="I6356" i="1"/>
  <c r="J6356" i="1"/>
  <c r="O6356" i="1" s="1"/>
  <c r="K6356" i="1"/>
  <c r="L6356" i="1"/>
  <c r="M6356" i="1"/>
  <c r="N6356" i="1"/>
  <c r="I6357" i="1"/>
  <c r="J6357" i="1"/>
  <c r="O6357" i="1" s="1"/>
  <c r="K6357" i="1"/>
  <c r="L6357" i="1"/>
  <c r="M6357" i="1"/>
  <c r="N6357" i="1"/>
  <c r="I6358" i="1"/>
  <c r="L6358" i="1" s="1"/>
  <c r="J6358" i="1"/>
  <c r="O6358" i="1" s="1"/>
  <c r="I6359" i="1"/>
  <c r="J6359" i="1"/>
  <c r="O6359" i="1" s="1"/>
  <c r="M6359" i="1"/>
  <c r="I6360" i="1"/>
  <c r="N6360" i="1" s="1"/>
  <c r="J6360" i="1"/>
  <c r="O6360" i="1" s="1"/>
  <c r="K6360" i="1"/>
  <c r="I6361" i="1"/>
  <c r="M6361" i="1" s="1"/>
  <c r="J6361" i="1"/>
  <c r="O6361" i="1" s="1"/>
  <c r="K6361" i="1"/>
  <c r="L6361" i="1"/>
  <c r="I6362" i="1"/>
  <c r="N6362" i="1" s="1"/>
  <c r="J6362" i="1"/>
  <c r="O6362" i="1" s="1"/>
  <c r="K6362" i="1"/>
  <c r="L6362" i="1"/>
  <c r="M6362" i="1"/>
  <c r="I6363" i="1"/>
  <c r="J6363" i="1"/>
  <c r="O6363" i="1" s="1"/>
  <c r="I6364" i="1"/>
  <c r="J6364" i="1"/>
  <c r="O6364" i="1" s="1"/>
  <c r="K6364" i="1"/>
  <c r="L6364" i="1"/>
  <c r="M6364" i="1"/>
  <c r="N6364" i="1"/>
  <c r="I6365" i="1"/>
  <c r="J6365" i="1"/>
  <c r="O6365" i="1" s="1"/>
  <c r="K6365" i="1"/>
  <c r="L6365" i="1"/>
  <c r="M6365" i="1"/>
  <c r="N6365" i="1"/>
  <c r="I6366" i="1"/>
  <c r="L6366" i="1" s="1"/>
  <c r="J6366" i="1"/>
  <c r="O6366" i="1" s="1"/>
  <c r="I6367" i="1"/>
  <c r="J6367" i="1"/>
  <c r="O6367" i="1" s="1"/>
  <c r="M6367" i="1"/>
  <c r="I6368" i="1"/>
  <c r="N6368" i="1" s="1"/>
  <c r="J6368" i="1"/>
  <c r="O6368" i="1" s="1"/>
  <c r="K6368" i="1"/>
  <c r="I6369" i="1"/>
  <c r="M6369" i="1" s="1"/>
  <c r="J6369" i="1"/>
  <c r="O6369" i="1" s="1"/>
  <c r="K6369" i="1"/>
  <c r="L6369" i="1"/>
  <c r="I6370" i="1"/>
  <c r="N6370" i="1" s="1"/>
  <c r="J6370" i="1"/>
  <c r="O6370" i="1" s="1"/>
  <c r="K6370" i="1"/>
  <c r="L6370" i="1"/>
  <c r="M6370" i="1"/>
  <c r="I6371" i="1"/>
  <c r="N6371" i="1" s="1"/>
  <c r="J6371" i="1"/>
  <c r="O6371" i="1" s="1"/>
  <c r="I6372" i="1"/>
  <c r="J6372" i="1"/>
  <c r="O6372" i="1" s="1"/>
  <c r="K6372" i="1"/>
  <c r="L6372" i="1"/>
  <c r="M6372" i="1"/>
  <c r="N6372" i="1"/>
  <c r="I6373" i="1"/>
  <c r="J6373" i="1"/>
  <c r="O6373" i="1" s="1"/>
  <c r="K6373" i="1"/>
  <c r="L6373" i="1"/>
  <c r="M6373" i="1"/>
  <c r="N6373" i="1"/>
  <c r="I6374" i="1"/>
  <c r="L6374" i="1" s="1"/>
  <c r="J6374" i="1"/>
  <c r="O6374" i="1" s="1"/>
  <c r="I6375" i="1"/>
  <c r="M6375" i="1" s="1"/>
  <c r="J6375" i="1"/>
  <c r="O6375" i="1" s="1"/>
  <c r="I6376" i="1"/>
  <c r="N6376" i="1" s="1"/>
  <c r="J6376" i="1"/>
  <c r="O6376" i="1" s="1"/>
  <c r="K6376" i="1"/>
  <c r="I6377" i="1"/>
  <c r="M6377" i="1" s="1"/>
  <c r="J6377" i="1"/>
  <c r="O6377" i="1" s="1"/>
  <c r="K6377" i="1"/>
  <c r="L6377" i="1"/>
  <c r="I6378" i="1"/>
  <c r="N6378" i="1" s="1"/>
  <c r="J6378" i="1"/>
  <c r="O6378" i="1" s="1"/>
  <c r="K6378" i="1"/>
  <c r="L6378" i="1"/>
  <c r="M6378" i="1"/>
  <c r="I6379" i="1"/>
  <c r="J6379" i="1"/>
  <c r="O6379" i="1" s="1"/>
  <c r="N6379" i="1"/>
  <c r="I6380" i="1"/>
  <c r="J6380" i="1"/>
  <c r="O6380" i="1" s="1"/>
  <c r="K6380" i="1"/>
  <c r="L6380" i="1"/>
  <c r="M6380" i="1"/>
  <c r="N6380" i="1"/>
  <c r="I6381" i="1"/>
  <c r="J6381" i="1"/>
  <c r="O6381" i="1" s="1"/>
  <c r="K6381" i="1"/>
  <c r="L6381" i="1"/>
  <c r="M6381" i="1"/>
  <c r="N6381" i="1"/>
  <c r="I6382" i="1"/>
  <c r="L6382" i="1" s="1"/>
  <c r="J6382" i="1"/>
  <c r="O6382" i="1" s="1"/>
  <c r="I6383" i="1"/>
  <c r="J6383" i="1"/>
  <c r="O6383" i="1" s="1"/>
  <c r="I6384" i="1"/>
  <c r="N6384" i="1" s="1"/>
  <c r="J6384" i="1"/>
  <c r="O6384" i="1" s="1"/>
  <c r="K6384" i="1"/>
  <c r="I6385" i="1"/>
  <c r="M6385" i="1" s="1"/>
  <c r="J6385" i="1"/>
  <c r="O6385" i="1" s="1"/>
  <c r="K6385" i="1"/>
  <c r="L6385" i="1"/>
  <c r="I6386" i="1"/>
  <c r="N6386" i="1" s="1"/>
  <c r="J6386" i="1"/>
  <c r="O6386" i="1" s="1"/>
  <c r="K6386" i="1"/>
  <c r="L6386" i="1"/>
  <c r="M6386" i="1"/>
  <c r="I6387" i="1"/>
  <c r="J6387" i="1"/>
  <c r="O6387" i="1" s="1"/>
  <c r="N6387" i="1"/>
  <c r="I6388" i="1"/>
  <c r="J6388" i="1"/>
  <c r="O6388" i="1" s="1"/>
  <c r="K6388" i="1"/>
  <c r="L6388" i="1"/>
  <c r="M6388" i="1"/>
  <c r="N6388" i="1"/>
  <c r="I6389" i="1"/>
  <c r="J6389" i="1"/>
  <c r="O6389" i="1" s="1"/>
  <c r="K6389" i="1"/>
  <c r="L6389" i="1"/>
  <c r="M6389" i="1"/>
  <c r="N6389" i="1"/>
  <c r="I6390" i="1"/>
  <c r="L6390" i="1" s="1"/>
  <c r="J6390" i="1"/>
  <c r="O6390" i="1" s="1"/>
  <c r="I6391" i="1"/>
  <c r="J6391" i="1"/>
  <c r="O6391" i="1" s="1"/>
  <c r="M6391" i="1"/>
  <c r="I6392" i="1"/>
  <c r="N6392" i="1" s="1"/>
  <c r="J6392" i="1"/>
  <c r="O6392" i="1" s="1"/>
  <c r="K6392" i="1"/>
  <c r="I6393" i="1"/>
  <c r="M6393" i="1" s="1"/>
  <c r="J6393" i="1"/>
  <c r="O6393" i="1" s="1"/>
  <c r="K6393" i="1"/>
  <c r="L6393" i="1"/>
  <c r="I6394" i="1"/>
  <c r="N6394" i="1" s="1"/>
  <c r="J6394" i="1"/>
  <c r="O6394" i="1" s="1"/>
  <c r="K6394" i="1"/>
  <c r="L6394" i="1"/>
  <c r="M6394" i="1"/>
  <c r="I6395" i="1"/>
  <c r="J6395" i="1"/>
  <c r="O6395" i="1" s="1"/>
  <c r="I6396" i="1"/>
  <c r="J6396" i="1"/>
  <c r="O6396" i="1" s="1"/>
  <c r="K6396" i="1"/>
  <c r="L6396" i="1"/>
  <c r="M6396" i="1"/>
  <c r="N6396" i="1"/>
  <c r="I6397" i="1"/>
  <c r="J6397" i="1"/>
  <c r="O6397" i="1" s="1"/>
  <c r="K6397" i="1"/>
  <c r="L6397" i="1"/>
  <c r="M6397" i="1"/>
  <c r="N6397" i="1"/>
  <c r="I6398" i="1"/>
  <c r="L6398" i="1" s="1"/>
  <c r="J6398" i="1"/>
  <c r="O6398" i="1" s="1"/>
  <c r="I6399" i="1"/>
  <c r="J6399" i="1"/>
  <c r="O6399" i="1" s="1"/>
  <c r="M6399" i="1"/>
  <c r="I6400" i="1"/>
  <c r="N6400" i="1" s="1"/>
  <c r="J6400" i="1"/>
  <c r="O6400" i="1" s="1"/>
  <c r="K6400" i="1"/>
  <c r="I6401" i="1"/>
  <c r="M6401" i="1" s="1"/>
  <c r="J6401" i="1"/>
  <c r="O6401" i="1" s="1"/>
  <c r="K6401" i="1"/>
  <c r="L6401" i="1"/>
  <c r="I6402" i="1"/>
  <c r="N6402" i="1" s="1"/>
  <c r="J6402" i="1"/>
  <c r="O6402" i="1" s="1"/>
  <c r="K6402" i="1"/>
  <c r="L6402" i="1"/>
  <c r="M6402" i="1"/>
  <c r="I6403" i="1"/>
  <c r="N6403" i="1" s="1"/>
  <c r="J6403" i="1"/>
  <c r="O6403" i="1" s="1"/>
  <c r="I6404" i="1"/>
  <c r="J6404" i="1"/>
  <c r="O6404" i="1" s="1"/>
  <c r="K6404" i="1"/>
  <c r="L6404" i="1"/>
  <c r="M6404" i="1"/>
  <c r="N6404" i="1"/>
  <c r="I6405" i="1"/>
  <c r="J6405" i="1"/>
  <c r="O6405" i="1" s="1"/>
  <c r="K6405" i="1"/>
  <c r="L6405" i="1"/>
  <c r="M6405" i="1"/>
  <c r="N6405" i="1"/>
  <c r="I6406" i="1"/>
  <c r="L6406" i="1" s="1"/>
  <c r="J6406" i="1"/>
  <c r="O6406" i="1" s="1"/>
  <c r="I6407" i="1"/>
  <c r="M6407" i="1" s="1"/>
  <c r="J6407" i="1"/>
  <c r="O6407" i="1" s="1"/>
  <c r="I6408" i="1"/>
  <c r="N6408" i="1" s="1"/>
  <c r="J6408" i="1"/>
  <c r="O6408" i="1" s="1"/>
  <c r="K6408" i="1"/>
  <c r="I6409" i="1"/>
  <c r="M6409" i="1" s="1"/>
  <c r="J6409" i="1"/>
  <c r="O6409" i="1" s="1"/>
  <c r="K6409" i="1"/>
  <c r="L6409" i="1"/>
  <c r="I6410" i="1"/>
  <c r="N6410" i="1" s="1"/>
  <c r="J6410" i="1"/>
  <c r="O6410" i="1" s="1"/>
  <c r="K6410" i="1"/>
  <c r="L6410" i="1"/>
  <c r="M6410" i="1"/>
  <c r="I6411" i="1"/>
  <c r="J6411" i="1"/>
  <c r="O6411" i="1" s="1"/>
  <c r="N6411" i="1"/>
  <c r="I6412" i="1"/>
  <c r="J6412" i="1"/>
  <c r="O6412" i="1" s="1"/>
  <c r="K6412" i="1"/>
  <c r="L6412" i="1"/>
  <c r="M6412" i="1"/>
  <c r="N6412" i="1"/>
  <c r="I6413" i="1"/>
  <c r="J6413" i="1"/>
  <c r="O6413" i="1" s="1"/>
  <c r="K6413" i="1"/>
  <c r="L6413" i="1"/>
  <c r="M6413" i="1"/>
  <c r="N6413" i="1"/>
  <c r="I6414" i="1"/>
  <c r="L6414" i="1" s="1"/>
  <c r="J6414" i="1"/>
  <c r="O6414" i="1" s="1"/>
  <c r="I6415" i="1"/>
  <c r="J6415" i="1"/>
  <c r="O6415" i="1" s="1"/>
  <c r="I6416" i="1"/>
  <c r="N6416" i="1" s="1"/>
  <c r="J6416" i="1"/>
  <c r="O6416" i="1" s="1"/>
  <c r="K6416" i="1"/>
  <c r="I6417" i="1"/>
  <c r="M6417" i="1" s="1"/>
  <c r="J6417" i="1"/>
  <c r="O6417" i="1" s="1"/>
  <c r="K6417" i="1"/>
  <c r="L6417" i="1"/>
  <c r="I6418" i="1"/>
  <c r="N6418" i="1" s="1"/>
  <c r="J6418" i="1"/>
  <c r="O6418" i="1" s="1"/>
  <c r="K6418" i="1"/>
  <c r="L6418" i="1"/>
  <c r="M6418" i="1"/>
  <c r="I6419" i="1"/>
  <c r="J6419" i="1"/>
  <c r="O6419" i="1" s="1"/>
  <c r="I6420" i="1"/>
  <c r="J6420" i="1"/>
  <c r="O6420" i="1" s="1"/>
  <c r="K6420" i="1"/>
  <c r="L6420" i="1"/>
  <c r="M6420" i="1"/>
  <c r="N6420" i="1"/>
  <c r="I6421" i="1"/>
  <c r="J6421" i="1"/>
  <c r="O6421" i="1" s="1"/>
  <c r="K6421" i="1"/>
  <c r="L6421" i="1"/>
  <c r="M6421" i="1"/>
  <c r="N6421" i="1"/>
  <c r="I6422" i="1"/>
  <c r="L6422" i="1" s="1"/>
  <c r="J6422" i="1"/>
  <c r="O6422" i="1" s="1"/>
  <c r="I6423" i="1"/>
  <c r="J6423" i="1"/>
  <c r="O6423" i="1" s="1"/>
  <c r="M6423" i="1"/>
  <c r="I6424" i="1"/>
  <c r="N6424" i="1" s="1"/>
  <c r="J6424" i="1"/>
  <c r="O6424" i="1" s="1"/>
  <c r="K6424" i="1"/>
  <c r="I6425" i="1"/>
  <c r="M6425" i="1" s="1"/>
  <c r="J6425" i="1"/>
  <c r="O6425" i="1" s="1"/>
  <c r="K6425" i="1"/>
  <c r="L6425" i="1"/>
  <c r="I6426" i="1"/>
  <c r="N6426" i="1" s="1"/>
  <c r="J6426" i="1"/>
  <c r="O6426" i="1" s="1"/>
  <c r="K6426" i="1"/>
  <c r="L6426" i="1"/>
  <c r="M6426" i="1"/>
  <c r="I6427" i="1"/>
  <c r="J6427" i="1"/>
  <c r="O6427" i="1" s="1"/>
  <c r="I6428" i="1"/>
  <c r="J6428" i="1"/>
  <c r="O6428" i="1" s="1"/>
  <c r="K6428" i="1"/>
  <c r="L6428" i="1"/>
  <c r="M6428" i="1"/>
  <c r="N6428" i="1"/>
  <c r="I6429" i="1"/>
  <c r="J6429" i="1"/>
  <c r="O6429" i="1" s="1"/>
  <c r="K6429" i="1"/>
  <c r="L6429" i="1"/>
  <c r="M6429" i="1"/>
  <c r="N6429" i="1"/>
  <c r="I6430" i="1"/>
  <c r="L6430" i="1" s="1"/>
  <c r="J6430" i="1"/>
  <c r="O6430" i="1" s="1"/>
  <c r="I6431" i="1"/>
  <c r="J6431" i="1"/>
  <c r="O6431" i="1" s="1"/>
  <c r="M6431" i="1"/>
  <c r="I6432" i="1"/>
  <c r="N6432" i="1" s="1"/>
  <c r="J6432" i="1"/>
  <c r="O6432" i="1" s="1"/>
  <c r="K6432" i="1"/>
  <c r="I6433" i="1"/>
  <c r="M6433" i="1" s="1"/>
  <c r="J6433" i="1"/>
  <c r="O6433" i="1" s="1"/>
  <c r="K6433" i="1"/>
  <c r="L6433" i="1"/>
  <c r="I6434" i="1"/>
  <c r="N6434" i="1" s="1"/>
  <c r="J6434" i="1"/>
  <c r="O6434" i="1" s="1"/>
  <c r="K6434" i="1"/>
  <c r="L6434" i="1"/>
  <c r="M6434" i="1"/>
  <c r="I6435" i="1"/>
  <c r="N6435" i="1" s="1"/>
  <c r="J6435" i="1"/>
  <c r="O6435" i="1" s="1"/>
  <c r="I6436" i="1"/>
  <c r="J6436" i="1"/>
  <c r="O6436" i="1" s="1"/>
  <c r="K6436" i="1"/>
  <c r="L6436" i="1"/>
  <c r="M6436" i="1"/>
  <c r="N6436" i="1"/>
  <c r="I6437" i="1"/>
  <c r="J6437" i="1"/>
  <c r="O6437" i="1" s="1"/>
  <c r="K6437" i="1"/>
  <c r="L6437" i="1"/>
  <c r="M6437" i="1"/>
  <c r="N6437" i="1"/>
  <c r="I6438" i="1"/>
  <c r="L6438" i="1" s="1"/>
  <c r="J6438" i="1"/>
  <c r="O6438" i="1" s="1"/>
  <c r="I6439" i="1"/>
  <c r="M6439" i="1" s="1"/>
  <c r="J6439" i="1"/>
  <c r="O6439" i="1" s="1"/>
  <c r="I6440" i="1"/>
  <c r="N6440" i="1" s="1"/>
  <c r="J6440" i="1"/>
  <c r="O6440" i="1" s="1"/>
  <c r="K6440" i="1"/>
  <c r="I6441" i="1"/>
  <c r="M6441" i="1" s="1"/>
  <c r="J6441" i="1"/>
  <c r="O6441" i="1" s="1"/>
  <c r="K6441" i="1"/>
  <c r="L6441" i="1"/>
  <c r="I6442" i="1"/>
  <c r="N6442" i="1" s="1"/>
  <c r="J6442" i="1"/>
  <c r="O6442" i="1" s="1"/>
  <c r="K6442" i="1"/>
  <c r="L6442" i="1"/>
  <c r="M6442" i="1"/>
  <c r="I6443" i="1"/>
  <c r="J6443" i="1"/>
  <c r="O6443" i="1" s="1"/>
  <c r="N6443" i="1"/>
  <c r="I6444" i="1"/>
  <c r="J6444" i="1"/>
  <c r="O6444" i="1" s="1"/>
  <c r="K6444" i="1"/>
  <c r="L6444" i="1"/>
  <c r="M6444" i="1"/>
  <c r="N6444" i="1"/>
  <c r="I6445" i="1"/>
  <c r="J6445" i="1"/>
  <c r="O6445" i="1" s="1"/>
  <c r="K6445" i="1"/>
  <c r="L6445" i="1"/>
  <c r="M6445" i="1"/>
  <c r="N6445" i="1"/>
  <c r="I6446" i="1"/>
  <c r="L6446" i="1" s="1"/>
  <c r="J6446" i="1"/>
  <c r="O6446" i="1" s="1"/>
  <c r="I6447" i="1"/>
  <c r="J6447" i="1"/>
  <c r="O6447" i="1" s="1"/>
  <c r="I6448" i="1"/>
  <c r="N6448" i="1" s="1"/>
  <c r="J6448" i="1"/>
  <c r="O6448" i="1" s="1"/>
  <c r="K6448" i="1"/>
  <c r="I6449" i="1"/>
  <c r="M6449" i="1" s="1"/>
  <c r="J6449" i="1"/>
  <c r="O6449" i="1" s="1"/>
  <c r="K6449" i="1"/>
  <c r="L6449" i="1"/>
  <c r="I6450" i="1"/>
  <c r="N6450" i="1" s="1"/>
  <c r="J6450" i="1"/>
  <c r="O6450" i="1" s="1"/>
  <c r="K6450" i="1"/>
  <c r="L6450" i="1"/>
  <c r="M6450" i="1"/>
  <c r="I6451" i="1"/>
  <c r="J6451" i="1"/>
  <c r="O6451" i="1" s="1"/>
  <c r="N6451" i="1"/>
  <c r="I6452" i="1"/>
  <c r="J6452" i="1"/>
  <c r="O6452" i="1" s="1"/>
  <c r="K6452" i="1"/>
  <c r="L6452" i="1"/>
  <c r="M6452" i="1"/>
  <c r="N6452" i="1"/>
  <c r="I6453" i="1"/>
  <c r="J6453" i="1"/>
  <c r="O6453" i="1" s="1"/>
  <c r="K6453" i="1"/>
  <c r="L6453" i="1"/>
  <c r="M6453" i="1"/>
  <c r="N6453" i="1"/>
  <c r="I6454" i="1"/>
  <c r="L6454" i="1" s="1"/>
  <c r="J6454" i="1"/>
  <c r="O6454" i="1" s="1"/>
  <c r="I6455" i="1"/>
  <c r="J6455" i="1"/>
  <c r="O6455" i="1" s="1"/>
  <c r="M6455" i="1"/>
  <c r="I6456" i="1"/>
  <c r="N6456" i="1" s="1"/>
  <c r="J6456" i="1"/>
  <c r="O6456" i="1" s="1"/>
  <c r="K6456" i="1"/>
  <c r="I6457" i="1"/>
  <c r="M6457" i="1" s="1"/>
  <c r="J6457" i="1"/>
  <c r="O6457" i="1" s="1"/>
  <c r="K6457" i="1"/>
  <c r="L6457" i="1"/>
  <c r="I6458" i="1"/>
  <c r="N6458" i="1" s="1"/>
  <c r="J6458" i="1"/>
  <c r="O6458" i="1" s="1"/>
  <c r="K6458" i="1"/>
  <c r="L6458" i="1"/>
  <c r="M6458" i="1"/>
  <c r="I6459" i="1"/>
  <c r="J6459" i="1"/>
  <c r="O6459" i="1" s="1"/>
  <c r="I6460" i="1"/>
  <c r="J6460" i="1"/>
  <c r="O6460" i="1" s="1"/>
  <c r="K6460" i="1"/>
  <c r="L6460" i="1"/>
  <c r="M6460" i="1"/>
  <c r="N6460" i="1"/>
  <c r="I6461" i="1"/>
  <c r="J6461" i="1"/>
  <c r="O6461" i="1" s="1"/>
  <c r="K6461" i="1"/>
  <c r="L6461" i="1"/>
  <c r="M6461" i="1"/>
  <c r="N6461" i="1"/>
  <c r="I6462" i="1"/>
  <c r="L6462" i="1" s="1"/>
  <c r="J6462" i="1"/>
  <c r="O6462" i="1" s="1"/>
  <c r="I6463" i="1"/>
  <c r="J6463" i="1"/>
  <c r="O6463" i="1" s="1"/>
  <c r="M6463" i="1"/>
  <c r="I6464" i="1"/>
  <c r="N6464" i="1" s="1"/>
  <c r="J6464" i="1"/>
  <c r="O6464" i="1" s="1"/>
  <c r="K6464" i="1"/>
  <c r="I6465" i="1"/>
  <c r="M6465" i="1" s="1"/>
  <c r="J6465" i="1"/>
  <c r="O6465" i="1" s="1"/>
  <c r="K6465" i="1"/>
  <c r="L6465" i="1"/>
  <c r="I6466" i="1"/>
  <c r="N6466" i="1" s="1"/>
  <c r="J6466" i="1"/>
  <c r="O6466" i="1" s="1"/>
  <c r="K6466" i="1"/>
  <c r="L6466" i="1"/>
  <c r="M6466" i="1"/>
  <c r="I6467" i="1"/>
  <c r="N6467" i="1" s="1"/>
  <c r="J6467" i="1"/>
  <c r="O6467" i="1" s="1"/>
  <c r="I6468" i="1"/>
  <c r="J6468" i="1"/>
  <c r="O6468" i="1" s="1"/>
  <c r="K6468" i="1"/>
  <c r="L6468" i="1"/>
  <c r="M6468" i="1"/>
  <c r="N6468" i="1"/>
  <c r="I6469" i="1"/>
  <c r="J6469" i="1"/>
  <c r="O6469" i="1" s="1"/>
  <c r="K6469" i="1"/>
  <c r="L6469" i="1"/>
  <c r="M6469" i="1"/>
  <c r="N6469" i="1"/>
  <c r="I6470" i="1"/>
  <c r="L6470" i="1" s="1"/>
  <c r="J6470" i="1"/>
  <c r="O6470" i="1" s="1"/>
  <c r="I6471" i="1"/>
  <c r="M6471" i="1" s="1"/>
  <c r="J6471" i="1"/>
  <c r="O6471" i="1" s="1"/>
  <c r="I6472" i="1"/>
  <c r="N6472" i="1" s="1"/>
  <c r="J6472" i="1"/>
  <c r="O6472" i="1" s="1"/>
  <c r="K6472" i="1"/>
  <c r="I6473" i="1"/>
  <c r="M6473" i="1" s="1"/>
  <c r="J6473" i="1"/>
  <c r="O6473" i="1" s="1"/>
  <c r="K6473" i="1"/>
  <c r="L6473" i="1"/>
  <c r="I6474" i="1"/>
  <c r="N6474" i="1" s="1"/>
  <c r="J6474" i="1"/>
  <c r="O6474" i="1" s="1"/>
  <c r="K6474" i="1"/>
  <c r="L6474" i="1"/>
  <c r="M6474" i="1"/>
  <c r="I6475" i="1"/>
  <c r="J6475" i="1"/>
  <c r="O6475" i="1" s="1"/>
  <c r="N6475" i="1"/>
  <c r="I6476" i="1"/>
  <c r="J6476" i="1"/>
  <c r="O6476" i="1" s="1"/>
  <c r="K6476" i="1"/>
  <c r="L6476" i="1"/>
  <c r="M6476" i="1"/>
  <c r="N6476" i="1"/>
  <c r="I6477" i="1"/>
  <c r="J6477" i="1"/>
  <c r="O6477" i="1" s="1"/>
  <c r="K6477" i="1"/>
  <c r="L6477" i="1"/>
  <c r="M6477" i="1"/>
  <c r="N6477" i="1"/>
  <c r="I6478" i="1"/>
  <c r="L6478" i="1" s="1"/>
  <c r="J6478" i="1"/>
  <c r="O6478" i="1" s="1"/>
  <c r="I6479" i="1"/>
  <c r="J6479" i="1"/>
  <c r="O6479" i="1" s="1"/>
  <c r="I6480" i="1"/>
  <c r="N6480" i="1" s="1"/>
  <c r="J6480" i="1"/>
  <c r="O6480" i="1" s="1"/>
  <c r="K6480" i="1"/>
  <c r="I6481" i="1"/>
  <c r="M6481" i="1" s="1"/>
  <c r="J6481" i="1"/>
  <c r="O6481" i="1" s="1"/>
  <c r="K6481" i="1"/>
  <c r="L6481" i="1"/>
  <c r="I6482" i="1"/>
  <c r="N6482" i="1" s="1"/>
  <c r="J6482" i="1"/>
  <c r="O6482" i="1" s="1"/>
  <c r="K6482" i="1"/>
  <c r="L6482" i="1"/>
  <c r="M6482" i="1"/>
  <c r="I6483" i="1"/>
  <c r="J6483" i="1"/>
  <c r="O6483" i="1" s="1"/>
  <c r="I6484" i="1"/>
  <c r="J6484" i="1"/>
  <c r="O6484" i="1" s="1"/>
  <c r="K6484" i="1"/>
  <c r="L6484" i="1"/>
  <c r="M6484" i="1"/>
  <c r="N6484" i="1"/>
  <c r="I6485" i="1"/>
  <c r="J6485" i="1"/>
  <c r="O6485" i="1" s="1"/>
  <c r="K6485" i="1"/>
  <c r="L6485" i="1"/>
  <c r="M6485" i="1"/>
  <c r="N6485" i="1"/>
  <c r="I6486" i="1"/>
  <c r="L6486" i="1" s="1"/>
  <c r="J6486" i="1"/>
  <c r="O6486" i="1" s="1"/>
  <c r="I6487" i="1"/>
  <c r="J6487" i="1"/>
  <c r="O6487" i="1" s="1"/>
  <c r="M6487" i="1"/>
  <c r="I6488" i="1"/>
  <c r="N6488" i="1" s="1"/>
  <c r="J6488" i="1"/>
  <c r="O6488" i="1" s="1"/>
  <c r="K6488" i="1"/>
  <c r="I6489" i="1"/>
  <c r="M6489" i="1" s="1"/>
  <c r="J6489" i="1"/>
  <c r="O6489" i="1" s="1"/>
  <c r="K6489" i="1"/>
  <c r="L6489" i="1"/>
  <c r="I6490" i="1"/>
  <c r="N6490" i="1" s="1"/>
  <c r="J6490" i="1"/>
  <c r="O6490" i="1" s="1"/>
  <c r="K6490" i="1"/>
  <c r="L6490" i="1"/>
  <c r="M6490" i="1"/>
  <c r="I6491" i="1"/>
  <c r="J6491" i="1"/>
  <c r="O6491" i="1" s="1"/>
  <c r="I6492" i="1"/>
  <c r="J6492" i="1"/>
  <c r="O6492" i="1" s="1"/>
  <c r="K6492" i="1"/>
  <c r="L6492" i="1"/>
  <c r="M6492" i="1"/>
  <c r="N6492" i="1"/>
  <c r="I6493" i="1"/>
  <c r="J6493" i="1"/>
  <c r="O6493" i="1" s="1"/>
  <c r="K6493" i="1"/>
  <c r="L6493" i="1"/>
  <c r="M6493" i="1"/>
  <c r="N6493" i="1"/>
  <c r="I6494" i="1"/>
  <c r="L6494" i="1" s="1"/>
  <c r="J6494" i="1"/>
  <c r="O6494" i="1" s="1"/>
  <c r="I6495" i="1"/>
  <c r="J6495" i="1"/>
  <c r="O6495" i="1" s="1"/>
  <c r="M6495" i="1"/>
  <c r="I6496" i="1"/>
  <c r="N6496" i="1" s="1"/>
  <c r="J6496" i="1"/>
  <c r="O6496" i="1" s="1"/>
  <c r="K6496" i="1"/>
  <c r="I6497" i="1"/>
  <c r="M6497" i="1" s="1"/>
  <c r="J6497" i="1"/>
  <c r="O6497" i="1" s="1"/>
  <c r="K6497" i="1"/>
  <c r="L6497" i="1"/>
  <c r="I6498" i="1"/>
  <c r="N6498" i="1" s="1"/>
  <c r="J6498" i="1"/>
  <c r="O6498" i="1" s="1"/>
  <c r="K6498" i="1"/>
  <c r="L6498" i="1"/>
  <c r="M6498" i="1"/>
  <c r="I6499" i="1"/>
  <c r="N6499" i="1" s="1"/>
  <c r="J6499" i="1"/>
  <c r="O6499" i="1" s="1"/>
  <c r="I6500" i="1"/>
  <c r="J6500" i="1"/>
  <c r="O6500" i="1" s="1"/>
  <c r="K6500" i="1"/>
  <c r="L6500" i="1"/>
  <c r="M6500" i="1"/>
  <c r="N6500" i="1"/>
  <c r="I6501" i="1"/>
  <c r="J6501" i="1"/>
  <c r="O6501" i="1" s="1"/>
  <c r="K6501" i="1"/>
  <c r="L6501" i="1"/>
  <c r="M6501" i="1"/>
  <c r="N6501" i="1"/>
  <c r="I6502" i="1"/>
  <c r="L6502" i="1" s="1"/>
  <c r="J6502" i="1"/>
  <c r="O6502" i="1" s="1"/>
  <c r="I6503" i="1"/>
  <c r="M6503" i="1" s="1"/>
  <c r="J6503" i="1"/>
  <c r="O6503" i="1" s="1"/>
  <c r="I6504" i="1"/>
  <c r="N6504" i="1" s="1"/>
  <c r="J6504" i="1"/>
  <c r="O6504" i="1" s="1"/>
  <c r="K6504" i="1"/>
  <c r="I6505" i="1"/>
  <c r="M6505" i="1" s="1"/>
  <c r="J6505" i="1"/>
  <c r="O6505" i="1" s="1"/>
  <c r="K6505" i="1"/>
  <c r="L6505" i="1"/>
  <c r="I6506" i="1"/>
  <c r="N6506" i="1" s="1"/>
  <c r="J6506" i="1"/>
  <c r="O6506" i="1" s="1"/>
  <c r="K6506" i="1"/>
  <c r="L6506" i="1"/>
  <c r="M6506" i="1"/>
  <c r="I6507" i="1"/>
  <c r="J6507" i="1"/>
  <c r="O6507" i="1" s="1"/>
  <c r="N6507" i="1"/>
  <c r="I6508" i="1"/>
  <c r="J6508" i="1"/>
  <c r="O6508" i="1" s="1"/>
  <c r="K6508" i="1"/>
  <c r="L6508" i="1"/>
  <c r="M6508" i="1"/>
  <c r="N6508" i="1"/>
  <c r="I6509" i="1"/>
  <c r="J6509" i="1"/>
  <c r="O6509" i="1" s="1"/>
  <c r="K6509" i="1"/>
  <c r="L6509" i="1"/>
  <c r="M6509" i="1"/>
  <c r="N6509" i="1"/>
  <c r="I6510" i="1"/>
  <c r="L6510" i="1" s="1"/>
  <c r="J6510" i="1"/>
  <c r="O6510" i="1" s="1"/>
  <c r="I6511" i="1"/>
  <c r="J6511" i="1"/>
  <c r="O6511" i="1" s="1"/>
  <c r="I6512" i="1"/>
  <c r="N6512" i="1" s="1"/>
  <c r="J6512" i="1"/>
  <c r="O6512" i="1" s="1"/>
  <c r="K6512" i="1"/>
  <c r="I6513" i="1"/>
  <c r="M6513" i="1" s="1"/>
  <c r="J6513" i="1"/>
  <c r="O6513" i="1" s="1"/>
  <c r="K6513" i="1"/>
  <c r="L6513" i="1"/>
  <c r="I6514" i="1"/>
  <c r="N6514" i="1" s="1"/>
  <c r="J6514" i="1"/>
  <c r="O6514" i="1" s="1"/>
  <c r="K6514" i="1"/>
  <c r="L6514" i="1"/>
  <c r="M6514" i="1"/>
  <c r="I6515" i="1"/>
  <c r="J6515" i="1"/>
  <c r="O6515" i="1" s="1"/>
  <c r="N6515" i="1"/>
  <c r="I6516" i="1"/>
  <c r="J6516" i="1"/>
  <c r="O6516" i="1" s="1"/>
  <c r="K6516" i="1"/>
  <c r="L6516" i="1"/>
  <c r="M6516" i="1"/>
  <c r="N6516" i="1"/>
  <c r="I6517" i="1"/>
  <c r="J6517" i="1"/>
  <c r="O6517" i="1" s="1"/>
  <c r="K6517" i="1"/>
  <c r="L6517" i="1"/>
  <c r="M6517" i="1"/>
  <c r="N6517" i="1"/>
  <c r="I6518" i="1"/>
  <c r="L6518" i="1" s="1"/>
  <c r="J6518" i="1"/>
  <c r="O6518" i="1" s="1"/>
  <c r="I6519" i="1"/>
  <c r="J6519" i="1"/>
  <c r="O6519" i="1" s="1"/>
  <c r="M6519" i="1"/>
  <c r="I6520" i="1"/>
  <c r="N6520" i="1" s="1"/>
  <c r="J6520" i="1"/>
  <c r="O6520" i="1" s="1"/>
  <c r="K6520" i="1"/>
  <c r="I6521" i="1"/>
  <c r="M6521" i="1" s="1"/>
  <c r="J6521" i="1"/>
  <c r="O6521" i="1" s="1"/>
  <c r="K6521" i="1"/>
  <c r="L6521" i="1"/>
  <c r="I6522" i="1"/>
  <c r="N6522" i="1" s="1"/>
  <c r="J6522" i="1"/>
  <c r="O6522" i="1" s="1"/>
  <c r="K6522" i="1"/>
  <c r="L6522" i="1"/>
  <c r="M6522" i="1"/>
  <c r="I6523" i="1"/>
  <c r="J6523" i="1"/>
  <c r="O6523" i="1" s="1"/>
  <c r="I6524" i="1"/>
  <c r="J6524" i="1"/>
  <c r="O6524" i="1" s="1"/>
  <c r="K6524" i="1"/>
  <c r="L6524" i="1"/>
  <c r="M6524" i="1"/>
  <c r="N6524" i="1"/>
  <c r="I6525" i="1"/>
  <c r="J6525" i="1"/>
  <c r="O6525" i="1" s="1"/>
  <c r="K6525" i="1"/>
  <c r="L6525" i="1"/>
  <c r="M6525" i="1"/>
  <c r="N6525" i="1"/>
  <c r="I6526" i="1"/>
  <c r="L6526" i="1" s="1"/>
  <c r="J6526" i="1"/>
  <c r="O6526" i="1" s="1"/>
  <c r="I6527" i="1"/>
  <c r="J6527" i="1"/>
  <c r="O6527" i="1" s="1"/>
  <c r="M6527" i="1"/>
  <c r="I6528" i="1"/>
  <c r="N6528" i="1" s="1"/>
  <c r="J6528" i="1"/>
  <c r="O6528" i="1" s="1"/>
  <c r="K6528" i="1"/>
  <c r="I6529" i="1"/>
  <c r="M6529" i="1" s="1"/>
  <c r="J6529" i="1"/>
  <c r="O6529" i="1" s="1"/>
  <c r="K6529" i="1"/>
  <c r="L6529" i="1"/>
  <c r="I6530" i="1"/>
  <c r="N6530" i="1" s="1"/>
  <c r="J6530" i="1"/>
  <c r="O6530" i="1" s="1"/>
  <c r="K6530" i="1"/>
  <c r="L6530" i="1"/>
  <c r="M6530" i="1"/>
  <c r="I6531" i="1"/>
  <c r="N6531" i="1" s="1"/>
  <c r="J6531" i="1"/>
  <c r="O6531" i="1" s="1"/>
  <c r="I6532" i="1"/>
  <c r="J6532" i="1"/>
  <c r="O6532" i="1" s="1"/>
  <c r="K6532" i="1"/>
  <c r="L6532" i="1"/>
  <c r="M6532" i="1"/>
  <c r="N6532" i="1"/>
  <c r="I6533" i="1"/>
  <c r="J6533" i="1"/>
  <c r="O6533" i="1" s="1"/>
  <c r="K6533" i="1"/>
  <c r="L6533" i="1"/>
  <c r="M6533" i="1"/>
  <c r="N6533" i="1"/>
  <c r="I6534" i="1"/>
  <c r="L6534" i="1" s="1"/>
  <c r="J6534" i="1"/>
  <c r="O6534" i="1" s="1"/>
  <c r="I6535" i="1"/>
  <c r="M6535" i="1" s="1"/>
  <c r="J6535" i="1"/>
  <c r="O6535" i="1" s="1"/>
  <c r="I6536" i="1"/>
  <c r="N6536" i="1" s="1"/>
  <c r="J6536" i="1"/>
  <c r="O6536" i="1" s="1"/>
  <c r="K6536" i="1"/>
  <c r="I6537" i="1"/>
  <c r="M6537" i="1" s="1"/>
  <c r="J6537" i="1"/>
  <c r="O6537" i="1" s="1"/>
  <c r="K6537" i="1"/>
  <c r="L6537" i="1"/>
  <c r="I6538" i="1"/>
  <c r="N6538" i="1" s="1"/>
  <c r="J6538" i="1"/>
  <c r="O6538" i="1" s="1"/>
  <c r="K6538" i="1"/>
  <c r="L6538" i="1"/>
  <c r="M6538" i="1"/>
  <c r="I6539" i="1"/>
  <c r="J6539" i="1"/>
  <c r="O6539" i="1" s="1"/>
  <c r="N6539" i="1"/>
  <c r="I6540" i="1"/>
  <c r="J6540" i="1"/>
  <c r="O6540" i="1" s="1"/>
  <c r="K6540" i="1"/>
  <c r="L6540" i="1"/>
  <c r="M6540" i="1"/>
  <c r="N6540" i="1"/>
  <c r="I6541" i="1"/>
  <c r="J6541" i="1"/>
  <c r="O6541" i="1" s="1"/>
  <c r="K6541" i="1"/>
  <c r="L6541" i="1"/>
  <c r="M6541" i="1"/>
  <c r="N6541" i="1"/>
  <c r="I6542" i="1"/>
  <c r="L6542" i="1" s="1"/>
  <c r="J6542" i="1"/>
  <c r="O6542" i="1" s="1"/>
  <c r="I6543" i="1"/>
  <c r="J6543" i="1"/>
  <c r="O6543" i="1" s="1"/>
  <c r="I6544" i="1"/>
  <c r="N6544" i="1" s="1"/>
  <c r="J6544" i="1"/>
  <c r="O6544" i="1" s="1"/>
  <c r="K6544" i="1"/>
  <c r="I6545" i="1"/>
  <c r="M6545" i="1" s="1"/>
  <c r="J6545" i="1"/>
  <c r="O6545" i="1" s="1"/>
  <c r="K6545" i="1"/>
  <c r="L6545" i="1"/>
  <c r="I6546" i="1"/>
  <c r="N6546" i="1" s="1"/>
  <c r="J6546" i="1"/>
  <c r="O6546" i="1" s="1"/>
  <c r="K6546" i="1"/>
  <c r="L6546" i="1"/>
  <c r="M6546" i="1"/>
  <c r="I6547" i="1"/>
  <c r="J6547" i="1"/>
  <c r="O6547" i="1" s="1"/>
  <c r="I6548" i="1"/>
  <c r="J6548" i="1"/>
  <c r="O6548" i="1" s="1"/>
  <c r="K6548" i="1"/>
  <c r="L6548" i="1"/>
  <c r="M6548" i="1"/>
  <c r="N6548" i="1"/>
  <c r="I6549" i="1"/>
  <c r="J6549" i="1"/>
  <c r="O6549" i="1" s="1"/>
  <c r="K6549" i="1"/>
  <c r="L6549" i="1"/>
  <c r="M6549" i="1"/>
  <c r="N6549" i="1"/>
  <c r="I6550" i="1"/>
  <c r="L6550" i="1" s="1"/>
  <c r="J6550" i="1"/>
  <c r="O6550" i="1" s="1"/>
  <c r="I6551" i="1"/>
  <c r="J6551" i="1"/>
  <c r="O6551" i="1" s="1"/>
  <c r="M6551" i="1"/>
  <c r="I6552" i="1"/>
  <c r="N6552" i="1" s="1"/>
  <c r="J6552" i="1"/>
  <c r="O6552" i="1" s="1"/>
  <c r="K6552" i="1"/>
  <c r="I6553" i="1"/>
  <c r="M6553" i="1" s="1"/>
  <c r="J6553" i="1"/>
  <c r="O6553" i="1" s="1"/>
  <c r="K6553" i="1"/>
  <c r="L6553" i="1"/>
  <c r="I6554" i="1"/>
  <c r="N6554" i="1" s="1"/>
  <c r="J6554" i="1"/>
  <c r="O6554" i="1" s="1"/>
  <c r="K6554" i="1"/>
  <c r="L6554" i="1"/>
  <c r="M6554" i="1"/>
  <c r="I6555" i="1"/>
  <c r="J6555" i="1"/>
  <c r="O6555" i="1" s="1"/>
  <c r="I6556" i="1"/>
  <c r="J6556" i="1"/>
  <c r="O6556" i="1" s="1"/>
  <c r="K6556" i="1"/>
  <c r="L6556" i="1"/>
  <c r="M6556" i="1"/>
  <c r="N6556" i="1"/>
  <c r="I6557" i="1"/>
  <c r="J6557" i="1"/>
  <c r="O6557" i="1" s="1"/>
  <c r="K6557" i="1"/>
  <c r="L6557" i="1"/>
  <c r="M6557" i="1"/>
  <c r="N6557" i="1"/>
  <c r="I6558" i="1"/>
  <c r="L6558" i="1" s="1"/>
  <c r="J6558" i="1"/>
  <c r="O6558" i="1" s="1"/>
  <c r="I6559" i="1"/>
  <c r="J6559" i="1"/>
  <c r="O6559" i="1" s="1"/>
  <c r="M6559" i="1"/>
  <c r="I6560" i="1"/>
  <c r="N6560" i="1" s="1"/>
  <c r="J6560" i="1"/>
  <c r="O6560" i="1" s="1"/>
  <c r="K6560" i="1"/>
  <c r="I6561" i="1"/>
  <c r="M6561" i="1" s="1"/>
  <c r="J6561" i="1"/>
  <c r="O6561" i="1" s="1"/>
  <c r="K6561" i="1"/>
  <c r="L6561" i="1"/>
  <c r="I6562" i="1"/>
  <c r="N6562" i="1" s="1"/>
  <c r="J6562" i="1"/>
  <c r="O6562" i="1" s="1"/>
  <c r="K6562" i="1"/>
  <c r="L6562" i="1"/>
  <c r="M6562" i="1"/>
  <c r="I6563" i="1"/>
  <c r="N6563" i="1" s="1"/>
  <c r="J6563" i="1"/>
  <c r="O6563" i="1" s="1"/>
  <c r="I6564" i="1"/>
  <c r="J6564" i="1"/>
  <c r="O6564" i="1" s="1"/>
  <c r="K6564" i="1"/>
  <c r="L6564" i="1"/>
  <c r="M6564" i="1"/>
  <c r="N6564" i="1"/>
  <c r="I6565" i="1"/>
  <c r="J6565" i="1"/>
  <c r="O6565" i="1" s="1"/>
  <c r="K6565" i="1"/>
  <c r="L6565" i="1"/>
  <c r="M6565" i="1"/>
  <c r="N6565" i="1"/>
  <c r="I6566" i="1"/>
  <c r="L6566" i="1" s="1"/>
  <c r="J6566" i="1"/>
  <c r="O6566" i="1" s="1"/>
  <c r="I6567" i="1"/>
  <c r="M6567" i="1" s="1"/>
  <c r="J6567" i="1"/>
  <c r="O6567" i="1" s="1"/>
  <c r="I6568" i="1"/>
  <c r="N6568" i="1" s="1"/>
  <c r="J6568" i="1"/>
  <c r="O6568" i="1" s="1"/>
  <c r="K6568" i="1"/>
  <c r="I6569" i="1"/>
  <c r="M6569" i="1" s="1"/>
  <c r="J6569" i="1"/>
  <c r="O6569" i="1" s="1"/>
  <c r="K6569" i="1"/>
  <c r="L6569" i="1"/>
  <c r="I6570" i="1"/>
  <c r="N6570" i="1" s="1"/>
  <c r="J6570" i="1"/>
  <c r="O6570" i="1" s="1"/>
  <c r="K6570" i="1"/>
  <c r="L6570" i="1"/>
  <c r="M6570" i="1"/>
  <c r="I6571" i="1"/>
  <c r="J6571" i="1"/>
  <c r="O6571" i="1" s="1"/>
  <c r="N6571" i="1"/>
  <c r="I6572" i="1"/>
  <c r="J6572" i="1"/>
  <c r="O6572" i="1" s="1"/>
  <c r="K6572" i="1"/>
  <c r="L6572" i="1"/>
  <c r="M6572" i="1"/>
  <c r="N6572" i="1"/>
  <c r="I6573" i="1"/>
  <c r="J6573" i="1"/>
  <c r="O6573" i="1" s="1"/>
  <c r="K6573" i="1"/>
  <c r="L6573" i="1"/>
  <c r="M6573" i="1"/>
  <c r="N6573" i="1"/>
  <c r="I6574" i="1"/>
  <c r="L6574" i="1" s="1"/>
  <c r="J6574" i="1"/>
  <c r="O6574" i="1" s="1"/>
  <c r="I6575" i="1"/>
  <c r="J6575" i="1"/>
  <c r="O6575" i="1" s="1"/>
  <c r="I6576" i="1"/>
  <c r="N6576" i="1" s="1"/>
  <c r="J6576" i="1"/>
  <c r="O6576" i="1" s="1"/>
  <c r="K6576" i="1"/>
  <c r="I6577" i="1"/>
  <c r="M6577" i="1" s="1"/>
  <c r="J6577" i="1"/>
  <c r="O6577" i="1" s="1"/>
  <c r="K6577" i="1"/>
  <c r="L6577" i="1"/>
  <c r="I6578" i="1"/>
  <c r="N6578" i="1" s="1"/>
  <c r="J6578" i="1"/>
  <c r="O6578" i="1" s="1"/>
  <c r="K6578" i="1"/>
  <c r="L6578" i="1"/>
  <c r="M6578" i="1"/>
  <c r="I6579" i="1"/>
  <c r="J6579" i="1"/>
  <c r="O6579" i="1" s="1"/>
  <c r="N6579" i="1"/>
  <c r="I6580" i="1"/>
  <c r="J6580" i="1"/>
  <c r="O6580" i="1" s="1"/>
  <c r="K6580" i="1"/>
  <c r="L6580" i="1"/>
  <c r="M6580" i="1"/>
  <c r="N6580" i="1"/>
  <c r="I6581" i="1"/>
  <c r="J6581" i="1"/>
  <c r="O6581" i="1" s="1"/>
  <c r="K6581" i="1"/>
  <c r="L6581" i="1"/>
  <c r="M6581" i="1"/>
  <c r="N6581" i="1"/>
  <c r="I6582" i="1"/>
  <c r="L6582" i="1" s="1"/>
  <c r="J6582" i="1"/>
  <c r="O6582" i="1" s="1"/>
  <c r="I6583" i="1"/>
  <c r="J6583" i="1"/>
  <c r="O6583" i="1" s="1"/>
  <c r="M6583" i="1"/>
  <c r="I6584" i="1"/>
  <c r="N6584" i="1" s="1"/>
  <c r="J6584" i="1"/>
  <c r="O6584" i="1" s="1"/>
  <c r="K6584" i="1"/>
  <c r="I6585" i="1"/>
  <c r="M6585" i="1" s="1"/>
  <c r="J6585" i="1"/>
  <c r="O6585" i="1" s="1"/>
  <c r="K6585" i="1"/>
  <c r="L6585" i="1"/>
  <c r="I6586" i="1"/>
  <c r="N6586" i="1" s="1"/>
  <c r="J6586" i="1"/>
  <c r="O6586" i="1" s="1"/>
  <c r="K6586" i="1"/>
  <c r="L6586" i="1"/>
  <c r="M6586" i="1"/>
  <c r="I6587" i="1"/>
  <c r="J6587" i="1"/>
  <c r="O6587" i="1" s="1"/>
  <c r="I6588" i="1"/>
  <c r="J6588" i="1"/>
  <c r="O6588" i="1" s="1"/>
  <c r="K6588" i="1"/>
  <c r="L6588" i="1"/>
  <c r="M6588" i="1"/>
  <c r="N6588" i="1"/>
  <c r="I6589" i="1"/>
  <c r="J6589" i="1"/>
  <c r="O6589" i="1" s="1"/>
  <c r="K6589" i="1"/>
  <c r="L6589" i="1"/>
  <c r="M6589" i="1"/>
  <c r="N6589" i="1"/>
  <c r="I6590" i="1"/>
  <c r="L6590" i="1" s="1"/>
  <c r="J6590" i="1"/>
  <c r="O6590" i="1" s="1"/>
  <c r="I6591" i="1"/>
  <c r="J6591" i="1"/>
  <c r="O6591" i="1" s="1"/>
  <c r="M6591" i="1"/>
  <c r="I6592" i="1"/>
  <c r="N6592" i="1" s="1"/>
  <c r="J6592" i="1"/>
  <c r="O6592" i="1" s="1"/>
  <c r="K6592" i="1"/>
  <c r="I6593" i="1"/>
  <c r="M6593" i="1" s="1"/>
  <c r="J6593" i="1"/>
  <c r="O6593" i="1" s="1"/>
  <c r="K6593" i="1"/>
  <c r="L6593" i="1"/>
  <c r="I6594" i="1"/>
  <c r="N6594" i="1" s="1"/>
  <c r="J6594" i="1"/>
  <c r="O6594" i="1" s="1"/>
  <c r="K6594" i="1"/>
  <c r="L6594" i="1"/>
  <c r="M6594" i="1"/>
  <c r="I6595" i="1"/>
  <c r="N6595" i="1" s="1"/>
  <c r="J6595" i="1"/>
  <c r="O6595" i="1" s="1"/>
  <c r="I6596" i="1"/>
  <c r="J6596" i="1"/>
  <c r="O6596" i="1" s="1"/>
  <c r="K6596" i="1"/>
  <c r="L6596" i="1"/>
  <c r="M6596" i="1"/>
  <c r="N6596" i="1"/>
  <c r="I6597" i="1"/>
  <c r="J6597" i="1"/>
  <c r="O6597" i="1" s="1"/>
  <c r="K6597" i="1"/>
  <c r="L6597" i="1"/>
  <c r="M6597" i="1"/>
  <c r="N6597" i="1"/>
  <c r="I6598" i="1"/>
  <c r="L6598" i="1" s="1"/>
  <c r="J6598" i="1"/>
  <c r="O6598" i="1" s="1"/>
  <c r="I6599" i="1"/>
  <c r="M6599" i="1" s="1"/>
  <c r="J6599" i="1"/>
  <c r="O6599" i="1" s="1"/>
  <c r="I6600" i="1"/>
  <c r="N6600" i="1" s="1"/>
  <c r="J6600" i="1"/>
  <c r="O6600" i="1" s="1"/>
  <c r="K6600" i="1"/>
  <c r="I6601" i="1"/>
  <c r="M6601" i="1" s="1"/>
  <c r="J6601" i="1"/>
  <c r="O6601" i="1" s="1"/>
  <c r="K6601" i="1"/>
  <c r="L6601" i="1"/>
  <c r="I6602" i="1"/>
  <c r="N6602" i="1" s="1"/>
  <c r="J6602" i="1"/>
  <c r="O6602" i="1" s="1"/>
  <c r="K6602" i="1"/>
  <c r="L6602" i="1"/>
  <c r="M6602" i="1"/>
  <c r="I6603" i="1"/>
  <c r="J6603" i="1"/>
  <c r="O6603" i="1" s="1"/>
  <c r="N6603" i="1"/>
  <c r="I6604" i="1"/>
  <c r="J6604" i="1"/>
  <c r="O6604" i="1" s="1"/>
  <c r="K6604" i="1"/>
  <c r="L6604" i="1"/>
  <c r="M6604" i="1"/>
  <c r="N6604" i="1"/>
  <c r="I6605" i="1"/>
  <c r="J6605" i="1"/>
  <c r="O6605" i="1" s="1"/>
  <c r="K6605" i="1"/>
  <c r="L6605" i="1"/>
  <c r="M6605" i="1"/>
  <c r="N6605" i="1"/>
  <c r="I6606" i="1"/>
  <c r="L6606" i="1" s="1"/>
  <c r="J6606" i="1"/>
  <c r="O6606" i="1" s="1"/>
  <c r="I6607" i="1"/>
  <c r="J6607" i="1"/>
  <c r="O6607" i="1" s="1"/>
  <c r="I6608" i="1"/>
  <c r="N6608" i="1" s="1"/>
  <c r="J6608" i="1"/>
  <c r="O6608" i="1" s="1"/>
  <c r="K6608" i="1"/>
  <c r="I6609" i="1"/>
  <c r="M6609" i="1" s="1"/>
  <c r="J6609" i="1"/>
  <c r="O6609" i="1" s="1"/>
  <c r="K6609" i="1"/>
  <c r="L6609" i="1"/>
  <c r="I6610" i="1"/>
  <c r="N6610" i="1" s="1"/>
  <c r="J6610" i="1"/>
  <c r="O6610" i="1" s="1"/>
  <c r="K6610" i="1"/>
  <c r="L6610" i="1"/>
  <c r="M6610" i="1"/>
  <c r="I6611" i="1"/>
  <c r="J6611" i="1"/>
  <c r="O6611" i="1" s="1"/>
  <c r="I6612" i="1"/>
  <c r="J6612" i="1"/>
  <c r="O6612" i="1" s="1"/>
  <c r="K6612" i="1"/>
  <c r="L6612" i="1"/>
  <c r="M6612" i="1"/>
  <c r="N6612" i="1"/>
  <c r="I6613" i="1"/>
  <c r="J6613" i="1"/>
  <c r="O6613" i="1" s="1"/>
  <c r="K6613" i="1"/>
  <c r="L6613" i="1"/>
  <c r="M6613" i="1"/>
  <c r="N6613" i="1"/>
  <c r="I6614" i="1"/>
  <c r="L6614" i="1" s="1"/>
  <c r="J6614" i="1"/>
  <c r="O6614" i="1" s="1"/>
  <c r="I6615" i="1"/>
  <c r="J6615" i="1"/>
  <c r="O6615" i="1" s="1"/>
  <c r="M6615" i="1"/>
  <c r="I6616" i="1"/>
  <c r="N6616" i="1" s="1"/>
  <c r="J6616" i="1"/>
  <c r="O6616" i="1" s="1"/>
  <c r="K6616" i="1"/>
  <c r="I6617" i="1"/>
  <c r="M6617" i="1" s="1"/>
  <c r="J6617" i="1"/>
  <c r="O6617" i="1" s="1"/>
  <c r="K6617" i="1"/>
  <c r="L6617" i="1"/>
  <c r="I6618" i="1"/>
  <c r="N6618" i="1" s="1"/>
  <c r="J6618" i="1"/>
  <c r="O6618" i="1" s="1"/>
  <c r="K6618" i="1"/>
  <c r="L6618" i="1"/>
  <c r="M6618" i="1"/>
  <c r="I6619" i="1"/>
  <c r="J6619" i="1"/>
  <c r="O6619" i="1" s="1"/>
  <c r="I6620" i="1"/>
  <c r="J6620" i="1"/>
  <c r="O6620" i="1" s="1"/>
  <c r="K6620" i="1"/>
  <c r="L6620" i="1"/>
  <c r="M6620" i="1"/>
  <c r="N6620" i="1"/>
  <c r="I6621" i="1"/>
  <c r="J6621" i="1"/>
  <c r="O6621" i="1" s="1"/>
  <c r="K6621" i="1"/>
  <c r="L6621" i="1"/>
  <c r="M6621" i="1"/>
  <c r="N6621" i="1"/>
  <c r="I6622" i="1"/>
  <c r="L6622" i="1" s="1"/>
  <c r="J6622" i="1"/>
  <c r="O6622" i="1" s="1"/>
  <c r="I6623" i="1"/>
  <c r="J6623" i="1"/>
  <c r="O6623" i="1" s="1"/>
  <c r="M6623" i="1"/>
  <c r="I6624" i="1"/>
  <c r="N6624" i="1" s="1"/>
  <c r="J6624" i="1"/>
  <c r="O6624" i="1" s="1"/>
  <c r="K6624" i="1"/>
  <c r="I6625" i="1"/>
  <c r="M6625" i="1" s="1"/>
  <c r="J6625" i="1"/>
  <c r="O6625" i="1" s="1"/>
  <c r="K6625" i="1"/>
  <c r="L6625" i="1"/>
  <c r="I6626" i="1"/>
  <c r="N6626" i="1" s="1"/>
  <c r="J6626" i="1"/>
  <c r="O6626" i="1" s="1"/>
  <c r="K6626" i="1"/>
  <c r="L6626" i="1"/>
  <c r="M6626" i="1"/>
  <c r="I6627" i="1"/>
  <c r="N6627" i="1" s="1"/>
  <c r="J6627" i="1"/>
  <c r="O6627" i="1" s="1"/>
  <c r="I6628" i="1"/>
  <c r="J6628" i="1"/>
  <c r="O6628" i="1" s="1"/>
  <c r="K6628" i="1"/>
  <c r="L6628" i="1"/>
  <c r="M6628" i="1"/>
  <c r="N6628" i="1"/>
  <c r="I6629" i="1"/>
  <c r="J6629" i="1"/>
  <c r="O6629" i="1" s="1"/>
  <c r="K6629" i="1"/>
  <c r="L6629" i="1"/>
  <c r="M6629" i="1"/>
  <c r="N6629" i="1"/>
  <c r="I6630" i="1"/>
  <c r="L6630" i="1" s="1"/>
  <c r="J6630" i="1"/>
  <c r="O6630" i="1" s="1"/>
  <c r="I6631" i="1"/>
  <c r="M6631" i="1" s="1"/>
  <c r="J6631" i="1"/>
  <c r="O6631" i="1" s="1"/>
  <c r="I6632" i="1"/>
  <c r="N6632" i="1" s="1"/>
  <c r="J6632" i="1"/>
  <c r="O6632" i="1" s="1"/>
  <c r="K6632" i="1"/>
  <c r="I6633" i="1"/>
  <c r="M6633" i="1" s="1"/>
  <c r="J6633" i="1"/>
  <c r="O6633" i="1" s="1"/>
  <c r="K6633" i="1"/>
  <c r="L6633" i="1"/>
  <c r="I6634" i="1"/>
  <c r="N6634" i="1" s="1"/>
  <c r="J6634" i="1"/>
  <c r="O6634" i="1" s="1"/>
  <c r="K6634" i="1"/>
  <c r="L6634" i="1"/>
  <c r="M6634" i="1"/>
  <c r="I6635" i="1"/>
  <c r="J6635" i="1"/>
  <c r="O6635" i="1" s="1"/>
  <c r="N6635" i="1"/>
  <c r="I6636" i="1"/>
  <c r="J6636" i="1"/>
  <c r="O6636" i="1" s="1"/>
  <c r="K6636" i="1"/>
  <c r="L6636" i="1"/>
  <c r="M6636" i="1"/>
  <c r="N6636" i="1"/>
  <c r="I6637" i="1"/>
  <c r="J6637" i="1"/>
  <c r="O6637" i="1" s="1"/>
  <c r="K6637" i="1"/>
  <c r="L6637" i="1"/>
  <c r="M6637" i="1"/>
  <c r="N6637" i="1"/>
  <c r="I6638" i="1"/>
  <c r="L6638" i="1" s="1"/>
  <c r="J6638" i="1"/>
  <c r="O6638" i="1" s="1"/>
  <c r="I6639" i="1"/>
  <c r="J6639" i="1"/>
  <c r="O6639" i="1" s="1"/>
  <c r="I6640" i="1"/>
  <c r="N6640" i="1" s="1"/>
  <c r="J6640" i="1"/>
  <c r="O6640" i="1" s="1"/>
  <c r="K6640" i="1"/>
  <c r="I6641" i="1"/>
  <c r="M6641" i="1" s="1"/>
  <c r="J6641" i="1"/>
  <c r="O6641" i="1" s="1"/>
  <c r="K6641" i="1"/>
  <c r="L6641" i="1"/>
  <c r="I6642" i="1"/>
  <c r="N6642" i="1" s="1"/>
  <c r="J6642" i="1"/>
  <c r="O6642" i="1" s="1"/>
  <c r="K6642" i="1"/>
  <c r="L6642" i="1"/>
  <c r="M6642" i="1"/>
  <c r="I6643" i="1"/>
  <c r="J6643" i="1"/>
  <c r="O6643" i="1" s="1"/>
  <c r="N6643" i="1"/>
  <c r="I6644" i="1"/>
  <c r="J6644" i="1"/>
  <c r="O6644" i="1" s="1"/>
  <c r="K6644" i="1"/>
  <c r="L6644" i="1"/>
  <c r="M6644" i="1"/>
  <c r="N6644" i="1"/>
  <c r="I6645" i="1"/>
  <c r="J6645" i="1"/>
  <c r="O6645" i="1" s="1"/>
  <c r="K6645" i="1"/>
  <c r="L6645" i="1"/>
  <c r="M6645" i="1"/>
  <c r="N6645" i="1"/>
  <c r="I6646" i="1"/>
  <c r="L6646" i="1" s="1"/>
  <c r="J6646" i="1"/>
  <c r="O6646" i="1" s="1"/>
  <c r="I6647" i="1"/>
  <c r="J6647" i="1"/>
  <c r="O6647" i="1" s="1"/>
  <c r="M6647" i="1"/>
  <c r="I6648" i="1"/>
  <c r="N6648" i="1" s="1"/>
  <c r="J6648" i="1"/>
  <c r="O6648" i="1" s="1"/>
  <c r="K6648" i="1"/>
  <c r="I6649" i="1"/>
  <c r="M6649" i="1" s="1"/>
  <c r="J6649" i="1"/>
  <c r="O6649" i="1" s="1"/>
  <c r="K6649" i="1"/>
  <c r="L6649" i="1"/>
  <c r="I6650" i="1"/>
  <c r="N6650" i="1" s="1"/>
  <c r="J6650" i="1"/>
  <c r="O6650" i="1" s="1"/>
  <c r="K6650" i="1"/>
  <c r="L6650" i="1"/>
  <c r="M6650" i="1"/>
  <c r="I6651" i="1"/>
  <c r="J6651" i="1"/>
  <c r="O6651" i="1" s="1"/>
  <c r="I6652" i="1"/>
  <c r="J6652" i="1"/>
  <c r="O6652" i="1" s="1"/>
  <c r="K6652" i="1"/>
  <c r="L6652" i="1"/>
  <c r="M6652" i="1"/>
  <c r="N6652" i="1"/>
  <c r="I6653" i="1"/>
  <c r="J6653" i="1"/>
  <c r="O6653" i="1" s="1"/>
  <c r="K6653" i="1"/>
  <c r="L6653" i="1"/>
  <c r="M6653" i="1"/>
  <c r="N6653" i="1"/>
  <c r="I6654" i="1"/>
  <c r="L6654" i="1" s="1"/>
  <c r="J6654" i="1"/>
  <c r="O6654" i="1" s="1"/>
  <c r="I6655" i="1"/>
  <c r="J6655" i="1"/>
  <c r="O6655" i="1" s="1"/>
  <c r="M6655" i="1"/>
  <c r="I6656" i="1"/>
  <c r="N6656" i="1" s="1"/>
  <c r="J6656" i="1"/>
  <c r="O6656" i="1" s="1"/>
  <c r="K6656" i="1"/>
  <c r="I6657" i="1"/>
  <c r="M6657" i="1" s="1"/>
  <c r="J6657" i="1"/>
  <c r="O6657" i="1" s="1"/>
  <c r="K6657" i="1"/>
  <c r="L6657" i="1"/>
  <c r="I6658" i="1"/>
  <c r="N6658" i="1" s="1"/>
  <c r="J6658" i="1"/>
  <c r="O6658" i="1" s="1"/>
  <c r="K6658" i="1"/>
  <c r="L6658" i="1"/>
  <c r="M6658" i="1"/>
  <c r="I6659" i="1"/>
  <c r="N6659" i="1" s="1"/>
  <c r="J6659" i="1"/>
  <c r="O6659" i="1" s="1"/>
  <c r="I6660" i="1"/>
  <c r="J6660" i="1"/>
  <c r="O6660" i="1" s="1"/>
  <c r="K6660" i="1"/>
  <c r="L6660" i="1"/>
  <c r="M6660" i="1"/>
  <c r="N6660" i="1"/>
  <c r="I6661" i="1"/>
  <c r="J6661" i="1"/>
  <c r="O6661" i="1" s="1"/>
  <c r="K6661" i="1"/>
  <c r="L6661" i="1"/>
  <c r="M6661" i="1"/>
  <c r="N6661" i="1"/>
  <c r="I6662" i="1"/>
  <c r="L6662" i="1" s="1"/>
  <c r="J6662" i="1"/>
  <c r="O6662" i="1" s="1"/>
  <c r="I6663" i="1"/>
  <c r="M6663" i="1" s="1"/>
  <c r="J6663" i="1"/>
  <c r="O6663" i="1" s="1"/>
  <c r="I6664" i="1"/>
  <c r="N6664" i="1" s="1"/>
  <c r="J6664" i="1"/>
  <c r="O6664" i="1" s="1"/>
  <c r="K6664" i="1"/>
  <c r="I6665" i="1"/>
  <c r="M6665" i="1" s="1"/>
  <c r="J6665" i="1"/>
  <c r="O6665" i="1" s="1"/>
  <c r="K6665" i="1"/>
  <c r="L6665" i="1"/>
  <c r="I6666" i="1"/>
  <c r="N6666" i="1" s="1"/>
  <c r="J6666" i="1"/>
  <c r="O6666" i="1" s="1"/>
  <c r="K6666" i="1"/>
  <c r="L6666" i="1"/>
  <c r="M6666" i="1"/>
  <c r="I6667" i="1"/>
  <c r="J6667" i="1"/>
  <c r="O6667" i="1" s="1"/>
  <c r="N6667" i="1"/>
  <c r="I6668" i="1"/>
  <c r="J6668" i="1"/>
  <c r="O6668" i="1" s="1"/>
  <c r="K6668" i="1"/>
  <c r="L6668" i="1"/>
  <c r="M6668" i="1"/>
  <c r="N6668" i="1"/>
  <c r="I6669" i="1"/>
  <c r="J6669" i="1"/>
  <c r="O6669" i="1" s="1"/>
  <c r="K6669" i="1"/>
  <c r="L6669" i="1"/>
  <c r="M6669" i="1"/>
  <c r="N6669" i="1"/>
  <c r="I6670" i="1"/>
  <c r="L6670" i="1" s="1"/>
  <c r="J6670" i="1"/>
  <c r="O6670" i="1" s="1"/>
  <c r="I6671" i="1"/>
  <c r="J6671" i="1"/>
  <c r="O6671" i="1" s="1"/>
  <c r="I6672" i="1"/>
  <c r="N6672" i="1" s="1"/>
  <c r="J6672" i="1"/>
  <c r="O6672" i="1" s="1"/>
  <c r="K6672" i="1"/>
  <c r="I6673" i="1"/>
  <c r="M6673" i="1" s="1"/>
  <c r="J6673" i="1"/>
  <c r="O6673" i="1" s="1"/>
  <c r="K6673" i="1"/>
  <c r="L6673" i="1"/>
  <c r="I6674" i="1"/>
  <c r="N6674" i="1" s="1"/>
  <c r="J6674" i="1"/>
  <c r="O6674" i="1" s="1"/>
  <c r="K6674" i="1"/>
  <c r="L6674" i="1"/>
  <c r="M6674" i="1"/>
  <c r="I6675" i="1"/>
  <c r="J6675" i="1"/>
  <c r="O6675" i="1" s="1"/>
  <c r="I6676" i="1"/>
  <c r="J6676" i="1"/>
  <c r="O6676" i="1" s="1"/>
  <c r="K6676" i="1"/>
  <c r="L6676" i="1"/>
  <c r="M6676" i="1"/>
  <c r="N6676" i="1"/>
  <c r="I6677" i="1"/>
  <c r="J6677" i="1"/>
  <c r="O6677" i="1" s="1"/>
  <c r="K6677" i="1"/>
  <c r="L6677" i="1"/>
  <c r="M6677" i="1"/>
  <c r="N6677" i="1"/>
  <c r="I6678" i="1"/>
  <c r="L6678" i="1" s="1"/>
  <c r="J6678" i="1"/>
  <c r="O6678" i="1" s="1"/>
  <c r="I6679" i="1"/>
  <c r="J6679" i="1"/>
  <c r="O6679" i="1" s="1"/>
  <c r="M6679" i="1"/>
  <c r="I6680" i="1"/>
  <c r="N6680" i="1" s="1"/>
  <c r="J6680" i="1"/>
  <c r="O6680" i="1" s="1"/>
  <c r="K6680" i="1"/>
  <c r="I6681" i="1"/>
  <c r="M6681" i="1" s="1"/>
  <c r="J6681" i="1"/>
  <c r="O6681" i="1" s="1"/>
  <c r="K6681" i="1"/>
  <c r="L6681" i="1"/>
  <c r="I6682" i="1"/>
  <c r="N6682" i="1" s="1"/>
  <c r="J6682" i="1"/>
  <c r="O6682" i="1" s="1"/>
  <c r="K6682" i="1"/>
  <c r="L6682" i="1"/>
  <c r="M6682" i="1"/>
  <c r="I6683" i="1"/>
  <c r="J6683" i="1"/>
  <c r="O6683" i="1" s="1"/>
  <c r="I6684" i="1"/>
  <c r="J6684" i="1"/>
  <c r="O6684" i="1" s="1"/>
  <c r="K6684" i="1"/>
  <c r="L6684" i="1"/>
  <c r="M6684" i="1"/>
  <c r="N6684" i="1"/>
  <c r="I6685" i="1"/>
  <c r="J6685" i="1"/>
  <c r="O6685" i="1" s="1"/>
  <c r="K6685" i="1"/>
  <c r="L6685" i="1"/>
  <c r="M6685" i="1"/>
  <c r="N6685" i="1"/>
  <c r="I6686" i="1"/>
  <c r="L6686" i="1" s="1"/>
  <c r="J6686" i="1"/>
  <c r="O6686" i="1" s="1"/>
  <c r="I6687" i="1"/>
  <c r="J6687" i="1"/>
  <c r="O6687" i="1" s="1"/>
  <c r="M6687" i="1"/>
  <c r="I6688" i="1"/>
  <c r="N6688" i="1" s="1"/>
  <c r="J6688" i="1"/>
  <c r="O6688" i="1" s="1"/>
  <c r="K6688" i="1"/>
  <c r="I6689" i="1"/>
  <c r="M6689" i="1" s="1"/>
  <c r="J6689" i="1"/>
  <c r="O6689" i="1" s="1"/>
  <c r="K6689" i="1"/>
  <c r="L6689" i="1"/>
  <c r="I6690" i="1"/>
  <c r="N6690" i="1" s="1"/>
  <c r="J6690" i="1"/>
  <c r="O6690" i="1" s="1"/>
  <c r="K6690" i="1"/>
  <c r="L6690" i="1"/>
  <c r="M6690" i="1"/>
  <c r="I6691" i="1"/>
  <c r="N6691" i="1" s="1"/>
  <c r="J6691" i="1"/>
  <c r="O6691" i="1" s="1"/>
  <c r="I6692" i="1"/>
  <c r="J6692" i="1"/>
  <c r="O6692" i="1" s="1"/>
  <c r="K6692" i="1"/>
  <c r="L6692" i="1"/>
  <c r="M6692" i="1"/>
  <c r="N6692" i="1"/>
  <c r="I6693" i="1"/>
  <c r="J6693" i="1"/>
  <c r="O6693" i="1" s="1"/>
  <c r="K6693" i="1"/>
  <c r="L6693" i="1"/>
  <c r="M6693" i="1"/>
  <c r="N6693" i="1"/>
  <c r="I6694" i="1"/>
  <c r="L6694" i="1" s="1"/>
  <c r="J6694" i="1"/>
  <c r="O6694" i="1" s="1"/>
  <c r="I6695" i="1"/>
  <c r="M6695" i="1" s="1"/>
  <c r="J6695" i="1"/>
  <c r="O6695" i="1" s="1"/>
  <c r="I6696" i="1"/>
  <c r="N6696" i="1" s="1"/>
  <c r="J6696" i="1"/>
  <c r="O6696" i="1" s="1"/>
  <c r="K6696" i="1"/>
  <c r="I6697" i="1"/>
  <c r="M6697" i="1" s="1"/>
  <c r="J6697" i="1"/>
  <c r="O6697" i="1" s="1"/>
  <c r="K6697" i="1"/>
  <c r="L6697" i="1"/>
  <c r="I6698" i="1"/>
  <c r="N6698" i="1" s="1"/>
  <c r="J6698" i="1"/>
  <c r="O6698" i="1" s="1"/>
  <c r="K6698" i="1"/>
  <c r="L6698" i="1"/>
  <c r="M6698" i="1"/>
  <c r="I6699" i="1"/>
  <c r="J6699" i="1"/>
  <c r="O6699" i="1" s="1"/>
  <c r="N6699" i="1"/>
  <c r="I6700" i="1"/>
  <c r="J6700" i="1"/>
  <c r="O6700" i="1" s="1"/>
  <c r="K6700" i="1"/>
  <c r="L6700" i="1"/>
  <c r="M6700" i="1"/>
  <c r="N6700" i="1"/>
  <c r="I6701" i="1"/>
  <c r="J6701" i="1"/>
  <c r="O6701" i="1" s="1"/>
  <c r="K6701" i="1"/>
  <c r="L6701" i="1"/>
  <c r="M6701" i="1"/>
  <c r="N6701" i="1"/>
  <c r="I6702" i="1"/>
  <c r="L6702" i="1" s="1"/>
  <c r="J6702" i="1"/>
  <c r="O6702" i="1" s="1"/>
  <c r="I6703" i="1"/>
  <c r="J6703" i="1"/>
  <c r="O6703" i="1" s="1"/>
  <c r="I6704" i="1"/>
  <c r="N6704" i="1" s="1"/>
  <c r="J6704" i="1"/>
  <c r="O6704" i="1" s="1"/>
  <c r="K6704" i="1"/>
  <c r="I6705" i="1"/>
  <c r="M6705" i="1" s="1"/>
  <c r="J6705" i="1"/>
  <c r="O6705" i="1" s="1"/>
  <c r="K6705" i="1"/>
  <c r="L6705" i="1"/>
  <c r="I6706" i="1"/>
  <c r="N6706" i="1" s="1"/>
  <c r="J6706" i="1"/>
  <c r="O6706" i="1" s="1"/>
  <c r="K6706" i="1"/>
  <c r="L6706" i="1"/>
  <c r="M6706" i="1"/>
  <c r="I6707" i="1"/>
  <c r="J6707" i="1"/>
  <c r="O6707" i="1" s="1"/>
  <c r="N6707" i="1"/>
  <c r="I6708" i="1"/>
  <c r="J6708" i="1"/>
  <c r="O6708" i="1" s="1"/>
  <c r="K6708" i="1"/>
  <c r="L6708" i="1"/>
  <c r="M6708" i="1"/>
  <c r="N6708" i="1"/>
  <c r="I6709" i="1"/>
  <c r="J6709" i="1"/>
  <c r="O6709" i="1" s="1"/>
  <c r="K6709" i="1"/>
  <c r="L6709" i="1"/>
  <c r="M6709" i="1"/>
  <c r="N6709" i="1"/>
  <c r="I6710" i="1"/>
  <c r="L6710" i="1" s="1"/>
  <c r="J6710" i="1"/>
  <c r="O6710" i="1" s="1"/>
  <c r="I6711" i="1"/>
  <c r="J6711" i="1"/>
  <c r="O6711" i="1" s="1"/>
  <c r="M6711" i="1"/>
  <c r="I6712" i="1"/>
  <c r="N6712" i="1" s="1"/>
  <c r="J6712" i="1"/>
  <c r="O6712" i="1" s="1"/>
  <c r="K6712" i="1"/>
  <c r="I6713" i="1"/>
  <c r="M6713" i="1" s="1"/>
  <c r="J6713" i="1"/>
  <c r="O6713" i="1" s="1"/>
  <c r="K6713" i="1"/>
  <c r="L6713" i="1"/>
  <c r="I6714" i="1"/>
  <c r="N6714" i="1" s="1"/>
  <c r="J6714" i="1"/>
  <c r="O6714" i="1" s="1"/>
  <c r="K6714" i="1"/>
  <c r="L6714" i="1"/>
  <c r="M6714" i="1"/>
  <c r="I6715" i="1"/>
  <c r="J6715" i="1"/>
  <c r="O6715" i="1" s="1"/>
  <c r="I6716" i="1"/>
  <c r="J6716" i="1"/>
  <c r="O6716" i="1" s="1"/>
  <c r="K6716" i="1"/>
  <c r="L6716" i="1"/>
  <c r="M6716" i="1"/>
  <c r="N6716" i="1"/>
  <c r="I6717" i="1"/>
  <c r="J6717" i="1"/>
  <c r="O6717" i="1" s="1"/>
  <c r="K6717" i="1"/>
  <c r="L6717" i="1"/>
  <c r="M6717" i="1"/>
  <c r="N6717" i="1"/>
  <c r="I6718" i="1"/>
  <c r="L6718" i="1" s="1"/>
  <c r="J6718" i="1"/>
  <c r="O6718" i="1" s="1"/>
  <c r="I6719" i="1"/>
  <c r="J6719" i="1"/>
  <c r="O6719" i="1" s="1"/>
  <c r="M6719" i="1"/>
  <c r="I6720" i="1"/>
  <c r="N6720" i="1" s="1"/>
  <c r="J6720" i="1"/>
  <c r="O6720" i="1" s="1"/>
  <c r="K6720" i="1"/>
  <c r="I6721" i="1"/>
  <c r="M6721" i="1" s="1"/>
  <c r="J6721" i="1"/>
  <c r="O6721" i="1" s="1"/>
  <c r="K6721" i="1"/>
  <c r="L6721" i="1"/>
  <c r="I6722" i="1"/>
  <c r="N6722" i="1" s="1"/>
  <c r="J6722" i="1"/>
  <c r="O6722" i="1" s="1"/>
  <c r="K6722" i="1"/>
  <c r="L6722" i="1"/>
  <c r="M6722" i="1"/>
  <c r="I6723" i="1"/>
  <c r="N6723" i="1" s="1"/>
  <c r="J6723" i="1"/>
  <c r="O6723" i="1" s="1"/>
  <c r="I6724" i="1"/>
  <c r="J6724" i="1"/>
  <c r="O6724" i="1" s="1"/>
  <c r="K6724" i="1"/>
  <c r="L6724" i="1"/>
  <c r="M6724" i="1"/>
  <c r="N6724" i="1"/>
  <c r="I6725" i="1"/>
  <c r="J6725" i="1"/>
  <c r="O6725" i="1" s="1"/>
  <c r="K6725" i="1"/>
  <c r="L6725" i="1"/>
  <c r="M6725" i="1"/>
  <c r="N6725" i="1"/>
  <c r="I6726" i="1"/>
  <c r="L6726" i="1" s="1"/>
  <c r="J6726" i="1"/>
  <c r="O6726" i="1" s="1"/>
  <c r="I6727" i="1"/>
  <c r="M6727" i="1" s="1"/>
  <c r="J6727" i="1"/>
  <c r="O6727" i="1" s="1"/>
  <c r="I6728" i="1"/>
  <c r="N6728" i="1" s="1"/>
  <c r="J6728" i="1"/>
  <c r="O6728" i="1" s="1"/>
  <c r="K6728" i="1"/>
  <c r="I6729" i="1"/>
  <c r="M6729" i="1" s="1"/>
  <c r="J6729" i="1"/>
  <c r="O6729" i="1" s="1"/>
  <c r="K6729" i="1"/>
  <c r="L6729" i="1"/>
  <c r="I6730" i="1"/>
  <c r="N6730" i="1" s="1"/>
  <c r="J6730" i="1"/>
  <c r="O6730" i="1" s="1"/>
  <c r="K6730" i="1"/>
  <c r="L6730" i="1"/>
  <c r="M6730" i="1"/>
  <c r="I6731" i="1"/>
  <c r="J6731" i="1"/>
  <c r="O6731" i="1" s="1"/>
  <c r="N6731" i="1"/>
  <c r="I6732" i="1"/>
  <c r="J6732" i="1"/>
  <c r="O6732" i="1" s="1"/>
  <c r="K6732" i="1"/>
  <c r="L6732" i="1"/>
  <c r="M6732" i="1"/>
  <c r="N6732" i="1"/>
  <c r="I6733" i="1"/>
  <c r="J6733" i="1"/>
  <c r="O6733" i="1" s="1"/>
  <c r="K6733" i="1"/>
  <c r="L6733" i="1"/>
  <c r="M6733" i="1"/>
  <c r="N6733" i="1"/>
  <c r="I6734" i="1"/>
  <c r="L6734" i="1" s="1"/>
  <c r="J6734" i="1"/>
  <c r="O6734" i="1" s="1"/>
  <c r="I6735" i="1"/>
  <c r="J6735" i="1"/>
  <c r="O6735" i="1" s="1"/>
  <c r="I6736" i="1"/>
  <c r="N6736" i="1" s="1"/>
  <c r="J6736" i="1"/>
  <c r="O6736" i="1" s="1"/>
  <c r="K6736" i="1"/>
  <c r="I6737" i="1"/>
  <c r="M6737" i="1" s="1"/>
  <c r="J6737" i="1"/>
  <c r="O6737" i="1" s="1"/>
  <c r="K6737" i="1"/>
  <c r="L6737" i="1"/>
  <c r="I6738" i="1"/>
  <c r="N6738" i="1" s="1"/>
  <c r="J6738" i="1"/>
  <c r="O6738" i="1" s="1"/>
  <c r="K6738" i="1"/>
  <c r="L6738" i="1"/>
  <c r="M6738" i="1"/>
  <c r="I6739" i="1"/>
  <c r="J6739" i="1"/>
  <c r="O6739" i="1" s="1"/>
  <c r="I6740" i="1"/>
  <c r="J6740" i="1"/>
  <c r="O6740" i="1" s="1"/>
  <c r="K6740" i="1"/>
  <c r="L6740" i="1"/>
  <c r="M6740" i="1"/>
  <c r="N6740" i="1"/>
  <c r="I6741" i="1"/>
  <c r="J6741" i="1"/>
  <c r="O6741" i="1" s="1"/>
  <c r="K6741" i="1"/>
  <c r="L6741" i="1"/>
  <c r="M6741" i="1"/>
  <c r="N6741" i="1"/>
  <c r="I6742" i="1"/>
  <c r="L6742" i="1" s="1"/>
  <c r="J6742" i="1"/>
  <c r="O6742" i="1" s="1"/>
  <c r="I6743" i="1"/>
  <c r="J6743" i="1"/>
  <c r="O6743" i="1" s="1"/>
  <c r="M6743" i="1"/>
  <c r="I6744" i="1"/>
  <c r="N6744" i="1" s="1"/>
  <c r="J6744" i="1"/>
  <c r="O6744" i="1" s="1"/>
  <c r="K6744" i="1"/>
  <c r="I6745" i="1"/>
  <c r="M6745" i="1" s="1"/>
  <c r="J6745" i="1"/>
  <c r="O6745" i="1" s="1"/>
  <c r="K6745" i="1"/>
  <c r="L6745" i="1"/>
  <c r="I6746" i="1"/>
  <c r="N6746" i="1" s="1"/>
  <c r="J6746" i="1"/>
  <c r="O6746" i="1" s="1"/>
  <c r="K6746" i="1"/>
  <c r="L6746" i="1"/>
  <c r="M6746" i="1"/>
  <c r="I6747" i="1"/>
  <c r="J6747" i="1"/>
  <c r="O6747" i="1" s="1"/>
  <c r="I6748" i="1"/>
  <c r="J6748" i="1"/>
  <c r="O6748" i="1" s="1"/>
  <c r="K6748" i="1"/>
  <c r="L6748" i="1"/>
  <c r="M6748" i="1"/>
  <c r="N6748" i="1"/>
  <c r="I6749" i="1"/>
  <c r="J6749" i="1"/>
  <c r="O6749" i="1" s="1"/>
  <c r="K6749" i="1"/>
  <c r="L6749" i="1"/>
  <c r="M6749" i="1"/>
  <c r="N6749" i="1"/>
  <c r="I6750" i="1"/>
  <c r="L6750" i="1" s="1"/>
  <c r="J6750" i="1"/>
  <c r="O6750" i="1" s="1"/>
  <c r="I6751" i="1"/>
  <c r="J6751" i="1"/>
  <c r="O6751" i="1" s="1"/>
  <c r="M6751" i="1"/>
  <c r="I6752" i="1"/>
  <c r="N6752" i="1" s="1"/>
  <c r="J6752" i="1"/>
  <c r="O6752" i="1" s="1"/>
  <c r="K6752" i="1"/>
  <c r="I6753" i="1"/>
  <c r="M6753" i="1" s="1"/>
  <c r="J6753" i="1"/>
  <c r="O6753" i="1" s="1"/>
  <c r="K6753" i="1"/>
  <c r="L6753" i="1"/>
  <c r="I6754" i="1"/>
  <c r="N6754" i="1" s="1"/>
  <c r="J6754" i="1"/>
  <c r="O6754" i="1" s="1"/>
  <c r="K6754" i="1"/>
  <c r="L6754" i="1"/>
  <c r="M6754" i="1"/>
  <c r="I6755" i="1"/>
  <c r="N6755" i="1" s="1"/>
  <c r="J6755" i="1"/>
  <c r="O6755" i="1" s="1"/>
  <c r="I6756" i="1"/>
  <c r="J6756" i="1"/>
  <c r="O6756" i="1" s="1"/>
  <c r="K6756" i="1"/>
  <c r="L6756" i="1"/>
  <c r="M6756" i="1"/>
  <c r="N6756" i="1"/>
  <c r="I6757" i="1"/>
  <c r="J6757" i="1"/>
  <c r="O6757" i="1" s="1"/>
  <c r="K6757" i="1"/>
  <c r="L6757" i="1"/>
  <c r="M6757" i="1"/>
  <c r="N6757" i="1"/>
  <c r="I6758" i="1"/>
  <c r="L6758" i="1" s="1"/>
  <c r="J6758" i="1"/>
  <c r="O6758" i="1" s="1"/>
  <c r="I6759" i="1"/>
  <c r="M6759" i="1" s="1"/>
  <c r="J6759" i="1"/>
  <c r="O6759" i="1" s="1"/>
  <c r="I6760" i="1"/>
  <c r="N6760" i="1" s="1"/>
  <c r="J6760" i="1"/>
  <c r="O6760" i="1" s="1"/>
  <c r="K6760" i="1"/>
  <c r="I6761" i="1"/>
  <c r="M6761" i="1" s="1"/>
  <c r="J6761" i="1"/>
  <c r="O6761" i="1" s="1"/>
  <c r="K6761" i="1"/>
  <c r="L6761" i="1"/>
  <c r="I6762" i="1"/>
  <c r="N6762" i="1" s="1"/>
  <c r="J6762" i="1"/>
  <c r="O6762" i="1" s="1"/>
  <c r="K6762" i="1"/>
  <c r="L6762" i="1"/>
  <c r="M6762" i="1"/>
  <c r="I6763" i="1"/>
  <c r="J6763" i="1"/>
  <c r="O6763" i="1" s="1"/>
  <c r="N6763" i="1"/>
  <c r="I6764" i="1"/>
  <c r="J6764" i="1"/>
  <c r="O6764" i="1" s="1"/>
  <c r="K6764" i="1"/>
  <c r="L6764" i="1"/>
  <c r="M6764" i="1"/>
  <c r="N6764" i="1"/>
  <c r="I6765" i="1"/>
  <c r="J6765" i="1"/>
  <c r="O6765" i="1" s="1"/>
  <c r="K6765" i="1"/>
  <c r="L6765" i="1"/>
  <c r="M6765" i="1"/>
  <c r="N6765" i="1"/>
  <c r="I6766" i="1"/>
  <c r="L6766" i="1" s="1"/>
  <c r="J6766" i="1"/>
  <c r="O6766" i="1" s="1"/>
  <c r="I6767" i="1"/>
  <c r="J6767" i="1"/>
  <c r="O6767" i="1" s="1"/>
  <c r="I6768" i="1"/>
  <c r="N6768" i="1" s="1"/>
  <c r="J6768" i="1"/>
  <c r="O6768" i="1" s="1"/>
  <c r="K6768" i="1"/>
  <c r="I6769" i="1"/>
  <c r="M6769" i="1" s="1"/>
  <c r="J6769" i="1"/>
  <c r="O6769" i="1" s="1"/>
  <c r="K6769" i="1"/>
  <c r="L6769" i="1"/>
  <c r="I6770" i="1"/>
  <c r="N6770" i="1" s="1"/>
  <c r="J6770" i="1"/>
  <c r="O6770" i="1" s="1"/>
  <c r="K6770" i="1"/>
  <c r="L6770" i="1"/>
  <c r="M6770" i="1"/>
  <c r="I6771" i="1"/>
  <c r="J6771" i="1"/>
  <c r="O6771" i="1" s="1"/>
  <c r="N6771" i="1"/>
  <c r="I6772" i="1"/>
  <c r="J6772" i="1"/>
  <c r="O6772" i="1" s="1"/>
  <c r="K6772" i="1"/>
  <c r="L6772" i="1"/>
  <c r="M6772" i="1"/>
  <c r="N6772" i="1"/>
  <c r="I6773" i="1"/>
  <c r="J6773" i="1"/>
  <c r="O6773" i="1" s="1"/>
  <c r="K6773" i="1"/>
  <c r="L6773" i="1"/>
  <c r="M6773" i="1"/>
  <c r="N6773" i="1"/>
  <c r="I6774" i="1"/>
  <c r="J6774" i="1"/>
  <c r="O6774" i="1" s="1"/>
  <c r="I6775" i="1"/>
  <c r="M6775" i="1" s="1"/>
  <c r="J6775" i="1"/>
  <c r="O6775" i="1" s="1"/>
  <c r="I6776" i="1"/>
  <c r="N6776" i="1" s="1"/>
  <c r="J6776" i="1"/>
  <c r="O6776" i="1" s="1"/>
  <c r="K6776" i="1"/>
  <c r="I6777" i="1"/>
  <c r="M6777" i="1" s="1"/>
  <c r="J6777" i="1"/>
  <c r="O6777" i="1" s="1"/>
  <c r="K6777" i="1"/>
  <c r="L6777" i="1"/>
  <c r="I6778" i="1"/>
  <c r="N6778" i="1" s="1"/>
  <c r="J6778" i="1"/>
  <c r="O6778" i="1" s="1"/>
  <c r="K6778" i="1"/>
  <c r="L6778" i="1"/>
  <c r="M6778" i="1"/>
  <c r="I6779" i="1"/>
  <c r="J6779" i="1"/>
  <c r="O6779" i="1" s="1"/>
  <c r="M6779" i="1"/>
  <c r="N6779" i="1"/>
  <c r="I6780" i="1"/>
  <c r="J6780" i="1"/>
  <c r="O6780" i="1" s="1"/>
  <c r="K6780" i="1"/>
  <c r="L6780" i="1"/>
  <c r="M6780" i="1"/>
  <c r="N6780" i="1"/>
  <c r="I6781" i="1"/>
  <c r="J6781" i="1"/>
  <c r="O6781" i="1" s="1"/>
  <c r="K6781" i="1"/>
  <c r="L6781" i="1"/>
  <c r="M6781" i="1"/>
  <c r="N6781" i="1"/>
  <c r="I6782" i="1"/>
  <c r="J6782" i="1"/>
  <c r="O6782" i="1" s="1"/>
  <c r="I6783" i="1"/>
  <c r="J6783" i="1"/>
  <c r="O6783" i="1" s="1"/>
  <c r="I6784" i="1"/>
  <c r="N6784" i="1" s="1"/>
  <c r="J6784" i="1"/>
  <c r="O6784" i="1" s="1"/>
  <c r="K6784" i="1"/>
  <c r="I6785" i="1"/>
  <c r="M6785" i="1" s="1"/>
  <c r="J6785" i="1"/>
  <c r="O6785" i="1" s="1"/>
  <c r="K6785" i="1"/>
  <c r="L6785" i="1"/>
  <c r="I6786" i="1"/>
  <c r="N6786" i="1" s="1"/>
  <c r="J6786" i="1"/>
  <c r="O6786" i="1" s="1"/>
  <c r="K6786" i="1"/>
  <c r="L6786" i="1"/>
  <c r="M6786" i="1"/>
  <c r="I6787" i="1"/>
  <c r="M6787" i="1" s="1"/>
  <c r="J6787" i="1"/>
  <c r="O6787" i="1" s="1"/>
  <c r="N6787" i="1"/>
  <c r="I6788" i="1"/>
  <c r="J6788" i="1"/>
  <c r="O6788" i="1" s="1"/>
  <c r="K6788" i="1"/>
  <c r="L6788" i="1"/>
  <c r="M6788" i="1"/>
  <c r="N6788" i="1"/>
  <c r="I6789" i="1"/>
  <c r="J6789" i="1"/>
  <c r="O6789" i="1" s="1"/>
  <c r="K6789" i="1"/>
  <c r="L6789" i="1"/>
  <c r="M6789" i="1"/>
  <c r="N6789" i="1"/>
  <c r="I6790" i="1"/>
  <c r="J6790" i="1"/>
  <c r="O6790" i="1" s="1"/>
  <c r="I6791" i="1"/>
  <c r="M6791" i="1" s="1"/>
  <c r="J6791" i="1"/>
  <c r="O6791" i="1" s="1"/>
  <c r="I6792" i="1"/>
  <c r="N6792" i="1" s="1"/>
  <c r="J6792" i="1"/>
  <c r="O6792" i="1" s="1"/>
  <c r="K6792" i="1"/>
  <c r="I6793" i="1"/>
  <c r="M6793" i="1" s="1"/>
  <c r="J6793" i="1"/>
  <c r="O6793" i="1" s="1"/>
  <c r="K6793" i="1"/>
  <c r="L6793" i="1"/>
  <c r="I6794" i="1"/>
  <c r="N6794" i="1" s="1"/>
  <c r="J6794" i="1"/>
  <c r="O6794" i="1" s="1"/>
  <c r="K6794" i="1"/>
  <c r="L6794" i="1"/>
  <c r="M6794" i="1"/>
  <c r="I6795" i="1"/>
  <c r="J6795" i="1"/>
  <c r="O6795" i="1" s="1"/>
  <c r="M6795" i="1"/>
  <c r="N6795" i="1"/>
  <c r="I6796" i="1"/>
  <c r="J6796" i="1"/>
  <c r="O6796" i="1" s="1"/>
  <c r="K6796" i="1"/>
  <c r="L6796" i="1"/>
  <c r="M6796" i="1"/>
  <c r="N6796" i="1"/>
  <c r="I6797" i="1"/>
  <c r="J6797" i="1"/>
  <c r="O6797" i="1" s="1"/>
  <c r="K6797" i="1"/>
  <c r="L6797" i="1"/>
  <c r="M6797" i="1"/>
  <c r="N6797" i="1"/>
  <c r="I6798" i="1"/>
  <c r="J6798" i="1"/>
  <c r="O6798" i="1" s="1"/>
  <c r="I6799" i="1"/>
  <c r="J6799" i="1"/>
  <c r="O6799" i="1" s="1"/>
  <c r="M6799" i="1"/>
  <c r="I6800" i="1"/>
  <c r="N6800" i="1" s="1"/>
  <c r="J6800" i="1"/>
  <c r="O6800" i="1" s="1"/>
  <c r="K6800" i="1"/>
  <c r="I6801" i="1"/>
  <c r="M6801" i="1" s="1"/>
  <c r="J6801" i="1"/>
  <c r="O6801" i="1" s="1"/>
  <c r="K6801" i="1"/>
  <c r="L6801" i="1"/>
  <c r="I6802" i="1"/>
  <c r="N6802" i="1" s="1"/>
  <c r="J6802" i="1"/>
  <c r="O6802" i="1" s="1"/>
  <c r="K6802" i="1"/>
  <c r="L6802" i="1"/>
  <c r="M6802" i="1"/>
  <c r="I6803" i="1"/>
  <c r="M6803" i="1" s="1"/>
  <c r="J6803" i="1"/>
  <c r="O6803" i="1" s="1"/>
  <c r="N6803" i="1"/>
  <c r="I6804" i="1"/>
  <c r="J6804" i="1"/>
  <c r="O6804" i="1" s="1"/>
  <c r="K6804" i="1"/>
  <c r="L6804" i="1"/>
  <c r="M6804" i="1"/>
  <c r="N6804" i="1"/>
  <c r="I6805" i="1"/>
  <c r="J6805" i="1"/>
  <c r="O6805" i="1" s="1"/>
  <c r="K6805" i="1"/>
  <c r="L6805" i="1"/>
  <c r="M6805" i="1"/>
  <c r="N6805" i="1"/>
  <c r="I6806" i="1"/>
  <c r="J6806" i="1"/>
  <c r="O6806" i="1" s="1"/>
  <c r="I6807" i="1"/>
  <c r="M6807" i="1" s="1"/>
  <c r="J6807" i="1"/>
  <c r="O6807" i="1" s="1"/>
  <c r="I6808" i="1"/>
  <c r="N6808" i="1" s="1"/>
  <c r="J6808" i="1"/>
  <c r="O6808" i="1" s="1"/>
  <c r="K6808" i="1"/>
  <c r="I6809" i="1"/>
  <c r="M6809" i="1" s="1"/>
  <c r="J6809" i="1"/>
  <c r="O6809" i="1" s="1"/>
  <c r="K6809" i="1"/>
  <c r="L6809" i="1"/>
  <c r="I6810" i="1"/>
  <c r="N6810" i="1" s="1"/>
  <c r="J6810" i="1"/>
  <c r="O6810" i="1" s="1"/>
  <c r="K6810" i="1"/>
  <c r="L6810" i="1"/>
  <c r="M6810" i="1"/>
  <c r="I6811" i="1"/>
  <c r="J6811" i="1"/>
  <c r="O6811" i="1" s="1"/>
  <c r="M6811" i="1"/>
  <c r="N6811" i="1"/>
  <c r="I6812" i="1"/>
  <c r="J6812" i="1"/>
  <c r="O6812" i="1" s="1"/>
  <c r="K6812" i="1"/>
  <c r="L6812" i="1"/>
  <c r="M6812" i="1"/>
  <c r="N6812" i="1"/>
  <c r="I6813" i="1"/>
  <c r="J6813" i="1"/>
  <c r="O6813" i="1" s="1"/>
  <c r="K6813" i="1"/>
  <c r="L6813" i="1"/>
  <c r="M6813" i="1"/>
  <c r="N6813" i="1"/>
  <c r="I6814" i="1"/>
  <c r="J6814" i="1"/>
  <c r="O6814" i="1" s="1"/>
  <c r="I6815" i="1"/>
  <c r="J6815" i="1"/>
  <c r="O6815" i="1" s="1"/>
  <c r="I6816" i="1"/>
  <c r="N6816" i="1" s="1"/>
  <c r="J6816" i="1"/>
  <c r="O6816" i="1" s="1"/>
  <c r="K6816" i="1"/>
  <c r="I6817" i="1"/>
  <c r="M6817" i="1" s="1"/>
  <c r="J6817" i="1"/>
  <c r="O6817" i="1" s="1"/>
  <c r="K6817" i="1"/>
  <c r="L6817" i="1"/>
  <c r="I6818" i="1"/>
  <c r="N6818" i="1" s="1"/>
  <c r="J6818" i="1"/>
  <c r="O6818" i="1" s="1"/>
  <c r="K6818" i="1"/>
  <c r="L6818" i="1"/>
  <c r="M6818" i="1"/>
  <c r="I6819" i="1"/>
  <c r="M6819" i="1" s="1"/>
  <c r="J6819" i="1"/>
  <c r="O6819" i="1" s="1"/>
  <c r="N6819" i="1"/>
  <c r="I6820" i="1"/>
  <c r="J6820" i="1"/>
  <c r="O6820" i="1" s="1"/>
  <c r="K6820" i="1"/>
  <c r="L6820" i="1"/>
  <c r="M6820" i="1"/>
  <c r="N6820" i="1"/>
  <c r="I6821" i="1"/>
  <c r="J6821" i="1"/>
  <c r="O6821" i="1" s="1"/>
  <c r="K6821" i="1"/>
  <c r="L6821" i="1"/>
  <c r="M6821" i="1"/>
  <c r="N6821" i="1"/>
  <c r="I6822" i="1"/>
  <c r="J6822" i="1"/>
  <c r="O6822" i="1" s="1"/>
  <c r="I6823" i="1"/>
  <c r="M6823" i="1" s="1"/>
  <c r="J6823" i="1"/>
  <c r="O6823" i="1" s="1"/>
  <c r="I6824" i="1"/>
  <c r="N6824" i="1" s="1"/>
  <c r="J6824" i="1"/>
  <c r="O6824" i="1" s="1"/>
  <c r="K6824" i="1"/>
  <c r="I6825" i="1"/>
  <c r="M6825" i="1" s="1"/>
  <c r="J6825" i="1"/>
  <c r="O6825" i="1" s="1"/>
  <c r="K6825" i="1"/>
  <c r="L6825" i="1"/>
  <c r="I6826" i="1"/>
  <c r="N6826" i="1" s="1"/>
  <c r="J6826" i="1"/>
  <c r="O6826" i="1" s="1"/>
  <c r="K6826" i="1"/>
  <c r="L6826" i="1"/>
  <c r="M6826" i="1"/>
  <c r="I6827" i="1"/>
  <c r="J6827" i="1"/>
  <c r="O6827" i="1" s="1"/>
  <c r="M6827" i="1"/>
  <c r="N6827" i="1"/>
  <c r="I6828" i="1"/>
  <c r="J6828" i="1"/>
  <c r="O6828" i="1" s="1"/>
  <c r="K6828" i="1"/>
  <c r="L6828" i="1"/>
  <c r="M6828" i="1"/>
  <c r="N6828" i="1"/>
  <c r="I6829" i="1"/>
  <c r="J6829" i="1"/>
  <c r="O6829" i="1" s="1"/>
  <c r="K6829" i="1"/>
  <c r="L6829" i="1"/>
  <c r="M6829" i="1"/>
  <c r="N6829" i="1"/>
  <c r="I6830" i="1"/>
  <c r="J6830" i="1"/>
  <c r="O6830" i="1" s="1"/>
  <c r="I6831" i="1"/>
  <c r="J6831" i="1"/>
  <c r="O6831" i="1" s="1"/>
  <c r="M6831" i="1"/>
  <c r="I6832" i="1"/>
  <c r="N6832" i="1" s="1"/>
  <c r="J6832" i="1"/>
  <c r="O6832" i="1" s="1"/>
  <c r="K6832" i="1"/>
  <c r="I6833" i="1"/>
  <c r="M6833" i="1" s="1"/>
  <c r="J6833" i="1"/>
  <c r="O6833" i="1" s="1"/>
  <c r="K6833" i="1"/>
  <c r="L6833" i="1"/>
  <c r="I6834" i="1"/>
  <c r="N6834" i="1" s="1"/>
  <c r="J6834" i="1"/>
  <c r="O6834" i="1" s="1"/>
  <c r="K6834" i="1"/>
  <c r="L6834" i="1"/>
  <c r="M6834" i="1"/>
  <c r="I6835" i="1"/>
  <c r="M6835" i="1" s="1"/>
  <c r="J6835" i="1"/>
  <c r="O6835" i="1" s="1"/>
  <c r="N6835" i="1"/>
  <c r="I6836" i="1"/>
  <c r="J6836" i="1"/>
  <c r="O6836" i="1" s="1"/>
  <c r="K6836" i="1"/>
  <c r="L6836" i="1"/>
  <c r="M6836" i="1"/>
  <c r="N6836" i="1"/>
  <c r="I6837" i="1"/>
  <c r="J6837" i="1"/>
  <c r="O6837" i="1" s="1"/>
  <c r="K6837" i="1"/>
  <c r="L6837" i="1"/>
  <c r="M6837" i="1"/>
  <c r="N6837" i="1"/>
  <c r="I6838" i="1"/>
  <c r="J6838" i="1"/>
  <c r="O6838" i="1" s="1"/>
  <c r="I6839" i="1"/>
  <c r="M6839" i="1" s="1"/>
  <c r="J6839" i="1"/>
  <c r="O6839" i="1" s="1"/>
  <c r="I6840" i="1"/>
  <c r="N6840" i="1" s="1"/>
  <c r="J6840" i="1"/>
  <c r="O6840" i="1" s="1"/>
  <c r="K6840" i="1"/>
  <c r="I6841" i="1"/>
  <c r="M6841" i="1" s="1"/>
  <c r="J6841" i="1"/>
  <c r="O6841" i="1" s="1"/>
  <c r="K6841" i="1"/>
  <c r="L6841" i="1"/>
  <c r="I6842" i="1"/>
  <c r="N6842" i="1" s="1"/>
  <c r="J6842" i="1"/>
  <c r="O6842" i="1" s="1"/>
  <c r="K6842" i="1"/>
  <c r="L6842" i="1"/>
  <c r="M6842" i="1"/>
  <c r="I6843" i="1"/>
  <c r="J6843" i="1"/>
  <c r="O6843" i="1" s="1"/>
  <c r="M6843" i="1"/>
  <c r="N6843" i="1"/>
  <c r="I6844" i="1"/>
  <c r="J6844" i="1"/>
  <c r="O6844" i="1" s="1"/>
  <c r="K6844" i="1"/>
  <c r="L6844" i="1"/>
  <c r="M6844" i="1"/>
  <c r="N6844" i="1"/>
  <c r="I6845" i="1"/>
  <c r="J6845" i="1"/>
  <c r="O6845" i="1" s="1"/>
  <c r="K6845" i="1"/>
  <c r="L6845" i="1"/>
  <c r="M6845" i="1"/>
  <c r="N6845" i="1"/>
  <c r="I6846" i="1"/>
  <c r="J6846" i="1"/>
  <c r="O6846" i="1" s="1"/>
  <c r="I6847" i="1"/>
  <c r="M6847" i="1" s="1"/>
  <c r="J6847" i="1"/>
  <c r="O6847" i="1" s="1"/>
  <c r="I6848" i="1"/>
  <c r="N6848" i="1" s="1"/>
  <c r="J6848" i="1"/>
  <c r="O6848" i="1" s="1"/>
  <c r="K6848" i="1"/>
  <c r="I6849" i="1"/>
  <c r="M6849" i="1" s="1"/>
  <c r="J6849" i="1"/>
  <c r="O6849" i="1" s="1"/>
  <c r="K6849" i="1"/>
  <c r="L6849" i="1"/>
  <c r="I6850" i="1"/>
  <c r="N6850" i="1" s="1"/>
  <c r="J6850" i="1"/>
  <c r="O6850" i="1" s="1"/>
  <c r="K6850" i="1"/>
  <c r="L6850" i="1"/>
  <c r="M6850" i="1"/>
  <c r="I6851" i="1"/>
  <c r="M6851" i="1" s="1"/>
  <c r="J6851" i="1"/>
  <c r="O6851" i="1" s="1"/>
  <c r="N6851" i="1"/>
  <c r="I6852" i="1"/>
  <c r="J6852" i="1"/>
  <c r="O6852" i="1" s="1"/>
  <c r="K6852" i="1"/>
  <c r="L6852" i="1"/>
  <c r="M6852" i="1"/>
  <c r="N6852" i="1"/>
  <c r="I6853" i="1"/>
  <c r="J6853" i="1"/>
  <c r="O6853" i="1" s="1"/>
  <c r="K6853" i="1"/>
  <c r="L6853" i="1"/>
  <c r="M6853" i="1"/>
  <c r="N6853" i="1"/>
  <c r="I6854" i="1"/>
  <c r="J6854" i="1"/>
  <c r="O6854" i="1" s="1"/>
  <c r="I6855" i="1"/>
  <c r="M6855" i="1" s="1"/>
  <c r="J6855" i="1"/>
  <c r="O6855" i="1" s="1"/>
  <c r="I6856" i="1"/>
  <c r="N6856" i="1" s="1"/>
  <c r="J6856" i="1"/>
  <c r="O6856" i="1" s="1"/>
  <c r="K6856" i="1"/>
  <c r="I6857" i="1"/>
  <c r="M6857" i="1" s="1"/>
  <c r="J6857" i="1"/>
  <c r="O6857" i="1" s="1"/>
  <c r="K6857" i="1"/>
  <c r="L6857" i="1"/>
  <c r="I6858" i="1"/>
  <c r="N6858" i="1" s="1"/>
  <c r="J6858" i="1"/>
  <c r="O6858" i="1" s="1"/>
  <c r="K6858" i="1"/>
  <c r="L6858" i="1"/>
  <c r="M6858" i="1"/>
  <c r="I6859" i="1"/>
  <c r="J6859" i="1"/>
  <c r="O6859" i="1" s="1"/>
  <c r="M6859" i="1"/>
  <c r="N6859" i="1"/>
  <c r="I6860" i="1"/>
  <c r="J6860" i="1"/>
  <c r="O6860" i="1" s="1"/>
  <c r="K6860" i="1"/>
  <c r="L6860" i="1"/>
  <c r="M6860" i="1"/>
  <c r="N6860" i="1"/>
  <c r="I6861" i="1"/>
  <c r="J6861" i="1"/>
  <c r="O6861" i="1" s="1"/>
  <c r="K6861" i="1"/>
  <c r="L6861" i="1"/>
  <c r="M6861" i="1"/>
  <c r="N6861" i="1"/>
  <c r="I6862" i="1"/>
  <c r="J6862" i="1"/>
  <c r="O6862" i="1" s="1"/>
  <c r="I6863" i="1"/>
  <c r="J6863" i="1"/>
  <c r="O6863" i="1" s="1"/>
  <c r="M6863" i="1"/>
  <c r="I6864" i="1"/>
  <c r="N6864" i="1" s="1"/>
  <c r="J6864" i="1"/>
  <c r="O6864" i="1" s="1"/>
  <c r="K6864" i="1"/>
  <c r="I6865" i="1"/>
  <c r="M6865" i="1" s="1"/>
  <c r="J6865" i="1"/>
  <c r="O6865" i="1" s="1"/>
  <c r="K6865" i="1"/>
  <c r="L6865" i="1"/>
  <c r="I6866" i="1"/>
  <c r="N6866" i="1" s="1"/>
  <c r="J6866" i="1"/>
  <c r="O6866" i="1" s="1"/>
  <c r="K6866" i="1"/>
  <c r="L6866" i="1"/>
  <c r="M6866" i="1"/>
  <c r="I6867" i="1"/>
  <c r="M6867" i="1" s="1"/>
  <c r="J6867" i="1"/>
  <c r="O6867" i="1" s="1"/>
  <c r="N6867" i="1"/>
  <c r="I6868" i="1"/>
  <c r="J6868" i="1"/>
  <c r="O6868" i="1" s="1"/>
  <c r="K6868" i="1"/>
  <c r="L6868" i="1"/>
  <c r="M6868" i="1"/>
  <c r="N6868" i="1"/>
  <c r="I6869" i="1"/>
  <c r="J6869" i="1"/>
  <c r="O6869" i="1" s="1"/>
  <c r="K6869" i="1"/>
  <c r="L6869" i="1"/>
  <c r="M6869" i="1"/>
  <c r="N6869" i="1"/>
  <c r="I6870" i="1"/>
  <c r="J6870" i="1"/>
  <c r="O6870" i="1" s="1"/>
  <c r="I6871" i="1"/>
  <c r="M6871" i="1" s="1"/>
  <c r="J6871" i="1"/>
  <c r="O6871" i="1" s="1"/>
  <c r="I6872" i="1"/>
  <c r="N6872" i="1" s="1"/>
  <c r="J6872" i="1"/>
  <c r="O6872" i="1" s="1"/>
  <c r="K6872" i="1"/>
  <c r="I6873" i="1"/>
  <c r="M6873" i="1" s="1"/>
  <c r="J6873" i="1"/>
  <c r="O6873" i="1" s="1"/>
  <c r="K6873" i="1"/>
  <c r="L6873" i="1"/>
  <c r="I6874" i="1"/>
  <c r="N6874" i="1" s="1"/>
  <c r="J6874" i="1"/>
  <c r="O6874" i="1" s="1"/>
  <c r="K6874" i="1"/>
  <c r="L6874" i="1"/>
  <c r="M6874" i="1"/>
  <c r="I6875" i="1"/>
  <c r="J6875" i="1"/>
  <c r="O6875" i="1" s="1"/>
  <c r="M6875" i="1"/>
  <c r="N6875" i="1"/>
  <c r="I6876" i="1"/>
  <c r="J6876" i="1"/>
  <c r="O6876" i="1" s="1"/>
  <c r="K6876" i="1"/>
  <c r="L6876" i="1"/>
  <c r="M6876" i="1"/>
  <c r="N6876" i="1"/>
  <c r="I6877" i="1"/>
  <c r="J6877" i="1"/>
  <c r="O6877" i="1" s="1"/>
  <c r="K6877" i="1"/>
  <c r="L6877" i="1"/>
  <c r="M6877" i="1"/>
  <c r="N6877" i="1"/>
  <c r="I6878" i="1"/>
  <c r="J6878" i="1"/>
  <c r="O6878" i="1" s="1"/>
  <c r="I6879" i="1"/>
  <c r="M6879" i="1" s="1"/>
  <c r="J6879" i="1"/>
  <c r="O6879" i="1" s="1"/>
  <c r="I6880" i="1"/>
  <c r="N6880" i="1" s="1"/>
  <c r="J6880" i="1"/>
  <c r="O6880" i="1" s="1"/>
  <c r="K6880" i="1"/>
  <c r="I6881" i="1"/>
  <c r="M6881" i="1" s="1"/>
  <c r="J6881" i="1"/>
  <c r="O6881" i="1" s="1"/>
  <c r="K6881" i="1"/>
  <c r="L6881" i="1"/>
  <c r="I6882" i="1"/>
  <c r="N6882" i="1" s="1"/>
  <c r="J6882" i="1"/>
  <c r="O6882" i="1" s="1"/>
  <c r="K6882" i="1"/>
  <c r="L6882" i="1"/>
  <c r="M6882" i="1"/>
  <c r="I6883" i="1"/>
  <c r="M6883" i="1" s="1"/>
  <c r="J6883" i="1"/>
  <c r="O6883" i="1" s="1"/>
  <c r="N6883" i="1"/>
  <c r="I6884" i="1"/>
  <c r="J6884" i="1"/>
  <c r="O6884" i="1" s="1"/>
  <c r="K6884" i="1"/>
  <c r="L6884" i="1"/>
  <c r="M6884" i="1"/>
  <c r="N6884" i="1"/>
  <c r="I6885" i="1"/>
  <c r="J6885" i="1"/>
  <c r="O6885" i="1" s="1"/>
  <c r="K6885" i="1"/>
  <c r="L6885" i="1"/>
  <c r="M6885" i="1"/>
  <c r="N6885" i="1"/>
  <c r="I6886" i="1"/>
  <c r="J6886" i="1"/>
  <c r="O6886" i="1" s="1"/>
  <c r="I6887" i="1"/>
  <c r="M6887" i="1" s="1"/>
  <c r="J6887" i="1"/>
  <c r="O6887" i="1" s="1"/>
  <c r="I6888" i="1"/>
  <c r="N6888" i="1" s="1"/>
  <c r="J6888" i="1"/>
  <c r="O6888" i="1" s="1"/>
  <c r="K6888" i="1"/>
  <c r="I6889" i="1"/>
  <c r="M6889" i="1" s="1"/>
  <c r="J6889" i="1"/>
  <c r="O6889" i="1" s="1"/>
  <c r="K6889" i="1"/>
  <c r="L6889" i="1"/>
  <c r="I6890" i="1"/>
  <c r="N6890" i="1" s="1"/>
  <c r="J6890" i="1"/>
  <c r="O6890" i="1" s="1"/>
  <c r="K6890" i="1"/>
  <c r="L6890" i="1"/>
  <c r="M6890" i="1"/>
  <c r="I6891" i="1"/>
  <c r="J6891" i="1"/>
  <c r="O6891" i="1" s="1"/>
  <c r="M6891" i="1"/>
  <c r="N6891" i="1"/>
  <c r="I6892" i="1"/>
  <c r="J6892" i="1"/>
  <c r="O6892" i="1" s="1"/>
  <c r="K6892" i="1"/>
  <c r="L6892" i="1"/>
  <c r="M6892" i="1"/>
  <c r="N6892" i="1"/>
  <c r="I6893" i="1"/>
  <c r="J6893" i="1"/>
  <c r="O6893" i="1" s="1"/>
  <c r="K6893" i="1"/>
  <c r="L6893" i="1"/>
  <c r="M6893" i="1"/>
  <c r="N6893" i="1"/>
  <c r="I6894" i="1"/>
  <c r="J6894" i="1"/>
  <c r="O6894" i="1" s="1"/>
  <c r="I6895" i="1"/>
  <c r="J6895" i="1"/>
  <c r="O6895" i="1" s="1"/>
  <c r="M6895" i="1"/>
  <c r="I6896" i="1"/>
  <c r="N6896" i="1" s="1"/>
  <c r="J6896" i="1"/>
  <c r="O6896" i="1" s="1"/>
  <c r="K6896" i="1"/>
  <c r="I6897" i="1"/>
  <c r="M6897" i="1" s="1"/>
  <c r="J6897" i="1"/>
  <c r="O6897" i="1" s="1"/>
  <c r="K6897" i="1"/>
  <c r="L6897" i="1"/>
  <c r="I6898" i="1"/>
  <c r="N6898" i="1" s="1"/>
  <c r="J6898" i="1"/>
  <c r="O6898" i="1" s="1"/>
  <c r="K6898" i="1"/>
  <c r="L6898" i="1"/>
  <c r="M6898" i="1"/>
  <c r="I6899" i="1"/>
  <c r="M6899" i="1" s="1"/>
  <c r="J6899" i="1"/>
  <c r="O6899" i="1" s="1"/>
  <c r="N6899" i="1"/>
  <c r="I6900" i="1"/>
  <c r="J6900" i="1"/>
  <c r="O6900" i="1" s="1"/>
  <c r="K6900" i="1"/>
  <c r="L6900" i="1"/>
  <c r="M6900" i="1"/>
  <c r="N6900" i="1"/>
  <c r="I6901" i="1"/>
  <c r="J6901" i="1"/>
  <c r="O6901" i="1" s="1"/>
  <c r="K6901" i="1"/>
  <c r="L6901" i="1"/>
  <c r="M6901" i="1"/>
  <c r="N6901" i="1"/>
  <c r="I6902" i="1"/>
  <c r="J6902" i="1"/>
  <c r="O6902" i="1" s="1"/>
  <c r="I6903" i="1"/>
  <c r="M6903" i="1" s="1"/>
  <c r="J6903" i="1"/>
  <c r="O6903" i="1" s="1"/>
  <c r="I6904" i="1"/>
  <c r="N6904" i="1" s="1"/>
  <c r="J6904" i="1"/>
  <c r="O6904" i="1" s="1"/>
  <c r="K6904" i="1"/>
  <c r="I6905" i="1"/>
  <c r="M6905" i="1" s="1"/>
  <c r="J6905" i="1"/>
  <c r="O6905" i="1" s="1"/>
  <c r="K6905" i="1"/>
  <c r="L6905" i="1"/>
  <c r="I6906" i="1"/>
  <c r="N6906" i="1" s="1"/>
  <c r="J6906" i="1"/>
  <c r="O6906" i="1" s="1"/>
  <c r="K6906" i="1"/>
  <c r="L6906" i="1"/>
  <c r="M6906" i="1"/>
  <c r="I6907" i="1"/>
  <c r="J6907" i="1"/>
  <c r="O6907" i="1" s="1"/>
  <c r="M6907" i="1"/>
  <c r="N6907" i="1"/>
  <c r="I6908" i="1"/>
  <c r="J6908" i="1"/>
  <c r="O6908" i="1" s="1"/>
  <c r="K6908" i="1"/>
  <c r="L6908" i="1"/>
  <c r="M6908" i="1"/>
  <c r="N6908" i="1"/>
  <c r="I6909" i="1"/>
  <c r="J6909" i="1"/>
  <c r="O6909" i="1" s="1"/>
  <c r="K6909" i="1"/>
  <c r="L6909" i="1"/>
  <c r="M6909" i="1"/>
  <c r="N6909" i="1"/>
  <c r="I6910" i="1"/>
  <c r="J6910" i="1"/>
  <c r="O6910" i="1" s="1"/>
  <c r="M6910" i="1"/>
  <c r="I6911" i="1"/>
  <c r="J6911" i="1"/>
  <c r="O6911" i="1" s="1"/>
  <c r="I6912" i="1"/>
  <c r="N6912" i="1" s="1"/>
  <c r="J6912" i="1"/>
  <c r="O6912" i="1" s="1"/>
  <c r="I6913" i="1"/>
  <c r="M6913" i="1" s="1"/>
  <c r="J6913" i="1"/>
  <c r="O6913" i="1" s="1"/>
  <c r="K6913" i="1"/>
  <c r="L6913" i="1"/>
  <c r="I6914" i="1"/>
  <c r="J6914" i="1"/>
  <c r="O6914" i="1" s="1"/>
  <c r="K6914" i="1"/>
  <c r="L6914" i="1"/>
  <c r="I6915" i="1"/>
  <c r="J6915" i="1"/>
  <c r="O6915" i="1" s="1"/>
  <c r="N6915" i="1"/>
  <c r="I6916" i="1"/>
  <c r="J6916" i="1"/>
  <c r="O6916" i="1" s="1"/>
  <c r="K6916" i="1"/>
  <c r="L6916" i="1"/>
  <c r="M6916" i="1"/>
  <c r="N6916" i="1"/>
  <c r="I6917" i="1"/>
  <c r="J6917" i="1"/>
  <c r="O6917" i="1" s="1"/>
  <c r="K6917" i="1"/>
  <c r="L6917" i="1"/>
  <c r="M6917" i="1"/>
  <c r="N6917" i="1"/>
  <c r="I6918" i="1"/>
  <c r="J6918" i="1"/>
  <c r="O6918" i="1" s="1"/>
  <c r="L6918" i="1"/>
  <c r="M6918" i="1"/>
  <c r="I6919" i="1"/>
  <c r="J6919" i="1"/>
  <c r="O6919" i="1" s="1"/>
  <c r="N6919" i="1"/>
  <c r="I6920" i="1"/>
  <c r="J6920" i="1"/>
  <c r="O6920" i="1" s="1"/>
  <c r="K6920" i="1"/>
  <c r="I6921" i="1"/>
  <c r="M6921" i="1" s="1"/>
  <c r="J6921" i="1"/>
  <c r="O6921" i="1" s="1"/>
  <c r="K6921" i="1"/>
  <c r="L6921" i="1"/>
  <c r="I6922" i="1"/>
  <c r="L6922" i="1" s="1"/>
  <c r="J6922" i="1"/>
  <c r="O6922" i="1" s="1"/>
  <c r="I6923" i="1"/>
  <c r="J6923" i="1"/>
  <c r="O6923" i="1" s="1"/>
  <c r="I6924" i="1"/>
  <c r="J6924" i="1"/>
  <c r="O6924" i="1" s="1"/>
  <c r="K6924" i="1"/>
  <c r="L6924" i="1"/>
  <c r="M6924" i="1"/>
  <c r="N6924" i="1"/>
  <c r="I6925" i="1"/>
  <c r="J6925" i="1"/>
  <c r="O6925" i="1" s="1"/>
  <c r="K6925" i="1"/>
  <c r="L6925" i="1"/>
  <c r="M6925" i="1"/>
  <c r="N6925" i="1"/>
  <c r="I6926" i="1"/>
  <c r="J6926" i="1"/>
  <c r="O6926" i="1" s="1"/>
  <c r="I6927" i="1"/>
  <c r="M6927" i="1" s="1"/>
  <c r="J6927" i="1"/>
  <c r="O6927" i="1" s="1"/>
  <c r="N6927" i="1"/>
  <c r="I6928" i="1"/>
  <c r="N6928" i="1" s="1"/>
  <c r="J6928" i="1"/>
  <c r="O6928" i="1" s="1"/>
  <c r="K6928" i="1"/>
  <c r="I6929" i="1"/>
  <c r="M6929" i="1" s="1"/>
  <c r="J6929" i="1"/>
  <c r="O6929" i="1" s="1"/>
  <c r="K6929" i="1"/>
  <c r="L6929" i="1"/>
  <c r="I6930" i="1"/>
  <c r="N6930" i="1" s="1"/>
  <c r="J6930" i="1"/>
  <c r="O6930" i="1" s="1"/>
  <c r="M6930" i="1"/>
  <c r="I6931" i="1"/>
  <c r="J6931" i="1"/>
  <c r="O6931" i="1" s="1"/>
  <c r="M6931" i="1"/>
  <c r="I6932" i="1"/>
  <c r="J6932" i="1"/>
  <c r="O6932" i="1" s="1"/>
  <c r="K6932" i="1"/>
  <c r="L6932" i="1"/>
  <c r="M6932" i="1"/>
  <c r="N6932" i="1"/>
  <c r="I6933" i="1"/>
  <c r="J6933" i="1"/>
  <c r="O6933" i="1" s="1"/>
  <c r="K6933" i="1"/>
  <c r="L6933" i="1"/>
  <c r="M6933" i="1"/>
  <c r="N6933" i="1"/>
  <c r="I6934" i="1"/>
  <c r="J6934" i="1"/>
  <c r="O6934" i="1" s="1"/>
  <c r="L6934" i="1"/>
  <c r="M6934" i="1"/>
  <c r="I6935" i="1"/>
  <c r="J6935" i="1"/>
  <c r="O6935" i="1" s="1"/>
  <c r="M6935" i="1"/>
  <c r="I6936" i="1"/>
  <c r="J6936" i="1"/>
  <c r="O6936" i="1" s="1"/>
  <c r="K6936" i="1"/>
  <c r="N6936" i="1"/>
  <c r="I6937" i="1"/>
  <c r="M6937" i="1" s="1"/>
  <c r="J6937" i="1"/>
  <c r="O6937" i="1" s="1"/>
  <c r="K6937" i="1"/>
  <c r="L6937" i="1"/>
  <c r="I6938" i="1"/>
  <c r="J6938" i="1"/>
  <c r="O6938" i="1" s="1"/>
  <c r="K6938" i="1"/>
  <c r="M6938" i="1"/>
  <c r="I6939" i="1"/>
  <c r="J6939" i="1"/>
  <c r="O6939" i="1" s="1"/>
  <c r="I6940" i="1"/>
  <c r="J6940" i="1"/>
  <c r="O6940" i="1" s="1"/>
  <c r="K6940" i="1"/>
  <c r="L6940" i="1"/>
  <c r="M6940" i="1"/>
  <c r="N6940" i="1"/>
  <c r="I6941" i="1"/>
  <c r="J6941" i="1"/>
  <c r="O6941" i="1" s="1"/>
  <c r="K6941" i="1"/>
  <c r="L6941" i="1"/>
  <c r="M6941" i="1"/>
  <c r="N6941" i="1"/>
  <c r="I6942" i="1"/>
  <c r="J6942" i="1"/>
  <c r="O6942" i="1" s="1"/>
  <c r="L6942" i="1"/>
  <c r="I6943" i="1"/>
  <c r="J6943" i="1"/>
  <c r="O6943" i="1" s="1"/>
  <c r="N6943" i="1"/>
  <c r="I6944" i="1"/>
  <c r="J6944" i="1"/>
  <c r="O6944" i="1" s="1"/>
  <c r="N6944" i="1"/>
  <c r="I6945" i="1"/>
  <c r="M6945" i="1" s="1"/>
  <c r="J6945" i="1"/>
  <c r="O6945" i="1" s="1"/>
  <c r="K6945" i="1"/>
  <c r="L6945" i="1"/>
  <c r="I6946" i="1"/>
  <c r="N6946" i="1" s="1"/>
  <c r="J6946" i="1"/>
  <c r="O6946" i="1" s="1"/>
  <c r="K6946" i="1"/>
  <c r="M6946" i="1"/>
  <c r="I6947" i="1"/>
  <c r="J6947" i="1"/>
  <c r="O6947" i="1" s="1"/>
  <c r="I6948" i="1"/>
  <c r="J6948" i="1"/>
  <c r="O6948" i="1" s="1"/>
  <c r="K6948" i="1"/>
  <c r="L6948" i="1"/>
  <c r="M6948" i="1"/>
  <c r="N6948" i="1"/>
  <c r="I6949" i="1"/>
  <c r="J6949" i="1"/>
  <c r="O6949" i="1" s="1"/>
  <c r="K6949" i="1"/>
  <c r="L6949" i="1"/>
  <c r="M6949" i="1"/>
  <c r="N6949" i="1"/>
  <c r="I6950" i="1"/>
  <c r="M6950" i="1" s="1"/>
  <c r="J6950" i="1"/>
  <c r="O6950" i="1" s="1"/>
  <c r="L6950" i="1"/>
  <c r="I6951" i="1"/>
  <c r="J6951" i="1"/>
  <c r="O6951" i="1" s="1"/>
  <c r="M6951" i="1"/>
  <c r="I6952" i="1"/>
  <c r="J6952" i="1"/>
  <c r="O6952" i="1" s="1"/>
  <c r="N6952" i="1"/>
  <c r="I6953" i="1"/>
  <c r="M6953" i="1" s="1"/>
  <c r="J6953" i="1"/>
  <c r="O6953" i="1" s="1"/>
  <c r="K6953" i="1"/>
  <c r="L6953" i="1"/>
  <c r="I6954" i="1"/>
  <c r="N6954" i="1" s="1"/>
  <c r="J6954" i="1"/>
  <c r="O6954" i="1" s="1"/>
  <c r="K6954" i="1"/>
  <c r="L6954" i="1"/>
  <c r="M6954" i="1"/>
  <c r="I6955" i="1"/>
  <c r="K6955" i="1" s="1"/>
  <c r="J6955" i="1"/>
  <c r="O6955" i="1" s="1"/>
  <c r="L6955" i="1"/>
  <c r="N6955" i="1"/>
  <c r="I6956" i="1"/>
  <c r="J6956" i="1"/>
  <c r="O6956" i="1" s="1"/>
  <c r="K6956" i="1"/>
  <c r="L6956" i="1"/>
  <c r="M6956" i="1"/>
  <c r="N6956" i="1"/>
  <c r="I6957" i="1"/>
  <c r="J6957" i="1"/>
  <c r="O6957" i="1" s="1"/>
  <c r="K6957" i="1"/>
  <c r="L6957" i="1"/>
  <c r="M6957" i="1"/>
  <c r="N6957" i="1"/>
  <c r="I6958" i="1"/>
  <c r="J6958" i="1"/>
  <c r="O6958" i="1" s="1"/>
  <c r="L6958" i="1"/>
  <c r="M6958" i="1"/>
  <c r="I6959" i="1"/>
  <c r="N6959" i="1" s="1"/>
  <c r="J6959" i="1"/>
  <c r="O6959" i="1" s="1"/>
  <c r="M6959" i="1"/>
  <c r="I6960" i="1"/>
  <c r="J6960" i="1"/>
  <c r="O6960" i="1" s="1"/>
  <c r="I6961" i="1"/>
  <c r="M6961" i="1" s="1"/>
  <c r="J6961" i="1"/>
  <c r="O6961" i="1" s="1"/>
  <c r="K6961" i="1"/>
  <c r="L6961" i="1"/>
  <c r="I6962" i="1"/>
  <c r="J6962" i="1"/>
  <c r="O6962" i="1" s="1"/>
  <c r="L6962" i="1"/>
  <c r="M6962" i="1"/>
  <c r="I6963" i="1"/>
  <c r="K6963" i="1" s="1"/>
  <c r="J6963" i="1"/>
  <c r="O6963" i="1" s="1"/>
  <c r="L6963" i="1"/>
  <c r="M6963" i="1"/>
  <c r="N6963" i="1"/>
  <c r="I6964" i="1"/>
  <c r="J6964" i="1"/>
  <c r="O6964" i="1" s="1"/>
  <c r="K6964" i="1"/>
  <c r="L6964" i="1"/>
  <c r="M6964" i="1"/>
  <c r="N6964" i="1"/>
  <c r="I6965" i="1"/>
  <c r="J6965" i="1"/>
  <c r="O6965" i="1" s="1"/>
  <c r="K6965" i="1"/>
  <c r="L6965" i="1"/>
  <c r="M6965" i="1"/>
  <c r="N6965" i="1"/>
  <c r="I6966" i="1"/>
  <c r="J6966" i="1"/>
  <c r="O6966" i="1" s="1"/>
  <c r="I6967" i="1"/>
  <c r="J6967" i="1"/>
  <c r="O6967" i="1" s="1"/>
  <c r="M6967" i="1"/>
  <c r="N6967" i="1"/>
  <c r="I6968" i="1"/>
  <c r="J6968" i="1"/>
  <c r="O6968" i="1" s="1"/>
  <c r="I6969" i="1"/>
  <c r="M6969" i="1" s="1"/>
  <c r="J6969" i="1"/>
  <c r="O6969" i="1" s="1"/>
  <c r="K6969" i="1"/>
  <c r="L6969" i="1"/>
  <c r="I6970" i="1"/>
  <c r="J6970" i="1"/>
  <c r="O6970" i="1" s="1"/>
  <c r="I6971" i="1"/>
  <c r="J6971" i="1"/>
  <c r="O6971" i="1" s="1"/>
  <c r="M6971" i="1"/>
  <c r="N6971" i="1"/>
  <c r="I6972" i="1"/>
  <c r="J6972" i="1"/>
  <c r="O6972" i="1" s="1"/>
  <c r="K6972" i="1"/>
  <c r="L6972" i="1"/>
  <c r="M6972" i="1"/>
  <c r="N6972" i="1"/>
  <c r="I6973" i="1"/>
  <c r="J6973" i="1"/>
  <c r="O6973" i="1" s="1"/>
  <c r="K6973" i="1"/>
  <c r="L6973" i="1"/>
  <c r="M6973" i="1"/>
  <c r="N6973" i="1"/>
  <c r="I6974" i="1"/>
  <c r="J6974" i="1"/>
  <c r="O6974" i="1" s="1"/>
  <c r="M6974" i="1"/>
  <c r="I6975" i="1"/>
  <c r="N6975" i="1" s="1"/>
  <c r="J6975" i="1"/>
  <c r="O6975" i="1" s="1"/>
  <c r="I6976" i="1"/>
  <c r="K6976" i="1" s="1"/>
  <c r="J6976" i="1"/>
  <c r="O6976" i="1" s="1"/>
  <c r="N6976" i="1"/>
  <c r="I6977" i="1"/>
  <c r="M6977" i="1" s="1"/>
  <c r="J6977" i="1"/>
  <c r="O6977" i="1" s="1"/>
  <c r="K6977" i="1"/>
  <c r="L6977" i="1"/>
  <c r="I6978" i="1"/>
  <c r="J6978" i="1"/>
  <c r="O6978" i="1" s="1"/>
  <c r="K6978" i="1"/>
  <c r="I6979" i="1"/>
  <c r="N6979" i="1" s="1"/>
  <c r="J6979" i="1"/>
  <c r="O6979" i="1" s="1"/>
  <c r="I6980" i="1"/>
  <c r="J6980" i="1"/>
  <c r="O6980" i="1" s="1"/>
  <c r="K6980" i="1"/>
  <c r="L6980" i="1"/>
  <c r="M6980" i="1"/>
  <c r="N6980" i="1"/>
  <c r="I6981" i="1"/>
  <c r="J6981" i="1"/>
  <c r="O6981" i="1" s="1"/>
  <c r="K6981" i="1"/>
  <c r="L6981" i="1"/>
  <c r="M6981" i="1"/>
  <c r="N6981" i="1"/>
  <c r="I6982" i="1"/>
  <c r="J6982" i="1"/>
  <c r="O6982" i="1" s="1"/>
  <c r="L6982" i="1"/>
  <c r="M6982" i="1"/>
  <c r="I6983" i="1"/>
  <c r="J6983" i="1"/>
  <c r="O6983" i="1" s="1"/>
  <c r="N6983" i="1"/>
  <c r="I6984" i="1"/>
  <c r="J6984" i="1"/>
  <c r="O6984" i="1" s="1"/>
  <c r="K6984" i="1"/>
  <c r="I6985" i="1"/>
  <c r="M6985" i="1" s="1"/>
  <c r="J6985" i="1"/>
  <c r="O6985" i="1" s="1"/>
  <c r="K6985" i="1"/>
  <c r="L6985" i="1"/>
  <c r="I6986" i="1"/>
  <c r="K6986" i="1" s="1"/>
  <c r="J6986" i="1"/>
  <c r="O6986" i="1" s="1"/>
  <c r="L6986" i="1"/>
  <c r="I6987" i="1"/>
  <c r="J6987" i="1"/>
  <c r="O6987" i="1" s="1"/>
  <c r="L6987" i="1"/>
  <c r="M6987" i="1"/>
  <c r="I6988" i="1"/>
  <c r="J6988" i="1"/>
  <c r="O6988" i="1" s="1"/>
  <c r="K6988" i="1"/>
  <c r="L6988" i="1"/>
  <c r="M6988" i="1"/>
  <c r="N6988" i="1"/>
  <c r="I6989" i="1"/>
  <c r="J6989" i="1"/>
  <c r="O6989" i="1" s="1"/>
  <c r="K6989" i="1"/>
  <c r="L6989" i="1"/>
  <c r="M6989" i="1"/>
  <c r="N6989" i="1"/>
  <c r="I6990" i="1"/>
  <c r="J6990" i="1"/>
  <c r="O6990" i="1" s="1"/>
  <c r="L6990" i="1"/>
  <c r="M6990" i="1"/>
  <c r="I6991" i="1"/>
  <c r="J6991" i="1"/>
  <c r="O6991" i="1" s="1"/>
  <c r="I6992" i="1"/>
  <c r="N6992" i="1" s="1"/>
  <c r="J6992" i="1"/>
  <c r="O6992" i="1" s="1"/>
  <c r="K6992" i="1"/>
  <c r="I6993" i="1"/>
  <c r="M6993" i="1" s="1"/>
  <c r="J6993" i="1"/>
  <c r="O6993" i="1" s="1"/>
  <c r="K6993" i="1"/>
  <c r="L6993" i="1"/>
  <c r="I6994" i="1"/>
  <c r="N6994" i="1" s="1"/>
  <c r="J6994" i="1"/>
  <c r="O6994" i="1" s="1"/>
  <c r="L6994" i="1"/>
  <c r="I6995" i="1"/>
  <c r="M6995" i="1" s="1"/>
  <c r="J6995" i="1"/>
  <c r="O6995" i="1" s="1"/>
  <c r="I6996" i="1"/>
  <c r="J6996" i="1"/>
  <c r="O6996" i="1" s="1"/>
  <c r="K6996" i="1"/>
  <c r="L6996" i="1"/>
  <c r="M6996" i="1"/>
  <c r="N6996" i="1"/>
  <c r="I6997" i="1"/>
  <c r="J6997" i="1"/>
  <c r="O6997" i="1" s="1"/>
  <c r="K6997" i="1"/>
  <c r="L6997" i="1"/>
  <c r="M6997" i="1"/>
  <c r="N6997" i="1"/>
  <c r="I6998" i="1"/>
  <c r="J6998" i="1"/>
  <c r="O6998" i="1" s="1"/>
  <c r="L6998" i="1"/>
  <c r="M6998" i="1"/>
  <c r="I6999" i="1"/>
  <c r="J6999" i="1"/>
  <c r="O6999" i="1" s="1"/>
  <c r="M6999" i="1"/>
  <c r="N6999" i="1"/>
  <c r="I7000" i="1"/>
  <c r="J7000" i="1"/>
  <c r="O7000" i="1" s="1"/>
  <c r="K7000" i="1"/>
  <c r="N7000" i="1"/>
  <c r="I7001" i="1"/>
  <c r="M7001" i="1" s="1"/>
  <c r="J7001" i="1"/>
  <c r="O7001" i="1" s="1"/>
  <c r="K7001" i="1"/>
  <c r="L7001" i="1"/>
  <c r="I7002" i="1"/>
  <c r="J7002" i="1"/>
  <c r="O7002" i="1" s="1"/>
  <c r="M7002" i="1"/>
  <c r="I7003" i="1"/>
  <c r="K7003" i="1" s="1"/>
  <c r="J7003" i="1"/>
  <c r="O7003" i="1" s="1"/>
  <c r="L7003" i="1"/>
  <c r="M7003" i="1"/>
  <c r="N7003" i="1"/>
  <c r="I7004" i="1"/>
  <c r="J7004" i="1"/>
  <c r="O7004" i="1" s="1"/>
  <c r="K7004" i="1"/>
  <c r="L7004" i="1"/>
  <c r="M7004" i="1"/>
  <c r="N7004" i="1"/>
  <c r="I7005" i="1"/>
  <c r="J7005" i="1"/>
  <c r="O7005" i="1" s="1"/>
  <c r="K7005" i="1"/>
  <c r="L7005" i="1"/>
  <c r="M7005" i="1"/>
  <c r="N7005" i="1"/>
  <c r="I7006" i="1"/>
  <c r="J7006" i="1"/>
  <c r="O7006" i="1" s="1"/>
  <c r="L7006" i="1"/>
  <c r="I7007" i="1"/>
  <c r="N7007" i="1" s="1"/>
  <c r="J7007" i="1"/>
  <c r="O7007" i="1" s="1"/>
  <c r="I7008" i="1"/>
  <c r="J7008" i="1"/>
  <c r="O7008" i="1" s="1"/>
  <c r="I7009" i="1"/>
  <c r="M7009" i="1" s="1"/>
  <c r="J7009" i="1"/>
  <c r="O7009" i="1" s="1"/>
  <c r="K7009" i="1"/>
  <c r="L7009" i="1"/>
  <c r="I7010" i="1"/>
  <c r="N7010" i="1" s="1"/>
  <c r="J7010" i="1"/>
  <c r="O7010" i="1" s="1"/>
  <c r="K7010" i="1"/>
  <c r="M7010" i="1"/>
  <c r="I7011" i="1"/>
  <c r="J7011" i="1"/>
  <c r="O7011" i="1" s="1"/>
  <c r="L7011" i="1"/>
  <c r="N7011" i="1"/>
  <c r="I7012" i="1"/>
  <c r="J7012" i="1"/>
  <c r="O7012" i="1" s="1"/>
  <c r="K7012" i="1"/>
  <c r="L7012" i="1"/>
  <c r="M7012" i="1"/>
  <c r="N7012" i="1"/>
  <c r="I7013" i="1"/>
  <c r="J7013" i="1"/>
  <c r="O7013" i="1" s="1"/>
  <c r="K7013" i="1"/>
  <c r="L7013" i="1"/>
  <c r="M7013" i="1"/>
  <c r="N7013" i="1"/>
  <c r="I7014" i="1"/>
  <c r="M7014" i="1" s="1"/>
  <c r="J7014" i="1"/>
  <c r="O7014" i="1" s="1"/>
  <c r="L7014" i="1"/>
  <c r="I7015" i="1"/>
  <c r="J7015" i="1"/>
  <c r="O7015" i="1" s="1"/>
  <c r="M7015" i="1"/>
  <c r="I7016" i="1"/>
  <c r="J7016" i="1"/>
  <c r="O7016" i="1" s="1"/>
  <c r="N7016" i="1"/>
  <c r="I7017" i="1"/>
  <c r="M7017" i="1" s="1"/>
  <c r="J7017" i="1"/>
  <c r="O7017" i="1" s="1"/>
  <c r="K7017" i="1"/>
  <c r="L7017" i="1"/>
  <c r="I7018" i="1"/>
  <c r="N7018" i="1" s="1"/>
  <c r="J7018" i="1"/>
  <c r="O7018" i="1" s="1"/>
  <c r="K7018" i="1"/>
  <c r="L7018" i="1"/>
  <c r="M7018" i="1"/>
  <c r="I7019" i="1"/>
  <c r="K7019" i="1" s="1"/>
  <c r="J7019" i="1"/>
  <c r="O7019" i="1" s="1"/>
  <c r="L7019" i="1"/>
  <c r="N7019" i="1"/>
  <c r="I7020" i="1"/>
  <c r="J7020" i="1"/>
  <c r="O7020" i="1" s="1"/>
  <c r="K7020" i="1"/>
  <c r="L7020" i="1"/>
  <c r="M7020" i="1"/>
  <c r="N7020" i="1"/>
  <c r="I7021" i="1"/>
  <c r="J7021" i="1"/>
  <c r="O7021" i="1" s="1"/>
  <c r="K7021" i="1"/>
  <c r="L7021" i="1"/>
  <c r="M7021" i="1"/>
  <c r="N7021" i="1"/>
  <c r="I7022" i="1"/>
  <c r="J7022" i="1"/>
  <c r="O7022" i="1" s="1"/>
  <c r="L7022" i="1"/>
  <c r="M7022" i="1"/>
  <c r="I7023" i="1"/>
  <c r="N7023" i="1" s="1"/>
  <c r="J7023" i="1"/>
  <c r="O7023" i="1" s="1"/>
  <c r="M7023" i="1"/>
  <c r="I7024" i="1"/>
  <c r="J7024" i="1"/>
  <c r="O7024" i="1" s="1"/>
  <c r="K7024" i="1"/>
  <c r="N7024" i="1"/>
  <c r="I7025" i="1"/>
  <c r="M7025" i="1" s="1"/>
  <c r="J7025" i="1"/>
  <c r="O7025" i="1" s="1"/>
  <c r="K7025" i="1"/>
  <c r="L7025" i="1"/>
  <c r="I7026" i="1"/>
  <c r="J7026" i="1"/>
  <c r="O7026" i="1" s="1"/>
  <c r="L7026" i="1"/>
  <c r="M7026" i="1"/>
  <c r="I7027" i="1"/>
  <c r="K7027" i="1" s="1"/>
  <c r="J7027" i="1"/>
  <c r="O7027" i="1" s="1"/>
  <c r="L7027" i="1"/>
  <c r="M7027" i="1"/>
  <c r="N7027" i="1"/>
  <c r="I7028" i="1"/>
  <c r="J7028" i="1"/>
  <c r="O7028" i="1" s="1"/>
  <c r="K7028" i="1"/>
  <c r="L7028" i="1"/>
  <c r="M7028" i="1"/>
  <c r="N7028" i="1"/>
  <c r="I7029" i="1"/>
  <c r="J7029" i="1"/>
  <c r="O7029" i="1" s="1"/>
  <c r="K7029" i="1"/>
  <c r="L7029" i="1"/>
  <c r="M7029" i="1"/>
  <c r="N7029" i="1"/>
  <c r="I7030" i="1"/>
  <c r="J7030" i="1"/>
  <c r="O7030" i="1" s="1"/>
  <c r="M7030" i="1"/>
  <c r="I7031" i="1"/>
  <c r="J7031" i="1"/>
  <c r="O7031" i="1" s="1"/>
  <c r="M7031" i="1"/>
  <c r="N7031" i="1"/>
  <c r="I7032" i="1"/>
  <c r="J7032" i="1"/>
  <c r="O7032" i="1" s="1"/>
  <c r="K7032" i="1"/>
  <c r="N7032" i="1"/>
  <c r="I7033" i="1"/>
  <c r="M7033" i="1" s="1"/>
  <c r="J7033" i="1"/>
  <c r="O7033" i="1" s="1"/>
  <c r="K7033" i="1"/>
  <c r="L7033" i="1"/>
  <c r="I7034" i="1"/>
  <c r="J7034" i="1"/>
  <c r="O7034" i="1" s="1"/>
  <c r="L7034" i="1"/>
  <c r="M7034" i="1"/>
  <c r="I7035" i="1"/>
  <c r="J7035" i="1"/>
  <c r="O7035" i="1" s="1"/>
  <c r="N7035" i="1"/>
  <c r="I7036" i="1"/>
  <c r="J7036" i="1"/>
  <c r="O7036" i="1" s="1"/>
  <c r="K7036" i="1"/>
  <c r="L7036" i="1"/>
  <c r="M7036" i="1"/>
  <c r="N7036" i="1"/>
  <c r="I7037" i="1"/>
  <c r="J7037" i="1"/>
  <c r="O7037" i="1" s="1"/>
  <c r="K7037" i="1"/>
  <c r="L7037" i="1"/>
  <c r="M7037" i="1"/>
  <c r="N7037" i="1"/>
  <c r="I7038" i="1"/>
  <c r="J7038" i="1"/>
  <c r="O7038" i="1" s="1"/>
  <c r="M7038" i="1"/>
  <c r="I7039" i="1"/>
  <c r="N7039" i="1" s="1"/>
  <c r="J7039" i="1"/>
  <c r="O7039" i="1" s="1"/>
  <c r="I7040" i="1"/>
  <c r="J7040" i="1"/>
  <c r="O7040" i="1" s="1"/>
  <c r="I7041" i="1"/>
  <c r="M7041" i="1" s="1"/>
  <c r="J7041" i="1"/>
  <c r="O7041" i="1" s="1"/>
  <c r="K7041" i="1"/>
  <c r="L7041" i="1"/>
  <c r="I7042" i="1"/>
  <c r="J7042" i="1"/>
  <c r="O7042" i="1" s="1"/>
  <c r="K7042" i="1"/>
  <c r="L7042" i="1"/>
  <c r="I7043" i="1"/>
  <c r="M7043" i="1" s="1"/>
  <c r="J7043" i="1"/>
  <c r="O7043" i="1" s="1"/>
  <c r="N7043" i="1"/>
  <c r="I7044" i="1"/>
  <c r="J7044" i="1"/>
  <c r="O7044" i="1" s="1"/>
  <c r="K7044" i="1"/>
  <c r="L7044" i="1"/>
  <c r="M7044" i="1"/>
  <c r="N7044" i="1"/>
  <c r="I7045" i="1"/>
  <c r="J7045" i="1"/>
  <c r="O7045" i="1" s="1"/>
  <c r="K7045" i="1"/>
  <c r="L7045" i="1"/>
  <c r="M7045" i="1"/>
  <c r="N7045" i="1"/>
  <c r="I7046" i="1"/>
  <c r="J7046" i="1"/>
  <c r="O7046" i="1" s="1"/>
  <c r="M7046" i="1"/>
  <c r="I7047" i="1"/>
  <c r="J7047" i="1"/>
  <c r="O7047" i="1" s="1"/>
  <c r="N7047" i="1"/>
  <c r="I7048" i="1"/>
  <c r="J7048" i="1"/>
  <c r="O7048" i="1" s="1"/>
  <c r="I7049" i="1"/>
  <c r="M7049" i="1" s="1"/>
  <c r="J7049" i="1"/>
  <c r="O7049" i="1" s="1"/>
  <c r="K7049" i="1"/>
  <c r="L7049" i="1"/>
  <c r="I7050" i="1"/>
  <c r="J7050" i="1"/>
  <c r="O7050" i="1" s="1"/>
  <c r="I7051" i="1"/>
  <c r="J7051" i="1"/>
  <c r="O7051" i="1" s="1"/>
  <c r="L7051" i="1"/>
  <c r="M7051" i="1"/>
  <c r="I7052" i="1"/>
  <c r="J7052" i="1"/>
  <c r="O7052" i="1" s="1"/>
  <c r="K7052" i="1"/>
  <c r="L7052" i="1"/>
  <c r="M7052" i="1"/>
  <c r="N7052" i="1"/>
  <c r="I7053" i="1"/>
  <c r="J7053" i="1"/>
  <c r="O7053" i="1" s="1"/>
  <c r="K7053" i="1"/>
  <c r="L7053" i="1"/>
  <c r="M7053" i="1"/>
  <c r="N7053" i="1"/>
  <c r="I7054" i="1"/>
  <c r="J7054" i="1"/>
  <c r="O7054" i="1" s="1"/>
  <c r="I7055" i="1"/>
  <c r="J7055" i="1"/>
  <c r="O7055" i="1" s="1"/>
  <c r="M7055" i="1"/>
  <c r="N7055" i="1"/>
  <c r="I7056" i="1"/>
  <c r="N7056" i="1" s="1"/>
  <c r="J7056" i="1"/>
  <c r="O7056" i="1" s="1"/>
  <c r="K7056" i="1"/>
  <c r="I7057" i="1"/>
  <c r="M7057" i="1" s="1"/>
  <c r="J7057" i="1"/>
  <c r="O7057" i="1" s="1"/>
  <c r="K7057" i="1"/>
  <c r="L7057" i="1"/>
  <c r="I7058" i="1"/>
  <c r="J7058" i="1"/>
  <c r="O7058" i="1" s="1"/>
  <c r="I7059" i="1"/>
  <c r="L7059" i="1" s="1"/>
  <c r="J7059" i="1"/>
  <c r="O7059" i="1" s="1"/>
  <c r="M7059" i="1"/>
  <c r="I7060" i="1"/>
  <c r="J7060" i="1"/>
  <c r="O7060" i="1" s="1"/>
  <c r="K7060" i="1"/>
  <c r="L7060" i="1"/>
  <c r="M7060" i="1"/>
  <c r="N7060" i="1"/>
  <c r="I7061" i="1"/>
  <c r="J7061" i="1"/>
  <c r="O7061" i="1" s="1"/>
  <c r="K7061" i="1"/>
  <c r="L7061" i="1"/>
  <c r="M7061" i="1"/>
  <c r="N7061" i="1"/>
  <c r="I7062" i="1"/>
  <c r="J7062" i="1"/>
  <c r="O7062" i="1" s="1"/>
  <c r="M7062" i="1"/>
  <c r="I7063" i="1"/>
  <c r="J7063" i="1"/>
  <c r="O7063" i="1" s="1"/>
  <c r="M7063" i="1"/>
  <c r="N7063" i="1"/>
  <c r="I7064" i="1"/>
  <c r="J7064" i="1"/>
  <c r="O7064" i="1" s="1"/>
  <c r="K7064" i="1"/>
  <c r="N7064" i="1"/>
  <c r="I7065" i="1"/>
  <c r="M7065" i="1" s="1"/>
  <c r="J7065" i="1"/>
  <c r="O7065" i="1" s="1"/>
  <c r="K7065" i="1"/>
  <c r="L7065" i="1"/>
  <c r="I7066" i="1"/>
  <c r="K7066" i="1" s="1"/>
  <c r="J7066" i="1"/>
  <c r="O7066" i="1" s="1"/>
  <c r="I7067" i="1"/>
  <c r="J7067" i="1"/>
  <c r="O7067" i="1" s="1"/>
  <c r="L7067" i="1"/>
  <c r="I7068" i="1"/>
  <c r="J7068" i="1"/>
  <c r="O7068" i="1" s="1"/>
  <c r="K7068" i="1"/>
  <c r="L7068" i="1"/>
  <c r="M7068" i="1"/>
  <c r="N7068" i="1"/>
  <c r="I7069" i="1"/>
  <c r="J7069" i="1"/>
  <c r="O7069" i="1" s="1"/>
  <c r="K7069" i="1"/>
  <c r="L7069" i="1"/>
  <c r="M7069" i="1"/>
  <c r="N7069" i="1"/>
  <c r="I7070" i="1"/>
  <c r="J7070" i="1"/>
  <c r="O7070" i="1" s="1"/>
  <c r="L7070" i="1"/>
  <c r="I7071" i="1"/>
  <c r="M7071" i="1" s="1"/>
  <c r="J7071" i="1"/>
  <c r="O7071" i="1" s="1"/>
  <c r="N7071" i="1"/>
  <c r="I7072" i="1"/>
  <c r="J7072" i="1"/>
  <c r="O7072" i="1" s="1"/>
  <c r="N7072" i="1"/>
  <c r="I7073" i="1"/>
  <c r="M7073" i="1" s="1"/>
  <c r="J7073" i="1"/>
  <c r="O7073" i="1" s="1"/>
  <c r="K7073" i="1"/>
  <c r="L7073" i="1"/>
  <c r="I7074" i="1"/>
  <c r="N7074" i="1" s="1"/>
  <c r="J7074" i="1"/>
  <c r="O7074" i="1" s="1"/>
  <c r="K7074" i="1"/>
  <c r="M7074" i="1"/>
  <c r="I7075" i="1"/>
  <c r="J7075" i="1"/>
  <c r="O7075" i="1" s="1"/>
  <c r="I7076" i="1"/>
  <c r="J7076" i="1"/>
  <c r="O7076" i="1" s="1"/>
  <c r="K7076" i="1"/>
  <c r="L7076" i="1"/>
  <c r="M7076" i="1"/>
  <c r="N7076" i="1"/>
  <c r="I7077" i="1"/>
  <c r="J7077" i="1"/>
  <c r="O7077" i="1" s="1"/>
  <c r="K7077" i="1"/>
  <c r="L7077" i="1"/>
  <c r="M7077" i="1"/>
  <c r="N7077" i="1"/>
  <c r="I7078" i="1"/>
  <c r="M7078" i="1" s="1"/>
  <c r="J7078" i="1"/>
  <c r="O7078" i="1" s="1"/>
  <c r="L7078" i="1"/>
  <c r="I7079" i="1"/>
  <c r="J7079" i="1"/>
  <c r="O7079" i="1" s="1"/>
  <c r="M7079" i="1"/>
  <c r="I7080" i="1"/>
  <c r="J7080" i="1"/>
  <c r="O7080" i="1" s="1"/>
  <c r="I7081" i="1"/>
  <c r="M7081" i="1" s="1"/>
  <c r="J7081" i="1"/>
  <c r="O7081" i="1" s="1"/>
  <c r="K7081" i="1"/>
  <c r="L7081" i="1"/>
  <c r="I7082" i="1"/>
  <c r="N7082" i="1" s="1"/>
  <c r="J7082" i="1"/>
  <c r="O7082" i="1" s="1"/>
  <c r="K7082" i="1"/>
  <c r="L7082" i="1"/>
  <c r="M7082" i="1"/>
  <c r="I7083" i="1"/>
  <c r="K7083" i="1" s="1"/>
  <c r="J7083" i="1"/>
  <c r="O7083" i="1" s="1"/>
  <c r="L7083" i="1"/>
  <c r="N7083" i="1"/>
  <c r="I7084" i="1"/>
  <c r="J7084" i="1"/>
  <c r="O7084" i="1" s="1"/>
  <c r="K7084" i="1"/>
  <c r="L7084" i="1"/>
  <c r="M7084" i="1"/>
  <c r="N7084" i="1"/>
  <c r="I7085" i="1"/>
  <c r="J7085" i="1"/>
  <c r="O7085" i="1" s="1"/>
  <c r="K7085" i="1"/>
  <c r="L7085" i="1"/>
  <c r="M7085" i="1"/>
  <c r="N7085" i="1"/>
  <c r="I7086" i="1"/>
  <c r="J7086" i="1"/>
  <c r="O7086" i="1" s="1"/>
  <c r="L7086" i="1"/>
  <c r="M7086" i="1"/>
  <c r="I7087" i="1"/>
  <c r="N7087" i="1" s="1"/>
  <c r="J7087" i="1"/>
  <c r="O7087" i="1" s="1"/>
  <c r="M7087" i="1"/>
  <c r="I7088" i="1"/>
  <c r="J7088" i="1"/>
  <c r="O7088" i="1" s="1"/>
  <c r="K7088" i="1"/>
  <c r="I7089" i="1"/>
  <c r="M7089" i="1" s="1"/>
  <c r="J7089" i="1"/>
  <c r="O7089" i="1" s="1"/>
  <c r="K7089" i="1"/>
  <c r="L7089" i="1"/>
  <c r="I7090" i="1"/>
  <c r="J7090" i="1"/>
  <c r="O7090" i="1" s="1"/>
  <c r="M7090" i="1"/>
  <c r="I7091" i="1"/>
  <c r="K7091" i="1" s="1"/>
  <c r="J7091" i="1"/>
  <c r="O7091" i="1" s="1"/>
  <c r="L7091" i="1"/>
  <c r="M7091" i="1"/>
  <c r="N7091" i="1"/>
  <c r="I7092" i="1"/>
  <c r="J7092" i="1"/>
  <c r="O7092" i="1" s="1"/>
  <c r="K7092" i="1"/>
  <c r="L7092" i="1"/>
  <c r="M7092" i="1"/>
  <c r="N7092" i="1"/>
  <c r="I7093" i="1"/>
  <c r="J7093" i="1"/>
  <c r="O7093" i="1" s="1"/>
  <c r="K7093" i="1"/>
  <c r="L7093" i="1"/>
  <c r="M7093" i="1"/>
  <c r="N7093" i="1"/>
  <c r="I7094" i="1"/>
  <c r="J7094" i="1"/>
  <c r="O7094" i="1" s="1"/>
  <c r="M7094" i="1"/>
  <c r="I7095" i="1"/>
  <c r="J7095" i="1"/>
  <c r="O7095" i="1" s="1"/>
  <c r="M7095" i="1"/>
  <c r="N7095" i="1"/>
  <c r="I7096" i="1"/>
  <c r="J7096" i="1"/>
  <c r="O7096" i="1" s="1"/>
  <c r="K7096" i="1"/>
  <c r="I7097" i="1"/>
  <c r="M7097" i="1" s="1"/>
  <c r="J7097" i="1"/>
  <c r="O7097" i="1" s="1"/>
  <c r="K7097" i="1"/>
  <c r="L7097" i="1"/>
  <c r="I7098" i="1"/>
  <c r="J7098" i="1"/>
  <c r="O7098" i="1" s="1"/>
  <c r="L7098" i="1"/>
  <c r="I7099" i="1"/>
  <c r="N7099" i="1" s="1"/>
  <c r="J7099" i="1"/>
  <c r="O7099" i="1" s="1"/>
  <c r="I7100" i="1"/>
  <c r="J7100" i="1"/>
  <c r="O7100" i="1" s="1"/>
  <c r="K7100" i="1"/>
  <c r="L7100" i="1"/>
  <c r="M7100" i="1"/>
  <c r="N7100" i="1"/>
  <c r="I7101" i="1"/>
  <c r="J7101" i="1"/>
  <c r="O7101" i="1" s="1"/>
  <c r="K7101" i="1"/>
  <c r="L7101" i="1"/>
  <c r="M7101" i="1"/>
  <c r="N7101" i="1"/>
  <c r="I7102" i="1"/>
  <c r="J7102" i="1"/>
  <c r="O7102" i="1" s="1"/>
  <c r="M7102" i="1"/>
  <c r="I7103" i="1"/>
  <c r="J7103" i="1"/>
  <c r="O7103" i="1" s="1"/>
  <c r="I7104" i="1"/>
  <c r="J7104" i="1"/>
  <c r="O7104" i="1" s="1"/>
  <c r="K7104" i="1"/>
  <c r="N7104" i="1"/>
  <c r="I7105" i="1"/>
  <c r="M7105" i="1" s="1"/>
  <c r="J7105" i="1"/>
  <c r="O7105" i="1" s="1"/>
  <c r="K7105" i="1"/>
  <c r="L7105" i="1"/>
  <c r="I7106" i="1"/>
  <c r="J7106" i="1"/>
  <c r="O7106" i="1" s="1"/>
  <c r="K7106" i="1"/>
  <c r="L7106" i="1"/>
  <c r="I7107" i="1"/>
  <c r="J7107" i="1"/>
  <c r="O7107" i="1" s="1"/>
  <c r="I7108" i="1"/>
  <c r="J7108" i="1"/>
  <c r="O7108" i="1" s="1"/>
  <c r="K7108" i="1"/>
  <c r="L7108" i="1"/>
  <c r="M7108" i="1"/>
  <c r="N7108" i="1"/>
  <c r="I7109" i="1"/>
  <c r="J7109" i="1"/>
  <c r="O7109" i="1" s="1"/>
  <c r="K7109" i="1"/>
  <c r="L7109" i="1"/>
  <c r="M7109" i="1"/>
  <c r="N7109" i="1"/>
  <c r="I7110" i="1"/>
  <c r="L7110" i="1" s="1"/>
  <c r="J7110" i="1"/>
  <c r="O7110" i="1" s="1"/>
  <c r="I7111" i="1"/>
  <c r="J7111" i="1"/>
  <c r="O7111" i="1" s="1"/>
  <c r="I7112" i="1"/>
  <c r="K7112" i="1" s="1"/>
  <c r="J7112" i="1"/>
  <c r="O7112" i="1" s="1"/>
  <c r="I7113" i="1"/>
  <c r="M7113" i="1" s="1"/>
  <c r="J7113" i="1"/>
  <c r="O7113" i="1" s="1"/>
  <c r="K7113" i="1"/>
  <c r="L7113" i="1"/>
  <c r="I7114" i="1"/>
  <c r="J7114" i="1"/>
  <c r="O7114" i="1" s="1"/>
  <c r="K7114" i="1"/>
  <c r="L7114" i="1"/>
  <c r="I7115" i="1"/>
  <c r="J7115" i="1"/>
  <c r="O7115" i="1" s="1"/>
  <c r="M7115" i="1"/>
  <c r="I7116" i="1"/>
  <c r="J7116" i="1"/>
  <c r="O7116" i="1" s="1"/>
  <c r="K7116" i="1"/>
  <c r="L7116" i="1"/>
  <c r="M7116" i="1"/>
  <c r="N7116" i="1"/>
  <c r="I7117" i="1"/>
  <c r="J7117" i="1"/>
  <c r="O7117" i="1" s="1"/>
  <c r="K7117" i="1"/>
  <c r="L7117" i="1"/>
  <c r="M7117" i="1"/>
  <c r="N7117" i="1"/>
  <c r="I7118" i="1"/>
  <c r="J7118" i="1"/>
  <c r="O7118" i="1" s="1"/>
  <c r="L7118" i="1"/>
  <c r="M7118" i="1"/>
  <c r="I7119" i="1"/>
  <c r="J7119" i="1"/>
  <c r="O7119" i="1" s="1"/>
  <c r="M7119" i="1"/>
  <c r="I7120" i="1"/>
  <c r="N7120" i="1" s="1"/>
  <c r="J7120" i="1"/>
  <c r="O7120" i="1" s="1"/>
  <c r="K7120" i="1"/>
  <c r="I7121" i="1"/>
  <c r="M7121" i="1" s="1"/>
  <c r="J7121" i="1"/>
  <c r="O7121" i="1" s="1"/>
  <c r="K7121" i="1"/>
  <c r="L7121" i="1"/>
  <c r="I7122" i="1"/>
  <c r="N7122" i="1" s="1"/>
  <c r="J7122" i="1"/>
  <c r="O7122" i="1" s="1"/>
  <c r="K7122" i="1"/>
  <c r="L7122" i="1"/>
  <c r="M7122" i="1"/>
  <c r="I7123" i="1"/>
  <c r="J7123" i="1"/>
  <c r="O7123" i="1" s="1"/>
  <c r="I7124" i="1"/>
  <c r="J7124" i="1"/>
  <c r="O7124" i="1" s="1"/>
  <c r="K7124" i="1"/>
  <c r="L7124" i="1"/>
  <c r="M7124" i="1"/>
  <c r="N7124" i="1"/>
  <c r="I7125" i="1"/>
  <c r="J7125" i="1"/>
  <c r="O7125" i="1" s="1"/>
  <c r="K7125" i="1"/>
  <c r="L7125" i="1"/>
  <c r="M7125" i="1"/>
  <c r="N7125" i="1"/>
  <c r="I7126" i="1"/>
  <c r="L7126" i="1" s="1"/>
  <c r="J7126" i="1"/>
  <c r="O7126" i="1" s="1"/>
  <c r="I7127" i="1"/>
  <c r="J7127" i="1"/>
  <c r="O7127" i="1" s="1"/>
  <c r="N7127" i="1"/>
  <c r="I7128" i="1"/>
  <c r="J7128" i="1"/>
  <c r="O7128" i="1" s="1"/>
  <c r="K7128" i="1"/>
  <c r="N7128" i="1"/>
  <c r="I7129" i="1"/>
  <c r="M7129" i="1" s="1"/>
  <c r="J7129" i="1"/>
  <c r="O7129" i="1" s="1"/>
  <c r="K7129" i="1"/>
  <c r="L7129" i="1"/>
  <c r="I7130" i="1"/>
  <c r="K7130" i="1" s="1"/>
  <c r="J7130" i="1"/>
  <c r="O7130" i="1" s="1"/>
  <c r="M7130" i="1"/>
  <c r="I7131" i="1"/>
  <c r="K7131" i="1" s="1"/>
  <c r="J7131" i="1"/>
  <c r="O7131" i="1" s="1"/>
  <c r="L7131" i="1"/>
  <c r="M7131" i="1"/>
  <c r="N7131" i="1"/>
  <c r="I7132" i="1"/>
  <c r="J7132" i="1"/>
  <c r="O7132" i="1" s="1"/>
  <c r="K7132" i="1"/>
  <c r="L7132" i="1"/>
  <c r="M7132" i="1"/>
  <c r="N7132" i="1"/>
  <c r="I7133" i="1"/>
  <c r="J7133" i="1"/>
  <c r="O7133" i="1" s="1"/>
  <c r="K7133" i="1"/>
  <c r="L7133" i="1"/>
  <c r="M7133" i="1"/>
  <c r="N7133" i="1"/>
  <c r="I7134" i="1"/>
  <c r="J7134" i="1"/>
  <c r="O7134" i="1" s="1"/>
  <c r="L7134" i="1"/>
  <c r="I7135" i="1"/>
  <c r="J7135" i="1"/>
  <c r="O7135" i="1" s="1"/>
  <c r="I7136" i="1"/>
  <c r="J7136" i="1"/>
  <c r="O7136" i="1" s="1"/>
  <c r="N7136" i="1"/>
  <c r="I7137" i="1"/>
  <c r="M7137" i="1" s="1"/>
  <c r="J7137" i="1"/>
  <c r="O7137" i="1" s="1"/>
  <c r="K7137" i="1"/>
  <c r="L7137" i="1"/>
  <c r="I7138" i="1"/>
  <c r="N7138" i="1" s="1"/>
  <c r="J7138" i="1"/>
  <c r="O7138" i="1" s="1"/>
  <c r="K7138" i="1"/>
  <c r="M7138" i="1"/>
  <c r="I7139" i="1"/>
  <c r="J7139" i="1"/>
  <c r="O7139" i="1" s="1"/>
  <c r="L7139" i="1"/>
  <c r="N7139" i="1"/>
  <c r="I7140" i="1"/>
  <c r="J7140" i="1"/>
  <c r="O7140" i="1" s="1"/>
  <c r="K7140" i="1"/>
  <c r="L7140" i="1"/>
  <c r="M7140" i="1"/>
  <c r="N7140" i="1"/>
  <c r="I7141" i="1"/>
  <c r="J7141" i="1"/>
  <c r="O7141" i="1" s="1"/>
  <c r="K7141" i="1"/>
  <c r="L7141" i="1"/>
  <c r="M7141" i="1"/>
  <c r="N7141" i="1"/>
  <c r="I7142" i="1"/>
  <c r="M7142" i="1" s="1"/>
  <c r="J7142" i="1"/>
  <c r="O7142" i="1" s="1"/>
  <c r="L7142" i="1"/>
  <c r="I7143" i="1"/>
  <c r="J7143" i="1"/>
  <c r="O7143" i="1" s="1"/>
  <c r="I7144" i="1"/>
  <c r="N7144" i="1" s="1"/>
  <c r="J7144" i="1"/>
  <c r="O7144" i="1" s="1"/>
  <c r="I7145" i="1"/>
  <c r="M7145" i="1" s="1"/>
  <c r="J7145" i="1"/>
  <c r="O7145" i="1" s="1"/>
  <c r="K7145" i="1"/>
  <c r="L7145" i="1"/>
  <c r="I7146" i="1"/>
  <c r="N7146" i="1" s="1"/>
  <c r="J7146" i="1"/>
  <c r="O7146" i="1" s="1"/>
  <c r="K7146" i="1"/>
  <c r="L7146" i="1"/>
  <c r="M7146" i="1"/>
  <c r="I7147" i="1"/>
  <c r="K7147" i="1" s="1"/>
  <c r="J7147" i="1"/>
  <c r="O7147" i="1" s="1"/>
  <c r="L7147" i="1"/>
  <c r="N7147" i="1"/>
  <c r="I7148" i="1"/>
  <c r="J7148" i="1"/>
  <c r="O7148" i="1" s="1"/>
  <c r="K7148" i="1"/>
  <c r="L7148" i="1"/>
  <c r="M7148" i="1"/>
  <c r="N7148" i="1"/>
  <c r="I7149" i="1"/>
  <c r="J7149" i="1"/>
  <c r="O7149" i="1" s="1"/>
  <c r="K7149" i="1"/>
  <c r="L7149" i="1"/>
  <c r="M7149" i="1"/>
  <c r="N7149" i="1"/>
  <c r="I7150" i="1"/>
  <c r="J7150" i="1"/>
  <c r="O7150" i="1" s="1"/>
  <c r="L7150" i="1"/>
  <c r="M7150" i="1"/>
  <c r="I7151" i="1"/>
  <c r="N7151" i="1" s="1"/>
  <c r="J7151" i="1"/>
  <c r="O7151" i="1" s="1"/>
  <c r="M7151" i="1"/>
  <c r="I7152" i="1"/>
  <c r="J7152" i="1"/>
  <c r="O7152" i="1" s="1"/>
  <c r="K7152" i="1"/>
  <c r="N7152" i="1"/>
  <c r="I7153" i="1"/>
  <c r="M7153" i="1" s="1"/>
  <c r="J7153" i="1"/>
  <c r="O7153" i="1" s="1"/>
  <c r="K7153" i="1"/>
  <c r="L7153" i="1"/>
  <c r="I7154" i="1"/>
  <c r="L7154" i="1" s="1"/>
  <c r="J7154" i="1"/>
  <c r="O7154" i="1" s="1"/>
  <c r="I7155" i="1"/>
  <c r="K7155" i="1" s="1"/>
  <c r="J7155" i="1"/>
  <c r="O7155" i="1" s="1"/>
  <c r="L7155" i="1"/>
  <c r="M7155" i="1"/>
  <c r="N7155" i="1"/>
  <c r="I7156" i="1"/>
  <c r="J7156" i="1"/>
  <c r="O7156" i="1" s="1"/>
  <c r="K7156" i="1"/>
  <c r="L7156" i="1"/>
  <c r="M7156" i="1"/>
  <c r="N7156" i="1"/>
  <c r="I7157" i="1"/>
  <c r="J7157" i="1"/>
  <c r="O7157" i="1" s="1"/>
  <c r="K7157" i="1"/>
  <c r="L7157" i="1"/>
  <c r="M7157" i="1"/>
  <c r="N7157" i="1"/>
  <c r="I7158" i="1"/>
  <c r="J7158" i="1"/>
  <c r="O7158" i="1" s="1"/>
  <c r="M7158" i="1"/>
  <c r="I7159" i="1"/>
  <c r="J7159" i="1"/>
  <c r="O7159" i="1" s="1"/>
  <c r="M7159" i="1"/>
  <c r="N7159" i="1"/>
  <c r="I7160" i="1"/>
  <c r="J7160" i="1"/>
  <c r="O7160" i="1" s="1"/>
  <c r="K7160" i="1"/>
  <c r="N7160" i="1"/>
  <c r="I7161" i="1"/>
  <c r="M7161" i="1" s="1"/>
  <c r="J7161" i="1"/>
  <c r="O7161" i="1" s="1"/>
  <c r="K7161" i="1"/>
  <c r="L7161" i="1"/>
  <c r="I7162" i="1"/>
  <c r="J7162" i="1"/>
  <c r="O7162" i="1" s="1"/>
  <c r="L7162" i="1"/>
  <c r="M7162" i="1"/>
  <c r="I7163" i="1"/>
  <c r="M7163" i="1" s="1"/>
  <c r="J7163" i="1"/>
  <c r="O7163" i="1" s="1"/>
  <c r="N7163" i="1"/>
  <c r="I7164" i="1"/>
  <c r="J7164" i="1"/>
  <c r="O7164" i="1" s="1"/>
  <c r="K7164" i="1"/>
  <c r="L7164" i="1"/>
  <c r="M7164" i="1"/>
  <c r="N7164" i="1"/>
  <c r="I7165" i="1"/>
  <c r="J7165" i="1"/>
  <c r="O7165" i="1" s="1"/>
  <c r="K7165" i="1"/>
  <c r="L7165" i="1"/>
  <c r="M7165" i="1"/>
  <c r="N7165" i="1"/>
  <c r="I7166" i="1"/>
  <c r="J7166" i="1"/>
  <c r="O7166" i="1" s="1"/>
  <c r="I7167" i="1"/>
  <c r="J7167" i="1"/>
  <c r="O7167" i="1" s="1"/>
  <c r="N7167" i="1"/>
  <c r="I7168" i="1"/>
  <c r="J7168" i="1"/>
  <c r="O7168" i="1" s="1"/>
  <c r="K7168" i="1"/>
  <c r="I7169" i="1"/>
  <c r="M7169" i="1" s="1"/>
  <c r="J7169" i="1"/>
  <c r="O7169" i="1" s="1"/>
  <c r="K7169" i="1"/>
  <c r="L7169" i="1"/>
  <c r="I7170" i="1"/>
  <c r="J7170" i="1"/>
  <c r="O7170" i="1" s="1"/>
  <c r="L7170" i="1"/>
  <c r="I7171" i="1"/>
  <c r="J7171" i="1"/>
  <c r="O7171" i="1" s="1"/>
  <c r="M7171" i="1"/>
  <c r="N7171" i="1"/>
  <c r="I7172" i="1"/>
  <c r="J7172" i="1"/>
  <c r="O7172" i="1" s="1"/>
  <c r="K7172" i="1"/>
  <c r="L7172" i="1"/>
  <c r="M7172" i="1"/>
  <c r="N7172" i="1"/>
  <c r="I7173" i="1"/>
  <c r="J7173" i="1"/>
  <c r="O7173" i="1" s="1"/>
  <c r="K7173" i="1"/>
  <c r="L7173" i="1"/>
  <c r="M7173" i="1"/>
  <c r="N7173" i="1"/>
  <c r="I7174" i="1"/>
  <c r="L7174" i="1" s="1"/>
  <c r="J7174" i="1"/>
  <c r="O7174" i="1" s="1"/>
  <c r="M7174" i="1"/>
  <c r="I7175" i="1"/>
  <c r="N7175" i="1" s="1"/>
  <c r="J7175" i="1"/>
  <c r="O7175" i="1" s="1"/>
  <c r="I7176" i="1"/>
  <c r="K7176" i="1" s="1"/>
  <c r="J7176" i="1"/>
  <c r="O7176" i="1" s="1"/>
  <c r="I7177" i="1"/>
  <c r="M7177" i="1" s="1"/>
  <c r="J7177" i="1"/>
  <c r="O7177" i="1" s="1"/>
  <c r="K7177" i="1"/>
  <c r="L7177" i="1"/>
  <c r="I7178" i="1"/>
  <c r="J7178" i="1"/>
  <c r="O7178" i="1" s="1"/>
  <c r="K7178" i="1"/>
  <c r="I7179" i="1"/>
  <c r="M7179" i="1" s="1"/>
  <c r="J7179" i="1"/>
  <c r="O7179" i="1" s="1"/>
  <c r="I7180" i="1"/>
  <c r="J7180" i="1"/>
  <c r="O7180" i="1" s="1"/>
  <c r="K7180" i="1"/>
  <c r="L7180" i="1"/>
  <c r="M7180" i="1"/>
  <c r="N7180" i="1"/>
  <c r="I7181" i="1"/>
  <c r="J7181" i="1"/>
  <c r="O7181" i="1" s="1"/>
  <c r="K7181" i="1"/>
  <c r="L7181" i="1"/>
  <c r="M7181" i="1"/>
  <c r="N7181" i="1"/>
  <c r="I7182" i="1"/>
  <c r="J7182" i="1"/>
  <c r="O7182" i="1" s="1"/>
  <c r="L7182" i="1"/>
  <c r="M7182" i="1"/>
  <c r="I7183" i="1"/>
  <c r="J7183" i="1"/>
  <c r="O7183" i="1" s="1"/>
  <c r="M7183" i="1"/>
  <c r="N7183" i="1"/>
  <c r="I7184" i="1"/>
  <c r="N7184" i="1" s="1"/>
  <c r="J7184" i="1"/>
  <c r="O7184" i="1" s="1"/>
  <c r="K7184" i="1"/>
  <c r="I7185" i="1"/>
  <c r="M7185" i="1" s="1"/>
  <c r="J7185" i="1"/>
  <c r="O7185" i="1" s="1"/>
  <c r="K7185" i="1"/>
  <c r="L7185" i="1"/>
  <c r="I7186" i="1"/>
  <c r="J7186" i="1"/>
  <c r="O7186" i="1" s="1"/>
  <c r="K7186" i="1"/>
  <c r="I7187" i="1"/>
  <c r="J7187" i="1"/>
  <c r="O7187" i="1" s="1"/>
  <c r="L7187" i="1"/>
  <c r="M7187" i="1"/>
  <c r="I7188" i="1"/>
  <c r="J7188" i="1"/>
  <c r="O7188" i="1" s="1"/>
  <c r="K7188" i="1"/>
  <c r="L7188" i="1"/>
  <c r="M7188" i="1"/>
  <c r="N7188" i="1"/>
  <c r="I7189" i="1"/>
  <c r="J7189" i="1"/>
  <c r="O7189" i="1" s="1"/>
  <c r="K7189" i="1"/>
  <c r="L7189" i="1"/>
  <c r="M7189" i="1"/>
  <c r="N7189" i="1"/>
  <c r="I7190" i="1"/>
  <c r="L7190" i="1" s="1"/>
  <c r="J7190" i="1"/>
  <c r="O7190" i="1" s="1"/>
  <c r="M7190" i="1"/>
  <c r="I7191" i="1"/>
  <c r="N7191" i="1" s="1"/>
  <c r="J7191" i="1"/>
  <c r="O7191" i="1" s="1"/>
  <c r="I7192" i="1"/>
  <c r="J7192" i="1"/>
  <c r="O7192" i="1" s="1"/>
  <c r="K7192" i="1"/>
  <c r="N7192" i="1"/>
  <c r="I7193" i="1"/>
  <c r="M7193" i="1" s="1"/>
  <c r="J7193" i="1"/>
  <c r="O7193" i="1" s="1"/>
  <c r="K7193" i="1"/>
  <c r="L7193" i="1"/>
  <c r="I7194" i="1"/>
  <c r="J7194" i="1"/>
  <c r="O7194" i="1" s="1"/>
  <c r="I7195" i="1"/>
  <c r="K7195" i="1" s="1"/>
  <c r="J7195" i="1"/>
  <c r="O7195" i="1" s="1"/>
  <c r="L7195" i="1"/>
  <c r="M7195" i="1"/>
  <c r="N7195" i="1"/>
  <c r="I7196" i="1"/>
  <c r="J7196" i="1"/>
  <c r="O7196" i="1" s="1"/>
  <c r="K7196" i="1"/>
  <c r="L7196" i="1"/>
  <c r="M7196" i="1"/>
  <c r="N7196" i="1"/>
  <c r="I7197" i="1"/>
  <c r="J7197" i="1"/>
  <c r="O7197" i="1" s="1"/>
  <c r="K7197" i="1"/>
  <c r="L7197" i="1"/>
  <c r="M7197" i="1"/>
  <c r="N7197" i="1"/>
  <c r="I7198" i="1"/>
  <c r="J7198" i="1"/>
  <c r="O7198" i="1" s="1"/>
  <c r="I7199" i="1"/>
  <c r="J7199" i="1"/>
  <c r="O7199" i="1" s="1"/>
  <c r="M7199" i="1"/>
  <c r="N7199" i="1"/>
  <c r="I7200" i="1"/>
  <c r="J7200" i="1"/>
  <c r="O7200" i="1" s="1"/>
  <c r="I7201" i="1"/>
  <c r="M7201" i="1" s="1"/>
  <c r="J7201" i="1"/>
  <c r="O7201" i="1" s="1"/>
  <c r="K7201" i="1"/>
  <c r="L7201" i="1"/>
  <c r="I7202" i="1"/>
  <c r="N7202" i="1" s="1"/>
  <c r="J7202" i="1"/>
  <c r="O7202" i="1" s="1"/>
  <c r="K7202" i="1"/>
  <c r="M7202" i="1"/>
  <c r="I7203" i="1"/>
  <c r="J7203" i="1"/>
  <c r="O7203" i="1" s="1"/>
  <c r="L7203" i="1"/>
  <c r="N7203" i="1"/>
  <c r="I7204" i="1"/>
  <c r="J7204" i="1"/>
  <c r="O7204" i="1" s="1"/>
  <c r="K7204" i="1"/>
  <c r="L7204" i="1"/>
  <c r="M7204" i="1"/>
  <c r="N7204" i="1"/>
  <c r="I7205" i="1"/>
  <c r="J7205" i="1"/>
  <c r="O7205" i="1" s="1"/>
  <c r="K7205" i="1"/>
  <c r="L7205" i="1"/>
  <c r="M7205" i="1"/>
  <c r="N7205" i="1"/>
  <c r="I7206" i="1"/>
  <c r="M7206" i="1" s="1"/>
  <c r="J7206" i="1"/>
  <c r="O7206" i="1" s="1"/>
  <c r="L7206" i="1"/>
  <c r="I7207" i="1"/>
  <c r="M7207" i="1" s="1"/>
  <c r="J7207" i="1"/>
  <c r="O7207" i="1" s="1"/>
  <c r="I7208" i="1"/>
  <c r="N7208" i="1" s="1"/>
  <c r="J7208" i="1"/>
  <c r="O7208" i="1" s="1"/>
  <c r="I7209" i="1"/>
  <c r="M7209" i="1" s="1"/>
  <c r="J7209" i="1"/>
  <c r="O7209" i="1" s="1"/>
  <c r="K7209" i="1"/>
  <c r="L7209" i="1"/>
  <c r="I7210" i="1"/>
  <c r="N7210" i="1" s="1"/>
  <c r="J7210" i="1"/>
  <c r="O7210" i="1" s="1"/>
  <c r="K7210" i="1"/>
  <c r="L7210" i="1"/>
  <c r="M7210" i="1"/>
  <c r="I7211" i="1"/>
  <c r="K7211" i="1" s="1"/>
  <c r="J7211" i="1"/>
  <c r="O7211" i="1" s="1"/>
  <c r="L7211" i="1"/>
  <c r="N7211" i="1"/>
  <c r="I7212" i="1"/>
  <c r="J7212" i="1"/>
  <c r="O7212" i="1" s="1"/>
  <c r="K7212" i="1"/>
  <c r="L7212" i="1"/>
  <c r="M7212" i="1"/>
  <c r="N7212" i="1"/>
  <c r="I7213" i="1"/>
  <c r="J7213" i="1"/>
  <c r="O7213" i="1" s="1"/>
  <c r="K7213" i="1"/>
  <c r="L7213" i="1"/>
  <c r="M7213" i="1"/>
  <c r="N7213" i="1"/>
  <c r="I7214" i="1"/>
  <c r="J7214" i="1"/>
  <c r="O7214" i="1" s="1"/>
  <c r="L7214" i="1"/>
  <c r="M7214" i="1"/>
  <c r="I7215" i="1"/>
  <c r="N7215" i="1" s="1"/>
  <c r="J7215" i="1"/>
  <c r="O7215" i="1" s="1"/>
  <c r="M7215" i="1"/>
  <c r="I7216" i="1"/>
  <c r="J7216" i="1"/>
  <c r="O7216" i="1" s="1"/>
  <c r="K7216" i="1"/>
  <c r="N7216" i="1"/>
  <c r="I7217" i="1"/>
  <c r="M7217" i="1" s="1"/>
  <c r="J7217" i="1"/>
  <c r="O7217" i="1" s="1"/>
  <c r="K7217" i="1"/>
  <c r="L7217" i="1"/>
  <c r="I7218" i="1"/>
  <c r="L7218" i="1" s="1"/>
  <c r="J7218" i="1"/>
  <c r="O7218" i="1" s="1"/>
  <c r="M7218" i="1"/>
  <c r="I7219" i="1"/>
  <c r="K7219" i="1" s="1"/>
  <c r="J7219" i="1"/>
  <c r="O7219" i="1" s="1"/>
  <c r="L7219" i="1"/>
  <c r="M7219" i="1"/>
  <c r="N7219" i="1"/>
  <c r="I7220" i="1"/>
  <c r="J7220" i="1"/>
  <c r="O7220" i="1" s="1"/>
  <c r="K7220" i="1"/>
  <c r="L7220" i="1"/>
  <c r="M7220" i="1"/>
  <c r="N7220" i="1"/>
  <c r="I7221" i="1"/>
  <c r="J7221" i="1"/>
  <c r="O7221" i="1" s="1"/>
  <c r="K7221" i="1"/>
  <c r="L7221" i="1"/>
  <c r="M7221" i="1"/>
  <c r="N7221" i="1"/>
  <c r="I7222" i="1"/>
  <c r="J7222" i="1"/>
  <c r="O7222" i="1" s="1"/>
  <c r="M7222" i="1"/>
  <c r="N7222" i="1"/>
  <c r="I7223" i="1"/>
  <c r="J7223" i="1"/>
  <c r="O7223" i="1" s="1"/>
  <c r="M7223" i="1"/>
  <c r="N7223" i="1"/>
  <c r="I7224" i="1"/>
  <c r="N7224" i="1" s="1"/>
  <c r="J7224" i="1"/>
  <c r="O7224" i="1" s="1"/>
  <c r="I7225" i="1"/>
  <c r="J7225" i="1"/>
  <c r="O7225" i="1" s="1"/>
  <c r="L7225" i="1"/>
  <c r="I7226" i="1"/>
  <c r="N7226" i="1" s="1"/>
  <c r="J7226" i="1"/>
  <c r="O7226" i="1" s="1"/>
  <c r="K7226" i="1"/>
  <c r="L7226" i="1"/>
  <c r="M7226" i="1"/>
  <c r="I7227" i="1"/>
  <c r="L7227" i="1" s="1"/>
  <c r="J7227" i="1"/>
  <c r="O7227" i="1" s="1"/>
  <c r="K7227" i="1"/>
  <c r="M7227" i="1"/>
  <c r="N7227" i="1"/>
  <c r="I7228" i="1"/>
  <c r="J7228" i="1"/>
  <c r="O7228" i="1" s="1"/>
  <c r="K7228" i="1"/>
  <c r="L7228" i="1"/>
  <c r="M7228" i="1"/>
  <c r="N7228" i="1"/>
  <c r="I7229" i="1"/>
  <c r="J7229" i="1"/>
  <c r="O7229" i="1" s="1"/>
  <c r="K7229" i="1"/>
  <c r="L7229" i="1"/>
  <c r="M7229" i="1"/>
  <c r="N7229" i="1"/>
  <c r="I7230" i="1"/>
  <c r="L7230" i="1" s="1"/>
  <c r="J7230" i="1"/>
  <c r="O7230" i="1" s="1"/>
  <c r="M7230" i="1"/>
  <c r="I7231" i="1"/>
  <c r="M7231" i="1" s="1"/>
  <c r="J7231" i="1"/>
  <c r="O7231" i="1" s="1"/>
  <c r="I7232" i="1"/>
  <c r="J7232" i="1"/>
  <c r="O7232" i="1" s="1"/>
  <c r="N7232" i="1"/>
  <c r="I7233" i="1"/>
  <c r="J7233" i="1"/>
  <c r="O7233" i="1" s="1"/>
  <c r="K7233" i="1"/>
  <c r="L7233" i="1"/>
  <c r="I7234" i="1"/>
  <c r="J7234" i="1"/>
  <c r="O7234" i="1" s="1"/>
  <c r="M7234" i="1"/>
  <c r="I7235" i="1"/>
  <c r="J7235" i="1"/>
  <c r="O7235" i="1" s="1"/>
  <c r="L7235" i="1"/>
  <c r="M7235" i="1"/>
  <c r="I7236" i="1"/>
  <c r="J7236" i="1"/>
  <c r="O7236" i="1" s="1"/>
  <c r="K7236" i="1"/>
  <c r="L7236" i="1"/>
  <c r="M7236" i="1"/>
  <c r="N7236" i="1"/>
  <c r="I7237" i="1"/>
  <c r="J7237" i="1"/>
  <c r="O7237" i="1" s="1"/>
  <c r="K7237" i="1"/>
  <c r="L7237" i="1"/>
  <c r="M7237" i="1"/>
  <c r="N7237" i="1"/>
  <c r="I7238" i="1"/>
  <c r="K7238" i="1" s="1"/>
  <c r="J7238" i="1"/>
  <c r="O7238" i="1" s="1"/>
  <c r="M7238" i="1"/>
  <c r="I7239" i="1"/>
  <c r="N7239" i="1" s="1"/>
  <c r="J7239" i="1"/>
  <c r="O7239" i="1" s="1"/>
  <c r="M7239" i="1"/>
  <c r="I7240" i="1"/>
  <c r="J7240" i="1"/>
  <c r="O7240" i="1" s="1"/>
  <c r="I7241" i="1"/>
  <c r="J7241" i="1"/>
  <c r="O7241" i="1" s="1"/>
  <c r="K7241" i="1"/>
  <c r="L7241" i="1"/>
  <c r="I7242" i="1"/>
  <c r="J7242" i="1"/>
  <c r="O7242" i="1" s="1"/>
  <c r="I7243" i="1"/>
  <c r="M7243" i="1" s="1"/>
  <c r="J7243" i="1"/>
  <c r="O7243" i="1" s="1"/>
  <c r="K7243" i="1"/>
  <c r="L7243" i="1"/>
  <c r="N7243" i="1"/>
  <c r="I7244" i="1"/>
  <c r="J7244" i="1"/>
  <c r="O7244" i="1" s="1"/>
  <c r="K7244" i="1"/>
  <c r="L7244" i="1"/>
  <c r="M7244" i="1"/>
  <c r="N7244" i="1"/>
  <c r="I7245" i="1"/>
  <c r="J7245" i="1"/>
  <c r="O7245" i="1" s="1"/>
  <c r="K7245" i="1"/>
  <c r="L7245" i="1"/>
  <c r="M7245" i="1"/>
  <c r="N7245" i="1"/>
  <c r="I7246" i="1"/>
  <c r="K7246" i="1" s="1"/>
  <c r="J7246" i="1"/>
  <c r="O7246" i="1" s="1"/>
  <c r="L7246" i="1"/>
  <c r="N7246" i="1"/>
  <c r="I7247" i="1"/>
  <c r="J7247" i="1"/>
  <c r="O7247" i="1" s="1"/>
  <c r="N7247" i="1"/>
  <c r="I7248" i="1"/>
  <c r="J7248" i="1"/>
  <c r="O7248" i="1" s="1"/>
  <c r="K7248" i="1"/>
  <c r="N7248" i="1"/>
  <c r="I7249" i="1"/>
  <c r="L7249" i="1" s="1"/>
  <c r="J7249" i="1"/>
  <c r="O7249" i="1" s="1"/>
  <c r="K7249" i="1"/>
  <c r="I7250" i="1"/>
  <c r="J7250" i="1"/>
  <c r="O7250" i="1" s="1"/>
  <c r="K7250" i="1"/>
  <c r="M7250" i="1"/>
  <c r="I7251" i="1"/>
  <c r="M7251" i="1" s="1"/>
  <c r="J7251" i="1"/>
  <c r="O7251" i="1" s="1"/>
  <c r="L7251" i="1"/>
  <c r="N7251" i="1"/>
  <c r="I7252" i="1"/>
  <c r="J7252" i="1"/>
  <c r="O7252" i="1" s="1"/>
  <c r="K7252" i="1"/>
  <c r="L7252" i="1"/>
  <c r="M7252" i="1"/>
  <c r="N7252" i="1"/>
  <c r="I7253" i="1"/>
  <c r="J7253" i="1"/>
  <c r="O7253" i="1" s="1"/>
  <c r="K7253" i="1"/>
  <c r="L7253" i="1"/>
  <c r="M7253" i="1"/>
  <c r="N7253" i="1"/>
  <c r="I7254" i="1"/>
  <c r="J7254" i="1"/>
  <c r="O7254" i="1" s="1"/>
  <c r="M7254" i="1"/>
  <c r="N7254" i="1"/>
  <c r="I7255" i="1"/>
  <c r="J7255" i="1"/>
  <c r="O7255" i="1" s="1"/>
  <c r="M7255" i="1"/>
  <c r="I7256" i="1"/>
  <c r="N7256" i="1" s="1"/>
  <c r="J7256" i="1"/>
  <c r="O7256" i="1" s="1"/>
  <c r="I7257" i="1"/>
  <c r="J7257" i="1"/>
  <c r="O7257" i="1" s="1"/>
  <c r="L7257" i="1"/>
  <c r="I7258" i="1"/>
  <c r="N7258" i="1" s="1"/>
  <c r="J7258" i="1"/>
  <c r="O7258" i="1" s="1"/>
  <c r="K7258" i="1"/>
  <c r="L7258" i="1"/>
  <c r="M7258" i="1"/>
  <c r="I7259" i="1"/>
  <c r="L7259" i="1" s="1"/>
  <c r="J7259" i="1"/>
  <c r="O7259" i="1" s="1"/>
  <c r="K7259" i="1"/>
  <c r="M7259" i="1"/>
  <c r="N7259" i="1"/>
  <c r="I7260" i="1"/>
  <c r="J7260" i="1"/>
  <c r="O7260" i="1" s="1"/>
  <c r="K7260" i="1"/>
  <c r="L7260" i="1"/>
  <c r="M7260" i="1"/>
  <c r="N7260" i="1"/>
  <c r="I7261" i="1"/>
  <c r="J7261" i="1"/>
  <c r="O7261" i="1" s="1"/>
  <c r="K7261" i="1"/>
  <c r="L7261" i="1"/>
  <c r="M7261" i="1"/>
  <c r="N7261" i="1"/>
  <c r="I7262" i="1"/>
  <c r="M7262" i="1" s="1"/>
  <c r="J7262" i="1"/>
  <c r="O7262" i="1" s="1"/>
  <c r="I7263" i="1"/>
  <c r="J7263" i="1"/>
  <c r="O7263" i="1" s="1"/>
  <c r="N7263" i="1"/>
  <c r="I7264" i="1"/>
  <c r="J7264" i="1"/>
  <c r="O7264" i="1" s="1"/>
  <c r="K7264" i="1"/>
  <c r="N7264" i="1"/>
  <c r="I7265" i="1"/>
  <c r="J7265" i="1"/>
  <c r="O7265" i="1" s="1"/>
  <c r="I7266" i="1"/>
  <c r="J7266" i="1"/>
  <c r="O7266" i="1" s="1"/>
  <c r="L7266" i="1"/>
  <c r="M7266" i="1"/>
  <c r="I7267" i="1"/>
  <c r="J7267" i="1"/>
  <c r="O7267" i="1" s="1"/>
  <c r="I7268" i="1"/>
  <c r="J7268" i="1"/>
  <c r="O7268" i="1" s="1"/>
  <c r="K7268" i="1"/>
  <c r="L7268" i="1"/>
  <c r="M7268" i="1"/>
  <c r="N7268" i="1"/>
  <c r="I7269" i="1"/>
  <c r="J7269" i="1"/>
  <c r="O7269" i="1" s="1"/>
  <c r="K7269" i="1"/>
  <c r="L7269" i="1"/>
  <c r="M7269" i="1"/>
  <c r="N7269" i="1"/>
  <c r="I7270" i="1"/>
  <c r="K7270" i="1" s="1"/>
  <c r="J7270" i="1"/>
  <c r="O7270" i="1" s="1"/>
  <c r="N7270" i="1"/>
  <c r="I7271" i="1"/>
  <c r="N7271" i="1" s="1"/>
  <c r="J7271" i="1"/>
  <c r="O7271" i="1" s="1"/>
  <c r="M7271" i="1"/>
  <c r="I7272" i="1"/>
  <c r="J7272" i="1"/>
  <c r="O7272" i="1" s="1"/>
  <c r="K7272" i="1"/>
  <c r="I7273" i="1"/>
  <c r="J7273" i="1"/>
  <c r="O7273" i="1" s="1"/>
  <c r="I7274" i="1"/>
  <c r="K7274" i="1" s="1"/>
  <c r="J7274" i="1"/>
  <c r="O7274" i="1" s="1"/>
  <c r="L7274" i="1"/>
  <c r="I7275" i="1"/>
  <c r="M7275" i="1" s="1"/>
  <c r="J7275" i="1"/>
  <c r="O7275" i="1" s="1"/>
  <c r="K7275" i="1"/>
  <c r="L7275" i="1"/>
  <c r="N7275" i="1"/>
  <c r="I7276" i="1"/>
  <c r="J7276" i="1"/>
  <c r="O7276" i="1" s="1"/>
  <c r="K7276" i="1"/>
  <c r="L7276" i="1"/>
  <c r="M7276" i="1"/>
  <c r="N7276" i="1"/>
  <c r="I7277" i="1"/>
  <c r="J7277" i="1"/>
  <c r="O7277" i="1" s="1"/>
  <c r="K7277" i="1"/>
  <c r="L7277" i="1"/>
  <c r="M7277" i="1"/>
  <c r="N7277" i="1"/>
  <c r="I7278" i="1"/>
  <c r="K7278" i="1" s="1"/>
  <c r="J7278" i="1"/>
  <c r="O7278" i="1" s="1"/>
  <c r="L7278" i="1"/>
  <c r="N7278" i="1"/>
  <c r="I7279" i="1"/>
  <c r="J7279" i="1"/>
  <c r="O7279" i="1" s="1"/>
  <c r="N7279" i="1"/>
  <c r="I7280" i="1"/>
  <c r="J7280" i="1"/>
  <c r="O7280" i="1" s="1"/>
  <c r="K7280" i="1"/>
  <c r="N7280" i="1"/>
  <c r="I7281" i="1"/>
  <c r="L7281" i="1" s="1"/>
  <c r="J7281" i="1"/>
  <c r="O7281" i="1" s="1"/>
  <c r="K7281" i="1"/>
  <c r="I7282" i="1"/>
  <c r="J7282" i="1"/>
  <c r="O7282" i="1" s="1"/>
  <c r="K7282" i="1"/>
  <c r="I7283" i="1"/>
  <c r="K7283" i="1" s="1"/>
  <c r="J7283" i="1"/>
  <c r="O7283" i="1" s="1"/>
  <c r="M7283" i="1"/>
  <c r="I7284" i="1"/>
  <c r="J7284" i="1"/>
  <c r="O7284" i="1" s="1"/>
  <c r="K7284" i="1"/>
  <c r="L7284" i="1"/>
  <c r="M7284" i="1"/>
  <c r="N7284" i="1"/>
  <c r="I7285" i="1"/>
  <c r="J7285" i="1"/>
  <c r="O7285" i="1" s="1"/>
  <c r="K7285" i="1"/>
  <c r="L7285" i="1"/>
  <c r="M7285" i="1"/>
  <c r="N7285" i="1"/>
  <c r="I7286" i="1"/>
  <c r="J7286" i="1"/>
  <c r="O7286" i="1" s="1"/>
  <c r="M7286" i="1"/>
  <c r="I7287" i="1"/>
  <c r="J7287" i="1"/>
  <c r="O7287" i="1" s="1"/>
  <c r="M7287" i="1"/>
  <c r="N7287" i="1"/>
  <c r="I7288" i="1"/>
  <c r="J7288" i="1"/>
  <c r="O7288" i="1" s="1"/>
  <c r="I7289" i="1"/>
  <c r="J7289" i="1"/>
  <c r="O7289" i="1" s="1"/>
  <c r="L7289" i="1"/>
  <c r="I7290" i="1"/>
  <c r="N7290" i="1" s="1"/>
  <c r="J7290" i="1"/>
  <c r="O7290" i="1" s="1"/>
  <c r="K7290" i="1"/>
  <c r="L7290" i="1"/>
  <c r="M7290" i="1"/>
  <c r="I7291" i="1"/>
  <c r="L7291" i="1" s="1"/>
  <c r="J7291" i="1"/>
  <c r="O7291" i="1" s="1"/>
  <c r="K7291" i="1"/>
  <c r="M7291" i="1"/>
  <c r="N7291" i="1"/>
  <c r="I7292" i="1"/>
  <c r="J7292" i="1"/>
  <c r="O7292" i="1" s="1"/>
  <c r="K7292" i="1"/>
  <c r="L7292" i="1"/>
  <c r="M7292" i="1"/>
  <c r="N7292" i="1"/>
  <c r="I7293" i="1"/>
  <c r="J7293" i="1"/>
  <c r="O7293" i="1" s="1"/>
  <c r="K7293" i="1"/>
  <c r="L7293" i="1"/>
  <c r="M7293" i="1"/>
  <c r="N7293" i="1"/>
  <c r="I7294" i="1"/>
  <c r="J7294" i="1"/>
  <c r="O7294" i="1" s="1"/>
  <c r="M7294" i="1"/>
  <c r="I7295" i="1"/>
  <c r="J7295" i="1"/>
  <c r="O7295" i="1" s="1"/>
  <c r="M7295" i="1"/>
  <c r="N7295" i="1"/>
  <c r="I7296" i="1"/>
  <c r="J7296" i="1"/>
  <c r="O7296" i="1" s="1"/>
  <c r="K7296" i="1"/>
  <c r="N7296" i="1"/>
  <c r="I7297" i="1"/>
  <c r="K7297" i="1" s="1"/>
  <c r="J7297" i="1"/>
  <c r="O7297" i="1" s="1"/>
  <c r="L7297" i="1"/>
  <c r="I7298" i="1"/>
  <c r="J7298" i="1"/>
  <c r="O7298" i="1" s="1"/>
  <c r="L7298" i="1"/>
  <c r="M7298" i="1"/>
  <c r="I7299" i="1"/>
  <c r="L7299" i="1" s="1"/>
  <c r="J7299" i="1"/>
  <c r="O7299" i="1" s="1"/>
  <c r="M7299" i="1"/>
  <c r="I7300" i="1"/>
  <c r="J7300" i="1"/>
  <c r="O7300" i="1" s="1"/>
  <c r="K7300" i="1"/>
  <c r="L7300" i="1"/>
  <c r="M7300" i="1"/>
  <c r="N7300" i="1"/>
  <c r="I7301" i="1"/>
  <c r="J7301" i="1"/>
  <c r="O7301" i="1" s="1"/>
  <c r="K7301" i="1"/>
  <c r="L7301" i="1"/>
  <c r="M7301" i="1"/>
  <c r="N7301" i="1"/>
  <c r="I7302" i="1"/>
  <c r="K7302" i="1" s="1"/>
  <c r="J7302" i="1"/>
  <c r="O7302" i="1" s="1"/>
  <c r="M7302" i="1"/>
  <c r="I7303" i="1"/>
  <c r="N7303" i="1" s="1"/>
  <c r="J7303" i="1"/>
  <c r="O7303" i="1" s="1"/>
  <c r="M7303" i="1"/>
  <c r="I7304" i="1"/>
  <c r="J7304" i="1"/>
  <c r="O7304" i="1" s="1"/>
  <c r="K7304" i="1"/>
  <c r="I7305" i="1"/>
  <c r="K7305" i="1" s="1"/>
  <c r="J7305" i="1"/>
  <c r="O7305" i="1" s="1"/>
  <c r="L7305" i="1"/>
  <c r="I7306" i="1"/>
  <c r="L7306" i="1" s="1"/>
  <c r="J7306" i="1"/>
  <c r="O7306" i="1" s="1"/>
  <c r="I7307" i="1"/>
  <c r="J7307" i="1"/>
  <c r="O7307" i="1" s="1"/>
  <c r="I7308" i="1"/>
  <c r="J7308" i="1"/>
  <c r="O7308" i="1" s="1"/>
  <c r="K7308" i="1"/>
  <c r="L7308" i="1"/>
  <c r="M7308" i="1"/>
  <c r="N7308" i="1"/>
  <c r="I7309" i="1"/>
  <c r="J7309" i="1"/>
  <c r="O7309" i="1" s="1"/>
  <c r="K7309" i="1"/>
  <c r="L7309" i="1"/>
  <c r="M7309" i="1"/>
  <c r="N7309" i="1"/>
  <c r="I7310" i="1"/>
  <c r="K7310" i="1" s="1"/>
  <c r="J7310" i="1"/>
  <c r="O7310" i="1" s="1"/>
  <c r="L7310" i="1"/>
  <c r="N7310" i="1"/>
  <c r="I7311" i="1"/>
  <c r="J7311" i="1"/>
  <c r="O7311" i="1" s="1"/>
  <c r="N7311" i="1"/>
  <c r="I7312" i="1"/>
  <c r="J7312" i="1"/>
  <c r="O7312" i="1" s="1"/>
  <c r="K7312" i="1"/>
  <c r="N7312" i="1"/>
  <c r="I7313" i="1"/>
  <c r="L7313" i="1" s="1"/>
  <c r="J7313" i="1"/>
  <c r="O7313" i="1" s="1"/>
  <c r="K7313" i="1"/>
  <c r="I7314" i="1"/>
  <c r="J7314" i="1"/>
  <c r="O7314" i="1" s="1"/>
  <c r="K7314" i="1"/>
  <c r="M7314" i="1"/>
  <c r="I7315" i="1"/>
  <c r="K7315" i="1" s="1"/>
  <c r="J7315" i="1"/>
  <c r="O7315" i="1" s="1"/>
  <c r="L7315" i="1"/>
  <c r="I7316" i="1"/>
  <c r="J7316" i="1"/>
  <c r="O7316" i="1" s="1"/>
  <c r="K7316" i="1"/>
  <c r="L7316" i="1"/>
  <c r="M7316" i="1"/>
  <c r="N7316" i="1"/>
  <c r="I7317" i="1"/>
  <c r="J7317" i="1"/>
  <c r="O7317" i="1" s="1"/>
  <c r="K7317" i="1"/>
  <c r="L7317" i="1"/>
  <c r="M7317" i="1"/>
  <c r="N7317" i="1"/>
  <c r="I7318" i="1"/>
  <c r="J7318" i="1"/>
  <c r="O7318" i="1" s="1"/>
  <c r="M7318" i="1"/>
  <c r="N7318" i="1"/>
  <c r="I7319" i="1"/>
  <c r="J7319" i="1"/>
  <c r="O7319" i="1" s="1"/>
  <c r="I7320" i="1"/>
  <c r="J7320" i="1"/>
  <c r="O7320" i="1" s="1"/>
  <c r="N7320" i="1"/>
  <c r="I7321" i="1"/>
  <c r="J7321" i="1"/>
  <c r="O7321" i="1" s="1"/>
  <c r="I7322" i="1"/>
  <c r="N7322" i="1" s="1"/>
  <c r="J7322" i="1"/>
  <c r="O7322" i="1" s="1"/>
  <c r="K7322" i="1"/>
  <c r="L7322" i="1"/>
  <c r="M7322" i="1"/>
  <c r="I7323" i="1"/>
  <c r="L7323" i="1" s="1"/>
  <c r="J7323" i="1"/>
  <c r="O7323" i="1" s="1"/>
  <c r="K7323" i="1"/>
  <c r="M7323" i="1"/>
  <c r="N7323" i="1"/>
  <c r="I7324" i="1"/>
  <c r="J7324" i="1"/>
  <c r="O7324" i="1" s="1"/>
  <c r="K7324" i="1"/>
  <c r="L7324" i="1"/>
  <c r="M7324" i="1"/>
  <c r="N7324" i="1"/>
  <c r="I7325" i="1"/>
  <c r="J7325" i="1"/>
  <c r="O7325" i="1" s="1"/>
  <c r="K7325" i="1"/>
  <c r="L7325" i="1"/>
  <c r="M7325" i="1"/>
  <c r="N7325" i="1"/>
  <c r="I7326" i="1"/>
  <c r="J7326" i="1"/>
  <c r="O7326" i="1" s="1"/>
  <c r="L7326" i="1"/>
  <c r="M7326" i="1"/>
  <c r="I7327" i="1"/>
  <c r="J7327" i="1"/>
  <c r="O7327" i="1" s="1"/>
  <c r="M7327" i="1"/>
  <c r="N7327" i="1"/>
  <c r="I7328" i="1"/>
  <c r="J7328" i="1"/>
  <c r="O7328" i="1" s="1"/>
  <c r="K7328" i="1"/>
  <c r="I7329" i="1"/>
  <c r="L7329" i="1" s="1"/>
  <c r="J7329" i="1"/>
  <c r="O7329" i="1" s="1"/>
  <c r="I7330" i="1"/>
  <c r="J7330" i="1"/>
  <c r="O7330" i="1" s="1"/>
  <c r="I7331" i="1"/>
  <c r="L7331" i="1" s="1"/>
  <c r="J7331" i="1"/>
  <c r="O7331" i="1" s="1"/>
  <c r="I7332" i="1"/>
  <c r="J7332" i="1"/>
  <c r="O7332" i="1" s="1"/>
  <c r="K7332" i="1"/>
  <c r="L7332" i="1"/>
  <c r="M7332" i="1"/>
  <c r="N7332" i="1"/>
  <c r="I7333" i="1"/>
  <c r="J7333" i="1"/>
  <c r="O7333" i="1" s="1"/>
  <c r="K7333" i="1"/>
  <c r="L7333" i="1"/>
  <c r="M7333" i="1"/>
  <c r="N7333" i="1"/>
  <c r="I7334" i="1"/>
  <c r="K7334" i="1" s="1"/>
  <c r="J7334" i="1"/>
  <c r="O7334" i="1" s="1"/>
  <c r="L7334" i="1"/>
  <c r="M7334" i="1"/>
  <c r="N7334" i="1"/>
  <c r="I7335" i="1"/>
  <c r="N7335" i="1" s="1"/>
  <c r="J7335" i="1"/>
  <c r="O7335" i="1" s="1"/>
  <c r="M7335" i="1"/>
  <c r="I7336" i="1"/>
  <c r="J7336" i="1"/>
  <c r="O7336" i="1" s="1"/>
  <c r="K7336" i="1"/>
  <c r="I7337" i="1"/>
  <c r="L7337" i="1" s="1"/>
  <c r="J7337" i="1"/>
  <c r="O7337" i="1" s="1"/>
  <c r="I7338" i="1"/>
  <c r="J7338" i="1"/>
  <c r="O7338" i="1" s="1"/>
  <c r="L7338" i="1"/>
  <c r="I7339" i="1"/>
  <c r="M7339" i="1" s="1"/>
  <c r="J7339" i="1"/>
  <c r="O7339" i="1" s="1"/>
  <c r="K7339" i="1"/>
  <c r="L7339" i="1"/>
  <c r="N7339" i="1"/>
  <c r="I7340" i="1"/>
  <c r="J7340" i="1"/>
  <c r="O7340" i="1" s="1"/>
  <c r="K7340" i="1"/>
  <c r="L7340" i="1"/>
  <c r="M7340" i="1"/>
  <c r="N7340" i="1"/>
  <c r="I7341" i="1"/>
  <c r="J7341" i="1"/>
  <c r="O7341" i="1" s="1"/>
  <c r="K7341" i="1"/>
  <c r="L7341" i="1"/>
  <c r="M7341" i="1"/>
  <c r="N7341" i="1"/>
  <c r="I7342" i="1"/>
  <c r="K7342" i="1" s="1"/>
  <c r="J7342" i="1"/>
  <c r="O7342" i="1" s="1"/>
  <c r="L7342" i="1"/>
  <c r="N7342" i="1"/>
  <c r="I7343" i="1"/>
  <c r="J7343" i="1"/>
  <c r="O7343" i="1" s="1"/>
  <c r="N7343" i="1"/>
  <c r="I7344" i="1"/>
  <c r="J7344" i="1"/>
  <c r="O7344" i="1" s="1"/>
  <c r="K7344" i="1"/>
  <c r="N7344" i="1"/>
  <c r="I7345" i="1"/>
  <c r="L7345" i="1" s="1"/>
  <c r="J7345" i="1"/>
  <c r="O7345" i="1" s="1"/>
  <c r="K7345" i="1"/>
  <c r="I7346" i="1"/>
  <c r="J7346" i="1"/>
  <c r="O7346" i="1" s="1"/>
  <c r="I7347" i="1"/>
  <c r="N7347" i="1" s="1"/>
  <c r="J7347" i="1"/>
  <c r="O7347" i="1" s="1"/>
  <c r="K7347" i="1"/>
  <c r="L7347" i="1"/>
  <c r="M7347" i="1"/>
  <c r="I7348" i="1"/>
  <c r="J7348" i="1"/>
  <c r="O7348" i="1" s="1"/>
  <c r="K7348" i="1"/>
  <c r="L7348" i="1"/>
  <c r="M7348" i="1"/>
  <c r="N7348" i="1"/>
  <c r="I7349" i="1"/>
  <c r="J7349" i="1"/>
  <c r="O7349" i="1" s="1"/>
  <c r="K7349" i="1"/>
  <c r="L7349" i="1"/>
  <c r="M7349" i="1"/>
  <c r="N7349" i="1"/>
  <c r="I7350" i="1"/>
  <c r="J7350" i="1"/>
  <c r="O7350" i="1" s="1"/>
  <c r="I7351" i="1"/>
  <c r="M7351" i="1" s="1"/>
  <c r="J7351" i="1"/>
  <c r="O7351" i="1" s="1"/>
  <c r="N7351" i="1"/>
  <c r="I7352" i="1"/>
  <c r="J7352" i="1"/>
  <c r="O7352" i="1" s="1"/>
  <c r="N7352" i="1"/>
  <c r="I7353" i="1"/>
  <c r="L7353" i="1" s="1"/>
  <c r="J7353" i="1"/>
  <c r="O7353" i="1" s="1"/>
  <c r="I7354" i="1"/>
  <c r="N7354" i="1" s="1"/>
  <c r="J7354" i="1"/>
  <c r="O7354" i="1" s="1"/>
  <c r="K7354" i="1"/>
  <c r="L7354" i="1"/>
  <c r="M7354" i="1"/>
  <c r="I7355" i="1"/>
  <c r="L7355" i="1" s="1"/>
  <c r="J7355" i="1"/>
  <c r="O7355" i="1" s="1"/>
  <c r="K7355" i="1"/>
  <c r="M7355" i="1"/>
  <c r="N7355" i="1"/>
  <c r="I7356" i="1"/>
  <c r="J7356" i="1"/>
  <c r="O7356" i="1" s="1"/>
  <c r="K7356" i="1"/>
  <c r="L7356" i="1"/>
  <c r="M7356" i="1"/>
  <c r="N7356" i="1"/>
  <c r="I7357" i="1"/>
  <c r="J7357" i="1"/>
  <c r="O7357" i="1" s="1"/>
  <c r="K7357" i="1"/>
  <c r="L7357" i="1"/>
  <c r="M7357" i="1"/>
  <c r="N7357" i="1"/>
  <c r="I7358" i="1"/>
  <c r="J7358" i="1"/>
  <c r="O7358" i="1" s="1"/>
  <c r="L7358" i="1"/>
  <c r="M7358" i="1"/>
  <c r="I7359" i="1"/>
  <c r="J7359" i="1"/>
  <c r="O7359" i="1" s="1"/>
  <c r="M7359" i="1"/>
  <c r="I7360" i="1"/>
  <c r="J7360" i="1"/>
  <c r="O7360" i="1" s="1"/>
  <c r="K7360" i="1"/>
  <c r="N7360" i="1"/>
  <c r="I7361" i="1"/>
  <c r="J7361" i="1"/>
  <c r="O7361" i="1" s="1"/>
  <c r="L7361" i="1"/>
  <c r="I7362" i="1"/>
  <c r="J7362" i="1"/>
  <c r="O7362" i="1" s="1"/>
  <c r="L7362" i="1"/>
  <c r="M7362" i="1"/>
  <c r="I7363" i="1"/>
  <c r="J7363" i="1"/>
  <c r="O7363" i="1" s="1"/>
  <c r="M7363" i="1"/>
  <c r="I7364" i="1"/>
  <c r="J7364" i="1"/>
  <c r="O7364" i="1" s="1"/>
  <c r="K7364" i="1"/>
  <c r="L7364" i="1"/>
  <c r="M7364" i="1"/>
  <c r="N7364" i="1"/>
  <c r="I7365" i="1"/>
  <c r="J7365" i="1"/>
  <c r="O7365" i="1" s="1"/>
  <c r="K7365" i="1"/>
  <c r="L7365" i="1"/>
  <c r="M7365" i="1"/>
  <c r="N7365" i="1"/>
  <c r="I7366" i="1"/>
  <c r="K7366" i="1" s="1"/>
  <c r="J7366" i="1"/>
  <c r="O7366" i="1" s="1"/>
  <c r="L7366" i="1"/>
  <c r="M7366" i="1"/>
  <c r="N7366" i="1"/>
  <c r="I7367" i="1"/>
  <c r="N7367" i="1" s="1"/>
  <c r="J7367" i="1"/>
  <c r="O7367" i="1" s="1"/>
  <c r="M7367" i="1"/>
  <c r="I7368" i="1"/>
  <c r="J7368" i="1"/>
  <c r="O7368" i="1" s="1"/>
  <c r="K7368" i="1"/>
  <c r="I7369" i="1"/>
  <c r="J7369" i="1"/>
  <c r="O7369" i="1" s="1"/>
  <c r="L7369" i="1"/>
  <c r="I7370" i="1"/>
  <c r="J7370" i="1"/>
  <c r="O7370" i="1" s="1"/>
  <c r="K7370" i="1"/>
  <c r="L7370" i="1"/>
  <c r="I7371" i="1"/>
  <c r="J7371" i="1"/>
  <c r="O7371" i="1" s="1"/>
  <c r="I7372" i="1"/>
  <c r="J7372" i="1"/>
  <c r="O7372" i="1" s="1"/>
  <c r="K7372" i="1"/>
  <c r="L7372" i="1"/>
  <c r="M7372" i="1"/>
  <c r="N7372" i="1"/>
  <c r="I7373" i="1"/>
  <c r="J7373" i="1"/>
  <c r="O7373" i="1" s="1"/>
  <c r="K7373" i="1"/>
  <c r="L7373" i="1"/>
  <c r="M7373" i="1"/>
  <c r="N7373" i="1"/>
  <c r="I7374" i="1"/>
  <c r="K7374" i="1" s="1"/>
  <c r="J7374" i="1"/>
  <c r="O7374" i="1" s="1"/>
  <c r="L7374" i="1"/>
  <c r="N7374" i="1"/>
  <c r="I7375" i="1"/>
  <c r="J7375" i="1"/>
  <c r="O7375" i="1" s="1"/>
  <c r="I7376" i="1"/>
  <c r="J7376" i="1"/>
  <c r="O7376" i="1" s="1"/>
  <c r="K7376" i="1"/>
  <c r="N7376" i="1"/>
  <c r="I7377" i="1"/>
  <c r="L7377" i="1" s="1"/>
  <c r="J7377" i="1"/>
  <c r="O7377" i="1" s="1"/>
  <c r="K7377" i="1"/>
  <c r="I7378" i="1"/>
  <c r="K7378" i="1" s="1"/>
  <c r="J7378" i="1"/>
  <c r="O7378" i="1" s="1"/>
  <c r="M7378" i="1"/>
  <c r="I7379" i="1"/>
  <c r="J7379" i="1"/>
  <c r="O7379" i="1" s="1"/>
  <c r="K7379" i="1"/>
  <c r="L7379" i="1"/>
  <c r="M7379" i="1"/>
  <c r="N7379" i="1"/>
  <c r="I7380" i="1"/>
  <c r="J7380" i="1"/>
  <c r="O7380" i="1" s="1"/>
  <c r="K7380" i="1"/>
  <c r="L7380" i="1"/>
  <c r="M7380" i="1"/>
  <c r="N7380" i="1"/>
  <c r="I7381" i="1"/>
  <c r="J7381" i="1"/>
  <c r="O7381" i="1" s="1"/>
  <c r="K7381" i="1"/>
  <c r="L7381" i="1"/>
  <c r="M7381" i="1"/>
  <c r="N7381" i="1"/>
  <c r="I7382" i="1"/>
  <c r="M7382" i="1" s="1"/>
  <c r="J7382" i="1"/>
  <c r="O7382" i="1" s="1"/>
  <c r="N7382" i="1"/>
  <c r="I7383" i="1"/>
  <c r="N7383" i="1" s="1"/>
  <c r="J7383" i="1"/>
  <c r="O7383" i="1" s="1"/>
  <c r="I7384" i="1"/>
  <c r="J7384" i="1"/>
  <c r="O7384" i="1" s="1"/>
  <c r="N7384" i="1"/>
  <c r="I7385" i="1"/>
  <c r="L7385" i="1" s="1"/>
  <c r="J7385" i="1"/>
  <c r="O7385" i="1" s="1"/>
  <c r="I7386" i="1"/>
  <c r="N7386" i="1" s="1"/>
  <c r="J7386" i="1"/>
  <c r="O7386" i="1" s="1"/>
  <c r="K7386" i="1"/>
  <c r="L7386" i="1"/>
  <c r="M7386" i="1"/>
  <c r="I7387" i="1"/>
  <c r="L7387" i="1" s="1"/>
  <c r="J7387" i="1"/>
  <c r="O7387" i="1" s="1"/>
  <c r="K7387" i="1"/>
  <c r="M7387" i="1"/>
  <c r="N7387" i="1"/>
  <c r="I7388" i="1"/>
  <c r="J7388" i="1"/>
  <c r="O7388" i="1" s="1"/>
  <c r="K7388" i="1"/>
  <c r="L7388" i="1"/>
  <c r="M7388" i="1"/>
  <c r="N7388" i="1"/>
  <c r="I7389" i="1"/>
  <c r="J7389" i="1"/>
  <c r="O7389" i="1" s="1"/>
  <c r="K7389" i="1"/>
  <c r="L7389" i="1"/>
  <c r="M7389" i="1"/>
  <c r="N7389" i="1"/>
  <c r="I7390" i="1"/>
  <c r="J7390" i="1"/>
  <c r="O7390" i="1" s="1"/>
  <c r="L7390" i="1"/>
  <c r="I7391" i="1"/>
  <c r="J7391" i="1"/>
  <c r="O7391" i="1" s="1"/>
  <c r="M7391" i="1"/>
  <c r="N7391" i="1"/>
  <c r="I7392" i="1"/>
  <c r="J7392" i="1"/>
  <c r="O7392" i="1" s="1"/>
  <c r="I7393" i="1"/>
  <c r="J7393" i="1"/>
  <c r="O7393" i="1" s="1"/>
  <c r="K7393" i="1"/>
  <c r="L7393" i="1"/>
  <c r="I7394" i="1"/>
  <c r="J7394" i="1"/>
  <c r="O7394" i="1" s="1"/>
  <c r="I7395" i="1"/>
  <c r="J7395" i="1"/>
  <c r="O7395" i="1" s="1"/>
  <c r="L7395" i="1"/>
  <c r="M7395" i="1"/>
  <c r="I7396" i="1"/>
  <c r="J7396" i="1"/>
  <c r="O7396" i="1" s="1"/>
  <c r="K7396" i="1"/>
  <c r="L7396" i="1"/>
  <c r="M7396" i="1"/>
  <c r="N7396" i="1"/>
  <c r="I7397" i="1"/>
  <c r="J7397" i="1"/>
  <c r="O7397" i="1" s="1"/>
  <c r="K7397" i="1"/>
  <c r="L7397" i="1"/>
  <c r="M7397" i="1"/>
  <c r="N7397" i="1"/>
  <c r="I7398" i="1"/>
  <c r="J7398" i="1"/>
  <c r="O7398" i="1" s="1"/>
  <c r="L7398" i="1"/>
  <c r="I7399" i="1"/>
  <c r="N7399" i="1" s="1"/>
  <c r="J7399" i="1"/>
  <c r="O7399" i="1" s="1"/>
  <c r="M7399" i="1"/>
  <c r="I7400" i="1"/>
  <c r="J7400" i="1"/>
  <c r="O7400" i="1" s="1"/>
  <c r="I7401" i="1"/>
  <c r="J7401" i="1"/>
  <c r="O7401" i="1" s="1"/>
  <c r="K7401" i="1"/>
  <c r="L7401" i="1"/>
  <c r="I7402" i="1"/>
  <c r="J7402" i="1"/>
  <c r="O7402" i="1" s="1"/>
  <c r="K7402" i="1"/>
  <c r="L7402" i="1"/>
  <c r="I7403" i="1"/>
  <c r="M7403" i="1" s="1"/>
  <c r="J7403" i="1"/>
  <c r="O7403" i="1" s="1"/>
  <c r="L7403" i="1"/>
  <c r="I7404" i="1"/>
  <c r="J7404" i="1"/>
  <c r="O7404" i="1" s="1"/>
  <c r="K7404" i="1"/>
  <c r="L7404" i="1"/>
  <c r="M7404" i="1"/>
  <c r="N7404" i="1"/>
  <c r="I7405" i="1"/>
  <c r="J7405" i="1"/>
  <c r="O7405" i="1" s="1"/>
  <c r="K7405" i="1"/>
  <c r="L7405" i="1"/>
  <c r="M7405" i="1"/>
  <c r="N7405" i="1"/>
  <c r="I7406" i="1"/>
  <c r="K7406" i="1" s="1"/>
  <c r="J7406" i="1"/>
  <c r="O7406" i="1" s="1"/>
  <c r="L7406" i="1"/>
  <c r="N7406" i="1"/>
  <c r="I7407" i="1"/>
  <c r="N7407" i="1" s="1"/>
  <c r="J7407" i="1"/>
  <c r="O7407" i="1" s="1"/>
  <c r="I7408" i="1"/>
  <c r="J7408" i="1"/>
  <c r="O7408" i="1" s="1"/>
  <c r="K7408" i="1"/>
  <c r="N7408" i="1"/>
  <c r="I7409" i="1"/>
  <c r="L7409" i="1" s="1"/>
  <c r="J7409" i="1"/>
  <c r="O7409" i="1" s="1"/>
  <c r="K7409" i="1"/>
  <c r="I7410" i="1"/>
  <c r="J7410" i="1"/>
  <c r="O7410" i="1" s="1"/>
  <c r="I7411" i="1"/>
  <c r="J7411" i="1"/>
  <c r="O7411" i="1" s="1"/>
  <c r="K7411" i="1"/>
  <c r="M7411" i="1"/>
  <c r="I7412" i="1"/>
  <c r="J7412" i="1"/>
  <c r="O7412" i="1" s="1"/>
  <c r="K7412" i="1"/>
  <c r="L7412" i="1"/>
  <c r="M7412" i="1"/>
  <c r="N7412" i="1"/>
  <c r="I7413" i="1"/>
  <c r="J7413" i="1"/>
  <c r="O7413" i="1" s="1"/>
  <c r="K7413" i="1"/>
  <c r="L7413" i="1"/>
  <c r="M7413" i="1"/>
  <c r="N7413" i="1"/>
  <c r="I7414" i="1"/>
  <c r="J7414" i="1"/>
  <c r="O7414" i="1" s="1"/>
  <c r="I7415" i="1"/>
  <c r="J7415" i="1"/>
  <c r="O7415" i="1" s="1"/>
  <c r="N7415" i="1"/>
  <c r="I7416" i="1"/>
  <c r="J7416" i="1"/>
  <c r="O7416" i="1" s="1"/>
  <c r="N7416" i="1"/>
  <c r="I7417" i="1"/>
  <c r="J7417" i="1"/>
  <c r="O7417" i="1" s="1"/>
  <c r="I7418" i="1"/>
  <c r="N7418" i="1" s="1"/>
  <c r="J7418" i="1"/>
  <c r="O7418" i="1" s="1"/>
  <c r="K7418" i="1"/>
  <c r="L7418" i="1"/>
  <c r="M7418" i="1"/>
  <c r="I7419" i="1"/>
  <c r="L7419" i="1" s="1"/>
  <c r="J7419" i="1"/>
  <c r="O7419" i="1" s="1"/>
  <c r="K7419" i="1"/>
  <c r="M7419" i="1"/>
  <c r="N7419" i="1"/>
  <c r="I7420" i="1"/>
  <c r="J7420" i="1"/>
  <c r="O7420" i="1" s="1"/>
  <c r="K7420" i="1"/>
  <c r="L7420" i="1"/>
  <c r="M7420" i="1"/>
  <c r="N7420" i="1"/>
  <c r="I7421" i="1"/>
  <c r="J7421" i="1"/>
  <c r="O7421" i="1" s="1"/>
  <c r="K7421" i="1"/>
  <c r="L7421" i="1"/>
  <c r="M7421" i="1"/>
  <c r="N7421" i="1"/>
  <c r="I7422" i="1"/>
  <c r="J7422" i="1"/>
  <c r="O7422" i="1" s="1"/>
  <c r="L7422" i="1"/>
  <c r="M7422" i="1"/>
  <c r="I7423" i="1"/>
  <c r="J7423" i="1"/>
  <c r="O7423" i="1" s="1"/>
  <c r="M7423" i="1"/>
  <c r="I7424" i="1"/>
  <c r="K7424" i="1" s="1"/>
  <c r="J7424" i="1"/>
  <c r="O7424" i="1" s="1"/>
  <c r="N7424" i="1"/>
  <c r="I7425" i="1"/>
  <c r="J7425" i="1"/>
  <c r="O7425" i="1" s="1"/>
  <c r="K7425" i="1"/>
  <c r="L7425" i="1"/>
  <c r="I7426" i="1"/>
  <c r="L7426" i="1" s="1"/>
  <c r="J7426" i="1"/>
  <c r="O7426" i="1" s="1"/>
  <c r="M7426" i="1"/>
  <c r="I7427" i="1"/>
  <c r="J7427" i="1"/>
  <c r="O7427" i="1" s="1"/>
  <c r="L7427" i="1"/>
  <c r="M7427" i="1"/>
  <c r="I7428" i="1"/>
  <c r="J7428" i="1"/>
  <c r="O7428" i="1" s="1"/>
  <c r="K7428" i="1"/>
  <c r="L7428" i="1"/>
  <c r="M7428" i="1"/>
  <c r="N7428" i="1"/>
  <c r="I7429" i="1"/>
  <c r="J7429" i="1"/>
  <c r="O7429" i="1" s="1"/>
  <c r="K7429" i="1"/>
  <c r="L7429" i="1"/>
  <c r="M7429" i="1"/>
  <c r="N7429" i="1"/>
  <c r="I7430" i="1"/>
  <c r="K7430" i="1" s="1"/>
  <c r="J7430" i="1"/>
  <c r="O7430" i="1" s="1"/>
  <c r="L7430" i="1"/>
  <c r="M7430" i="1"/>
  <c r="N7430" i="1"/>
  <c r="I7431" i="1"/>
  <c r="N7431" i="1" s="1"/>
  <c r="J7431" i="1"/>
  <c r="O7431" i="1" s="1"/>
  <c r="M7431" i="1"/>
  <c r="I7432" i="1"/>
  <c r="K7432" i="1" s="1"/>
  <c r="J7432" i="1"/>
  <c r="O7432" i="1" s="1"/>
  <c r="I7433" i="1"/>
  <c r="J7433" i="1"/>
  <c r="O7433" i="1" s="1"/>
  <c r="K7433" i="1"/>
  <c r="L7433" i="1"/>
  <c r="I7434" i="1"/>
  <c r="J7434" i="1"/>
  <c r="O7434" i="1" s="1"/>
  <c r="K7434" i="1"/>
  <c r="I7435" i="1"/>
  <c r="N7435" i="1" s="1"/>
  <c r="J7435" i="1"/>
  <c r="O7435" i="1" s="1"/>
  <c r="I7436" i="1"/>
  <c r="J7436" i="1"/>
  <c r="O7436" i="1" s="1"/>
  <c r="K7436" i="1"/>
  <c r="L7436" i="1"/>
  <c r="M7436" i="1"/>
  <c r="N7436" i="1"/>
  <c r="I7437" i="1"/>
  <c r="J7437" i="1"/>
  <c r="O7437" i="1" s="1"/>
  <c r="K7437" i="1"/>
  <c r="L7437" i="1"/>
  <c r="M7437" i="1"/>
  <c r="N7437" i="1"/>
  <c r="I7438" i="1"/>
  <c r="K7438" i="1" s="1"/>
  <c r="J7438" i="1"/>
  <c r="O7438" i="1" s="1"/>
  <c r="L7438" i="1"/>
  <c r="N7438" i="1"/>
  <c r="I7439" i="1"/>
  <c r="J7439" i="1"/>
  <c r="O7439" i="1" s="1"/>
  <c r="I7440" i="1"/>
  <c r="J7440" i="1"/>
  <c r="O7440" i="1" s="1"/>
  <c r="K7440" i="1"/>
  <c r="N7440" i="1"/>
  <c r="I7441" i="1"/>
  <c r="L7441" i="1" s="1"/>
  <c r="J7441" i="1"/>
  <c r="O7441" i="1" s="1"/>
  <c r="K7441" i="1"/>
  <c r="I7442" i="1"/>
  <c r="J7442" i="1"/>
  <c r="O7442" i="1" s="1"/>
  <c r="M7442" i="1"/>
  <c r="I7443" i="1"/>
  <c r="J7443" i="1"/>
  <c r="O7443" i="1" s="1"/>
  <c r="K7443" i="1"/>
  <c r="L7443" i="1"/>
  <c r="M7443" i="1"/>
  <c r="N7443" i="1"/>
  <c r="I7444" i="1"/>
  <c r="J7444" i="1"/>
  <c r="O7444" i="1" s="1"/>
  <c r="K7444" i="1"/>
  <c r="L7444" i="1"/>
  <c r="M7444" i="1"/>
  <c r="N7444" i="1"/>
  <c r="I7445" i="1"/>
  <c r="J7445" i="1"/>
  <c r="O7445" i="1" s="1"/>
  <c r="K7445" i="1"/>
  <c r="L7445" i="1"/>
  <c r="M7445" i="1"/>
  <c r="N7445" i="1"/>
  <c r="I7446" i="1"/>
  <c r="J7446" i="1"/>
  <c r="O7446" i="1" s="1"/>
  <c r="N7446" i="1"/>
  <c r="I7447" i="1"/>
  <c r="J7447" i="1"/>
  <c r="O7447" i="1" s="1"/>
  <c r="M7447" i="1"/>
  <c r="N7447" i="1"/>
  <c r="I7448" i="1"/>
  <c r="J7448" i="1"/>
  <c r="O7448" i="1" s="1"/>
  <c r="I7449" i="1"/>
  <c r="J7449" i="1"/>
  <c r="O7449" i="1" s="1"/>
  <c r="L7449" i="1"/>
  <c r="I7450" i="1"/>
  <c r="N7450" i="1" s="1"/>
  <c r="J7450" i="1"/>
  <c r="O7450" i="1" s="1"/>
  <c r="K7450" i="1"/>
  <c r="L7450" i="1"/>
  <c r="M7450" i="1"/>
  <c r="I7451" i="1"/>
  <c r="L7451" i="1" s="1"/>
  <c r="J7451" i="1"/>
  <c r="O7451" i="1" s="1"/>
  <c r="K7451" i="1"/>
  <c r="M7451" i="1"/>
  <c r="N7451" i="1"/>
  <c r="I7452" i="1"/>
  <c r="J7452" i="1"/>
  <c r="O7452" i="1" s="1"/>
  <c r="K7452" i="1"/>
  <c r="L7452" i="1"/>
  <c r="M7452" i="1"/>
  <c r="N7452" i="1"/>
  <c r="I7453" i="1"/>
  <c r="J7453" i="1"/>
  <c r="O7453" i="1" s="1"/>
  <c r="K7453" i="1"/>
  <c r="L7453" i="1"/>
  <c r="M7453" i="1"/>
  <c r="N7453" i="1"/>
  <c r="I7454" i="1"/>
  <c r="J7454" i="1"/>
  <c r="O7454" i="1" s="1"/>
  <c r="I7455" i="1"/>
  <c r="M7455" i="1" s="1"/>
  <c r="J7455" i="1"/>
  <c r="O7455" i="1" s="1"/>
  <c r="N7455" i="1"/>
  <c r="I7456" i="1"/>
  <c r="J7456" i="1"/>
  <c r="O7456" i="1" s="1"/>
  <c r="I7457" i="1"/>
  <c r="J7457" i="1"/>
  <c r="O7457" i="1" s="1"/>
  <c r="K7457" i="1"/>
  <c r="I7458" i="1"/>
  <c r="J7458" i="1"/>
  <c r="O7458" i="1" s="1"/>
  <c r="I7459" i="1"/>
  <c r="J7459" i="1"/>
  <c r="O7459" i="1" s="1"/>
  <c r="L7459" i="1"/>
  <c r="I7460" i="1"/>
  <c r="J7460" i="1"/>
  <c r="O7460" i="1" s="1"/>
  <c r="K7460" i="1"/>
  <c r="L7460" i="1"/>
  <c r="M7460" i="1"/>
  <c r="N7460" i="1"/>
  <c r="I7461" i="1"/>
  <c r="J7461" i="1"/>
  <c r="O7461" i="1" s="1"/>
  <c r="K7461" i="1"/>
  <c r="L7461" i="1"/>
  <c r="M7461" i="1"/>
  <c r="N7461" i="1"/>
  <c r="I7462" i="1"/>
  <c r="J7462" i="1"/>
  <c r="O7462" i="1" s="1"/>
  <c r="I7463" i="1"/>
  <c r="N7463" i="1" s="1"/>
  <c r="J7463" i="1"/>
  <c r="O7463" i="1" s="1"/>
  <c r="M7463" i="1"/>
  <c r="I7464" i="1"/>
  <c r="J7464" i="1"/>
  <c r="O7464" i="1" s="1"/>
  <c r="I7465" i="1"/>
  <c r="J7465" i="1"/>
  <c r="O7465" i="1" s="1"/>
  <c r="K7465" i="1"/>
  <c r="I7466" i="1"/>
  <c r="J7466" i="1"/>
  <c r="O7466" i="1" s="1"/>
  <c r="K7466" i="1"/>
  <c r="L7466" i="1"/>
  <c r="I7467" i="1"/>
  <c r="M7467" i="1" s="1"/>
  <c r="J7467" i="1"/>
  <c r="O7467" i="1" s="1"/>
  <c r="L7467" i="1"/>
  <c r="I7468" i="1"/>
  <c r="J7468" i="1"/>
  <c r="O7468" i="1" s="1"/>
  <c r="K7468" i="1"/>
  <c r="L7468" i="1"/>
  <c r="M7468" i="1"/>
  <c r="N7468" i="1"/>
  <c r="I7469" i="1"/>
  <c r="J7469" i="1"/>
  <c r="O7469" i="1" s="1"/>
  <c r="K7469" i="1"/>
  <c r="L7469" i="1"/>
  <c r="M7469" i="1"/>
  <c r="N7469" i="1"/>
  <c r="I7470" i="1"/>
  <c r="K7470" i="1" s="1"/>
  <c r="J7470" i="1"/>
  <c r="O7470" i="1" s="1"/>
  <c r="L7470" i="1"/>
  <c r="N7470" i="1"/>
  <c r="I7471" i="1"/>
  <c r="J7471" i="1"/>
  <c r="O7471" i="1" s="1"/>
  <c r="I7472" i="1"/>
  <c r="J7472" i="1"/>
  <c r="O7472" i="1" s="1"/>
  <c r="K7472" i="1"/>
  <c r="N7472" i="1"/>
  <c r="I7473" i="1"/>
  <c r="L7473" i="1" s="1"/>
  <c r="J7473" i="1"/>
  <c r="O7473" i="1" s="1"/>
  <c r="K7473" i="1"/>
  <c r="I7474" i="1"/>
  <c r="J7474" i="1"/>
  <c r="O7474" i="1" s="1"/>
  <c r="K7474" i="1"/>
  <c r="M7474" i="1"/>
  <c r="I7475" i="1"/>
  <c r="J7475" i="1"/>
  <c r="O7475" i="1" s="1"/>
  <c r="I7476" i="1"/>
  <c r="J7476" i="1"/>
  <c r="O7476" i="1" s="1"/>
  <c r="K7476" i="1"/>
  <c r="L7476" i="1"/>
  <c r="M7476" i="1"/>
  <c r="N7476" i="1"/>
  <c r="I7477" i="1"/>
  <c r="J7477" i="1"/>
  <c r="O7477" i="1" s="1"/>
  <c r="K7477" i="1"/>
  <c r="L7477" i="1"/>
  <c r="M7477" i="1"/>
  <c r="N7477" i="1"/>
  <c r="I7478" i="1"/>
  <c r="J7478" i="1"/>
  <c r="O7478" i="1" s="1"/>
  <c r="M7478" i="1"/>
  <c r="N7478" i="1"/>
  <c r="I7479" i="1"/>
  <c r="J7479" i="1"/>
  <c r="O7479" i="1" s="1"/>
  <c r="M7479" i="1"/>
  <c r="N7479" i="1"/>
  <c r="I7480" i="1"/>
  <c r="N7480" i="1" s="1"/>
  <c r="J7480" i="1"/>
  <c r="O7480" i="1" s="1"/>
  <c r="I7481" i="1"/>
  <c r="J7481" i="1"/>
  <c r="O7481" i="1" s="1"/>
  <c r="L7481" i="1"/>
  <c r="I7482" i="1"/>
  <c r="N7482" i="1" s="1"/>
  <c r="J7482" i="1"/>
  <c r="O7482" i="1" s="1"/>
  <c r="K7482" i="1"/>
  <c r="L7482" i="1"/>
  <c r="M7482" i="1"/>
  <c r="I7483" i="1"/>
  <c r="L7483" i="1" s="1"/>
  <c r="J7483" i="1"/>
  <c r="O7483" i="1" s="1"/>
  <c r="K7483" i="1"/>
  <c r="M7483" i="1"/>
  <c r="N7483" i="1"/>
  <c r="I7484" i="1"/>
  <c r="J7484" i="1"/>
  <c r="O7484" i="1" s="1"/>
  <c r="K7484" i="1"/>
  <c r="L7484" i="1"/>
  <c r="M7484" i="1"/>
  <c r="N7484" i="1"/>
  <c r="I7485" i="1"/>
  <c r="J7485" i="1"/>
  <c r="O7485" i="1" s="1"/>
  <c r="K7485" i="1"/>
  <c r="L7485" i="1"/>
  <c r="M7485" i="1"/>
  <c r="N7485" i="1"/>
  <c r="I7486" i="1"/>
  <c r="L7486" i="1" s="1"/>
  <c r="J7486" i="1"/>
  <c r="O7486" i="1" s="1"/>
  <c r="M7486" i="1"/>
  <c r="I7487" i="1"/>
  <c r="J7487" i="1"/>
  <c r="O7487" i="1" s="1"/>
  <c r="I7488" i="1"/>
  <c r="J7488" i="1"/>
  <c r="O7488" i="1" s="1"/>
  <c r="N7488" i="1"/>
  <c r="I7489" i="1"/>
  <c r="J7489" i="1"/>
  <c r="O7489" i="1" s="1"/>
  <c r="K7489" i="1"/>
  <c r="L7489" i="1"/>
  <c r="I7490" i="1"/>
  <c r="J7490" i="1"/>
  <c r="O7490" i="1" s="1"/>
  <c r="M7490" i="1"/>
  <c r="I7491" i="1"/>
  <c r="J7491" i="1"/>
  <c r="O7491" i="1" s="1"/>
  <c r="L7491" i="1"/>
  <c r="M7491" i="1"/>
  <c r="I7492" i="1"/>
  <c r="J7492" i="1"/>
  <c r="O7492" i="1" s="1"/>
  <c r="K7492" i="1"/>
  <c r="L7492" i="1"/>
  <c r="M7492" i="1"/>
  <c r="N7492" i="1"/>
  <c r="I7493" i="1"/>
  <c r="J7493" i="1"/>
  <c r="O7493" i="1" s="1"/>
  <c r="K7493" i="1"/>
  <c r="L7493" i="1"/>
  <c r="M7493" i="1"/>
  <c r="N7493" i="1"/>
  <c r="I7494" i="1"/>
  <c r="K7494" i="1" s="1"/>
  <c r="J7494" i="1"/>
  <c r="O7494" i="1" s="1"/>
  <c r="M7494" i="1"/>
  <c r="I7495" i="1"/>
  <c r="N7495" i="1" s="1"/>
  <c r="J7495" i="1"/>
  <c r="O7495" i="1" s="1"/>
  <c r="M7495" i="1"/>
  <c r="I7496" i="1"/>
  <c r="J7496" i="1"/>
  <c r="O7496" i="1" s="1"/>
  <c r="I7497" i="1"/>
  <c r="J7497" i="1"/>
  <c r="O7497" i="1" s="1"/>
  <c r="K7497" i="1"/>
  <c r="L7497" i="1"/>
  <c r="I7498" i="1"/>
  <c r="J7498" i="1"/>
  <c r="O7498" i="1" s="1"/>
  <c r="I7499" i="1"/>
  <c r="M7499" i="1" s="1"/>
  <c r="J7499" i="1"/>
  <c r="O7499" i="1" s="1"/>
  <c r="K7499" i="1"/>
  <c r="L7499" i="1"/>
  <c r="N7499" i="1"/>
  <c r="I7500" i="1"/>
  <c r="J7500" i="1"/>
  <c r="O7500" i="1" s="1"/>
  <c r="K7500" i="1"/>
  <c r="L7500" i="1"/>
  <c r="M7500" i="1"/>
  <c r="N7500" i="1"/>
  <c r="I7501" i="1"/>
  <c r="J7501" i="1"/>
  <c r="O7501" i="1" s="1"/>
  <c r="K7501" i="1"/>
  <c r="L7501" i="1"/>
  <c r="M7501" i="1"/>
  <c r="N7501" i="1"/>
  <c r="I7502" i="1"/>
  <c r="K7502" i="1" s="1"/>
  <c r="J7502" i="1"/>
  <c r="O7502" i="1" s="1"/>
  <c r="L7502" i="1"/>
  <c r="N7502" i="1"/>
  <c r="I7503" i="1"/>
  <c r="J7503" i="1"/>
  <c r="O7503" i="1" s="1"/>
  <c r="N7503" i="1"/>
  <c r="I7504" i="1"/>
  <c r="J7504" i="1"/>
  <c r="O7504" i="1" s="1"/>
  <c r="K7504" i="1"/>
  <c r="N7504" i="1"/>
  <c r="I7505" i="1"/>
  <c r="L7505" i="1" s="1"/>
  <c r="J7505" i="1"/>
  <c r="O7505" i="1" s="1"/>
  <c r="K7505" i="1"/>
  <c r="I7506" i="1"/>
  <c r="J7506" i="1"/>
  <c r="O7506" i="1" s="1"/>
  <c r="K7506" i="1"/>
  <c r="M7506" i="1"/>
  <c r="I7507" i="1"/>
  <c r="M7507" i="1" s="1"/>
  <c r="J7507" i="1"/>
  <c r="O7507" i="1" s="1"/>
  <c r="L7507" i="1"/>
  <c r="N7507" i="1"/>
  <c r="I7508" i="1"/>
  <c r="J7508" i="1"/>
  <c r="O7508" i="1" s="1"/>
  <c r="K7508" i="1"/>
  <c r="L7508" i="1"/>
  <c r="M7508" i="1"/>
  <c r="N7508" i="1"/>
  <c r="I7509" i="1"/>
  <c r="J7509" i="1"/>
  <c r="O7509" i="1" s="1"/>
  <c r="K7509" i="1"/>
  <c r="L7509" i="1"/>
  <c r="M7509" i="1"/>
  <c r="N7509" i="1"/>
  <c r="I7510" i="1"/>
  <c r="J7510" i="1"/>
  <c r="O7510" i="1" s="1"/>
  <c r="M7510" i="1"/>
  <c r="N7510" i="1"/>
  <c r="I7511" i="1"/>
  <c r="J7511" i="1"/>
  <c r="O7511" i="1" s="1"/>
  <c r="I7512" i="1"/>
  <c r="J7512" i="1"/>
  <c r="O7512" i="1" s="1"/>
  <c r="I7513" i="1"/>
  <c r="J7513" i="1"/>
  <c r="O7513" i="1" s="1"/>
  <c r="L7513" i="1"/>
  <c r="I7514" i="1"/>
  <c r="N7514" i="1" s="1"/>
  <c r="J7514" i="1"/>
  <c r="O7514" i="1" s="1"/>
  <c r="K7514" i="1"/>
  <c r="L7514" i="1"/>
  <c r="M7514" i="1"/>
  <c r="I7515" i="1"/>
  <c r="L7515" i="1" s="1"/>
  <c r="J7515" i="1"/>
  <c r="O7515" i="1" s="1"/>
  <c r="K7515" i="1"/>
  <c r="M7515" i="1"/>
  <c r="N7515" i="1"/>
  <c r="I7516" i="1"/>
  <c r="J7516" i="1"/>
  <c r="O7516" i="1" s="1"/>
  <c r="K7516" i="1"/>
  <c r="L7516" i="1"/>
  <c r="M7516" i="1"/>
  <c r="N7516" i="1"/>
  <c r="I7517" i="1"/>
  <c r="J7517" i="1"/>
  <c r="O7517" i="1" s="1"/>
  <c r="K7517" i="1"/>
  <c r="L7517" i="1"/>
  <c r="M7517" i="1"/>
  <c r="N7517" i="1"/>
  <c r="I7518" i="1"/>
  <c r="J7518" i="1"/>
  <c r="O7518" i="1" s="1"/>
  <c r="I7519" i="1"/>
  <c r="J7519" i="1"/>
  <c r="O7519" i="1" s="1"/>
  <c r="N7519" i="1"/>
  <c r="I7520" i="1"/>
  <c r="J7520" i="1"/>
  <c r="O7520" i="1" s="1"/>
  <c r="K7520" i="1"/>
  <c r="N7520" i="1"/>
  <c r="I7521" i="1"/>
  <c r="J7521" i="1"/>
  <c r="O7521" i="1" s="1"/>
  <c r="K7521" i="1"/>
  <c r="I7522" i="1"/>
  <c r="J7522" i="1"/>
  <c r="O7522" i="1" s="1"/>
  <c r="L7522" i="1"/>
  <c r="M7522" i="1"/>
  <c r="I7523" i="1"/>
  <c r="J7523" i="1"/>
  <c r="O7523" i="1" s="1"/>
  <c r="L7523" i="1"/>
  <c r="I7524" i="1"/>
  <c r="J7524" i="1"/>
  <c r="O7524" i="1" s="1"/>
  <c r="K7524" i="1"/>
  <c r="L7524" i="1"/>
  <c r="M7524" i="1"/>
  <c r="N7524" i="1"/>
  <c r="I7525" i="1"/>
  <c r="J7525" i="1"/>
  <c r="O7525" i="1" s="1"/>
  <c r="K7525" i="1"/>
  <c r="L7525" i="1"/>
  <c r="M7525" i="1"/>
  <c r="N7525" i="1"/>
  <c r="I7526" i="1"/>
  <c r="J7526" i="1"/>
  <c r="O7526" i="1" s="1"/>
  <c r="N7526" i="1"/>
  <c r="I7527" i="1"/>
  <c r="N7527" i="1" s="1"/>
  <c r="J7527" i="1"/>
  <c r="O7527" i="1" s="1"/>
  <c r="M7527" i="1"/>
  <c r="I7528" i="1"/>
  <c r="J7528" i="1"/>
  <c r="O7528" i="1" s="1"/>
  <c r="K7528" i="1"/>
  <c r="I7529" i="1"/>
  <c r="J7529" i="1"/>
  <c r="O7529" i="1" s="1"/>
  <c r="I7530" i="1"/>
  <c r="K7530" i="1" s="1"/>
  <c r="J7530" i="1"/>
  <c r="O7530" i="1" s="1"/>
  <c r="L7530" i="1"/>
  <c r="I7531" i="1"/>
  <c r="M7531" i="1" s="1"/>
  <c r="J7531" i="1"/>
  <c r="O7531" i="1" s="1"/>
  <c r="K7531" i="1"/>
  <c r="L7531" i="1"/>
  <c r="N7531" i="1"/>
  <c r="I7532" i="1"/>
  <c r="J7532" i="1"/>
  <c r="O7532" i="1" s="1"/>
  <c r="K7532" i="1"/>
  <c r="L7532" i="1"/>
  <c r="M7532" i="1"/>
  <c r="N7532" i="1"/>
  <c r="I7533" i="1"/>
  <c r="J7533" i="1"/>
  <c r="O7533" i="1" s="1"/>
  <c r="K7533" i="1"/>
  <c r="L7533" i="1"/>
  <c r="M7533" i="1"/>
  <c r="N7533" i="1"/>
  <c r="I7534" i="1"/>
  <c r="K7534" i="1" s="1"/>
  <c r="J7534" i="1"/>
  <c r="O7534" i="1" s="1"/>
  <c r="L7534" i="1"/>
  <c r="N7534" i="1"/>
  <c r="I7535" i="1"/>
  <c r="J7535" i="1"/>
  <c r="O7535" i="1" s="1"/>
  <c r="N7535" i="1"/>
  <c r="I7536" i="1"/>
  <c r="J7536" i="1"/>
  <c r="O7536" i="1" s="1"/>
  <c r="K7536" i="1"/>
  <c r="N7536" i="1"/>
  <c r="I7537" i="1"/>
  <c r="L7537" i="1" s="1"/>
  <c r="J7537" i="1"/>
  <c r="O7537" i="1" s="1"/>
  <c r="K7537" i="1"/>
  <c r="I7538" i="1"/>
  <c r="J7538" i="1"/>
  <c r="O7538" i="1" s="1"/>
  <c r="K7538" i="1"/>
  <c r="I7539" i="1"/>
  <c r="J7539" i="1"/>
  <c r="O7539" i="1" s="1"/>
  <c r="M7539" i="1"/>
  <c r="I7540" i="1"/>
  <c r="J7540" i="1"/>
  <c r="O7540" i="1" s="1"/>
  <c r="K7540" i="1"/>
  <c r="L7540" i="1"/>
  <c r="M7540" i="1"/>
  <c r="N7540" i="1"/>
  <c r="I7541" i="1"/>
  <c r="J7541" i="1"/>
  <c r="O7541" i="1" s="1"/>
  <c r="K7541" i="1"/>
  <c r="L7541" i="1"/>
  <c r="M7541" i="1"/>
  <c r="N7541" i="1"/>
  <c r="I7542" i="1"/>
  <c r="J7542" i="1"/>
  <c r="O7542" i="1" s="1"/>
  <c r="M7542" i="1"/>
  <c r="I7543" i="1"/>
  <c r="J7543" i="1"/>
  <c r="O7543" i="1" s="1"/>
  <c r="M7543" i="1"/>
  <c r="N7543" i="1"/>
  <c r="I7544" i="1"/>
  <c r="J7544" i="1"/>
  <c r="O7544" i="1" s="1"/>
  <c r="I7545" i="1"/>
  <c r="J7545" i="1"/>
  <c r="O7545" i="1" s="1"/>
  <c r="L7545" i="1"/>
  <c r="I7546" i="1"/>
  <c r="N7546" i="1" s="1"/>
  <c r="J7546" i="1"/>
  <c r="O7546" i="1" s="1"/>
  <c r="K7546" i="1"/>
  <c r="L7546" i="1"/>
  <c r="M7546" i="1"/>
  <c r="I7547" i="1"/>
  <c r="L7547" i="1" s="1"/>
  <c r="J7547" i="1"/>
  <c r="O7547" i="1" s="1"/>
  <c r="K7547" i="1"/>
  <c r="M7547" i="1"/>
  <c r="N7547" i="1"/>
  <c r="I7548" i="1"/>
  <c r="J7548" i="1"/>
  <c r="O7548" i="1" s="1"/>
  <c r="K7548" i="1"/>
  <c r="L7548" i="1"/>
  <c r="M7548" i="1"/>
  <c r="N7548" i="1"/>
  <c r="I7549" i="1"/>
  <c r="J7549" i="1"/>
  <c r="O7549" i="1" s="1"/>
  <c r="K7549" i="1"/>
  <c r="L7549" i="1"/>
  <c r="M7549" i="1"/>
  <c r="N7549" i="1"/>
  <c r="I7550" i="1"/>
  <c r="J7550" i="1"/>
  <c r="O7550" i="1" s="1"/>
  <c r="M7550" i="1"/>
  <c r="I7551" i="1"/>
  <c r="J7551" i="1"/>
  <c r="O7551" i="1" s="1"/>
  <c r="M7551" i="1"/>
  <c r="N7551" i="1"/>
  <c r="I7552" i="1"/>
  <c r="J7552" i="1"/>
  <c r="O7552" i="1" s="1"/>
  <c r="K7552" i="1"/>
  <c r="N7552" i="1"/>
  <c r="I7553" i="1"/>
  <c r="K7553" i="1" s="1"/>
  <c r="J7553" i="1"/>
  <c r="O7553" i="1" s="1"/>
  <c r="L7553" i="1"/>
  <c r="I7554" i="1"/>
  <c r="J7554" i="1"/>
  <c r="O7554" i="1" s="1"/>
  <c r="L7554" i="1"/>
  <c r="M7554" i="1"/>
  <c r="I7555" i="1"/>
  <c r="L7555" i="1" s="1"/>
  <c r="J7555" i="1"/>
  <c r="O7555" i="1" s="1"/>
  <c r="M7555" i="1"/>
  <c r="I7556" i="1"/>
  <c r="J7556" i="1"/>
  <c r="O7556" i="1" s="1"/>
  <c r="K7556" i="1"/>
  <c r="L7556" i="1"/>
  <c r="M7556" i="1"/>
  <c r="N7556" i="1"/>
  <c r="I7557" i="1"/>
  <c r="J7557" i="1"/>
  <c r="O7557" i="1" s="1"/>
  <c r="K7557" i="1"/>
  <c r="L7557" i="1"/>
  <c r="M7557" i="1"/>
  <c r="N7557" i="1"/>
  <c r="I7558" i="1"/>
  <c r="K7558" i="1" s="1"/>
  <c r="J7558" i="1"/>
  <c r="O7558" i="1" s="1"/>
  <c r="M7558" i="1"/>
  <c r="I7559" i="1"/>
  <c r="N7559" i="1" s="1"/>
  <c r="J7559" i="1"/>
  <c r="O7559" i="1" s="1"/>
  <c r="M7559" i="1"/>
  <c r="I7560" i="1"/>
  <c r="J7560" i="1"/>
  <c r="O7560" i="1" s="1"/>
  <c r="K7560" i="1"/>
  <c r="I7561" i="1"/>
  <c r="K7561" i="1" s="1"/>
  <c r="J7561" i="1"/>
  <c r="O7561" i="1" s="1"/>
  <c r="L7561" i="1"/>
  <c r="I7562" i="1"/>
  <c r="J7562" i="1"/>
  <c r="O7562" i="1" s="1"/>
  <c r="I7563" i="1"/>
  <c r="J7563" i="1"/>
  <c r="O7563" i="1" s="1"/>
  <c r="I7564" i="1"/>
  <c r="J7564" i="1"/>
  <c r="O7564" i="1" s="1"/>
  <c r="K7564" i="1"/>
  <c r="L7564" i="1"/>
  <c r="M7564" i="1"/>
  <c r="N7564" i="1"/>
  <c r="I7565" i="1"/>
  <c r="J7565" i="1"/>
  <c r="O7565" i="1" s="1"/>
  <c r="K7565" i="1"/>
  <c r="L7565" i="1"/>
  <c r="M7565" i="1"/>
  <c r="N7565" i="1"/>
  <c r="I7566" i="1"/>
  <c r="K7566" i="1" s="1"/>
  <c r="J7566" i="1"/>
  <c r="O7566" i="1" s="1"/>
  <c r="L7566" i="1"/>
  <c r="N7566" i="1"/>
  <c r="I7567" i="1"/>
  <c r="J7567" i="1"/>
  <c r="O7567" i="1" s="1"/>
  <c r="I7568" i="1"/>
  <c r="J7568" i="1"/>
  <c r="O7568" i="1" s="1"/>
  <c r="K7568" i="1"/>
  <c r="N7568" i="1"/>
  <c r="I7569" i="1"/>
  <c r="L7569" i="1" s="1"/>
  <c r="J7569" i="1"/>
  <c r="O7569" i="1" s="1"/>
  <c r="K7569" i="1"/>
  <c r="I7570" i="1"/>
  <c r="J7570" i="1"/>
  <c r="O7570" i="1" s="1"/>
  <c r="K7570" i="1"/>
  <c r="M7570" i="1"/>
  <c r="I7571" i="1"/>
  <c r="K7571" i="1" s="1"/>
  <c r="J7571" i="1"/>
  <c r="O7571" i="1" s="1"/>
  <c r="L7571" i="1"/>
  <c r="I7572" i="1"/>
  <c r="J7572" i="1"/>
  <c r="O7572" i="1" s="1"/>
  <c r="K7572" i="1"/>
  <c r="L7572" i="1"/>
  <c r="M7572" i="1"/>
  <c r="N7572" i="1"/>
  <c r="I7573" i="1"/>
  <c r="J7573" i="1"/>
  <c r="O7573" i="1" s="1"/>
  <c r="K7573" i="1"/>
  <c r="L7573" i="1"/>
  <c r="M7573" i="1"/>
  <c r="N7573" i="1"/>
  <c r="I7574" i="1"/>
  <c r="J7574" i="1"/>
  <c r="O7574" i="1" s="1"/>
  <c r="M7574" i="1"/>
  <c r="N7574" i="1"/>
  <c r="I7575" i="1"/>
  <c r="J7575" i="1"/>
  <c r="O7575" i="1" s="1"/>
  <c r="M7575" i="1"/>
  <c r="I7576" i="1"/>
  <c r="J7576" i="1"/>
  <c r="O7576" i="1" s="1"/>
  <c r="N7576" i="1"/>
  <c r="I7577" i="1"/>
  <c r="J7577" i="1"/>
  <c r="O7577" i="1" s="1"/>
  <c r="L7577" i="1"/>
  <c r="I7578" i="1"/>
  <c r="N7578" i="1" s="1"/>
  <c r="J7578" i="1"/>
  <c r="O7578" i="1" s="1"/>
  <c r="K7578" i="1"/>
  <c r="L7578" i="1"/>
  <c r="M7578" i="1"/>
  <c r="I7579" i="1"/>
  <c r="L7579" i="1" s="1"/>
  <c r="J7579" i="1"/>
  <c r="O7579" i="1" s="1"/>
  <c r="K7579" i="1"/>
  <c r="M7579" i="1"/>
  <c r="N7579" i="1"/>
  <c r="I7580" i="1"/>
  <c r="J7580" i="1"/>
  <c r="O7580" i="1" s="1"/>
  <c r="K7580" i="1"/>
  <c r="L7580" i="1"/>
  <c r="M7580" i="1"/>
  <c r="N7580" i="1"/>
  <c r="I7581" i="1"/>
  <c r="J7581" i="1"/>
  <c r="O7581" i="1" s="1"/>
  <c r="K7581" i="1"/>
  <c r="L7581" i="1"/>
  <c r="M7581" i="1"/>
  <c r="N7581" i="1"/>
  <c r="I7582" i="1"/>
  <c r="J7582" i="1"/>
  <c r="O7582" i="1" s="1"/>
  <c r="L7582" i="1"/>
  <c r="M7582" i="1"/>
  <c r="I7583" i="1"/>
  <c r="J7583" i="1"/>
  <c r="O7583" i="1" s="1"/>
  <c r="M7583" i="1"/>
  <c r="N7583" i="1"/>
  <c r="I7584" i="1"/>
  <c r="J7584" i="1"/>
  <c r="O7584" i="1" s="1"/>
  <c r="I7585" i="1"/>
  <c r="J7585" i="1"/>
  <c r="O7585" i="1" s="1"/>
  <c r="I7586" i="1"/>
  <c r="J7586" i="1"/>
  <c r="O7586" i="1" s="1"/>
  <c r="L7586" i="1"/>
  <c r="I7587" i="1"/>
  <c r="J7587" i="1"/>
  <c r="O7587" i="1" s="1"/>
  <c r="I7588" i="1"/>
  <c r="J7588" i="1"/>
  <c r="O7588" i="1" s="1"/>
  <c r="K7588" i="1"/>
  <c r="L7588" i="1"/>
  <c r="M7588" i="1"/>
  <c r="N7588" i="1"/>
  <c r="I7589" i="1"/>
  <c r="J7589" i="1"/>
  <c r="O7589" i="1" s="1"/>
  <c r="K7589" i="1"/>
  <c r="L7589" i="1"/>
  <c r="M7589" i="1"/>
  <c r="N7589" i="1"/>
  <c r="I7590" i="1"/>
  <c r="K7590" i="1" s="1"/>
  <c r="J7590" i="1"/>
  <c r="O7590" i="1" s="1"/>
  <c r="L7590" i="1"/>
  <c r="M7590" i="1"/>
  <c r="N7590" i="1"/>
  <c r="I7591" i="1"/>
  <c r="N7591" i="1" s="1"/>
  <c r="J7591" i="1"/>
  <c r="O7591" i="1" s="1"/>
  <c r="M7591" i="1"/>
  <c r="I7592" i="1"/>
  <c r="J7592" i="1"/>
  <c r="O7592" i="1" s="1"/>
  <c r="I7593" i="1"/>
  <c r="J7593" i="1"/>
  <c r="O7593" i="1" s="1"/>
  <c r="I7594" i="1"/>
  <c r="J7594" i="1"/>
  <c r="O7594" i="1" s="1"/>
  <c r="L7594" i="1"/>
  <c r="I7595" i="1"/>
  <c r="M7595" i="1" s="1"/>
  <c r="J7595" i="1"/>
  <c r="O7595" i="1" s="1"/>
  <c r="K7595" i="1"/>
  <c r="L7595" i="1"/>
  <c r="N7595" i="1"/>
  <c r="I7596" i="1"/>
  <c r="J7596" i="1"/>
  <c r="O7596" i="1" s="1"/>
  <c r="K7596" i="1"/>
  <c r="L7596" i="1"/>
  <c r="M7596" i="1"/>
  <c r="N7596" i="1"/>
  <c r="I7597" i="1"/>
  <c r="J7597" i="1"/>
  <c r="O7597" i="1" s="1"/>
  <c r="K7597" i="1"/>
  <c r="L7597" i="1"/>
  <c r="M7597" i="1"/>
  <c r="N7597" i="1"/>
  <c r="I7598" i="1"/>
  <c r="K7598" i="1" s="1"/>
  <c r="J7598" i="1"/>
  <c r="O7598" i="1" s="1"/>
  <c r="L7598" i="1"/>
  <c r="N7598" i="1"/>
  <c r="I7599" i="1"/>
  <c r="J7599" i="1"/>
  <c r="O7599" i="1" s="1"/>
  <c r="N7599" i="1"/>
  <c r="I7600" i="1"/>
  <c r="J7600" i="1"/>
  <c r="O7600" i="1" s="1"/>
  <c r="K7600" i="1"/>
  <c r="N7600" i="1"/>
  <c r="I7601" i="1"/>
  <c r="L7601" i="1" s="1"/>
  <c r="J7601" i="1"/>
  <c r="O7601" i="1" s="1"/>
  <c r="K7601" i="1"/>
  <c r="I7602" i="1"/>
  <c r="J7602" i="1"/>
  <c r="O7602" i="1" s="1"/>
  <c r="K7602" i="1"/>
  <c r="I7603" i="1"/>
  <c r="N7603" i="1" s="1"/>
  <c r="J7603" i="1"/>
  <c r="O7603" i="1" s="1"/>
  <c r="K7603" i="1"/>
  <c r="L7603" i="1"/>
  <c r="M7603" i="1"/>
  <c r="I7604" i="1"/>
  <c r="J7604" i="1"/>
  <c r="O7604" i="1" s="1"/>
  <c r="K7604" i="1"/>
  <c r="L7604" i="1"/>
  <c r="M7604" i="1"/>
  <c r="N7604" i="1"/>
  <c r="I7605" i="1"/>
  <c r="J7605" i="1"/>
  <c r="O7605" i="1" s="1"/>
  <c r="K7605" i="1"/>
  <c r="L7605" i="1"/>
  <c r="M7605" i="1"/>
  <c r="N7605" i="1"/>
  <c r="I7606" i="1"/>
  <c r="J7606" i="1"/>
  <c r="O7606" i="1" s="1"/>
  <c r="M7606" i="1"/>
  <c r="I7607" i="1"/>
  <c r="M7607" i="1" s="1"/>
  <c r="J7607" i="1"/>
  <c r="O7607" i="1" s="1"/>
  <c r="N7607" i="1"/>
  <c r="I7608" i="1"/>
  <c r="J7608" i="1"/>
  <c r="O7608" i="1" s="1"/>
  <c r="N7608" i="1"/>
  <c r="I7609" i="1"/>
  <c r="L7609" i="1" s="1"/>
  <c r="J7609" i="1"/>
  <c r="O7609" i="1" s="1"/>
  <c r="I7610" i="1"/>
  <c r="N7610" i="1" s="1"/>
  <c r="J7610" i="1"/>
  <c r="O7610" i="1" s="1"/>
  <c r="K7610" i="1"/>
  <c r="L7610" i="1"/>
  <c r="M7610" i="1"/>
  <c r="I7611" i="1"/>
  <c r="L7611" i="1" s="1"/>
  <c r="J7611" i="1"/>
  <c r="O7611" i="1" s="1"/>
  <c r="K7611" i="1"/>
  <c r="M7611" i="1"/>
  <c r="N7611" i="1"/>
  <c r="I7612" i="1"/>
  <c r="J7612" i="1"/>
  <c r="O7612" i="1" s="1"/>
  <c r="K7612" i="1"/>
  <c r="L7612" i="1"/>
  <c r="M7612" i="1"/>
  <c r="N7612" i="1"/>
  <c r="I7613" i="1"/>
  <c r="J7613" i="1"/>
  <c r="O7613" i="1" s="1"/>
  <c r="K7613" i="1"/>
  <c r="L7613" i="1"/>
  <c r="M7613" i="1"/>
  <c r="N7613" i="1"/>
  <c r="I7614" i="1"/>
  <c r="J7614" i="1"/>
  <c r="O7614" i="1" s="1"/>
  <c r="L7614" i="1"/>
  <c r="M7614" i="1"/>
  <c r="I7615" i="1"/>
  <c r="J7615" i="1"/>
  <c r="O7615" i="1" s="1"/>
  <c r="M7615" i="1"/>
  <c r="I7616" i="1"/>
  <c r="J7616" i="1"/>
  <c r="O7616" i="1" s="1"/>
  <c r="K7616" i="1"/>
  <c r="N7616" i="1"/>
  <c r="I7617" i="1"/>
  <c r="J7617" i="1"/>
  <c r="O7617" i="1" s="1"/>
  <c r="L7617" i="1"/>
  <c r="I7618" i="1"/>
  <c r="J7618" i="1"/>
  <c r="O7618" i="1" s="1"/>
  <c r="L7618" i="1"/>
  <c r="M7618" i="1"/>
  <c r="I7619" i="1"/>
  <c r="J7619" i="1"/>
  <c r="O7619" i="1" s="1"/>
  <c r="M7619" i="1"/>
  <c r="I7620" i="1"/>
  <c r="J7620" i="1"/>
  <c r="O7620" i="1" s="1"/>
  <c r="K7620" i="1"/>
  <c r="L7620" i="1"/>
  <c r="M7620" i="1"/>
  <c r="N7620" i="1"/>
  <c r="I7621" i="1"/>
  <c r="J7621" i="1"/>
  <c r="O7621" i="1" s="1"/>
  <c r="K7621" i="1"/>
  <c r="L7621" i="1"/>
  <c r="M7621" i="1"/>
  <c r="N7621" i="1"/>
  <c r="I7622" i="1"/>
  <c r="K7622" i="1" s="1"/>
  <c r="J7622" i="1"/>
  <c r="O7622" i="1" s="1"/>
  <c r="L7622" i="1"/>
  <c r="M7622" i="1"/>
  <c r="N7622" i="1"/>
  <c r="I7623" i="1"/>
  <c r="N7623" i="1" s="1"/>
  <c r="J7623" i="1"/>
  <c r="O7623" i="1" s="1"/>
  <c r="M7623" i="1"/>
  <c r="I7624" i="1"/>
  <c r="J7624" i="1"/>
  <c r="O7624" i="1" s="1"/>
  <c r="K7624" i="1"/>
  <c r="I7625" i="1"/>
  <c r="J7625" i="1"/>
  <c r="O7625" i="1" s="1"/>
  <c r="L7625" i="1"/>
  <c r="I7626" i="1"/>
  <c r="J7626" i="1"/>
  <c r="O7626" i="1" s="1"/>
  <c r="K7626" i="1"/>
  <c r="L7626" i="1"/>
  <c r="I7627" i="1"/>
  <c r="J7627" i="1"/>
  <c r="O7627" i="1" s="1"/>
  <c r="I7628" i="1"/>
  <c r="J7628" i="1"/>
  <c r="O7628" i="1" s="1"/>
  <c r="K7628" i="1"/>
  <c r="L7628" i="1"/>
  <c r="M7628" i="1"/>
  <c r="N7628" i="1"/>
  <c r="I7629" i="1"/>
  <c r="J7629" i="1"/>
  <c r="O7629" i="1" s="1"/>
  <c r="K7629" i="1"/>
  <c r="L7629" i="1"/>
  <c r="M7629" i="1"/>
  <c r="N7629" i="1"/>
  <c r="I7630" i="1"/>
  <c r="K7630" i="1" s="1"/>
  <c r="J7630" i="1"/>
  <c r="O7630" i="1" s="1"/>
  <c r="L7630" i="1"/>
  <c r="N7630" i="1"/>
  <c r="I7631" i="1"/>
  <c r="J7631" i="1"/>
  <c r="O7631" i="1" s="1"/>
  <c r="N7631" i="1"/>
  <c r="I7632" i="1"/>
  <c r="J7632" i="1"/>
  <c r="O7632" i="1" s="1"/>
  <c r="K7632" i="1"/>
  <c r="N7632" i="1"/>
  <c r="I7633" i="1"/>
  <c r="L7633" i="1" s="1"/>
  <c r="J7633" i="1"/>
  <c r="O7633" i="1" s="1"/>
  <c r="K7633" i="1"/>
  <c r="I7634" i="1"/>
  <c r="K7634" i="1" s="1"/>
  <c r="J7634" i="1"/>
  <c r="O7634" i="1" s="1"/>
  <c r="M7634" i="1"/>
  <c r="I7635" i="1"/>
  <c r="J7635" i="1"/>
  <c r="O7635" i="1" s="1"/>
  <c r="K7635" i="1"/>
  <c r="L7635" i="1"/>
  <c r="M7635" i="1"/>
  <c r="N7635" i="1"/>
  <c r="I7636" i="1"/>
  <c r="J7636" i="1"/>
  <c r="O7636" i="1" s="1"/>
  <c r="K7636" i="1"/>
  <c r="L7636" i="1"/>
  <c r="M7636" i="1"/>
  <c r="N7636" i="1"/>
  <c r="I7637" i="1"/>
  <c r="J7637" i="1"/>
  <c r="O7637" i="1" s="1"/>
  <c r="K7637" i="1"/>
  <c r="L7637" i="1"/>
  <c r="M7637" i="1"/>
  <c r="N7637" i="1"/>
  <c r="I7638" i="1"/>
  <c r="M7638" i="1" s="1"/>
  <c r="J7638" i="1"/>
  <c r="O7638" i="1" s="1"/>
  <c r="N7638" i="1"/>
  <c r="I7639" i="1"/>
  <c r="J7639" i="1"/>
  <c r="O7639" i="1" s="1"/>
  <c r="I7640" i="1"/>
  <c r="J7640" i="1"/>
  <c r="O7640" i="1" s="1"/>
  <c r="N7640" i="1"/>
  <c r="I7641" i="1"/>
  <c r="J7641" i="1"/>
  <c r="O7641" i="1" s="1"/>
  <c r="I7642" i="1"/>
  <c r="N7642" i="1" s="1"/>
  <c r="J7642" i="1"/>
  <c r="O7642" i="1" s="1"/>
  <c r="K7642" i="1"/>
  <c r="L7642" i="1"/>
  <c r="M7642" i="1"/>
  <c r="I7643" i="1"/>
  <c r="L7643" i="1" s="1"/>
  <c r="J7643" i="1"/>
  <c r="O7643" i="1" s="1"/>
  <c r="K7643" i="1"/>
  <c r="M7643" i="1"/>
  <c r="N7643" i="1"/>
  <c r="I7644" i="1"/>
  <c r="J7644" i="1"/>
  <c r="O7644" i="1" s="1"/>
  <c r="K7644" i="1"/>
  <c r="L7644" i="1"/>
  <c r="M7644" i="1"/>
  <c r="N7644" i="1"/>
  <c r="I7645" i="1"/>
  <c r="J7645" i="1"/>
  <c r="O7645" i="1" s="1"/>
  <c r="K7645" i="1"/>
  <c r="L7645" i="1"/>
  <c r="M7645" i="1"/>
  <c r="N7645" i="1"/>
  <c r="I7646" i="1"/>
  <c r="J7646" i="1"/>
  <c r="O7646" i="1" s="1"/>
  <c r="L7646" i="1"/>
  <c r="I7647" i="1"/>
  <c r="J7647" i="1"/>
  <c r="O7647" i="1" s="1"/>
  <c r="M7647" i="1"/>
  <c r="N7647" i="1"/>
  <c r="I7648" i="1"/>
  <c r="J7648" i="1"/>
  <c r="O7648" i="1" s="1"/>
  <c r="K7648" i="1"/>
  <c r="I7649" i="1"/>
  <c r="J7649" i="1"/>
  <c r="O7649" i="1" s="1"/>
  <c r="K7649" i="1"/>
  <c r="L7649" i="1"/>
  <c r="I7650" i="1"/>
  <c r="J7650" i="1"/>
  <c r="O7650" i="1" s="1"/>
  <c r="L7650" i="1"/>
  <c r="I7651" i="1"/>
  <c r="J7651" i="1"/>
  <c r="O7651" i="1" s="1"/>
  <c r="L7651" i="1"/>
  <c r="M7651" i="1"/>
  <c r="I7652" i="1"/>
  <c r="J7652" i="1"/>
  <c r="O7652" i="1" s="1"/>
  <c r="K7652" i="1"/>
  <c r="L7652" i="1"/>
  <c r="M7652" i="1"/>
  <c r="N7652" i="1"/>
  <c r="I7653" i="1"/>
  <c r="J7653" i="1"/>
  <c r="O7653" i="1" s="1"/>
  <c r="K7653" i="1"/>
  <c r="L7653" i="1"/>
  <c r="M7653" i="1"/>
  <c r="N7653" i="1"/>
  <c r="I7654" i="1"/>
  <c r="J7654" i="1"/>
  <c r="O7654" i="1" s="1"/>
  <c r="L7654" i="1"/>
  <c r="N7654" i="1"/>
  <c r="I7655" i="1"/>
  <c r="N7655" i="1" s="1"/>
  <c r="J7655" i="1"/>
  <c r="O7655" i="1" s="1"/>
  <c r="M7655" i="1"/>
  <c r="I7656" i="1"/>
  <c r="J7656" i="1"/>
  <c r="O7656" i="1" s="1"/>
  <c r="K7656" i="1"/>
  <c r="I7657" i="1"/>
  <c r="J7657" i="1"/>
  <c r="O7657" i="1" s="1"/>
  <c r="K7657" i="1"/>
  <c r="L7657" i="1"/>
  <c r="I7658" i="1"/>
  <c r="J7658" i="1"/>
  <c r="O7658" i="1" s="1"/>
  <c r="K7658" i="1"/>
  <c r="L7658" i="1"/>
  <c r="I7659" i="1"/>
  <c r="M7659" i="1" s="1"/>
  <c r="J7659" i="1"/>
  <c r="O7659" i="1" s="1"/>
  <c r="L7659" i="1"/>
  <c r="I7660" i="1"/>
  <c r="J7660" i="1"/>
  <c r="O7660" i="1" s="1"/>
  <c r="K7660" i="1"/>
  <c r="L7660" i="1"/>
  <c r="M7660" i="1"/>
  <c r="N7660" i="1"/>
  <c r="I7661" i="1"/>
  <c r="J7661" i="1"/>
  <c r="O7661" i="1" s="1"/>
  <c r="K7661" i="1"/>
  <c r="L7661" i="1"/>
  <c r="M7661" i="1"/>
  <c r="N7661" i="1"/>
  <c r="I7662" i="1"/>
  <c r="K7662" i="1" s="1"/>
  <c r="J7662" i="1"/>
  <c r="O7662" i="1" s="1"/>
  <c r="L7662" i="1"/>
  <c r="N7662" i="1"/>
  <c r="I7663" i="1"/>
  <c r="N7663" i="1" s="1"/>
  <c r="J7663" i="1"/>
  <c r="O7663" i="1" s="1"/>
  <c r="I7664" i="1"/>
  <c r="J7664" i="1"/>
  <c r="O7664" i="1" s="1"/>
  <c r="K7664" i="1"/>
  <c r="N7664" i="1"/>
  <c r="I7665" i="1"/>
  <c r="L7665" i="1" s="1"/>
  <c r="J7665" i="1"/>
  <c r="O7665" i="1" s="1"/>
  <c r="K7665" i="1"/>
  <c r="I7666" i="1"/>
  <c r="J7666" i="1"/>
  <c r="O7666" i="1" s="1"/>
  <c r="I7667" i="1"/>
  <c r="J7667" i="1"/>
  <c r="O7667" i="1" s="1"/>
  <c r="I7668" i="1"/>
  <c r="J7668" i="1"/>
  <c r="O7668" i="1" s="1"/>
  <c r="K7668" i="1"/>
  <c r="L7668" i="1"/>
  <c r="M7668" i="1"/>
  <c r="N7668" i="1"/>
  <c r="I7669" i="1"/>
  <c r="J7669" i="1"/>
  <c r="O7669" i="1" s="1"/>
  <c r="K7669" i="1"/>
  <c r="L7669" i="1"/>
  <c r="M7669" i="1"/>
  <c r="N7669" i="1"/>
  <c r="I7670" i="1"/>
  <c r="J7670" i="1"/>
  <c r="O7670" i="1" s="1"/>
  <c r="I7671" i="1"/>
  <c r="J7671" i="1"/>
  <c r="O7671" i="1" s="1"/>
  <c r="N7671" i="1"/>
  <c r="I7672" i="1"/>
  <c r="J7672" i="1"/>
  <c r="O7672" i="1" s="1"/>
  <c r="N7672" i="1"/>
  <c r="I7673" i="1"/>
  <c r="J7673" i="1"/>
  <c r="O7673" i="1" s="1"/>
  <c r="I7674" i="1"/>
  <c r="N7674" i="1" s="1"/>
  <c r="J7674" i="1"/>
  <c r="O7674" i="1" s="1"/>
  <c r="K7674" i="1"/>
  <c r="L7674" i="1"/>
  <c r="M7674" i="1"/>
  <c r="I7675" i="1"/>
  <c r="L7675" i="1" s="1"/>
  <c r="J7675" i="1"/>
  <c r="O7675" i="1" s="1"/>
  <c r="K7675" i="1"/>
  <c r="M7675" i="1"/>
  <c r="N7675" i="1"/>
  <c r="I7676" i="1"/>
  <c r="J7676" i="1"/>
  <c r="O7676" i="1" s="1"/>
  <c r="K7676" i="1"/>
  <c r="L7676" i="1"/>
  <c r="M7676" i="1"/>
  <c r="N7676" i="1"/>
  <c r="I7677" i="1"/>
  <c r="J7677" i="1"/>
  <c r="O7677" i="1" s="1"/>
  <c r="K7677" i="1"/>
  <c r="L7677" i="1"/>
  <c r="M7677" i="1"/>
  <c r="N7677" i="1"/>
  <c r="I7678" i="1"/>
  <c r="J7678" i="1"/>
  <c r="O7678" i="1" s="1"/>
  <c r="L7678" i="1"/>
  <c r="M7678" i="1"/>
  <c r="I7679" i="1"/>
  <c r="J7679" i="1"/>
  <c r="O7679" i="1" s="1"/>
  <c r="M7679" i="1"/>
  <c r="I7680" i="1"/>
  <c r="K7680" i="1" s="1"/>
  <c r="J7680" i="1"/>
  <c r="O7680" i="1" s="1"/>
  <c r="N7680" i="1"/>
  <c r="I7681" i="1"/>
  <c r="J7681" i="1"/>
  <c r="O7681" i="1" s="1"/>
  <c r="K7681" i="1"/>
  <c r="L7681" i="1"/>
  <c r="I7682" i="1"/>
  <c r="L7682" i="1" s="1"/>
  <c r="J7682" i="1"/>
  <c r="O7682" i="1" s="1"/>
  <c r="M7682" i="1"/>
  <c r="I7683" i="1"/>
  <c r="J7683" i="1"/>
  <c r="O7683" i="1" s="1"/>
  <c r="L7683" i="1"/>
  <c r="M7683" i="1"/>
  <c r="I7684" i="1"/>
  <c r="J7684" i="1"/>
  <c r="O7684" i="1" s="1"/>
  <c r="K7684" i="1"/>
  <c r="L7684" i="1"/>
  <c r="M7684" i="1"/>
  <c r="N7684" i="1"/>
  <c r="I7685" i="1"/>
  <c r="J7685" i="1"/>
  <c r="O7685" i="1" s="1"/>
  <c r="K7685" i="1"/>
  <c r="L7685" i="1"/>
  <c r="M7685" i="1"/>
  <c r="N7685" i="1"/>
  <c r="I7686" i="1"/>
  <c r="K7686" i="1" s="1"/>
  <c r="J7686" i="1"/>
  <c r="O7686" i="1" s="1"/>
  <c r="L7686" i="1"/>
  <c r="M7686" i="1"/>
  <c r="N7686" i="1"/>
  <c r="I7687" i="1"/>
  <c r="N7687" i="1" s="1"/>
  <c r="J7687" i="1"/>
  <c r="O7687" i="1" s="1"/>
  <c r="M7687" i="1"/>
  <c r="I7688" i="1"/>
  <c r="K7688" i="1" s="1"/>
  <c r="J7688" i="1"/>
  <c r="O7688" i="1" s="1"/>
  <c r="I7689" i="1"/>
  <c r="J7689" i="1"/>
  <c r="O7689" i="1" s="1"/>
  <c r="K7689" i="1"/>
  <c r="L7689" i="1"/>
  <c r="I7690" i="1"/>
  <c r="J7690" i="1"/>
  <c r="O7690" i="1" s="1"/>
  <c r="K7690" i="1"/>
  <c r="I7691" i="1"/>
  <c r="J7691" i="1"/>
  <c r="O7691" i="1" s="1"/>
  <c r="N7691" i="1"/>
  <c r="I7692" i="1"/>
  <c r="J7692" i="1"/>
  <c r="O7692" i="1" s="1"/>
  <c r="K7692" i="1"/>
  <c r="L7692" i="1"/>
  <c r="M7692" i="1"/>
  <c r="N7692" i="1"/>
  <c r="I7693" i="1"/>
  <c r="J7693" i="1"/>
  <c r="O7693" i="1" s="1"/>
  <c r="K7693" i="1"/>
  <c r="L7693" i="1"/>
  <c r="M7693" i="1"/>
  <c r="N7693" i="1"/>
  <c r="I7694" i="1"/>
  <c r="K7694" i="1" s="1"/>
  <c r="J7694" i="1"/>
  <c r="O7694" i="1" s="1"/>
  <c r="L7694" i="1"/>
  <c r="N7694" i="1"/>
  <c r="I7695" i="1"/>
  <c r="J7695" i="1"/>
  <c r="O7695" i="1" s="1"/>
  <c r="I7696" i="1"/>
  <c r="J7696" i="1"/>
  <c r="O7696" i="1" s="1"/>
  <c r="K7696" i="1"/>
  <c r="N7696" i="1"/>
  <c r="I7697" i="1"/>
  <c r="L7697" i="1" s="1"/>
  <c r="J7697" i="1"/>
  <c r="O7697" i="1" s="1"/>
  <c r="K7697" i="1"/>
  <c r="I7698" i="1"/>
  <c r="J7698" i="1"/>
  <c r="O7698" i="1" s="1"/>
  <c r="M7698" i="1"/>
  <c r="I7699" i="1"/>
  <c r="J7699" i="1"/>
  <c r="O7699" i="1" s="1"/>
  <c r="K7699" i="1"/>
  <c r="L7699" i="1"/>
  <c r="M7699" i="1"/>
  <c r="N7699" i="1"/>
  <c r="I7700" i="1"/>
  <c r="J7700" i="1"/>
  <c r="O7700" i="1" s="1"/>
  <c r="K7700" i="1"/>
  <c r="L7700" i="1"/>
  <c r="M7700" i="1"/>
  <c r="N7700" i="1"/>
  <c r="I7701" i="1"/>
  <c r="J7701" i="1"/>
  <c r="O7701" i="1" s="1"/>
  <c r="K7701" i="1"/>
  <c r="L7701" i="1"/>
  <c r="M7701" i="1"/>
  <c r="N7701" i="1"/>
  <c r="I7702" i="1"/>
  <c r="J7702" i="1"/>
  <c r="O7702" i="1" s="1"/>
  <c r="N7702" i="1"/>
  <c r="I7703" i="1"/>
  <c r="J7703" i="1"/>
  <c r="O7703" i="1" s="1"/>
  <c r="M7703" i="1"/>
  <c r="N7703" i="1"/>
  <c r="I7704" i="1"/>
  <c r="J7704" i="1"/>
  <c r="O7704" i="1" s="1"/>
  <c r="N7704" i="1"/>
  <c r="I7705" i="1"/>
  <c r="J7705" i="1"/>
  <c r="O7705" i="1" s="1"/>
  <c r="L7705" i="1"/>
  <c r="I7706" i="1"/>
  <c r="N7706" i="1" s="1"/>
  <c r="J7706" i="1"/>
  <c r="O7706" i="1" s="1"/>
  <c r="K7706" i="1"/>
  <c r="L7706" i="1"/>
  <c r="M7706" i="1"/>
  <c r="I7707" i="1"/>
  <c r="L7707" i="1" s="1"/>
  <c r="J7707" i="1"/>
  <c r="O7707" i="1" s="1"/>
  <c r="K7707" i="1"/>
  <c r="M7707" i="1"/>
  <c r="N7707" i="1"/>
  <c r="I7708" i="1"/>
  <c r="J7708" i="1"/>
  <c r="O7708" i="1" s="1"/>
  <c r="K7708" i="1"/>
  <c r="L7708" i="1"/>
  <c r="M7708" i="1"/>
  <c r="N7708" i="1"/>
  <c r="I7709" i="1"/>
  <c r="J7709" i="1"/>
  <c r="O7709" i="1" s="1"/>
  <c r="K7709" i="1"/>
  <c r="L7709" i="1"/>
  <c r="M7709" i="1"/>
  <c r="N7709" i="1"/>
  <c r="I7710" i="1"/>
  <c r="J7710" i="1"/>
  <c r="O7710" i="1" s="1"/>
  <c r="L7710" i="1"/>
  <c r="I7711" i="1"/>
  <c r="M7711" i="1" s="1"/>
  <c r="J7711" i="1"/>
  <c r="O7711" i="1" s="1"/>
  <c r="N7711" i="1"/>
  <c r="I7712" i="1"/>
  <c r="J7712" i="1"/>
  <c r="O7712" i="1" s="1"/>
  <c r="I7713" i="1"/>
  <c r="J7713" i="1"/>
  <c r="O7713" i="1" s="1"/>
  <c r="I7714" i="1"/>
  <c r="J7714" i="1"/>
  <c r="O7714" i="1" s="1"/>
  <c r="I7715" i="1"/>
  <c r="J7715" i="1"/>
  <c r="O7715" i="1" s="1"/>
  <c r="L7715" i="1"/>
  <c r="I7716" i="1"/>
  <c r="J7716" i="1"/>
  <c r="O7716" i="1" s="1"/>
  <c r="K7716" i="1"/>
  <c r="L7716" i="1"/>
  <c r="M7716" i="1"/>
  <c r="N7716" i="1"/>
  <c r="I7717" i="1"/>
  <c r="J7717" i="1"/>
  <c r="O7717" i="1" s="1"/>
  <c r="K7717" i="1"/>
  <c r="L7717" i="1"/>
  <c r="M7717" i="1"/>
  <c r="N7717" i="1"/>
  <c r="I7718" i="1"/>
  <c r="J7718" i="1"/>
  <c r="O7718" i="1" s="1"/>
  <c r="L7718" i="1"/>
  <c r="I7719" i="1"/>
  <c r="N7719" i="1" s="1"/>
  <c r="J7719" i="1"/>
  <c r="O7719" i="1" s="1"/>
  <c r="M7719" i="1"/>
  <c r="I7720" i="1"/>
  <c r="J7720" i="1"/>
  <c r="O7720" i="1" s="1"/>
  <c r="I7721" i="1"/>
  <c r="J7721" i="1"/>
  <c r="O7721" i="1" s="1"/>
  <c r="I7722" i="1"/>
  <c r="J7722" i="1"/>
  <c r="O7722" i="1" s="1"/>
  <c r="K7722" i="1"/>
  <c r="L7722" i="1"/>
  <c r="I7723" i="1"/>
  <c r="M7723" i="1" s="1"/>
  <c r="J7723" i="1"/>
  <c r="O7723" i="1" s="1"/>
  <c r="L7723" i="1"/>
  <c r="I7724" i="1"/>
  <c r="J7724" i="1"/>
  <c r="O7724" i="1" s="1"/>
  <c r="K7724" i="1"/>
  <c r="L7724" i="1"/>
  <c r="M7724" i="1"/>
  <c r="N7724" i="1"/>
  <c r="I7725" i="1"/>
  <c r="J7725" i="1"/>
  <c r="O7725" i="1" s="1"/>
  <c r="K7725" i="1"/>
  <c r="L7725" i="1"/>
  <c r="M7725" i="1"/>
  <c r="N7725" i="1"/>
  <c r="I7726" i="1"/>
  <c r="K7726" i="1" s="1"/>
  <c r="J7726" i="1"/>
  <c r="O7726" i="1" s="1"/>
  <c r="L7726" i="1"/>
  <c r="N7726" i="1"/>
  <c r="I7727" i="1"/>
  <c r="J7727" i="1"/>
  <c r="O7727" i="1" s="1"/>
  <c r="I7728" i="1"/>
  <c r="J7728" i="1"/>
  <c r="O7728" i="1" s="1"/>
  <c r="K7728" i="1"/>
  <c r="N7728" i="1"/>
  <c r="I7729" i="1"/>
  <c r="L7729" i="1" s="1"/>
  <c r="J7729" i="1"/>
  <c r="O7729" i="1" s="1"/>
  <c r="K7729" i="1"/>
  <c r="I7730" i="1"/>
  <c r="J7730" i="1"/>
  <c r="O7730" i="1" s="1"/>
  <c r="K7730" i="1"/>
  <c r="M7730" i="1"/>
  <c r="I7731" i="1"/>
  <c r="J7731" i="1"/>
  <c r="O7731" i="1" s="1"/>
  <c r="K7731" i="1"/>
  <c r="I7732" i="1"/>
  <c r="J7732" i="1"/>
  <c r="O7732" i="1" s="1"/>
  <c r="K7732" i="1"/>
  <c r="L7732" i="1"/>
  <c r="M7732" i="1"/>
  <c r="N7732" i="1"/>
  <c r="I7733" i="1"/>
  <c r="J7733" i="1"/>
  <c r="O7733" i="1" s="1"/>
  <c r="K7733" i="1"/>
  <c r="L7733" i="1"/>
  <c r="M7733" i="1"/>
  <c r="N7733" i="1"/>
  <c r="I7734" i="1"/>
  <c r="J7734" i="1"/>
  <c r="O7734" i="1" s="1"/>
  <c r="M7734" i="1"/>
  <c r="N7734" i="1"/>
  <c r="I7735" i="1"/>
  <c r="J7735" i="1"/>
  <c r="O7735" i="1" s="1"/>
  <c r="M7735" i="1"/>
  <c r="N7735" i="1"/>
  <c r="I7736" i="1"/>
  <c r="N7736" i="1" s="1"/>
  <c r="J7736" i="1"/>
  <c r="O7736" i="1" s="1"/>
  <c r="I7737" i="1"/>
  <c r="J7737" i="1"/>
  <c r="O7737" i="1" s="1"/>
  <c r="L7737" i="1"/>
  <c r="I7738" i="1"/>
  <c r="N7738" i="1" s="1"/>
  <c r="J7738" i="1"/>
  <c r="O7738" i="1" s="1"/>
  <c r="K7738" i="1"/>
  <c r="L7738" i="1"/>
  <c r="M7738" i="1"/>
  <c r="I7739" i="1"/>
  <c r="L7739" i="1" s="1"/>
  <c r="J7739" i="1"/>
  <c r="O7739" i="1" s="1"/>
  <c r="K7739" i="1"/>
  <c r="M7739" i="1"/>
  <c r="N7739" i="1"/>
  <c r="I7740" i="1"/>
  <c r="J7740" i="1"/>
  <c r="O7740" i="1" s="1"/>
  <c r="K7740" i="1"/>
  <c r="L7740" i="1"/>
  <c r="M7740" i="1"/>
  <c r="N7740" i="1"/>
  <c r="I7741" i="1"/>
  <c r="J7741" i="1"/>
  <c r="O7741" i="1" s="1"/>
  <c r="K7741" i="1"/>
  <c r="L7741" i="1"/>
  <c r="M7741" i="1"/>
  <c r="N7741" i="1"/>
  <c r="I7742" i="1"/>
  <c r="L7742" i="1" s="1"/>
  <c r="J7742" i="1"/>
  <c r="O7742" i="1" s="1"/>
  <c r="M7742" i="1"/>
  <c r="I7743" i="1"/>
  <c r="J7743" i="1"/>
  <c r="O7743" i="1" s="1"/>
  <c r="I7744" i="1"/>
  <c r="J7744" i="1"/>
  <c r="O7744" i="1" s="1"/>
  <c r="N7744" i="1"/>
  <c r="I7745" i="1"/>
  <c r="J7745" i="1"/>
  <c r="O7745" i="1" s="1"/>
  <c r="K7745" i="1"/>
  <c r="L7745" i="1"/>
  <c r="I7746" i="1"/>
  <c r="J7746" i="1"/>
  <c r="O7746" i="1" s="1"/>
  <c r="M7746" i="1"/>
  <c r="I7747" i="1"/>
  <c r="J7747" i="1"/>
  <c r="O7747" i="1" s="1"/>
  <c r="L7747" i="1"/>
  <c r="M7747" i="1"/>
  <c r="I7748" i="1"/>
  <c r="J7748" i="1"/>
  <c r="O7748" i="1" s="1"/>
  <c r="K7748" i="1"/>
  <c r="L7748" i="1"/>
  <c r="M7748" i="1"/>
  <c r="N7748" i="1"/>
  <c r="I7749" i="1"/>
  <c r="J7749" i="1"/>
  <c r="O7749" i="1" s="1"/>
  <c r="K7749" i="1"/>
  <c r="L7749" i="1"/>
  <c r="M7749" i="1"/>
  <c r="N7749" i="1"/>
  <c r="I7750" i="1"/>
  <c r="K7750" i="1" s="1"/>
  <c r="J7750" i="1"/>
  <c r="O7750" i="1" s="1"/>
  <c r="M7750" i="1"/>
  <c r="I7751" i="1"/>
  <c r="N7751" i="1" s="1"/>
  <c r="J7751" i="1"/>
  <c r="O7751" i="1" s="1"/>
  <c r="M7751" i="1"/>
  <c r="I7752" i="1"/>
  <c r="J7752" i="1"/>
  <c r="O7752" i="1" s="1"/>
  <c r="I7753" i="1"/>
  <c r="J7753" i="1"/>
  <c r="O7753" i="1" s="1"/>
  <c r="K7753" i="1"/>
  <c r="L7753" i="1"/>
  <c r="I7754" i="1"/>
  <c r="J7754" i="1"/>
  <c r="O7754" i="1" s="1"/>
  <c r="K7754" i="1"/>
  <c r="I7755" i="1"/>
  <c r="M7755" i="1" s="1"/>
  <c r="J7755" i="1"/>
  <c r="O7755" i="1" s="1"/>
  <c r="K7755" i="1"/>
  <c r="L7755" i="1"/>
  <c r="N7755" i="1"/>
  <c r="I7756" i="1"/>
  <c r="J7756" i="1"/>
  <c r="O7756" i="1" s="1"/>
  <c r="K7756" i="1"/>
  <c r="L7756" i="1"/>
  <c r="M7756" i="1"/>
  <c r="N7756" i="1"/>
  <c r="I7757" i="1"/>
  <c r="J7757" i="1"/>
  <c r="O7757" i="1" s="1"/>
  <c r="K7757" i="1"/>
  <c r="L7757" i="1"/>
  <c r="M7757" i="1"/>
  <c r="N7757" i="1"/>
  <c r="I7758" i="1"/>
  <c r="K7758" i="1" s="1"/>
  <c r="J7758" i="1"/>
  <c r="O7758" i="1" s="1"/>
  <c r="L7758" i="1"/>
  <c r="N7758" i="1"/>
  <c r="I7759" i="1"/>
  <c r="J7759" i="1"/>
  <c r="O7759" i="1" s="1"/>
  <c r="N7759" i="1"/>
  <c r="I7760" i="1"/>
  <c r="J7760" i="1"/>
  <c r="O7760" i="1" s="1"/>
  <c r="K7760" i="1"/>
  <c r="N7760" i="1"/>
  <c r="I7761" i="1"/>
  <c r="L7761" i="1" s="1"/>
  <c r="J7761" i="1"/>
  <c r="O7761" i="1" s="1"/>
  <c r="K7761" i="1"/>
  <c r="I7762" i="1"/>
  <c r="J7762" i="1"/>
  <c r="O7762" i="1" s="1"/>
  <c r="K7762" i="1"/>
  <c r="M7762" i="1"/>
  <c r="I7763" i="1"/>
  <c r="M7763" i="1" s="1"/>
  <c r="J7763" i="1"/>
  <c r="O7763" i="1" s="1"/>
  <c r="L7763" i="1"/>
  <c r="N7763" i="1"/>
  <c r="I7764" i="1"/>
  <c r="K7764" i="1" s="1"/>
  <c r="J7764" i="1"/>
  <c r="O7764" i="1" s="1"/>
  <c r="L7764" i="1"/>
  <c r="M7764" i="1"/>
  <c r="N7764" i="1"/>
  <c r="I7765" i="1"/>
  <c r="L7765" i="1" s="1"/>
  <c r="J7765" i="1"/>
  <c r="O7765" i="1" s="1"/>
  <c r="K7765" i="1"/>
  <c r="M7765" i="1"/>
  <c r="N7765" i="1"/>
  <c r="I7766" i="1"/>
  <c r="J7766" i="1"/>
  <c r="O7766" i="1" s="1"/>
  <c r="I7767" i="1"/>
  <c r="J7767" i="1"/>
  <c r="O7767" i="1" s="1"/>
  <c r="L7767" i="1"/>
  <c r="I7768" i="1"/>
  <c r="L7768" i="1" s="1"/>
  <c r="J7768" i="1"/>
  <c r="O7768" i="1" s="1"/>
  <c r="K7768" i="1"/>
  <c r="M7768" i="1"/>
  <c r="N7768" i="1"/>
  <c r="I7769" i="1"/>
  <c r="J7769" i="1"/>
  <c r="O7769" i="1" s="1"/>
  <c r="K7769" i="1"/>
  <c r="I7770" i="1"/>
  <c r="J7770" i="1"/>
  <c r="O7770" i="1" s="1"/>
  <c r="K7770" i="1"/>
  <c r="L7770" i="1"/>
  <c r="M7770" i="1"/>
  <c r="N7770" i="1"/>
  <c r="I7771" i="1"/>
  <c r="M7771" i="1" s="1"/>
  <c r="J7771" i="1"/>
  <c r="O7771" i="1" s="1"/>
  <c r="L7771" i="1"/>
  <c r="N7771" i="1"/>
  <c r="I7772" i="1"/>
  <c r="K7772" i="1" s="1"/>
  <c r="J7772" i="1"/>
  <c r="O7772" i="1" s="1"/>
  <c r="L7772" i="1"/>
  <c r="M7772" i="1"/>
  <c r="N7772" i="1"/>
  <c r="I7773" i="1"/>
  <c r="L7773" i="1" s="1"/>
  <c r="J7773" i="1"/>
  <c r="O7773" i="1" s="1"/>
  <c r="K7773" i="1"/>
  <c r="M7773" i="1"/>
  <c r="N7773" i="1"/>
  <c r="I7774" i="1"/>
  <c r="J7774" i="1"/>
  <c r="O7774" i="1" s="1"/>
  <c r="I7775" i="1"/>
  <c r="J7775" i="1"/>
  <c r="O7775" i="1" s="1"/>
  <c r="L7775" i="1"/>
  <c r="I7776" i="1"/>
  <c r="L7776" i="1" s="1"/>
  <c r="J7776" i="1"/>
  <c r="O7776" i="1" s="1"/>
  <c r="K7776" i="1"/>
  <c r="M7776" i="1"/>
  <c r="N7776" i="1"/>
  <c r="I7777" i="1"/>
  <c r="J7777" i="1"/>
  <c r="O7777" i="1" s="1"/>
  <c r="K7777" i="1"/>
  <c r="I7778" i="1"/>
  <c r="J7778" i="1"/>
  <c r="O7778" i="1" s="1"/>
  <c r="K7778" i="1"/>
  <c r="L7778" i="1"/>
  <c r="M7778" i="1"/>
  <c r="N7778" i="1"/>
  <c r="I7779" i="1"/>
  <c r="M7779" i="1" s="1"/>
  <c r="J7779" i="1"/>
  <c r="O7779" i="1" s="1"/>
  <c r="L7779" i="1"/>
  <c r="N7779" i="1"/>
  <c r="I7780" i="1"/>
  <c r="K7780" i="1" s="1"/>
  <c r="J7780" i="1"/>
  <c r="O7780" i="1" s="1"/>
  <c r="L7780" i="1"/>
  <c r="M7780" i="1"/>
  <c r="N7780" i="1"/>
  <c r="I7781" i="1"/>
  <c r="L7781" i="1" s="1"/>
  <c r="J7781" i="1"/>
  <c r="O7781" i="1" s="1"/>
  <c r="K7781" i="1"/>
  <c r="M7781" i="1"/>
  <c r="N7781" i="1"/>
  <c r="I7782" i="1"/>
  <c r="J7782" i="1"/>
  <c r="O7782" i="1" s="1"/>
  <c r="K7782" i="1"/>
  <c r="I7783" i="1"/>
  <c r="J7783" i="1"/>
  <c r="O7783" i="1" s="1"/>
  <c r="L7783" i="1"/>
  <c r="I7784" i="1"/>
  <c r="L7784" i="1" s="1"/>
  <c r="J7784" i="1"/>
  <c r="O7784" i="1" s="1"/>
  <c r="K7784" i="1"/>
  <c r="M7784" i="1"/>
  <c r="N7784" i="1"/>
  <c r="I7785" i="1"/>
  <c r="J7785" i="1"/>
  <c r="O7785" i="1" s="1"/>
  <c r="K7785" i="1"/>
  <c r="I7786" i="1"/>
  <c r="J7786" i="1"/>
  <c r="O7786" i="1" s="1"/>
  <c r="K7786" i="1"/>
  <c r="L7786" i="1"/>
  <c r="M7786" i="1"/>
  <c r="N7786" i="1"/>
  <c r="I7787" i="1"/>
  <c r="M7787" i="1" s="1"/>
  <c r="J7787" i="1"/>
  <c r="O7787" i="1" s="1"/>
  <c r="L7787" i="1"/>
  <c r="N7787" i="1"/>
  <c r="I7788" i="1"/>
  <c r="K7788" i="1" s="1"/>
  <c r="J7788" i="1"/>
  <c r="O7788" i="1" s="1"/>
  <c r="L7788" i="1"/>
  <c r="M7788" i="1"/>
  <c r="N7788" i="1"/>
  <c r="I7789" i="1"/>
  <c r="L7789" i="1" s="1"/>
  <c r="J7789" i="1"/>
  <c r="O7789" i="1" s="1"/>
  <c r="K7789" i="1"/>
  <c r="M7789" i="1"/>
  <c r="N7789" i="1"/>
  <c r="I7790" i="1"/>
  <c r="J7790" i="1"/>
  <c r="O7790" i="1" s="1"/>
  <c r="K7790" i="1"/>
  <c r="I7791" i="1"/>
  <c r="J7791" i="1"/>
  <c r="O7791" i="1" s="1"/>
  <c r="L7791" i="1"/>
  <c r="I7792" i="1"/>
  <c r="L7792" i="1" s="1"/>
  <c r="J7792" i="1"/>
  <c r="O7792" i="1" s="1"/>
  <c r="K7792" i="1"/>
  <c r="M7792" i="1"/>
  <c r="N7792" i="1"/>
  <c r="I7793" i="1"/>
  <c r="J7793" i="1"/>
  <c r="O7793" i="1" s="1"/>
  <c r="K7793" i="1"/>
  <c r="I7794" i="1"/>
  <c r="J7794" i="1"/>
  <c r="O7794" i="1" s="1"/>
  <c r="K7794" i="1"/>
  <c r="L7794" i="1"/>
  <c r="M7794" i="1"/>
  <c r="N7794" i="1"/>
  <c r="I7795" i="1"/>
  <c r="M7795" i="1" s="1"/>
  <c r="J7795" i="1"/>
  <c r="O7795" i="1" s="1"/>
  <c r="L7795" i="1"/>
  <c r="N7795" i="1"/>
  <c r="I7796" i="1"/>
  <c r="K7796" i="1" s="1"/>
  <c r="J7796" i="1"/>
  <c r="O7796" i="1" s="1"/>
  <c r="L7796" i="1"/>
  <c r="M7796" i="1"/>
  <c r="N7796" i="1"/>
  <c r="I7797" i="1"/>
  <c r="L7797" i="1" s="1"/>
  <c r="J7797" i="1"/>
  <c r="O7797" i="1" s="1"/>
  <c r="K7797" i="1"/>
  <c r="M7797" i="1"/>
  <c r="N7797" i="1"/>
  <c r="I7798" i="1"/>
  <c r="J7798" i="1"/>
  <c r="O7798" i="1" s="1"/>
  <c r="K7798" i="1"/>
  <c r="I7799" i="1"/>
  <c r="J7799" i="1"/>
  <c r="O7799" i="1" s="1"/>
  <c r="I7800" i="1"/>
  <c r="L7800" i="1" s="1"/>
  <c r="J7800" i="1"/>
  <c r="O7800" i="1" s="1"/>
  <c r="K7800" i="1"/>
  <c r="M7800" i="1"/>
  <c r="N7800" i="1"/>
  <c r="I7801" i="1"/>
  <c r="J7801" i="1"/>
  <c r="O7801" i="1" s="1"/>
  <c r="K7801" i="1"/>
  <c r="I7802" i="1"/>
  <c r="J7802" i="1"/>
  <c r="O7802" i="1" s="1"/>
  <c r="K7802" i="1"/>
  <c r="L7802" i="1"/>
  <c r="M7802" i="1"/>
  <c r="N7802" i="1"/>
  <c r="I7803" i="1"/>
  <c r="M7803" i="1" s="1"/>
  <c r="J7803" i="1"/>
  <c r="O7803" i="1" s="1"/>
  <c r="L7803" i="1"/>
  <c r="N7803" i="1"/>
  <c r="I7804" i="1"/>
  <c r="K7804" i="1" s="1"/>
  <c r="J7804" i="1"/>
  <c r="O7804" i="1" s="1"/>
  <c r="L7804" i="1"/>
  <c r="M7804" i="1"/>
  <c r="N7804" i="1"/>
  <c r="I7805" i="1"/>
  <c r="L7805" i="1" s="1"/>
  <c r="J7805" i="1"/>
  <c r="O7805" i="1" s="1"/>
  <c r="K7805" i="1"/>
  <c r="M7805" i="1"/>
  <c r="N7805" i="1"/>
  <c r="I7806" i="1"/>
  <c r="J7806" i="1"/>
  <c r="O7806" i="1" s="1"/>
  <c r="K7806" i="1"/>
  <c r="I7807" i="1"/>
  <c r="J7807" i="1"/>
  <c r="O7807" i="1" s="1"/>
  <c r="I7808" i="1"/>
  <c r="L7808" i="1" s="1"/>
  <c r="J7808" i="1"/>
  <c r="O7808" i="1" s="1"/>
  <c r="K7808" i="1"/>
  <c r="M7808" i="1"/>
  <c r="N7808" i="1"/>
  <c r="I7809" i="1"/>
  <c r="K7809" i="1" s="1"/>
  <c r="J7809" i="1"/>
  <c r="O7809" i="1" s="1"/>
  <c r="I7810" i="1"/>
  <c r="J7810" i="1"/>
  <c r="O7810" i="1" s="1"/>
  <c r="K7810" i="1"/>
  <c r="L7810" i="1"/>
  <c r="M7810" i="1"/>
  <c r="N7810" i="1"/>
  <c r="I7811" i="1"/>
  <c r="M7811" i="1" s="1"/>
  <c r="J7811" i="1"/>
  <c r="O7811" i="1" s="1"/>
  <c r="L7811" i="1"/>
  <c r="N7811" i="1"/>
  <c r="I7812" i="1"/>
  <c r="K7812" i="1" s="1"/>
  <c r="J7812" i="1"/>
  <c r="O7812" i="1" s="1"/>
  <c r="L7812" i="1"/>
  <c r="M7812" i="1"/>
  <c r="N7812" i="1"/>
  <c r="I7813" i="1"/>
  <c r="L7813" i="1" s="1"/>
  <c r="J7813" i="1"/>
  <c r="O7813" i="1" s="1"/>
  <c r="K7813" i="1"/>
  <c r="M7813" i="1"/>
  <c r="N7813" i="1"/>
  <c r="I7814" i="1"/>
  <c r="J7814" i="1"/>
  <c r="O7814" i="1" s="1"/>
  <c r="K7814" i="1"/>
  <c r="I7815" i="1"/>
  <c r="J7815" i="1"/>
  <c r="O7815" i="1" s="1"/>
  <c r="L7815" i="1"/>
  <c r="I7816" i="1"/>
  <c r="L7816" i="1" s="1"/>
  <c r="J7816" i="1"/>
  <c r="O7816" i="1" s="1"/>
  <c r="K7816" i="1"/>
  <c r="M7816" i="1"/>
  <c r="N7816" i="1"/>
  <c r="I7817" i="1"/>
  <c r="J7817" i="1"/>
  <c r="O7817" i="1" s="1"/>
  <c r="I7818" i="1"/>
  <c r="J7818" i="1"/>
  <c r="O7818" i="1" s="1"/>
  <c r="K7818" i="1"/>
  <c r="L7818" i="1"/>
  <c r="M7818" i="1"/>
  <c r="N7818" i="1"/>
  <c r="I7819" i="1"/>
  <c r="M7819" i="1" s="1"/>
  <c r="J7819" i="1"/>
  <c r="O7819" i="1" s="1"/>
  <c r="L7819" i="1"/>
  <c r="N7819" i="1"/>
  <c r="I7820" i="1"/>
  <c r="K7820" i="1" s="1"/>
  <c r="J7820" i="1"/>
  <c r="O7820" i="1" s="1"/>
  <c r="L7820" i="1"/>
  <c r="M7820" i="1"/>
  <c r="N7820" i="1"/>
  <c r="I7821" i="1"/>
  <c r="L7821" i="1" s="1"/>
  <c r="J7821" i="1"/>
  <c r="O7821" i="1" s="1"/>
  <c r="K7821" i="1"/>
  <c r="M7821" i="1"/>
  <c r="N7821" i="1"/>
  <c r="I7822" i="1"/>
  <c r="J7822" i="1"/>
  <c r="O7822" i="1" s="1"/>
  <c r="K7822" i="1"/>
  <c r="I7823" i="1"/>
  <c r="J7823" i="1"/>
  <c r="O7823" i="1" s="1"/>
  <c r="L7823" i="1"/>
  <c r="I7824" i="1"/>
  <c r="L7824" i="1" s="1"/>
  <c r="J7824" i="1"/>
  <c r="O7824" i="1" s="1"/>
  <c r="K7824" i="1"/>
  <c r="M7824" i="1"/>
  <c r="N7824" i="1"/>
  <c r="I7825" i="1"/>
  <c r="J7825" i="1"/>
  <c r="O7825" i="1" s="1"/>
  <c r="K7825" i="1"/>
  <c r="I7826" i="1"/>
  <c r="J7826" i="1"/>
  <c r="O7826" i="1" s="1"/>
  <c r="K7826" i="1"/>
  <c r="L7826" i="1"/>
  <c r="M7826" i="1"/>
  <c r="N7826" i="1"/>
  <c r="I7827" i="1"/>
  <c r="M7827" i="1" s="1"/>
  <c r="J7827" i="1"/>
  <c r="O7827" i="1" s="1"/>
  <c r="L7827" i="1"/>
  <c r="N7827" i="1"/>
  <c r="I7828" i="1"/>
  <c r="K7828" i="1" s="1"/>
  <c r="J7828" i="1"/>
  <c r="O7828" i="1" s="1"/>
  <c r="L7828" i="1"/>
  <c r="M7828" i="1"/>
  <c r="N7828" i="1"/>
  <c r="I7829" i="1"/>
  <c r="L7829" i="1" s="1"/>
  <c r="J7829" i="1"/>
  <c r="O7829" i="1" s="1"/>
  <c r="K7829" i="1"/>
  <c r="M7829" i="1"/>
  <c r="N7829" i="1"/>
  <c r="I7830" i="1"/>
  <c r="J7830" i="1"/>
  <c r="O7830" i="1" s="1"/>
  <c r="I7831" i="1"/>
  <c r="J7831" i="1"/>
  <c r="O7831" i="1" s="1"/>
  <c r="L7831" i="1"/>
  <c r="I7832" i="1"/>
  <c r="L7832" i="1" s="1"/>
  <c r="J7832" i="1"/>
  <c r="O7832" i="1" s="1"/>
  <c r="K7832" i="1"/>
  <c r="M7832" i="1"/>
  <c r="N7832" i="1"/>
  <c r="I7833" i="1"/>
  <c r="J7833" i="1"/>
  <c r="O7833" i="1" s="1"/>
  <c r="K7833" i="1"/>
  <c r="I7834" i="1"/>
  <c r="J7834" i="1"/>
  <c r="O7834" i="1" s="1"/>
  <c r="K7834" i="1"/>
  <c r="L7834" i="1"/>
  <c r="M7834" i="1"/>
  <c r="N7834" i="1"/>
  <c r="I7835" i="1"/>
  <c r="M7835" i="1" s="1"/>
  <c r="J7835" i="1"/>
  <c r="O7835" i="1" s="1"/>
  <c r="L7835" i="1"/>
  <c r="N7835" i="1"/>
  <c r="I7836" i="1"/>
  <c r="K7836" i="1" s="1"/>
  <c r="J7836" i="1"/>
  <c r="O7836" i="1" s="1"/>
  <c r="L7836" i="1"/>
  <c r="M7836" i="1"/>
  <c r="N7836" i="1"/>
  <c r="I7837" i="1"/>
  <c r="L7837" i="1" s="1"/>
  <c r="J7837" i="1"/>
  <c r="O7837" i="1" s="1"/>
  <c r="K7837" i="1"/>
  <c r="M7837" i="1"/>
  <c r="N7837" i="1"/>
  <c r="I7838" i="1"/>
  <c r="J7838" i="1"/>
  <c r="O7838" i="1" s="1"/>
  <c r="I7839" i="1"/>
  <c r="J7839" i="1"/>
  <c r="O7839" i="1" s="1"/>
  <c r="L7839" i="1"/>
  <c r="I7840" i="1"/>
  <c r="L7840" i="1" s="1"/>
  <c r="J7840" i="1"/>
  <c r="O7840" i="1" s="1"/>
  <c r="K7840" i="1"/>
  <c r="M7840" i="1"/>
  <c r="N7840" i="1"/>
  <c r="I7841" i="1"/>
  <c r="J7841" i="1"/>
  <c r="O7841" i="1" s="1"/>
  <c r="K7841" i="1"/>
  <c r="I7842" i="1"/>
  <c r="J7842" i="1"/>
  <c r="O7842" i="1" s="1"/>
  <c r="K7842" i="1"/>
  <c r="L7842" i="1"/>
  <c r="M7842" i="1"/>
  <c r="N7842" i="1"/>
  <c r="I7843" i="1"/>
  <c r="M7843" i="1" s="1"/>
  <c r="J7843" i="1"/>
  <c r="O7843" i="1" s="1"/>
  <c r="L7843" i="1"/>
  <c r="N7843" i="1"/>
  <c r="I7844" i="1"/>
  <c r="K7844" i="1" s="1"/>
  <c r="J7844" i="1"/>
  <c r="O7844" i="1" s="1"/>
  <c r="L7844" i="1"/>
  <c r="M7844" i="1"/>
  <c r="N7844" i="1"/>
  <c r="I7845" i="1"/>
  <c r="L7845" i="1" s="1"/>
  <c r="J7845" i="1"/>
  <c r="O7845" i="1" s="1"/>
  <c r="K7845" i="1"/>
  <c r="M7845" i="1"/>
  <c r="N7845" i="1"/>
  <c r="I7846" i="1"/>
  <c r="J7846" i="1"/>
  <c r="O7846" i="1" s="1"/>
  <c r="K7846" i="1"/>
  <c r="I7847" i="1"/>
  <c r="J7847" i="1"/>
  <c r="O7847" i="1" s="1"/>
  <c r="L7847" i="1"/>
  <c r="I7848" i="1"/>
  <c r="L7848" i="1" s="1"/>
  <c r="J7848" i="1"/>
  <c r="O7848" i="1" s="1"/>
  <c r="K7848" i="1"/>
  <c r="M7848" i="1"/>
  <c r="N7848" i="1"/>
  <c r="I7849" i="1"/>
  <c r="J7849" i="1"/>
  <c r="O7849" i="1" s="1"/>
  <c r="K7849" i="1"/>
  <c r="I7850" i="1"/>
  <c r="J7850" i="1"/>
  <c r="O7850" i="1" s="1"/>
  <c r="K7850" i="1"/>
  <c r="L7850" i="1"/>
  <c r="M7850" i="1"/>
  <c r="N7850" i="1"/>
  <c r="I7851" i="1"/>
  <c r="M7851" i="1" s="1"/>
  <c r="J7851" i="1"/>
  <c r="O7851" i="1" s="1"/>
  <c r="L7851" i="1"/>
  <c r="N7851" i="1"/>
  <c r="I7852" i="1"/>
  <c r="K7852" i="1" s="1"/>
  <c r="J7852" i="1"/>
  <c r="O7852" i="1" s="1"/>
  <c r="L7852" i="1"/>
  <c r="M7852" i="1"/>
  <c r="N7852" i="1"/>
  <c r="I7853" i="1"/>
  <c r="L7853" i="1" s="1"/>
  <c r="J7853" i="1"/>
  <c r="O7853" i="1" s="1"/>
  <c r="K7853" i="1"/>
  <c r="M7853" i="1"/>
  <c r="N7853" i="1"/>
  <c r="I7854" i="1"/>
  <c r="J7854" i="1"/>
  <c r="O7854" i="1" s="1"/>
  <c r="K7854" i="1"/>
  <c r="I7855" i="1"/>
  <c r="J7855" i="1"/>
  <c r="O7855" i="1" s="1"/>
  <c r="L7855" i="1"/>
  <c r="I7856" i="1"/>
  <c r="L7856" i="1" s="1"/>
  <c r="J7856" i="1"/>
  <c r="O7856" i="1" s="1"/>
  <c r="K7856" i="1"/>
  <c r="M7856" i="1"/>
  <c r="N7856" i="1"/>
  <c r="I7857" i="1"/>
  <c r="J7857" i="1"/>
  <c r="O7857" i="1" s="1"/>
  <c r="K7857" i="1"/>
  <c r="I7858" i="1"/>
  <c r="J7858" i="1"/>
  <c r="O7858" i="1" s="1"/>
  <c r="K7858" i="1"/>
  <c r="L7858" i="1"/>
  <c r="M7858" i="1"/>
  <c r="N7858" i="1"/>
  <c r="I7859" i="1"/>
  <c r="M7859" i="1" s="1"/>
  <c r="J7859" i="1"/>
  <c r="O7859" i="1" s="1"/>
  <c r="L7859" i="1"/>
  <c r="N7859" i="1"/>
  <c r="I7860" i="1"/>
  <c r="K7860" i="1" s="1"/>
  <c r="J7860" i="1"/>
  <c r="O7860" i="1" s="1"/>
  <c r="L7860" i="1"/>
  <c r="M7860" i="1"/>
  <c r="N7860" i="1"/>
  <c r="I7861" i="1"/>
  <c r="L7861" i="1" s="1"/>
  <c r="J7861" i="1"/>
  <c r="O7861" i="1" s="1"/>
  <c r="K7861" i="1"/>
  <c r="M7861" i="1"/>
  <c r="N7861" i="1"/>
  <c r="I7862" i="1"/>
  <c r="J7862" i="1"/>
  <c r="O7862" i="1" s="1"/>
  <c r="K7862" i="1"/>
  <c r="I7863" i="1"/>
  <c r="J7863" i="1"/>
  <c r="O7863" i="1" s="1"/>
  <c r="I7864" i="1"/>
  <c r="L7864" i="1" s="1"/>
  <c r="J7864" i="1"/>
  <c r="O7864" i="1" s="1"/>
  <c r="K7864" i="1"/>
  <c r="M7864" i="1"/>
  <c r="N7864" i="1"/>
  <c r="I7865" i="1"/>
  <c r="J7865" i="1"/>
  <c r="O7865" i="1" s="1"/>
  <c r="K7865" i="1"/>
  <c r="I7866" i="1"/>
  <c r="J7866" i="1"/>
  <c r="O7866" i="1" s="1"/>
  <c r="K7866" i="1"/>
  <c r="L7866" i="1"/>
  <c r="M7866" i="1"/>
  <c r="N7866" i="1"/>
  <c r="I7867" i="1"/>
  <c r="M7867" i="1" s="1"/>
  <c r="J7867" i="1"/>
  <c r="O7867" i="1" s="1"/>
  <c r="L7867" i="1"/>
  <c r="N7867" i="1"/>
  <c r="I7868" i="1"/>
  <c r="K7868" i="1" s="1"/>
  <c r="J7868" i="1"/>
  <c r="O7868" i="1" s="1"/>
  <c r="L7868" i="1"/>
  <c r="M7868" i="1"/>
  <c r="N7868" i="1"/>
  <c r="I7869" i="1"/>
  <c r="L7869" i="1" s="1"/>
  <c r="J7869" i="1"/>
  <c r="O7869" i="1" s="1"/>
  <c r="K7869" i="1"/>
  <c r="M7869" i="1"/>
  <c r="N7869" i="1"/>
  <c r="I7870" i="1"/>
  <c r="J7870" i="1"/>
  <c r="O7870" i="1" s="1"/>
  <c r="K7870" i="1"/>
  <c r="I7871" i="1"/>
  <c r="J7871" i="1"/>
  <c r="O7871" i="1" s="1"/>
  <c r="I7872" i="1"/>
  <c r="L7872" i="1" s="1"/>
  <c r="J7872" i="1"/>
  <c r="O7872" i="1" s="1"/>
  <c r="K7872" i="1"/>
  <c r="M7872" i="1"/>
  <c r="N7872" i="1"/>
  <c r="I7873" i="1"/>
  <c r="J7873" i="1"/>
  <c r="O7873" i="1" s="1"/>
  <c r="I7874" i="1"/>
  <c r="J7874" i="1"/>
  <c r="O7874" i="1" s="1"/>
  <c r="K7874" i="1"/>
  <c r="L7874" i="1"/>
  <c r="M7874" i="1"/>
  <c r="N7874" i="1"/>
  <c r="I7875" i="1"/>
  <c r="M7875" i="1" s="1"/>
  <c r="J7875" i="1"/>
  <c r="O7875" i="1" s="1"/>
  <c r="L7875" i="1"/>
  <c r="N7875" i="1"/>
  <c r="I7876" i="1"/>
  <c r="K7876" i="1" s="1"/>
  <c r="J7876" i="1"/>
  <c r="O7876" i="1" s="1"/>
  <c r="L7876" i="1"/>
  <c r="M7876" i="1"/>
  <c r="N7876" i="1"/>
  <c r="I7877" i="1"/>
  <c r="L7877" i="1" s="1"/>
  <c r="J7877" i="1"/>
  <c r="O7877" i="1" s="1"/>
  <c r="K7877" i="1"/>
  <c r="M7877" i="1"/>
  <c r="N7877" i="1"/>
  <c r="I7878" i="1"/>
  <c r="J7878" i="1"/>
  <c r="O7878" i="1" s="1"/>
  <c r="K7878" i="1"/>
  <c r="I7879" i="1"/>
  <c r="J7879" i="1"/>
  <c r="O7879" i="1" s="1"/>
  <c r="L7879" i="1"/>
  <c r="I7880" i="1"/>
  <c r="L7880" i="1" s="1"/>
  <c r="J7880" i="1"/>
  <c r="O7880" i="1" s="1"/>
  <c r="K7880" i="1"/>
  <c r="M7880" i="1"/>
  <c r="N7880" i="1"/>
  <c r="I7881" i="1"/>
  <c r="J7881" i="1"/>
  <c r="O7881" i="1" s="1"/>
  <c r="I7882" i="1"/>
  <c r="J7882" i="1"/>
  <c r="O7882" i="1" s="1"/>
  <c r="K7882" i="1"/>
  <c r="L7882" i="1"/>
  <c r="M7882" i="1"/>
  <c r="N7882" i="1"/>
  <c r="I7883" i="1"/>
  <c r="M7883" i="1" s="1"/>
  <c r="J7883" i="1"/>
  <c r="O7883" i="1" s="1"/>
  <c r="L7883" i="1"/>
  <c r="N7883" i="1"/>
  <c r="I7884" i="1"/>
  <c r="K7884" i="1" s="1"/>
  <c r="J7884" i="1"/>
  <c r="O7884" i="1" s="1"/>
  <c r="L7884" i="1"/>
  <c r="M7884" i="1"/>
  <c r="N7884" i="1"/>
  <c r="I7885" i="1"/>
  <c r="L7885" i="1" s="1"/>
  <c r="J7885" i="1"/>
  <c r="O7885" i="1" s="1"/>
  <c r="K7885" i="1"/>
  <c r="M7885" i="1"/>
  <c r="N7885" i="1"/>
  <c r="I7886" i="1"/>
  <c r="J7886" i="1"/>
  <c r="O7886" i="1" s="1"/>
  <c r="K7886" i="1"/>
  <c r="I7887" i="1"/>
  <c r="J7887" i="1"/>
  <c r="O7887" i="1" s="1"/>
  <c r="L7887" i="1"/>
  <c r="I7888" i="1"/>
  <c r="L7888" i="1" s="1"/>
  <c r="J7888" i="1"/>
  <c r="O7888" i="1" s="1"/>
  <c r="K7888" i="1"/>
  <c r="M7888" i="1"/>
  <c r="N7888" i="1"/>
  <c r="I7889" i="1"/>
  <c r="J7889" i="1"/>
  <c r="O7889" i="1" s="1"/>
  <c r="K7889" i="1"/>
  <c r="I7890" i="1"/>
  <c r="J7890" i="1"/>
  <c r="O7890" i="1" s="1"/>
  <c r="K7890" i="1"/>
  <c r="L7890" i="1"/>
  <c r="M7890" i="1"/>
  <c r="N7890" i="1"/>
  <c r="I7891" i="1"/>
  <c r="M7891" i="1" s="1"/>
  <c r="J7891" i="1"/>
  <c r="O7891" i="1" s="1"/>
  <c r="L7891" i="1"/>
  <c r="N7891" i="1"/>
  <c r="I7892" i="1"/>
  <c r="K7892" i="1" s="1"/>
  <c r="J7892" i="1"/>
  <c r="O7892" i="1" s="1"/>
  <c r="L7892" i="1"/>
  <c r="M7892" i="1"/>
  <c r="N7892" i="1"/>
  <c r="I7893" i="1"/>
  <c r="L7893" i="1" s="1"/>
  <c r="J7893" i="1"/>
  <c r="O7893" i="1" s="1"/>
  <c r="K7893" i="1"/>
  <c r="M7893" i="1"/>
  <c r="N7893" i="1"/>
  <c r="I7894" i="1"/>
  <c r="K7894" i="1" s="1"/>
  <c r="J7894" i="1"/>
  <c r="O7894" i="1" s="1"/>
  <c r="I7895" i="1"/>
  <c r="J7895" i="1"/>
  <c r="O7895" i="1" s="1"/>
  <c r="L7895" i="1"/>
  <c r="I7896" i="1"/>
  <c r="L7896" i="1" s="1"/>
  <c r="J7896" i="1"/>
  <c r="O7896" i="1" s="1"/>
  <c r="K7896" i="1"/>
  <c r="M7896" i="1"/>
  <c r="N7896" i="1"/>
  <c r="I7897" i="1"/>
  <c r="J7897" i="1"/>
  <c r="O7897" i="1" s="1"/>
  <c r="K7897" i="1"/>
  <c r="I7898" i="1"/>
  <c r="J7898" i="1"/>
  <c r="O7898" i="1" s="1"/>
  <c r="K7898" i="1"/>
  <c r="L7898" i="1"/>
  <c r="M7898" i="1"/>
  <c r="N7898" i="1"/>
  <c r="I7899" i="1"/>
  <c r="M7899" i="1" s="1"/>
  <c r="J7899" i="1"/>
  <c r="O7899" i="1" s="1"/>
  <c r="L7899" i="1"/>
  <c r="N7899" i="1"/>
  <c r="I7900" i="1"/>
  <c r="K7900" i="1" s="1"/>
  <c r="J7900" i="1"/>
  <c r="O7900" i="1" s="1"/>
  <c r="L7900" i="1"/>
  <c r="M7900" i="1"/>
  <c r="N7900" i="1"/>
  <c r="I7901" i="1"/>
  <c r="L7901" i="1" s="1"/>
  <c r="J7901" i="1"/>
  <c r="O7901" i="1" s="1"/>
  <c r="K7901" i="1"/>
  <c r="M7901" i="1"/>
  <c r="N7901" i="1"/>
  <c r="I7902" i="1"/>
  <c r="J7902" i="1"/>
  <c r="O7902" i="1" s="1"/>
  <c r="I7903" i="1"/>
  <c r="J7903" i="1"/>
  <c r="O7903" i="1" s="1"/>
  <c r="L7903" i="1"/>
  <c r="I7904" i="1"/>
  <c r="L7904" i="1" s="1"/>
  <c r="J7904" i="1"/>
  <c r="O7904" i="1" s="1"/>
  <c r="K7904" i="1"/>
  <c r="M7904" i="1"/>
  <c r="N7904" i="1"/>
  <c r="I7905" i="1"/>
  <c r="J7905" i="1"/>
  <c r="O7905" i="1" s="1"/>
  <c r="K7905" i="1"/>
  <c r="I7906" i="1"/>
  <c r="J7906" i="1"/>
  <c r="O7906" i="1" s="1"/>
  <c r="K7906" i="1"/>
  <c r="L7906" i="1"/>
  <c r="M7906" i="1"/>
  <c r="N7906" i="1"/>
  <c r="I7907" i="1"/>
  <c r="M7907" i="1" s="1"/>
  <c r="J7907" i="1"/>
  <c r="O7907" i="1" s="1"/>
  <c r="L7907" i="1"/>
  <c r="N7907" i="1"/>
  <c r="I7908" i="1"/>
  <c r="K7908" i="1" s="1"/>
  <c r="J7908" i="1"/>
  <c r="O7908" i="1" s="1"/>
  <c r="L7908" i="1"/>
  <c r="M7908" i="1"/>
  <c r="N7908" i="1"/>
  <c r="I7909" i="1"/>
  <c r="L7909" i="1" s="1"/>
  <c r="J7909" i="1"/>
  <c r="O7909" i="1" s="1"/>
  <c r="K7909" i="1"/>
  <c r="M7909" i="1"/>
  <c r="N7909" i="1"/>
  <c r="I7910" i="1"/>
  <c r="J7910" i="1"/>
  <c r="O7910" i="1" s="1"/>
  <c r="K7910" i="1"/>
  <c r="I7911" i="1"/>
  <c r="J7911" i="1"/>
  <c r="O7911" i="1" s="1"/>
  <c r="L7911" i="1"/>
  <c r="I7912" i="1"/>
  <c r="L7912" i="1" s="1"/>
  <c r="J7912" i="1"/>
  <c r="O7912" i="1" s="1"/>
  <c r="K7912" i="1"/>
  <c r="M7912" i="1"/>
  <c r="N7912" i="1"/>
  <c r="I7913" i="1"/>
  <c r="J7913" i="1"/>
  <c r="O7913" i="1" s="1"/>
  <c r="K7913" i="1"/>
  <c r="I7914" i="1"/>
  <c r="J7914" i="1"/>
  <c r="O7914" i="1" s="1"/>
  <c r="K7914" i="1"/>
  <c r="L7914" i="1"/>
  <c r="M7914" i="1"/>
  <c r="N7914" i="1"/>
  <c r="I7915" i="1"/>
  <c r="M7915" i="1" s="1"/>
  <c r="J7915" i="1"/>
  <c r="O7915" i="1" s="1"/>
  <c r="L7915" i="1"/>
  <c r="N7915" i="1"/>
  <c r="I7916" i="1"/>
  <c r="K7916" i="1" s="1"/>
  <c r="J7916" i="1"/>
  <c r="O7916" i="1" s="1"/>
  <c r="L7916" i="1"/>
  <c r="M7916" i="1"/>
  <c r="N7916" i="1"/>
  <c r="I7917" i="1"/>
  <c r="L7917" i="1" s="1"/>
  <c r="J7917" i="1"/>
  <c r="O7917" i="1" s="1"/>
  <c r="K7917" i="1"/>
  <c r="M7917" i="1"/>
  <c r="N7917" i="1"/>
  <c r="I7918" i="1"/>
  <c r="J7918" i="1"/>
  <c r="O7918" i="1" s="1"/>
  <c r="K7918" i="1"/>
  <c r="I7919" i="1"/>
  <c r="J7919" i="1"/>
  <c r="O7919" i="1" s="1"/>
  <c r="L7919" i="1"/>
  <c r="I7920" i="1"/>
  <c r="L7920" i="1" s="1"/>
  <c r="J7920" i="1"/>
  <c r="O7920" i="1" s="1"/>
  <c r="K7920" i="1"/>
  <c r="M7920" i="1"/>
  <c r="N7920" i="1"/>
  <c r="I7921" i="1"/>
  <c r="J7921" i="1"/>
  <c r="O7921" i="1" s="1"/>
  <c r="K7921" i="1"/>
  <c r="I7922" i="1"/>
  <c r="J7922" i="1"/>
  <c r="O7922" i="1" s="1"/>
  <c r="K7922" i="1"/>
  <c r="L7922" i="1"/>
  <c r="M7922" i="1"/>
  <c r="N7922" i="1"/>
  <c r="I7923" i="1"/>
  <c r="M7923" i="1" s="1"/>
  <c r="J7923" i="1"/>
  <c r="O7923" i="1" s="1"/>
  <c r="L7923" i="1"/>
  <c r="N7923" i="1"/>
  <c r="I7924" i="1"/>
  <c r="K7924" i="1" s="1"/>
  <c r="J7924" i="1"/>
  <c r="O7924" i="1" s="1"/>
  <c r="L7924" i="1"/>
  <c r="M7924" i="1"/>
  <c r="N7924" i="1"/>
  <c r="I7925" i="1"/>
  <c r="L7925" i="1" s="1"/>
  <c r="J7925" i="1"/>
  <c r="O7925" i="1" s="1"/>
  <c r="K7925" i="1"/>
  <c r="M7925" i="1"/>
  <c r="N7925" i="1"/>
  <c r="I7926" i="1"/>
  <c r="J7926" i="1"/>
  <c r="O7926" i="1" s="1"/>
  <c r="K7926" i="1"/>
  <c r="I7927" i="1"/>
  <c r="J7927" i="1"/>
  <c r="O7927" i="1" s="1"/>
  <c r="I7928" i="1"/>
  <c r="L7928" i="1" s="1"/>
  <c r="J7928" i="1"/>
  <c r="O7928" i="1" s="1"/>
  <c r="K7928" i="1"/>
  <c r="M7928" i="1"/>
  <c r="N7928" i="1"/>
  <c r="I7929" i="1"/>
  <c r="J7929" i="1"/>
  <c r="O7929" i="1" s="1"/>
  <c r="K7929" i="1"/>
  <c r="I7930" i="1"/>
  <c r="J7930" i="1"/>
  <c r="O7930" i="1" s="1"/>
  <c r="K7930" i="1"/>
  <c r="L7930" i="1"/>
  <c r="M7930" i="1"/>
  <c r="N7930" i="1"/>
  <c r="I7931" i="1"/>
  <c r="M7931" i="1" s="1"/>
  <c r="J7931" i="1"/>
  <c r="O7931" i="1" s="1"/>
  <c r="L7931" i="1"/>
  <c r="N7931" i="1"/>
  <c r="I7932" i="1"/>
  <c r="K7932" i="1" s="1"/>
  <c r="J7932" i="1"/>
  <c r="O7932" i="1" s="1"/>
  <c r="L7932" i="1"/>
  <c r="M7932" i="1"/>
  <c r="N7932" i="1"/>
  <c r="I7933" i="1"/>
  <c r="L7933" i="1" s="1"/>
  <c r="J7933" i="1"/>
  <c r="O7933" i="1" s="1"/>
  <c r="K7933" i="1"/>
  <c r="M7933" i="1"/>
  <c r="N7933" i="1"/>
  <c r="I7934" i="1"/>
  <c r="J7934" i="1"/>
  <c r="O7934" i="1" s="1"/>
  <c r="K7934" i="1"/>
  <c r="I7935" i="1"/>
  <c r="J7935" i="1"/>
  <c r="O7935" i="1" s="1"/>
  <c r="I7936" i="1"/>
  <c r="L7936" i="1" s="1"/>
  <c r="J7936" i="1"/>
  <c r="O7936" i="1" s="1"/>
  <c r="K7936" i="1"/>
  <c r="M7936" i="1"/>
  <c r="N7936" i="1"/>
  <c r="I7937" i="1"/>
  <c r="J7937" i="1"/>
  <c r="O7937" i="1" s="1"/>
  <c r="I7938" i="1"/>
  <c r="J7938" i="1"/>
  <c r="O7938" i="1" s="1"/>
  <c r="K7938" i="1"/>
  <c r="L7938" i="1"/>
  <c r="M7938" i="1"/>
  <c r="N7938" i="1"/>
  <c r="I7939" i="1"/>
  <c r="M7939" i="1" s="1"/>
  <c r="J7939" i="1"/>
  <c r="O7939" i="1" s="1"/>
  <c r="L7939" i="1"/>
  <c r="N7939" i="1"/>
  <c r="I7940" i="1"/>
  <c r="K7940" i="1" s="1"/>
  <c r="J7940" i="1"/>
  <c r="O7940" i="1" s="1"/>
  <c r="L7940" i="1"/>
  <c r="M7940" i="1"/>
  <c r="N7940" i="1"/>
  <c r="I7941" i="1"/>
  <c r="L7941" i="1" s="1"/>
  <c r="J7941" i="1"/>
  <c r="O7941" i="1" s="1"/>
  <c r="K7941" i="1"/>
  <c r="M7941" i="1"/>
  <c r="N7941" i="1"/>
  <c r="I7942" i="1"/>
  <c r="J7942" i="1"/>
  <c r="O7942" i="1" s="1"/>
  <c r="K7942" i="1"/>
  <c r="I7943" i="1"/>
  <c r="J7943" i="1"/>
  <c r="O7943" i="1" s="1"/>
  <c r="L7943" i="1"/>
  <c r="I7944" i="1"/>
  <c r="L7944" i="1" s="1"/>
  <c r="J7944" i="1"/>
  <c r="O7944" i="1" s="1"/>
  <c r="K7944" i="1"/>
  <c r="M7944" i="1"/>
  <c r="N7944" i="1"/>
  <c r="I7945" i="1"/>
  <c r="J7945" i="1"/>
  <c r="O7945" i="1" s="1"/>
  <c r="I7946" i="1"/>
  <c r="J7946" i="1"/>
  <c r="O7946" i="1" s="1"/>
  <c r="K7946" i="1"/>
  <c r="L7946" i="1"/>
  <c r="M7946" i="1"/>
  <c r="N7946" i="1"/>
  <c r="I7947" i="1"/>
  <c r="M7947" i="1" s="1"/>
  <c r="J7947" i="1"/>
  <c r="O7947" i="1" s="1"/>
  <c r="L7947" i="1"/>
  <c r="N7947" i="1"/>
  <c r="I7948" i="1"/>
  <c r="K7948" i="1" s="1"/>
  <c r="J7948" i="1"/>
  <c r="O7948" i="1" s="1"/>
  <c r="L7948" i="1"/>
  <c r="M7948" i="1"/>
  <c r="N7948" i="1"/>
  <c r="I7949" i="1"/>
  <c r="L7949" i="1" s="1"/>
  <c r="J7949" i="1"/>
  <c r="O7949" i="1" s="1"/>
  <c r="K7949" i="1"/>
  <c r="M7949" i="1"/>
  <c r="N7949" i="1"/>
  <c r="I7950" i="1"/>
  <c r="J7950" i="1"/>
  <c r="O7950" i="1" s="1"/>
  <c r="K7950" i="1"/>
  <c r="I7951" i="1"/>
  <c r="J7951" i="1"/>
  <c r="O7951" i="1" s="1"/>
  <c r="L7951" i="1"/>
  <c r="I7952" i="1"/>
  <c r="L7952" i="1" s="1"/>
  <c r="J7952" i="1"/>
  <c r="O7952" i="1" s="1"/>
  <c r="K7952" i="1"/>
  <c r="M7952" i="1"/>
  <c r="N7952" i="1"/>
  <c r="I7953" i="1"/>
  <c r="J7953" i="1"/>
  <c r="O7953" i="1" s="1"/>
  <c r="K7953" i="1"/>
  <c r="I7954" i="1"/>
  <c r="J7954" i="1"/>
  <c r="O7954" i="1" s="1"/>
  <c r="K7954" i="1"/>
  <c r="L7954" i="1"/>
  <c r="M7954" i="1"/>
  <c r="N7954" i="1"/>
  <c r="I7955" i="1"/>
  <c r="M7955" i="1" s="1"/>
  <c r="J7955" i="1"/>
  <c r="O7955" i="1" s="1"/>
  <c r="L7955" i="1"/>
  <c r="N7955" i="1"/>
  <c r="I7956" i="1"/>
  <c r="K7956" i="1" s="1"/>
  <c r="J7956" i="1"/>
  <c r="O7956" i="1" s="1"/>
  <c r="L7956" i="1"/>
  <c r="M7956" i="1"/>
  <c r="N7956" i="1"/>
  <c r="I7957" i="1"/>
  <c r="L7957" i="1" s="1"/>
  <c r="J7957" i="1"/>
  <c r="O7957" i="1" s="1"/>
  <c r="K7957" i="1"/>
  <c r="M7957" i="1"/>
  <c r="N7957" i="1"/>
  <c r="I7958" i="1"/>
  <c r="J7958" i="1"/>
  <c r="O7958" i="1" s="1"/>
  <c r="I7959" i="1"/>
  <c r="J7959" i="1"/>
  <c r="O7959" i="1" s="1"/>
  <c r="L7959" i="1"/>
  <c r="I7960" i="1"/>
  <c r="L7960" i="1" s="1"/>
  <c r="J7960" i="1"/>
  <c r="O7960" i="1" s="1"/>
  <c r="K7960" i="1"/>
  <c r="M7960" i="1"/>
  <c r="N7960" i="1"/>
  <c r="I7961" i="1"/>
  <c r="J7961" i="1"/>
  <c r="O7961" i="1" s="1"/>
  <c r="K7961" i="1"/>
  <c r="I7962" i="1"/>
  <c r="J7962" i="1"/>
  <c r="O7962" i="1" s="1"/>
  <c r="K7962" i="1"/>
  <c r="L7962" i="1"/>
  <c r="M7962" i="1"/>
  <c r="N7962" i="1"/>
  <c r="I7963" i="1"/>
  <c r="M7963" i="1" s="1"/>
  <c r="J7963" i="1"/>
  <c r="O7963" i="1" s="1"/>
  <c r="L7963" i="1"/>
  <c r="N7963" i="1"/>
  <c r="I7964" i="1"/>
  <c r="K7964" i="1" s="1"/>
  <c r="J7964" i="1"/>
  <c r="O7964" i="1" s="1"/>
  <c r="L7964" i="1"/>
  <c r="M7964" i="1"/>
  <c r="N7964" i="1"/>
  <c r="I7965" i="1"/>
  <c r="L7965" i="1" s="1"/>
  <c r="J7965" i="1"/>
  <c r="O7965" i="1" s="1"/>
  <c r="K7965" i="1"/>
  <c r="M7965" i="1"/>
  <c r="N7965" i="1"/>
  <c r="I7966" i="1"/>
  <c r="J7966" i="1"/>
  <c r="O7966" i="1" s="1"/>
  <c r="I7967" i="1"/>
  <c r="J7967" i="1"/>
  <c r="O7967" i="1" s="1"/>
  <c r="K7967" i="1"/>
  <c r="M7967" i="1"/>
  <c r="I7968" i="1"/>
  <c r="N7968" i="1" s="1"/>
  <c r="J7968" i="1"/>
  <c r="O7968" i="1" s="1"/>
  <c r="K7968" i="1"/>
  <c r="L7968" i="1"/>
  <c r="M7968" i="1"/>
  <c r="I7969" i="1"/>
  <c r="J7969" i="1"/>
  <c r="O7969" i="1" s="1"/>
  <c r="M7969" i="1"/>
  <c r="I7970" i="1"/>
  <c r="J7970" i="1"/>
  <c r="O7970" i="1" s="1"/>
  <c r="K7970" i="1"/>
  <c r="L7970" i="1"/>
  <c r="M7970" i="1"/>
  <c r="N7970" i="1"/>
  <c r="I7971" i="1"/>
  <c r="J7971" i="1"/>
  <c r="O7971" i="1" s="1"/>
  <c r="K7971" i="1"/>
  <c r="I7972" i="1"/>
  <c r="K7972" i="1" s="1"/>
  <c r="J7972" i="1"/>
  <c r="O7972" i="1" s="1"/>
  <c r="M7972" i="1"/>
  <c r="I7973" i="1"/>
  <c r="L7973" i="1" s="1"/>
  <c r="J7973" i="1"/>
  <c r="O7973" i="1" s="1"/>
  <c r="M7973" i="1"/>
  <c r="I7974" i="1"/>
  <c r="M7974" i="1" s="1"/>
  <c r="J7974" i="1"/>
  <c r="O7974" i="1" s="1"/>
  <c r="K7974" i="1"/>
  <c r="L7974" i="1"/>
  <c r="N7974" i="1"/>
  <c r="I7975" i="1"/>
  <c r="N7975" i="1" s="1"/>
  <c r="J7975" i="1"/>
  <c r="O7975" i="1" s="1"/>
  <c r="K7975" i="1"/>
  <c r="L7975" i="1"/>
  <c r="M7975" i="1"/>
  <c r="I7976" i="1"/>
  <c r="K7976" i="1" s="1"/>
  <c r="J7976" i="1"/>
  <c r="O7976" i="1" s="1"/>
  <c r="L7976" i="1"/>
  <c r="I7977" i="1"/>
  <c r="M7977" i="1" s="1"/>
  <c r="J7977" i="1"/>
  <c r="O7977" i="1" s="1"/>
  <c r="L7977" i="1"/>
  <c r="N7977" i="1"/>
  <c r="I7978" i="1"/>
  <c r="J7978" i="1"/>
  <c r="O7978" i="1" s="1"/>
  <c r="K7978" i="1"/>
  <c r="L7978" i="1"/>
  <c r="M7978" i="1"/>
  <c r="N7978" i="1"/>
  <c r="I7979" i="1"/>
  <c r="J7979" i="1"/>
  <c r="O7979" i="1" s="1"/>
  <c r="K7979" i="1"/>
  <c r="L7979" i="1"/>
  <c r="M7979" i="1"/>
  <c r="N7979" i="1"/>
  <c r="I7980" i="1"/>
  <c r="J7980" i="1"/>
  <c r="O7980" i="1" s="1"/>
  <c r="N7980" i="1"/>
  <c r="I7981" i="1"/>
  <c r="J7981" i="1"/>
  <c r="O7981" i="1" s="1"/>
  <c r="K7981" i="1"/>
  <c r="I7982" i="1"/>
  <c r="J7982" i="1"/>
  <c r="O7982" i="1" s="1"/>
  <c r="K7982" i="1"/>
  <c r="N7982" i="1"/>
  <c r="I7983" i="1"/>
  <c r="N7983" i="1" s="1"/>
  <c r="J7983" i="1"/>
  <c r="O7983" i="1" s="1"/>
  <c r="K7983" i="1"/>
  <c r="L7983" i="1"/>
  <c r="M7983" i="1"/>
  <c r="I7984" i="1"/>
  <c r="J7984" i="1"/>
  <c r="O7984" i="1" s="1"/>
  <c r="M7984" i="1"/>
  <c r="I7985" i="1"/>
  <c r="J7985" i="1"/>
  <c r="O7985" i="1" s="1"/>
  <c r="K7985" i="1"/>
  <c r="I7986" i="1"/>
  <c r="J7986" i="1"/>
  <c r="O7986" i="1" s="1"/>
  <c r="K7986" i="1"/>
  <c r="L7986" i="1"/>
  <c r="M7986" i="1"/>
  <c r="N7986" i="1"/>
  <c r="I7987" i="1"/>
  <c r="J7987" i="1"/>
  <c r="O7987" i="1" s="1"/>
  <c r="I7988" i="1"/>
  <c r="K7988" i="1" s="1"/>
  <c r="J7988" i="1"/>
  <c r="O7988" i="1" s="1"/>
  <c r="M7988" i="1"/>
  <c r="I7989" i="1"/>
  <c r="L7989" i="1" s="1"/>
  <c r="J7989" i="1"/>
  <c r="O7989" i="1" s="1"/>
  <c r="K7989" i="1"/>
  <c r="M7989" i="1"/>
  <c r="N7989" i="1"/>
  <c r="I7990" i="1"/>
  <c r="M7990" i="1" s="1"/>
  <c r="J7990" i="1"/>
  <c r="O7990" i="1" s="1"/>
  <c r="K7990" i="1"/>
  <c r="L7990" i="1"/>
  <c r="N7990" i="1"/>
  <c r="I7991" i="1"/>
  <c r="N7991" i="1" s="1"/>
  <c r="J7991" i="1"/>
  <c r="O7991" i="1" s="1"/>
  <c r="L7991" i="1"/>
  <c r="I7992" i="1"/>
  <c r="M7992" i="1" s="1"/>
  <c r="J7992" i="1"/>
  <c r="O7992" i="1" s="1"/>
  <c r="L7992" i="1"/>
  <c r="N7992" i="1"/>
  <c r="I7993" i="1"/>
  <c r="J7993" i="1"/>
  <c r="O7993" i="1" s="1"/>
  <c r="K7993" i="1"/>
  <c r="L7993" i="1"/>
  <c r="M7993" i="1"/>
  <c r="N7993" i="1"/>
  <c r="I7994" i="1"/>
  <c r="J7994" i="1"/>
  <c r="O7994" i="1" s="1"/>
  <c r="K7994" i="1"/>
  <c r="L7994" i="1"/>
  <c r="M7994" i="1"/>
  <c r="N7994" i="1"/>
  <c r="I7995" i="1"/>
  <c r="J7995" i="1"/>
  <c r="O7995" i="1" s="1"/>
  <c r="K7995" i="1"/>
  <c r="L7995" i="1"/>
  <c r="M7995" i="1"/>
  <c r="N7995" i="1"/>
  <c r="I7996" i="1"/>
  <c r="J7996" i="1"/>
  <c r="O7996" i="1" s="1"/>
  <c r="I7997" i="1"/>
  <c r="J7997" i="1"/>
  <c r="O7997" i="1" s="1"/>
  <c r="K7997" i="1"/>
  <c r="N7997" i="1"/>
  <c r="I7998" i="1"/>
  <c r="M7998" i="1" s="1"/>
  <c r="J7998" i="1"/>
  <c r="O7998" i="1" s="1"/>
  <c r="K7998" i="1"/>
  <c r="L7998" i="1"/>
  <c r="N7998" i="1"/>
  <c r="I7999" i="1"/>
  <c r="J7999" i="1"/>
  <c r="O7999" i="1" s="1"/>
  <c r="M7999" i="1"/>
  <c r="I8000" i="1"/>
  <c r="J8000" i="1"/>
  <c r="O8000" i="1" s="1"/>
  <c r="K8000" i="1"/>
  <c r="I8001" i="1"/>
  <c r="J8001" i="1"/>
  <c r="O8001" i="1" s="1"/>
  <c r="K8001" i="1"/>
  <c r="M8001" i="1"/>
  <c r="I8002" i="1"/>
  <c r="J8002" i="1"/>
  <c r="O8002" i="1" s="1"/>
  <c r="K8002" i="1"/>
  <c r="L8002" i="1"/>
  <c r="M8002" i="1"/>
  <c r="N8002" i="1"/>
  <c r="I8003" i="1"/>
  <c r="N8003" i="1" s="1"/>
  <c r="J8003" i="1"/>
  <c r="O8003" i="1" s="1"/>
  <c r="K8003" i="1"/>
  <c r="L8003" i="1"/>
  <c r="M8003" i="1"/>
  <c r="I8004" i="1"/>
  <c r="K8004" i="1" s="1"/>
  <c r="J8004" i="1"/>
  <c r="O8004" i="1" s="1"/>
  <c r="L8004" i="1"/>
  <c r="M8004" i="1"/>
  <c r="N8004" i="1"/>
  <c r="I8005" i="1"/>
  <c r="L8005" i="1" s="1"/>
  <c r="J8005" i="1"/>
  <c r="O8005" i="1" s="1"/>
  <c r="K8005" i="1"/>
  <c r="M8005" i="1"/>
  <c r="N8005" i="1"/>
  <c r="I8006" i="1"/>
  <c r="M8006" i="1" s="1"/>
  <c r="J8006" i="1"/>
  <c r="O8006" i="1" s="1"/>
  <c r="L8006" i="1"/>
  <c r="I8007" i="1"/>
  <c r="N8007" i="1" s="1"/>
  <c r="J8007" i="1"/>
  <c r="O8007" i="1" s="1"/>
  <c r="L8007" i="1"/>
  <c r="I8008" i="1"/>
  <c r="J8008" i="1"/>
  <c r="O8008" i="1" s="1"/>
  <c r="K8008" i="1"/>
  <c r="L8008" i="1"/>
  <c r="M8008" i="1"/>
  <c r="N8008" i="1"/>
  <c r="I8009" i="1"/>
  <c r="J8009" i="1"/>
  <c r="O8009" i="1" s="1"/>
  <c r="K8009" i="1"/>
  <c r="L8009" i="1"/>
  <c r="M8009" i="1"/>
  <c r="N8009" i="1"/>
  <c r="I8010" i="1"/>
  <c r="J8010" i="1"/>
  <c r="O8010" i="1" s="1"/>
  <c r="K8010" i="1"/>
  <c r="L8010" i="1"/>
  <c r="M8010" i="1"/>
  <c r="N8010" i="1"/>
  <c r="I8011" i="1"/>
  <c r="K8011" i="1" s="1"/>
  <c r="J8011" i="1"/>
  <c r="O8011" i="1" s="1"/>
  <c r="L8011" i="1"/>
  <c r="I8012" i="1"/>
  <c r="J8012" i="1"/>
  <c r="O8012" i="1" s="1"/>
  <c r="L8012" i="1"/>
  <c r="I8013" i="1"/>
  <c r="L8013" i="1" s="1"/>
  <c r="J8013" i="1"/>
  <c r="O8013" i="1" s="1"/>
  <c r="K8013" i="1"/>
  <c r="M8013" i="1"/>
  <c r="N8013" i="1"/>
  <c r="I8014" i="1"/>
  <c r="J8014" i="1"/>
  <c r="O8014" i="1" s="1"/>
  <c r="I8015" i="1"/>
  <c r="J8015" i="1"/>
  <c r="O8015" i="1" s="1"/>
  <c r="K8015" i="1"/>
  <c r="I8016" i="1"/>
  <c r="J8016" i="1"/>
  <c r="O8016" i="1" s="1"/>
  <c r="I8017" i="1"/>
  <c r="N8017" i="1" s="1"/>
  <c r="J8017" i="1"/>
  <c r="O8017" i="1" s="1"/>
  <c r="K8017" i="1"/>
  <c r="L8017" i="1"/>
  <c r="M8017" i="1"/>
  <c r="I8018" i="1"/>
  <c r="J8018" i="1"/>
  <c r="O8018" i="1" s="1"/>
  <c r="K8018" i="1"/>
  <c r="L8018" i="1"/>
  <c r="M8018" i="1"/>
  <c r="N8018" i="1"/>
  <c r="I8019" i="1"/>
  <c r="J8019" i="1"/>
  <c r="O8019" i="1" s="1"/>
  <c r="I8020" i="1"/>
  <c r="K8020" i="1" s="1"/>
  <c r="J8020" i="1"/>
  <c r="O8020" i="1" s="1"/>
  <c r="L8020" i="1"/>
  <c r="M8020" i="1"/>
  <c r="N8020" i="1"/>
  <c r="I8021" i="1"/>
  <c r="L8021" i="1" s="1"/>
  <c r="J8021" i="1"/>
  <c r="O8021" i="1" s="1"/>
  <c r="M8021" i="1"/>
  <c r="I8022" i="1"/>
  <c r="M8022" i="1" s="1"/>
  <c r="J8022" i="1"/>
  <c r="O8022" i="1" s="1"/>
  <c r="L8022" i="1"/>
  <c r="I8023" i="1"/>
  <c r="N8023" i="1" s="1"/>
  <c r="J8023" i="1"/>
  <c r="O8023" i="1" s="1"/>
  <c r="K8023" i="1"/>
  <c r="L8023" i="1"/>
  <c r="M8023" i="1"/>
  <c r="I8024" i="1"/>
  <c r="J8024" i="1"/>
  <c r="O8024" i="1" s="1"/>
  <c r="K8024" i="1"/>
  <c r="L8024" i="1"/>
  <c r="M8024" i="1"/>
  <c r="N8024" i="1"/>
  <c r="I8025" i="1"/>
  <c r="K8025" i="1" s="1"/>
  <c r="J8025" i="1"/>
  <c r="O8025" i="1" s="1"/>
  <c r="L8025" i="1"/>
  <c r="I8026" i="1"/>
  <c r="J8026" i="1"/>
  <c r="O8026" i="1" s="1"/>
  <c r="K8026" i="1"/>
  <c r="L8026" i="1"/>
  <c r="M8026" i="1"/>
  <c r="N8026" i="1"/>
  <c r="I8027" i="1"/>
  <c r="M8027" i="1" s="1"/>
  <c r="J8027" i="1"/>
  <c r="O8027" i="1" s="1"/>
  <c r="L8027" i="1"/>
  <c r="N8027" i="1"/>
  <c r="I8028" i="1"/>
  <c r="K8028" i="1" s="1"/>
  <c r="J8028" i="1"/>
  <c r="O8028" i="1" s="1"/>
  <c r="L8028" i="1"/>
  <c r="M8028" i="1"/>
  <c r="N8028" i="1"/>
  <c r="I8029" i="1"/>
  <c r="J8029" i="1"/>
  <c r="O8029" i="1" s="1"/>
  <c r="I8030" i="1"/>
  <c r="J8030" i="1"/>
  <c r="O8030" i="1" s="1"/>
  <c r="K8030" i="1"/>
  <c r="I8031" i="1"/>
  <c r="J8031" i="1"/>
  <c r="O8031" i="1" s="1"/>
  <c r="I8032" i="1"/>
  <c r="N8032" i="1" s="1"/>
  <c r="J8032" i="1"/>
  <c r="O8032" i="1" s="1"/>
  <c r="K8032" i="1"/>
  <c r="L8032" i="1"/>
  <c r="M8032" i="1"/>
  <c r="I8033" i="1"/>
  <c r="J8033" i="1"/>
  <c r="O8033" i="1" s="1"/>
  <c r="I8034" i="1"/>
  <c r="J8034" i="1"/>
  <c r="O8034" i="1" s="1"/>
  <c r="K8034" i="1"/>
  <c r="L8034" i="1"/>
  <c r="M8034" i="1"/>
  <c r="N8034" i="1"/>
  <c r="I8035" i="1"/>
  <c r="J8035" i="1"/>
  <c r="O8035" i="1" s="1"/>
  <c r="K8035" i="1"/>
  <c r="I8036" i="1"/>
  <c r="K8036" i="1" s="1"/>
  <c r="J8036" i="1"/>
  <c r="O8036" i="1" s="1"/>
  <c r="L8036" i="1"/>
  <c r="I8037" i="1"/>
  <c r="J8037" i="1"/>
  <c r="O8037" i="1" s="1"/>
  <c r="K8037" i="1"/>
  <c r="M8037" i="1"/>
  <c r="I8038" i="1"/>
  <c r="M8038" i="1" s="1"/>
  <c r="J8038" i="1"/>
  <c r="O8038" i="1" s="1"/>
  <c r="L8038" i="1"/>
  <c r="N8038" i="1"/>
  <c r="I8039" i="1"/>
  <c r="N8039" i="1" s="1"/>
  <c r="J8039" i="1"/>
  <c r="O8039" i="1" s="1"/>
  <c r="K8039" i="1"/>
  <c r="L8039" i="1"/>
  <c r="M8039" i="1"/>
  <c r="I8040" i="1"/>
  <c r="J8040" i="1"/>
  <c r="O8040" i="1" s="1"/>
  <c r="K8040" i="1"/>
  <c r="L8040" i="1"/>
  <c r="M8040" i="1"/>
  <c r="N8040" i="1"/>
  <c r="I8041" i="1"/>
  <c r="J8041" i="1"/>
  <c r="O8041" i="1" s="1"/>
  <c r="M8041" i="1"/>
  <c r="I8042" i="1"/>
  <c r="J8042" i="1"/>
  <c r="O8042" i="1" s="1"/>
  <c r="K8042" i="1"/>
  <c r="L8042" i="1"/>
  <c r="M8042" i="1"/>
  <c r="N8042" i="1"/>
  <c r="I8043" i="1"/>
  <c r="J8043" i="1"/>
  <c r="O8043" i="1" s="1"/>
  <c r="I8044" i="1"/>
  <c r="K8044" i="1" s="1"/>
  <c r="J8044" i="1"/>
  <c r="O8044" i="1" s="1"/>
  <c r="L8044" i="1"/>
  <c r="I8045" i="1"/>
  <c r="J8045" i="1"/>
  <c r="O8045" i="1" s="1"/>
  <c r="K8045" i="1"/>
  <c r="I8046" i="1"/>
  <c r="M8046" i="1" s="1"/>
  <c r="J8046" i="1"/>
  <c r="O8046" i="1" s="1"/>
  <c r="L8046" i="1"/>
  <c r="N8046" i="1"/>
  <c r="I8047" i="1"/>
  <c r="N8047" i="1" s="1"/>
  <c r="J8047" i="1"/>
  <c r="O8047" i="1" s="1"/>
  <c r="K8047" i="1"/>
  <c r="L8047" i="1"/>
  <c r="M8047" i="1"/>
  <c r="I8048" i="1"/>
  <c r="J8048" i="1"/>
  <c r="O8048" i="1" s="1"/>
  <c r="K8048" i="1"/>
  <c r="L8048" i="1"/>
  <c r="M8048" i="1"/>
  <c r="N8048" i="1"/>
  <c r="I8049" i="1"/>
  <c r="J8049" i="1"/>
  <c r="O8049" i="1" s="1"/>
  <c r="M8049" i="1"/>
  <c r="I8050" i="1"/>
  <c r="J8050" i="1"/>
  <c r="O8050" i="1" s="1"/>
  <c r="K8050" i="1"/>
  <c r="L8050" i="1"/>
  <c r="M8050" i="1"/>
  <c r="N8050" i="1"/>
  <c r="I8051" i="1"/>
  <c r="J8051" i="1"/>
  <c r="O8051" i="1" s="1"/>
  <c r="K8051" i="1"/>
  <c r="I8052" i="1"/>
  <c r="K8052" i="1" s="1"/>
  <c r="J8052" i="1"/>
  <c r="O8052" i="1" s="1"/>
  <c r="L8052" i="1"/>
  <c r="I8053" i="1"/>
  <c r="J8053" i="1"/>
  <c r="O8053" i="1" s="1"/>
  <c r="K8053" i="1"/>
  <c r="M8053" i="1"/>
  <c r="I8054" i="1"/>
  <c r="M8054" i="1" s="1"/>
  <c r="J8054" i="1"/>
  <c r="O8054" i="1" s="1"/>
  <c r="L8054" i="1"/>
  <c r="N8054" i="1"/>
  <c r="I8055" i="1"/>
  <c r="N8055" i="1" s="1"/>
  <c r="J8055" i="1"/>
  <c r="O8055" i="1" s="1"/>
  <c r="K8055" i="1"/>
  <c r="L8055" i="1"/>
  <c r="M8055" i="1"/>
  <c r="I8056" i="1"/>
  <c r="J8056" i="1"/>
  <c r="O8056" i="1" s="1"/>
  <c r="K8056" i="1"/>
  <c r="L8056" i="1"/>
  <c r="M8056" i="1"/>
  <c r="N8056" i="1"/>
  <c r="I8057" i="1"/>
  <c r="J8057" i="1"/>
  <c r="O8057" i="1" s="1"/>
  <c r="I8058" i="1"/>
  <c r="J8058" i="1"/>
  <c r="O8058" i="1" s="1"/>
  <c r="K8058" i="1"/>
  <c r="L8058" i="1"/>
  <c r="M8058" i="1"/>
  <c r="N8058" i="1"/>
  <c r="I8059" i="1"/>
  <c r="J8059" i="1"/>
  <c r="O8059" i="1" s="1"/>
  <c r="K8059" i="1"/>
  <c r="I8060" i="1"/>
  <c r="K8060" i="1" s="1"/>
  <c r="J8060" i="1"/>
  <c r="O8060" i="1" s="1"/>
  <c r="L8060" i="1"/>
  <c r="I8061" i="1"/>
  <c r="K8061" i="1" s="1"/>
  <c r="J8061" i="1"/>
  <c r="O8061" i="1" s="1"/>
  <c r="I8062" i="1"/>
  <c r="M8062" i="1" s="1"/>
  <c r="J8062" i="1"/>
  <c r="O8062" i="1" s="1"/>
  <c r="L8062" i="1"/>
  <c r="N8062" i="1"/>
  <c r="I8063" i="1"/>
  <c r="N8063" i="1" s="1"/>
  <c r="J8063" i="1"/>
  <c r="O8063" i="1" s="1"/>
  <c r="K8063" i="1"/>
  <c r="L8063" i="1"/>
  <c r="M8063" i="1"/>
  <c r="I8064" i="1"/>
  <c r="J8064" i="1"/>
  <c r="O8064" i="1" s="1"/>
  <c r="K8064" i="1"/>
  <c r="L8064" i="1"/>
  <c r="M8064" i="1"/>
  <c r="N8064" i="1"/>
  <c r="I8065" i="1"/>
  <c r="J8065" i="1"/>
  <c r="O8065" i="1" s="1"/>
  <c r="M8065" i="1"/>
  <c r="I8066" i="1"/>
  <c r="J8066" i="1"/>
  <c r="O8066" i="1" s="1"/>
  <c r="K8066" i="1"/>
  <c r="L8066" i="1"/>
  <c r="M8066" i="1"/>
  <c r="N8066" i="1"/>
  <c r="I8067" i="1"/>
  <c r="J8067" i="1"/>
  <c r="O8067" i="1" s="1"/>
  <c r="K8067" i="1"/>
  <c r="I8068" i="1"/>
  <c r="K8068" i="1" s="1"/>
  <c r="J8068" i="1"/>
  <c r="O8068" i="1" s="1"/>
  <c r="L8068" i="1"/>
  <c r="I8069" i="1"/>
  <c r="J8069" i="1"/>
  <c r="O8069" i="1" s="1"/>
  <c r="K8069" i="1"/>
  <c r="M8069" i="1"/>
  <c r="I8070" i="1"/>
  <c r="M8070" i="1" s="1"/>
  <c r="J8070" i="1"/>
  <c r="O8070" i="1" s="1"/>
  <c r="L8070" i="1"/>
  <c r="N8070" i="1"/>
  <c r="I8071" i="1"/>
  <c r="N8071" i="1" s="1"/>
  <c r="J8071" i="1"/>
  <c r="O8071" i="1" s="1"/>
  <c r="K8071" i="1"/>
  <c r="L8071" i="1"/>
  <c r="M8071" i="1"/>
  <c r="I8072" i="1"/>
  <c r="J8072" i="1"/>
  <c r="O8072" i="1" s="1"/>
  <c r="K8072" i="1"/>
  <c r="L8072" i="1"/>
  <c r="M8072" i="1"/>
  <c r="N8072" i="1"/>
  <c r="I8073" i="1"/>
  <c r="J8073" i="1"/>
  <c r="O8073" i="1" s="1"/>
  <c r="M8073" i="1"/>
  <c r="I8074" i="1"/>
  <c r="J8074" i="1"/>
  <c r="O8074" i="1" s="1"/>
  <c r="K8074" i="1"/>
  <c r="L8074" i="1"/>
  <c r="M8074" i="1"/>
  <c r="N8074" i="1"/>
  <c r="I8075" i="1"/>
  <c r="J8075" i="1"/>
  <c r="O8075" i="1" s="1"/>
  <c r="K8075" i="1"/>
  <c r="I8076" i="1"/>
  <c r="K8076" i="1" s="1"/>
  <c r="J8076" i="1"/>
  <c r="O8076" i="1" s="1"/>
  <c r="L8076" i="1"/>
  <c r="I8077" i="1"/>
  <c r="J8077" i="1"/>
  <c r="O8077" i="1" s="1"/>
  <c r="K8077" i="1"/>
  <c r="M8077" i="1"/>
  <c r="I8078" i="1"/>
  <c r="M8078" i="1" s="1"/>
  <c r="J8078" i="1"/>
  <c r="O8078" i="1" s="1"/>
  <c r="L8078" i="1"/>
  <c r="N8078" i="1"/>
  <c r="I8079" i="1"/>
  <c r="N8079" i="1" s="1"/>
  <c r="J8079" i="1"/>
  <c r="O8079" i="1" s="1"/>
  <c r="K8079" i="1"/>
  <c r="L8079" i="1"/>
  <c r="M8079" i="1"/>
  <c r="I8080" i="1"/>
  <c r="J8080" i="1"/>
  <c r="O8080" i="1" s="1"/>
  <c r="K8080" i="1"/>
  <c r="L8080" i="1"/>
  <c r="M8080" i="1"/>
  <c r="N8080" i="1"/>
  <c r="I8081" i="1"/>
  <c r="J8081" i="1"/>
  <c r="O8081" i="1" s="1"/>
  <c r="M8081" i="1"/>
  <c r="I8082" i="1"/>
  <c r="J8082" i="1"/>
  <c r="O8082" i="1" s="1"/>
  <c r="K8082" i="1"/>
  <c r="L8082" i="1"/>
  <c r="M8082" i="1"/>
  <c r="N8082" i="1"/>
  <c r="I8083" i="1"/>
  <c r="J8083" i="1"/>
  <c r="O8083" i="1" s="1"/>
  <c r="I8084" i="1"/>
  <c r="K8084" i="1" s="1"/>
  <c r="J8084" i="1"/>
  <c r="O8084" i="1" s="1"/>
  <c r="L8084" i="1"/>
  <c r="I8085" i="1"/>
  <c r="M8085" i="1" s="1"/>
  <c r="J8085" i="1"/>
  <c r="O8085" i="1" s="1"/>
  <c r="I8086" i="1"/>
  <c r="M8086" i="1" s="1"/>
  <c r="J8086" i="1"/>
  <c r="O8086" i="1" s="1"/>
  <c r="L8086" i="1"/>
  <c r="N8086" i="1"/>
  <c r="I8087" i="1"/>
  <c r="N8087" i="1" s="1"/>
  <c r="J8087" i="1"/>
  <c r="O8087" i="1" s="1"/>
  <c r="K8087" i="1"/>
  <c r="L8087" i="1"/>
  <c r="M8087" i="1"/>
  <c r="I8088" i="1"/>
  <c r="J8088" i="1"/>
  <c r="O8088" i="1" s="1"/>
  <c r="K8088" i="1"/>
  <c r="L8088" i="1"/>
  <c r="M8088" i="1"/>
  <c r="N8088" i="1"/>
  <c r="I8089" i="1"/>
  <c r="J8089" i="1"/>
  <c r="O8089" i="1" s="1"/>
  <c r="M8089" i="1"/>
  <c r="I8090" i="1"/>
  <c r="J8090" i="1"/>
  <c r="O8090" i="1" s="1"/>
  <c r="K8090" i="1"/>
  <c r="L8090" i="1"/>
  <c r="M8090" i="1"/>
  <c r="N8090" i="1"/>
  <c r="I8091" i="1"/>
  <c r="J8091" i="1"/>
  <c r="O8091" i="1" s="1"/>
  <c r="K8091" i="1"/>
  <c r="I8092" i="1"/>
  <c r="K8092" i="1" s="1"/>
  <c r="J8092" i="1"/>
  <c r="O8092" i="1" s="1"/>
  <c r="L8092" i="1"/>
  <c r="I8093" i="1"/>
  <c r="J8093" i="1"/>
  <c r="O8093" i="1" s="1"/>
  <c r="K8093" i="1"/>
  <c r="M8093" i="1"/>
  <c r="I8094" i="1"/>
  <c r="M8094" i="1" s="1"/>
  <c r="J8094" i="1"/>
  <c r="O8094" i="1" s="1"/>
  <c r="L8094" i="1"/>
  <c r="N8094" i="1"/>
  <c r="I8095" i="1"/>
  <c r="N8095" i="1" s="1"/>
  <c r="J8095" i="1"/>
  <c r="O8095" i="1" s="1"/>
  <c r="K8095" i="1"/>
  <c r="L8095" i="1"/>
  <c r="M8095" i="1"/>
  <c r="I8096" i="1"/>
  <c r="J8096" i="1"/>
  <c r="O8096" i="1" s="1"/>
  <c r="K8096" i="1"/>
  <c r="L8096" i="1"/>
  <c r="M8096" i="1"/>
  <c r="N8096" i="1"/>
  <c r="I8097" i="1"/>
  <c r="M8097" i="1" s="1"/>
  <c r="J8097" i="1"/>
  <c r="O8097" i="1" s="1"/>
  <c r="I8098" i="1"/>
  <c r="J8098" i="1"/>
  <c r="O8098" i="1" s="1"/>
  <c r="K8098" i="1"/>
  <c r="L8098" i="1"/>
  <c r="M8098" i="1"/>
  <c r="N8098" i="1"/>
  <c r="I8099" i="1"/>
  <c r="J8099" i="1"/>
  <c r="O8099" i="1" s="1"/>
  <c r="K8099" i="1"/>
  <c r="I8100" i="1"/>
  <c r="K8100" i="1" s="1"/>
  <c r="J8100" i="1"/>
  <c r="O8100" i="1" s="1"/>
  <c r="L8100" i="1"/>
  <c r="I8101" i="1"/>
  <c r="J8101" i="1"/>
  <c r="O8101" i="1" s="1"/>
  <c r="K8101" i="1"/>
  <c r="M8101" i="1"/>
  <c r="I8102" i="1"/>
  <c r="M8102" i="1" s="1"/>
  <c r="J8102" i="1"/>
  <c r="O8102" i="1" s="1"/>
  <c r="L8102" i="1"/>
  <c r="N8102" i="1"/>
  <c r="I8103" i="1"/>
  <c r="N8103" i="1" s="1"/>
  <c r="J8103" i="1"/>
  <c r="O8103" i="1" s="1"/>
  <c r="K8103" i="1"/>
  <c r="L8103" i="1"/>
  <c r="M8103" i="1"/>
  <c r="I8104" i="1"/>
  <c r="J8104" i="1"/>
  <c r="O8104" i="1" s="1"/>
  <c r="K8104" i="1"/>
  <c r="L8104" i="1"/>
  <c r="M8104" i="1"/>
  <c r="N8104" i="1"/>
  <c r="I8105" i="1"/>
  <c r="J8105" i="1"/>
  <c r="O8105" i="1" s="1"/>
  <c r="L8105" i="1"/>
  <c r="M8105" i="1"/>
  <c r="I8106" i="1"/>
  <c r="J8106" i="1"/>
  <c r="O8106" i="1" s="1"/>
  <c r="K8106" i="1"/>
  <c r="L8106" i="1"/>
  <c r="M8106" i="1"/>
  <c r="N8106" i="1"/>
  <c r="I8107" i="1"/>
  <c r="J8107" i="1"/>
  <c r="O8107" i="1" s="1"/>
  <c r="I8108" i="1"/>
  <c r="K8108" i="1" s="1"/>
  <c r="J8108" i="1"/>
  <c r="O8108" i="1" s="1"/>
  <c r="L8108" i="1"/>
  <c r="I8109" i="1"/>
  <c r="J8109" i="1"/>
  <c r="O8109" i="1" s="1"/>
  <c r="K8109" i="1"/>
  <c r="M8109" i="1"/>
  <c r="I8110" i="1"/>
  <c r="J8110" i="1"/>
  <c r="O8110" i="1" s="1"/>
  <c r="L8110" i="1"/>
  <c r="N8110" i="1"/>
  <c r="I8111" i="1"/>
  <c r="N8111" i="1" s="1"/>
  <c r="J8111" i="1"/>
  <c r="O8111" i="1" s="1"/>
  <c r="K8111" i="1"/>
  <c r="L8111" i="1"/>
  <c r="M8111" i="1"/>
  <c r="I8112" i="1"/>
  <c r="J8112" i="1"/>
  <c r="O8112" i="1" s="1"/>
  <c r="K8112" i="1"/>
  <c r="L8112" i="1"/>
  <c r="M8112" i="1"/>
  <c r="N8112" i="1"/>
  <c r="I8113" i="1"/>
  <c r="J8113" i="1"/>
  <c r="O8113" i="1" s="1"/>
  <c r="L8113" i="1"/>
  <c r="M8113" i="1"/>
  <c r="I8114" i="1"/>
  <c r="J8114" i="1"/>
  <c r="O8114" i="1" s="1"/>
  <c r="K8114" i="1"/>
  <c r="L8114" i="1"/>
  <c r="M8114" i="1"/>
  <c r="N8114" i="1"/>
  <c r="I8115" i="1"/>
  <c r="J8115" i="1"/>
  <c r="O8115" i="1" s="1"/>
  <c r="I8116" i="1"/>
  <c r="K8116" i="1" s="1"/>
  <c r="J8116" i="1"/>
  <c r="O8116" i="1" s="1"/>
  <c r="L8116" i="1"/>
  <c r="I8117" i="1"/>
  <c r="J8117" i="1"/>
  <c r="O8117" i="1" s="1"/>
  <c r="K8117" i="1"/>
  <c r="M8117" i="1"/>
  <c r="I8118" i="1"/>
  <c r="J8118" i="1"/>
  <c r="O8118" i="1" s="1"/>
  <c r="L8118" i="1"/>
  <c r="N8118" i="1"/>
  <c r="I8119" i="1"/>
  <c r="N8119" i="1" s="1"/>
  <c r="J8119" i="1"/>
  <c r="O8119" i="1" s="1"/>
  <c r="K8119" i="1"/>
  <c r="L8119" i="1"/>
  <c r="M8119" i="1"/>
  <c r="I8120" i="1"/>
  <c r="J8120" i="1"/>
  <c r="O8120" i="1" s="1"/>
  <c r="K8120" i="1"/>
  <c r="L8120" i="1"/>
  <c r="M8120" i="1"/>
  <c r="N8120" i="1"/>
  <c r="I8121" i="1"/>
  <c r="J8121" i="1"/>
  <c r="O8121" i="1" s="1"/>
  <c r="L8121" i="1"/>
  <c r="M8121" i="1"/>
  <c r="I8122" i="1"/>
  <c r="J8122" i="1"/>
  <c r="O8122" i="1" s="1"/>
  <c r="K8122" i="1"/>
  <c r="L8122" i="1"/>
  <c r="M8122" i="1"/>
  <c r="N8122" i="1"/>
  <c r="I8123" i="1"/>
  <c r="K8123" i="1" s="1"/>
  <c r="J8123" i="1"/>
  <c r="O8123" i="1" s="1"/>
  <c r="I8124" i="1"/>
  <c r="K8124" i="1" s="1"/>
  <c r="J8124" i="1"/>
  <c r="O8124" i="1" s="1"/>
  <c r="L8124" i="1"/>
  <c r="I8125" i="1"/>
  <c r="J8125" i="1"/>
  <c r="O8125" i="1" s="1"/>
  <c r="K8125" i="1"/>
  <c r="M8125" i="1"/>
  <c r="I8126" i="1"/>
  <c r="J8126" i="1"/>
  <c r="O8126" i="1" s="1"/>
  <c r="L8126" i="1"/>
  <c r="N8126" i="1"/>
  <c r="I8127" i="1"/>
  <c r="N8127" i="1" s="1"/>
  <c r="J8127" i="1"/>
  <c r="O8127" i="1" s="1"/>
  <c r="K8127" i="1"/>
  <c r="L8127" i="1"/>
  <c r="M8127" i="1"/>
  <c r="I8128" i="1"/>
  <c r="J8128" i="1"/>
  <c r="O8128" i="1" s="1"/>
  <c r="K8128" i="1"/>
  <c r="L8128" i="1"/>
  <c r="M8128" i="1"/>
  <c r="N8128" i="1"/>
  <c r="I8129" i="1"/>
  <c r="J8129" i="1"/>
  <c r="O8129" i="1" s="1"/>
  <c r="L8129" i="1"/>
  <c r="M8129" i="1"/>
  <c r="I8130" i="1"/>
  <c r="J8130" i="1"/>
  <c r="O8130" i="1" s="1"/>
  <c r="K8130" i="1"/>
  <c r="L8130" i="1"/>
  <c r="M8130" i="1"/>
  <c r="N8130" i="1"/>
  <c r="I8131" i="1"/>
  <c r="J8131" i="1"/>
  <c r="O8131" i="1" s="1"/>
  <c r="I8132" i="1"/>
  <c r="K8132" i="1" s="1"/>
  <c r="J8132" i="1"/>
  <c r="O8132" i="1" s="1"/>
  <c r="L8132" i="1"/>
  <c r="I8133" i="1"/>
  <c r="J8133" i="1"/>
  <c r="O8133" i="1" s="1"/>
  <c r="K8133" i="1"/>
  <c r="M8133" i="1"/>
  <c r="I8134" i="1"/>
  <c r="J8134" i="1"/>
  <c r="O8134" i="1" s="1"/>
  <c r="L8134" i="1"/>
  <c r="N8134" i="1"/>
  <c r="I8135" i="1"/>
  <c r="N8135" i="1" s="1"/>
  <c r="J8135" i="1"/>
  <c r="O8135" i="1" s="1"/>
  <c r="K8135" i="1"/>
  <c r="L8135" i="1"/>
  <c r="M8135" i="1"/>
  <c r="I8136" i="1"/>
  <c r="J8136" i="1"/>
  <c r="O8136" i="1" s="1"/>
  <c r="K8136" i="1"/>
  <c r="L8136" i="1"/>
  <c r="M8136" i="1"/>
  <c r="N8136" i="1"/>
  <c r="I8137" i="1"/>
  <c r="J8137" i="1"/>
  <c r="O8137" i="1" s="1"/>
  <c r="L8137" i="1"/>
  <c r="M8137" i="1"/>
  <c r="I8138" i="1"/>
  <c r="J8138" i="1"/>
  <c r="O8138" i="1" s="1"/>
  <c r="K8138" i="1"/>
  <c r="L8138" i="1"/>
  <c r="M8138" i="1"/>
  <c r="N8138" i="1"/>
  <c r="I8139" i="1"/>
  <c r="J8139" i="1"/>
  <c r="O8139" i="1" s="1"/>
  <c r="I8140" i="1"/>
  <c r="K8140" i="1" s="1"/>
  <c r="J8140" i="1"/>
  <c r="O8140" i="1" s="1"/>
  <c r="L8140" i="1"/>
  <c r="I8141" i="1"/>
  <c r="J8141" i="1"/>
  <c r="O8141" i="1" s="1"/>
  <c r="K8141" i="1"/>
  <c r="M8141" i="1"/>
  <c r="I8142" i="1"/>
  <c r="J8142" i="1"/>
  <c r="O8142" i="1" s="1"/>
  <c r="L8142" i="1"/>
  <c r="N8142" i="1"/>
  <c r="I8143" i="1"/>
  <c r="N8143" i="1" s="1"/>
  <c r="J8143" i="1"/>
  <c r="O8143" i="1" s="1"/>
  <c r="K8143" i="1"/>
  <c r="L8143" i="1"/>
  <c r="M8143" i="1"/>
  <c r="I8144" i="1"/>
  <c r="J8144" i="1"/>
  <c r="O8144" i="1" s="1"/>
  <c r="K8144" i="1"/>
  <c r="L8144" i="1"/>
  <c r="M8144" i="1"/>
  <c r="N8144" i="1"/>
  <c r="I8145" i="1"/>
  <c r="J8145" i="1"/>
  <c r="O8145" i="1" s="1"/>
  <c r="L8145" i="1"/>
  <c r="M8145" i="1"/>
  <c r="I8146" i="1"/>
  <c r="J8146" i="1"/>
  <c r="O8146" i="1" s="1"/>
  <c r="K8146" i="1"/>
  <c r="L8146" i="1"/>
  <c r="M8146" i="1"/>
  <c r="N8146" i="1"/>
  <c r="I8147" i="1"/>
  <c r="K8147" i="1" s="1"/>
  <c r="J8147" i="1"/>
  <c r="O8147" i="1" s="1"/>
  <c r="I8148" i="1"/>
  <c r="K8148" i="1" s="1"/>
  <c r="J8148" i="1"/>
  <c r="O8148" i="1" s="1"/>
  <c r="L8148" i="1"/>
  <c r="I8149" i="1"/>
  <c r="J8149" i="1"/>
  <c r="O8149" i="1" s="1"/>
  <c r="K8149" i="1"/>
  <c r="M8149" i="1"/>
  <c r="I8150" i="1"/>
  <c r="J8150" i="1"/>
  <c r="O8150" i="1" s="1"/>
  <c r="L8150" i="1"/>
  <c r="N8150" i="1"/>
  <c r="I8151" i="1"/>
  <c r="N8151" i="1" s="1"/>
  <c r="J8151" i="1"/>
  <c r="O8151" i="1" s="1"/>
  <c r="K8151" i="1"/>
  <c r="L8151" i="1"/>
  <c r="M8151" i="1"/>
  <c r="I8152" i="1"/>
  <c r="J8152" i="1"/>
  <c r="O8152" i="1" s="1"/>
  <c r="K8152" i="1"/>
  <c r="L8152" i="1"/>
  <c r="M8152" i="1"/>
  <c r="N8152" i="1"/>
  <c r="I8153" i="1"/>
  <c r="J8153" i="1"/>
  <c r="O8153" i="1" s="1"/>
  <c r="L8153" i="1"/>
  <c r="M8153" i="1"/>
  <c r="I8154" i="1"/>
  <c r="J8154" i="1"/>
  <c r="O8154" i="1" s="1"/>
  <c r="K8154" i="1"/>
  <c r="L8154" i="1"/>
  <c r="M8154" i="1"/>
  <c r="N8154" i="1"/>
  <c r="I8155" i="1"/>
  <c r="J8155" i="1"/>
  <c r="O8155" i="1" s="1"/>
  <c r="I8156" i="1"/>
  <c r="K8156" i="1" s="1"/>
  <c r="J8156" i="1"/>
  <c r="O8156" i="1" s="1"/>
  <c r="L8156" i="1"/>
  <c r="I8157" i="1"/>
  <c r="J8157" i="1"/>
  <c r="O8157" i="1" s="1"/>
  <c r="K8157" i="1"/>
  <c r="M8157" i="1"/>
  <c r="I8158" i="1"/>
  <c r="J8158" i="1"/>
  <c r="O8158" i="1" s="1"/>
  <c r="L8158" i="1"/>
  <c r="N8158" i="1"/>
  <c r="I8159" i="1"/>
  <c r="N8159" i="1" s="1"/>
  <c r="J8159" i="1"/>
  <c r="O8159" i="1" s="1"/>
  <c r="K8159" i="1"/>
  <c r="L8159" i="1"/>
  <c r="M8159" i="1"/>
  <c r="I8160" i="1"/>
  <c r="J8160" i="1"/>
  <c r="O8160" i="1" s="1"/>
  <c r="K8160" i="1"/>
  <c r="L8160" i="1"/>
  <c r="M8160" i="1"/>
  <c r="N8160" i="1"/>
  <c r="I8161" i="1"/>
  <c r="J8161" i="1"/>
  <c r="O8161" i="1" s="1"/>
  <c r="L8161" i="1"/>
  <c r="M8161" i="1"/>
  <c r="I8162" i="1"/>
  <c r="J8162" i="1"/>
  <c r="O8162" i="1" s="1"/>
  <c r="K8162" i="1"/>
  <c r="L8162" i="1"/>
  <c r="M8162" i="1"/>
  <c r="N8162" i="1"/>
  <c r="I8163" i="1"/>
  <c r="K8163" i="1" s="1"/>
  <c r="J8163" i="1"/>
  <c r="O8163" i="1" s="1"/>
  <c r="I8164" i="1"/>
  <c r="K8164" i="1" s="1"/>
  <c r="J8164" i="1"/>
  <c r="O8164" i="1" s="1"/>
  <c r="L8164" i="1"/>
  <c r="I8165" i="1"/>
  <c r="J8165" i="1"/>
  <c r="O8165" i="1" s="1"/>
  <c r="K8165" i="1"/>
  <c r="M8165" i="1"/>
  <c r="I8166" i="1"/>
  <c r="J8166" i="1"/>
  <c r="O8166" i="1" s="1"/>
  <c r="L8166" i="1"/>
  <c r="N8166" i="1"/>
  <c r="I8167" i="1"/>
  <c r="N8167" i="1" s="1"/>
  <c r="J8167" i="1"/>
  <c r="O8167" i="1" s="1"/>
  <c r="K8167" i="1"/>
  <c r="L8167" i="1"/>
  <c r="M8167" i="1"/>
  <c r="I8168" i="1"/>
  <c r="J8168" i="1"/>
  <c r="O8168" i="1" s="1"/>
  <c r="K8168" i="1"/>
  <c r="L8168" i="1"/>
  <c r="M8168" i="1"/>
  <c r="N8168" i="1"/>
  <c r="I8169" i="1"/>
  <c r="J8169" i="1"/>
  <c r="O8169" i="1" s="1"/>
  <c r="L8169" i="1"/>
  <c r="M8169" i="1"/>
  <c r="I8170" i="1"/>
  <c r="J8170" i="1"/>
  <c r="O8170" i="1" s="1"/>
  <c r="K8170" i="1"/>
  <c r="L8170" i="1"/>
  <c r="M8170" i="1"/>
  <c r="N8170" i="1"/>
  <c r="I8171" i="1"/>
  <c r="J8171" i="1"/>
  <c r="O8171" i="1" s="1"/>
  <c r="I8172" i="1"/>
  <c r="K8172" i="1" s="1"/>
  <c r="J8172" i="1"/>
  <c r="O8172" i="1" s="1"/>
  <c r="L8172" i="1"/>
  <c r="I8173" i="1"/>
  <c r="J8173" i="1"/>
  <c r="O8173" i="1" s="1"/>
  <c r="K8173" i="1"/>
  <c r="M8173" i="1"/>
  <c r="I8174" i="1"/>
  <c r="J8174" i="1"/>
  <c r="O8174" i="1" s="1"/>
  <c r="L8174" i="1"/>
  <c r="N8174" i="1"/>
  <c r="I8175" i="1"/>
  <c r="N8175" i="1" s="1"/>
  <c r="J8175" i="1"/>
  <c r="O8175" i="1" s="1"/>
  <c r="K8175" i="1"/>
  <c r="L8175" i="1"/>
  <c r="M8175" i="1"/>
  <c r="I8176" i="1"/>
  <c r="J8176" i="1"/>
  <c r="O8176" i="1" s="1"/>
  <c r="K8176" i="1"/>
  <c r="L8176" i="1"/>
  <c r="M8176" i="1"/>
  <c r="N8176" i="1"/>
  <c r="I8177" i="1"/>
  <c r="J8177" i="1"/>
  <c r="O8177" i="1" s="1"/>
  <c r="L8177" i="1"/>
  <c r="M8177" i="1"/>
  <c r="I8178" i="1"/>
  <c r="J8178" i="1"/>
  <c r="O8178" i="1" s="1"/>
  <c r="K8178" i="1"/>
  <c r="L8178" i="1"/>
  <c r="M8178" i="1"/>
  <c r="N8178" i="1"/>
  <c r="I8179" i="1"/>
  <c r="K8179" i="1" s="1"/>
  <c r="J8179" i="1"/>
  <c r="O8179" i="1" s="1"/>
  <c r="I8180" i="1"/>
  <c r="K8180" i="1" s="1"/>
  <c r="J8180" i="1"/>
  <c r="O8180" i="1" s="1"/>
  <c r="L8180" i="1"/>
  <c r="I8181" i="1"/>
  <c r="J8181" i="1"/>
  <c r="O8181" i="1" s="1"/>
  <c r="K8181" i="1"/>
  <c r="M8181" i="1"/>
  <c r="I8182" i="1"/>
  <c r="J8182" i="1"/>
  <c r="O8182" i="1" s="1"/>
  <c r="L8182" i="1"/>
  <c r="N8182" i="1"/>
  <c r="I8183" i="1"/>
  <c r="N8183" i="1" s="1"/>
  <c r="J8183" i="1"/>
  <c r="O8183" i="1" s="1"/>
  <c r="K8183" i="1"/>
  <c r="L8183" i="1"/>
  <c r="M8183" i="1"/>
  <c r="I8184" i="1"/>
  <c r="J8184" i="1"/>
  <c r="O8184" i="1" s="1"/>
  <c r="K8184" i="1"/>
  <c r="L8184" i="1"/>
  <c r="M8184" i="1"/>
  <c r="N8184" i="1"/>
  <c r="I8185" i="1"/>
  <c r="J8185" i="1"/>
  <c r="O8185" i="1" s="1"/>
  <c r="L8185" i="1"/>
  <c r="M8185" i="1"/>
  <c r="I8186" i="1"/>
  <c r="J8186" i="1"/>
  <c r="O8186" i="1" s="1"/>
  <c r="K8186" i="1"/>
  <c r="L8186" i="1"/>
  <c r="M8186" i="1"/>
  <c r="N8186" i="1"/>
  <c r="I8187" i="1"/>
  <c r="J8187" i="1"/>
  <c r="O8187" i="1" s="1"/>
  <c r="I8188" i="1"/>
  <c r="K8188" i="1" s="1"/>
  <c r="J8188" i="1"/>
  <c r="O8188" i="1" s="1"/>
  <c r="L8188" i="1"/>
  <c r="I8189" i="1"/>
  <c r="J8189" i="1"/>
  <c r="O8189" i="1" s="1"/>
  <c r="K8189" i="1"/>
  <c r="M8189" i="1"/>
  <c r="I8190" i="1"/>
  <c r="J8190" i="1"/>
  <c r="O8190" i="1" s="1"/>
  <c r="L8190" i="1"/>
  <c r="N8190" i="1"/>
  <c r="I8191" i="1"/>
  <c r="N8191" i="1" s="1"/>
  <c r="J8191" i="1"/>
  <c r="O8191" i="1" s="1"/>
  <c r="K8191" i="1"/>
  <c r="L8191" i="1"/>
  <c r="M8191" i="1"/>
  <c r="I8192" i="1"/>
  <c r="J8192" i="1"/>
  <c r="O8192" i="1" s="1"/>
  <c r="K8192" i="1"/>
  <c r="L8192" i="1"/>
  <c r="M8192" i="1"/>
  <c r="N8192" i="1"/>
  <c r="I8193" i="1"/>
  <c r="J8193" i="1"/>
  <c r="O8193" i="1" s="1"/>
  <c r="L8193" i="1"/>
  <c r="M8193" i="1"/>
  <c r="I8194" i="1"/>
  <c r="J8194" i="1"/>
  <c r="O8194" i="1" s="1"/>
  <c r="K8194" i="1"/>
  <c r="L8194" i="1"/>
  <c r="M8194" i="1"/>
  <c r="N8194" i="1"/>
  <c r="I8195" i="1"/>
  <c r="J8195" i="1"/>
  <c r="O8195" i="1" s="1"/>
  <c r="I8196" i="1"/>
  <c r="K8196" i="1" s="1"/>
  <c r="J8196" i="1"/>
  <c r="O8196" i="1" s="1"/>
  <c r="L8196" i="1"/>
  <c r="I8197" i="1"/>
  <c r="J8197" i="1"/>
  <c r="O8197" i="1" s="1"/>
  <c r="K8197" i="1"/>
  <c r="M8197" i="1"/>
  <c r="I8198" i="1"/>
  <c r="J8198" i="1"/>
  <c r="O8198" i="1" s="1"/>
  <c r="L8198" i="1"/>
  <c r="N8198" i="1"/>
  <c r="I8199" i="1"/>
  <c r="N8199" i="1" s="1"/>
  <c r="J8199" i="1"/>
  <c r="O8199" i="1" s="1"/>
  <c r="K8199" i="1"/>
  <c r="L8199" i="1"/>
  <c r="M8199" i="1"/>
  <c r="I8200" i="1"/>
  <c r="J8200" i="1"/>
  <c r="O8200" i="1" s="1"/>
  <c r="K8200" i="1"/>
  <c r="L8200" i="1"/>
  <c r="M8200" i="1"/>
  <c r="N8200" i="1"/>
  <c r="I8201" i="1"/>
  <c r="J8201" i="1"/>
  <c r="O8201" i="1" s="1"/>
  <c r="L8201" i="1"/>
  <c r="M8201" i="1"/>
  <c r="I8202" i="1"/>
  <c r="J8202" i="1"/>
  <c r="O8202" i="1" s="1"/>
  <c r="K8202" i="1"/>
  <c r="L8202" i="1"/>
  <c r="M8202" i="1"/>
  <c r="N8202" i="1"/>
  <c r="I8203" i="1"/>
  <c r="J8203" i="1"/>
  <c r="O8203" i="1" s="1"/>
  <c r="I8204" i="1"/>
  <c r="K8204" i="1" s="1"/>
  <c r="J8204" i="1"/>
  <c r="O8204" i="1" s="1"/>
  <c r="L8204" i="1"/>
  <c r="I8205" i="1"/>
  <c r="J8205" i="1"/>
  <c r="O8205" i="1" s="1"/>
  <c r="K8205" i="1"/>
  <c r="M8205" i="1"/>
  <c r="I8206" i="1"/>
  <c r="J8206" i="1"/>
  <c r="O8206" i="1" s="1"/>
  <c r="L8206" i="1"/>
  <c r="N8206" i="1"/>
  <c r="I8207" i="1"/>
  <c r="N8207" i="1" s="1"/>
  <c r="J8207" i="1"/>
  <c r="O8207" i="1" s="1"/>
  <c r="K8207" i="1"/>
  <c r="L8207" i="1"/>
  <c r="M8207" i="1"/>
  <c r="I8208" i="1"/>
  <c r="J8208" i="1"/>
  <c r="O8208" i="1" s="1"/>
  <c r="K8208" i="1"/>
  <c r="L8208" i="1"/>
  <c r="M8208" i="1"/>
  <c r="N8208" i="1"/>
  <c r="I8209" i="1"/>
  <c r="J8209" i="1"/>
  <c r="O8209" i="1" s="1"/>
  <c r="L8209" i="1"/>
  <c r="M8209" i="1"/>
  <c r="I8210" i="1"/>
  <c r="J8210" i="1"/>
  <c r="O8210" i="1" s="1"/>
  <c r="K8210" i="1"/>
  <c r="L8210" i="1"/>
  <c r="M8210" i="1"/>
  <c r="N8210" i="1"/>
  <c r="I8211" i="1"/>
  <c r="K8211" i="1" s="1"/>
  <c r="J8211" i="1"/>
  <c r="O8211" i="1" s="1"/>
  <c r="I8212" i="1"/>
  <c r="K8212" i="1" s="1"/>
  <c r="J8212" i="1"/>
  <c r="O8212" i="1" s="1"/>
  <c r="L8212" i="1"/>
  <c r="I8213" i="1"/>
  <c r="J8213" i="1"/>
  <c r="O8213" i="1" s="1"/>
  <c r="K8213" i="1"/>
  <c r="M8213" i="1"/>
  <c r="I8214" i="1"/>
  <c r="J8214" i="1"/>
  <c r="O8214" i="1" s="1"/>
  <c r="L8214" i="1"/>
  <c r="N8214" i="1"/>
  <c r="I8215" i="1"/>
  <c r="N8215" i="1" s="1"/>
  <c r="J8215" i="1"/>
  <c r="O8215" i="1" s="1"/>
  <c r="K8215" i="1"/>
  <c r="L8215" i="1"/>
  <c r="M8215" i="1"/>
  <c r="I8216" i="1"/>
  <c r="J8216" i="1"/>
  <c r="O8216" i="1" s="1"/>
  <c r="K8216" i="1"/>
  <c r="L8216" i="1"/>
  <c r="M8216" i="1"/>
  <c r="N8216" i="1"/>
  <c r="I8217" i="1"/>
  <c r="J8217" i="1"/>
  <c r="O8217" i="1" s="1"/>
  <c r="L8217" i="1"/>
  <c r="M8217" i="1"/>
  <c r="I8218" i="1"/>
  <c r="J8218" i="1"/>
  <c r="O8218" i="1" s="1"/>
  <c r="K8218" i="1"/>
  <c r="L8218" i="1"/>
  <c r="M8218" i="1"/>
  <c r="N8218" i="1"/>
  <c r="I8219" i="1"/>
  <c r="J8219" i="1"/>
  <c r="O8219" i="1" s="1"/>
  <c r="I8220" i="1"/>
  <c r="K8220" i="1" s="1"/>
  <c r="J8220" i="1"/>
  <c r="O8220" i="1" s="1"/>
  <c r="L8220" i="1"/>
  <c r="I8221" i="1"/>
  <c r="J8221" i="1"/>
  <c r="O8221" i="1" s="1"/>
  <c r="K8221" i="1"/>
  <c r="M8221" i="1"/>
  <c r="I8222" i="1"/>
  <c r="J8222" i="1"/>
  <c r="O8222" i="1" s="1"/>
  <c r="L8222" i="1"/>
  <c r="N8222" i="1"/>
  <c r="I8223" i="1"/>
  <c r="N8223" i="1" s="1"/>
  <c r="J8223" i="1"/>
  <c r="O8223" i="1" s="1"/>
  <c r="K8223" i="1"/>
  <c r="L8223" i="1"/>
  <c r="M8223" i="1"/>
  <c r="I8224" i="1"/>
  <c r="J8224" i="1"/>
  <c r="O8224" i="1" s="1"/>
  <c r="K8224" i="1"/>
  <c r="L8224" i="1"/>
  <c r="M8224" i="1"/>
  <c r="N8224" i="1"/>
  <c r="I8225" i="1"/>
  <c r="J8225" i="1"/>
  <c r="O8225" i="1" s="1"/>
  <c r="L8225" i="1"/>
  <c r="M8225" i="1"/>
  <c r="I8226" i="1"/>
  <c r="J8226" i="1"/>
  <c r="O8226" i="1" s="1"/>
  <c r="K8226" i="1"/>
  <c r="L8226" i="1"/>
  <c r="M8226" i="1"/>
  <c r="N8226" i="1"/>
  <c r="I8227" i="1"/>
  <c r="J8227" i="1"/>
  <c r="O8227" i="1" s="1"/>
  <c r="I8228" i="1"/>
  <c r="K8228" i="1" s="1"/>
  <c r="J8228" i="1"/>
  <c r="O8228" i="1" s="1"/>
  <c r="L8228" i="1"/>
  <c r="I8229" i="1"/>
  <c r="J8229" i="1"/>
  <c r="O8229" i="1" s="1"/>
  <c r="K8229" i="1"/>
  <c r="M8229" i="1"/>
  <c r="I8230" i="1"/>
  <c r="J8230" i="1"/>
  <c r="O8230" i="1" s="1"/>
  <c r="L8230" i="1"/>
  <c r="N8230" i="1"/>
  <c r="I8231" i="1"/>
  <c r="N8231" i="1" s="1"/>
  <c r="J8231" i="1"/>
  <c r="O8231" i="1" s="1"/>
  <c r="K8231" i="1"/>
  <c r="L8231" i="1"/>
  <c r="M8231" i="1"/>
  <c r="I8232" i="1"/>
  <c r="J8232" i="1"/>
  <c r="O8232" i="1" s="1"/>
  <c r="K8232" i="1"/>
  <c r="L8232" i="1"/>
  <c r="M8232" i="1"/>
  <c r="N8232" i="1"/>
  <c r="I8233" i="1"/>
  <c r="J8233" i="1"/>
  <c r="O8233" i="1" s="1"/>
  <c r="L8233" i="1"/>
  <c r="M8233" i="1"/>
  <c r="I8234" i="1"/>
  <c r="J8234" i="1"/>
  <c r="O8234" i="1" s="1"/>
  <c r="K8234" i="1"/>
  <c r="L8234" i="1"/>
  <c r="M8234" i="1"/>
  <c r="N8234" i="1"/>
  <c r="I8235" i="1"/>
  <c r="J8235" i="1"/>
  <c r="O8235" i="1" s="1"/>
  <c r="I8236" i="1"/>
  <c r="K8236" i="1" s="1"/>
  <c r="J8236" i="1"/>
  <c r="O8236" i="1" s="1"/>
  <c r="L8236" i="1"/>
  <c r="I8237" i="1"/>
  <c r="J8237" i="1"/>
  <c r="O8237" i="1" s="1"/>
  <c r="K8237" i="1"/>
  <c r="M8237" i="1"/>
  <c r="I8238" i="1"/>
  <c r="J8238" i="1"/>
  <c r="O8238" i="1" s="1"/>
  <c r="L8238" i="1"/>
  <c r="N8238" i="1"/>
  <c r="I8239" i="1"/>
  <c r="N8239" i="1" s="1"/>
  <c r="J8239" i="1"/>
  <c r="O8239" i="1" s="1"/>
  <c r="K8239" i="1"/>
  <c r="L8239" i="1"/>
  <c r="M8239" i="1"/>
  <c r="I8240" i="1"/>
  <c r="J8240" i="1"/>
  <c r="O8240" i="1" s="1"/>
  <c r="K8240" i="1"/>
  <c r="L8240" i="1"/>
  <c r="M8240" i="1"/>
  <c r="N8240" i="1"/>
  <c r="I8241" i="1"/>
  <c r="J8241" i="1"/>
  <c r="O8241" i="1" s="1"/>
  <c r="L8241" i="1"/>
  <c r="M8241" i="1"/>
  <c r="I8242" i="1"/>
  <c r="J8242" i="1"/>
  <c r="O8242" i="1" s="1"/>
  <c r="K8242" i="1"/>
  <c r="L8242" i="1"/>
  <c r="M8242" i="1"/>
  <c r="N8242" i="1"/>
  <c r="I8243" i="1"/>
  <c r="J8243" i="1"/>
  <c r="O8243" i="1" s="1"/>
  <c r="I8244" i="1"/>
  <c r="K8244" i="1" s="1"/>
  <c r="J8244" i="1"/>
  <c r="O8244" i="1" s="1"/>
  <c r="L8244" i="1"/>
  <c r="I8245" i="1"/>
  <c r="J8245" i="1"/>
  <c r="O8245" i="1" s="1"/>
  <c r="K8245" i="1"/>
  <c r="M8245" i="1"/>
  <c r="I8246" i="1"/>
  <c r="J8246" i="1"/>
  <c r="O8246" i="1" s="1"/>
  <c r="L8246" i="1"/>
  <c r="N8246" i="1"/>
  <c r="I8247" i="1"/>
  <c r="N8247" i="1" s="1"/>
  <c r="J8247" i="1"/>
  <c r="O8247" i="1" s="1"/>
  <c r="K8247" i="1"/>
  <c r="L8247" i="1"/>
  <c r="M8247" i="1"/>
  <c r="I8248" i="1"/>
  <c r="J8248" i="1"/>
  <c r="O8248" i="1" s="1"/>
  <c r="K8248" i="1"/>
  <c r="L8248" i="1"/>
  <c r="M8248" i="1"/>
  <c r="N8248" i="1"/>
  <c r="I8249" i="1"/>
  <c r="J8249" i="1"/>
  <c r="O8249" i="1" s="1"/>
  <c r="L8249" i="1"/>
  <c r="M8249" i="1"/>
  <c r="I8250" i="1"/>
  <c r="J8250" i="1"/>
  <c r="O8250" i="1" s="1"/>
  <c r="K8250" i="1"/>
  <c r="L8250" i="1"/>
  <c r="M8250" i="1"/>
  <c r="N8250" i="1"/>
  <c r="I8251" i="1"/>
  <c r="J8251" i="1"/>
  <c r="O8251" i="1" s="1"/>
  <c r="I8252" i="1"/>
  <c r="K8252" i="1" s="1"/>
  <c r="J8252" i="1"/>
  <c r="O8252" i="1" s="1"/>
  <c r="L8252" i="1"/>
  <c r="I8253" i="1"/>
  <c r="J8253" i="1"/>
  <c r="O8253" i="1" s="1"/>
  <c r="K8253" i="1"/>
  <c r="M8253" i="1"/>
  <c r="I8254" i="1"/>
  <c r="J8254" i="1"/>
  <c r="O8254" i="1" s="1"/>
  <c r="L8254" i="1"/>
  <c r="N8254" i="1"/>
  <c r="I8255" i="1"/>
  <c r="N8255" i="1" s="1"/>
  <c r="J8255" i="1"/>
  <c r="O8255" i="1" s="1"/>
  <c r="K8255" i="1"/>
  <c r="L8255" i="1"/>
  <c r="M8255" i="1"/>
  <c r="I8256" i="1"/>
  <c r="J8256" i="1"/>
  <c r="O8256" i="1" s="1"/>
  <c r="K8256" i="1"/>
  <c r="L8256" i="1"/>
  <c r="M8256" i="1"/>
  <c r="N8256" i="1"/>
  <c r="I8257" i="1"/>
  <c r="J8257" i="1"/>
  <c r="O8257" i="1" s="1"/>
  <c r="L8257" i="1"/>
  <c r="M8257" i="1"/>
  <c r="I8258" i="1"/>
  <c r="J8258" i="1"/>
  <c r="O8258" i="1" s="1"/>
  <c r="K8258" i="1"/>
  <c r="L8258" i="1"/>
  <c r="M8258" i="1"/>
  <c r="N8258" i="1"/>
  <c r="I8259" i="1"/>
  <c r="J8259" i="1"/>
  <c r="O8259" i="1" s="1"/>
  <c r="I8260" i="1"/>
  <c r="K8260" i="1" s="1"/>
  <c r="J8260" i="1"/>
  <c r="O8260" i="1" s="1"/>
  <c r="L8260" i="1"/>
  <c r="I8261" i="1"/>
  <c r="J8261" i="1"/>
  <c r="O8261" i="1" s="1"/>
  <c r="K8261" i="1"/>
  <c r="M8261" i="1"/>
  <c r="I8262" i="1"/>
  <c r="J8262" i="1"/>
  <c r="O8262" i="1" s="1"/>
  <c r="L8262" i="1"/>
  <c r="N8262" i="1"/>
  <c r="I8263" i="1"/>
  <c r="N8263" i="1" s="1"/>
  <c r="J8263" i="1"/>
  <c r="O8263" i="1" s="1"/>
  <c r="K8263" i="1"/>
  <c r="L8263" i="1"/>
  <c r="M8263" i="1"/>
  <c r="I8264" i="1"/>
  <c r="J8264" i="1"/>
  <c r="O8264" i="1" s="1"/>
  <c r="K8264" i="1"/>
  <c r="L8264" i="1"/>
  <c r="M8264" i="1"/>
  <c r="N8264" i="1"/>
  <c r="I8265" i="1"/>
  <c r="J8265" i="1"/>
  <c r="O8265" i="1" s="1"/>
  <c r="L8265" i="1"/>
  <c r="M8265" i="1"/>
  <c r="I8266" i="1"/>
  <c r="J8266" i="1"/>
  <c r="O8266" i="1" s="1"/>
  <c r="K8266" i="1"/>
  <c r="L8266" i="1"/>
  <c r="M8266" i="1"/>
  <c r="N8266" i="1"/>
  <c r="I8267" i="1"/>
  <c r="J8267" i="1"/>
  <c r="O8267" i="1" s="1"/>
  <c r="I8268" i="1"/>
  <c r="K8268" i="1" s="1"/>
  <c r="J8268" i="1"/>
  <c r="O8268" i="1" s="1"/>
  <c r="L8268" i="1"/>
  <c r="I8269" i="1"/>
  <c r="J8269" i="1"/>
  <c r="O8269" i="1" s="1"/>
  <c r="K8269" i="1"/>
  <c r="M8269" i="1"/>
  <c r="I8270" i="1"/>
  <c r="J8270" i="1"/>
  <c r="O8270" i="1" s="1"/>
  <c r="L8270" i="1"/>
  <c r="N8270" i="1"/>
  <c r="I8271" i="1"/>
  <c r="N8271" i="1" s="1"/>
  <c r="J8271" i="1"/>
  <c r="O8271" i="1" s="1"/>
  <c r="K8271" i="1"/>
  <c r="L8271" i="1"/>
  <c r="M8271" i="1"/>
  <c r="I8272" i="1"/>
  <c r="J8272" i="1"/>
  <c r="O8272" i="1" s="1"/>
  <c r="K8272" i="1"/>
  <c r="L8272" i="1"/>
  <c r="M8272" i="1"/>
  <c r="N8272" i="1"/>
  <c r="I8273" i="1"/>
  <c r="J8273" i="1"/>
  <c r="O8273" i="1" s="1"/>
  <c r="L8273" i="1"/>
  <c r="M8273" i="1"/>
  <c r="I8274" i="1"/>
  <c r="J8274" i="1"/>
  <c r="O8274" i="1" s="1"/>
  <c r="K8274" i="1"/>
  <c r="L8274" i="1"/>
  <c r="M8274" i="1"/>
  <c r="N8274" i="1"/>
  <c r="I8275" i="1"/>
  <c r="J8275" i="1"/>
  <c r="O8275" i="1" s="1"/>
  <c r="I8276" i="1"/>
  <c r="K8276" i="1" s="1"/>
  <c r="J8276" i="1"/>
  <c r="O8276" i="1" s="1"/>
  <c r="L8276" i="1"/>
  <c r="I8277" i="1"/>
  <c r="J8277" i="1"/>
  <c r="O8277" i="1" s="1"/>
  <c r="K8277" i="1"/>
  <c r="M8277" i="1"/>
  <c r="I8278" i="1"/>
  <c r="J8278" i="1"/>
  <c r="O8278" i="1" s="1"/>
  <c r="L8278" i="1"/>
  <c r="N8278" i="1"/>
  <c r="I8279" i="1"/>
  <c r="N8279" i="1" s="1"/>
  <c r="J8279" i="1"/>
  <c r="O8279" i="1" s="1"/>
  <c r="K8279" i="1"/>
  <c r="L8279" i="1"/>
  <c r="M8279" i="1"/>
  <c r="I8280" i="1"/>
  <c r="J8280" i="1"/>
  <c r="O8280" i="1" s="1"/>
  <c r="K8280" i="1"/>
  <c r="L8280" i="1"/>
  <c r="M8280" i="1"/>
  <c r="N8280" i="1"/>
  <c r="I8281" i="1"/>
  <c r="J8281" i="1"/>
  <c r="O8281" i="1" s="1"/>
  <c r="L8281" i="1"/>
  <c r="M8281" i="1"/>
  <c r="I8282" i="1"/>
  <c r="J8282" i="1"/>
  <c r="O8282" i="1" s="1"/>
  <c r="K8282" i="1"/>
  <c r="L8282" i="1"/>
  <c r="M8282" i="1"/>
  <c r="N8282" i="1"/>
  <c r="I8283" i="1"/>
  <c r="J8283" i="1"/>
  <c r="O8283" i="1" s="1"/>
  <c r="I8284" i="1"/>
  <c r="K8284" i="1" s="1"/>
  <c r="J8284" i="1"/>
  <c r="O8284" i="1" s="1"/>
  <c r="L8284" i="1"/>
  <c r="I8285" i="1"/>
  <c r="J8285" i="1"/>
  <c r="O8285" i="1" s="1"/>
  <c r="K8285" i="1"/>
  <c r="M8285" i="1"/>
  <c r="I8286" i="1"/>
  <c r="J8286" i="1"/>
  <c r="O8286" i="1" s="1"/>
  <c r="L8286" i="1"/>
  <c r="N8286" i="1"/>
  <c r="I8287" i="1"/>
  <c r="N8287" i="1" s="1"/>
  <c r="J8287" i="1"/>
  <c r="O8287" i="1" s="1"/>
  <c r="K8287" i="1"/>
  <c r="L8287" i="1"/>
  <c r="M8287" i="1"/>
  <c r="I8288" i="1"/>
  <c r="J8288" i="1"/>
  <c r="O8288" i="1" s="1"/>
  <c r="K8288" i="1"/>
  <c r="L8288" i="1"/>
  <c r="M8288" i="1"/>
  <c r="N8288" i="1"/>
  <c r="I8289" i="1"/>
  <c r="J8289" i="1"/>
  <c r="O8289" i="1" s="1"/>
  <c r="L8289" i="1"/>
  <c r="M8289" i="1"/>
  <c r="I8290" i="1"/>
  <c r="J8290" i="1"/>
  <c r="O8290" i="1" s="1"/>
  <c r="K8290" i="1"/>
  <c r="L8290" i="1"/>
  <c r="M8290" i="1"/>
  <c r="N8290" i="1"/>
  <c r="I8291" i="1"/>
  <c r="N8291" i="1" s="1"/>
  <c r="J8291" i="1"/>
  <c r="O8291" i="1" s="1"/>
  <c r="I8292" i="1"/>
  <c r="K8292" i="1" s="1"/>
  <c r="J8292" i="1"/>
  <c r="O8292" i="1" s="1"/>
  <c r="L8292" i="1"/>
  <c r="I8293" i="1"/>
  <c r="J8293" i="1"/>
  <c r="O8293" i="1" s="1"/>
  <c r="K8293" i="1"/>
  <c r="M8293" i="1"/>
  <c r="I8294" i="1"/>
  <c r="J8294" i="1"/>
  <c r="O8294" i="1" s="1"/>
  <c r="L8294" i="1"/>
  <c r="N8294" i="1"/>
  <c r="I8295" i="1"/>
  <c r="N8295" i="1" s="1"/>
  <c r="J8295" i="1"/>
  <c r="O8295" i="1" s="1"/>
  <c r="K8295" i="1"/>
  <c r="L8295" i="1"/>
  <c r="M8295" i="1"/>
  <c r="I8296" i="1"/>
  <c r="J8296" i="1"/>
  <c r="O8296" i="1" s="1"/>
  <c r="K8296" i="1"/>
  <c r="L8296" i="1"/>
  <c r="M8296" i="1"/>
  <c r="N8296" i="1"/>
  <c r="I8297" i="1"/>
  <c r="J8297" i="1"/>
  <c r="O8297" i="1" s="1"/>
  <c r="L8297" i="1"/>
  <c r="M8297" i="1"/>
  <c r="I8298" i="1"/>
  <c r="J8298" i="1"/>
  <c r="O8298" i="1" s="1"/>
  <c r="K8298" i="1"/>
  <c r="L8298" i="1"/>
  <c r="M8298" i="1"/>
  <c r="N8298" i="1"/>
  <c r="I8299" i="1"/>
  <c r="J8299" i="1"/>
  <c r="O8299" i="1" s="1"/>
  <c r="I8300" i="1"/>
  <c r="K8300" i="1" s="1"/>
  <c r="J8300" i="1"/>
  <c r="O8300" i="1" s="1"/>
  <c r="L8300" i="1"/>
  <c r="I8301" i="1"/>
  <c r="J8301" i="1"/>
  <c r="O8301" i="1" s="1"/>
  <c r="K8301" i="1"/>
  <c r="M8301" i="1"/>
  <c r="I8302" i="1"/>
  <c r="J8302" i="1"/>
  <c r="O8302" i="1" s="1"/>
  <c r="L8302" i="1"/>
  <c r="N8302" i="1"/>
  <c r="I8303" i="1"/>
  <c r="N8303" i="1" s="1"/>
  <c r="J8303" i="1"/>
  <c r="O8303" i="1" s="1"/>
  <c r="K8303" i="1"/>
  <c r="L8303" i="1"/>
  <c r="M8303" i="1"/>
  <c r="J16" i="1"/>
  <c r="O16" i="1" s="1"/>
  <c r="L16" i="1"/>
  <c r="M16" i="1"/>
  <c r="N16" i="1"/>
  <c r="K16" i="1"/>
  <c r="I16" i="1"/>
  <c r="X17" i="1"/>
  <c r="Z17" i="1" s="1"/>
  <c r="X18" i="1"/>
  <c r="Z18" i="1" s="1"/>
  <c r="X19" i="1"/>
  <c r="Z19" i="1" s="1"/>
  <c r="X20" i="1"/>
  <c r="Z20" i="1" s="1"/>
  <c r="X21" i="1"/>
  <c r="Z21" i="1" s="1"/>
  <c r="X22" i="1"/>
  <c r="Z22" i="1"/>
  <c r="Y22" i="1" s="1"/>
  <c r="AA22" i="1" s="1"/>
  <c r="X23" i="1"/>
  <c r="Z23" i="1"/>
  <c r="X24" i="1"/>
  <c r="Z24" i="1"/>
  <c r="Y24" i="1" s="1"/>
  <c r="AA24" i="1" s="1"/>
  <c r="AB24" i="1" s="1"/>
  <c r="X25" i="1"/>
  <c r="Z25" i="1"/>
  <c r="Y25" i="1" s="1"/>
  <c r="AA25" i="1" s="1"/>
  <c r="X26" i="1"/>
  <c r="Z26" i="1" s="1"/>
  <c r="X27" i="1"/>
  <c r="Z27" i="1" s="1"/>
  <c r="X28" i="1"/>
  <c r="Z28" i="1" s="1"/>
  <c r="X29" i="1"/>
  <c r="Z29" i="1" s="1"/>
  <c r="Y29" i="1" s="1"/>
  <c r="AA29" i="1" s="1"/>
  <c r="X30" i="1"/>
  <c r="Z30" i="1"/>
  <c r="Y30" i="1" s="1"/>
  <c r="AA30" i="1" s="1"/>
  <c r="X31" i="1"/>
  <c r="Z31" i="1"/>
  <c r="X32" i="1"/>
  <c r="Z32" i="1"/>
  <c r="Y32" i="1" s="1"/>
  <c r="AA32" i="1" s="1"/>
  <c r="AB32" i="1" s="1"/>
  <c r="X33" i="1"/>
  <c r="Z33" i="1"/>
  <c r="Y33" i="1" s="1"/>
  <c r="AA33" i="1" s="1"/>
  <c r="X34" i="1"/>
  <c r="Z34" i="1" s="1"/>
  <c r="X35" i="1"/>
  <c r="Z35" i="1" s="1"/>
  <c r="X36" i="1"/>
  <c r="Z36" i="1" s="1"/>
  <c r="X37" i="1"/>
  <c r="Z37" i="1" s="1"/>
  <c r="Y37" i="1" s="1"/>
  <c r="AA37" i="1" s="1"/>
  <c r="X38" i="1"/>
  <c r="Z38" i="1"/>
  <c r="X39" i="1"/>
  <c r="Z39" i="1"/>
  <c r="X40" i="1"/>
  <c r="Z40" i="1"/>
  <c r="Y40" i="1" s="1"/>
  <c r="AA40" i="1" s="1"/>
  <c r="AB40" i="1" s="1"/>
  <c r="X41" i="1"/>
  <c r="Z41" i="1"/>
  <c r="Y41" i="1" s="1"/>
  <c r="AA41" i="1" s="1"/>
  <c r="AB41" i="1" s="1"/>
  <c r="X42" i="1"/>
  <c r="Z42" i="1"/>
  <c r="Y42" i="1" s="1"/>
  <c r="AA42" i="1" s="1"/>
  <c r="AB42" i="1" s="1"/>
  <c r="X43" i="1"/>
  <c r="Z43" i="1" s="1"/>
  <c r="X44" i="1"/>
  <c r="Z44" i="1" s="1"/>
  <c r="X45" i="1"/>
  <c r="Z45" i="1" s="1"/>
  <c r="Y45" i="1" s="1"/>
  <c r="AA45" i="1" s="1"/>
  <c r="X46" i="1"/>
  <c r="Z46" i="1"/>
  <c r="X47" i="1"/>
  <c r="Z47" i="1"/>
  <c r="X48" i="1"/>
  <c r="Z48" i="1" s="1"/>
  <c r="X49" i="1"/>
  <c r="Z49" i="1"/>
  <c r="Y49" i="1" s="1"/>
  <c r="AA49" i="1" s="1"/>
  <c r="X50" i="1"/>
  <c r="Z50" i="1"/>
  <c r="Y50" i="1" s="1"/>
  <c r="AA50" i="1" s="1"/>
  <c r="X51" i="1"/>
  <c r="Z51" i="1" s="1"/>
  <c r="X52" i="1"/>
  <c r="Z52" i="1" s="1"/>
  <c r="X53" i="1"/>
  <c r="Z53" i="1" s="1"/>
  <c r="Y53" i="1" s="1"/>
  <c r="AA53" i="1" s="1"/>
  <c r="X54" i="1"/>
  <c r="Z54" i="1"/>
  <c r="Y54" i="1" s="1"/>
  <c r="AA54" i="1" s="1"/>
  <c r="X55" i="1"/>
  <c r="Z55" i="1"/>
  <c r="X56" i="1"/>
  <c r="Z56" i="1" s="1"/>
  <c r="X57" i="1"/>
  <c r="Z57" i="1"/>
  <c r="Y57" i="1" s="1"/>
  <c r="AA57" i="1" s="1"/>
  <c r="X58" i="1"/>
  <c r="Z58" i="1"/>
  <c r="Y58" i="1" s="1"/>
  <c r="AA58" i="1" s="1"/>
  <c r="X59" i="1"/>
  <c r="Z59" i="1" s="1"/>
  <c r="X60" i="1"/>
  <c r="Z60" i="1" s="1"/>
  <c r="X61" i="1"/>
  <c r="Z61" i="1" s="1"/>
  <c r="Y61" i="1" s="1"/>
  <c r="AA61" i="1" s="1"/>
  <c r="X62" i="1"/>
  <c r="Z62" i="1"/>
  <c r="X63" i="1"/>
  <c r="Z63" i="1"/>
  <c r="X64" i="1"/>
  <c r="Z64" i="1" s="1"/>
  <c r="X65" i="1"/>
  <c r="Z65" i="1"/>
  <c r="Y65" i="1" s="1"/>
  <c r="AA65" i="1" s="1"/>
  <c r="X66" i="1"/>
  <c r="Z66" i="1"/>
  <c r="Y66" i="1" s="1"/>
  <c r="AA66" i="1" s="1"/>
  <c r="X67" i="1"/>
  <c r="Z67" i="1" s="1"/>
  <c r="X68" i="1"/>
  <c r="Z68" i="1" s="1"/>
  <c r="X69" i="1"/>
  <c r="Z69" i="1" s="1"/>
  <c r="Y69" i="1" s="1"/>
  <c r="AA69" i="1" s="1"/>
  <c r="X70" i="1"/>
  <c r="Z70" i="1"/>
  <c r="Y70" i="1" s="1"/>
  <c r="AA70" i="1" s="1"/>
  <c r="X71" i="1"/>
  <c r="Z71" i="1"/>
  <c r="X72" i="1"/>
  <c r="Z72" i="1" s="1"/>
  <c r="X73" i="1"/>
  <c r="Z73" i="1"/>
  <c r="Y73" i="1" s="1"/>
  <c r="AA73" i="1" s="1"/>
  <c r="X74" i="1"/>
  <c r="Z74" i="1"/>
  <c r="Y74" i="1" s="1"/>
  <c r="AA74" i="1" s="1"/>
  <c r="X75" i="1"/>
  <c r="Z75" i="1" s="1"/>
  <c r="X76" i="1"/>
  <c r="Z76" i="1" s="1"/>
  <c r="X77" i="1"/>
  <c r="Z77" i="1" s="1"/>
  <c r="Y77" i="1" s="1"/>
  <c r="AA77" i="1" s="1"/>
  <c r="X78" i="1"/>
  <c r="Z78" i="1"/>
  <c r="X79" i="1"/>
  <c r="Z79" i="1"/>
  <c r="X80" i="1"/>
  <c r="Z80" i="1" s="1"/>
  <c r="X81" i="1"/>
  <c r="Z81" i="1"/>
  <c r="Y81" i="1" s="1"/>
  <c r="AA81" i="1" s="1"/>
  <c r="X82" i="1"/>
  <c r="Z82" i="1"/>
  <c r="Y82" i="1" s="1"/>
  <c r="AA82" i="1" s="1"/>
  <c r="X83" i="1"/>
  <c r="Z83" i="1" s="1"/>
  <c r="X84" i="1"/>
  <c r="Z84" i="1" s="1"/>
  <c r="X85" i="1"/>
  <c r="Z85" i="1" s="1"/>
  <c r="Y85" i="1" s="1"/>
  <c r="AA85" i="1" s="1"/>
  <c r="X86" i="1"/>
  <c r="Z86" i="1"/>
  <c r="Y86" i="1" s="1"/>
  <c r="AA86" i="1" s="1"/>
  <c r="X87" i="1"/>
  <c r="Z87" i="1" s="1"/>
  <c r="X88" i="1"/>
  <c r="Z88" i="1" s="1"/>
  <c r="Y88" i="1" s="1"/>
  <c r="AA88" i="1" s="1"/>
  <c r="AB88" i="1" s="1"/>
  <c r="X89" i="1"/>
  <c r="Z89" i="1"/>
  <c r="Y89" i="1" s="1"/>
  <c r="AA89" i="1" s="1"/>
  <c r="X90" i="1"/>
  <c r="Z90" i="1"/>
  <c r="Y90" i="1" s="1"/>
  <c r="AA90" i="1" s="1"/>
  <c r="X91" i="1"/>
  <c r="Z91" i="1" s="1"/>
  <c r="X92" i="1"/>
  <c r="Z92" i="1" s="1"/>
  <c r="X93" i="1"/>
  <c r="Z93" i="1" s="1"/>
  <c r="Y93" i="1" s="1"/>
  <c r="AA93" i="1" s="1"/>
  <c r="X94" i="1"/>
  <c r="Z94" i="1"/>
  <c r="Y94" i="1" s="1"/>
  <c r="AA94" i="1" s="1"/>
  <c r="X95" i="1"/>
  <c r="Z95" i="1" s="1"/>
  <c r="X96" i="1"/>
  <c r="Z96" i="1" s="1"/>
  <c r="Y96" i="1" s="1"/>
  <c r="AA96" i="1" s="1"/>
  <c r="AB96" i="1" s="1"/>
  <c r="X97" i="1"/>
  <c r="Z97" i="1"/>
  <c r="Y97" i="1" s="1"/>
  <c r="AA97" i="1" s="1"/>
  <c r="X98" i="1"/>
  <c r="Z98" i="1"/>
  <c r="Y98" i="1" s="1"/>
  <c r="AA98" i="1" s="1"/>
  <c r="X99" i="1"/>
  <c r="Z99" i="1" s="1"/>
  <c r="X100" i="1"/>
  <c r="Z100" i="1" s="1"/>
  <c r="X101" i="1"/>
  <c r="Z101" i="1" s="1"/>
  <c r="X102" i="1"/>
  <c r="Z102" i="1" s="1"/>
  <c r="X103" i="1"/>
  <c r="Z103" i="1"/>
  <c r="X104" i="1"/>
  <c r="Z104" i="1"/>
  <c r="Y104" i="1" s="1"/>
  <c r="AA104" i="1" s="1"/>
  <c r="X105" i="1"/>
  <c r="Z105" i="1"/>
  <c r="Y105" i="1" s="1"/>
  <c r="AA105" i="1" s="1"/>
  <c r="AB105" i="1" s="1"/>
  <c r="X106" i="1"/>
  <c r="Z106" i="1"/>
  <c r="Y106" i="1" s="1"/>
  <c r="AA106" i="1" s="1"/>
  <c r="X107" i="1"/>
  <c r="Z107" i="1" s="1"/>
  <c r="Y107" i="1" s="1"/>
  <c r="AA107" i="1" s="1"/>
  <c r="X108" i="1"/>
  <c r="Z108" i="1" s="1"/>
  <c r="Y108" i="1" s="1"/>
  <c r="AA108" i="1" s="1"/>
  <c r="X109" i="1"/>
  <c r="Z109" i="1"/>
  <c r="X110" i="1"/>
  <c r="Z110" i="1" s="1"/>
  <c r="X111" i="1"/>
  <c r="Z111" i="1" s="1"/>
  <c r="X112" i="1"/>
  <c r="Z112" i="1"/>
  <c r="X113" i="1"/>
  <c r="Z113" i="1"/>
  <c r="X114" i="1"/>
  <c r="Z114" i="1"/>
  <c r="Y114" i="1" s="1"/>
  <c r="AA114" i="1" s="1"/>
  <c r="X115" i="1"/>
  <c r="Z115" i="1" s="1"/>
  <c r="Y115" i="1" s="1"/>
  <c r="AA115" i="1" s="1"/>
  <c r="AB115" i="1" s="1"/>
  <c r="X116" i="1"/>
  <c r="Z116" i="1" s="1"/>
  <c r="Y116" i="1" s="1"/>
  <c r="AA116" i="1" s="1"/>
  <c r="X117" i="1"/>
  <c r="Z117" i="1"/>
  <c r="X118" i="1"/>
  <c r="Z118" i="1"/>
  <c r="X119" i="1"/>
  <c r="Z119" i="1"/>
  <c r="X120" i="1"/>
  <c r="Z120" i="1"/>
  <c r="Y120" i="1" s="1"/>
  <c r="AA120" i="1" s="1"/>
  <c r="AB120" i="1" s="1"/>
  <c r="X121" i="1"/>
  <c r="Z121" i="1"/>
  <c r="Y121" i="1" s="1"/>
  <c r="AA121" i="1" s="1"/>
  <c r="X122" i="1"/>
  <c r="Z122" i="1"/>
  <c r="Y122" i="1" s="1"/>
  <c r="AA122" i="1" s="1"/>
  <c r="X123" i="1"/>
  <c r="Z123" i="1" s="1"/>
  <c r="Y123" i="1" s="1"/>
  <c r="AA123" i="1" s="1"/>
  <c r="X124" i="1"/>
  <c r="Z124" i="1" s="1"/>
  <c r="Y124" i="1" s="1"/>
  <c r="AA124" i="1" s="1"/>
  <c r="X125" i="1"/>
  <c r="Z125" i="1"/>
  <c r="Y125" i="1" s="1"/>
  <c r="AA125" i="1" s="1"/>
  <c r="X126" i="1"/>
  <c r="Z126" i="1" s="1"/>
  <c r="X127" i="1"/>
  <c r="Z127" i="1"/>
  <c r="X128" i="1"/>
  <c r="Z128" i="1"/>
  <c r="X129" i="1"/>
  <c r="Z129" i="1"/>
  <c r="Y129" i="1" s="1"/>
  <c r="AA129" i="1" s="1"/>
  <c r="X130" i="1"/>
  <c r="Z130" i="1"/>
  <c r="Y130" i="1" s="1"/>
  <c r="AA130" i="1" s="1"/>
  <c r="X131" i="1"/>
  <c r="Z131" i="1" s="1"/>
  <c r="Y131" i="1" s="1"/>
  <c r="AA131" i="1" s="1"/>
  <c r="X132" i="1"/>
  <c r="Z132" i="1" s="1"/>
  <c r="Y132" i="1" s="1"/>
  <c r="AA132" i="1" s="1"/>
  <c r="X133" i="1"/>
  <c r="Z133" i="1" s="1"/>
  <c r="X134" i="1"/>
  <c r="Z134" i="1"/>
  <c r="Y134" i="1" s="1"/>
  <c r="AA134" i="1" s="1"/>
  <c r="X135" i="1"/>
  <c r="Z135" i="1"/>
  <c r="X136" i="1"/>
  <c r="Z136" i="1" s="1"/>
  <c r="X137" i="1"/>
  <c r="Z137" i="1"/>
  <c r="Y137" i="1" s="1"/>
  <c r="AA137" i="1" s="1"/>
  <c r="X138" i="1"/>
  <c r="Z138" i="1"/>
  <c r="Y138" i="1" s="1"/>
  <c r="AA138" i="1" s="1"/>
  <c r="X139" i="1"/>
  <c r="Z139" i="1" s="1"/>
  <c r="Y139" i="1" s="1"/>
  <c r="AA139" i="1" s="1"/>
  <c r="X140" i="1"/>
  <c r="Z140" i="1" s="1"/>
  <c r="Y140" i="1" s="1"/>
  <c r="AA140" i="1" s="1"/>
  <c r="X141" i="1"/>
  <c r="Z141" i="1"/>
  <c r="X142" i="1"/>
  <c r="Z142" i="1"/>
  <c r="X143" i="1"/>
  <c r="Z143" i="1" s="1"/>
  <c r="X144" i="1"/>
  <c r="Z144" i="1"/>
  <c r="X145" i="1"/>
  <c r="Z145" i="1"/>
  <c r="X146" i="1"/>
  <c r="Z146" i="1"/>
  <c r="Y146" i="1" s="1"/>
  <c r="AA146" i="1" s="1"/>
  <c r="X147" i="1"/>
  <c r="Z147" i="1" s="1"/>
  <c r="Y147" i="1" s="1"/>
  <c r="AA147" i="1" s="1"/>
  <c r="Z16" i="1"/>
  <c r="Y16" i="1" s="1"/>
  <c r="AA16" i="1" s="1"/>
  <c r="X16" i="1"/>
  <c r="AD2832" i="2"/>
  <c r="AE2832" i="2" s="1"/>
  <c r="AF2832" i="2"/>
  <c r="AG2832" i="2"/>
  <c r="AH2832" i="2" s="1"/>
  <c r="AI2832" i="2"/>
  <c r="L8275" i="1" l="1"/>
  <c r="M8275" i="1"/>
  <c r="L8259" i="1"/>
  <c r="M8259" i="1"/>
  <c r="L8227" i="1"/>
  <c r="M8227" i="1"/>
  <c r="L8195" i="1"/>
  <c r="M8195" i="1"/>
  <c r="L8115" i="1"/>
  <c r="M8115" i="1"/>
  <c r="L8107" i="1"/>
  <c r="M8107" i="1"/>
  <c r="K7927" i="1"/>
  <c r="N7927" i="1"/>
  <c r="M7927" i="1"/>
  <c r="K7863" i="1"/>
  <c r="N7863" i="1"/>
  <c r="M7863" i="1"/>
  <c r="L7667" i="1"/>
  <c r="N7667" i="1"/>
  <c r="M7563" i="1"/>
  <c r="L7563" i="1"/>
  <c r="K7511" i="1"/>
  <c r="L7511" i="1"/>
  <c r="N7511" i="1"/>
  <c r="L7448" i="1"/>
  <c r="M7448" i="1"/>
  <c r="K7448" i="1"/>
  <c r="K6783" i="1"/>
  <c r="L6783" i="1"/>
  <c r="N6783" i="1"/>
  <c r="L5213" i="1"/>
  <c r="K5213" i="1"/>
  <c r="M5213" i="1"/>
  <c r="N5213" i="1"/>
  <c r="L8043" i="1"/>
  <c r="M8043" i="1"/>
  <c r="N8043" i="1"/>
  <c r="L8016" i="1"/>
  <c r="N8016" i="1"/>
  <c r="M7945" i="1"/>
  <c r="L7945" i="1"/>
  <c r="N7945" i="1"/>
  <c r="K7871" i="1"/>
  <c r="N7871" i="1"/>
  <c r="M7871" i="1"/>
  <c r="M7774" i="1"/>
  <c r="L7774" i="1"/>
  <c r="N7774" i="1"/>
  <c r="K7567" i="1"/>
  <c r="L7567" i="1"/>
  <c r="M7567" i="1"/>
  <c r="L7475" i="1"/>
  <c r="M7475" i="1"/>
  <c r="N7475" i="1"/>
  <c r="K7454" i="1"/>
  <c r="N7454" i="1"/>
  <c r="M7454" i="1"/>
  <c r="K6483" i="1"/>
  <c r="L6483" i="1"/>
  <c r="M6483" i="1"/>
  <c r="K6419" i="1"/>
  <c r="L6419" i="1"/>
  <c r="M6419" i="1"/>
  <c r="K6291" i="1"/>
  <c r="L6291" i="1"/>
  <c r="M6291" i="1"/>
  <c r="K6163" i="1"/>
  <c r="L6163" i="1"/>
  <c r="M6163" i="1"/>
  <c r="K5858" i="1"/>
  <c r="M5858" i="1"/>
  <c r="N5858" i="1"/>
  <c r="L5858" i="1"/>
  <c r="L7981" i="1"/>
  <c r="M7981" i="1"/>
  <c r="N7981" i="1"/>
  <c r="L7971" i="1"/>
  <c r="M7971" i="1"/>
  <c r="N7971" i="1"/>
  <c r="M7846" i="1"/>
  <c r="L7846" i="1"/>
  <c r="N7846" i="1"/>
  <c r="M7691" i="1"/>
  <c r="L7691" i="1"/>
  <c r="K7691" i="1"/>
  <c r="M7513" i="1"/>
  <c r="N7513" i="1"/>
  <c r="K7513" i="1"/>
  <c r="L7464" i="1"/>
  <c r="M7464" i="1"/>
  <c r="N7464" i="1"/>
  <c r="K7464" i="1"/>
  <c r="N5953" i="1"/>
  <c r="K5953" i="1"/>
  <c r="M5953" i="1"/>
  <c r="L5953" i="1"/>
  <c r="K5387" i="1"/>
  <c r="L5387" i="1"/>
  <c r="N5387" i="1"/>
  <c r="M5387" i="1"/>
  <c r="M8302" i="1"/>
  <c r="K8302" i="1"/>
  <c r="M8286" i="1"/>
  <c r="K8286" i="1"/>
  <c r="M8270" i="1"/>
  <c r="K8270" i="1"/>
  <c r="M8262" i="1"/>
  <c r="K8262" i="1"/>
  <c r="M8238" i="1"/>
  <c r="K8238" i="1"/>
  <c r="M8198" i="1"/>
  <c r="K8198" i="1"/>
  <c r="M8182" i="1"/>
  <c r="K8182" i="1"/>
  <c r="M8174" i="1"/>
  <c r="K8174" i="1"/>
  <c r="M8158" i="1"/>
  <c r="K8158" i="1"/>
  <c r="M8142" i="1"/>
  <c r="K8142" i="1"/>
  <c r="K8137" i="1"/>
  <c r="N8137" i="1"/>
  <c r="K8129" i="1"/>
  <c r="N8129" i="1"/>
  <c r="L8069" i="1"/>
  <c r="N8069" i="1"/>
  <c r="L8041" i="1"/>
  <c r="K8041" i="1"/>
  <c r="N8041" i="1"/>
  <c r="N7999" i="1"/>
  <c r="K7999" i="1"/>
  <c r="L7999" i="1"/>
  <c r="M7961" i="1"/>
  <c r="L7961" i="1"/>
  <c r="N7961" i="1"/>
  <c r="K7887" i="1"/>
  <c r="N7887" i="1"/>
  <c r="M7887" i="1"/>
  <c r="K7823" i="1"/>
  <c r="N7823" i="1"/>
  <c r="M7823" i="1"/>
  <c r="N7754" i="1"/>
  <c r="M7754" i="1"/>
  <c r="L7754" i="1"/>
  <c r="L7731" i="1"/>
  <c r="N7731" i="1"/>
  <c r="M7731" i="1"/>
  <c r="L7712" i="1"/>
  <c r="M7712" i="1"/>
  <c r="N7712" i="1"/>
  <c r="K7712" i="1"/>
  <c r="K6523" i="1"/>
  <c r="L6523" i="1"/>
  <c r="M6523" i="1"/>
  <c r="N6523" i="1"/>
  <c r="L8093" i="1"/>
  <c r="N8093" i="1"/>
  <c r="L8051" i="1"/>
  <c r="M8051" i="1"/>
  <c r="N8051" i="1"/>
  <c r="L8001" i="1"/>
  <c r="N8001" i="1"/>
  <c r="L7997" i="1"/>
  <c r="M7997" i="1"/>
  <c r="K7969" i="1"/>
  <c r="L7969" i="1"/>
  <c r="N7969" i="1"/>
  <c r="K7959" i="1"/>
  <c r="N7959" i="1"/>
  <c r="M7959" i="1"/>
  <c r="M7926" i="1"/>
  <c r="L7926" i="1"/>
  <c r="N7926" i="1"/>
  <c r="M7905" i="1"/>
  <c r="L7905" i="1"/>
  <c r="N7905" i="1"/>
  <c r="K7895" i="1"/>
  <c r="N7895" i="1"/>
  <c r="M7895" i="1"/>
  <c r="M7862" i="1"/>
  <c r="L7862" i="1"/>
  <c r="N7862" i="1"/>
  <c r="M7841" i="1"/>
  <c r="L7841" i="1"/>
  <c r="N7841" i="1"/>
  <c r="K7831" i="1"/>
  <c r="N7831" i="1"/>
  <c r="M7831" i="1"/>
  <c r="M7798" i="1"/>
  <c r="L7798" i="1"/>
  <c r="N7798" i="1"/>
  <c r="M7777" i="1"/>
  <c r="L7777" i="1"/>
  <c r="N7777" i="1"/>
  <c r="K7767" i="1"/>
  <c r="N7767" i="1"/>
  <c r="M7767" i="1"/>
  <c r="L7720" i="1"/>
  <c r="M7720" i="1"/>
  <c r="N7720" i="1"/>
  <c r="K7720" i="1"/>
  <c r="K7715" i="1"/>
  <c r="N7715" i="1"/>
  <c r="M7715" i="1"/>
  <c r="K7695" i="1"/>
  <c r="L7695" i="1"/>
  <c r="M7695" i="1"/>
  <c r="N7695" i="1"/>
  <c r="N7650" i="1"/>
  <c r="K7650" i="1"/>
  <c r="M7650" i="1"/>
  <c r="K7646" i="1"/>
  <c r="N7646" i="1"/>
  <c r="M7646" i="1"/>
  <c r="K7639" i="1"/>
  <c r="L7639" i="1"/>
  <c r="N7639" i="1"/>
  <c r="M7639" i="1"/>
  <c r="N7602" i="1"/>
  <c r="L7602" i="1"/>
  <c r="M7602" i="1"/>
  <c r="N7586" i="1"/>
  <c r="K7586" i="1"/>
  <c r="M7586" i="1"/>
  <c r="K7575" i="1"/>
  <c r="L7575" i="1"/>
  <c r="N7575" i="1"/>
  <c r="L7539" i="1"/>
  <c r="K7539" i="1"/>
  <c r="N7539" i="1"/>
  <c r="K7526" i="1"/>
  <c r="M7526" i="1"/>
  <c r="L7526" i="1"/>
  <c r="M7521" i="1"/>
  <c r="N7521" i="1"/>
  <c r="L7521" i="1"/>
  <c r="N7458" i="1"/>
  <c r="K7458" i="1"/>
  <c r="M7458" i="1"/>
  <c r="L7458" i="1"/>
  <c r="K7414" i="1"/>
  <c r="L7414" i="1"/>
  <c r="N7414" i="1"/>
  <c r="M7414" i="1"/>
  <c r="L7400" i="1"/>
  <c r="M7400" i="1"/>
  <c r="N7400" i="1"/>
  <c r="K7400" i="1"/>
  <c r="L7384" i="1"/>
  <c r="M7384" i="1"/>
  <c r="K7384" i="1"/>
  <c r="K7359" i="1"/>
  <c r="L7359" i="1"/>
  <c r="N7359" i="1"/>
  <c r="K7350" i="1"/>
  <c r="L7350" i="1"/>
  <c r="M7350" i="1"/>
  <c r="N7350" i="1"/>
  <c r="K7119" i="1"/>
  <c r="L7119" i="1"/>
  <c r="N7119" i="1"/>
  <c r="L7088" i="1"/>
  <c r="M7088" i="1"/>
  <c r="N7088" i="1"/>
  <c r="K7067" i="1"/>
  <c r="M7067" i="1"/>
  <c r="N7067" i="1"/>
  <c r="K6974" i="1"/>
  <c r="N6974" i="1"/>
  <c r="L6974" i="1"/>
  <c r="K6895" i="1"/>
  <c r="L6895" i="1"/>
  <c r="N6895" i="1"/>
  <c r="K6863" i="1"/>
  <c r="L6863" i="1"/>
  <c r="N6863" i="1"/>
  <c r="K6831" i="1"/>
  <c r="L6831" i="1"/>
  <c r="N6831" i="1"/>
  <c r="K6799" i="1"/>
  <c r="L6799" i="1"/>
  <c r="N6799" i="1"/>
  <c r="K6131" i="1"/>
  <c r="L6131" i="1"/>
  <c r="M6131" i="1"/>
  <c r="N6131" i="1"/>
  <c r="N6081" i="1"/>
  <c r="K6081" i="1"/>
  <c r="M6081" i="1"/>
  <c r="L6081" i="1"/>
  <c r="K6077" i="1"/>
  <c r="L6077" i="1"/>
  <c r="N6077" i="1"/>
  <c r="M6077" i="1"/>
  <c r="K5746" i="1"/>
  <c r="M5746" i="1"/>
  <c r="N5746" i="1"/>
  <c r="L5746" i="1"/>
  <c r="K5477" i="1"/>
  <c r="M5477" i="1"/>
  <c r="N5477" i="1"/>
  <c r="L5477" i="1"/>
  <c r="L2738" i="1"/>
  <c r="M2738" i="1"/>
  <c r="N2738" i="1"/>
  <c r="K2738" i="1"/>
  <c r="K2680" i="1"/>
  <c r="L2680" i="1"/>
  <c r="M2680" i="1"/>
  <c r="N2680" i="1"/>
  <c r="M2603" i="1"/>
  <c r="N2603" i="1"/>
  <c r="K2603" i="1"/>
  <c r="L2603" i="1"/>
  <c r="K2592" i="1"/>
  <c r="L2592" i="1"/>
  <c r="M2592" i="1"/>
  <c r="N2592" i="1"/>
  <c r="L2465" i="1"/>
  <c r="N2465" i="1"/>
  <c r="M2465" i="1"/>
  <c r="K2465" i="1"/>
  <c r="K2415" i="1"/>
  <c r="M2415" i="1"/>
  <c r="N2415" i="1"/>
  <c r="L2415" i="1"/>
  <c r="L2268" i="1"/>
  <c r="M2268" i="1"/>
  <c r="N2268" i="1"/>
  <c r="K2268" i="1"/>
  <c r="K2140" i="1"/>
  <c r="L2140" i="1"/>
  <c r="N2140" i="1"/>
  <c r="M2140" i="1"/>
  <c r="M2031" i="1"/>
  <c r="N2031" i="1"/>
  <c r="L2031" i="1"/>
  <c r="K2031" i="1"/>
  <c r="K1973" i="1"/>
  <c r="L1973" i="1"/>
  <c r="N1973" i="1"/>
  <c r="M1973" i="1"/>
  <c r="N1376" i="1"/>
  <c r="L1376" i="1"/>
  <c r="M1376" i="1"/>
  <c r="K1376" i="1"/>
  <c r="L1081" i="1"/>
  <c r="M1081" i="1"/>
  <c r="N1081" i="1"/>
  <c r="K1081" i="1"/>
  <c r="L935" i="1"/>
  <c r="K935" i="1"/>
  <c r="M935" i="1"/>
  <c r="N935" i="1"/>
  <c r="K265" i="1"/>
  <c r="L265" i="1"/>
  <c r="M265" i="1"/>
  <c r="N265" i="1"/>
  <c r="L8299" i="1"/>
  <c r="M8299" i="1"/>
  <c r="L8283" i="1"/>
  <c r="M8283" i="1"/>
  <c r="L8267" i="1"/>
  <c r="M8267" i="1"/>
  <c r="L8251" i="1"/>
  <c r="M8251" i="1"/>
  <c r="L8243" i="1"/>
  <c r="M8243" i="1"/>
  <c r="L8219" i="1"/>
  <c r="M8219" i="1"/>
  <c r="L8171" i="1"/>
  <c r="M8171" i="1"/>
  <c r="L8083" i="1"/>
  <c r="N8083" i="1"/>
  <c r="M8083" i="1"/>
  <c r="L8033" i="1"/>
  <c r="K8033" i="1"/>
  <c r="N8033" i="1"/>
  <c r="K7996" i="1"/>
  <c r="M7996" i="1"/>
  <c r="N7996" i="1"/>
  <c r="L7987" i="1"/>
  <c r="N7987" i="1"/>
  <c r="M7958" i="1"/>
  <c r="L7958" i="1"/>
  <c r="N7958" i="1"/>
  <c r="M7937" i="1"/>
  <c r="L7937" i="1"/>
  <c r="N7937" i="1"/>
  <c r="M7873" i="1"/>
  <c r="L7873" i="1"/>
  <c r="N7873" i="1"/>
  <c r="M7830" i="1"/>
  <c r="L7830" i="1"/>
  <c r="N7830" i="1"/>
  <c r="K7799" i="1"/>
  <c r="N7799" i="1"/>
  <c r="M7799" i="1"/>
  <c r="L7592" i="1"/>
  <c r="M7592" i="1"/>
  <c r="N7592" i="1"/>
  <c r="M7273" i="1"/>
  <c r="N7273" i="1"/>
  <c r="K7273" i="1"/>
  <c r="L7273" i="1"/>
  <c r="K6923" i="1"/>
  <c r="N6923" i="1"/>
  <c r="M6923" i="1"/>
  <c r="N8031" i="1"/>
  <c r="L8031" i="1"/>
  <c r="K7935" i="1"/>
  <c r="N7935" i="1"/>
  <c r="M7935" i="1"/>
  <c r="M7902" i="1"/>
  <c r="L7902" i="1"/>
  <c r="N7902" i="1"/>
  <c r="K7807" i="1"/>
  <c r="N7807" i="1"/>
  <c r="M7807" i="1"/>
  <c r="K7743" i="1"/>
  <c r="L7743" i="1"/>
  <c r="N7743" i="1"/>
  <c r="M7743" i="1"/>
  <c r="L7584" i="1"/>
  <c r="M7584" i="1"/>
  <c r="N7584" i="1"/>
  <c r="M7529" i="1"/>
  <c r="N7529" i="1"/>
  <c r="L7529" i="1"/>
  <c r="N7498" i="1"/>
  <c r="M7498" i="1"/>
  <c r="L7498" i="1"/>
  <c r="K7462" i="1"/>
  <c r="M7462" i="1"/>
  <c r="N7462" i="1"/>
  <c r="K7135" i="1"/>
  <c r="L7135" i="1"/>
  <c r="M7135" i="1"/>
  <c r="N7135" i="1"/>
  <c r="K7103" i="1"/>
  <c r="L7103" i="1"/>
  <c r="M7103" i="1"/>
  <c r="N7103" i="1"/>
  <c r="K6675" i="1"/>
  <c r="L6675" i="1"/>
  <c r="M6675" i="1"/>
  <c r="K6611" i="1"/>
  <c r="L6611" i="1"/>
  <c r="M6611" i="1"/>
  <c r="K6547" i="1"/>
  <c r="L6547" i="1"/>
  <c r="M6547" i="1"/>
  <c r="K6227" i="1"/>
  <c r="L6227" i="1"/>
  <c r="M6227" i="1"/>
  <c r="K5854" i="1"/>
  <c r="L5854" i="1"/>
  <c r="N5854" i="1"/>
  <c r="M5854" i="1"/>
  <c r="L5655" i="1"/>
  <c r="M5655" i="1"/>
  <c r="N5655" i="1"/>
  <c r="K5655" i="1"/>
  <c r="K8012" i="1"/>
  <c r="M8012" i="1"/>
  <c r="M7889" i="1"/>
  <c r="L7889" i="1"/>
  <c r="N7889" i="1"/>
  <c r="K7631" i="1"/>
  <c r="L7631" i="1"/>
  <c r="M7631" i="1"/>
  <c r="N7562" i="1"/>
  <c r="M7562" i="1"/>
  <c r="K7562" i="1"/>
  <c r="L7562" i="1"/>
  <c r="K7459" i="1"/>
  <c r="N7459" i="1"/>
  <c r="M7459" i="1"/>
  <c r="K7439" i="1"/>
  <c r="L7439" i="1"/>
  <c r="M7439" i="1"/>
  <c r="N7439" i="1"/>
  <c r="N7186" i="1"/>
  <c r="L7186" i="1"/>
  <c r="M7186" i="1"/>
  <c r="K6939" i="1"/>
  <c r="L6939" i="1"/>
  <c r="M6939" i="1"/>
  <c r="N6939" i="1"/>
  <c r="K5949" i="1"/>
  <c r="L5949" i="1"/>
  <c r="N5949" i="1"/>
  <c r="M5949" i="1"/>
  <c r="K8297" i="1"/>
  <c r="N8297" i="1"/>
  <c r="K8273" i="1"/>
  <c r="N8273" i="1"/>
  <c r="K8241" i="1"/>
  <c r="N8241" i="1"/>
  <c r="K8225" i="1"/>
  <c r="N8225" i="1"/>
  <c r="K8209" i="1"/>
  <c r="N8209" i="1"/>
  <c r="K8185" i="1"/>
  <c r="N8185" i="1"/>
  <c r="K8177" i="1"/>
  <c r="N8177" i="1"/>
  <c r="K8153" i="1"/>
  <c r="N8153" i="1"/>
  <c r="K8145" i="1"/>
  <c r="N8145" i="1"/>
  <c r="K8113" i="1"/>
  <c r="N8113" i="1"/>
  <c r="M8110" i="1"/>
  <c r="K8110" i="1"/>
  <c r="K7951" i="1"/>
  <c r="N7951" i="1"/>
  <c r="M7951" i="1"/>
  <c r="M7897" i="1"/>
  <c r="L7897" i="1"/>
  <c r="N7897" i="1"/>
  <c r="M7854" i="1"/>
  <c r="L7854" i="1"/>
  <c r="N7854" i="1"/>
  <c r="L7648" i="1"/>
  <c r="M7648" i="1"/>
  <c r="N7648" i="1"/>
  <c r="K7286" i="1"/>
  <c r="L7286" i="1"/>
  <c r="N7286" i="1"/>
  <c r="K6395" i="1"/>
  <c r="L6395" i="1"/>
  <c r="M6395" i="1"/>
  <c r="N6395" i="1"/>
  <c r="K6331" i="1"/>
  <c r="L6331" i="1"/>
  <c r="M6331" i="1"/>
  <c r="N6331" i="1"/>
  <c r="K8065" i="1"/>
  <c r="L8065" i="1"/>
  <c r="N8065" i="1"/>
  <c r="N8299" i="1"/>
  <c r="N8219" i="1"/>
  <c r="N8171" i="1"/>
  <c r="N8147" i="1"/>
  <c r="N8123" i="1"/>
  <c r="N8015" i="1"/>
  <c r="L8015" i="1"/>
  <c r="M8015" i="1"/>
  <c r="L7984" i="1"/>
  <c r="K7984" i="1"/>
  <c r="N7984" i="1"/>
  <c r="M7934" i="1"/>
  <c r="L7934" i="1"/>
  <c r="N7934" i="1"/>
  <c r="M7913" i="1"/>
  <c r="L7913" i="1"/>
  <c r="N7913" i="1"/>
  <c r="K7903" i="1"/>
  <c r="N7903" i="1"/>
  <c r="M7903" i="1"/>
  <c r="M7870" i="1"/>
  <c r="L7870" i="1"/>
  <c r="N7870" i="1"/>
  <c r="M7849" i="1"/>
  <c r="L7849" i="1"/>
  <c r="N7849" i="1"/>
  <c r="K7839" i="1"/>
  <c r="N7839" i="1"/>
  <c r="M7839" i="1"/>
  <c r="M7806" i="1"/>
  <c r="L7806" i="1"/>
  <c r="N7806" i="1"/>
  <c r="M7785" i="1"/>
  <c r="L7785" i="1"/>
  <c r="N7785" i="1"/>
  <c r="K7775" i="1"/>
  <c r="N7775" i="1"/>
  <c r="M7775" i="1"/>
  <c r="N7690" i="1"/>
  <c r="M7690" i="1"/>
  <c r="L7690" i="1"/>
  <c r="K7679" i="1"/>
  <c r="L7679" i="1"/>
  <c r="N7679" i="1"/>
  <c r="M7667" i="1"/>
  <c r="K7615" i="1"/>
  <c r="L7615" i="1"/>
  <c r="N7615" i="1"/>
  <c r="M7593" i="1"/>
  <c r="N7593" i="1"/>
  <c r="K7593" i="1"/>
  <c r="L7593" i="1"/>
  <c r="N7563" i="1"/>
  <c r="K7523" i="1"/>
  <c r="N7523" i="1"/>
  <c r="M7523" i="1"/>
  <c r="L7512" i="1"/>
  <c r="M7512" i="1"/>
  <c r="K7512" i="1"/>
  <c r="N7512" i="1"/>
  <c r="L7392" i="1"/>
  <c r="M7392" i="1"/>
  <c r="K7392" i="1"/>
  <c r="N7392" i="1"/>
  <c r="L7336" i="1"/>
  <c r="M7336" i="1"/>
  <c r="N7336" i="1"/>
  <c r="K7255" i="1"/>
  <c r="L7255" i="1"/>
  <c r="N7255" i="1"/>
  <c r="N7242" i="1"/>
  <c r="M7242" i="1"/>
  <c r="K7242" i="1"/>
  <c r="L7242" i="1"/>
  <c r="N7178" i="1"/>
  <c r="M7178" i="1"/>
  <c r="L7178" i="1"/>
  <c r="N7050" i="1"/>
  <c r="M7050" i="1"/>
  <c r="K7050" i="1"/>
  <c r="L7050" i="1"/>
  <c r="K6966" i="1"/>
  <c r="N6966" i="1"/>
  <c r="L6966" i="1"/>
  <c r="M6966" i="1"/>
  <c r="K6919" i="1"/>
  <c r="L6919" i="1"/>
  <c r="M6919" i="1"/>
  <c r="K6771" i="1"/>
  <c r="L6771" i="1"/>
  <c r="M6771" i="1"/>
  <c r="K6707" i="1"/>
  <c r="L6707" i="1"/>
  <c r="M6707" i="1"/>
  <c r="K6643" i="1"/>
  <c r="L6643" i="1"/>
  <c r="M6643" i="1"/>
  <c r="K6579" i="1"/>
  <c r="L6579" i="1"/>
  <c r="M6579" i="1"/>
  <c r="K6515" i="1"/>
  <c r="L6515" i="1"/>
  <c r="M6515" i="1"/>
  <c r="K6451" i="1"/>
  <c r="L6451" i="1"/>
  <c r="M6451" i="1"/>
  <c r="K6387" i="1"/>
  <c r="L6387" i="1"/>
  <c r="M6387" i="1"/>
  <c r="K6323" i="1"/>
  <c r="L6323" i="1"/>
  <c r="M6323" i="1"/>
  <c r="K6259" i="1"/>
  <c r="L6259" i="1"/>
  <c r="M6259" i="1"/>
  <c r="K6195" i="1"/>
  <c r="L6195" i="1"/>
  <c r="M6195" i="1"/>
  <c r="L5923" i="1"/>
  <c r="K5923" i="1"/>
  <c r="M5923" i="1"/>
  <c r="N5923" i="1"/>
  <c r="L5767" i="1"/>
  <c r="M5767" i="1"/>
  <c r="N5767" i="1"/>
  <c r="K5767" i="1"/>
  <c r="K5757" i="1"/>
  <c r="M5757" i="1"/>
  <c r="N5757" i="1"/>
  <c r="L5757" i="1"/>
  <c r="K4679" i="1"/>
  <c r="M4679" i="1"/>
  <c r="N4679" i="1"/>
  <c r="L4679" i="1"/>
  <c r="K4615" i="1"/>
  <c r="M4615" i="1"/>
  <c r="N4615" i="1"/>
  <c r="L4615" i="1"/>
  <c r="K4526" i="1"/>
  <c r="M4526" i="1"/>
  <c r="N4526" i="1"/>
  <c r="L4526" i="1"/>
  <c r="N4473" i="1"/>
  <c r="K4473" i="1"/>
  <c r="M4473" i="1"/>
  <c r="L4473" i="1"/>
  <c r="K4461" i="1"/>
  <c r="N4461" i="1"/>
  <c r="L4461" i="1"/>
  <c r="M4461" i="1"/>
  <c r="K4314" i="1"/>
  <c r="L4314" i="1"/>
  <c r="M4314" i="1"/>
  <c r="N4314" i="1"/>
  <c r="K4301" i="1"/>
  <c r="M4301" i="1"/>
  <c r="N4301" i="1"/>
  <c r="L4301" i="1"/>
  <c r="K4278" i="1"/>
  <c r="L4278" i="1"/>
  <c r="N4278" i="1"/>
  <c r="M4278" i="1"/>
  <c r="K3922" i="1"/>
  <c r="M3922" i="1"/>
  <c r="N3922" i="1"/>
  <c r="L3922" i="1"/>
  <c r="K3902" i="1"/>
  <c r="L3902" i="1"/>
  <c r="N3902" i="1"/>
  <c r="M3902" i="1"/>
  <c r="K3893" i="1"/>
  <c r="M3893" i="1"/>
  <c r="N3893" i="1"/>
  <c r="L3893" i="1"/>
  <c r="L3871" i="1"/>
  <c r="M3871" i="1"/>
  <c r="K3871" i="1"/>
  <c r="N3871" i="1"/>
  <c r="K3632" i="1"/>
  <c r="L3632" i="1"/>
  <c r="M3632" i="1"/>
  <c r="N3632" i="1"/>
  <c r="L3581" i="1"/>
  <c r="M3581" i="1"/>
  <c r="K3581" i="1"/>
  <c r="N3581" i="1"/>
  <c r="K3571" i="1"/>
  <c r="M3571" i="1"/>
  <c r="N3571" i="1"/>
  <c r="L3571" i="1"/>
  <c r="M3502" i="1"/>
  <c r="L3502" i="1"/>
  <c r="N3502" i="1"/>
  <c r="K3502" i="1"/>
  <c r="M3494" i="1"/>
  <c r="K3494" i="1"/>
  <c r="L3494" i="1"/>
  <c r="N3494" i="1"/>
  <c r="L3437" i="1"/>
  <c r="K3437" i="1"/>
  <c r="N3437" i="1"/>
  <c r="M3437" i="1"/>
  <c r="K3432" i="1"/>
  <c r="L3432" i="1"/>
  <c r="N3432" i="1"/>
  <c r="M3432" i="1"/>
  <c r="L3408" i="1"/>
  <c r="M3408" i="1"/>
  <c r="K3408" i="1"/>
  <c r="N3408" i="1"/>
  <c r="K3355" i="1"/>
  <c r="M3355" i="1"/>
  <c r="L3355" i="1"/>
  <c r="N3355" i="1"/>
  <c r="L3269" i="1"/>
  <c r="M3269" i="1"/>
  <c r="K3269" i="1"/>
  <c r="N3269" i="1"/>
  <c r="K3224" i="1"/>
  <c r="L3224" i="1"/>
  <c r="M3224" i="1"/>
  <c r="N3224" i="1"/>
  <c r="K3107" i="1"/>
  <c r="L3107" i="1"/>
  <c r="M3107" i="1"/>
  <c r="N3107" i="1"/>
  <c r="M3053" i="1"/>
  <c r="L3053" i="1"/>
  <c r="N3053" i="1"/>
  <c r="K3053" i="1"/>
  <c r="N3042" i="1"/>
  <c r="K3042" i="1"/>
  <c r="M3042" i="1"/>
  <c r="L3042" i="1"/>
  <c r="M3001" i="1"/>
  <c r="N3001" i="1"/>
  <c r="K3001" i="1"/>
  <c r="L3001" i="1"/>
  <c r="N2963" i="1"/>
  <c r="K2963" i="1"/>
  <c r="L2963" i="1"/>
  <c r="M2963" i="1"/>
  <c r="M2771" i="1"/>
  <c r="N2771" i="1"/>
  <c r="K2771" i="1"/>
  <c r="L2771" i="1"/>
  <c r="L8291" i="1"/>
  <c r="M8291" i="1"/>
  <c r="L8235" i="1"/>
  <c r="M8235" i="1"/>
  <c r="L8203" i="1"/>
  <c r="M8203" i="1"/>
  <c r="L8187" i="1"/>
  <c r="M8187" i="1"/>
  <c r="L8155" i="1"/>
  <c r="M8155" i="1"/>
  <c r="L8139" i="1"/>
  <c r="M8139" i="1"/>
  <c r="L8131" i="1"/>
  <c r="M8131" i="1"/>
  <c r="M7766" i="1"/>
  <c r="L7766" i="1"/>
  <c r="N7766" i="1"/>
  <c r="M7627" i="1"/>
  <c r="L7627" i="1"/>
  <c r="N7627" i="1"/>
  <c r="K6815" i="1"/>
  <c r="L6815" i="1"/>
  <c r="N6815" i="1"/>
  <c r="K5622" i="1"/>
  <c r="L5622" i="1"/>
  <c r="N5622" i="1"/>
  <c r="M5622" i="1"/>
  <c r="L5615" i="1"/>
  <c r="M5615" i="1"/>
  <c r="N5615" i="1"/>
  <c r="K5615" i="1"/>
  <c r="K8057" i="1"/>
  <c r="L8057" i="1"/>
  <c r="N8057" i="1"/>
  <c r="L8029" i="1"/>
  <c r="K8029" i="1"/>
  <c r="M8029" i="1"/>
  <c r="K8019" i="1"/>
  <c r="L8019" i="1"/>
  <c r="N8019" i="1"/>
  <c r="M7838" i="1"/>
  <c r="L7838" i="1"/>
  <c r="N7838" i="1"/>
  <c r="M7817" i="1"/>
  <c r="L7817" i="1"/>
  <c r="N7817" i="1"/>
  <c r="M7721" i="1"/>
  <c r="N7721" i="1"/>
  <c r="L7721" i="1"/>
  <c r="K7587" i="1"/>
  <c r="N7587" i="1"/>
  <c r="M7587" i="1"/>
  <c r="L7587" i="1"/>
  <c r="N7330" i="1"/>
  <c r="K7330" i="1"/>
  <c r="M7330" i="1"/>
  <c r="M7307" i="1"/>
  <c r="L7307" i="1"/>
  <c r="N7307" i="1"/>
  <c r="N7058" i="1"/>
  <c r="K7058" i="1"/>
  <c r="L7058" i="1"/>
  <c r="M7058" i="1"/>
  <c r="L5333" i="1"/>
  <c r="K5333" i="1"/>
  <c r="M5333" i="1"/>
  <c r="N5333" i="1"/>
  <c r="L8067" i="1"/>
  <c r="N8067" i="1"/>
  <c r="M8067" i="1"/>
  <c r="L8045" i="1"/>
  <c r="N8045" i="1"/>
  <c r="L7985" i="1"/>
  <c r="N7985" i="1"/>
  <c r="M7985" i="1"/>
  <c r="K7943" i="1"/>
  <c r="N7943" i="1"/>
  <c r="M7943" i="1"/>
  <c r="M7910" i="1"/>
  <c r="L7910" i="1"/>
  <c r="N7910" i="1"/>
  <c r="K7879" i="1"/>
  <c r="N7879" i="1"/>
  <c r="M7879" i="1"/>
  <c r="M7782" i="1"/>
  <c r="L7782" i="1"/>
  <c r="N7782" i="1"/>
  <c r="L7704" i="1"/>
  <c r="M7704" i="1"/>
  <c r="K7704" i="1"/>
  <c r="L7640" i="1"/>
  <c r="M7640" i="1"/>
  <c r="K7640" i="1"/>
  <c r="K8289" i="1"/>
  <c r="N8289" i="1"/>
  <c r="K8281" i="1"/>
  <c r="N8281" i="1"/>
  <c r="K8265" i="1"/>
  <c r="N8265" i="1"/>
  <c r="K8249" i="1"/>
  <c r="N8249" i="1"/>
  <c r="M8214" i="1"/>
  <c r="K8214" i="1"/>
  <c r="M8206" i="1"/>
  <c r="K8206" i="1"/>
  <c r="M8190" i="1"/>
  <c r="K8190" i="1"/>
  <c r="M8166" i="1"/>
  <c r="K8166" i="1"/>
  <c r="M8150" i="1"/>
  <c r="K8150" i="1"/>
  <c r="M8134" i="1"/>
  <c r="K8134" i="1"/>
  <c r="K8105" i="1"/>
  <c r="N8105" i="1"/>
  <c r="M7918" i="1"/>
  <c r="L7918" i="1"/>
  <c r="N7918" i="1"/>
  <c r="M7833" i="1"/>
  <c r="L7833" i="1"/>
  <c r="N7833" i="1"/>
  <c r="M7790" i="1"/>
  <c r="L7790" i="1"/>
  <c r="N7790" i="1"/>
  <c r="M7769" i="1"/>
  <c r="L7769" i="1"/>
  <c r="N7769" i="1"/>
  <c r="K7718" i="1"/>
  <c r="M7718" i="1"/>
  <c r="N7718" i="1"/>
  <c r="K7710" i="1"/>
  <c r="N7710" i="1"/>
  <c r="M7710" i="1"/>
  <c r="N7434" i="1"/>
  <c r="M7434" i="1"/>
  <c r="L7434" i="1"/>
  <c r="K7375" i="1"/>
  <c r="L7375" i="1"/>
  <c r="M7375" i="1"/>
  <c r="N7375" i="1"/>
  <c r="K6991" i="1"/>
  <c r="L6991" i="1"/>
  <c r="M6991" i="1"/>
  <c r="N6991" i="1"/>
  <c r="K6951" i="1"/>
  <c r="L6951" i="1"/>
  <c r="N6951" i="1"/>
  <c r="K6715" i="1"/>
  <c r="L6715" i="1"/>
  <c r="M6715" i="1"/>
  <c r="N6715" i="1"/>
  <c r="K6651" i="1"/>
  <c r="L6651" i="1"/>
  <c r="M6651" i="1"/>
  <c r="N6651" i="1"/>
  <c r="K5898" i="1"/>
  <c r="M5898" i="1"/>
  <c r="N5898" i="1"/>
  <c r="L5898" i="1"/>
  <c r="K5894" i="1"/>
  <c r="L5894" i="1"/>
  <c r="N5894" i="1"/>
  <c r="M5894" i="1"/>
  <c r="L5455" i="1"/>
  <c r="M5455" i="1"/>
  <c r="N5455" i="1"/>
  <c r="K5455" i="1"/>
  <c r="K174" i="1"/>
  <c r="L174" i="1"/>
  <c r="N174" i="1"/>
  <c r="M174" i="1"/>
  <c r="K146" i="1"/>
  <c r="L146" i="1"/>
  <c r="M146" i="1"/>
  <c r="N146" i="1"/>
  <c r="N8283" i="1"/>
  <c r="N8259" i="1"/>
  <c r="N8235" i="1"/>
  <c r="N8211" i="1"/>
  <c r="N8203" i="1"/>
  <c r="N8187" i="1"/>
  <c r="N8163" i="1"/>
  <c r="N8139" i="1"/>
  <c r="N8115" i="1"/>
  <c r="N8107" i="1"/>
  <c r="L8089" i="1"/>
  <c r="K8089" i="1"/>
  <c r="N8089" i="1"/>
  <c r="L8075" i="1"/>
  <c r="M8075" i="1"/>
  <c r="N8075" i="1"/>
  <c r="M8061" i="1"/>
  <c r="L8053" i="1"/>
  <c r="N8053" i="1"/>
  <c r="M8030" i="1"/>
  <c r="L8030" i="1"/>
  <c r="N8030" i="1"/>
  <c r="M7987" i="1"/>
  <c r="N7967" i="1"/>
  <c r="L7967" i="1"/>
  <c r="K8299" i="1"/>
  <c r="K8291" i="1"/>
  <c r="K8283" i="1"/>
  <c r="K8275" i="1"/>
  <c r="K8267" i="1"/>
  <c r="K8259" i="1"/>
  <c r="K8251" i="1"/>
  <c r="K8243" i="1"/>
  <c r="K8235" i="1"/>
  <c r="K8227" i="1"/>
  <c r="K8219" i="1"/>
  <c r="K8203" i="1"/>
  <c r="K8195" i="1"/>
  <c r="K8187" i="1"/>
  <c r="K8171" i="1"/>
  <c r="K8155" i="1"/>
  <c r="K8139" i="1"/>
  <c r="K8131" i="1"/>
  <c r="K8115" i="1"/>
  <c r="K8107" i="1"/>
  <c r="L8099" i="1"/>
  <c r="N8099" i="1"/>
  <c r="M8099" i="1"/>
  <c r="K8083" i="1"/>
  <c r="L8077" i="1"/>
  <c r="N8077" i="1"/>
  <c r="L8049" i="1"/>
  <c r="K8049" i="1"/>
  <c r="N8049" i="1"/>
  <c r="L8035" i="1"/>
  <c r="M8035" i="1"/>
  <c r="N8035" i="1"/>
  <c r="M8033" i="1"/>
  <c r="M8031" i="1"/>
  <c r="M8016" i="1"/>
  <c r="L7996" i="1"/>
  <c r="K7987" i="1"/>
  <c r="M7982" i="1"/>
  <c r="L7982" i="1"/>
  <c r="K7980" i="1"/>
  <c r="L7980" i="1"/>
  <c r="M7980" i="1"/>
  <c r="K7958" i="1"/>
  <c r="M7942" i="1"/>
  <c r="L7942" i="1"/>
  <c r="N7942" i="1"/>
  <c r="K7937" i="1"/>
  <c r="L7927" i="1"/>
  <c r="M7921" i="1"/>
  <c r="L7921" i="1"/>
  <c r="N7921" i="1"/>
  <c r="K7911" i="1"/>
  <c r="N7911" i="1"/>
  <c r="M7911" i="1"/>
  <c r="M7878" i="1"/>
  <c r="L7878" i="1"/>
  <c r="N7878" i="1"/>
  <c r="K7873" i="1"/>
  <c r="L7863" i="1"/>
  <c r="M7857" i="1"/>
  <c r="L7857" i="1"/>
  <c r="N7857" i="1"/>
  <c r="K7847" i="1"/>
  <c r="N7847" i="1"/>
  <c r="M7847" i="1"/>
  <c r="K7830" i="1"/>
  <c r="M7814" i="1"/>
  <c r="L7814" i="1"/>
  <c r="N7814" i="1"/>
  <c r="L7799" i="1"/>
  <c r="M7793" i="1"/>
  <c r="L7793" i="1"/>
  <c r="N7793" i="1"/>
  <c r="K7783" i="1"/>
  <c r="N7783" i="1"/>
  <c r="M7783" i="1"/>
  <c r="K7766" i="1"/>
  <c r="N7714" i="1"/>
  <c r="K7714" i="1"/>
  <c r="L7714" i="1"/>
  <c r="M7714" i="1"/>
  <c r="K7670" i="1"/>
  <c r="L7670" i="1"/>
  <c r="N7670" i="1"/>
  <c r="M7670" i="1"/>
  <c r="K7667" i="1"/>
  <c r="K7627" i="1"/>
  <c r="K7606" i="1"/>
  <c r="L7606" i="1"/>
  <c r="N7606" i="1"/>
  <c r="K7592" i="1"/>
  <c r="M7585" i="1"/>
  <c r="N7585" i="1"/>
  <c r="L7585" i="1"/>
  <c r="K7585" i="1"/>
  <c r="M7577" i="1"/>
  <c r="N7577" i="1"/>
  <c r="K7577" i="1"/>
  <c r="K7563" i="1"/>
  <c r="M7511" i="1"/>
  <c r="N7448" i="1"/>
  <c r="L7411" i="1"/>
  <c r="N7411" i="1"/>
  <c r="K7390" i="1"/>
  <c r="N7390" i="1"/>
  <c r="M7390" i="1"/>
  <c r="L7328" i="1"/>
  <c r="M7328" i="1"/>
  <c r="N7328" i="1"/>
  <c r="N7194" i="1"/>
  <c r="L7194" i="1"/>
  <c r="K7194" i="1"/>
  <c r="M7194" i="1"/>
  <c r="L7096" i="1"/>
  <c r="M7096" i="1"/>
  <c r="N7096" i="1"/>
  <c r="K7094" i="1"/>
  <c r="N7094" i="1"/>
  <c r="L7094" i="1"/>
  <c r="L7040" i="1"/>
  <c r="M7040" i="1"/>
  <c r="K7040" i="1"/>
  <c r="N7040" i="1"/>
  <c r="N6978" i="1"/>
  <c r="M6978" i="1"/>
  <c r="L6978" i="1"/>
  <c r="L6968" i="1"/>
  <c r="M6968" i="1"/>
  <c r="K6968" i="1"/>
  <c r="N6968" i="1"/>
  <c r="L6923" i="1"/>
  <c r="M6815" i="1"/>
  <c r="M6783" i="1"/>
  <c r="M5984" i="1"/>
  <c r="L5984" i="1"/>
  <c r="N5984" i="1"/>
  <c r="K5984" i="1"/>
  <c r="L5927" i="1"/>
  <c r="K5927" i="1"/>
  <c r="N5927" i="1"/>
  <c r="M5927" i="1"/>
  <c r="K5517" i="1"/>
  <c r="M5517" i="1"/>
  <c r="N5517" i="1"/>
  <c r="L5517" i="1"/>
  <c r="L8211" i="1"/>
  <c r="M8211" i="1"/>
  <c r="L8179" i="1"/>
  <c r="M8179" i="1"/>
  <c r="L8163" i="1"/>
  <c r="M8163" i="1"/>
  <c r="L8147" i="1"/>
  <c r="M8147" i="1"/>
  <c r="L8123" i="1"/>
  <c r="M8123" i="1"/>
  <c r="K8097" i="1"/>
  <c r="L8097" i="1"/>
  <c r="N8097" i="1"/>
  <c r="L8061" i="1"/>
  <c r="N8061" i="1"/>
  <c r="M7894" i="1"/>
  <c r="L7894" i="1"/>
  <c r="N7894" i="1"/>
  <c r="M7809" i="1"/>
  <c r="L7809" i="1"/>
  <c r="N7809" i="1"/>
  <c r="M7435" i="1"/>
  <c r="K7435" i="1"/>
  <c r="L7435" i="1"/>
  <c r="N7410" i="1"/>
  <c r="L7410" i="1"/>
  <c r="M7410" i="1"/>
  <c r="K7410" i="1"/>
  <c r="M7371" i="1"/>
  <c r="K7371" i="1"/>
  <c r="L7371" i="1"/>
  <c r="N7371" i="1"/>
  <c r="N6970" i="1"/>
  <c r="K6970" i="1"/>
  <c r="L6970" i="1"/>
  <c r="M6970" i="1"/>
  <c r="K6879" i="1"/>
  <c r="L6879" i="1"/>
  <c r="N6879" i="1"/>
  <c r="K6847" i="1"/>
  <c r="L6847" i="1"/>
  <c r="N6847" i="1"/>
  <c r="N5239" i="1"/>
  <c r="K5239" i="1"/>
  <c r="L5239" i="1"/>
  <c r="M5239" i="1"/>
  <c r="L8085" i="1"/>
  <c r="N8085" i="1"/>
  <c r="M8014" i="1"/>
  <c r="L8014" i="1"/>
  <c r="K8014" i="1"/>
  <c r="M7966" i="1"/>
  <c r="L7966" i="1"/>
  <c r="N7966" i="1"/>
  <c r="M7881" i="1"/>
  <c r="L7881" i="1"/>
  <c r="N7881" i="1"/>
  <c r="M7713" i="1"/>
  <c r="N7713" i="1"/>
  <c r="L7713" i="1"/>
  <c r="L7456" i="1"/>
  <c r="M7456" i="1"/>
  <c r="K7456" i="1"/>
  <c r="N7456" i="1"/>
  <c r="N7346" i="1"/>
  <c r="L7346" i="1"/>
  <c r="K7346" i="1"/>
  <c r="M7346" i="1"/>
  <c r="M7265" i="1"/>
  <c r="N7265" i="1"/>
  <c r="K7265" i="1"/>
  <c r="L7265" i="1"/>
  <c r="K7075" i="1"/>
  <c r="M7075" i="1"/>
  <c r="N7075" i="1"/>
  <c r="K7054" i="1"/>
  <c r="N7054" i="1"/>
  <c r="M7054" i="1"/>
  <c r="L7008" i="1"/>
  <c r="M7008" i="1"/>
  <c r="K7008" i="1"/>
  <c r="K6739" i="1"/>
  <c r="L6739" i="1"/>
  <c r="M6739" i="1"/>
  <c r="K6355" i="1"/>
  <c r="L6355" i="1"/>
  <c r="M6355" i="1"/>
  <c r="K8081" i="1"/>
  <c r="L8081" i="1"/>
  <c r="N8081" i="1"/>
  <c r="M7953" i="1"/>
  <c r="L7953" i="1"/>
  <c r="N7953" i="1"/>
  <c r="M7825" i="1"/>
  <c r="L7825" i="1"/>
  <c r="N7825" i="1"/>
  <c r="K7815" i="1"/>
  <c r="N7815" i="1"/>
  <c r="M7815" i="1"/>
  <c r="N7666" i="1"/>
  <c r="L7666" i="1"/>
  <c r="M7666" i="1"/>
  <c r="K7666" i="1"/>
  <c r="M7321" i="1"/>
  <c r="N7321" i="1"/>
  <c r="K7321" i="1"/>
  <c r="L7321" i="1"/>
  <c r="K7107" i="1"/>
  <c r="L7107" i="1"/>
  <c r="M7107" i="1"/>
  <c r="N7107" i="1"/>
  <c r="K6935" i="1"/>
  <c r="L6935" i="1"/>
  <c r="N6935" i="1"/>
  <c r="K18" i="1"/>
  <c r="L18" i="1"/>
  <c r="N18" i="1"/>
  <c r="M18" i="1"/>
  <c r="M8294" i="1"/>
  <c r="K8294" i="1"/>
  <c r="M8278" i="1"/>
  <c r="K8278" i="1"/>
  <c r="K8257" i="1"/>
  <c r="N8257" i="1"/>
  <c r="M8254" i="1"/>
  <c r="K8254" i="1"/>
  <c r="M8246" i="1"/>
  <c r="K8246" i="1"/>
  <c r="K8233" i="1"/>
  <c r="N8233" i="1"/>
  <c r="M8230" i="1"/>
  <c r="K8230" i="1"/>
  <c r="M8222" i="1"/>
  <c r="K8222" i="1"/>
  <c r="K8217" i="1"/>
  <c r="N8217" i="1"/>
  <c r="K8201" i="1"/>
  <c r="N8201" i="1"/>
  <c r="K8193" i="1"/>
  <c r="N8193" i="1"/>
  <c r="K8169" i="1"/>
  <c r="N8169" i="1"/>
  <c r="K8161" i="1"/>
  <c r="N8161" i="1"/>
  <c r="M8126" i="1"/>
  <c r="K8126" i="1"/>
  <c r="K8121" i="1"/>
  <c r="N8121" i="1"/>
  <c r="M8118" i="1"/>
  <c r="K8118" i="1"/>
  <c r="L8091" i="1"/>
  <c r="M8091" i="1"/>
  <c r="N8091" i="1"/>
  <c r="K7542" i="1"/>
  <c r="L7542" i="1"/>
  <c r="N7542" i="1"/>
  <c r="K7423" i="1"/>
  <c r="L7423" i="1"/>
  <c r="N7423" i="1"/>
  <c r="K7398" i="1"/>
  <c r="M7398" i="1"/>
  <c r="N7398" i="1"/>
  <c r="K7311" i="1"/>
  <c r="L7311" i="1"/>
  <c r="M7311" i="1"/>
  <c r="K7267" i="1"/>
  <c r="N7267" i="1"/>
  <c r="L7267" i="1"/>
  <c r="M7267" i="1"/>
  <c r="K7123" i="1"/>
  <c r="N7123" i="1"/>
  <c r="L7123" i="1"/>
  <c r="M7123" i="1"/>
  <c r="L6960" i="1"/>
  <c r="M6960" i="1"/>
  <c r="K6960" i="1"/>
  <c r="N6960" i="1"/>
  <c r="K6587" i="1"/>
  <c r="L6587" i="1"/>
  <c r="M6587" i="1"/>
  <c r="N6587" i="1"/>
  <c r="K6459" i="1"/>
  <c r="L6459" i="1"/>
  <c r="M6459" i="1"/>
  <c r="N6459" i="1"/>
  <c r="K6267" i="1"/>
  <c r="L6267" i="1"/>
  <c r="M6267" i="1"/>
  <c r="N6267" i="1"/>
  <c r="K6203" i="1"/>
  <c r="L6203" i="1"/>
  <c r="M6203" i="1"/>
  <c r="N6203" i="1"/>
  <c r="M6048" i="1"/>
  <c r="L6048" i="1"/>
  <c r="N6048" i="1"/>
  <c r="K6048" i="1"/>
  <c r="L243" i="1"/>
  <c r="M243" i="1"/>
  <c r="N243" i="1"/>
  <c r="K243" i="1"/>
  <c r="N8275" i="1"/>
  <c r="N8267" i="1"/>
  <c r="N8251" i="1"/>
  <c r="N8243" i="1"/>
  <c r="N8227" i="1"/>
  <c r="N8195" i="1"/>
  <c r="N8179" i="1"/>
  <c r="N8155" i="1"/>
  <c r="N8131" i="1"/>
  <c r="L8301" i="1"/>
  <c r="N8301" i="1"/>
  <c r="L8293" i="1"/>
  <c r="N8293" i="1"/>
  <c r="L8285" i="1"/>
  <c r="N8285" i="1"/>
  <c r="L8277" i="1"/>
  <c r="N8277" i="1"/>
  <c r="L8269" i="1"/>
  <c r="N8269" i="1"/>
  <c r="L8261" i="1"/>
  <c r="N8261" i="1"/>
  <c r="L8253" i="1"/>
  <c r="N8253" i="1"/>
  <c r="L8245" i="1"/>
  <c r="N8245" i="1"/>
  <c r="L8237" i="1"/>
  <c r="N8237" i="1"/>
  <c r="L8229" i="1"/>
  <c r="N8229" i="1"/>
  <c r="L8221" i="1"/>
  <c r="N8221" i="1"/>
  <c r="L8213" i="1"/>
  <c r="N8213" i="1"/>
  <c r="L8205" i="1"/>
  <c r="N8205" i="1"/>
  <c r="L8197" i="1"/>
  <c r="N8197" i="1"/>
  <c r="L8189" i="1"/>
  <c r="N8189" i="1"/>
  <c r="L8181" i="1"/>
  <c r="N8181" i="1"/>
  <c r="L8173" i="1"/>
  <c r="N8173" i="1"/>
  <c r="L8165" i="1"/>
  <c r="N8165" i="1"/>
  <c r="L8157" i="1"/>
  <c r="N8157" i="1"/>
  <c r="L8149" i="1"/>
  <c r="N8149" i="1"/>
  <c r="L8141" i="1"/>
  <c r="N8141" i="1"/>
  <c r="L8133" i="1"/>
  <c r="N8133" i="1"/>
  <c r="L8125" i="1"/>
  <c r="N8125" i="1"/>
  <c r="L8117" i="1"/>
  <c r="N8117" i="1"/>
  <c r="L8109" i="1"/>
  <c r="N8109" i="1"/>
  <c r="L8101" i="1"/>
  <c r="N8101" i="1"/>
  <c r="K8085" i="1"/>
  <c r="L8073" i="1"/>
  <c r="K8073" i="1"/>
  <c r="N8073" i="1"/>
  <c r="L8059" i="1"/>
  <c r="N8059" i="1"/>
  <c r="M8059" i="1"/>
  <c r="M8057" i="1"/>
  <c r="M8045" i="1"/>
  <c r="K8043" i="1"/>
  <c r="L8037" i="1"/>
  <c r="N8037" i="1"/>
  <c r="K8031" i="1"/>
  <c r="N8029" i="1"/>
  <c r="M8019" i="1"/>
  <c r="K8016" i="1"/>
  <c r="N8014" i="1"/>
  <c r="N8012" i="1"/>
  <c r="L8000" i="1"/>
  <c r="M8000" i="1"/>
  <c r="N8000" i="1"/>
  <c r="K7966" i="1"/>
  <c r="M7950" i="1"/>
  <c r="L7950" i="1"/>
  <c r="N7950" i="1"/>
  <c r="K7945" i="1"/>
  <c r="L7935" i="1"/>
  <c r="M7929" i="1"/>
  <c r="L7929" i="1"/>
  <c r="N7929" i="1"/>
  <c r="K7919" i="1"/>
  <c r="N7919" i="1"/>
  <c r="M7919" i="1"/>
  <c r="K7902" i="1"/>
  <c r="M7886" i="1"/>
  <c r="L7886" i="1"/>
  <c r="N7886" i="1"/>
  <c r="K7881" i="1"/>
  <c r="L7871" i="1"/>
  <c r="M7865" i="1"/>
  <c r="L7865" i="1"/>
  <c r="N7865" i="1"/>
  <c r="K7855" i="1"/>
  <c r="N7855" i="1"/>
  <c r="M7855" i="1"/>
  <c r="K7838" i="1"/>
  <c r="M7822" i="1"/>
  <c r="L7822" i="1"/>
  <c r="N7822" i="1"/>
  <c r="K7817" i="1"/>
  <c r="L7807" i="1"/>
  <c r="M7801" i="1"/>
  <c r="L7801" i="1"/>
  <c r="N7801" i="1"/>
  <c r="K7791" i="1"/>
  <c r="N7791" i="1"/>
  <c r="M7791" i="1"/>
  <c r="K7774" i="1"/>
  <c r="K7721" i="1"/>
  <c r="K7713" i="1"/>
  <c r="L7656" i="1"/>
  <c r="M7656" i="1"/>
  <c r="N7656" i="1"/>
  <c r="K7654" i="1"/>
  <c r="M7654" i="1"/>
  <c r="M7641" i="1"/>
  <c r="N7641" i="1"/>
  <c r="K7641" i="1"/>
  <c r="L7641" i="1"/>
  <c r="K7584" i="1"/>
  <c r="N7567" i="1"/>
  <c r="N7538" i="1"/>
  <c r="L7538" i="1"/>
  <c r="M7538" i="1"/>
  <c r="K7529" i="1"/>
  <c r="K7518" i="1"/>
  <c r="N7518" i="1"/>
  <c r="L7518" i="1"/>
  <c r="M7518" i="1"/>
  <c r="K7498" i="1"/>
  <c r="K7487" i="1"/>
  <c r="L7487" i="1"/>
  <c r="N7487" i="1"/>
  <c r="M7487" i="1"/>
  <c r="K7475" i="1"/>
  <c r="M7465" i="1"/>
  <c r="N7465" i="1"/>
  <c r="L7465" i="1"/>
  <c r="L7462" i="1"/>
  <c r="M7457" i="1"/>
  <c r="N7457" i="1"/>
  <c r="L7457" i="1"/>
  <c r="L7454" i="1"/>
  <c r="N7394" i="1"/>
  <c r="K7394" i="1"/>
  <c r="L7394" i="1"/>
  <c r="M7394" i="1"/>
  <c r="L7330" i="1"/>
  <c r="K7319" i="1"/>
  <c r="L7319" i="1"/>
  <c r="M7319" i="1"/>
  <c r="N7319" i="1"/>
  <c r="K7307" i="1"/>
  <c r="N7282" i="1"/>
  <c r="L7282" i="1"/>
  <c r="M7282" i="1"/>
  <c r="M7257" i="1"/>
  <c r="N7257" i="1"/>
  <c r="K7257" i="1"/>
  <c r="L7168" i="1"/>
  <c r="M7168" i="1"/>
  <c r="N7168" i="1"/>
  <c r="N7098" i="1"/>
  <c r="K7098" i="1"/>
  <c r="M7098" i="1"/>
  <c r="L7075" i="1"/>
  <c r="L7054" i="1"/>
  <c r="N7008" i="1"/>
  <c r="K7006" i="1"/>
  <c r="N7006" i="1"/>
  <c r="M7006" i="1"/>
  <c r="K6947" i="1"/>
  <c r="M6947" i="1"/>
  <c r="L6947" i="1"/>
  <c r="N6947" i="1"/>
  <c r="K6926" i="1"/>
  <c r="N6926" i="1"/>
  <c r="L6926" i="1"/>
  <c r="M6926" i="1"/>
  <c r="K6747" i="1"/>
  <c r="L6747" i="1"/>
  <c r="M6747" i="1"/>
  <c r="N6747" i="1"/>
  <c r="N6739" i="1"/>
  <c r="K6683" i="1"/>
  <c r="L6683" i="1"/>
  <c r="M6683" i="1"/>
  <c r="N6683" i="1"/>
  <c r="N6675" i="1"/>
  <c r="K6619" i="1"/>
  <c r="L6619" i="1"/>
  <c r="M6619" i="1"/>
  <c r="N6619" i="1"/>
  <c r="N6611" i="1"/>
  <c r="K6555" i="1"/>
  <c r="L6555" i="1"/>
  <c r="M6555" i="1"/>
  <c r="N6555" i="1"/>
  <c r="N6547" i="1"/>
  <c r="K6491" i="1"/>
  <c r="L6491" i="1"/>
  <c r="M6491" i="1"/>
  <c r="N6491" i="1"/>
  <c r="N6483" i="1"/>
  <c r="K6427" i="1"/>
  <c r="L6427" i="1"/>
  <c r="M6427" i="1"/>
  <c r="N6427" i="1"/>
  <c r="N6419" i="1"/>
  <c r="K6363" i="1"/>
  <c r="L6363" i="1"/>
  <c r="M6363" i="1"/>
  <c r="N6363" i="1"/>
  <c r="N6355" i="1"/>
  <c r="K6299" i="1"/>
  <c r="L6299" i="1"/>
  <c r="M6299" i="1"/>
  <c r="N6299" i="1"/>
  <c r="N6291" i="1"/>
  <c r="K6235" i="1"/>
  <c r="L6235" i="1"/>
  <c r="M6235" i="1"/>
  <c r="N6235" i="1"/>
  <c r="N6227" i="1"/>
  <c r="K6171" i="1"/>
  <c r="L6171" i="1"/>
  <c r="M6171" i="1"/>
  <c r="N6171" i="1"/>
  <c r="N6163" i="1"/>
  <c r="K6099" i="1"/>
  <c r="L6099" i="1"/>
  <c r="M6099" i="1"/>
  <c r="N6099" i="1"/>
  <c r="N6017" i="1"/>
  <c r="K6017" i="1"/>
  <c r="M6017" i="1"/>
  <c r="L6017" i="1"/>
  <c r="K6013" i="1"/>
  <c r="L6013" i="1"/>
  <c r="N6013" i="1"/>
  <c r="M6013" i="1"/>
  <c r="K5829" i="1"/>
  <c r="M5829" i="1"/>
  <c r="N5829" i="1"/>
  <c r="L5829" i="1"/>
  <c r="K5822" i="1"/>
  <c r="L5822" i="1"/>
  <c r="N5822" i="1"/>
  <c r="M5822" i="1"/>
  <c r="K5546" i="1"/>
  <c r="M5546" i="1"/>
  <c r="N5546" i="1"/>
  <c r="L5546" i="1"/>
  <c r="K5152" i="1"/>
  <c r="M5152" i="1"/>
  <c r="N5152" i="1"/>
  <c r="L5152" i="1"/>
  <c r="K5033" i="1"/>
  <c r="M5033" i="1"/>
  <c r="N5033" i="1"/>
  <c r="L5033" i="1"/>
  <c r="N5008" i="1"/>
  <c r="K5008" i="1"/>
  <c r="M5008" i="1"/>
  <c r="L5008" i="1"/>
  <c r="L4950" i="1"/>
  <c r="M4950" i="1"/>
  <c r="K4950" i="1"/>
  <c r="N4950" i="1"/>
  <c r="L4751" i="1"/>
  <c r="M4751" i="1"/>
  <c r="N4751" i="1"/>
  <c r="K4751" i="1"/>
  <c r="L4747" i="1"/>
  <c r="M4747" i="1"/>
  <c r="N4747" i="1"/>
  <c r="K4747" i="1"/>
  <c r="K6139" i="1"/>
  <c r="L6139" i="1"/>
  <c r="M6139" i="1"/>
  <c r="K6107" i="1"/>
  <c r="L6107" i="1"/>
  <c r="M6107" i="1"/>
  <c r="K6045" i="1"/>
  <c r="L6045" i="1"/>
  <c r="N6045" i="1"/>
  <c r="K5981" i="1"/>
  <c r="L5981" i="1"/>
  <c r="N5981" i="1"/>
  <c r="L5895" i="1"/>
  <c r="M5895" i="1"/>
  <c r="N5895" i="1"/>
  <c r="K5895" i="1"/>
  <c r="K5885" i="1"/>
  <c r="M5885" i="1"/>
  <c r="N5885" i="1"/>
  <c r="L5885" i="1"/>
  <c r="K5874" i="1"/>
  <c r="M5874" i="1"/>
  <c r="N5874" i="1"/>
  <c r="L5783" i="1"/>
  <c r="M5783" i="1"/>
  <c r="N5783" i="1"/>
  <c r="K5750" i="1"/>
  <c r="L5750" i="1"/>
  <c r="N5750" i="1"/>
  <c r="M5750" i="1"/>
  <c r="L5743" i="1"/>
  <c r="M5743" i="1"/>
  <c r="N5743" i="1"/>
  <c r="K5743" i="1"/>
  <c r="K5674" i="1"/>
  <c r="M5674" i="1"/>
  <c r="N5674" i="1"/>
  <c r="L5674" i="1"/>
  <c r="K5645" i="1"/>
  <c r="M5645" i="1"/>
  <c r="N5645" i="1"/>
  <c r="L5645" i="1"/>
  <c r="K5605" i="1"/>
  <c r="M5605" i="1"/>
  <c r="N5605" i="1"/>
  <c r="L5605" i="1"/>
  <c r="L5583" i="1"/>
  <c r="M5583" i="1"/>
  <c r="N5583" i="1"/>
  <c r="K5583" i="1"/>
  <c r="K5514" i="1"/>
  <c r="M5514" i="1"/>
  <c r="N5514" i="1"/>
  <c r="L5514" i="1"/>
  <c r="K5510" i="1"/>
  <c r="L5510" i="1"/>
  <c r="N5510" i="1"/>
  <c r="M5510" i="1"/>
  <c r="K5474" i="1"/>
  <c r="M5474" i="1"/>
  <c r="N5474" i="1"/>
  <c r="L5474" i="1"/>
  <c r="K5470" i="1"/>
  <c r="L5470" i="1"/>
  <c r="N5470" i="1"/>
  <c r="M5470" i="1"/>
  <c r="L5392" i="1"/>
  <c r="M5392" i="1"/>
  <c r="K5392" i="1"/>
  <c r="K5355" i="1"/>
  <c r="L5355" i="1"/>
  <c r="N5355" i="1"/>
  <c r="M5355" i="1"/>
  <c r="N5327" i="1"/>
  <c r="K5327" i="1"/>
  <c r="M5327" i="1"/>
  <c r="L5327" i="1"/>
  <c r="K5284" i="1"/>
  <c r="L5284" i="1"/>
  <c r="M5284" i="1"/>
  <c r="N5284" i="1"/>
  <c r="L5168" i="1"/>
  <c r="M5168" i="1"/>
  <c r="K5168" i="1"/>
  <c r="K5108" i="1"/>
  <c r="N5108" i="1"/>
  <c r="L5108" i="1"/>
  <c r="M5108" i="1"/>
  <c r="K4981" i="1"/>
  <c r="L4981" i="1"/>
  <c r="M4981" i="1"/>
  <c r="N4981" i="1"/>
  <c r="K4322" i="1"/>
  <c r="L4322" i="1"/>
  <c r="N4322" i="1"/>
  <c r="M4322" i="1"/>
  <c r="L4311" i="1"/>
  <c r="M4311" i="1"/>
  <c r="N4311" i="1"/>
  <c r="K4311" i="1"/>
  <c r="L4199" i="1"/>
  <c r="M4199" i="1"/>
  <c r="K4199" i="1"/>
  <c r="N4199" i="1"/>
  <c r="K4189" i="1"/>
  <c r="M4189" i="1"/>
  <c r="N4189" i="1"/>
  <c r="L4189" i="1"/>
  <c r="K3148" i="1"/>
  <c r="L3148" i="1"/>
  <c r="N3148" i="1"/>
  <c r="M3148" i="1"/>
  <c r="M2945" i="1"/>
  <c r="L2945" i="1"/>
  <c r="N2945" i="1"/>
  <c r="K2945" i="1"/>
  <c r="K2705" i="1"/>
  <c r="L2705" i="1"/>
  <c r="M2705" i="1"/>
  <c r="N2705" i="1"/>
  <c r="K2625" i="1"/>
  <c r="L2625" i="1"/>
  <c r="M2625" i="1"/>
  <c r="N2625" i="1"/>
  <c r="K2553" i="1"/>
  <c r="L2553" i="1"/>
  <c r="M2553" i="1"/>
  <c r="N2553" i="1"/>
  <c r="K1956" i="1"/>
  <c r="M1956" i="1"/>
  <c r="L1956" i="1"/>
  <c r="N1956" i="1"/>
  <c r="N1091" i="1"/>
  <c r="M1091" i="1"/>
  <c r="K1091" i="1"/>
  <c r="L1091" i="1"/>
  <c r="K965" i="1"/>
  <c r="L965" i="1"/>
  <c r="M965" i="1"/>
  <c r="N965" i="1"/>
  <c r="L262" i="1"/>
  <c r="M262" i="1"/>
  <c r="N262" i="1"/>
  <c r="K262" i="1"/>
  <c r="L102" i="1"/>
  <c r="K102" i="1"/>
  <c r="N102" i="1"/>
  <c r="M102" i="1"/>
  <c r="K42" i="1"/>
  <c r="L42" i="1"/>
  <c r="M42" i="1"/>
  <c r="N42" i="1"/>
  <c r="K8102" i="1"/>
  <c r="K8094" i="1"/>
  <c r="K8086" i="1"/>
  <c r="K8078" i="1"/>
  <c r="K8070" i="1"/>
  <c r="K8062" i="1"/>
  <c r="K8054" i="1"/>
  <c r="K8046" i="1"/>
  <c r="K8038" i="1"/>
  <c r="K8027" i="1"/>
  <c r="K8022" i="1"/>
  <c r="K8007" i="1"/>
  <c r="K7992" i="1"/>
  <c r="L7988" i="1"/>
  <c r="K7977" i="1"/>
  <c r="K7973" i="1"/>
  <c r="K7963" i="1"/>
  <c r="K7955" i="1"/>
  <c r="K7947" i="1"/>
  <c r="K7939" i="1"/>
  <c r="K7931" i="1"/>
  <c r="K7923" i="1"/>
  <c r="K7915" i="1"/>
  <c r="K7907" i="1"/>
  <c r="K7899" i="1"/>
  <c r="K7891" i="1"/>
  <c r="K7883" i="1"/>
  <c r="K7875" i="1"/>
  <c r="K7867" i="1"/>
  <c r="K7859" i="1"/>
  <c r="K7851" i="1"/>
  <c r="K7843" i="1"/>
  <c r="K7835" i="1"/>
  <c r="K7827" i="1"/>
  <c r="K7819" i="1"/>
  <c r="K7811" i="1"/>
  <c r="K7803" i="1"/>
  <c r="K7795" i="1"/>
  <c r="K7787" i="1"/>
  <c r="K7779" i="1"/>
  <c r="K7771" i="1"/>
  <c r="K7763" i="1"/>
  <c r="L7752" i="1"/>
  <c r="M7752" i="1"/>
  <c r="N7752" i="1"/>
  <c r="L7750" i="1"/>
  <c r="N7746" i="1"/>
  <c r="K7746" i="1"/>
  <c r="L7744" i="1"/>
  <c r="M7744" i="1"/>
  <c r="K7727" i="1"/>
  <c r="L7727" i="1"/>
  <c r="M7727" i="1"/>
  <c r="K7702" i="1"/>
  <c r="L7702" i="1"/>
  <c r="N7698" i="1"/>
  <c r="L7698" i="1"/>
  <c r="M7673" i="1"/>
  <c r="N7673" i="1"/>
  <c r="K7673" i="1"/>
  <c r="K7671" i="1"/>
  <c r="L7671" i="1"/>
  <c r="K7659" i="1"/>
  <c r="M7625" i="1"/>
  <c r="N7625" i="1"/>
  <c r="K7619" i="1"/>
  <c r="N7619" i="1"/>
  <c r="M7617" i="1"/>
  <c r="N7617" i="1"/>
  <c r="N7594" i="1"/>
  <c r="M7594" i="1"/>
  <c r="K7550" i="1"/>
  <c r="N7550" i="1"/>
  <c r="L7544" i="1"/>
  <c r="M7544" i="1"/>
  <c r="K7544" i="1"/>
  <c r="K7519" i="1"/>
  <c r="L7519" i="1"/>
  <c r="K7507" i="1"/>
  <c r="L7496" i="1"/>
  <c r="M7496" i="1"/>
  <c r="N7496" i="1"/>
  <c r="L7494" i="1"/>
  <c r="N7490" i="1"/>
  <c r="K7490" i="1"/>
  <c r="L7488" i="1"/>
  <c r="M7488" i="1"/>
  <c r="K7471" i="1"/>
  <c r="L7471" i="1"/>
  <c r="M7471" i="1"/>
  <c r="K7446" i="1"/>
  <c r="L7446" i="1"/>
  <c r="N7442" i="1"/>
  <c r="L7442" i="1"/>
  <c r="M7417" i="1"/>
  <c r="N7417" i="1"/>
  <c r="K7417" i="1"/>
  <c r="K7415" i="1"/>
  <c r="L7415" i="1"/>
  <c r="K7403" i="1"/>
  <c r="M7369" i="1"/>
  <c r="N7369" i="1"/>
  <c r="K7363" i="1"/>
  <c r="N7363" i="1"/>
  <c r="M7361" i="1"/>
  <c r="N7361" i="1"/>
  <c r="N7338" i="1"/>
  <c r="M7338" i="1"/>
  <c r="K7294" i="1"/>
  <c r="N7294" i="1"/>
  <c r="L7288" i="1"/>
  <c r="M7288" i="1"/>
  <c r="K7288" i="1"/>
  <c r="N7283" i="1"/>
  <c r="K7263" i="1"/>
  <c r="L7263" i="1"/>
  <c r="K7251" i="1"/>
  <c r="L7240" i="1"/>
  <c r="M7240" i="1"/>
  <c r="N7240" i="1"/>
  <c r="L7238" i="1"/>
  <c r="N7234" i="1"/>
  <c r="K7234" i="1"/>
  <c r="L7232" i="1"/>
  <c r="M7232" i="1"/>
  <c r="L7200" i="1"/>
  <c r="M7200" i="1"/>
  <c r="K7200" i="1"/>
  <c r="K7198" i="1"/>
  <c r="N7198" i="1"/>
  <c r="M7198" i="1"/>
  <c r="N7170" i="1"/>
  <c r="M7170" i="1"/>
  <c r="K7166" i="1"/>
  <c r="N7166" i="1"/>
  <c r="L7166" i="1"/>
  <c r="K7143" i="1"/>
  <c r="L7143" i="1"/>
  <c r="N7143" i="1"/>
  <c r="K7127" i="1"/>
  <c r="L7127" i="1"/>
  <c r="K7115" i="1"/>
  <c r="N7115" i="1"/>
  <c r="K7111" i="1"/>
  <c r="L7111" i="1"/>
  <c r="M7111" i="1"/>
  <c r="N7090" i="1"/>
  <c r="K7090" i="1"/>
  <c r="L7080" i="1"/>
  <c r="M7080" i="1"/>
  <c r="K7080" i="1"/>
  <c r="K7062" i="1"/>
  <c r="N7062" i="1"/>
  <c r="L7048" i="1"/>
  <c r="M7048" i="1"/>
  <c r="N7048" i="1"/>
  <c r="K7046" i="1"/>
  <c r="N7046" i="1"/>
  <c r="K7035" i="1"/>
  <c r="L7035" i="1"/>
  <c r="N7002" i="1"/>
  <c r="L7002" i="1"/>
  <c r="K6994" i="1"/>
  <c r="K6943" i="1"/>
  <c r="L6943" i="1"/>
  <c r="K6931" i="1"/>
  <c r="N6931" i="1"/>
  <c r="K6915" i="1"/>
  <c r="L6915" i="1"/>
  <c r="K6911" i="1"/>
  <c r="L6911" i="1"/>
  <c r="M6911" i="1"/>
  <c r="K6902" i="1"/>
  <c r="M6902" i="1"/>
  <c r="N6902" i="1"/>
  <c r="L6902" i="1"/>
  <c r="K6886" i="1"/>
  <c r="M6886" i="1"/>
  <c r="N6886" i="1"/>
  <c r="L6886" i="1"/>
  <c r="K6870" i="1"/>
  <c r="M6870" i="1"/>
  <c r="N6870" i="1"/>
  <c r="L6870" i="1"/>
  <c r="K6854" i="1"/>
  <c r="M6854" i="1"/>
  <c r="N6854" i="1"/>
  <c r="L6854" i="1"/>
  <c r="K6838" i="1"/>
  <c r="M6838" i="1"/>
  <c r="N6838" i="1"/>
  <c r="L6838" i="1"/>
  <c r="K6822" i="1"/>
  <c r="M6822" i="1"/>
  <c r="N6822" i="1"/>
  <c r="L6822" i="1"/>
  <c r="K6806" i="1"/>
  <c r="M6806" i="1"/>
  <c r="N6806" i="1"/>
  <c r="L6806" i="1"/>
  <c r="K6790" i="1"/>
  <c r="M6790" i="1"/>
  <c r="N6790" i="1"/>
  <c r="L6790" i="1"/>
  <c r="K6774" i="1"/>
  <c r="M6774" i="1"/>
  <c r="N6774" i="1"/>
  <c r="L6774" i="1"/>
  <c r="K6767" i="1"/>
  <c r="L6767" i="1"/>
  <c r="N6767" i="1"/>
  <c r="K6735" i="1"/>
  <c r="L6735" i="1"/>
  <c r="N6735" i="1"/>
  <c r="K6703" i="1"/>
  <c r="L6703" i="1"/>
  <c r="N6703" i="1"/>
  <c r="K6671" i="1"/>
  <c r="L6671" i="1"/>
  <c r="N6671" i="1"/>
  <c r="K6639" i="1"/>
  <c r="L6639" i="1"/>
  <c r="N6639" i="1"/>
  <c r="K6607" i="1"/>
  <c r="L6607" i="1"/>
  <c r="N6607" i="1"/>
  <c r="K6575" i="1"/>
  <c r="L6575" i="1"/>
  <c r="N6575" i="1"/>
  <c r="K6543" i="1"/>
  <c r="L6543" i="1"/>
  <c r="N6543" i="1"/>
  <c r="K6511" i="1"/>
  <c r="L6511" i="1"/>
  <c r="N6511" i="1"/>
  <c r="K6479" i="1"/>
  <c r="L6479" i="1"/>
  <c r="N6479" i="1"/>
  <c r="K6447" i="1"/>
  <c r="L6447" i="1"/>
  <c r="N6447" i="1"/>
  <c r="K6415" i="1"/>
  <c r="L6415" i="1"/>
  <c r="N6415" i="1"/>
  <c r="K6383" i="1"/>
  <c r="L6383" i="1"/>
  <c r="N6383" i="1"/>
  <c r="K6351" i="1"/>
  <c r="L6351" i="1"/>
  <c r="N6351" i="1"/>
  <c r="K6319" i="1"/>
  <c r="L6319" i="1"/>
  <c r="N6319" i="1"/>
  <c r="K6287" i="1"/>
  <c r="L6287" i="1"/>
  <c r="N6287" i="1"/>
  <c r="K6255" i="1"/>
  <c r="L6255" i="1"/>
  <c r="N6255" i="1"/>
  <c r="K6223" i="1"/>
  <c r="L6223" i="1"/>
  <c r="N6223" i="1"/>
  <c r="K6191" i="1"/>
  <c r="L6191" i="1"/>
  <c r="N6191" i="1"/>
  <c r="K6159" i="1"/>
  <c r="L6159" i="1"/>
  <c r="N6159" i="1"/>
  <c r="K6127" i="1"/>
  <c r="L6127" i="1"/>
  <c r="N6127" i="1"/>
  <c r="K6095" i="1"/>
  <c r="L6095" i="1"/>
  <c r="N6095" i="1"/>
  <c r="K6027" i="1"/>
  <c r="L6027" i="1"/>
  <c r="N6027" i="1"/>
  <c r="M6027" i="1"/>
  <c r="K5963" i="1"/>
  <c r="L5963" i="1"/>
  <c r="N5963" i="1"/>
  <c r="M5963" i="1"/>
  <c r="K5866" i="1"/>
  <c r="M5866" i="1"/>
  <c r="N5866" i="1"/>
  <c r="L5866" i="1"/>
  <c r="K5837" i="1"/>
  <c r="M5837" i="1"/>
  <c r="N5837" i="1"/>
  <c r="L5837" i="1"/>
  <c r="K5797" i="1"/>
  <c r="M5797" i="1"/>
  <c r="N5797" i="1"/>
  <c r="L5797" i="1"/>
  <c r="L5775" i="1"/>
  <c r="M5775" i="1"/>
  <c r="N5775" i="1"/>
  <c r="K5775" i="1"/>
  <c r="K5706" i="1"/>
  <c r="M5706" i="1"/>
  <c r="N5706" i="1"/>
  <c r="L5706" i="1"/>
  <c r="K5702" i="1"/>
  <c r="L5702" i="1"/>
  <c r="N5702" i="1"/>
  <c r="M5702" i="1"/>
  <c r="K5666" i="1"/>
  <c r="M5666" i="1"/>
  <c r="N5666" i="1"/>
  <c r="L5666" i="1"/>
  <c r="K5662" i="1"/>
  <c r="L5662" i="1"/>
  <c r="N5662" i="1"/>
  <c r="M5662" i="1"/>
  <c r="K5637" i="1"/>
  <c r="M5637" i="1"/>
  <c r="N5637" i="1"/>
  <c r="L5637" i="1"/>
  <c r="K5630" i="1"/>
  <c r="L5630" i="1"/>
  <c r="N5630" i="1"/>
  <c r="M5630" i="1"/>
  <c r="L5575" i="1"/>
  <c r="M5575" i="1"/>
  <c r="N5575" i="1"/>
  <c r="K5575" i="1"/>
  <c r="K5565" i="1"/>
  <c r="M5565" i="1"/>
  <c r="N5565" i="1"/>
  <c r="L5565" i="1"/>
  <c r="K5554" i="1"/>
  <c r="M5554" i="1"/>
  <c r="N5554" i="1"/>
  <c r="L5463" i="1"/>
  <c r="M5463" i="1"/>
  <c r="N5463" i="1"/>
  <c r="K5416" i="1"/>
  <c r="L5416" i="1"/>
  <c r="N5416" i="1"/>
  <c r="M5416" i="1"/>
  <c r="L5301" i="1"/>
  <c r="K5301" i="1"/>
  <c r="M5301" i="1"/>
  <c r="N5301" i="1"/>
  <c r="L5299" i="1"/>
  <c r="M5299" i="1"/>
  <c r="N5299" i="1"/>
  <c r="L5293" i="1"/>
  <c r="K5293" i="1"/>
  <c r="N5293" i="1"/>
  <c r="M5293" i="1"/>
  <c r="K5252" i="1"/>
  <c r="L5252" i="1"/>
  <c r="M5252" i="1"/>
  <c r="N5252" i="1"/>
  <c r="M5219" i="1"/>
  <c r="K5219" i="1"/>
  <c r="L5219" i="1"/>
  <c r="N5219" i="1"/>
  <c r="K5201" i="1"/>
  <c r="L5201" i="1"/>
  <c r="N5201" i="1"/>
  <c r="M5201" i="1"/>
  <c r="L5014" i="1"/>
  <c r="M5014" i="1"/>
  <c r="K5014" i="1"/>
  <c r="N5014" i="1"/>
  <c r="K4697" i="1"/>
  <c r="L4697" i="1"/>
  <c r="N4697" i="1"/>
  <c r="M4697" i="1"/>
  <c r="N4677" i="1"/>
  <c r="K4677" i="1"/>
  <c r="L4677" i="1"/>
  <c r="M4677" i="1"/>
  <c r="K4633" i="1"/>
  <c r="L4633" i="1"/>
  <c r="N4633" i="1"/>
  <c r="M4633" i="1"/>
  <c r="N4613" i="1"/>
  <c r="K4613" i="1"/>
  <c r="L4613" i="1"/>
  <c r="M4613" i="1"/>
  <c r="L4555" i="1"/>
  <c r="K4555" i="1"/>
  <c r="N4555" i="1"/>
  <c r="M4555" i="1"/>
  <c r="L4551" i="1"/>
  <c r="K4551" i="1"/>
  <c r="N4551" i="1"/>
  <c r="M4551" i="1"/>
  <c r="K3917" i="1"/>
  <c r="M3917" i="1"/>
  <c r="N3917" i="1"/>
  <c r="L3917" i="1"/>
  <c r="K3862" i="1"/>
  <c r="L3862" i="1"/>
  <c r="N3862" i="1"/>
  <c r="M3862" i="1"/>
  <c r="N3852" i="1"/>
  <c r="L3852" i="1"/>
  <c r="M3852" i="1"/>
  <c r="K3852" i="1"/>
  <c r="K3753" i="1"/>
  <c r="L3753" i="1"/>
  <c r="M3753" i="1"/>
  <c r="N3753" i="1"/>
  <c r="K3404" i="1"/>
  <c r="M3404" i="1"/>
  <c r="N3404" i="1"/>
  <c r="L3404" i="1"/>
  <c r="K3384" i="1"/>
  <c r="M3384" i="1"/>
  <c r="N3384" i="1"/>
  <c r="L3384" i="1"/>
  <c r="K3235" i="1"/>
  <c r="M3235" i="1"/>
  <c r="N3235" i="1"/>
  <c r="L3235" i="1"/>
  <c r="K3180" i="1"/>
  <c r="L3180" i="1"/>
  <c r="N3180" i="1"/>
  <c r="M3180" i="1"/>
  <c r="L3173" i="1"/>
  <c r="M3173" i="1"/>
  <c r="K3173" i="1"/>
  <c r="N3173" i="1"/>
  <c r="K3156" i="1"/>
  <c r="L3156" i="1"/>
  <c r="N3156" i="1"/>
  <c r="M3156" i="1"/>
  <c r="N3102" i="1"/>
  <c r="L3102" i="1"/>
  <c r="M3102" i="1"/>
  <c r="K3102" i="1"/>
  <c r="L3092" i="1"/>
  <c r="K3092" i="1"/>
  <c r="M3092" i="1"/>
  <c r="N3092" i="1"/>
  <c r="L2912" i="1"/>
  <c r="M2912" i="1"/>
  <c r="N2912" i="1"/>
  <c r="K2912" i="1"/>
  <c r="M2875" i="1"/>
  <c r="N2875" i="1"/>
  <c r="K2875" i="1"/>
  <c r="L2875" i="1"/>
  <c r="K2729" i="1"/>
  <c r="L2729" i="1"/>
  <c r="M2729" i="1"/>
  <c r="N2729" i="1"/>
  <c r="L2537" i="1"/>
  <c r="K2537" i="1"/>
  <c r="M2537" i="1"/>
  <c r="N2537" i="1"/>
  <c r="K2137" i="1"/>
  <c r="M2137" i="1"/>
  <c r="N2137" i="1"/>
  <c r="L2137" i="1"/>
  <c r="L2025" i="1"/>
  <c r="M2025" i="1"/>
  <c r="N2025" i="1"/>
  <c r="K2025" i="1"/>
  <c r="K1965" i="1"/>
  <c r="L1965" i="1"/>
  <c r="N1965" i="1"/>
  <c r="M1965" i="1"/>
  <c r="K1666" i="1"/>
  <c r="L1666" i="1"/>
  <c r="N1666" i="1"/>
  <c r="M1666" i="1"/>
  <c r="K7742" i="1"/>
  <c r="N7742" i="1"/>
  <c r="L7688" i="1"/>
  <c r="M7688" i="1"/>
  <c r="N7688" i="1"/>
  <c r="M7561" i="1"/>
  <c r="N7561" i="1"/>
  <c r="K7555" i="1"/>
  <c r="N7555" i="1"/>
  <c r="N7530" i="1"/>
  <c r="M7530" i="1"/>
  <c r="K7486" i="1"/>
  <c r="N7486" i="1"/>
  <c r="L7480" i="1"/>
  <c r="M7480" i="1"/>
  <c r="K7480" i="1"/>
  <c r="K7407" i="1"/>
  <c r="L7407" i="1"/>
  <c r="M7407" i="1"/>
  <c r="K7382" i="1"/>
  <c r="L7382" i="1"/>
  <c r="N7378" i="1"/>
  <c r="L7378" i="1"/>
  <c r="M7353" i="1"/>
  <c r="N7353" i="1"/>
  <c r="K7353" i="1"/>
  <c r="K7351" i="1"/>
  <c r="L7351" i="1"/>
  <c r="M7331" i="1"/>
  <c r="M7297" i="1"/>
  <c r="N7297" i="1"/>
  <c r="L7283" i="1"/>
  <c r="M7270" i="1"/>
  <c r="N7231" i="1"/>
  <c r="L7224" i="1"/>
  <c r="M7224" i="1"/>
  <c r="K7224" i="1"/>
  <c r="N7218" i="1"/>
  <c r="K7218" i="1"/>
  <c r="L7208" i="1"/>
  <c r="M7208" i="1"/>
  <c r="K7208" i="1"/>
  <c r="K7190" i="1"/>
  <c r="N7190" i="1"/>
  <c r="L7176" i="1"/>
  <c r="M7176" i="1"/>
  <c r="N7176" i="1"/>
  <c r="K7163" i="1"/>
  <c r="L7163" i="1"/>
  <c r="M7154" i="1"/>
  <c r="M7126" i="1"/>
  <c r="M7110" i="1"/>
  <c r="M7066" i="1"/>
  <c r="K7059" i="1"/>
  <c r="N7059" i="1"/>
  <c r="L6976" i="1"/>
  <c r="M6976" i="1"/>
  <c r="L6930" i="1"/>
  <c r="K6927" i="1"/>
  <c r="L6927" i="1"/>
  <c r="K6899" i="1"/>
  <c r="L6899" i="1"/>
  <c r="K6883" i="1"/>
  <c r="L6883" i="1"/>
  <c r="K6867" i="1"/>
  <c r="L6867" i="1"/>
  <c r="K6851" i="1"/>
  <c r="L6851" i="1"/>
  <c r="K6819" i="1"/>
  <c r="L6819" i="1"/>
  <c r="K6759" i="1"/>
  <c r="L6759" i="1"/>
  <c r="N6759" i="1"/>
  <c r="K6727" i="1"/>
  <c r="L6727" i="1"/>
  <c r="N6727" i="1"/>
  <c r="K6631" i="1"/>
  <c r="L6631" i="1"/>
  <c r="N6631" i="1"/>
  <c r="K6599" i="1"/>
  <c r="L6599" i="1"/>
  <c r="N6599" i="1"/>
  <c r="K6535" i="1"/>
  <c r="L6535" i="1"/>
  <c r="N6535" i="1"/>
  <c r="K6503" i="1"/>
  <c r="L6503" i="1"/>
  <c r="N6503" i="1"/>
  <c r="K6471" i="1"/>
  <c r="L6471" i="1"/>
  <c r="N6471" i="1"/>
  <c r="K6375" i="1"/>
  <c r="L6375" i="1"/>
  <c r="N6375" i="1"/>
  <c r="K6215" i="1"/>
  <c r="L6215" i="1"/>
  <c r="N6215" i="1"/>
  <c r="K5974" i="1"/>
  <c r="L5974" i="1"/>
  <c r="M5974" i="1"/>
  <c r="N5974" i="1"/>
  <c r="L5959" i="1"/>
  <c r="K5959" i="1"/>
  <c r="M5959" i="1"/>
  <c r="K5946" i="1"/>
  <c r="L5946" i="1"/>
  <c r="N5946" i="1"/>
  <c r="N5933" i="1"/>
  <c r="K5933" i="1"/>
  <c r="L5933" i="1"/>
  <c r="K5814" i="1"/>
  <c r="L5814" i="1"/>
  <c r="N5814" i="1"/>
  <c r="M5814" i="1"/>
  <c r="K5709" i="1"/>
  <c r="M5709" i="1"/>
  <c r="N5709" i="1"/>
  <c r="L5709" i="1"/>
  <c r="L5647" i="1"/>
  <c r="M5647" i="1"/>
  <c r="N5647" i="1"/>
  <c r="K5647" i="1"/>
  <c r="K5578" i="1"/>
  <c r="M5578" i="1"/>
  <c r="N5578" i="1"/>
  <c r="L5578" i="1"/>
  <c r="K5574" i="1"/>
  <c r="L5574" i="1"/>
  <c r="N5574" i="1"/>
  <c r="M5574" i="1"/>
  <c r="K5538" i="1"/>
  <c r="M5538" i="1"/>
  <c r="N5538" i="1"/>
  <c r="L5538" i="1"/>
  <c r="K5534" i="1"/>
  <c r="L5534" i="1"/>
  <c r="N5534" i="1"/>
  <c r="M5534" i="1"/>
  <c r="K5509" i="1"/>
  <c r="M5509" i="1"/>
  <c r="N5509" i="1"/>
  <c r="L5509" i="1"/>
  <c r="K5502" i="1"/>
  <c r="L5502" i="1"/>
  <c r="N5502" i="1"/>
  <c r="M5502" i="1"/>
  <c r="L5447" i="1"/>
  <c r="M5447" i="1"/>
  <c r="N5447" i="1"/>
  <c r="K5447" i="1"/>
  <c r="N5391" i="1"/>
  <c r="K5391" i="1"/>
  <c r="M5391" i="1"/>
  <c r="L5391" i="1"/>
  <c r="K5241" i="1"/>
  <c r="L5241" i="1"/>
  <c r="M5241" i="1"/>
  <c r="N5241" i="1"/>
  <c r="L5235" i="1"/>
  <c r="M5235" i="1"/>
  <c r="K5235" i="1"/>
  <c r="N5235" i="1"/>
  <c r="K5217" i="1"/>
  <c r="M5217" i="1"/>
  <c r="N5217" i="1"/>
  <c r="L5217" i="1"/>
  <c r="K5177" i="1"/>
  <c r="L5177" i="1"/>
  <c r="N5177" i="1"/>
  <c r="M5177" i="1"/>
  <c r="K5172" i="1"/>
  <c r="N5172" i="1"/>
  <c r="L5172" i="1"/>
  <c r="M5172" i="1"/>
  <c r="L5094" i="1"/>
  <c r="M5094" i="1"/>
  <c r="N5094" i="1"/>
  <c r="K5094" i="1"/>
  <c r="N4896" i="1"/>
  <c r="L4896" i="1"/>
  <c r="M4896" i="1"/>
  <c r="K4896" i="1"/>
  <c r="L4862" i="1"/>
  <c r="M4862" i="1"/>
  <c r="K4862" i="1"/>
  <c r="N4862" i="1"/>
  <c r="K4788" i="1"/>
  <c r="M4788" i="1"/>
  <c r="N4788" i="1"/>
  <c r="L4788" i="1"/>
  <c r="K4781" i="1"/>
  <c r="L4781" i="1"/>
  <c r="N4781" i="1"/>
  <c r="M4781" i="1"/>
  <c r="K4754" i="1"/>
  <c r="L4754" i="1"/>
  <c r="M4754" i="1"/>
  <c r="N4754" i="1"/>
  <c r="K4743" i="1"/>
  <c r="M4743" i="1"/>
  <c r="N4743" i="1"/>
  <c r="N4741" i="1"/>
  <c r="K4741" i="1"/>
  <c r="L4741" i="1"/>
  <c r="M4604" i="1"/>
  <c r="L4604" i="1"/>
  <c r="N4604" i="1"/>
  <c r="K4604" i="1"/>
  <c r="K4583" i="1"/>
  <c r="L4583" i="1"/>
  <c r="N4583" i="1"/>
  <c r="M4583" i="1"/>
  <c r="L4563" i="1"/>
  <c r="K4563" i="1"/>
  <c r="M4563" i="1"/>
  <c r="N4563" i="1"/>
  <c r="N8300" i="1"/>
  <c r="N8292" i="1"/>
  <c r="N8284" i="1"/>
  <c r="N8276" i="1"/>
  <c r="N8268" i="1"/>
  <c r="N8260" i="1"/>
  <c r="N8252" i="1"/>
  <c r="N8244" i="1"/>
  <c r="N8236" i="1"/>
  <c r="N8228" i="1"/>
  <c r="N8220" i="1"/>
  <c r="N8212" i="1"/>
  <c r="N8204" i="1"/>
  <c r="N8196" i="1"/>
  <c r="N8188" i="1"/>
  <c r="N8180" i="1"/>
  <c r="N8172" i="1"/>
  <c r="N8164" i="1"/>
  <c r="N8156" i="1"/>
  <c r="N8148" i="1"/>
  <c r="N8140" i="1"/>
  <c r="N8132" i="1"/>
  <c r="N8124" i="1"/>
  <c r="N8116" i="1"/>
  <c r="N8108" i="1"/>
  <c r="N8100" i="1"/>
  <c r="N8092" i="1"/>
  <c r="N8084" i="1"/>
  <c r="N8076" i="1"/>
  <c r="N8068" i="1"/>
  <c r="N8060" i="1"/>
  <c r="N8052" i="1"/>
  <c r="N8044" i="1"/>
  <c r="N8036" i="1"/>
  <c r="N8025" i="1"/>
  <c r="N8011" i="1"/>
  <c r="N7976" i="1"/>
  <c r="K7759" i="1"/>
  <c r="L7759" i="1"/>
  <c r="M7759" i="1"/>
  <c r="K7734" i="1"/>
  <c r="L7734" i="1"/>
  <c r="N7730" i="1"/>
  <c r="L7730" i="1"/>
  <c r="M7705" i="1"/>
  <c r="N7705" i="1"/>
  <c r="K7705" i="1"/>
  <c r="K7703" i="1"/>
  <c r="L7703" i="1"/>
  <c r="M7657" i="1"/>
  <c r="N7657" i="1"/>
  <c r="K7651" i="1"/>
  <c r="N7651" i="1"/>
  <c r="M7649" i="1"/>
  <c r="N7649" i="1"/>
  <c r="N7626" i="1"/>
  <c r="M7626" i="1"/>
  <c r="K7582" i="1"/>
  <c r="N7582" i="1"/>
  <c r="L7576" i="1"/>
  <c r="M7576" i="1"/>
  <c r="K7576" i="1"/>
  <c r="N7571" i="1"/>
  <c r="K7551" i="1"/>
  <c r="L7551" i="1"/>
  <c r="L7528" i="1"/>
  <c r="M7528" i="1"/>
  <c r="N7528" i="1"/>
  <c r="N7522" i="1"/>
  <c r="K7522" i="1"/>
  <c r="L7520" i="1"/>
  <c r="M7520" i="1"/>
  <c r="K7503" i="1"/>
  <c r="L7503" i="1"/>
  <c r="M7503" i="1"/>
  <c r="K7478" i="1"/>
  <c r="L7478" i="1"/>
  <c r="N7474" i="1"/>
  <c r="L7474" i="1"/>
  <c r="M7449" i="1"/>
  <c r="N7449" i="1"/>
  <c r="K7449" i="1"/>
  <c r="K7447" i="1"/>
  <c r="L7447" i="1"/>
  <c r="M7401" i="1"/>
  <c r="N7401" i="1"/>
  <c r="K7395" i="1"/>
  <c r="N7395" i="1"/>
  <c r="M7393" i="1"/>
  <c r="N7393" i="1"/>
  <c r="M7383" i="1"/>
  <c r="N7370" i="1"/>
  <c r="M7370" i="1"/>
  <c r="K7337" i="1"/>
  <c r="K7329" i="1"/>
  <c r="K7326" i="1"/>
  <c r="N7326" i="1"/>
  <c r="L7320" i="1"/>
  <c r="M7320" i="1"/>
  <c r="K7320" i="1"/>
  <c r="N7315" i="1"/>
  <c r="K7306" i="1"/>
  <c r="K7295" i="1"/>
  <c r="L7295" i="1"/>
  <c r="L7272" i="1"/>
  <c r="M7272" i="1"/>
  <c r="N7272" i="1"/>
  <c r="L7270" i="1"/>
  <c r="N7266" i="1"/>
  <c r="K7266" i="1"/>
  <c r="L7264" i="1"/>
  <c r="M7264" i="1"/>
  <c r="L7262" i="1"/>
  <c r="K7247" i="1"/>
  <c r="L7247" i="1"/>
  <c r="M7247" i="1"/>
  <c r="K7222" i="1"/>
  <c r="L7222" i="1"/>
  <c r="L7216" i="1"/>
  <c r="M7216" i="1"/>
  <c r="K7203" i="1"/>
  <c r="M7203" i="1"/>
  <c r="M7191" i="1"/>
  <c r="K7182" i="1"/>
  <c r="N7182" i="1"/>
  <c r="L7179" i="1"/>
  <c r="L7136" i="1"/>
  <c r="M7136" i="1"/>
  <c r="K7136" i="1"/>
  <c r="K7134" i="1"/>
  <c r="N7134" i="1"/>
  <c r="M7134" i="1"/>
  <c r="N7106" i="1"/>
  <c r="M7106" i="1"/>
  <c r="K7102" i="1"/>
  <c r="N7102" i="1"/>
  <c r="L7102" i="1"/>
  <c r="M7099" i="1"/>
  <c r="K7079" i="1"/>
  <c r="L7079" i="1"/>
  <c r="N7079" i="1"/>
  <c r="K7063" i="1"/>
  <c r="L7063" i="1"/>
  <c r="K7051" i="1"/>
  <c r="N7051" i="1"/>
  <c r="K7047" i="1"/>
  <c r="L7047" i="1"/>
  <c r="M7047" i="1"/>
  <c r="N7026" i="1"/>
  <c r="K7026" i="1"/>
  <c r="L7016" i="1"/>
  <c r="M7016" i="1"/>
  <c r="K7016" i="1"/>
  <c r="M7007" i="1"/>
  <c r="K6998" i="1"/>
  <c r="N6998" i="1"/>
  <c r="L6995" i="1"/>
  <c r="L6984" i="1"/>
  <c r="M6984" i="1"/>
  <c r="N6984" i="1"/>
  <c r="K6982" i="1"/>
  <c r="N6982" i="1"/>
  <c r="M6979" i="1"/>
  <c r="K6971" i="1"/>
  <c r="L6971" i="1"/>
  <c r="N6938" i="1"/>
  <c r="L6938" i="1"/>
  <c r="K6930" i="1"/>
  <c r="K6922" i="1"/>
  <c r="K6912" i="1"/>
  <c r="K6763" i="1"/>
  <c r="L6763" i="1"/>
  <c r="M6763" i="1"/>
  <c r="K6731" i="1"/>
  <c r="L6731" i="1"/>
  <c r="M6731" i="1"/>
  <c r="K6699" i="1"/>
  <c r="L6699" i="1"/>
  <c r="M6699" i="1"/>
  <c r="K6667" i="1"/>
  <c r="L6667" i="1"/>
  <c r="M6667" i="1"/>
  <c r="K6635" i="1"/>
  <c r="L6635" i="1"/>
  <c r="M6635" i="1"/>
  <c r="K6603" i="1"/>
  <c r="L6603" i="1"/>
  <c r="M6603" i="1"/>
  <c r="K6571" i="1"/>
  <c r="L6571" i="1"/>
  <c r="M6571" i="1"/>
  <c r="K6539" i="1"/>
  <c r="L6539" i="1"/>
  <c r="M6539" i="1"/>
  <c r="K6507" i="1"/>
  <c r="L6507" i="1"/>
  <c r="M6507" i="1"/>
  <c r="K6475" i="1"/>
  <c r="L6475" i="1"/>
  <c r="M6475" i="1"/>
  <c r="K6443" i="1"/>
  <c r="L6443" i="1"/>
  <c r="M6443" i="1"/>
  <c r="K6411" i="1"/>
  <c r="L6411" i="1"/>
  <c r="M6411" i="1"/>
  <c r="K6379" i="1"/>
  <c r="L6379" i="1"/>
  <c r="M6379" i="1"/>
  <c r="K6347" i="1"/>
  <c r="L6347" i="1"/>
  <c r="M6347" i="1"/>
  <c r="K6315" i="1"/>
  <c r="L6315" i="1"/>
  <c r="M6315" i="1"/>
  <c r="K6283" i="1"/>
  <c r="L6283" i="1"/>
  <c r="M6283" i="1"/>
  <c r="K6251" i="1"/>
  <c r="L6251" i="1"/>
  <c r="M6251" i="1"/>
  <c r="K6219" i="1"/>
  <c r="L6219" i="1"/>
  <c r="M6219" i="1"/>
  <c r="K6187" i="1"/>
  <c r="L6187" i="1"/>
  <c r="M6187" i="1"/>
  <c r="K6155" i="1"/>
  <c r="L6155" i="1"/>
  <c r="M6155" i="1"/>
  <c r="K6123" i="1"/>
  <c r="L6123" i="1"/>
  <c r="M6123" i="1"/>
  <c r="K6091" i="1"/>
  <c r="L6091" i="1"/>
  <c r="M6091" i="1"/>
  <c r="K6070" i="1"/>
  <c r="L6070" i="1"/>
  <c r="N6070" i="1"/>
  <c r="L6063" i="1"/>
  <c r="M6063" i="1"/>
  <c r="N6063" i="1"/>
  <c r="K6063" i="1"/>
  <c r="K6051" i="1"/>
  <c r="M6051" i="1"/>
  <c r="N6051" i="1"/>
  <c r="L6051" i="1"/>
  <c r="K6006" i="1"/>
  <c r="L6006" i="1"/>
  <c r="N6006" i="1"/>
  <c r="L5999" i="1"/>
  <c r="M5999" i="1"/>
  <c r="N5999" i="1"/>
  <c r="K5999" i="1"/>
  <c r="K5987" i="1"/>
  <c r="M5987" i="1"/>
  <c r="N5987" i="1"/>
  <c r="L5987" i="1"/>
  <c r="K5926" i="1"/>
  <c r="M5926" i="1"/>
  <c r="N5926" i="1"/>
  <c r="L5926" i="1"/>
  <c r="K5922" i="1"/>
  <c r="M5922" i="1"/>
  <c r="N5922" i="1"/>
  <c r="L5922" i="1"/>
  <c r="K5907" i="1"/>
  <c r="L5907" i="1"/>
  <c r="N5907" i="1"/>
  <c r="M5907" i="1"/>
  <c r="K5861" i="1"/>
  <c r="M5861" i="1"/>
  <c r="N5861" i="1"/>
  <c r="L5861" i="1"/>
  <c r="L5839" i="1"/>
  <c r="M5839" i="1"/>
  <c r="N5839" i="1"/>
  <c r="K5839" i="1"/>
  <c r="K5770" i="1"/>
  <c r="M5770" i="1"/>
  <c r="N5770" i="1"/>
  <c r="L5770" i="1"/>
  <c r="K5766" i="1"/>
  <c r="L5766" i="1"/>
  <c r="N5766" i="1"/>
  <c r="M5766" i="1"/>
  <c r="K5730" i="1"/>
  <c r="M5730" i="1"/>
  <c r="N5730" i="1"/>
  <c r="L5730" i="1"/>
  <c r="K5726" i="1"/>
  <c r="L5726" i="1"/>
  <c r="N5726" i="1"/>
  <c r="M5726" i="1"/>
  <c r="K5701" i="1"/>
  <c r="M5701" i="1"/>
  <c r="N5701" i="1"/>
  <c r="L5701" i="1"/>
  <c r="K5694" i="1"/>
  <c r="L5694" i="1"/>
  <c r="N5694" i="1"/>
  <c r="M5694" i="1"/>
  <c r="L5639" i="1"/>
  <c r="M5639" i="1"/>
  <c r="N5639" i="1"/>
  <c r="K5639" i="1"/>
  <c r="K5629" i="1"/>
  <c r="M5629" i="1"/>
  <c r="N5629" i="1"/>
  <c r="L5629" i="1"/>
  <c r="K5618" i="1"/>
  <c r="M5618" i="1"/>
  <c r="N5618" i="1"/>
  <c r="L5527" i="1"/>
  <c r="M5527" i="1"/>
  <c r="N5527" i="1"/>
  <c r="K5494" i="1"/>
  <c r="L5494" i="1"/>
  <c r="N5494" i="1"/>
  <c r="M5494" i="1"/>
  <c r="L5487" i="1"/>
  <c r="M5487" i="1"/>
  <c r="N5487" i="1"/>
  <c r="K5487" i="1"/>
  <c r="L5437" i="1"/>
  <c r="M5437" i="1"/>
  <c r="N5437" i="1"/>
  <c r="K5437" i="1"/>
  <c r="L5237" i="1"/>
  <c r="K5237" i="1"/>
  <c r="M5237" i="1"/>
  <c r="N5136" i="1"/>
  <c r="K5136" i="1"/>
  <c r="M5136" i="1"/>
  <c r="L5136" i="1"/>
  <c r="N5088" i="1"/>
  <c r="L5088" i="1"/>
  <c r="M5088" i="1"/>
  <c r="K5088" i="1"/>
  <c r="L5022" i="1"/>
  <c r="M5022" i="1"/>
  <c r="K5022" i="1"/>
  <c r="N5022" i="1"/>
  <c r="K4905" i="1"/>
  <c r="M4905" i="1"/>
  <c r="N4905" i="1"/>
  <c r="L4905" i="1"/>
  <c r="N4880" i="1"/>
  <c r="K4880" i="1"/>
  <c r="M4880" i="1"/>
  <c r="L4880" i="1"/>
  <c r="K4869" i="1"/>
  <c r="L4869" i="1"/>
  <c r="N4869" i="1"/>
  <c r="M4869" i="1"/>
  <c r="L7736" i="1"/>
  <c r="M7736" i="1"/>
  <c r="K7736" i="1"/>
  <c r="K7711" i="1"/>
  <c r="L7711" i="1"/>
  <c r="N7682" i="1"/>
  <c r="K7682" i="1"/>
  <c r="L7680" i="1"/>
  <c r="M7680" i="1"/>
  <c r="K7663" i="1"/>
  <c r="L7663" i="1"/>
  <c r="M7663" i="1"/>
  <c r="K7638" i="1"/>
  <c r="L7638" i="1"/>
  <c r="N7634" i="1"/>
  <c r="L7634" i="1"/>
  <c r="M7609" i="1"/>
  <c r="N7609" i="1"/>
  <c r="K7609" i="1"/>
  <c r="K7607" i="1"/>
  <c r="L7607" i="1"/>
  <c r="M7553" i="1"/>
  <c r="N7553" i="1"/>
  <c r="K7455" i="1"/>
  <c r="L7455" i="1"/>
  <c r="L7432" i="1"/>
  <c r="M7432" i="1"/>
  <c r="N7432" i="1"/>
  <c r="N7426" i="1"/>
  <c r="K7426" i="1"/>
  <c r="L7424" i="1"/>
  <c r="M7424" i="1"/>
  <c r="M7305" i="1"/>
  <c r="N7305" i="1"/>
  <c r="K7299" i="1"/>
  <c r="N7299" i="1"/>
  <c r="N7274" i="1"/>
  <c r="M7274" i="1"/>
  <c r="K7230" i="1"/>
  <c r="N7230" i="1"/>
  <c r="K7174" i="1"/>
  <c r="N7174" i="1"/>
  <c r="N7130" i="1"/>
  <c r="L7130" i="1"/>
  <c r="K7071" i="1"/>
  <c r="L7071" i="1"/>
  <c r="K7043" i="1"/>
  <c r="L7043" i="1"/>
  <c r="K7039" i="1"/>
  <c r="L7039" i="1"/>
  <c r="M7039" i="1"/>
  <c r="N6986" i="1"/>
  <c r="M6986" i="1"/>
  <c r="K6835" i="1"/>
  <c r="L6835" i="1"/>
  <c r="K6803" i="1"/>
  <c r="L6803" i="1"/>
  <c r="K6787" i="1"/>
  <c r="L6787" i="1"/>
  <c r="K6695" i="1"/>
  <c r="L6695" i="1"/>
  <c r="N6695" i="1"/>
  <c r="K6663" i="1"/>
  <c r="L6663" i="1"/>
  <c r="N6663" i="1"/>
  <c r="K6567" i="1"/>
  <c r="L6567" i="1"/>
  <c r="N6567" i="1"/>
  <c r="K6439" i="1"/>
  <c r="L6439" i="1"/>
  <c r="N6439" i="1"/>
  <c r="K6407" i="1"/>
  <c r="L6407" i="1"/>
  <c r="N6407" i="1"/>
  <c r="K6343" i="1"/>
  <c r="L6343" i="1"/>
  <c r="N6343" i="1"/>
  <c r="K6311" i="1"/>
  <c r="L6311" i="1"/>
  <c r="N6311" i="1"/>
  <c r="K6279" i="1"/>
  <c r="L6279" i="1"/>
  <c r="N6279" i="1"/>
  <c r="K6247" i="1"/>
  <c r="L6247" i="1"/>
  <c r="N6247" i="1"/>
  <c r="K6183" i="1"/>
  <c r="L6183" i="1"/>
  <c r="N6183" i="1"/>
  <c r="K6151" i="1"/>
  <c r="L6151" i="1"/>
  <c r="N6151" i="1"/>
  <c r="K6119" i="1"/>
  <c r="L6119" i="1"/>
  <c r="N6119" i="1"/>
  <c r="K6087" i="1"/>
  <c r="L6087" i="1"/>
  <c r="N6087" i="1"/>
  <c r="K6074" i="1"/>
  <c r="L6074" i="1"/>
  <c r="N6074" i="1"/>
  <c r="K6038" i="1"/>
  <c r="L6038" i="1"/>
  <c r="M6038" i="1"/>
  <c r="N6038" i="1"/>
  <c r="L6023" i="1"/>
  <c r="K6023" i="1"/>
  <c r="M6023" i="1"/>
  <c r="K6010" i="1"/>
  <c r="L6010" i="1"/>
  <c r="N6010" i="1"/>
  <c r="N5941" i="1"/>
  <c r="L5941" i="1"/>
  <c r="M5941" i="1"/>
  <c r="K5941" i="1"/>
  <c r="L5847" i="1"/>
  <c r="M5847" i="1"/>
  <c r="N5847" i="1"/>
  <c r="L5807" i="1"/>
  <c r="M5807" i="1"/>
  <c r="N5807" i="1"/>
  <c r="K5807" i="1"/>
  <c r="K5738" i="1"/>
  <c r="M5738" i="1"/>
  <c r="N5738" i="1"/>
  <c r="L5738" i="1"/>
  <c r="K5669" i="1"/>
  <c r="M5669" i="1"/>
  <c r="N5669" i="1"/>
  <c r="L5669" i="1"/>
  <c r="M8300" i="1"/>
  <c r="M8292" i="1"/>
  <c r="M8284" i="1"/>
  <c r="M8276" i="1"/>
  <c r="M8268" i="1"/>
  <c r="M8260" i="1"/>
  <c r="M8252" i="1"/>
  <c r="M8244" i="1"/>
  <c r="M8236" i="1"/>
  <c r="M8228" i="1"/>
  <c r="M8220" i="1"/>
  <c r="M8212" i="1"/>
  <c r="M8204" i="1"/>
  <c r="M8196" i="1"/>
  <c r="M8188" i="1"/>
  <c r="M8180" i="1"/>
  <c r="M8172" i="1"/>
  <c r="M8164" i="1"/>
  <c r="M8156" i="1"/>
  <c r="M8148" i="1"/>
  <c r="M8140" i="1"/>
  <c r="M8132" i="1"/>
  <c r="M8124" i="1"/>
  <c r="M8116" i="1"/>
  <c r="M8108" i="1"/>
  <c r="M8100" i="1"/>
  <c r="M8092" i="1"/>
  <c r="M8084" i="1"/>
  <c r="M8076" i="1"/>
  <c r="M8068" i="1"/>
  <c r="M8060" i="1"/>
  <c r="M8052" i="1"/>
  <c r="M8044" i="1"/>
  <c r="M8036" i="1"/>
  <c r="M8025" i="1"/>
  <c r="N8021" i="1"/>
  <c r="M8011" i="1"/>
  <c r="N8006" i="1"/>
  <c r="M7991" i="1"/>
  <c r="M7976" i="1"/>
  <c r="N7972" i="1"/>
  <c r="M7753" i="1"/>
  <c r="N7753" i="1"/>
  <c r="K7747" i="1"/>
  <c r="N7747" i="1"/>
  <c r="M7745" i="1"/>
  <c r="N7745" i="1"/>
  <c r="N7723" i="1"/>
  <c r="N7722" i="1"/>
  <c r="M7722" i="1"/>
  <c r="K7678" i="1"/>
  <c r="N7678" i="1"/>
  <c r="L7672" i="1"/>
  <c r="M7672" i="1"/>
  <c r="K7672" i="1"/>
  <c r="K7647" i="1"/>
  <c r="L7647" i="1"/>
  <c r="L7624" i="1"/>
  <c r="M7624" i="1"/>
  <c r="N7624" i="1"/>
  <c r="N7618" i="1"/>
  <c r="K7618" i="1"/>
  <c r="L7616" i="1"/>
  <c r="M7616" i="1"/>
  <c r="K7599" i="1"/>
  <c r="L7599" i="1"/>
  <c r="M7599" i="1"/>
  <c r="K7574" i="1"/>
  <c r="L7574" i="1"/>
  <c r="M7571" i="1"/>
  <c r="N7570" i="1"/>
  <c r="L7570" i="1"/>
  <c r="N7558" i="1"/>
  <c r="M7545" i="1"/>
  <c r="N7545" i="1"/>
  <c r="K7545" i="1"/>
  <c r="K7543" i="1"/>
  <c r="L7543" i="1"/>
  <c r="M7497" i="1"/>
  <c r="N7497" i="1"/>
  <c r="K7491" i="1"/>
  <c r="N7491" i="1"/>
  <c r="M7489" i="1"/>
  <c r="N7489" i="1"/>
  <c r="N7467" i="1"/>
  <c r="N7466" i="1"/>
  <c r="M7466" i="1"/>
  <c r="K7422" i="1"/>
  <c r="N7422" i="1"/>
  <c r="L7416" i="1"/>
  <c r="M7416" i="1"/>
  <c r="K7416" i="1"/>
  <c r="K7391" i="1"/>
  <c r="L7391" i="1"/>
  <c r="L7368" i="1"/>
  <c r="M7368" i="1"/>
  <c r="N7368" i="1"/>
  <c r="N7362" i="1"/>
  <c r="K7362" i="1"/>
  <c r="L7360" i="1"/>
  <c r="M7360" i="1"/>
  <c r="K7343" i="1"/>
  <c r="L7343" i="1"/>
  <c r="M7343" i="1"/>
  <c r="K7318" i="1"/>
  <c r="L7318" i="1"/>
  <c r="M7315" i="1"/>
  <c r="N7314" i="1"/>
  <c r="L7314" i="1"/>
  <c r="N7302" i="1"/>
  <c r="M7289" i="1"/>
  <c r="N7289" i="1"/>
  <c r="K7289" i="1"/>
  <c r="K7287" i="1"/>
  <c r="L7287" i="1"/>
  <c r="M7241" i="1"/>
  <c r="N7241" i="1"/>
  <c r="K7235" i="1"/>
  <c r="N7235" i="1"/>
  <c r="M7233" i="1"/>
  <c r="N7233" i="1"/>
  <c r="K7199" i="1"/>
  <c r="L7199" i="1"/>
  <c r="K7187" i="1"/>
  <c r="N7187" i="1"/>
  <c r="K7171" i="1"/>
  <c r="L7171" i="1"/>
  <c r="K7167" i="1"/>
  <c r="L7167" i="1"/>
  <c r="M7167" i="1"/>
  <c r="N7114" i="1"/>
  <c r="M7114" i="1"/>
  <c r="L7104" i="1"/>
  <c r="M7104" i="1"/>
  <c r="K7055" i="1"/>
  <c r="L7055" i="1"/>
  <c r="N7034" i="1"/>
  <c r="K7034" i="1"/>
  <c r="L7032" i="1"/>
  <c r="M7032" i="1"/>
  <c r="K7030" i="1"/>
  <c r="N7030" i="1"/>
  <c r="L7030" i="1"/>
  <c r="L7024" i="1"/>
  <c r="M7024" i="1"/>
  <c r="K7011" i="1"/>
  <c r="M7011" i="1"/>
  <c r="K6990" i="1"/>
  <c r="N6990" i="1"/>
  <c r="L6944" i="1"/>
  <c r="M6944" i="1"/>
  <c r="K6944" i="1"/>
  <c r="K6942" i="1"/>
  <c r="N6942" i="1"/>
  <c r="M6942" i="1"/>
  <c r="N6914" i="1"/>
  <c r="M6914" i="1"/>
  <c r="K6910" i="1"/>
  <c r="N6910" i="1"/>
  <c r="L6910" i="1"/>
  <c r="K6894" i="1"/>
  <c r="M6894" i="1"/>
  <c r="N6894" i="1"/>
  <c r="L6894" i="1"/>
  <c r="K6878" i="1"/>
  <c r="M6878" i="1"/>
  <c r="N6878" i="1"/>
  <c r="L6878" i="1"/>
  <c r="K6862" i="1"/>
  <c r="M6862" i="1"/>
  <c r="N6862" i="1"/>
  <c r="L6862" i="1"/>
  <c r="K6846" i="1"/>
  <c r="M6846" i="1"/>
  <c r="N6846" i="1"/>
  <c r="L6846" i="1"/>
  <c r="K6830" i="1"/>
  <c r="M6830" i="1"/>
  <c r="N6830" i="1"/>
  <c r="L6830" i="1"/>
  <c r="K6814" i="1"/>
  <c r="M6814" i="1"/>
  <c r="N6814" i="1"/>
  <c r="L6814" i="1"/>
  <c r="K6798" i="1"/>
  <c r="M6798" i="1"/>
  <c r="N6798" i="1"/>
  <c r="L6798" i="1"/>
  <c r="K6782" i="1"/>
  <c r="M6782" i="1"/>
  <c r="N6782" i="1"/>
  <c r="L6782" i="1"/>
  <c r="K6751" i="1"/>
  <c r="L6751" i="1"/>
  <c r="N6751" i="1"/>
  <c r="K6719" i="1"/>
  <c r="L6719" i="1"/>
  <c r="N6719" i="1"/>
  <c r="K6687" i="1"/>
  <c r="L6687" i="1"/>
  <c r="N6687" i="1"/>
  <c r="K6655" i="1"/>
  <c r="L6655" i="1"/>
  <c r="N6655" i="1"/>
  <c r="K6623" i="1"/>
  <c r="L6623" i="1"/>
  <c r="N6623" i="1"/>
  <c r="K6591" i="1"/>
  <c r="L6591" i="1"/>
  <c r="N6591" i="1"/>
  <c r="K6559" i="1"/>
  <c r="L6559" i="1"/>
  <c r="N6559" i="1"/>
  <c r="K6527" i="1"/>
  <c r="L6527" i="1"/>
  <c r="N6527" i="1"/>
  <c r="K6495" i="1"/>
  <c r="L6495" i="1"/>
  <c r="N6495" i="1"/>
  <c r="K6463" i="1"/>
  <c r="L6463" i="1"/>
  <c r="N6463" i="1"/>
  <c r="K6431" i="1"/>
  <c r="L6431" i="1"/>
  <c r="N6431" i="1"/>
  <c r="K6399" i="1"/>
  <c r="L6399" i="1"/>
  <c r="N6399" i="1"/>
  <c r="K6367" i="1"/>
  <c r="L6367" i="1"/>
  <c r="N6367" i="1"/>
  <c r="K6335" i="1"/>
  <c r="L6335" i="1"/>
  <c r="N6335" i="1"/>
  <c r="K6303" i="1"/>
  <c r="L6303" i="1"/>
  <c r="N6303" i="1"/>
  <c r="K6271" i="1"/>
  <c r="L6271" i="1"/>
  <c r="N6271" i="1"/>
  <c r="K6239" i="1"/>
  <c r="L6239" i="1"/>
  <c r="N6239" i="1"/>
  <c r="K6207" i="1"/>
  <c r="L6207" i="1"/>
  <c r="N6207" i="1"/>
  <c r="K6175" i="1"/>
  <c r="L6175" i="1"/>
  <c r="N6175" i="1"/>
  <c r="K6143" i="1"/>
  <c r="L6143" i="1"/>
  <c r="N6143" i="1"/>
  <c r="K6111" i="1"/>
  <c r="L6111" i="1"/>
  <c r="N6111" i="1"/>
  <c r="M6040" i="1"/>
  <c r="K6040" i="1"/>
  <c r="L6040" i="1"/>
  <c r="N6040" i="1"/>
  <c r="M5976" i="1"/>
  <c r="K5976" i="1"/>
  <c r="L5976" i="1"/>
  <c r="N5976" i="1"/>
  <c r="K5893" i="1"/>
  <c r="M5893" i="1"/>
  <c r="N5893" i="1"/>
  <c r="L5893" i="1"/>
  <c r="K5886" i="1"/>
  <c r="L5886" i="1"/>
  <c r="N5886" i="1"/>
  <c r="M5886" i="1"/>
  <c r="L5831" i="1"/>
  <c r="M5831" i="1"/>
  <c r="N5831" i="1"/>
  <c r="K5831" i="1"/>
  <c r="K5821" i="1"/>
  <c r="M5821" i="1"/>
  <c r="N5821" i="1"/>
  <c r="L5821" i="1"/>
  <c r="K5810" i="1"/>
  <c r="M5810" i="1"/>
  <c r="N5810" i="1"/>
  <c r="L5719" i="1"/>
  <c r="M5719" i="1"/>
  <c r="N5719" i="1"/>
  <c r="K5686" i="1"/>
  <c r="L5686" i="1"/>
  <c r="N5686" i="1"/>
  <c r="M5686" i="1"/>
  <c r="L5679" i="1"/>
  <c r="M5679" i="1"/>
  <c r="N5679" i="1"/>
  <c r="K5679" i="1"/>
  <c r="K5610" i="1"/>
  <c r="M5610" i="1"/>
  <c r="N5610" i="1"/>
  <c r="L5610" i="1"/>
  <c r="K5581" i="1"/>
  <c r="M5581" i="1"/>
  <c r="N5581" i="1"/>
  <c r="L5581" i="1"/>
  <c r="K5541" i="1"/>
  <c r="M5541" i="1"/>
  <c r="N5541" i="1"/>
  <c r="L5541" i="1"/>
  <c r="L5519" i="1"/>
  <c r="M5519" i="1"/>
  <c r="N5519" i="1"/>
  <c r="K5519" i="1"/>
  <c r="K5450" i="1"/>
  <c r="M5450" i="1"/>
  <c r="N5450" i="1"/>
  <c r="L5450" i="1"/>
  <c r="K5446" i="1"/>
  <c r="L5446" i="1"/>
  <c r="N5446" i="1"/>
  <c r="M5446" i="1"/>
  <c r="N5279" i="1"/>
  <c r="L5279" i="1"/>
  <c r="M5279" i="1"/>
  <c r="K5279" i="1"/>
  <c r="K5125" i="1"/>
  <c r="L5125" i="1"/>
  <c r="N5125" i="1"/>
  <c r="L5118" i="1"/>
  <c r="M5118" i="1"/>
  <c r="K5118" i="1"/>
  <c r="N5118" i="1"/>
  <c r="K5057" i="1"/>
  <c r="L5057" i="1"/>
  <c r="M5057" i="1"/>
  <c r="N5057" i="1"/>
  <c r="K4961" i="1"/>
  <c r="L4961" i="1"/>
  <c r="M4961" i="1"/>
  <c r="N4961" i="1"/>
  <c r="N4920" i="1"/>
  <c r="K4920" i="1"/>
  <c r="L4920" i="1"/>
  <c r="M4920" i="1"/>
  <c r="N4525" i="1"/>
  <c r="K4525" i="1"/>
  <c r="M4525" i="1"/>
  <c r="L4525" i="1"/>
  <c r="K4510" i="1"/>
  <c r="L4510" i="1"/>
  <c r="N4510" i="1"/>
  <c r="M4510" i="1"/>
  <c r="L4495" i="1"/>
  <c r="M4495" i="1"/>
  <c r="K4495" i="1"/>
  <c r="N4495" i="1"/>
  <c r="K4442" i="1"/>
  <c r="M4442" i="1"/>
  <c r="N4442" i="1"/>
  <c r="L4442" i="1"/>
  <c r="N4409" i="1"/>
  <c r="K4409" i="1"/>
  <c r="M4409" i="1"/>
  <c r="L4409" i="1"/>
  <c r="K4381" i="1"/>
  <c r="M4381" i="1"/>
  <c r="N4381" i="1"/>
  <c r="L4381" i="1"/>
  <c r="K4309" i="1"/>
  <c r="M4309" i="1"/>
  <c r="N4309" i="1"/>
  <c r="L4309" i="1"/>
  <c r="K4125" i="1"/>
  <c r="M4125" i="1"/>
  <c r="N4125" i="1"/>
  <c r="L4125" i="1"/>
  <c r="N3126" i="1"/>
  <c r="K3126" i="1"/>
  <c r="L3126" i="1"/>
  <c r="M3126" i="1"/>
  <c r="K3083" i="1"/>
  <c r="M3083" i="1"/>
  <c r="N3083" i="1"/>
  <c r="L3083" i="1"/>
  <c r="L3060" i="1"/>
  <c r="K3060" i="1"/>
  <c r="M3060" i="1"/>
  <c r="N3060" i="1"/>
  <c r="M2883" i="1"/>
  <c r="N2883" i="1"/>
  <c r="L2883" i="1"/>
  <c r="K2883" i="1"/>
  <c r="M2691" i="1"/>
  <c r="N2691" i="1"/>
  <c r="L2691" i="1"/>
  <c r="K2691" i="1"/>
  <c r="N2652" i="1"/>
  <c r="M2652" i="1"/>
  <c r="K2652" i="1"/>
  <c r="L2652" i="1"/>
  <c r="K2577" i="1"/>
  <c r="L2577" i="1"/>
  <c r="M2577" i="1"/>
  <c r="N2577" i="1"/>
  <c r="K2464" i="1"/>
  <c r="L2464" i="1"/>
  <c r="M2464" i="1"/>
  <c r="N2464" i="1"/>
  <c r="K2391" i="1"/>
  <c r="M2391" i="1"/>
  <c r="N2391" i="1"/>
  <c r="L2391" i="1"/>
  <c r="K2354" i="1"/>
  <c r="M2354" i="1"/>
  <c r="N2354" i="1"/>
  <c r="L2354" i="1"/>
  <c r="L1950" i="1"/>
  <c r="M1950" i="1"/>
  <c r="N1950" i="1"/>
  <c r="K1950" i="1"/>
  <c r="K1857" i="1"/>
  <c r="N1857" i="1"/>
  <c r="L1857" i="1"/>
  <c r="M1857" i="1"/>
  <c r="N1824" i="1"/>
  <c r="L1824" i="1"/>
  <c r="M1824" i="1"/>
  <c r="K1824" i="1"/>
  <c r="M7385" i="1"/>
  <c r="N7385" i="1"/>
  <c r="K7385" i="1"/>
  <c r="K7383" i="1"/>
  <c r="L7383" i="1"/>
  <c r="M7337" i="1"/>
  <c r="N7337" i="1"/>
  <c r="K7331" i="1"/>
  <c r="N7331" i="1"/>
  <c r="M7329" i="1"/>
  <c r="N7329" i="1"/>
  <c r="N7306" i="1"/>
  <c r="M7306" i="1"/>
  <c r="K7262" i="1"/>
  <c r="N7262" i="1"/>
  <c r="L7256" i="1"/>
  <c r="M7256" i="1"/>
  <c r="K7256" i="1"/>
  <c r="K7231" i="1"/>
  <c r="L7231" i="1"/>
  <c r="K7207" i="1"/>
  <c r="L7207" i="1"/>
  <c r="N7207" i="1"/>
  <c r="K7191" i="1"/>
  <c r="L7191" i="1"/>
  <c r="K7179" i="1"/>
  <c r="N7179" i="1"/>
  <c r="K7175" i="1"/>
  <c r="L7175" i="1"/>
  <c r="M7175" i="1"/>
  <c r="N7154" i="1"/>
  <c r="K7154" i="1"/>
  <c r="L7144" i="1"/>
  <c r="M7144" i="1"/>
  <c r="K7144" i="1"/>
  <c r="K7126" i="1"/>
  <c r="N7126" i="1"/>
  <c r="L7112" i="1"/>
  <c r="M7112" i="1"/>
  <c r="N7112" i="1"/>
  <c r="K7110" i="1"/>
  <c r="N7110" i="1"/>
  <c r="K7099" i="1"/>
  <c r="L7099" i="1"/>
  <c r="N7066" i="1"/>
  <c r="L7066" i="1"/>
  <c r="K7007" i="1"/>
  <c r="L7007" i="1"/>
  <c r="K6995" i="1"/>
  <c r="N6995" i="1"/>
  <c r="K6979" i="1"/>
  <c r="L6979" i="1"/>
  <c r="K6975" i="1"/>
  <c r="L6975" i="1"/>
  <c r="M6975" i="1"/>
  <c r="N6922" i="1"/>
  <c r="M6922" i="1"/>
  <c r="L6912" i="1"/>
  <c r="M6912" i="1"/>
  <c r="K6903" i="1"/>
  <c r="L6903" i="1"/>
  <c r="N6903" i="1"/>
  <c r="K6887" i="1"/>
  <c r="L6887" i="1"/>
  <c r="N6887" i="1"/>
  <c r="K6871" i="1"/>
  <c r="L6871" i="1"/>
  <c r="N6871" i="1"/>
  <c r="K6855" i="1"/>
  <c r="L6855" i="1"/>
  <c r="N6855" i="1"/>
  <c r="K6839" i="1"/>
  <c r="L6839" i="1"/>
  <c r="N6839" i="1"/>
  <c r="K6823" i="1"/>
  <c r="L6823" i="1"/>
  <c r="N6823" i="1"/>
  <c r="K6807" i="1"/>
  <c r="L6807" i="1"/>
  <c r="N6807" i="1"/>
  <c r="K6791" i="1"/>
  <c r="L6791" i="1"/>
  <c r="N6791" i="1"/>
  <c r="K6775" i="1"/>
  <c r="L6775" i="1"/>
  <c r="N6775" i="1"/>
  <c r="K6755" i="1"/>
  <c r="L6755" i="1"/>
  <c r="M6755" i="1"/>
  <c r="K6723" i="1"/>
  <c r="L6723" i="1"/>
  <c r="M6723" i="1"/>
  <c r="K6691" i="1"/>
  <c r="L6691" i="1"/>
  <c r="M6691" i="1"/>
  <c r="K6659" i="1"/>
  <c r="L6659" i="1"/>
  <c r="M6659" i="1"/>
  <c r="K6627" i="1"/>
  <c r="L6627" i="1"/>
  <c r="M6627" i="1"/>
  <c r="K6595" i="1"/>
  <c r="L6595" i="1"/>
  <c r="M6595" i="1"/>
  <c r="K6563" i="1"/>
  <c r="L6563" i="1"/>
  <c r="M6563" i="1"/>
  <c r="K6531" i="1"/>
  <c r="L6531" i="1"/>
  <c r="M6531" i="1"/>
  <c r="K6499" i="1"/>
  <c r="L6499" i="1"/>
  <c r="M6499" i="1"/>
  <c r="K6467" i="1"/>
  <c r="L6467" i="1"/>
  <c r="M6467" i="1"/>
  <c r="K6435" i="1"/>
  <c r="L6435" i="1"/>
  <c r="M6435" i="1"/>
  <c r="K6403" i="1"/>
  <c r="L6403" i="1"/>
  <c r="M6403" i="1"/>
  <c r="K6371" i="1"/>
  <c r="L6371" i="1"/>
  <c r="M6371" i="1"/>
  <c r="K6339" i="1"/>
  <c r="L6339" i="1"/>
  <c r="M6339" i="1"/>
  <c r="K6307" i="1"/>
  <c r="L6307" i="1"/>
  <c r="M6307" i="1"/>
  <c r="K6275" i="1"/>
  <c r="L6275" i="1"/>
  <c r="M6275" i="1"/>
  <c r="K6243" i="1"/>
  <c r="L6243" i="1"/>
  <c r="M6243" i="1"/>
  <c r="K6211" i="1"/>
  <c r="L6211" i="1"/>
  <c r="M6211" i="1"/>
  <c r="K6179" i="1"/>
  <c r="L6179" i="1"/>
  <c r="M6179" i="1"/>
  <c r="K6147" i="1"/>
  <c r="L6147" i="1"/>
  <c r="M6147" i="1"/>
  <c r="N6139" i="1"/>
  <c r="K6115" i="1"/>
  <c r="L6115" i="1"/>
  <c r="M6115" i="1"/>
  <c r="N6107" i="1"/>
  <c r="M6045" i="1"/>
  <c r="M5981" i="1"/>
  <c r="K5918" i="1"/>
  <c r="L5918" i="1"/>
  <c r="M5918" i="1"/>
  <c r="K5910" i="1"/>
  <c r="L5910" i="1"/>
  <c r="N5910" i="1"/>
  <c r="K5878" i="1"/>
  <c r="L5878" i="1"/>
  <c r="N5878" i="1"/>
  <c r="M5878" i="1"/>
  <c r="L5874" i="1"/>
  <c r="L5871" i="1"/>
  <c r="M5871" i="1"/>
  <c r="N5871" i="1"/>
  <c r="K5871" i="1"/>
  <c r="K5802" i="1"/>
  <c r="M5802" i="1"/>
  <c r="N5802" i="1"/>
  <c r="L5802" i="1"/>
  <c r="K5783" i="1"/>
  <c r="K5773" i="1"/>
  <c r="M5773" i="1"/>
  <c r="N5773" i="1"/>
  <c r="L5773" i="1"/>
  <c r="K5733" i="1"/>
  <c r="M5733" i="1"/>
  <c r="N5733" i="1"/>
  <c r="L5733" i="1"/>
  <c r="L5711" i="1"/>
  <c r="M5711" i="1"/>
  <c r="N5711" i="1"/>
  <c r="K5711" i="1"/>
  <c r="K5642" i="1"/>
  <c r="M5642" i="1"/>
  <c r="N5642" i="1"/>
  <c r="L5642" i="1"/>
  <c r="K5638" i="1"/>
  <c r="L5638" i="1"/>
  <c r="N5638" i="1"/>
  <c r="M5638" i="1"/>
  <c r="K5602" i="1"/>
  <c r="M5602" i="1"/>
  <c r="N5602" i="1"/>
  <c r="L5602" i="1"/>
  <c r="K5598" i="1"/>
  <c r="L5598" i="1"/>
  <c r="N5598" i="1"/>
  <c r="M5598" i="1"/>
  <c r="K5573" i="1"/>
  <c r="M5573" i="1"/>
  <c r="N5573" i="1"/>
  <c r="L5573" i="1"/>
  <c r="K5566" i="1"/>
  <c r="L5566" i="1"/>
  <c r="N5566" i="1"/>
  <c r="M5566" i="1"/>
  <c r="L5511" i="1"/>
  <c r="M5511" i="1"/>
  <c r="N5511" i="1"/>
  <c r="K5511" i="1"/>
  <c r="K5501" i="1"/>
  <c r="M5501" i="1"/>
  <c r="N5501" i="1"/>
  <c r="L5501" i="1"/>
  <c r="K5490" i="1"/>
  <c r="M5490" i="1"/>
  <c r="N5490" i="1"/>
  <c r="K5433" i="1"/>
  <c r="L5433" i="1"/>
  <c r="N5433" i="1"/>
  <c r="M5433" i="1"/>
  <c r="L5397" i="1"/>
  <c r="K5397" i="1"/>
  <c r="M5397" i="1"/>
  <c r="N5397" i="1"/>
  <c r="N5392" i="1"/>
  <c r="M5358" i="1"/>
  <c r="L5358" i="1"/>
  <c r="N5358" i="1"/>
  <c r="K5259" i="1"/>
  <c r="L5259" i="1"/>
  <c r="N5259" i="1"/>
  <c r="M5259" i="1"/>
  <c r="N5168" i="1"/>
  <c r="M5155" i="1"/>
  <c r="K5155" i="1"/>
  <c r="N5155" i="1"/>
  <c r="L5155" i="1"/>
  <c r="K4735" i="1"/>
  <c r="M4735" i="1"/>
  <c r="N4735" i="1"/>
  <c r="L4735" i="1"/>
  <c r="K4658" i="1"/>
  <c r="L4658" i="1"/>
  <c r="M4658" i="1"/>
  <c r="N4658" i="1"/>
  <c r="K4634" i="1"/>
  <c r="M4634" i="1"/>
  <c r="N4634" i="1"/>
  <c r="L4634" i="1"/>
  <c r="K4594" i="1"/>
  <c r="L4594" i="1"/>
  <c r="M4594" i="1"/>
  <c r="N4594" i="1"/>
  <c r="K4574" i="1"/>
  <c r="L4574" i="1"/>
  <c r="N4574" i="1"/>
  <c r="M4574" i="1"/>
  <c r="N8022" i="1"/>
  <c r="K8021" i="1"/>
  <c r="M8007" i="1"/>
  <c r="K8006" i="1"/>
  <c r="K7991" i="1"/>
  <c r="N7988" i="1"/>
  <c r="N7973" i="1"/>
  <c r="L7972" i="1"/>
  <c r="N7762" i="1"/>
  <c r="L7762" i="1"/>
  <c r="K7752" i="1"/>
  <c r="N7750" i="1"/>
  <c r="L7746" i="1"/>
  <c r="K7744" i="1"/>
  <c r="M7737" i="1"/>
  <c r="N7737" i="1"/>
  <c r="K7737" i="1"/>
  <c r="K7735" i="1"/>
  <c r="L7735" i="1"/>
  <c r="N7727" i="1"/>
  <c r="K7723" i="1"/>
  <c r="M7702" i="1"/>
  <c r="K7698" i="1"/>
  <c r="M7689" i="1"/>
  <c r="N7689" i="1"/>
  <c r="K7683" i="1"/>
  <c r="N7683" i="1"/>
  <c r="M7681" i="1"/>
  <c r="N7681" i="1"/>
  <c r="L7673" i="1"/>
  <c r="M7671" i="1"/>
  <c r="N7659" i="1"/>
  <c r="N7658" i="1"/>
  <c r="M7658" i="1"/>
  <c r="K7625" i="1"/>
  <c r="L7619" i="1"/>
  <c r="K7617" i="1"/>
  <c r="K7614" i="1"/>
  <c r="N7614" i="1"/>
  <c r="L7608" i="1"/>
  <c r="M7608" i="1"/>
  <c r="K7608" i="1"/>
  <c r="K7594" i="1"/>
  <c r="K7583" i="1"/>
  <c r="L7583" i="1"/>
  <c r="L7560" i="1"/>
  <c r="M7560" i="1"/>
  <c r="N7560" i="1"/>
  <c r="L7558" i="1"/>
  <c r="N7554" i="1"/>
  <c r="K7554" i="1"/>
  <c r="L7552" i="1"/>
  <c r="M7552" i="1"/>
  <c r="L7550" i="1"/>
  <c r="N7544" i="1"/>
  <c r="K7535" i="1"/>
  <c r="L7535" i="1"/>
  <c r="M7535" i="1"/>
  <c r="M7519" i="1"/>
  <c r="K7510" i="1"/>
  <c r="L7510" i="1"/>
  <c r="N7506" i="1"/>
  <c r="L7506" i="1"/>
  <c r="K7496" i="1"/>
  <c r="N7494" i="1"/>
  <c r="L7490" i="1"/>
  <c r="K7488" i="1"/>
  <c r="M7481" i="1"/>
  <c r="N7481" i="1"/>
  <c r="K7481" i="1"/>
  <c r="K7479" i="1"/>
  <c r="L7479" i="1"/>
  <c r="N7471" i="1"/>
  <c r="K7467" i="1"/>
  <c r="M7446" i="1"/>
  <c r="K7442" i="1"/>
  <c r="M7433" i="1"/>
  <c r="N7433" i="1"/>
  <c r="K7427" i="1"/>
  <c r="N7427" i="1"/>
  <c r="M7425" i="1"/>
  <c r="N7425" i="1"/>
  <c r="L7417" i="1"/>
  <c r="M7415" i="1"/>
  <c r="N7403" i="1"/>
  <c r="N7402" i="1"/>
  <c r="M7402" i="1"/>
  <c r="K7369" i="1"/>
  <c r="L7363" i="1"/>
  <c r="K7361" i="1"/>
  <c r="K7358" i="1"/>
  <c r="N7358" i="1"/>
  <c r="L7352" i="1"/>
  <c r="M7352" i="1"/>
  <c r="K7352" i="1"/>
  <c r="K7338" i="1"/>
  <c r="K7327" i="1"/>
  <c r="L7327" i="1"/>
  <c r="L7304" i="1"/>
  <c r="M7304" i="1"/>
  <c r="N7304" i="1"/>
  <c r="L7302" i="1"/>
  <c r="N7298" i="1"/>
  <c r="K7298" i="1"/>
  <c r="L7296" i="1"/>
  <c r="M7296" i="1"/>
  <c r="L7294" i="1"/>
  <c r="N7288" i="1"/>
  <c r="K7279" i="1"/>
  <c r="L7279" i="1"/>
  <c r="M7279" i="1"/>
  <c r="M7263" i="1"/>
  <c r="K7254" i="1"/>
  <c r="L7254" i="1"/>
  <c r="N7250" i="1"/>
  <c r="L7250" i="1"/>
  <c r="K7240" i="1"/>
  <c r="N7238" i="1"/>
  <c r="L7234" i="1"/>
  <c r="K7232" i="1"/>
  <c r="M7225" i="1"/>
  <c r="N7225" i="1"/>
  <c r="K7225" i="1"/>
  <c r="K7223" i="1"/>
  <c r="L7223" i="1"/>
  <c r="N7200" i="1"/>
  <c r="L7198" i="1"/>
  <c r="K7183" i="1"/>
  <c r="L7183" i="1"/>
  <c r="K7170" i="1"/>
  <c r="M7166" i="1"/>
  <c r="N7162" i="1"/>
  <c r="K7162" i="1"/>
  <c r="L7160" i="1"/>
  <c r="M7160" i="1"/>
  <c r="K7158" i="1"/>
  <c r="N7158" i="1"/>
  <c r="L7158" i="1"/>
  <c r="L7152" i="1"/>
  <c r="M7152" i="1"/>
  <c r="M7143" i="1"/>
  <c r="K7139" i="1"/>
  <c r="M7139" i="1"/>
  <c r="M7127" i="1"/>
  <c r="K7118" i="1"/>
  <c r="N7118" i="1"/>
  <c r="L7115" i="1"/>
  <c r="N7111" i="1"/>
  <c r="L7090" i="1"/>
  <c r="N7080" i="1"/>
  <c r="L7072" i="1"/>
  <c r="M7072" i="1"/>
  <c r="K7072" i="1"/>
  <c r="K7070" i="1"/>
  <c r="N7070" i="1"/>
  <c r="M7070" i="1"/>
  <c r="L7062" i="1"/>
  <c r="K7048" i="1"/>
  <c r="L7046" i="1"/>
  <c r="N7042" i="1"/>
  <c r="M7042" i="1"/>
  <c r="K7038" i="1"/>
  <c r="N7038" i="1"/>
  <c r="L7038" i="1"/>
  <c r="M7035" i="1"/>
  <c r="K7015" i="1"/>
  <c r="L7015" i="1"/>
  <c r="N7015" i="1"/>
  <c r="K7002" i="1"/>
  <c r="K6999" i="1"/>
  <c r="L6999" i="1"/>
  <c r="M6994" i="1"/>
  <c r="K6987" i="1"/>
  <c r="N6987" i="1"/>
  <c r="K6983" i="1"/>
  <c r="L6983" i="1"/>
  <c r="M6983" i="1"/>
  <c r="N6962" i="1"/>
  <c r="K6962" i="1"/>
  <c r="L6952" i="1"/>
  <c r="M6952" i="1"/>
  <c r="K6952" i="1"/>
  <c r="M6943" i="1"/>
  <c r="K6934" i="1"/>
  <c r="N6934" i="1"/>
  <c r="L6931" i="1"/>
  <c r="L6920" i="1"/>
  <c r="M6920" i="1"/>
  <c r="N6920" i="1"/>
  <c r="K6918" i="1"/>
  <c r="N6918" i="1"/>
  <c r="M6915" i="1"/>
  <c r="N6911" i="1"/>
  <c r="K6907" i="1"/>
  <c r="L6907" i="1"/>
  <c r="K6891" i="1"/>
  <c r="L6891" i="1"/>
  <c r="K6875" i="1"/>
  <c r="L6875" i="1"/>
  <c r="K6859" i="1"/>
  <c r="L6859" i="1"/>
  <c r="K6843" i="1"/>
  <c r="L6843" i="1"/>
  <c r="K6827" i="1"/>
  <c r="L6827" i="1"/>
  <c r="K6811" i="1"/>
  <c r="L6811" i="1"/>
  <c r="K6795" i="1"/>
  <c r="L6795" i="1"/>
  <c r="K6779" i="1"/>
  <c r="L6779" i="1"/>
  <c r="M6767" i="1"/>
  <c r="K6743" i="1"/>
  <c r="L6743" i="1"/>
  <c r="N6743" i="1"/>
  <c r="M6735" i="1"/>
  <c r="K6711" i="1"/>
  <c r="L6711" i="1"/>
  <c r="N6711" i="1"/>
  <c r="M6703" i="1"/>
  <c r="K6679" i="1"/>
  <c r="L6679" i="1"/>
  <c r="N6679" i="1"/>
  <c r="M6671" i="1"/>
  <c r="K6647" i="1"/>
  <c r="L6647" i="1"/>
  <c r="N6647" i="1"/>
  <c r="M6639" i="1"/>
  <c r="K6615" i="1"/>
  <c r="L6615" i="1"/>
  <c r="N6615" i="1"/>
  <c r="M6607" i="1"/>
  <c r="K6583" i="1"/>
  <c r="L6583" i="1"/>
  <c r="N6583" i="1"/>
  <c r="M6575" i="1"/>
  <c r="K6551" i="1"/>
  <c r="L6551" i="1"/>
  <c r="N6551" i="1"/>
  <c r="M6543" i="1"/>
  <c r="K6519" i="1"/>
  <c r="L6519" i="1"/>
  <c r="N6519" i="1"/>
  <c r="M6511" i="1"/>
  <c r="K6487" i="1"/>
  <c r="L6487" i="1"/>
  <c r="N6487" i="1"/>
  <c r="M6479" i="1"/>
  <c r="K6455" i="1"/>
  <c r="L6455" i="1"/>
  <c r="N6455" i="1"/>
  <c r="M6447" i="1"/>
  <c r="K6423" i="1"/>
  <c r="L6423" i="1"/>
  <c r="N6423" i="1"/>
  <c r="M6415" i="1"/>
  <c r="K6391" i="1"/>
  <c r="L6391" i="1"/>
  <c r="N6391" i="1"/>
  <c r="M6383" i="1"/>
  <c r="K6359" i="1"/>
  <c r="L6359" i="1"/>
  <c r="N6359" i="1"/>
  <c r="M6351" i="1"/>
  <c r="K6327" i="1"/>
  <c r="L6327" i="1"/>
  <c r="N6327" i="1"/>
  <c r="M6319" i="1"/>
  <c r="K6295" i="1"/>
  <c r="L6295" i="1"/>
  <c r="N6295" i="1"/>
  <c r="M6287" i="1"/>
  <c r="K6263" i="1"/>
  <c r="L6263" i="1"/>
  <c r="N6263" i="1"/>
  <c r="M6255" i="1"/>
  <c r="K6231" i="1"/>
  <c r="L6231" i="1"/>
  <c r="N6231" i="1"/>
  <c r="M6223" i="1"/>
  <c r="K6199" i="1"/>
  <c r="L6199" i="1"/>
  <c r="N6199" i="1"/>
  <c r="M6191" i="1"/>
  <c r="K6167" i="1"/>
  <c r="L6167" i="1"/>
  <c r="N6167" i="1"/>
  <c r="M6159" i="1"/>
  <c r="K6135" i="1"/>
  <c r="L6135" i="1"/>
  <c r="N6135" i="1"/>
  <c r="M6127" i="1"/>
  <c r="K6103" i="1"/>
  <c r="L6103" i="1"/>
  <c r="N6103" i="1"/>
  <c r="M6095" i="1"/>
  <c r="K6078" i="1"/>
  <c r="M6078" i="1"/>
  <c r="N6078" i="1"/>
  <c r="L6078" i="1"/>
  <c r="K6062" i="1"/>
  <c r="L6062" i="1"/>
  <c r="N6062" i="1"/>
  <c r="M6062" i="1"/>
  <c r="K6014" i="1"/>
  <c r="M6014" i="1"/>
  <c r="N6014" i="1"/>
  <c r="L6014" i="1"/>
  <c r="K5998" i="1"/>
  <c r="L5998" i="1"/>
  <c r="N5998" i="1"/>
  <c r="M5998" i="1"/>
  <c r="K5950" i="1"/>
  <c r="M5950" i="1"/>
  <c r="N5950" i="1"/>
  <c r="L5950" i="1"/>
  <c r="N5925" i="1"/>
  <c r="K5925" i="1"/>
  <c r="M5925" i="1"/>
  <c r="L5925" i="1"/>
  <c r="K5834" i="1"/>
  <c r="M5834" i="1"/>
  <c r="N5834" i="1"/>
  <c r="L5834" i="1"/>
  <c r="K5830" i="1"/>
  <c r="L5830" i="1"/>
  <c r="N5830" i="1"/>
  <c r="M5830" i="1"/>
  <c r="K5794" i="1"/>
  <c r="M5794" i="1"/>
  <c r="N5794" i="1"/>
  <c r="L5794" i="1"/>
  <c r="K5790" i="1"/>
  <c r="L5790" i="1"/>
  <c r="N5790" i="1"/>
  <c r="M5790" i="1"/>
  <c r="K5765" i="1"/>
  <c r="M5765" i="1"/>
  <c r="N5765" i="1"/>
  <c r="L5765" i="1"/>
  <c r="K5758" i="1"/>
  <c r="L5758" i="1"/>
  <c r="N5758" i="1"/>
  <c r="M5758" i="1"/>
  <c r="L5703" i="1"/>
  <c r="M5703" i="1"/>
  <c r="N5703" i="1"/>
  <c r="K5703" i="1"/>
  <c r="K5693" i="1"/>
  <c r="M5693" i="1"/>
  <c r="N5693" i="1"/>
  <c r="L5693" i="1"/>
  <c r="K5682" i="1"/>
  <c r="M5682" i="1"/>
  <c r="N5682" i="1"/>
  <c r="L5591" i="1"/>
  <c r="M5591" i="1"/>
  <c r="N5591" i="1"/>
  <c r="K5558" i="1"/>
  <c r="L5558" i="1"/>
  <c r="N5558" i="1"/>
  <c r="M5558" i="1"/>
  <c r="L5554" i="1"/>
  <c r="L5551" i="1"/>
  <c r="M5551" i="1"/>
  <c r="N5551" i="1"/>
  <c r="K5551" i="1"/>
  <c r="K5482" i="1"/>
  <c r="M5482" i="1"/>
  <c r="N5482" i="1"/>
  <c r="L5482" i="1"/>
  <c r="K5463" i="1"/>
  <c r="K5453" i="1"/>
  <c r="M5453" i="1"/>
  <c r="N5453" i="1"/>
  <c r="L5453" i="1"/>
  <c r="K5299" i="1"/>
  <c r="L5269" i="1"/>
  <c r="K5269" i="1"/>
  <c r="M5269" i="1"/>
  <c r="N5269" i="1"/>
  <c r="M5222" i="1"/>
  <c r="K5222" i="1"/>
  <c r="L5222" i="1"/>
  <c r="N5222" i="1"/>
  <c r="L5157" i="1"/>
  <c r="M5157" i="1"/>
  <c r="N5157" i="1"/>
  <c r="K5157" i="1"/>
  <c r="K5017" i="1"/>
  <c r="L5017" i="1"/>
  <c r="N5017" i="1"/>
  <c r="M5017" i="1"/>
  <c r="K4828" i="1"/>
  <c r="M4828" i="1"/>
  <c r="N4828" i="1"/>
  <c r="L4828" i="1"/>
  <c r="K4821" i="1"/>
  <c r="L4821" i="1"/>
  <c r="N4821" i="1"/>
  <c r="M4821" i="1"/>
  <c r="L6067" i="1"/>
  <c r="M6067" i="1"/>
  <c r="N6057" i="1"/>
  <c r="K6057" i="1"/>
  <c r="L6057" i="1"/>
  <c r="N6033" i="1"/>
  <c r="L6033" i="1"/>
  <c r="M6033" i="1"/>
  <c r="N6025" i="1"/>
  <c r="K6025" i="1"/>
  <c r="L6003" i="1"/>
  <c r="M6003" i="1"/>
  <c r="N5993" i="1"/>
  <c r="K5993" i="1"/>
  <c r="L5993" i="1"/>
  <c r="N5969" i="1"/>
  <c r="L5969" i="1"/>
  <c r="M5969" i="1"/>
  <c r="N5961" i="1"/>
  <c r="K5961" i="1"/>
  <c r="M5901" i="1"/>
  <c r="N5901" i="1"/>
  <c r="K5901" i="1"/>
  <c r="L5901" i="1"/>
  <c r="L5887" i="1"/>
  <c r="M5887" i="1"/>
  <c r="N5887" i="1"/>
  <c r="K5877" i="1"/>
  <c r="M5877" i="1"/>
  <c r="N5877" i="1"/>
  <c r="L5877" i="1"/>
  <c r="K5870" i="1"/>
  <c r="L5870" i="1"/>
  <c r="N5870" i="1"/>
  <c r="M5870" i="1"/>
  <c r="K5850" i="1"/>
  <c r="M5850" i="1"/>
  <c r="N5850" i="1"/>
  <c r="L5823" i="1"/>
  <c r="M5823" i="1"/>
  <c r="N5823" i="1"/>
  <c r="K5813" i="1"/>
  <c r="M5813" i="1"/>
  <c r="N5813" i="1"/>
  <c r="L5813" i="1"/>
  <c r="K5806" i="1"/>
  <c r="L5806" i="1"/>
  <c r="N5806" i="1"/>
  <c r="M5806" i="1"/>
  <c r="K5786" i="1"/>
  <c r="M5786" i="1"/>
  <c r="N5786" i="1"/>
  <c r="L5759" i="1"/>
  <c r="M5759" i="1"/>
  <c r="N5759" i="1"/>
  <c r="K5749" i="1"/>
  <c r="M5749" i="1"/>
  <c r="N5749" i="1"/>
  <c r="L5749" i="1"/>
  <c r="K5742" i="1"/>
  <c r="L5742" i="1"/>
  <c r="N5742" i="1"/>
  <c r="M5742" i="1"/>
  <c r="K5722" i="1"/>
  <c r="M5722" i="1"/>
  <c r="N5722" i="1"/>
  <c r="L5695" i="1"/>
  <c r="M5695" i="1"/>
  <c r="N5695" i="1"/>
  <c r="K5685" i="1"/>
  <c r="M5685" i="1"/>
  <c r="N5685" i="1"/>
  <c r="L5685" i="1"/>
  <c r="K5678" i="1"/>
  <c r="L5678" i="1"/>
  <c r="N5678" i="1"/>
  <c r="M5678" i="1"/>
  <c r="K5658" i="1"/>
  <c r="M5658" i="1"/>
  <c r="N5658" i="1"/>
  <c r="L5631" i="1"/>
  <c r="M5631" i="1"/>
  <c r="N5631" i="1"/>
  <c r="K5621" i="1"/>
  <c r="M5621" i="1"/>
  <c r="N5621" i="1"/>
  <c r="L5621" i="1"/>
  <c r="K5614" i="1"/>
  <c r="L5614" i="1"/>
  <c r="N5614" i="1"/>
  <c r="M5614" i="1"/>
  <c r="K5594" i="1"/>
  <c r="M5594" i="1"/>
  <c r="N5594" i="1"/>
  <c r="L5567" i="1"/>
  <c r="M5567" i="1"/>
  <c r="N5567" i="1"/>
  <c r="K5557" i="1"/>
  <c r="M5557" i="1"/>
  <c r="N5557" i="1"/>
  <c r="L5557" i="1"/>
  <c r="K5550" i="1"/>
  <c r="L5550" i="1"/>
  <c r="N5550" i="1"/>
  <c r="M5550" i="1"/>
  <c r="K5530" i="1"/>
  <c r="M5530" i="1"/>
  <c r="N5530" i="1"/>
  <c r="L5503" i="1"/>
  <c r="M5503" i="1"/>
  <c r="N5503" i="1"/>
  <c r="K5493" i="1"/>
  <c r="M5493" i="1"/>
  <c r="N5493" i="1"/>
  <c r="L5493" i="1"/>
  <c r="K5486" i="1"/>
  <c r="L5486" i="1"/>
  <c r="N5486" i="1"/>
  <c r="M5486" i="1"/>
  <c r="K5466" i="1"/>
  <c r="M5466" i="1"/>
  <c r="N5466" i="1"/>
  <c r="L5441" i="1"/>
  <c r="M5441" i="1"/>
  <c r="K5441" i="1"/>
  <c r="N5441" i="1"/>
  <c r="K5419" i="1"/>
  <c r="L5419" i="1"/>
  <c r="M5419" i="1"/>
  <c r="M5286" i="1"/>
  <c r="K5286" i="1"/>
  <c r="N5286" i="1"/>
  <c r="M5254" i="1"/>
  <c r="K5254" i="1"/>
  <c r="L5254" i="1"/>
  <c r="M5195" i="1"/>
  <c r="L5195" i="1"/>
  <c r="N5195" i="1"/>
  <c r="K5195" i="1"/>
  <c r="K5164" i="1"/>
  <c r="N5164" i="1"/>
  <c r="L5164" i="1"/>
  <c r="K5153" i="1"/>
  <c r="M5153" i="1"/>
  <c r="N5153" i="1"/>
  <c r="L5153" i="1"/>
  <c r="L5086" i="1"/>
  <c r="M5086" i="1"/>
  <c r="K5086" i="1"/>
  <c r="K4989" i="1"/>
  <c r="L4989" i="1"/>
  <c r="M4989" i="1"/>
  <c r="N4989" i="1"/>
  <c r="N4984" i="1"/>
  <c r="K4984" i="1"/>
  <c r="L4984" i="1"/>
  <c r="K4889" i="1"/>
  <c r="L4889" i="1"/>
  <c r="N4889" i="1"/>
  <c r="M4889" i="1"/>
  <c r="K4861" i="1"/>
  <c r="L4861" i="1"/>
  <c r="M4861" i="1"/>
  <c r="N4861" i="1"/>
  <c r="K4671" i="1"/>
  <c r="M4671" i="1"/>
  <c r="N4671" i="1"/>
  <c r="L4671" i="1"/>
  <c r="K4622" i="1"/>
  <c r="M4622" i="1"/>
  <c r="N4622" i="1"/>
  <c r="L4622" i="1"/>
  <c r="K4618" i="1"/>
  <c r="L4618" i="1"/>
  <c r="N4618" i="1"/>
  <c r="M4618" i="1"/>
  <c r="N4545" i="1"/>
  <c r="L4545" i="1"/>
  <c r="M4545" i="1"/>
  <c r="K4545" i="1"/>
  <c r="K4334" i="1"/>
  <c r="L4334" i="1"/>
  <c r="N4334" i="1"/>
  <c r="M4334" i="1"/>
  <c r="K4078" i="1"/>
  <c r="L4078" i="1"/>
  <c r="N4078" i="1"/>
  <c r="M4078" i="1"/>
  <c r="K4058" i="1"/>
  <c r="L4058" i="1"/>
  <c r="M4058" i="1"/>
  <c r="N4058" i="1"/>
  <c r="K4045" i="1"/>
  <c r="M4045" i="1"/>
  <c r="N4045" i="1"/>
  <c r="L4045" i="1"/>
  <c r="K4022" i="1"/>
  <c r="L4022" i="1"/>
  <c r="N4022" i="1"/>
  <c r="M4022" i="1"/>
  <c r="L3943" i="1"/>
  <c r="M3943" i="1"/>
  <c r="K3943" i="1"/>
  <c r="N3943" i="1"/>
  <c r="K3933" i="1"/>
  <c r="M3933" i="1"/>
  <c r="N3933" i="1"/>
  <c r="L3933" i="1"/>
  <c r="K3725" i="1"/>
  <c r="M3725" i="1"/>
  <c r="N3725" i="1"/>
  <c r="L3725" i="1"/>
  <c r="K3636" i="1"/>
  <c r="L3636" i="1"/>
  <c r="N3636" i="1"/>
  <c r="M3636" i="1"/>
  <c r="K3596" i="1"/>
  <c r="L3596" i="1"/>
  <c r="N3596" i="1"/>
  <c r="M3596" i="1"/>
  <c r="L3509" i="1"/>
  <c r="K3509" i="1"/>
  <c r="M3509" i="1"/>
  <c r="N3509" i="1"/>
  <c r="K3441" i="1"/>
  <c r="M3441" i="1"/>
  <c r="N3441" i="1"/>
  <c r="L3441" i="1"/>
  <c r="L7760" i="1"/>
  <c r="M7760" i="1"/>
  <c r="M7758" i="1"/>
  <c r="L7728" i="1"/>
  <c r="M7728" i="1"/>
  <c r="M7726" i="1"/>
  <c r="L7696" i="1"/>
  <c r="M7696" i="1"/>
  <c r="M7694" i="1"/>
  <c r="L7664" i="1"/>
  <c r="M7664" i="1"/>
  <c r="M7662" i="1"/>
  <c r="L7632" i="1"/>
  <c r="M7632" i="1"/>
  <c r="M7630" i="1"/>
  <c r="L7600" i="1"/>
  <c r="M7600" i="1"/>
  <c r="M7598" i="1"/>
  <c r="L7568" i="1"/>
  <c r="M7568" i="1"/>
  <c r="M7566" i="1"/>
  <c r="L7536" i="1"/>
  <c r="M7536" i="1"/>
  <c r="M7534" i="1"/>
  <c r="L7504" i="1"/>
  <c r="M7504" i="1"/>
  <c r="M7502" i="1"/>
  <c r="L7472" i="1"/>
  <c r="M7472" i="1"/>
  <c r="M7470" i="1"/>
  <c r="L7440" i="1"/>
  <c r="M7440" i="1"/>
  <c r="M7438" i="1"/>
  <c r="L7408" i="1"/>
  <c r="M7408" i="1"/>
  <c r="M7406" i="1"/>
  <c r="L7376" i="1"/>
  <c r="M7376" i="1"/>
  <c r="M7374" i="1"/>
  <c r="L7344" i="1"/>
  <c r="M7344" i="1"/>
  <c r="M7342" i="1"/>
  <c r="L7312" i="1"/>
  <c r="M7312" i="1"/>
  <c r="M7310" i="1"/>
  <c r="L7280" i="1"/>
  <c r="M7280" i="1"/>
  <c r="M7278" i="1"/>
  <c r="L7248" i="1"/>
  <c r="M7248" i="1"/>
  <c r="M7246" i="1"/>
  <c r="K7214" i="1"/>
  <c r="N7214" i="1"/>
  <c r="M7211" i="1"/>
  <c r="L7202" i="1"/>
  <c r="L7192" i="1"/>
  <c r="M7192" i="1"/>
  <c r="K7159" i="1"/>
  <c r="L7159" i="1"/>
  <c r="K7150" i="1"/>
  <c r="N7150" i="1"/>
  <c r="M7147" i="1"/>
  <c r="L7138" i="1"/>
  <c r="L7128" i="1"/>
  <c r="M7128" i="1"/>
  <c r="K7095" i="1"/>
  <c r="L7095" i="1"/>
  <c r="K7086" i="1"/>
  <c r="N7086" i="1"/>
  <c r="M7083" i="1"/>
  <c r="L7074" i="1"/>
  <c r="L7064" i="1"/>
  <c r="M7064" i="1"/>
  <c r="K7031" i="1"/>
  <c r="L7031" i="1"/>
  <c r="K7022" i="1"/>
  <c r="N7022" i="1"/>
  <c r="M7019" i="1"/>
  <c r="L7010" i="1"/>
  <c r="L7000" i="1"/>
  <c r="M7000" i="1"/>
  <c r="K6967" i="1"/>
  <c r="L6967" i="1"/>
  <c r="K6958" i="1"/>
  <c r="N6958" i="1"/>
  <c r="M6955" i="1"/>
  <c r="L6946" i="1"/>
  <c r="L6936" i="1"/>
  <c r="M6936" i="1"/>
  <c r="L6047" i="1"/>
  <c r="K6047" i="1"/>
  <c r="N6047" i="1"/>
  <c r="K6037" i="1"/>
  <c r="M6037" i="1"/>
  <c r="N6037" i="1"/>
  <c r="L5983" i="1"/>
  <c r="K5983" i="1"/>
  <c r="N5983" i="1"/>
  <c r="K5973" i="1"/>
  <c r="M5973" i="1"/>
  <c r="N5973" i="1"/>
  <c r="N5921" i="1"/>
  <c r="K5921" i="1"/>
  <c r="M5921" i="1"/>
  <c r="L5903" i="1"/>
  <c r="K5903" i="1"/>
  <c r="N5903" i="1"/>
  <c r="K5890" i="1"/>
  <c r="M5890" i="1"/>
  <c r="N5890" i="1"/>
  <c r="L5863" i="1"/>
  <c r="M5863" i="1"/>
  <c r="N5863" i="1"/>
  <c r="K5853" i="1"/>
  <c r="M5853" i="1"/>
  <c r="N5853" i="1"/>
  <c r="L5853" i="1"/>
  <c r="K5846" i="1"/>
  <c r="L5846" i="1"/>
  <c r="N5846" i="1"/>
  <c r="M5846" i="1"/>
  <c r="K5826" i="1"/>
  <c r="M5826" i="1"/>
  <c r="N5826" i="1"/>
  <c r="L5799" i="1"/>
  <c r="M5799" i="1"/>
  <c r="N5799" i="1"/>
  <c r="K5789" i="1"/>
  <c r="M5789" i="1"/>
  <c r="N5789" i="1"/>
  <c r="L5789" i="1"/>
  <c r="K5782" i="1"/>
  <c r="L5782" i="1"/>
  <c r="N5782" i="1"/>
  <c r="M5782" i="1"/>
  <c r="K5762" i="1"/>
  <c r="M5762" i="1"/>
  <c r="N5762" i="1"/>
  <c r="L5735" i="1"/>
  <c r="M5735" i="1"/>
  <c r="N5735" i="1"/>
  <c r="K5725" i="1"/>
  <c r="M5725" i="1"/>
  <c r="N5725" i="1"/>
  <c r="L5725" i="1"/>
  <c r="K5718" i="1"/>
  <c r="L5718" i="1"/>
  <c r="N5718" i="1"/>
  <c r="M5718" i="1"/>
  <c r="K5698" i="1"/>
  <c r="M5698" i="1"/>
  <c r="N5698" i="1"/>
  <c r="L5671" i="1"/>
  <c r="M5671" i="1"/>
  <c r="N5671" i="1"/>
  <c r="K5661" i="1"/>
  <c r="M5661" i="1"/>
  <c r="N5661" i="1"/>
  <c r="L5661" i="1"/>
  <c r="K5654" i="1"/>
  <c r="L5654" i="1"/>
  <c r="N5654" i="1"/>
  <c r="M5654" i="1"/>
  <c r="K5634" i="1"/>
  <c r="M5634" i="1"/>
  <c r="N5634" i="1"/>
  <c r="L5607" i="1"/>
  <c r="M5607" i="1"/>
  <c r="N5607" i="1"/>
  <c r="K5597" i="1"/>
  <c r="M5597" i="1"/>
  <c r="N5597" i="1"/>
  <c r="L5597" i="1"/>
  <c r="K5590" i="1"/>
  <c r="L5590" i="1"/>
  <c r="N5590" i="1"/>
  <c r="M5590" i="1"/>
  <c r="K5570" i="1"/>
  <c r="M5570" i="1"/>
  <c r="N5570" i="1"/>
  <c r="L5543" i="1"/>
  <c r="M5543" i="1"/>
  <c r="N5543" i="1"/>
  <c r="K5533" i="1"/>
  <c r="M5533" i="1"/>
  <c r="N5533" i="1"/>
  <c r="L5533" i="1"/>
  <c r="K5526" i="1"/>
  <c r="L5526" i="1"/>
  <c r="N5526" i="1"/>
  <c r="M5526" i="1"/>
  <c r="K5506" i="1"/>
  <c r="M5506" i="1"/>
  <c r="N5506" i="1"/>
  <c r="L5479" i="1"/>
  <c r="M5479" i="1"/>
  <c r="N5479" i="1"/>
  <c r="K5469" i="1"/>
  <c r="M5469" i="1"/>
  <c r="N5469" i="1"/>
  <c r="L5469" i="1"/>
  <c r="K5462" i="1"/>
  <c r="L5462" i="1"/>
  <c r="N5462" i="1"/>
  <c r="M5462" i="1"/>
  <c r="K5444" i="1"/>
  <c r="L5444" i="1"/>
  <c r="M5444" i="1"/>
  <c r="K5436" i="1"/>
  <c r="L5436" i="1"/>
  <c r="N5436" i="1"/>
  <c r="M5436" i="1"/>
  <c r="N5431" i="1"/>
  <c r="K5431" i="1"/>
  <c r="L5431" i="1"/>
  <c r="M5431" i="1"/>
  <c r="L5365" i="1"/>
  <c r="K5365" i="1"/>
  <c r="N5365" i="1"/>
  <c r="K5352" i="1"/>
  <c r="L5352" i="1"/>
  <c r="N5352" i="1"/>
  <c r="M5352" i="1"/>
  <c r="N5335" i="1"/>
  <c r="K5335" i="1"/>
  <c r="M5335" i="1"/>
  <c r="K5324" i="1"/>
  <c r="M5324" i="1"/>
  <c r="N5324" i="1"/>
  <c r="L5324" i="1"/>
  <c r="K5283" i="1"/>
  <c r="M5283" i="1"/>
  <c r="N5283" i="1"/>
  <c r="L5283" i="1"/>
  <c r="N5271" i="1"/>
  <c r="K5271" i="1"/>
  <c r="L5271" i="1"/>
  <c r="M5271" i="1"/>
  <c r="K5145" i="1"/>
  <c r="L5145" i="1"/>
  <c r="N5145" i="1"/>
  <c r="M5145" i="1"/>
  <c r="K5117" i="1"/>
  <c r="L5117" i="1"/>
  <c r="M5117" i="1"/>
  <c r="N5117" i="1"/>
  <c r="K5100" i="1"/>
  <c r="N5100" i="1"/>
  <c r="L5100" i="1"/>
  <c r="M5100" i="1"/>
  <c r="L5054" i="1"/>
  <c r="M5054" i="1"/>
  <c r="K5054" i="1"/>
  <c r="N5054" i="1"/>
  <c r="K5021" i="1"/>
  <c r="L5021" i="1"/>
  <c r="M5021" i="1"/>
  <c r="N5021" i="1"/>
  <c r="K4957" i="1"/>
  <c r="L4957" i="1"/>
  <c r="M4957" i="1"/>
  <c r="N4957" i="1"/>
  <c r="K4852" i="1"/>
  <c r="N4852" i="1"/>
  <c r="L4852" i="1"/>
  <c r="M4852" i="1"/>
  <c r="K4845" i="1"/>
  <c r="L4845" i="1"/>
  <c r="N4845" i="1"/>
  <c r="M4845" i="1"/>
  <c r="K4804" i="1"/>
  <c r="M4804" i="1"/>
  <c r="N4804" i="1"/>
  <c r="L4804" i="1"/>
  <c r="K4797" i="1"/>
  <c r="L4797" i="1"/>
  <c r="N4797" i="1"/>
  <c r="M4797" i="1"/>
  <c r="K4421" i="1"/>
  <c r="N4421" i="1"/>
  <c r="L4421" i="1"/>
  <c r="M4421" i="1"/>
  <c r="K4413" i="1"/>
  <c r="N4413" i="1"/>
  <c r="L4413" i="1"/>
  <c r="M4413" i="1"/>
  <c r="K4346" i="1"/>
  <c r="L4346" i="1"/>
  <c r="M4346" i="1"/>
  <c r="N4346" i="1"/>
  <c r="K4213" i="1"/>
  <c r="M4213" i="1"/>
  <c r="N4213" i="1"/>
  <c r="L4213" i="1"/>
  <c r="L4071" i="1"/>
  <c r="M4071" i="1"/>
  <c r="K4071" i="1"/>
  <c r="N4071" i="1"/>
  <c r="K4050" i="1"/>
  <c r="M4050" i="1"/>
  <c r="N4050" i="1"/>
  <c r="L4050" i="1"/>
  <c r="L4031" i="1"/>
  <c r="M4031" i="1"/>
  <c r="K4031" i="1"/>
  <c r="K3990" i="1"/>
  <c r="L3990" i="1"/>
  <c r="N3990" i="1"/>
  <c r="M3990" i="1"/>
  <c r="K6766" i="1"/>
  <c r="M6766" i="1"/>
  <c r="N6766" i="1"/>
  <c r="K6758" i="1"/>
  <c r="M6758" i="1"/>
  <c r="N6758" i="1"/>
  <c r="K6750" i="1"/>
  <c r="M6750" i="1"/>
  <c r="N6750" i="1"/>
  <c r="K6742" i="1"/>
  <c r="M6742" i="1"/>
  <c r="N6742" i="1"/>
  <c r="K6734" i="1"/>
  <c r="M6734" i="1"/>
  <c r="N6734" i="1"/>
  <c r="K6726" i="1"/>
  <c r="M6726" i="1"/>
  <c r="N6726" i="1"/>
  <c r="K6718" i="1"/>
  <c r="M6718" i="1"/>
  <c r="N6718" i="1"/>
  <c r="K6710" i="1"/>
  <c r="M6710" i="1"/>
  <c r="N6710" i="1"/>
  <c r="K6702" i="1"/>
  <c r="M6702" i="1"/>
  <c r="N6702" i="1"/>
  <c r="K6694" i="1"/>
  <c r="M6694" i="1"/>
  <c r="N6694" i="1"/>
  <c r="K6686" i="1"/>
  <c r="M6686" i="1"/>
  <c r="N6686" i="1"/>
  <c r="K6678" i="1"/>
  <c r="M6678" i="1"/>
  <c r="N6678" i="1"/>
  <c r="K6670" i="1"/>
  <c r="M6670" i="1"/>
  <c r="N6670" i="1"/>
  <c r="K6662" i="1"/>
  <c r="M6662" i="1"/>
  <c r="N6662" i="1"/>
  <c r="K6654" i="1"/>
  <c r="M6654" i="1"/>
  <c r="N6654" i="1"/>
  <c r="K6646" i="1"/>
  <c r="M6646" i="1"/>
  <c r="N6646" i="1"/>
  <c r="K6638" i="1"/>
  <c r="M6638" i="1"/>
  <c r="N6638" i="1"/>
  <c r="K6630" i="1"/>
  <c r="M6630" i="1"/>
  <c r="N6630" i="1"/>
  <c r="K6622" i="1"/>
  <c r="M6622" i="1"/>
  <c r="N6622" i="1"/>
  <c r="K6614" i="1"/>
  <c r="M6614" i="1"/>
  <c r="N6614" i="1"/>
  <c r="K6606" i="1"/>
  <c r="M6606" i="1"/>
  <c r="N6606" i="1"/>
  <c r="K6598" i="1"/>
  <c r="M6598" i="1"/>
  <c r="N6598" i="1"/>
  <c r="K6590" i="1"/>
  <c r="M6590" i="1"/>
  <c r="N6590" i="1"/>
  <c r="K6582" i="1"/>
  <c r="M6582" i="1"/>
  <c r="N6582" i="1"/>
  <c r="K6574" i="1"/>
  <c r="M6574" i="1"/>
  <c r="N6574" i="1"/>
  <c r="K6566" i="1"/>
  <c r="M6566" i="1"/>
  <c r="N6566" i="1"/>
  <c r="K6558" i="1"/>
  <c r="M6558" i="1"/>
  <c r="N6558" i="1"/>
  <c r="K6550" i="1"/>
  <c r="M6550" i="1"/>
  <c r="N6550" i="1"/>
  <c r="K6542" i="1"/>
  <c r="M6542" i="1"/>
  <c r="N6542" i="1"/>
  <c r="K6534" i="1"/>
  <c r="M6534" i="1"/>
  <c r="N6534" i="1"/>
  <c r="K6526" i="1"/>
  <c r="M6526" i="1"/>
  <c r="N6526" i="1"/>
  <c r="K6518" i="1"/>
  <c r="M6518" i="1"/>
  <c r="N6518" i="1"/>
  <c r="K6510" i="1"/>
  <c r="M6510" i="1"/>
  <c r="N6510" i="1"/>
  <c r="K6502" i="1"/>
  <c r="M6502" i="1"/>
  <c r="N6502" i="1"/>
  <c r="K6494" i="1"/>
  <c r="M6494" i="1"/>
  <c r="N6494" i="1"/>
  <c r="K6486" i="1"/>
  <c r="M6486" i="1"/>
  <c r="N6486" i="1"/>
  <c r="K6478" i="1"/>
  <c r="M6478" i="1"/>
  <c r="N6478" i="1"/>
  <c r="K6470" i="1"/>
  <c r="M6470" i="1"/>
  <c r="N6470" i="1"/>
  <c r="K6462" i="1"/>
  <c r="M6462" i="1"/>
  <c r="N6462" i="1"/>
  <c r="K6454" i="1"/>
  <c r="M6454" i="1"/>
  <c r="N6454" i="1"/>
  <c r="K6446" i="1"/>
  <c r="M6446" i="1"/>
  <c r="N6446" i="1"/>
  <c r="K6438" i="1"/>
  <c r="M6438" i="1"/>
  <c r="N6438" i="1"/>
  <c r="K6430" i="1"/>
  <c r="M6430" i="1"/>
  <c r="N6430" i="1"/>
  <c r="K6422" i="1"/>
  <c r="M6422" i="1"/>
  <c r="N6422" i="1"/>
  <c r="K6414" i="1"/>
  <c r="M6414" i="1"/>
  <c r="N6414" i="1"/>
  <c r="K6406" i="1"/>
  <c r="M6406" i="1"/>
  <c r="N6406" i="1"/>
  <c r="K6398" i="1"/>
  <c r="M6398" i="1"/>
  <c r="N6398" i="1"/>
  <c r="K6390" i="1"/>
  <c r="M6390" i="1"/>
  <c r="N6390" i="1"/>
  <c r="K6382" i="1"/>
  <c r="M6382" i="1"/>
  <c r="N6382" i="1"/>
  <c r="K6374" i="1"/>
  <c r="M6374" i="1"/>
  <c r="N6374" i="1"/>
  <c r="K6366" i="1"/>
  <c r="M6366" i="1"/>
  <c r="N6366" i="1"/>
  <c r="K6358" i="1"/>
  <c r="M6358" i="1"/>
  <c r="N6358" i="1"/>
  <c r="K6350" i="1"/>
  <c r="M6350" i="1"/>
  <c r="N6350" i="1"/>
  <c r="K6342" i="1"/>
  <c r="M6342" i="1"/>
  <c r="N6342" i="1"/>
  <c r="K6334" i="1"/>
  <c r="M6334" i="1"/>
  <c r="N6334" i="1"/>
  <c r="K6326" i="1"/>
  <c r="M6326" i="1"/>
  <c r="N6326" i="1"/>
  <c r="K6318" i="1"/>
  <c r="M6318" i="1"/>
  <c r="N6318" i="1"/>
  <c r="K6310" i="1"/>
  <c r="M6310" i="1"/>
  <c r="N6310" i="1"/>
  <c r="K6302" i="1"/>
  <c r="M6302" i="1"/>
  <c r="N6302" i="1"/>
  <c r="K6294" i="1"/>
  <c r="M6294" i="1"/>
  <c r="N6294" i="1"/>
  <c r="K6286" i="1"/>
  <c r="M6286" i="1"/>
  <c r="N6286" i="1"/>
  <c r="K6278" i="1"/>
  <c r="M6278" i="1"/>
  <c r="N6278" i="1"/>
  <c r="K6270" i="1"/>
  <c r="M6270" i="1"/>
  <c r="N6270" i="1"/>
  <c r="K6262" i="1"/>
  <c r="M6262" i="1"/>
  <c r="N6262" i="1"/>
  <c r="K6254" i="1"/>
  <c r="M6254" i="1"/>
  <c r="N6254" i="1"/>
  <c r="K6246" i="1"/>
  <c r="M6246" i="1"/>
  <c r="N6246" i="1"/>
  <c r="K6238" i="1"/>
  <c r="M6238" i="1"/>
  <c r="N6238" i="1"/>
  <c r="K6230" i="1"/>
  <c r="M6230" i="1"/>
  <c r="N6230" i="1"/>
  <c r="K6222" i="1"/>
  <c r="M6222" i="1"/>
  <c r="N6222" i="1"/>
  <c r="K6214" i="1"/>
  <c r="M6214" i="1"/>
  <c r="N6214" i="1"/>
  <c r="K6206" i="1"/>
  <c r="M6206" i="1"/>
  <c r="N6206" i="1"/>
  <c r="K6198" i="1"/>
  <c r="M6198" i="1"/>
  <c r="N6198" i="1"/>
  <c r="K6190" i="1"/>
  <c r="M6190" i="1"/>
  <c r="N6190" i="1"/>
  <c r="K6182" i="1"/>
  <c r="M6182" i="1"/>
  <c r="N6182" i="1"/>
  <c r="K6174" i="1"/>
  <c r="M6174" i="1"/>
  <c r="N6174" i="1"/>
  <c r="K6166" i="1"/>
  <c r="M6166" i="1"/>
  <c r="N6166" i="1"/>
  <c r="K6158" i="1"/>
  <c r="M6158" i="1"/>
  <c r="N6158" i="1"/>
  <c r="K6150" i="1"/>
  <c r="M6150" i="1"/>
  <c r="N6150" i="1"/>
  <c r="K6142" i="1"/>
  <c r="M6142" i="1"/>
  <c r="N6142" i="1"/>
  <c r="K6134" i="1"/>
  <c r="M6134" i="1"/>
  <c r="N6134" i="1"/>
  <c r="K6126" i="1"/>
  <c r="M6126" i="1"/>
  <c r="N6126" i="1"/>
  <c r="K6118" i="1"/>
  <c r="M6118" i="1"/>
  <c r="N6118" i="1"/>
  <c r="K6110" i="1"/>
  <c r="M6110" i="1"/>
  <c r="N6110" i="1"/>
  <c r="K6102" i="1"/>
  <c r="M6102" i="1"/>
  <c r="N6102" i="1"/>
  <c r="K6094" i="1"/>
  <c r="M6094" i="1"/>
  <c r="N6094" i="1"/>
  <c r="L6082" i="1"/>
  <c r="M6082" i="1"/>
  <c r="K6066" i="1"/>
  <c r="M6066" i="1"/>
  <c r="N6066" i="1"/>
  <c r="L6055" i="1"/>
  <c r="K6055" i="1"/>
  <c r="K6042" i="1"/>
  <c r="L6042" i="1"/>
  <c r="N6042" i="1"/>
  <c r="L6018" i="1"/>
  <c r="M6018" i="1"/>
  <c r="K6002" i="1"/>
  <c r="M6002" i="1"/>
  <c r="N6002" i="1"/>
  <c r="L5991" i="1"/>
  <c r="K5991" i="1"/>
  <c r="K5978" i="1"/>
  <c r="L5978" i="1"/>
  <c r="N5978" i="1"/>
  <c r="L5954" i="1"/>
  <c r="M5954" i="1"/>
  <c r="N5937" i="1"/>
  <c r="L5937" i="1"/>
  <c r="M5937" i="1"/>
  <c r="K5899" i="1"/>
  <c r="L5899" i="1"/>
  <c r="M5899" i="1"/>
  <c r="L5879" i="1"/>
  <c r="M5879" i="1"/>
  <c r="N5879" i="1"/>
  <c r="K5869" i="1"/>
  <c r="M5869" i="1"/>
  <c r="N5869" i="1"/>
  <c r="L5869" i="1"/>
  <c r="K5862" i="1"/>
  <c r="L5862" i="1"/>
  <c r="N5862" i="1"/>
  <c r="M5862" i="1"/>
  <c r="K5842" i="1"/>
  <c r="M5842" i="1"/>
  <c r="N5842" i="1"/>
  <c r="L5815" i="1"/>
  <c r="M5815" i="1"/>
  <c r="N5815" i="1"/>
  <c r="K5805" i="1"/>
  <c r="M5805" i="1"/>
  <c r="N5805" i="1"/>
  <c r="L5805" i="1"/>
  <c r="K5798" i="1"/>
  <c r="L5798" i="1"/>
  <c r="N5798" i="1"/>
  <c r="M5798" i="1"/>
  <c r="K5778" i="1"/>
  <c r="M5778" i="1"/>
  <c r="N5778" i="1"/>
  <c r="L5751" i="1"/>
  <c r="M5751" i="1"/>
  <c r="N5751" i="1"/>
  <c r="K5741" i="1"/>
  <c r="M5741" i="1"/>
  <c r="N5741" i="1"/>
  <c r="L5741" i="1"/>
  <c r="K5734" i="1"/>
  <c r="L5734" i="1"/>
  <c r="N5734" i="1"/>
  <c r="M5734" i="1"/>
  <c r="K5714" i="1"/>
  <c r="M5714" i="1"/>
  <c r="N5714" i="1"/>
  <c r="L5687" i="1"/>
  <c r="M5687" i="1"/>
  <c r="N5687" i="1"/>
  <c r="K5677" i="1"/>
  <c r="M5677" i="1"/>
  <c r="N5677" i="1"/>
  <c r="L5677" i="1"/>
  <c r="K5670" i="1"/>
  <c r="L5670" i="1"/>
  <c r="N5670" i="1"/>
  <c r="M5670" i="1"/>
  <c r="K5650" i="1"/>
  <c r="M5650" i="1"/>
  <c r="N5650" i="1"/>
  <c r="L5623" i="1"/>
  <c r="M5623" i="1"/>
  <c r="N5623" i="1"/>
  <c r="K5613" i="1"/>
  <c r="M5613" i="1"/>
  <c r="N5613" i="1"/>
  <c r="L5613" i="1"/>
  <c r="K5606" i="1"/>
  <c r="L5606" i="1"/>
  <c r="N5606" i="1"/>
  <c r="M5606" i="1"/>
  <c r="K5586" i="1"/>
  <c r="M5586" i="1"/>
  <c r="N5586" i="1"/>
  <c r="L5559" i="1"/>
  <c r="M5559" i="1"/>
  <c r="N5559" i="1"/>
  <c r="K5549" i="1"/>
  <c r="M5549" i="1"/>
  <c r="N5549" i="1"/>
  <c r="L5549" i="1"/>
  <c r="K5542" i="1"/>
  <c r="L5542" i="1"/>
  <c r="N5542" i="1"/>
  <c r="M5542" i="1"/>
  <c r="K5522" i="1"/>
  <c r="M5522" i="1"/>
  <c r="N5522" i="1"/>
  <c r="L5495" i="1"/>
  <c r="M5495" i="1"/>
  <c r="N5495" i="1"/>
  <c r="K5485" i="1"/>
  <c r="M5485" i="1"/>
  <c r="N5485" i="1"/>
  <c r="L5485" i="1"/>
  <c r="K5478" i="1"/>
  <c r="L5478" i="1"/>
  <c r="N5478" i="1"/>
  <c r="M5478" i="1"/>
  <c r="K5458" i="1"/>
  <c r="M5458" i="1"/>
  <c r="N5458" i="1"/>
  <c r="K5401" i="1"/>
  <c r="L5401" i="1"/>
  <c r="N5401" i="1"/>
  <c r="M5401" i="1"/>
  <c r="L5373" i="1"/>
  <c r="M5373" i="1"/>
  <c r="N5373" i="1"/>
  <c r="K5373" i="1"/>
  <c r="K5361" i="1"/>
  <c r="M5361" i="1"/>
  <c r="N5361" i="1"/>
  <c r="L5361" i="1"/>
  <c r="K5348" i="1"/>
  <c r="L5348" i="1"/>
  <c r="M5348" i="1"/>
  <c r="M5187" i="1"/>
  <c r="K5187" i="1"/>
  <c r="L5187" i="1"/>
  <c r="N5187" i="1"/>
  <c r="K5180" i="1"/>
  <c r="N5180" i="1"/>
  <c r="M5180" i="1"/>
  <c r="K5061" i="1"/>
  <c r="L5061" i="1"/>
  <c r="N5061" i="1"/>
  <c r="M5061" i="1"/>
  <c r="K5045" i="1"/>
  <c r="L5045" i="1"/>
  <c r="M5045" i="1"/>
  <c r="K4988" i="1"/>
  <c r="N4988" i="1"/>
  <c r="M4988" i="1"/>
  <c r="L4988" i="1"/>
  <c r="N4888" i="1"/>
  <c r="K4888" i="1"/>
  <c r="L4888" i="1"/>
  <c r="K4884" i="1"/>
  <c r="N4884" i="1"/>
  <c r="L4884" i="1"/>
  <c r="M4884" i="1"/>
  <c r="K4860" i="1"/>
  <c r="N4860" i="1"/>
  <c r="M4860" i="1"/>
  <c r="L4860" i="1"/>
  <c r="K4789" i="1"/>
  <c r="L4789" i="1"/>
  <c r="N4789" i="1"/>
  <c r="M4789" i="1"/>
  <c r="N4533" i="1"/>
  <c r="K4533" i="1"/>
  <c r="L4533" i="1"/>
  <c r="M4533" i="1"/>
  <c r="N4529" i="1"/>
  <c r="K4529" i="1"/>
  <c r="M4529" i="1"/>
  <c r="L4529" i="1"/>
  <c r="K4438" i="1"/>
  <c r="L4438" i="1"/>
  <c r="M4438" i="1"/>
  <c r="N4438" i="1"/>
  <c r="K4374" i="1"/>
  <c r="L4374" i="1"/>
  <c r="N4374" i="1"/>
  <c r="M4374" i="1"/>
  <c r="K4186" i="1"/>
  <c r="L4186" i="1"/>
  <c r="M4186" i="1"/>
  <c r="N4186" i="1"/>
  <c r="K4173" i="1"/>
  <c r="M4173" i="1"/>
  <c r="N4173" i="1"/>
  <c r="L4173" i="1"/>
  <c r="K4118" i="1"/>
  <c r="L4118" i="1"/>
  <c r="N4118" i="1"/>
  <c r="M4118" i="1"/>
  <c r="K3805" i="1"/>
  <c r="L3805" i="1"/>
  <c r="N3805" i="1"/>
  <c r="M3805" i="1"/>
  <c r="N3756" i="1"/>
  <c r="L3756" i="1"/>
  <c r="M3756" i="1"/>
  <c r="K3756" i="1"/>
  <c r="M7761" i="1"/>
  <c r="N7761" i="1"/>
  <c r="K7751" i="1"/>
  <c r="L7751" i="1"/>
  <c r="M7729" i="1"/>
  <c r="N7729" i="1"/>
  <c r="K7719" i="1"/>
  <c r="L7719" i="1"/>
  <c r="M7697" i="1"/>
  <c r="N7697" i="1"/>
  <c r="K7687" i="1"/>
  <c r="L7687" i="1"/>
  <c r="M7665" i="1"/>
  <c r="N7665" i="1"/>
  <c r="K7655" i="1"/>
  <c r="L7655" i="1"/>
  <c r="M7633" i="1"/>
  <c r="N7633" i="1"/>
  <c r="K7623" i="1"/>
  <c r="L7623" i="1"/>
  <c r="M7601" i="1"/>
  <c r="N7601" i="1"/>
  <c r="K7591" i="1"/>
  <c r="L7591" i="1"/>
  <c r="M7569" i="1"/>
  <c r="N7569" i="1"/>
  <c r="K7559" i="1"/>
  <c r="L7559" i="1"/>
  <c r="M7537" i="1"/>
  <c r="N7537" i="1"/>
  <c r="K7527" i="1"/>
  <c r="L7527" i="1"/>
  <c r="M7505" i="1"/>
  <c r="N7505" i="1"/>
  <c r="K7495" i="1"/>
  <c r="L7495" i="1"/>
  <c r="M7473" i="1"/>
  <c r="N7473" i="1"/>
  <c r="K7463" i="1"/>
  <c r="L7463" i="1"/>
  <c r="M7441" i="1"/>
  <c r="N7441" i="1"/>
  <c r="K7431" i="1"/>
  <c r="L7431" i="1"/>
  <c r="M7409" i="1"/>
  <c r="N7409" i="1"/>
  <c r="K7399" i="1"/>
  <c r="L7399" i="1"/>
  <c r="M7377" i="1"/>
  <c r="N7377" i="1"/>
  <c r="K7367" i="1"/>
  <c r="L7367" i="1"/>
  <c r="M7345" i="1"/>
  <c r="N7345" i="1"/>
  <c r="K7335" i="1"/>
  <c r="L7335" i="1"/>
  <c r="M7313" i="1"/>
  <c r="N7313" i="1"/>
  <c r="K7303" i="1"/>
  <c r="L7303" i="1"/>
  <c r="M7281" i="1"/>
  <c r="N7281" i="1"/>
  <c r="K7271" i="1"/>
  <c r="L7271" i="1"/>
  <c r="M7249" i="1"/>
  <c r="N7249" i="1"/>
  <c r="K7239" i="1"/>
  <c r="L7239" i="1"/>
  <c r="K7215" i="1"/>
  <c r="L7215" i="1"/>
  <c r="K7206" i="1"/>
  <c r="N7206" i="1"/>
  <c r="L7184" i="1"/>
  <c r="M7184" i="1"/>
  <c r="K7151" i="1"/>
  <c r="L7151" i="1"/>
  <c r="K7142" i="1"/>
  <c r="N7142" i="1"/>
  <c r="L7120" i="1"/>
  <c r="M7120" i="1"/>
  <c r="K7087" i="1"/>
  <c r="L7087" i="1"/>
  <c r="K7078" i="1"/>
  <c r="N7078" i="1"/>
  <c r="L7056" i="1"/>
  <c r="M7056" i="1"/>
  <c r="K7023" i="1"/>
  <c r="L7023" i="1"/>
  <c r="K7014" i="1"/>
  <c r="N7014" i="1"/>
  <c r="L6992" i="1"/>
  <c r="M6992" i="1"/>
  <c r="K6959" i="1"/>
  <c r="L6959" i="1"/>
  <c r="K6950" i="1"/>
  <c r="N6950" i="1"/>
  <c r="L6928" i="1"/>
  <c r="M6928" i="1"/>
  <c r="L6904" i="1"/>
  <c r="M6904" i="1"/>
  <c r="L6896" i="1"/>
  <c r="M6896" i="1"/>
  <c r="L6888" i="1"/>
  <c r="M6888" i="1"/>
  <c r="L6880" i="1"/>
  <c r="M6880" i="1"/>
  <c r="L6872" i="1"/>
  <c r="M6872" i="1"/>
  <c r="L6864" i="1"/>
  <c r="M6864" i="1"/>
  <c r="L6856" i="1"/>
  <c r="M6856" i="1"/>
  <c r="L6848" i="1"/>
  <c r="M6848" i="1"/>
  <c r="L6840" i="1"/>
  <c r="M6840" i="1"/>
  <c r="L6832" i="1"/>
  <c r="M6832" i="1"/>
  <c r="L6824" i="1"/>
  <c r="M6824" i="1"/>
  <c r="L6816" i="1"/>
  <c r="M6816" i="1"/>
  <c r="L6808" i="1"/>
  <c r="M6808" i="1"/>
  <c r="L6800" i="1"/>
  <c r="M6800" i="1"/>
  <c r="L6792" i="1"/>
  <c r="M6792" i="1"/>
  <c r="L6784" i="1"/>
  <c r="M6784" i="1"/>
  <c r="L6776" i="1"/>
  <c r="M6776" i="1"/>
  <c r="L6768" i="1"/>
  <c r="M6768" i="1"/>
  <c r="L6760" i="1"/>
  <c r="M6760" i="1"/>
  <c r="L6752" i="1"/>
  <c r="M6752" i="1"/>
  <c r="L6744" i="1"/>
  <c r="M6744" i="1"/>
  <c r="L6736" i="1"/>
  <c r="M6736" i="1"/>
  <c r="L6728" i="1"/>
  <c r="M6728" i="1"/>
  <c r="L6720" i="1"/>
  <c r="M6720" i="1"/>
  <c r="L6712" i="1"/>
  <c r="M6712" i="1"/>
  <c r="L6704" i="1"/>
  <c r="M6704" i="1"/>
  <c r="L6696" i="1"/>
  <c r="M6696" i="1"/>
  <c r="L6688" i="1"/>
  <c r="M6688" i="1"/>
  <c r="L6680" i="1"/>
  <c r="M6680" i="1"/>
  <c r="L6672" i="1"/>
  <c r="M6672" i="1"/>
  <c r="L6664" i="1"/>
  <c r="M6664" i="1"/>
  <c r="L6656" i="1"/>
  <c r="M6656" i="1"/>
  <c r="L6648" i="1"/>
  <c r="M6648" i="1"/>
  <c r="L6640" i="1"/>
  <c r="M6640" i="1"/>
  <c r="L6632" i="1"/>
  <c r="M6632" i="1"/>
  <c r="L6624" i="1"/>
  <c r="M6624" i="1"/>
  <c r="L6616" i="1"/>
  <c r="M6616" i="1"/>
  <c r="L6608" i="1"/>
  <c r="M6608" i="1"/>
  <c r="L6600" i="1"/>
  <c r="M6600" i="1"/>
  <c r="L6592" i="1"/>
  <c r="M6592" i="1"/>
  <c r="L6584" i="1"/>
  <c r="M6584" i="1"/>
  <c r="L6576" i="1"/>
  <c r="M6576" i="1"/>
  <c r="L6568" i="1"/>
  <c r="M6568" i="1"/>
  <c r="L6560" i="1"/>
  <c r="M6560" i="1"/>
  <c r="L6552" i="1"/>
  <c r="M6552" i="1"/>
  <c r="L6544" i="1"/>
  <c r="M6544" i="1"/>
  <c r="L6536" i="1"/>
  <c r="M6536" i="1"/>
  <c r="L6528" i="1"/>
  <c r="M6528" i="1"/>
  <c r="L6520" i="1"/>
  <c r="M6520" i="1"/>
  <c r="L6512" i="1"/>
  <c r="M6512" i="1"/>
  <c r="L6504" i="1"/>
  <c r="M6504" i="1"/>
  <c r="L6496" i="1"/>
  <c r="M6496" i="1"/>
  <c r="L6488" i="1"/>
  <c r="M6488" i="1"/>
  <c r="L6480" i="1"/>
  <c r="M6480" i="1"/>
  <c r="L6472" i="1"/>
  <c r="M6472" i="1"/>
  <c r="L6464" i="1"/>
  <c r="M6464" i="1"/>
  <c r="L6456" i="1"/>
  <c r="M6456" i="1"/>
  <c r="L6448" i="1"/>
  <c r="M6448" i="1"/>
  <c r="L6440" i="1"/>
  <c r="M6440" i="1"/>
  <c r="L6432" i="1"/>
  <c r="M6432" i="1"/>
  <c r="L6424" i="1"/>
  <c r="M6424" i="1"/>
  <c r="L6416" i="1"/>
  <c r="M6416" i="1"/>
  <c r="L6408" i="1"/>
  <c r="M6408" i="1"/>
  <c r="L6400" i="1"/>
  <c r="M6400" i="1"/>
  <c r="L6392" i="1"/>
  <c r="M6392" i="1"/>
  <c r="L6384" i="1"/>
  <c r="M6384" i="1"/>
  <c r="L6376" i="1"/>
  <c r="M6376" i="1"/>
  <c r="L6368" i="1"/>
  <c r="M6368" i="1"/>
  <c r="L6360" i="1"/>
  <c r="M6360" i="1"/>
  <c r="L6352" i="1"/>
  <c r="M6352" i="1"/>
  <c r="L6344" i="1"/>
  <c r="M6344" i="1"/>
  <c r="L6336" i="1"/>
  <c r="M6336" i="1"/>
  <c r="L6328" i="1"/>
  <c r="M6328" i="1"/>
  <c r="L6320" i="1"/>
  <c r="M6320" i="1"/>
  <c r="L6312" i="1"/>
  <c r="M6312" i="1"/>
  <c r="L6304" i="1"/>
  <c r="M6304" i="1"/>
  <c r="L6296" i="1"/>
  <c r="M6296" i="1"/>
  <c r="L6288" i="1"/>
  <c r="M6288" i="1"/>
  <c r="L6280" i="1"/>
  <c r="M6280" i="1"/>
  <c r="L6272" i="1"/>
  <c r="M6272" i="1"/>
  <c r="L6264" i="1"/>
  <c r="M6264" i="1"/>
  <c r="L6256" i="1"/>
  <c r="M6256" i="1"/>
  <c r="L6248" i="1"/>
  <c r="M6248" i="1"/>
  <c r="L6240" i="1"/>
  <c r="M6240" i="1"/>
  <c r="L6232" i="1"/>
  <c r="M6232" i="1"/>
  <c r="L6224" i="1"/>
  <c r="M6224" i="1"/>
  <c r="L6216" i="1"/>
  <c r="M6216" i="1"/>
  <c r="L6208" i="1"/>
  <c r="M6208" i="1"/>
  <c r="L6200" i="1"/>
  <c r="M6200" i="1"/>
  <c r="L6192" i="1"/>
  <c r="M6192" i="1"/>
  <c r="L6184" i="1"/>
  <c r="M6184" i="1"/>
  <c r="L6176" i="1"/>
  <c r="M6176" i="1"/>
  <c r="L6168" i="1"/>
  <c r="M6168" i="1"/>
  <c r="L6160" i="1"/>
  <c r="M6160" i="1"/>
  <c r="L6152" i="1"/>
  <c r="M6152" i="1"/>
  <c r="L6144" i="1"/>
  <c r="M6144" i="1"/>
  <c r="L6136" i="1"/>
  <c r="M6136" i="1"/>
  <c r="L6128" i="1"/>
  <c r="M6128" i="1"/>
  <c r="L6120" i="1"/>
  <c r="M6120" i="1"/>
  <c r="L6112" i="1"/>
  <c r="M6112" i="1"/>
  <c r="L6104" i="1"/>
  <c r="M6104" i="1"/>
  <c r="L6096" i="1"/>
  <c r="M6096" i="1"/>
  <c r="L6088" i="1"/>
  <c r="M6088" i="1"/>
  <c r="M6072" i="1"/>
  <c r="K6072" i="1"/>
  <c r="L6072" i="1"/>
  <c r="L6053" i="1"/>
  <c r="M6053" i="1"/>
  <c r="M6032" i="1"/>
  <c r="K6032" i="1"/>
  <c r="N6032" i="1"/>
  <c r="M6008" i="1"/>
  <c r="K6008" i="1"/>
  <c r="L6008" i="1"/>
  <c r="L5989" i="1"/>
  <c r="M5989" i="1"/>
  <c r="M5968" i="1"/>
  <c r="K5968" i="1"/>
  <c r="N5968" i="1"/>
  <c r="N5929" i="1"/>
  <c r="K5929" i="1"/>
  <c r="L5929" i="1"/>
  <c r="K5914" i="1"/>
  <c r="L5914" i="1"/>
  <c r="M5914" i="1"/>
  <c r="K5882" i="1"/>
  <c r="M5882" i="1"/>
  <c r="N5882" i="1"/>
  <c r="L5855" i="1"/>
  <c r="M5855" i="1"/>
  <c r="N5855" i="1"/>
  <c r="K5845" i="1"/>
  <c r="M5845" i="1"/>
  <c r="N5845" i="1"/>
  <c r="L5845" i="1"/>
  <c r="K5838" i="1"/>
  <c r="L5838" i="1"/>
  <c r="N5838" i="1"/>
  <c r="M5838" i="1"/>
  <c r="K5818" i="1"/>
  <c r="M5818" i="1"/>
  <c r="N5818" i="1"/>
  <c r="L5791" i="1"/>
  <c r="M5791" i="1"/>
  <c r="N5791" i="1"/>
  <c r="K5781" i="1"/>
  <c r="M5781" i="1"/>
  <c r="N5781" i="1"/>
  <c r="L5781" i="1"/>
  <c r="K5774" i="1"/>
  <c r="L5774" i="1"/>
  <c r="N5774" i="1"/>
  <c r="M5774" i="1"/>
  <c r="K5754" i="1"/>
  <c r="M5754" i="1"/>
  <c r="N5754" i="1"/>
  <c r="L5727" i="1"/>
  <c r="M5727" i="1"/>
  <c r="N5727" i="1"/>
  <c r="K5717" i="1"/>
  <c r="M5717" i="1"/>
  <c r="N5717" i="1"/>
  <c r="L5717" i="1"/>
  <c r="K5710" i="1"/>
  <c r="L5710" i="1"/>
  <c r="N5710" i="1"/>
  <c r="M5710" i="1"/>
  <c r="K5690" i="1"/>
  <c r="M5690" i="1"/>
  <c r="N5690" i="1"/>
  <c r="L5663" i="1"/>
  <c r="M5663" i="1"/>
  <c r="N5663" i="1"/>
  <c r="K5653" i="1"/>
  <c r="M5653" i="1"/>
  <c r="N5653" i="1"/>
  <c r="L5653" i="1"/>
  <c r="K5646" i="1"/>
  <c r="L5646" i="1"/>
  <c r="N5646" i="1"/>
  <c r="M5646" i="1"/>
  <c r="K5626" i="1"/>
  <c r="M5626" i="1"/>
  <c r="N5626" i="1"/>
  <c r="L5599" i="1"/>
  <c r="M5599" i="1"/>
  <c r="N5599" i="1"/>
  <c r="K5589" i="1"/>
  <c r="M5589" i="1"/>
  <c r="N5589" i="1"/>
  <c r="L5589" i="1"/>
  <c r="K5582" i="1"/>
  <c r="L5582" i="1"/>
  <c r="N5582" i="1"/>
  <c r="M5582" i="1"/>
  <c r="K5562" i="1"/>
  <c r="M5562" i="1"/>
  <c r="N5562" i="1"/>
  <c r="L5535" i="1"/>
  <c r="M5535" i="1"/>
  <c r="N5535" i="1"/>
  <c r="K5525" i="1"/>
  <c r="M5525" i="1"/>
  <c r="N5525" i="1"/>
  <c r="L5525" i="1"/>
  <c r="K5518" i="1"/>
  <c r="L5518" i="1"/>
  <c r="N5518" i="1"/>
  <c r="M5518" i="1"/>
  <c r="K5498" i="1"/>
  <c r="M5498" i="1"/>
  <c r="N5498" i="1"/>
  <c r="L5471" i="1"/>
  <c r="M5471" i="1"/>
  <c r="N5471" i="1"/>
  <c r="K5461" i="1"/>
  <c r="M5461" i="1"/>
  <c r="N5461" i="1"/>
  <c r="L5461" i="1"/>
  <c r="K5454" i="1"/>
  <c r="L5454" i="1"/>
  <c r="N5454" i="1"/>
  <c r="M5454" i="1"/>
  <c r="M5406" i="1"/>
  <c r="K5406" i="1"/>
  <c r="N5406" i="1"/>
  <c r="L5406" i="1"/>
  <c r="K5384" i="1"/>
  <c r="L5384" i="1"/>
  <c r="L5377" i="1"/>
  <c r="M5377" i="1"/>
  <c r="K5377" i="1"/>
  <c r="K5323" i="1"/>
  <c r="L5323" i="1"/>
  <c r="N5323" i="1"/>
  <c r="M5323" i="1"/>
  <c r="K5312" i="1"/>
  <c r="M5312" i="1"/>
  <c r="N5312" i="1"/>
  <c r="M5294" i="1"/>
  <c r="L5294" i="1"/>
  <c r="N5294" i="1"/>
  <c r="K5294" i="1"/>
  <c r="K5248" i="1"/>
  <c r="M5248" i="1"/>
  <c r="N5248" i="1"/>
  <c r="L5248" i="1"/>
  <c r="K5244" i="1"/>
  <c r="L5244" i="1"/>
  <c r="N5244" i="1"/>
  <c r="M5230" i="1"/>
  <c r="L5230" i="1"/>
  <c r="N5230" i="1"/>
  <c r="K5230" i="1"/>
  <c r="N5144" i="1"/>
  <c r="K5144" i="1"/>
  <c r="L5144" i="1"/>
  <c r="K5140" i="1"/>
  <c r="N5140" i="1"/>
  <c r="L5140" i="1"/>
  <c r="M5140" i="1"/>
  <c r="K5116" i="1"/>
  <c r="N5116" i="1"/>
  <c r="M5116" i="1"/>
  <c r="L5116" i="1"/>
  <c r="K5089" i="1"/>
  <c r="L5089" i="1"/>
  <c r="M5089" i="1"/>
  <c r="N5016" i="1"/>
  <c r="K5016" i="1"/>
  <c r="L5016" i="1"/>
  <c r="M5016" i="1"/>
  <c r="K5012" i="1"/>
  <c r="N5012" i="1"/>
  <c r="L5012" i="1"/>
  <c r="M5012" i="1"/>
  <c r="L4966" i="1"/>
  <c r="M4966" i="1"/>
  <c r="N4966" i="1"/>
  <c r="K4966" i="1"/>
  <c r="K4929" i="1"/>
  <c r="L4929" i="1"/>
  <c r="M4929" i="1"/>
  <c r="N4929" i="1"/>
  <c r="K4916" i="1"/>
  <c r="N4916" i="1"/>
  <c r="L4916" i="1"/>
  <c r="K4908" i="1"/>
  <c r="N4908" i="1"/>
  <c r="L4908" i="1"/>
  <c r="K4796" i="1"/>
  <c r="M4796" i="1"/>
  <c r="N4796" i="1"/>
  <c r="L4796" i="1"/>
  <c r="M4724" i="1"/>
  <c r="K4724" i="1"/>
  <c r="L4724" i="1"/>
  <c r="N4724" i="1"/>
  <c r="N4701" i="1"/>
  <c r="K4701" i="1"/>
  <c r="M4701" i="1"/>
  <c r="L4701" i="1"/>
  <c r="K4518" i="1"/>
  <c r="L4518" i="1"/>
  <c r="M4518" i="1"/>
  <c r="N4518" i="1"/>
  <c r="K4474" i="1"/>
  <c r="M4474" i="1"/>
  <c r="N4474" i="1"/>
  <c r="L4474" i="1"/>
  <c r="K4218" i="1"/>
  <c r="L4218" i="1"/>
  <c r="M4218" i="1"/>
  <c r="N4218" i="1"/>
  <c r="K4178" i="1"/>
  <c r="M4178" i="1"/>
  <c r="N4178" i="1"/>
  <c r="L4178" i="1"/>
  <c r="K4158" i="1"/>
  <c r="L4158" i="1"/>
  <c r="N4158" i="1"/>
  <c r="M4158" i="1"/>
  <c r="K4149" i="1"/>
  <c r="M4149" i="1"/>
  <c r="N4149" i="1"/>
  <c r="L4149" i="1"/>
  <c r="L4127" i="1"/>
  <c r="M4127" i="1"/>
  <c r="K4127" i="1"/>
  <c r="N4127" i="1"/>
  <c r="L4063" i="1"/>
  <c r="M4063" i="1"/>
  <c r="K4063" i="1"/>
  <c r="N4063" i="1"/>
  <c r="K4002" i="1"/>
  <c r="L4002" i="1"/>
  <c r="N4002" i="1"/>
  <c r="M4002" i="1"/>
  <c r="K3989" i="1"/>
  <c r="M3989" i="1"/>
  <c r="N3989" i="1"/>
  <c r="L3989" i="1"/>
  <c r="K3966" i="1"/>
  <c r="L3966" i="1"/>
  <c r="N3966" i="1"/>
  <c r="M3966" i="1"/>
  <c r="L5429" i="1"/>
  <c r="K5429" i="1"/>
  <c r="M5422" i="1"/>
  <c r="L5422" i="1"/>
  <c r="N5422" i="1"/>
  <c r="K5412" i="1"/>
  <c r="L5412" i="1"/>
  <c r="M5412" i="1"/>
  <c r="N5399" i="1"/>
  <c r="K5399" i="1"/>
  <c r="K5376" i="1"/>
  <c r="M5376" i="1"/>
  <c r="N5376" i="1"/>
  <c r="N5369" i="1"/>
  <c r="L5363" i="1"/>
  <c r="M5363" i="1"/>
  <c r="M5350" i="1"/>
  <c r="K5350" i="1"/>
  <c r="N5343" i="1"/>
  <c r="L5343" i="1"/>
  <c r="M5343" i="1"/>
  <c r="M5318" i="1"/>
  <c r="K5318" i="1"/>
  <c r="L5318" i="1"/>
  <c r="K5308" i="1"/>
  <c r="L5308" i="1"/>
  <c r="N5308" i="1"/>
  <c r="N5291" i="1"/>
  <c r="L5264" i="1"/>
  <c r="M5264" i="1"/>
  <c r="K5233" i="1"/>
  <c r="M5233" i="1"/>
  <c r="N5233" i="1"/>
  <c r="K5216" i="1"/>
  <c r="M5216" i="1"/>
  <c r="N5216" i="1"/>
  <c r="K5204" i="1"/>
  <c r="N5204" i="1"/>
  <c r="L5204" i="1"/>
  <c r="M5182" i="1"/>
  <c r="K5182" i="1"/>
  <c r="N5182" i="1"/>
  <c r="K5160" i="1"/>
  <c r="L5160" i="1"/>
  <c r="N5160" i="1"/>
  <c r="N5080" i="1"/>
  <c r="K5080" i="1"/>
  <c r="K5076" i="1"/>
  <c r="N5076" i="1"/>
  <c r="L5076" i="1"/>
  <c r="M5076" i="1"/>
  <c r="K5053" i="1"/>
  <c r="L5053" i="1"/>
  <c r="M5053" i="1"/>
  <c r="L5030" i="1"/>
  <c r="M5030" i="1"/>
  <c r="N5030" i="1"/>
  <c r="K5025" i="1"/>
  <c r="L5025" i="1"/>
  <c r="K4993" i="1"/>
  <c r="L4993" i="1"/>
  <c r="M4993" i="1"/>
  <c r="K4969" i="1"/>
  <c r="M4969" i="1"/>
  <c r="N4969" i="1"/>
  <c r="K4953" i="1"/>
  <c r="L4953" i="1"/>
  <c r="N4953" i="1"/>
  <c r="N4944" i="1"/>
  <c r="K4944" i="1"/>
  <c r="M4944" i="1"/>
  <c r="K4924" i="1"/>
  <c r="N4924" i="1"/>
  <c r="M4924" i="1"/>
  <c r="K4844" i="1"/>
  <c r="M4844" i="1"/>
  <c r="N4844" i="1"/>
  <c r="L4844" i="1"/>
  <c r="K4837" i="1"/>
  <c r="L4837" i="1"/>
  <c r="N4837" i="1"/>
  <c r="M4837" i="1"/>
  <c r="K4780" i="1"/>
  <c r="M4780" i="1"/>
  <c r="N4780" i="1"/>
  <c r="L4780" i="1"/>
  <c r="K4773" i="1"/>
  <c r="L4773" i="1"/>
  <c r="N4773" i="1"/>
  <c r="M4773" i="1"/>
  <c r="K4750" i="1"/>
  <c r="M4750" i="1"/>
  <c r="N4750" i="1"/>
  <c r="L4750" i="1"/>
  <c r="K4746" i="1"/>
  <c r="L4746" i="1"/>
  <c r="N4746" i="1"/>
  <c r="M4746" i="1"/>
  <c r="M4660" i="1"/>
  <c r="K4660" i="1"/>
  <c r="L4660" i="1"/>
  <c r="K4607" i="1"/>
  <c r="M4607" i="1"/>
  <c r="N4607" i="1"/>
  <c r="L4607" i="1"/>
  <c r="N4565" i="1"/>
  <c r="K4565" i="1"/>
  <c r="L4565" i="1"/>
  <c r="M4565" i="1"/>
  <c r="N4537" i="1"/>
  <c r="K4537" i="1"/>
  <c r="L4537" i="1"/>
  <c r="N4441" i="1"/>
  <c r="K4441" i="1"/>
  <c r="M4441" i="1"/>
  <c r="L4441" i="1"/>
  <c r="K4405" i="1"/>
  <c r="N4405" i="1"/>
  <c r="L4405" i="1"/>
  <c r="M4405" i="1"/>
  <c r="L4383" i="1"/>
  <c r="M4383" i="1"/>
  <c r="K4383" i="1"/>
  <c r="N4383" i="1"/>
  <c r="L4327" i="1"/>
  <c r="M4327" i="1"/>
  <c r="K4327" i="1"/>
  <c r="N4327" i="1"/>
  <c r="K4306" i="1"/>
  <c r="M4306" i="1"/>
  <c r="N4306" i="1"/>
  <c r="L4306" i="1"/>
  <c r="L4287" i="1"/>
  <c r="M4287" i="1"/>
  <c r="K4287" i="1"/>
  <c r="K4246" i="1"/>
  <c r="L4246" i="1"/>
  <c r="N4246" i="1"/>
  <c r="M4246" i="1"/>
  <c r="L3967" i="1"/>
  <c r="M3967" i="1"/>
  <c r="K3967" i="1"/>
  <c r="N3967" i="1"/>
  <c r="K3757" i="1"/>
  <c r="M3757" i="1"/>
  <c r="N3757" i="1"/>
  <c r="L3757" i="1"/>
  <c r="L3738" i="1"/>
  <c r="M3738" i="1"/>
  <c r="K3738" i="1"/>
  <c r="N3738" i="1"/>
  <c r="K3704" i="1"/>
  <c r="L3704" i="1"/>
  <c r="N3704" i="1"/>
  <c r="M3704" i="1"/>
  <c r="K3668" i="1"/>
  <c r="L3668" i="1"/>
  <c r="N3668" i="1"/>
  <c r="M3668" i="1"/>
  <c r="K3643" i="1"/>
  <c r="M3643" i="1"/>
  <c r="N3643" i="1"/>
  <c r="L3643" i="1"/>
  <c r="K3536" i="1"/>
  <c r="L3536" i="1"/>
  <c r="M3536" i="1"/>
  <c r="K3468" i="1"/>
  <c r="M3468" i="1"/>
  <c r="N3468" i="1"/>
  <c r="L3468" i="1"/>
  <c r="K3427" i="1"/>
  <c r="M3427" i="1"/>
  <c r="N3427" i="1"/>
  <c r="K3417" i="1"/>
  <c r="L3417" i="1"/>
  <c r="N3417" i="1"/>
  <c r="M3417" i="1"/>
  <c r="K5902" i="1"/>
  <c r="N5902" i="1"/>
  <c r="K5440" i="1"/>
  <c r="M5440" i="1"/>
  <c r="N5440" i="1"/>
  <c r="L5427" i="1"/>
  <c r="M5427" i="1"/>
  <c r="M5414" i="1"/>
  <c r="K5414" i="1"/>
  <c r="N5407" i="1"/>
  <c r="L5407" i="1"/>
  <c r="M5407" i="1"/>
  <c r="M5382" i="1"/>
  <c r="K5382" i="1"/>
  <c r="L5382" i="1"/>
  <c r="K5372" i="1"/>
  <c r="L5372" i="1"/>
  <c r="N5372" i="1"/>
  <c r="M5369" i="1"/>
  <c r="L5328" i="1"/>
  <c r="M5328" i="1"/>
  <c r="K5297" i="1"/>
  <c r="M5297" i="1"/>
  <c r="N5297" i="1"/>
  <c r="M5291" i="1"/>
  <c r="K5260" i="1"/>
  <c r="M5260" i="1"/>
  <c r="N5260" i="1"/>
  <c r="L5229" i="1"/>
  <c r="K5229" i="1"/>
  <c r="N5229" i="1"/>
  <c r="L5221" i="1"/>
  <c r="M5221" i="1"/>
  <c r="N5221" i="1"/>
  <c r="K5209" i="1"/>
  <c r="L5209" i="1"/>
  <c r="M5209" i="1"/>
  <c r="K5109" i="1"/>
  <c r="L5109" i="1"/>
  <c r="M5109" i="1"/>
  <c r="K5085" i="1"/>
  <c r="L5085" i="1"/>
  <c r="M5085" i="1"/>
  <c r="N5085" i="1"/>
  <c r="L5078" i="1"/>
  <c r="M5078" i="1"/>
  <c r="K5078" i="1"/>
  <c r="N5048" i="1"/>
  <c r="K5048" i="1"/>
  <c r="L5048" i="1"/>
  <c r="K4980" i="1"/>
  <c r="N4980" i="1"/>
  <c r="L4980" i="1"/>
  <c r="K4972" i="1"/>
  <c r="N4972" i="1"/>
  <c r="L4972" i="1"/>
  <c r="N4960" i="1"/>
  <c r="L4960" i="1"/>
  <c r="M4960" i="1"/>
  <c r="K4933" i="1"/>
  <c r="L4933" i="1"/>
  <c r="N4933" i="1"/>
  <c r="L4926" i="1"/>
  <c r="M4926" i="1"/>
  <c r="K4926" i="1"/>
  <c r="N4926" i="1"/>
  <c r="L4894" i="1"/>
  <c r="M4894" i="1"/>
  <c r="K4894" i="1"/>
  <c r="K4853" i="1"/>
  <c r="L4853" i="1"/>
  <c r="M4853" i="1"/>
  <c r="K4820" i="1"/>
  <c r="M4820" i="1"/>
  <c r="N4820" i="1"/>
  <c r="L4820" i="1"/>
  <c r="K4813" i="1"/>
  <c r="L4813" i="1"/>
  <c r="N4813" i="1"/>
  <c r="M4813" i="1"/>
  <c r="K4762" i="1"/>
  <c r="M4762" i="1"/>
  <c r="N4762" i="1"/>
  <c r="L4762" i="1"/>
  <c r="M4732" i="1"/>
  <c r="L4732" i="1"/>
  <c r="N4732" i="1"/>
  <c r="K4732" i="1"/>
  <c r="K4711" i="1"/>
  <c r="L4711" i="1"/>
  <c r="N4711" i="1"/>
  <c r="M4711" i="1"/>
  <c r="K4690" i="1"/>
  <c r="L4690" i="1"/>
  <c r="M4690" i="1"/>
  <c r="N4690" i="1"/>
  <c r="L4687" i="1"/>
  <c r="M4687" i="1"/>
  <c r="N4687" i="1"/>
  <c r="L4683" i="1"/>
  <c r="M4683" i="1"/>
  <c r="N4683" i="1"/>
  <c r="K4683" i="1"/>
  <c r="N4637" i="1"/>
  <c r="K4637" i="1"/>
  <c r="M4637" i="1"/>
  <c r="L4637" i="1"/>
  <c r="L4571" i="1"/>
  <c r="M4571" i="1"/>
  <c r="N4571" i="1"/>
  <c r="K4571" i="1"/>
  <c r="L4567" i="1"/>
  <c r="M4567" i="1"/>
  <c r="N4567" i="1"/>
  <c r="K4567" i="1"/>
  <c r="K4550" i="1"/>
  <c r="L4550" i="1"/>
  <c r="M4550" i="1"/>
  <c r="N4550" i="1"/>
  <c r="K4485" i="1"/>
  <c r="N4485" i="1"/>
  <c r="L4485" i="1"/>
  <c r="K4477" i="1"/>
  <c r="N4477" i="1"/>
  <c r="L4477" i="1"/>
  <c r="M4477" i="1"/>
  <c r="L4431" i="1"/>
  <c r="M4431" i="1"/>
  <c r="K4431" i="1"/>
  <c r="N4431" i="1"/>
  <c r="L4223" i="1"/>
  <c r="M4223" i="1"/>
  <c r="K4223" i="1"/>
  <c r="N4223" i="1"/>
  <c r="K4053" i="1"/>
  <c r="M4053" i="1"/>
  <c r="N4053" i="1"/>
  <c r="L4053" i="1"/>
  <c r="K3957" i="1"/>
  <c r="M3957" i="1"/>
  <c r="N3957" i="1"/>
  <c r="L3957" i="1"/>
  <c r="M3827" i="1"/>
  <c r="N3827" i="1"/>
  <c r="K3827" i="1"/>
  <c r="L3827" i="1"/>
  <c r="K3801" i="1"/>
  <c r="L3801" i="1"/>
  <c r="M3801" i="1"/>
  <c r="N3801" i="1"/>
  <c r="M3795" i="1"/>
  <c r="N3795" i="1"/>
  <c r="K3795" i="1"/>
  <c r="L3795" i="1"/>
  <c r="L3770" i="1"/>
  <c r="M3770" i="1"/>
  <c r="K3770" i="1"/>
  <c r="N3770" i="1"/>
  <c r="N3724" i="1"/>
  <c r="L3724" i="1"/>
  <c r="M3724" i="1"/>
  <c r="K3724" i="1"/>
  <c r="L3701" i="1"/>
  <c r="M3701" i="1"/>
  <c r="N3701" i="1"/>
  <c r="K3688" i="1"/>
  <c r="M3688" i="1"/>
  <c r="N3688" i="1"/>
  <c r="N7217" i="1"/>
  <c r="N7209" i="1"/>
  <c r="N7201" i="1"/>
  <c r="N7193" i="1"/>
  <c r="N7185" i="1"/>
  <c r="N7177" i="1"/>
  <c r="N7169" i="1"/>
  <c r="N7161" i="1"/>
  <c r="N7153" i="1"/>
  <c r="N7145" i="1"/>
  <c r="N7137" i="1"/>
  <c r="N7129" i="1"/>
  <c r="N7121" i="1"/>
  <c r="N7113" i="1"/>
  <c r="N7105" i="1"/>
  <c r="N7097" i="1"/>
  <c r="N7089" i="1"/>
  <c r="N7081" i="1"/>
  <c r="N7073" i="1"/>
  <c r="N7065" i="1"/>
  <c r="N7057" i="1"/>
  <c r="N7049" i="1"/>
  <c r="N7041" i="1"/>
  <c r="N7033" i="1"/>
  <c r="N7025" i="1"/>
  <c r="N7017" i="1"/>
  <c r="N7009" i="1"/>
  <c r="N7001" i="1"/>
  <c r="N6993" i="1"/>
  <c r="N6985" i="1"/>
  <c r="N6977" i="1"/>
  <c r="N6969" i="1"/>
  <c r="N6961" i="1"/>
  <c r="N6953" i="1"/>
  <c r="N6945" i="1"/>
  <c r="N6937" i="1"/>
  <c r="N6929" i="1"/>
  <c r="N6921" i="1"/>
  <c r="N6913" i="1"/>
  <c r="N6905" i="1"/>
  <c r="N6897" i="1"/>
  <c r="N6889" i="1"/>
  <c r="N6881" i="1"/>
  <c r="N6873" i="1"/>
  <c r="N6865" i="1"/>
  <c r="N6857" i="1"/>
  <c r="N6849" i="1"/>
  <c r="N6841" i="1"/>
  <c r="N6833" i="1"/>
  <c r="N6825" i="1"/>
  <c r="N6817" i="1"/>
  <c r="N6809" i="1"/>
  <c r="N6801" i="1"/>
  <c r="N6793" i="1"/>
  <c r="N6785" i="1"/>
  <c r="N6777" i="1"/>
  <c r="N6769" i="1"/>
  <c r="N6761" i="1"/>
  <c r="N6753" i="1"/>
  <c r="N6745" i="1"/>
  <c r="N6737" i="1"/>
  <c r="N6729" i="1"/>
  <c r="N6721" i="1"/>
  <c r="N6713" i="1"/>
  <c r="N6705" i="1"/>
  <c r="N6697" i="1"/>
  <c r="N6689" i="1"/>
  <c r="N6681" i="1"/>
  <c r="N6673" i="1"/>
  <c r="N6665" i="1"/>
  <c r="N6657" i="1"/>
  <c r="N6649" i="1"/>
  <c r="N6641" i="1"/>
  <c r="N6633" i="1"/>
  <c r="N6625" i="1"/>
  <c r="N6617" i="1"/>
  <c r="N6609" i="1"/>
  <c r="N6601" i="1"/>
  <c r="N6593" i="1"/>
  <c r="N6585" i="1"/>
  <c r="N6577" i="1"/>
  <c r="N6569" i="1"/>
  <c r="N6561" i="1"/>
  <c r="N6553" i="1"/>
  <c r="N6545" i="1"/>
  <c r="N6537" i="1"/>
  <c r="N6529" i="1"/>
  <c r="N6521" i="1"/>
  <c r="N6513" i="1"/>
  <c r="N6505" i="1"/>
  <c r="N6497" i="1"/>
  <c r="N6489" i="1"/>
  <c r="N6481" i="1"/>
  <c r="N6473" i="1"/>
  <c r="N6465" i="1"/>
  <c r="N6457" i="1"/>
  <c r="N6449" i="1"/>
  <c r="N6441" i="1"/>
  <c r="N6433" i="1"/>
  <c r="N6425" i="1"/>
  <c r="N6417" i="1"/>
  <c r="N6409" i="1"/>
  <c r="N6401" i="1"/>
  <c r="N6393" i="1"/>
  <c r="N6385" i="1"/>
  <c r="N6377" i="1"/>
  <c r="N6369" i="1"/>
  <c r="N6361" i="1"/>
  <c r="N6353" i="1"/>
  <c r="N6345" i="1"/>
  <c r="N6337" i="1"/>
  <c r="N6329" i="1"/>
  <c r="N6321" i="1"/>
  <c r="N6313" i="1"/>
  <c r="N6305" i="1"/>
  <c r="N6297" i="1"/>
  <c r="N6289" i="1"/>
  <c r="N6281" i="1"/>
  <c r="N6273" i="1"/>
  <c r="N6265" i="1"/>
  <c r="N6257" i="1"/>
  <c r="N6249" i="1"/>
  <c r="N6241" i="1"/>
  <c r="N6233" i="1"/>
  <c r="N6225" i="1"/>
  <c r="N6217" i="1"/>
  <c r="N6209" i="1"/>
  <c r="N6201" i="1"/>
  <c r="N6193" i="1"/>
  <c r="N6185" i="1"/>
  <c r="N6177" i="1"/>
  <c r="N6169" i="1"/>
  <c r="N6161" i="1"/>
  <c r="N6153" i="1"/>
  <c r="N6145" i="1"/>
  <c r="N6137" i="1"/>
  <c r="N6129" i="1"/>
  <c r="N6121" i="1"/>
  <c r="N6113" i="1"/>
  <c r="N6105" i="1"/>
  <c r="N6097" i="1"/>
  <c r="N6089" i="1"/>
  <c r="N6058" i="1"/>
  <c r="N6043" i="1"/>
  <c r="N6029" i="1"/>
  <c r="N5994" i="1"/>
  <c r="N5979" i="1"/>
  <c r="N5965" i="1"/>
  <c r="K5425" i="1"/>
  <c r="M5425" i="1"/>
  <c r="N5425" i="1"/>
  <c r="K5388" i="1"/>
  <c r="M5388" i="1"/>
  <c r="N5388" i="1"/>
  <c r="L5357" i="1"/>
  <c r="K5357" i="1"/>
  <c r="N5357" i="1"/>
  <c r="K5347" i="1"/>
  <c r="M5347" i="1"/>
  <c r="N5347" i="1"/>
  <c r="K5316" i="1"/>
  <c r="L5316" i="1"/>
  <c r="N5303" i="1"/>
  <c r="K5303" i="1"/>
  <c r="L5303" i="1"/>
  <c r="M5278" i="1"/>
  <c r="K5278" i="1"/>
  <c r="N5278" i="1"/>
  <c r="K5273" i="1"/>
  <c r="L5273" i="1"/>
  <c r="N5273" i="1"/>
  <c r="L5249" i="1"/>
  <c r="M5249" i="1"/>
  <c r="L5245" i="1"/>
  <c r="M5245" i="1"/>
  <c r="N5245" i="1"/>
  <c r="K5224" i="1"/>
  <c r="L5224" i="1"/>
  <c r="N5224" i="1"/>
  <c r="M5190" i="1"/>
  <c r="K5190" i="1"/>
  <c r="L5190" i="1"/>
  <c r="M5179" i="1"/>
  <c r="K5179" i="1"/>
  <c r="N5179" i="1"/>
  <c r="M5158" i="1"/>
  <c r="K5158" i="1"/>
  <c r="L5149" i="1"/>
  <c r="K5149" i="1"/>
  <c r="M5149" i="1"/>
  <c r="L5142" i="1"/>
  <c r="M5142" i="1"/>
  <c r="K5142" i="1"/>
  <c r="N5112" i="1"/>
  <c r="K5112" i="1"/>
  <c r="L5112" i="1"/>
  <c r="K5044" i="1"/>
  <c r="N5044" i="1"/>
  <c r="L5044" i="1"/>
  <c r="K5036" i="1"/>
  <c r="N5036" i="1"/>
  <c r="L5036" i="1"/>
  <c r="N5024" i="1"/>
  <c r="L5024" i="1"/>
  <c r="M5024" i="1"/>
  <c r="K4997" i="1"/>
  <c r="L4997" i="1"/>
  <c r="N4997" i="1"/>
  <c r="L4990" i="1"/>
  <c r="M4990" i="1"/>
  <c r="K4990" i="1"/>
  <c r="N4990" i="1"/>
  <c r="L4958" i="1"/>
  <c r="M4958" i="1"/>
  <c r="K4958" i="1"/>
  <c r="K4917" i="1"/>
  <c r="L4917" i="1"/>
  <c r="M4917" i="1"/>
  <c r="K4893" i="1"/>
  <c r="L4893" i="1"/>
  <c r="M4893" i="1"/>
  <c r="N4893" i="1"/>
  <c r="L4886" i="1"/>
  <c r="M4886" i="1"/>
  <c r="K4886" i="1"/>
  <c r="N4856" i="1"/>
  <c r="K4856" i="1"/>
  <c r="L4856" i="1"/>
  <c r="K4836" i="1"/>
  <c r="M4836" i="1"/>
  <c r="N4836" i="1"/>
  <c r="L4836" i="1"/>
  <c r="K4829" i="1"/>
  <c r="L4829" i="1"/>
  <c r="N4829" i="1"/>
  <c r="M4829" i="1"/>
  <c r="K4772" i="1"/>
  <c r="M4772" i="1"/>
  <c r="N4772" i="1"/>
  <c r="L4772" i="1"/>
  <c r="N4765" i="1"/>
  <c r="K4765" i="1"/>
  <c r="M4765" i="1"/>
  <c r="L4765" i="1"/>
  <c r="K4686" i="1"/>
  <c r="M4686" i="1"/>
  <c r="N4686" i="1"/>
  <c r="L4686" i="1"/>
  <c r="K4682" i="1"/>
  <c r="L4682" i="1"/>
  <c r="N4682" i="1"/>
  <c r="M4682" i="1"/>
  <c r="M4596" i="1"/>
  <c r="K4596" i="1"/>
  <c r="L4596" i="1"/>
  <c r="N4505" i="1"/>
  <c r="K4505" i="1"/>
  <c r="L4505" i="1"/>
  <c r="M4505" i="1"/>
  <c r="L4463" i="1"/>
  <c r="M4463" i="1"/>
  <c r="K4463" i="1"/>
  <c r="N4463" i="1"/>
  <c r="K4410" i="1"/>
  <c r="M4410" i="1"/>
  <c r="N4410" i="1"/>
  <c r="L4410" i="1"/>
  <c r="L4319" i="1"/>
  <c r="M4319" i="1"/>
  <c r="K4319" i="1"/>
  <c r="N4319" i="1"/>
  <c r="K4258" i="1"/>
  <c r="L4258" i="1"/>
  <c r="N4258" i="1"/>
  <c r="M4258" i="1"/>
  <c r="K4245" i="1"/>
  <c r="M4245" i="1"/>
  <c r="N4245" i="1"/>
  <c r="L4245" i="1"/>
  <c r="K4222" i="1"/>
  <c r="L4222" i="1"/>
  <c r="N4222" i="1"/>
  <c r="M4222" i="1"/>
  <c r="K4014" i="1"/>
  <c r="L4014" i="1"/>
  <c r="N4014" i="1"/>
  <c r="M4014" i="1"/>
  <c r="L3927" i="1"/>
  <c r="M3927" i="1"/>
  <c r="N3927" i="1"/>
  <c r="K3927" i="1"/>
  <c r="K3894" i="1"/>
  <c r="L3894" i="1"/>
  <c r="N3894" i="1"/>
  <c r="M3894" i="1"/>
  <c r="L3810" i="1"/>
  <c r="M3810" i="1"/>
  <c r="N3810" i="1"/>
  <c r="K3810" i="1"/>
  <c r="K3785" i="1"/>
  <c r="L3785" i="1"/>
  <c r="M3785" i="1"/>
  <c r="N3785" i="1"/>
  <c r="M3366" i="1"/>
  <c r="N3366" i="1"/>
  <c r="K3366" i="1"/>
  <c r="L3366" i="1"/>
  <c r="M6073" i="1"/>
  <c r="N6054" i="1"/>
  <c r="N6039" i="1"/>
  <c r="N6024" i="1"/>
  <c r="M6009" i="1"/>
  <c r="N5990" i="1"/>
  <c r="N5975" i="1"/>
  <c r="N5960" i="1"/>
  <c r="M5945" i="1"/>
  <c r="N5934" i="1"/>
  <c r="N5930" i="1"/>
  <c r="N5911" i="1"/>
  <c r="L5421" i="1"/>
  <c r="K5421" i="1"/>
  <c r="N5421" i="1"/>
  <c r="K5411" i="1"/>
  <c r="M5411" i="1"/>
  <c r="N5411" i="1"/>
  <c r="K5380" i="1"/>
  <c r="L5380" i="1"/>
  <c r="N5367" i="1"/>
  <c r="K5367" i="1"/>
  <c r="L5367" i="1"/>
  <c r="M5342" i="1"/>
  <c r="K5342" i="1"/>
  <c r="N5342" i="1"/>
  <c r="K5337" i="1"/>
  <c r="L5337" i="1"/>
  <c r="N5337" i="1"/>
  <c r="L5313" i="1"/>
  <c r="M5313" i="1"/>
  <c r="L5309" i="1"/>
  <c r="M5309" i="1"/>
  <c r="N5309" i="1"/>
  <c r="K5288" i="1"/>
  <c r="L5288" i="1"/>
  <c r="N5288" i="1"/>
  <c r="N5263" i="1"/>
  <c r="K5263" i="1"/>
  <c r="M5263" i="1"/>
  <c r="L5205" i="1"/>
  <c r="K5205" i="1"/>
  <c r="N5205" i="1"/>
  <c r="M5198" i="1"/>
  <c r="L5198" i="1"/>
  <c r="N5198" i="1"/>
  <c r="L5181" i="1"/>
  <c r="K5181" i="1"/>
  <c r="K5121" i="1"/>
  <c r="L5121" i="1"/>
  <c r="M5121" i="1"/>
  <c r="K5097" i="1"/>
  <c r="M5097" i="1"/>
  <c r="N5097" i="1"/>
  <c r="K5081" i="1"/>
  <c r="L5081" i="1"/>
  <c r="N5081" i="1"/>
  <c r="N5072" i="1"/>
  <c r="K5072" i="1"/>
  <c r="M5072" i="1"/>
  <c r="K5052" i="1"/>
  <c r="N5052" i="1"/>
  <c r="M5052" i="1"/>
  <c r="N4952" i="1"/>
  <c r="K4952" i="1"/>
  <c r="K4948" i="1"/>
  <c r="N4948" i="1"/>
  <c r="L4948" i="1"/>
  <c r="M4948" i="1"/>
  <c r="K4925" i="1"/>
  <c r="L4925" i="1"/>
  <c r="M4925" i="1"/>
  <c r="L4902" i="1"/>
  <c r="M4902" i="1"/>
  <c r="N4902" i="1"/>
  <c r="K4897" i="1"/>
  <c r="L4897" i="1"/>
  <c r="K4865" i="1"/>
  <c r="L4865" i="1"/>
  <c r="M4865" i="1"/>
  <c r="K4812" i="1"/>
  <c r="M4812" i="1"/>
  <c r="N4812" i="1"/>
  <c r="L4812" i="1"/>
  <c r="K4805" i="1"/>
  <c r="L4805" i="1"/>
  <c r="N4805" i="1"/>
  <c r="M4805" i="1"/>
  <c r="K4761" i="1"/>
  <c r="L4761" i="1"/>
  <c r="N4761" i="1"/>
  <c r="M4761" i="1"/>
  <c r="K4722" i="1"/>
  <c r="L4722" i="1"/>
  <c r="M4722" i="1"/>
  <c r="N4722" i="1"/>
  <c r="K4698" i="1"/>
  <c r="M4698" i="1"/>
  <c r="N4698" i="1"/>
  <c r="L4698" i="1"/>
  <c r="M4668" i="1"/>
  <c r="L4668" i="1"/>
  <c r="N4668" i="1"/>
  <c r="K4668" i="1"/>
  <c r="K4647" i="1"/>
  <c r="L4647" i="1"/>
  <c r="N4647" i="1"/>
  <c r="M4647" i="1"/>
  <c r="K4626" i="1"/>
  <c r="L4626" i="1"/>
  <c r="M4626" i="1"/>
  <c r="N4626" i="1"/>
  <c r="L4623" i="1"/>
  <c r="M4623" i="1"/>
  <c r="N4623" i="1"/>
  <c r="L4619" i="1"/>
  <c r="M4619" i="1"/>
  <c r="N4619" i="1"/>
  <c r="K4619" i="1"/>
  <c r="L4507" i="1"/>
  <c r="M4507" i="1"/>
  <c r="N4507" i="1"/>
  <c r="K4507" i="1"/>
  <c r="K4469" i="1"/>
  <c r="N4469" i="1"/>
  <c r="L4469" i="1"/>
  <c r="M4469" i="1"/>
  <c r="K4454" i="1"/>
  <c r="L4454" i="1"/>
  <c r="M4454" i="1"/>
  <c r="K4270" i="1"/>
  <c r="L4270" i="1"/>
  <c r="N4270" i="1"/>
  <c r="M4270" i="1"/>
  <c r="L4183" i="1"/>
  <c r="M4183" i="1"/>
  <c r="N4183" i="1"/>
  <c r="K4183" i="1"/>
  <c r="K4150" i="1"/>
  <c r="L4150" i="1"/>
  <c r="N4150" i="1"/>
  <c r="M4150" i="1"/>
  <c r="K4090" i="1"/>
  <c r="L4090" i="1"/>
  <c r="M4090" i="1"/>
  <c r="N4090" i="1"/>
  <c r="K4066" i="1"/>
  <c r="L4066" i="1"/>
  <c r="N4066" i="1"/>
  <c r="L4055" i="1"/>
  <c r="M4055" i="1"/>
  <c r="N4055" i="1"/>
  <c r="K4055" i="1"/>
  <c r="K3962" i="1"/>
  <c r="L3962" i="1"/>
  <c r="M3962" i="1"/>
  <c r="K3930" i="1"/>
  <c r="L3930" i="1"/>
  <c r="M3930" i="1"/>
  <c r="N3930" i="1"/>
  <c r="K3869" i="1"/>
  <c r="M3869" i="1"/>
  <c r="N3869" i="1"/>
  <c r="L3869" i="1"/>
  <c r="K3721" i="1"/>
  <c r="L3721" i="1"/>
  <c r="M3721" i="1"/>
  <c r="N3721" i="1"/>
  <c r="K3676" i="1"/>
  <c r="L3676" i="1"/>
  <c r="N3676" i="1"/>
  <c r="M3676" i="1"/>
  <c r="K3660" i="1"/>
  <c r="L3660" i="1"/>
  <c r="N3660" i="1"/>
  <c r="M3660" i="1"/>
  <c r="L5891" i="1"/>
  <c r="L5883" i="1"/>
  <c r="L5875" i="1"/>
  <c r="L5867" i="1"/>
  <c r="L5859" i="1"/>
  <c r="L5851" i="1"/>
  <c r="L5843" i="1"/>
  <c r="L5835" i="1"/>
  <c r="L5827" i="1"/>
  <c r="L5819" i="1"/>
  <c r="L5811" i="1"/>
  <c r="L5803" i="1"/>
  <c r="L5795" i="1"/>
  <c r="L5787" i="1"/>
  <c r="L5779" i="1"/>
  <c r="L5771" i="1"/>
  <c r="L5763" i="1"/>
  <c r="L5755" i="1"/>
  <c r="L5747" i="1"/>
  <c r="L5739" i="1"/>
  <c r="L5731" i="1"/>
  <c r="L5723" i="1"/>
  <c r="L5715" i="1"/>
  <c r="L5707" i="1"/>
  <c r="L5699" i="1"/>
  <c r="L5691" i="1"/>
  <c r="L5683" i="1"/>
  <c r="L5675" i="1"/>
  <c r="L5667" i="1"/>
  <c r="L5659" i="1"/>
  <c r="L5651" i="1"/>
  <c r="L5643" i="1"/>
  <c r="L5635" i="1"/>
  <c r="L5627" i="1"/>
  <c r="L5619" i="1"/>
  <c r="L5611" i="1"/>
  <c r="L5603" i="1"/>
  <c r="L5595" i="1"/>
  <c r="L5587" i="1"/>
  <c r="L5579" i="1"/>
  <c r="L5571" i="1"/>
  <c r="L5563" i="1"/>
  <c r="L5555" i="1"/>
  <c r="L5547" i="1"/>
  <c r="L5539" i="1"/>
  <c r="L5531" i="1"/>
  <c r="L5523" i="1"/>
  <c r="L5515" i="1"/>
  <c r="L5507" i="1"/>
  <c r="L5499" i="1"/>
  <c r="L5491" i="1"/>
  <c r="L5483" i="1"/>
  <c r="L5475" i="1"/>
  <c r="L5467" i="1"/>
  <c r="L5459" i="1"/>
  <c r="L5451" i="1"/>
  <c r="L5439" i="1"/>
  <c r="L5424" i="1"/>
  <c r="M5420" i="1"/>
  <c r="L5409" i="1"/>
  <c r="M5405" i="1"/>
  <c r="L5395" i="1"/>
  <c r="L5390" i="1"/>
  <c r="L5375" i="1"/>
  <c r="L5360" i="1"/>
  <c r="M5356" i="1"/>
  <c r="L5345" i="1"/>
  <c r="M5341" i="1"/>
  <c r="L5331" i="1"/>
  <c r="L5326" i="1"/>
  <c r="L5311" i="1"/>
  <c r="L5296" i="1"/>
  <c r="M5292" i="1"/>
  <c r="L5281" i="1"/>
  <c r="M5277" i="1"/>
  <c r="L5267" i="1"/>
  <c r="L5262" i="1"/>
  <c r="L5247" i="1"/>
  <c r="L5232" i="1"/>
  <c r="M5228" i="1"/>
  <c r="M5212" i="1"/>
  <c r="L5200" i="1"/>
  <c r="M5189" i="1"/>
  <c r="K5188" i="1"/>
  <c r="N5188" i="1"/>
  <c r="M5185" i="1"/>
  <c r="L5166" i="1"/>
  <c r="L5163" i="1"/>
  <c r="M5148" i="1"/>
  <c r="L5134" i="1"/>
  <c r="M5134" i="1"/>
  <c r="M5129" i="1"/>
  <c r="N5126" i="1"/>
  <c r="L5120" i="1"/>
  <c r="K5101" i="1"/>
  <c r="L5101" i="1"/>
  <c r="N5093" i="1"/>
  <c r="K5092" i="1"/>
  <c r="N5092" i="1"/>
  <c r="M5084" i="1"/>
  <c r="L5070" i="1"/>
  <c r="M5070" i="1"/>
  <c r="M5065" i="1"/>
  <c r="N5062" i="1"/>
  <c r="L5056" i="1"/>
  <c r="K5037" i="1"/>
  <c r="L5037" i="1"/>
  <c r="N5029" i="1"/>
  <c r="K5028" i="1"/>
  <c r="N5028" i="1"/>
  <c r="M5020" i="1"/>
  <c r="L5006" i="1"/>
  <c r="M5006" i="1"/>
  <c r="M5001" i="1"/>
  <c r="N4998" i="1"/>
  <c r="L4992" i="1"/>
  <c r="K4973" i="1"/>
  <c r="L4973" i="1"/>
  <c r="N4965" i="1"/>
  <c r="K4964" i="1"/>
  <c r="N4964" i="1"/>
  <c r="M4956" i="1"/>
  <c r="L4942" i="1"/>
  <c r="M4942" i="1"/>
  <c r="M4937" i="1"/>
  <c r="N4934" i="1"/>
  <c r="L4928" i="1"/>
  <c r="K4909" i="1"/>
  <c r="L4909" i="1"/>
  <c r="N4901" i="1"/>
  <c r="K4900" i="1"/>
  <c r="N4900" i="1"/>
  <c r="M4892" i="1"/>
  <c r="L4878" i="1"/>
  <c r="M4878" i="1"/>
  <c r="M4873" i="1"/>
  <c r="N4870" i="1"/>
  <c r="L4864" i="1"/>
  <c r="N4846" i="1"/>
  <c r="N4838" i="1"/>
  <c r="N4830" i="1"/>
  <c r="N4822" i="1"/>
  <c r="N4814" i="1"/>
  <c r="N4806" i="1"/>
  <c r="N4798" i="1"/>
  <c r="N4790" i="1"/>
  <c r="N4782" i="1"/>
  <c r="N4774" i="1"/>
  <c r="N4766" i="1"/>
  <c r="N4737" i="1"/>
  <c r="L4731" i="1"/>
  <c r="K4731" i="1"/>
  <c r="N4731" i="1"/>
  <c r="N4717" i="1"/>
  <c r="L4717" i="1"/>
  <c r="M4717" i="1"/>
  <c r="N4709" i="1"/>
  <c r="K4709" i="1"/>
  <c r="L4707" i="1"/>
  <c r="K4707" i="1"/>
  <c r="M4707" i="1"/>
  <c r="N4702" i="1"/>
  <c r="N4673" i="1"/>
  <c r="L4667" i="1"/>
  <c r="K4667" i="1"/>
  <c r="N4667" i="1"/>
  <c r="N4653" i="1"/>
  <c r="L4653" i="1"/>
  <c r="M4653" i="1"/>
  <c r="N4645" i="1"/>
  <c r="K4645" i="1"/>
  <c r="L4643" i="1"/>
  <c r="K4643" i="1"/>
  <c r="M4643" i="1"/>
  <c r="N4638" i="1"/>
  <c r="N4609" i="1"/>
  <c r="L4603" i="1"/>
  <c r="K4603" i="1"/>
  <c r="N4603" i="1"/>
  <c r="N4589" i="1"/>
  <c r="L4589" i="1"/>
  <c r="M4589" i="1"/>
  <c r="N4581" i="1"/>
  <c r="K4581" i="1"/>
  <c r="L4579" i="1"/>
  <c r="K4579" i="1"/>
  <c r="M4579" i="1"/>
  <c r="M4569" i="1"/>
  <c r="N4554" i="1"/>
  <c r="L4531" i="1"/>
  <c r="K4531" i="1"/>
  <c r="N4527" i="1"/>
  <c r="L4503" i="1"/>
  <c r="M4503" i="1"/>
  <c r="N4503" i="1"/>
  <c r="K4490" i="1"/>
  <c r="M4490" i="1"/>
  <c r="N4490" i="1"/>
  <c r="L4479" i="1"/>
  <c r="M4479" i="1"/>
  <c r="K4479" i="1"/>
  <c r="N4457" i="1"/>
  <c r="K4457" i="1"/>
  <c r="M4457" i="1"/>
  <c r="K4426" i="1"/>
  <c r="M4426" i="1"/>
  <c r="N4426" i="1"/>
  <c r="L4415" i="1"/>
  <c r="M4415" i="1"/>
  <c r="K4415" i="1"/>
  <c r="K4370" i="1"/>
  <c r="M4370" i="1"/>
  <c r="N4370" i="1"/>
  <c r="K4365" i="1"/>
  <c r="M4365" i="1"/>
  <c r="N4365" i="1"/>
  <c r="K4342" i="1"/>
  <c r="L4342" i="1"/>
  <c r="N4342" i="1"/>
  <c r="M4342" i="1"/>
  <c r="L4263" i="1"/>
  <c r="M4263" i="1"/>
  <c r="K4263" i="1"/>
  <c r="K4250" i="1"/>
  <c r="L4250" i="1"/>
  <c r="M4250" i="1"/>
  <c r="L4247" i="1"/>
  <c r="M4247" i="1"/>
  <c r="N4247" i="1"/>
  <c r="K4182" i="1"/>
  <c r="L4182" i="1"/>
  <c r="N4182" i="1"/>
  <c r="M4182" i="1"/>
  <c r="K4154" i="1"/>
  <c r="L4154" i="1"/>
  <c r="K4114" i="1"/>
  <c r="M4114" i="1"/>
  <c r="N4114" i="1"/>
  <c r="K4109" i="1"/>
  <c r="M4109" i="1"/>
  <c r="N4109" i="1"/>
  <c r="K4086" i="1"/>
  <c r="L4086" i="1"/>
  <c r="N4086" i="1"/>
  <c r="M4086" i="1"/>
  <c r="L4007" i="1"/>
  <c r="M4007" i="1"/>
  <c r="K4007" i="1"/>
  <c r="K3994" i="1"/>
  <c r="L3994" i="1"/>
  <c r="M3994" i="1"/>
  <c r="L3991" i="1"/>
  <c r="M3991" i="1"/>
  <c r="N3991" i="1"/>
  <c r="K3926" i="1"/>
  <c r="L3926" i="1"/>
  <c r="N3926" i="1"/>
  <c r="M3926" i="1"/>
  <c r="K3898" i="1"/>
  <c r="L3898" i="1"/>
  <c r="N3812" i="1"/>
  <c r="K3812" i="1"/>
  <c r="M3812" i="1"/>
  <c r="L3812" i="1"/>
  <c r="M3747" i="1"/>
  <c r="N3747" i="1"/>
  <c r="K3747" i="1"/>
  <c r="L3747" i="1"/>
  <c r="M3715" i="1"/>
  <c r="N3715" i="1"/>
  <c r="K3715" i="1"/>
  <c r="L3715" i="1"/>
  <c r="L3549" i="1"/>
  <c r="M3549" i="1"/>
  <c r="K3549" i="1"/>
  <c r="N3549" i="1"/>
  <c r="K3400" i="1"/>
  <c r="L3400" i="1"/>
  <c r="M3400" i="1"/>
  <c r="N3400" i="1"/>
  <c r="K3251" i="1"/>
  <c r="M3251" i="1"/>
  <c r="N3251" i="1"/>
  <c r="L3251" i="1"/>
  <c r="K3244" i="1"/>
  <c r="L3244" i="1"/>
  <c r="N3244" i="1"/>
  <c r="M3244" i="1"/>
  <c r="K5439" i="1"/>
  <c r="L5420" i="1"/>
  <c r="K5405" i="1"/>
  <c r="K5390" i="1"/>
  <c r="K5375" i="1"/>
  <c r="L5356" i="1"/>
  <c r="K5341" i="1"/>
  <c r="K5326" i="1"/>
  <c r="K5311" i="1"/>
  <c r="L5292" i="1"/>
  <c r="K5277" i="1"/>
  <c r="K5262" i="1"/>
  <c r="K5247" i="1"/>
  <c r="L5228" i="1"/>
  <c r="K5196" i="1"/>
  <c r="N5196" i="1"/>
  <c r="K5189" i="1"/>
  <c r="L5185" i="1"/>
  <c r="K5166" i="1"/>
  <c r="K5163" i="1"/>
  <c r="K5141" i="1"/>
  <c r="L5141" i="1"/>
  <c r="K5132" i="1"/>
  <c r="N5132" i="1"/>
  <c r="L5129" i="1"/>
  <c r="K5120" i="1"/>
  <c r="L5110" i="1"/>
  <c r="M5110" i="1"/>
  <c r="K5077" i="1"/>
  <c r="L5077" i="1"/>
  <c r="K5068" i="1"/>
  <c r="N5068" i="1"/>
  <c r="L5065" i="1"/>
  <c r="K5056" i="1"/>
  <c r="L5046" i="1"/>
  <c r="M5046" i="1"/>
  <c r="K5013" i="1"/>
  <c r="L5013" i="1"/>
  <c r="K5004" i="1"/>
  <c r="N5004" i="1"/>
  <c r="L5001" i="1"/>
  <c r="K4992" i="1"/>
  <c r="L4982" i="1"/>
  <c r="M4982" i="1"/>
  <c r="K4949" i="1"/>
  <c r="L4949" i="1"/>
  <c r="K4940" i="1"/>
  <c r="N4940" i="1"/>
  <c r="L4937" i="1"/>
  <c r="K4928" i="1"/>
  <c r="L4918" i="1"/>
  <c r="M4918" i="1"/>
  <c r="K4885" i="1"/>
  <c r="L4885" i="1"/>
  <c r="K4876" i="1"/>
  <c r="N4876" i="1"/>
  <c r="L4873" i="1"/>
  <c r="K4864" i="1"/>
  <c r="L4854" i="1"/>
  <c r="M4854" i="1"/>
  <c r="L4739" i="1"/>
  <c r="K4739" i="1"/>
  <c r="K4721" i="1"/>
  <c r="M4721" i="1"/>
  <c r="N4721" i="1"/>
  <c r="L4675" i="1"/>
  <c r="K4675" i="1"/>
  <c r="K4657" i="1"/>
  <c r="M4657" i="1"/>
  <c r="N4657" i="1"/>
  <c r="L4611" i="1"/>
  <c r="K4611" i="1"/>
  <c r="K4593" i="1"/>
  <c r="M4593" i="1"/>
  <c r="N4593" i="1"/>
  <c r="K4522" i="1"/>
  <c r="L4522" i="1"/>
  <c r="M4522" i="1"/>
  <c r="K4514" i="1"/>
  <c r="L4514" i="1"/>
  <c r="N4514" i="1"/>
  <c r="N4501" i="1"/>
  <c r="K4501" i="1"/>
  <c r="K4493" i="1"/>
  <c r="N4493" i="1"/>
  <c r="L4493" i="1"/>
  <c r="M4493" i="1"/>
  <c r="K4470" i="1"/>
  <c r="L4470" i="1"/>
  <c r="M4470" i="1"/>
  <c r="K4437" i="1"/>
  <c r="N4437" i="1"/>
  <c r="L4437" i="1"/>
  <c r="K4429" i="1"/>
  <c r="N4429" i="1"/>
  <c r="L4429" i="1"/>
  <c r="M4429" i="1"/>
  <c r="K4406" i="1"/>
  <c r="L4406" i="1"/>
  <c r="M4406" i="1"/>
  <c r="K4398" i="1"/>
  <c r="L4398" i="1"/>
  <c r="N4398" i="1"/>
  <c r="K4386" i="1"/>
  <c r="L4386" i="1"/>
  <c r="N4386" i="1"/>
  <c r="K4373" i="1"/>
  <c r="M4373" i="1"/>
  <c r="N4373" i="1"/>
  <c r="L4373" i="1"/>
  <c r="L4351" i="1"/>
  <c r="M4351" i="1"/>
  <c r="K4351" i="1"/>
  <c r="K4286" i="1"/>
  <c r="L4286" i="1"/>
  <c r="N4286" i="1"/>
  <c r="M4286" i="1"/>
  <c r="K4277" i="1"/>
  <c r="M4277" i="1"/>
  <c r="N4277" i="1"/>
  <c r="L4277" i="1"/>
  <c r="K4253" i="1"/>
  <c r="M4253" i="1"/>
  <c r="N4253" i="1"/>
  <c r="L4253" i="1"/>
  <c r="L4191" i="1"/>
  <c r="M4191" i="1"/>
  <c r="K4191" i="1"/>
  <c r="N4191" i="1"/>
  <c r="K4142" i="1"/>
  <c r="L4142" i="1"/>
  <c r="N4142" i="1"/>
  <c r="K4130" i="1"/>
  <c r="L4130" i="1"/>
  <c r="N4130" i="1"/>
  <c r="K4117" i="1"/>
  <c r="M4117" i="1"/>
  <c r="N4117" i="1"/>
  <c r="L4117" i="1"/>
  <c r="L4095" i="1"/>
  <c r="M4095" i="1"/>
  <c r="K4095" i="1"/>
  <c r="K4030" i="1"/>
  <c r="L4030" i="1"/>
  <c r="N4030" i="1"/>
  <c r="M4030" i="1"/>
  <c r="K4021" i="1"/>
  <c r="M4021" i="1"/>
  <c r="N4021" i="1"/>
  <c r="L4021" i="1"/>
  <c r="K3997" i="1"/>
  <c r="M3997" i="1"/>
  <c r="N3997" i="1"/>
  <c r="L3997" i="1"/>
  <c r="L3935" i="1"/>
  <c r="M3935" i="1"/>
  <c r="K3935" i="1"/>
  <c r="N3935" i="1"/>
  <c r="K3886" i="1"/>
  <c r="L3886" i="1"/>
  <c r="N3886" i="1"/>
  <c r="K3874" i="1"/>
  <c r="L3874" i="1"/>
  <c r="N3874" i="1"/>
  <c r="K3861" i="1"/>
  <c r="M3861" i="1"/>
  <c r="N3861" i="1"/>
  <c r="L3861" i="1"/>
  <c r="K3789" i="1"/>
  <c r="L3789" i="1"/>
  <c r="M3789" i="1"/>
  <c r="L3778" i="1"/>
  <c r="M3778" i="1"/>
  <c r="N3778" i="1"/>
  <c r="K3667" i="1"/>
  <c r="M3667" i="1"/>
  <c r="N3667" i="1"/>
  <c r="L3667" i="1"/>
  <c r="K3635" i="1"/>
  <c r="M3635" i="1"/>
  <c r="N3635" i="1"/>
  <c r="L3635" i="1"/>
  <c r="K3464" i="1"/>
  <c r="M3464" i="1"/>
  <c r="N3464" i="1"/>
  <c r="M3462" i="1"/>
  <c r="K3462" i="1"/>
  <c r="L3462" i="1"/>
  <c r="M3342" i="1"/>
  <c r="N3342" i="1"/>
  <c r="K3342" i="1"/>
  <c r="L3342" i="1"/>
  <c r="K3308" i="1"/>
  <c r="L3308" i="1"/>
  <c r="N3308" i="1"/>
  <c r="M3308" i="1"/>
  <c r="M3302" i="1"/>
  <c r="N3302" i="1"/>
  <c r="L3302" i="1"/>
  <c r="K3302" i="1"/>
  <c r="K3276" i="1"/>
  <c r="L3276" i="1"/>
  <c r="N3276" i="1"/>
  <c r="M3276" i="1"/>
  <c r="K5212" i="1"/>
  <c r="N5212" i="1"/>
  <c r="K5148" i="1"/>
  <c r="N5148" i="1"/>
  <c r="L5126" i="1"/>
  <c r="M5126" i="1"/>
  <c r="K5093" i="1"/>
  <c r="L5093" i="1"/>
  <c r="K5084" i="1"/>
  <c r="N5084" i="1"/>
  <c r="L5062" i="1"/>
  <c r="M5062" i="1"/>
  <c r="K5029" i="1"/>
  <c r="L5029" i="1"/>
  <c r="K5020" i="1"/>
  <c r="N5020" i="1"/>
  <c r="L4998" i="1"/>
  <c r="M4998" i="1"/>
  <c r="K4965" i="1"/>
  <c r="L4965" i="1"/>
  <c r="K4956" i="1"/>
  <c r="N4956" i="1"/>
  <c r="L4934" i="1"/>
  <c r="M4934" i="1"/>
  <c r="K4901" i="1"/>
  <c r="L4901" i="1"/>
  <c r="K4892" i="1"/>
  <c r="N4892" i="1"/>
  <c r="L4870" i="1"/>
  <c r="M4870" i="1"/>
  <c r="L4846" i="1"/>
  <c r="M4846" i="1"/>
  <c r="L4838" i="1"/>
  <c r="M4838" i="1"/>
  <c r="L4830" i="1"/>
  <c r="M4830" i="1"/>
  <c r="L4822" i="1"/>
  <c r="M4822" i="1"/>
  <c r="L4814" i="1"/>
  <c r="M4814" i="1"/>
  <c r="L4806" i="1"/>
  <c r="M4806" i="1"/>
  <c r="L4798" i="1"/>
  <c r="M4798" i="1"/>
  <c r="L4790" i="1"/>
  <c r="M4790" i="1"/>
  <c r="L4782" i="1"/>
  <c r="M4782" i="1"/>
  <c r="L4774" i="1"/>
  <c r="M4774" i="1"/>
  <c r="L4766" i="1"/>
  <c r="M4766" i="1"/>
  <c r="L4737" i="1"/>
  <c r="M4737" i="1"/>
  <c r="K4726" i="1"/>
  <c r="L4726" i="1"/>
  <c r="N4726" i="1"/>
  <c r="M4716" i="1"/>
  <c r="K4716" i="1"/>
  <c r="N4716" i="1"/>
  <c r="L4702" i="1"/>
  <c r="M4702" i="1"/>
  <c r="L4673" i="1"/>
  <c r="M4673" i="1"/>
  <c r="K4662" i="1"/>
  <c r="L4662" i="1"/>
  <c r="N4662" i="1"/>
  <c r="M4652" i="1"/>
  <c r="K4652" i="1"/>
  <c r="N4652" i="1"/>
  <c r="L4638" i="1"/>
  <c r="M4638" i="1"/>
  <c r="L4609" i="1"/>
  <c r="M4609" i="1"/>
  <c r="K4598" i="1"/>
  <c r="L4598" i="1"/>
  <c r="N4598" i="1"/>
  <c r="M4588" i="1"/>
  <c r="K4588" i="1"/>
  <c r="N4588" i="1"/>
  <c r="N4569" i="1"/>
  <c r="K4569" i="1"/>
  <c r="L4559" i="1"/>
  <c r="K4559" i="1"/>
  <c r="M4559" i="1"/>
  <c r="K4554" i="1"/>
  <c r="L4554" i="1"/>
  <c r="N4541" i="1"/>
  <c r="L4541" i="1"/>
  <c r="M4541" i="1"/>
  <c r="K4530" i="1"/>
  <c r="M4530" i="1"/>
  <c r="N4530" i="1"/>
  <c r="L4527" i="1"/>
  <c r="K4527" i="1"/>
  <c r="K4486" i="1"/>
  <c r="L4486" i="1"/>
  <c r="M4486" i="1"/>
  <c r="K4453" i="1"/>
  <c r="N4453" i="1"/>
  <c r="L4453" i="1"/>
  <c r="K4445" i="1"/>
  <c r="N4445" i="1"/>
  <c r="L4445" i="1"/>
  <c r="M4445" i="1"/>
  <c r="K4422" i="1"/>
  <c r="L4422" i="1"/>
  <c r="M4422" i="1"/>
  <c r="K4350" i="1"/>
  <c r="L4350" i="1"/>
  <c r="N4350" i="1"/>
  <c r="M4350" i="1"/>
  <c r="K4341" i="1"/>
  <c r="M4341" i="1"/>
  <c r="N4341" i="1"/>
  <c r="L4341" i="1"/>
  <c r="K4317" i="1"/>
  <c r="M4317" i="1"/>
  <c r="N4317" i="1"/>
  <c r="L4317" i="1"/>
  <c r="L4255" i="1"/>
  <c r="M4255" i="1"/>
  <c r="K4255" i="1"/>
  <c r="N4255" i="1"/>
  <c r="K4206" i="1"/>
  <c r="L4206" i="1"/>
  <c r="N4206" i="1"/>
  <c r="K4194" i="1"/>
  <c r="L4194" i="1"/>
  <c r="N4194" i="1"/>
  <c r="K4181" i="1"/>
  <c r="M4181" i="1"/>
  <c r="N4181" i="1"/>
  <c r="L4181" i="1"/>
  <c r="L4159" i="1"/>
  <c r="M4159" i="1"/>
  <c r="K4159" i="1"/>
  <c r="K4094" i="1"/>
  <c r="L4094" i="1"/>
  <c r="N4094" i="1"/>
  <c r="M4094" i="1"/>
  <c r="K4085" i="1"/>
  <c r="M4085" i="1"/>
  <c r="N4085" i="1"/>
  <c r="L4085" i="1"/>
  <c r="K4061" i="1"/>
  <c r="M4061" i="1"/>
  <c r="N4061" i="1"/>
  <c r="L4061" i="1"/>
  <c r="L3999" i="1"/>
  <c r="M3999" i="1"/>
  <c r="K3999" i="1"/>
  <c r="N3999" i="1"/>
  <c r="K3950" i="1"/>
  <c r="L3950" i="1"/>
  <c r="N3950" i="1"/>
  <c r="K3938" i="1"/>
  <c r="L3938" i="1"/>
  <c r="N3938" i="1"/>
  <c r="K3925" i="1"/>
  <c r="M3925" i="1"/>
  <c r="N3925" i="1"/>
  <c r="L3925" i="1"/>
  <c r="L3903" i="1"/>
  <c r="M3903" i="1"/>
  <c r="K3903" i="1"/>
  <c r="K3833" i="1"/>
  <c r="L3833" i="1"/>
  <c r="M3833" i="1"/>
  <c r="N3833" i="1"/>
  <c r="N3820" i="1"/>
  <c r="L3820" i="1"/>
  <c r="M3820" i="1"/>
  <c r="M3811" i="1"/>
  <c r="N3811" i="1"/>
  <c r="K3811" i="1"/>
  <c r="L3811" i="1"/>
  <c r="K3741" i="1"/>
  <c r="L3741" i="1"/>
  <c r="N3741" i="1"/>
  <c r="M3741" i="1"/>
  <c r="M3709" i="1"/>
  <c r="K3709" i="1"/>
  <c r="N3709" i="1"/>
  <c r="L3709" i="1"/>
  <c r="K3640" i="1"/>
  <c r="L3640" i="1"/>
  <c r="N3640" i="1"/>
  <c r="L3517" i="1"/>
  <c r="M3517" i="1"/>
  <c r="K3517" i="1"/>
  <c r="N3517" i="1"/>
  <c r="L3445" i="1"/>
  <c r="K3445" i="1"/>
  <c r="M3445" i="1"/>
  <c r="N3445" i="1"/>
  <c r="L3373" i="1"/>
  <c r="M3373" i="1"/>
  <c r="K3373" i="1"/>
  <c r="N3373" i="1"/>
  <c r="L3349" i="1"/>
  <c r="M3349" i="1"/>
  <c r="N3349" i="1"/>
  <c r="K3349" i="1"/>
  <c r="L3328" i="1"/>
  <c r="M3328" i="1"/>
  <c r="K3328" i="1"/>
  <c r="N5428" i="1"/>
  <c r="N5413" i="1"/>
  <c r="N5398" i="1"/>
  <c r="M5383" i="1"/>
  <c r="N5364" i="1"/>
  <c r="N5349" i="1"/>
  <c r="N5334" i="1"/>
  <c r="M5319" i="1"/>
  <c r="N5300" i="1"/>
  <c r="N5285" i="1"/>
  <c r="N5270" i="1"/>
  <c r="M5255" i="1"/>
  <c r="N5236" i="1"/>
  <c r="K5220" i="1"/>
  <c r="N5220" i="1"/>
  <c r="N5206" i="1"/>
  <c r="N5203" i="1"/>
  <c r="N5165" i="1"/>
  <c r="N5161" i="1"/>
  <c r="K5156" i="1"/>
  <c r="N5156" i="1"/>
  <c r="N5137" i="1"/>
  <c r="K5133" i="1"/>
  <c r="L5133" i="1"/>
  <c r="M5128" i="1"/>
  <c r="K5124" i="1"/>
  <c r="N5124" i="1"/>
  <c r="L5102" i="1"/>
  <c r="M5102" i="1"/>
  <c r="N5073" i="1"/>
  <c r="K5069" i="1"/>
  <c r="L5069" i="1"/>
  <c r="M5064" i="1"/>
  <c r="K5060" i="1"/>
  <c r="N5060" i="1"/>
  <c r="L5038" i="1"/>
  <c r="M5038" i="1"/>
  <c r="N5009" i="1"/>
  <c r="K5005" i="1"/>
  <c r="L5005" i="1"/>
  <c r="M5000" i="1"/>
  <c r="K4996" i="1"/>
  <c r="N4996" i="1"/>
  <c r="L4974" i="1"/>
  <c r="M4974" i="1"/>
  <c r="N4945" i="1"/>
  <c r="K4941" i="1"/>
  <c r="L4941" i="1"/>
  <c r="M4936" i="1"/>
  <c r="K4932" i="1"/>
  <c r="N4932" i="1"/>
  <c r="L4910" i="1"/>
  <c r="M4910" i="1"/>
  <c r="N4881" i="1"/>
  <c r="K4877" i="1"/>
  <c r="L4877" i="1"/>
  <c r="M4872" i="1"/>
  <c r="K4868" i="1"/>
  <c r="N4868" i="1"/>
  <c r="M4756" i="1"/>
  <c r="K4756" i="1"/>
  <c r="L4756" i="1"/>
  <c r="M4692" i="1"/>
  <c r="K4692" i="1"/>
  <c r="L4692" i="1"/>
  <c r="M4628" i="1"/>
  <c r="K4628" i="1"/>
  <c r="L4628" i="1"/>
  <c r="N4489" i="1"/>
  <c r="K4489" i="1"/>
  <c r="M4489" i="1"/>
  <c r="K4458" i="1"/>
  <c r="M4458" i="1"/>
  <c r="N4458" i="1"/>
  <c r="L4447" i="1"/>
  <c r="M4447" i="1"/>
  <c r="K4447" i="1"/>
  <c r="N4425" i="1"/>
  <c r="K4425" i="1"/>
  <c r="M4425" i="1"/>
  <c r="L4391" i="1"/>
  <c r="M4391" i="1"/>
  <c r="K4391" i="1"/>
  <c r="K4378" i="1"/>
  <c r="L4378" i="1"/>
  <c r="M4378" i="1"/>
  <c r="L4375" i="1"/>
  <c r="M4375" i="1"/>
  <c r="N4375" i="1"/>
  <c r="K4310" i="1"/>
  <c r="L4310" i="1"/>
  <c r="N4310" i="1"/>
  <c r="M4310" i="1"/>
  <c r="K4282" i="1"/>
  <c r="L4282" i="1"/>
  <c r="K4242" i="1"/>
  <c r="M4242" i="1"/>
  <c r="N4242" i="1"/>
  <c r="K4237" i="1"/>
  <c r="M4237" i="1"/>
  <c r="N4237" i="1"/>
  <c r="K4214" i="1"/>
  <c r="L4214" i="1"/>
  <c r="N4214" i="1"/>
  <c r="M4214" i="1"/>
  <c r="L4135" i="1"/>
  <c r="M4135" i="1"/>
  <c r="K4135" i="1"/>
  <c r="K4122" i="1"/>
  <c r="L4122" i="1"/>
  <c r="M4122" i="1"/>
  <c r="L4119" i="1"/>
  <c r="M4119" i="1"/>
  <c r="N4119" i="1"/>
  <c r="K4054" i="1"/>
  <c r="L4054" i="1"/>
  <c r="N4054" i="1"/>
  <c r="M4054" i="1"/>
  <c r="K4026" i="1"/>
  <c r="L4026" i="1"/>
  <c r="K3986" i="1"/>
  <c r="M3986" i="1"/>
  <c r="N3986" i="1"/>
  <c r="K3981" i="1"/>
  <c r="M3981" i="1"/>
  <c r="N3981" i="1"/>
  <c r="K3958" i="1"/>
  <c r="L3958" i="1"/>
  <c r="N3958" i="1"/>
  <c r="M3958" i="1"/>
  <c r="L3879" i="1"/>
  <c r="M3879" i="1"/>
  <c r="K3879" i="1"/>
  <c r="K3866" i="1"/>
  <c r="L3866" i="1"/>
  <c r="M3866" i="1"/>
  <c r="L3863" i="1"/>
  <c r="M3863" i="1"/>
  <c r="N3863" i="1"/>
  <c r="K3853" i="1"/>
  <c r="L3853" i="1"/>
  <c r="K3837" i="1"/>
  <c r="L3837" i="1"/>
  <c r="N3837" i="1"/>
  <c r="M3837" i="1"/>
  <c r="K3808" i="1"/>
  <c r="L3808" i="1"/>
  <c r="M3808" i="1"/>
  <c r="N3808" i="1"/>
  <c r="L3653" i="1"/>
  <c r="M3653" i="1"/>
  <c r="K3653" i="1"/>
  <c r="K3627" i="1"/>
  <c r="M3627" i="1"/>
  <c r="N3627" i="1"/>
  <c r="L3627" i="1"/>
  <c r="K3532" i="1"/>
  <c r="L3532" i="1"/>
  <c r="N3532" i="1"/>
  <c r="L3477" i="1"/>
  <c r="K3477" i="1"/>
  <c r="M3477" i="1"/>
  <c r="N3477" i="1"/>
  <c r="K3456" i="1"/>
  <c r="M3456" i="1"/>
  <c r="N3456" i="1"/>
  <c r="L3456" i="1"/>
  <c r="M3382" i="1"/>
  <c r="N3382" i="1"/>
  <c r="L3382" i="1"/>
  <c r="K3382" i="1"/>
  <c r="K3363" i="1"/>
  <c r="M3363" i="1"/>
  <c r="L3363" i="1"/>
  <c r="N3363" i="1"/>
  <c r="K3280" i="1"/>
  <c r="L3280" i="1"/>
  <c r="N3280" i="1"/>
  <c r="M3280" i="1"/>
  <c r="K3275" i="1"/>
  <c r="M3275" i="1"/>
  <c r="N3275" i="1"/>
  <c r="L3275" i="1"/>
  <c r="N4755" i="1"/>
  <c r="N4740" i="1"/>
  <c r="M4725" i="1"/>
  <c r="N4706" i="1"/>
  <c r="N4691" i="1"/>
  <c r="N4676" i="1"/>
  <c r="M4661" i="1"/>
  <c r="N4642" i="1"/>
  <c r="N4627" i="1"/>
  <c r="N4612" i="1"/>
  <c r="M4597" i="1"/>
  <c r="N4578" i="1"/>
  <c r="N4570" i="1"/>
  <c r="N4566" i="1"/>
  <c r="N4547" i="1"/>
  <c r="N4543" i="1"/>
  <c r="M4521" i="1"/>
  <c r="M4517" i="1"/>
  <c r="N4506" i="1"/>
  <c r="N4502" i="1"/>
  <c r="N4394" i="1"/>
  <c r="K4390" i="1"/>
  <c r="L4390" i="1"/>
  <c r="N4390" i="1"/>
  <c r="L4367" i="1"/>
  <c r="M4367" i="1"/>
  <c r="K4357" i="1"/>
  <c r="M4357" i="1"/>
  <c r="N4357" i="1"/>
  <c r="N4330" i="1"/>
  <c r="K4326" i="1"/>
  <c r="L4326" i="1"/>
  <c r="N4326" i="1"/>
  <c r="L4303" i="1"/>
  <c r="M4303" i="1"/>
  <c r="K4293" i="1"/>
  <c r="M4293" i="1"/>
  <c r="N4293" i="1"/>
  <c r="N4266" i="1"/>
  <c r="K4262" i="1"/>
  <c r="L4262" i="1"/>
  <c r="N4262" i="1"/>
  <c r="L4239" i="1"/>
  <c r="M4239" i="1"/>
  <c r="K4229" i="1"/>
  <c r="M4229" i="1"/>
  <c r="N4229" i="1"/>
  <c r="N4202" i="1"/>
  <c r="K4198" i="1"/>
  <c r="L4198" i="1"/>
  <c r="N4198" i="1"/>
  <c r="L4175" i="1"/>
  <c r="M4175" i="1"/>
  <c r="K4165" i="1"/>
  <c r="M4165" i="1"/>
  <c r="N4165" i="1"/>
  <c r="N4138" i="1"/>
  <c r="K4134" i="1"/>
  <c r="L4134" i="1"/>
  <c r="N4134" i="1"/>
  <c r="L4111" i="1"/>
  <c r="M4111" i="1"/>
  <c r="K4101" i="1"/>
  <c r="M4101" i="1"/>
  <c r="N4101" i="1"/>
  <c r="N4074" i="1"/>
  <c r="K4070" i="1"/>
  <c r="L4070" i="1"/>
  <c r="N4070" i="1"/>
  <c r="L4047" i="1"/>
  <c r="M4047" i="1"/>
  <c r="K4037" i="1"/>
  <c r="M4037" i="1"/>
  <c r="N4037" i="1"/>
  <c r="N4010" i="1"/>
  <c r="K4006" i="1"/>
  <c r="L4006" i="1"/>
  <c r="N4006" i="1"/>
  <c r="L3983" i="1"/>
  <c r="M3983" i="1"/>
  <c r="K3973" i="1"/>
  <c r="M3973" i="1"/>
  <c r="N3973" i="1"/>
  <c r="N3946" i="1"/>
  <c r="K3942" i="1"/>
  <c r="L3942" i="1"/>
  <c r="N3942" i="1"/>
  <c r="L3919" i="1"/>
  <c r="M3919" i="1"/>
  <c r="K3909" i="1"/>
  <c r="M3909" i="1"/>
  <c r="N3909" i="1"/>
  <c r="N3882" i="1"/>
  <c r="K3878" i="1"/>
  <c r="L3878" i="1"/>
  <c r="N3878" i="1"/>
  <c r="K3856" i="1"/>
  <c r="L3856" i="1"/>
  <c r="N3856" i="1"/>
  <c r="M3843" i="1"/>
  <c r="N3843" i="1"/>
  <c r="K3843" i="1"/>
  <c r="N3821" i="1"/>
  <c r="N3780" i="1"/>
  <c r="K3780" i="1"/>
  <c r="M3780" i="1"/>
  <c r="K3776" i="1"/>
  <c r="L3776" i="1"/>
  <c r="L3746" i="1"/>
  <c r="M3746" i="1"/>
  <c r="N3746" i="1"/>
  <c r="L3714" i="1"/>
  <c r="M3714" i="1"/>
  <c r="N3714" i="1"/>
  <c r="L3677" i="1"/>
  <c r="M3677" i="1"/>
  <c r="K3677" i="1"/>
  <c r="K3664" i="1"/>
  <c r="L3664" i="1"/>
  <c r="L3637" i="1"/>
  <c r="M3637" i="1"/>
  <c r="N3637" i="1"/>
  <c r="K3624" i="1"/>
  <c r="M3624" i="1"/>
  <c r="N3624" i="1"/>
  <c r="K3604" i="1"/>
  <c r="L3604" i="1"/>
  <c r="N3604" i="1"/>
  <c r="M3604" i="1"/>
  <c r="L3589" i="1"/>
  <c r="M3589" i="1"/>
  <c r="K3589" i="1"/>
  <c r="K3576" i="1"/>
  <c r="L3576" i="1"/>
  <c r="N3576" i="1"/>
  <c r="K3467" i="1"/>
  <c r="L3467" i="1"/>
  <c r="N3467" i="1"/>
  <c r="M3467" i="1"/>
  <c r="L3457" i="1"/>
  <c r="M3457" i="1"/>
  <c r="K3457" i="1"/>
  <c r="K3452" i="1"/>
  <c r="L3452" i="1"/>
  <c r="N3452" i="1"/>
  <c r="M3452" i="1"/>
  <c r="L3389" i="1"/>
  <c r="M3389" i="1"/>
  <c r="N3389" i="1"/>
  <c r="K3389" i="1"/>
  <c r="K3304" i="1"/>
  <c r="M3304" i="1"/>
  <c r="N3304" i="1"/>
  <c r="L3304" i="1"/>
  <c r="K2983" i="1"/>
  <c r="N2983" i="1"/>
  <c r="L2983" i="1"/>
  <c r="M2983" i="1"/>
  <c r="N2788" i="1"/>
  <c r="L2788" i="1"/>
  <c r="M2788" i="1"/>
  <c r="K2788" i="1"/>
  <c r="K4494" i="1"/>
  <c r="L4494" i="1"/>
  <c r="L4487" i="1"/>
  <c r="M4487" i="1"/>
  <c r="K4478" i="1"/>
  <c r="L4478" i="1"/>
  <c r="L4471" i="1"/>
  <c r="M4471" i="1"/>
  <c r="K4462" i="1"/>
  <c r="L4462" i="1"/>
  <c r="L4455" i="1"/>
  <c r="M4455" i="1"/>
  <c r="K4446" i="1"/>
  <c r="L4446" i="1"/>
  <c r="L4439" i="1"/>
  <c r="M4439" i="1"/>
  <c r="K4430" i="1"/>
  <c r="L4430" i="1"/>
  <c r="L4423" i="1"/>
  <c r="M4423" i="1"/>
  <c r="K4414" i="1"/>
  <c r="L4414" i="1"/>
  <c r="L4407" i="1"/>
  <c r="M4407" i="1"/>
  <c r="K4382" i="1"/>
  <c r="L4382" i="1"/>
  <c r="N4382" i="1"/>
  <c r="L4359" i="1"/>
  <c r="M4359" i="1"/>
  <c r="K4349" i="1"/>
  <c r="M4349" i="1"/>
  <c r="N4349" i="1"/>
  <c r="K4318" i="1"/>
  <c r="L4318" i="1"/>
  <c r="N4318" i="1"/>
  <c r="L4295" i="1"/>
  <c r="M4295" i="1"/>
  <c r="K4285" i="1"/>
  <c r="M4285" i="1"/>
  <c r="N4285" i="1"/>
  <c r="K4254" i="1"/>
  <c r="L4254" i="1"/>
  <c r="N4254" i="1"/>
  <c r="L4231" i="1"/>
  <c r="M4231" i="1"/>
  <c r="K4221" i="1"/>
  <c r="M4221" i="1"/>
  <c r="N4221" i="1"/>
  <c r="K4190" i="1"/>
  <c r="L4190" i="1"/>
  <c r="N4190" i="1"/>
  <c r="L4167" i="1"/>
  <c r="M4167" i="1"/>
  <c r="K4157" i="1"/>
  <c r="M4157" i="1"/>
  <c r="N4157" i="1"/>
  <c r="K4126" i="1"/>
  <c r="L4126" i="1"/>
  <c r="N4126" i="1"/>
  <c r="L4103" i="1"/>
  <c r="M4103" i="1"/>
  <c r="K4093" i="1"/>
  <c r="M4093" i="1"/>
  <c r="N4093" i="1"/>
  <c r="K4062" i="1"/>
  <c r="L4062" i="1"/>
  <c r="N4062" i="1"/>
  <c r="L4039" i="1"/>
  <c r="M4039" i="1"/>
  <c r="K4029" i="1"/>
  <c r="M4029" i="1"/>
  <c r="N4029" i="1"/>
  <c r="K3998" i="1"/>
  <c r="L3998" i="1"/>
  <c r="N3998" i="1"/>
  <c r="L3975" i="1"/>
  <c r="M3975" i="1"/>
  <c r="K3965" i="1"/>
  <c r="M3965" i="1"/>
  <c r="N3965" i="1"/>
  <c r="K3934" i="1"/>
  <c r="L3934" i="1"/>
  <c r="N3934" i="1"/>
  <c r="L3911" i="1"/>
  <c r="M3911" i="1"/>
  <c r="K3901" i="1"/>
  <c r="M3901" i="1"/>
  <c r="N3901" i="1"/>
  <c r="K3870" i="1"/>
  <c r="L3870" i="1"/>
  <c r="N3870" i="1"/>
  <c r="K3849" i="1"/>
  <c r="L3849" i="1"/>
  <c r="M3849" i="1"/>
  <c r="N3849" i="1"/>
  <c r="L3834" i="1"/>
  <c r="M3834" i="1"/>
  <c r="K3834" i="1"/>
  <c r="K3824" i="1"/>
  <c r="L3824" i="1"/>
  <c r="M3824" i="1"/>
  <c r="N3788" i="1"/>
  <c r="L3788" i="1"/>
  <c r="M3788" i="1"/>
  <c r="K3773" i="1"/>
  <c r="L3773" i="1"/>
  <c r="N3773" i="1"/>
  <c r="K3769" i="1"/>
  <c r="L3769" i="1"/>
  <c r="M3769" i="1"/>
  <c r="M3763" i="1"/>
  <c r="N3763" i="1"/>
  <c r="K3763" i="1"/>
  <c r="L3763" i="1"/>
  <c r="N3748" i="1"/>
  <c r="K3748" i="1"/>
  <c r="M3748" i="1"/>
  <c r="K3744" i="1"/>
  <c r="L3744" i="1"/>
  <c r="K3737" i="1"/>
  <c r="L3737" i="1"/>
  <c r="M3737" i="1"/>
  <c r="M3731" i="1"/>
  <c r="N3731" i="1"/>
  <c r="K3731" i="1"/>
  <c r="L3731" i="1"/>
  <c r="N3716" i="1"/>
  <c r="K3716" i="1"/>
  <c r="M3716" i="1"/>
  <c r="K3712" i="1"/>
  <c r="L3712" i="1"/>
  <c r="K3707" i="1"/>
  <c r="M3707" i="1"/>
  <c r="N3707" i="1"/>
  <c r="L3707" i="1"/>
  <c r="K3700" i="1"/>
  <c r="L3700" i="1"/>
  <c r="N3700" i="1"/>
  <c r="M3700" i="1"/>
  <c r="K3696" i="1"/>
  <c r="L3696" i="1"/>
  <c r="M3696" i="1"/>
  <c r="K3691" i="1"/>
  <c r="M3691" i="1"/>
  <c r="N3691" i="1"/>
  <c r="L3613" i="1"/>
  <c r="M3613" i="1"/>
  <c r="K3613" i="1"/>
  <c r="K3600" i="1"/>
  <c r="L3600" i="1"/>
  <c r="L3573" i="1"/>
  <c r="M3573" i="1"/>
  <c r="N3573" i="1"/>
  <c r="K3560" i="1"/>
  <c r="M3560" i="1"/>
  <c r="N3560" i="1"/>
  <c r="K3540" i="1"/>
  <c r="L3540" i="1"/>
  <c r="N3540" i="1"/>
  <c r="M3540" i="1"/>
  <c r="L3525" i="1"/>
  <c r="M3525" i="1"/>
  <c r="K3525" i="1"/>
  <c r="K3492" i="1"/>
  <c r="L3492" i="1"/>
  <c r="M3492" i="1"/>
  <c r="N3492" i="1"/>
  <c r="K3307" i="1"/>
  <c r="M3307" i="1"/>
  <c r="L3307" i="1"/>
  <c r="N3307" i="1"/>
  <c r="K3243" i="1"/>
  <c r="M3243" i="1"/>
  <c r="N3243" i="1"/>
  <c r="L3243" i="1"/>
  <c r="L3058" i="1"/>
  <c r="M3058" i="1"/>
  <c r="N3058" i="1"/>
  <c r="K3058" i="1"/>
  <c r="M2859" i="1"/>
  <c r="N2859" i="1"/>
  <c r="K2859" i="1"/>
  <c r="L2859" i="1"/>
  <c r="K2848" i="1"/>
  <c r="L2848" i="1"/>
  <c r="M2848" i="1"/>
  <c r="N2848" i="1"/>
  <c r="K2809" i="1"/>
  <c r="L2809" i="1"/>
  <c r="M2809" i="1"/>
  <c r="N2809" i="1"/>
  <c r="L2802" i="1"/>
  <c r="M2802" i="1"/>
  <c r="N2802" i="1"/>
  <c r="K2802" i="1"/>
  <c r="K4397" i="1"/>
  <c r="M4397" i="1"/>
  <c r="N4397" i="1"/>
  <c r="K4366" i="1"/>
  <c r="L4366" i="1"/>
  <c r="N4366" i="1"/>
  <c r="L4343" i="1"/>
  <c r="M4343" i="1"/>
  <c r="K4333" i="1"/>
  <c r="M4333" i="1"/>
  <c r="N4333" i="1"/>
  <c r="K4302" i="1"/>
  <c r="L4302" i="1"/>
  <c r="N4302" i="1"/>
  <c r="L4279" i="1"/>
  <c r="M4279" i="1"/>
  <c r="K4269" i="1"/>
  <c r="M4269" i="1"/>
  <c r="N4269" i="1"/>
  <c r="K4238" i="1"/>
  <c r="L4238" i="1"/>
  <c r="N4238" i="1"/>
  <c r="L4215" i="1"/>
  <c r="M4215" i="1"/>
  <c r="K4205" i="1"/>
  <c r="M4205" i="1"/>
  <c r="N4205" i="1"/>
  <c r="K4174" i="1"/>
  <c r="L4174" i="1"/>
  <c r="N4174" i="1"/>
  <c r="L4151" i="1"/>
  <c r="M4151" i="1"/>
  <c r="K4141" i="1"/>
  <c r="M4141" i="1"/>
  <c r="N4141" i="1"/>
  <c r="K4110" i="1"/>
  <c r="L4110" i="1"/>
  <c r="N4110" i="1"/>
  <c r="L4087" i="1"/>
  <c r="M4087" i="1"/>
  <c r="K4077" i="1"/>
  <c r="M4077" i="1"/>
  <c r="N4077" i="1"/>
  <c r="K4046" i="1"/>
  <c r="L4046" i="1"/>
  <c r="N4046" i="1"/>
  <c r="L4023" i="1"/>
  <c r="M4023" i="1"/>
  <c r="K4013" i="1"/>
  <c r="M4013" i="1"/>
  <c r="N4013" i="1"/>
  <c r="K3982" i="1"/>
  <c r="L3982" i="1"/>
  <c r="N3982" i="1"/>
  <c r="L3959" i="1"/>
  <c r="M3959" i="1"/>
  <c r="K3949" i="1"/>
  <c r="M3949" i="1"/>
  <c r="N3949" i="1"/>
  <c r="K3918" i="1"/>
  <c r="L3918" i="1"/>
  <c r="N3918" i="1"/>
  <c r="L3895" i="1"/>
  <c r="M3895" i="1"/>
  <c r="K3885" i="1"/>
  <c r="M3885" i="1"/>
  <c r="N3885" i="1"/>
  <c r="L3842" i="1"/>
  <c r="M3842" i="1"/>
  <c r="N3842" i="1"/>
  <c r="K3817" i="1"/>
  <c r="L3817" i="1"/>
  <c r="M3817" i="1"/>
  <c r="N3817" i="1"/>
  <c r="L3802" i="1"/>
  <c r="M3802" i="1"/>
  <c r="K3802" i="1"/>
  <c r="K3792" i="1"/>
  <c r="L3792" i="1"/>
  <c r="M3792" i="1"/>
  <c r="K3612" i="1"/>
  <c r="L3612" i="1"/>
  <c r="N3612" i="1"/>
  <c r="M3612" i="1"/>
  <c r="K3603" i="1"/>
  <c r="M3603" i="1"/>
  <c r="N3603" i="1"/>
  <c r="L3603" i="1"/>
  <c r="K3579" i="1"/>
  <c r="M3579" i="1"/>
  <c r="N3579" i="1"/>
  <c r="L3579" i="1"/>
  <c r="K3572" i="1"/>
  <c r="L3572" i="1"/>
  <c r="N3572" i="1"/>
  <c r="M3572" i="1"/>
  <c r="K3568" i="1"/>
  <c r="L3568" i="1"/>
  <c r="M3568" i="1"/>
  <c r="K3563" i="1"/>
  <c r="M3563" i="1"/>
  <c r="N3563" i="1"/>
  <c r="L3507" i="1"/>
  <c r="M3507" i="1"/>
  <c r="N3507" i="1"/>
  <c r="K3496" i="1"/>
  <c r="L3496" i="1"/>
  <c r="N3496" i="1"/>
  <c r="M3496" i="1"/>
  <c r="N3479" i="1"/>
  <c r="K3479" i="1"/>
  <c r="L3479" i="1"/>
  <c r="M3479" i="1"/>
  <c r="N3391" i="1"/>
  <c r="K3391" i="1"/>
  <c r="M3391" i="1"/>
  <c r="K3371" i="1"/>
  <c r="M3371" i="1"/>
  <c r="N3371" i="1"/>
  <c r="L3371" i="1"/>
  <c r="K3332" i="1"/>
  <c r="L3332" i="1"/>
  <c r="N3332" i="1"/>
  <c r="M3332" i="1"/>
  <c r="K3323" i="1"/>
  <c r="M3323" i="1"/>
  <c r="L3323" i="1"/>
  <c r="N3323" i="1"/>
  <c r="L3141" i="1"/>
  <c r="M3141" i="1"/>
  <c r="K3141" i="1"/>
  <c r="N3141" i="1"/>
  <c r="L3122" i="1"/>
  <c r="M3122" i="1"/>
  <c r="K3122" i="1"/>
  <c r="N3122" i="1"/>
  <c r="K3071" i="1"/>
  <c r="M3071" i="1"/>
  <c r="N3071" i="1"/>
  <c r="N2986" i="1"/>
  <c r="M2986" i="1"/>
  <c r="K2986" i="1"/>
  <c r="L2986" i="1"/>
  <c r="M2890" i="1"/>
  <c r="N2890" i="1"/>
  <c r="L2890" i="1"/>
  <c r="K2890" i="1"/>
  <c r="L4399" i="1"/>
  <c r="M4399" i="1"/>
  <c r="K4389" i="1"/>
  <c r="M4389" i="1"/>
  <c r="N4389" i="1"/>
  <c r="K4358" i="1"/>
  <c r="L4358" i="1"/>
  <c r="N4358" i="1"/>
  <c r="L4335" i="1"/>
  <c r="M4335" i="1"/>
  <c r="K4325" i="1"/>
  <c r="M4325" i="1"/>
  <c r="N4325" i="1"/>
  <c r="K4294" i="1"/>
  <c r="L4294" i="1"/>
  <c r="N4294" i="1"/>
  <c r="L4271" i="1"/>
  <c r="M4271" i="1"/>
  <c r="K4261" i="1"/>
  <c r="M4261" i="1"/>
  <c r="N4261" i="1"/>
  <c r="K4230" i="1"/>
  <c r="L4230" i="1"/>
  <c r="N4230" i="1"/>
  <c r="L4207" i="1"/>
  <c r="M4207" i="1"/>
  <c r="K4197" i="1"/>
  <c r="M4197" i="1"/>
  <c r="N4197" i="1"/>
  <c r="K4166" i="1"/>
  <c r="L4166" i="1"/>
  <c r="N4166" i="1"/>
  <c r="L4143" i="1"/>
  <c r="M4143" i="1"/>
  <c r="K4133" i="1"/>
  <c r="M4133" i="1"/>
  <c r="N4133" i="1"/>
  <c r="K4102" i="1"/>
  <c r="L4102" i="1"/>
  <c r="N4102" i="1"/>
  <c r="L4079" i="1"/>
  <c r="M4079" i="1"/>
  <c r="K4069" i="1"/>
  <c r="M4069" i="1"/>
  <c r="N4069" i="1"/>
  <c r="K4038" i="1"/>
  <c r="L4038" i="1"/>
  <c r="N4038" i="1"/>
  <c r="L4015" i="1"/>
  <c r="M4015" i="1"/>
  <c r="K4005" i="1"/>
  <c r="M4005" i="1"/>
  <c r="N4005" i="1"/>
  <c r="K3974" i="1"/>
  <c r="L3974" i="1"/>
  <c r="N3974" i="1"/>
  <c r="L3951" i="1"/>
  <c r="M3951" i="1"/>
  <c r="K3941" i="1"/>
  <c r="M3941" i="1"/>
  <c r="N3941" i="1"/>
  <c r="K3910" i="1"/>
  <c r="L3910" i="1"/>
  <c r="N3910" i="1"/>
  <c r="L3887" i="1"/>
  <c r="M3887" i="1"/>
  <c r="K3877" i="1"/>
  <c r="M3877" i="1"/>
  <c r="N3877" i="1"/>
  <c r="K3857" i="1"/>
  <c r="M3857" i="1"/>
  <c r="N3857" i="1"/>
  <c r="N3844" i="1"/>
  <c r="K3844" i="1"/>
  <c r="M3844" i="1"/>
  <c r="K3840" i="1"/>
  <c r="L3840" i="1"/>
  <c r="M3779" i="1"/>
  <c r="N3779" i="1"/>
  <c r="K3779" i="1"/>
  <c r="K3760" i="1"/>
  <c r="L3760" i="1"/>
  <c r="M3760" i="1"/>
  <c r="K3728" i="1"/>
  <c r="L3728" i="1"/>
  <c r="M3728" i="1"/>
  <c r="K3699" i="1"/>
  <c r="M3699" i="1"/>
  <c r="N3699" i="1"/>
  <c r="L3699" i="1"/>
  <c r="L3645" i="1"/>
  <c r="M3645" i="1"/>
  <c r="K3645" i="1"/>
  <c r="N3645" i="1"/>
  <c r="K3548" i="1"/>
  <c r="L3548" i="1"/>
  <c r="N3548" i="1"/>
  <c r="M3548" i="1"/>
  <c r="K3539" i="1"/>
  <c r="M3539" i="1"/>
  <c r="N3539" i="1"/>
  <c r="L3539" i="1"/>
  <c r="L3501" i="1"/>
  <c r="K3501" i="1"/>
  <c r="N3501" i="1"/>
  <c r="M3501" i="1"/>
  <c r="K3491" i="1"/>
  <c r="M3491" i="1"/>
  <c r="N3491" i="1"/>
  <c r="L3491" i="1"/>
  <c r="K3481" i="1"/>
  <c r="L3481" i="1"/>
  <c r="N3481" i="1"/>
  <c r="M3481" i="1"/>
  <c r="N3423" i="1"/>
  <c r="L3423" i="1"/>
  <c r="M3423" i="1"/>
  <c r="K3423" i="1"/>
  <c r="K3364" i="1"/>
  <c r="L3364" i="1"/>
  <c r="N3364" i="1"/>
  <c r="M3364" i="1"/>
  <c r="L3325" i="1"/>
  <c r="M3325" i="1"/>
  <c r="K3325" i="1"/>
  <c r="L3293" i="1"/>
  <c r="M3293" i="1"/>
  <c r="K3293" i="1"/>
  <c r="N3293" i="1"/>
  <c r="L3245" i="1"/>
  <c r="M3245" i="1"/>
  <c r="N3245" i="1"/>
  <c r="K3245" i="1"/>
  <c r="K3232" i="1"/>
  <c r="M3232" i="1"/>
  <c r="N3232" i="1"/>
  <c r="L3232" i="1"/>
  <c r="K3204" i="1"/>
  <c r="L3204" i="1"/>
  <c r="N3204" i="1"/>
  <c r="M3204" i="1"/>
  <c r="L3124" i="1"/>
  <c r="K3124" i="1"/>
  <c r="M3124" i="1"/>
  <c r="L3116" i="1"/>
  <c r="K3116" i="1"/>
  <c r="N3116" i="1"/>
  <c r="M3116" i="1"/>
  <c r="K3114" i="1"/>
  <c r="L3114" i="1"/>
  <c r="N3114" i="1"/>
  <c r="N3848" i="1"/>
  <c r="L3836" i="1"/>
  <c r="M3835" i="1"/>
  <c r="N3835" i="1"/>
  <c r="K3825" i="1"/>
  <c r="L3825" i="1"/>
  <c r="N3816" i="1"/>
  <c r="L3804" i="1"/>
  <c r="M3803" i="1"/>
  <c r="N3803" i="1"/>
  <c r="K3793" i="1"/>
  <c r="L3793" i="1"/>
  <c r="N3784" i="1"/>
  <c r="L3772" i="1"/>
  <c r="M3771" i="1"/>
  <c r="N3771" i="1"/>
  <c r="N3762" i="1"/>
  <c r="K3761" i="1"/>
  <c r="L3761" i="1"/>
  <c r="N3752" i="1"/>
  <c r="L3740" i="1"/>
  <c r="M3739" i="1"/>
  <c r="N3739" i="1"/>
  <c r="N3730" i="1"/>
  <c r="K3729" i="1"/>
  <c r="L3729" i="1"/>
  <c r="N3720" i="1"/>
  <c r="L3693" i="1"/>
  <c r="M3693" i="1"/>
  <c r="K3683" i="1"/>
  <c r="M3683" i="1"/>
  <c r="N3683" i="1"/>
  <c r="N3669" i="1"/>
  <c r="M3656" i="1"/>
  <c r="K3652" i="1"/>
  <c r="L3652" i="1"/>
  <c r="N3652" i="1"/>
  <c r="N3648" i="1"/>
  <c r="L3629" i="1"/>
  <c r="M3629" i="1"/>
  <c r="K3619" i="1"/>
  <c r="M3619" i="1"/>
  <c r="N3619" i="1"/>
  <c r="N3605" i="1"/>
  <c r="M3592" i="1"/>
  <c r="K3588" i="1"/>
  <c r="L3588" i="1"/>
  <c r="N3588" i="1"/>
  <c r="N3584" i="1"/>
  <c r="L3565" i="1"/>
  <c r="M3565" i="1"/>
  <c r="K3555" i="1"/>
  <c r="M3555" i="1"/>
  <c r="N3555" i="1"/>
  <c r="N3541" i="1"/>
  <c r="M3528" i="1"/>
  <c r="K3524" i="1"/>
  <c r="L3524" i="1"/>
  <c r="N3524" i="1"/>
  <c r="N3520" i="1"/>
  <c r="M3513" i="1"/>
  <c r="N3499" i="1"/>
  <c r="N3487" i="1"/>
  <c r="L3487" i="1"/>
  <c r="M3487" i="1"/>
  <c r="K3460" i="1"/>
  <c r="L3460" i="1"/>
  <c r="N3430" i="1"/>
  <c r="M3422" i="1"/>
  <c r="K3422" i="1"/>
  <c r="N3422" i="1"/>
  <c r="M3415" i="1"/>
  <c r="K3339" i="1"/>
  <c r="M3339" i="1"/>
  <c r="L3339" i="1"/>
  <c r="K3336" i="1"/>
  <c r="M3336" i="1"/>
  <c r="N3336" i="1"/>
  <c r="M3334" i="1"/>
  <c r="N3334" i="1"/>
  <c r="L3334" i="1"/>
  <c r="L3296" i="1"/>
  <c r="M3296" i="1"/>
  <c r="N3256" i="1"/>
  <c r="L3237" i="1"/>
  <c r="M3237" i="1"/>
  <c r="K3237" i="1"/>
  <c r="N3237" i="1"/>
  <c r="K3212" i="1"/>
  <c r="L3212" i="1"/>
  <c r="N3212" i="1"/>
  <c r="M3212" i="1"/>
  <c r="L3205" i="1"/>
  <c r="M3205" i="1"/>
  <c r="K3205" i="1"/>
  <c r="K3179" i="1"/>
  <c r="M3179" i="1"/>
  <c r="N3179" i="1"/>
  <c r="L3179" i="1"/>
  <c r="K3160" i="1"/>
  <c r="L3160" i="1"/>
  <c r="M3160" i="1"/>
  <c r="K3140" i="1"/>
  <c r="L3140" i="1"/>
  <c r="N3140" i="1"/>
  <c r="M3140" i="1"/>
  <c r="K3050" i="1"/>
  <c r="L3050" i="1"/>
  <c r="M3050" i="1"/>
  <c r="M2627" i="1"/>
  <c r="N2627" i="1"/>
  <c r="L2627" i="1"/>
  <c r="K2627" i="1"/>
  <c r="K2600" i="1"/>
  <c r="L2600" i="1"/>
  <c r="N2600" i="1"/>
  <c r="M2474" i="1"/>
  <c r="L2474" i="1"/>
  <c r="N2474" i="1"/>
  <c r="K2474" i="1"/>
  <c r="L3850" i="1"/>
  <c r="M3850" i="1"/>
  <c r="L3818" i="1"/>
  <c r="M3818" i="1"/>
  <c r="L3786" i="1"/>
  <c r="M3786" i="1"/>
  <c r="L3754" i="1"/>
  <c r="M3754" i="1"/>
  <c r="K3740" i="1"/>
  <c r="L3722" i="1"/>
  <c r="M3722" i="1"/>
  <c r="L3708" i="1"/>
  <c r="N3708" i="1"/>
  <c r="L3685" i="1"/>
  <c r="M3685" i="1"/>
  <c r="K3675" i="1"/>
  <c r="M3675" i="1"/>
  <c r="N3675" i="1"/>
  <c r="L3656" i="1"/>
  <c r="K3644" i="1"/>
  <c r="L3644" i="1"/>
  <c r="N3644" i="1"/>
  <c r="L3621" i="1"/>
  <c r="M3621" i="1"/>
  <c r="K3611" i="1"/>
  <c r="M3611" i="1"/>
  <c r="N3611" i="1"/>
  <c r="L3592" i="1"/>
  <c r="K3580" i="1"/>
  <c r="L3580" i="1"/>
  <c r="N3580" i="1"/>
  <c r="L3557" i="1"/>
  <c r="M3557" i="1"/>
  <c r="K3547" i="1"/>
  <c r="M3547" i="1"/>
  <c r="N3547" i="1"/>
  <c r="L3528" i="1"/>
  <c r="K3516" i="1"/>
  <c r="L3516" i="1"/>
  <c r="N3516" i="1"/>
  <c r="L3513" i="1"/>
  <c r="K3505" i="1"/>
  <c r="M3505" i="1"/>
  <c r="N3505" i="1"/>
  <c r="L3472" i="1"/>
  <c r="M3472" i="1"/>
  <c r="N3447" i="1"/>
  <c r="K3447" i="1"/>
  <c r="L3447" i="1"/>
  <c r="N3407" i="1"/>
  <c r="K3407" i="1"/>
  <c r="M3407" i="1"/>
  <c r="N3399" i="1"/>
  <c r="L3399" i="1"/>
  <c r="M3399" i="1"/>
  <c r="K3372" i="1"/>
  <c r="L3372" i="1"/>
  <c r="N3372" i="1"/>
  <c r="M3372" i="1"/>
  <c r="K3220" i="1"/>
  <c r="L3220" i="1"/>
  <c r="N3220" i="1"/>
  <c r="K3192" i="1"/>
  <c r="L3192" i="1"/>
  <c r="L3165" i="1"/>
  <c r="M3165" i="1"/>
  <c r="K3165" i="1"/>
  <c r="K3152" i="1"/>
  <c r="L3152" i="1"/>
  <c r="N3152" i="1"/>
  <c r="K3147" i="1"/>
  <c r="M3147" i="1"/>
  <c r="N3147" i="1"/>
  <c r="L3147" i="1"/>
  <c r="K3082" i="1"/>
  <c r="L3082" i="1"/>
  <c r="N3082" i="1"/>
  <c r="M3082" i="1"/>
  <c r="M3041" i="1"/>
  <c r="K3041" i="1"/>
  <c r="L3041" i="1"/>
  <c r="L3024" i="1"/>
  <c r="K3024" i="1"/>
  <c r="M3024" i="1"/>
  <c r="K3019" i="1"/>
  <c r="L3019" i="1"/>
  <c r="N3019" i="1"/>
  <c r="L2995" i="1"/>
  <c r="K2995" i="1"/>
  <c r="M2995" i="1"/>
  <c r="N2995" i="1"/>
  <c r="K2934" i="1"/>
  <c r="N2934" i="1"/>
  <c r="M2934" i="1"/>
  <c r="L2934" i="1"/>
  <c r="M2894" i="1"/>
  <c r="K2894" i="1"/>
  <c r="L2894" i="1"/>
  <c r="L2634" i="1"/>
  <c r="M2634" i="1"/>
  <c r="N2634" i="1"/>
  <c r="K2634" i="1"/>
  <c r="N2612" i="1"/>
  <c r="K2612" i="1"/>
  <c r="M2612" i="1"/>
  <c r="L2612" i="1"/>
  <c r="L2479" i="1"/>
  <c r="M2479" i="1"/>
  <c r="N2479" i="1"/>
  <c r="K2479" i="1"/>
  <c r="K2371" i="1"/>
  <c r="L2371" i="1"/>
  <c r="N2371" i="1"/>
  <c r="M2371" i="1"/>
  <c r="L2332" i="1"/>
  <c r="M2332" i="1"/>
  <c r="K2332" i="1"/>
  <c r="N2332" i="1"/>
  <c r="K2323" i="1"/>
  <c r="L2323" i="1"/>
  <c r="N2323" i="1"/>
  <c r="M2323" i="1"/>
  <c r="L3826" i="1"/>
  <c r="M3826" i="1"/>
  <c r="L3794" i="1"/>
  <c r="M3794" i="1"/>
  <c r="L3762" i="1"/>
  <c r="M3762" i="1"/>
  <c r="L3730" i="1"/>
  <c r="M3730" i="1"/>
  <c r="K3692" i="1"/>
  <c r="L3692" i="1"/>
  <c r="N3692" i="1"/>
  <c r="L3669" i="1"/>
  <c r="M3669" i="1"/>
  <c r="K3659" i="1"/>
  <c r="M3659" i="1"/>
  <c r="N3659" i="1"/>
  <c r="K3628" i="1"/>
  <c r="L3628" i="1"/>
  <c r="N3628" i="1"/>
  <c r="L3605" i="1"/>
  <c r="M3605" i="1"/>
  <c r="K3595" i="1"/>
  <c r="M3595" i="1"/>
  <c r="N3595" i="1"/>
  <c r="K3564" i="1"/>
  <c r="L3564" i="1"/>
  <c r="N3564" i="1"/>
  <c r="L3541" i="1"/>
  <c r="M3541" i="1"/>
  <c r="K3531" i="1"/>
  <c r="M3531" i="1"/>
  <c r="N3531" i="1"/>
  <c r="M3486" i="1"/>
  <c r="K3486" i="1"/>
  <c r="N3486" i="1"/>
  <c r="L3453" i="1"/>
  <c r="M3453" i="1"/>
  <c r="N3453" i="1"/>
  <c r="M3430" i="1"/>
  <c r="K3430" i="1"/>
  <c r="K3428" i="1"/>
  <c r="L3428" i="1"/>
  <c r="M3428" i="1"/>
  <c r="N3415" i="1"/>
  <c r="K3415" i="1"/>
  <c r="L3413" i="1"/>
  <c r="K3413" i="1"/>
  <c r="M3413" i="1"/>
  <c r="K3403" i="1"/>
  <c r="L3403" i="1"/>
  <c r="N3403" i="1"/>
  <c r="M3390" i="1"/>
  <c r="N3390" i="1"/>
  <c r="K3390" i="1"/>
  <c r="K3380" i="1"/>
  <c r="L3380" i="1"/>
  <c r="N3380" i="1"/>
  <c r="K3360" i="1"/>
  <c r="L3360" i="1"/>
  <c r="N3360" i="1"/>
  <c r="M3310" i="1"/>
  <c r="N3310" i="1"/>
  <c r="K3310" i="1"/>
  <c r="K3300" i="1"/>
  <c r="L3300" i="1"/>
  <c r="N3300" i="1"/>
  <c r="K3284" i="1"/>
  <c r="L3284" i="1"/>
  <c r="N3284" i="1"/>
  <c r="K3256" i="1"/>
  <c r="L3256" i="1"/>
  <c r="L3229" i="1"/>
  <c r="M3229" i="1"/>
  <c r="K3229" i="1"/>
  <c r="K3216" i="1"/>
  <c r="L3216" i="1"/>
  <c r="N3216" i="1"/>
  <c r="K3211" i="1"/>
  <c r="M3211" i="1"/>
  <c r="N3211" i="1"/>
  <c r="L3211" i="1"/>
  <c r="L3181" i="1"/>
  <c r="M3181" i="1"/>
  <c r="N3181" i="1"/>
  <c r="L3068" i="1"/>
  <c r="M3068" i="1"/>
  <c r="N3068" i="1"/>
  <c r="K3068" i="1"/>
  <c r="L3043" i="1"/>
  <c r="M3043" i="1"/>
  <c r="K3043" i="1"/>
  <c r="L3040" i="1"/>
  <c r="M3040" i="1"/>
  <c r="N3040" i="1"/>
  <c r="K3040" i="1"/>
  <c r="K2959" i="1"/>
  <c r="L2959" i="1"/>
  <c r="M2959" i="1"/>
  <c r="L2698" i="1"/>
  <c r="M2698" i="1"/>
  <c r="N2698" i="1"/>
  <c r="K2698" i="1"/>
  <c r="K2664" i="1"/>
  <c r="L2664" i="1"/>
  <c r="N2664" i="1"/>
  <c r="M2664" i="1"/>
  <c r="K2468" i="1"/>
  <c r="L2468" i="1"/>
  <c r="M2468" i="1"/>
  <c r="N2468" i="1"/>
  <c r="M2402" i="1"/>
  <c r="N2402" i="1"/>
  <c r="K2402" i="1"/>
  <c r="L2402" i="1"/>
  <c r="M3851" i="1"/>
  <c r="N3851" i="1"/>
  <c r="K3841" i="1"/>
  <c r="L3841" i="1"/>
  <c r="M3819" i="1"/>
  <c r="N3819" i="1"/>
  <c r="K3809" i="1"/>
  <c r="L3809" i="1"/>
  <c r="M3787" i="1"/>
  <c r="N3787" i="1"/>
  <c r="K3777" i="1"/>
  <c r="L3777" i="1"/>
  <c r="M3755" i="1"/>
  <c r="N3755" i="1"/>
  <c r="K3745" i="1"/>
  <c r="L3745" i="1"/>
  <c r="M3723" i="1"/>
  <c r="N3723" i="1"/>
  <c r="K3684" i="1"/>
  <c r="L3684" i="1"/>
  <c r="N3684" i="1"/>
  <c r="L3661" i="1"/>
  <c r="M3661" i="1"/>
  <c r="K3651" i="1"/>
  <c r="M3651" i="1"/>
  <c r="N3651" i="1"/>
  <c r="K3620" i="1"/>
  <c r="L3620" i="1"/>
  <c r="N3620" i="1"/>
  <c r="L3597" i="1"/>
  <c r="M3597" i="1"/>
  <c r="K3587" i="1"/>
  <c r="M3587" i="1"/>
  <c r="N3587" i="1"/>
  <c r="K3556" i="1"/>
  <c r="L3556" i="1"/>
  <c r="N3556" i="1"/>
  <c r="L3533" i="1"/>
  <c r="M3533" i="1"/>
  <c r="K3523" i="1"/>
  <c r="M3523" i="1"/>
  <c r="N3523" i="1"/>
  <c r="N3511" i="1"/>
  <c r="K3511" i="1"/>
  <c r="L3511" i="1"/>
  <c r="N3471" i="1"/>
  <c r="K3471" i="1"/>
  <c r="M3471" i="1"/>
  <c r="L3443" i="1"/>
  <c r="M3443" i="1"/>
  <c r="M3438" i="1"/>
  <c r="L3438" i="1"/>
  <c r="N3438" i="1"/>
  <c r="K3396" i="1"/>
  <c r="L3396" i="1"/>
  <c r="M3396" i="1"/>
  <c r="N3396" i="1"/>
  <c r="M3374" i="1"/>
  <c r="N3374" i="1"/>
  <c r="K3374" i="1"/>
  <c r="K3340" i="1"/>
  <c r="L3340" i="1"/>
  <c r="N3340" i="1"/>
  <c r="M3340" i="1"/>
  <c r="L3317" i="1"/>
  <c r="M3317" i="1"/>
  <c r="N3317" i="1"/>
  <c r="K3288" i="1"/>
  <c r="L3288" i="1"/>
  <c r="M3288" i="1"/>
  <c r="K3268" i="1"/>
  <c r="L3268" i="1"/>
  <c r="N3268" i="1"/>
  <c r="M3268" i="1"/>
  <c r="K3187" i="1"/>
  <c r="M3187" i="1"/>
  <c r="N3187" i="1"/>
  <c r="K3171" i="1"/>
  <c r="M3171" i="1"/>
  <c r="N3171" i="1"/>
  <c r="L3171" i="1"/>
  <c r="K3168" i="1"/>
  <c r="M3168" i="1"/>
  <c r="N3168" i="1"/>
  <c r="M3117" i="1"/>
  <c r="L3117" i="1"/>
  <c r="N3117" i="1"/>
  <c r="K3117" i="1"/>
  <c r="M3109" i="1"/>
  <c r="K3109" i="1"/>
  <c r="L3109" i="1"/>
  <c r="N3109" i="1"/>
  <c r="N3094" i="1"/>
  <c r="K3094" i="1"/>
  <c r="L3094" i="1"/>
  <c r="M3094" i="1"/>
  <c r="M3035" i="1"/>
  <c r="K3035" i="1"/>
  <c r="L3035" i="1"/>
  <c r="M2961" i="1"/>
  <c r="L2961" i="1"/>
  <c r="N2961" i="1"/>
  <c r="K2961" i="1"/>
  <c r="N2852" i="1"/>
  <c r="L2852" i="1"/>
  <c r="M2852" i="1"/>
  <c r="K2852" i="1"/>
  <c r="K2793" i="1"/>
  <c r="L2793" i="1"/>
  <c r="M2793" i="1"/>
  <c r="N2793" i="1"/>
  <c r="L2722" i="1"/>
  <c r="M2722" i="1"/>
  <c r="N2722" i="1"/>
  <c r="K2722" i="1"/>
  <c r="K2616" i="1"/>
  <c r="L2616" i="1"/>
  <c r="M2616" i="1"/>
  <c r="N2616" i="1"/>
  <c r="L2543" i="1"/>
  <c r="M2543" i="1"/>
  <c r="N2543" i="1"/>
  <c r="K2543" i="1"/>
  <c r="L2404" i="1"/>
  <c r="K2404" i="1"/>
  <c r="M2404" i="1"/>
  <c r="N2404" i="1"/>
  <c r="L2190" i="1"/>
  <c r="M2190" i="1"/>
  <c r="N2190" i="1"/>
  <c r="K2190" i="1"/>
  <c r="L3713" i="1"/>
  <c r="M3706" i="1"/>
  <c r="L3705" i="1"/>
  <c r="M3698" i="1"/>
  <c r="L3697" i="1"/>
  <c r="M3690" i="1"/>
  <c r="L3689" i="1"/>
  <c r="M3682" i="1"/>
  <c r="L3681" i="1"/>
  <c r="M3674" i="1"/>
  <c r="L3673" i="1"/>
  <c r="M3666" i="1"/>
  <c r="L3665" i="1"/>
  <c r="M3658" i="1"/>
  <c r="L3657" i="1"/>
  <c r="M3650" i="1"/>
  <c r="L3649" i="1"/>
  <c r="M3642" i="1"/>
  <c r="L3641" i="1"/>
  <c r="M3634" i="1"/>
  <c r="L3633" i="1"/>
  <c r="M3626" i="1"/>
  <c r="L3625" i="1"/>
  <c r="M3618" i="1"/>
  <c r="L3617" i="1"/>
  <c r="M3610" i="1"/>
  <c r="L3609" i="1"/>
  <c r="M3602" i="1"/>
  <c r="L3601" i="1"/>
  <c r="M3594" i="1"/>
  <c r="L3593" i="1"/>
  <c r="M3586" i="1"/>
  <c r="L3585" i="1"/>
  <c r="M3578" i="1"/>
  <c r="L3577" i="1"/>
  <c r="M3570" i="1"/>
  <c r="L3569" i="1"/>
  <c r="M3562" i="1"/>
  <c r="L3561" i="1"/>
  <c r="M3554" i="1"/>
  <c r="L3553" i="1"/>
  <c r="M3546" i="1"/>
  <c r="L3545" i="1"/>
  <c r="M3538" i="1"/>
  <c r="L3537" i="1"/>
  <c r="M3530" i="1"/>
  <c r="L3529" i="1"/>
  <c r="M3522" i="1"/>
  <c r="L3521" i="1"/>
  <c r="M3515" i="1"/>
  <c r="N3510" i="1"/>
  <c r="L3504" i="1"/>
  <c r="M3500" i="1"/>
  <c r="M3495" i="1"/>
  <c r="L3489" i="1"/>
  <c r="M3485" i="1"/>
  <c r="M3480" i="1"/>
  <c r="N3476" i="1"/>
  <c r="L3475" i="1"/>
  <c r="L3470" i="1"/>
  <c r="M3465" i="1"/>
  <c r="N3461" i="1"/>
  <c r="L3455" i="1"/>
  <c r="M3451" i="1"/>
  <c r="N3446" i="1"/>
  <c r="L3440" i="1"/>
  <c r="M3436" i="1"/>
  <c r="M3431" i="1"/>
  <c r="L3425" i="1"/>
  <c r="M3421" i="1"/>
  <c r="M3416" i="1"/>
  <c r="N3412" i="1"/>
  <c r="L3411" i="1"/>
  <c r="L3406" i="1"/>
  <c r="N3395" i="1"/>
  <c r="N3381" i="1"/>
  <c r="L3368" i="1"/>
  <c r="M3358" i="1"/>
  <c r="N3358" i="1"/>
  <c r="K3356" i="1"/>
  <c r="L3356" i="1"/>
  <c r="N3356" i="1"/>
  <c r="L3350" i="1"/>
  <c r="K3347" i="1"/>
  <c r="M3347" i="1"/>
  <c r="L3344" i="1"/>
  <c r="N3333" i="1"/>
  <c r="L3318" i="1"/>
  <c r="K3315" i="1"/>
  <c r="M3315" i="1"/>
  <c r="L3312" i="1"/>
  <c r="N3301" i="1"/>
  <c r="K3292" i="1"/>
  <c r="L3292" i="1"/>
  <c r="N3292" i="1"/>
  <c r="N3277" i="1"/>
  <c r="N3272" i="1"/>
  <c r="M3264" i="1"/>
  <c r="K3259" i="1"/>
  <c r="M3259" i="1"/>
  <c r="N3259" i="1"/>
  <c r="L3253" i="1"/>
  <c r="M3253" i="1"/>
  <c r="K3228" i="1"/>
  <c r="L3228" i="1"/>
  <c r="N3228" i="1"/>
  <c r="N3213" i="1"/>
  <c r="N3208" i="1"/>
  <c r="M3200" i="1"/>
  <c r="K3195" i="1"/>
  <c r="M3195" i="1"/>
  <c r="N3195" i="1"/>
  <c r="L3189" i="1"/>
  <c r="M3189" i="1"/>
  <c r="K3164" i="1"/>
  <c r="L3164" i="1"/>
  <c r="N3164" i="1"/>
  <c r="N3149" i="1"/>
  <c r="N3144" i="1"/>
  <c r="M3136" i="1"/>
  <c r="K3131" i="1"/>
  <c r="M3131" i="1"/>
  <c r="N3131" i="1"/>
  <c r="M3128" i="1"/>
  <c r="K3120" i="1"/>
  <c r="M3120" i="1"/>
  <c r="N3120" i="1"/>
  <c r="L3087" i="1"/>
  <c r="M3087" i="1"/>
  <c r="M3077" i="1"/>
  <c r="K3077" i="1"/>
  <c r="L3077" i="1"/>
  <c r="N3075" i="1"/>
  <c r="N3064" i="1"/>
  <c r="L2992" i="1"/>
  <c r="M2992" i="1"/>
  <c r="K2992" i="1"/>
  <c r="N2987" i="1"/>
  <c r="N2975" i="1"/>
  <c r="L2916" i="1"/>
  <c r="K2916" i="1"/>
  <c r="M2916" i="1"/>
  <c r="N2868" i="1"/>
  <c r="K2868" i="1"/>
  <c r="M2868" i="1"/>
  <c r="L2868" i="1"/>
  <c r="K2856" i="1"/>
  <c r="L2856" i="1"/>
  <c r="N2856" i="1"/>
  <c r="M2795" i="1"/>
  <c r="N2795" i="1"/>
  <c r="L2795" i="1"/>
  <c r="N2780" i="1"/>
  <c r="M2780" i="1"/>
  <c r="K2780" i="1"/>
  <c r="L2780" i="1"/>
  <c r="K2745" i="1"/>
  <c r="L2745" i="1"/>
  <c r="M2745" i="1"/>
  <c r="N2745" i="1"/>
  <c r="N2700" i="1"/>
  <c r="M2700" i="1"/>
  <c r="K2700" i="1"/>
  <c r="L2700" i="1"/>
  <c r="K2561" i="1"/>
  <c r="L2561" i="1"/>
  <c r="M2561" i="1"/>
  <c r="M2555" i="1"/>
  <c r="N2555" i="1"/>
  <c r="K2555" i="1"/>
  <c r="K2463" i="1"/>
  <c r="L2463" i="1"/>
  <c r="N2463" i="1"/>
  <c r="M2463" i="1"/>
  <c r="L2436" i="1"/>
  <c r="K2436" i="1"/>
  <c r="M2436" i="1"/>
  <c r="N2436" i="1"/>
  <c r="K2121" i="1"/>
  <c r="L2121" i="1"/>
  <c r="N2121" i="1"/>
  <c r="M2121" i="1"/>
  <c r="M2084" i="1"/>
  <c r="K2084" i="1"/>
  <c r="L2084" i="1"/>
  <c r="N2084" i="1"/>
  <c r="K1997" i="1"/>
  <c r="L1997" i="1"/>
  <c r="N1997" i="1"/>
  <c r="M1997" i="1"/>
  <c r="L3510" i="1"/>
  <c r="L3500" i="1"/>
  <c r="L3495" i="1"/>
  <c r="K3485" i="1"/>
  <c r="M3476" i="1"/>
  <c r="K3470" i="1"/>
  <c r="M3461" i="1"/>
  <c r="K3455" i="1"/>
  <c r="L3446" i="1"/>
  <c r="L3436" i="1"/>
  <c r="L3431" i="1"/>
  <c r="K3421" i="1"/>
  <c r="M3412" i="1"/>
  <c r="K3406" i="1"/>
  <c r="L3397" i="1"/>
  <c r="M3397" i="1"/>
  <c r="M3395" i="1"/>
  <c r="K3387" i="1"/>
  <c r="M3387" i="1"/>
  <c r="L3365" i="1"/>
  <c r="M3365" i="1"/>
  <c r="L3341" i="1"/>
  <c r="M3341" i="1"/>
  <c r="M3326" i="1"/>
  <c r="N3326" i="1"/>
  <c r="K3324" i="1"/>
  <c r="L3324" i="1"/>
  <c r="N3324" i="1"/>
  <c r="L3309" i="1"/>
  <c r="M3309" i="1"/>
  <c r="M3272" i="1"/>
  <c r="K3267" i="1"/>
  <c r="M3267" i="1"/>
  <c r="N3267" i="1"/>
  <c r="L3264" i="1"/>
  <c r="L3261" i="1"/>
  <c r="M3261" i="1"/>
  <c r="K3236" i="1"/>
  <c r="L3236" i="1"/>
  <c r="N3236" i="1"/>
  <c r="M3208" i="1"/>
  <c r="K3203" i="1"/>
  <c r="M3203" i="1"/>
  <c r="N3203" i="1"/>
  <c r="L3200" i="1"/>
  <c r="L3197" i="1"/>
  <c r="M3197" i="1"/>
  <c r="K3172" i="1"/>
  <c r="L3172" i="1"/>
  <c r="N3172" i="1"/>
  <c r="M3144" i="1"/>
  <c r="K3139" i="1"/>
  <c r="M3139" i="1"/>
  <c r="N3139" i="1"/>
  <c r="L3136" i="1"/>
  <c r="L3133" i="1"/>
  <c r="M3133" i="1"/>
  <c r="L3128" i="1"/>
  <c r="K3106" i="1"/>
  <c r="M3106" i="1"/>
  <c r="N3106" i="1"/>
  <c r="K3067" i="1"/>
  <c r="L3067" i="1"/>
  <c r="N3067" i="1"/>
  <c r="M3064" i="1"/>
  <c r="K3056" i="1"/>
  <c r="M3056" i="1"/>
  <c r="N3056" i="1"/>
  <c r="K3039" i="1"/>
  <c r="L3039" i="1"/>
  <c r="N3039" i="1"/>
  <c r="M2977" i="1"/>
  <c r="L2977" i="1"/>
  <c r="N2977" i="1"/>
  <c r="N2962" i="1"/>
  <c r="L2962" i="1"/>
  <c r="K2962" i="1"/>
  <c r="L2960" i="1"/>
  <c r="K2960" i="1"/>
  <c r="N2960" i="1"/>
  <c r="N2922" i="1"/>
  <c r="M2922" i="1"/>
  <c r="K2922" i="1"/>
  <c r="L2922" i="1"/>
  <c r="K2817" i="1"/>
  <c r="L2817" i="1"/>
  <c r="M2817" i="1"/>
  <c r="M2811" i="1"/>
  <c r="N2811" i="1"/>
  <c r="K2811" i="1"/>
  <c r="N2804" i="1"/>
  <c r="K2804" i="1"/>
  <c r="M2804" i="1"/>
  <c r="K2768" i="1"/>
  <c r="L2768" i="1"/>
  <c r="M2768" i="1"/>
  <c r="M2619" i="1"/>
  <c r="N2619" i="1"/>
  <c r="K2619" i="1"/>
  <c r="L2619" i="1"/>
  <c r="N2483" i="1"/>
  <c r="K2483" i="1"/>
  <c r="L2483" i="1"/>
  <c r="M2483" i="1"/>
  <c r="K2387" i="1"/>
  <c r="L2387" i="1"/>
  <c r="N2387" i="1"/>
  <c r="M2387" i="1"/>
  <c r="K2359" i="1"/>
  <c r="L2359" i="1"/>
  <c r="M2359" i="1"/>
  <c r="N2359" i="1"/>
  <c r="K2346" i="1"/>
  <c r="M2346" i="1"/>
  <c r="N2346" i="1"/>
  <c r="L2346" i="1"/>
  <c r="N2160" i="1"/>
  <c r="L2160" i="1"/>
  <c r="M2160" i="1"/>
  <c r="K2160" i="1"/>
  <c r="L3381" i="1"/>
  <c r="M3381" i="1"/>
  <c r="M3350" i="1"/>
  <c r="N3350" i="1"/>
  <c r="K3348" i="1"/>
  <c r="L3348" i="1"/>
  <c r="N3348" i="1"/>
  <c r="L3333" i="1"/>
  <c r="M3333" i="1"/>
  <c r="M3318" i="1"/>
  <c r="N3318" i="1"/>
  <c r="K3316" i="1"/>
  <c r="L3316" i="1"/>
  <c r="N3316" i="1"/>
  <c r="L3301" i="1"/>
  <c r="M3301" i="1"/>
  <c r="K3283" i="1"/>
  <c r="M3283" i="1"/>
  <c r="N3283" i="1"/>
  <c r="L3277" i="1"/>
  <c r="M3277" i="1"/>
  <c r="K3252" i="1"/>
  <c r="L3252" i="1"/>
  <c r="N3252" i="1"/>
  <c r="K3219" i="1"/>
  <c r="M3219" i="1"/>
  <c r="N3219" i="1"/>
  <c r="L3213" i="1"/>
  <c r="M3213" i="1"/>
  <c r="K3188" i="1"/>
  <c r="L3188" i="1"/>
  <c r="N3188" i="1"/>
  <c r="K3155" i="1"/>
  <c r="M3155" i="1"/>
  <c r="N3155" i="1"/>
  <c r="L3149" i="1"/>
  <c r="M3149" i="1"/>
  <c r="K3111" i="1"/>
  <c r="L3111" i="1"/>
  <c r="N3111" i="1"/>
  <c r="M3101" i="1"/>
  <c r="K3101" i="1"/>
  <c r="N3101" i="1"/>
  <c r="K3096" i="1"/>
  <c r="L3096" i="1"/>
  <c r="N3096" i="1"/>
  <c r="K3075" i="1"/>
  <c r="L3075" i="1"/>
  <c r="N3062" i="1"/>
  <c r="K3062" i="1"/>
  <c r="L3062" i="1"/>
  <c r="L3052" i="1"/>
  <c r="K3052" i="1"/>
  <c r="N3052" i="1"/>
  <c r="L3032" i="1"/>
  <c r="M3032" i="1"/>
  <c r="N3032" i="1"/>
  <c r="N3010" i="1"/>
  <c r="L3010" i="1"/>
  <c r="K3010" i="1"/>
  <c r="M2987" i="1"/>
  <c r="K2987" i="1"/>
  <c r="K2979" i="1"/>
  <c r="L2979" i="1"/>
  <c r="N2979" i="1"/>
  <c r="K2975" i="1"/>
  <c r="L2975" i="1"/>
  <c r="K2967" i="1"/>
  <c r="N2967" i="1"/>
  <c r="L2967" i="1"/>
  <c r="M2967" i="1"/>
  <c r="M2908" i="1"/>
  <c r="K2908" i="1"/>
  <c r="L2908" i="1"/>
  <c r="K2881" i="1"/>
  <c r="L2881" i="1"/>
  <c r="M2881" i="1"/>
  <c r="N2881" i="1"/>
  <c r="K2872" i="1"/>
  <c r="L2872" i="1"/>
  <c r="M2872" i="1"/>
  <c r="K2833" i="1"/>
  <c r="L2833" i="1"/>
  <c r="M2833" i="1"/>
  <c r="N2833" i="1"/>
  <c r="K2704" i="1"/>
  <c r="L2704" i="1"/>
  <c r="N2704" i="1"/>
  <c r="L2586" i="1"/>
  <c r="M2586" i="1"/>
  <c r="N2586" i="1"/>
  <c r="K2586" i="1"/>
  <c r="N2572" i="1"/>
  <c r="M2572" i="1"/>
  <c r="K2572" i="1"/>
  <c r="K2503" i="1"/>
  <c r="L2503" i="1"/>
  <c r="M2503" i="1"/>
  <c r="N2503" i="1"/>
  <c r="K2202" i="1"/>
  <c r="M2202" i="1"/>
  <c r="N2202" i="1"/>
  <c r="L2202" i="1"/>
  <c r="K2141" i="1"/>
  <c r="M2141" i="1"/>
  <c r="N2141" i="1"/>
  <c r="M3398" i="1"/>
  <c r="N3398" i="1"/>
  <c r="K3388" i="1"/>
  <c r="L3388" i="1"/>
  <c r="K3379" i="1"/>
  <c r="M3379" i="1"/>
  <c r="L3357" i="1"/>
  <c r="M3357" i="1"/>
  <c r="K3331" i="1"/>
  <c r="M3331" i="1"/>
  <c r="K3299" i="1"/>
  <c r="M3299" i="1"/>
  <c r="K3291" i="1"/>
  <c r="M3291" i="1"/>
  <c r="N3291" i="1"/>
  <c r="L3285" i="1"/>
  <c r="M3285" i="1"/>
  <c r="K3260" i="1"/>
  <c r="L3260" i="1"/>
  <c r="N3260" i="1"/>
  <c r="K3227" i="1"/>
  <c r="M3227" i="1"/>
  <c r="N3227" i="1"/>
  <c r="L3221" i="1"/>
  <c r="M3221" i="1"/>
  <c r="K3196" i="1"/>
  <c r="L3196" i="1"/>
  <c r="N3196" i="1"/>
  <c r="K3163" i="1"/>
  <c r="M3163" i="1"/>
  <c r="N3163" i="1"/>
  <c r="L3157" i="1"/>
  <c r="M3157" i="1"/>
  <c r="K3132" i="1"/>
  <c r="L3132" i="1"/>
  <c r="N3132" i="1"/>
  <c r="N3086" i="1"/>
  <c r="K3086" i="1"/>
  <c r="M3086" i="1"/>
  <c r="L3072" i="1"/>
  <c r="M3072" i="1"/>
  <c r="K3047" i="1"/>
  <c r="L3047" i="1"/>
  <c r="N3047" i="1"/>
  <c r="L3030" i="1"/>
  <c r="K3030" i="1"/>
  <c r="K3027" i="1"/>
  <c r="L3027" i="1"/>
  <c r="N3027" i="1"/>
  <c r="N2998" i="1"/>
  <c r="K2998" i="1"/>
  <c r="L2998" i="1"/>
  <c r="K2991" i="1"/>
  <c r="M2991" i="1"/>
  <c r="L2991" i="1"/>
  <c r="M2972" i="1"/>
  <c r="K2972" i="1"/>
  <c r="N2972" i="1"/>
  <c r="L2931" i="1"/>
  <c r="M2931" i="1"/>
  <c r="N2931" i="1"/>
  <c r="L2842" i="1"/>
  <c r="M2842" i="1"/>
  <c r="N2842" i="1"/>
  <c r="K2842" i="1"/>
  <c r="N2828" i="1"/>
  <c r="M2828" i="1"/>
  <c r="K2828" i="1"/>
  <c r="L2786" i="1"/>
  <c r="M2786" i="1"/>
  <c r="N2786" i="1"/>
  <c r="K2786" i="1"/>
  <c r="K2720" i="1"/>
  <c r="L2720" i="1"/>
  <c r="M2720" i="1"/>
  <c r="N2720" i="1"/>
  <c r="L2650" i="1"/>
  <c r="M2650" i="1"/>
  <c r="N2650" i="1"/>
  <c r="K2650" i="1"/>
  <c r="M2643" i="1"/>
  <c r="N2643" i="1"/>
  <c r="K2643" i="1"/>
  <c r="L2643" i="1"/>
  <c r="N2596" i="1"/>
  <c r="L2596" i="1"/>
  <c r="M2596" i="1"/>
  <c r="K2596" i="1"/>
  <c r="M2533" i="1"/>
  <c r="N2533" i="1"/>
  <c r="L2533" i="1"/>
  <c r="K2533" i="1"/>
  <c r="M2498" i="1"/>
  <c r="K2498" i="1"/>
  <c r="L2498" i="1"/>
  <c r="N2498" i="1"/>
  <c r="N2459" i="1"/>
  <c r="L2459" i="1"/>
  <c r="M2459" i="1"/>
  <c r="K2459" i="1"/>
  <c r="K2290" i="1"/>
  <c r="M2290" i="1"/>
  <c r="N2290" i="1"/>
  <c r="L2290" i="1"/>
  <c r="K2231" i="1"/>
  <c r="L2231" i="1"/>
  <c r="M2231" i="1"/>
  <c r="K2218" i="1"/>
  <c r="M2218" i="1"/>
  <c r="N2218" i="1"/>
  <c r="L2218" i="1"/>
  <c r="K2133" i="1"/>
  <c r="L2133" i="1"/>
  <c r="M2133" i="1"/>
  <c r="M3034" i="1"/>
  <c r="L3026" i="1"/>
  <c r="M3025" i="1"/>
  <c r="L3025" i="1"/>
  <c r="L3022" i="1"/>
  <c r="M3017" i="1"/>
  <c r="N3017" i="1"/>
  <c r="N3011" i="1"/>
  <c r="L3011" i="1"/>
  <c r="L3009" i="1"/>
  <c r="M2982" i="1"/>
  <c r="L2978" i="1"/>
  <c r="M2966" i="1"/>
  <c r="L2952" i="1"/>
  <c r="N2952" i="1"/>
  <c r="K2952" i="1"/>
  <c r="N2944" i="1"/>
  <c r="M2937" i="1"/>
  <c r="N2937" i="1"/>
  <c r="K2937" i="1"/>
  <c r="M2929" i="1"/>
  <c r="K2929" i="1"/>
  <c r="L2915" i="1"/>
  <c r="L2904" i="1"/>
  <c r="N2904" i="1"/>
  <c r="L2902" i="1"/>
  <c r="M2902" i="1"/>
  <c r="M2897" i="1"/>
  <c r="L2897" i="1"/>
  <c r="N2897" i="1"/>
  <c r="M2892" i="1"/>
  <c r="N2892" i="1"/>
  <c r="K2892" i="1"/>
  <c r="N2844" i="1"/>
  <c r="M2844" i="1"/>
  <c r="K2844" i="1"/>
  <c r="M2835" i="1"/>
  <c r="N2835" i="1"/>
  <c r="K2835" i="1"/>
  <c r="N2832" i="1"/>
  <c r="K2769" i="1"/>
  <c r="L2769" i="1"/>
  <c r="M2769" i="1"/>
  <c r="N2769" i="1"/>
  <c r="L2667" i="1"/>
  <c r="K2656" i="1"/>
  <c r="L2656" i="1"/>
  <c r="M2656" i="1"/>
  <c r="N2636" i="1"/>
  <c r="M2636" i="1"/>
  <c r="N2588" i="1"/>
  <c r="M2588" i="1"/>
  <c r="K2588" i="1"/>
  <c r="M2579" i="1"/>
  <c r="N2579" i="1"/>
  <c r="K2579" i="1"/>
  <c r="N2576" i="1"/>
  <c r="K2532" i="1"/>
  <c r="L2532" i="1"/>
  <c r="M2532" i="1"/>
  <c r="N2509" i="1"/>
  <c r="L2509" i="1"/>
  <c r="M2509" i="1"/>
  <c r="L2493" i="1"/>
  <c r="M2493" i="1"/>
  <c r="N2493" i="1"/>
  <c r="K2493" i="1"/>
  <c r="L2484" i="1"/>
  <c r="M2469" i="1"/>
  <c r="N2469" i="1"/>
  <c r="K2469" i="1"/>
  <c r="N2460" i="1"/>
  <c r="M2460" i="1"/>
  <c r="L2444" i="1"/>
  <c r="K2444" i="1"/>
  <c r="M2444" i="1"/>
  <c r="M2434" i="1"/>
  <c r="N2434" i="1"/>
  <c r="K2400" i="1"/>
  <c r="L2400" i="1"/>
  <c r="L2340" i="1"/>
  <c r="M2340" i="1"/>
  <c r="K2340" i="1"/>
  <c r="K2295" i="1"/>
  <c r="L2295" i="1"/>
  <c r="M2295" i="1"/>
  <c r="K2282" i="1"/>
  <c r="M2282" i="1"/>
  <c r="N2282" i="1"/>
  <c r="L2282" i="1"/>
  <c r="L2276" i="1"/>
  <c r="M2276" i="1"/>
  <c r="K2164" i="1"/>
  <c r="M2164" i="1"/>
  <c r="N2164" i="1"/>
  <c r="L2164" i="1"/>
  <c r="N2152" i="1"/>
  <c r="K2152" i="1"/>
  <c r="L2152" i="1"/>
  <c r="M2152" i="1"/>
  <c r="M2135" i="1"/>
  <c r="K2135" i="1"/>
  <c r="L2135" i="1"/>
  <c r="N2135" i="1"/>
  <c r="K2052" i="1"/>
  <c r="M2052" i="1"/>
  <c r="L2052" i="1"/>
  <c r="N2052" i="1"/>
  <c r="K2036" i="1"/>
  <c r="M2036" i="1"/>
  <c r="L2036" i="1"/>
  <c r="N2036" i="1"/>
  <c r="K1933" i="1"/>
  <c r="L1933" i="1"/>
  <c r="N1933" i="1"/>
  <c r="M1933" i="1"/>
  <c r="L1926" i="1"/>
  <c r="M1926" i="1"/>
  <c r="K1926" i="1"/>
  <c r="N1926" i="1"/>
  <c r="L1707" i="1"/>
  <c r="M1707" i="1"/>
  <c r="K1707" i="1"/>
  <c r="N1707" i="1"/>
  <c r="L1677" i="1"/>
  <c r="K1677" i="1"/>
  <c r="M1677" i="1"/>
  <c r="N1677" i="1"/>
  <c r="K1613" i="1"/>
  <c r="M1613" i="1"/>
  <c r="L1613" i="1"/>
  <c r="N1613" i="1"/>
  <c r="K1588" i="1"/>
  <c r="L1588" i="1"/>
  <c r="M1588" i="1"/>
  <c r="N1588" i="1"/>
  <c r="M1487" i="1"/>
  <c r="N1487" i="1"/>
  <c r="K1487" i="1"/>
  <c r="L1487" i="1"/>
  <c r="L1430" i="1"/>
  <c r="M1430" i="1"/>
  <c r="N1430" i="1"/>
  <c r="K1430" i="1"/>
  <c r="M1383" i="1"/>
  <c r="N1383" i="1"/>
  <c r="K1383" i="1"/>
  <c r="L1383" i="1"/>
  <c r="M1359" i="1"/>
  <c r="N1359" i="1"/>
  <c r="K1359" i="1"/>
  <c r="L1359" i="1"/>
  <c r="K1333" i="1"/>
  <c r="L1333" i="1"/>
  <c r="M1333" i="1"/>
  <c r="N1333" i="1"/>
  <c r="L1326" i="1"/>
  <c r="M1326" i="1"/>
  <c r="N1326" i="1"/>
  <c r="K1326" i="1"/>
  <c r="L3115" i="1"/>
  <c r="K3100" i="1"/>
  <c r="K3085" i="1"/>
  <c r="K3070" i="1"/>
  <c r="L3051" i="1"/>
  <c r="K3026" i="1"/>
  <c r="K3009" i="1"/>
  <c r="M3006" i="1"/>
  <c r="K3006" i="1"/>
  <c r="N3002" i="1"/>
  <c r="M3002" i="1"/>
  <c r="N2996" i="1"/>
  <c r="L2996" i="1"/>
  <c r="K2978" i="1"/>
  <c r="M2971" i="1"/>
  <c r="K2971" i="1"/>
  <c r="L2968" i="1"/>
  <c r="N2968" i="1"/>
  <c r="K2966" i="1"/>
  <c r="N2946" i="1"/>
  <c r="L2946" i="1"/>
  <c r="K2927" i="1"/>
  <c r="M2927" i="1"/>
  <c r="K2915" i="1"/>
  <c r="M2907" i="1"/>
  <c r="N2907" i="1"/>
  <c r="K2907" i="1"/>
  <c r="L2826" i="1"/>
  <c r="M2826" i="1"/>
  <c r="N2826" i="1"/>
  <c r="M2819" i="1"/>
  <c r="N2819" i="1"/>
  <c r="L2819" i="1"/>
  <c r="K2808" i="1"/>
  <c r="L2808" i="1"/>
  <c r="M2808" i="1"/>
  <c r="K2792" i="1"/>
  <c r="L2792" i="1"/>
  <c r="N2792" i="1"/>
  <c r="L2778" i="1"/>
  <c r="M2778" i="1"/>
  <c r="N2778" i="1"/>
  <c r="K2778" i="1"/>
  <c r="K2753" i="1"/>
  <c r="L2753" i="1"/>
  <c r="M2753" i="1"/>
  <c r="M2747" i="1"/>
  <c r="N2747" i="1"/>
  <c r="K2747" i="1"/>
  <c r="N2740" i="1"/>
  <c r="K2740" i="1"/>
  <c r="M2740" i="1"/>
  <c r="M2731" i="1"/>
  <c r="N2731" i="1"/>
  <c r="N2724" i="1"/>
  <c r="L2724" i="1"/>
  <c r="M2724" i="1"/>
  <c r="K2681" i="1"/>
  <c r="L2681" i="1"/>
  <c r="M2681" i="1"/>
  <c r="N2681" i="1"/>
  <c r="L2674" i="1"/>
  <c r="M2674" i="1"/>
  <c r="N2674" i="1"/>
  <c r="K2674" i="1"/>
  <c r="K2665" i="1"/>
  <c r="L2665" i="1"/>
  <c r="M2665" i="1"/>
  <c r="L2658" i="1"/>
  <c r="M2658" i="1"/>
  <c r="N2658" i="1"/>
  <c r="K2640" i="1"/>
  <c r="L2640" i="1"/>
  <c r="L2570" i="1"/>
  <c r="M2570" i="1"/>
  <c r="N2570" i="1"/>
  <c r="M2563" i="1"/>
  <c r="N2563" i="1"/>
  <c r="L2563" i="1"/>
  <c r="K2552" i="1"/>
  <c r="L2552" i="1"/>
  <c r="M2552" i="1"/>
  <c r="M2514" i="1"/>
  <c r="N2514" i="1"/>
  <c r="K2514" i="1"/>
  <c r="L2489" i="1"/>
  <c r="M2489" i="1"/>
  <c r="N2489" i="1"/>
  <c r="K2419" i="1"/>
  <c r="N2419" i="1"/>
  <c r="L2419" i="1"/>
  <c r="K2258" i="1"/>
  <c r="M2258" i="1"/>
  <c r="N2258" i="1"/>
  <c r="L2258" i="1"/>
  <c r="L2204" i="1"/>
  <c r="M2204" i="1"/>
  <c r="N2204" i="1"/>
  <c r="L2145" i="1"/>
  <c r="M2145" i="1"/>
  <c r="N2145" i="1"/>
  <c r="K2061" i="1"/>
  <c r="L2061" i="1"/>
  <c r="N2061" i="1"/>
  <c r="M2061" i="1"/>
  <c r="L2054" i="1"/>
  <c r="M2054" i="1"/>
  <c r="K2054" i="1"/>
  <c r="N2054" i="1"/>
  <c r="L1993" i="1"/>
  <c r="M1993" i="1"/>
  <c r="K1993" i="1"/>
  <c r="N1993" i="1"/>
  <c r="M1766" i="1"/>
  <c r="L1766" i="1"/>
  <c r="N1766" i="1"/>
  <c r="K1766" i="1"/>
  <c r="K1461" i="1"/>
  <c r="L1461" i="1"/>
  <c r="M1461" i="1"/>
  <c r="N1461" i="1"/>
  <c r="K1444" i="1"/>
  <c r="L1444" i="1"/>
  <c r="N1444" i="1"/>
  <c r="M1444" i="1"/>
  <c r="N1432" i="1"/>
  <c r="M1432" i="1"/>
  <c r="K1432" i="1"/>
  <c r="L1432" i="1"/>
  <c r="K1421" i="1"/>
  <c r="L1421" i="1"/>
  <c r="M1421" i="1"/>
  <c r="N1421" i="1"/>
  <c r="N3294" i="1"/>
  <c r="N3286" i="1"/>
  <c r="N3278" i="1"/>
  <c r="N3270" i="1"/>
  <c r="N3262" i="1"/>
  <c r="N3254" i="1"/>
  <c r="N3246" i="1"/>
  <c r="N3238" i="1"/>
  <c r="N3230" i="1"/>
  <c r="N3222" i="1"/>
  <c r="N3214" i="1"/>
  <c r="N3206" i="1"/>
  <c r="N3198" i="1"/>
  <c r="N3190" i="1"/>
  <c r="N3182" i="1"/>
  <c r="N3174" i="1"/>
  <c r="N3166" i="1"/>
  <c r="N3158" i="1"/>
  <c r="N3150" i="1"/>
  <c r="N3142" i="1"/>
  <c r="N3134" i="1"/>
  <c r="N3127" i="1"/>
  <c r="N3112" i="1"/>
  <c r="N3098" i="1"/>
  <c r="N3063" i="1"/>
  <c r="N3048" i="1"/>
  <c r="N3034" i="1"/>
  <c r="K3034" i="1"/>
  <c r="N2982" i="1"/>
  <c r="L2982" i="1"/>
  <c r="L2944" i="1"/>
  <c r="K2944" i="1"/>
  <c r="K2911" i="1"/>
  <c r="L2911" i="1"/>
  <c r="N2911" i="1"/>
  <c r="K2903" i="1"/>
  <c r="N2903" i="1"/>
  <c r="L2903" i="1"/>
  <c r="N2891" i="1"/>
  <c r="K2891" i="1"/>
  <c r="M2891" i="1"/>
  <c r="K2873" i="1"/>
  <c r="L2873" i="1"/>
  <c r="M2873" i="1"/>
  <c r="N2873" i="1"/>
  <c r="L2866" i="1"/>
  <c r="M2866" i="1"/>
  <c r="N2866" i="1"/>
  <c r="K2866" i="1"/>
  <c r="K2857" i="1"/>
  <c r="L2857" i="1"/>
  <c r="M2857" i="1"/>
  <c r="L2850" i="1"/>
  <c r="M2850" i="1"/>
  <c r="N2850" i="1"/>
  <c r="K2832" i="1"/>
  <c r="L2832" i="1"/>
  <c r="L2762" i="1"/>
  <c r="M2762" i="1"/>
  <c r="N2762" i="1"/>
  <c r="M2755" i="1"/>
  <c r="N2755" i="1"/>
  <c r="L2755" i="1"/>
  <c r="K2744" i="1"/>
  <c r="L2744" i="1"/>
  <c r="M2744" i="1"/>
  <c r="K2728" i="1"/>
  <c r="L2728" i="1"/>
  <c r="N2728" i="1"/>
  <c r="L2714" i="1"/>
  <c r="M2714" i="1"/>
  <c r="N2714" i="1"/>
  <c r="K2714" i="1"/>
  <c r="K2689" i="1"/>
  <c r="L2689" i="1"/>
  <c r="M2689" i="1"/>
  <c r="M2683" i="1"/>
  <c r="N2683" i="1"/>
  <c r="K2683" i="1"/>
  <c r="N2676" i="1"/>
  <c r="K2676" i="1"/>
  <c r="M2676" i="1"/>
  <c r="M2667" i="1"/>
  <c r="N2667" i="1"/>
  <c r="N2660" i="1"/>
  <c r="L2660" i="1"/>
  <c r="M2660" i="1"/>
  <c r="K2617" i="1"/>
  <c r="L2617" i="1"/>
  <c r="M2617" i="1"/>
  <c r="N2617" i="1"/>
  <c r="L2610" i="1"/>
  <c r="M2610" i="1"/>
  <c r="N2610" i="1"/>
  <c r="K2610" i="1"/>
  <c r="K2601" i="1"/>
  <c r="L2601" i="1"/>
  <c r="M2601" i="1"/>
  <c r="L2594" i="1"/>
  <c r="M2594" i="1"/>
  <c r="N2594" i="1"/>
  <c r="K2576" i="1"/>
  <c r="L2576" i="1"/>
  <c r="N2547" i="1"/>
  <c r="K2547" i="1"/>
  <c r="L2547" i="1"/>
  <c r="M2547" i="1"/>
  <c r="N2523" i="1"/>
  <c r="L2523" i="1"/>
  <c r="M2523" i="1"/>
  <c r="L2513" i="1"/>
  <c r="K2513" i="1"/>
  <c r="M2513" i="1"/>
  <c r="N2513" i="1"/>
  <c r="L2508" i="1"/>
  <c r="M2508" i="1"/>
  <c r="N2508" i="1"/>
  <c r="M2484" i="1"/>
  <c r="N2484" i="1"/>
  <c r="L2396" i="1"/>
  <c r="N2396" i="1"/>
  <c r="K2396" i="1"/>
  <c r="K2307" i="1"/>
  <c r="L2307" i="1"/>
  <c r="N2307" i="1"/>
  <c r="M2307" i="1"/>
  <c r="K2243" i="1"/>
  <c r="L2243" i="1"/>
  <c r="N2243" i="1"/>
  <c r="K2194" i="1"/>
  <c r="M2194" i="1"/>
  <c r="N2194" i="1"/>
  <c r="L2194" i="1"/>
  <c r="K2106" i="1"/>
  <c r="L2106" i="1"/>
  <c r="M2106" i="1"/>
  <c r="N2106" i="1"/>
  <c r="M2095" i="1"/>
  <c r="L2095" i="1"/>
  <c r="N2095" i="1"/>
  <c r="K2095" i="1"/>
  <c r="L2078" i="1"/>
  <c r="M2078" i="1"/>
  <c r="N2078" i="1"/>
  <c r="K2078" i="1"/>
  <c r="N3123" i="1"/>
  <c r="N3108" i="1"/>
  <c r="N3093" i="1"/>
  <c r="M3078" i="1"/>
  <c r="N3059" i="1"/>
  <c r="K3031" i="1"/>
  <c r="N3031" i="1"/>
  <c r="N3020" i="1"/>
  <c r="L3016" i="1"/>
  <c r="N3016" i="1"/>
  <c r="K3016" i="1"/>
  <c r="N3008" i="1"/>
  <c r="K3007" i="1"/>
  <c r="M3007" i="1"/>
  <c r="N2980" i="1"/>
  <c r="L2976" i="1"/>
  <c r="M2976" i="1"/>
  <c r="N2958" i="1"/>
  <c r="M2956" i="1"/>
  <c r="K2956" i="1"/>
  <c r="M2953" i="1"/>
  <c r="N2953" i="1"/>
  <c r="M2948" i="1"/>
  <c r="N2947" i="1"/>
  <c r="L2947" i="1"/>
  <c r="M2942" i="1"/>
  <c r="K2942" i="1"/>
  <c r="N2938" i="1"/>
  <c r="M2938" i="1"/>
  <c r="N2930" i="1"/>
  <c r="M2930" i="1"/>
  <c r="K2919" i="1"/>
  <c r="N2919" i="1"/>
  <c r="K2900" i="1"/>
  <c r="M2900" i="1"/>
  <c r="L2896" i="1"/>
  <c r="K2896" i="1"/>
  <c r="N2896" i="1"/>
  <c r="K2784" i="1"/>
  <c r="L2784" i="1"/>
  <c r="M2784" i="1"/>
  <c r="N2764" i="1"/>
  <c r="M2764" i="1"/>
  <c r="N2716" i="1"/>
  <c r="M2716" i="1"/>
  <c r="K2716" i="1"/>
  <c r="M2707" i="1"/>
  <c r="N2707" i="1"/>
  <c r="K2707" i="1"/>
  <c r="K2641" i="1"/>
  <c r="L2641" i="1"/>
  <c r="M2641" i="1"/>
  <c r="N2641" i="1"/>
  <c r="N2499" i="1"/>
  <c r="M2499" i="1"/>
  <c r="L2499" i="1"/>
  <c r="N2475" i="1"/>
  <c r="L2475" i="1"/>
  <c r="M2475" i="1"/>
  <c r="M2437" i="1"/>
  <c r="N2437" i="1"/>
  <c r="K2437" i="1"/>
  <c r="K2355" i="1"/>
  <c r="L2355" i="1"/>
  <c r="N2355" i="1"/>
  <c r="K2351" i="1"/>
  <c r="L2351" i="1"/>
  <c r="M2351" i="1"/>
  <c r="N2351" i="1"/>
  <c r="L2348" i="1"/>
  <c r="M2348" i="1"/>
  <c r="N2348" i="1"/>
  <c r="K2266" i="1"/>
  <c r="M2266" i="1"/>
  <c r="N2266" i="1"/>
  <c r="L2266" i="1"/>
  <c r="L2212" i="1"/>
  <c r="M2212" i="1"/>
  <c r="N2212" i="1"/>
  <c r="L2118" i="1"/>
  <c r="M2118" i="1"/>
  <c r="N2118" i="1"/>
  <c r="K2118" i="1"/>
  <c r="M1903" i="1"/>
  <c r="N1903" i="1"/>
  <c r="L1903" i="1"/>
  <c r="K1903" i="1"/>
  <c r="M1861" i="1"/>
  <c r="N1861" i="1"/>
  <c r="L1861" i="1"/>
  <c r="L1782" i="1"/>
  <c r="M1782" i="1"/>
  <c r="K1782" i="1"/>
  <c r="N1782" i="1"/>
  <c r="M2943" i="1"/>
  <c r="L2932" i="1"/>
  <c r="M2928" i="1"/>
  <c r="L2918" i="1"/>
  <c r="L2913" i="1"/>
  <c r="N2899" i="1"/>
  <c r="L2898" i="1"/>
  <c r="K2889" i="1"/>
  <c r="L2889" i="1"/>
  <c r="M2889" i="1"/>
  <c r="K2864" i="1"/>
  <c r="L2864" i="1"/>
  <c r="L2858" i="1"/>
  <c r="M2858" i="1"/>
  <c r="N2858" i="1"/>
  <c r="L2836" i="1"/>
  <c r="M2827" i="1"/>
  <c r="N2827" i="1"/>
  <c r="K2825" i="1"/>
  <c r="L2825" i="1"/>
  <c r="M2825" i="1"/>
  <c r="K2800" i="1"/>
  <c r="L2800" i="1"/>
  <c r="L2794" i="1"/>
  <c r="M2794" i="1"/>
  <c r="N2794" i="1"/>
  <c r="L2772" i="1"/>
  <c r="M2763" i="1"/>
  <c r="N2763" i="1"/>
  <c r="K2761" i="1"/>
  <c r="L2761" i="1"/>
  <c r="M2761" i="1"/>
  <c r="K2736" i="1"/>
  <c r="L2736" i="1"/>
  <c r="L2730" i="1"/>
  <c r="M2730" i="1"/>
  <c r="N2730" i="1"/>
  <c r="L2708" i="1"/>
  <c r="M2699" i="1"/>
  <c r="N2699" i="1"/>
  <c r="K2697" i="1"/>
  <c r="L2697" i="1"/>
  <c r="M2697" i="1"/>
  <c r="K2672" i="1"/>
  <c r="L2672" i="1"/>
  <c r="L2666" i="1"/>
  <c r="M2666" i="1"/>
  <c r="N2666" i="1"/>
  <c r="L2644" i="1"/>
  <c r="M2635" i="1"/>
  <c r="N2635" i="1"/>
  <c r="K2633" i="1"/>
  <c r="L2633" i="1"/>
  <c r="M2633" i="1"/>
  <c r="K2608" i="1"/>
  <c r="L2608" i="1"/>
  <c r="L2602" i="1"/>
  <c r="M2602" i="1"/>
  <c r="N2602" i="1"/>
  <c r="L2580" i="1"/>
  <c r="M2571" i="1"/>
  <c r="N2571" i="1"/>
  <c r="K2569" i="1"/>
  <c r="L2569" i="1"/>
  <c r="M2569" i="1"/>
  <c r="K2544" i="1"/>
  <c r="N2544" i="1"/>
  <c r="K2541" i="1"/>
  <c r="L2541" i="1"/>
  <c r="L2539" i="1"/>
  <c r="K2517" i="1"/>
  <c r="L2517" i="1"/>
  <c r="M2517" i="1"/>
  <c r="N2507" i="1"/>
  <c r="K2507" i="1"/>
  <c r="L2507" i="1"/>
  <c r="M2505" i="1"/>
  <c r="L2473" i="1"/>
  <c r="K2473" i="1"/>
  <c r="M2473" i="1"/>
  <c r="L2449" i="1"/>
  <c r="K2449" i="1"/>
  <c r="M2449" i="1"/>
  <c r="N2449" i="1"/>
  <c r="M2429" i="1"/>
  <c r="N2429" i="1"/>
  <c r="K2416" i="1"/>
  <c r="L2416" i="1"/>
  <c r="K2411" i="1"/>
  <c r="N2411" i="1"/>
  <c r="L2411" i="1"/>
  <c r="M2411" i="1"/>
  <c r="K2399" i="1"/>
  <c r="M2399" i="1"/>
  <c r="N2399" i="1"/>
  <c r="K2394" i="1"/>
  <c r="M2394" i="1"/>
  <c r="N2394" i="1"/>
  <c r="K2386" i="1"/>
  <c r="M2386" i="1"/>
  <c r="N2386" i="1"/>
  <c r="K2315" i="1"/>
  <c r="L2315" i="1"/>
  <c r="N2315" i="1"/>
  <c r="M2315" i="1"/>
  <c r="L2300" i="1"/>
  <c r="M2300" i="1"/>
  <c r="K2300" i="1"/>
  <c r="N2300" i="1"/>
  <c r="M2263" i="1"/>
  <c r="K2235" i="1"/>
  <c r="L2235" i="1"/>
  <c r="N2235" i="1"/>
  <c r="L2228" i="1"/>
  <c r="M2228" i="1"/>
  <c r="K2228" i="1"/>
  <c r="N2228" i="1"/>
  <c r="K2215" i="1"/>
  <c r="M2215" i="1"/>
  <c r="N2215" i="1"/>
  <c r="K2210" i="1"/>
  <c r="M2210" i="1"/>
  <c r="N2210" i="1"/>
  <c r="K2207" i="1"/>
  <c r="N2207" i="1"/>
  <c r="K2178" i="1"/>
  <c r="M2178" i="1"/>
  <c r="N2178" i="1"/>
  <c r="K2129" i="1"/>
  <c r="M2129" i="1"/>
  <c r="N2129" i="1"/>
  <c r="L2129" i="1"/>
  <c r="K2125" i="1"/>
  <c r="L2125" i="1"/>
  <c r="N2125" i="1"/>
  <c r="M2125" i="1"/>
  <c r="K2114" i="1"/>
  <c r="M2114" i="1"/>
  <c r="N2114" i="1"/>
  <c r="K2033" i="1"/>
  <c r="M2033" i="1"/>
  <c r="N2033" i="1"/>
  <c r="L2033" i="1"/>
  <c r="K1988" i="1"/>
  <c r="M1988" i="1"/>
  <c r="L1988" i="1"/>
  <c r="N1988" i="1"/>
  <c r="M1943" i="1"/>
  <c r="N1943" i="1"/>
  <c r="K1943" i="1"/>
  <c r="L1943" i="1"/>
  <c r="L1773" i="1"/>
  <c r="K1773" i="1"/>
  <c r="M1773" i="1"/>
  <c r="N1773" i="1"/>
  <c r="K1755" i="1"/>
  <c r="M1755" i="1"/>
  <c r="N1755" i="1"/>
  <c r="L1755" i="1"/>
  <c r="K1745" i="1"/>
  <c r="L1745" i="1"/>
  <c r="N1745" i="1"/>
  <c r="M1745" i="1"/>
  <c r="K1713" i="1"/>
  <c r="L1713" i="1"/>
  <c r="N1713" i="1"/>
  <c r="M1713" i="1"/>
  <c r="N1711" i="1"/>
  <c r="K1711" i="1"/>
  <c r="L1711" i="1"/>
  <c r="M1711" i="1"/>
  <c r="L1478" i="1"/>
  <c r="M1478" i="1"/>
  <c r="N1478" i="1"/>
  <c r="K1478" i="1"/>
  <c r="L1366" i="1"/>
  <c r="M1366" i="1"/>
  <c r="N1366" i="1"/>
  <c r="K1366" i="1"/>
  <c r="L1350" i="1"/>
  <c r="M1350" i="1"/>
  <c r="N1350" i="1"/>
  <c r="K1350" i="1"/>
  <c r="M1319" i="1"/>
  <c r="N1319" i="1"/>
  <c r="L1319" i="1"/>
  <c r="K1319" i="1"/>
  <c r="M1271" i="1"/>
  <c r="N1271" i="1"/>
  <c r="K1271" i="1"/>
  <c r="L1271" i="1"/>
  <c r="L1199" i="1"/>
  <c r="M1199" i="1"/>
  <c r="N1199" i="1"/>
  <c r="K1199" i="1"/>
  <c r="M1194" i="1"/>
  <c r="N1194" i="1"/>
  <c r="K1194" i="1"/>
  <c r="L1194" i="1"/>
  <c r="K2914" i="1"/>
  <c r="L2895" i="1"/>
  <c r="K2884" i="1"/>
  <c r="M2867" i="1"/>
  <c r="N2867" i="1"/>
  <c r="K2865" i="1"/>
  <c r="L2865" i="1"/>
  <c r="M2865" i="1"/>
  <c r="K2840" i="1"/>
  <c r="L2840" i="1"/>
  <c r="L2834" i="1"/>
  <c r="M2834" i="1"/>
  <c r="N2834" i="1"/>
  <c r="K2820" i="1"/>
  <c r="M2803" i="1"/>
  <c r="N2803" i="1"/>
  <c r="K2801" i="1"/>
  <c r="L2801" i="1"/>
  <c r="M2801" i="1"/>
  <c r="K2776" i="1"/>
  <c r="L2776" i="1"/>
  <c r="L2770" i="1"/>
  <c r="M2770" i="1"/>
  <c r="N2770" i="1"/>
  <c r="K2756" i="1"/>
  <c r="M2739" i="1"/>
  <c r="N2739" i="1"/>
  <c r="K2737" i="1"/>
  <c r="L2737" i="1"/>
  <c r="M2737" i="1"/>
  <c r="K2712" i="1"/>
  <c r="L2712" i="1"/>
  <c r="L2706" i="1"/>
  <c r="M2706" i="1"/>
  <c r="N2706" i="1"/>
  <c r="K2692" i="1"/>
  <c r="M2675" i="1"/>
  <c r="N2675" i="1"/>
  <c r="K2673" i="1"/>
  <c r="L2673" i="1"/>
  <c r="M2673" i="1"/>
  <c r="K2648" i="1"/>
  <c r="L2648" i="1"/>
  <c r="L2642" i="1"/>
  <c r="M2642" i="1"/>
  <c r="N2642" i="1"/>
  <c r="K2628" i="1"/>
  <c r="M2611" i="1"/>
  <c r="N2611" i="1"/>
  <c r="K2609" i="1"/>
  <c r="L2609" i="1"/>
  <c r="M2609" i="1"/>
  <c r="K2584" i="1"/>
  <c r="L2584" i="1"/>
  <c r="L2578" i="1"/>
  <c r="M2578" i="1"/>
  <c r="N2578" i="1"/>
  <c r="K2564" i="1"/>
  <c r="L2529" i="1"/>
  <c r="N2529" i="1"/>
  <c r="K2527" i="1"/>
  <c r="L2527" i="1"/>
  <c r="K2495" i="1"/>
  <c r="K2492" i="1"/>
  <c r="L2492" i="1"/>
  <c r="M2458" i="1"/>
  <c r="K2458" i="1"/>
  <c r="L2458" i="1"/>
  <c r="M2455" i="1"/>
  <c r="N2455" i="1"/>
  <c r="M2442" i="1"/>
  <c r="N2442" i="1"/>
  <c r="L2428" i="1"/>
  <c r="K2428" i="1"/>
  <c r="M2428" i="1"/>
  <c r="K2379" i="1"/>
  <c r="L2379" i="1"/>
  <c r="N2379" i="1"/>
  <c r="M2379" i="1"/>
  <c r="L2364" i="1"/>
  <c r="M2364" i="1"/>
  <c r="K2364" i="1"/>
  <c r="N2364" i="1"/>
  <c r="K2299" i="1"/>
  <c r="L2299" i="1"/>
  <c r="N2299" i="1"/>
  <c r="L2292" i="1"/>
  <c r="M2292" i="1"/>
  <c r="K2292" i="1"/>
  <c r="N2292" i="1"/>
  <c r="K2279" i="1"/>
  <c r="M2279" i="1"/>
  <c r="N2279" i="1"/>
  <c r="K2274" i="1"/>
  <c r="M2274" i="1"/>
  <c r="N2274" i="1"/>
  <c r="K2271" i="1"/>
  <c r="N2271" i="1"/>
  <c r="K2227" i="1"/>
  <c r="L2227" i="1"/>
  <c r="N2227" i="1"/>
  <c r="K2223" i="1"/>
  <c r="L2223" i="1"/>
  <c r="M2223" i="1"/>
  <c r="N2223" i="1"/>
  <c r="L2220" i="1"/>
  <c r="M2220" i="1"/>
  <c r="N2220" i="1"/>
  <c r="K2195" i="1"/>
  <c r="L2195" i="1"/>
  <c r="N2195" i="1"/>
  <c r="M2195" i="1"/>
  <c r="M2175" i="1"/>
  <c r="L2175" i="1"/>
  <c r="N2175" i="1"/>
  <c r="K2175" i="1"/>
  <c r="K2165" i="1"/>
  <c r="L2165" i="1"/>
  <c r="M2165" i="1"/>
  <c r="N2165" i="1"/>
  <c r="L2102" i="1"/>
  <c r="K2102" i="1"/>
  <c r="N2102" i="1"/>
  <c r="M2071" i="1"/>
  <c r="N2071" i="1"/>
  <c r="K2071" i="1"/>
  <c r="L2071" i="1"/>
  <c r="K1940" i="1"/>
  <c r="M1940" i="1"/>
  <c r="L1940" i="1"/>
  <c r="K1937" i="1"/>
  <c r="M1937" i="1"/>
  <c r="N1937" i="1"/>
  <c r="M1935" i="1"/>
  <c r="N1935" i="1"/>
  <c r="L1935" i="1"/>
  <c r="L1929" i="1"/>
  <c r="M1929" i="1"/>
  <c r="N1848" i="1"/>
  <c r="M1848" i="1"/>
  <c r="K1848" i="1"/>
  <c r="K1817" i="1"/>
  <c r="L1817" i="1"/>
  <c r="N1817" i="1"/>
  <c r="N1808" i="1"/>
  <c r="L1808" i="1"/>
  <c r="M1808" i="1"/>
  <c r="K1808" i="1"/>
  <c r="K1673" i="1"/>
  <c r="L1673" i="1"/>
  <c r="M1673" i="1"/>
  <c r="N1673" i="1"/>
  <c r="M1658" i="1"/>
  <c r="K1658" i="1"/>
  <c r="L1658" i="1"/>
  <c r="N1658" i="1"/>
  <c r="M1653" i="1"/>
  <c r="N1653" i="1"/>
  <c r="K1653" i="1"/>
  <c r="L1653" i="1"/>
  <c r="K2888" i="1"/>
  <c r="L2888" i="1"/>
  <c r="L2882" i="1"/>
  <c r="M2882" i="1"/>
  <c r="N2882" i="1"/>
  <c r="M2851" i="1"/>
  <c r="N2851" i="1"/>
  <c r="K2849" i="1"/>
  <c r="L2849" i="1"/>
  <c r="M2849" i="1"/>
  <c r="K2824" i="1"/>
  <c r="L2824" i="1"/>
  <c r="L2818" i="1"/>
  <c r="M2818" i="1"/>
  <c r="N2818" i="1"/>
  <c r="M2787" i="1"/>
  <c r="N2787" i="1"/>
  <c r="K2785" i="1"/>
  <c r="L2785" i="1"/>
  <c r="M2785" i="1"/>
  <c r="K2760" i="1"/>
  <c r="L2760" i="1"/>
  <c r="L2754" i="1"/>
  <c r="M2754" i="1"/>
  <c r="N2754" i="1"/>
  <c r="M2723" i="1"/>
  <c r="N2723" i="1"/>
  <c r="K2721" i="1"/>
  <c r="L2721" i="1"/>
  <c r="M2721" i="1"/>
  <c r="K2696" i="1"/>
  <c r="L2696" i="1"/>
  <c r="L2690" i="1"/>
  <c r="M2690" i="1"/>
  <c r="N2690" i="1"/>
  <c r="M2659" i="1"/>
  <c r="N2659" i="1"/>
  <c r="K2657" i="1"/>
  <c r="L2657" i="1"/>
  <c r="M2657" i="1"/>
  <c r="K2632" i="1"/>
  <c r="L2632" i="1"/>
  <c r="L2626" i="1"/>
  <c r="M2626" i="1"/>
  <c r="N2626" i="1"/>
  <c r="M2595" i="1"/>
  <c r="N2595" i="1"/>
  <c r="K2593" i="1"/>
  <c r="L2593" i="1"/>
  <c r="M2593" i="1"/>
  <c r="K2568" i="1"/>
  <c r="L2568" i="1"/>
  <c r="L2562" i="1"/>
  <c r="M2562" i="1"/>
  <c r="N2562" i="1"/>
  <c r="M2522" i="1"/>
  <c r="K2522" i="1"/>
  <c r="L2522" i="1"/>
  <c r="M2519" i="1"/>
  <c r="N2519" i="1"/>
  <c r="K2488" i="1"/>
  <c r="L2488" i="1"/>
  <c r="M2488" i="1"/>
  <c r="M2450" i="1"/>
  <c r="N2450" i="1"/>
  <c r="M2426" i="1"/>
  <c r="N2426" i="1"/>
  <c r="M2418" i="1"/>
  <c r="N2418" i="1"/>
  <c r="K2418" i="1"/>
  <c r="L2418" i="1"/>
  <c r="K2408" i="1"/>
  <c r="L2408" i="1"/>
  <c r="M2408" i="1"/>
  <c r="N2408" i="1"/>
  <c r="K2330" i="1"/>
  <c r="M2330" i="1"/>
  <c r="N2330" i="1"/>
  <c r="K2322" i="1"/>
  <c r="M2322" i="1"/>
  <c r="N2322" i="1"/>
  <c r="K2251" i="1"/>
  <c r="L2251" i="1"/>
  <c r="N2251" i="1"/>
  <c r="M2251" i="1"/>
  <c r="L2236" i="1"/>
  <c r="M2236" i="1"/>
  <c r="K2236" i="1"/>
  <c r="N2236" i="1"/>
  <c r="K2189" i="1"/>
  <c r="L2189" i="1"/>
  <c r="N2189" i="1"/>
  <c r="M2167" i="1"/>
  <c r="K2167" i="1"/>
  <c r="L2167" i="1"/>
  <c r="N2167" i="1"/>
  <c r="M2116" i="1"/>
  <c r="K2116" i="1"/>
  <c r="L2116" i="1"/>
  <c r="N2116" i="1"/>
  <c r="K2005" i="1"/>
  <c r="L2005" i="1"/>
  <c r="N2005" i="1"/>
  <c r="M2005" i="1"/>
  <c r="L1982" i="1"/>
  <c r="M1982" i="1"/>
  <c r="N1982" i="1"/>
  <c r="M1975" i="1"/>
  <c r="N1975" i="1"/>
  <c r="K1975" i="1"/>
  <c r="L1958" i="1"/>
  <c r="M1958" i="1"/>
  <c r="K1958" i="1"/>
  <c r="K1905" i="1"/>
  <c r="M1905" i="1"/>
  <c r="N1905" i="1"/>
  <c r="L1905" i="1"/>
  <c r="K1881" i="1"/>
  <c r="M1881" i="1"/>
  <c r="N1881" i="1"/>
  <c r="L1881" i="1"/>
  <c r="N1844" i="1"/>
  <c r="M1844" i="1"/>
  <c r="K1844" i="1"/>
  <c r="L1844" i="1"/>
  <c r="N1792" i="1"/>
  <c r="L1792" i="1"/>
  <c r="M1792" i="1"/>
  <c r="K1792" i="1"/>
  <c r="L3015" i="1"/>
  <c r="K3000" i="1"/>
  <c r="K2985" i="1"/>
  <c r="K2970" i="1"/>
  <c r="L2951" i="1"/>
  <c r="K2936" i="1"/>
  <c r="K2921" i="1"/>
  <c r="K2906" i="1"/>
  <c r="N2889" i="1"/>
  <c r="K2880" i="1"/>
  <c r="L2880" i="1"/>
  <c r="L2874" i="1"/>
  <c r="M2874" i="1"/>
  <c r="N2874" i="1"/>
  <c r="M2864" i="1"/>
  <c r="K2860" i="1"/>
  <c r="K2858" i="1"/>
  <c r="M2843" i="1"/>
  <c r="N2843" i="1"/>
  <c r="K2841" i="1"/>
  <c r="L2841" i="1"/>
  <c r="M2841" i="1"/>
  <c r="K2827" i="1"/>
  <c r="N2825" i="1"/>
  <c r="K2816" i="1"/>
  <c r="L2816" i="1"/>
  <c r="L2810" i="1"/>
  <c r="M2810" i="1"/>
  <c r="N2810" i="1"/>
  <c r="M2800" i="1"/>
  <c r="K2796" i="1"/>
  <c r="K2794" i="1"/>
  <c r="M2779" i="1"/>
  <c r="N2779" i="1"/>
  <c r="K2777" i="1"/>
  <c r="L2777" i="1"/>
  <c r="M2777" i="1"/>
  <c r="K2763" i="1"/>
  <c r="N2761" i="1"/>
  <c r="K2752" i="1"/>
  <c r="L2752" i="1"/>
  <c r="L2746" i="1"/>
  <c r="M2746" i="1"/>
  <c r="N2746" i="1"/>
  <c r="M2736" i="1"/>
  <c r="K2732" i="1"/>
  <c r="K2730" i="1"/>
  <c r="M2715" i="1"/>
  <c r="N2715" i="1"/>
  <c r="K2713" i="1"/>
  <c r="L2713" i="1"/>
  <c r="M2713" i="1"/>
  <c r="K2699" i="1"/>
  <c r="N2697" i="1"/>
  <c r="K2688" i="1"/>
  <c r="L2688" i="1"/>
  <c r="L2682" i="1"/>
  <c r="M2682" i="1"/>
  <c r="N2682" i="1"/>
  <c r="M2672" i="1"/>
  <c r="K2668" i="1"/>
  <c r="K2666" i="1"/>
  <c r="M2651" i="1"/>
  <c r="N2651" i="1"/>
  <c r="K2649" i="1"/>
  <c r="L2649" i="1"/>
  <c r="M2649" i="1"/>
  <c r="K2635" i="1"/>
  <c r="N2633" i="1"/>
  <c r="K2624" i="1"/>
  <c r="L2624" i="1"/>
  <c r="L2618" i="1"/>
  <c r="M2618" i="1"/>
  <c r="N2618" i="1"/>
  <c r="M2608" i="1"/>
  <c r="K2604" i="1"/>
  <c r="K2602" i="1"/>
  <c r="M2587" i="1"/>
  <c r="N2587" i="1"/>
  <c r="K2585" i="1"/>
  <c r="L2585" i="1"/>
  <c r="M2585" i="1"/>
  <c r="K2571" i="1"/>
  <c r="N2569" i="1"/>
  <c r="K2560" i="1"/>
  <c r="L2560" i="1"/>
  <c r="L2554" i="1"/>
  <c r="M2554" i="1"/>
  <c r="N2554" i="1"/>
  <c r="M2548" i="1"/>
  <c r="N2548" i="1"/>
  <c r="L2544" i="1"/>
  <c r="M2541" i="1"/>
  <c r="M2538" i="1"/>
  <c r="L2538" i="1"/>
  <c r="N2538" i="1"/>
  <c r="K2528" i="1"/>
  <c r="L2528" i="1"/>
  <c r="M2528" i="1"/>
  <c r="N2528" i="1"/>
  <c r="L2520" i="1"/>
  <c r="N2517" i="1"/>
  <c r="M2507" i="1"/>
  <c r="K2504" i="1"/>
  <c r="M2504" i="1"/>
  <c r="N2504" i="1"/>
  <c r="K2480" i="1"/>
  <c r="N2480" i="1"/>
  <c r="K2477" i="1"/>
  <c r="L2477" i="1"/>
  <c r="N2473" i="1"/>
  <c r="K2453" i="1"/>
  <c r="L2453" i="1"/>
  <c r="M2453" i="1"/>
  <c r="M2445" i="1"/>
  <c r="N2445" i="1"/>
  <c r="K2429" i="1"/>
  <c r="L2420" i="1"/>
  <c r="K2420" i="1"/>
  <c r="M2420" i="1"/>
  <c r="M2416" i="1"/>
  <c r="K2403" i="1"/>
  <c r="N2403" i="1"/>
  <c r="L2399" i="1"/>
  <c r="L2394" i="1"/>
  <c r="L2386" i="1"/>
  <c r="K2363" i="1"/>
  <c r="L2363" i="1"/>
  <c r="N2363" i="1"/>
  <c r="L2356" i="1"/>
  <c r="M2356" i="1"/>
  <c r="K2356" i="1"/>
  <c r="N2356" i="1"/>
  <c r="K2343" i="1"/>
  <c r="M2343" i="1"/>
  <c r="N2343" i="1"/>
  <c r="K2338" i="1"/>
  <c r="M2338" i="1"/>
  <c r="N2338" i="1"/>
  <c r="K2335" i="1"/>
  <c r="N2335" i="1"/>
  <c r="K2291" i="1"/>
  <c r="L2291" i="1"/>
  <c r="N2291" i="1"/>
  <c r="K2287" i="1"/>
  <c r="L2287" i="1"/>
  <c r="M2287" i="1"/>
  <c r="N2287" i="1"/>
  <c r="L2284" i="1"/>
  <c r="M2284" i="1"/>
  <c r="N2284" i="1"/>
  <c r="K2259" i="1"/>
  <c r="L2259" i="1"/>
  <c r="N2259" i="1"/>
  <c r="M2259" i="1"/>
  <c r="M2235" i="1"/>
  <c r="K2226" i="1"/>
  <c r="M2226" i="1"/>
  <c r="N2226" i="1"/>
  <c r="L2226" i="1"/>
  <c r="L2215" i="1"/>
  <c r="L2210" i="1"/>
  <c r="L2207" i="1"/>
  <c r="L2199" i="1"/>
  <c r="L2182" i="1"/>
  <c r="K2182" i="1"/>
  <c r="M2182" i="1"/>
  <c r="N2182" i="1"/>
  <c r="L2180" i="1"/>
  <c r="M2180" i="1"/>
  <c r="N2180" i="1"/>
  <c r="L2178" i="1"/>
  <c r="L2114" i="1"/>
  <c r="K2068" i="1"/>
  <c r="M2068" i="1"/>
  <c r="L2068" i="1"/>
  <c r="K2065" i="1"/>
  <c r="M2065" i="1"/>
  <c r="N2065" i="1"/>
  <c r="M2063" i="1"/>
  <c r="N2063" i="1"/>
  <c r="L2063" i="1"/>
  <c r="L2057" i="1"/>
  <c r="M2057" i="1"/>
  <c r="L2014" i="1"/>
  <c r="M2014" i="1"/>
  <c r="N2014" i="1"/>
  <c r="M2007" i="1"/>
  <c r="N2007" i="1"/>
  <c r="K2007" i="1"/>
  <c r="K1924" i="1"/>
  <c r="M1924" i="1"/>
  <c r="L1924" i="1"/>
  <c r="N1924" i="1"/>
  <c r="K1908" i="1"/>
  <c r="M1908" i="1"/>
  <c r="L1908" i="1"/>
  <c r="N1908" i="1"/>
  <c r="N1860" i="1"/>
  <c r="K1860" i="1"/>
  <c r="L1860" i="1"/>
  <c r="M1860" i="1"/>
  <c r="K2546" i="1"/>
  <c r="K2531" i="1"/>
  <c r="L2512" i="1"/>
  <c r="K2497" i="1"/>
  <c r="K2482" i="1"/>
  <c r="K2467" i="1"/>
  <c r="L2448" i="1"/>
  <c r="K2443" i="1"/>
  <c r="N2443" i="1"/>
  <c r="L2440" i="1"/>
  <c r="K2435" i="1"/>
  <c r="N2435" i="1"/>
  <c r="L2432" i="1"/>
  <c r="K2427" i="1"/>
  <c r="N2427" i="1"/>
  <c r="L2424" i="1"/>
  <c r="M2410" i="1"/>
  <c r="N2410" i="1"/>
  <c r="L2388" i="1"/>
  <c r="M2388" i="1"/>
  <c r="K2378" i="1"/>
  <c r="M2378" i="1"/>
  <c r="N2378" i="1"/>
  <c r="L2367" i="1"/>
  <c r="K2347" i="1"/>
  <c r="L2347" i="1"/>
  <c r="N2347" i="1"/>
  <c r="L2324" i="1"/>
  <c r="M2324" i="1"/>
  <c r="K2314" i="1"/>
  <c r="M2314" i="1"/>
  <c r="N2314" i="1"/>
  <c r="L2303" i="1"/>
  <c r="K2283" i="1"/>
  <c r="L2283" i="1"/>
  <c r="N2283" i="1"/>
  <c r="L2260" i="1"/>
  <c r="M2260" i="1"/>
  <c r="K2250" i="1"/>
  <c r="M2250" i="1"/>
  <c r="N2250" i="1"/>
  <c r="L2239" i="1"/>
  <c r="K2219" i="1"/>
  <c r="L2219" i="1"/>
  <c r="N2219" i="1"/>
  <c r="L2196" i="1"/>
  <c r="M2196" i="1"/>
  <c r="L2186" i="1"/>
  <c r="L2174" i="1"/>
  <c r="K2174" i="1"/>
  <c r="N2174" i="1"/>
  <c r="L2172" i="1"/>
  <c r="L2130" i="1"/>
  <c r="M2130" i="1"/>
  <c r="L2126" i="1"/>
  <c r="M2126" i="1"/>
  <c r="N2126" i="1"/>
  <c r="L2110" i="1"/>
  <c r="K2110" i="1"/>
  <c r="M2110" i="1"/>
  <c r="K2098" i="1"/>
  <c r="L2098" i="1"/>
  <c r="N2098" i="1"/>
  <c r="L2089" i="1"/>
  <c r="K2037" i="1"/>
  <c r="L2037" i="1"/>
  <c r="N2037" i="1"/>
  <c r="M2037" i="1"/>
  <c r="L1990" i="1"/>
  <c r="M1990" i="1"/>
  <c r="K1990" i="1"/>
  <c r="K1972" i="1"/>
  <c r="M1972" i="1"/>
  <c r="L1972" i="1"/>
  <c r="K1969" i="1"/>
  <c r="M1969" i="1"/>
  <c r="N1969" i="1"/>
  <c r="M1967" i="1"/>
  <c r="N1967" i="1"/>
  <c r="L1967" i="1"/>
  <c r="K1909" i="1"/>
  <c r="L1909" i="1"/>
  <c r="N1909" i="1"/>
  <c r="M1909" i="1"/>
  <c r="K1869" i="1"/>
  <c r="M1869" i="1"/>
  <c r="L1869" i="1"/>
  <c r="K1865" i="1"/>
  <c r="L1865" i="1"/>
  <c r="N1865" i="1"/>
  <c r="L1856" i="1"/>
  <c r="M1856" i="1"/>
  <c r="N1856" i="1"/>
  <c r="K1785" i="1"/>
  <c r="L1785" i="1"/>
  <c r="N1785" i="1"/>
  <c r="K1756" i="1"/>
  <c r="L1756" i="1"/>
  <c r="M1756" i="1"/>
  <c r="N1756" i="1"/>
  <c r="N1646" i="1"/>
  <c r="K1646" i="1"/>
  <c r="M1646" i="1"/>
  <c r="L888" i="1"/>
  <c r="M888" i="1"/>
  <c r="N888" i="1"/>
  <c r="K888" i="1"/>
  <c r="K747" i="1"/>
  <c r="L747" i="1"/>
  <c r="M747" i="1"/>
  <c r="N747" i="1"/>
  <c r="N738" i="1"/>
  <c r="K738" i="1"/>
  <c r="L738" i="1"/>
  <c r="M738" i="1"/>
  <c r="L2380" i="1"/>
  <c r="M2380" i="1"/>
  <c r="K2370" i="1"/>
  <c r="M2370" i="1"/>
  <c r="N2370" i="1"/>
  <c r="K2339" i="1"/>
  <c r="L2339" i="1"/>
  <c r="N2339" i="1"/>
  <c r="L2316" i="1"/>
  <c r="M2316" i="1"/>
  <c r="K2306" i="1"/>
  <c r="M2306" i="1"/>
  <c r="N2306" i="1"/>
  <c r="K2275" i="1"/>
  <c r="L2275" i="1"/>
  <c r="N2275" i="1"/>
  <c r="L2252" i="1"/>
  <c r="M2252" i="1"/>
  <c r="K2242" i="1"/>
  <c r="M2242" i="1"/>
  <c r="N2242" i="1"/>
  <c r="K2211" i="1"/>
  <c r="L2211" i="1"/>
  <c r="N2211" i="1"/>
  <c r="M2159" i="1"/>
  <c r="K2159" i="1"/>
  <c r="N2159" i="1"/>
  <c r="K2154" i="1"/>
  <c r="L2154" i="1"/>
  <c r="N2154" i="1"/>
  <c r="M2119" i="1"/>
  <c r="K2119" i="1"/>
  <c r="K2101" i="1"/>
  <c r="N2101" i="1"/>
  <c r="L2101" i="1"/>
  <c r="L2046" i="1"/>
  <c r="M2046" i="1"/>
  <c r="N2046" i="1"/>
  <c r="M2039" i="1"/>
  <c r="N2039" i="1"/>
  <c r="K2039" i="1"/>
  <c r="K2029" i="1"/>
  <c r="L2029" i="1"/>
  <c r="N2029" i="1"/>
  <c r="K2020" i="1"/>
  <c r="M2020" i="1"/>
  <c r="L2020" i="1"/>
  <c r="N2020" i="1"/>
  <c r="L1961" i="1"/>
  <c r="M1961" i="1"/>
  <c r="L1918" i="1"/>
  <c r="M1918" i="1"/>
  <c r="N1918" i="1"/>
  <c r="M1911" i="1"/>
  <c r="N1911" i="1"/>
  <c r="K1911" i="1"/>
  <c r="K1901" i="1"/>
  <c r="L1901" i="1"/>
  <c r="N1901" i="1"/>
  <c r="M1891" i="1"/>
  <c r="N1891" i="1"/>
  <c r="K1891" i="1"/>
  <c r="N1884" i="1"/>
  <c r="K1884" i="1"/>
  <c r="M1884" i="1"/>
  <c r="L1858" i="1"/>
  <c r="K1858" i="1"/>
  <c r="M1858" i="1"/>
  <c r="K1849" i="1"/>
  <c r="L1849" i="1"/>
  <c r="N1849" i="1"/>
  <c r="K1812" i="1"/>
  <c r="N1812" i="1"/>
  <c r="L1812" i="1"/>
  <c r="N1735" i="1"/>
  <c r="K1735" i="1"/>
  <c r="M1735" i="1"/>
  <c r="L1735" i="1"/>
  <c r="N1687" i="1"/>
  <c r="L1687" i="1"/>
  <c r="M1687" i="1"/>
  <c r="K1687" i="1"/>
  <c r="L1669" i="1"/>
  <c r="K1669" i="1"/>
  <c r="N1669" i="1"/>
  <c r="M1669" i="1"/>
  <c r="K1533" i="1"/>
  <c r="L1533" i="1"/>
  <c r="M1533" i="1"/>
  <c r="N1533" i="1"/>
  <c r="K1460" i="1"/>
  <c r="L1460" i="1"/>
  <c r="M1460" i="1"/>
  <c r="N1460" i="1"/>
  <c r="M1399" i="1"/>
  <c r="N1399" i="1"/>
  <c r="K1399" i="1"/>
  <c r="L1399" i="1"/>
  <c r="K2395" i="1"/>
  <c r="L2395" i="1"/>
  <c r="N2395" i="1"/>
  <c r="L2372" i="1"/>
  <c r="M2372" i="1"/>
  <c r="K2362" i="1"/>
  <c r="M2362" i="1"/>
  <c r="N2362" i="1"/>
  <c r="K2331" i="1"/>
  <c r="L2331" i="1"/>
  <c r="N2331" i="1"/>
  <c r="L2308" i="1"/>
  <c r="M2308" i="1"/>
  <c r="K2298" i="1"/>
  <c r="M2298" i="1"/>
  <c r="N2298" i="1"/>
  <c r="K2267" i="1"/>
  <c r="L2267" i="1"/>
  <c r="N2267" i="1"/>
  <c r="L2244" i="1"/>
  <c r="M2244" i="1"/>
  <c r="K2234" i="1"/>
  <c r="M2234" i="1"/>
  <c r="N2234" i="1"/>
  <c r="K2203" i="1"/>
  <c r="L2203" i="1"/>
  <c r="N2203" i="1"/>
  <c r="N2184" i="1"/>
  <c r="K2184" i="1"/>
  <c r="L2184" i="1"/>
  <c r="K2169" i="1"/>
  <c r="L2169" i="1"/>
  <c r="N2169" i="1"/>
  <c r="L2150" i="1"/>
  <c r="K2150" i="1"/>
  <c r="M2150" i="1"/>
  <c r="N2144" i="1"/>
  <c r="K2144" i="1"/>
  <c r="M2144" i="1"/>
  <c r="K2113" i="1"/>
  <c r="M2113" i="1"/>
  <c r="N2113" i="1"/>
  <c r="M2092" i="1"/>
  <c r="L2092" i="1"/>
  <c r="N2092" i="1"/>
  <c r="M2087" i="1"/>
  <c r="K2087" i="1"/>
  <c r="L2087" i="1"/>
  <c r="K2069" i="1"/>
  <c r="L2069" i="1"/>
  <c r="N2069" i="1"/>
  <c r="M2069" i="1"/>
  <c r="L2022" i="1"/>
  <c r="M2022" i="1"/>
  <c r="K2022" i="1"/>
  <c r="K2004" i="1"/>
  <c r="M2004" i="1"/>
  <c r="L2004" i="1"/>
  <c r="K2001" i="1"/>
  <c r="M2001" i="1"/>
  <c r="N2001" i="1"/>
  <c r="M1999" i="1"/>
  <c r="N1999" i="1"/>
  <c r="L1999" i="1"/>
  <c r="K1941" i="1"/>
  <c r="L1941" i="1"/>
  <c r="N1941" i="1"/>
  <c r="M1941" i="1"/>
  <c r="K1894" i="1"/>
  <c r="L1894" i="1"/>
  <c r="N1894" i="1"/>
  <c r="M1894" i="1"/>
  <c r="K1877" i="1"/>
  <c r="M1877" i="1"/>
  <c r="N1877" i="1"/>
  <c r="N1840" i="1"/>
  <c r="L1840" i="1"/>
  <c r="M1840" i="1"/>
  <c r="K1840" i="1"/>
  <c r="L1814" i="1"/>
  <c r="M1814" i="1"/>
  <c r="N1814" i="1"/>
  <c r="K1814" i="1"/>
  <c r="K1777" i="1"/>
  <c r="M1777" i="1"/>
  <c r="N1777" i="1"/>
  <c r="L1777" i="1"/>
  <c r="L1721" i="1"/>
  <c r="M1721" i="1"/>
  <c r="K1721" i="1"/>
  <c r="N1721" i="1"/>
  <c r="K1589" i="1"/>
  <c r="L1589" i="1"/>
  <c r="M1589" i="1"/>
  <c r="N1589" i="1"/>
  <c r="L1582" i="1"/>
  <c r="M1582" i="1"/>
  <c r="N1582" i="1"/>
  <c r="K1582" i="1"/>
  <c r="L2392" i="1"/>
  <c r="L2384" i="1"/>
  <c r="L2376" i="1"/>
  <c r="L2368" i="1"/>
  <c r="L2360" i="1"/>
  <c r="L2352" i="1"/>
  <c r="L2344" i="1"/>
  <c r="L2336" i="1"/>
  <c r="L2328" i="1"/>
  <c r="L2320" i="1"/>
  <c r="L2312" i="1"/>
  <c r="L2304" i="1"/>
  <c r="L2296" i="1"/>
  <c r="L2288" i="1"/>
  <c r="L2280" i="1"/>
  <c r="L2272" i="1"/>
  <c r="L2264" i="1"/>
  <c r="L2256" i="1"/>
  <c r="L2248" i="1"/>
  <c r="L2240" i="1"/>
  <c r="L2232" i="1"/>
  <c r="L2224" i="1"/>
  <c r="L2216" i="1"/>
  <c r="L2208" i="1"/>
  <c r="L2200" i="1"/>
  <c r="L2192" i="1"/>
  <c r="L2177" i="1"/>
  <c r="M2173" i="1"/>
  <c r="L2162" i="1"/>
  <c r="M2158" i="1"/>
  <c r="L2148" i="1"/>
  <c r="L2143" i="1"/>
  <c r="L2128" i="1"/>
  <c r="L2124" i="1"/>
  <c r="M2109" i="1"/>
  <c r="L2097" i="1"/>
  <c r="M2086" i="1"/>
  <c r="K2085" i="1"/>
  <c r="N2085" i="1"/>
  <c r="L2079" i="1"/>
  <c r="K2076" i="1"/>
  <c r="M2076" i="1"/>
  <c r="L2073" i="1"/>
  <c r="N2062" i="1"/>
  <c r="L2047" i="1"/>
  <c r="K2044" i="1"/>
  <c r="M2044" i="1"/>
  <c r="L2041" i="1"/>
  <c r="N2030" i="1"/>
  <c r="L2015" i="1"/>
  <c r="K2012" i="1"/>
  <c r="M2012" i="1"/>
  <c r="L2009" i="1"/>
  <c r="N1998" i="1"/>
  <c r="L1983" i="1"/>
  <c r="K1980" i="1"/>
  <c r="M1980" i="1"/>
  <c r="L1977" i="1"/>
  <c r="N1966" i="1"/>
  <c r="L1951" i="1"/>
  <c r="K1948" i="1"/>
  <c r="M1948" i="1"/>
  <c r="L1945" i="1"/>
  <c r="N1934" i="1"/>
  <c r="L1919" i="1"/>
  <c r="K1916" i="1"/>
  <c r="M1916" i="1"/>
  <c r="L1913" i="1"/>
  <c r="N1902" i="1"/>
  <c r="L1896" i="1"/>
  <c r="L1890" i="1"/>
  <c r="K1890" i="1"/>
  <c r="M1890" i="1"/>
  <c r="N1885" i="1"/>
  <c r="L1862" i="1"/>
  <c r="N1854" i="1"/>
  <c r="L1850" i="1"/>
  <c r="K1850" i="1"/>
  <c r="N1850" i="1"/>
  <c r="K1837" i="1"/>
  <c r="L1837" i="1"/>
  <c r="N1837" i="1"/>
  <c r="K1805" i="1"/>
  <c r="L1805" i="1"/>
  <c r="N1805" i="1"/>
  <c r="K1769" i="1"/>
  <c r="M1769" i="1"/>
  <c r="N1769" i="1"/>
  <c r="L1769" i="1"/>
  <c r="K1724" i="1"/>
  <c r="L1724" i="1"/>
  <c r="M1724" i="1"/>
  <c r="L1717" i="1"/>
  <c r="M1717" i="1"/>
  <c r="N1717" i="1"/>
  <c r="L1701" i="1"/>
  <c r="K1701" i="1"/>
  <c r="N1701" i="1"/>
  <c r="M1701" i="1"/>
  <c r="L1620" i="1"/>
  <c r="N1620" i="1"/>
  <c r="K1620" i="1"/>
  <c r="N1544" i="1"/>
  <c r="M1544" i="1"/>
  <c r="K1544" i="1"/>
  <c r="L1544" i="1"/>
  <c r="N1520" i="1"/>
  <c r="K1520" i="1"/>
  <c r="M1520" i="1"/>
  <c r="L1520" i="1"/>
  <c r="K1500" i="1"/>
  <c r="L1500" i="1"/>
  <c r="M1500" i="1"/>
  <c r="N1500" i="1"/>
  <c r="L1390" i="1"/>
  <c r="M1390" i="1"/>
  <c r="N1390" i="1"/>
  <c r="K1390" i="1"/>
  <c r="L1203" i="1"/>
  <c r="M1203" i="1"/>
  <c r="N1203" i="1"/>
  <c r="K1203" i="1"/>
  <c r="K1187" i="1"/>
  <c r="L1187" i="1"/>
  <c r="N1187" i="1"/>
  <c r="M1187" i="1"/>
  <c r="M1074" i="1"/>
  <c r="N1074" i="1"/>
  <c r="K1074" i="1"/>
  <c r="L1074" i="1"/>
  <c r="L2183" i="1"/>
  <c r="L2173" i="1"/>
  <c r="L2168" i="1"/>
  <c r="K2158" i="1"/>
  <c r="M2149" i="1"/>
  <c r="K2143" i="1"/>
  <c r="M2134" i="1"/>
  <c r="K2128" i="1"/>
  <c r="K2124" i="1"/>
  <c r="M2094" i="1"/>
  <c r="K2093" i="1"/>
  <c r="N2093" i="1"/>
  <c r="M2090" i="1"/>
  <c r="K2086" i="1"/>
  <c r="L2070" i="1"/>
  <c r="M2070" i="1"/>
  <c r="M2055" i="1"/>
  <c r="N2055" i="1"/>
  <c r="K2053" i="1"/>
  <c r="L2053" i="1"/>
  <c r="N2053" i="1"/>
  <c r="L2038" i="1"/>
  <c r="M2038" i="1"/>
  <c r="M2023" i="1"/>
  <c r="N2023" i="1"/>
  <c r="K2021" i="1"/>
  <c r="L2021" i="1"/>
  <c r="N2021" i="1"/>
  <c r="L2006" i="1"/>
  <c r="M2006" i="1"/>
  <c r="M1991" i="1"/>
  <c r="N1991" i="1"/>
  <c r="K1989" i="1"/>
  <c r="L1989" i="1"/>
  <c r="N1989" i="1"/>
  <c r="L1974" i="1"/>
  <c r="M1974" i="1"/>
  <c r="M1959" i="1"/>
  <c r="N1959" i="1"/>
  <c r="K1957" i="1"/>
  <c r="L1957" i="1"/>
  <c r="N1957" i="1"/>
  <c r="L1942" i="1"/>
  <c r="M1942" i="1"/>
  <c r="M1927" i="1"/>
  <c r="N1927" i="1"/>
  <c r="K1925" i="1"/>
  <c r="L1925" i="1"/>
  <c r="N1925" i="1"/>
  <c r="L1910" i="1"/>
  <c r="M1910" i="1"/>
  <c r="K1880" i="1"/>
  <c r="L1880" i="1"/>
  <c r="N1880" i="1"/>
  <c r="N1876" i="1"/>
  <c r="M1876" i="1"/>
  <c r="L1870" i="1"/>
  <c r="M1870" i="1"/>
  <c r="L1830" i="1"/>
  <c r="M1830" i="1"/>
  <c r="N1830" i="1"/>
  <c r="K1828" i="1"/>
  <c r="N1828" i="1"/>
  <c r="L1798" i="1"/>
  <c r="M1798" i="1"/>
  <c r="N1798" i="1"/>
  <c r="K1796" i="1"/>
  <c r="N1796" i="1"/>
  <c r="L1765" i="1"/>
  <c r="K1765" i="1"/>
  <c r="N1765" i="1"/>
  <c r="N1743" i="1"/>
  <c r="K1743" i="1"/>
  <c r="L1741" i="1"/>
  <c r="K1741" i="1"/>
  <c r="M1741" i="1"/>
  <c r="K1691" i="1"/>
  <c r="M1691" i="1"/>
  <c r="N1691" i="1"/>
  <c r="K1663" i="1"/>
  <c r="N1663" i="1"/>
  <c r="M1663" i="1"/>
  <c r="M1527" i="1"/>
  <c r="N1527" i="1"/>
  <c r="K1527" i="1"/>
  <c r="L1527" i="1"/>
  <c r="K1356" i="1"/>
  <c r="L1356" i="1"/>
  <c r="M1356" i="1"/>
  <c r="N1219" i="1"/>
  <c r="M1219" i="1"/>
  <c r="K1219" i="1"/>
  <c r="L1219" i="1"/>
  <c r="M1208" i="1"/>
  <c r="K1208" i="1"/>
  <c r="L1208" i="1"/>
  <c r="N1208" i="1"/>
  <c r="K2109" i="1"/>
  <c r="N2109" i="1"/>
  <c r="M2079" i="1"/>
  <c r="N2079" i="1"/>
  <c r="K2077" i="1"/>
  <c r="L2077" i="1"/>
  <c r="N2077" i="1"/>
  <c r="L2062" i="1"/>
  <c r="M2062" i="1"/>
  <c r="M2047" i="1"/>
  <c r="N2047" i="1"/>
  <c r="K2045" i="1"/>
  <c r="L2045" i="1"/>
  <c r="N2045" i="1"/>
  <c r="L2030" i="1"/>
  <c r="M2030" i="1"/>
  <c r="M2015" i="1"/>
  <c r="N2015" i="1"/>
  <c r="K2013" i="1"/>
  <c r="L2013" i="1"/>
  <c r="N2013" i="1"/>
  <c r="L1998" i="1"/>
  <c r="M1998" i="1"/>
  <c r="M1983" i="1"/>
  <c r="N1983" i="1"/>
  <c r="K1981" i="1"/>
  <c r="L1981" i="1"/>
  <c r="N1981" i="1"/>
  <c r="L1966" i="1"/>
  <c r="M1966" i="1"/>
  <c r="M1951" i="1"/>
  <c r="N1951" i="1"/>
  <c r="K1949" i="1"/>
  <c r="L1949" i="1"/>
  <c r="N1949" i="1"/>
  <c r="L1934" i="1"/>
  <c r="M1934" i="1"/>
  <c r="M1919" i="1"/>
  <c r="N1919" i="1"/>
  <c r="K1917" i="1"/>
  <c r="L1917" i="1"/>
  <c r="N1917" i="1"/>
  <c r="L1902" i="1"/>
  <c r="M1902" i="1"/>
  <c r="M1896" i="1"/>
  <c r="N1896" i="1"/>
  <c r="L1885" i="1"/>
  <c r="M1885" i="1"/>
  <c r="L1866" i="1"/>
  <c r="M1866" i="1"/>
  <c r="N1866" i="1"/>
  <c r="K1854" i="1"/>
  <c r="M1854" i="1"/>
  <c r="K1833" i="1"/>
  <c r="L1833" i="1"/>
  <c r="N1833" i="1"/>
  <c r="K1801" i="1"/>
  <c r="L1801" i="1"/>
  <c r="N1801" i="1"/>
  <c r="K1780" i="1"/>
  <c r="M1780" i="1"/>
  <c r="N1780" i="1"/>
  <c r="L1780" i="1"/>
  <c r="N1775" i="1"/>
  <c r="K1775" i="1"/>
  <c r="L1775" i="1"/>
  <c r="M1758" i="1"/>
  <c r="K1758" i="1"/>
  <c r="L1758" i="1"/>
  <c r="N1758" i="1"/>
  <c r="K1732" i="1"/>
  <c r="M1732" i="1"/>
  <c r="N1732" i="1"/>
  <c r="L1732" i="1"/>
  <c r="K1696" i="1"/>
  <c r="L1696" i="1"/>
  <c r="N1696" i="1"/>
  <c r="N1679" i="1"/>
  <c r="K1679" i="1"/>
  <c r="L1679" i="1"/>
  <c r="M1679" i="1"/>
  <c r="K1548" i="1"/>
  <c r="L1548" i="1"/>
  <c r="N1548" i="1"/>
  <c r="L1218" i="1"/>
  <c r="M1218" i="1"/>
  <c r="N1218" i="1"/>
  <c r="K1218" i="1"/>
  <c r="K1152" i="1"/>
  <c r="M1152" i="1"/>
  <c r="L1152" i="1"/>
  <c r="N1152" i="1"/>
  <c r="L1145" i="1"/>
  <c r="N1145" i="1"/>
  <c r="M1145" i="1"/>
  <c r="K1145" i="1"/>
  <c r="K1111" i="1"/>
  <c r="L1111" i="1"/>
  <c r="M1111" i="1"/>
  <c r="N1111" i="1"/>
  <c r="N2181" i="1"/>
  <c r="N2166" i="1"/>
  <c r="N2151" i="1"/>
  <c r="M2136" i="1"/>
  <c r="N2122" i="1"/>
  <c r="K2117" i="1"/>
  <c r="N2117" i="1"/>
  <c r="N2103" i="1"/>
  <c r="N2100" i="1"/>
  <c r="K2060" i="1"/>
  <c r="M2060" i="1"/>
  <c r="K2028" i="1"/>
  <c r="M2028" i="1"/>
  <c r="K1996" i="1"/>
  <c r="M1996" i="1"/>
  <c r="K1964" i="1"/>
  <c r="M1964" i="1"/>
  <c r="K1932" i="1"/>
  <c r="M1932" i="1"/>
  <c r="K1900" i="1"/>
  <c r="M1900" i="1"/>
  <c r="M1875" i="1"/>
  <c r="K1875" i="1"/>
  <c r="L1875" i="1"/>
  <c r="N1873" i="1"/>
  <c r="L1846" i="1"/>
  <c r="K1846" i="1"/>
  <c r="N1846" i="1"/>
  <c r="K1821" i="1"/>
  <c r="L1821" i="1"/>
  <c r="N1821" i="1"/>
  <c r="K1789" i="1"/>
  <c r="L1789" i="1"/>
  <c r="N1789" i="1"/>
  <c r="N1751" i="1"/>
  <c r="L1751" i="1"/>
  <c r="M1751" i="1"/>
  <c r="L1709" i="1"/>
  <c r="K1709" i="1"/>
  <c r="K1634" i="1"/>
  <c r="L1634" i="1"/>
  <c r="N1634" i="1"/>
  <c r="M1634" i="1"/>
  <c r="L1566" i="1"/>
  <c r="M1566" i="1"/>
  <c r="N1566" i="1"/>
  <c r="K1566" i="1"/>
  <c r="M1343" i="1"/>
  <c r="N1343" i="1"/>
  <c r="L1343" i="1"/>
  <c r="K1343" i="1"/>
  <c r="N1312" i="1"/>
  <c r="L1312" i="1"/>
  <c r="M1312" i="1"/>
  <c r="K1312" i="1"/>
  <c r="N1304" i="1"/>
  <c r="M1304" i="1"/>
  <c r="K1304" i="1"/>
  <c r="L1304" i="1"/>
  <c r="K1293" i="1"/>
  <c r="L1293" i="1"/>
  <c r="M1293" i="1"/>
  <c r="N1293" i="1"/>
  <c r="N1288" i="1"/>
  <c r="M1288" i="1"/>
  <c r="K1288" i="1"/>
  <c r="L1288" i="1"/>
  <c r="K1253" i="1"/>
  <c r="L1253" i="1"/>
  <c r="M1253" i="1"/>
  <c r="L1246" i="1"/>
  <c r="M1246" i="1"/>
  <c r="N1246" i="1"/>
  <c r="N1115" i="1"/>
  <c r="K1115" i="1"/>
  <c r="L1115" i="1"/>
  <c r="M1115" i="1"/>
  <c r="L1026" i="1"/>
  <c r="M1026" i="1"/>
  <c r="N1026" i="1"/>
  <c r="K1026" i="1"/>
  <c r="K990" i="1"/>
  <c r="L990" i="1"/>
  <c r="M990" i="1"/>
  <c r="N990" i="1"/>
  <c r="K930" i="1"/>
  <c r="L930" i="1"/>
  <c r="M930" i="1"/>
  <c r="N930" i="1"/>
  <c r="K870" i="1"/>
  <c r="N870" i="1"/>
  <c r="M870" i="1"/>
  <c r="L870" i="1"/>
  <c r="K854" i="1"/>
  <c r="N854" i="1"/>
  <c r="L854" i="1"/>
  <c r="M854" i="1"/>
  <c r="K561" i="1"/>
  <c r="L561" i="1"/>
  <c r="M561" i="1"/>
  <c r="N561" i="1"/>
  <c r="K1883" i="1"/>
  <c r="K1868" i="1"/>
  <c r="K1832" i="1"/>
  <c r="K1816" i="1"/>
  <c r="K1800" i="1"/>
  <c r="K1781" i="1"/>
  <c r="L1781" i="1"/>
  <c r="N1781" i="1"/>
  <c r="L1763" i="1"/>
  <c r="K1731" i="1"/>
  <c r="L1731" i="1"/>
  <c r="N1731" i="1"/>
  <c r="L1728" i="1"/>
  <c r="K1720" i="1"/>
  <c r="M1720" i="1"/>
  <c r="N1720" i="1"/>
  <c r="M1686" i="1"/>
  <c r="K1686" i="1"/>
  <c r="N1686" i="1"/>
  <c r="L1668" i="1"/>
  <c r="N1668" i="1"/>
  <c r="K1668" i="1"/>
  <c r="K1656" i="1"/>
  <c r="M1656" i="1"/>
  <c r="N1656" i="1"/>
  <c r="L1639" i="1"/>
  <c r="M1639" i="1"/>
  <c r="N1639" i="1"/>
  <c r="K1573" i="1"/>
  <c r="L1573" i="1"/>
  <c r="M1573" i="1"/>
  <c r="N1573" i="1"/>
  <c r="N1416" i="1"/>
  <c r="M1416" i="1"/>
  <c r="K1416" i="1"/>
  <c r="N1392" i="1"/>
  <c r="K1392" i="1"/>
  <c r="M1392" i="1"/>
  <c r="L1392" i="1"/>
  <c r="K1380" i="1"/>
  <c r="L1380" i="1"/>
  <c r="N1380" i="1"/>
  <c r="K1372" i="1"/>
  <c r="L1372" i="1"/>
  <c r="M1372" i="1"/>
  <c r="N1372" i="1"/>
  <c r="N1264" i="1"/>
  <c r="K1264" i="1"/>
  <c r="M1264" i="1"/>
  <c r="L1264" i="1"/>
  <c r="M1224" i="1"/>
  <c r="N1224" i="1"/>
  <c r="K1224" i="1"/>
  <c r="L1224" i="1"/>
  <c r="N1155" i="1"/>
  <c r="L1155" i="1"/>
  <c r="M1155" i="1"/>
  <c r="K1155" i="1"/>
  <c r="K1119" i="1"/>
  <c r="L1119" i="1"/>
  <c r="M1119" i="1"/>
  <c r="N1119" i="1"/>
  <c r="L1838" i="1"/>
  <c r="M1838" i="1"/>
  <c r="K1829" i="1"/>
  <c r="L1829" i="1"/>
  <c r="L1822" i="1"/>
  <c r="M1822" i="1"/>
  <c r="K1813" i="1"/>
  <c r="L1813" i="1"/>
  <c r="L1806" i="1"/>
  <c r="M1806" i="1"/>
  <c r="K1797" i="1"/>
  <c r="L1797" i="1"/>
  <c r="L1790" i="1"/>
  <c r="M1790" i="1"/>
  <c r="M1750" i="1"/>
  <c r="K1750" i="1"/>
  <c r="N1750" i="1"/>
  <c r="L1736" i="1"/>
  <c r="M1736" i="1"/>
  <c r="M1726" i="1"/>
  <c r="K1726" i="1"/>
  <c r="L1726" i="1"/>
  <c r="K1716" i="1"/>
  <c r="L1716" i="1"/>
  <c r="N1716" i="1"/>
  <c r="M1702" i="1"/>
  <c r="L1702" i="1"/>
  <c r="N1702" i="1"/>
  <c r="M1650" i="1"/>
  <c r="K1650" i="1"/>
  <c r="L1650" i="1"/>
  <c r="N1630" i="1"/>
  <c r="M1630" i="1"/>
  <c r="K1630" i="1"/>
  <c r="L1618" i="1"/>
  <c r="M1618" i="1"/>
  <c r="N1618" i="1"/>
  <c r="N1600" i="1"/>
  <c r="L1600" i="1"/>
  <c r="M1600" i="1"/>
  <c r="K1600" i="1"/>
  <c r="N1568" i="1"/>
  <c r="L1568" i="1"/>
  <c r="M1568" i="1"/>
  <c r="K1509" i="1"/>
  <c r="L1509" i="1"/>
  <c r="M1509" i="1"/>
  <c r="L1502" i="1"/>
  <c r="M1502" i="1"/>
  <c r="N1502" i="1"/>
  <c r="K1405" i="1"/>
  <c r="L1405" i="1"/>
  <c r="M1405" i="1"/>
  <c r="N1405" i="1"/>
  <c r="K1332" i="1"/>
  <c r="L1332" i="1"/>
  <c r="M1332" i="1"/>
  <c r="N1332" i="1"/>
  <c r="L1310" i="1"/>
  <c r="M1310" i="1"/>
  <c r="N1310" i="1"/>
  <c r="K1310" i="1"/>
  <c r="K1292" i="1"/>
  <c r="L1292" i="1"/>
  <c r="N1292" i="1"/>
  <c r="K1277" i="1"/>
  <c r="L1277" i="1"/>
  <c r="M1277" i="1"/>
  <c r="N1277" i="1"/>
  <c r="K1244" i="1"/>
  <c r="L1244" i="1"/>
  <c r="M1244" i="1"/>
  <c r="N1244" i="1"/>
  <c r="M1200" i="1"/>
  <c r="L1200" i="1"/>
  <c r="N1200" i="1"/>
  <c r="K1200" i="1"/>
  <c r="K1190" i="1"/>
  <c r="N1190" i="1"/>
  <c r="M1190" i="1"/>
  <c r="L1190" i="1"/>
  <c r="M1184" i="1"/>
  <c r="L1184" i="1"/>
  <c r="N1184" i="1"/>
  <c r="K1184" i="1"/>
  <c r="N1147" i="1"/>
  <c r="K1147" i="1"/>
  <c r="L1147" i="1"/>
  <c r="M1147" i="1"/>
  <c r="K1103" i="1"/>
  <c r="L1103" i="1"/>
  <c r="N1103" i="1"/>
  <c r="M1103" i="1"/>
  <c r="K1836" i="1"/>
  <c r="N1836" i="1"/>
  <c r="K1820" i="1"/>
  <c r="N1820" i="1"/>
  <c r="K1804" i="1"/>
  <c r="N1804" i="1"/>
  <c r="K1788" i="1"/>
  <c r="N1788" i="1"/>
  <c r="L1771" i="1"/>
  <c r="M1771" i="1"/>
  <c r="K1760" i="1"/>
  <c r="L1760" i="1"/>
  <c r="N1760" i="1"/>
  <c r="K1705" i="1"/>
  <c r="M1705" i="1"/>
  <c r="N1705" i="1"/>
  <c r="M1694" i="1"/>
  <c r="K1694" i="1"/>
  <c r="K1692" i="1"/>
  <c r="L1692" i="1"/>
  <c r="M1692" i="1"/>
  <c r="K1681" i="1"/>
  <c r="L1681" i="1"/>
  <c r="N1681" i="1"/>
  <c r="K1667" i="1"/>
  <c r="L1667" i="1"/>
  <c r="N1667" i="1"/>
  <c r="M1575" i="1"/>
  <c r="N1575" i="1"/>
  <c r="L1575" i="1"/>
  <c r="N1560" i="1"/>
  <c r="M1560" i="1"/>
  <c r="K1560" i="1"/>
  <c r="L1560" i="1"/>
  <c r="K1549" i="1"/>
  <c r="L1549" i="1"/>
  <c r="M1549" i="1"/>
  <c r="N1549" i="1"/>
  <c r="M1471" i="1"/>
  <c r="N1471" i="1"/>
  <c r="L1471" i="1"/>
  <c r="K1471" i="1"/>
  <c r="K1317" i="1"/>
  <c r="L1317" i="1"/>
  <c r="M1317" i="1"/>
  <c r="N1317" i="1"/>
  <c r="N1253" i="1"/>
  <c r="K1246" i="1"/>
  <c r="K1163" i="1"/>
  <c r="L1163" i="1"/>
  <c r="M1163" i="1"/>
  <c r="N1774" i="1"/>
  <c r="M1764" i="1"/>
  <c r="M1759" i="1"/>
  <c r="M1749" i="1"/>
  <c r="N1740" i="1"/>
  <c r="L1734" i="1"/>
  <c r="N1725" i="1"/>
  <c r="L1719" i="1"/>
  <c r="N1710" i="1"/>
  <c r="M1700" i="1"/>
  <c r="M1695" i="1"/>
  <c r="M1685" i="1"/>
  <c r="L1664" i="1"/>
  <c r="L1661" i="1"/>
  <c r="L1660" i="1"/>
  <c r="N1660" i="1"/>
  <c r="M1629" i="1"/>
  <c r="K1629" i="1"/>
  <c r="L1629" i="1"/>
  <c r="M1623" i="1"/>
  <c r="N1623" i="1"/>
  <c r="L1614" i="1"/>
  <c r="N1614" i="1"/>
  <c r="K1614" i="1"/>
  <c r="K1605" i="1"/>
  <c r="M1605" i="1"/>
  <c r="L1605" i="1"/>
  <c r="M1591" i="1"/>
  <c r="N1591" i="1"/>
  <c r="K1591" i="1"/>
  <c r="N1584" i="1"/>
  <c r="K1584" i="1"/>
  <c r="M1584" i="1"/>
  <c r="K1525" i="1"/>
  <c r="L1525" i="1"/>
  <c r="M1525" i="1"/>
  <c r="N1525" i="1"/>
  <c r="N1480" i="1"/>
  <c r="M1480" i="1"/>
  <c r="K1436" i="1"/>
  <c r="L1436" i="1"/>
  <c r="M1436" i="1"/>
  <c r="M1423" i="1"/>
  <c r="N1423" i="1"/>
  <c r="K1423" i="1"/>
  <c r="L1414" i="1"/>
  <c r="M1414" i="1"/>
  <c r="N1414" i="1"/>
  <c r="M1407" i="1"/>
  <c r="N1407" i="1"/>
  <c r="L1407" i="1"/>
  <c r="K1396" i="1"/>
  <c r="L1396" i="1"/>
  <c r="M1396" i="1"/>
  <c r="N1368" i="1"/>
  <c r="M1368" i="1"/>
  <c r="K1368" i="1"/>
  <c r="K1357" i="1"/>
  <c r="L1357" i="1"/>
  <c r="M1357" i="1"/>
  <c r="N1357" i="1"/>
  <c r="K1341" i="1"/>
  <c r="L1341" i="1"/>
  <c r="M1341" i="1"/>
  <c r="M1335" i="1"/>
  <c r="N1335" i="1"/>
  <c r="K1335" i="1"/>
  <c r="N1328" i="1"/>
  <c r="K1328" i="1"/>
  <c r="M1328" i="1"/>
  <c r="K1269" i="1"/>
  <c r="L1269" i="1"/>
  <c r="M1269" i="1"/>
  <c r="N1269" i="1"/>
  <c r="N1193" i="1"/>
  <c r="K1193" i="1"/>
  <c r="L1193" i="1"/>
  <c r="M1193" i="1"/>
  <c r="M1179" i="1"/>
  <c r="N1179" i="1"/>
  <c r="K1179" i="1"/>
  <c r="L1175" i="1"/>
  <c r="N1175" i="1"/>
  <c r="K1173" i="1"/>
  <c r="L1173" i="1"/>
  <c r="K1166" i="1"/>
  <c r="M1166" i="1"/>
  <c r="N1166" i="1"/>
  <c r="K1136" i="1"/>
  <c r="L1136" i="1"/>
  <c r="M1136" i="1"/>
  <c r="N1136" i="1"/>
  <c r="M1130" i="1"/>
  <c r="N1130" i="1"/>
  <c r="L1130" i="1"/>
  <c r="K1064" i="1"/>
  <c r="L1064" i="1"/>
  <c r="M1064" i="1"/>
  <c r="N1064" i="1"/>
  <c r="M1016" i="1"/>
  <c r="K1016" i="1"/>
  <c r="L1016" i="1"/>
  <c r="N1016" i="1"/>
  <c r="M992" i="1"/>
  <c r="N992" i="1"/>
  <c r="L992" i="1"/>
  <c r="L967" i="1"/>
  <c r="K967" i="1"/>
  <c r="M967" i="1"/>
  <c r="N967" i="1"/>
  <c r="K613" i="1"/>
  <c r="L613" i="1"/>
  <c r="M613" i="1"/>
  <c r="N613" i="1"/>
  <c r="N581" i="1"/>
  <c r="K581" i="1"/>
  <c r="L581" i="1"/>
  <c r="M581" i="1"/>
  <c r="M478" i="1"/>
  <c r="N478" i="1"/>
  <c r="L478" i="1"/>
  <c r="K478" i="1"/>
  <c r="K467" i="1"/>
  <c r="L467" i="1"/>
  <c r="M467" i="1"/>
  <c r="N467" i="1"/>
  <c r="M440" i="1"/>
  <c r="N440" i="1"/>
  <c r="K440" i="1"/>
  <c r="L440" i="1"/>
  <c r="N436" i="1"/>
  <c r="L436" i="1"/>
  <c r="K436" i="1"/>
  <c r="M436" i="1"/>
  <c r="M432" i="1"/>
  <c r="L432" i="1"/>
  <c r="N432" i="1"/>
  <c r="K432" i="1"/>
  <c r="K341" i="1"/>
  <c r="L341" i="1"/>
  <c r="N341" i="1"/>
  <c r="M341" i="1"/>
  <c r="N1654" i="1"/>
  <c r="L1654" i="1"/>
  <c r="K1648" i="1"/>
  <c r="N1648" i="1"/>
  <c r="M1645" i="1"/>
  <c r="N1645" i="1"/>
  <c r="K1635" i="1"/>
  <c r="M1635" i="1"/>
  <c r="N1635" i="1"/>
  <c r="L1612" i="1"/>
  <c r="N1612" i="1"/>
  <c r="K1612" i="1"/>
  <c r="K1572" i="1"/>
  <c r="L1572" i="1"/>
  <c r="N1572" i="1"/>
  <c r="L1558" i="1"/>
  <c r="M1558" i="1"/>
  <c r="N1558" i="1"/>
  <c r="K1558" i="1"/>
  <c r="L1518" i="1"/>
  <c r="M1518" i="1"/>
  <c r="N1518" i="1"/>
  <c r="K1518" i="1"/>
  <c r="M1511" i="1"/>
  <c r="N1511" i="1"/>
  <c r="N1504" i="1"/>
  <c r="L1504" i="1"/>
  <c r="M1504" i="1"/>
  <c r="K1484" i="1"/>
  <c r="L1484" i="1"/>
  <c r="K1445" i="1"/>
  <c r="L1445" i="1"/>
  <c r="M1445" i="1"/>
  <c r="L1438" i="1"/>
  <c r="M1438" i="1"/>
  <c r="N1438" i="1"/>
  <c r="K1316" i="1"/>
  <c r="L1316" i="1"/>
  <c r="N1316" i="1"/>
  <c r="L1302" i="1"/>
  <c r="M1302" i="1"/>
  <c r="N1302" i="1"/>
  <c r="K1302" i="1"/>
  <c r="L1262" i="1"/>
  <c r="M1262" i="1"/>
  <c r="N1262" i="1"/>
  <c r="K1262" i="1"/>
  <c r="M1255" i="1"/>
  <c r="N1255" i="1"/>
  <c r="N1248" i="1"/>
  <c r="L1248" i="1"/>
  <c r="M1248" i="1"/>
  <c r="N1234" i="1"/>
  <c r="L1234" i="1"/>
  <c r="M1234" i="1"/>
  <c r="K1214" i="1"/>
  <c r="M1214" i="1"/>
  <c r="N1214" i="1"/>
  <c r="N1170" i="1"/>
  <c r="K1170" i="1"/>
  <c r="M1170" i="1"/>
  <c r="L1105" i="1"/>
  <c r="M1105" i="1"/>
  <c r="N1105" i="1"/>
  <c r="K1105" i="1"/>
  <c r="M1050" i="1"/>
  <c r="N1050" i="1"/>
  <c r="K1050" i="1"/>
  <c r="N1035" i="1"/>
  <c r="L1035" i="1"/>
  <c r="M1035" i="1"/>
  <c r="K1031" i="1"/>
  <c r="L1031" i="1"/>
  <c r="M984" i="1"/>
  <c r="K984" i="1"/>
  <c r="L984" i="1"/>
  <c r="N984" i="1"/>
  <c r="N937" i="1"/>
  <c r="M937" i="1"/>
  <c r="L937" i="1"/>
  <c r="K925" i="1"/>
  <c r="L925" i="1"/>
  <c r="M925" i="1"/>
  <c r="N925" i="1"/>
  <c r="K751" i="1"/>
  <c r="L751" i="1"/>
  <c r="N751" i="1"/>
  <c r="M751" i="1"/>
  <c r="M699" i="1"/>
  <c r="L699" i="1"/>
  <c r="N699" i="1"/>
  <c r="K699" i="1"/>
  <c r="K681" i="1"/>
  <c r="L681" i="1"/>
  <c r="M681" i="1"/>
  <c r="N681" i="1"/>
  <c r="K661" i="1"/>
  <c r="N661" i="1"/>
  <c r="L661" i="1"/>
  <c r="M661" i="1"/>
  <c r="K629" i="1"/>
  <c r="M629" i="1"/>
  <c r="N629" i="1"/>
  <c r="L629" i="1"/>
  <c r="N448" i="1"/>
  <c r="K448" i="1"/>
  <c r="L448" i="1"/>
  <c r="M448" i="1"/>
  <c r="M446" i="1"/>
  <c r="K446" i="1"/>
  <c r="L446" i="1"/>
  <c r="N446" i="1"/>
  <c r="K438" i="1"/>
  <c r="L438" i="1"/>
  <c r="M438" i="1"/>
  <c r="N438" i="1"/>
  <c r="K1676" i="1"/>
  <c r="N1676" i="1"/>
  <c r="L1652" i="1"/>
  <c r="K1652" i="1"/>
  <c r="N1638" i="1"/>
  <c r="K1638" i="1"/>
  <c r="M1638" i="1"/>
  <c r="L1622" i="1"/>
  <c r="N1622" i="1"/>
  <c r="M1622" i="1"/>
  <c r="K1610" i="1"/>
  <c r="M1610" i="1"/>
  <c r="K1508" i="1"/>
  <c r="L1508" i="1"/>
  <c r="N1508" i="1"/>
  <c r="L1494" i="1"/>
  <c r="M1494" i="1"/>
  <c r="N1494" i="1"/>
  <c r="K1494" i="1"/>
  <c r="L1454" i="1"/>
  <c r="M1454" i="1"/>
  <c r="N1454" i="1"/>
  <c r="K1454" i="1"/>
  <c r="M1447" i="1"/>
  <c r="N1447" i="1"/>
  <c r="N1440" i="1"/>
  <c r="L1440" i="1"/>
  <c r="M1440" i="1"/>
  <c r="K1420" i="1"/>
  <c r="L1420" i="1"/>
  <c r="K1381" i="1"/>
  <c r="L1381" i="1"/>
  <c r="M1381" i="1"/>
  <c r="L1374" i="1"/>
  <c r="M1374" i="1"/>
  <c r="N1374" i="1"/>
  <c r="K1252" i="1"/>
  <c r="L1252" i="1"/>
  <c r="N1252" i="1"/>
  <c r="K1238" i="1"/>
  <c r="L1238" i="1"/>
  <c r="M1238" i="1"/>
  <c r="N1238" i="1"/>
  <c r="N1209" i="1"/>
  <c r="M1209" i="1"/>
  <c r="K1174" i="1"/>
  <c r="L1174" i="1"/>
  <c r="M1174" i="1"/>
  <c r="N1174" i="1"/>
  <c r="N1169" i="1"/>
  <c r="L1169" i="1"/>
  <c r="M1169" i="1"/>
  <c r="K1169" i="1"/>
  <c r="K1112" i="1"/>
  <c r="L1112" i="1"/>
  <c r="M1112" i="1"/>
  <c r="N1107" i="1"/>
  <c r="K1107" i="1"/>
  <c r="L1107" i="1"/>
  <c r="M1107" i="1"/>
  <c r="L1097" i="1"/>
  <c r="M1097" i="1"/>
  <c r="N1097" i="1"/>
  <c r="L1049" i="1"/>
  <c r="M1049" i="1"/>
  <c r="N1049" i="1"/>
  <c r="K1049" i="1"/>
  <c r="N1021" i="1"/>
  <c r="L1021" i="1"/>
  <c r="M1021" i="1"/>
  <c r="K1021" i="1"/>
  <c r="K1659" i="1"/>
  <c r="L1659" i="1"/>
  <c r="L1644" i="1"/>
  <c r="K1644" i="1"/>
  <c r="M1644" i="1"/>
  <c r="N1624" i="1"/>
  <c r="K1624" i="1"/>
  <c r="M1624" i="1"/>
  <c r="M1615" i="1"/>
  <c r="N1615" i="1"/>
  <c r="K1615" i="1"/>
  <c r="K1564" i="1"/>
  <c r="L1564" i="1"/>
  <c r="M1564" i="1"/>
  <c r="M1551" i="1"/>
  <c r="N1551" i="1"/>
  <c r="K1551" i="1"/>
  <c r="L1542" i="1"/>
  <c r="M1542" i="1"/>
  <c r="N1542" i="1"/>
  <c r="M1535" i="1"/>
  <c r="N1535" i="1"/>
  <c r="L1535" i="1"/>
  <c r="K1524" i="1"/>
  <c r="L1524" i="1"/>
  <c r="M1524" i="1"/>
  <c r="N1496" i="1"/>
  <c r="M1496" i="1"/>
  <c r="K1496" i="1"/>
  <c r="K1485" i="1"/>
  <c r="L1485" i="1"/>
  <c r="M1485" i="1"/>
  <c r="N1485" i="1"/>
  <c r="K1469" i="1"/>
  <c r="L1469" i="1"/>
  <c r="M1469" i="1"/>
  <c r="M1463" i="1"/>
  <c r="N1463" i="1"/>
  <c r="K1463" i="1"/>
  <c r="N1456" i="1"/>
  <c r="K1456" i="1"/>
  <c r="M1456" i="1"/>
  <c r="K1397" i="1"/>
  <c r="L1397" i="1"/>
  <c r="M1397" i="1"/>
  <c r="N1397" i="1"/>
  <c r="N1352" i="1"/>
  <c r="M1352" i="1"/>
  <c r="K1308" i="1"/>
  <c r="L1308" i="1"/>
  <c r="M1308" i="1"/>
  <c r="M1295" i="1"/>
  <c r="N1295" i="1"/>
  <c r="K1295" i="1"/>
  <c r="L1286" i="1"/>
  <c r="M1286" i="1"/>
  <c r="N1286" i="1"/>
  <c r="M1279" i="1"/>
  <c r="N1279" i="1"/>
  <c r="L1279" i="1"/>
  <c r="K1268" i="1"/>
  <c r="L1268" i="1"/>
  <c r="M1268" i="1"/>
  <c r="N1240" i="1"/>
  <c r="M1240" i="1"/>
  <c r="K1240" i="1"/>
  <c r="N1233" i="1"/>
  <c r="L1233" i="1"/>
  <c r="M1233" i="1"/>
  <c r="N1185" i="1"/>
  <c r="M1185" i="1"/>
  <c r="L1153" i="1"/>
  <c r="N1153" i="1"/>
  <c r="K1153" i="1"/>
  <c r="M1122" i="1"/>
  <c r="N1122" i="1"/>
  <c r="K1122" i="1"/>
  <c r="M1024" i="1"/>
  <c r="K1024" i="1"/>
  <c r="L1024" i="1"/>
  <c r="N1024" i="1"/>
  <c r="K942" i="1"/>
  <c r="N942" i="1"/>
  <c r="L942" i="1"/>
  <c r="M942" i="1"/>
  <c r="L927" i="1"/>
  <c r="N927" i="1"/>
  <c r="K927" i="1"/>
  <c r="M927" i="1"/>
  <c r="K918" i="1"/>
  <c r="N918" i="1"/>
  <c r="L918" i="1"/>
  <c r="M918" i="1"/>
  <c r="K727" i="1"/>
  <c r="L727" i="1"/>
  <c r="K718" i="1"/>
  <c r="N718" i="1"/>
  <c r="L704" i="1"/>
  <c r="M704" i="1"/>
  <c r="K704" i="1"/>
  <c r="N704" i="1"/>
  <c r="M691" i="1"/>
  <c r="K691" i="1"/>
  <c r="L658" i="1"/>
  <c r="M658" i="1"/>
  <c r="K658" i="1"/>
  <c r="N658" i="1"/>
  <c r="K1597" i="1"/>
  <c r="M1597" i="1"/>
  <c r="K1580" i="1"/>
  <c r="L1580" i="1"/>
  <c r="L1574" i="1"/>
  <c r="M1574" i="1"/>
  <c r="N1574" i="1"/>
  <c r="M1543" i="1"/>
  <c r="N1543" i="1"/>
  <c r="K1541" i="1"/>
  <c r="L1541" i="1"/>
  <c r="M1541" i="1"/>
  <c r="K1516" i="1"/>
  <c r="L1516" i="1"/>
  <c r="L1510" i="1"/>
  <c r="M1510" i="1"/>
  <c r="N1510" i="1"/>
  <c r="M1479" i="1"/>
  <c r="N1479" i="1"/>
  <c r="K1477" i="1"/>
  <c r="L1477" i="1"/>
  <c r="M1477" i="1"/>
  <c r="K1452" i="1"/>
  <c r="L1452" i="1"/>
  <c r="L1446" i="1"/>
  <c r="M1446" i="1"/>
  <c r="N1446" i="1"/>
  <c r="M1415" i="1"/>
  <c r="N1415" i="1"/>
  <c r="K1413" i="1"/>
  <c r="L1413" i="1"/>
  <c r="M1413" i="1"/>
  <c r="K1388" i="1"/>
  <c r="L1388" i="1"/>
  <c r="L1382" i="1"/>
  <c r="M1382" i="1"/>
  <c r="N1382" i="1"/>
  <c r="M1351" i="1"/>
  <c r="N1351" i="1"/>
  <c r="K1349" i="1"/>
  <c r="L1349" i="1"/>
  <c r="M1349" i="1"/>
  <c r="K1324" i="1"/>
  <c r="L1324" i="1"/>
  <c r="L1318" i="1"/>
  <c r="M1318" i="1"/>
  <c r="N1318" i="1"/>
  <c r="M1287" i="1"/>
  <c r="N1287" i="1"/>
  <c r="K1285" i="1"/>
  <c r="L1285" i="1"/>
  <c r="M1285" i="1"/>
  <c r="K1260" i="1"/>
  <c r="L1260" i="1"/>
  <c r="L1254" i="1"/>
  <c r="M1254" i="1"/>
  <c r="N1254" i="1"/>
  <c r="M1232" i="1"/>
  <c r="K1232" i="1"/>
  <c r="L1232" i="1"/>
  <c r="M1229" i="1"/>
  <c r="N1229" i="1"/>
  <c r="K1198" i="1"/>
  <c r="L1198" i="1"/>
  <c r="M1198" i="1"/>
  <c r="M1160" i="1"/>
  <c r="N1160" i="1"/>
  <c r="K1128" i="1"/>
  <c r="L1128" i="1"/>
  <c r="M1128" i="1"/>
  <c r="K1072" i="1"/>
  <c r="L1072" i="1"/>
  <c r="M1072" i="1"/>
  <c r="N1072" i="1"/>
  <c r="M1066" i="1"/>
  <c r="N1066" i="1"/>
  <c r="L1066" i="1"/>
  <c r="K1055" i="1"/>
  <c r="L1055" i="1"/>
  <c r="M1055" i="1"/>
  <c r="N1055" i="1"/>
  <c r="K1048" i="1"/>
  <c r="L1048" i="1"/>
  <c r="M1048" i="1"/>
  <c r="N1043" i="1"/>
  <c r="K1043" i="1"/>
  <c r="L1043" i="1"/>
  <c r="M1043" i="1"/>
  <c r="L1019" i="1"/>
  <c r="M1019" i="1"/>
  <c r="K1019" i="1"/>
  <c r="N1019" i="1"/>
  <c r="L1015" i="1"/>
  <c r="M1015" i="1"/>
  <c r="N1015" i="1"/>
  <c r="L999" i="1"/>
  <c r="K999" i="1"/>
  <c r="M999" i="1"/>
  <c r="N999" i="1"/>
  <c r="M981" i="1"/>
  <c r="N981" i="1"/>
  <c r="K981" i="1"/>
  <c r="L981" i="1"/>
  <c r="M960" i="1"/>
  <c r="K960" i="1"/>
  <c r="L960" i="1"/>
  <c r="N960" i="1"/>
  <c r="N906" i="1"/>
  <c r="L906" i="1"/>
  <c r="M906" i="1"/>
  <c r="K899" i="1"/>
  <c r="L899" i="1"/>
  <c r="M899" i="1"/>
  <c r="N899" i="1"/>
  <c r="K879" i="1"/>
  <c r="L879" i="1"/>
  <c r="N879" i="1"/>
  <c r="N714" i="1"/>
  <c r="L714" i="1"/>
  <c r="M714" i="1"/>
  <c r="K714" i="1"/>
  <c r="K707" i="1"/>
  <c r="L707" i="1"/>
  <c r="M707" i="1"/>
  <c r="N707" i="1"/>
  <c r="K688" i="1"/>
  <c r="N688" i="1"/>
  <c r="L688" i="1"/>
  <c r="M688" i="1"/>
  <c r="K678" i="1"/>
  <c r="L678" i="1"/>
  <c r="M678" i="1"/>
  <c r="N678" i="1"/>
  <c r="K625" i="1"/>
  <c r="L625" i="1"/>
  <c r="M625" i="1"/>
  <c r="N625" i="1"/>
  <c r="K609" i="1"/>
  <c r="L609" i="1"/>
  <c r="M609" i="1"/>
  <c r="N609" i="1"/>
  <c r="K578" i="1"/>
  <c r="L578" i="1"/>
  <c r="M578" i="1"/>
  <c r="N578" i="1"/>
  <c r="K297" i="1"/>
  <c r="N297" i="1"/>
  <c r="L297" i="1"/>
  <c r="M297" i="1"/>
  <c r="L248" i="1"/>
  <c r="M248" i="1"/>
  <c r="N248" i="1"/>
  <c r="K248" i="1"/>
  <c r="K74" i="1"/>
  <c r="L74" i="1"/>
  <c r="M74" i="1"/>
  <c r="N74" i="1"/>
  <c r="M61" i="1"/>
  <c r="N61" i="1"/>
  <c r="K61" i="1"/>
  <c r="L61" i="1"/>
  <c r="N22" i="1"/>
  <c r="L22" i="1"/>
  <c r="K22" i="1"/>
  <c r="M22" i="1"/>
  <c r="K1637" i="1"/>
  <c r="K1616" i="1"/>
  <c r="L1598" i="1"/>
  <c r="N1598" i="1"/>
  <c r="M1583" i="1"/>
  <c r="N1583" i="1"/>
  <c r="K1581" i="1"/>
  <c r="L1581" i="1"/>
  <c r="M1581" i="1"/>
  <c r="K1556" i="1"/>
  <c r="L1556" i="1"/>
  <c r="L1550" i="1"/>
  <c r="M1550" i="1"/>
  <c r="N1550" i="1"/>
  <c r="K1536" i="1"/>
  <c r="M1519" i="1"/>
  <c r="N1519" i="1"/>
  <c r="K1517" i="1"/>
  <c r="L1517" i="1"/>
  <c r="M1517" i="1"/>
  <c r="K1492" i="1"/>
  <c r="L1492" i="1"/>
  <c r="L1486" i="1"/>
  <c r="M1486" i="1"/>
  <c r="N1486" i="1"/>
  <c r="K1472" i="1"/>
  <c r="M1455" i="1"/>
  <c r="N1455" i="1"/>
  <c r="K1453" i="1"/>
  <c r="L1453" i="1"/>
  <c r="M1453" i="1"/>
  <c r="K1428" i="1"/>
  <c r="L1428" i="1"/>
  <c r="L1422" i="1"/>
  <c r="M1422" i="1"/>
  <c r="N1422" i="1"/>
  <c r="K1408" i="1"/>
  <c r="M1391" i="1"/>
  <c r="N1391" i="1"/>
  <c r="K1389" i="1"/>
  <c r="L1389" i="1"/>
  <c r="M1389" i="1"/>
  <c r="K1364" i="1"/>
  <c r="L1364" i="1"/>
  <c r="L1358" i="1"/>
  <c r="M1358" i="1"/>
  <c r="N1358" i="1"/>
  <c r="K1344" i="1"/>
  <c r="M1327" i="1"/>
  <c r="N1327" i="1"/>
  <c r="K1325" i="1"/>
  <c r="L1325" i="1"/>
  <c r="M1325" i="1"/>
  <c r="K1300" i="1"/>
  <c r="L1300" i="1"/>
  <c r="L1294" i="1"/>
  <c r="M1294" i="1"/>
  <c r="N1294" i="1"/>
  <c r="K1280" i="1"/>
  <c r="M1263" i="1"/>
  <c r="N1263" i="1"/>
  <c r="K1261" i="1"/>
  <c r="L1261" i="1"/>
  <c r="M1261" i="1"/>
  <c r="K1227" i="1"/>
  <c r="L1227" i="1"/>
  <c r="M1227" i="1"/>
  <c r="N1217" i="1"/>
  <c r="K1217" i="1"/>
  <c r="L1217" i="1"/>
  <c r="L1183" i="1"/>
  <c r="K1183" i="1"/>
  <c r="M1183" i="1"/>
  <c r="L1159" i="1"/>
  <c r="K1159" i="1"/>
  <c r="M1159" i="1"/>
  <c r="N1159" i="1"/>
  <c r="K1149" i="1"/>
  <c r="M1138" i="1"/>
  <c r="N1138" i="1"/>
  <c r="K1138" i="1"/>
  <c r="L1138" i="1"/>
  <c r="M1114" i="1"/>
  <c r="N1114" i="1"/>
  <c r="L1089" i="1"/>
  <c r="M1089" i="1"/>
  <c r="N1089" i="1"/>
  <c r="K1087" i="1"/>
  <c r="L1087" i="1"/>
  <c r="K1080" i="1"/>
  <c r="L1080" i="1"/>
  <c r="M1080" i="1"/>
  <c r="N1080" i="1"/>
  <c r="K1047" i="1"/>
  <c r="L1047" i="1"/>
  <c r="M1047" i="1"/>
  <c r="N1047" i="1"/>
  <c r="L1033" i="1"/>
  <c r="M1033" i="1"/>
  <c r="N1033" i="1"/>
  <c r="K997" i="1"/>
  <c r="L997" i="1"/>
  <c r="K979" i="1"/>
  <c r="L979" i="1"/>
  <c r="M979" i="1"/>
  <c r="M976" i="1"/>
  <c r="N976" i="1"/>
  <c r="K939" i="1"/>
  <c r="L939" i="1"/>
  <c r="M939" i="1"/>
  <c r="N939" i="1"/>
  <c r="K851" i="1"/>
  <c r="M851" i="1"/>
  <c r="N851" i="1"/>
  <c r="L851" i="1"/>
  <c r="N842" i="1"/>
  <c r="L842" i="1"/>
  <c r="M842" i="1"/>
  <c r="K842" i="1"/>
  <c r="K835" i="1"/>
  <c r="L835" i="1"/>
  <c r="M835" i="1"/>
  <c r="N835" i="1"/>
  <c r="N818" i="1"/>
  <c r="M818" i="1"/>
  <c r="K818" i="1"/>
  <c r="L818" i="1"/>
  <c r="K790" i="1"/>
  <c r="N790" i="1"/>
  <c r="L790" i="1"/>
  <c r="M790" i="1"/>
  <c r="K787" i="1"/>
  <c r="M787" i="1"/>
  <c r="N787" i="1"/>
  <c r="L720" i="1"/>
  <c r="M720" i="1"/>
  <c r="N720" i="1"/>
  <c r="K702" i="1"/>
  <c r="N702" i="1"/>
  <c r="L702" i="1"/>
  <c r="M702" i="1"/>
  <c r="K693" i="1"/>
  <c r="L693" i="1"/>
  <c r="M693" i="1"/>
  <c r="N693" i="1"/>
  <c r="N670" i="1"/>
  <c r="M670" i="1"/>
  <c r="K670" i="1"/>
  <c r="L670" i="1"/>
  <c r="M492" i="1"/>
  <c r="N492" i="1"/>
  <c r="K492" i="1"/>
  <c r="L492" i="1"/>
  <c r="M484" i="1"/>
  <c r="N484" i="1"/>
  <c r="K484" i="1"/>
  <c r="L484" i="1"/>
  <c r="L1607" i="1"/>
  <c r="L1606" i="1"/>
  <c r="N1606" i="1"/>
  <c r="M1604" i="1"/>
  <c r="N1597" i="1"/>
  <c r="N1580" i="1"/>
  <c r="L1576" i="1"/>
  <c r="M1567" i="1"/>
  <c r="N1567" i="1"/>
  <c r="K1565" i="1"/>
  <c r="L1565" i="1"/>
  <c r="M1565" i="1"/>
  <c r="L1543" i="1"/>
  <c r="K1540" i="1"/>
  <c r="L1540" i="1"/>
  <c r="L1534" i="1"/>
  <c r="M1534" i="1"/>
  <c r="N1534" i="1"/>
  <c r="N1516" i="1"/>
  <c r="L1512" i="1"/>
  <c r="M1503" i="1"/>
  <c r="N1503" i="1"/>
  <c r="K1501" i="1"/>
  <c r="L1501" i="1"/>
  <c r="M1501" i="1"/>
  <c r="L1479" i="1"/>
  <c r="K1476" i="1"/>
  <c r="L1476" i="1"/>
  <c r="L1470" i="1"/>
  <c r="M1470" i="1"/>
  <c r="N1470" i="1"/>
  <c r="N1452" i="1"/>
  <c r="L1448" i="1"/>
  <c r="M1439" i="1"/>
  <c r="N1439" i="1"/>
  <c r="K1437" i="1"/>
  <c r="L1437" i="1"/>
  <c r="M1437" i="1"/>
  <c r="L1415" i="1"/>
  <c r="K1412" i="1"/>
  <c r="L1412" i="1"/>
  <c r="L1406" i="1"/>
  <c r="M1406" i="1"/>
  <c r="N1406" i="1"/>
  <c r="N1388" i="1"/>
  <c r="L1384" i="1"/>
  <c r="M1375" i="1"/>
  <c r="N1375" i="1"/>
  <c r="K1373" i="1"/>
  <c r="L1373" i="1"/>
  <c r="M1373" i="1"/>
  <c r="L1351" i="1"/>
  <c r="K1348" i="1"/>
  <c r="L1348" i="1"/>
  <c r="L1342" i="1"/>
  <c r="M1342" i="1"/>
  <c r="N1342" i="1"/>
  <c r="N1324" i="1"/>
  <c r="L1320" i="1"/>
  <c r="M1311" i="1"/>
  <c r="N1311" i="1"/>
  <c r="K1309" i="1"/>
  <c r="L1309" i="1"/>
  <c r="M1309" i="1"/>
  <c r="L1287" i="1"/>
  <c r="K1284" i="1"/>
  <c r="L1284" i="1"/>
  <c r="L1278" i="1"/>
  <c r="M1278" i="1"/>
  <c r="N1278" i="1"/>
  <c r="N1260" i="1"/>
  <c r="L1256" i="1"/>
  <c r="M1247" i="1"/>
  <c r="N1247" i="1"/>
  <c r="K1245" i="1"/>
  <c r="L1245" i="1"/>
  <c r="M1245" i="1"/>
  <c r="L1229" i="1"/>
  <c r="L1223" i="1"/>
  <c r="K1223" i="1"/>
  <c r="M1223" i="1"/>
  <c r="N1223" i="1"/>
  <c r="K1213" i="1"/>
  <c r="L1213" i="1"/>
  <c r="M1213" i="1"/>
  <c r="L1205" i="1"/>
  <c r="L1189" i="1"/>
  <c r="M1189" i="1"/>
  <c r="N1189" i="1"/>
  <c r="K1178" i="1"/>
  <c r="L1178" i="1"/>
  <c r="M1178" i="1"/>
  <c r="L1160" i="1"/>
  <c r="L1113" i="1"/>
  <c r="M1113" i="1"/>
  <c r="N1113" i="1"/>
  <c r="K1113" i="1"/>
  <c r="N1099" i="1"/>
  <c r="L1099" i="1"/>
  <c r="M1099" i="1"/>
  <c r="K1095" i="1"/>
  <c r="L1095" i="1"/>
  <c r="M1082" i="1"/>
  <c r="N1082" i="1"/>
  <c r="K1082" i="1"/>
  <c r="L1082" i="1"/>
  <c r="K1056" i="1"/>
  <c r="L1056" i="1"/>
  <c r="M1056" i="1"/>
  <c r="L1007" i="1"/>
  <c r="K1007" i="1"/>
  <c r="M1007" i="1"/>
  <c r="N1007" i="1"/>
  <c r="L1005" i="1"/>
  <c r="M1005" i="1"/>
  <c r="N1005" i="1"/>
  <c r="N961" i="1"/>
  <c r="M961" i="1"/>
  <c r="K961" i="1"/>
  <c r="L961" i="1"/>
  <c r="L872" i="1"/>
  <c r="M872" i="1"/>
  <c r="K872" i="1"/>
  <c r="N872" i="1"/>
  <c r="K863" i="1"/>
  <c r="L863" i="1"/>
  <c r="M863" i="1"/>
  <c r="N863" i="1"/>
  <c r="K827" i="1"/>
  <c r="N827" i="1"/>
  <c r="L827" i="1"/>
  <c r="M827" i="1"/>
  <c r="L808" i="1"/>
  <c r="M808" i="1"/>
  <c r="K808" i="1"/>
  <c r="N808" i="1"/>
  <c r="K806" i="1"/>
  <c r="N806" i="1"/>
  <c r="M806" i="1"/>
  <c r="K799" i="1"/>
  <c r="L799" i="1"/>
  <c r="M799" i="1"/>
  <c r="N799" i="1"/>
  <c r="K782" i="1"/>
  <c r="N782" i="1"/>
  <c r="L782" i="1"/>
  <c r="M782" i="1"/>
  <c r="K766" i="1"/>
  <c r="N766" i="1"/>
  <c r="L766" i="1"/>
  <c r="M766" i="1"/>
  <c r="K763" i="1"/>
  <c r="N763" i="1"/>
  <c r="M763" i="1"/>
  <c r="K1621" i="1"/>
  <c r="M1621" i="1"/>
  <c r="K1607" i="1"/>
  <c r="K1604" i="1"/>
  <c r="L1597" i="1"/>
  <c r="L1590" i="1"/>
  <c r="M1590" i="1"/>
  <c r="N1590" i="1"/>
  <c r="M1580" i="1"/>
  <c r="K1576" i="1"/>
  <c r="K1574" i="1"/>
  <c r="M1559" i="1"/>
  <c r="N1559" i="1"/>
  <c r="K1557" i="1"/>
  <c r="L1557" i="1"/>
  <c r="M1557" i="1"/>
  <c r="K1543" i="1"/>
  <c r="N1541" i="1"/>
  <c r="K1532" i="1"/>
  <c r="L1532" i="1"/>
  <c r="L1526" i="1"/>
  <c r="M1526" i="1"/>
  <c r="N1526" i="1"/>
  <c r="M1516" i="1"/>
  <c r="K1512" i="1"/>
  <c r="K1510" i="1"/>
  <c r="M1495" i="1"/>
  <c r="N1495" i="1"/>
  <c r="K1493" i="1"/>
  <c r="L1493" i="1"/>
  <c r="M1493" i="1"/>
  <c r="K1479" i="1"/>
  <c r="N1477" i="1"/>
  <c r="K1468" i="1"/>
  <c r="L1468" i="1"/>
  <c r="L1462" i="1"/>
  <c r="M1462" i="1"/>
  <c r="N1462" i="1"/>
  <c r="M1452" i="1"/>
  <c r="K1448" i="1"/>
  <c r="K1446" i="1"/>
  <c r="M1431" i="1"/>
  <c r="N1431" i="1"/>
  <c r="K1429" i="1"/>
  <c r="L1429" i="1"/>
  <c r="M1429" i="1"/>
  <c r="K1415" i="1"/>
  <c r="N1413" i="1"/>
  <c r="K1404" i="1"/>
  <c r="L1404" i="1"/>
  <c r="L1398" i="1"/>
  <c r="M1398" i="1"/>
  <c r="N1398" i="1"/>
  <c r="M1388" i="1"/>
  <c r="K1384" i="1"/>
  <c r="K1382" i="1"/>
  <c r="M1367" i="1"/>
  <c r="N1367" i="1"/>
  <c r="K1365" i="1"/>
  <c r="L1365" i="1"/>
  <c r="M1365" i="1"/>
  <c r="K1351" i="1"/>
  <c r="N1349" i="1"/>
  <c r="K1340" i="1"/>
  <c r="L1340" i="1"/>
  <c r="L1334" i="1"/>
  <c r="M1334" i="1"/>
  <c r="N1334" i="1"/>
  <c r="M1324" i="1"/>
  <c r="K1320" i="1"/>
  <c r="K1318" i="1"/>
  <c r="M1303" i="1"/>
  <c r="N1303" i="1"/>
  <c r="K1301" i="1"/>
  <c r="L1301" i="1"/>
  <c r="M1301" i="1"/>
  <c r="K1287" i="1"/>
  <c r="N1285" i="1"/>
  <c r="K1276" i="1"/>
  <c r="L1276" i="1"/>
  <c r="L1270" i="1"/>
  <c r="M1270" i="1"/>
  <c r="N1270" i="1"/>
  <c r="M1260" i="1"/>
  <c r="K1256" i="1"/>
  <c r="K1254" i="1"/>
  <c r="M1239" i="1"/>
  <c r="N1239" i="1"/>
  <c r="K1237" i="1"/>
  <c r="L1237" i="1"/>
  <c r="N1232" i="1"/>
  <c r="K1229" i="1"/>
  <c r="K1205" i="1"/>
  <c r="K1202" i="1"/>
  <c r="L1202" i="1"/>
  <c r="N1198" i="1"/>
  <c r="M1168" i="1"/>
  <c r="K1168" i="1"/>
  <c r="L1168" i="1"/>
  <c r="M1165" i="1"/>
  <c r="N1165" i="1"/>
  <c r="K1160" i="1"/>
  <c r="N1128" i="1"/>
  <c r="K1120" i="1"/>
  <c r="L1120" i="1"/>
  <c r="M1120" i="1"/>
  <c r="K1066" i="1"/>
  <c r="M1058" i="1"/>
  <c r="N1058" i="1"/>
  <c r="N1051" i="1"/>
  <c r="K1051" i="1"/>
  <c r="L1051" i="1"/>
  <c r="N1048" i="1"/>
  <c r="L1041" i="1"/>
  <c r="M1041" i="1"/>
  <c r="N1041" i="1"/>
  <c r="K1041" i="1"/>
  <c r="K1039" i="1"/>
  <c r="L1039" i="1"/>
  <c r="N1039" i="1"/>
  <c r="K1015" i="1"/>
  <c r="L970" i="1"/>
  <c r="M970" i="1"/>
  <c r="N970" i="1"/>
  <c r="K970" i="1"/>
  <c r="K954" i="1"/>
  <c r="L954" i="1"/>
  <c r="N954" i="1"/>
  <c r="K915" i="1"/>
  <c r="M915" i="1"/>
  <c r="N915" i="1"/>
  <c r="L915" i="1"/>
  <c r="K906" i="1"/>
  <c r="N890" i="1"/>
  <c r="K890" i="1"/>
  <c r="L890" i="1"/>
  <c r="M890" i="1"/>
  <c r="M879" i="1"/>
  <c r="L1222" i="1"/>
  <c r="K1207" i="1"/>
  <c r="K1192" i="1"/>
  <c r="K1177" i="1"/>
  <c r="K1154" i="1"/>
  <c r="K1151" i="1"/>
  <c r="L1137" i="1"/>
  <c r="M1137" i="1"/>
  <c r="N1137" i="1"/>
  <c r="K1123" i="1"/>
  <c r="M1106" i="1"/>
  <c r="N1106" i="1"/>
  <c r="K1104" i="1"/>
  <c r="L1104" i="1"/>
  <c r="M1104" i="1"/>
  <c r="K1079" i="1"/>
  <c r="L1079" i="1"/>
  <c r="L1073" i="1"/>
  <c r="M1073" i="1"/>
  <c r="N1073" i="1"/>
  <c r="K1059" i="1"/>
  <c r="M1042" i="1"/>
  <c r="N1042" i="1"/>
  <c r="K1040" i="1"/>
  <c r="L1040" i="1"/>
  <c r="M1040" i="1"/>
  <c r="M1010" i="1"/>
  <c r="N1010" i="1"/>
  <c r="K1010" i="1"/>
  <c r="L1010" i="1"/>
  <c r="M995" i="1"/>
  <c r="N995" i="1"/>
  <c r="N986" i="1"/>
  <c r="L986" i="1"/>
  <c r="M986" i="1"/>
  <c r="L832" i="1"/>
  <c r="M832" i="1"/>
  <c r="K832" i="1"/>
  <c r="N832" i="1"/>
  <c r="N826" i="1"/>
  <c r="K826" i="1"/>
  <c r="L826" i="1"/>
  <c r="M826" i="1"/>
  <c r="L784" i="1"/>
  <c r="M784" i="1"/>
  <c r="N784" i="1"/>
  <c r="K784" i="1"/>
  <c r="L768" i="1"/>
  <c r="M768" i="1"/>
  <c r="K768" i="1"/>
  <c r="N768" i="1"/>
  <c r="N754" i="1"/>
  <c r="M754" i="1"/>
  <c r="M524" i="1"/>
  <c r="N524" i="1"/>
  <c r="K524" i="1"/>
  <c r="L524" i="1"/>
  <c r="K489" i="1"/>
  <c r="L489" i="1"/>
  <c r="M489" i="1"/>
  <c r="N489" i="1"/>
  <c r="K452" i="1"/>
  <c r="L452" i="1"/>
  <c r="M452" i="1"/>
  <c r="N452" i="1"/>
  <c r="K1135" i="1"/>
  <c r="L1135" i="1"/>
  <c r="L1129" i="1"/>
  <c r="M1129" i="1"/>
  <c r="N1129" i="1"/>
  <c r="M1098" i="1"/>
  <c r="N1098" i="1"/>
  <c r="K1096" i="1"/>
  <c r="L1096" i="1"/>
  <c r="M1096" i="1"/>
  <c r="K1071" i="1"/>
  <c r="L1071" i="1"/>
  <c r="L1065" i="1"/>
  <c r="M1065" i="1"/>
  <c r="N1065" i="1"/>
  <c r="M1034" i="1"/>
  <c r="N1034" i="1"/>
  <c r="K1032" i="1"/>
  <c r="L1032" i="1"/>
  <c r="M1032" i="1"/>
  <c r="N945" i="1"/>
  <c r="K945" i="1"/>
  <c r="L945" i="1"/>
  <c r="M945" i="1"/>
  <c r="M931" i="1"/>
  <c r="N931" i="1"/>
  <c r="K931" i="1"/>
  <c r="L931" i="1"/>
  <c r="L912" i="1"/>
  <c r="M912" i="1"/>
  <c r="N912" i="1"/>
  <c r="K839" i="1"/>
  <c r="L839" i="1"/>
  <c r="M839" i="1"/>
  <c r="N839" i="1"/>
  <c r="K775" i="1"/>
  <c r="L775" i="1"/>
  <c r="M775" i="1"/>
  <c r="N775" i="1"/>
  <c r="N762" i="1"/>
  <c r="K762" i="1"/>
  <c r="L762" i="1"/>
  <c r="M762" i="1"/>
  <c r="K665" i="1"/>
  <c r="M665" i="1"/>
  <c r="N665" i="1"/>
  <c r="K1144" i="1"/>
  <c r="M1144" i="1"/>
  <c r="K1127" i="1"/>
  <c r="L1127" i="1"/>
  <c r="L1121" i="1"/>
  <c r="M1121" i="1"/>
  <c r="N1121" i="1"/>
  <c r="M1090" i="1"/>
  <c r="N1090" i="1"/>
  <c r="K1088" i="1"/>
  <c r="L1088" i="1"/>
  <c r="M1088" i="1"/>
  <c r="K1063" i="1"/>
  <c r="L1063" i="1"/>
  <c r="L1057" i="1"/>
  <c r="M1057" i="1"/>
  <c r="N1057" i="1"/>
  <c r="K1014" i="1"/>
  <c r="L1014" i="1"/>
  <c r="M1014" i="1"/>
  <c r="N1014" i="1"/>
  <c r="N1001" i="1"/>
  <c r="L1001" i="1"/>
  <c r="M1001" i="1"/>
  <c r="K966" i="1"/>
  <c r="M966" i="1"/>
  <c r="N966" i="1"/>
  <c r="L951" i="1"/>
  <c r="M951" i="1"/>
  <c r="N951" i="1"/>
  <c r="K951" i="1"/>
  <c r="L941" i="1"/>
  <c r="M941" i="1"/>
  <c r="N941" i="1"/>
  <c r="L824" i="1"/>
  <c r="M824" i="1"/>
  <c r="K791" i="1"/>
  <c r="L791" i="1"/>
  <c r="M791" i="1"/>
  <c r="N791" i="1"/>
  <c r="N676" i="1"/>
  <c r="K676" i="1"/>
  <c r="L676" i="1"/>
  <c r="M676" i="1"/>
  <c r="M572" i="1"/>
  <c r="N572" i="1"/>
  <c r="L572" i="1"/>
  <c r="K572" i="1"/>
  <c r="L491" i="1"/>
  <c r="M491" i="1"/>
  <c r="N491" i="1"/>
  <c r="K491" i="1"/>
  <c r="M651" i="1"/>
  <c r="N651" i="1"/>
  <c r="K651" i="1"/>
  <c r="K506" i="1"/>
  <c r="L506" i="1"/>
  <c r="M506" i="1"/>
  <c r="N506" i="1"/>
  <c r="K376" i="1"/>
  <c r="M376" i="1"/>
  <c r="N376" i="1"/>
  <c r="L376" i="1"/>
  <c r="K308" i="1"/>
  <c r="M308" i="1"/>
  <c r="N308" i="1"/>
  <c r="L308" i="1"/>
  <c r="N1009" i="1"/>
  <c r="K1009" i="1"/>
  <c r="L1009" i="1"/>
  <c r="K1006" i="1"/>
  <c r="N1006" i="1"/>
  <c r="L1003" i="1"/>
  <c r="N985" i="1"/>
  <c r="L985" i="1"/>
  <c r="M985" i="1"/>
  <c r="K971" i="1"/>
  <c r="K950" i="1"/>
  <c r="L950" i="1"/>
  <c r="M950" i="1"/>
  <c r="M946" i="1"/>
  <c r="N946" i="1"/>
  <c r="M922" i="1"/>
  <c r="N922" i="1"/>
  <c r="K910" i="1"/>
  <c r="N910" i="1"/>
  <c r="K894" i="1"/>
  <c r="N894" i="1"/>
  <c r="L894" i="1"/>
  <c r="M894" i="1"/>
  <c r="K875" i="1"/>
  <c r="L875" i="1"/>
  <c r="M875" i="1"/>
  <c r="N875" i="1"/>
  <c r="N866" i="1"/>
  <c r="K866" i="1"/>
  <c r="L866" i="1"/>
  <c r="M866" i="1"/>
  <c r="L744" i="1"/>
  <c r="M744" i="1"/>
  <c r="K744" i="1"/>
  <c r="N744" i="1"/>
  <c r="K742" i="1"/>
  <c r="N742" i="1"/>
  <c r="M742" i="1"/>
  <c r="K711" i="1"/>
  <c r="L711" i="1"/>
  <c r="M711" i="1"/>
  <c r="N711" i="1"/>
  <c r="K696" i="1"/>
  <c r="L696" i="1"/>
  <c r="M696" i="1"/>
  <c r="N696" i="1"/>
  <c r="N684" i="1"/>
  <c r="L684" i="1"/>
  <c r="M684" i="1"/>
  <c r="K684" i="1"/>
  <c r="M635" i="1"/>
  <c r="N635" i="1"/>
  <c r="K635" i="1"/>
  <c r="L635" i="1"/>
  <c r="M619" i="1"/>
  <c r="N619" i="1"/>
  <c r="K619" i="1"/>
  <c r="L619" i="1"/>
  <c r="M580" i="1"/>
  <c r="N580" i="1"/>
  <c r="K580" i="1"/>
  <c r="L580" i="1"/>
  <c r="M548" i="1"/>
  <c r="N548" i="1"/>
  <c r="K548" i="1"/>
  <c r="L548" i="1"/>
  <c r="K545" i="1"/>
  <c r="L545" i="1"/>
  <c r="N545" i="1"/>
  <c r="M545" i="1"/>
  <c r="L515" i="1"/>
  <c r="M515" i="1"/>
  <c r="N515" i="1"/>
  <c r="K515" i="1"/>
  <c r="K482" i="1"/>
  <c r="L482" i="1"/>
  <c r="M482" i="1"/>
  <c r="N482" i="1"/>
  <c r="K468" i="1"/>
  <c r="M468" i="1"/>
  <c r="N468" i="1"/>
  <c r="L468" i="1"/>
  <c r="N412" i="1"/>
  <c r="M412" i="1"/>
  <c r="K412" i="1"/>
  <c r="L412" i="1"/>
  <c r="K401" i="1"/>
  <c r="L401" i="1"/>
  <c r="N401" i="1"/>
  <c r="M401" i="1"/>
  <c r="L357" i="1"/>
  <c r="M357" i="1"/>
  <c r="N357" i="1"/>
  <c r="N344" i="1"/>
  <c r="L344" i="1"/>
  <c r="M344" i="1"/>
  <c r="K337" i="1"/>
  <c r="L337" i="1"/>
  <c r="N337" i="1"/>
  <c r="M337" i="1"/>
  <c r="K313" i="1"/>
  <c r="N313" i="1"/>
  <c r="M313" i="1"/>
  <c r="L313" i="1"/>
  <c r="L302" i="1"/>
  <c r="M302" i="1"/>
  <c r="N302" i="1"/>
  <c r="N1025" i="1"/>
  <c r="M1025" i="1"/>
  <c r="M1000" i="1"/>
  <c r="L1000" i="1"/>
  <c r="N1000" i="1"/>
  <c r="N969" i="1"/>
  <c r="K969" i="1"/>
  <c r="L969" i="1"/>
  <c r="M936" i="1"/>
  <c r="L936" i="1"/>
  <c r="N936" i="1"/>
  <c r="L896" i="1"/>
  <c r="M896" i="1"/>
  <c r="K896" i="1"/>
  <c r="N896" i="1"/>
  <c r="K891" i="1"/>
  <c r="N891" i="1"/>
  <c r="L848" i="1"/>
  <c r="M848" i="1"/>
  <c r="N848" i="1"/>
  <c r="K815" i="1"/>
  <c r="L815" i="1"/>
  <c r="N815" i="1"/>
  <c r="N778" i="1"/>
  <c r="L778" i="1"/>
  <c r="M778" i="1"/>
  <c r="K771" i="1"/>
  <c r="L771" i="1"/>
  <c r="M771" i="1"/>
  <c r="N771" i="1"/>
  <c r="L760" i="1"/>
  <c r="M760" i="1"/>
  <c r="K735" i="1"/>
  <c r="L735" i="1"/>
  <c r="M735" i="1"/>
  <c r="N735" i="1"/>
  <c r="K726" i="1"/>
  <c r="N726" i="1"/>
  <c r="L726" i="1"/>
  <c r="M726" i="1"/>
  <c r="K723" i="1"/>
  <c r="M723" i="1"/>
  <c r="N723" i="1"/>
  <c r="N668" i="1"/>
  <c r="K668" i="1"/>
  <c r="K664" i="1"/>
  <c r="L664" i="1"/>
  <c r="M664" i="1"/>
  <c r="N664" i="1"/>
  <c r="K657" i="1"/>
  <c r="L657" i="1"/>
  <c r="M657" i="1"/>
  <c r="N657" i="1"/>
  <c r="M603" i="1"/>
  <c r="N603" i="1"/>
  <c r="K603" i="1"/>
  <c r="L603" i="1"/>
  <c r="K585" i="1"/>
  <c r="L585" i="1"/>
  <c r="M585" i="1"/>
  <c r="L555" i="1"/>
  <c r="M555" i="1"/>
  <c r="N555" i="1"/>
  <c r="K555" i="1"/>
  <c r="K522" i="1"/>
  <c r="L522" i="1"/>
  <c r="M522" i="1"/>
  <c r="N522" i="1"/>
  <c r="N485" i="1"/>
  <c r="K485" i="1"/>
  <c r="L485" i="1"/>
  <c r="M485" i="1"/>
  <c r="N463" i="1"/>
  <c r="M463" i="1"/>
  <c r="L463" i="1"/>
  <c r="M454" i="1"/>
  <c r="K454" i="1"/>
  <c r="L454" i="1"/>
  <c r="L381" i="1"/>
  <c r="M381" i="1"/>
  <c r="N381" i="1"/>
  <c r="K360" i="1"/>
  <c r="M360" i="1"/>
  <c r="N360" i="1"/>
  <c r="L360" i="1"/>
  <c r="K994" i="1"/>
  <c r="L994" i="1"/>
  <c r="L991" i="1"/>
  <c r="N991" i="1"/>
  <c r="K989" i="1"/>
  <c r="L989" i="1"/>
  <c r="L975" i="1"/>
  <c r="K975" i="1"/>
  <c r="M975" i="1"/>
  <c r="N975" i="1"/>
  <c r="L955" i="1"/>
  <c r="M955" i="1"/>
  <c r="N955" i="1"/>
  <c r="K926" i="1"/>
  <c r="L926" i="1"/>
  <c r="M926" i="1"/>
  <c r="N926" i="1"/>
  <c r="K903" i="1"/>
  <c r="L903" i="1"/>
  <c r="M903" i="1"/>
  <c r="N903" i="1"/>
  <c r="N882" i="1"/>
  <c r="M882" i="1"/>
  <c r="K855" i="1"/>
  <c r="L855" i="1"/>
  <c r="K846" i="1"/>
  <c r="N846" i="1"/>
  <c r="K830" i="1"/>
  <c r="N830" i="1"/>
  <c r="L830" i="1"/>
  <c r="M830" i="1"/>
  <c r="K811" i="1"/>
  <c r="L811" i="1"/>
  <c r="M811" i="1"/>
  <c r="N811" i="1"/>
  <c r="N802" i="1"/>
  <c r="K802" i="1"/>
  <c r="L802" i="1"/>
  <c r="M802" i="1"/>
  <c r="K645" i="1"/>
  <c r="L645" i="1"/>
  <c r="M645" i="1"/>
  <c r="N645" i="1"/>
  <c r="K641" i="1"/>
  <c r="L641" i="1"/>
  <c r="M641" i="1"/>
  <c r="L587" i="1"/>
  <c r="M587" i="1"/>
  <c r="N587" i="1"/>
  <c r="N557" i="1"/>
  <c r="K557" i="1"/>
  <c r="L557" i="1"/>
  <c r="M557" i="1"/>
  <c r="L547" i="1"/>
  <c r="M547" i="1"/>
  <c r="N547" i="1"/>
  <c r="K547" i="1"/>
  <c r="K514" i="1"/>
  <c r="L514" i="1"/>
  <c r="M514" i="1"/>
  <c r="N514" i="1"/>
  <c r="M508" i="1"/>
  <c r="N508" i="1"/>
  <c r="L508" i="1"/>
  <c r="L418" i="1"/>
  <c r="M418" i="1"/>
  <c r="N418" i="1"/>
  <c r="K418" i="1"/>
  <c r="L914" i="1"/>
  <c r="K895" i="1"/>
  <c r="L895" i="1"/>
  <c r="N887" i="1"/>
  <c r="K886" i="1"/>
  <c r="N886" i="1"/>
  <c r="M878" i="1"/>
  <c r="L864" i="1"/>
  <c r="M864" i="1"/>
  <c r="M859" i="1"/>
  <c r="N856" i="1"/>
  <c r="L850" i="1"/>
  <c r="K831" i="1"/>
  <c r="L831" i="1"/>
  <c r="N823" i="1"/>
  <c r="K822" i="1"/>
  <c r="N822" i="1"/>
  <c r="M814" i="1"/>
  <c r="L800" i="1"/>
  <c r="M800" i="1"/>
  <c r="M795" i="1"/>
  <c r="N792" i="1"/>
  <c r="L786" i="1"/>
  <c r="K767" i="1"/>
  <c r="L767" i="1"/>
  <c r="N759" i="1"/>
  <c r="K758" i="1"/>
  <c r="N758" i="1"/>
  <c r="M750" i="1"/>
  <c r="L736" i="1"/>
  <c r="M736" i="1"/>
  <c r="M731" i="1"/>
  <c r="N728" i="1"/>
  <c r="L722" i="1"/>
  <c r="K703" i="1"/>
  <c r="L703" i="1"/>
  <c r="K689" i="1"/>
  <c r="L689" i="1"/>
  <c r="M689" i="1"/>
  <c r="M683" i="1"/>
  <c r="K683" i="1"/>
  <c r="L674" i="1"/>
  <c r="K674" i="1"/>
  <c r="M674" i="1"/>
  <c r="N669" i="1"/>
  <c r="M666" i="1"/>
  <c r="N648" i="1"/>
  <c r="L636" i="1"/>
  <c r="N626" i="1"/>
  <c r="L618" i="1"/>
  <c r="M618" i="1"/>
  <c r="N618" i="1"/>
  <c r="K604" i="1"/>
  <c r="K593" i="1"/>
  <c r="L593" i="1"/>
  <c r="K554" i="1"/>
  <c r="L554" i="1"/>
  <c r="M554" i="1"/>
  <c r="N529" i="1"/>
  <c r="L525" i="1"/>
  <c r="N517" i="1"/>
  <c r="K517" i="1"/>
  <c r="N493" i="1"/>
  <c r="K493" i="1"/>
  <c r="K481" i="1"/>
  <c r="L481" i="1"/>
  <c r="N481" i="1"/>
  <c r="N406" i="1"/>
  <c r="L278" i="1"/>
  <c r="M278" i="1"/>
  <c r="K278" i="1"/>
  <c r="N278" i="1"/>
  <c r="K252" i="1"/>
  <c r="M252" i="1"/>
  <c r="N252" i="1"/>
  <c r="K247" i="1"/>
  <c r="L247" i="1"/>
  <c r="N247" i="1"/>
  <c r="M225" i="1"/>
  <c r="N225" i="1"/>
  <c r="K225" i="1"/>
  <c r="L225" i="1"/>
  <c r="K158" i="1"/>
  <c r="M158" i="1"/>
  <c r="N158" i="1"/>
  <c r="K914" i="1"/>
  <c r="L904" i="1"/>
  <c r="M904" i="1"/>
  <c r="K871" i="1"/>
  <c r="L871" i="1"/>
  <c r="K862" i="1"/>
  <c r="N862" i="1"/>
  <c r="L859" i="1"/>
  <c r="K850" i="1"/>
  <c r="L840" i="1"/>
  <c r="M840" i="1"/>
  <c r="K807" i="1"/>
  <c r="L807" i="1"/>
  <c r="K798" i="1"/>
  <c r="N798" i="1"/>
  <c r="L795" i="1"/>
  <c r="K786" i="1"/>
  <c r="L776" i="1"/>
  <c r="M776" i="1"/>
  <c r="K743" i="1"/>
  <c r="L743" i="1"/>
  <c r="K734" i="1"/>
  <c r="N734" i="1"/>
  <c r="L731" i="1"/>
  <c r="K722" i="1"/>
  <c r="L712" i="1"/>
  <c r="M712" i="1"/>
  <c r="L698" i="1"/>
  <c r="K698" i="1"/>
  <c r="K666" i="1"/>
  <c r="L650" i="1"/>
  <c r="M650" i="1"/>
  <c r="N650" i="1"/>
  <c r="K636" i="1"/>
  <c r="N628" i="1"/>
  <c r="L628" i="1"/>
  <c r="M628" i="1"/>
  <c r="N620" i="1"/>
  <c r="K620" i="1"/>
  <c r="L610" i="1"/>
  <c r="M610" i="1"/>
  <c r="K610" i="1"/>
  <c r="M556" i="1"/>
  <c r="N556" i="1"/>
  <c r="N549" i="1"/>
  <c r="K549" i="1"/>
  <c r="L549" i="1"/>
  <c r="K546" i="1"/>
  <c r="L546" i="1"/>
  <c r="M546" i="1"/>
  <c r="N546" i="1"/>
  <c r="K525" i="1"/>
  <c r="K521" i="1"/>
  <c r="L521" i="1"/>
  <c r="M521" i="1"/>
  <c r="K497" i="1"/>
  <c r="L497" i="1"/>
  <c r="M497" i="1"/>
  <c r="L483" i="1"/>
  <c r="M483" i="1"/>
  <c r="N483" i="1"/>
  <c r="K483" i="1"/>
  <c r="L477" i="1"/>
  <c r="K477" i="1"/>
  <c r="M477" i="1"/>
  <c r="N477" i="1"/>
  <c r="N459" i="1"/>
  <c r="K459" i="1"/>
  <c r="M435" i="1"/>
  <c r="K435" i="1"/>
  <c r="L435" i="1"/>
  <c r="N435" i="1"/>
  <c r="L421" i="1"/>
  <c r="M421" i="1"/>
  <c r="N421" i="1"/>
  <c r="K421" i="1"/>
  <c r="L389" i="1"/>
  <c r="M389" i="1"/>
  <c r="N389" i="1"/>
  <c r="K325" i="1"/>
  <c r="L325" i="1"/>
  <c r="N325" i="1"/>
  <c r="M325" i="1"/>
  <c r="K316" i="1"/>
  <c r="M316" i="1"/>
  <c r="N316" i="1"/>
  <c r="L316" i="1"/>
  <c r="K292" i="1"/>
  <c r="M292" i="1"/>
  <c r="N292" i="1"/>
  <c r="L292" i="1"/>
  <c r="K268" i="1"/>
  <c r="M268" i="1"/>
  <c r="N268" i="1"/>
  <c r="L268" i="1"/>
  <c r="K911" i="1"/>
  <c r="L911" i="1"/>
  <c r="K902" i="1"/>
  <c r="N902" i="1"/>
  <c r="L880" i="1"/>
  <c r="M880" i="1"/>
  <c r="K847" i="1"/>
  <c r="L847" i="1"/>
  <c r="K838" i="1"/>
  <c r="N838" i="1"/>
  <c r="L816" i="1"/>
  <c r="M816" i="1"/>
  <c r="K783" i="1"/>
  <c r="L783" i="1"/>
  <c r="K774" i="1"/>
  <c r="N774" i="1"/>
  <c r="L752" i="1"/>
  <c r="M752" i="1"/>
  <c r="K719" i="1"/>
  <c r="L719" i="1"/>
  <c r="K710" i="1"/>
  <c r="N710" i="1"/>
  <c r="N660" i="1"/>
  <c r="L660" i="1"/>
  <c r="M660" i="1"/>
  <c r="N652" i="1"/>
  <c r="K652" i="1"/>
  <c r="L642" i="1"/>
  <c r="M642" i="1"/>
  <c r="K642" i="1"/>
  <c r="K616" i="1"/>
  <c r="L616" i="1"/>
  <c r="K586" i="1"/>
  <c r="L586" i="1"/>
  <c r="M586" i="1"/>
  <c r="N586" i="1"/>
  <c r="L579" i="1"/>
  <c r="M579" i="1"/>
  <c r="N579" i="1"/>
  <c r="K579" i="1"/>
  <c r="K570" i="1"/>
  <c r="L570" i="1"/>
  <c r="M570" i="1"/>
  <c r="L539" i="1"/>
  <c r="M539" i="1"/>
  <c r="N539" i="1"/>
  <c r="L523" i="1"/>
  <c r="M523" i="1"/>
  <c r="N523" i="1"/>
  <c r="M516" i="1"/>
  <c r="N516" i="1"/>
  <c r="K516" i="1"/>
  <c r="L516" i="1"/>
  <c r="L457" i="1"/>
  <c r="M457" i="1"/>
  <c r="N457" i="1"/>
  <c r="L453" i="1"/>
  <c r="M453" i="1"/>
  <c r="N453" i="1"/>
  <c r="K441" i="1"/>
  <c r="L441" i="1"/>
  <c r="M441" i="1"/>
  <c r="K392" i="1"/>
  <c r="M392" i="1"/>
  <c r="N392" i="1"/>
  <c r="L392" i="1"/>
  <c r="K332" i="1"/>
  <c r="M332" i="1"/>
  <c r="N332" i="1"/>
  <c r="L332" i="1"/>
  <c r="K887" i="1"/>
  <c r="L887" i="1"/>
  <c r="K878" i="1"/>
  <c r="N878" i="1"/>
  <c r="L856" i="1"/>
  <c r="M856" i="1"/>
  <c r="K823" i="1"/>
  <c r="L823" i="1"/>
  <c r="K814" i="1"/>
  <c r="N814" i="1"/>
  <c r="L792" i="1"/>
  <c r="M792" i="1"/>
  <c r="K759" i="1"/>
  <c r="L759" i="1"/>
  <c r="K750" i="1"/>
  <c r="N750" i="1"/>
  <c r="L728" i="1"/>
  <c r="M728" i="1"/>
  <c r="L669" i="1"/>
  <c r="M669" i="1"/>
  <c r="K648" i="1"/>
  <c r="L648" i="1"/>
  <c r="K632" i="1"/>
  <c r="L632" i="1"/>
  <c r="M632" i="1"/>
  <c r="L626" i="1"/>
  <c r="M626" i="1"/>
  <c r="M588" i="1"/>
  <c r="N588" i="1"/>
  <c r="K588" i="1"/>
  <c r="K553" i="1"/>
  <c r="L553" i="1"/>
  <c r="M553" i="1"/>
  <c r="N553" i="1"/>
  <c r="N541" i="1"/>
  <c r="L541" i="1"/>
  <c r="M541" i="1"/>
  <c r="K529" i="1"/>
  <c r="L529" i="1"/>
  <c r="K490" i="1"/>
  <c r="L490" i="1"/>
  <c r="M490" i="1"/>
  <c r="N428" i="1"/>
  <c r="M428" i="1"/>
  <c r="K428" i="1"/>
  <c r="L424" i="1"/>
  <c r="M424" i="1"/>
  <c r="N424" i="1"/>
  <c r="K424" i="1"/>
  <c r="L406" i="1"/>
  <c r="M406" i="1"/>
  <c r="L373" i="1"/>
  <c r="M373" i="1"/>
  <c r="N373" i="1"/>
  <c r="K373" i="1"/>
  <c r="K321" i="1"/>
  <c r="M321" i="1"/>
  <c r="N321" i="1"/>
  <c r="M692" i="1"/>
  <c r="N673" i="1"/>
  <c r="N656" i="1"/>
  <c r="M643" i="1"/>
  <c r="N643" i="1"/>
  <c r="K633" i="1"/>
  <c r="L633" i="1"/>
  <c r="N624" i="1"/>
  <c r="M611" i="1"/>
  <c r="N611" i="1"/>
  <c r="K601" i="1"/>
  <c r="L601" i="1"/>
  <c r="L595" i="1"/>
  <c r="M595" i="1"/>
  <c r="N595" i="1"/>
  <c r="M565" i="1"/>
  <c r="M564" i="1"/>
  <c r="N564" i="1"/>
  <c r="K562" i="1"/>
  <c r="L562" i="1"/>
  <c r="M562" i="1"/>
  <c r="K537" i="1"/>
  <c r="L537" i="1"/>
  <c r="L531" i="1"/>
  <c r="M531" i="1"/>
  <c r="N531" i="1"/>
  <c r="M501" i="1"/>
  <c r="M500" i="1"/>
  <c r="N500" i="1"/>
  <c r="K498" i="1"/>
  <c r="L498" i="1"/>
  <c r="M498" i="1"/>
  <c r="N471" i="1"/>
  <c r="K471" i="1"/>
  <c r="L471" i="1"/>
  <c r="M427" i="1"/>
  <c r="N427" i="1"/>
  <c r="K427" i="1"/>
  <c r="L427" i="1"/>
  <c r="K409" i="1"/>
  <c r="N409" i="1"/>
  <c r="K384" i="1"/>
  <c r="M384" i="1"/>
  <c r="N384" i="1"/>
  <c r="L334" i="1"/>
  <c r="M334" i="1"/>
  <c r="K334" i="1"/>
  <c r="N334" i="1"/>
  <c r="K324" i="1"/>
  <c r="M324" i="1"/>
  <c r="N324" i="1"/>
  <c r="L324" i="1"/>
  <c r="L318" i="1"/>
  <c r="M318" i="1"/>
  <c r="K261" i="1"/>
  <c r="L261" i="1"/>
  <c r="N261" i="1"/>
  <c r="L171" i="1"/>
  <c r="M171" i="1"/>
  <c r="N171" i="1"/>
  <c r="N109" i="1"/>
  <c r="K109" i="1"/>
  <c r="L109" i="1"/>
  <c r="M109" i="1"/>
  <c r="N38" i="1"/>
  <c r="L38" i="1"/>
  <c r="M38" i="1"/>
  <c r="K38" i="1"/>
  <c r="L634" i="1"/>
  <c r="M634" i="1"/>
  <c r="L602" i="1"/>
  <c r="M602" i="1"/>
  <c r="K577" i="1"/>
  <c r="L577" i="1"/>
  <c r="L571" i="1"/>
  <c r="M571" i="1"/>
  <c r="N571" i="1"/>
  <c r="M540" i="1"/>
  <c r="N540" i="1"/>
  <c r="K538" i="1"/>
  <c r="L538" i="1"/>
  <c r="M538" i="1"/>
  <c r="K513" i="1"/>
  <c r="L513" i="1"/>
  <c r="L507" i="1"/>
  <c r="M507" i="1"/>
  <c r="N507" i="1"/>
  <c r="K456" i="1"/>
  <c r="L456" i="1"/>
  <c r="K416" i="1"/>
  <c r="L416" i="1"/>
  <c r="K405" i="1"/>
  <c r="M405" i="1"/>
  <c r="L405" i="1"/>
  <c r="N405" i="1"/>
  <c r="L397" i="1"/>
  <c r="M397" i="1"/>
  <c r="N397" i="1"/>
  <c r="L365" i="1"/>
  <c r="M365" i="1"/>
  <c r="N365" i="1"/>
  <c r="L350" i="1"/>
  <c r="M350" i="1"/>
  <c r="N350" i="1"/>
  <c r="M659" i="1"/>
  <c r="N659" i="1"/>
  <c r="K649" i="1"/>
  <c r="L649" i="1"/>
  <c r="M627" i="1"/>
  <c r="N627" i="1"/>
  <c r="K617" i="1"/>
  <c r="L617" i="1"/>
  <c r="M596" i="1"/>
  <c r="N596" i="1"/>
  <c r="K594" i="1"/>
  <c r="L594" i="1"/>
  <c r="M594" i="1"/>
  <c r="K569" i="1"/>
  <c r="L569" i="1"/>
  <c r="L563" i="1"/>
  <c r="M563" i="1"/>
  <c r="N563" i="1"/>
  <c r="M532" i="1"/>
  <c r="N532" i="1"/>
  <c r="K530" i="1"/>
  <c r="L530" i="1"/>
  <c r="M530" i="1"/>
  <c r="K505" i="1"/>
  <c r="L505" i="1"/>
  <c r="L499" i="1"/>
  <c r="M499" i="1"/>
  <c r="N499" i="1"/>
  <c r="L472" i="1"/>
  <c r="M472" i="1"/>
  <c r="N472" i="1"/>
  <c r="M462" i="1"/>
  <c r="K462" i="1"/>
  <c r="L462" i="1"/>
  <c r="N462" i="1"/>
  <c r="M443" i="1"/>
  <c r="L443" i="1"/>
  <c r="N443" i="1"/>
  <c r="K368" i="1"/>
  <c r="M368" i="1"/>
  <c r="N368" i="1"/>
  <c r="K277" i="1"/>
  <c r="L277" i="1"/>
  <c r="N277" i="1"/>
  <c r="L270" i="1"/>
  <c r="M270" i="1"/>
  <c r="K270" i="1"/>
  <c r="N270" i="1"/>
  <c r="L476" i="1"/>
  <c r="K461" i="1"/>
  <c r="K434" i="1"/>
  <c r="L430" i="1"/>
  <c r="L426" i="1"/>
  <c r="K426" i="1"/>
  <c r="K393" i="1"/>
  <c r="L393" i="1"/>
  <c r="M393" i="1"/>
  <c r="K390" i="1"/>
  <c r="K385" i="1"/>
  <c r="L385" i="1"/>
  <c r="M385" i="1"/>
  <c r="K382" i="1"/>
  <c r="K377" i="1"/>
  <c r="L377" i="1"/>
  <c r="M377" i="1"/>
  <c r="K374" i="1"/>
  <c r="K369" i="1"/>
  <c r="L369" i="1"/>
  <c r="M369" i="1"/>
  <c r="K366" i="1"/>
  <c r="K361" i="1"/>
  <c r="L361" i="1"/>
  <c r="M361" i="1"/>
  <c r="K358" i="1"/>
  <c r="K353" i="1"/>
  <c r="L353" i="1"/>
  <c r="N353" i="1"/>
  <c r="K348" i="1"/>
  <c r="N348" i="1"/>
  <c r="K293" i="1"/>
  <c r="L293" i="1"/>
  <c r="N293" i="1"/>
  <c r="M293" i="1"/>
  <c r="K285" i="1"/>
  <c r="L285" i="1"/>
  <c r="N285" i="1"/>
  <c r="K257" i="1"/>
  <c r="M257" i="1"/>
  <c r="N257" i="1"/>
  <c r="K235" i="1"/>
  <c r="M235" i="1"/>
  <c r="N235" i="1"/>
  <c r="L235" i="1"/>
  <c r="M92" i="1"/>
  <c r="N92" i="1"/>
  <c r="K92" i="1"/>
  <c r="L92" i="1"/>
  <c r="K417" i="1"/>
  <c r="M417" i="1"/>
  <c r="N417" i="1"/>
  <c r="K329" i="1"/>
  <c r="L329" i="1"/>
  <c r="M329" i="1"/>
  <c r="L326" i="1"/>
  <c r="M326" i="1"/>
  <c r="N326" i="1"/>
  <c r="K301" i="1"/>
  <c r="L301" i="1"/>
  <c r="N301" i="1"/>
  <c r="M301" i="1"/>
  <c r="K273" i="1"/>
  <c r="L273" i="1"/>
  <c r="N273" i="1"/>
  <c r="K260" i="1"/>
  <c r="M260" i="1"/>
  <c r="N260" i="1"/>
  <c r="L260" i="1"/>
  <c r="L254" i="1"/>
  <c r="M254" i="1"/>
  <c r="K161" i="1"/>
  <c r="M161" i="1"/>
  <c r="N161" i="1"/>
  <c r="M108" i="1"/>
  <c r="N108" i="1"/>
  <c r="K108" i="1"/>
  <c r="L108" i="1"/>
  <c r="L442" i="1"/>
  <c r="N442" i="1"/>
  <c r="N420" i="1"/>
  <c r="K420" i="1"/>
  <c r="M411" i="1"/>
  <c r="K411" i="1"/>
  <c r="L411" i="1"/>
  <c r="L402" i="1"/>
  <c r="M402" i="1"/>
  <c r="N402" i="1"/>
  <c r="K222" i="1"/>
  <c r="L222" i="1"/>
  <c r="N222" i="1"/>
  <c r="K206" i="1"/>
  <c r="L206" i="1"/>
  <c r="N206" i="1"/>
  <c r="K190" i="1"/>
  <c r="L190" i="1"/>
  <c r="N190" i="1"/>
  <c r="M177" i="1"/>
  <c r="N177" i="1"/>
  <c r="K177" i="1"/>
  <c r="K175" i="1"/>
  <c r="L175" i="1"/>
  <c r="N175" i="1"/>
  <c r="K333" i="1"/>
  <c r="L333" i="1"/>
  <c r="N333" i="1"/>
  <c r="L310" i="1"/>
  <c r="M310" i="1"/>
  <c r="K300" i="1"/>
  <c r="M300" i="1"/>
  <c r="N300" i="1"/>
  <c r="K269" i="1"/>
  <c r="L269" i="1"/>
  <c r="N269" i="1"/>
  <c r="N234" i="1"/>
  <c r="K234" i="1"/>
  <c r="K230" i="1"/>
  <c r="M230" i="1"/>
  <c r="N230" i="1"/>
  <c r="L224" i="1"/>
  <c r="M224" i="1"/>
  <c r="K224" i="1"/>
  <c r="K170" i="1"/>
  <c r="L170" i="1"/>
  <c r="N170" i="1"/>
  <c r="M170" i="1"/>
  <c r="K166" i="1"/>
  <c r="L166" i="1"/>
  <c r="M166" i="1"/>
  <c r="K129" i="1"/>
  <c r="L129" i="1"/>
  <c r="M129" i="1"/>
  <c r="N129" i="1"/>
  <c r="L28" i="1"/>
  <c r="M28" i="1"/>
  <c r="N28" i="1"/>
  <c r="K28" i="1"/>
  <c r="K349" i="1"/>
  <c r="L349" i="1"/>
  <c r="L342" i="1"/>
  <c r="M342" i="1"/>
  <c r="K317" i="1"/>
  <c r="L317" i="1"/>
  <c r="N317" i="1"/>
  <c r="L294" i="1"/>
  <c r="M294" i="1"/>
  <c r="K284" i="1"/>
  <c r="M284" i="1"/>
  <c r="N284" i="1"/>
  <c r="K253" i="1"/>
  <c r="L253" i="1"/>
  <c r="N253" i="1"/>
  <c r="L240" i="1"/>
  <c r="M240" i="1"/>
  <c r="K240" i="1"/>
  <c r="N240" i="1"/>
  <c r="M124" i="1"/>
  <c r="N124" i="1"/>
  <c r="K124" i="1"/>
  <c r="M77" i="1"/>
  <c r="N77" i="1"/>
  <c r="K77" i="1"/>
  <c r="L77" i="1"/>
  <c r="K396" i="1"/>
  <c r="N396" i="1"/>
  <c r="K388" i="1"/>
  <c r="N388" i="1"/>
  <c r="K380" i="1"/>
  <c r="N380" i="1"/>
  <c r="K372" i="1"/>
  <c r="N372" i="1"/>
  <c r="K364" i="1"/>
  <c r="N364" i="1"/>
  <c r="K356" i="1"/>
  <c r="N356" i="1"/>
  <c r="K340" i="1"/>
  <c r="N340" i="1"/>
  <c r="K309" i="1"/>
  <c r="L309" i="1"/>
  <c r="N309" i="1"/>
  <c r="L286" i="1"/>
  <c r="M286" i="1"/>
  <c r="K276" i="1"/>
  <c r="M276" i="1"/>
  <c r="N276" i="1"/>
  <c r="M233" i="1"/>
  <c r="N233" i="1"/>
  <c r="L233" i="1"/>
  <c r="K223" i="1"/>
  <c r="L223" i="1"/>
  <c r="N223" i="1"/>
  <c r="M209" i="1"/>
  <c r="N209" i="1"/>
  <c r="K209" i="1"/>
  <c r="K207" i="1"/>
  <c r="L207" i="1"/>
  <c r="N207" i="1"/>
  <c r="M193" i="1"/>
  <c r="N193" i="1"/>
  <c r="K193" i="1"/>
  <c r="K191" i="1"/>
  <c r="L191" i="1"/>
  <c r="N191" i="1"/>
  <c r="K169" i="1"/>
  <c r="M169" i="1"/>
  <c r="N169" i="1"/>
  <c r="L169" i="1"/>
  <c r="M140" i="1"/>
  <c r="N140" i="1"/>
  <c r="K140" i="1"/>
  <c r="L140" i="1"/>
  <c r="K105" i="1"/>
  <c r="L105" i="1"/>
  <c r="M105" i="1"/>
  <c r="N105" i="1"/>
  <c r="M100" i="1"/>
  <c r="N100" i="1"/>
  <c r="K100" i="1"/>
  <c r="L100" i="1"/>
  <c r="L84" i="1"/>
  <c r="M84" i="1"/>
  <c r="N84" i="1"/>
  <c r="K84" i="1"/>
  <c r="M246" i="1"/>
  <c r="M242" i="1"/>
  <c r="N211" i="1"/>
  <c r="K210" i="1"/>
  <c r="N210" i="1"/>
  <c r="N195" i="1"/>
  <c r="K194" i="1"/>
  <c r="N194" i="1"/>
  <c r="N179" i="1"/>
  <c r="K178" i="1"/>
  <c r="N178" i="1"/>
  <c r="L163" i="1"/>
  <c r="M163" i="1"/>
  <c r="K153" i="1"/>
  <c r="M153" i="1"/>
  <c r="N153" i="1"/>
  <c r="L139" i="1"/>
  <c r="M139" i="1"/>
  <c r="N139" i="1"/>
  <c r="K137" i="1"/>
  <c r="L137" i="1"/>
  <c r="M132" i="1"/>
  <c r="N132" i="1"/>
  <c r="K132" i="1"/>
  <c r="L132" i="1"/>
  <c r="K113" i="1"/>
  <c r="L113" i="1"/>
  <c r="M113" i="1"/>
  <c r="K82" i="1"/>
  <c r="L82" i="1"/>
  <c r="M82" i="1"/>
  <c r="M69" i="1"/>
  <c r="N69" i="1"/>
  <c r="K69" i="1"/>
  <c r="L69" i="1"/>
  <c r="N62" i="1"/>
  <c r="L62" i="1"/>
  <c r="K62" i="1"/>
  <c r="L44" i="1"/>
  <c r="M44" i="1"/>
  <c r="N44" i="1"/>
  <c r="M37" i="1"/>
  <c r="N37" i="1"/>
  <c r="K37" i="1"/>
  <c r="L37" i="1"/>
  <c r="M241" i="1"/>
  <c r="N241" i="1"/>
  <c r="K231" i="1"/>
  <c r="L231" i="1"/>
  <c r="M217" i="1"/>
  <c r="N217" i="1"/>
  <c r="M201" i="1"/>
  <c r="N201" i="1"/>
  <c r="M185" i="1"/>
  <c r="N185" i="1"/>
  <c r="M179" i="1"/>
  <c r="L155" i="1"/>
  <c r="M155" i="1"/>
  <c r="N141" i="1"/>
  <c r="K141" i="1"/>
  <c r="M141" i="1"/>
  <c r="L134" i="1"/>
  <c r="K134" i="1"/>
  <c r="N134" i="1"/>
  <c r="N93" i="1"/>
  <c r="K93" i="1"/>
  <c r="L93" i="1"/>
  <c r="L76" i="1"/>
  <c r="M76" i="1"/>
  <c r="N76" i="1"/>
  <c r="K76" i="1"/>
  <c r="N30" i="1"/>
  <c r="L30" i="1"/>
  <c r="K30" i="1"/>
  <c r="M30" i="1"/>
  <c r="K239" i="1"/>
  <c r="L239" i="1"/>
  <c r="K215" i="1"/>
  <c r="L215" i="1"/>
  <c r="K199" i="1"/>
  <c r="L199" i="1"/>
  <c r="K183" i="1"/>
  <c r="L183" i="1"/>
  <c r="K162" i="1"/>
  <c r="L162" i="1"/>
  <c r="N162" i="1"/>
  <c r="N149" i="1"/>
  <c r="L149" i="1"/>
  <c r="M149" i="1"/>
  <c r="N125" i="1"/>
  <c r="K125" i="1"/>
  <c r="L125" i="1"/>
  <c r="K121" i="1"/>
  <c r="L121" i="1"/>
  <c r="M116" i="1"/>
  <c r="N116" i="1"/>
  <c r="K116" i="1"/>
  <c r="L116" i="1"/>
  <c r="K97" i="1"/>
  <c r="L97" i="1"/>
  <c r="M97" i="1"/>
  <c r="L68" i="1"/>
  <c r="M68" i="1"/>
  <c r="N68" i="1"/>
  <c r="K68" i="1"/>
  <c r="L36" i="1"/>
  <c r="M36" i="1"/>
  <c r="N36" i="1"/>
  <c r="K36" i="1"/>
  <c r="L232" i="1"/>
  <c r="M232" i="1"/>
  <c r="K218" i="1"/>
  <c r="N218" i="1"/>
  <c r="K202" i="1"/>
  <c r="N202" i="1"/>
  <c r="K186" i="1"/>
  <c r="N186" i="1"/>
  <c r="K154" i="1"/>
  <c r="L154" i="1"/>
  <c r="N154" i="1"/>
  <c r="L118" i="1"/>
  <c r="K118" i="1"/>
  <c r="N118" i="1"/>
  <c r="M85" i="1"/>
  <c r="N85" i="1"/>
  <c r="K85" i="1"/>
  <c r="L85" i="1"/>
  <c r="K66" i="1"/>
  <c r="L66" i="1"/>
  <c r="M66" i="1"/>
  <c r="M216" i="1"/>
  <c r="M208" i="1"/>
  <c r="M200" i="1"/>
  <c r="M192" i="1"/>
  <c r="M184" i="1"/>
  <c r="M176" i="1"/>
  <c r="M168" i="1"/>
  <c r="L167" i="1"/>
  <c r="M160" i="1"/>
  <c r="L159" i="1"/>
  <c r="M152" i="1"/>
  <c r="L151" i="1"/>
  <c r="N145" i="1"/>
  <c r="K130" i="1"/>
  <c r="L130" i="1"/>
  <c r="K114" i="1"/>
  <c r="L114" i="1"/>
  <c r="K98" i="1"/>
  <c r="L98" i="1"/>
  <c r="M86" i="1"/>
  <c r="M78" i="1"/>
  <c r="M70" i="1"/>
  <c r="L52" i="1"/>
  <c r="M52" i="1"/>
  <c r="N52" i="1"/>
  <c r="N50" i="1"/>
  <c r="N46" i="1"/>
  <c r="L46" i="1"/>
  <c r="K26" i="1"/>
  <c r="L26" i="1"/>
  <c r="M21" i="1"/>
  <c r="N21" i="1"/>
  <c r="K21" i="1"/>
  <c r="L147" i="1"/>
  <c r="M147" i="1"/>
  <c r="M145" i="1"/>
  <c r="N133" i="1"/>
  <c r="K133" i="1"/>
  <c r="N117" i="1"/>
  <c r="K117" i="1"/>
  <c r="N101" i="1"/>
  <c r="K101" i="1"/>
  <c r="L60" i="1"/>
  <c r="M60" i="1"/>
  <c r="N60" i="1"/>
  <c r="N54" i="1"/>
  <c r="L54" i="1"/>
  <c r="K34" i="1"/>
  <c r="L34" i="1"/>
  <c r="M29" i="1"/>
  <c r="N29" i="1"/>
  <c r="K29" i="1"/>
  <c r="N86" i="1"/>
  <c r="L86" i="1"/>
  <c r="N78" i="1"/>
  <c r="L78" i="1"/>
  <c r="N70" i="1"/>
  <c r="L70" i="1"/>
  <c r="K50" i="1"/>
  <c r="L50" i="1"/>
  <c r="M45" i="1"/>
  <c r="N45" i="1"/>
  <c r="K45" i="1"/>
  <c r="M148" i="1"/>
  <c r="N148" i="1"/>
  <c r="K138" i="1"/>
  <c r="L138" i="1"/>
  <c r="K122" i="1"/>
  <c r="L122" i="1"/>
  <c r="K106" i="1"/>
  <c r="L106" i="1"/>
  <c r="K90" i="1"/>
  <c r="L90" i="1"/>
  <c r="K58" i="1"/>
  <c r="L58" i="1"/>
  <c r="M53" i="1"/>
  <c r="N53" i="1"/>
  <c r="K53" i="1"/>
  <c r="L20" i="1"/>
  <c r="M20" i="1"/>
  <c r="N20" i="1"/>
  <c r="M131" i="1"/>
  <c r="M123" i="1"/>
  <c r="M115" i="1"/>
  <c r="M107" i="1"/>
  <c r="M99" i="1"/>
  <c r="M91" i="1"/>
  <c r="AB49" i="1"/>
  <c r="AB139" i="1"/>
  <c r="Y128" i="1"/>
  <c r="AA128" i="1" s="1"/>
  <c r="AB128" i="1" s="1"/>
  <c r="AB146" i="1"/>
  <c r="AB114" i="1"/>
  <c r="AB65" i="1"/>
  <c r="AB131" i="1"/>
  <c r="AB107" i="1"/>
  <c r="AB81" i="1"/>
  <c r="AB33" i="1"/>
  <c r="AB57" i="1"/>
  <c r="AB124" i="1"/>
  <c r="Y100" i="1"/>
  <c r="AA100" i="1" s="1"/>
  <c r="AB100" i="1" s="1"/>
  <c r="AB73" i="1"/>
  <c r="AB129" i="1"/>
  <c r="Y110" i="1"/>
  <c r="AA110" i="1" s="1"/>
  <c r="AB110" i="1" s="1"/>
  <c r="Y102" i="1"/>
  <c r="AA102" i="1" s="1"/>
  <c r="AB102" i="1" s="1"/>
  <c r="Y95" i="1"/>
  <c r="AA95" i="1" s="1"/>
  <c r="AB106" i="1"/>
  <c r="AB104" i="1"/>
  <c r="Y101" i="1"/>
  <c r="AA101" i="1" s="1"/>
  <c r="AB101" i="1" s="1"/>
  <c r="Y133" i="1"/>
  <c r="AA133" i="1" s="1"/>
  <c r="AB133" i="1" s="1"/>
  <c r="AB130" i="1"/>
  <c r="AB132" i="1"/>
  <c r="AB137" i="1"/>
  <c r="Y136" i="1"/>
  <c r="AA136" i="1" s="1"/>
  <c r="AB136" i="1" s="1"/>
  <c r="Y126" i="1"/>
  <c r="AA126" i="1" s="1"/>
  <c r="AB126" i="1" s="1"/>
  <c r="Y143" i="1"/>
  <c r="AA143" i="1" s="1"/>
  <c r="AB143" i="1" s="1"/>
  <c r="AB140" i="1"/>
  <c r="AB121" i="1"/>
  <c r="AB108" i="1"/>
  <c r="AB147" i="1"/>
  <c r="Y111" i="1"/>
  <c r="AA111" i="1" s="1"/>
  <c r="Y87" i="1"/>
  <c r="AA87" i="1" s="1"/>
  <c r="AB87" i="1" s="1"/>
  <c r="Y68" i="1"/>
  <c r="AA68" i="1" s="1"/>
  <c r="Y109" i="1"/>
  <c r="AA109" i="1" s="1"/>
  <c r="AB109" i="1" s="1"/>
  <c r="AB138" i="1"/>
  <c r="AB116" i="1"/>
  <c r="Y80" i="1"/>
  <c r="AA80" i="1" s="1"/>
  <c r="AB80" i="1" s="1"/>
  <c r="Y64" i="1"/>
  <c r="AA64" i="1" s="1"/>
  <c r="AB64" i="1" s="1"/>
  <c r="Y48" i="1"/>
  <c r="AA48" i="1" s="1"/>
  <c r="AB48" i="1" s="1"/>
  <c r="Y39" i="1"/>
  <c r="AA39" i="1" s="1"/>
  <c r="AB39" i="1" s="1"/>
  <c r="AB37" i="1"/>
  <c r="Y27" i="1"/>
  <c r="AA27" i="1" s="1"/>
  <c r="AB27" i="1" s="1"/>
  <c r="AB22" i="1"/>
  <c r="Y19" i="1"/>
  <c r="AA19" i="1" s="1"/>
  <c r="AB19" i="1" s="1"/>
  <c r="Y52" i="1"/>
  <c r="AA52" i="1" s="1"/>
  <c r="AB52" i="1" s="1"/>
  <c r="Y113" i="1"/>
  <c r="AA113" i="1" s="1"/>
  <c r="Y83" i="1"/>
  <c r="AA83" i="1" s="1"/>
  <c r="Y79" i="1"/>
  <c r="AA79" i="1" s="1"/>
  <c r="AB77" i="1"/>
  <c r="Y67" i="1"/>
  <c r="AA67" i="1" s="1"/>
  <c r="Y63" i="1"/>
  <c r="AA63" i="1" s="1"/>
  <c r="AB61" i="1"/>
  <c r="Y51" i="1"/>
  <c r="AA51" i="1" s="1"/>
  <c r="Y47" i="1"/>
  <c r="AA47" i="1" s="1"/>
  <c r="AB45" i="1"/>
  <c r="Y26" i="1"/>
  <c r="AA26" i="1" s="1"/>
  <c r="AB26" i="1" s="1"/>
  <c r="Y18" i="1"/>
  <c r="AA18" i="1" s="1"/>
  <c r="Y145" i="1"/>
  <c r="AA145" i="1" s="1"/>
  <c r="AB122" i="1"/>
  <c r="Y117" i="1"/>
  <c r="AA117" i="1" s="1"/>
  <c r="Y103" i="1"/>
  <c r="AA103" i="1" s="1"/>
  <c r="AB103" i="1" s="1"/>
  <c r="Y72" i="1"/>
  <c r="AA72" i="1" s="1"/>
  <c r="AB72" i="1" s="1"/>
  <c r="Y56" i="1"/>
  <c r="AA56" i="1" s="1"/>
  <c r="AB56" i="1" s="1"/>
  <c r="Y38" i="1"/>
  <c r="AA38" i="1" s="1"/>
  <c r="AB38" i="1" s="1"/>
  <c r="Y35" i="1"/>
  <c r="AA35" i="1" s="1"/>
  <c r="Y31" i="1"/>
  <c r="AA31" i="1" s="1"/>
  <c r="AB29" i="1"/>
  <c r="Y21" i="1"/>
  <c r="AA21" i="1" s="1"/>
  <c r="AB21" i="1" s="1"/>
  <c r="AB134" i="1"/>
  <c r="Y127" i="1"/>
  <c r="AA127" i="1" s="1"/>
  <c r="AB127" i="1" s="1"/>
  <c r="Y142" i="1"/>
  <c r="AA142" i="1" s="1"/>
  <c r="AB125" i="1"/>
  <c r="Y99" i="1"/>
  <c r="AA99" i="1" s="1"/>
  <c r="AB99" i="1" s="1"/>
  <c r="AB97" i="1"/>
  <c r="Y91" i="1"/>
  <c r="AA91" i="1" s="1"/>
  <c r="AB91" i="1" s="1"/>
  <c r="AB89" i="1"/>
  <c r="Y76" i="1"/>
  <c r="AA76" i="1" s="1"/>
  <c r="Y60" i="1"/>
  <c r="AA60" i="1" s="1"/>
  <c r="AB60" i="1" s="1"/>
  <c r="Y44" i="1"/>
  <c r="AA44" i="1" s="1"/>
  <c r="AB44" i="1" s="1"/>
  <c r="AB25" i="1"/>
  <c r="Y23" i="1"/>
  <c r="AA23" i="1" s="1"/>
  <c r="AB23" i="1" s="1"/>
  <c r="Y84" i="1"/>
  <c r="AA84" i="1" s="1"/>
  <c r="AB84" i="1" s="1"/>
  <c r="Y144" i="1"/>
  <c r="AA144" i="1" s="1"/>
  <c r="AB94" i="1"/>
  <c r="Y92" i="1"/>
  <c r="AA92" i="1" s="1"/>
  <c r="AB92" i="1" s="1"/>
  <c r="AB86" i="1"/>
  <c r="AB70" i="1"/>
  <c r="AB54" i="1"/>
  <c r="Y36" i="1"/>
  <c r="AA36" i="1" s="1"/>
  <c r="AB36" i="1" s="1"/>
  <c r="Y135" i="1"/>
  <c r="AA135" i="1" s="1"/>
  <c r="AB135" i="1" s="1"/>
  <c r="Y28" i="1"/>
  <c r="AA28" i="1" s="1"/>
  <c r="Y20" i="1"/>
  <c r="AA20" i="1" s="1"/>
  <c r="AB20" i="1" s="1"/>
  <c r="Y17" i="1"/>
  <c r="AA17" i="1" s="1"/>
  <c r="AB17" i="1" s="1"/>
  <c r="Y141" i="1"/>
  <c r="AA141" i="1" s="1"/>
  <c r="Y119" i="1"/>
  <c r="AA119" i="1" s="1"/>
  <c r="AB119" i="1" s="1"/>
  <c r="Y112" i="1"/>
  <c r="AA112" i="1" s="1"/>
  <c r="AB112" i="1" s="1"/>
  <c r="AB123" i="1"/>
  <c r="Y118" i="1"/>
  <c r="AA118" i="1" s="1"/>
  <c r="AB118" i="1" s="1"/>
  <c r="AB93" i="1"/>
  <c r="AB85" i="1"/>
  <c r="Y78" i="1"/>
  <c r="AA78" i="1" s="1"/>
  <c r="AB78" i="1" s="1"/>
  <c r="Y75" i="1"/>
  <c r="AA75" i="1" s="1"/>
  <c r="Y71" i="1"/>
  <c r="AA71" i="1" s="1"/>
  <c r="AB69" i="1"/>
  <c r="Y62" i="1"/>
  <c r="AA62" i="1" s="1"/>
  <c r="AB62" i="1" s="1"/>
  <c r="Y59" i="1"/>
  <c r="AA59" i="1" s="1"/>
  <c r="AB59" i="1" s="1"/>
  <c r="Y55" i="1"/>
  <c r="AA55" i="1" s="1"/>
  <c r="AB55" i="1" s="1"/>
  <c r="AB53" i="1"/>
  <c r="Y46" i="1"/>
  <c r="AA46" i="1" s="1"/>
  <c r="AB46" i="1" s="1"/>
  <c r="Y43" i="1"/>
  <c r="AA43" i="1" s="1"/>
  <c r="AB43" i="1" s="1"/>
  <c r="Y34" i="1"/>
  <c r="AA34" i="1" s="1"/>
  <c r="AB30" i="1"/>
  <c r="AB98" i="1"/>
  <c r="AB90" i="1"/>
  <c r="AB82" i="1"/>
  <c r="AB74" i="1"/>
  <c r="AB66" i="1"/>
  <c r="AB58" i="1"/>
  <c r="AB50" i="1"/>
  <c r="AB16" i="1"/>
  <c r="W2832" i="2"/>
  <c r="X2832" i="2" s="1"/>
  <c r="Y2832" i="2"/>
  <c r="Z2832" i="2"/>
  <c r="AA2832" i="2" s="1"/>
  <c r="AB2832" i="2"/>
  <c r="R34" i="2"/>
  <c r="P34" i="2"/>
  <c r="N31" i="2"/>
  <c r="AB142" i="1" l="1"/>
  <c r="AB76" i="1"/>
  <c r="AB68" i="1"/>
  <c r="AB75" i="1"/>
  <c r="AB35" i="1"/>
  <c r="AB51" i="1"/>
  <c r="AB67" i="1"/>
  <c r="AB83" i="1"/>
  <c r="AB145" i="1"/>
  <c r="AB95" i="1"/>
  <c r="AB34" i="1"/>
  <c r="AB141" i="1"/>
  <c r="AB28" i="1"/>
  <c r="AB113" i="1"/>
  <c r="AB111" i="1"/>
  <c r="AB71" i="1"/>
  <c r="AB31" i="1"/>
  <c r="AB18" i="1"/>
  <c r="AB47" i="1"/>
  <c r="AB63" i="1"/>
  <c r="AB79" i="1"/>
  <c r="AB117" i="1"/>
  <c r="AB144" i="1"/>
  <c r="D23" i="2"/>
  <c r="A22" i="2" l="1"/>
  <c r="D22" i="2" s="1"/>
  <c r="D21" i="2" s="1"/>
  <c r="B874" i="2" l="1"/>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33" i="2" l="1"/>
  <c r="C14" i="2" l="1"/>
  <c r="B14" i="2"/>
  <c r="G37" i="2" l="1"/>
  <c r="G39" i="2"/>
  <c r="G53" i="2"/>
  <c r="G55" i="2"/>
  <c r="G63" i="2"/>
  <c r="G71" i="2"/>
  <c r="G75" i="2"/>
  <c r="G79" i="2"/>
  <c r="G87" i="2"/>
  <c r="G91" i="2"/>
  <c r="G95" i="2"/>
  <c r="G101" i="2"/>
  <c r="G103" i="2"/>
  <c r="G107" i="2"/>
  <c r="G111" i="2"/>
  <c r="G119" i="2"/>
  <c r="G123" i="2"/>
  <c r="G127" i="2"/>
  <c r="G135" i="2"/>
  <c r="G139" i="2"/>
  <c r="G167" i="2"/>
  <c r="G183" i="2"/>
  <c r="G184" i="2"/>
  <c r="G187" i="2"/>
  <c r="D213" i="2"/>
  <c r="G219" i="2"/>
  <c r="E228" i="2"/>
  <c r="D234" i="2"/>
  <c r="G234" i="2"/>
  <c r="E243" i="2"/>
  <c r="E249" i="2"/>
  <c r="G256" i="2"/>
  <c r="G264" i="2"/>
  <c r="D271" i="2"/>
  <c r="E272" i="2"/>
  <c r="G272" i="2"/>
  <c r="E276" i="2"/>
  <c r="F276" i="2"/>
  <c r="G282" i="2"/>
  <c r="E283" i="2"/>
  <c r="E288" i="2"/>
  <c r="E291" i="2"/>
  <c r="D298" i="2"/>
  <c r="E299" i="2"/>
  <c r="G304" i="2"/>
  <c r="E313" i="2"/>
  <c r="E321" i="2"/>
  <c r="F324" i="2"/>
  <c r="E325" i="2"/>
  <c r="E332" i="2"/>
  <c r="E342" i="2"/>
  <c r="G342" i="2"/>
  <c r="E347" i="2"/>
  <c r="G368" i="2"/>
  <c r="G378" i="2"/>
  <c r="F380" i="2"/>
  <c r="E382" i="2"/>
  <c r="G382" i="2"/>
  <c r="E384" i="2"/>
  <c r="G384" i="2"/>
  <c r="E388" i="2"/>
  <c r="F388" i="2"/>
  <c r="G400" i="2"/>
  <c r="E404" i="2"/>
  <c r="E406" i="2"/>
  <c r="E411" i="2"/>
  <c r="E412" i="2"/>
  <c r="D419" i="2"/>
  <c r="E419" i="2"/>
  <c r="E429" i="2"/>
  <c r="G434" i="2"/>
  <c r="G440" i="2"/>
  <c r="D442" i="2"/>
  <c r="G458" i="2"/>
  <c r="D463" i="2"/>
  <c r="D466" i="2"/>
  <c r="D475" i="2"/>
  <c r="E475" i="2"/>
  <c r="D487" i="2"/>
  <c r="F488" i="2"/>
  <c r="E497" i="2"/>
  <c r="E502" i="2"/>
  <c r="E521" i="2"/>
  <c r="D527" i="2"/>
  <c r="E531" i="2"/>
  <c r="E534" i="2"/>
  <c r="D550" i="2"/>
  <c r="E555" i="2"/>
  <c r="E558" i="2"/>
  <c r="D566" i="2"/>
  <c r="D579" i="2"/>
  <c r="E590" i="2"/>
  <c r="E598" i="2"/>
  <c r="F628" i="2"/>
  <c r="G632" i="2"/>
  <c r="E638" i="2"/>
  <c r="D642" i="2"/>
  <c r="D650" i="2"/>
  <c r="D651" i="2"/>
  <c r="D659" i="2"/>
  <c r="G670" i="2"/>
  <c r="E675" i="2"/>
  <c r="E684" i="2"/>
  <c r="E686" i="2"/>
  <c r="E692" i="2"/>
  <c r="D710" i="2"/>
  <c r="E731" i="2"/>
  <c r="F732" i="2"/>
  <c r="E737" i="2"/>
  <c r="E749" i="2"/>
  <c r="D750" i="2"/>
  <c r="E753" i="2"/>
  <c r="D754" i="2"/>
  <c r="G760" i="2"/>
  <c r="E765" i="2"/>
  <c r="D766" i="2"/>
  <c r="E766" i="2"/>
  <c r="G766" i="2"/>
  <c r="E782" i="2"/>
  <c r="E788" i="2"/>
  <c r="E797" i="2"/>
  <c r="E804" i="2"/>
  <c r="E805" i="2"/>
  <c r="D806" i="2"/>
  <c r="G808" i="2"/>
  <c r="E811" i="2"/>
  <c r="D818" i="2"/>
  <c r="G822" i="2"/>
  <c r="D826" i="2"/>
  <c r="E829" i="2"/>
  <c r="D846" i="2"/>
  <c r="G846" i="2"/>
  <c r="E852" i="2"/>
  <c r="G854" i="2"/>
  <c r="F856" i="2"/>
  <c r="G856" i="2"/>
  <c r="E861" i="2"/>
  <c r="G862" i="2"/>
  <c r="E868" i="2"/>
  <c r="G33" i="2"/>
  <c r="E35" i="2"/>
  <c r="F37" i="2"/>
  <c r="D37" i="2"/>
  <c r="E37" i="2"/>
  <c r="E38" i="2"/>
  <c r="D39" i="2"/>
  <c r="E39" i="2"/>
  <c r="F39" i="2"/>
  <c r="D42" i="2"/>
  <c r="E44" i="2"/>
  <c r="D44" i="2"/>
  <c r="F44" i="2"/>
  <c r="G44" i="2"/>
  <c r="D47" i="2"/>
  <c r="D48" i="2"/>
  <c r="E48" i="2"/>
  <c r="F48" i="2"/>
  <c r="G48" i="2"/>
  <c r="D52" i="2"/>
  <c r="E52" i="2"/>
  <c r="E53" i="2"/>
  <c r="D54" i="2"/>
  <c r="F54" i="2"/>
  <c r="G54" i="2"/>
  <c r="F55" i="2"/>
  <c r="D55" i="2"/>
  <c r="E55" i="2"/>
  <c r="G59" i="2"/>
  <c r="D59" i="2"/>
  <c r="E59" i="2"/>
  <c r="F59" i="2"/>
  <c r="F60" i="2"/>
  <c r="F61" i="2"/>
  <c r="E62" i="2"/>
  <c r="D62" i="2"/>
  <c r="F62" i="2"/>
  <c r="G62" i="2"/>
  <c r="F63" i="2"/>
  <c r="D63" i="2"/>
  <c r="E63" i="2"/>
  <c r="G67" i="2"/>
  <c r="D67" i="2"/>
  <c r="E67" i="2"/>
  <c r="F67" i="2"/>
  <c r="F68" i="2"/>
  <c r="E70" i="2"/>
  <c r="D70" i="2"/>
  <c r="F70" i="2"/>
  <c r="G70" i="2"/>
  <c r="F71" i="2"/>
  <c r="D71" i="2"/>
  <c r="E71" i="2"/>
  <c r="D75" i="2"/>
  <c r="E75" i="2"/>
  <c r="F75" i="2"/>
  <c r="E78" i="2"/>
  <c r="D78" i="2"/>
  <c r="F78" i="2"/>
  <c r="G78" i="2"/>
  <c r="F79" i="2"/>
  <c r="D79" i="2"/>
  <c r="E79" i="2"/>
  <c r="G83" i="2"/>
  <c r="D83" i="2"/>
  <c r="E83" i="2"/>
  <c r="F83" i="2"/>
  <c r="F84" i="2"/>
  <c r="F85" i="2"/>
  <c r="G85" i="2"/>
  <c r="E86" i="2"/>
  <c r="D86" i="2"/>
  <c r="F86" i="2"/>
  <c r="G86" i="2"/>
  <c r="F87" i="2"/>
  <c r="D87" i="2"/>
  <c r="E87" i="2"/>
  <c r="D91" i="2"/>
  <c r="E91" i="2"/>
  <c r="F91" i="2"/>
  <c r="F93" i="2"/>
  <c r="G93" i="2"/>
  <c r="E94" i="2"/>
  <c r="D94" i="2"/>
  <c r="F94" i="2"/>
  <c r="G94" i="2"/>
  <c r="F95" i="2"/>
  <c r="D95" i="2"/>
  <c r="E95" i="2"/>
  <c r="G99" i="2"/>
  <c r="D99" i="2"/>
  <c r="E99" i="2"/>
  <c r="F99" i="2"/>
  <c r="F101" i="2"/>
  <c r="E102" i="2"/>
  <c r="D102" i="2"/>
  <c r="F102" i="2"/>
  <c r="G102" i="2"/>
  <c r="F103" i="2"/>
  <c r="D103" i="2"/>
  <c r="E103" i="2"/>
  <c r="D107" i="2"/>
  <c r="E107" i="2"/>
  <c r="F107" i="2"/>
  <c r="F108" i="2"/>
  <c r="E110" i="2"/>
  <c r="D110" i="2"/>
  <c r="F110" i="2"/>
  <c r="G110" i="2"/>
  <c r="F111" i="2"/>
  <c r="D111" i="2"/>
  <c r="E111" i="2"/>
  <c r="G115" i="2"/>
  <c r="D115" i="2"/>
  <c r="E115" i="2"/>
  <c r="F115" i="2"/>
  <c r="F116" i="2"/>
  <c r="E118" i="2"/>
  <c r="D118" i="2"/>
  <c r="F118" i="2"/>
  <c r="G118" i="2"/>
  <c r="F119" i="2"/>
  <c r="D119" i="2"/>
  <c r="E119" i="2"/>
  <c r="D123" i="2"/>
  <c r="E123" i="2"/>
  <c r="F123" i="2"/>
  <c r="F124" i="2"/>
  <c r="F125" i="2"/>
  <c r="E126" i="2"/>
  <c r="D126" i="2"/>
  <c r="F126" i="2"/>
  <c r="G126" i="2"/>
  <c r="F127" i="2"/>
  <c r="D127" i="2"/>
  <c r="E127" i="2"/>
  <c r="G131" i="2"/>
  <c r="D131" i="2"/>
  <c r="E131" i="2"/>
  <c r="F131" i="2"/>
  <c r="F132" i="2"/>
  <c r="E134" i="2"/>
  <c r="D134" i="2"/>
  <c r="F134" i="2"/>
  <c r="G134" i="2"/>
  <c r="F135" i="2"/>
  <c r="D135" i="2"/>
  <c r="E135" i="2"/>
  <c r="D139" i="2"/>
  <c r="E139" i="2"/>
  <c r="F139" i="2"/>
  <c r="E142" i="2"/>
  <c r="D142" i="2"/>
  <c r="F142" i="2"/>
  <c r="G142" i="2"/>
  <c r="D146" i="2"/>
  <c r="G146" i="2"/>
  <c r="D147" i="2"/>
  <c r="F147" i="2"/>
  <c r="G147" i="2"/>
  <c r="G149" i="2"/>
  <c r="F150" i="2"/>
  <c r="G150" i="2"/>
  <c r="F151" i="2"/>
  <c r="D151" i="2"/>
  <c r="E151" i="2"/>
  <c r="G151" i="2"/>
  <c r="F153" i="2"/>
  <c r="G153" i="2"/>
  <c r="D155" i="2"/>
  <c r="E155" i="2"/>
  <c r="F155" i="2"/>
  <c r="G155" i="2"/>
  <c r="D158" i="2"/>
  <c r="G158" i="2"/>
  <c r="D162" i="2"/>
  <c r="G162" i="2"/>
  <c r="D163" i="2"/>
  <c r="D165" i="2"/>
  <c r="E165" i="2"/>
  <c r="E166" i="2"/>
  <c r="D166" i="2"/>
  <c r="F166" i="2"/>
  <c r="G166" i="2"/>
  <c r="F167" i="2"/>
  <c r="D167" i="2"/>
  <c r="E167" i="2"/>
  <c r="F168" i="2"/>
  <c r="D169" i="2"/>
  <c r="E169" i="2"/>
  <c r="F169" i="2"/>
  <c r="E171" i="2"/>
  <c r="F171" i="2"/>
  <c r="F175" i="2"/>
  <c r="D175" i="2"/>
  <c r="E175" i="2"/>
  <c r="E177" i="2"/>
  <c r="G177" i="2"/>
  <c r="F178" i="2"/>
  <c r="G178" i="2"/>
  <c r="D180" i="2"/>
  <c r="F182" i="2"/>
  <c r="G182" i="2"/>
  <c r="F183" i="2"/>
  <c r="D183" i="2"/>
  <c r="E183" i="2"/>
  <c r="D184" i="2"/>
  <c r="E184" i="2"/>
  <c r="D187" i="2"/>
  <c r="E187" i="2"/>
  <c r="F187" i="2"/>
  <c r="G188" i="2"/>
  <c r="D188" i="2"/>
  <c r="E188" i="2"/>
  <c r="G189" i="2"/>
  <c r="G191" i="2"/>
  <c r="E192" i="2"/>
  <c r="F192" i="2"/>
  <c r="G198" i="2"/>
  <c r="F198" i="2"/>
  <c r="E199" i="2"/>
  <c r="G201" i="2"/>
  <c r="E202" i="2"/>
  <c r="D202" i="2"/>
  <c r="G202" i="2"/>
  <c r="G204" i="2"/>
  <c r="F204" i="2"/>
  <c r="D206" i="2"/>
  <c r="F206" i="2"/>
  <c r="F207" i="2"/>
  <c r="D207" i="2"/>
  <c r="G207" i="2"/>
  <c r="G208" i="2"/>
  <c r="D208" i="2"/>
  <c r="E208" i="2"/>
  <c r="F208" i="2"/>
  <c r="G209" i="2"/>
  <c r="D211" i="2"/>
  <c r="F211" i="2"/>
  <c r="E212" i="2"/>
  <c r="D212" i="2"/>
  <c r="F212" i="2"/>
  <c r="G212" i="2"/>
  <c r="E213" i="2"/>
  <c r="F213" i="2"/>
  <c r="G214" i="2"/>
  <c r="D215" i="2"/>
  <c r="E215" i="2"/>
  <c r="F216" i="2"/>
  <c r="E216" i="2"/>
  <c r="G218" i="2"/>
  <c r="D219" i="2"/>
  <c r="E219" i="2"/>
  <c r="F219" i="2"/>
  <c r="D220" i="2"/>
  <c r="E221" i="2"/>
  <c r="F221" i="2"/>
  <c r="E222" i="2"/>
  <c r="D222" i="2"/>
  <c r="G222" i="2"/>
  <c r="F223" i="2"/>
  <c r="E223" i="2"/>
  <c r="G223" i="2"/>
  <c r="E226" i="2"/>
  <c r="D226" i="2"/>
  <c r="F226" i="2"/>
  <c r="D227" i="2"/>
  <c r="G228" i="2"/>
  <c r="D228" i="2"/>
  <c r="F228" i="2"/>
  <c r="E232" i="2"/>
  <c r="F233" i="2"/>
  <c r="G233" i="2"/>
  <c r="E234" i="2"/>
  <c r="F234" i="2"/>
  <c r="F235" i="2"/>
  <c r="D235" i="2"/>
  <c r="E235" i="2"/>
  <c r="G235" i="2"/>
  <c r="D238" i="2"/>
  <c r="G238" i="2"/>
  <c r="F241" i="2"/>
  <c r="G241" i="2"/>
  <c r="F243" i="2"/>
  <c r="D243" i="2"/>
  <c r="G243" i="2"/>
  <c r="G244" i="2"/>
  <c r="E245" i="2"/>
  <c r="G245" i="2"/>
  <c r="G246" i="2"/>
  <c r="F248" i="2"/>
  <c r="F249" i="2"/>
  <c r="D249" i="2"/>
  <c r="G249" i="2"/>
  <c r="F251" i="2"/>
  <c r="D251" i="2"/>
  <c r="E251" i="2"/>
  <c r="G251" i="2"/>
  <c r="E252" i="2"/>
  <c r="G252" i="2"/>
  <c r="F253" i="2"/>
  <c r="E253" i="2"/>
  <c r="D256" i="2"/>
  <c r="F256" i="2"/>
  <c r="G257" i="2"/>
  <c r="D257" i="2"/>
  <c r="E257" i="2"/>
  <c r="G258" i="2"/>
  <c r="F259" i="2"/>
  <c r="D259" i="2"/>
  <c r="E259" i="2"/>
  <c r="G259" i="2"/>
  <c r="F261" i="2"/>
  <c r="G261" i="2"/>
  <c r="D264" i="2"/>
  <c r="E264" i="2"/>
  <c r="F264" i="2"/>
  <c r="F267" i="2"/>
  <c r="D267" i="2"/>
  <c r="E267" i="2"/>
  <c r="G267" i="2"/>
  <c r="F268" i="2"/>
  <c r="G268" i="2"/>
  <c r="F270" i="2"/>
  <c r="D270" i="2"/>
  <c r="F271" i="2"/>
  <c r="G271" i="2"/>
  <c r="D272" i="2"/>
  <c r="F272" i="2"/>
  <c r="G273" i="2"/>
  <c r="E273" i="2"/>
  <c r="D274" i="2"/>
  <c r="G274" i="2"/>
  <c r="D275" i="2"/>
  <c r="E275" i="2"/>
  <c r="F275" i="2"/>
  <c r="G275" i="2"/>
  <c r="D276" i="2"/>
  <c r="F277" i="2"/>
  <c r="E277" i="2"/>
  <c r="E279" i="2"/>
  <c r="G279" i="2"/>
  <c r="G281" i="2"/>
  <c r="E282" i="2"/>
  <c r="D282" i="2"/>
  <c r="F282" i="2"/>
  <c r="D283" i="2"/>
  <c r="F283" i="2"/>
  <c r="G283" i="2"/>
  <c r="E284" i="2"/>
  <c r="D287" i="2"/>
  <c r="G287" i="2"/>
  <c r="F288" i="2"/>
  <c r="G289" i="2"/>
  <c r="G290" i="2"/>
  <c r="D291" i="2"/>
  <c r="F291" i="2"/>
  <c r="G291" i="2"/>
  <c r="D294" i="2"/>
  <c r="G294" i="2"/>
  <c r="E295" i="2"/>
  <c r="G295" i="2"/>
  <c r="D299" i="2"/>
  <c r="F299" i="2"/>
  <c r="G299" i="2"/>
  <c r="E301" i="2"/>
  <c r="G301" i="2"/>
  <c r="G303" i="2"/>
  <c r="D304" i="2"/>
  <c r="E304" i="2"/>
  <c r="G305" i="2"/>
  <c r="F305" i="2"/>
  <c r="E309" i="2"/>
  <c r="D312" i="2"/>
  <c r="E312" i="2"/>
  <c r="D313" i="2"/>
  <c r="F313" i="2"/>
  <c r="D314" i="2"/>
  <c r="F314" i="2"/>
  <c r="E315" i="2"/>
  <c r="F317" i="2"/>
  <c r="D319" i="2"/>
  <c r="F320" i="2"/>
  <c r="F321" i="2"/>
  <c r="D321" i="2"/>
  <c r="G321" i="2"/>
  <c r="D324" i="2"/>
  <c r="G324" i="2"/>
  <c r="D325" i="2"/>
  <c r="F325" i="2"/>
  <c r="G325" i="2"/>
  <c r="E327" i="2"/>
  <c r="D327" i="2"/>
  <c r="F328" i="2"/>
  <c r="G330" i="2"/>
  <c r="D331" i="2"/>
  <c r="E331" i="2"/>
  <c r="F331" i="2"/>
  <c r="G331" i="2"/>
  <c r="E333" i="2"/>
  <c r="F333" i="2"/>
  <c r="F335" i="2"/>
  <c r="D335" i="2"/>
  <c r="E335" i="2"/>
  <c r="G335" i="2"/>
  <c r="G338" i="2"/>
  <c r="D340" i="2"/>
  <c r="F341" i="2"/>
  <c r="E341" i="2"/>
  <c r="F342" i="2"/>
  <c r="F343" i="2"/>
  <c r="D343" i="2"/>
  <c r="E343" i="2"/>
  <c r="G343" i="2"/>
  <c r="D344" i="2"/>
  <c r="F344" i="2"/>
  <c r="D347" i="2"/>
  <c r="F347" i="2"/>
  <c r="G347" i="2"/>
  <c r="F349" i="2"/>
  <c r="G352" i="2"/>
  <c r="D352" i="2"/>
  <c r="F352" i="2"/>
  <c r="F353" i="2"/>
  <c r="G353" i="2"/>
  <c r="G354" i="2"/>
  <c r="D358" i="2"/>
  <c r="E359" i="2"/>
  <c r="G359" i="2"/>
  <c r="D361" i="2"/>
  <c r="E361" i="2"/>
  <c r="F361" i="2"/>
  <c r="D363" i="2"/>
  <c r="E363" i="2"/>
  <c r="F363" i="2"/>
  <c r="G363" i="2"/>
  <c r="D368" i="2"/>
  <c r="E368" i="2"/>
  <c r="F368" i="2"/>
  <c r="F369" i="2"/>
  <c r="F370" i="2"/>
  <c r="G370" i="2"/>
  <c r="D371" i="2"/>
  <c r="D372" i="2"/>
  <c r="F373" i="2"/>
  <c r="E373" i="2"/>
  <c r="F376" i="2"/>
  <c r="D379" i="2"/>
  <c r="E379" i="2"/>
  <c r="F379" i="2"/>
  <c r="G379" i="2"/>
  <c r="D380" i="2"/>
  <c r="G380" i="2"/>
  <c r="E381" i="2"/>
  <c r="F381" i="2"/>
  <c r="D382" i="2"/>
  <c r="D384" i="2"/>
  <c r="F384" i="2"/>
  <c r="G385" i="2"/>
  <c r="D387" i="2"/>
  <c r="E387" i="2"/>
  <c r="F387" i="2"/>
  <c r="G387" i="2"/>
  <c r="D388" i="2"/>
  <c r="D392" i="2"/>
  <c r="F392" i="2"/>
  <c r="G393" i="2"/>
  <c r="D395" i="2"/>
  <c r="E395" i="2"/>
  <c r="D396" i="2"/>
  <c r="E396" i="2"/>
  <c r="F398" i="2"/>
  <c r="G398" i="2"/>
  <c r="D399" i="2"/>
  <c r="E400" i="2"/>
  <c r="F400" i="2"/>
  <c r="E402" i="2"/>
  <c r="D402" i="2"/>
  <c r="F402" i="2"/>
  <c r="G402" i="2"/>
  <c r="D403" i="2"/>
  <c r="G404" i="2"/>
  <c r="D404" i="2"/>
  <c r="F404" i="2"/>
  <c r="D406" i="2"/>
  <c r="G406" i="2"/>
  <c r="G409" i="2"/>
  <c r="F409" i="2"/>
  <c r="D410" i="2"/>
  <c r="D411" i="2"/>
  <c r="F411" i="2"/>
  <c r="G411" i="2"/>
  <c r="F412" i="2"/>
  <c r="D413" i="2"/>
  <c r="E413" i="2"/>
  <c r="G413" i="2"/>
  <c r="F414" i="2"/>
  <c r="E416" i="2"/>
  <c r="F417" i="2"/>
  <c r="G417" i="2"/>
  <c r="D418" i="2"/>
  <c r="E418" i="2"/>
  <c r="F419" i="2"/>
  <c r="G419" i="2"/>
  <c r="D421" i="2"/>
  <c r="E421" i="2"/>
  <c r="G421" i="2"/>
  <c r="D423" i="2"/>
  <c r="D425" i="2"/>
  <c r="E426" i="2"/>
  <c r="E427" i="2"/>
  <c r="D427" i="2"/>
  <c r="F427" i="2"/>
  <c r="G427" i="2"/>
  <c r="E428" i="2"/>
  <c r="D429" i="2"/>
  <c r="F429" i="2"/>
  <c r="G429" i="2"/>
  <c r="D431" i="2"/>
  <c r="D432" i="2"/>
  <c r="D433" i="2"/>
  <c r="E433" i="2"/>
  <c r="F433" i="2"/>
  <c r="G433" i="2"/>
  <c r="D435" i="2"/>
  <c r="E435" i="2"/>
  <c r="F435" i="2"/>
  <c r="G435" i="2"/>
  <c r="F437" i="2"/>
  <c r="D440" i="2"/>
  <c r="F440" i="2"/>
  <c r="F442" i="2"/>
  <c r="E442" i="2"/>
  <c r="G442" i="2"/>
  <c r="D443" i="2"/>
  <c r="F447" i="2"/>
  <c r="D447" i="2"/>
  <c r="G447" i="2"/>
  <c r="D448" i="2"/>
  <c r="E448" i="2"/>
  <c r="D451" i="2"/>
  <c r="E451" i="2"/>
  <c r="F451" i="2"/>
  <c r="G451" i="2"/>
  <c r="D453" i="2"/>
  <c r="E453" i="2"/>
  <c r="F453" i="2"/>
  <c r="F455" i="2"/>
  <c r="D455" i="2"/>
  <c r="G455" i="2"/>
  <c r="G457" i="2"/>
  <c r="F458" i="2"/>
  <c r="D459" i="2"/>
  <c r="E459" i="2"/>
  <c r="F459" i="2"/>
  <c r="G459" i="2"/>
  <c r="D460" i="2"/>
  <c r="F461" i="2"/>
  <c r="E461" i="2"/>
  <c r="F463" i="2"/>
  <c r="E463" i="2"/>
  <c r="G463" i="2"/>
  <c r="D465" i="2"/>
  <c r="E465" i="2"/>
  <c r="F466" i="2"/>
  <c r="D467" i="2"/>
  <c r="E467" i="2"/>
  <c r="F467" i="2"/>
  <c r="G467" i="2"/>
  <c r="G470" i="2"/>
  <c r="D474" i="2"/>
  <c r="F474" i="2"/>
  <c r="F475" i="2"/>
  <c r="G475" i="2"/>
  <c r="D477" i="2"/>
  <c r="E477" i="2"/>
  <c r="G477" i="2"/>
  <c r="F481" i="2"/>
  <c r="G481" i="2"/>
  <c r="D483" i="2"/>
  <c r="E483" i="2"/>
  <c r="F483" i="2"/>
  <c r="G483" i="2"/>
  <c r="D485" i="2"/>
  <c r="E485" i="2"/>
  <c r="G485" i="2"/>
  <c r="F487" i="2"/>
  <c r="E487" i="2"/>
  <c r="F489" i="2"/>
  <c r="G489" i="2"/>
  <c r="E490" i="2"/>
  <c r="F490" i="2"/>
  <c r="D491" i="2"/>
  <c r="E491" i="2"/>
  <c r="F491" i="2"/>
  <c r="G491" i="2"/>
  <c r="G492" i="2"/>
  <c r="D495" i="2"/>
  <c r="E495" i="2"/>
  <c r="D497" i="2"/>
  <c r="F497" i="2"/>
  <c r="G497" i="2"/>
  <c r="G498" i="2"/>
  <c r="G499" i="2"/>
  <c r="D499" i="2"/>
  <c r="E499" i="2"/>
  <c r="F499" i="2"/>
  <c r="E500" i="2"/>
  <c r="F501" i="2"/>
  <c r="G501" i="2"/>
  <c r="D502" i="2"/>
  <c r="F502" i="2"/>
  <c r="G503" i="2"/>
  <c r="F504" i="2"/>
  <c r="G507" i="2"/>
  <c r="D507" i="2"/>
  <c r="E507" i="2"/>
  <c r="F507" i="2"/>
  <c r="G508" i="2"/>
  <c r="F510" i="2"/>
  <c r="F511" i="2"/>
  <c r="D511" i="2"/>
  <c r="G511" i="2"/>
  <c r="D512" i="2"/>
  <c r="G513" i="2"/>
  <c r="D514" i="2"/>
  <c r="D515" i="2"/>
  <c r="E515" i="2"/>
  <c r="F515" i="2"/>
  <c r="G515" i="2"/>
  <c r="G516" i="2"/>
  <c r="D517" i="2"/>
  <c r="E517" i="2"/>
  <c r="F517" i="2"/>
  <c r="F519" i="2"/>
  <c r="D519" i="2"/>
  <c r="G519" i="2"/>
  <c r="E520" i="2"/>
  <c r="F521" i="2"/>
  <c r="D521" i="2"/>
  <c r="G521" i="2"/>
  <c r="E523" i="2"/>
  <c r="D524" i="2"/>
  <c r="E525" i="2"/>
  <c r="F527" i="2"/>
  <c r="E527" i="2"/>
  <c r="G527" i="2"/>
  <c r="F529" i="2"/>
  <c r="D529" i="2"/>
  <c r="G529" i="2"/>
  <c r="D530" i="2"/>
  <c r="D531" i="2"/>
  <c r="F531" i="2"/>
  <c r="G531" i="2"/>
  <c r="E532" i="2"/>
  <c r="E533" i="2"/>
  <c r="D534" i="2"/>
  <c r="F534" i="2"/>
  <c r="G534" i="2"/>
  <c r="F538" i="2"/>
  <c r="D538" i="2"/>
  <c r="E538" i="2"/>
  <c r="D539" i="2"/>
  <c r="G540" i="2"/>
  <c r="E541" i="2"/>
  <c r="E542" i="2"/>
  <c r="D542" i="2"/>
  <c r="F542" i="2"/>
  <c r="G542" i="2"/>
  <c r="D545" i="2"/>
  <c r="F545" i="2"/>
  <c r="F546" i="2"/>
  <c r="D546" i="2"/>
  <c r="E546" i="2"/>
  <c r="E547" i="2"/>
  <c r="G548" i="2"/>
  <c r="E550" i="2"/>
  <c r="F550" i="2"/>
  <c r="G550" i="2"/>
  <c r="F553" i="2"/>
  <c r="D553" i="2"/>
  <c r="G556" i="2"/>
  <c r="G557" i="2"/>
  <c r="D558" i="2"/>
  <c r="F558" i="2"/>
  <c r="G558" i="2"/>
  <c r="D563" i="2"/>
  <c r="E563" i="2"/>
  <c r="F563" i="2"/>
  <c r="G563" i="2"/>
  <c r="D565" i="2"/>
  <c r="E565" i="2"/>
  <c r="G565" i="2"/>
  <c r="D569" i="2"/>
  <c r="F569" i="2"/>
  <c r="F570" i="2"/>
  <c r="D570" i="2"/>
  <c r="E570" i="2"/>
  <c r="D571" i="2"/>
  <c r="E571" i="2"/>
  <c r="F571" i="2"/>
  <c r="G571" i="2"/>
  <c r="G572" i="2"/>
  <c r="D573" i="2"/>
  <c r="E573" i="2"/>
  <c r="G573" i="2"/>
  <c r="F575" i="2"/>
  <c r="D575" i="2"/>
  <c r="E575" i="2"/>
  <c r="D577" i="2"/>
  <c r="F577" i="2"/>
  <c r="F578" i="2"/>
  <c r="D578" i="2"/>
  <c r="E578" i="2"/>
  <c r="E579" i="2"/>
  <c r="F579" i="2"/>
  <c r="G579" i="2"/>
  <c r="G580" i="2"/>
  <c r="D581" i="2"/>
  <c r="E581" i="2"/>
  <c r="G581" i="2"/>
  <c r="D582" i="2"/>
  <c r="D583" i="2"/>
  <c r="F586" i="2"/>
  <c r="D586" i="2"/>
  <c r="E586" i="2"/>
  <c r="F587" i="2"/>
  <c r="G587" i="2"/>
  <c r="D590" i="2"/>
  <c r="F590" i="2"/>
  <c r="G590" i="2"/>
  <c r="E591" i="2"/>
  <c r="F593" i="2"/>
  <c r="F594" i="2"/>
  <c r="D594" i="2"/>
  <c r="E594" i="2"/>
  <c r="E595" i="2"/>
  <c r="E597" i="2"/>
  <c r="D598" i="2"/>
  <c r="F598" i="2"/>
  <c r="G598" i="2"/>
  <c r="D599" i="2"/>
  <c r="D601" i="2"/>
  <c r="F601" i="2"/>
  <c r="E602" i="2"/>
  <c r="G603" i="2"/>
  <c r="D603" i="2"/>
  <c r="E603" i="2"/>
  <c r="F603" i="2"/>
  <c r="G604" i="2"/>
  <c r="D605" i="2"/>
  <c r="E605" i="2"/>
  <c r="G605" i="2"/>
  <c r="E606" i="2"/>
  <c r="D606" i="2"/>
  <c r="F606" i="2"/>
  <c r="G606" i="2"/>
  <c r="D607" i="2"/>
  <c r="E610" i="2"/>
  <c r="G611" i="2"/>
  <c r="D611" i="2"/>
  <c r="E611" i="2"/>
  <c r="F611" i="2"/>
  <c r="G612" i="2"/>
  <c r="D613" i="2"/>
  <c r="E613" i="2"/>
  <c r="G613" i="2"/>
  <c r="E614" i="2"/>
  <c r="D614" i="2"/>
  <c r="F614" i="2"/>
  <c r="G614" i="2"/>
  <c r="D615" i="2"/>
  <c r="F617" i="2"/>
  <c r="D617" i="2"/>
  <c r="D619" i="2"/>
  <c r="G620" i="2"/>
  <c r="E621" i="2"/>
  <c r="F622" i="2"/>
  <c r="G622" i="2"/>
  <c r="F623" i="2"/>
  <c r="D623" i="2"/>
  <c r="E623" i="2"/>
  <c r="E625" i="2"/>
  <c r="D625" i="2"/>
  <c r="F625" i="2"/>
  <c r="G625" i="2"/>
  <c r="E626" i="2"/>
  <c r="F626" i="2"/>
  <c r="G627" i="2"/>
  <c r="D627" i="2"/>
  <c r="E627" i="2"/>
  <c r="F627" i="2"/>
  <c r="D628" i="2"/>
  <c r="E628" i="2"/>
  <c r="G628" i="2"/>
  <c r="G629" i="2"/>
  <c r="D632" i="2"/>
  <c r="F632" i="2"/>
  <c r="G634" i="2"/>
  <c r="F635" i="2"/>
  <c r="D636" i="2"/>
  <c r="E636" i="2"/>
  <c r="F637" i="2"/>
  <c r="G637" i="2"/>
  <c r="D638" i="2"/>
  <c r="F638" i="2"/>
  <c r="F642" i="2"/>
  <c r="E642" i="2"/>
  <c r="G642" i="2"/>
  <c r="G643" i="2"/>
  <c r="F647" i="2"/>
  <c r="D647" i="2"/>
  <c r="G647" i="2"/>
  <c r="D648" i="2"/>
  <c r="E650" i="2"/>
  <c r="E651" i="2"/>
  <c r="F651" i="2"/>
  <c r="G651" i="2"/>
  <c r="E653" i="2"/>
  <c r="F655" i="2"/>
  <c r="D655" i="2"/>
  <c r="G655" i="2"/>
  <c r="E657" i="2"/>
  <c r="G657" i="2"/>
  <c r="F658" i="2"/>
  <c r="G658" i="2"/>
  <c r="E659" i="2"/>
  <c r="F659" i="2"/>
  <c r="G659" i="2"/>
  <c r="D663" i="2"/>
  <c r="E663" i="2"/>
  <c r="G664" i="2"/>
  <c r="E665" i="2"/>
  <c r="F665" i="2"/>
  <c r="G665" i="2"/>
  <c r="E666" i="2"/>
  <c r="E667" i="2"/>
  <c r="F667" i="2"/>
  <c r="G668" i="2"/>
  <c r="E669" i="2"/>
  <c r="D670" i="2"/>
  <c r="E670" i="2"/>
  <c r="F670" i="2"/>
  <c r="D673" i="2"/>
  <c r="D674" i="2"/>
  <c r="E674" i="2"/>
  <c r="F675" i="2"/>
  <c r="F677" i="2"/>
  <c r="D677" i="2"/>
  <c r="E677" i="2"/>
  <c r="G677" i="2"/>
  <c r="D678" i="2"/>
  <c r="E678" i="2"/>
  <c r="F678" i="2"/>
  <c r="G678" i="2"/>
  <c r="G680" i="2"/>
  <c r="D681" i="2"/>
  <c r="F683" i="2"/>
  <c r="D684" i="2"/>
  <c r="F684" i="2"/>
  <c r="G684" i="2"/>
  <c r="D685" i="2"/>
  <c r="D686" i="2"/>
  <c r="F686" i="2"/>
  <c r="G686" i="2"/>
  <c r="G687" i="2"/>
  <c r="F687" i="2"/>
  <c r="D689" i="2"/>
  <c r="D692" i="2"/>
  <c r="F692" i="2"/>
  <c r="G692" i="2"/>
  <c r="D694" i="2"/>
  <c r="E694" i="2"/>
  <c r="F694" i="2"/>
  <c r="G694" i="2"/>
  <c r="F695" i="2"/>
  <c r="G695" i="2"/>
  <c r="G696" i="2"/>
  <c r="E698" i="2"/>
  <c r="E699" i="2"/>
  <c r="F699" i="2"/>
  <c r="G700" i="2"/>
  <c r="F701" i="2"/>
  <c r="D701" i="2"/>
  <c r="E701" i="2"/>
  <c r="G701" i="2"/>
  <c r="G702" i="2"/>
  <c r="D706" i="2"/>
  <c r="E706" i="2"/>
  <c r="F707" i="2"/>
  <c r="E707" i="2"/>
  <c r="E708" i="2"/>
  <c r="D708" i="2"/>
  <c r="F708" i="2"/>
  <c r="G708" i="2"/>
  <c r="F709" i="2"/>
  <c r="D709" i="2"/>
  <c r="E709" i="2"/>
  <c r="G709" i="2"/>
  <c r="G710" i="2"/>
  <c r="G711" i="2"/>
  <c r="F711" i="2"/>
  <c r="G712" i="2"/>
  <c r="D713" i="2"/>
  <c r="F715" i="2"/>
  <c r="D716" i="2"/>
  <c r="F716" i="2"/>
  <c r="F717" i="2"/>
  <c r="D717" i="2"/>
  <c r="E717" i="2"/>
  <c r="G717" i="2"/>
  <c r="F718" i="2"/>
  <c r="G719" i="2"/>
  <c r="F719" i="2"/>
  <c r="E721" i="2"/>
  <c r="D721" i="2"/>
  <c r="F721" i="2"/>
  <c r="G721" i="2"/>
  <c r="D724" i="2"/>
  <c r="F725" i="2"/>
  <c r="D725" i="2"/>
  <c r="E725" i="2"/>
  <c r="G725" i="2"/>
  <c r="G728" i="2"/>
  <c r="E729" i="2"/>
  <c r="D729" i="2"/>
  <c r="F729" i="2"/>
  <c r="G729" i="2"/>
  <c r="F731" i="2"/>
  <c r="D732" i="2"/>
  <c r="F733" i="2"/>
  <c r="D733" i="2"/>
  <c r="E733" i="2"/>
  <c r="G733" i="2"/>
  <c r="F734" i="2"/>
  <c r="G734" i="2"/>
  <c r="D737" i="2"/>
  <c r="F737" i="2"/>
  <c r="G737" i="2"/>
  <c r="F739" i="2"/>
  <c r="E739" i="2"/>
  <c r="D740" i="2"/>
  <c r="F740" i="2"/>
  <c r="F741" i="2"/>
  <c r="D741" i="2"/>
  <c r="E741" i="2"/>
  <c r="G741" i="2"/>
  <c r="F742" i="2"/>
  <c r="G742" i="2"/>
  <c r="F743" i="2"/>
  <c r="G743" i="2"/>
  <c r="G744" i="2"/>
  <c r="G745" i="2"/>
  <c r="E747" i="2"/>
  <c r="F747" i="2"/>
  <c r="G748" i="2"/>
  <c r="F749" i="2"/>
  <c r="D749" i="2"/>
  <c r="G749" i="2"/>
  <c r="E750" i="2"/>
  <c r="F750" i="2"/>
  <c r="G750" i="2"/>
  <c r="D753" i="2"/>
  <c r="F753" i="2"/>
  <c r="G753" i="2"/>
  <c r="E754" i="2"/>
  <c r="G756" i="2"/>
  <c r="G757" i="2"/>
  <c r="D758" i="2"/>
  <c r="E758" i="2"/>
  <c r="F758" i="2"/>
  <c r="G758" i="2"/>
  <c r="F760" i="2"/>
  <c r="D761" i="2"/>
  <c r="D762" i="2"/>
  <c r="E762" i="2"/>
  <c r="F765" i="2"/>
  <c r="D765" i="2"/>
  <c r="G765" i="2"/>
  <c r="F766" i="2"/>
  <c r="D770" i="2"/>
  <c r="E770" i="2"/>
  <c r="E772" i="2"/>
  <c r="D772" i="2"/>
  <c r="G772" i="2"/>
  <c r="D773" i="2"/>
  <c r="E773" i="2"/>
  <c r="D774" i="2"/>
  <c r="E774" i="2"/>
  <c r="F774" i="2"/>
  <c r="G774" i="2"/>
  <c r="D777" i="2"/>
  <c r="D778" i="2"/>
  <c r="E778" i="2"/>
  <c r="D781" i="2"/>
  <c r="E781" i="2"/>
  <c r="D782" i="2"/>
  <c r="F782" i="2"/>
  <c r="G782" i="2"/>
  <c r="D785" i="2"/>
  <c r="D788" i="2"/>
  <c r="G788" i="2"/>
  <c r="D790" i="2"/>
  <c r="E790" i="2"/>
  <c r="F790" i="2"/>
  <c r="G790" i="2"/>
  <c r="E791" i="2"/>
  <c r="G792" i="2"/>
  <c r="D793" i="2"/>
  <c r="D794" i="2"/>
  <c r="E794" i="2"/>
  <c r="F797" i="2"/>
  <c r="D797" i="2"/>
  <c r="G797" i="2"/>
  <c r="D798" i="2"/>
  <c r="E798" i="2"/>
  <c r="F798" i="2"/>
  <c r="G798" i="2"/>
  <c r="G799" i="2"/>
  <c r="D802" i="2"/>
  <c r="E802" i="2"/>
  <c r="D804" i="2"/>
  <c r="G804" i="2"/>
  <c r="D805" i="2"/>
  <c r="E806" i="2"/>
  <c r="F806" i="2"/>
  <c r="G806" i="2"/>
  <c r="F808" i="2"/>
  <c r="D809" i="2"/>
  <c r="F809" i="2"/>
  <c r="D810" i="2"/>
  <c r="E810" i="2"/>
  <c r="F811" i="2"/>
  <c r="D813" i="2"/>
  <c r="F814" i="2"/>
  <c r="D817" i="2"/>
  <c r="F817" i="2"/>
  <c r="E818" i="2"/>
  <c r="G820" i="2"/>
  <c r="E821" i="2"/>
  <c r="D822" i="2"/>
  <c r="E822" i="2"/>
  <c r="F822" i="2"/>
  <c r="G824" i="2"/>
  <c r="F824" i="2"/>
  <c r="E826" i="2"/>
  <c r="F829" i="2"/>
  <c r="D829" i="2"/>
  <c r="G829" i="2"/>
  <c r="D830" i="2"/>
  <c r="E830" i="2"/>
  <c r="F830" i="2"/>
  <c r="G830" i="2"/>
  <c r="G831" i="2"/>
  <c r="D833" i="2"/>
  <c r="D834" i="2"/>
  <c r="E834" i="2"/>
  <c r="E836" i="2"/>
  <c r="D836" i="2"/>
  <c r="G836" i="2"/>
  <c r="D838" i="2"/>
  <c r="E838" i="2"/>
  <c r="F838" i="2"/>
  <c r="G838" i="2"/>
  <c r="D841" i="2"/>
  <c r="E842" i="2"/>
  <c r="D845" i="2"/>
  <c r="E846" i="2"/>
  <c r="F846" i="2"/>
  <c r="D849" i="2"/>
  <c r="D852" i="2"/>
  <c r="G852" i="2"/>
  <c r="D853" i="2"/>
  <c r="E853" i="2"/>
  <c r="D854" i="2"/>
  <c r="E854" i="2"/>
  <c r="F854" i="2"/>
  <c r="D858" i="2"/>
  <c r="D861" i="2"/>
  <c r="D862" i="2"/>
  <c r="E862" i="2"/>
  <c r="F862" i="2"/>
  <c r="F863" i="2"/>
  <c r="G863" i="2"/>
  <c r="G865" i="2"/>
  <c r="D866" i="2"/>
  <c r="E866" i="2"/>
  <c r="D868" i="2"/>
  <c r="G868" i="2"/>
  <c r="D869" i="2"/>
  <c r="E870" i="2"/>
  <c r="G870" i="2"/>
  <c r="D873" i="2"/>
  <c r="E877" i="2"/>
  <c r="D877" i="2"/>
  <c r="D878" i="2"/>
  <c r="E878" i="2"/>
  <c r="F878" i="2"/>
  <c r="G878" i="2"/>
  <c r="D881" i="2"/>
  <c r="E884" i="2"/>
  <c r="D884" i="2"/>
  <c r="G884" i="2"/>
  <c r="E885" i="2"/>
  <c r="D886" i="2"/>
  <c r="E886" i="2"/>
  <c r="F886" i="2"/>
  <c r="G886" i="2"/>
  <c r="E887" i="2"/>
  <c r="F887" i="2"/>
  <c r="G888" i="2"/>
  <c r="F888" i="2"/>
  <c r="D890" i="2"/>
  <c r="E890" i="2"/>
  <c r="G892" i="2"/>
  <c r="E893" i="2"/>
  <c r="D894" i="2"/>
  <c r="E894" i="2"/>
  <c r="F894" i="2"/>
  <c r="G894" i="2"/>
  <c r="G895" i="2"/>
  <c r="E896" i="2"/>
  <c r="F896" i="2"/>
  <c r="E897" i="2"/>
  <c r="D897" i="2"/>
  <c r="F897" i="2"/>
  <c r="G897" i="2"/>
  <c r="G900" i="2"/>
  <c r="E901" i="2"/>
  <c r="D904" i="2"/>
  <c r="F904" i="2"/>
  <c r="G904" i="2"/>
  <c r="F905" i="2"/>
  <c r="F907" i="2"/>
  <c r="E907" i="2"/>
  <c r="E911" i="2"/>
  <c r="D912" i="2"/>
  <c r="F912" i="2"/>
  <c r="G912" i="2"/>
  <c r="D913" i="2"/>
  <c r="F913" i="2"/>
  <c r="D914" i="2"/>
  <c r="E914" i="2"/>
  <c r="F915" i="2"/>
  <c r="E915" i="2"/>
  <c r="E917" i="2"/>
  <c r="D917" i="2"/>
  <c r="D918" i="2"/>
  <c r="E918" i="2"/>
  <c r="F918" i="2"/>
  <c r="G918" i="2"/>
  <c r="F920" i="2"/>
  <c r="E922" i="2"/>
  <c r="D922" i="2"/>
  <c r="F923" i="2"/>
  <c r="E923" i="2"/>
  <c r="G924" i="2"/>
  <c r="D925" i="2"/>
  <c r="E925" i="2"/>
  <c r="F926" i="2"/>
  <c r="D927" i="2"/>
  <c r="G927" i="2"/>
  <c r="D928" i="2"/>
  <c r="F928" i="2"/>
  <c r="G928" i="2"/>
  <c r="E930" i="2"/>
  <c r="G932" i="2"/>
  <c r="D934" i="2"/>
  <c r="E934" i="2"/>
  <c r="G934" i="2"/>
  <c r="D936" i="2"/>
  <c r="F936" i="2"/>
  <c r="G936" i="2"/>
  <c r="G937" i="2"/>
  <c r="E938" i="2"/>
  <c r="D938" i="2"/>
  <c r="D942" i="2"/>
  <c r="F943" i="2"/>
  <c r="D943" i="2"/>
  <c r="G943" i="2"/>
  <c r="E945" i="2"/>
  <c r="F945" i="2"/>
  <c r="G945" i="2"/>
  <c r="D946" i="2"/>
  <c r="E946" i="2"/>
  <c r="F947" i="2"/>
  <c r="E947" i="2"/>
  <c r="G948" i="2"/>
  <c r="D949" i="2"/>
  <c r="E949" i="2"/>
  <c r="D951" i="2"/>
  <c r="E951" i="2"/>
  <c r="D953" i="2"/>
  <c r="G953" i="2"/>
  <c r="F955" i="2"/>
  <c r="D956" i="2"/>
  <c r="E956" i="2"/>
  <c r="F956" i="2"/>
  <c r="D958" i="2"/>
  <c r="E958" i="2"/>
  <c r="F958" i="2"/>
  <c r="G958" i="2"/>
  <c r="D959" i="2"/>
  <c r="E959" i="2"/>
  <c r="D961" i="2"/>
  <c r="G963" i="2"/>
  <c r="D963" i="2"/>
  <c r="E963" i="2"/>
  <c r="F963" i="2"/>
  <c r="E964" i="2"/>
  <c r="F964" i="2"/>
  <c r="F965" i="2"/>
  <c r="D965" i="2"/>
  <c r="E965" i="2"/>
  <c r="G965" i="2"/>
  <c r="D966" i="2"/>
  <c r="E966" i="2"/>
  <c r="F966" i="2"/>
  <c r="G966" i="2"/>
  <c r="D969" i="2"/>
  <c r="F969" i="2"/>
  <c r="F970" i="2"/>
  <c r="D970" i="2"/>
  <c r="G970" i="2"/>
  <c r="G971" i="2"/>
  <c r="E971" i="2"/>
  <c r="F971" i="2"/>
  <c r="E973" i="2"/>
  <c r="D973" i="2"/>
  <c r="D974" i="2"/>
  <c r="F974" i="2"/>
  <c r="E975" i="2"/>
  <c r="D975" i="2"/>
  <c r="F975" i="2"/>
  <c r="G975" i="2"/>
  <c r="D976" i="2"/>
  <c r="E976" i="2"/>
  <c r="F976" i="2"/>
  <c r="G977" i="2"/>
  <c r="E978" i="2"/>
  <c r="D978" i="2"/>
  <c r="E979" i="2"/>
  <c r="F979" i="2"/>
  <c r="F980" i="2"/>
  <c r="D980" i="2"/>
  <c r="E980" i="2"/>
  <c r="G980" i="2"/>
  <c r="D982" i="2"/>
  <c r="E982" i="2"/>
  <c r="F982" i="2"/>
  <c r="G982" i="2"/>
  <c r="D983" i="2"/>
  <c r="E983" i="2"/>
  <c r="F983" i="2"/>
  <c r="G983" i="2"/>
  <c r="F984" i="2"/>
  <c r="E985" i="2"/>
  <c r="D985" i="2"/>
  <c r="G985" i="2"/>
  <c r="D988" i="2"/>
  <c r="E988" i="2"/>
  <c r="G989" i="2"/>
  <c r="G990" i="2"/>
  <c r="D990" i="2"/>
  <c r="E990" i="2"/>
  <c r="F990" i="2"/>
  <c r="D991" i="2"/>
  <c r="E991" i="2"/>
  <c r="F991" i="2"/>
  <c r="G992" i="2"/>
  <c r="E993" i="2"/>
  <c r="D993" i="2"/>
  <c r="F993" i="2"/>
  <c r="G993" i="2"/>
  <c r="G994" i="2"/>
  <c r="G996" i="2"/>
  <c r="F996" i="2"/>
  <c r="E997" i="2"/>
  <c r="F998" i="2"/>
  <c r="D998" i="2"/>
  <c r="G998" i="2"/>
  <c r="D1000" i="2"/>
  <c r="E1000" i="2"/>
  <c r="G1000" i="2"/>
  <c r="E1001" i="2"/>
  <c r="F1001" i="2"/>
  <c r="G1001" i="2"/>
  <c r="E1004" i="2"/>
  <c r="D1004" i="2"/>
  <c r="F1004" i="2"/>
  <c r="G1004" i="2"/>
  <c r="E1005" i="2"/>
  <c r="D1006" i="2"/>
  <c r="G1006" i="2"/>
  <c r="E1008" i="2"/>
  <c r="F1008" i="2"/>
  <c r="F1009" i="2"/>
  <c r="G1009" i="2"/>
  <c r="D1012" i="2"/>
  <c r="E1012" i="2"/>
  <c r="F1012" i="2"/>
  <c r="G1012" i="2"/>
  <c r="E1013" i="2"/>
  <c r="F1013" i="2"/>
  <c r="G1014" i="2"/>
  <c r="D1014" i="2"/>
  <c r="E1014" i="2"/>
  <c r="F1014" i="2"/>
  <c r="F1015" i="2"/>
  <c r="D1015" i="2"/>
  <c r="E1015" i="2"/>
  <c r="G1015" i="2"/>
  <c r="D1019" i="2"/>
  <c r="D1020" i="2"/>
  <c r="E1020" i="2"/>
  <c r="F1020" i="2"/>
  <c r="G1021" i="2"/>
  <c r="D1022" i="2"/>
  <c r="E1022" i="2"/>
  <c r="F1022" i="2"/>
  <c r="G1022" i="2"/>
  <c r="D1023" i="2"/>
  <c r="E1023" i="2"/>
  <c r="E1024" i="2"/>
  <c r="F1024" i="2"/>
  <c r="F1026" i="2"/>
  <c r="D1026" i="2"/>
  <c r="E1026" i="2"/>
  <c r="G1026" i="2"/>
  <c r="D1027" i="2"/>
  <c r="E1027" i="2"/>
  <c r="F1027" i="2"/>
  <c r="F1028" i="2"/>
  <c r="G1028" i="2"/>
  <c r="G1029" i="2"/>
  <c r="G1030" i="2"/>
  <c r="D1030" i="2"/>
  <c r="E1030" i="2"/>
  <c r="F1030" i="2"/>
  <c r="F1032" i="2"/>
  <c r="E1032" i="2"/>
  <c r="D1033" i="2"/>
  <c r="F1033" i="2"/>
  <c r="E1034" i="2"/>
  <c r="G1034" i="2"/>
  <c r="E1035" i="2"/>
  <c r="F1036" i="2"/>
  <c r="G1036" i="2"/>
  <c r="G1037" i="2"/>
  <c r="F1038" i="2"/>
  <c r="E1040" i="2"/>
  <c r="F1040" i="2"/>
  <c r="F1042" i="2"/>
  <c r="D1042" i="2"/>
  <c r="E1042" i="2"/>
  <c r="G1042" i="2"/>
  <c r="F1044" i="2"/>
  <c r="G1044" i="2"/>
  <c r="G1045" i="2"/>
  <c r="D1047" i="2"/>
  <c r="E1047" i="2"/>
  <c r="E1049" i="2"/>
  <c r="D1049" i="2"/>
  <c r="F1049" i="2"/>
  <c r="G1049" i="2"/>
  <c r="E1050" i="2"/>
  <c r="D1051" i="2"/>
  <c r="E1051" i="2"/>
  <c r="F1051" i="2"/>
  <c r="G1053" i="2"/>
  <c r="D1054" i="2"/>
  <c r="E1055" i="2"/>
  <c r="E1057" i="2"/>
  <c r="D1057" i="2"/>
  <c r="F1057" i="2"/>
  <c r="G1057" i="2"/>
  <c r="D1058" i="2"/>
  <c r="D1059" i="2"/>
  <c r="E1059" i="2"/>
  <c r="F1059" i="2"/>
  <c r="F1060" i="2"/>
  <c r="G1060" i="2"/>
  <c r="G1061" i="2"/>
  <c r="E1062" i="2"/>
  <c r="D1062" i="2"/>
  <c r="E1063" i="2"/>
  <c r="F1064" i="2"/>
  <c r="E1064" i="2"/>
  <c r="D1065" i="2"/>
  <c r="G1065" i="2"/>
  <c r="F1067" i="2"/>
  <c r="G1068" i="2"/>
  <c r="F1068" i="2"/>
  <c r="G1069" i="2"/>
  <c r="G1070" i="2"/>
  <c r="D1070" i="2"/>
  <c r="E1070" i="2"/>
  <c r="F1070" i="2"/>
  <c r="D1071" i="2"/>
  <c r="E1071" i="2"/>
  <c r="F1072" i="2"/>
  <c r="E1072" i="2"/>
  <c r="E1073" i="2"/>
  <c r="D1073" i="2"/>
  <c r="F1073" i="2"/>
  <c r="G1073" i="2"/>
  <c r="F1075" i="2"/>
  <c r="G1077" i="2"/>
  <c r="D1078" i="2"/>
  <c r="D1079" i="2"/>
  <c r="E1079" i="2"/>
  <c r="E1080" i="2"/>
  <c r="F1080" i="2"/>
  <c r="E1081" i="2"/>
  <c r="D1081" i="2"/>
  <c r="F1081" i="2"/>
  <c r="G1081" i="2"/>
  <c r="F1082" i="2"/>
  <c r="D1082" i="2"/>
  <c r="E1082" i="2"/>
  <c r="G1082" i="2"/>
  <c r="E1083" i="2"/>
  <c r="G1084" i="2"/>
  <c r="F1084" i="2"/>
  <c r="G1085" i="2"/>
  <c r="D1086" i="2"/>
  <c r="E1086" i="2"/>
  <c r="F1086" i="2"/>
  <c r="G1086" i="2"/>
  <c r="D1087" i="2"/>
  <c r="F1088" i="2"/>
  <c r="E1088" i="2"/>
  <c r="F1089" i="2"/>
  <c r="G1089" i="2"/>
  <c r="D1091" i="2"/>
  <c r="E1091" i="2"/>
  <c r="F1091" i="2"/>
  <c r="G1093" i="2"/>
  <c r="D1094" i="2"/>
  <c r="D1095" i="2"/>
  <c r="E1095" i="2"/>
  <c r="E1097" i="2"/>
  <c r="D1097" i="2"/>
  <c r="F1097" i="2"/>
  <c r="G1097" i="2"/>
  <c r="D1099" i="2"/>
  <c r="F1099" i="2"/>
  <c r="G1100" i="2"/>
  <c r="F1100" i="2"/>
  <c r="G1101" i="2"/>
  <c r="E1102" i="2"/>
  <c r="F1102" i="2"/>
  <c r="D1103" i="2"/>
  <c r="E1103" i="2"/>
  <c r="E1104" i="2"/>
  <c r="F1104" i="2"/>
  <c r="D1105" i="2"/>
  <c r="F1105" i="2"/>
  <c r="D1106" i="2"/>
  <c r="F1107" i="2"/>
  <c r="G1108" i="2"/>
  <c r="F1108" i="2"/>
  <c r="G1109" i="2"/>
  <c r="G1110" i="2"/>
  <c r="D1110" i="2"/>
  <c r="E1110" i="2"/>
  <c r="F1110" i="2"/>
  <c r="D1111" i="2"/>
  <c r="E1111" i="2"/>
  <c r="E1112" i="2"/>
  <c r="F1112" i="2"/>
  <c r="E1113" i="2"/>
  <c r="D1113" i="2"/>
  <c r="F1113" i="2"/>
  <c r="G1113" i="2"/>
  <c r="D1114" i="2"/>
  <c r="E1114" i="2"/>
  <c r="D1115" i="2"/>
  <c r="E1115" i="2"/>
  <c r="F1115" i="2"/>
  <c r="G1116" i="2"/>
  <c r="F1116" i="2"/>
  <c r="G1117" i="2"/>
  <c r="F1118" i="2"/>
  <c r="D1118" i="2"/>
  <c r="E1118" i="2"/>
  <c r="D1119" i="2"/>
  <c r="E1119" i="2"/>
  <c r="E1120" i="2"/>
  <c r="F1120" i="2"/>
  <c r="F1122" i="2"/>
  <c r="D1122" i="2"/>
  <c r="E1122" i="2"/>
  <c r="G1122" i="2"/>
  <c r="F1123" i="2"/>
  <c r="F1124" i="2"/>
  <c r="G1124" i="2"/>
  <c r="G1125" i="2"/>
  <c r="F1126" i="2"/>
  <c r="G1126" i="2"/>
  <c r="E1128" i="2"/>
  <c r="F1128" i="2"/>
  <c r="D1130" i="2"/>
  <c r="G1132" i="2"/>
  <c r="F1132" i="2"/>
  <c r="G1133" i="2"/>
  <c r="D1134" i="2"/>
  <c r="E1134" i="2"/>
  <c r="F1134" i="2"/>
  <c r="G1134" i="2"/>
  <c r="D1135" i="2"/>
  <c r="E1135" i="2"/>
  <c r="E1136" i="2"/>
  <c r="F1136" i="2"/>
  <c r="E1137" i="2"/>
  <c r="D1137" i="2"/>
  <c r="F1137" i="2"/>
  <c r="G1137" i="2"/>
  <c r="D1138" i="2"/>
  <c r="G1138" i="2"/>
  <c r="F1139" i="2"/>
  <c r="F1140" i="2"/>
  <c r="G1140" i="2"/>
  <c r="G1141" i="2"/>
  <c r="E1142" i="2"/>
  <c r="D1142" i="2"/>
  <c r="F1142" i="2"/>
  <c r="G1142" i="2"/>
  <c r="E1144" i="2"/>
  <c r="F1144" i="2"/>
  <c r="D1145" i="2"/>
  <c r="F1146" i="2"/>
  <c r="D1146" i="2"/>
  <c r="E1146" i="2"/>
  <c r="G1146" i="2"/>
  <c r="F1148" i="2"/>
  <c r="G1148" i="2"/>
  <c r="G1149" i="2"/>
  <c r="D1150" i="2"/>
  <c r="E1150" i="2"/>
  <c r="F1150" i="2"/>
  <c r="G1150" i="2"/>
  <c r="E1152" i="2"/>
  <c r="F1152" i="2"/>
  <c r="D1154" i="2"/>
  <c r="D1155" i="2"/>
  <c r="E1155" i="2"/>
  <c r="F1155" i="2"/>
  <c r="F1156" i="2"/>
  <c r="G1156" i="2"/>
  <c r="G1157" i="2"/>
  <c r="G1158" i="2"/>
  <c r="D1158" i="2"/>
  <c r="F1158" i="2"/>
  <c r="F1160" i="2"/>
  <c r="E1160" i="2"/>
  <c r="G1161" i="2"/>
  <c r="E1162" i="2"/>
  <c r="G1162" i="2"/>
  <c r="F1163" i="2"/>
  <c r="F1164" i="2"/>
  <c r="G1164" i="2"/>
  <c r="G1165" i="2"/>
  <c r="D1166" i="2"/>
  <c r="E1166" i="2"/>
  <c r="F1166" i="2"/>
  <c r="G1166" i="2"/>
  <c r="E1168" i="2"/>
  <c r="F1168" i="2"/>
  <c r="D1170" i="2"/>
  <c r="G1172" i="2"/>
  <c r="F1172" i="2"/>
  <c r="G1173" i="2"/>
  <c r="D1174" i="2"/>
  <c r="E1174" i="2"/>
  <c r="F1174" i="2"/>
  <c r="G1174" i="2"/>
  <c r="E1175" i="2"/>
  <c r="D1175" i="2"/>
  <c r="E1176" i="2"/>
  <c r="F1176" i="2"/>
  <c r="F1177" i="2"/>
  <c r="D1177" i="2"/>
  <c r="D1178" i="2"/>
  <c r="E1178" i="2"/>
  <c r="E1179" i="2"/>
  <c r="D1180" i="2"/>
  <c r="F1182" i="2"/>
  <c r="E1183" i="2"/>
  <c r="D1183" i="2"/>
  <c r="F1183" i="2"/>
  <c r="G1183" i="2"/>
  <c r="F1184" i="2"/>
  <c r="E1185" i="2"/>
  <c r="D1185" i="2"/>
  <c r="F1185" i="2"/>
  <c r="G1185" i="2"/>
  <c r="F1186" i="2"/>
  <c r="D1186" i="2"/>
  <c r="E1186" i="2"/>
  <c r="G1186" i="2"/>
  <c r="F1189" i="2"/>
  <c r="D1189" i="2"/>
  <c r="E1189" i="2"/>
  <c r="G1189" i="2"/>
  <c r="D1190" i="2"/>
  <c r="E1190" i="2"/>
  <c r="F1190" i="2"/>
  <c r="G1190" i="2"/>
  <c r="F1191" i="2"/>
  <c r="D1192" i="2"/>
  <c r="E1192" i="2"/>
  <c r="F1192" i="2"/>
  <c r="D1193" i="2"/>
  <c r="F1193" i="2"/>
  <c r="D1194" i="2"/>
  <c r="E1194" i="2"/>
  <c r="F1195" i="2"/>
  <c r="D1196" i="2"/>
  <c r="F1196" i="2"/>
  <c r="D1198" i="2"/>
  <c r="E1198" i="2"/>
  <c r="F1198" i="2"/>
  <c r="G1198" i="2"/>
  <c r="D1200" i="2"/>
  <c r="E1200" i="2"/>
  <c r="F1200" i="2"/>
  <c r="D1202" i="2"/>
  <c r="F1203" i="2"/>
  <c r="E1204" i="2"/>
  <c r="D1204" i="2"/>
  <c r="F1204" i="2"/>
  <c r="G1204" i="2"/>
  <c r="D1205" i="2"/>
  <c r="F1206" i="2"/>
  <c r="D1206" i="2"/>
  <c r="E1206" i="2"/>
  <c r="G1206" i="2"/>
  <c r="F1207" i="2"/>
  <c r="D1208" i="2"/>
  <c r="F1208" i="2"/>
  <c r="F1209" i="2"/>
  <c r="F1210" i="2"/>
  <c r="D1210" i="2"/>
  <c r="E1210" i="2"/>
  <c r="G1210" i="2"/>
  <c r="F1211" i="2"/>
  <c r="E1212" i="2"/>
  <c r="D1212" i="2"/>
  <c r="F1212" i="2"/>
  <c r="G1212" i="2"/>
  <c r="D1213" i="2"/>
  <c r="G1213" i="2"/>
  <c r="E1215" i="2"/>
  <c r="D1215" i="2"/>
  <c r="F1215" i="2"/>
  <c r="G1215" i="2"/>
  <c r="E1216" i="2"/>
  <c r="E1217" i="2"/>
  <c r="D1217" i="2"/>
  <c r="F1217" i="2"/>
  <c r="G1217" i="2"/>
  <c r="E1218" i="2"/>
  <c r="G1218" i="2"/>
  <c r="F1221" i="2"/>
  <c r="D1221" i="2"/>
  <c r="E1221" i="2"/>
  <c r="F1222" i="2"/>
  <c r="D1223" i="2"/>
  <c r="G1223" i="2"/>
  <c r="D1224" i="2"/>
  <c r="E1224" i="2"/>
  <c r="F1224" i="2"/>
  <c r="F1225" i="2"/>
  <c r="G1225" i="2"/>
  <c r="F1226" i="2"/>
  <c r="D1226" i="2"/>
  <c r="E1226" i="2"/>
  <c r="G1226" i="2"/>
  <c r="D1229" i="2"/>
  <c r="E1230" i="2"/>
  <c r="D1230" i="2"/>
  <c r="F1230" i="2"/>
  <c r="G1230" i="2"/>
  <c r="D1232" i="2"/>
  <c r="E1232" i="2"/>
  <c r="G1232" i="2"/>
  <c r="G1233" i="2"/>
  <c r="F1236" i="2"/>
  <c r="D1237" i="2"/>
  <c r="D1238" i="2"/>
  <c r="E1238" i="2"/>
  <c r="F1238" i="2"/>
  <c r="G1238" i="2"/>
  <c r="G1239" i="2"/>
  <c r="D1240" i="2"/>
  <c r="F1240" i="2"/>
  <c r="G1240" i="2"/>
  <c r="F1242" i="2"/>
  <c r="D1242" i="2"/>
  <c r="E1242" i="2"/>
  <c r="D1244" i="2"/>
  <c r="E1244" i="2"/>
  <c r="G1244" i="2"/>
  <c r="D1246" i="2"/>
  <c r="E1246" i="2"/>
  <c r="F1246" i="2"/>
  <c r="G1246" i="2"/>
  <c r="E1247" i="2"/>
  <c r="G1247" i="2"/>
  <c r="E1248" i="2"/>
  <c r="F1248" i="2"/>
  <c r="D1250" i="2"/>
  <c r="E1250" i="2"/>
  <c r="F1251" i="2"/>
  <c r="G1253" i="2"/>
  <c r="G1256" i="2"/>
  <c r="F1256" i="2"/>
  <c r="F1257" i="2"/>
  <c r="G1258" i="2"/>
  <c r="F1260" i="2"/>
  <c r="E1260" i="2"/>
  <c r="G1261" i="2"/>
  <c r="G1266" i="2"/>
  <c r="D1267" i="2"/>
  <c r="E1267" i="2"/>
  <c r="G1268" i="2"/>
  <c r="D1269" i="2"/>
  <c r="E1269" i="2"/>
  <c r="D1271" i="2"/>
  <c r="F1274" i="2"/>
  <c r="D1274" i="2"/>
  <c r="E1274" i="2"/>
  <c r="G1274" i="2"/>
  <c r="F1275" i="2"/>
  <c r="E1275" i="2"/>
  <c r="F1276" i="2"/>
  <c r="D1276" i="2"/>
  <c r="E1276" i="2"/>
  <c r="G1276" i="2"/>
  <c r="D1278" i="2"/>
  <c r="E1278" i="2"/>
  <c r="F1278" i="2"/>
  <c r="G1278" i="2"/>
  <c r="D1279" i="2"/>
  <c r="E1279" i="2"/>
  <c r="F1279" i="2"/>
  <c r="G1279" i="2"/>
  <c r="E1281" i="2"/>
  <c r="D1281" i="2"/>
  <c r="G1281" i="2"/>
  <c r="D1282" i="2"/>
  <c r="E1282" i="2"/>
  <c r="D1284" i="2"/>
  <c r="E1284" i="2"/>
  <c r="G1285" i="2"/>
  <c r="G1287" i="2"/>
  <c r="E1287" i="2"/>
  <c r="F1287" i="2"/>
  <c r="E1289" i="2"/>
  <c r="D1289" i="2"/>
  <c r="F1289" i="2"/>
  <c r="G1289" i="2"/>
  <c r="G1291" i="2"/>
  <c r="D1291" i="2"/>
  <c r="E1291" i="2"/>
  <c r="D1294" i="2"/>
  <c r="E1294" i="2"/>
  <c r="F1294" i="2"/>
  <c r="G1294" i="2"/>
  <c r="D1296" i="2"/>
  <c r="E1296" i="2"/>
  <c r="G1296" i="2"/>
  <c r="D1299" i="2"/>
  <c r="E1299" i="2"/>
  <c r="F1300" i="2"/>
  <c r="G1300" i="2"/>
  <c r="D1301" i="2"/>
  <c r="E1301" i="2"/>
  <c r="D1302" i="2"/>
  <c r="E1302" i="2"/>
  <c r="F1302" i="2"/>
  <c r="G1302" i="2"/>
  <c r="D1304" i="2"/>
  <c r="E1304" i="2"/>
  <c r="F1304" i="2"/>
  <c r="G1304" i="2"/>
  <c r="F1306" i="2"/>
  <c r="D1306" i="2"/>
  <c r="E1306" i="2"/>
  <c r="F1307" i="2"/>
  <c r="D1308" i="2"/>
  <c r="E1308" i="2"/>
  <c r="F1308" i="2"/>
  <c r="G1308" i="2"/>
  <c r="D1310" i="2"/>
  <c r="E1310" i="2"/>
  <c r="F1310" i="2"/>
  <c r="G1310" i="2"/>
  <c r="G1311" i="2"/>
  <c r="D1312" i="2"/>
  <c r="F1312" i="2"/>
  <c r="G1312" i="2"/>
  <c r="G1315" i="2"/>
  <c r="F1315" i="2"/>
  <c r="G1316" i="2"/>
  <c r="D1316" i="2"/>
  <c r="E1316" i="2"/>
  <c r="F1316" i="2"/>
  <c r="D1318" i="2"/>
  <c r="E1318" i="2"/>
  <c r="F1318" i="2"/>
  <c r="E1319" i="2"/>
  <c r="D1319" i="2"/>
  <c r="G1323" i="2"/>
  <c r="D1323" i="2"/>
  <c r="E1323" i="2"/>
  <c r="F1323" i="2"/>
  <c r="F1325" i="2"/>
  <c r="D1325" i="2"/>
  <c r="E1325" i="2"/>
  <c r="G1325" i="2"/>
  <c r="G1327" i="2"/>
  <c r="D1329" i="2"/>
  <c r="F1329" i="2"/>
  <c r="G1332" i="2"/>
  <c r="E1335" i="2"/>
  <c r="F1335" i="2"/>
  <c r="G1335" i="2"/>
  <c r="D1336" i="2"/>
  <c r="E1336" i="2"/>
  <c r="F1336" i="2"/>
  <c r="G1337" i="2"/>
  <c r="E1338" i="2"/>
  <c r="F1339" i="2"/>
  <c r="E1339" i="2"/>
  <c r="G1340" i="2"/>
  <c r="F1342" i="2"/>
  <c r="G1342" i="2"/>
  <c r="D1343" i="2"/>
  <c r="E1344" i="2"/>
  <c r="F1344" i="2"/>
  <c r="D1350" i="2"/>
  <c r="E1350" i="2"/>
  <c r="F1350" i="2"/>
  <c r="G1350" i="2"/>
  <c r="F1351" i="2"/>
  <c r="G1352" i="2"/>
  <c r="D1355" i="2"/>
  <c r="G1357" i="2"/>
  <c r="D1357" i="2"/>
  <c r="E1357" i="2"/>
  <c r="F1357" i="2"/>
  <c r="D1358" i="2"/>
  <c r="E1358" i="2"/>
  <c r="F1358" i="2"/>
  <c r="G1358" i="2"/>
  <c r="F1361" i="2"/>
  <c r="G1361" i="2"/>
  <c r="E1363" i="2"/>
  <c r="E1364" i="2"/>
  <c r="D1364" i="2"/>
  <c r="F1364" i="2"/>
  <c r="G1364" i="2"/>
  <c r="G1366" i="2"/>
  <c r="D1366" i="2"/>
  <c r="E1366" i="2"/>
  <c r="F1366" i="2"/>
  <c r="G1367" i="2"/>
  <c r="E1368" i="2"/>
  <c r="F1368" i="2"/>
  <c r="G1369" i="2"/>
  <c r="F1369" i="2"/>
  <c r="F1370" i="2"/>
  <c r="D1370" i="2"/>
  <c r="E1370" i="2"/>
  <c r="E1372" i="2"/>
  <c r="D1372" i="2"/>
  <c r="E1373" i="2"/>
  <c r="F1373" i="2"/>
  <c r="F1375" i="2"/>
  <c r="D1375" i="2"/>
  <c r="E1375" i="2"/>
  <c r="G1375" i="2"/>
  <c r="F1380" i="2"/>
  <c r="F1384" i="2"/>
  <c r="E1385" i="2"/>
  <c r="D1385" i="2"/>
  <c r="F1385" i="2"/>
  <c r="G1386" i="2"/>
  <c r="E1388" i="2"/>
  <c r="D1388" i="2"/>
  <c r="E1389" i="2"/>
  <c r="F1389" i="2"/>
  <c r="D1390" i="2"/>
  <c r="D1391" i="2"/>
  <c r="E1392" i="2"/>
  <c r="F1392" i="2"/>
  <c r="G1393" i="2"/>
  <c r="D1395" i="2"/>
  <c r="E1395" i="2"/>
  <c r="F1395" i="2"/>
  <c r="G1395" i="2"/>
  <c r="D1396" i="2"/>
  <c r="D1398" i="2"/>
  <c r="F1399" i="2"/>
  <c r="D1399" i="2"/>
  <c r="E1400" i="2"/>
  <c r="F1400" i="2"/>
  <c r="D1403" i="2"/>
  <c r="E1403" i="2"/>
  <c r="F1403" i="2"/>
  <c r="G1403" i="2"/>
  <c r="E1406" i="2"/>
  <c r="D1406" i="2"/>
  <c r="F1406" i="2"/>
  <c r="G1406" i="2"/>
  <c r="F1407" i="2"/>
  <c r="D1407" i="2"/>
  <c r="E1407" i="2"/>
  <c r="G1407" i="2"/>
  <c r="D1408" i="2"/>
  <c r="G1410" i="2"/>
  <c r="D1411" i="2"/>
  <c r="E1411" i="2"/>
  <c r="F1411" i="2"/>
  <c r="G1411" i="2"/>
  <c r="E1412" i="2"/>
  <c r="E1413" i="2"/>
  <c r="F1413" i="2"/>
  <c r="F1415" i="2"/>
  <c r="D1415" i="2"/>
  <c r="E1415" i="2"/>
  <c r="G1415" i="2"/>
  <c r="G1416" i="2"/>
  <c r="D1416" i="2"/>
  <c r="E1416" i="2"/>
  <c r="F1416" i="2"/>
  <c r="G1417" i="2"/>
  <c r="G1418" i="2"/>
  <c r="D1419" i="2"/>
  <c r="E1419" i="2"/>
  <c r="E1420" i="2"/>
  <c r="D1420" i="2"/>
  <c r="E1422" i="2"/>
  <c r="F1422" i="2"/>
  <c r="G1422" i="2"/>
  <c r="E1423" i="2"/>
  <c r="G1423" i="2"/>
  <c r="D1424" i="2"/>
  <c r="E1424" i="2"/>
  <c r="G1426" i="2"/>
  <c r="F1427" i="2"/>
  <c r="G1427" i="2"/>
  <c r="D1428" i="2"/>
  <c r="E1428" i="2"/>
  <c r="F1429" i="2"/>
  <c r="E1429" i="2"/>
  <c r="F1431" i="2"/>
  <c r="D1431" i="2"/>
  <c r="E1431" i="2"/>
  <c r="G1431" i="2"/>
  <c r="F1437" i="2"/>
  <c r="E1438" i="2"/>
  <c r="D1438" i="2"/>
  <c r="F1438" i="2"/>
  <c r="G1438" i="2"/>
  <c r="G1439" i="2"/>
  <c r="F1441" i="2"/>
  <c r="G1441" i="2"/>
  <c r="G1442" i="2"/>
  <c r="D1443" i="2"/>
  <c r="E1443" i="2"/>
  <c r="F1443" i="2"/>
  <c r="G1443" i="2"/>
  <c r="E1446" i="2"/>
  <c r="D1446" i="2"/>
  <c r="F1446" i="2"/>
  <c r="G1446" i="2"/>
  <c r="E1447" i="2"/>
  <c r="G1447" i="2"/>
  <c r="D1448" i="2"/>
  <c r="E1448" i="2"/>
  <c r="F1449" i="2"/>
  <c r="G1449" i="2"/>
  <c r="G1450" i="2"/>
  <c r="D1451" i="2"/>
  <c r="E1451" i="2"/>
  <c r="F1451" i="2"/>
  <c r="G1451" i="2"/>
  <c r="E1453" i="2"/>
  <c r="F1453" i="2"/>
  <c r="F1455" i="2"/>
  <c r="D1455" i="2"/>
  <c r="E1455" i="2"/>
  <c r="G1455" i="2"/>
  <c r="G1456" i="2"/>
  <c r="D1456" i="2"/>
  <c r="E1456" i="2"/>
  <c r="F1456" i="2"/>
  <c r="G1457" i="2"/>
  <c r="F1457" i="2"/>
  <c r="D1460" i="2"/>
  <c r="E1460" i="2"/>
  <c r="G1462" i="2"/>
  <c r="D1463" i="2"/>
  <c r="E1463" i="2"/>
  <c r="G1464" i="2"/>
  <c r="D1464" i="2"/>
  <c r="E1464" i="2"/>
  <c r="F1464" i="2"/>
  <c r="G1465" i="2"/>
  <c r="D1467" i="2"/>
  <c r="E1467" i="2"/>
  <c r="F1467" i="2"/>
  <c r="G1467" i="2"/>
  <c r="D1470" i="2"/>
  <c r="F1470" i="2"/>
  <c r="F1471" i="2"/>
  <c r="D1471" i="2"/>
  <c r="E1471" i="2"/>
  <c r="G1471" i="2"/>
  <c r="F1472" i="2"/>
  <c r="G1474" i="2"/>
  <c r="D1475" i="2"/>
  <c r="E1475" i="2"/>
  <c r="F1475" i="2"/>
  <c r="G1475" i="2"/>
  <c r="E1476" i="2"/>
  <c r="E1477" i="2"/>
  <c r="F1477" i="2"/>
  <c r="D1478" i="2"/>
  <c r="F1479" i="2"/>
  <c r="D1479" i="2"/>
  <c r="E1479" i="2"/>
  <c r="G1479" i="2"/>
  <c r="E1480" i="2"/>
  <c r="F1480" i="2"/>
  <c r="F1481" i="2"/>
  <c r="G1481" i="2"/>
  <c r="G1482" i="2"/>
  <c r="D1484" i="2"/>
  <c r="E1486" i="2"/>
  <c r="D1486" i="2"/>
  <c r="F1486" i="2"/>
  <c r="G1486" i="2"/>
  <c r="G1488" i="2"/>
  <c r="D1488" i="2"/>
  <c r="E1488" i="2"/>
  <c r="F1488" i="2"/>
  <c r="G1490" i="2"/>
  <c r="D1491" i="2"/>
  <c r="E1491" i="2"/>
  <c r="E1494" i="2"/>
  <c r="D1494" i="2"/>
  <c r="F1494" i="2"/>
  <c r="G1494" i="2"/>
  <c r="G1495" i="2"/>
  <c r="D1496" i="2"/>
  <c r="E1499" i="2"/>
  <c r="D1499" i="2"/>
  <c r="G1502" i="2"/>
  <c r="G1504" i="2"/>
  <c r="D1504" i="2"/>
  <c r="E1504" i="2"/>
  <c r="F1504" i="2"/>
  <c r="G1505" i="2"/>
  <c r="F1505" i="2"/>
  <c r="G1507" i="2"/>
  <c r="D1507" i="2"/>
  <c r="F1509" i="2"/>
  <c r="E1509" i="2"/>
  <c r="F1510" i="2"/>
  <c r="G1510" i="2"/>
  <c r="D1511" i="2"/>
  <c r="E1511" i="2"/>
  <c r="G1512" i="2"/>
  <c r="D1512" i="2"/>
  <c r="E1512" i="2"/>
  <c r="F1512" i="2"/>
  <c r="G1514" i="2"/>
  <c r="D1515" i="2"/>
  <c r="G1515" i="2"/>
  <c r="E1516" i="2"/>
  <c r="D1516" i="2"/>
  <c r="E1517" i="2"/>
  <c r="F1517" i="2"/>
  <c r="E1518" i="2"/>
  <c r="F1518" i="2"/>
  <c r="G1518" i="2"/>
  <c r="F1519" i="2"/>
  <c r="D1519" i="2"/>
  <c r="E1519" i="2"/>
  <c r="G1519" i="2"/>
  <c r="D1520" i="2"/>
  <c r="F1523" i="2"/>
  <c r="G1523" i="2"/>
  <c r="E1524" i="2"/>
  <c r="D1524" i="2"/>
  <c r="E1526" i="2"/>
  <c r="D1526" i="2"/>
  <c r="F1527" i="2"/>
  <c r="D1527" i="2"/>
  <c r="E1527" i="2"/>
  <c r="G1527" i="2"/>
  <c r="G1529" i="2"/>
  <c r="E1531" i="2"/>
  <c r="E1532" i="2"/>
  <c r="D1532" i="2"/>
  <c r="G1535" i="2"/>
  <c r="E1535" i="2"/>
  <c r="F1537" i="2"/>
  <c r="G1537" i="2"/>
  <c r="G1538" i="2"/>
  <c r="D1539" i="2"/>
  <c r="F1539" i="2"/>
  <c r="G1539" i="2"/>
  <c r="E1540" i="2"/>
  <c r="E1541" i="2"/>
  <c r="F1541" i="2"/>
  <c r="D1542" i="2"/>
  <c r="F1542" i="2"/>
  <c r="F1543" i="2"/>
  <c r="D1543" i="2"/>
  <c r="E1543" i="2"/>
  <c r="G1543" i="2"/>
  <c r="F1544" i="2"/>
  <c r="G1546" i="2"/>
  <c r="G1547" i="2"/>
  <c r="E1547" i="2"/>
  <c r="F1547" i="2"/>
  <c r="E1549" i="2"/>
  <c r="F1549" i="2"/>
  <c r="F1551" i="2"/>
  <c r="D1551" i="2"/>
  <c r="E1551" i="2"/>
  <c r="G1551" i="2"/>
  <c r="G1552" i="2"/>
  <c r="D1552" i="2"/>
  <c r="E1552" i="2"/>
  <c r="F1552" i="2"/>
  <c r="G1554" i="2"/>
  <c r="E1555" i="2"/>
  <c r="D1555" i="2"/>
  <c r="D1556" i="2"/>
  <c r="E1556" i="2"/>
  <c r="F1558" i="2"/>
  <c r="G1558" i="2"/>
  <c r="D1559" i="2"/>
  <c r="E1559" i="2"/>
  <c r="G1560" i="2"/>
  <c r="D1560" i="2"/>
  <c r="E1560" i="2"/>
  <c r="F1560" i="2"/>
  <c r="D1563" i="2"/>
  <c r="E1563" i="2"/>
  <c r="F1563" i="2"/>
  <c r="G1563" i="2"/>
  <c r="D1566" i="2"/>
  <c r="F1566" i="2"/>
  <c r="F1567" i="2"/>
  <c r="D1567" i="2"/>
  <c r="E1567" i="2"/>
  <c r="G1567" i="2"/>
  <c r="F1568" i="2"/>
  <c r="G1569" i="2"/>
  <c r="F1569" i="2"/>
  <c r="D1571" i="2"/>
  <c r="E1571" i="2"/>
  <c r="F1571" i="2"/>
  <c r="G1571" i="2"/>
  <c r="E1573" i="2"/>
  <c r="D1574" i="2"/>
  <c r="F1574" i="2"/>
  <c r="F1575" i="2"/>
  <c r="D1575" i="2"/>
  <c r="E1575" i="2"/>
  <c r="G1575" i="2"/>
  <c r="F1576" i="2"/>
  <c r="F1577" i="2"/>
  <c r="G1577" i="2"/>
  <c r="G1578" i="2"/>
  <c r="E1579" i="2"/>
  <c r="D1579" i="2"/>
  <c r="D1580" i="2"/>
  <c r="E1580" i="2"/>
  <c r="E1582" i="2"/>
  <c r="D1582" i="2"/>
  <c r="F1582" i="2"/>
  <c r="G1582" i="2"/>
  <c r="G1584" i="2"/>
  <c r="D1584" i="2"/>
  <c r="E1584" i="2"/>
  <c r="F1584" i="2"/>
  <c r="D1587" i="2"/>
  <c r="E1587" i="2"/>
  <c r="E1588" i="2"/>
  <c r="D1588" i="2"/>
  <c r="E1590" i="2"/>
  <c r="D1590" i="2"/>
  <c r="F1590" i="2"/>
  <c r="G1590" i="2"/>
  <c r="G1592" i="2"/>
  <c r="D1592" i="2"/>
  <c r="E1592" i="2"/>
  <c r="F1592" i="2"/>
  <c r="G1593" i="2"/>
  <c r="D1595" i="2"/>
  <c r="E1595" i="2"/>
  <c r="G1598" i="2"/>
  <c r="F1598" i="2"/>
  <c r="G1600" i="2"/>
  <c r="D1600" i="2"/>
  <c r="E1600" i="2"/>
  <c r="F1600" i="2"/>
  <c r="G1602" i="2"/>
  <c r="G1603" i="2"/>
  <c r="D1603" i="2"/>
  <c r="F1605" i="2"/>
  <c r="E1605" i="2"/>
  <c r="G1608" i="2"/>
  <c r="D1608" i="2"/>
  <c r="E1608" i="2"/>
  <c r="F1608" i="2"/>
  <c r="E1609" i="2"/>
  <c r="G1610" i="2"/>
  <c r="F1613" i="2"/>
  <c r="F1615" i="2"/>
  <c r="D1615" i="2"/>
  <c r="E1615" i="2"/>
  <c r="G1615" i="2"/>
  <c r="E1616" i="2"/>
  <c r="F1616" i="2"/>
  <c r="E1617" i="2"/>
  <c r="F1617" i="2"/>
  <c r="F1618" i="2"/>
  <c r="G1618" i="2"/>
  <c r="D1619" i="2"/>
  <c r="G1619" i="2"/>
  <c r="D1620" i="2"/>
  <c r="E1622" i="2"/>
  <c r="D1622" i="2"/>
  <c r="G1622" i="2"/>
  <c r="D1623" i="2"/>
  <c r="G1624" i="2"/>
  <c r="D1624" i="2"/>
  <c r="E1624" i="2"/>
  <c r="F1624" i="2"/>
  <c r="F1625" i="2"/>
  <c r="G1625" i="2"/>
  <c r="D1627" i="2"/>
  <c r="E1627" i="2"/>
  <c r="G1627" i="2"/>
  <c r="E1629" i="2"/>
  <c r="F1629" i="2"/>
  <c r="F1631" i="2"/>
  <c r="D1631" i="2"/>
  <c r="E1631" i="2"/>
  <c r="G1631" i="2"/>
  <c r="E1632" i="2"/>
  <c r="G1634" i="2"/>
  <c r="D1635" i="2"/>
  <c r="E1635" i="2"/>
  <c r="F1635" i="2"/>
  <c r="G1635" i="2"/>
  <c r="E1637" i="2"/>
  <c r="F1637" i="2"/>
  <c r="F1639" i="2"/>
  <c r="D1639" i="2"/>
  <c r="E1639" i="2"/>
  <c r="G1639" i="2"/>
  <c r="F1640" i="2"/>
  <c r="D1641" i="2"/>
  <c r="F1641" i="2"/>
  <c r="D1643" i="2"/>
  <c r="E1643" i="2"/>
  <c r="F1643" i="2"/>
  <c r="G1643" i="2"/>
  <c r="F1646" i="2"/>
  <c r="G1646" i="2"/>
  <c r="F1647" i="2"/>
  <c r="D1647" i="2"/>
  <c r="E1647" i="2"/>
  <c r="G1647" i="2"/>
  <c r="D1648" i="2"/>
  <c r="E1649" i="2"/>
  <c r="D1651" i="2"/>
  <c r="E1651" i="2"/>
  <c r="F1651" i="2"/>
  <c r="G1651" i="2"/>
  <c r="D1652" i="2"/>
  <c r="E1652" i="2"/>
  <c r="F1653" i="2"/>
  <c r="F1655" i="2"/>
  <c r="D1655" i="2"/>
  <c r="E1655" i="2"/>
  <c r="G1655" i="2"/>
  <c r="F1656" i="2"/>
  <c r="D1659" i="2"/>
  <c r="E1659" i="2"/>
  <c r="G1659" i="2"/>
  <c r="E1661" i="2"/>
  <c r="F1661" i="2"/>
  <c r="F1663" i="2"/>
  <c r="D1663" i="2"/>
  <c r="E1663" i="2"/>
  <c r="G1663" i="2"/>
  <c r="D1665" i="2"/>
  <c r="E1665" i="2"/>
  <c r="G1665" i="2"/>
  <c r="D1667" i="2"/>
  <c r="E1667" i="2"/>
  <c r="F1667" i="2"/>
  <c r="G1667" i="2"/>
  <c r="E1668" i="2"/>
  <c r="F1669" i="2"/>
  <c r="E1669" i="2"/>
  <c r="D1670" i="2"/>
  <c r="F1671" i="2"/>
  <c r="D1671" i="2"/>
  <c r="E1671" i="2"/>
  <c r="G1671" i="2"/>
  <c r="F1672" i="2"/>
  <c r="D1673" i="2"/>
  <c r="F1673" i="2"/>
  <c r="G1673" i="2"/>
  <c r="G1674" i="2"/>
  <c r="F1674" i="2"/>
  <c r="G1675" i="2"/>
  <c r="D1675" i="2"/>
  <c r="E1675" i="2"/>
  <c r="F1675" i="2"/>
  <c r="F1677" i="2"/>
  <c r="F1679" i="2"/>
  <c r="D1679" i="2"/>
  <c r="E1679" i="2"/>
  <c r="G1679" i="2"/>
  <c r="D1680" i="2"/>
  <c r="D1681" i="2"/>
  <c r="E1681" i="2"/>
  <c r="F1682" i="2"/>
  <c r="G1682" i="2"/>
  <c r="D1683" i="2"/>
  <c r="E1683" i="2"/>
  <c r="D1684" i="2"/>
  <c r="E1684" i="2"/>
  <c r="F1687" i="2"/>
  <c r="D1687" i="2"/>
  <c r="E1687" i="2"/>
  <c r="G1687" i="2"/>
  <c r="G1688" i="2"/>
  <c r="D1688" i="2"/>
  <c r="E1688" i="2"/>
  <c r="F1688" i="2"/>
  <c r="G1689" i="2"/>
  <c r="F1689" i="2"/>
  <c r="F1690" i="2"/>
  <c r="G1690" i="2"/>
  <c r="D1691" i="2"/>
  <c r="G1691" i="2"/>
  <c r="E1694" i="2"/>
  <c r="D1694" i="2"/>
  <c r="F1694" i="2"/>
  <c r="G1694" i="2"/>
  <c r="G1696" i="2"/>
  <c r="D1696" i="2"/>
  <c r="E1696" i="2"/>
  <c r="F1696" i="2"/>
  <c r="G1698" i="2"/>
  <c r="D1699" i="2"/>
  <c r="G1699" i="2"/>
  <c r="G1702" i="2"/>
  <c r="F1702" i="2"/>
  <c r="G1704" i="2"/>
  <c r="D1704" i="2"/>
  <c r="E1704" i="2"/>
  <c r="F1704" i="2"/>
  <c r="D1707" i="2"/>
  <c r="E1707" i="2"/>
  <c r="F1711" i="2"/>
  <c r="D1711" i="2"/>
  <c r="E1711" i="2"/>
  <c r="G1711" i="2"/>
  <c r="F1712" i="2"/>
  <c r="E1713" i="2"/>
  <c r="F1713" i="2"/>
  <c r="D1715" i="2"/>
  <c r="E1715" i="2"/>
  <c r="F1715" i="2"/>
  <c r="G1715" i="2"/>
  <c r="D1716" i="2"/>
  <c r="E1716" i="2"/>
  <c r="F1717" i="2"/>
  <c r="F1719" i="2"/>
  <c r="D1719" i="2"/>
  <c r="E1719" i="2"/>
  <c r="G1719" i="2"/>
  <c r="F1720" i="2"/>
  <c r="F1722" i="2"/>
  <c r="D1723" i="2"/>
  <c r="E1723" i="2"/>
  <c r="F1723" i="2"/>
  <c r="G1723" i="2"/>
  <c r="E1725" i="2"/>
  <c r="F1725" i="2"/>
  <c r="F1727" i="2"/>
  <c r="D1727" i="2"/>
  <c r="E1727" i="2"/>
  <c r="G1727" i="2"/>
  <c r="D1729" i="2"/>
  <c r="E1729" i="2"/>
  <c r="G1729" i="2"/>
  <c r="E1732" i="2"/>
  <c r="D1734" i="2"/>
  <c r="F1735" i="2"/>
  <c r="E1735" i="2"/>
  <c r="G1735" i="2"/>
  <c r="E1736" i="2"/>
  <c r="F1736" i="2"/>
  <c r="E1737" i="2"/>
  <c r="F1737" i="2"/>
  <c r="G1738" i="2"/>
  <c r="F1738" i="2"/>
  <c r="D1739" i="2"/>
  <c r="E1739" i="2"/>
  <c r="G1742" i="2"/>
  <c r="F1743" i="2"/>
  <c r="D1743" i="2"/>
  <c r="E1743" i="2"/>
  <c r="G1743" i="2"/>
  <c r="F1744" i="2"/>
  <c r="E1745" i="2"/>
  <c r="F1745" i="2"/>
  <c r="F1746" i="2"/>
  <c r="G1746" i="2"/>
  <c r="D1747" i="2"/>
  <c r="E1747" i="2"/>
  <c r="D1748" i="2"/>
  <c r="E1748" i="2"/>
  <c r="E1750" i="2"/>
  <c r="D1750" i="2"/>
  <c r="G1750" i="2"/>
  <c r="D1751" i="2"/>
  <c r="E1751" i="2"/>
  <c r="G1752" i="2"/>
  <c r="D1752" i="2"/>
  <c r="G1753" i="2"/>
  <c r="F1754" i="2"/>
  <c r="G1754" i="2"/>
  <c r="E1755" i="2"/>
  <c r="D1755" i="2"/>
  <c r="F1755" i="2"/>
  <c r="G1755" i="2"/>
  <c r="E1758" i="2"/>
  <c r="D1758" i="2"/>
  <c r="F1758" i="2"/>
  <c r="G1758" i="2"/>
  <c r="G1760" i="2"/>
  <c r="E1760" i="2"/>
  <c r="F1760" i="2"/>
  <c r="G1762" i="2"/>
  <c r="D1763" i="2"/>
  <c r="E1765" i="2"/>
  <c r="F1765" i="2"/>
  <c r="E1766" i="2"/>
  <c r="D1766" i="2"/>
  <c r="F1766" i="2"/>
  <c r="G1766" i="2"/>
  <c r="D1767" i="2"/>
  <c r="G1767" i="2"/>
  <c r="G1768" i="2"/>
  <c r="D1768" i="2"/>
  <c r="E1768" i="2"/>
  <c r="F1768" i="2"/>
  <c r="F1769" i="2"/>
  <c r="D1769" i="2"/>
  <c r="E1769" i="2"/>
  <c r="G1770" i="2"/>
  <c r="F1771" i="2"/>
  <c r="E1771" i="2"/>
  <c r="D1772" i="2"/>
  <c r="F1773" i="2"/>
  <c r="E1773" i="2"/>
  <c r="E1775" i="2"/>
  <c r="D1775" i="2"/>
  <c r="D1776" i="2"/>
  <c r="E1776" i="2"/>
  <c r="E1777" i="2"/>
  <c r="F1777" i="2"/>
  <c r="E1780" i="2"/>
  <c r="F1785" i="2"/>
  <c r="G1785" i="2"/>
  <c r="E1786" i="2"/>
  <c r="F1787" i="2"/>
  <c r="D1787" i="2"/>
  <c r="E1787" i="2"/>
  <c r="G1787" i="2"/>
  <c r="E1789" i="2"/>
  <c r="F1791" i="2"/>
  <c r="D1791" i="2"/>
  <c r="G1793" i="2"/>
  <c r="D1795" i="2"/>
  <c r="E1795" i="2"/>
  <c r="F1795" i="2"/>
  <c r="G1795" i="2"/>
  <c r="G1800" i="2"/>
  <c r="D1800" i="2"/>
  <c r="E1800" i="2"/>
  <c r="F1800" i="2"/>
  <c r="F1802" i="2"/>
  <c r="G1802" i="2"/>
  <c r="D1804" i="2"/>
  <c r="E1804" i="2"/>
  <c r="G1807" i="2"/>
  <c r="D1807" i="2"/>
  <c r="G1808" i="2"/>
  <c r="D1808" i="2"/>
  <c r="E1808" i="2"/>
  <c r="F1808" i="2"/>
  <c r="D1809" i="2"/>
  <c r="D1811" i="2"/>
  <c r="F1811" i="2"/>
  <c r="G1811" i="2"/>
  <c r="G1812" i="2"/>
  <c r="F1813" i="2"/>
  <c r="E1813" i="2"/>
  <c r="G1815" i="2"/>
  <c r="D1816" i="2"/>
  <c r="E1817" i="2"/>
  <c r="D1818" i="2"/>
  <c r="F1818" i="2"/>
  <c r="E1822" i="2"/>
  <c r="D1822" i="2"/>
  <c r="F1822" i="2"/>
  <c r="G1824" i="2"/>
  <c r="D1824" i="2"/>
  <c r="E1824" i="2"/>
  <c r="F1824" i="2"/>
  <c r="D1825" i="2"/>
  <c r="G1825" i="2"/>
  <c r="D1826" i="2"/>
  <c r="E1826" i="2"/>
  <c r="F1826" i="2"/>
  <c r="G1826" i="2"/>
  <c r="F1827" i="2"/>
  <c r="D1827" i="2"/>
  <c r="E1827" i="2"/>
  <c r="D1828" i="2"/>
  <c r="G1828" i="2"/>
  <c r="F1829" i="2"/>
  <c r="D1830" i="2"/>
  <c r="G1830" i="2"/>
  <c r="F1831" i="2"/>
  <c r="D1831" i="2"/>
  <c r="G1832" i="2"/>
  <c r="D1832" i="2"/>
  <c r="E1832" i="2"/>
  <c r="F1832" i="2"/>
  <c r="G1834" i="2"/>
  <c r="F1835" i="2"/>
  <c r="D1835" i="2"/>
  <c r="D1836" i="2"/>
  <c r="E1836" i="2"/>
  <c r="G1838" i="2"/>
  <c r="E1840" i="2"/>
  <c r="G1841" i="2"/>
  <c r="D1841" i="2"/>
  <c r="E1841" i="2"/>
  <c r="F1841" i="2"/>
  <c r="D1843" i="2"/>
  <c r="E1843" i="2"/>
  <c r="F1843" i="2"/>
  <c r="G1843" i="2"/>
  <c r="E1845" i="2"/>
  <c r="F1845" i="2"/>
  <c r="E1847" i="2"/>
  <c r="G1847" i="2"/>
  <c r="D1848" i="2"/>
  <c r="E1848" i="2"/>
  <c r="E1850" i="2"/>
  <c r="F1850" i="2"/>
  <c r="E1851" i="2"/>
  <c r="D1851" i="2"/>
  <c r="F1852" i="2"/>
  <c r="D1852" i="2"/>
  <c r="E1854" i="2"/>
  <c r="D1854" i="2"/>
  <c r="F1854" i="2"/>
  <c r="G1854" i="2"/>
  <c r="G1856" i="2"/>
  <c r="D1856" i="2"/>
  <c r="E1856" i="2"/>
  <c r="F1857" i="2"/>
  <c r="D1858" i="2"/>
  <c r="E1858" i="2"/>
  <c r="F1858" i="2"/>
  <c r="G1858" i="2"/>
  <c r="E1860" i="2"/>
  <c r="E1862" i="2"/>
  <c r="D1862" i="2"/>
  <c r="F1862" i="2"/>
  <c r="G1862" i="2"/>
  <c r="E1865" i="2"/>
  <c r="D1865" i="2"/>
  <c r="F1865" i="2"/>
  <c r="G1865" i="2"/>
  <c r="G1866" i="2"/>
  <c r="D1866" i="2"/>
  <c r="E1866" i="2"/>
  <c r="F1866" i="2"/>
  <c r="E1867" i="2"/>
  <c r="F1867" i="2"/>
  <c r="G1867" i="2"/>
  <c r="E1869" i="2"/>
  <c r="G1869" i="2"/>
  <c r="F1870" i="2"/>
  <c r="D1871" i="2"/>
  <c r="E1874" i="2"/>
  <c r="F1874" i="2"/>
  <c r="D1876" i="2"/>
  <c r="E1876" i="2"/>
  <c r="D1877" i="2"/>
  <c r="E1877" i="2"/>
  <c r="F1877" i="2"/>
  <c r="G1877" i="2"/>
  <c r="D1879" i="2"/>
  <c r="E1879" i="2"/>
  <c r="G1880" i="2"/>
  <c r="F1880" i="2"/>
  <c r="D1883" i="2"/>
  <c r="E1883" i="2"/>
  <c r="D1884" i="2"/>
  <c r="G1887" i="2"/>
  <c r="G1888" i="2"/>
  <c r="D1888" i="2"/>
  <c r="E1888" i="2"/>
  <c r="F1888" i="2"/>
  <c r="F1889" i="2"/>
  <c r="E1889" i="2"/>
  <c r="F1890" i="2"/>
  <c r="D1890" i="2"/>
  <c r="D1891" i="2"/>
  <c r="E1891" i="2"/>
  <c r="F1891" i="2"/>
  <c r="G1891" i="2"/>
  <c r="F1895" i="2"/>
  <c r="D1895" i="2"/>
  <c r="E1896" i="2"/>
  <c r="F1896" i="2"/>
  <c r="G1897" i="2"/>
  <c r="E1898" i="2"/>
  <c r="D1899" i="2"/>
  <c r="E1899" i="2"/>
  <c r="F1899" i="2"/>
  <c r="G1899" i="2"/>
  <c r="E1900" i="2"/>
  <c r="D1900" i="2"/>
  <c r="F1900" i="2"/>
  <c r="G1900" i="2"/>
  <c r="D1901" i="2"/>
  <c r="E1901" i="2"/>
  <c r="F1901" i="2"/>
  <c r="F1903" i="2"/>
  <c r="D1903" i="2"/>
  <c r="E1903" i="2"/>
  <c r="G1903" i="2"/>
  <c r="F1905" i="2"/>
  <c r="D1905" i="2"/>
  <c r="E1905" i="2"/>
  <c r="G1905" i="2"/>
  <c r="F1906" i="2"/>
  <c r="D1907" i="2"/>
  <c r="E1907" i="2"/>
  <c r="F1907" i="2"/>
  <c r="G1907" i="2"/>
  <c r="D1908" i="2"/>
  <c r="E1908" i="2"/>
  <c r="F1908" i="2"/>
  <c r="G1908" i="2"/>
  <c r="E1910" i="2"/>
  <c r="D1910" i="2"/>
  <c r="G1910" i="2"/>
  <c r="D1911" i="2"/>
  <c r="E1911" i="2"/>
  <c r="D1913" i="2"/>
  <c r="E1913" i="2"/>
  <c r="F1914" i="2"/>
  <c r="G1914" i="2"/>
  <c r="F1915" i="2"/>
  <c r="D1915" i="2"/>
  <c r="E1915" i="2"/>
  <c r="G1915" i="2"/>
  <c r="G1916" i="2"/>
  <c r="D1916" i="2"/>
  <c r="E1918" i="2"/>
  <c r="F1918" i="2"/>
  <c r="G1918" i="2"/>
  <c r="G1919" i="2"/>
  <c r="G1920" i="2"/>
  <c r="D1920" i="2"/>
  <c r="E1920" i="2"/>
  <c r="D1922" i="2"/>
  <c r="E1922" i="2"/>
  <c r="F1922" i="2"/>
  <c r="G1922" i="2"/>
  <c r="E1926" i="2"/>
  <c r="D1926" i="2"/>
  <c r="F1926" i="2"/>
  <c r="G1926" i="2"/>
  <c r="D1929" i="2"/>
  <c r="F1929" i="2"/>
  <c r="D1931" i="2"/>
  <c r="F1931" i="2"/>
  <c r="G1931" i="2"/>
  <c r="F1933" i="2"/>
  <c r="G1933" i="2"/>
  <c r="E1935" i="2"/>
  <c r="F1939" i="2"/>
  <c r="D1939" i="2"/>
  <c r="F1940" i="2"/>
  <c r="D1940" i="2"/>
  <c r="E1940" i="2"/>
  <c r="G1940" i="2"/>
  <c r="G1944" i="2"/>
  <c r="D1944" i="2"/>
  <c r="F1944" i="2"/>
  <c r="D1945" i="2"/>
  <c r="E1945" i="2"/>
  <c r="G1946" i="2"/>
  <c r="F1947" i="2"/>
  <c r="D1947" i="2"/>
  <c r="E1947" i="2"/>
  <c r="G1947" i="2"/>
  <c r="F1949" i="2"/>
  <c r="E1950" i="2"/>
  <c r="D1950" i="2"/>
  <c r="G1952" i="2"/>
  <c r="D1952" i="2"/>
  <c r="F1952" i="2"/>
  <c r="F1953" i="2"/>
  <c r="F1954" i="2"/>
  <c r="D1954" i="2"/>
  <c r="E1954" i="2"/>
  <c r="G1954" i="2"/>
  <c r="F1956" i="2"/>
  <c r="G1956" i="2"/>
  <c r="D1958" i="2"/>
  <c r="F1958" i="2"/>
  <c r="F1959" i="2"/>
  <c r="D1959" i="2"/>
  <c r="G1960" i="2"/>
  <c r="D1960" i="2"/>
  <c r="E1960" i="2"/>
  <c r="F1960" i="2"/>
  <c r="D1962" i="2"/>
  <c r="D1963" i="2"/>
  <c r="E1963" i="2"/>
  <c r="F1963" i="2"/>
  <c r="G1963" i="2"/>
  <c r="E1964" i="2"/>
  <c r="D1964" i="2"/>
  <c r="F1964" i="2"/>
  <c r="G1964" i="2"/>
  <c r="E1965" i="2"/>
  <c r="G1966" i="2"/>
  <c r="D1967" i="2"/>
  <c r="E1967" i="2"/>
  <c r="D1969" i="2"/>
  <c r="G1969" i="2"/>
  <c r="F1970" i="2"/>
  <c r="E1971" i="2"/>
  <c r="D1971" i="2"/>
  <c r="F1971" i="2"/>
  <c r="G1971" i="2"/>
  <c r="E1973" i="2"/>
  <c r="F1973" i="2"/>
  <c r="D1974" i="2"/>
  <c r="F1975" i="2"/>
  <c r="E1975" i="2"/>
  <c r="G1975" i="2"/>
  <c r="F1978" i="2"/>
  <c r="D1978" i="2"/>
  <c r="D1979" i="2"/>
  <c r="E1979" i="2"/>
  <c r="F1979" i="2"/>
  <c r="G1979" i="2"/>
  <c r="D1982" i="2"/>
  <c r="E1983" i="2"/>
  <c r="G1984" i="2"/>
  <c r="E1984" i="2"/>
  <c r="D1986" i="2"/>
  <c r="E1986" i="2"/>
  <c r="F1986" i="2"/>
  <c r="G1986" i="2"/>
  <c r="G1987" i="2"/>
  <c r="F1988" i="2"/>
  <c r="E1988" i="2"/>
  <c r="D1989" i="2"/>
  <c r="E1989" i="2"/>
  <c r="G1989" i="2"/>
  <c r="E1990" i="2"/>
  <c r="D1990" i="2"/>
  <c r="G1994" i="2"/>
  <c r="E1994" i="2"/>
  <c r="F1994" i="2"/>
  <c r="D1995" i="2"/>
  <c r="E1995" i="2"/>
  <c r="F1995" i="2"/>
  <c r="G1995" i="2"/>
  <c r="G1996" i="2"/>
  <c r="D1997" i="2"/>
  <c r="E1997" i="2"/>
  <c r="F1997" i="2"/>
  <c r="G1997" i="2"/>
  <c r="F1999" i="2"/>
  <c r="D1999" i="2"/>
  <c r="E1999" i="2"/>
  <c r="F2000" i="2"/>
  <c r="D2001" i="2"/>
  <c r="E2001" i="2"/>
  <c r="F2001" i="2"/>
  <c r="G2001" i="2"/>
  <c r="D2003" i="2"/>
  <c r="E2003" i="2"/>
  <c r="F2003" i="2"/>
  <c r="G2003" i="2"/>
  <c r="F2005" i="2"/>
  <c r="E2005" i="2"/>
  <c r="E2007" i="2"/>
  <c r="G2009" i="2"/>
  <c r="D2009" i="2"/>
  <c r="E2009" i="2"/>
  <c r="F2009" i="2"/>
  <c r="G2010" i="2"/>
  <c r="D2011" i="2"/>
  <c r="E2011" i="2"/>
  <c r="F2011" i="2"/>
  <c r="G2011" i="2"/>
  <c r="F2013" i="2"/>
  <c r="G2013" i="2"/>
  <c r="E2014" i="2"/>
  <c r="D2014" i="2"/>
  <c r="F2014" i="2"/>
  <c r="G2015" i="2"/>
  <c r="G2016" i="2"/>
  <c r="E2016" i="2"/>
  <c r="F2016" i="2"/>
  <c r="E2017" i="2"/>
  <c r="F2018" i="2"/>
  <c r="E2018" i="2"/>
  <c r="G2018" i="2"/>
  <c r="D2019" i="2"/>
  <c r="E2019" i="2"/>
  <c r="F2019" i="2"/>
  <c r="G2019" i="2"/>
  <c r="F2023" i="2"/>
  <c r="D2023" i="2"/>
  <c r="G2023" i="2"/>
  <c r="G2024" i="2"/>
  <c r="D2024" i="2"/>
  <c r="E2024" i="2"/>
  <c r="F2024" i="2"/>
  <c r="G2025" i="2"/>
  <c r="D2026" i="2"/>
  <c r="E2026" i="2"/>
  <c r="D2027" i="2"/>
  <c r="E2027" i="2"/>
  <c r="E2028" i="2"/>
  <c r="D2028" i="2"/>
  <c r="F2028" i="2"/>
  <c r="G2028" i="2"/>
  <c r="F2031" i="2"/>
  <c r="D2031" i="2"/>
  <c r="F2032" i="2"/>
  <c r="F2033" i="2"/>
  <c r="D2033" i="2"/>
  <c r="F2034" i="2"/>
  <c r="G2034" i="2"/>
  <c r="D2036" i="2"/>
  <c r="E2038" i="2"/>
  <c r="D2038" i="2"/>
  <c r="G2038" i="2"/>
  <c r="F2039" i="2"/>
  <c r="D2039" i="2"/>
  <c r="E2039" i="2"/>
  <c r="G2039" i="2"/>
  <c r="E2042" i="2"/>
  <c r="D2042" i="2"/>
  <c r="F2042" i="2"/>
  <c r="G2042" i="2"/>
  <c r="D2044" i="2"/>
  <c r="E2044" i="2"/>
  <c r="G2045" i="2"/>
  <c r="D2046" i="2"/>
  <c r="F2046" i="2"/>
  <c r="E2047" i="2"/>
  <c r="G2047" i="2"/>
  <c r="G2048" i="2"/>
  <c r="G2049" i="2"/>
  <c r="G2050" i="2"/>
  <c r="E2050" i="2"/>
  <c r="F2050" i="2"/>
  <c r="D2051" i="2"/>
  <c r="E2051" i="2"/>
  <c r="F2051" i="2"/>
  <c r="G2051" i="2"/>
  <c r="D2053" i="2"/>
  <c r="E2053" i="2"/>
  <c r="G2053" i="2"/>
  <c r="E2054" i="2"/>
  <c r="D2054" i="2"/>
  <c r="D2056" i="2"/>
  <c r="E2056" i="2"/>
  <c r="E2057" i="2"/>
  <c r="D2057" i="2"/>
  <c r="F2057" i="2"/>
  <c r="G2057" i="2"/>
  <c r="G2058" i="2"/>
  <c r="D2058" i="2"/>
  <c r="D2059" i="2"/>
  <c r="E2059" i="2"/>
  <c r="F2059" i="2"/>
  <c r="G2059" i="2"/>
  <c r="D2061" i="2"/>
  <c r="E2061" i="2"/>
  <c r="F2061" i="2"/>
  <c r="G2061" i="2"/>
  <c r="F2063" i="2"/>
  <c r="D2063" i="2"/>
  <c r="E2063" i="2"/>
  <c r="F2064" i="2"/>
  <c r="D2065" i="2"/>
  <c r="E2065" i="2"/>
  <c r="F2065" i="2"/>
  <c r="G2065" i="2"/>
  <c r="E2066" i="2"/>
  <c r="D2067" i="2"/>
  <c r="E2067" i="2"/>
  <c r="F2067" i="2"/>
  <c r="G2067" i="2"/>
  <c r="E2069" i="2"/>
  <c r="F2069" i="2"/>
  <c r="G2072" i="2"/>
  <c r="D2072" i="2"/>
  <c r="G2073" i="2"/>
  <c r="D2073" i="2"/>
  <c r="E2073" i="2"/>
  <c r="F2073" i="2"/>
  <c r="G2074" i="2"/>
  <c r="D2075" i="2"/>
  <c r="E2075" i="2"/>
  <c r="F2075" i="2"/>
  <c r="G2075" i="2"/>
  <c r="F2077" i="2"/>
  <c r="G2077" i="2"/>
  <c r="E2078" i="2"/>
  <c r="D2078" i="2"/>
  <c r="G2080" i="2"/>
  <c r="E2080" i="2"/>
  <c r="F2080" i="2"/>
  <c r="E2081" i="2"/>
  <c r="F2081" i="2"/>
  <c r="F2082" i="2"/>
  <c r="E2082" i="2"/>
  <c r="G2082" i="2"/>
  <c r="D2083" i="2"/>
  <c r="E2083" i="2"/>
  <c r="F2083" i="2"/>
  <c r="G2083" i="2"/>
  <c r="G2084" i="2"/>
  <c r="F2087" i="2"/>
  <c r="D2087" i="2"/>
  <c r="G2088" i="2"/>
  <c r="D2088" i="2"/>
  <c r="E2088" i="2"/>
  <c r="F2088" i="2"/>
  <c r="G2089" i="2"/>
  <c r="D2091" i="2"/>
  <c r="E2091" i="2"/>
  <c r="F2091" i="2"/>
  <c r="G2091" i="2"/>
  <c r="E2092" i="2"/>
  <c r="D2092" i="2"/>
  <c r="F2092" i="2"/>
  <c r="G2092" i="2"/>
  <c r="D2093" i="2"/>
  <c r="E2093" i="2"/>
  <c r="G2094" i="2"/>
  <c r="D2095" i="2"/>
  <c r="E2095" i="2"/>
  <c r="E2096" i="2"/>
  <c r="F2096" i="2"/>
  <c r="F2097" i="2"/>
  <c r="D2097" i="2"/>
  <c r="D2099" i="2"/>
  <c r="D2100" i="2"/>
  <c r="E2100" i="2"/>
  <c r="F2100" i="2"/>
  <c r="G2100" i="2"/>
  <c r="E2101" i="2"/>
  <c r="F2101" i="2"/>
  <c r="E2102" i="2"/>
  <c r="D2102" i="2"/>
  <c r="G2102" i="2"/>
  <c r="F2103" i="2"/>
  <c r="D2103" i="2"/>
  <c r="E2103" i="2"/>
  <c r="G2103" i="2"/>
  <c r="D2105" i="2"/>
  <c r="E2106" i="2"/>
  <c r="D2106" i="2"/>
  <c r="F2106" i="2"/>
  <c r="G2106" i="2"/>
  <c r="G2107" i="2"/>
  <c r="G2108" i="2"/>
  <c r="D2108" i="2"/>
  <c r="G2109" i="2"/>
  <c r="E2110" i="2"/>
  <c r="D2110" i="2"/>
  <c r="E2111" i="2"/>
  <c r="G2111" i="2"/>
  <c r="F2113" i="2"/>
  <c r="E2114" i="2"/>
  <c r="D2114" i="2"/>
  <c r="G2115" i="2"/>
  <c r="E2115" i="2"/>
  <c r="F2115" i="2"/>
  <c r="E2116" i="2"/>
  <c r="D2117" i="2"/>
  <c r="E2117" i="2"/>
  <c r="G2117" i="2"/>
  <c r="E2118" i="2"/>
  <c r="D2118" i="2"/>
  <c r="F2118" i="2"/>
  <c r="G2118" i="2"/>
  <c r="E2121" i="2"/>
  <c r="D2121" i="2"/>
  <c r="F2121" i="2"/>
  <c r="G2121" i="2"/>
  <c r="G2123" i="2"/>
  <c r="E2123" i="2"/>
  <c r="F2123" i="2"/>
  <c r="D2125" i="2"/>
  <c r="F2125" i="2"/>
  <c r="G2125" i="2"/>
  <c r="F2126" i="2"/>
  <c r="G2126" i="2"/>
  <c r="F2127" i="2"/>
  <c r="D2127" i="2"/>
  <c r="D2129" i="2"/>
  <c r="E2129" i="2"/>
  <c r="F2129" i="2"/>
  <c r="G2129" i="2"/>
  <c r="E2130" i="2"/>
  <c r="F2130" i="2"/>
  <c r="D2131" i="2"/>
  <c r="E2131" i="2"/>
  <c r="F2132" i="2"/>
  <c r="D2132" i="2"/>
  <c r="E2132" i="2"/>
  <c r="G2132" i="2"/>
  <c r="G2136" i="2"/>
  <c r="D2136" i="2"/>
  <c r="F2136" i="2"/>
  <c r="E2139" i="2"/>
  <c r="D2139" i="2"/>
  <c r="D2140" i="2"/>
  <c r="F2141" i="2"/>
  <c r="E2142" i="2"/>
  <c r="D2142" i="2"/>
  <c r="F2142" i="2"/>
  <c r="G2142" i="2"/>
  <c r="G2144" i="2"/>
  <c r="E2144" i="2"/>
  <c r="F2144" i="2"/>
  <c r="F2145" i="2"/>
  <c r="G2145" i="2"/>
  <c r="G2146" i="2"/>
  <c r="G2147" i="2"/>
  <c r="D2148" i="2"/>
  <c r="E2148" i="2"/>
  <c r="E2149" i="2"/>
  <c r="F2149" i="2"/>
  <c r="D2150" i="2"/>
  <c r="F2150" i="2"/>
  <c r="F2151" i="2"/>
  <c r="D2151" i="2"/>
  <c r="E2151" i="2"/>
  <c r="G2151" i="2"/>
  <c r="F2153" i="2"/>
  <c r="G2154" i="2"/>
  <c r="D2155" i="2"/>
  <c r="E2155" i="2"/>
  <c r="F2155" i="2"/>
  <c r="G2155" i="2"/>
  <c r="E2156" i="2"/>
  <c r="E2157" i="2"/>
  <c r="F2157" i="2"/>
  <c r="F2159" i="2"/>
  <c r="E2159" i="2"/>
  <c r="G2159" i="2"/>
  <c r="G2160" i="2"/>
  <c r="D2160" i="2"/>
  <c r="E2160" i="2"/>
  <c r="F2160" i="2"/>
  <c r="G2162" i="2"/>
  <c r="D2163" i="2"/>
  <c r="E2163" i="2"/>
  <c r="F2163" i="2"/>
  <c r="G2163" i="2"/>
  <c r="D2164" i="2"/>
  <c r="E2165" i="2"/>
  <c r="F2167" i="2"/>
  <c r="E2167" i="2"/>
  <c r="G2167" i="2"/>
  <c r="G2168" i="2"/>
  <c r="D2168" i="2"/>
  <c r="E2168" i="2"/>
  <c r="F2168" i="2"/>
  <c r="G2170" i="2"/>
  <c r="D2171" i="2"/>
  <c r="E2171" i="2"/>
  <c r="F2171" i="2"/>
  <c r="G2171" i="2"/>
  <c r="E2173" i="2"/>
  <c r="F2173" i="2"/>
  <c r="D2174" i="2"/>
  <c r="F2174" i="2"/>
  <c r="F2175" i="2"/>
  <c r="D2175" i="2"/>
  <c r="E2175" i="2"/>
  <c r="G2175" i="2"/>
  <c r="F2177" i="2"/>
  <c r="G2177" i="2"/>
  <c r="G2178" i="2"/>
  <c r="D2179" i="2"/>
  <c r="E2179" i="2"/>
  <c r="F2179" i="2"/>
  <c r="G2179" i="2"/>
  <c r="E2181" i="2"/>
  <c r="F2181" i="2"/>
  <c r="F2183" i="2"/>
  <c r="E2183" i="2"/>
  <c r="G2183" i="2"/>
  <c r="G2184" i="2"/>
  <c r="D2184" i="2"/>
  <c r="E2184" i="2"/>
  <c r="F2184" i="2"/>
  <c r="G2185" i="2"/>
  <c r="F2185" i="2"/>
  <c r="G2186" i="2"/>
  <c r="E2187" i="2"/>
  <c r="D2187" i="2"/>
  <c r="D2188" i="2"/>
  <c r="E2188" i="2"/>
  <c r="E2190" i="2"/>
  <c r="D2190" i="2"/>
  <c r="F2190" i="2"/>
  <c r="G2192" i="2"/>
  <c r="E2192" i="2"/>
  <c r="F2192" i="2"/>
  <c r="E2193" i="2"/>
  <c r="G2194" i="2"/>
  <c r="G2195" i="2"/>
  <c r="D2196" i="2"/>
  <c r="E2196" i="2"/>
  <c r="F2199" i="2"/>
  <c r="D2199" i="2"/>
  <c r="G2200" i="2"/>
  <c r="D2200" i="2"/>
  <c r="E2200" i="2"/>
  <c r="F2200" i="2"/>
  <c r="F2202" i="2"/>
  <c r="G2203" i="2"/>
  <c r="F2206" i="2"/>
  <c r="E2207" i="2"/>
  <c r="D2207" i="2"/>
  <c r="G2208" i="2"/>
  <c r="D2208" i="2"/>
  <c r="E2208" i="2"/>
  <c r="F2208" i="2"/>
  <c r="E2211" i="2"/>
  <c r="D2211" i="2"/>
  <c r="G2212" i="2"/>
  <c r="F2215" i="2"/>
  <c r="E2215" i="2"/>
  <c r="G2216" i="2"/>
  <c r="D2216" i="2"/>
  <c r="E2216" i="2"/>
  <c r="F2216" i="2"/>
  <c r="G2217" i="2"/>
  <c r="D2218" i="2"/>
  <c r="E2218" i="2"/>
  <c r="G2218" i="2"/>
  <c r="E2219" i="2"/>
  <c r="D2219" i="2"/>
  <c r="F2221" i="2"/>
  <c r="E2221" i="2"/>
  <c r="E2222" i="2"/>
  <c r="D2222" i="2"/>
  <c r="G2222" i="2"/>
  <c r="G2223" i="2"/>
  <c r="D2223" i="2"/>
  <c r="G2224" i="2"/>
  <c r="D2224" i="2"/>
  <c r="E2224" i="2"/>
  <c r="F2224" i="2"/>
  <c r="F2225" i="2"/>
  <c r="F2226" i="2"/>
  <c r="E2227" i="2"/>
  <c r="D2227" i="2"/>
  <c r="F2228" i="2"/>
  <c r="D2228" i="2"/>
  <c r="E2228" i="2"/>
  <c r="D2230" i="2"/>
  <c r="F2230" i="2"/>
  <c r="F2231" i="2"/>
  <c r="D2231" i="2"/>
  <c r="E2231" i="2"/>
  <c r="G2232" i="2"/>
  <c r="D2232" i="2"/>
  <c r="E2232" i="2"/>
  <c r="F2232" i="2"/>
  <c r="E2233" i="2"/>
  <c r="D2233" i="2"/>
  <c r="D2234" i="2"/>
  <c r="F2234" i="2"/>
  <c r="G2234" i="2"/>
  <c r="G2235" i="2"/>
  <c r="D2236" i="2"/>
  <c r="E2236" i="2"/>
  <c r="G2239" i="2"/>
  <c r="D2240" i="2"/>
  <c r="E2240" i="2"/>
  <c r="D2241" i="2"/>
  <c r="E2241" i="2"/>
  <c r="G2242" i="2"/>
  <c r="D2243" i="2"/>
  <c r="E2243" i="2"/>
  <c r="F2243" i="2"/>
  <c r="G2243" i="2"/>
  <c r="E2244" i="2"/>
  <c r="E2245" i="2"/>
  <c r="G2248" i="2"/>
  <c r="D2248" i="2"/>
  <c r="E2248" i="2"/>
  <c r="F2248" i="2"/>
  <c r="G2249" i="2"/>
  <c r="E2249" i="2"/>
  <c r="D2250" i="2"/>
  <c r="E2250" i="2"/>
  <c r="F2250" i="2"/>
  <c r="E2251" i="2"/>
  <c r="D2251" i="2"/>
  <c r="F2253" i="2"/>
  <c r="E2253" i="2"/>
  <c r="E2254" i="2"/>
  <c r="D2254" i="2"/>
  <c r="F2254" i="2"/>
  <c r="G2255" i="2"/>
  <c r="G2256" i="2"/>
  <c r="D2256" i="2"/>
  <c r="E2256" i="2"/>
  <c r="F2256" i="2"/>
  <c r="E2257" i="2"/>
  <c r="D2257" i="2"/>
  <c r="D2258" i="2"/>
  <c r="E2258" i="2"/>
  <c r="F2258" i="2"/>
  <c r="G2258" i="2"/>
  <c r="F2259" i="2"/>
  <c r="G2259" i="2"/>
  <c r="F2260" i="2"/>
  <c r="D2260" i="2"/>
  <c r="E2261" i="2"/>
  <c r="F2261" i="2"/>
  <c r="E2262" i="2"/>
  <c r="D2262" i="2"/>
  <c r="F2263" i="2"/>
  <c r="D2263" i="2"/>
  <c r="E2263" i="2"/>
  <c r="G2263" i="2"/>
  <c r="F2264" i="2"/>
  <c r="E2265" i="2"/>
  <c r="D2265" i="2"/>
  <c r="F2266" i="2"/>
  <c r="D2267" i="2"/>
  <c r="E2267" i="2"/>
  <c r="E2268" i="2"/>
  <c r="E2269" i="2"/>
  <c r="F2270" i="2"/>
  <c r="D2271" i="2"/>
  <c r="F2272" i="2"/>
  <c r="D2273" i="2"/>
  <c r="E2273" i="2"/>
  <c r="G2274" i="2"/>
  <c r="D2275" i="2"/>
  <c r="E2275" i="2"/>
  <c r="F2276" i="2"/>
  <c r="E2276" i="2"/>
  <c r="G2276" i="2"/>
  <c r="F2279" i="2"/>
  <c r="E2279" i="2"/>
  <c r="G2279" i="2"/>
  <c r="G2280" i="2"/>
  <c r="D2280" i="2"/>
  <c r="E2280" i="2"/>
  <c r="F2280" i="2"/>
  <c r="G2281" i="2"/>
  <c r="E2281" i="2"/>
  <c r="D2282" i="2"/>
  <c r="E2282" i="2"/>
  <c r="F2282" i="2"/>
  <c r="G2282" i="2"/>
  <c r="G2283" i="2"/>
  <c r="G2284" i="2"/>
  <c r="D2284" i="2"/>
  <c r="E2285" i="2"/>
  <c r="F2285" i="2"/>
  <c r="D2286" i="2"/>
  <c r="F2286" i="2"/>
  <c r="E2288" i="2"/>
  <c r="F2288" i="2"/>
  <c r="F2289" i="2"/>
  <c r="F2290" i="2"/>
  <c r="G2291" i="2"/>
  <c r="F2292" i="2"/>
  <c r="E2292" i="2"/>
  <c r="D2294" i="2"/>
  <c r="F2294" i="2"/>
  <c r="G2296" i="2"/>
  <c r="D2296" i="2"/>
  <c r="E2296" i="2"/>
  <c r="F2296" i="2"/>
  <c r="F2297" i="2"/>
  <c r="G2297" i="2"/>
  <c r="D2298" i="2"/>
  <c r="F2298" i="2"/>
  <c r="D2299" i="2"/>
  <c r="E2299" i="2"/>
  <c r="F2299" i="2"/>
  <c r="G2299" i="2"/>
  <c r="G2300" i="2"/>
  <c r="F2303" i="2"/>
  <c r="D2303" i="2"/>
  <c r="E2303" i="2"/>
  <c r="G2303" i="2"/>
  <c r="F2304" i="2"/>
  <c r="E2306" i="2"/>
  <c r="D2307" i="2"/>
  <c r="E2307" i="2"/>
  <c r="F2307" i="2"/>
  <c r="G2307" i="2"/>
  <c r="E2309" i="2"/>
  <c r="F2309" i="2"/>
  <c r="G2312" i="2"/>
  <c r="D2312" i="2"/>
  <c r="E2312" i="2"/>
  <c r="F2312" i="2"/>
  <c r="F2314" i="2"/>
  <c r="D2314" i="2"/>
  <c r="E2314" i="2"/>
  <c r="G2314" i="2"/>
  <c r="F2315" i="2"/>
  <c r="G2315" i="2"/>
  <c r="G2316" i="2"/>
  <c r="G2317" i="2"/>
  <c r="F2318" i="2"/>
  <c r="G2320" i="2"/>
  <c r="D2320" i="2"/>
  <c r="E2320" i="2"/>
  <c r="F2320" i="2"/>
  <c r="F2321" i="2"/>
  <c r="D2322" i="2"/>
  <c r="E2322" i="2"/>
  <c r="D2323" i="2"/>
  <c r="D2325" i="2"/>
  <c r="E2325" i="2"/>
  <c r="F2327" i="2"/>
  <c r="D2327" i="2"/>
  <c r="E2327" i="2"/>
  <c r="G2327" i="2"/>
  <c r="E2329" i="2"/>
  <c r="G2329" i="2"/>
  <c r="E2330" i="2"/>
  <c r="G2330" i="2"/>
  <c r="D2331" i="2"/>
  <c r="D2332" i="2"/>
  <c r="E2332" i="2"/>
  <c r="F2332" i="2"/>
  <c r="G2332" i="2"/>
  <c r="E2333" i="2"/>
  <c r="D2334" i="2"/>
  <c r="G2334" i="2"/>
  <c r="G2335" i="2"/>
  <c r="F2336" i="2"/>
  <c r="D2337" i="2"/>
  <c r="E2338" i="2"/>
  <c r="D2338" i="2"/>
  <c r="F2338" i="2"/>
  <c r="G2338" i="2"/>
  <c r="F2339" i="2"/>
  <c r="G2340" i="2"/>
  <c r="D2340" i="2"/>
  <c r="D2342" i="2"/>
  <c r="F2343" i="2"/>
  <c r="E2343" i="2"/>
  <c r="G2343" i="2"/>
  <c r="G2344" i="2"/>
  <c r="D2344" i="2"/>
  <c r="G2345" i="2"/>
  <c r="D2346" i="2"/>
  <c r="E2346" i="2"/>
  <c r="D2347" i="2"/>
  <c r="E2347" i="2"/>
  <c r="F2347" i="2"/>
  <c r="G2347" i="2"/>
  <c r="G2348" i="2"/>
  <c r="E2348" i="2"/>
  <c r="F2348" i="2"/>
  <c r="E2352" i="2"/>
  <c r="D2352" i="2"/>
  <c r="E2353" i="2"/>
  <c r="F2353" i="2"/>
  <c r="D2354" i="2"/>
  <c r="E2354" i="2"/>
  <c r="D2355" i="2"/>
  <c r="E2355" i="2"/>
  <c r="F2355" i="2"/>
  <c r="G2355" i="2"/>
  <c r="D2357" i="2"/>
  <c r="E2357" i="2"/>
  <c r="F2357" i="2"/>
  <c r="G2357" i="2"/>
  <c r="F2359" i="2"/>
  <c r="D2359" i="2"/>
  <c r="E2359" i="2"/>
  <c r="E2360" i="2"/>
  <c r="D2361" i="2"/>
  <c r="E2361" i="2"/>
  <c r="F2361" i="2"/>
  <c r="G2361" i="2"/>
  <c r="E2363" i="2"/>
  <c r="F2363" i="2"/>
  <c r="F2364" i="2"/>
  <c r="D2364" i="2"/>
  <c r="E2364" i="2"/>
  <c r="G2364" i="2"/>
  <c r="G2366" i="2"/>
  <c r="E2367" i="2"/>
  <c r="D2368" i="2"/>
  <c r="F2368" i="2"/>
  <c r="G2369" i="2"/>
  <c r="D2369" i="2"/>
  <c r="D2371" i="2"/>
  <c r="D2372" i="2"/>
  <c r="D2373" i="2"/>
  <c r="F2373" i="2"/>
  <c r="E2374" i="2"/>
  <c r="D2374" i="2"/>
  <c r="F2374" i="2"/>
  <c r="E2375" i="2"/>
  <c r="G2376" i="2"/>
  <c r="D2376" i="2"/>
  <c r="E2376" i="2"/>
  <c r="F2376" i="2"/>
  <c r="G2377" i="2"/>
  <c r="E2377" i="2"/>
  <c r="F2378" i="2"/>
  <c r="D2378" i="2"/>
  <c r="E2378" i="2"/>
  <c r="G2378" i="2"/>
  <c r="G2379" i="2"/>
  <c r="G2380" i="2"/>
  <c r="F2382" i="2"/>
  <c r="D2383" i="2"/>
  <c r="F2384" i="2"/>
  <c r="D2387" i="2"/>
  <c r="E2387" i="2"/>
  <c r="F2387" i="2"/>
  <c r="G2387" i="2"/>
  <c r="D2388" i="2"/>
  <c r="G2388" i="2"/>
  <c r="D2389" i="2"/>
  <c r="F2389" i="2"/>
  <c r="F2391" i="2"/>
  <c r="D2391" i="2"/>
  <c r="E2391" i="2"/>
  <c r="G2391" i="2"/>
  <c r="G2393" i="2"/>
  <c r="E2393" i="2"/>
  <c r="E2394" i="2"/>
  <c r="G2394" i="2"/>
  <c r="D2395" i="2"/>
  <c r="E2395" i="2"/>
  <c r="D2396" i="2"/>
  <c r="E2396" i="2"/>
  <c r="F2396" i="2"/>
  <c r="G2396" i="2"/>
  <c r="D2398" i="2"/>
  <c r="G2398" i="2"/>
  <c r="F2400" i="2"/>
  <c r="D2401" i="2"/>
  <c r="E2402" i="2"/>
  <c r="D2402" i="2"/>
  <c r="F2402" i="2"/>
  <c r="G2402" i="2"/>
  <c r="G2403" i="2"/>
  <c r="F2405" i="2"/>
  <c r="D2406" i="2"/>
  <c r="F2406" i="2"/>
  <c r="F2407" i="2"/>
  <c r="E2407" i="2"/>
  <c r="G2407" i="2"/>
  <c r="G2408" i="2"/>
  <c r="D2408" i="2"/>
  <c r="G2409" i="2"/>
  <c r="D2410" i="2"/>
  <c r="D2411" i="2"/>
  <c r="E2411" i="2"/>
  <c r="F2411" i="2"/>
  <c r="G2411" i="2"/>
  <c r="G2412" i="2"/>
  <c r="E2412" i="2"/>
  <c r="F2412" i="2"/>
  <c r="G2413" i="2"/>
  <c r="G2414" i="2"/>
  <c r="E2417" i="2"/>
  <c r="F2417" i="2"/>
  <c r="G2418" i="2"/>
  <c r="D2418" i="2"/>
  <c r="D2419" i="2"/>
  <c r="E2419" i="2"/>
  <c r="F2419" i="2"/>
  <c r="G2419" i="2"/>
  <c r="D2421" i="2"/>
  <c r="E2421" i="2"/>
  <c r="F2421" i="2"/>
  <c r="G2421" i="2"/>
  <c r="E2423" i="2"/>
  <c r="E2424" i="2"/>
  <c r="D2425" i="2"/>
  <c r="E2425" i="2"/>
  <c r="F2425" i="2"/>
  <c r="G2425" i="2"/>
  <c r="G2426" i="2"/>
  <c r="E2426" i="2"/>
  <c r="F2426" i="2"/>
  <c r="D2427" i="2"/>
  <c r="E2427" i="2"/>
  <c r="F2428" i="2"/>
  <c r="D2428" i="2"/>
  <c r="E2428" i="2"/>
  <c r="G2428" i="2"/>
  <c r="G2429" i="2"/>
  <c r="G2430" i="2"/>
  <c r="D2432" i="2"/>
  <c r="F2432" i="2"/>
  <c r="G2433" i="2"/>
  <c r="D2433" i="2"/>
  <c r="F2434" i="2"/>
  <c r="E2435" i="2"/>
  <c r="D2435" i="2"/>
  <c r="D2437" i="2"/>
  <c r="F2437" i="2"/>
  <c r="E2438" i="2"/>
  <c r="D2438" i="2"/>
  <c r="F2438" i="2"/>
  <c r="E2439" i="2"/>
  <c r="G2440" i="2"/>
  <c r="D2440" i="2"/>
  <c r="E2440" i="2"/>
  <c r="F2440" i="2"/>
  <c r="G2441" i="2"/>
  <c r="E2441" i="2"/>
  <c r="F2442" i="2"/>
  <c r="D2442" i="2"/>
  <c r="E2442" i="2"/>
  <c r="G2442" i="2"/>
  <c r="G2443" i="2"/>
  <c r="G2444" i="2"/>
  <c r="G2445" i="2"/>
  <c r="F2446" i="2"/>
  <c r="D2447" i="2"/>
  <c r="G2448" i="2"/>
  <c r="D2448" i="2"/>
  <c r="E2448" i="2"/>
  <c r="F2448" i="2"/>
  <c r="F2449" i="2"/>
  <c r="D2450" i="2"/>
  <c r="E2450" i="2"/>
  <c r="D2453" i="2"/>
  <c r="E2453" i="2"/>
  <c r="F2453" i="2"/>
  <c r="G2454" i="2"/>
  <c r="E2456" i="2"/>
  <c r="F2456" i="2"/>
  <c r="D2457" i="2"/>
  <c r="E2457" i="2"/>
  <c r="D2458" i="2"/>
  <c r="E2458" i="2"/>
  <c r="F2458" i="2"/>
  <c r="G2458" i="2"/>
  <c r="D2460" i="2"/>
  <c r="E2460" i="2"/>
  <c r="D2462" i="2"/>
  <c r="F2463" i="2"/>
  <c r="D2463" i="2"/>
  <c r="E2463" i="2"/>
  <c r="G2463" i="2"/>
  <c r="F2466" i="2"/>
  <c r="G2467" i="2"/>
  <c r="D2468" i="2"/>
  <c r="G2469" i="2"/>
  <c r="F2470" i="2"/>
  <c r="E2471" i="2"/>
  <c r="G2471" i="2"/>
  <c r="G2472" i="2"/>
  <c r="D2472" i="2"/>
  <c r="D2473" i="2"/>
  <c r="E2473" i="2"/>
  <c r="F2473" i="2"/>
  <c r="G2473" i="2"/>
  <c r="G2474" i="2"/>
  <c r="D2475" i="2"/>
  <c r="E2475" i="2"/>
  <c r="E2477" i="2"/>
  <c r="G2477" i="2"/>
  <c r="E2478" i="2"/>
  <c r="D2478" i="2"/>
  <c r="F2478" i="2"/>
  <c r="G2478" i="2"/>
  <c r="G2482" i="2"/>
  <c r="D2482" i="2"/>
  <c r="D2483" i="2"/>
  <c r="E2483" i="2"/>
  <c r="F2483" i="2"/>
  <c r="G2483" i="2"/>
  <c r="G2484" i="2"/>
  <c r="F2485" i="2"/>
  <c r="F2486" i="2"/>
  <c r="G2486" i="2"/>
  <c r="F2487" i="2"/>
  <c r="D2487" i="2"/>
  <c r="E2488" i="2"/>
  <c r="F2488" i="2"/>
  <c r="D2489" i="2"/>
  <c r="E2489" i="2"/>
  <c r="E2490" i="2"/>
  <c r="E2491" i="2"/>
  <c r="D2491" i="2"/>
  <c r="G2492" i="2"/>
  <c r="E2492" i="2"/>
  <c r="D2493" i="2"/>
  <c r="E2493" i="2"/>
  <c r="F2493" i="2"/>
  <c r="G2493" i="2"/>
  <c r="G2494" i="2"/>
  <c r="E2495" i="2"/>
  <c r="G2497" i="2"/>
  <c r="D2497" i="2"/>
  <c r="F2498" i="2"/>
  <c r="E2499" i="2"/>
  <c r="D2499" i="2"/>
  <c r="D2500" i="2"/>
  <c r="E2500" i="2"/>
  <c r="G2501" i="2"/>
  <c r="E2502" i="2"/>
  <c r="D2502" i="2"/>
  <c r="F2502" i="2"/>
  <c r="G2504" i="2"/>
  <c r="D2504" i="2"/>
  <c r="E2504" i="2"/>
  <c r="F2504" i="2"/>
  <c r="F2505" i="2"/>
  <c r="E2505" i="2"/>
  <c r="F2506" i="2"/>
  <c r="D2506" i="2"/>
  <c r="E2506" i="2"/>
  <c r="G2506" i="2"/>
  <c r="G2507" i="2"/>
  <c r="G2509" i="2"/>
  <c r="D2510" i="2"/>
  <c r="D2511" i="2"/>
  <c r="G2511" i="2"/>
  <c r="G2512" i="2"/>
  <c r="D2512" i="2"/>
  <c r="E2512" i="2"/>
  <c r="F2512" i="2"/>
  <c r="G2513" i="2"/>
  <c r="D2514" i="2"/>
  <c r="E2514" i="2"/>
  <c r="D2516" i="2"/>
  <c r="G2516" i="2"/>
  <c r="G2518" i="2"/>
  <c r="F2519" i="2"/>
  <c r="D2519" i="2"/>
  <c r="E2520" i="2"/>
  <c r="F2520" i="2"/>
  <c r="F2522" i="2"/>
  <c r="G2522" i="2"/>
  <c r="D2523" i="2"/>
  <c r="E2523" i="2"/>
  <c r="F2523" i="2"/>
  <c r="G2523" i="2"/>
  <c r="G2524" i="2"/>
  <c r="E2527" i="2"/>
  <c r="F2527" i="2"/>
  <c r="F2528" i="2"/>
  <c r="D2528" i="2"/>
  <c r="G2529" i="2"/>
  <c r="D2529" i="2"/>
  <c r="E2529" i="2"/>
  <c r="F2529" i="2"/>
  <c r="G2530" i="2"/>
  <c r="G2531" i="2"/>
  <c r="E2532" i="2"/>
  <c r="D2532" i="2"/>
  <c r="D2533" i="2"/>
  <c r="E2533" i="2"/>
  <c r="E2535" i="2"/>
  <c r="D2535" i="2"/>
  <c r="F2535" i="2"/>
  <c r="G2535" i="2"/>
  <c r="E2537" i="2"/>
  <c r="D2538" i="2"/>
  <c r="E2538" i="2"/>
  <c r="F2538" i="2"/>
  <c r="G2538" i="2"/>
  <c r="F2540" i="2"/>
  <c r="D2541" i="2"/>
  <c r="E2542" i="2"/>
  <c r="F2542" i="2"/>
  <c r="F2543" i="2"/>
  <c r="G2544" i="2"/>
  <c r="E2545" i="2"/>
  <c r="D2545" i="2"/>
  <c r="E2546" i="2"/>
  <c r="F2547" i="2"/>
  <c r="G2547" i="2"/>
  <c r="D2548" i="2"/>
  <c r="E2548" i="2"/>
  <c r="F2548" i="2"/>
  <c r="G2548" i="2"/>
  <c r="E2549" i="2"/>
  <c r="E2550" i="2"/>
  <c r="G2551" i="2"/>
  <c r="G2552" i="2"/>
  <c r="D2553" i="2"/>
  <c r="E2553" i="2"/>
  <c r="D2554" i="2"/>
  <c r="E2554" i="2"/>
  <c r="F2554" i="2"/>
  <c r="G2554" i="2"/>
  <c r="F2555" i="2"/>
  <c r="D2556" i="2"/>
  <c r="E2556" i="2"/>
  <c r="F2556" i="2"/>
  <c r="G2556" i="2"/>
  <c r="F2558" i="2"/>
  <c r="E2560" i="2"/>
  <c r="G2560" i="2"/>
  <c r="G2561" i="2"/>
  <c r="D2561" i="2"/>
  <c r="E2561" i="2"/>
  <c r="F2561" i="2"/>
  <c r="E2564" i="2"/>
  <c r="E2566" i="2"/>
  <c r="F2568" i="2"/>
  <c r="D2568" i="2"/>
  <c r="E2568" i="2"/>
  <c r="G2568" i="2"/>
  <c r="D2570" i="2"/>
  <c r="F2571" i="2"/>
  <c r="D2572" i="2"/>
  <c r="E2572" i="2"/>
  <c r="F2572" i="2"/>
  <c r="G2572" i="2"/>
  <c r="F2574" i="2"/>
  <c r="F2575" i="2"/>
  <c r="G2575" i="2"/>
  <c r="F2576" i="2"/>
  <c r="D2576" i="2"/>
  <c r="E2576" i="2"/>
  <c r="G2576" i="2"/>
  <c r="G2577" i="2"/>
  <c r="D2577" i="2"/>
  <c r="D2578" i="2"/>
  <c r="E2578" i="2"/>
  <c r="F2578" i="2"/>
  <c r="G2578" i="2"/>
  <c r="G2579" i="2"/>
  <c r="D2580" i="2"/>
  <c r="E2580" i="2"/>
  <c r="F2580" i="2"/>
  <c r="G2580" i="2"/>
  <c r="D2581" i="2"/>
  <c r="E2581" i="2"/>
  <c r="F2584" i="2"/>
  <c r="D2584" i="2"/>
  <c r="E2584" i="2"/>
  <c r="G2584" i="2"/>
  <c r="F2585" i="2"/>
  <c r="F2586" i="2"/>
  <c r="F2588" i="2"/>
  <c r="E2588" i="2"/>
  <c r="D2589" i="2"/>
  <c r="E2590" i="2"/>
  <c r="F2590" i="2"/>
  <c r="E2591" i="2"/>
  <c r="F2591" i="2"/>
  <c r="E2592" i="2"/>
  <c r="G2592" i="2"/>
  <c r="G2593" i="2"/>
  <c r="D2593" i="2"/>
  <c r="E2593" i="2"/>
  <c r="F2593" i="2"/>
  <c r="G2595" i="2"/>
  <c r="D2596" i="2"/>
  <c r="E2596" i="2"/>
  <c r="F2596" i="2"/>
  <c r="G2596" i="2"/>
  <c r="D2597" i="2"/>
  <c r="E2597" i="2"/>
  <c r="E2598" i="2"/>
  <c r="G2599" i="2"/>
  <c r="D2600" i="2"/>
  <c r="E2600" i="2"/>
  <c r="G2601" i="2"/>
  <c r="D2601" i="2"/>
  <c r="E2601" i="2"/>
  <c r="F2601" i="2"/>
  <c r="E2604" i="2"/>
  <c r="D2604" i="2"/>
  <c r="D2605" i="2"/>
  <c r="F2607" i="2"/>
  <c r="F2608" i="2"/>
  <c r="D2608" i="2"/>
  <c r="G2609" i="2"/>
  <c r="D2609" i="2"/>
  <c r="E2609" i="2"/>
  <c r="F2609" i="2"/>
  <c r="E2610" i="2"/>
  <c r="F2611" i="2"/>
  <c r="G2611" i="2"/>
  <c r="G2612" i="2"/>
  <c r="E2613" i="2"/>
  <c r="E2616" i="2"/>
  <c r="G2617" i="2"/>
  <c r="D2617" i="2"/>
  <c r="E2617" i="2"/>
  <c r="F2617" i="2"/>
  <c r="D2618" i="2"/>
  <c r="E2618" i="2"/>
  <c r="F2619" i="2"/>
  <c r="E2620" i="2"/>
  <c r="D2620" i="2"/>
  <c r="E2621" i="2"/>
  <c r="G2621" i="2"/>
  <c r="D2624" i="2"/>
  <c r="G2625" i="2"/>
  <c r="D2625" i="2"/>
  <c r="E2625" i="2"/>
  <c r="F2625" i="2"/>
  <c r="D2628" i="2"/>
  <c r="E2628" i="2"/>
  <c r="F2628" i="2"/>
  <c r="G2628" i="2"/>
  <c r="F2629" i="2"/>
  <c r="D2629" i="2"/>
  <c r="E2629" i="2"/>
  <c r="G2629" i="2"/>
  <c r="F2630" i="2"/>
  <c r="G2631" i="2"/>
  <c r="D2631" i="2"/>
  <c r="E2632" i="2"/>
  <c r="G2632" i="2"/>
  <c r="G2633" i="2"/>
  <c r="D2633" i="2"/>
  <c r="E2633" i="2"/>
  <c r="F2633" i="2"/>
  <c r="E2634" i="2"/>
  <c r="D2635" i="2"/>
  <c r="E2635" i="2"/>
  <c r="F2635" i="2"/>
  <c r="G2635" i="2"/>
  <c r="E2636" i="2"/>
  <c r="D2636" i="2"/>
  <c r="G2637" i="2"/>
  <c r="E2638" i="2"/>
  <c r="E2639" i="2"/>
  <c r="D2639" i="2"/>
  <c r="F2639" i="2"/>
  <c r="G2639" i="2"/>
  <c r="G2641" i="2"/>
  <c r="D2641" i="2"/>
  <c r="E2641" i="2"/>
  <c r="F2641" i="2"/>
  <c r="G2643" i="2"/>
  <c r="E2644" i="2"/>
  <c r="D2644" i="2"/>
  <c r="F2645" i="2"/>
  <c r="E2645" i="2"/>
  <c r="G2647" i="2"/>
  <c r="F2648" i="2"/>
  <c r="E2648" i="2"/>
  <c r="F2649" i="2"/>
  <c r="D2650" i="2"/>
  <c r="E2650" i="2"/>
  <c r="D2651" i="2"/>
  <c r="E2651" i="2"/>
  <c r="F2651" i="2"/>
  <c r="G2651" i="2"/>
  <c r="F2652" i="2"/>
  <c r="G2652" i="2"/>
  <c r="D2653" i="2"/>
  <c r="E2655" i="2"/>
  <c r="D2655" i="2"/>
  <c r="F2655" i="2"/>
  <c r="G2655" i="2"/>
  <c r="D2656" i="2"/>
  <c r="G2657" i="2"/>
  <c r="D2657" i="2"/>
  <c r="E2657" i="2"/>
  <c r="F2657" i="2"/>
  <c r="F2658" i="2"/>
  <c r="G2659" i="2"/>
  <c r="F2660" i="2"/>
  <c r="G2660" i="2"/>
  <c r="E2661" i="2"/>
  <c r="E2662" i="2"/>
  <c r="F2662" i="2"/>
  <c r="G2663" i="2"/>
  <c r="E2664" i="2"/>
  <c r="G2665" i="2"/>
  <c r="D2665" i="2"/>
  <c r="E2665" i="2"/>
  <c r="F2665" i="2"/>
  <c r="G2666" i="2"/>
  <c r="E2667" i="2"/>
  <c r="D2668" i="2"/>
  <c r="E2668" i="2"/>
  <c r="F2668" i="2"/>
  <c r="G2668" i="2"/>
  <c r="E2671" i="2"/>
  <c r="D2671" i="2"/>
  <c r="F2671" i="2"/>
  <c r="G2671" i="2"/>
  <c r="G2672" i="2"/>
  <c r="D2673" i="2"/>
  <c r="G2675" i="2"/>
  <c r="D2675" i="2"/>
  <c r="E2675" i="2"/>
  <c r="F2675" i="2"/>
  <c r="F2676" i="2"/>
  <c r="G2677" i="2"/>
  <c r="F2677" i="2"/>
  <c r="D2678" i="2"/>
  <c r="F2678" i="2"/>
  <c r="F2679" i="2"/>
  <c r="G2680" i="2"/>
  <c r="D2681" i="2"/>
  <c r="E2681" i="2"/>
  <c r="D2682" i="2"/>
  <c r="E2682" i="2"/>
  <c r="G2682" i="2"/>
  <c r="E2683" i="2"/>
  <c r="D2684" i="2"/>
  <c r="E2684" i="2"/>
  <c r="F2684" i="2"/>
  <c r="G2684" i="2"/>
  <c r="G2685" i="2"/>
  <c r="E2686" i="2"/>
  <c r="F2686" i="2"/>
  <c r="G2687" i="2"/>
  <c r="G2690" i="2"/>
  <c r="D2690" i="2"/>
  <c r="E2690" i="2"/>
  <c r="F2690" i="2"/>
  <c r="D2692" i="2"/>
  <c r="E2692" i="2"/>
  <c r="F2692" i="2"/>
  <c r="G2692" i="2"/>
  <c r="F2694" i="2"/>
  <c r="D2695" i="2"/>
  <c r="F2696" i="2"/>
  <c r="D2696" i="2"/>
  <c r="E2696" i="2"/>
  <c r="G2696" i="2"/>
  <c r="E2698" i="2"/>
  <c r="G2700" i="2"/>
  <c r="D2701" i="2"/>
  <c r="E2701" i="2"/>
  <c r="F2701" i="2"/>
  <c r="G2701" i="2"/>
  <c r="G2702" i="2"/>
  <c r="D2703" i="2"/>
  <c r="F2705" i="2"/>
  <c r="F2706" i="2"/>
  <c r="G2706" i="2"/>
  <c r="D2707" i="2"/>
  <c r="G2708" i="2"/>
  <c r="F2709" i="2"/>
  <c r="E2710" i="2"/>
  <c r="F2710" i="2"/>
  <c r="E2711" i="2"/>
  <c r="D2711" i="2"/>
  <c r="F2711" i="2"/>
  <c r="G2711" i="2"/>
  <c r="E2713" i="2"/>
  <c r="D2714" i="2"/>
  <c r="E2714" i="2"/>
  <c r="D2715" i="2"/>
  <c r="E2715" i="2"/>
  <c r="F2715" i="2"/>
  <c r="G2715" i="2"/>
  <c r="D2716" i="2"/>
  <c r="E2716" i="2"/>
  <c r="F2716" i="2"/>
  <c r="G2716" i="2"/>
  <c r="F2721" i="2"/>
  <c r="D2724" i="2"/>
  <c r="E2724" i="2"/>
  <c r="F2724" i="2"/>
  <c r="G2724" i="2"/>
  <c r="G2725" i="2"/>
  <c r="D2725" i="2"/>
  <c r="E2725" i="2"/>
  <c r="F2725" i="2"/>
  <c r="E2726" i="2"/>
  <c r="E2727" i="2"/>
  <c r="F2727" i="2"/>
  <c r="E2728" i="2"/>
  <c r="G2729" i="2"/>
  <c r="D2729" i="2"/>
  <c r="E2729" i="2"/>
  <c r="F2729" i="2"/>
  <c r="D2730" i="2"/>
  <c r="D2731" i="2"/>
  <c r="E2731" i="2"/>
  <c r="G2731" i="2"/>
  <c r="E2735" i="2"/>
  <c r="D2735" i="2"/>
  <c r="G2735" i="2"/>
  <c r="G2736" i="2"/>
  <c r="F2738" i="2"/>
  <c r="G2739" i="2"/>
  <c r="D2739" i="2"/>
  <c r="E2739" i="2"/>
  <c r="F2739" i="2"/>
  <c r="G2740" i="2"/>
  <c r="F2741" i="2"/>
  <c r="G2741" i="2"/>
  <c r="D2742" i="2"/>
  <c r="F2742" i="2"/>
  <c r="F2743" i="2"/>
  <c r="G2745" i="2"/>
  <c r="D2745" i="2"/>
  <c r="E2745" i="2"/>
  <c r="F2745" i="2"/>
  <c r="D2746" i="2"/>
  <c r="E2746" i="2"/>
  <c r="G2746" i="2"/>
  <c r="E2747" i="2"/>
  <c r="G2748" i="2"/>
  <c r="F2748" i="2"/>
  <c r="D2749" i="2"/>
  <c r="G2750" i="2"/>
  <c r="D2750" i="2"/>
  <c r="E2750" i="2"/>
  <c r="D2751" i="2"/>
  <c r="E2751" i="2"/>
  <c r="F2751" i="2"/>
  <c r="G2751" i="2"/>
  <c r="D2753" i="2"/>
  <c r="E2753" i="2"/>
  <c r="G2753" i="2"/>
  <c r="F2756" i="2"/>
  <c r="D2756" i="2"/>
  <c r="D2757" i="2"/>
  <c r="G2758" i="2"/>
  <c r="D2758" i="2"/>
  <c r="F2758" i="2"/>
  <c r="D2759" i="2"/>
  <c r="E2759" i="2"/>
  <c r="F2759" i="2"/>
  <c r="G2759" i="2"/>
  <c r="D2761" i="2"/>
  <c r="E2761" i="2"/>
  <c r="G2761" i="2"/>
  <c r="D2762" i="2"/>
  <c r="D2764" i="2"/>
  <c r="F2764" i="2"/>
  <c r="F2765" i="2"/>
  <c r="G2765" i="2"/>
  <c r="D2766" i="2"/>
  <c r="D2767" i="2"/>
  <c r="E2767" i="2"/>
  <c r="F2767" i="2"/>
  <c r="G2767" i="2"/>
  <c r="D2769" i="2"/>
  <c r="E2769" i="2"/>
  <c r="G2769" i="2"/>
  <c r="D2770" i="2"/>
  <c r="E2771" i="2"/>
  <c r="F2772" i="2"/>
  <c r="D2773" i="2"/>
  <c r="E2773" i="2"/>
  <c r="F2773" i="2"/>
  <c r="G2773" i="2"/>
  <c r="G2775" i="2"/>
  <c r="D2775" i="2"/>
  <c r="E2775" i="2"/>
  <c r="D2777" i="2"/>
  <c r="E2777" i="2"/>
  <c r="G2777" i="2"/>
  <c r="D2778" i="2"/>
  <c r="G2781" i="2"/>
  <c r="D2782" i="2"/>
  <c r="E2782" i="2"/>
  <c r="D2783" i="2"/>
  <c r="E2783" i="2"/>
  <c r="F2783" i="2"/>
  <c r="G2783" i="2"/>
  <c r="D2785" i="2"/>
  <c r="E2785" i="2"/>
  <c r="G2785" i="2"/>
  <c r="D2789" i="2"/>
  <c r="G2790" i="2"/>
  <c r="D2790" i="2"/>
  <c r="E2790" i="2"/>
  <c r="F2790" i="2"/>
  <c r="D2791" i="2"/>
  <c r="E2791" i="2"/>
  <c r="F2791" i="2"/>
  <c r="G2791" i="2"/>
  <c r="D2793" i="2"/>
  <c r="E2793" i="2"/>
  <c r="G2793" i="2"/>
  <c r="E2795" i="2"/>
  <c r="D2796" i="2"/>
  <c r="G2797" i="2"/>
  <c r="D2798" i="2"/>
  <c r="D2799" i="2"/>
  <c r="E2799" i="2"/>
  <c r="F2799" i="2"/>
  <c r="G2799" i="2"/>
  <c r="G2800" i="2"/>
  <c r="D2801" i="2"/>
  <c r="D2802" i="2"/>
  <c r="E2803" i="2"/>
  <c r="G2803" i="2"/>
  <c r="D2805" i="2"/>
  <c r="E2805" i="2"/>
  <c r="F2805" i="2"/>
  <c r="G2805" i="2"/>
  <c r="G2806" i="2"/>
  <c r="D2806" i="2"/>
  <c r="E2806" i="2"/>
  <c r="F2806" i="2"/>
  <c r="D2807" i="2"/>
  <c r="F2808" i="2"/>
  <c r="E2811" i="2"/>
  <c r="G2811" i="2"/>
  <c r="D2812" i="2"/>
  <c r="F2812" i="2"/>
  <c r="E2813" i="2"/>
  <c r="E2814" i="2"/>
  <c r="F2814" i="2"/>
  <c r="G2815" i="2"/>
  <c r="F2818" i="2"/>
  <c r="D2818" i="2"/>
  <c r="F2820" i="2"/>
  <c r="D2821" i="2"/>
  <c r="E2821" i="2"/>
  <c r="F2821" i="2"/>
  <c r="G2821" i="2"/>
  <c r="D2823" i="2"/>
  <c r="E2823" i="2"/>
  <c r="F2823" i="2"/>
  <c r="G2823" i="2"/>
  <c r="E2824" i="2"/>
  <c r="D2824" i="2"/>
  <c r="G2824" i="2"/>
  <c r="D2825" i="2"/>
  <c r="E2825" i="2"/>
  <c r="G2825" i="2"/>
  <c r="D2826" i="2"/>
  <c r="F2826" i="2"/>
  <c r="G2827" i="2"/>
  <c r="E2827" i="2"/>
  <c r="D2829" i="2"/>
  <c r="E2829" i="2"/>
  <c r="F2829" i="2"/>
  <c r="G2829" i="2"/>
  <c r="G2830" i="2"/>
  <c r="E2831" i="2"/>
  <c r="D2732" i="2" l="1"/>
  <c r="E2732" i="2"/>
  <c r="F2515" i="2"/>
  <c r="G2515" i="2"/>
  <c r="E2238" i="2"/>
  <c r="F2238" i="2"/>
  <c r="D2035" i="2"/>
  <c r="G2035" i="2"/>
  <c r="E2035" i="2"/>
  <c r="F2035" i="2"/>
  <c r="F2004" i="2"/>
  <c r="G2004" i="2"/>
  <c r="D2004" i="2"/>
  <c r="E2004" i="2"/>
  <c r="D1925" i="2"/>
  <c r="G1925" i="2"/>
  <c r="F1849" i="2"/>
  <c r="G1849" i="2"/>
  <c r="E1801" i="2"/>
  <c r="G1801" i="2"/>
  <c r="D1801" i="2"/>
  <c r="F1801" i="2"/>
  <c r="E1794" i="2"/>
  <c r="F1794" i="2"/>
  <c r="G1728" i="2"/>
  <c r="D1728" i="2"/>
  <c r="F1728" i="2"/>
  <c r="F1626" i="2"/>
  <c r="G1626" i="2"/>
  <c r="F1557" i="2"/>
  <c r="E1557" i="2"/>
  <c r="F1409" i="2"/>
  <c r="G1409" i="2"/>
  <c r="D1387" i="2"/>
  <c r="F1387" i="2"/>
  <c r="G1387" i="2"/>
  <c r="F1330" i="2"/>
  <c r="D1330" i="2"/>
  <c r="G1330" i="2"/>
  <c r="D1272" i="2"/>
  <c r="E1272" i="2"/>
  <c r="F1272" i="2"/>
  <c r="E1041" i="2"/>
  <c r="G1041" i="2"/>
  <c r="D1041" i="2"/>
  <c r="F1041" i="2"/>
  <c r="D950" i="2"/>
  <c r="G950" i="2"/>
  <c r="E950" i="2"/>
  <c r="F950" i="2"/>
  <c r="G776" i="2"/>
  <c r="F776" i="2"/>
  <c r="F2831" i="2"/>
  <c r="G2831" i="2"/>
  <c r="E2699" i="2"/>
  <c r="F2699" i="2"/>
  <c r="G2699" i="2"/>
  <c r="E2647" i="2"/>
  <c r="F2647" i="2"/>
  <c r="D2647" i="2"/>
  <c r="G2468" i="2"/>
  <c r="F2468" i="2"/>
  <c r="G1921" i="2"/>
  <c r="F1921" i="2"/>
  <c r="D1819" i="2"/>
  <c r="E1819" i="2"/>
  <c r="G1819" i="2"/>
  <c r="F1819" i="2"/>
  <c r="G1816" i="2"/>
  <c r="F1816" i="2"/>
  <c r="E1454" i="2"/>
  <c r="F1454" i="2"/>
  <c r="D1454" i="2"/>
  <c r="G1454" i="2"/>
  <c r="G1379" i="2"/>
  <c r="D1379" i="2"/>
  <c r="F1379" i="2"/>
  <c r="E1349" i="2"/>
  <c r="D1349" i="2"/>
  <c r="G1349" i="2"/>
  <c r="F1349" i="2"/>
  <c r="F1334" i="2"/>
  <c r="E1334" i="2"/>
  <c r="D1334" i="2"/>
  <c r="G1334" i="2"/>
  <c r="G1292" i="2"/>
  <c r="F1292" i="2"/>
  <c r="E929" i="2"/>
  <c r="D929" i="2"/>
  <c r="F929" i="2"/>
  <c r="G929" i="2"/>
  <c r="F537" i="2"/>
  <c r="D537" i="2"/>
  <c r="E2801" i="2"/>
  <c r="E2797" i="2"/>
  <c r="D2797" i="2"/>
  <c r="D2781" i="2"/>
  <c r="E2781" i="2"/>
  <c r="F2781" i="2"/>
  <c r="D2772" i="2"/>
  <c r="D2717" i="2"/>
  <c r="E2717" i="2"/>
  <c r="G2717" i="2"/>
  <c r="D2708" i="2"/>
  <c r="G2676" i="2"/>
  <c r="D2666" i="2"/>
  <c r="E2666" i="2"/>
  <c r="E2470" i="2"/>
  <c r="G2470" i="2"/>
  <c r="D2467" i="2"/>
  <c r="E2467" i="2"/>
  <c r="F2467" i="2"/>
  <c r="D2804" i="2"/>
  <c r="F2804" i="2"/>
  <c r="F2796" i="2"/>
  <c r="G2774" i="2"/>
  <c r="D2774" i="2"/>
  <c r="F2774" i="2"/>
  <c r="E2774" i="2"/>
  <c r="E2757" i="2"/>
  <c r="F2757" i="2"/>
  <c r="G2757" i="2"/>
  <c r="G2697" i="2"/>
  <c r="E2697" i="2"/>
  <c r="E2695" i="2"/>
  <c r="F2695" i="2"/>
  <c r="G2695" i="2"/>
  <c r="D2674" i="2"/>
  <c r="F2674" i="2"/>
  <c r="D2660" i="2"/>
  <c r="E2660" i="2"/>
  <c r="G2649" i="2"/>
  <c r="D2649" i="2"/>
  <c r="E2649" i="2"/>
  <c r="F2632" i="2"/>
  <c r="D2632" i="2"/>
  <c r="F2621" i="2"/>
  <c r="D2621" i="2"/>
  <c r="D2612" i="2"/>
  <c r="E2612" i="2"/>
  <c r="F2612" i="2"/>
  <c r="F2537" i="2"/>
  <c r="F2521" i="2"/>
  <c r="D2521" i="2"/>
  <c r="E2521" i="2"/>
  <c r="G2521" i="2"/>
  <c r="D2507" i="2"/>
  <c r="E2507" i="2"/>
  <c r="F2507" i="2"/>
  <c r="G2485" i="2"/>
  <c r="F2460" i="2"/>
  <c r="G2460" i="2"/>
  <c r="D2429" i="2"/>
  <c r="F2429" i="2"/>
  <c r="E2429" i="2"/>
  <c r="F2427" i="2"/>
  <c r="G2427" i="2"/>
  <c r="F2399" i="2"/>
  <c r="D2399" i="2"/>
  <c r="E2399" i="2"/>
  <c r="G2399" i="2"/>
  <c r="G2362" i="2"/>
  <c r="E2362" i="2"/>
  <c r="F2362" i="2"/>
  <c r="F2346" i="2"/>
  <c r="G2346" i="2"/>
  <c r="D2297" i="2"/>
  <c r="E2297" i="2"/>
  <c r="F2275" i="2"/>
  <c r="G2275" i="2"/>
  <c r="E2271" i="2"/>
  <c r="F2239" i="2"/>
  <c r="D2239" i="2"/>
  <c r="E2239" i="2"/>
  <c r="E2197" i="2"/>
  <c r="F2197" i="2"/>
  <c r="G2176" i="2"/>
  <c r="D2176" i="2"/>
  <c r="E2176" i="2"/>
  <c r="F2176" i="2"/>
  <c r="E2150" i="2"/>
  <c r="G2150" i="2"/>
  <c r="D2147" i="2"/>
  <c r="F2147" i="2"/>
  <c r="E2147" i="2"/>
  <c r="F2131" i="2"/>
  <c r="G2131" i="2"/>
  <c r="E2046" i="2"/>
  <c r="G2046" i="2"/>
  <c r="F2027" i="2"/>
  <c r="G2027" i="2"/>
  <c r="G1972" i="2"/>
  <c r="F1972" i="2"/>
  <c r="D1972" i="2"/>
  <c r="E1972" i="2"/>
  <c r="F1937" i="2"/>
  <c r="D1937" i="2"/>
  <c r="E1937" i="2"/>
  <c r="G1937" i="2"/>
  <c r="G1881" i="2"/>
  <c r="D1881" i="2"/>
  <c r="E1881" i="2"/>
  <c r="F1881" i="2"/>
  <c r="E1875" i="2"/>
  <c r="D1875" i="2"/>
  <c r="G1875" i="2"/>
  <c r="F1875" i="2"/>
  <c r="E1814" i="2"/>
  <c r="D1814" i="2"/>
  <c r="G1814" i="2"/>
  <c r="D1803" i="2"/>
  <c r="E1803" i="2"/>
  <c r="F1803" i="2"/>
  <c r="G1803" i="2"/>
  <c r="G1792" i="2"/>
  <c r="D1792" i="2"/>
  <c r="E1792" i="2"/>
  <c r="F1792" i="2"/>
  <c r="E1779" i="2"/>
  <c r="D1779" i="2"/>
  <c r="F1779" i="2"/>
  <c r="G1779" i="2"/>
  <c r="G1776" i="2"/>
  <c r="F1776" i="2"/>
  <c r="F1759" i="2"/>
  <c r="D1759" i="2"/>
  <c r="E1759" i="2"/>
  <c r="G1759" i="2"/>
  <c r="E1726" i="2"/>
  <c r="F1726" i="2"/>
  <c r="D1726" i="2"/>
  <c r="D1705" i="2"/>
  <c r="F1705" i="2"/>
  <c r="E1705" i="2"/>
  <c r="G1656" i="2"/>
  <c r="E1656" i="2"/>
  <c r="D1656" i="2"/>
  <c r="E1596" i="2"/>
  <c r="D1596" i="2"/>
  <c r="F1545" i="2"/>
  <c r="G1545" i="2"/>
  <c r="E1468" i="2"/>
  <c r="D1468" i="2"/>
  <c r="G1432" i="2"/>
  <c r="F1432" i="2"/>
  <c r="E1432" i="2"/>
  <c r="D1432" i="2"/>
  <c r="E1404" i="2"/>
  <c r="D1404" i="2"/>
  <c r="G1355" i="2"/>
  <c r="E1355" i="2"/>
  <c r="F1346" i="2"/>
  <c r="D1346" i="2"/>
  <c r="G1346" i="2"/>
  <c r="E1346" i="2"/>
  <c r="E1321" i="2"/>
  <c r="D1321" i="2"/>
  <c r="F1321" i="2"/>
  <c r="E1297" i="2"/>
  <c r="G1297" i="2"/>
  <c r="D1297" i="2"/>
  <c r="F1297" i="2"/>
  <c r="E1228" i="2"/>
  <c r="D1228" i="2"/>
  <c r="G1228" i="2"/>
  <c r="F1228" i="2"/>
  <c r="E1201" i="2"/>
  <c r="F1201" i="2"/>
  <c r="G1201" i="2"/>
  <c r="D1201" i="2"/>
  <c r="D1075" i="2"/>
  <c r="E1075" i="2"/>
  <c r="D1035" i="2"/>
  <c r="F1035" i="2"/>
  <c r="E910" i="2"/>
  <c r="D910" i="2"/>
  <c r="F910" i="2"/>
  <c r="G910" i="2"/>
  <c r="F839" i="2"/>
  <c r="E839" i="2"/>
  <c r="E820" i="2"/>
  <c r="D820" i="2"/>
  <c r="F789" i="2"/>
  <c r="G789" i="2"/>
  <c r="D789" i="2"/>
  <c r="E789" i="2"/>
  <c r="E738" i="2"/>
  <c r="D738" i="2"/>
  <c r="F539" i="2"/>
  <c r="G539" i="2"/>
  <c r="E539" i="2"/>
  <c r="D468" i="2"/>
  <c r="G468" i="2"/>
  <c r="E468" i="2"/>
  <c r="F468" i="2"/>
  <c r="F457" i="2"/>
  <c r="D457" i="2"/>
  <c r="E457" i="2"/>
  <c r="E307" i="2"/>
  <c r="D307" i="2"/>
  <c r="F307" i="2"/>
  <c r="G307" i="2"/>
  <c r="F195" i="2"/>
  <c r="G195" i="2"/>
  <c r="D195" i="2"/>
  <c r="E195" i="2"/>
  <c r="F143" i="2"/>
  <c r="E143" i="2"/>
  <c r="D143" i="2"/>
  <c r="G143" i="2"/>
  <c r="D109" i="2"/>
  <c r="E109" i="2"/>
  <c r="F109" i="2"/>
  <c r="G109" i="2"/>
  <c r="F2813" i="2"/>
  <c r="G2813" i="2"/>
  <c r="F2760" i="2"/>
  <c r="G2760" i="2"/>
  <c r="D2459" i="2"/>
  <c r="E2459" i="2"/>
  <c r="F2459" i="2"/>
  <c r="F2451" i="2"/>
  <c r="G2451" i="2"/>
  <c r="G2404" i="2"/>
  <c r="F2404" i="2"/>
  <c r="G2328" i="2"/>
  <c r="E2328" i="2"/>
  <c r="F2328" i="2"/>
  <c r="G1259" i="2"/>
  <c r="E1259" i="2"/>
  <c r="D1259" i="2"/>
  <c r="F1259" i="2"/>
  <c r="D2813" i="2"/>
  <c r="E2749" i="2"/>
  <c r="F2749" i="2"/>
  <c r="G2749" i="2"/>
  <c r="F2744" i="2"/>
  <c r="D2744" i="2"/>
  <c r="E2744" i="2"/>
  <c r="G2744" i="2"/>
  <c r="G2732" i="2"/>
  <c r="F2720" i="2"/>
  <c r="D2720" i="2"/>
  <c r="G2720" i="2"/>
  <c r="E2720" i="2"/>
  <c r="G2705" i="2"/>
  <c r="D2705" i="2"/>
  <c r="E2705" i="2"/>
  <c r="D2676" i="2"/>
  <c r="E2676" i="2"/>
  <c r="F2624" i="2"/>
  <c r="G2624" i="2"/>
  <c r="F2616" i="2"/>
  <c r="D2616" i="2"/>
  <c r="D2583" i="2"/>
  <c r="G2583" i="2"/>
  <c r="G2564" i="2"/>
  <c r="D2564" i="2"/>
  <c r="D2557" i="2"/>
  <c r="E2557" i="2"/>
  <c r="F2552" i="2"/>
  <c r="D2552" i="2"/>
  <c r="E2552" i="2"/>
  <c r="D2540" i="2"/>
  <c r="E2540" i="2"/>
  <c r="E2526" i="2"/>
  <c r="F2526" i="2"/>
  <c r="E2515" i="2"/>
  <c r="D2480" i="2"/>
  <c r="E2480" i="2"/>
  <c r="G2462" i="2"/>
  <c r="G2459" i="2"/>
  <c r="F2455" i="2"/>
  <c r="D2455" i="2"/>
  <c r="E2451" i="2"/>
  <c r="D2443" i="2"/>
  <c r="E2443" i="2"/>
  <c r="F2443" i="2"/>
  <c r="E2410" i="2"/>
  <c r="E2404" i="2"/>
  <c r="F2371" i="2"/>
  <c r="G2371" i="2"/>
  <c r="F2342" i="2"/>
  <c r="G2339" i="2"/>
  <c r="E2331" i="2"/>
  <c r="F2323" i="2"/>
  <c r="G2323" i="2"/>
  <c r="E2277" i="2"/>
  <c r="F2277" i="2"/>
  <c r="G2238" i="2"/>
  <c r="E2213" i="2"/>
  <c r="F2213" i="2"/>
  <c r="E2182" i="2"/>
  <c r="D2182" i="2"/>
  <c r="F2182" i="2"/>
  <c r="G2182" i="2"/>
  <c r="G2152" i="2"/>
  <c r="D2152" i="2"/>
  <c r="E2152" i="2"/>
  <c r="F2152" i="2"/>
  <c r="D2133" i="2"/>
  <c r="E2133" i="2"/>
  <c r="F2133" i="2"/>
  <c r="G2133" i="2"/>
  <c r="E2099" i="2"/>
  <c r="E2048" i="2"/>
  <c r="F2036" i="2"/>
  <c r="G2036" i="2"/>
  <c r="D2029" i="2"/>
  <c r="E2029" i="2"/>
  <c r="F2029" i="2"/>
  <c r="E1982" i="2"/>
  <c r="G1982" i="2"/>
  <c r="E1968" i="2"/>
  <c r="F1968" i="2"/>
  <c r="E1853" i="2"/>
  <c r="F1853" i="2"/>
  <c r="D1810" i="2"/>
  <c r="E1810" i="2"/>
  <c r="G1810" i="2"/>
  <c r="F1799" i="2"/>
  <c r="D1799" i="2"/>
  <c r="E1799" i="2"/>
  <c r="F1763" i="2"/>
  <c r="G1763" i="2"/>
  <c r="E1733" i="2"/>
  <c r="F1733" i="2"/>
  <c r="E1660" i="2"/>
  <c r="D1660" i="2"/>
  <c r="F1649" i="2"/>
  <c r="E1620" i="2"/>
  <c r="F1611" i="2"/>
  <c r="E1611" i="2"/>
  <c r="D1611" i="2"/>
  <c r="G1611" i="2"/>
  <c r="G1536" i="2"/>
  <c r="F1536" i="2"/>
  <c r="D1536" i="2"/>
  <c r="E1536" i="2"/>
  <c r="G1520" i="2"/>
  <c r="F1520" i="2"/>
  <c r="E1520" i="2"/>
  <c r="G1496" i="2"/>
  <c r="F1496" i="2"/>
  <c r="G1483" i="2"/>
  <c r="D1483" i="2"/>
  <c r="E1483" i="2"/>
  <c r="F1483" i="2"/>
  <c r="F1391" i="2"/>
  <c r="G1391" i="2"/>
  <c r="G1290" i="2"/>
  <c r="E1290" i="2"/>
  <c r="G1252" i="2"/>
  <c r="D1252" i="2"/>
  <c r="F1252" i="2"/>
  <c r="E1252" i="2"/>
  <c r="F1231" i="2"/>
  <c r="E1231" i="2"/>
  <c r="E1161" i="2"/>
  <c r="F1161" i="2"/>
  <c r="D1161" i="2"/>
  <c r="D1147" i="2"/>
  <c r="F1147" i="2"/>
  <c r="E1147" i="2"/>
  <c r="F1078" i="2"/>
  <c r="D944" i="2"/>
  <c r="G944" i="2"/>
  <c r="F944" i="2"/>
  <c r="D920" i="2"/>
  <c r="G920" i="2"/>
  <c r="E909" i="2"/>
  <c r="D909" i="2"/>
  <c r="F859" i="2"/>
  <c r="E859" i="2"/>
  <c r="E660" i="2"/>
  <c r="D660" i="2"/>
  <c r="F660" i="2"/>
  <c r="G660" i="2"/>
  <c r="F619" i="2"/>
  <c r="E619" i="2"/>
  <c r="F525" i="2"/>
  <c r="D493" i="2"/>
  <c r="G493" i="2"/>
  <c r="E493" i="2"/>
  <c r="F493" i="2"/>
  <c r="E401" i="2"/>
  <c r="D401" i="2"/>
  <c r="F383" i="2"/>
  <c r="D383" i="2"/>
  <c r="G383" i="2"/>
  <c r="E334" i="2"/>
  <c r="F334" i="2"/>
  <c r="G334" i="2"/>
  <c r="D334" i="2"/>
  <c r="G306" i="2"/>
  <c r="E306" i="2"/>
  <c r="F306" i="2"/>
  <c r="D306" i="2"/>
  <c r="E49" i="2"/>
  <c r="G49" i="2"/>
  <c r="F49" i="2"/>
  <c r="D2831" i="2"/>
  <c r="E2789" i="2"/>
  <c r="F2789" i="2"/>
  <c r="G2789" i="2"/>
  <c r="F2775" i="2"/>
  <c r="E2758" i="2"/>
  <c r="F2750" i="2"/>
  <c r="D2738" i="2"/>
  <c r="F2735" i="2"/>
  <c r="F2732" i="2"/>
  <c r="E2730" i="2"/>
  <c r="F2730" i="2"/>
  <c r="G2730" i="2"/>
  <c r="F2712" i="2"/>
  <c r="E2712" i="2"/>
  <c r="D2710" i="2"/>
  <c r="G2710" i="2"/>
  <c r="D2699" i="2"/>
  <c r="D2689" i="2"/>
  <c r="F2689" i="2"/>
  <c r="D2686" i="2"/>
  <c r="G2686" i="2"/>
  <c r="E2606" i="2"/>
  <c r="F2606" i="2"/>
  <c r="F2600" i="2"/>
  <c r="G2600" i="2"/>
  <c r="F2592" i="2"/>
  <c r="D2592" i="2"/>
  <c r="G2585" i="2"/>
  <c r="E2585" i="2"/>
  <c r="D2585" i="2"/>
  <c r="F2566" i="2"/>
  <c r="F2563" i="2"/>
  <c r="G2563" i="2"/>
  <c r="D2515" i="2"/>
  <c r="E2487" i="2"/>
  <c r="D2474" i="2"/>
  <c r="E2474" i="2"/>
  <c r="F2474" i="2"/>
  <c r="E2468" i="2"/>
  <c r="D2465" i="2"/>
  <c r="E2465" i="2"/>
  <c r="F2457" i="2"/>
  <c r="G2457" i="2"/>
  <c r="D2451" i="2"/>
  <c r="D2416" i="2"/>
  <c r="E2416" i="2"/>
  <c r="D2404" i="2"/>
  <c r="D2386" i="2"/>
  <c r="E2386" i="2"/>
  <c r="G2354" i="2"/>
  <c r="F2354" i="2"/>
  <c r="F2329" i="2"/>
  <c r="D2329" i="2"/>
  <c r="F2325" i="2"/>
  <c r="E2302" i="2"/>
  <c r="F2302" i="2"/>
  <c r="G2302" i="2"/>
  <c r="D2291" i="2"/>
  <c r="E2291" i="2"/>
  <c r="F2291" i="2"/>
  <c r="G2288" i="2"/>
  <c r="D2288" i="2"/>
  <c r="F2265" i="2"/>
  <c r="G2265" i="2"/>
  <c r="D2235" i="2"/>
  <c r="E2235" i="2"/>
  <c r="F2235" i="2"/>
  <c r="F2207" i="2"/>
  <c r="G2207" i="2"/>
  <c r="D2203" i="2"/>
  <c r="E2203" i="2"/>
  <c r="F2203" i="2"/>
  <c r="F2187" i="2"/>
  <c r="G2187" i="2"/>
  <c r="E2158" i="2"/>
  <c r="D2158" i="2"/>
  <c r="F2158" i="2"/>
  <c r="G2158" i="2"/>
  <c r="G2137" i="2"/>
  <c r="D2137" i="2"/>
  <c r="E2137" i="2"/>
  <c r="F2137" i="2"/>
  <c r="E2127" i="2"/>
  <c r="G2122" i="2"/>
  <c r="D2122" i="2"/>
  <c r="E2122" i="2"/>
  <c r="F2122" i="2"/>
  <c r="D2107" i="2"/>
  <c r="F2107" i="2"/>
  <c r="E2107" i="2"/>
  <c r="D2048" i="2"/>
  <c r="D2005" i="2"/>
  <c r="G2005" i="2"/>
  <c r="E1925" i="2"/>
  <c r="E1821" i="2"/>
  <c r="F1821" i="2"/>
  <c r="E1816" i="2"/>
  <c r="F1807" i="2"/>
  <c r="E1807" i="2"/>
  <c r="G1784" i="2"/>
  <c r="D1784" i="2"/>
  <c r="E1784" i="2"/>
  <c r="F1784" i="2"/>
  <c r="G1771" i="2"/>
  <c r="D1771" i="2"/>
  <c r="E1728" i="2"/>
  <c r="F1693" i="2"/>
  <c r="E1693" i="2"/>
  <c r="F1607" i="2"/>
  <c r="D1607" i="2"/>
  <c r="E1607" i="2"/>
  <c r="G1607" i="2"/>
  <c r="F1603" i="2"/>
  <c r="E1603" i="2"/>
  <c r="F1591" i="2"/>
  <c r="G1591" i="2"/>
  <c r="E1591" i="2"/>
  <c r="D1591" i="2"/>
  <c r="D1531" i="2"/>
  <c r="F1531" i="2"/>
  <c r="G1531" i="2"/>
  <c r="D1492" i="2"/>
  <c r="E1492" i="2"/>
  <c r="G1440" i="2"/>
  <c r="D1440" i="2"/>
  <c r="E1440" i="2"/>
  <c r="F1440" i="2"/>
  <c r="E1396" i="2"/>
  <c r="F1393" i="2"/>
  <c r="E1387" i="2"/>
  <c r="D1360" i="2"/>
  <c r="E1360" i="2"/>
  <c r="G1360" i="2"/>
  <c r="E1353" i="2"/>
  <c r="F1353" i="2"/>
  <c r="D1353" i="2"/>
  <c r="G1353" i="2"/>
  <c r="F1338" i="2"/>
  <c r="D1338" i="2"/>
  <c r="G1338" i="2"/>
  <c r="G1331" i="2"/>
  <c r="D1331" i="2"/>
  <c r="E1331" i="2"/>
  <c r="F1331" i="2"/>
  <c r="F1245" i="2"/>
  <c r="E1245" i="2"/>
  <c r="E1207" i="2"/>
  <c r="D1207" i="2"/>
  <c r="G1207" i="2"/>
  <c r="F1197" i="2"/>
  <c r="G1197" i="2"/>
  <c r="D1197" i="2"/>
  <c r="E1197" i="2"/>
  <c r="E1167" i="2"/>
  <c r="D1167" i="2"/>
  <c r="F1154" i="2"/>
  <c r="E1154" i="2"/>
  <c r="G1154" i="2"/>
  <c r="E1121" i="2"/>
  <c r="F1121" i="2"/>
  <c r="D1121" i="2"/>
  <c r="G1121" i="2"/>
  <c r="D1055" i="2"/>
  <c r="E1048" i="2"/>
  <c r="F1048" i="2"/>
  <c r="E1031" i="2"/>
  <c r="D1031" i="2"/>
  <c r="E954" i="2"/>
  <c r="D954" i="2"/>
  <c r="F935" i="2"/>
  <c r="G935" i="2"/>
  <c r="D935" i="2"/>
  <c r="E935" i="2"/>
  <c r="F919" i="2"/>
  <c r="G919" i="2"/>
  <c r="E919" i="2"/>
  <c r="D919" i="2"/>
  <c r="F877" i="2"/>
  <c r="G877" i="2"/>
  <c r="E858" i="2"/>
  <c r="F609" i="2"/>
  <c r="D609" i="2"/>
  <c r="F599" i="2"/>
  <c r="E599" i="2"/>
  <c r="G472" i="2"/>
  <c r="E472" i="2"/>
  <c r="D472" i="2"/>
  <c r="G60" i="2"/>
  <c r="D60" i="2"/>
  <c r="E60" i="2"/>
  <c r="D2815" i="2"/>
  <c r="E2815" i="2"/>
  <c r="F2815" i="2"/>
  <c r="F2784" i="2"/>
  <c r="G2784" i="2"/>
  <c r="G2766" i="2"/>
  <c r="E2766" i="2"/>
  <c r="F2766" i="2"/>
  <c r="D2602" i="2"/>
  <c r="E2602" i="2"/>
  <c r="F2602" i="2"/>
  <c r="G2602" i="2"/>
  <c r="E2350" i="2"/>
  <c r="D2350" i="2"/>
  <c r="F2350" i="2"/>
  <c r="G2350" i="2"/>
  <c r="E2342" i="2"/>
  <c r="G2342" i="2"/>
  <c r="F2143" i="2"/>
  <c r="D2143" i="2"/>
  <c r="E2143" i="2"/>
  <c r="G2143" i="2"/>
  <c r="E1708" i="2"/>
  <c r="D1708" i="2"/>
  <c r="E1359" i="2"/>
  <c r="F1359" i="2"/>
  <c r="G1286" i="2"/>
  <c r="F1286" i="2"/>
  <c r="D1286" i="2"/>
  <c r="E1286" i="2"/>
  <c r="F567" i="2"/>
  <c r="D567" i="2"/>
  <c r="E567" i="2"/>
  <c r="G2782" i="2"/>
  <c r="F2782" i="2"/>
  <c r="G2681" i="2"/>
  <c r="F2681" i="2"/>
  <c r="E2575" i="2"/>
  <c r="D2575" i="2"/>
  <c r="G2569" i="2"/>
  <c r="D2569" i="2"/>
  <c r="E2569" i="2"/>
  <c r="F2569" i="2"/>
  <c r="F2560" i="2"/>
  <c r="D2560" i="2"/>
  <c r="D2517" i="2"/>
  <c r="E2517" i="2"/>
  <c r="F2517" i="2"/>
  <c r="E2166" i="2"/>
  <c r="D2166" i="2"/>
  <c r="F2166" i="2"/>
  <c r="G2166" i="2"/>
  <c r="G1499" i="2"/>
  <c r="F1499" i="2"/>
  <c r="D1159" i="2"/>
  <c r="E1159" i="2"/>
  <c r="E690" i="2"/>
  <c r="D690" i="2"/>
  <c r="F2708" i="2"/>
  <c r="F2700" i="2"/>
  <c r="G2588" i="2"/>
  <c r="D2588" i="2"/>
  <c r="F2536" i="2"/>
  <c r="D2536" i="2"/>
  <c r="E2536" i="2"/>
  <c r="G2536" i="2"/>
  <c r="F2492" i="2"/>
  <c r="D2492" i="2"/>
  <c r="F2423" i="2"/>
  <c r="D2423" i="2"/>
  <c r="F2393" i="2"/>
  <c r="D2393" i="2"/>
  <c r="G2384" i="2"/>
  <c r="D2384" i="2"/>
  <c r="E2384" i="2"/>
  <c r="E2358" i="2"/>
  <c r="F2358" i="2"/>
  <c r="G2358" i="2"/>
  <c r="F2335" i="2"/>
  <c r="D2335" i="2"/>
  <c r="E2335" i="2"/>
  <c r="F2300" i="2"/>
  <c r="D2300" i="2"/>
  <c r="E2300" i="2"/>
  <c r="G2273" i="2"/>
  <c r="F2273" i="2"/>
  <c r="F2267" i="2"/>
  <c r="G2267" i="2"/>
  <c r="D2259" i="2"/>
  <c r="E2259" i="2"/>
  <c r="D2201" i="2"/>
  <c r="E2201" i="2"/>
  <c r="G2201" i="2"/>
  <c r="D2195" i="2"/>
  <c r="E2195" i="2"/>
  <c r="F2195" i="2"/>
  <c r="G2112" i="2"/>
  <c r="D2112" i="2"/>
  <c r="E2112" i="2"/>
  <c r="F2095" i="2"/>
  <c r="G2095" i="2"/>
  <c r="D2069" i="2"/>
  <c r="G2069" i="2"/>
  <c r="G2044" i="2"/>
  <c r="F2044" i="2"/>
  <c r="F1998" i="2"/>
  <c r="G1998" i="2"/>
  <c r="D1948" i="2"/>
  <c r="E1948" i="2"/>
  <c r="D1941" i="2"/>
  <c r="E1941" i="2"/>
  <c r="F1941" i="2"/>
  <c r="G1941" i="2"/>
  <c r="F1934" i="2"/>
  <c r="G1934" i="2"/>
  <c r="D1923" i="2"/>
  <c r="E1923" i="2"/>
  <c r="G1923" i="2"/>
  <c r="F1923" i="2"/>
  <c r="G1873" i="2"/>
  <c r="D1873" i="2"/>
  <c r="E1873" i="2"/>
  <c r="F1873" i="2"/>
  <c r="F1796" i="2"/>
  <c r="D1796" i="2"/>
  <c r="E1796" i="2"/>
  <c r="D1786" i="2"/>
  <c r="F1786" i="2"/>
  <c r="G1786" i="2"/>
  <c r="E1781" i="2"/>
  <c r="F1781" i="2"/>
  <c r="F1757" i="2"/>
  <c r="E1757" i="2"/>
  <c r="D1745" i="2"/>
  <c r="G1745" i="2"/>
  <c r="D1731" i="2"/>
  <c r="E1731" i="2"/>
  <c r="F1731" i="2"/>
  <c r="G1731" i="2"/>
  <c r="F1695" i="2"/>
  <c r="E1695" i="2"/>
  <c r="D1695" i="2"/>
  <c r="G1695" i="2"/>
  <c r="E1662" i="2"/>
  <c r="F1662" i="2"/>
  <c r="D1662" i="2"/>
  <c r="G1632" i="2"/>
  <c r="D1632" i="2"/>
  <c r="F1632" i="2"/>
  <c r="G1601" i="2"/>
  <c r="F1601" i="2"/>
  <c r="F1583" i="2"/>
  <c r="G1583" i="2"/>
  <c r="E1583" i="2"/>
  <c r="D1583" i="2"/>
  <c r="E1550" i="2"/>
  <c r="F1550" i="2"/>
  <c r="D1550" i="2"/>
  <c r="G1550" i="2"/>
  <c r="E1534" i="2"/>
  <c r="D1534" i="2"/>
  <c r="F1534" i="2"/>
  <c r="G1534" i="2"/>
  <c r="D1523" i="2"/>
  <c r="E1523" i="2"/>
  <c r="F1503" i="2"/>
  <c r="D1503" i="2"/>
  <c r="E1503" i="2"/>
  <c r="G1503" i="2"/>
  <c r="E1445" i="2"/>
  <c r="F1445" i="2"/>
  <c r="E1435" i="2"/>
  <c r="D1435" i="2"/>
  <c r="F1435" i="2"/>
  <c r="G1435" i="2"/>
  <c r="E1378" i="2"/>
  <c r="D1378" i="2"/>
  <c r="G1374" i="2"/>
  <c r="F1374" i="2"/>
  <c r="D1374" i="2"/>
  <c r="E1374" i="2"/>
  <c r="E1285" i="2"/>
  <c r="D1285" i="2"/>
  <c r="F1285" i="2"/>
  <c r="G1262" i="2"/>
  <c r="F1262" i="2"/>
  <c r="D1262" i="2"/>
  <c r="E1262" i="2"/>
  <c r="E1233" i="2"/>
  <c r="F1233" i="2"/>
  <c r="D1233" i="2"/>
  <c r="F1214" i="2"/>
  <c r="E1214" i="2"/>
  <c r="D1214" i="2"/>
  <c r="G1214" i="2"/>
  <c r="E1188" i="2"/>
  <c r="D1188" i="2"/>
  <c r="G1188" i="2"/>
  <c r="F1188" i="2"/>
  <c r="F1170" i="2"/>
  <c r="E1170" i="2"/>
  <c r="G1170" i="2"/>
  <c r="D1043" i="2"/>
  <c r="E1043" i="2"/>
  <c r="F1043" i="2"/>
  <c r="F903" i="2"/>
  <c r="E903" i="2"/>
  <c r="D903" i="2"/>
  <c r="G903" i="2"/>
  <c r="E889" i="2"/>
  <c r="D889" i="2"/>
  <c r="F889" i="2"/>
  <c r="G889" i="2"/>
  <c r="E882" i="2"/>
  <c r="D882" i="2"/>
  <c r="E825" i="2"/>
  <c r="F825" i="2"/>
  <c r="G825" i="2"/>
  <c r="D825" i="2"/>
  <c r="D814" i="2"/>
  <c r="E814" i="2"/>
  <c r="G814" i="2"/>
  <c r="D767" i="2"/>
  <c r="E767" i="2"/>
  <c r="F767" i="2"/>
  <c r="G767" i="2"/>
  <c r="E761" i="2"/>
  <c r="F761" i="2"/>
  <c r="G761" i="2"/>
  <c r="E713" i="2"/>
  <c r="F713" i="2"/>
  <c r="G713" i="2"/>
  <c r="E652" i="2"/>
  <c r="D652" i="2"/>
  <c r="F652" i="2"/>
  <c r="G652" i="2"/>
  <c r="G360" i="2"/>
  <c r="D360" i="2"/>
  <c r="E360" i="2"/>
  <c r="F360" i="2"/>
  <c r="D2485" i="2"/>
  <c r="E2485" i="2"/>
  <c r="D2339" i="2"/>
  <c r="E2339" i="2"/>
  <c r="F2331" i="2"/>
  <c r="G2331" i="2"/>
  <c r="G2304" i="2"/>
  <c r="D2304" i="2"/>
  <c r="E2304" i="2"/>
  <c r="F2099" i="2"/>
  <c r="G2099" i="2"/>
  <c r="F1987" i="2"/>
  <c r="D1987" i="2"/>
  <c r="E1987" i="2"/>
  <c r="E1855" i="2"/>
  <c r="G1855" i="2"/>
  <c r="E1630" i="2"/>
  <c r="G1630" i="2"/>
  <c r="F1630" i="2"/>
  <c r="D1630" i="2"/>
  <c r="E1581" i="2"/>
  <c r="F1581" i="2"/>
  <c r="D1326" i="2"/>
  <c r="E1326" i="2"/>
  <c r="F1326" i="2"/>
  <c r="G1326" i="2"/>
  <c r="D1293" i="2"/>
  <c r="E1293" i="2"/>
  <c r="F1293" i="2"/>
  <c r="G1293" i="2"/>
  <c r="F1010" i="2"/>
  <c r="D1010" i="2"/>
  <c r="E1010" i="2"/>
  <c r="E697" i="2"/>
  <c r="D697" i="2"/>
  <c r="G697" i="2"/>
  <c r="F697" i="2"/>
  <c r="F551" i="2"/>
  <c r="D551" i="2"/>
  <c r="E551" i="2"/>
  <c r="F505" i="2"/>
  <c r="E505" i="2"/>
  <c r="G496" i="2"/>
  <c r="D496" i="2"/>
  <c r="F496" i="2"/>
  <c r="G284" i="2"/>
  <c r="F284" i="2"/>
  <c r="D284" i="2"/>
  <c r="E262" i="2"/>
  <c r="D262" i="2"/>
  <c r="F262" i="2"/>
  <c r="F199" i="2"/>
  <c r="G199" i="2"/>
  <c r="D199" i="2"/>
  <c r="E2807" i="2"/>
  <c r="F2807" i="2"/>
  <c r="G2807" i="2"/>
  <c r="G2798" i="2"/>
  <c r="E2798" i="2"/>
  <c r="F2798" i="2"/>
  <c r="D2748" i="2"/>
  <c r="E2748" i="2"/>
  <c r="E2599" i="2"/>
  <c r="D2599" i="2"/>
  <c r="F2599" i="2"/>
  <c r="G2545" i="2"/>
  <c r="F2545" i="2"/>
  <c r="G2264" i="2"/>
  <c r="D2264" i="2"/>
  <c r="E2264" i="2"/>
  <c r="E2189" i="2"/>
  <c r="F2189" i="2"/>
  <c r="G1980" i="2"/>
  <c r="E1980" i="2"/>
  <c r="D1980" i="2"/>
  <c r="F1980" i="2"/>
  <c r="E1978" i="2"/>
  <c r="G1978" i="2"/>
  <c r="F1837" i="2"/>
  <c r="E1837" i="2"/>
  <c r="G1513" i="2"/>
  <c r="F1513" i="2"/>
  <c r="E1485" i="2"/>
  <c r="F1485" i="2"/>
  <c r="E926" i="2"/>
  <c r="G926" i="2"/>
  <c r="D926" i="2"/>
  <c r="D850" i="2"/>
  <c r="E850" i="2"/>
  <c r="E478" i="2"/>
  <c r="D478" i="2"/>
  <c r="F478" i="2"/>
  <c r="G478" i="2"/>
  <c r="F203" i="2"/>
  <c r="G203" i="2"/>
  <c r="E203" i="2"/>
  <c r="D203" i="2"/>
  <c r="G76" i="2"/>
  <c r="D76" i="2"/>
  <c r="E76" i="2"/>
  <c r="F76" i="2"/>
  <c r="F2792" i="2"/>
  <c r="G2792" i="2"/>
  <c r="D2740" i="2"/>
  <c r="E2740" i="2"/>
  <c r="F2740" i="2"/>
  <c r="D2685" i="2"/>
  <c r="E2685" i="2"/>
  <c r="F2685" i="2"/>
  <c r="D2524" i="2"/>
  <c r="E2524" i="2"/>
  <c r="F2524" i="2"/>
  <c r="E2414" i="2"/>
  <c r="D2414" i="2"/>
  <c r="F2414" i="2"/>
  <c r="F2830" i="2"/>
  <c r="E2830" i="2"/>
  <c r="D2830" i="2"/>
  <c r="D2817" i="2"/>
  <c r="E2817" i="2"/>
  <c r="G2817" i="2"/>
  <c r="D2809" i="2"/>
  <c r="E2809" i="2"/>
  <c r="G2809" i="2"/>
  <c r="G2801" i="2"/>
  <c r="F2797" i="2"/>
  <c r="D2765" i="2"/>
  <c r="E2765" i="2"/>
  <c r="E2734" i="2"/>
  <c r="G2734" i="2"/>
  <c r="F2714" i="2"/>
  <c r="G2714" i="2"/>
  <c r="E2708" i="2"/>
  <c r="E2700" i="2"/>
  <c r="F2680" i="2"/>
  <c r="D2680" i="2"/>
  <c r="E2680" i="2"/>
  <c r="F2666" i="2"/>
  <c r="E2652" i="2"/>
  <c r="D2652" i="2"/>
  <c r="F2650" i="2"/>
  <c r="G2650" i="2"/>
  <c r="D2643" i="2"/>
  <c r="E2643" i="2"/>
  <c r="F2643" i="2"/>
  <c r="G2616" i="2"/>
  <c r="G2587" i="2"/>
  <c r="F2587" i="2"/>
  <c r="F2564" i="2"/>
  <c r="E2559" i="2"/>
  <c r="D2559" i="2"/>
  <c r="F2559" i="2"/>
  <c r="G2559" i="2"/>
  <c r="F2544" i="2"/>
  <c r="E2544" i="2"/>
  <c r="D2544" i="2"/>
  <c r="D2522" i="2"/>
  <c r="E2522" i="2"/>
  <c r="F2489" i="2"/>
  <c r="G2489" i="2"/>
  <c r="D2470" i="2"/>
  <c r="G2455" i="2"/>
  <c r="E2422" i="2"/>
  <c r="F2422" i="2"/>
  <c r="G2422" i="2"/>
  <c r="E2406" i="2"/>
  <c r="G2406" i="2"/>
  <c r="D2403" i="2"/>
  <c r="E2403" i="2"/>
  <c r="F2403" i="2"/>
  <c r="F2395" i="2"/>
  <c r="G2395" i="2"/>
  <c r="G2392" i="2"/>
  <c r="E2392" i="2"/>
  <c r="F2392" i="2"/>
  <c r="E2389" i="2"/>
  <c r="G2313" i="2"/>
  <c r="E2313" i="2"/>
  <c r="F2313" i="2"/>
  <c r="D2292" i="2"/>
  <c r="E2286" i="2"/>
  <c r="G2286" i="2"/>
  <c r="G2240" i="2"/>
  <c r="F2240" i="2"/>
  <c r="E2205" i="2"/>
  <c r="F2205" i="2"/>
  <c r="F2068" i="2"/>
  <c r="D2068" i="2"/>
  <c r="G2068" i="2"/>
  <c r="E2068" i="2"/>
  <c r="E1993" i="2"/>
  <c r="D1993" i="2"/>
  <c r="F1993" i="2"/>
  <c r="G1993" i="2"/>
  <c r="F1955" i="2"/>
  <c r="D1955" i="2"/>
  <c r="E1955" i="2"/>
  <c r="G1955" i="2"/>
  <c r="E1904" i="2"/>
  <c r="F1904" i="2"/>
  <c r="F1833" i="2"/>
  <c r="G1833" i="2"/>
  <c r="D1833" i="2"/>
  <c r="E1833" i="2"/>
  <c r="G1780" i="2"/>
  <c r="F1767" i="2"/>
  <c r="E1767" i="2"/>
  <c r="G1720" i="2"/>
  <c r="E1720" i="2"/>
  <c r="D1720" i="2"/>
  <c r="F1703" i="2"/>
  <c r="G1703" i="2"/>
  <c r="D1703" i="2"/>
  <c r="E1703" i="2"/>
  <c r="E1686" i="2"/>
  <c r="D1686" i="2"/>
  <c r="G1686" i="2"/>
  <c r="G1683" i="2"/>
  <c r="F1683" i="2"/>
  <c r="E1644" i="2"/>
  <c r="D1644" i="2"/>
  <c r="F1559" i="2"/>
  <c r="G1559" i="2"/>
  <c r="F1487" i="2"/>
  <c r="G1487" i="2"/>
  <c r="E1487" i="2"/>
  <c r="D1487" i="2"/>
  <c r="E1430" i="2"/>
  <c r="D1430" i="2"/>
  <c r="F1430" i="2"/>
  <c r="G1430" i="2"/>
  <c r="E1427" i="2"/>
  <c r="D1427" i="2"/>
  <c r="F1382" i="2"/>
  <c r="E1382" i="2"/>
  <c r="D1382" i="2"/>
  <c r="G1382" i="2"/>
  <c r="G1365" i="2"/>
  <c r="E1365" i="2"/>
  <c r="D1365" i="2"/>
  <c r="F1365" i="2"/>
  <c r="F1340" i="2"/>
  <c r="D1340" i="2"/>
  <c r="E1340" i="2"/>
  <c r="D1270" i="2"/>
  <c r="E1270" i="2"/>
  <c r="F1270" i="2"/>
  <c r="G1270" i="2"/>
  <c r="G1267" i="2"/>
  <c r="F1267" i="2"/>
  <c r="G1254" i="2"/>
  <c r="D1254" i="2"/>
  <c r="E1254" i="2"/>
  <c r="F1254" i="2"/>
  <c r="E1169" i="2"/>
  <c r="G1169" i="2"/>
  <c r="F1169" i="2"/>
  <c r="D1169" i="2"/>
  <c r="F1130" i="2"/>
  <c r="E1130" i="2"/>
  <c r="G1130" i="2"/>
  <c r="D1126" i="2"/>
  <c r="E1126" i="2"/>
  <c r="F1098" i="2"/>
  <c r="D1098" i="2"/>
  <c r="G1098" i="2"/>
  <c r="E1098" i="2"/>
  <c r="E1087" i="2"/>
  <c r="F1076" i="2"/>
  <c r="G1076" i="2"/>
  <c r="D1063" i="2"/>
  <c r="E1033" i="2"/>
  <c r="G1033" i="2"/>
  <c r="E974" i="2"/>
  <c r="G974" i="2"/>
  <c r="D952" i="2"/>
  <c r="G952" i="2"/>
  <c r="F952" i="2"/>
  <c r="E902" i="2"/>
  <c r="G902" i="2"/>
  <c r="D902" i="2"/>
  <c r="F902" i="2"/>
  <c r="D874" i="2"/>
  <c r="E874" i="2"/>
  <c r="E849" i="2"/>
  <c r="F849" i="2"/>
  <c r="G849" i="2"/>
  <c r="D742" i="2"/>
  <c r="E742" i="2"/>
  <c r="G640" i="2"/>
  <c r="F640" i="2"/>
  <c r="D640" i="2"/>
  <c r="G555" i="2"/>
  <c r="D555" i="2"/>
  <c r="F555" i="2"/>
  <c r="F482" i="2"/>
  <c r="G482" i="2"/>
  <c r="E482" i="2"/>
  <c r="D482" i="2"/>
  <c r="F391" i="2"/>
  <c r="D391" i="2"/>
  <c r="E391" i="2"/>
  <c r="D260" i="2"/>
  <c r="E260" i="2"/>
  <c r="G2691" i="2"/>
  <c r="F2691" i="2"/>
  <c r="G2537" i="2"/>
  <c r="D2537" i="2"/>
  <c r="F2410" i="2"/>
  <c r="G2410" i="2"/>
  <c r="G2209" i="2"/>
  <c r="D2209" i="2"/>
  <c r="E2209" i="2"/>
  <c r="F2209" i="2"/>
  <c r="D1861" i="2"/>
  <c r="E1861" i="2"/>
  <c r="G1861" i="2"/>
  <c r="F1599" i="2"/>
  <c r="G1599" i="2"/>
  <c r="D1599" i="2"/>
  <c r="E1599" i="2"/>
  <c r="E1153" i="2"/>
  <c r="D1153" i="2"/>
  <c r="G1153" i="2"/>
  <c r="F1153" i="2"/>
  <c r="F1096" i="2"/>
  <c r="E1096" i="2"/>
  <c r="E1078" i="2"/>
  <c r="G1078" i="2"/>
  <c r="F2752" i="2"/>
  <c r="G2752" i="2"/>
  <c r="D2667" i="2"/>
  <c r="G2667" i="2"/>
  <c r="G2658" i="2"/>
  <c r="D2658" i="2"/>
  <c r="E2658" i="2"/>
  <c r="F2644" i="2"/>
  <c r="G2644" i="2"/>
  <c r="F2227" i="2"/>
  <c r="G2227" i="2"/>
  <c r="F2212" i="2"/>
  <c r="E2212" i="2"/>
  <c r="G2008" i="2"/>
  <c r="D2008" i="2"/>
  <c r="F2008" i="2"/>
  <c r="E1790" i="2"/>
  <c r="D1790" i="2"/>
  <c r="F1790" i="2"/>
  <c r="G1790" i="2"/>
  <c r="E1199" i="2"/>
  <c r="G1199" i="2"/>
  <c r="F1199" i="2"/>
  <c r="D1199" i="2"/>
  <c r="E1025" i="2"/>
  <c r="D1025" i="2"/>
  <c r="F1025" i="2"/>
  <c r="G1025" i="2"/>
  <c r="G300" i="2"/>
  <c r="F300" i="2"/>
  <c r="D2726" i="2"/>
  <c r="F2726" i="2"/>
  <c r="G2726" i="2"/>
  <c r="D2700" i="2"/>
  <c r="E2624" i="2"/>
  <c r="G2553" i="2"/>
  <c r="F2553" i="2"/>
  <c r="G2540" i="2"/>
  <c r="F2475" i="2"/>
  <c r="G2475" i="2"/>
  <c r="E2455" i="2"/>
  <c r="D2379" i="2"/>
  <c r="E2379" i="2"/>
  <c r="F2379" i="2"/>
  <c r="E2371" i="2"/>
  <c r="D2365" i="2"/>
  <c r="E2365" i="2"/>
  <c r="F2365" i="2"/>
  <c r="G2365" i="2"/>
  <c r="G2363" i="2"/>
  <c r="D2363" i="2"/>
  <c r="E2323" i="2"/>
  <c r="D2315" i="2"/>
  <c r="E2315" i="2"/>
  <c r="F2295" i="2"/>
  <c r="D2295" i="2"/>
  <c r="E2295" i="2"/>
  <c r="D2283" i="2"/>
  <c r="E2283" i="2"/>
  <c r="F2283" i="2"/>
  <c r="G2272" i="2"/>
  <c r="D2272" i="2"/>
  <c r="E2272" i="2"/>
  <c r="F2236" i="2"/>
  <c r="G2236" i="2"/>
  <c r="F2191" i="2"/>
  <c r="D2191" i="2"/>
  <c r="E2191" i="2"/>
  <c r="G2191" i="2"/>
  <c r="E2174" i="2"/>
  <c r="G2174" i="2"/>
  <c r="D2135" i="2"/>
  <c r="E2135" i="2"/>
  <c r="D2043" i="2"/>
  <c r="E2043" i="2"/>
  <c r="F2043" i="2"/>
  <c r="G2043" i="2"/>
  <c r="E2036" i="2"/>
  <c r="F1982" i="2"/>
  <c r="G1930" i="2"/>
  <c r="D1930" i="2"/>
  <c r="E1930" i="2"/>
  <c r="F1930" i="2"/>
  <c r="E1914" i="2"/>
  <c r="D1914" i="2"/>
  <c r="E1886" i="2"/>
  <c r="D1886" i="2"/>
  <c r="F1886" i="2"/>
  <c r="F1876" i="2"/>
  <c r="G1876" i="2"/>
  <c r="E1859" i="2"/>
  <c r="D1859" i="2"/>
  <c r="F1859" i="2"/>
  <c r="G1859" i="2"/>
  <c r="E1825" i="2"/>
  <c r="F1825" i="2"/>
  <c r="F1804" i="2"/>
  <c r="G1804" i="2"/>
  <c r="F1788" i="2"/>
  <c r="D1788" i="2"/>
  <c r="G1788" i="2"/>
  <c r="E1763" i="2"/>
  <c r="G1747" i="2"/>
  <c r="F1747" i="2"/>
  <c r="G1664" i="2"/>
  <c r="E1664" i="2"/>
  <c r="D1664" i="2"/>
  <c r="F1664" i="2"/>
  <c r="E1638" i="2"/>
  <c r="G1638" i="2"/>
  <c r="D1638" i="2"/>
  <c r="F1638" i="2"/>
  <c r="E1628" i="2"/>
  <c r="D1628" i="2"/>
  <c r="G1585" i="2"/>
  <c r="F1585" i="2"/>
  <c r="E1574" i="2"/>
  <c r="G1574" i="2"/>
  <c r="G1528" i="2"/>
  <c r="F1528" i="2"/>
  <c r="E1528" i="2"/>
  <c r="D1528" i="2"/>
  <c r="G1521" i="2"/>
  <c r="F1521" i="2"/>
  <c r="E1502" i="2"/>
  <c r="F1502" i="2"/>
  <c r="D1502" i="2"/>
  <c r="E1496" i="2"/>
  <c r="F1463" i="2"/>
  <c r="G1463" i="2"/>
  <c r="D1459" i="2"/>
  <c r="G1459" i="2"/>
  <c r="E1459" i="2"/>
  <c r="F1459" i="2"/>
  <c r="E1414" i="2"/>
  <c r="F1414" i="2"/>
  <c r="D1414" i="2"/>
  <c r="G1414" i="2"/>
  <c r="E1391" i="2"/>
  <c r="D1376" i="2"/>
  <c r="E1376" i="2"/>
  <c r="F1376" i="2"/>
  <c r="G1376" i="2"/>
  <c r="F1261" i="2"/>
  <c r="E1261" i="2"/>
  <c r="D1261" i="2"/>
  <c r="G1229" i="2"/>
  <c r="E1229" i="2"/>
  <c r="F1229" i="2"/>
  <c r="F1202" i="2"/>
  <c r="E1202" i="2"/>
  <c r="G1202" i="2"/>
  <c r="E1129" i="2"/>
  <c r="F1129" i="2"/>
  <c r="G1129" i="2"/>
  <c r="D1129" i="2"/>
  <c r="F1090" i="2"/>
  <c r="G1090" i="2"/>
  <c r="E1090" i="2"/>
  <c r="D1090" i="2"/>
  <c r="F1066" i="2"/>
  <c r="G1066" i="2"/>
  <c r="E1066" i="2"/>
  <c r="D1066" i="2"/>
  <c r="E1046" i="2"/>
  <c r="G1046" i="2"/>
  <c r="D1046" i="2"/>
  <c r="F1046" i="2"/>
  <c r="D1039" i="2"/>
  <c r="E1039" i="2"/>
  <c r="G981" i="2"/>
  <c r="F981" i="2"/>
  <c r="E855" i="2"/>
  <c r="F855" i="2"/>
  <c r="F837" i="2"/>
  <c r="G837" i="2"/>
  <c r="D837" i="2"/>
  <c r="E837" i="2"/>
  <c r="E676" i="2"/>
  <c r="D676" i="2"/>
  <c r="F676" i="2"/>
  <c r="G676" i="2"/>
  <c r="G619" i="2"/>
  <c r="F554" i="2"/>
  <c r="D554" i="2"/>
  <c r="E554" i="2"/>
  <c r="F535" i="2"/>
  <c r="D535" i="2"/>
  <c r="E535" i="2"/>
  <c r="D523" i="2"/>
  <c r="G523" i="2"/>
  <c r="F523" i="2"/>
  <c r="D450" i="2"/>
  <c r="E450" i="2"/>
  <c r="F428" i="2"/>
  <c r="D428" i="2"/>
  <c r="G428" i="2"/>
  <c r="F367" i="2"/>
  <c r="G367" i="2"/>
  <c r="E367" i="2"/>
  <c r="D367" i="2"/>
  <c r="G339" i="2"/>
  <c r="E339" i="2"/>
  <c r="F339" i="2"/>
  <c r="D339" i="2"/>
  <c r="F280" i="2"/>
  <c r="E280" i="2"/>
  <c r="G196" i="2"/>
  <c r="E196" i="2"/>
  <c r="F196" i="2"/>
  <c r="D196" i="2"/>
  <c r="G140" i="2"/>
  <c r="D140" i="2"/>
  <c r="E140" i="2"/>
  <c r="F140" i="2"/>
  <c r="F46" i="2"/>
  <c r="G46" i="2"/>
  <c r="D46" i="2"/>
  <c r="E46" i="2"/>
  <c r="F34" i="2"/>
  <c r="E34" i="2"/>
  <c r="G34" i="2"/>
  <c r="D2192" i="2"/>
  <c r="D2183" i="2"/>
  <c r="D2167" i="2"/>
  <c r="D2159" i="2"/>
  <c r="D2144" i="2"/>
  <c r="E2125" i="2"/>
  <c r="D2123" i="2"/>
  <c r="D2115" i="2"/>
  <c r="D2082" i="2"/>
  <c r="D2080" i="2"/>
  <c r="D2050" i="2"/>
  <c r="D2018" i="2"/>
  <c r="D2016" i="2"/>
  <c r="D1994" i="2"/>
  <c r="D1984" i="2"/>
  <c r="D1975" i="2"/>
  <c r="D1965" i="2"/>
  <c r="F1965" i="2"/>
  <c r="E1952" i="2"/>
  <c r="E1931" i="2"/>
  <c r="D1918" i="2"/>
  <c r="D1880" i="2"/>
  <c r="D1867" i="2"/>
  <c r="G1852" i="2"/>
  <c r="G1840" i="2"/>
  <c r="D1840" i="2"/>
  <c r="E1818" i="2"/>
  <c r="E1811" i="2"/>
  <c r="G1791" i="2"/>
  <c r="F1789" i="2"/>
  <c r="D1760" i="2"/>
  <c r="D1735" i="2"/>
  <c r="E1717" i="2"/>
  <c r="E1673" i="2"/>
  <c r="F1659" i="2"/>
  <c r="E1653" i="2"/>
  <c r="E1641" i="2"/>
  <c r="F1627" i="2"/>
  <c r="F1623" i="2"/>
  <c r="G1623" i="2"/>
  <c r="E1623" i="2"/>
  <c r="G1616" i="2"/>
  <c r="D1616" i="2"/>
  <c r="F1610" i="2"/>
  <c r="G1576" i="2"/>
  <c r="E1576" i="2"/>
  <c r="D1576" i="2"/>
  <c r="D1547" i="2"/>
  <c r="D1518" i="2"/>
  <c r="G1480" i="2"/>
  <c r="D1480" i="2"/>
  <c r="E1478" i="2"/>
  <c r="G1478" i="2"/>
  <c r="F1478" i="2"/>
  <c r="F1447" i="2"/>
  <c r="D1447" i="2"/>
  <c r="D1422" i="2"/>
  <c r="F1417" i="2"/>
  <c r="E1345" i="2"/>
  <c r="G1345" i="2"/>
  <c r="D1345" i="2"/>
  <c r="G1343" i="2"/>
  <c r="F1343" i="2"/>
  <c r="D1335" i="2"/>
  <c r="F1327" i="2"/>
  <c r="D1315" i="2"/>
  <c r="E1312" i="2"/>
  <c r="D1287" i="2"/>
  <c r="G1251" i="2"/>
  <c r="D1251" i="2"/>
  <c r="F1244" i="2"/>
  <c r="G1237" i="2"/>
  <c r="F1237" i="2"/>
  <c r="E1158" i="2"/>
  <c r="E1145" i="2"/>
  <c r="G1145" i="2"/>
  <c r="F1145" i="2"/>
  <c r="D1139" i="2"/>
  <c r="E1139" i="2"/>
  <c r="D1123" i="2"/>
  <c r="E1123" i="2"/>
  <c r="G1092" i="2"/>
  <c r="F1092" i="2"/>
  <c r="D1038" i="2"/>
  <c r="E1038" i="2"/>
  <c r="G1038" i="2"/>
  <c r="D1016" i="2"/>
  <c r="G1016" i="2"/>
  <c r="F1016" i="2"/>
  <c r="E998" i="2"/>
  <c r="G995" i="2"/>
  <c r="E995" i="2"/>
  <c r="D995" i="2"/>
  <c r="E943" i="2"/>
  <c r="E937" i="2"/>
  <c r="F937" i="2"/>
  <c r="D937" i="2"/>
  <c r="F934" i="2"/>
  <c r="E905" i="2"/>
  <c r="D905" i="2"/>
  <c r="F899" i="2"/>
  <c r="E899" i="2"/>
  <c r="F891" i="2"/>
  <c r="E891" i="2"/>
  <c r="D879" i="2"/>
  <c r="E879" i="2"/>
  <c r="F879" i="2"/>
  <c r="G879" i="2"/>
  <c r="D870" i="2"/>
  <c r="F870" i="2"/>
  <c r="D842" i="2"/>
  <c r="D799" i="2"/>
  <c r="E799" i="2"/>
  <c r="F799" i="2"/>
  <c r="F775" i="2"/>
  <c r="E775" i="2"/>
  <c r="E745" i="2"/>
  <c r="F745" i="2"/>
  <c r="D745" i="2"/>
  <c r="D726" i="2"/>
  <c r="E726" i="2"/>
  <c r="G726" i="2"/>
  <c r="F726" i="2"/>
  <c r="E724" i="2"/>
  <c r="G724" i="2"/>
  <c r="F724" i="2"/>
  <c r="D718" i="2"/>
  <c r="E718" i="2"/>
  <c r="E689" i="2"/>
  <c r="F689" i="2"/>
  <c r="G689" i="2"/>
  <c r="E683" i="2"/>
  <c r="E673" i="2"/>
  <c r="G673" i="2"/>
  <c r="E633" i="2"/>
  <c r="F633" i="2"/>
  <c r="G633" i="2"/>
  <c r="D633" i="2"/>
  <c r="D629" i="2"/>
  <c r="E629" i="2"/>
  <c r="F629" i="2"/>
  <c r="D597" i="2"/>
  <c r="G597" i="2"/>
  <c r="F562" i="2"/>
  <c r="E562" i="2"/>
  <c r="D562" i="2"/>
  <c r="D533" i="2"/>
  <c r="G533" i="2"/>
  <c r="F528" i="2"/>
  <c r="E528" i="2"/>
  <c r="E443" i="2"/>
  <c r="F443" i="2"/>
  <c r="G443" i="2"/>
  <c r="E425" i="2"/>
  <c r="F425" i="2"/>
  <c r="E403" i="2"/>
  <c r="F403" i="2"/>
  <c r="G403" i="2"/>
  <c r="F390" i="2"/>
  <c r="D390" i="2"/>
  <c r="F355" i="2"/>
  <c r="G355" i="2"/>
  <c r="E355" i="2"/>
  <c r="D355" i="2"/>
  <c r="E352" i="2"/>
  <c r="G242" i="2"/>
  <c r="E242" i="2"/>
  <c r="F242" i="2"/>
  <c r="D242" i="2"/>
  <c r="F191" i="2"/>
  <c r="D191" i="2"/>
  <c r="E191" i="2"/>
  <c r="G165" i="2"/>
  <c r="G92" i="2"/>
  <c r="D92" i="2"/>
  <c r="E92" i="2"/>
  <c r="F92" i="2"/>
  <c r="F1967" i="2"/>
  <c r="G1967" i="2"/>
  <c r="E1702" i="2"/>
  <c r="D1702" i="2"/>
  <c r="G1301" i="2"/>
  <c r="F1301" i="2"/>
  <c r="E1223" i="2"/>
  <c r="F1223" i="2"/>
  <c r="D1163" i="2"/>
  <c r="E1163" i="2"/>
  <c r="E857" i="2"/>
  <c r="D857" i="2"/>
  <c r="F857" i="2"/>
  <c r="G857" i="2"/>
  <c r="D557" i="2"/>
  <c r="E557" i="2"/>
  <c r="E278" i="2"/>
  <c r="F278" i="2"/>
  <c r="D278" i="2"/>
  <c r="G278" i="2"/>
  <c r="G2604" i="2"/>
  <c r="G2532" i="2"/>
  <c r="G2491" i="2"/>
  <c r="G2435" i="2"/>
  <c r="G2251" i="2"/>
  <c r="G2219" i="2"/>
  <c r="G2211" i="2"/>
  <c r="G2139" i="2"/>
  <c r="G2114" i="2"/>
  <c r="D1933" i="2"/>
  <c r="E1933" i="2"/>
  <c r="E1929" i="2"/>
  <c r="G1929" i="2"/>
  <c r="F1911" i="2"/>
  <c r="G1911" i="2"/>
  <c r="D1869" i="2"/>
  <c r="F1869" i="2"/>
  <c r="G1851" i="2"/>
  <c r="G1848" i="2"/>
  <c r="F1848" i="2"/>
  <c r="F1828" i="2"/>
  <c r="E1828" i="2"/>
  <c r="G1739" i="2"/>
  <c r="F1739" i="2"/>
  <c r="G1712" i="2"/>
  <c r="E1712" i="2"/>
  <c r="D1712" i="2"/>
  <c r="G1680" i="2"/>
  <c r="F1680" i="2"/>
  <c r="E1680" i="2"/>
  <c r="G1595" i="2"/>
  <c r="F1595" i="2"/>
  <c r="G1579" i="2"/>
  <c r="G1568" i="2"/>
  <c r="E1568" i="2"/>
  <c r="D1568" i="2"/>
  <c r="G1555" i="2"/>
  <c r="E1542" i="2"/>
  <c r="G1542" i="2"/>
  <c r="F1493" i="2"/>
  <c r="E1493" i="2"/>
  <c r="G1491" i="2"/>
  <c r="F1491" i="2"/>
  <c r="G1472" i="2"/>
  <c r="E1472" i="2"/>
  <c r="D1472" i="2"/>
  <c r="G1400" i="2"/>
  <c r="D1400" i="2"/>
  <c r="E1398" i="2"/>
  <c r="G1398" i="2"/>
  <c r="F1398" i="2"/>
  <c r="G1380" i="2"/>
  <c r="E1380" i="2"/>
  <c r="D1380" i="2"/>
  <c r="G1372" i="2"/>
  <c r="E1361" i="2"/>
  <c r="D1361" i="2"/>
  <c r="F1282" i="2"/>
  <c r="G1282" i="2"/>
  <c r="F1266" i="2"/>
  <c r="D1266" i="2"/>
  <c r="E1225" i="2"/>
  <c r="D1225" i="2"/>
  <c r="E1191" i="2"/>
  <c r="D1191" i="2"/>
  <c r="G1191" i="2"/>
  <c r="G1182" i="2"/>
  <c r="E1182" i="2"/>
  <c r="D1182" i="2"/>
  <c r="D1179" i="2"/>
  <c r="F1179" i="2"/>
  <c r="D1171" i="2"/>
  <c r="E1171" i="2"/>
  <c r="F1171" i="2"/>
  <c r="D1131" i="2"/>
  <c r="F1131" i="2"/>
  <c r="E1131" i="2"/>
  <c r="F1114" i="2"/>
  <c r="G1114" i="2"/>
  <c r="F1074" i="2"/>
  <c r="E1074" i="2"/>
  <c r="G1074" i="2"/>
  <c r="D1074" i="2"/>
  <c r="D1067" i="2"/>
  <c r="E1067" i="2"/>
  <c r="F1050" i="2"/>
  <c r="G1050" i="2"/>
  <c r="D1050" i="2"/>
  <c r="E961" i="2"/>
  <c r="F961" i="2"/>
  <c r="F939" i="2"/>
  <c r="E939" i="2"/>
  <c r="F885" i="2"/>
  <c r="G885" i="2"/>
  <c r="D885" i="2"/>
  <c r="F869" i="2"/>
  <c r="E869" i="2"/>
  <c r="G869" i="2"/>
  <c r="D847" i="2"/>
  <c r="E847" i="2"/>
  <c r="F847" i="2"/>
  <c r="G847" i="2"/>
  <c r="F845" i="2"/>
  <c r="G845" i="2"/>
  <c r="E845" i="2"/>
  <c r="F827" i="2"/>
  <c r="E827" i="2"/>
  <c r="E793" i="2"/>
  <c r="F793" i="2"/>
  <c r="G793" i="2"/>
  <c r="D783" i="2"/>
  <c r="E783" i="2"/>
  <c r="F783" i="2"/>
  <c r="G783" i="2"/>
  <c r="F763" i="2"/>
  <c r="E763" i="2"/>
  <c r="E702" i="2"/>
  <c r="F702" i="2"/>
  <c r="D702" i="2"/>
  <c r="F685" i="2"/>
  <c r="E685" i="2"/>
  <c r="G685" i="2"/>
  <c r="E662" i="2"/>
  <c r="D662" i="2"/>
  <c r="G662" i="2"/>
  <c r="G648" i="2"/>
  <c r="E648" i="2"/>
  <c r="F648" i="2"/>
  <c r="D621" i="2"/>
  <c r="G621" i="2"/>
  <c r="D589" i="2"/>
  <c r="E589" i="2"/>
  <c r="G589" i="2"/>
  <c r="D541" i="2"/>
  <c r="G541" i="2"/>
  <c r="E476" i="2"/>
  <c r="F476" i="2"/>
  <c r="F396" i="2"/>
  <c r="G396" i="2"/>
  <c r="G376" i="2"/>
  <c r="D376" i="2"/>
  <c r="E376" i="2"/>
  <c r="E323" i="2"/>
  <c r="D323" i="2"/>
  <c r="F323" i="2"/>
  <c r="G323" i="2"/>
  <c r="E310" i="2"/>
  <c r="F310" i="2"/>
  <c r="D310" i="2"/>
  <c r="G310" i="2"/>
  <c r="E230" i="2"/>
  <c r="D230" i="2"/>
  <c r="F230" i="2"/>
  <c r="G230" i="2"/>
  <c r="G156" i="2"/>
  <c r="D156" i="2"/>
  <c r="F156" i="2"/>
  <c r="E156" i="2"/>
  <c r="D117" i="2"/>
  <c r="E117" i="2"/>
  <c r="F117" i="2"/>
  <c r="G117" i="2"/>
  <c r="D77" i="2"/>
  <c r="E77" i="2"/>
  <c r="F77" i="2"/>
  <c r="G77" i="2"/>
  <c r="E33" i="2"/>
  <c r="F33" i="2"/>
  <c r="D33" i="2"/>
  <c r="F1699" i="2"/>
  <c r="E1699" i="2"/>
  <c r="G1544" i="2"/>
  <c r="E1544" i="2"/>
  <c r="D1544" i="2"/>
  <c r="F1511" i="2"/>
  <c r="G1511" i="2"/>
  <c r="F1439" i="2"/>
  <c r="E1439" i="2"/>
  <c r="D1439" i="2"/>
  <c r="F1305" i="2"/>
  <c r="G1305" i="2"/>
  <c r="D1248" i="2"/>
  <c r="G1248" i="2"/>
  <c r="E1220" i="2"/>
  <c r="F1220" i="2"/>
  <c r="G1220" i="2"/>
  <c r="D1220" i="2"/>
  <c r="D1107" i="2"/>
  <c r="E1107" i="2"/>
  <c r="F1054" i="2"/>
  <c r="G1054" i="2"/>
  <c r="E1054" i="2"/>
  <c r="G1019" i="2"/>
  <c r="F1019" i="2"/>
  <c r="F1006" i="2"/>
  <c r="E1006" i="2"/>
  <c r="F911" i="2"/>
  <c r="D911" i="2"/>
  <c r="G911" i="2"/>
  <c r="D896" i="2"/>
  <c r="G896" i="2"/>
  <c r="F583" i="2"/>
  <c r="E583" i="2"/>
  <c r="D532" i="2"/>
  <c r="G532" i="2"/>
  <c r="F532" i="2"/>
  <c r="E530" i="2"/>
  <c r="G530" i="2"/>
  <c r="E462" i="2"/>
  <c r="G462" i="2"/>
  <c r="D462" i="2"/>
  <c r="E414" i="2"/>
  <c r="G414" i="2"/>
  <c r="D414" i="2"/>
  <c r="D317" i="2"/>
  <c r="E317" i="2"/>
  <c r="G317" i="2"/>
  <c r="D181" i="2"/>
  <c r="E181" i="2"/>
  <c r="F181" i="2"/>
  <c r="G181" i="2"/>
  <c r="G2636" i="2"/>
  <c r="G2499" i="2"/>
  <c r="F2636" i="2"/>
  <c r="F2620" i="2"/>
  <c r="G2618" i="2"/>
  <c r="G2608" i="2"/>
  <c r="F2604" i="2"/>
  <c r="F2577" i="2"/>
  <c r="F2532" i="2"/>
  <c r="G2528" i="2"/>
  <c r="G2519" i="2"/>
  <c r="F2499" i="2"/>
  <c r="F2497" i="2"/>
  <c r="F2491" i="2"/>
  <c r="F2482" i="2"/>
  <c r="F2435" i="2"/>
  <c r="F2433" i="2"/>
  <c r="F2418" i="2"/>
  <c r="F2369" i="2"/>
  <c r="F2340" i="2"/>
  <c r="G2262" i="2"/>
  <c r="G2260" i="2"/>
  <c r="G2257" i="2"/>
  <c r="F2251" i="2"/>
  <c r="G2233" i="2"/>
  <c r="F2219" i="2"/>
  <c r="F2211" i="2"/>
  <c r="G2199" i="2"/>
  <c r="F2139" i="2"/>
  <c r="F2114" i="2"/>
  <c r="G2110" i="2"/>
  <c r="F2108" i="2"/>
  <c r="G2097" i="2"/>
  <c r="F2058" i="2"/>
  <c r="G2054" i="2"/>
  <c r="G2033" i="2"/>
  <c r="G2031" i="2"/>
  <c r="G1990" i="2"/>
  <c r="G1939" i="2"/>
  <c r="F1935" i="2"/>
  <c r="D1935" i="2"/>
  <c r="F1916" i="2"/>
  <c r="G1896" i="2"/>
  <c r="D1896" i="2"/>
  <c r="G1890" i="2"/>
  <c r="G1883" i="2"/>
  <c r="F1871" i="2"/>
  <c r="E1871" i="2"/>
  <c r="F1851" i="2"/>
  <c r="D1850" i="2"/>
  <c r="G1850" i="2"/>
  <c r="G1835" i="2"/>
  <c r="G1831" i="2"/>
  <c r="E1830" i="2"/>
  <c r="F1830" i="2"/>
  <c r="G1827" i="2"/>
  <c r="G1777" i="2"/>
  <c r="D1777" i="2"/>
  <c r="F1752" i="2"/>
  <c r="F1751" i="2"/>
  <c r="G1751" i="2"/>
  <c r="G1744" i="2"/>
  <c r="E1744" i="2"/>
  <c r="D1744" i="2"/>
  <c r="E1724" i="2"/>
  <c r="D1724" i="2"/>
  <c r="F1691" i="2"/>
  <c r="E1691" i="2"/>
  <c r="G1681" i="2"/>
  <c r="G1648" i="2"/>
  <c r="F1648" i="2"/>
  <c r="E1648" i="2"/>
  <c r="G1587" i="2"/>
  <c r="F1587" i="2"/>
  <c r="F1579" i="2"/>
  <c r="E1566" i="2"/>
  <c r="G1566" i="2"/>
  <c r="E1558" i="2"/>
  <c r="D1558" i="2"/>
  <c r="F1555" i="2"/>
  <c r="E1539" i="2"/>
  <c r="G1526" i="2"/>
  <c r="F1515" i="2"/>
  <c r="E1515" i="2"/>
  <c r="F1507" i="2"/>
  <c r="F1495" i="2"/>
  <c r="E1495" i="2"/>
  <c r="D1495" i="2"/>
  <c r="E1470" i="2"/>
  <c r="G1470" i="2"/>
  <c r="E1462" i="2"/>
  <c r="F1462" i="2"/>
  <c r="D1462" i="2"/>
  <c r="F1421" i="2"/>
  <c r="E1421" i="2"/>
  <c r="G1419" i="2"/>
  <c r="F1419" i="2"/>
  <c r="G1399" i="2"/>
  <c r="G1392" i="2"/>
  <c r="D1392" i="2"/>
  <c r="E1390" i="2"/>
  <c r="G1390" i="2"/>
  <c r="F1390" i="2"/>
  <c r="F1372" i="2"/>
  <c r="D1368" i="2"/>
  <c r="G1368" i="2"/>
  <c r="G1351" i="2"/>
  <c r="E1351" i="2"/>
  <c r="D1351" i="2"/>
  <c r="E1342" i="2"/>
  <c r="D1342" i="2"/>
  <c r="E1257" i="2"/>
  <c r="D1257" i="2"/>
  <c r="E1240" i="2"/>
  <c r="E1222" i="2"/>
  <c r="G1222" i="2"/>
  <c r="D1222" i="2"/>
  <c r="E1208" i="2"/>
  <c r="E1193" i="2"/>
  <c r="G1193" i="2"/>
  <c r="E1143" i="2"/>
  <c r="D1143" i="2"/>
  <c r="E1099" i="2"/>
  <c r="G1094" i="2"/>
  <c r="F1094" i="2"/>
  <c r="E1094" i="2"/>
  <c r="E1056" i="2"/>
  <c r="F1056" i="2"/>
  <c r="D1005" i="2"/>
  <c r="F1005" i="2"/>
  <c r="F986" i="2"/>
  <c r="G986" i="2"/>
  <c r="E986" i="2"/>
  <c r="F967" i="2"/>
  <c r="G967" i="2"/>
  <c r="D945" i="2"/>
  <c r="E921" i="2"/>
  <c r="F921" i="2"/>
  <c r="G921" i="2"/>
  <c r="D921" i="2"/>
  <c r="G872" i="2"/>
  <c r="F872" i="2"/>
  <c r="E841" i="2"/>
  <c r="F841" i="2"/>
  <c r="G841" i="2"/>
  <c r="D815" i="2"/>
  <c r="F815" i="2"/>
  <c r="G815" i="2"/>
  <c r="E815" i="2"/>
  <c r="E801" i="2"/>
  <c r="F801" i="2"/>
  <c r="G801" i="2"/>
  <c r="D801" i="2"/>
  <c r="F792" i="2"/>
  <c r="E786" i="2"/>
  <c r="D786" i="2"/>
  <c r="F781" i="2"/>
  <c r="G781" i="2"/>
  <c r="F757" i="2"/>
  <c r="E757" i="2"/>
  <c r="D757" i="2"/>
  <c r="G751" i="2"/>
  <c r="F751" i="2"/>
  <c r="D665" i="2"/>
  <c r="F661" i="2"/>
  <c r="E661" i="2"/>
  <c r="D653" i="2"/>
  <c r="F653" i="2"/>
  <c r="D635" i="2"/>
  <c r="E635" i="2"/>
  <c r="G635" i="2"/>
  <c r="E631" i="2"/>
  <c r="D631" i="2"/>
  <c r="F595" i="2"/>
  <c r="G595" i="2"/>
  <c r="D595" i="2"/>
  <c r="E582" i="2"/>
  <c r="F582" i="2"/>
  <c r="G582" i="2"/>
  <c r="E574" i="2"/>
  <c r="F574" i="2"/>
  <c r="G574" i="2"/>
  <c r="D574" i="2"/>
  <c r="E566" i="2"/>
  <c r="F566" i="2"/>
  <c r="G566" i="2"/>
  <c r="F559" i="2"/>
  <c r="E559" i="2"/>
  <c r="D559" i="2"/>
  <c r="F543" i="2"/>
  <c r="D543" i="2"/>
  <c r="E543" i="2"/>
  <c r="F506" i="2"/>
  <c r="D506" i="2"/>
  <c r="E506" i="2"/>
  <c r="G506" i="2"/>
  <c r="E489" i="2"/>
  <c r="D489" i="2"/>
  <c r="E474" i="2"/>
  <c r="G474" i="2"/>
  <c r="E452" i="2"/>
  <c r="F452" i="2"/>
  <c r="G452" i="2"/>
  <c r="D452" i="2"/>
  <c r="E438" i="2"/>
  <c r="F438" i="2"/>
  <c r="D438" i="2"/>
  <c r="F375" i="2"/>
  <c r="D375" i="2"/>
  <c r="E375" i="2"/>
  <c r="G375" i="2"/>
  <c r="G336" i="2"/>
  <c r="E336" i="2"/>
  <c r="F336" i="2"/>
  <c r="D336" i="2"/>
  <c r="G298" i="2"/>
  <c r="F298" i="2"/>
  <c r="E298" i="2"/>
  <c r="F266" i="2"/>
  <c r="D266" i="2"/>
  <c r="E266" i="2"/>
  <c r="G266" i="2"/>
  <c r="E227" i="2"/>
  <c r="G227" i="2"/>
  <c r="F227" i="2"/>
  <c r="D173" i="2"/>
  <c r="E173" i="2"/>
  <c r="F173" i="2"/>
  <c r="F159" i="2"/>
  <c r="D159" i="2"/>
  <c r="G159" i="2"/>
  <c r="E159" i="2"/>
  <c r="G100" i="2"/>
  <c r="D100" i="2"/>
  <c r="E100" i="2"/>
  <c r="F100" i="2"/>
  <c r="G68" i="2"/>
  <c r="D68" i="2"/>
  <c r="E68" i="2"/>
  <c r="F1969" i="2"/>
  <c r="E1969" i="2"/>
  <c r="G1945" i="2"/>
  <c r="F1945" i="2"/>
  <c r="D1737" i="2"/>
  <c r="G1737" i="2"/>
  <c r="G1707" i="2"/>
  <c r="F1707" i="2"/>
  <c r="E1598" i="2"/>
  <c r="D1598" i="2"/>
  <c r="F1535" i="2"/>
  <c r="D1535" i="2"/>
  <c r="G1424" i="2"/>
  <c r="F1424" i="2"/>
  <c r="G1408" i="2"/>
  <c r="F1408" i="2"/>
  <c r="E1408" i="2"/>
  <c r="E1271" i="2"/>
  <c r="G1271" i="2"/>
  <c r="F1271" i="2"/>
  <c r="E1236" i="2"/>
  <c r="D1236" i="2"/>
  <c r="G1236" i="2"/>
  <c r="E1209" i="2"/>
  <c r="D1209" i="2"/>
  <c r="G1209" i="2"/>
  <c r="E1177" i="2"/>
  <c r="G1177" i="2"/>
  <c r="G1062" i="2"/>
  <c r="F1062" i="2"/>
  <c r="F978" i="2"/>
  <c r="G978" i="2"/>
  <c r="F813" i="2"/>
  <c r="G813" i="2"/>
  <c r="E813" i="2"/>
  <c r="E769" i="2"/>
  <c r="F769" i="2"/>
  <c r="G769" i="2"/>
  <c r="D769" i="2"/>
  <c r="E700" i="2"/>
  <c r="F700" i="2"/>
  <c r="D700" i="2"/>
  <c r="F669" i="2"/>
  <c r="D669" i="2"/>
  <c r="G669" i="2"/>
  <c r="F663" i="2"/>
  <c r="G663" i="2"/>
  <c r="F602" i="2"/>
  <c r="D602" i="2"/>
  <c r="F547" i="2"/>
  <c r="G547" i="2"/>
  <c r="D547" i="2"/>
  <c r="E393" i="2"/>
  <c r="D393" i="2"/>
  <c r="F393" i="2"/>
  <c r="E238" i="2"/>
  <c r="F238" i="2"/>
  <c r="G124" i="2"/>
  <c r="D124" i="2"/>
  <c r="E124" i="2"/>
  <c r="G2620" i="2"/>
  <c r="F2618" i="2"/>
  <c r="E2608" i="2"/>
  <c r="E2577" i="2"/>
  <c r="E2528" i="2"/>
  <c r="E2519" i="2"/>
  <c r="E2497" i="2"/>
  <c r="E2482" i="2"/>
  <c r="E2472" i="2"/>
  <c r="F2441" i="2"/>
  <c r="G2437" i="2"/>
  <c r="E2433" i="2"/>
  <c r="E2418" i="2"/>
  <c r="E2408" i="2"/>
  <c r="F2377" i="2"/>
  <c r="G2373" i="2"/>
  <c r="E2369" i="2"/>
  <c r="E2344" i="2"/>
  <c r="E2340" i="2"/>
  <c r="G2298" i="2"/>
  <c r="F2262" i="2"/>
  <c r="E2260" i="2"/>
  <c r="F2257" i="2"/>
  <c r="F2249" i="2"/>
  <c r="F2233" i="2"/>
  <c r="G2215" i="2"/>
  <c r="E2199" i="2"/>
  <c r="F2110" i="2"/>
  <c r="E2108" i="2"/>
  <c r="E2097" i="2"/>
  <c r="F2093" i="2"/>
  <c r="G2087" i="2"/>
  <c r="F2078" i="2"/>
  <c r="F2072" i="2"/>
  <c r="E2058" i="2"/>
  <c r="F2054" i="2"/>
  <c r="E2033" i="2"/>
  <c r="E2031" i="2"/>
  <c r="F1990" i="2"/>
  <c r="E1974" i="2"/>
  <c r="G1974" i="2"/>
  <c r="G1959" i="2"/>
  <c r="F1950" i="2"/>
  <c r="E1939" i="2"/>
  <c r="E1916" i="2"/>
  <c r="G1895" i="2"/>
  <c r="E1890" i="2"/>
  <c r="F1883" i="2"/>
  <c r="F1840" i="2"/>
  <c r="E1835" i="2"/>
  <c r="E1831" i="2"/>
  <c r="G1769" i="2"/>
  <c r="E1752" i="2"/>
  <c r="G1736" i="2"/>
  <c r="D1736" i="2"/>
  <c r="G1714" i="2"/>
  <c r="F1714" i="2"/>
  <c r="F1681" i="2"/>
  <c r="G1672" i="2"/>
  <c r="E1672" i="2"/>
  <c r="D1672" i="2"/>
  <c r="G1650" i="2"/>
  <c r="F1650" i="2"/>
  <c r="G1640" i="2"/>
  <c r="E1640" i="2"/>
  <c r="D1640" i="2"/>
  <c r="F1619" i="2"/>
  <c r="E1619" i="2"/>
  <c r="D1617" i="2"/>
  <c r="G1617" i="2"/>
  <c r="D1609" i="2"/>
  <c r="G1609" i="2"/>
  <c r="F1609" i="2"/>
  <c r="F1526" i="2"/>
  <c r="E1510" i="2"/>
  <c r="D1510" i="2"/>
  <c r="E1507" i="2"/>
  <c r="E1452" i="2"/>
  <c r="D1452" i="2"/>
  <c r="G1448" i="2"/>
  <c r="F1448" i="2"/>
  <c r="F1423" i="2"/>
  <c r="D1423" i="2"/>
  <c r="E1399" i="2"/>
  <c r="E1343" i="2"/>
  <c r="F1324" i="2"/>
  <c r="E1324" i="2"/>
  <c r="G1318" i="2"/>
  <c r="F1311" i="2"/>
  <c r="E1311" i="2"/>
  <c r="D1311" i="2"/>
  <c r="E1300" i="2"/>
  <c r="D1300" i="2"/>
  <c r="G1277" i="2"/>
  <c r="F1277" i="2"/>
  <c r="F1247" i="2"/>
  <c r="D1247" i="2"/>
  <c r="E1237" i="2"/>
  <c r="G1221" i="2"/>
  <c r="F1205" i="2"/>
  <c r="G1205" i="2"/>
  <c r="E1205" i="2"/>
  <c r="D1151" i="2"/>
  <c r="E1151" i="2"/>
  <c r="E1127" i="2"/>
  <c r="D1127" i="2"/>
  <c r="G1118" i="2"/>
  <c r="F1106" i="2"/>
  <c r="G1106" i="2"/>
  <c r="E1106" i="2"/>
  <c r="D1102" i="2"/>
  <c r="G1102" i="2"/>
  <c r="D1083" i="2"/>
  <c r="F1083" i="2"/>
  <c r="F1058" i="2"/>
  <c r="G1058" i="2"/>
  <c r="E1058" i="2"/>
  <c r="G1052" i="2"/>
  <c r="F1052" i="2"/>
  <c r="D1008" i="2"/>
  <c r="G1008" i="2"/>
  <c r="D997" i="2"/>
  <c r="G997" i="2"/>
  <c r="F997" i="2"/>
  <c r="E989" i="2"/>
  <c r="F989" i="2"/>
  <c r="D989" i="2"/>
  <c r="F942" i="2"/>
  <c r="G942" i="2"/>
  <c r="E942" i="2"/>
  <c r="F927" i="2"/>
  <c r="E927" i="2"/>
  <c r="G905" i="2"/>
  <c r="G840" i="2"/>
  <c r="F840" i="2"/>
  <c r="F821" i="2"/>
  <c r="D821" i="2"/>
  <c r="G821" i="2"/>
  <c r="F795" i="2"/>
  <c r="E795" i="2"/>
  <c r="G718" i="2"/>
  <c r="E705" i="2"/>
  <c r="D705" i="2"/>
  <c r="G705" i="2"/>
  <c r="F705" i="2"/>
  <c r="F693" i="2"/>
  <c r="E693" i="2"/>
  <c r="G693" i="2"/>
  <c r="D693" i="2"/>
  <c r="F673" i="2"/>
  <c r="E668" i="2"/>
  <c r="D668" i="2"/>
  <c r="F668" i="2"/>
  <c r="E643" i="2"/>
  <c r="F643" i="2"/>
  <c r="D643" i="2"/>
  <c r="F591" i="2"/>
  <c r="D591" i="2"/>
  <c r="D549" i="2"/>
  <c r="G549" i="2"/>
  <c r="E549" i="2"/>
  <c r="G425" i="2"/>
  <c r="F399" i="2"/>
  <c r="G399" i="2"/>
  <c r="E399" i="2"/>
  <c r="F371" i="2"/>
  <c r="E371" i="2"/>
  <c r="G371" i="2"/>
  <c r="E358" i="2"/>
  <c r="F358" i="2"/>
  <c r="G358" i="2"/>
  <c r="E350" i="2"/>
  <c r="F350" i="2"/>
  <c r="G350" i="2"/>
  <c r="D350" i="2"/>
  <c r="G329" i="2"/>
  <c r="D329" i="2"/>
  <c r="E329" i="2"/>
  <c r="F329" i="2"/>
  <c r="F322" i="2"/>
  <c r="E322" i="2"/>
  <c r="F247" i="2"/>
  <c r="E247" i="2"/>
  <c r="D247" i="2"/>
  <c r="F217" i="2"/>
  <c r="E217" i="2"/>
  <c r="G217" i="2"/>
  <c r="D217" i="2"/>
  <c r="D186" i="2"/>
  <c r="F186" i="2"/>
  <c r="G180" i="2"/>
  <c r="F180" i="2"/>
  <c r="G132" i="2"/>
  <c r="D132" i="2"/>
  <c r="E132" i="2"/>
  <c r="F1218" i="2"/>
  <c r="D1218" i="2"/>
  <c r="D1216" i="2"/>
  <c r="F1216" i="2"/>
  <c r="E1196" i="2"/>
  <c r="G1196" i="2"/>
  <c r="D1184" i="2"/>
  <c r="E1184" i="2"/>
  <c r="E913" i="2"/>
  <c r="G913" i="2"/>
  <c r="F875" i="2"/>
  <c r="E875" i="2"/>
  <c r="E865" i="2"/>
  <c r="D865" i="2"/>
  <c r="F865" i="2"/>
  <c r="F853" i="2"/>
  <c r="G853" i="2"/>
  <c r="E833" i="2"/>
  <c r="F833" i="2"/>
  <c r="G833" i="2"/>
  <c r="F779" i="2"/>
  <c r="E779" i="2"/>
  <c r="E759" i="2"/>
  <c r="F759" i="2"/>
  <c r="E748" i="2"/>
  <c r="D748" i="2"/>
  <c r="F748" i="2"/>
  <c r="E732" i="2"/>
  <c r="G732" i="2"/>
  <c r="E681" i="2"/>
  <c r="F681" i="2"/>
  <c r="G681" i="2"/>
  <c r="F657" i="2"/>
  <c r="D657" i="2"/>
  <c r="F607" i="2"/>
  <c r="E607" i="2"/>
  <c r="D587" i="2"/>
  <c r="E587" i="2"/>
  <c r="E516" i="2"/>
  <c r="D516" i="2"/>
  <c r="F516" i="2"/>
  <c r="E460" i="2"/>
  <c r="F460" i="2"/>
  <c r="G460" i="2"/>
  <c r="F423" i="2"/>
  <c r="E423" i="2"/>
  <c r="G418" i="2"/>
  <c r="F418" i="2"/>
  <c r="E410" i="2"/>
  <c r="F410" i="2"/>
  <c r="G410" i="2"/>
  <c r="D378" i="2"/>
  <c r="E378" i="2"/>
  <c r="F359" i="2"/>
  <c r="D359" i="2"/>
  <c r="D315" i="2"/>
  <c r="F315" i="2"/>
  <c r="G315" i="2"/>
  <c r="F289" i="2"/>
  <c r="D289" i="2"/>
  <c r="F274" i="2"/>
  <c r="E274" i="2"/>
  <c r="E178" i="2"/>
  <c r="D178" i="2"/>
  <c r="F163" i="2"/>
  <c r="G163" i="2"/>
  <c r="E163" i="2"/>
  <c r="D133" i="2"/>
  <c r="E133" i="2"/>
  <c r="F133" i="2"/>
  <c r="G133" i="2"/>
  <c r="D125" i="2"/>
  <c r="E125" i="2"/>
  <c r="G125" i="2"/>
  <c r="D101" i="2"/>
  <c r="E101" i="2"/>
  <c r="D69" i="2"/>
  <c r="E69" i="2"/>
  <c r="F69" i="2"/>
  <c r="G69" i="2"/>
  <c r="D61" i="2"/>
  <c r="E61" i="2"/>
  <c r="G61" i="2"/>
  <c r="D53" i="2"/>
  <c r="F53" i="2"/>
  <c r="F1162" i="2"/>
  <c r="D1162" i="2"/>
  <c r="F1138" i="2"/>
  <c r="E1138" i="2"/>
  <c r="F931" i="2"/>
  <c r="E931" i="2"/>
  <c r="E881" i="2"/>
  <c r="F881" i="2"/>
  <c r="G881" i="2"/>
  <c r="D863" i="2"/>
  <c r="E863" i="2"/>
  <c r="D831" i="2"/>
  <c r="E831" i="2"/>
  <c r="F831" i="2"/>
  <c r="E817" i="2"/>
  <c r="G817" i="2"/>
  <c r="F805" i="2"/>
  <c r="G805" i="2"/>
  <c r="E785" i="2"/>
  <c r="F785" i="2"/>
  <c r="G785" i="2"/>
  <c r="F773" i="2"/>
  <c r="G773" i="2"/>
  <c r="E756" i="2"/>
  <c r="D756" i="2"/>
  <c r="F756" i="2"/>
  <c r="E740" i="2"/>
  <c r="G740" i="2"/>
  <c r="E716" i="2"/>
  <c r="G716" i="2"/>
  <c r="F679" i="2"/>
  <c r="G679" i="2"/>
  <c r="F618" i="2"/>
  <c r="D618" i="2"/>
  <c r="E618" i="2"/>
  <c r="F615" i="2"/>
  <c r="E615" i="2"/>
  <c r="E481" i="2"/>
  <c r="D481" i="2"/>
  <c r="E470" i="2"/>
  <c r="D470" i="2"/>
  <c r="E466" i="2"/>
  <c r="G466" i="2"/>
  <c r="G408" i="2"/>
  <c r="D408" i="2"/>
  <c r="E408" i="2"/>
  <c r="E324" i="2"/>
  <c r="E241" i="2"/>
  <c r="D241" i="2"/>
  <c r="D237" i="2"/>
  <c r="G237" i="2"/>
  <c r="E237" i="2"/>
  <c r="G232" i="2"/>
  <c r="D232" i="2"/>
  <c r="E211" i="2"/>
  <c r="G211" i="2"/>
  <c r="F179" i="2"/>
  <c r="G179" i="2"/>
  <c r="D179" i="2"/>
  <c r="E179" i="2"/>
  <c r="G176" i="2"/>
  <c r="D176" i="2"/>
  <c r="F176" i="2"/>
  <c r="G512" i="2"/>
  <c r="E512" i="2"/>
  <c r="F512" i="2"/>
  <c r="G504" i="2"/>
  <c r="D504" i="2"/>
  <c r="G432" i="2"/>
  <c r="F432" i="2"/>
  <c r="F351" i="2"/>
  <c r="D351" i="2"/>
  <c r="E351" i="2"/>
  <c r="G351" i="2"/>
  <c r="D293" i="2"/>
  <c r="F293" i="2"/>
  <c r="E293" i="2"/>
  <c r="F287" i="2"/>
  <c r="E287" i="2"/>
  <c r="E220" i="2"/>
  <c r="F220" i="2"/>
  <c r="G220" i="2"/>
  <c r="F215" i="2"/>
  <c r="G215" i="2"/>
  <c r="D201" i="2"/>
  <c r="E201" i="2"/>
  <c r="F201" i="2"/>
  <c r="D149" i="2"/>
  <c r="E149" i="2"/>
  <c r="F50" i="2"/>
  <c r="D50" i="2"/>
  <c r="E50" i="2"/>
  <c r="D38" i="2"/>
  <c r="F38" i="2"/>
  <c r="G38" i="2"/>
  <c r="F1213" i="2"/>
  <c r="E1213" i="2"/>
  <c r="F1194" i="2"/>
  <c r="G1194" i="2"/>
  <c r="E1180" i="2"/>
  <c r="F1180" i="2"/>
  <c r="F1178" i="2"/>
  <c r="G1178" i="2"/>
  <c r="E1105" i="2"/>
  <c r="G1105" i="2"/>
  <c r="E1089" i="2"/>
  <c r="D1089" i="2"/>
  <c r="E1065" i="2"/>
  <c r="F1065" i="2"/>
  <c r="F1034" i="2"/>
  <c r="D1034" i="2"/>
  <c r="G955" i="2"/>
  <c r="D955" i="2"/>
  <c r="E953" i="2"/>
  <c r="F953" i="2"/>
  <c r="F951" i="2"/>
  <c r="G951" i="2"/>
  <c r="F895" i="2"/>
  <c r="D895" i="2"/>
  <c r="E895" i="2"/>
  <c r="E873" i="2"/>
  <c r="F873" i="2"/>
  <c r="G873" i="2"/>
  <c r="F861" i="2"/>
  <c r="G861" i="2"/>
  <c r="F843" i="2"/>
  <c r="E843" i="2"/>
  <c r="E823" i="2"/>
  <c r="F823" i="2"/>
  <c r="E809" i="2"/>
  <c r="G809" i="2"/>
  <c r="E777" i="2"/>
  <c r="F777" i="2"/>
  <c r="G777" i="2"/>
  <c r="D734" i="2"/>
  <c r="E734" i="2"/>
  <c r="D722" i="2"/>
  <c r="E722" i="2"/>
  <c r="E710" i="2"/>
  <c r="F710" i="2"/>
  <c r="E622" i="2"/>
  <c r="D622" i="2"/>
  <c r="F610" i="2"/>
  <c r="D610" i="2"/>
  <c r="E524" i="2"/>
  <c r="F524" i="2"/>
  <c r="G524" i="2"/>
  <c r="F492" i="2"/>
  <c r="D492" i="2"/>
  <c r="E492" i="2"/>
  <c r="G448" i="2"/>
  <c r="F448" i="2"/>
  <c r="E436" i="2"/>
  <c r="D436" i="2"/>
  <c r="F395" i="2"/>
  <c r="G395" i="2"/>
  <c r="G392" i="2"/>
  <c r="E392" i="2"/>
  <c r="E364" i="2"/>
  <c r="D364" i="2"/>
  <c r="F281" i="2"/>
  <c r="D281" i="2"/>
  <c r="E281" i="2"/>
  <c r="D253" i="2"/>
  <c r="G253" i="2"/>
  <c r="F236" i="2"/>
  <c r="E236" i="2"/>
  <c r="G84" i="2"/>
  <c r="D84" i="2"/>
  <c r="E84" i="2"/>
  <c r="D40" i="2"/>
  <c r="G40" i="2"/>
  <c r="E40" i="2"/>
  <c r="G35" i="2"/>
  <c r="D35" i="2"/>
  <c r="D400" i="2"/>
  <c r="G344" i="2"/>
  <c r="E344" i="2"/>
  <c r="D342" i="2"/>
  <c r="F319" i="2"/>
  <c r="E319" i="2"/>
  <c r="G314" i="2"/>
  <c r="E314" i="2"/>
  <c r="E294" i="2"/>
  <c r="F294" i="2"/>
  <c r="F252" i="2"/>
  <c r="D252" i="2"/>
  <c r="D245" i="2"/>
  <c r="F245" i="2"/>
  <c r="D223" i="2"/>
  <c r="E158" i="2"/>
  <c r="F158" i="2"/>
  <c r="E147" i="2"/>
  <c r="G116" i="2"/>
  <c r="D116" i="2"/>
  <c r="E116" i="2"/>
  <c r="D93" i="2"/>
  <c r="E93" i="2"/>
  <c r="E54" i="2"/>
  <c r="F52" i="2"/>
  <c r="G52" i="2"/>
  <c r="E417" i="2"/>
  <c r="D417" i="2"/>
  <c r="G328" i="2"/>
  <c r="D328" i="2"/>
  <c r="D309" i="2"/>
  <c r="G309" i="2"/>
  <c r="E296" i="2"/>
  <c r="D296" i="2"/>
  <c r="F279" i="2"/>
  <c r="D279" i="2"/>
  <c r="E268" i="2"/>
  <c r="D268" i="2"/>
  <c r="G192" i="2"/>
  <c r="D192" i="2"/>
  <c r="E182" i="2"/>
  <c r="D182" i="2"/>
  <c r="D177" i="2"/>
  <c r="F177" i="2"/>
  <c r="G171" i="2"/>
  <c r="D171" i="2"/>
  <c r="E150" i="2"/>
  <c r="D150" i="2"/>
  <c r="G108" i="2"/>
  <c r="D108" i="2"/>
  <c r="E108" i="2"/>
  <c r="D85" i="2"/>
  <c r="E85" i="2"/>
  <c r="G313" i="2"/>
  <c r="G276" i="2"/>
  <c r="F257" i="2"/>
  <c r="G226" i="2"/>
  <c r="G175" i="2"/>
  <c r="G2828" i="2"/>
  <c r="E2828" i="2"/>
  <c r="D2828" i="2"/>
  <c r="F2828" i="2"/>
  <c r="F1604" i="2"/>
  <c r="G1604" i="2"/>
  <c r="D1604" i="2"/>
  <c r="E1604" i="2"/>
  <c r="F1564" i="2"/>
  <c r="G1564" i="2"/>
  <c r="D1564" i="2"/>
  <c r="E1564" i="2"/>
  <c r="F1348" i="2"/>
  <c r="G1348" i="2"/>
  <c r="D1348" i="2"/>
  <c r="E1348" i="2"/>
  <c r="D1341" i="2"/>
  <c r="E1341" i="2"/>
  <c r="F1341" i="2"/>
  <c r="G1341" i="2"/>
  <c r="E2786" i="2"/>
  <c r="F2786" i="2"/>
  <c r="G2786" i="2"/>
  <c r="D2786" i="2"/>
  <c r="E1678" i="2"/>
  <c r="D1678" i="2"/>
  <c r="F1678" i="2"/>
  <c r="G1678" i="2"/>
  <c r="D968" i="2"/>
  <c r="E968" i="2"/>
  <c r="F968" i="2"/>
  <c r="G968" i="2"/>
  <c r="F933" i="2"/>
  <c r="G933" i="2"/>
  <c r="D933" i="2"/>
  <c r="E933" i="2"/>
  <c r="D420" i="2"/>
  <c r="E420" i="2"/>
  <c r="F420" i="2"/>
  <c r="G420" i="2"/>
  <c r="F407" i="2"/>
  <c r="D407" i="2"/>
  <c r="E407" i="2"/>
  <c r="G407" i="2"/>
  <c r="D269" i="2"/>
  <c r="E269" i="2"/>
  <c r="G269" i="2"/>
  <c r="F269" i="2"/>
  <c r="F231" i="2"/>
  <c r="D231" i="2"/>
  <c r="E231" i="2"/>
  <c r="G231" i="2"/>
  <c r="G224" i="2"/>
  <c r="D224" i="2"/>
  <c r="E224" i="2"/>
  <c r="F224" i="2"/>
  <c r="F2220" i="2"/>
  <c r="E2220" i="2"/>
  <c r="G2220" i="2"/>
  <c r="D2220" i="2"/>
  <c r="D1885" i="2"/>
  <c r="E1885" i="2"/>
  <c r="F1885" i="2"/>
  <c r="G1885" i="2"/>
  <c r="D1489" i="2"/>
  <c r="E1489" i="2"/>
  <c r="F1489" i="2"/>
  <c r="G1489" i="2"/>
  <c r="F471" i="2"/>
  <c r="D471" i="2"/>
  <c r="E471" i="2"/>
  <c r="G471" i="2"/>
  <c r="D377" i="2"/>
  <c r="E377" i="2"/>
  <c r="F377" i="2"/>
  <c r="G377" i="2"/>
  <c r="D229" i="2"/>
  <c r="E229" i="2"/>
  <c r="F229" i="2"/>
  <c r="G229" i="2"/>
  <c r="D36" i="2"/>
  <c r="E36" i="2"/>
  <c r="F36" i="2"/>
  <c r="G36" i="2"/>
  <c r="F2319" i="2"/>
  <c r="E2319" i="2"/>
  <c r="G2319" i="2"/>
  <c r="D2319" i="2"/>
  <c r="E1782" i="2"/>
  <c r="D1782" i="2"/>
  <c r="F1782" i="2"/>
  <c r="G1782" i="2"/>
  <c r="F2503" i="2"/>
  <c r="D2503" i="2"/>
  <c r="E2503" i="2"/>
  <c r="G2503" i="2"/>
  <c r="D2461" i="2"/>
  <c r="G2461" i="2"/>
  <c r="F2461" i="2"/>
  <c r="E2461" i="2"/>
  <c r="D2356" i="2"/>
  <c r="E2356" i="2"/>
  <c r="G2356" i="2"/>
  <c r="F2356" i="2"/>
  <c r="G1924" i="2"/>
  <c r="D1924" i="2"/>
  <c r="F1924" i="2"/>
  <c r="E1924" i="2"/>
  <c r="F1692" i="2"/>
  <c r="G1692" i="2"/>
  <c r="D1692" i="2"/>
  <c r="E1692" i="2"/>
  <c r="E1606" i="2"/>
  <c r="G1606" i="2"/>
  <c r="D1606" i="2"/>
  <c r="F1606" i="2"/>
  <c r="D1381" i="2"/>
  <c r="E1381" i="2"/>
  <c r="F1381" i="2"/>
  <c r="G1381" i="2"/>
  <c r="F356" i="2"/>
  <c r="G356" i="2"/>
  <c r="D356" i="2"/>
  <c r="E356" i="2"/>
  <c r="F225" i="2"/>
  <c r="G225" i="2"/>
  <c r="D225" i="2"/>
  <c r="E225" i="2"/>
  <c r="G172" i="2"/>
  <c r="D172" i="2"/>
  <c r="E172" i="2"/>
  <c r="F172" i="2"/>
  <c r="F2779" i="2"/>
  <c r="G2779" i="2"/>
  <c r="D2779" i="2"/>
  <c r="E2779" i="2"/>
  <c r="G2614" i="2"/>
  <c r="D2614" i="2"/>
  <c r="F2614" i="2"/>
  <c r="E2614" i="2"/>
  <c r="F1436" i="2"/>
  <c r="G1436" i="2"/>
  <c r="D1436" i="2"/>
  <c r="E1436" i="2"/>
  <c r="D984" i="2"/>
  <c r="G984" i="2"/>
  <c r="E984" i="2"/>
  <c r="E940" i="2"/>
  <c r="D940" i="2"/>
  <c r="F940" i="2"/>
  <c r="G940" i="2"/>
  <c r="E2754" i="2"/>
  <c r="F2754" i="2"/>
  <c r="G2754" i="2"/>
  <c r="D2754" i="2"/>
  <c r="F2704" i="2"/>
  <c r="E2704" i="2"/>
  <c r="D2704" i="2"/>
  <c r="G2704" i="2"/>
  <c r="F2688" i="2"/>
  <c r="E2688" i="2"/>
  <c r="G2688" i="2"/>
  <c r="D2688" i="2"/>
  <c r="G2476" i="2"/>
  <c r="D2476" i="2"/>
  <c r="F2476" i="2"/>
  <c r="E2476" i="2"/>
  <c r="G2646" i="2"/>
  <c r="D2646" i="2"/>
  <c r="E2646" i="2"/>
  <c r="F2646" i="2"/>
  <c r="D2562" i="2"/>
  <c r="F2562" i="2"/>
  <c r="E2562" i="2"/>
  <c r="G2562" i="2"/>
  <c r="D2670" i="2"/>
  <c r="F2670" i="2"/>
  <c r="E2670" i="2"/>
  <c r="G2670" i="2"/>
  <c r="G2654" i="2"/>
  <c r="D2654" i="2"/>
  <c r="F2654" i="2"/>
  <c r="E2654" i="2"/>
  <c r="D2594" i="2"/>
  <c r="E2594" i="2"/>
  <c r="F2594" i="2"/>
  <c r="G2594" i="2"/>
  <c r="F2573" i="2"/>
  <c r="G2573" i="2"/>
  <c r="D2573" i="2"/>
  <c r="E2573" i="2"/>
  <c r="F2819" i="2"/>
  <c r="D2819" i="2"/>
  <c r="E2819" i="2"/>
  <c r="G2819" i="2"/>
  <c r="E2810" i="2"/>
  <c r="G2810" i="2"/>
  <c r="D2810" i="2"/>
  <c r="F2810" i="2"/>
  <c r="E2808" i="2"/>
  <c r="G2808" i="2"/>
  <c r="D2808" i="2"/>
  <c r="G2788" i="2"/>
  <c r="E2788" i="2"/>
  <c r="D2788" i="2"/>
  <c r="F2788" i="2"/>
  <c r="F2733" i="2"/>
  <c r="G2733" i="2"/>
  <c r="D2733" i="2"/>
  <c r="E2733" i="2"/>
  <c r="D2627" i="2"/>
  <c r="F2627" i="2"/>
  <c r="E2627" i="2"/>
  <c r="G2627" i="2"/>
  <c r="E2623" i="2"/>
  <c r="G2623" i="2"/>
  <c r="D2623" i="2"/>
  <c r="F2623" i="2"/>
  <c r="D2169" i="2"/>
  <c r="E2169" i="2"/>
  <c r="F2169" i="2"/>
  <c r="G2169" i="2"/>
  <c r="F2079" i="2"/>
  <c r="D2079" i="2"/>
  <c r="E2079" i="2"/>
  <c r="G2079" i="2"/>
  <c r="G2002" i="2"/>
  <c r="D2002" i="2"/>
  <c r="E2002" i="2"/>
  <c r="F2002" i="2"/>
  <c r="D1981" i="2"/>
  <c r="E1981" i="2"/>
  <c r="F1981" i="2"/>
  <c r="G1981" i="2"/>
  <c r="F2565" i="2"/>
  <c r="G2565" i="2"/>
  <c r="D2565" i="2"/>
  <c r="E2565" i="2"/>
  <c r="E2481" i="2"/>
  <c r="F2481" i="2"/>
  <c r="G2481" i="2"/>
  <c r="D2481" i="2"/>
  <c r="F2479" i="2"/>
  <c r="D2479" i="2"/>
  <c r="E2479" i="2"/>
  <c r="G2479" i="2"/>
  <c r="E2452" i="2"/>
  <c r="F2452" i="2"/>
  <c r="D2452" i="2"/>
  <c r="G2452" i="2"/>
  <c r="F2436" i="2"/>
  <c r="G2436" i="2"/>
  <c r="E2436" i="2"/>
  <c r="D2436" i="2"/>
  <c r="D2385" i="2"/>
  <c r="E2385" i="2"/>
  <c r="G2385" i="2"/>
  <c r="F2385" i="2"/>
  <c r="D2341" i="2"/>
  <c r="E2341" i="2"/>
  <c r="G2341" i="2"/>
  <c r="F2341" i="2"/>
  <c r="E2324" i="2"/>
  <c r="F2324" i="2"/>
  <c r="D2324" i="2"/>
  <c r="G2324" i="2"/>
  <c r="D2124" i="2"/>
  <c r="E2124" i="2"/>
  <c r="F2124" i="2"/>
  <c r="G2124" i="2"/>
  <c r="E1894" i="2"/>
  <c r="G1894" i="2"/>
  <c r="F1894" i="2"/>
  <c r="D1894" i="2"/>
  <c r="E2816" i="2"/>
  <c r="D2816" i="2"/>
  <c r="F2816" i="2"/>
  <c r="G2816" i="2"/>
  <c r="E2722" i="2"/>
  <c r="F2722" i="2"/>
  <c r="G2722" i="2"/>
  <c r="D2722" i="2"/>
  <c r="G2642" i="2"/>
  <c r="E2642" i="2"/>
  <c r="D2642" i="2"/>
  <c r="F2642" i="2"/>
  <c r="F2640" i="2"/>
  <c r="D2640" i="2"/>
  <c r="E2640" i="2"/>
  <c r="G2640" i="2"/>
  <c r="G2496" i="2"/>
  <c r="E2496" i="2"/>
  <c r="F2496" i="2"/>
  <c r="D2496" i="2"/>
  <c r="D2420" i="2"/>
  <c r="E2420" i="2"/>
  <c r="G2420" i="2"/>
  <c r="F2420" i="2"/>
  <c r="D2349" i="2"/>
  <c r="F2349" i="2"/>
  <c r="E2349" i="2"/>
  <c r="G2349" i="2"/>
  <c r="E2214" i="2"/>
  <c r="D2214" i="2"/>
  <c r="F2214" i="2"/>
  <c r="G2214" i="2"/>
  <c r="E2198" i="2"/>
  <c r="G2198" i="2"/>
  <c r="D2198" i="2"/>
  <c r="F2198" i="2"/>
  <c r="E2832" i="2"/>
  <c r="D2832" i="2"/>
  <c r="F2832" i="2"/>
  <c r="G2832" i="2"/>
  <c r="G2822" i="2"/>
  <c r="D2822" i="2"/>
  <c r="E2822" i="2"/>
  <c r="F2822" i="2"/>
  <c r="D2702" i="2"/>
  <c r="E2702" i="2"/>
  <c r="F2702" i="2"/>
  <c r="F2669" i="2"/>
  <c r="G2669" i="2"/>
  <c r="D2669" i="2"/>
  <c r="E2669" i="2"/>
  <c r="D2508" i="2"/>
  <c r="F2508" i="2"/>
  <c r="E2508" i="2"/>
  <c r="G2508" i="2"/>
  <c r="E2246" i="2"/>
  <c r="F2246" i="2"/>
  <c r="D2246" i="2"/>
  <c r="G2246" i="2"/>
  <c r="D2800" i="2"/>
  <c r="E2800" i="2"/>
  <c r="F2800" i="2"/>
  <c r="D2768" i="2"/>
  <c r="E2768" i="2"/>
  <c r="F2768" i="2"/>
  <c r="G2768" i="2"/>
  <c r="F2763" i="2"/>
  <c r="G2763" i="2"/>
  <c r="D2763" i="2"/>
  <c r="E2763" i="2"/>
  <c r="G2737" i="2"/>
  <c r="E2737" i="2"/>
  <c r="F2737" i="2"/>
  <c r="D2737" i="2"/>
  <c r="E2626" i="2"/>
  <c r="F2626" i="2"/>
  <c r="G2626" i="2"/>
  <c r="D2626" i="2"/>
  <c r="G2582" i="2"/>
  <c r="D2582" i="2"/>
  <c r="E2582" i="2"/>
  <c r="F2582" i="2"/>
  <c r="D2370" i="2"/>
  <c r="E2370" i="2"/>
  <c r="G2370" i="2"/>
  <c r="F2370" i="2"/>
  <c r="F2252" i="2"/>
  <c r="D2252" i="2"/>
  <c r="E2252" i="2"/>
  <c r="G2252" i="2"/>
  <c r="F2247" i="2"/>
  <c r="D2247" i="2"/>
  <c r="G2247" i="2"/>
  <c r="E2247" i="2"/>
  <c r="D2178" i="2"/>
  <c r="E2178" i="2"/>
  <c r="F2178" i="2"/>
  <c r="E2086" i="2"/>
  <c r="G2086" i="2"/>
  <c r="F2086" i="2"/>
  <c r="D2086" i="2"/>
  <c r="F1764" i="2"/>
  <c r="G1764" i="2"/>
  <c r="D1764" i="2"/>
  <c r="E1764" i="2"/>
  <c r="D1657" i="2"/>
  <c r="E1657" i="2"/>
  <c r="F1657" i="2"/>
  <c r="G1657" i="2"/>
  <c r="F2787" i="2"/>
  <c r="G2787" i="2"/>
  <c r="D2787" i="2"/>
  <c r="E2787" i="2"/>
  <c r="D2776" i="2"/>
  <c r="E2776" i="2"/>
  <c r="F2776" i="2"/>
  <c r="G2776" i="2"/>
  <c r="E2719" i="2"/>
  <c r="F2719" i="2"/>
  <c r="D2719" i="2"/>
  <c r="G2719" i="2"/>
  <c r="G2709" i="2"/>
  <c r="E2709" i="2"/>
  <c r="D2709" i="2"/>
  <c r="D2571" i="2"/>
  <c r="E2571" i="2"/>
  <c r="G2571" i="2"/>
  <c r="E2567" i="2"/>
  <c r="F2567" i="2"/>
  <c r="G2567" i="2"/>
  <c r="D2567" i="2"/>
  <c r="F2525" i="2"/>
  <c r="G2525" i="2"/>
  <c r="E2525" i="2"/>
  <c r="D2525" i="2"/>
  <c r="D2397" i="2"/>
  <c r="G2397" i="2"/>
  <c r="F2397" i="2"/>
  <c r="E2397" i="2"/>
  <c r="F2311" i="2"/>
  <c r="D2311" i="2"/>
  <c r="G2311" i="2"/>
  <c r="E2311" i="2"/>
  <c r="F2287" i="2"/>
  <c r="E2287" i="2"/>
  <c r="D2287" i="2"/>
  <c r="G2287" i="2"/>
  <c r="D1932" i="2"/>
  <c r="E1932" i="2"/>
  <c r="F1932" i="2"/>
  <c r="G1932" i="2"/>
  <c r="E1798" i="2"/>
  <c r="G1798" i="2"/>
  <c r="D1798" i="2"/>
  <c r="F1798" i="2"/>
  <c r="F1756" i="2"/>
  <c r="G1756" i="2"/>
  <c r="D1756" i="2"/>
  <c r="E1756" i="2"/>
  <c r="E1710" i="2"/>
  <c r="D1710" i="2"/>
  <c r="G1710" i="2"/>
  <c r="F1710" i="2"/>
  <c r="G2820" i="2"/>
  <c r="E2820" i="2"/>
  <c r="D2820" i="2"/>
  <c r="F2811" i="2"/>
  <c r="D2811" i="2"/>
  <c r="E2794" i="2"/>
  <c r="F2794" i="2"/>
  <c r="G2794" i="2"/>
  <c r="D2794" i="2"/>
  <c r="G2780" i="2"/>
  <c r="E2780" i="2"/>
  <c r="D2780" i="2"/>
  <c r="F2780" i="2"/>
  <c r="F2755" i="2"/>
  <c r="G2755" i="2"/>
  <c r="D2755" i="2"/>
  <c r="E2755" i="2"/>
  <c r="G2723" i="2"/>
  <c r="E2723" i="2"/>
  <c r="D2723" i="2"/>
  <c r="F2723" i="2"/>
  <c r="F2683" i="2"/>
  <c r="G2683" i="2"/>
  <c r="D2683" i="2"/>
  <c r="E2615" i="2"/>
  <c r="D2615" i="2"/>
  <c r="F2615" i="2"/>
  <c r="G2615" i="2"/>
  <c r="G2534" i="2"/>
  <c r="D2534" i="2"/>
  <c r="F2534" i="2"/>
  <c r="E2534" i="2"/>
  <c r="F2431" i="2"/>
  <c r="G2431" i="2"/>
  <c r="D2431" i="2"/>
  <c r="E2431" i="2"/>
  <c r="F2375" i="2"/>
  <c r="D2375" i="2"/>
  <c r="G2375" i="2"/>
  <c r="E2070" i="2"/>
  <c r="D2070" i="2"/>
  <c r="F2070" i="2"/>
  <c r="G2070" i="2"/>
  <c r="D2037" i="2"/>
  <c r="G2037" i="2"/>
  <c r="F2037" i="2"/>
  <c r="E2037" i="2"/>
  <c r="D1961" i="2"/>
  <c r="E1961" i="2"/>
  <c r="F1961" i="2"/>
  <c r="G1961" i="2"/>
  <c r="D1868" i="2"/>
  <c r="E1868" i="2"/>
  <c r="F1868" i="2"/>
  <c r="G1868" i="2"/>
  <c r="G2814" i="2"/>
  <c r="D2814" i="2"/>
  <c r="D2792" i="2"/>
  <c r="E2792" i="2"/>
  <c r="D2718" i="2"/>
  <c r="F2718" i="2"/>
  <c r="G2718" i="2"/>
  <c r="E2718" i="2"/>
  <c r="E2693" i="2"/>
  <c r="F2693" i="2"/>
  <c r="G2693" i="2"/>
  <c r="D2693" i="2"/>
  <c r="G2464" i="2"/>
  <c r="D2464" i="2"/>
  <c r="E2464" i="2"/>
  <c r="F2464" i="2"/>
  <c r="D2381" i="2"/>
  <c r="E2381" i="2"/>
  <c r="F2381" i="2"/>
  <c r="G2381" i="2"/>
  <c r="E2310" i="2"/>
  <c r="F2310" i="2"/>
  <c r="D2310" i="2"/>
  <c r="G2310" i="2"/>
  <c r="E2278" i="2"/>
  <c r="D2278" i="2"/>
  <c r="F2278" i="2"/>
  <c r="G2278" i="2"/>
  <c r="G2120" i="2"/>
  <c r="F2120" i="2"/>
  <c r="D2120" i="2"/>
  <c r="E2120" i="2"/>
  <c r="F2041" i="2"/>
  <c r="G2041" i="2"/>
  <c r="D2041" i="2"/>
  <c r="E2041" i="2"/>
  <c r="D1906" i="2"/>
  <c r="E1906" i="2"/>
  <c r="G1906" i="2"/>
  <c r="E1902" i="2"/>
  <c r="D1902" i="2"/>
  <c r="F1902" i="2"/>
  <c r="G1902" i="2"/>
  <c r="E2826" i="2"/>
  <c r="G2826" i="2"/>
  <c r="F2824" i="2"/>
  <c r="G2804" i="2"/>
  <c r="E2804" i="2"/>
  <c r="E2802" i="2"/>
  <c r="F2802" i="2"/>
  <c r="G2802" i="2"/>
  <c r="G2796" i="2"/>
  <c r="E2796" i="2"/>
  <c r="D2784" i="2"/>
  <c r="E2784" i="2"/>
  <c r="F2771" i="2"/>
  <c r="G2771" i="2"/>
  <c r="D2771" i="2"/>
  <c r="F2747" i="2"/>
  <c r="G2747" i="2"/>
  <c r="D2747" i="2"/>
  <c r="D2706" i="2"/>
  <c r="E2706" i="2"/>
  <c r="F2698" i="2"/>
  <c r="G2698" i="2"/>
  <c r="D2698" i="2"/>
  <c r="G2673" i="2"/>
  <c r="E2673" i="2"/>
  <c r="F2673" i="2"/>
  <c r="E2663" i="2"/>
  <c r="D2663" i="2"/>
  <c r="F2663" i="2"/>
  <c r="F2661" i="2"/>
  <c r="G2661" i="2"/>
  <c r="D2661" i="2"/>
  <c r="F2656" i="2"/>
  <c r="E2656" i="2"/>
  <c r="G2656" i="2"/>
  <c r="G2638" i="2"/>
  <c r="D2638" i="2"/>
  <c r="F2638" i="2"/>
  <c r="E2551" i="2"/>
  <c r="D2551" i="2"/>
  <c r="F2551" i="2"/>
  <c r="D2530" i="2"/>
  <c r="E2530" i="2"/>
  <c r="F2530" i="2"/>
  <c r="E2510" i="2"/>
  <c r="G2510" i="2"/>
  <c r="F2510" i="2"/>
  <c r="D2498" i="2"/>
  <c r="E2498" i="2"/>
  <c r="G2498" i="2"/>
  <c r="D2434" i="2"/>
  <c r="E2434" i="2"/>
  <c r="G2434" i="2"/>
  <c r="D2413" i="2"/>
  <c r="F2413" i="2"/>
  <c r="E2413" i="2"/>
  <c r="D2405" i="2"/>
  <c r="E2405" i="2"/>
  <c r="G2405" i="2"/>
  <c r="D2321" i="2"/>
  <c r="E2321" i="2"/>
  <c r="G2321" i="2"/>
  <c r="D2317" i="2"/>
  <c r="E2317" i="2"/>
  <c r="F2317" i="2"/>
  <c r="F2308" i="2"/>
  <c r="D2308" i="2"/>
  <c r="G2308" i="2"/>
  <c r="E2308" i="2"/>
  <c r="E2270" i="2"/>
  <c r="D2270" i="2"/>
  <c r="G2270" i="2"/>
  <c r="F2268" i="2"/>
  <c r="G2268" i="2"/>
  <c r="D2268" i="2"/>
  <c r="G2237" i="2"/>
  <c r="D2237" i="2"/>
  <c r="E2237" i="2"/>
  <c r="F2237" i="2"/>
  <c r="D2225" i="2"/>
  <c r="E2225" i="2"/>
  <c r="G2225" i="2"/>
  <c r="D2193" i="2"/>
  <c r="F2193" i="2"/>
  <c r="G2193" i="2"/>
  <c r="G2032" i="2"/>
  <c r="D2032" i="2"/>
  <c r="E2032" i="2"/>
  <c r="E2030" i="2"/>
  <c r="D2030" i="2"/>
  <c r="F2030" i="2"/>
  <c r="G2030" i="2"/>
  <c r="F1943" i="2"/>
  <c r="G1943" i="2"/>
  <c r="D1943" i="2"/>
  <c r="E1943" i="2"/>
  <c r="D1909" i="2"/>
  <c r="G1909" i="2"/>
  <c r="E1909" i="2"/>
  <c r="F1909" i="2"/>
  <c r="D1842" i="2"/>
  <c r="E1842" i="2"/>
  <c r="F1842" i="2"/>
  <c r="G1842" i="2"/>
  <c r="D1706" i="2"/>
  <c r="E1706" i="2"/>
  <c r="F1706" i="2"/>
  <c r="G1706" i="2"/>
  <c r="D1425" i="2"/>
  <c r="E1425" i="2"/>
  <c r="F1425" i="2"/>
  <c r="G1425" i="2"/>
  <c r="F2827" i="2"/>
  <c r="D2827" i="2"/>
  <c r="E2818" i="2"/>
  <c r="G2818" i="2"/>
  <c r="F2795" i="2"/>
  <c r="G2795" i="2"/>
  <c r="D2795" i="2"/>
  <c r="E2762" i="2"/>
  <c r="F2762" i="2"/>
  <c r="G2762" i="2"/>
  <c r="G2756" i="2"/>
  <c r="E2756" i="2"/>
  <c r="E2743" i="2"/>
  <c r="G2743" i="2"/>
  <c r="D2743" i="2"/>
  <c r="F2736" i="2"/>
  <c r="D2736" i="2"/>
  <c r="E2736" i="2"/>
  <c r="D2694" i="2"/>
  <c r="G2694" i="2"/>
  <c r="E2694" i="2"/>
  <c r="D2691" i="2"/>
  <c r="E2691" i="2"/>
  <c r="E2687" i="2"/>
  <c r="D2687" i="2"/>
  <c r="F2687" i="2"/>
  <c r="D2659" i="2"/>
  <c r="E2659" i="2"/>
  <c r="F2659" i="2"/>
  <c r="F2634" i="2"/>
  <c r="G2634" i="2"/>
  <c r="D2634" i="2"/>
  <c r="E2631" i="2"/>
  <c r="F2631" i="2"/>
  <c r="E2607" i="2"/>
  <c r="G2607" i="2"/>
  <c r="D2607" i="2"/>
  <c r="F2605" i="2"/>
  <c r="G2605" i="2"/>
  <c r="E2605" i="2"/>
  <c r="G2550" i="2"/>
  <c r="D2550" i="2"/>
  <c r="F2550" i="2"/>
  <c r="D2513" i="2"/>
  <c r="E2513" i="2"/>
  <c r="F2513" i="2"/>
  <c r="E2466" i="2"/>
  <c r="G2466" i="2"/>
  <c r="D2466" i="2"/>
  <c r="F2439" i="2"/>
  <c r="D2439" i="2"/>
  <c r="G2439" i="2"/>
  <c r="F2383" i="2"/>
  <c r="E2383" i="2"/>
  <c r="G2383" i="2"/>
  <c r="F2337" i="2"/>
  <c r="G2337" i="2"/>
  <c r="E2337" i="2"/>
  <c r="D2306" i="2"/>
  <c r="F2306" i="2"/>
  <c r="G2306" i="2"/>
  <c r="D2242" i="2"/>
  <c r="F2242" i="2"/>
  <c r="E2242" i="2"/>
  <c r="D2210" i="2"/>
  <c r="E2210" i="2"/>
  <c r="F2210" i="2"/>
  <c r="G2210" i="2"/>
  <c r="F2090" i="2"/>
  <c r="G2090" i="2"/>
  <c r="D2090" i="2"/>
  <c r="E2090" i="2"/>
  <c r="F2071" i="2"/>
  <c r="G2071" i="2"/>
  <c r="E2071" i="2"/>
  <c r="D2071" i="2"/>
  <c r="D2045" i="2"/>
  <c r="E2045" i="2"/>
  <c r="F2045" i="2"/>
  <c r="G2000" i="2"/>
  <c r="D2000" i="2"/>
  <c r="E2000" i="2"/>
  <c r="G1928" i="2"/>
  <c r="F1928" i="2"/>
  <c r="D1928" i="2"/>
  <c r="E1928" i="2"/>
  <c r="D1882" i="2"/>
  <c r="E1882" i="2"/>
  <c r="F1882" i="2"/>
  <c r="G1882" i="2"/>
  <c r="E1614" i="2"/>
  <c r="D1614" i="2"/>
  <c r="F1614" i="2"/>
  <c r="G1614" i="2"/>
  <c r="G1589" i="2"/>
  <c r="D1589" i="2"/>
  <c r="E1589" i="2"/>
  <c r="F1589" i="2"/>
  <c r="G1565" i="2"/>
  <c r="D1565" i="2"/>
  <c r="E1565" i="2"/>
  <c r="F1565" i="2"/>
  <c r="F1540" i="2"/>
  <c r="G1540" i="2"/>
  <c r="D1540" i="2"/>
  <c r="F1500" i="2"/>
  <c r="G1500" i="2"/>
  <c r="D1500" i="2"/>
  <c r="E1500" i="2"/>
  <c r="D1498" i="2"/>
  <c r="E1498" i="2"/>
  <c r="F1498" i="2"/>
  <c r="G1498" i="2"/>
  <c r="F1333" i="2"/>
  <c r="G1333" i="2"/>
  <c r="D1333" i="2"/>
  <c r="E1333" i="2"/>
  <c r="D1320" i="2"/>
  <c r="E1320" i="2"/>
  <c r="F1320" i="2"/>
  <c r="G1320" i="2"/>
  <c r="G1309" i="2"/>
  <c r="D1309" i="2"/>
  <c r="E1309" i="2"/>
  <c r="F1309" i="2"/>
  <c r="E1265" i="2"/>
  <c r="G1265" i="2"/>
  <c r="D1265" i="2"/>
  <c r="F1265" i="2"/>
  <c r="G999" i="2"/>
  <c r="D999" i="2"/>
  <c r="E999" i="2"/>
  <c r="F999" i="2"/>
  <c r="G755" i="2"/>
  <c r="D755" i="2"/>
  <c r="E755" i="2"/>
  <c r="F755" i="2"/>
  <c r="F2803" i="2"/>
  <c r="D2803" i="2"/>
  <c r="E2770" i="2"/>
  <c r="F2770" i="2"/>
  <c r="G2770" i="2"/>
  <c r="G2764" i="2"/>
  <c r="E2764" i="2"/>
  <c r="D2752" i="2"/>
  <c r="E2752" i="2"/>
  <c r="D2741" i="2"/>
  <c r="E2741" i="2"/>
  <c r="G2738" i="2"/>
  <c r="E2738" i="2"/>
  <c r="F2728" i="2"/>
  <c r="G2728" i="2"/>
  <c r="D2728" i="2"/>
  <c r="E2707" i="2"/>
  <c r="F2707" i="2"/>
  <c r="G2707" i="2"/>
  <c r="G2689" i="2"/>
  <c r="E2689" i="2"/>
  <c r="E2679" i="2"/>
  <c r="G2679" i="2"/>
  <c r="D2679" i="2"/>
  <c r="F2672" i="2"/>
  <c r="D2672" i="2"/>
  <c r="E2672" i="2"/>
  <c r="F2637" i="2"/>
  <c r="D2637" i="2"/>
  <c r="E2637" i="2"/>
  <c r="G2622" i="2"/>
  <c r="D2622" i="2"/>
  <c r="E2622" i="2"/>
  <c r="F2622" i="2"/>
  <c r="D2619" i="2"/>
  <c r="E2619" i="2"/>
  <c r="G2619" i="2"/>
  <c r="D2610" i="2"/>
  <c r="F2610" i="2"/>
  <c r="G2610" i="2"/>
  <c r="D2603" i="2"/>
  <c r="E2603" i="2"/>
  <c r="F2603" i="2"/>
  <c r="G2603" i="2"/>
  <c r="D2595" i="2"/>
  <c r="E2595" i="2"/>
  <c r="F2595" i="2"/>
  <c r="D2586" i="2"/>
  <c r="G2586" i="2"/>
  <c r="E2586" i="2"/>
  <c r="E2583" i="2"/>
  <c r="F2583" i="2"/>
  <c r="G2574" i="2"/>
  <c r="D2574" i="2"/>
  <c r="E2574" i="2"/>
  <c r="E2543" i="2"/>
  <c r="G2543" i="2"/>
  <c r="D2543" i="2"/>
  <c r="F2541" i="2"/>
  <c r="G2541" i="2"/>
  <c r="E2541" i="2"/>
  <c r="D2449" i="2"/>
  <c r="E2449" i="2"/>
  <c r="G2449" i="2"/>
  <c r="D2445" i="2"/>
  <c r="E2445" i="2"/>
  <c r="F2445" i="2"/>
  <c r="E2388" i="2"/>
  <c r="F2388" i="2"/>
  <c r="F2367" i="2"/>
  <c r="G2367" i="2"/>
  <c r="D2367" i="2"/>
  <c r="D2333" i="2"/>
  <c r="G2333" i="2"/>
  <c r="F2333" i="2"/>
  <c r="D2290" i="2"/>
  <c r="G2290" i="2"/>
  <c r="E2290" i="2"/>
  <c r="F1991" i="2"/>
  <c r="D1991" i="2"/>
  <c r="E1991" i="2"/>
  <c r="G1991" i="2"/>
  <c r="F1919" i="2"/>
  <c r="D1919" i="2"/>
  <c r="E1919" i="2"/>
  <c r="D1917" i="2"/>
  <c r="E1917" i="2"/>
  <c r="F1917" i="2"/>
  <c r="G1917" i="2"/>
  <c r="G1860" i="2"/>
  <c r="D1860" i="2"/>
  <c r="F1860" i="2"/>
  <c r="G1709" i="2"/>
  <c r="D1709" i="2"/>
  <c r="E1709" i="2"/>
  <c r="F1709" i="2"/>
  <c r="E1654" i="2"/>
  <c r="D1654" i="2"/>
  <c r="F1654" i="2"/>
  <c r="G1654" i="2"/>
  <c r="G1645" i="2"/>
  <c r="D1645" i="2"/>
  <c r="E1645" i="2"/>
  <c r="F1645" i="2"/>
  <c r="D1553" i="2"/>
  <c r="E1553" i="2"/>
  <c r="F1553" i="2"/>
  <c r="G1553" i="2"/>
  <c r="F1548" i="2"/>
  <c r="G1548" i="2"/>
  <c r="E1548" i="2"/>
  <c r="D1548" i="2"/>
  <c r="G2812" i="2"/>
  <c r="E2812" i="2"/>
  <c r="E2778" i="2"/>
  <c r="F2778" i="2"/>
  <c r="G2778" i="2"/>
  <c r="G2772" i="2"/>
  <c r="E2772" i="2"/>
  <c r="D2760" i="2"/>
  <c r="E2760" i="2"/>
  <c r="D2734" i="2"/>
  <c r="F2734" i="2"/>
  <c r="G2721" i="2"/>
  <c r="D2721" i="2"/>
  <c r="E2721" i="2"/>
  <c r="G2713" i="2"/>
  <c r="F2713" i="2"/>
  <c r="D2713" i="2"/>
  <c r="E2703" i="2"/>
  <c r="F2703" i="2"/>
  <c r="G2703" i="2"/>
  <c r="D2677" i="2"/>
  <c r="E2677" i="2"/>
  <c r="G2674" i="2"/>
  <c r="E2674" i="2"/>
  <c r="F2664" i="2"/>
  <c r="G2664" i="2"/>
  <c r="D2664" i="2"/>
  <c r="F2653" i="2"/>
  <c r="E2653" i="2"/>
  <c r="G2653" i="2"/>
  <c r="G2598" i="2"/>
  <c r="D2598" i="2"/>
  <c r="F2598" i="2"/>
  <c r="F2589" i="2"/>
  <c r="G2589" i="2"/>
  <c r="E2589" i="2"/>
  <c r="D2555" i="2"/>
  <c r="E2555" i="2"/>
  <c r="G2555" i="2"/>
  <c r="D2546" i="2"/>
  <c r="F2546" i="2"/>
  <c r="G2546" i="2"/>
  <c r="D2539" i="2"/>
  <c r="E2539" i="2"/>
  <c r="F2539" i="2"/>
  <c r="G2539" i="2"/>
  <c r="D2531" i="2"/>
  <c r="E2531" i="2"/>
  <c r="F2531" i="2"/>
  <c r="E2516" i="2"/>
  <c r="F2516" i="2"/>
  <c r="G2490" i="2"/>
  <c r="D2490" i="2"/>
  <c r="F2490" i="2"/>
  <c r="F2447" i="2"/>
  <c r="E2447" i="2"/>
  <c r="G2447" i="2"/>
  <c r="F2401" i="2"/>
  <c r="G2401" i="2"/>
  <c r="E2401" i="2"/>
  <c r="F2372" i="2"/>
  <c r="G2372" i="2"/>
  <c r="E2372" i="2"/>
  <c r="F2305" i="2"/>
  <c r="G2305" i="2"/>
  <c r="D2305" i="2"/>
  <c r="E2305" i="2"/>
  <c r="G2293" i="2"/>
  <c r="D2293" i="2"/>
  <c r="E2293" i="2"/>
  <c r="F2293" i="2"/>
  <c r="D2217" i="2"/>
  <c r="F2217" i="2"/>
  <c r="E2217" i="2"/>
  <c r="G2141" i="2"/>
  <c r="D2141" i="2"/>
  <c r="E2141" i="2"/>
  <c r="G2116" i="2"/>
  <c r="D2116" i="2"/>
  <c r="F2116" i="2"/>
  <c r="F2105" i="2"/>
  <c r="G2105" i="2"/>
  <c r="E2105" i="2"/>
  <c r="D2098" i="2"/>
  <c r="E2098" i="2"/>
  <c r="F2098" i="2"/>
  <c r="G2098" i="2"/>
  <c r="F2076" i="2"/>
  <c r="G2076" i="2"/>
  <c r="D2076" i="2"/>
  <c r="E2076" i="2"/>
  <c r="E2022" i="2"/>
  <c r="G2022" i="2"/>
  <c r="D2022" i="2"/>
  <c r="F2022" i="2"/>
  <c r="G1864" i="2"/>
  <c r="F1864" i="2"/>
  <c r="D1864" i="2"/>
  <c r="E1864" i="2"/>
  <c r="F1839" i="2"/>
  <c r="G1839" i="2"/>
  <c r="D1839" i="2"/>
  <c r="E1839" i="2"/>
  <c r="E1742" i="2"/>
  <c r="D1742" i="2"/>
  <c r="F1742" i="2"/>
  <c r="D1658" i="2"/>
  <c r="E1658" i="2"/>
  <c r="F1658" i="2"/>
  <c r="G1658" i="2"/>
  <c r="F1383" i="2"/>
  <c r="G1383" i="2"/>
  <c r="D1383" i="2"/>
  <c r="E1383" i="2"/>
  <c r="F1314" i="2"/>
  <c r="G1314" i="2"/>
  <c r="D1314" i="2"/>
  <c r="E1314" i="2"/>
  <c r="G2630" i="2"/>
  <c r="D2630" i="2"/>
  <c r="F2613" i="2"/>
  <c r="G2613" i="2"/>
  <c r="D2579" i="2"/>
  <c r="E2579" i="2"/>
  <c r="G2558" i="2"/>
  <c r="D2558" i="2"/>
  <c r="F2549" i="2"/>
  <c r="G2549" i="2"/>
  <c r="E2518" i="2"/>
  <c r="D2518" i="2"/>
  <c r="D2501" i="2"/>
  <c r="E2501" i="2"/>
  <c r="F2495" i="2"/>
  <c r="G2495" i="2"/>
  <c r="D2484" i="2"/>
  <c r="E2484" i="2"/>
  <c r="D2469" i="2"/>
  <c r="E2469" i="2"/>
  <c r="E2454" i="2"/>
  <c r="D2454" i="2"/>
  <c r="E2446" i="2"/>
  <c r="G2446" i="2"/>
  <c r="D2444" i="2"/>
  <c r="F2444" i="2"/>
  <c r="F2415" i="2"/>
  <c r="D2415" i="2"/>
  <c r="E2415" i="2"/>
  <c r="D2409" i="2"/>
  <c r="F2409" i="2"/>
  <c r="E2390" i="2"/>
  <c r="D2390" i="2"/>
  <c r="G2390" i="2"/>
  <c r="E2382" i="2"/>
  <c r="G2382" i="2"/>
  <c r="D2380" i="2"/>
  <c r="F2380" i="2"/>
  <c r="F2351" i="2"/>
  <c r="D2351" i="2"/>
  <c r="E2351" i="2"/>
  <c r="D2345" i="2"/>
  <c r="F2345" i="2"/>
  <c r="E2326" i="2"/>
  <c r="D2326" i="2"/>
  <c r="G2326" i="2"/>
  <c r="E2318" i="2"/>
  <c r="G2318" i="2"/>
  <c r="D2316" i="2"/>
  <c r="F2316" i="2"/>
  <c r="G2301" i="2"/>
  <c r="D2301" i="2"/>
  <c r="E2301" i="2"/>
  <c r="F2301" i="2"/>
  <c r="G2229" i="2"/>
  <c r="D2229" i="2"/>
  <c r="E2229" i="2"/>
  <c r="D2226" i="2"/>
  <c r="G2226" i="2"/>
  <c r="F2180" i="2"/>
  <c r="G2180" i="2"/>
  <c r="D2180" i="2"/>
  <c r="F2156" i="2"/>
  <c r="G2156" i="2"/>
  <c r="D2084" i="2"/>
  <c r="E2084" i="2"/>
  <c r="E2062" i="2"/>
  <c r="D2062" i="2"/>
  <c r="F2062" i="2"/>
  <c r="D2060" i="2"/>
  <c r="E2060" i="2"/>
  <c r="F2060" i="2"/>
  <c r="G2060" i="2"/>
  <c r="D2049" i="2"/>
  <c r="E2049" i="2"/>
  <c r="F2012" i="2"/>
  <c r="G2012" i="2"/>
  <c r="D2012" i="2"/>
  <c r="E2012" i="2"/>
  <c r="F2007" i="2"/>
  <c r="G2007" i="2"/>
  <c r="G1992" i="2"/>
  <c r="F1992" i="2"/>
  <c r="E1992" i="2"/>
  <c r="D1985" i="2"/>
  <c r="E1985" i="2"/>
  <c r="F1985" i="2"/>
  <c r="G1985" i="2"/>
  <c r="G1936" i="2"/>
  <c r="D1936" i="2"/>
  <c r="E1936" i="2"/>
  <c r="F1898" i="2"/>
  <c r="G1898" i="2"/>
  <c r="D1892" i="2"/>
  <c r="E1892" i="2"/>
  <c r="G1892" i="2"/>
  <c r="G1805" i="2"/>
  <c r="D1805" i="2"/>
  <c r="E1805" i="2"/>
  <c r="F1805" i="2"/>
  <c r="F1783" i="2"/>
  <c r="D1783" i="2"/>
  <c r="E1783" i="2"/>
  <c r="G1783" i="2"/>
  <c r="F1740" i="2"/>
  <c r="G1740" i="2"/>
  <c r="D1740" i="2"/>
  <c r="E1740" i="2"/>
  <c r="D1721" i="2"/>
  <c r="E1721" i="2"/>
  <c r="F1721" i="2"/>
  <c r="G1721" i="2"/>
  <c r="G1685" i="2"/>
  <c r="D1685" i="2"/>
  <c r="E1685" i="2"/>
  <c r="F1685" i="2"/>
  <c r="D1570" i="2"/>
  <c r="E1570" i="2"/>
  <c r="F1570" i="2"/>
  <c r="G1570" i="2"/>
  <c r="D1506" i="2"/>
  <c r="E1506" i="2"/>
  <c r="F1506" i="2"/>
  <c r="G1501" i="2"/>
  <c r="D1501" i="2"/>
  <c r="E1501" i="2"/>
  <c r="D1473" i="2"/>
  <c r="E1473" i="2"/>
  <c r="F1473" i="2"/>
  <c r="G1473" i="2"/>
  <c r="D1466" i="2"/>
  <c r="E1466" i="2"/>
  <c r="F1466" i="2"/>
  <c r="G1466" i="2"/>
  <c r="G1371" i="2"/>
  <c r="D1371" i="2"/>
  <c r="E1371" i="2"/>
  <c r="F1371" i="2"/>
  <c r="G1295" i="2"/>
  <c r="D1295" i="2"/>
  <c r="E1295" i="2"/>
  <c r="D1280" i="2"/>
  <c r="G1280" i="2"/>
  <c r="E1280" i="2"/>
  <c r="F1280" i="2"/>
  <c r="D1263" i="2"/>
  <c r="E1263" i="2"/>
  <c r="F1263" i="2"/>
  <c r="G624" i="2"/>
  <c r="D624" i="2"/>
  <c r="E624" i="2"/>
  <c r="F624" i="2"/>
  <c r="E585" i="2"/>
  <c r="G585" i="2"/>
  <c r="D585" i="2"/>
  <c r="F585" i="2"/>
  <c r="G576" i="2"/>
  <c r="D576" i="2"/>
  <c r="E576" i="2"/>
  <c r="F576" i="2"/>
  <c r="E454" i="2"/>
  <c r="D454" i="2"/>
  <c r="F454" i="2"/>
  <c r="G454" i="2"/>
  <c r="D449" i="2"/>
  <c r="E449" i="2"/>
  <c r="F449" i="2"/>
  <c r="G449" i="2"/>
  <c r="F439" i="2"/>
  <c r="D439" i="2"/>
  <c r="E439" i="2"/>
  <c r="G439" i="2"/>
  <c r="E366" i="2"/>
  <c r="D366" i="2"/>
  <c r="F366" i="2"/>
  <c r="G366" i="2"/>
  <c r="E326" i="2"/>
  <c r="D326" i="2"/>
  <c r="F326" i="2"/>
  <c r="G326" i="2"/>
  <c r="G240" i="2"/>
  <c r="F240" i="2"/>
  <c r="D240" i="2"/>
  <c r="E240" i="2"/>
  <c r="D152" i="2"/>
  <c r="G152" i="2"/>
  <c r="E152" i="2"/>
  <c r="F152" i="2"/>
  <c r="E41" i="2"/>
  <c r="D41" i="2"/>
  <c r="F41" i="2"/>
  <c r="G41" i="2"/>
  <c r="F2825" i="2"/>
  <c r="F2817" i="2"/>
  <c r="F2809" i="2"/>
  <c r="F2801" i="2"/>
  <c r="F2793" i="2"/>
  <c r="F2785" i="2"/>
  <c r="F2777" i="2"/>
  <c r="F2769" i="2"/>
  <c r="F2761" i="2"/>
  <c r="F2753" i="2"/>
  <c r="F2746" i="2"/>
  <c r="G2742" i="2"/>
  <c r="F2731" i="2"/>
  <c r="G2727" i="2"/>
  <c r="F2717" i="2"/>
  <c r="G2712" i="2"/>
  <c r="F2697" i="2"/>
  <c r="F2682" i="2"/>
  <c r="G2678" i="2"/>
  <c r="F2667" i="2"/>
  <c r="G2662" i="2"/>
  <c r="D2662" i="2"/>
  <c r="G2648" i="2"/>
  <c r="G2645" i="2"/>
  <c r="D2611" i="2"/>
  <c r="E2611" i="2"/>
  <c r="G2591" i="2"/>
  <c r="G2590" i="2"/>
  <c r="D2590" i="2"/>
  <c r="F2581" i="2"/>
  <c r="G2581" i="2"/>
  <c r="G2570" i="2"/>
  <c r="D2547" i="2"/>
  <c r="E2547" i="2"/>
  <c r="G2527" i="2"/>
  <c r="G2526" i="2"/>
  <c r="D2526" i="2"/>
  <c r="F2511" i="2"/>
  <c r="E2511" i="2"/>
  <c r="G2505" i="2"/>
  <c r="D2505" i="2"/>
  <c r="E2494" i="2"/>
  <c r="D2494" i="2"/>
  <c r="F2494" i="2"/>
  <c r="G2488" i="2"/>
  <c r="D2488" i="2"/>
  <c r="D2477" i="2"/>
  <c r="F2477" i="2"/>
  <c r="E2462" i="2"/>
  <c r="F2462" i="2"/>
  <c r="G2424" i="2"/>
  <c r="D2424" i="2"/>
  <c r="F2424" i="2"/>
  <c r="G2417" i="2"/>
  <c r="G2400" i="2"/>
  <c r="D2400" i="2"/>
  <c r="E2400" i="2"/>
  <c r="G2360" i="2"/>
  <c r="D2360" i="2"/>
  <c r="F2360" i="2"/>
  <c r="G2353" i="2"/>
  <c r="G2336" i="2"/>
  <c r="D2336" i="2"/>
  <c r="E2336" i="2"/>
  <c r="D2266" i="2"/>
  <c r="E2266" i="2"/>
  <c r="G2266" i="2"/>
  <c r="E2230" i="2"/>
  <c r="G2230" i="2"/>
  <c r="F2204" i="2"/>
  <c r="G2204" i="2"/>
  <c r="D2204" i="2"/>
  <c r="E2204" i="2"/>
  <c r="G2181" i="2"/>
  <c r="D2181" i="2"/>
  <c r="D2162" i="2"/>
  <c r="E2162" i="2"/>
  <c r="F2162" i="2"/>
  <c r="D2113" i="2"/>
  <c r="E2113" i="2"/>
  <c r="G2113" i="2"/>
  <c r="D2020" i="2"/>
  <c r="E2020" i="2"/>
  <c r="F2020" i="2"/>
  <c r="G2020" i="2"/>
  <c r="D1893" i="2"/>
  <c r="E1893" i="2"/>
  <c r="F1893" i="2"/>
  <c r="G1893" i="2"/>
  <c r="D1857" i="2"/>
  <c r="E1857" i="2"/>
  <c r="G1857" i="2"/>
  <c r="E1774" i="2"/>
  <c r="D1774" i="2"/>
  <c r="F1774" i="2"/>
  <c r="G1774" i="2"/>
  <c r="G1621" i="2"/>
  <c r="D1621" i="2"/>
  <c r="E1621" i="2"/>
  <c r="F1621" i="2"/>
  <c r="D1433" i="2"/>
  <c r="E1433" i="2"/>
  <c r="F1433" i="2"/>
  <c r="G1433" i="2"/>
  <c r="D1401" i="2"/>
  <c r="E1401" i="2"/>
  <c r="F1401" i="2"/>
  <c r="G1401" i="2"/>
  <c r="D1394" i="2"/>
  <c r="E1394" i="2"/>
  <c r="F1394" i="2"/>
  <c r="G1394" i="2"/>
  <c r="F898" i="2"/>
  <c r="G898" i="2"/>
  <c r="D898" i="2"/>
  <c r="E898" i="2"/>
  <c r="D807" i="2"/>
  <c r="G807" i="2"/>
  <c r="E807" i="2"/>
  <c r="F807" i="2"/>
  <c r="D644" i="2"/>
  <c r="E644" i="2"/>
  <c r="F644" i="2"/>
  <c r="G644" i="2"/>
  <c r="D2587" i="2"/>
  <c r="E2587" i="2"/>
  <c r="F2570" i="2"/>
  <c r="G2566" i="2"/>
  <c r="D2566" i="2"/>
  <c r="F2557" i="2"/>
  <c r="G2557" i="2"/>
  <c r="G2520" i="2"/>
  <c r="D2520" i="2"/>
  <c r="D2509" i="2"/>
  <c r="E2509" i="2"/>
  <c r="F2509" i="2"/>
  <c r="F2500" i="2"/>
  <c r="G2500" i="2"/>
  <c r="E2486" i="2"/>
  <c r="D2486" i="2"/>
  <c r="F2471" i="2"/>
  <c r="D2471" i="2"/>
  <c r="G2456" i="2"/>
  <c r="D2456" i="2"/>
  <c r="G2432" i="2"/>
  <c r="E2432" i="2"/>
  <c r="E2430" i="2"/>
  <c r="D2430" i="2"/>
  <c r="F2430" i="2"/>
  <c r="G2416" i="2"/>
  <c r="F2416" i="2"/>
  <c r="D2394" i="2"/>
  <c r="F2394" i="2"/>
  <c r="G2368" i="2"/>
  <c r="E2368" i="2"/>
  <c r="E2366" i="2"/>
  <c r="D2366" i="2"/>
  <c r="F2366" i="2"/>
  <c r="G2352" i="2"/>
  <c r="F2352" i="2"/>
  <c r="D2330" i="2"/>
  <c r="F2330" i="2"/>
  <c r="D2289" i="2"/>
  <c r="E2289" i="2"/>
  <c r="G2289" i="2"/>
  <c r="G2269" i="2"/>
  <c r="D2269" i="2"/>
  <c r="F2269" i="2"/>
  <c r="F2255" i="2"/>
  <c r="D2255" i="2"/>
  <c r="E2255" i="2"/>
  <c r="F2223" i="2"/>
  <c r="E2223" i="2"/>
  <c r="D2194" i="2"/>
  <c r="E2194" i="2"/>
  <c r="F2194" i="2"/>
  <c r="D2145" i="2"/>
  <c r="E2145" i="2"/>
  <c r="F2140" i="2"/>
  <c r="G2140" i="2"/>
  <c r="E2140" i="2"/>
  <c r="G2128" i="2"/>
  <c r="D2128" i="2"/>
  <c r="E2128" i="2"/>
  <c r="F2128" i="2"/>
  <c r="E2094" i="2"/>
  <c r="D2094" i="2"/>
  <c r="F2094" i="2"/>
  <c r="F2015" i="2"/>
  <c r="D2015" i="2"/>
  <c r="E2015" i="2"/>
  <c r="F1977" i="2"/>
  <c r="G1977" i="2"/>
  <c r="D1977" i="2"/>
  <c r="E1977" i="2"/>
  <c r="D1973" i="2"/>
  <c r="G1973" i="2"/>
  <c r="F1962" i="2"/>
  <c r="G1962" i="2"/>
  <c r="E1962" i="2"/>
  <c r="G1953" i="2"/>
  <c r="D1953" i="2"/>
  <c r="E1953" i="2"/>
  <c r="F1951" i="2"/>
  <c r="D1951" i="2"/>
  <c r="E1951" i="2"/>
  <c r="G1951" i="2"/>
  <c r="F1844" i="2"/>
  <c r="D1844" i="2"/>
  <c r="E1844" i="2"/>
  <c r="G1844" i="2"/>
  <c r="G1821" i="2"/>
  <c r="D1821" i="2"/>
  <c r="G1741" i="2"/>
  <c r="D1741" i="2"/>
  <c r="E1741" i="2"/>
  <c r="F1741" i="2"/>
  <c r="E1718" i="2"/>
  <c r="D1718" i="2"/>
  <c r="F1718" i="2"/>
  <c r="G1718" i="2"/>
  <c r="G1701" i="2"/>
  <c r="D1701" i="2"/>
  <c r="E1701" i="2"/>
  <c r="F1701" i="2"/>
  <c r="D1697" i="2"/>
  <c r="E1697" i="2"/>
  <c r="F1697" i="2"/>
  <c r="G1697" i="2"/>
  <c r="G1677" i="2"/>
  <c r="D1677" i="2"/>
  <c r="E1677" i="2"/>
  <c r="F1612" i="2"/>
  <c r="G1612" i="2"/>
  <c r="D1612" i="2"/>
  <c r="E1612" i="2"/>
  <c r="D1497" i="2"/>
  <c r="E1497" i="2"/>
  <c r="F1497" i="2"/>
  <c r="G1497" i="2"/>
  <c r="G1405" i="2"/>
  <c r="D1405" i="2"/>
  <c r="E1405" i="2"/>
  <c r="F1405" i="2"/>
  <c r="D1356" i="2"/>
  <c r="E1356" i="2"/>
  <c r="F1356" i="2"/>
  <c r="G1356" i="2"/>
  <c r="F1255" i="2"/>
  <c r="G1255" i="2"/>
  <c r="D1255" i="2"/>
  <c r="E1255" i="2"/>
  <c r="E1241" i="2"/>
  <c r="D1241" i="2"/>
  <c r="F1241" i="2"/>
  <c r="G1241" i="2"/>
  <c r="F1234" i="2"/>
  <c r="D1234" i="2"/>
  <c r="E1234" i="2"/>
  <c r="G1234" i="2"/>
  <c r="D791" i="2"/>
  <c r="G791" i="2"/>
  <c r="F791" i="2"/>
  <c r="D768" i="2"/>
  <c r="E768" i="2"/>
  <c r="F768" i="2"/>
  <c r="G768" i="2"/>
  <c r="F682" i="2"/>
  <c r="G682" i="2"/>
  <c r="D682" i="2"/>
  <c r="E682" i="2"/>
  <c r="E2742" i="2"/>
  <c r="D2727" i="2"/>
  <c r="D2712" i="2"/>
  <c r="D2697" i="2"/>
  <c r="E2678" i="2"/>
  <c r="D2648" i="2"/>
  <c r="D2645" i="2"/>
  <c r="E2630" i="2"/>
  <c r="D2613" i="2"/>
  <c r="G2606" i="2"/>
  <c r="D2606" i="2"/>
  <c r="F2597" i="2"/>
  <c r="G2597" i="2"/>
  <c r="D2591" i="2"/>
  <c r="F2579" i="2"/>
  <c r="E2570" i="2"/>
  <c r="D2563" i="2"/>
  <c r="E2563" i="2"/>
  <c r="E2558" i="2"/>
  <c r="D2549" i="2"/>
  <c r="G2542" i="2"/>
  <c r="D2542" i="2"/>
  <c r="F2533" i="2"/>
  <c r="G2533" i="2"/>
  <c r="D2527" i="2"/>
  <c r="F2518" i="2"/>
  <c r="F2514" i="2"/>
  <c r="G2514" i="2"/>
  <c r="F2501" i="2"/>
  <c r="D2495" i="2"/>
  <c r="F2484" i="2"/>
  <c r="G2480" i="2"/>
  <c r="F2480" i="2"/>
  <c r="F2469" i="2"/>
  <c r="F2465" i="2"/>
  <c r="G2465" i="2"/>
  <c r="F2454" i="2"/>
  <c r="F2450" i="2"/>
  <c r="G2450" i="2"/>
  <c r="D2446" i="2"/>
  <c r="E2444" i="2"/>
  <c r="D2417" i="2"/>
  <c r="G2415" i="2"/>
  <c r="E2409" i="2"/>
  <c r="E2398" i="2"/>
  <c r="F2398" i="2"/>
  <c r="F2390" i="2"/>
  <c r="F2386" i="2"/>
  <c r="G2386" i="2"/>
  <c r="D2382" i="2"/>
  <c r="E2380" i="2"/>
  <c r="D2353" i="2"/>
  <c r="G2351" i="2"/>
  <c r="E2345" i="2"/>
  <c r="E2334" i="2"/>
  <c r="F2334" i="2"/>
  <c r="F2326" i="2"/>
  <c r="F2322" i="2"/>
  <c r="G2322" i="2"/>
  <c r="D2318" i="2"/>
  <c r="E2316" i="2"/>
  <c r="E2294" i="2"/>
  <c r="G2294" i="2"/>
  <c r="F2284" i="2"/>
  <c r="E2284" i="2"/>
  <c r="D2281" i="2"/>
  <c r="F2281" i="2"/>
  <c r="D2274" i="2"/>
  <c r="E2274" i="2"/>
  <c r="F2274" i="2"/>
  <c r="F2271" i="2"/>
  <c r="G2271" i="2"/>
  <c r="G2253" i="2"/>
  <c r="D2253" i="2"/>
  <c r="F2244" i="2"/>
  <c r="D2244" i="2"/>
  <c r="G2244" i="2"/>
  <c r="F2241" i="2"/>
  <c r="G2241" i="2"/>
  <c r="F2229" i="2"/>
  <c r="E2226" i="2"/>
  <c r="E2206" i="2"/>
  <c r="D2206" i="2"/>
  <c r="G2206" i="2"/>
  <c r="D2202" i="2"/>
  <c r="E2202" i="2"/>
  <c r="G2202" i="2"/>
  <c r="E2180" i="2"/>
  <c r="F2172" i="2"/>
  <c r="G2172" i="2"/>
  <c r="D2172" i="2"/>
  <c r="E2172" i="2"/>
  <c r="G2165" i="2"/>
  <c r="D2165" i="2"/>
  <c r="F2165" i="2"/>
  <c r="D2161" i="2"/>
  <c r="E2161" i="2"/>
  <c r="F2161" i="2"/>
  <c r="G2161" i="2"/>
  <c r="D2156" i="2"/>
  <c r="D2138" i="2"/>
  <c r="E2138" i="2"/>
  <c r="F2138" i="2"/>
  <c r="G2138" i="2"/>
  <c r="G2104" i="2"/>
  <c r="D2104" i="2"/>
  <c r="E2104" i="2"/>
  <c r="F2104" i="2"/>
  <c r="F2084" i="2"/>
  <c r="G2066" i="2"/>
  <c r="D2066" i="2"/>
  <c r="F2066" i="2"/>
  <c r="G2062" i="2"/>
  <c r="G2052" i="2"/>
  <c r="D2052" i="2"/>
  <c r="E2052" i="2"/>
  <c r="F2052" i="2"/>
  <c r="F2049" i="2"/>
  <c r="D2007" i="2"/>
  <c r="D1992" i="2"/>
  <c r="D1970" i="2"/>
  <c r="E1970" i="2"/>
  <c r="G1970" i="2"/>
  <c r="G1938" i="2"/>
  <c r="D1938" i="2"/>
  <c r="E1938" i="2"/>
  <c r="F1938" i="2"/>
  <c r="F1936" i="2"/>
  <c r="D1898" i="2"/>
  <c r="F1892" i="2"/>
  <c r="F1884" i="2"/>
  <c r="G1884" i="2"/>
  <c r="E1884" i="2"/>
  <c r="G1872" i="2"/>
  <c r="D1872" i="2"/>
  <c r="E1872" i="2"/>
  <c r="F1872" i="2"/>
  <c r="E1846" i="2"/>
  <c r="D1846" i="2"/>
  <c r="F1846" i="2"/>
  <c r="G1846" i="2"/>
  <c r="G1817" i="2"/>
  <c r="D1817" i="2"/>
  <c r="F1817" i="2"/>
  <c r="E1806" i="2"/>
  <c r="D1806" i="2"/>
  <c r="F1806" i="2"/>
  <c r="G1806" i="2"/>
  <c r="D1770" i="2"/>
  <c r="E1770" i="2"/>
  <c r="F1770" i="2"/>
  <c r="D1753" i="2"/>
  <c r="E1753" i="2"/>
  <c r="F1753" i="2"/>
  <c r="D1722" i="2"/>
  <c r="E1722" i="2"/>
  <c r="G1722" i="2"/>
  <c r="D1689" i="2"/>
  <c r="E1689" i="2"/>
  <c r="E1670" i="2"/>
  <c r="G1670" i="2"/>
  <c r="F1670" i="2"/>
  <c r="F1668" i="2"/>
  <c r="G1668" i="2"/>
  <c r="D1668" i="2"/>
  <c r="F1572" i="2"/>
  <c r="G1572" i="2"/>
  <c r="D1572" i="2"/>
  <c r="E1572" i="2"/>
  <c r="G1506" i="2"/>
  <c r="F1501" i="2"/>
  <c r="F1295" i="2"/>
  <c r="G1263" i="2"/>
  <c r="G835" i="2"/>
  <c r="D835" i="2"/>
  <c r="E835" i="2"/>
  <c r="F835" i="2"/>
  <c r="E828" i="2"/>
  <c r="D828" i="2"/>
  <c r="F828" i="2"/>
  <c r="G828" i="2"/>
  <c r="G2517" i="2"/>
  <c r="G2502" i="2"/>
  <c r="G2487" i="2"/>
  <c r="F2472" i="2"/>
  <c r="G2453" i="2"/>
  <c r="D2441" i="2"/>
  <c r="G2438" i="2"/>
  <c r="E2437" i="2"/>
  <c r="D2426" i="2"/>
  <c r="G2423" i="2"/>
  <c r="D2422" i="2"/>
  <c r="D2412" i="2"/>
  <c r="F2408" i="2"/>
  <c r="D2407" i="2"/>
  <c r="D2392" i="2"/>
  <c r="G2389" i="2"/>
  <c r="D2377" i="2"/>
  <c r="G2374" i="2"/>
  <c r="E2373" i="2"/>
  <c r="D2362" i="2"/>
  <c r="G2359" i="2"/>
  <c r="D2358" i="2"/>
  <c r="D2348" i="2"/>
  <c r="F2344" i="2"/>
  <c r="D2343" i="2"/>
  <c r="D2328" i="2"/>
  <c r="G2325" i="2"/>
  <c r="D2313" i="2"/>
  <c r="G2309" i="2"/>
  <c r="D2309" i="2"/>
  <c r="D2302" i="2"/>
  <c r="E2298" i="2"/>
  <c r="G2295" i="2"/>
  <c r="G2292" i="2"/>
  <c r="D2279" i="2"/>
  <c r="D2276" i="2"/>
  <c r="G2254" i="2"/>
  <c r="G2250" i="2"/>
  <c r="D2249" i="2"/>
  <c r="G2245" i="2"/>
  <c r="D2245" i="2"/>
  <c r="D2238" i="2"/>
  <c r="E2234" i="2"/>
  <c r="G2231" i="2"/>
  <c r="G2228" i="2"/>
  <c r="D2215" i="2"/>
  <c r="D2212" i="2"/>
  <c r="G2190" i="2"/>
  <c r="G2189" i="2"/>
  <c r="D2189" i="2"/>
  <c r="D2186" i="2"/>
  <c r="E2186" i="2"/>
  <c r="F2186" i="2"/>
  <c r="F2164" i="2"/>
  <c r="G2164" i="2"/>
  <c r="D2153" i="2"/>
  <c r="E2153" i="2"/>
  <c r="E2134" i="2"/>
  <c r="D2134" i="2"/>
  <c r="F2134" i="2"/>
  <c r="G2134" i="2"/>
  <c r="E2126" i="2"/>
  <c r="D2126" i="2"/>
  <c r="G2096" i="2"/>
  <c r="D2096" i="2"/>
  <c r="F2055" i="2"/>
  <c r="D2055" i="2"/>
  <c r="E2055" i="2"/>
  <c r="G2055" i="2"/>
  <c r="D2025" i="2"/>
  <c r="E2025" i="2"/>
  <c r="F2025" i="2"/>
  <c r="G2017" i="2"/>
  <c r="D2017" i="2"/>
  <c r="F1983" i="2"/>
  <c r="D1983" i="2"/>
  <c r="D1957" i="2"/>
  <c r="E1957" i="2"/>
  <c r="F1957" i="2"/>
  <c r="G1957" i="2"/>
  <c r="D1949" i="2"/>
  <c r="E1949" i="2"/>
  <c r="D1946" i="2"/>
  <c r="E1946" i="2"/>
  <c r="F1946" i="2"/>
  <c r="G1912" i="2"/>
  <c r="D1912" i="2"/>
  <c r="E1912" i="2"/>
  <c r="F1912" i="2"/>
  <c r="E1878" i="2"/>
  <c r="D1878" i="2"/>
  <c r="F1878" i="2"/>
  <c r="G1878" i="2"/>
  <c r="E1870" i="2"/>
  <c r="D1870" i="2"/>
  <c r="D1834" i="2"/>
  <c r="E1834" i="2"/>
  <c r="F1834" i="2"/>
  <c r="G1829" i="2"/>
  <c r="D1829" i="2"/>
  <c r="E1829" i="2"/>
  <c r="F1823" i="2"/>
  <c r="D1823" i="2"/>
  <c r="E1823" i="2"/>
  <c r="G1823" i="2"/>
  <c r="F1812" i="2"/>
  <c r="D1812" i="2"/>
  <c r="E1812" i="2"/>
  <c r="F1809" i="2"/>
  <c r="G1809" i="2"/>
  <c r="F1772" i="2"/>
  <c r="G1772" i="2"/>
  <c r="G1749" i="2"/>
  <c r="D1749" i="2"/>
  <c r="E1749" i="2"/>
  <c r="F1749" i="2"/>
  <c r="E1734" i="2"/>
  <c r="G1734" i="2"/>
  <c r="F1732" i="2"/>
  <c r="G1732" i="2"/>
  <c r="D1732" i="2"/>
  <c r="D1634" i="2"/>
  <c r="E1634" i="2"/>
  <c r="F1634" i="2"/>
  <c r="G1597" i="2"/>
  <c r="D1597" i="2"/>
  <c r="E1597" i="2"/>
  <c r="F1597" i="2"/>
  <c r="D1593" i="2"/>
  <c r="E1593" i="2"/>
  <c r="F1593" i="2"/>
  <c r="D1586" i="2"/>
  <c r="E1586" i="2"/>
  <c r="F1586" i="2"/>
  <c r="G1586" i="2"/>
  <c r="G1573" i="2"/>
  <c r="D1573" i="2"/>
  <c r="G1525" i="2"/>
  <c r="D1525" i="2"/>
  <c r="E1525" i="2"/>
  <c r="F1525" i="2"/>
  <c r="F1508" i="2"/>
  <c r="G1508" i="2"/>
  <c r="D1508" i="2"/>
  <c r="E1508" i="2"/>
  <c r="F1484" i="2"/>
  <c r="G1484" i="2"/>
  <c r="F1476" i="2"/>
  <c r="G1476" i="2"/>
  <c r="D1476" i="2"/>
  <c r="D1442" i="2"/>
  <c r="E1442" i="2"/>
  <c r="F1442" i="2"/>
  <c r="G1437" i="2"/>
  <c r="D1437" i="2"/>
  <c r="E1437" i="2"/>
  <c r="D1384" i="2"/>
  <c r="E1384" i="2"/>
  <c r="F1322" i="2"/>
  <c r="D1322" i="2"/>
  <c r="E1322" i="2"/>
  <c r="G1322" i="2"/>
  <c r="G1243" i="2"/>
  <c r="D1243" i="2"/>
  <c r="E1243" i="2"/>
  <c r="F1243" i="2"/>
  <c r="G1003" i="2"/>
  <c r="F1003" i="2"/>
  <c r="D1003" i="2"/>
  <c r="E1003" i="2"/>
  <c r="G867" i="2"/>
  <c r="D867" i="2"/>
  <c r="E867" i="2"/>
  <c r="F867" i="2"/>
  <c r="E860" i="2"/>
  <c r="D860" i="2"/>
  <c r="F860" i="2"/>
  <c r="G860" i="2"/>
  <c r="D800" i="2"/>
  <c r="E800" i="2"/>
  <c r="F800" i="2"/>
  <c r="G800" i="2"/>
  <c r="F730" i="2"/>
  <c r="G730" i="2"/>
  <c r="D730" i="2"/>
  <c r="E730" i="2"/>
  <c r="G2261" i="2"/>
  <c r="D2261" i="2"/>
  <c r="G2205" i="2"/>
  <c r="D2205" i="2"/>
  <c r="F2196" i="2"/>
  <c r="G2196" i="2"/>
  <c r="G2173" i="2"/>
  <c r="D2173" i="2"/>
  <c r="D2170" i="2"/>
  <c r="E2170" i="2"/>
  <c r="F2170" i="2"/>
  <c r="F2148" i="2"/>
  <c r="G2148" i="2"/>
  <c r="F2119" i="2"/>
  <c r="D2119" i="2"/>
  <c r="E2119" i="2"/>
  <c r="G2119" i="2"/>
  <c r="D2089" i="2"/>
  <c r="E2089" i="2"/>
  <c r="F2089" i="2"/>
  <c r="G2081" i="2"/>
  <c r="D2081" i="2"/>
  <c r="F2047" i="2"/>
  <c r="D2047" i="2"/>
  <c r="D2021" i="2"/>
  <c r="E2021" i="2"/>
  <c r="F2021" i="2"/>
  <c r="G2021" i="2"/>
  <c r="D2013" i="2"/>
  <c r="E2013" i="2"/>
  <c r="D2010" i="2"/>
  <c r="E2010" i="2"/>
  <c r="F2010" i="2"/>
  <c r="G1976" i="2"/>
  <c r="D1976" i="2"/>
  <c r="E1976" i="2"/>
  <c r="F1976" i="2"/>
  <c r="E1942" i="2"/>
  <c r="D1942" i="2"/>
  <c r="F1942" i="2"/>
  <c r="G1942" i="2"/>
  <c r="E1934" i="2"/>
  <c r="D1934" i="2"/>
  <c r="G1904" i="2"/>
  <c r="D1904" i="2"/>
  <c r="F1863" i="2"/>
  <c r="D1863" i="2"/>
  <c r="E1863" i="2"/>
  <c r="G1863" i="2"/>
  <c r="D1849" i="2"/>
  <c r="E1849" i="2"/>
  <c r="D1802" i="2"/>
  <c r="E1802" i="2"/>
  <c r="G1797" i="2"/>
  <c r="D1797" i="2"/>
  <c r="E1797" i="2"/>
  <c r="F1797" i="2"/>
  <c r="D1794" i="2"/>
  <c r="G1794" i="2"/>
  <c r="F1780" i="2"/>
  <c r="D1780" i="2"/>
  <c r="D1762" i="2"/>
  <c r="E1762" i="2"/>
  <c r="F1762" i="2"/>
  <c r="D1730" i="2"/>
  <c r="E1730" i="2"/>
  <c r="F1730" i="2"/>
  <c r="G1730" i="2"/>
  <c r="D1713" i="2"/>
  <c r="G1713" i="2"/>
  <c r="F1700" i="2"/>
  <c r="G1700" i="2"/>
  <c r="D1700" i="2"/>
  <c r="E1700" i="2"/>
  <c r="D1642" i="2"/>
  <c r="E1642" i="2"/>
  <c r="F1642" i="2"/>
  <c r="G1642" i="2"/>
  <c r="G1637" i="2"/>
  <c r="D1637" i="2"/>
  <c r="D1633" i="2"/>
  <c r="E1633" i="2"/>
  <c r="F1633" i="2"/>
  <c r="G1633" i="2"/>
  <c r="D1562" i="2"/>
  <c r="E1562" i="2"/>
  <c r="F1562" i="2"/>
  <c r="G1562" i="2"/>
  <c r="D1537" i="2"/>
  <c r="E1537" i="2"/>
  <c r="D1530" i="2"/>
  <c r="E1530" i="2"/>
  <c r="F1530" i="2"/>
  <c r="G1530" i="2"/>
  <c r="G1469" i="2"/>
  <c r="D1469" i="2"/>
  <c r="E1469" i="2"/>
  <c r="F1469" i="2"/>
  <c r="D1465" i="2"/>
  <c r="E1465" i="2"/>
  <c r="F1465" i="2"/>
  <c r="D1458" i="2"/>
  <c r="E1458" i="2"/>
  <c r="F1458" i="2"/>
  <c r="G1458" i="2"/>
  <c r="G1445" i="2"/>
  <c r="D1445" i="2"/>
  <c r="G1397" i="2"/>
  <c r="D1397" i="2"/>
  <c r="E1397" i="2"/>
  <c r="F1397" i="2"/>
  <c r="F1354" i="2"/>
  <c r="D1354" i="2"/>
  <c r="E1354" i="2"/>
  <c r="G1354" i="2"/>
  <c r="G1347" i="2"/>
  <c r="D1347" i="2"/>
  <c r="E1347" i="2"/>
  <c r="F1347" i="2"/>
  <c r="D1328" i="2"/>
  <c r="E1328" i="2"/>
  <c r="F1328" i="2"/>
  <c r="G1328" i="2"/>
  <c r="E1305" i="2"/>
  <c r="D1305" i="2"/>
  <c r="D1303" i="2"/>
  <c r="E1303" i="2"/>
  <c r="F1303" i="2"/>
  <c r="G1303" i="2"/>
  <c r="E1249" i="2"/>
  <c r="D1249" i="2"/>
  <c r="F1249" i="2"/>
  <c r="G1249" i="2"/>
  <c r="D1227" i="2"/>
  <c r="G1227" i="2"/>
  <c r="E1227" i="2"/>
  <c r="F1227" i="2"/>
  <c r="D704" i="2"/>
  <c r="E704" i="2"/>
  <c r="F704" i="2"/>
  <c r="G704" i="2"/>
  <c r="G641" i="2"/>
  <c r="D641" i="2"/>
  <c r="E641" i="2"/>
  <c r="F641" i="2"/>
  <c r="G584" i="2"/>
  <c r="D584" i="2"/>
  <c r="E584" i="2"/>
  <c r="F584" i="2"/>
  <c r="G552" i="2"/>
  <c r="D552" i="2"/>
  <c r="E552" i="2"/>
  <c r="F552" i="2"/>
  <c r="D522" i="2"/>
  <c r="E522" i="2"/>
  <c r="F522" i="2"/>
  <c r="G522" i="2"/>
  <c r="E518" i="2"/>
  <c r="D518" i="2"/>
  <c r="F518" i="2"/>
  <c r="G518" i="2"/>
  <c r="D473" i="2"/>
  <c r="E473" i="2"/>
  <c r="F473" i="2"/>
  <c r="G473" i="2"/>
  <c r="E422" i="2"/>
  <c r="D422" i="2"/>
  <c r="F422" i="2"/>
  <c r="G422" i="2"/>
  <c r="G308" i="2"/>
  <c r="D308" i="2"/>
  <c r="E308" i="2"/>
  <c r="F308" i="2"/>
  <c r="G292" i="2"/>
  <c r="D292" i="2"/>
  <c r="E292" i="2"/>
  <c r="F292" i="2"/>
  <c r="G148" i="2"/>
  <c r="F148" i="2"/>
  <c r="D148" i="2"/>
  <c r="E148" i="2"/>
  <c r="G43" i="2"/>
  <c r="F43" i="2"/>
  <c r="D43" i="2"/>
  <c r="E43" i="2"/>
  <c r="G2277" i="2"/>
  <c r="D2277" i="2"/>
  <c r="G2213" i="2"/>
  <c r="D2213" i="2"/>
  <c r="D2185" i="2"/>
  <c r="E2185" i="2"/>
  <c r="G2157" i="2"/>
  <c r="D2157" i="2"/>
  <c r="D2154" i="2"/>
  <c r="E2154" i="2"/>
  <c r="F2154" i="2"/>
  <c r="F2111" i="2"/>
  <c r="D2111" i="2"/>
  <c r="D2085" i="2"/>
  <c r="E2085" i="2"/>
  <c r="F2085" i="2"/>
  <c r="G2085" i="2"/>
  <c r="D2077" i="2"/>
  <c r="E2077" i="2"/>
  <c r="D2074" i="2"/>
  <c r="E2074" i="2"/>
  <c r="F2074" i="2"/>
  <c r="G2040" i="2"/>
  <c r="D2040" i="2"/>
  <c r="E2040" i="2"/>
  <c r="F2040" i="2"/>
  <c r="E2006" i="2"/>
  <c r="D2006" i="2"/>
  <c r="F2006" i="2"/>
  <c r="G2006" i="2"/>
  <c r="E1998" i="2"/>
  <c r="D1998" i="2"/>
  <c r="G1968" i="2"/>
  <c r="D1968" i="2"/>
  <c r="F1927" i="2"/>
  <c r="D1927" i="2"/>
  <c r="E1927" i="2"/>
  <c r="G1927" i="2"/>
  <c r="D1897" i="2"/>
  <c r="E1897" i="2"/>
  <c r="F1897" i="2"/>
  <c r="G1889" i="2"/>
  <c r="D1889" i="2"/>
  <c r="F1855" i="2"/>
  <c r="D1855" i="2"/>
  <c r="F1847" i="2"/>
  <c r="D1847" i="2"/>
  <c r="E1838" i="2"/>
  <c r="D1838" i="2"/>
  <c r="F1838" i="2"/>
  <c r="F1820" i="2"/>
  <c r="D1820" i="2"/>
  <c r="E1820" i="2"/>
  <c r="G1820" i="2"/>
  <c r="F1815" i="2"/>
  <c r="D1815" i="2"/>
  <c r="E1815" i="2"/>
  <c r="D1778" i="2"/>
  <c r="E1778" i="2"/>
  <c r="F1778" i="2"/>
  <c r="G1778" i="2"/>
  <c r="F1775" i="2"/>
  <c r="G1775" i="2"/>
  <c r="G1765" i="2"/>
  <c r="D1765" i="2"/>
  <c r="D1761" i="2"/>
  <c r="E1761" i="2"/>
  <c r="F1761" i="2"/>
  <c r="G1761" i="2"/>
  <c r="F1676" i="2"/>
  <c r="G1676" i="2"/>
  <c r="D1676" i="2"/>
  <c r="E1676" i="2"/>
  <c r="E1646" i="2"/>
  <c r="D1646" i="2"/>
  <c r="F1628" i="2"/>
  <c r="G1628" i="2"/>
  <c r="D1625" i="2"/>
  <c r="E1625" i="2"/>
  <c r="G1613" i="2"/>
  <c r="D1613" i="2"/>
  <c r="E1613" i="2"/>
  <c r="D1561" i="2"/>
  <c r="E1561" i="2"/>
  <c r="F1561" i="2"/>
  <c r="G1561" i="2"/>
  <c r="D1434" i="2"/>
  <c r="E1434" i="2"/>
  <c r="F1434" i="2"/>
  <c r="G1434" i="2"/>
  <c r="D1409" i="2"/>
  <c r="E1409" i="2"/>
  <c r="D1402" i="2"/>
  <c r="E1402" i="2"/>
  <c r="F1402" i="2"/>
  <c r="G1402" i="2"/>
  <c r="G1363" i="2"/>
  <c r="F1363" i="2"/>
  <c r="D1363" i="2"/>
  <c r="D1317" i="2"/>
  <c r="E1317" i="2"/>
  <c r="F1317" i="2"/>
  <c r="G1317" i="2"/>
  <c r="E1313" i="2"/>
  <c r="D1313" i="2"/>
  <c r="F1313" i="2"/>
  <c r="G1313" i="2"/>
  <c r="D1288" i="2"/>
  <c r="E1288" i="2"/>
  <c r="F1288" i="2"/>
  <c r="G1288" i="2"/>
  <c r="G1283" i="2"/>
  <c r="D1283" i="2"/>
  <c r="E1283" i="2"/>
  <c r="F1283" i="2"/>
  <c r="G1275" i="2"/>
  <c r="D1275" i="2"/>
  <c r="E1273" i="2"/>
  <c r="D1273" i="2"/>
  <c r="F1273" i="2"/>
  <c r="G1273" i="2"/>
  <c r="G1235" i="2"/>
  <c r="F1235" i="2"/>
  <c r="D1235" i="2"/>
  <c r="E1235" i="2"/>
  <c r="D1219" i="2"/>
  <c r="G1219" i="2"/>
  <c r="E1219" i="2"/>
  <c r="F1219" i="2"/>
  <c r="D960" i="2"/>
  <c r="E960" i="2"/>
  <c r="F960" i="2"/>
  <c r="G960" i="2"/>
  <c r="F941" i="2"/>
  <c r="G941" i="2"/>
  <c r="D941" i="2"/>
  <c r="E941" i="2"/>
  <c r="F893" i="2"/>
  <c r="G893" i="2"/>
  <c r="D893" i="2"/>
  <c r="D864" i="2"/>
  <c r="E864" i="2"/>
  <c r="F864" i="2"/>
  <c r="G864" i="2"/>
  <c r="G803" i="2"/>
  <c r="D803" i="2"/>
  <c r="E803" i="2"/>
  <c r="F803" i="2"/>
  <c r="E796" i="2"/>
  <c r="D796" i="2"/>
  <c r="F796" i="2"/>
  <c r="G796" i="2"/>
  <c r="G2285" i="2"/>
  <c r="D2285" i="2"/>
  <c r="F2245" i="2"/>
  <c r="F2222" i="2"/>
  <c r="G2221" i="2"/>
  <c r="D2221" i="2"/>
  <c r="F2218" i="2"/>
  <c r="F2201" i="2"/>
  <c r="G2197" i="2"/>
  <c r="D2197" i="2"/>
  <c r="F2188" i="2"/>
  <c r="G2188" i="2"/>
  <c r="D2177" i="2"/>
  <c r="E2177" i="2"/>
  <c r="E2164" i="2"/>
  <c r="G2153" i="2"/>
  <c r="G2149" i="2"/>
  <c r="D2149" i="2"/>
  <c r="D2146" i="2"/>
  <c r="E2146" i="2"/>
  <c r="F2146" i="2"/>
  <c r="F2135" i="2"/>
  <c r="G2135" i="2"/>
  <c r="G2130" i="2"/>
  <c r="D2130" i="2"/>
  <c r="D2109" i="2"/>
  <c r="E2109" i="2"/>
  <c r="F2109" i="2"/>
  <c r="D2101" i="2"/>
  <c r="G2101" i="2"/>
  <c r="G2064" i="2"/>
  <c r="D2064" i="2"/>
  <c r="E2064" i="2"/>
  <c r="G2056" i="2"/>
  <c r="F2056" i="2"/>
  <c r="D2034" i="2"/>
  <c r="E2034" i="2"/>
  <c r="F2026" i="2"/>
  <c r="G2026" i="2"/>
  <c r="F2017" i="2"/>
  <c r="D1996" i="2"/>
  <c r="E1996" i="2"/>
  <c r="F1996" i="2"/>
  <c r="G1988" i="2"/>
  <c r="D1988" i="2"/>
  <c r="G1983" i="2"/>
  <c r="E1966" i="2"/>
  <c r="D1966" i="2"/>
  <c r="F1966" i="2"/>
  <c r="E1958" i="2"/>
  <c r="G1958" i="2"/>
  <c r="D1956" i="2"/>
  <c r="E1956" i="2"/>
  <c r="G1949" i="2"/>
  <c r="F1948" i="2"/>
  <c r="G1948" i="2"/>
  <c r="D1921" i="2"/>
  <c r="E1921" i="2"/>
  <c r="F1913" i="2"/>
  <c r="G1913" i="2"/>
  <c r="F1887" i="2"/>
  <c r="D1887" i="2"/>
  <c r="E1887" i="2"/>
  <c r="F1879" i="2"/>
  <c r="G1879" i="2"/>
  <c r="G1874" i="2"/>
  <c r="D1874" i="2"/>
  <c r="G1870" i="2"/>
  <c r="F1836" i="2"/>
  <c r="G1836" i="2"/>
  <c r="E1809" i="2"/>
  <c r="D1793" i="2"/>
  <c r="E1793" i="2"/>
  <c r="F1793" i="2"/>
  <c r="D1785" i="2"/>
  <c r="E1785" i="2"/>
  <c r="E1772" i="2"/>
  <c r="F1734" i="2"/>
  <c r="D1698" i="2"/>
  <c r="E1698" i="2"/>
  <c r="F1698" i="2"/>
  <c r="D1666" i="2"/>
  <c r="E1666" i="2"/>
  <c r="F1666" i="2"/>
  <c r="G1666" i="2"/>
  <c r="D1649" i="2"/>
  <c r="G1649" i="2"/>
  <c r="F1636" i="2"/>
  <c r="G1636" i="2"/>
  <c r="D1636" i="2"/>
  <c r="E1636" i="2"/>
  <c r="D1601" i="2"/>
  <c r="E1601" i="2"/>
  <c r="D1594" i="2"/>
  <c r="E1594" i="2"/>
  <c r="F1594" i="2"/>
  <c r="G1594" i="2"/>
  <c r="F1573" i="2"/>
  <c r="G1533" i="2"/>
  <c r="D1533" i="2"/>
  <c r="E1533" i="2"/>
  <c r="F1533" i="2"/>
  <c r="D1529" i="2"/>
  <c r="E1529" i="2"/>
  <c r="F1529" i="2"/>
  <c r="D1522" i="2"/>
  <c r="E1522" i="2"/>
  <c r="F1522" i="2"/>
  <c r="G1522" i="2"/>
  <c r="G1509" i="2"/>
  <c r="D1509" i="2"/>
  <c r="E1484" i="2"/>
  <c r="G1461" i="2"/>
  <c r="D1461" i="2"/>
  <c r="E1461" i="2"/>
  <c r="F1461" i="2"/>
  <c r="F1444" i="2"/>
  <c r="G1444" i="2"/>
  <c r="D1444" i="2"/>
  <c r="E1444" i="2"/>
  <c r="F1420" i="2"/>
  <c r="G1420" i="2"/>
  <c r="F1412" i="2"/>
  <c r="G1412" i="2"/>
  <c r="D1412" i="2"/>
  <c r="G1384" i="2"/>
  <c r="D1187" i="2"/>
  <c r="G1187" i="2"/>
  <c r="E1187" i="2"/>
  <c r="F1187" i="2"/>
  <c r="D1007" i="2"/>
  <c r="E1007" i="2"/>
  <c r="F1007" i="2"/>
  <c r="G1007" i="2"/>
  <c r="E2136" i="2"/>
  <c r="G2127" i="2"/>
  <c r="F2117" i="2"/>
  <c r="F2112" i="2"/>
  <c r="F2102" i="2"/>
  <c r="G2093" i="2"/>
  <c r="E2087" i="2"/>
  <c r="G2078" i="2"/>
  <c r="E2072" i="2"/>
  <c r="G2063" i="2"/>
  <c r="F2053" i="2"/>
  <c r="F2048" i="2"/>
  <c r="F2038" i="2"/>
  <c r="G2029" i="2"/>
  <c r="E2023" i="2"/>
  <c r="G2014" i="2"/>
  <c r="E2008" i="2"/>
  <c r="G1999" i="2"/>
  <c r="F1989" i="2"/>
  <c r="F1984" i="2"/>
  <c r="F1974" i="2"/>
  <c r="G1965" i="2"/>
  <c r="E1959" i="2"/>
  <c r="G1950" i="2"/>
  <c r="E1944" i="2"/>
  <c r="G1935" i="2"/>
  <c r="F1925" i="2"/>
  <c r="F1920" i="2"/>
  <c r="F1910" i="2"/>
  <c r="G1901" i="2"/>
  <c r="E1895" i="2"/>
  <c r="G1886" i="2"/>
  <c r="E1880" i="2"/>
  <c r="G1871" i="2"/>
  <c r="F1861" i="2"/>
  <c r="F1856" i="2"/>
  <c r="E1852" i="2"/>
  <c r="G1822" i="2"/>
  <c r="G1818" i="2"/>
  <c r="F1814" i="2"/>
  <c r="G1813" i="2"/>
  <c r="D1813" i="2"/>
  <c r="F1810" i="2"/>
  <c r="G1799" i="2"/>
  <c r="G1796" i="2"/>
  <c r="E1791" i="2"/>
  <c r="E1788" i="2"/>
  <c r="F1750" i="2"/>
  <c r="D1746" i="2"/>
  <c r="E1746" i="2"/>
  <c r="F1729" i="2"/>
  <c r="G1726" i="2"/>
  <c r="G1725" i="2"/>
  <c r="D1725" i="2"/>
  <c r="F1716" i="2"/>
  <c r="G1716" i="2"/>
  <c r="G1705" i="2"/>
  <c r="F1686" i="2"/>
  <c r="D1682" i="2"/>
  <c r="E1682" i="2"/>
  <c r="F1665" i="2"/>
  <c r="G1662" i="2"/>
  <c r="G1661" i="2"/>
  <c r="D1661" i="2"/>
  <c r="F1652" i="2"/>
  <c r="G1652" i="2"/>
  <c r="G1641" i="2"/>
  <c r="F1622" i="2"/>
  <c r="D1618" i="2"/>
  <c r="E1618" i="2"/>
  <c r="G1581" i="2"/>
  <c r="D1581" i="2"/>
  <c r="D1578" i="2"/>
  <c r="E1578" i="2"/>
  <c r="F1578" i="2"/>
  <c r="F1556" i="2"/>
  <c r="G1556" i="2"/>
  <c r="D1545" i="2"/>
  <c r="E1545" i="2"/>
  <c r="G1517" i="2"/>
  <c r="D1517" i="2"/>
  <c r="D1514" i="2"/>
  <c r="E1514" i="2"/>
  <c r="F1514" i="2"/>
  <c r="F1492" i="2"/>
  <c r="G1492" i="2"/>
  <c r="D1481" i="2"/>
  <c r="E1481" i="2"/>
  <c r="G1453" i="2"/>
  <c r="D1453" i="2"/>
  <c r="D1450" i="2"/>
  <c r="E1450" i="2"/>
  <c r="F1450" i="2"/>
  <c r="F1428" i="2"/>
  <c r="G1428" i="2"/>
  <c r="D1417" i="2"/>
  <c r="E1417" i="2"/>
  <c r="G1389" i="2"/>
  <c r="D1389" i="2"/>
  <c r="F1386" i="2"/>
  <c r="D1386" i="2"/>
  <c r="E1386" i="2"/>
  <c r="F1378" i="2"/>
  <c r="G1378" i="2"/>
  <c r="G1373" i="2"/>
  <c r="D1373" i="2"/>
  <c r="D1352" i="2"/>
  <c r="E1352" i="2"/>
  <c r="F1352" i="2"/>
  <c r="D1344" i="2"/>
  <c r="G1344" i="2"/>
  <c r="G1307" i="2"/>
  <c r="D1307" i="2"/>
  <c r="E1307" i="2"/>
  <c r="G1299" i="2"/>
  <c r="F1299" i="2"/>
  <c r="D1277" i="2"/>
  <c r="E1277" i="2"/>
  <c r="F1269" i="2"/>
  <c r="G1269" i="2"/>
  <c r="D1239" i="2"/>
  <c r="E1239" i="2"/>
  <c r="F1239" i="2"/>
  <c r="G1231" i="2"/>
  <c r="D1231" i="2"/>
  <c r="D1203" i="2"/>
  <c r="G1203" i="2"/>
  <c r="E1203" i="2"/>
  <c r="E1017" i="2"/>
  <c r="D1017" i="2"/>
  <c r="F1017" i="2"/>
  <c r="G1017" i="2"/>
  <c r="F962" i="2"/>
  <c r="D962" i="2"/>
  <c r="E962" i="2"/>
  <c r="G962" i="2"/>
  <c r="E916" i="2"/>
  <c r="D916" i="2"/>
  <c r="F916" i="2"/>
  <c r="G916" i="2"/>
  <c r="E494" i="2"/>
  <c r="D494" i="2"/>
  <c r="F494" i="2"/>
  <c r="G494" i="2"/>
  <c r="G1837" i="2"/>
  <c r="D1837" i="2"/>
  <c r="G1773" i="2"/>
  <c r="D1773" i="2"/>
  <c r="D1738" i="2"/>
  <c r="E1738" i="2"/>
  <c r="G1717" i="2"/>
  <c r="D1717" i="2"/>
  <c r="F1708" i="2"/>
  <c r="G1708" i="2"/>
  <c r="D1674" i="2"/>
  <c r="E1674" i="2"/>
  <c r="G1653" i="2"/>
  <c r="D1653" i="2"/>
  <c r="F1644" i="2"/>
  <c r="G1644" i="2"/>
  <c r="D1610" i="2"/>
  <c r="E1610" i="2"/>
  <c r="F1596" i="2"/>
  <c r="G1596" i="2"/>
  <c r="D1585" i="2"/>
  <c r="E1585" i="2"/>
  <c r="G1557" i="2"/>
  <c r="D1557" i="2"/>
  <c r="D1554" i="2"/>
  <c r="E1554" i="2"/>
  <c r="F1554" i="2"/>
  <c r="F1532" i="2"/>
  <c r="G1532" i="2"/>
  <c r="D1521" i="2"/>
  <c r="E1521" i="2"/>
  <c r="G1493" i="2"/>
  <c r="D1493" i="2"/>
  <c r="D1490" i="2"/>
  <c r="E1490" i="2"/>
  <c r="F1490" i="2"/>
  <c r="F1468" i="2"/>
  <c r="G1468" i="2"/>
  <c r="D1457" i="2"/>
  <c r="E1457" i="2"/>
  <c r="G1429" i="2"/>
  <c r="D1429" i="2"/>
  <c r="D1426" i="2"/>
  <c r="E1426" i="2"/>
  <c r="F1426" i="2"/>
  <c r="F1404" i="2"/>
  <c r="G1404" i="2"/>
  <c r="D1393" i="2"/>
  <c r="E1393" i="2"/>
  <c r="E1377" i="2"/>
  <c r="D1377" i="2"/>
  <c r="F1377" i="2"/>
  <c r="G1377" i="2"/>
  <c r="E1369" i="2"/>
  <c r="D1369" i="2"/>
  <c r="G1339" i="2"/>
  <c r="D1339" i="2"/>
  <c r="F1298" i="2"/>
  <c r="D1298" i="2"/>
  <c r="E1298" i="2"/>
  <c r="G1298" i="2"/>
  <c r="D1268" i="2"/>
  <c r="E1268" i="2"/>
  <c r="F1268" i="2"/>
  <c r="G1260" i="2"/>
  <c r="D1260" i="2"/>
  <c r="D1195" i="2"/>
  <c r="G1195" i="2"/>
  <c r="E1195" i="2"/>
  <c r="D996" i="2"/>
  <c r="E996" i="2"/>
  <c r="F994" i="2"/>
  <c r="D994" i="2"/>
  <c r="E994" i="2"/>
  <c r="D972" i="2"/>
  <c r="E972" i="2"/>
  <c r="F972" i="2"/>
  <c r="G972" i="2"/>
  <c r="F922" i="2"/>
  <c r="G922" i="2"/>
  <c r="F906" i="2"/>
  <c r="G906" i="2"/>
  <c r="D906" i="2"/>
  <c r="E906" i="2"/>
  <c r="D871" i="2"/>
  <c r="G871" i="2"/>
  <c r="E871" i="2"/>
  <c r="F871" i="2"/>
  <c r="D727" i="2"/>
  <c r="E727" i="2"/>
  <c r="F727" i="2"/>
  <c r="G727" i="2"/>
  <c r="G616" i="2"/>
  <c r="D616" i="2"/>
  <c r="E616" i="2"/>
  <c r="F616" i="2"/>
  <c r="E561" i="2"/>
  <c r="G561" i="2"/>
  <c r="D561" i="2"/>
  <c r="F561" i="2"/>
  <c r="G1845" i="2"/>
  <c r="D1845" i="2"/>
  <c r="G1781" i="2"/>
  <c r="D1781" i="2"/>
  <c r="G1757" i="2"/>
  <c r="D1757" i="2"/>
  <c r="F1748" i="2"/>
  <c r="G1748" i="2"/>
  <c r="D1714" i="2"/>
  <c r="E1714" i="2"/>
  <c r="G1693" i="2"/>
  <c r="D1693" i="2"/>
  <c r="F1684" i="2"/>
  <c r="G1684" i="2"/>
  <c r="D1650" i="2"/>
  <c r="E1650" i="2"/>
  <c r="G1629" i="2"/>
  <c r="D1629" i="2"/>
  <c r="F1620" i="2"/>
  <c r="G1620" i="2"/>
  <c r="F1588" i="2"/>
  <c r="G1588" i="2"/>
  <c r="D1577" i="2"/>
  <c r="E1577" i="2"/>
  <c r="G1549" i="2"/>
  <c r="D1549" i="2"/>
  <c r="D1546" i="2"/>
  <c r="E1546" i="2"/>
  <c r="F1546" i="2"/>
  <c r="F1524" i="2"/>
  <c r="G1524" i="2"/>
  <c r="D1513" i="2"/>
  <c r="E1513" i="2"/>
  <c r="G1485" i="2"/>
  <c r="D1485" i="2"/>
  <c r="D1482" i="2"/>
  <c r="E1482" i="2"/>
  <c r="F1482" i="2"/>
  <c r="F1460" i="2"/>
  <c r="G1460" i="2"/>
  <c r="D1449" i="2"/>
  <c r="E1449" i="2"/>
  <c r="G1421" i="2"/>
  <c r="D1421" i="2"/>
  <c r="D1418" i="2"/>
  <c r="E1418" i="2"/>
  <c r="F1418" i="2"/>
  <c r="F1396" i="2"/>
  <c r="G1396" i="2"/>
  <c r="D1367" i="2"/>
  <c r="E1367" i="2"/>
  <c r="F1367" i="2"/>
  <c r="G1359" i="2"/>
  <c r="D1359" i="2"/>
  <c r="E1337" i="2"/>
  <c r="D1337" i="2"/>
  <c r="F1337" i="2"/>
  <c r="E1329" i="2"/>
  <c r="G1329" i="2"/>
  <c r="D1327" i="2"/>
  <c r="E1327" i="2"/>
  <c r="F1319" i="2"/>
  <c r="G1319" i="2"/>
  <c r="D1292" i="2"/>
  <c r="E1292" i="2"/>
  <c r="F1284" i="2"/>
  <c r="G1284" i="2"/>
  <c r="F1258" i="2"/>
  <c r="D1258" i="2"/>
  <c r="E1258" i="2"/>
  <c r="F1250" i="2"/>
  <c r="G1250" i="2"/>
  <c r="G1245" i="2"/>
  <c r="D1245" i="2"/>
  <c r="D957" i="2"/>
  <c r="E957" i="2"/>
  <c r="F957" i="2"/>
  <c r="G957" i="2"/>
  <c r="E908" i="2"/>
  <c r="D908" i="2"/>
  <c r="F908" i="2"/>
  <c r="G908" i="2"/>
  <c r="F901" i="2"/>
  <c r="G901" i="2"/>
  <c r="D901" i="2"/>
  <c r="D752" i="2"/>
  <c r="E752" i="2"/>
  <c r="F752" i="2"/>
  <c r="G752" i="2"/>
  <c r="D703" i="2"/>
  <c r="E703" i="2"/>
  <c r="F703" i="2"/>
  <c r="G703" i="2"/>
  <c r="D695" i="2"/>
  <c r="E695" i="2"/>
  <c r="E646" i="2"/>
  <c r="G646" i="2"/>
  <c r="D646" i="2"/>
  <c r="F646" i="2"/>
  <c r="G1853" i="2"/>
  <c r="D1853" i="2"/>
  <c r="G1789" i="2"/>
  <c r="D1789" i="2"/>
  <c r="D1754" i="2"/>
  <c r="E1754" i="2"/>
  <c r="G1733" i="2"/>
  <c r="D1733" i="2"/>
  <c r="F1724" i="2"/>
  <c r="G1724" i="2"/>
  <c r="D1690" i="2"/>
  <c r="E1690" i="2"/>
  <c r="G1669" i="2"/>
  <c r="D1669" i="2"/>
  <c r="F1660" i="2"/>
  <c r="G1660" i="2"/>
  <c r="D1626" i="2"/>
  <c r="E1626" i="2"/>
  <c r="G1605" i="2"/>
  <c r="D1605" i="2"/>
  <c r="D1602" i="2"/>
  <c r="E1602" i="2"/>
  <c r="F1602" i="2"/>
  <c r="F1580" i="2"/>
  <c r="G1580" i="2"/>
  <c r="D1569" i="2"/>
  <c r="E1569" i="2"/>
  <c r="G1541" i="2"/>
  <c r="D1541" i="2"/>
  <c r="D1538" i="2"/>
  <c r="E1538" i="2"/>
  <c r="F1538" i="2"/>
  <c r="F1516" i="2"/>
  <c r="G1516" i="2"/>
  <c r="D1505" i="2"/>
  <c r="E1505" i="2"/>
  <c r="G1477" i="2"/>
  <c r="D1477" i="2"/>
  <c r="D1474" i="2"/>
  <c r="E1474" i="2"/>
  <c r="F1474" i="2"/>
  <c r="F1452" i="2"/>
  <c r="G1452" i="2"/>
  <c r="D1441" i="2"/>
  <c r="E1441" i="2"/>
  <c r="G1413" i="2"/>
  <c r="D1413" i="2"/>
  <c r="D1410" i="2"/>
  <c r="E1410" i="2"/>
  <c r="F1410" i="2"/>
  <c r="F1388" i="2"/>
  <c r="G1388" i="2"/>
  <c r="F1362" i="2"/>
  <c r="D1362" i="2"/>
  <c r="E1362" i="2"/>
  <c r="G1362" i="2"/>
  <c r="D1332" i="2"/>
  <c r="E1332" i="2"/>
  <c r="F1332" i="2"/>
  <c r="G1324" i="2"/>
  <c r="D1324" i="2"/>
  <c r="F1290" i="2"/>
  <c r="D1290" i="2"/>
  <c r="D1264" i="2"/>
  <c r="E1264" i="2"/>
  <c r="F1264" i="2"/>
  <c r="G1264" i="2"/>
  <c r="D1256" i="2"/>
  <c r="E1256" i="2"/>
  <c r="D1253" i="2"/>
  <c r="E1253" i="2"/>
  <c r="F1253" i="2"/>
  <c r="D1211" i="2"/>
  <c r="G1211" i="2"/>
  <c r="E1211" i="2"/>
  <c r="D1181" i="2"/>
  <c r="F1181" i="2"/>
  <c r="E1181" i="2"/>
  <c r="G1181" i="2"/>
  <c r="F1018" i="2"/>
  <c r="G1018" i="2"/>
  <c r="D1018" i="2"/>
  <c r="E1018" i="2"/>
  <c r="G1011" i="2"/>
  <c r="D1011" i="2"/>
  <c r="E1011" i="2"/>
  <c r="F1011" i="2"/>
  <c r="F1002" i="2"/>
  <c r="D1002" i="2"/>
  <c r="E1002" i="2"/>
  <c r="G1002" i="2"/>
  <c r="E932" i="2"/>
  <c r="D932" i="2"/>
  <c r="F932" i="2"/>
  <c r="F930" i="2"/>
  <c r="G930" i="2"/>
  <c r="D930" i="2"/>
  <c r="D855" i="2"/>
  <c r="G855" i="2"/>
  <c r="D832" i="2"/>
  <c r="E832" i="2"/>
  <c r="F832" i="2"/>
  <c r="G832" i="2"/>
  <c r="G771" i="2"/>
  <c r="D771" i="2"/>
  <c r="E771" i="2"/>
  <c r="F771" i="2"/>
  <c r="E764" i="2"/>
  <c r="D764" i="2"/>
  <c r="F764" i="2"/>
  <c r="G764" i="2"/>
  <c r="D735" i="2"/>
  <c r="E735" i="2"/>
  <c r="F735" i="2"/>
  <c r="G735" i="2"/>
  <c r="G715" i="2"/>
  <c r="D715" i="2"/>
  <c r="E715" i="2"/>
  <c r="D688" i="2"/>
  <c r="E688" i="2"/>
  <c r="F688" i="2"/>
  <c r="G688" i="2"/>
  <c r="G1385" i="2"/>
  <c r="E1379" i="2"/>
  <c r="G1370" i="2"/>
  <c r="F1360" i="2"/>
  <c r="F1355" i="2"/>
  <c r="F1345" i="2"/>
  <c r="G1336" i="2"/>
  <c r="E1330" i="2"/>
  <c r="G1321" i="2"/>
  <c r="E1315" i="2"/>
  <c r="G1306" i="2"/>
  <c r="F1296" i="2"/>
  <c r="F1291" i="2"/>
  <c r="F1281" i="2"/>
  <c r="G1272" i="2"/>
  <c r="E1266" i="2"/>
  <c r="G1257" i="2"/>
  <c r="E1251" i="2"/>
  <c r="G1242" i="2"/>
  <c r="F1232" i="2"/>
  <c r="G1224" i="2"/>
  <c r="G1216" i="2"/>
  <c r="G1208" i="2"/>
  <c r="G1200" i="2"/>
  <c r="G1192" i="2"/>
  <c r="G1184" i="2"/>
  <c r="G1180" i="2"/>
  <c r="G1176" i="2"/>
  <c r="D1176" i="2"/>
  <c r="D1173" i="2"/>
  <c r="E1173" i="2"/>
  <c r="F1173" i="2"/>
  <c r="G1168" i="2"/>
  <c r="D1168" i="2"/>
  <c r="D1165" i="2"/>
  <c r="E1165" i="2"/>
  <c r="F1165" i="2"/>
  <c r="G1160" i="2"/>
  <c r="D1160" i="2"/>
  <c r="D1157" i="2"/>
  <c r="E1157" i="2"/>
  <c r="F1157" i="2"/>
  <c r="G1152" i="2"/>
  <c r="D1152" i="2"/>
  <c r="D1149" i="2"/>
  <c r="E1149" i="2"/>
  <c r="F1149" i="2"/>
  <c r="G1144" i="2"/>
  <c r="D1144" i="2"/>
  <c r="D1141" i="2"/>
  <c r="E1141" i="2"/>
  <c r="F1141" i="2"/>
  <c r="G1136" i="2"/>
  <c r="D1136" i="2"/>
  <c r="D1133" i="2"/>
  <c r="E1133" i="2"/>
  <c r="F1133" i="2"/>
  <c r="G1128" i="2"/>
  <c r="D1128" i="2"/>
  <c r="D1125" i="2"/>
  <c r="E1125" i="2"/>
  <c r="F1125" i="2"/>
  <c r="G1120" i="2"/>
  <c r="D1120" i="2"/>
  <c r="D1117" i="2"/>
  <c r="E1117" i="2"/>
  <c r="F1117" i="2"/>
  <c r="G1112" i="2"/>
  <c r="D1112" i="2"/>
  <c r="D1109" i="2"/>
  <c r="E1109" i="2"/>
  <c r="F1109" i="2"/>
  <c r="G1104" i="2"/>
  <c r="D1104" i="2"/>
  <c r="D1101" i="2"/>
  <c r="E1101" i="2"/>
  <c r="F1101" i="2"/>
  <c r="G1096" i="2"/>
  <c r="D1096" i="2"/>
  <c r="D1093" i="2"/>
  <c r="E1093" i="2"/>
  <c r="F1093" i="2"/>
  <c r="G1088" i="2"/>
  <c r="D1088" i="2"/>
  <c r="D1085" i="2"/>
  <c r="E1085" i="2"/>
  <c r="F1085" i="2"/>
  <c r="G1080" i="2"/>
  <c r="D1080" i="2"/>
  <c r="D1077" i="2"/>
  <c r="E1077" i="2"/>
  <c r="F1077" i="2"/>
  <c r="G1072" i="2"/>
  <c r="D1072" i="2"/>
  <c r="D1069" i="2"/>
  <c r="E1069" i="2"/>
  <c r="F1069" i="2"/>
  <c r="G1064" i="2"/>
  <c r="D1064" i="2"/>
  <c r="D1061" i="2"/>
  <c r="E1061" i="2"/>
  <c r="F1061" i="2"/>
  <c r="G1056" i="2"/>
  <c r="D1056" i="2"/>
  <c r="D1053" i="2"/>
  <c r="E1053" i="2"/>
  <c r="F1053" i="2"/>
  <c r="G1048" i="2"/>
  <c r="D1048" i="2"/>
  <c r="D1045" i="2"/>
  <c r="E1045" i="2"/>
  <c r="F1045" i="2"/>
  <c r="G1040" i="2"/>
  <c r="D1040" i="2"/>
  <c r="D1037" i="2"/>
  <c r="E1037" i="2"/>
  <c r="F1037" i="2"/>
  <c r="G1032" i="2"/>
  <c r="D1032" i="2"/>
  <c r="D1029" i="2"/>
  <c r="E1029" i="2"/>
  <c r="F1029" i="2"/>
  <c r="G1024" i="2"/>
  <c r="D1024" i="2"/>
  <c r="D1021" i="2"/>
  <c r="E1021" i="2"/>
  <c r="F1021" i="2"/>
  <c r="E1009" i="2"/>
  <c r="D1009" i="2"/>
  <c r="F988" i="2"/>
  <c r="G988" i="2"/>
  <c r="F949" i="2"/>
  <c r="G949" i="2"/>
  <c r="E924" i="2"/>
  <c r="D924" i="2"/>
  <c r="F924" i="2"/>
  <c r="F914" i="2"/>
  <c r="G914" i="2"/>
  <c r="G883" i="2"/>
  <c r="D883" i="2"/>
  <c r="E883" i="2"/>
  <c r="F883" i="2"/>
  <c r="E876" i="2"/>
  <c r="D876" i="2"/>
  <c r="F876" i="2"/>
  <c r="G876" i="2"/>
  <c r="D848" i="2"/>
  <c r="E848" i="2"/>
  <c r="F848" i="2"/>
  <c r="G848" i="2"/>
  <c r="G819" i="2"/>
  <c r="D819" i="2"/>
  <c r="E819" i="2"/>
  <c r="F819" i="2"/>
  <c r="E812" i="2"/>
  <c r="D812" i="2"/>
  <c r="F812" i="2"/>
  <c r="G812" i="2"/>
  <c r="D784" i="2"/>
  <c r="E784" i="2"/>
  <c r="F784" i="2"/>
  <c r="G784" i="2"/>
  <c r="G747" i="2"/>
  <c r="D747" i="2"/>
  <c r="D720" i="2"/>
  <c r="E720" i="2"/>
  <c r="F720" i="2"/>
  <c r="G720" i="2"/>
  <c r="D672" i="2"/>
  <c r="E672" i="2"/>
  <c r="F672" i="2"/>
  <c r="G672" i="2"/>
  <c r="D588" i="2"/>
  <c r="E588" i="2"/>
  <c r="F588" i="2"/>
  <c r="G588" i="2"/>
  <c r="D572" i="2"/>
  <c r="E572" i="2"/>
  <c r="F572" i="2"/>
  <c r="E569" i="2"/>
  <c r="G569" i="2"/>
  <c r="D469" i="2"/>
  <c r="E469" i="2"/>
  <c r="F469" i="2"/>
  <c r="G469" i="2"/>
  <c r="G456" i="2"/>
  <c r="D456" i="2"/>
  <c r="E456" i="2"/>
  <c r="F456" i="2"/>
  <c r="G441" i="2"/>
  <c r="D441" i="2"/>
  <c r="E441" i="2"/>
  <c r="F441" i="2"/>
  <c r="D992" i="2"/>
  <c r="E992" i="2"/>
  <c r="F992" i="2"/>
  <c r="G987" i="2"/>
  <c r="D987" i="2"/>
  <c r="E987" i="2"/>
  <c r="F987" i="2"/>
  <c r="D981" i="2"/>
  <c r="E981" i="2"/>
  <c r="F973" i="2"/>
  <c r="G973" i="2"/>
  <c r="E948" i="2"/>
  <c r="D948" i="2"/>
  <c r="F948" i="2"/>
  <c r="F938" i="2"/>
  <c r="G938" i="2"/>
  <c r="F909" i="2"/>
  <c r="G909" i="2"/>
  <c r="D839" i="2"/>
  <c r="G839" i="2"/>
  <c r="D775" i="2"/>
  <c r="G775" i="2"/>
  <c r="F746" i="2"/>
  <c r="G746" i="2"/>
  <c r="D746" i="2"/>
  <c r="E746" i="2"/>
  <c r="G723" i="2"/>
  <c r="D723" i="2"/>
  <c r="E723" i="2"/>
  <c r="F723" i="2"/>
  <c r="F698" i="2"/>
  <c r="G698" i="2"/>
  <c r="D698" i="2"/>
  <c r="D671" i="2"/>
  <c r="E671" i="2"/>
  <c r="F671" i="2"/>
  <c r="G671" i="2"/>
  <c r="F500" i="2"/>
  <c r="G500" i="2"/>
  <c r="D500" i="2"/>
  <c r="D484" i="2"/>
  <c r="E484" i="2"/>
  <c r="F484" i="2"/>
  <c r="G484" i="2"/>
  <c r="G424" i="2"/>
  <c r="D424" i="2"/>
  <c r="E424" i="2"/>
  <c r="F424" i="2"/>
  <c r="D1172" i="2"/>
  <c r="E1172" i="2"/>
  <c r="D1164" i="2"/>
  <c r="E1164" i="2"/>
  <c r="D1156" i="2"/>
  <c r="E1156" i="2"/>
  <c r="D1148" i="2"/>
  <c r="E1148" i="2"/>
  <c r="D1140" i="2"/>
  <c r="E1140" i="2"/>
  <c r="D1132" i="2"/>
  <c r="E1132" i="2"/>
  <c r="D1124" i="2"/>
  <c r="E1124" i="2"/>
  <c r="D1116" i="2"/>
  <c r="E1116" i="2"/>
  <c r="D1108" i="2"/>
  <c r="E1108" i="2"/>
  <c r="D1100" i="2"/>
  <c r="E1100" i="2"/>
  <c r="D1092" i="2"/>
  <c r="E1092" i="2"/>
  <c r="D1084" i="2"/>
  <c r="E1084" i="2"/>
  <c r="D1076" i="2"/>
  <c r="E1076" i="2"/>
  <c r="D1068" i="2"/>
  <c r="E1068" i="2"/>
  <c r="D1060" i="2"/>
  <c r="E1060" i="2"/>
  <c r="D1052" i="2"/>
  <c r="E1052" i="2"/>
  <c r="D1044" i="2"/>
  <c r="E1044" i="2"/>
  <c r="D1036" i="2"/>
  <c r="E1036" i="2"/>
  <c r="D1028" i="2"/>
  <c r="E1028" i="2"/>
  <c r="G979" i="2"/>
  <c r="D979" i="2"/>
  <c r="E969" i="2"/>
  <c r="G969" i="2"/>
  <c r="D967" i="2"/>
  <c r="E967" i="2"/>
  <c r="F959" i="2"/>
  <c r="G959" i="2"/>
  <c r="F946" i="2"/>
  <c r="G946" i="2"/>
  <c r="F917" i="2"/>
  <c r="G917" i="2"/>
  <c r="D880" i="2"/>
  <c r="E880" i="2"/>
  <c r="F880" i="2"/>
  <c r="G880" i="2"/>
  <c r="G851" i="2"/>
  <c r="D851" i="2"/>
  <c r="E851" i="2"/>
  <c r="F851" i="2"/>
  <c r="E844" i="2"/>
  <c r="D844" i="2"/>
  <c r="F844" i="2"/>
  <c r="G844" i="2"/>
  <c r="D816" i="2"/>
  <c r="E816" i="2"/>
  <c r="F816" i="2"/>
  <c r="G816" i="2"/>
  <c r="G787" i="2"/>
  <c r="D787" i="2"/>
  <c r="E787" i="2"/>
  <c r="F787" i="2"/>
  <c r="E780" i="2"/>
  <c r="D780" i="2"/>
  <c r="F780" i="2"/>
  <c r="G780" i="2"/>
  <c r="D736" i="2"/>
  <c r="E736" i="2"/>
  <c r="F736" i="2"/>
  <c r="G736" i="2"/>
  <c r="G683" i="2"/>
  <c r="D683" i="2"/>
  <c r="E654" i="2"/>
  <c r="D654" i="2"/>
  <c r="F654" i="2"/>
  <c r="G654" i="2"/>
  <c r="D649" i="2"/>
  <c r="E649" i="2"/>
  <c r="F649" i="2"/>
  <c r="G649" i="2"/>
  <c r="D645" i="2"/>
  <c r="E645" i="2"/>
  <c r="F645" i="2"/>
  <c r="G645" i="2"/>
  <c r="E593" i="2"/>
  <c r="G593" i="2"/>
  <c r="D593" i="2"/>
  <c r="D564" i="2"/>
  <c r="E564" i="2"/>
  <c r="F564" i="2"/>
  <c r="G564" i="2"/>
  <c r="E526" i="2"/>
  <c r="F526" i="2"/>
  <c r="D526" i="2"/>
  <c r="G526" i="2"/>
  <c r="G389" i="2"/>
  <c r="D389" i="2"/>
  <c r="E389" i="2"/>
  <c r="F389" i="2"/>
  <c r="F1175" i="2"/>
  <c r="G1175" i="2"/>
  <c r="F1167" i="2"/>
  <c r="G1167" i="2"/>
  <c r="F1159" i="2"/>
  <c r="G1159" i="2"/>
  <c r="F1151" i="2"/>
  <c r="G1151" i="2"/>
  <c r="F1143" i="2"/>
  <c r="G1143" i="2"/>
  <c r="F1135" i="2"/>
  <c r="G1135" i="2"/>
  <c r="F1127" i="2"/>
  <c r="G1127" i="2"/>
  <c r="F1119" i="2"/>
  <c r="G1119" i="2"/>
  <c r="F1111" i="2"/>
  <c r="G1111" i="2"/>
  <c r="F1103" i="2"/>
  <c r="G1103" i="2"/>
  <c r="F1095" i="2"/>
  <c r="G1095" i="2"/>
  <c r="F1087" i="2"/>
  <c r="G1087" i="2"/>
  <c r="F1079" i="2"/>
  <c r="G1079" i="2"/>
  <c r="F1071" i="2"/>
  <c r="G1071" i="2"/>
  <c r="F1063" i="2"/>
  <c r="G1063" i="2"/>
  <c r="F1055" i="2"/>
  <c r="G1055" i="2"/>
  <c r="F1047" i="2"/>
  <c r="G1047" i="2"/>
  <c r="F1039" i="2"/>
  <c r="G1039" i="2"/>
  <c r="F1031" i="2"/>
  <c r="G1031" i="2"/>
  <c r="F1023" i="2"/>
  <c r="G1023" i="2"/>
  <c r="G1013" i="2"/>
  <c r="D1013" i="2"/>
  <c r="E977" i="2"/>
  <c r="D977" i="2"/>
  <c r="F977" i="2"/>
  <c r="G964" i="2"/>
  <c r="D964" i="2"/>
  <c r="F954" i="2"/>
  <c r="G954" i="2"/>
  <c r="F925" i="2"/>
  <c r="G925" i="2"/>
  <c r="E900" i="2"/>
  <c r="D900" i="2"/>
  <c r="F900" i="2"/>
  <c r="E892" i="2"/>
  <c r="D892" i="2"/>
  <c r="F892" i="2"/>
  <c r="D887" i="2"/>
  <c r="G887" i="2"/>
  <c r="D823" i="2"/>
  <c r="G823" i="2"/>
  <c r="D759" i="2"/>
  <c r="G759" i="2"/>
  <c r="F714" i="2"/>
  <c r="G714" i="2"/>
  <c r="D714" i="2"/>
  <c r="E714" i="2"/>
  <c r="G691" i="2"/>
  <c r="D691" i="2"/>
  <c r="E691" i="2"/>
  <c r="F691" i="2"/>
  <c r="F666" i="2"/>
  <c r="G666" i="2"/>
  <c r="D666" i="2"/>
  <c r="G656" i="2"/>
  <c r="D656" i="2"/>
  <c r="E656" i="2"/>
  <c r="F656" i="2"/>
  <c r="F639" i="2"/>
  <c r="D639" i="2"/>
  <c r="E639" i="2"/>
  <c r="G639" i="2"/>
  <c r="D596" i="2"/>
  <c r="E596" i="2"/>
  <c r="F596" i="2"/>
  <c r="G596" i="2"/>
  <c r="G560" i="2"/>
  <c r="D560" i="2"/>
  <c r="E560" i="2"/>
  <c r="F560" i="2"/>
  <c r="G1179" i="2"/>
  <c r="G1171" i="2"/>
  <c r="G1163" i="2"/>
  <c r="G1155" i="2"/>
  <c r="G1147" i="2"/>
  <c r="G1139" i="2"/>
  <c r="G1131" i="2"/>
  <c r="G1123" i="2"/>
  <c r="G1115" i="2"/>
  <c r="G1107" i="2"/>
  <c r="G1099" i="2"/>
  <c r="G1091" i="2"/>
  <c r="G1083" i="2"/>
  <c r="G1075" i="2"/>
  <c r="G1067" i="2"/>
  <c r="G1059" i="2"/>
  <c r="G1051" i="2"/>
  <c r="G1043" i="2"/>
  <c r="G1035" i="2"/>
  <c r="G1027" i="2"/>
  <c r="G1020" i="2"/>
  <c r="E1019" i="2"/>
  <c r="G1010" i="2"/>
  <c r="G1005" i="2"/>
  <c r="F1000" i="2"/>
  <c r="F995" i="2"/>
  <c r="G991" i="2"/>
  <c r="F985" i="2"/>
  <c r="G976" i="2"/>
  <c r="E970" i="2"/>
  <c r="G961" i="2"/>
  <c r="G956" i="2"/>
  <c r="E955" i="2"/>
  <c r="F890" i="2"/>
  <c r="G890" i="2"/>
  <c r="F884" i="2"/>
  <c r="F874" i="2"/>
  <c r="G874" i="2"/>
  <c r="F868" i="2"/>
  <c r="F858" i="2"/>
  <c r="G858" i="2"/>
  <c r="F852" i="2"/>
  <c r="F842" i="2"/>
  <c r="G842" i="2"/>
  <c r="F836" i="2"/>
  <c r="F826" i="2"/>
  <c r="G826" i="2"/>
  <c r="F820" i="2"/>
  <c r="F810" i="2"/>
  <c r="G810" i="2"/>
  <c r="F804" i="2"/>
  <c r="F794" i="2"/>
  <c r="G794" i="2"/>
  <c r="F788" i="2"/>
  <c r="F778" i="2"/>
  <c r="G778" i="2"/>
  <c r="F772" i="2"/>
  <c r="F762" i="2"/>
  <c r="G762" i="2"/>
  <c r="D744" i="2"/>
  <c r="E744" i="2"/>
  <c r="F744" i="2"/>
  <c r="F738" i="2"/>
  <c r="G738" i="2"/>
  <c r="D712" i="2"/>
  <c r="E712" i="2"/>
  <c r="F712" i="2"/>
  <c r="F706" i="2"/>
  <c r="G706" i="2"/>
  <c r="D680" i="2"/>
  <c r="E680" i="2"/>
  <c r="F680" i="2"/>
  <c r="F674" i="2"/>
  <c r="G674" i="2"/>
  <c r="D637" i="2"/>
  <c r="E637" i="2"/>
  <c r="D634" i="2"/>
  <c r="E634" i="2"/>
  <c r="F634" i="2"/>
  <c r="F631" i="2"/>
  <c r="G631" i="2"/>
  <c r="G626" i="2"/>
  <c r="D626" i="2"/>
  <c r="D612" i="2"/>
  <c r="E612" i="2"/>
  <c r="F612" i="2"/>
  <c r="E609" i="2"/>
  <c r="G609" i="2"/>
  <c r="G600" i="2"/>
  <c r="D600" i="2"/>
  <c r="E600" i="2"/>
  <c r="F600" i="2"/>
  <c r="D548" i="2"/>
  <c r="E548" i="2"/>
  <c r="F548" i="2"/>
  <c r="E545" i="2"/>
  <c r="G545" i="2"/>
  <c r="G536" i="2"/>
  <c r="D536" i="2"/>
  <c r="E536" i="2"/>
  <c r="F536" i="2"/>
  <c r="G480" i="2"/>
  <c r="F480" i="2"/>
  <c r="D480" i="2"/>
  <c r="E480" i="2"/>
  <c r="F465" i="2"/>
  <c r="G465" i="2"/>
  <c r="D445" i="2"/>
  <c r="E445" i="2"/>
  <c r="F445" i="2"/>
  <c r="G445" i="2"/>
  <c r="D386" i="2"/>
  <c r="G386" i="2"/>
  <c r="E386" i="2"/>
  <c r="F386" i="2"/>
  <c r="D369" i="2"/>
  <c r="G369" i="2"/>
  <c r="E369" i="2"/>
  <c r="E1016" i="2"/>
  <c r="D1001" i="2"/>
  <c r="D986" i="2"/>
  <c r="D971" i="2"/>
  <c r="E952" i="2"/>
  <c r="G947" i="2"/>
  <c r="D947" i="2"/>
  <c r="E944" i="2"/>
  <c r="G939" i="2"/>
  <c r="D939" i="2"/>
  <c r="E936" i="2"/>
  <c r="G931" i="2"/>
  <c r="D931" i="2"/>
  <c r="E928" i="2"/>
  <c r="G923" i="2"/>
  <c r="D923" i="2"/>
  <c r="E920" i="2"/>
  <c r="G915" i="2"/>
  <c r="D915" i="2"/>
  <c r="E912" i="2"/>
  <c r="G907" i="2"/>
  <c r="D907" i="2"/>
  <c r="E904" i="2"/>
  <c r="G899" i="2"/>
  <c r="D899" i="2"/>
  <c r="G891" i="2"/>
  <c r="D891" i="2"/>
  <c r="D888" i="2"/>
  <c r="E888" i="2"/>
  <c r="G875" i="2"/>
  <c r="D875" i="2"/>
  <c r="D872" i="2"/>
  <c r="E872" i="2"/>
  <c r="G859" i="2"/>
  <c r="D859" i="2"/>
  <c r="D856" i="2"/>
  <c r="E856" i="2"/>
  <c r="G843" i="2"/>
  <c r="D843" i="2"/>
  <c r="D840" i="2"/>
  <c r="E840" i="2"/>
  <c r="G827" i="2"/>
  <c r="D827" i="2"/>
  <c r="D824" i="2"/>
  <c r="E824" i="2"/>
  <c r="G811" i="2"/>
  <c r="D811" i="2"/>
  <c r="D808" i="2"/>
  <c r="E808" i="2"/>
  <c r="G795" i="2"/>
  <c r="D795" i="2"/>
  <c r="D792" i="2"/>
  <c r="E792" i="2"/>
  <c r="G779" i="2"/>
  <c r="D779" i="2"/>
  <c r="D776" i="2"/>
  <c r="E776" i="2"/>
  <c r="G763" i="2"/>
  <c r="D763" i="2"/>
  <c r="D760" i="2"/>
  <c r="E760" i="2"/>
  <c r="D751" i="2"/>
  <c r="E751" i="2"/>
  <c r="G739" i="2"/>
  <c r="D739" i="2"/>
  <c r="D719" i="2"/>
  <c r="E719" i="2"/>
  <c r="G707" i="2"/>
  <c r="D707" i="2"/>
  <c r="D687" i="2"/>
  <c r="E687" i="2"/>
  <c r="G675" i="2"/>
  <c r="D675" i="2"/>
  <c r="D661" i="2"/>
  <c r="G661" i="2"/>
  <c r="E630" i="2"/>
  <c r="D630" i="2"/>
  <c r="F630" i="2"/>
  <c r="G630" i="2"/>
  <c r="D620" i="2"/>
  <c r="E620" i="2"/>
  <c r="F620" i="2"/>
  <c r="E617" i="2"/>
  <c r="G617" i="2"/>
  <c r="G608" i="2"/>
  <c r="D608" i="2"/>
  <c r="E608" i="2"/>
  <c r="F608" i="2"/>
  <c r="D556" i="2"/>
  <c r="E556" i="2"/>
  <c r="F556" i="2"/>
  <c r="E553" i="2"/>
  <c r="G553" i="2"/>
  <c r="G544" i="2"/>
  <c r="D544" i="2"/>
  <c r="E544" i="2"/>
  <c r="F544" i="2"/>
  <c r="E486" i="2"/>
  <c r="D486" i="2"/>
  <c r="F486" i="2"/>
  <c r="G486" i="2"/>
  <c r="F479" i="2"/>
  <c r="D479" i="2"/>
  <c r="E479" i="2"/>
  <c r="G479" i="2"/>
  <c r="D444" i="2"/>
  <c r="E444" i="2"/>
  <c r="F444" i="2"/>
  <c r="G444" i="2"/>
  <c r="D385" i="2"/>
  <c r="E385" i="2"/>
  <c r="F385" i="2"/>
  <c r="G357" i="2"/>
  <c r="D357" i="2"/>
  <c r="E357" i="2"/>
  <c r="F357" i="2"/>
  <c r="F332" i="2"/>
  <c r="G332" i="2"/>
  <c r="D332" i="2"/>
  <c r="F882" i="2"/>
  <c r="G882" i="2"/>
  <c r="F866" i="2"/>
  <c r="G866" i="2"/>
  <c r="F850" i="2"/>
  <c r="G850" i="2"/>
  <c r="F834" i="2"/>
  <c r="G834" i="2"/>
  <c r="F818" i="2"/>
  <c r="G818" i="2"/>
  <c r="F802" i="2"/>
  <c r="G802" i="2"/>
  <c r="F786" i="2"/>
  <c r="G786" i="2"/>
  <c r="F770" i="2"/>
  <c r="G770" i="2"/>
  <c r="F754" i="2"/>
  <c r="G754" i="2"/>
  <c r="D728" i="2"/>
  <c r="E728" i="2"/>
  <c r="F728" i="2"/>
  <c r="F722" i="2"/>
  <c r="G722" i="2"/>
  <c r="D696" i="2"/>
  <c r="E696" i="2"/>
  <c r="F696" i="2"/>
  <c r="F690" i="2"/>
  <c r="G690" i="2"/>
  <c r="D664" i="2"/>
  <c r="E664" i="2"/>
  <c r="F664" i="2"/>
  <c r="F650" i="2"/>
  <c r="G650" i="2"/>
  <c r="D580" i="2"/>
  <c r="E580" i="2"/>
  <c r="F580" i="2"/>
  <c r="E577" i="2"/>
  <c r="G577" i="2"/>
  <c r="G568" i="2"/>
  <c r="D568" i="2"/>
  <c r="E568" i="2"/>
  <c r="F568" i="2"/>
  <c r="D508" i="2"/>
  <c r="E508" i="2"/>
  <c r="F508" i="2"/>
  <c r="D394" i="2"/>
  <c r="E394" i="2"/>
  <c r="F394" i="2"/>
  <c r="G394" i="2"/>
  <c r="D743" i="2"/>
  <c r="E743" i="2"/>
  <c r="G731" i="2"/>
  <c r="D731" i="2"/>
  <c r="D711" i="2"/>
  <c r="E711" i="2"/>
  <c r="G699" i="2"/>
  <c r="D699" i="2"/>
  <c r="D679" i="2"/>
  <c r="E679" i="2"/>
  <c r="G667" i="2"/>
  <c r="D667" i="2"/>
  <c r="D658" i="2"/>
  <c r="E658" i="2"/>
  <c r="F636" i="2"/>
  <c r="G636" i="2"/>
  <c r="D604" i="2"/>
  <c r="E604" i="2"/>
  <c r="F604" i="2"/>
  <c r="E601" i="2"/>
  <c r="G601" i="2"/>
  <c r="G592" i="2"/>
  <c r="D592" i="2"/>
  <c r="E592" i="2"/>
  <c r="F592" i="2"/>
  <c r="D540" i="2"/>
  <c r="E540" i="2"/>
  <c r="F540" i="2"/>
  <c r="E537" i="2"/>
  <c r="G537" i="2"/>
  <c r="E510" i="2"/>
  <c r="G510" i="2"/>
  <c r="D510" i="2"/>
  <c r="E446" i="2"/>
  <c r="G446" i="2"/>
  <c r="D446" i="2"/>
  <c r="F446" i="2"/>
  <c r="G416" i="2"/>
  <c r="F416" i="2"/>
  <c r="D416" i="2"/>
  <c r="D405" i="2"/>
  <c r="E405" i="2"/>
  <c r="F405" i="2"/>
  <c r="G405" i="2"/>
  <c r="G397" i="2"/>
  <c r="D397" i="2"/>
  <c r="E397" i="2"/>
  <c r="F397" i="2"/>
  <c r="D362" i="2"/>
  <c r="E362" i="2"/>
  <c r="F362" i="2"/>
  <c r="G362" i="2"/>
  <c r="D346" i="2"/>
  <c r="E346" i="2"/>
  <c r="F346" i="2"/>
  <c r="G346" i="2"/>
  <c r="F662" i="2"/>
  <c r="G653" i="2"/>
  <c r="E647" i="2"/>
  <c r="G638" i="2"/>
  <c r="E632" i="2"/>
  <c r="G623" i="2"/>
  <c r="G618" i="2"/>
  <c r="G615" i="2"/>
  <c r="G610" i="2"/>
  <c r="G607" i="2"/>
  <c r="G602" i="2"/>
  <c r="G599" i="2"/>
  <c r="G594" i="2"/>
  <c r="G591" i="2"/>
  <c r="G586" i="2"/>
  <c r="G583" i="2"/>
  <c r="G578" i="2"/>
  <c r="G575" i="2"/>
  <c r="G570" i="2"/>
  <c r="G567" i="2"/>
  <c r="G562" i="2"/>
  <c r="G559" i="2"/>
  <c r="G554" i="2"/>
  <c r="G551" i="2"/>
  <c r="G546" i="2"/>
  <c r="G543" i="2"/>
  <c r="G538" i="2"/>
  <c r="G535" i="2"/>
  <c r="F530" i="2"/>
  <c r="G520" i="2"/>
  <c r="D520" i="2"/>
  <c r="F514" i="2"/>
  <c r="G514" i="2"/>
  <c r="G476" i="2"/>
  <c r="D476" i="2"/>
  <c r="D437" i="2"/>
  <c r="E437" i="2"/>
  <c r="D434" i="2"/>
  <c r="E434" i="2"/>
  <c r="F434" i="2"/>
  <c r="F431" i="2"/>
  <c r="G431" i="2"/>
  <c r="G426" i="2"/>
  <c r="D426" i="2"/>
  <c r="F348" i="2"/>
  <c r="G348" i="2"/>
  <c r="D348" i="2"/>
  <c r="E348" i="2"/>
  <c r="D337" i="2"/>
  <c r="E337" i="2"/>
  <c r="F337" i="2"/>
  <c r="G337" i="2"/>
  <c r="G250" i="2"/>
  <c r="D250" i="2"/>
  <c r="E250" i="2"/>
  <c r="F250" i="2"/>
  <c r="D205" i="2"/>
  <c r="E205" i="2"/>
  <c r="F205" i="2"/>
  <c r="G205" i="2"/>
  <c r="G200" i="2"/>
  <c r="D200" i="2"/>
  <c r="E200" i="2"/>
  <c r="F200" i="2"/>
  <c r="E154" i="2"/>
  <c r="F154" i="2"/>
  <c r="D154" i="2"/>
  <c r="G154" i="2"/>
  <c r="D145" i="2"/>
  <c r="E145" i="2"/>
  <c r="F145" i="2"/>
  <c r="G145" i="2"/>
  <c r="D141" i="2"/>
  <c r="E141" i="2"/>
  <c r="F141" i="2"/>
  <c r="G141" i="2"/>
  <c r="D137" i="2"/>
  <c r="E137" i="2"/>
  <c r="F137" i="2"/>
  <c r="G137" i="2"/>
  <c r="D121" i="2"/>
  <c r="E121" i="2"/>
  <c r="F121" i="2"/>
  <c r="G121" i="2"/>
  <c r="D105" i="2"/>
  <c r="E105" i="2"/>
  <c r="F105" i="2"/>
  <c r="G105" i="2"/>
  <c r="D89" i="2"/>
  <c r="E89" i="2"/>
  <c r="F89" i="2"/>
  <c r="G89" i="2"/>
  <c r="D73" i="2"/>
  <c r="E73" i="2"/>
  <c r="F73" i="2"/>
  <c r="G73" i="2"/>
  <c r="D57" i="2"/>
  <c r="E57" i="2"/>
  <c r="F57" i="2"/>
  <c r="G57" i="2"/>
  <c r="D513" i="2"/>
  <c r="E513" i="2"/>
  <c r="F513" i="2"/>
  <c r="G505" i="2"/>
  <c r="D505" i="2"/>
  <c r="F503" i="2"/>
  <c r="D503" i="2"/>
  <c r="E503" i="2"/>
  <c r="D461" i="2"/>
  <c r="G461" i="2"/>
  <c r="E430" i="2"/>
  <c r="D430" i="2"/>
  <c r="F430" i="2"/>
  <c r="G430" i="2"/>
  <c r="E390" i="2"/>
  <c r="G390" i="2"/>
  <c r="G365" i="2"/>
  <c r="D365" i="2"/>
  <c r="E365" i="2"/>
  <c r="F365" i="2"/>
  <c r="E318" i="2"/>
  <c r="D318" i="2"/>
  <c r="F318" i="2"/>
  <c r="G318" i="2"/>
  <c r="D316" i="2"/>
  <c r="E316" i="2"/>
  <c r="F316" i="2"/>
  <c r="G316" i="2"/>
  <c r="D305" i="2"/>
  <c r="E305" i="2"/>
  <c r="F303" i="2"/>
  <c r="D303" i="2"/>
  <c r="E303" i="2"/>
  <c r="F255" i="2"/>
  <c r="G255" i="2"/>
  <c r="D255" i="2"/>
  <c r="E255" i="2"/>
  <c r="E190" i="2"/>
  <c r="G190" i="2"/>
  <c r="D190" i="2"/>
  <c r="F190" i="2"/>
  <c r="G164" i="2"/>
  <c r="F164" i="2"/>
  <c r="D164" i="2"/>
  <c r="E164" i="2"/>
  <c r="D160" i="2"/>
  <c r="G160" i="2"/>
  <c r="E160" i="2"/>
  <c r="F160" i="2"/>
  <c r="D144" i="2"/>
  <c r="G144" i="2"/>
  <c r="E144" i="2"/>
  <c r="F144" i="2"/>
  <c r="D136" i="2"/>
  <c r="E136" i="2"/>
  <c r="G136" i="2"/>
  <c r="F136" i="2"/>
  <c r="D120" i="2"/>
  <c r="E120" i="2"/>
  <c r="G120" i="2"/>
  <c r="F120" i="2"/>
  <c r="D104" i="2"/>
  <c r="E104" i="2"/>
  <c r="G104" i="2"/>
  <c r="F104" i="2"/>
  <c r="D88" i="2"/>
  <c r="E88" i="2"/>
  <c r="G88" i="2"/>
  <c r="F88" i="2"/>
  <c r="D72" i="2"/>
  <c r="E72" i="2"/>
  <c r="G72" i="2"/>
  <c r="F72" i="2"/>
  <c r="D56" i="2"/>
  <c r="E56" i="2"/>
  <c r="G56" i="2"/>
  <c r="F56" i="2"/>
  <c r="D525" i="2"/>
  <c r="G525" i="2"/>
  <c r="D501" i="2"/>
  <c r="E501" i="2"/>
  <c r="D498" i="2"/>
  <c r="E498" i="2"/>
  <c r="F498" i="2"/>
  <c r="F495" i="2"/>
  <c r="G495" i="2"/>
  <c r="G490" i="2"/>
  <c r="D490" i="2"/>
  <c r="G464" i="2"/>
  <c r="D464" i="2"/>
  <c r="E464" i="2"/>
  <c r="F464" i="2"/>
  <c r="F450" i="2"/>
  <c r="G450" i="2"/>
  <c r="G412" i="2"/>
  <c r="D412" i="2"/>
  <c r="E398" i="2"/>
  <c r="D398" i="2"/>
  <c r="E374" i="2"/>
  <c r="D374" i="2"/>
  <c r="F374" i="2"/>
  <c r="G374" i="2"/>
  <c r="D345" i="2"/>
  <c r="E345" i="2"/>
  <c r="F345" i="2"/>
  <c r="G345" i="2"/>
  <c r="E290" i="2"/>
  <c r="D290" i="2"/>
  <c r="F290" i="2"/>
  <c r="E286" i="2"/>
  <c r="F286" i="2"/>
  <c r="D286" i="2"/>
  <c r="G286" i="2"/>
  <c r="E655" i="2"/>
  <c r="E640" i="2"/>
  <c r="F621" i="2"/>
  <c r="F613" i="2"/>
  <c r="F605" i="2"/>
  <c r="F597" i="2"/>
  <c r="F589" i="2"/>
  <c r="F581" i="2"/>
  <c r="F573" i="2"/>
  <c r="F565" i="2"/>
  <c r="F557" i="2"/>
  <c r="F549" i="2"/>
  <c r="F541" i="2"/>
  <c r="F533" i="2"/>
  <c r="E529" i="2"/>
  <c r="G528" i="2"/>
  <c r="D528" i="2"/>
  <c r="F520" i="2"/>
  <c r="E514" i="2"/>
  <c r="D509" i="2"/>
  <c r="E509" i="2"/>
  <c r="F509" i="2"/>
  <c r="G509" i="2"/>
  <c r="G488" i="2"/>
  <c r="D488" i="2"/>
  <c r="E488" i="2"/>
  <c r="D458" i="2"/>
  <c r="E458" i="2"/>
  <c r="G437" i="2"/>
  <c r="F436" i="2"/>
  <c r="G436" i="2"/>
  <c r="E431" i="2"/>
  <c r="F426" i="2"/>
  <c r="F415" i="2"/>
  <c r="D415" i="2"/>
  <c r="E415" i="2"/>
  <c r="G415" i="2"/>
  <c r="D409" i="2"/>
  <c r="E409" i="2"/>
  <c r="F401" i="2"/>
  <c r="G401" i="2"/>
  <c r="D354" i="2"/>
  <c r="E354" i="2"/>
  <c r="F354" i="2"/>
  <c r="G349" i="2"/>
  <c r="D349" i="2"/>
  <c r="E349" i="2"/>
  <c r="D297" i="2"/>
  <c r="E297" i="2"/>
  <c r="F297" i="2"/>
  <c r="G297" i="2"/>
  <c r="F210" i="2"/>
  <c r="G210" i="2"/>
  <c r="D210" i="2"/>
  <c r="E210" i="2"/>
  <c r="G517" i="2"/>
  <c r="E511" i="2"/>
  <c r="G502" i="2"/>
  <c r="E496" i="2"/>
  <c r="G487" i="2"/>
  <c r="F477" i="2"/>
  <c r="F472" i="2"/>
  <c r="F462" i="2"/>
  <c r="G453" i="2"/>
  <c r="E447" i="2"/>
  <c r="G438" i="2"/>
  <c r="E432" i="2"/>
  <c r="G423" i="2"/>
  <c r="F413" i="2"/>
  <c r="F408" i="2"/>
  <c r="G391" i="2"/>
  <c r="G388" i="2"/>
  <c r="E383" i="2"/>
  <c r="E380" i="2"/>
  <c r="F372" i="2"/>
  <c r="G372" i="2"/>
  <c r="G361" i="2"/>
  <c r="F340" i="2"/>
  <c r="G340" i="2"/>
  <c r="F311" i="2"/>
  <c r="D311" i="2"/>
  <c r="E311" i="2"/>
  <c r="G311" i="2"/>
  <c r="G248" i="2"/>
  <c r="D248" i="2"/>
  <c r="E248" i="2"/>
  <c r="E246" i="2"/>
  <c r="D246" i="2"/>
  <c r="F246" i="2"/>
  <c r="D218" i="2"/>
  <c r="E218" i="2"/>
  <c r="F218" i="2"/>
  <c r="G373" i="2"/>
  <c r="D373" i="2"/>
  <c r="F364" i="2"/>
  <c r="G364" i="2"/>
  <c r="G341" i="2"/>
  <c r="D341" i="2"/>
  <c r="D338" i="2"/>
  <c r="E338" i="2"/>
  <c r="F338" i="2"/>
  <c r="F327" i="2"/>
  <c r="G327" i="2"/>
  <c r="G322" i="2"/>
  <c r="D322" i="2"/>
  <c r="E254" i="2"/>
  <c r="D254" i="2"/>
  <c r="F254" i="2"/>
  <c r="G254" i="2"/>
  <c r="E174" i="2"/>
  <c r="D174" i="2"/>
  <c r="F174" i="2"/>
  <c r="G174" i="2"/>
  <c r="D129" i="2"/>
  <c r="E129" i="2"/>
  <c r="F129" i="2"/>
  <c r="G129" i="2"/>
  <c r="D113" i="2"/>
  <c r="E113" i="2"/>
  <c r="F113" i="2"/>
  <c r="G113" i="2"/>
  <c r="D97" i="2"/>
  <c r="E97" i="2"/>
  <c r="F97" i="2"/>
  <c r="G97" i="2"/>
  <c r="D81" i="2"/>
  <c r="E81" i="2"/>
  <c r="F81" i="2"/>
  <c r="G81" i="2"/>
  <c r="D65" i="2"/>
  <c r="E65" i="2"/>
  <c r="F65" i="2"/>
  <c r="G65" i="2"/>
  <c r="D370" i="2"/>
  <c r="E370" i="2"/>
  <c r="G333" i="2"/>
  <c r="D333" i="2"/>
  <c r="D330" i="2"/>
  <c r="E330" i="2"/>
  <c r="F330" i="2"/>
  <c r="E302" i="2"/>
  <c r="D302" i="2"/>
  <c r="F302" i="2"/>
  <c r="G302" i="2"/>
  <c r="G265" i="2"/>
  <c r="D265" i="2"/>
  <c r="E265" i="2"/>
  <c r="F265" i="2"/>
  <c r="F263" i="2"/>
  <c r="D263" i="2"/>
  <c r="E263" i="2"/>
  <c r="G263" i="2"/>
  <c r="E194" i="2"/>
  <c r="D194" i="2"/>
  <c r="F194" i="2"/>
  <c r="G194" i="2"/>
  <c r="D185" i="2"/>
  <c r="E185" i="2"/>
  <c r="F185" i="2"/>
  <c r="G185" i="2"/>
  <c r="E170" i="2"/>
  <c r="D170" i="2"/>
  <c r="F170" i="2"/>
  <c r="G170" i="2"/>
  <c r="G168" i="2"/>
  <c r="D168" i="2"/>
  <c r="E168" i="2"/>
  <c r="D161" i="2"/>
  <c r="E161" i="2"/>
  <c r="F161" i="2"/>
  <c r="G161" i="2"/>
  <c r="D157" i="2"/>
  <c r="E157" i="2"/>
  <c r="F157" i="2"/>
  <c r="G157" i="2"/>
  <c r="E519" i="2"/>
  <c r="E504" i="2"/>
  <c r="F485" i="2"/>
  <c r="F470" i="2"/>
  <c r="E455" i="2"/>
  <c r="E440" i="2"/>
  <c r="F421" i="2"/>
  <c r="F406" i="2"/>
  <c r="F382" i="2"/>
  <c r="G381" i="2"/>
  <c r="D381" i="2"/>
  <c r="F378" i="2"/>
  <c r="E372" i="2"/>
  <c r="D353" i="2"/>
  <c r="E353" i="2"/>
  <c r="E340" i="2"/>
  <c r="G320" i="2"/>
  <c r="D320" i="2"/>
  <c r="E320" i="2"/>
  <c r="G312" i="2"/>
  <c r="F312" i="2"/>
  <c r="D300" i="2"/>
  <c r="E300" i="2"/>
  <c r="D285" i="2"/>
  <c r="G285" i="2"/>
  <c r="E285" i="2"/>
  <c r="F285" i="2"/>
  <c r="E328" i="2"/>
  <c r="G319" i="2"/>
  <c r="F309" i="2"/>
  <c r="F304" i="2"/>
  <c r="F295" i="2"/>
  <c r="D295" i="2"/>
  <c r="G293" i="2"/>
  <c r="E289" i="2"/>
  <c r="G288" i="2"/>
  <c r="D288" i="2"/>
  <c r="D261" i="2"/>
  <c r="E261" i="2"/>
  <c r="D258" i="2"/>
  <c r="E258" i="2"/>
  <c r="F258" i="2"/>
  <c r="D221" i="2"/>
  <c r="G221" i="2"/>
  <c r="D193" i="2"/>
  <c r="E193" i="2"/>
  <c r="F193" i="2"/>
  <c r="G193" i="2"/>
  <c r="E130" i="2"/>
  <c r="F130" i="2"/>
  <c r="G130" i="2"/>
  <c r="D130" i="2"/>
  <c r="E114" i="2"/>
  <c r="F114" i="2"/>
  <c r="G114" i="2"/>
  <c r="D114" i="2"/>
  <c r="E98" i="2"/>
  <c r="F98" i="2"/>
  <c r="G98" i="2"/>
  <c r="D98" i="2"/>
  <c r="E82" i="2"/>
  <c r="F82" i="2"/>
  <c r="G82" i="2"/>
  <c r="D82" i="2"/>
  <c r="E66" i="2"/>
  <c r="F66" i="2"/>
  <c r="G66" i="2"/>
  <c r="D66" i="2"/>
  <c r="D45" i="2"/>
  <c r="E45" i="2"/>
  <c r="G45" i="2"/>
  <c r="F45" i="2"/>
  <c r="G296" i="2"/>
  <c r="F296" i="2"/>
  <c r="E270" i="2"/>
  <c r="G270" i="2"/>
  <c r="D244" i="2"/>
  <c r="E244" i="2"/>
  <c r="F244" i="2"/>
  <c r="G236" i="2"/>
  <c r="D236" i="2"/>
  <c r="G216" i="2"/>
  <c r="D216" i="2"/>
  <c r="E198" i="2"/>
  <c r="D198" i="2"/>
  <c r="D301" i="2"/>
  <c r="F301" i="2"/>
  <c r="G280" i="2"/>
  <c r="D280" i="2"/>
  <c r="D273" i="2"/>
  <c r="F273" i="2"/>
  <c r="F239" i="2"/>
  <c r="D239" i="2"/>
  <c r="E239" i="2"/>
  <c r="G239" i="2"/>
  <c r="E214" i="2"/>
  <c r="D214" i="2"/>
  <c r="F214" i="2"/>
  <c r="E206" i="2"/>
  <c r="G206" i="2"/>
  <c r="D204" i="2"/>
  <c r="E204" i="2"/>
  <c r="D189" i="2"/>
  <c r="E189" i="2"/>
  <c r="F189" i="2"/>
  <c r="E186" i="2"/>
  <c r="G186" i="2"/>
  <c r="E138" i="2"/>
  <c r="F138" i="2"/>
  <c r="G138" i="2"/>
  <c r="D138" i="2"/>
  <c r="E122" i="2"/>
  <c r="F122" i="2"/>
  <c r="G122" i="2"/>
  <c r="D122" i="2"/>
  <c r="E106" i="2"/>
  <c r="F106" i="2"/>
  <c r="G106" i="2"/>
  <c r="D106" i="2"/>
  <c r="E90" i="2"/>
  <c r="F90" i="2"/>
  <c r="G90" i="2"/>
  <c r="D90" i="2"/>
  <c r="E74" i="2"/>
  <c r="F74" i="2"/>
  <c r="G74" i="2"/>
  <c r="D74" i="2"/>
  <c r="E58" i="2"/>
  <c r="F58" i="2"/>
  <c r="G58" i="2"/>
  <c r="D58" i="2"/>
  <c r="G51" i="2"/>
  <c r="D51" i="2"/>
  <c r="E51" i="2"/>
  <c r="F51" i="2"/>
  <c r="D277" i="2"/>
  <c r="G277" i="2"/>
  <c r="F260" i="2"/>
  <c r="G260" i="2"/>
  <c r="D233" i="2"/>
  <c r="E233" i="2"/>
  <c r="D209" i="2"/>
  <c r="E209" i="2"/>
  <c r="F209" i="2"/>
  <c r="D197" i="2"/>
  <c r="E197" i="2"/>
  <c r="F197" i="2"/>
  <c r="G197" i="2"/>
  <c r="D128" i="2"/>
  <c r="E128" i="2"/>
  <c r="G128" i="2"/>
  <c r="F128" i="2"/>
  <c r="D112" i="2"/>
  <c r="E112" i="2"/>
  <c r="G112" i="2"/>
  <c r="F112" i="2"/>
  <c r="D96" i="2"/>
  <c r="E96" i="2"/>
  <c r="G96" i="2"/>
  <c r="F96" i="2"/>
  <c r="D80" i="2"/>
  <c r="E80" i="2"/>
  <c r="G80" i="2"/>
  <c r="F80" i="2"/>
  <c r="D64" i="2"/>
  <c r="E64" i="2"/>
  <c r="G64" i="2"/>
  <c r="F64" i="2"/>
  <c r="E271" i="2"/>
  <c r="G262" i="2"/>
  <c r="E256" i="2"/>
  <c r="G247" i="2"/>
  <c r="F237" i="2"/>
  <c r="F232" i="2"/>
  <c r="F222" i="2"/>
  <c r="G213" i="2"/>
  <c r="E207" i="2"/>
  <c r="F202" i="2"/>
  <c r="F188" i="2"/>
  <c r="F184" i="2"/>
  <c r="E180" i="2"/>
  <c r="E176" i="2"/>
  <c r="G173" i="2"/>
  <c r="G169" i="2"/>
  <c r="F165" i="2"/>
  <c r="F149" i="2"/>
  <c r="E47" i="2"/>
  <c r="F47" i="2"/>
  <c r="G47" i="2"/>
  <c r="F42" i="2"/>
  <c r="E42" i="2"/>
  <c r="G42" i="2"/>
  <c r="E162" i="2"/>
  <c r="F162" i="2"/>
  <c r="D153" i="2"/>
  <c r="E153" i="2"/>
  <c r="E146" i="2"/>
  <c r="F146" i="2"/>
  <c r="G50" i="2"/>
  <c r="D49" i="2"/>
  <c r="F40" i="2"/>
  <c r="F35" i="2"/>
  <c r="D34" i="2"/>
  <c r="V14" i="1"/>
  <c r="S13" i="1"/>
  <c r="C62" i="2" l="1"/>
  <c r="C47" i="2"/>
  <c r="C185" i="2"/>
  <c r="C195" i="2"/>
  <c r="C66" i="2"/>
  <c r="C129" i="2"/>
  <c r="C138" i="2"/>
  <c r="C68" i="2"/>
  <c r="C74" i="2"/>
  <c r="C128" i="2"/>
  <c r="C203" i="2"/>
  <c r="C250" i="2"/>
  <c r="C238" i="2"/>
  <c r="C458" i="2"/>
  <c r="C57" i="2"/>
  <c r="C114" i="2"/>
  <c r="C37" i="2"/>
  <c r="C80" i="2"/>
  <c r="C400" i="2"/>
  <c r="C181" i="2"/>
  <c r="C251" i="2"/>
  <c r="C326" i="2"/>
  <c r="C468" i="2"/>
  <c r="C481" i="2"/>
  <c r="C530" i="2"/>
  <c r="C626" i="2"/>
  <c r="C180" i="2"/>
  <c r="C299" i="2"/>
  <c r="C93" i="2"/>
  <c r="C316" i="2"/>
  <c r="C551" i="2"/>
  <c r="C374" i="2"/>
  <c r="C443" i="2"/>
  <c r="C622" i="2"/>
  <c r="C196" i="2"/>
  <c r="C331" i="2"/>
  <c r="C375" i="2"/>
  <c r="C401" i="2"/>
  <c r="C580" i="2"/>
  <c r="C638" i="2"/>
  <c r="C687" i="2"/>
  <c r="C733" i="2"/>
  <c r="C837" i="2"/>
  <c r="C208" i="2"/>
  <c r="C526" i="2"/>
  <c r="C538" i="2"/>
  <c r="C542" i="2"/>
  <c r="C617" i="2"/>
  <c r="C329" i="2"/>
  <c r="C437" i="2"/>
  <c r="C81" i="2"/>
  <c r="C290" i="2"/>
  <c r="C362" i="2"/>
  <c r="C475" i="2"/>
  <c r="C485" i="2"/>
  <c r="C653" i="2"/>
  <c r="C1022" i="2"/>
  <c r="C749" i="2"/>
  <c r="C873" i="2"/>
  <c r="C432" i="2"/>
  <c r="C534" i="2"/>
  <c r="C607" i="2"/>
  <c r="C704" i="2"/>
  <c r="C775" i="2"/>
  <c r="C896" i="2"/>
  <c r="C941" i="2"/>
  <c r="C1007" i="2"/>
  <c r="C240" i="2"/>
  <c r="C791" i="2"/>
  <c r="C844" i="2"/>
  <c r="C487" i="2"/>
  <c r="C630" i="2"/>
  <c r="C990" i="2"/>
  <c r="C998" i="2"/>
  <c r="C1009" i="2"/>
  <c r="C1177" i="2"/>
  <c r="C1194" i="2"/>
  <c r="C1343" i="2"/>
  <c r="C1349" i="2"/>
  <c r="C695" i="2"/>
  <c r="C874" i="2"/>
  <c r="C1061" i="2"/>
  <c r="C1102" i="2"/>
  <c r="C1224" i="2"/>
  <c r="C1250" i="2"/>
  <c r="C1263" i="2"/>
  <c r="C1351" i="2"/>
  <c r="C830" i="2"/>
  <c r="C1113" i="2"/>
  <c r="C1165" i="2"/>
  <c r="C1247" i="2"/>
  <c r="C1272" i="2"/>
  <c r="C1357" i="2"/>
  <c r="C1406" i="2"/>
  <c r="C559" i="2"/>
  <c r="C668" i="2"/>
  <c r="C725" i="2"/>
  <c r="C737" i="2"/>
  <c r="C788" i="2"/>
  <c r="C906" i="2"/>
  <c r="C1042" i="2"/>
  <c r="C1154" i="2"/>
  <c r="C1339" i="2"/>
  <c r="C1418" i="2"/>
  <c r="C479" i="2"/>
  <c r="C770" i="2"/>
  <c r="C783" i="2"/>
  <c r="C1103" i="2"/>
  <c r="C1156" i="2"/>
  <c r="C1336" i="2"/>
  <c r="C1419" i="2"/>
  <c r="C1422" i="2"/>
  <c r="C1557" i="2"/>
  <c r="C1567" i="2"/>
  <c r="C1622" i="2"/>
  <c r="C1757" i="2"/>
  <c r="C1832" i="2"/>
  <c r="C533" i="2"/>
  <c r="C716" i="2"/>
  <c r="C969" i="2"/>
  <c r="C1117" i="2"/>
  <c r="C1119" i="2"/>
  <c r="C1188" i="2"/>
  <c r="C1314" i="2"/>
  <c r="C1407" i="2"/>
  <c r="C1467" i="2"/>
  <c r="C1493" i="2"/>
  <c r="C1510" i="2"/>
  <c r="C1517" i="2"/>
  <c r="C1721" i="2"/>
  <c r="C1749" i="2"/>
  <c r="C338" i="2"/>
  <c r="C734" i="2"/>
  <c r="C793" i="2"/>
  <c r="C943" i="2"/>
  <c r="C1076" i="2"/>
  <c r="C1123" i="2"/>
  <c r="C1104" i="2"/>
  <c r="C1160" i="2"/>
  <c r="C1262" i="2"/>
  <c r="C1427" i="2"/>
  <c r="C1476" i="2"/>
  <c r="C1625" i="2"/>
  <c r="C1755" i="2"/>
  <c r="C1758" i="2"/>
  <c r="C1772" i="2"/>
  <c r="C1775" i="2"/>
  <c r="C1217" i="2"/>
  <c r="C1319" i="2"/>
  <c r="C1371" i="2"/>
  <c r="C1519" i="2"/>
  <c r="C1559" i="2"/>
  <c r="C1582" i="2"/>
  <c r="C674" i="2"/>
  <c r="C847" i="2"/>
  <c r="C1197" i="2"/>
  <c r="C1271" i="2"/>
  <c r="C1312" i="2"/>
  <c r="C1329" i="2"/>
  <c r="C1414" i="2"/>
  <c r="C1554" i="2"/>
  <c r="C1747" i="2"/>
  <c r="C1754" i="2"/>
  <c r="C1736" i="2"/>
  <c r="C1809" i="2"/>
  <c r="C1806" i="2"/>
  <c r="C1894" i="2"/>
  <c r="C1944" i="2"/>
  <c r="C2146" i="2"/>
  <c r="C1066" i="2"/>
  <c r="C1118" i="2"/>
  <c r="C1433" i="2"/>
  <c r="C1958" i="2"/>
  <c r="C2100" i="2"/>
  <c r="C2116" i="2"/>
  <c r="C1155" i="2"/>
  <c r="C1218" i="2"/>
  <c r="C1477" i="2"/>
  <c r="C1543" i="2"/>
  <c r="C1753" i="2"/>
  <c r="C1901" i="2"/>
  <c r="C700" i="2"/>
  <c r="C1074" i="2"/>
  <c r="C1257" i="2"/>
  <c r="C1518" i="2"/>
  <c r="C1672" i="2"/>
  <c r="C1756" i="2"/>
  <c r="C1835" i="2"/>
  <c r="C1893" i="2"/>
  <c r="C1897" i="2"/>
  <c r="C2040" i="2"/>
  <c r="C2112" i="2"/>
  <c r="C1184" i="2"/>
  <c r="C1276" i="2"/>
  <c r="C1353" i="2"/>
  <c r="C1442" i="2"/>
  <c r="C1492" i="2"/>
  <c r="C1530" i="2"/>
  <c r="C1645" i="2"/>
  <c r="C1714" i="2"/>
  <c r="C1791" i="2"/>
  <c r="C1805" i="2"/>
  <c r="C1936" i="2"/>
  <c r="C1973" i="2"/>
  <c r="C2035" i="2"/>
  <c r="C2087" i="2"/>
  <c r="C2131" i="2"/>
  <c r="C2165" i="2"/>
  <c r="C2267" i="2"/>
  <c r="C2348" i="2"/>
  <c r="C2342" i="2"/>
  <c r="C2397" i="2"/>
  <c r="C2505" i="2"/>
  <c r="C2578" i="2"/>
  <c r="C2586" i="2"/>
  <c r="C1173" i="2"/>
  <c r="C1864" i="2"/>
  <c r="C1900" i="2"/>
  <c r="C1952" i="2"/>
  <c r="C1974" i="2"/>
  <c r="C1978" i="2"/>
  <c r="C2030" i="2"/>
  <c r="C2036" i="2"/>
  <c r="C2083" i="2"/>
  <c r="C2213" i="2"/>
  <c r="C2288" i="2"/>
  <c r="C2467" i="2"/>
  <c r="C1566" i="2"/>
  <c r="C1776" i="2"/>
  <c r="C1829" i="2"/>
  <c r="C1914" i="2"/>
  <c r="C2047" i="2"/>
  <c r="C2144" i="2"/>
  <c r="C2221" i="2"/>
  <c r="C2245" i="2"/>
  <c r="C2287" i="2"/>
  <c r="C2346" i="2"/>
  <c r="C2349" i="2"/>
  <c r="C2381" i="2"/>
  <c r="C2417" i="2"/>
  <c r="C1604" i="2"/>
  <c r="C1920" i="2"/>
  <c r="C2426" i="2"/>
  <c r="C1252" i="2"/>
  <c r="C1498" i="2"/>
  <c r="C1574" i="2"/>
  <c r="C1605" i="2"/>
  <c r="C2014" i="2"/>
  <c r="C2368" i="2"/>
  <c r="C2380" i="2"/>
  <c r="C2391" i="2"/>
  <c r="C2395" i="2"/>
  <c r="C2399" i="2"/>
  <c r="C2497" i="2"/>
  <c r="C2517" i="2"/>
  <c r="C2632" i="2"/>
  <c r="C2701" i="2"/>
  <c r="C2771" i="2"/>
  <c r="C1991" i="2"/>
  <c r="C2206" i="2"/>
  <c r="C2326" i="2"/>
  <c r="C2482" i="2"/>
  <c r="C2567" i="2"/>
  <c r="C2703" i="2"/>
  <c r="C2706" i="2"/>
  <c r="C2783" i="2"/>
  <c r="C2814" i="2"/>
  <c r="C2830" i="2"/>
  <c r="C1295" i="2"/>
  <c r="C1374" i="2"/>
  <c r="C1888" i="2"/>
  <c r="C2108" i="2"/>
  <c r="C2200" i="2"/>
  <c r="C2323" i="2"/>
  <c r="C2599" i="2"/>
  <c r="C2693" i="2"/>
  <c r="C2774" i="2"/>
  <c r="C1811" i="2"/>
  <c r="C1847" i="2"/>
  <c r="C1954" i="2"/>
  <c r="C2041" i="2"/>
  <c r="C2166" i="2"/>
  <c r="C2223" i="2"/>
  <c r="C2238" i="2"/>
  <c r="C2272" i="2"/>
  <c r="C2302" i="2"/>
  <c r="C2523" i="2"/>
  <c r="C2625" i="2"/>
  <c r="C2786" i="2"/>
  <c r="C2778" i="2"/>
  <c r="C2819" i="2"/>
  <c r="C1019" i="2"/>
  <c r="C1259" i="2"/>
  <c r="C1970" i="2"/>
  <c r="C2151" i="2"/>
  <c r="C2314" i="2"/>
  <c r="C2384" i="2"/>
  <c r="C2571" i="2"/>
  <c r="C2577" i="2"/>
  <c r="C2831" i="2"/>
  <c r="C1607" i="2"/>
  <c r="C1993" i="2"/>
  <c r="C2420" i="2"/>
  <c r="C2630" i="2"/>
  <c r="C1469" i="2"/>
  <c r="C1990" i="2"/>
  <c r="C2105" i="2"/>
  <c r="C2355" i="2"/>
  <c r="C2400" i="2"/>
  <c r="C2524" i="2"/>
  <c r="C2680" i="2"/>
  <c r="C2715" i="2"/>
  <c r="C2518" i="2"/>
  <c r="C2694" i="2"/>
  <c r="C2700" i="2"/>
  <c r="C2733" i="2"/>
  <c r="C2790" i="2"/>
  <c r="C2394" i="2"/>
  <c r="C2519" i="2"/>
  <c r="C2667" i="2"/>
  <c r="C2812" i="2"/>
  <c r="C2339" i="2"/>
  <c r="C2449" i="2"/>
  <c r="C2776" i="2"/>
  <c r="C1667" i="2"/>
  <c r="C1912" i="2"/>
  <c r="C2413" i="2"/>
  <c r="C2453" i="2"/>
  <c r="C2687" i="2"/>
  <c r="C2765" i="2"/>
  <c r="C2038" i="2"/>
  <c r="C2170" i="2"/>
  <c r="C1915" i="2"/>
  <c r="C2429" i="2"/>
  <c r="C2752" i="2"/>
  <c r="C2274" i="2"/>
  <c r="C2276" i="2"/>
  <c r="C2362" i="2"/>
  <c r="C2561" i="2"/>
  <c r="C2746" i="2"/>
  <c r="C2026" i="2"/>
  <c r="C2686" i="2"/>
  <c r="C2427" i="2"/>
  <c r="C2286" i="2"/>
  <c r="C2531" i="2"/>
  <c r="C1853" i="2"/>
  <c r="C2564" i="2"/>
  <c r="C2343" i="2"/>
  <c r="C2484" i="2"/>
  <c r="C2280" i="2"/>
  <c r="C90" i="2"/>
  <c r="C161" i="2"/>
  <c r="C53" i="2"/>
  <c r="C206" i="2"/>
  <c r="C385" i="2"/>
  <c r="C76" i="2"/>
  <c r="C348" i="2"/>
  <c r="C189" i="2"/>
  <c r="C779" i="2"/>
  <c r="C908" i="2"/>
  <c r="C841" i="2"/>
  <c r="C954" i="2"/>
  <c r="C588" i="2"/>
  <c r="C927" i="2"/>
  <c r="C751" i="2"/>
  <c r="C818" i="2"/>
  <c r="C1352" i="2"/>
  <c r="C1598" i="2"/>
  <c r="C1092" i="2"/>
  <c r="C256" i="2"/>
  <c r="C1129" i="2"/>
  <c r="C1146" i="2"/>
  <c r="C1356" i="2"/>
  <c r="C1540" i="2"/>
  <c r="C1189" i="2"/>
  <c r="C1340" i="2"/>
  <c r="C1928" i="2"/>
  <c r="C728" i="2"/>
  <c r="C975" i="2"/>
  <c r="C1624" i="2"/>
  <c r="C1773" i="2"/>
  <c r="C819" i="2"/>
  <c r="C1696" i="2"/>
  <c r="C1743" i="2"/>
  <c r="C1882" i="2"/>
  <c r="C2117" i="2"/>
  <c r="C2062" i="2"/>
  <c r="C2103" i="2"/>
  <c r="C2560" i="2"/>
  <c r="C1424" i="2"/>
  <c r="C1629" i="2"/>
  <c r="C1986" i="2"/>
  <c r="C2282" i="2"/>
  <c r="C2410" i="2"/>
  <c r="C2509" i="2"/>
  <c r="C1910" i="2"/>
  <c r="C2623" i="2"/>
  <c r="C2747" i="2"/>
  <c r="C2462" i="2"/>
  <c r="C2067" i="2"/>
  <c r="C2773" i="2"/>
  <c r="C2784" i="2"/>
  <c r="C1167" i="2"/>
  <c r="C2096" i="2"/>
  <c r="C1400" i="2"/>
  <c r="C2499" i="2"/>
  <c r="C2065" i="2"/>
  <c r="C2759" i="2"/>
  <c r="C762" i="2"/>
  <c r="C2171" i="2"/>
  <c r="C2455" i="2"/>
  <c r="F14" i="2"/>
  <c r="F11" i="2" s="1"/>
  <c r="P33" i="2" s="1"/>
  <c r="C923" i="2" l="1"/>
  <c r="C612" i="2"/>
  <c r="C498" i="2"/>
  <c r="C2178" i="2"/>
  <c r="C1706" i="2"/>
  <c r="C423" i="2"/>
  <c r="C742" i="2"/>
  <c r="C271" i="2"/>
  <c r="C40" i="2"/>
  <c r="C101" i="2"/>
  <c r="C2322" i="2"/>
  <c r="C2795" i="2"/>
  <c r="C2504" i="2"/>
  <c r="C2110" i="2"/>
  <c r="C1951" i="2"/>
  <c r="C2222" i="2"/>
  <c r="C2160" i="2"/>
  <c r="C1984" i="2"/>
  <c r="C2230" i="2"/>
  <c r="C2039" i="2"/>
  <c r="C2507" i="2"/>
  <c r="C1130" i="2"/>
  <c r="C1284" i="2"/>
  <c r="C1135" i="2"/>
  <c r="C1024" i="2"/>
  <c r="C1415" i="2"/>
  <c r="C313" i="2"/>
  <c r="C1064" i="2"/>
  <c r="C820" i="2"/>
  <c r="C928" i="2"/>
  <c r="C663" i="2"/>
  <c r="C314" i="2"/>
  <c r="C727" i="2"/>
  <c r="C426" i="2"/>
  <c r="C543" i="2"/>
  <c r="C416" i="2"/>
  <c r="C38" i="2"/>
  <c r="C2298" i="2"/>
  <c r="C2447" i="2"/>
  <c r="C2769" i="2"/>
  <c r="C2008" i="2"/>
  <c r="C1948" i="2"/>
  <c r="C1854" i="2"/>
  <c r="C2477" i="2"/>
  <c r="C2253" i="2"/>
  <c r="C2143" i="2"/>
  <c r="C2685" i="2"/>
  <c r="C1960" i="2"/>
  <c r="C1849" i="2"/>
  <c r="C2544" i="2"/>
  <c r="C1111" i="2"/>
  <c r="C867" i="2"/>
  <c r="C1369" i="2"/>
  <c r="C2010" i="2"/>
  <c r="C1746" i="2"/>
  <c r="C2013" i="2"/>
  <c r="C1387" i="2"/>
  <c r="C1716" i="2"/>
  <c r="C1616" i="2"/>
  <c r="C991" i="2"/>
  <c r="C457" i="2"/>
  <c r="C1334" i="2"/>
  <c r="C1185" i="2"/>
  <c r="C1073" i="2"/>
  <c r="C876" i="2"/>
  <c r="C1056" i="2"/>
  <c r="C244" i="2"/>
  <c r="C605" i="2"/>
  <c r="C248" i="2"/>
  <c r="C1255" i="2"/>
  <c r="C2240" i="2"/>
  <c r="C2582" i="2"/>
  <c r="C2742" i="2"/>
  <c r="C2252" i="2"/>
  <c r="C2804" i="2"/>
  <c r="C2177" i="2"/>
  <c r="C2636" i="2"/>
  <c r="C1968" i="2"/>
  <c r="C2682" i="2"/>
  <c r="C2260" i="2"/>
  <c r="C2820" i="2"/>
  <c r="C1815" i="2"/>
  <c r="C2279" i="2"/>
  <c r="C2175" i="2"/>
  <c r="C2389" i="2"/>
  <c r="C2233" i="2"/>
  <c r="C2032" i="2"/>
  <c r="C1953" i="2"/>
  <c r="C2107" i="2"/>
  <c r="C1994" i="2"/>
  <c r="C2063" i="2"/>
  <c r="C1660" i="2"/>
  <c r="C2283" i="2"/>
  <c r="C1684" i="2"/>
  <c r="C1489" i="2"/>
  <c r="C1550" i="2"/>
  <c r="C1709" i="2"/>
  <c r="C1687" i="2"/>
  <c r="C1138" i="2"/>
  <c r="C988" i="2"/>
  <c r="C1029" i="2"/>
  <c r="C1063" i="2"/>
  <c r="C825" i="2"/>
  <c r="C870" i="2"/>
  <c r="C470" i="2"/>
  <c r="C816" i="2"/>
  <c r="C1098" i="2"/>
  <c r="C697" i="2"/>
  <c r="C435" i="2"/>
  <c r="C637" i="2"/>
  <c r="C901" i="2"/>
  <c r="C370" i="2"/>
  <c r="C225" i="2"/>
  <c r="C666" i="2"/>
  <c r="C488" i="2"/>
  <c r="C259" i="2"/>
  <c r="C130" i="2"/>
  <c r="C279" i="2"/>
  <c r="C436" i="2"/>
  <c r="C389" i="2"/>
  <c r="C245" i="2"/>
  <c r="C172" i="2"/>
  <c r="C1902" i="2"/>
  <c r="C2428" i="2"/>
  <c r="C1689" i="2"/>
  <c r="C2148" i="2"/>
  <c r="C1057" i="2"/>
  <c r="C869" i="2"/>
  <c r="C953" i="2"/>
  <c r="C310" i="2"/>
  <c r="C2780" i="2"/>
  <c r="C2828" i="2"/>
  <c r="C2787" i="2"/>
  <c r="C1831" i="2"/>
  <c r="C1649" i="2"/>
  <c r="C1539" i="2"/>
  <c r="C1916" i="2"/>
  <c r="C2401" i="2"/>
  <c r="C1647" i="2"/>
  <c r="C315" i="2"/>
  <c r="C2385" i="2"/>
  <c r="C2421" i="2"/>
  <c r="C2624" i="2"/>
  <c r="C2393" i="2"/>
  <c r="C2072" i="2"/>
  <c r="C393" i="2"/>
  <c r="C553" i="2"/>
  <c r="C35" i="2"/>
  <c r="C2312" i="2"/>
  <c r="C1940" i="2"/>
  <c r="C2208" i="2"/>
  <c r="C1399" i="2"/>
  <c r="C1205" i="2"/>
  <c r="C232" i="2"/>
  <c r="C349" i="2"/>
  <c r="C1644" i="2"/>
  <c r="C2603" i="2"/>
  <c r="C2173" i="2"/>
  <c r="C2375" i="2"/>
  <c r="C2334" i="2"/>
  <c r="C1804" i="2"/>
  <c r="C1260" i="2"/>
  <c r="C1166" i="2"/>
  <c r="C409" i="2"/>
  <c r="C2808" i="2"/>
  <c r="C2130" i="2"/>
  <c r="C2815" i="2"/>
  <c r="C2789" i="2"/>
  <c r="C1128" i="2"/>
  <c r="C2766" i="2"/>
  <c r="C2816" i="2"/>
  <c r="C456" i="2"/>
  <c r="C972" i="2"/>
  <c r="C2672" i="2"/>
  <c r="C2359" i="2"/>
  <c r="C2627" i="2"/>
  <c r="C2001" i="2"/>
  <c r="C1819" i="2"/>
  <c r="C1922" i="2"/>
  <c r="C1034" i="2"/>
  <c r="C347" i="2"/>
  <c r="C777" i="2"/>
  <c r="C324" i="2"/>
  <c r="C41" i="2"/>
  <c r="C2085" i="2"/>
  <c r="C2572" i="2"/>
  <c r="C2570" i="2"/>
  <c r="C1127" i="2"/>
  <c r="C1891" i="2"/>
  <c r="C2149" i="2"/>
  <c r="C1807" i="2"/>
  <c r="C1317" i="2"/>
  <c r="C1107" i="2"/>
  <c r="C1321" i="2"/>
  <c r="C1084" i="2"/>
  <c r="C708" i="2"/>
  <c r="C778" i="2"/>
  <c r="C431" i="2"/>
  <c r="C678" i="2"/>
  <c r="C650" i="2"/>
  <c r="C419" i="2"/>
  <c r="C98" i="2"/>
  <c r="C2297" i="2"/>
  <c r="C2574" i="2"/>
  <c r="C2344" i="2"/>
  <c r="C2295" i="2"/>
  <c r="C1655" i="2"/>
  <c r="C2631" i="2"/>
  <c r="C1946" i="2"/>
  <c r="C1417" i="2"/>
  <c r="C1405" i="2"/>
  <c r="C1331" i="2"/>
  <c r="C303" i="2"/>
  <c r="C2123" i="2"/>
  <c r="C2193" i="2"/>
  <c r="C2788" i="2"/>
  <c r="C2563" i="2"/>
  <c r="C1322" i="2"/>
  <c r="C781" i="2"/>
  <c r="C743" i="2"/>
  <c r="C2501" i="2"/>
  <c r="C2679" i="2"/>
  <c r="C2364" i="2"/>
  <c r="C2321" i="2"/>
  <c r="C1866" i="2"/>
  <c r="C1662" i="2"/>
  <c r="C1096" i="2"/>
  <c r="C507" i="2"/>
  <c r="C957" i="2"/>
  <c r="C1599" i="2"/>
  <c r="C939" i="2"/>
  <c r="C599" i="2"/>
  <c r="C275" i="2"/>
  <c r="C366" i="2"/>
  <c r="C1925" i="2"/>
  <c r="C2300" i="2"/>
  <c r="C2754" i="2"/>
  <c r="C2018" i="2"/>
  <c r="C2718" i="2"/>
  <c r="C2292" i="2"/>
  <c r="C2634" i="2"/>
  <c r="C2168" i="2"/>
  <c r="C2005" i="2"/>
  <c r="C1403" i="2"/>
  <c r="C856" i="2"/>
  <c r="C2244" i="2"/>
  <c r="C1390" i="2"/>
  <c r="C2055" i="2"/>
  <c r="C1617" i="2"/>
  <c r="C371" i="2"/>
  <c r="C575" i="2"/>
  <c r="C2515" i="2"/>
  <c r="C1636" i="2"/>
  <c r="C1481" i="2"/>
  <c r="C1394" i="2"/>
  <c r="C99" i="2"/>
  <c r="C2781" i="2"/>
  <c r="C2653" i="2"/>
  <c r="C2376" i="2"/>
  <c r="C1929" i="2"/>
  <c r="C1918" i="2"/>
  <c r="C1482" i="2"/>
  <c r="C547" i="2"/>
  <c r="C806" i="2"/>
  <c r="C656" i="2"/>
  <c r="C505" i="2"/>
  <c r="C1956" i="2"/>
  <c r="C1366" i="2"/>
  <c r="C2818" i="2"/>
  <c r="C1917" i="2"/>
  <c r="C2710" i="2"/>
  <c r="C2207" i="2"/>
  <c r="C1767" i="2"/>
  <c r="C2430" i="2"/>
  <c r="C1206" i="2"/>
  <c r="C2664" i="2"/>
  <c r="C2456" i="2"/>
  <c r="C2779" i="2"/>
  <c r="C2666" i="2"/>
  <c r="C2568" i="2"/>
  <c r="C1704" i="2"/>
  <c r="C1191" i="2"/>
  <c r="C2398" i="2"/>
  <c r="C2367" i="2"/>
  <c r="C2268" i="2"/>
  <c r="C2172" i="2"/>
  <c r="C2491" i="2"/>
  <c r="C2256" i="2"/>
  <c r="C1121" i="2"/>
  <c r="C1972" i="2"/>
  <c r="C1635" i="2"/>
  <c r="C1521" i="2"/>
  <c r="C892" i="2"/>
  <c r="C1927" i="2"/>
  <c r="C1606" i="2"/>
  <c r="C1503" i="2"/>
  <c r="C1126" i="2"/>
  <c r="C2077" i="2"/>
  <c r="C1256" i="2"/>
  <c r="C1979" i="2"/>
  <c r="C1930" i="2"/>
  <c r="C1659" i="2"/>
  <c r="C665" i="2"/>
  <c r="C1717" i="2"/>
  <c r="C1585" i="2"/>
  <c r="C1468" i="2"/>
  <c r="C1803" i="2"/>
  <c r="C1202" i="2"/>
  <c r="C1703" i="2"/>
  <c r="C1618" i="2"/>
  <c r="C518" i="2"/>
  <c r="C1799" i="2"/>
  <c r="C1677" i="2"/>
  <c r="C878" i="2"/>
  <c r="C710" i="2"/>
  <c r="C1302" i="2"/>
  <c r="C1095" i="2"/>
  <c r="C1379" i="2"/>
  <c r="C899" i="2"/>
  <c r="C1261" i="2"/>
  <c r="C1283" i="2"/>
  <c r="C897" i="2"/>
  <c r="C812" i="2"/>
  <c r="C903" i="2"/>
  <c r="C760" i="2"/>
  <c r="C615" i="2"/>
  <c r="C799" i="2"/>
  <c r="C852" i="2"/>
  <c r="C675" i="2"/>
  <c r="C420" i="2"/>
  <c r="C813" i="2"/>
  <c r="C996" i="2"/>
  <c r="C944" i="2"/>
  <c r="C676" i="2"/>
  <c r="C601" i="2"/>
  <c r="C415" i="2"/>
  <c r="C576" i="2"/>
  <c r="C351" i="2"/>
  <c r="C560" i="2"/>
  <c r="C411" i="2"/>
  <c r="C270" i="2"/>
  <c r="C473" i="2"/>
  <c r="C730" i="2"/>
  <c r="C483" i="2"/>
  <c r="C413" i="2"/>
  <c r="C83" i="2"/>
  <c r="C477" i="2"/>
  <c r="C199" i="2"/>
  <c r="C160" i="2"/>
  <c r="C150" i="2"/>
  <c r="C64" i="2"/>
  <c r="C61" i="2"/>
  <c r="C59" i="2"/>
  <c r="C2793" i="2"/>
  <c r="C2629" i="2"/>
  <c r="C2476" i="2"/>
  <c r="C2306" i="2"/>
  <c r="C1739" i="2"/>
  <c r="C2827" i="2"/>
  <c r="C2777" i="2"/>
  <c r="C2726" i="2"/>
  <c r="C2562" i="2"/>
  <c r="C2377" i="2"/>
  <c r="C2277" i="2"/>
  <c r="C2214" i="2"/>
  <c r="C2437" i="2"/>
  <c r="C2361" i="2"/>
  <c r="C2423" i="2"/>
  <c r="C2264" i="2"/>
  <c r="C2021" i="2"/>
  <c r="C2633" i="2"/>
  <c r="C2493" i="2"/>
  <c r="C2028" i="2"/>
  <c r="C1942" i="2"/>
  <c r="C1626" i="2"/>
  <c r="C1515" i="2"/>
  <c r="C1967" i="2"/>
  <c r="C1913" i="2"/>
  <c r="C1341" i="2"/>
  <c r="C2129" i="2"/>
  <c r="C1892" i="2"/>
  <c r="C1808" i="2"/>
  <c r="C1671" i="2"/>
  <c r="C1966" i="2"/>
  <c r="C1921" i="2"/>
  <c r="C1851" i="2"/>
  <c r="C1786" i="2"/>
  <c r="C1730" i="2"/>
  <c r="C1656" i="2"/>
  <c r="C1470" i="2"/>
  <c r="C1581" i="2"/>
  <c r="C1460" i="2"/>
  <c r="C1789" i="2"/>
  <c r="C1725" i="2"/>
  <c r="C1828" i="2"/>
  <c r="C1608" i="2"/>
  <c r="C1594" i="2"/>
  <c r="C1392" i="2"/>
  <c r="C857" i="2"/>
  <c r="C680" i="2"/>
  <c r="C1172" i="2"/>
  <c r="C466" i="2"/>
  <c r="C1134" i="2"/>
  <c r="C715" i="2"/>
  <c r="C1376" i="2"/>
  <c r="C1201" i="2"/>
  <c r="C881" i="2"/>
  <c r="C609" i="2"/>
  <c r="C1054" i="2"/>
  <c r="C970" i="2"/>
  <c r="C755" i="2"/>
  <c r="C858" i="2"/>
  <c r="C672" i="2"/>
  <c r="C768" i="2"/>
  <c r="C566" i="2"/>
  <c r="C418" i="2"/>
  <c r="C444" i="2"/>
  <c r="C312" i="2"/>
  <c r="C989" i="2"/>
  <c r="C512" i="2"/>
  <c r="C557" i="2"/>
  <c r="C497" i="2"/>
  <c r="C354" i="2"/>
  <c r="C717" i="2"/>
  <c r="C572" i="2"/>
  <c r="C523" i="2"/>
  <c r="C474" i="2"/>
  <c r="C112" i="2"/>
  <c r="C322" i="2"/>
  <c r="C317" i="2"/>
  <c r="C222" i="2"/>
  <c r="C96" i="2"/>
  <c r="C197" i="2"/>
  <c r="C123" i="2"/>
  <c r="C157" i="2"/>
  <c r="C34" i="2"/>
  <c r="C1602" i="2"/>
  <c r="C2756" i="2"/>
  <c r="C2704" i="2"/>
  <c r="C1867" i="2"/>
  <c r="C2512" i="2"/>
  <c r="C2438" i="2"/>
  <c r="C1641" i="2"/>
  <c r="C2199" i="2"/>
  <c r="C2483" i="2"/>
  <c r="C2412" i="2"/>
  <c r="C2248" i="2"/>
  <c r="C2481" i="2"/>
  <c r="C2145" i="2"/>
  <c r="C2070" i="2"/>
  <c r="C1998" i="2"/>
  <c r="C1836" i="2"/>
  <c r="C1081" i="2"/>
  <c r="C1905" i="2"/>
  <c r="C2167" i="2"/>
  <c r="C1779" i="2"/>
  <c r="C1723" i="2"/>
  <c r="C1504" i="2"/>
  <c r="C1306" i="2"/>
  <c r="C1487" i="2"/>
  <c r="C1363" i="2"/>
  <c r="C1825" i="2"/>
  <c r="C1600" i="2"/>
  <c r="C1323" i="2"/>
  <c r="C1174" i="2"/>
  <c r="C1361" i="2"/>
  <c r="C1296" i="2"/>
  <c r="C917" i="2"/>
  <c r="C1304" i="2"/>
  <c r="C971" i="2"/>
  <c r="C1273" i="2"/>
  <c r="C929" i="2"/>
  <c r="C1094" i="2"/>
  <c r="C839" i="2"/>
  <c r="C855" i="2"/>
  <c r="C659" i="2"/>
  <c r="C664" i="2"/>
  <c r="C492" i="2"/>
  <c r="C807" i="2"/>
  <c r="C268" i="2"/>
  <c r="C926" i="2"/>
  <c r="C861" i="2"/>
  <c r="C752" i="2"/>
  <c r="C657" i="2"/>
  <c r="C454" i="2"/>
  <c r="C491" i="2"/>
  <c r="C355" i="2"/>
  <c r="C407" i="2"/>
  <c r="C213" i="2"/>
  <c r="C300" i="2"/>
  <c r="C258" i="2"/>
  <c r="C192" i="2"/>
  <c r="C131" i="2"/>
  <c r="C211" i="2"/>
  <c r="C144" i="2"/>
  <c r="C51" i="2"/>
  <c r="C2439" i="2"/>
  <c r="C790" i="2"/>
  <c r="C2616" i="2"/>
  <c r="C2797" i="2"/>
  <c r="C2433" i="2"/>
  <c r="C2799" i="2"/>
  <c r="C2690" i="2"/>
  <c r="C2711" i="2"/>
  <c r="C1650" i="2"/>
  <c r="C2642" i="2"/>
  <c r="C2419" i="2"/>
  <c r="C2607" i="2"/>
  <c r="C2246" i="2"/>
  <c r="C2450" i="2"/>
  <c r="C2613" i="2"/>
  <c r="C2436" i="2"/>
  <c r="C2290" i="2"/>
  <c r="C2536" i="2"/>
  <c r="C1965" i="2"/>
  <c r="C1525" i="2"/>
  <c r="C1132" i="2"/>
  <c r="C784" i="2"/>
  <c r="C2530" i="2"/>
  <c r="C2188" i="2"/>
  <c r="C2076" i="2"/>
  <c r="C1713" i="2"/>
  <c r="C1516" i="2"/>
  <c r="C1221" i="2"/>
  <c r="C2329" i="2"/>
  <c r="C363" i="2"/>
  <c r="C2313" i="2"/>
  <c r="C2259" i="2"/>
  <c r="C2023" i="2"/>
  <c r="C1941" i="2"/>
  <c r="C1794" i="2"/>
  <c r="C1067" i="2"/>
  <c r="C863" i="2"/>
  <c r="C1720" i="2"/>
  <c r="C1603" i="2"/>
  <c r="C1444" i="2"/>
  <c r="C1108" i="2"/>
  <c r="C1676" i="2"/>
  <c r="C1105" i="2"/>
  <c r="C49" i="2"/>
  <c r="C1823" i="2"/>
  <c r="C1693" i="2"/>
  <c r="C1199" i="2"/>
  <c r="C732" i="2"/>
  <c r="C1359" i="2"/>
  <c r="C1147" i="2"/>
  <c r="C912" i="2"/>
  <c r="C397" i="2"/>
  <c r="C1065" i="2"/>
  <c r="C1685" i="2"/>
  <c r="C1453" i="2"/>
  <c r="C1215" i="2"/>
  <c r="C1030" i="2"/>
  <c r="C900" i="2"/>
  <c r="C765" i="2"/>
  <c r="C581" i="2"/>
  <c r="C358" i="2"/>
  <c r="C884" i="2"/>
  <c r="C785" i="2"/>
  <c r="C706" i="2"/>
  <c r="C346" i="2"/>
  <c r="C720" i="2"/>
  <c r="C769" i="2"/>
  <c r="C711" i="2"/>
  <c r="C616" i="2"/>
  <c r="C662" i="2"/>
  <c r="C79" i="2"/>
  <c r="C568" i="2"/>
  <c r="C127" i="2"/>
  <c r="C215" i="2"/>
  <c r="C298" i="2"/>
  <c r="C176" i="2"/>
  <c r="C110" i="2"/>
  <c r="C36" i="2"/>
  <c r="C104" i="2"/>
  <c r="C2829" i="2"/>
  <c r="C1171" i="2"/>
  <c r="C1200" i="2"/>
  <c r="C2721" i="2"/>
  <c r="C821" i="2"/>
  <c r="C2405" i="2"/>
  <c r="C2506" i="2"/>
  <c r="C2176" i="2"/>
  <c r="C429" i="2"/>
  <c r="C137" i="2"/>
  <c r="C992" i="2"/>
  <c r="C1093" i="2"/>
  <c r="C417" i="2"/>
  <c r="C216" i="2"/>
  <c r="C2007" i="2"/>
  <c r="C2236" i="2"/>
  <c r="C2503" i="2"/>
  <c r="C1237" i="2"/>
  <c r="C2180" i="2"/>
  <c r="C2369" i="2"/>
  <c r="C933" i="2"/>
  <c r="C1211" i="2"/>
  <c r="C2113" i="2"/>
  <c r="C1564" i="2"/>
  <c r="C1430" i="2"/>
  <c r="C548" i="2"/>
  <c r="C1041" i="2"/>
  <c r="C239" i="2"/>
  <c r="C422" i="2"/>
  <c r="C1710" i="2"/>
  <c r="C1144" i="2"/>
  <c r="C2098" i="2"/>
  <c r="C2025" i="2"/>
  <c r="C1301" i="2"/>
  <c r="C1446" i="2"/>
  <c r="C1315" i="2"/>
  <c r="C1026" i="2"/>
  <c r="C1549" i="2"/>
  <c r="C43" i="2"/>
  <c r="C757" i="2"/>
  <c r="C890" i="2"/>
  <c r="C2469" i="2"/>
  <c r="C865" i="2"/>
  <c r="C1195" i="2"/>
  <c r="C2015" i="2"/>
  <c r="C1431" i="2"/>
  <c r="C1889" i="2"/>
  <c r="C796" i="2"/>
  <c r="C726" i="2"/>
  <c r="C613" i="2"/>
  <c r="C2118" i="2"/>
  <c r="C1234" i="2"/>
  <c r="C979" i="2"/>
  <c r="C2336" i="2"/>
  <c r="C276" i="2"/>
  <c r="C2767" i="2"/>
  <c r="C2832" i="2"/>
  <c r="C2722" i="2"/>
  <c r="C2353" i="2"/>
  <c r="C2825" i="2"/>
  <c r="C2725" i="2"/>
  <c r="C2435" i="2"/>
  <c r="C1858" i="2"/>
  <c r="C2541" i="2"/>
  <c r="C2340" i="2"/>
  <c r="C1584" i="2"/>
  <c r="C2811" i="2"/>
  <c r="C2681" i="2"/>
  <c r="C2452" i="2"/>
  <c r="C2226" i="2"/>
  <c r="C2082" i="2"/>
  <c r="C2676" i="2"/>
  <c r="C1812" i="2"/>
  <c r="C2051" i="2"/>
  <c r="C1596" i="2"/>
  <c r="C2358" i="2"/>
  <c r="C2204" i="2"/>
  <c r="C2141" i="2"/>
  <c r="C2000" i="2"/>
  <c r="C1702" i="2"/>
  <c r="C1373" i="2"/>
  <c r="C2022" i="2"/>
  <c r="C1287" i="2"/>
  <c r="C2088" i="2"/>
  <c r="C1751" i="2"/>
  <c r="C1868" i="2"/>
  <c r="C1719" i="2"/>
  <c r="C1880" i="2"/>
  <c r="C1456" i="2"/>
  <c r="C1110" i="2"/>
  <c r="C984" i="2"/>
  <c r="C1680" i="2"/>
  <c r="C1575" i="2"/>
  <c r="C1426" i="2"/>
  <c r="C915" i="2"/>
  <c r="C829" i="2"/>
  <c r="C764" i="2"/>
  <c r="C490" i="2"/>
  <c r="C587" i="2"/>
  <c r="C353" i="2"/>
  <c r="C412" i="2"/>
  <c r="C691" i="2"/>
  <c r="C500" i="2"/>
  <c r="C82" i="2"/>
  <c r="C207" i="2"/>
  <c r="C44" i="2"/>
  <c r="C2688" i="2"/>
  <c r="C2717" i="2"/>
  <c r="C2716" i="2"/>
  <c r="C1695" i="2"/>
  <c r="C1822" i="2"/>
  <c r="C1002" i="2"/>
  <c r="C118" i="2"/>
  <c r="C834" i="2"/>
  <c r="C75" i="2"/>
  <c r="C2443" i="2"/>
  <c r="C260" i="2"/>
  <c r="C2620" i="2"/>
  <c r="C2647" i="2"/>
  <c r="C2740" i="2"/>
  <c r="C1388" i="2"/>
  <c r="C2024" i="2"/>
  <c r="C1520" i="2"/>
  <c r="C1337" i="2"/>
  <c r="C1045" i="2"/>
  <c r="C1697" i="2"/>
  <c r="C1204" i="2"/>
  <c r="C1212" i="2"/>
  <c r="C930" i="2"/>
  <c r="C522" i="2"/>
  <c r="C369" i="2"/>
  <c r="C570" i="2"/>
  <c r="C2702" i="2"/>
  <c r="C772" i="2"/>
  <c r="C65" i="2"/>
  <c r="C2465" i="2"/>
  <c r="C2526" i="2"/>
  <c r="C2442" i="2"/>
  <c r="C1571" i="2"/>
  <c r="C2365" i="2"/>
  <c r="C2201" i="2"/>
  <c r="C2409" i="2"/>
  <c r="C2190" i="2"/>
  <c r="C2115" i="2"/>
  <c r="C1238" i="2"/>
  <c r="C2163" i="2"/>
  <c r="C2120" i="2"/>
  <c r="C1859" i="2"/>
  <c r="C1526" i="2"/>
  <c r="C2220" i="2"/>
  <c r="C1653" i="2"/>
  <c r="C1545" i="2"/>
  <c r="C1790" i="2"/>
  <c r="C1409" i="2"/>
  <c r="C739" i="2"/>
  <c r="C1563" i="2"/>
  <c r="C1038" i="2"/>
  <c r="C945" i="2"/>
  <c r="C1365" i="2"/>
  <c r="C1307" i="2"/>
  <c r="C1068" i="2"/>
  <c r="C1000" i="2"/>
  <c r="C1412" i="2"/>
  <c r="C862" i="2"/>
  <c r="C758" i="2"/>
  <c r="C461" i="2"/>
  <c r="C709" i="2"/>
  <c r="C531" i="2"/>
  <c r="C453" i="2"/>
  <c r="C382" i="2"/>
  <c r="C209" i="2"/>
  <c r="C604" i="2"/>
  <c r="C221" i="2"/>
  <c r="C776" i="2"/>
  <c r="C625" i="2"/>
  <c r="C611" i="2"/>
  <c r="C565" i="2"/>
  <c r="C463" i="2"/>
  <c r="C63" i="2"/>
  <c r="C135" i="2"/>
  <c r="C249" i="2"/>
  <c r="C183" i="2"/>
  <c r="C116" i="2"/>
  <c r="C304" i="2"/>
  <c r="C252" i="2"/>
  <c r="C58" i="2"/>
  <c r="C107" i="2"/>
  <c r="C1435" i="2"/>
  <c r="C476" i="2"/>
  <c r="C2649" i="2"/>
  <c r="C2440" i="2"/>
  <c r="C2251" i="2"/>
  <c r="C2724" i="2"/>
  <c r="C2822" i="2"/>
  <c r="C1139" i="2"/>
  <c r="C2511" i="2"/>
  <c r="C1886" i="2"/>
  <c r="C2628" i="2"/>
  <c r="C2281" i="2"/>
  <c r="C2181" i="2"/>
  <c r="C1330" i="2"/>
  <c r="C2735" i="2"/>
  <c r="C2618" i="2"/>
  <c r="C2542" i="2"/>
  <c r="C2293" i="2"/>
  <c r="C2487" i="2"/>
  <c r="C1732" i="2"/>
  <c r="C1631" i="2"/>
  <c r="C1137" i="2"/>
  <c r="C2335" i="2"/>
  <c r="C2299" i="2"/>
  <c r="C1380" i="2"/>
  <c r="C1115" i="2"/>
  <c r="C2197" i="2"/>
  <c r="C1999" i="2"/>
  <c r="C1694" i="2"/>
  <c r="C1214" i="2"/>
  <c r="C2265" i="2"/>
  <c r="C2136" i="2"/>
  <c r="C2034" i="2"/>
  <c r="C1240" i="2"/>
  <c r="C1842" i="2"/>
  <c r="C1541" i="2"/>
  <c r="C1210" i="2"/>
  <c r="C1278" i="2"/>
  <c r="C885" i="2"/>
  <c r="C52" i="2"/>
  <c r="C1865" i="2"/>
  <c r="C1763" i="2"/>
  <c r="C1615" i="2"/>
  <c r="C1542" i="2"/>
  <c r="C1391" i="2"/>
  <c r="C1149" i="2"/>
  <c r="C1070" i="2"/>
  <c r="C1455" i="2"/>
  <c r="C1161" i="2"/>
  <c r="C1090" i="2"/>
  <c r="C864" i="2"/>
  <c r="C993" i="2"/>
  <c r="C1114" i="2"/>
  <c r="C1025" i="2"/>
  <c r="C809" i="2"/>
  <c r="C722" i="2"/>
  <c r="C713" i="2"/>
  <c r="C467" i="2"/>
  <c r="C670" i="2"/>
  <c r="C579" i="2"/>
  <c r="C516" i="2"/>
  <c r="C295" i="2"/>
  <c r="C154" i="2"/>
  <c r="C42" i="2"/>
  <c r="C194" i="2"/>
  <c r="C133" i="2"/>
  <c r="C168" i="2"/>
  <c r="C683" i="2"/>
  <c r="C496" i="2"/>
  <c r="C86" i="2"/>
  <c r="C2196" i="2"/>
  <c r="C2159" i="2"/>
  <c r="C1106" i="2"/>
  <c r="C55" i="2"/>
  <c r="C2235" i="2"/>
  <c r="C1698" i="2"/>
  <c r="C219" i="2"/>
  <c r="C1977" i="2"/>
  <c r="C1980" i="2"/>
  <c r="C936" i="2"/>
  <c r="C2415" i="2"/>
  <c r="C2138" i="2"/>
  <c r="C1101" i="2"/>
  <c r="C2610" i="2"/>
  <c r="C1663" i="2"/>
  <c r="C1637" i="2"/>
  <c r="C1198" i="2"/>
  <c r="C960" i="2"/>
  <c r="C753" i="2"/>
  <c r="C2619" i="2"/>
  <c r="C2657" i="2"/>
  <c r="C2823" i="2"/>
  <c r="C2533" i="2"/>
  <c r="C2011" i="2"/>
  <c r="C2202" i="2"/>
  <c r="C2351" i="2"/>
  <c r="C1777" i="2"/>
  <c r="C1023" i="2"/>
  <c r="C1996" i="2"/>
  <c r="C1855" i="2"/>
  <c r="C1457" i="2"/>
  <c r="C1036" i="2"/>
  <c r="C1239" i="2"/>
  <c r="C854" i="2"/>
  <c r="C529" i="2"/>
  <c r="C357" i="2"/>
  <c r="C50" i="2"/>
  <c r="C56" i="2"/>
  <c r="C1425" i="2"/>
  <c r="C1436" i="2"/>
  <c r="C1502" i="2"/>
  <c r="C360" i="2"/>
  <c r="C2121" i="2"/>
  <c r="C1552" i="2"/>
  <c r="C2304" i="2"/>
  <c r="C1997" i="2"/>
  <c r="C2071" i="2"/>
  <c r="C2352" i="2"/>
  <c r="C1857" i="2"/>
  <c r="C1080" i="2"/>
  <c r="C1089" i="2"/>
  <c r="C571" i="2"/>
  <c r="C940" i="2"/>
  <c r="C879" i="2"/>
  <c r="C1726" i="2"/>
  <c r="C2651" i="2"/>
  <c r="C913" i="2"/>
  <c r="C871" i="2"/>
  <c r="C1963" i="2"/>
  <c r="C741" i="2"/>
  <c r="C1572" i="2"/>
  <c r="C827" i="2"/>
  <c r="C641" i="2"/>
  <c r="C935" i="2"/>
  <c r="C690" i="2"/>
  <c r="C639" i="2"/>
  <c r="C72" i="2"/>
  <c r="C1579" i="2"/>
  <c r="C67" i="2"/>
  <c r="C1309" i="2"/>
  <c r="C2307" i="2"/>
  <c r="C1368" i="2"/>
  <c r="C269" i="2"/>
  <c r="C2225" i="2"/>
  <c r="C1981" i="2"/>
  <c r="C1328" i="2"/>
  <c r="C1004" i="2"/>
  <c r="C425" i="2"/>
  <c r="C510" i="2"/>
  <c r="C2801" i="2"/>
  <c r="C2198" i="2"/>
  <c r="C1839" i="2"/>
  <c r="C1748" i="2"/>
  <c r="C495" i="2"/>
  <c r="C162" i="2"/>
  <c r="C2545" i="2"/>
  <c r="C2338" i="2"/>
  <c r="C2745" i="2"/>
  <c r="C2140" i="2"/>
  <c r="C600" i="2"/>
  <c r="C2697" i="2"/>
  <c r="C2826" i="2"/>
  <c r="C2598" i="2"/>
  <c r="C1856" i="2"/>
  <c r="C2813" i="2"/>
  <c r="C2588" i="2"/>
  <c r="C2441" i="2"/>
  <c r="C2215" i="2"/>
  <c r="C2719" i="2"/>
  <c r="C2328" i="2"/>
  <c r="C1055" i="2"/>
  <c r="C2641" i="2"/>
  <c r="C1175" i="2"/>
  <c r="C2569" i="2"/>
  <c r="C1802" i="2"/>
  <c r="C1355" i="2"/>
  <c r="C2696" i="2"/>
  <c r="C2461" i="2"/>
  <c r="C2069" i="2"/>
  <c r="C2388" i="2"/>
  <c r="C1143" i="2"/>
  <c r="C2556" i="2"/>
  <c r="C2139" i="2"/>
  <c r="C1003" i="2"/>
  <c r="C2592" i="2"/>
  <c r="C2612" i="2"/>
  <c r="C2727" i="2"/>
  <c r="C2528" i="2"/>
  <c r="C2730" i="2"/>
  <c r="C2091" i="2"/>
  <c r="C2589" i="2"/>
  <c r="C2508" i="2"/>
  <c r="C1692" i="2"/>
  <c r="C1874" i="2"/>
  <c r="C2525" i="2"/>
  <c r="C2068" i="2"/>
  <c r="C1727" i="2"/>
  <c r="C2266" i="2"/>
  <c r="C2182" i="2"/>
  <c r="C2106" i="2"/>
  <c r="C1909" i="2"/>
  <c r="C1844" i="2"/>
  <c r="C1700" i="2"/>
  <c r="C1209" i="2"/>
  <c r="C2250" i="2"/>
  <c r="C2092" i="2"/>
  <c r="C2048" i="2"/>
  <c r="C1985" i="2"/>
  <c r="C1852" i="2"/>
  <c r="C1179" i="2"/>
  <c r="C2003" i="2"/>
  <c r="C1745" i="2"/>
  <c r="C1511" i="2"/>
  <c r="C1440" i="2"/>
  <c r="C1277" i="2"/>
  <c r="C1157" i="2"/>
  <c r="C1251" i="2"/>
  <c r="C1158" i="2"/>
  <c r="C1011" i="2"/>
  <c r="C1911" i="2"/>
  <c r="C1850" i="2"/>
  <c r="C1759" i="2"/>
  <c r="C1601" i="2"/>
  <c r="C1372" i="2"/>
  <c r="C1269" i="2"/>
  <c r="C909" i="2"/>
  <c r="C1506" i="2"/>
  <c r="C1420" i="2"/>
  <c r="C1294" i="2"/>
  <c r="C1193" i="2"/>
  <c r="C1145" i="2"/>
  <c r="C1059" i="2"/>
  <c r="C1652" i="2"/>
  <c r="C1587" i="2"/>
  <c r="C1448" i="2"/>
  <c r="C1389" i="2"/>
  <c r="C1203" i="2"/>
  <c r="C1079" i="2"/>
  <c r="C851" i="2"/>
  <c r="C536" i="2"/>
  <c r="C846" i="2"/>
  <c r="C731" i="2"/>
  <c r="C267" i="2"/>
  <c r="C962" i="2"/>
  <c r="C698" i="2"/>
  <c r="C977" i="2"/>
  <c r="C794" i="2"/>
  <c r="C511" i="2"/>
  <c r="C325" i="2"/>
  <c r="C958" i="2"/>
  <c r="C808" i="2"/>
  <c r="C756" i="2"/>
  <c r="C693" i="2"/>
  <c r="C606" i="2"/>
  <c r="C528" i="2"/>
  <c r="C592" i="2"/>
  <c r="C546" i="2"/>
  <c r="C287" i="2"/>
  <c r="C430" i="2"/>
  <c r="C177" i="2"/>
  <c r="C562" i="2"/>
  <c r="C459" i="2"/>
  <c r="C343" i="2"/>
  <c r="C140" i="2"/>
  <c r="C165" i="2"/>
  <c r="C169" i="2"/>
  <c r="C88" i="2"/>
  <c r="C178" i="2"/>
  <c r="C108" i="2"/>
  <c r="C1982" i="2"/>
  <c r="C1896" i="2"/>
  <c r="C2370" i="2"/>
  <c r="C1830" i="2"/>
  <c r="C1100" i="2"/>
  <c r="C1560" i="2"/>
  <c r="C692" i="2"/>
  <c r="C1583" i="2"/>
  <c r="C1488" i="2"/>
  <c r="C1437" i="2"/>
  <c r="C719" i="2"/>
  <c r="C486" i="2"/>
  <c r="C1072" i="2"/>
  <c r="C681" i="2"/>
  <c r="C306" i="2"/>
  <c r="C591" i="2"/>
  <c r="C805" i="2"/>
  <c r="C235" i="2"/>
  <c r="C167" i="2"/>
  <c r="C633" i="2"/>
  <c r="C445" i="2"/>
  <c r="C272" i="2"/>
  <c r="C170" i="2"/>
  <c r="C220" i="2"/>
  <c r="C142" i="2"/>
  <c r="C2094" i="2"/>
  <c r="C2261" i="2"/>
  <c r="C2431" i="2"/>
  <c r="C1906" i="2"/>
  <c r="C782" i="2"/>
  <c r="C1837" i="2"/>
  <c r="C1170" i="2"/>
  <c r="C1423" i="2"/>
  <c r="C404" i="2"/>
  <c r="C266" i="2"/>
  <c r="C119" i="2"/>
  <c r="C2712" i="2"/>
  <c r="C2650" i="2"/>
  <c r="C2757" i="2"/>
  <c r="C2695" i="2"/>
  <c r="C1872" i="2"/>
  <c r="C1810" i="2"/>
  <c r="C2761" i="2"/>
  <c r="C2699" i="2"/>
  <c r="C2216" i="2"/>
  <c r="C2154" i="2"/>
  <c r="C2309" i="2"/>
  <c r="C2247" i="2"/>
  <c r="C1225" i="2"/>
  <c r="C1163" i="2"/>
  <c r="C2254" i="2"/>
  <c r="C2192" i="2"/>
  <c r="C2751" i="2"/>
  <c r="C2689" i="2"/>
  <c r="C2663" i="2"/>
  <c r="C2425" i="2"/>
  <c r="C2363" i="2"/>
  <c r="C1472" i="2"/>
  <c r="C1410" i="2"/>
  <c r="C2089" i="2"/>
  <c r="C2027" i="2"/>
  <c r="C2332" i="2"/>
  <c r="C2270" i="2"/>
  <c r="C1939" i="2"/>
  <c r="C1877" i="2"/>
  <c r="C1933" i="2"/>
  <c r="C1871" i="2"/>
  <c r="C1478" i="2"/>
  <c r="C1416" i="2"/>
  <c r="C1178" i="2"/>
  <c r="C1116" i="2"/>
  <c r="C1827" i="2"/>
  <c r="C1765" i="2"/>
  <c r="C1591" i="2"/>
  <c r="C1311" i="2"/>
  <c r="C655" i="2"/>
  <c r="C593" i="2"/>
  <c r="C373" i="2"/>
  <c r="C311" i="2"/>
  <c r="C305" i="2"/>
  <c r="C243" i="2"/>
  <c r="C95" i="2"/>
  <c r="C1242" i="2"/>
  <c r="C1180" i="2"/>
  <c r="C2824" i="2"/>
  <c r="C2762" i="2"/>
  <c r="C2591" i="2"/>
  <c r="C2529" i="2"/>
  <c r="C2617" i="2"/>
  <c r="C2555" i="2"/>
  <c r="C1627" i="2"/>
  <c r="C1565" i="2"/>
  <c r="C2643" i="2"/>
  <c r="C2581" i="2"/>
  <c r="C2615" i="2"/>
  <c r="C2553" i="2"/>
  <c r="C1883" i="2"/>
  <c r="C1821" i="2"/>
  <c r="C2671" i="2"/>
  <c r="C2609" i="2"/>
  <c r="C396" i="2"/>
  <c r="C334" i="2"/>
  <c r="C2728" i="2"/>
  <c r="C2513" i="2"/>
  <c r="C2451" i="2"/>
  <c r="C1681" i="2"/>
  <c r="C1619" i="2"/>
  <c r="C539" i="2"/>
  <c r="C1270" i="2"/>
  <c r="C1208" i="2"/>
  <c r="C2187" i="2"/>
  <c r="C2125" i="2"/>
  <c r="C2407" i="2"/>
  <c r="C2345" i="2"/>
  <c r="C2195" i="2"/>
  <c r="C2133" i="2"/>
  <c r="C1784" i="2"/>
  <c r="C1722" i="2"/>
  <c r="C2480" i="2"/>
  <c r="C2074" i="2"/>
  <c r="C1750" i="2"/>
  <c r="C1176" i="2"/>
  <c r="C981" i="2"/>
  <c r="C919" i="2"/>
  <c r="C1512" i="2"/>
  <c r="C1450" i="2"/>
  <c r="C1298" i="2"/>
  <c r="C1236" i="2"/>
  <c r="C651" i="2"/>
  <c r="C1744" i="2"/>
  <c r="C1087" i="2"/>
  <c r="C577" i="2"/>
  <c r="C515" i="2"/>
  <c r="C440" i="2"/>
  <c r="C378" i="2"/>
  <c r="C398" i="2"/>
  <c r="C1112" i="2"/>
  <c r="C1050" i="2"/>
  <c r="C800" i="2"/>
  <c r="C427" i="2"/>
  <c r="C365" i="2"/>
  <c r="C450" i="2"/>
  <c r="C388" i="2"/>
  <c r="C686" i="2"/>
  <c r="C624" i="2"/>
  <c r="C403" i="2"/>
  <c r="C341" i="2"/>
  <c r="C563" i="2"/>
  <c r="C344" i="2"/>
  <c r="C282" i="2"/>
  <c r="C508" i="2"/>
  <c r="C237" i="2"/>
  <c r="C71" i="2"/>
  <c r="C1040" i="2"/>
  <c r="C2554" i="2"/>
  <c r="C2645" i="2"/>
  <c r="C2583" i="2"/>
  <c r="C1187" i="2"/>
  <c r="C1125" i="2"/>
  <c r="C2635" i="2"/>
  <c r="C2558" i="2"/>
  <c r="C2736" i="2"/>
  <c r="C2638" i="2"/>
  <c r="C2576" i="2"/>
  <c r="C1797" i="2"/>
  <c r="C2303" i="2"/>
  <c r="C2241" i="2"/>
  <c r="C963" i="2"/>
  <c r="C121" i="2"/>
  <c r="C190" i="2"/>
  <c r="C2551" i="2"/>
  <c r="C2058" i="2"/>
  <c r="C2791" i="2"/>
  <c r="C2729" i="2"/>
  <c r="C2601" i="2"/>
  <c r="C2539" i="2"/>
  <c r="C1150" i="2"/>
  <c r="C2019" i="2"/>
  <c r="C2782" i="2"/>
  <c r="C2537" i="2"/>
  <c r="C2475" i="2"/>
  <c r="C2278" i="2"/>
  <c r="C2800" i="2"/>
  <c r="C2738" i="2"/>
  <c r="C2547" i="2"/>
  <c r="C2485" i="2"/>
  <c r="C2194" i="2"/>
  <c r="C2132" i="2"/>
  <c r="C2684" i="2"/>
  <c r="C2622" i="2"/>
  <c r="C2810" i="2"/>
  <c r="C2748" i="2"/>
  <c r="C2152" i="2"/>
  <c r="C2090" i="2"/>
  <c r="C1310" i="2"/>
  <c r="C1248" i="2"/>
  <c r="C1536" i="2"/>
  <c r="C1474" i="2"/>
  <c r="C2045" i="2"/>
  <c r="C1983" i="2"/>
  <c r="C2534" i="2"/>
  <c r="C2472" i="2"/>
  <c r="C1609" i="2"/>
  <c r="C1547" i="2"/>
  <c r="C2064" i="2"/>
  <c r="C2002" i="2"/>
  <c r="C582" i="2"/>
  <c r="C520" i="2"/>
  <c r="C689" i="2"/>
  <c r="C627" i="2"/>
  <c r="C1731" i="2"/>
  <c r="C1669" i="2"/>
  <c r="C1048" i="2"/>
  <c r="C735" i="2"/>
  <c r="C673" i="2"/>
  <c r="C1514" i="2"/>
  <c r="C1452" i="2"/>
  <c r="C685" i="2"/>
  <c r="C623" i="2"/>
  <c r="C1012" i="2"/>
  <c r="C950" i="2"/>
  <c r="C1230" i="2"/>
  <c r="C1168" i="2"/>
  <c r="C1047" i="2"/>
  <c r="C985" i="2"/>
  <c r="C786" i="2"/>
  <c r="C724" i="2"/>
  <c r="C802" i="2"/>
  <c r="C740" i="2"/>
  <c r="C540" i="2"/>
  <c r="C478" i="2"/>
  <c r="C983" i="2"/>
  <c r="C921" i="2"/>
  <c r="C707" i="2"/>
  <c r="C645" i="2"/>
  <c r="C210" i="2"/>
  <c r="C148" i="2"/>
  <c r="C406" i="2"/>
  <c r="C828" i="2"/>
  <c r="C766" i="2"/>
  <c r="C309" i="2"/>
  <c r="C247" i="2"/>
  <c r="C262" i="2"/>
  <c r="C200" i="2"/>
  <c r="C469" i="2"/>
  <c r="C1818" i="2"/>
  <c r="C2760" i="2"/>
  <c r="C2373" i="2"/>
  <c r="C2798" i="2"/>
  <c r="C1961" i="2"/>
  <c r="C1899" i="2"/>
  <c r="C2289" i="2"/>
  <c r="C2227" i="2"/>
  <c r="C2521" i="2"/>
  <c r="C2459" i="2"/>
  <c r="C2656" i="2"/>
  <c r="C2594" i="2"/>
  <c r="C1305" i="2"/>
  <c r="C1243" i="2"/>
  <c r="C2033" i="2"/>
  <c r="C1971" i="2"/>
  <c r="C1708" i="2"/>
  <c r="C1646" i="2"/>
  <c r="C1097" i="2"/>
  <c r="C1035" i="2"/>
  <c r="C1879" i="2"/>
  <c r="C1817" i="2"/>
  <c r="C1131" i="2"/>
  <c r="C1069" i="2"/>
  <c r="C2327" i="2"/>
  <c r="C2054" i="2"/>
  <c r="C1651" i="2"/>
  <c r="C2128" i="2"/>
  <c r="C2066" i="2"/>
  <c r="C1533" i="2"/>
  <c r="C1471" i="2"/>
  <c r="C1632" i="2"/>
  <c r="C866" i="2"/>
  <c r="C804" i="2"/>
  <c r="C1932" i="2"/>
  <c r="C1870" i="2"/>
  <c r="C1761" i="2"/>
  <c r="C1699" i="2"/>
  <c r="C1447" i="2"/>
  <c r="C1385" i="2"/>
  <c r="C1570" i="2"/>
  <c r="C729" i="2"/>
  <c r="C667" i="2"/>
  <c r="C1589" i="2"/>
  <c r="C1494" i="2"/>
  <c r="C1432" i="2"/>
  <c r="C747" i="2"/>
  <c r="C1014" i="2"/>
  <c r="C952" i="2"/>
  <c r="C336" i="2"/>
  <c r="C517" i="2"/>
  <c r="C455" i="2"/>
  <c r="C629" i="2"/>
  <c r="C567" i="2"/>
  <c r="C853" i="2"/>
  <c r="C452" i="2"/>
  <c r="C390" i="2"/>
  <c r="C392" i="2"/>
  <c r="C285" i="2"/>
  <c r="C223" i="2"/>
  <c r="C293" i="2"/>
  <c r="C231" i="2"/>
  <c r="C146" i="2"/>
  <c r="C92" i="2"/>
  <c r="C2468" i="2"/>
  <c r="C2406" i="2"/>
  <c r="C2723" i="2"/>
  <c r="C2661" i="2"/>
  <c r="C2770" i="2"/>
  <c r="C2659" i="2"/>
  <c r="C2597" i="2"/>
  <c r="C2753" i="2"/>
  <c r="C2691" i="2"/>
  <c r="C449" i="2"/>
  <c r="C387" i="2"/>
  <c r="C2294" i="2"/>
  <c r="C2232" i="2"/>
  <c r="C1153" i="2"/>
  <c r="C1091" i="2"/>
  <c r="C1860" i="2"/>
  <c r="C1798" i="2"/>
  <c r="C2470" i="2"/>
  <c r="C2408" i="2"/>
  <c r="C1639" i="2"/>
  <c r="C1577" i="2"/>
  <c r="C1964" i="2"/>
  <c r="C2387" i="2"/>
  <c r="C1943" i="2"/>
  <c r="C1881" i="2"/>
  <c r="C1769" i="2"/>
  <c r="C1707" i="2"/>
  <c r="C1378" i="2"/>
  <c r="C1316" i="2"/>
  <c r="C1120" i="2"/>
  <c r="C1058" i="2"/>
  <c r="C1473" i="2"/>
  <c r="C1411" i="2"/>
  <c r="C544" i="2"/>
  <c r="C482" i="2"/>
  <c r="C1701" i="2"/>
  <c r="C1500" i="2"/>
  <c r="C1438" i="2"/>
  <c r="C1354" i="2"/>
  <c r="C1292" i="2"/>
  <c r="C414" i="2"/>
  <c r="C352" i="2"/>
  <c r="C886" i="2"/>
  <c r="C824" i="2"/>
  <c r="C955" i="2"/>
  <c r="C893" i="2"/>
  <c r="C646" i="2"/>
  <c r="C584" i="2"/>
  <c r="C682" i="2"/>
  <c r="C620" i="2"/>
  <c r="C982" i="2"/>
  <c r="C920" i="2"/>
  <c r="C446" i="2"/>
  <c r="C384" i="2"/>
  <c r="C394" i="2"/>
  <c r="C332" i="2"/>
  <c r="C218" i="2"/>
  <c r="C156" i="2"/>
  <c r="C179" i="2"/>
  <c r="C117" i="2"/>
  <c r="C2646" i="2"/>
  <c r="C2584" i="2"/>
  <c r="C2739" i="2"/>
  <c r="C2677" i="2"/>
  <c r="C2137" i="2"/>
  <c r="C2075" i="2"/>
  <c r="C2422" i="2"/>
  <c r="C2360" i="2"/>
  <c r="C2806" i="2"/>
  <c r="C2744" i="2"/>
  <c r="C2111" i="2"/>
  <c r="C2049" i="2"/>
  <c r="C2807" i="2"/>
  <c r="C2500" i="2"/>
  <c r="C2037" i="2"/>
  <c r="C1975" i="2"/>
  <c r="C2611" i="2"/>
  <c r="C750" i="2"/>
  <c r="C2418" i="2"/>
  <c r="C2356" i="2"/>
  <c r="C2291" i="2"/>
  <c r="C2229" i="2"/>
  <c r="C1800" i="2"/>
  <c r="C1738" i="2"/>
  <c r="C460" i="2"/>
  <c r="C1463" i="2"/>
  <c r="C1401" i="2"/>
  <c r="C2081" i="2"/>
  <c r="C1740" i="2"/>
  <c r="C1678" i="2"/>
  <c r="C513" i="2"/>
  <c r="C451" i="2"/>
  <c r="C1332" i="2"/>
  <c r="C767" i="2"/>
  <c r="C705" i="2"/>
  <c r="C1924" i="2"/>
  <c r="C1862" i="2"/>
  <c r="C842" i="2"/>
  <c r="C780" i="2"/>
  <c r="C1878" i="2"/>
  <c r="C1816" i="2"/>
  <c r="C1833" i="2"/>
  <c r="C1771" i="2"/>
  <c r="C1523" i="2"/>
  <c r="C1461" i="2"/>
  <c r="C1293" i="2"/>
  <c r="C1231" i="2"/>
  <c r="C1537" i="2"/>
  <c r="C1005" i="2"/>
  <c r="C1350" i="2"/>
  <c r="C1159" i="2"/>
  <c r="C860" i="2"/>
  <c r="C798" i="2"/>
  <c r="C951" i="2"/>
  <c r="C889" i="2"/>
  <c r="C589" i="2"/>
  <c r="C823" i="2"/>
  <c r="C761" i="2"/>
  <c r="C399" i="2"/>
  <c r="C337" i="2"/>
  <c r="C188" i="2"/>
  <c r="C126" i="2"/>
  <c r="C647" i="2"/>
  <c r="C585" i="2"/>
  <c r="C356" i="2"/>
  <c r="C294" i="2"/>
  <c r="C291" i="2"/>
  <c r="C229" i="2"/>
  <c r="C186" i="2"/>
  <c r="C2479" i="2"/>
  <c r="C2637" i="2"/>
  <c r="C2575" i="2"/>
  <c r="C2604" i="2"/>
  <c r="C2817" i="2"/>
  <c r="C2755" i="2"/>
  <c r="C2371" i="2"/>
  <c r="C2796" i="2"/>
  <c r="C2734" i="2"/>
  <c r="C961" i="2"/>
  <c r="C721" i="2"/>
  <c r="C2566" i="2"/>
  <c r="C2621" i="2"/>
  <c r="C2559" i="2"/>
  <c r="C1254" i="2"/>
  <c r="C1192" i="2"/>
  <c r="C978" i="2"/>
  <c r="C916" i="2"/>
  <c r="C2608" i="2"/>
  <c r="C2546" i="2"/>
  <c r="C2119" i="2"/>
  <c r="C2057" i="2"/>
  <c r="C2557" i="2"/>
  <c r="C2403" i="2"/>
  <c r="C2341" i="2"/>
  <c r="C2540" i="2"/>
  <c r="C2478" i="2"/>
  <c r="C1289" i="2"/>
  <c r="C1227" i="2"/>
  <c r="C1795" i="2"/>
  <c r="C1733" i="2"/>
  <c r="C2273" i="2"/>
  <c r="C1826" i="2"/>
  <c r="C1764" i="2"/>
  <c r="C2324" i="2"/>
  <c r="C2262" i="2"/>
  <c r="C2078" i="2"/>
  <c r="C2016" i="2"/>
  <c r="C1796" i="2"/>
  <c r="C1734" i="2"/>
  <c r="C1464" i="2"/>
  <c r="C1078" i="2"/>
  <c r="C1016" i="2"/>
  <c r="C1326" i="2"/>
  <c r="C1264" i="2"/>
  <c r="C1935" i="2"/>
  <c r="C1873" i="2"/>
  <c r="C1245" i="2"/>
  <c r="C1183" i="2"/>
  <c r="C472" i="2"/>
  <c r="C410" i="2"/>
  <c r="C1657" i="2"/>
  <c r="C164" i="2"/>
  <c r="C102" i="2"/>
  <c r="C888" i="2"/>
  <c r="C826" i="2"/>
  <c r="C631" i="2"/>
  <c r="C569" i="2"/>
  <c r="C895" i="2"/>
  <c r="C833" i="2"/>
  <c r="C339" i="2"/>
  <c r="C350" i="2"/>
  <c r="C288" i="2"/>
  <c r="C226" i="2"/>
  <c r="C159" i="2"/>
  <c r="C97" i="2"/>
  <c r="C73" i="2"/>
  <c r="C2212" i="2"/>
  <c r="C2150" i="2"/>
  <c r="C597" i="2"/>
  <c r="C535" i="2"/>
  <c r="C2317" i="2"/>
  <c r="C2255" i="2"/>
  <c r="C1741" i="2"/>
  <c r="C2731" i="2"/>
  <c r="C2669" i="2"/>
  <c r="C2331" i="2"/>
  <c r="C2269" i="2"/>
  <c r="C2673" i="2"/>
  <c r="C2550" i="2"/>
  <c r="C2488" i="2"/>
  <c r="C2224" i="2"/>
  <c r="C2162" i="2"/>
  <c r="C2732" i="2"/>
  <c r="C2670" i="2"/>
  <c r="C1303" i="2"/>
  <c r="C1241" i="2"/>
  <c r="C2805" i="2"/>
  <c r="C2743" i="2"/>
  <c r="C1475" i="2"/>
  <c r="C1413" i="2"/>
  <c r="C1382" i="2"/>
  <c r="C1320" i="2"/>
  <c r="C1595" i="2"/>
  <c r="C1122" i="2"/>
  <c r="C1060" i="2"/>
  <c r="C1863" i="2"/>
  <c r="C1801" i="2"/>
  <c r="C2157" i="2"/>
  <c r="C2095" i="2"/>
  <c r="C1524" i="2"/>
  <c r="C1462" i="2"/>
  <c r="C1010" i="2"/>
  <c r="C948" i="2"/>
  <c r="C2218" i="2"/>
  <c r="C2156" i="2"/>
  <c r="C1642" i="2"/>
  <c r="C1580" i="2"/>
  <c r="C1290" i="2"/>
  <c r="C1228" i="2"/>
  <c r="C594" i="2"/>
  <c r="C532" i="2"/>
  <c r="C1402" i="2"/>
  <c r="C1561" i="2"/>
  <c r="C1499" i="2"/>
  <c r="C614" i="2"/>
  <c r="C552" i="2"/>
  <c r="C1613" i="2"/>
  <c r="C1551" i="2"/>
  <c r="C1375" i="2"/>
  <c r="C1313" i="2"/>
  <c r="C964" i="2"/>
  <c r="C902" i="2"/>
  <c r="C438" i="2"/>
  <c r="C1654" i="2"/>
  <c r="C1592" i="2"/>
  <c r="C1308" i="2"/>
  <c r="C1246" i="2"/>
  <c r="C976" i="2"/>
  <c r="C914" i="2"/>
  <c r="C980" i="2"/>
  <c r="C918" i="2"/>
  <c r="C877" i="2"/>
  <c r="C815" i="2"/>
  <c r="C640" i="2"/>
  <c r="C578" i="2"/>
  <c r="C966" i="2"/>
  <c r="C904" i="2"/>
  <c r="C464" i="2"/>
  <c r="C402" i="2"/>
  <c r="C364" i="2"/>
  <c r="C302" i="2"/>
  <c r="C139" i="2"/>
  <c r="C77" i="2"/>
  <c r="C39" i="2"/>
  <c r="C175" i="2"/>
  <c r="C113" i="2"/>
  <c r="C153" i="2"/>
  <c r="C1962" i="2"/>
  <c r="C1033" i="2"/>
  <c r="C1213" i="2"/>
  <c r="C1151" i="2"/>
  <c r="C1840" i="2"/>
  <c r="C1778" i="2"/>
  <c r="C937" i="2"/>
  <c r="C875" i="2"/>
  <c r="C2135" i="2"/>
  <c r="C644" i="2"/>
  <c r="C145" i="2"/>
  <c r="C471" i="2"/>
  <c r="C2750" i="2"/>
  <c r="C1688" i="2"/>
  <c r="C2489" i="2"/>
  <c r="C1529" i="2"/>
  <c r="C33" i="2"/>
  <c r="C2496" i="2"/>
  <c r="C2191" i="2"/>
  <c r="C2573" i="2"/>
  <c r="C2662" i="2"/>
  <c r="C2217" i="2"/>
  <c r="C1976" i="2"/>
  <c r="C1216" i="2"/>
  <c r="C811" i="2"/>
  <c r="C2678" i="2"/>
  <c r="C1630" i="2"/>
  <c r="C1568" i="2"/>
  <c r="C2802" i="2"/>
  <c r="C2614" i="2"/>
  <c r="C2458" i="2"/>
  <c r="C2396" i="2"/>
  <c r="C2325" i="2"/>
  <c r="C2231" i="2"/>
  <c r="C2169" i="2"/>
  <c r="C2079" i="2"/>
  <c r="C1458" i="2"/>
  <c r="C1099" i="2"/>
  <c r="C1037" i="2"/>
  <c r="C2737" i="2"/>
  <c r="C2675" i="2"/>
  <c r="C2668" i="2"/>
  <c r="C2606" i="2"/>
  <c r="C2548" i="2"/>
  <c r="C2486" i="2"/>
  <c r="C2494" i="2"/>
  <c r="C2432" i="2"/>
  <c r="C2448" i="2"/>
  <c r="C2386" i="2"/>
  <c r="C2031" i="2"/>
  <c r="C1969" i="2"/>
  <c r="C1348" i="2"/>
  <c r="C1286" i="2"/>
  <c r="C2665" i="2"/>
  <c r="C2605" i="2"/>
  <c r="C2543" i="2"/>
  <c r="C2263" i="2"/>
  <c r="C1509" i="2"/>
  <c r="C2803" i="2"/>
  <c r="C2741" i="2"/>
  <c r="C2652" i="2"/>
  <c r="C2590" i="2"/>
  <c r="C2434" i="2"/>
  <c r="C2372" i="2"/>
  <c r="C1934" i="2"/>
  <c r="C1297" i="2"/>
  <c r="C2516" i="2"/>
  <c r="C2454" i="2"/>
  <c r="C2474" i="2"/>
  <c r="C2416" i="2"/>
  <c r="C2354" i="2"/>
  <c r="C2347" i="2"/>
  <c r="C2285" i="2"/>
  <c r="C2186" i="2"/>
  <c r="C2124" i="2"/>
  <c r="C1938" i="2"/>
  <c r="C1780" i="2"/>
  <c r="C1318" i="2"/>
  <c r="C2012" i="2"/>
  <c r="C1950" i="2"/>
  <c r="C1937" i="2"/>
  <c r="C1814" i="2"/>
  <c r="C1752" i="2"/>
  <c r="C1362" i="2"/>
  <c r="C1300" i="2"/>
  <c r="C264" i="2"/>
  <c r="C202" i="2"/>
  <c r="C2009" i="2"/>
  <c r="C1947" i="2"/>
  <c r="C1553" i="2"/>
  <c r="C1244" i="2"/>
  <c r="C723" i="2"/>
  <c r="C661" i="2"/>
  <c r="C2424" i="2"/>
  <c r="C2337" i="2"/>
  <c r="C2184" i="2"/>
  <c r="C1957" i="2"/>
  <c r="C1824" i="2"/>
  <c r="C1562" i="2"/>
  <c r="C509" i="2"/>
  <c r="C447" i="2"/>
  <c r="C2392" i="2"/>
  <c r="C2330" i="2"/>
  <c r="C2320" i="2"/>
  <c r="C2258" i="2"/>
  <c r="C2017" i="2"/>
  <c r="C1597" i="2"/>
  <c r="C1535" i="2"/>
  <c r="C1513" i="2"/>
  <c r="C1451" i="2"/>
  <c r="C503" i="2"/>
  <c r="C441" i="2"/>
  <c r="C2319" i="2"/>
  <c r="C2155" i="2"/>
  <c r="C2093" i="2"/>
  <c r="C1908" i="2"/>
  <c r="C1846" i="2"/>
  <c r="C1774" i="2"/>
  <c r="C1712" i="2"/>
  <c r="C1648" i="2"/>
  <c r="C1586" i="2"/>
  <c r="C1454" i="2"/>
  <c r="C2552" i="2"/>
  <c r="C2490" i="2"/>
  <c r="C2466" i="2"/>
  <c r="C2404" i="2"/>
  <c r="C2378" i="2"/>
  <c r="C2316" i="2"/>
  <c r="C2305" i="2"/>
  <c r="C2243" i="2"/>
  <c r="C2257" i="2"/>
  <c r="C2205" i="2"/>
  <c r="C2126" i="2"/>
  <c r="C1931" i="2"/>
  <c r="C1869" i="2"/>
  <c r="C1792" i="2"/>
  <c r="C1640" i="2"/>
  <c r="C1528" i="2"/>
  <c r="C1466" i="2"/>
  <c r="C1429" i="2"/>
  <c r="C1367" i="2"/>
  <c r="C1288" i="2"/>
  <c r="C1049" i="2"/>
  <c r="C987" i="2"/>
  <c r="C564" i="2"/>
  <c r="C502" i="2"/>
  <c r="C1923" i="2"/>
  <c r="C1861" i="2"/>
  <c r="C1782" i="2"/>
  <c r="C1578" i="2"/>
  <c r="C1397" i="2"/>
  <c r="C1335" i="2"/>
  <c r="C1674" i="2"/>
  <c r="C1612" i="2"/>
  <c r="C1546" i="2"/>
  <c r="C1484" i="2"/>
  <c r="C1327" i="2"/>
  <c r="C1265" i="2"/>
  <c r="C1690" i="2"/>
  <c r="C1628" i="2"/>
  <c r="C1527" i="2"/>
  <c r="C1465" i="2"/>
  <c r="C1445" i="2"/>
  <c r="C1383" i="2"/>
  <c r="C1021" i="2"/>
  <c r="C959" i="2"/>
  <c r="C1347" i="2"/>
  <c r="C1285" i="2"/>
  <c r="C956" i="2"/>
  <c r="C894" i="2"/>
  <c r="C910" i="2"/>
  <c r="C848" i="2"/>
  <c r="C642" i="2"/>
  <c r="C173" i="2"/>
  <c r="C111" i="2"/>
  <c r="C1046" i="2"/>
  <c r="C973" i="2"/>
  <c r="C911" i="2"/>
  <c r="C872" i="2"/>
  <c r="C810" i="2"/>
  <c r="C696" i="2"/>
  <c r="C634" i="2"/>
  <c r="C359" i="2"/>
  <c r="C297" i="2"/>
  <c r="C1742" i="2"/>
  <c r="C1683" i="2"/>
  <c r="C1621" i="2"/>
  <c r="C1490" i="2"/>
  <c r="C1342" i="2"/>
  <c r="C1280" i="2"/>
  <c r="C1028" i="2"/>
  <c r="C868" i="2"/>
  <c r="C774" i="2"/>
  <c r="C712" i="2"/>
  <c r="C527" i="2"/>
  <c r="C465" i="2"/>
  <c r="C1109" i="2"/>
  <c r="C1008" i="2"/>
  <c r="C946" i="2"/>
  <c r="C942" i="2"/>
  <c r="C859" i="2"/>
  <c r="C797" i="2"/>
  <c r="C694" i="2"/>
  <c r="C632" i="2"/>
  <c r="C652" i="2"/>
  <c r="C590" i="2"/>
  <c r="C448" i="2"/>
  <c r="C386" i="2"/>
  <c r="C327" i="2"/>
  <c r="C265" i="2"/>
  <c r="C618" i="2"/>
  <c r="C442" i="2"/>
  <c r="C380" i="2"/>
  <c r="C345" i="2"/>
  <c r="C132" i="2"/>
  <c r="C70" i="2"/>
  <c r="C849" i="2"/>
  <c r="C787" i="2"/>
  <c r="C383" i="2"/>
  <c r="C321" i="2"/>
  <c r="C274" i="2"/>
  <c r="C660" i="2"/>
  <c r="C598" i="2"/>
  <c r="C439" i="2"/>
  <c r="C377" i="2"/>
  <c r="C395" i="2"/>
  <c r="C253" i="2"/>
  <c r="C191" i="2"/>
  <c r="C342" i="2"/>
  <c r="C280" i="2"/>
  <c r="C45" i="2"/>
  <c r="C636" i="2"/>
  <c r="C506" i="2"/>
  <c r="C340" i="2"/>
  <c r="C278" i="2"/>
  <c r="C122" i="2"/>
  <c r="C60" i="2"/>
  <c r="C205" i="2"/>
  <c r="C143" i="2"/>
  <c r="C124" i="2"/>
  <c r="C54" i="2"/>
  <c r="C286" i="2"/>
  <c r="C224" i="2"/>
  <c r="C292" i="2"/>
  <c r="C233" i="2"/>
  <c r="C171" i="2"/>
  <c r="C91" i="2"/>
  <c r="C296" i="2"/>
  <c r="C234" i="2"/>
  <c r="C246" i="2"/>
  <c r="C184" i="2"/>
  <c r="C228" i="2"/>
  <c r="C166" i="2"/>
  <c r="C147" i="2"/>
  <c r="C69" i="2"/>
  <c r="C1266" i="2"/>
  <c r="C2029" i="2"/>
  <c r="C1449" i="2"/>
  <c r="C2580" i="2"/>
  <c r="C2142" i="2"/>
  <c r="C2720" i="2"/>
  <c r="C2600" i="2"/>
  <c r="C2538" i="2"/>
  <c r="C2522" i="2"/>
  <c r="C2296" i="2"/>
  <c r="C2073" i="2"/>
  <c r="C2445" i="2"/>
  <c r="C2383" i="2"/>
  <c r="C2161" i="2"/>
  <c r="C2648" i="2"/>
  <c r="C2595" i="2"/>
  <c r="C2374" i="2"/>
  <c r="C2059" i="2"/>
  <c r="C2514" i="2"/>
  <c r="C2333" i="2"/>
  <c r="C2271" i="2"/>
  <c r="C2183" i="2"/>
  <c r="C1614" i="2"/>
  <c r="C524" i="2"/>
  <c r="C462" i="2"/>
  <c r="C1496" i="2"/>
  <c r="C1434" i="2"/>
  <c r="C2006" i="2"/>
  <c r="C1077" i="2"/>
  <c r="C583" i="2"/>
  <c r="C521" i="2"/>
  <c r="C2414" i="2"/>
  <c r="C1949" i="2"/>
  <c r="C1085" i="2"/>
  <c r="C2444" i="2"/>
  <c r="C2104" i="2"/>
  <c r="C2042" i="2"/>
  <c r="C1995" i="2"/>
  <c r="C1907" i="2"/>
  <c r="C1845" i="2"/>
  <c r="C1770" i="2"/>
  <c r="C986" i="2"/>
  <c r="C924" i="2"/>
  <c r="C2311" i="2"/>
  <c r="C2249" i="2"/>
  <c r="C2189" i="2"/>
  <c r="C2127" i="2"/>
  <c r="C2153" i="2"/>
  <c r="C801" i="2"/>
  <c r="C2464" i="2"/>
  <c r="C2301" i="2"/>
  <c r="C2203" i="2"/>
  <c r="C2122" i="2"/>
  <c r="C1737" i="2"/>
  <c r="C1675" i="2"/>
  <c r="C1638" i="2"/>
  <c r="C1576" i="2"/>
  <c r="C1282" i="2"/>
  <c r="C1220" i="2"/>
  <c r="C1186" i="2"/>
  <c r="C1124" i="2"/>
  <c r="C561" i="2"/>
  <c r="C499" i="2"/>
  <c r="C1762" i="2"/>
  <c r="C1573" i="2"/>
  <c r="C1501" i="2"/>
  <c r="C1439" i="2"/>
  <c r="C1395" i="2"/>
  <c r="C1148" i="2"/>
  <c r="C1086" i="2"/>
  <c r="C1522" i="2"/>
  <c r="C1249" i="2"/>
  <c r="C1006" i="2"/>
  <c r="C746" i="2"/>
  <c r="C684" i="2"/>
  <c r="C603" i="2"/>
  <c r="C541" i="2"/>
  <c r="C1988" i="2"/>
  <c r="C1926" i="2"/>
  <c r="C1890" i="2"/>
  <c r="C1682" i="2"/>
  <c r="C1593" i="2"/>
  <c r="C1531" i="2"/>
  <c r="C1443" i="2"/>
  <c r="C1381" i="2"/>
  <c r="C1370" i="2"/>
  <c r="C1258" i="2"/>
  <c r="C1196" i="2"/>
  <c r="C907" i="2"/>
  <c r="C1491" i="2"/>
  <c r="C1408" i="2"/>
  <c r="C1346" i="2"/>
  <c r="C1344" i="2"/>
  <c r="C1281" i="2"/>
  <c r="C1219" i="2"/>
  <c r="C1226" i="2"/>
  <c r="C1164" i="2"/>
  <c r="C1182" i="2"/>
  <c r="C1141" i="2"/>
  <c r="C898" i="2"/>
  <c r="C836" i="2"/>
  <c r="C635" i="2"/>
  <c r="C573" i="2"/>
  <c r="C1044" i="2"/>
  <c r="C1735" i="2"/>
  <c r="C1673" i="2"/>
  <c r="C1386" i="2"/>
  <c r="C1324" i="2"/>
  <c r="C1333" i="2"/>
  <c r="C1136" i="2"/>
  <c r="C1075" i="2"/>
  <c r="C1013" i="2"/>
  <c r="C1018" i="2"/>
  <c r="C891" i="2"/>
  <c r="C323" i="2"/>
  <c r="C261" i="2"/>
  <c r="C330" i="2"/>
  <c r="C835" i="2"/>
  <c r="C773" i="2"/>
  <c r="C525" i="2"/>
  <c r="C999" i="2"/>
  <c r="C967" i="2"/>
  <c r="C905" i="2"/>
  <c r="C621" i="2"/>
  <c r="C648" i="2"/>
  <c r="C586" i="2"/>
  <c r="C424" i="2"/>
  <c r="C744" i="2"/>
  <c r="C845" i="2"/>
  <c r="C688" i="2"/>
  <c r="C602" i="2"/>
  <c r="C514" i="2"/>
  <c r="C182" i="2"/>
  <c r="C120" i="2"/>
  <c r="C654" i="2"/>
  <c r="C434" i="2"/>
  <c r="C372" i="2"/>
  <c r="C391" i="2"/>
  <c r="C284" i="2"/>
  <c r="C428" i="2"/>
  <c r="C381" i="2"/>
  <c r="C319" i="2"/>
  <c r="C307" i="2"/>
  <c r="C556" i="2"/>
  <c r="C501" i="2"/>
  <c r="C335" i="2"/>
  <c r="C263" i="2"/>
  <c r="C201" i="2"/>
  <c r="C187" i="2"/>
  <c r="C255" i="2"/>
  <c r="C193" i="2"/>
  <c r="C115" i="2"/>
  <c r="C236" i="2"/>
  <c r="C85" i="2"/>
  <c r="C106" i="2"/>
  <c r="C1032" i="2"/>
  <c r="C2402" i="2"/>
  <c r="C1834" i="2"/>
  <c r="C2080" i="2"/>
  <c r="C2654" i="2"/>
  <c r="C2114" i="2"/>
  <c r="C2099" i="2"/>
  <c r="C1532" i="2"/>
  <c r="C2060" i="2"/>
  <c r="C2579" i="2"/>
  <c r="C2640" i="2"/>
  <c r="C2379" i="2"/>
  <c r="C2239" i="2"/>
  <c r="C1705" i="2"/>
  <c r="C1459" i="2"/>
  <c r="C2602" i="2"/>
  <c r="C2219" i="2"/>
  <c r="C2692" i="2"/>
  <c r="C2775" i="2"/>
  <c r="C792" i="2"/>
  <c r="C2772" i="2"/>
  <c r="C1728" i="2"/>
  <c r="C2705" i="2"/>
  <c r="C1904" i="2"/>
  <c r="C1686" i="2"/>
  <c r="C2502" i="2"/>
  <c r="C1534" i="2"/>
  <c r="C2275" i="2"/>
  <c r="C2004" i="2"/>
  <c r="C2234" i="2"/>
  <c r="C2357" i="2"/>
  <c r="C2674" i="2"/>
  <c r="C1291" i="2"/>
  <c r="C754" i="2"/>
  <c r="C2792" i="2"/>
  <c r="C2052" i="2"/>
  <c r="C1223" i="2"/>
  <c r="C2749" i="2"/>
  <c r="C2527" i="2"/>
  <c r="C2382" i="2"/>
  <c r="C2164" i="2"/>
  <c r="C2498" i="2"/>
  <c r="C2228" i="2"/>
  <c r="C2809" i="2"/>
  <c r="C2758" i="2"/>
  <c r="C2549" i="2"/>
  <c r="C2390" i="2"/>
  <c r="C2655" i="2"/>
  <c r="C2698" i="2"/>
  <c r="C1875" i="2"/>
  <c r="C2785" i="2"/>
  <c r="C2713" i="2"/>
  <c r="C2596" i="2"/>
  <c r="C2520" i="2"/>
  <c r="C2209" i="2"/>
  <c r="C1398" i="2"/>
  <c r="C2794" i="2"/>
  <c r="C2709" i="2"/>
  <c r="C2660" i="2"/>
  <c r="C2585" i="2"/>
  <c r="C2315" i="2"/>
  <c r="C2147" i="2"/>
  <c r="C2714" i="2"/>
  <c r="C2644" i="2"/>
  <c r="C2593" i="2"/>
  <c r="C2473" i="2"/>
  <c r="C2056" i="2"/>
  <c r="C1229" i="2"/>
  <c r="C2768" i="2"/>
  <c r="C2639" i="2"/>
  <c r="C2101" i="2"/>
  <c r="C1360" i="2"/>
  <c r="C1169" i="2"/>
  <c r="C2463" i="2"/>
  <c r="C2411" i="2"/>
  <c r="C1590" i="2"/>
  <c r="C1992" i="2"/>
  <c r="C1793" i="2"/>
  <c r="C947" i="2"/>
  <c r="C1848" i="2"/>
  <c r="C1538" i="2"/>
  <c r="C1364" i="2"/>
  <c r="C2510" i="2"/>
  <c r="C2044" i="2"/>
  <c r="C1945" i="2"/>
  <c r="C1788" i="2"/>
  <c r="C1691" i="2"/>
  <c r="C1505" i="2"/>
  <c r="C1082" i="2"/>
  <c r="C2310" i="2"/>
  <c r="C2158" i="2"/>
  <c r="C2102" i="2"/>
  <c r="C1989" i="2"/>
  <c r="C1898" i="2"/>
  <c r="C1768" i="2"/>
  <c r="C1670" i="2"/>
  <c r="C1588" i="2"/>
  <c r="C1479" i="2"/>
  <c r="C2185" i="2"/>
  <c r="C2086" i="2"/>
  <c r="C2020" i="2"/>
  <c r="C1887" i="2"/>
  <c r="C1843" i="2"/>
  <c r="C1718" i="2"/>
  <c r="C1610" i="2"/>
  <c r="C1267" i="2"/>
  <c r="C1162" i="2"/>
  <c r="C949" i="2"/>
  <c r="C763" i="2"/>
  <c r="C2460" i="2"/>
  <c r="C2366" i="2"/>
  <c r="C2050" i="2"/>
  <c r="C1987" i="2"/>
  <c r="C1919" i="2"/>
  <c r="C1781" i="2"/>
  <c r="C1623" i="2"/>
  <c r="C1508" i="2"/>
  <c r="C1152" i="2"/>
  <c r="C1820" i="2"/>
  <c r="C1760" i="2"/>
  <c r="C1679" i="2"/>
  <c r="C1377" i="2"/>
  <c r="C1235" i="2"/>
  <c r="C1062" i="2"/>
  <c r="C1661" i="2"/>
  <c r="C1611" i="2"/>
  <c r="C1428" i="2"/>
  <c r="C1232" i="2"/>
  <c r="C1142" i="2"/>
  <c r="C1083" i="2"/>
  <c r="C994" i="2"/>
  <c r="C1841" i="2"/>
  <c r="C1785" i="2"/>
  <c r="C1729" i="2"/>
  <c r="C1668" i="2"/>
  <c r="C1441" i="2"/>
  <c r="C1358" i="2"/>
  <c r="C2763" i="2"/>
  <c r="C1275" i="2"/>
  <c r="C2708" i="2"/>
  <c r="C2061" i="2"/>
  <c r="C1787" i="2"/>
  <c r="C1207" i="2"/>
  <c r="C795" i="2"/>
  <c r="C2658" i="2"/>
  <c r="C2535" i="2"/>
  <c r="C2471" i="2"/>
  <c r="C2134" i="2"/>
  <c r="C1959" i="2"/>
  <c r="C1633" i="2"/>
  <c r="C2707" i="2"/>
  <c r="C2587" i="2"/>
  <c r="C1396" i="2"/>
  <c r="C2821" i="2"/>
  <c r="C2764" i="2"/>
  <c r="C2683" i="2"/>
  <c r="C2626" i="2"/>
  <c r="C2174" i="2"/>
  <c r="C2565" i="2"/>
  <c r="C2495" i="2"/>
  <c r="C2457" i="2"/>
  <c r="C2318" i="2"/>
  <c r="C2237" i="2"/>
  <c r="C1569" i="2"/>
  <c r="C1903" i="2"/>
  <c r="C2053" i="2"/>
  <c r="C1955" i="2"/>
  <c r="C1345" i="2"/>
  <c r="C2492" i="2"/>
  <c r="C1766" i="2"/>
  <c r="C1665" i="2"/>
  <c r="C1027" i="2"/>
  <c r="C2308" i="2"/>
  <c r="C2210" i="2"/>
  <c r="C2097" i="2"/>
  <c r="C2043" i="2"/>
  <c r="C1895" i="2"/>
  <c r="C1658" i="2"/>
  <c r="C2284" i="2"/>
  <c r="C2211" i="2"/>
  <c r="C2084" i="2"/>
  <c r="C1885" i="2"/>
  <c r="C1838" i="2"/>
  <c r="C1715" i="2"/>
  <c r="C922" i="2"/>
  <c r="C2532" i="2"/>
  <c r="C2446" i="2"/>
  <c r="C2350" i="2"/>
  <c r="C2242" i="2"/>
  <c r="C2179" i="2"/>
  <c r="C2109" i="2"/>
  <c r="C2046" i="2"/>
  <c r="C1711" i="2"/>
  <c r="C1620" i="2"/>
  <c r="C1495" i="2"/>
  <c r="C974" i="2"/>
  <c r="C1876" i="2"/>
  <c r="C1813" i="2"/>
  <c r="C1558" i="2"/>
  <c r="C1483" i="2"/>
  <c r="C1233" i="2"/>
  <c r="C1043" i="2"/>
  <c r="C822" i="2"/>
  <c r="C489" i="2"/>
  <c r="C1497" i="2"/>
  <c r="C1421" i="2"/>
  <c r="C1299" i="2"/>
  <c r="C1140" i="2"/>
  <c r="C968" i="2"/>
  <c r="C1884" i="2"/>
  <c r="C1783" i="2"/>
  <c r="C1724" i="2"/>
  <c r="C1643" i="2"/>
  <c r="C1507" i="2"/>
  <c r="C1544" i="2"/>
  <c r="C1393" i="2"/>
  <c r="C1039" i="2"/>
  <c r="C925" i="2"/>
  <c r="C880" i="2"/>
  <c r="C537" i="2"/>
  <c r="C1031" i="2"/>
  <c r="C840" i="2"/>
  <c r="C1253" i="2"/>
  <c r="C850" i="2"/>
  <c r="C1556" i="2"/>
  <c r="C1485" i="2"/>
  <c r="C1404" i="2"/>
  <c r="C1338" i="2"/>
  <c r="C1279" i="2"/>
  <c r="C1222" i="2"/>
  <c r="C1133" i="2"/>
  <c r="C1052" i="2"/>
  <c r="C882" i="2"/>
  <c r="C1088" i="2"/>
  <c r="C677" i="2"/>
  <c r="C1666" i="2"/>
  <c r="C1634" i="2"/>
  <c r="C1555" i="2"/>
  <c r="C1486" i="2"/>
  <c r="C1384" i="2"/>
  <c r="C1325" i="2"/>
  <c r="C1274" i="2"/>
  <c r="C1190" i="2"/>
  <c r="C1071" i="2"/>
  <c r="C1015" i="2"/>
  <c r="C817" i="2"/>
  <c r="C702" i="2"/>
  <c r="C831" i="2"/>
  <c r="C658" i="2"/>
  <c r="C555" i="2"/>
  <c r="C376" i="2"/>
  <c r="C308" i="2"/>
  <c r="C832" i="2"/>
  <c r="C759" i="2"/>
  <c r="C628" i="2"/>
  <c r="C1053" i="2"/>
  <c r="C997" i="2"/>
  <c r="C965" i="2"/>
  <c r="C934" i="2"/>
  <c r="C771" i="2"/>
  <c r="C679" i="2"/>
  <c r="C596" i="2"/>
  <c r="C493" i="2"/>
  <c r="C421" i="2"/>
  <c r="C320" i="2"/>
  <c r="C718" i="2"/>
  <c r="C558" i="2"/>
  <c r="C480" i="2"/>
  <c r="C703" i="2"/>
  <c r="C671" i="2"/>
  <c r="C433" i="2"/>
  <c r="C1020" i="2"/>
  <c r="C938" i="2"/>
  <c r="C843" i="2"/>
  <c r="C803" i="2"/>
  <c r="C748" i="2"/>
  <c r="C595" i="2"/>
  <c r="C361" i="2"/>
  <c r="C701" i="2"/>
  <c r="C649" i="2"/>
  <c r="C519" i="2"/>
  <c r="C214" i="2"/>
  <c r="C379" i="2"/>
  <c r="C289" i="2"/>
  <c r="C136" i="2"/>
  <c r="C619" i="2"/>
  <c r="C549" i="2"/>
  <c r="C333" i="2"/>
  <c r="C257" i="2"/>
  <c r="C109" i="2"/>
  <c r="C318" i="2"/>
  <c r="C242" i="2"/>
  <c r="C105" i="2"/>
  <c r="C328" i="2"/>
  <c r="C103" i="2"/>
  <c r="C217" i="2"/>
  <c r="C155" i="2"/>
  <c r="C84" i="2"/>
  <c r="C281" i="2"/>
  <c r="C227" i="2"/>
  <c r="C152" i="2"/>
  <c r="C46" i="2"/>
  <c r="C163" i="2"/>
  <c r="C100" i="2"/>
  <c r="C212" i="2"/>
  <c r="C134" i="2"/>
  <c r="C89" i="2"/>
  <c r="C1664" i="2"/>
  <c r="C1548" i="2"/>
  <c r="C1480" i="2"/>
  <c r="C1268" i="2"/>
  <c r="C1181" i="2"/>
  <c r="C1001" i="2"/>
  <c r="C883" i="2"/>
  <c r="C814" i="2"/>
  <c r="C887" i="2"/>
  <c r="C643" i="2"/>
  <c r="C550" i="2"/>
  <c r="C368" i="2"/>
  <c r="C230" i="2"/>
  <c r="C931" i="2"/>
  <c r="C745" i="2"/>
  <c r="C608" i="2"/>
  <c r="C494" i="2"/>
  <c r="C141" i="2"/>
  <c r="C1051" i="2"/>
  <c r="C995" i="2"/>
  <c r="C932" i="2"/>
  <c r="C838" i="2"/>
  <c r="C405" i="2"/>
  <c r="C283" i="2"/>
  <c r="C714" i="2"/>
  <c r="C554" i="2"/>
  <c r="C738" i="2"/>
  <c r="C699" i="2"/>
  <c r="C669" i="2"/>
  <c r="C301" i="2"/>
  <c r="C1017" i="2"/>
  <c r="C789" i="2"/>
  <c r="C736" i="2"/>
  <c r="C574" i="2"/>
  <c r="C504" i="2"/>
  <c r="C273" i="2"/>
  <c r="C125" i="2"/>
  <c r="C408" i="2"/>
  <c r="C367" i="2"/>
  <c r="C610" i="2"/>
  <c r="C545" i="2"/>
  <c r="C484" i="2"/>
  <c r="C254" i="2"/>
  <c r="C94" i="2"/>
  <c r="C174" i="2"/>
  <c r="C241" i="2"/>
  <c r="C78" i="2"/>
  <c r="C198" i="2"/>
  <c r="C151" i="2"/>
  <c r="C277" i="2"/>
  <c r="C149" i="2"/>
  <c r="C158" i="2"/>
  <c r="C204" i="2"/>
  <c r="C87" i="2"/>
  <c r="C48" i="2"/>
  <c r="F12" i="2"/>
  <c r="I32" i="2" s="1"/>
  <c r="B2" i="2"/>
  <c r="Q32" i="2" l="1"/>
  <c r="R33" i="2" s="1"/>
  <c r="B10" i="1"/>
  <c r="W17" i="1" l="1"/>
  <c r="W21" i="1"/>
  <c r="W26" i="1"/>
  <c r="W30" i="1"/>
  <c r="W38" i="1"/>
  <c r="W54" i="1"/>
  <c r="W57" i="1"/>
  <c r="W59" i="1"/>
  <c r="W76" i="1"/>
  <c r="W79" i="1"/>
  <c r="W140" i="1"/>
  <c r="W143" i="1"/>
  <c r="W141" i="1"/>
  <c r="AC65" i="1"/>
  <c r="W127" i="1"/>
  <c r="W134" i="1"/>
  <c r="W137" i="1"/>
  <c r="W139" i="1"/>
  <c r="W16" i="1"/>
  <c r="W58" i="1"/>
  <c r="W61" i="1"/>
  <c r="W66" i="1"/>
  <c r="W72" i="1"/>
  <c r="W86" i="1"/>
  <c r="W102" i="1"/>
  <c r="W113" i="1"/>
  <c r="AC114" i="1"/>
  <c r="AC49" i="1"/>
  <c r="W64" i="1"/>
  <c r="W83" i="1"/>
  <c r="W93" i="1"/>
  <c r="W99" i="1"/>
  <c r="W142" i="1"/>
  <c r="AC146" i="1"/>
  <c r="W40" i="1"/>
  <c r="W42" i="1"/>
  <c r="W45" i="1"/>
  <c r="W103" i="1"/>
  <c r="W118" i="1"/>
  <c r="W24" i="1"/>
  <c r="W35" i="1"/>
  <c r="W46" i="1"/>
  <c r="W49" i="1"/>
  <c r="W51" i="1"/>
  <c r="W68" i="1"/>
  <c r="W71" i="1"/>
  <c r="AC81" i="1"/>
  <c r="W85" i="1"/>
  <c r="W88" i="1"/>
  <c r="W91" i="1"/>
  <c r="W104" i="1"/>
  <c r="W106" i="1"/>
  <c r="W112" i="1"/>
  <c r="W119" i="1"/>
  <c r="W126" i="1"/>
  <c r="W133" i="1"/>
  <c r="W136" i="1"/>
  <c r="W25" i="1"/>
  <c r="W78" i="1"/>
  <c r="W96" i="1"/>
  <c r="W105" i="1"/>
  <c r="W110" i="1"/>
  <c r="W115" i="1"/>
  <c r="W129" i="1"/>
  <c r="W29" i="1"/>
  <c r="W56" i="1"/>
  <c r="W70" i="1"/>
  <c r="W75" i="1"/>
  <c r="W18" i="1"/>
  <c r="W22" i="1"/>
  <c r="W27" i="1"/>
  <c r="W33" i="1"/>
  <c r="W43" i="1"/>
  <c r="W60" i="1"/>
  <c r="W63" i="1"/>
  <c r="W74" i="1"/>
  <c r="W77" i="1"/>
  <c r="W82" i="1"/>
  <c r="W98" i="1"/>
  <c r="W101" i="1"/>
  <c r="W109" i="1"/>
  <c r="W122" i="1"/>
  <c r="W31" i="1"/>
  <c r="W80" i="1"/>
  <c r="W89" i="1"/>
  <c r="W92" i="1"/>
  <c r="W95" i="1"/>
  <c r="W117" i="1"/>
  <c r="W44" i="1"/>
  <c r="W47" i="1"/>
  <c r="AC74" i="1"/>
  <c r="W145" i="1"/>
  <c r="W20" i="1"/>
  <c r="W32" i="1"/>
  <c r="W50" i="1"/>
  <c r="W90" i="1"/>
  <c r="W147" i="1"/>
  <c r="W34" i="1"/>
  <c r="W48" i="1"/>
  <c r="W62" i="1"/>
  <c r="W65" i="1"/>
  <c r="W67" i="1"/>
  <c r="W84" i="1"/>
  <c r="W87" i="1"/>
  <c r="W97" i="1"/>
  <c r="W100" i="1"/>
  <c r="W111" i="1"/>
  <c r="W114" i="1"/>
  <c r="W121" i="1"/>
  <c r="W124" i="1"/>
  <c r="W132" i="1"/>
  <c r="W138" i="1"/>
  <c r="W94" i="1"/>
  <c r="W108" i="1"/>
  <c r="W116" i="1"/>
  <c r="W130" i="1"/>
  <c r="W146" i="1"/>
  <c r="W144" i="1"/>
  <c r="W36" i="1"/>
  <c r="W39" i="1"/>
  <c r="W41" i="1"/>
  <c r="W52" i="1"/>
  <c r="W55" i="1"/>
  <c r="W69" i="1"/>
  <c r="W131" i="1"/>
  <c r="W19" i="1"/>
  <c r="W28" i="1"/>
  <c r="W107" i="1"/>
  <c r="W120" i="1"/>
  <c r="W125" i="1"/>
  <c r="AC128" i="1"/>
  <c r="W37" i="1"/>
  <c r="W53" i="1"/>
  <c r="W81" i="1"/>
  <c r="W123" i="1"/>
  <c r="W23" i="1"/>
  <c r="AC33" i="1"/>
  <c r="W73" i="1"/>
  <c r="W128" i="1"/>
  <c r="W135" i="1"/>
  <c r="AC125" i="1"/>
  <c r="AC58" i="1"/>
  <c r="AC132" i="1"/>
  <c r="AC87" i="1"/>
  <c r="AC88" i="1"/>
  <c r="AC29" i="1"/>
  <c r="AC70" i="1"/>
  <c r="AC93" i="1"/>
  <c r="AC16" i="1"/>
  <c r="AC61" i="1"/>
  <c r="AC138" i="1"/>
  <c r="AC86" i="1"/>
  <c r="AC110" i="1"/>
  <c r="AC124" i="1"/>
  <c r="AC25" i="1"/>
  <c r="AC42" i="1"/>
  <c r="AC37" i="1"/>
  <c r="AC57" i="1"/>
  <c r="AC133" i="1"/>
  <c r="AC107" i="1"/>
  <c r="AC120" i="1"/>
  <c r="AC77" i="1"/>
  <c r="AC123" i="1"/>
  <c r="AC98" i="1"/>
  <c r="AC66" i="1"/>
  <c r="AC137" i="1"/>
  <c r="AC121" i="1"/>
  <c r="AC80" i="1"/>
  <c r="AC115" i="1"/>
  <c r="AC72" i="1"/>
  <c r="AC41" i="1"/>
  <c r="AC94" i="1"/>
  <c r="AC54" i="1"/>
  <c r="AC85" i="1"/>
  <c r="AC90" i="1"/>
  <c r="AC136" i="1"/>
  <c r="AC103" i="1"/>
  <c r="AC105" i="1"/>
  <c r="AC32" i="1"/>
  <c r="AC140" i="1"/>
  <c r="AC89" i="1"/>
  <c r="AC24" i="1"/>
  <c r="AC73" i="1"/>
  <c r="AC122" i="1"/>
  <c r="AC129" i="1"/>
  <c r="AC108" i="1"/>
  <c r="AC30" i="1"/>
  <c r="AC50" i="1"/>
  <c r="AC82" i="1"/>
  <c r="AC106" i="1"/>
  <c r="AC48" i="1"/>
  <c r="AC97" i="1"/>
  <c r="AC134" i="1"/>
  <c r="AC53" i="1"/>
  <c r="AC40" i="1"/>
  <c r="AC139" i="1"/>
  <c r="AC116" i="1"/>
  <c r="AC104" i="1"/>
  <c r="AC130" i="1"/>
  <c r="AC147" i="1"/>
  <c r="AC131" i="1"/>
  <c r="AC96" i="1"/>
  <c r="AC45" i="1"/>
  <c r="AC69" i="1"/>
  <c r="AC22" i="1"/>
  <c r="AC39" i="1"/>
  <c r="AC46" i="1"/>
  <c r="AC145" i="1"/>
  <c r="AC135" i="1"/>
  <c r="AC27" i="1"/>
  <c r="AC71" i="1"/>
  <c r="AC23" i="1"/>
  <c r="AC100" i="1"/>
  <c r="AC18" i="1"/>
  <c r="AC119" i="1"/>
  <c r="AC17" i="1"/>
  <c r="AC64" i="1"/>
  <c r="AC34" i="1"/>
  <c r="AC111" i="1"/>
  <c r="AC35" i="1"/>
  <c r="AC95" i="1"/>
  <c r="AC76" i="1"/>
  <c r="AC38" i="1"/>
  <c r="AC43" i="1"/>
  <c r="AC55" i="1"/>
  <c r="AC91" i="1"/>
  <c r="AC19" i="1"/>
  <c r="AC127" i="1"/>
  <c r="AC51" i="1"/>
  <c r="AC118" i="1"/>
  <c r="AC117" i="1"/>
  <c r="AC112" i="1"/>
  <c r="AC143" i="1"/>
  <c r="AC44" i="1"/>
  <c r="AC59" i="1"/>
  <c r="AC144" i="1"/>
  <c r="AC47" i="1"/>
  <c r="AC83" i="1"/>
  <c r="AC21" i="1"/>
  <c r="AC26" i="1"/>
  <c r="AC67" i="1"/>
  <c r="AC56" i="1"/>
  <c r="AC62" i="1"/>
  <c r="AC31" i="1"/>
  <c r="AC79" i="1"/>
  <c r="AC109" i="1"/>
  <c r="AC113" i="1"/>
  <c r="AC63" i="1"/>
  <c r="AC126" i="1"/>
  <c r="AC60" i="1"/>
  <c r="AC75" i="1"/>
  <c r="AC141" i="1"/>
  <c r="AC101" i="1"/>
  <c r="AC52" i="1"/>
  <c r="AC142" i="1"/>
  <c r="AC92" i="1"/>
  <c r="AC68" i="1"/>
  <c r="AC20" i="1"/>
  <c r="AC102" i="1"/>
  <c r="AC78" i="1"/>
  <c r="AC99" i="1"/>
  <c r="AC36" i="1"/>
  <c r="AC28" i="1"/>
  <c r="AC84" i="1"/>
  <c r="E6" i="1"/>
  <c r="B6" i="1"/>
  <c r="B12" i="1" l="1"/>
  <c r="B11" i="1"/>
  <c r="B34" i="2" l="1"/>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E17" i="2"/>
  <c r="Q34" i="2" l="1"/>
  <c r="Q33" i="2"/>
  <c r="O34" i="2"/>
  <c r="O33" i="2"/>
  <c r="H34" i="2"/>
  <c r="H33" i="2"/>
  <c r="I28" i="2"/>
  <c r="C17" i="2"/>
  <c r="F7" i="2" l="1"/>
  <c r="C16" i="2"/>
  <c r="A6" i="2"/>
  <c r="F6" i="2" l="1"/>
  <c r="A8" i="2"/>
  <c r="J28" i="2"/>
  <c r="L28" i="2"/>
  <c r="K28" i="2"/>
  <c r="N28" i="2"/>
  <c r="C13" i="2"/>
  <c r="A25" i="2" l="1"/>
  <c r="C2" i="16"/>
  <c r="J33" i="2"/>
  <c r="J35" i="2"/>
  <c r="J39" i="2"/>
  <c r="J47" i="2"/>
  <c r="J55" i="2"/>
  <c r="J63" i="2"/>
  <c r="J71" i="2"/>
  <c r="J79" i="2"/>
  <c r="J87" i="2"/>
  <c r="J95" i="2"/>
  <c r="J103" i="2"/>
  <c r="J111" i="2"/>
  <c r="J119" i="2"/>
  <c r="J127" i="2"/>
  <c r="J135" i="2"/>
  <c r="J143" i="2"/>
  <c r="J151" i="2"/>
  <c r="J159" i="2"/>
  <c r="J167" i="2"/>
  <c r="J175" i="2"/>
  <c r="J183" i="2"/>
  <c r="J191" i="2"/>
  <c r="J199" i="2"/>
  <c r="J207" i="2"/>
  <c r="J215" i="2"/>
  <c r="J223" i="2"/>
  <c r="J231" i="2"/>
  <c r="J239" i="2"/>
  <c r="J247" i="2"/>
  <c r="J255" i="2"/>
  <c r="J263" i="2"/>
  <c r="J271" i="2"/>
  <c r="J279" i="2"/>
  <c r="J287" i="2"/>
  <c r="J295" i="2"/>
  <c r="J303" i="2"/>
  <c r="J311" i="2"/>
  <c r="J319" i="2"/>
  <c r="J327" i="2"/>
  <c r="J335" i="2"/>
  <c r="J343" i="2"/>
  <c r="J351" i="2"/>
  <c r="J359" i="2"/>
  <c r="J367" i="2"/>
  <c r="J375" i="2"/>
  <c r="J383" i="2"/>
  <c r="J391" i="2"/>
  <c r="J399" i="2"/>
  <c r="J407" i="2"/>
  <c r="J415" i="2"/>
  <c r="J423" i="2"/>
  <c r="J431" i="2"/>
  <c r="J439" i="2"/>
  <c r="J447" i="2"/>
  <c r="J455" i="2"/>
  <c r="J463" i="2"/>
  <c r="J471" i="2"/>
  <c r="J479" i="2"/>
  <c r="J487" i="2"/>
  <c r="J495" i="2"/>
  <c r="J503" i="2"/>
  <c r="J511" i="2"/>
  <c r="J519" i="2"/>
  <c r="J527" i="2"/>
  <c r="J535" i="2"/>
  <c r="J543" i="2"/>
  <c r="J551" i="2"/>
  <c r="J559" i="2"/>
  <c r="J567" i="2"/>
  <c r="J575" i="2"/>
  <c r="J583" i="2"/>
  <c r="J591" i="2"/>
  <c r="J599" i="2"/>
  <c r="J607" i="2"/>
  <c r="J615" i="2"/>
  <c r="J623" i="2"/>
  <c r="J631" i="2"/>
  <c r="J639" i="2"/>
  <c r="J647" i="2"/>
  <c r="J655" i="2"/>
  <c r="J663" i="2"/>
  <c r="J671" i="2"/>
  <c r="J679" i="2"/>
  <c r="J687" i="2"/>
  <c r="J695" i="2"/>
  <c r="J703" i="2"/>
  <c r="J711" i="2"/>
  <c r="J34" i="2"/>
  <c r="J36" i="2"/>
  <c r="J45" i="2"/>
  <c r="J54" i="2"/>
  <c r="J64" i="2"/>
  <c r="J73" i="2"/>
  <c r="J82" i="2"/>
  <c r="J91" i="2"/>
  <c r="J100" i="2"/>
  <c r="J109" i="2"/>
  <c r="J118" i="2"/>
  <c r="J128" i="2"/>
  <c r="J137" i="2"/>
  <c r="J146" i="2"/>
  <c r="J155" i="2"/>
  <c r="J164" i="2"/>
  <c r="J173" i="2"/>
  <c r="J182" i="2"/>
  <c r="J192" i="2"/>
  <c r="J201" i="2"/>
  <c r="J210" i="2"/>
  <c r="J219" i="2"/>
  <c r="J228" i="2"/>
  <c r="J237" i="2"/>
  <c r="J246" i="2"/>
  <c r="J256" i="2"/>
  <c r="J265" i="2"/>
  <c r="J274" i="2"/>
  <c r="J283" i="2"/>
  <c r="J292" i="2"/>
  <c r="J301" i="2"/>
  <c r="J310" i="2"/>
  <c r="J320" i="2"/>
  <c r="J329" i="2"/>
  <c r="J338" i="2"/>
  <c r="J347" i="2"/>
  <c r="J356" i="2"/>
  <c r="J365" i="2"/>
  <c r="J374" i="2"/>
  <c r="J384" i="2"/>
  <c r="J393" i="2"/>
  <c r="J402" i="2"/>
  <c r="J37" i="2"/>
  <c r="J41" i="2"/>
  <c r="J50" i="2"/>
  <c r="J59" i="2"/>
  <c r="J68" i="2"/>
  <c r="J77" i="2"/>
  <c r="J86" i="2"/>
  <c r="J96" i="2"/>
  <c r="J105" i="2"/>
  <c r="J114" i="2"/>
  <c r="J123" i="2"/>
  <c r="J132" i="2"/>
  <c r="J141" i="2"/>
  <c r="J150" i="2"/>
  <c r="J160" i="2"/>
  <c r="J169" i="2"/>
  <c r="J178" i="2"/>
  <c r="J187" i="2"/>
  <c r="J196" i="2"/>
  <c r="J205" i="2"/>
  <c r="J214" i="2"/>
  <c r="J224" i="2"/>
  <c r="J233" i="2"/>
  <c r="J242" i="2"/>
  <c r="J251" i="2"/>
  <c r="J260" i="2"/>
  <c r="J269" i="2"/>
  <c r="J278" i="2"/>
  <c r="J288" i="2"/>
  <c r="J297" i="2"/>
  <c r="J306" i="2"/>
  <c r="J315" i="2"/>
  <c r="J324" i="2"/>
  <c r="J333" i="2"/>
  <c r="J342" i="2"/>
  <c r="J352" i="2"/>
  <c r="J361" i="2"/>
  <c r="J370" i="2"/>
  <c r="J379" i="2"/>
  <c r="J388" i="2"/>
  <c r="J397" i="2"/>
  <c r="J406" i="2"/>
  <c r="J416" i="2"/>
  <c r="J425" i="2"/>
  <c r="J434" i="2"/>
  <c r="J443" i="2"/>
  <c r="J452" i="2"/>
  <c r="J461" i="2"/>
  <c r="J470" i="2"/>
  <c r="J480" i="2"/>
  <c r="J489" i="2"/>
  <c r="J498" i="2"/>
  <c r="J507" i="2"/>
  <c r="J516" i="2"/>
  <c r="J525" i="2"/>
  <c r="J534" i="2"/>
  <c r="J544" i="2"/>
  <c r="J553" i="2"/>
  <c r="J562" i="2"/>
  <c r="J571" i="2"/>
  <c r="J580" i="2"/>
  <c r="J589" i="2"/>
  <c r="J598" i="2"/>
  <c r="J608" i="2"/>
  <c r="J617" i="2"/>
  <c r="J626" i="2"/>
  <c r="J635" i="2"/>
  <c r="J644" i="2"/>
  <c r="J653" i="2"/>
  <c r="J662" i="2"/>
  <c r="J672" i="2"/>
  <c r="J681" i="2"/>
  <c r="J690" i="2"/>
  <c r="J699" i="2"/>
  <c r="J708" i="2"/>
  <c r="J717" i="2"/>
  <c r="J725" i="2"/>
  <c r="J733" i="2"/>
  <c r="J741" i="2"/>
  <c r="J749" i="2"/>
  <c r="J757" i="2"/>
  <c r="J765" i="2"/>
  <c r="J773" i="2"/>
  <c r="J781" i="2"/>
  <c r="J789" i="2"/>
  <c r="J797" i="2"/>
  <c r="J805" i="2"/>
  <c r="J813" i="2"/>
  <c r="J821" i="2"/>
  <c r="J829" i="2"/>
  <c r="J837" i="2"/>
  <c r="J845" i="2"/>
  <c r="J853" i="2"/>
  <c r="J861" i="2"/>
  <c r="J869" i="2"/>
  <c r="J877" i="2"/>
  <c r="J885" i="2"/>
  <c r="J893" i="2"/>
  <c r="J901" i="2"/>
  <c r="J909" i="2"/>
  <c r="J917" i="2"/>
  <c r="J925" i="2"/>
  <c r="J933" i="2"/>
  <c r="J941" i="2"/>
  <c r="J949" i="2"/>
  <c r="J957" i="2"/>
  <c r="J965" i="2"/>
  <c r="J973" i="2"/>
  <c r="J981" i="2"/>
  <c r="J989" i="2"/>
  <c r="J997" i="2"/>
  <c r="J1005" i="2"/>
  <c r="J1013" i="2"/>
  <c r="J1021" i="2"/>
  <c r="J1029" i="2"/>
  <c r="J1037" i="2"/>
  <c r="J1045" i="2"/>
  <c r="J1053" i="2"/>
  <c r="J1061" i="2"/>
  <c r="J1069" i="2"/>
  <c r="J1077" i="2"/>
  <c r="J1085" i="2"/>
  <c r="J1093" i="2"/>
  <c r="J1101" i="2"/>
  <c r="J1109" i="2"/>
  <c r="J1117" i="2"/>
  <c r="J1125" i="2"/>
  <c r="J1133" i="2"/>
  <c r="J1141" i="2"/>
  <c r="J1149" i="2"/>
  <c r="J1157" i="2"/>
  <c r="J1165" i="2"/>
  <c r="J1173" i="2"/>
  <c r="J1181" i="2"/>
  <c r="J1189" i="2"/>
  <c r="J1197" i="2"/>
  <c r="J1205" i="2"/>
  <c r="J1213" i="2"/>
  <c r="J1221" i="2"/>
  <c r="J1229" i="2"/>
  <c r="J1237" i="2"/>
  <c r="J1245" i="2"/>
  <c r="J1253" i="2"/>
  <c r="J1261" i="2"/>
  <c r="J1269" i="2"/>
  <c r="J1277" i="2"/>
  <c r="J1285" i="2"/>
  <c r="J1293" i="2"/>
  <c r="J1301" i="2"/>
  <c r="J1309" i="2"/>
  <c r="J1317" i="2"/>
  <c r="J1325" i="2"/>
  <c r="J1333" i="2"/>
  <c r="J1341" i="2"/>
  <c r="J1349" i="2"/>
  <c r="J1357" i="2"/>
  <c r="J1365" i="2"/>
  <c r="J1373" i="2"/>
  <c r="J1381" i="2"/>
  <c r="J1389" i="2"/>
  <c r="J1397" i="2"/>
  <c r="J1405" i="2"/>
  <c r="J1413" i="2"/>
  <c r="J1421" i="2"/>
  <c r="J1429" i="2"/>
  <c r="J1437" i="2"/>
  <c r="J1445" i="2"/>
  <c r="J1453" i="2"/>
  <c r="J1461" i="2"/>
  <c r="J1469" i="2"/>
  <c r="J1477" i="2"/>
  <c r="J38" i="2"/>
  <c r="J51" i="2"/>
  <c r="J62" i="2"/>
  <c r="J75" i="2"/>
  <c r="J88" i="2"/>
  <c r="J99" i="2"/>
  <c r="J112" i="2"/>
  <c r="J124" i="2"/>
  <c r="J136" i="2"/>
  <c r="J148" i="2"/>
  <c r="J161" i="2"/>
  <c r="J172" i="2"/>
  <c r="J185" i="2"/>
  <c r="J197" i="2"/>
  <c r="J209" i="2"/>
  <c r="J221" i="2"/>
  <c r="J234" i="2"/>
  <c r="J245" i="2"/>
  <c r="J258" i="2"/>
  <c r="J270" i="2"/>
  <c r="J282" i="2"/>
  <c r="J294" i="2"/>
  <c r="J307" i="2"/>
  <c r="J318" i="2"/>
  <c r="J331" i="2"/>
  <c r="J344" i="2"/>
  <c r="J355" i="2"/>
  <c r="J368" i="2"/>
  <c r="J380" i="2"/>
  <c r="J392" i="2"/>
  <c r="J404" i="2"/>
  <c r="J414" i="2"/>
  <c r="J426" i="2"/>
  <c r="J436" i="2"/>
  <c r="J446" i="2"/>
  <c r="J457" i="2"/>
  <c r="J467" i="2"/>
  <c r="J477" i="2"/>
  <c r="J488" i="2"/>
  <c r="J499" i="2"/>
  <c r="J509" i="2"/>
  <c r="J520" i="2"/>
  <c r="J530" i="2"/>
  <c r="J540" i="2"/>
  <c r="J550" i="2"/>
  <c r="J561" i="2"/>
  <c r="J572" i="2"/>
  <c r="J582" i="2"/>
  <c r="J593" i="2"/>
  <c r="J603" i="2"/>
  <c r="J613" i="2"/>
  <c r="J624" i="2"/>
  <c r="J634" i="2"/>
  <c r="J645" i="2"/>
  <c r="J656" i="2"/>
  <c r="J666" i="2"/>
  <c r="J676" i="2"/>
  <c r="J686" i="2"/>
  <c r="J697" i="2"/>
  <c r="J707" i="2"/>
  <c r="J40" i="2"/>
  <c r="J52" i="2"/>
  <c r="J65" i="2"/>
  <c r="J76" i="2"/>
  <c r="J89" i="2"/>
  <c r="J101" i="2"/>
  <c r="J113" i="2"/>
  <c r="J125" i="2"/>
  <c r="J138" i="2"/>
  <c r="J149" i="2"/>
  <c r="J162" i="2"/>
  <c r="J174" i="2"/>
  <c r="J186" i="2"/>
  <c r="J198" i="2"/>
  <c r="J211" i="2"/>
  <c r="J222" i="2"/>
  <c r="J235" i="2"/>
  <c r="J248" i="2"/>
  <c r="J259" i="2"/>
  <c r="J272" i="2"/>
  <c r="J284" i="2"/>
  <c r="J296" i="2"/>
  <c r="J308" i="2"/>
  <c r="J321" i="2"/>
  <c r="J332" i="2"/>
  <c r="J345" i="2"/>
  <c r="J357" i="2"/>
  <c r="J369" i="2"/>
  <c r="J381" i="2"/>
  <c r="J394" i="2"/>
  <c r="J405" i="2"/>
  <c r="J417" i="2"/>
  <c r="J427" i="2"/>
  <c r="J437" i="2"/>
  <c r="J448" i="2"/>
  <c r="J458" i="2"/>
  <c r="J468" i="2"/>
  <c r="J478" i="2"/>
  <c r="J490" i="2"/>
  <c r="J500" i="2"/>
  <c r="J510" i="2"/>
  <c r="J521" i="2"/>
  <c r="J531" i="2"/>
  <c r="J541" i="2"/>
  <c r="J552" i="2"/>
  <c r="J563" i="2"/>
  <c r="J573" i="2"/>
  <c r="J584" i="2"/>
  <c r="J594" i="2"/>
  <c r="J604" i="2"/>
  <c r="J614" i="2"/>
  <c r="J625" i="2"/>
  <c r="J636" i="2"/>
  <c r="J646" i="2"/>
  <c r="J657" i="2"/>
  <c r="J667" i="2"/>
  <c r="J677" i="2"/>
  <c r="J688" i="2"/>
  <c r="J698" i="2"/>
  <c r="J709" i="2"/>
  <c r="J719" i="2"/>
  <c r="J728" i="2"/>
  <c r="J737" i="2"/>
  <c r="J746" i="2"/>
  <c r="J755" i="2"/>
  <c r="J764" i="2"/>
  <c r="J774" i="2"/>
  <c r="J783" i="2"/>
  <c r="J792" i="2"/>
  <c r="J801" i="2"/>
  <c r="J810" i="2"/>
  <c r="J819" i="2"/>
  <c r="J828" i="2"/>
  <c r="J838" i="2"/>
  <c r="J847" i="2"/>
  <c r="J856" i="2"/>
  <c r="J865" i="2"/>
  <c r="J874" i="2"/>
  <c r="J883" i="2"/>
  <c r="J892" i="2"/>
  <c r="J902" i="2"/>
  <c r="J911" i="2"/>
  <c r="J920" i="2"/>
  <c r="J929" i="2"/>
  <c r="J938" i="2"/>
  <c r="J42" i="2"/>
  <c r="J53" i="2"/>
  <c r="J66" i="2"/>
  <c r="J78" i="2"/>
  <c r="J90" i="2"/>
  <c r="J102" i="2"/>
  <c r="J115" i="2"/>
  <c r="J126" i="2"/>
  <c r="J139" i="2"/>
  <c r="J152" i="2"/>
  <c r="J163" i="2"/>
  <c r="J176" i="2"/>
  <c r="J188" i="2"/>
  <c r="J200" i="2"/>
  <c r="J212" i="2"/>
  <c r="J225" i="2"/>
  <c r="J236" i="2"/>
  <c r="J249" i="2"/>
  <c r="J261" i="2"/>
  <c r="J273" i="2"/>
  <c r="J285" i="2"/>
  <c r="J298" i="2"/>
  <c r="J309" i="2"/>
  <c r="J322" i="2"/>
  <c r="J334" i="2"/>
  <c r="J346" i="2"/>
  <c r="J358" i="2"/>
  <c r="J371" i="2"/>
  <c r="J382" i="2"/>
  <c r="J395" i="2"/>
  <c r="J408" i="2"/>
  <c r="J418" i="2"/>
  <c r="J428" i="2"/>
  <c r="J438" i="2"/>
  <c r="J449" i="2"/>
  <c r="J459" i="2"/>
  <c r="J469" i="2"/>
  <c r="J481" i="2"/>
  <c r="J491" i="2"/>
  <c r="J501" i="2"/>
  <c r="J512" i="2"/>
  <c r="J522" i="2"/>
  <c r="J532" i="2"/>
  <c r="J542" i="2"/>
  <c r="J554" i="2"/>
  <c r="J564" i="2"/>
  <c r="J574" i="2"/>
  <c r="J585" i="2"/>
  <c r="J595" i="2"/>
  <c r="J605" i="2"/>
  <c r="J616" i="2"/>
  <c r="J627" i="2"/>
  <c r="J637" i="2"/>
  <c r="J648" i="2"/>
  <c r="J658" i="2"/>
  <c r="J668" i="2"/>
  <c r="J678" i="2"/>
  <c r="J689" i="2"/>
  <c r="J700" i="2"/>
  <c r="J710" i="2"/>
  <c r="J720" i="2"/>
  <c r="J729" i="2"/>
  <c r="J738" i="2"/>
  <c r="J46" i="2"/>
  <c r="J58" i="2"/>
  <c r="J70" i="2"/>
  <c r="J83" i="2"/>
  <c r="J94" i="2"/>
  <c r="J107" i="2"/>
  <c r="J120" i="2"/>
  <c r="J131" i="2"/>
  <c r="J144" i="2"/>
  <c r="J156" i="2"/>
  <c r="J168" i="2"/>
  <c r="J180" i="2"/>
  <c r="J193" i="2"/>
  <c r="J204" i="2"/>
  <c r="J217" i="2"/>
  <c r="J229" i="2"/>
  <c r="J241" i="2"/>
  <c r="J253" i="2"/>
  <c r="J266" i="2"/>
  <c r="J277" i="2"/>
  <c r="J290" i="2"/>
  <c r="J302" i="2"/>
  <c r="J314" i="2"/>
  <c r="J326" i="2"/>
  <c r="J339" i="2"/>
  <c r="J350" i="2"/>
  <c r="J363" i="2"/>
  <c r="J376" i="2"/>
  <c r="J387" i="2"/>
  <c r="J400" i="2"/>
  <c r="J411" i="2"/>
  <c r="J421" i="2"/>
  <c r="J432" i="2"/>
  <c r="J442" i="2"/>
  <c r="J453" i="2"/>
  <c r="J464" i="2"/>
  <c r="J474" i="2"/>
  <c r="J484" i="2"/>
  <c r="J494" i="2"/>
  <c r="J505" i="2"/>
  <c r="J515" i="2"/>
  <c r="J526" i="2"/>
  <c r="J537" i="2"/>
  <c r="J547" i="2"/>
  <c r="J557" i="2"/>
  <c r="J568" i="2"/>
  <c r="J578" i="2"/>
  <c r="J588" i="2"/>
  <c r="J600" i="2"/>
  <c r="J610" i="2"/>
  <c r="J620" i="2"/>
  <c r="J630" i="2"/>
  <c r="J641" i="2"/>
  <c r="J651" i="2"/>
  <c r="J661" i="2"/>
  <c r="J673" i="2"/>
  <c r="J683" i="2"/>
  <c r="J693" i="2"/>
  <c r="J704" i="2"/>
  <c r="J714" i="2"/>
  <c r="J723" i="2"/>
  <c r="J732" i="2"/>
  <c r="J742" i="2"/>
  <c r="J751" i="2"/>
  <c r="J760" i="2"/>
  <c r="J769" i="2"/>
  <c r="J778" i="2"/>
  <c r="J787" i="2"/>
  <c r="J796" i="2"/>
  <c r="J806" i="2"/>
  <c r="J815" i="2"/>
  <c r="J824" i="2"/>
  <c r="J833" i="2"/>
  <c r="J842" i="2"/>
  <c r="J851" i="2"/>
  <c r="J860" i="2"/>
  <c r="J870" i="2"/>
  <c r="J879" i="2"/>
  <c r="J888" i="2"/>
  <c r="J897" i="2"/>
  <c r="J906" i="2"/>
  <c r="J915" i="2"/>
  <c r="J924" i="2"/>
  <c r="J934" i="2"/>
  <c r="J943" i="2"/>
  <c r="J952" i="2"/>
  <c r="J961" i="2"/>
  <c r="J970" i="2"/>
  <c r="J979" i="2"/>
  <c r="J988" i="2"/>
  <c r="J998" i="2"/>
  <c r="J1007" i="2"/>
  <c r="J1016" i="2"/>
  <c r="J1025" i="2"/>
  <c r="J1034" i="2"/>
  <c r="J1043" i="2"/>
  <c r="J1052" i="2"/>
  <c r="J1062" i="2"/>
  <c r="J1071" i="2"/>
  <c r="J1080" i="2"/>
  <c r="J1089" i="2"/>
  <c r="J1098" i="2"/>
  <c r="J1107" i="2"/>
  <c r="J1116" i="2"/>
  <c r="J1126" i="2"/>
  <c r="J1135" i="2"/>
  <c r="J1144" i="2"/>
  <c r="J1153" i="2"/>
  <c r="J1162" i="2"/>
  <c r="J1171" i="2"/>
  <c r="J1180" i="2"/>
  <c r="J1190" i="2"/>
  <c r="J1199" i="2"/>
  <c r="J1208" i="2"/>
  <c r="J1217" i="2"/>
  <c r="J1226" i="2"/>
  <c r="J1235" i="2"/>
  <c r="J1244" i="2"/>
  <c r="J1254" i="2"/>
  <c r="J1263" i="2"/>
  <c r="J1272" i="2"/>
  <c r="J1281" i="2"/>
  <c r="J1290" i="2"/>
  <c r="J1299" i="2"/>
  <c r="J1308" i="2"/>
  <c r="J1318" i="2"/>
  <c r="J1327" i="2"/>
  <c r="J1336" i="2"/>
  <c r="J1345" i="2"/>
  <c r="J1354" i="2"/>
  <c r="J1363" i="2"/>
  <c r="J1372" i="2"/>
  <c r="J1382" i="2"/>
  <c r="J1391" i="2"/>
  <c r="J1400" i="2"/>
  <c r="J1409" i="2"/>
  <c r="J1418" i="2"/>
  <c r="J1427" i="2"/>
  <c r="J1436" i="2"/>
  <c r="J1446" i="2"/>
  <c r="J1455" i="2"/>
  <c r="J1464" i="2"/>
  <c r="J1473" i="2"/>
  <c r="J1482" i="2"/>
  <c r="J1490" i="2"/>
  <c r="J1498" i="2"/>
  <c r="J1506" i="2"/>
  <c r="J1514" i="2"/>
  <c r="J1522" i="2"/>
  <c r="J1530" i="2"/>
  <c r="J1538" i="2"/>
  <c r="J1546" i="2"/>
  <c r="J1554" i="2"/>
  <c r="J1562" i="2"/>
  <c r="J1570" i="2"/>
  <c r="J1578" i="2"/>
  <c r="J1586" i="2"/>
  <c r="J1594" i="2"/>
  <c r="J1602" i="2"/>
  <c r="J1610" i="2"/>
  <c r="J1618" i="2"/>
  <c r="J1626" i="2"/>
  <c r="J1634" i="2"/>
  <c r="J1642" i="2"/>
  <c r="J1650" i="2"/>
  <c r="J1658" i="2"/>
  <c r="J1666" i="2"/>
  <c r="J1674" i="2"/>
  <c r="J1682" i="2"/>
  <c r="J1690" i="2"/>
  <c r="J1698" i="2"/>
  <c r="J1706" i="2"/>
  <c r="J1714" i="2"/>
  <c r="J1722" i="2"/>
  <c r="J1730" i="2"/>
  <c r="J1738" i="2"/>
  <c r="J1746" i="2"/>
  <c r="J1754" i="2"/>
  <c r="J1762" i="2"/>
  <c r="J1770" i="2"/>
  <c r="J1778" i="2"/>
  <c r="J1786" i="2"/>
  <c r="J1794" i="2"/>
  <c r="J1802" i="2"/>
  <c r="J1810" i="2"/>
  <c r="J1818" i="2"/>
  <c r="J1826" i="2"/>
  <c r="J1834" i="2"/>
  <c r="J1842" i="2"/>
  <c r="J1850" i="2"/>
  <c r="J1858" i="2"/>
  <c r="J1866" i="2"/>
  <c r="J1874" i="2"/>
  <c r="J1882" i="2"/>
  <c r="J1890" i="2"/>
  <c r="J1898" i="2"/>
  <c r="J1906" i="2"/>
  <c r="J1914" i="2"/>
  <c r="J1922" i="2"/>
  <c r="J1930" i="2"/>
  <c r="J1938" i="2"/>
  <c r="J1946" i="2"/>
  <c r="J1954" i="2"/>
  <c r="J1962" i="2"/>
  <c r="J1970" i="2"/>
  <c r="J1978" i="2"/>
  <c r="J1986" i="2"/>
  <c r="J1994" i="2"/>
  <c r="J2002" i="2"/>
  <c r="J2010" i="2"/>
  <c r="J2018" i="2"/>
  <c r="J2026" i="2"/>
  <c r="J2034" i="2"/>
  <c r="J2042" i="2"/>
  <c r="J2050" i="2"/>
  <c r="J2058" i="2"/>
  <c r="J2066" i="2"/>
  <c r="J2074" i="2"/>
  <c r="J2082" i="2"/>
  <c r="J2090" i="2"/>
  <c r="J2098" i="2"/>
  <c r="J2106" i="2"/>
  <c r="J2114" i="2"/>
  <c r="J2122" i="2"/>
  <c r="J2130" i="2"/>
  <c r="J2138" i="2"/>
  <c r="J2146" i="2"/>
  <c r="J2154" i="2"/>
  <c r="J2162" i="2"/>
  <c r="J2170" i="2"/>
  <c r="J2178" i="2"/>
  <c r="J2186" i="2"/>
  <c r="J2194" i="2"/>
  <c r="J2202" i="2"/>
  <c r="J2210" i="2"/>
  <c r="J2218" i="2"/>
  <c r="J2226" i="2"/>
  <c r="J2234" i="2"/>
  <c r="J2242" i="2"/>
  <c r="J2250" i="2"/>
  <c r="J2258" i="2"/>
  <c r="J2266" i="2"/>
  <c r="J2274" i="2"/>
  <c r="J2282" i="2"/>
  <c r="J2290" i="2"/>
  <c r="J2298" i="2"/>
  <c r="J2306" i="2"/>
  <c r="J2314" i="2"/>
  <c r="J2322" i="2"/>
  <c r="J2330" i="2"/>
  <c r="J2338" i="2"/>
  <c r="J2346" i="2"/>
  <c r="J2354" i="2"/>
  <c r="J2362" i="2"/>
  <c r="J2370" i="2"/>
  <c r="J2378" i="2"/>
  <c r="J2386" i="2"/>
  <c r="J2394" i="2"/>
  <c r="J2402" i="2"/>
  <c r="J2410" i="2"/>
  <c r="J2418" i="2"/>
  <c r="J2426" i="2"/>
  <c r="J2434" i="2"/>
  <c r="J2442" i="2"/>
  <c r="J2450" i="2"/>
  <c r="J2458" i="2"/>
  <c r="J2466" i="2"/>
  <c r="J2474" i="2"/>
  <c r="J2482" i="2"/>
  <c r="J2490" i="2"/>
  <c r="J2498" i="2"/>
  <c r="J2506" i="2"/>
  <c r="J43" i="2"/>
  <c r="J67" i="2"/>
  <c r="J92" i="2"/>
  <c r="J116" i="2"/>
  <c r="J140" i="2"/>
  <c r="J165" i="2"/>
  <c r="J189" i="2"/>
  <c r="J213" i="2"/>
  <c r="J238" i="2"/>
  <c r="J262" i="2"/>
  <c r="J286" i="2"/>
  <c r="J312" i="2"/>
  <c r="J336" i="2"/>
  <c r="J360" i="2"/>
  <c r="J385" i="2"/>
  <c r="J409" i="2"/>
  <c r="J429" i="2"/>
  <c r="J450" i="2"/>
  <c r="J472" i="2"/>
  <c r="J492" i="2"/>
  <c r="J513" i="2"/>
  <c r="J533" i="2"/>
  <c r="J555" i="2"/>
  <c r="J576" i="2"/>
  <c r="J596" i="2"/>
  <c r="J618" i="2"/>
  <c r="J638" i="2"/>
  <c r="J659" i="2"/>
  <c r="J680" i="2"/>
  <c r="J701" i="2"/>
  <c r="J718" i="2"/>
  <c r="J734" i="2"/>
  <c r="J747" i="2"/>
  <c r="J759" i="2"/>
  <c r="J771" i="2"/>
  <c r="J784" i="2"/>
  <c r="J795" i="2"/>
  <c r="J808" i="2"/>
  <c r="J820" i="2"/>
  <c r="J832" i="2"/>
  <c r="J844" i="2"/>
  <c r="J857" i="2"/>
  <c r="J868" i="2"/>
  <c r="J881" i="2"/>
  <c r="J894" i="2"/>
  <c r="J905" i="2"/>
  <c r="J918" i="2"/>
  <c r="J930" i="2"/>
  <c r="J942" i="2"/>
  <c r="J953" i="2"/>
  <c r="J963" i="2"/>
  <c r="J974" i="2"/>
  <c r="J984" i="2"/>
  <c r="J994" i="2"/>
  <c r="J1004" i="2"/>
  <c r="J1015" i="2"/>
  <c r="J1026" i="2"/>
  <c r="J1036" i="2"/>
  <c r="J1047" i="2"/>
  <c r="J1057" i="2"/>
  <c r="J1067" i="2"/>
  <c r="J1078" i="2"/>
  <c r="J1088" i="2"/>
  <c r="J1099" i="2"/>
  <c r="J1110" i="2"/>
  <c r="J1120" i="2"/>
  <c r="J1130" i="2"/>
  <c r="J1140" i="2"/>
  <c r="J1151" i="2"/>
  <c r="J1161" i="2"/>
  <c r="J1172" i="2"/>
  <c r="J1183" i="2"/>
  <c r="J1193" i="2"/>
  <c r="J1203" i="2"/>
  <c r="J1214" i="2"/>
  <c r="J1224" i="2"/>
  <c r="J1234" i="2"/>
  <c r="J1246" i="2"/>
  <c r="J1256" i="2"/>
  <c r="J1266" i="2"/>
  <c r="J1276" i="2"/>
  <c r="J1287" i="2"/>
  <c r="J1297" i="2"/>
  <c r="J1307" i="2"/>
  <c r="J1319" i="2"/>
  <c r="J44" i="2"/>
  <c r="J69" i="2"/>
  <c r="J93" i="2"/>
  <c r="J117" i="2"/>
  <c r="J142" i="2"/>
  <c r="J166" i="2"/>
  <c r="J190" i="2"/>
  <c r="J216" i="2"/>
  <c r="J240" i="2"/>
  <c r="J264" i="2"/>
  <c r="J289" i="2"/>
  <c r="J313" i="2"/>
  <c r="J337" i="2"/>
  <c r="J362" i="2"/>
  <c r="J386" i="2"/>
  <c r="J410" i="2"/>
  <c r="J430" i="2"/>
  <c r="J451" i="2"/>
  <c r="J473" i="2"/>
  <c r="J493" i="2"/>
  <c r="J514" i="2"/>
  <c r="J536" i="2"/>
  <c r="J556" i="2"/>
  <c r="J577" i="2"/>
  <c r="J597" i="2"/>
  <c r="J619" i="2"/>
  <c r="J640" i="2"/>
  <c r="J660" i="2"/>
  <c r="J682" i="2"/>
  <c r="J702" i="2"/>
  <c r="J721" i="2"/>
  <c r="J735" i="2"/>
  <c r="J748" i="2"/>
  <c r="J761" i="2"/>
  <c r="J772" i="2"/>
  <c r="J785" i="2"/>
  <c r="J798" i="2"/>
  <c r="J809" i="2"/>
  <c r="J822" i="2"/>
  <c r="J834" i="2"/>
  <c r="J846" i="2"/>
  <c r="J858" i="2"/>
  <c r="J871" i="2"/>
  <c r="J882" i="2"/>
  <c r="J895" i="2"/>
  <c r="J907" i="2"/>
  <c r="J919" i="2"/>
  <c r="J931" i="2"/>
  <c r="J944" i="2"/>
  <c r="J954" i="2"/>
  <c r="J964" i="2"/>
  <c r="J975" i="2"/>
  <c r="J985" i="2"/>
  <c r="J995" i="2"/>
  <c r="J1006" i="2"/>
  <c r="J1017" i="2"/>
  <c r="J1027" i="2"/>
  <c r="J1038" i="2"/>
  <c r="J1048" i="2"/>
  <c r="J1058" i="2"/>
  <c r="J1068" i="2"/>
  <c r="J1079" i="2"/>
  <c r="J1090" i="2"/>
  <c r="J1100" i="2"/>
  <c r="J1111" i="2"/>
  <c r="J1121" i="2"/>
  <c r="J1131" i="2"/>
  <c r="J1142" i="2"/>
  <c r="J1152" i="2"/>
  <c r="J1163" i="2"/>
  <c r="J1174" i="2"/>
  <c r="J1184" i="2"/>
  <c r="J1194" i="2"/>
  <c r="J1204" i="2"/>
  <c r="J1215" i="2"/>
  <c r="J1225" i="2"/>
  <c r="J1236" i="2"/>
  <c r="J1247" i="2"/>
  <c r="J1257" i="2"/>
  <c r="J1267" i="2"/>
  <c r="J1278" i="2"/>
  <c r="J1288" i="2"/>
  <c r="J1298" i="2"/>
  <c r="J1310" i="2"/>
  <c r="J48" i="2"/>
  <c r="J72" i="2"/>
  <c r="J97" i="2"/>
  <c r="J121" i="2"/>
  <c r="J145" i="2"/>
  <c r="J170" i="2"/>
  <c r="J194" i="2"/>
  <c r="J218" i="2"/>
  <c r="J243" i="2"/>
  <c r="J267" i="2"/>
  <c r="J291" i="2"/>
  <c r="J316" i="2"/>
  <c r="J340" i="2"/>
  <c r="J364" i="2"/>
  <c r="J389" i="2"/>
  <c r="J412" i="2"/>
  <c r="J433" i="2"/>
  <c r="J454" i="2"/>
  <c r="J475" i="2"/>
  <c r="J496" i="2"/>
  <c r="J517" i="2"/>
  <c r="J538" i="2"/>
  <c r="J558" i="2"/>
  <c r="J579" i="2"/>
  <c r="J601" i="2"/>
  <c r="J621" i="2"/>
  <c r="J642" i="2"/>
  <c r="J664" i="2"/>
  <c r="J684" i="2"/>
  <c r="J705" i="2"/>
  <c r="J722" i="2"/>
  <c r="J736" i="2"/>
  <c r="J750" i="2"/>
  <c r="J762" i="2"/>
  <c r="J775" i="2"/>
  <c r="J786" i="2"/>
  <c r="J799" i="2"/>
  <c r="J811" i="2"/>
  <c r="J823" i="2"/>
  <c r="J835" i="2"/>
  <c r="J848" i="2"/>
  <c r="J859" i="2"/>
  <c r="J872" i="2"/>
  <c r="J884" i="2"/>
  <c r="J896" i="2"/>
  <c r="J908" i="2"/>
  <c r="J921" i="2"/>
  <c r="J932" i="2"/>
  <c r="J945" i="2"/>
  <c r="J955" i="2"/>
  <c r="J966" i="2"/>
  <c r="J976" i="2"/>
  <c r="J986" i="2"/>
  <c r="J996" i="2"/>
  <c r="J1008" i="2"/>
  <c r="J1018" i="2"/>
  <c r="J1028" i="2"/>
  <c r="J1039" i="2"/>
  <c r="J1049" i="2"/>
  <c r="J57" i="2"/>
  <c r="J81" i="2"/>
  <c r="J106" i="2"/>
  <c r="J130" i="2"/>
  <c r="J154" i="2"/>
  <c r="J179" i="2"/>
  <c r="J203" i="2"/>
  <c r="J227" i="2"/>
  <c r="J252" i="2"/>
  <c r="J276" i="2"/>
  <c r="J300" i="2"/>
  <c r="J325" i="2"/>
  <c r="J349" i="2"/>
  <c r="J373" i="2"/>
  <c r="J398" i="2"/>
  <c r="J420" i="2"/>
  <c r="J441" i="2"/>
  <c r="J462" i="2"/>
  <c r="J483" i="2"/>
  <c r="J504" i="2"/>
  <c r="J524" i="2"/>
  <c r="J546" i="2"/>
  <c r="J566" i="2"/>
  <c r="J587" i="2"/>
  <c r="J609" i="2"/>
  <c r="J629" i="2"/>
  <c r="J650" i="2"/>
  <c r="J670" i="2"/>
  <c r="J692" i="2"/>
  <c r="J713" i="2"/>
  <c r="J727" i="2"/>
  <c r="J743" i="2"/>
  <c r="J754" i="2"/>
  <c r="J767" i="2"/>
  <c r="J779" i="2"/>
  <c r="J791" i="2"/>
  <c r="J803" i="2"/>
  <c r="J816" i="2"/>
  <c r="J827" i="2"/>
  <c r="J840" i="2"/>
  <c r="J852" i="2"/>
  <c r="J864" i="2"/>
  <c r="J876" i="2"/>
  <c r="J889" i="2"/>
  <c r="J900" i="2"/>
  <c r="J913" i="2"/>
  <c r="J926" i="2"/>
  <c r="J937" i="2"/>
  <c r="J948" i="2"/>
  <c r="J959" i="2"/>
  <c r="J969" i="2"/>
  <c r="J980" i="2"/>
  <c r="J991" i="2"/>
  <c r="J1001" i="2"/>
  <c r="J1011" i="2"/>
  <c r="J1022" i="2"/>
  <c r="J1032" i="2"/>
  <c r="J1042" i="2"/>
  <c r="J1054" i="2"/>
  <c r="J1064" i="2"/>
  <c r="J1074" i="2"/>
  <c r="J1084" i="2"/>
  <c r="J1095" i="2"/>
  <c r="J1105" i="2"/>
  <c r="J1115" i="2"/>
  <c r="J1127" i="2"/>
  <c r="J1137" i="2"/>
  <c r="J1147" i="2"/>
  <c r="J1158" i="2"/>
  <c r="J1168" i="2"/>
  <c r="J1178" i="2"/>
  <c r="J1188" i="2"/>
  <c r="J1200" i="2"/>
  <c r="J1210" i="2"/>
  <c r="J1220" i="2"/>
  <c r="J1231" i="2"/>
  <c r="J1241" i="2"/>
  <c r="J1251" i="2"/>
  <c r="J1262" i="2"/>
  <c r="J1273" i="2"/>
  <c r="J1283" i="2"/>
  <c r="J1294" i="2"/>
  <c r="J1304" i="2"/>
  <c r="J1314" i="2"/>
  <c r="J1324" i="2"/>
  <c r="J1335" i="2"/>
  <c r="J1346" i="2"/>
  <c r="J1356" i="2"/>
  <c r="J1367" i="2"/>
  <c r="J1377" i="2"/>
  <c r="J1387" i="2"/>
  <c r="J1398" i="2"/>
  <c r="J1408" i="2"/>
  <c r="J1419" i="2"/>
  <c r="J1430" i="2"/>
  <c r="J1440" i="2"/>
  <c r="J1450" i="2"/>
  <c r="J1460" i="2"/>
  <c r="J1471" i="2"/>
  <c r="J1481" i="2"/>
  <c r="J1491" i="2"/>
  <c r="J1500" i="2"/>
  <c r="J1509" i="2"/>
  <c r="J1518" i="2"/>
  <c r="J1527" i="2"/>
  <c r="J1536" i="2"/>
  <c r="J1545" i="2"/>
  <c r="J1555" i="2"/>
  <c r="J1564" i="2"/>
  <c r="J1573" i="2"/>
  <c r="J1582" i="2"/>
  <c r="J1591" i="2"/>
  <c r="J1600" i="2"/>
  <c r="J1609" i="2"/>
  <c r="J1619" i="2"/>
  <c r="J1628" i="2"/>
  <c r="J1637" i="2"/>
  <c r="J1646" i="2"/>
  <c r="J1655" i="2"/>
  <c r="J1664" i="2"/>
  <c r="J1673" i="2"/>
  <c r="J1683" i="2"/>
  <c r="J1692" i="2"/>
  <c r="J1701" i="2"/>
  <c r="J1710" i="2"/>
  <c r="J1719" i="2"/>
  <c r="J1728" i="2"/>
  <c r="J1737" i="2"/>
  <c r="J1747" i="2"/>
  <c r="J1756" i="2"/>
  <c r="J1765" i="2"/>
  <c r="J1774" i="2"/>
  <c r="J1783" i="2"/>
  <c r="J1792" i="2"/>
  <c r="J1801" i="2"/>
  <c r="J1811" i="2"/>
  <c r="J1820" i="2"/>
  <c r="J1829" i="2"/>
  <c r="J1838" i="2"/>
  <c r="J1847" i="2"/>
  <c r="J1856" i="2"/>
  <c r="J1865" i="2"/>
  <c r="J1875" i="2"/>
  <c r="J1884" i="2"/>
  <c r="J1893" i="2"/>
  <c r="J1902" i="2"/>
  <c r="J1911" i="2"/>
  <c r="J1920" i="2"/>
  <c r="J1929" i="2"/>
  <c r="J1939" i="2"/>
  <c r="J1948" i="2"/>
  <c r="J1957" i="2"/>
  <c r="J1966" i="2"/>
  <c r="J1975" i="2"/>
  <c r="J1984" i="2"/>
  <c r="J1993" i="2"/>
  <c r="J2003" i="2"/>
  <c r="J2012" i="2"/>
  <c r="J2021" i="2"/>
  <c r="J2030" i="2"/>
  <c r="J2039" i="2"/>
  <c r="J2048" i="2"/>
  <c r="J2057" i="2"/>
  <c r="J2067" i="2"/>
  <c r="J2076" i="2"/>
  <c r="J2085" i="2"/>
  <c r="J2094" i="2"/>
  <c r="J2103" i="2"/>
  <c r="J2112" i="2"/>
  <c r="J2121" i="2"/>
  <c r="J2131" i="2"/>
  <c r="J2140" i="2"/>
  <c r="J2149" i="2"/>
  <c r="J2158" i="2"/>
  <c r="J2167" i="2"/>
  <c r="J2176" i="2"/>
  <c r="J2185" i="2"/>
  <c r="J2195" i="2"/>
  <c r="J2204" i="2"/>
  <c r="J2213" i="2"/>
  <c r="J2222" i="2"/>
  <c r="J2231" i="2"/>
  <c r="J2240" i="2"/>
  <c r="J2249" i="2"/>
  <c r="J2259" i="2"/>
  <c r="J2268" i="2"/>
  <c r="J2277" i="2"/>
  <c r="J2286" i="2"/>
  <c r="J2295" i="2"/>
  <c r="J2304" i="2"/>
  <c r="J2313" i="2"/>
  <c r="J2323" i="2"/>
  <c r="J2332" i="2"/>
  <c r="J2341" i="2"/>
  <c r="J2350" i="2"/>
  <c r="J2359" i="2"/>
  <c r="J2368" i="2"/>
  <c r="J2377" i="2"/>
  <c r="J2387" i="2"/>
  <c r="J2396" i="2"/>
  <c r="J2405" i="2"/>
  <c r="J2414" i="2"/>
  <c r="J2423" i="2"/>
  <c r="J2432" i="2"/>
  <c r="J2441" i="2"/>
  <c r="J2451" i="2"/>
  <c r="J2460" i="2"/>
  <c r="J2469" i="2"/>
  <c r="J2478" i="2"/>
  <c r="J2487" i="2"/>
  <c r="J2496" i="2"/>
  <c r="J2505" i="2"/>
  <c r="J2514" i="2"/>
  <c r="J2522" i="2"/>
  <c r="J2530" i="2"/>
  <c r="J2538" i="2"/>
  <c r="J2546" i="2"/>
  <c r="J2554" i="2"/>
  <c r="J2562" i="2"/>
  <c r="J2570" i="2"/>
  <c r="J2578" i="2"/>
  <c r="J2586" i="2"/>
  <c r="J2594" i="2"/>
  <c r="J2602" i="2"/>
  <c r="J2610" i="2"/>
  <c r="J2618" i="2"/>
  <c r="J2626" i="2"/>
  <c r="J2634" i="2"/>
  <c r="J2642" i="2"/>
  <c r="J2650" i="2"/>
  <c r="J2658" i="2"/>
  <c r="J2666" i="2"/>
  <c r="J2674" i="2"/>
  <c r="J2682" i="2"/>
  <c r="J2690" i="2"/>
  <c r="J2698" i="2"/>
  <c r="J2706" i="2"/>
  <c r="J2714" i="2"/>
  <c r="J2722" i="2"/>
  <c r="J2730" i="2"/>
  <c r="J2738" i="2"/>
  <c r="J2746" i="2"/>
  <c r="J2754" i="2"/>
  <c r="J2762" i="2"/>
  <c r="J2770" i="2"/>
  <c r="J2778" i="2"/>
  <c r="J2786" i="2"/>
  <c r="J2794" i="2"/>
  <c r="J2802" i="2"/>
  <c r="J2810" i="2"/>
  <c r="J2818" i="2"/>
  <c r="J2826" i="2"/>
  <c r="J49" i="2"/>
  <c r="J98" i="2"/>
  <c r="J147" i="2"/>
  <c r="J195" i="2"/>
  <c r="J244" i="2"/>
  <c r="J293" i="2"/>
  <c r="J341" i="2"/>
  <c r="J390" i="2"/>
  <c r="J435" i="2"/>
  <c r="J476" i="2"/>
  <c r="J518" i="2"/>
  <c r="J560" i="2"/>
  <c r="J602" i="2"/>
  <c r="J643" i="2"/>
  <c r="J685" i="2"/>
  <c r="J724" i="2"/>
  <c r="J752" i="2"/>
  <c r="J776" i="2"/>
  <c r="J800" i="2"/>
  <c r="J825" i="2"/>
  <c r="J849" i="2"/>
  <c r="J873" i="2"/>
  <c r="J898" i="2"/>
  <c r="J922" i="2"/>
  <c r="J946" i="2"/>
  <c r="J967" i="2"/>
  <c r="J987" i="2"/>
  <c r="J1009" i="2"/>
  <c r="J1030" i="2"/>
  <c r="J1050" i="2"/>
  <c r="J1066" i="2"/>
  <c r="J1083" i="2"/>
  <c r="J1102" i="2"/>
  <c r="J1118" i="2"/>
  <c r="J1134" i="2"/>
  <c r="J1150" i="2"/>
  <c r="J1167" i="2"/>
  <c r="J1185" i="2"/>
  <c r="J1201" i="2"/>
  <c r="J1218" i="2"/>
  <c r="J1233" i="2"/>
  <c r="J1250" i="2"/>
  <c r="J1268" i="2"/>
  <c r="J1284" i="2"/>
  <c r="J1302" i="2"/>
  <c r="J1316" i="2"/>
  <c r="J1330" i="2"/>
  <c r="J1342" i="2"/>
  <c r="J1353" i="2"/>
  <c r="J1366" i="2"/>
  <c r="J1378" i="2"/>
  <c r="J1390" i="2"/>
  <c r="J1402" i="2"/>
  <c r="J1414" i="2"/>
  <c r="J1425" i="2"/>
  <c r="J1438" i="2"/>
  <c r="J1449" i="2"/>
  <c r="J1462" i="2"/>
  <c r="J1474" i="2"/>
  <c r="J1485" i="2"/>
  <c r="J1495" i="2"/>
  <c r="J1505" i="2"/>
  <c r="J1516" i="2"/>
  <c r="J1526" i="2"/>
  <c r="J1537" i="2"/>
  <c r="J1548" i="2"/>
  <c r="J1558" i="2"/>
  <c r="J1568" i="2"/>
  <c r="J1579" i="2"/>
  <c r="J1589" i="2"/>
  <c r="J1599" i="2"/>
  <c r="J1611" i="2"/>
  <c r="J1621" i="2"/>
  <c r="J1631" i="2"/>
  <c r="J1641" i="2"/>
  <c r="J1652" i="2"/>
  <c r="J1662" i="2"/>
  <c r="J1672" i="2"/>
  <c r="J1684" i="2"/>
  <c r="J1694" i="2"/>
  <c r="J1704" i="2"/>
  <c r="J1715" i="2"/>
  <c r="J1725" i="2"/>
  <c r="J1735" i="2"/>
  <c r="J1745" i="2"/>
  <c r="J1757" i="2"/>
  <c r="J1767" i="2"/>
  <c r="J1777" i="2"/>
  <c r="J1788" i="2"/>
  <c r="J1798" i="2"/>
  <c r="J1808" i="2"/>
  <c r="J1819" i="2"/>
  <c r="J1830" i="2"/>
  <c r="J1840" i="2"/>
  <c r="J1851" i="2"/>
  <c r="J1861" i="2"/>
  <c r="J1871" i="2"/>
  <c r="J1881" i="2"/>
  <c r="J1892" i="2"/>
  <c r="J1903" i="2"/>
  <c r="J1913" i="2"/>
  <c r="J1924" i="2"/>
  <c r="J1934" i="2"/>
  <c r="J1944" i="2"/>
  <c r="J1955" i="2"/>
  <c r="J1965" i="2"/>
  <c r="J1976" i="2"/>
  <c r="J1987" i="2"/>
  <c r="J56" i="2"/>
  <c r="J104" i="2"/>
  <c r="J153" i="2"/>
  <c r="J202" i="2"/>
  <c r="J250" i="2"/>
  <c r="J299" i="2"/>
  <c r="J348" i="2"/>
  <c r="J396" i="2"/>
  <c r="J440" i="2"/>
  <c r="J482" i="2"/>
  <c r="J523" i="2"/>
  <c r="J565" i="2"/>
  <c r="J606" i="2"/>
  <c r="J649" i="2"/>
  <c r="J691" i="2"/>
  <c r="J726" i="2"/>
  <c r="J753" i="2"/>
  <c r="J777" i="2"/>
  <c r="J802" i="2"/>
  <c r="J826" i="2"/>
  <c r="J850" i="2"/>
  <c r="J875" i="2"/>
  <c r="J899" i="2"/>
  <c r="J923" i="2"/>
  <c r="J947" i="2"/>
  <c r="J968" i="2"/>
  <c r="J990" i="2"/>
  <c r="J1010" i="2"/>
  <c r="J1031" i="2"/>
  <c r="J1051" i="2"/>
  <c r="J1070" i="2"/>
  <c r="J1086" i="2"/>
  <c r="J1103" i="2"/>
  <c r="J1119" i="2"/>
  <c r="J1136" i="2"/>
  <c r="J1154" i="2"/>
  <c r="J1169" i="2"/>
  <c r="J1186" i="2"/>
  <c r="J1202" i="2"/>
  <c r="J1219" i="2"/>
  <c r="J1238" i="2"/>
  <c r="J1252" i="2"/>
  <c r="J1270" i="2"/>
  <c r="J1286" i="2"/>
  <c r="J1303" i="2"/>
  <c r="J1320" i="2"/>
  <c r="J1331" i="2"/>
  <c r="J1343" i="2"/>
  <c r="J1355" i="2"/>
  <c r="J1368" i="2"/>
  <c r="J1379" i="2"/>
  <c r="J1392" i="2"/>
  <c r="J1403" i="2"/>
  <c r="J1415" i="2"/>
  <c r="J1426" i="2"/>
  <c r="J1439" i="2"/>
  <c r="J1451" i="2"/>
  <c r="J1463" i="2"/>
  <c r="J1475" i="2"/>
  <c r="J1486" i="2"/>
  <c r="J1496" i="2"/>
  <c r="J1507" i="2"/>
  <c r="J1517" i="2"/>
  <c r="J1528" i="2"/>
  <c r="J1539" i="2"/>
  <c r="J1549" i="2"/>
  <c r="J1559" i="2"/>
  <c r="J1569" i="2"/>
  <c r="J1580" i="2"/>
  <c r="J1590" i="2"/>
  <c r="J1601" i="2"/>
  <c r="J1612" i="2"/>
  <c r="J1622" i="2"/>
  <c r="J1632" i="2"/>
  <c r="J1643" i="2"/>
  <c r="J1653" i="2"/>
  <c r="J1663" i="2"/>
  <c r="J1675" i="2"/>
  <c r="J1685" i="2"/>
  <c r="J1695" i="2"/>
  <c r="J1705" i="2"/>
  <c r="J1716" i="2"/>
  <c r="J1726" i="2"/>
  <c r="J1736" i="2"/>
  <c r="J1748" i="2"/>
  <c r="J1758" i="2"/>
  <c r="J1768" i="2"/>
  <c r="J1779" i="2"/>
  <c r="J1789" i="2"/>
  <c r="J1799" i="2"/>
  <c r="J1809" i="2"/>
  <c r="J1821" i="2"/>
  <c r="J1831" i="2"/>
  <c r="J1841" i="2"/>
  <c r="J1852" i="2"/>
  <c r="J1862" i="2"/>
  <c r="J1872" i="2"/>
  <c r="J1883" i="2"/>
  <c r="J1894" i="2"/>
  <c r="J1904" i="2"/>
  <c r="J1915" i="2"/>
  <c r="J1925" i="2"/>
  <c r="J1935" i="2"/>
  <c r="J1945" i="2"/>
  <c r="J1956" i="2"/>
  <c r="J1967" i="2"/>
  <c r="J60" i="2"/>
  <c r="J108" i="2"/>
  <c r="J157" i="2"/>
  <c r="J206" i="2"/>
  <c r="J254" i="2"/>
  <c r="J304" i="2"/>
  <c r="J353" i="2"/>
  <c r="J401" i="2"/>
  <c r="J444" i="2"/>
  <c r="J485" i="2"/>
  <c r="J528" i="2"/>
  <c r="J569" i="2"/>
  <c r="J611" i="2"/>
  <c r="J652" i="2"/>
  <c r="J694" i="2"/>
  <c r="J730" i="2"/>
  <c r="J756" i="2"/>
  <c r="J780" i="2"/>
  <c r="J804" i="2"/>
  <c r="J830" i="2"/>
  <c r="J854" i="2"/>
  <c r="J878" i="2"/>
  <c r="J903" i="2"/>
  <c r="J927" i="2"/>
  <c r="J950" i="2"/>
  <c r="J971" i="2"/>
  <c r="J992" i="2"/>
  <c r="J1012" i="2"/>
  <c r="J1033" i="2"/>
  <c r="J1055" i="2"/>
  <c r="J1072" i="2"/>
  <c r="J1087" i="2"/>
  <c r="J1104" i="2"/>
  <c r="J1122" i="2"/>
  <c r="J1138" i="2"/>
  <c r="J1155" i="2"/>
  <c r="J1170" i="2"/>
  <c r="J1187" i="2"/>
  <c r="J1206" i="2"/>
  <c r="J1222" i="2"/>
  <c r="J1239" i="2"/>
  <c r="J1255" i="2"/>
  <c r="J1271" i="2"/>
  <c r="J1289" i="2"/>
  <c r="J1305" i="2"/>
  <c r="J1321" i="2"/>
  <c r="J1332" i="2"/>
  <c r="J1344" i="2"/>
  <c r="J1358" i="2"/>
  <c r="J1369" i="2"/>
  <c r="J1380" i="2"/>
  <c r="J1393" i="2"/>
  <c r="J1404" i="2"/>
  <c r="J1416" i="2"/>
  <c r="J1428" i="2"/>
  <c r="J1441" i="2"/>
  <c r="J1452" i="2"/>
  <c r="J1465" i="2"/>
  <c r="J1476" i="2"/>
  <c r="J1487" i="2"/>
  <c r="J1497" i="2"/>
  <c r="J1508" i="2"/>
  <c r="J1519" i="2"/>
  <c r="J1529" i="2"/>
  <c r="J1540" i="2"/>
  <c r="J1550" i="2"/>
  <c r="J1560" i="2"/>
  <c r="J1571" i="2"/>
  <c r="J1581" i="2"/>
  <c r="J1592" i="2"/>
  <c r="J1603" i="2"/>
  <c r="J1613" i="2"/>
  <c r="J1623" i="2"/>
  <c r="J1633" i="2"/>
  <c r="J1644" i="2"/>
  <c r="J1654" i="2"/>
  <c r="J1665" i="2"/>
  <c r="J1676" i="2"/>
  <c r="J1686" i="2"/>
  <c r="J1696" i="2"/>
  <c r="J1707" i="2"/>
  <c r="J1717" i="2"/>
  <c r="J1727" i="2"/>
  <c r="J1739" i="2"/>
  <c r="J1749" i="2"/>
  <c r="J80" i="2"/>
  <c r="J129" i="2"/>
  <c r="J177" i="2"/>
  <c r="J226" i="2"/>
  <c r="J275" i="2"/>
  <c r="J323" i="2"/>
  <c r="J372" i="2"/>
  <c r="J419" i="2"/>
  <c r="J460" i="2"/>
  <c r="J502" i="2"/>
  <c r="J545" i="2"/>
  <c r="J586" i="2"/>
  <c r="J628" i="2"/>
  <c r="J669" i="2"/>
  <c r="J712" i="2"/>
  <c r="J740" i="2"/>
  <c r="J766" i="2"/>
  <c r="J790" i="2"/>
  <c r="J814" i="2"/>
  <c r="J839" i="2"/>
  <c r="J863" i="2"/>
  <c r="J887" i="2"/>
  <c r="J912" i="2"/>
  <c r="J936" i="2"/>
  <c r="J958" i="2"/>
  <c r="J978" i="2"/>
  <c r="J1000" i="2"/>
  <c r="J1020" i="2"/>
  <c r="J1041" i="2"/>
  <c r="J1060" i="2"/>
  <c r="J1076" i="2"/>
  <c r="J1094" i="2"/>
  <c r="J1112" i="2"/>
  <c r="J1128" i="2"/>
  <c r="J1145" i="2"/>
  <c r="J1160" i="2"/>
  <c r="J1177" i="2"/>
  <c r="J1195" i="2"/>
  <c r="J1211" i="2"/>
  <c r="J1228" i="2"/>
  <c r="J1243" i="2"/>
  <c r="J1260" i="2"/>
  <c r="J1279" i="2"/>
  <c r="J1295" i="2"/>
  <c r="J1312" i="2"/>
  <c r="J1326" i="2"/>
  <c r="J1338" i="2"/>
  <c r="J1350" i="2"/>
  <c r="J1361" i="2"/>
  <c r="J1374" i="2"/>
  <c r="J1385" i="2"/>
  <c r="J1396" i="2"/>
  <c r="J1410" i="2"/>
  <c r="J1422" i="2"/>
  <c r="J1433" i="2"/>
  <c r="J1444" i="2"/>
  <c r="J1457" i="2"/>
  <c r="J1468" i="2"/>
  <c r="J1480" i="2"/>
  <c r="J1492" i="2"/>
  <c r="J1502" i="2"/>
  <c r="J1512" i="2"/>
  <c r="J1523" i="2"/>
  <c r="J1533" i="2"/>
  <c r="J1543" i="2"/>
  <c r="J1553" i="2"/>
  <c r="J1565" i="2"/>
  <c r="J1575" i="2"/>
  <c r="J1585" i="2"/>
  <c r="J1596" i="2"/>
  <c r="J1606" i="2"/>
  <c r="J1616" i="2"/>
  <c r="J1627" i="2"/>
  <c r="J1638" i="2"/>
  <c r="J1648" i="2"/>
  <c r="J1659" i="2"/>
  <c r="J1669" i="2"/>
  <c r="J1679" i="2"/>
  <c r="J1689" i="2"/>
  <c r="J1700" i="2"/>
  <c r="J1711" i="2"/>
  <c r="J1721" i="2"/>
  <c r="J1732" i="2"/>
  <c r="J1742" i="2"/>
  <c r="J1752" i="2"/>
  <c r="J1763" i="2"/>
  <c r="J1773" i="2"/>
  <c r="J1784" i="2"/>
  <c r="J1795" i="2"/>
  <c r="J1805" i="2"/>
  <c r="J1815" i="2"/>
  <c r="J1825" i="2"/>
  <c r="J1836" i="2"/>
  <c r="J1846" i="2"/>
  <c r="J1857" i="2"/>
  <c r="J1868" i="2"/>
  <c r="J1878" i="2"/>
  <c r="J1888" i="2"/>
  <c r="J1899" i="2"/>
  <c r="J1909" i="2"/>
  <c r="J1919" i="2"/>
  <c r="J1931" i="2"/>
  <c r="J1941" i="2"/>
  <c r="J1951" i="2"/>
  <c r="J1961" i="2"/>
  <c r="J1972" i="2"/>
  <c r="J1982" i="2"/>
  <c r="J1992" i="2"/>
  <c r="J2004" i="2"/>
  <c r="J2014" i="2"/>
  <c r="J2024" i="2"/>
  <c r="J2035" i="2"/>
  <c r="J2045" i="2"/>
  <c r="J2055" i="2"/>
  <c r="J2065" i="2"/>
  <c r="J2077" i="2"/>
  <c r="J2087" i="2"/>
  <c r="J2097" i="2"/>
  <c r="J2108" i="2"/>
  <c r="J2118" i="2"/>
  <c r="J2128" i="2"/>
  <c r="J2139" i="2"/>
  <c r="J2150" i="2"/>
  <c r="J2160" i="2"/>
  <c r="J2171" i="2"/>
  <c r="J2181" i="2"/>
  <c r="J2191" i="2"/>
  <c r="J2201" i="2"/>
  <c r="J2212" i="2"/>
  <c r="J2223" i="2"/>
  <c r="J2233" i="2"/>
  <c r="J2244" i="2"/>
  <c r="J2254" i="2"/>
  <c r="J2264" i="2"/>
  <c r="J2275" i="2"/>
  <c r="J2285" i="2"/>
  <c r="J2296" i="2"/>
  <c r="J2307" i="2"/>
  <c r="J2317" i="2"/>
  <c r="J2327" i="2"/>
  <c r="J2337" i="2"/>
  <c r="J2348" i="2"/>
  <c r="J2358" i="2"/>
  <c r="J2369" i="2"/>
  <c r="J2380" i="2"/>
  <c r="J2390" i="2"/>
  <c r="J2400" i="2"/>
  <c r="J2411" i="2"/>
  <c r="J2421" i="2"/>
  <c r="J2431" i="2"/>
  <c r="J2443" i="2"/>
  <c r="J2453" i="2"/>
  <c r="J2463" i="2"/>
  <c r="J2473" i="2"/>
  <c r="J2484" i="2"/>
  <c r="J2494" i="2"/>
  <c r="J2504" i="2"/>
  <c r="J2515" i="2"/>
  <c r="J2524" i="2"/>
  <c r="J2533" i="2"/>
  <c r="J2542" i="2"/>
  <c r="J2551" i="2"/>
  <c r="J2560" i="2"/>
  <c r="J2569" i="2"/>
  <c r="J2579" i="2"/>
  <c r="J2588" i="2"/>
  <c r="J2597" i="2"/>
  <c r="J2606" i="2"/>
  <c r="J2615" i="2"/>
  <c r="J2624" i="2"/>
  <c r="J2633" i="2"/>
  <c r="J2643" i="2"/>
  <c r="J2652" i="2"/>
  <c r="J2661" i="2"/>
  <c r="J2670" i="2"/>
  <c r="J2679" i="2"/>
  <c r="J2688" i="2"/>
  <c r="J2697" i="2"/>
  <c r="J2707" i="2"/>
  <c r="J2716" i="2"/>
  <c r="J2725" i="2"/>
  <c r="J2734" i="2"/>
  <c r="J2743" i="2"/>
  <c r="J2752" i="2"/>
  <c r="J2761" i="2"/>
  <c r="J2771" i="2"/>
  <c r="J2780" i="2"/>
  <c r="J2789" i="2"/>
  <c r="J2798" i="2"/>
  <c r="J2807" i="2"/>
  <c r="J2816" i="2"/>
  <c r="J2825" i="2"/>
  <c r="J84" i="2"/>
  <c r="J133" i="2"/>
  <c r="J181" i="2"/>
  <c r="J230" i="2"/>
  <c r="J280" i="2"/>
  <c r="J328" i="2"/>
  <c r="J377" i="2"/>
  <c r="J422" i="2"/>
  <c r="J465" i="2"/>
  <c r="J506" i="2"/>
  <c r="J548" i="2"/>
  <c r="J590" i="2"/>
  <c r="J632" i="2"/>
  <c r="J674" i="2"/>
  <c r="J715" i="2"/>
  <c r="J61" i="2"/>
  <c r="J184" i="2"/>
  <c r="J317" i="2"/>
  <c r="J445" i="2"/>
  <c r="J549" i="2"/>
  <c r="J665" i="2"/>
  <c r="J745" i="2"/>
  <c r="J794" i="2"/>
  <c r="J843" i="2"/>
  <c r="J891" i="2"/>
  <c r="J940" i="2"/>
  <c r="J983" i="2"/>
  <c r="J1024" i="2"/>
  <c r="J1065" i="2"/>
  <c r="J1097" i="2"/>
  <c r="J1132" i="2"/>
  <c r="J1166" i="2"/>
  <c r="J1198" i="2"/>
  <c r="J1232" i="2"/>
  <c r="J1265" i="2"/>
  <c r="J1300" i="2"/>
  <c r="J1329" i="2"/>
  <c r="J1352" i="2"/>
  <c r="J1376" i="2"/>
  <c r="J1401" i="2"/>
  <c r="J1424" i="2"/>
  <c r="J1448" i="2"/>
  <c r="J1472" i="2"/>
  <c r="J1494" i="2"/>
  <c r="J1515" i="2"/>
  <c r="J1535" i="2"/>
  <c r="J1557" i="2"/>
  <c r="J1577" i="2"/>
  <c r="J1598" i="2"/>
  <c r="J1620" i="2"/>
  <c r="J1640" i="2"/>
  <c r="J1661" i="2"/>
  <c r="J1681" i="2"/>
  <c r="J1703" i="2"/>
  <c r="J1724" i="2"/>
  <c r="J1744" i="2"/>
  <c r="J1764" i="2"/>
  <c r="J1781" i="2"/>
  <c r="J1797" i="2"/>
  <c r="J1814" i="2"/>
  <c r="J1832" i="2"/>
  <c r="J1848" i="2"/>
  <c r="J1864" i="2"/>
  <c r="J1880" i="2"/>
  <c r="J1897" i="2"/>
  <c r="J1916" i="2"/>
  <c r="J1932" i="2"/>
  <c r="J1949" i="2"/>
  <c r="J1964" i="2"/>
  <c r="J1980" i="2"/>
  <c r="J1995" i="2"/>
  <c r="J2006" i="2"/>
  <c r="J2017" i="2"/>
  <c r="J2029" i="2"/>
  <c r="J2041" i="2"/>
  <c r="J2053" i="2"/>
  <c r="J2064" i="2"/>
  <c r="J2078" i="2"/>
  <c r="J2089" i="2"/>
  <c r="J2101" i="2"/>
  <c r="J2113" i="2"/>
  <c r="J2125" i="2"/>
  <c r="J2136" i="2"/>
  <c r="J2148" i="2"/>
  <c r="J2161" i="2"/>
  <c r="J2173" i="2"/>
  <c r="J2184" i="2"/>
  <c r="J2197" i="2"/>
  <c r="J2208" i="2"/>
  <c r="J2220" i="2"/>
  <c r="J2232" i="2"/>
  <c r="J2245" i="2"/>
  <c r="J2256" i="2"/>
  <c r="J2269" i="2"/>
  <c r="J2280" i="2"/>
  <c r="J2292" i="2"/>
  <c r="J2303" i="2"/>
  <c r="J2316" i="2"/>
  <c r="J2328" i="2"/>
  <c r="J2340" i="2"/>
  <c r="J2352" i="2"/>
  <c r="J2364" i="2"/>
  <c r="J2375" i="2"/>
  <c r="J2388" i="2"/>
  <c r="J2399" i="2"/>
  <c r="J2412" i="2"/>
  <c r="J2424" i="2"/>
  <c r="J2436" i="2"/>
  <c r="J2447" i="2"/>
  <c r="J2459" i="2"/>
  <c r="J2471" i="2"/>
  <c r="J2483" i="2"/>
  <c r="J2495" i="2"/>
  <c r="J2508" i="2"/>
  <c r="J2518" i="2"/>
  <c r="J2528" i="2"/>
  <c r="J2539" i="2"/>
  <c r="J2549" i="2"/>
  <c r="J2559" i="2"/>
  <c r="J2571" i="2"/>
  <c r="J2581" i="2"/>
  <c r="J2591" i="2"/>
  <c r="J2601" i="2"/>
  <c r="J2612" i="2"/>
  <c r="J2622" i="2"/>
  <c r="J2632" i="2"/>
  <c r="J2644" i="2"/>
  <c r="J2654" i="2"/>
  <c r="J2664" i="2"/>
  <c r="J2675" i="2"/>
  <c r="J2685" i="2"/>
  <c r="J2695" i="2"/>
  <c r="J2705" i="2"/>
  <c r="J2717" i="2"/>
  <c r="J2727" i="2"/>
  <c r="J2737" i="2"/>
  <c r="J2748" i="2"/>
  <c r="J2758" i="2"/>
  <c r="J2768" i="2"/>
  <c r="J2779" i="2"/>
  <c r="J2790" i="2"/>
  <c r="J2800" i="2"/>
  <c r="J2811" i="2"/>
  <c r="J2821" i="2"/>
  <c r="J2831" i="2"/>
  <c r="J2812" i="2"/>
  <c r="J2832" i="2"/>
  <c r="J232" i="2"/>
  <c r="J706" i="2"/>
  <c r="J817" i="2"/>
  <c r="J914" i="2"/>
  <c r="J1044" i="2"/>
  <c r="J1113" i="2"/>
  <c r="J1212" i="2"/>
  <c r="J1313" i="2"/>
  <c r="J1386" i="2"/>
  <c r="J1458" i="2"/>
  <c r="J1503" i="2"/>
  <c r="J1566" i="2"/>
  <c r="J1629" i="2"/>
  <c r="J1691" i="2"/>
  <c r="J1753" i="2"/>
  <c r="J1787" i="2"/>
  <c r="J1837" i="2"/>
  <c r="J1887" i="2"/>
  <c r="J1937" i="2"/>
  <c r="J1971" i="2"/>
  <c r="J2009" i="2"/>
  <c r="J2046" i="2"/>
  <c r="J2070" i="2"/>
  <c r="J2105" i="2"/>
  <c r="J2142" i="2"/>
  <c r="J2177" i="2"/>
  <c r="J2214" i="2"/>
  <c r="J2248" i="2"/>
  <c r="J74" i="2"/>
  <c r="J208" i="2"/>
  <c r="J330" i="2"/>
  <c r="J456" i="2"/>
  <c r="J570" i="2"/>
  <c r="J675" i="2"/>
  <c r="J758" i="2"/>
  <c r="J807" i="2"/>
  <c r="J855" i="2"/>
  <c r="J904" i="2"/>
  <c r="J951" i="2"/>
  <c r="J993" i="2"/>
  <c r="J1035" i="2"/>
  <c r="J1073" i="2"/>
  <c r="J1106" i="2"/>
  <c r="J1139" i="2"/>
  <c r="J1175" i="2"/>
  <c r="J1207" i="2"/>
  <c r="J1240" i="2"/>
  <c r="J1274" i="2"/>
  <c r="J1306" i="2"/>
  <c r="J1334" i="2"/>
  <c r="J1359" i="2"/>
  <c r="J1383" i="2"/>
  <c r="J1406" i="2"/>
  <c r="J1431" i="2"/>
  <c r="J1454" i="2"/>
  <c r="J1478" i="2"/>
  <c r="J1499" i="2"/>
  <c r="J1520" i="2"/>
  <c r="J1541" i="2"/>
  <c r="J1561" i="2"/>
  <c r="J1583" i="2"/>
  <c r="J1604" i="2"/>
  <c r="J1624" i="2"/>
  <c r="J1645" i="2"/>
  <c r="J1667" i="2"/>
  <c r="J1687" i="2"/>
  <c r="J1708" i="2"/>
  <c r="J1729" i="2"/>
  <c r="J1750" i="2"/>
  <c r="J1766" i="2"/>
  <c r="J1782" i="2"/>
  <c r="J1800" i="2"/>
  <c r="J1816" i="2"/>
  <c r="J1833" i="2"/>
  <c r="J1849" i="2"/>
  <c r="J1867" i="2"/>
  <c r="J1885" i="2"/>
  <c r="J1900" i="2"/>
  <c r="J1917" i="2"/>
  <c r="J1933" i="2"/>
  <c r="J1950" i="2"/>
  <c r="J1968" i="2"/>
  <c r="J1981" i="2"/>
  <c r="J1996" i="2"/>
  <c r="J2007" i="2"/>
  <c r="J2019" i="2"/>
  <c r="J2031" i="2"/>
  <c r="J2043" i="2"/>
  <c r="J2054" i="2"/>
  <c r="J2068" i="2"/>
  <c r="J2079" i="2"/>
  <c r="J2091" i="2"/>
  <c r="J2102" i="2"/>
  <c r="J2115" i="2"/>
  <c r="J2126" i="2"/>
  <c r="J2137" i="2"/>
  <c r="J2151" i="2"/>
  <c r="J2163" i="2"/>
  <c r="J2174" i="2"/>
  <c r="J2187" i="2"/>
  <c r="J2198" i="2"/>
  <c r="J2209" i="2"/>
  <c r="J2221" i="2"/>
  <c r="J2235" i="2"/>
  <c r="J2246" i="2"/>
  <c r="J2257" i="2"/>
  <c r="J2270" i="2"/>
  <c r="J2281" i="2"/>
  <c r="J2293" i="2"/>
  <c r="J2305" i="2"/>
  <c r="J2318" i="2"/>
  <c r="J2329" i="2"/>
  <c r="J2342" i="2"/>
  <c r="J2353" i="2"/>
  <c r="J2365" i="2"/>
  <c r="J2376" i="2"/>
  <c r="J2389" i="2"/>
  <c r="J2401" i="2"/>
  <c r="J2413" i="2"/>
  <c r="J2425" i="2"/>
  <c r="J2437" i="2"/>
  <c r="J2448" i="2"/>
  <c r="J2461" i="2"/>
  <c r="J2472" i="2"/>
  <c r="J2485" i="2"/>
  <c r="J2497" i="2"/>
  <c r="J2509" i="2"/>
  <c r="J2519" i="2"/>
  <c r="J2529" i="2"/>
  <c r="J2540" i="2"/>
  <c r="J2550" i="2"/>
  <c r="J2561" i="2"/>
  <c r="J2572" i="2"/>
  <c r="J2582" i="2"/>
  <c r="J2592" i="2"/>
  <c r="J2603" i="2"/>
  <c r="J2613" i="2"/>
  <c r="J2623" i="2"/>
  <c r="J2635" i="2"/>
  <c r="J2645" i="2"/>
  <c r="J2655" i="2"/>
  <c r="J2665" i="2"/>
  <c r="J2676" i="2"/>
  <c r="J2686" i="2"/>
  <c r="J2696" i="2"/>
  <c r="J2708" i="2"/>
  <c r="J2718" i="2"/>
  <c r="J2728" i="2"/>
  <c r="J2739" i="2"/>
  <c r="J2749" i="2"/>
  <c r="J2759" i="2"/>
  <c r="J2769" i="2"/>
  <c r="J2781" i="2"/>
  <c r="J2791" i="2"/>
  <c r="J2801" i="2"/>
  <c r="J2822" i="2"/>
  <c r="J366" i="2"/>
  <c r="J1002" i="2"/>
  <c r="J1146" i="2"/>
  <c r="J1280" i="2"/>
  <c r="J1362" i="2"/>
  <c r="J1434" i="2"/>
  <c r="J1524" i="2"/>
  <c r="J1607" i="2"/>
  <c r="J1670" i="2"/>
  <c r="J1733" i="2"/>
  <c r="J1804" i="2"/>
  <c r="J1854" i="2"/>
  <c r="J1905" i="2"/>
  <c r="J1953" i="2"/>
  <c r="J1998" i="2"/>
  <c r="J2033" i="2"/>
  <c r="J2081" i="2"/>
  <c r="J2117" i="2"/>
  <c r="J2153" i="2"/>
  <c r="J2189" i="2"/>
  <c r="J2225" i="2"/>
  <c r="J85" i="2"/>
  <c r="J220" i="2"/>
  <c r="J354" i="2"/>
  <c r="J466" i="2"/>
  <c r="J581" i="2"/>
  <c r="J696" i="2"/>
  <c r="J763" i="2"/>
  <c r="J812" i="2"/>
  <c r="J862" i="2"/>
  <c r="J910" i="2"/>
  <c r="J956" i="2"/>
  <c r="J999" i="2"/>
  <c r="J1040" i="2"/>
  <c r="J1075" i="2"/>
  <c r="J1108" i="2"/>
  <c r="J1143" i="2"/>
  <c r="J1176" i="2"/>
  <c r="J1209" i="2"/>
  <c r="J1242" i="2"/>
  <c r="J1275" i="2"/>
  <c r="J1311" i="2"/>
  <c r="J1337" i="2"/>
  <c r="J1360" i="2"/>
  <c r="J1384" i="2"/>
  <c r="J1407" i="2"/>
  <c r="J1432" i="2"/>
  <c r="J1456" i="2"/>
  <c r="J1479" i="2"/>
  <c r="J1501" i="2"/>
  <c r="J1521" i="2"/>
  <c r="J1542" i="2"/>
  <c r="J1563" i="2"/>
  <c r="J1584" i="2"/>
  <c r="J1605" i="2"/>
  <c r="J1625" i="2"/>
  <c r="J1647" i="2"/>
  <c r="J1668" i="2"/>
  <c r="J1688" i="2"/>
  <c r="J1709" i="2"/>
  <c r="J1731" i="2"/>
  <c r="J1751" i="2"/>
  <c r="J1769" i="2"/>
  <c r="J1785" i="2"/>
  <c r="J1803" i="2"/>
  <c r="J1817" i="2"/>
  <c r="J1835" i="2"/>
  <c r="J1853" i="2"/>
  <c r="J1869" i="2"/>
  <c r="J1886" i="2"/>
  <c r="J1901" i="2"/>
  <c r="J1918" i="2"/>
  <c r="J1936" i="2"/>
  <c r="J1952" i="2"/>
  <c r="J1969" i="2"/>
  <c r="J1983" i="2"/>
  <c r="J1997" i="2"/>
  <c r="J2008" i="2"/>
  <c r="J2020" i="2"/>
  <c r="J2032" i="2"/>
  <c r="J2044" i="2"/>
  <c r="J2056" i="2"/>
  <c r="J2069" i="2"/>
  <c r="J2080" i="2"/>
  <c r="J2092" i="2"/>
  <c r="J2104" i="2"/>
  <c r="J2116" i="2"/>
  <c r="J2127" i="2"/>
  <c r="J2141" i="2"/>
  <c r="J2152" i="2"/>
  <c r="J2164" i="2"/>
  <c r="J2175" i="2"/>
  <c r="J2188" i="2"/>
  <c r="J2199" i="2"/>
  <c r="J2211" i="2"/>
  <c r="J2224" i="2"/>
  <c r="J2236" i="2"/>
  <c r="J2247" i="2"/>
  <c r="J2260" i="2"/>
  <c r="J2271" i="2"/>
  <c r="J2283" i="2"/>
  <c r="J2294" i="2"/>
  <c r="J2308" i="2"/>
  <c r="J2319" i="2"/>
  <c r="J2331" i="2"/>
  <c r="J2343" i="2"/>
  <c r="J2355" i="2"/>
  <c r="J2366" i="2"/>
  <c r="J2379" i="2"/>
  <c r="J2391" i="2"/>
  <c r="J2403" i="2"/>
  <c r="J2415" i="2"/>
  <c r="J2427" i="2"/>
  <c r="J2438" i="2"/>
  <c r="J2449" i="2"/>
  <c r="J2462" i="2"/>
  <c r="J2475" i="2"/>
  <c r="J2486" i="2"/>
  <c r="J2499" i="2"/>
  <c r="J2510" i="2"/>
  <c r="J2520" i="2"/>
  <c r="J2531" i="2"/>
  <c r="J2541" i="2"/>
  <c r="J2552" i="2"/>
  <c r="J2563" i="2"/>
  <c r="J2573" i="2"/>
  <c r="J2583" i="2"/>
  <c r="J2593" i="2"/>
  <c r="J2604" i="2"/>
  <c r="J2614" i="2"/>
  <c r="J2625" i="2"/>
  <c r="J2636" i="2"/>
  <c r="J2646" i="2"/>
  <c r="J2656" i="2"/>
  <c r="J2667" i="2"/>
  <c r="J2677" i="2"/>
  <c r="J2687" i="2"/>
  <c r="J2699" i="2"/>
  <c r="J2709" i="2"/>
  <c r="J2719" i="2"/>
  <c r="J2729" i="2"/>
  <c r="J2740" i="2"/>
  <c r="J2750" i="2"/>
  <c r="J2760" i="2"/>
  <c r="J2772" i="2"/>
  <c r="J2782" i="2"/>
  <c r="J2792" i="2"/>
  <c r="J2803" i="2"/>
  <c r="J2813" i="2"/>
  <c r="J2823" i="2"/>
  <c r="J110" i="2"/>
  <c r="J486" i="2"/>
  <c r="J592" i="2"/>
  <c r="J768" i="2"/>
  <c r="J866" i="2"/>
  <c r="J960" i="2"/>
  <c r="J1081" i="2"/>
  <c r="J1179" i="2"/>
  <c r="J1248" i="2"/>
  <c r="J1339" i="2"/>
  <c r="J1411" i="2"/>
  <c r="J1483" i="2"/>
  <c r="J1544" i="2"/>
  <c r="J1587" i="2"/>
  <c r="J1649" i="2"/>
  <c r="J1712" i="2"/>
  <c r="J1771" i="2"/>
  <c r="J1822" i="2"/>
  <c r="J1870" i="2"/>
  <c r="J1921" i="2"/>
  <c r="J1985" i="2"/>
  <c r="J2022" i="2"/>
  <c r="J2059" i="2"/>
  <c r="J2093" i="2"/>
  <c r="J2129" i="2"/>
  <c r="J2165" i="2"/>
  <c r="J2200" i="2"/>
  <c r="J2237" i="2"/>
  <c r="J134" i="2"/>
  <c r="J268" i="2"/>
  <c r="J403" i="2"/>
  <c r="J508" i="2"/>
  <c r="J622" i="2"/>
  <c r="J731" i="2"/>
  <c r="J782" i="2"/>
  <c r="J831" i="2"/>
  <c r="J880" i="2"/>
  <c r="J928" i="2"/>
  <c r="J972" i="2"/>
  <c r="J1014" i="2"/>
  <c r="J1056" i="2"/>
  <c r="J1091" i="2"/>
  <c r="J1123" i="2"/>
  <c r="J1156" i="2"/>
  <c r="J1191" i="2"/>
  <c r="J1223" i="2"/>
  <c r="J1258" i="2"/>
  <c r="J1291" i="2"/>
  <c r="J1322" i="2"/>
  <c r="J1347" i="2"/>
  <c r="J1370" i="2"/>
  <c r="J1394" i="2"/>
  <c r="J1417" i="2"/>
  <c r="J1442" i="2"/>
  <c r="J1466" i="2"/>
  <c r="J1488" i="2"/>
  <c r="J1510" i="2"/>
  <c r="J1531" i="2"/>
  <c r="J1551" i="2"/>
  <c r="J1572" i="2"/>
  <c r="J1593" i="2"/>
  <c r="J1614" i="2"/>
  <c r="J1635" i="2"/>
  <c r="J1656" i="2"/>
  <c r="J1677" i="2"/>
  <c r="J1697" i="2"/>
  <c r="J1718" i="2"/>
  <c r="J1740" i="2"/>
  <c r="J1759" i="2"/>
  <c r="J1775" i="2"/>
  <c r="J1791" i="2"/>
  <c r="J1807" i="2"/>
  <c r="J1824" i="2"/>
  <c r="J1843" i="2"/>
  <c r="J1859" i="2"/>
  <c r="J1876" i="2"/>
  <c r="J1891" i="2"/>
  <c r="J1908" i="2"/>
  <c r="J1926" i="2"/>
  <c r="J1942" i="2"/>
  <c r="J1959" i="2"/>
  <c r="J1974" i="2"/>
  <c r="J1989" i="2"/>
  <c r="J2000" i="2"/>
  <c r="J2013" i="2"/>
  <c r="J2025" i="2"/>
  <c r="J2037" i="2"/>
  <c r="J2049" i="2"/>
  <c r="J2061" i="2"/>
  <c r="J2072" i="2"/>
  <c r="J2084" i="2"/>
  <c r="J2096" i="2"/>
  <c r="J2109" i="2"/>
  <c r="J2120" i="2"/>
  <c r="J2133" i="2"/>
  <c r="J2144" i="2"/>
  <c r="J2156" i="2"/>
  <c r="J2168" i="2"/>
  <c r="J2180" i="2"/>
  <c r="J2192" i="2"/>
  <c r="J2205" i="2"/>
  <c r="J2216" i="2"/>
  <c r="J2228" i="2"/>
  <c r="J2239" i="2"/>
  <c r="J2252" i="2"/>
  <c r="J2263" i="2"/>
  <c r="J2276" i="2"/>
  <c r="J2288" i="2"/>
  <c r="J2300" i="2"/>
  <c r="J2311" i="2"/>
  <c r="J2324" i="2"/>
  <c r="J2335" i="2"/>
  <c r="J2347" i="2"/>
  <c r="J2360" i="2"/>
  <c r="J2372" i="2"/>
  <c r="J2383" i="2"/>
  <c r="J2395" i="2"/>
  <c r="J2407" i="2"/>
  <c r="J2419" i="2"/>
  <c r="J2430" i="2"/>
  <c r="J2444" i="2"/>
  <c r="J2455" i="2"/>
  <c r="J2467" i="2"/>
  <c r="J2479" i="2"/>
  <c r="J2491" i="2"/>
  <c r="J2502" i="2"/>
  <c r="J2513" i="2"/>
  <c r="J2525" i="2"/>
  <c r="J2535" i="2"/>
  <c r="J2545" i="2"/>
  <c r="J2556" i="2"/>
  <c r="J2566" i="2"/>
  <c r="J2576" i="2"/>
  <c r="J2587" i="2"/>
  <c r="J2598" i="2"/>
  <c r="J2608" i="2"/>
  <c r="J2619" i="2"/>
  <c r="J2629" i="2"/>
  <c r="J2639" i="2"/>
  <c r="J2649" i="2"/>
  <c r="J2660" i="2"/>
  <c r="J2671" i="2"/>
  <c r="J2681" i="2"/>
  <c r="J2692" i="2"/>
  <c r="J2702" i="2"/>
  <c r="J2712" i="2"/>
  <c r="J2723" i="2"/>
  <c r="J2733" i="2"/>
  <c r="J2744" i="2"/>
  <c r="J2755" i="2"/>
  <c r="J2765" i="2"/>
  <c r="J2775" i="2"/>
  <c r="J2785" i="2"/>
  <c r="J2796" i="2"/>
  <c r="J2806" i="2"/>
  <c r="J2817" i="2"/>
  <c r="J2828" i="2"/>
  <c r="J158" i="2"/>
  <c r="J281" i="2"/>
  <c r="J413" i="2"/>
  <c r="J529" i="2"/>
  <c r="J633" i="2"/>
  <c r="J739" i="2"/>
  <c r="J788" i="2"/>
  <c r="J836" i="2"/>
  <c r="J886" i="2"/>
  <c r="J935" i="2"/>
  <c r="J977" i="2"/>
  <c r="J1019" i="2"/>
  <c r="J1059" i="2"/>
  <c r="J1092" i="2"/>
  <c r="J1124" i="2"/>
  <c r="J1159" i="2"/>
  <c r="J1192" i="2"/>
  <c r="J1227" i="2"/>
  <c r="J1259" i="2"/>
  <c r="J1292" i="2"/>
  <c r="J1323" i="2"/>
  <c r="J1348" i="2"/>
  <c r="J1371" i="2"/>
  <c r="J1395" i="2"/>
  <c r="J1420" i="2"/>
  <c r="J1443" i="2"/>
  <c r="J1467" i="2"/>
  <c r="J1489" i="2"/>
  <c r="J1511" i="2"/>
  <c r="J1532" i="2"/>
  <c r="J1552" i="2"/>
  <c r="J1574" i="2"/>
  <c r="J1595" i="2"/>
  <c r="J1615" i="2"/>
  <c r="J1636" i="2"/>
  <c r="J1657" i="2"/>
  <c r="J1678" i="2"/>
  <c r="J1699" i="2"/>
  <c r="J1720" i="2"/>
  <c r="J1741" i="2"/>
  <c r="J1760" i="2"/>
  <c r="J1776" i="2"/>
  <c r="J1793" i="2"/>
  <c r="J1812" i="2"/>
  <c r="J1827" i="2"/>
  <c r="J1844" i="2"/>
  <c r="J1860" i="2"/>
  <c r="J1877" i="2"/>
  <c r="J1895" i="2"/>
  <c r="J1910" i="2"/>
  <c r="J1927" i="2"/>
  <c r="J1943" i="2"/>
  <c r="J1960" i="2"/>
  <c r="J1977" i="2"/>
  <c r="J1990" i="2"/>
  <c r="J2001" i="2"/>
  <c r="J2015" i="2"/>
  <c r="J2027" i="2"/>
  <c r="J2038" i="2"/>
  <c r="J2051" i="2"/>
  <c r="J2062" i="2"/>
  <c r="J2073" i="2"/>
  <c r="J2086" i="2"/>
  <c r="J2099" i="2"/>
  <c r="J2110" i="2"/>
  <c r="J2123" i="2"/>
  <c r="J2134" i="2"/>
  <c r="J2145" i="2"/>
  <c r="J2157" i="2"/>
  <c r="J2169" i="2"/>
  <c r="J2182" i="2"/>
  <c r="J2193" i="2"/>
  <c r="J2206" i="2"/>
  <c r="J2217" i="2"/>
  <c r="J2229" i="2"/>
  <c r="J2241" i="2"/>
  <c r="J2253" i="2"/>
  <c r="J2265" i="2"/>
  <c r="J2278" i="2"/>
  <c r="J2289" i="2"/>
  <c r="J2301" i="2"/>
  <c r="J2312" i="2"/>
  <c r="J2325" i="2"/>
  <c r="J2336" i="2"/>
  <c r="J2349" i="2"/>
  <c r="J2361" i="2"/>
  <c r="J2373" i="2"/>
  <c r="J2384" i="2"/>
  <c r="J2397" i="2"/>
  <c r="J2408" i="2"/>
  <c r="J2420" i="2"/>
  <c r="J2433" i="2"/>
  <c r="J2445" i="2"/>
  <c r="J2456" i="2"/>
  <c r="J2468" i="2"/>
  <c r="J2480" i="2"/>
  <c r="J2492" i="2"/>
  <c r="J2503" i="2"/>
  <c r="J2516" i="2"/>
  <c r="J2526" i="2"/>
  <c r="J2536" i="2"/>
  <c r="J2547" i="2"/>
  <c r="J2557" i="2"/>
  <c r="J2567" i="2"/>
  <c r="J2577" i="2"/>
  <c r="J2589" i="2"/>
  <c r="J2599" i="2"/>
  <c r="J2609" i="2"/>
  <c r="J2620" i="2"/>
  <c r="J2630" i="2"/>
  <c r="J2640" i="2"/>
  <c r="J2651" i="2"/>
  <c r="J2662" i="2"/>
  <c r="J2672" i="2"/>
  <c r="J2683" i="2"/>
  <c r="J2693" i="2"/>
  <c r="J2703" i="2"/>
  <c r="J2713" i="2"/>
  <c r="J2724" i="2"/>
  <c r="J2735" i="2"/>
  <c r="J2745" i="2"/>
  <c r="J2756" i="2"/>
  <c r="J2766" i="2"/>
  <c r="J2776" i="2"/>
  <c r="J2787" i="2"/>
  <c r="J2797" i="2"/>
  <c r="J2808" i="2"/>
  <c r="J2819" i="2"/>
  <c r="J2829" i="2"/>
  <c r="J171" i="2"/>
  <c r="J305" i="2"/>
  <c r="J424" i="2"/>
  <c r="J539" i="2"/>
  <c r="J654" i="2"/>
  <c r="J744" i="2"/>
  <c r="J793" i="2"/>
  <c r="J841" i="2"/>
  <c r="J890" i="2"/>
  <c r="J939" i="2"/>
  <c r="J982" i="2"/>
  <c r="J1023" i="2"/>
  <c r="J1063" i="2"/>
  <c r="J1096" i="2"/>
  <c r="J1129" i="2"/>
  <c r="J1164" i="2"/>
  <c r="J1196" i="2"/>
  <c r="J1230" i="2"/>
  <c r="J1264" i="2"/>
  <c r="J1296" i="2"/>
  <c r="J1328" i="2"/>
  <c r="J1351" i="2"/>
  <c r="J1375" i="2"/>
  <c r="J1399" i="2"/>
  <c r="J1423" i="2"/>
  <c r="J1447" i="2"/>
  <c r="J1470" i="2"/>
  <c r="J1493" i="2"/>
  <c r="J1513" i="2"/>
  <c r="J1534" i="2"/>
  <c r="J1556" i="2"/>
  <c r="J1576" i="2"/>
  <c r="J1597" i="2"/>
  <c r="J1617" i="2"/>
  <c r="J1639" i="2"/>
  <c r="J1660" i="2"/>
  <c r="J1680" i="2"/>
  <c r="J1702" i="2"/>
  <c r="J1723" i="2"/>
  <c r="J1743" i="2"/>
  <c r="J1761" i="2"/>
  <c r="J1780" i="2"/>
  <c r="J1796" i="2"/>
  <c r="J1813" i="2"/>
  <c r="J1828" i="2"/>
  <c r="J1845" i="2"/>
  <c r="J1863" i="2"/>
  <c r="J1879" i="2"/>
  <c r="J1896" i="2"/>
  <c r="J1912" i="2"/>
  <c r="J1928" i="2"/>
  <c r="J1947" i="2"/>
  <c r="J1963" i="2"/>
  <c r="J1979" i="2"/>
  <c r="J1991" i="2"/>
  <c r="J2005" i="2"/>
  <c r="J2016" i="2"/>
  <c r="J2028" i="2"/>
  <c r="J2040" i="2"/>
  <c r="J2052" i="2"/>
  <c r="J2063" i="2"/>
  <c r="J2075" i="2"/>
  <c r="J2088" i="2"/>
  <c r="J2100" i="2"/>
  <c r="J2111" i="2"/>
  <c r="J2124" i="2"/>
  <c r="J2135" i="2"/>
  <c r="J2147" i="2"/>
  <c r="J2159" i="2"/>
  <c r="J2172" i="2"/>
  <c r="J2183" i="2"/>
  <c r="J2196" i="2"/>
  <c r="J2207" i="2"/>
  <c r="J2219" i="2"/>
  <c r="J2230" i="2"/>
  <c r="J2243" i="2"/>
  <c r="J2255" i="2"/>
  <c r="J2267" i="2"/>
  <c r="J2279" i="2"/>
  <c r="J2291" i="2"/>
  <c r="J2302" i="2"/>
  <c r="J2315" i="2"/>
  <c r="J2326" i="2"/>
  <c r="J2392" i="2"/>
  <c r="J1806" i="2"/>
  <c r="J2297" i="2"/>
  <c r="J2465" i="2"/>
  <c r="J2584" i="2"/>
  <c r="J2668" i="2"/>
  <c r="J2777" i="2"/>
  <c r="J1315" i="2"/>
  <c r="J2060" i="2"/>
  <c r="J2299" i="2"/>
  <c r="J2439" i="2"/>
  <c r="J2558" i="2"/>
  <c r="J2641" i="2"/>
  <c r="J2726" i="2"/>
  <c r="J257" i="2"/>
  <c r="J916" i="2"/>
  <c r="J1216" i="2"/>
  <c r="J1435" i="2"/>
  <c r="J1608" i="2"/>
  <c r="J1772" i="2"/>
  <c r="J2023" i="2"/>
  <c r="J2215" i="2"/>
  <c r="J2393" i="2"/>
  <c r="J2548" i="2"/>
  <c r="J2799" i="2"/>
  <c r="J1484" i="2"/>
  <c r="J2404" i="2"/>
  <c r="J2555" i="2"/>
  <c r="J2721" i="2"/>
  <c r="J1046" i="2"/>
  <c r="J1958" i="2"/>
  <c r="J2344" i="2"/>
  <c r="J2501" i="2"/>
  <c r="J2616" i="2"/>
  <c r="J2783" i="2"/>
  <c r="J378" i="2"/>
  <c r="J962" i="2"/>
  <c r="J1249" i="2"/>
  <c r="J1459" i="2"/>
  <c r="J1630" i="2"/>
  <c r="J1790" i="2"/>
  <c r="J1923" i="2"/>
  <c r="J2036" i="2"/>
  <c r="J2132" i="2"/>
  <c r="J2227" i="2"/>
  <c r="J2287" i="2"/>
  <c r="J2334" i="2"/>
  <c r="J2367" i="2"/>
  <c r="J2398" i="2"/>
  <c r="J2429" i="2"/>
  <c r="J2464" i="2"/>
  <c r="J2493" i="2"/>
  <c r="J2523" i="2"/>
  <c r="J2553" i="2"/>
  <c r="J2580" i="2"/>
  <c r="J2637" i="2"/>
  <c r="J2720" i="2"/>
  <c r="J2830" i="2"/>
  <c r="J1282" i="2"/>
  <c r="J2371" i="2"/>
  <c r="J2500" i="2"/>
  <c r="J2611" i="2"/>
  <c r="J2751" i="2"/>
  <c r="J1504" i="2"/>
  <c r="J1823" i="2"/>
  <c r="J2251" i="2"/>
  <c r="J2406" i="2"/>
  <c r="J2532" i="2"/>
  <c r="J2669" i="2"/>
  <c r="J2809" i="2"/>
  <c r="J716" i="2"/>
  <c r="J1082" i="2"/>
  <c r="J1340" i="2"/>
  <c r="J1525" i="2"/>
  <c r="J1693" i="2"/>
  <c r="J1839" i="2"/>
  <c r="J1973" i="2"/>
  <c r="J2071" i="2"/>
  <c r="J2166" i="2"/>
  <c r="J2261" i="2"/>
  <c r="J2309" i="2"/>
  <c r="J2345" i="2"/>
  <c r="J2381" i="2"/>
  <c r="J2409" i="2"/>
  <c r="J2440" i="2"/>
  <c r="J2476" i="2"/>
  <c r="J2507" i="2"/>
  <c r="J2534" i="2"/>
  <c r="J2564" i="2"/>
  <c r="J2590" i="2"/>
  <c r="J2617" i="2"/>
  <c r="J2647" i="2"/>
  <c r="J2673" i="2"/>
  <c r="J2701" i="2"/>
  <c r="J2731" i="2"/>
  <c r="J2757" i="2"/>
  <c r="J2784" i="2"/>
  <c r="J2814" i="2"/>
  <c r="J770" i="2"/>
  <c r="J1114" i="2"/>
  <c r="J1364" i="2"/>
  <c r="J1547" i="2"/>
  <c r="J1713" i="2"/>
  <c r="J1855" i="2"/>
  <c r="J1988" i="2"/>
  <c r="J2083" i="2"/>
  <c r="J2179" i="2"/>
  <c r="J2262" i="2"/>
  <c r="J2310" i="2"/>
  <c r="J2351" i="2"/>
  <c r="J2382" i="2"/>
  <c r="J2416" i="2"/>
  <c r="J2446" i="2"/>
  <c r="J2477" i="2"/>
  <c r="J2511" i="2"/>
  <c r="J2537" i="2"/>
  <c r="J2565" i="2"/>
  <c r="J2595" i="2"/>
  <c r="J2621" i="2"/>
  <c r="J2648" i="2"/>
  <c r="J2678" i="2"/>
  <c r="J2704" i="2"/>
  <c r="J2732" i="2"/>
  <c r="J2763" i="2"/>
  <c r="J2788" i="2"/>
  <c r="J2815" i="2"/>
  <c r="J818" i="2"/>
  <c r="J1148" i="2"/>
  <c r="J1388" i="2"/>
  <c r="J1567" i="2"/>
  <c r="J1734" i="2"/>
  <c r="J1873" i="2"/>
  <c r="J1999" i="2"/>
  <c r="J2095" i="2"/>
  <c r="J2190" i="2"/>
  <c r="J2272" i="2"/>
  <c r="J2320" i="2"/>
  <c r="J2356" i="2"/>
  <c r="J2385" i="2"/>
  <c r="J2417" i="2"/>
  <c r="J2452" i="2"/>
  <c r="J2481" i="2"/>
  <c r="J2512" i="2"/>
  <c r="J2543" i="2"/>
  <c r="J2568" i="2"/>
  <c r="J2596" i="2"/>
  <c r="J2627" i="2"/>
  <c r="J2653" i="2"/>
  <c r="J2680" i="2"/>
  <c r="J2710" i="2"/>
  <c r="J2736" i="2"/>
  <c r="J2764" i="2"/>
  <c r="J2793" i="2"/>
  <c r="J2820" i="2"/>
  <c r="J122" i="2"/>
  <c r="J867" i="2"/>
  <c r="J1182" i="2"/>
  <c r="J1412" i="2"/>
  <c r="J1588" i="2"/>
  <c r="J1755" i="2"/>
  <c r="J1889" i="2"/>
  <c r="J2011" i="2"/>
  <c r="J2107" i="2"/>
  <c r="J2203" i="2"/>
  <c r="J2273" i="2"/>
  <c r="J2321" i="2"/>
  <c r="J2357" i="2"/>
  <c r="J2422" i="2"/>
  <c r="J2454" i="2"/>
  <c r="J2488" i="2"/>
  <c r="J2517" i="2"/>
  <c r="J2544" i="2"/>
  <c r="J2574" i="2"/>
  <c r="J2600" i="2"/>
  <c r="J2628" i="2"/>
  <c r="J2657" i="2"/>
  <c r="J2684" i="2"/>
  <c r="J2711" i="2"/>
  <c r="J2741" i="2"/>
  <c r="J2767" i="2"/>
  <c r="J2795" i="2"/>
  <c r="J2824" i="2"/>
  <c r="J1907" i="2"/>
  <c r="J2119" i="2"/>
  <c r="J2284" i="2"/>
  <c r="J2333" i="2"/>
  <c r="J2363" i="2"/>
  <c r="J2428" i="2"/>
  <c r="J2457" i="2"/>
  <c r="J2489" i="2"/>
  <c r="J2521" i="2"/>
  <c r="J2575" i="2"/>
  <c r="J2605" i="2"/>
  <c r="J2631" i="2"/>
  <c r="J2659" i="2"/>
  <c r="J2689" i="2"/>
  <c r="J2715" i="2"/>
  <c r="J2742" i="2"/>
  <c r="J2773" i="2"/>
  <c r="J2827" i="2"/>
  <c r="J2607" i="2"/>
  <c r="J2663" i="2"/>
  <c r="J2691" i="2"/>
  <c r="J2747" i="2"/>
  <c r="J2774" i="2"/>
  <c r="J2804" i="2"/>
  <c r="J497" i="2"/>
  <c r="J1003" i="2"/>
  <c r="J1651" i="2"/>
  <c r="J1940" i="2"/>
  <c r="J2047" i="2"/>
  <c r="J2143" i="2"/>
  <c r="J2238" i="2"/>
  <c r="J2339" i="2"/>
  <c r="J2435" i="2"/>
  <c r="J2527" i="2"/>
  <c r="J2638" i="2"/>
  <c r="J2694" i="2"/>
  <c r="J2805" i="2"/>
  <c r="J612" i="2"/>
  <c r="J1671" i="2"/>
  <c r="J2155" i="2"/>
  <c r="J2374" i="2"/>
  <c r="J2470" i="2"/>
  <c r="J2585" i="2"/>
  <c r="J2700" i="2"/>
  <c r="J2753" i="2"/>
  <c r="C2" i="14"/>
  <c r="D3" i="14" s="1"/>
  <c r="I34" i="2"/>
  <c r="D3" i="16" l="1"/>
  <c r="K79" i="2"/>
  <c r="K2606" i="2"/>
  <c r="K2527" i="2"/>
  <c r="K2827" i="2"/>
  <c r="K2119" i="2"/>
  <c r="K1755" i="2"/>
  <c r="K2543" i="2"/>
  <c r="K2648" i="2"/>
  <c r="K2416" i="2"/>
  <c r="K2534" i="2"/>
  <c r="K1082" i="2"/>
  <c r="K2637" i="2"/>
  <c r="K2344" i="2"/>
  <c r="K916" i="2"/>
  <c r="K2230" i="2"/>
  <c r="K2135" i="2"/>
  <c r="K1928" i="2"/>
  <c r="K1470" i="2"/>
  <c r="K982" i="2"/>
  <c r="K2693" i="2"/>
  <c r="K2526" i="2"/>
  <c r="K2241" i="2"/>
  <c r="K2145" i="2"/>
  <c r="K1812" i="2"/>
  <c r="K1489" i="2"/>
  <c r="K1019" i="2"/>
  <c r="K2785" i="2"/>
  <c r="K2619" i="2"/>
  <c r="K2444" i="2"/>
  <c r="K2252" i="2"/>
  <c r="K2061" i="2"/>
  <c r="K1824" i="2"/>
  <c r="K1510" i="2"/>
  <c r="K622" i="2"/>
  <c r="K1771" i="2"/>
  <c r="K110" i="2"/>
  <c r="K2667" i="2"/>
  <c r="K2499" i="2"/>
  <c r="K2308" i="2"/>
  <c r="K2020" i="2"/>
  <c r="K1769" i="2"/>
  <c r="K910" i="2"/>
  <c r="K2801" i="2"/>
  <c r="K2461" i="2"/>
  <c r="K2270" i="2"/>
  <c r="K2079" i="2"/>
  <c r="K1849" i="2"/>
  <c r="K1359" i="2"/>
  <c r="K1937" i="2"/>
  <c r="K2632" i="2"/>
  <c r="K1535" i="2"/>
  <c r="K1403" i="2"/>
  <c r="K2753" i="2"/>
  <c r="K2805" i="2"/>
  <c r="K2047" i="2"/>
  <c r="K2691" i="2"/>
  <c r="K2659" i="2"/>
  <c r="K2363" i="2"/>
  <c r="K2741" i="2"/>
  <c r="K2517" i="2"/>
  <c r="K2107" i="2"/>
  <c r="K122" i="2"/>
  <c r="K2627" i="2"/>
  <c r="K2385" i="2"/>
  <c r="K1734" i="2"/>
  <c r="K2732" i="2"/>
  <c r="K2511" i="2"/>
  <c r="K2179" i="2"/>
  <c r="K770" i="2"/>
  <c r="K2617" i="2"/>
  <c r="K2381" i="2"/>
  <c r="K1693" i="2"/>
  <c r="K2406" i="2"/>
  <c r="K1282" i="2"/>
  <c r="K2464" i="2"/>
  <c r="K2036" i="2"/>
  <c r="K2783" i="2"/>
  <c r="K2404" i="2"/>
  <c r="K1608" i="2"/>
  <c r="K2439" i="2"/>
  <c r="K2297" i="2"/>
  <c r="K2267" i="2"/>
  <c r="K2172" i="2"/>
  <c r="K2075" i="2"/>
  <c r="K1979" i="2"/>
  <c r="K1845" i="2"/>
  <c r="K1702" i="2"/>
  <c r="K1534" i="2"/>
  <c r="K1351" i="2"/>
  <c r="K1096" i="2"/>
  <c r="K744" i="2"/>
  <c r="K2808" i="2"/>
  <c r="K2724" i="2"/>
  <c r="K2640" i="2"/>
  <c r="K2557" i="2"/>
  <c r="K2468" i="2"/>
  <c r="K2373" i="2"/>
  <c r="K2278" i="2"/>
  <c r="K2182" i="2"/>
  <c r="K2086" i="2"/>
  <c r="K1990" i="2"/>
  <c r="K1860" i="2"/>
  <c r="K1720" i="2"/>
  <c r="K1552" i="2"/>
  <c r="K1371" i="2"/>
  <c r="K1124" i="2"/>
  <c r="K788" i="2"/>
  <c r="K2817" i="2"/>
  <c r="K2733" i="2"/>
  <c r="K2649" i="2"/>
  <c r="K2566" i="2"/>
  <c r="K2479" i="2"/>
  <c r="K2383" i="2"/>
  <c r="K2288" i="2"/>
  <c r="K2192" i="2"/>
  <c r="K2096" i="2"/>
  <c r="K2000" i="2"/>
  <c r="K1876" i="2"/>
  <c r="K1740" i="2"/>
  <c r="K1572" i="2"/>
  <c r="K1394" i="2"/>
  <c r="K1156" i="2"/>
  <c r="K831" i="2"/>
  <c r="K2237" i="2"/>
  <c r="K1921" i="2"/>
  <c r="K1483" i="2"/>
  <c r="K768" i="2"/>
  <c r="K2782" i="2"/>
  <c r="K2699" i="2"/>
  <c r="K2614" i="2"/>
  <c r="K2531" i="2"/>
  <c r="K2438" i="2"/>
  <c r="K2343" i="2"/>
  <c r="K2247" i="2"/>
  <c r="K2152" i="2"/>
  <c r="K2056" i="2"/>
  <c r="K1952" i="2"/>
  <c r="K1817" i="2"/>
  <c r="K1668" i="2"/>
  <c r="K1501" i="2"/>
  <c r="K1311" i="2"/>
  <c r="K1040" i="2"/>
  <c r="K581" i="2"/>
  <c r="K2117" i="2"/>
  <c r="K1733" i="2"/>
  <c r="K1002" i="2"/>
  <c r="K2749" i="2"/>
  <c r="K2665" i="2"/>
  <c r="K2582" i="2"/>
  <c r="K2497" i="2"/>
  <c r="K2401" i="2"/>
  <c r="K2305" i="2"/>
  <c r="K2209" i="2"/>
  <c r="K2115" i="2"/>
  <c r="K2019" i="2"/>
  <c r="K1900" i="2"/>
  <c r="K1766" i="2"/>
  <c r="K1604" i="2"/>
  <c r="K1431" i="2"/>
  <c r="K1207" i="2"/>
  <c r="K904" i="2"/>
  <c r="K208" i="2"/>
  <c r="K2046" i="2"/>
  <c r="K1691" i="2"/>
  <c r="K1113" i="2"/>
  <c r="K2831" i="2"/>
  <c r="K2748" i="2"/>
  <c r="K2664" i="2"/>
  <c r="K2581" i="2"/>
  <c r="K2495" i="2"/>
  <c r="K2399" i="2"/>
  <c r="K2303" i="2"/>
  <c r="K2208" i="2"/>
  <c r="K2113" i="2"/>
  <c r="K2017" i="2"/>
  <c r="K1897" i="2"/>
  <c r="K1764" i="2"/>
  <c r="K1598" i="2"/>
  <c r="K1424" i="2"/>
  <c r="K1198" i="2"/>
  <c r="K891" i="2"/>
  <c r="K184" i="2"/>
  <c r="K465" i="2"/>
  <c r="K84" i="2"/>
  <c r="K2761" i="2"/>
  <c r="K2688" i="2"/>
  <c r="K2615" i="2"/>
  <c r="K2542" i="2"/>
  <c r="K2463" i="2"/>
  <c r="K2380" i="2"/>
  <c r="K2296" i="2"/>
  <c r="K2212" i="2"/>
  <c r="K2128" i="2"/>
  <c r="K2045" i="2"/>
  <c r="K1961" i="2"/>
  <c r="K1878" i="2"/>
  <c r="K1795" i="2"/>
  <c r="K1711" i="2"/>
  <c r="K1627" i="2"/>
  <c r="K1543" i="2"/>
  <c r="K1457" i="2"/>
  <c r="K1361" i="2"/>
  <c r="K1243" i="2"/>
  <c r="K1112" i="2"/>
  <c r="K958" i="2"/>
  <c r="K766" i="2"/>
  <c r="K460" i="2"/>
  <c r="K80" i="2"/>
  <c r="K1676" i="2"/>
  <c r="K1592" i="2"/>
  <c r="K1508" i="2"/>
  <c r="K1416" i="2"/>
  <c r="K1321" i="2"/>
  <c r="K1187" i="2"/>
  <c r="K1055" i="2"/>
  <c r="K878" i="2"/>
  <c r="K652" i="2"/>
  <c r="K304" i="2"/>
  <c r="K1945" i="2"/>
  <c r="K1862" i="2"/>
  <c r="K1779" i="2"/>
  <c r="K1695" i="2"/>
  <c r="K1612" i="2"/>
  <c r="K1528" i="2"/>
  <c r="K1439" i="2"/>
  <c r="K1343" i="2"/>
  <c r="K1219" i="2"/>
  <c r="K1086" i="2"/>
  <c r="K923" i="2"/>
  <c r="K726" i="2"/>
  <c r="K396" i="2"/>
  <c r="K1987" i="2"/>
  <c r="K1903" i="2"/>
  <c r="K1819" i="2"/>
  <c r="K1735" i="2"/>
  <c r="K1652" i="2"/>
  <c r="K1568" i="2"/>
  <c r="K1485" i="2"/>
  <c r="K1390" i="2"/>
  <c r="K1284" i="2"/>
  <c r="K1150" i="2"/>
  <c r="K1009" i="2"/>
  <c r="K825" i="2"/>
  <c r="K560" i="2"/>
  <c r="K195" i="2"/>
  <c r="K2794" i="2"/>
  <c r="K2730" i="2"/>
  <c r="K2666" i="2"/>
  <c r="K2602" i="2"/>
  <c r="K2538" i="2"/>
  <c r="K2469" i="2"/>
  <c r="K2396" i="2"/>
  <c r="K2323" i="2"/>
  <c r="K2249" i="2"/>
  <c r="K2176" i="2"/>
  <c r="K2103" i="2"/>
  <c r="K2030" i="2"/>
  <c r="K1957" i="2"/>
  <c r="K1884" i="2"/>
  <c r="K1811" i="2"/>
  <c r="K1737" i="2"/>
  <c r="K1664" i="2"/>
  <c r="K1591" i="2"/>
  <c r="K1518" i="2"/>
  <c r="K1440" i="2"/>
  <c r="K1356" i="2"/>
  <c r="K1273" i="2"/>
  <c r="K1188" i="2"/>
  <c r="K1105" i="2"/>
  <c r="K1022" i="2"/>
  <c r="K937" i="2"/>
  <c r="K840" i="2"/>
  <c r="K743" i="2"/>
  <c r="K587" i="2"/>
  <c r="K420" i="2"/>
  <c r="K227" i="2"/>
  <c r="K1049" i="2"/>
  <c r="K966" i="2"/>
  <c r="K872" i="2"/>
  <c r="K775" i="2"/>
  <c r="K642" i="2"/>
  <c r="K475" i="2"/>
  <c r="K291" i="2"/>
  <c r="K97" i="2"/>
  <c r="K1257" i="2"/>
  <c r="K1174" i="2"/>
  <c r="K1090" i="2"/>
  <c r="K1006" i="2"/>
  <c r="K919" i="2"/>
  <c r="K822" i="2"/>
  <c r="K721" i="2"/>
  <c r="K556" i="2"/>
  <c r="K386" i="2"/>
  <c r="K190" i="2"/>
  <c r="K1307" i="2"/>
  <c r="K1224" i="2"/>
  <c r="K1140" i="2"/>
  <c r="K1057" i="2"/>
  <c r="K974" i="2"/>
  <c r="K881" i="2"/>
  <c r="K784" i="2"/>
  <c r="K659" i="2"/>
  <c r="K492" i="2"/>
  <c r="K312" i="2"/>
  <c r="K116" i="2"/>
  <c r="K2474" i="2"/>
  <c r="K2410" i="2"/>
  <c r="K2346" i="2"/>
  <c r="K2282" i="2"/>
  <c r="K2218" i="2"/>
  <c r="K2154" i="2"/>
  <c r="K2090" i="2"/>
  <c r="K2026" i="2"/>
  <c r="K1962" i="2"/>
  <c r="K1898" i="2"/>
  <c r="K1834" i="2"/>
  <c r="K1770" i="2"/>
  <c r="K1706" i="2"/>
  <c r="K1642" i="2"/>
  <c r="K1578" i="2"/>
  <c r="K1514" i="2"/>
  <c r="K1446" i="2"/>
  <c r="K1372" i="2"/>
  <c r="K1299" i="2"/>
  <c r="K1226" i="2"/>
  <c r="K1153" i="2"/>
  <c r="K1080" i="2"/>
  <c r="K1007" i="2"/>
  <c r="K934" i="2"/>
  <c r="K860" i="2"/>
  <c r="K787" i="2"/>
  <c r="K714" i="2"/>
  <c r="K630" i="2"/>
  <c r="K547" i="2"/>
  <c r="K464" i="2"/>
  <c r="K376" i="2"/>
  <c r="K277" i="2"/>
  <c r="K180" i="2"/>
  <c r="K83" i="2"/>
  <c r="K700" i="2"/>
  <c r="K616" i="2"/>
  <c r="K532" i="2"/>
  <c r="K449" i="2"/>
  <c r="K358" i="2"/>
  <c r="K261" i="2"/>
  <c r="K163" i="2"/>
  <c r="K66" i="2"/>
  <c r="K892" i="2"/>
  <c r="K819" i="2"/>
  <c r="K746" i="2"/>
  <c r="K667" i="2"/>
  <c r="K584" i="2"/>
  <c r="K500" i="2"/>
  <c r="K417" i="2"/>
  <c r="K321" i="2"/>
  <c r="K222" i="2"/>
  <c r="K125" i="2"/>
  <c r="K707" i="2"/>
  <c r="K624" i="2"/>
  <c r="K540" i="2"/>
  <c r="K457" i="2"/>
  <c r="K368" i="2"/>
  <c r="K270" i="2"/>
  <c r="K172" i="2"/>
  <c r="K75" i="2"/>
  <c r="K1445" i="2"/>
  <c r="K1381" i="2"/>
  <c r="K1317" i="2"/>
  <c r="K1253" i="2"/>
  <c r="K1189" i="2"/>
  <c r="K1125" i="2"/>
  <c r="K1061" i="2"/>
  <c r="K997" i="2"/>
  <c r="K933" i="2"/>
  <c r="K869" i="2"/>
  <c r="K805" i="2"/>
  <c r="K741" i="2"/>
  <c r="K672" i="2"/>
  <c r="K598" i="2"/>
  <c r="K525" i="2"/>
  <c r="K452" i="2"/>
  <c r="K379" i="2"/>
  <c r="K306" i="2"/>
  <c r="K233" i="2"/>
  <c r="K160" i="2"/>
  <c r="K86" i="2"/>
  <c r="K393" i="2"/>
  <c r="K320" i="2"/>
  <c r="K246" i="2"/>
  <c r="K173" i="2"/>
  <c r="K100" i="2"/>
  <c r="K34" i="2"/>
  <c r="K655" i="2"/>
  <c r="K591" i="2"/>
  <c r="K527" i="2"/>
  <c r="K463" i="2"/>
  <c r="K399" i="2"/>
  <c r="K335" i="2"/>
  <c r="K271" i="2"/>
  <c r="K207" i="2"/>
  <c r="K143" i="2"/>
  <c r="K2700" i="2"/>
  <c r="K2694" i="2"/>
  <c r="K1940" i="2"/>
  <c r="K2663" i="2"/>
  <c r="K2631" i="2"/>
  <c r="K2333" i="2"/>
  <c r="K2711" i="2"/>
  <c r="K2488" i="2"/>
  <c r="K2011" i="2"/>
  <c r="K2820" i="2"/>
  <c r="K2596" i="2"/>
  <c r="K2356" i="2"/>
  <c r="K1567" i="2"/>
  <c r="K2704" i="2"/>
  <c r="K2477" i="2"/>
  <c r="K2083" i="2"/>
  <c r="K2814" i="2"/>
  <c r="K2590" i="2"/>
  <c r="K2345" i="2"/>
  <c r="K1525" i="2"/>
  <c r="K2251" i="2"/>
  <c r="K2830" i="2"/>
  <c r="K2429" i="2"/>
  <c r="K1923" i="2"/>
  <c r="K2616" i="2"/>
  <c r="K1484" i="2"/>
  <c r="K1435" i="2"/>
  <c r="K2299" i="2"/>
  <c r="K1806" i="2"/>
  <c r="K2255" i="2"/>
  <c r="K2159" i="2"/>
  <c r="K2063" i="2"/>
  <c r="K1963" i="2"/>
  <c r="K1828" i="2"/>
  <c r="K1680" i="2"/>
  <c r="K1513" i="2"/>
  <c r="K1328" i="2"/>
  <c r="K1063" i="2"/>
  <c r="K654" i="2"/>
  <c r="K2797" i="2"/>
  <c r="K2713" i="2"/>
  <c r="K2630" i="2"/>
  <c r="K2547" i="2"/>
  <c r="K2456" i="2"/>
  <c r="K2361" i="2"/>
  <c r="K2265" i="2"/>
  <c r="K2169" i="2"/>
  <c r="K2073" i="2"/>
  <c r="K1977" i="2"/>
  <c r="K1844" i="2"/>
  <c r="K1699" i="2"/>
  <c r="K1532" i="2"/>
  <c r="K1348" i="2"/>
  <c r="K1092" i="2"/>
  <c r="K739" i="2"/>
  <c r="K2806" i="2"/>
  <c r="K2723" i="2"/>
  <c r="K2639" i="2"/>
  <c r="K2556" i="2"/>
  <c r="K2467" i="2"/>
  <c r="K2372" i="2"/>
  <c r="K2276" i="2"/>
  <c r="K2180" i="2"/>
  <c r="K2084" i="2"/>
  <c r="K1989" i="2"/>
  <c r="K1859" i="2"/>
  <c r="K1718" i="2"/>
  <c r="K1551" i="2"/>
  <c r="K1370" i="2"/>
  <c r="K1123" i="2"/>
  <c r="K782" i="2"/>
  <c r="K2200" i="2"/>
  <c r="K1870" i="2"/>
  <c r="K1411" i="2"/>
  <c r="K592" i="2"/>
  <c r="K2772" i="2"/>
  <c r="K2687" i="2"/>
  <c r="K2604" i="2"/>
  <c r="K2520" i="2"/>
  <c r="K2427" i="2"/>
  <c r="K2331" i="2"/>
  <c r="K2236" i="2"/>
  <c r="K2141" i="2"/>
  <c r="K2044" i="2"/>
  <c r="K1936" i="2"/>
  <c r="K1803" i="2"/>
  <c r="K1647" i="2"/>
  <c r="K1479" i="2"/>
  <c r="K1275" i="2"/>
  <c r="K999" i="2"/>
  <c r="K466" i="2"/>
  <c r="K2081" i="2"/>
  <c r="K1670" i="2"/>
  <c r="K366" i="2"/>
  <c r="K2739" i="2"/>
  <c r="K2655" i="2"/>
  <c r="K2572" i="2"/>
  <c r="K2485" i="2"/>
  <c r="K2389" i="2"/>
  <c r="K2293" i="2"/>
  <c r="K2198" i="2"/>
  <c r="K2102" i="2"/>
  <c r="K2007" i="2"/>
  <c r="K1885" i="2"/>
  <c r="K1750" i="2"/>
  <c r="K1583" i="2"/>
  <c r="K1406" i="2"/>
  <c r="K1175" i="2"/>
  <c r="K855" i="2"/>
  <c r="K74" i="2"/>
  <c r="K2009" i="2"/>
  <c r="K1629" i="2"/>
  <c r="K1044" i="2"/>
  <c r="K2821" i="2"/>
  <c r="K2737" i="2"/>
  <c r="K2654" i="2"/>
  <c r="K2571" i="2"/>
  <c r="K2483" i="2"/>
  <c r="K2388" i="2"/>
  <c r="K2292" i="2"/>
  <c r="K2197" i="2"/>
  <c r="K2101" i="2"/>
  <c r="K2006" i="2"/>
  <c r="K1880" i="2"/>
  <c r="K1744" i="2"/>
  <c r="K1577" i="2"/>
  <c r="K1401" i="2"/>
  <c r="K1166" i="2"/>
  <c r="K843" i="2"/>
  <c r="K61" i="2"/>
  <c r="K422" i="2"/>
  <c r="K2825" i="2"/>
  <c r="K2752" i="2"/>
  <c r="K2679" i="2"/>
  <c r="K2533" i="2"/>
  <c r="K55" i="2"/>
  <c r="K1447" i="2"/>
  <c r="K2575" i="2"/>
  <c r="K2764" i="2"/>
  <c r="K1855" i="2"/>
  <c r="K1504" i="2"/>
  <c r="K2548" i="2"/>
  <c r="K2040" i="2"/>
  <c r="K1264" i="2"/>
  <c r="K2609" i="2"/>
  <c r="K2051" i="2"/>
  <c r="K1292" i="2"/>
  <c r="K2535" i="2"/>
  <c r="K1959" i="2"/>
  <c r="K1056" i="2"/>
  <c r="K2750" i="2"/>
  <c r="K2211" i="2"/>
  <c r="K1605" i="2"/>
  <c r="K220" i="2"/>
  <c r="K2718" i="2"/>
  <c r="K2365" i="2"/>
  <c r="K1708" i="2"/>
  <c r="K758" i="2"/>
  <c r="K817" i="2"/>
  <c r="K2549" i="2"/>
  <c r="K2269" i="2"/>
  <c r="K1980" i="2"/>
  <c r="K1352" i="2"/>
  <c r="K328" i="2"/>
  <c r="K2661" i="2"/>
  <c r="K2348" i="2"/>
  <c r="K2097" i="2"/>
  <c r="K1846" i="2"/>
  <c r="K1512" i="2"/>
  <c r="K1195" i="2"/>
  <c r="K669" i="2"/>
  <c r="K1644" i="2"/>
  <c r="K1380" i="2"/>
  <c r="K992" i="2"/>
  <c r="K157" i="2"/>
  <c r="K1748" i="2"/>
  <c r="K1496" i="2"/>
  <c r="K1031" i="2"/>
  <c r="K250" i="2"/>
  <c r="K1788" i="2"/>
  <c r="K1537" i="2"/>
  <c r="K1233" i="2"/>
  <c r="K752" i="2"/>
  <c r="K2770" i="2"/>
  <c r="K2578" i="2"/>
  <c r="K2368" i="2"/>
  <c r="K2149" i="2"/>
  <c r="K1929" i="2"/>
  <c r="K1710" i="2"/>
  <c r="K1491" i="2"/>
  <c r="K1241" i="2"/>
  <c r="K991" i="2"/>
  <c r="K692" i="2"/>
  <c r="K1018" i="2"/>
  <c r="K579" i="2"/>
  <c r="K1310" i="2"/>
  <c r="K1058" i="2"/>
  <c r="K785" i="2"/>
  <c r="K313" i="2"/>
  <c r="K1026" i="2"/>
  <c r="K747" i="2"/>
  <c r="K238" i="2"/>
  <c r="K2386" i="2"/>
  <c r="K2194" i="2"/>
  <c r="K2002" i="2"/>
  <c r="K1746" i="2"/>
  <c r="K1554" i="2"/>
  <c r="K1345" i="2"/>
  <c r="K1126" i="2"/>
  <c r="K906" i="2"/>
  <c r="K760" i="2"/>
  <c r="K515" i="2"/>
  <c r="K241" i="2"/>
  <c r="K585" i="2"/>
  <c r="K322" i="2"/>
  <c r="K938" i="2"/>
  <c r="K719" i="2"/>
  <c r="K468" i="2"/>
  <c r="K186" i="2"/>
  <c r="K593" i="2"/>
  <c r="K426" i="2"/>
  <c r="K234" i="2"/>
  <c r="K1421" i="2"/>
  <c r="K1229" i="2"/>
  <c r="K973" i="2"/>
  <c r="K781" i="2"/>
  <c r="K571" i="2"/>
  <c r="K352" i="2"/>
  <c r="K132" i="2"/>
  <c r="K292" i="2"/>
  <c r="K73" i="2"/>
  <c r="K567" i="2"/>
  <c r="K503" i="2"/>
  <c r="K311" i="2"/>
  <c r="K247" i="2"/>
  <c r="K2435" i="2"/>
  <c r="K2521" i="2"/>
  <c r="K2357" i="2"/>
  <c r="K2512" i="2"/>
  <c r="K2621" i="2"/>
  <c r="K2731" i="2"/>
  <c r="K716" i="2"/>
  <c r="K1459" i="2"/>
  <c r="K257" i="2"/>
  <c r="K2219" i="2"/>
  <c r="K1912" i="2"/>
  <c r="K305" i="2"/>
  <c r="K1003" i="2"/>
  <c r="K2422" i="2"/>
  <c r="K1148" i="2"/>
  <c r="K2261" i="2"/>
  <c r="K1630" i="2"/>
  <c r="K2326" i="2"/>
  <c r="K1639" i="2"/>
  <c r="K2776" i="2"/>
  <c r="K2336" i="2"/>
  <c r="K1657" i="2"/>
  <c r="K2702" i="2"/>
  <c r="K2156" i="2"/>
  <c r="K1322" i="2"/>
  <c r="K1248" i="2"/>
  <c r="K2403" i="2"/>
  <c r="K1901" i="2"/>
  <c r="K1209" i="2"/>
  <c r="K1524" i="2"/>
  <c r="K2550" i="2"/>
  <c r="K1981" i="2"/>
  <c r="K1106" i="2"/>
  <c r="K1503" i="2"/>
  <c r="K2717" i="2"/>
  <c r="K2364" i="2"/>
  <c r="K2078" i="2"/>
  <c r="K1703" i="2"/>
  <c r="K745" i="2"/>
  <c r="K2807" i="2"/>
  <c r="K2588" i="2"/>
  <c r="K2431" i="2"/>
  <c r="K2181" i="2"/>
  <c r="K1931" i="2"/>
  <c r="K1679" i="2"/>
  <c r="K1422" i="2"/>
  <c r="K1060" i="2"/>
  <c r="K323" i="2"/>
  <c r="K1560" i="2"/>
  <c r="K1271" i="2"/>
  <c r="K804" i="2"/>
  <c r="K1915" i="2"/>
  <c r="K1663" i="2"/>
  <c r="K1303" i="2"/>
  <c r="K850" i="2"/>
  <c r="K1955" i="2"/>
  <c r="K1704" i="2"/>
  <c r="K1449" i="2"/>
  <c r="K1102" i="2"/>
  <c r="K435" i="2"/>
  <c r="K2642" i="2"/>
  <c r="K2441" i="2"/>
  <c r="K2222" i="2"/>
  <c r="K2003" i="2"/>
  <c r="K1783" i="2"/>
  <c r="K1564" i="2"/>
  <c r="K1324" i="2"/>
  <c r="K1074" i="2"/>
  <c r="K803" i="2"/>
  <c r="K524" i="2"/>
  <c r="K154" i="2"/>
  <c r="K835" i="2"/>
  <c r="K412" i="2"/>
  <c r="K1225" i="2"/>
  <c r="K882" i="2"/>
  <c r="K493" i="2"/>
  <c r="K1276" i="2"/>
  <c r="K1110" i="2"/>
  <c r="K844" i="2"/>
  <c r="K429" i="2"/>
  <c r="K2450" i="2"/>
  <c r="K2258" i="2"/>
  <c r="K2066" i="2"/>
  <c r="K1874" i="2"/>
  <c r="K1618" i="2"/>
  <c r="K1418" i="2"/>
  <c r="K1199" i="2"/>
  <c r="K979" i="2"/>
  <c r="K683" i="2"/>
  <c r="K339" i="2"/>
  <c r="K46" i="2"/>
  <c r="K501" i="2"/>
  <c r="K225" i="2"/>
  <c r="K865" i="2"/>
  <c r="K636" i="2"/>
  <c r="K381" i="2"/>
  <c r="K89" i="2"/>
  <c r="K509" i="2"/>
  <c r="K136" i="2"/>
  <c r="K1293" i="2"/>
  <c r="K1101" i="2"/>
  <c r="K909" i="2"/>
  <c r="K717" i="2"/>
  <c r="K498" i="2"/>
  <c r="K278" i="2"/>
  <c r="K59" i="2"/>
  <c r="K219" i="2"/>
  <c r="K695" i="2"/>
  <c r="K375" i="2"/>
  <c r="K183" i="2"/>
  <c r="K2374" i="2"/>
  <c r="K2773" i="2"/>
  <c r="K2628" i="2"/>
  <c r="K2736" i="2"/>
  <c r="K818" i="2"/>
  <c r="K1713" i="2"/>
  <c r="K2166" i="2"/>
  <c r="K2580" i="2"/>
  <c r="K1958" i="2"/>
  <c r="K2777" i="2"/>
  <c r="K2124" i="2"/>
  <c r="K1780" i="2"/>
  <c r="K939" i="2"/>
  <c r="K2470" i="2"/>
  <c r="K2657" i="2"/>
  <c r="K2272" i="2"/>
  <c r="K2757" i="2"/>
  <c r="K2367" i="2"/>
  <c r="K1315" i="2"/>
  <c r="K1796" i="2"/>
  <c r="K424" i="2"/>
  <c r="K2433" i="2"/>
  <c r="K1943" i="2"/>
  <c r="K529" i="2"/>
  <c r="K2347" i="2"/>
  <c r="K1677" i="2"/>
  <c r="K2129" i="2"/>
  <c r="K2583" i="2"/>
  <c r="K2116" i="2"/>
  <c r="K1432" i="2"/>
  <c r="K1998" i="2"/>
  <c r="K2635" i="2"/>
  <c r="K2174" i="2"/>
  <c r="K1541" i="2"/>
  <c r="K2214" i="2"/>
  <c r="K2800" i="2"/>
  <c r="K2459" i="2"/>
  <c r="K2173" i="2"/>
  <c r="K1848" i="2"/>
  <c r="K1097" i="2"/>
  <c r="K674" i="2"/>
  <c r="K2734" i="2"/>
  <c r="K2515" i="2"/>
  <c r="K2264" i="2"/>
  <c r="K2014" i="2"/>
  <c r="K1763" i="2"/>
  <c r="K1596" i="2"/>
  <c r="K1326" i="2"/>
  <c r="K887" i="2"/>
  <c r="K1727" i="2"/>
  <c r="K1476" i="2"/>
  <c r="K1138" i="2"/>
  <c r="K528" i="2"/>
  <c r="K1831" i="2"/>
  <c r="K1580" i="2"/>
  <c r="K1169" i="2"/>
  <c r="K606" i="2"/>
  <c r="K1871" i="2"/>
  <c r="K1621" i="2"/>
  <c r="K1353" i="2"/>
  <c r="K946" i="2"/>
  <c r="K49" i="2"/>
  <c r="K2706" i="2"/>
  <c r="K2514" i="2"/>
  <c r="K2295" i="2"/>
  <c r="K2076" i="2"/>
  <c r="K1856" i="2"/>
  <c r="K1637" i="2"/>
  <c r="K1408" i="2"/>
  <c r="K1158" i="2"/>
  <c r="K900" i="2"/>
  <c r="K349" i="2"/>
  <c r="K932" i="2"/>
  <c r="K736" i="2"/>
  <c r="K218" i="2"/>
  <c r="K1142" i="2"/>
  <c r="K975" i="2"/>
  <c r="K660" i="2"/>
  <c r="K117" i="2"/>
  <c r="K1193" i="2"/>
  <c r="K942" i="2"/>
  <c r="K596" i="2"/>
  <c r="K43" i="2"/>
  <c r="K2322" i="2"/>
  <c r="K2130" i="2"/>
  <c r="K1938" i="2"/>
  <c r="K1810" i="2"/>
  <c r="K1682" i="2"/>
  <c r="K1490" i="2"/>
  <c r="K1272" i="2"/>
  <c r="K1052" i="2"/>
  <c r="K833" i="2"/>
  <c r="K600" i="2"/>
  <c r="K432" i="2"/>
  <c r="K144" i="2"/>
  <c r="K668" i="2"/>
  <c r="K418" i="2"/>
  <c r="K126" i="2"/>
  <c r="K792" i="2"/>
  <c r="K552" i="2"/>
  <c r="K284" i="2"/>
  <c r="K676" i="2"/>
  <c r="K331" i="2"/>
  <c r="K38" i="2"/>
  <c r="K1357" i="2"/>
  <c r="K1165" i="2"/>
  <c r="K1037" i="2"/>
  <c r="K845" i="2"/>
  <c r="K644" i="2"/>
  <c r="K425" i="2"/>
  <c r="K205" i="2"/>
  <c r="K365" i="2"/>
  <c r="K146" i="2"/>
  <c r="K631" i="2"/>
  <c r="K439" i="2"/>
  <c r="K119" i="2"/>
  <c r="K497" i="2"/>
  <c r="K1907" i="2"/>
  <c r="K1588" i="2"/>
  <c r="K2190" i="2"/>
  <c r="K2382" i="2"/>
  <c r="K2507" i="2"/>
  <c r="K2751" i="2"/>
  <c r="K2334" i="2"/>
  <c r="K2393" i="2"/>
  <c r="K2315" i="2"/>
  <c r="K2028" i="2"/>
  <c r="K1617" i="2"/>
  <c r="K1230" i="2"/>
  <c r="K2453" i="2"/>
  <c r="K2369" i="2"/>
  <c r="K2285" i="2"/>
  <c r="K2201" i="2"/>
  <c r="K2118" i="2"/>
  <c r="K2035" i="2"/>
  <c r="K1951" i="2"/>
  <c r="K1868" i="2"/>
  <c r="K1784" i="2"/>
  <c r="K1700" i="2"/>
  <c r="K1616" i="2"/>
  <c r="K1533" i="2"/>
  <c r="K1444" i="2"/>
  <c r="K1350" i="2"/>
  <c r="K1228" i="2"/>
  <c r="K1094" i="2"/>
  <c r="K936" i="2"/>
  <c r="K740" i="2"/>
  <c r="K419" i="2"/>
  <c r="K1749" i="2"/>
  <c r="K1665" i="2"/>
  <c r="K1581" i="2"/>
  <c r="K1497" i="2"/>
  <c r="K1404" i="2"/>
  <c r="K1305" i="2"/>
  <c r="K1170" i="2"/>
  <c r="K1033" i="2"/>
  <c r="K854" i="2"/>
  <c r="K611" i="2"/>
  <c r="K254" i="2"/>
  <c r="K1935" i="2"/>
  <c r="K1852" i="2"/>
  <c r="K1768" i="2"/>
  <c r="K1685" i="2"/>
  <c r="K1601" i="2"/>
  <c r="K1517" i="2"/>
  <c r="K1426" i="2"/>
  <c r="K1331" i="2"/>
  <c r="K1202" i="2"/>
  <c r="K1070" i="2"/>
  <c r="K899" i="2"/>
  <c r="K691" i="2"/>
  <c r="K348" i="2"/>
  <c r="K1976" i="2"/>
  <c r="K1892" i="2"/>
  <c r="K1808" i="2"/>
  <c r="K1725" i="2"/>
  <c r="K1641" i="2"/>
  <c r="K1558" i="2"/>
  <c r="K1474" i="2"/>
  <c r="K1378" i="2"/>
  <c r="K1268" i="2"/>
  <c r="K1134" i="2"/>
  <c r="K987" i="2"/>
  <c r="K800" i="2"/>
  <c r="K518" i="2"/>
  <c r="K147" i="2"/>
  <c r="K2786" i="2"/>
  <c r="K2722" i="2"/>
  <c r="K2658" i="2"/>
  <c r="K2594" i="2"/>
  <c r="K2530" i="2"/>
  <c r="K2460" i="2"/>
  <c r="K2387" i="2"/>
  <c r="K2313" i="2"/>
  <c r="K2240" i="2"/>
  <c r="K2167" i="2"/>
  <c r="K2094" i="2"/>
  <c r="K2021" i="2"/>
  <c r="K1948" i="2"/>
  <c r="K1875" i="2"/>
  <c r="K1801" i="2"/>
  <c r="K1728" i="2"/>
  <c r="K1655" i="2"/>
  <c r="K1582" i="2"/>
  <c r="K1509" i="2"/>
  <c r="K1430" i="2"/>
  <c r="K1346" i="2"/>
  <c r="K1262" i="2"/>
  <c r="K1178" i="2"/>
  <c r="K1095" i="2"/>
  <c r="K1011" i="2"/>
  <c r="K926" i="2"/>
  <c r="K827" i="2"/>
  <c r="K727" i="2"/>
  <c r="K566" i="2"/>
  <c r="K398" i="2"/>
  <c r="K203" i="2"/>
  <c r="K1039" i="2"/>
  <c r="K955" i="2"/>
  <c r="K859" i="2"/>
  <c r="K762" i="2"/>
  <c r="K621" i="2"/>
  <c r="K454" i="2"/>
  <c r="K267" i="2"/>
  <c r="K72" i="2"/>
  <c r="K1247" i="2"/>
  <c r="K1163" i="2"/>
  <c r="K1079" i="2"/>
  <c r="K995" i="2"/>
  <c r="K907" i="2"/>
  <c r="K809" i="2"/>
  <c r="K702" i="2"/>
  <c r="K536" i="2"/>
  <c r="K362" i="2"/>
  <c r="K166" i="2"/>
  <c r="K1297" i="2"/>
  <c r="K1214" i="2"/>
  <c r="K1130" i="2"/>
  <c r="K1047" i="2"/>
  <c r="K963" i="2"/>
  <c r="K868" i="2"/>
  <c r="K771" i="2"/>
  <c r="K638" i="2"/>
  <c r="K472" i="2"/>
  <c r="K286" i="2"/>
  <c r="K92" i="2"/>
  <c r="K2466" i="2"/>
  <c r="K2402" i="2"/>
  <c r="K2338" i="2"/>
  <c r="K2274" i="2"/>
  <c r="K2210" i="2"/>
  <c r="K2146" i="2"/>
  <c r="K2082" i="2"/>
  <c r="K2018" i="2"/>
  <c r="K1954" i="2"/>
  <c r="K1890" i="2"/>
  <c r="K1826" i="2"/>
  <c r="K1762" i="2"/>
  <c r="K1698" i="2"/>
  <c r="K1634" i="2"/>
  <c r="K1570" i="2"/>
  <c r="K1506" i="2"/>
  <c r="K1436" i="2"/>
  <c r="K1363" i="2"/>
  <c r="K1290" i="2"/>
  <c r="K1217" i="2"/>
  <c r="K1144" i="2"/>
  <c r="K1071" i="2"/>
  <c r="K998" i="2"/>
  <c r="K924" i="2"/>
  <c r="K851" i="2"/>
  <c r="K778" i="2"/>
  <c r="K704" i="2"/>
  <c r="K620" i="2"/>
  <c r="K537" i="2"/>
  <c r="K453" i="2"/>
  <c r="K363" i="2"/>
  <c r="K266" i="2"/>
  <c r="K168" i="2"/>
  <c r="K70" i="2"/>
  <c r="K689" i="2"/>
  <c r="K605" i="2"/>
  <c r="K522" i="2"/>
  <c r="K438" i="2"/>
  <c r="K346" i="2"/>
  <c r="K249" i="2"/>
  <c r="K152" i="2"/>
  <c r="K53" i="2"/>
  <c r="K883" i="2"/>
  <c r="K810" i="2"/>
  <c r="K737" i="2"/>
  <c r="K657" i="2"/>
  <c r="K573" i="2"/>
  <c r="K490" i="2"/>
  <c r="K405" i="2"/>
  <c r="K308" i="2"/>
  <c r="K211" i="2"/>
  <c r="K113" i="2"/>
  <c r="K697" i="2"/>
  <c r="K613" i="2"/>
  <c r="K530" i="2"/>
  <c r="K446" i="2"/>
  <c r="K355" i="2"/>
  <c r="K258" i="2"/>
  <c r="K161" i="2"/>
  <c r="K62" i="2"/>
  <c r="K1437" i="2"/>
  <c r="K1373" i="2"/>
  <c r="K1309" i="2"/>
  <c r="K1245" i="2"/>
  <c r="K1181" i="2"/>
  <c r="K1117" i="2"/>
  <c r="K1053" i="2"/>
  <c r="K989" i="2"/>
  <c r="K925" i="2"/>
  <c r="K861" i="2"/>
  <c r="K797" i="2"/>
  <c r="K733" i="2"/>
  <c r="K662" i="2"/>
  <c r="K589" i="2"/>
  <c r="K516" i="2"/>
  <c r="K443" i="2"/>
  <c r="K370" i="2"/>
  <c r="K297" i="2"/>
  <c r="K224" i="2"/>
  <c r="K150" i="2"/>
  <c r="K77" i="2"/>
  <c r="K384" i="2"/>
  <c r="K310" i="2"/>
  <c r="K237" i="2"/>
  <c r="K164" i="2"/>
  <c r="K91" i="2"/>
  <c r="K711" i="2"/>
  <c r="K647" i="2"/>
  <c r="K583" i="2"/>
  <c r="K519" i="2"/>
  <c r="K455" i="2"/>
  <c r="K391" i="2"/>
  <c r="K327" i="2"/>
  <c r="K263" i="2"/>
  <c r="K199" i="2"/>
  <c r="K135" i="2"/>
  <c r="K71" i="2"/>
  <c r="K2585" i="2"/>
  <c r="K2638" i="2"/>
  <c r="K1651" i="2"/>
  <c r="K2607" i="2"/>
  <c r="K2605" i="2"/>
  <c r="K2284" i="2"/>
  <c r="K2684" i="2"/>
  <c r="K2454" i="2"/>
  <c r="K1889" i="2"/>
  <c r="K2793" i="2"/>
  <c r="K2568" i="2"/>
  <c r="K2320" i="2"/>
  <c r="K1388" i="2"/>
  <c r="K2678" i="2"/>
  <c r="K2446" i="2"/>
  <c r="K1988" i="2"/>
  <c r="K2784" i="2"/>
  <c r="K2564" i="2"/>
  <c r="K2309" i="2"/>
  <c r="K1340" i="2"/>
  <c r="K1823" i="2"/>
  <c r="K2720" i="2"/>
  <c r="K2398" i="2"/>
  <c r="K1790" i="2"/>
  <c r="K2501" i="2"/>
  <c r="K2799" i="2"/>
  <c r="K1216" i="2"/>
  <c r="K2060" i="2"/>
  <c r="K2392" i="2"/>
  <c r="K2243" i="2"/>
  <c r="K2147" i="2"/>
  <c r="K2052" i="2"/>
  <c r="K1947" i="2"/>
  <c r="K1813" i="2"/>
  <c r="K1660" i="2"/>
  <c r="K1493" i="2"/>
  <c r="K1296" i="2"/>
  <c r="K1023" i="2"/>
  <c r="K539" i="2"/>
  <c r="K2787" i="2"/>
  <c r="K2703" i="2"/>
  <c r="K2620" i="2"/>
  <c r="K2536" i="2"/>
  <c r="K2445" i="2"/>
  <c r="K2349" i="2"/>
  <c r="K2253" i="2"/>
  <c r="K2157" i="2"/>
  <c r="K2062" i="2"/>
  <c r="K1960" i="2"/>
  <c r="K1827" i="2"/>
  <c r="K1678" i="2"/>
  <c r="K1511" i="2"/>
  <c r="K1323" i="2"/>
  <c r="K1059" i="2"/>
  <c r="K633" i="2"/>
  <c r="K2796" i="2"/>
  <c r="K2712" i="2"/>
  <c r="K2629" i="2"/>
  <c r="K2545" i="2"/>
  <c r="K2455" i="2"/>
  <c r="K2360" i="2"/>
  <c r="K2263" i="2"/>
  <c r="K2168" i="2"/>
  <c r="K2072" i="2"/>
  <c r="K1974" i="2"/>
  <c r="K1843" i="2"/>
  <c r="K1697" i="2"/>
  <c r="K1531" i="2"/>
  <c r="K1347" i="2"/>
  <c r="K1091" i="2"/>
  <c r="K731" i="2"/>
  <c r="K2165" i="2"/>
  <c r="K1822" i="2"/>
  <c r="K1339" i="2"/>
  <c r="K486" i="2"/>
  <c r="K2760" i="2"/>
  <c r="K2677" i="2"/>
  <c r="K2593" i="2"/>
  <c r="K2510" i="2"/>
  <c r="K2415" i="2"/>
  <c r="K2319" i="2"/>
  <c r="K2224" i="2"/>
  <c r="K2127" i="2"/>
  <c r="K2032" i="2"/>
  <c r="K1918" i="2"/>
  <c r="K1785" i="2"/>
  <c r="K1625" i="2"/>
  <c r="K1456" i="2"/>
  <c r="K1242" i="2"/>
  <c r="K956" i="2"/>
  <c r="K354" i="2"/>
  <c r="K2033" i="2"/>
  <c r="K1607" i="2"/>
  <c r="K2822" i="2"/>
  <c r="K2728" i="2"/>
  <c r="K2645" i="2"/>
  <c r="K2561" i="2"/>
  <c r="K2472" i="2"/>
  <c r="K2376" i="2"/>
  <c r="K2281" i="2"/>
  <c r="K2187" i="2"/>
  <c r="K2091" i="2"/>
  <c r="K1996" i="2"/>
  <c r="K1867" i="2"/>
  <c r="K1729" i="2"/>
  <c r="K1561" i="2"/>
  <c r="K1383" i="2"/>
  <c r="K1139" i="2"/>
  <c r="K807" i="2"/>
  <c r="K2248" i="2"/>
  <c r="K1971" i="2"/>
  <c r="K1566" i="2"/>
  <c r="K914" i="2"/>
  <c r="K2811" i="2"/>
  <c r="K2727" i="2"/>
  <c r="K2644" i="2"/>
  <c r="K2559" i="2"/>
  <c r="K2471" i="2"/>
  <c r="K2375" i="2"/>
  <c r="K2280" i="2"/>
  <c r="K2184" i="2"/>
  <c r="K2089" i="2"/>
  <c r="K1995" i="2"/>
  <c r="K1864" i="2"/>
  <c r="K1724" i="2"/>
  <c r="K1557" i="2"/>
  <c r="K1376" i="2"/>
  <c r="K1132" i="2"/>
  <c r="K794" i="2"/>
  <c r="K715" i="2"/>
  <c r="K377" i="2"/>
  <c r="K2816" i="2"/>
  <c r="K2743" i="2"/>
  <c r="K2670" i="2"/>
  <c r="K2597" i="2"/>
  <c r="K2524" i="2"/>
  <c r="K2443" i="2"/>
  <c r="K2358" i="2"/>
  <c r="K2275" i="2"/>
  <c r="K2191" i="2"/>
  <c r="K2108" i="2"/>
  <c r="K2024" i="2"/>
  <c r="K1941" i="2"/>
  <c r="K1857" i="2"/>
  <c r="K1773" i="2"/>
  <c r="K1689" i="2"/>
  <c r="K1606" i="2"/>
  <c r="K1523" i="2"/>
  <c r="K1433" i="2"/>
  <c r="K1338" i="2"/>
  <c r="K1211" i="2"/>
  <c r="K1076" i="2"/>
  <c r="K912" i="2"/>
  <c r="K712" i="2"/>
  <c r="K372" i="2"/>
  <c r="K1739" i="2"/>
  <c r="K1654" i="2"/>
  <c r="K1571" i="2"/>
  <c r="K1487" i="2"/>
  <c r="K1393" i="2"/>
  <c r="K1289" i="2"/>
  <c r="K1155" i="2"/>
  <c r="K1012" i="2"/>
  <c r="K830" i="2"/>
  <c r="K569" i="2"/>
  <c r="K206" i="2"/>
  <c r="K1925" i="2"/>
  <c r="K1841" i="2"/>
  <c r="K1758" i="2"/>
  <c r="K1675" i="2"/>
  <c r="K1590" i="2"/>
  <c r="K1507" i="2"/>
  <c r="K1415" i="2"/>
  <c r="K1320" i="2"/>
  <c r="K1186" i="2"/>
  <c r="K1051" i="2"/>
  <c r="K875" i="2"/>
  <c r="K649" i="2"/>
  <c r="K299" i="2"/>
  <c r="K1965" i="2"/>
  <c r="K1881" i="2"/>
  <c r="K1798" i="2"/>
  <c r="K1715" i="2"/>
  <c r="K1631" i="2"/>
  <c r="K1548" i="2"/>
  <c r="K1462" i="2"/>
  <c r="K1366" i="2"/>
  <c r="K1250" i="2"/>
  <c r="K1118" i="2"/>
  <c r="K967" i="2"/>
  <c r="K776" i="2"/>
  <c r="K476" i="2"/>
  <c r="K98" i="2"/>
  <c r="K2778" i="2"/>
  <c r="K2714" i="2"/>
  <c r="K2650" i="2"/>
  <c r="K2586" i="2"/>
  <c r="K2522" i="2"/>
  <c r="K2451" i="2"/>
  <c r="K2377" i="2"/>
  <c r="K2304" i="2"/>
  <c r="K2231" i="2"/>
  <c r="K2158" i="2"/>
  <c r="K2085" i="2"/>
  <c r="K2012" i="2"/>
  <c r="K1939" i="2"/>
  <c r="K1865" i="2"/>
  <c r="K1792" i="2"/>
  <c r="K1719" i="2"/>
  <c r="K1646" i="2"/>
  <c r="K1573" i="2"/>
  <c r="K1500" i="2"/>
  <c r="K1419" i="2"/>
  <c r="K1335" i="2"/>
  <c r="K1251" i="2"/>
  <c r="K1168" i="2"/>
  <c r="K1084" i="2"/>
  <c r="K1001" i="2"/>
  <c r="K913" i="2"/>
  <c r="K816" i="2"/>
  <c r="K713" i="2"/>
  <c r="K546" i="2"/>
  <c r="K373" i="2"/>
  <c r="K179" i="2"/>
  <c r="K1028" i="2"/>
  <c r="K945" i="2"/>
  <c r="K848" i="2"/>
  <c r="K750" i="2"/>
  <c r="K601" i="2"/>
  <c r="K433" i="2"/>
  <c r="K243" i="2"/>
  <c r="K48" i="2"/>
  <c r="K1236" i="2"/>
  <c r="K1152" i="2"/>
  <c r="K1068" i="2"/>
  <c r="K985" i="2"/>
  <c r="K895" i="2"/>
  <c r="K798" i="2"/>
  <c r="K682" i="2"/>
  <c r="K514" i="2"/>
  <c r="K337" i="2"/>
  <c r="K142" i="2"/>
  <c r="K1287" i="2"/>
  <c r="K1203" i="2"/>
  <c r="K1120" i="2"/>
  <c r="K1036" i="2"/>
  <c r="K953" i="2"/>
  <c r="K857" i="2"/>
  <c r="K759" i="2"/>
  <c r="K618" i="2"/>
  <c r="K450" i="2"/>
  <c r="K262" i="2"/>
  <c r="K67" i="2"/>
  <c r="K2458" i="2"/>
  <c r="K2394" i="2"/>
  <c r="K2330" i="2"/>
  <c r="K2266" i="2"/>
  <c r="K2202" i="2"/>
  <c r="K2138" i="2"/>
  <c r="K2074" i="2"/>
  <c r="K2010" i="2"/>
  <c r="K1946" i="2"/>
  <c r="K1882" i="2"/>
  <c r="K1818" i="2"/>
  <c r="K1754" i="2"/>
  <c r="K1690" i="2"/>
  <c r="K1626" i="2"/>
  <c r="K1562" i="2"/>
  <c r="K1498" i="2"/>
  <c r="K1427" i="2"/>
  <c r="K1354" i="2"/>
  <c r="K1281" i="2"/>
  <c r="K1208" i="2"/>
  <c r="K1135" i="2"/>
  <c r="K1062" i="2"/>
  <c r="K988" i="2"/>
  <c r="K915" i="2"/>
  <c r="K842" i="2"/>
  <c r="K769" i="2"/>
  <c r="K693" i="2"/>
  <c r="K610" i="2"/>
  <c r="K526" i="2"/>
  <c r="K442" i="2"/>
  <c r="K350" i="2"/>
  <c r="K253" i="2"/>
  <c r="K156" i="2"/>
  <c r="K58" i="2"/>
  <c r="K678" i="2"/>
  <c r="K595" i="2"/>
  <c r="K512" i="2"/>
  <c r="K428" i="2"/>
  <c r="K334" i="2"/>
  <c r="K236" i="2"/>
  <c r="K139" i="2"/>
  <c r="K42" i="2"/>
  <c r="K874" i="2"/>
  <c r="K801" i="2"/>
  <c r="K728" i="2"/>
  <c r="K646" i="2"/>
  <c r="K563" i="2"/>
  <c r="K478" i="2"/>
  <c r="K394" i="2"/>
  <c r="K296" i="2"/>
  <c r="K198" i="2"/>
  <c r="K101" i="2"/>
  <c r="K686" i="2"/>
  <c r="K603" i="2"/>
  <c r="K520" i="2"/>
  <c r="K436" i="2"/>
  <c r="K344" i="2"/>
  <c r="K245" i="2"/>
  <c r="K148" i="2"/>
  <c r="K51" i="2"/>
  <c r="K1429" i="2"/>
  <c r="K1365" i="2"/>
  <c r="K1301" i="2"/>
  <c r="K1237" i="2"/>
  <c r="K1173" i="2"/>
  <c r="K1109" i="2"/>
  <c r="K1045" i="2"/>
  <c r="K981" i="2"/>
  <c r="K917" i="2"/>
  <c r="K853" i="2"/>
  <c r="K789" i="2"/>
  <c r="K725" i="2"/>
  <c r="K653" i="2"/>
  <c r="K580" i="2"/>
  <c r="K507" i="2"/>
  <c r="K434" i="2"/>
  <c r="K361" i="2"/>
  <c r="K288" i="2"/>
  <c r="K214" i="2"/>
  <c r="K141" i="2"/>
  <c r="K68" i="2"/>
  <c r="K374" i="2"/>
  <c r="K301" i="2"/>
  <c r="K228" i="2"/>
  <c r="K155" i="2"/>
  <c r="K82" i="2"/>
  <c r="K703" i="2"/>
  <c r="K639" i="2"/>
  <c r="K575" i="2"/>
  <c r="K511" i="2"/>
  <c r="K447" i="2"/>
  <c r="K383" i="2"/>
  <c r="K319" i="2"/>
  <c r="K255" i="2"/>
  <c r="K191" i="2"/>
  <c r="K127" i="2"/>
  <c r="K63" i="2"/>
  <c r="K2599" i="2"/>
  <c r="K2229" i="2"/>
  <c r="K1927" i="2"/>
  <c r="K1467" i="2"/>
  <c r="K413" i="2"/>
  <c r="K2608" i="2"/>
  <c r="K2335" i="2"/>
  <c r="K1942" i="2"/>
  <c r="K1488" i="2"/>
  <c r="K508" i="2"/>
  <c r="K1179" i="2"/>
  <c r="K2656" i="2"/>
  <c r="K2391" i="2"/>
  <c r="K2104" i="2"/>
  <c r="K1751" i="2"/>
  <c r="K862" i="2"/>
  <c r="K1434" i="2"/>
  <c r="K2540" i="2"/>
  <c r="K2163" i="2"/>
  <c r="K1687" i="2"/>
  <c r="K1073" i="2"/>
  <c r="K1887" i="2"/>
  <c r="K2790" i="2"/>
  <c r="K2539" i="2"/>
  <c r="K2161" i="2"/>
  <c r="K1681" i="2"/>
  <c r="K1065" i="2"/>
  <c r="K280" i="2"/>
  <c r="K2652" i="2"/>
  <c r="K2421" i="2"/>
  <c r="K2254" i="2"/>
  <c r="K2087" i="2"/>
  <c r="K1836" i="2"/>
  <c r="K1585" i="2"/>
  <c r="K1312" i="2"/>
  <c r="K1041" i="2"/>
  <c r="K275" i="2"/>
  <c r="K1550" i="2"/>
  <c r="K1255" i="2"/>
  <c r="K780" i="2"/>
  <c r="K1904" i="2"/>
  <c r="K1736" i="2"/>
  <c r="K1486" i="2"/>
  <c r="K1010" i="2"/>
  <c r="K202" i="2"/>
  <c r="K1694" i="2"/>
  <c r="K1342" i="2"/>
  <c r="K922" i="2"/>
  <c r="K2826" i="2"/>
  <c r="K2698" i="2"/>
  <c r="K2570" i="2"/>
  <c r="K2359" i="2"/>
  <c r="K2140" i="2"/>
  <c r="K1920" i="2"/>
  <c r="K1774" i="2"/>
  <c r="K1555" i="2"/>
  <c r="K1314" i="2"/>
  <c r="K1064" i="2"/>
  <c r="K791" i="2"/>
  <c r="K325" i="2"/>
  <c r="K921" i="2"/>
  <c r="K558" i="2"/>
  <c r="K1298" i="2"/>
  <c r="K1215" i="2"/>
  <c r="K964" i="2"/>
  <c r="K640" i="2"/>
  <c r="K93" i="2"/>
  <c r="K1183" i="2"/>
  <c r="K1015" i="2"/>
  <c r="K832" i="2"/>
  <c r="K409" i="2"/>
  <c r="K2442" i="2"/>
  <c r="K2314" i="2"/>
  <c r="K2186" i="2"/>
  <c r="K2122" i="2"/>
  <c r="K1994" i="2"/>
  <c r="K1930" i="2"/>
  <c r="K1866" i="2"/>
  <c r="K1802" i="2"/>
  <c r="K1610" i="2"/>
  <c r="K1546" i="2"/>
  <c r="K1482" i="2"/>
  <c r="K1409" i="2"/>
  <c r="K1336" i="2"/>
  <c r="K1263" i="2"/>
  <c r="K1190" i="2"/>
  <c r="K1116" i="2"/>
  <c r="K1043" i="2"/>
  <c r="K970" i="2"/>
  <c r="K897" i="2"/>
  <c r="K751" i="2"/>
  <c r="K673" i="2"/>
  <c r="K588" i="2"/>
  <c r="K505" i="2"/>
  <c r="K421" i="2"/>
  <c r="K326" i="2"/>
  <c r="K229" i="2"/>
  <c r="K131" i="2"/>
  <c r="K738" i="2"/>
  <c r="K658" i="2"/>
  <c r="K574" i="2"/>
  <c r="K491" i="2"/>
  <c r="K408" i="2"/>
  <c r="K309" i="2"/>
  <c r="K212" i="2"/>
  <c r="K115" i="2"/>
  <c r="K929" i="2"/>
  <c r="K856" i="2"/>
  <c r="K783" i="2"/>
  <c r="K709" i="2"/>
  <c r="K625" i="2"/>
  <c r="K541" i="2"/>
  <c r="K458" i="2"/>
  <c r="K369" i="2"/>
  <c r="K272" i="2"/>
  <c r="K174" i="2"/>
  <c r="K76" i="2"/>
  <c r="K666" i="2"/>
  <c r="K582" i="2"/>
  <c r="K499" i="2"/>
  <c r="K414" i="2"/>
  <c r="K318" i="2"/>
  <c r="K221" i="2"/>
  <c r="K124" i="2"/>
  <c r="K1477" i="2"/>
  <c r="K1413" i="2"/>
  <c r="K1349" i="2"/>
  <c r="K1285" i="2"/>
  <c r="K1221" i="2"/>
  <c r="K1157" i="2"/>
  <c r="K1093" i="2"/>
  <c r="K1029" i="2"/>
  <c r="K965" i="2"/>
  <c r="K901" i="2"/>
  <c r="K837" i="2"/>
  <c r="K773" i="2"/>
  <c r="K708" i="2"/>
  <c r="K635" i="2"/>
  <c r="K562" i="2"/>
  <c r="K489" i="2"/>
  <c r="K416" i="2"/>
  <c r="K342" i="2"/>
  <c r="K269" i="2"/>
  <c r="K196" i="2"/>
  <c r="K123" i="2"/>
  <c r="K50" i="2"/>
  <c r="K356" i="2"/>
  <c r="K283" i="2"/>
  <c r="K210" i="2"/>
  <c r="K137" i="2"/>
  <c r="K64" i="2"/>
  <c r="K687" i="2"/>
  <c r="K623" i="2"/>
  <c r="K559" i="2"/>
  <c r="K495" i="2"/>
  <c r="K431" i="2"/>
  <c r="K367" i="2"/>
  <c r="K239" i="2"/>
  <c r="K175" i="2"/>
  <c r="K47" i="2"/>
  <c r="K2155" i="2"/>
  <c r="K2339" i="2"/>
  <c r="K2804" i="2"/>
  <c r="K2742" i="2"/>
  <c r="K2489" i="2"/>
  <c r="K2824" i="2"/>
  <c r="K2600" i="2"/>
  <c r="K2321" i="2"/>
  <c r="K1412" i="2"/>
  <c r="K2710" i="2"/>
  <c r="K2481" i="2"/>
  <c r="K2095" i="2"/>
  <c r="K2815" i="2"/>
  <c r="K2595" i="2"/>
  <c r="K2351" i="2"/>
  <c r="K1547" i="2"/>
  <c r="K2701" i="2"/>
  <c r="K2476" i="2"/>
  <c r="K2071" i="2"/>
  <c r="K2809" i="2"/>
  <c r="K2611" i="2"/>
  <c r="K2553" i="2"/>
  <c r="K2287" i="2"/>
  <c r="K1249" i="2"/>
  <c r="K1046" i="2"/>
  <c r="K2215" i="2"/>
  <c r="K2726" i="2"/>
  <c r="K2668" i="2"/>
  <c r="K2302" i="2"/>
  <c r="K2207" i="2"/>
  <c r="K2111" i="2"/>
  <c r="K2016" i="2"/>
  <c r="K1896" i="2"/>
  <c r="K1761" i="2"/>
  <c r="K1597" i="2"/>
  <c r="K1423" i="2"/>
  <c r="K1196" i="2"/>
  <c r="K890" i="2"/>
  <c r="K171" i="2"/>
  <c r="K2756" i="2"/>
  <c r="K2672" i="2"/>
  <c r="K2589" i="2"/>
  <c r="K2503" i="2"/>
  <c r="K2408" i="2"/>
  <c r="K2312" i="2"/>
  <c r="K2217" i="2"/>
  <c r="K2123" i="2"/>
  <c r="K2027" i="2"/>
  <c r="K1910" i="2"/>
  <c r="K1776" i="2"/>
  <c r="K1615" i="2"/>
  <c r="K1443" i="2"/>
  <c r="K1227" i="2"/>
  <c r="K935" i="2"/>
  <c r="K281" i="2"/>
  <c r="K2765" i="2"/>
  <c r="K2681" i="2"/>
  <c r="K2598" i="2"/>
  <c r="K2513" i="2"/>
  <c r="K2419" i="2"/>
  <c r="K2324" i="2"/>
  <c r="K2228" i="2"/>
  <c r="K2133" i="2"/>
  <c r="K2037" i="2"/>
  <c r="K1926" i="2"/>
  <c r="K1791" i="2"/>
  <c r="K1635" i="2"/>
  <c r="K1466" i="2"/>
  <c r="K1258" i="2"/>
  <c r="K972" i="2"/>
  <c r="K403" i="2"/>
  <c r="K2059" i="2"/>
  <c r="K1649" i="2"/>
  <c r="K1081" i="2"/>
  <c r="K2813" i="2"/>
  <c r="K2729" i="2"/>
  <c r="K2646" i="2"/>
  <c r="K2563" i="2"/>
  <c r="K2475" i="2"/>
  <c r="K2379" i="2"/>
  <c r="K2283" i="2"/>
  <c r="K2188" i="2"/>
  <c r="K2092" i="2"/>
  <c r="K1997" i="2"/>
  <c r="K1869" i="2"/>
  <c r="K1731" i="2"/>
  <c r="K1563" i="2"/>
  <c r="K1384" i="2"/>
  <c r="K1143" i="2"/>
  <c r="K812" i="2"/>
  <c r="K2225" i="2"/>
  <c r="K1905" i="2"/>
  <c r="K1362" i="2"/>
  <c r="K2781" i="2"/>
  <c r="K2696" i="2"/>
  <c r="K2613" i="2"/>
  <c r="K2529" i="2"/>
  <c r="K2437" i="2"/>
  <c r="K2342" i="2"/>
  <c r="K2246" i="2"/>
  <c r="K2151" i="2"/>
  <c r="K2054" i="2"/>
  <c r="K1950" i="2"/>
  <c r="K1816" i="2"/>
  <c r="K1667" i="2"/>
  <c r="K1499" i="2"/>
  <c r="K1306" i="2"/>
  <c r="K1035" i="2"/>
  <c r="K570" i="2"/>
  <c r="K2142" i="2"/>
  <c r="K1837" i="2"/>
  <c r="K1386" i="2"/>
  <c r="K232" i="2"/>
  <c r="K2779" i="2"/>
  <c r="K2695" i="2"/>
  <c r="K2612" i="2"/>
  <c r="K2528" i="2"/>
  <c r="K2436" i="2"/>
  <c r="K2340" i="2"/>
  <c r="K2245" i="2"/>
  <c r="K2148" i="2"/>
  <c r="K2053" i="2"/>
  <c r="K1949" i="2"/>
  <c r="K1814" i="2"/>
  <c r="K1661" i="2"/>
  <c r="K1494" i="2"/>
  <c r="K1300" i="2"/>
  <c r="K1024" i="2"/>
  <c r="K549" i="2"/>
  <c r="K590" i="2"/>
  <c r="K230" i="2"/>
  <c r="K2789" i="2"/>
  <c r="K2716" i="2"/>
  <c r="K2643" i="2"/>
  <c r="K2569" i="2"/>
  <c r="K2494" i="2"/>
  <c r="K2411" i="2"/>
  <c r="K2327" i="2"/>
  <c r="K2244" i="2"/>
  <c r="K2160" i="2"/>
  <c r="K2077" i="2"/>
  <c r="K1992" i="2"/>
  <c r="K1909" i="2"/>
  <c r="K1825" i="2"/>
  <c r="K1742" i="2"/>
  <c r="K1659" i="2"/>
  <c r="K1575" i="2"/>
  <c r="K1492" i="2"/>
  <c r="K1396" i="2"/>
  <c r="K1295" i="2"/>
  <c r="K1160" i="2"/>
  <c r="K1020" i="2"/>
  <c r="K839" i="2"/>
  <c r="K586" i="2"/>
  <c r="K226" i="2"/>
  <c r="K1707" i="2"/>
  <c r="K1623" i="2"/>
  <c r="K1540" i="2"/>
  <c r="K1452" i="2"/>
  <c r="K1358" i="2"/>
  <c r="K1239" i="2"/>
  <c r="K1104" i="2"/>
  <c r="K950" i="2"/>
  <c r="K756" i="2"/>
  <c r="K444" i="2"/>
  <c r="K60" i="2"/>
  <c r="K1894" i="2"/>
  <c r="K1809" i="2"/>
  <c r="K1726" i="2"/>
  <c r="K1643" i="2"/>
  <c r="K1559" i="2"/>
  <c r="K1475" i="2"/>
  <c r="K1379" i="2"/>
  <c r="K1270" i="2"/>
  <c r="K1136" i="2"/>
  <c r="K990" i="2"/>
  <c r="K802" i="2"/>
  <c r="K523" i="2"/>
  <c r="K153" i="2"/>
  <c r="K1934" i="2"/>
  <c r="K1851" i="2"/>
  <c r="K1767" i="2"/>
  <c r="K1684" i="2"/>
  <c r="K1599" i="2"/>
  <c r="K1516" i="2"/>
  <c r="K1425" i="2"/>
  <c r="K1330" i="2"/>
  <c r="K1201" i="2"/>
  <c r="K1066" i="2"/>
  <c r="K898" i="2"/>
  <c r="K685" i="2"/>
  <c r="K341" i="2"/>
  <c r="K2818" i="2"/>
  <c r="K2754" i="2"/>
  <c r="K2690" i="2"/>
  <c r="K2626" i="2"/>
  <c r="K2562" i="2"/>
  <c r="K2496" i="2"/>
  <c r="K2423" i="2"/>
  <c r="K2350" i="2"/>
  <c r="K2277" i="2"/>
  <c r="K2204" i="2"/>
  <c r="K2131" i="2"/>
  <c r="K2057" i="2"/>
  <c r="K1984" i="2"/>
  <c r="K1911" i="2"/>
  <c r="K1838" i="2"/>
  <c r="K1765" i="2"/>
  <c r="K1692" i="2"/>
  <c r="K1619" i="2"/>
  <c r="K1545" i="2"/>
  <c r="K1471" i="2"/>
  <c r="K1387" i="2"/>
  <c r="K1304" i="2"/>
  <c r="K1220" i="2"/>
  <c r="K1137" i="2"/>
  <c r="K1054" i="2"/>
  <c r="K969" i="2"/>
  <c r="K876" i="2"/>
  <c r="K779" i="2"/>
  <c r="K650" i="2"/>
  <c r="K483" i="2"/>
  <c r="K300" i="2"/>
  <c r="K106" i="2"/>
  <c r="K996" i="2"/>
  <c r="K908" i="2"/>
  <c r="K811" i="2"/>
  <c r="K705" i="2"/>
  <c r="K538" i="2"/>
  <c r="K364" i="2"/>
  <c r="K170" i="2"/>
  <c r="K1288" i="2"/>
  <c r="K1204" i="2"/>
  <c r="K1121" i="2"/>
  <c r="K1038" i="2"/>
  <c r="K954" i="2"/>
  <c r="K858" i="2"/>
  <c r="K761" i="2"/>
  <c r="K619" i="2"/>
  <c r="K451" i="2"/>
  <c r="K264" i="2"/>
  <c r="K69" i="2"/>
  <c r="K1256" i="2"/>
  <c r="K1172" i="2"/>
  <c r="K1088" i="2"/>
  <c r="K1004" i="2"/>
  <c r="K918" i="2"/>
  <c r="K820" i="2"/>
  <c r="K718" i="2"/>
  <c r="K555" i="2"/>
  <c r="K385" i="2"/>
  <c r="K189" i="2"/>
  <c r="K2498" i="2"/>
  <c r="K2434" i="2"/>
  <c r="K2370" i="2"/>
  <c r="K2306" i="2"/>
  <c r="K2242" i="2"/>
  <c r="K2178" i="2"/>
  <c r="K2114" i="2"/>
  <c r="K2050" i="2"/>
  <c r="K1986" i="2"/>
  <c r="K1922" i="2"/>
  <c r="K1858" i="2"/>
  <c r="K1794" i="2"/>
  <c r="K1730" i="2"/>
  <c r="K1666" i="2"/>
  <c r="K1602" i="2"/>
  <c r="K1538" i="2"/>
  <c r="K1473" i="2"/>
  <c r="K1400" i="2"/>
  <c r="K1327" i="2"/>
  <c r="K1254" i="2"/>
  <c r="K1180" i="2"/>
  <c r="K1107" i="2"/>
  <c r="K1034" i="2"/>
  <c r="K961" i="2"/>
  <c r="K888" i="2"/>
  <c r="K815" i="2"/>
  <c r="K742" i="2"/>
  <c r="K661" i="2"/>
  <c r="K578" i="2"/>
  <c r="K494" i="2"/>
  <c r="K411" i="2"/>
  <c r="K314" i="2"/>
  <c r="K217" i="2"/>
  <c r="K120" i="2"/>
  <c r="K729" i="2"/>
  <c r="K648" i="2"/>
  <c r="K564" i="2"/>
  <c r="K481" i="2"/>
  <c r="K395" i="2"/>
  <c r="K298" i="2"/>
  <c r="K200" i="2"/>
  <c r="K102" i="2"/>
  <c r="K920" i="2"/>
  <c r="K847" i="2"/>
  <c r="K774" i="2"/>
  <c r="K698" i="2"/>
  <c r="K614" i="2"/>
  <c r="K531" i="2"/>
  <c r="K448" i="2"/>
  <c r="K357" i="2"/>
  <c r="K259" i="2"/>
  <c r="K162" i="2"/>
  <c r="K65" i="2"/>
  <c r="K656" i="2"/>
  <c r="K572" i="2"/>
  <c r="K488" i="2"/>
  <c r="K404" i="2"/>
  <c r="K307" i="2"/>
  <c r="K209" i="2"/>
  <c r="K112" i="2"/>
  <c r="K1469" i="2"/>
  <c r="K1405" i="2"/>
  <c r="K1341" i="2"/>
  <c r="K1277" i="2"/>
  <c r="K1213" i="2"/>
  <c r="K1149" i="2"/>
  <c r="K1085" i="2"/>
  <c r="K1021" i="2"/>
  <c r="K957" i="2"/>
  <c r="K893" i="2"/>
  <c r="K829" i="2"/>
  <c r="K765" i="2"/>
  <c r="K699" i="2"/>
  <c r="K626" i="2"/>
  <c r="K553" i="2"/>
  <c r="K480" i="2"/>
  <c r="K406" i="2"/>
  <c r="K333" i="2"/>
  <c r="K260" i="2"/>
  <c r="K187" i="2"/>
  <c r="K114" i="2"/>
  <c r="K41" i="2"/>
  <c r="K347" i="2"/>
  <c r="K274" i="2"/>
  <c r="K201" i="2"/>
  <c r="K128" i="2"/>
  <c r="K54" i="2"/>
  <c r="K679" i="2"/>
  <c r="K615" i="2"/>
  <c r="K551" i="2"/>
  <c r="K487" i="2"/>
  <c r="K423" i="2"/>
  <c r="K359" i="2"/>
  <c r="K295" i="2"/>
  <c r="K231" i="2"/>
  <c r="K167" i="2"/>
  <c r="K103" i="2"/>
  <c r="K39" i="2"/>
  <c r="K2683" i="2"/>
  <c r="K2420" i="2"/>
  <c r="K2134" i="2"/>
  <c r="K1793" i="2"/>
  <c r="K1259" i="2"/>
  <c r="K2775" i="2"/>
  <c r="K2430" i="2"/>
  <c r="K2049" i="2"/>
  <c r="K1807" i="2"/>
  <c r="K1291" i="2"/>
  <c r="K2093" i="2"/>
  <c r="K2823" i="2"/>
  <c r="K2573" i="2"/>
  <c r="K2486" i="2"/>
  <c r="K2199" i="2"/>
  <c r="K1886" i="2"/>
  <c r="K1407" i="2"/>
  <c r="K1176" i="2"/>
  <c r="K1953" i="2"/>
  <c r="K2708" i="2"/>
  <c r="K2448" i="2"/>
  <c r="K2257" i="2"/>
  <c r="K1968" i="2"/>
  <c r="K1334" i="2"/>
  <c r="K2177" i="2"/>
  <c r="K706" i="2"/>
  <c r="K2622" i="2"/>
  <c r="K2256" i="2"/>
  <c r="K1832" i="2"/>
  <c r="K1329" i="2"/>
  <c r="K632" i="2"/>
  <c r="K2725" i="2"/>
  <c r="K2504" i="2"/>
  <c r="K2171" i="2"/>
  <c r="K1919" i="2"/>
  <c r="K1669" i="2"/>
  <c r="K1410" i="2"/>
  <c r="K863" i="2"/>
  <c r="K1717" i="2"/>
  <c r="K1465" i="2"/>
  <c r="K1122" i="2"/>
  <c r="K108" i="2"/>
  <c r="K1653" i="2"/>
  <c r="K1286" i="2"/>
  <c r="K826" i="2"/>
  <c r="K1944" i="2"/>
  <c r="K1777" i="2"/>
  <c r="K1526" i="2"/>
  <c r="K1218" i="2"/>
  <c r="K724" i="2"/>
  <c r="K2762" i="2"/>
  <c r="K2505" i="2"/>
  <c r="K2286" i="2"/>
  <c r="K2067" i="2"/>
  <c r="K1847" i="2"/>
  <c r="K1628" i="2"/>
  <c r="K1398" i="2"/>
  <c r="K1147" i="2"/>
  <c r="K889" i="2"/>
  <c r="K670" i="2"/>
  <c r="K130" i="2"/>
  <c r="K823" i="2"/>
  <c r="K194" i="2"/>
  <c r="K1048" i="2"/>
  <c r="K289" i="2"/>
  <c r="K576" i="2"/>
  <c r="K1674" i="2"/>
  <c r="K303" i="2"/>
  <c r="K1671" i="2"/>
  <c r="K2238" i="2"/>
  <c r="K2774" i="2"/>
  <c r="K2715" i="2"/>
  <c r="K2457" i="2"/>
  <c r="K2795" i="2"/>
  <c r="K2574" i="2"/>
  <c r="K2273" i="2"/>
  <c r="K1182" i="2"/>
  <c r="K2680" i="2"/>
  <c r="K2452" i="2"/>
  <c r="K1999" i="2"/>
  <c r="K2788" i="2"/>
  <c r="K2565" i="2"/>
  <c r="K2310" i="2"/>
  <c r="K1364" i="2"/>
  <c r="K2673" i="2"/>
  <c r="K2440" i="2"/>
  <c r="K1973" i="2"/>
  <c r="K2669" i="2"/>
  <c r="K2500" i="2"/>
  <c r="K2523" i="2"/>
  <c r="K2227" i="2"/>
  <c r="K962" i="2"/>
  <c r="K2721" i="2"/>
  <c r="K2023" i="2"/>
  <c r="K2641" i="2"/>
  <c r="K2584" i="2"/>
  <c r="K2291" i="2"/>
  <c r="K2196" i="2"/>
  <c r="K2100" i="2"/>
  <c r="K2005" i="2"/>
  <c r="K1879" i="2"/>
  <c r="K1743" i="2"/>
  <c r="K1576" i="2"/>
  <c r="K1399" i="2"/>
  <c r="K1164" i="2"/>
  <c r="K841" i="2"/>
  <c r="K2829" i="2"/>
  <c r="K2745" i="2"/>
  <c r="K2662" i="2"/>
  <c r="K2577" i="2"/>
  <c r="K2492" i="2"/>
  <c r="K2397" i="2"/>
  <c r="K2301" i="2"/>
  <c r="K2206" i="2"/>
  <c r="K2110" i="2"/>
  <c r="K2015" i="2"/>
  <c r="K1895" i="2"/>
  <c r="K1760" i="2"/>
  <c r="K1595" i="2"/>
  <c r="K1420" i="2"/>
  <c r="K1192" i="2"/>
  <c r="K886" i="2"/>
  <c r="K158" i="2"/>
  <c r="K2755" i="2"/>
  <c r="K2671" i="2"/>
  <c r="K2587" i="2"/>
  <c r="K2502" i="2"/>
  <c r="K2407" i="2"/>
  <c r="K2311" i="2"/>
  <c r="K2216" i="2"/>
  <c r="K2120" i="2"/>
  <c r="K2025" i="2"/>
  <c r="K1908" i="2"/>
  <c r="K1775" i="2"/>
  <c r="K1614" i="2"/>
  <c r="K1442" i="2"/>
  <c r="K1223" i="2"/>
  <c r="K928" i="2"/>
  <c r="K268" i="2"/>
  <c r="K2022" i="2"/>
  <c r="K1587" i="2"/>
  <c r="K960" i="2"/>
  <c r="K2803" i="2"/>
  <c r="K2719" i="2"/>
  <c r="K2636" i="2"/>
  <c r="K2552" i="2"/>
  <c r="K2462" i="2"/>
  <c r="K2366" i="2"/>
  <c r="K2271" i="2"/>
  <c r="K2175" i="2"/>
  <c r="K2080" i="2"/>
  <c r="K1983" i="2"/>
  <c r="K1853" i="2"/>
  <c r="K1709" i="2"/>
  <c r="K1542" i="2"/>
  <c r="K1360" i="2"/>
  <c r="K1108" i="2"/>
  <c r="K763" i="2"/>
  <c r="K2189" i="2"/>
  <c r="K1854" i="2"/>
  <c r="K1280" i="2"/>
  <c r="K2769" i="2"/>
  <c r="K2686" i="2"/>
  <c r="K2603" i="2"/>
  <c r="K2519" i="2"/>
  <c r="K2425" i="2"/>
  <c r="K2329" i="2"/>
  <c r="K2235" i="2"/>
  <c r="K2137" i="2"/>
  <c r="K2043" i="2"/>
  <c r="K1933" i="2"/>
  <c r="K1800" i="2"/>
  <c r="K1645" i="2"/>
  <c r="K1478" i="2"/>
  <c r="K1274" i="2"/>
  <c r="K993" i="2"/>
  <c r="K456" i="2"/>
  <c r="K2105" i="2"/>
  <c r="K1787" i="2"/>
  <c r="K1313" i="2"/>
  <c r="K2832" i="2"/>
  <c r="L2832" i="2"/>
  <c r="L2831" i="2" s="1"/>
  <c r="L2830" i="2" s="1"/>
  <c r="K2768" i="2"/>
  <c r="K2685" i="2"/>
  <c r="K2601" i="2"/>
  <c r="K2518" i="2"/>
  <c r="K2424" i="2"/>
  <c r="K2328" i="2"/>
  <c r="K2232" i="2"/>
  <c r="K2136" i="2"/>
  <c r="K2041" i="2"/>
  <c r="K1932" i="2"/>
  <c r="K1797" i="2"/>
  <c r="K1640" i="2"/>
  <c r="K1472" i="2"/>
  <c r="K1265" i="2"/>
  <c r="K983" i="2"/>
  <c r="K445" i="2"/>
  <c r="K548" i="2"/>
  <c r="K181" i="2"/>
  <c r="K2780" i="2"/>
  <c r="K2707" i="2"/>
  <c r="K2633" i="2"/>
  <c r="K2560" i="2"/>
  <c r="K2484" i="2"/>
  <c r="K2400" i="2"/>
  <c r="K2317" i="2"/>
  <c r="K2233" i="2"/>
  <c r="K2150" i="2"/>
  <c r="K2065" i="2"/>
  <c r="K1982" i="2"/>
  <c r="K1899" i="2"/>
  <c r="K1815" i="2"/>
  <c r="K1732" i="2"/>
  <c r="K1648" i="2"/>
  <c r="K1565" i="2"/>
  <c r="K1480" i="2"/>
  <c r="K1385" i="2"/>
  <c r="K1279" i="2"/>
  <c r="K1145" i="2"/>
  <c r="K1000" i="2"/>
  <c r="K814" i="2"/>
  <c r="K545" i="2"/>
  <c r="K177" i="2"/>
  <c r="K1696" i="2"/>
  <c r="K1613" i="2"/>
  <c r="K1529" i="2"/>
  <c r="K1441" i="2"/>
  <c r="K1344" i="2"/>
  <c r="K1222" i="2"/>
  <c r="K1087" i="2"/>
  <c r="K927" i="2"/>
  <c r="K730" i="2"/>
  <c r="K401" i="2"/>
  <c r="K1967" i="2"/>
  <c r="K1883" i="2"/>
  <c r="K1799" i="2"/>
  <c r="K1716" i="2"/>
  <c r="K1632" i="2"/>
  <c r="K1549" i="2"/>
  <c r="K1463" i="2"/>
  <c r="K1368" i="2"/>
  <c r="K1252" i="2"/>
  <c r="K1119" i="2"/>
  <c r="K968" i="2"/>
  <c r="K777" i="2"/>
  <c r="K482" i="2"/>
  <c r="K104" i="2"/>
  <c r="K1924" i="2"/>
  <c r="K1840" i="2"/>
  <c r="K1757" i="2"/>
  <c r="K1672" i="2"/>
  <c r="K1589" i="2"/>
  <c r="K1505" i="2"/>
  <c r="K1414" i="2"/>
  <c r="K1316" i="2"/>
  <c r="K1185" i="2"/>
  <c r="K1050" i="2"/>
  <c r="K873" i="2"/>
  <c r="K643" i="2"/>
  <c r="K293" i="2"/>
  <c r="K2810" i="2"/>
  <c r="K2746" i="2"/>
  <c r="K2682" i="2"/>
  <c r="K2618" i="2"/>
  <c r="K2554" i="2"/>
  <c r="K2487" i="2"/>
  <c r="K2414" i="2"/>
  <c r="K2341" i="2"/>
  <c r="K2268" i="2"/>
  <c r="K2195" i="2"/>
  <c r="K2121" i="2"/>
  <c r="K2048" i="2"/>
  <c r="K1975" i="2"/>
  <c r="K1902" i="2"/>
  <c r="K1829" i="2"/>
  <c r="K1756" i="2"/>
  <c r="K1683" i="2"/>
  <c r="K1609" i="2"/>
  <c r="K1536" i="2"/>
  <c r="K1460" i="2"/>
  <c r="K1377" i="2"/>
  <c r="K1294" i="2"/>
  <c r="K1210" i="2"/>
  <c r="K1127" i="2"/>
  <c r="K1042" i="2"/>
  <c r="K959" i="2"/>
  <c r="K864" i="2"/>
  <c r="K767" i="2"/>
  <c r="K629" i="2"/>
  <c r="K462" i="2"/>
  <c r="K276" i="2"/>
  <c r="K81" i="2"/>
  <c r="K986" i="2"/>
  <c r="K896" i="2"/>
  <c r="K799" i="2"/>
  <c r="K684" i="2"/>
  <c r="K517" i="2"/>
  <c r="K340" i="2"/>
  <c r="K145" i="2"/>
  <c r="K1278" i="2"/>
  <c r="K1194" i="2"/>
  <c r="K1111" i="2"/>
  <c r="K1027" i="2"/>
  <c r="K944" i="2"/>
  <c r="K846" i="2"/>
  <c r="K748" i="2"/>
  <c r="K597" i="2"/>
  <c r="K430" i="2"/>
  <c r="K240" i="2"/>
  <c r="K44" i="2"/>
  <c r="K1246" i="2"/>
  <c r="K1161" i="2"/>
  <c r="K1078" i="2"/>
  <c r="K994" i="2"/>
  <c r="K905" i="2"/>
  <c r="K808" i="2"/>
  <c r="K701" i="2"/>
  <c r="K533" i="2"/>
  <c r="K360" i="2"/>
  <c r="K165" i="2"/>
  <c r="K2490" i="2"/>
  <c r="K2426" i="2"/>
  <c r="K2362" i="2"/>
  <c r="K2298" i="2"/>
  <c r="K2234" i="2"/>
  <c r="K2170" i="2"/>
  <c r="K2106" i="2"/>
  <c r="K2042" i="2"/>
  <c r="K1978" i="2"/>
  <c r="K1914" i="2"/>
  <c r="K1850" i="2"/>
  <c r="K1786" i="2"/>
  <c r="K1722" i="2"/>
  <c r="K1658" i="2"/>
  <c r="K1594" i="2"/>
  <c r="K1530" i="2"/>
  <c r="K1464" i="2"/>
  <c r="K1391" i="2"/>
  <c r="K1318" i="2"/>
  <c r="K1244" i="2"/>
  <c r="K1171" i="2"/>
  <c r="K1098" i="2"/>
  <c r="K1025" i="2"/>
  <c r="K952" i="2"/>
  <c r="K879" i="2"/>
  <c r="K806" i="2"/>
  <c r="K732" i="2"/>
  <c r="K651" i="2"/>
  <c r="K568" i="2"/>
  <c r="K484" i="2"/>
  <c r="K400" i="2"/>
  <c r="K302" i="2"/>
  <c r="K204" i="2"/>
  <c r="K107" i="2"/>
  <c r="K720" i="2"/>
  <c r="K637" i="2"/>
  <c r="K554" i="2"/>
  <c r="K469" i="2"/>
  <c r="K382" i="2"/>
  <c r="K285" i="2"/>
  <c r="K188" i="2"/>
  <c r="K90" i="2"/>
  <c r="K911" i="2"/>
  <c r="K838" i="2"/>
  <c r="K764" i="2"/>
  <c r="K688" i="2"/>
  <c r="K604" i="2"/>
  <c r="K521" i="2"/>
  <c r="K437" i="2"/>
  <c r="K345" i="2"/>
  <c r="K248" i="2"/>
  <c r="K149" i="2"/>
  <c r="K52" i="2"/>
  <c r="K645" i="2"/>
  <c r="K561" i="2"/>
  <c r="K477" i="2"/>
  <c r="K392" i="2"/>
  <c r="K294" i="2"/>
  <c r="K197" i="2"/>
  <c r="K99" i="2"/>
  <c r="K1461" i="2"/>
  <c r="K1397" i="2"/>
  <c r="K1333" i="2"/>
  <c r="K1269" i="2"/>
  <c r="K1205" i="2"/>
  <c r="K1141" i="2"/>
  <c r="K1077" i="2"/>
  <c r="K1013" i="2"/>
  <c r="K949" i="2"/>
  <c r="K885" i="2"/>
  <c r="K821" i="2"/>
  <c r="K757" i="2"/>
  <c r="K690" i="2"/>
  <c r="K617" i="2"/>
  <c r="K544" i="2"/>
  <c r="K470" i="2"/>
  <c r="K397" i="2"/>
  <c r="K324" i="2"/>
  <c r="K251" i="2"/>
  <c r="K178" i="2"/>
  <c r="K105" i="2"/>
  <c r="K37" i="2"/>
  <c r="K338" i="2"/>
  <c r="K265" i="2"/>
  <c r="K192" i="2"/>
  <c r="K118" i="2"/>
  <c r="K45" i="2"/>
  <c r="K671" i="2"/>
  <c r="K607" i="2"/>
  <c r="K543" i="2"/>
  <c r="K479" i="2"/>
  <c r="K415" i="2"/>
  <c r="K351" i="2"/>
  <c r="K287" i="2"/>
  <c r="K223" i="2"/>
  <c r="K159" i="2"/>
  <c r="K95" i="2"/>
  <c r="K35" i="2"/>
  <c r="K2766" i="2"/>
  <c r="K2516" i="2"/>
  <c r="K2325" i="2"/>
  <c r="K2038" i="2"/>
  <c r="K1636" i="2"/>
  <c r="K977" i="2"/>
  <c r="K2692" i="2"/>
  <c r="K2525" i="2"/>
  <c r="K2239" i="2"/>
  <c r="K2144" i="2"/>
  <c r="K1656" i="2"/>
  <c r="K1014" i="2"/>
  <c r="K1712" i="2"/>
  <c r="K2740" i="2"/>
  <c r="K2294" i="2"/>
  <c r="K2008" i="2"/>
  <c r="K1584" i="2"/>
  <c r="K85" i="2"/>
  <c r="K2791" i="2"/>
  <c r="K2623" i="2"/>
  <c r="K2353" i="2"/>
  <c r="K2068" i="2"/>
  <c r="K1833" i="2"/>
  <c r="K1520" i="2"/>
  <c r="K675" i="2"/>
  <c r="K1458" i="2"/>
  <c r="K2705" i="2"/>
  <c r="K2447" i="2"/>
  <c r="K2352" i="2"/>
  <c r="K2064" i="2"/>
  <c r="K1964" i="2"/>
  <c r="K1515" i="2"/>
  <c r="K665" i="2"/>
  <c r="K2798" i="2"/>
  <c r="K2579" i="2"/>
  <c r="K2337" i="2"/>
  <c r="K2004" i="2"/>
  <c r="K1752" i="2"/>
  <c r="K1502" i="2"/>
  <c r="K1177" i="2"/>
  <c r="K628" i="2"/>
  <c r="K1633" i="2"/>
  <c r="K1369" i="2"/>
  <c r="K971" i="2"/>
  <c r="K485" i="2"/>
  <c r="K1821" i="2"/>
  <c r="K1569" i="2"/>
  <c r="K1392" i="2"/>
  <c r="K1154" i="2"/>
  <c r="K565" i="2"/>
  <c r="K1861" i="2"/>
  <c r="K1611" i="2"/>
  <c r="K1438" i="2"/>
  <c r="K1083" i="2"/>
  <c r="K390" i="2"/>
  <c r="K2634" i="2"/>
  <c r="K2432" i="2"/>
  <c r="K2213" i="2"/>
  <c r="K1993" i="2"/>
  <c r="K1701" i="2"/>
  <c r="K1481" i="2"/>
  <c r="K1231" i="2"/>
  <c r="K980" i="2"/>
  <c r="K504" i="2"/>
  <c r="K1008" i="2"/>
  <c r="K722" i="2"/>
  <c r="K389" i="2"/>
  <c r="K1131" i="2"/>
  <c r="K871" i="2"/>
  <c r="K772" i="2"/>
  <c r="K473" i="2"/>
  <c r="K1266" i="2"/>
  <c r="K1099" i="2"/>
  <c r="K930" i="2"/>
  <c r="K734" i="2"/>
  <c r="K213" i="2"/>
  <c r="K2506" i="2"/>
  <c r="K2378" i="2"/>
  <c r="K2250" i="2"/>
  <c r="K2058" i="2"/>
  <c r="K1738" i="2"/>
  <c r="K824" i="2"/>
  <c r="K111" i="2"/>
  <c r="K612" i="2"/>
  <c r="K2143" i="2"/>
  <c r="K2747" i="2"/>
  <c r="K2689" i="2"/>
  <c r="K2428" i="2"/>
  <c r="K2767" i="2"/>
  <c r="K2544" i="2"/>
  <c r="K2203" i="2"/>
  <c r="K867" i="2"/>
  <c r="K2653" i="2"/>
  <c r="K2417" i="2"/>
  <c r="K1873" i="2"/>
  <c r="K2763" i="2"/>
  <c r="K2537" i="2"/>
  <c r="K2262" i="2"/>
  <c r="K1114" i="2"/>
  <c r="K2647" i="2"/>
  <c r="K2409" i="2"/>
  <c r="K1839" i="2"/>
  <c r="K2532" i="2"/>
  <c r="K2371" i="2"/>
  <c r="K2493" i="2"/>
  <c r="K2132" i="2"/>
  <c r="K378" i="2"/>
  <c r="K2555" i="2"/>
  <c r="K1772" i="2"/>
  <c r="K2558" i="2"/>
  <c r="K2465" i="2"/>
  <c r="K2279" i="2"/>
  <c r="K2183" i="2"/>
  <c r="K2088" i="2"/>
  <c r="K1991" i="2"/>
  <c r="K1863" i="2"/>
  <c r="K1723" i="2"/>
  <c r="K1556" i="2"/>
  <c r="K1375" i="2"/>
  <c r="K1129" i="2"/>
  <c r="K793" i="2"/>
  <c r="K2819" i="2"/>
  <c r="K2735" i="2"/>
  <c r="K2651" i="2"/>
  <c r="K2567" i="2"/>
  <c r="K2480" i="2"/>
  <c r="K2384" i="2"/>
  <c r="K2289" i="2"/>
  <c r="K2193" i="2"/>
  <c r="K2099" i="2"/>
  <c r="K2001" i="2"/>
  <c r="K1877" i="2"/>
  <c r="K1741" i="2"/>
  <c r="K1574" i="2"/>
  <c r="K1395" i="2"/>
  <c r="K1159" i="2"/>
  <c r="K836" i="2"/>
  <c r="K2828" i="2"/>
  <c r="K2744" i="2"/>
  <c r="K2660" i="2"/>
  <c r="K2576" i="2"/>
  <c r="K2491" i="2"/>
  <c r="K2395" i="2"/>
  <c r="K2300" i="2"/>
  <c r="K2205" i="2"/>
  <c r="K2109" i="2"/>
  <c r="K2013" i="2"/>
  <c r="K1891" i="2"/>
  <c r="K1759" i="2"/>
  <c r="K1593" i="2"/>
  <c r="K1417" i="2"/>
  <c r="K1191" i="2"/>
  <c r="K880" i="2"/>
  <c r="K134" i="2"/>
  <c r="K1985" i="2"/>
  <c r="K1544" i="2"/>
  <c r="K866" i="2"/>
  <c r="K2792" i="2"/>
  <c r="K2709" i="2"/>
  <c r="K2625" i="2"/>
  <c r="K2541" i="2"/>
  <c r="K2449" i="2"/>
  <c r="K2355" i="2"/>
  <c r="K2260" i="2"/>
  <c r="K2164" i="2"/>
  <c r="K2069" i="2"/>
  <c r="K1969" i="2"/>
  <c r="K1835" i="2"/>
  <c r="K1688" i="2"/>
  <c r="K1521" i="2"/>
  <c r="K1337" i="2"/>
  <c r="K1075" i="2"/>
  <c r="K696" i="2"/>
  <c r="K2153" i="2"/>
  <c r="K1804" i="2"/>
  <c r="K1146" i="2"/>
  <c r="K2759" i="2"/>
  <c r="K2676" i="2"/>
  <c r="K2592" i="2"/>
  <c r="K2509" i="2"/>
  <c r="K2413" i="2"/>
  <c r="K2318" i="2"/>
  <c r="K2221" i="2"/>
  <c r="K2126" i="2"/>
  <c r="K2031" i="2"/>
  <c r="K1917" i="2"/>
  <c r="K1782" i="2"/>
  <c r="K1624" i="2"/>
  <c r="K1454" i="2"/>
  <c r="K1240" i="2"/>
  <c r="K951" i="2"/>
  <c r="K330" i="2"/>
  <c r="K2070" i="2"/>
  <c r="K1753" i="2"/>
  <c r="K1212" i="2"/>
  <c r="K2812" i="2"/>
  <c r="K2758" i="2"/>
  <c r="K2675" i="2"/>
  <c r="K2591" i="2"/>
  <c r="K2508" i="2"/>
  <c r="K2412" i="2"/>
  <c r="K2316" i="2"/>
  <c r="K2220" i="2"/>
  <c r="K2125" i="2"/>
  <c r="K2029" i="2"/>
  <c r="K1916" i="2"/>
  <c r="K1781" i="2"/>
  <c r="K1620" i="2"/>
  <c r="K1448" i="2"/>
  <c r="K1232" i="2"/>
  <c r="K940" i="2"/>
  <c r="K317" i="2"/>
  <c r="K506" i="2"/>
  <c r="K133" i="2"/>
  <c r="K2771" i="2"/>
  <c r="K2697" i="2"/>
  <c r="K2624" i="2"/>
  <c r="K2551" i="2"/>
  <c r="K2473" i="2"/>
  <c r="K2390" i="2"/>
  <c r="K2307" i="2"/>
  <c r="K2223" i="2"/>
  <c r="K2139" i="2"/>
  <c r="K2055" i="2"/>
  <c r="K1972" i="2"/>
  <c r="K1888" i="2"/>
  <c r="K1805" i="2"/>
  <c r="K1721" i="2"/>
  <c r="K1638" i="2"/>
  <c r="K1553" i="2"/>
  <c r="K1468" i="2"/>
  <c r="K1374" i="2"/>
  <c r="K1260" i="2"/>
  <c r="K1128" i="2"/>
  <c r="K978" i="2"/>
  <c r="K790" i="2"/>
  <c r="K502" i="2"/>
  <c r="K129" i="2"/>
  <c r="K1686" i="2"/>
  <c r="K1603" i="2"/>
  <c r="K1519" i="2"/>
  <c r="K1428" i="2"/>
  <c r="K1332" i="2"/>
  <c r="K1206" i="2"/>
  <c r="K1072" i="2"/>
  <c r="K903" i="2"/>
  <c r="K694" i="2"/>
  <c r="K353" i="2"/>
  <c r="K1956" i="2"/>
  <c r="K1872" i="2"/>
  <c r="K1789" i="2"/>
  <c r="K1705" i="2"/>
  <c r="K1622" i="2"/>
  <c r="K1539" i="2"/>
  <c r="K1451" i="2"/>
  <c r="K1355" i="2"/>
  <c r="K1238" i="2"/>
  <c r="K1103" i="2"/>
  <c r="K947" i="2"/>
  <c r="K753" i="2"/>
  <c r="K440" i="2"/>
  <c r="K56" i="2"/>
  <c r="K1913" i="2"/>
  <c r="K1830" i="2"/>
  <c r="K1745" i="2"/>
  <c r="K1662" i="2"/>
  <c r="K1579" i="2"/>
  <c r="K1495" i="2"/>
  <c r="K1402" i="2"/>
  <c r="K1302" i="2"/>
  <c r="K1167" i="2"/>
  <c r="K1030" i="2"/>
  <c r="K849" i="2"/>
  <c r="K602" i="2"/>
  <c r="K244" i="2"/>
  <c r="K2802" i="2"/>
  <c r="K2738" i="2"/>
  <c r="K2674" i="2"/>
  <c r="K2610" i="2"/>
  <c r="K2546" i="2"/>
  <c r="K2478" i="2"/>
  <c r="K2405" i="2"/>
  <c r="K2332" i="2"/>
  <c r="K2259" i="2"/>
  <c r="K2185" i="2"/>
  <c r="K2112" i="2"/>
  <c r="K2039" i="2"/>
  <c r="K1966" i="2"/>
  <c r="K1893" i="2"/>
  <c r="K1820" i="2"/>
  <c r="K1747" i="2"/>
  <c r="K1673" i="2"/>
  <c r="K1600" i="2"/>
  <c r="K1527" i="2"/>
  <c r="K1450" i="2"/>
  <c r="K1367" i="2"/>
  <c r="K1283" i="2"/>
  <c r="K1200" i="2"/>
  <c r="K1115" i="2"/>
  <c r="K1032" i="2"/>
  <c r="K948" i="2"/>
  <c r="K852" i="2"/>
  <c r="K754" i="2"/>
  <c r="K609" i="2"/>
  <c r="K441" i="2"/>
  <c r="K252" i="2"/>
  <c r="K57" i="2"/>
  <c r="K976" i="2"/>
  <c r="K884" i="2"/>
  <c r="K786" i="2"/>
  <c r="K664" i="2"/>
  <c r="K496" i="2"/>
  <c r="K316" i="2"/>
  <c r="K121" i="2"/>
  <c r="K1267" i="2"/>
  <c r="K1184" i="2"/>
  <c r="K1100" i="2"/>
  <c r="K1017" i="2"/>
  <c r="K931" i="2"/>
  <c r="K834" i="2"/>
  <c r="K735" i="2"/>
  <c r="K577" i="2"/>
  <c r="K410" i="2"/>
  <c r="K216" i="2"/>
  <c r="K1319" i="2"/>
  <c r="K1234" i="2"/>
  <c r="K1151" i="2"/>
  <c r="K1067" i="2"/>
  <c r="K984" i="2"/>
  <c r="K894" i="2"/>
  <c r="K795" i="2"/>
  <c r="K680" i="2"/>
  <c r="K513" i="2"/>
  <c r="K336" i="2"/>
  <c r="K140" i="2"/>
  <c r="K2482" i="2"/>
  <c r="K2418" i="2"/>
  <c r="K2354" i="2"/>
  <c r="K2290" i="2"/>
  <c r="K2226" i="2"/>
  <c r="K2162" i="2"/>
  <c r="K2098" i="2"/>
  <c r="K2034" i="2"/>
  <c r="K1970" i="2"/>
  <c r="K1906" i="2"/>
  <c r="K1842" i="2"/>
  <c r="K1778" i="2"/>
  <c r="K1714" i="2"/>
  <c r="K1650" i="2"/>
  <c r="K1586" i="2"/>
  <c r="K1522" i="2"/>
  <c r="K1455" i="2"/>
  <c r="K1382" i="2"/>
  <c r="K1308" i="2"/>
  <c r="K1235" i="2"/>
  <c r="K1162" i="2"/>
  <c r="K1089" i="2"/>
  <c r="K1016" i="2"/>
  <c r="K943" i="2"/>
  <c r="K870" i="2"/>
  <c r="K796" i="2"/>
  <c r="K723" i="2"/>
  <c r="K641" i="2"/>
  <c r="K557" i="2"/>
  <c r="K474" i="2"/>
  <c r="K387" i="2"/>
  <c r="K290" i="2"/>
  <c r="K193" i="2"/>
  <c r="K94" i="2"/>
  <c r="K710" i="2"/>
  <c r="K627" i="2"/>
  <c r="K542" i="2"/>
  <c r="K459" i="2"/>
  <c r="K371" i="2"/>
  <c r="K273" i="2"/>
  <c r="K176" i="2"/>
  <c r="K78" i="2"/>
  <c r="K902" i="2"/>
  <c r="K828" i="2"/>
  <c r="K755" i="2"/>
  <c r="K677" i="2"/>
  <c r="K594" i="2"/>
  <c r="K510" i="2"/>
  <c r="K427" i="2"/>
  <c r="K332" i="2"/>
  <c r="K235" i="2"/>
  <c r="K138" i="2"/>
  <c r="K40" i="2"/>
  <c r="K634" i="2"/>
  <c r="K550" i="2"/>
  <c r="K467" i="2"/>
  <c r="K380" i="2"/>
  <c r="K282" i="2"/>
  <c r="K185" i="2"/>
  <c r="K88" i="2"/>
  <c r="K1453" i="2"/>
  <c r="K1389" i="2"/>
  <c r="K1325" i="2"/>
  <c r="K1261" i="2"/>
  <c r="K1197" i="2"/>
  <c r="K1133" i="2"/>
  <c r="K1069" i="2"/>
  <c r="K1005" i="2"/>
  <c r="K941" i="2"/>
  <c r="K877" i="2"/>
  <c r="K813" i="2"/>
  <c r="K749" i="2"/>
  <c r="K681" i="2"/>
  <c r="K608" i="2"/>
  <c r="K534" i="2"/>
  <c r="K461" i="2"/>
  <c r="K388" i="2"/>
  <c r="K315" i="2"/>
  <c r="K242" i="2"/>
  <c r="K169" i="2"/>
  <c r="K96" i="2"/>
  <c r="K402" i="2"/>
  <c r="K329" i="2"/>
  <c r="K256" i="2"/>
  <c r="K182" i="2"/>
  <c r="K109" i="2"/>
  <c r="K36" i="2"/>
  <c r="K663" i="2"/>
  <c r="K599" i="2"/>
  <c r="K535" i="2"/>
  <c r="K471" i="2"/>
  <c r="K407" i="2"/>
  <c r="K343" i="2"/>
  <c r="K279" i="2"/>
  <c r="K215" i="2"/>
  <c r="K151" i="2"/>
  <c r="K87" i="2"/>
  <c r="K33" i="2"/>
  <c r="H32" i="2"/>
  <c r="I33" i="2" s="1"/>
  <c r="M28" i="2"/>
  <c r="M2832" i="2" l="1"/>
  <c r="M2831" i="2" s="1"/>
  <c r="M2830" i="2" s="1"/>
  <c r="L2829" i="2"/>
  <c r="L2828" i="2" s="1"/>
  <c r="L2827" i="2" s="1"/>
  <c r="N2832" i="2" l="1"/>
  <c r="U2832" i="2" s="1"/>
  <c r="N2831" i="2"/>
  <c r="L2826" i="2"/>
  <c r="M2829" i="2"/>
  <c r="M2828" i="2" s="1"/>
  <c r="M2827" i="2" s="1"/>
  <c r="N2830" i="2"/>
  <c r="AI2831" i="2" l="1"/>
  <c r="AD2831" i="2"/>
  <c r="AE2831" i="2" s="1"/>
  <c r="T2831" i="2"/>
  <c r="T2830" i="2"/>
  <c r="T2832" i="2"/>
  <c r="L2825" i="2"/>
  <c r="M2826" i="2"/>
  <c r="U2831" i="2"/>
  <c r="Y2831" i="2"/>
  <c r="Z2831" i="2"/>
  <c r="AA2831" i="2" s="1"/>
  <c r="U2830" i="2"/>
  <c r="N2829" i="2"/>
  <c r="U2829" i="2" s="1"/>
  <c r="AF2830" i="2" l="1"/>
  <c r="AD2830" i="2"/>
  <c r="AE2830" i="2" s="1"/>
  <c r="W2831" i="2"/>
  <c r="X2831" i="2" s="1"/>
  <c r="Y2830" i="2" s="1"/>
  <c r="AF2831" i="2"/>
  <c r="AG2831" i="2"/>
  <c r="AH2831" i="2" s="1"/>
  <c r="AG2830" i="2" s="1"/>
  <c r="AB2831" i="2"/>
  <c r="L2824" i="2"/>
  <c r="M2825" i="2"/>
  <c r="Z2830" i="2"/>
  <c r="AA2830" i="2" s="1"/>
  <c r="Z2829" i="2" s="1"/>
  <c r="AB2830" i="2"/>
  <c r="T2829" i="2"/>
  <c r="N2828" i="2"/>
  <c r="W2830" i="2" l="1"/>
  <c r="X2830" i="2" s="1"/>
  <c r="Y2829" i="2" s="1"/>
  <c r="AI2830" i="2"/>
  <c r="AF2829" i="2"/>
  <c r="AD2829" i="2"/>
  <c r="AE2829" i="2" s="1"/>
  <c r="AH2830" i="2"/>
  <c r="L2823" i="2"/>
  <c r="M2824" i="2"/>
  <c r="U2828" i="2"/>
  <c r="T2828" i="2"/>
  <c r="AA2829" i="2"/>
  <c r="AB2828" i="2" s="1"/>
  <c r="AB2829" i="2"/>
  <c r="N2827" i="2"/>
  <c r="W2829" i="2" l="1"/>
  <c r="X2829" i="2" s="1"/>
  <c r="Y2828" i="2" s="1"/>
  <c r="AD2828" i="2"/>
  <c r="AE2828" i="2" s="1"/>
  <c r="AF2828" i="2"/>
  <c r="AG2829" i="2"/>
  <c r="AH2829" i="2" s="1"/>
  <c r="AI2829" i="2"/>
  <c r="L2822" i="2"/>
  <c r="M2823" i="2"/>
  <c r="U2827" i="2"/>
  <c r="Z2828" i="2"/>
  <c r="AA2828" i="2" s="1"/>
  <c r="T2827" i="2"/>
  <c r="N2826" i="2"/>
  <c r="U2826" i="2" s="1"/>
  <c r="W2828" i="2" l="1"/>
  <c r="X2828" i="2" s="1"/>
  <c r="Y2827" i="2" s="1"/>
  <c r="AI2828" i="2"/>
  <c r="AG2828" i="2"/>
  <c r="AH2828" i="2" s="1"/>
  <c r="AD2827" i="2"/>
  <c r="AE2827" i="2" s="1"/>
  <c r="AF2827" i="2"/>
  <c r="L2821" i="2"/>
  <c r="M2822" i="2"/>
  <c r="Z2827" i="2"/>
  <c r="AA2827" i="2" s="1"/>
  <c r="AB2827" i="2"/>
  <c r="T2826" i="2"/>
  <c r="N2825" i="2"/>
  <c r="W2827" i="2" l="1"/>
  <c r="X2827" i="2" s="1"/>
  <c r="W2826" i="2" s="1"/>
  <c r="X2826" i="2" s="1"/>
  <c r="AF2826" i="2"/>
  <c r="AD2826" i="2"/>
  <c r="AI2827" i="2"/>
  <c r="AG2827" i="2"/>
  <c r="AH2827" i="2" s="1"/>
  <c r="L2820" i="2"/>
  <c r="M2821" i="2"/>
  <c r="AB2826" i="2"/>
  <c r="Z2826" i="2"/>
  <c r="U2825" i="2"/>
  <c r="T2825" i="2"/>
  <c r="N2824" i="2"/>
  <c r="T2824" i="2" s="1"/>
  <c r="AE2826" i="2" l="1"/>
  <c r="AD2825" i="2" s="1"/>
  <c r="Y2826" i="2"/>
  <c r="AG2826" i="2"/>
  <c r="AH2826" i="2" s="1"/>
  <c r="AI2826" i="2"/>
  <c r="AA2826" i="2"/>
  <c r="Z2825" i="2" s="1"/>
  <c r="L2819" i="2"/>
  <c r="M2820" i="2"/>
  <c r="U2824" i="2"/>
  <c r="Y2825" i="2"/>
  <c r="W2825" i="2"/>
  <c r="N2823" i="2"/>
  <c r="AF2825" i="2" l="1"/>
  <c r="AE2825" i="2" s="1"/>
  <c r="AD2824" i="2" s="1"/>
  <c r="AE2824" i="2" s="1"/>
  <c r="AI2825" i="2"/>
  <c r="AG2825" i="2"/>
  <c r="AH2825" i="2" s="1"/>
  <c r="X2825" i="2"/>
  <c r="W2824" i="2" s="1"/>
  <c r="AB2825" i="2"/>
  <c r="AA2825" i="2" s="1"/>
  <c r="L2818" i="2"/>
  <c r="M2819" i="2"/>
  <c r="U2823" i="2"/>
  <c r="T2823" i="2"/>
  <c r="N2822" i="2"/>
  <c r="AF2824" i="2" l="1"/>
  <c r="AI2824" i="2"/>
  <c r="AG2824" i="2"/>
  <c r="AF2823" i="2"/>
  <c r="AD2823" i="2"/>
  <c r="AE2823" i="2" s="1"/>
  <c r="Y2824" i="2"/>
  <c r="X2824" i="2" s="1"/>
  <c r="W2823" i="2" s="1"/>
  <c r="Z2824" i="2"/>
  <c r="AA2824" i="2" s="1"/>
  <c r="Z2823" i="2" s="1"/>
  <c r="AA2823" i="2" s="1"/>
  <c r="AB2824" i="2"/>
  <c r="L2817" i="2"/>
  <c r="M2818" i="2"/>
  <c r="U2822" i="2"/>
  <c r="T2822" i="2"/>
  <c r="N2821" i="2"/>
  <c r="T2821" i="2" s="1"/>
  <c r="AH2824" i="2" l="1"/>
  <c r="AG2823" i="2" s="1"/>
  <c r="AD2822" i="2"/>
  <c r="AE2822" i="2" s="1"/>
  <c r="AF2822" i="2"/>
  <c r="AB2823" i="2"/>
  <c r="Y2823" i="2"/>
  <c r="X2823" i="2" s="1"/>
  <c r="W2822" i="2" s="1"/>
  <c r="L2816" i="2"/>
  <c r="M2817" i="2"/>
  <c r="U2821" i="2"/>
  <c r="AB2822" i="2"/>
  <c r="Z2822" i="2"/>
  <c r="AA2822" i="2" s="1"/>
  <c r="N2820" i="2"/>
  <c r="U2820" i="2" s="1"/>
  <c r="AI2823" i="2" l="1"/>
  <c r="AH2823" i="2" s="1"/>
  <c r="AG2822" i="2" s="1"/>
  <c r="AF2821" i="2"/>
  <c r="AD2821" i="2"/>
  <c r="AE2821" i="2" s="1"/>
  <c r="Y2822" i="2"/>
  <c r="X2822" i="2" s="1"/>
  <c r="W2821" i="2" s="1"/>
  <c r="L2815" i="2"/>
  <c r="M2816" i="2"/>
  <c r="T2820" i="2"/>
  <c r="AB2821" i="2"/>
  <c r="Z2821" i="2"/>
  <c r="AA2821" i="2" s="1"/>
  <c r="N2819" i="2"/>
  <c r="AI2822" i="2" l="1"/>
  <c r="AH2822" i="2" s="1"/>
  <c r="AG2821" i="2" s="1"/>
  <c r="AF2820" i="2"/>
  <c r="AD2820" i="2"/>
  <c r="AE2820" i="2" s="1"/>
  <c r="Y2821" i="2"/>
  <c r="X2821" i="2" s="1"/>
  <c r="Y2820" i="2" s="1"/>
  <c r="L2814" i="2"/>
  <c r="M2815" i="2"/>
  <c r="Z2820" i="2"/>
  <c r="AA2820" i="2" s="1"/>
  <c r="AB2820" i="2"/>
  <c r="U2819" i="2"/>
  <c r="T2819" i="2"/>
  <c r="N2818" i="2"/>
  <c r="AI2821" i="2" l="1"/>
  <c r="AH2821" i="2" s="1"/>
  <c r="AG2820" i="2" s="1"/>
  <c r="AD2819" i="2"/>
  <c r="AE2819" i="2" s="1"/>
  <c r="AF2819" i="2"/>
  <c r="W2820" i="2"/>
  <c r="X2820" i="2" s="1"/>
  <c r="L2813" i="2"/>
  <c r="M2814" i="2"/>
  <c r="AB2819" i="2"/>
  <c r="Z2819" i="2"/>
  <c r="AA2819" i="2" s="1"/>
  <c r="U2818" i="2"/>
  <c r="T2818" i="2"/>
  <c r="N2817" i="2"/>
  <c r="T2817" i="2" s="1"/>
  <c r="AI2820" i="2" l="1"/>
  <c r="AH2820" i="2" s="1"/>
  <c r="AG2819" i="2" s="1"/>
  <c r="W2819" i="2"/>
  <c r="Y2819" i="2"/>
  <c r="AD2818" i="2"/>
  <c r="AE2818" i="2" s="1"/>
  <c r="AF2818" i="2"/>
  <c r="L2812" i="2"/>
  <c r="M2813" i="2"/>
  <c r="U2817" i="2"/>
  <c r="AB2818" i="2"/>
  <c r="Z2818" i="2"/>
  <c r="AA2818" i="2" s="1"/>
  <c r="N2816" i="2"/>
  <c r="AI2819" i="2" l="1"/>
  <c r="AH2819" i="2" s="1"/>
  <c r="AI2818" i="2" s="1"/>
  <c r="X2819" i="2"/>
  <c r="Y2818" i="2" s="1"/>
  <c r="AF2817" i="2"/>
  <c r="AD2817" i="2"/>
  <c r="AE2817" i="2" s="1"/>
  <c r="L2811" i="2"/>
  <c r="M2812" i="2"/>
  <c r="Z2817" i="2"/>
  <c r="AA2817" i="2" s="1"/>
  <c r="AB2817" i="2"/>
  <c r="U2816" i="2"/>
  <c r="T2816" i="2"/>
  <c r="N2815" i="2"/>
  <c r="W2818" i="2" l="1"/>
  <c r="X2818" i="2" s="1"/>
  <c r="W2817" i="2" s="1"/>
  <c r="AG2818" i="2"/>
  <c r="AH2818" i="2" s="1"/>
  <c r="AF2816" i="2"/>
  <c r="AD2816" i="2"/>
  <c r="AE2816" i="2" s="1"/>
  <c r="L2810" i="2"/>
  <c r="M2811" i="2"/>
  <c r="AB2816" i="2"/>
  <c r="Z2816" i="2"/>
  <c r="AA2816" i="2" s="1"/>
  <c r="Z2815" i="2" s="1"/>
  <c r="U2815" i="2"/>
  <c r="T2815" i="2"/>
  <c r="N2814" i="2"/>
  <c r="T2814" i="2" s="1"/>
  <c r="Y2817" i="2" l="1"/>
  <c r="X2817" i="2" s="1"/>
  <c r="AI2817" i="2"/>
  <c r="AG2817" i="2"/>
  <c r="AD2815" i="2"/>
  <c r="AE2815" i="2" s="1"/>
  <c r="AF2815" i="2"/>
  <c r="L2809" i="2"/>
  <c r="M2810" i="2"/>
  <c r="AA2815" i="2"/>
  <c r="AB2814" i="2" s="1"/>
  <c r="AB2815" i="2"/>
  <c r="U2814" i="2"/>
  <c r="N2813" i="2"/>
  <c r="T2813" i="2" s="1"/>
  <c r="AH2817" i="2" l="1"/>
  <c r="AI2816" i="2" s="1"/>
  <c r="W2816" i="2"/>
  <c r="Y2816" i="2"/>
  <c r="AF2814" i="2"/>
  <c r="AD2814" i="2"/>
  <c r="AE2814" i="2" s="1"/>
  <c r="L2808" i="2"/>
  <c r="M2809" i="2"/>
  <c r="U2813" i="2"/>
  <c r="Z2814" i="2"/>
  <c r="AA2814" i="2" s="1"/>
  <c r="N2812" i="2"/>
  <c r="T2812" i="2" s="1"/>
  <c r="AG2816" i="2" l="1"/>
  <c r="X2816" i="2"/>
  <c r="Y2815" i="2" s="1"/>
  <c r="AH2816" i="2"/>
  <c r="AG2815" i="2" s="1"/>
  <c r="AF2813" i="2"/>
  <c r="AD2813" i="2"/>
  <c r="AE2813" i="2" s="1"/>
  <c r="L2807" i="2"/>
  <c r="M2808" i="2"/>
  <c r="U2812" i="2"/>
  <c r="AB2813" i="2"/>
  <c r="Z2813" i="2"/>
  <c r="AA2813" i="2" s="1"/>
  <c r="N2811" i="2"/>
  <c r="U2811" i="2" s="1"/>
  <c r="W2815" i="2" l="1"/>
  <c r="X2815" i="2"/>
  <c r="W2814" i="2" s="1"/>
  <c r="AI2815" i="2"/>
  <c r="AH2815" i="2" s="1"/>
  <c r="AF2812" i="2"/>
  <c r="AD2812" i="2"/>
  <c r="AE2812" i="2" s="1"/>
  <c r="L2806" i="2"/>
  <c r="M2807" i="2"/>
  <c r="AB2812" i="2"/>
  <c r="Z2812" i="2"/>
  <c r="AA2812" i="2" s="1"/>
  <c r="T2811" i="2"/>
  <c r="N2810" i="2"/>
  <c r="Y2814" i="2" l="1"/>
  <c r="X2814" i="2" s="1"/>
  <c r="Y2813" i="2" s="1"/>
  <c r="X2813" i="2" s="1"/>
  <c r="AG2814" i="2"/>
  <c r="AI2814" i="2"/>
  <c r="AH2814" i="2" s="1"/>
  <c r="AF2811" i="2"/>
  <c r="AD2811" i="2"/>
  <c r="AE2811" i="2" s="1"/>
  <c r="L2805" i="2"/>
  <c r="M2806" i="2"/>
  <c r="AB2811" i="2"/>
  <c r="Z2811" i="2"/>
  <c r="U2810" i="2"/>
  <c r="T2810" i="2"/>
  <c r="N2809" i="2"/>
  <c r="T2809" i="2" s="1"/>
  <c r="W2813" i="2" l="1"/>
  <c r="AG2813" i="2"/>
  <c r="AI2813" i="2"/>
  <c r="AH2813" i="2" s="1"/>
  <c r="W2812" i="2"/>
  <c r="Y2812" i="2"/>
  <c r="X2812" i="2" s="1"/>
  <c r="AD2810" i="2"/>
  <c r="AF2810" i="2"/>
  <c r="AA2811" i="2"/>
  <c r="Z2810" i="2" s="1"/>
  <c r="L2804" i="2"/>
  <c r="M2805" i="2"/>
  <c r="U2809" i="2"/>
  <c r="N2808" i="2"/>
  <c r="U2808" i="2" s="1"/>
  <c r="AE2810" i="2" l="1"/>
  <c r="AG2812" i="2"/>
  <c r="AI2812" i="2"/>
  <c r="AH2812" i="2" s="1"/>
  <c r="Y2811" i="2"/>
  <c r="W2811" i="2"/>
  <c r="AD2809" i="2"/>
  <c r="AF2809" i="2"/>
  <c r="AB2810" i="2"/>
  <c r="AA2810" i="2" s="1"/>
  <c r="Z2809" i="2" s="1"/>
  <c r="L2803" i="2"/>
  <c r="M2804" i="2"/>
  <c r="T2808" i="2"/>
  <c r="N2807" i="2"/>
  <c r="X2811" i="2" l="1"/>
  <c r="W2810" i="2" s="1"/>
  <c r="AG2811" i="2"/>
  <c r="AI2811" i="2"/>
  <c r="AH2811" i="2" s="1"/>
  <c r="Y2810" i="2"/>
  <c r="X2810" i="2" s="1"/>
  <c r="Y2809" i="2" s="1"/>
  <c r="AE2809" i="2"/>
  <c r="AD2808" i="2" s="1"/>
  <c r="L2802" i="2"/>
  <c r="M2803" i="2"/>
  <c r="AB2809" i="2"/>
  <c r="AA2809" i="2" s="1"/>
  <c r="T2807" i="2"/>
  <c r="U2807" i="2"/>
  <c r="N2806" i="2"/>
  <c r="AF2808" i="2" l="1"/>
  <c r="AE2808" i="2" s="1"/>
  <c r="AF2807" i="2" s="1"/>
  <c r="AI2810" i="2"/>
  <c r="AG2810" i="2"/>
  <c r="W2809" i="2"/>
  <c r="X2809" i="2" s="1"/>
  <c r="W2808" i="2" s="1"/>
  <c r="AB2808" i="2"/>
  <c r="Z2808" i="2"/>
  <c r="L2801" i="2"/>
  <c r="M2802" i="2"/>
  <c r="U2806" i="2"/>
  <c r="T2806" i="2"/>
  <c r="N2805" i="2"/>
  <c r="AH2810" i="2" l="1"/>
  <c r="AG2809" i="2" s="1"/>
  <c r="Y2808" i="2"/>
  <c r="X2808" i="2" s="1"/>
  <c r="Y2807" i="2" s="1"/>
  <c r="AD2807" i="2"/>
  <c r="AE2807" i="2" s="1"/>
  <c r="AD2806" i="2" s="1"/>
  <c r="AA2808" i="2"/>
  <c r="Z2807" i="2" s="1"/>
  <c r="L2800" i="2"/>
  <c r="M2801" i="2"/>
  <c r="T2805" i="2"/>
  <c r="U2805" i="2"/>
  <c r="N2804" i="2"/>
  <c r="W2807" i="2" l="1"/>
  <c r="X2807" i="2" s="1"/>
  <c r="Y2806" i="2" s="1"/>
  <c r="AI2809" i="2"/>
  <c r="AH2809" i="2" s="1"/>
  <c r="AF2806" i="2"/>
  <c r="AE2806" i="2" s="1"/>
  <c r="AF2805" i="2" s="1"/>
  <c r="AB2807" i="2"/>
  <c r="AA2807" i="2" s="1"/>
  <c r="AB2806" i="2" s="1"/>
  <c r="L2799" i="2"/>
  <c r="M2800" i="2"/>
  <c r="U2804" i="2"/>
  <c r="T2804" i="2"/>
  <c r="N2803" i="2"/>
  <c r="AG2808" i="2" l="1"/>
  <c r="AH2808" i="2" s="1"/>
  <c r="AI2807" i="2" s="1"/>
  <c r="AI2808" i="2"/>
  <c r="W2806" i="2"/>
  <c r="X2806" i="2" s="1"/>
  <c r="W2805" i="2" s="1"/>
  <c r="AD2805" i="2"/>
  <c r="AE2805" i="2" s="1"/>
  <c r="AF2804" i="2" s="1"/>
  <c r="Z2806" i="2"/>
  <c r="AA2806" i="2" s="1"/>
  <c r="Z2805" i="2" s="1"/>
  <c r="L2798" i="2"/>
  <c r="M2799" i="2"/>
  <c r="U2803" i="2"/>
  <c r="T2803" i="2"/>
  <c r="N2802" i="2"/>
  <c r="Y2805" i="2" l="1"/>
  <c r="AG2807" i="2"/>
  <c r="AH2807" i="2" s="1"/>
  <c r="AG2806" i="2" s="1"/>
  <c r="AD2804" i="2"/>
  <c r="AE2804" i="2" s="1"/>
  <c r="AD2803" i="2" s="1"/>
  <c r="AB2805" i="2"/>
  <c r="AA2805" i="2" s="1"/>
  <c r="Z2804" i="2" s="1"/>
  <c r="X2805" i="2"/>
  <c r="L2797" i="2"/>
  <c r="M2798" i="2"/>
  <c r="T2802" i="2"/>
  <c r="N2801" i="2"/>
  <c r="U2802" i="2"/>
  <c r="AI2806" i="2" l="1"/>
  <c r="AH2806" i="2" s="1"/>
  <c r="AF2803" i="2"/>
  <c r="AE2803" i="2" s="1"/>
  <c r="AF2802" i="2" s="1"/>
  <c r="AB2804" i="2"/>
  <c r="AA2804" i="2" s="1"/>
  <c r="Z2803" i="2" s="1"/>
  <c r="W2804" i="2"/>
  <c r="Y2804" i="2"/>
  <c r="L2796" i="2"/>
  <c r="M2797" i="2"/>
  <c r="T2801" i="2"/>
  <c r="N2800" i="2"/>
  <c r="U2801" i="2"/>
  <c r="AI2805" i="2" l="1"/>
  <c r="AG2805" i="2"/>
  <c r="AD2802" i="2"/>
  <c r="AE2802" i="2" s="1"/>
  <c r="AD2801" i="2" s="1"/>
  <c r="AE2801" i="2" s="1"/>
  <c r="AB2803" i="2"/>
  <c r="AA2803" i="2" s="1"/>
  <c r="AB2802" i="2" s="1"/>
  <c r="X2804" i="2"/>
  <c r="Y2803" i="2" s="1"/>
  <c r="L2795" i="2"/>
  <c r="M2796" i="2"/>
  <c r="T2800" i="2"/>
  <c r="U2800" i="2"/>
  <c r="N2799" i="2"/>
  <c r="AF2801" i="2" l="1"/>
  <c r="AH2805" i="2"/>
  <c r="AD2800" i="2"/>
  <c r="AE2800" i="2" s="1"/>
  <c r="AF2800" i="2"/>
  <c r="Z2802" i="2"/>
  <c r="AA2802" i="2" s="1"/>
  <c r="AB2801" i="2" s="1"/>
  <c r="W2803" i="2"/>
  <c r="X2803" i="2" s="1"/>
  <c r="L2794" i="2"/>
  <c r="M2795" i="2"/>
  <c r="T2799" i="2"/>
  <c r="U2799" i="2"/>
  <c r="N2798" i="2"/>
  <c r="AI2804" i="2" l="1"/>
  <c r="AG2804" i="2"/>
  <c r="AH2804" i="2" s="1"/>
  <c r="AF2799" i="2"/>
  <c r="AD2799" i="2"/>
  <c r="AE2799" i="2" s="1"/>
  <c r="Z2801" i="2"/>
  <c r="AA2801" i="2" s="1"/>
  <c r="Z2800" i="2" s="1"/>
  <c r="AA2800" i="2" s="1"/>
  <c r="AB2799" i="2" s="1"/>
  <c r="W2802" i="2"/>
  <c r="Y2802" i="2"/>
  <c r="X2802" i="2" s="1"/>
  <c r="Y2801" i="2" s="1"/>
  <c r="L2793" i="2"/>
  <c r="M2794" i="2"/>
  <c r="U2798" i="2"/>
  <c r="T2798" i="2"/>
  <c r="N2797" i="2"/>
  <c r="T2797" i="2" s="1"/>
  <c r="AI2803" i="2" l="1"/>
  <c r="AG2803" i="2"/>
  <c r="AH2803" i="2" s="1"/>
  <c r="Z2799" i="2"/>
  <c r="AA2799" i="2" s="1"/>
  <c r="Z2798" i="2" s="1"/>
  <c r="AB2800" i="2"/>
  <c r="AF2798" i="2"/>
  <c r="AD2798" i="2"/>
  <c r="AE2798" i="2" s="1"/>
  <c r="W2801" i="2"/>
  <c r="X2801" i="2" s="1"/>
  <c r="L2792" i="2"/>
  <c r="M2793" i="2"/>
  <c r="U2797" i="2"/>
  <c r="N2796" i="2"/>
  <c r="U2796" i="2" s="1"/>
  <c r="AG2802" i="2" l="1"/>
  <c r="AI2802" i="2"/>
  <c r="AH2802" i="2" s="1"/>
  <c r="Y2800" i="2"/>
  <c r="W2800" i="2"/>
  <c r="AB2798" i="2"/>
  <c r="AF2797" i="2"/>
  <c r="AD2797" i="2"/>
  <c r="L2791" i="2"/>
  <c r="M2792" i="2"/>
  <c r="AA2798" i="2"/>
  <c r="Z2797" i="2" s="1"/>
  <c r="N2795" i="2"/>
  <c r="T2795" i="2" s="1"/>
  <c r="T2796" i="2"/>
  <c r="AG2801" i="2" l="1"/>
  <c r="AI2801" i="2"/>
  <c r="AH2801" i="2" s="1"/>
  <c r="X2800" i="2"/>
  <c r="AE2797" i="2"/>
  <c r="AD2796" i="2" s="1"/>
  <c r="L2790" i="2"/>
  <c r="M2791" i="2"/>
  <c r="AB2797" i="2"/>
  <c r="AA2797" i="2" s="1"/>
  <c r="U2795" i="2"/>
  <c r="N2794" i="2"/>
  <c r="T2794" i="2" s="1"/>
  <c r="AG2800" i="2" l="1"/>
  <c r="AI2800" i="2"/>
  <c r="AH2800" i="2" s="1"/>
  <c r="AF2796" i="2"/>
  <c r="AE2796" i="2" s="1"/>
  <c r="AF2795" i="2" s="1"/>
  <c r="W2799" i="2"/>
  <c r="Y2799" i="2"/>
  <c r="AB2796" i="2"/>
  <c r="Z2796" i="2"/>
  <c r="L2789" i="2"/>
  <c r="M2790" i="2"/>
  <c r="N2793" i="2"/>
  <c r="U2793" i="2" s="1"/>
  <c r="U2794" i="2"/>
  <c r="AG2799" i="2" l="1"/>
  <c r="AI2799" i="2"/>
  <c r="AH2799" i="2" s="1"/>
  <c r="AD2795" i="2"/>
  <c r="X2799" i="2"/>
  <c r="W2798" i="2" s="1"/>
  <c r="AE2795" i="2"/>
  <c r="AD2794" i="2" s="1"/>
  <c r="AA2796" i="2"/>
  <c r="Z2795" i="2" s="1"/>
  <c r="L2788" i="2"/>
  <c r="M2789" i="2"/>
  <c r="N2792" i="2"/>
  <c r="T2792" i="2" s="1"/>
  <c r="T2793" i="2"/>
  <c r="Y2798" i="2" l="1"/>
  <c r="X2798" i="2" s="1"/>
  <c r="W2797" i="2" s="1"/>
  <c r="AI2798" i="2"/>
  <c r="AH2798" i="2" s="1"/>
  <c r="AG2798" i="2"/>
  <c r="AF2794" i="2"/>
  <c r="AE2794" i="2" s="1"/>
  <c r="AD2793" i="2" s="1"/>
  <c r="AB2795" i="2"/>
  <c r="AA2795" i="2" s="1"/>
  <c r="Z2794" i="2" s="1"/>
  <c r="L2787" i="2"/>
  <c r="M2788" i="2"/>
  <c r="U2792" i="2"/>
  <c r="N2791" i="2"/>
  <c r="U2791" i="2" s="1"/>
  <c r="Y2797" i="2" l="1"/>
  <c r="AI2797" i="2"/>
  <c r="AG2797" i="2"/>
  <c r="X2797" i="2"/>
  <c r="W2796" i="2" s="1"/>
  <c r="X2796" i="2" s="1"/>
  <c r="AF2793" i="2"/>
  <c r="AE2793" i="2" s="1"/>
  <c r="AF2792" i="2" s="1"/>
  <c r="AB2794" i="2"/>
  <c r="AA2794" i="2" s="1"/>
  <c r="AB2793" i="2" s="1"/>
  <c r="L2786" i="2"/>
  <c r="M2787" i="2"/>
  <c r="T2791" i="2"/>
  <c r="N2790" i="2"/>
  <c r="T2790" i="2" s="1"/>
  <c r="AH2797" i="2" l="1"/>
  <c r="AG2796" i="2" s="1"/>
  <c r="AH2796" i="2" s="1"/>
  <c r="Y2796" i="2"/>
  <c r="AD2792" i="2"/>
  <c r="Z2793" i="2"/>
  <c r="AA2793" i="2" s="1"/>
  <c r="Z2792" i="2" s="1"/>
  <c r="AE2792" i="2"/>
  <c r="AF2791" i="2" s="1"/>
  <c r="Y2795" i="2"/>
  <c r="W2795" i="2"/>
  <c r="X2795" i="2" s="1"/>
  <c r="L2785" i="2"/>
  <c r="M2786" i="2"/>
  <c r="U2790" i="2"/>
  <c r="N2789" i="2"/>
  <c r="U2789" i="2" s="1"/>
  <c r="AI2796" i="2" l="1"/>
  <c r="AG2795" i="2"/>
  <c r="AH2795" i="2" s="1"/>
  <c r="AI2795" i="2"/>
  <c r="AB2792" i="2"/>
  <c r="AA2792" i="2" s="1"/>
  <c r="Z2791" i="2" s="1"/>
  <c r="AD2791" i="2"/>
  <c r="AE2791" i="2"/>
  <c r="AF2790" i="2" s="1"/>
  <c r="AE2790" i="2" s="1"/>
  <c r="Y2794" i="2"/>
  <c r="W2794" i="2"/>
  <c r="X2794" i="2" s="1"/>
  <c r="L2784" i="2"/>
  <c r="M2785" i="2"/>
  <c r="T2789" i="2"/>
  <c r="N2788" i="2"/>
  <c r="U2788" i="2" s="1"/>
  <c r="N2787" i="2"/>
  <c r="AG2794" i="2" l="1"/>
  <c r="AH2794" i="2" s="1"/>
  <c r="AI2794" i="2"/>
  <c r="AB2791" i="2"/>
  <c r="AA2791" i="2" s="1"/>
  <c r="AB2790" i="2" s="1"/>
  <c r="AA2790" i="2" s="1"/>
  <c r="AB2789" i="2" s="1"/>
  <c r="AD2790" i="2"/>
  <c r="Y2793" i="2"/>
  <c r="W2793" i="2"/>
  <c r="X2793" i="2" s="1"/>
  <c r="AF2789" i="2"/>
  <c r="AD2789" i="2"/>
  <c r="U2787" i="2"/>
  <c r="L2783" i="2"/>
  <c r="M2784" i="2"/>
  <c r="T2788" i="2"/>
  <c r="T2787" i="2"/>
  <c r="N2786" i="2"/>
  <c r="U2786" i="2" s="1"/>
  <c r="Z2789" i="2" l="1"/>
  <c r="AI2793" i="2"/>
  <c r="AG2793" i="2"/>
  <c r="AH2793" i="2" s="1"/>
  <c r="Z2790" i="2"/>
  <c r="AA2789" i="2"/>
  <c r="Z2788" i="2" s="1"/>
  <c r="W2792" i="2"/>
  <c r="X2792" i="2" s="1"/>
  <c r="Y2792" i="2"/>
  <c r="AE2789" i="2"/>
  <c r="AD2788" i="2" s="1"/>
  <c r="L2782" i="2"/>
  <c r="M2783" i="2"/>
  <c r="T2786" i="2"/>
  <c r="N2785" i="2"/>
  <c r="AI2792" i="2" l="1"/>
  <c r="AG2792" i="2"/>
  <c r="AH2792" i="2" s="1"/>
  <c r="AB2788" i="2"/>
  <c r="AA2788" i="2" s="1"/>
  <c r="AB2787" i="2" s="1"/>
  <c r="AF2788" i="2"/>
  <c r="AE2788" i="2" s="1"/>
  <c r="AF2787" i="2" s="1"/>
  <c r="W2791" i="2"/>
  <c r="X2791" i="2" s="1"/>
  <c r="Y2791" i="2"/>
  <c r="L2781" i="2"/>
  <c r="M2782" i="2"/>
  <c r="T2785" i="2"/>
  <c r="U2785" i="2"/>
  <c r="N2784" i="2"/>
  <c r="T2784" i="2" s="1"/>
  <c r="AG2791" i="2" l="1"/>
  <c r="AH2791" i="2" s="1"/>
  <c r="AI2791" i="2"/>
  <c r="AD2787" i="2"/>
  <c r="Z2787" i="2"/>
  <c r="AA2787" i="2"/>
  <c r="Z2786" i="2" s="1"/>
  <c r="AE2787" i="2"/>
  <c r="AD2786" i="2" s="1"/>
  <c r="Y2790" i="2"/>
  <c r="W2790" i="2"/>
  <c r="X2790" i="2" s="1"/>
  <c r="L2780" i="2"/>
  <c r="M2781" i="2"/>
  <c r="U2784" i="2"/>
  <c r="N2783" i="2"/>
  <c r="U2783" i="2" s="1"/>
  <c r="AG2790" i="2" l="1"/>
  <c r="AH2790" i="2" s="1"/>
  <c r="AI2790" i="2"/>
  <c r="AB2786" i="2"/>
  <c r="AA2786" i="2" s="1"/>
  <c r="Z2785" i="2" s="1"/>
  <c r="AF2786" i="2"/>
  <c r="AE2786" i="2" s="1"/>
  <c r="AD2785" i="2" s="1"/>
  <c r="Y2789" i="2"/>
  <c r="W2789" i="2"/>
  <c r="X2789" i="2" s="1"/>
  <c r="L2779" i="2"/>
  <c r="M2780" i="2"/>
  <c r="T2783" i="2"/>
  <c r="N2782" i="2"/>
  <c r="AB2785" i="2" l="1"/>
  <c r="AA2785" i="2" s="1"/>
  <c r="AB2784" i="2" s="1"/>
  <c r="AF2785" i="2"/>
  <c r="AE2785" i="2" s="1"/>
  <c r="AF2784" i="2" s="1"/>
  <c r="AG2789" i="2"/>
  <c r="AH2789" i="2" s="1"/>
  <c r="AI2789" i="2"/>
  <c r="Y2788" i="2"/>
  <c r="W2788" i="2"/>
  <c r="X2788" i="2" s="1"/>
  <c r="L2778" i="2"/>
  <c r="M2779" i="2"/>
  <c r="U2782" i="2"/>
  <c r="T2782" i="2"/>
  <c r="N2781" i="2"/>
  <c r="AG2788" i="2" l="1"/>
  <c r="AH2788" i="2" s="1"/>
  <c r="AI2788" i="2"/>
  <c r="AD2784" i="2"/>
  <c r="AE2784" i="2" s="1"/>
  <c r="W2787" i="2"/>
  <c r="X2787" i="2" s="1"/>
  <c r="Y2787" i="2"/>
  <c r="Z2784" i="2"/>
  <c r="AA2784" i="2" s="1"/>
  <c r="AB2783" i="2" s="1"/>
  <c r="L2777" i="2"/>
  <c r="M2778" i="2"/>
  <c r="U2781" i="2"/>
  <c r="T2781" i="2"/>
  <c r="N2780" i="2"/>
  <c r="U2780" i="2" s="1"/>
  <c r="AI2787" i="2" l="1"/>
  <c r="AG2787" i="2"/>
  <c r="AH2787" i="2" s="1"/>
  <c r="AF2783" i="2"/>
  <c r="AD2783" i="2"/>
  <c r="Y2786" i="2"/>
  <c r="W2786" i="2"/>
  <c r="X2786" i="2" s="1"/>
  <c r="L2776" i="2"/>
  <c r="M2777" i="2"/>
  <c r="Z2783" i="2"/>
  <c r="AA2783" i="2" s="1"/>
  <c r="Z2782" i="2" s="1"/>
  <c r="T2780" i="2"/>
  <c r="N2779" i="2"/>
  <c r="AE2783" i="2" l="1"/>
  <c r="AD2782" i="2" s="1"/>
  <c r="AI2786" i="2"/>
  <c r="AG2786" i="2"/>
  <c r="AH2786" i="2" s="1"/>
  <c r="W2785" i="2"/>
  <c r="X2785" i="2" s="1"/>
  <c r="Y2785" i="2"/>
  <c r="L2775" i="2"/>
  <c r="M2776" i="2"/>
  <c r="AB2782" i="2"/>
  <c r="AA2782" i="2" s="1"/>
  <c r="Z2781" i="2" s="1"/>
  <c r="U2779" i="2"/>
  <c r="T2779" i="2"/>
  <c r="N2778" i="2"/>
  <c r="AF2782" i="2" l="1"/>
  <c r="AE2782" i="2" s="1"/>
  <c r="AD2781" i="2" s="1"/>
  <c r="AI2785" i="2"/>
  <c r="AG2785" i="2"/>
  <c r="AH2785" i="2" s="1"/>
  <c r="W2784" i="2"/>
  <c r="X2784" i="2" s="1"/>
  <c r="Y2784" i="2"/>
  <c r="AF2781" i="2"/>
  <c r="AE2781" i="2" s="1"/>
  <c r="L2774" i="2"/>
  <c r="M2775" i="2"/>
  <c r="AB2781" i="2"/>
  <c r="AA2781" i="2" s="1"/>
  <c r="Z2780" i="2" s="1"/>
  <c r="U2778" i="2"/>
  <c r="T2778" i="2"/>
  <c r="N2777" i="2"/>
  <c r="AI2784" i="2" l="1"/>
  <c r="AG2784" i="2"/>
  <c r="AH2784" i="2" s="1"/>
  <c r="AF2780" i="2"/>
  <c r="AD2780" i="2"/>
  <c r="Y2783" i="2"/>
  <c r="W2783" i="2"/>
  <c r="L2773" i="2"/>
  <c r="M2774" i="2"/>
  <c r="AB2780" i="2"/>
  <c r="AA2780" i="2" s="1"/>
  <c r="Z2779" i="2" s="1"/>
  <c r="U2777" i="2"/>
  <c r="T2777" i="2"/>
  <c r="N2776" i="2"/>
  <c r="AE2780" i="2" l="1"/>
  <c r="AF2779" i="2" s="1"/>
  <c r="AI2783" i="2"/>
  <c r="AG2783" i="2"/>
  <c r="X2783" i="2"/>
  <c r="W2782" i="2" s="1"/>
  <c r="L2772" i="2"/>
  <c r="M2773" i="2"/>
  <c r="AB2779" i="2"/>
  <c r="AA2779" i="2" s="1"/>
  <c r="AB2778" i="2" s="1"/>
  <c r="T2776" i="2"/>
  <c r="U2776" i="2"/>
  <c r="N2775" i="2"/>
  <c r="AD2779" i="2" l="1"/>
  <c r="AE2779" i="2" s="1"/>
  <c r="AF2778" i="2" s="1"/>
  <c r="Y2782" i="2"/>
  <c r="X2782" i="2" s="1"/>
  <c r="W2781" i="2" s="1"/>
  <c r="AH2783" i="2"/>
  <c r="L2771" i="2"/>
  <c r="M2772" i="2"/>
  <c r="Z2778" i="2"/>
  <c r="AA2778" i="2" s="1"/>
  <c r="Z2777" i="2" s="1"/>
  <c r="U2775" i="2"/>
  <c r="T2775" i="2"/>
  <c r="N2774" i="2"/>
  <c r="AD2778" i="2" l="1"/>
  <c r="AE2778" i="2" s="1"/>
  <c r="AF2777" i="2" s="1"/>
  <c r="AI2782" i="2"/>
  <c r="AG2782" i="2"/>
  <c r="Y2781" i="2"/>
  <c r="X2781" i="2" s="1"/>
  <c r="W2780" i="2" s="1"/>
  <c r="L2770" i="2"/>
  <c r="M2771" i="2"/>
  <c r="AB2777" i="2"/>
  <c r="AA2777" i="2" s="1"/>
  <c r="Z2776" i="2" s="1"/>
  <c r="T2774" i="2"/>
  <c r="U2774" i="2"/>
  <c r="N2773" i="2"/>
  <c r="AH2782" i="2" l="1"/>
  <c r="AG2781" i="2" s="1"/>
  <c r="AD2777" i="2"/>
  <c r="AE2777" i="2" s="1"/>
  <c r="AD2776" i="2" s="1"/>
  <c r="AI2781" i="2"/>
  <c r="Y2780" i="2"/>
  <c r="X2780" i="2" s="1"/>
  <c r="Y2779" i="2" s="1"/>
  <c r="L2769" i="2"/>
  <c r="M2770" i="2"/>
  <c r="AB2776" i="2"/>
  <c r="AA2776" i="2" s="1"/>
  <c r="Z2775" i="2" s="1"/>
  <c r="T2773" i="2"/>
  <c r="U2773" i="2"/>
  <c r="N2772" i="2"/>
  <c r="U2772" i="2" s="1"/>
  <c r="AF2776" i="2" l="1"/>
  <c r="AE2776" i="2" s="1"/>
  <c r="AH2781" i="2"/>
  <c r="AG2780" i="2" s="1"/>
  <c r="W2779" i="2"/>
  <c r="X2779" i="2" s="1"/>
  <c r="W2778" i="2" s="1"/>
  <c r="AF2775" i="2"/>
  <c r="AD2775" i="2"/>
  <c r="L2768" i="2"/>
  <c r="M2769" i="2"/>
  <c r="AB2775" i="2"/>
  <c r="AA2775" i="2" s="1"/>
  <c r="Z2774" i="2" s="1"/>
  <c r="T2772" i="2"/>
  <c r="N2771" i="2"/>
  <c r="U2771" i="2" s="1"/>
  <c r="AI2780" i="2" l="1"/>
  <c r="AE2775" i="2"/>
  <c r="AD2774" i="2" s="1"/>
  <c r="Y2778" i="2"/>
  <c r="X2778" i="2" s="1"/>
  <c r="AH2780" i="2"/>
  <c r="AG2779" i="2" s="1"/>
  <c r="L2767" i="2"/>
  <c r="M2768" i="2"/>
  <c r="AB2774" i="2"/>
  <c r="AA2774" i="2" s="1"/>
  <c r="T2771" i="2"/>
  <c r="N2770" i="2"/>
  <c r="AF2774" i="2" l="1"/>
  <c r="AE2774" i="2" s="1"/>
  <c r="AF2773" i="2" s="1"/>
  <c r="W2777" i="2"/>
  <c r="Y2777" i="2"/>
  <c r="X2777" i="2" s="1"/>
  <c r="AI2779" i="2"/>
  <c r="AH2779" i="2" s="1"/>
  <c r="AG2778" i="2" s="1"/>
  <c r="L2766" i="2"/>
  <c r="M2767" i="2"/>
  <c r="AB2773" i="2"/>
  <c r="Z2773" i="2"/>
  <c r="U2770" i="2"/>
  <c r="T2770" i="2"/>
  <c r="N2769" i="2"/>
  <c r="AD2773" i="2" l="1"/>
  <c r="AE2773" i="2" s="1"/>
  <c r="AF2772" i="2" s="1"/>
  <c r="Y2776" i="2"/>
  <c r="X2776" i="2" s="1"/>
  <c r="Y2775" i="2" s="1"/>
  <c r="W2776" i="2"/>
  <c r="AI2778" i="2"/>
  <c r="AH2778" i="2" s="1"/>
  <c r="AG2777" i="2" s="1"/>
  <c r="AD2772" i="2"/>
  <c r="AE2772" i="2" s="1"/>
  <c r="AF2771" i="2" s="1"/>
  <c r="AA2773" i="2"/>
  <c r="AB2772" i="2" s="1"/>
  <c r="L2765" i="2"/>
  <c r="M2766" i="2"/>
  <c r="T2769" i="2"/>
  <c r="U2769" i="2"/>
  <c r="N2768" i="2"/>
  <c r="W2775" i="2" l="1"/>
  <c r="AI2777" i="2"/>
  <c r="AH2777" i="2" s="1"/>
  <c r="AG2776" i="2" s="1"/>
  <c r="AD2771" i="2"/>
  <c r="AE2771" i="2" s="1"/>
  <c r="AD2770" i="2" s="1"/>
  <c r="AE2770" i="2" s="1"/>
  <c r="X2775" i="2"/>
  <c r="W2774" i="2" s="1"/>
  <c r="Z2772" i="2"/>
  <c r="AA2772" i="2" s="1"/>
  <c r="Z2771" i="2" s="1"/>
  <c r="AA2771" i="2" s="1"/>
  <c r="Z2770" i="2" s="1"/>
  <c r="AA2770" i="2" s="1"/>
  <c r="L2764" i="2"/>
  <c r="M2765" i="2"/>
  <c r="U2768" i="2"/>
  <c r="T2768" i="2"/>
  <c r="N2767" i="2"/>
  <c r="U2767" i="2" s="1"/>
  <c r="AF2770" i="2" l="1"/>
  <c r="AI2776" i="2"/>
  <c r="AH2776" i="2" s="1"/>
  <c r="Y2774" i="2"/>
  <c r="X2774" i="2" s="1"/>
  <c r="AF2769" i="2"/>
  <c r="AD2769" i="2"/>
  <c r="AE2769" i="2" s="1"/>
  <c r="AB2770" i="2"/>
  <c r="AB2771" i="2"/>
  <c r="L2763" i="2"/>
  <c r="M2764" i="2"/>
  <c r="Z2769" i="2"/>
  <c r="AA2769" i="2" s="1"/>
  <c r="AB2769" i="2"/>
  <c r="T2767" i="2"/>
  <c r="N2766" i="2"/>
  <c r="T2766" i="2" s="1"/>
  <c r="AI2775" i="2" l="1"/>
  <c r="AG2775" i="2"/>
  <c r="Y2773" i="2"/>
  <c r="X2773" i="2" s="1"/>
  <c r="W2772" i="2" s="1"/>
  <c r="W2773" i="2"/>
  <c r="AH2775" i="2"/>
  <c r="AG2774" i="2" s="1"/>
  <c r="AF2768" i="2"/>
  <c r="AD2768" i="2"/>
  <c r="AE2768" i="2" s="1"/>
  <c r="L2762" i="2"/>
  <c r="M2763" i="2"/>
  <c r="AB2768" i="2"/>
  <c r="Z2768" i="2"/>
  <c r="AA2768" i="2" s="1"/>
  <c r="U2766" i="2"/>
  <c r="N2765" i="2"/>
  <c r="AI2774" i="2" l="1"/>
  <c r="AH2774" i="2" s="1"/>
  <c r="Y2772" i="2"/>
  <c r="X2772" i="2" s="1"/>
  <c r="W2771" i="2" s="1"/>
  <c r="AD2767" i="2"/>
  <c r="AE2767" i="2" s="1"/>
  <c r="AF2767" i="2"/>
  <c r="L2761" i="2"/>
  <c r="M2762" i="2"/>
  <c r="AB2767" i="2"/>
  <c r="Z2767" i="2"/>
  <c r="AA2767" i="2" s="1"/>
  <c r="U2765" i="2"/>
  <c r="T2765" i="2"/>
  <c r="N2764" i="2"/>
  <c r="AI2773" i="2" l="1"/>
  <c r="AH2773" i="2" s="1"/>
  <c r="AI2772" i="2" s="1"/>
  <c r="AH2772" i="2" s="1"/>
  <c r="AG2773" i="2"/>
  <c r="Y2771" i="2"/>
  <c r="X2771" i="2" s="1"/>
  <c r="Y2770" i="2" s="1"/>
  <c r="AD2766" i="2"/>
  <c r="AE2766" i="2" s="1"/>
  <c r="AF2766" i="2"/>
  <c r="L2760" i="2"/>
  <c r="M2761" i="2"/>
  <c r="Z2766" i="2"/>
  <c r="AA2766" i="2" s="1"/>
  <c r="AB2766" i="2"/>
  <c r="U2764" i="2"/>
  <c r="T2764" i="2"/>
  <c r="N2763" i="2"/>
  <c r="AG2772" i="2" l="1"/>
  <c r="AI2771" i="2"/>
  <c r="AH2771" i="2" s="1"/>
  <c r="AG2771" i="2"/>
  <c r="W2770" i="2"/>
  <c r="X2770" i="2"/>
  <c r="AF2765" i="2"/>
  <c r="AD2765" i="2"/>
  <c r="AE2765" i="2" s="1"/>
  <c r="L2759" i="2"/>
  <c r="M2760" i="2"/>
  <c r="AB2765" i="2"/>
  <c r="Z2765" i="2"/>
  <c r="U2763" i="2"/>
  <c r="T2763" i="2"/>
  <c r="N2762" i="2"/>
  <c r="AG2770" i="2" l="1"/>
  <c r="AI2770" i="2"/>
  <c r="AH2770" i="2" s="1"/>
  <c r="Y2769" i="2"/>
  <c r="W2769" i="2"/>
  <c r="AD2764" i="2"/>
  <c r="AE2764" i="2" s="1"/>
  <c r="AF2764" i="2"/>
  <c r="AA2765" i="2"/>
  <c r="AB2764" i="2" s="1"/>
  <c r="L2758" i="2"/>
  <c r="M2759" i="2"/>
  <c r="T2762" i="2"/>
  <c r="U2762" i="2"/>
  <c r="N2761" i="2"/>
  <c r="AI2769" i="2" l="1"/>
  <c r="AH2769" i="2" s="1"/>
  <c r="AG2769" i="2"/>
  <c r="X2769" i="2"/>
  <c r="AF2763" i="2"/>
  <c r="AD2763" i="2"/>
  <c r="Z2764" i="2"/>
  <c r="AA2764" i="2" s="1"/>
  <c r="Z2763" i="2" s="1"/>
  <c r="L2757" i="2"/>
  <c r="M2758" i="2"/>
  <c r="U2761" i="2"/>
  <c r="T2761" i="2"/>
  <c r="N2760" i="2"/>
  <c r="T2760" i="2" s="1"/>
  <c r="AG2768" i="2" l="1"/>
  <c r="AI2768" i="2"/>
  <c r="AH2768" i="2" s="1"/>
  <c r="W2768" i="2"/>
  <c r="Y2768" i="2"/>
  <c r="AE2763" i="2"/>
  <c r="AF2762" i="2" s="1"/>
  <c r="AB2763" i="2"/>
  <c r="AA2763" i="2" s="1"/>
  <c r="Z2762" i="2" s="1"/>
  <c r="L2756" i="2"/>
  <c r="M2757" i="2"/>
  <c r="U2760" i="2"/>
  <c r="N2759" i="2"/>
  <c r="U2759" i="2" s="1"/>
  <c r="AI2767" i="2" l="1"/>
  <c r="AH2767" i="2" s="1"/>
  <c r="AG2767" i="2"/>
  <c r="X2768" i="2"/>
  <c r="W2767" i="2" s="1"/>
  <c r="AD2762" i="2"/>
  <c r="AE2762" i="2" s="1"/>
  <c r="AF2761" i="2" s="1"/>
  <c r="L2755" i="2"/>
  <c r="M2756" i="2"/>
  <c r="AB2762" i="2"/>
  <c r="AA2762" i="2" s="1"/>
  <c r="Z2761" i="2" s="1"/>
  <c r="T2759" i="2"/>
  <c r="N2758" i="2"/>
  <c r="Y2767" i="2" l="1"/>
  <c r="X2767" i="2" s="1"/>
  <c r="W2766" i="2" s="1"/>
  <c r="AG2766" i="2"/>
  <c r="AI2766" i="2"/>
  <c r="AH2766" i="2" s="1"/>
  <c r="AD2761" i="2"/>
  <c r="AE2761" i="2" s="1"/>
  <c r="L2754" i="2"/>
  <c r="M2755" i="2"/>
  <c r="AB2761" i="2"/>
  <c r="AA2761" i="2" s="1"/>
  <c r="U2758" i="2"/>
  <c r="T2758" i="2"/>
  <c r="N2757" i="2"/>
  <c r="Y2766" i="2" l="1"/>
  <c r="X2766" i="2" s="1"/>
  <c r="W2765" i="2" s="1"/>
  <c r="AG2765" i="2"/>
  <c r="AI2765" i="2"/>
  <c r="AH2765" i="2" s="1"/>
  <c r="AF2760" i="2"/>
  <c r="AD2760" i="2"/>
  <c r="Z2760" i="2"/>
  <c r="AB2760" i="2"/>
  <c r="L2753" i="2"/>
  <c r="M2754" i="2"/>
  <c r="U2757" i="2"/>
  <c r="T2757" i="2"/>
  <c r="N2756" i="2"/>
  <c r="T2756" i="2" s="1"/>
  <c r="Y2765" i="2" l="1"/>
  <c r="X2765" i="2" s="1"/>
  <c r="Y2764" i="2" s="1"/>
  <c r="AE2760" i="2"/>
  <c r="AD2759" i="2" s="1"/>
  <c r="AI2764" i="2"/>
  <c r="AH2764" i="2" s="1"/>
  <c r="AG2764" i="2"/>
  <c r="AA2760" i="2"/>
  <c r="AB2759" i="2" s="1"/>
  <c r="L2752" i="2"/>
  <c r="M2753" i="2"/>
  <c r="U2756" i="2"/>
  <c r="N2755" i="2"/>
  <c r="T2755" i="2" s="1"/>
  <c r="AF2759" i="2" l="1"/>
  <c r="AE2759" i="2" s="1"/>
  <c r="AF2758" i="2" s="1"/>
  <c r="W2764" i="2"/>
  <c r="X2764" i="2"/>
  <c r="Y2763" i="2" s="1"/>
  <c r="AG2763" i="2"/>
  <c r="AI2763" i="2"/>
  <c r="Z2759" i="2"/>
  <c r="AA2759" i="2" s="1"/>
  <c r="L2751" i="2"/>
  <c r="M2752" i="2"/>
  <c r="U2755" i="2"/>
  <c r="N2754" i="2"/>
  <c r="T2754" i="2" s="1"/>
  <c r="W2763" i="2" l="1"/>
  <c r="AE2758" i="2"/>
  <c r="AF2757" i="2" s="1"/>
  <c r="AE2757" i="2" s="1"/>
  <c r="AF2756" i="2" s="1"/>
  <c r="AD2758" i="2"/>
  <c r="AH2763" i="2"/>
  <c r="AG2762" i="2" s="1"/>
  <c r="AD2757" i="2"/>
  <c r="X2763" i="2"/>
  <c r="W2762" i="2" s="1"/>
  <c r="Z2758" i="2"/>
  <c r="AB2758" i="2"/>
  <c r="L2750" i="2"/>
  <c r="M2751" i="2"/>
  <c r="U2754" i="2"/>
  <c r="N2753" i="2"/>
  <c r="AI2762" i="2" l="1"/>
  <c r="AH2762" i="2" s="1"/>
  <c r="AG2761" i="2" s="1"/>
  <c r="Y2762" i="2"/>
  <c r="X2762" i="2" s="1"/>
  <c r="AA2758" i="2"/>
  <c r="AB2757" i="2" s="1"/>
  <c r="AD2756" i="2"/>
  <c r="AE2756" i="2" s="1"/>
  <c r="AD2755" i="2" s="1"/>
  <c r="L2749" i="2"/>
  <c r="M2750" i="2"/>
  <c r="T2753" i="2"/>
  <c r="U2753" i="2"/>
  <c r="N2752" i="2"/>
  <c r="U2752" i="2" s="1"/>
  <c r="AI2761" i="2" l="1"/>
  <c r="AH2761" i="2" s="1"/>
  <c r="AG2760" i="2" s="1"/>
  <c r="Y2761" i="2"/>
  <c r="W2761" i="2"/>
  <c r="X2761" i="2" s="1"/>
  <c r="Y2760" i="2" s="1"/>
  <c r="Z2757" i="2"/>
  <c r="AA2757" i="2" s="1"/>
  <c r="AF2755" i="2"/>
  <c r="AE2755" i="2" s="1"/>
  <c r="AD2754" i="2" s="1"/>
  <c r="L2748" i="2"/>
  <c r="M2749" i="2"/>
  <c r="T2752" i="2"/>
  <c r="N2751" i="2"/>
  <c r="AI2760" i="2" l="1"/>
  <c r="AH2760" i="2"/>
  <c r="AI2759" i="2" s="1"/>
  <c r="W2760" i="2"/>
  <c r="X2760" i="2" s="1"/>
  <c r="Y2759" i="2" s="1"/>
  <c r="AF2754" i="2"/>
  <c r="AE2754" i="2" s="1"/>
  <c r="AF2753" i="2" s="1"/>
  <c r="Z2756" i="2"/>
  <c r="AB2756" i="2"/>
  <c r="L2747" i="2"/>
  <c r="M2748" i="2"/>
  <c r="U2751" i="2"/>
  <c r="T2751" i="2"/>
  <c r="N2750" i="2"/>
  <c r="U2750" i="2" s="1"/>
  <c r="AG2759" i="2" l="1"/>
  <c r="AH2759" i="2" s="1"/>
  <c r="AG2758" i="2" s="1"/>
  <c r="AH2758" i="2" s="1"/>
  <c r="AA2756" i="2"/>
  <c r="AB2755" i="2" s="1"/>
  <c r="W2759" i="2"/>
  <c r="X2759" i="2" s="1"/>
  <c r="W2758" i="2" s="1"/>
  <c r="X2758" i="2" s="1"/>
  <c r="AD2753" i="2"/>
  <c r="AE2753" i="2"/>
  <c r="AF2752" i="2" s="1"/>
  <c r="L2746" i="2"/>
  <c r="M2747" i="2"/>
  <c r="T2750" i="2"/>
  <c r="N2749" i="2"/>
  <c r="AI2758" i="2" l="1"/>
  <c r="Z2755" i="2"/>
  <c r="Y2758" i="2"/>
  <c r="AI2757" i="2"/>
  <c r="AG2757" i="2"/>
  <c r="AH2757" i="2" s="1"/>
  <c r="AA2755" i="2"/>
  <c r="AB2754" i="2" s="1"/>
  <c r="AD2752" i="2"/>
  <c r="AE2752" i="2"/>
  <c r="AD2751" i="2" s="1"/>
  <c r="W2757" i="2"/>
  <c r="X2757" i="2" s="1"/>
  <c r="Y2757" i="2"/>
  <c r="L2745" i="2"/>
  <c r="M2746" i="2"/>
  <c r="U2749" i="2"/>
  <c r="T2749" i="2"/>
  <c r="N2748" i="2"/>
  <c r="T2748" i="2" s="1"/>
  <c r="Z2754" i="2" l="1"/>
  <c r="AA2754" i="2"/>
  <c r="AB2753" i="2" s="1"/>
  <c r="AI2756" i="2"/>
  <c r="AG2756" i="2"/>
  <c r="AH2756" i="2" s="1"/>
  <c r="AF2751" i="2"/>
  <c r="AE2751" i="2" s="1"/>
  <c r="AF2750" i="2" s="1"/>
  <c r="W2756" i="2"/>
  <c r="X2756" i="2" s="1"/>
  <c r="Y2756" i="2"/>
  <c r="L2744" i="2"/>
  <c r="M2745" i="2"/>
  <c r="U2748" i="2"/>
  <c r="N2747" i="2"/>
  <c r="Z2753" i="2" l="1"/>
  <c r="AI2755" i="2"/>
  <c r="AG2755" i="2"/>
  <c r="AH2755" i="2" s="1"/>
  <c r="AD2750" i="2"/>
  <c r="AA2753" i="2"/>
  <c r="Z2752" i="2" s="1"/>
  <c r="AE2750" i="2"/>
  <c r="AD2749" i="2" s="1"/>
  <c r="W2755" i="2"/>
  <c r="X2755" i="2" s="1"/>
  <c r="Y2755" i="2"/>
  <c r="L2743" i="2"/>
  <c r="M2744" i="2"/>
  <c r="U2747" i="2"/>
  <c r="T2747" i="2"/>
  <c r="N2746" i="2"/>
  <c r="U2746" i="2" s="1"/>
  <c r="AB2752" i="2" l="1"/>
  <c r="AA2752" i="2" s="1"/>
  <c r="Z2751" i="2" s="1"/>
  <c r="AI2754" i="2"/>
  <c r="AG2754" i="2"/>
  <c r="AH2754" i="2" s="1"/>
  <c r="AF2749" i="2"/>
  <c r="AE2749" i="2" s="1"/>
  <c r="AF2748" i="2" s="1"/>
  <c r="W2754" i="2"/>
  <c r="X2754" i="2" s="1"/>
  <c r="Y2754" i="2"/>
  <c r="L2742" i="2"/>
  <c r="M2743" i="2"/>
  <c r="T2746" i="2"/>
  <c r="N2745" i="2"/>
  <c r="AB2751" i="2" l="1"/>
  <c r="AA2751" i="2" s="1"/>
  <c r="AI2753" i="2"/>
  <c r="AG2753" i="2"/>
  <c r="AH2753" i="2" s="1"/>
  <c r="AD2748" i="2"/>
  <c r="AE2748" i="2"/>
  <c r="AD2747" i="2" s="1"/>
  <c r="W2753" i="2"/>
  <c r="X2753" i="2" s="1"/>
  <c r="Y2753" i="2"/>
  <c r="L2741" i="2"/>
  <c r="M2742" i="2"/>
  <c r="U2745" i="2"/>
  <c r="T2745" i="2"/>
  <c r="N2744" i="2"/>
  <c r="AB2750" i="2" l="1"/>
  <c r="AA2750" i="2" s="1"/>
  <c r="Z2749" i="2" s="1"/>
  <c r="Z2750" i="2"/>
  <c r="AG2752" i="2"/>
  <c r="AH2752" i="2" s="1"/>
  <c r="AI2752" i="2"/>
  <c r="AF2747" i="2"/>
  <c r="AE2747" i="2" s="1"/>
  <c r="AD2746" i="2" s="1"/>
  <c r="Y2752" i="2"/>
  <c r="W2752" i="2"/>
  <c r="X2752" i="2" s="1"/>
  <c r="L2740" i="2"/>
  <c r="M2741" i="2"/>
  <c r="T2744" i="2"/>
  <c r="U2744" i="2"/>
  <c r="N2743" i="2"/>
  <c r="AB2749" i="2" l="1"/>
  <c r="AA2749" i="2" s="1"/>
  <c r="Z2748" i="2" s="1"/>
  <c r="AF2746" i="2"/>
  <c r="AE2746" i="2" s="1"/>
  <c r="AF2745" i="2" s="1"/>
  <c r="AI2751" i="2"/>
  <c r="AG2751" i="2"/>
  <c r="AH2751" i="2" s="1"/>
  <c r="Y2751" i="2"/>
  <c r="W2751" i="2"/>
  <c r="X2751" i="2" s="1"/>
  <c r="L2739" i="2"/>
  <c r="M2740" i="2"/>
  <c r="U2743" i="2"/>
  <c r="T2743" i="2"/>
  <c r="N2742" i="2"/>
  <c r="AB2748" i="2" l="1"/>
  <c r="AA2748" i="2" s="1"/>
  <c r="Z2747" i="2" s="1"/>
  <c r="AG2750" i="2"/>
  <c r="AH2750" i="2" s="1"/>
  <c r="AI2750" i="2"/>
  <c r="AD2745" i="2"/>
  <c r="AE2745" i="2" s="1"/>
  <c r="AF2744" i="2" s="1"/>
  <c r="W2750" i="2"/>
  <c r="X2750" i="2" s="1"/>
  <c r="Y2750" i="2"/>
  <c r="L2738" i="2"/>
  <c r="M2739" i="2"/>
  <c r="U2742" i="2"/>
  <c r="T2742" i="2"/>
  <c r="N2741" i="2"/>
  <c r="U2741" i="2" s="1"/>
  <c r="AB2747" i="2" l="1"/>
  <c r="AA2747" i="2" s="1"/>
  <c r="AB2746" i="2" s="1"/>
  <c r="AI2749" i="2"/>
  <c r="AG2749" i="2"/>
  <c r="AH2749" i="2" s="1"/>
  <c r="AD2744" i="2"/>
  <c r="AE2744" i="2" s="1"/>
  <c r="Y2749" i="2"/>
  <c r="W2749" i="2"/>
  <c r="X2749" i="2" s="1"/>
  <c r="L2737" i="2"/>
  <c r="M2738" i="2"/>
  <c r="T2741" i="2"/>
  <c r="N2740" i="2"/>
  <c r="U2740" i="2" s="1"/>
  <c r="Z2746" i="2" l="1"/>
  <c r="AA2746" i="2"/>
  <c r="Z2745" i="2" s="1"/>
  <c r="AI2748" i="2"/>
  <c r="AG2748" i="2"/>
  <c r="AH2748" i="2" s="1"/>
  <c r="AF2743" i="2"/>
  <c r="AE2743" i="2" s="1"/>
  <c r="AD2742" i="2" s="1"/>
  <c r="AD2743" i="2"/>
  <c r="W2748" i="2"/>
  <c r="X2748" i="2" s="1"/>
  <c r="Y2748" i="2"/>
  <c r="L2736" i="2"/>
  <c r="M2737" i="2"/>
  <c r="T2740" i="2"/>
  <c r="N2739" i="2"/>
  <c r="AB2745" i="2" l="1"/>
  <c r="AA2745" i="2" s="1"/>
  <c r="Z2744" i="2" s="1"/>
  <c r="AG2747" i="2"/>
  <c r="AH2747" i="2" s="1"/>
  <c r="AI2747" i="2"/>
  <c r="AF2742" i="2"/>
  <c r="AE2742" i="2" s="1"/>
  <c r="AF2741" i="2" s="1"/>
  <c r="W2747" i="2"/>
  <c r="X2747" i="2" s="1"/>
  <c r="Y2747" i="2"/>
  <c r="L2735" i="2"/>
  <c r="M2736" i="2"/>
  <c r="U2739" i="2"/>
  <c r="T2739" i="2"/>
  <c r="N2738" i="2"/>
  <c r="U2738" i="2" s="1"/>
  <c r="AB2744" i="2" l="1"/>
  <c r="AA2744" i="2" s="1"/>
  <c r="Z2743" i="2" s="1"/>
  <c r="AG2746" i="2"/>
  <c r="AH2746" i="2" s="1"/>
  <c r="AI2746" i="2"/>
  <c r="AD2741" i="2"/>
  <c r="AE2741" i="2" s="1"/>
  <c r="AF2740" i="2" s="1"/>
  <c r="W2746" i="2"/>
  <c r="X2746" i="2" s="1"/>
  <c r="Y2746" i="2"/>
  <c r="L2734" i="2"/>
  <c r="M2735" i="2"/>
  <c r="T2738" i="2"/>
  <c r="N2737" i="2"/>
  <c r="AB2743" i="2" l="1"/>
  <c r="AA2743" i="2" s="1"/>
  <c r="Z2742" i="2" s="1"/>
  <c r="AD2740" i="2"/>
  <c r="AE2740" i="2" s="1"/>
  <c r="AD2739" i="2" s="1"/>
  <c r="AG2745" i="2"/>
  <c r="AH2745" i="2" s="1"/>
  <c r="AI2745" i="2"/>
  <c r="W2745" i="2"/>
  <c r="X2745" i="2" s="1"/>
  <c r="Y2745" i="2"/>
  <c r="L2733" i="2"/>
  <c r="M2734" i="2"/>
  <c r="U2737" i="2"/>
  <c r="T2737" i="2"/>
  <c r="N2736" i="2"/>
  <c r="AB2742" i="2" l="1"/>
  <c r="AA2742" i="2" s="1"/>
  <c r="AB2741" i="2" s="1"/>
  <c r="AG2744" i="2"/>
  <c r="AH2744" i="2" s="1"/>
  <c r="AI2744" i="2"/>
  <c r="AF2739" i="2"/>
  <c r="Y2744" i="2"/>
  <c r="W2744" i="2"/>
  <c r="X2744" i="2" s="1"/>
  <c r="AE2739" i="2"/>
  <c r="AF2738" i="2" s="1"/>
  <c r="L2732" i="2"/>
  <c r="M2733" i="2"/>
  <c r="U2736" i="2"/>
  <c r="T2736" i="2"/>
  <c r="N2735" i="2"/>
  <c r="U2735" i="2" s="1"/>
  <c r="Z2741" i="2" l="1"/>
  <c r="AA2741" i="2" s="1"/>
  <c r="AI2743" i="2"/>
  <c r="AG2743" i="2"/>
  <c r="AH2743" i="2" s="1"/>
  <c r="AD2738" i="2"/>
  <c r="AE2738" i="2" s="1"/>
  <c r="AD2737" i="2" s="1"/>
  <c r="W2743" i="2"/>
  <c r="X2743" i="2" s="1"/>
  <c r="Y2743" i="2"/>
  <c r="L2731" i="2"/>
  <c r="M2732" i="2"/>
  <c r="T2735" i="2"/>
  <c r="N2734" i="2"/>
  <c r="U2734" i="2" s="1"/>
  <c r="Z2740" i="2" l="1"/>
  <c r="AA2740" i="2" s="1"/>
  <c r="Z2739" i="2" s="1"/>
  <c r="AB2740" i="2"/>
  <c r="AG2742" i="2"/>
  <c r="AH2742" i="2" s="1"/>
  <c r="AI2742" i="2"/>
  <c r="AF2737" i="2"/>
  <c r="AE2737" i="2" s="1"/>
  <c r="AF2736" i="2" s="1"/>
  <c r="W2742" i="2"/>
  <c r="X2742" i="2" s="1"/>
  <c r="Y2742" i="2"/>
  <c r="L2730" i="2"/>
  <c r="M2731" i="2"/>
  <c r="T2734" i="2"/>
  <c r="N2733" i="2"/>
  <c r="U2733" i="2" s="1"/>
  <c r="AB2739" i="2" l="1"/>
  <c r="AA2739" i="2"/>
  <c r="AG2741" i="2"/>
  <c r="AI2741" i="2"/>
  <c r="AH2741" i="2" s="1"/>
  <c r="Z2738" i="2"/>
  <c r="AB2738" i="2"/>
  <c r="AD2736" i="2"/>
  <c r="AE2736" i="2" s="1"/>
  <c r="AD2735" i="2" s="1"/>
  <c r="Y2741" i="2"/>
  <c r="W2741" i="2"/>
  <c r="L2729" i="2"/>
  <c r="M2730" i="2"/>
  <c r="T2733" i="2"/>
  <c r="N2732" i="2"/>
  <c r="AA2738" i="2" l="1"/>
  <c r="AB2737" i="2" s="1"/>
  <c r="AG2740" i="2"/>
  <c r="AI2740" i="2"/>
  <c r="AH2740" i="2" s="1"/>
  <c r="X2741" i="2"/>
  <c r="Y2740" i="2" s="1"/>
  <c r="AF2735" i="2"/>
  <c r="AE2735" i="2" s="1"/>
  <c r="AF2734" i="2" s="1"/>
  <c r="L2728" i="2"/>
  <c r="M2729" i="2"/>
  <c r="U2732" i="2"/>
  <c r="T2732" i="2"/>
  <c r="N2731" i="2"/>
  <c r="U2731" i="2" s="1"/>
  <c r="Z2737" i="2" l="1"/>
  <c r="AA2737" i="2" s="1"/>
  <c r="Z2736" i="2" s="1"/>
  <c r="AG2739" i="2"/>
  <c r="AI2739" i="2"/>
  <c r="W2740" i="2"/>
  <c r="X2740" i="2" s="1"/>
  <c r="W2739" i="2" s="1"/>
  <c r="AD2734" i="2"/>
  <c r="AE2734" i="2"/>
  <c r="AD2733" i="2" s="1"/>
  <c r="L2727" i="2"/>
  <c r="M2728" i="2"/>
  <c r="T2731" i="2"/>
  <c r="N2730" i="2"/>
  <c r="T2730" i="2" s="1"/>
  <c r="AB2736" i="2" l="1"/>
  <c r="AH2739" i="2"/>
  <c r="AI2738" i="2" s="1"/>
  <c r="AF2733" i="2"/>
  <c r="AE2733" i="2" s="1"/>
  <c r="AF2732" i="2" s="1"/>
  <c r="Y2739" i="2"/>
  <c r="X2739" i="2" s="1"/>
  <c r="Y2738" i="2" s="1"/>
  <c r="AA2736" i="2"/>
  <c r="Z2735" i="2" s="1"/>
  <c r="L2726" i="2"/>
  <c r="M2727" i="2"/>
  <c r="U2730" i="2"/>
  <c r="N2729" i="2"/>
  <c r="U2729" i="2" s="1"/>
  <c r="AG2738" i="2" l="1"/>
  <c r="AH2738" i="2" s="1"/>
  <c r="AG2737" i="2" s="1"/>
  <c r="AB2735" i="2"/>
  <c r="AA2735" i="2" s="1"/>
  <c r="Z2734" i="2" s="1"/>
  <c r="AD2732" i="2"/>
  <c r="W2738" i="2"/>
  <c r="X2738" i="2" s="1"/>
  <c r="AE2732" i="2"/>
  <c r="AD2731" i="2" s="1"/>
  <c r="L2725" i="2"/>
  <c r="M2726" i="2"/>
  <c r="T2729" i="2"/>
  <c r="N2728" i="2"/>
  <c r="AI2737" i="2" l="1"/>
  <c r="AH2737" i="2" s="1"/>
  <c r="AB2734" i="2"/>
  <c r="AA2734" i="2" s="1"/>
  <c r="AB2733" i="2" s="1"/>
  <c r="Y2737" i="2"/>
  <c r="W2737" i="2"/>
  <c r="AF2731" i="2"/>
  <c r="AE2731" i="2" s="1"/>
  <c r="L2724" i="2"/>
  <c r="M2725" i="2"/>
  <c r="U2728" i="2"/>
  <c r="T2728" i="2"/>
  <c r="N2727" i="2"/>
  <c r="AG2736" i="2" l="1"/>
  <c r="AI2736" i="2"/>
  <c r="AH2736" i="2" s="1"/>
  <c r="AG2735" i="2" s="1"/>
  <c r="AH2735" i="2" s="1"/>
  <c r="X2737" i="2"/>
  <c r="W2736" i="2" s="1"/>
  <c r="Z2733" i="2"/>
  <c r="AF2730" i="2"/>
  <c r="AE2730" i="2" s="1"/>
  <c r="AF2729" i="2" s="1"/>
  <c r="AD2730" i="2"/>
  <c r="AA2733" i="2"/>
  <c r="Z2732" i="2" s="1"/>
  <c r="L2723" i="2"/>
  <c r="M2724" i="2"/>
  <c r="U2727" i="2"/>
  <c r="T2727" i="2"/>
  <c r="N2726" i="2"/>
  <c r="Y2736" i="2" l="1"/>
  <c r="X2736" i="2" s="1"/>
  <c r="W2735" i="2" s="1"/>
  <c r="X2735" i="2" s="1"/>
  <c r="AI2735" i="2"/>
  <c r="AB2732" i="2"/>
  <c r="AA2732" i="2" s="1"/>
  <c r="Z2731" i="2" s="1"/>
  <c r="Y2735" i="2"/>
  <c r="AG2734" i="2"/>
  <c r="AH2734" i="2" s="1"/>
  <c r="AI2734" i="2"/>
  <c r="AD2729" i="2"/>
  <c r="W2734" i="2"/>
  <c r="X2734" i="2" s="1"/>
  <c r="Y2734" i="2"/>
  <c r="AE2729" i="2"/>
  <c r="AD2728" i="2" s="1"/>
  <c r="L2722" i="2"/>
  <c r="M2723" i="2"/>
  <c r="U2726" i="2"/>
  <c r="T2726" i="2"/>
  <c r="N2725" i="2"/>
  <c r="AB2731" i="2" l="1"/>
  <c r="AA2731" i="2" s="1"/>
  <c r="AI2733" i="2"/>
  <c r="AG2733" i="2"/>
  <c r="AH2733" i="2" s="1"/>
  <c r="AF2728" i="2"/>
  <c r="AE2728" i="2" s="1"/>
  <c r="AF2727" i="2" s="1"/>
  <c r="Y2733" i="2"/>
  <c r="W2733" i="2"/>
  <c r="X2733" i="2" s="1"/>
  <c r="L2721" i="2"/>
  <c r="M2722" i="2"/>
  <c r="U2725" i="2"/>
  <c r="T2725" i="2"/>
  <c r="N2724" i="2"/>
  <c r="U2724" i="2" s="1"/>
  <c r="Z2730" i="2" l="1"/>
  <c r="AB2730" i="2"/>
  <c r="AA2730" i="2" s="1"/>
  <c r="AB2729" i="2" s="1"/>
  <c r="AG2732" i="2"/>
  <c r="AH2732" i="2" s="1"/>
  <c r="AI2732" i="2"/>
  <c r="AD2727" i="2"/>
  <c r="AE2727" i="2" s="1"/>
  <c r="Y2732" i="2"/>
  <c r="W2732" i="2"/>
  <c r="X2732" i="2" s="1"/>
  <c r="L2720" i="2"/>
  <c r="M2721" i="2"/>
  <c r="T2724" i="2"/>
  <c r="N2723" i="2"/>
  <c r="Z2729" i="2" l="1"/>
  <c r="AI2731" i="2"/>
  <c r="AG2731" i="2"/>
  <c r="AH2731" i="2" s="1"/>
  <c r="AA2729" i="2"/>
  <c r="Z2728" i="2" s="1"/>
  <c r="AF2726" i="2"/>
  <c r="AE2726" i="2" s="1"/>
  <c r="AF2725" i="2" s="1"/>
  <c r="AD2726" i="2"/>
  <c r="W2731" i="2"/>
  <c r="X2731" i="2" s="1"/>
  <c r="Y2731" i="2"/>
  <c r="L2719" i="2"/>
  <c r="M2720" i="2"/>
  <c r="U2723" i="2"/>
  <c r="T2723" i="2"/>
  <c r="N2722" i="2"/>
  <c r="U2722" i="2" s="1"/>
  <c r="AB2728" i="2" l="1"/>
  <c r="AA2728" i="2" s="1"/>
  <c r="AG2730" i="2"/>
  <c r="AH2730" i="2" s="1"/>
  <c r="AI2730" i="2"/>
  <c r="AD2725" i="2"/>
  <c r="AE2725" i="2" s="1"/>
  <c r="AF2724" i="2" s="1"/>
  <c r="Z2727" i="2"/>
  <c r="AB2727" i="2"/>
  <c r="AA2727" i="2" s="1"/>
  <c r="Y2730" i="2"/>
  <c r="W2730" i="2"/>
  <c r="X2730" i="2" s="1"/>
  <c r="L2718" i="2"/>
  <c r="M2719" i="2"/>
  <c r="T2722" i="2"/>
  <c r="N2721" i="2"/>
  <c r="T2721" i="2" s="1"/>
  <c r="AG2729" i="2" l="1"/>
  <c r="AH2729" i="2" s="1"/>
  <c r="AI2729" i="2"/>
  <c r="Z2726" i="2"/>
  <c r="AB2726" i="2"/>
  <c r="AA2726" i="2" s="1"/>
  <c r="AD2724" i="2"/>
  <c r="AE2724" i="2" s="1"/>
  <c r="AD2723" i="2" s="1"/>
  <c r="W2729" i="2"/>
  <c r="X2729" i="2" s="1"/>
  <c r="Y2729" i="2"/>
  <c r="L2717" i="2"/>
  <c r="M2718" i="2"/>
  <c r="U2721" i="2"/>
  <c r="N2720" i="2"/>
  <c r="AG2728" i="2" l="1"/>
  <c r="AH2728" i="2" s="1"/>
  <c r="AI2728" i="2"/>
  <c r="Z2725" i="2"/>
  <c r="AB2725" i="2"/>
  <c r="AF2723" i="2"/>
  <c r="AE2723" i="2" s="1"/>
  <c r="AF2722" i="2" s="1"/>
  <c r="Y2728" i="2"/>
  <c r="W2728" i="2"/>
  <c r="X2728" i="2" s="1"/>
  <c r="L2716" i="2"/>
  <c r="M2717" i="2"/>
  <c r="U2720" i="2"/>
  <c r="T2720" i="2"/>
  <c r="N2719" i="2"/>
  <c r="U2719" i="2" s="1"/>
  <c r="AG2727" i="2" l="1"/>
  <c r="AH2727" i="2" s="1"/>
  <c r="AI2727" i="2"/>
  <c r="AA2725" i="2"/>
  <c r="AD2722" i="2"/>
  <c r="AE2722" i="2" s="1"/>
  <c r="AD2721" i="2" s="1"/>
  <c r="W2727" i="2"/>
  <c r="X2727" i="2" s="1"/>
  <c r="Y2727" i="2"/>
  <c r="L2715" i="2"/>
  <c r="M2716" i="2"/>
  <c r="T2719" i="2"/>
  <c r="N2718" i="2"/>
  <c r="AI2726" i="2" l="1"/>
  <c r="AG2726" i="2"/>
  <c r="AH2726" i="2" s="1"/>
  <c r="Z2724" i="2"/>
  <c r="AB2724" i="2"/>
  <c r="W2726" i="2"/>
  <c r="Y2726" i="2"/>
  <c r="AF2721" i="2"/>
  <c r="AE2721" i="2" s="1"/>
  <c r="L2714" i="2"/>
  <c r="M2715" i="2"/>
  <c r="T2718" i="2"/>
  <c r="U2718" i="2"/>
  <c r="N2717" i="2"/>
  <c r="U2717" i="2" s="1"/>
  <c r="AI2725" i="2" l="1"/>
  <c r="AG2725" i="2"/>
  <c r="X2726" i="2"/>
  <c r="Y2725" i="2" s="1"/>
  <c r="AA2724" i="2"/>
  <c r="AB2723" i="2" s="1"/>
  <c r="AF2720" i="2"/>
  <c r="AD2720" i="2"/>
  <c r="L2713" i="2"/>
  <c r="M2714" i="2"/>
  <c r="T2717" i="2"/>
  <c r="N2716" i="2"/>
  <c r="U2716" i="2" s="1"/>
  <c r="AH2725" i="2" l="1"/>
  <c r="AG2724" i="2" s="1"/>
  <c r="Z2723" i="2"/>
  <c r="AA2723" i="2" s="1"/>
  <c r="AE2720" i="2"/>
  <c r="AF2719" i="2" s="1"/>
  <c r="W2725" i="2"/>
  <c r="X2725" i="2" s="1"/>
  <c r="L2712" i="2"/>
  <c r="M2713" i="2"/>
  <c r="T2716" i="2"/>
  <c r="N2715" i="2"/>
  <c r="AD2719" i="2" l="1"/>
  <c r="AI2724" i="2"/>
  <c r="AH2724" i="2" s="1"/>
  <c r="AG2723" i="2" s="1"/>
  <c r="AB2722" i="2"/>
  <c r="Z2722" i="2"/>
  <c r="AA2722" i="2" s="1"/>
  <c r="AE2719" i="2"/>
  <c r="AD2718" i="2" s="1"/>
  <c r="Y2724" i="2"/>
  <c r="W2724" i="2"/>
  <c r="L2711" i="2"/>
  <c r="M2712" i="2"/>
  <c r="U2715" i="2"/>
  <c r="T2715" i="2"/>
  <c r="N2714" i="2"/>
  <c r="AI2723" i="2" l="1"/>
  <c r="AH2723" i="2" s="1"/>
  <c r="AG2722" i="2" s="1"/>
  <c r="AB2721" i="2"/>
  <c r="Z2721" i="2"/>
  <c r="AF2718" i="2"/>
  <c r="AE2718" i="2" s="1"/>
  <c r="AF2717" i="2" s="1"/>
  <c r="X2724" i="2"/>
  <c r="W2723" i="2" s="1"/>
  <c r="L2710" i="2"/>
  <c r="M2711" i="2"/>
  <c r="T2714" i="2"/>
  <c r="U2714" i="2"/>
  <c r="N2713" i="2"/>
  <c r="U2713" i="2" s="1"/>
  <c r="AD2717" i="2" l="1"/>
  <c r="AE2717" i="2" s="1"/>
  <c r="AD2716" i="2" s="1"/>
  <c r="AE2716" i="2" s="1"/>
  <c r="AD2715" i="2" s="1"/>
  <c r="AE2715" i="2" s="1"/>
  <c r="AI2722" i="2"/>
  <c r="AH2722" i="2" s="1"/>
  <c r="AI2721" i="2" s="1"/>
  <c r="AA2721" i="2"/>
  <c r="Y2723" i="2"/>
  <c r="X2723" i="2" s="1"/>
  <c r="Y2722" i="2" s="1"/>
  <c r="AF2716" i="2"/>
  <c r="AF2715" i="2"/>
  <c r="L2709" i="2"/>
  <c r="M2710" i="2"/>
  <c r="T2713" i="2"/>
  <c r="N2712" i="2"/>
  <c r="AG2721" i="2" l="1"/>
  <c r="AB2720" i="2"/>
  <c r="Z2720" i="2"/>
  <c r="AA2720" i="2" s="1"/>
  <c r="AB2719" i="2" s="1"/>
  <c r="AH2721" i="2"/>
  <c r="AG2720" i="2" s="1"/>
  <c r="W2722" i="2"/>
  <c r="X2722" i="2"/>
  <c r="W2721" i="2" s="1"/>
  <c r="AD2714" i="2"/>
  <c r="AE2714" i="2" s="1"/>
  <c r="AF2714" i="2"/>
  <c r="L2708" i="2"/>
  <c r="M2709" i="2"/>
  <c r="T2712" i="2"/>
  <c r="U2712" i="2"/>
  <c r="N2711" i="2"/>
  <c r="U2711" i="2" s="1"/>
  <c r="Z2719" i="2" l="1"/>
  <c r="AA2719" i="2" s="1"/>
  <c r="Z2718" i="2" s="1"/>
  <c r="AI2720" i="2"/>
  <c r="AH2720" i="2" s="1"/>
  <c r="AG2719" i="2" s="1"/>
  <c r="Y2721" i="2"/>
  <c r="X2721" i="2" s="1"/>
  <c r="W2720" i="2" s="1"/>
  <c r="AD2713" i="2"/>
  <c r="AE2713" i="2" s="1"/>
  <c r="AF2713" i="2"/>
  <c r="L2707" i="2"/>
  <c r="M2708" i="2"/>
  <c r="T2711" i="2"/>
  <c r="N2710" i="2"/>
  <c r="AB2718" i="2" l="1"/>
  <c r="AA2718" i="2" s="1"/>
  <c r="AB2717" i="2" s="1"/>
  <c r="AI2719" i="2"/>
  <c r="AH2719" i="2" s="1"/>
  <c r="Y2720" i="2"/>
  <c r="X2720" i="2" s="1"/>
  <c r="W2719" i="2" s="1"/>
  <c r="AD2712" i="2"/>
  <c r="AE2712" i="2" s="1"/>
  <c r="AF2712" i="2"/>
  <c r="L2706" i="2"/>
  <c r="M2707" i="2"/>
  <c r="U2710" i="2"/>
  <c r="T2710" i="2"/>
  <c r="N2709" i="2"/>
  <c r="T2709" i="2" s="1"/>
  <c r="Z2717" i="2" l="1"/>
  <c r="AA2717" i="2" s="1"/>
  <c r="AI2718" i="2"/>
  <c r="AG2718" i="2"/>
  <c r="Y2719" i="2"/>
  <c r="X2719" i="2" s="1"/>
  <c r="Y2718" i="2" s="1"/>
  <c r="AF2711" i="2"/>
  <c r="AD2711" i="2"/>
  <c r="AE2711" i="2" s="1"/>
  <c r="L2705" i="2"/>
  <c r="M2706" i="2"/>
  <c r="U2709" i="2"/>
  <c r="N2708" i="2"/>
  <c r="Z2716" i="2" l="1"/>
  <c r="AA2716" i="2" s="1"/>
  <c r="AB2716" i="2"/>
  <c r="AH2718" i="2"/>
  <c r="W2718" i="2"/>
  <c r="X2718" i="2" s="1"/>
  <c r="AD2710" i="2"/>
  <c r="AE2710" i="2" s="1"/>
  <c r="AF2710" i="2"/>
  <c r="L2704" i="2"/>
  <c r="M2705" i="2"/>
  <c r="U2708" i="2"/>
  <c r="T2708" i="2"/>
  <c r="N2707" i="2"/>
  <c r="U2707" i="2" s="1"/>
  <c r="AB2715" i="2" l="1"/>
  <c r="Z2715" i="2"/>
  <c r="AA2715" i="2" s="1"/>
  <c r="AG2717" i="2"/>
  <c r="AI2717" i="2"/>
  <c r="AH2717" i="2" s="1"/>
  <c r="W2717" i="2"/>
  <c r="Y2717" i="2"/>
  <c r="X2717" i="2" s="1"/>
  <c r="Y2716" i="2" s="1"/>
  <c r="AF2709" i="2"/>
  <c r="AD2709" i="2"/>
  <c r="AE2709" i="2" s="1"/>
  <c r="L2703" i="2"/>
  <c r="M2704" i="2"/>
  <c r="T2707" i="2"/>
  <c r="N2706" i="2"/>
  <c r="U2706" i="2" s="1"/>
  <c r="Z2714" i="2" l="1"/>
  <c r="AA2714" i="2" s="1"/>
  <c r="AB2714" i="2"/>
  <c r="AG2716" i="2"/>
  <c r="AI2716" i="2"/>
  <c r="AH2716" i="2" s="1"/>
  <c r="W2716" i="2"/>
  <c r="X2716" i="2"/>
  <c r="W2715" i="2" s="1"/>
  <c r="AF2708" i="2"/>
  <c r="AD2708" i="2"/>
  <c r="AE2708" i="2" s="1"/>
  <c r="L2702" i="2"/>
  <c r="M2703" i="2"/>
  <c r="T2706" i="2"/>
  <c r="N2705" i="2"/>
  <c r="Z2713" i="2" l="1"/>
  <c r="AA2713" i="2" s="1"/>
  <c r="AB2713" i="2"/>
  <c r="AI2715" i="2"/>
  <c r="AH2715" i="2" s="1"/>
  <c r="AG2715" i="2"/>
  <c r="Y2715" i="2"/>
  <c r="X2715" i="2" s="1"/>
  <c r="W2714" i="2" s="1"/>
  <c r="AF2707" i="2"/>
  <c r="AD2707" i="2"/>
  <c r="AE2707" i="2" s="1"/>
  <c r="L2701" i="2"/>
  <c r="M2702" i="2"/>
  <c r="U2705" i="2"/>
  <c r="T2705" i="2"/>
  <c r="N2704" i="2"/>
  <c r="U2704" i="2" s="1"/>
  <c r="AB2712" i="2" l="1"/>
  <c r="Z2712" i="2"/>
  <c r="AA2712" i="2" s="1"/>
  <c r="Y2714" i="2"/>
  <c r="X2714" i="2" s="1"/>
  <c r="Y2713" i="2" s="1"/>
  <c r="X2713" i="2" s="1"/>
  <c r="AG2714" i="2"/>
  <c r="AI2714" i="2"/>
  <c r="AH2714" i="2" s="1"/>
  <c r="AD2706" i="2"/>
  <c r="AE2706" i="2" s="1"/>
  <c r="AF2706" i="2"/>
  <c r="L2700" i="2"/>
  <c r="M2701" i="2"/>
  <c r="T2704" i="2"/>
  <c r="N2703" i="2"/>
  <c r="W2713" i="2" l="1"/>
  <c r="Z2711" i="2"/>
  <c r="AA2711" i="2" s="1"/>
  <c r="AB2711" i="2"/>
  <c r="AI2713" i="2"/>
  <c r="AH2713" i="2" s="1"/>
  <c r="AG2713" i="2"/>
  <c r="W2712" i="2"/>
  <c r="Y2712" i="2"/>
  <c r="X2712" i="2" s="1"/>
  <c r="AD2705" i="2"/>
  <c r="AE2705" i="2" s="1"/>
  <c r="AF2705" i="2"/>
  <c r="L2699" i="2"/>
  <c r="M2700" i="2"/>
  <c r="U2703" i="2"/>
  <c r="T2703" i="2"/>
  <c r="N2702" i="2"/>
  <c r="U2702" i="2" s="1"/>
  <c r="AB2710" i="2" l="1"/>
  <c r="Z2710" i="2"/>
  <c r="AA2710" i="2" s="1"/>
  <c r="AG2712" i="2"/>
  <c r="AI2712" i="2"/>
  <c r="AH2712" i="2" s="1"/>
  <c r="W2711" i="2"/>
  <c r="Y2711" i="2"/>
  <c r="AD2704" i="2"/>
  <c r="AE2704" i="2" s="1"/>
  <c r="AF2704" i="2"/>
  <c r="L2698" i="2"/>
  <c r="M2699" i="2"/>
  <c r="T2702" i="2"/>
  <c r="N2701" i="2"/>
  <c r="Z2709" i="2" l="1"/>
  <c r="AA2709" i="2" s="1"/>
  <c r="AB2709" i="2"/>
  <c r="AI2711" i="2"/>
  <c r="AH2711" i="2" s="1"/>
  <c r="AG2711" i="2"/>
  <c r="X2711" i="2"/>
  <c r="W2710" i="2" s="1"/>
  <c r="AD2703" i="2"/>
  <c r="AE2703" i="2" s="1"/>
  <c r="AF2703" i="2"/>
  <c r="L2697" i="2"/>
  <c r="M2698" i="2"/>
  <c r="U2701" i="2"/>
  <c r="T2701" i="2"/>
  <c r="N2700" i="2"/>
  <c r="AB2708" i="2" l="1"/>
  <c r="Z2708" i="2"/>
  <c r="AA2708" i="2" s="1"/>
  <c r="AG2710" i="2"/>
  <c r="AI2710" i="2"/>
  <c r="AH2710" i="2" s="1"/>
  <c r="Y2710" i="2"/>
  <c r="X2710" i="2" s="1"/>
  <c r="W2709" i="2" s="1"/>
  <c r="AF2702" i="2"/>
  <c r="AD2702" i="2"/>
  <c r="AE2702" i="2" s="1"/>
  <c r="L2696" i="2"/>
  <c r="M2697" i="2"/>
  <c r="T2700" i="2"/>
  <c r="U2700" i="2"/>
  <c r="N2699" i="2"/>
  <c r="Y2709" i="2" l="1"/>
  <c r="X2709" i="2" s="1"/>
  <c r="AB2707" i="2"/>
  <c r="Z2707" i="2"/>
  <c r="AA2707" i="2" s="1"/>
  <c r="AG2709" i="2"/>
  <c r="AI2709" i="2"/>
  <c r="AH2709" i="2" s="1"/>
  <c r="AD2701" i="2"/>
  <c r="AE2701" i="2" s="1"/>
  <c r="AF2701" i="2"/>
  <c r="L2695" i="2"/>
  <c r="M2696" i="2"/>
  <c r="U2699" i="2"/>
  <c r="T2699" i="2"/>
  <c r="N2698" i="2"/>
  <c r="T2698" i="2" s="1"/>
  <c r="Z2706" i="2" l="1"/>
  <c r="AA2706" i="2" s="1"/>
  <c r="AB2706" i="2"/>
  <c r="AG2708" i="2"/>
  <c r="AI2708" i="2"/>
  <c r="AH2708" i="2" s="1"/>
  <c r="W2708" i="2"/>
  <c r="Y2708" i="2"/>
  <c r="AD2700" i="2"/>
  <c r="AE2700" i="2" s="1"/>
  <c r="AF2700" i="2"/>
  <c r="L2694" i="2"/>
  <c r="M2695" i="2"/>
  <c r="U2698" i="2"/>
  <c r="N2697" i="2"/>
  <c r="AB2705" i="2" l="1"/>
  <c r="Z2705" i="2"/>
  <c r="AA2705" i="2" s="1"/>
  <c r="AG2707" i="2"/>
  <c r="AI2707" i="2"/>
  <c r="AH2707" i="2" s="1"/>
  <c r="X2708" i="2"/>
  <c r="Y2707" i="2" s="1"/>
  <c r="AF2699" i="2"/>
  <c r="AD2699" i="2"/>
  <c r="AE2699" i="2" s="1"/>
  <c r="L2693" i="2"/>
  <c r="M2694" i="2"/>
  <c r="U2697" i="2"/>
  <c r="T2697" i="2"/>
  <c r="N2696" i="2"/>
  <c r="U2696" i="2" s="1"/>
  <c r="Z2704" i="2" l="1"/>
  <c r="AA2704" i="2" s="1"/>
  <c r="AB2704" i="2"/>
  <c r="AI2706" i="2"/>
  <c r="AH2706" i="2" s="1"/>
  <c r="AG2706" i="2"/>
  <c r="W2707" i="2"/>
  <c r="X2707" i="2"/>
  <c r="AD2698" i="2"/>
  <c r="AE2698" i="2" s="1"/>
  <c r="AF2698" i="2"/>
  <c r="L2692" i="2"/>
  <c r="M2693" i="2"/>
  <c r="T2696" i="2"/>
  <c r="N2695" i="2"/>
  <c r="AB2703" i="2" l="1"/>
  <c r="Z2703" i="2"/>
  <c r="AA2703" i="2" s="1"/>
  <c r="AG2705" i="2"/>
  <c r="AI2705" i="2"/>
  <c r="AH2705" i="2" s="1"/>
  <c r="W2706" i="2"/>
  <c r="Y2706" i="2"/>
  <c r="X2706" i="2" s="1"/>
  <c r="AF2697" i="2"/>
  <c r="AD2697" i="2"/>
  <c r="AE2697" i="2" s="1"/>
  <c r="L2691" i="2"/>
  <c r="M2692" i="2"/>
  <c r="U2695" i="2"/>
  <c r="T2695" i="2"/>
  <c r="N2694" i="2"/>
  <c r="Z2702" i="2" l="1"/>
  <c r="AA2702" i="2" s="1"/>
  <c r="AB2702" i="2"/>
  <c r="AI2704" i="2"/>
  <c r="AH2704" i="2" s="1"/>
  <c r="AG2704" i="2"/>
  <c r="Y2705" i="2"/>
  <c r="W2705" i="2"/>
  <c r="AF2696" i="2"/>
  <c r="AD2696" i="2"/>
  <c r="AE2696" i="2" s="1"/>
  <c r="L2690" i="2"/>
  <c r="M2691" i="2"/>
  <c r="U2694" i="2"/>
  <c r="T2694" i="2"/>
  <c r="N2693" i="2"/>
  <c r="U2693" i="2" s="1"/>
  <c r="Z2701" i="2" l="1"/>
  <c r="AA2701" i="2" s="1"/>
  <c r="AB2701" i="2"/>
  <c r="AG2703" i="2"/>
  <c r="AI2703" i="2"/>
  <c r="AH2703" i="2" s="1"/>
  <c r="X2705" i="2"/>
  <c r="Y2704" i="2" s="1"/>
  <c r="AD2695" i="2"/>
  <c r="AE2695" i="2" s="1"/>
  <c r="AF2695" i="2"/>
  <c r="L2689" i="2"/>
  <c r="M2690" i="2"/>
  <c r="T2693" i="2"/>
  <c r="N2692" i="2"/>
  <c r="T2692" i="2" s="1"/>
  <c r="Z2700" i="2" l="1"/>
  <c r="AA2700" i="2" s="1"/>
  <c r="AB2700" i="2"/>
  <c r="AG2702" i="2"/>
  <c r="AI2702" i="2"/>
  <c r="AH2702" i="2" s="1"/>
  <c r="W2704" i="2"/>
  <c r="X2704" i="2"/>
  <c r="AD2694" i="2"/>
  <c r="AE2694" i="2" s="1"/>
  <c r="AF2694" i="2"/>
  <c r="L2688" i="2"/>
  <c r="M2689" i="2"/>
  <c r="U2692" i="2"/>
  <c r="N2691" i="2"/>
  <c r="T2691" i="2" s="1"/>
  <c r="Z2699" i="2" l="1"/>
  <c r="AA2699" i="2" s="1"/>
  <c r="AB2699" i="2"/>
  <c r="AI2701" i="2"/>
  <c r="AH2701" i="2" s="1"/>
  <c r="AG2701" i="2"/>
  <c r="W2703" i="2"/>
  <c r="Y2703" i="2"/>
  <c r="X2703" i="2" s="1"/>
  <c r="AF2693" i="2"/>
  <c r="AD2693" i="2"/>
  <c r="AE2693" i="2" s="1"/>
  <c r="L2687" i="2"/>
  <c r="M2688" i="2"/>
  <c r="U2691" i="2"/>
  <c r="N2690" i="2"/>
  <c r="AB2698" i="2" l="1"/>
  <c r="Z2698" i="2"/>
  <c r="AA2698" i="2" s="1"/>
  <c r="AG2700" i="2"/>
  <c r="AI2700" i="2"/>
  <c r="AH2700" i="2" s="1"/>
  <c r="Y2702" i="2"/>
  <c r="W2702" i="2"/>
  <c r="AD2692" i="2"/>
  <c r="AE2692" i="2" s="1"/>
  <c r="AF2692" i="2"/>
  <c r="L2686" i="2"/>
  <c r="M2687" i="2"/>
  <c r="U2690" i="2"/>
  <c r="T2690" i="2"/>
  <c r="N2689" i="2"/>
  <c r="T2689" i="2" s="1"/>
  <c r="Z2697" i="2" l="1"/>
  <c r="AA2697" i="2" s="1"/>
  <c r="AB2697" i="2"/>
  <c r="AI2699" i="2"/>
  <c r="AH2699" i="2" s="1"/>
  <c r="AG2699" i="2"/>
  <c r="X2702" i="2"/>
  <c r="AF2691" i="2"/>
  <c r="AD2691" i="2"/>
  <c r="AE2691" i="2" s="1"/>
  <c r="L2685" i="2"/>
  <c r="M2686" i="2"/>
  <c r="U2689" i="2"/>
  <c r="N2688" i="2"/>
  <c r="AB2696" i="2" l="1"/>
  <c r="Z2696" i="2"/>
  <c r="AA2696" i="2" s="1"/>
  <c r="AI2698" i="2"/>
  <c r="AH2698" i="2" s="1"/>
  <c r="AG2698" i="2"/>
  <c r="W2701" i="2"/>
  <c r="Y2701" i="2"/>
  <c r="X2701" i="2" s="1"/>
  <c r="AF2690" i="2"/>
  <c r="AD2690" i="2"/>
  <c r="AE2690" i="2" s="1"/>
  <c r="L2684" i="2"/>
  <c r="M2685" i="2"/>
  <c r="U2688" i="2"/>
  <c r="T2688" i="2"/>
  <c r="N2687" i="2"/>
  <c r="U2687" i="2" s="1"/>
  <c r="Z2695" i="2" l="1"/>
  <c r="AA2695" i="2" s="1"/>
  <c r="AB2695" i="2"/>
  <c r="AI2697" i="2"/>
  <c r="AH2697" i="2" s="1"/>
  <c r="AG2697" i="2"/>
  <c r="W2700" i="2"/>
  <c r="Y2700" i="2"/>
  <c r="X2700" i="2" s="1"/>
  <c r="AD2689" i="2"/>
  <c r="AE2689" i="2" s="1"/>
  <c r="AF2689" i="2"/>
  <c r="L2683" i="2"/>
  <c r="M2684" i="2"/>
  <c r="T2687" i="2"/>
  <c r="N2686" i="2"/>
  <c r="T2686" i="2" s="1"/>
  <c r="AB2694" i="2" l="1"/>
  <c r="Z2694" i="2"/>
  <c r="AA2694" i="2" s="1"/>
  <c r="AI2696" i="2"/>
  <c r="AH2696" i="2" s="1"/>
  <c r="AG2696" i="2"/>
  <c r="Y2699" i="2"/>
  <c r="W2699" i="2"/>
  <c r="AF2688" i="2"/>
  <c r="AD2688" i="2"/>
  <c r="AE2688" i="2" s="1"/>
  <c r="L2682" i="2"/>
  <c r="M2683" i="2"/>
  <c r="U2686" i="2"/>
  <c r="N2685" i="2"/>
  <c r="U2685" i="2" s="1"/>
  <c r="Z2693" i="2" l="1"/>
  <c r="AA2693" i="2" s="1"/>
  <c r="AB2693" i="2"/>
  <c r="AG2695" i="2"/>
  <c r="AI2695" i="2"/>
  <c r="AH2695" i="2" s="1"/>
  <c r="X2699" i="2"/>
  <c r="AD2687" i="2"/>
  <c r="AE2687" i="2" s="1"/>
  <c r="AF2687" i="2"/>
  <c r="L2681" i="2"/>
  <c r="M2682" i="2"/>
  <c r="T2685" i="2"/>
  <c r="N2684" i="2"/>
  <c r="AB2692" i="2" l="1"/>
  <c r="Z2692" i="2"/>
  <c r="AA2692" i="2" s="1"/>
  <c r="AI2694" i="2"/>
  <c r="AH2694" i="2" s="1"/>
  <c r="AG2694" i="2"/>
  <c r="Y2698" i="2"/>
  <c r="W2698" i="2"/>
  <c r="AD2686" i="2"/>
  <c r="AE2686" i="2" s="1"/>
  <c r="AF2686" i="2"/>
  <c r="L2680" i="2"/>
  <c r="M2681" i="2"/>
  <c r="U2684" i="2"/>
  <c r="T2684" i="2"/>
  <c r="N2683" i="2"/>
  <c r="AB2691" i="2" l="1"/>
  <c r="Z2691" i="2"/>
  <c r="AA2691" i="2" s="1"/>
  <c r="AI2693" i="2"/>
  <c r="AH2693" i="2" s="1"/>
  <c r="AG2693" i="2"/>
  <c r="X2698" i="2"/>
  <c r="AF2685" i="2"/>
  <c r="AD2685" i="2"/>
  <c r="AE2685" i="2" s="1"/>
  <c r="L2679" i="2"/>
  <c r="M2680" i="2"/>
  <c r="U2683" i="2"/>
  <c r="T2683" i="2"/>
  <c r="N2682" i="2"/>
  <c r="U2682" i="2" s="1"/>
  <c r="AB2690" i="2" l="1"/>
  <c r="Z2690" i="2"/>
  <c r="AA2690" i="2" s="1"/>
  <c r="AG2692" i="2"/>
  <c r="AI2692" i="2"/>
  <c r="AH2692" i="2" s="1"/>
  <c r="Y2697" i="2"/>
  <c r="W2697" i="2"/>
  <c r="AD2684" i="2"/>
  <c r="AE2684" i="2" s="1"/>
  <c r="AF2684" i="2"/>
  <c r="L2678" i="2"/>
  <c r="M2679" i="2"/>
  <c r="T2682" i="2"/>
  <c r="N2681" i="2"/>
  <c r="AB2689" i="2" l="1"/>
  <c r="Z2689" i="2"/>
  <c r="AA2689" i="2" s="1"/>
  <c r="AI2691" i="2"/>
  <c r="AH2691" i="2" s="1"/>
  <c r="AG2691" i="2"/>
  <c r="X2697" i="2"/>
  <c r="W2696" i="2" s="1"/>
  <c r="AD2683" i="2"/>
  <c r="AE2683" i="2" s="1"/>
  <c r="AF2683" i="2"/>
  <c r="L2677" i="2"/>
  <c r="M2678" i="2"/>
  <c r="U2681" i="2"/>
  <c r="T2681" i="2"/>
  <c r="N2680" i="2"/>
  <c r="T2680" i="2" s="1"/>
  <c r="AB2688" i="2" l="1"/>
  <c r="Z2688" i="2"/>
  <c r="AA2688" i="2" s="1"/>
  <c r="AG2690" i="2"/>
  <c r="AI2690" i="2"/>
  <c r="AH2690" i="2" s="1"/>
  <c r="Y2696" i="2"/>
  <c r="X2696" i="2" s="1"/>
  <c r="AF2682" i="2"/>
  <c r="AD2682" i="2"/>
  <c r="AE2682" i="2" s="1"/>
  <c r="L2676" i="2"/>
  <c r="M2677" i="2"/>
  <c r="U2680" i="2"/>
  <c r="N2679" i="2"/>
  <c r="Z2687" i="2" l="1"/>
  <c r="AA2687" i="2" s="1"/>
  <c r="AB2687" i="2"/>
  <c r="AI2689" i="2"/>
  <c r="AH2689" i="2" s="1"/>
  <c r="AG2689" i="2"/>
  <c r="W2695" i="2"/>
  <c r="Y2695" i="2"/>
  <c r="X2695" i="2" s="1"/>
  <c r="AD2681" i="2"/>
  <c r="AE2681" i="2" s="1"/>
  <c r="AF2681" i="2"/>
  <c r="L2675" i="2"/>
  <c r="M2676" i="2"/>
  <c r="U2679" i="2"/>
  <c r="T2679" i="2"/>
  <c r="N2678" i="2"/>
  <c r="AB2686" i="2" l="1"/>
  <c r="Z2686" i="2"/>
  <c r="AA2686" i="2" s="1"/>
  <c r="AG2688" i="2"/>
  <c r="AI2688" i="2"/>
  <c r="AH2688" i="2" s="1"/>
  <c r="Y2694" i="2"/>
  <c r="W2694" i="2"/>
  <c r="AD2680" i="2"/>
  <c r="AE2680" i="2" s="1"/>
  <c r="AF2680" i="2"/>
  <c r="L2674" i="2"/>
  <c r="M2675" i="2"/>
  <c r="U2678" i="2"/>
  <c r="T2678" i="2"/>
  <c r="N2677" i="2"/>
  <c r="T2677" i="2" s="1"/>
  <c r="AB2685" i="2" l="1"/>
  <c r="Z2685" i="2"/>
  <c r="AA2685" i="2" s="1"/>
  <c r="AI2687" i="2"/>
  <c r="AH2687" i="2" s="1"/>
  <c r="AG2687" i="2"/>
  <c r="X2694" i="2"/>
  <c r="AF2679" i="2"/>
  <c r="AD2679" i="2"/>
  <c r="AE2679" i="2" s="1"/>
  <c r="L2673" i="2"/>
  <c r="M2674" i="2"/>
  <c r="U2677" i="2"/>
  <c r="N2676" i="2"/>
  <c r="AB2684" i="2" l="1"/>
  <c r="Z2684" i="2"/>
  <c r="AA2684" i="2" s="1"/>
  <c r="AI2686" i="2"/>
  <c r="AH2686" i="2" s="1"/>
  <c r="AG2686" i="2"/>
  <c r="W2693" i="2"/>
  <c r="Y2693" i="2"/>
  <c r="AD2678" i="2"/>
  <c r="AE2678" i="2" s="1"/>
  <c r="AF2678" i="2"/>
  <c r="L2672" i="2"/>
  <c r="M2673" i="2"/>
  <c r="U2676" i="2"/>
  <c r="T2676" i="2"/>
  <c r="N2675" i="2"/>
  <c r="U2675" i="2" s="1"/>
  <c r="Z2683" i="2" l="1"/>
  <c r="AA2683" i="2" s="1"/>
  <c r="AB2683" i="2"/>
  <c r="AG2685" i="2"/>
  <c r="AI2685" i="2"/>
  <c r="AH2685" i="2" s="1"/>
  <c r="X2693" i="2"/>
  <c r="AF2677" i="2"/>
  <c r="AD2677" i="2"/>
  <c r="AE2677" i="2" s="1"/>
  <c r="L2671" i="2"/>
  <c r="M2672" i="2"/>
  <c r="T2675" i="2"/>
  <c r="N2674" i="2"/>
  <c r="Z2682" i="2" l="1"/>
  <c r="AA2682" i="2" s="1"/>
  <c r="AB2682" i="2"/>
  <c r="AI2684" i="2"/>
  <c r="AH2684" i="2" s="1"/>
  <c r="AG2684" i="2"/>
  <c r="W2692" i="2"/>
  <c r="Y2692" i="2"/>
  <c r="X2692" i="2" s="1"/>
  <c r="AF2676" i="2"/>
  <c r="AD2676" i="2"/>
  <c r="AE2676" i="2" s="1"/>
  <c r="L2670" i="2"/>
  <c r="M2671" i="2"/>
  <c r="U2674" i="2"/>
  <c r="T2674" i="2"/>
  <c r="N2673" i="2"/>
  <c r="AB2681" i="2" l="1"/>
  <c r="Z2681" i="2"/>
  <c r="AA2681" i="2" s="1"/>
  <c r="AG2683" i="2"/>
  <c r="AI2683" i="2"/>
  <c r="AH2683" i="2" s="1"/>
  <c r="Y2691" i="2"/>
  <c r="W2691" i="2"/>
  <c r="AF2675" i="2"/>
  <c r="AD2675" i="2"/>
  <c r="AE2675" i="2" s="1"/>
  <c r="L2669" i="2"/>
  <c r="M2670" i="2"/>
  <c r="U2673" i="2"/>
  <c r="T2673" i="2"/>
  <c r="N2672" i="2"/>
  <c r="Z2680" i="2" l="1"/>
  <c r="AA2680" i="2" s="1"/>
  <c r="AB2680" i="2"/>
  <c r="AG2682" i="2"/>
  <c r="AI2682" i="2"/>
  <c r="AH2682" i="2" s="1"/>
  <c r="X2691" i="2"/>
  <c r="AD2674" i="2"/>
  <c r="AE2674" i="2" s="1"/>
  <c r="AF2674" i="2"/>
  <c r="L2668" i="2"/>
  <c r="M2669" i="2"/>
  <c r="U2672" i="2"/>
  <c r="T2672" i="2"/>
  <c r="N2671" i="2"/>
  <c r="U2671" i="2" s="1"/>
  <c r="Z2679" i="2" l="1"/>
  <c r="AA2679" i="2" s="1"/>
  <c r="AB2679" i="2"/>
  <c r="AI2681" i="2"/>
  <c r="AH2681" i="2" s="1"/>
  <c r="AG2681" i="2"/>
  <c r="Y2690" i="2"/>
  <c r="W2690" i="2"/>
  <c r="AF2673" i="2"/>
  <c r="AD2673" i="2"/>
  <c r="AE2673" i="2" s="1"/>
  <c r="L2667" i="2"/>
  <c r="M2668" i="2"/>
  <c r="T2671" i="2"/>
  <c r="N2670" i="2"/>
  <c r="U2670" i="2" s="1"/>
  <c r="Z2678" i="2" l="1"/>
  <c r="AA2678" i="2" s="1"/>
  <c r="AB2678" i="2"/>
  <c r="AI2680" i="2"/>
  <c r="AH2680" i="2" s="1"/>
  <c r="AG2680" i="2"/>
  <c r="X2690" i="2"/>
  <c r="AD2672" i="2"/>
  <c r="AE2672" i="2" s="1"/>
  <c r="AF2672" i="2"/>
  <c r="L2666" i="2"/>
  <c r="M2667" i="2"/>
  <c r="T2670" i="2"/>
  <c r="N2669" i="2"/>
  <c r="T2669" i="2" s="1"/>
  <c r="Z2677" i="2" l="1"/>
  <c r="AA2677" i="2" s="1"/>
  <c r="AB2677" i="2"/>
  <c r="AG2679" i="2"/>
  <c r="AI2679" i="2"/>
  <c r="AH2679" i="2" s="1"/>
  <c r="Y2689" i="2"/>
  <c r="W2689" i="2"/>
  <c r="AF2671" i="2"/>
  <c r="AD2671" i="2"/>
  <c r="AE2671" i="2" s="1"/>
  <c r="L2665" i="2"/>
  <c r="M2666" i="2"/>
  <c r="U2669" i="2"/>
  <c r="N2668" i="2"/>
  <c r="U2668" i="2" s="1"/>
  <c r="Z2676" i="2" l="1"/>
  <c r="AA2676" i="2" s="1"/>
  <c r="AB2676" i="2"/>
  <c r="AG2678" i="2"/>
  <c r="AI2678" i="2"/>
  <c r="AH2678" i="2" s="1"/>
  <c r="X2689" i="2"/>
  <c r="AD2670" i="2"/>
  <c r="AE2670" i="2" s="1"/>
  <c r="AF2670" i="2"/>
  <c r="L2664" i="2"/>
  <c r="M2665" i="2"/>
  <c r="T2668" i="2"/>
  <c r="N2667" i="2"/>
  <c r="Z2675" i="2" l="1"/>
  <c r="AA2675" i="2" s="1"/>
  <c r="AB2675" i="2"/>
  <c r="AG2677" i="2"/>
  <c r="AI2677" i="2"/>
  <c r="AH2677" i="2" s="1"/>
  <c r="W2688" i="2"/>
  <c r="Y2688" i="2"/>
  <c r="AD2669" i="2"/>
  <c r="AE2669" i="2" s="1"/>
  <c r="AF2669" i="2"/>
  <c r="L2663" i="2"/>
  <c r="M2664" i="2"/>
  <c r="T2667" i="2"/>
  <c r="U2667" i="2"/>
  <c r="N2666" i="2"/>
  <c r="AB2674" i="2" l="1"/>
  <c r="Z2674" i="2"/>
  <c r="AA2674" i="2" s="1"/>
  <c r="AG2676" i="2"/>
  <c r="AI2676" i="2"/>
  <c r="AH2676" i="2" s="1"/>
  <c r="X2688" i="2"/>
  <c r="W2687" i="2" s="1"/>
  <c r="AF2668" i="2"/>
  <c r="AD2668" i="2"/>
  <c r="L2662" i="2"/>
  <c r="M2663" i="2"/>
  <c r="T2666" i="2"/>
  <c r="U2666" i="2"/>
  <c r="N2665" i="2"/>
  <c r="Z2673" i="2" l="1"/>
  <c r="AA2673" i="2" s="1"/>
  <c r="AB2673" i="2"/>
  <c r="AI2675" i="2"/>
  <c r="AH2675" i="2" s="1"/>
  <c r="AG2675" i="2"/>
  <c r="Y2687" i="2"/>
  <c r="X2687" i="2" s="1"/>
  <c r="W2686" i="2" s="1"/>
  <c r="AE2668" i="2"/>
  <c r="AF2667" i="2" s="1"/>
  <c r="L2661" i="2"/>
  <c r="M2662" i="2"/>
  <c r="U2665" i="2"/>
  <c r="T2665" i="2"/>
  <c r="N2664" i="2"/>
  <c r="U2664" i="2" s="1"/>
  <c r="AB2672" i="2" l="1"/>
  <c r="Z2672" i="2"/>
  <c r="AA2672" i="2" s="1"/>
  <c r="AG2674" i="2"/>
  <c r="AI2674" i="2"/>
  <c r="AH2674" i="2" s="1"/>
  <c r="Y2686" i="2"/>
  <c r="X2686" i="2" s="1"/>
  <c r="W2685" i="2" s="1"/>
  <c r="AD2667" i="2"/>
  <c r="AE2667" i="2"/>
  <c r="AD2666" i="2" s="1"/>
  <c r="L2660" i="2"/>
  <c r="M2661" i="2"/>
  <c r="T2664" i="2"/>
  <c r="N2663" i="2"/>
  <c r="AB2671" i="2" l="1"/>
  <c r="Z2671" i="2"/>
  <c r="AA2671" i="2" s="1"/>
  <c r="Y2685" i="2"/>
  <c r="AG2673" i="2"/>
  <c r="AI2673" i="2"/>
  <c r="AH2673" i="2" s="1"/>
  <c r="AF2666" i="2"/>
  <c r="AE2666" i="2" s="1"/>
  <c r="AD2665" i="2" s="1"/>
  <c r="X2685" i="2"/>
  <c r="L2659" i="2"/>
  <c r="M2660" i="2"/>
  <c r="U2663" i="2"/>
  <c r="T2663" i="2"/>
  <c r="N2662" i="2"/>
  <c r="AB2670" i="2" l="1"/>
  <c r="Z2670" i="2"/>
  <c r="AA2670" i="2" s="1"/>
  <c r="AI2672" i="2"/>
  <c r="AH2672" i="2" s="1"/>
  <c r="AG2672" i="2"/>
  <c r="AF2665" i="2"/>
  <c r="AE2665" i="2" s="1"/>
  <c r="AF2664" i="2" s="1"/>
  <c r="W2684" i="2"/>
  <c r="Y2684" i="2"/>
  <c r="L2658" i="2"/>
  <c r="M2659" i="2"/>
  <c r="U2662" i="2"/>
  <c r="T2662" i="2"/>
  <c r="N2661" i="2"/>
  <c r="U2661" i="2" s="1"/>
  <c r="AB2669" i="2" l="1"/>
  <c r="Z2669" i="2"/>
  <c r="AA2669" i="2" s="1"/>
  <c r="AG2671" i="2"/>
  <c r="AI2671" i="2"/>
  <c r="AH2671" i="2" s="1"/>
  <c r="AD2664" i="2"/>
  <c r="AE2664" i="2" s="1"/>
  <c r="AD2663" i="2" s="1"/>
  <c r="X2684" i="2"/>
  <c r="Y2683" i="2" s="1"/>
  <c r="L2657" i="2"/>
  <c r="M2658" i="2"/>
  <c r="T2661" i="2"/>
  <c r="N2660" i="2"/>
  <c r="U2660" i="2" s="1"/>
  <c r="Z2668" i="2" l="1"/>
  <c r="AB2668" i="2"/>
  <c r="AA2668" i="2" s="1"/>
  <c r="AG2670" i="2"/>
  <c r="AI2670" i="2"/>
  <c r="AH2670" i="2" s="1"/>
  <c r="W2683" i="2"/>
  <c r="X2683" i="2"/>
  <c r="AF2663" i="2"/>
  <c r="AE2663" i="2" s="1"/>
  <c r="AD2662" i="2" s="1"/>
  <c r="L2656" i="2"/>
  <c r="M2657" i="2"/>
  <c r="T2660" i="2"/>
  <c r="N2659" i="2"/>
  <c r="Z2667" i="2" l="1"/>
  <c r="AB2667" i="2"/>
  <c r="AA2667" i="2" s="1"/>
  <c r="AI2669" i="2"/>
  <c r="AH2669" i="2" s="1"/>
  <c r="AG2669" i="2"/>
  <c r="Y2682" i="2"/>
  <c r="W2682" i="2"/>
  <c r="AF2662" i="2"/>
  <c r="AE2662" i="2" s="1"/>
  <c r="AD2661" i="2" s="1"/>
  <c r="L2655" i="2"/>
  <c r="M2656" i="2"/>
  <c r="U2659" i="2"/>
  <c r="T2659" i="2"/>
  <c r="N2658" i="2"/>
  <c r="U2658" i="2" s="1"/>
  <c r="Z2666" i="2" l="1"/>
  <c r="AB2666" i="2"/>
  <c r="AA2666" i="2" s="1"/>
  <c r="AG2668" i="2"/>
  <c r="AI2668" i="2"/>
  <c r="AH2668" i="2" s="1"/>
  <c r="AF2661" i="2"/>
  <c r="AE2661" i="2" s="1"/>
  <c r="AD2660" i="2" s="1"/>
  <c r="X2682" i="2"/>
  <c r="L2654" i="2"/>
  <c r="M2655" i="2"/>
  <c r="T2658" i="2"/>
  <c r="N2657" i="2"/>
  <c r="T2657" i="2" s="1"/>
  <c r="AB2665" i="2" l="1"/>
  <c r="Z2665" i="2"/>
  <c r="AG2667" i="2"/>
  <c r="AH2667" i="2" s="1"/>
  <c r="AI2667" i="2"/>
  <c r="AF2660" i="2"/>
  <c r="AE2660" i="2" s="1"/>
  <c r="AD2659" i="2" s="1"/>
  <c r="W2681" i="2"/>
  <c r="Y2681" i="2"/>
  <c r="X2681" i="2" s="1"/>
  <c r="L2653" i="2"/>
  <c r="M2654" i="2"/>
  <c r="U2657" i="2"/>
  <c r="N2656" i="2"/>
  <c r="AA2665" i="2" l="1"/>
  <c r="Z2664" i="2"/>
  <c r="AB2664" i="2"/>
  <c r="AA2664" i="2" s="1"/>
  <c r="AG2666" i="2"/>
  <c r="AI2666" i="2"/>
  <c r="AF2659" i="2"/>
  <c r="AE2659" i="2" s="1"/>
  <c r="AD2658" i="2" s="1"/>
  <c r="AE2658" i="2" s="1"/>
  <c r="W2680" i="2"/>
  <c r="Y2680" i="2"/>
  <c r="L2652" i="2"/>
  <c r="M2653" i="2"/>
  <c r="U2656" i="2"/>
  <c r="T2656" i="2"/>
  <c r="N2655" i="2"/>
  <c r="AH2666" i="2" l="1"/>
  <c r="Z2663" i="2"/>
  <c r="AB2663" i="2"/>
  <c r="AA2663" i="2" s="1"/>
  <c r="AG2665" i="2"/>
  <c r="AI2665" i="2"/>
  <c r="AF2658" i="2"/>
  <c r="X2680" i="2"/>
  <c r="AD2657" i="2"/>
  <c r="AE2657" i="2" s="1"/>
  <c r="AF2657" i="2"/>
  <c r="L2651" i="2"/>
  <c r="M2652" i="2"/>
  <c r="U2655" i="2"/>
  <c r="T2655" i="2"/>
  <c r="N2654" i="2"/>
  <c r="T2654" i="2" s="1"/>
  <c r="Z2662" i="2" l="1"/>
  <c r="AB2662" i="2"/>
  <c r="AA2662" i="2" s="1"/>
  <c r="AB2661" i="2" s="1"/>
  <c r="AH2665" i="2"/>
  <c r="AG2664" i="2" s="1"/>
  <c r="AH2664" i="2" s="1"/>
  <c r="Y2679" i="2"/>
  <c r="W2679" i="2"/>
  <c r="AF2656" i="2"/>
  <c r="AD2656" i="2"/>
  <c r="AE2656" i="2" s="1"/>
  <c r="L2650" i="2"/>
  <c r="M2651" i="2"/>
  <c r="U2654" i="2"/>
  <c r="N2653" i="2"/>
  <c r="AI2664" i="2" l="1"/>
  <c r="Z2661" i="2"/>
  <c r="AI2663" i="2"/>
  <c r="AG2663" i="2"/>
  <c r="X2679" i="2"/>
  <c r="AD2655" i="2"/>
  <c r="AE2655" i="2" s="1"/>
  <c r="AF2655" i="2"/>
  <c r="AA2661" i="2"/>
  <c r="AB2660" i="2" s="1"/>
  <c r="L2649" i="2"/>
  <c r="M2650" i="2"/>
  <c r="U2653" i="2"/>
  <c r="T2653" i="2"/>
  <c r="N2652" i="2"/>
  <c r="T2652" i="2" s="1"/>
  <c r="AH2663" i="2" l="1"/>
  <c r="Y2678" i="2"/>
  <c r="W2678" i="2"/>
  <c r="AF2654" i="2"/>
  <c r="AD2654" i="2"/>
  <c r="AE2654" i="2" s="1"/>
  <c r="Z2660" i="2"/>
  <c r="AA2660" i="2" s="1"/>
  <c r="L2648" i="2"/>
  <c r="M2649" i="2"/>
  <c r="U2652" i="2"/>
  <c r="N2651" i="2"/>
  <c r="AG2662" i="2" l="1"/>
  <c r="AH2662" i="2" s="1"/>
  <c r="AI2662" i="2"/>
  <c r="X2678" i="2"/>
  <c r="AF2653" i="2"/>
  <c r="AD2653" i="2"/>
  <c r="AE2653" i="2" s="1"/>
  <c r="Z2659" i="2"/>
  <c r="AB2659" i="2"/>
  <c r="L2647" i="2"/>
  <c r="M2648" i="2"/>
  <c r="U2651" i="2"/>
  <c r="T2651" i="2"/>
  <c r="N2650" i="2"/>
  <c r="U2650" i="2" s="1"/>
  <c r="AG2661" i="2" l="1"/>
  <c r="AH2661" i="2" s="1"/>
  <c r="AI2661" i="2"/>
  <c r="AA2659" i="2"/>
  <c r="Z2658" i="2" s="1"/>
  <c r="AA2658" i="2" s="1"/>
  <c r="Z2657" i="2" s="1"/>
  <c r="AA2657" i="2" s="1"/>
  <c r="Y2677" i="2"/>
  <c r="W2677" i="2"/>
  <c r="AF2652" i="2"/>
  <c r="AD2652" i="2"/>
  <c r="AE2652" i="2" s="1"/>
  <c r="L2646" i="2"/>
  <c r="M2647" i="2"/>
  <c r="T2650" i="2"/>
  <c r="N2649" i="2"/>
  <c r="U2649" i="2" s="1"/>
  <c r="AI2660" i="2" l="1"/>
  <c r="AG2660" i="2"/>
  <c r="AH2660" i="2" s="1"/>
  <c r="AB2658" i="2"/>
  <c r="AB2657" i="2"/>
  <c r="X2677" i="2"/>
  <c r="Y2676" i="2" s="1"/>
  <c r="AF2651" i="2"/>
  <c r="AD2651" i="2"/>
  <c r="AB2656" i="2"/>
  <c r="Z2656" i="2"/>
  <c r="AA2656" i="2" s="1"/>
  <c r="L2645" i="2"/>
  <c r="M2646" i="2"/>
  <c r="T2649" i="2"/>
  <c r="N2648" i="2"/>
  <c r="T2648" i="2" s="1"/>
  <c r="AG2659" i="2" l="1"/>
  <c r="AI2659" i="2"/>
  <c r="W2676" i="2"/>
  <c r="X2676" i="2"/>
  <c r="W2675" i="2" s="1"/>
  <c r="AE2651" i="2"/>
  <c r="AF2650" i="2" s="1"/>
  <c r="Z2655" i="2"/>
  <c r="AA2655" i="2" s="1"/>
  <c r="AB2655" i="2"/>
  <c r="L2644" i="2"/>
  <c r="M2645" i="2"/>
  <c r="U2648" i="2"/>
  <c r="N2647" i="2"/>
  <c r="AH2659" i="2" l="1"/>
  <c r="AI2658" i="2" s="1"/>
  <c r="AH2658" i="2" s="1"/>
  <c r="Y2675" i="2"/>
  <c r="X2675" i="2" s="1"/>
  <c r="Y2674" i="2" s="1"/>
  <c r="X2674" i="2" s="1"/>
  <c r="AD2650" i="2"/>
  <c r="AE2650" i="2"/>
  <c r="AD2649" i="2" s="1"/>
  <c r="Z2654" i="2"/>
  <c r="AA2654" i="2" s="1"/>
  <c r="AB2654" i="2"/>
  <c r="L2643" i="2"/>
  <c r="M2644" i="2"/>
  <c r="U2647" i="2"/>
  <c r="T2647" i="2"/>
  <c r="N2646" i="2"/>
  <c r="AG2658" i="2" l="1"/>
  <c r="W2674" i="2"/>
  <c r="AG2657" i="2"/>
  <c r="AI2657" i="2"/>
  <c r="AH2657" i="2" s="1"/>
  <c r="AF2649" i="2"/>
  <c r="AE2649" i="2" s="1"/>
  <c r="AF2648" i="2" s="1"/>
  <c r="Y2673" i="2"/>
  <c r="W2673" i="2"/>
  <c r="AB2653" i="2"/>
  <c r="Z2653" i="2"/>
  <c r="AA2653" i="2" s="1"/>
  <c r="L2642" i="2"/>
  <c r="M2643" i="2"/>
  <c r="U2646" i="2"/>
  <c r="T2646" i="2"/>
  <c r="N2645" i="2"/>
  <c r="AG2656" i="2" l="1"/>
  <c r="AI2656" i="2"/>
  <c r="AH2656" i="2" s="1"/>
  <c r="AD2648" i="2"/>
  <c r="AE2648" i="2"/>
  <c r="AF2647" i="2" s="1"/>
  <c r="X2673" i="2"/>
  <c r="AB2652" i="2"/>
  <c r="Z2652" i="2"/>
  <c r="L2641" i="2"/>
  <c r="M2642" i="2"/>
  <c r="T2645" i="2"/>
  <c r="U2645" i="2"/>
  <c r="N2644" i="2"/>
  <c r="U2644" i="2" s="1"/>
  <c r="AG2655" i="2" l="1"/>
  <c r="AI2655" i="2"/>
  <c r="AH2655" i="2" s="1"/>
  <c r="AD2647" i="2"/>
  <c r="AE2647" i="2"/>
  <c r="AF2646" i="2" s="1"/>
  <c r="AE2646" i="2" s="1"/>
  <c r="Y2672" i="2"/>
  <c r="W2672" i="2"/>
  <c r="AA2652" i="2"/>
  <c r="Z2651" i="2" s="1"/>
  <c r="L2640" i="2"/>
  <c r="M2641" i="2"/>
  <c r="T2644" i="2"/>
  <c r="N2643" i="2"/>
  <c r="AI2654" i="2" l="1"/>
  <c r="AH2654" i="2" s="1"/>
  <c r="AG2654" i="2"/>
  <c r="AD2646" i="2"/>
  <c r="AB2651" i="2"/>
  <c r="AA2651" i="2" s="1"/>
  <c r="X2672" i="2"/>
  <c r="AD2645" i="2"/>
  <c r="AF2645" i="2"/>
  <c r="L2639" i="2"/>
  <c r="M2640" i="2"/>
  <c r="T2643" i="2"/>
  <c r="U2643" i="2"/>
  <c r="N2642" i="2"/>
  <c r="T2642" i="2" s="1"/>
  <c r="AI2653" i="2" l="1"/>
  <c r="AH2653" i="2" s="1"/>
  <c r="AG2653" i="2"/>
  <c r="AB2650" i="2"/>
  <c r="AA2650" i="2" s="1"/>
  <c r="Z2649" i="2" s="1"/>
  <c r="Z2650" i="2"/>
  <c r="W2671" i="2"/>
  <c r="Y2671" i="2"/>
  <c r="X2671" i="2" s="1"/>
  <c r="AE2645" i="2"/>
  <c r="AD2644" i="2" s="1"/>
  <c r="L2638" i="2"/>
  <c r="M2639" i="2"/>
  <c r="U2642" i="2"/>
  <c r="N2641" i="2"/>
  <c r="AG2652" i="2" l="1"/>
  <c r="AI2652" i="2"/>
  <c r="AH2652" i="2" s="1"/>
  <c r="AB2649" i="2"/>
  <c r="AA2649" i="2" s="1"/>
  <c r="AB2648" i="2" s="1"/>
  <c r="AF2644" i="2"/>
  <c r="AE2644" i="2" s="1"/>
  <c r="AF2643" i="2" s="1"/>
  <c r="Y2670" i="2"/>
  <c r="W2670" i="2"/>
  <c r="L2637" i="2"/>
  <c r="M2638" i="2"/>
  <c r="U2641" i="2"/>
  <c r="T2641" i="2"/>
  <c r="N2640" i="2"/>
  <c r="AG2651" i="2" l="1"/>
  <c r="AH2651" i="2" s="1"/>
  <c r="AI2651" i="2"/>
  <c r="Z2648" i="2"/>
  <c r="AD2643" i="2"/>
  <c r="AE2643" i="2" s="1"/>
  <c r="AD2642" i="2" s="1"/>
  <c r="AA2648" i="2"/>
  <c r="Z2647" i="2" s="1"/>
  <c r="X2670" i="2"/>
  <c r="L2636" i="2"/>
  <c r="M2637" i="2"/>
  <c r="T2640" i="2"/>
  <c r="U2640" i="2"/>
  <c r="N2639" i="2"/>
  <c r="T2639" i="2" s="1"/>
  <c r="AG2650" i="2" l="1"/>
  <c r="AH2650" i="2" s="1"/>
  <c r="AI2650" i="2"/>
  <c r="AF2642" i="2"/>
  <c r="AB2647" i="2"/>
  <c r="AA2647" i="2" s="1"/>
  <c r="Z2646" i="2" s="1"/>
  <c r="Y2669" i="2"/>
  <c r="W2669" i="2"/>
  <c r="AE2642" i="2"/>
  <c r="AD2641" i="2" s="1"/>
  <c r="L2635" i="2"/>
  <c r="M2636" i="2"/>
  <c r="U2639" i="2"/>
  <c r="N2638" i="2"/>
  <c r="AI2649" i="2" l="1"/>
  <c r="AG2649" i="2"/>
  <c r="AH2649" i="2" s="1"/>
  <c r="AF2641" i="2"/>
  <c r="AE2641" i="2"/>
  <c r="AF2640" i="2" s="1"/>
  <c r="AB2646" i="2"/>
  <c r="AA2646" i="2" s="1"/>
  <c r="Z2645" i="2" s="1"/>
  <c r="X2669" i="2"/>
  <c r="Y2668" i="2" s="1"/>
  <c r="L2634" i="2"/>
  <c r="M2635" i="2"/>
  <c r="U2638" i="2"/>
  <c r="T2638" i="2"/>
  <c r="N2637" i="2"/>
  <c r="U2637" i="2" s="1"/>
  <c r="AI2648" i="2" l="1"/>
  <c r="AG2648" i="2"/>
  <c r="AH2648" i="2" s="1"/>
  <c r="W2668" i="2"/>
  <c r="X2668" i="2" s="1"/>
  <c r="AD2640" i="2"/>
  <c r="AE2640" i="2"/>
  <c r="AF2639" i="2" s="1"/>
  <c r="AB2645" i="2"/>
  <c r="AA2645" i="2" s="1"/>
  <c r="Z2644" i="2" s="1"/>
  <c r="L2633" i="2"/>
  <c r="M2634" i="2"/>
  <c r="T2637" i="2"/>
  <c r="N2636" i="2"/>
  <c r="AI2647" i="2" l="1"/>
  <c r="AG2647" i="2"/>
  <c r="AH2647" i="2" s="1"/>
  <c r="AD2639" i="2"/>
  <c r="AE2639" i="2"/>
  <c r="AD2638" i="2" s="1"/>
  <c r="W2667" i="2"/>
  <c r="Y2667" i="2"/>
  <c r="AB2644" i="2"/>
  <c r="AA2644" i="2" s="1"/>
  <c r="Z2643" i="2" s="1"/>
  <c r="L2632" i="2"/>
  <c r="M2633" i="2"/>
  <c r="U2636" i="2"/>
  <c r="T2636" i="2"/>
  <c r="N2635" i="2"/>
  <c r="T2635" i="2" s="1"/>
  <c r="AI2646" i="2" l="1"/>
  <c r="AG2646" i="2"/>
  <c r="AH2646" i="2" s="1"/>
  <c r="AF2638" i="2"/>
  <c r="AE2638" i="2" s="1"/>
  <c r="AD2637" i="2" s="1"/>
  <c r="X2667" i="2"/>
  <c r="Y2666" i="2" s="1"/>
  <c r="AB2643" i="2"/>
  <c r="AA2643" i="2" s="1"/>
  <c r="Z2642" i="2" s="1"/>
  <c r="L2631" i="2"/>
  <c r="M2632" i="2"/>
  <c r="U2635" i="2"/>
  <c r="N2634" i="2"/>
  <c r="AI2645" i="2" l="1"/>
  <c r="AG2645" i="2"/>
  <c r="AH2645" i="2"/>
  <c r="W2666" i="2"/>
  <c r="X2666" i="2" s="1"/>
  <c r="Y2665" i="2" s="1"/>
  <c r="AF2637" i="2"/>
  <c r="AE2637" i="2" s="1"/>
  <c r="AD2636" i="2" s="1"/>
  <c r="AB2642" i="2"/>
  <c r="AA2642" i="2" s="1"/>
  <c r="AB2641" i="2" s="1"/>
  <c r="L2630" i="2"/>
  <c r="M2631" i="2"/>
  <c r="U2634" i="2"/>
  <c r="T2634" i="2"/>
  <c r="N2633" i="2"/>
  <c r="T2633" i="2" s="1"/>
  <c r="AI2644" i="2" l="1"/>
  <c r="AH2644" i="2" s="1"/>
  <c r="AG2644" i="2"/>
  <c r="W2665" i="2"/>
  <c r="X2665" i="2" s="1"/>
  <c r="W2664" i="2" s="1"/>
  <c r="AF2636" i="2"/>
  <c r="AE2636" i="2" s="1"/>
  <c r="AF2635" i="2" s="1"/>
  <c r="Z2641" i="2"/>
  <c r="AA2641" i="2" s="1"/>
  <c r="AB2640" i="2" s="1"/>
  <c r="L2629" i="2"/>
  <c r="M2630" i="2"/>
  <c r="U2633" i="2"/>
  <c r="N2632" i="2"/>
  <c r="AG2643" i="2" l="1"/>
  <c r="AI2643" i="2"/>
  <c r="AH2643" i="2" s="1"/>
  <c r="Y2664" i="2"/>
  <c r="AD2635" i="2"/>
  <c r="X2664" i="2"/>
  <c r="W2663" i="2" s="1"/>
  <c r="AE2635" i="2"/>
  <c r="AD2634" i="2" s="1"/>
  <c r="Z2640" i="2"/>
  <c r="AA2640" i="2" s="1"/>
  <c r="L2628" i="2"/>
  <c r="M2629" i="2"/>
  <c r="U2632" i="2"/>
  <c r="T2632" i="2"/>
  <c r="N2631" i="2"/>
  <c r="AG2642" i="2" l="1"/>
  <c r="AI2642" i="2"/>
  <c r="AH2642" i="2" s="1"/>
  <c r="Y2663" i="2"/>
  <c r="AF2634" i="2"/>
  <c r="AE2634" i="2" s="1"/>
  <c r="AF2633" i="2" s="1"/>
  <c r="AE2633" i="2" s="1"/>
  <c r="X2663" i="2"/>
  <c r="W2662" i="2" s="1"/>
  <c r="AB2639" i="2"/>
  <c r="Z2639" i="2"/>
  <c r="L2627" i="2"/>
  <c r="M2628" i="2"/>
  <c r="T2631" i="2"/>
  <c r="U2631" i="2"/>
  <c r="N2630" i="2"/>
  <c r="AI2641" i="2" l="1"/>
  <c r="AH2641" i="2" s="1"/>
  <c r="AG2641" i="2"/>
  <c r="Y2662" i="2"/>
  <c r="AD2633" i="2"/>
  <c r="X2662" i="2"/>
  <c r="Y2661" i="2" s="1"/>
  <c r="AA2639" i="2"/>
  <c r="AF2632" i="2"/>
  <c r="AD2632" i="2"/>
  <c r="L2626" i="2"/>
  <c r="M2627" i="2"/>
  <c r="U2630" i="2"/>
  <c r="T2630" i="2"/>
  <c r="N2629" i="2"/>
  <c r="U2629" i="2" s="1"/>
  <c r="AG2640" i="2" l="1"/>
  <c r="AH2640" i="2" s="1"/>
  <c r="AI2640" i="2"/>
  <c r="W2661" i="2"/>
  <c r="X2661" i="2" s="1"/>
  <c r="AE2632" i="2"/>
  <c r="AD2631" i="2" s="1"/>
  <c r="AB2638" i="2"/>
  <c r="Z2638" i="2"/>
  <c r="L2625" i="2"/>
  <c r="M2626" i="2"/>
  <c r="T2629" i="2"/>
  <c r="N2628" i="2"/>
  <c r="T2628" i="2" s="1"/>
  <c r="AG2639" i="2" l="1"/>
  <c r="AH2639" i="2" s="1"/>
  <c r="AI2639" i="2"/>
  <c r="W2660" i="2"/>
  <c r="X2660" i="2" s="1"/>
  <c r="W2659" i="2" s="1"/>
  <c r="Y2660" i="2"/>
  <c r="AF2631" i="2"/>
  <c r="AE2631" i="2" s="1"/>
  <c r="AF2630" i="2" s="1"/>
  <c r="AA2638" i="2"/>
  <c r="L2624" i="2"/>
  <c r="M2625" i="2"/>
  <c r="U2628" i="2"/>
  <c r="N2627" i="2"/>
  <c r="U2627" i="2" s="1"/>
  <c r="AI2638" i="2" l="1"/>
  <c r="AG2638" i="2"/>
  <c r="AH2638" i="2" s="1"/>
  <c r="Y2659" i="2"/>
  <c r="X2659" i="2"/>
  <c r="W2658" i="2" s="1"/>
  <c r="AD2630" i="2"/>
  <c r="AB2637" i="2"/>
  <c r="Z2637" i="2"/>
  <c r="AE2630" i="2"/>
  <c r="AD2629" i="2" s="1"/>
  <c r="L2623" i="2"/>
  <c r="M2624" i="2"/>
  <c r="T2627" i="2"/>
  <c r="N2626" i="2"/>
  <c r="Y2658" i="2" l="1"/>
  <c r="AG2637" i="2"/>
  <c r="AH2637" i="2" s="1"/>
  <c r="AI2637" i="2"/>
  <c r="AF2629" i="2"/>
  <c r="AE2629" i="2" s="1"/>
  <c r="X2658" i="2"/>
  <c r="AA2637" i="2"/>
  <c r="L2622" i="2"/>
  <c r="M2623" i="2"/>
  <c r="U2626" i="2"/>
  <c r="T2626" i="2"/>
  <c r="N2625" i="2"/>
  <c r="U2625" i="2" s="1"/>
  <c r="AG2636" i="2" l="1"/>
  <c r="AH2636" i="2" s="1"/>
  <c r="AI2636" i="2"/>
  <c r="AF2628" i="2"/>
  <c r="AD2628" i="2"/>
  <c r="AB2636" i="2"/>
  <c r="Z2636" i="2"/>
  <c r="W2657" i="2"/>
  <c r="Y2657" i="2"/>
  <c r="L2621" i="2"/>
  <c r="M2622" i="2"/>
  <c r="T2625" i="2"/>
  <c r="N2624" i="2"/>
  <c r="U2624" i="2" s="1"/>
  <c r="AG2635" i="2" l="1"/>
  <c r="AH2635" i="2" s="1"/>
  <c r="AI2635" i="2"/>
  <c r="AE2628" i="2"/>
  <c r="AF2627" i="2" s="1"/>
  <c r="X2657" i="2"/>
  <c r="W2656" i="2" s="1"/>
  <c r="AA2636" i="2"/>
  <c r="L2620" i="2"/>
  <c r="M2621" i="2"/>
  <c r="T2624" i="2"/>
  <c r="N2623" i="2"/>
  <c r="AD2627" i="2" l="1"/>
  <c r="AE2627" i="2" s="1"/>
  <c r="AD2626" i="2" s="1"/>
  <c r="AI2634" i="2"/>
  <c r="AG2634" i="2"/>
  <c r="AH2634" i="2" s="1"/>
  <c r="Y2656" i="2"/>
  <c r="X2656" i="2" s="1"/>
  <c r="AB2635" i="2"/>
  <c r="Z2635" i="2"/>
  <c r="L2619" i="2"/>
  <c r="M2620" i="2"/>
  <c r="T2623" i="2"/>
  <c r="U2623" i="2"/>
  <c r="N2622" i="2"/>
  <c r="AF2626" i="2" l="1"/>
  <c r="AE2626" i="2" s="1"/>
  <c r="AD2625" i="2" s="1"/>
  <c r="AG2633" i="2"/>
  <c r="AH2633" i="2" s="1"/>
  <c r="AI2633" i="2"/>
  <c r="W2655" i="2"/>
  <c r="Y2655" i="2"/>
  <c r="X2655" i="2" s="1"/>
  <c r="AA2635" i="2"/>
  <c r="L2618" i="2"/>
  <c r="M2619" i="2"/>
  <c r="T2622" i="2"/>
  <c r="U2622" i="2"/>
  <c r="N2621" i="2"/>
  <c r="U2621" i="2" s="1"/>
  <c r="AF2625" i="2" l="1"/>
  <c r="AE2625" i="2" s="1"/>
  <c r="AD2624" i="2" s="1"/>
  <c r="AE2624" i="2" s="1"/>
  <c r="AF2623" i="2" s="1"/>
  <c r="AG2632" i="2"/>
  <c r="AH2632" i="2" s="1"/>
  <c r="AI2632" i="2"/>
  <c r="W2654" i="2"/>
  <c r="Y2654" i="2"/>
  <c r="X2654" i="2" s="1"/>
  <c r="AB2634" i="2"/>
  <c r="Z2634" i="2"/>
  <c r="L2617" i="2"/>
  <c r="M2618" i="2"/>
  <c r="T2621" i="2"/>
  <c r="N2620" i="2"/>
  <c r="U2620" i="2" s="1"/>
  <c r="AF2624" i="2" l="1"/>
  <c r="AD2623" i="2"/>
  <c r="AE2623" i="2" s="1"/>
  <c r="AD2622" i="2" s="1"/>
  <c r="AE2622" i="2" s="1"/>
  <c r="AG2631" i="2"/>
  <c r="AH2631" i="2" s="1"/>
  <c r="AI2631" i="2"/>
  <c r="Y2653" i="2"/>
  <c r="W2653" i="2"/>
  <c r="AA2634" i="2"/>
  <c r="AF2622" i="2"/>
  <c r="L2616" i="2"/>
  <c r="M2617" i="2"/>
  <c r="T2620" i="2"/>
  <c r="N2619" i="2"/>
  <c r="U2619" i="2" s="1"/>
  <c r="AG2630" i="2" l="1"/>
  <c r="AH2630" i="2" s="1"/>
  <c r="AI2630" i="2"/>
  <c r="Z2633" i="2"/>
  <c r="AB2633" i="2"/>
  <c r="AA2633" i="2" s="1"/>
  <c r="X2653" i="2"/>
  <c r="AD2621" i="2"/>
  <c r="AE2621" i="2" s="1"/>
  <c r="AF2621" i="2"/>
  <c r="L2615" i="2"/>
  <c r="M2616" i="2"/>
  <c r="T2619" i="2"/>
  <c r="N2618" i="2"/>
  <c r="T2618" i="2" s="1"/>
  <c r="AG2629" i="2" l="1"/>
  <c r="AI2629" i="2"/>
  <c r="AH2629" i="2" s="1"/>
  <c r="W2652" i="2"/>
  <c r="Y2652" i="2"/>
  <c r="AB2632" i="2"/>
  <c r="Z2632" i="2"/>
  <c r="AD2620" i="2"/>
  <c r="AE2620" i="2" s="1"/>
  <c r="AF2620" i="2"/>
  <c r="L2614" i="2"/>
  <c r="M2615" i="2"/>
  <c r="U2618" i="2"/>
  <c r="N2617" i="2"/>
  <c r="AG2628" i="2" l="1"/>
  <c r="AI2628" i="2"/>
  <c r="X2652" i="2"/>
  <c r="W2651" i="2" s="1"/>
  <c r="AA2632" i="2"/>
  <c r="AD2619" i="2"/>
  <c r="AE2619" i="2" s="1"/>
  <c r="AF2619" i="2"/>
  <c r="L2613" i="2"/>
  <c r="M2614" i="2"/>
  <c r="T2617" i="2"/>
  <c r="U2617" i="2"/>
  <c r="N2616" i="2"/>
  <c r="U2616" i="2" s="1"/>
  <c r="AH2628" i="2" l="1"/>
  <c r="Y2651" i="2"/>
  <c r="X2651" i="2" s="1"/>
  <c r="AB2631" i="2"/>
  <c r="Z2631" i="2"/>
  <c r="AD2618" i="2"/>
  <c r="AE2618" i="2" s="1"/>
  <c r="AF2618" i="2"/>
  <c r="L2612" i="2"/>
  <c r="M2613" i="2"/>
  <c r="T2616" i="2"/>
  <c r="N2615" i="2"/>
  <c r="T2615" i="2" s="1"/>
  <c r="AG2627" i="2" l="1"/>
  <c r="AI2627" i="2"/>
  <c r="AH2627" i="2" s="1"/>
  <c r="Y2650" i="2"/>
  <c r="W2650" i="2"/>
  <c r="X2650" i="2" s="1"/>
  <c r="Y2649" i="2" s="1"/>
  <c r="AA2631" i="2"/>
  <c r="AF2617" i="2"/>
  <c r="AD2617" i="2"/>
  <c r="AE2617" i="2" s="1"/>
  <c r="L2611" i="2"/>
  <c r="M2612" i="2"/>
  <c r="U2615" i="2"/>
  <c r="N2614" i="2"/>
  <c r="AG2626" i="2" l="1"/>
  <c r="AI2626" i="2"/>
  <c r="W2649" i="2"/>
  <c r="X2649" i="2" s="1"/>
  <c r="W2648" i="2" s="1"/>
  <c r="X2648" i="2" s="1"/>
  <c r="AB2630" i="2"/>
  <c r="Z2630" i="2"/>
  <c r="AD2616" i="2"/>
  <c r="AE2616" i="2" s="1"/>
  <c r="AF2616" i="2"/>
  <c r="L2610" i="2"/>
  <c r="M2611" i="2"/>
  <c r="U2614" i="2"/>
  <c r="T2614" i="2"/>
  <c r="N2613" i="2"/>
  <c r="Y2648" i="2" l="1"/>
  <c r="AH2626" i="2"/>
  <c r="AG2625" i="2" s="1"/>
  <c r="AA2630" i="2"/>
  <c r="W2647" i="2"/>
  <c r="X2647" i="2" s="1"/>
  <c r="Y2647" i="2"/>
  <c r="AD2615" i="2"/>
  <c r="AE2615" i="2" s="1"/>
  <c r="AF2615" i="2"/>
  <c r="L2609" i="2"/>
  <c r="M2610" i="2"/>
  <c r="U2613" i="2"/>
  <c r="T2613" i="2"/>
  <c r="N2612" i="2"/>
  <c r="AI2625" i="2" l="1"/>
  <c r="AH2625" i="2" s="1"/>
  <c r="AG2624" i="2" s="1"/>
  <c r="W2646" i="2"/>
  <c r="X2646" i="2" s="1"/>
  <c r="Y2646" i="2"/>
  <c r="Z2629" i="2"/>
  <c r="AB2629" i="2"/>
  <c r="AF2614" i="2"/>
  <c r="AD2614" i="2"/>
  <c r="AE2614" i="2" s="1"/>
  <c r="L2608" i="2"/>
  <c r="M2609" i="2"/>
  <c r="T2612" i="2"/>
  <c r="U2612" i="2"/>
  <c r="N2611" i="2"/>
  <c r="T2611" i="2" s="1"/>
  <c r="AI2624" i="2" l="1"/>
  <c r="AH2624" i="2" s="1"/>
  <c r="AI2623" i="2" s="1"/>
  <c r="AH2623" i="2" s="1"/>
  <c r="AA2629" i="2"/>
  <c r="Z2628" i="2" s="1"/>
  <c r="Y2645" i="2"/>
  <c r="W2645" i="2"/>
  <c r="AD2613" i="2"/>
  <c r="AF2613" i="2"/>
  <c r="L2607" i="2"/>
  <c r="M2608" i="2"/>
  <c r="U2611" i="2"/>
  <c r="N2610" i="2"/>
  <c r="U2610" i="2" s="1"/>
  <c r="AG2623" i="2" l="1"/>
  <c r="AI2622" i="2"/>
  <c r="AH2622" i="2" s="1"/>
  <c r="AG2622" i="2"/>
  <c r="AB2628" i="2"/>
  <c r="AA2628" i="2" s="1"/>
  <c r="Z2627" i="2" s="1"/>
  <c r="AE2613" i="2"/>
  <c r="AD2612" i="2" s="1"/>
  <c r="X2645" i="2"/>
  <c r="L2606" i="2"/>
  <c r="M2607" i="2"/>
  <c r="T2610" i="2"/>
  <c r="N2609" i="2"/>
  <c r="T2609" i="2" s="1"/>
  <c r="AB2627" i="2" l="1"/>
  <c r="AI2621" i="2"/>
  <c r="AH2621" i="2" s="1"/>
  <c r="AG2621" i="2"/>
  <c r="AF2612" i="2"/>
  <c r="AE2612" i="2" s="1"/>
  <c r="AD2611" i="2" s="1"/>
  <c r="AA2627" i="2"/>
  <c r="AB2626" i="2" s="1"/>
  <c r="Y2644" i="2"/>
  <c r="W2644" i="2"/>
  <c r="L2605" i="2"/>
  <c r="M2606" i="2"/>
  <c r="U2609" i="2"/>
  <c r="N2608" i="2"/>
  <c r="T2608" i="2" s="1"/>
  <c r="AG2620" i="2" l="1"/>
  <c r="AI2620" i="2"/>
  <c r="AH2620" i="2" s="1"/>
  <c r="Z2626" i="2"/>
  <c r="AA2626" i="2" s="1"/>
  <c r="AF2611" i="2"/>
  <c r="AE2611" i="2" s="1"/>
  <c r="AD2610" i="2" s="1"/>
  <c r="X2644" i="2"/>
  <c r="L2604" i="2"/>
  <c r="M2605" i="2"/>
  <c r="U2608" i="2"/>
  <c r="N2607" i="2"/>
  <c r="U2607" i="2" s="1"/>
  <c r="AI2619" i="2" l="1"/>
  <c r="AH2619" i="2" s="1"/>
  <c r="AG2619" i="2"/>
  <c r="AB2625" i="2"/>
  <c r="Z2625" i="2"/>
  <c r="AA2625" i="2" s="1"/>
  <c r="Z2624" i="2" s="1"/>
  <c r="AA2624" i="2" s="1"/>
  <c r="AF2610" i="2"/>
  <c r="AE2610" i="2" s="1"/>
  <c r="AD2609" i="2" s="1"/>
  <c r="AE2609" i="2" s="1"/>
  <c r="W2643" i="2"/>
  <c r="Y2643" i="2"/>
  <c r="L2603" i="2"/>
  <c r="M2604" i="2"/>
  <c r="T2607" i="2"/>
  <c r="N2606" i="2"/>
  <c r="U2606" i="2" s="1"/>
  <c r="AG2618" i="2" l="1"/>
  <c r="AI2618" i="2"/>
  <c r="AH2618" i="2" s="1"/>
  <c r="AB2624" i="2"/>
  <c r="X2643" i="2"/>
  <c r="Y2642" i="2" s="1"/>
  <c r="AF2609" i="2"/>
  <c r="Z2623" i="2"/>
  <c r="AA2623" i="2" s="1"/>
  <c r="AB2623" i="2"/>
  <c r="AF2608" i="2"/>
  <c r="AD2608" i="2"/>
  <c r="AE2608" i="2" s="1"/>
  <c r="L2602" i="2"/>
  <c r="M2603" i="2"/>
  <c r="T2606" i="2"/>
  <c r="N2605" i="2"/>
  <c r="T2605" i="2" s="1"/>
  <c r="AG2617" i="2" l="1"/>
  <c r="AI2617" i="2"/>
  <c r="AH2617" i="2" s="1"/>
  <c r="W2642" i="2"/>
  <c r="AB2622" i="2"/>
  <c r="Z2622" i="2"/>
  <c r="AA2622" i="2" s="1"/>
  <c r="X2642" i="2"/>
  <c r="AF2607" i="2"/>
  <c r="AD2607" i="2"/>
  <c r="AE2607" i="2" s="1"/>
  <c r="L2601" i="2"/>
  <c r="M2602" i="2"/>
  <c r="U2605" i="2"/>
  <c r="N2604" i="2"/>
  <c r="AI2616" i="2" l="1"/>
  <c r="AH2616" i="2" s="1"/>
  <c r="AG2616" i="2"/>
  <c r="Z2621" i="2"/>
  <c r="AA2621" i="2" s="1"/>
  <c r="AB2621" i="2"/>
  <c r="Y2641" i="2"/>
  <c r="W2641" i="2"/>
  <c r="AD2606" i="2"/>
  <c r="AE2606" i="2" s="1"/>
  <c r="AF2606" i="2"/>
  <c r="L2600" i="2"/>
  <c r="M2601" i="2"/>
  <c r="U2604" i="2"/>
  <c r="T2604" i="2"/>
  <c r="N2603" i="2"/>
  <c r="T2603" i="2" s="1"/>
  <c r="AG2615" i="2" l="1"/>
  <c r="AI2615" i="2"/>
  <c r="AH2615" i="2" s="1"/>
  <c r="X2641" i="2"/>
  <c r="W2640" i="2" s="1"/>
  <c r="X2640" i="2" s="1"/>
  <c r="Z2620" i="2"/>
  <c r="AA2620" i="2" s="1"/>
  <c r="AB2620" i="2"/>
  <c r="AD2605" i="2"/>
  <c r="AE2605" i="2" s="1"/>
  <c r="AF2605" i="2"/>
  <c r="L2599" i="2"/>
  <c r="M2600" i="2"/>
  <c r="U2603" i="2"/>
  <c r="N2602" i="2"/>
  <c r="U2602" i="2" s="1"/>
  <c r="Y2640" i="2" l="1"/>
  <c r="AI2614" i="2"/>
  <c r="AH2614" i="2" s="1"/>
  <c r="AG2614" i="2"/>
  <c r="Y2639" i="2"/>
  <c r="W2639" i="2"/>
  <c r="X2639" i="2" s="1"/>
  <c r="Z2619" i="2"/>
  <c r="AA2619" i="2" s="1"/>
  <c r="AB2619" i="2"/>
  <c r="AF2604" i="2"/>
  <c r="AD2604" i="2"/>
  <c r="AE2604" i="2" s="1"/>
  <c r="L2598" i="2"/>
  <c r="M2599" i="2"/>
  <c r="T2602" i="2"/>
  <c r="N2601" i="2"/>
  <c r="T2601" i="2" s="1"/>
  <c r="AI2613" i="2" l="1"/>
  <c r="AG2613" i="2"/>
  <c r="Z2618" i="2"/>
  <c r="AA2618" i="2" s="1"/>
  <c r="AB2618" i="2"/>
  <c r="W2638" i="2"/>
  <c r="X2638" i="2" s="1"/>
  <c r="Y2638" i="2"/>
  <c r="AD2603" i="2"/>
  <c r="AE2603" i="2" s="1"/>
  <c r="AF2603" i="2"/>
  <c r="L2597" i="2"/>
  <c r="M2598" i="2"/>
  <c r="U2601" i="2"/>
  <c r="N2600" i="2"/>
  <c r="AH2613" i="2" l="1"/>
  <c r="AI2612" i="2"/>
  <c r="AG2612" i="2"/>
  <c r="AH2612" i="2" s="1"/>
  <c r="Y2637" i="2"/>
  <c r="W2637" i="2"/>
  <c r="X2637" i="2" s="1"/>
  <c r="Z2617" i="2"/>
  <c r="AA2617" i="2" s="1"/>
  <c r="AB2617" i="2"/>
  <c r="AF2602" i="2"/>
  <c r="AD2602" i="2"/>
  <c r="AE2602" i="2" s="1"/>
  <c r="L2596" i="2"/>
  <c r="M2597" i="2"/>
  <c r="U2600" i="2"/>
  <c r="T2600" i="2"/>
  <c r="N2599" i="2"/>
  <c r="T2599" i="2" s="1"/>
  <c r="AG2611" i="2" l="1"/>
  <c r="AI2611" i="2"/>
  <c r="AB2616" i="2"/>
  <c r="Z2616" i="2"/>
  <c r="AA2616" i="2" s="1"/>
  <c r="Y2636" i="2"/>
  <c r="W2636" i="2"/>
  <c r="X2636" i="2" s="1"/>
  <c r="AD2601" i="2"/>
  <c r="AE2601" i="2" s="1"/>
  <c r="AF2601" i="2"/>
  <c r="L2595" i="2"/>
  <c r="M2596" i="2"/>
  <c r="U2599" i="2"/>
  <c r="N2598" i="2"/>
  <c r="T2598" i="2" s="1"/>
  <c r="AH2611" i="2" l="1"/>
  <c r="AI2610" i="2"/>
  <c r="AG2610" i="2"/>
  <c r="W2635" i="2"/>
  <c r="X2635" i="2" s="1"/>
  <c r="Y2635" i="2"/>
  <c r="Z2615" i="2"/>
  <c r="AA2615" i="2" s="1"/>
  <c r="AB2615" i="2"/>
  <c r="AF2600" i="2"/>
  <c r="AD2600" i="2"/>
  <c r="AE2600" i="2" s="1"/>
  <c r="L2594" i="2"/>
  <c r="M2595" i="2"/>
  <c r="U2598" i="2"/>
  <c r="N2597" i="2"/>
  <c r="AH2610" i="2" l="1"/>
  <c r="AB2614" i="2"/>
  <c r="Z2614" i="2"/>
  <c r="AA2614" i="2" s="1"/>
  <c r="W2634" i="2"/>
  <c r="X2634" i="2" s="1"/>
  <c r="Y2634" i="2"/>
  <c r="AF2599" i="2"/>
  <c r="AD2599" i="2"/>
  <c r="AE2599" i="2" s="1"/>
  <c r="L2593" i="2"/>
  <c r="M2594" i="2"/>
  <c r="U2597" i="2"/>
  <c r="T2597" i="2"/>
  <c r="N2596" i="2"/>
  <c r="T2596" i="2" s="1"/>
  <c r="AI2609" i="2" l="1"/>
  <c r="AG2609" i="2"/>
  <c r="AH2609" i="2" s="1"/>
  <c r="W2633" i="2"/>
  <c r="X2633" i="2" s="1"/>
  <c r="Y2633" i="2"/>
  <c r="AB2613" i="2"/>
  <c r="Z2613" i="2"/>
  <c r="AF2598" i="2"/>
  <c r="AD2598" i="2"/>
  <c r="L2592" i="2"/>
  <c r="M2593" i="2"/>
  <c r="U2596" i="2"/>
  <c r="N2595" i="2"/>
  <c r="T2595" i="2" s="1"/>
  <c r="AG2608" i="2" l="1"/>
  <c r="AI2608" i="2"/>
  <c r="AH2608" i="2" s="1"/>
  <c r="AA2613" i="2"/>
  <c r="Z2612" i="2" s="1"/>
  <c r="W2632" i="2"/>
  <c r="X2632" i="2" s="1"/>
  <c r="Y2632" i="2"/>
  <c r="AE2598" i="2"/>
  <c r="AD2597" i="2" s="1"/>
  <c r="L2591" i="2"/>
  <c r="M2592" i="2"/>
  <c r="U2595" i="2"/>
  <c r="N2594" i="2"/>
  <c r="AI2607" i="2" l="1"/>
  <c r="AH2607" i="2" s="1"/>
  <c r="AG2607" i="2"/>
  <c r="AB2612" i="2"/>
  <c r="AA2612" i="2" s="1"/>
  <c r="Z2611" i="2" s="1"/>
  <c r="AF2597" i="2"/>
  <c r="AE2597" i="2" s="1"/>
  <c r="AD2596" i="2" s="1"/>
  <c r="AE2596" i="2" s="1"/>
  <c r="Y2631" i="2"/>
  <c r="W2631" i="2"/>
  <c r="X2631" i="2" s="1"/>
  <c r="L2590" i="2"/>
  <c r="M2591" i="2"/>
  <c r="U2594" i="2"/>
  <c r="T2594" i="2"/>
  <c r="N2593" i="2"/>
  <c r="T2593" i="2" s="1"/>
  <c r="AB2611" i="2" l="1"/>
  <c r="AA2611" i="2" s="1"/>
  <c r="Z2610" i="2" s="1"/>
  <c r="AI2606" i="2"/>
  <c r="AG2606" i="2"/>
  <c r="AF2596" i="2"/>
  <c r="W2630" i="2"/>
  <c r="X2630" i="2" s="1"/>
  <c r="Y2630" i="2"/>
  <c r="AF2595" i="2"/>
  <c r="AD2595" i="2"/>
  <c r="AE2595" i="2" s="1"/>
  <c r="L2589" i="2"/>
  <c r="M2590" i="2"/>
  <c r="U2593" i="2"/>
  <c r="N2592" i="2"/>
  <c r="T2592" i="2" s="1"/>
  <c r="AH2606" i="2" l="1"/>
  <c r="AI2605" i="2" s="1"/>
  <c r="AH2605" i="2" s="1"/>
  <c r="AG2605" i="2"/>
  <c r="AB2610" i="2"/>
  <c r="AA2610" i="2" s="1"/>
  <c r="Z2609" i="2" s="1"/>
  <c r="AA2609" i="2" s="1"/>
  <c r="Y2629" i="2"/>
  <c r="W2629" i="2"/>
  <c r="AF2594" i="2"/>
  <c r="AD2594" i="2"/>
  <c r="AE2594" i="2" s="1"/>
  <c r="L2588" i="2"/>
  <c r="M2589" i="2"/>
  <c r="U2592" i="2"/>
  <c r="N2591" i="2"/>
  <c r="AB2609" i="2" l="1"/>
  <c r="AG2604" i="2"/>
  <c r="AI2604" i="2"/>
  <c r="AH2604" i="2" s="1"/>
  <c r="X2629" i="2"/>
  <c r="Y2628" i="2" s="1"/>
  <c r="Z2608" i="2"/>
  <c r="AA2608" i="2" s="1"/>
  <c r="AB2608" i="2"/>
  <c r="AF2593" i="2"/>
  <c r="AD2593" i="2"/>
  <c r="AE2593" i="2" s="1"/>
  <c r="L2587" i="2"/>
  <c r="M2588" i="2"/>
  <c r="T2591" i="2"/>
  <c r="U2591" i="2"/>
  <c r="N2590" i="2"/>
  <c r="AG2603" i="2" l="1"/>
  <c r="AI2603" i="2"/>
  <c r="AH2603" i="2" s="1"/>
  <c r="W2628" i="2"/>
  <c r="X2628" i="2" s="1"/>
  <c r="Y2627" i="2" s="1"/>
  <c r="AB2607" i="2"/>
  <c r="Z2607" i="2"/>
  <c r="AA2607" i="2" s="1"/>
  <c r="AF2592" i="2"/>
  <c r="AD2592" i="2"/>
  <c r="AE2592" i="2" s="1"/>
  <c r="L2586" i="2"/>
  <c r="M2587" i="2"/>
  <c r="U2590" i="2"/>
  <c r="T2590" i="2"/>
  <c r="N2589" i="2"/>
  <c r="U2589" i="2" s="1"/>
  <c r="W2627" i="2" l="1"/>
  <c r="AI2602" i="2"/>
  <c r="AH2602" i="2" s="1"/>
  <c r="AG2602" i="2"/>
  <c r="X2627" i="2"/>
  <c r="Y2626" i="2" s="1"/>
  <c r="Z2606" i="2"/>
  <c r="AA2606" i="2" s="1"/>
  <c r="AB2606" i="2"/>
  <c r="AF2591" i="2"/>
  <c r="AD2591" i="2"/>
  <c r="AE2591" i="2" s="1"/>
  <c r="L2585" i="2"/>
  <c r="M2586" i="2"/>
  <c r="T2589" i="2"/>
  <c r="N2588" i="2"/>
  <c r="U2588" i="2" s="1"/>
  <c r="AI2601" i="2" l="1"/>
  <c r="AH2601" i="2" s="1"/>
  <c r="AG2601" i="2"/>
  <c r="W2626" i="2"/>
  <c r="X2626" i="2" s="1"/>
  <c r="Y2625" i="2" s="1"/>
  <c r="Z2605" i="2"/>
  <c r="AA2605" i="2" s="1"/>
  <c r="AB2605" i="2"/>
  <c r="AD2590" i="2"/>
  <c r="AE2590" i="2" s="1"/>
  <c r="AF2590" i="2"/>
  <c r="L2584" i="2"/>
  <c r="M2585" i="2"/>
  <c r="T2588" i="2"/>
  <c r="N2587" i="2"/>
  <c r="W2625" i="2" l="1"/>
  <c r="AI2600" i="2"/>
  <c r="AH2600" i="2" s="1"/>
  <c r="AG2600" i="2"/>
  <c r="X2625" i="2"/>
  <c r="W2624" i="2" s="1"/>
  <c r="AB2604" i="2"/>
  <c r="Z2604" i="2"/>
  <c r="AA2604" i="2" s="1"/>
  <c r="AD2589" i="2"/>
  <c r="AE2589" i="2" s="1"/>
  <c r="AF2589" i="2"/>
  <c r="L2583" i="2"/>
  <c r="M2584" i="2"/>
  <c r="T2587" i="2"/>
  <c r="U2587" i="2"/>
  <c r="N2586" i="2"/>
  <c r="U2586" i="2" s="1"/>
  <c r="Y2624" i="2" l="1"/>
  <c r="X2624" i="2" s="1"/>
  <c r="AG2599" i="2"/>
  <c r="AI2599" i="2"/>
  <c r="AH2599" i="2" s="1"/>
  <c r="AB2603" i="2"/>
  <c r="Z2603" i="2"/>
  <c r="AA2603" i="2" s="1"/>
  <c r="Y2623" i="2"/>
  <c r="W2623" i="2"/>
  <c r="AD2588" i="2"/>
  <c r="AE2588" i="2" s="1"/>
  <c r="AF2588" i="2"/>
  <c r="L2582" i="2"/>
  <c r="M2583" i="2"/>
  <c r="T2586" i="2"/>
  <c r="N2585" i="2"/>
  <c r="AI2598" i="2" l="1"/>
  <c r="AG2598" i="2"/>
  <c r="AH2598" i="2" s="1"/>
  <c r="X2623" i="2"/>
  <c r="AB2602" i="2"/>
  <c r="Z2602" i="2"/>
  <c r="AA2602" i="2" s="1"/>
  <c r="AD2587" i="2"/>
  <c r="AE2587" i="2" s="1"/>
  <c r="AF2587" i="2"/>
  <c r="L2581" i="2"/>
  <c r="M2582" i="2"/>
  <c r="U2585" i="2"/>
  <c r="T2585" i="2"/>
  <c r="N2584" i="2"/>
  <c r="U2584" i="2" s="1"/>
  <c r="AG2597" i="2" l="1"/>
  <c r="AI2597" i="2"/>
  <c r="AH2597" i="2" s="1"/>
  <c r="Z2601" i="2"/>
  <c r="AA2601" i="2" s="1"/>
  <c r="AB2601" i="2"/>
  <c r="W2622" i="2"/>
  <c r="Y2622" i="2"/>
  <c r="AF2586" i="2"/>
  <c r="AD2586" i="2"/>
  <c r="AE2586" i="2" s="1"/>
  <c r="L2580" i="2"/>
  <c r="M2581" i="2"/>
  <c r="T2584" i="2"/>
  <c r="N2583" i="2"/>
  <c r="AI2596" i="2" l="1"/>
  <c r="AH2596" i="2" s="1"/>
  <c r="AG2596" i="2"/>
  <c r="X2622" i="2"/>
  <c r="W2621" i="2" s="1"/>
  <c r="Z2600" i="2"/>
  <c r="AA2600" i="2" s="1"/>
  <c r="AB2600" i="2"/>
  <c r="AD2585" i="2"/>
  <c r="AE2585" i="2" s="1"/>
  <c r="AF2585" i="2"/>
  <c r="L2579" i="2"/>
  <c r="M2580" i="2"/>
  <c r="T2583" i="2"/>
  <c r="U2583" i="2"/>
  <c r="N2582" i="2"/>
  <c r="T2582" i="2" s="1"/>
  <c r="AI2595" i="2" l="1"/>
  <c r="AH2595" i="2" s="1"/>
  <c r="AG2595" i="2"/>
  <c r="Y2621" i="2"/>
  <c r="X2621" i="2" s="1"/>
  <c r="W2620" i="2" s="1"/>
  <c r="AB2599" i="2"/>
  <c r="Z2599" i="2"/>
  <c r="AA2599" i="2" s="1"/>
  <c r="AD2584" i="2"/>
  <c r="AE2584" i="2" s="1"/>
  <c r="AF2584" i="2"/>
  <c r="L2578" i="2"/>
  <c r="M2579" i="2"/>
  <c r="U2582" i="2"/>
  <c r="N2581" i="2"/>
  <c r="T2581" i="2" s="1"/>
  <c r="Y2620" i="2" l="1"/>
  <c r="AI2594" i="2"/>
  <c r="AH2594" i="2" s="1"/>
  <c r="AG2594" i="2"/>
  <c r="AB2598" i="2"/>
  <c r="Z2598" i="2"/>
  <c r="X2620" i="2"/>
  <c r="AD2583" i="2"/>
  <c r="AE2583" i="2" s="1"/>
  <c r="AF2583" i="2"/>
  <c r="L2577" i="2"/>
  <c r="M2578" i="2"/>
  <c r="U2581" i="2"/>
  <c r="N2580" i="2"/>
  <c r="AI2593" i="2" l="1"/>
  <c r="AH2593" i="2" s="1"/>
  <c r="AG2593" i="2"/>
  <c r="AA2598" i="2"/>
  <c r="Z2597" i="2" s="1"/>
  <c r="Y2619" i="2"/>
  <c r="W2619" i="2"/>
  <c r="AF2582" i="2"/>
  <c r="AD2582" i="2"/>
  <c r="AE2582" i="2" s="1"/>
  <c r="L2576" i="2"/>
  <c r="M2577" i="2"/>
  <c r="T2580" i="2"/>
  <c r="U2580" i="2"/>
  <c r="N2579" i="2"/>
  <c r="AB2597" i="2" l="1"/>
  <c r="AI2592" i="2"/>
  <c r="AH2592" i="2" s="1"/>
  <c r="AG2592" i="2"/>
  <c r="AA2597" i="2"/>
  <c r="Z2596" i="2" s="1"/>
  <c r="AA2596" i="2" s="1"/>
  <c r="X2619" i="2"/>
  <c r="AF2581" i="2"/>
  <c r="AD2581" i="2"/>
  <c r="AE2581" i="2" s="1"/>
  <c r="L2575" i="2"/>
  <c r="M2576" i="2"/>
  <c r="T2579" i="2"/>
  <c r="U2579" i="2"/>
  <c r="N2578" i="2"/>
  <c r="AG2591" i="2" l="1"/>
  <c r="AI2591" i="2"/>
  <c r="AH2591" i="2" s="1"/>
  <c r="AB2596" i="2"/>
  <c r="W2618" i="2"/>
  <c r="Y2618" i="2"/>
  <c r="AB2595" i="2"/>
  <c r="Z2595" i="2"/>
  <c r="AA2595" i="2" s="1"/>
  <c r="AF2580" i="2"/>
  <c r="AD2580" i="2"/>
  <c r="AE2580" i="2" s="1"/>
  <c r="L2574" i="2"/>
  <c r="M2575" i="2"/>
  <c r="T2578" i="2"/>
  <c r="U2578" i="2"/>
  <c r="N2577" i="2"/>
  <c r="AG2590" i="2" l="1"/>
  <c r="AI2590" i="2"/>
  <c r="AH2590" i="2" s="1"/>
  <c r="X2618" i="2"/>
  <c r="W2617" i="2" s="1"/>
  <c r="Z2594" i="2"/>
  <c r="AA2594" i="2" s="1"/>
  <c r="AB2594" i="2"/>
  <c r="AF2579" i="2"/>
  <c r="AD2579" i="2"/>
  <c r="AE2579" i="2" s="1"/>
  <c r="L2573" i="2"/>
  <c r="M2574" i="2"/>
  <c r="T2577" i="2"/>
  <c r="U2577" i="2"/>
  <c r="N2576" i="2"/>
  <c r="AI2589" i="2" l="1"/>
  <c r="AH2589" i="2" s="1"/>
  <c r="AG2589" i="2"/>
  <c r="Y2617" i="2"/>
  <c r="X2617" i="2" s="1"/>
  <c r="AB2593" i="2"/>
  <c r="Z2593" i="2"/>
  <c r="AA2593" i="2" s="1"/>
  <c r="AF2578" i="2"/>
  <c r="AD2578" i="2"/>
  <c r="AE2578" i="2" s="1"/>
  <c r="L2572" i="2"/>
  <c r="M2573" i="2"/>
  <c r="U2576" i="2"/>
  <c r="T2576" i="2"/>
  <c r="N2575" i="2"/>
  <c r="AI2588" i="2" l="1"/>
  <c r="AH2588" i="2" s="1"/>
  <c r="AG2588" i="2"/>
  <c r="AB2592" i="2"/>
  <c r="Z2592" i="2"/>
  <c r="AA2592" i="2" s="1"/>
  <c r="Y2616" i="2"/>
  <c r="W2616" i="2"/>
  <c r="AF2577" i="2"/>
  <c r="AD2577" i="2"/>
  <c r="AE2577" i="2" s="1"/>
  <c r="L2571" i="2"/>
  <c r="M2572" i="2"/>
  <c r="T2575" i="2"/>
  <c r="U2575" i="2"/>
  <c r="N2574" i="2"/>
  <c r="AI2587" i="2" l="1"/>
  <c r="AH2587" i="2" s="1"/>
  <c r="AG2587" i="2"/>
  <c r="X2616" i="2"/>
  <c r="Z2591" i="2"/>
  <c r="AA2591" i="2" s="1"/>
  <c r="AB2591" i="2"/>
  <c r="AF2576" i="2"/>
  <c r="AD2576" i="2"/>
  <c r="AE2576" i="2" s="1"/>
  <c r="L2570" i="2"/>
  <c r="M2571" i="2"/>
  <c r="U2574" i="2"/>
  <c r="T2574" i="2"/>
  <c r="N2573" i="2"/>
  <c r="AG2586" i="2" l="1"/>
  <c r="AI2586" i="2"/>
  <c r="AH2586" i="2" s="1"/>
  <c r="AB2590" i="2"/>
  <c r="Z2590" i="2"/>
  <c r="AA2590" i="2" s="1"/>
  <c r="W2615" i="2"/>
  <c r="Y2615" i="2"/>
  <c r="AD2575" i="2"/>
  <c r="AE2575" i="2" s="1"/>
  <c r="AF2575" i="2"/>
  <c r="L2569" i="2"/>
  <c r="M2570" i="2"/>
  <c r="U2573" i="2"/>
  <c r="T2573" i="2"/>
  <c r="N2572" i="2"/>
  <c r="AG2585" i="2" l="1"/>
  <c r="AI2585" i="2"/>
  <c r="AH2585" i="2" s="1"/>
  <c r="X2615" i="2"/>
  <c r="W2614" i="2" s="1"/>
  <c r="Z2589" i="2"/>
  <c r="AA2589" i="2" s="1"/>
  <c r="AB2589" i="2"/>
  <c r="AD2574" i="2"/>
  <c r="AE2574" i="2" s="1"/>
  <c r="AF2574" i="2"/>
  <c r="L2568" i="2"/>
  <c r="M2569" i="2"/>
  <c r="T2572" i="2"/>
  <c r="U2572" i="2"/>
  <c r="N2571" i="2"/>
  <c r="AG2584" i="2" l="1"/>
  <c r="AI2584" i="2"/>
  <c r="AH2584" i="2" s="1"/>
  <c r="Y2614" i="2"/>
  <c r="X2614" i="2" s="1"/>
  <c r="W2613" i="2" s="1"/>
  <c r="Z2588" i="2"/>
  <c r="AA2588" i="2" s="1"/>
  <c r="AB2588" i="2"/>
  <c r="AD2573" i="2"/>
  <c r="AE2573" i="2" s="1"/>
  <c r="AF2573" i="2"/>
  <c r="L2567" i="2"/>
  <c r="M2568" i="2"/>
  <c r="T2571" i="2"/>
  <c r="U2571" i="2"/>
  <c r="N2570" i="2"/>
  <c r="T2570" i="2" s="1"/>
  <c r="Y2613" i="2" l="1"/>
  <c r="AG2583" i="2"/>
  <c r="AI2583" i="2"/>
  <c r="AH2583" i="2" s="1"/>
  <c r="X2613" i="2"/>
  <c r="Y2612" i="2" s="1"/>
  <c r="Z2587" i="2"/>
  <c r="AA2587" i="2" s="1"/>
  <c r="AB2587" i="2"/>
  <c r="AF2572" i="2"/>
  <c r="AD2572" i="2"/>
  <c r="AE2572" i="2" s="1"/>
  <c r="L2566" i="2"/>
  <c r="M2567" i="2"/>
  <c r="U2570" i="2"/>
  <c r="N2569" i="2"/>
  <c r="AI2582" i="2" l="1"/>
  <c r="AH2582" i="2" s="1"/>
  <c r="AG2582" i="2"/>
  <c r="W2612" i="2"/>
  <c r="X2612" i="2" s="1"/>
  <c r="W2611" i="2" s="1"/>
  <c r="AB2586" i="2"/>
  <c r="Z2586" i="2"/>
  <c r="AA2586" i="2" s="1"/>
  <c r="AF2571" i="2"/>
  <c r="AD2571" i="2"/>
  <c r="AE2571" i="2" s="1"/>
  <c r="L2565" i="2"/>
  <c r="M2566" i="2"/>
  <c r="T2569" i="2"/>
  <c r="U2569" i="2"/>
  <c r="N2568" i="2"/>
  <c r="AG2581" i="2" l="1"/>
  <c r="AI2581" i="2"/>
  <c r="AH2581" i="2" s="1"/>
  <c r="Y2611" i="2"/>
  <c r="X2611" i="2" s="1"/>
  <c r="Y2610" i="2" s="1"/>
  <c r="Z2585" i="2"/>
  <c r="AA2585" i="2" s="1"/>
  <c r="AB2585" i="2"/>
  <c r="AF2570" i="2"/>
  <c r="AD2570" i="2"/>
  <c r="AE2570" i="2" s="1"/>
  <c r="L2564" i="2"/>
  <c r="M2565" i="2"/>
  <c r="U2568" i="2"/>
  <c r="T2568" i="2"/>
  <c r="N2567" i="2"/>
  <c r="T2567" i="2" s="1"/>
  <c r="W2610" i="2" l="1"/>
  <c r="X2610" i="2" s="1"/>
  <c r="Y2609" i="2" s="1"/>
  <c r="X2609" i="2" s="1"/>
  <c r="AG2580" i="2"/>
  <c r="AI2580" i="2"/>
  <c r="AH2580" i="2" s="1"/>
  <c r="Z2584" i="2"/>
  <c r="AA2584" i="2" s="1"/>
  <c r="AB2584" i="2"/>
  <c r="AF2569" i="2"/>
  <c r="AD2569" i="2"/>
  <c r="AE2569" i="2" s="1"/>
  <c r="L2563" i="2"/>
  <c r="M2564" i="2"/>
  <c r="U2567" i="2"/>
  <c r="N2566" i="2"/>
  <c r="W2609" i="2" l="1"/>
  <c r="AI2579" i="2"/>
  <c r="AH2579" i="2" s="1"/>
  <c r="AG2579" i="2"/>
  <c r="W2608" i="2"/>
  <c r="Y2608" i="2"/>
  <c r="X2608" i="2" s="1"/>
  <c r="AB2583" i="2"/>
  <c r="Z2583" i="2"/>
  <c r="AA2583" i="2" s="1"/>
  <c r="AF2568" i="2"/>
  <c r="AD2568" i="2"/>
  <c r="AE2568" i="2" s="1"/>
  <c r="L2562" i="2"/>
  <c r="M2563" i="2"/>
  <c r="U2566" i="2"/>
  <c r="T2566" i="2"/>
  <c r="N2565" i="2"/>
  <c r="U2565" i="2" s="1"/>
  <c r="AI2578" i="2" l="1"/>
  <c r="AH2578" i="2" s="1"/>
  <c r="AG2578" i="2"/>
  <c r="Z2582" i="2"/>
  <c r="AA2582" i="2" s="1"/>
  <c r="AB2582" i="2"/>
  <c r="Y2607" i="2"/>
  <c r="W2607" i="2"/>
  <c r="AF2567" i="2"/>
  <c r="AD2567" i="2"/>
  <c r="AE2567" i="2" s="1"/>
  <c r="L2561" i="2"/>
  <c r="M2562" i="2"/>
  <c r="T2565" i="2"/>
  <c r="N2564" i="2"/>
  <c r="U2564" i="2" s="1"/>
  <c r="AI2577" i="2" l="1"/>
  <c r="AH2577" i="2" s="1"/>
  <c r="AG2577" i="2"/>
  <c r="AB2581" i="2"/>
  <c r="Z2581" i="2"/>
  <c r="AA2581" i="2" s="1"/>
  <c r="X2607" i="2"/>
  <c r="AF2566" i="2"/>
  <c r="AD2566" i="2"/>
  <c r="AE2566" i="2" s="1"/>
  <c r="L2560" i="2"/>
  <c r="M2561" i="2"/>
  <c r="T2564" i="2"/>
  <c r="N2563" i="2"/>
  <c r="AG2576" i="2" l="1"/>
  <c r="AI2576" i="2"/>
  <c r="AH2576" i="2" s="1"/>
  <c r="W2606" i="2"/>
  <c r="Y2606" i="2"/>
  <c r="X2606" i="2" s="1"/>
  <c r="Z2580" i="2"/>
  <c r="AA2580" i="2" s="1"/>
  <c r="AB2580" i="2"/>
  <c r="AD2565" i="2"/>
  <c r="AE2565" i="2" s="1"/>
  <c r="AF2565" i="2"/>
  <c r="L2559" i="2"/>
  <c r="M2560" i="2"/>
  <c r="T2563" i="2"/>
  <c r="U2563" i="2"/>
  <c r="N2562" i="2"/>
  <c r="AG2575" i="2" l="1"/>
  <c r="AI2575" i="2"/>
  <c r="AH2575" i="2" s="1"/>
  <c r="W2605" i="2"/>
  <c r="Y2605" i="2"/>
  <c r="X2605" i="2" s="1"/>
  <c r="AB2579" i="2"/>
  <c r="Z2579" i="2"/>
  <c r="AA2579" i="2" s="1"/>
  <c r="AD2564" i="2"/>
  <c r="AE2564" i="2" s="1"/>
  <c r="AF2564" i="2"/>
  <c r="L2558" i="2"/>
  <c r="M2559" i="2"/>
  <c r="U2562" i="2"/>
  <c r="T2562" i="2"/>
  <c r="N2561" i="2"/>
  <c r="AG2574" i="2" l="1"/>
  <c r="AI2574" i="2"/>
  <c r="AH2574" i="2" s="1"/>
  <c r="Z2578" i="2"/>
  <c r="AA2578" i="2" s="1"/>
  <c r="AB2578" i="2"/>
  <c r="W2604" i="2"/>
  <c r="Y2604" i="2"/>
  <c r="X2604" i="2" s="1"/>
  <c r="AD2563" i="2"/>
  <c r="AE2563" i="2" s="1"/>
  <c r="AF2563" i="2"/>
  <c r="L2557" i="2"/>
  <c r="M2558" i="2"/>
  <c r="U2561" i="2"/>
  <c r="T2561" i="2"/>
  <c r="N2560" i="2"/>
  <c r="AI2573" i="2" l="1"/>
  <c r="AH2573" i="2" s="1"/>
  <c r="AG2573" i="2"/>
  <c r="W2603" i="2"/>
  <c r="Y2603" i="2"/>
  <c r="Z2577" i="2"/>
  <c r="AA2577" i="2" s="1"/>
  <c r="AB2577" i="2"/>
  <c r="AF2562" i="2"/>
  <c r="AD2562" i="2"/>
  <c r="AE2562" i="2" s="1"/>
  <c r="L2556" i="2"/>
  <c r="M2557" i="2"/>
  <c r="T2560" i="2"/>
  <c r="U2560" i="2"/>
  <c r="N2559" i="2"/>
  <c r="T2559" i="2" s="1"/>
  <c r="AG2572" i="2" l="1"/>
  <c r="AI2572" i="2"/>
  <c r="AH2572" i="2" s="1"/>
  <c r="X2603" i="2"/>
  <c r="W2602" i="2" s="1"/>
  <c r="Z2576" i="2"/>
  <c r="AA2576" i="2" s="1"/>
  <c r="AB2576" i="2"/>
  <c r="AF2561" i="2"/>
  <c r="AD2561" i="2"/>
  <c r="AE2561" i="2" s="1"/>
  <c r="L2555" i="2"/>
  <c r="M2556" i="2"/>
  <c r="U2559" i="2"/>
  <c r="N2558" i="2"/>
  <c r="T2558" i="2" s="1"/>
  <c r="Y2602" i="2" l="1"/>
  <c r="AG2571" i="2"/>
  <c r="AI2571" i="2"/>
  <c r="AH2571" i="2" s="1"/>
  <c r="AB2575" i="2"/>
  <c r="Z2575" i="2"/>
  <c r="AA2575" i="2" s="1"/>
  <c r="X2602" i="2"/>
  <c r="AF2560" i="2"/>
  <c r="AD2560" i="2"/>
  <c r="L2554" i="2"/>
  <c r="M2555" i="2"/>
  <c r="U2558" i="2"/>
  <c r="N2557" i="2"/>
  <c r="T2557" i="2" s="1"/>
  <c r="AG2570" i="2" l="1"/>
  <c r="AI2570" i="2"/>
  <c r="AH2570" i="2" s="1"/>
  <c r="Z2574" i="2"/>
  <c r="AA2574" i="2" s="1"/>
  <c r="AB2574" i="2"/>
  <c r="W2601" i="2"/>
  <c r="Y2601" i="2"/>
  <c r="AE2560" i="2"/>
  <c r="AD2559" i="2" s="1"/>
  <c r="L2553" i="2"/>
  <c r="M2554" i="2"/>
  <c r="U2557" i="2"/>
  <c r="N2556" i="2"/>
  <c r="T2556" i="2" s="1"/>
  <c r="AG2569" i="2" l="1"/>
  <c r="AI2569" i="2"/>
  <c r="AH2569" i="2" s="1"/>
  <c r="X2601" i="2"/>
  <c r="W2600" i="2" s="1"/>
  <c r="AF2559" i="2"/>
  <c r="AE2559" i="2" s="1"/>
  <c r="AF2558" i="2" s="1"/>
  <c r="Z2573" i="2"/>
  <c r="AA2573" i="2" s="1"/>
  <c r="AB2573" i="2"/>
  <c r="L2552" i="2"/>
  <c r="M2553" i="2"/>
  <c r="U2556" i="2"/>
  <c r="N2555" i="2"/>
  <c r="Y2600" i="2" l="1"/>
  <c r="AG2568" i="2"/>
  <c r="AI2568" i="2"/>
  <c r="AH2568" i="2" s="1"/>
  <c r="AB2572" i="2"/>
  <c r="Z2572" i="2"/>
  <c r="AA2572" i="2" s="1"/>
  <c r="AD2558" i="2"/>
  <c r="AE2558" i="2" s="1"/>
  <c r="X2600" i="2"/>
  <c r="L2551" i="2"/>
  <c r="M2552" i="2"/>
  <c r="T2555" i="2"/>
  <c r="U2555" i="2"/>
  <c r="N2554" i="2"/>
  <c r="T2554" i="2" s="1"/>
  <c r="AG2567" i="2" l="1"/>
  <c r="AI2567" i="2"/>
  <c r="AH2567" i="2" s="1"/>
  <c r="AF2557" i="2"/>
  <c r="AD2557" i="2"/>
  <c r="AB2571" i="2"/>
  <c r="Z2571" i="2"/>
  <c r="AA2571" i="2" s="1"/>
  <c r="Y2599" i="2"/>
  <c r="W2599" i="2"/>
  <c r="L2550" i="2"/>
  <c r="M2551" i="2"/>
  <c r="U2554" i="2"/>
  <c r="N2553" i="2"/>
  <c r="U2553" i="2" s="1"/>
  <c r="AE2557" i="2" l="1"/>
  <c r="AG2566" i="2"/>
  <c r="AI2566" i="2"/>
  <c r="AH2566" i="2" s="1"/>
  <c r="X2599" i="2"/>
  <c r="W2598" i="2" s="1"/>
  <c r="AD2556" i="2"/>
  <c r="AF2556" i="2"/>
  <c r="Z2570" i="2"/>
  <c r="AA2570" i="2" s="1"/>
  <c r="AB2570" i="2"/>
  <c r="L2549" i="2"/>
  <c r="M2550" i="2"/>
  <c r="T2553" i="2"/>
  <c r="N2552" i="2"/>
  <c r="U2552" i="2" s="1"/>
  <c r="AI2565" i="2" l="1"/>
  <c r="AH2565" i="2" s="1"/>
  <c r="AG2565" i="2"/>
  <c r="Y2598" i="2"/>
  <c r="AE2556" i="2"/>
  <c r="AF2555" i="2" s="1"/>
  <c r="X2598" i="2"/>
  <c r="Y2597" i="2" s="1"/>
  <c r="AB2569" i="2"/>
  <c r="Z2569" i="2"/>
  <c r="AA2569" i="2" s="1"/>
  <c r="L2548" i="2"/>
  <c r="M2549" i="2"/>
  <c r="T2552" i="2"/>
  <c r="N2551" i="2"/>
  <c r="T2551" i="2" s="1"/>
  <c r="AD2555" i="2" l="1"/>
  <c r="AG2564" i="2"/>
  <c r="AI2564" i="2"/>
  <c r="AH2564" i="2" s="1"/>
  <c r="W2597" i="2"/>
  <c r="X2597" i="2" s="1"/>
  <c r="AE2555" i="2"/>
  <c r="AD2554" i="2" s="1"/>
  <c r="AB2568" i="2"/>
  <c r="Z2568" i="2"/>
  <c r="AA2568" i="2" s="1"/>
  <c r="L2547" i="2"/>
  <c r="M2548" i="2"/>
  <c r="U2551" i="2"/>
  <c r="N2550" i="2"/>
  <c r="U2550" i="2" s="1"/>
  <c r="AF2554" i="2" l="1"/>
  <c r="AE2554" i="2" s="1"/>
  <c r="AD2553" i="2" s="1"/>
  <c r="AG2563" i="2"/>
  <c r="AI2563" i="2"/>
  <c r="AH2563" i="2" s="1"/>
  <c r="AI2562" i="2" s="1"/>
  <c r="AH2562" i="2" s="1"/>
  <c r="W2596" i="2"/>
  <c r="Y2596" i="2"/>
  <c r="X2596" i="2" s="1"/>
  <c r="Z2567" i="2"/>
  <c r="AA2567" i="2" s="1"/>
  <c r="AB2567" i="2"/>
  <c r="L2546" i="2"/>
  <c r="M2547" i="2"/>
  <c r="T2550" i="2"/>
  <c r="N2549" i="2"/>
  <c r="AG2562" i="2" l="1"/>
  <c r="AF2553" i="2"/>
  <c r="AE2553" i="2" s="1"/>
  <c r="AF2552" i="2" s="1"/>
  <c r="W2595" i="2"/>
  <c r="Y2595" i="2"/>
  <c r="X2595" i="2" s="1"/>
  <c r="Z2566" i="2"/>
  <c r="AA2566" i="2" s="1"/>
  <c r="AB2566" i="2"/>
  <c r="AG2561" i="2"/>
  <c r="AI2561" i="2"/>
  <c r="L2545" i="2"/>
  <c r="M2546" i="2"/>
  <c r="T2549" i="2"/>
  <c r="U2549" i="2"/>
  <c r="N2548" i="2"/>
  <c r="AE2552" i="2" l="1"/>
  <c r="AD2551" i="2" s="1"/>
  <c r="AD2552" i="2"/>
  <c r="AF2551" i="2"/>
  <c r="AE2551" i="2" s="1"/>
  <c r="AF2550" i="2" s="1"/>
  <c r="AH2561" i="2"/>
  <c r="AG2560" i="2" s="1"/>
  <c r="Z2565" i="2"/>
  <c r="AA2565" i="2" s="1"/>
  <c r="AB2565" i="2"/>
  <c r="W2594" i="2"/>
  <c r="Y2594" i="2"/>
  <c r="L2544" i="2"/>
  <c r="M2545" i="2"/>
  <c r="U2548" i="2"/>
  <c r="T2548" i="2"/>
  <c r="N2547" i="2"/>
  <c r="T2547" i="2" s="1"/>
  <c r="AI2560" i="2" l="1"/>
  <c r="AH2560" i="2"/>
  <c r="AG2559" i="2" s="1"/>
  <c r="AD2550" i="2"/>
  <c r="X2594" i="2"/>
  <c r="W2593" i="2" s="1"/>
  <c r="Z2564" i="2"/>
  <c r="AA2564" i="2" s="1"/>
  <c r="AB2564" i="2"/>
  <c r="AE2550" i="2"/>
  <c r="AD2549" i="2" s="1"/>
  <c r="L2543" i="2"/>
  <c r="M2544" i="2"/>
  <c r="U2547" i="2"/>
  <c r="N2546" i="2"/>
  <c r="U2546" i="2" s="1"/>
  <c r="AI2559" i="2" l="1"/>
  <c r="Y2593" i="2"/>
  <c r="X2593" i="2" s="1"/>
  <c r="Y2592" i="2" s="1"/>
  <c r="AH2559" i="2"/>
  <c r="AI2558" i="2" s="1"/>
  <c r="AF2549" i="2"/>
  <c r="AE2549" i="2" s="1"/>
  <c r="AD2548" i="2" s="1"/>
  <c r="Z2563" i="2"/>
  <c r="AA2563" i="2" s="1"/>
  <c r="AB2563" i="2"/>
  <c r="L2542" i="2"/>
  <c r="M2543" i="2"/>
  <c r="T2546" i="2"/>
  <c r="N2545" i="2"/>
  <c r="T2545" i="2" s="1"/>
  <c r="AG2558" i="2" l="1"/>
  <c r="AH2558" i="2" s="1"/>
  <c r="W2592" i="2"/>
  <c r="AF2548" i="2"/>
  <c r="AE2548" i="2" s="1"/>
  <c r="AF2547" i="2" s="1"/>
  <c r="X2592" i="2"/>
  <c r="W2591" i="2" s="1"/>
  <c r="AB2562" i="2"/>
  <c r="Z2562" i="2"/>
  <c r="AA2562" i="2" s="1"/>
  <c r="L2541" i="2"/>
  <c r="M2542" i="2"/>
  <c r="U2545" i="2"/>
  <c r="N2544" i="2"/>
  <c r="T2544" i="2" s="1"/>
  <c r="AI2557" i="2" l="1"/>
  <c r="AG2557" i="2"/>
  <c r="AH2557" i="2" s="1"/>
  <c r="AI2556" i="2" s="1"/>
  <c r="Y2591" i="2"/>
  <c r="X2591" i="2" s="1"/>
  <c r="W2590" i="2" s="1"/>
  <c r="AD2547" i="2"/>
  <c r="Z2561" i="2"/>
  <c r="AA2561" i="2" s="1"/>
  <c r="AB2561" i="2"/>
  <c r="AE2547" i="2"/>
  <c r="AF2546" i="2" s="1"/>
  <c r="L2540" i="2"/>
  <c r="M2541" i="2"/>
  <c r="U2544" i="2"/>
  <c r="N2543" i="2"/>
  <c r="AG2556" i="2" l="1"/>
  <c r="AH2556" i="2" s="1"/>
  <c r="AG2555" i="2" s="1"/>
  <c r="Y2590" i="2"/>
  <c r="X2590" i="2" s="1"/>
  <c r="AD2546" i="2"/>
  <c r="AE2546" i="2" s="1"/>
  <c r="AB2560" i="2"/>
  <c r="Z2560" i="2"/>
  <c r="L2539" i="2"/>
  <c r="M2540" i="2"/>
  <c r="T2543" i="2"/>
  <c r="U2543" i="2"/>
  <c r="N2542" i="2"/>
  <c r="AI2555" i="2" l="1"/>
  <c r="AH2555" i="2"/>
  <c r="AA2560" i="2"/>
  <c r="Z2559" i="2" s="1"/>
  <c r="AD2545" i="2"/>
  <c r="AF2545" i="2"/>
  <c r="AE2545" i="2" s="1"/>
  <c r="AF2544" i="2" s="1"/>
  <c r="AI2554" i="2"/>
  <c r="AG2554" i="2"/>
  <c r="AH2554" i="2" s="1"/>
  <c r="Y2589" i="2"/>
  <c r="W2589" i="2"/>
  <c r="L2538" i="2"/>
  <c r="M2539" i="2"/>
  <c r="U2542" i="2"/>
  <c r="T2542" i="2"/>
  <c r="N2541" i="2"/>
  <c r="U2541" i="2" s="1"/>
  <c r="AB2559" i="2" l="1"/>
  <c r="AA2559" i="2" s="1"/>
  <c r="AD2544" i="2"/>
  <c r="AE2544" i="2" s="1"/>
  <c r="AG2553" i="2"/>
  <c r="AH2553" i="2" s="1"/>
  <c r="AI2553" i="2"/>
  <c r="X2589" i="2"/>
  <c r="L2537" i="2"/>
  <c r="M2538" i="2"/>
  <c r="T2541" i="2"/>
  <c r="N2540" i="2"/>
  <c r="Z2558" i="2" l="1"/>
  <c r="AB2558" i="2"/>
  <c r="AA2558" i="2" s="1"/>
  <c r="AF2543" i="2"/>
  <c r="AD2543" i="2"/>
  <c r="AG2552" i="2"/>
  <c r="AH2552" i="2" s="1"/>
  <c r="AI2552" i="2"/>
  <c r="W2588" i="2"/>
  <c r="Y2588" i="2"/>
  <c r="X2588" i="2" s="1"/>
  <c r="L2536" i="2"/>
  <c r="M2537" i="2"/>
  <c r="U2540" i="2"/>
  <c r="T2540" i="2"/>
  <c r="N2539" i="2"/>
  <c r="T2539" i="2" s="1"/>
  <c r="AB2557" i="2" l="1"/>
  <c r="Z2557" i="2"/>
  <c r="AE2543" i="2"/>
  <c r="AD2542" i="2" s="1"/>
  <c r="AA2557" i="2"/>
  <c r="AB2556" i="2" s="1"/>
  <c r="W2587" i="2"/>
  <c r="Y2587" i="2"/>
  <c r="AI2551" i="2"/>
  <c r="AG2551" i="2"/>
  <c r="AH2551" i="2" s="1"/>
  <c r="L2535" i="2"/>
  <c r="M2536" i="2"/>
  <c r="U2539" i="2"/>
  <c r="N2538" i="2"/>
  <c r="Z2556" i="2" l="1"/>
  <c r="AA2556" i="2" s="1"/>
  <c r="Z2555" i="2" s="1"/>
  <c r="AF2542" i="2"/>
  <c r="AE2542" i="2" s="1"/>
  <c r="AF2541" i="2" s="1"/>
  <c r="X2587" i="2"/>
  <c r="W2586" i="2" s="1"/>
  <c r="AG2550" i="2"/>
  <c r="AH2550" i="2" s="1"/>
  <c r="AI2550" i="2"/>
  <c r="L2534" i="2"/>
  <c r="M2535" i="2"/>
  <c r="U2538" i="2"/>
  <c r="T2538" i="2"/>
  <c r="N2537" i="2"/>
  <c r="AB2555" i="2" l="1"/>
  <c r="AA2555" i="2" s="1"/>
  <c r="AB2554" i="2" s="1"/>
  <c r="AD2541" i="2"/>
  <c r="AE2541" i="2" s="1"/>
  <c r="AD2540" i="2" s="1"/>
  <c r="Y2586" i="2"/>
  <c r="X2586" i="2" s="1"/>
  <c r="AG2549" i="2"/>
  <c r="AH2549" i="2" s="1"/>
  <c r="AI2549" i="2"/>
  <c r="L2533" i="2"/>
  <c r="M2534" i="2"/>
  <c r="T2537" i="2"/>
  <c r="U2537" i="2"/>
  <c r="N2536" i="2"/>
  <c r="U2536" i="2" s="1"/>
  <c r="AF2540" i="2" l="1"/>
  <c r="AE2540" i="2" s="1"/>
  <c r="AF2539" i="2" s="1"/>
  <c r="Z2554" i="2"/>
  <c r="AA2554" i="2"/>
  <c r="AB2553" i="2" s="1"/>
  <c r="W2585" i="2"/>
  <c r="Y2585" i="2"/>
  <c r="AI2548" i="2"/>
  <c r="AG2548" i="2"/>
  <c r="AH2548" i="2" s="1"/>
  <c r="L2532" i="2"/>
  <c r="M2533" i="2"/>
  <c r="T2536" i="2"/>
  <c r="N2535" i="2"/>
  <c r="AD2539" i="2" l="1"/>
  <c r="AE2539" i="2" s="1"/>
  <c r="AF2538" i="2" s="1"/>
  <c r="Z2553" i="2"/>
  <c r="X2585" i="2"/>
  <c r="W2584" i="2" s="1"/>
  <c r="AI2547" i="2"/>
  <c r="AG2547" i="2"/>
  <c r="AH2547" i="2" s="1"/>
  <c r="AA2553" i="2"/>
  <c r="L2531" i="2"/>
  <c r="M2532" i="2"/>
  <c r="T2535" i="2"/>
  <c r="U2535" i="2"/>
  <c r="N2534" i="2"/>
  <c r="U2534" i="2" s="1"/>
  <c r="AD2538" i="2" l="1"/>
  <c r="AE2538" i="2" s="1"/>
  <c r="AD2537" i="2" s="1"/>
  <c r="AE2537" i="2" s="1"/>
  <c r="AD2536" i="2" s="1"/>
  <c r="Y2584" i="2"/>
  <c r="X2584" i="2" s="1"/>
  <c r="W2583" i="2" s="1"/>
  <c r="AG2546" i="2"/>
  <c r="AH2546" i="2" s="1"/>
  <c r="AI2546" i="2"/>
  <c r="AB2552" i="2"/>
  <c r="Z2552" i="2"/>
  <c r="L2530" i="2"/>
  <c r="M2531" i="2"/>
  <c r="T2534" i="2"/>
  <c r="N2533" i="2"/>
  <c r="U2533" i="2" s="1"/>
  <c r="Y2583" i="2" l="1"/>
  <c r="X2583" i="2" s="1"/>
  <c r="AF2537" i="2"/>
  <c r="AA2552" i="2"/>
  <c r="AB2551" i="2"/>
  <c r="Z2551" i="2"/>
  <c r="AF2536" i="2"/>
  <c r="AE2536" i="2" s="1"/>
  <c r="AD2535" i="2" s="1"/>
  <c r="AI2545" i="2"/>
  <c r="AG2545" i="2"/>
  <c r="AH2545" i="2" s="1"/>
  <c r="L2529" i="2"/>
  <c r="M2530" i="2"/>
  <c r="T2533" i="2"/>
  <c r="N2532" i="2"/>
  <c r="AF2535" i="2" l="1"/>
  <c r="AE2535" i="2" s="1"/>
  <c r="AA2551" i="2"/>
  <c r="AG2544" i="2"/>
  <c r="AH2544" i="2" s="1"/>
  <c r="AI2544" i="2"/>
  <c r="W2582" i="2"/>
  <c r="Y2582" i="2"/>
  <c r="L2528" i="2"/>
  <c r="M2529" i="2"/>
  <c r="U2532" i="2"/>
  <c r="T2532" i="2"/>
  <c r="N2531" i="2"/>
  <c r="T2531" i="2" s="1"/>
  <c r="X2582" i="2" l="1"/>
  <c r="W2581" i="2" s="1"/>
  <c r="AF2534" i="2"/>
  <c r="AD2534" i="2"/>
  <c r="AG2543" i="2"/>
  <c r="AH2543" i="2" s="1"/>
  <c r="AI2543" i="2"/>
  <c r="Y2581" i="2"/>
  <c r="Z2550" i="2"/>
  <c r="AB2550" i="2"/>
  <c r="L2527" i="2"/>
  <c r="M2528" i="2"/>
  <c r="U2531" i="2"/>
  <c r="N2530" i="2"/>
  <c r="AE2534" i="2" l="1"/>
  <c r="AD2533" i="2" s="1"/>
  <c r="X2581" i="2"/>
  <c r="W2580" i="2" s="1"/>
  <c r="AA2550" i="2"/>
  <c r="AB2549" i="2" s="1"/>
  <c r="AF2533" i="2"/>
  <c r="AI2542" i="2"/>
  <c r="AG2542" i="2"/>
  <c r="L2526" i="2"/>
  <c r="M2527" i="2"/>
  <c r="T2530" i="2"/>
  <c r="U2530" i="2"/>
  <c r="N2529" i="2"/>
  <c r="Y2580" i="2" l="1"/>
  <c r="AH2542" i="2"/>
  <c r="AG2541" i="2" s="1"/>
  <c r="Z2549" i="2"/>
  <c r="AE2533" i="2"/>
  <c r="AD2532" i="2" s="1"/>
  <c r="X2580" i="2"/>
  <c r="Y2579" i="2" s="1"/>
  <c r="AA2549" i="2"/>
  <c r="L2525" i="2"/>
  <c r="M2526" i="2"/>
  <c r="U2529" i="2"/>
  <c r="T2529" i="2"/>
  <c r="N2528" i="2"/>
  <c r="AI2541" i="2" l="1"/>
  <c r="AF2532" i="2"/>
  <c r="W2579" i="2"/>
  <c r="AE2532" i="2"/>
  <c r="AF2531" i="2" s="1"/>
  <c r="AH2541" i="2"/>
  <c r="AG2540" i="2" s="1"/>
  <c r="Z2548" i="2"/>
  <c r="AB2548" i="2"/>
  <c r="X2579" i="2"/>
  <c r="L2524" i="2"/>
  <c r="M2525" i="2"/>
  <c r="T2528" i="2"/>
  <c r="U2528" i="2"/>
  <c r="N2527" i="2"/>
  <c r="AD2531" i="2" l="1"/>
  <c r="AE2531" i="2" s="1"/>
  <c r="AD2530" i="2" s="1"/>
  <c r="AI2540" i="2"/>
  <c r="AH2540" i="2" s="1"/>
  <c r="AA2548" i="2"/>
  <c r="AB2547" i="2" s="1"/>
  <c r="AA2547" i="2" s="1"/>
  <c r="W2578" i="2"/>
  <c r="Y2578" i="2"/>
  <c r="L2523" i="2"/>
  <c r="M2524" i="2"/>
  <c r="T2527" i="2"/>
  <c r="U2527" i="2"/>
  <c r="N2526" i="2"/>
  <c r="AF2530" i="2" l="1"/>
  <c r="AE2530" i="2"/>
  <c r="AD2529" i="2" s="1"/>
  <c r="Z2547" i="2"/>
  <c r="X2578" i="2"/>
  <c r="W2577" i="2" s="1"/>
  <c r="AB2546" i="2"/>
  <c r="Z2546" i="2"/>
  <c r="AG2539" i="2"/>
  <c r="AI2539" i="2"/>
  <c r="L2522" i="2"/>
  <c r="M2523" i="2"/>
  <c r="U2526" i="2"/>
  <c r="T2526" i="2"/>
  <c r="N2525" i="2"/>
  <c r="Y2577" i="2" l="1"/>
  <c r="X2577" i="2" s="1"/>
  <c r="W2576" i="2" s="1"/>
  <c r="AF2529" i="2"/>
  <c r="AE2529" i="2" s="1"/>
  <c r="AD2528" i="2" s="1"/>
  <c r="AH2539" i="2"/>
  <c r="AG2538" i="2" s="1"/>
  <c r="AA2546" i="2"/>
  <c r="L2521" i="2"/>
  <c r="M2522" i="2"/>
  <c r="T2525" i="2"/>
  <c r="U2525" i="2"/>
  <c r="N2524" i="2"/>
  <c r="AI2538" i="2" l="1"/>
  <c r="AF2528" i="2"/>
  <c r="AE2528" i="2" s="1"/>
  <c r="AD2527" i="2" s="1"/>
  <c r="AH2538" i="2"/>
  <c r="AG2537" i="2" s="1"/>
  <c r="Y2576" i="2"/>
  <c r="X2576" i="2" s="1"/>
  <c r="W2575" i="2" s="1"/>
  <c r="AB2545" i="2"/>
  <c r="Z2545" i="2"/>
  <c r="L2520" i="2"/>
  <c r="M2521" i="2"/>
  <c r="U2524" i="2"/>
  <c r="T2524" i="2"/>
  <c r="N2523" i="2"/>
  <c r="AF2527" i="2" l="1"/>
  <c r="AE2527" i="2" s="1"/>
  <c r="AD2526" i="2" s="1"/>
  <c r="AI2537" i="2"/>
  <c r="AH2537" i="2" s="1"/>
  <c r="Y2575" i="2"/>
  <c r="X2575" i="2" s="1"/>
  <c r="AA2545" i="2"/>
  <c r="L2519" i="2"/>
  <c r="M2520" i="2"/>
  <c r="T2523" i="2"/>
  <c r="U2523" i="2"/>
  <c r="N2522" i="2"/>
  <c r="AF2526" i="2" l="1"/>
  <c r="AE2526" i="2" s="1"/>
  <c r="AD2525" i="2" s="1"/>
  <c r="AG2536" i="2"/>
  <c r="AI2536" i="2"/>
  <c r="AH2536" i="2" s="1"/>
  <c r="W2574" i="2"/>
  <c r="Y2574" i="2"/>
  <c r="X2574" i="2" s="1"/>
  <c r="Z2544" i="2"/>
  <c r="AB2544" i="2"/>
  <c r="L2518" i="2"/>
  <c r="M2519" i="2"/>
  <c r="U2522" i="2"/>
  <c r="T2522" i="2"/>
  <c r="N2521" i="2"/>
  <c r="U2521" i="2" s="1"/>
  <c r="AI2535" i="2" l="1"/>
  <c r="AH2535" i="2" s="1"/>
  <c r="AG2534" i="2" s="1"/>
  <c r="AG2535" i="2"/>
  <c r="AF2525" i="2"/>
  <c r="AE2525" i="2"/>
  <c r="AA2544" i="2"/>
  <c r="Z2543" i="2" s="1"/>
  <c r="Y2573" i="2"/>
  <c r="W2573" i="2"/>
  <c r="L2517" i="2"/>
  <c r="M2518" i="2"/>
  <c r="T2521" i="2"/>
  <c r="N2520" i="2"/>
  <c r="AI2534" i="2" l="1"/>
  <c r="AH2534" i="2" s="1"/>
  <c r="AG2533" i="2" s="1"/>
  <c r="AB2543" i="2"/>
  <c r="AA2543" i="2" s="1"/>
  <c r="AD2524" i="2"/>
  <c r="AF2524" i="2"/>
  <c r="X2573" i="2"/>
  <c r="L2516" i="2"/>
  <c r="M2517" i="2"/>
  <c r="T2520" i="2"/>
  <c r="U2520" i="2"/>
  <c r="N2519" i="2"/>
  <c r="Z2542" i="2" l="1"/>
  <c r="AB2542" i="2"/>
  <c r="AI2533" i="2"/>
  <c r="AH2533" i="2" s="1"/>
  <c r="AE2524" i="2"/>
  <c r="W2572" i="2"/>
  <c r="Y2572" i="2"/>
  <c r="X2572" i="2" s="1"/>
  <c r="L2515" i="2"/>
  <c r="M2516" i="2"/>
  <c r="T2519" i="2"/>
  <c r="U2519" i="2"/>
  <c r="N2518" i="2"/>
  <c r="AA2542" i="2" l="1"/>
  <c r="AB2541" i="2" s="1"/>
  <c r="AD2523" i="2"/>
  <c r="AF2523" i="2"/>
  <c r="AI2532" i="2"/>
  <c r="AG2532" i="2"/>
  <c r="Y2571" i="2"/>
  <c r="W2571" i="2"/>
  <c r="L2514" i="2"/>
  <c r="M2515" i="2"/>
  <c r="U2518" i="2"/>
  <c r="T2518" i="2"/>
  <c r="N2517" i="2"/>
  <c r="Z2541" i="2" l="1"/>
  <c r="AA2541" i="2" s="1"/>
  <c r="AE2523" i="2"/>
  <c r="X2571" i="2"/>
  <c r="AH2532" i="2"/>
  <c r="L2513" i="2"/>
  <c r="M2514" i="2"/>
  <c r="U2517" i="2"/>
  <c r="T2517" i="2"/>
  <c r="N2516" i="2"/>
  <c r="U2516" i="2" s="1"/>
  <c r="AB2540" i="2" l="1"/>
  <c r="Z2540" i="2"/>
  <c r="AA2540" i="2" s="1"/>
  <c r="AF2522" i="2"/>
  <c r="AD2522" i="2"/>
  <c r="AE2522" i="2" s="1"/>
  <c r="AI2531" i="2"/>
  <c r="AG2531" i="2"/>
  <c r="W2570" i="2"/>
  <c r="Y2570" i="2"/>
  <c r="L2512" i="2"/>
  <c r="M2513" i="2"/>
  <c r="T2516" i="2"/>
  <c r="N2515" i="2"/>
  <c r="T2515" i="2" s="1"/>
  <c r="Z2539" i="2" l="1"/>
  <c r="AB2539" i="2"/>
  <c r="AF2521" i="2"/>
  <c r="AD2521" i="2"/>
  <c r="AE2521" i="2" s="1"/>
  <c r="X2570" i="2"/>
  <c r="W2569" i="2" s="1"/>
  <c r="AH2531" i="2"/>
  <c r="L2511" i="2"/>
  <c r="M2512" i="2"/>
  <c r="U2515" i="2"/>
  <c r="N2514" i="2"/>
  <c r="AA2539" i="2" l="1"/>
  <c r="AB2538" i="2" s="1"/>
  <c r="Y2569" i="2"/>
  <c r="X2569" i="2" s="1"/>
  <c r="W2568" i="2" s="1"/>
  <c r="AD2520" i="2"/>
  <c r="AE2520" i="2" s="1"/>
  <c r="AF2520" i="2"/>
  <c r="AI2530" i="2"/>
  <c r="AG2530" i="2"/>
  <c r="L2510" i="2"/>
  <c r="M2511" i="2"/>
  <c r="T2514" i="2"/>
  <c r="U2514" i="2"/>
  <c r="N2513" i="2"/>
  <c r="U2513" i="2" s="1"/>
  <c r="Z2538" i="2" l="1"/>
  <c r="AA2538" i="2" s="1"/>
  <c r="Z2537" i="2" s="1"/>
  <c r="AA2537" i="2" s="1"/>
  <c r="Z2536" i="2" s="1"/>
  <c r="Y2568" i="2"/>
  <c r="X2568" i="2" s="1"/>
  <c r="W2567" i="2" s="1"/>
  <c r="AF2519" i="2"/>
  <c r="AD2519" i="2"/>
  <c r="AE2519" i="2" s="1"/>
  <c r="AH2530" i="2"/>
  <c r="L2509" i="2"/>
  <c r="M2510" i="2"/>
  <c r="T2513" i="2"/>
  <c r="N2512" i="2"/>
  <c r="T2512" i="2" s="1"/>
  <c r="AB2537" i="2" l="1"/>
  <c r="AB2536" i="2"/>
  <c r="AA2536" i="2" s="1"/>
  <c r="Z2535" i="2" s="1"/>
  <c r="Y2567" i="2"/>
  <c r="X2567" i="2" s="1"/>
  <c r="AF2518" i="2"/>
  <c r="AD2518" i="2"/>
  <c r="AE2518" i="2" s="1"/>
  <c r="AG2529" i="2"/>
  <c r="AI2529" i="2"/>
  <c r="L2508" i="2"/>
  <c r="M2509" i="2"/>
  <c r="U2512" i="2"/>
  <c r="N2511" i="2"/>
  <c r="U2511" i="2" s="1"/>
  <c r="AA2535" i="2" l="1"/>
  <c r="Z2534" i="2" s="1"/>
  <c r="AB2535" i="2"/>
  <c r="AF2517" i="2"/>
  <c r="AD2517" i="2"/>
  <c r="AE2517" i="2" s="1"/>
  <c r="AH2529" i="2"/>
  <c r="AI2528" i="2" s="1"/>
  <c r="Y2566" i="2"/>
  <c r="W2566" i="2"/>
  <c r="AB2534" i="2"/>
  <c r="L2507" i="2"/>
  <c r="M2508" i="2"/>
  <c r="T2511" i="2"/>
  <c r="N2510" i="2"/>
  <c r="AG2528" i="2" l="1"/>
  <c r="AH2528" i="2" s="1"/>
  <c r="AI2527" i="2" s="1"/>
  <c r="AA2534" i="2"/>
  <c r="AB2533" i="2" s="1"/>
  <c r="AD2516" i="2"/>
  <c r="AE2516" i="2" s="1"/>
  <c r="AF2516" i="2"/>
  <c r="X2566" i="2"/>
  <c r="L2506" i="2"/>
  <c r="M2507" i="2"/>
  <c r="U2510" i="2"/>
  <c r="T2510" i="2"/>
  <c r="N2509" i="2"/>
  <c r="AG2527" i="2" l="1"/>
  <c r="AH2527" i="2" s="1"/>
  <c r="AG2526" i="2" s="1"/>
  <c r="Z2533" i="2"/>
  <c r="AA2533" i="2" s="1"/>
  <c r="AB2532" i="2" s="1"/>
  <c r="AD2515" i="2"/>
  <c r="AE2515" i="2" s="1"/>
  <c r="AF2515" i="2"/>
  <c r="W2565" i="2"/>
  <c r="Y2565" i="2"/>
  <c r="X2565" i="2" s="1"/>
  <c r="L2505" i="2"/>
  <c r="M2506" i="2"/>
  <c r="T2509" i="2"/>
  <c r="U2509" i="2"/>
  <c r="N2508" i="2"/>
  <c r="Z2532" i="2" l="1"/>
  <c r="AA2532" i="2" s="1"/>
  <c r="AI2526" i="2"/>
  <c r="AH2526" i="2" s="1"/>
  <c r="AI2525" i="2" s="1"/>
  <c r="AD2514" i="2"/>
  <c r="AE2514" i="2" s="1"/>
  <c r="AF2514" i="2"/>
  <c r="W2564" i="2"/>
  <c r="Y2564" i="2"/>
  <c r="L2504" i="2"/>
  <c r="M2505" i="2"/>
  <c r="U2508" i="2"/>
  <c r="T2508" i="2"/>
  <c r="N2507" i="2"/>
  <c r="T2507" i="2" s="1"/>
  <c r="AB2531" i="2" l="1"/>
  <c r="Z2531" i="2"/>
  <c r="AG2525" i="2"/>
  <c r="AA2531" i="2"/>
  <c r="AB2530" i="2" s="1"/>
  <c r="AD2513" i="2"/>
  <c r="AE2513" i="2" s="1"/>
  <c r="AF2513" i="2"/>
  <c r="AH2525" i="2"/>
  <c r="AG2524" i="2" s="1"/>
  <c r="X2564" i="2"/>
  <c r="Y2563" i="2" s="1"/>
  <c r="X2563" i="2" s="1"/>
  <c r="L2503" i="2"/>
  <c r="M2504" i="2"/>
  <c r="U2507" i="2"/>
  <c r="N2506" i="2"/>
  <c r="T2506" i="2" s="1"/>
  <c r="Z2530" i="2" l="1"/>
  <c r="AA2530" i="2" s="1"/>
  <c r="Z2529" i="2" s="1"/>
  <c r="W2563" i="2"/>
  <c r="AI2524" i="2"/>
  <c r="AH2524" i="2" s="1"/>
  <c r="AF2512" i="2"/>
  <c r="AD2512" i="2"/>
  <c r="AE2512" i="2" s="1"/>
  <c r="Y2562" i="2"/>
  <c r="W2562" i="2"/>
  <c r="L2502" i="2"/>
  <c r="M2503" i="2"/>
  <c r="U2506" i="2"/>
  <c r="N2505" i="2"/>
  <c r="U2505" i="2" s="1"/>
  <c r="AB2529" i="2" l="1"/>
  <c r="AA2529" i="2" s="1"/>
  <c r="AB2528" i="2" s="1"/>
  <c r="AG2523" i="2"/>
  <c r="AI2523" i="2"/>
  <c r="AH2523" i="2" s="1"/>
  <c r="AI2522" i="2" s="1"/>
  <c r="AF2511" i="2"/>
  <c r="AD2511" i="2"/>
  <c r="AE2511" i="2" s="1"/>
  <c r="X2562" i="2"/>
  <c r="L2501" i="2"/>
  <c r="M2502" i="2"/>
  <c r="T2505" i="2"/>
  <c r="N2504" i="2"/>
  <c r="AG2522" i="2" l="1"/>
  <c r="Z2528" i="2"/>
  <c r="AA2528" i="2" s="1"/>
  <c r="Z2527" i="2" s="1"/>
  <c r="AD2510" i="2"/>
  <c r="AE2510" i="2" s="1"/>
  <c r="AF2510" i="2"/>
  <c r="AH2522" i="2"/>
  <c r="AG2521" i="2" s="1"/>
  <c r="W2561" i="2"/>
  <c r="Y2561" i="2"/>
  <c r="L2500" i="2"/>
  <c r="M2501" i="2"/>
  <c r="U2504" i="2"/>
  <c r="T2504" i="2"/>
  <c r="N2503" i="2"/>
  <c r="T2503" i="2" s="1"/>
  <c r="AB2527" i="2" l="1"/>
  <c r="AA2527" i="2" s="1"/>
  <c r="Z2526" i="2" s="1"/>
  <c r="AI2521" i="2"/>
  <c r="AH2521" i="2" s="1"/>
  <c r="AI2520" i="2" s="1"/>
  <c r="AH2520" i="2" s="1"/>
  <c r="AD2509" i="2"/>
  <c r="AE2509" i="2" s="1"/>
  <c r="AF2509" i="2"/>
  <c r="X2561" i="2"/>
  <c r="W2560" i="2" s="1"/>
  <c r="L2499" i="2"/>
  <c r="M2500" i="2"/>
  <c r="U2503" i="2"/>
  <c r="N2502" i="2"/>
  <c r="T2502" i="2" s="1"/>
  <c r="AB2526" i="2" l="1"/>
  <c r="Y2560" i="2"/>
  <c r="X2560" i="2" s="1"/>
  <c r="AG2520" i="2"/>
  <c r="AF2508" i="2"/>
  <c r="AD2508" i="2"/>
  <c r="AE2508" i="2" s="1"/>
  <c r="AA2526" i="2"/>
  <c r="AB2525" i="2" s="1"/>
  <c r="AG2519" i="2"/>
  <c r="AI2519" i="2"/>
  <c r="AH2519" i="2" s="1"/>
  <c r="L2498" i="2"/>
  <c r="M2499" i="2"/>
  <c r="U2502" i="2"/>
  <c r="N2501" i="2"/>
  <c r="Y2559" i="2" l="1"/>
  <c r="W2559" i="2"/>
  <c r="X2559" i="2" s="1"/>
  <c r="Y2558" i="2" s="1"/>
  <c r="Z2525" i="2"/>
  <c r="AA2525" i="2" s="1"/>
  <c r="AB2524" i="2" s="1"/>
  <c r="AF2507" i="2"/>
  <c r="AD2507" i="2"/>
  <c r="AE2507" i="2" s="1"/>
  <c r="AG2518" i="2"/>
  <c r="AI2518" i="2"/>
  <c r="AH2518" i="2" s="1"/>
  <c r="L2497" i="2"/>
  <c r="M2498" i="2"/>
  <c r="U2501" i="2"/>
  <c r="T2501" i="2"/>
  <c r="N2500" i="2"/>
  <c r="W2558" i="2" l="1"/>
  <c r="X2558" i="2" s="1"/>
  <c r="Y2557" i="2" s="1"/>
  <c r="Z2524" i="2"/>
  <c r="AA2524" i="2" s="1"/>
  <c r="AB2523" i="2" s="1"/>
  <c r="AD2506" i="2"/>
  <c r="AE2506" i="2" s="1"/>
  <c r="AF2506" i="2"/>
  <c r="AI2517" i="2"/>
  <c r="AH2517" i="2" s="1"/>
  <c r="AG2517" i="2"/>
  <c r="L2496" i="2"/>
  <c r="M2497" i="2"/>
  <c r="U2500" i="2"/>
  <c r="T2500" i="2"/>
  <c r="N2499" i="2"/>
  <c r="W2557" i="2" l="1"/>
  <c r="X2557" i="2" s="1"/>
  <c r="Z2523" i="2"/>
  <c r="AA2523" i="2" s="1"/>
  <c r="Z2522" i="2" s="1"/>
  <c r="AF2505" i="2"/>
  <c r="AD2505" i="2"/>
  <c r="AE2505" i="2" s="1"/>
  <c r="AG2516" i="2"/>
  <c r="AI2516" i="2"/>
  <c r="AH2516" i="2" s="1"/>
  <c r="L2495" i="2"/>
  <c r="M2496" i="2"/>
  <c r="T2499" i="2"/>
  <c r="U2499" i="2"/>
  <c r="N2498" i="2"/>
  <c r="Y2556" i="2" l="1"/>
  <c r="W2556" i="2"/>
  <c r="X2556" i="2" s="1"/>
  <c r="Y2555" i="2" s="1"/>
  <c r="AB2522" i="2"/>
  <c r="AF2504" i="2"/>
  <c r="AD2504" i="2"/>
  <c r="AE2504" i="2" s="1"/>
  <c r="AA2522" i="2"/>
  <c r="AB2521" i="2" s="1"/>
  <c r="AG2515" i="2"/>
  <c r="AI2515" i="2"/>
  <c r="AH2515" i="2" s="1"/>
  <c r="L2494" i="2"/>
  <c r="M2495" i="2"/>
  <c r="U2498" i="2"/>
  <c r="T2498" i="2"/>
  <c r="N2497" i="2"/>
  <c r="W2555" i="2" l="1"/>
  <c r="X2555" i="2" s="1"/>
  <c r="Z2521" i="2"/>
  <c r="AA2521" i="2" s="1"/>
  <c r="Z2520" i="2" s="1"/>
  <c r="AA2520" i="2" s="1"/>
  <c r="AD2503" i="2"/>
  <c r="AF2503" i="2"/>
  <c r="AI2514" i="2"/>
  <c r="AH2514" i="2" s="1"/>
  <c r="AG2514" i="2"/>
  <c r="L2493" i="2"/>
  <c r="M2494" i="2"/>
  <c r="T2497" i="2"/>
  <c r="U2497" i="2"/>
  <c r="N2496" i="2"/>
  <c r="T2496" i="2" s="1"/>
  <c r="Y2554" i="2" l="1"/>
  <c r="W2554" i="2"/>
  <c r="X2554" i="2" s="1"/>
  <c r="W2553" i="2" s="1"/>
  <c r="X2553" i="2" s="1"/>
  <c r="AB2520" i="2"/>
  <c r="AE2503" i="2"/>
  <c r="AD2502" i="2" s="1"/>
  <c r="AE2502" i="2" s="1"/>
  <c r="AG2513" i="2"/>
  <c r="AI2513" i="2"/>
  <c r="AH2513" i="2" s="1"/>
  <c r="Z2519" i="2"/>
  <c r="AA2519" i="2" s="1"/>
  <c r="AB2519" i="2"/>
  <c r="L2492" i="2"/>
  <c r="M2493" i="2"/>
  <c r="U2496" i="2"/>
  <c r="N2495" i="2"/>
  <c r="U2495" i="2" s="1"/>
  <c r="Y2553" i="2" l="1"/>
  <c r="AF2502" i="2"/>
  <c r="AF2501" i="2"/>
  <c r="AD2501" i="2"/>
  <c r="AE2501" i="2" s="1"/>
  <c r="Y2552" i="2"/>
  <c r="W2552" i="2"/>
  <c r="X2552" i="2" s="1"/>
  <c r="AG2512" i="2"/>
  <c r="AI2512" i="2"/>
  <c r="AH2512" i="2" s="1"/>
  <c r="Z2518" i="2"/>
  <c r="AA2518" i="2" s="1"/>
  <c r="AB2518" i="2"/>
  <c r="L2491" i="2"/>
  <c r="M2492" i="2"/>
  <c r="T2495" i="2"/>
  <c r="N2494" i="2"/>
  <c r="T2494" i="2" s="1"/>
  <c r="AD2500" i="2" l="1"/>
  <c r="AF2500" i="2"/>
  <c r="AG2511" i="2"/>
  <c r="AI2511" i="2"/>
  <c r="AH2511" i="2" s="1"/>
  <c r="W2551" i="2"/>
  <c r="X2551" i="2" s="1"/>
  <c r="Y2551" i="2"/>
  <c r="Z2517" i="2"/>
  <c r="AA2517" i="2" s="1"/>
  <c r="AB2517" i="2"/>
  <c r="L2490" i="2"/>
  <c r="M2491" i="2"/>
  <c r="U2494" i="2"/>
  <c r="N2493" i="2"/>
  <c r="AE2500" i="2" l="1"/>
  <c r="AD2499" i="2" s="1"/>
  <c r="AB2516" i="2"/>
  <c r="Z2516" i="2"/>
  <c r="AA2516" i="2" s="1"/>
  <c r="W2550" i="2"/>
  <c r="X2550" i="2" s="1"/>
  <c r="Y2550" i="2"/>
  <c r="AI2510" i="2"/>
  <c r="AH2510" i="2" s="1"/>
  <c r="AG2510" i="2"/>
  <c r="L2489" i="2"/>
  <c r="M2490" i="2"/>
  <c r="U2493" i="2"/>
  <c r="T2493" i="2"/>
  <c r="N2492" i="2"/>
  <c r="U2492" i="2" s="1"/>
  <c r="AF2499" i="2" l="1"/>
  <c r="AE2499" i="2"/>
  <c r="AD2498" i="2" s="1"/>
  <c r="AG2509" i="2"/>
  <c r="AI2509" i="2"/>
  <c r="AH2509" i="2" s="1"/>
  <c r="W2549" i="2"/>
  <c r="X2549" i="2" s="1"/>
  <c r="Y2549" i="2"/>
  <c r="AB2515" i="2"/>
  <c r="Z2515" i="2"/>
  <c r="AA2515" i="2" s="1"/>
  <c r="L2488" i="2"/>
  <c r="M2489" i="2"/>
  <c r="T2492" i="2"/>
  <c r="N2491" i="2"/>
  <c r="AF2498" i="2" l="1"/>
  <c r="AE2498" i="2"/>
  <c r="AF2497" i="2" s="1"/>
  <c r="Z2514" i="2"/>
  <c r="AA2514" i="2" s="1"/>
  <c r="AB2514" i="2"/>
  <c r="W2548" i="2"/>
  <c r="X2548" i="2" s="1"/>
  <c r="Y2548" i="2"/>
  <c r="AI2508" i="2"/>
  <c r="AH2508" i="2" s="1"/>
  <c r="AG2508" i="2"/>
  <c r="L2487" i="2"/>
  <c r="M2488" i="2"/>
  <c r="T2491" i="2"/>
  <c r="U2491" i="2"/>
  <c r="N2490" i="2"/>
  <c r="U2490" i="2" s="1"/>
  <c r="AD2497" i="2" l="1"/>
  <c r="AE2497" i="2" s="1"/>
  <c r="AD2496" i="2" s="1"/>
  <c r="AG2507" i="2"/>
  <c r="AI2507" i="2"/>
  <c r="AH2507" i="2" s="1"/>
  <c r="W2547" i="2"/>
  <c r="X2547" i="2" s="1"/>
  <c r="Y2547" i="2"/>
  <c r="Z2513" i="2"/>
  <c r="AA2513" i="2" s="1"/>
  <c r="AB2513" i="2"/>
  <c r="L2486" i="2"/>
  <c r="M2487" i="2"/>
  <c r="T2490" i="2"/>
  <c r="N2489" i="2"/>
  <c r="U2489" i="2" s="1"/>
  <c r="AF2496" i="2" l="1"/>
  <c r="AE2496" i="2"/>
  <c r="W2546" i="2"/>
  <c r="X2546" i="2" s="1"/>
  <c r="Y2546" i="2"/>
  <c r="AI2506" i="2"/>
  <c r="AH2506" i="2" s="1"/>
  <c r="AG2506" i="2"/>
  <c r="Z2512" i="2"/>
  <c r="AA2512" i="2" s="1"/>
  <c r="AB2512" i="2"/>
  <c r="L2485" i="2"/>
  <c r="M2486" i="2"/>
  <c r="T2489" i="2"/>
  <c r="N2488" i="2"/>
  <c r="T2488" i="2" s="1"/>
  <c r="AD2495" i="2" l="1"/>
  <c r="AF2495" i="2"/>
  <c r="AG2505" i="2"/>
  <c r="AI2505" i="2"/>
  <c r="AH2505" i="2" s="1"/>
  <c r="AB2511" i="2"/>
  <c r="Z2511" i="2"/>
  <c r="AA2511" i="2" s="1"/>
  <c r="W2545" i="2"/>
  <c r="X2545" i="2" s="1"/>
  <c r="Y2545" i="2"/>
  <c r="L2484" i="2"/>
  <c r="M2485" i="2"/>
  <c r="U2488" i="2"/>
  <c r="N2487" i="2"/>
  <c r="AE2495" i="2" l="1"/>
  <c r="AF2494" i="2" s="1"/>
  <c r="W2544" i="2"/>
  <c r="X2544" i="2" s="1"/>
  <c r="Y2544" i="2"/>
  <c r="AG2504" i="2"/>
  <c r="AI2504" i="2"/>
  <c r="AH2504" i="2" s="1"/>
  <c r="Z2510" i="2"/>
  <c r="AA2510" i="2" s="1"/>
  <c r="AB2510" i="2"/>
  <c r="L2483" i="2"/>
  <c r="M2484" i="2"/>
  <c r="U2487" i="2"/>
  <c r="T2487" i="2"/>
  <c r="N2486" i="2"/>
  <c r="T2486" i="2" s="1"/>
  <c r="AD2494" i="2" l="1"/>
  <c r="AE2494" i="2" s="1"/>
  <c r="AI2503" i="2"/>
  <c r="AG2503" i="2"/>
  <c r="AB2509" i="2"/>
  <c r="Z2509" i="2"/>
  <c r="AA2509" i="2" s="1"/>
  <c r="Y2543" i="2"/>
  <c r="W2543" i="2"/>
  <c r="X2543" i="2" s="1"/>
  <c r="L2482" i="2"/>
  <c r="M2483" i="2"/>
  <c r="U2486" i="2"/>
  <c r="N2485" i="2"/>
  <c r="AD2493" i="2" l="1"/>
  <c r="AF2493" i="2"/>
  <c r="AE2493" i="2" s="1"/>
  <c r="AD2492" i="2" s="1"/>
  <c r="W2542" i="2"/>
  <c r="Y2542" i="2"/>
  <c r="Z2508" i="2"/>
  <c r="AA2508" i="2" s="1"/>
  <c r="AB2508" i="2"/>
  <c r="AH2503" i="2"/>
  <c r="L2481" i="2"/>
  <c r="M2482" i="2"/>
  <c r="U2485" i="2"/>
  <c r="T2485" i="2"/>
  <c r="N2484" i="2"/>
  <c r="AF2492" i="2" l="1"/>
  <c r="AE2492" i="2" s="1"/>
  <c r="X2542" i="2"/>
  <c r="AD2491" i="2"/>
  <c r="AF2491" i="2"/>
  <c r="AB2507" i="2"/>
  <c r="Z2507" i="2"/>
  <c r="AA2507" i="2" s="1"/>
  <c r="W2541" i="2"/>
  <c r="Y2541" i="2"/>
  <c r="AG2502" i="2"/>
  <c r="AI2502" i="2"/>
  <c r="L2480" i="2"/>
  <c r="M2481" i="2"/>
  <c r="U2484" i="2"/>
  <c r="T2484" i="2"/>
  <c r="N2483" i="2"/>
  <c r="T2483" i="2" s="1"/>
  <c r="AE2491" i="2" l="1"/>
  <c r="X2541" i="2"/>
  <c r="W2540" i="2" s="1"/>
  <c r="AH2502" i="2"/>
  <c r="AI2501" i="2" s="1"/>
  <c r="AH2501" i="2" s="1"/>
  <c r="AD2490" i="2"/>
  <c r="AF2490" i="2"/>
  <c r="Z2506" i="2"/>
  <c r="AA2506" i="2" s="1"/>
  <c r="AB2506" i="2"/>
  <c r="L2479" i="2"/>
  <c r="M2480" i="2"/>
  <c r="U2483" i="2"/>
  <c r="N2482" i="2"/>
  <c r="AG2501" i="2" l="1"/>
  <c r="Y2540" i="2"/>
  <c r="X2540" i="2" s="1"/>
  <c r="W2539" i="2" s="1"/>
  <c r="AE2490" i="2"/>
  <c r="AD2489" i="2" s="1"/>
  <c r="AI2500" i="2"/>
  <c r="AG2500" i="2"/>
  <c r="AB2505" i="2"/>
  <c r="Z2505" i="2"/>
  <c r="AA2505" i="2" s="1"/>
  <c r="L2478" i="2"/>
  <c r="M2479" i="2"/>
  <c r="T2482" i="2"/>
  <c r="U2482" i="2"/>
  <c r="N2481" i="2"/>
  <c r="Y2539" i="2" l="1"/>
  <c r="X2539" i="2" s="1"/>
  <c r="W2538" i="2" s="1"/>
  <c r="AF2489" i="2"/>
  <c r="AE2489" i="2" s="1"/>
  <c r="AD2488" i="2" s="1"/>
  <c r="AB2504" i="2"/>
  <c r="Z2504" i="2"/>
  <c r="AA2504" i="2" s="1"/>
  <c r="AH2500" i="2"/>
  <c r="L2477" i="2"/>
  <c r="M2478" i="2"/>
  <c r="T2481" i="2"/>
  <c r="U2481" i="2"/>
  <c r="N2480" i="2"/>
  <c r="Y2538" i="2" l="1"/>
  <c r="AF2488" i="2"/>
  <c r="AE2488" i="2" s="1"/>
  <c r="AD2487" i="2" s="1"/>
  <c r="X2538" i="2"/>
  <c r="W2537" i="2" s="1"/>
  <c r="Z2503" i="2"/>
  <c r="AB2503" i="2"/>
  <c r="AG2499" i="2"/>
  <c r="AI2499" i="2"/>
  <c r="L2476" i="2"/>
  <c r="M2477" i="2"/>
  <c r="U2480" i="2"/>
  <c r="T2480" i="2"/>
  <c r="N2479" i="2"/>
  <c r="AF2487" i="2" l="1"/>
  <c r="AE2487" i="2" s="1"/>
  <c r="AF2486" i="2" s="1"/>
  <c r="AE2486" i="2" s="1"/>
  <c r="Y2537" i="2"/>
  <c r="X2537" i="2" s="1"/>
  <c r="AH2499" i="2"/>
  <c r="AG2498" i="2" s="1"/>
  <c r="AA2503" i="2"/>
  <c r="L2475" i="2"/>
  <c r="M2476" i="2"/>
  <c r="T2479" i="2"/>
  <c r="U2479" i="2"/>
  <c r="N2478" i="2"/>
  <c r="U2478" i="2" s="1"/>
  <c r="AD2486" i="2" l="1"/>
  <c r="AI2498" i="2"/>
  <c r="AH2498" i="2" s="1"/>
  <c r="AF2485" i="2"/>
  <c r="AE2485" i="2" s="1"/>
  <c r="AD2485" i="2"/>
  <c r="W2536" i="2"/>
  <c r="Y2536" i="2"/>
  <c r="AB2502" i="2"/>
  <c r="Z2502" i="2"/>
  <c r="AA2502" i="2" s="1"/>
  <c r="L2474" i="2"/>
  <c r="M2475" i="2"/>
  <c r="T2478" i="2"/>
  <c r="N2477" i="2"/>
  <c r="U2477" i="2" s="1"/>
  <c r="X2536" i="2" l="1"/>
  <c r="AF2484" i="2"/>
  <c r="AE2484" i="2" s="1"/>
  <c r="AD2484" i="2"/>
  <c r="Z2501" i="2"/>
  <c r="AB2501" i="2"/>
  <c r="AI2497" i="2"/>
  <c r="AG2497" i="2"/>
  <c r="Y2535" i="2"/>
  <c r="W2535" i="2"/>
  <c r="L2473" i="2"/>
  <c r="M2474" i="2"/>
  <c r="T2477" i="2"/>
  <c r="N2476" i="2"/>
  <c r="T2476" i="2" s="1"/>
  <c r="AF2483" i="2" l="1"/>
  <c r="AE2483" i="2" s="1"/>
  <c r="AD2483" i="2"/>
  <c r="AH2497" i="2"/>
  <c r="X2535" i="2"/>
  <c r="AA2501" i="2"/>
  <c r="L2472" i="2"/>
  <c r="M2473" i="2"/>
  <c r="U2476" i="2"/>
  <c r="N2475" i="2"/>
  <c r="AD2482" i="2" l="1"/>
  <c r="AF2482" i="2"/>
  <c r="AE2482" i="2" s="1"/>
  <c r="AB2500" i="2"/>
  <c r="Z2500" i="2"/>
  <c r="AA2500" i="2" s="1"/>
  <c r="Y2534" i="2"/>
  <c r="W2534" i="2"/>
  <c r="AI2496" i="2"/>
  <c r="AG2496" i="2"/>
  <c r="L2471" i="2"/>
  <c r="M2472" i="2"/>
  <c r="T2475" i="2"/>
  <c r="U2475" i="2"/>
  <c r="N2474" i="2"/>
  <c r="AD2481" i="2" l="1"/>
  <c r="AF2481" i="2"/>
  <c r="AE2481" i="2" s="1"/>
  <c r="AH2496" i="2"/>
  <c r="X2534" i="2"/>
  <c r="Z2499" i="2"/>
  <c r="AB2499" i="2"/>
  <c r="L2470" i="2"/>
  <c r="M2471" i="2"/>
  <c r="U2474" i="2"/>
  <c r="T2474" i="2"/>
  <c r="N2473" i="2"/>
  <c r="AD2480" i="2" l="1"/>
  <c r="AF2480" i="2"/>
  <c r="AA2499" i="2"/>
  <c r="Z2498" i="2" s="1"/>
  <c r="W2533" i="2"/>
  <c r="Y2533" i="2"/>
  <c r="AG2495" i="2"/>
  <c r="AI2495" i="2"/>
  <c r="L2469" i="2"/>
  <c r="M2470" i="2"/>
  <c r="T2473" i="2"/>
  <c r="U2473" i="2"/>
  <c r="N2472" i="2"/>
  <c r="AB2498" i="2" l="1"/>
  <c r="AE2480" i="2"/>
  <c r="X2533" i="2"/>
  <c r="W2532" i="2" s="1"/>
  <c r="AH2495" i="2"/>
  <c r="AI2494" i="2" s="1"/>
  <c r="AA2498" i="2"/>
  <c r="L2468" i="2"/>
  <c r="M2469" i="2"/>
  <c r="U2472" i="2"/>
  <c r="T2472" i="2"/>
  <c r="N2471" i="2"/>
  <c r="Y2532" i="2" l="1"/>
  <c r="AG2494" i="2"/>
  <c r="AD2479" i="2"/>
  <c r="AF2479" i="2"/>
  <c r="X2532" i="2"/>
  <c r="W2531" i="2" s="1"/>
  <c r="AB2497" i="2"/>
  <c r="Z2497" i="2"/>
  <c r="AH2494" i="2"/>
  <c r="L2467" i="2"/>
  <c r="M2468" i="2"/>
  <c r="T2471" i="2"/>
  <c r="U2471" i="2"/>
  <c r="N2470" i="2"/>
  <c r="AE2479" i="2" l="1"/>
  <c r="AA2497" i="2"/>
  <c r="AB2496" i="2" s="1"/>
  <c r="AD2478" i="2"/>
  <c r="AF2478" i="2"/>
  <c r="Y2531" i="2"/>
  <c r="X2531" i="2" s="1"/>
  <c r="Y2530" i="2" s="1"/>
  <c r="AG2493" i="2"/>
  <c r="AI2493" i="2"/>
  <c r="L2466" i="2"/>
  <c r="M2467" i="2"/>
  <c r="U2470" i="2"/>
  <c r="T2470" i="2"/>
  <c r="N2469" i="2"/>
  <c r="Z2496" i="2" l="1"/>
  <c r="AE2478" i="2"/>
  <c r="AF2477" i="2" s="1"/>
  <c r="AH2493" i="2"/>
  <c r="W2530" i="2"/>
  <c r="X2530" i="2" s="1"/>
  <c r="AI2492" i="2"/>
  <c r="AG2492" i="2"/>
  <c r="AA2496" i="2"/>
  <c r="L2465" i="2"/>
  <c r="M2466" i="2"/>
  <c r="U2469" i="2"/>
  <c r="T2469" i="2"/>
  <c r="N2468" i="2"/>
  <c r="U2468" i="2" s="1"/>
  <c r="AD2477" i="2" l="1"/>
  <c r="AE2477" i="2" s="1"/>
  <c r="AH2492" i="2"/>
  <c r="AI2491" i="2" s="1"/>
  <c r="Y2529" i="2"/>
  <c r="W2529" i="2"/>
  <c r="Z2495" i="2"/>
  <c r="AB2495" i="2"/>
  <c r="L2464" i="2"/>
  <c r="M2465" i="2"/>
  <c r="T2468" i="2"/>
  <c r="N2467" i="2"/>
  <c r="AD2476" i="2" l="1"/>
  <c r="AF2476" i="2"/>
  <c r="AE2476" i="2"/>
  <c r="AD2475" i="2" s="1"/>
  <c r="X2529" i="2"/>
  <c r="W2528" i="2" s="1"/>
  <c r="AG2491" i="2"/>
  <c r="AH2491" i="2" s="1"/>
  <c r="AF2475" i="2"/>
  <c r="AA2495" i="2"/>
  <c r="L2463" i="2"/>
  <c r="M2464" i="2"/>
  <c r="T2467" i="2"/>
  <c r="U2467" i="2"/>
  <c r="N2466" i="2"/>
  <c r="Y2528" i="2" l="1"/>
  <c r="X2528" i="2"/>
  <c r="Y2527" i="2" s="1"/>
  <c r="AI2490" i="2"/>
  <c r="AG2490" i="2"/>
  <c r="AH2490" i="2" s="1"/>
  <c r="AE2475" i="2"/>
  <c r="AD2474" i="2" s="1"/>
  <c r="AB2494" i="2"/>
  <c r="Z2494" i="2"/>
  <c r="L2462" i="2"/>
  <c r="M2463" i="2"/>
  <c r="U2466" i="2"/>
  <c r="T2466" i="2"/>
  <c r="N2465" i="2"/>
  <c r="W2527" i="2" l="1"/>
  <c r="X2527" i="2" s="1"/>
  <c r="AF2474" i="2"/>
  <c r="AE2474" i="2"/>
  <c r="AF2473" i="2" s="1"/>
  <c r="AA2494" i="2"/>
  <c r="Z2493" i="2" s="1"/>
  <c r="AG2489" i="2"/>
  <c r="AI2489" i="2"/>
  <c r="L2461" i="2"/>
  <c r="M2462" i="2"/>
  <c r="U2465" i="2"/>
  <c r="T2465" i="2"/>
  <c r="N2464" i="2"/>
  <c r="T2464" i="2" s="1"/>
  <c r="W2526" i="2" l="1"/>
  <c r="Y2526" i="2"/>
  <c r="X2526" i="2" s="1"/>
  <c r="Y2525" i="2" s="1"/>
  <c r="X2525" i="2" s="1"/>
  <c r="W2524" i="2" s="1"/>
  <c r="AB2493" i="2"/>
  <c r="AA2493" i="2" s="1"/>
  <c r="Z2492" i="2" s="1"/>
  <c r="AD2473" i="2"/>
  <c r="AE2473" i="2" s="1"/>
  <c r="AH2489" i="2"/>
  <c r="AG2488" i="2" s="1"/>
  <c r="L2460" i="2"/>
  <c r="M2461" i="2"/>
  <c r="U2464" i="2"/>
  <c r="N2463" i="2"/>
  <c r="W2525" i="2" l="1"/>
  <c r="AB2492" i="2"/>
  <c r="AA2492" i="2" s="1"/>
  <c r="AF2472" i="2"/>
  <c r="AD2472" i="2"/>
  <c r="AE2472" i="2" s="1"/>
  <c r="AD2471" i="2" s="1"/>
  <c r="AI2488" i="2"/>
  <c r="Y2524" i="2"/>
  <c r="X2524" i="2" s="1"/>
  <c r="W2523" i="2" s="1"/>
  <c r="AH2488" i="2"/>
  <c r="L2459" i="2"/>
  <c r="M2460" i="2"/>
  <c r="T2463" i="2"/>
  <c r="U2463" i="2"/>
  <c r="N2462" i="2"/>
  <c r="AB2491" i="2" l="1"/>
  <c r="Z2491" i="2"/>
  <c r="AF2471" i="2"/>
  <c r="AE2471" i="2"/>
  <c r="AD2470" i="2" s="1"/>
  <c r="AA2491" i="2"/>
  <c r="Z2490" i="2" s="1"/>
  <c r="Y2523" i="2"/>
  <c r="X2523" i="2" s="1"/>
  <c r="Y2522" i="2" s="1"/>
  <c r="AG2487" i="2"/>
  <c r="AI2487" i="2"/>
  <c r="L2458" i="2"/>
  <c r="M2459" i="2"/>
  <c r="T2462" i="2"/>
  <c r="U2462" i="2"/>
  <c r="N2461" i="2"/>
  <c r="U2461" i="2" s="1"/>
  <c r="AB2490" i="2" l="1"/>
  <c r="AA2490" i="2" s="1"/>
  <c r="Z2489" i="2" s="1"/>
  <c r="AF2470" i="2"/>
  <c r="AE2470" i="2" s="1"/>
  <c r="AD2469" i="2" s="1"/>
  <c r="W2522" i="2"/>
  <c r="X2522" i="2"/>
  <c r="W2521" i="2" s="1"/>
  <c r="AH2487" i="2"/>
  <c r="L2457" i="2"/>
  <c r="M2458" i="2"/>
  <c r="T2461" i="2"/>
  <c r="N2460" i="2"/>
  <c r="AF2469" i="2" l="1"/>
  <c r="AB2489" i="2"/>
  <c r="AE2469" i="2"/>
  <c r="AD2468" i="2" s="1"/>
  <c r="Y2521" i="2"/>
  <c r="X2521" i="2" s="1"/>
  <c r="Y2520" i="2" s="1"/>
  <c r="X2520" i="2" s="1"/>
  <c r="AA2489" i="2"/>
  <c r="AB2488" i="2" s="1"/>
  <c r="AG2486" i="2"/>
  <c r="AH2486" i="2" s="1"/>
  <c r="AI2486" i="2"/>
  <c r="L2456" i="2"/>
  <c r="M2457" i="2"/>
  <c r="U2460" i="2"/>
  <c r="T2460" i="2"/>
  <c r="N2459" i="2"/>
  <c r="AF2468" i="2" l="1"/>
  <c r="AE2468" i="2"/>
  <c r="AD2467" i="2" s="1"/>
  <c r="Z2488" i="2"/>
  <c r="AA2488" i="2" s="1"/>
  <c r="W2520" i="2"/>
  <c r="AG2485" i="2"/>
  <c r="AH2485" i="2" s="1"/>
  <c r="AI2485" i="2"/>
  <c r="W2519" i="2"/>
  <c r="Y2519" i="2"/>
  <c r="X2519" i="2" s="1"/>
  <c r="L2455" i="2"/>
  <c r="M2456" i="2"/>
  <c r="T2459" i="2"/>
  <c r="U2459" i="2"/>
  <c r="N2458" i="2"/>
  <c r="AF2467" i="2" l="1"/>
  <c r="AB2487" i="2"/>
  <c r="Z2487" i="2"/>
  <c r="AE2467" i="2"/>
  <c r="Y2518" i="2"/>
  <c r="X2518" i="2" s="1"/>
  <c r="W2518" i="2"/>
  <c r="AG2484" i="2"/>
  <c r="AH2484" i="2" s="1"/>
  <c r="AI2484" i="2"/>
  <c r="L2454" i="2"/>
  <c r="M2455" i="2"/>
  <c r="U2458" i="2"/>
  <c r="T2458" i="2"/>
  <c r="N2457" i="2"/>
  <c r="T2457" i="2" s="1"/>
  <c r="AA2487" i="2" l="1"/>
  <c r="AF2466" i="2"/>
  <c r="AD2466" i="2"/>
  <c r="AE2466" i="2" s="1"/>
  <c r="AG2483" i="2"/>
  <c r="AH2483" i="2" s="1"/>
  <c r="AI2483" i="2"/>
  <c r="W2517" i="2"/>
  <c r="Y2517" i="2"/>
  <c r="X2517" i="2" s="1"/>
  <c r="L2453" i="2"/>
  <c r="M2454" i="2"/>
  <c r="U2457" i="2"/>
  <c r="N2456" i="2"/>
  <c r="Z2486" i="2" l="1"/>
  <c r="AB2486" i="2"/>
  <c r="AA2486" i="2" s="1"/>
  <c r="AD2465" i="2"/>
  <c r="AE2465" i="2" s="1"/>
  <c r="AF2465" i="2"/>
  <c r="W2516" i="2"/>
  <c r="Y2516" i="2"/>
  <c r="X2516" i="2" s="1"/>
  <c r="AI2482" i="2"/>
  <c r="AG2482" i="2"/>
  <c r="AH2482" i="2" s="1"/>
  <c r="L2452" i="2"/>
  <c r="M2453" i="2"/>
  <c r="U2456" i="2"/>
  <c r="T2456" i="2"/>
  <c r="N2455" i="2"/>
  <c r="Z2485" i="2" l="1"/>
  <c r="AB2485" i="2"/>
  <c r="AA2485" i="2" s="1"/>
  <c r="AF2464" i="2"/>
  <c r="AD2464" i="2"/>
  <c r="AE2464" i="2" s="1"/>
  <c r="Y2515" i="2"/>
  <c r="X2515" i="2" s="1"/>
  <c r="W2515" i="2"/>
  <c r="AI2481" i="2"/>
  <c r="AG2481" i="2"/>
  <c r="AH2481" i="2" s="1"/>
  <c r="L2451" i="2"/>
  <c r="M2452" i="2"/>
  <c r="T2455" i="2"/>
  <c r="U2455" i="2"/>
  <c r="N2454" i="2"/>
  <c r="U2454" i="2" s="1"/>
  <c r="Z2484" i="2" l="1"/>
  <c r="AB2484" i="2"/>
  <c r="AA2484" i="2" s="1"/>
  <c r="AF2463" i="2"/>
  <c r="AD2463" i="2"/>
  <c r="AE2463" i="2" s="1"/>
  <c r="AI2480" i="2"/>
  <c r="AG2480" i="2"/>
  <c r="Y2514" i="2"/>
  <c r="X2514" i="2" s="1"/>
  <c r="W2514" i="2"/>
  <c r="L2450" i="2"/>
  <c r="M2451" i="2"/>
  <c r="T2454" i="2"/>
  <c r="N2453" i="2"/>
  <c r="Z2483" i="2" l="1"/>
  <c r="AB2483" i="2"/>
  <c r="AA2483" i="2" s="1"/>
  <c r="AD2462" i="2"/>
  <c r="AF2462" i="2"/>
  <c r="Y2513" i="2"/>
  <c r="X2513" i="2" s="1"/>
  <c r="W2513" i="2"/>
  <c r="AH2480" i="2"/>
  <c r="L2449" i="2"/>
  <c r="M2450" i="2"/>
  <c r="U2453" i="2"/>
  <c r="T2453" i="2"/>
  <c r="N2452" i="2"/>
  <c r="AE2462" i="2" l="1"/>
  <c r="AB2482" i="2"/>
  <c r="AA2482" i="2" s="1"/>
  <c r="Z2482" i="2"/>
  <c r="AF2461" i="2"/>
  <c r="AD2461" i="2"/>
  <c r="AE2461" i="2" s="1"/>
  <c r="AG2479" i="2"/>
  <c r="AI2479" i="2"/>
  <c r="W2512" i="2"/>
  <c r="Y2512" i="2"/>
  <c r="X2512" i="2" s="1"/>
  <c r="L2448" i="2"/>
  <c r="M2449" i="2"/>
  <c r="T2452" i="2"/>
  <c r="U2452" i="2"/>
  <c r="N2451" i="2"/>
  <c r="AH2479" i="2" l="1"/>
  <c r="AF2460" i="2"/>
  <c r="AD2460" i="2"/>
  <c r="Z2481" i="2"/>
  <c r="AB2481" i="2"/>
  <c r="AA2481" i="2" s="1"/>
  <c r="W2511" i="2"/>
  <c r="Y2511" i="2"/>
  <c r="X2511" i="2" s="1"/>
  <c r="AI2478" i="2"/>
  <c r="AG2478" i="2"/>
  <c r="L2447" i="2"/>
  <c r="M2448" i="2"/>
  <c r="T2451" i="2"/>
  <c r="U2451" i="2"/>
  <c r="N2450" i="2"/>
  <c r="T2450" i="2" s="1"/>
  <c r="AH2478" i="2" l="1"/>
  <c r="AE2460" i="2"/>
  <c r="Z2480" i="2"/>
  <c r="AB2480" i="2"/>
  <c r="AI2477" i="2"/>
  <c r="AG2477" i="2"/>
  <c r="W2510" i="2"/>
  <c r="Y2510" i="2"/>
  <c r="X2510" i="2" s="1"/>
  <c r="L2446" i="2"/>
  <c r="M2447" i="2"/>
  <c r="U2450" i="2"/>
  <c r="N2449" i="2"/>
  <c r="AA2480" i="2" l="1"/>
  <c r="AH2477" i="2"/>
  <c r="AF2459" i="2"/>
  <c r="AD2459" i="2"/>
  <c r="AE2459" i="2" s="1"/>
  <c r="AF2458" i="2" s="1"/>
  <c r="AB2479" i="2"/>
  <c r="Z2479" i="2"/>
  <c r="AI2476" i="2"/>
  <c r="AG2476" i="2"/>
  <c r="Y2509" i="2"/>
  <c r="X2509" i="2" s="1"/>
  <c r="W2509" i="2"/>
  <c r="L2445" i="2"/>
  <c r="M2446" i="2"/>
  <c r="U2449" i="2"/>
  <c r="T2449" i="2"/>
  <c r="N2448" i="2"/>
  <c r="AH2476" i="2" l="1"/>
  <c r="AG2475" i="2" s="1"/>
  <c r="AD2458" i="2"/>
  <c r="AE2458" i="2" s="1"/>
  <c r="AF2457" i="2" s="1"/>
  <c r="AA2479" i="2"/>
  <c r="Z2478" i="2" s="1"/>
  <c r="Y2508" i="2"/>
  <c r="X2508" i="2" s="1"/>
  <c r="W2508" i="2"/>
  <c r="L2444" i="2"/>
  <c r="M2445" i="2"/>
  <c r="U2448" i="2"/>
  <c r="T2448" i="2"/>
  <c r="N2447" i="2"/>
  <c r="T2447" i="2" s="1"/>
  <c r="AI2475" i="2" l="1"/>
  <c r="AD2457" i="2"/>
  <c r="AE2457" i="2" s="1"/>
  <c r="AF2456" i="2" s="1"/>
  <c r="AB2478" i="2"/>
  <c r="AA2478" i="2"/>
  <c r="Z2477" i="2" s="1"/>
  <c r="AH2475" i="2"/>
  <c r="AG2474" i="2" s="1"/>
  <c r="W2507" i="2"/>
  <c r="Y2507" i="2"/>
  <c r="X2507" i="2" s="1"/>
  <c r="L2443" i="2"/>
  <c r="M2444" i="2"/>
  <c r="U2447" i="2"/>
  <c r="N2446" i="2"/>
  <c r="T2446" i="2" s="1"/>
  <c r="AD2456" i="2" l="1"/>
  <c r="AB2477" i="2"/>
  <c r="AA2477" i="2" s="1"/>
  <c r="AI2474" i="2"/>
  <c r="AH2474" i="2" s="1"/>
  <c r="AE2456" i="2"/>
  <c r="AF2455" i="2" s="1"/>
  <c r="W2506" i="2"/>
  <c r="Y2506" i="2"/>
  <c r="X2506" i="2" s="1"/>
  <c r="L2442" i="2"/>
  <c r="M2443" i="2"/>
  <c r="U2446" i="2"/>
  <c r="N2445" i="2"/>
  <c r="T2445" i="2" s="1"/>
  <c r="AD2455" i="2" l="1"/>
  <c r="AE2455" i="2" s="1"/>
  <c r="AD2454" i="2" s="1"/>
  <c r="AB2476" i="2"/>
  <c r="Z2476" i="2"/>
  <c r="AI2473" i="2"/>
  <c r="AG2473" i="2"/>
  <c r="Y2505" i="2"/>
  <c r="X2505" i="2" s="1"/>
  <c r="W2505" i="2"/>
  <c r="L2441" i="2"/>
  <c r="M2442" i="2"/>
  <c r="U2445" i="2"/>
  <c r="N2444" i="2"/>
  <c r="T2444" i="2" s="1"/>
  <c r="AF2454" i="2" l="1"/>
  <c r="AA2476" i="2"/>
  <c r="Z2475" i="2" s="1"/>
  <c r="AE2454" i="2"/>
  <c r="AF2453" i="2" s="1"/>
  <c r="Y2504" i="2"/>
  <c r="X2504" i="2" s="1"/>
  <c r="W2504" i="2"/>
  <c r="AH2473" i="2"/>
  <c r="L2440" i="2"/>
  <c r="M2441" i="2"/>
  <c r="U2444" i="2"/>
  <c r="N2443" i="2"/>
  <c r="U2443" i="2" s="1"/>
  <c r="AA2475" i="2" l="1"/>
  <c r="AB2474" i="2" s="1"/>
  <c r="AB2475" i="2"/>
  <c r="AD2453" i="2"/>
  <c r="AE2453" i="2" s="1"/>
  <c r="Z2474" i="2"/>
  <c r="AA2474" i="2" s="1"/>
  <c r="AG2472" i="2"/>
  <c r="AI2472" i="2"/>
  <c r="W2503" i="2"/>
  <c r="Y2503" i="2"/>
  <c r="X2503" i="2" s="1"/>
  <c r="L2439" i="2"/>
  <c r="M2440" i="2"/>
  <c r="T2443" i="2"/>
  <c r="N2442" i="2"/>
  <c r="Z2473" i="2" l="1"/>
  <c r="AA2473" i="2" s="1"/>
  <c r="AB2473" i="2"/>
  <c r="AH2472" i="2"/>
  <c r="AD2452" i="2"/>
  <c r="AF2452" i="2"/>
  <c r="AI2471" i="2"/>
  <c r="AG2471" i="2"/>
  <c r="W2502" i="2"/>
  <c r="Y2502" i="2"/>
  <c r="X2502" i="2" s="1"/>
  <c r="L2438" i="2"/>
  <c r="M2439" i="2"/>
  <c r="U2442" i="2"/>
  <c r="T2442" i="2"/>
  <c r="N2441" i="2"/>
  <c r="AB2472" i="2" l="1"/>
  <c r="Z2472" i="2"/>
  <c r="AA2472" i="2" s="1"/>
  <c r="Z2471" i="2" s="1"/>
  <c r="AA2471" i="2" s="1"/>
  <c r="AE2452" i="2"/>
  <c r="AD2451" i="2" s="1"/>
  <c r="W2501" i="2"/>
  <c r="Y2501" i="2"/>
  <c r="X2501" i="2" s="1"/>
  <c r="AH2471" i="2"/>
  <c r="L2437" i="2"/>
  <c r="M2438" i="2"/>
  <c r="T2441" i="2"/>
  <c r="U2441" i="2"/>
  <c r="N2440" i="2"/>
  <c r="U2440" i="2" s="1"/>
  <c r="AF2451" i="2" l="1"/>
  <c r="AE2451" i="2" s="1"/>
  <c r="AF2450" i="2" s="1"/>
  <c r="AB2471" i="2"/>
  <c r="Z2470" i="2"/>
  <c r="AB2470" i="2"/>
  <c r="W2500" i="2"/>
  <c r="Y2500" i="2"/>
  <c r="X2500" i="2" s="1"/>
  <c r="AG2470" i="2"/>
  <c r="AI2470" i="2"/>
  <c r="L2436" i="2"/>
  <c r="M2437" i="2"/>
  <c r="T2440" i="2"/>
  <c r="N2439" i="2"/>
  <c r="T2439" i="2" s="1"/>
  <c r="AD2450" i="2" l="1"/>
  <c r="AE2450" i="2" s="1"/>
  <c r="AH2470" i="2"/>
  <c r="AI2469" i="2" s="1"/>
  <c r="AH2469" i="2" s="1"/>
  <c r="W2499" i="2"/>
  <c r="Y2499" i="2"/>
  <c r="X2499" i="2" s="1"/>
  <c r="AA2470" i="2"/>
  <c r="L2435" i="2"/>
  <c r="M2436" i="2"/>
  <c r="U2439" i="2"/>
  <c r="N2438" i="2"/>
  <c r="AG2469" i="2" l="1"/>
  <c r="AD2449" i="2"/>
  <c r="AF2449" i="2"/>
  <c r="AE2449" i="2" s="1"/>
  <c r="AD2448" i="2" s="1"/>
  <c r="Z2469" i="2"/>
  <c r="AB2469" i="2"/>
  <c r="AI2468" i="2"/>
  <c r="AG2468" i="2"/>
  <c r="W2498" i="2"/>
  <c r="Y2498" i="2"/>
  <c r="X2498" i="2" s="1"/>
  <c r="L2434" i="2"/>
  <c r="M2435" i="2"/>
  <c r="U2438" i="2"/>
  <c r="T2438" i="2"/>
  <c r="N2437" i="2"/>
  <c r="AF2448" i="2" l="1"/>
  <c r="AE2448" i="2" s="1"/>
  <c r="AF2447" i="2" s="1"/>
  <c r="Y2497" i="2"/>
  <c r="W2497" i="2"/>
  <c r="AH2468" i="2"/>
  <c r="AA2469" i="2"/>
  <c r="L2433" i="2"/>
  <c r="M2434" i="2"/>
  <c r="U2437" i="2"/>
  <c r="T2437" i="2"/>
  <c r="N2436" i="2"/>
  <c r="T2436" i="2" s="1"/>
  <c r="AD2447" i="2" l="1"/>
  <c r="AE2447" i="2"/>
  <c r="AD2446" i="2" s="1"/>
  <c r="AB2468" i="2"/>
  <c r="Z2468" i="2"/>
  <c r="AI2467" i="2"/>
  <c r="AG2467" i="2"/>
  <c r="X2497" i="2"/>
  <c r="L2432" i="2"/>
  <c r="M2433" i="2"/>
  <c r="U2436" i="2"/>
  <c r="N2435" i="2"/>
  <c r="AF2446" i="2" l="1"/>
  <c r="AE2446" i="2" s="1"/>
  <c r="AA2468" i="2"/>
  <c r="AB2467" i="2" s="1"/>
  <c r="AH2467" i="2"/>
  <c r="AG2466" i="2" s="1"/>
  <c r="Y2496" i="2"/>
  <c r="W2496" i="2"/>
  <c r="L2431" i="2"/>
  <c r="M2432" i="2"/>
  <c r="T2435" i="2"/>
  <c r="U2435" i="2"/>
  <c r="N2434" i="2"/>
  <c r="T2434" i="2" s="1"/>
  <c r="AF2445" i="2" l="1"/>
  <c r="AE2445" i="2" s="1"/>
  <c r="AD2444" i="2" s="1"/>
  <c r="AD2445" i="2"/>
  <c r="AI2466" i="2"/>
  <c r="AH2466" i="2" s="1"/>
  <c r="AG2465" i="2" s="1"/>
  <c r="Z2467" i="2"/>
  <c r="AA2467" i="2" s="1"/>
  <c r="X2496" i="2"/>
  <c r="L2430" i="2"/>
  <c r="M2431" i="2"/>
  <c r="U2434" i="2"/>
  <c r="N2433" i="2"/>
  <c r="AI2465" i="2" l="1"/>
  <c r="AH2465" i="2" s="1"/>
  <c r="AI2464" i="2" s="1"/>
  <c r="AF2444" i="2"/>
  <c r="AE2444" i="2" s="1"/>
  <c r="AD2443" i="2" s="1"/>
  <c r="Z2466" i="2"/>
  <c r="AA2466" i="2" s="1"/>
  <c r="AB2465" i="2" s="1"/>
  <c r="AB2466" i="2"/>
  <c r="Y2495" i="2"/>
  <c r="W2495" i="2"/>
  <c r="L2429" i="2"/>
  <c r="M2430" i="2"/>
  <c r="U2433" i="2"/>
  <c r="T2433" i="2"/>
  <c r="N2432" i="2"/>
  <c r="AG2464" i="2" l="1"/>
  <c r="AF2443" i="2"/>
  <c r="AE2443" i="2" s="1"/>
  <c r="AD2442" i="2" s="1"/>
  <c r="Z2465" i="2"/>
  <c r="AA2465" i="2" s="1"/>
  <c r="AH2464" i="2"/>
  <c r="AG2463" i="2" s="1"/>
  <c r="X2495" i="2"/>
  <c r="L2428" i="2"/>
  <c r="M2429" i="2"/>
  <c r="T2432" i="2"/>
  <c r="U2432" i="2"/>
  <c r="N2431" i="2"/>
  <c r="AF2442" i="2" l="1"/>
  <c r="AE2442" i="2" s="1"/>
  <c r="AD2441" i="2" s="1"/>
  <c r="Z2464" i="2"/>
  <c r="AA2464" i="2" s="1"/>
  <c r="AB2464" i="2"/>
  <c r="AI2463" i="2"/>
  <c r="AH2463" i="2" s="1"/>
  <c r="AG2462" i="2" s="1"/>
  <c r="Y2494" i="2"/>
  <c r="W2494" i="2"/>
  <c r="L2427" i="2"/>
  <c r="M2428" i="2"/>
  <c r="T2431" i="2"/>
  <c r="U2431" i="2"/>
  <c r="N2430" i="2"/>
  <c r="AF2441" i="2" l="1"/>
  <c r="AE2441" i="2" s="1"/>
  <c r="AD2440" i="2" s="1"/>
  <c r="Z2463" i="2"/>
  <c r="AA2463" i="2" s="1"/>
  <c r="Z2462" i="2" s="1"/>
  <c r="AB2463" i="2"/>
  <c r="X2494" i="2"/>
  <c r="Y2493" i="2" s="1"/>
  <c r="AI2462" i="2"/>
  <c r="AH2462" i="2" s="1"/>
  <c r="AG2461" i="2" s="1"/>
  <c r="AF2440" i="2"/>
  <c r="AE2440" i="2" s="1"/>
  <c r="L2426" i="2"/>
  <c r="M2427" i="2"/>
  <c r="U2430" i="2"/>
  <c r="T2430" i="2"/>
  <c r="N2429" i="2"/>
  <c r="T2429" i="2" s="1"/>
  <c r="W2493" i="2" l="1"/>
  <c r="AB2462" i="2"/>
  <c r="X2493" i="2"/>
  <c r="W2492" i="2" s="1"/>
  <c r="AI2461" i="2"/>
  <c r="AH2461" i="2" s="1"/>
  <c r="AG2460" i="2" s="1"/>
  <c r="AA2462" i="2"/>
  <c r="Z2461" i="2" s="1"/>
  <c r="AD2439" i="2"/>
  <c r="AF2439" i="2"/>
  <c r="AE2439" i="2" s="1"/>
  <c r="L2425" i="2"/>
  <c r="M2426" i="2"/>
  <c r="U2429" i="2"/>
  <c r="N2428" i="2"/>
  <c r="Y2492" i="2" l="1"/>
  <c r="X2492" i="2"/>
  <c r="W2491" i="2" s="1"/>
  <c r="AB2461" i="2"/>
  <c r="AI2460" i="2"/>
  <c r="AH2460" i="2" s="1"/>
  <c r="AA2461" i="2"/>
  <c r="Z2460" i="2" s="1"/>
  <c r="AF2438" i="2"/>
  <c r="AD2438" i="2"/>
  <c r="Y2491" i="2"/>
  <c r="L2424" i="2"/>
  <c r="M2425" i="2"/>
  <c r="U2428" i="2"/>
  <c r="T2428" i="2"/>
  <c r="N2427" i="2"/>
  <c r="X2491" i="2" l="1"/>
  <c r="AG2459" i="2"/>
  <c r="AI2459" i="2"/>
  <c r="AH2459" i="2" s="1"/>
  <c r="AB2460" i="2"/>
  <c r="AA2460" i="2"/>
  <c r="Z2459" i="2" s="1"/>
  <c r="AE2438" i="2"/>
  <c r="AF2437" i="2" s="1"/>
  <c r="W2490" i="2"/>
  <c r="Y2490" i="2"/>
  <c r="L2423" i="2"/>
  <c r="M2424" i="2"/>
  <c r="T2427" i="2"/>
  <c r="U2427" i="2"/>
  <c r="N2426" i="2"/>
  <c r="AB2459" i="2" l="1"/>
  <c r="X2490" i="2"/>
  <c r="W2489" i="2" s="1"/>
  <c r="AD2437" i="2"/>
  <c r="AE2437" i="2" s="1"/>
  <c r="AG2458" i="2"/>
  <c r="AI2458" i="2"/>
  <c r="AA2459" i="2"/>
  <c r="L2422" i="2"/>
  <c r="M2423" i="2"/>
  <c r="U2426" i="2"/>
  <c r="T2426" i="2"/>
  <c r="N2425" i="2"/>
  <c r="U2425" i="2" s="1"/>
  <c r="Y2489" i="2" l="1"/>
  <c r="X2489" i="2" s="1"/>
  <c r="AD2436" i="2"/>
  <c r="AF2436" i="2"/>
  <c r="AH2458" i="2"/>
  <c r="AG2457" i="2" s="1"/>
  <c r="AB2458" i="2"/>
  <c r="Z2458" i="2"/>
  <c r="L2421" i="2"/>
  <c r="M2422" i="2"/>
  <c r="T2425" i="2"/>
  <c r="N2424" i="2"/>
  <c r="T2424" i="2" s="1"/>
  <c r="AE2436" i="2" l="1"/>
  <c r="AF2435" i="2" s="1"/>
  <c r="AE2435" i="2" s="1"/>
  <c r="AD2434" i="2" s="1"/>
  <c r="W2488" i="2"/>
  <c r="X2488" i="2" s="1"/>
  <c r="Y2487" i="2" s="1"/>
  <c r="Y2488" i="2"/>
  <c r="AI2457" i="2"/>
  <c r="AH2457" i="2" s="1"/>
  <c r="AG2456" i="2" s="1"/>
  <c r="AA2458" i="2"/>
  <c r="Z2457" i="2" s="1"/>
  <c r="L2420" i="2"/>
  <c r="M2421" i="2"/>
  <c r="U2424" i="2"/>
  <c r="N2423" i="2"/>
  <c r="AD2435" i="2" l="1"/>
  <c r="AF2434" i="2"/>
  <c r="AE2434" i="2" s="1"/>
  <c r="AI2456" i="2"/>
  <c r="AH2456" i="2" s="1"/>
  <c r="AB2457" i="2"/>
  <c r="W2487" i="2"/>
  <c r="X2487" i="2" s="1"/>
  <c r="AF2433" i="2"/>
  <c r="AE2433" i="2" s="1"/>
  <c r="AD2433" i="2"/>
  <c r="AA2457" i="2"/>
  <c r="L2419" i="2"/>
  <c r="M2420" i="2"/>
  <c r="T2423" i="2"/>
  <c r="U2423" i="2"/>
  <c r="N2422" i="2"/>
  <c r="U2422" i="2" s="1"/>
  <c r="AD2432" i="2" l="1"/>
  <c r="AF2432" i="2"/>
  <c r="AE2432" i="2" s="1"/>
  <c r="AI2455" i="2"/>
  <c r="AG2455" i="2"/>
  <c r="Y2486" i="2"/>
  <c r="W2486" i="2"/>
  <c r="X2486" i="2" s="1"/>
  <c r="Z2456" i="2"/>
  <c r="AB2456" i="2"/>
  <c r="L2418" i="2"/>
  <c r="M2419" i="2"/>
  <c r="T2422" i="2"/>
  <c r="N2421" i="2"/>
  <c r="U2421" i="2" s="1"/>
  <c r="AF2431" i="2" l="1"/>
  <c r="AE2431" i="2" s="1"/>
  <c r="AD2431" i="2"/>
  <c r="W2485" i="2"/>
  <c r="X2485" i="2" s="1"/>
  <c r="Y2485" i="2"/>
  <c r="AA2456" i="2"/>
  <c r="AH2455" i="2"/>
  <c r="L2417" i="2"/>
  <c r="M2418" i="2"/>
  <c r="T2421" i="2"/>
  <c r="N2420" i="2"/>
  <c r="AD2430" i="2" l="1"/>
  <c r="AF2430" i="2"/>
  <c r="AE2430" i="2" s="1"/>
  <c r="AG2454" i="2"/>
  <c r="AI2454" i="2"/>
  <c r="AH2454" i="2" s="1"/>
  <c r="Z2455" i="2"/>
  <c r="AB2455" i="2"/>
  <c r="W2484" i="2"/>
  <c r="X2484" i="2" s="1"/>
  <c r="Y2484" i="2"/>
  <c r="L2416" i="2"/>
  <c r="M2417" i="2"/>
  <c r="U2420" i="2"/>
  <c r="T2420" i="2"/>
  <c r="N2419" i="2"/>
  <c r="T2419" i="2" s="1"/>
  <c r="AF2429" i="2" l="1"/>
  <c r="AE2429" i="2" s="1"/>
  <c r="AD2429" i="2"/>
  <c r="AA2455" i="2"/>
  <c r="AI2453" i="2"/>
  <c r="AG2453" i="2"/>
  <c r="Y2483" i="2"/>
  <c r="W2483" i="2"/>
  <c r="X2483" i="2" s="1"/>
  <c r="L2415" i="2"/>
  <c r="M2416" i="2"/>
  <c r="U2419" i="2"/>
  <c r="N2418" i="2"/>
  <c r="T2418" i="2" s="1"/>
  <c r="AF2428" i="2" l="1"/>
  <c r="AE2428" i="2" s="1"/>
  <c r="AD2428" i="2"/>
  <c r="W2482" i="2"/>
  <c r="X2482" i="2" s="1"/>
  <c r="Y2482" i="2"/>
  <c r="AH2453" i="2"/>
  <c r="Z2454" i="2"/>
  <c r="AB2454" i="2"/>
  <c r="L2414" i="2"/>
  <c r="M2415" i="2"/>
  <c r="U2418" i="2"/>
  <c r="N2417" i="2"/>
  <c r="AD2427" i="2" l="1"/>
  <c r="AF2427" i="2"/>
  <c r="AE2427" i="2" s="1"/>
  <c r="AA2454" i="2"/>
  <c r="AI2452" i="2"/>
  <c r="AG2452" i="2"/>
  <c r="W2481" i="2"/>
  <c r="X2481" i="2" s="1"/>
  <c r="Y2481" i="2"/>
  <c r="L2413" i="2"/>
  <c r="M2414" i="2"/>
  <c r="U2417" i="2"/>
  <c r="T2417" i="2"/>
  <c r="N2416" i="2"/>
  <c r="U2416" i="2" s="1"/>
  <c r="AD2426" i="2" l="1"/>
  <c r="AF2426" i="2"/>
  <c r="AE2426" i="2" s="1"/>
  <c r="AH2452" i="2"/>
  <c r="W2480" i="2"/>
  <c r="Y2480" i="2"/>
  <c r="AB2453" i="2"/>
  <c r="Z2453" i="2"/>
  <c r="L2412" i="2"/>
  <c r="M2413" i="2"/>
  <c r="T2416" i="2"/>
  <c r="N2415" i="2"/>
  <c r="U2415" i="2" s="1"/>
  <c r="X2480" i="2" l="1"/>
  <c r="AD2425" i="2"/>
  <c r="AF2425" i="2"/>
  <c r="AE2425" i="2" s="1"/>
  <c r="AA2453" i="2"/>
  <c r="Z2452" i="2" s="1"/>
  <c r="W2479" i="2"/>
  <c r="Y2479" i="2"/>
  <c r="AI2451" i="2"/>
  <c r="AG2451" i="2"/>
  <c r="L2411" i="2"/>
  <c r="M2412" i="2"/>
  <c r="T2415" i="2"/>
  <c r="N2414" i="2"/>
  <c r="AH2451" i="2" l="1"/>
  <c r="AB2452" i="2"/>
  <c r="AA2452" i="2"/>
  <c r="AB2451" i="2" s="1"/>
  <c r="X2479" i="2"/>
  <c r="Y2478" i="2" s="1"/>
  <c r="AD2424" i="2"/>
  <c r="AF2424" i="2"/>
  <c r="AE2424" i="2" s="1"/>
  <c r="AG2450" i="2"/>
  <c r="AI2450" i="2"/>
  <c r="L2410" i="2"/>
  <c r="M2411" i="2"/>
  <c r="U2414" i="2"/>
  <c r="T2414" i="2"/>
  <c r="N2413" i="2"/>
  <c r="AH2450" i="2" l="1"/>
  <c r="Z2451" i="2"/>
  <c r="AA2451" i="2" s="1"/>
  <c r="W2478" i="2"/>
  <c r="X2478" i="2" s="1"/>
  <c r="Y2477" i="2" s="1"/>
  <c r="AF2423" i="2"/>
  <c r="AE2423" i="2" s="1"/>
  <c r="AD2423" i="2"/>
  <c r="AG2449" i="2"/>
  <c r="AI2449" i="2"/>
  <c r="L2409" i="2"/>
  <c r="M2410" i="2"/>
  <c r="T2413" i="2"/>
  <c r="U2413" i="2"/>
  <c r="N2412" i="2"/>
  <c r="U2412" i="2" s="1"/>
  <c r="AB2450" i="2" l="1"/>
  <c r="Z2450" i="2"/>
  <c r="W2477" i="2"/>
  <c r="X2477" i="2" s="1"/>
  <c r="W2476" i="2" s="1"/>
  <c r="AH2449" i="2"/>
  <c r="AG2448" i="2" s="1"/>
  <c r="AD2422" i="2"/>
  <c r="AF2422" i="2"/>
  <c r="L2408" i="2"/>
  <c r="M2409" i="2"/>
  <c r="T2412" i="2"/>
  <c r="N2411" i="2"/>
  <c r="T2411" i="2" s="1"/>
  <c r="AE2422" i="2" l="1"/>
  <c r="AI2448" i="2"/>
  <c r="AH2448" i="2" s="1"/>
  <c r="Y2476" i="2"/>
  <c r="X2476" i="2" s="1"/>
  <c r="AA2450" i="2"/>
  <c r="AF2421" i="2"/>
  <c r="AD2421" i="2"/>
  <c r="L2407" i="2"/>
  <c r="M2408" i="2"/>
  <c r="U2411" i="2"/>
  <c r="N2410" i="2"/>
  <c r="Y2475" i="2" l="1"/>
  <c r="X2475" i="2" s="1"/>
  <c r="W2475" i="2"/>
  <c r="AG2447" i="2"/>
  <c r="AI2447" i="2"/>
  <c r="AB2449" i="2"/>
  <c r="Z2449" i="2"/>
  <c r="AE2421" i="2"/>
  <c r="AD2420" i="2" s="1"/>
  <c r="L2406" i="2"/>
  <c r="M2407" i="2"/>
  <c r="T2410" i="2"/>
  <c r="U2410" i="2"/>
  <c r="N2409" i="2"/>
  <c r="T2409" i="2" s="1"/>
  <c r="AH2447" i="2" l="1"/>
  <c r="AG2446" i="2" s="1"/>
  <c r="AF2420" i="2"/>
  <c r="AE2420" i="2" s="1"/>
  <c r="AD2419" i="2" s="1"/>
  <c r="AI2446" i="2"/>
  <c r="AH2446" i="2" s="1"/>
  <c r="AA2449" i="2"/>
  <c r="W2474" i="2"/>
  <c r="Y2474" i="2"/>
  <c r="X2474" i="2" s="1"/>
  <c r="L2405" i="2"/>
  <c r="M2406" i="2"/>
  <c r="U2409" i="2"/>
  <c r="N2408" i="2"/>
  <c r="AF2419" i="2" l="1"/>
  <c r="AE2419" i="2" s="1"/>
  <c r="AF2418" i="2" s="1"/>
  <c r="AI2445" i="2"/>
  <c r="AG2445" i="2"/>
  <c r="AH2445" i="2" s="1"/>
  <c r="AG2444" i="2" s="1"/>
  <c r="AB2448" i="2"/>
  <c r="Z2448" i="2"/>
  <c r="W2473" i="2"/>
  <c r="Y2473" i="2"/>
  <c r="X2473" i="2" s="1"/>
  <c r="L2404" i="2"/>
  <c r="M2405" i="2"/>
  <c r="T2408" i="2"/>
  <c r="U2408" i="2"/>
  <c r="N2407" i="2"/>
  <c r="AD2418" i="2" l="1"/>
  <c r="AE2418" i="2" s="1"/>
  <c r="AI2444" i="2"/>
  <c r="AH2444" i="2" s="1"/>
  <c r="AA2448" i="2"/>
  <c r="W2472" i="2"/>
  <c r="Y2472" i="2"/>
  <c r="X2472" i="2" s="1"/>
  <c r="L2403" i="2"/>
  <c r="M2404" i="2"/>
  <c r="T2407" i="2"/>
  <c r="U2407" i="2"/>
  <c r="N2406" i="2"/>
  <c r="U2406" i="2" s="1"/>
  <c r="AF2417" i="2" l="1"/>
  <c r="AD2417" i="2"/>
  <c r="AG2443" i="2"/>
  <c r="AH2443" i="2" s="1"/>
  <c r="AG2442" i="2" s="1"/>
  <c r="AH2442" i="2" s="1"/>
  <c r="AI2443" i="2"/>
  <c r="AB2447" i="2"/>
  <c r="Z2447" i="2"/>
  <c r="AE2417" i="2"/>
  <c r="AF2416" i="2" s="1"/>
  <c r="W2471" i="2"/>
  <c r="Y2471" i="2"/>
  <c r="L2402" i="2"/>
  <c r="M2403" i="2"/>
  <c r="T2406" i="2"/>
  <c r="N2405" i="2"/>
  <c r="AA2447" i="2" l="1"/>
  <c r="AI2442" i="2"/>
  <c r="AD2416" i="2"/>
  <c r="AE2416" i="2" s="1"/>
  <c r="AF2415" i="2" s="1"/>
  <c r="AB2446" i="2"/>
  <c r="Z2446" i="2"/>
  <c r="X2471" i="2"/>
  <c r="W2470" i="2" s="1"/>
  <c r="AI2441" i="2"/>
  <c r="AG2441" i="2"/>
  <c r="AH2441" i="2" s="1"/>
  <c r="L2401" i="2"/>
  <c r="M2402" i="2"/>
  <c r="U2405" i="2"/>
  <c r="T2405" i="2"/>
  <c r="N2404" i="2"/>
  <c r="U2404" i="2" s="1"/>
  <c r="AD2415" i="2" l="1"/>
  <c r="AE2415" i="2" s="1"/>
  <c r="Y2470" i="2"/>
  <c r="X2470" i="2" s="1"/>
  <c r="Y2469" i="2" s="1"/>
  <c r="AA2446" i="2"/>
  <c r="AG2440" i="2"/>
  <c r="AH2440" i="2" s="1"/>
  <c r="AI2440" i="2"/>
  <c r="L2400" i="2"/>
  <c r="M2401" i="2"/>
  <c r="T2404" i="2"/>
  <c r="N2403" i="2"/>
  <c r="T2403" i="2" s="1"/>
  <c r="AD2414" i="2" l="1"/>
  <c r="AF2414" i="2"/>
  <c r="W2469" i="2"/>
  <c r="AB2445" i="2"/>
  <c r="Z2445" i="2"/>
  <c r="AG2439" i="2"/>
  <c r="AH2439" i="2" s="1"/>
  <c r="AI2439" i="2"/>
  <c r="X2469" i="2"/>
  <c r="L2399" i="2"/>
  <c r="M2400" i="2"/>
  <c r="U2403" i="2"/>
  <c r="N2402" i="2"/>
  <c r="AE2414" i="2" l="1"/>
  <c r="AD2413" i="2" s="1"/>
  <c r="AE2413" i="2" s="1"/>
  <c r="AA2445" i="2"/>
  <c r="W2468" i="2"/>
  <c r="Y2468" i="2"/>
  <c r="AI2438" i="2"/>
  <c r="AG2438" i="2"/>
  <c r="L2398" i="2"/>
  <c r="M2399" i="2"/>
  <c r="T2402" i="2"/>
  <c r="U2402" i="2"/>
  <c r="N2401" i="2"/>
  <c r="AD2412" i="2" l="1"/>
  <c r="AF2412" i="2"/>
  <c r="AF2413" i="2"/>
  <c r="Z2444" i="2"/>
  <c r="AB2444" i="2"/>
  <c r="AE2412" i="2"/>
  <c r="AD2411" i="2" s="1"/>
  <c r="X2468" i="2"/>
  <c r="W2467" i="2" s="1"/>
  <c r="AH2438" i="2"/>
  <c r="L2397" i="2"/>
  <c r="M2398" i="2"/>
  <c r="U2401" i="2"/>
  <c r="T2401" i="2"/>
  <c r="N2400" i="2"/>
  <c r="T2400" i="2" s="1"/>
  <c r="AA2444" i="2" l="1"/>
  <c r="AF2411" i="2"/>
  <c r="Y2467" i="2"/>
  <c r="X2467" i="2" s="1"/>
  <c r="Y2466" i="2" s="1"/>
  <c r="Z2443" i="2"/>
  <c r="AB2443" i="2"/>
  <c r="AA2443" i="2" s="1"/>
  <c r="AE2411" i="2"/>
  <c r="AG2437" i="2"/>
  <c r="AI2437" i="2"/>
  <c r="L2396" i="2"/>
  <c r="M2397" i="2"/>
  <c r="U2400" i="2"/>
  <c r="N2399" i="2"/>
  <c r="W2466" i="2" l="1"/>
  <c r="AB2442" i="2"/>
  <c r="AA2442" i="2" s="1"/>
  <c r="Z2442" i="2"/>
  <c r="AF2410" i="2"/>
  <c r="AD2410" i="2"/>
  <c r="AE2410" i="2" s="1"/>
  <c r="X2466" i="2"/>
  <c r="Y2465" i="2" s="1"/>
  <c r="AH2437" i="2"/>
  <c r="L2395" i="2"/>
  <c r="M2396" i="2"/>
  <c r="T2399" i="2"/>
  <c r="U2399" i="2"/>
  <c r="N2398" i="2"/>
  <c r="U2398" i="2" s="1"/>
  <c r="AB2441" i="2" l="1"/>
  <c r="AA2441" i="2" s="1"/>
  <c r="Z2441" i="2"/>
  <c r="W2465" i="2"/>
  <c r="X2465" i="2"/>
  <c r="W2464" i="2" s="1"/>
  <c r="AF2409" i="2"/>
  <c r="AD2409" i="2"/>
  <c r="AE2409" i="2" s="1"/>
  <c r="AG2436" i="2"/>
  <c r="AI2436" i="2"/>
  <c r="L2394" i="2"/>
  <c r="M2395" i="2"/>
  <c r="T2398" i="2"/>
  <c r="N2397" i="2"/>
  <c r="AH2436" i="2" l="1"/>
  <c r="AI2435" i="2" s="1"/>
  <c r="Z2440" i="2"/>
  <c r="AB2440" i="2"/>
  <c r="AA2440" i="2" s="1"/>
  <c r="Y2464" i="2"/>
  <c r="X2464" i="2" s="1"/>
  <c r="Y2463" i="2" s="1"/>
  <c r="AD2408" i="2"/>
  <c r="AE2408" i="2" s="1"/>
  <c r="AF2408" i="2"/>
  <c r="AG2435" i="2"/>
  <c r="AH2435" i="2" s="1"/>
  <c r="L2393" i="2"/>
  <c r="M2394" i="2"/>
  <c r="T2397" i="2"/>
  <c r="U2397" i="2"/>
  <c r="N2396" i="2"/>
  <c r="U2396" i="2" s="1"/>
  <c r="Z2439" i="2" l="1"/>
  <c r="AB2439" i="2"/>
  <c r="AA2439" i="2" s="1"/>
  <c r="W2463" i="2"/>
  <c r="X2463" i="2"/>
  <c r="W2462" i="2" s="1"/>
  <c r="AD2407" i="2"/>
  <c r="AE2407" i="2" s="1"/>
  <c r="AF2407" i="2"/>
  <c r="Y2462" i="2"/>
  <c r="AG2434" i="2"/>
  <c r="AH2434" i="2" s="1"/>
  <c r="AI2434" i="2"/>
  <c r="L2392" i="2"/>
  <c r="M2393" i="2"/>
  <c r="T2396" i="2"/>
  <c r="N2395" i="2"/>
  <c r="T2395" i="2" s="1"/>
  <c r="Z2438" i="2" l="1"/>
  <c r="AB2438" i="2"/>
  <c r="X2462" i="2"/>
  <c r="W2461" i="2" s="1"/>
  <c r="AF2406" i="2"/>
  <c r="AD2406" i="2"/>
  <c r="AE2406" i="2" s="1"/>
  <c r="AG2433" i="2"/>
  <c r="AH2433" i="2" s="1"/>
  <c r="AI2433" i="2"/>
  <c r="L2391" i="2"/>
  <c r="M2392" i="2"/>
  <c r="U2395" i="2"/>
  <c r="N2394" i="2"/>
  <c r="AA2438" i="2" l="1"/>
  <c r="AB2437" i="2" s="1"/>
  <c r="Y2461" i="2"/>
  <c r="X2461" i="2" s="1"/>
  <c r="W2460" i="2" s="1"/>
  <c r="AD2405" i="2"/>
  <c r="AE2405" i="2" s="1"/>
  <c r="AF2405" i="2"/>
  <c r="AI2432" i="2"/>
  <c r="AG2432" i="2"/>
  <c r="AH2432" i="2" s="1"/>
  <c r="L2390" i="2"/>
  <c r="M2391" i="2"/>
  <c r="T2394" i="2"/>
  <c r="U2394" i="2"/>
  <c r="N2393" i="2"/>
  <c r="U2393" i="2" s="1"/>
  <c r="Z2437" i="2" l="1"/>
  <c r="AA2437" i="2" s="1"/>
  <c r="Z2436" i="2" s="1"/>
  <c r="Y2460" i="2"/>
  <c r="X2460" i="2" s="1"/>
  <c r="Y2459" i="2" s="1"/>
  <c r="AD2404" i="2"/>
  <c r="AE2404" i="2" s="1"/>
  <c r="AF2404" i="2"/>
  <c r="AG2431" i="2"/>
  <c r="AH2431" i="2" s="1"/>
  <c r="AI2431" i="2"/>
  <c r="L2389" i="2"/>
  <c r="M2390" i="2"/>
  <c r="T2393" i="2"/>
  <c r="N2392" i="2"/>
  <c r="U2392" i="2" s="1"/>
  <c r="W2459" i="2" l="1"/>
  <c r="AB2436" i="2"/>
  <c r="AA2436" i="2"/>
  <c r="AB2435" i="2" s="1"/>
  <c r="AA2435" i="2" s="1"/>
  <c r="AD2403" i="2"/>
  <c r="AE2403" i="2" s="1"/>
  <c r="AF2403" i="2"/>
  <c r="AG2430" i="2"/>
  <c r="AH2430" i="2" s="1"/>
  <c r="AI2430" i="2"/>
  <c r="X2459" i="2"/>
  <c r="L2388" i="2"/>
  <c r="M2389" i="2"/>
  <c r="T2392" i="2"/>
  <c r="N2391" i="2"/>
  <c r="Z2435" i="2" l="1"/>
  <c r="Z2434" i="2"/>
  <c r="AB2434" i="2"/>
  <c r="AA2434" i="2" s="1"/>
  <c r="AF2402" i="2"/>
  <c r="AD2402" i="2"/>
  <c r="AE2402" i="2" s="1"/>
  <c r="W2458" i="2"/>
  <c r="Y2458" i="2"/>
  <c r="X2458" i="2" s="1"/>
  <c r="AI2429" i="2"/>
  <c r="AG2429" i="2"/>
  <c r="AH2429" i="2" s="1"/>
  <c r="L2387" i="2"/>
  <c r="M2388" i="2"/>
  <c r="T2391" i="2"/>
  <c r="U2391" i="2"/>
  <c r="N2390" i="2"/>
  <c r="U2390" i="2" s="1"/>
  <c r="AB2433" i="2" l="1"/>
  <c r="AA2433" i="2" s="1"/>
  <c r="Z2433" i="2"/>
  <c r="AF2401" i="2"/>
  <c r="AD2401" i="2"/>
  <c r="AE2401" i="2" s="1"/>
  <c r="Y2457" i="2"/>
  <c r="W2457" i="2"/>
  <c r="AG2428" i="2"/>
  <c r="AH2428" i="2" s="1"/>
  <c r="AI2428" i="2"/>
  <c r="L2386" i="2"/>
  <c r="M2387" i="2"/>
  <c r="T2390" i="2"/>
  <c r="N2389" i="2"/>
  <c r="AB2432" i="2" l="1"/>
  <c r="AA2432" i="2" s="1"/>
  <c r="Z2432" i="2"/>
  <c r="AD2400" i="2"/>
  <c r="AE2400" i="2" s="1"/>
  <c r="AF2400" i="2"/>
  <c r="AI2427" i="2"/>
  <c r="AG2427" i="2"/>
  <c r="AH2427" i="2" s="1"/>
  <c r="X2457" i="2"/>
  <c r="L2385" i="2"/>
  <c r="M2386" i="2"/>
  <c r="T2389" i="2"/>
  <c r="U2389" i="2"/>
  <c r="N2388" i="2"/>
  <c r="U2388" i="2" s="1"/>
  <c r="AB2431" i="2" l="1"/>
  <c r="AA2431" i="2" s="1"/>
  <c r="Z2431" i="2"/>
  <c r="AF2399" i="2"/>
  <c r="AD2399" i="2"/>
  <c r="AE2399" i="2" s="1"/>
  <c r="Y2456" i="2"/>
  <c r="W2456" i="2"/>
  <c r="AG2426" i="2"/>
  <c r="AH2426" i="2" s="1"/>
  <c r="AI2426" i="2"/>
  <c r="L2384" i="2"/>
  <c r="M2385" i="2"/>
  <c r="T2388" i="2"/>
  <c r="N2387" i="2"/>
  <c r="T2387" i="2" s="1"/>
  <c r="Z2430" i="2" l="1"/>
  <c r="AB2430" i="2"/>
  <c r="AA2430" i="2" s="1"/>
  <c r="AD2398" i="2"/>
  <c r="AE2398" i="2" s="1"/>
  <c r="AF2398" i="2"/>
  <c r="AI2425" i="2"/>
  <c r="AG2425" i="2"/>
  <c r="AH2425" i="2" s="1"/>
  <c r="X2456" i="2"/>
  <c r="L2383" i="2"/>
  <c r="M2384" i="2"/>
  <c r="U2387" i="2"/>
  <c r="N2386" i="2"/>
  <c r="T2386" i="2" s="1"/>
  <c r="AB2429" i="2" l="1"/>
  <c r="AA2429" i="2" s="1"/>
  <c r="Z2429" i="2"/>
  <c r="AD2397" i="2"/>
  <c r="AE2397" i="2" s="1"/>
  <c r="AF2397" i="2"/>
  <c r="W2455" i="2"/>
  <c r="Y2455" i="2"/>
  <c r="AG2424" i="2"/>
  <c r="AH2424" i="2" s="1"/>
  <c r="AI2424" i="2"/>
  <c r="L2382" i="2"/>
  <c r="M2383" i="2"/>
  <c r="U2386" i="2"/>
  <c r="N2385" i="2"/>
  <c r="AB2428" i="2" l="1"/>
  <c r="AA2428" i="2" s="1"/>
  <c r="Z2428" i="2"/>
  <c r="AD2396" i="2"/>
  <c r="AF2396" i="2"/>
  <c r="X2455" i="2"/>
  <c r="W2454" i="2" s="1"/>
  <c r="AG2423" i="2"/>
  <c r="AH2423" i="2" s="1"/>
  <c r="AI2423" i="2"/>
  <c r="L2381" i="2"/>
  <c r="M2382" i="2"/>
  <c r="U2385" i="2"/>
  <c r="T2385" i="2"/>
  <c r="N2384" i="2"/>
  <c r="Y2454" i="2" l="1"/>
  <c r="AB2427" i="2"/>
  <c r="AA2427" i="2" s="1"/>
  <c r="Z2427" i="2"/>
  <c r="AE2396" i="2"/>
  <c r="AD2395" i="2" s="1"/>
  <c r="AE2395" i="2" s="1"/>
  <c r="X2454" i="2"/>
  <c r="W2453" i="2" s="1"/>
  <c r="AI2422" i="2"/>
  <c r="AG2422" i="2"/>
  <c r="L2380" i="2"/>
  <c r="M2381" i="2"/>
  <c r="T2384" i="2"/>
  <c r="U2384" i="2"/>
  <c r="N2383" i="2"/>
  <c r="T2383" i="2" s="1"/>
  <c r="AF2395" i="2" l="1"/>
  <c r="AB2426" i="2"/>
  <c r="AA2426" i="2" s="1"/>
  <c r="Z2426" i="2"/>
  <c r="AH2422" i="2"/>
  <c r="AG2421" i="2" s="1"/>
  <c r="Y2453" i="2"/>
  <c r="X2453" i="2" s="1"/>
  <c r="AF2394" i="2"/>
  <c r="AD2394" i="2"/>
  <c r="L2379" i="2"/>
  <c r="M2380" i="2"/>
  <c r="U2383" i="2"/>
  <c r="N2382" i="2"/>
  <c r="AI2421" i="2" l="1"/>
  <c r="AH2421" i="2" s="1"/>
  <c r="AG2420" i="2" s="1"/>
  <c r="AH2420" i="2" s="1"/>
  <c r="Z2425" i="2"/>
  <c r="AB2425" i="2"/>
  <c r="AA2425" i="2" s="1"/>
  <c r="AE2394" i="2"/>
  <c r="AD2393" i="2" s="1"/>
  <c r="W2452" i="2"/>
  <c r="Y2452" i="2"/>
  <c r="L2378" i="2"/>
  <c r="M2379" i="2"/>
  <c r="U2382" i="2"/>
  <c r="T2382" i="2"/>
  <c r="N2381" i="2"/>
  <c r="U2381" i="2" s="1"/>
  <c r="AI2420" i="2" l="1"/>
  <c r="AF2393" i="2"/>
  <c r="AE2393" i="2" s="1"/>
  <c r="AB2424" i="2"/>
  <c r="AA2424" i="2" s="1"/>
  <c r="Z2424" i="2"/>
  <c r="X2452" i="2"/>
  <c r="Y2451" i="2" s="1"/>
  <c r="AI2419" i="2"/>
  <c r="AG2419" i="2"/>
  <c r="AH2419" i="2" s="1"/>
  <c r="L2377" i="2"/>
  <c r="M2378" i="2"/>
  <c r="T2381" i="2"/>
  <c r="N2380" i="2"/>
  <c r="AF2392" i="2" l="1"/>
  <c r="AD2392" i="2"/>
  <c r="AE2392" i="2" s="1"/>
  <c r="AF2391" i="2" s="1"/>
  <c r="W2451" i="2"/>
  <c r="X2451" i="2" s="1"/>
  <c r="Y2450" i="2" s="1"/>
  <c r="Z2423" i="2"/>
  <c r="AB2423" i="2"/>
  <c r="AA2423" i="2" s="1"/>
  <c r="AI2418" i="2"/>
  <c r="AG2418" i="2"/>
  <c r="L2376" i="2"/>
  <c r="M2377" i="2"/>
  <c r="U2380" i="2"/>
  <c r="T2380" i="2"/>
  <c r="N2379" i="2"/>
  <c r="T2379" i="2" s="1"/>
  <c r="AD2391" i="2" l="1"/>
  <c r="AE2391" i="2" s="1"/>
  <c r="AD2390" i="2" s="1"/>
  <c r="AE2390" i="2" s="1"/>
  <c r="W2450" i="2"/>
  <c r="X2450" i="2" s="1"/>
  <c r="Y2449" i="2" s="1"/>
  <c r="AB2422" i="2"/>
  <c r="Z2422" i="2"/>
  <c r="AH2418" i="2"/>
  <c r="AI2417" i="2" s="1"/>
  <c r="L2375" i="2"/>
  <c r="M2376" i="2"/>
  <c r="U2379" i="2"/>
  <c r="N2378" i="2"/>
  <c r="AA2422" i="2" l="1"/>
  <c r="Z2421" i="2" s="1"/>
  <c r="AF2390" i="2"/>
  <c r="W2449" i="2"/>
  <c r="X2449" i="2" s="1"/>
  <c r="Y2448" i="2" s="1"/>
  <c r="AG2417" i="2"/>
  <c r="AH2417" i="2" s="1"/>
  <c r="AI2416" i="2" s="1"/>
  <c r="AF2389" i="2"/>
  <c r="AD2389" i="2"/>
  <c r="AE2389" i="2" s="1"/>
  <c r="L2374" i="2"/>
  <c r="M2375" i="2"/>
  <c r="U2378" i="2"/>
  <c r="T2378" i="2"/>
  <c r="N2377" i="2"/>
  <c r="AB2421" i="2" l="1"/>
  <c r="AA2421" i="2"/>
  <c r="Z2420" i="2" s="1"/>
  <c r="W2448" i="2"/>
  <c r="X2448" i="2" s="1"/>
  <c r="Y2447" i="2" s="1"/>
  <c r="AD2388" i="2"/>
  <c r="AF2388" i="2"/>
  <c r="AG2416" i="2"/>
  <c r="AH2416" i="2" s="1"/>
  <c r="AI2415" i="2" s="1"/>
  <c r="L2373" i="2"/>
  <c r="M2374" i="2"/>
  <c r="T2377" i="2"/>
  <c r="U2377" i="2"/>
  <c r="N2376" i="2"/>
  <c r="AB2420" i="2" l="1"/>
  <c r="AA2420" i="2" s="1"/>
  <c r="W2447" i="2"/>
  <c r="X2447" i="2" s="1"/>
  <c r="W2446" i="2" s="1"/>
  <c r="AB2419" i="2"/>
  <c r="AA2419" i="2" s="1"/>
  <c r="Z2419" i="2"/>
  <c r="AE2388" i="2"/>
  <c r="AF2387" i="2" s="1"/>
  <c r="AG2415" i="2"/>
  <c r="AH2415" i="2" s="1"/>
  <c r="AG2414" i="2" s="1"/>
  <c r="L2372" i="2"/>
  <c r="M2373" i="2"/>
  <c r="U2376" i="2"/>
  <c r="T2376" i="2"/>
  <c r="N2375" i="2"/>
  <c r="AD2387" i="2" l="1"/>
  <c r="Y2446" i="2"/>
  <c r="X2446" i="2" s="1"/>
  <c r="W2445" i="2" s="1"/>
  <c r="AB2418" i="2"/>
  <c r="Z2418" i="2"/>
  <c r="AI2414" i="2"/>
  <c r="AH2414" i="2" s="1"/>
  <c r="AI2413" i="2" s="1"/>
  <c r="AE2387" i="2"/>
  <c r="AF2386" i="2" s="1"/>
  <c r="L2371" i="2"/>
  <c r="M2372" i="2"/>
  <c r="T2375" i="2"/>
  <c r="U2375" i="2"/>
  <c r="N2374" i="2"/>
  <c r="AA2418" i="2" l="1"/>
  <c r="AD2386" i="2"/>
  <c r="AE2386" i="2" s="1"/>
  <c r="AF2385" i="2" s="1"/>
  <c r="Y2445" i="2"/>
  <c r="Z2417" i="2"/>
  <c r="AB2417" i="2"/>
  <c r="X2445" i="2"/>
  <c r="W2444" i="2" s="1"/>
  <c r="AG2413" i="2"/>
  <c r="AH2413" i="2" s="1"/>
  <c r="AG2412" i="2" s="1"/>
  <c r="L2370" i="2"/>
  <c r="M2371" i="2"/>
  <c r="U2374" i="2"/>
  <c r="T2374" i="2"/>
  <c r="N2373" i="2"/>
  <c r="U2373" i="2" s="1"/>
  <c r="AA2417" i="2" l="1"/>
  <c r="Z2416" i="2" s="1"/>
  <c r="Y2444" i="2"/>
  <c r="AD2385" i="2"/>
  <c r="AE2385" i="2" s="1"/>
  <c r="AD2384" i="2" s="1"/>
  <c r="X2444" i="2"/>
  <c r="W2443" i="2" s="1"/>
  <c r="X2443" i="2" s="1"/>
  <c r="AI2412" i="2"/>
  <c r="AH2412" i="2" s="1"/>
  <c r="AI2411" i="2" s="1"/>
  <c r="L2369" i="2"/>
  <c r="M2370" i="2"/>
  <c r="T2373" i="2"/>
  <c r="N2372" i="2"/>
  <c r="U2372" i="2" s="1"/>
  <c r="AB2416" i="2" l="1"/>
  <c r="AA2416" i="2" s="1"/>
  <c r="Z2415" i="2" s="1"/>
  <c r="Y2443" i="2"/>
  <c r="AF2384" i="2"/>
  <c r="AE2384" i="2" s="1"/>
  <c r="AF2383" i="2" s="1"/>
  <c r="AG2411" i="2"/>
  <c r="AB2415" i="2"/>
  <c r="AH2411" i="2"/>
  <c r="AI2410" i="2" s="1"/>
  <c r="AH2410" i="2" s="1"/>
  <c r="W2442" i="2"/>
  <c r="X2442" i="2" s="1"/>
  <c r="Y2442" i="2"/>
  <c r="L2368" i="2"/>
  <c r="M2369" i="2"/>
  <c r="T2372" i="2"/>
  <c r="N2371" i="2"/>
  <c r="T2371" i="2" s="1"/>
  <c r="AA2415" i="2" l="1"/>
  <c r="Z2414" i="2" s="1"/>
  <c r="AD2383" i="2"/>
  <c r="AE2383" i="2" s="1"/>
  <c r="AG2410" i="2"/>
  <c r="AG2409" i="2"/>
  <c r="AI2409" i="2"/>
  <c r="AH2409" i="2" s="1"/>
  <c r="Y2441" i="2"/>
  <c r="W2441" i="2"/>
  <c r="X2441" i="2" s="1"/>
  <c r="L2367" i="2"/>
  <c r="M2368" i="2"/>
  <c r="U2371" i="2"/>
  <c r="N2370" i="2"/>
  <c r="U2370" i="2" s="1"/>
  <c r="AB2414" i="2" l="1"/>
  <c r="AA2414" i="2"/>
  <c r="AB2413" i="2" s="1"/>
  <c r="AD2382" i="2"/>
  <c r="AF2382" i="2"/>
  <c r="AE2382" i="2" s="1"/>
  <c r="Y2440" i="2"/>
  <c r="W2440" i="2"/>
  <c r="X2440" i="2" s="1"/>
  <c r="AG2408" i="2"/>
  <c r="AI2408" i="2"/>
  <c r="AH2408" i="2" s="1"/>
  <c r="L2366" i="2"/>
  <c r="M2367" i="2"/>
  <c r="T2370" i="2"/>
  <c r="N2369" i="2"/>
  <c r="Z2413" i="2" l="1"/>
  <c r="AA2413" i="2" s="1"/>
  <c r="AB2412" i="2" s="1"/>
  <c r="AD2381" i="2"/>
  <c r="AF2381" i="2"/>
  <c r="AG2407" i="2"/>
  <c r="AI2407" i="2"/>
  <c r="AH2407" i="2" s="1"/>
  <c r="Y2439" i="2"/>
  <c r="W2439" i="2"/>
  <c r="X2439" i="2" s="1"/>
  <c r="L2365" i="2"/>
  <c r="M2366" i="2"/>
  <c r="U2369" i="2"/>
  <c r="T2369" i="2"/>
  <c r="N2368" i="2"/>
  <c r="Z2412" i="2" l="1"/>
  <c r="AA2412" i="2" s="1"/>
  <c r="AE2381" i="2"/>
  <c r="AD2380" i="2" s="1"/>
  <c r="AI2406" i="2"/>
  <c r="AH2406" i="2" s="1"/>
  <c r="AG2406" i="2"/>
  <c r="W2438" i="2"/>
  <c r="Y2438" i="2"/>
  <c r="L2364" i="2"/>
  <c r="M2365" i="2"/>
  <c r="T2368" i="2"/>
  <c r="U2368" i="2"/>
  <c r="N2367" i="2"/>
  <c r="AF2380" i="2" l="1"/>
  <c r="AE2380" i="2" s="1"/>
  <c r="Z2411" i="2"/>
  <c r="AA2411" i="2" s="1"/>
  <c r="Z2410" i="2" s="1"/>
  <c r="AA2410" i="2" s="1"/>
  <c r="AB2411" i="2"/>
  <c r="X2438" i="2"/>
  <c r="Y2437" i="2" s="1"/>
  <c r="AG2405" i="2"/>
  <c r="AI2405" i="2"/>
  <c r="AH2405" i="2" s="1"/>
  <c r="L2363" i="2"/>
  <c r="M2364" i="2"/>
  <c r="T2367" i="2"/>
  <c r="U2367" i="2"/>
  <c r="N2366" i="2"/>
  <c r="U2366" i="2" s="1"/>
  <c r="AF2379" i="2" l="1"/>
  <c r="AD2379" i="2"/>
  <c r="AB2410" i="2"/>
  <c r="W2437" i="2"/>
  <c r="X2437" i="2"/>
  <c r="Y2436" i="2" s="1"/>
  <c r="AE2379" i="2"/>
  <c r="AD2378" i="2" s="1"/>
  <c r="Z2409" i="2"/>
  <c r="AA2409" i="2" s="1"/>
  <c r="AB2409" i="2"/>
  <c r="AG2404" i="2"/>
  <c r="AI2404" i="2"/>
  <c r="AH2404" i="2" s="1"/>
  <c r="L2362" i="2"/>
  <c r="M2363" i="2"/>
  <c r="T2366" i="2"/>
  <c r="N2365" i="2"/>
  <c r="W2436" i="2" l="1"/>
  <c r="AF2378" i="2"/>
  <c r="AE2378" i="2" s="1"/>
  <c r="Z2408" i="2"/>
  <c r="AA2408" i="2" s="1"/>
  <c r="AB2408" i="2"/>
  <c r="X2436" i="2"/>
  <c r="W2435" i="2" s="1"/>
  <c r="X2435" i="2" s="1"/>
  <c r="AG2403" i="2"/>
  <c r="AI2403" i="2"/>
  <c r="AH2403" i="2" s="1"/>
  <c r="L2361" i="2"/>
  <c r="M2362" i="2"/>
  <c r="U2365" i="2"/>
  <c r="T2365" i="2"/>
  <c r="N2364" i="2"/>
  <c r="U2364" i="2" s="1"/>
  <c r="Y2435" i="2" l="1"/>
  <c r="AD2377" i="2"/>
  <c r="AF2377" i="2"/>
  <c r="AE2377" i="2" s="1"/>
  <c r="AF2376" i="2" s="1"/>
  <c r="AE2376" i="2" s="1"/>
  <c r="Z2407" i="2"/>
  <c r="AA2407" i="2" s="1"/>
  <c r="AB2407" i="2"/>
  <c r="AG2402" i="2"/>
  <c r="AI2402" i="2"/>
  <c r="AH2402" i="2" s="1"/>
  <c r="W2434" i="2"/>
  <c r="X2434" i="2" s="1"/>
  <c r="Y2434" i="2"/>
  <c r="L2360" i="2"/>
  <c r="M2361" i="2"/>
  <c r="T2364" i="2"/>
  <c r="N2363" i="2"/>
  <c r="T2363" i="2" s="1"/>
  <c r="AD2376" i="2" l="1"/>
  <c r="Z2406" i="2"/>
  <c r="AA2406" i="2" s="1"/>
  <c r="AB2406" i="2"/>
  <c r="AF2375" i="2"/>
  <c r="AD2375" i="2"/>
  <c r="W2433" i="2"/>
  <c r="X2433" i="2" s="1"/>
  <c r="Y2433" i="2"/>
  <c r="AG2401" i="2"/>
  <c r="AI2401" i="2"/>
  <c r="AH2401" i="2" s="1"/>
  <c r="L2359" i="2"/>
  <c r="M2360" i="2"/>
  <c r="U2363" i="2"/>
  <c r="N2362" i="2"/>
  <c r="AE2375" i="2" l="1"/>
  <c r="AF2374" i="2" s="1"/>
  <c r="AB2405" i="2"/>
  <c r="Z2405" i="2"/>
  <c r="AA2405" i="2" s="1"/>
  <c r="W2432" i="2"/>
  <c r="X2432" i="2" s="1"/>
  <c r="Y2432" i="2"/>
  <c r="AG2400" i="2"/>
  <c r="AI2400" i="2"/>
  <c r="AH2400" i="2" s="1"/>
  <c r="L2358" i="2"/>
  <c r="M2359" i="2"/>
  <c r="U2362" i="2"/>
  <c r="T2362" i="2"/>
  <c r="N2361" i="2"/>
  <c r="AD2374" i="2" l="1"/>
  <c r="AE2374" i="2" s="1"/>
  <c r="AF2373" i="2" s="1"/>
  <c r="AB2404" i="2"/>
  <c r="Z2404" i="2"/>
  <c r="AA2404" i="2" s="1"/>
  <c r="AG2399" i="2"/>
  <c r="AI2399" i="2"/>
  <c r="AH2399" i="2" s="1"/>
  <c r="W2431" i="2"/>
  <c r="X2431" i="2" s="1"/>
  <c r="Y2431" i="2"/>
  <c r="L2357" i="2"/>
  <c r="M2358" i="2"/>
  <c r="T2361" i="2"/>
  <c r="U2361" i="2"/>
  <c r="N2360" i="2"/>
  <c r="U2360" i="2" s="1"/>
  <c r="AD2373" i="2" l="1"/>
  <c r="AE2373" i="2" s="1"/>
  <c r="AF2372" i="2" s="1"/>
  <c r="Z2403" i="2"/>
  <c r="AA2403" i="2" s="1"/>
  <c r="AB2403" i="2"/>
  <c r="Y2430" i="2"/>
  <c r="W2430" i="2"/>
  <c r="X2430" i="2" s="1"/>
  <c r="AI2398" i="2"/>
  <c r="AH2398" i="2" s="1"/>
  <c r="AG2398" i="2"/>
  <c r="L2356" i="2"/>
  <c r="M2357" i="2"/>
  <c r="T2360" i="2"/>
  <c r="N2359" i="2"/>
  <c r="T2359" i="2" s="1"/>
  <c r="AD2372" i="2" l="1"/>
  <c r="AE2372" i="2" s="1"/>
  <c r="AF2371" i="2" s="1"/>
  <c r="AB2402" i="2"/>
  <c r="Z2402" i="2"/>
  <c r="AA2402" i="2" s="1"/>
  <c r="W2429" i="2"/>
  <c r="X2429" i="2" s="1"/>
  <c r="Y2429" i="2"/>
  <c r="AI2397" i="2"/>
  <c r="AH2397" i="2" s="1"/>
  <c r="AG2397" i="2"/>
  <c r="L2355" i="2"/>
  <c r="M2356" i="2"/>
  <c r="U2359" i="2"/>
  <c r="N2358" i="2"/>
  <c r="AD2371" i="2" l="1"/>
  <c r="AE2371" i="2" s="1"/>
  <c r="AF2370" i="2" s="1"/>
  <c r="Z2401" i="2"/>
  <c r="AA2401" i="2" s="1"/>
  <c r="AB2401" i="2"/>
  <c r="AI2396" i="2"/>
  <c r="AG2396" i="2"/>
  <c r="W2428" i="2"/>
  <c r="X2428" i="2" s="1"/>
  <c r="Y2428" i="2"/>
  <c r="L2354" i="2"/>
  <c r="M2355" i="2"/>
  <c r="U2358" i="2"/>
  <c r="T2358" i="2"/>
  <c r="N2357" i="2"/>
  <c r="U2357" i="2" s="1"/>
  <c r="AD2370" i="2" l="1"/>
  <c r="AE2370" i="2" s="1"/>
  <c r="AD2369" i="2" s="1"/>
  <c r="Z2400" i="2"/>
  <c r="AA2400" i="2" s="1"/>
  <c r="AB2400" i="2"/>
  <c r="AF2369" i="2"/>
  <c r="AH2396" i="2"/>
  <c r="W2427" i="2"/>
  <c r="X2427" i="2" s="1"/>
  <c r="Y2427" i="2"/>
  <c r="L2353" i="2"/>
  <c r="M2354" i="2"/>
  <c r="T2357" i="2"/>
  <c r="N2356" i="2"/>
  <c r="T2356" i="2" s="1"/>
  <c r="AB2399" i="2" l="1"/>
  <c r="Z2399" i="2"/>
  <c r="AE2369" i="2"/>
  <c r="W2426" i="2"/>
  <c r="X2426" i="2" s="1"/>
  <c r="Y2426" i="2"/>
  <c r="AI2395" i="2"/>
  <c r="AG2395" i="2"/>
  <c r="L2352" i="2"/>
  <c r="M2353" i="2"/>
  <c r="U2356" i="2"/>
  <c r="N2355" i="2"/>
  <c r="AA2399" i="2" l="1"/>
  <c r="AF2368" i="2"/>
  <c r="AD2368" i="2"/>
  <c r="AE2368" i="2" s="1"/>
  <c r="Y2425" i="2"/>
  <c r="W2425" i="2"/>
  <c r="X2425" i="2" s="1"/>
  <c r="AH2395" i="2"/>
  <c r="L2351" i="2"/>
  <c r="M2352" i="2"/>
  <c r="T2355" i="2"/>
  <c r="U2355" i="2"/>
  <c r="N2354" i="2"/>
  <c r="T2354" i="2" s="1"/>
  <c r="AB2398" i="2" l="1"/>
  <c r="Z2398" i="2"/>
  <c r="AA2398" i="2" s="1"/>
  <c r="AD2367" i="2"/>
  <c r="AE2367" i="2" s="1"/>
  <c r="AF2367" i="2"/>
  <c r="Y2424" i="2"/>
  <c r="W2424" i="2"/>
  <c r="X2424" i="2" s="1"/>
  <c r="AG2394" i="2"/>
  <c r="AI2394" i="2"/>
  <c r="L2350" i="2"/>
  <c r="M2351" i="2"/>
  <c r="U2354" i="2"/>
  <c r="N2353" i="2"/>
  <c r="AB2397" i="2" l="1"/>
  <c r="Z2397" i="2"/>
  <c r="AA2397" i="2" s="1"/>
  <c r="AH2394" i="2"/>
  <c r="AI2393" i="2" s="1"/>
  <c r="AD2366" i="2"/>
  <c r="AE2366" i="2" s="1"/>
  <c r="AF2366" i="2"/>
  <c r="W2423" i="2"/>
  <c r="X2423" i="2" s="1"/>
  <c r="Y2423" i="2"/>
  <c r="L2349" i="2"/>
  <c r="M2350" i="2"/>
  <c r="U2353" i="2"/>
  <c r="T2353" i="2"/>
  <c r="N2352" i="2"/>
  <c r="AG2393" i="2" l="1"/>
  <c r="AH2393" i="2" s="1"/>
  <c r="Z2396" i="2"/>
  <c r="AA2396" i="2" s="1"/>
  <c r="AB2396" i="2"/>
  <c r="AD2365" i="2"/>
  <c r="AF2365" i="2"/>
  <c r="Y2422" i="2"/>
  <c r="W2422" i="2"/>
  <c r="L2348" i="2"/>
  <c r="M2349" i="2"/>
  <c r="U2352" i="2"/>
  <c r="T2352" i="2"/>
  <c r="N2351" i="2"/>
  <c r="U2351" i="2" s="1"/>
  <c r="AG2392" i="2" l="1"/>
  <c r="AI2392" i="2"/>
  <c r="AH2392" i="2" s="1"/>
  <c r="AE2365" i="2"/>
  <c r="AF2364" i="2" s="1"/>
  <c r="Z2395" i="2"/>
  <c r="AA2395" i="2" s="1"/>
  <c r="AB2395" i="2"/>
  <c r="X2422" i="2"/>
  <c r="L2347" i="2"/>
  <c r="M2348" i="2"/>
  <c r="T2351" i="2"/>
  <c r="N2350" i="2"/>
  <c r="AD2364" i="2" l="1"/>
  <c r="AE2364" i="2"/>
  <c r="AF2363" i="2" s="1"/>
  <c r="Z2394" i="2"/>
  <c r="AB2394" i="2"/>
  <c r="AI2391" i="2"/>
  <c r="AG2391" i="2"/>
  <c r="W2421" i="2"/>
  <c r="Y2421" i="2"/>
  <c r="L2346" i="2"/>
  <c r="M2347" i="2"/>
  <c r="U2350" i="2"/>
  <c r="T2350" i="2"/>
  <c r="N2349" i="2"/>
  <c r="U2349" i="2" s="1"/>
  <c r="AD2363" i="2" l="1"/>
  <c r="AA2394" i="2"/>
  <c r="Z2393" i="2" s="1"/>
  <c r="AE2363" i="2"/>
  <c r="AD2362" i="2" s="1"/>
  <c r="X2421" i="2"/>
  <c r="Y2420" i="2" s="1"/>
  <c r="AH2391" i="2"/>
  <c r="L2345" i="2"/>
  <c r="M2346" i="2"/>
  <c r="T2349" i="2"/>
  <c r="N2348" i="2"/>
  <c r="AF2362" i="2" l="1"/>
  <c r="AE2362" i="2" s="1"/>
  <c r="AB2393" i="2"/>
  <c r="AA2393" i="2" s="1"/>
  <c r="AB2392" i="2" s="1"/>
  <c r="W2420" i="2"/>
  <c r="X2420" i="2" s="1"/>
  <c r="Y2419" i="2" s="1"/>
  <c r="AI2390" i="2"/>
  <c r="AG2390" i="2"/>
  <c r="L2344" i="2"/>
  <c r="M2345" i="2"/>
  <c r="U2348" i="2"/>
  <c r="T2348" i="2"/>
  <c r="N2347" i="2"/>
  <c r="W2419" i="2" l="1"/>
  <c r="X2419" i="2" s="1"/>
  <c r="Y2418" i="2" s="1"/>
  <c r="Z2392" i="2"/>
  <c r="AA2392" i="2" s="1"/>
  <c r="AB2391" i="2" s="1"/>
  <c r="AD2361" i="2"/>
  <c r="AF2361" i="2"/>
  <c r="AE2361" i="2" s="1"/>
  <c r="AH2390" i="2"/>
  <c r="L2343" i="2"/>
  <c r="M2344" i="2"/>
  <c r="T2347" i="2"/>
  <c r="U2347" i="2"/>
  <c r="N2346" i="2"/>
  <c r="T2346" i="2" s="1"/>
  <c r="W2418" i="2" l="1"/>
  <c r="Z2391" i="2"/>
  <c r="AA2391" i="2" s="1"/>
  <c r="AB2390" i="2" s="1"/>
  <c r="X2418" i="2"/>
  <c r="W2417" i="2" s="1"/>
  <c r="AD2360" i="2"/>
  <c r="AF2360" i="2"/>
  <c r="AE2360" i="2" s="1"/>
  <c r="AG2389" i="2"/>
  <c r="AI2389" i="2"/>
  <c r="AH2389" i="2" s="1"/>
  <c r="L2342" i="2"/>
  <c r="M2343" i="2"/>
  <c r="U2346" i="2"/>
  <c r="N2345" i="2"/>
  <c r="Z2390" i="2" l="1"/>
  <c r="AA2390" i="2" s="1"/>
  <c r="Z2389" i="2" s="1"/>
  <c r="Y2417" i="2"/>
  <c r="X2417" i="2" s="1"/>
  <c r="W2416" i="2" s="1"/>
  <c r="AF2359" i="2"/>
  <c r="AD2359" i="2"/>
  <c r="AG2388" i="2"/>
  <c r="AI2388" i="2"/>
  <c r="AH2388" i="2" s="1"/>
  <c r="L2341" i="2"/>
  <c r="M2342" i="2"/>
  <c r="T2345" i="2"/>
  <c r="U2345" i="2"/>
  <c r="N2344" i="2"/>
  <c r="U2344" i="2" s="1"/>
  <c r="AA2389" i="2" l="1"/>
  <c r="AB2388" i="2" s="1"/>
  <c r="AB2389" i="2"/>
  <c r="Y2416" i="2"/>
  <c r="X2416" i="2" s="1"/>
  <c r="AE2359" i="2"/>
  <c r="AD2358" i="2" s="1"/>
  <c r="AG2387" i="2"/>
  <c r="AI2387" i="2"/>
  <c r="AH2387" i="2" s="1"/>
  <c r="L2340" i="2"/>
  <c r="M2341" i="2"/>
  <c r="T2344" i="2"/>
  <c r="N2343" i="2"/>
  <c r="AF2358" i="2" l="1"/>
  <c r="AE2358" i="2" s="1"/>
  <c r="AD2357" i="2" s="1"/>
  <c r="Z2388" i="2"/>
  <c r="AA2388" i="2" s="1"/>
  <c r="AB2387" i="2" s="1"/>
  <c r="AG2386" i="2"/>
  <c r="AI2386" i="2"/>
  <c r="AH2386" i="2" s="1"/>
  <c r="Y2415" i="2"/>
  <c r="W2415" i="2"/>
  <c r="L2339" i="2"/>
  <c r="M2340" i="2"/>
  <c r="T2343" i="2"/>
  <c r="U2343" i="2"/>
  <c r="N2342" i="2"/>
  <c r="Z2387" i="2" l="1"/>
  <c r="AA2387" i="2" s="1"/>
  <c r="AB2386" i="2" s="1"/>
  <c r="AF2357" i="2"/>
  <c r="AE2357" i="2" s="1"/>
  <c r="AD2356" i="2" s="1"/>
  <c r="X2415" i="2"/>
  <c r="W2414" i="2" s="1"/>
  <c r="AG2385" i="2"/>
  <c r="AI2385" i="2"/>
  <c r="AH2385" i="2" s="1"/>
  <c r="L2338" i="2"/>
  <c r="M2339" i="2"/>
  <c r="T2342" i="2"/>
  <c r="U2342" i="2"/>
  <c r="N2341" i="2"/>
  <c r="U2341" i="2" s="1"/>
  <c r="AF2356" i="2" l="1"/>
  <c r="AE2356" i="2" s="1"/>
  <c r="Z2386" i="2"/>
  <c r="AA2386" i="2" s="1"/>
  <c r="Z2385" i="2" s="1"/>
  <c r="AA2385" i="2" s="1"/>
  <c r="Y2414" i="2"/>
  <c r="X2414" i="2" s="1"/>
  <c r="W2413" i="2" s="1"/>
  <c r="AF2355" i="2"/>
  <c r="AD2355" i="2"/>
  <c r="AI2384" i="2"/>
  <c r="AG2384" i="2"/>
  <c r="L2337" i="2"/>
  <c r="M2338" i="2"/>
  <c r="T2341" i="2"/>
  <c r="N2340" i="2"/>
  <c r="AB2385" i="2" l="1"/>
  <c r="AH2384" i="2"/>
  <c r="AI2383" i="2" s="1"/>
  <c r="Y2413" i="2"/>
  <c r="X2413" i="2" s="1"/>
  <c r="AE2355" i="2"/>
  <c r="AB2384" i="2"/>
  <c r="Z2384" i="2"/>
  <c r="L2336" i="2"/>
  <c r="M2337" i="2"/>
  <c r="T2340" i="2"/>
  <c r="U2340" i="2"/>
  <c r="N2339" i="2"/>
  <c r="T2339" i="2" s="1"/>
  <c r="AG2383" i="2" l="1"/>
  <c r="AA2384" i="2"/>
  <c r="AB2383" i="2" s="1"/>
  <c r="Y2412" i="2"/>
  <c r="W2412" i="2"/>
  <c r="AF2354" i="2"/>
  <c r="AD2354" i="2"/>
  <c r="AH2383" i="2"/>
  <c r="AI2382" i="2" s="1"/>
  <c r="Z2383" i="2"/>
  <c r="L2335" i="2"/>
  <c r="M2336" i="2"/>
  <c r="U2339" i="2"/>
  <c r="N2338" i="2"/>
  <c r="T2338" i="2" s="1"/>
  <c r="AA2383" i="2" l="1"/>
  <c r="X2412" i="2"/>
  <c r="AG2382" i="2"/>
  <c r="AH2382" i="2" s="1"/>
  <c r="AG2381" i="2" s="1"/>
  <c r="AE2354" i="2"/>
  <c r="Z2382" i="2"/>
  <c r="AB2382" i="2"/>
  <c r="L2334" i="2"/>
  <c r="M2335" i="2"/>
  <c r="U2338" i="2"/>
  <c r="N2337" i="2"/>
  <c r="T2337" i="2" s="1"/>
  <c r="AI2381" i="2" l="1"/>
  <c r="AH2381" i="2" s="1"/>
  <c r="AA2382" i="2"/>
  <c r="Z2381" i="2" s="1"/>
  <c r="Y2411" i="2"/>
  <c r="X2411" i="2" s="1"/>
  <c r="W2410" i="2" s="1"/>
  <c r="W2411" i="2"/>
  <c r="AD2353" i="2"/>
  <c r="AF2353" i="2"/>
  <c r="L2333" i="2"/>
  <c r="M2334" i="2"/>
  <c r="U2337" i="2"/>
  <c r="N2336" i="2"/>
  <c r="AI2380" i="2" l="1"/>
  <c r="AG2380" i="2"/>
  <c r="AH2380" i="2" s="1"/>
  <c r="AG2379" i="2" s="1"/>
  <c r="Y2410" i="2"/>
  <c r="X2410" i="2" s="1"/>
  <c r="W2409" i="2" s="1"/>
  <c r="AB2381" i="2"/>
  <c r="AA2381" i="2" s="1"/>
  <c r="AB2380" i="2" s="1"/>
  <c r="AE2353" i="2"/>
  <c r="L2332" i="2"/>
  <c r="M2333" i="2"/>
  <c r="T2336" i="2"/>
  <c r="U2336" i="2"/>
  <c r="N2335" i="2"/>
  <c r="T2335" i="2" s="1"/>
  <c r="Y2409" i="2" l="1"/>
  <c r="X2409" i="2" s="1"/>
  <c r="Y2408" i="2" s="1"/>
  <c r="X2408" i="2" s="1"/>
  <c r="Y2407" i="2" s="1"/>
  <c r="X2407" i="2" s="1"/>
  <c r="AI2379" i="2"/>
  <c r="AH2379" i="2" s="1"/>
  <c r="Z2380" i="2"/>
  <c r="AA2380" i="2" s="1"/>
  <c r="AF2352" i="2"/>
  <c r="AD2352" i="2"/>
  <c r="L2331" i="2"/>
  <c r="M2332" i="2"/>
  <c r="U2335" i="2"/>
  <c r="N2334" i="2"/>
  <c r="U2334" i="2" s="1"/>
  <c r="W2407" i="2" l="1"/>
  <c r="W2408" i="2"/>
  <c r="AI2378" i="2"/>
  <c r="AG2378" i="2"/>
  <c r="AE2352" i="2"/>
  <c r="AD2351" i="2" s="1"/>
  <c r="AB2379" i="2"/>
  <c r="Z2379" i="2"/>
  <c r="Y2406" i="2"/>
  <c r="X2406" i="2" s="1"/>
  <c r="W2406" i="2"/>
  <c r="L2330" i="2"/>
  <c r="M2331" i="2"/>
  <c r="T2334" i="2"/>
  <c r="N2333" i="2"/>
  <c r="U2333" i="2" s="1"/>
  <c r="AF2351" i="2" l="1"/>
  <c r="AH2378" i="2"/>
  <c r="AI2377" i="2" s="1"/>
  <c r="AE2351" i="2"/>
  <c r="AD2350" i="2" s="1"/>
  <c r="AA2379" i="2"/>
  <c r="W2405" i="2"/>
  <c r="Y2405" i="2"/>
  <c r="X2405" i="2" s="1"/>
  <c r="L2329" i="2"/>
  <c r="M2330" i="2"/>
  <c r="T2333" i="2"/>
  <c r="N2332" i="2"/>
  <c r="AG2377" i="2" l="1"/>
  <c r="AH2377" i="2" s="1"/>
  <c r="AG2376" i="2" s="1"/>
  <c r="AH2376" i="2" s="1"/>
  <c r="AI2375" i="2" s="1"/>
  <c r="AF2350" i="2"/>
  <c r="AE2350" i="2" s="1"/>
  <c r="AD2349" i="2" s="1"/>
  <c r="AB2378" i="2"/>
  <c r="Z2378" i="2"/>
  <c r="W2404" i="2"/>
  <c r="Y2404" i="2"/>
  <c r="X2404" i="2" s="1"/>
  <c r="L2328" i="2"/>
  <c r="M2329" i="2"/>
  <c r="U2332" i="2"/>
  <c r="T2332" i="2"/>
  <c r="N2331" i="2"/>
  <c r="AF2349" i="2" l="1"/>
  <c r="AG2375" i="2"/>
  <c r="AH2375" i="2" s="1"/>
  <c r="AG2374" i="2" s="1"/>
  <c r="AI2376" i="2"/>
  <c r="AE2349" i="2"/>
  <c r="AD2348" i="2" s="1"/>
  <c r="AA2378" i="2"/>
  <c r="W2403" i="2"/>
  <c r="Y2403" i="2"/>
  <c r="X2403" i="2" s="1"/>
  <c r="L2327" i="2"/>
  <c r="M2328" i="2"/>
  <c r="T2331" i="2"/>
  <c r="U2331" i="2"/>
  <c r="N2330" i="2"/>
  <c r="U2330" i="2" s="1"/>
  <c r="AF2348" i="2" l="1"/>
  <c r="AI2374" i="2"/>
  <c r="AH2374" i="2" s="1"/>
  <c r="AI2373" i="2" s="1"/>
  <c r="AH2373" i="2" s="1"/>
  <c r="AE2348" i="2"/>
  <c r="AF2347" i="2" s="1"/>
  <c r="AB2377" i="2"/>
  <c r="AA2377" i="2" s="1"/>
  <c r="Z2377" i="2"/>
  <c r="Y2402" i="2"/>
  <c r="X2402" i="2" s="1"/>
  <c r="W2402" i="2"/>
  <c r="L2326" i="2"/>
  <c r="M2327" i="2"/>
  <c r="T2330" i="2"/>
  <c r="N2329" i="2"/>
  <c r="U2329" i="2" s="1"/>
  <c r="AD2347" i="2" l="1"/>
  <c r="AE2347" i="2" s="1"/>
  <c r="AG2373" i="2"/>
  <c r="AB2376" i="2"/>
  <c r="AA2376" i="2" s="1"/>
  <c r="Z2376" i="2"/>
  <c r="AF2346" i="2"/>
  <c r="AD2346" i="2"/>
  <c r="AE2346" i="2" s="1"/>
  <c r="AI2372" i="2"/>
  <c r="AG2372" i="2"/>
  <c r="W2401" i="2"/>
  <c r="Y2401" i="2"/>
  <c r="X2401" i="2" s="1"/>
  <c r="L2325" i="2"/>
  <c r="M2326" i="2"/>
  <c r="T2329" i="2"/>
  <c r="N2328" i="2"/>
  <c r="Z2375" i="2" l="1"/>
  <c r="AB2375" i="2"/>
  <c r="AH2372" i="2"/>
  <c r="AI2371" i="2" s="1"/>
  <c r="AD2345" i="2"/>
  <c r="AF2345" i="2"/>
  <c r="W2400" i="2"/>
  <c r="Y2400" i="2"/>
  <c r="X2400" i="2" s="1"/>
  <c r="L2324" i="2"/>
  <c r="M2325" i="2"/>
  <c r="U2328" i="2"/>
  <c r="T2328" i="2"/>
  <c r="N2327" i="2"/>
  <c r="AA2375" i="2" l="1"/>
  <c r="Z2374" i="2" s="1"/>
  <c r="AA2374" i="2" s="1"/>
  <c r="AG2371" i="2"/>
  <c r="AE2345" i="2"/>
  <c r="AD2344" i="2" s="1"/>
  <c r="AH2371" i="2"/>
  <c r="AI2370" i="2" s="1"/>
  <c r="AH2370" i="2" s="1"/>
  <c r="Y2399" i="2"/>
  <c r="X2399" i="2" s="1"/>
  <c r="W2399" i="2"/>
  <c r="L2323" i="2"/>
  <c r="M2324" i="2"/>
  <c r="T2327" i="2"/>
  <c r="U2327" i="2"/>
  <c r="N2326" i="2"/>
  <c r="AB2374" i="2" l="1"/>
  <c r="AF2344" i="2"/>
  <c r="Z2373" i="2"/>
  <c r="AA2373" i="2" s="1"/>
  <c r="AB2373" i="2"/>
  <c r="AG2370" i="2"/>
  <c r="AE2344" i="2"/>
  <c r="AG2369" i="2"/>
  <c r="AI2369" i="2"/>
  <c r="AH2369" i="2" s="1"/>
  <c r="Y2398" i="2"/>
  <c r="X2398" i="2" s="1"/>
  <c r="W2398" i="2"/>
  <c r="L2322" i="2"/>
  <c r="M2323" i="2"/>
  <c r="T2326" i="2"/>
  <c r="U2326" i="2"/>
  <c r="N2325" i="2"/>
  <c r="Z2372" i="2" l="1"/>
  <c r="AA2372" i="2" s="1"/>
  <c r="AB2372" i="2"/>
  <c r="AD2343" i="2"/>
  <c r="AF2343" i="2"/>
  <c r="Y2397" i="2"/>
  <c r="X2397" i="2" s="1"/>
  <c r="W2397" i="2"/>
  <c r="AG2368" i="2"/>
  <c r="AI2368" i="2"/>
  <c r="AH2368" i="2" s="1"/>
  <c r="L2321" i="2"/>
  <c r="M2322" i="2"/>
  <c r="U2325" i="2"/>
  <c r="T2325" i="2"/>
  <c r="N2324" i="2"/>
  <c r="AE2343" i="2" l="1"/>
  <c r="AD2342" i="2" s="1"/>
  <c r="AB2371" i="2"/>
  <c r="Z2371" i="2"/>
  <c r="AA2371" i="2" s="1"/>
  <c r="AI2367" i="2"/>
  <c r="AH2367" i="2" s="1"/>
  <c r="AG2367" i="2"/>
  <c r="W2396" i="2"/>
  <c r="Y2396" i="2"/>
  <c r="X2396" i="2" s="1"/>
  <c r="L2320" i="2"/>
  <c r="M2321" i="2"/>
  <c r="U2324" i="2"/>
  <c r="T2324" i="2"/>
  <c r="N2323" i="2"/>
  <c r="T2323" i="2" s="1"/>
  <c r="AF2342" i="2" l="1"/>
  <c r="AE2342" i="2"/>
  <c r="AF2341" i="2" s="1"/>
  <c r="Z2370" i="2"/>
  <c r="AA2370" i="2" s="1"/>
  <c r="AB2370" i="2"/>
  <c r="Y2395" i="2"/>
  <c r="W2395" i="2"/>
  <c r="AI2366" i="2"/>
  <c r="AH2366" i="2" s="1"/>
  <c r="AG2366" i="2"/>
  <c r="L2319" i="2"/>
  <c r="M2320" i="2"/>
  <c r="U2323" i="2"/>
  <c r="N2322" i="2"/>
  <c r="T2322" i="2" s="1"/>
  <c r="AD2341" i="2" l="1"/>
  <c r="AE2341" i="2" s="1"/>
  <c r="Z2369" i="2"/>
  <c r="AA2369" i="2" s="1"/>
  <c r="AB2369" i="2"/>
  <c r="X2395" i="2"/>
  <c r="AG2365" i="2"/>
  <c r="AI2365" i="2"/>
  <c r="L2318" i="2"/>
  <c r="M2319" i="2"/>
  <c r="U2322" i="2"/>
  <c r="N2321" i="2"/>
  <c r="T2321" i="2" s="1"/>
  <c r="AD2340" i="2" l="1"/>
  <c r="AF2340" i="2"/>
  <c r="Z2368" i="2"/>
  <c r="AA2368" i="2" s="1"/>
  <c r="AB2368" i="2"/>
  <c r="AE2340" i="2"/>
  <c r="AF2339" i="2" s="1"/>
  <c r="AH2365" i="2"/>
  <c r="W2394" i="2"/>
  <c r="Y2394" i="2"/>
  <c r="L2317" i="2"/>
  <c r="M2318" i="2"/>
  <c r="U2321" i="2"/>
  <c r="N2320" i="2"/>
  <c r="AD2339" i="2" l="1"/>
  <c r="AE2339" i="2" s="1"/>
  <c r="AD2338" i="2" s="1"/>
  <c r="Z2367" i="2"/>
  <c r="AA2367" i="2" s="1"/>
  <c r="AB2367" i="2"/>
  <c r="X2394" i="2"/>
  <c r="W2393" i="2" s="1"/>
  <c r="AG2364" i="2"/>
  <c r="AI2364" i="2"/>
  <c r="L2316" i="2"/>
  <c r="M2317" i="2"/>
  <c r="U2320" i="2"/>
  <c r="T2320" i="2"/>
  <c r="N2319" i="2"/>
  <c r="AF2338" i="2" l="1"/>
  <c r="Y2393" i="2"/>
  <c r="AB2366" i="2"/>
  <c r="Z2366" i="2"/>
  <c r="AA2366" i="2" s="1"/>
  <c r="X2393" i="2"/>
  <c r="W2392" i="2" s="1"/>
  <c r="AE2338" i="2"/>
  <c r="AH2364" i="2"/>
  <c r="AG2363" i="2" s="1"/>
  <c r="L2315" i="2"/>
  <c r="M2316" i="2"/>
  <c r="T2319" i="2"/>
  <c r="U2319" i="2"/>
  <c r="N2318" i="2"/>
  <c r="U2318" i="2" s="1"/>
  <c r="AB2365" i="2" l="1"/>
  <c r="Z2365" i="2"/>
  <c r="Y2392" i="2"/>
  <c r="X2392" i="2" s="1"/>
  <c r="W2391" i="2" s="1"/>
  <c r="AI2363" i="2"/>
  <c r="AD2337" i="2"/>
  <c r="AF2337" i="2"/>
  <c r="AH2363" i="2"/>
  <c r="L2314" i="2"/>
  <c r="M2315" i="2"/>
  <c r="T2318" i="2"/>
  <c r="N2317" i="2"/>
  <c r="AA2365" i="2" l="1"/>
  <c r="Z2364" i="2" s="1"/>
  <c r="AE2337" i="2"/>
  <c r="AF2336" i="2" s="1"/>
  <c r="AB2364" i="2"/>
  <c r="AA2364" i="2" s="1"/>
  <c r="Y2391" i="2"/>
  <c r="X2391" i="2" s="1"/>
  <c r="W2390" i="2" s="1"/>
  <c r="AG2362" i="2"/>
  <c r="AI2362" i="2"/>
  <c r="L2313" i="2"/>
  <c r="M2314" i="2"/>
  <c r="U2317" i="2"/>
  <c r="T2317" i="2"/>
  <c r="N2316" i="2"/>
  <c r="T2316" i="2" s="1"/>
  <c r="Y2390" i="2" l="1"/>
  <c r="X2390" i="2" s="1"/>
  <c r="AD2336" i="2"/>
  <c r="AE2336" i="2" s="1"/>
  <c r="AF2335" i="2" s="1"/>
  <c r="Z2363" i="2"/>
  <c r="AB2363" i="2"/>
  <c r="AA2363" i="2" s="1"/>
  <c r="AH2362" i="2"/>
  <c r="Y2389" i="2"/>
  <c r="W2389" i="2"/>
  <c r="L2312" i="2"/>
  <c r="M2313" i="2"/>
  <c r="U2316" i="2"/>
  <c r="N2315" i="2"/>
  <c r="T2315" i="2" s="1"/>
  <c r="AD2335" i="2" l="1"/>
  <c r="AB2362" i="2"/>
  <c r="AA2362" i="2" s="1"/>
  <c r="AB2361" i="2" s="1"/>
  <c r="Z2362" i="2"/>
  <c r="AE2335" i="2"/>
  <c r="AD2334" i="2" s="1"/>
  <c r="AE2334" i="2" s="1"/>
  <c r="AI2361" i="2"/>
  <c r="AG2361" i="2"/>
  <c r="X2389" i="2"/>
  <c r="L2311" i="2"/>
  <c r="M2312" i="2"/>
  <c r="U2315" i="2"/>
  <c r="N2314" i="2"/>
  <c r="T2314" i="2" s="1"/>
  <c r="Z2361" i="2" l="1"/>
  <c r="AF2334" i="2"/>
  <c r="AH2361" i="2"/>
  <c r="AI2360" i="2" s="1"/>
  <c r="AA2361" i="2"/>
  <c r="Z2360" i="2" s="1"/>
  <c r="AD2333" i="2"/>
  <c r="AF2333" i="2"/>
  <c r="Y2388" i="2"/>
  <c r="W2388" i="2"/>
  <c r="L2310" i="2"/>
  <c r="M2311" i="2"/>
  <c r="U2314" i="2"/>
  <c r="N2313" i="2"/>
  <c r="AB2360" i="2" l="1"/>
  <c r="AA2360" i="2" s="1"/>
  <c r="AG2360" i="2"/>
  <c r="AH2360" i="2" s="1"/>
  <c r="AG2359" i="2" s="1"/>
  <c r="AE2333" i="2"/>
  <c r="X2388" i="2"/>
  <c r="L2309" i="2"/>
  <c r="M2310" i="2"/>
  <c r="T2313" i="2"/>
  <c r="U2313" i="2"/>
  <c r="N2312" i="2"/>
  <c r="AI2359" i="2" l="1"/>
  <c r="AH2359" i="2"/>
  <c r="AI2358" i="2" s="1"/>
  <c r="AD2332" i="2"/>
  <c r="AE2332" i="2" s="1"/>
  <c r="AF2332" i="2"/>
  <c r="Z2359" i="2"/>
  <c r="AB2359" i="2"/>
  <c r="Y2387" i="2"/>
  <c r="W2387" i="2"/>
  <c r="L2308" i="2"/>
  <c r="M2309" i="2"/>
  <c r="U2312" i="2"/>
  <c r="T2312" i="2"/>
  <c r="N2311" i="2"/>
  <c r="T2311" i="2" s="1"/>
  <c r="AG2358" i="2" l="1"/>
  <c r="AH2358" i="2" s="1"/>
  <c r="AA2359" i="2"/>
  <c r="Z2358" i="2" s="1"/>
  <c r="AF2331" i="2"/>
  <c r="AD2331" i="2"/>
  <c r="AE2331" i="2" s="1"/>
  <c r="X2387" i="2"/>
  <c r="L2307" i="2"/>
  <c r="M2308" i="2"/>
  <c r="U2311" i="2"/>
  <c r="N2310" i="2"/>
  <c r="T2310" i="2" s="1"/>
  <c r="AB2358" i="2" l="1"/>
  <c r="AG2357" i="2"/>
  <c r="AH2357" i="2" s="1"/>
  <c r="AI2356" i="2" s="1"/>
  <c r="AI2357" i="2"/>
  <c r="AA2358" i="2"/>
  <c r="AB2357" i="2" s="1"/>
  <c r="AF2330" i="2"/>
  <c r="AD2330" i="2"/>
  <c r="AE2330" i="2" s="1"/>
  <c r="Y2386" i="2"/>
  <c r="W2386" i="2"/>
  <c r="L2306" i="2"/>
  <c r="M2307" i="2"/>
  <c r="U2310" i="2"/>
  <c r="N2309" i="2"/>
  <c r="T2309" i="2" s="1"/>
  <c r="Z2357" i="2" l="1"/>
  <c r="AA2357" i="2"/>
  <c r="AB2356" i="2" s="1"/>
  <c r="AG2356" i="2"/>
  <c r="AH2356" i="2" s="1"/>
  <c r="AI2355" i="2" s="1"/>
  <c r="AF2329" i="2"/>
  <c r="AD2329" i="2"/>
  <c r="X2386" i="2"/>
  <c r="L2305" i="2"/>
  <c r="M2306" i="2"/>
  <c r="U2309" i="2"/>
  <c r="N2308" i="2"/>
  <c r="AE2329" i="2" l="1"/>
  <c r="Z2356" i="2"/>
  <c r="AA2356" i="2"/>
  <c r="Z2355" i="2" s="1"/>
  <c r="AD2328" i="2"/>
  <c r="AF2328" i="2"/>
  <c r="AG2355" i="2"/>
  <c r="AH2355" i="2" s="1"/>
  <c r="AG2354" i="2" s="1"/>
  <c r="Y2385" i="2"/>
  <c r="W2385" i="2"/>
  <c r="L2304" i="2"/>
  <c r="M2305" i="2"/>
  <c r="T2308" i="2"/>
  <c r="U2308" i="2"/>
  <c r="N2307" i="2"/>
  <c r="AB2355" i="2" l="1"/>
  <c r="AE2328" i="2"/>
  <c r="AF2327" i="2" s="1"/>
  <c r="AI2354" i="2"/>
  <c r="AH2354" i="2" s="1"/>
  <c r="AA2355" i="2"/>
  <c r="AB2354" i="2" s="1"/>
  <c r="X2385" i="2"/>
  <c r="L2303" i="2"/>
  <c r="M2304" i="2"/>
  <c r="T2307" i="2"/>
  <c r="U2307" i="2"/>
  <c r="N2306" i="2"/>
  <c r="U2306" i="2" s="1"/>
  <c r="AD2327" i="2" l="1"/>
  <c r="AE2327" i="2" s="1"/>
  <c r="Z2354" i="2"/>
  <c r="AA2354" i="2" s="1"/>
  <c r="Z2353" i="2" s="1"/>
  <c r="AG2353" i="2"/>
  <c r="AI2353" i="2"/>
  <c r="AF2326" i="2"/>
  <c r="AD2326" i="2"/>
  <c r="W2384" i="2"/>
  <c r="Y2384" i="2"/>
  <c r="L2302" i="2"/>
  <c r="M2303" i="2"/>
  <c r="T2306" i="2"/>
  <c r="N2305" i="2"/>
  <c r="AB2353" i="2" l="1"/>
  <c r="AH2353" i="2"/>
  <c r="AG2352" i="2" s="1"/>
  <c r="AE2326" i="2"/>
  <c r="AD2325" i="2" s="1"/>
  <c r="AA2353" i="2"/>
  <c r="AB2352" i="2" s="1"/>
  <c r="X2384" i="2"/>
  <c r="Y2383" i="2" s="1"/>
  <c r="L2301" i="2"/>
  <c r="M2302" i="2"/>
  <c r="U2305" i="2"/>
  <c r="T2305" i="2"/>
  <c r="N2304" i="2"/>
  <c r="AI2352" i="2" l="1"/>
  <c r="Z2352" i="2"/>
  <c r="AA2352" i="2" s="1"/>
  <c r="AF2325" i="2"/>
  <c r="AE2325" i="2" s="1"/>
  <c r="AF2324" i="2" s="1"/>
  <c r="W2383" i="2"/>
  <c r="X2383" i="2" s="1"/>
  <c r="AH2352" i="2"/>
  <c r="L2300" i="2"/>
  <c r="M2301" i="2"/>
  <c r="T2304" i="2"/>
  <c r="U2304" i="2"/>
  <c r="N2303" i="2"/>
  <c r="T2303" i="2" s="1"/>
  <c r="AD2324" i="2" l="1"/>
  <c r="AB2351" i="2"/>
  <c r="Z2351" i="2"/>
  <c r="AA2351" i="2" s="1"/>
  <c r="Z2350" i="2" s="1"/>
  <c r="AE2324" i="2"/>
  <c r="AF2323" i="2" s="1"/>
  <c r="W2382" i="2"/>
  <c r="Y2382" i="2"/>
  <c r="AG2351" i="2"/>
  <c r="AI2351" i="2"/>
  <c r="L2299" i="2"/>
  <c r="M2300" i="2"/>
  <c r="U2303" i="2"/>
  <c r="N2302" i="2"/>
  <c r="X2382" i="2" l="1"/>
  <c r="Y2381" i="2" s="1"/>
  <c r="AD2323" i="2"/>
  <c r="AE2323" i="2" s="1"/>
  <c r="AD2322" i="2" s="1"/>
  <c r="AB2350" i="2"/>
  <c r="AH2351" i="2"/>
  <c r="AI2350" i="2" s="1"/>
  <c r="AA2350" i="2"/>
  <c r="AB2349" i="2" s="1"/>
  <c r="W2381" i="2"/>
  <c r="X2381" i="2" s="1"/>
  <c r="W2380" i="2" s="1"/>
  <c r="L2298" i="2"/>
  <c r="M2299" i="2"/>
  <c r="U2302" i="2"/>
  <c r="T2302" i="2"/>
  <c r="N2301" i="2"/>
  <c r="U2301" i="2" s="1"/>
  <c r="AF2322" i="2" l="1"/>
  <c r="AG2350" i="2"/>
  <c r="AH2350" i="2"/>
  <c r="AI2349" i="2" s="1"/>
  <c r="Y2380" i="2"/>
  <c r="X2380" i="2" s="1"/>
  <c r="W2379" i="2" s="1"/>
  <c r="Z2349" i="2"/>
  <c r="AA2349" i="2" s="1"/>
  <c r="Z2348" i="2" s="1"/>
  <c r="AE2322" i="2"/>
  <c r="AF2321" i="2" s="1"/>
  <c r="L2297" i="2"/>
  <c r="M2298" i="2"/>
  <c r="T2301" i="2"/>
  <c r="N2300" i="2"/>
  <c r="AG2349" i="2" l="1"/>
  <c r="AD2321" i="2"/>
  <c r="Y2379" i="2"/>
  <c r="X2379" i="2" s="1"/>
  <c r="AB2348" i="2"/>
  <c r="AE2321" i="2"/>
  <c r="AH2349" i="2"/>
  <c r="AG2348" i="2" s="1"/>
  <c r="AA2348" i="2"/>
  <c r="L2296" i="2"/>
  <c r="M2297" i="2"/>
  <c r="U2300" i="2"/>
  <c r="T2300" i="2"/>
  <c r="N2299" i="2"/>
  <c r="AI2348" i="2" l="1"/>
  <c r="W2378" i="2"/>
  <c r="Y2378" i="2"/>
  <c r="AD2320" i="2"/>
  <c r="AF2320" i="2"/>
  <c r="AH2348" i="2"/>
  <c r="Z2347" i="2"/>
  <c r="AB2347" i="2"/>
  <c r="L2295" i="2"/>
  <c r="M2296" i="2"/>
  <c r="T2299" i="2"/>
  <c r="U2299" i="2"/>
  <c r="N2298" i="2"/>
  <c r="X2378" i="2" l="1"/>
  <c r="Y2377" i="2" s="1"/>
  <c r="AE2320" i="2"/>
  <c r="AF2319" i="2" s="1"/>
  <c r="AA2347" i="2"/>
  <c r="AG2347" i="2"/>
  <c r="AI2347" i="2"/>
  <c r="AH2347" i="2" s="1"/>
  <c r="L2294" i="2"/>
  <c r="M2295" i="2"/>
  <c r="T2298" i="2"/>
  <c r="U2298" i="2"/>
  <c r="N2297" i="2"/>
  <c r="U2297" i="2" s="1"/>
  <c r="W2377" i="2" l="1"/>
  <c r="X2377" i="2" s="1"/>
  <c r="W2376" i="2" s="1"/>
  <c r="X2376" i="2" s="1"/>
  <c r="AD2319" i="2"/>
  <c r="AE2319" i="2" s="1"/>
  <c r="AD2318" i="2" s="1"/>
  <c r="AI2346" i="2"/>
  <c r="AG2346" i="2"/>
  <c r="AB2346" i="2"/>
  <c r="Z2346" i="2"/>
  <c r="AA2346" i="2" s="1"/>
  <c r="Y2375" i="2"/>
  <c r="W2375" i="2"/>
  <c r="L2293" i="2"/>
  <c r="M2294" i="2"/>
  <c r="T2297" i="2"/>
  <c r="N2296" i="2"/>
  <c r="T2296" i="2" s="1"/>
  <c r="Y2376" i="2" l="1"/>
  <c r="AF2318" i="2"/>
  <c r="AE2318" i="2"/>
  <c r="AF2317" i="2" s="1"/>
  <c r="X2375" i="2"/>
  <c r="Y2374" i="2" s="1"/>
  <c r="Z2345" i="2"/>
  <c r="AB2345" i="2"/>
  <c r="AH2346" i="2"/>
  <c r="L2292" i="2"/>
  <c r="M2293" i="2"/>
  <c r="U2296" i="2"/>
  <c r="N2295" i="2"/>
  <c r="W2374" i="2" l="1"/>
  <c r="AD2317" i="2"/>
  <c r="AE2317" i="2" s="1"/>
  <c r="AF2316" i="2" s="1"/>
  <c r="AI2345" i="2"/>
  <c r="AG2345" i="2"/>
  <c r="AA2345" i="2"/>
  <c r="X2374" i="2"/>
  <c r="L2291" i="2"/>
  <c r="M2292" i="2"/>
  <c r="T2295" i="2"/>
  <c r="U2295" i="2"/>
  <c r="N2294" i="2"/>
  <c r="U2294" i="2" s="1"/>
  <c r="AD2316" i="2" l="1"/>
  <c r="AE2316" i="2" s="1"/>
  <c r="AD2315" i="2" s="1"/>
  <c r="AB2344" i="2"/>
  <c r="Z2344" i="2"/>
  <c r="Y2373" i="2"/>
  <c r="W2373" i="2"/>
  <c r="AH2345" i="2"/>
  <c r="L2290" i="2"/>
  <c r="M2291" i="2"/>
  <c r="T2294" i="2"/>
  <c r="N2293" i="2"/>
  <c r="U2293" i="2" s="1"/>
  <c r="AF2315" i="2" l="1"/>
  <c r="AA2344" i="2"/>
  <c r="Z2343" i="2" s="1"/>
  <c r="X2373" i="2"/>
  <c r="W2372" i="2" s="1"/>
  <c r="AE2315" i="2"/>
  <c r="AG2344" i="2"/>
  <c r="AI2344" i="2"/>
  <c r="AH2344" i="2" s="1"/>
  <c r="L2289" i="2"/>
  <c r="M2290" i="2"/>
  <c r="T2293" i="2"/>
  <c r="N2292" i="2"/>
  <c r="AB2343" i="2" l="1"/>
  <c r="Y2372" i="2"/>
  <c r="X2372" i="2" s="1"/>
  <c r="AF2314" i="2"/>
  <c r="AD2314" i="2"/>
  <c r="AA2343" i="2"/>
  <c r="Z2342" i="2" s="1"/>
  <c r="AI2343" i="2"/>
  <c r="AG2343" i="2"/>
  <c r="L2288" i="2"/>
  <c r="M2289" i="2"/>
  <c r="U2292" i="2"/>
  <c r="T2292" i="2"/>
  <c r="N2291" i="2"/>
  <c r="W2371" i="2" l="1"/>
  <c r="Y2371" i="2"/>
  <c r="X2371" i="2" s="1"/>
  <c r="W2370" i="2" s="1"/>
  <c r="AE2314" i="2"/>
  <c r="AF2313" i="2" s="1"/>
  <c r="AB2342" i="2"/>
  <c r="AH2343" i="2"/>
  <c r="AA2342" i="2"/>
  <c r="L2287" i="2"/>
  <c r="M2288" i="2"/>
  <c r="T2291" i="2"/>
  <c r="U2291" i="2"/>
  <c r="N2290" i="2"/>
  <c r="T2290" i="2" s="1"/>
  <c r="AD2313" i="2" l="1"/>
  <c r="Y2370" i="2"/>
  <c r="X2370" i="2" s="1"/>
  <c r="Y2369" i="2" s="1"/>
  <c r="AE2313" i="2"/>
  <c r="AF2312" i="2" s="1"/>
  <c r="AB2341" i="2"/>
  <c r="Z2341" i="2"/>
  <c r="AI2342" i="2"/>
  <c r="AG2342" i="2"/>
  <c r="L2286" i="2"/>
  <c r="M2287" i="2"/>
  <c r="U2290" i="2"/>
  <c r="N2289" i="2"/>
  <c r="W2369" i="2" l="1"/>
  <c r="AD2312" i="2"/>
  <c r="AE2312" i="2"/>
  <c r="AF2311" i="2" s="1"/>
  <c r="X2369" i="2"/>
  <c r="W2368" i="2" s="1"/>
  <c r="AA2341" i="2"/>
  <c r="Z2340" i="2" s="1"/>
  <c r="AH2342" i="2"/>
  <c r="L2285" i="2"/>
  <c r="M2286" i="2"/>
  <c r="U2289" i="2"/>
  <c r="T2289" i="2"/>
  <c r="N2288" i="2"/>
  <c r="AD2311" i="2" l="1"/>
  <c r="Y2368" i="2"/>
  <c r="X2368" i="2" s="1"/>
  <c r="W2367" i="2" s="1"/>
  <c r="AE2311" i="2"/>
  <c r="AF2310" i="2" s="1"/>
  <c r="AE2310" i="2" s="1"/>
  <c r="AB2340" i="2"/>
  <c r="AI2341" i="2"/>
  <c r="AG2341" i="2"/>
  <c r="AA2340" i="2"/>
  <c r="L2284" i="2"/>
  <c r="M2285" i="2"/>
  <c r="T2288" i="2"/>
  <c r="U2288" i="2"/>
  <c r="N2287" i="2"/>
  <c r="T2287" i="2" s="1"/>
  <c r="AD2310" i="2" l="1"/>
  <c r="Y2367" i="2"/>
  <c r="X2367" i="2" s="1"/>
  <c r="Y2366" i="2" s="1"/>
  <c r="X2366" i="2" s="1"/>
  <c r="AD2309" i="2"/>
  <c r="AF2309" i="2"/>
  <c r="AB2339" i="2"/>
  <c r="Z2339" i="2"/>
  <c r="W2366" i="2"/>
  <c r="AH2341" i="2"/>
  <c r="L2283" i="2"/>
  <c r="M2284" i="2"/>
  <c r="U2287" i="2"/>
  <c r="N2286" i="2"/>
  <c r="AE2309" i="2" l="1"/>
  <c r="AD2308" i="2" s="1"/>
  <c r="AA2339" i="2"/>
  <c r="Z2338" i="2" s="1"/>
  <c r="AI2340" i="2"/>
  <c r="AG2340" i="2"/>
  <c r="Y2365" i="2"/>
  <c r="W2365" i="2"/>
  <c r="L2282" i="2"/>
  <c r="M2283" i="2"/>
  <c r="U2286" i="2"/>
  <c r="T2286" i="2"/>
  <c r="N2285" i="2"/>
  <c r="U2285" i="2" s="1"/>
  <c r="AF2308" i="2" l="1"/>
  <c r="AB2338" i="2"/>
  <c r="X2365" i="2"/>
  <c r="AA2338" i="2"/>
  <c r="Z2337" i="2" s="1"/>
  <c r="AE2308" i="2"/>
  <c r="Y2364" i="2"/>
  <c r="W2364" i="2"/>
  <c r="AH2340" i="2"/>
  <c r="L2281" i="2"/>
  <c r="M2282" i="2"/>
  <c r="T2285" i="2"/>
  <c r="N2284" i="2"/>
  <c r="U2284" i="2" s="1"/>
  <c r="AB2337" i="2" l="1"/>
  <c r="AA2337" i="2" s="1"/>
  <c r="Z2336" i="2" s="1"/>
  <c r="X2364" i="2"/>
  <c r="W2363" i="2" s="1"/>
  <c r="AF2307" i="2"/>
  <c r="AD2307" i="2"/>
  <c r="AE2307" i="2" s="1"/>
  <c r="AG2339" i="2"/>
  <c r="AI2339" i="2"/>
  <c r="L2280" i="2"/>
  <c r="M2281" i="2"/>
  <c r="T2284" i="2"/>
  <c r="N2283" i="2"/>
  <c r="T2283" i="2" s="1"/>
  <c r="Y2363" i="2" l="1"/>
  <c r="AB2336" i="2"/>
  <c r="AA2336" i="2" s="1"/>
  <c r="Z2335" i="2" s="1"/>
  <c r="AH2339" i="2"/>
  <c r="AG2338" i="2" s="1"/>
  <c r="AF2306" i="2"/>
  <c r="AD2306" i="2"/>
  <c r="AE2306" i="2" s="1"/>
  <c r="X2363" i="2"/>
  <c r="Y2362" i="2" s="1"/>
  <c r="L2279" i="2"/>
  <c r="M2280" i="2"/>
  <c r="U2283" i="2"/>
  <c r="N2282" i="2"/>
  <c r="AB2335" i="2" l="1"/>
  <c r="AA2335" i="2" s="1"/>
  <c r="Z2334" i="2" s="1"/>
  <c r="AI2338" i="2"/>
  <c r="AH2338" i="2" s="1"/>
  <c r="W2362" i="2"/>
  <c r="X2362" i="2" s="1"/>
  <c r="AF2305" i="2"/>
  <c r="AD2305" i="2"/>
  <c r="L2278" i="2"/>
  <c r="M2279" i="2"/>
  <c r="U2282" i="2"/>
  <c r="T2282" i="2"/>
  <c r="N2281" i="2"/>
  <c r="AG2337" i="2" l="1"/>
  <c r="AH2337" i="2" s="1"/>
  <c r="AG2336" i="2" s="1"/>
  <c r="AI2337" i="2"/>
  <c r="AB2334" i="2"/>
  <c r="AE2305" i="2"/>
  <c r="AD2304" i="2" s="1"/>
  <c r="AA2334" i="2"/>
  <c r="Z2333" i="2" s="1"/>
  <c r="W2361" i="2"/>
  <c r="Y2361" i="2"/>
  <c r="L2277" i="2"/>
  <c r="M2278" i="2"/>
  <c r="T2281" i="2"/>
  <c r="U2281" i="2"/>
  <c r="N2280" i="2"/>
  <c r="U2280" i="2" s="1"/>
  <c r="AF2304" i="2" l="1"/>
  <c r="AI2336" i="2"/>
  <c r="AB2333" i="2"/>
  <c r="AE2304" i="2"/>
  <c r="AF2303" i="2" s="1"/>
  <c r="AA2333" i="2"/>
  <c r="Z2332" i="2" s="1"/>
  <c r="AA2332" i="2" s="1"/>
  <c r="AH2336" i="2"/>
  <c r="X2361" i="2"/>
  <c r="L2276" i="2"/>
  <c r="M2277" i="2"/>
  <c r="T2280" i="2"/>
  <c r="N2279" i="2"/>
  <c r="AD2303" i="2" l="1"/>
  <c r="AE2303" i="2" s="1"/>
  <c r="AD2302" i="2" s="1"/>
  <c r="AE2302" i="2" s="1"/>
  <c r="AB2332" i="2"/>
  <c r="AG2335" i="2"/>
  <c r="AI2335" i="2"/>
  <c r="Y2360" i="2"/>
  <c r="W2360" i="2"/>
  <c r="X2360" i="2" s="1"/>
  <c r="AB2331" i="2"/>
  <c r="Z2331" i="2"/>
  <c r="AA2331" i="2" s="1"/>
  <c r="L2275" i="2"/>
  <c r="M2276" i="2"/>
  <c r="T2279" i="2"/>
  <c r="U2279" i="2"/>
  <c r="N2278" i="2"/>
  <c r="AF2302" i="2" l="1"/>
  <c r="AD2301" i="2"/>
  <c r="AF2301" i="2"/>
  <c r="Y2359" i="2"/>
  <c r="W2359" i="2"/>
  <c r="AB2330" i="2"/>
  <c r="Z2330" i="2"/>
  <c r="AA2330" i="2" s="1"/>
  <c r="AH2335" i="2"/>
  <c r="L2274" i="2"/>
  <c r="M2275" i="2"/>
  <c r="U2278" i="2"/>
  <c r="T2278" i="2"/>
  <c r="N2277" i="2"/>
  <c r="AE2301" i="2" l="1"/>
  <c r="AF2300" i="2" s="1"/>
  <c r="X2359" i="2"/>
  <c r="AB2329" i="2"/>
  <c r="Z2329" i="2"/>
  <c r="Y2358" i="2"/>
  <c r="W2358" i="2"/>
  <c r="X2358" i="2" s="1"/>
  <c r="AG2334" i="2"/>
  <c r="AI2334" i="2"/>
  <c r="AH2334" i="2" s="1"/>
  <c r="L2273" i="2"/>
  <c r="M2274" i="2"/>
  <c r="U2277" i="2"/>
  <c r="T2277" i="2"/>
  <c r="N2276" i="2"/>
  <c r="AD2300" i="2" l="1"/>
  <c r="AE2300" i="2" s="1"/>
  <c r="AD2299" i="2" s="1"/>
  <c r="AG2333" i="2"/>
  <c r="AI2333" i="2"/>
  <c r="Y2357" i="2"/>
  <c r="W2357" i="2"/>
  <c r="X2357" i="2" s="1"/>
  <c r="AA2329" i="2"/>
  <c r="L2272" i="2"/>
  <c r="M2273" i="2"/>
  <c r="U2276" i="2"/>
  <c r="T2276" i="2"/>
  <c r="N2275" i="2"/>
  <c r="AF2299" i="2" l="1"/>
  <c r="AE2299" i="2"/>
  <c r="AH2333" i="2"/>
  <c r="AG2332" i="2" s="1"/>
  <c r="AF2298" i="2"/>
  <c r="AD2298" i="2"/>
  <c r="AE2298" i="2" s="1"/>
  <c r="W2356" i="2"/>
  <c r="Y2356" i="2"/>
  <c r="Z2328" i="2"/>
  <c r="AB2328" i="2"/>
  <c r="L2271" i="2"/>
  <c r="M2272" i="2"/>
  <c r="T2275" i="2"/>
  <c r="U2275" i="2"/>
  <c r="N2274" i="2"/>
  <c r="U2274" i="2" s="1"/>
  <c r="AI2332" i="2" l="1"/>
  <c r="AH2332" i="2" s="1"/>
  <c r="AG2331" i="2" s="1"/>
  <c r="AA2328" i="2"/>
  <c r="AF2297" i="2"/>
  <c r="AD2297" i="2"/>
  <c r="AE2297" i="2" s="1"/>
  <c r="X2356" i="2"/>
  <c r="Y2355" i="2" s="1"/>
  <c r="Z2327" i="2"/>
  <c r="AB2327" i="2"/>
  <c r="L2270" i="2"/>
  <c r="M2271" i="2"/>
  <c r="T2274" i="2"/>
  <c r="N2273" i="2"/>
  <c r="AI2331" i="2" l="1"/>
  <c r="AH2331" i="2" s="1"/>
  <c r="AI2330" i="2" s="1"/>
  <c r="AH2330" i="2" s="1"/>
  <c r="W2355" i="2"/>
  <c r="X2355" i="2" s="1"/>
  <c r="AA2327" i="2"/>
  <c r="Z2326" i="2" s="1"/>
  <c r="AF2296" i="2"/>
  <c r="AD2296" i="2"/>
  <c r="AE2296" i="2" s="1"/>
  <c r="Y2354" i="2"/>
  <c r="W2354" i="2"/>
  <c r="L2269" i="2"/>
  <c r="M2270" i="2"/>
  <c r="U2273" i="2"/>
  <c r="T2273" i="2"/>
  <c r="N2272" i="2"/>
  <c r="AG2330" i="2" l="1"/>
  <c r="X2354" i="2"/>
  <c r="AB2326" i="2"/>
  <c r="AA2326" i="2" s="1"/>
  <c r="AB2325" i="2" s="1"/>
  <c r="AF2295" i="2"/>
  <c r="AD2295" i="2"/>
  <c r="W2353" i="2"/>
  <c r="Y2353" i="2"/>
  <c r="AG2329" i="2"/>
  <c r="AI2329" i="2"/>
  <c r="L2268" i="2"/>
  <c r="M2269" i="2"/>
  <c r="T2272" i="2"/>
  <c r="U2272" i="2"/>
  <c r="N2271" i="2"/>
  <c r="T2271" i="2" s="1"/>
  <c r="AE2295" i="2" l="1"/>
  <c r="AD2294" i="2" s="1"/>
  <c r="Z2325" i="2"/>
  <c r="X2353" i="2"/>
  <c r="Y2352" i="2" s="1"/>
  <c r="AA2325" i="2"/>
  <c r="Z2324" i="2" s="1"/>
  <c r="AA2324" i="2" s="1"/>
  <c r="AH2329" i="2"/>
  <c r="L2267" i="2"/>
  <c r="M2268" i="2"/>
  <c r="U2271" i="2"/>
  <c r="N2270" i="2"/>
  <c r="AF2294" i="2" l="1"/>
  <c r="AE2294" i="2" s="1"/>
  <c r="AF2293" i="2" s="1"/>
  <c r="W2352" i="2"/>
  <c r="AB2324" i="2"/>
  <c r="X2352" i="2"/>
  <c r="W2351" i="2" s="1"/>
  <c r="Z2323" i="2"/>
  <c r="AB2323" i="2"/>
  <c r="Y2351" i="2"/>
  <c r="AI2328" i="2"/>
  <c r="AG2328" i="2"/>
  <c r="L2266" i="2"/>
  <c r="M2267" i="2"/>
  <c r="U2270" i="2"/>
  <c r="T2270" i="2"/>
  <c r="N2269" i="2"/>
  <c r="T2269" i="2" s="1"/>
  <c r="AD2293" i="2" l="1"/>
  <c r="X2351" i="2"/>
  <c r="W2350" i="2" s="1"/>
  <c r="AE2293" i="2"/>
  <c r="AD2292" i="2" s="1"/>
  <c r="AH2328" i="2"/>
  <c r="AA2323" i="2"/>
  <c r="L2265" i="2"/>
  <c r="M2266" i="2"/>
  <c r="U2269" i="2"/>
  <c r="N2268" i="2"/>
  <c r="Y2350" i="2" l="1"/>
  <c r="X2350" i="2" s="1"/>
  <c r="AF2292" i="2"/>
  <c r="AE2292" i="2"/>
  <c r="Z2322" i="2"/>
  <c r="AB2322" i="2"/>
  <c r="AG2327" i="2"/>
  <c r="AI2327" i="2"/>
  <c r="L2264" i="2"/>
  <c r="M2265" i="2"/>
  <c r="U2268" i="2"/>
  <c r="T2268" i="2"/>
  <c r="N2267" i="2"/>
  <c r="T2267" i="2" s="1"/>
  <c r="W2349" i="2" l="1"/>
  <c r="Y2349" i="2"/>
  <c r="X2349" i="2"/>
  <c r="W2348" i="2" s="1"/>
  <c r="AA2322" i="2"/>
  <c r="Z2321" i="2" s="1"/>
  <c r="AF2291" i="2"/>
  <c r="AD2291" i="2"/>
  <c r="AH2327" i="2"/>
  <c r="AG2326" i="2" s="1"/>
  <c r="AB2321" i="2"/>
  <c r="Y2348" i="2"/>
  <c r="L2263" i="2"/>
  <c r="M2264" i="2"/>
  <c r="U2267" i="2"/>
  <c r="N2266" i="2"/>
  <c r="U2266" i="2" s="1"/>
  <c r="AI2326" i="2" l="1"/>
  <c r="AH2326" i="2" s="1"/>
  <c r="AI2325" i="2" s="1"/>
  <c r="AE2291" i="2"/>
  <c r="AD2290" i="2" s="1"/>
  <c r="AA2321" i="2"/>
  <c r="Z2320" i="2" s="1"/>
  <c r="X2348" i="2"/>
  <c r="W2347" i="2" s="1"/>
  <c r="L2262" i="2"/>
  <c r="M2263" i="2"/>
  <c r="T2266" i="2"/>
  <c r="N2265" i="2"/>
  <c r="AG2325" i="2" l="1"/>
  <c r="AH2325" i="2" s="1"/>
  <c r="AI2324" i="2" s="1"/>
  <c r="AH2324" i="2" s="1"/>
  <c r="AF2290" i="2"/>
  <c r="AE2290" i="2" s="1"/>
  <c r="AF2289" i="2" s="1"/>
  <c r="AB2320" i="2"/>
  <c r="AA2320" i="2" s="1"/>
  <c r="Y2347" i="2"/>
  <c r="X2347" i="2" s="1"/>
  <c r="W2346" i="2" s="1"/>
  <c r="L2261" i="2"/>
  <c r="M2262" i="2"/>
  <c r="U2265" i="2"/>
  <c r="T2265" i="2"/>
  <c r="N2264" i="2"/>
  <c r="U2264" i="2" s="1"/>
  <c r="AG2324" i="2" l="1"/>
  <c r="AD2289" i="2"/>
  <c r="AE2289" i="2" s="1"/>
  <c r="AD2288" i="2" s="1"/>
  <c r="Y2346" i="2"/>
  <c r="X2346" i="2" s="1"/>
  <c r="Z2319" i="2"/>
  <c r="AB2319" i="2"/>
  <c r="AI2323" i="2"/>
  <c r="AG2323" i="2"/>
  <c r="L2260" i="2"/>
  <c r="M2261" i="2"/>
  <c r="T2264" i="2"/>
  <c r="N2263" i="2"/>
  <c r="AF2288" i="2" l="1"/>
  <c r="AE2288" i="2" s="1"/>
  <c r="AF2287" i="2" s="1"/>
  <c r="AH2323" i="2"/>
  <c r="Y2345" i="2"/>
  <c r="W2345" i="2"/>
  <c r="AA2319" i="2"/>
  <c r="L2259" i="2"/>
  <c r="M2260" i="2"/>
  <c r="T2263" i="2"/>
  <c r="U2263" i="2"/>
  <c r="N2262" i="2"/>
  <c r="U2262" i="2" s="1"/>
  <c r="AD2287" i="2" l="1"/>
  <c r="AE2287" i="2" s="1"/>
  <c r="X2345" i="2"/>
  <c r="AI2322" i="2"/>
  <c r="AG2322" i="2"/>
  <c r="Z2318" i="2"/>
  <c r="AB2318" i="2"/>
  <c r="L2258" i="2"/>
  <c r="M2259" i="2"/>
  <c r="T2262" i="2"/>
  <c r="N2261" i="2"/>
  <c r="T2261" i="2" s="1"/>
  <c r="AD2286" i="2" l="1"/>
  <c r="AF2286" i="2"/>
  <c r="AE2286" i="2" s="1"/>
  <c r="AF2285" i="2" s="1"/>
  <c r="AE2285" i="2" s="1"/>
  <c r="AA2318" i="2"/>
  <c r="AH2322" i="2"/>
  <c r="W2344" i="2"/>
  <c r="Y2344" i="2"/>
  <c r="L2257" i="2"/>
  <c r="M2258" i="2"/>
  <c r="U2261" i="2"/>
  <c r="N2260" i="2"/>
  <c r="U2260" i="2" s="1"/>
  <c r="AD2285" i="2" l="1"/>
  <c r="AD2284" i="2"/>
  <c r="AF2284" i="2"/>
  <c r="AE2284" i="2" s="1"/>
  <c r="X2344" i="2"/>
  <c r="W2343" i="2" s="1"/>
  <c r="AG2321" i="2"/>
  <c r="AI2321" i="2"/>
  <c r="AB2317" i="2"/>
  <c r="Z2317" i="2"/>
  <c r="L2256" i="2"/>
  <c r="M2257" i="2"/>
  <c r="T2260" i="2"/>
  <c r="N2259" i="2"/>
  <c r="Y2343" i="2" l="1"/>
  <c r="X2343" i="2" s="1"/>
  <c r="AH2321" i="2"/>
  <c r="AI2320" i="2" s="1"/>
  <c r="AD2283" i="2"/>
  <c r="AF2283" i="2"/>
  <c r="AE2283" i="2" s="1"/>
  <c r="AA2317" i="2"/>
  <c r="L2255" i="2"/>
  <c r="M2256" i="2"/>
  <c r="T2259" i="2"/>
  <c r="U2259" i="2"/>
  <c r="N2258" i="2"/>
  <c r="T2258" i="2" s="1"/>
  <c r="AG2320" i="2" l="1"/>
  <c r="AH2320" i="2" s="1"/>
  <c r="AF2282" i="2"/>
  <c r="AE2282" i="2" s="1"/>
  <c r="AD2282" i="2"/>
  <c r="AB2316" i="2"/>
  <c r="Z2316" i="2"/>
  <c r="Y2342" i="2"/>
  <c r="W2342" i="2"/>
  <c r="L2254" i="2"/>
  <c r="M2255" i="2"/>
  <c r="U2258" i="2"/>
  <c r="N2257" i="2"/>
  <c r="U2257" i="2" s="1"/>
  <c r="AG2319" i="2" l="1"/>
  <c r="AI2319" i="2"/>
  <c r="AH2319" i="2" s="1"/>
  <c r="AF2281" i="2"/>
  <c r="AD2281" i="2"/>
  <c r="AA2316" i="2"/>
  <c r="Z2315" i="2" s="1"/>
  <c r="X2342" i="2"/>
  <c r="L2253" i="2"/>
  <c r="M2254" i="2"/>
  <c r="T2257" i="2"/>
  <c r="N2256" i="2"/>
  <c r="AB2315" i="2" l="1"/>
  <c r="AA2315" i="2" s="1"/>
  <c r="Z2314" i="2" s="1"/>
  <c r="AE2281" i="2"/>
  <c r="AF2280" i="2" s="1"/>
  <c r="AI2318" i="2"/>
  <c r="AG2318" i="2"/>
  <c r="W2341" i="2"/>
  <c r="Y2341" i="2"/>
  <c r="L2252" i="2"/>
  <c r="M2253" i="2"/>
  <c r="U2256" i="2"/>
  <c r="T2256" i="2"/>
  <c r="N2255" i="2"/>
  <c r="AB2314" i="2" l="1"/>
  <c r="AA2314" i="2" s="1"/>
  <c r="Z2313" i="2" s="1"/>
  <c r="AD2280" i="2"/>
  <c r="AE2280" i="2" s="1"/>
  <c r="AD2279" i="2" s="1"/>
  <c r="X2341" i="2"/>
  <c r="W2340" i="2" s="1"/>
  <c r="AH2318" i="2"/>
  <c r="L2251" i="2"/>
  <c r="M2252" i="2"/>
  <c r="T2255" i="2"/>
  <c r="U2255" i="2"/>
  <c r="N2254" i="2"/>
  <c r="AB2313" i="2" l="1"/>
  <c r="AA2313" i="2" s="1"/>
  <c r="AF2279" i="2"/>
  <c r="AE2279" i="2" s="1"/>
  <c r="Y2340" i="2"/>
  <c r="X2340" i="2" s="1"/>
  <c r="AI2317" i="2"/>
  <c r="AG2317" i="2"/>
  <c r="L2250" i="2"/>
  <c r="M2251" i="2"/>
  <c r="U2254" i="2"/>
  <c r="T2254" i="2"/>
  <c r="N2253" i="2"/>
  <c r="U2253" i="2" s="1"/>
  <c r="AB2312" i="2" l="1"/>
  <c r="AA2312" i="2" s="1"/>
  <c r="AB2311" i="2" s="1"/>
  <c r="Z2312" i="2"/>
  <c r="AF2278" i="2"/>
  <c r="AD2278" i="2"/>
  <c r="AE2278" i="2" s="1"/>
  <c r="W2339" i="2"/>
  <c r="Y2339" i="2"/>
  <c r="X2339" i="2" s="1"/>
  <c r="W2338" i="2" s="1"/>
  <c r="AH2317" i="2"/>
  <c r="AI2316" i="2" s="1"/>
  <c r="L2249" i="2"/>
  <c r="M2250" i="2"/>
  <c r="T2253" i="2"/>
  <c r="N2252" i="2"/>
  <c r="AD2277" i="2" l="1"/>
  <c r="AE2277" i="2" s="1"/>
  <c r="AF2277" i="2"/>
  <c r="Z2311" i="2"/>
  <c r="AA2311" i="2" s="1"/>
  <c r="Z2310" i="2" s="1"/>
  <c r="AG2316" i="2"/>
  <c r="Y2338" i="2"/>
  <c r="X2338" i="2" s="1"/>
  <c r="Y2337" i="2" s="1"/>
  <c r="AH2316" i="2"/>
  <c r="AG2315" i="2" s="1"/>
  <c r="L2248" i="2"/>
  <c r="M2249" i="2"/>
  <c r="U2252" i="2"/>
  <c r="T2252" i="2"/>
  <c r="N2251" i="2"/>
  <c r="AD2276" i="2" l="1"/>
  <c r="AE2276" i="2" s="1"/>
  <c r="AD2275" i="2" s="1"/>
  <c r="AF2276" i="2"/>
  <c r="AB2310" i="2"/>
  <c r="AA2310" i="2" s="1"/>
  <c r="Z2309" i="2" s="1"/>
  <c r="W2337" i="2"/>
  <c r="X2337" i="2" s="1"/>
  <c r="AI2315" i="2"/>
  <c r="AH2315" i="2" s="1"/>
  <c r="AI2314" i="2" s="1"/>
  <c r="L2247" i="2"/>
  <c r="M2248" i="2"/>
  <c r="T2251" i="2"/>
  <c r="U2251" i="2"/>
  <c r="N2250" i="2"/>
  <c r="AF2275" i="2" l="1"/>
  <c r="AB2309" i="2"/>
  <c r="AE2275" i="2"/>
  <c r="AF2274" i="2" s="1"/>
  <c r="AA2309" i="2"/>
  <c r="Z2308" i="2" s="1"/>
  <c r="Y2336" i="2"/>
  <c r="W2336" i="2"/>
  <c r="X2336" i="2" s="1"/>
  <c r="W2335" i="2" s="1"/>
  <c r="AG2314" i="2"/>
  <c r="AH2314" i="2" s="1"/>
  <c r="AI2313" i="2" s="1"/>
  <c r="L2246" i="2"/>
  <c r="M2247" i="2"/>
  <c r="U2250" i="2"/>
  <c r="T2250" i="2"/>
  <c r="N2249" i="2"/>
  <c r="T2249" i="2" s="1"/>
  <c r="AD2274" i="2" l="1"/>
  <c r="AE2274" i="2" s="1"/>
  <c r="AF2273" i="2" s="1"/>
  <c r="AE2273" i="2" s="1"/>
  <c r="AB2308" i="2"/>
  <c r="AG2313" i="2"/>
  <c r="AH2313" i="2" s="1"/>
  <c r="Y2335" i="2"/>
  <c r="X2335" i="2" s="1"/>
  <c r="AA2308" i="2"/>
  <c r="Z2307" i="2" s="1"/>
  <c r="L2245" i="2"/>
  <c r="M2246" i="2"/>
  <c r="U2249" i="2"/>
  <c r="N2248" i="2"/>
  <c r="U2248" i="2" s="1"/>
  <c r="AD2273" i="2" l="1"/>
  <c r="AG2312" i="2"/>
  <c r="AH2312" i="2" s="1"/>
  <c r="AI2311" i="2" s="1"/>
  <c r="AI2312" i="2"/>
  <c r="Y2334" i="2"/>
  <c r="X2334" i="2" s="1"/>
  <c r="Y2333" i="2" s="1"/>
  <c r="W2334" i="2"/>
  <c r="AB2307" i="2"/>
  <c r="AA2307" i="2" s="1"/>
  <c r="AD2272" i="2"/>
  <c r="AF2272" i="2"/>
  <c r="AE2272" i="2" s="1"/>
  <c r="L2244" i="2"/>
  <c r="M2245" i="2"/>
  <c r="T2248" i="2"/>
  <c r="N2247" i="2"/>
  <c r="AG2311" i="2" l="1"/>
  <c r="AH2311" i="2" s="1"/>
  <c r="Z2306" i="2"/>
  <c r="AB2306" i="2"/>
  <c r="W2333" i="2"/>
  <c r="X2333" i="2" s="1"/>
  <c r="AF2271" i="2"/>
  <c r="AE2271" i="2" s="1"/>
  <c r="AD2271" i="2"/>
  <c r="L2243" i="2"/>
  <c r="M2244" i="2"/>
  <c r="T2247" i="2"/>
  <c r="U2247" i="2"/>
  <c r="N2246" i="2"/>
  <c r="T2246" i="2" s="1"/>
  <c r="AI2310" i="2" l="1"/>
  <c r="AG2310" i="2"/>
  <c r="AH2310" i="2" s="1"/>
  <c r="AI2309" i="2" s="1"/>
  <c r="AA2306" i="2"/>
  <c r="AB2305" i="2" s="1"/>
  <c r="W2332" i="2"/>
  <c r="Y2332" i="2"/>
  <c r="X2332" i="2" s="1"/>
  <c r="W2331" i="2" s="1"/>
  <c r="AD2270" i="2"/>
  <c r="AF2270" i="2"/>
  <c r="AE2270" i="2" s="1"/>
  <c r="AG2309" i="2"/>
  <c r="L2242" i="2"/>
  <c r="M2243" i="2"/>
  <c r="U2246" i="2"/>
  <c r="N2245" i="2"/>
  <c r="Z2305" i="2" l="1"/>
  <c r="AA2305" i="2" s="1"/>
  <c r="AB2304" i="2" s="1"/>
  <c r="Y2331" i="2"/>
  <c r="X2331" i="2" s="1"/>
  <c r="W2330" i="2" s="1"/>
  <c r="AD2269" i="2"/>
  <c r="AF2269" i="2"/>
  <c r="AE2269" i="2" s="1"/>
  <c r="AH2309" i="2"/>
  <c r="AI2308" i="2" s="1"/>
  <c r="L2241" i="2"/>
  <c r="M2242" i="2"/>
  <c r="U2245" i="2"/>
  <c r="T2245" i="2"/>
  <c r="N2244" i="2"/>
  <c r="Z2304" i="2" l="1"/>
  <c r="AA2304" i="2" s="1"/>
  <c r="AB2303" i="2" s="1"/>
  <c r="Y2330" i="2"/>
  <c r="X2330" i="2" s="1"/>
  <c r="Y2329" i="2" s="1"/>
  <c r="AG2308" i="2"/>
  <c r="AH2308" i="2"/>
  <c r="AI2307" i="2" s="1"/>
  <c r="AH2307" i="2" s="1"/>
  <c r="AD2268" i="2"/>
  <c r="AF2268" i="2"/>
  <c r="AE2268" i="2" s="1"/>
  <c r="L2240" i="2"/>
  <c r="M2241" i="2"/>
  <c r="T2244" i="2"/>
  <c r="U2244" i="2"/>
  <c r="N2243" i="2"/>
  <c r="Z2303" i="2" l="1"/>
  <c r="AA2303" i="2" s="1"/>
  <c r="Z2302" i="2" s="1"/>
  <c r="W2329" i="2"/>
  <c r="X2329" i="2" s="1"/>
  <c r="AG2307" i="2"/>
  <c r="AF2267" i="2"/>
  <c r="AD2267" i="2"/>
  <c r="AI2306" i="2"/>
  <c r="AG2306" i="2"/>
  <c r="L2239" i="2"/>
  <c r="M2240" i="2"/>
  <c r="T2243" i="2"/>
  <c r="U2243" i="2"/>
  <c r="N2242" i="2"/>
  <c r="U2242" i="2" s="1"/>
  <c r="AB2302" i="2" l="1"/>
  <c r="Y2328" i="2"/>
  <c r="W2328" i="2"/>
  <c r="AE2267" i="2"/>
  <c r="AD2266" i="2" s="1"/>
  <c r="AA2302" i="2"/>
  <c r="X2328" i="2"/>
  <c r="AH2306" i="2"/>
  <c r="L2238" i="2"/>
  <c r="M2239" i="2"/>
  <c r="T2242" i="2"/>
  <c r="N2241" i="2"/>
  <c r="T2241" i="2" s="1"/>
  <c r="AF2266" i="2" l="1"/>
  <c r="AE2266" i="2" s="1"/>
  <c r="AF2265" i="2" s="1"/>
  <c r="W2327" i="2"/>
  <c r="Y2327" i="2"/>
  <c r="AI2305" i="2"/>
  <c r="AG2305" i="2"/>
  <c r="AB2301" i="2"/>
  <c r="Z2301" i="2"/>
  <c r="L2237" i="2"/>
  <c r="M2238" i="2"/>
  <c r="U2241" i="2"/>
  <c r="N2240" i="2"/>
  <c r="AD2265" i="2" l="1"/>
  <c r="AE2265" i="2" s="1"/>
  <c r="X2327" i="2"/>
  <c r="AA2301" i="2"/>
  <c r="Z2300" i="2" s="1"/>
  <c r="Y2326" i="2"/>
  <c r="W2326" i="2"/>
  <c r="AH2305" i="2"/>
  <c r="L2236" i="2"/>
  <c r="M2237" i="2"/>
  <c r="T2240" i="2"/>
  <c r="U2240" i="2"/>
  <c r="N2239" i="2"/>
  <c r="T2239" i="2" s="1"/>
  <c r="AF2264" i="2" l="1"/>
  <c r="AD2264" i="2"/>
  <c r="AE2264" i="2" s="1"/>
  <c r="X2326" i="2"/>
  <c r="Y2325" i="2" s="1"/>
  <c r="AB2300" i="2"/>
  <c r="AA2300" i="2" s="1"/>
  <c r="W2325" i="2"/>
  <c r="AG2304" i="2"/>
  <c r="AI2304" i="2"/>
  <c r="L2235" i="2"/>
  <c r="M2236" i="2"/>
  <c r="U2239" i="2"/>
  <c r="N2238" i="2"/>
  <c r="AD2263" i="2" l="1"/>
  <c r="AE2263" i="2" s="1"/>
  <c r="AF2263" i="2"/>
  <c r="X2325" i="2"/>
  <c r="Y2324" i="2" s="1"/>
  <c r="AH2304" i="2"/>
  <c r="AG2303" i="2" s="1"/>
  <c r="AB2299" i="2"/>
  <c r="Z2299" i="2"/>
  <c r="L2234" i="2"/>
  <c r="M2235" i="2"/>
  <c r="U2238" i="2"/>
  <c r="T2238" i="2"/>
  <c r="N2237" i="2"/>
  <c r="T2237" i="2" s="1"/>
  <c r="AF2262" i="2" l="1"/>
  <c r="AE2262" i="2" s="1"/>
  <c r="AF2261" i="2" s="1"/>
  <c r="AE2261" i="2" s="1"/>
  <c r="AD2262" i="2"/>
  <c r="AI2303" i="2"/>
  <c r="AH2303" i="2" s="1"/>
  <c r="W2324" i="2"/>
  <c r="AA2299" i="2"/>
  <c r="AB2298" i="2" s="1"/>
  <c r="X2324" i="2"/>
  <c r="L2233" i="2"/>
  <c r="M2234" i="2"/>
  <c r="U2237" i="2"/>
  <c r="N2236" i="2"/>
  <c r="T2236" i="2" s="1"/>
  <c r="AD2261" i="2" l="1"/>
  <c r="Z2298" i="2"/>
  <c r="AA2298" i="2" s="1"/>
  <c r="Z2297" i="2" s="1"/>
  <c r="AD2260" i="2"/>
  <c r="AF2260" i="2"/>
  <c r="AE2260" i="2" s="1"/>
  <c r="Y2323" i="2"/>
  <c r="W2323" i="2"/>
  <c r="AG2302" i="2"/>
  <c r="AI2302" i="2"/>
  <c r="L2232" i="2"/>
  <c r="M2233" i="2"/>
  <c r="U2236" i="2"/>
  <c r="N2235" i="2"/>
  <c r="U2235" i="2" s="1"/>
  <c r="AB2297" i="2" l="1"/>
  <c r="AD2259" i="2"/>
  <c r="AF2259" i="2"/>
  <c r="AE2259" i="2" s="1"/>
  <c r="AH2302" i="2"/>
  <c r="AI2301" i="2" s="1"/>
  <c r="X2323" i="2"/>
  <c r="AA2297" i="2"/>
  <c r="L2231" i="2"/>
  <c r="M2232" i="2"/>
  <c r="T2235" i="2"/>
  <c r="N2234" i="2"/>
  <c r="T2234" i="2" s="1"/>
  <c r="AG2301" i="2" l="1"/>
  <c r="AD2258" i="2"/>
  <c r="AF2258" i="2"/>
  <c r="AE2258" i="2" s="1"/>
  <c r="Y2322" i="2"/>
  <c r="W2322" i="2"/>
  <c r="AB2296" i="2"/>
  <c r="Z2296" i="2"/>
  <c r="AH2301" i="2"/>
  <c r="L2230" i="2"/>
  <c r="M2231" i="2"/>
  <c r="U2234" i="2"/>
  <c r="N2233" i="2"/>
  <c r="T2233" i="2" s="1"/>
  <c r="X2322" i="2" l="1"/>
  <c r="AF2257" i="2"/>
  <c r="AD2257" i="2"/>
  <c r="AA2296" i="2"/>
  <c r="AB2295" i="2" s="1"/>
  <c r="AG2300" i="2"/>
  <c r="AI2300" i="2"/>
  <c r="AH2300" i="2" s="1"/>
  <c r="Y2321" i="2"/>
  <c r="W2321" i="2"/>
  <c r="L2229" i="2"/>
  <c r="M2230" i="2"/>
  <c r="U2233" i="2"/>
  <c r="N2232" i="2"/>
  <c r="Z2295" i="2" l="1"/>
  <c r="AE2257" i="2"/>
  <c r="AD2256" i="2" s="1"/>
  <c r="X2321" i="2"/>
  <c r="W2320" i="2" s="1"/>
  <c r="AF2256" i="2"/>
  <c r="AE2256" i="2" s="1"/>
  <c r="AA2295" i="2"/>
  <c r="Z2294" i="2" s="1"/>
  <c r="AI2299" i="2"/>
  <c r="AG2299" i="2"/>
  <c r="L2228" i="2"/>
  <c r="M2229" i="2"/>
  <c r="U2232" i="2"/>
  <c r="T2232" i="2"/>
  <c r="N2231" i="2"/>
  <c r="T2231" i="2" s="1"/>
  <c r="Y2320" i="2" l="1"/>
  <c r="X2320" i="2" s="1"/>
  <c r="W2319" i="2" s="1"/>
  <c r="AB2294" i="2"/>
  <c r="AA2294" i="2" s="1"/>
  <c r="AF2255" i="2"/>
  <c r="AD2255" i="2"/>
  <c r="AH2299" i="2"/>
  <c r="Y2319" i="2"/>
  <c r="L2227" i="2"/>
  <c r="M2228" i="2"/>
  <c r="U2231" i="2"/>
  <c r="N2230" i="2"/>
  <c r="Z2293" i="2" l="1"/>
  <c r="AB2293" i="2"/>
  <c r="AA2293" i="2" s="1"/>
  <c r="AE2255" i="2"/>
  <c r="X2319" i="2"/>
  <c r="Y2318" i="2" s="1"/>
  <c r="AG2298" i="2"/>
  <c r="AI2298" i="2"/>
  <c r="L2226" i="2"/>
  <c r="M2227" i="2"/>
  <c r="U2230" i="2"/>
  <c r="T2230" i="2"/>
  <c r="N2229" i="2"/>
  <c r="U2229" i="2" s="1"/>
  <c r="Z2292" i="2" l="1"/>
  <c r="AA2292" i="2" s="1"/>
  <c r="AB2291" i="2" s="1"/>
  <c r="AB2292" i="2"/>
  <c r="W2318" i="2"/>
  <c r="AF2254" i="2"/>
  <c r="AD2254" i="2"/>
  <c r="AH2298" i="2"/>
  <c r="AG2297" i="2" s="1"/>
  <c r="X2318" i="2"/>
  <c r="L2225" i="2"/>
  <c r="M2226" i="2"/>
  <c r="T2229" i="2"/>
  <c r="N2228" i="2"/>
  <c r="T2228" i="2" s="1"/>
  <c r="Z2291" i="2" l="1"/>
  <c r="AA2291" i="2" s="1"/>
  <c r="Z2290" i="2" s="1"/>
  <c r="AI2297" i="2"/>
  <c r="AH2297" i="2" s="1"/>
  <c r="AI2296" i="2" s="1"/>
  <c r="AE2254" i="2"/>
  <c r="AD2253" i="2" s="1"/>
  <c r="Y2317" i="2"/>
  <c r="W2317" i="2"/>
  <c r="L2224" i="2"/>
  <c r="M2225" i="2"/>
  <c r="U2228" i="2"/>
  <c r="N2227" i="2"/>
  <c r="AF2253" i="2" l="1"/>
  <c r="AE2253" i="2" s="1"/>
  <c r="AF2252" i="2" s="1"/>
  <c r="AB2290" i="2"/>
  <c r="AA2290" i="2" s="1"/>
  <c r="Z2289" i="2" s="1"/>
  <c r="AG2296" i="2"/>
  <c r="AH2296" i="2"/>
  <c r="AG2295" i="2" s="1"/>
  <c r="X2317" i="2"/>
  <c r="L2223" i="2"/>
  <c r="M2224" i="2"/>
  <c r="T2227" i="2"/>
  <c r="U2227" i="2"/>
  <c r="N2226" i="2"/>
  <c r="AB2289" i="2" l="1"/>
  <c r="AA2289" i="2" s="1"/>
  <c r="AB2288" i="2" s="1"/>
  <c r="AD2252" i="2"/>
  <c r="AI2295" i="2"/>
  <c r="AH2295" i="2" s="1"/>
  <c r="AE2252" i="2"/>
  <c r="W2316" i="2"/>
  <c r="Y2316" i="2"/>
  <c r="L2222" i="2"/>
  <c r="M2223" i="2"/>
  <c r="T2226" i="2"/>
  <c r="U2226" i="2"/>
  <c r="N2225" i="2"/>
  <c r="T2225" i="2" s="1"/>
  <c r="Z2288" i="2" l="1"/>
  <c r="AG2294" i="2"/>
  <c r="AI2294" i="2"/>
  <c r="AA2288" i="2"/>
  <c r="AB2287" i="2" s="1"/>
  <c r="AD2251" i="2"/>
  <c r="AF2251" i="2"/>
  <c r="X2316" i="2"/>
  <c r="W2315" i="2" s="1"/>
  <c r="L2221" i="2"/>
  <c r="M2222" i="2"/>
  <c r="U2225" i="2"/>
  <c r="N2224" i="2"/>
  <c r="U2224" i="2" s="1"/>
  <c r="AH2294" i="2" l="1"/>
  <c r="AI2293" i="2" s="1"/>
  <c r="Z2287" i="2"/>
  <c r="AA2287" i="2" s="1"/>
  <c r="AB2286" i="2" s="1"/>
  <c r="Y2315" i="2"/>
  <c r="X2315" i="2" s="1"/>
  <c r="Y2314" i="2" s="1"/>
  <c r="AE2251" i="2"/>
  <c r="AD2250" i="2" s="1"/>
  <c r="L2220" i="2"/>
  <c r="M2221" i="2"/>
  <c r="T2224" i="2"/>
  <c r="N2223" i="2"/>
  <c r="T2223" i="2" s="1"/>
  <c r="AG2293" i="2" l="1"/>
  <c r="AH2293" i="2" s="1"/>
  <c r="AI2292" i="2" s="1"/>
  <c r="Z2286" i="2"/>
  <c r="AF2250" i="2"/>
  <c r="AE2250" i="2" s="1"/>
  <c r="AD2249" i="2" s="1"/>
  <c r="W2314" i="2"/>
  <c r="X2314" i="2" s="1"/>
  <c r="W2313" i="2" s="1"/>
  <c r="AA2286" i="2"/>
  <c r="Z2285" i="2" s="1"/>
  <c r="L2219" i="2"/>
  <c r="M2220" i="2"/>
  <c r="U2223" i="2"/>
  <c r="N2222" i="2"/>
  <c r="AG2292" i="2" l="1"/>
  <c r="AH2292" i="2" s="1"/>
  <c r="AG2291" i="2" s="1"/>
  <c r="AF2249" i="2"/>
  <c r="AE2249" i="2" s="1"/>
  <c r="Y2313" i="2"/>
  <c r="X2313" i="2" s="1"/>
  <c r="AB2285" i="2"/>
  <c r="AA2285" i="2" s="1"/>
  <c r="Z2284" i="2" s="1"/>
  <c r="AF2248" i="2"/>
  <c r="AD2248" i="2"/>
  <c r="L2218" i="2"/>
  <c r="M2219" i="2"/>
  <c r="U2222" i="2"/>
  <c r="T2222" i="2"/>
  <c r="N2221" i="2"/>
  <c r="AI2291" i="2" l="1"/>
  <c r="AH2291" i="2" s="1"/>
  <c r="AI2290" i="2" s="1"/>
  <c r="W2312" i="2"/>
  <c r="Y2312" i="2"/>
  <c r="AB2284" i="2"/>
  <c r="AA2284" i="2" s="1"/>
  <c r="AB2283" i="2" s="1"/>
  <c r="AA2283" i="2" s="1"/>
  <c r="AE2248" i="2"/>
  <c r="AD2247" i="2" s="1"/>
  <c r="L2217" i="2"/>
  <c r="M2218" i="2"/>
  <c r="T2221" i="2"/>
  <c r="U2221" i="2"/>
  <c r="N2220" i="2"/>
  <c r="U2220" i="2" s="1"/>
  <c r="AG2290" i="2" l="1"/>
  <c r="AH2290" i="2" s="1"/>
  <c r="AG2289" i="2" s="1"/>
  <c r="X2312" i="2"/>
  <c r="Y2311" i="2" s="1"/>
  <c r="AF2247" i="2"/>
  <c r="AE2247" i="2" s="1"/>
  <c r="Z2283" i="2"/>
  <c r="AF2246" i="2"/>
  <c r="AD2246" i="2"/>
  <c r="AB2282" i="2"/>
  <c r="AA2282" i="2" s="1"/>
  <c r="Z2282" i="2"/>
  <c r="L2216" i="2"/>
  <c r="M2217" i="2"/>
  <c r="T2220" i="2"/>
  <c r="N2219" i="2"/>
  <c r="AI2289" i="2" l="1"/>
  <c r="AH2289" i="2" s="1"/>
  <c r="W2311" i="2"/>
  <c r="X2311" i="2" s="1"/>
  <c r="W2310" i="2" s="1"/>
  <c r="X2310" i="2" s="1"/>
  <c r="W2309" i="2" s="1"/>
  <c r="AE2246" i="2"/>
  <c r="AD2245" i="2" s="1"/>
  <c r="AI2288" i="2"/>
  <c r="AG2288" i="2"/>
  <c r="AB2281" i="2"/>
  <c r="Z2281" i="2"/>
  <c r="L2215" i="2"/>
  <c r="M2216" i="2"/>
  <c r="T2219" i="2"/>
  <c r="U2219" i="2"/>
  <c r="N2218" i="2"/>
  <c r="Y2310" i="2" l="1"/>
  <c r="AF2245" i="2"/>
  <c r="Y2309" i="2"/>
  <c r="AH2288" i="2"/>
  <c r="AG2287" i="2" s="1"/>
  <c r="AE2245" i="2"/>
  <c r="AD2244" i="2" s="1"/>
  <c r="X2309" i="2"/>
  <c r="Y2308" i="2" s="1"/>
  <c r="AA2281" i="2"/>
  <c r="Z2280" i="2" s="1"/>
  <c r="L2214" i="2"/>
  <c r="M2215" i="2"/>
  <c r="U2218" i="2"/>
  <c r="T2218" i="2"/>
  <c r="N2217" i="2"/>
  <c r="AF2244" i="2" l="1"/>
  <c r="AI2287" i="2"/>
  <c r="AH2287" i="2"/>
  <c r="AI2286" i="2" s="1"/>
  <c r="W2308" i="2"/>
  <c r="AG2286" i="2"/>
  <c r="AB2280" i="2"/>
  <c r="AA2280" i="2" s="1"/>
  <c r="Z2279" i="2" s="1"/>
  <c r="AE2244" i="2"/>
  <c r="AD2243" i="2" s="1"/>
  <c r="X2308" i="2"/>
  <c r="W2307" i="2" s="1"/>
  <c r="L2213" i="2"/>
  <c r="M2214" i="2"/>
  <c r="T2217" i="2"/>
  <c r="U2217" i="2"/>
  <c r="N2216" i="2"/>
  <c r="U2216" i="2" s="1"/>
  <c r="AF2243" i="2" l="1"/>
  <c r="AE2243" i="2" s="1"/>
  <c r="AD2242" i="2" s="1"/>
  <c r="Y2307" i="2"/>
  <c r="X2307" i="2" s="1"/>
  <c r="Y2306" i="2" s="1"/>
  <c r="AB2279" i="2"/>
  <c r="AA2279" i="2" s="1"/>
  <c r="Z2278" i="2" s="1"/>
  <c r="AH2286" i="2"/>
  <c r="L2212" i="2"/>
  <c r="M2213" i="2"/>
  <c r="T2216" i="2"/>
  <c r="N2215" i="2"/>
  <c r="T2215" i="2" s="1"/>
  <c r="W2306" i="2" l="1"/>
  <c r="AF2242" i="2"/>
  <c r="AE2242" i="2" s="1"/>
  <c r="AF2241" i="2" s="1"/>
  <c r="AB2278" i="2"/>
  <c r="AA2278" i="2" s="1"/>
  <c r="AG2285" i="2"/>
  <c r="AH2285" i="2" s="1"/>
  <c r="AI2285" i="2"/>
  <c r="X2306" i="2"/>
  <c r="L2211" i="2"/>
  <c r="M2212" i="2"/>
  <c r="U2215" i="2"/>
  <c r="N2214" i="2"/>
  <c r="AD2241" i="2" l="1"/>
  <c r="Z2277" i="2"/>
  <c r="AA2277" i="2" s="1"/>
  <c r="Z2276" i="2" s="1"/>
  <c r="AB2277" i="2"/>
  <c r="AG2284" i="2"/>
  <c r="AH2284" i="2" s="1"/>
  <c r="AI2284" i="2"/>
  <c r="AE2241" i="2"/>
  <c r="W2305" i="2"/>
  <c r="Y2305" i="2"/>
  <c r="L2210" i="2"/>
  <c r="M2211" i="2"/>
  <c r="T2214" i="2"/>
  <c r="U2214" i="2"/>
  <c r="N2213" i="2"/>
  <c r="AG2283" i="2" l="1"/>
  <c r="AH2283" i="2" s="1"/>
  <c r="AI2283" i="2"/>
  <c r="AB2276" i="2"/>
  <c r="AA2276" i="2" s="1"/>
  <c r="AB2275" i="2" s="1"/>
  <c r="AD2240" i="2"/>
  <c r="AF2240" i="2"/>
  <c r="AE2240" i="2" s="1"/>
  <c r="X2305" i="2"/>
  <c r="Y2304" i="2" s="1"/>
  <c r="L2209" i="2"/>
  <c r="M2210" i="2"/>
  <c r="U2213" i="2"/>
  <c r="T2213" i="2"/>
  <c r="N2212" i="2"/>
  <c r="U2212" i="2" s="1"/>
  <c r="Z2275" i="2" l="1"/>
  <c r="AA2275" i="2" s="1"/>
  <c r="W2304" i="2"/>
  <c r="AI2282" i="2"/>
  <c r="AG2282" i="2"/>
  <c r="AH2282" i="2" s="1"/>
  <c r="AF2239" i="2"/>
  <c r="AD2239" i="2"/>
  <c r="X2304" i="2"/>
  <c r="L2208" i="2"/>
  <c r="M2209" i="2"/>
  <c r="T2212" i="2"/>
  <c r="N2211" i="2"/>
  <c r="U2211" i="2" s="1"/>
  <c r="Z2274" i="2" l="1"/>
  <c r="AA2274" i="2" s="1"/>
  <c r="Z2273" i="2" s="1"/>
  <c r="AB2274" i="2"/>
  <c r="AG2281" i="2"/>
  <c r="AI2281" i="2"/>
  <c r="AE2239" i="2"/>
  <c r="W2303" i="2"/>
  <c r="Y2303" i="2"/>
  <c r="X2303" i="2" s="1"/>
  <c r="L2207" i="2"/>
  <c r="M2208" i="2"/>
  <c r="T2211" i="2"/>
  <c r="N2210" i="2"/>
  <c r="T2210" i="2" s="1"/>
  <c r="AH2281" i="2" l="1"/>
  <c r="AG2280" i="2" s="1"/>
  <c r="AB2273" i="2"/>
  <c r="AA2273" i="2" s="1"/>
  <c r="AD2238" i="2"/>
  <c r="AF2238" i="2"/>
  <c r="AE2238" i="2" s="1"/>
  <c r="Z2272" i="2"/>
  <c r="AB2272" i="2"/>
  <c r="AA2272" i="2" s="1"/>
  <c r="W2302" i="2"/>
  <c r="Y2302" i="2"/>
  <c r="L2206" i="2"/>
  <c r="M2207" i="2"/>
  <c r="U2210" i="2"/>
  <c r="N2209" i="2"/>
  <c r="AI2280" i="2" l="1"/>
  <c r="AH2280" i="2" s="1"/>
  <c r="AD2237" i="2"/>
  <c r="AF2237" i="2"/>
  <c r="AE2237" i="2" s="1"/>
  <c r="Z2271" i="2"/>
  <c r="AB2271" i="2"/>
  <c r="AA2271" i="2" s="1"/>
  <c r="X2302" i="2"/>
  <c r="L2205" i="2"/>
  <c r="M2206" i="2"/>
  <c r="U2209" i="2"/>
  <c r="T2209" i="2"/>
  <c r="N2208" i="2"/>
  <c r="AG2279" i="2" l="1"/>
  <c r="AI2279" i="2"/>
  <c r="AH2279" i="2" s="1"/>
  <c r="AF2236" i="2"/>
  <c r="AD2236" i="2"/>
  <c r="Z2270" i="2"/>
  <c r="AB2270" i="2"/>
  <c r="AA2270" i="2" s="1"/>
  <c r="W2301" i="2"/>
  <c r="Y2301" i="2"/>
  <c r="L2204" i="2"/>
  <c r="M2205" i="2"/>
  <c r="T2208" i="2"/>
  <c r="U2208" i="2"/>
  <c r="N2207" i="2"/>
  <c r="T2207" i="2" s="1"/>
  <c r="AG2278" i="2" l="1"/>
  <c r="AI2278" i="2"/>
  <c r="AH2278" i="2" s="1"/>
  <c r="AI2277" i="2" s="1"/>
  <c r="AE2236" i="2"/>
  <c r="Z2269" i="2"/>
  <c r="AB2269" i="2"/>
  <c r="AA2269" i="2" s="1"/>
  <c r="X2301" i="2"/>
  <c r="L2203" i="2"/>
  <c r="M2204" i="2"/>
  <c r="U2207" i="2"/>
  <c r="N2206" i="2"/>
  <c r="U2206" i="2" s="1"/>
  <c r="AG2277" i="2" l="1"/>
  <c r="AH2277" i="2"/>
  <c r="AI2276" i="2" s="1"/>
  <c r="AF2235" i="2"/>
  <c r="AD2235" i="2"/>
  <c r="Y2300" i="2"/>
  <c r="W2300" i="2"/>
  <c r="Z2268" i="2"/>
  <c r="AB2268" i="2"/>
  <c r="AA2268" i="2" s="1"/>
  <c r="L2202" i="2"/>
  <c r="M2203" i="2"/>
  <c r="T2206" i="2"/>
  <c r="N2205" i="2"/>
  <c r="AG2276" i="2" l="1"/>
  <c r="AH2276" i="2"/>
  <c r="AI2275" i="2" s="1"/>
  <c r="AE2235" i="2"/>
  <c r="X2300" i="2"/>
  <c r="Z2267" i="2"/>
  <c r="AB2267" i="2"/>
  <c r="L2201" i="2"/>
  <c r="M2202" i="2"/>
  <c r="T2205" i="2"/>
  <c r="U2205" i="2"/>
  <c r="N2204" i="2"/>
  <c r="AG2275" i="2" l="1"/>
  <c r="AH2275" i="2"/>
  <c r="AD2234" i="2"/>
  <c r="AF2234" i="2"/>
  <c r="AE2234" i="2" s="1"/>
  <c r="AA2267" i="2"/>
  <c r="W2299" i="2"/>
  <c r="Y2299" i="2"/>
  <c r="L2200" i="2"/>
  <c r="M2201" i="2"/>
  <c r="U2204" i="2"/>
  <c r="T2204" i="2"/>
  <c r="N2203" i="2"/>
  <c r="AI2274" i="2" l="1"/>
  <c r="AG2274" i="2"/>
  <c r="AF2233" i="2"/>
  <c r="AD2233" i="2"/>
  <c r="X2299" i="2"/>
  <c r="Y2298" i="2" s="1"/>
  <c r="AB2266" i="2"/>
  <c r="AA2266" i="2" s="1"/>
  <c r="Z2266" i="2"/>
  <c r="L2199" i="2"/>
  <c r="M2200" i="2"/>
  <c r="T2203" i="2"/>
  <c r="U2203" i="2"/>
  <c r="N2202" i="2"/>
  <c r="W2298" i="2" l="1"/>
  <c r="AE2233" i="2"/>
  <c r="AF2232" i="2" s="1"/>
  <c r="AH2274" i="2"/>
  <c r="X2298" i="2"/>
  <c r="W2297" i="2" s="1"/>
  <c r="AD2232" i="2"/>
  <c r="Z2265" i="2"/>
  <c r="AB2265" i="2"/>
  <c r="L2198" i="2"/>
  <c r="M2199" i="2"/>
  <c r="U2202" i="2"/>
  <c r="T2202" i="2"/>
  <c r="N2201" i="2"/>
  <c r="Y2297" i="2" l="1"/>
  <c r="X2297" i="2" s="1"/>
  <c r="AA2265" i="2"/>
  <c r="AE2232" i="2"/>
  <c r="AF2231" i="2" s="1"/>
  <c r="AI2273" i="2"/>
  <c r="AG2273" i="2"/>
  <c r="AH2273" i="2" s="1"/>
  <c r="Z2264" i="2"/>
  <c r="AB2264" i="2"/>
  <c r="L2197" i="2"/>
  <c r="M2198" i="2"/>
  <c r="U2201" i="2"/>
  <c r="T2201" i="2"/>
  <c r="N2200" i="2"/>
  <c r="AA2264" i="2" l="1"/>
  <c r="AD2231" i="2"/>
  <c r="AE2231" i="2" s="1"/>
  <c r="AI2272" i="2"/>
  <c r="AG2272" i="2"/>
  <c r="AH2272" i="2" s="1"/>
  <c r="Y2296" i="2"/>
  <c r="W2296" i="2"/>
  <c r="Z2263" i="2"/>
  <c r="AB2263" i="2"/>
  <c r="L2196" i="2"/>
  <c r="M2197" i="2"/>
  <c r="T2200" i="2"/>
  <c r="U2200" i="2"/>
  <c r="N2199" i="2"/>
  <c r="AA2263" i="2" l="1"/>
  <c r="AF2230" i="2"/>
  <c r="AD2230" i="2"/>
  <c r="AE2230" i="2" s="1"/>
  <c r="AG2271" i="2"/>
  <c r="AH2271" i="2" s="1"/>
  <c r="AI2271" i="2"/>
  <c r="X2296" i="2"/>
  <c r="W2295" i="2" s="1"/>
  <c r="Z2262" i="2"/>
  <c r="AB2262" i="2"/>
  <c r="AA2262" i="2" s="1"/>
  <c r="L2195" i="2"/>
  <c r="M2196" i="2"/>
  <c r="T2199" i="2"/>
  <c r="U2199" i="2"/>
  <c r="N2198" i="2"/>
  <c r="U2198" i="2" s="1"/>
  <c r="AF2229" i="2" l="1"/>
  <c r="AD2229" i="2"/>
  <c r="AE2229" i="2" s="1"/>
  <c r="Y2295" i="2"/>
  <c r="AG2270" i="2"/>
  <c r="AH2270" i="2" s="1"/>
  <c r="AI2270" i="2"/>
  <c r="X2295" i="2"/>
  <c r="W2294" i="2" s="1"/>
  <c r="Z2261" i="2"/>
  <c r="AB2261" i="2"/>
  <c r="AA2261" i="2" s="1"/>
  <c r="L2194" i="2"/>
  <c r="M2195" i="2"/>
  <c r="T2198" i="2"/>
  <c r="N2197" i="2"/>
  <c r="AD2228" i="2" l="1"/>
  <c r="AE2228" i="2" s="1"/>
  <c r="AF2227" i="2" s="1"/>
  <c r="AE2227" i="2" s="1"/>
  <c r="AF2228" i="2"/>
  <c r="Y2294" i="2"/>
  <c r="AI2269" i="2"/>
  <c r="AG2269" i="2"/>
  <c r="AH2269" i="2" s="1"/>
  <c r="X2294" i="2"/>
  <c r="Y2293" i="2" s="1"/>
  <c r="Z2260" i="2"/>
  <c r="AB2260" i="2"/>
  <c r="AA2260" i="2" s="1"/>
  <c r="L2193" i="2"/>
  <c r="M2194" i="2"/>
  <c r="U2197" i="2"/>
  <c r="T2197" i="2"/>
  <c r="N2196" i="2"/>
  <c r="T2196" i="2" s="1"/>
  <c r="AD2227" i="2" l="1"/>
  <c r="W2293" i="2"/>
  <c r="X2293" i="2" s="1"/>
  <c r="Y2292" i="2" s="1"/>
  <c r="AI2268" i="2"/>
  <c r="AG2268" i="2"/>
  <c r="AH2268" i="2" s="1"/>
  <c r="AD2226" i="2"/>
  <c r="AF2226" i="2"/>
  <c r="Z2259" i="2"/>
  <c r="AB2259" i="2"/>
  <c r="AA2259" i="2" s="1"/>
  <c r="L2192" i="2"/>
  <c r="M2193" i="2"/>
  <c r="U2196" i="2"/>
  <c r="N2195" i="2"/>
  <c r="T2195" i="2" s="1"/>
  <c r="AE2226" i="2" l="1"/>
  <c r="AG2267" i="2"/>
  <c r="AI2267" i="2"/>
  <c r="AH2267" i="2" s="1"/>
  <c r="W2292" i="2"/>
  <c r="X2292" i="2"/>
  <c r="Y2291" i="2" s="1"/>
  <c r="AF2225" i="2"/>
  <c r="AD2225" i="2"/>
  <c r="AB2258" i="2"/>
  <c r="Z2258" i="2"/>
  <c r="L2191" i="2"/>
  <c r="M2192" i="2"/>
  <c r="U2195" i="2"/>
  <c r="N2194" i="2"/>
  <c r="T2194" i="2" s="1"/>
  <c r="AE2225" i="2" l="1"/>
  <c r="AD2224" i="2" s="1"/>
  <c r="W2291" i="2"/>
  <c r="AG2266" i="2"/>
  <c r="AH2266" i="2" s="1"/>
  <c r="AI2266" i="2"/>
  <c r="X2291" i="2"/>
  <c r="W2290" i="2" s="1"/>
  <c r="AA2258" i="2"/>
  <c r="L2190" i="2"/>
  <c r="M2191" i="2"/>
  <c r="U2194" i="2"/>
  <c r="N2193" i="2"/>
  <c r="AF2224" i="2" l="1"/>
  <c r="AE2224" i="2"/>
  <c r="AI2265" i="2"/>
  <c r="AG2265" i="2"/>
  <c r="Y2290" i="2"/>
  <c r="X2290" i="2" s="1"/>
  <c r="AF2223" i="2"/>
  <c r="AD2223" i="2"/>
  <c r="AE2223" i="2" s="1"/>
  <c r="Z2257" i="2"/>
  <c r="AB2257" i="2"/>
  <c r="AA2257" i="2" s="1"/>
  <c r="L2189" i="2"/>
  <c r="M2190" i="2"/>
  <c r="U2193" i="2"/>
  <c r="T2193" i="2"/>
  <c r="N2192" i="2"/>
  <c r="U2192" i="2" s="1"/>
  <c r="AH2265" i="2" l="1"/>
  <c r="AG2264" i="2" s="1"/>
  <c r="AD2222" i="2"/>
  <c r="AF2222" i="2"/>
  <c r="Z2256" i="2"/>
  <c r="AB2256" i="2"/>
  <c r="AA2256" i="2" s="1"/>
  <c r="Y2289" i="2"/>
  <c r="W2289" i="2"/>
  <c r="L2188" i="2"/>
  <c r="M2189" i="2"/>
  <c r="T2192" i="2"/>
  <c r="N2191" i="2"/>
  <c r="AI2264" i="2" l="1"/>
  <c r="AH2264" i="2" s="1"/>
  <c r="AI2263" i="2" s="1"/>
  <c r="AE2222" i="2"/>
  <c r="AF2221" i="2" s="1"/>
  <c r="X2289" i="2"/>
  <c r="W2288" i="2" s="1"/>
  <c r="AB2255" i="2"/>
  <c r="Z2255" i="2"/>
  <c r="L2187" i="2"/>
  <c r="M2188" i="2"/>
  <c r="T2191" i="2"/>
  <c r="U2191" i="2"/>
  <c r="N2190" i="2"/>
  <c r="AD2221" i="2" l="1"/>
  <c r="AG2263" i="2"/>
  <c r="AH2263" i="2"/>
  <c r="AE2221" i="2"/>
  <c r="AD2220" i="2" s="1"/>
  <c r="AE2220" i="2" s="1"/>
  <c r="Y2288" i="2"/>
  <c r="X2288" i="2" s="1"/>
  <c r="Y2287" i="2" s="1"/>
  <c r="AI2262" i="2"/>
  <c r="AG2262" i="2"/>
  <c r="AH2262" i="2" s="1"/>
  <c r="AF2220" i="2"/>
  <c r="AA2255" i="2"/>
  <c r="L2186" i="2"/>
  <c r="M2187" i="2"/>
  <c r="U2190" i="2"/>
  <c r="T2190" i="2"/>
  <c r="N2189" i="2"/>
  <c r="U2189" i="2" s="1"/>
  <c r="W2287" i="2" l="1"/>
  <c r="X2287" i="2" s="1"/>
  <c r="AG2261" i="2"/>
  <c r="AH2261" i="2" s="1"/>
  <c r="AI2261" i="2"/>
  <c r="AD2219" i="2"/>
  <c r="AE2219" i="2" s="1"/>
  <c r="AF2219" i="2"/>
  <c r="Z2254" i="2"/>
  <c r="AB2254" i="2"/>
  <c r="L2185" i="2"/>
  <c r="M2186" i="2"/>
  <c r="T2189" i="2"/>
  <c r="N2188" i="2"/>
  <c r="U2188" i="2" s="1"/>
  <c r="Y2286" i="2" l="1"/>
  <c r="W2286" i="2"/>
  <c r="X2286" i="2" s="1"/>
  <c r="AI2260" i="2"/>
  <c r="AG2260" i="2"/>
  <c r="AH2260" i="2" s="1"/>
  <c r="AF2218" i="2"/>
  <c r="AD2218" i="2"/>
  <c r="AE2218" i="2" s="1"/>
  <c r="AA2254" i="2"/>
  <c r="AB2253" i="2" s="1"/>
  <c r="L2184" i="2"/>
  <c r="M2185" i="2"/>
  <c r="T2188" i="2"/>
  <c r="N2187" i="2"/>
  <c r="W2285" i="2" l="1"/>
  <c r="X2285" i="2" s="1"/>
  <c r="Y2284" i="2" s="1"/>
  <c r="Y2285" i="2"/>
  <c r="AG2259" i="2"/>
  <c r="AH2259" i="2" s="1"/>
  <c r="AI2259" i="2"/>
  <c r="Z2253" i="2"/>
  <c r="AF2217" i="2"/>
  <c r="AD2217" i="2"/>
  <c r="AE2217" i="2" s="1"/>
  <c r="AA2253" i="2"/>
  <c r="L2183" i="2"/>
  <c r="M2184" i="2"/>
  <c r="T2187" i="2"/>
  <c r="U2187" i="2"/>
  <c r="N2186" i="2"/>
  <c r="T2186" i="2" s="1"/>
  <c r="W2284" i="2" l="1"/>
  <c r="X2284" i="2" s="1"/>
  <c r="Y2283" i="2" s="1"/>
  <c r="AI2258" i="2"/>
  <c r="AG2258" i="2"/>
  <c r="AH2258" i="2" s="1"/>
  <c r="AI2257" i="2" s="1"/>
  <c r="AD2216" i="2"/>
  <c r="AF2216" i="2"/>
  <c r="AB2252" i="2"/>
  <c r="Z2252" i="2"/>
  <c r="L2182" i="2"/>
  <c r="M2183" i="2"/>
  <c r="U2186" i="2"/>
  <c r="N2185" i="2"/>
  <c r="U2185" i="2" s="1"/>
  <c r="W2283" i="2" l="1"/>
  <c r="X2283" i="2" s="1"/>
  <c r="AE2216" i="2"/>
  <c r="AD2215" i="2" s="1"/>
  <c r="AE2215" i="2" s="1"/>
  <c r="AG2257" i="2"/>
  <c r="AH2257" i="2" s="1"/>
  <c r="AG2256" i="2" s="1"/>
  <c r="Y2282" i="2"/>
  <c r="W2282" i="2"/>
  <c r="X2282" i="2" s="1"/>
  <c r="AA2252" i="2"/>
  <c r="L2181" i="2"/>
  <c r="M2182" i="2"/>
  <c r="T2185" i="2"/>
  <c r="N2184" i="2"/>
  <c r="T2184" i="2" s="1"/>
  <c r="AF2215" i="2" l="1"/>
  <c r="AI2256" i="2"/>
  <c r="AD2214" i="2"/>
  <c r="AE2214" i="2" s="1"/>
  <c r="AF2214" i="2"/>
  <c r="AB2251" i="2"/>
  <c r="Z2251" i="2"/>
  <c r="Y2281" i="2"/>
  <c r="W2281" i="2"/>
  <c r="AH2256" i="2"/>
  <c r="L2180" i="2"/>
  <c r="M2181" i="2"/>
  <c r="U2184" i="2"/>
  <c r="N2183" i="2"/>
  <c r="T2183" i="2" s="1"/>
  <c r="X2281" i="2" l="1"/>
  <c r="W2280" i="2" s="1"/>
  <c r="AD2213" i="2"/>
  <c r="AE2213" i="2" s="1"/>
  <c r="AF2213" i="2"/>
  <c r="AI2255" i="2"/>
  <c r="AG2255" i="2"/>
  <c r="AA2251" i="2"/>
  <c r="L2179" i="2"/>
  <c r="M2180" i="2"/>
  <c r="U2183" i="2"/>
  <c r="N2182" i="2"/>
  <c r="T2182" i="2" s="1"/>
  <c r="Y2280" i="2" l="1"/>
  <c r="X2280" i="2" s="1"/>
  <c r="W2279" i="2" s="1"/>
  <c r="AF2212" i="2"/>
  <c r="AD2212" i="2"/>
  <c r="AE2212" i="2" s="1"/>
  <c r="AH2255" i="2"/>
  <c r="AG2254" i="2" s="1"/>
  <c r="Z2250" i="2"/>
  <c r="AB2250" i="2"/>
  <c r="L2178" i="2"/>
  <c r="M2179" i="2"/>
  <c r="U2182" i="2"/>
  <c r="N2181" i="2"/>
  <c r="Y2279" i="2" l="1"/>
  <c r="X2279" i="2" s="1"/>
  <c r="Y2278" i="2" s="1"/>
  <c r="AI2254" i="2"/>
  <c r="AF2211" i="2"/>
  <c r="AD2211" i="2"/>
  <c r="AE2211" i="2" s="1"/>
  <c r="AA2250" i="2"/>
  <c r="AH2254" i="2"/>
  <c r="L2177" i="2"/>
  <c r="M2178" i="2"/>
  <c r="U2181" i="2"/>
  <c r="T2181" i="2"/>
  <c r="N2180" i="2"/>
  <c r="W2278" i="2" l="1"/>
  <c r="X2278" i="2"/>
  <c r="Y2277" i="2" s="1"/>
  <c r="AD2210" i="2"/>
  <c r="AF2210" i="2"/>
  <c r="AI2253" i="2"/>
  <c r="AG2253" i="2"/>
  <c r="AH2253" i="2" s="1"/>
  <c r="AB2249" i="2"/>
  <c r="Z2249" i="2"/>
  <c r="L2176" i="2"/>
  <c r="M2177" i="2"/>
  <c r="U2180" i="2"/>
  <c r="T2180" i="2"/>
  <c r="N2179" i="2"/>
  <c r="W2277" i="2" l="1"/>
  <c r="AE2210" i="2"/>
  <c r="AF2209" i="2" s="1"/>
  <c r="AI2252" i="2"/>
  <c r="AG2252" i="2"/>
  <c r="AH2252" i="2" s="1"/>
  <c r="AA2249" i="2"/>
  <c r="X2277" i="2"/>
  <c r="L2175" i="2"/>
  <c r="M2176" i="2"/>
  <c r="T2179" i="2"/>
  <c r="U2179" i="2"/>
  <c r="N2178" i="2"/>
  <c r="AD2209" i="2" l="1"/>
  <c r="AE2209" i="2" s="1"/>
  <c r="AF2208" i="2" s="1"/>
  <c r="W2276" i="2"/>
  <c r="Y2276" i="2"/>
  <c r="AB2248" i="2"/>
  <c r="Z2248" i="2"/>
  <c r="AI2251" i="2"/>
  <c r="AG2251" i="2"/>
  <c r="L2174" i="2"/>
  <c r="M2175" i="2"/>
  <c r="U2178" i="2"/>
  <c r="T2178" i="2"/>
  <c r="N2177" i="2"/>
  <c r="T2177" i="2" s="1"/>
  <c r="AD2208" i="2" l="1"/>
  <c r="AE2208" i="2" s="1"/>
  <c r="AD2207" i="2" s="1"/>
  <c r="AE2207" i="2" s="1"/>
  <c r="AH2251" i="2"/>
  <c r="AI2250" i="2" s="1"/>
  <c r="X2276" i="2"/>
  <c r="W2275" i="2" s="1"/>
  <c r="AF2207" i="2"/>
  <c r="AA2248" i="2"/>
  <c r="L2173" i="2"/>
  <c r="M2174" i="2"/>
  <c r="U2177" i="2"/>
  <c r="N2176" i="2"/>
  <c r="T2176" i="2" s="1"/>
  <c r="AG2250" i="2" l="1"/>
  <c r="Y2275" i="2"/>
  <c r="X2275" i="2" s="1"/>
  <c r="AD2206" i="2"/>
  <c r="AF2206" i="2"/>
  <c r="AH2250" i="2"/>
  <c r="AG2249" i="2" s="1"/>
  <c r="AB2247" i="2"/>
  <c r="Z2247" i="2"/>
  <c r="L2172" i="2"/>
  <c r="M2173" i="2"/>
  <c r="U2176" i="2"/>
  <c r="N2175" i="2"/>
  <c r="W2274" i="2" l="1"/>
  <c r="Y2274" i="2"/>
  <c r="X2274" i="2" s="1"/>
  <c r="Y2273" i="2" s="1"/>
  <c r="AE2206" i="2"/>
  <c r="AD2205" i="2" s="1"/>
  <c r="AE2205" i="2" s="1"/>
  <c r="AA2247" i="2"/>
  <c r="AB2246" i="2" s="1"/>
  <c r="AI2249" i="2"/>
  <c r="AH2249" i="2"/>
  <c r="AG2248" i="2" s="1"/>
  <c r="L2171" i="2"/>
  <c r="M2172" i="2"/>
  <c r="T2175" i="2"/>
  <c r="U2175" i="2"/>
  <c r="N2174" i="2"/>
  <c r="U2174" i="2" s="1"/>
  <c r="Z2246" i="2" l="1"/>
  <c r="W2273" i="2"/>
  <c r="X2273" i="2" s="1"/>
  <c r="Y2272" i="2" s="1"/>
  <c r="AF2205" i="2"/>
  <c r="AI2248" i="2"/>
  <c r="AA2246" i="2"/>
  <c r="Z2245" i="2" s="1"/>
  <c r="AF2204" i="2"/>
  <c r="AD2204" i="2"/>
  <c r="AE2204" i="2" s="1"/>
  <c r="AH2248" i="2"/>
  <c r="L2170" i="2"/>
  <c r="M2171" i="2"/>
  <c r="T2174" i="2"/>
  <c r="N2173" i="2"/>
  <c r="W2272" i="2" l="1"/>
  <c r="X2272" i="2" s="1"/>
  <c r="AB2245" i="2"/>
  <c r="AA2245" i="2"/>
  <c r="Z2244" i="2" s="1"/>
  <c r="AF2203" i="2"/>
  <c r="AD2203" i="2"/>
  <c r="AE2203" i="2" s="1"/>
  <c r="AI2247" i="2"/>
  <c r="AG2247" i="2"/>
  <c r="AB2244" i="2"/>
  <c r="W2271" i="2"/>
  <c r="X2271" i="2" s="1"/>
  <c r="Y2271" i="2"/>
  <c r="L2169" i="2"/>
  <c r="M2170" i="2"/>
  <c r="T2173" i="2"/>
  <c r="U2173" i="2"/>
  <c r="N2172" i="2"/>
  <c r="U2172" i="2" s="1"/>
  <c r="AA2244" i="2" l="1"/>
  <c r="AH2247" i="2"/>
  <c r="AG2246" i="2" s="1"/>
  <c r="AD2202" i="2"/>
  <c r="AE2202" i="2" s="1"/>
  <c r="AF2202" i="2"/>
  <c r="Y2270" i="2"/>
  <c r="W2270" i="2"/>
  <c r="X2270" i="2" s="1"/>
  <c r="Z2243" i="2"/>
  <c r="AB2243" i="2"/>
  <c r="L2168" i="2"/>
  <c r="M2169" i="2"/>
  <c r="T2172" i="2"/>
  <c r="N2171" i="2"/>
  <c r="AI2246" i="2" l="1"/>
  <c r="AH2246" i="2" s="1"/>
  <c r="AI2245" i="2" s="1"/>
  <c r="AF2201" i="2"/>
  <c r="AD2201" i="2"/>
  <c r="AE2201" i="2" s="1"/>
  <c r="AA2243" i="2"/>
  <c r="AB2242" i="2" s="1"/>
  <c r="W2269" i="2"/>
  <c r="X2269" i="2" s="1"/>
  <c r="Y2269" i="2"/>
  <c r="L2167" i="2"/>
  <c r="M2168" i="2"/>
  <c r="T2171" i="2"/>
  <c r="U2171" i="2"/>
  <c r="N2170" i="2"/>
  <c r="U2170" i="2" s="1"/>
  <c r="AG2245" i="2" l="1"/>
  <c r="AH2245" i="2"/>
  <c r="AG2244" i="2" s="1"/>
  <c r="Z2242" i="2"/>
  <c r="AA2242" i="2"/>
  <c r="AB2241" i="2" s="1"/>
  <c r="AD2200" i="2"/>
  <c r="AE2200" i="2" s="1"/>
  <c r="AF2200" i="2"/>
  <c r="W2268" i="2"/>
  <c r="X2268" i="2" s="1"/>
  <c r="Y2268" i="2"/>
  <c r="L2166" i="2"/>
  <c r="M2167" i="2"/>
  <c r="T2170" i="2"/>
  <c r="N2169" i="2"/>
  <c r="AI2244" i="2" l="1"/>
  <c r="AH2244" i="2" s="1"/>
  <c r="Z2241" i="2"/>
  <c r="AA2241" i="2"/>
  <c r="AD2199" i="2"/>
  <c r="AE2199" i="2" s="1"/>
  <c r="AF2199" i="2"/>
  <c r="AB2240" i="2"/>
  <c r="Z2240" i="2"/>
  <c r="Y2267" i="2"/>
  <c r="W2267" i="2"/>
  <c r="L2165" i="2"/>
  <c r="M2166" i="2"/>
  <c r="U2169" i="2"/>
  <c r="T2169" i="2"/>
  <c r="N2168" i="2"/>
  <c r="AI2243" i="2" l="1"/>
  <c r="AG2243" i="2"/>
  <c r="AH2243" i="2" s="1"/>
  <c r="AI2242" i="2" s="1"/>
  <c r="X2267" i="2"/>
  <c r="Y2266" i="2" s="1"/>
  <c r="AA2240" i="2"/>
  <c r="AB2239" i="2" s="1"/>
  <c r="AF2198" i="2"/>
  <c r="AD2198" i="2"/>
  <c r="AE2198" i="2" s="1"/>
  <c r="L2164" i="2"/>
  <c r="M2165" i="2"/>
  <c r="T2168" i="2"/>
  <c r="U2168" i="2"/>
  <c r="N2167" i="2"/>
  <c r="T2167" i="2" s="1"/>
  <c r="W2266" i="2" l="1"/>
  <c r="X2266" i="2" s="1"/>
  <c r="Z2239" i="2"/>
  <c r="AG2242" i="2"/>
  <c r="AH2242" i="2" s="1"/>
  <c r="AA2239" i="2"/>
  <c r="Z2238" i="2" s="1"/>
  <c r="AD2197" i="2"/>
  <c r="AE2197" i="2" s="1"/>
  <c r="AF2197" i="2"/>
  <c r="W2265" i="2"/>
  <c r="Y2265" i="2"/>
  <c r="L2163" i="2"/>
  <c r="M2164" i="2"/>
  <c r="U2167" i="2"/>
  <c r="N2166" i="2"/>
  <c r="U2166" i="2" s="1"/>
  <c r="AG2241" i="2" l="1"/>
  <c r="AH2241" i="2" s="1"/>
  <c r="AG2240" i="2" s="1"/>
  <c r="AH2240" i="2" s="1"/>
  <c r="AI2241" i="2"/>
  <c r="AB2238" i="2"/>
  <c r="AA2238" i="2" s="1"/>
  <c r="Z2237" i="2" s="1"/>
  <c r="X2265" i="2"/>
  <c r="W2264" i="2" s="1"/>
  <c r="AF2196" i="2"/>
  <c r="AD2196" i="2"/>
  <c r="AE2196" i="2" s="1"/>
  <c r="L2162" i="2"/>
  <c r="M2163" i="2"/>
  <c r="T2166" i="2"/>
  <c r="N2165" i="2"/>
  <c r="Y2264" i="2" l="1"/>
  <c r="X2264" i="2" s="1"/>
  <c r="W2263" i="2" s="1"/>
  <c r="AI2240" i="2"/>
  <c r="AB2237" i="2"/>
  <c r="AA2237" i="2" s="1"/>
  <c r="AF2195" i="2"/>
  <c r="AD2195" i="2"/>
  <c r="AE2195" i="2" s="1"/>
  <c r="AI2239" i="2"/>
  <c r="AG2239" i="2"/>
  <c r="AH2239" i="2" s="1"/>
  <c r="L2161" i="2"/>
  <c r="M2162" i="2"/>
  <c r="U2165" i="2"/>
  <c r="T2165" i="2"/>
  <c r="N2164" i="2"/>
  <c r="Y2263" i="2" l="1"/>
  <c r="X2263" i="2" s="1"/>
  <c r="AB2236" i="2"/>
  <c r="AA2236" i="2" s="1"/>
  <c r="AB2235" i="2" s="1"/>
  <c r="Z2236" i="2"/>
  <c r="AD2194" i="2"/>
  <c r="AE2194" i="2" s="1"/>
  <c r="AF2194" i="2"/>
  <c r="AG2238" i="2"/>
  <c r="AI2238" i="2"/>
  <c r="L2160" i="2"/>
  <c r="M2161" i="2"/>
  <c r="T2164" i="2"/>
  <c r="U2164" i="2"/>
  <c r="N2163" i="2"/>
  <c r="U2163" i="2" s="1"/>
  <c r="W2262" i="2" l="1"/>
  <c r="X2262" i="2" s="1"/>
  <c r="W2261" i="2" s="1"/>
  <c r="X2261" i="2" s="1"/>
  <c r="Y2262" i="2"/>
  <c r="Z2235" i="2"/>
  <c r="AH2238" i="2"/>
  <c r="AG2237" i="2" s="1"/>
  <c r="AA2235" i="2"/>
  <c r="Z2234" i="2" s="1"/>
  <c r="AD2193" i="2"/>
  <c r="AE2193" i="2" s="1"/>
  <c r="AF2193" i="2"/>
  <c r="AI2237" i="2"/>
  <c r="L2159" i="2"/>
  <c r="M2160" i="2"/>
  <c r="T2163" i="2"/>
  <c r="N2162" i="2"/>
  <c r="Y2261" i="2" l="1"/>
  <c r="AB2234" i="2"/>
  <c r="AA2234" i="2" s="1"/>
  <c r="AH2237" i="2"/>
  <c r="AI2236" i="2" s="1"/>
  <c r="AD2192" i="2"/>
  <c r="AE2192" i="2" s="1"/>
  <c r="AF2192" i="2"/>
  <c r="Z2233" i="2"/>
  <c r="AB2233" i="2"/>
  <c r="W2260" i="2"/>
  <c r="Y2260" i="2"/>
  <c r="L2158" i="2"/>
  <c r="M2159" i="2"/>
  <c r="T2162" i="2"/>
  <c r="U2162" i="2"/>
  <c r="N2161" i="2"/>
  <c r="U2161" i="2" s="1"/>
  <c r="AG2236" i="2" l="1"/>
  <c r="AH2236" i="2" s="1"/>
  <c r="AA2233" i="2"/>
  <c r="Z2232" i="2" s="1"/>
  <c r="AF2191" i="2"/>
  <c r="AD2191" i="2"/>
  <c r="AE2191" i="2" s="1"/>
  <c r="X2260" i="2"/>
  <c r="L2157" i="2"/>
  <c r="M2158" i="2"/>
  <c r="T2161" i="2"/>
  <c r="N2160" i="2"/>
  <c r="AB2232" i="2" l="1"/>
  <c r="AI2235" i="2"/>
  <c r="AG2235" i="2"/>
  <c r="AH2235" i="2" s="1"/>
  <c r="AA2232" i="2"/>
  <c r="Z2231" i="2" s="1"/>
  <c r="AA2231" i="2" s="1"/>
  <c r="AD2190" i="2"/>
  <c r="AE2190" i="2" s="1"/>
  <c r="AF2190" i="2"/>
  <c r="Y2259" i="2"/>
  <c r="W2259" i="2"/>
  <c r="L2156" i="2"/>
  <c r="M2157" i="2"/>
  <c r="U2160" i="2"/>
  <c r="T2160" i="2"/>
  <c r="N2159" i="2"/>
  <c r="T2159" i="2" s="1"/>
  <c r="AB2231" i="2" l="1"/>
  <c r="AG2234" i="2"/>
  <c r="AH2234" i="2" s="1"/>
  <c r="AI2234" i="2"/>
  <c r="AF2189" i="2"/>
  <c r="AD2189" i="2"/>
  <c r="AE2189" i="2" s="1"/>
  <c r="X2259" i="2"/>
  <c r="Y2258" i="2" s="1"/>
  <c r="Z2230" i="2"/>
  <c r="AB2230" i="2"/>
  <c r="L2155" i="2"/>
  <c r="M2156" i="2"/>
  <c r="U2159" i="2"/>
  <c r="N2158" i="2"/>
  <c r="U2158" i="2" s="1"/>
  <c r="AG2233" i="2" l="1"/>
  <c r="AI2233" i="2"/>
  <c r="AH2233" i="2" s="1"/>
  <c r="AI2232" i="2" s="1"/>
  <c r="W2258" i="2"/>
  <c r="X2258" i="2" s="1"/>
  <c r="AA2230" i="2"/>
  <c r="AB2229" i="2" s="1"/>
  <c r="AD2188" i="2"/>
  <c r="AE2188" i="2" s="1"/>
  <c r="AF2188" i="2"/>
  <c r="L2154" i="2"/>
  <c r="M2155" i="2"/>
  <c r="T2158" i="2"/>
  <c r="N2157" i="2"/>
  <c r="Z2229" i="2" l="1"/>
  <c r="AA2229" i="2" s="1"/>
  <c r="AG2232" i="2"/>
  <c r="AH2232" i="2" s="1"/>
  <c r="AD2187" i="2"/>
  <c r="AE2187" i="2" s="1"/>
  <c r="AF2187" i="2"/>
  <c r="Y2257" i="2"/>
  <c r="W2257" i="2"/>
  <c r="L2153" i="2"/>
  <c r="M2154" i="2"/>
  <c r="U2157" i="2"/>
  <c r="T2157" i="2"/>
  <c r="N2156" i="2"/>
  <c r="Z2228" i="2" l="1"/>
  <c r="AB2228" i="2"/>
  <c r="AA2228" i="2"/>
  <c r="Z2227" i="2" s="1"/>
  <c r="AI2231" i="2"/>
  <c r="AG2231" i="2"/>
  <c r="AF2186" i="2"/>
  <c r="AD2186" i="2"/>
  <c r="AE2186" i="2" s="1"/>
  <c r="AB2227" i="2"/>
  <c r="X2257" i="2"/>
  <c r="L2152" i="2"/>
  <c r="M2153" i="2"/>
  <c r="U2156" i="2"/>
  <c r="T2156" i="2"/>
  <c r="N2155" i="2"/>
  <c r="T2155" i="2" s="1"/>
  <c r="AH2231" i="2" l="1"/>
  <c r="AG2230" i="2" s="1"/>
  <c r="AI2230" i="2"/>
  <c r="AD2185" i="2"/>
  <c r="AF2185" i="2"/>
  <c r="AA2227" i="2"/>
  <c r="W2256" i="2"/>
  <c r="Y2256" i="2"/>
  <c r="L2151" i="2"/>
  <c r="M2152" i="2"/>
  <c r="U2155" i="2"/>
  <c r="N2154" i="2"/>
  <c r="AH2230" i="2" l="1"/>
  <c r="AG2229" i="2" s="1"/>
  <c r="AE2185" i="2"/>
  <c r="AF2184" i="2" s="1"/>
  <c r="X2256" i="2"/>
  <c r="AB2226" i="2"/>
  <c r="Z2226" i="2"/>
  <c r="L2150" i="2"/>
  <c r="M2151" i="2"/>
  <c r="T2154" i="2"/>
  <c r="U2154" i="2"/>
  <c r="N2153" i="2"/>
  <c r="T2153" i="2" s="1"/>
  <c r="AD2184" i="2" l="1"/>
  <c r="AE2184" i="2" s="1"/>
  <c r="AI2229" i="2"/>
  <c r="AH2229" i="2" s="1"/>
  <c r="AG2228" i="2" s="1"/>
  <c r="AA2226" i="2"/>
  <c r="AB2225" i="2" s="1"/>
  <c r="AF2183" i="2"/>
  <c r="AD2183" i="2"/>
  <c r="AE2183" i="2" s="1"/>
  <c r="W2255" i="2"/>
  <c r="Y2255" i="2"/>
  <c r="L2149" i="2"/>
  <c r="M2150" i="2"/>
  <c r="U2153" i="2"/>
  <c r="N2152" i="2"/>
  <c r="AI2228" i="2" l="1"/>
  <c r="AH2228" i="2" s="1"/>
  <c r="AI2227" i="2" s="1"/>
  <c r="Z2225" i="2"/>
  <c r="AA2225" i="2" s="1"/>
  <c r="AD2182" i="2"/>
  <c r="AF2182" i="2"/>
  <c r="X2255" i="2"/>
  <c r="L2148" i="2"/>
  <c r="M2149" i="2"/>
  <c r="U2152" i="2"/>
  <c r="T2152" i="2"/>
  <c r="N2151" i="2"/>
  <c r="T2151" i="2" s="1"/>
  <c r="AG2227" i="2" l="1"/>
  <c r="AH2227" i="2" s="1"/>
  <c r="AB2224" i="2"/>
  <c r="Z2224" i="2"/>
  <c r="AA2224" i="2" s="1"/>
  <c r="AE2182" i="2"/>
  <c r="AF2181" i="2" s="1"/>
  <c r="AG2226" i="2"/>
  <c r="AI2226" i="2"/>
  <c r="Y2254" i="2"/>
  <c r="W2254" i="2"/>
  <c r="L2147" i="2"/>
  <c r="M2148" i="2"/>
  <c r="U2151" i="2"/>
  <c r="N2150" i="2"/>
  <c r="Z2223" i="2" l="1"/>
  <c r="AA2223" i="2" s="1"/>
  <c r="Z2222" i="2" s="1"/>
  <c r="AB2223" i="2"/>
  <c r="AD2181" i="2"/>
  <c r="AE2181" i="2" s="1"/>
  <c r="AD2180" i="2" s="1"/>
  <c r="AH2226" i="2"/>
  <c r="AI2225" i="2" s="1"/>
  <c r="X2254" i="2"/>
  <c r="L2146" i="2"/>
  <c r="M2147" i="2"/>
  <c r="T2150" i="2"/>
  <c r="U2150" i="2"/>
  <c r="N2149" i="2"/>
  <c r="U2149" i="2" s="1"/>
  <c r="AB2222" i="2" l="1"/>
  <c r="AF2180" i="2"/>
  <c r="AG2225" i="2"/>
  <c r="AH2225" i="2"/>
  <c r="AI2224" i="2" s="1"/>
  <c r="AE2180" i="2"/>
  <c r="AF2179" i="2" s="1"/>
  <c r="Y2253" i="2"/>
  <c r="W2253" i="2"/>
  <c r="AA2222" i="2"/>
  <c r="L2145" i="2"/>
  <c r="M2146" i="2"/>
  <c r="T2149" i="2"/>
  <c r="N2148" i="2"/>
  <c r="AG2224" i="2" l="1"/>
  <c r="AH2224" i="2"/>
  <c r="AI2223" i="2" s="1"/>
  <c r="AH2223" i="2" s="1"/>
  <c r="AD2179" i="2"/>
  <c r="AE2179" i="2" s="1"/>
  <c r="AD2178" i="2" s="1"/>
  <c r="X2253" i="2"/>
  <c r="W2252" i="2" s="1"/>
  <c r="Z2221" i="2"/>
  <c r="AB2221" i="2"/>
  <c r="Y2252" i="2"/>
  <c r="L2144" i="2"/>
  <c r="M2145" i="2"/>
  <c r="U2148" i="2"/>
  <c r="T2148" i="2"/>
  <c r="N2147" i="2"/>
  <c r="AG2223" i="2" l="1"/>
  <c r="AF2178" i="2"/>
  <c r="AE2178" i="2"/>
  <c r="AD2177" i="2" s="1"/>
  <c r="X2252" i="2"/>
  <c r="AG2222" i="2"/>
  <c r="AI2222" i="2"/>
  <c r="AA2221" i="2"/>
  <c r="L2143" i="2"/>
  <c r="M2144" i="2"/>
  <c r="T2147" i="2"/>
  <c r="U2147" i="2"/>
  <c r="N2146" i="2"/>
  <c r="U2146" i="2" s="1"/>
  <c r="AF2177" i="2" l="1"/>
  <c r="AE2177" i="2"/>
  <c r="AF2176" i="2" s="1"/>
  <c r="AH2222" i="2"/>
  <c r="AG2221" i="2" s="1"/>
  <c r="AB2220" i="2"/>
  <c r="Z2220" i="2"/>
  <c r="W2251" i="2"/>
  <c r="Y2251" i="2"/>
  <c r="L2142" i="2"/>
  <c r="M2143" i="2"/>
  <c r="T2146" i="2"/>
  <c r="N2145" i="2"/>
  <c r="T2145" i="2" s="1"/>
  <c r="AD2176" i="2" l="1"/>
  <c r="AE2176" i="2" s="1"/>
  <c r="AD2175" i="2" s="1"/>
  <c r="AE2175" i="2" s="1"/>
  <c r="AI2221" i="2"/>
  <c r="AH2221" i="2" s="1"/>
  <c r="AA2220" i="2"/>
  <c r="Z2219" i="2" s="1"/>
  <c r="AF2175" i="2"/>
  <c r="X2251" i="2"/>
  <c r="L2141" i="2"/>
  <c r="M2142" i="2"/>
  <c r="U2145" i="2"/>
  <c r="N2144" i="2"/>
  <c r="AB2219" i="2" l="1"/>
  <c r="AF2174" i="2"/>
  <c r="AD2174" i="2"/>
  <c r="AE2174" i="2" s="1"/>
  <c r="AG2220" i="2"/>
  <c r="AI2220" i="2"/>
  <c r="AH2220" i="2" s="1"/>
  <c r="AA2219" i="2"/>
  <c r="W2250" i="2"/>
  <c r="Y2250" i="2"/>
  <c r="L2140" i="2"/>
  <c r="M2141" i="2"/>
  <c r="T2144" i="2"/>
  <c r="U2144" i="2"/>
  <c r="N2143" i="2"/>
  <c r="T2143" i="2" s="1"/>
  <c r="AF2173" i="2" l="1"/>
  <c r="AD2173" i="2"/>
  <c r="AE2173" i="2" s="1"/>
  <c r="X2250" i="2"/>
  <c r="W2249" i="2" s="1"/>
  <c r="AB2218" i="2"/>
  <c r="Z2218" i="2"/>
  <c r="AA2218" i="2" s="1"/>
  <c r="Y2249" i="2"/>
  <c r="AI2219" i="2"/>
  <c r="AG2219" i="2"/>
  <c r="L2139" i="2"/>
  <c r="M2140" i="2"/>
  <c r="U2143" i="2"/>
  <c r="N2142" i="2"/>
  <c r="AH2219" i="2" l="1"/>
  <c r="AF2172" i="2"/>
  <c r="AD2172" i="2"/>
  <c r="AE2172" i="2" s="1"/>
  <c r="X2249" i="2"/>
  <c r="W2248" i="2" s="1"/>
  <c r="AI2218" i="2"/>
  <c r="AH2218" i="2" s="1"/>
  <c r="AG2218" i="2"/>
  <c r="AB2217" i="2"/>
  <c r="Z2217" i="2"/>
  <c r="AA2217" i="2" s="1"/>
  <c r="L2138" i="2"/>
  <c r="M2139" i="2"/>
  <c r="U2142" i="2"/>
  <c r="T2142" i="2"/>
  <c r="N2141" i="2"/>
  <c r="T2141" i="2" s="1"/>
  <c r="Y2248" i="2" l="1"/>
  <c r="AD2171" i="2"/>
  <c r="AE2171" i="2" s="1"/>
  <c r="AF2171" i="2"/>
  <c r="Z2216" i="2"/>
  <c r="AB2216" i="2"/>
  <c r="AG2217" i="2"/>
  <c r="AI2217" i="2"/>
  <c r="AH2217" i="2" s="1"/>
  <c r="X2248" i="2"/>
  <c r="L2137" i="2"/>
  <c r="M2138" i="2"/>
  <c r="U2141" i="2"/>
  <c r="N2140" i="2"/>
  <c r="T2140" i="2" s="1"/>
  <c r="AA2216" i="2" l="1"/>
  <c r="AD2170" i="2"/>
  <c r="AF2170" i="2"/>
  <c r="Z2215" i="2"/>
  <c r="AA2215" i="2" s="1"/>
  <c r="AB2215" i="2"/>
  <c r="Y2247" i="2"/>
  <c r="W2247" i="2"/>
  <c r="X2247" i="2" s="1"/>
  <c r="AG2216" i="2"/>
  <c r="AI2216" i="2"/>
  <c r="L2136" i="2"/>
  <c r="M2137" i="2"/>
  <c r="U2140" i="2"/>
  <c r="N2139" i="2"/>
  <c r="U2139" i="2" s="1"/>
  <c r="AH2216" i="2" l="1"/>
  <c r="AE2170" i="2"/>
  <c r="W2246" i="2"/>
  <c r="Y2246" i="2"/>
  <c r="Z2214" i="2"/>
  <c r="AA2214" i="2" s="1"/>
  <c r="AB2214" i="2"/>
  <c r="AI2215" i="2"/>
  <c r="AH2215" i="2" s="1"/>
  <c r="AG2215" i="2"/>
  <c r="L2135" i="2"/>
  <c r="M2136" i="2"/>
  <c r="T2139" i="2"/>
  <c r="N2138" i="2"/>
  <c r="X2246" i="2" l="1"/>
  <c r="AD2169" i="2"/>
  <c r="AF2169" i="2"/>
  <c r="W2245" i="2"/>
  <c r="Y2245" i="2"/>
  <c r="AB2213" i="2"/>
  <c r="Z2213" i="2"/>
  <c r="AA2213" i="2" s="1"/>
  <c r="AG2214" i="2"/>
  <c r="AI2214" i="2"/>
  <c r="AH2214" i="2" s="1"/>
  <c r="L2134" i="2"/>
  <c r="M2135" i="2"/>
  <c r="U2138" i="2"/>
  <c r="T2138" i="2"/>
  <c r="N2137" i="2"/>
  <c r="U2137" i="2" s="1"/>
  <c r="X2245" i="2" l="1"/>
  <c r="AE2169" i="2"/>
  <c r="Y2244" i="2"/>
  <c r="W2244" i="2"/>
  <c r="Z2212" i="2"/>
  <c r="AB2212" i="2"/>
  <c r="AG2213" i="2"/>
  <c r="AI2213" i="2"/>
  <c r="AH2213" i="2" s="1"/>
  <c r="L2133" i="2"/>
  <c r="M2134" i="2"/>
  <c r="T2137" i="2"/>
  <c r="N2136" i="2"/>
  <c r="T2136" i="2" s="1"/>
  <c r="X2244" i="2" l="1"/>
  <c r="W2243" i="2" s="1"/>
  <c r="AD2168" i="2"/>
  <c r="AE2168" i="2" s="1"/>
  <c r="AF2168" i="2"/>
  <c r="AA2212" i="2"/>
  <c r="AG2212" i="2"/>
  <c r="AI2212" i="2"/>
  <c r="AH2212" i="2" s="1"/>
  <c r="L2132" i="2"/>
  <c r="M2133" i="2"/>
  <c r="U2136" i="2"/>
  <c r="N2135" i="2"/>
  <c r="Y2243" i="2" l="1"/>
  <c r="AD2167" i="2"/>
  <c r="AE2167" i="2" s="1"/>
  <c r="AF2167" i="2"/>
  <c r="X2243" i="2"/>
  <c r="W2242" i="2" s="1"/>
  <c r="X2242" i="2" s="1"/>
  <c r="AI2211" i="2"/>
  <c r="AG2211" i="2"/>
  <c r="AB2211" i="2"/>
  <c r="Z2211" i="2"/>
  <c r="L2131" i="2"/>
  <c r="M2132" i="2"/>
  <c r="U2135" i="2"/>
  <c r="T2135" i="2"/>
  <c r="N2134" i="2"/>
  <c r="Y2242" i="2" l="1"/>
  <c r="AF2166" i="2"/>
  <c r="AD2166" i="2"/>
  <c r="AE2166" i="2" s="1"/>
  <c r="AA2211" i="2"/>
  <c r="Z2210" i="2" s="1"/>
  <c r="AA2210" i="2" s="1"/>
  <c r="AH2211" i="2"/>
  <c r="Y2241" i="2"/>
  <c r="W2241" i="2"/>
  <c r="L2130" i="2"/>
  <c r="M2131" i="2"/>
  <c r="T2134" i="2"/>
  <c r="U2134" i="2"/>
  <c r="N2133" i="2"/>
  <c r="U2133" i="2" s="1"/>
  <c r="AB2210" i="2" l="1"/>
  <c r="AD2165" i="2"/>
  <c r="AE2165" i="2" s="1"/>
  <c r="AF2165" i="2"/>
  <c r="X2241" i="2"/>
  <c r="W2240" i="2" s="1"/>
  <c r="AI2210" i="2"/>
  <c r="AG2210" i="2"/>
  <c r="Z2209" i="2"/>
  <c r="AB2209" i="2"/>
  <c r="L2129" i="2"/>
  <c r="M2130" i="2"/>
  <c r="T2133" i="2"/>
  <c r="N2132" i="2"/>
  <c r="T2132" i="2" s="1"/>
  <c r="Y2240" i="2" l="1"/>
  <c r="AF2164" i="2"/>
  <c r="AD2164" i="2"/>
  <c r="AE2164" i="2" s="1"/>
  <c r="X2240" i="2"/>
  <c r="W2239" i="2" s="1"/>
  <c r="AH2210" i="2"/>
  <c r="AA2209" i="2"/>
  <c r="L2128" i="2"/>
  <c r="M2129" i="2"/>
  <c r="U2132" i="2"/>
  <c r="N2131" i="2"/>
  <c r="Y2239" i="2" l="1"/>
  <c r="AD2163" i="2"/>
  <c r="AE2163" i="2" s="1"/>
  <c r="AF2163" i="2"/>
  <c r="X2239" i="2"/>
  <c r="W2238" i="2" s="1"/>
  <c r="AB2208" i="2"/>
  <c r="Z2208" i="2"/>
  <c r="AA2208" i="2" s="1"/>
  <c r="AG2209" i="2"/>
  <c r="AI2209" i="2"/>
  <c r="L2127" i="2"/>
  <c r="M2128" i="2"/>
  <c r="U2131" i="2"/>
  <c r="T2131" i="2"/>
  <c r="N2130" i="2"/>
  <c r="U2130" i="2" s="1"/>
  <c r="Y2238" i="2" l="1"/>
  <c r="AD2162" i="2"/>
  <c r="AE2162" i="2" s="1"/>
  <c r="AF2162" i="2"/>
  <c r="X2238" i="2"/>
  <c r="Y2237" i="2" s="1"/>
  <c r="AH2209" i="2"/>
  <c r="AG2208" i="2" s="1"/>
  <c r="AB2207" i="2"/>
  <c r="Z2207" i="2"/>
  <c r="AA2207" i="2" s="1"/>
  <c r="L2126" i="2"/>
  <c r="M2127" i="2"/>
  <c r="T2130" i="2"/>
  <c r="N2129" i="2"/>
  <c r="U2129" i="2" s="1"/>
  <c r="W2237" i="2" l="1"/>
  <c r="X2237" i="2" s="1"/>
  <c r="W2236" i="2" s="1"/>
  <c r="X2236" i="2" s="1"/>
  <c r="AI2208" i="2"/>
  <c r="AH2208" i="2" s="1"/>
  <c r="AG2207" i="2" s="1"/>
  <c r="AF2161" i="2"/>
  <c r="AD2161" i="2"/>
  <c r="AE2161" i="2" s="1"/>
  <c r="Z2206" i="2"/>
  <c r="AB2206" i="2"/>
  <c r="L2125" i="2"/>
  <c r="M2126" i="2"/>
  <c r="T2129" i="2"/>
  <c r="N2128" i="2"/>
  <c r="T2128" i="2" s="1"/>
  <c r="AI2207" i="2" l="1"/>
  <c r="AH2207" i="2" s="1"/>
  <c r="AG2206" i="2" s="1"/>
  <c r="Y2236" i="2"/>
  <c r="AF2160" i="2"/>
  <c r="AD2160" i="2"/>
  <c r="AE2160" i="2" s="1"/>
  <c r="W2235" i="2"/>
  <c r="Y2235" i="2"/>
  <c r="AA2206" i="2"/>
  <c r="L2124" i="2"/>
  <c r="M2125" i="2"/>
  <c r="U2128" i="2"/>
  <c r="N2127" i="2"/>
  <c r="U2127" i="2" s="1"/>
  <c r="AI2206" i="2" l="1"/>
  <c r="AH2206" i="2" s="1"/>
  <c r="AF2159" i="2"/>
  <c r="AD2159" i="2"/>
  <c r="AE2159" i="2" s="1"/>
  <c r="X2235" i="2"/>
  <c r="W2234" i="2" s="1"/>
  <c r="AB2205" i="2"/>
  <c r="Z2205" i="2"/>
  <c r="AA2205" i="2" s="1"/>
  <c r="AI2205" i="2"/>
  <c r="AH2205" i="2" s="1"/>
  <c r="AG2205" i="2"/>
  <c r="L2123" i="2"/>
  <c r="M2124" i="2"/>
  <c r="T2127" i="2"/>
  <c r="N2126" i="2"/>
  <c r="U2126" i="2" s="1"/>
  <c r="Y2234" i="2" l="1"/>
  <c r="AF2158" i="2"/>
  <c r="AD2158" i="2"/>
  <c r="AE2158" i="2" s="1"/>
  <c r="X2234" i="2"/>
  <c r="Y2233" i="2" s="1"/>
  <c r="Z2204" i="2"/>
  <c r="AA2204" i="2" s="1"/>
  <c r="AB2204" i="2"/>
  <c r="AG2204" i="2"/>
  <c r="AI2204" i="2"/>
  <c r="AH2204" i="2" s="1"/>
  <c r="L2122" i="2"/>
  <c r="M2123" i="2"/>
  <c r="T2126" i="2"/>
  <c r="N2125" i="2"/>
  <c r="U2125" i="2" s="1"/>
  <c r="W2233" i="2" l="1"/>
  <c r="AF2157" i="2"/>
  <c r="AD2157" i="2"/>
  <c r="AE2157" i="2" s="1"/>
  <c r="X2233" i="2"/>
  <c r="W2232" i="2" s="1"/>
  <c r="AG2203" i="2"/>
  <c r="AI2203" i="2"/>
  <c r="AH2203" i="2" s="1"/>
  <c r="AB2203" i="2"/>
  <c r="Z2203" i="2"/>
  <c r="AA2203" i="2" s="1"/>
  <c r="L2121" i="2"/>
  <c r="M2122" i="2"/>
  <c r="T2125" i="2"/>
  <c r="N2124" i="2"/>
  <c r="Y2232" i="2" l="1"/>
  <c r="AF2156" i="2"/>
  <c r="AD2156" i="2"/>
  <c r="AE2156" i="2" s="1"/>
  <c r="X2232" i="2"/>
  <c r="Y2231" i="2" s="1"/>
  <c r="Z2202" i="2"/>
  <c r="AA2202" i="2" s="1"/>
  <c r="AB2202" i="2"/>
  <c r="AG2202" i="2"/>
  <c r="AI2202" i="2"/>
  <c r="AH2202" i="2" s="1"/>
  <c r="L2120" i="2"/>
  <c r="M2121" i="2"/>
  <c r="U2124" i="2"/>
  <c r="T2124" i="2"/>
  <c r="N2123" i="2"/>
  <c r="W2231" i="2" l="1"/>
  <c r="AF2155" i="2"/>
  <c r="AD2155" i="2"/>
  <c r="AE2155" i="2" s="1"/>
  <c r="X2231" i="2"/>
  <c r="W2230" i="2" s="1"/>
  <c r="AI2201" i="2"/>
  <c r="AH2201" i="2" s="1"/>
  <c r="AG2201" i="2"/>
  <c r="Z2201" i="2"/>
  <c r="AA2201" i="2" s="1"/>
  <c r="AB2201" i="2"/>
  <c r="L2119" i="2"/>
  <c r="M2120" i="2"/>
  <c r="T2123" i="2"/>
  <c r="U2123" i="2"/>
  <c r="N2122" i="2"/>
  <c r="U2122" i="2" s="1"/>
  <c r="Y2230" i="2" l="1"/>
  <c r="X2230" i="2" s="1"/>
  <c r="W2229" i="2" s="1"/>
  <c r="AD2154" i="2"/>
  <c r="AE2154" i="2" s="1"/>
  <c r="AD2153" i="2" s="1"/>
  <c r="AF2154" i="2"/>
  <c r="AB2200" i="2"/>
  <c r="Z2200" i="2"/>
  <c r="AA2200" i="2" s="1"/>
  <c r="AG2200" i="2"/>
  <c r="AI2200" i="2"/>
  <c r="AH2200" i="2" s="1"/>
  <c r="L2118" i="2"/>
  <c r="M2119" i="2"/>
  <c r="T2122" i="2"/>
  <c r="N2121" i="2"/>
  <c r="U2121" i="2" s="1"/>
  <c r="AF2153" i="2" l="1"/>
  <c r="Y2229" i="2"/>
  <c r="X2229" i="2" s="1"/>
  <c r="Z2199" i="2"/>
  <c r="AA2199" i="2" s="1"/>
  <c r="AB2199" i="2"/>
  <c r="AG2199" i="2"/>
  <c r="AI2199" i="2"/>
  <c r="AH2199" i="2" s="1"/>
  <c r="AE2153" i="2"/>
  <c r="L2117" i="2"/>
  <c r="M2118" i="2"/>
  <c r="T2121" i="2"/>
  <c r="N2120" i="2"/>
  <c r="T2120" i="2" s="1"/>
  <c r="W2228" i="2" l="1"/>
  <c r="Y2228" i="2"/>
  <c r="X2228" i="2" s="1"/>
  <c r="AF2152" i="2"/>
  <c r="AD2152" i="2"/>
  <c r="AE2152" i="2" s="1"/>
  <c r="AI2198" i="2"/>
  <c r="AH2198" i="2" s="1"/>
  <c r="AG2198" i="2"/>
  <c r="AB2198" i="2"/>
  <c r="Z2198" i="2"/>
  <c r="AA2198" i="2" s="1"/>
  <c r="L2116" i="2"/>
  <c r="M2117" i="2"/>
  <c r="U2120" i="2"/>
  <c r="N2119" i="2"/>
  <c r="W2227" i="2" l="1"/>
  <c r="Y2227" i="2"/>
  <c r="AB2197" i="2"/>
  <c r="Z2197" i="2"/>
  <c r="AA2197" i="2" s="1"/>
  <c r="AG2197" i="2"/>
  <c r="AI2197" i="2"/>
  <c r="AH2197" i="2" s="1"/>
  <c r="X2227" i="2"/>
  <c r="AD2151" i="2"/>
  <c r="AF2151" i="2"/>
  <c r="L2115" i="2"/>
  <c r="M2116" i="2"/>
  <c r="T2119" i="2"/>
  <c r="U2119" i="2"/>
  <c r="N2118" i="2"/>
  <c r="T2118" i="2" s="1"/>
  <c r="AE2151" i="2" l="1"/>
  <c r="AF2150" i="2" s="1"/>
  <c r="AI2196" i="2"/>
  <c r="AH2196" i="2" s="1"/>
  <c r="AG2196" i="2"/>
  <c r="W2226" i="2"/>
  <c r="Y2226" i="2"/>
  <c r="Z2196" i="2"/>
  <c r="AA2196" i="2" s="1"/>
  <c r="AB2196" i="2"/>
  <c r="L2114" i="2"/>
  <c r="M2115" i="2"/>
  <c r="U2118" i="2"/>
  <c r="N2117" i="2"/>
  <c r="AD2150" i="2" l="1"/>
  <c r="AE2150" i="2" s="1"/>
  <c r="X2226" i="2"/>
  <c r="W2225" i="2" s="1"/>
  <c r="AI2195" i="2"/>
  <c r="AH2195" i="2" s="1"/>
  <c r="AG2195" i="2"/>
  <c r="AD2149" i="2"/>
  <c r="AF2149" i="2"/>
  <c r="Z2195" i="2"/>
  <c r="AA2195" i="2" s="1"/>
  <c r="AB2195" i="2"/>
  <c r="L2113" i="2"/>
  <c r="M2114" i="2"/>
  <c r="U2117" i="2"/>
  <c r="T2117" i="2"/>
  <c r="N2116" i="2"/>
  <c r="Y2225" i="2" l="1"/>
  <c r="X2225" i="2" s="1"/>
  <c r="AE2149" i="2"/>
  <c r="AD2148" i="2" s="1"/>
  <c r="AE2148" i="2" s="1"/>
  <c r="AB2194" i="2"/>
  <c r="Z2194" i="2"/>
  <c r="AA2194" i="2" s="1"/>
  <c r="AG2194" i="2"/>
  <c r="AI2194" i="2"/>
  <c r="AH2194" i="2" s="1"/>
  <c r="L2112" i="2"/>
  <c r="M2113" i="2"/>
  <c r="T2116" i="2"/>
  <c r="U2116" i="2"/>
  <c r="N2115" i="2"/>
  <c r="Y2224" i="2" l="1"/>
  <c r="X2224" i="2" s="1"/>
  <c r="Y2223" i="2" s="1"/>
  <c r="X2223" i="2" s="1"/>
  <c r="W2224" i="2"/>
  <c r="AF2148" i="2"/>
  <c r="AG2193" i="2"/>
  <c r="AI2193" i="2"/>
  <c r="AH2193" i="2" s="1"/>
  <c r="AB2193" i="2"/>
  <c r="Z2193" i="2"/>
  <c r="AA2193" i="2" s="1"/>
  <c r="AD2147" i="2"/>
  <c r="AE2147" i="2" s="1"/>
  <c r="AF2147" i="2"/>
  <c r="L2111" i="2"/>
  <c r="M2112" i="2"/>
  <c r="U2115" i="2"/>
  <c r="T2115" i="2"/>
  <c r="N2114" i="2"/>
  <c r="U2114" i="2" s="1"/>
  <c r="W2223" i="2" l="1"/>
  <c r="AG2192" i="2"/>
  <c r="AI2192" i="2"/>
  <c r="AH2192" i="2" s="1"/>
  <c r="AB2192" i="2"/>
  <c r="Z2192" i="2"/>
  <c r="AA2192" i="2" s="1"/>
  <c r="AD2146" i="2"/>
  <c r="AE2146" i="2" s="1"/>
  <c r="AF2146" i="2"/>
  <c r="W2222" i="2"/>
  <c r="Y2222" i="2"/>
  <c r="X2222" i="2" s="1"/>
  <c r="L2110" i="2"/>
  <c r="M2111" i="2"/>
  <c r="T2114" i="2"/>
  <c r="N2113" i="2"/>
  <c r="W2221" i="2" l="1"/>
  <c r="Y2221" i="2"/>
  <c r="X2221" i="2" s="1"/>
  <c r="AB2191" i="2"/>
  <c r="Z2191" i="2"/>
  <c r="AA2191" i="2" s="1"/>
  <c r="AF2145" i="2"/>
  <c r="AD2145" i="2"/>
  <c r="AE2145" i="2" s="1"/>
  <c r="AI2191" i="2"/>
  <c r="AH2191" i="2" s="1"/>
  <c r="AG2191" i="2"/>
  <c r="L2109" i="2"/>
  <c r="M2110" i="2"/>
  <c r="T2113" i="2"/>
  <c r="U2113" i="2"/>
  <c r="N2112" i="2"/>
  <c r="AF2144" i="2" l="1"/>
  <c r="AD2144" i="2"/>
  <c r="AE2144" i="2" s="1"/>
  <c r="Z2190" i="2"/>
  <c r="AA2190" i="2" s="1"/>
  <c r="AB2190" i="2"/>
  <c r="AG2190" i="2"/>
  <c r="AI2190" i="2"/>
  <c r="AH2190" i="2" s="1"/>
  <c r="W2220" i="2"/>
  <c r="Y2220" i="2"/>
  <c r="L2108" i="2"/>
  <c r="M2109" i="2"/>
  <c r="T2112" i="2"/>
  <c r="U2112" i="2"/>
  <c r="N2111" i="2"/>
  <c r="T2111" i="2" s="1"/>
  <c r="Z2189" i="2" l="1"/>
  <c r="AA2189" i="2" s="1"/>
  <c r="AB2189" i="2"/>
  <c r="AI2189" i="2"/>
  <c r="AH2189" i="2" s="1"/>
  <c r="AG2189" i="2"/>
  <c r="AF2143" i="2"/>
  <c r="AD2143" i="2"/>
  <c r="AE2143" i="2" s="1"/>
  <c r="X2220" i="2"/>
  <c r="L2107" i="2"/>
  <c r="M2108" i="2"/>
  <c r="U2111" i="2"/>
  <c r="N2110" i="2"/>
  <c r="T2110" i="2" s="1"/>
  <c r="Y2219" i="2" l="1"/>
  <c r="W2219" i="2"/>
  <c r="AG2188" i="2"/>
  <c r="AI2188" i="2"/>
  <c r="AH2188" i="2" s="1"/>
  <c r="AF2142" i="2"/>
  <c r="AD2142" i="2"/>
  <c r="AE2142" i="2" s="1"/>
  <c r="AB2188" i="2"/>
  <c r="Z2188" i="2"/>
  <c r="AA2188" i="2" s="1"/>
  <c r="L2106" i="2"/>
  <c r="M2107" i="2"/>
  <c r="U2110" i="2"/>
  <c r="N2109" i="2"/>
  <c r="U2109" i="2" s="1"/>
  <c r="AD2141" i="2" l="1"/>
  <c r="AE2141" i="2" s="1"/>
  <c r="AF2141" i="2"/>
  <c r="AI2187" i="2"/>
  <c r="AH2187" i="2" s="1"/>
  <c r="AG2187" i="2"/>
  <c r="Z2187" i="2"/>
  <c r="AA2187" i="2" s="1"/>
  <c r="AB2187" i="2"/>
  <c r="X2219" i="2"/>
  <c r="L2105" i="2"/>
  <c r="M2106" i="2"/>
  <c r="T2109" i="2"/>
  <c r="N2108" i="2"/>
  <c r="U2108" i="2" s="1"/>
  <c r="AB2186" i="2" l="1"/>
  <c r="Z2186" i="2"/>
  <c r="AA2186" i="2" s="1"/>
  <c r="AG2186" i="2"/>
  <c r="AI2186" i="2"/>
  <c r="AH2186" i="2" s="1"/>
  <c r="W2218" i="2"/>
  <c r="Y2218" i="2"/>
  <c r="X2218" i="2" s="1"/>
  <c r="AF2140" i="2"/>
  <c r="AD2140" i="2"/>
  <c r="AE2140" i="2" s="1"/>
  <c r="L2104" i="2"/>
  <c r="M2105" i="2"/>
  <c r="T2108" i="2"/>
  <c r="N2107" i="2"/>
  <c r="AI2185" i="2" l="1"/>
  <c r="AG2185" i="2"/>
  <c r="Y2217" i="2"/>
  <c r="X2217" i="2" s="1"/>
  <c r="W2217" i="2"/>
  <c r="AF2139" i="2"/>
  <c r="AD2139" i="2"/>
  <c r="AE2139" i="2" s="1"/>
  <c r="Z2185" i="2"/>
  <c r="AB2185" i="2"/>
  <c r="L2103" i="2"/>
  <c r="M2104" i="2"/>
  <c r="U2107" i="2"/>
  <c r="T2107" i="2"/>
  <c r="N2106" i="2"/>
  <c r="U2106" i="2" s="1"/>
  <c r="AA2185" i="2" l="1"/>
  <c r="AF2138" i="2"/>
  <c r="AD2138" i="2"/>
  <c r="AE2138" i="2" s="1"/>
  <c r="Z2184" i="2"/>
  <c r="AB2184" i="2"/>
  <c r="W2216" i="2"/>
  <c r="Y2216" i="2"/>
  <c r="AH2185" i="2"/>
  <c r="L2102" i="2"/>
  <c r="M2103" i="2"/>
  <c r="T2106" i="2"/>
  <c r="N2105" i="2"/>
  <c r="U2105" i="2" s="1"/>
  <c r="X2216" i="2" l="1"/>
  <c r="Y2215" i="2"/>
  <c r="X2215" i="2" s="1"/>
  <c r="W2215" i="2"/>
  <c r="AA2184" i="2"/>
  <c r="AF2137" i="2"/>
  <c r="AD2137" i="2"/>
  <c r="AI2184" i="2"/>
  <c r="AG2184" i="2"/>
  <c r="L2101" i="2"/>
  <c r="M2102" i="2"/>
  <c r="T2105" i="2"/>
  <c r="N2104" i="2"/>
  <c r="T2104" i="2" s="1"/>
  <c r="AE2137" i="2" l="1"/>
  <c r="AD2136" i="2" s="1"/>
  <c r="AF2136" i="2"/>
  <c r="AB2183" i="2"/>
  <c r="Z2183" i="2"/>
  <c r="AH2184" i="2"/>
  <c r="W2214" i="2"/>
  <c r="Y2214" i="2"/>
  <c r="X2214" i="2" s="1"/>
  <c r="L2100" i="2"/>
  <c r="M2101" i="2"/>
  <c r="U2104" i="2"/>
  <c r="N2103" i="2"/>
  <c r="AE2136" i="2" l="1"/>
  <c r="AA2183" i="2"/>
  <c r="AB2182" i="2" s="1"/>
  <c r="AI2183" i="2"/>
  <c r="AG2183" i="2"/>
  <c r="AF2135" i="2"/>
  <c r="AD2135" i="2"/>
  <c r="Y2213" i="2"/>
  <c r="X2213" i="2" s="1"/>
  <c r="W2213" i="2"/>
  <c r="L2099" i="2"/>
  <c r="M2100" i="2"/>
  <c r="U2103" i="2"/>
  <c r="T2103" i="2"/>
  <c r="N2102" i="2"/>
  <c r="T2102" i="2" s="1"/>
  <c r="Z2182" i="2" l="1"/>
  <c r="AA2182" i="2" s="1"/>
  <c r="Z2181" i="2" s="1"/>
  <c r="AE2135" i="2"/>
  <c r="AD2134" i="2" s="1"/>
  <c r="AH2183" i="2"/>
  <c r="AB2181" i="2"/>
  <c r="Y2212" i="2"/>
  <c r="W2212" i="2"/>
  <c r="L2098" i="2"/>
  <c r="M2099" i="2"/>
  <c r="U2102" i="2"/>
  <c r="N2101" i="2"/>
  <c r="U2101" i="2" s="1"/>
  <c r="AF2134" i="2" l="1"/>
  <c r="AE2134" i="2"/>
  <c r="AD2133" i="2" s="1"/>
  <c r="AA2181" i="2"/>
  <c r="X2212" i="2"/>
  <c r="AI2182" i="2"/>
  <c r="AG2182" i="2"/>
  <c r="L2097" i="2"/>
  <c r="M2098" i="2"/>
  <c r="T2101" i="2"/>
  <c r="N2100" i="2"/>
  <c r="AF2133" i="2" l="1"/>
  <c r="AE2133" i="2"/>
  <c r="AD2132" i="2" s="1"/>
  <c r="AH2182" i="2"/>
  <c r="W2211" i="2"/>
  <c r="Y2211" i="2"/>
  <c r="X2211" i="2" s="1"/>
  <c r="Z2180" i="2"/>
  <c r="AB2180" i="2"/>
  <c r="L2096" i="2"/>
  <c r="M2097" i="2"/>
  <c r="T2100" i="2"/>
  <c r="U2100" i="2"/>
  <c r="N2099" i="2"/>
  <c r="T2099" i="2" s="1"/>
  <c r="AF2132" i="2" l="1"/>
  <c r="AA2180" i="2"/>
  <c r="AE2132" i="2"/>
  <c r="Y2210" i="2"/>
  <c r="W2210" i="2"/>
  <c r="AG2181" i="2"/>
  <c r="AI2181" i="2"/>
  <c r="L2095" i="2"/>
  <c r="M2096" i="2"/>
  <c r="U2099" i="2"/>
  <c r="N2098" i="2"/>
  <c r="U2098" i="2" s="1"/>
  <c r="AH2181" i="2" l="1"/>
  <c r="AG2180" i="2" s="1"/>
  <c r="X2210" i="2"/>
  <c r="AI2180" i="2"/>
  <c r="AH2180" i="2" s="1"/>
  <c r="AF2131" i="2"/>
  <c r="AD2131" i="2"/>
  <c r="AB2179" i="2"/>
  <c r="Z2179" i="2"/>
  <c r="L2094" i="2"/>
  <c r="M2095" i="2"/>
  <c r="T2098" i="2"/>
  <c r="N2097" i="2"/>
  <c r="AE2131" i="2" l="1"/>
  <c r="AA2179" i="2"/>
  <c r="AB2178" i="2" s="1"/>
  <c r="AG2179" i="2"/>
  <c r="AI2179" i="2"/>
  <c r="AH2179" i="2" s="1"/>
  <c r="AF2130" i="2"/>
  <c r="AD2130" i="2"/>
  <c r="AE2130" i="2" s="1"/>
  <c r="Y2209" i="2"/>
  <c r="W2209" i="2"/>
  <c r="L2093" i="2"/>
  <c r="M2094" i="2"/>
  <c r="T2097" i="2"/>
  <c r="U2097" i="2"/>
  <c r="N2096" i="2"/>
  <c r="Z2178" i="2" l="1"/>
  <c r="AA2178" i="2" s="1"/>
  <c r="AF2129" i="2"/>
  <c r="AD2129" i="2"/>
  <c r="AE2129" i="2" s="1"/>
  <c r="AI2178" i="2"/>
  <c r="AG2178" i="2"/>
  <c r="Z2177" i="2"/>
  <c r="AB2177" i="2"/>
  <c r="X2209" i="2"/>
  <c r="L2092" i="2"/>
  <c r="M2093" i="2"/>
  <c r="T2096" i="2"/>
  <c r="U2096" i="2"/>
  <c r="N2095" i="2"/>
  <c r="Y2208" i="2" l="1"/>
  <c r="X2208" i="2" s="1"/>
  <c r="W2208" i="2"/>
  <c r="AH2178" i="2"/>
  <c r="AD2128" i="2"/>
  <c r="AF2128" i="2"/>
  <c r="AA2177" i="2"/>
  <c r="L2091" i="2"/>
  <c r="M2092" i="2"/>
  <c r="U2095" i="2"/>
  <c r="T2095" i="2"/>
  <c r="N2094" i="2"/>
  <c r="AE2128" i="2" l="1"/>
  <c r="AG2177" i="2"/>
  <c r="AI2177" i="2"/>
  <c r="AH2177" i="2" s="1"/>
  <c r="AB2176" i="2"/>
  <c r="Z2176" i="2"/>
  <c r="AA2176" i="2" s="1"/>
  <c r="W2207" i="2"/>
  <c r="Y2207" i="2"/>
  <c r="X2207" i="2" s="1"/>
  <c r="L2090" i="2"/>
  <c r="M2091" i="2"/>
  <c r="T2094" i="2"/>
  <c r="U2094" i="2"/>
  <c r="N2093" i="2"/>
  <c r="Z2175" i="2" l="1"/>
  <c r="AA2175" i="2" s="1"/>
  <c r="AB2175" i="2"/>
  <c r="AG2176" i="2"/>
  <c r="AI2176" i="2"/>
  <c r="AH2176" i="2" s="1"/>
  <c r="W2206" i="2"/>
  <c r="Y2206" i="2"/>
  <c r="X2206" i="2" s="1"/>
  <c r="AD2127" i="2"/>
  <c r="AF2127" i="2"/>
  <c r="L2089" i="2"/>
  <c r="M2090" i="2"/>
  <c r="T2093" i="2"/>
  <c r="U2093" i="2"/>
  <c r="N2092" i="2"/>
  <c r="T2092" i="2" s="1"/>
  <c r="Y2205" i="2" l="1"/>
  <c r="X2205" i="2" s="1"/>
  <c r="W2205" i="2"/>
  <c r="AG2175" i="2"/>
  <c r="AI2175" i="2"/>
  <c r="AH2175" i="2" s="1"/>
  <c r="AE2127" i="2"/>
  <c r="AB2174" i="2"/>
  <c r="Z2174" i="2"/>
  <c r="AA2174" i="2" s="1"/>
  <c r="L2088" i="2"/>
  <c r="M2089" i="2"/>
  <c r="U2092" i="2"/>
  <c r="N2091" i="2"/>
  <c r="AG2174" i="2" l="1"/>
  <c r="AI2174" i="2"/>
  <c r="AH2174" i="2" s="1"/>
  <c r="Z2173" i="2"/>
  <c r="AA2173" i="2" s="1"/>
  <c r="AB2173" i="2"/>
  <c r="AD2126" i="2"/>
  <c r="AF2126" i="2"/>
  <c r="W2204" i="2"/>
  <c r="Y2204" i="2"/>
  <c r="X2204" i="2" s="1"/>
  <c r="L2087" i="2"/>
  <c r="M2088" i="2"/>
  <c r="U2091" i="2"/>
  <c r="T2091" i="2"/>
  <c r="N2090" i="2"/>
  <c r="AE2126" i="2" l="1"/>
  <c r="Z2172" i="2"/>
  <c r="AA2172" i="2" s="1"/>
  <c r="AB2172" i="2"/>
  <c r="W2203" i="2"/>
  <c r="Y2203" i="2"/>
  <c r="X2203" i="2" s="1"/>
  <c r="AG2173" i="2"/>
  <c r="AI2173" i="2"/>
  <c r="AH2173" i="2" s="1"/>
  <c r="L2086" i="2"/>
  <c r="M2087" i="2"/>
  <c r="U2090" i="2"/>
  <c r="T2090" i="2"/>
  <c r="N2089" i="2"/>
  <c r="AI2172" i="2" l="1"/>
  <c r="AH2172" i="2" s="1"/>
  <c r="AG2172" i="2"/>
  <c r="Z2171" i="2"/>
  <c r="AA2171" i="2" s="1"/>
  <c r="AB2171" i="2"/>
  <c r="Y2202" i="2"/>
  <c r="X2202" i="2" s="1"/>
  <c r="W2202" i="2"/>
  <c r="AD2125" i="2"/>
  <c r="AE2125" i="2" s="1"/>
  <c r="AF2125" i="2"/>
  <c r="L2085" i="2"/>
  <c r="M2086" i="2"/>
  <c r="U2089" i="2"/>
  <c r="T2089" i="2"/>
  <c r="N2088" i="2"/>
  <c r="T2088" i="2" s="1"/>
  <c r="AD2124" i="2" l="1"/>
  <c r="AF2124" i="2"/>
  <c r="Z2170" i="2"/>
  <c r="AB2170" i="2"/>
  <c r="Y2201" i="2"/>
  <c r="X2201" i="2" s="1"/>
  <c r="W2201" i="2"/>
  <c r="AG2171" i="2"/>
  <c r="AI2171" i="2"/>
  <c r="AH2171" i="2" s="1"/>
  <c r="L2084" i="2"/>
  <c r="M2085" i="2"/>
  <c r="U2088" i="2"/>
  <c r="N2087" i="2"/>
  <c r="AA2170" i="2" l="1"/>
  <c r="Z2169" i="2" s="1"/>
  <c r="Y2200" i="2"/>
  <c r="X2200" i="2" s="1"/>
  <c r="W2200" i="2"/>
  <c r="AG2170" i="2"/>
  <c r="AI2170" i="2"/>
  <c r="AE2124" i="2"/>
  <c r="L2083" i="2"/>
  <c r="M2084" i="2"/>
  <c r="U2087" i="2"/>
  <c r="T2087" i="2"/>
  <c r="N2086" i="2"/>
  <c r="AB2169" i="2" l="1"/>
  <c r="AA2169" i="2" s="1"/>
  <c r="AH2170" i="2"/>
  <c r="AG2169" i="2" s="1"/>
  <c r="W2199" i="2"/>
  <c r="Y2199" i="2"/>
  <c r="X2199" i="2" s="1"/>
  <c r="AD2123" i="2"/>
  <c r="AF2123" i="2"/>
  <c r="L2082" i="2"/>
  <c r="M2083" i="2"/>
  <c r="U2086" i="2"/>
  <c r="T2086" i="2"/>
  <c r="N2085" i="2"/>
  <c r="Z2168" i="2" l="1"/>
  <c r="AA2168" i="2" s="1"/>
  <c r="AB2168" i="2"/>
  <c r="AI2169" i="2"/>
  <c r="AH2169" i="2"/>
  <c r="AG2168" i="2" s="1"/>
  <c r="AE2123" i="2"/>
  <c r="AF2122" i="2" s="1"/>
  <c r="Z2167" i="2"/>
  <c r="AA2167" i="2" s="1"/>
  <c r="AB2167" i="2"/>
  <c r="Y2198" i="2"/>
  <c r="X2198" i="2" s="1"/>
  <c r="W2198" i="2"/>
  <c r="L2081" i="2"/>
  <c r="M2082" i="2"/>
  <c r="U2085" i="2"/>
  <c r="T2085" i="2"/>
  <c r="N2084" i="2"/>
  <c r="AI2168" i="2" l="1"/>
  <c r="AH2168" i="2" s="1"/>
  <c r="AG2167" i="2" s="1"/>
  <c r="AD2122" i="2"/>
  <c r="AE2122" i="2" s="1"/>
  <c r="W2197" i="2"/>
  <c r="Y2197" i="2"/>
  <c r="X2197" i="2" s="1"/>
  <c r="Z2166" i="2"/>
  <c r="AA2166" i="2" s="1"/>
  <c r="AB2166" i="2"/>
  <c r="L2080" i="2"/>
  <c r="M2081" i="2"/>
  <c r="T2084" i="2"/>
  <c r="U2084" i="2"/>
  <c r="N2083" i="2"/>
  <c r="T2083" i="2" s="1"/>
  <c r="AI2167" i="2" l="1"/>
  <c r="AH2167" i="2" s="1"/>
  <c r="AD2121" i="2"/>
  <c r="AE2121" i="2" s="1"/>
  <c r="AD2120" i="2" s="1"/>
  <c r="AE2120" i="2" s="1"/>
  <c r="AF2121" i="2"/>
  <c r="AG2166" i="2"/>
  <c r="AI2166" i="2"/>
  <c r="AH2166" i="2" s="1"/>
  <c r="Z2165" i="2"/>
  <c r="AA2165" i="2" s="1"/>
  <c r="AB2165" i="2"/>
  <c r="W2196" i="2"/>
  <c r="Y2196" i="2"/>
  <c r="X2196" i="2" s="1"/>
  <c r="L2079" i="2"/>
  <c r="M2080" i="2"/>
  <c r="U2083" i="2"/>
  <c r="N2082" i="2"/>
  <c r="AF2120" i="2" l="1"/>
  <c r="Y2195" i="2"/>
  <c r="X2195" i="2" s="1"/>
  <c r="W2195" i="2"/>
  <c r="Z2164" i="2"/>
  <c r="AA2164" i="2" s="1"/>
  <c r="AB2164" i="2"/>
  <c r="AF2119" i="2"/>
  <c r="AD2119" i="2"/>
  <c r="AE2119" i="2" s="1"/>
  <c r="AG2165" i="2"/>
  <c r="AI2165" i="2"/>
  <c r="AH2165" i="2" s="1"/>
  <c r="L2078" i="2"/>
  <c r="M2079" i="2"/>
  <c r="U2082" i="2"/>
  <c r="T2082" i="2"/>
  <c r="N2081" i="2"/>
  <c r="U2081" i="2" s="1"/>
  <c r="AG2164" i="2" l="1"/>
  <c r="AI2164" i="2"/>
  <c r="AH2164" i="2" s="1"/>
  <c r="AF2118" i="2"/>
  <c r="AD2118" i="2"/>
  <c r="AB2163" i="2"/>
  <c r="Z2163" i="2"/>
  <c r="AA2163" i="2" s="1"/>
  <c r="Y2194" i="2"/>
  <c r="X2194" i="2" s="1"/>
  <c r="W2194" i="2"/>
  <c r="L2077" i="2"/>
  <c r="M2078" i="2"/>
  <c r="T2081" i="2"/>
  <c r="N2080" i="2"/>
  <c r="AE2118" i="2" l="1"/>
  <c r="AB2162" i="2"/>
  <c r="Z2162" i="2"/>
  <c r="AA2162" i="2" s="1"/>
  <c r="AF2117" i="2"/>
  <c r="AD2117" i="2"/>
  <c r="AG2163" i="2"/>
  <c r="AI2163" i="2"/>
  <c r="AH2163" i="2" s="1"/>
  <c r="W2193" i="2"/>
  <c r="Y2193" i="2"/>
  <c r="X2193" i="2" s="1"/>
  <c r="L2076" i="2"/>
  <c r="M2077" i="2"/>
  <c r="T2080" i="2"/>
  <c r="U2080" i="2"/>
  <c r="N2079" i="2"/>
  <c r="AE2117" i="2" l="1"/>
  <c r="AD2116" i="2" s="1"/>
  <c r="AF2116" i="2"/>
  <c r="AI2162" i="2"/>
  <c r="AH2162" i="2" s="1"/>
  <c r="AG2162" i="2"/>
  <c r="Y2192" i="2"/>
  <c r="X2192" i="2" s="1"/>
  <c r="W2192" i="2"/>
  <c r="AB2161" i="2"/>
  <c r="Z2161" i="2"/>
  <c r="AA2161" i="2" s="1"/>
  <c r="L2075" i="2"/>
  <c r="M2076" i="2"/>
  <c r="T2079" i="2"/>
  <c r="U2079" i="2"/>
  <c r="N2078" i="2"/>
  <c r="AE2116" i="2" l="1"/>
  <c r="AI2161" i="2"/>
  <c r="AH2161" i="2" s="1"/>
  <c r="AG2161" i="2"/>
  <c r="W2191" i="2"/>
  <c r="Y2191" i="2"/>
  <c r="X2191" i="2" s="1"/>
  <c r="AD2115" i="2"/>
  <c r="AF2115" i="2"/>
  <c r="Z2160" i="2"/>
  <c r="AA2160" i="2" s="1"/>
  <c r="AB2160" i="2"/>
  <c r="L2074" i="2"/>
  <c r="M2075" i="2"/>
  <c r="T2078" i="2"/>
  <c r="U2078" i="2"/>
  <c r="N2077" i="2"/>
  <c r="U2077" i="2" s="1"/>
  <c r="AE2115" i="2" l="1"/>
  <c r="AB2159" i="2"/>
  <c r="Z2159" i="2"/>
  <c r="AA2159" i="2" s="1"/>
  <c r="W2190" i="2"/>
  <c r="Y2190" i="2"/>
  <c r="X2190" i="2" s="1"/>
  <c r="AD2114" i="2"/>
  <c r="AF2114" i="2"/>
  <c r="AI2160" i="2"/>
  <c r="AH2160" i="2" s="1"/>
  <c r="AG2160" i="2"/>
  <c r="L2073" i="2"/>
  <c r="M2074" i="2"/>
  <c r="T2077" i="2"/>
  <c r="N2076" i="2"/>
  <c r="T2076" i="2" s="1"/>
  <c r="AE2114" i="2" l="1"/>
  <c r="AI2159" i="2"/>
  <c r="AH2159" i="2" s="1"/>
  <c r="AG2159" i="2"/>
  <c r="Y2189" i="2"/>
  <c r="X2189" i="2" s="1"/>
  <c r="W2189" i="2"/>
  <c r="AF2113" i="2"/>
  <c r="AD2113" i="2"/>
  <c r="Z2158" i="2"/>
  <c r="AA2158" i="2" s="1"/>
  <c r="AB2158" i="2"/>
  <c r="L2072" i="2"/>
  <c r="M2073" i="2"/>
  <c r="U2076" i="2"/>
  <c r="N2075" i="2"/>
  <c r="AE2113" i="2" l="1"/>
  <c r="AB2157" i="2"/>
  <c r="Z2157" i="2"/>
  <c r="AA2157" i="2" s="1"/>
  <c r="Y2188" i="2"/>
  <c r="X2188" i="2" s="1"/>
  <c r="W2188" i="2"/>
  <c r="AF2112" i="2"/>
  <c r="AD2112" i="2"/>
  <c r="AG2158" i="2"/>
  <c r="AI2158" i="2"/>
  <c r="AH2158" i="2" s="1"/>
  <c r="L2071" i="2"/>
  <c r="M2072" i="2"/>
  <c r="U2075" i="2"/>
  <c r="T2075" i="2"/>
  <c r="N2074" i="2"/>
  <c r="W2187" i="2" l="1"/>
  <c r="Y2187" i="2"/>
  <c r="X2187" i="2" s="1"/>
  <c r="Z2156" i="2"/>
  <c r="AA2156" i="2" s="1"/>
  <c r="AB2156" i="2"/>
  <c r="AI2157" i="2"/>
  <c r="AH2157" i="2" s="1"/>
  <c r="AG2157" i="2"/>
  <c r="AE2112" i="2"/>
  <c r="L2070" i="2"/>
  <c r="M2071" i="2"/>
  <c r="U2074" i="2"/>
  <c r="T2074" i="2"/>
  <c r="N2073" i="2"/>
  <c r="AF2111" i="2" l="1"/>
  <c r="AD2111" i="2"/>
  <c r="Z2155" i="2"/>
  <c r="AA2155" i="2" s="1"/>
  <c r="AB2155" i="2"/>
  <c r="W2186" i="2"/>
  <c r="Y2186" i="2"/>
  <c r="X2186" i="2" s="1"/>
  <c r="AI2156" i="2"/>
  <c r="AH2156" i="2" s="1"/>
  <c r="AG2156" i="2"/>
  <c r="L2069" i="2"/>
  <c r="M2070" i="2"/>
  <c r="T2073" i="2"/>
  <c r="U2073" i="2"/>
  <c r="N2072" i="2"/>
  <c r="W2185" i="2" l="1"/>
  <c r="Y2185" i="2"/>
  <c r="X2185" i="2" s="1"/>
  <c r="Z2154" i="2"/>
  <c r="AB2154" i="2"/>
  <c r="AG2155" i="2"/>
  <c r="AI2155" i="2"/>
  <c r="AH2155" i="2" s="1"/>
  <c r="AE2111" i="2"/>
  <c r="L2068" i="2"/>
  <c r="M2069" i="2"/>
  <c r="T2072" i="2"/>
  <c r="U2072" i="2"/>
  <c r="N2071" i="2"/>
  <c r="T2071" i="2" s="1"/>
  <c r="AF2110" i="2" l="1"/>
  <c r="AD2110" i="2"/>
  <c r="AA2154" i="2"/>
  <c r="Y2184" i="2"/>
  <c r="W2184" i="2"/>
  <c r="AG2154" i="2"/>
  <c r="AI2154" i="2"/>
  <c r="L2067" i="2"/>
  <c r="M2068" i="2"/>
  <c r="U2071" i="2"/>
  <c r="N2070" i="2"/>
  <c r="U2070" i="2" s="1"/>
  <c r="AH2154" i="2" l="1"/>
  <c r="AG2153" i="2" s="1"/>
  <c r="X2184" i="2"/>
  <c r="AI2153" i="2"/>
  <c r="AH2153" i="2" s="1"/>
  <c r="AB2153" i="2"/>
  <c r="Z2153" i="2"/>
  <c r="AE2110" i="2"/>
  <c r="L2066" i="2"/>
  <c r="M2067" i="2"/>
  <c r="T2070" i="2"/>
  <c r="N2069" i="2"/>
  <c r="AA2153" i="2" l="1"/>
  <c r="Z2152" i="2" s="1"/>
  <c r="AA2152" i="2" s="1"/>
  <c r="AD2109" i="2"/>
  <c r="AF2109" i="2"/>
  <c r="AE2109" i="2" s="1"/>
  <c r="AI2152" i="2"/>
  <c r="AG2152" i="2"/>
  <c r="Y2183" i="2"/>
  <c r="W2183" i="2"/>
  <c r="L2065" i="2"/>
  <c r="M2066" i="2"/>
  <c r="U2069" i="2"/>
  <c r="T2069" i="2"/>
  <c r="N2068" i="2"/>
  <c r="AB2152" i="2" l="1"/>
  <c r="Z2151" i="2"/>
  <c r="AB2151" i="2"/>
  <c r="AH2152" i="2"/>
  <c r="AD2108" i="2"/>
  <c r="AF2108" i="2"/>
  <c r="X2183" i="2"/>
  <c r="L2064" i="2"/>
  <c r="M2065" i="2"/>
  <c r="T2068" i="2"/>
  <c r="U2068" i="2"/>
  <c r="N2067" i="2"/>
  <c r="T2067" i="2" s="1"/>
  <c r="AE2108" i="2" l="1"/>
  <c r="AD2107" i="2" s="1"/>
  <c r="W2182" i="2"/>
  <c r="Y2182" i="2"/>
  <c r="X2182" i="2" s="1"/>
  <c r="AI2151" i="2"/>
  <c r="AG2151" i="2"/>
  <c r="AA2151" i="2"/>
  <c r="L2063" i="2"/>
  <c r="M2064" i="2"/>
  <c r="U2067" i="2"/>
  <c r="N2066" i="2"/>
  <c r="AF2107" i="2" l="1"/>
  <c r="AE2107" i="2"/>
  <c r="AD2106" i="2" s="1"/>
  <c r="AH2151" i="2"/>
  <c r="W2181" i="2"/>
  <c r="Y2181" i="2"/>
  <c r="X2181" i="2" s="1"/>
  <c r="AB2150" i="2"/>
  <c r="Z2150" i="2"/>
  <c r="AA2150" i="2" s="1"/>
  <c r="L2062" i="2"/>
  <c r="M2063" i="2"/>
  <c r="U2066" i="2"/>
  <c r="T2066" i="2"/>
  <c r="N2065" i="2"/>
  <c r="AF2106" i="2" l="1"/>
  <c r="AE2106" i="2"/>
  <c r="Y2180" i="2"/>
  <c r="W2180" i="2"/>
  <c r="AG2150" i="2"/>
  <c r="AI2150" i="2"/>
  <c r="AH2150" i="2" s="1"/>
  <c r="AD2105" i="2"/>
  <c r="AF2105" i="2"/>
  <c r="Z2149" i="2"/>
  <c r="AB2149" i="2"/>
  <c r="L2061" i="2"/>
  <c r="M2062" i="2"/>
  <c r="U2065" i="2"/>
  <c r="T2065" i="2"/>
  <c r="N2064" i="2"/>
  <c r="T2064" i="2" s="1"/>
  <c r="AE2105" i="2" l="1"/>
  <c r="AD2104" i="2" s="1"/>
  <c r="AA2149" i="2"/>
  <c r="AB2148" i="2" s="1"/>
  <c r="AG2149" i="2"/>
  <c r="AI2149" i="2"/>
  <c r="AH2149" i="2" s="1"/>
  <c r="X2180" i="2"/>
  <c r="L2060" i="2"/>
  <c r="M2061" i="2"/>
  <c r="U2064" i="2"/>
  <c r="N2063" i="2"/>
  <c r="AF2104" i="2" l="1"/>
  <c r="Z2148" i="2"/>
  <c r="AA2148" i="2" s="1"/>
  <c r="AE2104" i="2"/>
  <c r="AD2103" i="2" s="1"/>
  <c r="W2179" i="2"/>
  <c r="Y2179" i="2"/>
  <c r="Z2147" i="2"/>
  <c r="AA2147" i="2" s="1"/>
  <c r="AB2147" i="2"/>
  <c r="AG2148" i="2"/>
  <c r="AI2148" i="2"/>
  <c r="AH2148" i="2" s="1"/>
  <c r="L2059" i="2"/>
  <c r="M2060" i="2"/>
  <c r="U2063" i="2"/>
  <c r="T2063" i="2"/>
  <c r="N2062" i="2"/>
  <c r="T2062" i="2" s="1"/>
  <c r="AF2103" i="2" l="1"/>
  <c r="AE2103" i="2"/>
  <c r="AF2102" i="2" s="1"/>
  <c r="X2179" i="2"/>
  <c r="Y2178" i="2" s="1"/>
  <c r="AG2147" i="2"/>
  <c r="AI2147" i="2"/>
  <c r="AH2147" i="2" s="1"/>
  <c r="AB2146" i="2"/>
  <c r="Z2146" i="2"/>
  <c r="AA2146" i="2" s="1"/>
  <c r="AD2102" i="2"/>
  <c r="L2058" i="2"/>
  <c r="M2059" i="2"/>
  <c r="U2062" i="2"/>
  <c r="N2061" i="2"/>
  <c r="W2178" i="2" l="1"/>
  <c r="AE2102" i="2"/>
  <c r="AF2101" i="2" s="1"/>
  <c r="AB2145" i="2"/>
  <c r="Z2145" i="2"/>
  <c r="AA2145" i="2" s="1"/>
  <c r="X2178" i="2"/>
  <c r="AI2146" i="2"/>
  <c r="AH2146" i="2" s="1"/>
  <c r="AG2146" i="2"/>
  <c r="L2057" i="2"/>
  <c r="M2058" i="2"/>
  <c r="T2061" i="2"/>
  <c r="U2061" i="2"/>
  <c r="N2060" i="2"/>
  <c r="AD2101" i="2" l="1"/>
  <c r="AE2101" i="2" s="1"/>
  <c r="AI2145" i="2"/>
  <c r="AH2145" i="2" s="1"/>
  <c r="AG2145" i="2"/>
  <c r="Z2144" i="2"/>
  <c r="AA2144" i="2" s="1"/>
  <c r="AB2144" i="2"/>
  <c r="W2177" i="2"/>
  <c r="Y2177" i="2"/>
  <c r="L2056" i="2"/>
  <c r="M2057" i="2"/>
  <c r="T2060" i="2"/>
  <c r="U2060" i="2"/>
  <c r="N2059" i="2"/>
  <c r="U2059" i="2" s="1"/>
  <c r="AD2100" i="2" l="1"/>
  <c r="AE2100" i="2" s="1"/>
  <c r="AD2099" i="2" s="1"/>
  <c r="AE2099" i="2" s="1"/>
  <c r="AF2100" i="2"/>
  <c r="AB2143" i="2"/>
  <c r="Z2143" i="2"/>
  <c r="AA2143" i="2" s="1"/>
  <c r="X2177" i="2"/>
  <c r="AI2144" i="2"/>
  <c r="AH2144" i="2" s="1"/>
  <c r="AG2144" i="2"/>
  <c r="L2055" i="2"/>
  <c r="M2056" i="2"/>
  <c r="T2059" i="2"/>
  <c r="N2058" i="2"/>
  <c r="U2058" i="2" s="1"/>
  <c r="AF2099" i="2" l="1"/>
  <c r="Z2142" i="2"/>
  <c r="AA2142" i="2" s="1"/>
  <c r="AB2142" i="2"/>
  <c r="AI2143" i="2"/>
  <c r="AH2143" i="2" s="1"/>
  <c r="AG2143" i="2"/>
  <c r="W2176" i="2"/>
  <c r="Y2176" i="2"/>
  <c r="X2176" i="2" s="1"/>
  <c r="AD2098" i="2"/>
  <c r="AE2098" i="2" s="1"/>
  <c r="AF2098" i="2"/>
  <c r="L2054" i="2"/>
  <c r="M2055" i="2"/>
  <c r="T2058" i="2"/>
  <c r="N2057" i="2"/>
  <c r="W2175" i="2" l="1"/>
  <c r="Y2175" i="2"/>
  <c r="X2175" i="2" s="1"/>
  <c r="AG2142" i="2"/>
  <c r="AI2142" i="2"/>
  <c r="AH2142" i="2" s="1"/>
  <c r="AD2097" i="2"/>
  <c r="AE2097" i="2" s="1"/>
  <c r="AF2097" i="2"/>
  <c r="AB2141" i="2"/>
  <c r="Z2141" i="2"/>
  <c r="AA2141" i="2" s="1"/>
  <c r="L2053" i="2"/>
  <c r="M2054" i="2"/>
  <c r="U2057" i="2"/>
  <c r="T2057" i="2"/>
  <c r="N2056" i="2"/>
  <c r="AI2141" i="2" l="1"/>
  <c r="AH2141" i="2" s="1"/>
  <c r="AG2141" i="2"/>
  <c r="Z2140" i="2"/>
  <c r="AA2140" i="2" s="1"/>
  <c r="AB2140" i="2"/>
  <c r="Y2174" i="2"/>
  <c r="X2174" i="2" s="1"/>
  <c r="W2174" i="2"/>
  <c r="AF2096" i="2"/>
  <c r="AD2096" i="2"/>
  <c r="AE2096" i="2" s="1"/>
  <c r="L2052" i="2"/>
  <c r="M2053" i="2"/>
  <c r="T2056" i="2"/>
  <c r="U2056" i="2"/>
  <c r="N2055" i="2"/>
  <c r="T2055" i="2" s="1"/>
  <c r="AD2095" i="2" l="1"/>
  <c r="AE2095" i="2" s="1"/>
  <c r="AF2095" i="2"/>
  <c r="Y2173" i="2"/>
  <c r="X2173" i="2" s="1"/>
  <c r="W2173" i="2"/>
  <c r="AB2139" i="2"/>
  <c r="Z2139" i="2"/>
  <c r="AA2139" i="2" s="1"/>
  <c r="AG2140" i="2"/>
  <c r="AI2140" i="2"/>
  <c r="AH2140" i="2" s="1"/>
  <c r="L2051" i="2"/>
  <c r="M2052" i="2"/>
  <c r="U2055" i="2"/>
  <c r="N2054" i="2"/>
  <c r="W2172" i="2" l="1"/>
  <c r="Y2172" i="2"/>
  <c r="X2172" i="2" s="1"/>
  <c r="AG2139" i="2"/>
  <c r="AI2139" i="2"/>
  <c r="AH2139" i="2" s="1"/>
  <c r="Z2138" i="2"/>
  <c r="AA2138" i="2" s="1"/>
  <c r="AB2138" i="2"/>
  <c r="AD2094" i="2"/>
  <c r="AF2094" i="2"/>
  <c r="L2050" i="2"/>
  <c r="M2051" i="2"/>
  <c r="U2054" i="2"/>
  <c r="T2054" i="2"/>
  <c r="N2053" i="2"/>
  <c r="AE2094" i="2" l="1"/>
  <c r="Z2137" i="2"/>
  <c r="AB2137" i="2"/>
  <c r="W2171" i="2"/>
  <c r="Y2171" i="2"/>
  <c r="X2171" i="2" s="1"/>
  <c r="AF2093" i="2"/>
  <c r="AD2093" i="2"/>
  <c r="AI2138" i="2"/>
  <c r="AH2138" i="2" s="1"/>
  <c r="AG2138" i="2"/>
  <c r="L2049" i="2"/>
  <c r="M2050" i="2"/>
  <c r="U2053" i="2"/>
  <c r="T2053" i="2"/>
  <c r="N2052" i="2"/>
  <c r="T2052" i="2" s="1"/>
  <c r="AE2093" i="2" l="1"/>
  <c r="Y2170" i="2"/>
  <c r="W2170" i="2"/>
  <c r="AI2137" i="2"/>
  <c r="AG2137" i="2"/>
  <c r="AF2092" i="2"/>
  <c r="AD2092" i="2"/>
  <c r="AE2092" i="2" s="1"/>
  <c r="AA2137" i="2"/>
  <c r="L2048" i="2"/>
  <c r="M2049" i="2"/>
  <c r="U2052" i="2"/>
  <c r="N2051" i="2"/>
  <c r="U2051" i="2" s="1"/>
  <c r="X2170" i="2" l="1"/>
  <c r="AD2091" i="2"/>
  <c r="AF2091" i="2"/>
  <c r="AB2136" i="2"/>
  <c r="Z2136" i="2"/>
  <c r="AH2137" i="2"/>
  <c r="Y2169" i="2"/>
  <c r="W2169" i="2"/>
  <c r="L2047" i="2"/>
  <c r="M2048" i="2"/>
  <c r="T2051" i="2"/>
  <c r="N2050" i="2"/>
  <c r="T2050" i="2" s="1"/>
  <c r="X2169" i="2" l="1"/>
  <c r="AA2136" i="2"/>
  <c r="W2168" i="2"/>
  <c r="Y2168" i="2"/>
  <c r="X2168" i="2" s="1"/>
  <c r="Z2135" i="2"/>
  <c r="AB2135" i="2"/>
  <c r="AI2136" i="2"/>
  <c r="AG2136" i="2"/>
  <c r="AE2091" i="2"/>
  <c r="L2046" i="2"/>
  <c r="M2047" i="2"/>
  <c r="U2050" i="2"/>
  <c r="N2049" i="2"/>
  <c r="AH2136" i="2" l="1"/>
  <c r="AD2090" i="2"/>
  <c r="AF2090" i="2"/>
  <c r="AA2135" i="2"/>
  <c r="AG2135" i="2"/>
  <c r="AI2135" i="2"/>
  <c r="W2167" i="2"/>
  <c r="Y2167" i="2"/>
  <c r="X2167" i="2" s="1"/>
  <c r="L2045" i="2"/>
  <c r="M2046" i="2"/>
  <c r="U2049" i="2"/>
  <c r="T2049" i="2"/>
  <c r="N2048" i="2"/>
  <c r="AH2135" i="2" l="1"/>
  <c r="Y2166" i="2"/>
  <c r="X2166" i="2" s="1"/>
  <c r="W2166" i="2"/>
  <c r="AB2134" i="2"/>
  <c r="Z2134" i="2"/>
  <c r="AA2134" i="2" s="1"/>
  <c r="AI2134" i="2"/>
  <c r="AG2134" i="2"/>
  <c r="AE2090" i="2"/>
  <c r="L2044" i="2"/>
  <c r="M2045" i="2"/>
  <c r="T2048" i="2"/>
  <c r="U2048" i="2"/>
  <c r="N2047" i="2"/>
  <c r="AD2089" i="2" l="1"/>
  <c r="AF2089" i="2"/>
  <c r="AE2089" i="2" s="1"/>
  <c r="Z2133" i="2"/>
  <c r="AB2133" i="2"/>
  <c r="AH2134" i="2"/>
  <c r="W2165" i="2"/>
  <c r="Y2165" i="2"/>
  <c r="X2165" i="2" s="1"/>
  <c r="L2043" i="2"/>
  <c r="M2044" i="2"/>
  <c r="T2047" i="2"/>
  <c r="U2047" i="2"/>
  <c r="N2046" i="2"/>
  <c r="AA2133" i="2" l="1"/>
  <c r="W2164" i="2"/>
  <c r="Y2164" i="2"/>
  <c r="X2164" i="2" s="1"/>
  <c r="AI2133" i="2"/>
  <c r="AG2133" i="2"/>
  <c r="AF2088" i="2"/>
  <c r="AD2088" i="2"/>
  <c r="L2042" i="2"/>
  <c r="M2043" i="2"/>
  <c r="T2046" i="2"/>
  <c r="U2046" i="2"/>
  <c r="N2045" i="2"/>
  <c r="T2045" i="2" s="1"/>
  <c r="AE2088" i="2" l="1"/>
  <c r="AD2087" i="2" s="1"/>
  <c r="AH2133" i="2"/>
  <c r="Y2163" i="2"/>
  <c r="X2163" i="2" s="1"/>
  <c r="W2163" i="2"/>
  <c r="AB2132" i="2"/>
  <c r="Z2132" i="2"/>
  <c r="AA2132" i="2" s="1"/>
  <c r="L2041" i="2"/>
  <c r="M2042" i="2"/>
  <c r="U2045" i="2"/>
  <c r="N2044" i="2"/>
  <c r="AF2087" i="2" l="1"/>
  <c r="AE2087" i="2" s="1"/>
  <c r="Y2162" i="2"/>
  <c r="X2162" i="2" s="1"/>
  <c r="W2162" i="2"/>
  <c r="AB2131" i="2"/>
  <c r="Z2131" i="2"/>
  <c r="AA2131" i="2" s="1"/>
  <c r="AI2132" i="2"/>
  <c r="AG2132" i="2"/>
  <c r="L2040" i="2"/>
  <c r="M2041" i="2"/>
  <c r="T2044" i="2"/>
  <c r="U2044" i="2"/>
  <c r="N2043" i="2"/>
  <c r="U2043" i="2" s="1"/>
  <c r="AD2086" i="2" l="1"/>
  <c r="AF2086" i="2"/>
  <c r="AE2086" i="2" s="1"/>
  <c r="AH2132" i="2"/>
  <c r="AG2131" i="2" s="1"/>
  <c r="AB2130" i="2"/>
  <c r="Z2130" i="2"/>
  <c r="W2161" i="2"/>
  <c r="Y2161" i="2"/>
  <c r="X2161" i="2" s="1"/>
  <c r="L2039" i="2"/>
  <c r="M2040" i="2"/>
  <c r="T2043" i="2"/>
  <c r="N2042" i="2"/>
  <c r="AD2085" i="2" l="1"/>
  <c r="AF2085" i="2"/>
  <c r="AE2085" i="2" s="1"/>
  <c r="AD2084" i="2" s="1"/>
  <c r="AI2131" i="2"/>
  <c r="AH2131" i="2" s="1"/>
  <c r="AG2130" i="2" s="1"/>
  <c r="AA2130" i="2"/>
  <c r="AB2129" i="2" s="1"/>
  <c r="Y2160" i="2"/>
  <c r="X2160" i="2" s="1"/>
  <c r="W2160" i="2"/>
  <c r="L2038" i="2"/>
  <c r="M2039" i="2"/>
  <c r="U2042" i="2"/>
  <c r="T2042" i="2"/>
  <c r="N2041" i="2"/>
  <c r="AF2084" i="2" l="1"/>
  <c r="AI2130" i="2"/>
  <c r="AH2130" i="2" s="1"/>
  <c r="Z2129" i="2"/>
  <c r="AA2129" i="2" s="1"/>
  <c r="AE2084" i="2"/>
  <c r="AD2083" i="2" s="1"/>
  <c r="W2159" i="2"/>
  <c r="Y2159" i="2"/>
  <c r="X2159" i="2" s="1"/>
  <c r="L2037" i="2"/>
  <c r="M2038" i="2"/>
  <c r="U2041" i="2"/>
  <c r="T2041" i="2"/>
  <c r="N2040" i="2"/>
  <c r="T2040" i="2" s="1"/>
  <c r="AF2083" i="2" l="1"/>
  <c r="AE2083" i="2" s="1"/>
  <c r="AG2129" i="2"/>
  <c r="AI2129" i="2"/>
  <c r="AH2129" i="2" s="1"/>
  <c r="W2158" i="2"/>
  <c r="Y2158" i="2"/>
  <c r="X2158" i="2" s="1"/>
  <c r="AF2082" i="2"/>
  <c r="AE2082" i="2" s="1"/>
  <c r="AD2082" i="2"/>
  <c r="AB2128" i="2"/>
  <c r="Z2128" i="2"/>
  <c r="L2036" i="2"/>
  <c r="M2037" i="2"/>
  <c r="U2040" i="2"/>
  <c r="N2039" i="2"/>
  <c r="T2039" i="2" s="1"/>
  <c r="AI2128" i="2" l="1"/>
  <c r="AG2128" i="2"/>
  <c r="AA2128" i="2"/>
  <c r="Z2127" i="2" s="1"/>
  <c r="AD2081" i="2"/>
  <c r="AF2081" i="2"/>
  <c r="AE2081" i="2" s="1"/>
  <c r="AH2128" i="2"/>
  <c r="Y2157" i="2"/>
  <c r="X2157" i="2" s="1"/>
  <c r="W2157" i="2"/>
  <c r="L2035" i="2"/>
  <c r="M2036" i="2"/>
  <c r="U2039" i="2"/>
  <c r="N2038" i="2"/>
  <c r="U2038" i="2" s="1"/>
  <c r="AB2127" i="2" l="1"/>
  <c r="AA2127" i="2"/>
  <c r="Z2126" i="2" s="1"/>
  <c r="AD2080" i="2"/>
  <c r="AF2080" i="2"/>
  <c r="AE2080" i="2" s="1"/>
  <c r="AG2127" i="2"/>
  <c r="AI2127" i="2"/>
  <c r="Y2156" i="2"/>
  <c r="X2156" i="2" s="1"/>
  <c r="W2156" i="2"/>
  <c r="L2034" i="2"/>
  <c r="M2035" i="2"/>
  <c r="T2038" i="2"/>
  <c r="N2037" i="2"/>
  <c r="T2037" i="2" s="1"/>
  <c r="AB2126" i="2" l="1"/>
  <c r="AH2127" i="2"/>
  <c r="AG2126" i="2" s="1"/>
  <c r="AA2126" i="2"/>
  <c r="Z2125" i="2" s="1"/>
  <c r="W2155" i="2"/>
  <c r="Y2155" i="2"/>
  <c r="X2155" i="2" s="1"/>
  <c r="AD2079" i="2"/>
  <c r="AF2079" i="2"/>
  <c r="AE2079" i="2" s="1"/>
  <c r="L2033" i="2"/>
  <c r="M2034" i="2"/>
  <c r="U2037" i="2"/>
  <c r="N2036" i="2"/>
  <c r="T2036" i="2" s="1"/>
  <c r="AB2125" i="2" l="1"/>
  <c r="AI2126" i="2"/>
  <c r="AH2126" i="2" s="1"/>
  <c r="AG2125" i="2" s="1"/>
  <c r="AA2125" i="2"/>
  <c r="Z2124" i="2" s="1"/>
  <c r="W2154" i="2"/>
  <c r="Y2154" i="2"/>
  <c r="X2154" i="2" s="1"/>
  <c r="AD2078" i="2"/>
  <c r="AF2078" i="2"/>
  <c r="L2032" i="2"/>
  <c r="M2033" i="2"/>
  <c r="U2036" i="2"/>
  <c r="N2035" i="2"/>
  <c r="U2035" i="2" s="1"/>
  <c r="AI2125" i="2" l="1"/>
  <c r="AH2125" i="2" s="1"/>
  <c r="AB2124" i="2"/>
  <c r="AA2124" i="2"/>
  <c r="Z2123" i="2" s="1"/>
  <c r="AA2123" i="2" s="1"/>
  <c r="AE2078" i="2"/>
  <c r="AF2077" i="2" s="1"/>
  <c r="AI2124" i="2"/>
  <c r="AG2124" i="2"/>
  <c r="W2153" i="2"/>
  <c r="Y2153" i="2"/>
  <c r="L2031" i="2"/>
  <c r="M2032" i="2"/>
  <c r="T2035" i="2"/>
  <c r="N2034" i="2"/>
  <c r="U2034" i="2" s="1"/>
  <c r="AD2077" i="2" l="1"/>
  <c r="AE2077" i="2" s="1"/>
  <c r="AB2123" i="2"/>
  <c r="X2153" i="2"/>
  <c r="W2152" i="2" s="1"/>
  <c r="AH2124" i="2"/>
  <c r="Z2122" i="2"/>
  <c r="AB2122" i="2"/>
  <c r="L2030" i="2"/>
  <c r="M2031" i="2"/>
  <c r="T2034" i="2"/>
  <c r="N2033" i="2"/>
  <c r="U2033" i="2" s="1"/>
  <c r="AF2076" i="2" l="1"/>
  <c r="AE2076" i="2" s="1"/>
  <c r="AD2076" i="2"/>
  <c r="Y2152" i="2"/>
  <c r="X2152" i="2" s="1"/>
  <c r="AA2122" i="2"/>
  <c r="AB2121" i="2" s="1"/>
  <c r="AF2075" i="2"/>
  <c r="AE2075" i="2" s="1"/>
  <c r="AD2075" i="2"/>
  <c r="AG2123" i="2"/>
  <c r="AI2123" i="2"/>
  <c r="L2029" i="2"/>
  <c r="M2030" i="2"/>
  <c r="T2033" i="2"/>
  <c r="N2032" i="2"/>
  <c r="Z2121" i="2" l="1"/>
  <c r="AA2121" i="2" s="1"/>
  <c r="AH2123" i="2"/>
  <c r="AI2122" i="2" s="1"/>
  <c r="AH2122" i="2" s="1"/>
  <c r="W2151" i="2"/>
  <c r="Y2151" i="2"/>
  <c r="AG2122" i="2"/>
  <c r="AF2074" i="2"/>
  <c r="AE2074" i="2" s="1"/>
  <c r="AD2074" i="2"/>
  <c r="L2028" i="2"/>
  <c r="M2029" i="2"/>
  <c r="T2032" i="2"/>
  <c r="U2032" i="2"/>
  <c r="N2031" i="2"/>
  <c r="T2031" i="2" s="1"/>
  <c r="AB2120" i="2" l="1"/>
  <c r="Z2120" i="2"/>
  <c r="AA2120" i="2" s="1"/>
  <c r="AB2119" i="2" s="1"/>
  <c r="X2151" i="2"/>
  <c r="Y2150" i="2" s="1"/>
  <c r="X2150" i="2" s="1"/>
  <c r="AI2121" i="2"/>
  <c r="AG2121" i="2"/>
  <c r="AF2073" i="2"/>
  <c r="AE2073" i="2" s="1"/>
  <c r="AD2073" i="2"/>
  <c r="L2027" i="2"/>
  <c r="M2028" i="2"/>
  <c r="U2031" i="2"/>
  <c r="N2030" i="2"/>
  <c r="U2030" i="2" s="1"/>
  <c r="W2150" i="2" l="1"/>
  <c r="Z2119" i="2"/>
  <c r="AA2119" i="2" s="1"/>
  <c r="AB2118" i="2" s="1"/>
  <c r="AH2121" i="2"/>
  <c r="AI2120" i="2" s="1"/>
  <c r="W2149" i="2"/>
  <c r="Y2149" i="2"/>
  <c r="X2149" i="2" s="1"/>
  <c r="AG2120" i="2"/>
  <c r="AD2072" i="2"/>
  <c r="AF2072" i="2"/>
  <c r="AE2072" i="2" s="1"/>
  <c r="L2026" i="2"/>
  <c r="M2027" i="2"/>
  <c r="T2030" i="2"/>
  <c r="N2029" i="2"/>
  <c r="Z2118" i="2" l="1"/>
  <c r="AA2118" i="2" s="1"/>
  <c r="AH2120" i="2"/>
  <c r="AG2119" i="2" s="1"/>
  <c r="AD2071" i="2"/>
  <c r="AF2071" i="2"/>
  <c r="AE2071" i="2" s="1"/>
  <c r="W2148" i="2"/>
  <c r="Y2148" i="2"/>
  <c r="X2148" i="2" s="1"/>
  <c r="L2025" i="2"/>
  <c r="M2026" i="2"/>
  <c r="T2029" i="2"/>
  <c r="U2029" i="2"/>
  <c r="N2028" i="2"/>
  <c r="AI2119" i="2" l="1"/>
  <c r="Z2117" i="2"/>
  <c r="AA2117" i="2" s="1"/>
  <c r="AB2116" i="2" s="1"/>
  <c r="AB2117" i="2"/>
  <c r="AH2119" i="2"/>
  <c r="AI2118" i="2" s="1"/>
  <c r="AF2070" i="2"/>
  <c r="AE2070" i="2" s="1"/>
  <c r="AD2070" i="2"/>
  <c r="W2147" i="2"/>
  <c r="Y2147" i="2"/>
  <c r="X2147" i="2" s="1"/>
  <c r="L2024" i="2"/>
  <c r="M2025" i="2"/>
  <c r="T2028" i="2"/>
  <c r="U2028" i="2"/>
  <c r="N2027" i="2"/>
  <c r="U2027" i="2" s="1"/>
  <c r="Z2116" i="2" l="1"/>
  <c r="AA2116" i="2" s="1"/>
  <c r="AG2118" i="2"/>
  <c r="AH2118" i="2"/>
  <c r="AI2117" i="2" s="1"/>
  <c r="AH2117" i="2" s="1"/>
  <c r="AF2069" i="2"/>
  <c r="AD2069" i="2"/>
  <c r="AB2115" i="2"/>
  <c r="Z2115" i="2"/>
  <c r="W2146" i="2"/>
  <c r="Y2146" i="2"/>
  <c r="X2146" i="2" s="1"/>
  <c r="L2023" i="2"/>
  <c r="M2024" i="2"/>
  <c r="T2027" i="2"/>
  <c r="N2026" i="2"/>
  <c r="T2026" i="2" s="1"/>
  <c r="AG2117" i="2" l="1"/>
  <c r="AA2115" i="2"/>
  <c r="Z2114" i="2" s="1"/>
  <c r="Y2145" i="2"/>
  <c r="X2145" i="2" s="1"/>
  <c r="W2145" i="2"/>
  <c r="AI2116" i="2"/>
  <c r="AG2116" i="2"/>
  <c r="AE2069" i="2"/>
  <c r="L2022" i="2"/>
  <c r="M2023" i="2"/>
  <c r="U2026" i="2"/>
  <c r="N2025" i="2"/>
  <c r="AB2114" i="2" l="1"/>
  <c r="AA2114" i="2" s="1"/>
  <c r="Z2113" i="2" s="1"/>
  <c r="AH2116" i="2"/>
  <c r="AG2115" i="2" s="1"/>
  <c r="AF2068" i="2"/>
  <c r="AD2068" i="2"/>
  <c r="W2144" i="2"/>
  <c r="Y2144" i="2"/>
  <c r="X2144" i="2" s="1"/>
  <c r="L2021" i="2"/>
  <c r="M2022" i="2"/>
  <c r="U2025" i="2"/>
  <c r="T2025" i="2"/>
  <c r="N2024" i="2"/>
  <c r="T2024" i="2" s="1"/>
  <c r="AB2113" i="2" l="1"/>
  <c r="AA2113" i="2" s="1"/>
  <c r="Z2112" i="2" s="1"/>
  <c r="AI2115" i="2"/>
  <c r="Y2143" i="2"/>
  <c r="X2143" i="2" s="1"/>
  <c r="W2143" i="2"/>
  <c r="AE2068" i="2"/>
  <c r="AH2115" i="2"/>
  <c r="L2020" i="2"/>
  <c r="M2021" i="2"/>
  <c r="U2024" i="2"/>
  <c r="N2023" i="2"/>
  <c r="U2023" i="2" s="1"/>
  <c r="AB2112" i="2" l="1"/>
  <c r="AA2112" i="2" s="1"/>
  <c r="W2142" i="2"/>
  <c r="Y2142" i="2"/>
  <c r="X2142" i="2" s="1"/>
  <c r="AI2114" i="2"/>
  <c r="AG2114" i="2"/>
  <c r="Z2111" i="2"/>
  <c r="AB2111" i="2"/>
  <c r="AF2067" i="2"/>
  <c r="AD2067" i="2"/>
  <c r="L2019" i="2"/>
  <c r="M2020" i="2"/>
  <c r="T2023" i="2"/>
  <c r="N2022" i="2"/>
  <c r="U2022" i="2" s="1"/>
  <c r="AH2114" i="2" l="1"/>
  <c r="AA2111" i="2"/>
  <c r="Z2110" i="2" s="1"/>
  <c r="AG2113" i="2"/>
  <c r="AI2113" i="2"/>
  <c r="AE2067" i="2"/>
  <c r="Y2141" i="2"/>
  <c r="X2141" i="2" s="1"/>
  <c r="W2141" i="2"/>
  <c r="L2018" i="2"/>
  <c r="M2019" i="2"/>
  <c r="T2022" i="2"/>
  <c r="N2021" i="2"/>
  <c r="AB2110" i="2" l="1"/>
  <c r="AA2110" i="2" s="1"/>
  <c r="W2140" i="2"/>
  <c r="Y2140" i="2"/>
  <c r="X2140" i="2" s="1"/>
  <c r="AH2113" i="2"/>
  <c r="AF2066" i="2"/>
  <c r="AD2066" i="2"/>
  <c r="L2017" i="2"/>
  <c r="M2018" i="2"/>
  <c r="T2021" i="2"/>
  <c r="U2021" i="2"/>
  <c r="N2020" i="2"/>
  <c r="T2020" i="2" s="1"/>
  <c r="Z2109" i="2" l="1"/>
  <c r="AB2109" i="2"/>
  <c r="AA2109" i="2" s="1"/>
  <c r="AE2066" i="2"/>
  <c r="AD2065" i="2" s="1"/>
  <c r="AG2112" i="2"/>
  <c r="AI2112" i="2"/>
  <c r="W2139" i="2"/>
  <c r="Y2139" i="2"/>
  <c r="X2139" i="2" s="1"/>
  <c r="L2016" i="2"/>
  <c r="M2017" i="2"/>
  <c r="U2020" i="2"/>
  <c r="N2019" i="2"/>
  <c r="AF2065" i="2" l="1"/>
  <c r="Z2108" i="2"/>
  <c r="AB2108" i="2"/>
  <c r="AE2065" i="2"/>
  <c r="Y2138" i="2"/>
  <c r="X2138" i="2" s="1"/>
  <c r="W2138" i="2"/>
  <c r="AD2064" i="2"/>
  <c r="AF2064" i="2"/>
  <c r="AH2112" i="2"/>
  <c r="L2015" i="2"/>
  <c r="M2016" i="2"/>
  <c r="U2019" i="2"/>
  <c r="T2019" i="2"/>
  <c r="N2018" i="2"/>
  <c r="AA2108" i="2" l="1"/>
  <c r="AB2107" i="2" s="1"/>
  <c r="AE2064" i="2"/>
  <c r="AD2063" i="2" s="1"/>
  <c r="AG2111" i="2"/>
  <c r="AI2111" i="2"/>
  <c r="Y2137" i="2"/>
  <c r="W2137" i="2"/>
  <c r="L2014" i="2"/>
  <c r="M2015" i="2"/>
  <c r="U2018" i="2"/>
  <c r="T2018" i="2"/>
  <c r="N2017" i="2"/>
  <c r="Z2107" i="2" l="1"/>
  <c r="AA2107" i="2" s="1"/>
  <c r="Z2106" i="2" s="1"/>
  <c r="AF2063" i="2"/>
  <c r="AE2063" i="2"/>
  <c r="AA2106" i="2"/>
  <c r="Z2105" i="2" s="1"/>
  <c r="AH2111" i="2"/>
  <c r="AI2110" i="2" s="1"/>
  <c r="AD2062" i="2"/>
  <c r="AF2062" i="2"/>
  <c r="X2137" i="2"/>
  <c r="L2013" i="2"/>
  <c r="M2014" i="2"/>
  <c r="U2017" i="2"/>
  <c r="T2017" i="2"/>
  <c r="N2016" i="2"/>
  <c r="T2016" i="2" s="1"/>
  <c r="AB2106" i="2" l="1"/>
  <c r="AB2105" i="2"/>
  <c r="AG2110" i="2"/>
  <c r="AH2110" i="2" s="1"/>
  <c r="AA2105" i="2"/>
  <c r="Z2104" i="2" s="1"/>
  <c r="AE2062" i="2"/>
  <c r="AD2061" i="2" s="1"/>
  <c r="Y2136" i="2"/>
  <c r="W2136" i="2"/>
  <c r="L2012" i="2"/>
  <c r="M2013" i="2"/>
  <c r="U2016" i="2"/>
  <c r="N2015" i="2"/>
  <c r="AB2104" i="2" l="1"/>
  <c r="AA2104" i="2"/>
  <c r="Z2103" i="2" s="1"/>
  <c r="AF2061" i="2"/>
  <c r="AE2061" i="2"/>
  <c r="AF2060" i="2" s="1"/>
  <c r="X2136" i="2"/>
  <c r="AI2109" i="2"/>
  <c r="AG2109" i="2"/>
  <c r="L2011" i="2"/>
  <c r="M2012" i="2"/>
  <c r="T2015" i="2"/>
  <c r="U2015" i="2"/>
  <c r="N2014" i="2"/>
  <c r="AB2103" i="2" l="1"/>
  <c r="AD2060" i="2"/>
  <c r="AE2060" i="2" s="1"/>
  <c r="AA2103" i="2"/>
  <c r="Z2102" i="2" s="1"/>
  <c r="AH2109" i="2"/>
  <c r="AG2108" i="2" s="1"/>
  <c r="W2135" i="2"/>
  <c r="Y2135" i="2"/>
  <c r="X2135" i="2" s="1"/>
  <c r="L2010" i="2"/>
  <c r="M2011" i="2"/>
  <c r="U2014" i="2"/>
  <c r="T2014" i="2"/>
  <c r="N2013" i="2"/>
  <c r="U2013" i="2" s="1"/>
  <c r="AF2059" i="2" l="1"/>
  <c r="AD2059" i="2"/>
  <c r="AE2059" i="2" s="1"/>
  <c r="AB2102" i="2"/>
  <c r="AI2108" i="2"/>
  <c r="AH2108" i="2" s="1"/>
  <c r="W2134" i="2"/>
  <c r="Y2134" i="2"/>
  <c r="X2134" i="2" s="1"/>
  <c r="AD2058" i="2"/>
  <c r="AF2058" i="2"/>
  <c r="AA2102" i="2"/>
  <c r="L2009" i="2"/>
  <c r="M2010" i="2"/>
  <c r="T2013" i="2"/>
  <c r="N2012" i="2"/>
  <c r="AI2107" i="2" l="1"/>
  <c r="AG2107" i="2"/>
  <c r="AH2107" i="2"/>
  <c r="AG2106" i="2" s="1"/>
  <c r="AE2058" i="2"/>
  <c r="AF2057" i="2" s="1"/>
  <c r="W2133" i="2"/>
  <c r="Y2133" i="2"/>
  <c r="X2133" i="2" s="1"/>
  <c r="AI2106" i="2"/>
  <c r="AB2101" i="2"/>
  <c r="Z2101" i="2"/>
  <c r="L2008" i="2"/>
  <c r="M2009" i="2"/>
  <c r="T2012" i="2"/>
  <c r="U2012" i="2"/>
  <c r="N2011" i="2"/>
  <c r="U2011" i="2" s="1"/>
  <c r="AD2057" i="2" l="1"/>
  <c r="AE2057" i="2" s="1"/>
  <c r="AH2106" i="2"/>
  <c r="AG2105" i="2" s="1"/>
  <c r="AA2101" i="2"/>
  <c r="AB2100" i="2" s="1"/>
  <c r="Y2132" i="2"/>
  <c r="W2132" i="2"/>
  <c r="L2007" i="2"/>
  <c r="M2008" i="2"/>
  <c r="T2011" i="2"/>
  <c r="N2010" i="2"/>
  <c r="T2010" i="2" s="1"/>
  <c r="AD2056" i="2" l="1"/>
  <c r="AF2056" i="2"/>
  <c r="AI2105" i="2"/>
  <c r="AH2105" i="2" s="1"/>
  <c r="AG2104" i="2" s="1"/>
  <c r="Z2100" i="2"/>
  <c r="AA2100" i="2" s="1"/>
  <c r="AB2099" i="2" s="1"/>
  <c r="AE2056" i="2"/>
  <c r="AD2055" i="2" s="1"/>
  <c r="X2132" i="2"/>
  <c r="W2131" i="2" s="1"/>
  <c r="L2006" i="2"/>
  <c r="M2007" i="2"/>
  <c r="U2010" i="2"/>
  <c r="N2009" i="2"/>
  <c r="Z2099" i="2" l="1"/>
  <c r="AA2099" i="2" s="1"/>
  <c r="AI2104" i="2"/>
  <c r="AF2055" i="2"/>
  <c r="Y2131" i="2"/>
  <c r="X2131" i="2" s="1"/>
  <c r="AH2104" i="2"/>
  <c r="AI2103" i="2" s="1"/>
  <c r="AE2055" i="2"/>
  <c r="Z2098" i="2"/>
  <c r="AA2098" i="2" s="1"/>
  <c r="AB2098" i="2"/>
  <c r="L2005" i="2"/>
  <c r="M2006" i="2"/>
  <c r="U2009" i="2"/>
  <c r="T2009" i="2"/>
  <c r="N2008" i="2"/>
  <c r="AG2103" i="2" l="1"/>
  <c r="AH2103" i="2"/>
  <c r="AI2102" i="2" s="1"/>
  <c r="W2130" i="2"/>
  <c r="Y2130" i="2"/>
  <c r="X2130" i="2" s="1"/>
  <c r="Z2097" i="2"/>
  <c r="AA2097" i="2" s="1"/>
  <c r="AB2097" i="2"/>
  <c r="AF2054" i="2"/>
  <c r="AD2054" i="2"/>
  <c r="L2004" i="2"/>
  <c r="M2005" i="2"/>
  <c r="T2008" i="2"/>
  <c r="U2008" i="2"/>
  <c r="N2007" i="2"/>
  <c r="AG2102" i="2" l="1"/>
  <c r="AH2102" i="2" s="1"/>
  <c r="AB2096" i="2"/>
  <c r="Z2096" i="2"/>
  <c r="AA2096" i="2" s="1"/>
  <c r="W2129" i="2"/>
  <c r="Y2129" i="2"/>
  <c r="AE2054" i="2"/>
  <c r="L2003" i="2"/>
  <c r="M2004" i="2"/>
  <c r="U2007" i="2"/>
  <c r="T2007" i="2"/>
  <c r="N2006" i="2"/>
  <c r="T2006" i="2" s="1"/>
  <c r="AG2101" i="2" l="1"/>
  <c r="AI2101" i="2"/>
  <c r="AH2101" i="2" s="1"/>
  <c r="X2129" i="2"/>
  <c r="Y2128" i="2" s="1"/>
  <c r="Z2095" i="2"/>
  <c r="AA2095" i="2" s="1"/>
  <c r="AB2095" i="2"/>
  <c r="AF2053" i="2"/>
  <c r="AD2053" i="2"/>
  <c r="L2002" i="2"/>
  <c r="M2003" i="2"/>
  <c r="U2006" i="2"/>
  <c r="N2005" i="2"/>
  <c r="AG2100" i="2" l="1"/>
  <c r="AI2100" i="2"/>
  <c r="AH2100" i="2" s="1"/>
  <c r="AI2099" i="2" s="1"/>
  <c r="AH2099" i="2" s="1"/>
  <c r="AE2053" i="2"/>
  <c r="AF2052" i="2" s="1"/>
  <c r="W2128" i="2"/>
  <c r="Z2094" i="2"/>
  <c r="AB2094" i="2"/>
  <c r="X2128" i="2"/>
  <c r="L2001" i="2"/>
  <c r="M2002" i="2"/>
  <c r="T2005" i="2"/>
  <c r="U2005" i="2"/>
  <c r="N2004" i="2"/>
  <c r="T2004" i="2" s="1"/>
  <c r="AD2052" i="2" l="1"/>
  <c r="AG2099" i="2"/>
  <c r="AE2052" i="2"/>
  <c r="AD2051" i="2" s="1"/>
  <c r="AA2094" i="2"/>
  <c r="AI2098" i="2"/>
  <c r="AH2098" i="2" s="1"/>
  <c r="AG2098" i="2"/>
  <c r="AF2051" i="2"/>
  <c r="W2127" i="2"/>
  <c r="Y2127" i="2"/>
  <c r="L2000" i="2"/>
  <c r="M2001" i="2"/>
  <c r="U2004" i="2"/>
  <c r="N2003" i="2"/>
  <c r="T2003" i="2" s="1"/>
  <c r="X2127" i="2" l="1"/>
  <c r="Y2126" i="2" s="1"/>
  <c r="AE2051" i="2"/>
  <c r="AD2050" i="2" s="1"/>
  <c r="AE2050" i="2" s="1"/>
  <c r="W2126" i="2"/>
  <c r="AI2097" i="2"/>
  <c r="AH2097" i="2" s="1"/>
  <c r="AG2097" i="2"/>
  <c r="AB2093" i="2"/>
  <c r="Z2093" i="2"/>
  <c r="L1999" i="2"/>
  <c r="M2000" i="2"/>
  <c r="U2003" i="2"/>
  <c r="N2002" i="2"/>
  <c r="AF2050" i="2" l="1"/>
  <c r="X2126" i="2"/>
  <c r="W2125" i="2" s="1"/>
  <c r="AD2049" i="2"/>
  <c r="AF2049" i="2"/>
  <c r="AE2049" i="2" s="1"/>
  <c r="AI2096" i="2"/>
  <c r="AH2096" i="2" s="1"/>
  <c r="AG2096" i="2"/>
  <c r="AA2093" i="2"/>
  <c r="L1998" i="2"/>
  <c r="M1999" i="2"/>
  <c r="U2002" i="2"/>
  <c r="T2002" i="2"/>
  <c r="N2001" i="2"/>
  <c r="Y2125" i="2" l="1"/>
  <c r="X2125" i="2" s="1"/>
  <c r="Z2092" i="2"/>
  <c r="AA2092" i="2" s="1"/>
  <c r="AB2092" i="2"/>
  <c r="AF2048" i="2"/>
  <c r="AE2048" i="2" s="1"/>
  <c r="AD2048" i="2"/>
  <c r="Y2124" i="2"/>
  <c r="W2124" i="2"/>
  <c r="AI2095" i="2"/>
  <c r="AH2095" i="2" s="1"/>
  <c r="AG2095" i="2"/>
  <c r="L1997" i="2"/>
  <c r="M1998" i="2"/>
  <c r="U2001" i="2"/>
  <c r="T2001" i="2"/>
  <c r="N2000" i="2"/>
  <c r="T2000" i="2" s="1"/>
  <c r="X2124" i="2" l="1"/>
  <c r="Y2123" i="2" s="1"/>
  <c r="AG2094" i="2"/>
  <c r="AI2094" i="2"/>
  <c r="AF2047" i="2"/>
  <c r="AE2047" i="2" s="1"/>
  <c r="AD2047" i="2"/>
  <c r="Z2091" i="2"/>
  <c r="AB2091" i="2"/>
  <c r="L1996" i="2"/>
  <c r="M1997" i="2"/>
  <c r="U2000" i="2"/>
  <c r="N1999" i="2"/>
  <c r="W2123" i="2" l="1"/>
  <c r="AH2094" i="2"/>
  <c r="AI2093" i="2" s="1"/>
  <c r="AF2046" i="2"/>
  <c r="AE2046" i="2" s="1"/>
  <c r="AD2046" i="2"/>
  <c r="AA2091" i="2"/>
  <c r="X2123" i="2"/>
  <c r="L1995" i="2"/>
  <c r="M1996" i="2"/>
  <c r="U1999" i="2"/>
  <c r="T1999" i="2"/>
  <c r="N1998" i="2"/>
  <c r="AG2093" i="2" l="1"/>
  <c r="W2122" i="2"/>
  <c r="Y2122" i="2"/>
  <c r="X2122" i="2" s="1"/>
  <c r="AF2045" i="2"/>
  <c r="AD2045" i="2"/>
  <c r="AB2090" i="2"/>
  <c r="Z2090" i="2"/>
  <c r="AH2093" i="2"/>
  <c r="L1994" i="2"/>
  <c r="M1995" i="2"/>
  <c r="T1998" i="2"/>
  <c r="U1998" i="2"/>
  <c r="N1997" i="2"/>
  <c r="T1997" i="2" s="1"/>
  <c r="AE2045" i="2" l="1"/>
  <c r="AD2044" i="2" s="1"/>
  <c r="AA2090" i="2"/>
  <c r="Z2089" i="2" s="1"/>
  <c r="AG2092" i="2"/>
  <c r="AI2092" i="2"/>
  <c r="AH2092" i="2" s="1"/>
  <c r="AB2089" i="2"/>
  <c r="Y2121" i="2"/>
  <c r="W2121" i="2"/>
  <c r="L1993" i="2"/>
  <c r="M1994" i="2"/>
  <c r="U1997" i="2"/>
  <c r="N1996" i="2"/>
  <c r="T1996" i="2" s="1"/>
  <c r="AF2044" i="2" l="1"/>
  <c r="AA2089" i="2"/>
  <c r="Z2088" i="2" s="1"/>
  <c r="X2121" i="2"/>
  <c r="W2120" i="2" s="1"/>
  <c r="AE2044" i="2"/>
  <c r="AD2043" i="2" s="1"/>
  <c r="AI2091" i="2"/>
  <c r="AG2091" i="2"/>
  <c r="AB2088" i="2"/>
  <c r="L1992" i="2"/>
  <c r="M1993" i="2"/>
  <c r="U1996" i="2"/>
  <c r="N1995" i="2"/>
  <c r="Y2120" i="2" l="1"/>
  <c r="X2120" i="2" s="1"/>
  <c r="AF2043" i="2"/>
  <c r="AA2088" i="2"/>
  <c r="AB2087" i="2" s="1"/>
  <c r="AE2043" i="2"/>
  <c r="AH2091" i="2"/>
  <c r="W2119" i="2"/>
  <c r="Y2119" i="2"/>
  <c r="X2119" i="2" s="1"/>
  <c r="L1991" i="2"/>
  <c r="M1992" i="2"/>
  <c r="U1995" i="2"/>
  <c r="T1995" i="2"/>
  <c r="N1994" i="2"/>
  <c r="T1994" i="2" s="1"/>
  <c r="Z2087" i="2" l="1"/>
  <c r="AA2087" i="2"/>
  <c r="Z2086" i="2" s="1"/>
  <c r="AG2090" i="2"/>
  <c r="AI2090" i="2"/>
  <c r="AH2090" i="2" s="1"/>
  <c r="Y2118" i="2"/>
  <c r="W2118" i="2"/>
  <c r="AD2042" i="2"/>
  <c r="AF2042" i="2"/>
  <c r="L1990" i="2"/>
  <c r="M1991" i="2"/>
  <c r="U1994" i="2"/>
  <c r="N1993" i="2"/>
  <c r="U1993" i="2" s="1"/>
  <c r="AB2086" i="2" l="1"/>
  <c r="AA2086" i="2" s="1"/>
  <c r="X2118" i="2"/>
  <c r="W2117" i="2" s="1"/>
  <c r="AE2042" i="2"/>
  <c r="AG2089" i="2"/>
  <c r="AI2089" i="2"/>
  <c r="L1989" i="2"/>
  <c r="M1990" i="2"/>
  <c r="T1993" i="2"/>
  <c r="N1992" i="2"/>
  <c r="T1992" i="2" s="1"/>
  <c r="Z2085" i="2" l="1"/>
  <c r="AB2085" i="2"/>
  <c r="AA2085" i="2" s="1"/>
  <c r="Z2084" i="2" s="1"/>
  <c r="Y2117" i="2"/>
  <c r="X2117" i="2" s="1"/>
  <c r="Y2116" i="2" s="1"/>
  <c r="AH2089" i="2"/>
  <c r="AI2088" i="2" s="1"/>
  <c r="AD2041" i="2"/>
  <c r="AF2041" i="2"/>
  <c r="L1988" i="2"/>
  <c r="M1989" i="2"/>
  <c r="U1992" i="2"/>
  <c r="N1991" i="2"/>
  <c r="U1991" i="2" s="1"/>
  <c r="AG2088" i="2" l="1"/>
  <c r="AH2088" i="2" s="1"/>
  <c r="AG2087" i="2" s="1"/>
  <c r="W2116" i="2"/>
  <c r="X2116" i="2" s="1"/>
  <c r="Y2115" i="2" s="1"/>
  <c r="AB2084" i="2"/>
  <c r="AA2084" i="2" s="1"/>
  <c r="AE2041" i="2"/>
  <c r="L1987" i="2"/>
  <c r="M1988" i="2"/>
  <c r="T1991" i="2"/>
  <c r="N1990" i="2"/>
  <c r="Z2083" i="2" l="1"/>
  <c r="AB2083" i="2"/>
  <c r="AA2083" i="2" s="1"/>
  <c r="Z2082" i="2" s="1"/>
  <c r="W2115" i="2"/>
  <c r="X2115" i="2" s="1"/>
  <c r="AI2087" i="2"/>
  <c r="AH2087" i="2" s="1"/>
  <c r="AF2040" i="2"/>
  <c r="AD2040" i="2"/>
  <c r="L1986" i="2"/>
  <c r="M1987" i="2"/>
  <c r="U1990" i="2"/>
  <c r="T1990" i="2"/>
  <c r="N1989" i="2"/>
  <c r="T1989" i="2" s="1"/>
  <c r="AB2082" i="2" l="1"/>
  <c r="AA2082" i="2" s="1"/>
  <c r="Y2114" i="2"/>
  <c r="W2114" i="2"/>
  <c r="X2114" i="2" s="1"/>
  <c r="AG2086" i="2"/>
  <c r="AI2086" i="2"/>
  <c r="Z2081" i="2"/>
  <c r="AB2081" i="2"/>
  <c r="AA2081" i="2" s="1"/>
  <c r="AE2040" i="2"/>
  <c r="L1985" i="2"/>
  <c r="M1986" i="2"/>
  <c r="U1989" i="2"/>
  <c r="N1988" i="2"/>
  <c r="U1988" i="2" s="1"/>
  <c r="AH2086" i="2" l="1"/>
  <c r="AD2039" i="2"/>
  <c r="AF2039" i="2"/>
  <c r="W2113" i="2"/>
  <c r="Y2113" i="2"/>
  <c r="AB2080" i="2"/>
  <c r="AA2080" i="2" s="1"/>
  <c r="Z2080" i="2"/>
  <c r="L1984" i="2"/>
  <c r="M1985" i="2"/>
  <c r="T1988" i="2"/>
  <c r="N1987" i="2"/>
  <c r="U1987" i="2" s="1"/>
  <c r="X2113" i="2" l="1"/>
  <c r="AG2085" i="2"/>
  <c r="AI2085" i="2"/>
  <c r="AB2079" i="2"/>
  <c r="AA2079" i="2" s="1"/>
  <c r="Z2079" i="2"/>
  <c r="W2112" i="2"/>
  <c r="Y2112" i="2"/>
  <c r="AE2039" i="2"/>
  <c r="L1983" i="2"/>
  <c r="M1984" i="2"/>
  <c r="T1987" i="2"/>
  <c r="N1986" i="2"/>
  <c r="AH2085" i="2" l="1"/>
  <c r="AI2084" i="2" s="1"/>
  <c r="AD2038" i="2"/>
  <c r="AF2038" i="2"/>
  <c r="X2112" i="2"/>
  <c r="Z2078" i="2"/>
  <c r="AB2078" i="2"/>
  <c r="L1982" i="2"/>
  <c r="M1983" i="2"/>
  <c r="U1986" i="2"/>
  <c r="T1986" i="2"/>
  <c r="N1985" i="2"/>
  <c r="U1985" i="2" s="1"/>
  <c r="AG2084" i="2" l="1"/>
  <c r="AH2084" i="2" s="1"/>
  <c r="AG2083" i="2" s="1"/>
  <c r="AH2083" i="2" s="1"/>
  <c r="AA2078" i="2"/>
  <c r="Z2077" i="2" s="1"/>
  <c r="AE2038" i="2"/>
  <c r="AD2037" i="2" s="1"/>
  <c r="Y2111" i="2"/>
  <c r="W2111" i="2"/>
  <c r="L1981" i="2"/>
  <c r="M1982" i="2"/>
  <c r="T1985" i="2"/>
  <c r="N1984" i="2"/>
  <c r="AB2077" i="2" l="1"/>
  <c r="AA2077" i="2"/>
  <c r="AB2076" i="2" s="1"/>
  <c r="AA2076" i="2" s="1"/>
  <c r="AI2083" i="2"/>
  <c r="AF2037" i="2"/>
  <c r="AG2082" i="2"/>
  <c r="AH2082" i="2" s="1"/>
  <c r="AI2082" i="2"/>
  <c r="X2111" i="2"/>
  <c r="W2110" i="2" s="1"/>
  <c r="AE2037" i="2"/>
  <c r="AD2036" i="2" s="1"/>
  <c r="L1980" i="2"/>
  <c r="M1981" i="2"/>
  <c r="T1984" i="2"/>
  <c r="U1984" i="2"/>
  <c r="N1983" i="2"/>
  <c r="T1983" i="2" s="1"/>
  <c r="Z2076" i="2" l="1"/>
  <c r="Y2110" i="2"/>
  <c r="AF2036" i="2"/>
  <c r="AI2081" i="2"/>
  <c r="AG2081" i="2"/>
  <c r="AH2081" i="2" s="1"/>
  <c r="X2110" i="2"/>
  <c r="W2109" i="2" s="1"/>
  <c r="AE2036" i="2"/>
  <c r="AD2035" i="2" s="1"/>
  <c r="AB2075" i="2"/>
  <c r="AA2075" i="2" s="1"/>
  <c r="Z2075" i="2"/>
  <c r="L1979" i="2"/>
  <c r="M1980" i="2"/>
  <c r="U1983" i="2"/>
  <c r="N1982" i="2"/>
  <c r="Y2109" i="2" l="1"/>
  <c r="AF2035" i="2"/>
  <c r="AE2035" i="2" s="1"/>
  <c r="AD2034" i="2" s="1"/>
  <c r="AI2080" i="2"/>
  <c r="AG2080" i="2"/>
  <c r="AH2080" i="2" s="1"/>
  <c r="X2109" i="2"/>
  <c r="AB2074" i="2"/>
  <c r="AA2074" i="2" s="1"/>
  <c r="Z2074" i="2"/>
  <c r="L1978" i="2"/>
  <c r="M1979" i="2"/>
  <c r="T1982" i="2"/>
  <c r="U1982" i="2"/>
  <c r="N1981" i="2"/>
  <c r="U1981" i="2" s="1"/>
  <c r="AF2034" i="2" l="1"/>
  <c r="AE2034" i="2" s="1"/>
  <c r="AD2033" i="2" s="1"/>
  <c r="AI2079" i="2"/>
  <c r="AG2079" i="2"/>
  <c r="AH2079" i="2" s="1"/>
  <c r="Z2073" i="2"/>
  <c r="AB2073" i="2"/>
  <c r="AA2073" i="2" s="1"/>
  <c r="Y2108" i="2"/>
  <c r="W2108" i="2"/>
  <c r="L1977" i="2"/>
  <c r="M1978" i="2"/>
  <c r="T1981" i="2"/>
  <c r="N1980" i="2"/>
  <c r="AF2033" i="2" l="1"/>
  <c r="AE2033" i="2" s="1"/>
  <c r="AD2032" i="2" s="1"/>
  <c r="X2108" i="2"/>
  <c r="Y2107" i="2" s="1"/>
  <c r="AG2078" i="2"/>
  <c r="AI2078" i="2"/>
  <c r="AB2072" i="2"/>
  <c r="AA2072" i="2" s="1"/>
  <c r="Z2072" i="2"/>
  <c r="L1976" i="2"/>
  <c r="M1977" i="2"/>
  <c r="T1980" i="2"/>
  <c r="U1980" i="2"/>
  <c r="N1979" i="2"/>
  <c r="W2107" i="2" l="1"/>
  <c r="AH2078" i="2"/>
  <c r="AF2032" i="2"/>
  <c r="AE2032" i="2" s="1"/>
  <c r="X2107" i="2"/>
  <c r="Y2106" i="2" s="1"/>
  <c r="AG2077" i="2"/>
  <c r="AI2077" i="2"/>
  <c r="AB2071" i="2"/>
  <c r="AA2071" i="2" s="1"/>
  <c r="Z2071" i="2"/>
  <c r="L1975" i="2"/>
  <c r="M1976" i="2"/>
  <c r="U1979" i="2"/>
  <c r="T1979" i="2"/>
  <c r="N1978" i="2"/>
  <c r="AH2077" i="2" l="1"/>
  <c r="AD2031" i="2"/>
  <c r="AF2031" i="2"/>
  <c r="AE2031" i="2" s="1"/>
  <c r="W2106" i="2"/>
  <c r="X2106" i="2"/>
  <c r="W2105" i="2" s="1"/>
  <c r="AI2076" i="2"/>
  <c r="AG2076" i="2"/>
  <c r="AH2076" i="2" s="1"/>
  <c r="AB2070" i="2"/>
  <c r="AA2070" i="2" s="1"/>
  <c r="Z2070" i="2"/>
  <c r="L1974" i="2"/>
  <c r="M1975" i="2"/>
  <c r="T1978" i="2"/>
  <c r="U1978" i="2"/>
  <c r="N1977" i="2"/>
  <c r="T1977" i="2" s="1"/>
  <c r="AD2030" i="2" l="1"/>
  <c r="AF2030" i="2"/>
  <c r="AE2030" i="2" s="1"/>
  <c r="AF2029" i="2" s="1"/>
  <c r="Y2105" i="2"/>
  <c r="X2105" i="2" s="1"/>
  <c r="AG2075" i="2"/>
  <c r="AH2075" i="2" s="1"/>
  <c r="AI2075" i="2"/>
  <c r="Z2069" i="2"/>
  <c r="AB2069" i="2"/>
  <c r="L1973" i="2"/>
  <c r="M1974" i="2"/>
  <c r="U1977" i="2"/>
  <c r="N1976" i="2"/>
  <c r="Y2104" i="2" l="1"/>
  <c r="W2104" i="2"/>
  <c r="AD2029" i="2"/>
  <c r="AE2029" i="2"/>
  <c r="AD2028" i="2" s="1"/>
  <c r="X2104" i="2"/>
  <c r="W2103" i="2" s="1"/>
  <c r="AG2074" i="2"/>
  <c r="AH2074" i="2" s="1"/>
  <c r="AI2074" i="2"/>
  <c r="AA2069" i="2"/>
  <c r="AB2068" i="2" s="1"/>
  <c r="L1972" i="2"/>
  <c r="M1973" i="2"/>
  <c r="T1976" i="2"/>
  <c r="U1976" i="2"/>
  <c r="N1975" i="2"/>
  <c r="U1975" i="2" s="1"/>
  <c r="AF2028" i="2" l="1"/>
  <c r="Z2068" i="2"/>
  <c r="Y2103" i="2"/>
  <c r="X2103" i="2" s="1"/>
  <c r="W2102" i="2" s="1"/>
  <c r="AG2073" i="2"/>
  <c r="AH2073" i="2" s="1"/>
  <c r="AI2073" i="2"/>
  <c r="AA2068" i="2"/>
  <c r="Z2067" i="2" s="1"/>
  <c r="AE2028" i="2"/>
  <c r="L1971" i="2"/>
  <c r="M1972" i="2"/>
  <c r="T1975" i="2"/>
  <c r="N1974" i="2"/>
  <c r="AB2067" i="2" l="1"/>
  <c r="AA2067" i="2" s="1"/>
  <c r="Z2066" i="2" s="1"/>
  <c r="Y2102" i="2"/>
  <c r="X2102" i="2" s="1"/>
  <c r="AI2072" i="2"/>
  <c r="AG2072" i="2"/>
  <c r="AH2072" i="2" s="1"/>
  <c r="AD2027" i="2"/>
  <c r="AF2027" i="2"/>
  <c r="L1970" i="2"/>
  <c r="M1971" i="2"/>
  <c r="T1974" i="2"/>
  <c r="U1974" i="2"/>
  <c r="N1973" i="2"/>
  <c r="T1973" i="2" s="1"/>
  <c r="W2101" i="2" l="1"/>
  <c r="Y2101" i="2"/>
  <c r="X2101" i="2" s="1"/>
  <c r="W2100" i="2" s="1"/>
  <c r="AB2066" i="2"/>
  <c r="AG2071" i="2"/>
  <c r="AH2071" i="2" s="1"/>
  <c r="AI2071" i="2"/>
  <c r="AA2066" i="2"/>
  <c r="AB2065" i="2" s="1"/>
  <c r="AE2027" i="2"/>
  <c r="L1969" i="2"/>
  <c r="M1970" i="2"/>
  <c r="U1973" i="2"/>
  <c r="N1972" i="2"/>
  <c r="Y2100" i="2" l="1"/>
  <c r="X2100" i="2" s="1"/>
  <c r="Z2065" i="2"/>
  <c r="AA2065" i="2" s="1"/>
  <c r="AI2070" i="2"/>
  <c r="AG2070" i="2"/>
  <c r="AH2070" i="2" s="1"/>
  <c r="W2099" i="2"/>
  <c r="Y2099" i="2"/>
  <c r="X2099" i="2" s="1"/>
  <c r="AD2026" i="2"/>
  <c r="AF2026" i="2"/>
  <c r="L1968" i="2"/>
  <c r="M1969" i="2"/>
  <c r="T1972" i="2"/>
  <c r="U1972" i="2"/>
  <c r="N1971" i="2"/>
  <c r="U1971" i="2" s="1"/>
  <c r="Z2064" i="2" l="1"/>
  <c r="AA2064" i="2" s="1"/>
  <c r="AB2063" i="2" s="1"/>
  <c r="AB2064" i="2"/>
  <c r="AG2069" i="2"/>
  <c r="AH2069" i="2" s="1"/>
  <c r="AI2069" i="2"/>
  <c r="AE2026" i="2"/>
  <c r="AF2025" i="2" s="1"/>
  <c r="Y2098" i="2"/>
  <c r="X2098" i="2" s="1"/>
  <c r="W2098" i="2"/>
  <c r="L1967" i="2"/>
  <c r="M1968" i="2"/>
  <c r="T1971" i="2"/>
  <c r="N1970" i="2"/>
  <c r="Z2063" i="2" l="1"/>
  <c r="AA2063" i="2" s="1"/>
  <c r="AD2025" i="2"/>
  <c r="AE2025" i="2" s="1"/>
  <c r="AD2024" i="2" s="1"/>
  <c r="AG2068" i="2"/>
  <c r="AH2068" i="2" s="1"/>
  <c r="AI2068" i="2"/>
  <c r="Y2097" i="2"/>
  <c r="X2097" i="2" s="1"/>
  <c r="W2097" i="2"/>
  <c r="L1966" i="2"/>
  <c r="M1967" i="2"/>
  <c r="U1970" i="2"/>
  <c r="T1970" i="2"/>
  <c r="N1969" i="2"/>
  <c r="AB2062" i="2" l="1"/>
  <c r="Z2062" i="2"/>
  <c r="AA2062" i="2" s="1"/>
  <c r="AF2024" i="2"/>
  <c r="AG2067" i="2"/>
  <c r="AH2067" i="2" s="1"/>
  <c r="AI2067" i="2"/>
  <c r="AE2024" i="2"/>
  <c r="AF2023" i="2" s="1"/>
  <c r="W2096" i="2"/>
  <c r="Y2096" i="2"/>
  <c r="X2096" i="2" s="1"/>
  <c r="L1965" i="2"/>
  <c r="M1966" i="2"/>
  <c r="T1969" i="2"/>
  <c r="U1969" i="2"/>
  <c r="N1968" i="2"/>
  <c r="U1968" i="2" s="1"/>
  <c r="AB2061" i="2" l="1"/>
  <c r="Z2061" i="2"/>
  <c r="AA2061" i="2" s="1"/>
  <c r="Z2060" i="2" s="1"/>
  <c r="AD2023" i="2"/>
  <c r="AE2023" i="2" s="1"/>
  <c r="AD2022" i="2" s="1"/>
  <c r="AG2066" i="2"/>
  <c r="AI2066" i="2"/>
  <c r="W2095" i="2"/>
  <c r="Y2095" i="2"/>
  <c r="X2095" i="2" s="1"/>
  <c r="L1964" i="2"/>
  <c r="M1965" i="2"/>
  <c r="T1968" i="2"/>
  <c r="N1967" i="2"/>
  <c r="U1967" i="2" s="1"/>
  <c r="AF2022" i="2" l="1"/>
  <c r="AB2060" i="2"/>
  <c r="AH2066" i="2"/>
  <c r="AG2065" i="2" s="1"/>
  <c r="AA2060" i="2"/>
  <c r="Z2059" i="2" s="1"/>
  <c r="W2094" i="2"/>
  <c r="Y2094" i="2"/>
  <c r="X2094" i="2" s="1"/>
  <c r="AE2022" i="2"/>
  <c r="L1963" i="2"/>
  <c r="M1964" i="2"/>
  <c r="T1967" i="2"/>
  <c r="N1966" i="2"/>
  <c r="AI2065" i="2" l="1"/>
  <c r="AH2065" i="2" s="1"/>
  <c r="AG2064" i="2" s="1"/>
  <c r="AB2059" i="2"/>
  <c r="AA2059" i="2"/>
  <c r="Z2058" i="2" s="1"/>
  <c r="AF2021" i="2"/>
  <c r="AD2021" i="2"/>
  <c r="Y2093" i="2"/>
  <c r="W2093" i="2"/>
  <c r="L1962" i="2"/>
  <c r="M1963" i="2"/>
  <c r="T1966" i="2"/>
  <c r="U1966" i="2"/>
  <c r="N1965" i="2"/>
  <c r="T1965" i="2" s="1"/>
  <c r="AB2058" i="2" l="1"/>
  <c r="AI2064" i="2"/>
  <c r="AH2064" i="2" s="1"/>
  <c r="AG2063" i="2" s="1"/>
  <c r="AA2058" i="2"/>
  <c r="AB2057" i="2" s="1"/>
  <c r="X2093" i="2"/>
  <c r="W2092" i="2" s="1"/>
  <c r="AE2021" i="2"/>
  <c r="AD2020" i="2" s="1"/>
  <c r="AE2020" i="2" s="1"/>
  <c r="L1961" i="2"/>
  <c r="M1962" i="2"/>
  <c r="U1965" i="2"/>
  <c r="N1964" i="2"/>
  <c r="U1964" i="2" s="1"/>
  <c r="AI2063" i="2" l="1"/>
  <c r="Z2057" i="2"/>
  <c r="Y2092" i="2"/>
  <c r="X2092" i="2" s="1"/>
  <c r="W2091" i="2" s="1"/>
  <c r="AH2063" i="2"/>
  <c r="AG2062" i="2" s="1"/>
  <c r="AF2020" i="2"/>
  <c r="AA2057" i="2"/>
  <c r="AB2056" i="2" s="1"/>
  <c r="AF2019" i="2"/>
  <c r="AD2019" i="2"/>
  <c r="AE2019" i="2" s="1"/>
  <c r="L1960" i="2"/>
  <c r="M1961" i="2"/>
  <c r="T1964" i="2"/>
  <c r="N1963" i="2"/>
  <c r="T1963" i="2" s="1"/>
  <c r="AI2062" i="2" l="1"/>
  <c r="AH2062" i="2" s="1"/>
  <c r="AG2061" i="2" s="1"/>
  <c r="Y2091" i="2"/>
  <c r="X2091" i="2" s="1"/>
  <c r="Z2056" i="2"/>
  <c r="AA2056" i="2" s="1"/>
  <c r="Z2055" i="2" s="1"/>
  <c r="AF2018" i="2"/>
  <c r="AD2018" i="2"/>
  <c r="AE2018" i="2" s="1"/>
  <c r="L1959" i="2"/>
  <c r="M1960" i="2"/>
  <c r="U1963" i="2"/>
  <c r="N1962" i="2"/>
  <c r="T1962" i="2" s="1"/>
  <c r="AI2061" i="2" l="1"/>
  <c r="AH2061" i="2" s="1"/>
  <c r="AG2060" i="2" s="1"/>
  <c r="AB2055" i="2"/>
  <c r="AA2055" i="2" s="1"/>
  <c r="Y2090" i="2"/>
  <c r="W2090" i="2"/>
  <c r="AF2017" i="2"/>
  <c r="AD2017" i="2"/>
  <c r="AE2017" i="2" s="1"/>
  <c r="L1958" i="2"/>
  <c r="M1959" i="2"/>
  <c r="U1962" i="2"/>
  <c r="N1961" i="2"/>
  <c r="AI2060" i="2" l="1"/>
  <c r="AH2060" i="2"/>
  <c r="X2090" i="2"/>
  <c r="W2089" i="2" s="1"/>
  <c r="Z2054" i="2"/>
  <c r="AA2054" i="2" s="1"/>
  <c r="Z2053" i="2" s="1"/>
  <c r="AB2054" i="2"/>
  <c r="AI2059" i="2"/>
  <c r="AG2059" i="2"/>
  <c r="Y2089" i="2"/>
  <c r="AF2016" i="2"/>
  <c r="AD2016" i="2"/>
  <c r="AE2016" i="2" s="1"/>
  <c r="L1957" i="2"/>
  <c r="M1958" i="2"/>
  <c r="T1961" i="2"/>
  <c r="U1961" i="2"/>
  <c r="N1960" i="2"/>
  <c r="T1960" i="2" s="1"/>
  <c r="AB2053" i="2" l="1"/>
  <c r="X2089" i="2"/>
  <c r="W2088" i="2" s="1"/>
  <c r="AH2059" i="2"/>
  <c r="AA2053" i="2"/>
  <c r="Z2052" i="2" s="1"/>
  <c r="AF2015" i="2"/>
  <c r="AD2015" i="2"/>
  <c r="AE2015" i="2" s="1"/>
  <c r="L1956" i="2"/>
  <c r="M1957" i="2"/>
  <c r="U1960" i="2"/>
  <c r="N1959" i="2"/>
  <c r="Y2088" i="2" l="1"/>
  <c r="AB2052" i="2"/>
  <c r="AA2052" i="2" s="1"/>
  <c r="Z2051" i="2" s="1"/>
  <c r="AI2058" i="2"/>
  <c r="AG2058" i="2"/>
  <c r="X2088" i="2"/>
  <c r="Y2087" i="2" s="1"/>
  <c r="AD2014" i="2"/>
  <c r="AF2014" i="2"/>
  <c r="L1955" i="2"/>
  <c r="M1956" i="2"/>
  <c r="U1959" i="2"/>
  <c r="T1959" i="2"/>
  <c r="N1958" i="2"/>
  <c r="U1958" i="2" s="1"/>
  <c r="AB2051" i="2" l="1"/>
  <c r="W2087" i="2"/>
  <c r="X2087" i="2" s="1"/>
  <c r="AH2058" i="2"/>
  <c r="AE2014" i="2"/>
  <c r="AD2013" i="2" s="1"/>
  <c r="AE2013" i="2" s="1"/>
  <c r="AA2051" i="2"/>
  <c r="Z2050" i="2" s="1"/>
  <c r="L1954" i="2"/>
  <c r="M1955" i="2"/>
  <c r="T1958" i="2"/>
  <c r="N1957" i="2"/>
  <c r="U1957" i="2" s="1"/>
  <c r="W2086" i="2" l="1"/>
  <c r="Y2086" i="2"/>
  <c r="X2086" i="2" s="1"/>
  <c r="W2085" i="2" s="1"/>
  <c r="AF2013" i="2"/>
  <c r="AG2057" i="2"/>
  <c r="AI2057" i="2"/>
  <c r="AH2057" i="2" s="1"/>
  <c r="AB2050" i="2"/>
  <c r="AA2050" i="2"/>
  <c r="Z2049" i="2" s="1"/>
  <c r="AD2012" i="2"/>
  <c r="AE2012" i="2" s="1"/>
  <c r="AF2012" i="2"/>
  <c r="L1953" i="2"/>
  <c r="M1954" i="2"/>
  <c r="T1957" i="2"/>
  <c r="N1956" i="2"/>
  <c r="U1956" i="2" s="1"/>
  <c r="Y2085" i="2" l="1"/>
  <c r="AI2056" i="2"/>
  <c r="AG2056" i="2"/>
  <c r="X2085" i="2"/>
  <c r="W2084" i="2" s="1"/>
  <c r="AB2049" i="2"/>
  <c r="AA2049" i="2" s="1"/>
  <c r="AB2048" i="2" s="1"/>
  <c r="AA2048" i="2" s="1"/>
  <c r="AF2011" i="2"/>
  <c r="AD2011" i="2"/>
  <c r="AE2011" i="2" s="1"/>
  <c r="L1952" i="2"/>
  <c r="M1953" i="2"/>
  <c r="T1956" i="2"/>
  <c r="N1955" i="2"/>
  <c r="T1955" i="2" s="1"/>
  <c r="Y2084" i="2" l="1"/>
  <c r="X2084" i="2" s="1"/>
  <c r="Z2048" i="2"/>
  <c r="AH2056" i="2"/>
  <c r="AD2010" i="2"/>
  <c r="AE2010" i="2" s="1"/>
  <c r="AF2010" i="2"/>
  <c r="AB2047" i="2"/>
  <c r="AA2047" i="2" s="1"/>
  <c r="Z2047" i="2"/>
  <c r="Y2083" i="2"/>
  <c r="W2083" i="2"/>
  <c r="X2083" i="2" s="1"/>
  <c r="L1951" i="2"/>
  <c r="M1952" i="2"/>
  <c r="U1955" i="2"/>
  <c r="N1954" i="2"/>
  <c r="U1954" i="2" s="1"/>
  <c r="AI2055" i="2" l="1"/>
  <c r="AG2055" i="2"/>
  <c r="AB2046" i="2"/>
  <c r="AA2046" i="2" s="1"/>
  <c r="Z2046" i="2"/>
  <c r="Y2082" i="2"/>
  <c r="W2082" i="2"/>
  <c r="X2082" i="2" s="1"/>
  <c r="AF2009" i="2"/>
  <c r="AD2009" i="2"/>
  <c r="AE2009" i="2" s="1"/>
  <c r="L1950" i="2"/>
  <c r="M1951" i="2"/>
  <c r="T1954" i="2"/>
  <c r="N1953" i="2"/>
  <c r="T1953" i="2" s="1"/>
  <c r="AH2055" i="2" l="1"/>
  <c r="Y2081" i="2"/>
  <c r="W2081" i="2"/>
  <c r="X2081" i="2" s="1"/>
  <c r="AF2008" i="2"/>
  <c r="AD2008" i="2"/>
  <c r="AE2008" i="2" s="1"/>
  <c r="AB2045" i="2"/>
  <c r="Z2045" i="2"/>
  <c r="L1949" i="2"/>
  <c r="M1950" i="2"/>
  <c r="U1953" i="2"/>
  <c r="N1952" i="2"/>
  <c r="AG2054" i="2" l="1"/>
  <c r="AI2054" i="2"/>
  <c r="AH2054" i="2" s="1"/>
  <c r="AA2045" i="2"/>
  <c r="AB2044" i="2" s="1"/>
  <c r="AF2007" i="2"/>
  <c r="AD2007" i="2"/>
  <c r="Y2080" i="2"/>
  <c r="W2080" i="2"/>
  <c r="X2080" i="2" s="1"/>
  <c r="L1948" i="2"/>
  <c r="M1949" i="2"/>
  <c r="U1952" i="2"/>
  <c r="T1952" i="2"/>
  <c r="N1951" i="2"/>
  <c r="U1951" i="2" s="1"/>
  <c r="Z2044" i="2" l="1"/>
  <c r="AG2053" i="2"/>
  <c r="AI2053" i="2"/>
  <c r="AH2053" i="2" s="1"/>
  <c r="AE2007" i="2"/>
  <c r="AD2006" i="2" s="1"/>
  <c r="AA2044" i="2"/>
  <c r="AB2043" i="2" s="1"/>
  <c r="W2079" i="2"/>
  <c r="X2079" i="2" s="1"/>
  <c r="Y2079" i="2"/>
  <c r="L1947" i="2"/>
  <c r="M1948" i="2"/>
  <c r="T1951" i="2"/>
  <c r="N1950" i="2"/>
  <c r="Z2043" i="2" l="1"/>
  <c r="AF2006" i="2"/>
  <c r="AE2006" i="2" s="1"/>
  <c r="AI2052" i="2"/>
  <c r="AG2052" i="2"/>
  <c r="AA2043" i="2"/>
  <c r="W2078" i="2"/>
  <c r="Y2078" i="2"/>
  <c r="L1946" i="2"/>
  <c r="M1947" i="2"/>
  <c r="U1950" i="2"/>
  <c r="T1950" i="2"/>
  <c r="N1949" i="2"/>
  <c r="AD2005" i="2" l="1"/>
  <c r="AF2005" i="2"/>
  <c r="AH2052" i="2"/>
  <c r="AG2051" i="2" s="1"/>
  <c r="X2078" i="2"/>
  <c r="W2077" i="2" s="1"/>
  <c r="AB2042" i="2"/>
  <c r="Z2042" i="2"/>
  <c r="L1945" i="2"/>
  <c r="M1946" i="2"/>
  <c r="T1949" i="2"/>
  <c r="U1949" i="2"/>
  <c r="N1948" i="2"/>
  <c r="AI2051" i="2" l="1"/>
  <c r="AH2051" i="2" s="1"/>
  <c r="AI2050" i="2" s="1"/>
  <c r="AH2050" i="2" s="1"/>
  <c r="Y2077" i="2"/>
  <c r="X2077" i="2" s="1"/>
  <c r="AE2005" i="2"/>
  <c r="AG2050" i="2"/>
  <c r="AA2042" i="2"/>
  <c r="L1944" i="2"/>
  <c r="M1945" i="2"/>
  <c r="T1948" i="2"/>
  <c r="U1948" i="2"/>
  <c r="N1947" i="2"/>
  <c r="Y2076" i="2" l="1"/>
  <c r="W2076" i="2"/>
  <c r="X2076" i="2" s="1"/>
  <c r="AD2004" i="2"/>
  <c r="AF2004" i="2"/>
  <c r="AE2004" i="2" s="1"/>
  <c r="AD2003" i="2" s="1"/>
  <c r="AG2049" i="2"/>
  <c r="AH2049" i="2" s="1"/>
  <c r="AI2049" i="2"/>
  <c r="Y2075" i="2"/>
  <c r="W2075" i="2"/>
  <c r="X2075" i="2" s="1"/>
  <c r="AB2041" i="2"/>
  <c r="Z2041" i="2"/>
  <c r="L1943" i="2"/>
  <c r="M1944" i="2"/>
  <c r="U1947" i="2"/>
  <c r="T1947" i="2"/>
  <c r="N1946" i="2"/>
  <c r="U1946" i="2" s="1"/>
  <c r="AF2003" i="2" l="1"/>
  <c r="AE2003" i="2" s="1"/>
  <c r="AF2002" i="2" s="1"/>
  <c r="AE2002" i="2" s="1"/>
  <c r="AD2001" i="2" s="1"/>
  <c r="AG2048" i="2"/>
  <c r="AH2048" i="2" s="1"/>
  <c r="AI2048" i="2"/>
  <c r="W2074" i="2"/>
  <c r="X2074" i="2" s="1"/>
  <c r="Y2074" i="2"/>
  <c r="AA2041" i="2"/>
  <c r="L1942" i="2"/>
  <c r="M1943" i="2"/>
  <c r="T1946" i="2"/>
  <c r="N1945" i="2"/>
  <c r="AD2002" i="2" l="1"/>
  <c r="AF2001" i="2"/>
  <c r="AE2001" i="2" s="1"/>
  <c r="AF2000" i="2" s="1"/>
  <c r="AI2047" i="2"/>
  <c r="AG2047" i="2"/>
  <c r="AH2047" i="2" s="1"/>
  <c r="AB2040" i="2"/>
  <c r="Z2040" i="2"/>
  <c r="AA2040" i="2" s="1"/>
  <c r="Y2073" i="2"/>
  <c r="W2073" i="2"/>
  <c r="X2073" i="2" s="1"/>
  <c r="L1941" i="2"/>
  <c r="M1942" i="2"/>
  <c r="T1945" i="2"/>
  <c r="U1945" i="2"/>
  <c r="N1944" i="2"/>
  <c r="AD2000" i="2" l="1"/>
  <c r="AI2046" i="2"/>
  <c r="AG2046" i="2"/>
  <c r="AH2046" i="2" s="1"/>
  <c r="AE2000" i="2"/>
  <c r="AD1999" i="2" s="1"/>
  <c r="AE1999" i="2" s="1"/>
  <c r="AB2039" i="2"/>
  <c r="Z2039" i="2"/>
  <c r="AA2039" i="2" s="1"/>
  <c r="W2072" i="2"/>
  <c r="X2072" i="2" s="1"/>
  <c r="Y2072" i="2"/>
  <c r="L1940" i="2"/>
  <c r="M1941" i="2"/>
  <c r="T1944" i="2"/>
  <c r="U1944" i="2"/>
  <c r="N1943" i="2"/>
  <c r="AF1999" i="2" l="1"/>
  <c r="AI2045" i="2"/>
  <c r="AH2045" i="2" s="1"/>
  <c r="AG2045" i="2"/>
  <c r="AB2038" i="2"/>
  <c r="Z2038" i="2"/>
  <c r="AA2038" i="2" s="1"/>
  <c r="W2071" i="2"/>
  <c r="X2071" i="2" s="1"/>
  <c r="Y2071" i="2"/>
  <c r="AD1998" i="2"/>
  <c r="AF1998" i="2"/>
  <c r="L1939" i="2"/>
  <c r="M1940" i="2"/>
  <c r="T1943" i="2"/>
  <c r="U1943" i="2"/>
  <c r="N1942" i="2"/>
  <c r="T1942" i="2" s="1"/>
  <c r="AI2044" i="2" l="1"/>
  <c r="AH2044" i="2" s="1"/>
  <c r="AG2044" i="2"/>
  <c r="W2070" i="2"/>
  <c r="X2070" i="2" s="1"/>
  <c r="Y2070" i="2"/>
  <c r="AE1998" i="2"/>
  <c r="Z2037" i="2"/>
  <c r="AB2037" i="2"/>
  <c r="L1938" i="2"/>
  <c r="M1939" i="2"/>
  <c r="U1942" i="2"/>
  <c r="N1941" i="2"/>
  <c r="T1941" i="2" s="1"/>
  <c r="AG2043" i="2" l="1"/>
  <c r="AI2043" i="2"/>
  <c r="AH2043" i="2" s="1"/>
  <c r="AA2037" i="2"/>
  <c r="AB2036" i="2" s="1"/>
  <c r="AF1997" i="2"/>
  <c r="AD1997" i="2"/>
  <c r="AE1997" i="2" s="1"/>
  <c r="W2069" i="2"/>
  <c r="Y2069" i="2"/>
  <c r="L1937" i="2"/>
  <c r="M1938" i="2"/>
  <c r="U1941" i="2"/>
  <c r="N1940" i="2"/>
  <c r="T1940" i="2" s="1"/>
  <c r="Z2036" i="2" l="1"/>
  <c r="AA2036" i="2" s="1"/>
  <c r="Z2035" i="2" s="1"/>
  <c r="AG2042" i="2"/>
  <c r="AI2042" i="2"/>
  <c r="AH2042" i="2" s="1"/>
  <c r="AF1996" i="2"/>
  <c r="AD1996" i="2"/>
  <c r="X2069" i="2"/>
  <c r="L1936" i="2"/>
  <c r="M1937" i="2"/>
  <c r="U1940" i="2"/>
  <c r="N1939" i="2"/>
  <c r="AB2035" i="2" l="1"/>
  <c r="AI2041" i="2"/>
  <c r="AH2041" i="2" s="1"/>
  <c r="AG2041" i="2"/>
  <c r="AA2035" i="2"/>
  <c r="AB2034" i="2" s="1"/>
  <c r="AE1996" i="2"/>
  <c r="AD1995" i="2" s="1"/>
  <c r="Y2068" i="2"/>
  <c r="W2068" i="2"/>
  <c r="X2068" i="2" s="1"/>
  <c r="L1935" i="2"/>
  <c r="M1936" i="2"/>
  <c r="U1939" i="2"/>
  <c r="T1939" i="2"/>
  <c r="N1938" i="2"/>
  <c r="T1938" i="2" s="1"/>
  <c r="Z2034" i="2" l="1"/>
  <c r="AA2034" i="2"/>
  <c r="AB2033" i="2" s="1"/>
  <c r="AG2040" i="2"/>
  <c r="AI2040" i="2"/>
  <c r="AH2040" i="2" s="1"/>
  <c r="AF1995" i="2"/>
  <c r="AE1995" i="2"/>
  <c r="AD1994" i="2" s="1"/>
  <c r="AE1994" i="2" s="1"/>
  <c r="W2067" i="2"/>
  <c r="Y2067" i="2"/>
  <c r="L1934" i="2"/>
  <c r="M1935" i="2"/>
  <c r="U1938" i="2"/>
  <c r="N1937" i="2"/>
  <c r="Z2033" i="2" l="1"/>
  <c r="AF1994" i="2"/>
  <c r="AI2039" i="2"/>
  <c r="AH2039" i="2" s="1"/>
  <c r="AG2039" i="2"/>
  <c r="AA2033" i="2"/>
  <c r="Z2032" i="2" s="1"/>
  <c r="X2067" i="2"/>
  <c r="W2066" i="2" s="1"/>
  <c r="AF1993" i="2"/>
  <c r="AD1993" i="2"/>
  <c r="L1933" i="2"/>
  <c r="M1934" i="2"/>
  <c r="T1937" i="2"/>
  <c r="U1937" i="2"/>
  <c r="N1936" i="2"/>
  <c r="AB2032" i="2" l="1"/>
  <c r="Y2066" i="2"/>
  <c r="X2066" i="2" s="1"/>
  <c r="AI2038" i="2"/>
  <c r="AH2038" i="2" s="1"/>
  <c r="AI2037" i="2" s="1"/>
  <c r="AG2038" i="2"/>
  <c r="AA2032" i="2"/>
  <c r="AB2031" i="2" s="1"/>
  <c r="AE1993" i="2"/>
  <c r="L1932" i="2"/>
  <c r="M1933" i="2"/>
  <c r="U1936" i="2"/>
  <c r="T1936" i="2"/>
  <c r="N1935" i="2"/>
  <c r="U1935" i="2" s="1"/>
  <c r="Y2065" i="2" l="1"/>
  <c r="W2065" i="2"/>
  <c r="Z2031" i="2"/>
  <c r="X2065" i="2"/>
  <c r="Y2064" i="2" s="1"/>
  <c r="AG2037" i="2"/>
  <c r="AA2031" i="2"/>
  <c r="Z2030" i="2" s="1"/>
  <c r="AH2037" i="2"/>
  <c r="AG2036" i="2" s="1"/>
  <c r="AD1992" i="2"/>
  <c r="AF1992" i="2"/>
  <c r="L1931" i="2"/>
  <c r="M1932" i="2"/>
  <c r="T1935" i="2"/>
  <c r="N1934" i="2"/>
  <c r="AB2030" i="2" l="1"/>
  <c r="W2064" i="2"/>
  <c r="AA2030" i="2"/>
  <c r="Z2029" i="2" s="1"/>
  <c r="AI2036" i="2"/>
  <c r="AH2036" i="2" s="1"/>
  <c r="AI2035" i="2" s="1"/>
  <c r="X2064" i="2"/>
  <c r="Y2063" i="2" s="1"/>
  <c r="AE1992" i="2"/>
  <c r="AB2029" i="2"/>
  <c r="L1930" i="2"/>
  <c r="M1931" i="2"/>
  <c r="U1934" i="2"/>
  <c r="T1934" i="2"/>
  <c r="N1933" i="2"/>
  <c r="T1933" i="2" s="1"/>
  <c r="W2063" i="2" l="1"/>
  <c r="AG2035" i="2"/>
  <c r="AH2035" i="2" s="1"/>
  <c r="X2063" i="2"/>
  <c r="Y2062" i="2" s="1"/>
  <c r="AA2029" i="2"/>
  <c r="Z2028" i="2" s="1"/>
  <c r="AF1991" i="2"/>
  <c r="AD1991" i="2"/>
  <c r="AE1991" i="2" s="1"/>
  <c r="L1929" i="2"/>
  <c r="M1930" i="2"/>
  <c r="U1933" i="2"/>
  <c r="N1932" i="2"/>
  <c r="AB2028" i="2" l="1"/>
  <c r="W2062" i="2"/>
  <c r="X2062" i="2"/>
  <c r="W2061" i="2" s="1"/>
  <c r="AD1990" i="2"/>
  <c r="AF1990" i="2"/>
  <c r="AI2034" i="2"/>
  <c r="AG2034" i="2"/>
  <c r="AA2028" i="2"/>
  <c r="L1928" i="2"/>
  <c r="M1929" i="2"/>
  <c r="T1932" i="2"/>
  <c r="U1932" i="2"/>
  <c r="N1931" i="2"/>
  <c r="T1931" i="2" s="1"/>
  <c r="Y2061" i="2" l="1"/>
  <c r="X2061" i="2" s="1"/>
  <c r="W2060" i="2" s="1"/>
  <c r="AE1990" i="2"/>
  <c r="AH2034" i="2"/>
  <c r="AG2033" i="2" s="1"/>
  <c r="AB2027" i="2"/>
  <c r="Z2027" i="2"/>
  <c r="AD1989" i="2"/>
  <c r="AE1989" i="2" s="1"/>
  <c r="AF1989" i="2"/>
  <c r="L1927" i="2"/>
  <c r="M1928" i="2"/>
  <c r="U1931" i="2"/>
  <c r="N1930" i="2"/>
  <c r="Y2060" i="2" l="1"/>
  <c r="X2060" i="2" s="1"/>
  <c r="AI2033" i="2"/>
  <c r="AH2033" i="2"/>
  <c r="AG2032" i="2" s="1"/>
  <c r="AA2027" i="2"/>
  <c r="Z2026" i="2" s="1"/>
  <c r="W2059" i="2"/>
  <c r="Y2059" i="2"/>
  <c r="AB2026" i="2"/>
  <c r="AF1988" i="2"/>
  <c r="AD1988" i="2"/>
  <c r="AE1988" i="2" s="1"/>
  <c r="L1926" i="2"/>
  <c r="M1927" i="2"/>
  <c r="T1930" i="2"/>
  <c r="U1930" i="2"/>
  <c r="N1929" i="2"/>
  <c r="T1929" i="2" s="1"/>
  <c r="AI2032" i="2" l="1"/>
  <c r="X2059" i="2"/>
  <c r="Y2058" i="2" s="1"/>
  <c r="AH2032" i="2"/>
  <c r="AI2031" i="2" s="1"/>
  <c r="AA2026" i="2"/>
  <c r="AD1987" i="2"/>
  <c r="AE1987" i="2" s="1"/>
  <c r="AF1987" i="2"/>
  <c r="L1925" i="2"/>
  <c r="M1926" i="2"/>
  <c r="U1929" i="2"/>
  <c r="N1928" i="2"/>
  <c r="W2058" i="2" l="1"/>
  <c r="X2058" i="2" s="1"/>
  <c r="AG2031" i="2"/>
  <c r="AH2031" i="2" s="1"/>
  <c r="AD1986" i="2"/>
  <c r="AE1986" i="2" s="1"/>
  <c r="AF1986" i="2"/>
  <c r="AB2025" i="2"/>
  <c r="Z2025" i="2"/>
  <c r="W2057" i="2"/>
  <c r="Y2057" i="2"/>
  <c r="L1924" i="2"/>
  <c r="M1925" i="2"/>
  <c r="U1928" i="2"/>
  <c r="T1928" i="2"/>
  <c r="N1927" i="2"/>
  <c r="AG2030" i="2" l="1"/>
  <c r="AH2030" i="2" s="1"/>
  <c r="AG2029" i="2" s="1"/>
  <c r="AI2030" i="2"/>
  <c r="X2057" i="2"/>
  <c r="W2056" i="2" s="1"/>
  <c r="AA2025" i="2"/>
  <c r="AD1985" i="2"/>
  <c r="AE1985" i="2" s="1"/>
  <c r="AF1985" i="2"/>
  <c r="L1923" i="2"/>
  <c r="M1924" i="2"/>
  <c r="U1927" i="2"/>
  <c r="T1927" i="2"/>
  <c r="N1926" i="2"/>
  <c r="T1926" i="2" s="1"/>
  <c r="Y2056" i="2" l="1"/>
  <c r="X2056" i="2" s="1"/>
  <c r="AI2029" i="2"/>
  <c r="AH2029" i="2" s="1"/>
  <c r="AI2028" i="2" s="1"/>
  <c r="AD1984" i="2"/>
  <c r="AE1984" i="2" s="1"/>
  <c r="AF1984" i="2"/>
  <c r="AB2024" i="2"/>
  <c r="Z2024" i="2"/>
  <c r="L1922" i="2"/>
  <c r="M1923" i="2"/>
  <c r="U1926" i="2"/>
  <c r="N1925" i="2"/>
  <c r="T1925" i="2" s="1"/>
  <c r="W2055" i="2" l="1"/>
  <c r="Y2055" i="2"/>
  <c r="X2055" i="2" s="1"/>
  <c r="AG2028" i="2"/>
  <c r="AA2024" i="2"/>
  <c r="Z2023" i="2" s="1"/>
  <c r="AH2028" i="2"/>
  <c r="AI2027" i="2" s="1"/>
  <c r="AH2027" i="2" s="1"/>
  <c r="AF1983" i="2"/>
  <c r="AD1983" i="2"/>
  <c r="AE1983" i="2" s="1"/>
  <c r="L1921" i="2"/>
  <c r="M1922" i="2"/>
  <c r="U1925" i="2"/>
  <c r="N1924" i="2"/>
  <c r="W2054" i="2" l="1"/>
  <c r="Y2054" i="2"/>
  <c r="X2054" i="2" s="1"/>
  <c r="AG2027" i="2"/>
  <c r="AB2023" i="2"/>
  <c r="AF1982" i="2"/>
  <c r="AD1982" i="2"/>
  <c r="AE1982" i="2" s="1"/>
  <c r="AI2026" i="2"/>
  <c r="AG2026" i="2"/>
  <c r="AA2023" i="2"/>
  <c r="L1920" i="2"/>
  <c r="M1921" i="2"/>
  <c r="T1924" i="2"/>
  <c r="U1924" i="2"/>
  <c r="N1923" i="2"/>
  <c r="U1923" i="2" s="1"/>
  <c r="W2053" i="2" l="1"/>
  <c r="Y2053" i="2"/>
  <c r="X2053" i="2" s="1"/>
  <c r="AB2022" i="2"/>
  <c r="Z2022" i="2"/>
  <c r="AH2026" i="2"/>
  <c r="AF1981" i="2"/>
  <c r="AD1981" i="2"/>
  <c r="AE1981" i="2" s="1"/>
  <c r="L1919" i="2"/>
  <c r="M1920" i="2"/>
  <c r="T1923" i="2"/>
  <c r="N1922" i="2"/>
  <c r="T1922" i="2" s="1"/>
  <c r="Y2052" i="2" l="1"/>
  <c r="W2052" i="2"/>
  <c r="AA2022" i="2"/>
  <c r="AB2021" i="2" s="1"/>
  <c r="AF1980" i="2"/>
  <c r="AD1980" i="2"/>
  <c r="AE1980" i="2" s="1"/>
  <c r="AG2025" i="2"/>
  <c r="AI2025" i="2"/>
  <c r="L1918" i="2"/>
  <c r="M1919" i="2"/>
  <c r="U1922" i="2"/>
  <c r="N1921" i="2"/>
  <c r="Z2021" i="2" l="1"/>
  <c r="AA2021" i="2" s="1"/>
  <c r="X2052" i="2"/>
  <c r="AH2025" i="2"/>
  <c r="AI2024" i="2" s="1"/>
  <c r="Z2020" i="2"/>
  <c r="AB2020" i="2"/>
  <c r="AD1979" i="2"/>
  <c r="AE1979" i="2" s="1"/>
  <c r="AF1979" i="2"/>
  <c r="L1917" i="2"/>
  <c r="M1918" i="2"/>
  <c r="T1921" i="2"/>
  <c r="U1921" i="2"/>
  <c r="N1920" i="2"/>
  <c r="AG2024" i="2" l="1"/>
  <c r="Y2051" i="2"/>
  <c r="X2051" i="2" s="1"/>
  <c r="W2050" i="2" s="1"/>
  <c r="W2051" i="2"/>
  <c r="AA2020" i="2"/>
  <c r="Z2019" i="2" s="1"/>
  <c r="AH2024" i="2"/>
  <c r="AG2023" i="2" s="1"/>
  <c r="AF1978" i="2"/>
  <c r="AD1978" i="2"/>
  <c r="AE1978" i="2" s="1"/>
  <c r="L1916" i="2"/>
  <c r="M1917" i="2"/>
  <c r="T1920" i="2"/>
  <c r="U1920" i="2"/>
  <c r="N1919" i="2"/>
  <c r="AI2023" i="2" l="1"/>
  <c r="AH2023" i="2" s="1"/>
  <c r="Y2050" i="2"/>
  <c r="X2050" i="2" s="1"/>
  <c r="W2049" i="2" s="1"/>
  <c r="X2049" i="2" s="1"/>
  <c r="Y2048" i="2" s="1"/>
  <c r="AB2019" i="2"/>
  <c r="AA2019" i="2"/>
  <c r="Z2018" i="2" s="1"/>
  <c r="AI2022" i="2"/>
  <c r="AG2022" i="2"/>
  <c r="AD1977" i="2"/>
  <c r="AF1977" i="2"/>
  <c r="L1915" i="2"/>
  <c r="M1916" i="2"/>
  <c r="U1919" i="2"/>
  <c r="T1919" i="2"/>
  <c r="N1918" i="2"/>
  <c r="Y2049" i="2" l="1"/>
  <c r="W2048" i="2"/>
  <c r="X2048" i="2" s="1"/>
  <c r="AB2018" i="2"/>
  <c r="AE1977" i="2"/>
  <c r="AF1976" i="2" s="1"/>
  <c r="AA2018" i="2"/>
  <c r="AB2017" i="2" s="1"/>
  <c r="AH2022" i="2"/>
  <c r="W2047" i="2"/>
  <c r="X2047" i="2" s="1"/>
  <c r="Y2047" i="2"/>
  <c r="L1914" i="2"/>
  <c r="M1915" i="2"/>
  <c r="U1918" i="2"/>
  <c r="T1918" i="2"/>
  <c r="N1917" i="2"/>
  <c r="Z2017" i="2" l="1"/>
  <c r="AD1976" i="2"/>
  <c r="AE1976" i="2" s="1"/>
  <c r="AF1975" i="2" s="1"/>
  <c r="AA2017" i="2"/>
  <c r="Z2016" i="2" s="1"/>
  <c r="Y2046" i="2"/>
  <c r="W2046" i="2"/>
  <c r="X2046" i="2" s="1"/>
  <c r="AG2021" i="2"/>
  <c r="AI2021" i="2"/>
  <c r="L1913" i="2"/>
  <c r="M1914" i="2"/>
  <c r="T1917" i="2"/>
  <c r="U1917" i="2"/>
  <c r="N1916" i="2"/>
  <c r="U1916" i="2" s="1"/>
  <c r="AB2016" i="2" l="1"/>
  <c r="AD1975" i="2"/>
  <c r="AA2016" i="2"/>
  <c r="AB2015" i="2" s="1"/>
  <c r="AE1975" i="2"/>
  <c r="AD1974" i="2" s="1"/>
  <c r="Y2045" i="2"/>
  <c r="W2045" i="2"/>
  <c r="AH2021" i="2"/>
  <c r="L1912" i="2"/>
  <c r="M1913" i="2"/>
  <c r="T1916" i="2"/>
  <c r="N1915" i="2"/>
  <c r="T1915" i="2" s="1"/>
  <c r="Z2015" i="2" l="1"/>
  <c r="AA2015" i="2" s="1"/>
  <c r="AF1974" i="2"/>
  <c r="AE1974" i="2" s="1"/>
  <c r="AG2020" i="2"/>
  <c r="AI2020" i="2"/>
  <c r="AH2020" i="2" s="1"/>
  <c r="X2045" i="2"/>
  <c r="Z2014" i="2"/>
  <c r="AB2014" i="2"/>
  <c r="L1911" i="2"/>
  <c r="M1912" i="2"/>
  <c r="U1915" i="2"/>
  <c r="N1914" i="2"/>
  <c r="AD1973" i="2" l="1"/>
  <c r="AF1973" i="2"/>
  <c r="AE1973" i="2" s="1"/>
  <c r="AF1972" i="2" s="1"/>
  <c r="AA2014" i="2"/>
  <c r="Z2013" i="2" s="1"/>
  <c r="AA2013" i="2" s="1"/>
  <c r="W2044" i="2"/>
  <c r="Y2044" i="2"/>
  <c r="AG2019" i="2"/>
  <c r="AI2019" i="2"/>
  <c r="L1910" i="2"/>
  <c r="M1911" i="2"/>
  <c r="T1914" i="2"/>
  <c r="U1914" i="2"/>
  <c r="N1913" i="2"/>
  <c r="T1913" i="2" s="1"/>
  <c r="AD1972" i="2" l="1"/>
  <c r="AB2013" i="2"/>
  <c r="AE1972" i="2"/>
  <c r="AD1971" i="2" s="1"/>
  <c r="AH2019" i="2"/>
  <c r="AG2018" i="2" s="1"/>
  <c r="X2044" i="2"/>
  <c r="W2043" i="2" s="1"/>
  <c r="Z2012" i="2"/>
  <c r="AA2012" i="2" s="1"/>
  <c r="AB2012" i="2"/>
  <c r="L1909" i="2"/>
  <c r="M1910" i="2"/>
  <c r="U1913" i="2"/>
  <c r="N1912" i="2"/>
  <c r="Y2043" i="2" l="1"/>
  <c r="AF1971" i="2"/>
  <c r="AE1971" i="2" s="1"/>
  <c r="AF1970" i="2" s="1"/>
  <c r="AI2018" i="2"/>
  <c r="AH2018" i="2" s="1"/>
  <c r="AI2017" i="2" s="1"/>
  <c r="AH2017" i="2" s="1"/>
  <c r="X2043" i="2"/>
  <c r="W2042" i="2" s="1"/>
  <c r="Z2011" i="2"/>
  <c r="AA2011" i="2" s="1"/>
  <c r="AB2011" i="2"/>
  <c r="L1908" i="2"/>
  <c r="M1909" i="2"/>
  <c r="U1912" i="2"/>
  <c r="T1912" i="2"/>
  <c r="N1911" i="2"/>
  <c r="AG2017" i="2" l="1"/>
  <c r="AD1970" i="2"/>
  <c r="Y2042" i="2"/>
  <c r="X2042" i="2" s="1"/>
  <c r="AE1970" i="2"/>
  <c r="AB2010" i="2"/>
  <c r="Z2010" i="2"/>
  <c r="AA2010" i="2" s="1"/>
  <c r="Y2041" i="2"/>
  <c r="W2041" i="2"/>
  <c r="AG2016" i="2"/>
  <c r="AI2016" i="2"/>
  <c r="AH2016" i="2" s="1"/>
  <c r="L1907" i="2"/>
  <c r="M1908" i="2"/>
  <c r="U1911" i="2"/>
  <c r="T1911" i="2"/>
  <c r="N1910" i="2"/>
  <c r="AG2015" i="2" l="1"/>
  <c r="AI2015" i="2"/>
  <c r="AH2015" i="2" s="1"/>
  <c r="Z2009" i="2"/>
  <c r="AA2009" i="2" s="1"/>
  <c r="AB2009" i="2"/>
  <c r="X2041" i="2"/>
  <c r="AF1969" i="2"/>
  <c r="AD1969" i="2"/>
  <c r="L1906" i="2"/>
  <c r="M1907" i="2"/>
  <c r="U1910" i="2"/>
  <c r="T1910" i="2"/>
  <c r="N1909" i="2"/>
  <c r="AE1969" i="2" l="1"/>
  <c r="AD1968" i="2" s="1"/>
  <c r="AF1968" i="2"/>
  <c r="Z2008" i="2"/>
  <c r="AA2008" i="2" s="1"/>
  <c r="AB2008" i="2"/>
  <c r="AI2014" i="2"/>
  <c r="AG2014" i="2"/>
  <c r="W2040" i="2"/>
  <c r="Y2040" i="2"/>
  <c r="L1905" i="2"/>
  <c r="M1906" i="2"/>
  <c r="T1909" i="2"/>
  <c r="U1909" i="2"/>
  <c r="N1908" i="2"/>
  <c r="T1908" i="2" s="1"/>
  <c r="AH2014" i="2" l="1"/>
  <c r="AG2013" i="2" s="1"/>
  <c r="X2040" i="2"/>
  <c r="Z2007" i="2"/>
  <c r="AB2007" i="2"/>
  <c r="AE1968" i="2"/>
  <c r="L1904" i="2"/>
  <c r="M1905" i="2"/>
  <c r="U1908" i="2"/>
  <c r="N1907" i="2"/>
  <c r="AI2013" i="2" l="1"/>
  <c r="AH2013" i="2" s="1"/>
  <c r="AI2012" i="2" s="1"/>
  <c r="AH2012" i="2" s="1"/>
  <c r="AA2007" i="2"/>
  <c r="AB2006" i="2" s="1"/>
  <c r="AD1967" i="2"/>
  <c r="AF1967" i="2"/>
  <c r="W2039" i="2"/>
  <c r="Y2039" i="2"/>
  <c r="L1903" i="2"/>
  <c r="M1904" i="2"/>
  <c r="U1907" i="2"/>
  <c r="T1907" i="2"/>
  <c r="N1906" i="2"/>
  <c r="T1906" i="2" s="1"/>
  <c r="Z2006" i="2" l="1"/>
  <c r="AG2012" i="2"/>
  <c r="AA2006" i="2"/>
  <c r="Z2005" i="2" s="1"/>
  <c r="AE1967" i="2"/>
  <c r="AD1966" i="2" s="1"/>
  <c r="X2039" i="2"/>
  <c r="AI2011" i="2"/>
  <c r="AH2011" i="2" s="1"/>
  <c r="AG2011" i="2"/>
  <c r="L1902" i="2"/>
  <c r="M1903" i="2"/>
  <c r="U1906" i="2"/>
  <c r="N1905" i="2"/>
  <c r="AF1966" i="2" l="1"/>
  <c r="AE1966" i="2" s="1"/>
  <c r="AB2005" i="2"/>
  <c r="AA2005" i="2" s="1"/>
  <c r="W2038" i="2"/>
  <c r="Y2038" i="2"/>
  <c r="X2038" i="2" s="1"/>
  <c r="AI2010" i="2"/>
  <c r="AH2010" i="2" s="1"/>
  <c r="AG2010" i="2"/>
  <c r="AD1965" i="2"/>
  <c r="AF1965" i="2"/>
  <c r="L1901" i="2"/>
  <c r="M1902" i="2"/>
  <c r="T1905" i="2"/>
  <c r="U1905" i="2"/>
  <c r="N1904" i="2"/>
  <c r="AB2004" i="2" l="1"/>
  <c r="Z2004" i="2"/>
  <c r="AA2004" i="2"/>
  <c r="AB2003" i="2" s="1"/>
  <c r="AG2009" i="2"/>
  <c r="AI2009" i="2"/>
  <c r="AH2009" i="2" s="1"/>
  <c r="W2037" i="2"/>
  <c r="Y2037" i="2"/>
  <c r="X2037" i="2" s="1"/>
  <c r="AE1965" i="2"/>
  <c r="L1900" i="2"/>
  <c r="M1901" i="2"/>
  <c r="U1904" i="2"/>
  <c r="T1904" i="2"/>
  <c r="N1903" i="2"/>
  <c r="U1903" i="2" s="1"/>
  <c r="Z2003" i="2" l="1"/>
  <c r="AA2003" i="2" s="1"/>
  <c r="Y2036" i="2"/>
  <c r="W2036" i="2"/>
  <c r="AI2008" i="2"/>
  <c r="AH2008" i="2" s="1"/>
  <c r="AG2008" i="2"/>
  <c r="AD1964" i="2"/>
  <c r="AF1964" i="2"/>
  <c r="L1899" i="2"/>
  <c r="M1900" i="2"/>
  <c r="T1903" i="2"/>
  <c r="N1902" i="2"/>
  <c r="U1902" i="2" s="1"/>
  <c r="AB2002" i="2" l="1"/>
  <c r="Z2002" i="2"/>
  <c r="AA2002" i="2" s="1"/>
  <c r="X2036" i="2"/>
  <c r="Y2035" i="2" s="1"/>
  <c r="AE1964" i="2"/>
  <c r="AF1963" i="2" s="1"/>
  <c r="AG2007" i="2"/>
  <c r="AI2007" i="2"/>
  <c r="L1898" i="2"/>
  <c r="M1899" i="2"/>
  <c r="T1902" i="2"/>
  <c r="N1901" i="2"/>
  <c r="AB2001" i="2" l="1"/>
  <c r="Z2001" i="2"/>
  <c r="AA2001" i="2" s="1"/>
  <c r="W2035" i="2"/>
  <c r="X2035" i="2" s="1"/>
  <c r="Y2034" i="2" s="1"/>
  <c r="AD1963" i="2"/>
  <c r="AE1963" i="2" s="1"/>
  <c r="AD1962" i="2" s="1"/>
  <c r="AH2007" i="2"/>
  <c r="L1897" i="2"/>
  <c r="M1898" i="2"/>
  <c r="T1901" i="2"/>
  <c r="U1901" i="2"/>
  <c r="N1900" i="2"/>
  <c r="T1900" i="2" s="1"/>
  <c r="AF1962" i="2" l="1"/>
  <c r="AB2000" i="2"/>
  <c r="Z2000" i="2"/>
  <c r="W2034" i="2"/>
  <c r="X2034" i="2" s="1"/>
  <c r="W2033" i="2" s="1"/>
  <c r="AE1962" i="2"/>
  <c r="AD1961" i="2" s="1"/>
  <c r="AI2006" i="2"/>
  <c r="AG2006" i="2"/>
  <c r="L1896" i="2"/>
  <c r="M1897" i="2"/>
  <c r="U1900" i="2"/>
  <c r="N1899" i="2"/>
  <c r="T1899" i="2" s="1"/>
  <c r="AA2000" i="2" l="1"/>
  <c r="AB1999" i="2" s="1"/>
  <c r="Z1999" i="2"/>
  <c r="AF1961" i="2"/>
  <c r="AE1961" i="2" s="1"/>
  <c r="AD1960" i="2" s="1"/>
  <c r="Y2033" i="2"/>
  <c r="X2033" i="2" s="1"/>
  <c r="AH2006" i="2"/>
  <c r="AI2005" i="2" s="1"/>
  <c r="AA1999" i="2"/>
  <c r="Z1998" i="2" s="1"/>
  <c r="L1895" i="2"/>
  <c r="M1896" i="2"/>
  <c r="U1899" i="2"/>
  <c r="N1898" i="2"/>
  <c r="AG2005" i="2" l="1"/>
  <c r="AH2005" i="2" s="1"/>
  <c r="AI2004" i="2" s="1"/>
  <c r="Y2032" i="2"/>
  <c r="W2032" i="2"/>
  <c r="AF1960" i="2"/>
  <c r="AB1998" i="2"/>
  <c r="AE1960" i="2"/>
  <c r="AD1959" i="2" s="1"/>
  <c r="AE1959" i="2" s="1"/>
  <c r="AA1998" i="2"/>
  <c r="AB1997" i="2" s="1"/>
  <c r="L1894" i="2"/>
  <c r="M1895" i="2"/>
  <c r="U1898" i="2"/>
  <c r="T1898" i="2"/>
  <c r="N1897" i="2"/>
  <c r="AF1959" i="2" l="1"/>
  <c r="X2032" i="2"/>
  <c r="AG2004" i="2"/>
  <c r="AH2004" i="2" s="1"/>
  <c r="AI2003" i="2" s="1"/>
  <c r="Z1997" i="2"/>
  <c r="AA1997" i="2" s="1"/>
  <c r="AB1996" i="2" s="1"/>
  <c r="AD1958" i="2"/>
  <c r="AF1958" i="2"/>
  <c r="L1893" i="2"/>
  <c r="M1894" i="2"/>
  <c r="T1897" i="2"/>
  <c r="U1897" i="2"/>
  <c r="N1896" i="2"/>
  <c r="T1896" i="2" s="1"/>
  <c r="AG2003" i="2" l="1"/>
  <c r="AH2003" i="2" s="1"/>
  <c r="AG2002" i="2" s="1"/>
  <c r="Y2031" i="2"/>
  <c r="W2031" i="2"/>
  <c r="X2031" i="2" s="1"/>
  <c r="Z1996" i="2"/>
  <c r="AA1996" i="2" s="1"/>
  <c r="Z1995" i="2" s="1"/>
  <c r="AE1958" i="2"/>
  <c r="L1892" i="2"/>
  <c r="M1893" i="2"/>
  <c r="U1896" i="2"/>
  <c r="N1895" i="2"/>
  <c r="U1895" i="2" s="1"/>
  <c r="Y2030" i="2" l="1"/>
  <c r="W2030" i="2"/>
  <c r="X2030" i="2" s="1"/>
  <c r="AI2002" i="2"/>
  <c r="AH2002" i="2" s="1"/>
  <c r="AB1995" i="2"/>
  <c r="AA1995" i="2"/>
  <c r="AD1957" i="2"/>
  <c r="AF1957" i="2"/>
  <c r="L1891" i="2"/>
  <c r="M1892" i="2"/>
  <c r="T1895" i="2"/>
  <c r="N1894" i="2"/>
  <c r="AG2001" i="2" l="1"/>
  <c r="AI2001" i="2"/>
  <c r="W2029" i="2"/>
  <c r="Y2029" i="2"/>
  <c r="AH2001" i="2"/>
  <c r="AI2000" i="2" s="1"/>
  <c r="AE1957" i="2"/>
  <c r="AD1956" i="2" s="1"/>
  <c r="Z1994" i="2"/>
  <c r="AB1994" i="2"/>
  <c r="L1890" i="2"/>
  <c r="M1891" i="2"/>
  <c r="T1894" i="2"/>
  <c r="U1894" i="2"/>
  <c r="N1893" i="2"/>
  <c r="T1893" i="2" s="1"/>
  <c r="X2029" i="2" l="1"/>
  <c r="W2028" i="2"/>
  <c r="Y2028" i="2"/>
  <c r="X2028" i="2" s="1"/>
  <c r="AG2000" i="2"/>
  <c r="AH2000" i="2" s="1"/>
  <c r="AG1999" i="2" s="1"/>
  <c r="AF1956" i="2"/>
  <c r="AA1994" i="2"/>
  <c r="AE1956" i="2"/>
  <c r="L1889" i="2"/>
  <c r="M1890" i="2"/>
  <c r="U1893" i="2"/>
  <c r="N1892" i="2"/>
  <c r="T1892" i="2" s="1"/>
  <c r="W2027" i="2" l="1"/>
  <c r="Y2027" i="2"/>
  <c r="X2027" i="2" s="1"/>
  <c r="AI1999" i="2"/>
  <c r="AH1999" i="2" s="1"/>
  <c r="AF1955" i="2"/>
  <c r="AD1955" i="2"/>
  <c r="AE1955" i="2" s="1"/>
  <c r="Z1993" i="2"/>
  <c r="AB1993" i="2"/>
  <c r="L1888" i="2"/>
  <c r="M1889" i="2"/>
  <c r="U1892" i="2"/>
  <c r="N1891" i="2"/>
  <c r="U1891" i="2" s="1"/>
  <c r="AA1993" i="2" l="1"/>
  <c r="W2026" i="2"/>
  <c r="Y2026" i="2"/>
  <c r="X2026" i="2" s="1"/>
  <c r="AF1954" i="2"/>
  <c r="AD1954" i="2"/>
  <c r="AG1998" i="2"/>
  <c r="AI1998" i="2"/>
  <c r="L1887" i="2"/>
  <c r="M1888" i="2"/>
  <c r="T1891" i="2"/>
  <c r="N1890" i="2"/>
  <c r="U1890" i="2" s="1"/>
  <c r="AE1954" i="2" l="1"/>
  <c r="AF1953" i="2" s="1"/>
  <c r="AH1998" i="2"/>
  <c r="AI1997" i="2" s="1"/>
  <c r="Y2025" i="2"/>
  <c r="W2025" i="2"/>
  <c r="Z1992" i="2"/>
  <c r="AB1992" i="2"/>
  <c r="L1886" i="2"/>
  <c r="M1887" i="2"/>
  <c r="T1890" i="2"/>
  <c r="N1889" i="2"/>
  <c r="AD1953" i="2" l="1"/>
  <c r="AE1953" i="2" s="1"/>
  <c r="AF1952" i="2" s="1"/>
  <c r="AG1997" i="2"/>
  <c r="X2025" i="2"/>
  <c r="AA1992" i="2"/>
  <c r="AH1997" i="2"/>
  <c r="L1885" i="2"/>
  <c r="M1886" i="2"/>
  <c r="T1889" i="2"/>
  <c r="U1889" i="2"/>
  <c r="N1888" i="2"/>
  <c r="AD1952" i="2" l="1"/>
  <c r="AE1952" i="2" s="1"/>
  <c r="AD1951" i="2" s="1"/>
  <c r="AE1951" i="2" s="1"/>
  <c r="AB1991" i="2"/>
  <c r="Z1991" i="2"/>
  <c r="AA1991" i="2" s="1"/>
  <c r="AG1996" i="2"/>
  <c r="AI1996" i="2"/>
  <c r="Y2024" i="2"/>
  <c r="W2024" i="2"/>
  <c r="AF1951" i="2"/>
  <c r="L1884" i="2"/>
  <c r="M1885" i="2"/>
  <c r="T1888" i="2"/>
  <c r="U1888" i="2"/>
  <c r="N1887" i="2"/>
  <c r="U1887" i="2" s="1"/>
  <c r="AH1996" i="2" l="1"/>
  <c r="AI1995" i="2" s="1"/>
  <c r="X2024" i="2"/>
  <c r="AG1995" i="2"/>
  <c r="AD1950" i="2"/>
  <c r="AE1950" i="2" s="1"/>
  <c r="AF1950" i="2"/>
  <c r="AB1990" i="2"/>
  <c r="Z1990" i="2"/>
  <c r="AA1990" i="2" s="1"/>
  <c r="L1883" i="2"/>
  <c r="M1884" i="2"/>
  <c r="T1887" i="2"/>
  <c r="N1886" i="2"/>
  <c r="U1886" i="2" s="1"/>
  <c r="AH1995" i="2" l="1"/>
  <c r="AB1989" i="2"/>
  <c r="Z1989" i="2"/>
  <c r="AF1949" i="2"/>
  <c r="AD1949" i="2"/>
  <c r="AE1949" i="2" s="1"/>
  <c r="AI1994" i="2"/>
  <c r="AG1994" i="2"/>
  <c r="Y2023" i="2"/>
  <c r="X2023" i="2" s="1"/>
  <c r="W2023" i="2"/>
  <c r="L1882" i="2"/>
  <c r="M1883" i="2"/>
  <c r="T1886" i="2"/>
  <c r="N1885" i="2"/>
  <c r="U1885" i="2" s="1"/>
  <c r="AA1989" i="2" l="1"/>
  <c r="AD1948" i="2"/>
  <c r="AE1948" i="2" s="1"/>
  <c r="AF1948" i="2"/>
  <c r="AH1994" i="2"/>
  <c r="W2022" i="2"/>
  <c r="Y2022" i="2"/>
  <c r="Z1988" i="2"/>
  <c r="AB1988" i="2"/>
  <c r="L1881" i="2"/>
  <c r="M1882" i="2"/>
  <c r="T1885" i="2"/>
  <c r="N1884" i="2"/>
  <c r="U1884" i="2" s="1"/>
  <c r="AA1988" i="2" l="1"/>
  <c r="Z1987" i="2" s="1"/>
  <c r="AA1987" i="2" s="1"/>
  <c r="X2022" i="2"/>
  <c r="W2021" i="2" s="1"/>
  <c r="AG1993" i="2"/>
  <c r="AI1993" i="2"/>
  <c r="AH1993" i="2" s="1"/>
  <c r="Y2021" i="2"/>
  <c r="X2021" i="2" s="1"/>
  <c r="AD1947" i="2"/>
  <c r="AE1947" i="2" s="1"/>
  <c r="AF1947" i="2"/>
  <c r="L1880" i="2"/>
  <c r="M1881" i="2"/>
  <c r="T1884" i="2"/>
  <c r="N1883" i="2"/>
  <c r="T1883" i="2" s="1"/>
  <c r="AB1987" i="2" l="1"/>
  <c r="AG1992" i="2"/>
  <c r="AI1992" i="2"/>
  <c r="AH1992" i="2" s="1"/>
  <c r="Y2020" i="2"/>
  <c r="W2020" i="2"/>
  <c r="AF1946" i="2"/>
  <c r="AD1946" i="2"/>
  <c r="AE1946" i="2" s="1"/>
  <c r="AB1986" i="2"/>
  <c r="Z1986" i="2"/>
  <c r="AA1986" i="2" s="1"/>
  <c r="L1879" i="2"/>
  <c r="M1880" i="2"/>
  <c r="U1883" i="2"/>
  <c r="N1882" i="2"/>
  <c r="X2020" i="2" l="1"/>
  <c r="Y2019" i="2" s="1"/>
  <c r="Z1985" i="2"/>
  <c r="AA1985" i="2" s="1"/>
  <c r="AB1985" i="2"/>
  <c r="AD1945" i="2"/>
  <c r="AE1945" i="2" s="1"/>
  <c r="AF1945" i="2"/>
  <c r="AG1991" i="2"/>
  <c r="AI1991" i="2"/>
  <c r="L1878" i="2"/>
  <c r="M1879" i="2"/>
  <c r="U1882" i="2"/>
  <c r="T1882" i="2"/>
  <c r="N1881" i="2"/>
  <c r="W2019" i="2" l="1"/>
  <c r="X2019" i="2"/>
  <c r="AH1991" i="2"/>
  <c r="AG1990" i="2" s="1"/>
  <c r="W2018" i="2"/>
  <c r="Y2018" i="2"/>
  <c r="X2018" i="2" s="1"/>
  <c r="AF1944" i="2"/>
  <c r="AD1944" i="2"/>
  <c r="AE1944" i="2" s="1"/>
  <c r="AB1984" i="2"/>
  <c r="Z1984" i="2"/>
  <c r="AA1984" i="2" s="1"/>
  <c r="L1877" i="2"/>
  <c r="M1878" i="2"/>
  <c r="T1881" i="2"/>
  <c r="U1881" i="2"/>
  <c r="N1880" i="2"/>
  <c r="AI1990" i="2" l="1"/>
  <c r="AH1990" i="2" s="1"/>
  <c r="AI1989" i="2" s="1"/>
  <c r="AD1943" i="2"/>
  <c r="AE1943" i="2" s="1"/>
  <c r="AF1943" i="2"/>
  <c r="Z1983" i="2"/>
  <c r="AA1983" i="2" s="1"/>
  <c r="AB1983" i="2"/>
  <c r="W2017" i="2"/>
  <c r="Y2017" i="2"/>
  <c r="L1876" i="2"/>
  <c r="M1877" i="2"/>
  <c r="T1880" i="2"/>
  <c r="U1880" i="2"/>
  <c r="N1879" i="2"/>
  <c r="U1879" i="2" s="1"/>
  <c r="AG1989" i="2" l="1"/>
  <c r="AH1989" i="2"/>
  <c r="AI1988" i="2" s="1"/>
  <c r="AH1988" i="2" s="1"/>
  <c r="X2017" i="2"/>
  <c r="Y2016" i="2" s="1"/>
  <c r="Z1982" i="2"/>
  <c r="AA1982" i="2" s="1"/>
  <c r="AB1982" i="2"/>
  <c r="AD1942" i="2"/>
  <c r="AE1942" i="2" s="1"/>
  <c r="AF1942" i="2"/>
  <c r="L1875" i="2"/>
  <c r="M1876" i="2"/>
  <c r="T1879" i="2"/>
  <c r="N1878" i="2"/>
  <c r="AG1988" i="2" l="1"/>
  <c r="W2016" i="2"/>
  <c r="X2016" i="2"/>
  <c r="Y2015" i="2" s="1"/>
  <c r="X2015" i="2" s="1"/>
  <c r="AI1987" i="2"/>
  <c r="AH1987" i="2" s="1"/>
  <c r="AG1987" i="2"/>
  <c r="AD1941" i="2"/>
  <c r="AF1941" i="2"/>
  <c r="AB1981" i="2"/>
  <c r="Z1981" i="2"/>
  <c r="AA1981" i="2" s="1"/>
  <c r="L1874" i="2"/>
  <c r="M1875" i="2"/>
  <c r="T1878" i="2"/>
  <c r="U1878" i="2"/>
  <c r="N1877" i="2"/>
  <c r="T1877" i="2" s="1"/>
  <c r="W2015" i="2" l="1"/>
  <c r="Y2014" i="2"/>
  <c r="W2014" i="2"/>
  <c r="AE1941" i="2"/>
  <c r="Z1980" i="2"/>
  <c r="AA1980" i="2" s="1"/>
  <c r="AB1980" i="2"/>
  <c r="AI1986" i="2"/>
  <c r="AH1986" i="2" s="1"/>
  <c r="AG1986" i="2"/>
  <c r="L1873" i="2"/>
  <c r="M1874" i="2"/>
  <c r="U1877" i="2"/>
  <c r="N1876" i="2"/>
  <c r="X2014" i="2" l="1"/>
  <c r="W2013" i="2" s="1"/>
  <c r="AB1979" i="2"/>
  <c r="Z1979" i="2"/>
  <c r="AA1979" i="2" s="1"/>
  <c r="AI1985" i="2"/>
  <c r="AH1985" i="2" s="1"/>
  <c r="AG1985" i="2"/>
  <c r="AF1940" i="2"/>
  <c r="AD1940" i="2"/>
  <c r="AE1940" i="2" s="1"/>
  <c r="Y2013" i="2"/>
  <c r="X2013" i="2" s="1"/>
  <c r="L1872" i="2"/>
  <c r="M1873" i="2"/>
  <c r="T1876" i="2"/>
  <c r="U1876" i="2"/>
  <c r="N1875" i="2"/>
  <c r="T1875" i="2" s="1"/>
  <c r="Y2012" i="2" l="1"/>
  <c r="X2012" i="2" s="1"/>
  <c r="W2012" i="2"/>
  <c r="AD1939" i="2"/>
  <c r="AF1939" i="2"/>
  <c r="AI1984" i="2"/>
  <c r="AH1984" i="2" s="1"/>
  <c r="AG1984" i="2"/>
  <c r="AB1978" i="2"/>
  <c r="Z1978" i="2"/>
  <c r="AA1978" i="2" s="1"/>
  <c r="L1871" i="2"/>
  <c r="M1872" i="2"/>
  <c r="U1875" i="2"/>
  <c r="N1874" i="2"/>
  <c r="U1874" i="2" s="1"/>
  <c r="AB1977" i="2" l="1"/>
  <c r="Z1977" i="2"/>
  <c r="AE1939" i="2"/>
  <c r="AI1983" i="2"/>
  <c r="AH1983" i="2" s="1"/>
  <c r="AG1983" i="2"/>
  <c r="Y2011" i="2"/>
  <c r="X2011" i="2" s="1"/>
  <c r="W2011" i="2"/>
  <c r="L1870" i="2"/>
  <c r="M1871" i="2"/>
  <c r="T1874" i="2"/>
  <c r="N1873" i="2"/>
  <c r="AA1977" i="2" l="1"/>
  <c r="Z1976" i="2" s="1"/>
  <c r="AB1976" i="2"/>
  <c r="AA1976" i="2" s="1"/>
  <c r="AD1938" i="2"/>
  <c r="AF1938" i="2"/>
  <c r="AG1982" i="2"/>
  <c r="AI1982" i="2"/>
  <c r="AH1982" i="2" s="1"/>
  <c r="Y2010" i="2"/>
  <c r="X2010" i="2" s="1"/>
  <c r="W2010" i="2"/>
  <c r="L1869" i="2"/>
  <c r="M1870" i="2"/>
  <c r="T1873" i="2"/>
  <c r="U1873" i="2"/>
  <c r="N1872" i="2"/>
  <c r="W2009" i="2" l="1"/>
  <c r="Y2009" i="2"/>
  <c r="X2009" i="2" s="1"/>
  <c r="AE1938" i="2"/>
  <c r="AG1981" i="2"/>
  <c r="AI1981" i="2"/>
  <c r="AH1981" i="2" s="1"/>
  <c r="Z1975" i="2"/>
  <c r="AB1975" i="2"/>
  <c r="L1868" i="2"/>
  <c r="M1869" i="2"/>
  <c r="U1872" i="2"/>
  <c r="T1872" i="2"/>
  <c r="N1871" i="2"/>
  <c r="AA1975" i="2" l="1"/>
  <c r="AI1980" i="2"/>
  <c r="AH1980" i="2" s="1"/>
  <c r="AG1980" i="2"/>
  <c r="AF1937" i="2"/>
  <c r="AD1937" i="2"/>
  <c r="AE1937" i="2" s="1"/>
  <c r="AB1974" i="2"/>
  <c r="Z1974" i="2"/>
  <c r="W2008" i="2"/>
  <c r="Y2008" i="2"/>
  <c r="X2008" i="2" s="1"/>
  <c r="L1867" i="2"/>
  <c r="M1868" i="2"/>
  <c r="U1871" i="2"/>
  <c r="T1871" i="2"/>
  <c r="N1870" i="2"/>
  <c r="T1870" i="2" s="1"/>
  <c r="AA1974" i="2" l="1"/>
  <c r="Y2007" i="2"/>
  <c r="W2007" i="2"/>
  <c r="X2007" i="2" s="1"/>
  <c r="AF1936" i="2"/>
  <c r="AD1936" i="2"/>
  <c r="AE1936" i="2" s="1"/>
  <c r="Z1973" i="2"/>
  <c r="AB1973" i="2"/>
  <c r="AG1979" i="2"/>
  <c r="AI1979" i="2"/>
  <c r="AH1979" i="2" s="1"/>
  <c r="L1866" i="2"/>
  <c r="M1867" i="2"/>
  <c r="U1870" i="2"/>
  <c r="N1869" i="2"/>
  <c r="T1869" i="2" s="1"/>
  <c r="AA1973" i="2" l="1"/>
  <c r="Z1972" i="2" s="1"/>
  <c r="AD1935" i="2"/>
  <c r="AF1935" i="2"/>
  <c r="W2006" i="2"/>
  <c r="Y2006" i="2"/>
  <c r="AG1978" i="2"/>
  <c r="AI1978" i="2"/>
  <c r="AH1978" i="2" s="1"/>
  <c r="L1865" i="2"/>
  <c r="M1866" i="2"/>
  <c r="U1869" i="2"/>
  <c r="N1868" i="2"/>
  <c r="AB1972" i="2" l="1"/>
  <c r="AA1972" i="2" s="1"/>
  <c r="Z1971" i="2" s="1"/>
  <c r="X2006" i="2"/>
  <c r="W2005" i="2" s="1"/>
  <c r="AE1935" i="2"/>
  <c r="AG1977" i="2"/>
  <c r="AI1977" i="2"/>
  <c r="L1864" i="2"/>
  <c r="M1865" i="2"/>
  <c r="U1868" i="2"/>
  <c r="T1868" i="2"/>
  <c r="N1867" i="2"/>
  <c r="Y2005" i="2" l="1"/>
  <c r="AB1971" i="2"/>
  <c r="AA1971" i="2" s="1"/>
  <c r="Z1970" i="2" s="1"/>
  <c r="X2005" i="2"/>
  <c r="Y2004" i="2" s="1"/>
  <c r="AH1977" i="2"/>
  <c r="AG1976" i="2" s="1"/>
  <c r="AF1934" i="2"/>
  <c r="AD1934" i="2"/>
  <c r="L1863" i="2"/>
  <c r="M1864" i="2"/>
  <c r="T1867" i="2"/>
  <c r="U1867" i="2"/>
  <c r="N1866" i="2"/>
  <c r="AB1970" i="2" l="1"/>
  <c r="W2004" i="2"/>
  <c r="X2004" i="2" s="1"/>
  <c r="W2003" i="2" s="1"/>
  <c r="AI1976" i="2"/>
  <c r="AH1976" i="2" s="1"/>
  <c r="AA1970" i="2"/>
  <c r="Z1969" i="2" s="1"/>
  <c r="AE1934" i="2"/>
  <c r="AD1933" i="2" s="1"/>
  <c r="L1862" i="2"/>
  <c r="M1863" i="2"/>
  <c r="T1866" i="2"/>
  <c r="U1866" i="2"/>
  <c r="N1865" i="2"/>
  <c r="AB1969" i="2" l="1"/>
  <c r="AI1975" i="2"/>
  <c r="AG1975" i="2"/>
  <c r="AH1975" i="2" s="1"/>
  <c r="Y2003" i="2"/>
  <c r="X2003" i="2" s="1"/>
  <c r="AF1933" i="2"/>
  <c r="AA1969" i="2"/>
  <c r="AB1968" i="2" s="1"/>
  <c r="AE1933" i="2"/>
  <c r="L1861" i="2"/>
  <c r="M1862" i="2"/>
  <c r="T1865" i="2"/>
  <c r="U1865" i="2"/>
  <c r="N1864" i="2"/>
  <c r="AG1974" i="2" l="1"/>
  <c r="AI1974" i="2"/>
  <c r="Y2002" i="2"/>
  <c r="W2002" i="2"/>
  <c r="Z1968" i="2"/>
  <c r="AA1968" i="2" s="1"/>
  <c r="AH1974" i="2"/>
  <c r="AI1973" i="2" s="1"/>
  <c r="AF1932" i="2"/>
  <c r="AD1932" i="2"/>
  <c r="L1860" i="2"/>
  <c r="M1861" i="2"/>
  <c r="T1864" i="2"/>
  <c r="U1864" i="2"/>
  <c r="N1863" i="2"/>
  <c r="U1863" i="2" s="1"/>
  <c r="X2002" i="2" l="1"/>
  <c r="AE1932" i="2"/>
  <c r="AD1931" i="2" s="1"/>
  <c r="Y2001" i="2"/>
  <c r="W2001" i="2"/>
  <c r="AB1967" i="2"/>
  <c r="AA1967" i="2" s="1"/>
  <c r="AB1966" i="2" s="1"/>
  <c r="Z1967" i="2"/>
  <c r="AG1973" i="2"/>
  <c r="AH1973" i="2" s="1"/>
  <c r="AI1972" i="2" s="1"/>
  <c r="L1859" i="2"/>
  <c r="M1860" i="2"/>
  <c r="T1863" i="2"/>
  <c r="N1862" i="2"/>
  <c r="X2001" i="2" l="1"/>
  <c r="W2000" i="2" s="1"/>
  <c r="AF1931" i="2"/>
  <c r="AE1931" i="2" s="1"/>
  <c r="AG1972" i="2"/>
  <c r="AH1972" i="2" s="1"/>
  <c r="Y2000" i="2"/>
  <c r="X2000" i="2" s="1"/>
  <c r="W1999" i="2" s="1"/>
  <c r="Z1966" i="2"/>
  <c r="AA1966" i="2"/>
  <c r="AB1965" i="2" s="1"/>
  <c r="L1858" i="2"/>
  <c r="M1859" i="2"/>
  <c r="U1862" i="2"/>
  <c r="T1862" i="2"/>
  <c r="N1861" i="2"/>
  <c r="AD1930" i="2" l="1"/>
  <c r="AF1930" i="2"/>
  <c r="AG1971" i="2"/>
  <c r="AH1971" i="2" s="1"/>
  <c r="AG1970" i="2" s="1"/>
  <c r="AI1971" i="2"/>
  <c r="Z1965" i="2"/>
  <c r="AE1930" i="2"/>
  <c r="AD1929" i="2" s="1"/>
  <c r="Y1999" i="2"/>
  <c r="X1999" i="2" s="1"/>
  <c r="Y1998" i="2" s="1"/>
  <c r="AA1965" i="2"/>
  <c r="Z1964" i="2" s="1"/>
  <c r="L1857" i="2"/>
  <c r="M1858" i="2"/>
  <c r="T1861" i="2"/>
  <c r="U1861" i="2"/>
  <c r="N1860" i="2"/>
  <c r="AF1929" i="2" l="1"/>
  <c r="AE1929" i="2" s="1"/>
  <c r="AF1928" i="2" s="1"/>
  <c r="AB1964" i="2"/>
  <c r="AA1964" i="2" s="1"/>
  <c r="Z1963" i="2" s="1"/>
  <c r="AI1970" i="2"/>
  <c r="W1998" i="2"/>
  <c r="AH1970" i="2"/>
  <c r="AG1969" i="2" s="1"/>
  <c r="X1998" i="2"/>
  <c r="L1856" i="2"/>
  <c r="M1857" i="2"/>
  <c r="U1860" i="2"/>
  <c r="T1860" i="2"/>
  <c r="N1859" i="2"/>
  <c r="U1859" i="2" s="1"/>
  <c r="AD1928" i="2" l="1"/>
  <c r="AB1963" i="2"/>
  <c r="AA1963" i="2" s="1"/>
  <c r="AB1962" i="2" s="1"/>
  <c r="AE1928" i="2"/>
  <c r="AD1927" i="2" s="1"/>
  <c r="AI1969" i="2"/>
  <c r="AH1969" i="2" s="1"/>
  <c r="AI1968" i="2" s="1"/>
  <c r="Y1997" i="2"/>
  <c r="W1997" i="2"/>
  <c r="L1855" i="2"/>
  <c r="M1856" i="2"/>
  <c r="T1859" i="2"/>
  <c r="N1858" i="2"/>
  <c r="AF1927" i="2" l="1"/>
  <c r="AE1927" i="2" s="1"/>
  <c r="AF1926" i="2" s="1"/>
  <c r="AE1926" i="2" s="1"/>
  <c r="Z1962" i="2"/>
  <c r="AA1962" i="2" s="1"/>
  <c r="AG1968" i="2"/>
  <c r="AH1968" i="2" s="1"/>
  <c r="AI1967" i="2" s="1"/>
  <c r="X1997" i="2"/>
  <c r="W1996" i="2" s="1"/>
  <c r="L1854" i="2"/>
  <c r="M1855" i="2"/>
  <c r="T1858" i="2"/>
  <c r="U1858" i="2"/>
  <c r="N1857" i="2"/>
  <c r="T1857" i="2" s="1"/>
  <c r="AD1926" i="2" l="1"/>
  <c r="Y1996" i="2"/>
  <c r="X1996" i="2" s="1"/>
  <c r="AG1967" i="2"/>
  <c r="AH1967" i="2" s="1"/>
  <c r="AG1966" i="2" s="1"/>
  <c r="AF1925" i="2"/>
  <c r="AE1925" i="2" s="1"/>
  <c r="AD1925" i="2"/>
  <c r="Z1961" i="2"/>
  <c r="AB1961" i="2"/>
  <c r="L1853" i="2"/>
  <c r="M1854" i="2"/>
  <c r="U1857" i="2"/>
  <c r="N1856" i="2"/>
  <c r="AI1966" i="2" l="1"/>
  <c r="AA1961" i="2"/>
  <c r="Z1960" i="2" s="1"/>
  <c r="AH1966" i="2"/>
  <c r="W1995" i="2"/>
  <c r="Y1995" i="2"/>
  <c r="AF1924" i="2"/>
  <c r="AD1924" i="2"/>
  <c r="L1852" i="2"/>
  <c r="M1853" i="2"/>
  <c r="U1856" i="2"/>
  <c r="T1856" i="2"/>
  <c r="N1855" i="2"/>
  <c r="AB1960" i="2" l="1"/>
  <c r="X1995" i="2"/>
  <c r="AE1924" i="2"/>
  <c r="AG1965" i="2"/>
  <c r="AI1965" i="2"/>
  <c r="Y1994" i="2"/>
  <c r="W1994" i="2"/>
  <c r="AA1960" i="2"/>
  <c r="L1851" i="2"/>
  <c r="M1852" i="2"/>
  <c r="U1855" i="2"/>
  <c r="T1855" i="2"/>
  <c r="N1854" i="2"/>
  <c r="U1854" i="2" s="1"/>
  <c r="AH1965" i="2" l="1"/>
  <c r="AI1964" i="2" s="1"/>
  <c r="X1994" i="2"/>
  <c r="AB1959" i="2"/>
  <c r="Z1959" i="2"/>
  <c r="AD1923" i="2"/>
  <c r="AF1923" i="2"/>
  <c r="AE1923" i="2" s="1"/>
  <c r="L1850" i="2"/>
  <c r="M1851" i="2"/>
  <c r="T1854" i="2"/>
  <c r="N1853" i="2"/>
  <c r="AG1964" i="2" l="1"/>
  <c r="AH1964" i="2" s="1"/>
  <c r="AA1959" i="2"/>
  <c r="Z1958" i="2" s="1"/>
  <c r="AA1958" i="2" s="1"/>
  <c r="AD1922" i="2"/>
  <c r="AF1922" i="2"/>
  <c r="AE1922" i="2" s="1"/>
  <c r="W1993" i="2"/>
  <c r="Y1993" i="2"/>
  <c r="L1849" i="2"/>
  <c r="M1850" i="2"/>
  <c r="T1853" i="2"/>
  <c r="U1853" i="2"/>
  <c r="N1852" i="2"/>
  <c r="T1852" i="2" s="1"/>
  <c r="AB1958" i="2" l="1"/>
  <c r="AG1963" i="2"/>
  <c r="AI1963" i="2"/>
  <c r="AH1963" i="2" s="1"/>
  <c r="AG1962" i="2" s="1"/>
  <c r="X1993" i="2"/>
  <c r="W1992" i="2" s="1"/>
  <c r="Z1957" i="2"/>
  <c r="AB1957" i="2"/>
  <c r="AF1921" i="2"/>
  <c r="AD1921" i="2"/>
  <c r="L1848" i="2"/>
  <c r="M1849" i="2"/>
  <c r="U1852" i="2"/>
  <c r="N1851" i="2"/>
  <c r="T1851" i="2" s="1"/>
  <c r="Y1992" i="2" l="1"/>
  <c r="X1992" i="2" s="1"/>
  <c r="W1991" i="2" s="1"/>
  <c r="AI1962" i="2"/>
  <c r="AH1962" i="2" s="1"/>
  <c r="AE1921" i="2"/>
  <c r="AA1957" i="2"/>
  <c r="L1847" i="2"/>
  <c r="M1848" i="2"/>
  <c r="U1851" i="2"/>
  <c r="N1850" i="2"/>
  <c r="Y1991" i="2" l="1"/>
  <c r="X1991" i="2" s="1"/>
  <c r="Y1990" i="2" s="1"/>
  <c r="AI1961" i="2"/>
  <c r="AG1961" i="2"/>
  <c r="Z1956" i="2"/>
  <c r="AB1956" i="2"/>
  <c r="W1990" i="2"/>
  <c r="AF1920" i="2"/>
  <c r="AD1920" i="2"/>
  <c r="L1846" i="2"/>
  <c r="M1847" i="2"/>
  <c r="U1850" i="2"/>
  <c r="T1850" i="2"/>
  <c r="N1849" i="2"/>
  <c r="AH1961" i="2" l="1"/>
  <c r="AI1960" i="2" s="1"/>
  <c r="X1990" i="2"/>
  <c r="W1989" i="2" s="1"/>
  <c r="AE1920" i="2"/>
  <c r="AF1919" i="2" s="1"/>
  <c r="AA1956" i="2"/>
  <c r="L1845" i="2"/>
  <c r="M1846" i="2"/>
  <c r="T1849" i="2"/>
  <c r="U1849" i="2"/>
  <c r="N1848" i="2"/>
  <c r="T1848" i="2" s="1"/>
  <c r="AG1960" i="2" l="1"/>
  <c r="AH1960" i="2" s="1"/>
  <c r="AG1959" i="2" s="1"/>
  <c r="Y1989" i="2"/>
  <c r="X1989" i="2" s="1"/>
  <c r="W1988" i="2" s="1"/>
  <c r="AD1919" i="2"/>
  <c r="AE1919" i="2" s="1"/>
  <c r="Z1955" i="2"/>
  <c r="AB1955" i="2"/>
  <c r="L1844" i="2"/>
  <c r="M1845" i="2"/>
  <c r="U1848" i="2"/>
  <c r="N1847" i="2"/>
  <c r="T1847" i="2" s="1"/>
  <c r="Y1988" i="2" l="1"/>
  <c r="AI1959" i="2"/>
  <c r="AH1959" i="2" s="1"/>
  <c r="AD1918" i="2"/>
  <c r="AF1918" i="2"/>
  <c r="X1988" i="2"/>
  <c r="W1987" i="2" s="1"/>
  <c r="AA1955" i="2"/>
  <c r="AG1958" i="2"/>
  <c r="AI1958" i="2"/>
  <c r="AH1958" i="2" s="1"/>
  <c r="L1843" i="2"/>
  <c r="M1844" i="2"/>
  <c r="U1847" i="2"/>
  <c r="N1846" i="2"/>
  <c r="T1846" i="2" s="1"/>
  <c r="AE1918" i="2" l="1"/>
  <c r="AD1917" i="2"/>
  <c r="AF1917" i="2"/>
  <c r="AE1917" i="2" s="1"/>
  <c r="Y1987" i="2"/>
  <c r="X1987" i="2" s="1"/>
  <c r="Y1986" i="2" s="1"/>
  <c r="X1986" i="2" s="1"/>
  <c r="AI1957" i="2"/>
  <c r="AH1957" i="2" s="1"/>
  <c r="AG1957" i="2"/>
  <c r="AB1954" i="2"/>
  <c r="Z1954" i="2"/>
  <c r="L1842" i="2"/>
  <c r="M1843" i="2"/>
  <c r="U1846" i="2"/>
  <c r="N1845" i="2"/>
  <c r="AF1916" i="2" l="1"/>
  <c r="AD1916" i="2"/>
  <c r="AE1916" i="2" s="1"/>
  <c r="AD1915" i="2" s="1"/>
  <c r="W1986" i="2"/>
  <c r="AI1956" i="2"/>
  <c r="AG1956" i="2"/>
  <c r="AA1954" i="2"/>
  <c r="W1985" i="2"/>
  <c r="Y1985" i="2"/>
  <c r="X1985" i="2" s="1"/>
  <c r="L1841" i="2"/>
  <c r="M1842" i="2"/>
  <c r="U1845" i="2"/>
  <c r="T1845" i="2"/>
  <c r="N1844" i="2"/>
  <c r="AF1915" i="2" l="1"/>
  <c r="AE1915" i="2" s="1"/>
  <c r="Y1984" i="2"/>
  <c r="X1984" i="2" s="1"/>
  <c r="W1984" i="2"/>
  <c r="AH1956" i="2"/>
  <c r="Z1953" i="2"/>
  <c r="AA1953" i="2" s="1"/>
  <c r="AB1953" i="2"/>
  <c r="L1840" i="2"/>
  <c r="M1841" i="2"/>
  <c r="T1844" i="2"/>
  <c r="U1844" i="2"/>
  <c r="N1843" i="2"/>
  <c r="U1843" i="2" s="1"/>
  <c r="AF1914" i="2" l="1"/>
  <c r="AE1914" i="2" s="1"/>
  <c r="AD1914" i="2"/>
  <c r="Z1952" i="2"/>
  <c r="AA1952" i="2" s="1"/>
  <c r="AB1952" i="2"/>
  <c r="AG1955" i="2"/>
  <c r="AI1955" i="2"/>
  <c r="AH1955" i="2" s="1"/>
  <c r="W1983" i="2"/>
  <c r="Y1983" i="2"/>
  <c r="X1983" i="2" s="1"/>
  <c r="L1839" i="2"/>
  <c r="M1840" i="2"/>
  <c r="T1843" i="2"/>
  <c r="N1842" i="2"/>
  <c r="AF1913" i="2" l="1"/>
  <c r="AE1913" i="2" s="1"/>
  <c r="AD1913" i="2"/>
  <c r="Y1982" i="2"/>
  <c r="X1982" i="2" s="1"/>
  <c r="W1982" i="2"/>
  <c r="AI1954" i="2"/>
  <c r="AG1954" i="2"/>
  <c r="Z1951" i="2"/>
  <c r="AA1951" i="2" s="1"/>
  <c r="AB1951" i="2"/>
  <c r="L1838" i="2"/>
  <c r="M1839" i="2"/>
  <c r="T1842" i="2"/>
  <c r="U1842" i="2"/>
  <c r="N1841" i="2"/>
  <c r="T1841" i="2" s="1"/>
  <c r="Z1950" i="2" l="1"/>
  <c r="AA1950" i="2" s="1"/>
  <c r="AB1950" i="2"/>
  <c r="AF1912" i="2"/>
  <c r="AD1912" i="2"/>
  <c r="AH1954" i="2"/>
  <c r="Y1981" i="2"/>
  <c r="X1981" i="2" s="1"/>
  <c r="W1981" i="2"/>
  <c r="L1837" i="2"/>
  <c r="M1838" i="2"/>
  <c r="U1841" i="2"/>
  <c r="N1840" i="2"/>
  <c r="AE1912" i="2" l="1"/>
  <c r="Y1980" i="2"/>
  <c r="X1980" i="2" s="1"/>
  <c r="W1980" i="2"/>
  <c r="AI1953" i="2"/>
  <c r="AH1953" i="2" s="1"/>
  <c r="AG1953" i="2"/>
  <c r="Z1949" i="2"/>
  <c r="AA1949" i="2" s="1"/>
  <c r="AB1949" i="2"/>
  <c r="L1836" i="2"/>
  <c r="M1837" i="2"/>
  <c r="U1840" i="2"/>
  <c r="T1840" i="2"/>
  <c r="N1839" i="2"/>
  <c r="AG1952" i="2" l="1"/>
  <c r="AI1952" i="2"/>
  <c r="AH1952" i="2" s="1"/>
  <c r="Z1948" i="2"/>
  <c r="AA1948" i="2" s="1"/>
  <c r="AB1948" i="2"/>
  <c r="W1979" i="2"/>
  <c r="Y1979" i="2"/>
  <c r="X1979" i="2" s="1"/>
  <c r="AD1911" i="2"/>
  <c r="AF1911" i="2"/>
  <c r="L1835" i="2"/>
  <c r="M1836" i="2"/>
  <c r="U1839" i="2"/>
  <c r="T1839" i="2"/>
  <c r="N1838" i="2"/>
  <c r="U1838" i="2" s="1"/>
  <c r="AE1911" i="2" l="1"/>
  <c r="AD1910" i="2" s="1"/>
  <c r="AE1910" i="2" s="1"/>
  <c r="AF1910" i="2"/>
  <c r="Y1978" i="2"/>
  <c r="X1978" i="2" s="1"/>
  <c r="W1978" i="2"/>
  <c r="AB1947" i="2"/>
  <c r="Z1947" i="2"/>
  <c r="AA1947" i="2" s="1"/>
  <c r="AG1951" i="2"/>
  <c r="AI1951" i="2"/>
  <c r="AH1951" i="2" s="1"/>
  <c r="L1834" i="2"/>
  <c r="M1835" i="2"/>
  <c r="T1838" i="2"/>
  <c r="N1837" i="2"/>
  <c r="T1837" i="2" s="1"/>
  <c r="AD1909" i="2" l="1"/>
  <c r="AF1909" i="2"/>
  <c r="Z1946" i="2"/>
  <c r="AA1946" i="2" s="1"/>
  <c r="AB1946" i="2"/>
  <c r="W1977" i="2"/>
  <c r="Y1977" i="2"/>
  <c r="AI1950" i="2"/>
  <c r="AH1950" i="2" s="1"/>
  <c r="AG1950" i="2"/>
  <c r="L1833" i="2"/>
  <c r="M1834" i="2"/>
  <c r="U1837" i="2"/>
  <c r="N1836" i="2"/>
  <c r="X1977" i="2" l="1"/>
  <c r="W1976" i="2" s="1"/>
  <c r="AG1949" i="2"/>
  <c r="AI1949" i="2"/>
  <c r="AH1949" i="2" s="1"/>
  <c r="AB1945" i="2"/>
  <c r="Z1945" i="2"/>
  <c r="AA1945" i="2" s="1"/>
  <c r="AE1909" i="2"/>
  <c r="L1832" i="2"/>
  <c r="M1833" i="2"/>
  <c r="U1836" i="2"/>
  <c r="T1836" i="2"/>
  <c r="N1835" i="2"/>
  <c r="T1835" i="2" s="1"/>
  <c r="Y1976" i="2" l="1"/>
  <c r="X1976" i="2"/>
  <c r="W1975" i="2" s="1"/>
  <c r="Z1944" i="2"/>
  <c r="AA1944" i="2" s="1"/>
  <c r="AB1944" i="2"/>
  <c r="AG1948" i="2"/>
  <c r="AI1948" i="2"/>
  <c r="AH1948" i="2" s="1"/>
  <c r="AF1908" i="2"/>
  <c r="AD1908" i="2"/>
  <c r="L1831" i="2"/>
  <c r="M1832" i="2"/>
  <c r="U1835" i="2"/>
  <c r="N1834" i="2"/>
  <c r="U1834" i="2" s="1"/>
  <c r="Y1975" i="2" l="1"/>
  <c r="X1975" i="2"/>
  <c r="AE1908" i="2"/>
  <c r="AD1907" i="2" s="1"/>
  <c r="AG1947" i="2"/>
  <c r="AI1947" i="2"/>
  <c r="AH1947" i="2" s="1"/>
  <c r="Y1974" i="2"/>
  <c r="W1974" i="2"/>
  <c r="Z1943" i="2"/>
  <c r="AA1943" i="2" s="1"/>
  <c r="AB1943" i="2"/>
  <c r="L1830" i="2"/>
  <c r="M1831" i="2"/>
  <c r="T1834" i="2"/>
  <c r="N1833" i="2"/>
  <c r="T1833" i="2" s="1"/>
  <c r="AF1907" i="2" l="1"/>
  <c r="X1974" i="2"/>
  <c r="Z1942" i="2"/>
  <c r="AA1942" i="2" s="1"/>
  <c r="AB1942" i="2"/>
  <c r="AG1946" i="2"/>
  <c r="AI1946" i="2"/>
  <c r="AH1946" i="2" s="1"/>
  <c r="W1973" i="2"/>
  <c r="Y1973" i="2"/>
  <c r="AE1907" i="2"/>
  <c r="L1829" i="2"/>
  <c r="M1830" i="2"/>
  <c r="U1833" i="2"/>
  <c r="N1832" i="2"/>
  <c r="X1973" i="2" l="1"/>
  <c r="W1972" i="2" s="1"/>
  <c r="X1972" i="2" s="1"/>
  <c r="Y1972" i="2"/>
  <c r="AG1945" i="2"/>
  <c r="AI1945" i="2"/>
  <c r="AH1945" i="2" s="1"/>
  <c r="AF1906" i="2"/>
  <c r="AD1906" i="2"/>
  <c r="Z1941" i="2"/>
  <c r="AA1941" i="2" s="1"/>
  <c r="AB1941" i="2"/>
  <c r="L1828" i="2"/>
  <c r="M1829" i="2"/>
  <c r="U1832" i="2"/>
  <c r="T1832" i="2"/>
  <c r="N1831" i="2"/>
  <c r="AE1906" i="2" l="1"/>
  <c r="Z1940" i="2"/>
  <c r="AB1940" i="2"/>
  <c r="Y1971" i="2"/>
  <c r="W1971" i="2"/>
  <c r="AF1905" i="2"/>
  <c r="AD1905" i="2"/>
  <c r="AE1905" i="2" s="1"/>
  <c r="AI1944" i="2"/>
  <c r="AH1944" i="2" s="1"/>
  <c r="AG1944" i="2"/>
  <c r="L1827" i="2"/>
  <c r="M1828" i="2"/>
  <c r="U1831" i="2"/>
  <c r="T1831" i="2"/>
  <c r="N1830" i="2"/>
  <c r="X1971" i="2" l="1"/>
  <c r="Y1970" i="2" s="1"/>
  <c r="AF1904" i="2"/>
  <c r="AD1904" i="2"/>
  <c r="AE1904" i="2" s="1"/>
  <c r="AI1943" i="2"/>
  <c r="AH1943" i="2" s="1"/>
  <c r="AG1943" i="2"/>
  <c r="AA1940" i="2"/>
  <c r="L1826" i="2"/>
  <c r="M1827" i="2"/>
  <c r="T1830" i="2"/>
  <c r="U1830" i="2"/>
  <c r="N1829" i="2"/>
  <c r="T1829" i="2" s="1"/>
  <c r="W1970" i="2" l="1"/>
  <c r="X1970" i="2" s="1"/>
  <c r="AG1942" i="2"/>
  <c r="AI1942" i="2"/>
  <c r="AH1942" i="2" s="1"/>
  <c r="AD1903" i="2"/>
  <c r="AF1903" i="2"/>
  <c r="AB1939" i="2"/>
  <c r="Z1939" i="2"/>
  <c r="L1825" i="2"/>
  <c r="M1826" i="2"/>
  <c r="U1829" i="2"/>
  <c r="N1828" i="2"/>
  <c r="U1828" i="2" s="1"/>
  <c r="W1969" i="2" l="1"/>
  <c r="X1969" i="2" s="1"/>
  <c r="Y1969" i="2"/>
  <c r="AA1939" i="2"/>
  <c r="AB1938" i="2" s="1"/>
  <c r="AG1941" i="2"/>
  <c r="AI1941" i="2"/>
  <c r="AH1941" i="2" s="1"/>
  <c r="AE1903" i="2"/>
  <c r="L1824" i="2"/>
  <c r="M1825" i="2"/>
  <c r="T1828" i="2"/>
  <c r="N1827" i="2"/>
  <c r="T1827" i="2" s="1"/>
  <c r="W1968" i="2" l="1"/>
  <c r="Y1968" i="2"/>
  <c r="Z1938" i="2"/>
  <c r="AA1938" i="2" s="1"/>
  <c r="AB1937" i="2" s="1"/>
  <c r="X1968" i="2"/>
  <c r="Y1967" i="2" s="1"/>
  <c r="AD1902" i="2"/>
  <c r="AF1902" i="2"/>
  <c r="AG1940" i="2"/>
  <c r="AI1940" i="2"/>
  <c r="L1823" i="2"/>
  <c r="M1824" i="2"/>
  <c r="U1827" i="2"/>
  <c r="N1826" i="2"/>
  <c r="U1826" i="2" s="1"/>
  <c r="W1967" i="2" l="1"/>
  <c r="Z1937" i="2"/>
  <c r="AA1937" i="2" s="1"/>
  <c r="X1967" i="2"/>
  <c r="Y1966" i="2" s="1"/>
  <c r="AH1940" i="2"/>
  <c r="AG1939" i="2" s="1"/>
  <c r="AE1902" i="2"/>
  <c r="AB1936" i="2"/>
  <c r="Z1936" i="2"/>
  <c r="L1822" i="2"/>
  <c r="M1823" i="2"/>
  <c r="T1826" i="2"/>
  <c r="N1825" i="2"/>
  <c r="U1825" i="2" s="1"/>
  <c r="W1966" i="2" l="1"/>
  <c r="X1966" i="2" s="1"/>
  <c r="Y1965" i="2" s="1"/>
  <c r="AI1939" i="2"/>
  <c r="AA1936" i="2"/>
  <c r="Z1935" i="2" s="1"/>
  <c r="AD1901" i="2"/>
  <c r="AF1901" i="2"/>
  <c r="AH1939" i="2"/>
  <c r="L1821" i="2"/>
  <c r="M1822" i="2"/>
  <c r="T1825" i="2"/>
  <c r="N1824" i="2"/>
  <c r="T1824" i="2" s="1"/>
  <c r="W1965" i="2" l="1"/>
  <c r="AB1935" i="2"/>
  <c r="X1965" i="2"/>
  <c r="W1964" i="2" s="1"/>
  <c r="X1964" i="2" s="1"/>
  <c r="AE1901" i="2"/>
  <c r="AI1938" i="2"/>
  <c r="AG1938" i="2"/>
  <c r="AA1935" i="2"/>
  <c r="L1820" i="2"/>
  <c r="M1821" i="2"/>
  <c r="U1824" i="2"/>
  <c r="N1823" i="2"/>
  <c r="Y1964" i="2" l="1"/>
  <c r="AH1938" i="2"/>
  <c r="AD1900" i="2"/>
  <c r="AF1900" i="2"/>
  <c r="Y1963" i="2"/>
  <c r="W1963" i="2"/>
  <c r="AB1934" i="2"/>
  <c r="Z1934" i="2"/>
  <c r="L1819" i="2"/>
  <c r="M1820" i="2"/>
  <c r="T1823" i="2"/>
  <c r="U1823" i="2"/>
  <c r="N1822" i="2"/>
  <c r="U1822" i="2" s="1"/>
  <c r="X1963" i="2" l="1"/>
  <c r="Y1962" i="2" s="1"/>
  <c r="AA1934" i="2"/>
  <c r="Z1933" i="2" s="1"/>
  <c r="W1962" i="2"/>
  <c r="AE1900" i="2"/>
  <c r="AG1937" i="2"/>
  <c r="AI1937" i="2"/>
  <c r="L1818" i="2"/>
  <c r="M1819" i="2"/>
  <c r="T1822" i="2"/>
  <c r="N1821" i="2"/>
  <c r="AB1933" i="2" l="1"/>
  <c r="AA1933" i="2"/>
  <c r="Z1932" i="2" s="1"/>
  <c r="AH1937" i="2"/>
  <c r="AG1936" i="2" s="1"/>
  <c r="X1962" i="2"/>
  <c r="W1961" i="2" s="1"/>
  <c r="AD1899" i="2"/>
  <c r="AF1899" i="2"/>
  <c r="L1817" i="2"/>
  <c r="M1818" i="2"/>
  <c r="T1821" i="2"/>
  <c r="U1821" i="2"/>
  <c r="N1820" i="2"/>
  <c r="U1820" i="2" s="1"/>
  <c r="AI1936" i="2" l="1"/>
  <c r="AB1932" i="2"/>
  <c r="AA1932" i="2" s="1"/>
  <c r="AB1931" i="2" s="1"/>
  <c r="Y1961" i="2"/>
  <c r="X1961" i="2" s="1"/>
  <c r="Y1960" i="2" s="1"/>
  <c r="AE1899" i="2"/>
  <c r="AF1898" i="2" s="1"/>
  <c r="AH1936" i="2"/>
  <c r="AG1935" i="2" s="1"/>
  <c r="L1816" i="2"/>
  <c r="M1817" i="2"/>
  <c r="T1820" i="2"/>
  <c r="N1819" i="2"/>
  <c r="U1819" i="2" s="1"/>
  <c r="Z1931" i="2" l="1"/>
  <c r="AA1931" i="2"/>
  <c r="Z1930" i="2" s="1"/>
  <c r="AD1898" i="2"/>
  <c r="AE1898" i="2" s="1"/>
  <c r="AF1897" i="2" s="1"/>
  <c r="W1960" i="2"/>
  <c r="AI1935" i="2"/>
  <c r="AH1935" i="2" s="1"/>
  <c r="AG1934" i="2" s="1"/>
  <c r="X1960" i="2"/>
  <c r="W1959" i="2" s="1"/>
  <c r="AB1930" i="2"/>
  <c r="L1815" i="2"/>
  <c r="M1816" i="2"/>
  <c r="T1819" i="2"/>
  <c r="N1818" i="2"/>
  <c r="AD1897" i="2" l="1"/>
  <c r="AE1897" i="2" s="1"/>
  <c r="AD1896" i="2" s="1"/>
  <c r="AI1934" i="2"/>
  <c r="AH1934" i="2" s="1"/>
  <c r="AG1933" i="2" s="1"/>
  <c r="AA1930" i="2"/>
  <c r="Z1929" i="2" s="1"/>
  <c r="Y1959" i="2"/>
  <c r="X1959" i="2" s="1"/>
  <c r="L1814" i="2"/>
  <c r="M1815" i="2"/>
  <c r="T1818" i="2"/>
  <c r="U1818" i="2"/>
  <c r="N1817" i="2"/>
  <c r="AF1896" i="2" l="1"/>
  <c r="AE1896" i="2" s="1"/>
  <c r="AF1895" i="2" s="1"/>
  <c r="AB1929" i="2"/>
  <c r="AA1929" i="2" s="1"/>
  <c r="Z1928" i="2" s="1"/>
  <c r="AI1933" i="2"/>
  <c r="AH1933" i="2" s="1"/>
  <c r="W1958" i="2"/>
  <c r="Y1958" i="2"/>
  <c r="X1958" i="2" s="1"/>
  <c r="L1813" i="2"/>
  <c r="M1814" i="2"/>
  <c r="T1817" i="2"/>
  <c r="U1817" i="2"/>
  <c r="N1816" i="2"/>
  <c r="U1816" i="2" s="1"/>
  <c r="AD1895" i="2" l="1"/>
  <c r="AB1928" i="2"/>
  <c r="AA1928" i="2" s="1"/>
  <c r="AE1895" i="2"/>
  <c r="AD1894" i="2" s="1"/>
  <c r="W1957" i="2"/>
  <c r="Y1957" i="2"/>
  <c r="AG1932" i="2"/>
  <c r="AI1932" i="2"/>
  <c r="L1812" i="2"/>
  <c r="M1813" i="2"/>
  <c r="T1816" i="2"/>
  <c r="N1815" i="2"/>
  <c r="AF1894" i="2" l="1"/>
  <c r="AB1927" i="2"/>
  <c r="AA1927" i="2" s="1"/>
  <c r="AB1926" i="2" s="1"/>
  <c r="AA1926" i="2" s="1"/>
  <c r="Z1927" i="2"/>
  <c r="AE1894" i="2"/>
  <c r="AF1893" i="2" s="1"/>
  <c r="AH1932" i="2"/>
  <c r="AI1931" i="2" s="1"/>
  <c r="X1957" i="2"/>
  <c r="Y1956" i="2" s="1"/>
  <c r="X1956" i="2" s="1"/>
  <c r="L1811" i="2"/>
  <c r="M1812" i="2"/>
  <c r="U1815" i="2"/>
  <c r="T1815" i="2"/>
  <c r="N1814" i="2"/>
  <c r="W1956" i="2" l="1"/>
  <c r="AG1931" i="2"/>
  <c r="AH1931" i="2" s="1"/>
  <c r="AG1930" i="2" s="1"/>
  <c r="Z1926" i="2"/>
  <c r="AD1893" i="2"/>
  <c r="AE1893" i="2"/>
  <c r="AF1892" i="2" s="1"/>
  <c r="Y1955" i="2"/>
  <c r="W1955" i="2"/>
  <c r="Z1925" i="2"/>
  <c r="AB1925" i="2"/>
  <c r="AA1925" i="2" s="1"/>
  <c r="L1810" i="2"/>
  <c r="M1811" i="2"/>
  <c r="T1814" i="2"/>
  <c r="U1814" i="2"/>
  <c r="N1813" i="2"/>
  <c r="AI1930" i="2" l="1"/>
  <c r="AD1892" i="2"/>
  <c r="AE1892" i="2" s="1"/>
  <c r="AF1891" i="2" s="1"/>
  <c r="AH1930" i="2"/>
  <c r="AG1929" i="2" s="1"/>
  <c r="X1955" i="2"/>
  <c r="AB1924" i="2"/>
  <c r="Z1924" i="2"/>
  <c r="L1809" i="2"/>
  <c r="M1810" i="2"/>
  <c r="T1813" i="2"/>
  <c r="U1813" i="2"/>
  <c r="N1812" i="2"/>
  <c r="T1812" i="2" s="1"/>
  <c r="AD1891" i="2" l="1"/>
  <c r="AI1929" i="2"/>
  <c r="AH1929" i="2"/>
  <c r="AI1928" i="2" s="1"/>
  <c r="AE1891" i="2"/>
  <c r="AF1890" i="2" s="1"/>
  <c r="AE1890" i="2" s="1"/>
  <c r="W1954" i="2"/>
  <c r="Y1954" i="2"/>
  <c r="X1954" i="2" s="1"/>
  <c r="AA1924" i="2"/>
  <c r="L1808" i="2"/>
  <c r="M1809" i="2"/>
  <c r="U1812" i="2"/>
  <c r="N1811" i="2"/>
  <c r="AG1928" i="2" l="1"/>
  <c r="AD1890" i="2"/>
  <c r="AH1928" i="2"/>
  <c r="AI1927" i="2" s="1"/>
  <c r="Z1923" i="2"/>
  <c r="AB1923" i="2"/>
  <c r="AA1923" i="2" s="1"/>
  <c r="AF1889" i="2"/>
  <c r="AE1889" i="2" s="1"/>
  <c r="AD1889" i="2"/>
  <c r="W1953" i="2"/>
  <c r="Y1953" i="2"/>
  <c r="X1953" i="2" s="1"/>
  <c r="L1807" i="2"/>
  <c r="M1808" i="2"/>
  <c r="U1811" i="2"/>
  <c r="T1811" i="2"/>
  <c r="N1810" i="2"/>
  <c r="U1810" i="2" s="1"/>
  <c r="AG1927" i="2" l="1"/>
  <c r="AH1927" i="2" s="1"/>
  <c r="AG1926" i="2" s="1"/>
  <c r="AH1926" i="2" s="1"/>
  <c r="AF1888" i="2"/>
  <c r="AE1888" i="2" s="1"/>
  <c r="AD1888" i="2"/>
  <c r="AB1922" i="2"/>
  <c r="Z1922" i="2"/>
  <c r="Y1952" i="2"/>
  <c r="X1952" i="2" s="1"/>
  <c r="W1952" i="2"/>
  <c r="L1806" i="2"/>
  <c r="M1807" i="2"/>
  <c r="T1810" i="2"/>
  <c r="N1809" i="2"/>
  <c r="AI1926" i="2" l="1"/>
  <c r="AA1922" i="2"/>
  <c r="W1951" i="2"/>
  <c r="Y1951" i="2"/>
  <c r="X1951" i="2" s="1"/>
  <c r="AD1887" i="2"/>
  <c r="AF1887" i="2"/>
  <c r="AE1887" i="2" s="1"/>
  <c r="Z1921" i="2"/>
  <c r="AB1921" i="2"/>
  <c r="AI1925" i="2"/>
  <c r="AG1925" i="2"/>
  <c r="AH1925" i="2" s="1"/>
  <c r="L1805" i="2"/>
  <c r="M1806" i="2"/>
  <c r="T1809" i="2"/>
  <c r="U1809" i="2"/>
  <c r="N1808" i="2"/>
  <c r="AA1921" i="2" l="1"/>
  <c r="AG1924" i="2"/>
  <c r="AI1924" i="2"/>
  <c r="AD1886" i="2"/>
  <c r="AF1886" i="2"/>
  <c r="AE1886" i="2" s="1"/>
  <c r="Y1950" i="2"/>
  <c r="X1950" i="2" s="1"/>
  <c r="W1950" i="2"/>
  <c r="Z1920" i="2"/>
  <c r="AB1920" i="2"/>
  <c r="L1804" i="2"/>
  <c r="M1805" i="2"/>
  <c r="U1808" i="2"/>
  <c r="T1808" i="2"/>
  <c r="N1807" i="2"/>
  <c r="AA1920" i="2" l="1"/>
  <c r="Z1919" i="2" s="1"/>
  <c r="AD1885" i="2"/>
  <c r="AF1885" i="2"/>
  <c r="AE1885" i="2" s="1"/>
  <c r="W1949" i="2"/>
  <c r="Y1949" i="2"/>
  <c r="X1949" i="2" s="1"/>
  <c r="AH1924" i="2"/>
  <c r="L1803" i="2"/>
  <c r="M1804" i="2"/>
  <c r="T1807" i="2"/>
  <c r="U1807" i="2"/>
  <c r="N1806" i="2"/>
  <c r="AB1919" i="2" l="1"/>
  <c r="AA1919" i="2"/>
  <c r="AB1918" i="2" s="1"/>
  <c r="AI1923" i="2"/>
  <c r="AG1923" i="2"/>
  <c r="AH1923" i="2" s="1"/>
  <c r="AD1884" i="2"/>
  <c r="AF1884" i="2"/>
  <c r="AE1884" i="2" s="1"/>
  <c r="Y1948" i="2"/>
  <c r="X1948" i="2" s="1"/>
  <c r="W1948" i="2"/>
  <c r="L1802" i="2"/>
  <c r="M1803" i="2"/>
  <c r="U1806" i="2"/>
  <c r="T1806" i="2"/>
  <c r="N1805" i="2"/>
  <c r="T1805" i="2" s="1"/>
  <c r="Z1918" i="2" l="1"/>
  <c r="AA1918" i="2" s="1"/>
  <c r="Z1917" i="2" s="1"/>
  <c r="AI1922" i="2"/>
  <c r="AG1922" i="2"/>
  <c r="AH1922" i="2" s="1"/>
  <c r="Y1947" i="2"/>
  <c r="X1947" i="2" s="1"/>
  <c r="W1947" i="2"/>
  <c r="AF1883" i="2"/>
  <c r="AE1883" i="2" s="1"/>
  <c r="AD1883" i="2"/>
  <c r="L1801" i="2"/>
  <c r="M1802" i="2"/>
  <c r="U1805" i="2"/>
  <c r="N1804" i="2"/>
  <c r="AB1917" i="2" l="1"/>
  <c r="AA1917" i="2" s="1"/>
  <c r="Y1946" i="2"/>
  <c r="X1946" i="2" s="1"/>
  <c r="W1946" i="2"/>
  <c r="AF1882" i="2"/>
  <c r="AE1882" i="2" s="1"/>
  <c r="AD1882" i="2"/>
  <c r="AG1921" i="2"/>
  <c r="AI1921" i="2"/>
  <c r="L1800" i="2"/>
  <c r="M1801" i="2"/>
  <c r="T1804" i="2"/>
  <c r="U1804" i="2"/>
  <c r="N1803" i="2"/>
  <c r="T1803" i="2" s="1"/>
  <c r="Z1916" i="2" l="1"/>
  <c r="AB1916" i="2"/>
  <c r="AA1916" i="2" s="1"/>
  <c r="Z1915" i="2" s="1"/>
  <c r="AH1921" i="2"/>
  <c r="AG1920" i="2" s="1"/>
  <c r="W1945" i="2"/>
  <c r="Y1945" i="2"/>
  <c r="X1945" i="2" s="1"/>
  <c r="AD1881" i="2"/>
  <c r="AF1881" i="2"/>
  <c r="AE1881" i="2" s="1"/>
  <c r="L1799" i="2"/>
  <c r="M1800" i="2"/>
  <c r="U1803" i="2"/>
  <c r="N1802" i="2"/>
  <c r="AI1920" i="2" l="1"/>
  <c r="AH1920" i="2" s="1"/>
  <c r="AG1919" i="2" s="1"/>
  <c r="AB1915" i="2"/>
  <c r="AA1915" i="2"/>
  <c r="Z1914" i="2" s="1"/>
  <c r="W1944" i="2"/>
  <c r="Y1944" i="2"/>
  <c r="X1944" i="2" s="1"/>
  <c r="AF1880" i="2"/>
  <c r="AD1880" i="2"/>
  <c r="L1798" i="2"/>
  <c r="M1799" i="2"/>
  <c r="T1802" i="2"/>
  <c r="U1802" i="2"/>
  <c r="N1801" i="2"/>
  <c r="AI1919" i="2" l="1"/>
  <c r="AH1919" i="2" s="1"/>
  <c r="AG1918" i="2" s="1"/>
  <c r="AB1914" i="2"/>
  <c r="AA1914" i="2" s="1"/>
  <c r="Z1913" i="2" s="1"/>
  <c r="AE1880" i="2"/>
  <c r="AD1879" i="2" s="1"/>
  <c r="Y1943" i="2"/>
  <c r="X1943" i="2" s="1"/>
  <c r="W1943" i="2"/>
  <c r="L1797" i="2"/>
  <c r="M1798" i="2"/>
  <c r="T1801" i="2"/>
  <c r="U1801" i="2"/>
  <c r="N1800" i="2"/>
  <c r="AI1918" i="2" l="1"/>
  <c r="AH1918" i="2" s="1"/>
  <c r="AG1917" i="2" s="1"/>
  <c r="AB1913" i="2"/>
  <c r="AA1913" i="2" s="1"/>
  <c r="AF1879" i="2"/>
  <c r="AE1879" i="2" s="1"/>
  <c r="Y1942" i="2"/>
  <c r="X1942" i="2" s="1"/>
  <c r="W1942" i="2"/>
  <c r="L1796" i="2"/>
  <c r="M1797" i="2"/>
  <c r="U1800" i="2"/>
  <c r="T1800" i="2"/>
  <c r="N1799" i="2"/>
  <c r="AI1917" i="2" l="1"/>
  <c r="AH1917" i="2" s="1"/>
  <c r="AD1878" i="2"/>
  <c r="AF1878" i="2"/>
  <c r="Y1941" i="2"/>
  <c r="W1941" i="2"/>
  <c r="AB1912" i="2"/>
  <c r="Z1912" i="2"/>
  <c r="L1795" i="2"/>
  <c r="M1796" i="2"/>
  <c r="U1799" i="2"/>
  <c r="T1799" i="2"/>
  <c r="N1798" i="2"/>
  <c r="T1798" i="2" s="1"/>
  <c r="AE1878" i="2" l="1"/>
  <c r="AF1877" i="2" s="1"/>
  <c r="AG1916" i="2"/>
  <c r="AI1916" i="2"/>
  <c r="AH1916" i="2" s="1"/>
  <c r="AI1915" i="2" s="1"/>
  <c r="AD1877" i="2"/>
  <c r="AE1877" i="2" s="1"/>
  <c r="AF1876" i="2" s="1"/>
  <c r="X1941" i="2"/>
  <c r="AA1912" i="2"/>
  <c r="L1794" i="2"/>
  <c r="M1795" i="2"/>
  <c r="U1798" i="2"/>
  <c r="N1797" i="2"/>
  <c r="U1797" i="2" s="1"/>
  <c r="AG1915" i="2" l="1"/>
  <c r="AD1876" i="2"/>
  <c r="AE1876" i="2" s="1"/>
  <c r="AD1875" i="2" s="1"/>
  <c r="AH1915" i="2"/>
  <c r="AG1914" i="2" s="1"/>
  <c r="Z1911" i="2"/>
  <c r="AB1911" i="2"/>
  <c r="Y1940" i="2"/>
  <c r="W1940" i="2"/>
  <c r="L1793" i="2"/>
  <c r="M1794" i="2"/>
  <c r="T1797" i="2"/>
  <c r="N1796" i="2"/>
  <c r="T1796" i="2" s="1"/>
  <c r="AF1875" i="2" l="1"/>
  <c r="AI1914" i="2"/>
  <c r="AA1911" i="2"/>
  <c r="AB1910" i="2" s="1"/>
  <c r="AE1875" i="2"/>
  <c r="AD1874" i="2" s="1"/>
  <c r="X1940" i="2"/>
  <c r="AH1914" i="2"/>
  <c r="L1792" i="2"/>
  <c r="M1793" i="2"/>
  <c r="U1796" i="2"/>
  <c r="N1795" i="2"/>
  <c r="T1795" i="2" s="1"/>
  <c r="Z1910" i="2" l="1"/>
  <c r="AF1874" i="2"/>
  <c r="AE1874" i="2" s="1"/>
  <c r="AG1913" i="2"/>
  <c r="AI1913" i="2"/>
  <c r="W1939" i="2"/>
  <c r="Y1939" i="2"/>
  <c r="AA1910" i="2"/>
  <c r="L1791" i="2"/>
  <c r="M1792" i="2"/>
  <c r="U1795" i="2"/>
  <c r="N1794" i="2"/>
  <c r="X1939" i="2" l="1"/>
  <c r="W1938" i="2" s="1"/>
  <c r="AB1909" i="2"/>
  <c r="Z1909" i="2"/>
  <c r="AA1909" i="2" s="1"/>
  <c r="AD1873" i="2"/>
  <c r="AF1873" i="2"/>
  <c r="AE1873" i="2" s="1"/>
  <c r="AH1913" i="2"/>
  <c r="L1790" i="2"/>
  <c r="M1791" i="2"/>
  <c r="T1794" i="2"/>
  <c r="U1794" i="2"/>
  <c r="N1793" i="2"/>
  <c r="T1793" i="2" s="1"/>
  <c r="Y1938" i="2" l="1"/>
  <c r="X1938" i="2" s="1"/>
  <c r="AG1912" i="2"/>
  <c r="AI1912" i="2"/>
  <c r="AB1908" i="2"/>
  <c r="Z1908" i="2"/>
  <c r="AA1908" i="2" s="1"/>
  <c r="AF1872" i="2"/>
  <c r="AE1872" i="2" s="1"/>
  <c r="AD1872" i="2"/>
  <c r="L1789" i="2"/>
  <c r="M1790" i="2"/>
  <c r="U1793" i="2"/>
  <c r="N1792" i="2"/>
  <c r="Y1937" i="2" l="1"/>
  <c r="W1937" i="2"/>
  <c r="AD1871" i="2"/>
  <c r="AF1871" i="2"/>
  <c r="AE1871" i="2" s="1"/>
  <c r="AB1907" i="2"/>
  <c r="Z1907" i="2"/>
  <c r="X1937" i="2"/>
  <c r="AH1912" i="2"/>
  <c r="L1788" i="2"/>
  <c r="M1789" i="2"/>
  <c r="U1792" i="2"/>
  <c r="T1792" i="2"/>
  <c r="N1791" i="2"/>
  <c r="U1791" i="2" s="1"/>
  <c r="AA1907" i="2" l="1"/>
  <c r="Z1906" i="2" s="1"/>
  <c r="AA1906" i="2" s="1"/>
  <c r="W1936" i="2"/>
  <c r="Y1936" i="2"/>
  <c r="X1936" i="2" s="1"/>
  <c r="AI1911" i="2"/>
  <c r="AG1911" i="2"/>
  <c r="AF1870" i="2"/>
  <c r="AD1870" i="2"/>
  <c r="L1787" i="2"/>
  <c r="M1788" i="2"/>
  <c r="T1791" i="2"/>
  <c r="N1790" i="2"/>
  <c r="T1790" i="2" s="1"/>
  <c r="AB1906" i="2" l="1"/>
  <c r="AH1911" i="2"/>
  <c r="AG1910" i="2" s="1"/>
  <c r="AE1870" i="2"/>
  <c r="AD1869" i="2" s="1"/>
  <c r="Y1935" i="2"/>
  <c r="W1935" i="2"/>
  <c r="Z1905" i="2"/>
  <c r="AB1905" i="2"/>
  <c r="AI1910" i="2"/>
  <c r="L1786" i="2"/>
  <c r="M1787" i="2"/>
  <c r="U1790" i="2"/>
  <c r="N1789" i="2"/>
  <c r="U1789" i="2" s="1"/>
  <c r="AF1869" i="2" l="1"/>
  <c r="AE1869" i="2" s="1"/>
  <c r="AH1910" i="2"/>
  <c r="AG1909" i="2" s="1"/>
  <c r="X1935" i="2"/>
  <c r="AA1905" i="2"/>
  <c r="L1785" i="2"/>
  <c r="M1786" i="2"/>
  <c r="T1789" i="2"/>
  <c r="N1788" i="2"/>
  <c r="AF1868" i="2" l="1"/>
  <c r="AD1868" i="2"/>
  <c r="AE1868" i="2" s="1"/>
  <c r="AF1867" i="2" s="1"/>
  <c r="AI1909" i="2"/>
  <c r="AH1909" i="2" s="1"/>
  <c r="AG1908" i="2" s="1"/>
  <c r="Z1904" i="2"/>
  <c r="AB1904" i="2"/>
  <c r="Y1934" i="2"/>
  <c r="W1934" i="2"/>
  <c r="L1784" i="2"/>
  <c r="M1785" i="2"/>
  <c r="T1788" i="2"/>
  <c r="U1788" i="2"/>
  <c r="N1787" i="2"/>
  <c r="U1787" i="2" s="1"/>
  <c r="AI1908" i="2" l="1"/>
  <c r="AH1908" i="2" s="1"/>
  <c r="AG1907" i="2" s="1"/>
  <c r="AD1867" i="2"/>
  <c r="AE1867" i="2" s="1"/>
  <c r="X1934" i="2"/>
  <c r="AA1904" i="2"/>
  <c r="L1783" i="2"/>
  <c r="M1784" i="2"/>
  <c r="T1787" i="2"/>
  <c r="N1786" i="2"/>
  <c r="U1786" i="2" s="1"/>
  <c r="AI1907" i="2" l="1"/>
  <c r="AF1866" i="2"/>
  <c r="AD1866" i="2"/>
  <c r="AE1866" i="2" s="1"/>
  <c r="AD1865" i="2" s="1"/>
  <c r="AE1865" i="2" s="1"/>
  <c r="AH1907" i="2"/>
  <c r="AI1906" i="2" s="1"/>
  <c r="W1933" i="2"/>
  <c r="Y1933" i="2"/>
  <c r="Z1903" i="2"/>
  <c r="AB1903" i="2"/>
  <c r="L1782" i="2"/>
  <c r="M1783" i="2"/>
  <c r="T1786" i="2"/>
  <c r="N1785" i="2"/>
  <c r="T1785" i="2" s="1"/>
  <c r="AG1906" i="2" l="1"/>
  <c r="AF1865" i="2"/>
  <c r="X1933" i="2"/>
  <c r="AF1864" i="2"/>
  <c r="AD1864" i="2"/>
  <c r="AE1864" i="2" s="1"/>
  <c r="W1932" i="2"/>
  <c r="Y1932" i="2"/>
  <c r="AA1903" i="2"/>
  <c r="AH1906" i="2"/>
  <c r="L1781" i="2"/>
  <c r="M1782" i="2"/>
  <c r="U1785" i="2"/>
  <c r="N1784" i="2"/>
  <c r="X1932" i="2" l="1"/>
  <c r="AB1902" i="2"/>
  <c r="Z1902" i="2"/>
  <c r="AA1902" i="2" s="1"/>
  <c r="AG1905" i="2"/>
  <c r="AI1905" i="2"/>
  <c r="AH1905" i="2" s="1"/>
  <c r="AF1863" i="2"/>
  <c r="AD1863" i="2"/>
  <c r="AE1863" i="2" s="1"/>
  <c r="Y1931" i="2"/>
  <c r="W1931" i="2"/>
  <c r="L1780" i="2"/>
  <c r="M1781" i="2"/>
  <c r="U1784" i="2"/>
  <c r="T1784" i="2"/>
  <c r="N1783" i="2"/>
  <c r="T1783" i="2" s="1"/>
  <c r="X1931" i="2" l="1"/>
  <c r="AD1862" i="2"/>
  <c r="AE1862" i="2" s="1"/>
  <c r="AF1862" i="2"/>
  <c r="AG1904" i="2"/>
  <c r="AI1904" i="2"/>
  <c r="AH1904" i="2" s="1"/>
  <c r="Z1901" i="2"/>
  <c r="AB1901" i="2"/>
  <c r="W1930" i="2"/>
  <c r="Y1930" i="2"/>
  <c r="L1779" i="2"/>
  <c r="M1780" i="2"/>
  <c r="U1783" i="2"/>
  <c r="N1782" i="2"/>
  <c r="X1930" i="2" l="1"/>
  <c r="AG1903" i="2"/>
  <c r="AI1903" i="2"/>
  <c r="AH1903" i="2" s="1"/>
  <c r="Y1929" i="2"/>
  <c r="W1929" i="2"/>
  <c r="AA1901" i="2"/>
  <c r="AF1861" i="2"/>
  <c r="AD1861" i="2"/>
  <c r="AE1861" i="2" s="1"/>
  <c r="L1778" i="2"/>
  <c r="M1779" i="2"/>
  <c r="U1782" i="2"/>
  <c r="T1782" i="2"/>
  <c r="N1781" i="2"/>
  <c r="X1929" i="2" l="1"/>
  <c r="W1928" i="2" s="1"/>
  <c r="Y1928" i="2"/>
  <c r="AF1860" i="2"/>
  <c r="AD1860" i="2"/>
  <c r="AE1860" i="2" s="1"/>
  <c r="Z1900" i="2"/>
  <c r="AB1900" i="2"/>
  <c r="AI1902" i="2"/>
  <c r="AG1902" i="2"/>
  <c r="L1777" i="2"/>
  <c r="M1778" i="2"/>
  <c r="T1781" i="2"/>
  <c r="U1781" i="2"/>
  <c r="N1780" i="2"/>
  <c r="X1928" i="2" l="1"/>
  <c r="AH1902" i="2"/>
  <c r="AI1901" i="2" s="1"/>
  <c r="AF1859" i="2"/>
  <c r="AD1859" i="2"/>
  <c r="AE1859" i="2" s="1"/>
  <c r="AA1900" i="2"/>
  <c r="W1927" i="2"/>
  <c r="X1927" i="2" s="1"/>
  <c r="Y1927" i="2"/>
  <c r="L1776" i="2"/>
  <c r="M1777" i="2"/>
  <c r="T1780" i="2"/>
  <c r="U1780" i="2"/>
  <c r="N1779" i="2"/>
  <c r="AG1901" i="2" l="1"/>
  <c r="W1926" i="2"/>
  <c r="X1926" i="2" s="1"/>
  <c r="Y1926" i="2"/>
  <c r="AF1858" i="2"/>
  <c r="AD1858" i="2"/>
  <c r="AE1858" i="2" s="1"/>
  <c r="AB1899" i="2"/>
  <c r="Z1899" i="2"/>
  <c r="AA1899" i="2" s="1"/>
  <c r="AH1901" i="2"/>
  <c r="L1775" i="2"/>
  <c r="M1776" i="2"/>
  <c r="U1779" i="2"/>
  <c r="T1779" i="2"/>
  <c r="N1778" i="2"/>
  <c r="T1778" i="2" s="1"/>
  <c r="AI1900" i="2" l="1"/>
  <c r="AG1900" i="2"/>
  <c r="W1925" i="2"/>
  <c r="X1925" i="2" s="1"/>
  <c r="Y1925" i="2"/>
  <c r="AB1898" i="2"/>
  <c r="Z1898" i="2"/>
  <c r="AA1898" i="2" s="1"/>
  <c r="AF1857" i="2"/>
  <c r="AD1857" i="2"/>
  <c r="L1774" i="2"/>
  <c r="M1775" i="2"/>
  <c r="U1778" i="2"/>
  <c r="N1777" i="2"/>
  <c r="AB1897" i="2" l="1"/>
  <c r="Z1897" i="2"/>
  <c r="AA1897" i="2" s="1"/>
  <c r="W1924" i="2"/>
  <c r="Y1924" i="2"/>
  <c r="AE1857" i="2"/>
  <c r="AH1900" i="2"/>
  <c r="L1773" i="2"/>
  <c r="M1774" i="2"/>
  <c r="T1777" i="2"/>
  <c r="U1777" i="2"/>
  <c r="N1776" i="2"/>
  <c r="U1776" i="2" s="1"/>
  <c r="AG1899" i="2" l="1"/>
  <c r="AI1899" i="2"/>
  <c r="AH1899" i="2" s="1"/>
  <c r="X1924" i="2"/>
  <c r="AB1896" i="2"/>
  <c r="Z1896" i="2"/>
  <c r="AD1856" i="2"/>
  <c r="AF1856" i="2"/>
  <c r="L1772" i="2"/>
  <c r="M1773" i="2"/>
  <c r="T1776" i="2"/>
  <c r="N1775" i="2"/>
  <c r="AA1896" i="2" l="1"/>
  <c r="AE1856" i="2"/>
  <c r="Y1923" i="2"/>
  <c r="W1923" i="2"/>
  <c r="X1923" i="2" s="1"/>
  <c r="AI1898" i="2"/>
  <c r="AG1898" i="2"/>
  <c r="Z1895" i="2"/>
  <c r="AB1895" i="2"/>
  <c r="L1771" i="2"/>
  <c r="M1772" i="2"/>
  <c r="U1775" i="2"/>
  <c r="T1775" i="2"/>
  <c r="N1774" i="2"/>
  <c r="AA1895" i="2" l="1"/>
  <c r="AH1898" i="2"/>
  <c r="AI1897" i="2" s="1"/>
  <c r="AB1894" i="2"/>
  <c r="Z1894" i="2"/>
  <c r="Y1922" i="2"/>
  <c r="W1922" i="2"/>
  <c r="X1922" i="2" s="1"/>
  <c r="AF1855" i="2"/>
  <c r="AD1855" i="2"/>
  <c r="L1770" i="2"/>
  <c r="M1771" i="2"/>
  <c r="U1774" i="2"/>
  <c r="T1774" i="2"/>
  <c r="N1773" i="2"/>
  <c r="T1773" i="2" s="1"/>
  <c r="AG1897" i="2" l="1"/>
  <c r="AE1855" i="2"/>
  <c r="AH1897" i="2"/>
  <c r="AG1896" i="2" s="1"/>
  <c r="Y1921" i="2"/>
  <c r="W1921" i="2"/>
  <c r="X1921" i="2" s="1"/>
  <c r="AF1854" i="2"/>
  <c r="AD1854" i="2"/>
  <c r="AE1854" i="2" s="1"/>
  <c r="AI1896" i="2"/>
  <c r="AA1894" i="2"/>
  <c r="L1769" i="2"/>
  <c r="M1770" i="2"/>
  <c r="U1773" i="2"/>
  <c r="N1772" i="2"/>
  <c r="U1772" i="2" s="1"/>
  <c r="AH1896" i="2" l="1"/>
  <c r="AB1893" i="2"/>
  <c r="Z1893" i="2"/>
  <c r="AD1853" i="2"/>
  <c r="AF1853" i="2"/>
  <c r="Y1920" i="2"/>
  <c r="W1920" i="2"/>
  <c r="AI1895" i="2"/>
  <c r="AH1895" i="2" s="1"/>
  <c r="AG1895" i="2"/>
  <c r="L1768" i="2"/>
  <c r="M1769" i="2"/>
  <c r="T1772" i="2"/>
  <c r="N1771" i="2"/>
  <c r="AA1893" i="2" l="1"/>
  <c r="Z1892" i="2" s="1"/>
  <c r="AE1853" i="2"/>
  <c r="AF1852" i="2" s="1"/>
  <c r="X1920" i="2"/>
  <c r="W1919" i="2" s="1"/>
  <c r="AI1894" i="2"/>
  <c r="AG1894" i="2"/>
  <c r="L1767" i="2"/>
  <c r="M1768" i="2"/>
  <c r="T1771" i="2"/>
  <c r="U1771" i="2"/>
  <c r="N1770" i="2"/>
  <c r="AH1894" i="2" l="1"/>
  <c r="AG1893" i="2" s="1"/>
  <c r="AD1852" i="2"/>
  <c r="AE1852" i="2" s="1"/>
  <c r="AF1851" i="2" s="1"/>
  <c r="AB1892" i="2"/>
  <c r="AA1892" i="2" s="1"/>
  <c r="Y1919" i="2"/>
  <c r="X1919" i="2" s="1"/>
  <c r="Y1918" i="2" s="1"/>
  <c r="AI1893" i="2"/>
  <c r="L1766" i="2"/>
  <c r="M1767" i="2"/>
  <c r="T1770" i="2"/>
  <c r="U1770" i="2"/>
  <c r="N1769" i="2"/>
  <c r="T1769" i="2" s="1"/>
  <c r="AB1891" i="2" l="1"/>
  <c r="AA1891" i="2" s="1"/>
  <c r="AB1890" i="2" s="1"/>
  <c r="AA1890" i="2" s="1"/>
  <c r="Z1891" i="2"/>
  <c r="W1918" i="2"/>
  <c r="X1918" i="2" s="1"/>
  <c r="AD1851" i="2"/>
  <c r="AE1851" i="2" s="1"/>
  <c r="AH1893" i="2"/>
  <c r="AG1892" i="2" s="1"/>
  <c r="L1765" i="2"/>
  <c r="M1766" i="2"/>
  <c r="U1769" i="2"/>
  <c r="N1768" i="2"/>
  <c r="Z1890" i="2" l="1"/>
  <c r="AI1892" i="2"/>
  <c r="AH1892" i="2" s="1"/>
  <c r="AG1891" i="2" s="1"/>
  <c r="AF1850" i="2"/>
  <c r="AE1850" i="2" s="1"/>
  <c r="AD1849" i="2" s="1"/>
  <c r="AD1850" i="2"/>
  <c r="Y1917" i="2"/>
  <c r="W1917" i="2"/>
  <c r="AI1891" i="2"/>
  <c r="Z1889" i="2"/>
  <c r="AB1889" i="2"/>
  <c r="AA1889" i="2" s="1"/>
  <c r="L1764" i="2"/>
  <c r="M1765" i="2"/>
  <c r="U1768" i="2"/>
  <c r="T1768" i="2"/>
  <c r="N1767" i="2"/>
  <c r="U1767" i="2" s="1"/>
  <c r="AH1891" i="2" l="1"/>
  <c r="X1917" i="2"/>
  <c r="AF1849" i="2"/>
  <c r="AE1849" i="2" s="1"/>
  <c r="AB1888" i="2"/>
  <c r="AA1888" i="2" s="1"/>
  <c r="Z1888" i="2"/>
  <c r="AI1890" i="2"/>
  <c r="AG1890" i="2"/>
  <c r="AH1890" i="2" s="1"/>
  <c r="L1763" i="2"/>
  <c r="M1764" i="2"/>
  <c r="T1767" i="2"/>
  <c r="N1766" i="2"/>
  <c r="AF1848" i="2" l="1"/>
  <c r="AD1848" i="2"/>
  <c r="W1916" i="2"/>
  <c r="Y1916" i="2"/>
  <c r="AI1889" i="2"/>
  <c r="AG1889" i="2"/>
  <c r="AH1889" i="2" s="1"/>
  <c r="AB1887" i="2"/>
  <c r="AA1887" i="2" s="1"/>
  <c r="Z1887" i="2"/>
  <c r="L1762" i="2"/>
  <c r="M1763" i="2"/>
  <c r="U1766" i="2"/>
  <c r="T1766" i="2"/>
  <c r="N1765" i="2"/>
  <c r="T1765" i="2" s="1"/>
  <c r="AE1848" i="2" l="1"/>
  <c r="AD1847" i="2" s="1"/>
  <c r="AF1847" i="2"/>
  <c r="X1916" i="2"/>
  <c r="AG1888" i="2"/>
  <c r="AH1888" i="2" s="1"/>
  <c r="AI1888" i="2"/>
  <c r="Z1886" i="2"/>
  <c r="AB1886" i="2"/>
  <c r="AA1886" i="2" s="1"/>
  <c r="L1761" i="2"/>
  <c r="M1762" i="2"/>
  <c r="U1765" i="2"/>
  <c r="N1764" i="2"/>
  <c r="AE1847" i="2" l="1"/>
  <c r="AF1846" i="2"/>
  <c r="AD1846" i="2"/>
  <c r="Y1915" i="2"/>
  <c r="W1915" i="2"/>
  <c r="Z1885" i="2"/>
  <c r="AB1885" i="2"/>
  <c r="AA1885" i="2" s="1"/>
  <c r="AG1887" i="2"/>
  <c r="AH1887" i="2" s="1"/>
  <c r="AI1887" i="2"/>
  <c r="L1760" i="2"/>
  <c r="M1761" i="2"/>
  <c r="T1764" i="2"/>
  <c r="U1764" i="2"/>
  <c r="N1763" i="2"/>
  <c r="AE1846" i="2" l="1"/>
  <c r="AD1845" i="2" s="1"/>
  <c r="AE1845" i="2" s="1"/>
  <c r="AD1844" i="2" s="1"/>
  <c r="AE1844" i="2" s="1"/>
  <c r="X1915" i="2"/>
  <c r="Y1914" i="2" s="1"/>
  <c r="Z1884" i="2"/>
  <c r="AB1884" i="2"/>
  <c r="AA1884" i="2" s="1"/>
  <c r="AI1886" i="2"/>
  <c r="AG1886" i="2"/>
  <c r="AH1886" i="2" s="1"/>
  <c r="L1759" i="2"/>
  <c r="M1760" i="2"/>
  <c r="U1763" i="2"/>
  <c r="T1763" i="2"/>
  <c r="N1762" i="2"/>
  <c r="AF1845" i="2" l="1"/>
  <c r="W1914" i="2"/>
  <c r="X1914" i="2" s="1"/>
  <c r="AF1844" i="2"/>
  <c r="AF1843" i="2"/>
  <c r="AD1843" i="2"/>
  <c r="AE1843" i="2" s="1"/>
  <c r="AG1885" i="2"/>
  <c r="AH1885" i="2" s="1"/>
  <c r="AI1885" i="2"/>
  <c r="AB1883" i="2"/>
  <c r="AA1883" i="2" s="1"/>
  <c r="Z1883" i="2"/>
  <c r="L1758" i="2"/>
  <c r="M1759" i="2"/>
  <c r="T1762" i="2"/>
  <c r="U1762" i="2"/>
  <c r="N1761" i="2"/>
  <c r="Y1913" i="2" l="1"/>
  <c r="W1913" i="2"/>
  <c r="X1913" i="2" s="1"/>
  <c r="W1912" i="2" s="1"/>
  <c r="AI1884" i="2"/>
  <c r="AG1884" i="2"/>
  <c r="AH1884" i="2" s="1"/>
  <c r="AB1882" i="2"/>
  <c r="AA1882" i="2" s="1"/>
  <c r="Z1882" i="2"/>
  <c r="AF1842" i="2"/>
  <c r="AD1842" i="2"/>
  <c r="AE1842" i="2" s="1"/>
  <c r="L1757" i="2"/>
  <c r="M1758" i="2"/>
  <c r="T1761" i="2"/>
  <c r="U1761" i="2"/>
  <c r="N1760" i="2"/>
  <c r="Y1912" i="2" l="1"/>
  <c r="AF1841" i="2"/>
  <c r="AD1841" i="2"/>
  <c r="AE1841" i="2" s="1"/>
  <c r="X1912" i="2"/>
  <c r="AB1881" i="2"/>
  <c r="AA1881" i="2" s="1"/>
  <c r="Z1881" i="2"/>
  <c r="AI1883" i="2"/>
  <c r="AG1883" i="2"/>
  <c r="AH1883" i="2" s="1"/>
  <c r="L1756" i="2"/>
  <c r="M1757" i="2"/>
  <c r="T1760" i="2"/>
  <c r="U1760" i="2"/>
  <c r="N1759" i="2"/>
  <c r="Z1880" i="2" l="1"/>
  <c r="AB1880" i="2"/>
  <c r="Y1911" i="2"/>
  <c r="W1911" i="2"/>
  <c r="AF1840" i="2"/>
  <c r="AD1840" i="2"/>
  <c r="AG1882" i="2"/>
  <c r="AH1882" i="2" s="1"/>
  <c r="AI1882" i="2"/>
  <c r="L1755" i="2"/>
  <c r="M1756" i="2"/>
  <c r="U1759" i="2"/>
  <c r="T1759" i="2"/>
  <c r="N1758" i="2"/>
  <c r="U1758" i="2" s="1"/>
  <c r="AA1880" i="2" l="1"/>
  <c r="Z1879" i="2" s="1"/>
  <c r="X1911" i="2"/>
  <c r="AE1840" i="2"/>
  <c r="W1910" i="2"/>
  <c r="Y1910" i="2"/>
  <c r="X1910" i="2" s="1"/>
  <c r="AD1839" i="2"/>
  <c r="AF1839" i="2"/>
  <c r="AI1881" i="2"/>
  <c r="AG1881" i="2"/>
  <c r="AH1881" i="2" s="1"/>
  <c r="L1754" i="2"/>
  <c r="M1755" i="2"/>
  <c r="T1758" i="2"/>
  <c r="N1757" i="2"/>
  <c r="AB1879" i="2" l="1"/>
  <c r="AA1879" i="2"/>
  <c r="AB1878" i="2" s="1"/>
  <c r="AE1839" i="2"/>
  <c r="AF1838" i="2"/>
  <c r="AD1838" i="2"/>
  <c r="Y1909" i="2"/>
  <c r="W1909" i="2"/>
  <c r="Z1878" i="2"/>
  <c r="AI1880" i="2"/>
  <c r="AG1880" i="2"/>
  <c r="L1753" i="2"/>
  <c r="M1754" i="2"/>
  <c r="T1757" i="2"/>
  <c r="U1757" i="2"/>
  <c r="N1756" i="2"/>
  <c r="T1756" i="2" s="1"/>
  <c r="AE1838" i="2" l="1"/>
  <c r="AF1837" i="2" s="1"/>
  <c r="AA1878" i="2"/>
  <c r="Z1877" i="2" s="1"/>
  <c r="X1909" i="2"/>
  <c r="AH1880" i="2"/>
  <c r="L1752" i="2"/>
  <c r="M1753" i="2"/>
  <c r="U1756" i="2"/>
  <c r="N1755" i="2"/>
  <c r="U1755" i="2" s="1"/>
  <c r="AB1877" i="2" l="1"/>
  <c r="AD1837" i="2"/>
  <c r="AE1837" i="2" s="1"/>
  <c r="AA1877" i="2"/>
  <c r="AB1876" i="2" s="1"/>
  <c r="W1908" i="2"/>
  <c r="Y1908" i="2"/>
  <c r="X1908" i="2" s="1"/>
  <c r="AI1879" i="2"/>
  <c r="AG1879" i="2"/>
  <c r="L1751" i="2"/>
  <c r="M1752" i="2"/>
  <c r="T1755" i="2"/>
  <c r="N1754" i="2"/>
  <c r="U1754" i="2" s="1"/>
  <c r="AF1836" i="2" l="1"/>
  <c r="AD1836" i="2"/>
  <c r="AE1836" i="2" s="1"/>
  <c r="Z1876" i="2"/>
  <c r="AA1876" i="2" s="1"/>
  <c r="Z1875" i="2" s="1"/>
  <c r="AH1879" i="2"/>
  <c r="AG1878" i="2" s="1"/>
  <c r="Y1907" i="2"/>
  <c r="W1907" i="2"/>
  <c r="AF1835" i="2"/>
  <c r="AD1835" i="2"/>
  <c r="AE1835" i="2" s="1"/>
  <c r="L1750" i="2"/>
  <c r="M1751" i="2"/>
  <c r="T1754" i="2"/>
  <c r="N1753" i="2"/>
  <c r="AI1878" i="2" l="1"/>
  <c r="AH1878" i="2" s="1"/>
  <c r="AI1877" i="2" s="1"/>
  <c r="AB1875" i="2"/>
  <c r="AA1875" i="2"/>
  <c r="Z1874" i="2" s="1"/>
  <c r="AF1834" i="2"/>
  <c r="AD1834" i="2"/>
  <c r="AE1834" i="2" s="1"/>
  <c r="X1907" i="2"/>
  <c r="L1749" i="2"/>
  <c r="M1750" i="2"/>
  <c r="T1753" i="2"/>
  <c r="U1753" i="2"/>
  <c r="N1752" i="2"/>
  <c r="U1752" i="2" s="1"/>
  <c r="AB1874" i="2" l="1"/>
  <c r="AG1877" i="2"/>
  <c r="AH1877" i="2" s="1"/>
  <c r="AD1833" i="2"/>
  <c r="AE1833" i="2" s="1"/>
  <c r="AF1833" i="2"/>
  <c r="AA1874" i="2"/>
  <c r="Y1906" i="2"/>
  <c r="W1906" i="2"/>
  <c r="L1748" i="2"/>
  <c r="M1749" i="2"/>
  <c r="T1752" i="2"/>
  <c r="N1751" i="2"/>
  <c r="T1751" i="2" s="1"/>
  <c r="AI1876" i="2" l="1"/>
  <c r="AG1876" i="2"/>
  <c r="AH1876" i="2" s="1"/>
  <c r="Z1873" i="2"/>
  <c r="AB1873" i="2"/>
  <c r="AA1873" i="2" s="1"/>
  <c r="X1906" i="2"/>
  <c r="AD1832" i="2"/>
  <c r="AE1832" i="2" s="1"/>
  <c r="AF1832" i="2"/>
  <c r="L1747" i="2"/>
  <c r="M1748" i="2"/>
  <c r="U1751" i="2"/>
  <c r="N1750" i="2"/>
  <c r="T1750" i="2" s="1"/>
  <c r="AI1875" i="2" l="1"/>
  <c r="AG1875" i="2"/>
  <c r="Z1872" i="2"/>
  <c r="AB1872" i="2"/>
  <c r="AA1872" i="2" s="1"/>
  <c r="AD1831" i="2"/>
  <c r="AE1831" i="2" s="1"/>
  <c r="AF1831" i="2"/>
  <c r="Y1905" i="2"/>
  <c r="W1905" i="2"/>
  <c r="L1746" i="2"/>
  <c r="M1747" i="2"/>
  <c r="U1750" i="2"/>
  <c r="N1749" i="2"/>
  <c r="U1749" i="2" s="1"/>
  <c r="AH1875" i="2" l="1"/>
  <c r="AG1874" i="2" s="1"/>
  <c r="AH1874" i="2" s="1"/>
  <c r="AG1873" i="2" s="1"/>
  <c r="AH1873" i="2" s="1"/>
  <c r="AI1874" i="2"/>
  <c r="AF1830" i="2"/>
  <c r="AD1830" i="2"/>
  <c r="AE1830" i="2" s="1"/>
  <c r="Z1871" i="2"/>
  <c r="AB1871" i="2"/>
  <c r="X1905" i="2"/>
  <c r="L1745" i="2"/>
  <c r="M1746" i="2"/>
  <c r="T1749" i="2"/>
  <c r="N1748" i="2"/>
  <c r="T1748" i="2" s="1"/>
  <c r="AI1873" i="2" l="1"/>
  <c r="AA1871" i="2"/>
  <c r="AF1829" i="2"/>
  <c r="AD1829" i="2"/>
  <c r="AE1829" i="2" s="1"/>
  <c r="Z1870" i="2"/>
  <c r="AB1870" i="2"/>
  <c r="AA1870" i="2" s="1"/>
  <c r="Y1904" i="2"/>
  <c r="W1904" i="2"/>
  <c r="AG1872" i="2"/>
  <c r="AI1872" i="2"/>
  <c r="L1744" i="2"/>
  <c r="M1745" i="2"/>
  <c r="U1748" i="2"/>
  <c r="N1747" i="2"/>
  <c r="U1747" i="2" s="1"/>
  <c r="AH1872" i="2" l="1"/>
  <c r="AI1871" i="2" s="1"/>
  <c r="X1904" i="2"/>
  <c r="W1903" i="2" s="1"/>
  <c r="Z1869" i="2"/>
  <c r="AB1869" i="2"/>
  <c r="AD1828" i="2"/>
  <c r="AE1828" i="2" s="1"/>
  <c r="AF1828" i="2"/>
  <c r="L1743" i="2"/>
  <c r="M1744" i="2"/>
  <c r="T1747" i="2"/>
  <c r="N1746" i="2"/>
  <c r="T1746" i="2" s="1"/>
  <c r="AG1871" i="2" l="1"/>
  <c r="AH1871" i="2" s="1"/>
  <c r="AI1870" i="2" s="1"/>
  <c r="Y1903" i="2"/>
  <c r="X1903" i="2" s="1"/>
  <c r="W1902" i="2" s="1"/>
  <c r="AA1869" i="2"/>
  <c r="Z1868" i="2" s="1"/>
  <c r="Y1902" i="2"/>
  <c r="X1902" i="2" s="1"/>
  <c r="AB1868" i="2"/>
  <c r="AG1870" i="2"/>
  <c r="AH1870" i="2" s="1"/>
  <c r="AD1827" i="2"/>
  <c r="AE1827" i="2" s="1"/>
  <c r="AF1827" i="2"/>
  <c r="L1742" i="2"/>
  <c r="M1743" i="2"/>
  <c r="U1746" i="2"/>
  <c r="N1745" i="2"/>
  <c r="U1745" i="2" s="1"/>
  <c r="AA1868" i="2" l="1"/>
  <c r="Z1867" i="2" s="1"/>
  <c r="AA1867" i="2" s="1"/>
  <c r="AD1826" i="2"/>
  <c r="AE1826" i="2" s="1"/>
  <c r="AF1826" i="2"/>
  <c r="Y1901" i="2"/>
  <c r="W1901" i="2"/>
  <c r="AI1869" i="2"/>
  <c r="AG1869" i="2"/>
  <c r="AB1867" i="2"/>
  <c r="L1741" i="2"/>
  <c r="M1742" i="2"/>
  <c r="T1745" i="2"/>
  <c r="N1744" i="2"/>
  <c r="T1744" i="2" s="1"/>
  <c r="AH1869" i="2" l="1"/>
  <c r="AI1868" i="2" s="1"/>
  <c r="AB1866" i="2"/>
  <c r="Z1866" i="2"/>
  <c r="AA1866" i="2" s="1"/>
  <c r="X1901" i="2"/>
  <c r="AD1825" i="2"/>
  <c r="AE1825" i="2" s="1"/>
  <c r="AF1825" i="2"/>
  <c r="L1740" i="2"/>
  <c r="M1741" i="2"/>
  <c r="U1744" i="2"/>
  <c r="N1743" i="2"/>
  <c r="AG1868" i="2" l="1"/>
  <c r="AH1868" i="2"/>
  <c r="W1900" i="2"/>
  <c r="Y1900" i="2"/>
  <c r="X1900" i="2" s="1"/>
  <c r="AI1867" i="2"/>
  <c r="AG1867" i="2"/>
  <c r="Z1865" i="2"/>
  <c r="AA1865" i="2" s="1"/>
  <c r="AB1865" i="2"/>
  <c r="AD1824" i="2"/>
  <c r="AE1824" i="2" s="1"/>
  <c r="AF1824" i="2"/>
  <c r="L1739" i="2"/>
  <c r="M1740" i="2"/>
  <c r="U1743" i="2"/>
  <c r="T1743" i="2"/>
  <c r="N1742" i="2"/>
  <c r="AH1867" i="2" l="1"/>
  <c r="AG1866" i="2" s="1"/>
  <c r="AD1823" i="2"/>
  <c r="AE1823" i="2" s="1"/>
  <c r="AF1823" i="2"/>
  <c r="AB1864" i="2"/>
  <c r="Z1864" i="2"/>
  <c r="AA1864" i="2" s="1"/>
  <c r="Y1899" i="2"/>
  <c r="W1899" i="2"/>
  <c r="L1738" i="2"/>
  <c r="M1739" i="2"/>
  <c r="U1742" i="2"/>
  <c r="T1742" i="2"/>
  <c r="N1741" i="2"/>
  <c r="T1741" i="2" s="1"/>
  <c r="AI1866" i="2" l="1"/>
  <c r="AH1866" i="2" s="1"/>
  <c r="AI1865" i="2" s="1"/>
  <c r="AH1865" i="2" s="1"/>
  <c r="X1899" i="2"/>
  <c r="Z1863" i="2"/>
  <c r="AA1863" i="2" s="1"/>
  <c r="AB1863" i="2"/>
  <c r="AG1865" i="2"/>
  <c r="W1898" i="2"/>
  <c r="Y1898" i="2"/>
  <c r="X1898" i="2" s="1"/>
  <c r="AD1822" i="2"/>
  <c r="AE1822" i="2" s="1"/>
  <c r="AF1822" i="2"/>
  <c r="L1737" i="2"/>
  <c r="M1738" i="2"/>
  <c r="U1741" i="2"/>
  <c r="N1740" i="2"/>
  <c r="U1740" i="2" s="1"/>
  <c r="AG1864" i="2" l="1"/>
  <c r="AI1864" i="2"/>
  <c r="AH1864" i="2" s="1"/>
  <c r="AD1821" i="2"/>
  <c r="AE1821" i="2" s="1"/>
  <c r="AF1821" i="2"/>
  <c r="Y1897" i="2"/>
  <c r="W1897" i="2"/>
  <c r="Z1862" i="2"/>
  <c r="AA1862" i="2" s="1"/>
  <c r="AB1862" i="2"/>
  <c r="L1736" i="2"/>
  <c r="M1737" i="2"/>
  <c r="T1740" i="2"/>
  <c r="N1739" i="2"/>
  <c r="X1897" i="2" l="1"/>
  <c r="Z1861" i="2"/>
  <c r="AA1861" i="2" s="1"/>
  <c r="AB1861" i="2"/>
  <c r="AD1820" i="2"/>
  <c r="AE1820" i="2" s="1"/>
  <c r="AF1820" i="2"/>
  <c r="AI1863" i="2"/>
  <c r="AH1863" i="2" s="1"/>
  <c r="AG1863" i="2"/>
  <c r="W1896" i="2"/>
  <c r="Y1896" i="2"/>
  <c r="L1735" i="2"/>
  <c r="M1736" i="2"/>
  <c r="T1739" i="2"/>
  <c r="U1739" i="2"/>
  <c r="N1738" i="2"/>
  <c r="U1738" i="2" s="1"/>
  <c r="X1896" i="2" l="1"/>
  <c r="Y1895" i="2"/>
  <c r="W1895" i="2"/>
  <c r="AI1862" i="2"/>
  <c r="AH1862" i="2" s="1"/>
  <c r="AG1862" i="2"/>
  <c r="AF1819" i="2"/>
  <c r="AD1819" i="2"/>
  <c r="AE1819" i="2" s="1"/>
  <c r="AB1860" i="2"/>
  <c r="Z1860" i="2"/>
  <c r="AA1860" i="2" s="1"/>
  <c r="L1734" i="2"/>
  <c r="M1735" i="2"/>
  <c r="T1738" i="2"/>
  <c r="N1737" i="2"/>
  <c r="T1737" i="2" s="1"/>
  <c r="X1895" i="2" l="1"/>
  <c r="Z1859" i="2"/>
  <c r="AA1859" i="2" s="1"/>
  <c r="AB1859" i="2"/>
  <c r="AD1818" i="2"/>
  <c r="AE1818" i="2" s="1"/>
  <c r="AF1818" i="2"/>
  <c r="AI1861" i="2"/>
  <c r="AH1861" i="2" s="1"/>
  <c r="AG1861" i="2"/>
  <c r="W1894" i="2"/>
  <c r="Y1894" i="2"/>
  <c r="L1733" i="2"/>
  <c r="M1734" i="2"/>
  <c r="U1737" i="2"/>
  <c r="N1736" i="2"/>
  <c r="T1736" i="2" s="1"/>
  <c r="X1894" i="2" l="1"/>
  <c r="W1893" i="2" s="1"/>
  <c r="Y1893" i="2"/>
  <c r="AF1817" i="2"/>
  <c r="AD1817" i="2"/>
  <c r="AG1860" i="2"/>
  <c r="AI1860" i="2"/>
  <c r="AH1860" i="2" s="1"/>
  <c r="Z1858" i="2"/>
  <c r="AA1858" i="2" s="1"/>
  <c r="AB1858" i="2"/>
  <c r="L1732" i="2"/>
  <c r="M1733" i="2"/>
  <c r="U1736" i="2"/>
  <c r="N1735" i="2"/>
  <c r="U1735" i="2" s="1"/>
  <c r="X1893" i="2" l="1"/>
  <c r="AE1817" i="2"/>
  <c r="AF1816" i="2" s="1"/>
  <c r="Z1857" i="2"/>
  <c r="AB1857" i="2"/>
  <c r="Y1892" i="2"/>
  <c r="W1892" i="2"/>
  <c r="AG1859" i="2"/>
  <c r="AI1859" i="2"/>
  <c r="AH1859" i="2" s="1"/>
  <c r="L1731" i="2"/>
  <c r="M1732" i="2"/>
  <c r="T1735" i="2"/>
  <c r="N1734" i="2"/>
  <c r="T1734" i="2" s="1"/>
  <c r="AD1816" i="2" l="1"/>
  <c r="AE1816" i="2"/>
  <c r="AF1815" i="2" s="1"/>
  <c r="X1892" i="2"/>
  <c r="W1891" i="2" s="1"/>
  <c r="AG1858" i="2"/>
  <c r="AI1858" i="2"/>
  <c r="AH1858" i="2" s="1"/>
  <c r="AA1857" i="2"/>
  <c r="L1730" i="2"/>
  <c r="M1731" i="2"/>
  <c r="U1734" i="2"/>
  <c r="N1733" i="2"/>
  <c r="AD1815" i="2" l="1"/>
  <c r="Y1891" i="2"/>
  <c r="X1891" i="2"/>
  <c r="Y1890" i="2" s="1"/>
  <c r="AE1815" i="2"/>
  <c r="AF1814" i="2" s="1"/>
  <c r="AG1857" i="2"/>
  <c r="AI1857" i="2"/>
  <c r="AH1857" i="2" s="1"/>
  <c r="AB1856" i="2"/>
  <c r="Z1856" i="2"/>
  <c r="L1729" i="2"/>
  <c r="M1730" i="2"/>
  <c r="T1733" i="2"/>
  <c r="U1733" i="2"/>
  <c r="N1732" i="2"/>
  <c r="U1732" i="2" s="1"/>
  <c r="W1890" i="2" l="1"/>
  <c r="X1890" i="2" s="1"/>
  <c r="AD1814" i="2"/>
  <c r="AE1814" i="2"/>
  <c r="AD1813" i="2" s="1"/>
  <c r="AG1856" i="2"/>
  <c r="AI1856" i="2"/>
  <c r="AH1856" i="2" s="1"/>
  <c r="Y1889" i="2"/>
  <c r="W1889" i="2"/>
  <c r="X1889" i="2" s="1"/>
  <c r="AA1856" i="2"/>
  <c r="L1728" i="2"/>
  <c r="M1729" i="2"/>
  <c r="T1732" i="2"/>
  <c r="N1731" i="2"/>
  <c r="AF1813" i="2" l="1"/>
  <c r="AE1813" i="2" s="1"/>
  <c r="AF1812" i="2" s="1"/>
  <c r="Y1888" i="2"/>
  <c r="W1888" i="2"/>
  <c r="X1888" i="2" s="1"/>
  <c r="AB1855" i="2"/>
  <c r="Z1855" i="2"/>
  <c r="AA1855" i="2" s="1"/>
  <c r="AG1855" i="2"/>
  <c r="AI1855" i="2"/>
  <c r="L1727" i="2"/>
  <c r="M1728" i="2"/>
  <c r="T1731" i="2"/>
  <c r="U1731" i="2"/>
  <c r="N1730" i="2"/>
  <c r="AD1812" i="2" l="1"/>
  <c r="AE1812" i="2"/>
  <c r="AF1811" i="2" s="1"/>
  <c r="AE1811" i="2" s="1"/>
  <c r="AH1855" i="2"/>
  <c r="AG1854" i="2" s="1"/>
  <c r="AB1854" i="2"/>
  <c r="Z1854" i="2"/>
  <c r="AA1854" i="2" s="1"/>
  <c r="Y1887" i="2"/>
  <c r="W1887" i="2"/>
  <c r="X1887" i="2" s="1"/>
  <c r="L1726" i="2"/>
  <c r="M1727" i="2"/>
  <c r="T1730" i="2"/>
  <c r="U1730" i="2"/>
  <c r="N1729" i="2"/>
  <c r="T1729" i="2" s="1"/>
  <c r="AD1811" i="2" l="1"/>
  <c r="AI1854" i="2"/>
  <c r="AH1854" i="2" s="1"/>
  <c r="AG1853" i="2" s="1"/>
  <c r="AB1853" i="2"/>
  <c r="Z1853" i="2"/>
  <c r="W1886" i="2"/>
  <c r="X1886" i="2" s="1"/>
  <c r="Y1886" i="2"/>
  <c r="AD1810" i="2"/>
  <c r="AF1810" i="2"/>
  <c r="AE1810" i="2" s="1"/>
  <c r="L1725" i="2"/>
  <c r="M1726" i="2"/>
  <c r="U1729" i="2"/>
  <c r="N1728" i="2"/>
  <c r="AI1853" i="2" l="1"/>
  <c r="AA1853" i="2"/>
  <c r="AH1853" i="2"/>
  <c r="AI1852" i="2" s="1"/>
  <c r="Y1885" i="2"/>
  <c r="W1885" i="2"/>
  <c r="X1885" i="2" s="1"/>
  <c r="AB1852" i="2"/>
  <c r="Z1852" i="2"/>
  <c r="AD1809" i="2"/>
  <c r="AF1809" i="2"/>
  <c r="AE1809" i="2" s="1"/>
  <c r="L1724" i="2"/>
  <c r="M1725" i="2"/>
  <c r="U1728" i="2"/>
  <c r="T1728" i="2"/>
  <c r="N1727" i="2"/>
  <c r="U1727" i="2" s="1"/>
  <c r="AA1852" i="2" l="1"/>
  <c r="Z1851" i="2" s="1"/>
  <c r="AG1852" i="2"/>
  <c r="AH1852" i="2" s="1"/>
  <c r="AG1851" i="2" s="1"/>
  <c r="AB1851" i="2"/>
  <c r="W1884" i="2"/>
  <c r="X1884" i="2" s="1"/>
  <c r="Y1884" i="2"/>
  <c r="AF1808" i="2"/>
  <c r="AE1808" i="2" s="1"/>
  <c r="AD1808" i="2"/>
  <c r="L1723" i="2"/>
  <c r="M1724" i="2"/>
  <c r="T1727" i="2"/>
  <c r="N1726" i="2"/>
  <c r="AI1851" i="2" l="1"/>
  <c r="AA1851" i="2"/>
  <c r="Z1850" i="2" s="1"/>
  <c r="AH1851" i="2"/>
  <c r="AG1850" i="2" s="1"/>
  <c r="AD1807" i="2"/>
  <c r="AF1807" i="2"/>
  <c r="AE1807" i="2" s="1"/>
  <c r="Y1883" i="2"/>
  <c r="W1883" i="2"/>
  <c r="X1883" i="2" s="1"/>
  <c r="L1722" i="2"/>
  <c r="M1723" i="2"/>
  <c r="U1726" i="2"/>
  <c r="T1726" i="2"/>
  <c r="N1725" i="2"/>
  <c r="T1725" i="2" s="1"/>
  <c r="AB1850" i="2" l="1"/>
  <c r="AA1850" i="2" s="1"/>
  <c r="Z1849" i="2" s="1"/>
  <c r="AI1850" i="2"/>
  <c r="AH1850" i="2" s="1"/>
  <c r="W1882" i="2"/>
  <c r="X1882" i="2" s="1"/>
  <c r="Y1882" i="2"/>
  <c r="AF1806" i="2"/>
  <c r="AD1806" i="2"/>
  <c r="L1721" i="2"/>
  <c r="M1722" i="2"/>
  <c r="U1725" i="2"/>
  <c r="N1724" i="2"/>
  <c r="T1724" i="2" s="1"/>
  <c r="AB1849" i="2" l="1"/>
  <c r="AI1849" i="2"/>
  <c r="AG1849" i="2"/>
  <c r="AH1849" i="2" s="1"/>
  <c r="AG1848" i="2" s="1"/>
  <c r="AA1849" i="2"/>
  <c r="AB1848" i="2" s="1"/>
  <c r="Y1881" i="2"/>
  <c r="W1881" i="2"/>
  <c r="X1881" i="2" s="1"/>
  <c r="AE1806" i="2"/>
  <c r="L1720" i="2"/>
  <c r="M1721" i="2"/>
  <c r="U1724" i="2"/>
  <c r="N1723" i="2"/>
  <c r="U1723" i="2" s="1"/>
  <c r="Z1848" i="2" l="1"/>
  <c r="AA1848" i="2"/>
  <c r="AB1847" i="2" s="1"/>
  <c r="AI1848" i="2"/>
  <c r="AH1848" i="2" s="1"/>
  <c r="AG1847" i="2" s="1"/>
  <c r="W1880" i="2"/>
  <c r="Y1880" i="2"/>
  <c r="AD1805" i="2"/>
  <c r="AF1805" i="2"/>
  <c r="Z1847" i="2"/>
  <c r="L1719" i="2"/>
  <c r="M1720" i="2"/>
  <c r="T1723" i="2"/>
  <c r="N1722" i="2"/>
  <c r="X1880" i="2" l="1"/>
  <c r="AI1847" i="2"/>
  <c r="AH1847" i="2" s="1"/>
  <c r="AA1847" i="2"/>
  <c r="AB1846" i="2" s="1"/>
  <c r="AE1805" i="2"/>
  <c r="AD1804" i="2" s="1"/>
  <c r="W1879" i="2"/>
  <c r="Y1879" i="2"/>
  <c r="L1718" i="2"/>
  <c r="M1719" i="2"/>
  <c r="U1722" i="2"/>
  <c r="T1722" i="2"/>
  <c r="N1721" i="2"/>
  <c r="Z1846" i="2" l="1"/>
  <c r="X1879" i="2"/>
  <c r="Y1878" i="2" s="1"/>
  <c r="AG1846" i="2"/>
  <c r="AI1846" i="2"/>
  <c r="AA1846" i="2"/>
  <c r="AB1845" i="2" s="1"/>
  <c r="AF1804" i="2"/>
  <c r="AE1804" i="2" s="1"/>
  <c r="L1717" i="2"/>
  <c r="M1718" i="2"/>
  <c r="T1721" i="2"/>
  <c r="U1721" i="2"/>
  <c r="N1720" i="2"/>
  <c r="W1878" i="2" l="1"/>
  <c r="AH1846" i="2"/>
  <c r="AI1845" i="2" s="1"/>
  <c r="AH1845" i="2" s="1"/>
  <c r="Z1845" i="2"/>
  <c r="AA1845" i="2" s="1"/>
  <c r="AB1844" i="2" s="1"/>
  <c r="X1878" i="2"/>
  <c r="W1877" i="2" s="1"/>
  <c r="AF1803" i="2"/>
  <c r="AD1803" i="2"/>
  <c r="L1716" i="2"/>
  <c r="M1717" i="2"/>
  <c r="T1720" i="2"/>
  <c r="U1720" i="2"/>
  <c r="N1719" i="2"/>
  <c r="U1719" i="2" s="1"/>
  <c r="AI1844" i="2" l="1"/>
  <c r="AH1844" i="2" s="1"/>
  <c r="AG1844" i="2"/>
  <c r="AG1845" i="2"/>
  <c r="Y1877" i="2"/>
  <c r="X1877" i="2" s="1"/>
  <c r="Y1876" i="2" s="1"/>
  <c r="Z1844" i="2"/>
  <c r="AA1844" i="2" s="1"/>
  <c r="Z1843" i="2" s="1"/>
  <c r="AA1843" i="2" s="1"/>
  <c r="AE1803" i="2"/>
  <c r="AD1802" i="2" s="1"/>
  <c r="AG1843" i="2"/>
  <c r="AI1843" i="2"/>
  <c r="AH1843" i="2" s="1"/>
  <c r="L1715" i="2"/>
  <c r="M1716" i="2"/>
  <c r="T1719" i="2"/>
  <c r="N1718" i="2"/>
  <c r="U1718" i="2" s="1"/>
  <c r="AF1802" i="2" l="1"/>
  <c r="W1876" i="2"/>
  <c r="X1876" i="2" s="1"/>
  <c r="Y1875" i="2" s="1"/>
  <c r="AB1843" i="2"/>
  <c r="AI1842" i="2"/>
  <c r="AH1842" i="2" s="1"/>
  <c r="AG1842" i="2"/>
  <c r="AB1842" i="2"/>
  <c r="Z1842" i="2"/>
  <c r="AA1842" i="2" s="1"/>
  <c r="AE1802" i="2"/>
  <c r="L1714" i="2"/>
  <c r="M1715" i="2"/>
  <c r="T1718" i="2"/>
  <c r="N1717" i="2"/>
  <c r="W1875" i="2" l="1"/>
  <c r="X1875" i="2" s="1"/>
  <c r="Z1841" i="2"/>
  <c r="AB1841" i="2"/>
  <c r="AD1801" i="2"/>
  <c r="AF1801" i="2"/>
  <c r="AI1841" i="2"/>
  <c r="AG1841" i="2"/>
  <c r="L1713" i="2"/>
  <c r="M1714" i="2"/>
  <c r="T1717" i="2"/>
  <c r="U1717" i="2"/>
  <c r="N1716" i="2"/>
  <c r="Y1874" i="2" l="1"/>
  <c r="W1874" i="2"/>
  <c r="X1874" i="2" s="1"/>
  <c r="W1873" i="2" s="1"/>
  <c r="AA1841" i="2"/>
  <c r="Z1840" i="2" s="1"/>
  <c r="AE1801" i="2"/>
  <c r="AD1800" i="2" s="1"/>
  <c r="AH1841" i="2"/>
  <c r="AG1840" i="2" s="1"/>
  <c r="AB1840" i="2"/>
  <c r="L1712" i="2"/>
  <c r="M1713" i="2"/>
  <c r="T1716" i="2"/>
  <c r="U1716" i="2"/>
  <c r="N1715" i="2"/>
  <c r="T1715" i="2" s="1"/>
  <c r="AF1800" i="2" l="1"/>
  <c r="AA1840" i="2"/>
  <c r="AB1839" i="2" s="1"/>
  <c r="Y1873" i="2"/>
  <c r="AI1840" i="2"/>
  <c r="AH1840" i="2" s="1"/>
  <c r="AG1839" i="2" s="1"/>
  <c r="X1873" i="2"/>
  <c r="AE1800" i="2"/>
  <c r="L1711" i="2"/>
  <c r="M1712" i="2"/>
  <c r="U1715" i="2"/>
  <c r="N1714" i="2"/>
  <c r="Z1839" i="2" l="1"/>
  <c r="AI1839" i="2"/>
  <c r="AH1839" i="2" s="1"/>
  <c r="AI1838" i="2" s="1"/>
  <c r="AA1839" i="2"/>
  <c r="Z1838" i="2" s="1"/>
  <c r="Y1872" i="2"/>
  <c r="W1872" i="2"/>
  <c r="X1872" i="2" s="1"/>
  <c r="AD1799" i="2"/>
  <c r="AF1799" i="2"/>
  <c r="L1710" i="2"/>
  <c r="M1711" i="2"/>
  <c r="U1714" i="2"/>
  <c r="T1714" i="2"/>
  <c r="N1713" i="2"/>
  <c r="T1713" i="2" s="1"/>
  <c r="AB1838" i="2" l="1"/>
  <c r="AG1838" i="2"/>
  <c r="AH1838" i="2" s="1"/>
  <c r="AI1837" i="2" s="1"/>
  <c r="AA1838" i="2"/>
  <c r="Z1837" i="2" s="1"/>
  <c r="AE1799" i="2"/>
  <c r="AD1798" i="2" s="1"/>
  <c r="Y1871" i="2"/>
  <c r="W1871" i="2"/>
  <c r="L1709" i="2"/>
  <c r="M1710" i="2"/>
  <c r="U1713" i="2"/>
  <c r="N1712" i="2"/>
  <c r="AF1798" i="2" l="1"/>
  <c r="AG1837" i="2"/>
  <c r="AB1837" i="2"/>
  <c r="AH1837" i="2"/>
  <c r="AI1836" i="2" s="1"/>
  <c r="AH1836" i="2" s="1"/>
  <c r="AA1837" i="2"/>
  <c r="Z1836" i="2" s="1"/>
  <c r="AA1836" i="2" s="1"/>
  <c r="X1871" i="2"/>
  <c r="W1870" i="2" s="1"/>
  <c r="AE1798" i="2"/>
  <c r="L1708" i="2"/>
  <c r="M1709" i="2"/>
  <c r="U1712" i="2"/>
  <c r="T1712" i="2"/>
  <c r="N1711" i="2"/>
  <c r="Y1870" i="2" l="1"/>
  <c r="AG1836" i="2"/>
  <c r="X1870" i="2"/>
  <c r="Y1869" i="2" s="1"/>
  <c r="AB1836" i="2"/>
  <c r="Z1835" i="2"/>
  <c r="AA1835" i="2" s="1"/>
  <c r="AB1835" i="2"/>
  <c r="AD1797" i="2"/>
  <c r="AF1797" i="2"/>
  <c r="AG1835" i="2"/>
  <c r="AI1835" i="2"/>
  <c r="AH1835" i="2" s="1"/>
  <c r="L1707" i="2"/>
  <c r="M1708" i="2"/>
  <c r="U1711" i="2"/>
  <c r="T1711" i="2"/>
  <c r="N1710" i="2"/>
  <c r="W1869" i="2" l="1"/>
  <c r="AE1797" i="2"/>
  <c r="AF1796" i="2" s="1"/>
  <c r="X1869" i="2"/>
  <c r="Y1868" i="2" s="1"/>
  <c r="AG1834" i="2"/>
  <c r="AI1834" i="2"/>
  <c r="AH1834" i="2" s="1"/>
  <c r="Z1834" i="2"/>
  <c r="AA1834" i="2" s="1"/>
  <c r="AB1834" i="2"/>
  <c r="L1706" i="2"/>
  <c r="M1707" i="2"/>
  <c r="T1710" i="2"/>
  <c r="U1710" i="2"/>
  <c r="N1709" i="2"/>
  <c r="T1709" i="2" s="1"/>
  <c r="AD1796" i="2" l="1"/>
  <c r="AE1796" i="2" s="1"/>
  <c r="W1868" i="2"/>
  <c r="X1868" i="2" s="1"/>
  <c r="W1867" i="2" s="1"/>
  <c r="AB1833" i="2"/>
  <c r="Z1833" i="2"/>
  <c r="AA1833" i="2" s="1"/>
  <c r="AI1833" i="2"/>
  <c r="AH1833" i="2" s="1"/>
  <c r="AG1833" i="2"/>
  <c r="L1705" i="2"/>
  <c r="M1706" i="2"/>
  <c r="U1709" i="2"/>
  <c r="N1708" i="2"/>
  <c r="T1708" i="2" s="1"/>
  <c r="AF1795" i="2" l="1"/>
  <c r="AD1795" i="2"/>
  <c r="AE1795" i="2" s="1"/>
  <c r="AF1794" i="2" s="1"/>
  <c r="Y1867" i="2"/>
  <c r="X1867" i="2" s="1"/>
  <c r="W1866" i="2" s="1"/>
  <c r="AG1832" i="2"/>
  <c r="AI1832" i="2"/>
  <c r="AH1832" i="2" s="1"/>
  <c r="AB1832" i="2"/>
  <c r="Z1832" i="2"/>
  <c r="AA1832" i="2" s="1"/>
  <c r="L1704" i="2"/>
  <c r="M1705" i="2"/>
  <c r="U1708" i="2"/>
  <c r="N1707" i="2"/>
  <c r="T1707" i="2" s="1"/>
  <c r="AD1794" i="2" l="1"/>
  <c r="AE1794" i="2" s="1"/>
  <c r="Y1866" i="2"/>
  <c r="X1866" i="2" s="1"/>
  <c r="Y1865" i="2" s="1"/>
  <c r="X1865" i="2" s="1"/>
  <c r="Z1831" i="2"/>
  <c r="AA1831" i="2" s="1"/>
  <c r="AB1831" i="2"/>
  <c r="AD1793" i="2"/>
  <c r="AF1793" i="2"/>
  <c r="AI1831" i="2"/>
  <c r="AH1831" i="2" s="1"/>
  <c r="AG1831" i="2"/>
  <c r="L1703" i="2"/>
  <c r="M1704" i="2"/>
  <c r="U1707" i="2"/>
  <c r="N1706" i="2"/>
  <c r="W1865" i="2" l="1"/>
  <c r="AE1793" i="2"/>
  <c r="AD1792" i="2" s="1"/>
  <c r="AI1830" i="2"/>
  <c r="AH1830" i="2" s="1"/>
  <c r="AG1830" i="2"/>
  <c r="Y1864" i="2"/>
  <c r="X1864" i="2" s="1"/>
  <c r="W1864" i="2"/>
  <c r="AB1830" i="2"/>
  <c r="Z1830" i="2"/>
  <c r="AA1830" i="2" s="1"/>
  <c r="L1702" i="2"/>
  <c r="M1703" i="2"/>
  <c r="U1706" i="2"/>
  <c r="T1706" i="2"/>
  <c r="N1705" i="2"/>
  <c r="AF1792" i="2" l="1"/>
  <c r="AE1792" i="2"/>
  <c r="AB1829" i="2"/>
  <c r="Z1829" i="2"/>
  <c r="AA1829" i="2" s="1"/>
  <c r="W1863" i="2"/>
  <c r="Y1863" i="2"/>
  <c r="X1863" i="2" s="1"/>
  <c r="AI1829" i="2"/>
  <c r="AH1829" i="2" s="1"/>
  <c r="AG1829" i="2"/>
  <c r="L1701" i="2"/>
  <c r="M1702" i="2"/>
  <c r="T1705" i="2"/>
  <c r="U1705" i="2"/>
  <c r="N1704" i="2"/>
  <c r="AI1828" i="2" l="1"/>
  <c r="AH1828" i="2" s="1"/>
  <c r="AG1828" i="2"/>
  <c r="Z1828" i="2"/>
  <c r="AA1828" i="2" s="1"/>
  <c r="AB1828" i="2"/>
  <c r="Y1862" i="2"/>
  <c r="X1862" i="2" s="1"/>
  <c r="W1862" i="2"/>
  <c r="AF1791" i="2"/>
  <c r="AD1791" i="2"/>
  <c r="L1700" i="2"/>
  <c r="M1701" i="2"/>
  <c r="T1704" i="2"/>
  <c r="U1704" i="2"/>
  <c r="N1703" i="2"/>
  <c r="U1703" i="2" s="1"/>
  <c r="AE1791" i="2" l="1"/>
  <c r="AD1790" i="2" s="1"/>
  <c r="AF1790" i="2"/>
  <c r="AB1827" i="2"/>
  <c r="Z1827" i="2"/>
  <c r="AA1827" i="2" s="1"/>
  <c r="Y1861" i="2"/>
  <c r="X1861" i="2" s="1"/>
  <c r="W1861" i="2"/>
  <c r="AI1827" i="2"/>
  <c r="AH1827" i="2" s="1"/>
  <c r="AG1827" i="2"/>
  <c r="L1699" i="2"/>
  <c r="M1700" i="2"/>
  <c r="T1703" i="2"/>
  <c r="N1702" i="2"/>
  <c r="Z1826" i="2" l="1"/>
  <c r="AA1826" i="2" s="1"/>
  <c r="AB1826" i="2"/>
  <c r="AI1826" i="2"/>
  <c r="AH1826" i="2" s="1"/>
  <c r="AG1826" i="2"/>
  <c r="Y1860" i="2"/>
  <c r="X1860" i="2" s="1"/>
  <c r="W1860" i="2"/>
  <c r="AE1790" i="2"/>
  <c r="L1698" i="2"/>
  <c r="M1699" i="2"/>
  <c r="T1702" i="2"/>
  <c r="U1702" i="2"/>
  <c r="N1701" i="2"/>
  <c r="AG1825" i="2" l="1"/>
  <c r="AI1825" i="2"/>
  <c r="AH1825" i="2" s="1"/>
  <c r="AF1789" i="2"/>
  <c r="AD1789" i="2"/>
  <c r="AE1789" i="2" s="1"/>
  <c r="Y1859" i="2"/>
  <c r="X1859" i="2" s="1"/>
  <c r="W1859" i="2"/>
  <c r="Z1825" i="2"/>
  <c r="AA1825" i="2" s="1"/>
  <c r="AB1825" i="2"/>
  <c r="L1697" i="2"/>
  <c r="M1698" i="2"/>
  <c r="T1701" i="2"/>
  <c r="U1701" i="2"/>
  <c r="N1700" i="2"/>
  <c r="U1700" i="2" s="1"/>
  <c r="AD1788" i="2" l="1"/>
  <c r="AF1788" i="2"/>
  <c r="AB1824" i="2"/>
  <c r="Z1824" i="2"/>
  <c r="AA1824" i="2" s="1"/>
  <c r="AI1824" i="2"/>
  <c r="AH1824" i="2" s="1"/>
  <c r="AG1824" i="2"/>
  <c r="W1858" i="2"/>
  <c r="Y1858" i="2"/>
  <c r="X1858" i="2" s="1"/>
  <c r="L1696" i="2"/>
  <c r="M1697" i="2"/>
  <c r="T1700" i="2"/>
  <c r="N1699" i="2"/>
  <c r="Z1823" i="2" l="1"/>
  <c r="AA1823" i="2" s="1"/>
  <c r="AB1823" i="2"/>
  <c r="AG1823" i="2"/>
  <c r="AI1823" i="2"/>
  <c r="AH1823" i="2" s="1"/>
  <c r="Y1857" i="2"/>
  <c r="W1857" i="2"/>
  <c r="AE1788" i="2"/>
  <c r="L1695" i="2"/>
  <c r="M1696" i="2"/>
  <c r="U1699" i="2"/>
  <c r="T1699" i="2"/>
  <c r="N1698" i="2"/>
  <c r="T1698" i="2" s="1"/>
  <c r="AI1822" i="2" l="1"/>
  <c r="AH1822" i="2" s="1"/>
  <c r="AG1822" i="2"/>
  <c r="AF1787" i="2"/>
  <c r="AD1787" i="2"/>
  <c r="X1857" i="2"/>
  <c r="AB1822" i="2"/>
  <c r="Z1822" i="2"/>
  <c r="AA1822" i="2" s="1"/>
  <c r="L1694" i="2"/>
  <c r="M1695" i="2"/>
  <c r="U1698" i="2"/>
  <c r="N1697" i="2"/>
  <c r="AE1787" i="2" l="1"/>
  <c r="AD1786" i="2" s="1"/>
  <c r="W1856" i="2"/>
  <c r="Y1856" i="2"/>
  <c r="AB1821" i="2"/>
  <c r="Z1821" i="2"/>
  <c r="AA1821" i="2" s="1"/>
  <c r="AI1821" i="2"/>
  <c r="AH1821" i="2" s="1"/>
  <c r="AG1821" i="2"/>
  <c r="L1693" i="2"/>
  <c r="M1694" i="2"/>
  <c r="T1697" i="2"/>
  <c r="U1697" i="2"/>
  <c r="N1696" i="2"/>
  <c r="U1696" i="2" s="1"/>
  <c r="AF1786" i="2" l="1"/>
  <c r="X1856" i="2"/>
  <c r="W1855" i="2" s="1"/>
  <c r="AG1820" i="2"/>
  <c r="AI1820" i="2"/>
  <c r="AH1820" i="2" s="1"/>
  <c r="Z1820" i="2"/>
  <c r="AA1820" i="2" s="1"/>
  <c r="AB1820" i="2"/>
  <c r="AE1786" i="2"/>
  <c r="L1692" i="2"/>
  <c r="M1693" i="2"/>
  <c r="T1696" i="2"/>
  <c r="N1695" i="2"/>
  <c r="U1695" i="2" s="1"/>
  <c r="Y1855" i="2" l="1"/>
  <c r="X1855" i="2" s="1"/>
  <c r="AD1785" i="2"/>
  <c r="AF1785" i="2"/>
  <c r="AI1819" i="2"/>
  <c r="AH1819" i="2" s="1"/>
  <c r="AG1819" i="2"/>
  <c r="Z1819" i="2"/>
  <c r="AA1819" i="2" s="1"/>
  <c r="AB1819" i="2"/>
  <c r="L1691" i="2"/>
  <c r="M1692" i="2"/>
  <c r="T1695" i="2"/>
  <c r="N1694" i="2"/>
  <c r="AB1818" i="2" l="1"/>
  <c r="Z1818" i="2"/>
  <c r="AA1818" i="2" s="1"/>
  <c r="AI1818" i="2"/>
  <c r="AH1818" i="2" s="1"/>
  <c r="AG1818" i="2"/>
  <c r="W1854" i="2"/>
  <c r="Y1854" i="2"/>
  <c r="AE1785" i="2"/>
  <c r="L1690" i="2"/>
  <c r="M1691" i="2"/>
  <c r="U1694" i="2"/>
  <c r="T1694" i="2"/>
  <c r="N1693" i="2"/>
  <c r="X1854" i="2" l="1"/>
  <c r="Y1853" i="2" s="1"/>
  <c r="AF1784" i="2"/>
  <c r="AD1784" i="2"/>
  <c r="AE1784" i="2" s="1"/>
  <c r="W1853" i="2"/>
  <c r="AG1817" i="2"/>
  <c r="AI1817" i="2"/>
  <c r="Z1817" i="2"/>
  <c r="AB1817" i="2"/>
  <c r="L1689" i="2"/>
  <c r="M1690" i="2"/>
  <c r="T1693" i="2"/>
  <c r="U1693" i="2"/>
  <c r="N1692" i="2"/>
  <c r="AA1817" i="2" l="1"/>
  <c r="AH1817" i="2"/>
  <c r="AI1816" i="2" s="1"/>
  <c r="X1853" i="2"/>
  <c r="W1852" i="2" s="1"/>
  <c r="Z1816" i="2"/>
  <c r="AB1816" i="2"/>
  <c r="Y1852" i="2"/>
  <c r="AF1783" i="2"/>
  <c r="AD1783" i="2"/>
  <c r="AG1816" i="2"/>
  <c r="L1688" i="2"/>
  <c r="M1689" i="2"/>
  <c r="T1692" i="2"/>
  <c r="U1692" i="2"/>
  <c r="N1691" i="2"/>
  <c r="AA1816" i="2" l="1"/>
  <c r="Z1815" i="2" s="1"/>
  <c r="X1852" i="2"/>
  <c r="W1851" i="2" s="1"/>
  <c r="AH1816" i="2"/>
  <c r="AG1815" i="2" s="1"/>
  <c r="AE1783" i="2"/>
  <c r="AD1782" i="2" s="1"/>
  <c r="L1687" i="2"/>
  <c r="M1688" i="2"/>
  <c r="U1691" i="2"/>
  <c r="T1691" i="2"/>
  <c r="N1690" i="2"/>
  <c r="U1690" i="2" s="1"/>
  <c r="AB1815" i="2" l="1"/>
  <c r="AA1815" i="2" s="1"/>
  <c r="Z1814" i="2" s="1"/>
  <c r="Y1851" i="2"/>
  <c r="AF1782" i="2"/>
  <c r="X1851" i="2"/>
  <c r="Y1850" i="2" s="1"/>
  <c r="AI1815" i="2"/>
  <c r="AH1815" i="2" s="1"/>
  <c r="AI1814" i="2" s="1"/>
  <c r="AE1782" i="2"/>
  <c r="AD1781" i="2" s="1"/>
  <c r="W1850" i="2"/>
  <c r="L1686" i="2"/>
  <c r="M1687" i="2"/>
  <c r="T1690" i="2"/>
  <c r="N1689" i="2"/>
  <c r="AB1814" i="2" l="1"/>
  <c r="AA1814" i="2" s="1"/>
  <c r="AF1781" i="2"/>
  <c r="AG1814" i="2"/>
  <c r="AH1814" i="2" s="1"/>
  <c r="AI1813" i="2" s="1"/>
  <c r="X1850" i="2"/>
  <c r="W1849" i="2" s="1"/>
  <c r="AE1781" i="2"/>
  <c r="L1685" i="2"/>
  <c r="M1686" i="2"/>
  <c r="T1689" i="2"/>
  <c r="U1689" i="2"/>
  <c r="N1688" i="2"/>
  <c r="AG1813" i="2" l="1"/>
  <c r="AH1813" i="2" s="1"/>
  <c r="AG1812" i="2" s="1"/>
  <c r="AB1813" i="2"/>
  <c r="Z1813" i="2"/>
  <c r="Y1849" i="2"/>
  <c r="X1849" i="2" s="1"/>
  <c r="AF1780" i="2"/>
  <c r="AD1780" i="2"/>
  <c r="L1684" i="2"/>
  <c r="M1685" i="2"/>
  <c r="U1688" i="2"/>
  <c r="T1688" i="2"/>
  <c r="N1687" i="2"/>
  <c r="T1687" i="2" s="1"/>
  <c r="AI1812" i="2" l="1"/>
  <c r="AA1813" i="2"/>
  <c r="Y1848" i="2"/>
  <c r="W1848" i="2"/>
  <c r="X1848" i="2" s="1"/>
  <c r="W1847" i="2" s="1"/>
  <c r="AH1812" i="2"/>
  <c r="AI1811" i="2" s="1"/>
  <c r="AE1780" i="2"/>
  <c r="AF1779" i="2" s="1"/>
  <c r="L1683" i="2"/>
  <c r="M1684" i="2"/>
  <c r="U1687" i="2"/>
  <c r="N1686" i="2"/>
  <c r="Z1812" i="2" l="1"/>
  <c r="AB1812" i="2"/>
  <c r="AA1812" i="2" s="1"/>
  <c r="AD1779" i="2"/>
  <c r="AG1811" i="2"/>
  <c r="AH1811" i="2" s="1"/>
  <c r="AI1810" i="2" s="1"/>
  <c r="Y1847" i="2"/>
  <c r="X1847" i="2" s="1"/>
  <c r="AE1779" i="2"/>
  <c r="AD1778" i="2" s="1"/>
  <c r="L1682" i="2"/>
  <c r="M1683" i="2"/>
  <c r="U1686" i="2"/>
  <c r="T1686" i="2"/>
  <c r="N1685" i="2"/>
  <c r="AB1811" i="2" l="1"/>
  <c r="AA1811" i="2" s="1"/>
  <c r="Z1811" i="2"/>
  <c r="AG1810" i="2"/>
  <c r="AH1810" i="2" s="1"/>
  <c r="AG1809" i="2" s="1"/>
  <c r="AH1809" i="2" s="1"/>
  <c r="W1846" i="2"/>
  <c r="X1846" i="2" s="1"/>
  <c r="Y1845" i="2" s="1"/>
  <c r="X1845" i="2" s="1"/>
  <c r="Y1846" i="2"/>
  <c r="AF1778" i="2"/>
  <c r="AE1778" i="2" s="1"/>
  <c r="AF1777" i="2" s="1"/>
  <c r="L1681" i="2"/>
  <c r="M1682" i="2"/>
  <c r="T1685" i="2"/>
  <c r="U1685" i="2"/>
  <c r="N1684" i="2"/>
  <c r="AI1809" i="2" l="1"/>
  <c r="W1845" i="2"/>
  <c r="AB1810" i="2"/>
  <c r="AA1810" i="2" s="1"/>
  <c r="Z1810" i="2"/>
  <c r="AD1777" i="2"/>
  <c r="AE1777" i="2" s="1"/>
  <c r="Y1844" i="2"/>
  <c r="X1844" i="2" s="1"/>
  <c r="W1844" i="2"/>
  <c r="AG1808" i="2"/>
  <c r="AH1808" i="2" s="1"/>
  <c r="AI1808" i="2"/>
  <c r="L1680" i="2"/>
  <c r="M1681" i="2"/>
  <c r="T1684" i="2"/>
  <c r="U1684" i="2"/>
  <c r="N1683" i="2"/>
  <c r="T1683" i="2" s="1"/>
  <c r="AB1809" i="2" l="1"/>
  <c r="AA1809" i="2" s="1"/>
  <c r="Z1809" i="2"/>
  <c r="AF1776" i="2"/>
  <c r="AD1776" i="2"/>
  <c r="Y1843" i="2"/>
  <c r="X1843" i="2" s="1"/>
  <c r="W1843" i="2"/>
  <c r="AI1807" i="2"/>
  <c r="AG1807" i="2"/>
  <c r="AH1807" i="2" s="1"/>
  <c r="L1679" i="2"/>
  <c r="M1680" i="2"/>
  <c r="U1683" i="2"/>
  <c r="N1682" i="2"/>
  <c r="T1682" i="2" s="1"/>
  <c r="AE1776" i="2" l="1"/>
  <c r="AD1775" i="2" s="1"/>
  <c r="Z1808" i="2"/>
  <c r="AB1808" i="2"/>
  <c r="AA1808" i="2" s="1"/>
  <c r="AF1775" i="2"/>
  <c r="AE1775" i="2" s="1"/>
  <c r="W1842" i="2"/>
  <c r="Y1842" i="2"/>
  <c r="X1842" i="2" s="1"/>
  <c r="AG1806" i="2"/>
  <c r="AI1806" i="2"/>
  <c r="L1678" i="2"/>
  <c r="M1679" i="2"/>
  <c r="U1682" i="2"/>
  <c r="N1681" i="2"/>
  <c r="AB1807" i="2" l="1"/>
  <c r="AA1807" i="2" s="1"/>
  <c r="Z1807" i="2"/>
  <c r="Y1841" i="2"/>
  <c r="W1841" i="2"/>
  <c r="AH1806" i="2"/>
  <c r="AD1774" i="2"/>
  <c r="AF1774" i="2"/>
  <c r="L1677" i="2"/>
  <c r="M1678" i="2"/>
  <c r="T1681" i="2"/>
  <c r="U1681" i="2"/>
  <c r="N1680" i="2"/>
  <c r="U1680" i="2" s="1"/>
  <c r="X1841" i="2" l="1"/>
  <c r="Y1840" i="2" s="1"/>
  <c r="AB1806" i="2"/>
  <c r="AA1806" i="2" s="1"/>
  <c r="Z1805" i="2" s="1"/>
  <c r="Z1806" i="2"/>
  <c r="AE1774" i="2"/>
  <c r="AD1773" i="2" s="1"/>
  <c r="AI1805" i="2"/>
  <c r="AG1805" i="2"/>
  <c r="AH1805" i="2" s="1"/>
  <c r="L1676" i="2"/>
  <c r="M1677" i="2"/>
  <c r="T1680" i="2"/>
  <c r="N1679" i="2"/>
  <c r="U1679" i="2" s="1"/>
  <c r="AB1805" i="2" l="1"/>
  <c r="AA1805" i="2" s="1"/>
  <c r="W1840" i="2"/>
  <c r="X1840" i="2" s="1"/>
  <c r="AF1773" i="2"/>
  <c r="AE1773" i="2" s="1"/>
  <c r="AF1772" i="2" s="1"/>
  <c r="AG1804" i="2"/>
  <c r="AI1804" i="2"/>
  <c r="Z1804" i="2"/>
  <c r="AB1804" i="2"/>
  <c r="L1675" i="2"/>
  <c r="M1676" i="2"/>
  <c r="T1679" i="2"/>
  <c r="N1678" i="2"/>
  <c r="Y1839" i="2" l="1"/>
  <c r="W1839" i="2"/>
  <c r="AD1772" i="2"/>
  <c r="AE1772" i="2" s="1"/>
  <c r="AD1771" i="2" s="1"/>
  <c r="X1839" i="2"/>
  <c r="W1838" i="2" s="1"/>
  <c r="AH1804" i="2"/>
  <c r="AA1804" i="2"/>
  <c r="L1674" i="2"/>
  <c r="M1675" i="2"/>
  <c r="U1678" i="2"/>
  <c r="T1678" i="2"/>
  <c r="N1677" i="2"/>
  <c r="T1677" i="2" s="1"/>
  <c r="AF1771" i="2" l="1"/>
  <c r="Y1838" i="2"/>
  <c r="X1838" i="2" s="1"/>
  <c r="AE1771" i="2"/>
  <c r="AD1770" i="2" s="1"/>
  <c r="AE1770" i="2" s="1"/>
  <c r="AI1803" i="2"/>
  <c r="AG1803" i="2"/>
  <c r="AB1803" i="2"/>
  <c r="Z1803" i="2"/>
  <c r="L1673" i="2"/>
  <c r="M1674" i="2"/>
  <c r="U1677" i="2"/>
  <c r="N1676" i="2"/>
  <c r="AF1770" i="2" l="1"/>
  <c r="Y1837" i="2"/>
  <c r="X1837" i="2" s="1"/>
  <c r="W1836" i="2" s="1"/>
  <c r="W1837" i="2"/>
  <c r="AH1803" i="2"/>
  <c r="AG1802" i="2" s="1"/>
  <c r="AH1802" i="2" s="1"/>
  <c r="AA1803" i="2"/>
  <c r="AB1802" i="2" s="1"/>
  <c r="AD1769" i="2"/>
  <c r="AF1769" i="2"/>
  <c r="L1672" i="2"/>
  <c r="M1673" i="2"/>
  <c r="U1676" i="2"/>
  <c r="T1676" i="2"/>
  <c r="N1675" i="2"/>
  <c r="AI1802" i="2" l="1"/>
  <c r="Y1836" i="2"/>
  <c r="X1836" i="2" s="1"/>
  <c r="W1835" i="2" s="1"/>
  <c r="Z1802" i="2"/>
  <c r="AA1802" i="2"/>
  <c r="Z1801" i="2" s="1"/>
  <c r="AE1769" i="2"/>
  <c r="AF1768" i="2" s="1"/>
  <c r="AI1801" i="2"/>
  <c r="AG1801" i="2"/>
  <c r="Y1835" i="2"/>
  <c r="X1835" i="2" s="1"/>
  <c r="L1671" i="2"/>
  <c r="M1672" i="2"/>
  <c r="T1675" i="2"/>
  <c r="U1675" i="2"/>
  <c r="N1674" i="2"/>
  <c r="U1674" i="2" s="1"/>
  <c r="AB1801" i="2" l="1"/>
  <c r="AA1801" i="2" s="1"/>
  <c r="AD1768" i="2"/>
  <c r="AE1768" i="2" s="1"/>
  <c r="AD1767" i="2" s="1"/>
  <c r="AH1801" i="2"/>
  <c r="AG1800" i="2" s="1"/>
  <c r="W1834" i="2"/>
  <c r="Y1834" i="2"/>
  <c r="X1834" i="2" s="1"/>
  <c r="AB1800" i="2"/>
  <c r="Z1800" i="2"/>
  <c r="L1670" i="2"/>
  <c r="M1671" i="2"/>
  <c r="T1674" i="2"/>
  <c r="N1673" i="2"/>
  <c r="AI1800" i="2" l="1"/>
  <c r="AF1767" i="2"/>
  <c r="AE1767" i="2" s="1"/>
  <c r="W1833" i="2"/>
  <c r="Y1833" i="2"/>
  <c r="X1833" i="2" s="1"/>
  <c r="AA1800" i="2"/>
  <c r="AH1800" i="2"/>
  <c r="L1669" i="2"/>
  <c r="M1670" i="2"/>
  <c r="T1673" i="2"/>
  <c r="U1673" i="2"/>
  <c r="N1672" i="2"/>
  <c r="AF1766" i="2" l="1"/>
  <c r="AD1766" i="2"/>
  <c r="AE1766" i="2" s="1"/>
  <c r="AF1765" i="2" s="1"/>
  <c r="Z1799" i="2"/>
  <c r="AB1799" i="2"/>
  <c r="AA1799" i="2" s="1"/>
  <c r="AI1799" i="2"/>
  <c r="AG1799" i="2"/>
  <c r="W1832" i="2"/>
  <c r="Y1832" i="2"/>
  <c r="X1832" i="2" s="1"/>
  <c r="L1668" i="2"/>
  <c r="M1669" i="2"/>
  <c r="U1672" i="2"/>
  <c r="T1672" i="2"/>
  <c r="N1671" i="2"/>
  <c r="U1671" i="2" s="1"/>
  <c r="AD1765" i="2" l="1"/>
  <c r="AE1765" i="2" s="1"/>
  <c r="AH1799" i="2"/>
  <c r="AG1798" i="2" s="1"/>
  <c r="Z1798" i="2"/>
  <c r="AB1798" i="2"/>
  <c r="AA1798" i="2" s="1"/>
  <c r="AD1764" i="2"/>
  <c r="AE1764" i="2" s="1"/>
  <c r="AF1764" i="2"/>
  <c r="W1831" i="2"/>
  <c r="Y1831" i="2"/>
  <c r="X1831" i="2" s="1"/>
  <c r="L1667" i="2"/>
  <c r="M1668" i="2"/>
  <c r="T1671" i="2"/>
  <c r="N1670" i="2"/>
  <c r="U1670" i="2" s="1"/>
  <c r="AI1798" i="2" l="1"/>
  <c r="AB1797" i="2"/>
  <c r="Z1797" i="2"/>
  <c r="AA1797" i="2" s="1"/>
  <c r="AD1763" i="2"/>
  <c r="AE1763" i="2" s="1"/>
  <c r="AF1763" i="2"/>
  <c r="Y1830" i="2"/>
  <c r="X1830" i="2" s="1"/>
  <c r="W1830" i="2"/>
  <c r="AH1798" i="2"/>
  <c r="L1666" i="2"/>
  <c r="M1667" i="2"/>
  <c r="T1670" i="2"/>
  <c r="N1669" i="2"/>
  <c r="AG1797" i="2" l="1"/>
  <c r="AI1797" i="2"/>
  <c r="AH1797" i="2" s="1"/>
  <c r="AD1762" i="2"/>
  <c r="AE1762" i="2" s="1"/>
  <c r="AF1762" i="2"/>
  <c r="Z1796" i="2"/>
  <c r="AB1796" i="2"/>
  <c r="W1829" i="2"/>
  <c r="Y1829" i="2"/>
  <c r="X1829" i="2" s="1"/>
  <c r="L1665" i="2"/>
  <c r="M1666" i="2"/>
  <c r="T1669" i="2"/>
  <c r="U1669" i="2"/>
  <c r="N1668" i="2"/>
  <c r="AA1796" i="2" l="1"/>
  <c r="Z1795" i="2" s="1"/>
  <c r="AB1795" i="2"/>
  <c r="AF1761" i="2"/>
  <c r="AD1761" i="2"/>
  <c r="AE1761" i="2" s="1"/>
  <c r="AI1796" i="2"/>
  <c r="AG1796" i="2"/>
  <c r="Y1828" i="2"/>
  <c r="X1828" i="2" s="1"/>
  <c r="W1828" i="2"/>
  <c r="L1664" i="2"/>
  <c r="M1665" i="2"/>
  <c r="T1668" i="2"/>
  <c r="U1668" i="2"/>
  <c r="N1667" i="2"/>
  <c r="U1667" i="2" s="1"/>
  <c r="AA1795" i="2" l="1"/>
  <c r="AH1796" i="2"/>
  <c r="W1827" i="2"/>
  <c r="Y1827" i="2"/>
  <c r="X1827" i="2" s="1"/>
  <c r="AF1760" i="2"/>
  <c r="AD1760" i="2"/>
  <c r="AI1795" i="2"/>
  <c r="AG1795" i="2"/>
  <c r="AB1794" i="2"/>
  <c r="Z1794" i="2"/>
  <c r="AA1794" i="2" s="1"/>
  <c r="L1663" i="2"/>
  <c r="M1664" i="2"/>
  <c r="T1667" i="2"/>
  <c r="N1666" i="2"/>
  <c r="AH1795" i="2" l="1"/>
  <c r="AE1760" i="2"/>
  <c r="AD1759" i="2" s="1"/>
  <c r="AB1793" i="2"/>
  <c r="Z1793" i="2"/>
  <c r="AI1794" i="2"/>
  <c r="AG1794" i="2"/>
  <c r="W1826" i="2"/>
  <c r="Y1826" i="2"/>
  <c r="X1826" i="2" s="1"/>
  <c r="L1662" i="2"/>
  <c r="M1663" i="2"/>
  <c r="T1666" i="2"/>
  <c r="U1666" i="2"/>
  <c r="N1665" i="2"/>
  <c r="AF1759" i="2" l="1"/>
  <c r="AA1793" i="2"/>
  <c r="Z1792" i="2" s="1"/>
  <c r="AH1794" i="2"/>
  <c r="AG1793" i="2" s="1"/>
  <c r="AE1759" i="2"/>
  <c r="W1825" i="2"/>
  <c r="Y1825" i="2"/>
  <c r="X1825" i="2" s="1"/>
  <c r="L1661" i="2"/>
  <c r="M1662" i="2"/>
  <c r="T1665" i="2"/>
  <c r="U1665" i="2"/>
  <c r="N1664" i="2"/>
  <c r="U1664" i="2" s="1"/>
  <c r="AB1792" i="2" l="1"/>
  <c r="AI1793" i="2"/>
  <c r="AH1793" i="2" s="1"/>
  <c r="AG1792" i="2" s="1"/>
  <c r="AA1792" i="2"/>
  <c r="Z1791" i="2" s="1"/>
  <c r="Y1824" i="2"/>
  <c r="X1824" i="2" s="1"/>
  <c r="W1824" i="2"/>
  <c r="AF1758" i="2"/>
  <c r="AD1758" i="2"/>
  <c r="AE1758" i="2" s="1"/>
  <c r="L1660" i="2"/>
  <c r="M1661" i="2"/>
  <c r="T1664" i="2"/>
  <c r="N1663" i="2"/>
  <c r="T1663" i="2" s="1"/>
  <c r="AB1791" i="2" l="1"/>
  <c r="AI1792" i="2"/>
  <c r="AH1792" i="2" s="1"/>
  <c r="AG1791" i="2" s="1"/>
  <c r="AA1791" i="2"/>
  <c r="AB1790" i="2" s="1"/>
  <c r="Y1823" i="2"/>
  <c r="X1823" i="2" s="1"/>
  <c r="W1823" i="2"/>
  <c r="AD1757" i="2"/>
  <c r="AE1757" i="2" s="1"/>
  <c r="AF1757" i="2"/>
  <c r="L1659" i="2"/>
  <c r="M1660" i="2"/>
  <c r="U1663" i="2"/>
  <c r="N1662" i="2"/>
  <c r="Z1790" i="2" l="1"/>
  <c r="AA1790" i="2" s="1"/>
  <c r="AI1791" i="2"/>
  <c r="AH1791" i="2" s="1"/>
  <c r="AF1756" i="2"/>
  <c r="AD1756" i="2"/>
  <c r="AE1756" i="2" s="1"/>
  <c r="Y1822" i="2"/>
  <c r="X1822" i="2" s="1"/>
  <c r="W1822" i="2"/>
  <c r="Z1789" i="2"/>
  <c r="AB1789" i="2"/>
  <c r="L1658" i="2"/>
  <c r="M1659" i="2"/>
  <c r="U1662" i="2"/>
  <c r="T1662" i="2"/>
  <c r="N1661" i="2"/>
  <c r="T1661" i="2" s="1"/>
  <c r="AA1789" i="2" l="1"/>
  <c r="AI1790" i="2"/>
  <c r="AG1790" i="2"/>
  <c r="W1821" i="2"/>
  <c r="Y1821" i="2"/>
  <c r="X1821" i="2" s="1"/>
  <c r="AB1788" i="2"/>
  <c r="Z1788" i="2"/>
  <c r="AF1755" i="2"/>
  <c r="AD1755" i="2"/>
  <c r="AE1755" i="2" s="1"/>
  <c r="L1657" i="2"/>
  <c r="M1658" i="2"/>
  <c r="U1661" i="2"/>
  <c r="N1660" i="2"/>
  <c r="AA1788" i="2" l="1"/>
  <c r="W1820" i="2"/>
  <c r="Y1820" i="2"/>
  <c r="X1820" i="2" s="1"/>
  <c r="Z1787" i="2"/>
  <c r="AB1787" i="2"/>
  <c r="AF1754" i="2"/>
  <c r="AD1754" i="2"/>
  <c r="AE1754" i="2" s="1"/>
  <c r="AH1790" i="2"/>
  <c r="L1656" i="2"/>
  <c r="M1657" i="2"/>
  <c r="T1660" i="2"/>
  <c r="U1660" i="2"/>
  <c r="N1659" i="2"/>
  <c r="U1659" i="2" s="1"/>
  <c r="AD1753" i="2" l="1"/>
  <c r="AE1753" i="2" s="1"/>
  <c r="AF1753" i="2"/>
  <c r="AA1787" i="2"/>
  <c r="Y1819" i="2"/>
  <c r="X1819" i="2" s="1"/>
  <c r="W1819" i="2"/>
  <c r="AG1789" i="2"/>
  <c r="AI1789" i="2"/>
  <c r="L1655" i="2"/>
  <c r="M1656" i="2"/>
  <c r="T1659" i="2"/>
  <c r="N1658" i="2"/>
  <c r="AH1789" i="2" l="1"/>
  <c r="AI1788" i="2" s="1"/>
  <c r="Z1786" i="2"/>
  <c r="AB1786" i="2"/>
  <c r="W1818" i="2"/>
  <c r="Y1818" i="2"/>
  <c r="X1818" i="2" s="1"/>
  <c r="AF1752" i="2"/>
  <c r="AD1752" i="2"/>
  <c r="AE1752" i="2" s="1"/>
  <c r="L1654" i="2"/>
  <c r="M1655" i="2"/>
  <c r="T1658" i="2"/>
  <c r="U1658" i="2"/>
  <c r="N1657" i="2"/>
  <c r="AG1788" i="2" l="1"/>
  <c r="W1817" i="2"/>
  <c r="Y1817" i="2"/>
  <c r="AH1788" i="2"/>
  <c r="AD1751" i="2"/>
  <c r="AE1751" i="2" s="1"/>
  <c r="AF1751" i="2"/>
  <c r="AA1786" i="2"/>
  <c r="L1653" i="2"/>
  <c r="M1654" i="2"/>
  <c r="T1657" i="2"/>
  <c r="U1657" i="2"/>
  <c r="N1656" i="2"/>
  <c r="X1817" i="2" l="1"/>
  <c r="W1816" i="2" s="1"/>
  <c r="AG1787" i="2"/>
  <c r="AI1787" i="2"/>
  <c r="Z1785" i="2"/>
  <c r="AB1785" i="2"/>
  <c r="AF1750" i="2"/>
  <c r="AD1750" i="2"/>
  <c r="AE1750" i="2" s="1"/>
  <c r="L1652" i="2"/>
  <c r="M1653" i="2"/>
  <c r="U1656" i="2"/>
  <c r="T1656" i="2"/>
  <c r="N1655" i="2"/>
  <c r="U1655" i="2" s="1"/>
  <c r="Y1816" i="2" l="1"/>
  <c r="X1816" i="2"/>
  <c r="AH1787" i="2"/>
  <c r="AI1786" i="2" s="1"/>
  <c r="AA1785" i="2"/>
  <c r="W1815" i="2"/>
  <c r="Y1815" i="2"/>
  <c r="AF1749" i="2"/>
  <c r="AD1749" i="2"/>
  <c r="AE1749" i="2" s="1"/>
  <c r="L1651" i="2"/>
  <c r="M1652" i="2"/>
  <c r="T1655" i="2"/>
  <c r="N1654" i="2"/>
  <c r="U1654" i="2" s="1"/>
  <c r="AG1786" i="2" l="1"/>
  <c r="X1815" i="2"/>
  <c r="W1814" i="2" s="1"/>
  <c r="AD1748" i="2"/>
  <c r="AE1748" i="2" s="1"/>
  <c r="AF1748" i="2"/>
  <c r="Z1784" i="2"/>
  <c r="AB1784" i="2"/>
  <c r="AH1786" i="2"/>
  <c r="L1650" i="2"/>
  <c r="M1651" i="2"/>
  <c r="T1654" i="2"/>
  <c r="N1653" i="2"/>
  <c r="Y1814" i="2" l="1"/>
  <c r="X1814" i="2"/>
  <c r="AI1785" i="2"/>
  <c r="AG1785" i="2"/>
  <c r="W1813" i="2"/>
  <c r="Y1813" i="2"/>
  <c r="AA1784" i="2"/>
  <c r="AD1747" i="2"/>
  <c r="AF1747" i="2"/>
  <c r="L1649" i="2"/>
  <c r="M1650" i="2"/>
  <c r="T1653" i="2"/>
  <c r="U1653" i="2"/>
  <c r="N1652" i="2"/>
  <c r="T1652" i="2" s="1"/>
  <c r="X1813" i="2" l="1"/>
  <c r="Y1812" i="2" s="1"/>
  <c r="Z1783" i="2"/>
  <c r="AB1783" i="2"/>
  <c r="AE1747" i="2"/>
  <c r="AH1785" i="2"/>
  <c r="L1648" i="2"/>
  <c r="M1649" i="2"/>
  <c r="U1652" i="2"/>
  <c r="N1651" i="2"/>
  <c r="U1651" i="2" s="1"/>
  <c r="W1812" i="2" l="1"/>
  <c r="X1812" i="2" s="1"/>
  <c r="Y1811" i="2" s="1"/>
  <c r="AF1746" i="2"/>
  <c r="AD1746" i="2"/>
  <c r="AA1783" i="2"/>
  <c r="AG1784" i="2"/>
  <c r="AI1784" i="2"/>
  <c r="AH1784" i="2" s="1"/>
  <c r="L1647" i="2"/>
  <c r="M1648" i="2"/>
  <c r="T1651" i="2"/>
  <c r="N1650" i="2"/>
  <c r="W1811" i="2" l="1"/>
  <c r="X1811" i="2" s="1"/>
  <c r="AE1746" i="2"/>
  <c r="AF1745" i="2" s="1"/>
  <c r="AI1783" i="2"/>
  <c r="AG1783" i="2"/>
  <c r="Y1810" i="2"/>
  <c r="W1810" i="2"/>
  <c r="X1810" i="2" s="1"/>
  <c r="Z1782" i="2"/>
  <c r="AA1782" i="2" s="1"/>
  <c r="AB1782" i="2"/>
  <c r="L1646" i="2"/>
  <c r="M1647" i="2"/>
  <c r="T1650" i="2"/>
  <c r="U1650" i="2"/>
  <c r="N1649" i="2"/>
  <c r="AD1745" i="2" l="1"/>
  <c r="Z1781" i="2"/>
  <c r="AB1781" i="2"/>
  <c r="AE1745" i="2"/>
  <c r="W1809" i="2"/>
  <c r="X1809" i="2" s="1"/>
  <c r="Y1809" i="2"/>
  <c r="AH1783" i="2"/>
  <c r="L1645" i="2"/>
  <c r="M1646" i="2"/>
  <c r="T1649" i="2"/>
  <c r="U1649" i="2"/>
  <c r="N1648" i="2"/>
  <c r="Y1808" i="2" l="1"/>
  <c r="W1808" i="2"/>
  <c r="X1808" i="2" s="1"/>
  <c r="AG1782" i="2"/>
  <c r="AI1782" i="2"/>
  <c r="AH1782" i="2" s="1"/>
  <c r="AD1744" i="2"/>
  <c r="AF1744" i="2"/>
  <c r="AA1781" i="2"/>
  <c r="L1644" i="2"/>
  <c r="M1645" i="2"/>
  <c r="U1648" i="2"/>
  <c r="T1648" i="2"/>
  <c r="N1647" i="2"/>
  <c r="Z1780" i="2" l="1"/>
  <c r="AB1780" i="2"/>
  <c r="AA1780" i="2" s="1"/>
  <c r="AG1781" i="2"/>
  <c r="AI1781" i="2"/>
  <c r="AH1781" i="2" s="1"/>
  <c r="AE1744" i="2"/>
  <c r="W1807" i="2"/>
  <c r="X1807" i="2" s="1"/>
  <c r="Y1807" i="2"/>
  <c r="L1643" i="2"/>
  <c r="M1644" i="2"/>
  <c r="T1647" i="2"/>
  <c r="U1647" i="2"/>
  <c r="N1646" i="2"/>
  <c r="U1646" i="2" s="1"/>
  <c r="Z1779" i="2" l="1"/>
  <c r="AB1779" i="2"/>
  <c r="AA1779" i="2" s="1"/>
  <c r="AD1743" i="2"/>
  <c r="AF1743" i="2"/>
  <c r="Y1806" i="2"/>
  <c r="W1806" i="2"/>
  <c r="AG1780" i="2"/>
  <c r="AI1780" i="2"/>
  <c r="L1642" i="2"/>
  <c r="M1643" i="2"/>
  <c r="T1646" i="2"/>
  <c r="N1645" i="2"/>
  <c r="T1645" i="2" s="1"/>
  <c r="AH1780" i="2" l="1"/>
  <c r="X1806" i="2"/>
  <c r="Y1805" i="2" s="1"/>
  <c r="AG1779" i="2"/>
  <c r="AI1779" i="2"/>
  <c r="AE1743" i="2"/>
  <c r="AB1778" i="2"/>
  <c r="Z1778" i="2"/>
  <c r="L1641" i="2"/>
  <c r="M1642" i="2"/>
  <c r="U1645" i="2"/>
  <c r="N1644" i="2"/>
  <c r="AH1779" i="2" l="1"/>
  <c r="W1805" i="2"/>
  <c r="X1805" i="2" s="1"/>
  <c r="AA1778" i="2"/>
  <c r="Z1777" i="2" s="1"/>
  <c r="AG1778" i="2"/>
  <c r="AI1778" i="2"/>
  <c r="AD1742" i="2"/>
  <c r="AF1742" i="2"/>
  <c r="L1640" i="2"/>
  <c r="M1641" i="2"/>
  <c r="U1644" i="2"/>
  <c r="T1644" i="2"/>
  <c r="N1643" i="2"/>
  <c r="T1643" i="2" s="1"/>
  <c r="W1804" i="2" l="1"/>
  <c r="X1804" i="2" s="1"/>
  <c r="Y1804" i="2"/>
  <c r="AB1777" i="2"/>
  <c r="AA1777" i="2" s="1"/>
  <c r="W1803" i="2"/>
  <c r="Y1803" i="2"/>
  <c r="AE1742" i="2"/>
  <c r="AH1778" i="2"/>
  <c r="L1639" i="2"/>
  <c r="M1640" i="2"/>
  <c r="U1643" i="2"/>
  <c r="N1642" i="2"/>
  <c r="T1642" i="2" s="1"/>
  <c r="AB1776" i="2" l="1"/>
  <c r="Z1776" i="2"/>
  <c r="AG1777" i="2"/>
  <c r="AI1777" i="2"/>
  <c r="X1803" i="2"/>
  <c r="AD1741" i="2"/>
  <c r="AF1741" i="2"/>
  <c r="L1638" i="2"/>
  <c r="M1639" i="2"/>
  <c r="U1642" i="2"/>
  <c r="N1641" i="2"/>
  <c r="AA1776" i="2" l="1"/>
  <c r="Z1775" i="2" s="1"/>
  <c r="AH1777" i="2"/>
  <c r="AI1776" i="2" s="1"/>
  <c r="AE1741" i="2"/>
  <c r="AD1740" i="2" s="1"/>
  <c r="W1802" i="2"/>
  <c r="Y1802" i="2"/>
  <c r="L1637" i="2"/>
  <c r="M1638" i="2"/>
  <c r="T1641" i="2"/>
  <c r="U1641" i="2"/>
  <c r="N1640" i="2"/>
  <c r="AB1775" i="2" l="1"/>
  <c r="AA1775" i="2" s="1"/>
  <c r="AB1774" i="2" s="1"/>
  <c r="AA1774" i="2" s="1"/>
  <c r="AB1773" i="2" s="1"/>
  <c r="AF1740" i="2"/>
  <c r="AG1776" i="2"/>
  <c r="AH1776" i="2" s="1"/>
  <c r="AE1740" i="2"/>
  <c r="AD1739" i="2" s="1"/>
  <c r="X1802" i="2"/>
  <c r="L1636" i="2"/>
  <c r="M1637" i="2"/>
  <c r="T1640" i="2"/>
  <c r="U1640" i="2"/>
  <c r="N1639" i="2"/>
  <c r="Z1774" i="2" l="1"/>
  <c r="AG1775" i="2"/>
  <c r="AH1775" i="2" s="1"/>
  <c r="AG1774" i="2" s="1"/>
  <c r="AI1775" i="2"/>
  <c r="Z1773" i="2"/>
  <c r="AF1739" i="2"/>
  <c r="AA1773" i="2"/>
  <c r="Z1772" i="2" s="1"/>
  <c r="AE1739" i="2"/>
  <c r="AD1738" i="2" s="1"/>
  <c r="W1801" i="2"/>
  <c r="Y1801" i="2"/>
  <c r="L1635" i="2"/>
  <c r="M1636" i="2"/>
  <c r="U1639" i="2"/>
  <c r="T1639" i="2"/>
  <c r="N1638" i="2"/>
  <c r="AB1772" i="2" l="1"/>
  <c r="AI1774" i="2"/>
  <c r="AF1738" i="2"/>
  <c r="AE1738" i="2"/>
  <c r="AD1737" i="2" s="1"/>
  <c r="AH1774" i="2"/>
  <c r="AG1773" i="2" s="1"/>
  <c r="AA1772" i="2"/>
  <c r="AB1771" i="2" s="1"/>
  <c r="X1801" i="2"/>
  <c r="L1634" i="2"/>
  <c r="M1635" i="2"/>
  <c r="U1638" i="2"/>
  <c r="T1638" i="2"/>
  <c r="N1637" i="2"/>
  <c r="T1637" i="2" s="1"/>
  <c r="AI1773" i="2" l="1"/>
  <c r="AF1737" i="2"/>
  <c r="Z1771" i="2"/>
  <c r="AA1771" i="2" s="1"/>
  <c r="AH1773" i="2"/>
  <c r="AG1772" i="2" s="1"/>
  <c r="AE1737" i="2"/>
  <c r="AD1736" i="2" s="1"/>
  <c r="W1800" i="2"/>
  <c r="Y1800" i="2"/>
  <c r="L1633" i="2"/>
  <c r="M1634" i="2"/>
  <c r="U1637" i="2"/>
  <c r="N1636" i="2"/>
  <c r="U1636" i="2" s="1"/>
  <c r="AI1772" i="2" l="1"/>
  <c r="AH1772" i="2" s="1"/>
  <c r="AI1771" i="2" s="1"/>
  <c r="AB1770" i="2"/>
  <c r="Z1770" i="2"/>
  <c r="AA1770" i="2" s="1"/>
  <c r="AB1769" i="2" s="1"/>
  <c r="AF1736" i="2"/>
  <c r="AE1736" i="2"/>
  <c r="AD1735" i="2" s="1"/>
  <c r="X1800" i="2"/>
  <c r="Y1799" i="2" s="1"/>
  <c r="L1632" i="2"/>
  <c r="M1633" i="2"/>
  <c r="T1636" i="2"/>
  <c r="N1635" i="2"/>
  <c r="T1635" i="2" s="1"/>
  <c r="AF1735" i="2" l="1"/>
  <c r="Z1769" i="2"/>
  <c r="AA1769" i="2" s="1"/>
  <c r="AB1768" i="2" s="1"/>
  <c r="AG1771" i="2"/>
  <c r="W1799" i="2"/>
  <c r="X1799" i="2" s="1"/>
  <c r="AE1735" i="2"/>
  <c r="AD1734" i="2" s="1"/>
  <c r="AH1771" i="2"/>
  <c r="AI1770" i="2" s="1"/>
  <c r="L1631" i="2"/>
  <c r="M1632" i="2"/>
  <c r="U1635" i="2"/>
  <c r="N1634" i="2"/>
  <c r="Z1768" i="2" l="1"/>
  <c r="AA1768" i="2" s="1"/>
  <c r="Z1767" i="2" s="1"/>
  <c r="AG1770" i="2"/>
  <c r="AF1734" i="2"/>
  <c r="AH1770" i="2"/>
  <c r="AG1769" i="2" s="1"/>
  <c r="AE1734" i="2"/>
  <c r="AF1733" i="2" s="1"/>
  <c r="W1798" i="2"/>
  <c r="Y1798" i="2"/>
  <c r="L1630" i="2"/>
  <c r="M1631" i="2"/>
  <c r="T1634" i="2"/>
  <c r="U1634" i="2"/>
  <c r="N1633" i="2"/>
  <c r="AB1767" i="2" l="1"/>
  <c r="AD1733" i="2"/>
  <c r="AE1733" i="2" s="1"/>
  <c r="AD1732" i="2" s="1"/>
  <c r="AI1769" i="2"/>
  <c r="AH1769" i="2" s="1"/>
  <c r="AI1768" i="2" s="1"/>
  <c r="AH1768" i="2" s="1"/>
  <c r="AA1767" i="2"/>
  <c r="Z1766" i="2" s="1"/>
  <c r="AA1766" i="2" s="1"/>
  <c r="X1798" i="2"/>
  <c r="L1629" i="2"/>
  <c r="M1630" i="2"/>
  <c r="T1633" i="2"/>
  <c r="U1633" i="2"/>
  <c r="N1632" i="2"/>
  <c r="U1632" i="2" s="1"/>
  <c r="AF1732" i="2" l="1"/>
  <c r="AG1768" i="2"/>
  <c r="AB1766" i="2"/>
  <c r="AI1767" i="2"/>
  <c r="AG1767" i="2"/>
  <c r="W1797" i="2"/>
  <c r="Y1797" i="2"/>
  <c r="Z1765" i="2"/>
  <c r="AA1765" i="2" s="1"/>
  <c r="AB1765" i="2"/>
  <c r="AE1732" i="2"/>
  <c r="L1628" i="2"/>
  <c r="M1629" i="2"/>
  <c r="T1632" i="2"/>
  <c r="N1631" i="2"/>
  <c r="X1797" i="2" l="1"/>
  <c r="W1796" i="2" s="1"/>
  <c r="AH1767" i="2"/>
  <c r="AI1766" i="2" s="1"/>
  <c r="AH1766" i="2" s="1"/>
  <c r="AD1731" i="2"/>
  <c r="AF1731" i="2"/>
  <c r="AB1764" i="2"/>
  <c r="Z1764" i="2"/>
  <c r="AA1764" i="2" s="1"/>
  <c r="L1627" i="2"/>
  <c r="M1628" i="2"/>
  <c r="T1631" i="2"/>
  <c r="U1631" i="2"/>
  <c r="N1630" i="2"/>
  <c r="Y1796" i="2" l="1"/>
  <c r="X1796" i="2" s="1"/>
  <c r="AG1766" i="2"/>
  <c r="AG1765" i="2"/>
  <c r="AI1765" i="2"/>
  <c r="AH1765" i="2" s="1"/>
  <c r="AB1763" i="2"/>
  <c r="Z1763" i="2"/>
  <c r="AA1763" i="2" s="1"/>
  <c r="AE1731" i="2"/>
  <c r="L1626" i="2"/>
  <c r="M1627" i="2"/>
  <c r="U1630" i="2"/>
  <c r="T1630" i="2"/>
  <c r="N1629" i="2"/>
  <c r="T1629" i="2" s="1"/>
  <c r="W1795" i="2" l="1"/>
  <c r="Y1795" i="2"/>
  <c r="X1795" i="2" s="1"/>
  <c r="W1794" i="2" s="1"/>
  <c r="AB1762" i="2"/>
  <c r="Z1762" i="2"/>
  <c r="AA1762" i="2" s="1"/>
  <c r="AG1764" i="2"/>
  <c r="AI1764" i="2"/>
  <c r="AH1764" i="2" s="1"/>
  <c r="AD1730" i="2"/>
  <c r="AF1730" i="2"/>
  <c r="L1625" i="2"/>
  <c r="M1626" i="2"/>
  <c r="U1629" i="2"/>
  <c r="N1628" i="2"/>
  <c r="T1628" i="2" s="1"/>
  <c r="Y1794" i="2" l="1"/>
  <c r="X1794" i="2" s="1"/>
  <c r="AE1730" i="2"/>
  <c r="AD1729" i="2" s="1"/>
  <c r="AB1761" i="2"/>
  <c r="Z1761" i="2"/>
  <c r="AA1761" i="2" s="1"/>
  <c r="AG1763" i="2"/>
  <c r="AI1763" i="2"/>
  <c r="AH1763" i="2" s="1"/>
  <c r="L1624" i="2"/>
  <c r="M1625" i="2"/>
  <c r="U1628" i="2"/>
  <c r="N1627" i="2"/>
  <c r="T1627" i="2" s="1"/>
  <c r="Y1793" i="2" l="1"/>
  <c r="W1793" i="2"/>
  <c r="AF1729" i="2"/>
  <c r="AE1729" i="2" s="1"/>
  <c r="AB1760" i="2"/>
  <c r="Z1760" i="2"/>
  <c r="AA1760" i="2" s="1"/>
  <c r="AG1762" i="2"/>
  <c r="AI1762" i="2"/>
  <c r="AH1762" i="2" s="1"/>
  <c r="X1793" i="2"/>
  <c r="L1623" i="2"/>
  <c r="M1624" i="2"/>
  <c r="U1627" i="2"/>
  <c r="N1626" i="2"/>
  <c r="U1626" i="2" s="1"/>
  <c r="AD1728" i="2" l="1"/>
  <c r="AF1728" i="2"/>
  <c r="AE1728" i="2" s="1"/>
  <c r="W1792" i="2"/>
  <c r="Y1792" i="2"/>
  <c r="X1792" i="2" s="1"/>
  <c r="AI1761" i="2"/>
  <c r="AH1761" i="2" s="1"/>
  <c r="AG1761" i="2"/>
  <c r="AB1759" i="2"/>
  <c r="Z1759" i="2"/>
  <c r="L1622" i="2"/>
  <c r="M1623" i="2"/>
  <c r="T1626" i="2"/>
  <c r="N1625" i="2"/>
  <c r="AD1727" i="2" l="1"/>
  <c r="AF1727" i="2"/>
  <c r="AE1727" i="2" s="1"/>
  <c r="AA1759" i="2"/>
  <c r="Z1758" i="2" s="1"/>
  <c r="AA1758" i="2" s="1"/>
  <c r="AI1760" i="2"/>
  <c r="AG1760" i="2"/>
  <c r="AB1758" i="2"/>
  <c r="W1791" i="2"/>
  <c r="Y1791" i="2"/>
  <c r="L1621" i="2"/>
  <c r="M1622" i="2"/>
  <c r="T1625" i="2"/>
  <c r="U1625" i="2"/>
  <c r="N1624" i="2"/>
  <c r="AF1726" i="2" l="1"/>
  <c r="AD1726" i="2"/>
  <c r="X1791" i="2"/>
  <c r="AB1757" i="2"/>
  <c r="Z1757" i="2"/>
  <c r="AA1757" i="2" s="1"/>
  <c r="Y1790" i="2"/>
  <c r="W1790" i="2"/>
  <c r="AE1726" i="2"/>
  <c r="AH1760" i="2"/>
  <c r="L1620" i="2"/>
  <c r="M1621" i="2"/>
  <c r="T1624" i="2"/>
  <c r="U1624" i="2"/>
  <c r="N1623" i="2"/>
  <c r="U1623" i="2" s="1"/>
  <c r="X1790" i="2" l="1"/>
  <c r="W1789" i="2" s="1"/>
  <c r="AF1725" i="2"/>
  <c r="AD1725" i="2"/>
  <c r="Z1756" i="2"/>
  <c r="AA1756" i="2" s="1"/>
  <c r="AB1756" i="2"/>
  <c r="AI1759" i="2"/>
  <c r="AG1759" i="2"/>
  <c r="L1619" i="2"/>
  <c r="M1620" i="2"/>
  <c r="T1623" i="2"/>
  <c r="N1622" i="2"/>
  <c r="Y1789" i="2" l="1"/>
  <c r="X1789" i="2" s="1"/>
  <c r="W1788" i="2" s="1"/>
  <c r="AE1725" i="2"/>
  <c r="AF1724" i="2" s="1"/>
  <c r="AH1759" i="2"/>
  <c r="AG1758" i="2" s="1"/>
  <c r="Z1755" i="2"/>
  <c r="AA1755" i="2" s="1"/>
  <c r="AB1755" i="2"/>
  <c r="L1618" i="2"/>
  <c r="M1619" i="2"/>
  <c r="U1622" i="2"/>
  <c r="T1622" i="2"/>
  <c r="N1621" i="2"/>
  <c r="T1621" i="2" s="1"/>
  <c r="AD1724" i="2" l="1"/>
  <c r="AI1758" i="2"/>
  <c r="AH1758" i="2" s="1"/>
  <c r="AI1757" i="2" s="1"/>
  <c r="AH1757" i="2" s="1"/>
  <c r="Y1788" i="2"/>
  <c r="X1788" i="2" s="1"/>
  <c r="AE1724" i="2"/>
  <c r="AF1723" i="2" s="1"/>
  <c r="AB1754" i="2"/>
  <c r="Z1754" i="2"/>
  <c r="AA1754" i="2" s="1"/>
  <c r="L1617" i="2"/>
  <c r="M1618" i="2"/>
  <c r="U1621" i="2"/>
  <c r="N1620" i="2"/>
  <c r="AD1723" i="2" l="1"/>
  <c r="AG1757" i="2"/>
  <c r="AE1723" i="2"/>
  <c r="AD1722" i="2" s="1"/>
  <c r="Y1787" i="2"/>
  <c r="W1787" i="2"/>
  <c r="AI1756" i="2"/>
  <c r="AH1756" i="2" s="1"/>
  <c r="AG1756" i="2"/>
  <c r="Z1753" i="2"/>
  <c r="AA1753" i="2" s="1"/>
  <c r="AB1753" i="2"/>
  <c r="L1616" i="2"/>
  <c r="M1617" i="2"/>
  <c r="T1620" i="2"/>
  <c r="U1620" i="2"/>
  <c r="N1619" i="2"/>
  <c r="T1619" i="2" s="1"/>
  <c r="AF1722" i="2" l="1"/>
  <c r="AE1722" i="2" s="1"/>
  <c r="AD1721" i="2" s="1"/>
  <c r="AB1752" i="2"/>
  <c r="Z1752" i="2"/>
  <c r="AA1752" i="2" s="1"/>
  <c r="AG1755" i="2"/>
  <c r="AI1755" i="2"/>
  <c r="AH1755" i="2" s="1"/>
  <c r="X1787" i="2"/>
  <c r="L1615" i="2"/>
  <c r="M1616" i="2"/>
  <c r="U1619" i="2"/>
  <c r="N1618" i="2"/>
  <c r="AF1721" i="2" l="1"/>
  <c r="AE1721" i="2" s="1"/>
  <c r="AG1754" i="2"/>
  <c r="AI1754" i="2"/>
  <c r="AH1754" i="2" s="1"/>
  <c r="AB1751" i="2"/>
  <c r="Z1751" i="2"/>
  <c r="AA1751" i="2" s="1"/>
  <c r="AD1720" i="2"/>
  <c r="AF1720" i="2"/>
  <c r="AE1720" i="2" s="1"/>
  <c r="W1786" i="2"/>
  <c r="Y1786" i="2"/>
  <c r="X1786" i="2" s="1"/>
  <c r="L1614" i="2"/>
  <c r="M1615" i="2"/>
  <c r="U1618" i="2"/>
  <c r="T1618" i="2"/>
  <c r="N1617" i="2"/>
  <c r="W1785" i="2" l="1"/>
  <c r="Y1785" i="2"/>
  <c r="X1785" i="2" s="1"/>
  <c r="AD1719" i="2"/>
  <c r="AF1719" i="2"/>
  <c r="AE1719" i="2" s="1"/>
  <c r="Z1750" i="2"/>
  <c r="AA1750" i="2" s="1"/>
  <c r="AB1750" i="2"/>
  <c r="AI1753" i="2"/>
  <c r="AH1753" i="2" s="1"/>
  <c r="AG1753" i="2"/>
  <c r="L1613" i="2"/>
  <c r="M1614" i="2"/>
  <c r="T1617" i="2"/>
  <c r="U1617" i="2"/>
  <c r="N1616" i="2"/>
  <c r="AI1752" i="2" l="1"/>
  <c r="AH1752" i="2" s="1"/>
  <c r="AG1752" i="2"/>
  <c r="AD1718" i="2"/>
  <c r="AF1718" i="2"/>
  <c r="AE1718" i="2" s="1"/>
  <c r="Y1784" i="2"/>
  <c r="W1784" i="2"/>
  <c r="Z1749" i="2"/>
  <c r="AA1749" i="2" s="1"/>
  <c r="AB1749" i="2"/>
  <c r="L1612" i="2"/>
  <c r="M1613" i="2"/>
  <c r="U1616" i="2"/>
  <c r="T1616" i="2"/>
  <c r="N1615" i="2"/>
  <c r="U1615" i="2" s="1"/>
  <c r="AD1717" i="2" l="1"/>
  <c r="AF1717" i="2"/>
  <c r="AE1717" i="2" s="1"/>
  <c r="Z1748" i="2"/>
  <c r="AA1748" i="2" s="1"/>
  <c r="AB1748" i="2"/>
  <c r="X1784" i="2"/>
  <c r="AG1751" i="2"/>
  <c r="AI1751" i="2"/>
  <c r="AH1751" i="2" s="1"/>
  <c r="L1611" i="2"/>
  <c r="M1612" i="2"/>
  <c r="T1615" i="2"/>
  <c r="N1614" i="2"/>
  <c r="T1614" i="2" s="1"/>
  <c r="Z1747" i="2" l="1"/>
  <c r="AB1747" i="2"/>
  <c r="AF1716" i="2"/>
  <c r="AE1716" i="2" s="1"/>
  <c r="AD1716" i="2"/>
  <c r="AG1750" i="2"/>
  <c r="AI1750" i="2"/>
  <c r="AH1750" i="2" s="1"/>
  <c r="Y1783" i="2"/>
  <c r="W1783" i="2"/>
  <c r="L1610" i="2"/>
  <c r="M1611" i="2"/>
  <c r="U1614" i="2"/>
  <c r="N1613" i="2"/>
  <c r="X1783" i="2" l="1"/>
  <c r="AF1715" i="2"/>
  <c r="AE1715" i="2" s="1"/>
  <c r="AD1715" i="2"/>
  <c r="AG1749" i="2"/>
  <c r="AI1749" i="2"/>
  <c r="AH1749" i="2" s="1"/>
  <c r="AA1747" i="2"/>
  <c r="L1609" i="2"/>
  <c r="M1610" i="2"/>
  <c r="T1613" i="2"/>
  <c r="U1613" i="2"/>
  <c r="N1612" i="2"/>
  <c r="U1612" i="2" s="1"/>
  <c r="AI1748" i="2" l="1"/>
  <c r="AH1748" i="2" s="1"/>
  <c r="AG1748" i="2"/>
  <c r="AD1714" i="2"/>
  <c r="AF1714" i="2"/>
  <c r="AE1714" i="2" s="1"/>
  <c r="AB1746" i="2"/>
  <c r="Z1746" i="2"/>
  <c r="W1782" i="2"/>
  <c r="Y1782" i="2"/>
  <c r="X1782" i="2" s="1"/>
  <c r="L1608" i="2"/>
  <c r="M1609" i="2"/>
  <c r="T1612" i="2"/>
  <c r="N1611" i="2"/>
  <c r="AA1746" i="2" l="1"/>
  <c r="Y1781" i="2"/>
  <c r="W1781" i="2"/>
  <c r="AF1713" i="2"/>
  <c r="AE1713" i="2" s="1"/>
  <c r="AD1713" i="2"/>
  <c r="Z1745" i="2"/>
  <c r="AB1745" i="2"/>
  <c r="AG1747" i="2"/>
  <c r="AI1747" i="2"/>
  <c r="L1607" i="2"/>
  <c r="M1608" i="2"/>
  <c r="T1611" i="2"/>
  <c r="U1611" i="2"/>
  <c r="N1610" i="2"/>
  <c r="AH1747" i="2" l="1"/>
  <c r="AG1746" i="2" s="1"/>
  <c r="AA1745" i="2"/>
  <c r="AF1712" i="2"/>
  <c r="AE1712" i="2" s="1"/>
  <c r="AD1712" i="2"/>
  <c r="X1781" i="2"/>
  <c r="L1606" i="2"/>
  <c r="M1607" i="2"/>
  <c r="T1610" i="2"/>
  <c r="U1610" i="2"/>
  <c r="N1609" i="2"/>
  <c r="T1609" i="2" s="1"/>
  <c r="AI1746" i="2" l="1"/>
  <c r="AH1746" i="2"/>
  <c r="AG1745" i="2" s="1"/>
  <c r="Y1780" i="2"/>
  <c r="W1780" i="2"/>
  <c r="AF1711" i="2"/>
  <c r="AD1711" i="2"/>
  <c r="AB1744" i="2"/>
  <c r="Z1744" i="2"/>
  <c r="L1605" i="2"/>
  <c r="M1606" i="2"/>
  <c r="U1609" i="2"/>
  <c r="N1608" i="2"/>
  <c r="AI1745" i="2" l="1"/>
  <c r="AH1745" i="2" s="1"/>
  <c r="X1780" i="2"/>
  <c r="W1779" i="2" s="1"/>
  <c r="AE1711" i="2"/>
  <c r="AI1744" i="2"/>
  <c r="AG1744" i="2"/>
  <c r="AA1744" i="2"/>
  <c r="L1604" i="2"/>
  <c r="M1605" i="2"/>
  <c r="T1608" i="2"/>
  <c r="U1608" i="2"/>
  <c r="N1607" i="2"/>
  <c r="U1607" i="2" s="1"/>
  <c r="Y1779" i="2" l="1"/>
  <c r="X1779" i="2" s="1"/>
  <c r="Y1778" i="2" s="1"/>
  <c r="AH1744" i="2"/>
  <c r="Z1743" i="2"/>
  <c r="AB1743" i="2"/>
  <c r="AD1710" i="2"/>
  <c r="AF1710" i="2"/>
  <c r="L1603" i="2"/>
  <c r="M1604" i="2"/>
  <c r="T1607" i="2"/>
  <c r="N1606" i="2"/>
  <c r="U1606" i="2" s="1"/>
  <c r="W1778" i="2" l="1"/>
  <c r="X1778" i="2" s="1"/>
  <c r="AE1710" i="2"/>
  <c r="AF1709" i="2" s="1"/>
  <c r="AA1743" i="2"/>
  <c r="AG1743" i="2"/>
  <c r="AI1743" i="2"/>
  <c r="L1602" i="2"/>
  <c r="M1603" i="2"/>
  <c r="T1606" i="2"/>
  <c r="N1605" i="2"/>
  <c r="T1605" i="2" s="1"/>
  <c r="Y1777" i="2" l="1"/>
  <c r="W1777" i="2"/>
  <c r="X1777" i="2" s="1"/>
  <c r="Y1776" i="2" s="1"/>
  <c r="AD1709" i="2"/>
  <c r="AH1743" i="2"/>
  <c r="AI1742" i="2" s="1"/>
  <c r="Z1742" i="2"/>
  <c r="AB1742" i="2"/>
  <c r="AE1709" i="2"/>
  <c r="L1601" i="2"/>
  <c r="M1602" i="2"/>
  <c r="U1605" i="2"/>
  <c r="N1604" i="2"/>
  <c r="AG1742" i="2" l="1"/>
  <c r="W1776" i="2"/>
  <c r="X1776" i="2" s="1"/>
  <c r="AA1742" i="2"/>
  <c r="AB1741" i="2" s="1"/>
  <c r="AF1708" i="2"/>
  <c r="AD1708" i="2"/>
  <c r="AH1742" i="2"/>
  <c r="L1600" i="2"/>
  <c r="M1601" i="2"/>
  <c r="U1604" i="2"/>
  <c r="T1604" i="2"/>
  <c r="N1603" i="2"/>
  <c r="U1603" i="2" s="1"/>
  <c r="Z1741" i="2" l="1"/>
  <c r="AA1741" i="2" s="1"/>
  <c r="AI1741" i="2"/>
  <c r="AG1741" i="2"/>
  <c r="AE1708" i="2"/>
  <c r="W1775" i="2"/>
  <c r="Y1775" i="2"/>
  <c r="L1599" i="2"/>
  <c r="M1600" i="2"/>
  <c r="T1603" i="2"/>
  <c r="N1602" i="2"/>
  <c r="T1602" i="2" s="1"/>
  <c r="Z1740" i="2" l="1"/>
  <c r="AB1740" i="2"/>
  <c r="AA1740" i="2"/>
  <c r="AB1739" i="2" s="1"/>
  <c r="X1775" i="2"/>
  <c r="W1774" i="2" s="1"/>
  <c r="AH1741" i="2"/>
  <c r="AF1707" i="2"/>
  <c r="AD1707" i="2"/>
  <c r="L1598" i="2"/>
  <c r="M1599" i="2"/>
  <c r="U1602" i="2"/>
  <c r="N1601" i="2"/>
  <c r="Z1739" i="2" l="1"/>
  <c r="Y1774" i="2"/>
  <c r="X1774" i="2" s="1"/>
  <c r="AA1739" i="2"/>
  <c r="Z1738" i="2" s="1"/>
  <c r="AA1738" i="2" s="1"/>
  <c r="AG1740" i="2"/>
  <c r="AI1740" i="2"/>
  <c r="AE1707" i="2"/>
  <c r="L1597" i="2"/>
  <c r="M1598" i="2"/>
  <c r="T1601" i="2"/>
  <c r="U1601" i="2"/>
  <c r="N1600" i="2"/>
  <c r="T1600" i="2" s="1"/>
  <c r="Y1773" i="2" l="1"/>
  <c r="W1773" i="2"/>
  <c r="X1773" i="2" s="1"/>
  <c r="W1772" i="2" s="1"/>
  <c r="AB1738" i="2"/>
  <c r="AH1740" i="2"/>
  <c r="AI1739" i="2" s="1"/>
  <c r="AB1737" i="2"/>
  <c r="Z1737" i="2"/>
  <c r="AF1706" i="2"/>
  <c r="AD1706" i="2"/>
  <c r="L1596" i="2"/>
  <c r="M1597" i="2"/>
  <c r="U1600" i="2"/>
  <c r="N1599" i="2"/>
  <c r="Y1772" i="2" l="1"/>
  <c r="X1772" i="2" s="1"/>
  <c r="W1771" i="2" s="1"/>
  <c r="AG1739" i="2"/>
  <c r="AA1737" i="2"/>
  <c r="Z1736" i="2" s="1"/>
  <c r="AE1706" i="2"/>
  <c r="AB1736" i="2"/>
  <c r="AH1739" i="2"/>
  <c r="L1595" i="2"/>
  <c r="M1596" i="2"/>
  <c r="U1599" i="2"/>
  <c r="T1599" i="2"/>
  <c r="N1598" i="2"/>
  <c r="Y1771" i="2" l="1"/>
  <c r="X1771" i="2" s="1"/>
  <c r="AA1736" i="2"/>
  <c r="Z1735" i="2" s="1"/>
  <c r="AI1738" i="2"/>
  <c r="AG1738" i="2"/>
  <c r="W1770" i="2"/>
  <c r="Y1770" i="2"/>
  <c r="X1770" i="2" s="1"/>
  <c r="AD1705" i="2"/>
  <c r="AF1705" i="2"/>
  <c r="AE1705" i="2" s="1"/>
  <c r="L1594" i="2"/>
  <c r="M1595" i="2"/>
  <c r="U1598" i="2"/>
  <c r="T1598" i="2"/>
  <c r="N1597" i="2"/>
  <c r="T1597" i="2" s="1"/>
  <c r="AB1735" i="2" l="1"/>
  <c r="AA1735" i="2"/>
  <c r="AB1734" i="2" s="1"/>
  <c r="AH1738" i="2"/>
  <c r="AI1737" i="2" s="1"/>
  <c r="AH1737" i="2" s="1"/>
  <c r="AD1704" i="2"/>
  <c r="AF1704" i="2"/>
  <c r="AE1704" i="2" s="1"/>
  <c r="W1769" i="2"/>
  <c r="Y1769" i="2"/>
  <c r="X1769" i="2" s="1"/>
  <c r="L1593" i="2"/>
  <c r="M1594" i="2"/>
  <c r="U1597" i="2"/>
  <c r="N1596" i="2"/>
  <c r="AG1737" i="2" l="1"/>
  <c r="Z1734" i="2"/>
  <c r="AA1734" i="2" s="1"/>
  <c r="W1768" i="2"/>
  <c r="Y1768" i="2"/>
  <c r="X1768" i="2" s="1"/>
  <c r="AG1736" i="2"/>
  <c r="AI1736" i="2"/>
  <c r="AD1703" i="2"/>
  <c r="AF1703" i="2"/>
  <c r="AE1703" i="2" s="1"/>
  <c r="L1592" i="2"/>
  <c r="M1593" i="2"/>
  <c r="U1596" i="2"/>
  <c r="T1596" i="2"/>
  <c r="N1595" i="2"/>
  <c r="T1595" i="2" s="1"/>
  <c r="AH1736" i="2" l="1"/>
  <c r="AI1735" i="2" s="1"/>
  <c r="AH1735" i="2" s="1"/>
  <c r="AD1702" i="2"/>
  <c r="AF1702" i="2"/>
  <c r="Y1767" i="2"/>
  <c r="W1767" i="2"/>
  <c r="AB1733" i="2"/>
  <c r="Z1733" i="2"/>
  <c r="L1591" i="2"/>
  <c r="M1592" i="2"/>
  <c r="U1595" i="2"/>
  <c r="N1594" i="2"/>
  <c r="U1594" i="2" s="1"/>
  <c r="AG1735" i="2" l="1"/>
  <c r="X1767" i="2"/>
  <c r="AE1702" i="2"/>
  <c r="AD1701" i="2" s="1"/>
  <c r="W1766" i="2"/>
  <c r="Y1766" i="2"/>
  <c r="X1766" i="2" s="1"/>
  <c r="AI1734" i="2"/>
  <c r="AG1734" i="2"/>
  <c r="AA1733" i="2"/>
  <c r="L1590" i="2"/>
  <c r="M1591" i="2"/>
  <c r="T1594" i="2"/>
  <c r="N1593" i="2"/>
  <c r="T1593" i="2" s="1"/>
  <c r="AF1701" i="2" l="1"/>
  <c r="AE1701" i="2" s="1"/>
  <c r="AH1734" i="2"/>
  <c r="AG1733" i="2" s="1"/>
  <c r="Z1732" i="2"/>
  <c r="AB1732" i="2"/>
  <c r="AD1700" i="2"/>
  <c r="AF1700" i="2"/>
  <c r="Y1765" i="2"/>
  <c r="X1765" i="2" s="1"/>
  <c r="W1765" i="2"/>
  <c r="L1589" i="2"/>
  <c r="M1590" i="2"/>
  <c r="U1593" i="2"/>
  <c r="N1592" i="2"/>
  <c r="AI1733" i="2" l="1"/>
  <c r="AE1700" i="2"/>
  <c r="AD1699" i="2" s="1"/>
  <c r="AA1732" i="2"/>
  <c r="Y1764" i="2"/>
  <c r="X1764" i="2" s="1"/>
  <c r="W1764" i="2"/>
  <c r="AH1733" i="2"/>
  <c r="L1588" i="2"/>
  <c r="M1589" i="2"/>
  <c r="U1592" i="2"/>
  <c r="T1592" i="2"/>
  <c r="N1591" i="2"/>
  <c r="AF1699" i="2" l="1"/>
  <c r="AE1699" i="2" s="1"/>
  <c r="AF1698" i="2" s="1"/>
  <c r="Z1731" i="2"/>
  <c r="AB1731" i="2"/>
  <c r="W1763" i="2"/>
  <c r="Y1763" i="2"/>
  <c r="X1763" i="2" s="1"/>
  <c r="AG1732" i="2"/>
  <c r="AI1732" i="2"/>
  <c r="L1587" i="2"/>
  <c r="M1588" i="2"/>
  <c r="U1591" i="2"/>
  <c r="T1591" i="2"/>
  <c r="N1590" i="2"/>
  <c r="T1590" i="2" s="1"/>
  <c r="AA1731" i="2" l="1"/>
  <c r="AD1698" i="2"/>
  <c r="AE1698" i="2" s="1"/>
  <c r="AH1732" i="2"/>
  <c r="AG1731" i="2" s="1"/>
  <c r="Z1730" i="2"/>
  <c r="AB1730" i="2"/>
  <c r="W1762" i="2"/>
  <c r="Y1762" i="2"/>
  <c r="X1762" i="2" s="1"/>
  <c r="L1586" i="2"/>
  <c r="M1587" i="2"/>
  <c r="U1590" i="2"/>
  <c r="N1589" i="2"/>
  <c r="AA1730" i="2" l="1"/>
  <c r="AF1697" i="2"/>
  <c r="AD1697" i="2"/>
  <c r="AI1731" i="2"/>
  <c r="AH1731" i="2" s="1"/>
  <c r="Z1729" i="2"/>
  <c r="AB1729" i="2"/>
  <c r="AA1729" i="2" s="1"/>
  <c r="W1761" i="2"/>
  <c r="Y1761" i="2"/>
  <c r="X1761" i="2" s="1"/>
  <c r="L1585" i="2"/>
  <c r="M1586" i="2"/>
  <c r="T1589" i="2"/>
  <c r="U1589" i="2"/>
  <c r="N1588" i="2"/>
  <c r="AE1697" i="2" l="1"/>
  <c r="AD1696" i="2" s="1"/>
  <c r="AE1696" i="2" s="1"/>
  <c r="Z1728" i="2"/>
  <c r="AB1728" i="2"/>
  <c r="AA1728" i="2" s="1"/>
  <c r="Y1760" i="2"/>
  <c r="W1760" i="2"/>
  <c r="AI1730" i="2"/>
  <c r="AG1730" i="2"/>
  <c r="L1584" i="2"/>
  <c r="M1585" i="2"/>
  <c r="T1588" i="2"/>
  <c r="U1588" i="2"/>
  <c r="N1587" i="2"/>
  <c r="T1587" i="2" s="1"/>
  <c r="AF1696" i="2" l="1"/>
  <c r="AH1730" i="2"/>
  <c r="AI1729" i="2" s="1"/>
  <c r="X1760" i="2"/>
  <c r="W1759" i="2" s="1"/>
  <c r="Z1727" i="2"/>
  <c r="AB1727" i="2"/>
  <c r="AD1695" i="2"/>
  <c r="AF1695" i="2"/>
  <c r="AG1729" i="2"/>
  <c r="L1583" i="2"/>
  <c r="M1584" i="2"/>
  <c r="U1587" i="2"/>
  <c r="N1586" i="2"/>
  <c r="Y1759" i="2" l="1"/>
  <c r="X1759" i="2" s="1"/>
  <c r="Y1758" i="2" s="1"/>
  <c r="X1758" i="2" s="1"/>
  <c r="AH1729" i="2"/>
  <c r="AI1728" i="2" s="1"/>
  <c r="AA1727" i="2"/>
  <c r="AB1726" i="2" s="1"/>
  <c r="AE1695" i="2"/>
  <c r="L1582" i="2"/>
  <c r="M1583" i="2"/>
  <c r="U1586" i="2"/>
  <c r="T1586" i="2"/>
  <c r="N1585" i="2"/>
  <c r="AG1728" i="2" l="1"/>
  <c r="W1758" i="2"/>
  <c r="Z1726" i="2"/>
  <c r="AA1726" i="2" s="1"/>
  <c r="AB1725" i="2" s="1"/>
  <c r="AH1728" i="2"/>
  <c r="AG1727" i="2" s="1"/>
  <c r="W1757" i="2"/>
  <c r="Y1757" i="2"/>
  <c r="X1757" i="2" s="1"/>
  <c r="AD1694" i="2"/>
  <c r="AF1694" i="2"/>
  <c r="L1581" i="2"/>
  <c r="M1582" i="2"/>
  <c r="T1585" i="2"/>
  <c r="U1585" i="2"/>
  <c r="N1584" i="2"/>
  <c r="U1584" i="2" s="1"/>
  <c r="AI1727" i="2" l="1"/>
  <c r="AH1727" i="2"/>
  <c r="Z1725" i="2"/>
  <c r="AA1725" i="2" s="1"/>
  <c r="AE1694" i="2"/>
  <c r="AG1726" i="2"/>
  <c r="AI1726" i="2"/>
  <c r="W1756" i="2"/>
  <c r="Y1756" i="2"/>
  <c r="X1756" i="2" s="1"/>
  <c r="L1580" i="2"/>
  <c r="M1581" i="2"/>
  <c r="T1584" i="2"/>
  <c r="N1583" i="2"/>
  <c r="AB1724" i="2" l="1"/>
  <c r="Z1724" i="2"/>
  <c r="AA1724" i="2" s="1"/>
  <c r="AH1726" i="2"/>
  <c r="AG1725" i="2" s="1"/>
  <c r="Y1755" i="2"/>
  <c r="X1755" i="2" s="1"/>
  <c r="W1755" i="2"/>
  <c r="AD1693" i="2"/>
  <c r="AF1693" i="2"/>
  <c r="L1579" i="2"/>
  <c r="M1580" i="2"/>
  <c r="U1583" i="2"/>
  <c r="T1583" i="2"/>
  <c r="N1582" i="2"/>
  <c r="Z1723" i="2" l="1"/>
  <c r="AB1723" i="2"/>
  <c r="AA1723" i="2" s="1"/>
  <c r="Z1722" i="2" s="1"/>
  <c r="AI1725" i="2"/>
  <c r="AH1725" i="2" s="1"/>
  <c r="AE1693" i="2"/>
  <c r="Y1754" i="2"/>
  <c r="X1754" i="2" s="1"/>
  <c r="W1754" i="2"/>
  <c r="L1578" i="2"/>
  <c r="M1579" i="2"/>
  <c r="U1582" i="2"/>
  <c r="T1582" i="2"/>
  <c r="N1581" i="2"/>
  <c r="T1581" i="2" s="1"/>
  <c r="AB1722" i="2" l="1"/>
  <c r="AA1722" i="2" s="1"/>
  <c r="AB1721" i="2" s="1"/>
  <c r="AA1721" i="2" s="1"/>
  <c r="AI1724" i="2"/>
  <c r="AG1724" i="2"/>
  <c r="AD1692" i="2"/>
  <c r="AF1692" i="2"/>
  <c r="Y1753" i="2"/>
  <c r="X1753" i="2" s="1"/>
  <c r="W1753" i="2"/>
  <c r="Z1721" i="2"/>
  <c r="L1577" i="2"/>
  <c r="M1578" i="2"/>
  <c r="U1581" i="2"/>
  <c r="N1580" i="2"/>
  <c r="AH1724" i="2" l="1"/>
  <c r="AG1723" i="2" s="1"/>
  <c r="W1752" i="2"/>
  <c r="Y1752" i="2"/>
  <c r="X1752" i="2" s="1"/>
  <c r="AE1692" i="2"/>
  <c r="AB1720" i="2"/>
  <c r="AA1720" i="2" s="1"/>
  <c r="Z1720" i="2"/>
  <c r="L1576" i="2"/>
  <c r="M1577" i="2"/>
  <c r="U1580" i="2"/>
  <c r="T1580" i="2"/>
  <c r="N1579" i="2"/>
  <c r="T1579" i="2" s="1"/>
  <c r="AI1723" i="2" l="1"/>
  <c r="AH1723" i="2"/>
  <c r="AG1722" i="2" s="1"/>
  <c r="AH1722" i="2" s="1"/>
  <c r="AG1721" i="2" s="1"/>
  <c r="AH1721" i="2" s="1"/>
  <c r="AB1719" i="2"/>
  <c r="AA1719" i="2" s="1"/>
  <c r="Z1719" i="2"/>
  <c r="AF1691" i="2"/>
  <c r="AD1691" i="2"/>
  <c r="Y1751" i="2"/>
  <c r="X1751" i="2" s="1"/>
  <c r="W1751" i="2"/>
  <c r="L1575" i="2"/>
  <c r="M1576" i="2"/>
  <c r="U1579" i="2"/>
  <c r="N1578" i="2"/>
  <c r="AI1722" i="2" l="1"/>
  <c r="AI1721" i="2"/>
  <c r="AE1691" i="2"/>
  <c r="AF1690" i="2" s="1"/>
  <c r="AI1720" i="2"/>
  <c r="AG1720" i="2"/>
  <c r="AH1720" i="2" s="1"/>
  <c r="W1750" i="2"/>
  <c r="Y1750" i="2"/>
  <c r="X1750" i="2" s="1"/>
  <c r="AB1718" i="2"/>
  <c r="AA1718" i="2" s="1"/>
  <c r="Z1718" i="2"/>
  <c r="L1574" i="2"/>
  <c r="M1575" i="2"/>
  <c r="U1578" i="2"/>
  <c r="T1578" i="2"/>
  <c r="N1577" i="2"/>
  <c r="AD1690" i="2" l="1"/>
  <c r="AE1690" i="2"/>
  <c r="Z1717" i="2"/>
  <c r="AB1717" i="2"/>
  <c r="AA1717" i="2" s="1"/>
  <c r="AF1689" i="2"/>
  <c r="AD1689" i="2"/>
  <c r="W1749" i="2"/>
  <c r="Y1749" i="2"/>
  <c r="X1749" i="2" s="1"/>
  <c r="AI1719" i="2"/>
  <c r="AG1719" i="2"/>
  <c r="AH1719" i="2" s="1"/>
  <c r="L1573" i="2"/>
  <c r="M1574" i="2"/>
  <c r="T1577" i="2"/>
  <c r="U1577" i="2"/>
  <c r="N1576" i="2"/>
  <c r="U1576" i="2" s="1"/>
  <c r="AE1689" i="2" l="1"/>
  <c r="Z1716" i="2"/>
  <c r="AB1716" i="2"/>
  <c r="AA1716" i="2" s="1"/>
  <c r="Y1748" i="2"/>
  <c r="X1748" i="2" s="1"/>
  <c r="W1748" i="2"/>
  <c r="AD1688" i="2"/>
  <c r="AF1688" i="2"/>
  <c r="AE1688" i="2" s="1"/>
  <c r="AI1718" i="2"/>
  <c r="AG1718" i="2"/>
  <c r="AH1718" i="2" s="1"/>
  <c r="L1572" i="2"/>
  <c r="M1573" i="2"/>
  <c r="T1576" i="2"/>
  <c r="N1575" i="2"/>
  <c r="AG1717" i="2" l="1"/>
  <c r="AH1717" i="2" s="1"/>
  <c r="AI1717" i="2"/>
  <c r="AF1687" i="2"/>
  <c r="AD1687" i="2"/>
  <c r="Y1747" i="2"/>
  <c r="W1747" i="2"/>
  <c r="AB1715" i="2"/>
  <c r="AA1715" i="2" s="1"/>
  <c r="Z1715" i="2"/>
  <c r="L1571" i="2"/>
  <c r="M1572" i="2"/>
  <c r="U1575" i="2"/>
  <c r="T1575" i="2"/>
  <c r="N1574" i="2"/>
  <c r="AB1714" i="2" l="1"/>
  <c r="AA1714" i="2" s="1"/>
  <c r="Z1714" i="2"/>
  <c r="AE1687" i="2"/>
  <c r="X1747" i="2"/>
  <c r="AI1716" i="2"/>
  <c r="AG1716" i="2"/>
  <c r="AH1716" i="2" s="1"/>
  <c r="L1570" i="2"/>
  <c r="M1571" i="2"/>
  <c r="T1574" i="2"/>
  <c r="U1574" i="2"/>
  <c r="N1573" i="2"/>
  <c r="T1573" i="2" s="1"/>
  <c r="W1746" i="2" l="1"/>
  <c r="Y1746" i="2"/>
  <c r="X1746" i="2" s="1"/>
  <c r="AF1686" i="2"/>
  <c r="AD1686" i="2"/>
  <c r="AG1715" i="2"/>
  <c r="AH1715" i="2" s="1"/>
  <c r="AI1715" i="2"/>
  <c r="AB1713" i="2"/>
  <c r="AA1713" i="2" s="1"/>
  <c r="Z1713" i="2"/>
  <c r="L1569" i="2"/>
  <c r="M1570" i="2"/>
  <c r="U1573" i="2"/>
  <c r="N1572" i="2"/>
  <c r="T1572" i="2" s="1"/>
  <c r="AB1712" i="2" l="1"/>
  <c r="AA1712" i="2" s="1"/>
  <c r="Z1712" i="2"/>
  <c r="AE1686" i="2"/>
  <c r="AG1714" i="2"/>
  <c r="AH1714" i="2" s="1"/>
  <c r="AI1714" i="2"/>
  <c r="W1745" i="2"/>
  <c r="Y1745" i="2"/>
  <c r="X1745" i="2" s="1"/>
  <c r="L1568" i="2"/>
  <c r="M1569" i="2"/>
  <c r="U1572" i="2"/>
  <c r="N1571" i="2"/>
  <c r="AG1713" i="2" l="1"/>
  <c r="AH1713" i="2" s="1"/>
  <c r="AI1713" i="2"/>
  <c r="AF1685" i="2"/>
  <c r="AD1685" i="2"/>
  <c r="W1744" i="2"/>
  <c r="Y1744" i="2"/>
  <c r="X1744" i="2" s="1"/>
  <c r="AB1711" i="2"/>
  <c r="Z1711" i="2"/>
  <c r="L1567" i="2"/>
  <c r="M1568" i="2"/>
  <c r="U1571" i="2"/>
  <c r="T1571" i="2"/>
  <c r="N1570" i="2"/>
  <c r="T1570" i="2" s="1"/>
  <c r="W1743" i="2" l="1"/>
  <c r="Y1743" i="2"/>
  <c r="X1743" i="2" s="1"/>
  <c r="AE1685" i="2"/>
  <c r="AA1711" i="2"/>
  <c r="AG1712" i="2"/>
  <c r="AH1712" i="2" s="1"/>
  <c r="AI1712" i="2"/>
  <c r="L1566" i="2"/>
  <c r="M1567" i="2"/>
  <c r="U1570" i="2"/>
  <c r="N1569" i="2"/>
  <c r="T1569" i="2" s="1"/>
  <c r="Z1710" i="2" l="1"/>
  <c r="AB1710" i="2"/>
  <c r="AA1710" i="2" s="1"/>
  <c r="AI1711" i="2"/>
  <c r="AG1711" i="2"/>
  <c r="AF1684" i="2"/>
  <c r="AD1684" i="2"/>
  <c r="W1742" i="2"/>
  <c r="Y1742" i="2"/>
  <c r="L1565" i="2"/>
  <c r="M1566" i="2"/>
  <c r="U1569" i="2"/>
  <c r="N1568" i="2"/>
  <c r="AH1711" i="2" l="1"/>
  <c r="AG1710" i="2" s="1"/>
  <c r="X1742" i="2"/>
  <c r="Y1741" i="2" s="1"/>
  <c r="AE1684" i="2"/>
  <c r="Z1709" i="2"/>
  <c r="AB1709" i="2"/>
  <c r="L1564" i="2"/>
  <c r="M1565" i="2"/>
  <c r="U1568" i="2"/>
  <c r="T1568" i="2"/>
  <c r="N1567" i="2"/>
  <c r="AI1710" i="2" l="1"/>
  <c r="W1741" i="2"/>
  <c r="X1741" i="2"/>
  <c r="W1740" i="2" s="1"/>
  <c r="AA1709" i="2"/>
  <c r="AH1710" i="2"/>
  <c r="AF1683" i="2"/>
  <c r="AD1683" i="2"/>
  <c r="L1563" i="2"/>
  <c r="M1564" i="2"/>
  <c r="T1567" i="2"/>
  <c r="U1567" i="2"/>
  <c r="N1566" i="2"/>
  <c r="U1566" i="2" s="1"/>
  <c r="Y1740" i="2" l="1"/>
  <c r="X1740" i="2" s="1"/>
  <c r="Y1739" i="2" s="1"/>
  <c r="AI1709" i="2"/>
  <c r="AG1709" i="2"/>
  <c r="AH1709" i="2" s="1"/>
  <c r="Z1708" i="2"/>
  <c r="AB1708" i="2"/>
  <c r="AA1708" i="2" s="1"/>
  <c r="AE1683" i="2"/>
  <c r="L1562" i="2"/>
  <c r="M1563" i="2"/>
  <c r="T1566" i="2"/>
  <c r="N1565" i="2"/>
  <c r="T1565" i="2" s="1"/>
  <c r="W1739" i="2" l="1"/>
  <c r="AB1707" i="2"/>
  <c r="Z1707" i="2"/>
  <c r="X1739" i="2"/>
  <c r="AI1708" i="2"/>
  <c r="AG1708" i="2"/>
  <c r="AF1682" i="2"/>
  <c r="AD1682" i="2"/>
  <c r="L1561" i="2"/>
  <c r="M1562" i="2"/>
  <c r="U1565" i="2"/>
  <c r="N1564" i="2"/>
  <c r="AH1708" i="2" l="1"/>
  <c r="AG1707" i="2" s="1"/>
  <c r="AE1682" i="2"/>
  <c r="W1738" i="2"/>
  <c r="Y1738" i="2"/>
  <c r="AA1707" i="2"/>
  <c r="L1560" i="2"/>
  <c r="M1561" i="2"/>
  <c r="U1564" i="2"/>
  <c r="T1564" i="2"/>
  <c r="N1563" i="2"/>
  <c r="U1563" i="2" s="1"/>
  <c r="AI1707" i="2" l="1"/>
  <c r="X1738" i="2"/>
  <c r="AH1707" i="2"/>
  <c r="Z1706" i="2"/>
  <c r="AB1706" i="2"/>
  <c r="W1737" i="2"/>
  <c r="Y1737" i="2"/>
  <c r="X1737" i="2" s="1"/>
  <c r="AD1681" i="2"/>
  <c r="AF1681" i="2"/>
  <c r="AE1681" i="2" s="1"/>
  <c r="L1559" i="2"/>
  <c r="M1560" i="2"/>
  <c r="T1563" i="2"/>
  <c r="N1562" i="2"/>
  <c r="AA1706" i="2" l="1"/>
  <c r="AD1680" i="2"/>
  <c r="AF1680" i="2"/>
  <c r="AE1680" i="2" s="1"/>
  <c r="AB1705" i="2"/>
  <c r="AA1705" i="2" s="1"/>
  <c r="Z1705" i="2"/>
  <c r="W1736" i="2"/>
  <c r="Y1736" i="2"/>
  <c r="X1736" i="2" s="1"/>
  <c r="AG1706" i="2"/>
  <c r="AI1706" i="2"/>
  <c r="L1558" i="2"/>
  <c r="M1559" i="2"/>
  <c r="T1562" i="2"/>
  <c r="U1562" i="2"/>
  <c r="N1561" i="2"/>
  <c r="T1561" i="2" s="1"/>
  <c r="AB1704" i="2" l="1"/>
  <c r="AA1704" i="2" s="1"/>
  <c r="Z1704" i="2"/>
  <c r="AH1706" i="2"/>
  <c r="AD1679" i="2"/>
  <c r="AF1679" i="2"/>
  <c r="AE1679" i="2" s="1"/>
  <c r="W1735" i="2"/>
  <c r="Y1735" i="2"/>
  <c r="X1735" i="2" s="1"/>
  <c r="L1557" i="2"/>
  <c r="M1558" i="2"/>
  <c r="U1561" i="2"/>
  <c r="N1560" i="2"/>
  <c r="Y1734" i="2" l="1"/>
  <c r="W1734" i="2"/>
  <c r="AD1678" i="2"/>
  <c r="AF1678" i="2"/>
  <c r="AI1705" i="2"/>
  <c r="AG1705" i="2"/>
  <c r="AH1705" i="2" s="1"/>
  <c r="Z1703" i="2"/>
  <c r="AB1703" i="2"/>
  <c r="L1556" i="2"/>
  <c r="M1557" i="2"/>
  <c r="U1560" i="2"/>
  <c r="T1560" i="2"/>
  <c r="N1559" i="2"/>
  <c r="U1559" i="2" s="1"/>
  <c r="AE1678" i="2" l="1"/>
  <c r="AA1703" i="2"/>
  <c r="AG1704" i="2"/>
  <c r="AH1704" i="2" s="1"/>
  <c r="AI1704" i="2"/>
  <c r="AF1677" i="2"/>
  <c r="AD1677" i="2"/>
  <c r="Z1702" i="2"/>
  <c r="AB1702" i="2"/>
  <c r="X1734" i="2"/>
  <c r="L1555" i="2"/>
  <c r="M1556" i="2"/>
  <c r="T1559" i="2"/>
  <c r="N1558" i="2"/>
  <c r="AA1702" i="2" l="1"/>
  <c r="W1733" i="2"/>
  <c r="Y1733" i="2"/>
  <c r="X1733" i="2" s="1"/>
  <c r="AB1701" i="2"/>
  <c r="Z1701" i="2"/>
  <c r="AE1677" i="2"/>
  <c r="AI1703" i="2"/>
  <c r="AG1703" i="2"/>
  <c r="L1554" i="2"/>
  <c r="M1555" i="2"/>
  <c r="T1558" i="2"/>
  <c r="U1558" i="2"/>
  <c r="N1557" i="2"/>
  <c r="T1557" i="2" s="1"/>
  <c r="AA1701" i="2" l="1"/>
  <c r="AH1703" i="2"/>
  <c r="AG1702" i="2" s="1"/>
  <c r="Z1700" i="2"/>
  <c r="AB1700" i="2"/>
  <c r="W1732" i="2"/>
  <c r="Y1732" i="2"/>
  <c r="X1732" i="2" s="1"/>
  <c r="AF1676" i="2"/>
  <c r="AD1676" i="2"/>
  <c r="L1553" i="2"/>
  <c r="M1554" i="2"/>
  <c r="U1557" i="2"/>
  <c r="N1556" i="2"/>
  <c r="AI1702" i="2" l="1"/>
  <c r="AA1700" i="2"/>
  <c r="AH1702" i="2"/>
  <c r="AG1701" i="2" s="1"/>
  <c r="W1731" i="2"/>
  <c r="Y1731" i="2"/>
  <c r="Z1699" i="2"/>
  <c r="AB1699" i="2"/>
  <c r="AE1676" i="2"/>
  <c r="L1552" i="2"/>
  <c r="M1553" i="2"/>
  <c r="T1556" i="2"/>
  <c r="U1556" i="2"/>
  <c r="N1555" i="2"/>
  <c r="AI1701" i="2" l="1"/>
  <c r="AA1699" i="2"/>
  <c r="X1731" i="2"/>
  <c r="W1730" i="2" s="1"/>
  <c r="AH1701" i="2"/>
  <c r="AG1700" i="2" s="1"/>
  <c r="AD1675" i="2"/>
  <c r="AF1675" i="2"/>
  <c r="AE1675" i="2" s="1"/>
  <c r="Z1698" i="2"/>
  <c r="AB1698" i="2"/>
  <c r="L1551" i="2"/>
  <c r="M1552" i="2"/>
  <c r="U1555" i="2"/>
  <c r="T1555" i="2"/>
  <c r="N1554" i="2"/>
  <c r="U1554" i="2" s="1"/>
  <c r="AI1700" i="2" l="1"/>
  <c r="Y1730" i="2"/>
  <c r="AA1698" i="2"/>
  <c r="AB1697" i="2" s="1"/>
  <c r="X1730" i="2"/>
  <c r="Y1729" i="2" s="1"/>
  <c r="AH1700" i="2"/>
  <c r="AG1699" i="2" s="1"/>
  <c r="W1729" i="2"/>
  <c r="AD1674" i="2"/>
  <c r="AF1674" i="2"/>
  <c r="L1550" i="2"/>
  <c r="M1551" i="2"/>
  <c r="T1554" i="2"/>
  <c r="N1553" i="2"/>
  <c r="T1553" i="2" s="1"/>
  <c r="Z1697" i="2" l="1"/>
  <c r="AI1699" i="2"/>
  <c r="AA1697" i="2"/>
  <c r="X1729" i="2"/>
  <c r="Y1728" i="2" s="1"/>
  <c r="AH1699" i="2"/>
  <c r="AI1698" i="2" s="1"/>
  <c r="AE1674" i="2"/>
  <c r="AD1673" i="2" s="1"/>
  <c r="Z1696" i="2"/>
  <c r="AB1696" i="2"/>
  <c r="L1549" i="2"/>
  <c r="M1550" i="2"/>
  <c r="U1553" i="2"/>
  <c r="N1552" i="2"/>
  <c r="U1552" i="2" s="1"/>
  <c r="AG1698" i="2" l="1"/>
  <c r="W1728" i="2"/>
  <c r="X1728" i="2" s="1"/>
  <c r="AF1673" i="2"/>
  <c r="AE1673" i="2" s="1"/>
  <c r="AH1698" i="2"/>
  <c r="AA1696" i="2"/>
  <c r="L1548" i="2"/>
  <c r="M1549" i="2"/>
  <c r="T1552" i="2"/>
  <c r="N1551" i="2"/>
  <c r="W1727" i="2" l="1"/>
  <c r="Y1727" i="2"/>
  <c r="X1727" i="2"/>
  <c r="Y1726" i="2" s="1"/>
  <c r="X1726" i="2" s="1"/>
  <c r="AG1697" i="2"/>
  <c r="AI1697" i="2"/>
  <c r="AF1672" i="2"/>
  <c r="AD1672" i="2"/>
  <c r="W1726" i="2"/>
  <c r="AB1695" i="2"/>
  <c r="Z1695" i="2"/>
  <c r="L1547" i="2"/>
  <c r="M1548" i="2"/>
  <c r="T1551" i="2"/>
  <c r="U1551" i="2"/>
  <c r="N1550" i="2"/>
  <c r="U1550" i="2" s="1"/>
  <c r="AH1697" i="2" l="1"/>
  <c r="AE1672" i="2"/>
  <c r="Y1725" i="2"/>
  <c r="W1725" i="2"/>
  <c r="X1725" i="2" s="1"/>
  <c r="AD1671" i="2"/>
  <c r="AF1671" i="2"/>
  <c r="AG1696" i="2"/>
  <c r="AI1696" i="2"/>
  <c r="AA1695" i="2"/>
  <c r="L1546" i="2"/>
  <c r="M1547" i="2"/>
  <c r="T1550" i="2"/>
  <c r="N1549" i="2"/>
  <c r="AE1671" i="2" l="1"/>
  <c r="AH1696" i="2"/>
  <c r="AG1695" i="2" s="1"/>
  <c r="W1724" i="2"/>
  <c r="Y1724" i="2"/>
  <c r="AD1670" i="2"/>
  <c r="AF1670" i="2"/>
  <c r="AB1694" i="2"/>
  <c r="Z1694" i="2"/>
  <c r="L1545" i="2"/>
  <c r="M1546" i="2"/>
  <c r="T1549" i="2"/>
  <c r="U1549" i="2"/>
  <c r="N1548" i="2"/>
  <c r="AI1695" i="2" l="1"/>
  <c r="AH1695" i="2" s="1"/>
  <c r="AI1694" i="2" s="1"/>
  <c r="AE1670" i="2"/>
  <c r="AF1669" i="2" s="1"/>
  <c r="X1724" i="2"/>
  <c r="W1723" i="2" s="1"/>
  <c r="AA1694" i="2"/>
  <c r="Z1693" i="2" s="1"/>
  <c r="L1544" i="2"/>
  <c r="M1545" i="2"/>
  <c r="T1548" i="2"/>
  <c r="U1548" i="2"/>
  <c r="N1547" i="2"/>
  <c r="Y1723" i="2" l="1"/>
  <c r="AD1669" i="2"/>
  <c r="X1723" i="2"/>
  <c r="AG1694" i="2"/>
  <c r="AB1693" i="2"/>
  <c r="AE1669" i="2"/>
  <c r="AD1668" i="2" s="1"/>
  <c r="W1722" i="2"/>
  <c r="X1722" i="2" s="1"/>
  <c r="Y1722" i="2"/>
  <c r="AA1693" i="2"/>
  <c r="AH1694" i="2"/>
  <c r="L1543" i="2"/>
  <c r="M1544" i="2"/>
  <c r="T1547" i="2"/>
  <c r="U1547" i="2"/>
  <c r="N1546" i="2"/>
  <c r="AF1668" i="2" l="1"/>
  <c r="AE1668" i="2" s="1"/>
  <c r="AI1693" i="2"/>
  <c r="AG1693" i="2"/>
  <c r="Z1692" i="2"/>
  <c r="AB1692" i="2"/>
  <c r="Y1721" i="2"/>
  <c r="W1721" i="2"/>
  <c r="X1721" i="2" s="1"/>
  <c r="L1542" i="2"/>
  <c r="M1543" i="2"/>
  <c r="T1546" i="2"/>
  <c r="U1546" i="2"/>
  <c r="N1545" i="2"/>
  <c r="AF1667" i="2" l="1"/>
  <c r="AD1667" i="2"/>
  <c r="AA1692" i="2"/>
  <c r="Z1691" i="2" s="1"/>
  <c r="AE1667" i="2"/>
  <c r="AD1666" i="2" s="1"/>
  <c r="Y1720" i="2"/>
  <c r="W1720" i="2"/>
  <c r="X1720" i="2" s="1"/>
  <c r="AH1693" i="2"/>
  <c r="L1541" i="2"/>
  <c r="M1542" i="2"/>
  <c r="T1545" i="2"/>
  <c r="U1545" i="2"/>
  <c r="N1544" i="2"/>
  <c r="U1544" i="2" s="1"/>
  <c r="AB1691" i="2" l="1"/>
  <c r="AA1691" i="2" s="1"/>
  <c r="AB1690" i="2" s="1"/>
  <c r="AF1666" i="2"/>
  <c r="AE1666" i="2" s="1"/>
  <c r="W1719" i="2"/>
  <c r="X1719" i="2" s="1"/>
  <c r="Y1719" i="2"/>
  <c r="AG1692" i="2"/>
  <c r="AI1692" i="2"/>
  <c r="L1540" i="2"/>
  <c r="M1541" i="2"/>
  <c r="T1544" i="2"/>
  <c r="N1543" i="2"/>
  <c r="AF1665" i="2" l="1"/>
  <c r="AD1665" i="2"/>
  <c r="AE1665" i="2" s="1"/>
  <c r="Z1690" i="2"/>
  <c r="AA1690" i="2"/>
  <c r="AB1689" i="2" s="1"/>
  <c r="AH1692" i="2"/>
  <c r="Y1718" i="2"/>
  <c r="W1718" i="2"/>
  <c r="X1718" i="2" s="1"/>
  <c r="L1539" i="2"/>
  <c r="M1540" i="2"/>
  <c r="U1543" i="2"/>
  <c r="T1543" i="2"/>
  <c r="N1542" i="2"/>
  <c r="AF1664" i="2" l="1"/>
  <c r="AD1664" i="2"/>
  <c r="AE1664" i="2" s="1"/>
  <c r="AF1663" i="2" s="1"/>
  <c r="Z1689" i="2"/>
  <c r="AA1689" i="2" s="1"/>
  <c r="W1717" i="2"/>
  <c r="X1717" i="2" s="1"/>
  <c r="Y1717" i="2"/>
  <c r="AI1691" i="2"/>
  <c r="AG1691" i="2"/>
  <c r="L1538" i="2"/>
  <c r="M1539" i="2"/>
  <c r="U1542" i="2"/>
  <c r="T1542" i="2"/>
  <c r="N1541" i="2"/>
  <c r="AD1663" i="2" l="1"/>
  <c r="AE1663" i="2" s="1"/>
  <c r="Z1688" i="2"/>
  <c r="AB1688" i="2"/>
  <c r="AA1688" i="2" s="1"/>
  <c r="Z1687" i="2" s="1"/>
  <c r="AH1691" i="2"/>
  <c r="AG1690" i="2" s="1"/>
  <c r="Y1716" i="2"/>
  <c r="W1716" i="2"/>
  <c r="X1716" i="2" s="1"/>
  <c r="AD1662" i="2"/>
  <c r="AE1662" i="2" s="1"/>
  <c r="AF1662" i="2"/>
  <c r="L1537" i="2"/>
  <c r="M1538" i="2"/>
  <c r="T1541" i="2"/>
  <c r="U1541" i="2"/>
  <c r="N1540" i="2"/>
  <c r="AI1690" i="2" l="1"/>
  <c r="AH1690" i="2"/>
  <c r="AI1689" i="2" s="1"/>
  <c r="AB1687" i="2"/>
  <c r="AA1687" i="2" s="1"/>
  <c r="AF1661" i="2"/>
  <c r="AD1661" i="2"/>
  <c r="AE1661" i="2" s="1"/>
  <c r="W1715" i="2"/>
  <c r="X1715" i="2" s="1"/>
  <c r="Y1715" i="2"/>
  <c r="L1536" i="2"/>
  <c r="M1537" i="2"/>
  <c r="U1540" i="2"/>
  <c r="T1540" i="2"/>
  <c r="N1539" i="2"/>
  <c r="U1539" i="2" s="1"/>
  <c r="AG1689" i="2" l="1"/>
  <c r="AB1686" i="2"/>
  <c r="AA1686" i="2" s="1"/>
  <c r="Z1685" i="2" s="1"/>
  <c r="Z1686" i="2"/>
  <c r="AH1689" i="2"/>
  <c r="AG1688" i="2" s="1"/>
  <c r="AH1688" i="2" s="1"/>
  <c r="Y1714" i="2"/>
  <c r="W1714" i="2"/>
  <c r="X1714" i="2" s="1"/>
  <c r="AI1688" i="2"/>
  <c r="AF1660" i="2"/>
  <c r="AD1660" i="2"/>
  <c r="AE1660" i="2" s="1"/>
  <c r="L1535" i="2"/>
  <c r="M1536" i="2"/>
  <c r="T1539" i="2"/>
  <c r="N1538" i="2"/>
  <c r="T1538" i="2" s="1"/>
  <c r="AB1685" i="2" l="1"/>
  <c r="AA1685" i="2" s="1"/>
  <c r="AG1687" i="2"/>
  <c r="AI1687" i="2"/>
  <c r="W1713" i="2"/>
  <c r="X1713" i="2" s="1"/>
  <c r="Y1713" i="2"/>
  <c r="AF1659" i="2"/>
  <c r="AD1659" i="2"/>
  <c r="AE1659" i="2" s="1"/>
  <c r="L1534" i="2"/>
  <c r="M1535" i="2"/>
  <c r="U1538" i="2"/>
  <c r="N1537" i="2"/>
  <c r="Z1684" i="2" l="1"/>
  <c r="AB1684" i="2"/>
  <c r="AD1658" i="2"/>
  <c r="AE1658" i="2" s="1"/>
  <c r="AF1658" i="2"/>
  <c r="Y1712" i="2"/>
  <c r="W1712" i="2"/>
  <c r="X1712" i="2" s="1"/>
  <c r="AH1687" i="2"/>
  <c r="L1533" i="2"/>
  <c r="M1534" i="2"/>
  <c r="T1537" i="2"/>
  <c r="U1537" i="2"/>
  <c r="N1536" i="2"/>
  <c r="AA1684" i="2" l="1"/>
  <c r="W1711" i="2"/>
  <c r="Y1711" i="2"/>
  <c r="AG1686" i="2"/>
  <c r="AI1686" i="2"/>
  <c r="AD1657" i="2"/>
  <c r="AE1657" i="2" s="1"/>
  <c r="AF1657" i="2"/>
  <c r="L1532" i="2"/>
  <c r="M1533" i="2"/>
  <c r="U1536" i="2"/>
  <c r="T1536" i="2"/>
  <c r="N1535" i="2"/>
  <c r="T1535" i="2" s="1"/>
  <c r="Z1683" i="2" l="1"/>
  <c r="AB1683" i="2"/>
  <c r="AA1683" i="2" s="1"/>
  <c r="AH1686" i="2"/>
  <c r="AD1656" i="2"/>
  <c r="AE1656" i="2" s="1"/>
  <c r="AF1656" i="2"/>
  <c r="X1711" i="2"/>
  <c r="L1531" i="2"/>
  <c r="M1532" i="2"/>
  <c r="U1535" i="2"/>
  <c r="N1534" i="2"/>
  <c r="U1534" i="2" s="1"/>
  <c r="AB1682" i="2" l="1"/>
  <c r="Z1682" i="2"/>
  <c r="AA1682" i="2"/>
  <c r="AB1681" i="2" s="1"/>
  <c r="AA1681" i="2" s="1"/>
  <c r="Y1710" i="2"/>
  <c r="W1710" i="2"/>
  <c r="AF1655" i="2"/>
  <c r="AD1655" i="2"/>
  <c r="AE1655" i="2" s="1"/>
  <c r="Z1681" i="2"/>
  <c r="AI1685" i="2"/>
  <c r="AG1685" i="2"/>
  <c r="L1530" i="2"/>
  <c r="M1531" i="2"/>
  <c r="T1534" i="2"/>
  <c r="N1533" i="2"/>
  <c r="X1710" i="2" l="1"/>
  <c r="AH1685" i="2"/>
  <c r="AG1684" i="2" s="1"/>
  <c r="AF1654" i="2"/>
  <c r="AD1654" i="2"/>
  <c r="AE1654" i="2" s="1"/>
  <c r="Z1680" i="2"/>
  <c r="AB1680" i="2"/>
  <c r="AA1680" i="2" s="1"/>
  <c r="W1709" i="2"/>
  <c r="Y1709" i="2"/>
  <c r="L1529" i="2"/>
  <c r="M1530" i="2"/>
  <c r="T1533" i="2"/>
  <c r="U1533" i="2"/>
  <c r="N1532" i="2"/>
  <c r="T1532" i="2" s="1"/>
  <c r="AI1684" i="2" l="1"/>
  <c r="AH1684" i="2" s="1"/>
  <c r="AB1679" i="2"/>
  <c r="AA1679" i="2" s="1"/>
  <c r="Z1679" i="2"/>
  <c r="AD1653" i="2"/>
  <c r="AE1653" i="2" s="1"/>
  <c r="AF1653" i="2"/>
  <c r="X1709" i="2"/>
  <c r="L1528" i="2"/>
  <c r="M1529" i="2"/>
  <c r="U1532" i="2"/>
  <c r="N1531" i="2"/>
  <c r="U1531" i="2" s="1"/>
  <c r="AD1652" i="2" l="1"/>
  <c r="AE1652" i="2" s="1"/>
  <c r="AF1652" i="2"/>
  <c r="AG1683" i="2"/>
  <c r="AI1683" i="2"/>
  <c r="W1708" i="2"/>
  <c r="Y1708" i="2"/>
  <c r="Z1678" i="2"/>
  <c r="AB1678" i="2"/>
  <c r="AA1678" i="2" s="1"/>
  <c r="L1527" i="2"/>
  <c r="M1528" i="2"/>
  <c r="T1531" i="2"/>
  <c r="N1530" i="2"/>
  <c r="Z1677" i="2" l="1"/>
  <c r="AB1677" i="2"/>
  <c r="AA1677" i="2" s="1"/>
  <c r="AH1683" i="2"/>
  <c r="X1708" i="2"/>
  <c r="AF1651" i="2"/>
  <c r="AD1651" i="2"/>
  <c r="L1526" i="2"/>
  <c r="M1527" i="2"/>
  <c r="U1530" i="2"/>
  <c r="T1530" i="2"/>
  <c r="N1529" i="2"/>
  <c r="AE1651" i="2" l="1"/>
  <c r="AF1650" i="2" s="1"/>
  <c r="Y1707" i="2"/>
  <c r="W1707" i="2"/>
  <c r="AG1682" i="2"/>
  <c r="AI1682" i="2"/>
  <c r="Z1676" i="2"/>
  <c r="AB1676" i="2"/>
  <c r="AD1650" i="2"/>
  <c r="L1525" i="2"/>
  <c r="M1526" i="2"/>
  <c r="T1529" i="2"/>
  <c r="U1529" i="2"/>
  <c r="N1528" i="2"/>
  <c r="U1528" i="2" s="1"/>
  <c r="X1707" i="2" l="1"/>
  <c r="AA1676" i="2"/>
  <c r="Z1675" i="2" s="1"/>
  <c r="AE1650" i="2"/>
  <c r="AD1649" i="2" s="1"/>
  <c r="AE1649" i="2" s="1"/>
  <c r="AH1682" i="2"/>
  <c r="Y1706" i="2"/>
  <c r="W1706" i="2"/>
  <c r="AB1675" i="2"/>
  <c r="L1524" i="2"/>
  <c r="M1525" i="2"/>
  <c r="T1528" i="2"/>
  <c r="N1527" i="2"/>
  <c r="AF1649" i="2" l="1"/>
  <c r="X1706" i="2"/>
  <c r="W1705" i="2" s="1"/>
  <c r="X1705" i="2" s="1"/>
  <c r="AG1681" i="2"/>
  <c r="AH1681" i="2" s="1"/>
  <c r="AI1681" i="2"/>
  <c r="AA1675" i="2"/>
  <c r="AF1648" i="2"/>
  <c r="AD1648" i="2"/>
  <c r="AE1648" i="2" s="1"/>
  <c r="L1523" i="2"/>
  <c r="M1524" i="2"/>
  <c r="T1527" i="2"/>
  <c r="U1527" i="2"/>
  <c r="N1526" i="2"/>
  <c r="U1526" i="2" s="1"/>
  <c r="Y1705" i="2" l="1"/>
  <c r="AF1647" i="2"/>
  <c r="AD1647" i="2"/>
  <c r="AG1680" i="2"/>
  <c r="AH1680" i="2" s="1"/>
  <c r="AI1680" i="2"/>
  <c r="AB1674" i="2"/>
  <c r="Z1674" i="2"/>
  <c r="W1704" i="2"/>
  <c r="X1704" i="2" s="1"/>
  <c r="Y1704" i="2"/>
  <c r="L1522" i="2"/>
  <c r="M1523" i="2"/>
  <c r="T1526" i="2"/>
  <c r="N1525" i="2"/>
  <c r="AI1679" i="2" l="1"/>
  <c r="AG1679" i="2"/>
  <c r="AH1679" i="2" s="1"/>
  <c r="Y1703" i="2"/>
  <c r="W1703" i="2"/>
  <c r="AA1674" i="2"/>
  <c r="AE1647" i="2"/>
  <c r="L1521" i="2"/>
  <c r="M1522" i="2"/>
  <c r="T1525" i="2"/>
  <c r="U1525" i="2"/>
  <c r="N1524" i="2"/>
  <c r="X1703" i="2" l="1"/>
  <c r="AF1646" i="2"/>
  <c r="AD1646" i="2"/>
  <c r="AI1678" i="2"/>
  <c r="AG1678" i="2"/>
  <c r="Z1673" i="2"/>
  <c r="AB1673" i="2"/>
  <c r="Y1702" i="2"/>
  <c r="W1702" i="2"/>
  <c r="L1520" i="2"/>
  <c r="M1521" i="2"/>
  <c r="U1524" i="2"/>
  <c r="T1524" i="2"/>
  <c r="N1523" i="2"/>
  <c r="U1523" i="2" s="1"/>
  <c r="AE1646" i="2" l="1"/>
  <c r="AD1645" i="2" s="1"/>
  <c r="AA1673" i="2"/>
  <c r="Z1672" i="2" s="1"/>
  <c r="AH1678" i="2"/>
  <c r="AI1677" i="2" s="1"/>
  <c r="X1702" i="2"/>
  <c r="W1701" i="2" s="1"/>
  <c r="AF1645" i="2"/>
  <c r="L1519" i="2"/>
  <c r="M1520" i="2"/>
  <c r="T1523" i="2"/>
  <c r="N1522" i="2"/>
  <c r="AB1672" i="2" l="1"/>
  <c r="AE1645" i="2"/>
  <c r="AG1677" i="2"/>
  <c r="AH1677" i="2" s="1"/>
  <c r="AA1672" i="2"/>
  <c r="Z1671" i="2" s="1"/>
  <c r="Y1701" i="2"/>
  <c r="X1701" i="2" s="1"/>
  <c r="AB1671" i="2"/>
  <c r="AF1644" i="2"/>
  <c r="AD1644" i="2"/>
  <c r="L1518" i="2"/>
  <c r="M1519" i="2"/>
  <c r="U1522" i="2"/>
  <c r="T1522" i="2"/>
  <c r="N1521" i="2"/>
  <c r="U1521" i="2" s="1"/>
  <c r="AE1644" i="2" l="1"/>
  <c r="AF1643" i="2" s="1"/>
  <c r="AA1671" i="2"/>
  <c r="Z1670" i="2" s="1"/>
  <c r="AA1670" i="2" s="1"/>
  <c r="Y1700" i="2"/>
  <c r="W1700" i="2"/>
  <c r="AD1643" i="2"/>
  <c r="AI1676" i="2"/>
  <c r="AG1676" i="2"/>
  <c r="L1517" i="2"/>
  <c r="M1518" i="2"/>
  <c r="T1521" i="2"/>
  <c r="N1520" i="2"/>
  <c r="AB1670" i="2" l="1"/>
  <c r="AE1643" i="2"/>
  <c r="X1700" i="2"/>
  <c r="W1699" i="2" s="1"/>
  <c r="AH1676" i="2"/>
  <c r="AG1675" i="2" s="1"/>
  <c r="Z1669" i="2"/>
  <c r="AB1669" i="2"/>
  <c r="AD1642" i="2"/>
  <c r="AE1642" i="2" s="1"/>
  <c r="AF1642" i="2"/>
  <c r="L1516" i="2"/>
  <c r="M1517" i="2"/>
  <c r="U1520" i="2"/>
  <c r="T1520" i="2"/>
  <c r="N1519" i="2"/>
  <c r="U1519" i="2" s="1"/>
  <c r="AI1675" i="2" l="1"/>
  <c r="Y1699" i="2"/>
  <c r="X1699" i="2" s="1"/>
  <c r="AA1669" i="2"/>
  <c r="Z1668" i="2" s="1"/>
  <c r="AF1641" i="2"/>
  <c r="AD1641" i="2"/>
  <c r="AE1641" i="2" s="1"/>
  <c r="AH1675" i="2"/>
  <c r="L1515" i="2"/>
  <c r="M1516" i="2"/>
  <c r="T1519" i="2"/>
  <c r="N1518" i="2"/>
  <c r="U1518" i="2" s="1"/>
  <c r="W1698" i="2" l="1"/>
  <c r="Y1698" i="2"/>
  <c r="X1698" i="2" s="1"/>
  <c r="Y1697" i="2" s="1"/>
  <c r="AB1668" i="2"/>
  <c r="AA1668" i="2"/>
  <c r="Z1667" i="2" s="1"/>
  <c r="AG1674" i="2"/>
  <c r="AI1674" i="2"/>
  <c r="AF1640" i="2"/>
  <c r="AD1640" i="2"/>
  <c r="L1514" i="2"/>
  <c r="M1515" i="2"/>
  <c r="T1518" i="2"/>
  <c r="N1517" i="2"/>
  <c r="U1517" i="2" s="1"/>
  <c r="AB1667" i="2" l="1"/>
  <c r="AA1667" i="2" s="1"/>
  <c r="AB1666" i="2" s="1"/>
  <c r="W1697" i="2"/>
  <c r="X1697" i="2" s="1"/>
  <c r="AE1640" i="2"/>
  <c r="AD1639" i="2" s="1"/>
  <c r="AH1674" i="2"/>
  <c r="L1513" i="2"/>
  <c r="M1514" i="2"/>
  <c r="T1517" i="2"/>
  <c r="N1516" i="2"/>
  <c r="AF1639" i="2" l="1"/>
  <c r="Z1666" i="2"/>
  <c r="AA1666" i="2"/>
  <c r="AE1639" i="2"/>
  <c r="AD1638" i="2" s="1"/>
  <c r="AB1665" i="2"/>
  <c r="Z1665" i="2"/>
  <c r="AI1673" i="2"/>
  <c r="AG1673" i="2"/>
  <c r="W1696" i="2"/>
  <c r="Y1696" i="2"/>
  <c r="L1512" i="2"/>
  <c r="M1513" i="2"/>
  <c r="U1516" i="2"/>
  <c r="T1516" i="2"/>
  <c r="N1515" i="2"/>
  <c r="AA1665" i="2" l="1"/>
  <c r="AH1673" i="2"/>
  <c r="AI1672" i="2" s="1"/>
  <c r="X1696" i="2"/>
  <c r="W1695" i="2" s="1"/>
  <c r="AF1638" i="2"/>
  <c r="AE1638" i="2" s="1"/>
  <c r="Z1664" i="2"/>
  <c r="AA1664" i="2" s="1"/>
  <c r="AB1664" i="2"/>
  <c r="L1511" i="2"/>
  <c r="M1512" i="2"/>
  <c r="T1515" i="2"/>
  <c r="U1515" i="2"/>
  <c r="N1514" i="2"/>
  <c r="Y1695" i="2" l="1"/>
  <c r="AG1672" i="2"/>
  <c r="AH1672" i="2" s="1"/>
  <c r="AD1637" i="2"/>
  <c r="AF1637" i="2"/>
  <c r="AE1637" i="2" s="1"/>
  <c r="AF1636" i="2" s="1"/>
  <c r="X1695" i="2"/>
  <c r="W1694" i="2" s="1"/>
  <c r="Z1663" i="2"/>
  <c r="AA1663" i="2" s="1"/>
  <c r="AB1663" i="2"/>
  <c r="L1510" i="2"/>
  <c r="M1511" i="2"/>
  <c r="U1514" i="2"/>
  <c r="T1514" i="2"/>
  <c r="N1513" i="2"/>
  <c r="T1513" i="2" s="1"/>
  <c r="AI1671" i="2" l="1"/>
  <c r="AG1671" i="2"/>
  <c r="Y1694" i="2"/>
  <c r="X1694" i="2" s="1"/>
  <c r="W1693" i="2" s="1"/>
  <c r="AD1636" i="2"/>
  <c r="AE1636" i="2" s="1"/>
  <c r="AB1662" i="2"/>
  <c r="Z1662" i="2"/>
  <c r="AA1662" i="2" s="1"/>
  <c r="L1509" i="2"/>
  <c r="M1510" i="2"/>
  <c r="U1513" i="2"/>
  <c r="N1512" i="2"/>
  <c r="U1512" i="2" s="1"/>
  <c r="AH1671" i="2" l="1"/>
  <c r="AI1670" i="2" s="1"/>
  <c r="Y1693" i="2"/>
  <c r="X1693" i="2" s="1"/>
  <c r="AD1635" i="2"/>
  <c r="AF1635" i="2"/>
  <c r="AE1635" i="2" s="1"/>
  <c r="AD1634" i="2" s="1"/>
  <c r="AG1670" i="2"/>
  <c r="AH1670" i="2" s="1"/>
  <c r="W1692" i="2"/>
  <c r="Y1692" i="2"/>
  <c r="AB1661" i="2"/>
  <c r="Z1661" i="2"/>
  <c r="AA1661" i="2" s="1"/>
  <c r="L1508" i="2"/>
  <c r="M1509" i="2"/>
  <c r="T1512" i="2"/>
  <c r="N1511" i="2"/>
  <c r="AF1634" i="2" l="1"/>
  <c r="AE1634" i="2" s="1"/>
  <c r="AD1633" i="2" s="1"/>
  <c r="AI1669" i="2"/>
  <c r="AG1669" i="2"/>
  <c r="X1692" i="2"/>
  <c r="Y1691" i="2" s="1"/>
  <c r="AB1660" i="2"/>
  <c r="Z1660" i="2"/>
  <c r="AA1660" i="2" s="1"/>
  <c r="AF1633" i="2"/>
  <c r="AE1633" i="2" s="1"/>
  <c r="L1507" i="2"/>
  <c r="M1508" i="2"/>
  <c r="T1511" i="2"/>
  <c r="U1511" i="2"/>
  <c r="N1510" i="2"/>
  <c r="U1510" i="2" s="1"/>
  <c r="AH1669" i="2" l="1"/>
  <c r="AG1668" i="2" s="1"/>
  <c r="W1691" i="2"/>
  <c r="X1691" i="2" s="1"/>
  <c r="Z1659" i="2"/>
  <c r="AA1659" i="2" s="1"/>
  <c r="AB1659" i="2"/>
  <c r="AF1632" i="2"/>
  <c r="AE1632" i="2" s="1"/>
  <c r="AD1632" i="2"/>
  <c r="L1506" i="2"/>
  <c r="M1507" i="2"/>
  <c r="T1510" i="2"/>
  <c r="N1509" i="2"/>
  <c r="U1509" i="2" s="1"/>
  <c r="AI1668" i="2" l="1"/>
  <c r="AH1668" i="2" s="1"/>
  <c r="AI1667" i="2" s="1"/>
  <c r="Y1690" i="2"/>
  <c r="W1690" i="2"/>
  <c r="X1690" i="2" s="1"/>
  <c r="AG1667" i="2"/>
  <c r="AH1667" i="2" s="1"/>
  <c r="AI1666" i="2" s="1"/>
  <c r="Z1658" i="2"/>
  <c r="AA1658" i="2" s="1"/>
  <c r="AB1658" i="2"/>
  <c r="AF1631" i="2"/>
  <c r="AE1631" i="2" s="1"/>
  <c r="AD1631" i="2"/>
  <c r="L1505" i="2"/>
  <c r="M1506" i="2"/>
  <c r="T1509" i="2"/>
  <c r="N1508" i="2"/>
  <c r="AG1666" i="2" l="1"/>
  <c r="AH1666" i="2" s="1"/>
  <c r="AG1665" i="2" s="1"/>
  <c r="W1689" i="2"/>
  <c r="X1689" i="2" s="1"/>
  <c r="Y1689" i="2"/>
  <c r="AB1657" i="2"/>
  <c r="Z1657" i="2"/>
  <c r="AA1657" i="2" s="1"/>
  <c r="AF1630" i="2"/>
  <c r="AE1630" i="2" s="1"/>
  <c r="AD1630" i="2"/>
  <c r="AI1665" i="2"/>
  <c r="L1504" i="2"/>
  <c r="M1505" i="2"/>
  <c r="U1508" i="2"/>
  <c r="T1508" i="2"/>
  <c r="N1507" i="2"/>
  <c r="U1507" i="2" s="1"/>
  <c r="Y1688" i="2" l="1"/>
  <c r="W1688" i="2"/>
  <c r="X1688" i="2" s="1"/>
  <c r="W1687" i="2" s="1"/>
  <c r="AH1665" i="2"/>
  <c r="AI1664" i="2" s="1"/>
  <c r="AH1664" i="2" s="1"/>
  <c r="AD1629" i="2"/>
  <c r="AF1629" i="2"/>
  <c r="AE1629" i="2" s="1"/>
  <c r="AB1656" i="2"/>
  <c r="Z1656" i="2"/>
  <c r="AA1656" i="2" s="1"/>
  <c r="L1503" i="2"/>
  <c r="M1504" i="2"/>
  <c r="T1507" i="2"/>
  <c r="N1506" i="2"/>
  <c r="AG1664" i="2" l="1"/>
  <c r="Y1687" i="2"/>
  <c r="Z1655" i="2"/>
  <c r="AA1655" i="2" s="1"/>
  <c r="AB1655" i="2"/>
  <c r="AF1628" i="2"/>
  <c r="AE1628" i="2" s="1"/>
  <c r="AD1628" i="2"/>
  <c r="X1687" i="2"/>
  <c r="AI1663" i="2"/>
  <c r="AH1663" i="2" s="1"/>
  <c r="AG1663" i="2"/>
  <c r="L1502" i="2"/>
  <c r="M1503" i="2"/>
  <c r="U1506" i="2"/>
  <c r="T1506" i="2"/>
  <c r="N1505" i="2"/>
  <c r="U1505" i="2" s="1"/>
  <c r="AD1627" i="2" l="1"/>
  <c r="AF1627" i="2"/>
  <c r="AE1627" i="2" s="1"/>
  <c r="AG1662" i="2"/>
  <c r="AI1662" i="2"/>
  <c r="AH1662" i="2" s="1"/>
  <c r="Y1686" i="2"/>
  <c r="W1686" i="2"/>
  <c r="AB1654" i="2"/>
  <c r="Z1654" i="2"/>
  <c r="AA1654" i="2" s="1"/>
  <c r="L1501" i="2"/>
  <c r="M1502" i="2"/>
  <c r="T1505" i="2"/>
  <c r="N1504" i="2"/>
  <c r="T1504" i="2" s="1"/>
  <c r="X1686" i="2" l="1"/>
  <c r="W1685" i="2" s="1"/>
  <c r="Z1653" i="2"/>
  <c r="AA1653" i="2" s="1"/>
  <c r="AB1653" i="2"/>
  <c r="AG1661" i="2"/>
  <c r="AI1661" i="2"/>
  <c r="AH1661" i="2" s="1"/>
  <c r="AD1626" i="2"/>
  <c r="AF1626" i="2"/>
  <c r="L1500" i="2"/>
  <c r="M1501" i="2"/>
  <c r="U1504" i="2"/>
  <c r="N1503" i="2"/>
  <c r="U1503" i="2" s="1"/>
  <c r="Y1685" i="2" l="1"/>
  <c r="X1685" i="2" s="1"/>
  <c r="W1684" i="2" s="1"/>
  <c r="AE1626" i="2"/>
  <c r="AD1625" i="2" s="1"/>
  <c r="AI1660" i="2"/>
  <c r="AH1660" i="2" s="1"/>
  <c r="AG1660" i="2"/>
  <c r="Z1652" i="2"/>
  <c r="AA1652" i="2" s="1"/>
  <c r="AB1652" i="2"/>
  <c r="L1499" i="2"/>
  <c r="M1500" i="2"/>
  <c r="T1503" i="2"/>
  <c r="N1502" i="2"/>
  <c r="T1502" i="2" s="1"/>
  <c r="AF1625" i="2" l="1"/>
  <c r="Y1684" i="2"/>
  <c r="X1684" i="2" s="1"/>
  <c r="W1683" i="2" s="1"/>
  <c r="AE1625" i="2"/>
  <c r="AF1624" i="2" s="1"/>
  <c r="AG1659" i="2"/>
  <c r="AI1659" i="2"/>
  <c r="AH1659" i="2" s="1"/>
  <c r="AB1651" i="2"/>
  <c r="Z1651" i="2"/>
  <c r="L1498" i="2"/>
  <c r="M1499" i="2"/>
  <c r="U1502" i="2"/>
  <c r="N1501" i="2"/>
  <c r="Y1683" i="2" l="1"/>
  <c r="AD1624" i="2"/>
  <c r="AE1624" i="2" s="1"/>
  <c r="X1683" i="2"/>
  <c r="W1682" i="2" s="1"/>
  <c r="AI1658" i="2"/>
  <c r="AH1658" i="2" s="1"/>
  <c r="AG1658" i="2"/>
  <c r="AA1651" i="2"/>
  <c r="L1497" i="2"/>
  <c r="M1498" i="2"/>
  <c r="T1501" i="2"/>
  <c r="U1501" i="2"/>
  <c r="N1500" i="2"/>
  <c r="AF1623" i="2" l="1"/>
  <c r="AD1623" i="2"/>
  <c r="AE1623" i="2" s="1"/>
  <c r="AD1622" i="2" s="1"/>
  <c r="Y1682" i="2"/>
  <c r="AB1650" i="2"/>
  <c r="Z1650" i="2"/>
  <c r="AA1650" i="2" s="1"/>
  <c r="AI1657" i="2"/>
  <c r="AH1657" i="2" s="1"/>
  <c r="AG1657" i="2"/>
  <c r="X1682" i="2"/>
  <c r="L1496" i="2"/>
  <c r="M1497" i="2"/>
  <c r="U1500" i="2"/>
  <c r="T1500" i="2"/>
  <c r="N1499" i="2"/>
  <c r="U1499" i="2" s="1"/>
  <c r="AF1622" i="2" l="1"/>
  <c r="AE1622" i="2"/>
  <c r="AF1621" i="2" s="1"/>
  <c r="W1681" i="2"/>
  <c r="X1681" i="2" s="1"/>
  <c r="Y1681" i="2"/>
  <c r="AG1656" i="2"/>
  <c r="AI1656" i="2"/>
  <c r="AH1656" i="2" s="1"/>
  <c r="Z1649" i="2"/>
  <c r="AA1649" i="2" s="1"/>
  <c r="AB1649" i="2"/>
  <c r="L1495" i="2"/>
  <c r="M1496" i="2"/>
  <c r="T1499" i="2"/>
  <c r="N1498" i="2"/>
  <c r="U1498" i="2" s="1"/>
  <c r="AD1621" i="2" l="1"/>
  <c r="AE1621" i="2" s="1"/>
  <c r="AI1655" i="2"/>
  <c r="AH1655" i="2" s="1"/>
  <c r="AG1655" i="2"/>
  <c r="AB1648" i="2"/>
  <c r="Z1648" i="2"/>
  <c r="AA1648" i="2" s="1"/>
  <c r="W1680" i="2"/>
  <c r="X1680" i="2" s="1"/>
  <c r="Y1680" i="2"/>
  <c r="L1494" i="2"/>
  <c r="M1495" i="2"/>
  <c r="T1498" i="2"/>
  <c r="N1497" i="2"/>
  <c r="T1497" i="2" s="1"/>
  <c r="AF1620" i="2" l="1"/>
  <c r="AD1620" i="2"/>
  <c r="AE1620" i="2" s="1"/>
  <c r="AD1619" i="2" s="1"/>
  <c r="Z1647" i="2"/>
  <c r="AB1647" i="2"/>
  <c r="Y1679" i="2"/>
  <c r="W1679" i="2"/>
  <c r="X1679" i="2" s="1"/>
  <c r="AG1654" i="2"/>
  <c r="AI1654" i="2"/>
  <c r="AH1654" i="2" s="1"/>
  <c r="L1493" i="2"/>
  <c r="M1494" i="2"/>
  <c r="U1497" i="2"/>
  <c r="N1496" i="2"/>
  <c r="AF1619" i="2" l="1"/>
  <c r="AA1647" i="2"/>
  <c r="AE1619" i="2"/>
  <c r="AF1618" i="2" s="1"/>
  <c r="AB1646" i="2"/>
  <c r="Z1646" i="2"/>
  <c r="Y1678" i="2"/>
  <c r="W1678" i="2"/>
  <c r="AI1653" i="2"/>
  <c r="AH1653" i="2" s="1"/>
  <c r="AG1653" i="2"/>
  <c r="L1492" i="2"/>
  <c r="M1493" i="2"/>
  <c r="U1496" i="2"/>
  <c r="T1496" i="2"/>
  <c r="N1495" i="2"/>
  <c r="T1495" i="2" s="1"/>
  <c r="AD1618" i="2" l="1"/>
  <c r="AE1618" i="2" s="1"/>
  <c r="AD1617" i="2" s="1"/>
  <c r="AE1617" i="2" s="1"/>
  <c r="AA1646" i="2"/>
  <c r="AB1645" i="2" s="1"/>
  <c r="X1678" i="2"/>
  <c r="W1677" i="2" s="1"/>
  <c r="AI1652" i="2"/>
  <c r="AH1652" i="2" s="1"/>
  <c r="AG1652" i="2"/>
  <c r="L1491" i="2"/>
  <c r="M1492" i="2"/>
  <c r="U1495" i="2"/>
  <c r="N1494" i="2"/>
  <c r="T1494" i="2" s="1"/>
  <c r="Y1677" i="2" l="1"/>
  <c r="Z1645" i="2"/>
  <c r="AF1617" i="2"/>
  <c r="AA1645" i="2"/>
  <c r="Z1644" i="2" s="1"/>
  <c r="X1677" i="2"/>
  <c r="AG1651" i="2"/>
  <c r="AI1651" i="2"/>
  <c r="AF1616" i="2"/>
  <c r="AD1616" i="2"/>
  <c r="AE1616" i="2" s="1"/>
  <c r="L1490" i="2"/>
  <c r="M1491" i="2"/>
  <c r="U1494" i="2"/>
  <c r="N1493" i="2"/>
  <c r="U1493" i="2" s="1"/>
  <c r="AB1644" i="2" l="1"/>
  <c r="AA1644" i="2" s="1"/>
  <c r="AH1651" i="2"/>
  <c r="AI1650" i="2" s="1"/>
  <c r="AF1615" i="2"/>
  <c r="AD1615" i="2"/>
  <c r="Y1676" i="2"/>
  <c r="W1676" i="2"/>
  <c r="L1489" i="2"/>
  <c r="M1490" i="2"/>
  <c r="T1493" i="2"/>
  <c r="N1492" i="2"/>
  <c r="AB1643" i="2" l="1"/>
  <c r="Z1643" i="2"/>
  <c r="AA1643" i="2" s="1"/>
  <c r="Z1642" i="2" s="1"/>
  <c r="AA1642" i="2" s="1"/>
  <c r="AG1650" i="2"/>
  <c r="AE1615" i="2"/>
  <c r="X1676" i="2"/>
  <c r="AH1650" i="2"/>
  <c r="L1488" i="2"/>
  <c r="M1489" i="2"/>
  <c r="U1492" i="2"/>
  <c r="T1492" i="2"/>
  <c r="N1491" i="2"/>
  <c r="AB1642" i="2" l="1"/>
  <c r="Y1675" i="2"/>
  <c r="W1675" i="2"/>
  <c r="AG1649" i="2"/>
  <c r="AI1649" i="2"/>
  <c r="AH1649" i="2" s="1"/>
  <c r="AD1614" i="2"/>
  <c r="AF1614" i="2"/>
  <c r="Z1641" i="2"/>
  <c r="AA1641" i="2" s="1"/>
  <c r="AB1641" i="2"/>
  <c r="L1487" i="2"/>
  <c r="M1488" i="2"/>
  <c r="T1491" i="2"/>
  <c r="U1491" i="2"/>
  <c r="N1490" i="2"/>
  <c r="X1675" i="2" l="1"/>
  <c r="Y1674" i="2" s="1"/>
  <c r="AG1648" i="2"/>
  <c r="AI1648" i="2"/>
  <c r="AH1648" i="2" s="1"/>
  <c r="AE1614" i="2"/>
  <c r="Z1640" i="2"/>
  <c r="AB1640" i="2"/>
  <c r="L1486" i="2"/>
  <c r="M1487" i="2"/>
  <c r="U1490" i="2"/>
  <c r="T1490" i="2"/>
  <c r="N1489" i="2"/>
  <c r="W1674" i="2" l="1"/>
  <c r="X1674" i="2" s="1"/>
  <c r="W1673" i="2" s="1"/>
  <c r="X1673" i="2" s="1"/>
  <c r="AA1640" i="2"/>
  <c r="AB1639" i="2" s="1"/>
  <c r="AD1613" i="2"/>
  <c r="AF1613" i="2"/>
  <c r="AI1647" i="2"/>
  <c r="AG1647" i="2"/>
  <c r="L1485" i="2"/>
  <c r="M1486" i="2"/>
  <c r="U1489" i="2"/>
  <c r="T1489" i="2"/>
  <c r="N1488" i="2"/>
  <c r="Y1673" i="2" l="1"/>
  <c r="Z1639" i="2"/>
  <c r="AA1639" i="2"/>
  <c r="Z1638" i="2" s="1"/>
  <c r="AE1613" i="2"/>
  <c r="W1672" i="2"/>
  <c r="Y1672" i="2"/>
  <c r="AH1647" i="2"/>
  <c r="L1484" i="2"/>
  <c r="M1485" i="2"/>
  <c r="U1488" i="2"/>
  <c r="T1488" i="2"/>
  <c r="N1487" i="2"/>
  <c r="AB1638" i="2" l="1"/>
  <c r="AA1638" i="2" s="1"/>
  <c r="AB1637" i="2" s="1"/>
  <c r="X1672" i="2"/>
  <c r="W1671" i="2" s="1"/>
  <c r="AG1646" i="2"/>
  <c r="AI1646" i="2"/>
  <c r="AF1612" i="2"/>
  <c r="AD1612" i="2"/>
  <c r="AE1612" i="2" s="1"/>
  <c r="L1483" i="2"/>
  <c r="M1484" i="2"/>
  <c r="T1487" i="2"/>
  <c r="U1487" i="2"/>
  <c r="N1486" i="2"/>
  <c r="U1486" i="2" s="1"/>
  <c r="Y1671" i="2" l="1"/>
  <c r="Z1637" i="2"/>
  <c r="AH1646" i="2"/>
  <c r="AG1645" i="2" s="1"/>
  <c r="X1671" i="2"/>
  <c r="W1670" i="2" s="1"/>
  <c r="AA1637" i="2"/>
  <c r="Z1636" i="2" s="1"/>
  <c r="AD1611" i="2"/>
  <c r="AF1611" i="2"/>
  <c r="AI1645" i="2"/>
  <c r="L1482" i="2"/>
  <c r="M1483" i="2"/>
  <c r="T1486" i="2"/>
  <c r="N1485" i="2"/>
  <c r="Y1670" i="2" l="1"/>
  <c r="AH1645" i="2"/>
  <c r="AB1636" i="2"/>
  <c r="AA1636" i="2" s="1"/>
  <c r="AB1635" i="2" s="1"/>
  <c r="AA1635" i="2" s="1"/>
  <c r="X1670" i="2"/>
  <c r="Y1669" i="2" s="1"/>
  <c r="AE1611" i="2"/>
  <c r="AG1644" i="2"/>
  <c r="AI1644" i="2"/>
  <c r="L1481" i="2"/>
  <c r="M1482" i="2"/>
  <c r="U1485" i="2"/>
  <c r="T1485" i="2"/>
  <c r="N1484" i="2"/>
  <c r="U1484" i="2" s="1"/>
  <c r="Z1635" i="2" l="1"/>
  <c r="W1669" i="2"/>
  <c r="X1669" i="2" s="1"/>
  <c r="Y1668" i="2" s="1"/>
  <c r="AH1644" i="2"/>
  <c r="AG1643" i="2" s="1"/>
  <c r="AB1634" i="2"/>
  <c r="AA1634" i="2" s="1"/>
  <c r="Z1634" i="2"/>
  <c r="AD1610" i="2"/>
  <c r="AF1610" i="2"/>
  <c r="L1480" i="2"/>
  <c r="M1481" i="2"/>
  <c r="T1484" i="2"/>
  <c r="N1483" i="2"/>
  <c r="W1668" i="2" l="1"/>
  <c r="AI1643" i="2"/>
  <c r="X1668" i="2"/>
  <c r="Y1667" i="2" s="1"/>
  <c r="AE1610" i="2"/>
  <c r="AF1609" i="2" s="1"/>
  <c r="Z1633" i="2"/>
  <c r="AB1633" i="2"/>
  <c r="AA1633" i="2" s="1"/>
  <c r="AH1643" i="2"/>
  <c r="L1479" i="2"/>
  <c r="M1480" i="2"/>
  <c r="T1483" i="2"/>
  <c r="U1483" i="2"/>
  <c r="N1482" i="2"/>
  <c r="T1482" i="2" s="1"/>
  <c r="W1667" i="2" l="1"/>
  <c r="X1667" i="2" s="1"/>
  <c r="Y1666" i="2" s="1"/>
  <c r="AD1609" i="2"/>
  <c r="AE1609" i="2" s="1"/>
  <c r="AF1608" i="2" s="1"/>
  <c r="AB1632" i="2"/>
  <c r="AA1632" i="2" s="1"/>
  <c r="Z1632" i="2"/>
  <c r="AI1642" i="2"/>
  <c r="AH1642" i="2" s="1"/>
  <c r="AG1642" i="2"/>
  <c r="L1478" i="2"/>
  <c r="M1479" i="2"/>
  <c r="U1482" i="2"/>
  <c r="N1481" i="2"/>
  <c r="U1481" i="2" s="1"/>
  <c r="W1666" i="2" l="1"/>
  <c r="X1666" i="2" s="1"/>
  <c r="AD1608" i="2"/>
  <c r="AE1608" i="2" s="1"/>
  <c r="AG1641" i="2"/>
  <c r="AI1641" i="2"/>
  <c r="AH1641" i="2" s="1"/>
  <c r="AB1631" i="2"/>
  <c r="AA1631" i="2" s="1"/>
  <c r="Z1631" i="2"/>
  <c r="L1477" i="2"/>
  <c r="M1478" i="2"/>
  <c r="T1481" i="2"/>
  <c r="N1480" i="2"/>
  <c r="W1665" i="2" l="1"/>
  <c r="Y1665" i="2"/>
  <c r="X1665" i="2" s="1"/>
  <c r="W1664" i="2" s="1"/>
  <c r="AF1607" i="2"/>
  <c r="AD1607" i="2"/>
  <c r="Z1630" i="2"/>
  <c r="AB1630" i="2"/>
  <c r="AA1630" i="2" s="1"/>
  <c r="AI1640" i="2"/>
  <c r="AG1640" i="2"/>
  <c r="L1476" i="2"/>
  <c r="M1477" i="2"/>
  <c r="U1480" i="2"/>
  <c r="T1480" i="2"/>
  <c r="N1479" i="2"/>
  <c r="T1479" i="2" s="1"/>
  <c r="Y1664" i="2" l="1"/>
  <c r="X1664" i="2" s="1"/>
  <c r="Y1663" i="2" s="1"/>
  <c r="X1663" i="2" s="1"/>
  <c r="AE1607" i="2"/>
  <c r="AH1640" i="2"/>
  <c r="AI1639" i="2" s="1"/>
  <c r="AB1629" i="2"/>
  <c r="AA1629" i="2" s="1"/>
  <c r="Z1629" i="2"/>
  <c r="L1475" i="2"/>
  <c r="M1476" i="2"/>
  <c r="U1479" i="2"/>
  <c r="N1478" i="2"/>
  <c r="U1478" i="2" s="1"/>
  <c r="W1663" i="2" l="1"/>
  <c r="AG1639" i="2"/>
  <c r="AH1639" i="2" s="1"/>
  <c r="AD1606" i="2"/>
  <c r="AF1606" i="2"/>
  <c r="AE1606" i="2" s="1"/>
  <c r="Z1628" i="2"/>
  <c r="AB1628" i="2"/>
  <c r="AA1628" i="2" s="1"/>
  <c r="W1662" i="2"/>
  <c r="Y1662" i="2"/>
  <c r="X1662" i="2" s="1"/>
  <c r="L1474" i="2"/>
  <c r="M1475" i="2"/>
  <c r="T1478" i="2"/>
  <c r="N1477" i="2"/>
  <c r="AG1638" i="2" l="1"/>
  <c r="AI1638" i="2"/>
  <c r="AD1605" i="2"/>
  <c r="AF1605" i="2"/>
  <c r="AH1638" i="2"/>
  <c r="AG1637" i="2" s="1"/>
  <c r="Y1661" i="2"/>
  <c r="X1661" i="2" s="1"/>
  <c r="W1661" i="2"/>
  <c r="AB1627" i="2"/>
  <c r="Z1627" i="2"/>
  <c r="L1473" i="2"/>
  <c r="M1474" i="2"/>
  <c r="U1477" i="2"/>
  <c r="T1477" i="2"/>
  <c r="N1476" i="2"/>
  <c r="U1476" i="2" s="1"/>
  <c r="AE1605" i="2" l="1"/>
  <c r="AD1604" i="2" s="1"/>
  <c r="AE1604" i="2" s="1"/>
  <c r="AI1637" i="2"/>
  <c r="AA1627" i="2"/>
  <c r="Z1626" i="2" s="1"/>
  <c r="AH1637" i="2"/>
  <c r="AG1636" i="2" s="1"/>
  <c r="Y1660" i="2"/>
  <c r="X1660" i="2" s="1"/>
  <c r="W1660" i="2"/>
  <c r="L1472" i="2"/>
  <c r="M1473" i="2"/>
  <c r="T1476" i="2"/>
  <c r="N1475" i="2"/>
  <c r="U1475" i="2" s="1"/>
  <c r="AF1604" i="2" l="1"/>
  <c r="AI1636" i="2"/>
  <c r="AF1603" i="2"/>
  <c r="AD1603" i="2"/>
  <c r="AE1603" i="2" s="1"/>
  <c r="AH1636" i="2"/>
  <c r="AG1635" i="2" s="1"/>
  <c r="AH1635" i="2" s="1"/>
  <c r="AB1626" i="2"/>
  <c r="AA1626" i="2" s="1"/>
  <c r="W1659" i="2"/>
  <c r="Y1659" i="2"/>
  <c r="X1659" i="2" s="1"/>
  <c r="L1471" i="2"/>
  <c r="M1472" i="2"/>
  <c r="T1475" i="2"/>
  <c r="N1474" i="2"/>
  <c r="AI1635" i="2" l="1"/>
  <c r="AD1602" i="2"/>
  <c r="AE1602" i="2" s="1"/>
  <c r="AF1602" i="2"/>
  <c r="AG1634" i="2"/>
  <c r="AH1634" i="2" s="1"/>
  <c r="AI1634" i="2"/>
  <c r="Z1625" i="2"/>
  <c r="AB1625" i="2"/>
  <c r="W1658" i="2"/>
  <c r="Y1658" i="2"/>
  <c r="X1658" i="2" s="1"/>
  <c r="L1470" i="2"/>
  <c r="M1471" i="2"/>
  <c r="U1474" i="2"/>
  <c r="T1474" i="2"/>
  <c r="N1473" i="2"/>
  <c r="U1473" i="2" s="1"/>
  <c r="AF1601" i="2" l="1"/>
  <c r="AD1601" i="2"/>
  <c r="AE1601" i="2" s="1"/>
  <c r="AA1625" i="2"/>
  <c r="AB1624" i="2" s="1"/>
  <c r="Y1657" i="2"/>
  <c r="X1657" i="2" s="1"/>
  <c r="W1657" i="2"/>
  <c r="AI1633" i="2"/>
  <c r="AG1633" i="2"/>
  <c r="AH1633" i="2" s="1"/>
  <c r="L1469" i="2"/>
  <c r="M1470" i="2"/>
  <c r="T1473" i="2"/>
  <c r="N1472" i="2"/>
  <c r="U1472" i="2" s="1"/>
  <c r="Z1624" i="2" l="1"/>
  <c r="AF1600" i="2"/>
  <c r="AD1600" i="2"/>
  <c r="AA1624" i="2"/>
  <c r="Z1623" i="2" s="1"/>
  <c r="AI1632" i="2"/>
  <c r="AG1632" i="2"/>
  <c r="AH1632" i="2" s="1"/>
  <c r="Y1656" i="2"/>
  <c r="X1656" i="2" s="1"/>
  <c r="W1656" i="2"/>
  <c r="L1468" i="2"/>
  <c r="M1469" i="2"/>
  <c r="T1472" i="2"/>
  <c r="N1471" i="2"/>
  <c r="AB1623" i="2" l="1"/>
  <c r="AA1623" i="2"/>
  <c r="AB1622" i="2" s="1"/>
  <c r="AE1600" i="2"/>
  <c r="Y1655" i="2"/>
  <c r="X1655" i="2" s="1"/>
  <c r="W1655" i="2"/>
  <c r="AG1631" i="2"/>
  <c r="AH1631" i="2" s="1"/>
  <c r="AI1631" i="2"/>
  <c r="L1467" i="2"/>
  <c r="M1468" i="2"/>
  <c r="T1471" i="2"/>
  <c r="U1471" i="2"/>
  <c r="N1470" i="2"/>
  <c r="Z1622" i="2" l="1"/>
  <c r="AA1622" i="2" s="1"/>
  <c r="Z1621" i="2" s="1"/>
  <c r="AD1599" i="2"/>
  <c r="AF1599" i="2"/>
  <c r="AG1630" i="2"/>
  <c r="AH1630" i="2" s="1"/>
  <c r="AI1630" i="2"/>
  <c r="Y1654" i="2"/>
  <c r="X1654" i="2" s="1"/>
  <c r="W1654" i="2"/>
  <c r="L1466" i="2"/>
  <c r="M1467" i="2"/>
  <c r="T1470" i="2"/>
  <c r="U1470" i="2"/>
  <c r="N1469" i="2"/>
  <c r="AB1621" i="2" l="1"/>
  <c r="AE1599" i="2"/>
  <c r="AF1598" i="2" s="1"/>
  <c r="AE1598" i="2" s="1"/>
  <c r="AA1621" i="2"/>
  <c r="AB1620" i="2" s="1"/>
  <c r="W1653" i="2"/>
  <c r="Y1653" i="2"/>
  <c r="X1653" i="2" s="1"/>
  <c r="AG1629" i="2"/>
  <c r="AH1629" i="2" s="1"/>
  <c r="AI1629" i="2"/>
  <c r="L1465" i="2"/>
  <c r="M1466" i="2"/>
  <c r="U1469" i="2"/>
  <c r="T1469" i="2"/>
  <c r="N1468" i="2"/>
  <c r="AD1598" i="2" l="1"/>
  <c r="Z1620" i="2"/>
  <c r="AA1620" i="2" s="1"/>
  <c r="AF1597" i="2"/>
  <c r="AE1597" i="2" s="1"/>
  <c r="AD1597" i="2"/>
  <c r="AG1628" i="2"/>
  <c r="AH1628" i="2" s="1"/>
  <c r="AI1628" i="2"/>
  <c r="Y1652" i="2"/>
  <c r="X1652" i="2" s="1"/>
  <c r="W1652" i="2"/>
  <c r="L1464" i="2"/>
  <c r="M1465" i="2"/>
  <c r="U1468" i="2"/>
  <c r="T1468" i="2"/>
  <c r="N1467" i="2"/>
  <c r="U1467" i="2" s="1"/>
  <c r="Z1619" i="2" l="1"/>
  <c r="AB1619" i="2"/>
  <c r="AD1596" i="2"/>
  <c r="AF1596" i="2"/>
  <c r="AE1596" i="2" s="1"/>
  <c r="AA1619" i="2"/>
  <c r="Z1618" i="2" s="1"/>
  <c r="W1651" i="2"/>
  <c r="Y1651" i="2"/>
  <c r="X1651" i="2" s="1"/>
  <c r="AG1627" i="2"/>
  <c r="AI1627" i="2"/>
  <c r="L1463" i="2"/>
  <c r="M1464" i="2"/>
  <c r="T1467" i="2"/>
  <c r="N1466" i="2"/>
  <c r="U1466" i="2" s="1"/>
  <c r="AB1618" i="2" l="1"/>
  <c r="AA1618" i="2" s="1"/>
  <c r="AF1595" i="2"/>
  <c r="AE1595" i="2" s="1"/>
  <c r="AD1594" i="2" s="1"/>
  <c r="AD1595" i="2"/>
  <c r="AH1627" i="2"/>
  <c r="AI1626" i="2" s="1"/>
  <c r="Y1650" i="2"/>
  <c r="W1650" i="2"/>
  <c r="L1462" i="2"/>
  <c r="M1463" i="2"/>
  <c r="T1466" i="2"/>
  <c r="N1465" i="2"/>
  <c r="AB1617" i="2" l="1"/>
  <c r="Z1617" i="2"/>
  <c r="AA1617" i="2" s="1"/>
  <c r="Z1616" i="2" s="1"/>
  <c r="AF1594" i="2"/>
  <c r="AE1594" i="2" s="1"/>
  <c r="AF1593" i="2" s="1"/>
  <c r="AG1626" i="2"/>
  <c r="AH1626" i="2" s="1"/>
  <c r="X1650" i="2"/>
  <c r="L1461" i="2"/>
  <c r="M1462" i="2"/>
  <c r="T1465" i="2"/>
  <c r="U1465" i="2"/>
  <c r="N1464" i="2"/>
  <c r="AB1616" i="2" l="1"/>
  <c r="AI1625" i="2"/>
  <c r="AG1625" i="2"/>
  <c r="AD1593" i="2"/>
  <c r="AE1593" i="2"/>
  <c r="AD1592" i="2" s="1"/>
  <c r="W1649" i="2"/>
  <c r="Y1649" i="2"/>
  <c r="X1649" i="2" s="1"/>
  <c r="AA1616" i="2"/>
  <c r="L1460" i="2"/>
  <c r="M1461" i="2"/>
  <c r="U1464" i="2"/>
  <c r="T1464" i="2"/>
  <c r="N1463" i="2"/>
  <c r="U1463" i="2" s="1"/>
  <c r="AH1625" i="2" l="1"/>
  <c r="AI1624" i="2" s="1"/>
  <c r="AF1592" i="2"/>
  <c r="AE1592" i="2" s="1"/>
  <c r="AD1591" i="2" s="1"/>
  <c r="AG1624" i="2"/>
  <c r="Z1615" i="2"/>
  <c r="AB1615" i="2"/>
  <c r="W1648" i="2"/>
  <c r="Y1648" i="2"/>
  <c r="X1648" i="2" s="1"/>
  <c r="L1459" i="2"/>
  <c r="M1460" i="2"/>
  <c r="T1463" i="2"/>
  <c r="N1462" i="2"/>
  <c r="AF1591" i="2" l="1"/>
  <c r="AE1591" i="2" s="1"/>
  <c r="AH1624" i="2"/>
  <c r="AG1623" i="2" s="1"/>
  <c r="AA1615" i="2"/>
  <c r="AF1590" i="2"/>
  <c r="AE1590" i="2" s="1"/>
  <c r="AD1590" i="2"/>
  <c r="W1647" i="2"/>
  <c r="Y1647" i="2"/>
  <c r="L1458" i="2"/>
  <c r="M1459" i="2"/>
  <c r="U1462" i="2"/>
  <c r="T1462" i="2"/>
  <c r="N1461" i="2"/>
  <c r="AI1623" i="2" l="1"/>
  <c r="AH1623" i="2" s="1"/>
  <c r="AG1622" i="2" s="1"/>
  <c r="X1647" i="2"/>
  <c r="W1646" i="2" s="1"/>
  <c r="AD1589" i="2"/>
  <c r="AF1589" i="2"/>
  <c r="AE1589" i="2" s="1"/>
  <c r="AB1614" i="2"/>
  <c r="Z1614" i="2"/>
  <c r="L1457" i="2"/>
  <c r="M1458" i="2"/>
  <c r="T1461" i="2"/>
  <c r="U1461" i="2"/>
  <c r="N1460" i="2"/>
  <c r="Y1646" i="2" l="1"/>
  <c r="AI1622" i="2"/>
  <c r="AH1622" i="2" s="1"/>
  <c r="AG1621" i="2" s="1"/>
  <c r="X1646" i="2"/>
  <c r="W1645" i="2" s="1"/>
  <c r="AA1614" i="2"/>
  <c r="Z1613" i="2" s="1"/>
  <c r="AA1613" i="2" s="1"/>
  <c r="AD1588" i="2"/>
  <c r="AF1588" i="2"/>
  <c r="L1456" i="2"/>
  <c r="M1457" i="2"/>
  <c r="U1460" i="2"/>
  <c r="T1460" i="2"/>
  <c r="N1459" i="2"/>
  <c r="T1459" i="2" s="1"/>
  <c r="AI1621" i="2" l="1"/>
  <c r="AH1621" i="2" s="1"/>
  <c r="AG1620" i="2" s="1"/>
  <c r="Y1645" i="2"/>
  <c r="AB1613" i="2"/>
  <c r="AE1588" i="2"/>
  <c r="AD1587" i="2" s="1"/>
  <c r="X1645" i="2"/>
  <c r="Y1644" i="2" s="1"/>
  <c r="Z1612" i="2"/>
  <c r="AB1612" i="2"/>
  <c r="L1455" i="2"/>
  <c r="M1456" i="2"/>
  <c r="U1459" i="2"/>
  <c r="N1458" i="2"/>
  <c r="U1458" i="2" s="1"/>
  <c r="AI1620" i="2" l="1"/>
  <c r="AH1620" i="2" s="1"/>
  <c r="AF1587" i="2"/>
  <c r="AE1587" i="2" s="1"/>
  <c r="AD1586" i="2" s="1"/>
  <c r="W1644" i="2"/>
  <c r="X1644" i="2" s="1"/>
  <c r="AA1612" i="2"/>
  <c r="L1454" i="2"/>
  <c r="M1455" i="2"/>
  <c r="T1458" i="2"/>
  <c r="N1457" i="2"/>
  <c r="AF1586" i="2" l="1"/>
  <c r="AG1619" i="2"/>
  <c r="AI1619" i="2"/>
  <c r="AH1619" i="2" s="1"/>
  <c r="AE1586" i="2"/>
  <c r="AF1585" i="2" s="1"/>
  <c r="AB1611" i="2"/>
  <c r="Z1611" i="2"/>
  <c r="AA1611" i="2" s="1"/>
  <c r="Y1643" i="2"/>
  <c r="W1643" i="2"/>
  <c r="L1453" i="2"/>
  <c r="M1454" i="2"/>
  <c r="U1457" i="2"/>
  <c r="T1457" i="2"/>
  <c r="N1456" i="2"/>
  <c r="AD1585" i="2" l="1"/>
  <c r="AE1585" i="2" s="1"/>
  <c r="AF1584" i="2" s="1"/>
  <c r="AI1618" i="2"/>
  <c r="AH1618" i="2" s="1"/>
  <c r="AG1618" i="2"/>
  <c r="X1643" i="2"/>
  <c r="W1642" i="2" s="1"/>
  <c r="AB1610" i="2"/>
  <c r="Z1610" i="2"/>
  <c r="L1452" i="2"/>
  <c r="M1453" i="2"/>
  <c r="U1456" i="2"/>
  <c r="T1456" i="2"/>
  <c r="N1455" i="2"/>
  <c r="T1455" i="2" s="1"/>
  <c r="AD1584" i="2" l="1"/>
  <c r="AE1584" i="2" s="1"/>
  <c r="AF1583" i="2" s="1"/>
  <c r="AE1583" i="2" s="1"/>
  <c r="AI1617" i="2"/>
  <c r="AH1617" i="2" s="1"/>
  <c r="AG1617" i="2"/>
  <c r="Y1642" i="2"/>
  <c r="X1642" i="2" s="1"/>
  <c r="W1641" i="2" s="1"/>
  <c r="AA1610" i="2"/>
  <c r="Z1609" i="2" s="1"/>
  <c r="L1451" i="2"/>
  <c r="M1452" i="2"/>
  <c r="U1455" i="2"/>
  <c r="N1454" i="2"/>
  <c r="Y1641" i="2" l="1"/>
  <c r="X1641" i="2" s="1"/>
  <c r="AG1616" i="2"/>
  <c r="AI1616" i="2"/>
  <c r="AH1616" i="2" s="1"/>
  <c r="AD1583" i="2"/>
  <c r="AB1609" i="2"/>
  <c r="AA1609" i="2" s="1"/>
  <c r="Z1608" i="2" s="1"/>
  <c r="AF1582" i="2"/>
  <c r="AD1582" i="2"/>
  <c r="W1640" i="2"/>
  <c r="Y1640" i="2"/>
  <c r="L1450" i="2"/>
  <c r="M1451" i="2"/>
  <c r="U1454" i="2"/>
  <c r="T1454" i="2"/>
  <c r="N1453" i="2"/>
  <c r="AG1615" i="2" l="1"/>
  <c r="AI1615" i="2"/>
  <c r="AH1615" i="2" s="1"/>
  <c r="AG1614" i="2" s="1"/>
  <c r="X1640" i="2"/>
  <c r="W1639" i="2" s="1"/>
  <c r="AB1608" i="2"/>
  <c r="AA1608" i="2" s="1"/>
  <c r="Z1607" i="2" s="1"/>
  <c r="AE1582" i="2"/>
  <c r="L1449" i="2"/>
  <c r="M1450" i="2"/>
  <c r="T1453" i="2"/>
  <c r="U1453" i="2"/>
  <c r="N1452" i="2"/>
  <c r="AI1614" i="2" l="1"/>
  <c r="AH1614" i="2" s="1"/>
  <c r="AG1613" i="2" s="1"/>
  <c r="Y1639" i="2"/>
  <c r="AB1607" i="2"/>
  <c r="AA1607" i="2" s="1"/>
  <c r="Z1606" i="2" s="1"/>
  <c r="X1639" i="2"/>
  <c r="Y1638" i="2" s="1"/>
  <c r="AI1613" i="2"/>
  <c r="AH1613" i="2" s="1"/>
  <c r="AD1581" i="2"/>
  <c r="AF1581" i="2"/>
  <c r="L1448" i="2"/>
  <c r="M1449" i="2"/>
  <c r="U1452" i="2"/>
  <c r="T1452" i="2"/>
  <c r="N1451" i="2"/>
  <c r="W1638" i="2" l="1"/>
  <c r="X1638" i="2" s="1"/>
  <c r="Y1637" i="2" s="1"/>
  <c r="AB1606" i="2"/>
  <c r="AA1606" i="2" s="1"/>
  <c r="AG1612" i="2"/>
  <c r="AI1612" i="2"/>
  <c r="AH1612" i="2" s="1"/>
  <c r="AE1581" i="2"/>
  <c r="L1447" i="2"/>
  <c r="M1448" i="2"/>
  <c r="U1451" i="2"/>
  <c r="T1451" i="2"/>
  <c r="N1450" i="2"/>
  <c r="U1450" i="2" s="1"/>
  <c r="Z1605" i="2" l="1"/>
  <c r="AB1605" i="2"/>
  <c r="W1637" i="2"/>
  <c r="X1637" i="2" s="1"/>
  <c r="AF1580" i="2"/>
  <c r="AD1580" i="2"/>
  <c r="AI1611" i="2"/>
  <c r="AG1611" i="2"/>
  <c r="L1446" i="2"/>
  <c r="M1447" i="2"/>
  <c r="T1450" i="2"/>
  <c r="N1449" i="2"/>
  <c r="U1449" i="2" s="1"/>
  <c r="AA1605" i="2" l="1"/>
  <c r="Z1604" i="2" s="1"/>
  <c r="AA1604" i="2" s="1"/>
  <c r="Z1603" i="2" s="1"/>
  <c r="W1636" i="2"/>
  <c r="X1636" i="2" s="1"/>
  <c r="Y1636" i="2"/>
  <c r="AH1611" i="2"/>
  <c r="AE1580" i="2"/>
  <c r="L1445" i="2"/>
  <c r="M1446" i="2"/>
  <c r="T1449" i="2"/>
  <c r="N1448" i="2"/>
  <c r="U1448" i="2" s="1"/>
  <c r="AB1604" i="2" l="1"/>
  <c r="Y1635" i="2"/>
  <c r="W1635" i="2"/>
  <c r="X1635" i="2" s="1"/>
  <c r="Y1634" i="2" s="1"/>
  <c r="AB1603" i="2"/>
  <c r="AA1603" i="2"/>
  <c r="AF1579" i="2"/>
  <c r="AD1579" i="2"/>
  <c r="AG1610" i="2"/>
  <c r="AI1610" i="2"/>
  <c r="L1444" i="2"/>
  <c r="M1445" i="2"/>
  <c r="T1448" i="2"/>
  <c r="N1447" i="2"/>
  <c r="W1634" i="2" l="1"/>
  <c r="X1634" i="2" s="1"/>
  <c r="W1633" i="2" s="1"/>
  <c r="X1633" i="2" s="1"/>
  <c r="AH1610" i="2"/>
  <c r="AG1609" i="2" s="1"/>
  <c r="AE1579" i="2"/>
  <c r="AD1578" i="2" s="1"/>
  <c r="AB1602" i="2"/>
  <c r="Z1602" i="2"/>
  <c r="AA1602" i="2" s="1"/>
  <c r="L1443" i="2"/>
  <c r="M1444" i="2"/>
  <c r="T1447" i="2"/>
  <c r="U1447" i="2"/>
  <c r="N1446" i="2"/>
  <c r="AI1609" i="2" l="1"/>
  <c r="AF1578" i="2"/>
  <c r="AE1578" i="2" s="1"/>
  <c r="AD1577" i="2" s="1"/>
  <c r="Y1633" i="2"/>
  <c r="AH1609" i="2"/>
  <c r="AG1608" i="2" s="1"/>
  <c r="AF1577" i="2"/>
  <c r="AE1577" i="2" s="1"/>
  <c r="AB1601" i="2"/>
  <c r="Z1601" i="2"/>
  <c r="W1632" i="2"/>
  <c r="X1632" i="2" s="1"/>
  <c r="Y1632" i="2"/>
  <c r="L1442" i="2"/>
  <c r="M1443" i="2"/>
  <c r="U1446" i="2"/>
  <c r="T1446" i="2"/>
  <c r="N1445" i="2"/>
  <c r="U1445" i="2" s="1"/>
  <c r="AI1608" i="2" l="1"/>
  <c r="AA1601" i="2"/>
  <c r="Z1600" i="2" s="1"/>
  <c r="AH1608" i="2"/>
  <c r="AG1607" i="2" s="1"/>
  <c r="AF1576" i="2"/>
  <c r="AE1576" i="2" s="1"/>
  <c r="AD1576" i="2"/>
  <c r="W1631" i="2"/>
  <c r="X1631" i="2" s="1"/>
  <c r="Y1631" i="2"/>
  <c r="L1441" i="2"/>
  <c r="M1442" i="2"/>
  <c r="T1445" i="2"/>
  <c r="N1444" i="2"/>
  <c r="T1444" i="2" s="1"/>
  <c r="AB1600" i="2" l="1"/>
  <c r="AA1600" i="2" s="1"/>
  <c r="AI1607" i="2"/>
  <c r="AH1607" i="2"/>
  <c r="AI1606" i="2" s="1"/>
  <c r="AB1599" i="2"/>
  <c r="Z1599" i="2"/>
  <c r="Y1630" i="2"/>
  <c r="W1630" i="2"/>
  <c r="X1630" i="2" s="1"/>
  <c r="AF1575" i="2"/>
  <c r="AE1575" i="2" s="1"/>
  <c r="AD1575" i="2"/>
  <c r="L1440" i="2"/>
  <c r="M1441" i="2"/>
  <c r="U1444" i="2"/>
  <c r="N1443" i="2"/>
  <c r="U1443" i="2" s="1"/>
  <c r="AG1606" i="2" l="1"/>
  <c r="AH1606" i="2" s="1"/>
  <c r="AA1599" i="2"/>
  <c r="Z1598" i="2" s="1"/>
  <c r="W1629" i="2"/>
  <c r="X1629" i="2" s="1"/>
  <c r="Y1629" i="2"/>
  <c r="AF1574" i="2"/>
  <c r="AE1574" i="2" s="1"/>
  <c r="AD1574" i="2"/>
  <c r="L1439" i="2"/>
  <c r="M1440" i="2"/>
  <c r="T1443" i="2"/>
  <c r="N1442" i="2"/>
  <c r="T1442" i="2" s="1"/>
  <c r="AB1598" i="2" l="1"/>
  <c r="AA1598" i="2" s="1"/>
  <c r="Z1597" i="2" s="1"/>
  <c r="AI1605" i="2"/>
  <c r="AG1605" i="2"/>
  <c r="Y1628" i="2"/>
  <c r="W1628" i="2"/>
  <c r="X1628" i="2" s="1"/>
  <c r="AD1573" i="2"/>
  <c r="AF1573" i="2"/>
  <c r="AE1573" i="2" s="1"/>
  <c r="L1438" i="2"/>
  <c r="M1439" i="2"/>
  <c r="U1442" i="2"/>
  <c r="N1441" i="2"/>
  <c r="U1441" i="2" s="1"/>
  <c r="AH1605" i="2" l="1"/>
  <c r="AI1604" i="2" s="1"/>
  <c r="AH1604" i="2" s="1"/>
  <c r="AG1603" i="2" s="1"/>
  <c r="AB1597" i="2"/>
  <c r="AA1597" i="2" s="1"/>
  <c r="AF1572" i="2"/>
  <c r="AE1572" i="2" s="1"/>
  <c r="AD1572" i="2"/>
  <c r="W1627" i="2"/>
  <c r="Y1627" i="2"/>
  <c r="L1437" i="2"/>
  <c r="M1438" i="2"/>
  <c r="T1441" i="2"/>
  <c r="N1440" i="2"/>
  <c r="T1440" i="2" s="1"/>
  <c r="AG1604" i="2" l="1"/>
  <c r="AB1596" i="2"/>
  <c r="AA1596" i="2" s="1"/>
  <c r="AB1595" i="2" s="1"/>
  <c r="AA1595" i="2" s="1"/>
  <c r="Z1596" i="2"/>
  <c r="AI1603" i="2"/>
  <c r="AH1603" i="2" s="1"/>
  <c r="AF1571" i="2"/>
  <c r="AE1571" i="2" s="1"/>
  <c r="AD1571" i="2"/>
  <c r="X1627" i="2"/>
  <c r="Z1595" i="2"/>
  <c r="L1436" i="2"/>
  <c r="M1437" i="2"/>
  <c r="U1440" i="2"/>
  <c r="N1439" i="2"/>
  <c r="AI1602" i="2" l="1"/>
  <c r="AH1602" i="2" s="1"/>
  <c r="AG1602" i="2"/>
  <c r="W1626" i="2"/>
  <c r="Y1626" i="2"/>
  <c r="AB1594" i="2"/>
  <c r="Z1594" i="2"/>
  <c r="AF1570" i="2"/>
  <c r="AE1570" i="2" s="1"/>
  <c r="AD1570" i="2"/>
  <c r="L1435" i="2"/>
  <c r="M1436" i="2"/>
  <c r="U1439" i="2"/>
  <c r="T1439" i="2"/>
  <c r="N1438" i="2"/>
  <c r="AG1601" i="2" l="1"/>
  <c r="AI1601" i="2"/>
  <c r="AF1569" i="2"/>
  <c r="AE1569" i="2" s="1"/>
  <c r="AD1569" i="2"/>
  <c r="AA1594" i="2"/>
  <c r="X1626" i="2"/>
  <c r="L1434" i="2"/>
  <c r="M1435" i="2"/>
  <c r="T1438" i="2"/>
  <c r="U1438" i="2"/>
  <c r="N1437" i="2"/>
  <c r="U1437" i="2" s="1"/>
  <c r="AH1601" i="2" l="1"/>
  <c r="Z1593" i="2"/>
  <c r="AB1593" i="2"/>
  <c r="AA1593" i="2" s="1"/>
  <c r="Y1625" i="2"/>
  <c r="W1625" i="2"/>
  <c r="AD1568" i="2"/>
  <c r="AF1568" i="2"/>
  <c r="AE1568" i="2" s="1"/>
  <c r="L1433" i="2"/>
  <c r="M1434" i="2"/>
  <c r="T1437" i="2"/>
  <c r="N1436" i="2"/>
  <c r="U1436" i="2" s="1"/>
  <c r="AI1600" i="2" l="1"/>
  <c r="AG1600" i="2"/>
  <c r="X1625" i="2"/>
  <c r="W1624" i="2" s="1"/>
  <c r="AB1592" i="2"/>
  <c r="AA1592" i="2" s="1"/>
  <c r="Z1592" i="2"/>
  <c r="AF1567" i="2"/>
  <c r="AE1567" i="2" s="1"/>
  <c r="AD1567" i="2"/>
  <c r="L1432" i="2"/>
  <c r="M1433" i="2"/>
  <c r="T1436" i="2"/>
  <c r="N1435" i="2"/>
  <c r="AH1600" i="2" l="1"/>
  <c r="AI1599" i="2" s="1"/>
  <c r="Y1624" i="2"/>
  <c r="X1624" i="2" s="1"/>
  <c r="Y1623" i="2" s="1"/>
  <c r="Z1591" i="2"/>
  <c r="AB1591" i="2"/>
  <c r="AA1591" i="2" s="1"/>
  <c r="AD1566" i="2"/>
  <c r="AF1566" i="2"/>
  <c r="L1431" i="2"/>
  <c r="M1432" i="2"/>
  <c r="T1435" i="2"/>
  <c r="U1435" i="2"/>
  <c r="N1434" i="2"/>
  <c r="U1434" i="2" s="1"/>
  <c r="AG1599" i="2" l="1"/>
  <c r="AH1599" i="2" s="1"/>
  <c r="W1623" i="2"/>
  <c r="X1623" i="2"/>
  <c r="W1622" i="2" s="1"/>
  <c r="AE1566" i="2"/>
  <c r="AD1565" i="2" s="1"/>
  <c r="Z1590" i="2"/>
  <c r="AB1590" i="2"/>
  <c r="AA1590" i="2" s="1"/>
  <c r="L1430" i="2"/>
  <c r="M1431" i="2"/>
  <c r="T1434" i="2"/>
  <c r="N1433" i="2"/>
  <c r="AG1598" i="2" l="1"/>
  <c r="AH1598" i="2" s="1"/>
  <c r="AI1597" i="2" s="1"/>
  <c r="AI1598" i="2"/>
  <c r="AF1565" i="2"/>
  <c r="AE1565" i="2" s="1"/>
  <c r="AD1564" i="2" s="1"/>
  <c r="Y1622" i="2"/>
  <c r="X1622" i="2" s="1"/>
  <c r="Z1589" i="2"/>
  <c r="AB1589" i="2"/>
  <c r="AA1589" i="2" s="1"/>
  <c r="L1429" i="2"/>
  <c r="M1430" i="2"/>
  <c r="U1433" i="2"/>
  <c r="T1433" i="2"/>
  <c r="N1432" i="2"/>
  <c r="AF1564" i="2" l="1"/>
  <c r="AG1597" i="2"/>
  <c r="AH1597" i="2" s="1"/>
  <c r="AG1596" i="2" s="1"/>
  <c r="W1621" i="2"/>
  <c r="Y1621" i="2"/>
  <c r="X1621" i="2" s="1"/>
  <c r="W1620" i="2" s="1"/>
  <c r="Z1588" i="2"/>
  <c r="AB1588" i="2"/>
  <c r="AE1564" i="2"/>
  <c r="AI1596" i="2"/>
  <c r="L1428" i="2"/>
  <c r="M1429" i="2"/>
  <c r="U1432" i="2"/>
  <c r="T1432" i="2"/>
  <c r="N1431" i="2"/>
  <c r="U1431" i="2" s="1"/>
  <c r="Y1620" i="2" l="1"/>
  <c r="X1620" i="2" s="1"/>
  <c r="AF1563" i="2"/>
  <c r="AE1563" i="2" s="1"/>
  <c r="AD1563" i="2"/>
  <c r="AH1596" i="2"/>
  <c r="AA1588" i="2"/>
  <c r="L1427" i="2"/>
  <c r="M1428" i="2"/>
  <c r="T1431" i="2"/>
  <c r="N1430" i="2"/>
  <c r="T1430" i="2" s="1"/>
  <c r="Y1619" i="2" l="1"/>
  <c r="X1619" i="2" s="1"/>
  <c r="W1619" i="2"/>
  <c r="AG1595" i="2"/>
  <c r="AI1595" i="2"/>
  <c r="Z1587" i="2"/>
  <c r="AB1587" i="2"/>
  <c r="AD1562" i="2"/>
  <c r="AF1562" i="2"/>
  <c r="AE1562" i="2" s="1"/>
  <c r="L1426" i="2"/>
  <c r="M1427" i="2"/>
  <c r="U1430" i="2"/>
  <c r="N1429" i="2"/>
  <c r="Y1618" i="2" l="1"/>
  <c r="W1618" i="2"/>
  <c r="AA1587" i="2"/>
  <c r="Z1586" i="2" s="1"/>
  <c r="X1618" i="2"/>
  <c r="W1617" i="2" s="1"/>
  <c r="AH1595" i="2"/>
  <c r="AI1594" i="2" s="1"/>
  <c r="Y1617" i="2"/>
  <c r="X1617" i="2" s="1"/>
  <c r="AB1586" i="2"/>
  <c r="AF1561" i="2"/>
  <c r="AE1561" i="2" s="1"/>
  <c r="AD1561" i="2"/>
  <c r="L1425" i="2"/>
  <c r="M1426" i="2"/>
  <c r="T1429" i="2"/>
  <c r="U1429" i="2"/>
  <c r="N1428" i="2"/>
  <c r="U1428" i="2" s="1"/>
  <c r="AA1586" i="2" l="1"/>
  <c r="Z1585" i="2" s="1"/>
  <c r="AG1594" i="2"/>
  <c r="AH1594" i="2" s="1"/>
  <c r="AB1585" i="2"/>
  <c r="AD1560" i="2"/>
  <c r="AF1560" i="2"/>
  <c r="W1616" i="2"/>
  <c r="Y1616" i="2"/>
  <c r="X1616" i="2" s="1"/>
  <c r="L1424" i="2"/>
  <c r="M1425" i="2"/>
  <c r="T1428" i="2"/>
  <c r="N1427" i="2"/>
  <c r="U1427" i="2" s="1"/>
  <c r="AE1560" i="2" l="1"/>
  <c r="AA1585" i="2"/>
  <c r="W1615" i="2"/>
  <c r="Y1615" i="2"/>
  <c r="X1615" i="2" s="1"/>
  <c r="AF1559" i="2"/>
  <c r="AD1559" i="2"/>
  <c r="AB1584" i="2"/>
  <c r="Z1584" i="2"/>
  <c r="AI1593" i="2"/>
  <c r="AG1593" i="2"/>
  <c r="AH1593" i="2" s="1"/>
  <c r="L1423" i="2"/>
  <c r="M1424" i="2"/>
  <c r="T1427" i="2"/>
  <c r="N1426" i="2"/>
  <c r="U1426" i="2" s="1"/>
  <c r="AA1584" i="2" l="1"/>
  <c r="Z1583" i="2" s="1"/>
  <c r="AE1559" i="2"/>
  <c r="AD1558" i="2" s="1"/>
  <c r="AB1583" i="2"/>
  <c r="AA1583" i="2" s="1"/>
  <c r="W1614" i="2"/>
  <c r="Y1614" i="2"/>
  <c r="X1614" i="2" s="1"/>
  <c r="AF1558" i="2"/>
  <c r="AE1558" i="2" s="1"/>
  <c r="AI1592" i="2"/>
  <c r="AG1592" i="2"/>
  <c r="AH1592" i="2" s="1"/>
  <c r="L1422" i="2"/>
  <c r="M1423" i="2"/>
  <c r="T1426" i="2"/>
  <c r="N1425" i="2"/>
  <c r="T1425" i="2" s="1"/>
  <c r="AI1591" i="2" l="1"/>
  <c r="AG1591" i="2"/>
  <c r="AH1591" i="2" s="1"/>
  <c r="AF1557" i="2"/>
  <c r="AE1557" i="2" s="1"/>
  <c r="AD1557" i="2"/>
  <c r="W1613" i="2"/>
  <c r="Y1613" i="2"/>
  <c r="AB1582" i="2"/>
  <c r="Z1582" i="2"/>
  <c r="L1421" i="2"/>
  <c r="M1422" i="2"/>
  <c r="U1425" i="2"/>
  <c r="N1424" i="2"/>
  <c r="X1613" i="2" l="1"/>
  <c r="AA1582" i="2"/>
  <c r="Z1581" i="2" s="1"/>
  <c r="AF1556" i="2"/>
  <c r="AE1556" i="2" s="1"/>
  <c r="AD1556" i="2"/>
  <c r="W1612" i="2"/>
  <c r="Y1612" i="2"/>
  <c r="AG1590" i="2"/>
  <c r="AH1590" i="2" s="1"/>
  <c r="AI1590" i="2"/>
  <c r="L1420" i="2"/>
  <c r="M1421" i="2"/>
  <c r="U1424" i="2"/>
  <c r="T1424" i="2"/>
  <c r="N1423" i="2"/>
  <c r="T1423" i="2" s="1"/>
  <c r="AB1581" i="2" l="1"/>
  <c r="AA1581" i="2" s="1"/>
  <c r="X1612" i="2"/>
  <c r="Y1611" i="2" s="1"/>
  <c r="AI1589" i="2"/>
  <c r="AG1589" i="2"/>
  <c r="AH1589" i="2" s="1"/>
  <c r="AF1555" i="2"/>
  <c r="AE1555" i="2" s="1"/>
  <c r="AD1555" i="2"/>
  <c r="L1419" i="2"/>
  <c r="M1420" i="2"/>
  <c r="U1423" i="2"/>
  <c r="N1422" i="2"/>
  <c r="T1422" i="2" s="1"/>
  <c r="W1611" i="2" l="1"/>
  <c r="AF1554" i="2"/>
  <c r="AE1554" i="2" s="1"/>
  <c r="AD1554" i="2"/>
  <c r="AI1588" i="2"/>
  <c r="AG1588" i="2"/>
  <c r="X1611" i="2"/>
  <c r="AB1580" i="2"/>
  <c r="Z1580" i="2"/>
  <c r="L1418" i="2"/>
  <c r="M1419" i="2"/>
  <c r="U1422" i="2"/>
  <c r="N1421" i="2"/>
  <c r="T1421" i="2" s="1"/>
  <c r="AH1588" i="2" l="1"/>
  <c r="AA1580" i="2"/>
  <c r="Z1579" i="2" s="1"/>
  <c r="AI1587" i="2"/>
  <c r="AG1587" i="2"/>
  <c r="Y1610" i="2"/>
  <c r="W1610" i="2"/>
  <c r="AD1553" i="2"/>
  <c r="AF1553" i="2"/>
  <c r="AE1553" i="2" s="1"/>
  <c r="L1417" i="2"/>
  <c r="M1418" i="2"/>
  <c r="U1421" i="2"/>
  <c r="N1420" i="2"/>
  <c r="AB1579" i="2" l="1"/>
  <c r="AA1579" i="2" s="1"/>
  <c r="AH1587" i="2"/>
  <c r="AI1586" i="2" s="1"/>
  <c r="X1610" i="2"/>
  <c r="W1609" i="2" s="1"/>
  <c r="AF1552" i="2"/>
  <c r="AE1552" i="2" s="1"/>
  <c r="AD1552" i="2"/>
  <c r="L1416" i="2"/>
  <c r="M1417" i="2"/>
  <c r="U1420" i="2"/>
  <c r="T1420" i="2"/>
  <c r="N1419" i="2"/>
  <c r="Z1578" i="2" l="1"/>
  <c r="AB1578" i="2"/>
  <c r="AA1578" i="2" s="1"/>
  <c r="AB1577" i="2" s="1"/>
  <c r="AG1586" i="2"/>
  <c r="Y1609" i="2"/>
  <c r="AH1586" i="2"/>
  <c r="AI1585" i="2" s="1"/>
  <c r="X1609" i="2"/>
  <c r="W1608" i="2" s="1"/>
  <c r="AD1551" i="2"/>
  <c r="AF1551" i="2"/>
  <c r="L1415" i="2"/>
  <c r="M1416" i="2"/>
  <c r="T1419" i="2"/>
  <c r="U1419" i="2"/>
  <c r="N1418" i="2"/>
  <c r="U1418" i="2" s="1"/>
  <c r="AG1585" i="2" l="1"/>
  <c r="Z1577" i="2"/>
  <c r="AE1551" i="2"/>
  <c r="AD1550" i="2" s="1"/>
  <c r="Y1608" i="2"/>
  <c r="AH1585" i="2"/>
  <c r="AI1584" i="2" s="1"/>
  <c r="AA1577" i="2"/>
  <c r="Z1576" i="2" s="1"/>
  <c r="X1608" i="2"/>
  <c r="L1414" i="2"/>
  <c r="M1415" i="2"/>
  <c r="T1418" i="2"/>
  <c r="N1417" i="2"/>
  <c r="AG1584" i="2" l="1"/>
  <c r="AF1550" i="2"/>
  <c r="AE1550" i="2"/>
  <c r="AF1549" i="2" s="1"/>
  <c r="AB1576" i="2"/>
  <c r="AA1576" i="2" s="1"/>
  <c r="Z1575" i="2" s="1"/>
  <c r="AH1584" i="2"/>
  <c r="AI1583" i="2" s="1"/>
  <c r="W1607" i="2"/>
  <c r="Y1607" i="2"/>
  <c r="L1413" i="2"/>
  <c r="M1414" i="2"/>
  <c r="T1417" i="2"/>
  <c r="U1417" i="2"/>
  <c r="N1416" i="2"/>
  <c r="U1416" i="2" s="1"/>
  <c r="AD1549" i="2" l="1"/>
  <c r="AB1575" i="2"/>
  <c r="AA1575" i="2" s="1"/>
  <c r="Z1574" i="2" s="1"/>
  <c r="AG1583" i="2"/>
  <c r="AH1583" i="2" s="1"/>
  <c r="X1607" i="2"/>
  <c r="W1606" i="2" s="1"/>
  <c r="AE1549" i="2"/>
  <c r="Y1606" i="2"/>
  <c r="L1412" i="2"/>
  <c r="M1413" i="2"/>
  <c r="T1416" i="2"/>
  <c r="N1415" i="2"/>
  <c r="T1415" i="2" s="1"/>
  <c r="AB1574" i="2" l="1"/>
  <c r="AA1574" i="2" s="1"/>
  <c r="Z1573" i="2" s="1"/>
  <c r="X1606" i="2"/>
  <c r="Y1605" i="2" s="1"/>
  <c r="AD1548" i="2"/>
  <c r="AF1548" i="2"/>
  <c r="AG1582" i="2"/>
  <c r="AI1582" i="2"/>
  <c r="L1411" i="2"/>
  <c r="M1412" i="2"/>
  <c r="U1415" i="2"/>
  <c r="N1414" i="2"/>
  <c r="AB1573" i="2" l="1"/>
  <c r="AA1573" i="2" s="1"/>
  <c r="Z1572" i="2" s="1"/>
  <c r="W1605" i="2"/>
  <c r="X1605" i="2" s="1"/>
  <c r="AH1582" i="2"/>
  <c r="AE1548" i="2"/>
  <c r="AB1572" i="2"/>
  <c r="AA1572" i="2" s="1"/>
  <c r="L1410" i="2"/>
  <c r="M1411" i="2"/>
  <c r="T1414" i="2"/>
  <c r="U1414" i="2"/>
  <c r="N1413" i="2"/>
  <c r="Y1604" i="2" l="1"/>
  <c r="W1604" i="2"/>
  <c r="Z1571" i="2"/>
  <c r="AB1571" i="2"/>
  <c r="AA1571" i="2" s="1"/>
  <c r="X1604" i="2"/>
  <c r="AD1547" i="2"/>
  <c r="AF1547" i="2"/>
  <c r="AI1581" i="2"/>
  <c r="AG1581" i="2"/>
  <c r="L1409" i="2"/>
  <c r="M1410" i="2"/>
  <c r="U1413" i="2"/>
  <c r="T1413" i="2"/>
  <c r="N1412" i="2"/>
  <c r="U1412" i="2" s="1"/>
  <c r="AE1547" i="2" l="1"/>
  <c r="AF1546" i="2" s="1"/>
  <c r="AE1546" i="2" s="1"/>
  <c r="AH1581" i="2"/>
  <c r="AG1580" i="2" s="1"/>
  <c r="W1603" i="2"/>
  <c r="Y1603" i="2"/>
  <c r="AB1570" i="2"/>
  <c r="AA1570" i="2" s="1"/>
  <c r="Z1570" i="2"/>
  <c r="L1408" i="2"/>
  <c r="M1409" i="2"/>
  <c r="T1412" i="2"/>
  <c r="N1411" i="2"/>
  <c r="U1411" i="2" s="1"/>
  <c r="AI1580" i="2" l="1"/>
  <c r="AD1546" i="2"/>
  <c r="X1603" i="2"/>
  <c r="W1602" i="2" s="1"/>
  <c r="AH1580" i="2"/>
  <c r="Z1569" i="2"/>
  <c r="AB1569" i="2"/>
  <c r="AA1569" i="2" s="1"/>
  <c r="AD1545" i="2"/>
  <c r="AF1545" i="2"/>
  <c r="AE1545" i="2" s="1"/>
  <c r="L1407" i="2"/>
  <c r="M1408" i="2"/>
  <c r="T1411" i="2"/>
  <c r="N1410" i="2"/>
  <c r="Y1602" i="2" l="1"/>
  <c r="X1602" i="2" s="1"/>
  <c r="AB1568" i="2"/>
  <c r="AA1568" i="2" s="1"/>
  <c r="Z1568" i="2"/>
  <c r="AG1579" i="2"/>
  <c r="AI1579" i="2"/>
  <c r="AD1544" i="2"/>
  <c r="AF1544" i="2"/>
  <c r="AE1544" i="2" s="1"/>
  <c r="L1406" i="2"/>
  <c r="M1407" i="2"/>
  <c r="U1410" i="2"/>
  <c r="T1410" i="2"/>
  <c r="N1409" i="2"/>
  <c r="Y1601" i="2" l="1"/>
  <c r="W1601" i="2"/>
  <c r="X1601" i="2" s="1"/>
  <c r="AH1579" i="2"/>
  <c r="AI1578" i="2" s="1"/>
  <c r="AD1543" i="2"/>
  <c r="AF1543" i="2"/>
  <c r="AE1543" i="2" s="1"/>
  <c r="AB1567" i="2"/>
  <c r="AA1567" i="2" s="1"/>
  <c r="Z1567" i="2"/>
  <c r="L1405" i="2"/>
  <c r="M1406" i="2"/>
  <c r="T1409" i="2"/>
  <c r="U1409" i="2"/>
  <c r="N1408" i="2"/>
  <c r="AG1578" i="2" l="1"/>
  <c r="AH1578" i="2" s="1"/>
  <c r="W1600" i="2"/>
  <c r="X1600" i="2" s="1"/>
  <c r="Y1600" i="2"/>
  <c r="Z1566" i="2"/>
  <c r="AB1566" i="2"/>
  <c r="AA1566" i="2" s="1"/>
  <c r="AF1542" i="2"/>
  <c r="AD1542" i="2"/>
  <c r="L1404" i="2"/>
  <c r="M1405" i="2"/>
  <c r="U1408" i="2"/>
  <c r="T1408" i="2"/>
  <c r="N1407" i="2"/>
  <c r="AI1577" i="2" l="1"/>
  <c r="AG1577" i="2"/>
  <c r="AH1577" i="2" s="1"/>
  <c r="AI1576" i="2" s="1"/>
  <c r="AE1542" i="2"/>
  <c r="W1599" i="2"/>
  <c r="Y1599" i="2"/>
  <c r="Z1565" i="2"/>
  <c r="AB1565" i="2"/>
  <c r="L1403" i="2"/>
  <c r="M1404" i="2"/>
  <c r="U1407" i="2"/>
  <c r="T1407" i="2"/>
  <c r="N1406" i="2"/>
  <c r="T1406" i="2" s="1"/>
  <c r="AG1576" i="2" l="1"/>
  <c r="AH1576" i="2" s="1"/>
  <c r="AG1575" i="2" s="1"/>
  <c r="AH1575" i="2" s="1"/>
  <c r="X1599" i="2"/>
  <c r="W1598" i="2" s="1"/>
  <c r="AA1565" i="2"/>
  <c r="AB1564" i="2" s="1"/>
  <c r="AI1575" i="2"/>
  <c r="AF1541" i="2"/>
  <c r="AD1541" i="2"/>
  <c r="L1402" i="2"/>
  <c r="M1403" i="2"/>
  <c r="U1406" i="2"/>
  <c r="N1405" i="2"/>
  <c r="T1405" i="2" s="1"/>
  <c r="Y1598" i="2" l="1"/>
  <c r="Z1564" i="2"/>
  <c r="AE1541" i="2"/>
  <c r="X1598" i="2"/>
  <c r="AA1564" i="2"/>
  <c r="AG1574" i="2"/>
  <c r="AH1574" i="2" s="1"/>
  <c r="AI1574" i="2"/>
  <c r="L1401" i="2"/>
  <c r="M1402" i="2"/>
  <c r="U1405" i="2"/>
  <c r="N1404" i="2"/>
  <c r="AG1573" i="2" l="1"/>
  <c r="AH1573" i="2" s="1"/>
  <c r="AI1573" i="2"/>
  <c r="W1597" i="2"/>
  <c r="Y1597" i="2"/>
  <c r="Z1563" i="2"/>
  <c r="AB1563" i="2"/>
  <c r="AA1563" i="2" s="1"/>
  <c r="AD1540" i="2"/>
  <c r="AF1540" i="2"/>
  <c r="L1400" i="2"/>
  <c r="M1401" i="2"/>
  <c r="U1404" i="2"/>
  <c r="T1404" i="2"/>
  <c r="N1403" i="2"/>
  <c r="U1403" i="2" s="1"/>
  <c r="AE1540" i="2" l="1"/>
  <c r="AF1539" i="2"/>
  <c r="AD1539" i="2"/>
  <c r="Z1562" i="2"/>
  <c r="AB1562" i="2"/>
  <c r="AA1562" i="2" s="1"/>
  <c r="X1597" i="2"/>
  <c r="AI1572" i="2"/>
  <c r="AG1572" i="2"/>
  <c r="AH1572" i="2" s="1"/>
  <c r="L1399" i="2"/>
  <c r="M1400" i="2"/>
  <c r="T1403" i="2"/>
  <c r="N1402" i="2"/>
  <c r="AE1539" i="2" l="1"/>
  <c r="AD1538" i="2" s="1"/>
  <c r="AG1571" i="2"/>
  <c r="AH1571" i="2" s="1"/>
  <c r="AI1571" i="2"/>
  <c r="W1596" i="2"/>
  <c r="Y1596" i="2"/>
  <c r="AB1561" i="2"/>
  <c r="AA1561" i="2" s="1"/>
  <c r="Z1561" i="2"/>
  <c r="L1398" i="2"/>
  <c r="M1399" i="2"/>
  <c r="U1402" i="2"/>
  <c r="T1402" i="2"/>
  <c r="N1401" i="2"/>
  <c r="AF1538" i="2" l="1"/>
  <c r="AE1538" i="2"/>
  <c r="AD1537" i="2" s="1"/>
  <c r="Z1560" i="2"/>
  <c r="AB1560" i="2"/>
  <c r="X1596" i="2"/>
  <c r="AI1570" i="2"/>
  <c r="AG1570" i="2"/>
  <c r="AH1570" i="2" s="1"/>
  <c r="L1397" i="2"/>
  <c r="M1398" i="2"/>
  <c r="U1401" i="2"/>
  <c r="T1401" i="2"/>
  <c r="N1400" i="2"/>
  <c r="U1400" i="2" s="1"/>
  <c r="AA1560" i="2" l="1"/>
  <c r="AF1537" i="2"/>
  <c r="AE1537" i="2"/>
  <c r="AD1536" i="2" s="1"/>
  <c r="AG1569" i="2"/>
  <c r="AH1569" i="2" s="1"/>
  <c r="AI1569" i="2"/>
  <c r="Z1559" i="2"/>
  <c r="AB1559" i="2"/>
  <c r="W1595" i="2"/>
  <c r="Y1595" i="2"/>
  <c r="L1396" i="2"/>
  <c r="M1397" i="2"/>
  <c r="T1400" i="2"/>
  <c r="N1399" i="2"/>
  <c r="AF1536" i="2" l="1"/>
  <c r="AA1559" i="2"/>
  <c r="AB1558" i="2" s="1"/>
  <c r="AA1558" i="2" s="1"/>
  <c r="AE1536" i="2"/>
  <c r="AD1535" i="2" s="1"/>
  <c r="AI1568" i="2"/>
  <c r="AG1568" i="2"/>
  <c r="AH1568" i="2" s="1"/>
  <c r="AF1535" i="2"/>
  <c r="X1595" i="2"/>
  <c r="L1395" i="2"/>
  <c r="M1396" i="2"/>
  <c r="U1399" i="2"/>
  <c r="T1399" i="2"/>
  <c r="N1398" i="2"/>
  <c r="Z1558" i="2" l="1"/>
  <c r="AE1535" i="2"/>
  <c r="AF1534" i="2" s="1"/>
  <c r="Y1594" i="2"/>
  <c r="W1594" i="2"/>
  <c r="X1594" i="2" s="1"/>
  <c r="AG1567" i="2"/>
  <c r="AH1567" i="2" s="1"/>
  <c r="AI1567" i="2"/>
  <c r="AB1557" i="2"/>
  <c r="AA1557" i="2" s="1"/>
  <c r="Z1557" i="2"/>
  <c r="L1394" i="2"/>
  <c r="M1395" i="2"/>
  <c r="U1398" i="2"/>
  <c r="T1398" i="2"/>
  <c r="N1397" i="2"/>
  <c r="AD1534" i="2" l="1"/>
  <c r="AE1534" i="2"/>
  <c r="AD1533" i="2" s="1"/>
  <c r="AE1533" i="2" s="1"/>
  <c r="AG1566" i="2"/>
  <c r="AI1566" i="2"/>
  <c r="Z1556" i="2"/>
  <c r="AB1556" i="2"/>
  <c r="AA1556" i="2" s="1"/>
  <c r="Y1593" i="2"/>
  <c r="W1593" i="2"/>
  <c r="L1393" i="2"/>
  <c r="M1394" i="2"/>
  <c r="T1397" i="2"/>
  <c r="U1397" i="2"/>
  <c r="N1396" i="2"/>
  <c r="U1396" i="2" s="1"/>
  <c r="AF1533" i="2" l="1"/>
  <c r="X1593" i="2"/>
  <c r="Y1592" i="2" s="1"/>
  <c r="AD1532" i="2"/>
  <c r="AF1532" i="2"/>
  <c r="AB1555" i="2"/>
  <c r="AA1555" i="2" s="1"/>
  <c r="Z1555" i="2"/>
  <c r="AH1566" i="2"/>
  <c r="L1392" i="2"/>
  <c r="M1393" i="2"/>
  <c r="T1396" i="2"/>
  <c r="N1395" i="2"/>
  <c r="W1592" i="2" l="1"/>
  <c r="X1592" i="2" s="1"/>
  <c r="AI1565" i="2"/>
  <c r="AG1565" i="2"/>
  <c r="AH1565" i="2" s="1"/>
  <c r="Y1591" i="2"/>
  <c r="W1591" i="2"/>
  <c r="X1591" i="2" s="1"/>
  <c r="Z1554" i="2"/>
  <c r="AB1554" i="2"/>
  <c r="AA1554" i="2" s="1"/>
  <c r="AE1532" i="2"/>
  <c r="L1391" i="2"/>
  <c r="M1392" i="2"/>
  <c r="T1395" i="2"/>
  <c r="U1395" i="2"/>
  <c r="N1394" i="2"/>
  <c r="U1394" i="2" s="1"/>
  <c r="AD1531" i="2" l="1"/>
  <c r="AF1531" i="2"/>
  <c r="AI1564" i="2"/>
  <c r="AG1564" i="2"/>
  <c r="Z1553" i="2"/>
  <c r="AB1553" i="2"/>
  <c r="AA1553" i="2" s="1"/>
  <c r="Y1590" i="2"/>
  <c r="W1590" i="2"/>
  <c r="X1590" i="2" s="1"/>
  <c r="L1390" i="2"/>
  <c r="M1391" i="2"/>
  <c r="T1394" i="2"/>
  <c r="N1393" i="2"/>
  <c r="AH1564" i="2" l="1"/>
  <c r="AG1563" i="2" s="1"/>
  <c r="AH1563" i="2" s="1"/>
  <c r="W1589" i="2"/>
  <c r="X1589" i="2" s="1"/>
  <c r="Y1589" i="2"/>
  <c r="Z1552" i="2"/>
  <c r="AB1552" i="2"/>
  <c r="AA1552" i="2" s="1"/>
  <c r="AE1531" i="2"/>
  <c r="L1389" i="2"/>
  <c r="M1390" i="2"/>
  <c r="U1393" i="2"/>
  <c r="T1393" i="2"/>
  <c r="N1392" i="2"/>
  <c r="AI1563" i="2" l="1"/>
  <c r="Z1551" i="2"/>
  <c r="AB1551" i="2"/>
  <c r="Y1588" i="2"/>
  <c r="W1588" i="2"/>
  <c r="AD1530" i="2"/>
  <c r="AF1530" i="2"/>
  <c r="AI1562" i="2"/>
  <c r="AG1562" i="2"/>
  <c r="AH1562" i="2" s="1"/>
  <c r="L1388" i="2"/>
  <c r="M1389" i="2"/>
  <c r="U1392" i="2"/>
  <c r="T1392" i="2"/>
  <c r="N1391" i="2"/>
  <c r="X1588" i="2" l="1"/>
  <c r="AA1551" i="2"/>
  <c r="AE1530" i="2"/>
  <c r="Y1587" i="2"/>
  <c r="W1587" i="2"/>
  <c r="AB1550" i="2"/>
  <c r="Z1550" i="2"/>
  <c r="AG1561" i="2"/>
  <c r="AH1561" i="2" s="1"/>
  <c r="AI1561" i="2"/>
  <c r="L1387" i="2"/>
  <c r="M1388" i="2"/>
  <c r="U1391" i="2"/>
  <c r="T1391" i="2"/>
  <c r="N1390" i="2"/>
  <c r="T1390" i="2" s="1"/>
  <c r="AA1550" i="2" l="1"/>
  <c r="X1587" i="2"/>
  <c r="W1586" i="2" s="1"/>
  <c r="Z1549" i="2"/>
  <c r="AB1549" i="2"/>
  <c r="AI1560" i="2"/>
  <c r="AG1560" i="2"/>
  <c r="AF1529" i="2"/>
  <c r="AD1529" i="2"/>
  <c r="L1386" i="2"/>
  <c r="M1387" i="2"/>
  <c r="U1390" i="2"/>
  <c r="N1389" i="2"/>
  <c r="T1389" i="2" s="1"/>
  <c r="AH1560" i="2" l="1"/>
  <c r="AA1549" i="2"/>
  <c r="Y1586" i="2"/>
  <c r="X1586" i="2" s="1"/>
  <c r="Y1585" i="2" s="1"/>
  <c r="AG1559" i="2"/>
  <c r="AI1559" i="2"/>
  <c r="Z1548" i="2"/>
  <c r="AB1548" i="2"/>
  <c r="AE1529" i="2"/>
  <c r="L1385" i="2"/>
  <c r="M1386" i="2"/>
  <c r="U1389" i="2"/>
  <c r="N1388" i="2"/>
  <c r="T1388" i="2" s="1"/>
  <c r="AA1548" i="2" l="1"/>
  <c r="W1585" i="2"/>
  <c r="AH1559" i="2"/>
  <c r="X1585" i="2"/>
  <c r="Y1584" i="2" s="1"/>
  <c r="AB1547" i="2"/>
  <c r="Z1547" i="2"/>
  <c r="AG1558" i="2"/>
  <c r="AH1558" i="2" s="1"/>
  <c r="AI1558" i="2"/>
  <c r="AD1528" i="2"/>
  <c r="AF1528" i="2"/>
  <c r="L1384" i="2"/>
  <c r="M1385" i="2"/>
  <c r="U1388" i="2"/>
  <c r="N1387" i="2"/>
  <c r="U1387" i="2" s="1"/>
  <c r="W1584" i="2" l="1"/>
  <c r="AA1547" i="2"/>
  <c r="Z1546" i="2" s="1"/>
  <c r="X1584" i="2"/>
  <c r="AE1528" i="2"/>
  <c r="AG1557" i="2"/>
  <c r="AH1557" i="2" s="1"/>
  <c r="AI1557" i="2"/>
  <c r="W1583" i="2"/>
  <c r="Y1583" i="2"/>
  <c r="L1383" i="2"/>
  <c r="M1384" i="2"/>
  <c r="T1387" i="2"/>
  <c r="N1386" i="2"/>
  <c r="T1386" i="2" s="1"/>
  <c r="AB1546" i="2" l="1"/>
  <c r="AA1546" i="2" s="1"/>
  <c r="Z1545" i="2" s="1"/>
  <c r="X1583" i="2"/>
  <c r="AG1556" i="2"/>
  <c r="AH1556" i="2" s="1"/>
  <c r="AI1556" i="2"/>
  <c r="AD1527" i="2"/>
  <c r="AE1527" i="2" s="1"/>
  <c r="AF1527" i="2"/>
  <c r="L1382" i="2"/>
  <c r="M1383" i="2"/>
  <c r="U1386" i="2"/>
  <c r="N1385" i="2"/>
  <c r="U1385" i="2" s="1"/>
  <c r="AB1545" i="2" l="1"/>
  <c r="AA1545" i="2" s="1"/>
  <c r="AB1544" i="2" s="1"/>
  <c r="AA1544" i="2" s="1"/>
  <c r="AF1526" i="2"/>
  <c r="AD1526" i="2"/>
  <c r="AE1526" i="2" s="1"/>
  <c r="Y1582" i="2"/>
  <c r="W1582" i="2"/>
  <c r="X1582" i="2" s="1"/>
  <c r="AI1555" i="2"/>
  <c r="AG1555" i="2"/>
  <c r="AH1555" i="2" s="1"/>
  <c r="L1381" i="2"/>
  <c r="M1382" i="2"/>
  <c r="T1385" i="2"/>
  <c r="N1384" i="2"/>
  <c r="T1384" i="2" s="1"/>
  <c r="Z1544" i="2" l="1"/>
  <c r="AG1554" i="2"/>
  <c r="AH1554" i="2" s="1"/>
  <c r="AI1554" i="2"/>
  <c r="W1581" i="2"/>
  <c r="Y1581" i="2"/>
  <c r="AD1525" i="2"/>
  <c r="AE1525" i="2" s="1"/>
  <c r="AF1525" i="2"/>
  <c r="Z1543" i="2"/>
  <c r="AB1543" i="2"/>
  <c r="L1380" i="2"/>
  <c r="M1381" i="2"/>
  <c r="U1384" i="2"/>
  <c r="N1383" i="2"/>
  <c r="AA1543" i="2" l="1"/>
  <c r="X1581" i="2"/>
  <c r="Y1580" i="2" s="1"/>
  <c r="AB1542" i="2"/>
  <c r="Z1542" i="2"/>
  <c r="AD1524" i="2"/>
  <c r="AE1524" i="2" s="1"/>
  <c r="AF1524" i="2"/>
  <c r="AI1553" i="2"/>
  <c r="AG1553" i="2"/>
  <c r="AH1553" i="2" s="1"/>
  <c r="L1379" i="2"/>
  <c r="M1380" i="2"/>
  <c r="T1383" i="2"/>
  <c r="U1383" i="2"/>
  <c r="N1382" i="2"/>
  <c r="U1382" i="2" s="1"/>
  <c r="W1580" i="2" l="1"/>
  <c r="X1580" i="2" s="1"/>
  <c r="AG1552" i="2"/>
  <c r="AH1552" i="2" s="1"/>
  <c r="AI1552" i="2"/>
  <c r="AD1523" i="2"/>
  <c r="AE1523" i="2" s="1"/>
  <c r="AF1523" i="2"/>
  <c r="AA1542" i="2"/>
  <c r="L1378" i="2"/>
  <c r="M1379" i="2"/>
  <c r="T1382" i="2"/>
  <c r="N1381" i="2"/>
  <c r="T1381" i="2" s="1"/>
  <c r="Y1579" i="2" l="1"/>
  <c r="W1579" i="2"/>
  <c r="X1579" i="2" s="1"/>
  <c r="AB1541" i="2"/>
  <c r="Z1541" i="2"/>
  <c r="AD1522" i="2"/>
  <c r="AE1522" i="2" s="1"/>
  <c r="AF1522" i="2"/>
  <c r="AI1551" i="2"/>
  <c r="AG1551" i="2"/>
  <c r="L1377" i="2"/>
  <c r="M1378" i="2"/>
  <c r="U1381" i="2"/>
  <c r="N1380" i="2"/>
  <c r="W1578" i="2" l="1"/>
  <c r="X1578" i="2" s="1"/>
  <c r="Y1578" i="2"/>
  <c r="AH1551" i="2"/>
  <c r="AI1550" i="2" s="1"/>
  <c r="AD1521" i="2"/>
  <c r="AE1521" i="2" s="1"/>
  <c r="AF1521" i="2"/>
  <c r="AA1541" i="2"/>
  <c r="L1376" i="2"/>
  <c r="M1377" i="2"/>
  <c r="U1380" i="2"/>
  <c r="T1380" i="2"/>
  <c r="N1379" i="2"/>
  <c r="U1379" i="2" s="1"/>
  <c r="AG1550" i="2" l="1"/>
  <c r="W1577" i="2"/>
  <c r="X1577" i="2" s="1"/>
  <c r="Y1577" i="2"/>
  <c r="AH1550" i="2"/>
  <c r="AG1549" i="2" s="1"/>
  <c r="AD1520" i="2"/>
  <c r="AE1520" i="2" s="1"/>
  <c r="AF1520" i="2"/>
  <c r="AB1540" i="2"/>
  <c r="Z1540" i="2"/>
  <c r="L1375" i="2"/>
  <c r="M1376" i="2"/>
  <c r="T1379" i="2"/>
  <c r="N1378" i="2"/>
  <c r="U1378" i="2" s="1"/>
  <c r="W1576" i="2" l="1"/>
  <c r="X1576" i="2" s="1"/>
  <c r="Y1575" i="2" s="1"/>
  <c r="Y1576" i="2"/>
  <c r="AI1549" i="2"/>
  <c r="AH1549" i="2" s="1"/>
  <c r="AI1548" i="2" s="1"/>
  <c r="AA1540" i="2"/>
  <c r="AB1539" i="2" s="1"/>
  <c r="W1575" i="2"/>
  <c r="X1575" i="2" s="1"/>
  <c r="AF1519" i="2"/>
  <c r="AD1519" i="2"/>
  <c r="AE1519" i="2" s="1"/>
  <c r="L1374" i="2"/>
  <c r="M1375" i="2"/>
  <c r="T1378" i="2"/>
  <c r="N1377" i="2"/>
  <c r="U1377" i="2" s="1"/>
  <c r="AG1548" i="2" l="1"/>
  <c r="Z1539" i="2"/>
  <c r="AA1539" i="2" s="1"/>
  <c r="AH1548" i="2"/>
  <c r="W1574" i="2"/>
  <c r="X1574" i="2" s="1"/>
  <c r="Y1574" i="2"/>
  <c r="AD1518" i="2"/>
  <c r="AF1518" i="2"/>
  <c r="L1373" i="2"/>
  <c r="M1374" i="2"/>
  <c r="T1377" i="2"/>
  <c r="N1376" i="2"/>
  <c r="AE1518" i="2" l="1"/>
  <c r="Z1538" i="2"/>
  <c r="AA1538" i="2" s="1"/>
  <c r="AB1538" i="2"/>
  <c r="AD1517" i="2"/>
  <c r="AF1517" i="2"/>
  <c r="W1573" i="2"/>
  <c r="X1573" i="2" s="1"/>
  <c r="Y1573" i="2"/>
  <c r="AG1547" i="2"/>
  <c r="AI1547" i="2"/>
  <c r="L1372" i="2"/>
  <c r="M1373" i="2"/>
  <c r="U1376" i="2"/>
  <c r="T1376" i="2"/>
  <c r="N1375" i="2"/>
  <c r="U1375" i="2" s="1"/>
  <c r="AB1537" i="2" l="1"/>
  <c r="Z1537" i="2"/>
  <c r="AA1537" i="2" s="1"/>
  <c r="Z1536" i="2" s="1"/>
  <c r="AH1547" i="2"/>
  <c r="AG1546" i="2" s="1"/>
  <c r="AH1546" i="2" s="1"/>
  <c r="AE1517" i="2"/>
  <c r="AD1516" i="2" s="1"/>
  <c r="W1572" i="2"/>
  <c r="X1572" i="2" s="1"/>
  <c r="Y1572" i="2"/>
  <c r="L1371" i="2"/>
  <c r="M1372" i="2"/>
  <c r="T1375" i="2"/>
  <c r="N1374" i="2"/>
  <c r="AI1546" i="2" l="1"/>
  <c r="AB1536" i="2"/>
  <c r="AA1536" i="2" s="1"/>
  <c r="Z1535" i="2" s="1"/>
  <c r="AF1516" i="2"/>
  <c r="AE1516" i="2" s="1"/>
  <c r="W1571" i="2"/>
  <c r="X1571" i="2" s="1"/>
  <c r="Y1571" i="2"/>
  <c r="AI1545" i="2"/>
  <c r="AG1545" i="2"/>
  <c r="AH1545" i="2" s="1"/>
  <c r="L1370" i="2"/>
  <c r="M1371" i="2"/>
  <c r="T1374" i="2"/>
  <c r="U1374" i="2"/>
  <c r="N1373" i="2"/>
  <c r="U1373" i="2" s="1"/>
  <c r="AB1535" i="2" l="1"/>
  <c r="AD1515" i="2"/>
  <c r="AF1515" i="2"/>
  <c r="AE1515" i="2" s="1"/>
  <c r="AF1514" i="2" s="1"/>
  <c r="AA1535" i="2"/>
  <c r="AB1534" i="2" s="1"/>
  <c r="AI1544" i="2"/>
  <c r="AG1544" i="2"/>
  <c r="AH1544" i="2" s="1"/>
  <c r="Z1534" i="2"/>
  <c r="Y1570" i="2"/>
  <c r="W1570" i="2"/>
  <c r="X1570" i="2" s="1"/>
  <c r="L1369" i="2"/>
  <c r="M1370" i="2"/>
  <c r="T1373" i="2"/>
  <c r="N1372" i="2"/>
  <c r="U1372" i="2" s="1"/>
  <c r="AD1514" i="2" l="1"/>
  <c r="AA1534" i="2"/>
  <c r="Z1533" i="2" s="1"/>
  <c r="AE1514" i="2"/>
  <c r="AD1513" i="2" s="1"/>
  <c r="W1569" i="2"/>
  <c r="X1569" i="2" s="1"/>
  <c r="Y1569" i="2"/>
  <c r="AF1513" i="2"/>
  <c r="AG1543" i="2"/>
  <c r="AI1543" i="2"/>
  <c r="L1368" i="2"/>
  <c r="M1369" i="2"/>
  <c r="T1372" i="2"/>
  <c r="N1371" i="2"/>
  <c r="U1371" i="2" s="1"/>
  <c r="AE1513" i="2" l="1"/>
  <c r="AB1533" i="2"/>
  <c r="AA1533" i="2"/>
  <c r="Z1532" i="2" s="1"/>
  <c r="AH1543" i="2"/>
  <c r="AI1542" i="2" s="1"/>
  <c r="AF1512" i="2"/>
  <c r="AD1512" i="2"/>
  <c r="W1568" i="2"/>
  <c r="X1568" i="2" s="1"/>
  <c r="Y1568" i="2"/>
  <c r="L1367" i="2"/>
  <c r="M1368" i="2"/>
  <c r="T1371" i="2"/>
  <c r="N1370" i="2"/>
  <c r="T1370" i="2" s="1"/>
  <c r="AE1512" i="2" l="1"/>
  <c r="AB1532" i="2"/>
  <c r="AG1542" i="2"/>
  <c r="AH1542" i="2" s="1"/>
  <c r="AI1541" i="2" s="1"/>
  <c r="W1567" i="2"/>
  <c r="X1567" i="2" s="1"/>
  <c r="Y1567" i="2"/>
  <c r="AD1511" i="2"/>
  <c r="AF1511" i="2"/>
  <c r="AA1532" i="2"/>
  <c r="L1366" i="2"/>
  <c r="M1367" i="2"/>
  <c r="U1370" i="2"/>
  <c r="N1369" i="2"/>
  <c r="AG1541" i="2" l="1"/>
  <c r="AH1541" i="2" s="1"/>
  <c r="AE1511" i="2"/>
  <c r="AF1510" i="2" s="1"/>
  <c r="AB1531" i="2"/>
  <c r="Z1531" i="2"/>
  <c r="AI1540" i="2"/>
  <c r="AG1540" i="2"/>
  <c r="W1566" i="2"/>
  <c r="Y1566" i="2"/>
  <c r="L1365" i="2"/>
  <c r="M1366" i="2"/>
  <c r="T1369" i="2"/>
  <c r="U1369" i="2"/>
  <c r="N1368" i="2"/>
  <c r="AD1510" i="2" l="1"/>
  <c r="AA1531" i="2"/>
  <c r="Z1530" i="2" s="1"/>
  <c r="AH1540" i="2"/>
  <c r="AG1539" i="2" s="1"/>
  <c r="AE1510" i="2"/>
  <c r="AF1509" i="2" s="1"/>
  <c r="AB1530" i="2"/>
  <c r="X1566" i="2"/>
  <c r="L1364" i="2"/>
  <c r="M1365" i="2"/>
  <c r="U1368" i="2"/>
  <c r="T1368" i="2"/>
  <c r="N1367" i="2"/>
  <c r="T1367" i="2" s="1"/>
  <c r="AI1539" i="2" l="1"/>
  <c r="AH1539" i="2" s="1"/>
  <c r="AD1509" i="2"/>
  <c r="AE1509" i="2"/>
  <c r="AD1508" i="2" s="1"/>
  <c r="AA1530" i="2"/>
  <c r="W1565" i="2"/>
  <c r="Y1565" i="2"/>
  <c r="L1363" i="2"/>
  <c r="M1364" i="2"/>
  <c r="U1367" i="2"/>
  <c r="N1366" i="2"/>
  <c r="T1366" i="2" s="1"/>
  <c r="AF1508" i="2" l="1"/>
  <c r="AE1508" i="2" s="1"/>
  <c r="AD1507" i="2" s="1"/>
  <c r="AI1538" i="2"/>
  <c r="AH1538" i="2" s="1"/>
  <c r="AG1537" i="2" s="1"/>
  <c r="AG1538" i="2"/>
  <c r="Z1529" i="2"/>
  <c r="AB1529" i="2"/>
  <c r="X1565" i="2"/>
  <c r="L1362" i="2"/>
  <c r="M1363" i="2"/>
  <c r="U1366" i="2"/>
  <c r="N1365" i="2"/>
  <c r="AF1507" i="2" l="1"/>
  <c r="AE1507" i="2" s="1"/>
  <c r="AD1506" i="2" s="1"/>
  <c r="AI1537" i="2"/>
  <c r="AH1537" i="2" s="1"/>
  <c r="AI1536" i="2" s="1"/>
  <c r="W1564" i="2"/>
  <c r="Y1564" i="2"/>
  <c r="AA1529" i="2"/>
  <c r="L1361" i="2"/>
  <c r="M1362" i="2"/>
  <c r="T1365" i="2"/>
  <c r="U1365" i="2"/>
  <c r="N1364" i="2"/>
  <c r="AF1506" i="2" l="1"/>
  <c r="AE1506" i="2" s="1"/>
  <c r="AD1505" i="2" s="1"/>
  <c r="AG1536" i="2"/>
  <c r="AH1536" i="2"/>
  <c r="AG1535" i="2" s="1"/>
  <c r="X1564" i="2"/>
  <c r="Z1528" i="2"/>
  <c r="AB1528" i="2"/>
  <c r="L1360" i="2"/>
  <c r="M1361" i="2"/>
  <c r="U1364" i="2"/>
  <c r="T1364" i="2"/>
  <c r="N1363" i="2"/>
  <c r="U1363" i="2" s="1"/>
  <c r="AI1535" i="2" l="1"/>
  <c r="AH1535" i="2" s="1"/>
  <c r="AG1534" i="2" s="1"/>
  <c r="AF1505" i="2"/>
  <c r="AE1505" i="2" s="1"/>
  <c r="AD1504" i="2" s="1"/>
  <c r="AA1528" i="2"/>
  <c r="AB1527" i="2" s="1"/>
  <c r="Y1563" i="2"/>
  <c r="W1563" i="2"/>
  <c r="X1563" i="2" s="1"/>
  <c r="L1359" i="2"/>
  <c r="M1360" i="2"/>
  <c r="T1363" i="2"/>
  <c r="N1362" i="2"/>
  <c r="T1362" i="2" s="1"/>
  <c r="AI1534" i="2" l="1"/>
  <c r="AH1534" i="2" s="1"/>
  <c r="AF1504" i="2"/>
  <c r="Z1527" i="2"/>
  <c r="AA1527" i="2" s="1"/>
  <c r="AB1526" i="2" s="1"/>
  <c r="W1562" i="2"/>
  <c r="X1562" i="2" s="1"/>
  <c r="Y1562" i="2"/>
  <c r="AE1504" i="2"/>
  <c r="AI1533" i="2"/>
  <c r="AG1533" i="2"/>
  <c r="L1358" i="2"/>
  <c r="M1359" i="2"/>
  <c r="U1362" i="2"/>
  <c r="N1361" i="2"/>
  <c r="T1361" i="2" s="1"/>
  <c r="Z1526" i="2" l="1"/>
  <c r="AA1526" i="2" s="1"/>
  <c r="AB1525" i="2" s="1"/>
  <c r="AH1533" i="2"/>
  <c r="AI1532" i="2" s="1"/>
  <c r="AF1503" i="2"/>
  <c r="AE1503" i="2" s="1"/>
  <c r="AD1503" i="2"/>
  <c r="Z1525" i="2"/>
  <c r="AA1525" i="2" s="1"/>
  <c r="W1561" i="2"/>
  <c r="X1561" i="2" s="1"/>
  <c r="Y1561" i="2"/>
  <c r="L1357" i="2"/>
  <c r="M1358" i="2"/>
  <c r="U1361" i="2"/>
  <c r="N1360" i="2"/>
  <c r="U1360" i="2" s="1"/>
  <c r="AG1532" i="2" l="1"/>
  <c r="Y1560" i="2"/>
  <c r="W1560" i="2"/>
  <c r="AD1502" i="2"/>
  <c r="AF1502" i="2"/>
  <c r="AE1502" i="2" s="1"/>
  <c r="Z1524" i="2"/>
  <c r="AA1524" i="2" s="1"/>
  <c r="AB1524" i="2"/>
  <c r="AH1532" i="2"/>
  <c r="L1356" i="2"/>
  <c r="M1357" i="2"/>
  <c r="T1360" i="2"/>
  <c r="N1359" i="2"/>
  <c r="X1560" i="2" l="1"/>
  <c r="Y1559" i="2" s="1"/>
  <c r="X1559" i="2" s="1"/>
  <c r="AD1501" i="2"/>
  <c r="AF1501" i="2"/>
  <c r="AE1501" i="2" s="1"/>
  <c r="AG1531" i="2"/>
  <c r="AI1531" i="2"/>
  <c r="AB1523" i="2"/>
  <c r="Z1523" i="2"/>
  <c r="AA1523" i="2" s="1"/>
  <c r="L1355" i="2"/>
  <c r="M1356" i="2"/>
  <c r="U1359" i="2"/>
  <c r="T1359" i="2"/>
  <c r="N1358" i="2"/>
  <c r="W1559" i="2" l="1"/>
  <c r="AH1531" i="2"/>
  <c r="AD1500" i="2"/>
  <c r="AF1500" i="2"/>
  <c r="AE1500" i="2" s="1"/>
  <c r="W1558" i="2"/>
  <c r="X1558" i="2" s="1"/>
  <c r="Y1558" i="2"/>
  <c r="AI1530" i="2"/>
  <c r="AG1530" i="2"/>
  <c r="AB1522" i="2"/>
  <c r="Z1522" i="2"/>
  <c r="AA1522" i="2" s="1"/>
  <c r="L1354" i="2"/>
  <c r="M1355" i="2"/>
  <c r="T1358" i="2"/>
  <c r="U1358" i="2"/>
  <c r="N1357" i="2"/>
  <c r="T1357" i="2" s="1"/>
  <c r="W1557" i="2" l="1"/>
  <c r="X1557" i="2" s="1"/>
  <c r="Y1557" i="2"/>
  <c r="AD1499" i="2"/>
  <c r="AF1499" i="2"/>
  <c r="AE1499" i="2" s="1"/>
  <c r="Z1521" i="2"/>
  <c r="AA1521" i="2" s="1"/>
  <c r="AB1521" i="2"/>
  <c r="AH1530" i="2"/>
  <c r="L1353" i="2"/>
  <c r="M1354" i="2"/>
  <c r="U1357" i="2"/>
  <c r="N1356" i="2"/>
  <c r="AI1529" i="2" l="1"/>
  <c r="AG1529" i="2"/>
  <c r="AB1520" i="2"/>
  <c r="Z1520" i="2"/>
  <c r="AA1520" i="2" s="1"/>
  <c r="AD1498" i="2"/>
  <c r="AF1498" i="2"/>
  <c r="AE1498" i="2" s="1"/>
  <c r="Y1556" i="2"/>
  <c r="W1556" i="2"/>
  <c r="X1556" i="2" s="1"/>
  <c r="L1352" i="2"/>
  <c r="M1353" i="2"/>
  <c r="U1356" i="2"/>
  <c r="T1356" i="2"/>
  <c r="N1355" i="2"/>
  <c r="AD1497" i="2" l="1"/>
  <c r="AF1497" i="2"/>
  <c r="AE1497" i="2" s="1"/>
  <c r="W1555" i="2"/>
  <c r="X1555" i="2" s="1"/>
  <c r="Y1555" i="2"/>
  <c r="Z1519" i="2"/>
  <c r="AA1519" i="2" s="1"/>
  <c r="AB1519" i="2"/>
  <c r="AH1529" i="2"/>
  <c r="L1351" i="2"/>
  <c r="M1352" i="2"/>
  <c r="U1355" i="2"/>
  <c r="T1355" i="2"/>
  <c r="N1354" i="2"/>
  <c r="T1354" i="2" s="1"/>
  <c r="AI1528" i="2" l="1"/>
  <c r="AG1528" i="2"/>
  <c r="Z1518" i="2"/>
  <c r="AB1518" i="2"/>
  <c r="W1554" i="2"/>
  <c r="X1554" i="2" s="1"/>
  <c r="Y1554" i="2"/>
  <c r="AF1496" i="2"/>
  <c r="AD1496" i="2"/>
  <c r="L1350" i="2"/>
  <c r="M1351" i="2"/>
  <c r="U1354" i="2"/>
  <c r="N1353" i="2"/>
  <c r="U1353" i="2" s="1"/>
  <c r="AA1518" i="2" l="1"/>
  <c r="Z1517" i="2" s="1"/>
  <c r="AH1528" i="2"/>
  <c r="AI1527" i="2" s="1"/>
  <c r="AH1527" i="2" s="1"/>
  <c r="AB1517" i="2"/>
  <c r="AE1496" i="2"/>
  <c r="Y1553" i="2"/>
  <c r="W1553" i="2"/>
  <c r="X1553" i="2" s="1"/>
  <c r="L1349" i="2"/>
  <c r="M1350" i="2"/>
  <c r="T1353" i="2"/>
  <c r="N1352" i="2"/>
  <c r="AG1527" i="2" l="1"/>
  <c r="AA1517" i="2"/>
  <c r="AB1516" i="2" s="1"/>
  <c r="AD1495" i="2"/>
  <c r="AF1495" i="2"/>
  <c r="AE1495" i="2" s="1"/>
  <c r="AG1526" i="2"/>
  <c r="AI1526" i="2"/>
  <c r="AH1526" i="2" s="1"/>
  <c r="Y1552" i="2"/>
  <c r="W1552" i="2"/>
  <c r="X1552" i="2" s="1"/>
  <c r="L1348" i="2"/>
  <c r="M1349" i="2"/>
  <c r="U1352" i="2"/>
  <c r="T1352" i="2"/>
  <c r="N1351" i="2"/>
  <c r="T1351" i="2" s="1"/>
  <c r="Z1516" i="2" l="1"/>
  <c r="AA1516" i="2"/>
  <c r="Z1515" i="2" s="1"/>
  <c r="W1551" i="2"/>
  <c r="Y1551" i="2"/>
  <c r="X1551" i="2" s="1"/>
  <c r="AB1515" i="2"/>
  <c r="AD1494" i="2"/>
  <c r="AF1494" i="2"/>
  <c r="AI1525" i="2"/>
  <c r="AH1525" i="2" s="1"/>
  <c r="AG1525" i="2"/>
  <c r="L1347" i="2"/>
  <c r="M1348" i="2"/>
  <c r="U1351" i="2"/>
  <c r="N1350" i="2"/>
  <c r="AA1515" i="2" l="1"/>
  <c r="AB1514" i="2" s="1"/>
  <c r="AE1494" i="2"/>
  <c r="AD1493" i="2" s="1"/>
  <c r="Y1550" i="2"/>
  <c r="W1550" i="2"/>
  <c r="AG1524" i="2"/>
  <c r="AI1524" i="2"/>
  <c r="AH1524" i="2" s="1"/>
  <c r="L1346" i="2"/>
  <c r="M1347" i="2"/>
  <c r="U1350" i="2"/>
  <c r="T1350" i="2"/>
  <c r="N1349" i="2"/>
  <c r="Z1514" i="2" l="1"/>
  <c r="AF1493" i="2"/>
  <c r="AE1493" i="2" s="1"/>
  <c r="AD1492" i="2" s="1"/>
  <c r="AA1514" i="2"/>
  <c r="AB1513" i="2" s="1"/>
  <c r="X1550" i="2"/>
  <c r="AG1523" i="2"/>
  <c r="AI1523" i="2"/>
  <c r="AH1523" i="2" s="1"/>
  <c r="L1345" i="2"/>
  <c r="M1346" i="2"/>
  <c r="U1349" i="2"/>
  <c r="T1349" i="2"/>
  <c r="N1348" i="2"/>
  <c r="AF1492" i="2" l="1"/>
  <c r="AE1492" i="2" s="1"/>
  <c r="AD1491" i="2" s="1"/>
  <c r="Z1513" i="2"/>
  <c r="AA1513" i="2" s="1"/>
  <c r="Z1512" i="2" s="1"/>
  <c r="W1549" i="2"/>
  <c r="Y1549" i="2"/>
  <c r="AG1522" i="2"/>
  <c r="AI1522" i="2"/>
  <c r="AH1522" i="2" s="1"/>
  <c r="L1344" i="2"/>
  <c r="M1345" i="2"/>
  <c r="U1348" i="2"/>
  <c r="T1348" i="2"/>
  <c r="N1347" i="2"/>
  <c r="U1347" i="2" s="1"/>
  <c r="AB1512" i="2" l="1"/>
  <c r="AA1512" i="2" s="1"/>
  <c r="Z1511" i="2" s="1"/>
  <c r="AF1491" i="2"/>
  <c r="AE1491" i="2" s="1"/>
  <c r="AF1490" i="2" s="1"/>
  <c r="AE1490" i="2" s="1"/>
  <c r="X1549" i="2"/>
  <c r="Y1548" i="2" s="1"/>
  <c r="AI1521" i="2"/>
  <c r="AH1521" i="2" s="1"/>
  <c r="AG1521" i="2"/>
  <c r="L1343" i="2"/>
  <c r="M1344" i="2"/>
  <c r="T1347" i="2"/>
  <c r="N1346" i="2"/>
  <c r="T1346" i="2" s="1"/>
  <c r="AD1490" i="2" l="1"/>
  <c r="W1548" i="2"/>
  <c r="X1548" i="2"/>
  <c r="W1547" i="2" s="1"/>
  <c r="AB1511" i="2"/>
  <c r="AA1511" i="2" s="1"/>
  <c r="AG1520" i="2"/>
  <c r="AI1520" i="2"/>
  <c r="AH1520" i="2" s="1"/>
  <c r="AF1489" i="2"/>
  <c r="AE1489" i="2" s="1"/>
  <c r="AD1489" i="2"/>
  <c r="L1342" i="2"/>
  <c r="M1343" i="2"/>
  <c r="U1346" i="2"/>
  <c r="N1345" i="2"/>
  <c r="Y1547" i="2" l="1"/>
  <c r="X1547" i="2" s="1"/>
  <c r="Z1510" i="2"/>
  <c r="AB1510" i="2"/>
  <c r="AD1488" i="2"/>
  <c r="AF1488" i="2"/>
  <c r="AE1488" i="2" s="1"/>
  <c r="AI1519" i="2"/>
  <c r="AH1519" i="2" s="1"/>
  <c r="AG1519" i="2"/>
  <c r="L1341" i="2"/>
  <c r="M1342" i="2"/>
  <c r="T1345" i="2"/>
  <c r="U1345" i="2"/>
  <c r="N1344" i="2"/>
  <c r="W1546" i="2" l="1"/>
  <c r="X1546" i="2" s="1"/>
  <c r="Y1546" i="2"/>
  <c r="AA1510" i="2"/>
  <c r="Z1509" i="2" s="1"/>
  <c r="AF1487" i="2"/>
  <c r="AE1487" i="2" s="1"/>
  <c r="AD1487" i="2"/>
  <c r="AG1518" i="2"/>
  <c r="AI1518" i="2"/>
  <c r="Y1545" i="2"/>
  <c r="W1545" i="2"/>
  <c r="X1545" i="2" s="1"/>
  <c r="L1340" i="2"/>
  <c r="M1341" i="2"/>
  <c r="U1344" i="2"/>
  <c r="T1344" i="2"/>
  <c r="N1343" i="2"/>
  <c r="AB1509" i="2" l="1"/>
  <c r="AA1509" i="2" s="1"/>
  <c r="Z1508" i="2" s="1"/>
  <c r="AH1518" i="2"/>
  <c r="AG1517" i="2" s="1"/>
  <c r="Y1544" i="2"/>
  <c r="W1544" i="2"/>
  <c r="X1544" i="2" s="1"/>
  <c r="AF1486" i="2"/>
  <c r="AE1486" i="2" s="1"/>
  <c r="AD1486" i="2"/>
  <c r="L1339" i="2"/>
  <c r="M1340" i="2"/>
  <c r="U1343" i="2"/>
  <c r="T1343" i="2"/>
  <c r="N1342" i="2"/>
  <c r="T1342" i="2" s="1"/>
  <c r="AI1517" i="2" l="1"/>
  <c r="AB1508" i="2"/>
  <c r="AA1508" i="2" s="1"/>
  <c r="AD1485" i="2"/>
  <c r="AF1485" i="2"/>
  <c r="AE1485" i="2" s="1"/>
  <c r="W1543" i="2"/>
  <c r="Y1543" i="2"/>
  <c r="AH1517" i="2"/>
  <c r="L1338" i="2"/>
  <c r="M1339" i="2"/>
  <c r="U1342" i="2"/>
  <c r="N1341" i="2"/>
  <c r="AB1507" i="2" l="1"/>
  <c r="AA1507" i="2" s="1"/>
  <c r="Z1507" i="2"/>
  <c r="X1543" i="2"/>
  <c r="W1542" i="2" s="1"/>
  <c r="AD1484" i="2"/>
  <c r="AF1484" i="2"/>
  <c r="AE1484" i="2" s="1"/>
  <c r="AI1516" i="2"/>
  <c r="AG1516" i="2"/>
  <c r="L1337" i="2"/>
  <c r="M1338" i="2"/>
  <c r="T1341" i="2"/>
  <c r="U1341" i="2"/>
  <c r="N1340" i="2"/>
  <c r="Z1506" i="2" l="1"/>
  <c r="AB1506" i="2"/>
  <c r="AA1506" i="2" s="1"/>
  <c r="Y1542" i="2"/>
  <c r="X1542" i="2"/>
  <c r="W1541" i="2" s="1"/>
  <c r="AH1516" i="2"/>
  <c r="AI1515" i="2" s="1"/>
  <c r="Z1505" i="2"/>
  <c r="AB1505" i="2"/>
  <c r="AA1505" i="2" s="1"/>
  <c r="AF1483" i="2"/>
  <c r="AE1483" i="2" s="1"/>
  <c r="AD1483" i="2"/>
  <c r="L1336" i="2"/>
  <c r="M1337" i="2"/>
  <c r="U1340" i="2"/>
  <c r="T1340" i="2"/>
  <c r="N1339" i="2"/>
  <c r="U1339" i="2" s="1"/>
  <c r="Y1541" i="2" l="1"/>
  <c r="AG1515" i="2"/>
  <c r="AH1515" i="2" s="1"/>
  <c r="X1541" i="2"/>
  <c r="Y1540" i="2" s="1"/>
  <c r="Z1504" i="2"/>
  <c r="AB1504" i="2"/>
  <c r="AD1482" i="2"/>
  <c r="AF1482" i="2"/>
  <c r="AE1482" i="2" s="1"/>
  <c r="L1335" i="2"/>
  <c r="M1336" i="2"/>
  <c r="T1339" i="2"/>
  <c r="N1338" i="2"/>
  <c r="U1338" i="2" s="1"/>
  <c r="W1540" i="2" l="1"/>
  <c r="AI1514" i="2"/>
  <c r="AG1514" i="2"/>
  <c r="AH1514" i="2" s="1"/>
  <c r="X1540" i="2"/>
  <c r="W1539" i="2" s="1"/>
  <c r="AA1504" i="2"/>
  <c r="Y1539" i="2"/>
  <c r="AF1481" i="2"/>
  <c r="AD1481" i="2"/>
  <c r="L1334" i="2"/>
  <c r="M1335" i="2"/>
  <c r="T1338" i="2"/>
  <c r="N1337" i="2"/>
  <c r="U1337" i="2" s="1"/>
  <c r="AI1513" i="2" l="1"/>
  <c r="AG1513" i="2"/>
  <c r="AH1513" i="2" s="1"/>
  <c r="X1539" i="2"/>
  <c r="Y1538" i="2" s="1"/>
  <c r="AE1481" i="2"/>
  <c r="AF1480" i="2" s="1"/>
  <c r="Z1503" i="2"/>
  <c r="AB1503" i="2"/>
  <c r="AA1503" i="2" s="1"/>
  <c r="L1333" i="2"/>
  <c r="M1334" i="2"/>
  <c r="T1337" i="2"/>
  <c r="N1336" i="2"/>
  <c r="W1538" i="2" l="1"/>
  <c r="AD1480" i="2"/>
  <c r="X1538" i="2"/>
  <c r="W1537" i="2" s="1"/>
  <c r="AE1480" i="2"/>
  <c r="AF1479" i="2" s="1"/>
  <c r="Z1502" i="2"/>
  <c r="AB1502" i="2"/>
  <c r="AA1502" i="2" s="1"/>
  <c r="AD1479" i="2"/>
  <c r="AG1512" i="2"/>
  <c r="AI1512" i="2"/>
  <c r="L1332" i="2"/>
  <c r="M1333" i="2"/>
  <c r="U1336" i="2"/>
  <c r="T1336" i="2"/>
  <c r="N1335" i="2"/>
  <c r="U1335" i="2" s="1"/>
  <c r="Y1537" i="2" l="1"/>
  <c r="X1537" i="2" s="1"/>
  <c r="Y1536" i="2" s="1"/>
  <c r="AH1512" i="2"/>
  <c r="AI1511" i="2" s="1"/>
  <c r="AE1479" i="2"/>
  <c r="AB1501" i="2"/>
  <c r="AA1501" i="2" s="1"/>
  <c r="Z1501" i="2"/>
  <c r="L1331" i="2"/>
  <c r="M1332" i="2"/>
  <c r="T1335" i="2"/>
  <c r="N1334" i="2"/>
  <c r="AG1511" i="2" l="1"/>
  <c r="W1536" i="2"/>
  <c r="X1536" i="2"/>
  <c r="Y1535" i="2" s="1"/>
  <c r="AH1511" i="2"/>
  <c r="AI1510" i="2" s="1"/>
  <c r="AB1500" i="2"/>
  <c r="AA1500" i="2" s="1"/>
  <c r="Z1500" i="2"/>
  <c r="AF1478" i="2"/>
  <c r="AD1478" i="2"/>
  <c r="L1330" i="2"/>
  <c r="M1331" i="2"/>
  <c r="T1334" i="2"/>
  <c r="U1334" i="2"/>
  <c r="N1333" i="2"/>
  <c r="W1535" i="2" l="1"/>
  <c r="AG1510" i="2"/>
  <c r="AH1510" i="2" s="1"/>
  <c r="AI1509" i="2" s="1"/>
  <c r="X1535" i="2"/>
  <c r="W1534" i="2" s="1"/>
  <c r="AE1478" i="2"/>
  <c r="AD1477" i="2" s="1"/>
  <c r="AB1499" i="2"/>
  <c r="AA1499" i="2" s="1"/>
  <c r="Z1499" i="2"/>
  <c r="AF1477" i="2"/>
  <c r="AE1477" i="2" s="1"/>
  <c r="L1329" i="2"/>
  <c r="M1330" i="2"/>
  <c r="T1333" i="2"/>
  <c r="U1333" i="2"/>
  <c r="N1332" i="2"/>
  <c r="Y1534" i="2" l="1"/>
  <c r="X1534" i="2" s="1"/>
  <c r="AG1509" i="2"/>
  <c r="AH1509" i="2" s="1"/>
  <c r="AG1508" i="2" s="1"/>
  <c r="AD1476" i="2"/>
  <c r="AF1476" i="2"/>
  <c r="AB1498" i="2"/>
  <c r="AA1498" i="2" s="1"/>
  <c r="Z1498" i="2"/>
  <c r="L1328" i="2"/>
  <c r="M1329" i="2"/>
  <c r="U1332" i="2"/>
  <c r="T1332" i="2"/>
  <c r="N1331" i="2"/>
  <c r="W1533" i="2" l="1"/>
  <c r="Y1533" i="2"/>
  <c r="X1533" i="2" s="1"/>
  <c r="W1532" i="2" s="1"/>
  <c r="AI1508" i="2"/>
  <c r="AH1508" i="2" s="1"/>
  <c r="AE1476" i="2"/>
  <c r="AD1475" i="2" s="1"/>
  <c r="Z1497" i="2"/>
  <c r="AB1497" i="2"/>
  <c r="AA1497" i="2" s="1"/>
  <c r="L1327" i="2"/>
  <c r="M1328" i="2"/>
  <c r="U1331" i="2"/>
  <c r="T1331" i="2"/>
  <c r="N1330" i="2"/>
  <c r="T1330" i="2" s="1"/>
  <c r="Y1532" i="2" l="1"/>
  <c r="X1532" i="2" s="1"/>
  <c r="W1531" i="2" s="1"/>
  <c r="AF1475" i="2"/>
  <c r="AE1475" i="2" s="1"/>
  <c r="AD1474" i="2" s="1"/>
  <c r="AG1507" i="2"/>
  <c r="AI1507" i="2"/>
  <c r="Z1496" i="2"/>
  <c r="AB1496" i="2"/>
  <c r="AA1496" i="2" s="1"/>
  <c r="L1326" i="2"/>
  <c r="M1327" i="2"/>
  <c r="U1330" i="2"/>
  <c r="N1329" i="2"/>
  <c r="U1329" i="2" s="1"/>
  <c r="Y1531" i="2" l="1"/>
  <c r="X1531" i="2" s="1"/>
  <c r="AF1474" i="2"/>
  <c r="AE1474" i="2" s="1"/>
  <c r="AD1473" i="2" s="1"/>
  <c r="AH1507" i="2"/>
  <c r="AG1506" i="2" s="1"/>
  <c r="Y1530" i="2"/>
  <c r="W1530" i="2"/>
  <c r="Z1495" i="2"/>
  <c r="AB1495" i="2"/>
  <c r="AF1473" i="2"/>
  <c r="AE1473" i="2" s="1"/>
  <c r="L1325" i="2"/>
  <c r="M1326" i="2"/>
  <c r="T1329" i="2"/>
  <c r="N1328" i="2"/>
  <c r="U1328" i="2" s="1"/>
  <c r="AI1506" i="2" l="1"/>
  <c r="AH1506" i="2"/>
  <c r="AI1505" i="2" s="1"/>
  <c r="AA1495" i="2"/>
  <c r="Z1494" i="2" s="1"/>
  <c r="AD1472" i="2"/>
  <c r="AF1472" i="2"/>
  <c r="X1530" i="2"/>
  <c r="L1324" i="2"/>
  <c r="M1325" i="2"/>
  <c r="T1328" i="2"/>
  <c r="N1327" i="2"/>
  <c r="U1327" i="2" s="1"/>
  <c r="AE1472" i="2" l="1"/>
  <c r="AG1505" i="2"/>
  <c r="AH1505" i="2" s="1"/>
  <c r="AB1494" i="2"/>
  <c r="AA1494" i="2" s="1"/>
  <c r="Z1493" i="2" s="1"/>
  <c r="W1529" i="2"/>
  <c r="Y1529" i="2"/>
  <c r="X1529" i="2" s="1"/>
  <c r="AF1471" i="2"/>
  <c r="AD1471" i="2"/>
  <c r="L1323" i="2"/>
  <c r="M1324" i="2"/>
  <c r="T1327" i="2"/>
  <c r="N1326" i="2"/>
  <c r="AG1504" i="2" l="1"/>
  <c r="AI1504" i="2"/>
  <c r="AH1504" i="2" s="1"/>
  <c r="AI1503" i="2" s="1"/>
  <c r="AB1493" i="2"/>
  <c r="AA1493" i="2" s="1"/>
  <c r="AE1471" i="2"/>
  <c r="AD1470" i="2" s="1"/>
  <c r="W1528" i="2"/>
  <c r="Y1528" i="2"/>
  <c r="L1322" i="2"/>
  <c r="M1323" i="2"/>
  <c r="U1326" i="2"/>
  <c r="T1326" i="2"/>
  <c r="N1325" i="2"/>
  <c r="Z1492" i="2" l="1"/>
  <c r="AB1492" i="2"/>
  <c r="AA1492" i="2" s="1"/>
  <c r="Z1491" i="2" s="1"/>
  <c r="AG1503" i="2"/>
  <c r="AH1503" i="2" s="1"/>
  <c r="AI1502" i="2" s="1"/>
  <c r="AF1470" i="2"/>
  <c r="AE1470" i="2" s="1"/>
  <c r="AD1469" i="2" s="1"/>
  <c r="X1528" i="2"/>
  <c r="Y1527" i="2" s="1"/>
  <c r="X1527" i="2" s="1"/>
  <c r="L1321" i="2"/>
  <c r="M1322" i="2"/>
  <c r="U1325" i="2"/>
  <c r="T1325" i="2"/>
  <c r="N1324" i="2"/>
  <c r="AG1502" i="2" l="1"/>
  <c r="AH1502" i="2" s="1"/>
  <c r="W1527" i="2"/>
  <c r="AF1469" i="2"/>
  <c r="AB1491" i="2"/>
  <c r="AA1491" i="2" s="1"/>
  <c r="AE1469" i="2"/>
  <c r="AF1468" i="2" s="1"/>
  <c r="AI1501" i="2"/>
  <c r="AG1501" i="2"/>
  <c r="AH1501" i="2" s="1"/>
  <c r="Y1526" i="2"/>
  <c r="X1526" i="2" s="1"/>
  <c r="W1526" i="2"/>
  <c r="L1320" i="2"/>
  <c r="M1321" i="2"/>
  <c r="U1324" i="2"/>
  <c r="T1324" i="2"/>
  <c r="N1323" i="2"/>
  <c r="Z1490" i="2" l="1"/>
  <c r="AB1490" i="2"/>
  <c r="AA1490" i="2" s="1"/>
  <c r="Z1489" i="2" s="1"/>
  <c r="AD1468" i="2"/>
  <c r="AE1468" i="2" s="1"/>
  <c r="AG1500" i="2"/>
  <c r="AH1500" i="2" s="1"/>
  <c r="AI1500" i="2"/>
  <c r="W1525" i="2"/>
  <c r="Y1525" i="2"/>
  <c r="X1525" i="2" s="1"/>
  <c r="L1319" i="2"/>
  <c r="M1320" i="2"/>
  <c r="T1323" i="2"/>
  <c r="U1323" i="2"/>
  <c r="N1322" i="2"/>
  <c r="AB1489" i="2" l="1"/>
  <c r="AA1489" i="2" s="1"/>
  <c r="AD1467" i="2"/>
  <c r="AE1467" i="2" s="1"/>
  <c r="AF1467" i="2"/>
  <c r="Z1488" i="2"/>
  <c r="AB1488" i="2"/>
  <c r="AA1488" i="2" s="1"/>
  <c r="AG1499" i="2"/>
  <c r="AH1499" i="2" s="1"/>
  <c r="AI1499" i="2"/>
  <c r="Y1524" i="2"/>
  <c r="X1524" i="2" s="1"/>
  <c r="W1524" i="2"/>
  <c r="L1318" i="2"/>
  <c r="M1319" i="2"/>
  <c r="T1322" i="2"/>
  <c r="U1322" i="2"/>
  <c r="N1321" i="2"/>
  <c r="U1321" i="2" s="1"/>
  <c r="AD1466" i="2" l="1"/>
  <c r="AE1466" i="2" s="1"/>
  <c r="AF1466" i="2"/>
  <c r="W1523" i="2"/>
  <c r="Y1523" i="2"/>
  <c r="X1523" i="2" s="1"/>
  <c r="AI1498" i="2"/>
  <c r="AG1498" i="2"/>
  <c r="AH1498" i="2" s="1"/>
  <c r="AB1487" i="2"/>
  <c r="AA1487" i="2" s="1"/>
  <c r="Z1487" i="2"/>
  <c r="L1317" i="2"/>
  <c r="M1318" i="2"/>
  <c r="T1321" i="2"/>
  <c r="N1320" i="2"/>
  <c r="U1320" i="2" s="1"/>
  <c r="AF1465" i="2" l="1"/>
  <c r="AD1465" i="2"/>
  <c r="AE1465" i="2" s="1"/>
  <c r="AB1486" i="2"/>
  <c r="AA1486" i="2" s="1"/>
  <c r="Z1486" i="2"/>
  <c r="W1522" i="2"/>
  <c r="Y1522" i="2"/>
  <c r="X1522" i="2" s="1"/>
  <c r="AI1497" i="2"/>
  <c r="AG1497" i="2"/>
  <c r="AH1497" i="2" s="1"/>
  <c r="L1316" i="2"/>
  <c r="M1317" i="2"/>
  <c r="T1320" i="2"/>
  <c r="N1319" i="2"/>
  <c r="AF1464" i="2" l="1"/>
  <c r="AD1464" i="2"/>
  <c r="AE1464" i="2" s="1"/>
  <c r="AF1463" i="2" s="1"/>
  <c r="AG1496" i="2"/>
  <c r="AI1496" i="2"/>
  <c r="Y1521" i="2"/>
  <c r="X1521" i="2" s="1"/>
  <c r="W1521" i="2"/>
  <c r="AD1463" i="2"/>
  <c r="AB1485" i="2"/>
  <c r="AA1485" i="2" s="1"/>
  <c r="Z1485" i="2"/>
  <c r="L1315" i="2"/>
  <c r="M1316" i="2"/>
  <c r="T1319" i="2"/>
  <c r="U1319" i="2"/>
  <c r="N1318" i="2"/>
  <c r="Y1520" i="2" l="1"/>
  <c r="X1520" i="2" s="1"/>
  <c r="W1520" i="2"/>
  <c r="Z1484" i="2"/>
  <c r="AB1484" i="2"/>
  <c r="AA1484" i="2" s="1"/>
  <c r="AE1463" i="2"/>
  <c r="AH1496" i="2"/>
  <c r="L1314" i="2"/>
  <c r="M1315" i="2"/>
  <c r="T1318" i="2"/>
  <c r="U1318" i="2"/>
  <c r="N1317" i="2"/>
  <c r="AD1462" i="2" l="1"/>
  <c r="AF1462" i="2"/>
  <c r="AG1495" i="2"/>
  <c r="AI1495" i="2"/>
  <c r="Z1483" i="2"/>
  <c r="AB1483" i="2"/>
  <c r="AA1483" i="2" s="1"/>
  <c r="Y1519" i="2"/>
  <c r="X1519" i="2" s="1"/>
  <c r="W1519" i="2"/>
  <c r="L1313" i="2"/>
  <c r="M1314" i="2"/>
  <c r="U1317" i="2"/>
  <c r="T1317" i="2"/>
  <c r="N1316" i="2"/>
  <c r="U1316" i="2" s="1"/>
  <c r="W1518" i="2" l="1"/>
  <c r="Y1518" i="2"/>
  <c r="X1518" i="2" s="1"/>
  <c r="AB1482" i="2"/>
  <c r="AA1482" i="2" s="1"/>
  <c r="Z1482" i="2"/>
  <c r="AH1495" i="2"/>
  <c r="AE1462" i="2"/>
  <c r="L1312" i="2"/>
  <c r="M1313" i="2"/>
  <c r="T1316" i="2"/>
  <c r="N1315" i="2"/>
  <c r="AF1461" i="2" l="1"/>
  <c r="AD1461" i="2"/>
  <c r="AB1481" i="2"/>
  <c r="Z1481" i="2"/>
  <c r="Y1517" i="2"/>
  <c r="W1517" i="2"/>
  <c r="AG1494" i="2"/>
  <c r="AI1494" i="2"/>
  <c r="L1311" i="2"/>
  <c r="M1312" i="2"/>
  <c r="U1315" i="2"/>
  <c r="T1315" i="2"/>
  <c r="N1314" i="2"/>
  <c r="X1517" i="2" l="1"/>
  <c r="Y1516" i="2" s="1"/>
  <c r="AE1461" i="2"/>
  <c r="AF1460" i="2" s="1"/>
  <c r="AH1494" i="2"/>
  <c r="AG1493" i="2" s="1"/>
  <c r="AA1481" i="2"/>
  <c r="L1310" i="2"/>
  <c r="M1311" i="2"/>
  <c r="U1314" i="2"/>
  <c r="T1314" i="2"/>
  <c r="N1313" i="2"/>
  <c r="U1313" i="2" s="1"/>
  <c r="W1516" i="2" l="1"/>
  <c r="AI1493" i="2"/>
  <c r="AD1460" i="2"/>
  <c r="AH1493" i="2"/>
  <c r="AG1492" i="2" s="1"/>
  <c r="AH1492" i="2" s="1"/>
  <c r="AE1460" i="2"/>
  <c r="AD1459" i="2" s="1"/>
  <c r="X1516" i="2"/>
  <c r="Z1480" i="2"/>
  <c r="AB1480" i="2"/>
  <c r="L1309" i="2"/>
  <c r="M1310" i="2"/>
  <c r="T1313" i="2"/>
  <c r="N1312" i="2"/>
  <c r="U1312" i="2" s="1"/>
  <c r="AI1492" i="2" l="1"/>
  <c r="AF1459" i="2"/>
  <c r="AE1459" i="2" s="1"/>
  <c r="AA1480" i="2"/>
  <c r="Z1479" i="2" s="1"/>
  <c r="Y1515" i="2"/>
  <c r="W1515" i="2"/>
  <c r="AI1491" i="2"/>
  <c r="AG1491" i="2"/>
  <c r="L1308" i="2"/>
  <c r="M1309" i="2"/>
  <c r="T1312" i="2"/>
  <c r="N1311" i="2"/>
  <c r="AD1458" i="2" l="1"/>
  <c r="AF1458" i="2"/>
  <c r="AE1458" i="2" s="1"/>
  <c r="AF1457" i="2" s="1"/>
  <c r="AB1479" i="2"/>
  <c r="AA1479" i="2" s="1"/>
  <c r="Z1478" i="2" s="1"/>
  <c r="X1515" i="2"/>
  <c r="Y1514" i="2" s="1"/>
  <c r="AH1491" i="2"/>
  <c r="L1307" i="2"/>
  <c r="M1308" i="2"/>
  <c r="U1311" i="2"/>
  <c r="T1311" i="2"/>
  <c r="N1310" i="2"/>
  <c r="AB1478" i="2" l="1"/>
  <c r="AD1457" i="2"/>
  <c r="W1514" i="2"/>
  <c r="X1514" i="2" s="1"/>
  <c r="Y1513" i="2" s="1"/>
  <c r="AE1457" i="2"/>
  <c r="AD1456" i="2" s="1"/>
  <c r="AG1490" i="2"/>
  <c r="AH1490" i="2" s="1"/>
  <c r="AI1490" i="2"/>
  <c r="AA1478" i="2"/>
  <c r="AF1456" i="2"/>
  <c r="L1306" i="2"/>
  <c r="M1307" i="2"/>
  <c r="T1310" i="2"/>
  <c r="U1310" i="2"/>
  <c r="N1309" i="2"/>
  <c r="W1513" i="2" l="1"/>
  <c r="AE1456" i="2"/>
  <c r="AF1455" i="2" s="1"/>
  <c r="AE1455" i="2" s="1"/>
  <c r="Z1477" i="2"/>
  <c r="AB1477" i="2"/>
  <c r="AA1477" i="2" s="1"/>
  <c r="X1513" i="2"/>
  <c r="AI1489" i="2"/>
  <c r="AG1489" i="2"/>
  <c r="AH1489" i="2" s="1"/>
  <c r="L1305" i="2"/>
  <c r="M1306" i="2"/>
  <c r="T1309" i="2"/>
  <c r="U1309" i="2"/>
  <c r="N1308" i="2"/>
  <c r="AD1455" i="2" l="1"/>
  <c r="AI1488" i="2"/>
  <c r="AG1488" i="2"/>
  <c r="AH1488" i="2" s="1"/>
  <c r="W1512" i="2"/>
  <c r="Y1512" i="2"/>
  <c r="Z1476" i="2"/>
  <c r="AB1476" i="2"/>
  <c r="AA1476" i="2" s="1"/>
  <c r="AF1454" i="2"/>
  <c r="AE1454" i="2" s="1"/>
  <c r="AD1454" i="2"/>
  <c r="L1304" i="2"/>
  <c r="M1305" i="2"/>
  <c r="U1308" i="2"/>
  <c r="T1308" i="2"/>
  <c r="N1307" i="2"/>
  <c r="X1512" i="2" l="1"/>
  <c r="AF1453" i="2"/>
  <c r="AE1453" i="2" s="1"/>
  <c r="AD1453" i="2"/>
  <c r="Y1511" i="2"/>
  <c r="W1511" i="2"/>
  <c r="AI1487" i="2"/>
  <c r="AG1487" i="2"/>
  <c r="AH1487" i="2" s="1"/>
  <c r="Z1475" i="2"/>
  <c r="AB1475" i="2"/>
  <c r="AA1475" i="2" s="1"/>
  <c r="L1303" i="2"/>
  <c r="M1304" i="2"/>
  <c r="U1307" i="2"/>
  <c r="T1307" i="2"/>
  <c r="N1306" i="2"/>
  <c r="U1306" i="2" s="1"/>
  <c r="X1511" i="2" l="1"/>
  <c r="AB1474" i="2"/>
  <c r="AA1474" i="2" s="1"/>
  <c r="Z1474" i="2"/>
  <c r="AG1486" i="2"/>
  <c r="AH1486" i="2" s="1"/>
  <c r="AI1486" i="2"/>
  <c r="W1510" i="2"/>
  <c r="Y1510" i="2"/>
  <c r="AF1452" i="2"/>
  <c r="AD1452" i="2"/>
  <c r="L1302" i="2"/>
  <c r="M1303" i="2"/>
  <c r="T1306" i="2"/>
  <c r="N1305" i="2"/>
  <c r="U1305" i="2" s="1"/>
  <c r="X1510" i="2" l="1"/>
  <c r="W1509" i="2" s="1"/>
  <c r="AE1452" i="2"/>
  <c r="AD1451" i="2" s="1"/>
  <c r="Y1509" i="2"/>
  <c r="AG1485" i="2"/>
  <c r="AH1485" i="2" s="1"/>
  <c r="AI1485" i="2"/>
  <c r="AB1473" i="2"/>
  <c r="AA1473" i="2" s="1"/>
  <c r="Z1473" i="2"/>
  <c r="L1301" i="2"/>
  <c r="M1302" i="2"/>
  <c r="T1305" i="2"/>
  <c r="N1304" i="2"/>
  <c r="AF1451" i="2" l="1"/>
  <c r="AE1451" i="2" s="1"/>
  <c r="X1509" i="2"/>
  <c r="W1508" i="2" s="1"/>
  <c r="AB1472" i="2"/>
  <c r="Z1472" i="2"/>
  <c r="AG1484" i="2"/>
  <c r="AH1484" i="2" s="1"/>
  <c r="AI1484" i="2"/>
  <c r="AD1450" i="2"/>
  <c r="AF1450" i="2"/>
  <c r="L1300" i="2"/>
  <c r="M1301" i="2"/>
  <c r="U1304" i="2"/>
  <c r="T1304" i="2"/>
  <c r="N1303" i="2"/>
  <c r="U1303" i="2" s="1"/>
  <c r="Y1508" i="2" l="1"/>
  <c r="AA1472" i="2"/>
  <c r="AB1471" i="2" s="1"/>
  <c r="AE1450" i="2"/>
  <c r="AD1449" i="2" s="1"/>
  <c r="AI1483" i="2"/>
  <c r="AG1483" i="2"/>
  <c r="AH1483" i="2" s="1"/>
  <c r="X1508" i="2"/>
  <c r="L1299" i="2"/>
  <c r="M1300" i="2"/>
  <c r="T1303" i="2"/>
  <c r="N1302" i="2"/>
  <c r="U1302" i="2" s="1"/>
  <c r="Z1471" i="2" l="1"/>
  <c r="AA1471" i="2" s="1"/>
  <c r="AF1449" i="2"/>
  <c r="AE1449" i="2" s="1"/>
  <c r="Y1507" i="2"/>
  <c r="W1507" i="2"/>
  <c r="AG1482" i="2"/>
  <c r="AH1482" i="2" s="1"/>
  <c r="AI1482" i="2"/>
  <c r="L1298" i="2"/>
  <c r="M1299" i="2"/>
  <c r="T1302" i="2"/>
  <c r="N1301" i="2"/>
  <c r="AB1470" i="2" l="1"/>
  <c r="Z1470" i="2"/>
  <c r="AA1470" i="2" s="1"/>
  <c r="AB1469" i="2" s="1"/>
  <c r="AF1448" i="2"/>
  <c r="AD1448" i="2"/>
  <c r="X1507" i="2"/>
  <c r="Y1506" i="2" s="1"/>
  <c r="AI1481" i="2"/>
  <c r="AG1481" i="2"/>
  <c r="L1297" i="2"/>
  <c r="M1298" i="2"/>
  <c r="T1301" i="2"/>
  <c r="U1301" i="2"/>
  <c r="N1300" i="2"/>
  <c r="AE1448" i="2" l="1"/>
  <c r="AD1447" i="2" s="1"/>
  <c r="AE1447" i="2" s="1"/>
  <c r="AF1446" i="2" s="1"/>
  <c r="W1506" i="2"/>
  <c r="X1506" i="2" s="1"/>
  <c r="Z1469" i="2"/>
  <c r="AA1469" i="2" s="1"/>
  <c r="Z1468" i="2" s="1"/>
  <c r="AH1481" i="2"/>
  <c r="L1296" i="2"/>
  <c r="M1297" i="2"/>
  <c r="U1300" i="2"/>
  <c r="T1300" i="2"/>
  <c r="N1299" i="2"/>
  <c r="T1299" i="2" s="1"/>
  <c r="AF1447" i="2" l="1"/>
  <c r="AD1446" i="2"/>
  <c r="AE1446" i="2" s="1"/>
  <c r="AF1445" i="2" s="1"/>
  <c r="Y1505" i="2"/>
  <c r="W1505" i="2"/>
  <c r="X1505" i="2" s="1"/>
  <c r="AB1468" i="2"/>
  <c r="AA1468" i="2" s="1"/>
  <c r="AI1480" i="2"/>
  <c r="AG1480" i="2"/>
  <c r="AH1480" i="2" s="1"/>
  <c r="L1295" i="2"/>
  <c r="M1296" i="2"/>
  <c r="U1299" i="2"/>
  <c r="N1298" i="2"/>
  <c r="AD1445" i="2" l="1"/>
  <c r="AE1445" i="2" s="1"/>
  <c r="Z1467" i="2"/>
  <c r="AA1467" i="2" s="1"/>
  <c r="Z1466" i="2" s="1"/>
  <c r="AB1467" i="2"/>
  <c r="Y1504" i="2"/>
  <c r="X1504" i="2" s="1"/>
  <c r="W1503" i="2" s="1"/>
  <c r="X1503" i="2" s="1"/>
  <c r="W1504" i="2"/>
  <c r="AD1444" i="2"/>
  <c r="AE1444" i="2" s="1"/>
  <c r="AF1444" i="2"/>
  <c r="AI1479" i="2"/>
  <c r="AG1479" i="2"/>
  <c r="L1294" i="2"/>
  <c r="M1295" i="2"/>
  <c r="T1298" i="2"/>
  <c r="U1298" i="2"/>
  <c r="N1297" i="2"/>
  <c r="AB1466" i="2" l="1"/>
  <c r="Y1503" i="2"/>
  <c r="AA1466" i="2"/>
  <c r="W1502" i="2"/>
  <c r="X1502" i="2" s="1"/>
  <c r="Y1502" i="2"/>
  <c r="AH1479" i="2"/>
  <c r="AD1443" i="2"/>
  <c r="AF1443" i="2"/>
  <c r="L1293" i="2"/>
  <c r="M1294" i="2"/>
  <c r="U1297" i="2"/>
  <c r="T1297" i="2"/>
  <c r="N1296" i="2"/>
  <c r="U1296" i="2" s="1"/>
  <c r="AE1443" i="2" l="1"/>
  <c r="AG1478" i="2"/>
  <c r="AI1478" i="2"/>
  <c r="Y1501" i="2"/>
  <c r="W1501" i="2"/>
  <c r="X1501" i="2" s="1"/>
  <c r="Z1465" i="2"/>
  <c r="AB1465" i="2"/>
  <c r="L1292" i="2"/>
  <c r="M1293" i="2"/>
  <c r="T1296" i="2"/>
  <c r="N1295" i="2"/>
  <c r="AA1465" i="2" l="1"/>
  <c r="AH1478" i="2"/>
  <c r="AB1464" i="2"/>
  <c r="Z1464" i="2"/>
  <c r="Y1500" i="2"/>
  <c r="W1500" i="2"/>
  <c r="X1500" i="2" s="1"/>
  <c r="AI1477" i="2"/>
  <c r="AG1477" i="2"/>
  <c r="AF1442" i="2"/>
  <c r="AD1442" i="2"/>
  <c r="L1291" i="2"/>
  <c r="M1292" i="2"/>
  <c r="U1295" i="2"/>
  <c r="T1295" i="2"/>
  <c r="N1294" i="2"/>
  <c r="AA1464" i="2" l="1"/>
  <c r="AH1477" i="2"/>
  <c r="AI1476" i="2" s="1"/>
  <c r="AE1442" i="2"/>
  <c r="AF1441" i="2" s="1"/>
  <c r="W1499" i="2"/>
  <c r="X1499" i="2" s="1"/>
  <c r="Y1499" i="2"/>
  <c r="AB1463" i="2"/>
  <c r="Z1463" i="2"/>
  <c r="L1290" i="2"/>
  <c r="M1291" i="2"/>
  <c r="T1294" i="2"/>
  <c r="U1294" i="2"/>
  <c r="N1293" i="2"/>
  <c r="AG1476" i="2" l="1"/>
  <c r="AH1476" i="2" s="1"/>
  <c r="AG1475" i="2" s="1"/>
  <c r="AH1475" i="2" s="1"/>
  <c r="AD1441" i="2"/>
  <c r="AE1441" i="2" s="1"/>
  <c r="AA1463" i="2"/>
  <c r="AB1462" i="2" s="1"/>
  <c r="Y1498" i="2"/>
  <c r="W1498" i="2"/>
  <c r="X1498" i="2" s="1"/>
  <c r="L1289" i="2"/>
  <c r="M1290" i="2"/>
  <c r="U1293" i="2"/>
  <c r="T1293" i="2"/>
  <c r="N1292" i="2"/>
  <c r="U1292" i="2" s="1"/>
  <c r="AI1475" i="2" l="1"/>
  <c r="Z1462" i="2"/>
  <c r="AA1462" i="2" s="1"/>
  <c r="AD1440" i="2"/>
  <c r="AF1440" i="2"/>
  <c r="Y1497" i="2"/>
  <c r="W1497" i="2"/>
  <c r="X1497" i="2" s="1"/>
  <c r="AI1474" i="2"/>
  <c r="AG1474" i="2"/>
  <c r="AH1474" i="2" s="1"/>
  <c r="L1288" i="2"/>
  <c r="M1289" i="2"/>
  <c r="T1292" i="2"/>
  <c r="N1291" i="2"/>
  <c r="AB1461" i="2" l="1"/>
  <c r="Z1461" i="2"/>
  <c r="AA1461" i="2" s="1"/>
  <c r="Z1460" i="2" s="1"/>
  <c r="W1496" i="2"/>
  <c r="Y1496" i="2"/>
  <c r="AE1440" i="2"/>
  <c r="AG1473" i="2"/>
  <c r="AH1473" i="2" s="1"/>
  <c r="AI1473" i="2"/>
  <c r="L1287" i="2"/>
  <c r="M1288" i="2"/>
  <c r="U1291" i="2"/>
  <c r="T1291" i="2"/>
  <c r="N1290" i="2"/>
  <c r="U1290" i="2" s="1"/>
  <c r="AB1460" i="2" l="1"/>
  <c r="AA1460" i="2" s="1"/>
  <c r="Z1459" i="2" s="1"/>
  <c r="AF1439" i="2"/>
  <c r="AD1439" i="2"/>
  <c r="AG1472" i="2"/>
  <c r="AI1472" i="2"/>
  <c r="X1496" i="2"/>
  <c r="L1286" i="2"/>
  <c r="M1287" i="2"/>
  <c r="T1290" i="2"/>
  <c r="N1289" i="2"/>
  <c r="T1289" i="2" s="1"/>
  <c r="AB1459" i="2" l="1"/>
  <c r="AA1459" i="2" s="1"/>
  <c r="AH1472" i="2"/>
  <c r="AI1471" i="2" s="1"/>
  <c r="AE1439" i="2"/>
  <c r="AF1438" i="2" s="1"/>
  <c r="W1495" i="2"/>
  <c r="Y1495" i="2"/>
  <c r="AB1458" i="2"/>
  <c r="Z1458" i="2"/>
  <c r="L1285" i="2"/>
  <c r="M1286" i="2"/>
  <c r="U1289" i="2"/>
  <c r="N1288" i="2"/>
  <c r="AG1471" i="2" l="1"/>
  <c r="AD1438" i="2"/>
  <c r="AE1438" i="2" s="1"/>
  <c r="AF1437" i="2" s="1"/>
  <c r="AH1471" i="2"/>
  <c r="AI1470" i="2" s="1"/>
  <c r="AA1458" i="2"/>
  <c r="AB1457" i="2" s="1"/>
  <c r="X1495" i="2"/>
  <c r="W1494" i="2" s="1"/>
  <c r="L1284" i="2"/>
  <c r="M1285" i="2"/>
  <c r="U1288" i="2"/>
  <c r="T1288" i="2"/>
  <c r="N1287" i="2"/>
  <c r="AD1437" i="2" l="1"/>
  <c r="AE1437" i="2" s="1"/>
  <c r="Z1457" i="2"/>
  <c r="AG1470" i="2"/>
  <c r="AH1470" i="2"/>
  <c r="AI1469" i="2" s="1"/>
  <c r="Y1494" i="2"/>
  <c r="AA1457" i="2"/>
  <c r="Z1456" i="2" s="1"/>
  <c r="X1494" i="2"/>
  <c r="W1493" i="2" s="1"/>
  <c r="AD1436" i="2"/>
  <c r="AE1436" i="2" s="1"/>
  <c r="AF1436" i="2"/>
  <c r="L1283" i="2"/>
  <c r="M1284" i="2"/>
  <c r="T1287" i="2"/>
  <c r="U1287" i="2"/>
  <c r="N1286" i="2"/>
  <c r="T1286" i="2" s="1"/>
  <c r="AG1469" i="2" l="1"/>
  <c r="Y1493" i="2"/>
  <c r="AB1456" i="2"/>
  <c r="AA1456" i="2" s="1"/>
  <c r="AB1455" i="2" s="1"/>
  <c r="AA1455" i="2" s="1"/>
  <c r="AH1469" i="2"/>
  <c r="AG1468" i="2" s="1"/>
  <c r="AD1435" i="2"/>
  <c r="AF1435" i="2"/>
  <c r="X1493" i="2"/>
  <c r="AI1468" i="2"/>
  <c r="L1282" i="2"/>
  <c r="M1283" i="2"/>
  <c r="U1286" i="2"/>
  <c r="N1285" i="2"/>
  <c r="U1285" i="2" s="1"/>
  <c r="Z1455" i="2" l="1"/>
  <c r="AE1435" i="2"/>
  <c r="AF1434" i="2" s="1"/>
  <c r="AH1468" i="2"/>
  <c r="AG1467" i="2" s="1"/>
  <c r="Y1492" i="2"/>
  <c r="W1492" i="2"/>
  <c r="Z1454" i="2"/>
  <c r="AB1454" i="2"/>
  <c r="AA1454" i="2" s="1"/>
  <c r="L1281" i="2"/>
  <c r="M1282" i="2"/>
  <c r="T1285" i="2"/>
  <c r="N1284" i="2"/>
  <c r="AD1434" i="2" l="1"/>
  <c r="AI1467" i="2"/>
  <c r="AH1467" i="2" s="1"/>
  <c r="AI1466" i="2" s="1"/>
  <c r="AE1434" i="2"/>
  <c r="AD1433" i="2" s="1"/>
  <c r="X1492" i="2"/>
  <c r="W1491" i="2" s="1"/>
  <c r="AB1453" i="2"/>
  <c r="AA1453" i="2" s="1"/>
  <c r="Z1453" i="2"/>
  <c r="L1280" i="2"/>
  <c r="M1281" i="2"/>
  <c r="U1284" i="2"/>
  <c r="T1284" i="2"/>
  <c r="N1283" i="2"/>
  <c r="U1283" i="2" s="1"/>
  <c r="Y1491" i="2" l="1"/>
  <c r="AF1433" i="2"/>
  <c r="AE1433" i="2" s="1"/>
  <c r="AD1432" i="2" s="1"/>
  <c r="AG1466" i="2"/>
  <c r="AH1466" i="2"/>
  <c r="AG1465" i="2" s="1"/>
  <c r="X1491" i="2"/>
  <c r="Z1452" i="2"/>
  <c r="AB1452" i="2"/>
  <c r="L1279" i="2"/>
  <c r="M1280" i="2"/>
  <c r="T1283" i="2"/>
  <c r="N1282" i="2"/>
  <c r="AF1432" i="2" l="1"/>
  <c r="AE1432" i="2" s="1"/>
  <c r="AI1465" i="2"/>
  <c r="AH1465" i="2" s="1"/>
  <c r="AG1464" i="2" s="1"/>
  <c r="W1490" i="2"/>
  <c r="X1490" i="2" s="1"/>
  <c r="Y1490" i="2"/>
  <c r="AA1452" i="2"/>
  <c r="L1278" i="2"/>
  <c r="M1279" i="2"/>
  <c r="T1282" i="2"/>
  <c r="U1282" i="2"/>
  <c r="N1281" i="2"/>
  <c r="AD1431" i="2" l="1"/>
  <c r="AF1431" i="2"/>
  <c r="AE1431" i="2" s="1"/>
  <c r="AF1430" i="2" s="1"/>
  <c r="AI1464" i="2"/>
  <c r="AH1464" i="2" s="1"/>
  <c r="AB1451" i="2"/>
  <c r="Z1451" i="2"/>
  <c r="Y1489" i="2"/>
  <c r="W1489" i="2"/>
  <c r="X1489" i="2" s="1"/>
  <c r="L1277" i="2"/>
  <c r="M1278" i="2"/>
  <c r="T1281" i="2"/>
  <c r="U1281" i="2"/>
  <c r="N1280" i="2"/>
  <c r="AD1430" i="2" l="1"/>
  <c r="AI1463" i="2"/>
  <c r="AH1463" i="2" s="1"/>
  <c r="AG1462" i="2" s="1"/>
  <c r="AG1463" i="2"/>
  <c r="AE1430" i="2"/>
  <c r="AF1429" i="2" s="1"/>
  <c r="AA1451" i="2"/>
  <c r="W1488" i="2"/>
  <c r="X1488" i="2" s="1"/>
  <c r="Y1488" i="2"/>
  <c r="L1276" i="2"/>
  <c r="M1277" i="2"/>
  <c r="U1280" i="2"/>
  <c r="T1280" i="2"/>
  <c r="N1279" i="2"/>
  <c r="AD1429" i="2" l="1"/>
  <c r="AE1429" i="2" s="1"/>
  <c r="AF1428" i="2" s="1"/>
  <c r="AI1462" i="2"/>
  <c r="AH1462" i="2" s="1"/>
  <c r="AB1450" i="2"/>
  <c r="Z1450" i="2"/>
  <c r="W1487" i="2"/>
  <c r="X1487" i="2" s="1"/>
  <c r="Y1487" i="2"/>
  <c r="L1275" i="2"/>
  <c r="M1276" i="2"/>
  <c r="U1279" i="2"/>
  <c r="T1279" i="2"/>
  <c r="N1278" i="2"/>
  <c r="U1278" i="2" s="1"/>
  <c r="AD1428" i="2" l="1"/>
  <c r="AE1428" i="2" s="1"/>
  <c r="AD1427" i="2" s="1"/>
  <c r="AE1427" i="2" s="1"/>
  <c r="AA1450" i="2"/>
  <c r="Z1449" i="2" s="1"/>
  <c r="W1486" i="2"/>
  <c r="X1486" i="2" s="1"/>
  <c r="Y1486" i="2"/>
  <c r="AG1461" i="2"/>
  <c r="AI1461" i="2"/>
  <c r="AH1461" i="2" s="1"/>
  <c r="AF1427" i="2"/>
  <c r="L1274" i="2"/>
  <c r="M1275" i="2"/>
  <c r="T1278" i="2"/>
  <c r="N1277" i="2"/>
  <c r="AB1449" i="2" l="1"/>
  <c r="AA1449" i="2"/>
  <c r="Z1448" i="2" s="1"/>
  <c r="AI1460" i="2"/>
  <c r="AG1460" i="2"/>
  <c r="AD1426" i="2"/>
  <c r="AE1426" i="2" s="1"/>
  <c r="AF1426" i="2"/>
  <c r="W1485" i="2"/>
  <c r="X1485" i="2" s="1"/>
  <c r="Y1485" i="2"/>
  <c r="L1273" i="2"/>
  <c r="M1274" i="2"/>
  <c r="U1277" i="2"/>
  <c r="T1277" i="2"/>
  <c r="N1276" i="2"/>
  <c r="U1276" i="2" s="1"/>
  <c r="AB1448" i="2" l="1"/>
  <c r="AA1448" i="2" s="1"/>
  <c r="Z1447" i="2" s="1"/>
  <c r="AA1447" i="2" s="1"/>
  <c r="AH1460" i="2"/>
  <c r="AG1459" i="2" s="1"/>
  <c r="AF1425" i="2"/>
  <c r="AD1425" i="2"/>
  <c r="AE1425" i="2" s="1"/>
  <c r="AB1447" i="2"/>
  <c r="Y1484" i="2"/>
  <c r="W1484" i="2"/>
  <c r="X1484" i="2" s="1"/>
  <c r="L1272" i="2"/>
  <c r="M1273" i="2"/>
  <c r="T1276" i="2"/>
  <c r="N1275" i="2"/>
  <c r="T1275" i="2" s="1"/>
  <c r="AI1459" i="2" l="1"/>
  <c r="AH1459" i="2"/>
  <c r="AI1458" i="2" s="1"/>
  <c r="Z1446" i="2"/>
  <c r="AA1446" i="2" s="1"/>
  <c r="AB1446" i="2"/>
  <c r="AF1424" i="2"/>
  <c r="AD1424" i="2"/>
  <c r="AE1424" i="2" s="1"/>
  <c r="Y1483" i="2"/>
  <c r="W1483" i="2"/>
  <c r="X1483" i="2" s="1"/>
  <c r="L1271" i="2"/>
  <c r="M1272" i="2"/>
  <c r="U1275" i="2"/>
  <c r="N1274" i="2"/>
  <c r="AG1458" i="2" l="1"/>
  <c r="AH1458" i="2" s="1"/>
  <c r="AG1457" i="2" s="1"/>
  <c r="AD1423" i="2"/>
  <c r="AE1423" i="2" s="1"/>
  <c r="AF1423" i="2"/>
  <c r="Y1482" i="2"/>
  <c r="W1482" i="2"/>
  <c r="X1482" i="2" s="1"/>
  <c r="Z1445" i="2"/>
  <c r="AA1445" i="2" s="1"/>
  <c r="AB1445" i="2"/>
  <c r="L1270" i="2"/>
  <c r="M1271" i="2"/>
  <c r="U1274" i="2"/>
  <c r="T1274" i="2"/>
  <c r="N1273" i="2"/>
  <c r="AI1457" i="2" l="1"/>
  <c r="AH1457" i="2"/>
  <c r="AG1456" i="2" s="1"/>
  <c r="Z1444" i="2"/>
  <c r="AA1444" i="2" s="1"/>
  <c r="AB1444" i="2"/>
  <c r="Y1481" i="2"/>
  <c r="W1481" i="2"/>
  <c r="AF1422" i="2"/>
  <c r="AD1422" i="2"/>
  <c r="AE1422" i="2" s="1"/>
  <c r="L1269" i="2"/>
  <c r="M1270" i="2"/>
  <c r="U1273" i="2"/>
  <c r="T1273" i="2"/>
  <c r="N1272" i="2"/>
  <c r="AI1456" i="2" l="1"/>
  <c r="AH1456" i="2"/>
  <c r="AI1455" i="2" s="1"/>
  <c r="X1481" i="2"/>
  <c r="W1480" i="2" s="1"/>
  <c r="AF1421" i="2"/>
  <c r="AD1421" i="2"/>
  <c r="Z1443" i="2"/>
  <c r="AB1443" i="2"/>
  <c r="L1268" i="2"/>
  <c r="M1269" i="2"/>
  <c r="U1272" i="2"/>
  <c r="T1272" i="2"/>
  <c r="N1271" i="2"/>
  <c r="Y1480" i="2" l="1"/>
  <c r="AG1455" i="2"/>
  <c r="AH1455" i="2" s="1"/>
  <c r="AI1454" i="2" s="1"/>
  <c r="AE1421" i="2"/>
  <c r="AF1420" i="2" s="1"/>
  <c r="AA1443" i="2"/>
  <c r="AB1442" i="2" s="1"/>
  <c r="X1480" i="2"/>
  <c r="L1267" i="2"/>
  <c r="M1268" i="2"/>
  <c r="T1271" i="2"/>
  <c r="U1271" i="2"/>
  <c r="N1270" i="2"/>
  <c r="U1270" i="2" s="1"/>
  <c r="AG1454" i="2" l="1"/>
  <c r="AH1454" i="2" s="1"/>
  <c r="AG1453" i="2" s="1"/>
  <c r="AH1453" i="2" s="1"/>
  <c r="Z1442" i="2"/>
  <c r="AA1442" i="2" s="1"/>
  <c r="Z1441" i="2" s="1"/>
  <c r="AD1420" i="2"/>
  <c r="AE1420" i="2" s="1"/>
  <c r="W1479" i="2"/>
  <c r="Y1479" i="2"/>
  <c r="L1266" i="2"/>
  <c r="M1267" i="2"/>
  <c r="T1270" i="2"/>
  <c r="N1269" i="2"/>
  <c r="AI1453" i="2" l="1"/>
  <c r="AD1419" i="2"/>
  <c r="AF1419" i="2"/>
  <c r="AE1419" i="2" s="1"/>
  <c r="AB1441" i="2"/>
  <c r="AA1441" i="2"/>
  <c r="Z1440" i="2" s="1"/>
  <c r="X1479" i="2"/>
  <c r="AG1452" i="2"/>
  <c r="AI1452" i="2"/>
  <c r="L1265" i="2"/>
  <c r="M1266" i="2"/>
  <c r="T1269" i="2"/>
  <c r="U1269" i="2"/>
  <c r="N1268" i="2"/>
  <c r="U1268" i="2" s="1"/>
  <c r="AD1418" i="2" l="1"/>
  <c r="AE1418" i="2" s="1"/>
  <c r="AF1418" i="2"/>
  <c r="AB1440" i="2"/>
  <c r="AH1452" i="2"/>
  <c r="W1478" i="2"/>
  <c r="Y1478" i="2"/>
  <c r="AA1440" i="2"/>
  <c r="L1264" i="2"/>
  <c r="M1265" i="2"/>
  <c r="T1268" i="2"/>
  <c r="N1267" i="2"/>
  <c r="U1267" i="2" s="1"/>
  <c r="AF1417" i="2" l="1"/>
  <c r="AD1417" i="2"/>
  <c r="AE1417" i="2" s="1"/>
  <c r="AD1416" i="2" s="1"/>
  <c r="X1478" i="2"/>
  <c r="AI1451" i="2"/>
  <c r="AG1451" i="2"/>
  <c r="AH1451" i="2" s="1"/>
  <c r="AB1439" i="2"/>
  <c r="Z1439" i="2"/>
  <c r="L1263" i="2"/>
  <c r="M1264" i="2"/>
  <c r="T1267" i="2"/>
  <c r="N1266" i="2"/>
  <c r="U1266" i="2" s="1"/>
  <c r="AF1416" i="2" l="1"/>
  <c r="AE1416" i="2"/>
  <c r="AF1415" i="2" s="1"/>
  <c r="AA1439" i="2"/>
  <c r="AI1450" i="2"/>
  <c r="AG1450" i="2"/>
  <c r="AH1450" i="2" s="1"/>
  <c r="Y1477" i="2"/>
  <c r="W1477" i="2"/>
  <c r="L1262" i="2"/>
  <c r="M1263" i="2"/>
  <c r="T1266" i="2"/>
  <c r="N1265" i="2"/>
  <c r="AD1415" i="2" l="1"/>
  <c r="AE1415" i="2" s="1"/>
  <c r="AF1414" i="2" s="1"/>
  <c r="X1477" i="2"/>
  <c r="Y1476" i="2" s="1"/>
  <c r="AI1449" i="2"/>
  <c r="AG1449" i="2"/>
  <c r="Z1438" i="2"/>
  <c r="AB1438" i="2"/>
  <c r="L1261" i="2"/>
  <c r="M1262" i="2"/>
  <c r="U1265" i="2"/>
  <c r="T1265" i="2"/>
  <c r="N1264" i="2"/>
  <c r="U1264" i="2" s="1"/>
  <c r="W1476" i="2" l="1"/>
  <c r="X1476" i="2" s="1"/>
  <c r="AD1414" i="2"/>
  <c r="AE1414" i="2" s="1"/>
  <c r="AD1413" i="2" s="1"/>
  <c r="AA1438" i="2"/>
  <c r="Z1437" i="2" s="1"/>
  <c r="AA1437" i="2" s="1"/>
  <c r="AH1449" i="2"/>
  <c r="AI1448" i="2" s="1"/>
  <c r="L1260" i="2"/>
  <c r="M1261" i="2"/>
  <c r="T1264" i="2"/>
  <c r="N1263" i="2"/>
  <c r="AB1437" i="2" l="1"/>
  <c r="AF1413" i="2"/>
  <c r="Y1475" i="2"/>
  <c r="W1475" i="2"/>
  <c r="X1475" i="2" s="1"/>
  <c r="Y1474" i="2" s="1"/>
  <c r="AG1448" i="2"/>
  <c r="AH1448" i="2"/>
  <c r="AG1447" i="2" s="1"/>
  <c r="Z1436" i="2"/>
  <c r="AA1436" i="2" s="1"/>
  <c r="AB1436" i="2"/>
  <c r="AE1413" i="2"/>
  <c r="L1259" i="2"/>
  <c r="M1260" i="2"/>
  <c r="U1263" i="2"/>
  <c r="T1263" i="2"/>
  <c r="N1262" i="2"/>
  <c r="AI1447" i="2" l="1"/>
  <c r="AH1447" i="2" s="1"/>
  <c r="AG1446" i="2" s="1"/>
  <c r="W1474" i="2"/>
  <c r="X1474" i="2" s="1"/>
  <c r="W1473" i="2" s="1"/>
  <c r="X1473" i="2" s="1"/>
  <c r="AF1412" i="2"/>
  <c r="AD1412" i="2"/>
  <c r="Z1435" i="2"/>
  <c r="AB1435" i="2"/>
  <c r="L1258" i="2"/>
  <c r="M1259" i="2"/>
  <c r="U1262" i="2"/>
  <c r="T1262" i="2"/>
  <c r="N1261" i="2"/>
  <c r="AI1446" i="2" l="1"/>
  <c r="AH1446" i="2" s="1"/>
  <c r="Y1473" i="2"/>
  <c r="AE1412" i="2"/>
  <c r="AF1411" i="2" s="1"/>
  <c r="AA1435" i="2"/>
  <c r="AB1434" i="2" s="1"/>
  <c r="Y1472" i="2"/>
  <c r="W1472" i="2"/>
  <c r="AG1445" i="2"/>
  <c r="AI1445" i="2"/>
  <c r="AH1445" i="2" s="1"/>
  <c r="L1257" i="2"/>
  <c r="M1258" i="2"/>
  <c r="T1261" i="2"/>
  <c r="U1261" i="2"/>
  <c r="N1260" i="2"/>
  <c r="AD1411" i="2" l="1"/>
  <c r="Z1434" i="2"/>
  <c r="AA1434" i="2"/>
  <c r="X1472" i="2"/>
  <c r="W1471" i="2" s="1"/>
  <c r="AE1411" i="2"/>
  <c r="AF1410" i="2" s="1"/>
  <c r="Z1433" i="2"/>
  <c r="AB1433" i="2"/>
  <c r="AI1444" i="2"/>
  <c r="AH1444" i="2" s="1"/>
  <c r="AG1444" i="2"/>
  <c r="L1256" i="2"/>
  <c r="M1257" i="2"/>
  <c r="U1260" i="2"/>
  <c r="T1260" i="2"/>
  <c r="N1259" i="2"/>
  <c r="T1259" i="2" s="1"/>
  <c r="Y1471" i="2" l="1"/>
  <c r="X1471" i="2" s="1"/>
  <c r="Y1470" i="2" s="1"/>
  <c r="AD1410" i="2"/>
  <c r="AE1410" i="2" s="1"/>
  <c r="AA1433" i="2"/>
  <c r="Z1432" i="2" s="1"/>
  <c r="AG1443" i="2"/>
  <c r="AI1443" i="2"/>
  <c r="L1255" i="2"/>
  <c r="M1256" i="2"/>
  <c r="U1259" i="2"/>
  <c r="N1258" i="2"/>
  <c r="AB1432" i="2" l="1"/>
  <c r="AA1432" i="2" s="1"/>
  <c r="W1470" i="2"/>
  <c r="AF1409" i="2"/>
  <c r="AE1409" i="2" s="1"/>
  <c r="AF1408" i="2" s="1"/>
  <c r="AE1408" i="2" s="1"/>
  <c r="AD1409" i="2"/>
  <c r="AH1443" i="2"/>
  <c r="AG1442" i="2" s="1"/>
  <c r="X1470" i="2"/>
  <c r="W1469" i="2" s="1"/>
  <c r="L1254" i="2"/>
  <c r="M1255" i="2"/>
  <c r="T1258" i="2"/>
  <c r="U1258" i="2"/>
  <c r="N1257" i="2"/>
  <c r="U1257" i="2" s="1"/>
  <c r="AI1442" i="2" l="1"/>
  <c r="AD1408" i="2"/>
  <c r="Y1469" i="2"/>
  <c r="X1469" i="2" s="1"/>
  <c r="AH1442" i="2"/>
  <c r="AB1431" i="2"/>
  <c r="Z1431" i="2"/>
  <c r="AD1407" i="2"/>
  <c r="AF1407" i="2"/>
  <c r="AE1407" i="2" s="1"/>
  <c r="L1253" i="2"/>
  <c r="M1254" i="2"/>
  <c r="T1257" i="2"/>
  <c r="N1256" i="2"/>
  <c r="AA1431" i="2" l="1"/>
  <c r="Z1430" i="2" s="1"/>
  <c r="Y1468" i="2"/>
  <c r="X1468" i="2" s="1"/>
  <c r="W1467" i="2" s="1"/>
  <c r="W1468" i="2"/>
  <c r="AB1430" i="2"/>
  <c r="AD1406" i="2"/>
  <c r="AF1406" i="2"/>
  <c r="AE1406" i="2" s="1"/>
  <c r="AG1441" i="2"/>
  <c r="AI1441" i="2"/>
  <c r="AH1441" i="2" s="1"/>
  <c r="L1252" i="2"/>
  <c r="M1253" i="2"/>
  <c r="U1256" i="2"/>
  <c r="T1256" i="2"/>
  <c r="N1255" i="2"/>
  <c r="T1255" i="2" s="1"/>
  <c r="Y1467" i="2" l="1"/>
  <c r="X1467" i="2" s="1"/>
  <c r="AA1430" i="2"/>
  <c r="Z1429" i="2" s="1"/>
  <c r="AG1440" i="2"/>
  <c r="AI1440" i="2"/>
  <c r="AH1440" i="2" s="1"/>
  <c r="AD1405" i="2"/>
  <c r="AF1405" i="2"/>
  <c r="AE1405" i="2" s="1"/>
  <c r="L1251" i="2"/>
  <c r="M1252" i="2"/>
  <c r="U1255" i="2"/>
  <c r="N1254" i="2"/>
  <c r="W1466" i="2" l="1"/>
  <c r="Y1466" i="2"/>
  <c r="X1466" i="2" s="1"/>
  <c r="W1465" i="2" s="1"/>
  <c r="AB1429" i="2"/>
  <c r="AA1429" i="2" s="1"/>
  <c r="AB1428" i="2" s="1"/>
  <c r="AF1404" i="2"/>
  <c r="AE1404" i="2" s="1"/>
  <c r="AD1404" i="2"/>
  <c r="AI1439" i="2"/>
  <c r="AG1439" i="2"/>
  <c r="L1250" i="2"/>
  <c r="M1251" i="2"/>
  <c r="U1254" i="2"/>
  <c r="T1254" i="2"/>
  <c r="N1253" i="2"/>
  <c r="U1253" i="2" s="1"/>
  <c r="Y1465" i="2" l="1"/>
  <c r="X1465" i="2" s="1"/>
  <c r="W1464" i="2" s="1"/>
  <c r="Z1428" i="2"/>
  <c r="AA1428" i="2" s="1"/>
  <c r="Z1427" i="2" s="1"/>
  <c r="AA1427" i="2" s="1"/>
  <c r="AH1439" i="2"/>
  <c r="AI1438" i="2" s="1"/>
  <c r="AF1403" i="2"/>
  <c r="AE1403" i="2" s="1"/>
  <c r="AD1403" i="2"/>
  <c r="L1249" i="2"/>
  <c r="M1250" i="2"/>
  <c r="T1253" i="2"/>
  <c r="N1252" i="2"/>
  <c r="Y1464" i="2" l="1"/>
  <c r="X1464" i="2" s="1"/>
  <c r="Y1463" i="2" s="1"/>
  <c r="AB1427" i="2"/>
  <c r="AG1438" i="2"/>
  <c r="AB1426" i="2"/>
  <c r="Z1426" i="2"/>
  <c r="AA1426" i="2" s="1"/>
  <c r="AH1438" i="2"/>
  <c r="AD1402" i="2"/>
  <c r="AF1402" i="2"/>
  <c r="AE1402" i="2" s="1"/>
  <c r="L1248" i="2"/>
  <c r="M1249" i="2"/>
  <c r="U1252" i="2"/>
  <c r="T1252" i="2"/>
  <c r="N1251" i="2"/>
  <c r="T1251" i="2" s="1"/>
  <c r="W1463" i="2" l="1"/>
  <c r="X1463" i="2"/>
  <c r="AI1437" i="2"/>
  <c r="AH1437" i="2" s="1"/>
  <c r="AG1437" i="2"/>
  <c r="Z1425" i="2"/>
  <c r="AA1425" i="2" s="1"/>
  <c r="AB1425" i="2"/>
  <c r="AD1401" i="2"/>
  <c r="AF1401" i="2"/>
  <c r="AE1401" i="2" s="1"/>
  <c r="L1247" i="2"/>
  <c r="M1248" i="2"/>
  <c r="U1251" i="2"/>
  <c r="N1250" i="2"/>
  <c r="Z1424" i="2" l="1"/>
  <c r="AA1424" i="2" s="1"/>
  <c r="AB1424" i="2"/>
  <c r="AF1400" i="2"/>
  <c r="AE1400" i="2" s="1"/>
  <c r="AD1400" i="2"/>
  <c r="AI1436" i="2"/>
  <c r="AH1436" i="2" s="1"/>
  <c r="AG1436" i="2"/>
  <c r="W1462" i="2"/>
  <c r="Y1462" i="2"/>
  <c r="L1246" i="2"/>
  <c r="M1247" i="2"/>
  <c r="U1250" i="2"/>
  <c r="T1250" i="2"/>
  <c r="N1249" i="2"/>
  <c r="T1249" i="2" s="1"/>
  <c r="X1462" i="2" l="1"/>
  <c r="AG1435" i="2"/>
  <c r="AI1435" i="2"/>
  <c r="AD1399" i="2"/>
  <c r="AF1399" i="2"/>
  <c r="AE1399" i="2" s="1"/>
  <c r="Y1461" i="2"/>
  <c r="W1461" i="2"/>
  <c r="AB1423" i="2"/>
  <c r="Z1423" i="2"/>
  <c r="AA1423" i="2" s="1"/>
  <c r="L1245" i="2"/>
  <c r="M1246" i="2"/>
  <c r="U1249" i="2"/>
  <c r="N1248" i="2"/>
  <c r="U1248" i="2" s="1"/>
  <c r="X1461" i="2" l="1"/>
  <c r="Y1460" i="2" s="1"/>
  <c r="AF1398" i="2"/>
  <c r="AE1398" i="2" s="1"/>
  <c r="AD1398" i="2"/>
  <c r="AB1422" i="2"/>
  <c r="Z1422" i="2"/>
  <c r="AA1422" i="2" s="1"/>
  <c r="AH1435" i="2"/>
  <c r="L1244" i="2"/>
  <c r="M1245" i="2"/>
  <c r="T1248" i="2"/>
  <c r="N1247" i="2"/>
  <c r="T1247" i="2" s="1"/>
  <c r="W1460" i="2" l="1"/>
  <c r="X1460" i="2" s="1"/>
  <c r="AI1434" i="2"/>
  <c r="AG1434" i="2"/>
  <c r="AD1397" i="2"/>
  <c r="AF1397" i="2"/>
  <c r="AE1397" i="2" s="1"/>
  <c r="Z1421" i="2"/>
  <c r="AB1421" i="2"/>
  <c r="L1243" i="2"/>
  <c r="M1244" i="2"/>
  <c r="U1247" i="2"/>
  <c r="N1246" i="2"/>
  <c r="W1459" i="2" l="1"/>
  <c r="X1459" i="2" s="1"/>
  <c r="W1458" i="2" s="1"/>
  <c r="Y1459" i="2"/>
  <c r="AH1434" i="2"/>
  <c r="AG1433" i="2" s="1"/>
  <c r="AA1421" i="2"/>
  <c r="Z1420" i="2" s="1"/>
  <c r="AF1396" i="2"/>
  <c r="AE1396" i="2" s="1"/>
  <c r="AD1396" i="2"/>
  <c r="L1242" i="2"/>
  <c r="M1243" i="2"/>
  <c r="T1246" i="2"/>
  <c r="U1246" i="2"/>
  <c r="N1245" i="2"/>
  <c r="U1245" i="2" s="1"/>
  <c r="AB1420" i="2" l="1"/>
  <c r="AA1420" i="2" s="1"/>
  <c r="AB1419" i="2" s="1"/>
  <c r="AI1433" i="2"/>
  <c r="Y1458" i="2"/>
  <c r="X1458" i="2" s="1"/>
  <c r="AD1395" i="2"/>
  <c r="AF1395" i="2"/>
  <c r="AE1395" i="2" s="1"/>
  <c r="AH1433" i="2"/>
  <c r="L1241" i="2"/>
  <c r="M1242" i="2"/>
  <c r="T1245" i="2"/>
  <c r="N1244" i="2"/>
  <c r="Z1419" i="2" l="1"/>
  <c r="Y1457" i="2"/>
  <c r="W1457" i="2"/>
  <c r="X1457" i="2" s="1"/>
  <c r="AA1419" i="2"/>
  <c r="Z1418" i="2" s="1"/>
  <c r="AG1432" i="2"/>
  <c r="AI1432" i="2"/>
  <c r="AD1394" i="2"/>
  <c r="AF1394" i="2"/>
  <c r="AE1394" i="2" s="1"/>
  <c r="L1240" i="2"/>
  <c r="M1241" i="2"/>
  <c r="U1244" i="2"/>
  <c r="T1244" i="2"/>
  <c r="N1243" i="2"/>
  <c r="U1243" i="2" s="1"/>
  <c r="W1456" i="2" l="1"/>
  <c r="Y1456" i="2"/>
  <c r="AB1418" i="2"/>
  <c r="X1456" i="2"/>
  <c r="W1455" i="2" s="1"/>
  <c r="X1455" i="2" s="1"/>
  <c r="AH1432" i="2"/>
  <c r="AF1393" i="2"/>
  <c r="AE1393" i="2" s="1"/>
  <c r="AD1393" i="2"/>
  <c r="AA1418" i="2"/>
  <c r="L1239" i="2"/>
  <c r="M1240" i="2"/>
  <c r="T1243" i="2"/>
  <c r="N1242" i="2"/>
  <c r="Y1455" i="2" l="1"/>
  <c r="AF1392" i="2"/>
  <c r="AE1392" i="2" s="1"/>
  <c r="AD1392" i="2"/>
  <c r="AB1417" i="2"/>
  <c r="Z1417" i="2"/>
  <c r="AA1417" i="2" s="1"/>
  <c r="Y1454" i="2"/>
  <c r="W1454" i="2"/>
  <c r="X1454" i="2" s="1"/>
  <c r="AI1431" i="2"/>
  <c r="AG1431" i="2"/>
  <c r="L1238" i="2"/>
  <c r="M1239" i="2"/>
  <c r="T1242" i="2"/>
  <c r="U1242" i="2"/>
  <c r="N1241" i="2"/>
  <c r="AH1431" i="2" l="1"/>
  <c r="AI1430" i="2" s="1"/>
  <c r="Z1416" i="2"/>
  <c r="AB1416" i="2"/>
  <c r="Y1453" i="2"/>
  <c r="W1453" i="2"/>
  <c r="X1453" i="2" s="1"/>
  <c r="AF1391" i="2"/>
  <c r="AE1391" i="2" s="1"/>
  <c r="AD1391" i="2"/>
  <c r="L1237" i="2"/>
  <c r="M1238" i="2"/>
  <c r="T1241" i="2"/>
  <c r="U1241" i="2"/>
  <c r="N1240" i="2"/>
  <c r="U1240" i="2" s="1"/>
  <c r="AG1430" i="2" l="1"/>
  <c r="AH1430" i="2" s="1"/>
  <c r="AA1416" i="2"/>
  <c r="W1452" i="2"/>
  <c r="Y1452" i="2"/>
  <c r="AF1390" i="2"/>
  <c r="AE1390" i="2" s="1"/>
  <c r="AD1390" i="2"/>
  <c r="L1236" i="2"/>
  <c r="M1237" i="2"/>
  <c r="T1240" i="2"/>
  <c r="N1239" i="2"/>
  <c r="AI1429" i="2" l="1"/>
  <c r="AG1429" i="2"/>
  <c r="AH1429" i="2" s="1"/>
  <c r="X1452" i="2"/>
  <c r="Y1451" i="2" s="1"/>
  <c r="AF1389" i="2"/>
  <c r="AE1389" i="2" s="1"/>
  <c r="AD1389" i="2"/>
  <c r="Z1415" i="2"/>
  <c r="AB1415" i="2"/>
  <c r="L1235" i="2"/>
  <c r="M1236" i="2"/>
  <c r="U1239" i="2"/>
  <c r="T1239" i="2"/>
  <c r="N1238" i="2"/>
  <c r="U1238" i="2" s="1"/>
  <c r="AG1428" i="2" l="1"/>
  <c r="AI1428" i="2"/>
  <c r="AH1428" i="2" s="1"/>
  <c r="AG1427" i="2" s="1"/>
  <c r="W1451" i="2"/>
  <c r="X1451" i="2" s="1"/>
  <c r="Y1450" i="2" s="1"/>
  <c r="AD1388" i="2"/>
  <c r="AF1388" i="2"/>
  <c r="AE1388" i="2" s="1"/>
  <c r="AA1415" i="2"/>
  <c r="L1234" i="2"/>
  <c r="M1235" i="2"/>
  <c r="T1238" i="2"/>
  <c r="N1237" i="2"/>
  <c r="U1237" i="2" s="1"/>
  <c r="AI1427" i="2" l="1"/>
  <c r="AH1427" i="2" s="1"/>
  <c r="W1450" i="2"/>
  <c r="X1450" i="2" s="1"/>
  <c r="AB1414" i="2"/>
  <c r="Z1414" i="2"/>
  <c r="AA1414" i="2" s="1"/>
  <c r="AD1387" i="2"/>
  <c r="AF1387" i="2"/>
  <c r="AE1387" i="2" s="1"/>
  <c r="AG1426" i="2"/>
  <c r="AI1426" i="2"/>
  <c r="AH1426" i="2" s="1"/>
  <c r="L1233" i="2"/>
  <c r="M1234" i="2"/>
  <c r="T1237" i="2"/>
  <c r="N1236" i="2"/>
  <c r="Y1449" i="2" l="1"/>
  <c r="W1449" i="2"/>
  <c r="X1449" i="2" s="1"/>
  <c r="AG1425" i="2"/>
  <c r="AI1425" i="2"/>
  <c r="AH1425" i="2" s="1"/>
  <c r="AD1386" i="2"/>
  <c r="AF1386" i="2"/>
  <c r="AE1386" i="2" s="1"/>
  <c r="AB1413" i="2"/>
  <c r="Z1413" i="2"/>
  <c r="L1232" i="2"/>
  <c r="M1233" i="2"/>
  <c r="U1236" i="2"/>
  <c r="T1236" i="2"/>
  <c r="N1235" i="2"/>
  <c r="AA1413" i="2" l="1"/>
  <c r="AB1412" i="2" s="1"/>
  <c r="Y1448" i="2"/>
  <c r="W1448" i="2"/>
  <c r="AD1385" i="2"/>
  <c r="AF1385" i="2"/>
  <c r="AE1385" i="2" s="1"/>
  <c r="AI1424" i="2"/>
  <c r="AH1424" i="2" s="1"/>
  <c r="AG1424" i="2"/>
  <c r="L1231" i="2"/>
  <c r="M1232" i="2"/>
  <c r="T1235" i="2"/>
  <c r="U1235" i="2"/>
  <c r="N1234" i="2"/>
  <c r="T1234" i="2" s="1"/>
  <c r="Z1412" i="2" l="1"/>
  <c r="AA1412" i="2"/>
  <c r="Z1411" i="2" s="1"/>
  <c r="X1448" i="2"/>
  <c r="AG1423" i="2"/>
  <c r="AI1423" i="2"/>
  <c r="AH1423" i="2" s="1"/>
  <c r="AF1384" i="2"/>
  <c r="AE1384" i="2" s="1"/>
  <c r="AD1384" i="2"/>
  <c r="L1230" i="2"/>
  <c r="M1231" i="2"/>
  <c r="U1234" i="2"/>
  <c r="N1233" i="2"/>
  <c r="AB1411" i="2" l="1"/>
  <c r="AA1411" i="2" s="1"/>
  <c r="W1447" i="2"/>
  <c r="Y1447" i="2"/>
  <c r="X1447" i="2" s="1"/>
  <c r="AD1383" i="2"/>
  <c r="AF1383" i="2"/>
  <c r="AE1383" i="2" s="1"/>
  <c r="AI1422" i="2"/>
  <c r="AH1422" i="2" s="1"/>
  <c r="AG1422" i="2"/>
  <c r="L1229" i="2"/>
  <c r="M1230" i="2"/>
  <c r="U1233" i="2"/>
  <c r="T1233" i="2"/>
  <c r="N1232" i="2"/>
  <c r="Z1410" i="2" l="1"/>
  <c r="AB1410" i="2"/>
  <c r="Y1446" i="2"/>
  <c r="X1446" i="2" s="1"/>
  <c r="W1446" i="2"/>
  <c r="AA1410" i="2"/>
  <c r="AB1409" i="2" s="1"/>
  <c r="AA1409" i="2" s="1"/>
  <c r="AI1421" i="2"/>
  <c r="AG1421" i="2"/>
  <c r="AF1382" i="2"/>
  <c r="AE1382" i="2" s="1"/>
  <c r="AD1382" i="2"/>
  <c r="L1228" i="2"/>
  <c r="M1229" i="2"/>
  <c r="U1232" i="2"/>
  <c r="T1232" i="2"/>
  <c r="N1231" i="2"/>
  <c r="U1231" i="2" s="1"/>
  <c r="Z1409" i="2" l="1"/>
  <c r="AH1421" i="2"/>
  <c r="AG1420" i="2" s="1"/>
  <c r="W1445" i="2"/>
  <c r="Y1445" i="2"/>
  <c r="X1445" i="2" s="1"/>
  <c r="AB1408" i="2"/>
  <c r="AA1408" i="2" s="1"/>
  <c r="Z1408" i="2"/>
  <c r="AD1381" i="2"/>
  <c r="AF1381" i="2"/>
  <c r="AE1381" i="2" s="1"/>
  <c r="L1227" i="2"/>
  <c r="M1228" i="2"/>
  <c r="T1231" i="2"/>
  <c r="N1230" i="2"/>
  <c r="T1230" i="2" s="1"/>
  <c r="AI1420" i="2" l="1"/>
  <c r="Y1444" i="2"/>
  <c r="X1444" i="2" s="1"/>
  <c r="W1444" i="2"/>
  <c r="AH1420" i="2"/>
  <c r="AG1419" i="2" s="1"/>
  <c r="AF1380" i="2"/>
  <c r="AE1380" i="2" s="1"/>
  <c r="AD1380" i="2"/>
  <c r="Z1407" i="2"/>
  <c r="AB1407" i="2"/>
  <c r="AA1407" i="2" s="1"/>
  <c r="L1226" i="2"/>
  <c r="M1227" i="2"/>
  <c r="U1230" i="2"/>
  <c r="N1229" i="2"/>
  <c r="U1229" i="2" s="1"/>
  <c r="AI1419" i="2" l="1"/>
  <c r="AH1419" i="2"/>
  <c r="AI1418" i="2" s="1"/>
  <c r="Y1443" i="2"/>
  <c r="X1443" i="2" s="1"/>
  <c r="W1443" i="2"/>
  <c r="AB1406" i="2"/>
  <c r="AA1406" i="2" s="1"/>
  <c r="Z1406" i="2"/>
  <c r="AF1379" i="2"/>
  <c r="AD1379" i="2"/>
  <c r="L1225" i="2"/>
  <c r="M1226" i="2"/>
  <c r="T1229" i="2"/>
  <c r="N1228" i="2"/>
  <c r="AG1418" i="2" l="1"/>
  <c r="Y1442" i="2"/>
  <c r="X1442" i="2" s="1"/>
  <c r="W1441" i="2" s="1"/>
  <c r="W1442" i="2"/>
  <c r="AH1418" i="2"/>
  <c r="AI1417" i="2" s="1"/>
  <c r="AE1379" i="2"/>
  <c r="AD1378" i="2" s="1"/>
  <c r="AG1417" i="2"/>
  <c r="Z1405" i="2"/>
  <c r="AB1405" i="2"/>
  <c r="AA1405" i="2" s="1"/>
  <c r="L1224" i="2"/>
  <c r="M1225" i="2"/>
  <c r="U1228" i="2"/>
  <c r="T1228" i="2"/>
  <c r="N1227" i="2"/>
  <c r="U1227" i="2" s="1"/>
  <c r="Y1441" i="2" l="1"/>
  <c r="X1441" i="2" s="1"/>
  <c r="W1440" i="2" s="1"/>
  <c r="AF1378" i="2"/>
  <c r="AE1378" i="2" s="1"/>
  <c r="Z1404" i="2"/>
  <c r="AB1404" i="2"/>
  <c r="AA1404" i="2" s="1"/>
  <c r="AH1417" i="2"/>
  <c r="L1223" i="2"/>
  <c r="M1224" i="2"/>
  <c r="T1227" i="2"/>
  <c r="N1226" i="2"/>
  <c r="Y1440" i="2" l="1"/>
  <c r="X1440" i="2" s="1"/>
  <c r="Y1439" i="2" s="1"/>
  <c r="AD1377" i="2"/>
  <c r="AF1377" i="2"/>
  <c r="AE1377" i="2" s="1"/>
  <c r="AB1403" i="2"/>
  <c r="AA1403" i="2" s="1"/>
  <c r="Z1403" i="2"/>
  <c r="AI1416" i="2"/>
  <c r="AG1416" i="2"/>
  <c r="L1222" i="2"/>
  <c r="M1223" i="2"/>
  <c r="T1226" i="2"/>
  <c r="U1226" i="2"/>
  <c r="N1225" i="2"/>
  <c r="W1439" i="2" l="1"/>
  <c r="AD1376" i="2"/>
  <c r="AF1376" i="2"/>
  <c r="AH1416" i="2"/>
  <c r="AG1415" i="2" s="1"/>
  <c r="Z1402" i="2"/>
  <c r="AB1402" i="2"/>
  <c r="AA1402" i="2" s="1"/>
  <c r="X1439" i="2"/>
  <c r="L1221" i="2"/>
  <c r="M1222" i="2"/>
  <c r="T1225" i="2"/>
  <c r="U1225" i="2"/>
  <c r="N1224" i="2"/>
  <c r="U1224" i="2" s="1"/>
  <c r="AE1376" i="2" l="1"/>
  <c r="AI1415" i="2"/>
  <c r="AH1415" i="2" s="1"/>
  <c r="AD1375" i="2"/>
  <c r="AF1375" i="2"/>
  <c r="W1438" i="2"/>
  <c r="Y1438" i="2"/>
  <c r="X1438" i="2" s="1"/>
  <c r="Z1401" i="2"/>
  <c r="AB1401" i="2"/>
  <c r="AA1401" i="2" s="1"/>
  <c r="L1220" i="2"/>
  <c r="M1221" i="2"/>
  <c r="T1224" i="2"/>
  <c r="N1223" i="2"/>
  <c r="AE1375" i="2" l="1"/>
  <c r="AI1414" i="2"/>
  <c r="AH1414" i="2" s="1"/>
  <c r="AG1413" i="2" s="1"/>
  <c r="AG1414" i="2"/>
  <c r="AF1374" i="2"/>
  <c r="AD1374" i="2"/>
  <c r="AB1400" i="2"/>
  <c r="AA1400" i="2" s="1"/>
  <c r="Z1400" i="2"/>
  <c r="W1437" i="2"/>
  <c r="Y1437" i="2"/>
  <c r="X1437" i="2" s="1"/>
  <c r="L1219" i="2"/>
  <c r="M1220" i="2"/>
  <c r="U1223" i="2"/>
  <c r="T1223" i="2"/>
  <c r="N1222" i="2"/>
  <c r="AE1374" i="2" l="1"/>
  <c r="AF1373" i="2" s="1"/>
  <c r="AI1413" i="2"/>
  <c r="AH1413" i="2" s="1"/>
  <c r="W1436" i="2"/>
  <c r="Y1436" i="2"/>
  <c r="X1436" i="2" s="1"/>
  <c r="Z1399" i="2"/>
  <c r="AB1399" i="2"/>
  <c r="AA1399" i="2" s="1"/>
  <c r="L1218" i="2"/>
  <c r="M1219" i="2"/>
  <c r="U1222" i="2"/>
  <c r="T1222" i="2"/>
  <c r="N1221" i="2"/>
  <c r="T1221" i="2" s="1"/>
  <c r="AD1373" i="2" l="1"/>
  <c r="AE1373" i="2" s="1"/>
  <c r="Z1398" i="2"/>
  <c r="AB1398" i="2"/>
  <c r="AA1398" i="2" s="1"/>
  <c r="AI1412" i="2"/>
  <c r="AG1412" i="2"/>
  <c r="Y1435" i="2"/>
  <c r="W1435" i="2"/>
  <c r="L1217" i="2"/>
  <c r="M1218" i="2"/>
  <c r="U1221" i="2"/>
  <c r="N1220" i="2"/>
  <c r="U1220" i="2" s="1"/>
  <c r="AF1372" i="2" l="1"/>
  <c r="AD1372" i="2"/>
  <c r="AE1372" i="2" s="1"/>
  <c r="AH1412" i="2"/>
  <c r="AI1411" i="2" s="1"/>
  <c r="X1435" i="2"/>
  <c r="W1434" i="2" s="1"/>
  <c r="Z1397" i="2"/>
  <c r="AB1397" i="2"/>
  <c r="AA1397" i="2" s="1"/>
  <c r="L1216" i="2"/>
  <c r="M1217" i="2"/>
  <c r="T1220" i="2"/>
  <c r="N1219" i="2"/>
  <c r="AG1411" i="2" l="1"/>
  <c r="AD1371" i="2"/>
  <c r="AE1371" i="2" s="1"/>
  <c r="AF1371" i="2"/>
  <c r="Y1434" i="2"/>
  <c r="AH1411" i="2"/>
  <c r="AI1410" i="2" s="1"/>
  <c r="X1434" i="2"/>
  <c r="Y1433" i="2" s="1"/>
  <c r="Z1396" i="2"/>
  <c r="AB1396" i="2"/>
  <c r="AA1396" i="2" s="1"/>
  <c r="L1215" i="2"/>
  <c r="M1216" i="2"/>
  <c r="U1219" i="2"/>
  <c r="T1219" i="2"/>
  <c r="N1218" i="2"/>
  <c r="AF1370" i="2" l="1"/>
  <c r="AD1370" i="2"/>
  <c r="AE1370" i="2" s="1"/>
  <c r="AF1369" i="2" s="1"/>
  <c r="AG1410" i="2"/>
  <c r="AH1410" i="2" s="1"/>
  <c r="AG1409" i="2" s="1"/>
  <c r="AH1409" i="2" s="1"/>
  <c r="W1433" i="2"/>
  <c r="X1433" i="2" s="1"/>
  <c r="AB1395" i="2"/>
  <c r="AA1395" i="2" s="1"/>
  <c r="Z1395" i="2"/>
  <c r="L1214" i="2"/>
  <c r="M1215" i="2"/>
  <c r="T1218" i="2"/>
  <c r="U1218" i="2"/>
  <c r="N1217" i="2"/>
  <c r="AD1369" i="2" l="1"/>
  <c r="AE1369" i="2" s="1"/>
  <c r="Y1432" i="2"/>
  <c r="W1432" i="2"/>
  <c r="X1432" i="2" s="1"/>
  <c r="AI1409" i="2"/>
  <c r="AB1394" i="2"/>
  <c r="AA1394" i="2" s="1"/>
  <c r="Z1394" i="2"/>
  <c r="AI1408" i="2"/>
  <c r="AG1408" i="2"/>
  <c r="AH1408" i="2" s="1"/>
  <c r="L1213" i="2"/>
  <c r="M1214" i="2"/>
  <c r="T1217" i="2"/>
  <c r="U1217" i="2"/>
  <c r="N1216" i="2"/>
  <c r="U1216" i="2" s="1"/>
  <c r="AD1368" i="2" l="1"/>
  <c r="AE1368" i="2" s="1"/>
  <c r="AD1367" i="2" s="1"/>
  <c r="AF1368" i="2"/>
  <c r="W1431" i="2"/>
  <c r="Y1431" i="2"/>
  <c r="AF1367" i="2"/>
  <c r="AE1367" i="2"/>
  <c r="AF1366" i="2" s="1"/>
  <c r="AG1407" i="2"/>
  <c r="AH1407" i="2" s="1"/>
  <c r="AI1407" i="2"/>
  <c r="Z1393" i="2"/>
  <c r="AB1393" i="2"/>
  <c r="AA1393" i="2" s="1"/>
  <c r="L1212" i="2"/>
  <c r="M1213" i="2"/>
  <c r="T1216" i="2"/>
  <c r="N1215" i="2"/>
  <c r="T1215" i="2" s="1"/>
  <c r="X1431" i="2" l="1"/>
  <c r="Y1430" i="2" s="1"/>
  <c r="AD1366" i="2"/>
  <c r="AE1366" i="2" s="1"/>
  <c r="AB1392" i="2"/>
  <c r="AA1392" i="2" s="1"/>
  <c r="Z1392" i="2"/>
  <c r="AI1406" i="2"/>
  <c r="AG1406" i="2"/>
  <c r="AH1406" i="2" s="1"/>
  <c r="L1211" i="2"/>
  <c r="M1212" i="2"/>
  <c r="U1215" i="2"/>
  <c r="N1214" i="2"/>
  <c r="T1214" i="2" s="1"/>
  <c r="W1430" i="2" l="1"/>
  <c r="X1430" i="2" s="1"/>
  <c r="Y1429" i="2" s="1"/>
  <c r="AF1365" i="2"/>
  <c r="AD1365" i="2"/>
  <c r="AE1365" i="2" s="1"/>
  <c r="AI1405" i="2"/>
  <c r="AG1405" i="2"/>
  <c r="AH1405" i="2" s="1"/>
  <c r="Z1391" i="2"/>
  <c r="AB1391" i="2"/>
  <c r="AA1391" i="2" s="1"/>
  <c r="L1210" i="2"/>
  <c r="M1211" i="2"/>
  <c r="U1214" i="2"/>
  <c r="N1213" i="2"/>
  <c r="W1429" i="2" l="1"/>
  <c r="X1429" i="2" s="1"/>
  <c r="W1428" i="2" s="1"/>
  <c r="Z1390" i="2"/>
  <c r="AB1390" i="2"/>
  <c r="AA1390" i="2" s="1"/>
  <c r="AF1364" i="2"/>
  <c r="AD1364" i="2"/>
  <c r="AG1404" i="2"/>
  <c r="AH1404" i="2" s="1"/>
  <c r="AI1404" i="2"/>
  <c r="L1209" i="2"/>
  <c r="M1210" i="2"/>
  <c r="U1213" i="2"/>
  <c r="T1213" i="2"/>
  <c r="N1212" i="2"/>
  <c r="U1212" i="2" s="1"/>
  <c r="Y1428" i="2" l="1"/>
  <c r="X1428" i="2" s="1"/>
  <c r="Y1427" i="2" s="1"/>
  <c r="X1427" i="2" s="1"/>
  <c r="AE1364" i="2"/>
  <c r="AD1363" i="2" s="1"/>
  <c r="AB1389" i="2"/>
  <c r="AA1389" i="2" s="1"/>
  <c r="Z1389" i="2"/>
  <c r="Y1426" i="2"/>
  <c r="X1426" i="2" s="1"/>
  <c r="W1426" i="2"/>
  <c r="AI1403" i="2"/>
  <c r="AG1403" i="2"/>
  <c r="AH1403" i="2" s="1"/>
  <c r="L1208" i="2"/>
  <c r="M1209" i="2"/>
  <c r="T1212" i="2"/>
  <c r="N1211" i="2"/>
  <c r="T1211" i="2" s="1"/>
  <c r="AF1363" i="2" l="1"/>
  <c r="W1427" i="2"/>
  <c r="W1425" i="2"/>
  <c r="Y1425" i="2"/>
  <c r="X1425" i="2" s="1"/>
  <c r="Z1388" i="2"/>
  <c r="AB1388" i="2"/>
  <c r="AA1388" i="2" s="1"/>
  <c r="AG1402" i="2"/>
  <c r="AH1402" i="2" s="1"/>
  <c r="AI1402" i="2"/>
  <c r="AE1363" i="2"/>
  <c r="L1207" i="2"/>
  <c r="M1208" i="2"/>
  <c r="U1211" i="2"/>
  <c r="N1210" i="2"/>
  <c r="AD1362" i="2" l="1"/>
  <c r="AF1362" i="2"/>
  <c r="Z1387" i="2"/>
  <c r="AB1387" i="2"/>
  <c r="AA1387" i="2" s="1"/>
  <c r="W1424" i="2"/>
  <c r="Y1424" i="2"/>
  <c r="X1424" i="2" s="1"/>
  <c r="AI1401" i="2"/>
  <c r="AG1401" i="2"/>
  <c r="AH1401" i="2" s="1"/>
  <c r="L1206" i="2"/>
  <c r="M1207" i="2"/>
  <c r="U1210" i="2"/>
  <c r="T1210" i="2"/>
  <c r="N1209" i="2"/>
  <c r="U1209" i="2" s="1"/>
  <c r="W1423" i="2" l="1"/>
  <c r="Y1423" i="2"/>
  <c r="X1423" i="2" s="1"/>
  <c r="Z1386" i="2"/>
  <c r="AB1386" i="2"/>
  <c r="AA1386" i="2" s="1"/>
  <c r="AG1400" i="2"/>
  <c r="AH1400" i="2" s="1"/>
  <c r="AI1400" i="2"/>
  <c r="AE1362" i="2"/>
  <c r="L1205" i="2"/>
  <c r="M1206" i="2"/>
  <c r="T1209" i="2"/>
  <c r="N1208" i="2"/>
  <c r="U1208" i="2" s="1"/>
  <c r="AB1385" i="2" l="1"/>
  <c r="AA1385" i="2" s="1"/>
  <c r="Z1385" i="2"/>
  <c r="AF1361" i="2"/>
  <c r="AD1361" i="2"/>
  <c r="AG1399" i="2"/>
  <c r="AH1399" i="2" s="1"/>
  <c r="AI1399" i="2"/>
  <c r="Y1422" i="2"/>
  <c r="X1422" i="2" s="1"/>
  <c r="W1422" i="2"/>
  <c r="L1204" i="2"/>
  <c r="M1205" i="2"/>
  <c r="T1208" i="2"/>
  <c r="N1207" i="2"/>
  <c r="T1207" i="2" s="1"/>
  <c r="AE1361" i="2" l="1"/>
  <c r="W1421" i="2"/>
  <c r="Y1421" i="2"/>
  <c r="AF1360" i="2"/>
  <c r="AD1360" i="2"/>
  <c r="AG1398" i="2"/>
  <c r="AH1398" i="2" s="1"/>
  <c r="AI1398" i="2"/>
  <c r="AB1384" i="2"/>
  <c r="AA1384" i="2" s="1"/>
  <c r="Z1384" i="2"/>
  <c r="L1203" i="2"/>
  <c r="M1204" i="2"/>
  <c r="U1207" i="2"/>
  <c r="N1206" i="2"/>
  <c r="X1421" i="2" l="1"/>
  <c r="Y1420" i="2" s="1"/>
  <c r="AE1360" i="2"/>
  <c r="AF1359" i="2" s="1"/>
  <c r="W1420" i="2"/>
  <c r="AB1383" i="2"/>
  <c r="AA1383" i="2" s="1"/>
  <c r="Z1383" i="2"/>
  <c r="AD1359" i="2"/>
  <c r="AE1359" i="2" s="1"/>
  <c r="AI1397" i="2"/>
  <c r="AG1397" i="2"/>
  <c r="AH1397" i="2" s="1"/>
  <c r="L1202" i="2"/>
  <c r="M1203" i="2"/>
  <c r="T1206" i="2"/>
  <c r="U1206" i="2"/>
  <c r="N1205" i="2"/>
  <c r="U1205" i="2" s="1"/>
  <c r="X1420" i="2" l="1"/>
  <c r="W1419" i="2" s="1"/>
  <c r="AB1382" i="2"/>
  <c r="AA1382" i="2" s="1"/>
  <c r="Z1382" i="2"/>
  <c r="AD1358" i="2"/>
  <c r="AE1358" i="2" s="1"/>
  <c r="AF1358" i="2"/>
  <c r="AI1396" i="2"/>
  <c r="AG1396" i="2"/>
  <c r="AH1396" i="2" s="1"/>
  <c r="L1201" i="2"/>
  <c r="M1202" i="2"/>
  <c r="T1205" i="2"/>
  <c r="N1204" i="2"/>
  <c r="Y1419" i="2" l="1"/>
  <c r="X1419" i="2"/>
  <c r="Y1418" i="2" s="1"/>
  <c r="Z1381" i="2"/>
  <c r="AB1381" i="2"/>
  <c r="AA1381" i="2" s="1"/>
  <c r="AD1357" i="2"/>
  <c r="AE1357" i="2" s="1"/>
  <c r="AF1357" i="2"/>
  <c r="AG1395" i="2"/>
  <c r="AH1395" i="2" s="1"/>
  <c r="AI1395" i="2"/>
  <c r="L1200" i="2"/>
  <c r="M1201" i="2"/>
  <c r="U1204" i="2"/>
  <c r="T1204" i="2"/>
  <c r="N1203" i="2"/>
  <c r="W1418" i="2" l="1"/>
  <c r="Z1380" i="2"/>
  <c r="AB1380" i="2"/>
  <c r="AA1380" i="2" s="1"/>
  <c r="AF1356" i="2"/>
  <c r="AD1356" i="2"/>
  <c r="AE1356" i="2" s="1"/>
  <c r="AG1394" i="2"/>
  <c r="AH1394" i="2" s="1"/>
  <c r="AI1394" i="2"/>
  <c r="X1418" i="2"/>
  <c r="L1199" i="2"/>
  <c r="M1200" i="2"/>
  <c r="T1203" i="2"/>
  <c r="U1203" i="2"/>
  <c r="N1202" i="2"/>
  <c r="W1417" i="2" l="1"/>
  <c r="Y1417" i="2"/>
  <c r="X1417" i="2" s="1"/>
  <c r="AF1355" i="2"/>
  <c r="AD1355" i="2"/>
  <c r="AE1355" i="2" s="1"/>
  <c r="AI1393" i="2"/>
  <c r="AG1393" i="2"/>
  <c r="AH1393" i="2" s="1"/>
  <c r="AB1379" i="2"/>
  <c r="Z1379" i="2"/>
  <c r="L1198" i="2"/>
  <c r="M1199" i="2"/>
  <c r="U1202" i="2"/>
  <c r="T1202" i="2"/>
  <c r="N1201" i="2"/>
  <c r="U1201" i="2" s="1"/>
  <c r="AG1392" i="2" l="1"/>
  <c r="AH1392" i="2" s="1"/>
  <c r="AI1392" i="2"/>
  <c r="AD1354" i="2"/>
  <c r="AE1354" i="2" s="1"/>
  <c r="AF1354" i="2"/>
  <c r="AA1379" i="2"/>
  <c r="W1416" i="2"/>
  <c r="Y1416" i="2"/>
  <c r="X1416" i="2" s="1"/>
  <c r="L1197" i="2"/>
  <c r="M1198" i="2"/>
  <c r="T1201" i="2"/>
  <c r="N1200" i="2"/>
  <c r="AB1378" i="2" l="1"/>
  <c r="Z1378" i="2"/>
  <c r="AF1353" i="2"/>
  <c r="AD1353" i="2"/>
  <c r="Y1415" i="2"/>
  <c r="W1415" i="2"/>
  <c r="AI1391" i="2"/>
  <c r="AG1391" i="2"/>
  <c r="AH1391" i="2" s="1"/>
  <c r="L1196" i="2"/>
  <c r="M1197" i="2"/>
  <c r="U1200" i="2"/>
  <c r="T1200" i="2"/>
  <c r="N1199" i="2"/>
  <c r="U1199" i="2" s="1"/>
  <c r="AE1353" i="2" l="1"/>
  <c r="AF1352" i="2" s="1"/>
  <c r="X1415" i="2"/>
  <c r="AG1390" i="2"/>
  <c r="AH1390" i="2" s="1"/>
  <c r="AI1390" i="2"/>
  <c r="AA1378" i="2"/>
  <c r="L1195" i="2"/>
  <c r="M1196" i="2"/>
  <c r="T1199" i="2"/>
  <c r="N1198" i="2"/>
  <c r="U1198" i="2" s="1"/>
  <c r="AD1352" i="2" l="1"/>
  <c r="AE1352" i="2"/>
  <c r="AD1351" i="2" s="1"/>
  <c r="AE1351" i="2" s="1"/>
  <c r="AG1389" i="2"/>
  <c r="AH1389" i="2" s="1"/>
  <c r="AI1389" i="2"/>
  <c r="AB1377" i="2"/>
  <c r="Z1377" i="2"/>
  <c r="W1414" i="2"/>
  <c r="Y1414" i="2"/>
  <c r="L1194" i="2"/>
  <c r="M1195" i="2"/>
  <c r="T1198" i="2"/>
  <c r="N1197" i="2"/>
  <c r="U1197" i="2" s="1"/>
  <c r="AF1351" i="2" l="1"/>
  <c r="AA1377" i="2"/>
  <c r="Z1376" i="2" s="1"/>
  <c r="X1414" i="2"/>
  <c r="Y1413" i="2" s="1"/>
  <c r="AG1388" i="2"/>
  <c r="AH1388" i="2" s="1"/>
  <c r="AI1388" i="2"/>
  <c r="AF1350" i="2"/>
  <c r="AD1350" i="2"/>
  <c r="L1193" i="2"/>
  <c r="M1194" i="2"/>
  <c r="T1197" i="2"/>
  <c r="N1196" i="2"/>
  <c r="U1196" i="2" s="1"/>
  <c r="W1413" i="2" l="1"/>
  <c r="AB1376" i="2"/>
  <c r="AA1376" i="2"/>
  <c r="AB1375" i="2" s="1"/>
  <c r="X1413" i="2"/>
  <c r="W1412" i="2" s="1"/>
  <c r="AE1350" i="2"/>
  <c r="AD1349" i="2" s="1"/>
  <c r="AG1387" i="2"/>
  <c r="AH1387" i="2" s="1"/>
  <c r="AI1387" i="2"/>
  <c r="Z1375" i="2"/>
  <c r="L1192" i="2"/>
  <c r="M1193" i="2"/>
  <c r="T1196" i="2"/>
  <c r="N1195" i="2"/>
  <c r="Y1412" i="2" l="1"/>
  <c r="X1412" i="2"/>
  <c r="Y1411" i="2" s="1"/>
  <c r="AF1349" i="2"/>
  <c r="AA1375" i="2"/>
  <c r="AB1374" i="2" s="1"/>
  <c r="AE1349" i="2"/>
  <c r="AI1386" i="2"/>
  <c r="AG1386" i="2"/>
  <c r="AH1386" i="2" s="1"/>
  <c r="L1191" i="2"/>
  <c r="M1192" i="2"/>
  <c r="U1195" i="2"/>
  <c r="T1195" i="2"/>
  <c r="N1194" i="2"/>
  <c r="W1411" i="2" l="1"/>
  <c r="X1411" i="2" s="1"/>
  <c r="W1410" i="2" s="1"/>
  <c r="Z1374" i="2"/>
  <c r="AA1374" i="2" s="1"/>
  <c r="Z1373" i="2" s="1"/>
  <c r="AI1385" i="2"/>
  <c r="AG1385" i="2"/>
  <c r="AH1385" i="2" s="1"/>
  <c r="AD1348" i="2"/>
  <c r="AF1348" i="2"/>
  <c r="L1190" i="2"/>
  <c r="M1191" i="2"/>
  <c r="T1194" i="2"/>
  <c r="U1194" i="2"/>
  <c r="N1193" i="2"/>
  <c r="Y1410" i="2" l="1"/>
  <c r="AB1373" i="2"/>
  <c r="AA1373" i="2" s="1"/>
  <c r="Z1372" i="2" s="1"/>
  <c r="X1410" i="2"/>
  <c r="W1409" i="2" s="1"/>
  <c r="X1409" i="2" s="1"/>
  <c r="AE1348" i="2"/>
  <c r="AF1347" i="2" s="1"/>
  <c r="AI1384" i="2"/>
  <c r="AG1384" i="2"/>
  <c r="AH1384" i="2" s="1"/>
  <c r="L1189" i="2"/>
  <c r="M1190" i="2"/>
  <c r="T1193" i="2"/>
  <c r="U1193" i="2"/>
  <c r="N1192" i="2"/>
  <c r="AB1372" i="2" l="1"/>
  <c r="Y1409" i="2"/>
  <c r="AD1347" i="2"/>
  <c r="AE1347" i="2" s="1"/>
  <c r="AD1346" i="2" s="1"/>
  <c r="AE1346" i="2" s="1"/>
  <c r="AA1372" i="2"/>
  <c r="Z1371" i="2" s="1"/>
  <c r="AI1383" i="2"/>
  <c r="AG1383" i="2"/>
  <c r="AH1383" i="2" s="1"/>
  <c r="W1408" i="2"/>
  <c r="X1408" i="2" s="1"/>
  <c r="Y1408" i="2"/>
  <c r="L1188" i="2"/>
  <c r="M1189" i="2"/>
  <c r="U1192" i="2"/>
  <c r="T1192" i="2"/>
  <c r="N1191" i="2"/>
  <c r="AB1371" i="2" l="1"/>
  <c r="AF1346" i="2"/>
  <c r="AA1371" i="2"/>
  <c r="AD1345" i="2"/>
  <c r="AE1345" i="2" s="1"/>
  <c r="AF1345" i="2"/>
  <c r="Z1370" i="2"/>
  <c r="AB1370" i="2"/>
  <c r="W1407" i="2"/>
  <c r="X1407" i="2" s="1"/>
  <c r="Y1407" i="2"/>
  <c r="AG1382" i="2"/>
  <c r="AH1382" i="2" s="1"/>
  <c r="AI1382" i="2"/>
  <c r="L1187" i="2"/>
  <c r="M1188" i="2"/>
  <c r="T1191" i="2"/>
  <c r="U1191" i="2"/>
  <c r="N1190" i="2"/>
  <c r="AA1370" i="2" l="1"/>
  <c r="Z1369" i="2" s="1"/>
  <c r="AG1381" i="2"/>
  <c r="AH1381" i="2" s="1"/>
  <c r="AI1381" i="2"/>
  <c r="Y1406" i="2"/>
  <c r="W1406" i="2"/>
  <c r="X1406" i="2" s="1"/>
  <c r="AB1369" i="2"/>
  <c r="AF1344" i="2"/>
  <c r="AD1344" i="2"/>
  <c r="AE1344" i="2" s="1"/>
  <c r="L1186" i="2"/>
  <c r="M1187" i="2"/>
  <c r="U1190" i="2"/>
  <c r="T1190" i="2"/>
  <c r="N1189" i="2"/>
  <c r="AA1369" i="2" l="1"/>
  <c r="AB1368" i="2" s="1"/>
  <c r="AD1343" i="2"/>
  <c r="AE1343" i="2" s="1"/>
  <c r="AF1343" i="2"/>
  <c r="Y1405" i="2"/>
  <c r="W1405" i="2"/>
  <c r="X1405" i="2" s="1"/>
  <c r="Z1368" i="2"/>
  <c r="AG1380" i="2"/>
  <c r="AH1380" i="2" s="1"/>
  <c r="AI1380" i="2"/>
  <c r="L1185" i="2"/>
  <c r="M1186" i="2"/>
  <c r="U1189" i="2"/>
  <c r="T1189" i="2"/>
  <c r="N1188" i="2"/>
  <c r="U1188" i="2" s="1"/>
  <c r="AA1368" i="2" l="1"/>
  <c r="W1404" i="2"/>
  <c r="X1404" i="2" s="1"/>
  <c r="Y1404" i="2"/>
  <c r="AI1379" i="2"/>
  <c r="AG1379" i="2"/>
  <c r="AH1379" i="2" s="1"/>
  <c r="Z1367" i="2"/>
  <c r="AB1367" i="2"/>
  <c r="AF1342" i="2"/>
  <c r="AD1342" i="2"/>
  <c r="AE1342" i="2" s="1"/>
  <c r="L1184" i="2"/>
  <c r="M1185" i="2"/>
  <c r="T1188" i="2"/>
  <c r="N1187" i="2"/>
  <c r="AA1367" i="2" l="1"/>
  <c r="Z1366" i="2" s="1"/>
  <c r="AF1341" i="2"/>
  <c r="AD1341" i="2"/>
  <c r="AE1341" i="2" s="1"/>
  <c r="AI1378" i="2"/>
  <c r="AG1378" i="2"/>
  <c r="AH1378" i="2" s="1"/>
  <c r="Y1403" i="2"/>
  <c r="W1403" i="2"/>
  <c r="X1403" i="2" s="1"/>
  <c r="L1183" i="2"/>
  <c r="M1184" i="2"/>
  <c r="U1187" i="2"/>
  <c r="T1187" i="2"/>
  <c r="N1186" i="2"/>
  <c r="AB1366" i="2" l="1"/>
  <c r="AI1377" i="2"/>
  <c r="AG1377" i="2"/>
  <c r="AH1377" i="2" s="1"/>
  <c r="AA1366" i="2"/>
  <c r="AF1340" i="2"/>
  <c r="AD1340" i="2"/>
  <c r="AE1340" i="2" s="1"/>
  <c r="W1402" i="2"/>
  <c r="X1402" i="2" s="1"/>
  <c r="Y1402" i="2"/>
  <c r="L1182" i="2"/>
  <c r="M1183" i="2"/>
  <c r="U1186" i="2"/>
  <c r="T1186" i="2"/>
  <c r="N1185" i="2"/>
  <c r="U1185" i="2" s="1"/>
  <c r="W1401" i="2" l="1"/>
  <c r="X1401" i="2" s="1"/>
  <c r="Y1401" i="2"/>
  <c r="Z1365" i="2"/>
  <c r="AB1365" i="2"/>
  <c r="AF1339" i="2"/>
  <c r="AD1339" i="2"/>
  <c r="AE1339" i="2" s="1"/>
  <c r="AI1376" i="2"/>
  <c r="AG1376" i="2"/>
  <c r="L1181" i="2"/>
  <c r="M1182" i="2"/>
  <c r="T1185" i="2"/>
  <c r="N1184" i="2"/>
  <c r="T1184" i="2" s="1"/>
  <c r="AH1376" i="2" l="1"/>
  <c r="AI1375" i="2" s="1"/>
  <c r="AD1338" i="2"/>
  <c r="AE1338" i="2" s="1"/>
  <c r="AF1338" i="2"/>
  <c r="AA1365" i="2"/>
  <c r="Y1400" i="2"/>
  <c r="W1400" i="2"/>
  <c r="X1400" i="2" s="1"/>
  <c r="L1180" i="2"/>
  <c r="M1181" i="2"/>
  <c r="U1184" i="2"/>
  <c r="N1183" i="2"/>
  <c r="U1183" i="2" s="1"/>
  <c r="AG1375" i="2" l="1"/>
  <c r="AH1375" i="2" s="1"/>
  <c r="AG1374" i="2" s="1"/>
  <c r="Y1399" i="2"/>
  <c r="W1399" i="2"/>
  <c r="X1399" i="2" s="1"/>
  <c r="AD1337" i="2"/>
  <c r="AE1337" i="2" s="1"/>
  <c r="AF1337" i="2"/>
  <c r="AB1364" i="2"/>
  <c r="Z1364" i="2"/>
  <c r="L1179" i="2"/>
  <c r="M1180" i="2"/>
  <c r="T1183" i="2"/>
  <c r="N1182" i="2"/>
  <c r="AI1374" i="2" l="1"/>
  <c r="AH1374" i="2" s="1"/>
  <c r="AI1373" i="2" s="1"/>
  <c r="AF1336" i="2"/>
  <c r="AD1336" i="2"/>
  <c r="AE1336" i="2" s="1"/>
  <c r="Y1398" i="2"/>
  <c r="W1398" i="2"/>
  <c r="X1398" i="2" s="1"/>
  <c r="AA1364" i="2"/>
  <c r="L1178" i="2"/>
  <c r="M1179" i="2"/>
  <c r="T1182" i="2"/>
  <c r="U1182" i="2"/>
  <c r="N1181" i="2"/>
  <c r="AG1373" i="2" l="1"/>
  <c r="AH1373" i="2" s="1"/>
  <c r="AF1335" i="2"/>
  <c r="AD1335" i="2"/>
  <c r="Z1363" i="2"/>
  <c r="AB1363" i="2"/>
  <c r="Y1397" i="2"/>
  <c r="W1397" i="2"/>
  <c r="X1397" i="2" s="1"/>
  <c r="L1177" i="2"/>
  <c r="M1178" i="2"/>
  <c r="U1181" i="2"/>
  <c r="T1181" i="2"/>
  <c r="N1180" i="2"/>
  <c r="AI1372" i="2" l="1"/>
  <c r="AG1372" i="2"/>
  <c r="AE1335" i="2"/>
  <c r="AD1334" i="2" s="1"/>
  <c r="AA1363" i="2"/>
  <c r="Y1396" i="2"/>
  <c r="W1396" i="2"/>
  <c r="X1396" i="2" s="1"/>
  <c r="L1176" i="2"/>
  <c r="M1177" i="2"/>
  <c r="U1180" i="2"/>
  <c r="T1180" i="2"/>
  <c r="N1179" i="2"/>
  <c r="U1179" i="2" s="1"/>
  <c r="AF1334" i="2" l="1"/>
  <c r="AH1372" i="2"/>
  <c r="AE1334" i="2"/>
  <c r="AD1333" i="2" s="1"/>
  <c r="W1395" i="2"/>
  <c r="X1395" i="2" s="1"/>
  <c r="Y1395" i="2"/>
  <c r="Z1362" i="2"/>
  <c r="AB1362" i="2"/>
  <c r="L1175" i="2"/>
  <c r="M1176" i="2"/>
  <c r="T1179" i="2"/>
  <c r="N1178" i="2"/>
  <c r="AF1333" i="2" l="1"/>
  <c r="AE1333" i="2" s="1"/>
  <c r="AF1332" i="2" s="1"/>
  <c r="AG1371" i="2"/>
  <c r="AI1371" i="2"/>
  <c r="AA1362" i="2"/>
  <c r="W1394" i="2"/>
  <c r="X1394" i="2" s="1"/>
  <c r="Y1394" i="2"/>
  <c r="L1174" i="2"/>
  <c r="M1175" i="2"/>
  <c r="T1178" i="2"/>
  <c r="U1178" i="2"/>
  <c r="N1177" i="2"/>
  <c r="AH1371" i="2" l="1"/>
  <c r="AI1370" i="2" s="1"/>
  <c r="AD1332" i="2"/>
  <c r="AG1370" i="2"/>
  <c r="AE1332" i="2"/>
  <c r="AD1331" i="2" s="1"/>
  <c r="Y1393" i="2"/>
  <c r="W1393" i="2"/>
  <c r="X1393" i="2" s="1"/>
  <c r="Z1361" i="2"/>
  <c r="AB1361" i="2"/>
  <c r="L1173" i="2"/>
  <c r="M1174" i="2"/>
  <c r="U1177" i="2"/>
  <c r="T1177" i="2"/>
  <c r="N1176" i="2"/>
  <c r="AH1370" i="2" l="1"/>
  <c r="AG1369" i="2" s="1"/>
  <c r="AF1331" i="2"/>
  <c r="AE1331" i="2" s="1"/>
  <c r="AI1369" i="2"/>
  <c r="AA1361" i="2"/>
  <c r="W1392" i="2"/>
  <c r="X1392" i="2" s="1"/>
  <c r="Y1392" i="2"/>
  <c r="L1172" i="2"/>
  <c r="M1173" i="2"/>
  <c r="U1176" i="2"/>
  <c r="T1176" i="2"/>
  <c r="N1175" i="2"/>
  <c r="U1175" i="2" s="1"/>
  <c r="AF1330" i="2" l="1"/>
  <c r="AE1330" i="2" s="1"/>
  <c r="AF1329" i="2" s="1"/>
  <c r="AE1329" i="2" s="1"/>
  <c r="AD1330" i="2"/>
  <c r="AH1369" i="2"/>
  <c r="AG1368" i="2" s="1"/>
  <c r="W1391" i="2"/>
  <c r="X1391" i="2" s="1"/>
  <c r="Y1391" i="2"/>
  <c r="Z1360" i="2"/>
  <c r="AB1360" i="2"/>
  <c r="L1171" i="2"/>
  <c r="M1172" i="2"/>
  <c r="T1175" i="2"/>
  <c r="N1174" i="2"/>
  <c r="AI1368" i="2" l="1"/>
  <c r="AH1368" i="2" s="1"/>
  <c r="AG1367" i="2" s="1"/>
  <c r="AD1329" i="2"/>
  <c r="AD1328" i="2"/>
  <c r="AF1328" i="2"/>
  <c r="AE1328" i="2" s="1"/>
  <c r="AA1360" i="2"/>
  <c r="Y1390" i="2"/>
  <c r="W1390" i="2"/>
  <c r="X1390" i="2" s="1"/>
  <c r="L1170" i="2"/>
  <c r="M1171" i="2"/>
  <c r="U1174" i="2"/>
  <c r="T1174" i="2"/>
  <c r="N1173" i="2"/>
  <c r="T1173" i="2" s="1"/>
  <c r="AI1367" i="2" l="1"/>
  <c r="AH1367" i="2" s="1"/>
  <c r="AI1366" i="2" s="1"/>
  <c r="AH1366" i="2" s="1"/>
  <c r="AD1327" i="2"/>
  <c r="AF1327" i="2"/>
  <c r="AE1327" i="2" s="1"/>
  <c r="W1389" i="2"/>
  <c r="X1389" i="2" s="1"/>
  <c r="Y1389" i="2"/>
  <c r="Z1359" i="2"/>
  <c r="AA1359" i="2" s="1"/>
  <c r="AB1359" i="2"/>
  <c r="L1169" i="2"/>
  <c r="M1170" i="2"/>
  <c r="U1173" i="2"/>
  <c r="N1172" i="2"/>
  <c r="AG1366" i="2" l="1"/>
  <c r="AG1365" i="2"/>
  <c r="AI1365" i="2"/>
  <c r="AH1365" i="2" s="1"/>
  <c r="AG1364" i="2" s="1"/>
  <c r="Y1388" i="2"/>
  <c r="W1388" i="2"/>
  <c r="X1388" i="2" s="1"/>
  <c r="Z1358" i="2"/>
  <c r="AA1358" i="2" s="1"/>
  <c r="AB1358" i="2"/>
  <c r="AD1326" i="2"/>
  <c r="AF1326" i="2"/>
  <c r="AE1326" i="2" s="1"/>
  <c r="L1168" i="2"/>
  <c r="M1169" i="2"/>
  <c r="U1172" i="2"/>
  <c r="T1172" i="2"/>
  <c r="N1171" i="2"/>
  <c r="AI1364" i="2" l="1"/>
  <c r="AH1364" i="2" s="1"/>
  <c r="AG1363" i="2" s="1"/>
  <c r="AB1357" i="2"/>
  <c r="Z1357" i="2"/>
  <c r="AA1357" i="2" s="1"/>
  <c r="AD1325" i="2"/>
  <c r="AF1325" i="2"/>
  <c r="W1387" i="2"/>
  <c r="X1387" i="2" s="1"/>
  <c r="Y1387" i="2"/>
  <c r="L1167" i="2"/>
  <c r="M1168" i="2"/>
  <c r="T1171" i="2"/>
  <c r="U1171" i="2"/>
  <c r="N1170" i="2"/>
  <c r="T1170" i="2" s="1"/>
  <c r="AE1325" i="2" l="1"/>
  <c r="AI1363" i="2"/>
  <c r="AH1363" i="2" s="1"/>
  <c r="AI1362" i="2" s="1"/>
  <c r="AF1324" i="2"/>
  <c r="AD1324" i="2"/>
  <c r="AE1324" i="2" s="1"/>
  <c r="AB1356" i="2"/>
  <c r="Z1356" i="2"/>
  <c r="AA1356" i="2" s="1"/>
  <c r="Y1386" i="2"/>
  <c r="W1386" i="2"/>
  <c r="X1386" i="2" s="1"/>
  <c r="L1166" i="2"/>
  <c r="M1167" i="2"/>
  <c r="U1170" i="2"/>
  <c r="N1169" i="2"/>
  <c r="U1169" i="2" s="1"/>
  <c r="AG1362" i="2" l="1"/>
  <c r="AH1362" i="2"/>
  <c r="AG1361" i="2" s="1"/>
  <c r="AF1323" i="2"/>
  <c r="AD1323" i="2"/>
  <c r="W1385" i="2"/>
  <c r="X1385" i="2" s="1"/>
  <c r="Y1385" i="2"/>
  <c r="Z1355" i="2"/>
  <c r="AA1355" i="2" s="1"/>
  <c r="AB1355" i="2"/>
  <c r="L1165" i="2"/>
  <c r="M1166" i="2"/>
  <c r="T1169" i="2"/>
  <c r="N1168" i="2"/>
  <c r="U1168" i="2" s="1"/>
  <c r="AI1361" i="2" l="1"/>
  <c r="AH1361" i="2" s="1"/>
  <c r="AI1360" i="2" s="1"/>
  <c r="AE1323" i="2"/>
  <c r="AF1322" i="2" s="1"/>
  <c r="W1384" i="2"/>
  <c r="X1384" i="2" s="1"/>
  <c r="Y1384" i="2"/>
  <c r="Z1354" i="2"/>
  <c r="AA1354" i="2" s="1"/>
  <c r="AB1354" i="2"/>
  <c r="L1164" i="2"/>
  <c r="M1165" i="2"/>
  <c r="T1168" i="2"/>
  <c r="N1167" i="2"/>
  <c r="T1167" i="2" s="1"/>
  <c r="AD1322" i="2" l="1"/>
  <c r="AG1360" i="2"/>
  <c r="AE1322" i="2"/>
  <c r="AF1321" i="2" s="1"/>
  <c r="Z1353" i="2"/>
  <c r="AB1353" i="2"/>
  <c r="Y1383" i="2"/>
  <c r="W1383" i="2"/>
  <c r="X1383" i="2" s="1"/>
  <c r="AH1360" i="2"/>
  <c r="L1163" i="2"/>
  <c r="M1164" i="2"/>
  <c r="U1167" i="2"/>
  <c r="N1166" i="2"/>
  <c r="AD1321" i="2" l="1"/>
  <c r="AA1353" i="2"/>
  <c r="Z1352" i="2" s="1"/>
  <c r="AE1321" i="2"/>
  <c r="AF1320" i="2" s="1"/>
  <c r="AB1352" i="2"/>
  <c r="AI1359" i="2"/>
  <c r="AH1359" i="2" s="1"/>
  <c r="AG1359" i="2"/>
  <c r="W1382" i="2"/>
  <c r="X1382" i="2" s="1"/>
  <c r="Y1382" i="2"/>
  <c r="L1162" i="2"/>
  <c r="M1163" i="2"/>
  <c r="U1166" i="2"/>
  <c r="T1166" i="2"/>
  <c r="N1165" i="2"/>
  <c r="AD1320" i="2" l="1"/>
  <c r="AE1320" i="2" s="1"/>
  <c r="AA1352" i="2"/>
  <c r="Z1351" i="2" s="1"/>
  <c r="AA1351" i="2" s="1"/>
  <c r="AG1358" i="2"/>
  <c r="AI1358" i="2"/>
  <c r="AH1358" i="2" s="1"/>
  <c r="W1381" i="2"/>
  <c r="X1381" i="2" s="1"/>
  <c r="Y1381" i="2"/>
  <c r="L1161" i="2"/>
  <c r="M1162" i="2"/>
  <c r="U1165" i="2"/>
  <c r="T1165" i="2"/>
  <c r="N1164" i="2"/>
  <c r="U1164" i="2" s="1"/>
  <c r="AB1351" i="2" l="1"/>
  <c r="AD1319" i="2"/>
  <c r="AE1319" i="2" s="1"/>
  <c r="AF1319" i="2"/>
  <c r="Y1380" i="2"/>
  <c r="W1380" i="2"/>
  <c r="X1380" i="2" s="1"/>
  <c r="AG1357" i="2"/>
  <c r="AI1357" i="2"/>
  <c r="AH1357" i="2" s="1"/>
  <c r="AB1350" i="2"/>
  <c r="Z1350" i="2"/>
  <c r="L1160" i="2"/>
  <c r="M1161" i="2"/>
  <c r="T1164" i="2"/>
  <c r="N1163" i="2"/>
  <c r="U1163" i="2" s="1"/>
  <c r="AF1318" i="2" l="1"/>
  <c r="AD1318" i="2"/>
  <c r="AE1318" i="2" s="1"/>
  <c r="AA1350" i="2"/>
  <c r="Z1349" i="2" s="1"/>
  <c r="AG1356" i="2"/>
  <c r="AI1356" i="2"/>
  <c r="AH1356" i="2" s="1"/>
  <c r="W1379" i="2"/>
  <c r="Y1379" i="2"/>
  <c r="L1159" i="2"/>
  <c r="M1160" i="2"/>
  <c r="T1163" i="2"/>
  <c r="N1162" i="2"/>
  <c r="AD1317" i="2" l="1"/>
  <c r="AE1317" i="2" s="1"/>
  <c r="AF1316" i="2" s="1"/>
  <c r="AF1317" i="2"/>
  <c r="AB1349" i="2"/>
  <c r="AA1349" i="2"/>
  <c r="AB1348" i="2" s="1"/>
  <c r="X1379" i="2"/>
  <c r="AG1355" i="2"/>
  <c r="AI1355" i="2"/>
  <c r="AH1355" i="2" s="1"/>
  <c r="L1158" i="2"/>
  <c r="M1159" i="2"/>
  <c r="T1162" i="2"/>
  <c r="U1162" i="2"/>
  <c r="N1161" i="2"/>
  <c r="U1161" i="2" s="1"/>
  <c r="AD1316" i="2" l="1"/>
  <c r="AE1316" i="2" s="1"/>
  <c r="AD1315" i="2" s="1"/>
  <c r="Z1348" i="2"/>
  <c r="AA1348" i="2" s="1"/>
  <c r="AB1347" i="2" s="1"/>
  <c r="AI1354" i="2"/>
  <c r="AH1354" i="2" s="1"/>
  <c r="AG1354" i="2"/>
  <c r="Y1378" i="2"/>
  <c r="W1378" i="2"/>
  <c r="L1157" i="2"/>
  <c r="M1158" i="2"/>
  <c r="T1161" i="2"/>
  <c r="N1160" i="2"/>
  <c r="Z1347" i="2" l="1"/>
  <c r="AA1347" i="2" s="1"/>
  <c r="Z1346" i="2" s="1"/>
  <c r="AA1346" i="2" s="1"/>
  <c r="AF1315" i="2"/>
  <c r="AE1315" i="2" s="1"/>
  <c r="AF1314" i="2" s="1"/>
  <c r="AE1314" i="2" s="1"/>
  <c r="AG1353" i="2"/>
  <c r="AI1353" i="2"/>
  <c r="X1378" i="2"/>
  <c r="L1156" i="2"/>
  <c r="M1157" i="2"/>
  <c r="U1160" i="2"/>
  <c r="T1160" i="2"/>
  <c r="N1159" i="2"/>
  <c r="U1159" i="2" s="1"/>
  <c r="AB1346" i="2" l="1"/>
  <c r="AD1314" i="2"/>
  <c r="AH1353" i="2"/>
  <c r="AI1352" i="2" s="1"/>
  <c r="W1377" i="2"/>
  <c r="Y1377" i="2"/>
  <c r="AF1313" i="2"/>
  <c r="AD1313" i="2"/>
  <c r="Z1345" i="2"/>
  <c r="AA1345" i="2" s="1"/>
  <c r="AB1345" i="2"/>
  <c r="L1155" i="2"/>
  <c r="M1156" i="2"/>
  <c r="T1159" i="2"/>
  <c r="N1158" i="2"/>
  <c r="AG1352" i="2" l="1"/>
  <c r="AH1352" i="2" s="1"/>
  <c r="AI1351" i="2" s="1"/>
  <c r="X1377" i="2"/>
  <c r="Y1376" i="2" s="1"/>
  <c r="AB1344" i="2"/>
  <c r="Z1344" i="2"/>
  <c r="AA1344" i="2" s="1"/>
  <c r="AE1313" i="2"/>
  <c r="L1154" i="2"/>
  <c r="M1155" i="2"/>
  <c r="U1158" i="2"/>
  <c r="T1158" i="2"/>
  <c r="N1157" i="2"/>
  <c r="T1157" i="2" s="1"/>
  <c r="W1376" i="2" l="1"/>
  <c r="AG1351" i="2"/>
  <c r="AH1351" i="2"/>
  <c r="AG1350" i="2" s="1"/>
  <c r="X1376" i="2"/>
  <c r="W1375" i="2" s="1"/>
  <c r="Z1343" i="2"/>
  <c r="AA1343" i="2" s="1"/>
  <c r="AB1343" i="2"/>
  <c r="Y1375" i="2"/>
  <c r="AD1312" i="2"/>
  <c r="AF1312" i="2"/>
  <c r="L1153" i="2"/>
  <c r="M1154" i="2"/>
  <c r="U1157" i="2"/>
  <c r="N1156" i="2"/>
  <c r="AI1350" i="2" l="1"/>
  <c r="AH1350" i="2" s="1"/>
  <c r="AI1349" i="2" s="1"/>
  <c r="AE1312" i="2"/>
  <c r="AF1311" i="2" s="1"/>
  <c r="X1375" i="2"/>
  <c r="Y1374" i="2" s="1"/>
  <c r="AG1349" i="2"/>
  <c r="AB1342" i="2"/>
  <c r="Z1342" i="2"/>
  <c r="AA1342" i="2" s="1"/>
  <c r="L1152" i="2"/>
  <c r="M1153" i="2"/>
  <c r="U1156" i="2"/>
  <c r="T1156" i="2"/>
  <c r="N1155" i="2"/>
  <c r="AD1311" i="2" l="1"/>
  <c r="W1374" i="2"/>
  <c r="AE1311" i="2"/>
  <c r="X1374" i="2"/>
  <c r="W1373" i="2" s="1"/>
  <c r="AD1310" i="2"/>
  <c r="AF1310" i="2"/>
  <c r="AH1349" i="2"/>
  <c r="AB1341" i="2"/>
  <c r="Z1341" i="2"/>
  <c r="AA1341" i="2" s="1"/>
  <c r="L1151" i="2"/>
  <c r="M1152" i="2"/>
  <c r="U1155" i="2"/>
  <c r="T1155" i="2"/>
  <c r="N1154" i="2"/>
  <c r="Y1373" i="2" l="1"/>
  <c r="X1373" i="2" s="1"/>
  <c r="W1372" i="2" s="1"/>
  <c r="AE1310" i="2"/>
  <c r="AF1309" i="2" s="1"/>
  <c r="AE1309" i="2" s="1"/>
  <c r="AI1348" i="2"/>
  <c r="AG1348" i="2"/>
  <c r="AB1340" i="2"/>
  <c r="Z1340" i="2"/>
  <c r="AA1340" i="2" s="1"/>
  <c r="L1150" i="2"/>
  <c r="M1151" i="2"/>
  <c r="U1154" i="2"/>
  <c r="T1154" i="2"/>
  <c r="N1153" i="2"/>
  <c r="AD1309" i="2" l="1"/>
  <c r="Y1372" i="2"/>
  <c r="X1372" i="2" s="1"/>
  <c r="AF1308" i="2"/>
  <c r="AD1308" i="2"/>
  <c r="AH1348" i="2"/>
  <c r="AB1339" i="2"/>
  <c r="Z1339" i="2"/>
  <c r="AA1339" i="2" s="1"/>
  <c r="L1149" i="2"/>
  <c r="M1150" i="2"/>
  <c r="T1153" i="2"/>
  <c r="U1153" i="2"/>
  <c r="N1152" i="2"/>
  <c r="U1152" i="2" s="1"/>
  <c r="Y1371" i="2" l="1"/>
  <c r="W1371" i="2"/>
  <c r="AE1308" i="2"/>
  <c r="AF1307" i="2" s="1"/>
  <c r="Z1338" i="2"/>
  <c r="AA1338" i="2" s="1"/>
  <c r="AB1338" i="2"/>
  <c r="AG1347" i="2"/>
  <c r="AI1347" i="2"/>
  <c r="AH1347" i="2" s="1"/>
  <c r="L1148" i="2"/>
  <c r="M1149" i="2"/>
  <c r="T1152" i="2"/>
  <c r="N1151" i="2"/>
  <c r="U1151" i="2" s="1"/>
  <c r="X1371" i="2" l="1"/>
  <c r="AD1307" i="2"/>
  <c r="AE1307" i="2"/>
  <c r="AD1306" i="2" s="1"/>
  <c r="AI1346" i="2"/>
  <c r="AH1346" i="2" s="1"/>
  <c r="AG1346" i="2"/>
  <c r="Z1337" i="2"/>
  <c r="AA1337" i="2" s="1"/>
  <c r="AB1337" i="2"/>
  <c r="L1147" i="2"/>
  <c r="M1148" i="2"/>
  <c r="T1151" i="2"/>
  <c r="N1150" i="2"/>
  <c r="T1150" i="2" s="1"/>
  <c r="W1370" i="2" l="1"/>
  <c r="Y1370" i="2"/>
  <c r="X1370" i="2" s="1"/>
  <c r="AF1306" i="2"/>
  <c r="AE1306" i="2" s="1"/>
  <c r="AF1305" i="2" s="1"/>
  <c r="Z1336" i="2"/>
  <c r="AA1336" i="2" s="1"/>
  <c r="AB1336" i="2"/>
  <c r="AG1345" i="2"/>
  <c r="AI1345" i="2"/>
  <c r="AH1345" i="2" s="1"/>
  <c r="L1146" i="2"/>
  <c r="M1147" i="2"/>
  <c r="U1150" i="2"/>
  <c r="N1149" i="2"/>
  <c r="U1149" i="2" s="1"/>
  <c r="Y1369" i="2" l="1"/>
  <c r="W1369" i="2"/>
  <c r="X1369" i="2"/>
  <c r="W1368" i="2" s="1"/>
  <c r="AD1305" i="2"/>
  <c r="Y1368" i="2"/>
  <c r="X1368" i="2" s="1"/>
  <c r="Y1367" i="2" s="1"/>
  <c r="AE1305" i="2"/>
  <c r="AG1344" i="2"/>
  <c r="AI1344" i="2"/>
  <c r="AH1344" i="2" s="1"/>
  <c r="AB1335" i="2"/>
  <c r="Z1335" i="2"/>
  <c r="L1145" i="2"/>
  <c r="M1146" i="2"/>
  <c r="T1149" i="2"/>
  <c r="N1148" i="2"/>
  <c r="W1367" i="2" l="1"/>
  <c r="X1367" i="2"/>
  <c r="W1366" i="2" s="1"/>
  <c r="AA1335" i="2"/>
  <c r="Z1334" i="2" s="1"/>
  <c r="AB1334" i="2"/>
  <c r="AG1343" i="2"/>
  <c r="AI1343" i="2"/>
  <c r="AH1343" i="2" s="1"/>
  <c r="AF1304" i="2"/>
  <c r="AD1304" i="2"/>
  <c r="L1144" i="2"/>
  <c r="M1145" i="2"/>
  <c r="U1148" i="2"/>
  <c r="T1148" i="2"/>
  <c r="N1147" i="2"/>
  <c r="Y1366" i="2" l="1"/>
  <c r="X1366" i="2" s="1"/>
  <c r="AA1334" i="2"/>
  <c r="Z1333" i="2" s="1"/>
  <c r="AE1304" i="2"/>
  <c r="AD1303" i="2" s="1"/>
  <c r="W1365" i="2"/>
  <c r="Y1365" i="2"/>
  <c r="AG1342" i="2"/>
  <c r="AI1342" i="2"/>
  <c r="AH1342" i="2" s="1"/>
  <c r="L1143" i="2"/>
  <c r="M1144" i="2"/>
  <c r="U1147" i="2"/>
  <c r="T1147" i="2"/>
  <c r="N1146" i="2"/>
  <c r="T1146" i="2" s="1"/>
  <c r="AB1333" i="2" l="1"/>
  <c r="AA1333" i="2"/>
  <c r="AF1303" i="2"/>
  <c r="AE1303" i="2" s="1"/>
  <c r="AD1302" i="2" s="1"/>
  <c r="X1365" i="2"/>
  <c r="W1364" i="2" s="1"/>
  <c r="AB1332" i="2"/>
  <c r="Z1332" i="2"/>
  <c r="AI1341" i="2"/>
  <c r="AH1341" i="2" s="1"/>
  <c r="AG1341" i="2"/>
  <c r="L1142" i="2"/>
  <c r="M1143" i="2"/>
  <c r="U1146" i="2"/>
  <c r="N1145" i="2"/>
  <c r="Y1364" i="2" l="1"/>
  <c r="X1364" i="2" s="1"/>
  <c r="AA1332" i="2"/>
  <c r="Z1331" i="2" s="1"/>
  <c r="AF1302" i="2"/>
  <c r="AE1302" i="2" s="1"/>
  <c r="AG1340" i="2"/>
  <c r="AI1340" i="2"/>
  <c r="AH1340" i="2" s="1"/>
  <c r="L1141" i="2"/>
  <c r="M1142" i="2"/>
  <c r="U1145" i="2"/>
  <c r="T1145" i="2"/>
  <c r="N1144" i="2"/>
  <c r="U1144" i="2" s="1"/>
  <c r="AB1331" i="2" l="1"/>
  <c r="AA1331" i="2"/>
  <c r="AB1330" i="2" s="1"/>
  <c r="AD1301" i="2"/>
  <c r="AF1301" i="2"/>
  <c r="W1363" i="2"/>
  <c r="Y1363" i="2"/>
  <c r="X1363" i="2" s="1"/>
  <c r="AG1339" i="2"/>
  <c r="AI1339" i="2"/>
  <c r="AH1339" i="2" s="1"/>
  <c r="L1140" i="2"/>
  <c r="M1141" i="2"/>
  <c r="T1144" i="2"/>
  <c r="N1143" i="2"/>
  <c r="Z1330" i="2" l="1"/>
  <c r="AA1330" i="2"/>
  <c r="AB1329" i="2" s="1"/>
  <c r="AA1329" i="2" s="1"/>
  <c r="AE1301" i="2"/>
  <c r="AD1300" i="2" s="1"/>
  <c r="W1362" i="2"/>
  <c r="Y1362" i="2"/>
  <c r="X1362" i="2" s="1"/>
  <c r="AI1338" i="2"/>
  <c r="AH1338" i="2" s="1"/>
  <c r="AG1338" i="2"/>
  <c r="L1139" i="2"/>
  <c r="M1140" i="2"/>
  <c r="T1143" i="2"/>
  <c r="U1143" i="2"/>
  <c r="N1142" i="2"/>
  <c r="Z1329" i="2" l="1"/>
  <c r="AF1300" i="2"/>
  <c r="AE1300" i="2" s="1"/>
  <c r="Y1361" i="2"/>
  <c r="W1361" i="2"/>
  <c r="AI1337" i="2"/>
  <c r="AH1337" i="2" s="1"/>
  <c r="AG1337" i="2"/>
  <c r="Z1328" i="2"/>
  <c r="AB1328" i="2"/>
  <c r="AA1328" i="2" s="1"/>
  <c r="L1138" i="2"/>
  <c r="M1139" i="2"/>
  <c r="U1142" i="2"/>
  <c r="T1142" i="2"/>
  <c r="N1141" i="2"/>
  <c r="U1141" i="2" s="1"/>
  <c r="AD1299" i="2" l="1"/>
  <c r="AF1299" i="2"/>
  <c r="AE1299" i="2" s="1"/>
  <c r="Z1327" i="2"/>
  <c r="AB1327" i="2"/>
  <c r="AA1327" i="2" s="1"/>
  <c r="AI1336" i="2"/>
  <c r="AH1336" i="2" s="1"/>
  <c r="AG1336" i="2"/>
  <c r="X1361" i="2"/>
  <c r="L1137" i="2"/>
  <c r="M1138" i="2"/>
  <c r="T1141" i="2"/>
  <c r="N1140" i="2"/>
  <c r="U1140" i="2" s="1"/>
  <c r="AD1298" i="2" l="1"/>
  <c r="AF1298" i="2"/>
  <c r="AE1298" i="2" s="1"/>
  <c r="AB1326" i="2"/>
  <c r="AA1326" i="2" s="1"/>
  <c r="Z1326" i="2"/>
  <c r="W1360" i="2"/>
  <c r="Y1360" i="2"/>
  <c r="X1360" i="2" s="1"/>
  <c r="AI1335" i="2"/>
  <c r="AG1335" i="2"/>
  <c r="L1136" i="2"/>
  <c r="M1137" i="2"/>
  <c r="T1140" i="2"/>
  <c r="N1139" i="2"/>
  <c r="T1139" i="2" s="1"/>
  <c r="AF1297" i="2" l="1"/>
  <c r="AE1297" i="2" s="1"/>
  <c r="AD1297" i="2"/>
  <c r="AH1335" i="2"/>
  <c r="AI1334" i="2" s="1"/>
  <c r="AF1296" i="2"/>
  <c r="AE1296" i="2" s="1"/>
  <c r="AD1296" i="2"/>
  <c r="W1359" i="2"/>
  <c r="Y1359" i="2"/>
  <c r="X1359" i="2" s="1"/>
  <c r="Z1325" i="2"/>
  <c r="AB1325" i="2"/>
  <c r="L1135" i="2"/>
  <c r="M1136" i="2"/>
  <c r="U1139" i="2"/>
  <c r="N1138" i="2"/>
  <c r="AA1325" i="2" l="1"/>
  <c r="AG1334" i="2"/>
  <c r="AH1334" i="2" s="1"/>
  <c r="Z1324" i="2"/>
  <c r="AB1324" i="2"/>
  <c r="W1358" i="2"/>
  <c r="Y1358" i="2"/>
  <c r="X1358" i="2" s="1"/>
  <c r="AD1295" i="2"/>
  <c r="AF1295" i="2"/>
  <c r="AE1295" i="2" s="1"/>
  <c r="L1134" i="2"/>
  <c r="M1135" i="2"/>
  <c r="U1138" i="2"/>
  <c r="T1138" i="2"/>
  <c r="N1137" i="2"/>
  <c r="AA1324" i="2" l="1"/>
  <c r="AI1333" i="2"/>
  <c r="AG1333" i="2"/>
  <c r="AH1333" i="2" s="1"/>
  <c r="AI1332" i="2" s="1"/>
  <c r="AF1294" i="2"/>
  <c r="AD1294" i="2"/>
  <c r="W1357" i="2"/>
  <c r="Y1357" i="2"/>
  <c r="X1357" i="2" s="1"/>
  <c r="AB1323" i="2"/>
  <c r="Z1323" i="2"/>
  <c r="L1133" i="2"/>
  <c r="M1134" i="2"/>
  <c r="U1137" i="2"/>
  <c r="T1137" i="2"/>
  <c r="N1136" i="2"/>
  <c r="AG1332" i="2" l="1"/>
  <c r="AH1332" i="2" s="1"/>
  <c r="AI1331" i="2" s="1"/>
  <c r="AE1294" i="2"/>
  <c r="AD1293" i="2" s="1"/>
  <c r="AA1323" i="2"/>
  <c r="AB1322" i="2" s="1"/>
  <c r="Y1356" i="2"/>
  <c r="X1356" i="2" s="1"/>
  <c r="W1356" i="2"/>
  <c r="L1132" i="2"/>
  <c r="M1133" i="2"/>
  <c r="U1136" i="2"/>
  <c r="T1136" i="2"/>
  <c r="N1135" i="2"/>
  <c r="U1135" i="2" s="1"/>
  <c r="AF1293" i="2" l="1"/>
  <c r="Z1322" i="2"/>
  <c r="AA1322" i="2" s="1"/>
  <c r="Z1321" i="2" s="1"/>
  <c r="AG1331" i="2"/>
  <c r="AH1331" i="2" s="1"/>
  <c r="AG1330" i="2" s="1"/>
  <c r="AE1293" i="2"/>
  <c r="AD1292" i="2" s="1"/>
  <c r="W1355" i="2"/>
  <c r="Y1355" i="2"/>
  <c r="X1355" i="2" s="1"/>
  <c r="L1131" i="2"/>
  <c r="M1132" i="2"/>
  <c r="T1135" i="2"/>
  <c r="N1134" i="2"/>
  <c r="AF1292" i="2" l="1"/>
  <c r="AB1321" i="2"/>
  <c r="AA1321" i="2" s="1"/>
  <c r="Z1320" i="2" s="1"/>
  <c r="AI1330" i="2"/>
  <c r="AH1330" i="2" s="1"/>
  <c r="AE1292" i="2"/>
  <c r="AD1291" i="2" s="1"/>
  <c r="W1354" i="2"/>
  <c r="Y1354" i="2"/>
  <c r="X1354" i="2" s="1"/>
  <c r="L1130" i="2"/>
  <c r="M1131" i="2"/>
  <c r="T1134" i="2"/>
  <c r="U1134" i="2"/>
  <c r="N1133" i="2"/>
  <c r="U1133" i="2" s="1"/>
  <c r="AB1320" i="2" l="1"/>
  <c r="AF1291" i="2"/>
  <c r="AG1329" i="2"/>
  <c r="AH1329" i="2" s="1"/>
  <c r="AG1328" i="2" s="1"/>
  <c r="AH1328" i="2" s="1"/>
  <c r="AI1329" i="2"/>
  <c r="AA1320" i="2"/>
  <c r="Z1319" i="2" s="1"/>
  <c r="AE1291" i="2"/>
  <c r="AF1290" i="2" s="1"/>
  <c r="W1353" i="2"/>
  <c r="Y1353" i="2"/>
  <c r="L1129" i="2"/>
  <c r="M1130" i="2"/>
  <c r="T1133" i="2"/>
  <c r="N1132" i="2"/>
  <c r="U1132" i="2" s="1"/>
  <c r="AI1328" i="2" l="1"/>
  <c r="X1353" i="2"/>
  <c r="W1352" i="2" s="1"/>
  <c r="AB1319" i="2"/>
  <c r="AA1319" i="2" s="1"/>
  <c r="Z1318" i="2" s="1"/>
  <c r="AD1290" i="2"/>
  <c r="AE1290" i="2" s="1"/>
  <c r="AI1327" i="2"/>
  <c r="AG1327" i="2"/>
  <c r="AH1327" i="2" s="1"/>
  <c r="L1128" i="2"/>
  <c r="M1129" i="2"/>
  <c r="T1132" i="2"/>
  <c r="N1131" i="2"/>
  <c r="AB1318" i="2" l="1"/>
  <c r="Y1352" i="2"/>
  <c r="X1352" i="2"/>
  <c r="W1351" i="2" s="1"/>
  <c r="AF1289" i="2"/>
  <c r="AD1289" i="2"/>
  <c r="AE1289" i="2" s="1"/>
  <c r="AF1288" i="2" s="1"/>
  <c r="AA1318" i="2"/>
  <c r="Z1317" i="2" s="1"/>
  <c r="Y1351" i="2"/>
  <c r="X1351" i="2" s="1"/>
  <c r="AI1326" i="2"/>
  <c r="AG1326" i="2"/>
  <c r="AH1326" i="2" s="1"/>
  <c r="L1127" i="2"/>
  <c r="M1128" i="2"/>
  <c r="T1131" i="2"/>
  <c r="U1131" i="2"/>
  <c r="N1130" i="2"/>
  <c r="AD1288" i="2" l="1"/>
  <c r="AE1288" i="2" s="1"/>
  <c r="AF1287" i="2" s="1"/>
  <c r="AB1317" i="2"/>
  <c r="AA1317" i="2"/>
  <c r="AB1316" i="2" s="1"/>
  <c r="Y1350" i="2"/>
  <c r="W1350" i="2"/>
  <c r="AG1325" i="2"/>
  <c r="AI1325" i="2"/>
  <c r="L1126" i="2"/>
  <c r="M1127" i="2"/>
  <c r="T1130" i="2"/>
  <c r="U1130" i="2"/>
  <c r="N1129" i="2"/>
  <c r="AH1325" i="2" l="1"/>
  <c r="AD1287" i="2"/>
  <c r="AE1287" i="2" s="1"/>
  <c r="AD1286" i="2" s="1"/>
  <c r="AE1286" i="2" s="1"/>
  <c r="Z1316" i="2"/>
  <c r="AA1316" i="2" s="1"/>
  <c r="AI1324" i="2"/>
  <c r="AG1324" i="2"/>
  <c r="X1350" i="2"/>
  <c r="AF1286" i="2"/>
  <c r="L1125" i="2"/>
  <c r="M1126" i="2"/>
  <c r="U1129" i="2"/>
  <c r="T1129" i="2"/>
  <c r="N1128" i="2"/>
  <c r="U1128" i="2" s="1"/>
  <c r="AH1324" i="2" l="1"/>
  <c r="AB1315" i="2"/>
  <c r="Z1315" i="2"/>
  <c r="AF1285" i="2"/>
  <c r="AD1285" i="2"/>
  <c r="AE1285" i="2" s="1"/>
  <c r="W1349" i="2"/>
  <c r="Y1349" i="2"/>
  <c r="X1349" i="2" s="1"/>
  <c r="AG1323" i="2"/>
  <c r="AI1323" i="2"/>
  <c r="L1124" i="2"/>
  <c r="M1125" i="2"/>
  <c r="T1128" i="2"/>
  <c r="N1127" i="2"/>
  <c r="AA1315" i="2" l="1"/>
  <c r="AB1314" i="2" s="1"/>
  <c r="Z1314" i="2"/>
  <c r="AH1323" i="2"/>
  <c r="AG1322" i="2" s="1"/>
  <c r="Y1348" i="2"/>
  <c r="W1348" i="2"/>
  <c r="AA1314" i="2"/>
  <c r="AF1284" i="2"/>
  <c r="AD1284" i="2"/>
  <c r="AE1284" i="2" s="1"/>
  <c r="L1123" i="2"/>
  <c r="M1124" i="2"/>
  <c r="U1127" i="2"/>
  <c r="T1127" i="2"/>
  <c r="N1126" i="2"/>
  <c r="AI1322" i="2" l="1"/>
  <c r="AH1322" i="2" s="1"/>
  <c r="AI1321" i="2" s="1"/>
  <c r="AD1283" i="2"/>
  <c r="AE1283" i="2" s="1"/>
  <c r="AF1283" i="2"/>
  <c r="AB1313" i="2"/>
  <c r="Z1313" i="2"/>
  <c r="X1348" i="2"/>
  <c r="L1122" i="2"/>
  <c r="M1123" i="2"/>
  <c r="U1126" i="2"/>
  <c r="T1126" i="2"/>
  <c r="N1125" i="2"/>
  <c r="U1125" i="2" s="1"/>
  <c r="AG1321" i="2" l="1"/>
  <c r="AA1313" i="2"/>
  <c r="Z1312" i="2" s="1"/>
  <c r="AH1321" i="2"/>
  <c r="AG1320" i="2" s="1"/>
  <c r="Y1347" i="2"/>
  <c r="X1347" i="2" s="1"/>
  <c r="W1347" i="2"/>
  <c r="AF1282" i="2"/>
  <c r="AD1282" i="2"/>
  <c r="AE1282" i="2" s="1"/>
  <c r="L1121" i="2"/>
  <c r="M1122" i="2"/>
  <c r="T1125" i="2"/>
  <c r="N1124" i="2"/>
  <c r="AI1320" i="2" l="1"/>
  <c r="AB1312" i="2"/>
  <c r="AA1312" i="2" s="1"/>
  <c r="Z1311" i="2" s="1"/>
  <c r="AA1311" i="2" s="1"/>
  <c r="AH1320" i="2"/>
  <c r="AG1319" i="2" s="1"/>
  <c r="AF1281" i="2"/>
  <c r="AD1281" i="2"/>
  <c r="AE1281" i="2" s="1"/>
  <c r="W1346" i="2"/>
  <c r="Y1346" i="2"/>
  <c r="X1346" i="2" s="1"/>
  <c r="L1120" i="2"/>
  <c r="M1121" i="2"/>
  <c r="U1124" i="2"/>
  <c r="T1124" i="2"/>
  <c r="N1123" i="2"/>
  <c r="AB1311" i="2" l="1"/>
  <c r="AI1319" i="2"/>
  <c r="AH1319" i="2" s="1"/>
  <c r="AG1318" i="2" s="1"/>
  <c r="AF1280" i="2"/>
  <c r="AD1280" i="2"/>
  <c r="AE1280" i="2" s="1"/>
  <c r="AB1310" i="2"/>
  <c r="Z1310" i="2"/>
  <c r="Y1345" i="2"/>
  <c r="X1345" i="2" s="1"/>
  <c r="W1345" i="2"/>
  <c r="L1119" i="2"/>
  <c r="M1120" i="2"/>
  <c r="U1123" i="2"/>
  <c r="T1123" i="2"/>
  <c r="N1122" i="2"/>
  <c r="AI1318" i="2" l="1"/>
  <c r="AH1318" i="2" s="1"/>
  <c r="AI1317" i="2" s="1"/>
  <c r="AA1310" i="2"/>
  <c r="AB1309" i="2" s="1"/>
  <c r="W1344" i="2"/>
  <c r="Y1344" i="2"/>
  <c r="X1344" i="2" s="1"/>
  <c r="AD1279" i="2"/>
  <c r="AE1279" i="2" s="1"/>
  <c r="AF1279" i="2"/>
  <c r="L1118" i="2"/>
  <c r="M1119" i="2"/>
  <c r="U1122" i="2"/>
  <c r="T1122" i="2"/>
  <c r="N1121" i="2"/>
  <c r="T1121" i="2" s="1"/>
  <c r="Z1309" i="2" l="1"/>
  <c r="AG1317" i="2"/>
  <c r="AH1317" i="2" s="1"/>
  <c r="AA1309" i="2"/>
  <c r="Z1308" i="2" s="1"/>
  <c r="W1343" i="2"/>
  <c r="Y1343" i="2"/>
  <c r="X1343" i="2" s="1"/>
  <c r="AF1278" i="2"/>
  <c r="AD1278" i="2"/>
  <c r="AE1278" i="2" s="1"/>
  <c r="L1117" i="2"/>
  <c r="M1118" i="2"/>
  <c r="U1121" i="2"/>
  <c r="N1120" i="2"/>
  <c r="U1120" i="2" s="1"/>
  <c r="AI1316" i="2" l="1"/>
  <c r="AG1316" i="2"/>
  <c r="AH1316" i="2" s="1"/>
  <c r="AI1315" i="2" s="1"/>
  <c r="AB1308" i="2"/>
  <c r="AA1308" i="2" s="1"/>
  <c r="AB1307" i="2" s="1"/>
  <c r="W1342" i="2"/>
  <c r="Y1342" i="2"/>
  <c r="X1342" i="2" s="1"/>
  <c r="AF1277" i="2"/>
  <c r="AD1277" i="2"/>
  <c r="AE1277" i="2" s="1"/>
  <c r="L1116" i="2"/>
  <c r="M1117" i="2"/>
  <c r="T1120" i="2"/>
  <c r="N1119" i="2"/>
  <c r="Z1307" i="2" l="1"/>
  <c r="AG1315" i="2"/>
  <c r="AH1315" i="2" s="1"/>
  <c r="AD1276" i="2"/>
  <c r="AE1276" i="2" s="1"/>
  <c r="AF1276" i="2"/>
  <c r="W1341" i="2"/>
  <c r="Y1341" i="2"/>
  <c r="X1341" i="2" s="1"/>
  <c r="AA1307" i="2"/>
  <c r="L1115" i="2"/>
  <c r="M1116" i="2"/>
  <c r="U1119" i="2"/>
  <c r="T1119" i="2"/>
  <c r="N1118" i="2"/>
  <c r="T1118" i="2" s="1"/>
  <c r="AG1314" i="2" l="1"/>
  <c r="AI1314" i="2"/>
  <c r="W1340" i="2"/>
  <c r="Y1340" i="2"/>
  <c r="X1340" i="2" s="1"/>
  <c r="AD1275" i="2"/>
  <c r="AE1275" i="2" s="1"/>
  <c r="AF1275" i="2"/>
  <c r="Z1306" i="2"/>
  <c r="AB1306" i="2"/>
  <c r="AH1314" i="2"/>
  <c r="L1114" i="2"/>
  <c r="M1115" i="2"/>
  <c r="U1118" i="2"/>
  <c r="N1117" i="2"/>
  <c r="U1117" i="2" s="1"/>
  <c r="AA1306" i="2" l="1"/>
  <c r="Z1305" i="2" s="1"/>
  <c r="AI1313" i="2"/>
  <c r="AG1313" i="2"/>
  <c r="AD1274" i="2"/>
  <c r="AF1274" i="2"/>
  <c r="Y1339" i="2"/>
  <c r="X1339" i="2" s="1"/>
  <c r="W1339" i="2"/>
  <c r="L1113" i="2"/>
  <c r="M1114" i="2"/>
  <c r="T1117" i="2"/>
  <c r="N1116" i="2"/>
  <c r="U1116" i="2" s="1"/>
  <c r="AB1305" i="2" l="1"/>
  <c r="AA1305" i="2" s="1"/>
  <c r="AH1313" i="2"/>
  <c r="AG1312" i="2" s="1"/>
  <c r="W1338" i="2"/>
  <c r="Y1338" i="2"/>
  <c r="X1338" i="2" s="1"/>
  <c r="AE1274" i="2"/>
  <c r="Z1304" i="2"/>
  <c r="AB1304" i="2"/>
  <c r="L1112" i="2"/>
  <c r="M1113" i="2"/>
  <c r="T1116" i="2"/>
  <c r="N1115" i="2"/>
  <c r="T1115" i="2" s="1"/>
  <c r="AI1312" i="2" l="1"/>
  <c r="AH1312" i="2" s="1"/>
  <c r="AA1304" i="2"/>
  <c r="Z1303" i="2" s="1"/>
  <c r="Y1337" i="2"/>
  <c r="X1337" i="2" s="1"/>
  <c r="W1337" i="2"/>
  <c r="AD1273" i="2"/>
  <c r="AE1273" i="2" s="1"/>
  <c r="AF1273" i="2"/>
  <c r="L1111" i="2"/>
  <c r="M1112" i="2"/>
  <c r="U1115" i="2"/>
  <c r="N1114" i="2"/>
  <c r="AI1311" i="2" l="1"/>
  <c r="AG1311" i="2"/>
  <c r="AB1303" i="2"/>
  <c r="AA1303" i="2" s="1"/>
  <c r="AH1311" i="2"/>
  <c r="AG1310" i="2" s="1"/>
  <c r="AD1272" i="2"/>
  <c r="AF1272" i="2"/>
  <c r="W1336" i="2"/>
  <c r="Y1336" i="2"/>
  <c r="X1336" i="2" s="1"/>
  <c r="L1110" i="2"/>
  <c r="M1111" i="2"/>
  <c r="U1114" i="2"/>
  <c r="T1114" i="2"/>
  <c r="N1113" i="2"/>
  <c r="T1113" i="2" s="1"/>
  <c r="AI1310" i="2" l="1"/>
  <c r="AH1310" i="2" s="1"/>
  <c r="Y1335" i="2"/>
  <c r="W1335" i="2"/>
  <c r="AB1302" i="2"/>
  <c r="Z1302" i="2"/>
  <c r="AE1272" i="2"/>
  <c r="L1109" i="2"/>
  <c r="M1110" i="2"/>
  <c r="U1113" i="2"/>
  <c r="N1112" i="2"/>
  <c r="U1112" i="2" s="1"/>
  <c r="AI1309" i="2" l="1"/>
  <c r="AG1309" i="2"/>
  <c r="AH1309" i="2" s="1"/>
  <c r="AG1308" i="2" s="1"/>
  <c r="X1335" i="2"/>
  <c r="Y1334" i="2" s="1"/>
  <c r="AF1271" i="2"/>
  <c r="AD1271" i="2"/>
  <c r="AE1271" i="2" s="1"/>
  <c r="AA1302" i="2"/>
  <c r="L1108" i="2"/>
  <c r="M1109" i="2"/>
  <c r="T1112" i="2"/>
  <c r="N1111" i="2"/>
  <c r="U1111" i="2" s="1"/>
  <c r="W1334" i="2" l="1"/>
  <c r="X1334" i="2" s="1"/>
  <c r="W1333" i="2" s="1"/>
  <c r="AI1308" i="2"/>
  <c r="AH1308" i="2"/>
  <c r="AI1307" i="2" s="1"/>
  <c r="Z1301" i="2"/>
  <c r="AB1301" i="2"/>
  <c r="AA1301" i="2" s="1"/>
  <c r="AG1307" i="2"/>
  <c r="AD1270" i="2"/>
  <c r="AF1270" i="2"/>
  <c r="L1107" i="2"/>
  <c r="M1108" i="2"/>
  <c r="T1111" i="2"/>
  <c r="N1110" i="2"/>
  <c r="Y1333" i="2" l="1"/>
  <c r="X1333" i="2" s="1"/>
  <c r="W1332" i="2" s="1"/>
  <c r="AE1270" i="2"/>
  <c r="AD1269" i="2" s="1"/>
  <c r="AH1307" i="2"/>
  <c r="Z1300" i="2"/>
  <c r="AB1300" i="2"/>
  <c r="L1106" i="2"/>
  <c r="M1107" i="2"/>
  <c r="T1110" i="2"/>
  <c r="U1110" i="2"/>
  <c r="N1109" i="2"/>
  <c r="U1109" i="2" s="1"/>
  <c r="Y1332" i="2" l="1"/>
  <c r="AF1269" i="2"/>
  <c r="AE1269" i="2" s="1"/>
  <c r="AF1268" i="2" s="1"/>
  <c r="X1332" i="2"/>
  <c r="W1331" i="2" s="1"/>
  <c r="AA1300" i="2"/>
  <c r="AB1299" i="2" s="1"/>
  <c r="AG1306" i="2"/>
  <c r="AI1306" i="2"/>
  <c r="Y1331" i="2"/>
  <c r="L1105" i="2"/>
  <c r="M1106" i="2"/>
  <c r="T1109" i="2"/>
  <c r="N1108" i="2"/>
  <c r="T1108" i="2" s="1"/>
  <c r="AD1268" i="2" l="1"/>
  <c r="Z1299" i="2"/>
  <c r="AE1268" i="2"/>
  <c r="AD1267" i="2" s="1"/>
  <c r="AE1267" i="2" s="1"/>
  <c r="X1331" i="2"/>
  <c r="W1330" i="2" s="1"/>
  <c r="AA1299" i="2"/>
  <c r="AB1298" i="2" s="1"/>
  <c r="AF1267" i="2"/>
  <c r="AH1306" i="2"/>
  <c r="L1104" i="2"/>
  <c r="M1105" i="2"/>
  <c r="U1108" i="2"/>
  <c r="N1107" i="2"/>
  <c r="U1107" i="2" s="1"/>
  <c r="Y1330" i="2" l="1"/>
  <c r="X1330" i="2"/>
  <c r="Z1298" i="2"/>
  <c r="AA1298" i="2"/>
  <c r="Z1297" i="2" s="1"/>
  <c r="Y1329" i="2"/>
  <c r="W1329" i="2"/>
  <c r="X1329" i="2" s="1"/>
  <c r="AB1297" i="2"/>
  <c r="AA1297" i="2" s="1"/>
  <c r="AG1305" i="2"/>
  <c r="AI1305" i="2"/>
  <c r="AD1266" i="2"/>
  <c r="AE1266" i="2" s="1"/>
  <c r="AF1266" i="2"/>
  <c r="L1103" i="2"/>
  <c r="M1104" i="2"/>
  <c r="T1107" i="2"/>
  <c r="N1106" i="2"/>
  <c r="AD1265" i="2" l="1"/>
  <c r="AE1265" i="2" s="1"/>
  <c r="AF1265" i="2"/>
  <c r="AB1296" i="2"/>
  <c r="AA1296" i="2" s="1"/>
  <c r="Z1296" i="2"/>
  <c r="Y1328" i="2"/>
  <c r="W1328" i="2"/>
  <c r="X1328" i="2" s="1"/>
  <c r="AH1305" i="2"/>
  <c r="L1102" i="2"/>
  <c r="M1103" i="2"/>
  <c r="U1106" i="2"/>
  <c r="T1106" i="2"/>
  <c r="N1105" i="2"/>
  <c r="Z1295" i="2" l="1"/>
  <c r="AB1295" i="2"/>
  <c r="AA1295" i="2" s="1"/>
  <c r="AG1304" i="2"/>
  <c r="AI1304" i="2"/>
  <c r="W1327" i="2"/>
  <c r="X1327" i="2" s="1"/>
  <c r="Y1327" i="2"/>
  <c r="AF1264" i="2"/>
  <c r="AD1264" i="2"/>
  <c r="AE1264" i="2" s="1"/>
  <c r="L1101" i="2"/>
  <c r="M1102" i="2"/>
  <c r="T1105" i="2"/>
  <c r="U1105" i="2"/>
  <c r="N1104" i="2"/>
  <c r="U1104" i="2" s="1"/>
  <c r="AB1294" i="2" l="1"/>
  <c r="Z1294" i="2"/>
  <c r="AA1294" i="2" s="1"/>
  <c r="AH1304" i="2"/>
  <c r="W1326" i="2"/>
  <c r="X1326" i="2" s="1"/>
  <c r="Y1326" i="2"/>
  <c r="AD1263" i="2"/>
  <c r="AE1263" i="2" s="1"/>
  <c r="AF1263" i="2"/>
  <c r="L1100" i="2"/>
  <c r="M1101" i="2"/>
  <c r="T1104" i="2"/>
  <c r="N1103" i="2"/>
  <c r="U1103" i="2" s="1"/>
  <c r="AD1262" i="2" l="1"/>
  <c r="AE1262" i="2" s="1"/>
  <c r="AF1262" i="2"/>
  <c r="W1325" i="2"/>
  <c r="Y1325" i="2"/>
  <c r="AI1303" i="2"/>
  <c r="AG1303" i="2"/>
  <c r="AB1293" i="2"/>
  <c r="Z1293" i="2"/>
  <c r="L1099" i="2"/>
  <c r="M1100" i="2"/>
  <c r="T1103" i="2"/>
  <c r="N1102" i="2"/>
  <c r="X1325" i="2" l="1"/>
  <c r="AA1293" i="2"/>
  <c r="Z1292" i="2" s="1"/>
  <c r="AH1303" i="2"/>
  <c r="AI1302" i="2" s="1"/>
  <c r="W1324" i="2"/>
  <c r="Y1324" i="2"/>
  <c r="AB1292" i="2"/>
  <c r="AF1261" i="2"/>
  <c r="AD1261" i="2"/>
  <c r="L1098" i="2"/>
  <c r="M1099" i="2"/>
  <c r="U1102" i="2"/>
  <c r="T1102" i="2"/>
  <c r="N1101" i="2"/>
  <c r="T1101" i="2" s="1"/>
  <c r="AG1302" i="2" l="1"/>
  <c r="AH1302" i="2" s="1"/>
  <c r="AI1301" i="2" s="1"/>
  <c r="AA1292" i="2"/>
  <c r="AB1291" i="2" s="1"/>
  <c r="AE1261" i="2"/>
  <c r="AF1260" i="2" s="1"/>
  <c r="X1324" i="2"/>
  <c r="W1323" i="2" s="1"/>
  <c r="L1097" i="2"/>
  <c r="M1098" i="2"/>
  <c r="U1101" i="2"/>
  <c r="N1100" i="2"/>
  <c r="U1100" i="2" s="1"/>
  <c r="Z1291" i="2" l="1"/>
  <c r="AA1291" i="2" s="1"/>
  <c r="Z1290" i="2" s="1"/>
  <c r="Y1323" i="2"/>
  <c r="X1323" i="2" s="1"/>
  <c r="AD1260" i="2"/>
  <c r="AE1260" i="2" s="1"/>
  <c r="AD1259" i="2" s="1"/>
  <c r="AG1301" i="2"/>
  <c r="AH1301" i="2" s="1"/>
  <c r="L1096" i="2"/>
  <c r="M1097" i="2"/>
  <c r="T1100" i="2"/>
  <c r="N1099" i="2"/>
  <c r="Y1322" i="2" l="1"/>
  <c r="X1322" i="2" s="1"/>
  <c r="W1322" i="2"/>
  <c r="AF1259" i="2"/>
  <c r="AE1259" i="2" s="1"/>
  <c r="AD1258" i="2" s="1"/>
  <c r="AB1290" i="2"/>
  <c r="AA1290" i="2" s="1"/>
  <c r="AG1300" i="2"/>
  <c r="AI1300" i="2"/>
  <c r="L1095" i="2"/>
  <c r="M1096" i="2"/>
  <c r="U1099" i="2"/>
  <c r="T1099" i="2"/>
  <c r="N1098" i="2"/>
  <c r="Y1321" i="2" l="1"/>
  <c r="X1321" i="2" s="1"/>
  <c r="W1320" i="2" s="1"/>
  <c r="W1321" i="2"/>
  <c r="AF1258" i="2"/>
  <c r="AE1258" i="2" s="1"/>
  <c r="AF1257" i="2" s="1"/>
  <c r="AE1257" i="2" s="1"/>
  <c r="Z1289" i="2"/>
  <c r="AA1289" i="2" s="1"/>
  <c r="AB1288" i="2" s="1"/>
  <c r="AB1289" i="2"/>
  <c r="AH1300" i="2"/>
  <c r="AI1299" i="2" s="1"/>
  <c r="L1094" i="2"/>
  <c r="M1095" i="2"/>
  <c r="T1098" i="2"/>
  <c r="U1098" i="2"/>
  <c r="N1097" i="2"/>
  <c r="AD1257" i="2" l="1"/>
  <c r="AG1299" i="2"/>
  <c r="AH1299" i="2" s="1"/>
  <c r="Z1288" i="2"/>
  <c r="AA1288" i="2" s="1"/>
  <c r="Z1287" i="2" s="1"/>
  <c r="AA1287" i="2" s="1"/>
  <c r="Y1320" i="2"/>
  <c r="X1320" i="2" s="1"/>
  <c r="Y1319" i="2" s="1"/>
  <c r="AD1256" i="2"/>
  <c r="AF1256" i="2"/>
  <c r="AE1256" i="2" s="1"/>
  <c r="L1093" i="2"/>
  <c r="M1094" i="2"/>
  <c r="U1097" i="2"/>
  <c r="T1097" i="2"/>
  <c r="N1096" i="2"/>
  <c r="U1096" i="2" s="1"/>
  <c r="AB1287" i="2" l="1"/>
  <c r="AG1298" i="2"/>
  <c r="AH1298" i="2" s="1"/>
  <c r="AG1297" i="2" s="1"/>
  <c r="AH1297" i="2" s="1"/>
  <c r="AI1298" i="2"/>
  <c r="W1319" i="2"/>
  <c r="X1319" i="2"/>
  <c r="W1318" i="2" s="1"/>
  <c r="AF1255" i="2"/>
  <c r="AE1255" i="2" s="1"/>
  <c r="AD1255" i="2"/>
  <c r="AB1286" i="2"/>
  <c r="Z1286" i="2"/>
  <c r="AA1286" i="2" s="1"/>
  <c r="L1092" i="2"/>
  <c r="M1093" i="2"/>
  <c r="T1096" i="2"/>
  <c r="N1095" i="2"/>
  <c r="Y1318" i="2" l="1"/>
  <c r="AI1297" i="2"/>
  <c r="X1318" i="2"/>
  <c r="W1317" i="2" s="1"/>
  <c r="AG1296" i="2"/>
  <c r="AH1296" i="2" s="1"/>
  <c r="AI1296" i="2"/>
  <c r="AF1254" i="2"/>
  <c r="AD1254" i="2"/>
  <c r="Z1285" i="2"/>
  <c r="AA1285" i="2" s="1"/>
  <c r="AB1285" i="2"/>
  <c r="L1091" i="2"/>
  <c r="M1092" i="2"/>
  <c r="U1095" i="2"/>
  <c r="T1095" i="2"/>
  <c r="N1094" i="2"/>
  <c r="Y1317" i="2" l="1"/>
  <c r="X1317" i="2" s="1"/>
  <c r="AB1284" i="2"/>
  <c r="Z1284" i="2"/>
  <c r="AA1284" i="2" s="1"/>
  <c r="AG1295" i="2"/>
  <c r="AH1295" i="2" s="1"/>
  <c r="AI1295" i="2"/>
  <c r="AE1254" i="2"/>
  <c r="L1090" i="2"/>
  <c r="M1091" i="2"/>
  <c r="U1094" i="2"/>
  <c r="T1094" i="2"/>
  <c r="N1093" i="2"/>
  <c r="U1093" i="2" s="1"/>
  <c r="W1316" i="2" l="1"/>
  <c r="Y1316" i="2"/>
  <c r="X1316" i="2" s="1"/>
  <c r="AD1253" i="2"/>
  <c r="AF1253" i="2"/>
  <c r="AE1253" i="2" s="1"/>
  <c r="AG1294" i="2"/>
  <c r="AI1294" i="2"/>
  <c r="AB1283" i="2"/>
  <c r="Z1283" i="2"/>
  <c r="AA1283" i="2" s="1"/>
  <c r="L1089" i="2"/>
  <c r="M1090" i="2"/>
  <c r="T1093" i="2"/>
  <c r="N1092" i="2"/>
  <c r="Y1315" i="2" l="1"/>
  <c r="W1315" i="2"/>
  <c r="AH1294" i="2"/>
  <c r="AG1293" i="2" s="1"/>
  <c r="AD1252" i="2"/>
  <c r="AF1252" i="2"/>
  <c r="Z1282" i="2"/>
  <c r="AA1282" i="2" s="1"/>
  <c r="AB1282" i="2"/>
  <c r="L1088" i="2"/>
  <c r="M1089" i="2"/>
  <c r="U1092" i="2"/>
  <c r="T1092" i="2"/>
  <c r="N1091" i="2"/>
  <c r="T1091" i="2" s="1"/>
  <c r="X1315" i="2" l="1"/>
  <c r="AI1293" i="2"/>
  <c r="W1314" i="2"/>
  <c r="X1314" i="2" s="1"/>
  <c r="Y1314" i="2"/>
  <c r="AH1293" i="2"/>
  <c r="AI1292" i="2" s="1"/>
  <c r="AE1252" i="2"/>
  <c r="AD1251" i="2" s="1"/>
  <c r="Z1281" i="2"/>
  <c r="AA1281" i="2" s="1"/>
  <c r="AB1281" i="2"/>
  <c r="L1087" i="2"/>
  <c r="M1088" i="2"/>
  <c r="U1091" i="2"/>
  <c r="N1090" i="2"/>
  <c r="AG1292" i="2" l="1"/>
  <c r="AF1251" i="2"/>
  <c r="AE1251" i="2" s="1"/>
  <c r="AF1250" i="2" s="1"/>
  <c r="AH1292" i="2"/>
  <c r="AG1291" i="2" s="1"/>
  <c r="Y1313" i="2"/>
  <c r="W1313" i="2"/>
  <c r="Z1280" i="2"/>
  <c r="AA1280" i="2" s="1"/>
  <c r="AB1280" i="2"/>
  <c r="L1086" i="2"/>
  <c r="M1087" i="2"/>
  <c r="U1090" i="2"/>
  <c r="T1090" i="2"/>
  <c r="N1089" i="2"/>
  <c r="T1089" i="2" s="1"/>
  <c r="AI1291" i="2" l="1"/>
  <c r="AD1250" i="2"/>
  <c r="AH1291" i="2"/>
  <c r="AI1290" i="2" s="1"/>
  <c r="X1313" i="2"/>
  <c r="W1312" i="2" s="1"/>
  <c r="Z1279" i="2"/>
  <c r="AA1279" i="2" s="1"/>
  <c r="AB1279" i="2"/>
  <c r="AE1250" i="2"/>
  <c r="L1085" i="2"/>
  <c r="M1086" i="2"/>
  <c r="U1089" i="2"/>
  <c r="N1088" i="2"/>
  <c r="AG1290" i="2" l="1"/>
  <c r="Y1312" i="2"/>
  <c r="X1312" i="2" s="1"/>
  <c r="AH1290" i="2"/>
  <c r="AI1289" i="2" s="1"/>
  <c r="AH1289" i="2" s="1"/>
  <c r="AF1249" i="2"/>
  <c r="AD1249" i="2"/>
  <c r="Z1278" i="2"/>
  <c r="AA1278" i="2" s="1"/>
  <c r="AB1278" i="2"/>
  <c r="L1084" i="2"/>
  <c r="M1085" i="2"/>
  <c r="U1088" i="2"/>
  <c r="T1088" i="2"/>
  <c r="N1087" i="2"/>
  <c r="W1311" i="2" l="1"/>
  <c r="Y1311" i="2"/>
  <c r="X1311" i="2" s="1"/>
  <c r="W1310" i="2" s="1"/>
  <c r="AG1289" i="2"/>
  <c r="AE1249" i="2"/>
  <c r="AF1248" i="2" s="1"/>
  <c r="AB1277" i="2"/>
  <c r="Z1277" i="2"/>
  <c r="AA1277" i="2" s="1"/>
  <c r="AI1288" i="2"/>
  <c r="AH1288" i="2" s="1"/>
  <c r="AG1288" i="2"/>
  <c r="L1083" i="2"/>
  <c r="M1084" i="2"/>
  <c r="U1087" i="2"/>
  <c r="T1087" i="2"/>
  <c r="N1086" i="2"/>
  <c r="U1086" i="2" s="1"/>
  <c r="AD1248" i="2" l="1"/>
  <c r="AE1248" i="2" s="1"/>
  <c r="Y1310" i="2"/>
  <c r="X1310" i="2" s="1"/>
  <c r="Y1309" i="2" s="1"/>
  <c r="Z1276" i="2"/>
  <c r="AA1276" i="2" s="1"/>
  <c r="AB1276" i="2"/>
  <c r="AI1287" i="2"/>
  <c r="AH1287" i="2" s="1"/>
  <c r="AG1287" i="2"/>
  <c r="L1082" i="2"/>
  <c r="M1083" i="2"/>
  <c r="T1086" i="2"/>
  <c r="N1085" i="2"/>
  <c r="U1085" i="2" s="1"/>
  <c r="AD1247" i="2" l="1"/>
  <c r="AE1247" i="2" s="1"/>
  <c r="AF1247" i="2"/>
  <c r="W1309" i="2"/>
  <c r="X1309" i="2" s="1"/>
  <c r="W1308" i="2" s="1"/>
  <c r="Z1275" i="2"/>
  <c r="AB1275" i="2"/>
  <c r="AI1286" i="2"/>
  <c r="AH1286" i="2" s="1"/>
  <c r="AG1286" i="2"/>
  <c r="L1081" i="2"/>
  <c r="M1082" i="2"/>
  <c r="T1085" i="2"/>
  <c r="N1084" i="2"/>
  <c r="AF1246" i="2" l="1"/>
  <c r="AD1246" i="2"/>
  <c r="AE1246" i="2" s="1"/>
  <c r="AD1245" i="2" s="1"/>
  <c r="AE1245" i="2" s="1"/>
  <c r="Y1308" i="2"/>
  <c r="X1308" i="2"/>
  <c r="Y1307" i="2" s="1"/>
  <c r="AA1275" i="2"/>
  <c r="Z1274" i="2" s="1"/>
  <c r="AG1285" i="2"/>
  <c r="AI1285" i="2"/>
  <c r="AH1285" i="2" s="1"/>
  <c r="L1080" i="2"/>
  <c r="M1081" i="2"/>
  <c r="U1084" i="2"/>
  <c r="T1084" i="2"/>
  <c r="N1083" i="2"/>
  <c r="AF1245" i="2" l="1"/>
  <c r="W1307" i="2"/>
  <c r="X1307" i="2" s="1"/>
  <c r="Y1306" i="2" s="1"/>
  <c r="AB1274" i="2"/>
  <c r="AD1244" i="2"/>
  <c r="AE1244" i="2" s="1"/>
  <c r="AF1244" i="2"/>
  <c r="AG1284" i="2"/>
  <c r="AI1284" i="2"/>
  <c r="AH1284" i="2" s="1"/>
  <c r="AA1274" i="2"/>
  <c r="L1079" i="2"/>
  <c r="M1080" i="2"/>
  <c r="U1083" i="2"/>
  <c r="T1083" i="2"/>
  <c r="N1082" i="2"/>
  <c r="W1306" i="2" l="1"/>
  <c r="X1306" i="2" s="1"/>
  <c r="AI1283" i="2"/>
  <c r="AH1283" i="2" s="1"/>
  <c r="AG1283" i="2"/>
  <c r="Z1273" i="2"/>
  <c r="AB1273" i="2"/>
  <c r="AF1243" i="2"/>
  <c r="AD1243" i="2"/>
  <c r="AE1243" i="2" s="1"/>
  <c r="L1078" i="2"/>
  <c r="M1079" i="2"/>
  <c r="U1082" i="2"/>
  <c r="T1082" i="2"/>
  <c r="N1081" i="2"/>
  <c r="T1081" i="2" s="1"/>
  <c r="AA1273" i="2" l="1"/>
  <c r="Y1305" i="2"/>
  <c r="W1305" i="2"/>
  <c r="AD1242" i="2"/>
  <c r="AE1242" i="2" s="1"/>
  <c r="AF1242" i="2"/>
  <c r="AI1282" i="2"/>
  <c r="AH1282" i="2" s="1"/>
  <c r="AG1282" i="2"/>
  <c r="L1077" i="2"/>
  <c r="M1078" i="2"/>
  <c r="U1081" i="2"/>
  <c r="N1080" i="2"/>
  <c r="U1080" i="2" s="1"/>
  <c r="X1305" i="2" l="1"/>
  <c r="W1304" i="2" s="1"/>
  <c r="AD1241" i="2"/>
  <c r="AE1241" i="2" s="1"/>
  <c r="AF1241" i="2"/>
  <c r="AG1281" i="2"/>
  <c r="AI1281" i="2"/>
  <c r="AH1281" i="2" s="1"/>
  <c r="AB1272" i="2"/>
  <c r="Z1272" i="2"/>
  <c r="L1076" i="2"/>
  <c r="M1077" i="2"/>
  <c r="T1080" i="2"/>
  <c r="N1079" i="2"/>
  <c r="Y1304" i="2" l="1"/>
  <c r="AA1272" i="2"/>
  <c r="Z1271" i="2" s="1"/>
  <c r="AB1271" i="2"/>
  <c r="AI1280" i="2"/>
  <c r="AH1280" i="2" s="1"/>
  <c r="AG1280" i="2"/>
  <c r="X1304" i="2"/>
  <c r="AD1240" i="2"/>
  <c r="AE1240" i="2" s="1"/>
  <c r="AF1240" i="2"/>
  <c r="L1075" i="2"/>
  <c r="M1076" i="2"/>
  <c r="U1079" i="2"/>
  <c r="T1079" i="2"/>
  <c r="N1078" i="2"/>
  <c r="U1078" i="2" s="1"/>
  <c r="AF1239" i="2" l="1"/>
  <c r="AD1239" i="2"/>
  <c r="AI1279" i="2"/>
  <c r="AH1279" i="2" s="1"/>
  <c r="AG1279" i="2"/>
  <c r="W1303" i="2"/>
  <c r="Y1303" i="2"/>
  <c r="AA1271" i="2"/>
  <c r="L1074" i="2"/>
  <c r="M1075" i="2"/>
  <c r="T1078" i="2"/>
  <c r="N1077" i="2"/>
  <c r="AE1239" i="2" l="1"/>
  <c r="AF1238" i="2" s="1"/>
  <c r="AD1238" i="2"/>
  <c r="AI1278" i="2"/>
  <c r="AH1278" i="2" s="1"/>
  <c r="AG1278" i="2"/>
  <c r="X1303" i="2"/>
  <c r="Z1270" i="2"/>
  <c r="AB1270" i="2"/>
  <c r="L1073" i="2"/>
  <c r="M1074" i="2"/>
  <c r="T1077" i="2"/>
  <c r="U1077" i="2"/>
  <c r="N1076" i="2"/>
  <c r="U1076" i="2" s="1"/>
  <c r="AE1238" i="2" l="1"/>
  <c r="AD1237" i="2" s="1"/>
  <c r="AA1270" i="2"/>
  <c r="Z1269" i="2" s="1"/>
  <c r="AF1237" i="2"/>
  <c r="AI1277" i="2"/>
  <c r="AH1277" i="2" s="1"/>
  <c r="AG1277" i="2"/>
  <c r="Y1302" i="2"/>
  <c r="W1302" i="2"/>
  <c r="L1072" i="2"/>
  <c r="M1073" i="2"/>
  <c r="T1076" i="2"/>
  <c r="N1075" i="2"/>
  <c r="AB1269" i="2" l="1"/>
  <c r="AA1269" i="2" s="1"/>
  <c r="AE1237" i="2"/>
  <c r="AI1276" i="2"/>
  <c r="AH1276" i="2" s="1"/>
  <c r="AG1276" i="2"/>
  <c r="X1302" i="2"/>
  <c r="L1071" i="2"/>
  <c r="M1072" i="2"/>
  <c r="T1075" i="2"/>
  <c r="U1075" i="2"/>
  <c r="N1074" i="2"/>
  <c r="U1074" i="2" s="1"/>
  <c r="Z1268" i="2" l="1"/>
  <c r="AB1268" i="2"/>
  <c r="AA1268" i="2" s="1"/>
  <c r="W1301" i="2"/>
  <c r="Y1301" i="2"/>
  <c r="AI1275" i="2"/>
  <c r="AH1275" i="2" s="1"/>
  <c r="AG1275" i="2"/>
  <c r="AF1236" i="2"/>
  <c r="AD1236" i="2"/>
  <c r="L1070" i="2"/>
  <c r="M1071" i="2"/>
  <c r="T1074" i="2"/>
  <c r="N1073" i="2"/>
  <c r="AB1267" i="2" l="1"/>
  <c r="Z1267" i="2"/>
  <c r="AA1267" i="2" s="1"/>
  <c r="Z1266" i="2" s="1"/>
  <c r="AA1266" i="2" s="1"/>
  <c r="AG1274" i="2"/>
  <c r="AI1274" i="2"/>
  <c r="AH1274" i="2" s="1"/>
  <c r="AE1236" i="2"/>
  <c r="X1301" i="2"/>
  <c r="L1069" i="2"/>
  <c r="M1070" i="2"/>
  <c r="U1073" i="2"/>
  <c r="T1073" i="2"/>
  <c r="N1072" i="2"/>
  <c r="AB1266" i="2" l="1"/>
  <c r="AD1235" i="2"/>
  <c r="AF1235" i="2"/>
  <c r="AE1235" i="2" s="1"/>
  <c r="Z1265" i="2"/>
  <c r="AA1265" i="2" s="1"/>
  <c r="AB1265" i="2"/>
  <c r="AI1273" i="2"/>
  <c r="AG1273" i="2"/>
  <c r="W1300" i="2"/>
  <c r="Y1300" i="2"/>
  <c r="L1068" i="2"/>
  <c r="M1069" i="2"/>
  <c r="U1072" i="2"/>
  <c r="T1072" i="2"/>
  <c r="N1071" i="2"/>
  <c r="U1071" i="2" s="1"/>
  <c r="X1300" i="2" l="1"/>
  <c r="Y1299" i="2" s="1"/>
  <c r="AB1264" i="2"/>
  <c r="Z1264" i="2"/>
  <c r="AA1264" i="2" s="1"/>
  <c r="AD1234" i="2"/>
  <c r="AF1234" i="2"/>
  <c r="AH1273" i="2"/>
  <c r="L1067" i="2"/>
  <c r="M1068" i="2"/>
  <c r="T1071" i="2"/>
  <c r="N1070" i="2"/>
  <c r="W1299" i="2" l="1"/>
  <c r="X1299" i="2" s="1"/>
  <c r="AE1234" i="2"/>
  <c r="AD1233" i="2" s="1"/>
  <c r="AI1272" i="2"/>
  <c r="AG1272" i="2"/>
  <c r="Z1263" i="2"/>
  <c r="AA1263" i="2" s="1"/>
  <c r="AB1263" i="2"/>
  <c r="L1066" i="2"/>
  <c r="M1067" i="2"/>
  <c r="U1070" i="2"/>
  <c r="T1070" i="2"/>
  <c r="N1069" i="2"/>
  <c r="U1069" i="2" s="1"/>
  <c r="Y1298" i="2" l="1"/>
  <c r="W1298" i="2"/>
  <c r="X1298" i="2" s="1"/>
  <c r="Y1297" i="2" s="1"/>
  <c r="AF1233" i="2"/>
  <c r="AE1233" i="2" s="1"/>
  <c r="Z1262" i="2"/>
  <c r="AA1262" i="2" s="1"/>
  <c r="AB1262" i="2"/>
  <c r="AH1272" i="2"/>
  <c r="L1065" i="2"/>
  <c r="M1066" i="2"/>
  <c r="T1069" i="2"/>
  <c r="N1068" i="2"/>
  <c r="W1297" i="2" l="1"/>
  <c r="X1297" i="2" s="1"/>
  <c r="W1296" i="2" s="1"/>
  <c r="X1296" i="2" s="1"/>
  <c r="AG1271" i="2"/>
  <c r="AI1271" i="2"/>
  <c r="AH1271" i="2" s="1"/>
  <c r="Y1296" i="2"/>
  <c r="Z1261" i="2"/>
  <c r="AB1261" i="2"/>
  <c r="AD1232" i="2"/>
  <c r="AF1232" i="2"/>
  <c r="AE1232" i="2" s="1"/>
  <c r="L1064" i="2"/>
  <c r="M1065" i="2"/>
  <c r="U1068" i="2"/>
  <c r="T1068" i="2"/>
  <c r="N1067" i="2"/>
  <c r="AA1261" i="2" l="1"/>
  <c r="AD1231" i="2"/>
  <c r="AF1231" i="2"/>
  <c r="AE1231" i="2" s="1"/>
  <c r="AB1260" i="2"/>
  <c r="Z1260" i="2"/>
  <c r="W1295" i="2"/>
  <c r="X1295" i="2" s="1"/>
  <c r="Y1295" i="2"/>
  <c r="AG1270" i="2"/>
  <c r="AI1270" i="2"/>
  <c r="L1063" i="2"/>
  <c r="M1064" i="2"/>
  <c r="U1067" i="2"/>
  <c r="T1067" i="2"/>
  <c r="N1066" i="2"/>
  <c r="T1066" i="2" s="1"/>
  <c r="AA1260" i="2" l="1"/>
  <c r="Z1259" i="2" s="1"/>
  <c r="AH1270" i="2"/>
  <c r="AG1269" i="2" s="1"/>
  <c r="Y1294" i="2"/>
  <c r="W1294" i="2"/>
  <c r="AD1230" i="2"/>
  <c r="AF1230" i="2"/>
  <c r="AE1230" i="2" s="1"/>
  <c r="L1062" i="2"/>
  <c r="M1063" i="2"/>
  <c r="U1066" i="2"/>
  <c r="N1065" i="2"/>
  <c r="X1294" i="2" l="1"/>
  <c r="AB1259" i="2"/>
  <c r="AA1259" i="2" s="1"/>
  <c r="AB1258" i="2" s="1"/>
  <c r="AA1258" i="2" s="1"/>
  <c r="AI1269" i="2"/>
  <c r="AH1269" i="2" s="1"/>
  <c r="W1293" i="2"/>
  <c r="Y1293" i="2"/>
  <c r="AD1229" i="2"/>
  <c r="AF1229" i="2"/>
  <c r="L1061" i="2"/>
  <c r="M1062" i="2"/>
  <c r="T1065" i="2"/>
  <c r="U1065" i="2"/>
  <c r="N1064" i="2"/>
  <c r="Z1258" i="2" l="1"/>
  <c r="AG1268" i="2"/>
  <c r="AI1268" i="2"/>
  <c r="X1293" i="2"/>
  <c r="W1292" i="2" s="1"/>
  <c r="AE1229" i="2"/>
  <c r="Z1257" i="2"/>
  <c r="AB1257" i="2"/>
  <c r="AA1257" i="2" s="1"/>
  <c r="L1060" i="2"/>
  <c r="M1061" i="2"/>
  <c r="U1064" i="2"/>
  <c r="T1064" i="2"/>
  <c r="N1063" i="2"/>
  <c r="T1063" i="2" s="1"/>
  <c r="AH1268" i="2" l="1"/>
  <c r="AG1267" i="2" s="1"/>
  <c r="Y1292" i="2"/>
  <c r="X1292" i="2" s="1"/>
  <c r="Y1291" i="2" s="1"/>
  <c r="AI1267" i="2"/>
  <c r="AH1267" i="2" s="1"/>
  <c r="AG1266" i="2" s="1"/>
  <c r="Z1256" i="2"/>
  <c r="AB1256" i="2"/>
  <c r="AA1256" i="2" s="1"/>
  <c r="AF1228" i="2"/>
  <c r="AD1228" i="2"/>
  <c r="AI1266" i="2"/>
  <c r="AH1266" i="2" s="1"/>
  <c r="L1059" i="2"/>
  <c r="M1060" i="2"/>
  <c r="U1063" i="2"/>
  <c r="N1062" i="2"/>
  <c r="W1291" i="2" l="1"/>
  <c r="AE1228" i="2"/>
  <c r="AF1227" i="2" s="1"/>
  <c r="X1291" i="2"/>
  <c r="Y1290" i="2" s="1"/>
  <c r="AB1255" i="2"/>
  <c r="AA1255" i="2" s="1"/>
  <c r="Z1255" i="2"/>
  <c r="W1290" i="2"/>
  <c r="AI1265" i="2"/>
  <c r="AH1265" i="2" s="1"/>
  <c r="AG1265" i="2"/>
  <c r="L1058" i="2"/>
  <c r="M1059" i="2"/>
  <c r="U1062" i="2"/>
  <c r="T1062" i="2"/>
  <c r="N1061" i="2"/>
  <c r="T1061" i="2" s="1"/>
  <c r="AD1227" i="2" l="1"/>
  <c r="AE1227" i="2" s="1"/>
  <c r="AD1226" i="2" s="1"/>
  <c r="X1290" i="2"/>
  <c r="W1289" i="2" s="1"/>
  <c r="AB1254" i="2"/>
  <c r="Z1254" i="2"/>
  <c r="AI1264" i="2"/>
  <c r="AH1264" i="2" s="1"/>
  <c r="AG1264" i="2"/>
  <c r="Y1289" i="2"/>
  <c r="X1289" i="2" s="1"/>
  <c r="L1057" i="2"/>
  <c r="M1058" i="2"/>
  <c r="U1061" i="2"/>
  <c r="N1060" i="2"/>
  <c r="U1060" i="2" s="1"/>
  <c r="AF1226" i="2" l="1"/>
  <c r="AE1226" i="2"/>
  <c r="AD1225" i="2" s="1"/>
  <c r="AI1263" i="2"/>
  <c r="AH1263" i="2" s="1"/>
  <c r="AG1263" i="2"/>
  <c r="Y1288" i="2"/>
  <c r="X1288" i="2" s="1"/>
  <c r="W1288" i="2"/>
  <c r="AA1254" i="2"/>
  <c r="L1056" i="2"/>
  <c r="M1057" i="2"/>
  <c r="T1060" i="2"/>
  <c r="N1059" i="2"/>
  <c r="T1059" i="2" s="1"/>
  <c r="AF1225" i="2" l="1"/>
  <c r="AE1225" i="2" s="1"/>
  <c r="AB1253" i="2"/>
  <c r="Z1253" i="2"/>
  <c r="AI1262" i="2"/>
  <c r="AH1262" i="2" s="1"/>
  <c r="AG1262" i="2"/>
  <c r="Y1287" i="2"/>
  <c r="X1287" i="2" s="1"/>
  <c r="W1287" i="2"/>
  <c r="AF1224" i="2"/>
  <c r="AD1224" i="2"/>
  <c r="L1055" i="2"/>
  <c r="M1056" i="2"/>
  <c r="U1059" i="2"/>
  <c r="N1058" i="2"/>
  <c r="AE1224" i="2" l="1"/>
  <c r="AF1223" i="2" s="1"/>
  <c r="Y1286" i="2"/>
  <c r="X1286" i="2" s="1"/>
  <c r="W1286" i="2"/>
  <c r="AI1261" i="2"/>
  <c r="AG1261" i="2"/>
  <c r="AA1253" i="2"/>
  <c r="L1054" i="2"/>
  <c r="M1055" i="2"/>
  <c r="T1058" i="2"/>
  <c r="U1058" i="2"/>
  <c r="N1057" i="2"/>
  <c r="AD1223" i="2" l="1"/>
  <c r="AE1223" i="2" s="1"/>
  <c r="AH1261" i="2"/>
  <c r="AG1260" i="2" s="1"/>
  <c r="Z1252" i="2"/>
  <c r="AB1252" i="2"/>
  <c r="AA1252" i="2" s="1"/>
  <c r="Y1285" i="2"/>
  <c r="X1285" i="2" s="1"/>
  <c r="W1285" i="2"/>
  <c r="L1053" i="2"/>
  <c r="M1054" i="2"/>
  <c r="T1057" i="2"/>
  <c r="U1057" i="2"/>
  <c r="N1056" i="2"/>
  <c r="U1056" i="2" s="1"/>
  <c r="AD1222" i="2" l="1"/>
  <c r="AF1222" i="2"/>
  <c r="AE1222" i="2" s="1"/>
  <c r="AF1221" i="2" s="1"/>
  <c r="AE1221" i="2" s="1"/>
  <c r="AI1260" i="2"/>
  <c r="AH1260" i="2"/>
  <c r="AG1259" i="2" s="1"/>
  <c r="W1284" i="2"/>
  <c r="Y1284" i="2"/>
  <c r="X1284" i="2" s="1"/>
  <c r="Z1251" i="2"/>
  <c r="AB1251" i="2"/>
  <c r="L1052" i="2"/>
  <c r="M1053" i="2"/>
  <c r="T1056" i="2"/>
  <c r="N1055" i="2"/>
  <c r="T1055" i="2" s="1"/>
  <c r="AD1221" i="2" l="1"/>
  <c r="AI1259" i="2"/>
  <c r="AH1259" i="2" s="1"/>
  <c r="W1283" i="2"/>
  <c r="Y1283" i="2"/>
  <c r="X1283" i="2" s="1"/>
  <c r="AA1251" i="2"/>
  <c r="AF1220" i="2"/>
  <c r="AE1220" i="2" s="1"/>
  <c r="AD1220" i="2"/>
  <c r="L1051" i="2"/>
  <c r="M1052" i="2"/>
  <c r="U1055" i="2"/>
  <c r="N1054" i="2"/>
  <c r="T1054" i="2" s="1"/>
  <c r="AG1258" i="2" l="1"/>
  <c r="AH1258" i="2" s="1"/>
  <c r="AG1257" i="2" s="1"/>
  <c r="AH1257" i="2" s="1"/>
  <c r="AI1258" i="2"/>
  <c r="AB1250" i="2"/>
  <c r="Z1250" i="2"/>
  <c r="W1282" i="2"/>
  <c r="Y1282" i="2"/>
  <c r="X1282" i="2" s="1"/>
  <c r="AD1219" i="2"/>
  <c r="AF1219" i="2"/>
  <c r="AE1219" i="2" s="1"/>
  <c r="L1050" i="2"/>
  <c r="M1051" i="2"/>
  <c r="U1054" i="2"/>
  <c r="N1053" i="2"/>
  <c r="U1053" i="2" s="1"/>
  <c r="AI1257" i="2" l="1"/>
  <c r="AA1250" i="2"/>
  <c r="W1281" i="2"/>
  <c r="Y1281" i="2"/>
  <c r="X1281" i="2" s="1"/>
  <c r="Z1249" i="2"/>
  <c r="AB1249" i="2"/>
  <c r="AF1218" i="2"/>
  <c r="AE1218" i="2" s="1"/>
  <c r="AD1218" i="2"/>
  <c r="AI1256" i="2"/>
  <c r="AG1256" i="2"/>
  <c r="AH1256" i="2" s="1"/>
  <c r="L1049" i="2"/>
  <c r="M1050" i="2"/>
  <c r="T1053" i="2"/>
  <c r="N1052" i="2"/>
  <c r="AA1249" i="2" l="1"/>
  <c r="Z1248" i="2" s="1"/>
  <c r="AD1217" i="2"/>
  <c r="AF1217" i="2"/>
  <c r="AE1217" i="2" s="1"/>
  <c r="W1280" i="2"/>
  <c r="Y1280" i="2"/>
  <c r="X1280" i="2" s="1"/>
  <c r="AI1255" i="2"/>
  <c r="AG1255" i="2"/>
  <c r="AH1255" i="2" s="1"/>
  <c r="L1048" i="2"/>
  <c r="M1049" i="2"/>
  <c r="U1052" i="2"/>
  <c r="T1052" i="2"/>
  <c r="N1051" i="2"/>
  <c r="AB1248" i="2" l="1"/>
  <c r="AA1248" i="2"/>
  <c r="Z1247" i="2" s="1"/>
  <c r="AG1254" i="2"/>
  <c r="AI1254" i="2"/>
  <c r="W1279" i="2"/>
  <c r="Y1279" i="2"/>
  <c r="X1279" i="2" s="1"/>
  <c r="AF1216" i="2"/>
  <c r="AE1216" i="2" s="1"/>
  <c r="AD1216" i="2"/>
  <c r="L1047" i="2"/>
  <c r="M1048" i="2"/>
  <c r="U1051" i="2"/>
  <c r="T1051" i="2"/>
  <c r="N1050" i="2"/>
  <c r="U1050" i="2" s="1"/>
  <c r="AB1247" i="2" l="1"/>
  <c r="AA1247" i="2"/>
  <c r="Y1278" i="2"/>
  <c r="X1278" i="2" s="1"/>
  <c r="W1278" i="2"/>
  <c r="AB1246" i="2"/>
  <c r="Z1246" i="2"/>
  <c r="AA1246" i="2" s="1"/>
  <c r="AD1215" i="2"/>
  <c r="AF1215" i="2"/>
  <c r="AH1254" i="2"/>
  <c r="L1046" i="2"/>
  <c r="M1047" i="2"/>
  <c r="T1050" i="2"/>
  <c r="N1049" i="2"/>
  <c r="AE1215" i="2" l="1"/>
  <c r="AG1253" i="2"/>
  <c r="AI1253" i="2"/>
  <c r="Z1245" i="2"/>
  <c r="AA1245" i="2" s="1"/>
  <c r="AB1245" i="2"/>
  <c r="AD1214" i="2"/>
  <c r="AF1214" i="2"/>
  <c r="W1277" i="2"/>
  <c r="Y1277" i="2"/>
  <c r="X1277" i="2" s="1"/>
  <c r="L1045" i="2"/>
  <c r="M1046" i="2"/>
  <c r="U1049" i="2"/>
  <c r="T1049" i="2"/>
  <c r="N1048" i="2"/>
  <c r="U1048" i="2" s="1"/>
  <c r="Y1276" i="2" l="1"/>
  <c r="X1276" i="2" s="1"/>
  <c r="W1276" i="2"/>
  <c r="AB1244" i="2"/>
  <c r="Z1244" i="2"/>
  <c r="AA1244" i="2" s="1"/>
  <c r="AE1214" i="2"/>
  <c r="AH1253" i="2"/>
  <c r="L1044" i="2"/>
  <c r="M1045" i="2"/>
  <c r="T1048" i="2"/>
  <c r="N1047" i="2"/>
  <c r="T1047" i="2" s="1"/>
  <c r="AG1252" i="2" l="1"/>
  <c r="AI1252" i="2"/>
  <c r="AD1213" i="2"/>
  <c r="AF1213" i="2"/>
  <c r="W1275" i="2"/>
  <c r="Y1275" i="2"/>
  <c r="X1275" i="2" s="1"/>
  <c r="Z1243" i="2"/>
  <c r="AA1243" i="2" s="1"/>
  <c r="AB1243" i="2"/>
  <c r="L1043" i="2"/>
  <c r="M1044" i="2"/>
  <c r="U1047" i="2"/>
  <c r="N1046" i="2"/>
  <c r="U1046" i="2" s="1"/>
  <c r="W1274" i="2" l="1"/>
  <c r="Y1274" i="2"/>
  <c r="X1274" i="2" s="1"/>
  <c r="AE1213" i="2"/>
  <c r="Z1242" i="2"/>
  <c r="AA1242" i="2" s="1"/>
  <c r="AB1242" i="2"/>
  <c r="AH1252" i="2"/>
  <c r="L1042" i="2"/>
  <c r="M1043" i="2"/>
  <c r="T1046" i="2"/>
  <c r="N1045" i="2"/>
  <c r="U1045" i="2" s="1"/>
  <c r="AB1241" i="2" l="1"/>
  <c r="Z1241" i="2"/>
  <c r="AA1241" i="2" s="1"/>
  <c r="AI1251" i="2"/>
  <c r="AG1251" i="2"/>
  <c r="AD1212" i="2"/>
  <c r="AF1212" i="2"/>
  <c r="W1273" i="2"/>
  <c r="Y1273" i="2"/>
  <c r="L1041" i="2"/>
  <c r="M1042" i="2"/>
  <c r="T1045" i="2"/>
  <c r="N1044" i="2"/>
  <c r="T1044" i="2" s="1"/>
  <c r="AH1251" i="2" l="1"/>
  <c r="AI1250" i="2" s="1"/>
  <c r="AE1212" i="2"/>
  <c r="AD1211" i="2" s="1"/>
  <c r="X1273" i="2"/>
  <c r="Y1272" i="2" s="1"/>
  <c r="AB1240" i="2"/>
  <c r="Z1240" i="2"/>
  <c r="AA1240" i="2" s="1"/>
  <c r="L1040" i="2"/>
  <c r="M1041" i="2"/>
  <c r="U1044" i="2"/>
  <c r="N1043" i="2"/>
  <c r="U1043" i="2" s="1"/>
  <c r="AF1211" i="2" l="1"/>
  <c r="AG1250" i="2"/>
  <c r="AH1250" i="2" s="1"/>
  <c r="W1272" i="2"/>
  <c r="AE1211" i="2"/>
  <c r="AF1210" i="2" s="1"/>
  <c r="Z1239" i="2"/>
  <c r="AB1239" i="2"/>
  <c r="X1272" i="2"/>
  <c r="L1039" i="2"/>
  <c r="M1040" i="2"/>
  <c r="T1043" i="2"/>
  <c r="N1042" i="2"/>
  <c r="T1042" i="2" s="1"/>
  <c r="AA1239" i="2" l="1"/>
  <c r="AB1238" i="2" s="1"/>
  <c r="AD1210" i="2"/>
  <c r="AE1210" i="2" s="1"/>
  <c r="AD1209" i="2" s="1"/>
  <c r="AE1209" i="2" s="1"/>
  <c r="AG1249" i="2"/>
  <c r="AI1249" i="2"/>
  <c r="Y1271" i="2"/>
  <c r="W1271" i="2"/>
  <c r="L1038" i="2"/>
  <c r="M1039" i="2"/>
  <c r="U1042" i="2"/>
  <c r="N1041" i="2"/>
  <c r="Z1238" i="2" l="1"/>
  <c r="AF1209" i="2"/>
  <c r="AH1249" i="2"/>
  <c r="AG1248" i="2" s="1"/>
  <c r="AA1238" i="2"/>
  <c r="Z1237" i="2" s="1"/>
  <c r="X1271" i="2"/>
  <c r="AD1208" i="2"/>
  <c r="AF1208" i="2"/>
  <c r="L1037" i="2"/>
  <c r="M1038" i="2"/>
  <c r="T1041" i="2"/>
  <c r="U1041" i="2"/>
  <c r="N1040" i="2"/>
  <c r="U1040" i="2" s="1"/>
  <c r="AI1248" i="2" l="1"/>
  <c r="AB1237" i="2"/>
  <c r="AA1237" i="2" s="1"/>
  <c r="Z1236" i="2" s="1"/>
  <c r="AH1248" i="2"/>
  <c r="AG1247" i="2" s="1"/>
  <c r="AE1208" i="2"/>
  <c r="AD1207" i="2" s="1"/>
  <c r="W1270" i="2"/>
  <c r="Y1270" i="2"/>
  <c r="L1036" i="2"/>
  <c r="M1037" i="2"/>
  <c r="T1040" i="2"/>
  <c r="N1039" i="2"/>
  <c r="AI1247" i="2" l="1"/>
  <c r="AH1247" i="2" s="1"/>
  <c r="AG1246" i="2" s="1"/>
  <c r="AF1207" i="2"/>
  <c r="AB1236" i="2"/>
  <c r="AA1236" i="2" s="1"/>
  <c r="AE1207" i="2"/>
  <c r="AD1206" i="2" s="1"/>
  <c r="X1270" i="2"/>
  <c r="L1035" i="2"/>
  <c r="M1036" i="2"/>
  <c r="U1039" i="2"/>
  <c r="T1039" i="2"/>
  <c r="N1038" i="2"/>
  <c r="AF1206" i="2" l="1"/>
  <c r="AI1246" i="2"/>
  <c r="AH1246" i="2" s="1"/>
  <c r="AG1245" i="2" s="1"/>
  <c r="AE1206" i="2"/>
  <c r="AF1205" i="2" s="1"/>
  <c r="W1269" i="2"/>
  <c r="Y1269" i="2"/>
  <c r="AB1235" i="2"/>
  <c r="Z1235" i="2"/>
  <c r="L1034" i="2"/>
  <c r="M1035" i="2"/>
  <c r="U1038" i="2"/>
  <c r="T1038" i="2"/>
  <c r="N1037" i="2"/>
  <c r="AI1245" i="2" l="1"/>
  <c r="AH1245" i="2" s="1"/>
  <c r="AI1244" i="2" s="1"/>
  <c r="AH1244" i="2" s="1"/>
  <c r="AD1205" i="2"/>
  <c r="AE1205" i="2" s="1"/>
  <c r="AD1204" i="2" s="1"/>
  <c r="AE1204" i="2" s="1"/>
  <c r="X1269" i="2"/>
  <c r="W1268" i="2" s="1"/>
  <c r="AA1235" i="2"/>
  <c r="Z1234" i="2" s="1"/>
  <c r="AB1234" i="2"/>
  <c r="L1033" i="2"/>
  <c r="M1034" i="2"/>
  <c r="T1037" i="2"/>
  <c r="U1037" i="2"/>
  <c r="N1036" i="2"/>
  <c r="U1036" i="2" s="1"/>
  <c r="AG1244" i="2" l="1"/>
  <c r="Y1268" i="2"/>
  <c r="AF1204" i="2"/>
  <c r="AA1234" i="2"/>
  <c r="Z1233" i="2" s="1"/>
  <c r="X1268" i="2"/>
  <c r="W1267" i="2" s="1"/>
  <c r="AF1203" i="2"/>
  <c r="AD1203" i="2"/>
  <c r="AE1203" i="2" s="1"/>
  <c r="AB1233" i="2"/>
  <c r="AI1243" i="2"/>
  <c r="AH1243" i="2" s="1"/>
  <c r="AG1243" i="2"/>
  <c r="L1032" i="2"/>
  <c r="M1033" i="2"/>
  <c r="T1036" i="2"/>
  <c r="N1035" i="2"/>
  <c r="T1035" i="2" s="1"/>
  <c r="Y1267" i="2" l="1"/>
  <c r="X1267" i="2" s="1"/>
  <c r="AA1233" i="2"/>
  <c r="AG1242" i="2"/>
  <c r="AI1242" i="2"/>
  <c r="AH1242" i="2" s="1"/>
  <c r="AD1202" i="2"/>
  <c r="AE1202" i="2" s="1"/>
  <c r="AF1202" i="2"/>
  <c r="Y1266" i="2"/>
  <c r="X1266" i="2" s="1"/>
  <c r="W1266" i="2"/>
  <c r="L1031" i="2"/>
  <c r="M1032" i="2"/>
  <c r="U1035" i="2"/>
  <c r="N1034" i="2"/>
  <c r="AF1201" i="2" l="1"/>
  <c r="AD1201" i="2"/>
  <c r="AE1201" i="2" s="1"/>
  <c r="Y1265" i="2"/>
  <c r="X1265" i="2" s="1"/>
  <c r="W1265" i="2"/>
  <c r="AI1241" i="2"/>
  <c r="AH1241" i="2" s="1"/>
  <c r="AG1241" i="2"/>
  <c r="AB1232" i="2"/>
  <c r="Z1232" i="2"/>
  <c r="L1030" i="2"/>
  <c r="M1031" i="2"/>
  <c r="T1034" i="2"/>
  <c r="U1034" i="2"/>
  <c r="N1033" i="2"/>
  <c r="T1033" i="2" s="1"/>
  <c r="AA1232" i="2" l="1"/>
  <c r="Z1231" i="2" s="1"/>
  <c r="W1264" i="2"/>
  <c r="Y1264" i="2"/>
  <c r="X1264" i="2" s="1"/>
  <c r="AG1240" i="2"/>
  <c r="AI1240" i="2"/>
  <c r="AH1240" i="2" s="1"/>
  <c r="AD1200" i="2"/>
  <c r="AE1200" i="2" s="1"/>
  <c r="AF1200" i="2"/>
  <c r="L1029" i="2"/>
  <c r="M1030" i="2"/>
  <c r="U1033" i="2"/>
  <c r="N1032" i="2"/>
  <c r="AB1231" i="2" l="1"/>
  <c r="AA1231" i="2" s="1"/>
  <c r="AF1199" i="2"/>
  <c r="AD1199" i="2"/>
  <c r="AE1199" i="2" s="1"/>
  <c r="W1263" i="2"/>
  <c r="Y1263" i="2"/>
  <c r="X1263" i="2" s="1"/>
  <c r="AI1239" i="2"/>
  <c r="AG1239" i="2"/>
  <c r="L1028" i="2"/>
  <c r="M1029" i="2"/>
  <c r="U1032" i="2"/>
  <c r="T1032" i="2"/>
  <c r="N1031" i="2"/>
  <c r="AB1230" i="2" l="1"/>
  <c r="AA1230" i="2" s="1"/>
  <c r="Z1230" i="2"/>
  <c r="W1262" i="2"/>
  <c r="Y1262" i="2"/>
  <c r="X1262" i="2" s="1"/>
  <c r="AD1198" i="2"/>
  <c r="AE1198" i="2" s="1"/>
  <c r="AF1198" i="2"/>
  <c r="AH1239" i="2"/>
  <c r="L1027" i="2"/>
  <c r="M1028" i="2"/>
  <c r="U1031" i="2"/>
  <c r="T1031" i="2"/>
  <c r="N1030" i="2"/>
  <c r="U1030" i="2" s="1"/>
  <c r="AB1229" i="2" l="1"/>
  <c r="Z1229" i="2"/>
  <c r="AA1229" i="2" s="1"/>
  <c r="AF1197" i="2"/>
  <c r="AD1197" i="2"/>
  <c r="AE1197" i="2" s="1"/>
  <c r="W1261" i="2"/>
  <c r="Y1261" i="2"/>
  <c r="AI1238" i="2"/>
  <c r="AG1238" i="2"/>
  <c r="L1026" i="2"/>
  <c r="M1027" i="2"/>
  <c r="T1030" i="2"/>
  <c r="N1029" i="2"/>
  <c r="AB1228" i="2" l="1"/>
  <c r="Z1228" i="2"/>
  <c r="AA1228" i="2" s="1"/>
  <c r="AH1238" i="2"/>
  <c r="AG1237" i="2" s="1"/>
  <c r="X1261" i="2"/>
  <c r="W1260" i="2" s="1"/>
  <c r="AD1196" i="2"/>
  <c r="AE1196" i="2" s="1"/>
  <c r="AF1196" i="2"/>
  <c r="L1025" i="2"/>
  <c r="M1026" i="2"/>
  <c r="T1029" i="2"/>
  <c r="U1029" i="2"/>
  <c r="N1028" i="2"/>
  <c r="Z1227" i="2" l="1"/>
  <c r="AA1227" i="2" s="1"/>
  <c r="AB1226" i="2" s="1"/>
  <c r="AB1227" i="2"/>
  <c r="AI1237" i="2"/>
  <c r="Y1260" i="2"/>
  <c r="X1260" i="2"/>
  <c r="Y1259" i="2" s="1"/>
  <c r="AD1195" i="2"/>
  <c r="AE1195" i="2" s="1"/>
  <c r="AF1195" i="2"/>
  <c r="AH1237" i="2"/>
  <c r="L1024" i="2"/>
  <c r="M1025" i="2"/>
  <c r="U1028" i="2"/>
  <c r="T1028" i="2"/>
  <c r="N1027" i="2"/>
  <c r="U1027" i="2" s="1"/>
  <c r="W1259" i="2" l="1"/>
  <c r="X1259" i="2" s="1"/>
  <c r="W1258" i="2" s="1"/>
  <c r="X1258" i="2" s="1"/>
  <c r="Z1226" i="2"/>
  <c r="AA1226" i="2" s="1"/>
  <c r="AD1194" i="2"/>
  <c r="AE1194" i="2" s="1"/>
  <c r="AF1194" i="2"/>
  <c r="AG1236" i="2"/>
  <c r="AI1236" i="2"/>
  <c r="L1023" i="2"/>
  <c r="M1024" i="2"/>
  <c r="T1027" i="2"/>
  <c r="N1026" i="2"/>
  <c r="Z1225" i="2" l="1"/>
  <c r="AB1225" i="2"/>
  <c r="AA1225" i="2" s="1"/>
  <c r="Y1258" i="2"/>
  <c r="AF1193" i="2"/>
  <c r="AD1193" i="2"/>
  <c r="AE1193" i="2" s="1"/>
  <c r="AH1236" i="2"/>
  <c r="W1257" i="2"/>
  <c r="X1257" i="2" s="1"/>
  <c r="Y1257" i="2"/>
  <c r="L1022" i="2"/>
  <c r="M1023" i="2"/>
  <c r="U1026" i="2"/>
  <c r="T1026" i="2"/>
  <c r="N1025" i="2"/>
  <c r="T1025" i="2" s="1"/>
  <c r="AB1224" i="2" l="1"/>
  <c r="AA1224" i="2" s="1"/>
  <c r="Z1223" i="2" s="1"/>
  <c r="Z1224" i="2"/>
  <c r="W1256" i="2"/>
  <c r="X1256" i="2" s="1"/>
  <c r="Y1256" i="2"/>
  <c r="AG1235" i="2"/>
  <c r="AI1235" i="2"/>
  <c r="AD1192" i="2"/>
  <c r="AE1192" i="2" s="1"/>
  <c r="AF1192" i="2"/>
  <c r="L1021" i="2"/>
  <c r="M1022" i="2"/>
  <c r="U1025" i="2"/>
  <c r="N1024" i="2"/>
  <c r="AB1223" i="2" l="1"/>
  <c r="AA1223" i="2"/>
  <c r="Z1222" i="2" s="1"/>
  <c r="AH1235" i="2"/>
  <c r="AF1191" i="2"/>
  <c r="AD1191" i="2"/>
  <c r="AE1191" i="2" s="1"/>
  <c r="Y1255" i="2"/>
  <c r="W1255" i="2"/>
  <c r="X1255" i="2" s="1"/>
  <c r="L1020" i="2"/>
  <c r="M1021" i="2"/>
  <c r="U1024" i="2"/>
  <c r="T1024" i="2"/>
  <c r="N1023" i="2"/>
  <c r="AB1222" i="2" l="1"/>
  <c r="AA1222" i="2" s="1"/>
  <c r="Z1221" i="2" s="1"/>
  <c r="Y1254" i="2"/>
  <c r="W1254" i="2"/>
  <c r="X1254" i="2" s="1"/>
  <c r="AI1234" i="2"/>
  <c r="AG1234" i="2"/>
  <c r="AD1190" i="2"/>
  <c r="AE1190" i="2" s="1"/>
  <c r="AF1190" i="2"/>
  <c r="L1019" i="2"/>
  <c r="M1020" i="2"/>
  <c r="T1023" i="2"/>
  <c r="U1023" i="2"/>
  <c r="N1022" i="2"/>
  <c r="AB1221" i="2" l="1"/>
  <c r="AA1221" i="2" s="1"/>
  <c r="AB1220" i="2" s="1"/>
  <c r="AA1220" i="2" s="1"/>
  <c r="AH1234" i="2"/>
  <c r="AG1233" i="2" s="1"/>
  <c r="AD1189" i="2"/>
  <c r="AE1189" i="2" s="1"/>
  <c r="AF1189" i="2"/>
  <c r="W1253" i="2"/>
  <c r="Y1253" i="2"/>
  <c r="L1018" i="2"/>
  <c r="M1019" i="2"/>
  <c r="U1022" i="2"/>
  <c r="T1022" i="2"/>
  <c r="N1021" i="2"/>
  <c r="Z1220" i="2" l="1"/>
  <c r="AI1233" i="2"/>
  <c r="AD1188" i="2"/>
  <c r="AE1188" i="2" s="1"/>
  <c r="AF1188" i="2"/>
  <c r="AH1233" i="2"/>
  <c r="X1253" i="2"/>
  <c r="Z1219" i="2"/>
  <c r="AB1219" i="2"/>
  <c r="AA1219" i="2" s="1"/>
  <c r="L1017" i="2"/>
  <c r="M1018" i="2"/>
  <c r="U1021" i="2"/>
  <c r="T1021" i="2"/>
  <c r="N1020" i="2"/>
  <c r="AB1218" i="2" l="1"/>
  <c r="AA1218" i="2" s="1"/>
  <c r="Z1218" i="2"/>
  <c r="W1252" i="2"/>
  <c r="Y1252" i="2"/>
  <c r="AG1232" i="2"/>
  <c r="AI1232" i="2"/>
  <c r="AD1187" i="2"/>
  <c r="AE1187" i="2" s="1"/>
  <c r="AF1187" i="2"/>
  <c r="L1016" i="2"/>
  <c r="M1017" i="2"/>
  <c r="U1020" i="2"/>
  <c r="T1020" i="2"/>
  <c r="N1019" i="2"/>
  <c r="AH1232" i="2" l="1"/>
  <c r="AI1231" i="2" s="1"/>
  <c r="AF1186" i="2"/>
  <c r="AD1186" i="2"/>
  <c r="AE1186" i="2" s="1"/>
  <c r="X1252" i="2"/>
  <c r="AB1217" i="2"/>
  <c r="AA1217" i="2" s="1"/>
  <c r="Z1217" i="2"/>
  <c r="L1015" i="2"/>
  <c r="M1016" i="2"/>
  <c r="U1019" i="2"/>
  <c r="T1019" i="2"/>
  <c r="N1018" i="2"/>
  <c r="U1018" i="2" s="1"/>
  <c r="AG1231" i="2" l="1"/>
  <c r="AH1231" i="2" s="1"/>
  <c r="Z1216" i="2"/>
  <c r="AB1216" i="2"/>
  <c r="AA1216" i="2" s="1"/>
  <c r="W1251" i="2"/>
  <c r="Y1251" i="2"/>
  <c r="AF1185" i="2"/>
  <c r="AD1185" i="2"/>
  <c r="AE1185" i="2" s="1"/>
  <c r="L1014" i="2"/>
  <c r="M1015" i="2"/>
  <c r="T1018" i="2"/>
  <c r="N1017" i="2"/>
  <c r="AI1230" i="2" l="1"/>
  <c r="AG1230" i="2"/>
  <c r="AH1230" i="2" s="1"/>
  <c r="AG1229" i="2" s="1"/>
  <c r="AD1184" i="2"/>
  <c r="AE1184" i="2" s="1"/>
  <c r="AF1184" i="2"/>
  <c r="AB1215" i="2"/>
  <c r="Z1215" i="2"/>
  <c r="X1251" i="2"/>
  <c r="L1013" i="2"/>
  <c r="M1014" i="2"/>
  <c r="U1017" i="2"/>
  <c r="T1017" i="2"/>
  <c r="N1016" i="2"/>
  <c r="AI1229" i="2" l="1"/>
  <c r="AH1229" i="2" s="1"/>
  <c r="AG1228" i="2" s="1"/>
  <c r="AA1215" i="2"/>
  <c r="Y1250" i="2"/>
  <c r="W1250" i="2"/>
  <c r="AB1214" i="2"/>
  <c r="Z1214" i="2"/>
  <c r="AD1183" i="2"/>
  <c r="AE1183" i="2" s="1"/>
  <c r="AF1183" i="2"/>
  <c r="L1012" i="2"/>
  <c r="M1013" i="2"/>
  <c r="U1016" i="2"/>
  <c r="T1016" i="2"/>
  <c r="N1015" i="2"/>
  <c r="U1015" i="2" s="1"/>
  <c r="AI1228" i="2" l="1"/>
  <c r="AH1228" i="2" s="1"/>
  <c r="AG1227" i="2" s="1"/>
  <c r="X1250" i="2"/>
  <c r="W1249" i="2" s="1"/>
  <c r="AA1214" i="2"/>
  <c r="Z1213" i="2" s="1"/>
  <c r="Y1249" i="2"/>
  <c r="AD1182" i="2"/>
  <c r="AF1182" i="2"/>
  <c r="L1011" i="2"/>
  <c r="M1012" i="2"/>
  <c r="T1015" i="2"/>
  <c r="N1014" i="2"/>
  <c r="AI1227" i="2" l="1"/>
  <c r="AH1227" i="2" s="1"/>
  <c r="AG1226" i="2" s="1"/>
  <c r="AB1213" i="2"/>
  <c r="X1249" i="2"/>
  <c r="W1248" i="2" s="1"/>
  <c r="AA1213" i="2"/>
  <c r="AB1212" i="2" s="1"/>
  <c r="AE1182" i="2"/>
  <c r="AD1181" i="2" s="1"/>
  <c r="L1010" i="2"/>
  <c r="M1011" i="2"/>
  <c r="T1014" i="2"/>
  <c r="U1014" i="2"/>
  <c r="N1013" i="2"/>
  <c r="Z1212" i="2" l="1"/>
  <c r="AI1226" i="2"/>
  <c r="AH1226" i="2" s="1"/>
  <c r="AI1225" i="2" s="1"/>
  <c r="Y1248" i="2"/>
  <c r="X1248" i="2" s="1"/>
  <c r="AF1181" i="2"/>
  <c r="AE1181" i="2" s="1"/>
  <c r="AA1212" i="2"/>
  <c r="AB1211" i="2" s="1"/>
  <c r="L1009" i="2"/>
  <c r="M1010" i="2"/>
  <c r="U1013" i="2"/>
  <c r="T1013" i="2"/>
  <c r="N1012" i="2"/>
  <c r="U1012" i="2" s="1"/>
  <c r="W1247" i="2" l="1"/>
  <c r="Y1247" i="2"/>
  <c r="X1247" i="2" s="1"/>
  <c r="W1246" i="2" s="1"/>
  <c r="AD1180" i="2"/>
  <c r="AF1180" i="2"/>
  <c r="AE1180" i="2" s="1"/>
  <c r="AG1225" i="2"/>
  <c r="AH1225" i="2" s="1"/>
  <c r="AG1224" i="2" s="1"/>
  <c r="Z1211" i="2"/>
  <c r="AA1211" i="2" s="1"/>
  <c r="L1008" i="2"/>
  <c r="M1009" i="2"/>
  <c r="T1012" i="2"/>
  <c r="N1011" i="2"/>
  <c r="T1011" i="2" s="1"/>
  <c r="Y1246" i="2" l="1"/>
  <c r="X1246" i="2" s="1"/>
  <c r="Y1245" i="2" s="1"/>
  <c r="X1245" i="2" s="1"/>
  <c r="AI1224" i="2"/>
  <c r="Z1210" i="2"/>
  <c r="AA1210" i="2" s="1"/>
  <c r="AB1210" i="2"/>
  <c r="AH1224" i="2"/>
  <c r="AI1223" i="2" s="1"/>
  <c r="AD1179" i="2"/>
  <c r="AF1179" i="2"/>
  <c r="W1245" i="2"/>
  <c r="L1007" i="2"/>
  <c r="M1008" i="2"/>
  <c r="U1011" i="2"/>
  <c r="N1010" i="2"/>
  <c r="U1010" i="2" s="1"/>
  <c r="AB1209" i="2" l="1"/>
  <c r="Z1209" i="2"/>
  <c r="AA1209" i="2" s="1"/>
  <c r="Z1208" i="2" s="1"/>
  <c r="AE1179" i="2"/>
  <c r="AF1178" i="2" s="1"/>
  <c r="AG1223" i="2"/>
  <c r="AH1223" i="2" s="1"/>
  <c r="Y1244" i="2"/>
  <c r="X1244" i="2" s="1"/>
  <c r="W1244" i="2"/>
  <c r="AD1178" i="2"/>
  <c r="L1006" i="2"/>
  <c r="M1007" i="2"/>
  <c r="T1010" i="2"/>
  <c r="N1009" i="2"/>
  <c r="AG1222" i="2" l="1"/>
  <c r="AH1222" i="2" s="1"/>
  <c r="AI1221" i="2" s="1"/>
  <c r="AI1222" i="2"/>
  <c r="AB1208" i="2"/>
  <c r="AA1208" i="2" s="1"/>
  <c r="AE1178" i="2"/>
  <c r="AF1177" i="2" s="1"/>
  <c r="Y1243" i="2"/>
  <c r="X1243" i="2" s="1"/>
  <c r="W1243" i="2"/>
  <c r="L1005" i="2"/>
  <c r="M1006" i="2"/>
  <c r="T1009" i="2"/>
  <c r="U1009" i="2"/>
  <c r="N1008" i="2"/>
  <c r="AG1221" i="2" l="1"/>
  <c r="AH1221" i="2" s="1"/>
  <c r="AD1177" i="2"/>
  <c r="AB1207" i="2"/>
  <c r="Z1207" i="2"/>
  <c r="AA1207" i="2" s="1"/>
  <c r="Y1242" i="2"/>
  <c r="X1242" i="2" s="1"/>
  <c r="W1242" i="2"/>
  <c r="AG1220" i="2"/>
  <c r="AH1220" i="2" s="1"/>
  <c r="AI1220" i="2"/>
  <c r="AE1177" i="2"/>
  <c r="L1004" i="2"/>
  <c r="M1005" i="2"/>
  <c r="U1008" i="2"/>
  <c r="T1008" i="2"/>
  <c r="N1007" i="2"/>
  <c r="U1007" i="2" s="1"/>
  <c r="AB1206" i="2" l="1"/>
  <c r="Z1206" i="2"/>
  <c r="AA1206" i="2" s="1"/>
  <c r="AD1176" i="2"/>
  <c r="AF1176" i="2"/>
  <c r="AE1176" i="2" s="1"/>
  <c r="AI1219" i="2"/>
  <c r="AG1219" i="2"/>
  <c r="AH1219" i="2" s="1"/>
  <c r="W1241" i="2"/>
  <c r="Y1241" i="2"/>
  <c r="X1241" i="2" s="1"/>
  <c r="L1003" i="2"/>
  <c r="M1004" i="2"/>
  <c r="T1007" i="2"/>
  <c r="N1006" i="2"/>
  <c r="AB1205" i="2" l="1"/>
  <c r="Z1205" i="2"/>
  <c r="AA1205" i="2" s="1"/>
  <c r="Y1240" i="2"/>
  <c r="X1240" i="2" s="1"/>
  <c r="W1240" i="2"/>
  <c r="AI1218" i="2"/>
  <c r="AG1218" i="2"/>
  <c r="AH1218" i="2" s="1"/>
  <c r="AD1175" i="2"/>
  <c r="AF1175" i="2"/>
  <c r="L1002" i="2"/>
  <c r="M1003" i="2"/>
  <c r="U1006" i="2"/>
  <c r="T1006" i="2"/>
  <c r="N1005" i="2"/>
  <c r="Z1204" i="2" l="1"/>
  <c r="AA1204" i="2" s="1"/>
  <c r="AB1203" i="2" s="1"/>
  <c r="AB1204" i="2"/>
  <c r="AE1175" i="2"/>
  <c r="AF1174" i="2" s="1"/>
  <c r="AE1174" i="2" s="1"/>
  <c r="W1239" i="2"/>
  <c r="Y1239" i="2"/>
  <c r="AI1217" i="2"/>
  <c r="AG1217" i="2"/>
  <c r="AH1217" i="2" s="1"/>
  <c r="L1001" i="2"/>
  <c r="M1002" i="2"/>
  <c r="T1005" i="2"/>
  <c r="U1005" i="2"/>
  <c r="N1004" i="2"/>
  <c r="U1004" i="2" s="1"/>
  <c r="Z1203" i="2" l="1"/>
  <c r="AA1203" i="2" s="1"/>
  <c r="X1239" i="2"/>
  <c r="W1238" i="2" s="1"/>
  <c r="AD1174" i="2"/>
  <c r="AI1216" i="2"/>
  <c r="AG1216" i="2"/>
  <c r="AH1216" i="2" s="1"/>
  <c r="AF1173" i="2"/>
  <c r="AD1173" i="2"/>
  <c r="Z1202" i="2"/>
  <c r="AA1202" i="2" s="1"/>
  <c r="AB1202" i="2"/>
  <c r="Y1238" i="2"/>
  <c r="L1000" i="2"/>
  <c r="M1001" i="2"/>
  <c r="T1004" i="2"/>
  <c r="N1003" i="2"/>
  <c r="T1003" i="2" s="1"/>
  <c r="X1238" i="2" l="1"/>
  <c r="Y1237" i="2" s="1"/>
  <c r="AB1201" i="2"/>
  <c r="Z1201" i="2"/>
  <c r="AA1201" i="2" s="1"/>
  <c r="AE1173" i="2"/>
  <c r="AI1215" i="2"/>
  <c r="AG1215" i="2"/>
  <c r="L999" i="2"/>
  <c r="M1000" i="2"/>
  <c r="U1003" i="2"/>
  <c r="N1002" i="2"/>
  <c r="T1002" i="2" s="1"/>
  <c r="AH1215" i="2" l="1"/>
  <c r="W1237" i="2"/>
  <c r="X1237" i="2" s="1"/>
  <c r="Y1236" i="2" s="1"/>
  <c r="Z1200" i="2"/>
  <c r="AA1200" i="2" s="1"/>
  <c r="AB1200" i="2"/>
  <c r="AD1172" i="2"/>
  <c r="AF1172" i="2"/>
  <c r="AE1172" i="2" s="1"/>
  <c r="AG1214" i="2"/>
  <c r="AI1214" i="2"/>
  <c r="L998" i="2"/>
  <c r="M999" i="2"/>
  <c r="U1002" i="2"/>
  <c r="N1001" i="2"/>
  <c r="U1001" i="2" s="1"/>
  <c r="W1236" i="2" l="1"/>
  <c r="AH1214" i="2"/>
  <c r="AG1213" i="2" s="1"/>
  <c r="X1236" i="2"/>
  <c r="Y1235" i="2" s="1"/>
  <c r="AF1171" i="2"/>
  <c r="AD1171" i="2"/>
  <c r="AB1199" i="2"/>
  <c r="Z1199" i="2"/>
  <c r="AA1199" i="2" s="1"/>
  <c r="L997" i="2"/>
  <c r="M998" i="2"/>
  <c r="T1001" i="2"/>
  <c r="N1000" i="2"/>
  <c r="W1235" i="2" l="1"/>
  <c r="AI1213" i="2"/>
  <c r="AH1213" i="2"/>
  <c r="AG1212" i="2" s="1"/>
  <c r="X1235" i="2"/>
  <c r="AE1171" i="2"/>
  <c r="Z1198" i="2"/>
  <c r="AA1198" i="2" s="1"/>
  <c r="AB1198" i="2"/>
  <c r="L996" i="2"/>
  <c r="M997" i="2"/>
  <c r="U1000" i="2"/>
  <c r="T1000" i="2"/>
  <c r="N999" i="2"/>
  <c r="T999" i="2" s="1"/>
  <c r="AI1212" i="2" l="1"/>
  <c r="AH1212" i="2" s="1"/>
  <c r="AG1211" i="2" s="1"/>
  <c r="Z1197" i="2"/>
  <c r="AA1197" i="2" s="1"/>
  <c r="AB1197" i="2"/>
  <c r="AF1170" i="2"/>
  <c r="AD1170" i="2"/>
  <c r="W1234" i="2"/>
  <c r="Y1234" i="2"/>
  <c r="L995" i="2"/>
  <c r="M996" i="2"/>
  <c r="U999" i="2"/>
  <c r="N998" i="2"/>
  <c r="U998" i="2" s="1"/>
  <c r="AI1211" i="2" l="1"/>
  <c r="AH1211" i="2" s="1"/>
  <c r="AI1210" i="2" s="1"/>
  <c r="AE1170" i="2"/>
  <c r="AD1169" i="2" s="1"/>
  <c r="X1234" i="2"/>
  <c r="Z1196" i="2"/>
  <c r="AA1196" i="2" s="1"/>
  <c r="AB1196" i="2"/>
  <c r="L994" i="2"/>
  <c r="M995" i="2"/>
  <c r="T998" i="2"/>
  <c r="N997" i="2"/>
  <c r="AG1210" i="2" l="1"/>
  <c r="AF1169" i="2"/>
  <c r="AE1169" i="2"/>
  <c r="AF1168" i="2" s="1"/>
  <c r="AH1210" i="2"/>
  <c r="AG1209" i="2" s="1"/>
  <c r="AB1195" i="2"/>
  <c r="Z1195" i="2"/>
  <c r="AA1195" i="2" s="1"/>
  <c r="W1233" i="2"/>
  <c r="Y1233" i="2"/>
  <c r="L993" i="2"/>
  <c r="M994" i="2"/>
  <c r="T997" i="2"/>
  <c r="U997" i="2"/>
  <c r="N996" i="2"/>
  <c r="U996" i="2" s="1"/>
  <c r="AD1168" i="2" l="1"/>
  <c r="AE1168" i="2" s="1"/>
  <c r="AD1167" i="2" s="1"/>
  <c r="AE1167" i="2" s="1"/>
  <c r="AI1209" i="2"/>
  <c r="AH1209" i="2" s="1"/>
  <c r="X1233" i="2"/>
  <c r="AF1167" i="2"/>
  <c r="AB1194" i="2"/>
  <c r="Z1194" i="2"/>
  <c r="AA1194" i="2" s="1"/>
  <c r="L992" i="2"/>
  <c r="M993" i="2"/>
  <c r="T996" i="2"/>
  <c r="N995" i="2"/>
  <c r="T995" i="2" s="1"/>
  <c r="AI1208" i="2" l="1"/>
  <c r="AH1208" i="2" s="1"/>
  <c r="AI1207" i="2" s="1"/>
  <c r="AG1208" i="2"/>
  <c r="AD1166" i="2"/>
  <c r="AE1166" i="2" s="1"/>
  <c r="AF1166" i="2"/>
  <c r="AB1193" i="2"/>
  <c r="Z1193" i="2"/>
  <c r="AA1193" i="2" s="1"/>
  <c r="W1232" i="2"/>
  <c r="Y1232" i="2"/>
  <c r="L991" i="2"/>
  <c r="M992" i="2"/>
  <c r="U995" i="2"/>
  <c r="N994" i="2"/>
  <c r="U994" i="2" s="1"/>
  <c r="AG1207" i="2" l="1"/>
  <c r="AH1207" i="2"/>
  <c r="AG1206" i="2" s="1"/>
  <c r="X1232" i="2"/>
  <c r="W1231" i="2" s="1"/>
  <c r="Z1192" i="2"/>
  <c r="AA1192" i="2" s="1"/>
  <c r="AB1192" i="2"/>
  <c r="AF1165" i="2"/>
  <c r="AD1165" i="2"/>
  <c r="AE1165" i="2" s="1"/>
  <c r="L990" i="2"/>
  <c r="M991" i="2"/>
  <c r="T994" i="2"/>
  <c r="N993" i="2"/>
  <c r="Y1231" i="2" l="1"/>
  <c r="AI1206" i="2"/>
  <c r="AH1206" i="2" s="1"/>
  <c r="AI1205" i="2" s="1"/>
  <c r="AH1205" i="2" s="1"/>
  <c r="X1231" i="2"/>
  <c r="W1230" i="2" s="1"/>
  <c r="AD1164" i="2"/>
  <c r="AE1164" i="2" s="1"/>
  <c r="AF1164" i="2"/>
  <c r="Z1191" i="2"/>
  <c r="AA1191" i="2" s="1"/>
  <c r="AB1191" i="2"/>
  <c r="L989" i="2"/>
  <c r="M990" i="2"/>
  <c r="T993" i="2"/>
  <c r="U993" i="2"/>
  <c r="N992" i="2"/>
  <c r="U992" i="2" s="1"/>
  <c r="AG1205" i="2" l="1"/>
  <c r="Y1230" i="2"/>
  <c r="X1230" i="2"/>
  <c r="Y1229" i="2" s="1"/>
  <c r="AI1204" i="2"/>
  <c r="AH1204" i="2" s="1"/>
  <c r="AG1204" i="2"/>
  <c r="Z1190" i="2"/>
  <c r="AA1190" i="2" s="1"/>
  <c r="AB1190" i="2"/>
  <c r="AD1163" i="2"/>
  <c r="AE1163" i="2" s="1"/>
  <c r="AF1163" i="2"/>
  <c r="L988" i="2"/>
  <c r="M989" i="2"/>
  <c r="T992" i="2"/>
  <c r="N991" i="2"/>
  <c r="W1229" i="2" l="1"/>
  <c r="X1229" i="2" s="1"/>
  <c r="AD1162" i="2"/>
  <c r="AF1162" i="2"/>
  <c r="AI1203" i="2"/>
  <c r="AH1203" i="2" s="1"/>
  <c r="AG1203" i="2"/>
  <c r="Z1189" i="2"/>
  <c r="AA1189" i="2" s="1"/>
  <c r="AB1189" i="2"/>
  <c r="L987" i="2"/>
  <c r="M988" i="2"/>
  <c r="T991" i="2"/>
  <c r="U991" i="2"/>
  <c r="N990" i="2"/>
  <c r="T990" i="2" s="1"/>
  <c r="W1228" i="2" l="1"/>
  <c r="Y1228" i="2"/>
  <c r="X1228" i="2" s="1"/>
  <c r="W1227" i="2" s="1"/>
  <c r="AB1188" i="2"/>
  <c r="Z1188" i="2"/>
  <c r="AA1188" i="2" s="1"/>
  <c r="AG1202" i="2"/>
  <c r="AI1202" i="2"/>
  <c r="AH1202" i="2" s="1"/>
  <c r="AE1162" i="2"/>
  <c r="L986" i="2"/>
  <c r="M987" i="2"/>
  <c r="U990" i="2"/>
  <c r="N989" i="2"/>
  <c r="Y1227" i="2" l="1"/>
  <c r="X1227" i="2" s="1"/>
  <c r="W1226" i="2" s="1"/>
  <c r="AG1201" i="2"/>
  <c r="AI1201" i="2"/>
  <c r="AH1201" i="2" s="1"/>
  <c r="AF1161" i="2"/>
  <c r="AD1161" i="2"/>
  <c r="AE1161" i="2" s="1"/>
  <c r="Z1187" i="2"/>
  <c r="AA1187" i="2" s="1"/>
  <c r="AB1187" i="2"/>
  <c r="L985" i="2"/>
  <c r="M986" i="2"/>
  <c r="U989" i="2"/>
  <c r="T989" i="2"/>
  <c r="N988" i="2"/>
  <c r="U988" i="2" s="1"/>
  <c r="Y1226" i="2" l="1"/>
  <c r="X1226" i="2" s="1"/>
  <c r="W1225" i="2" s="1"/>
  <c r="AD1160" i="2"/>
  <c r="AF1160" i="2"/>
  <c r="AG1200" i="2"/>
  <c r="AI1200" i="2"/>
  <c r="AH1200" i="2" s="1"/>
  <c r="Z1186" i="2"/>
  <c r="AA1186" i="2" s="1"/>
  <c r="AB1186" i="2"/>
  <c r="L984" i="2"/>
  <c r="M985" i="2"/>
  <c r="T988" i="2"/>
  <c r="N987" i="2"/>
  <c r="Y1225" i="2" l="1"/>
  <c r="AE1160" i="2"/>
  <c r="AD1159" i="2" s="1"/>
  <c r="X1225" i="2"/>
  <c r="W1224" i="2" s="1"/>
  <c r="X1224" i="2" s="1"/>
  <c r="AG1199" i="2"/>
  <c r="AI1199" i="2"/>
  <c r="AH1199" i="2" s="1"/>
  <c r="Z1185" i="2"/>
  <c r="AA1185" i="2" s="1"/>
  <c r="AB1185" i="2"/>
  <c r="L983" i="2"/>
  <c r="M984" i="2"/>
  <c r="T987" i="2"/>
  <c r="U987" i="2"/>
  <c r="N986" i="2"/>
  <c r="U986" i="2" s="1"/>
  <c r="AF1159" i="2" l="1"/>
  <c r="AE1159" i="2" s="1"/>
  <c r="AD1158" i="2" s="1"/>
  <c r="Y1224" i="2"/>
  <c r="Y1223" i="2"/>
  <c r="W1223" i="2"/>
  <c r="AI1198" i="2"/>
  <c r="AH1198" i="2" s="1"/>
  <c r="AG1198" i="2"/>
  <c r="AB1184" i="2"/>
  <c r="Z1184" i="2"/>
  <c r="AA1184" i="2" s="1"/>
  <c r="L982" i="2"/>
  <c r="M983" i="2"/>
  <c r="T986" i="2"/>
  <c r="N985" i="2"/>
  <c r="T985" i="2" s="1"/>
  <c r="X1223" i="2" l="1"/>
  <c r="AF1158" i="2"/>
  <c r="AE1158" i="2" s="1"/>
  <c r="AI1197" i="2"/>
  <c r="AH1197" i="2" s="1"/>
  <c r="AG1197" i="2"/>
  <c r="W1222" i="2"/>
  <c r="X1222" i="2" s="1"/>
  <c r="Y1222" i="2"/>
  <c r="AB1183" i="2"/>
  <c r="Z1183" i="2"/>
  <c r="AA1183" i="2" s="1"/>
  <c r="L981" i="2"/>
  <c r="M982" i="2"/>
  <c r="U985" i="2"/>
  <c r="N984" i="2"/>
  <c r="U984" i="2" s="1"/>
  <c r="AD1157" i="2" l="1"/>
  <c r="AF1157" i="2"/>
  <c r="AE1157" i="2" s="1"/>
  <c r="Z1182" i="2"/>
  <c r="AB1182" i="2"/>
  <c r="Y1221" i="2"/>
  <c r="W1221" i="2"/>
  <c r="X1221" i="2" s="1"/>
  <c r="AI1196" i="2"/>
  <c r="AH1196" i="2" s="1"/>
  <c r="AG1196" i="2"/>
  <c r="L980" i="2"/>
  <c r="M981" i="2"/>
  <c r="T984" i="2"/>
  <c r="N983" i="2"/>
  <c r="AD1156" i="2" l="1"/>
  <c r="AF1156" i="2"/>
  <c r="AE1156" i="2" s="1"/>
  <c r="AA1182" i="2"/>
  <c r="Z1181" i="2" s="1"/>
  <c r="Y1220" i="2"/>
  <c r="W1220" i="2"/>
  <c r="X1220" i="2" s="1"/>
  <c r="AI1195" i="2"/>
  <c r="AH1195" i="2" s="1"/>
  <c r="AG1195" i="2"/>
  <c r="L979" i="2"/>
  <c r="M980" i="2"/>
  <c r="U983" i="2"/>
  <c r="T983" i="2"/>
  <c r="N982" i="2"/>
  <c r="AB1181" i="2" l="1"/>
  <c r="AA1181" i="2" s="1"/>
  <c r="Z1180" i="2" s="1"/>
  <c r="AD1155" i="2"/>
  <c r="AF1155" i="2"/>
  <c r="AI1194" i="2"/>
  <c r="AH1194" i="2" s="1"/>
  <c r="AG1194" i="2"/>
  <c r="Y1219" i="2"/>
  <c r="W1219" i="2"/>
  <c r="X1219" i="2" s="1"/>
  <c r="L978" i="2"/>
  <c r="M979" i="2"/>
  <c r="U982" i="2"/>
  <c r="T982" i="2"/>
  <c r="N981" i="2"/>
  <c r="AE1155" i="2" l="1"/>
  <c r="AF1154" i="2"/>
  <c r="AD1154" i="2"/>
  <c r="AE1154" i="2" s="1"/>
  <c r="AF1153" i="2" s="1"/>
  <c r="AB1180" i="2"/>
  <c r="AA1180" i="2" s="1"/>
  <c r="AB1179" i="2" s="1"/>
  <c r="W1218" i="2"/>
  <c r="X1218" i="2" s="1"/>
  <c r="Y1218" i="2"/>
  <c r="AG1193" i="2"/>
  <c r="AI1193" i="2"/>
  <c r="AH1193" i="2" s="1"/>
  <c r="L977" i="2"/>
  <c r="M978" i="2"/>
  <c r="U981" i="2"/>
  <c r="T981" i="2"/>
  <c r="N980" i="2"/>
  <c r="AD1153" i="2" l="1"/>
  <c r="Z1179" i="2"/>
  <c r="AA1179" i="2" s="1"/>
  <c r="Z1178" i="2" s="1"/>
  <c r="AE1153" i="2"/>
  <c r="AD1152" i="2" s="1"/>
  <c r="W1217" i="2"/>
  <c r="X1217" i="2" s="1"/>
  <c r="Y1217" i="2"/>
  <c r="AG1192" i="2"/>
  <c r="AI1192" i="2"/>
  <c r="AH1192" i="2" s="1"/>
  <c r="L976" i="2"/>
  <c r="M977" i="2"/>
  <c r="U980" i="2"/>
  <c r="T980" i="2"/>
  <c r="N979" i="2"/>
  <c r="T979" i="2" s="1"/>
  <c r="AB1178" i="2" l="1"/>
  <c r="AF1152" i="2"/>
  <c r="AA1178" i="2"/>
  <c r="Y1216" i="2"/>
  <c r="W1216" i="2"/>
  <c r="X1216" i="2" s="1"/>
  <c r="AE1152" i="2"/>
  <c r="Z1177" i="2"/>
  <c r="AB1177" i="2"/>
  <c r="AG1191" i="2"/>
  <c r="AI1191" i="2"/>
  <c r="AH1191" i="2" s="1"/>
  <c r="L975" i="2"/>
  <c r="M976" i="2"/>
  <c r="U979" i="2"/>
  <c r="N978" i="2"/>
  <c r="AA1177" i="2" l="1"/>
  <c r="AD1151" i="2"/>
  <c r="AF1151" i="2"/>
  <c r="AI1190" i="2"/>
  <c r="AH1190" i="2" s="1"/>
  <c r="AG1190" i="2"/>
  <c r="Z1176" i="2"/>
  <c r="AB1176" i="2"/>
  <c r="W1215" i="2"/>
  <c r="X1215" i="2" s="1"/>
  <c r="Y1215" i="2"/>
  <c r="L974" i="2"/>
  <c r="M975" i="2"/>
  <c r="U978" i="2"/>
  <c r="T978" i="2"/>
  <c r="N977" i="2"/>
  <c r="AE1151" i="2" l="1"/>
  <c r="AA1176" i="2"/>
  <c r="AB1175" i="2" s="1"/>
  <c r="Y1214" i="2"/>
  <c r="W1214" i="2"/>
  <c r="AG1189" i="2"/>
  <c r="AI1189" i="2"/>
  <c r="AH1189" i="2" s="1"/>
  <c r="AF1150" i="2"/>
  <c r="AD1150" i="2"/>
  <c r="L973" i="2"/>
  <c r="M974" i="2"/>
  <c r="U977" i="2"/>
  <c r="T977" i="2"/>
  <c r="N976" i="2"/>
  <c r="U976" i="2" s="1"/>
  <c r="Z1175" i="2" l="1"/>
  <c r="AE1150" i="2"/>
  <c r="X1214" i="2"/>
  <c r="Y1213" i="2" s="1"/>
  <c r="AA1175" i="2"/>
  <c r="Z1174" i="2" s="1"/>
  <c r="AF1149" i="2"/>
  <c r="AD1149" i="2"/>
  <c r="AI1188" i="2"/>
  <c r="AH1188" i="2" s="1"/>
  <c r="AG1188" i="2"/>
  <c r="L972" i="2"/>
  <c r="M973" i="2"/>
  <c r="T976" i="2"/>
  <c r="N975" i="2"/>
  <c r="U975" i="2" s="1"/>
  <c r="AB1174" i="2" l="1"/>
  <c r="AA1174" i="2" s="1"/>
  <c r="W1213" i="2"/>
  <c r="AE1149" i="2"/>
  <c r="AF1148" i="2" s="1"/>
  <c r="X1213" i="2"/>
  <c r="Y1212" i="2" s="1"/>
  <c r="AI1187" i="2"/>
  <c r="AH1187" i="2" s="1"/>
  <c r="AG1187" i="2"/>
  <c r="Z1173" i="2"/>
  <c r="AB1173" i="2"/>
  <c r="AA1173" i="2" s="1"/>
  <c r="L971" i="2"/>
  <c r="M972" i="2"/>
  <c r="T975" i="2"/>
  <c r="N974" i="2"/>
  <c r="W1212" i="2" l="1"/>
  <c r="AD1148" i="2"/>
  <c r="AE1148" i="2"/>
  <c r="AF1147" i="2" s="1"/>
  <c r="X1212" i="2"/>
  <c r="W1211" i="2" s="1"/>
  <c r="AB1172" i="2"/>
  <c r="Z1172" i="2"/>
  <c r="AG1186" i="2"/>
  <c r="AI1186" i="2"/>
  <c r="AH1186" i="2" s="1"/>
  <c r="L970" i="2"/>
  <c r="M971" i="2"/>
  <c r="T974" i="2"/>
  <c r="U974" i="2"/>
  <c r="N973" i="2"/>
  <c r="T973" i="2" s="1"/>
  <c r="AD1147" i="2" l="1"/>
  <c r="AE1147" i="2" s="1"/>
  <c r="AD1146" i="2" s="1"/>
  <c r="Y1211" i="2"/>
  <c r="X1211" i="2" s="1"/>
  <c r="W1210" i="2" s="1"/>
  <c r="AI1185" i="2"/>
  <c r="AH1185" i="2" s="1"/>
  <c r="AG1185" i="2"/>
  <c r="AA1172" i="2"/>
  <c r="L969" i="2"/>
  <c r="M970" i="2"/>
  <c r="U973" i="2"/>
  <c r="N972" i="2"/>
  <c r="AF1146" i="2" l="1"/>
  <c r="Y1210" i="2"/>
  <c r="X1210" i="2" s="1"/>
  <c r="Z1171" i="2"/>
  <c r="AB1171" i="2"/>
  <c r="AA1171" i="2" s="1"/>
  <c r="AE1146" i="2"/>
  <c r="AG1184" i="2"/>
  <c r="AI1184" i="2"/>
  <c r="AH1184" i="2" s="1"/>
  <c r="L968" i="2"/>
  <c r="M969" i="2"/>
  <c r="U972" i="2"/>
  <c r="T972" i="2"/>
  <c r="N971" i="2"/>
  <c r="W1209" i="2" l="1"/>
  <c r="Y1209" i="2"/>
  <c r="X1209" i="2" s="1"/>
  <c r="Z1170" i="2"/>
  <c r="AB1170" i="2"/>
  <c r="AG1183" i="2"/>
  <c r="AI1183" i="2"/>
  <c r="AH1183" i="2" s="1"/>
  <c r="AF1145" i="2"/>
  <c r="AD1145" i="2"/>
  <c r="L967" i="2"/>
  <c r="M968" i="2"/>
  <c r="U971" i="2"/>
  <c r="T971" i="2"/>
  <c r="N970" i="2"/>
  <c r="T970" i="2" s="1"/>
  <c r="Y1208" i="2" l="1"/>
  <c r="W1208" i="2"/>
  <c r="AA1170" i="2"/>
  <c r="X1208" i="2"/>
  <c r="Y1207" i="2" s="1"/>
  <c r="AE1145" i="2"/>
  <c r="AD1144" i="2" s="1"/>
  <c r="Z1169" i="2"/>
  <c r="AB1169" i="2"/>
  <c r="AG1182" i="2"/>
  <c r="AI1182" i="2"/>
  <c r="L966" i="2"/>
  <c r="M967" i="2"/>
  <c r="U970" i="2"/>
  <c r="N969" i="2"/>
  <c r="W1207" i="2" l="1"/>
  <c r="AA1169" i="2"/>
  <c r="Z1168" i="2" s="1"/>
  <c r="AA1168" i="2" s="1"/>
  <c r="AF1144" i="2"/>
  <c r="X1207" i="2"/>
  <c r="AE1144" i="2"/>
  <c r="AD1143" i="2" s="1"/>
  <c r="AH1182" i="2"/>
  <c r="AG1181" i="2" s="1"/>
  <c r="Y1206" i="2"/>
  <c r="W1206" i="2"/>
  <c r="L965" i="2"/>
  <c r="M966" i="2"/>
  <c r="T969" i="2"/>
  <c r="U969" i="2"/>
  <c r="N968" i="2"/>
  <c r="U968" i="2" s="1"/>
  <c r="AB1168" i="2" l="1"/>
  <c r="AI1181" i="2"/>
  <c r="AF1143" i="2"/>
  <c r="AH1181" i="2"/>
  <c r="X1206" i="2"/>
  <c r="Y1205" i="2" s="1"/>
  <c r="AE1143" i="2"/>
  <c r="AF1142" i="2" s="1"/>
  <c r="AG1180" i="2"/>
  <c r="AI1180" i="2"/>
  <c r="AB1167" i="2"/>
  <c r="Z1167" i="2"/>
  <c r="AA1167" i="2" s="1"/>
  <c r="L964" i="2"/>
  <c r="M965" i="2"/>
  <c r="T968" i="2"/>
  <c r="N967" i="2"/>
  <c r="T967" i="2" s="1"/>
  <c r="W1205" i="2" l="1"/>
  <c r="X1205" i="2"/>
  <c r="W1204" i="2" s="1"/>
  <c r="AD1142" i="2"/>
  <c r="AE1142" i="2" s="1"/>
  <c r="AB1166" i="2"/>
  <c r="Z1166" i="2"/>
  <c r="AA1166" i="2" s="1"/>
  <c r="AH1180" i="2"/>
  <c r="L963" i="2"/>
  <c r="M964" i="2"/>
  <c r="U967" i="2"/>
  <c r="N966" i="2"/>
  <c r="Y1204" i="2" l="1"/>
  <c r="X1204" i="2" s="1"/>
  <c r="Y1203" i="2" s="1"/>
  <c r="X1203" i="2" s="1"/>
  <c r="AF1141" i="2"/>
  <c r="AD1141" i="2"/>
  <c r="AE1141" i="2" s="1"/>
  <c r="AG1179" i="2"/>
  <c r="AI1179" i="2"/>
  <c r="Z1165" i="2"/>
  <c r="AA1165" i="2" s="1"/>
  <c r="AB1165" i="2"/>
  <c r="L962" i="2"/>
  <c r="M963" i="2"/>
  <c r="U966" i="2"/>
  <c r="T966" i="2"/>
  <c r="N965" i="2"/>
  <c r="W1203" i="2" l="1"/>
  <c r="AH1179" i="2"/>
  <c r="AF1140" i="2"/>
  <c r="AD1140" i="2"/>
  <c r="AE1140" i="2" s="1"/>
  <c r="Z1164" i="2"/>
  <c r="AA1164" i="2" s="1"/>
  <c r="AB1164" i="2"/>
  <c r="AG1178" i="2"/>
  <c r="AI1178" i="2"/>
  <c r="Y1202" i="2"/>
  <c r="X1202" i="2" s="1"/>
  <c r="W1202" i="2"/>
  <c r="L961" i="2"/>
  <c r="M962" i="2"/>
  <c r="U965" i="2"/>
  <c r="T965" i="2"/>
  <c r="N964" i="2"/>
  <c r="AF1139" i="2" l="1"/>
  <c r="AD1139" i="2"/>
  <c r="AE1139" i="2" s="1"/>
  <c r="AH1178" i="2"/>
  <c r="Y1201" i="2"/>
  <c r="X1201" i="2" s="1"/>
  <c r="W1201" i="2"/>
  <c r="Z1163" i="2"/>
  <c r="AA1163" i="2" s="1"/>
  <c r="AB1163" i="2"/>
  <c r="L960" i="2"/>
  <c r="M961" i="2"/>
  <c r="U964" i="2"/>
  <c r="T964" i="2"/>
  <c r="N963" i="2"/>
  <c r="T963" i="2" s="1"/>
  <c r="AD1138" i="2" l="1"/>
  <c r="AE1138" i="2" s="1"/>
  <c r="AD1137" i="2" s="1"/>
  <c r="AF1138" i="2"/>
  <c r="Y1200" i="2"/>
  <c r="X1200" i="2" s="1"/>
  <c r="W1200" i="2"/>
  <c r="Z1162" i="2"/>
  <c r="AB1162" i="2"/>
  <c r="AG1177" i="2"/>
  <c r="AI1177" i="2"/>
  <c r="L959" i="2"/>
  <c r="M960" i="2"/>
  <c r="U963" i="2"/>
  <c r="N962" i="2"/>
  <c r="U962" i="2" s="1"/>
  <c r="AF1137" i="2" l="1"/>
  <c r="AA1162" i="2"/>
  <c r="Z1161" i="2" s="1"/>
  <c r="AE1137" i="2"/>
  <c r="AD1136" i="2" s="1"/>
  <c r="AE1136" i="2" s="1"/>
  <c r="AH1177" i="2"/>
  <c r="AG1176" i="2" s="1"/>
  <c r="Y1199" i="2"/>
  <c r="X1199" i="2" s="1"/>
  <c r="W1199" i="2"/>
  <c r="L958" i="2"/>
  <c r="M959" i="2"/>
  <c r="T962" i="2"/>
  <c r="N961" i="2"/>
  <c r="AF1136" i="2" l="1"/>
  <c r="AB1161" i="2"/>
  <c r="AA1161" i="2"/>
  <c r="Z1160" i="2" s="1"/>
  <c r="AI1176" i="2"/>
  <c r="AH1176" i="2" s="1"/>
  <c r="AI1175" i="2" s="1"/>
  <c r="Y1198" i="2"/>
  <c r="X1198" i="2" s="1"/>
  <c r="W1198" i="2"/>
  <c r="AF1135" i="2"/>
  <c r="AD1135" i="2"/>
  <c r="AE1135" i="2" s="1"/>
  <c r="L957" i="2"/>
  <c r="M958" i="2"/>
  <c r="T961" i="2"/>
  <c r="U961" i="2"/>
  <c r="N960" i="2"/>
  <c r="U960" i="2" s="1"/>
  <c r="AG1175" i="2" l="1"/>
  <c r="AB1160" i="2"/>
  <c r="AA1160" i="2" s="1"/>
  <c r="Z1159" i="2" s="1"/>
  <c r="AD1134" i="2"/>
  <c r="AE1134" i="2" s="1"/>
  <c r="AF1134" i="2"/>
  <c r="AH1175" i="2"/>
  <c r="Y1197" i="2"/>
  <c r="X1197" i="2" s="1"/>
  <c r="W1197" i="2"/>
  <c r="L956" i="2"/>
  <c r="M957" i="2"/>
  <c r="T960" i="2"/>
  <c r="N959" i="2"/>
  <c r="AB1159" i="2" l="1"/>
  <c r="AA1159" i="2" s="1"/>
  <c r="Z1158" i="2" s="1"/>
  <c r="AF1133" i="2"/>
  <c r="AD1133" i="2"/>
  <c r="AE1133" i="2" s="1"/>
  <c r="W1196" i="2"/>
  <c r="Y1196" i="2"/>
  <c r="X1196" i="2" s="1"/>
  <c r="AI1174" i="2"/>
  <c r="AG1174" i="2"/>
  <c r="L955" i="2"/>
  <c r="M956" i="2"/>
  <c r="U959" i="2"/>
  <c r="T959" i="2"/>
  <c r="N958" i="2"/>
  <c r="U958" i="2" s="1"/>
  <c r="AB1158" i="2" l="1"/>
  <c r="AA1158" i="2" s="1"/>
  <c r="AH1174" i="2"/>
  <c r="AG1173" i="2" s="1"/>
  <c r="Y1195" i="2"/>
  <c r="X1195" i="2" s="1"/>
  <c r="W1195" i="2"/>
  <c r="AF1132" i="2"/>
  <c r="AD1132" i="2"/>
  <c r="AE1132" i="2" s="1"/>
  <c r="L954" i="2"/>
  <c r="M955" i="2"/>
  <c r="T958" i="2"/>
  <c r="N957" i="2"/>
  <c r="AB1157" i="2" l="1"/>
  <c r="Z1157" i="2"/>
  <c r="AI1173" i="2"/>
  <c r="AA1157" i="2"/>
  <c r="Z1156" i="2" s="1"/>
  <c r="AD1131" i="2"/>
  <c r="AE1131" i="2" s="1"/>
  <c r="AF1131" i="2"/>
  <c r="W1194" i="2"/>
  <c r="Y1194" i="2"/>
  <c r="X1194" i="2" s="1"/>
  <c r="AH1173" i="2"/>
  <c r="L953" i="2"/>
  <c r="M954" i="2"/>
  <c r="U957" i="2"/>
  <c r="T957" i="2"/>
  <c r="N956" i="2"/>
  <c r="AB1156" i="2" l="1"/>
  <c r="AA1156" i="2" s="1"/>
  <c r="AG1172" i="2"/>
  <c r="AI1172" i="2"/>
  <c r="W1193" i="2"/>
  <c r="Y1193" i="2"/>
  <c r="X1193" i="2" s="1"/>
  <c r="AF1130" i="2"/>
  <c r="AD1130" i="2"/>
  <c r="AE1130" i="2" s="1"/>
  <c r="L952" i="2"/>
  <c r="M953" i="2"/>
  <c r="U956" i="2"/>
  <c r="T956" i="2"/>
  <c r="N955" i="2"/>
  <c r="T955" i="2" s="1"/>
  <c r="AB1155" i="2" l="1"/>
  <c r="Z1155" i="2"/>
  <c r="Y1192" i="2"/>
  <c r="X1192" i="2" s="1"/>
  <c r="W1192" i="2"/>
  <c r="AF1129" i="2"/>
  <c r="AD1129" i="2"/>
  <c r="AE1129" i="2" s="1"/>
  <c r="AH1172" i="2"/>
  <c r="L951" i="2"/>
  <c r="M952" i="2"/>
  <c r="U955" i="2"/>
  <c r="N954" i="2"/>
  <c r="AA1155" i="2" l="1"/>
  <c r="AB1154" i="2" s="1"/>
  <c r="Z1154" i="2"/>
  <c r="AA1154" i="2" s="1"/>
  <c r="AF1128" i="2"/>
  <c r="AD1128" i="2"/>
  <c r="AE1128" i="2" s="1"/>
  <c r="AG1171" i="2"/>
  <c r="AI1171" i="2"/>
  <c r="W1191" i="2"/>
  <c r="Y1191" i="2"/>
  <c r="X1191" i="2" s="1"/>
  <c r="L950" i="2"/>
  <c r="M951" i="2"/>
  <c r="U954" i="2"/>
  <c r="T954" i="2"/>
  <c r="N953" i="2"/>
  <c r="Z1153" i="2" l="1"/>
  <c r="AB1153" i="2"/>
  <c r="W1190" i="2"/>
  <c r="Y1190" i="2"/>
  <c r="X1190" i="2" s="1"/>
  <c r="AD1127" i="2"/>
  <c r="AF1127" i="2"/>
  <c r="AH1171" i="2"/>
  <c r="AA1153" i="2"/>
  <c r="L949" i="2"/>
  <c r="M950" i="2"/>
  <c r="U953" i="2"/>
  <c r="T953" i="2"/>
  <c r="N952" i="2"/>
  <c r="AE1127" i="2" l="1"/>
  <c r="AB1152" i="2"/>
  <c r="Z1152" i="2"/>
  <c r="AA1152" i="2" s="1"/>
  <c r="AG1170" i="2"/>
  <c r="AI1170" i="2"/>
  <c r="AF1126" i="2"/>
  <c r="AD1126" i="2"/>
  <c r="Y1189" i="2"/>
  <c r="X1189" i="2" s="1"/>
  <c r="W1189" i="2"/>
  <c r="L948" i="2"/>
  <c r="M949" i="2"/>
  <c r="U952" i="2"/>
  <c r="T952" i="2"/>
  <c r="N951" i="2"/>
  <c r="T951" i="2" s="1"/>
  <c r="AH1170" i="2" l="1"/>
  <c r="AE1126" i="2"/>
  <c r="AD1125" i="2" s="1"/>
  <c r="W1188" i="2"/>
  <c r="Y1188" i="2"/>
  <c r="X1188" i="2" s="1"/>
  <c r="AG1169" i="2"/>
  <c r="AI1169" i="2"/>
  <c r="Z1151" i="2"/>
  <c r="AB1151" i="2"/>
  <c r="L947" i="2"/>
  <c r="M948" i="2"/>
  <c r="U951" i="2"/>
  <c r="N950" i="2"/>
  <c r="U950" i="2" s="1"/>
  <c r="AF1125" i="2" l="1"/>
  <c r="AH1169" i="2"/>
  <c r="AI1168" i="2" s="1"/>
  <c r="AH1168" i="2" s="1"/>
  <c r="AA1151" i="2"/>
  <c r="AB1150" i="2" s="1"/>
  <c r="AE1125" i="2"/>
  <c r="AD1124" i="2" s="1"/>
  <c r="W1187" i="2"/>
  <c r="Y1187" i="2"/>
  <c r="X1187" i="2" s="1"/>
  <c r="L946" i="2"/>
  <c r="M947" i="2"/>
  <c r="T950" i="2"/>
  <c r="N949" i="2"/>
  <c r="U949" i="2" s="1"/>
  <c r="AF1124" i="2" l="1"/>
  <c r="AG1168" i="2"/>
  <c r="Z1150" i="2"/>
  <c r="AA1150" i="2"/>
  <c r="Z1149" i="2" s="1"/>
  <c r="AE1124" i="2"/>
  <c r="AI1167" i="2"/>
  <c r="AH1167" i="2" s="1"/>
  <c r="AG1167" i="2"/>
  <c r="W1186" i="2"/>
  <c r="Y1186" i="2"/>
  <c r="X1186" i="2" s="1"/>
  <c r="L945" i="2"/>
  <c r="M946" i="2"/>
  <c r="T949" i="2"/>
  <c r="N948" i="2"/>
  <c r="AB1149" i="2" l="1"/>
  <c r="AA1149" i="2" s="1"/>
  <c r="W1185" i="2"/>
  <c r="Y1185" i="2"/>
  <c r="X1185" i="2" s="1"/>
  <c r="AG1166" i="2"/>
  <c r="AI1166" i="2"/>
  <c r="AH1166" i="2" s="1"/>
  <c r="AD1123" i="2"/>
  <c r="AF1123" i="2"/>
  <c r="L944" i="2"/>
  <c r="M945" i="2"/>
  <c r="U948" i="2"/>
  <c r="T948" i="2"/>
  <c r="N947" i="2"/>
  <c r="T947" i="2" s="1"/>
  <c r="Z1148" i="2" l="1"/>
  <c r="AB1148" i="2"/>
  <c r="AA1148" i="2" s="1"/>
  <c r="AE1123" i="2"/>
  <c r="AF1122" i="2" s="1"/>
  <c r="AI1165" i="2"/>
  <c r="AH1165" i="2" s="1"/>
  <c r="AG1165" i="2"/>
  <c r="Y1184" i="2"/>
  <c r="X1184" i="2" s="1"/>
  <c r="W1184" i="2"/>
  <c r="L943" i="2"/>
  <c r="M944" i="2"/>
  <c r="U947" i="2"/>
  <c r="N946" i="2"/>
  <c r="AB1147" i="2" l="1"/>
  <c r="Z1147" i="2"/>
  <c r="AA1147" i="2" s="1"/>
  <c r="AD1122" i="2"/>
  <c r="AE1122" i="2" s="1"/>
  <c r="AF1121" i="2" s="1"/>
  <c r="Y1183" i="2"/>
  <c r="W1183" i="2"/>
  <c r="AG1164" i="2"/>
  <c r="AI1164" i="2"/>
  <c r="AH1164" i="2" s="1"/>
  <c r="AD1121" i="2"/>
  <c r="AE1121" i="2" s="1"/>
  <c r="L942" i="2"/>
  <c r="M943" i="2"/>
  <c r="U946" i="2"/>
  <c r="T946" i="2"/>
  <c r="N945" i="2"/>
  <c r="X1183" i="2" l="1"/>
  <c r="AI1163" i="2"/>
  <c r="AH1163" i="2" s="1"/>
  <c r="AG1163" i="2"/>
  <c r="AF1120" i="2"/>
  <c r="AD1120" i="2"/>
  <c r="AE1120" i="2" s="1"/>
  <c r="W1182" i="2"/>
  <c r="Y1182" i="2"/>
  <c r="Z1146" i="2"/>
  <c r="AB1146" i="2"/>
  <c r="L941" i="2"/>
  <c r="M942" i="2"/>
  <c r="U945" i="2"/>
  <c r="T945" i="2"/>
  <c r="N944" i="2"/>
  <c r="U944" i="2" s="1"/>
  <c r="AA1146" i="2" l="1"/>
  <c r="Z1145" i="2" s="1"/>
  <c r="AB1145" i="2"/>
  <c r="AD1119" i="2"/>
  <c r="AE1119" i="2" s="1"/>
  <c r="AF1119" i="2"/>
  <c r="X1182" i="2"/>
  <c r="AG1162" i="2"/>
  <c r="AI1162" i="2"/>
  <c r="AH1162" i="2" s="1"/>
  <c r="L940" i="2"/>
  <c r="M941" i="2"/>
  <c r="T944" i="2"/>
  <c r="N943" i="2"/>
  <c r="AA1145" i="2" l="1"/>
  <c r="AB1144" i="2" s="1"/>
  <c r="AG1161" i="2"/>
  <c r="AI1161" i="2"/>
  <c r="AF1118" i="2"/>
  <c r="AD1118" i="2"/>
  <c r="AE1118" i="2" s="1"/>
  <c r="Y1181" i="2"/>
  <c r="W1181" i="2"/>
  <c r="Z1144" i="2"/>
  <c r="L939" i="2"/>
  <c r="M940" i="2"/>
  <c r="U943" i="2"/>
  <c r="T943" i="2"/>
  <c r="N942" i="2"/>
  <c r="X1181" i="2" l="1"/>
  <c r="AH1161" i="2"/>
  <c r="AG1160" i="2" s="1"/>
  <c r="AA1144" i="2"/>
  <c r="AB1143" i="2" s="1"/>
  <c r="AD1117" i="2"/>
  <c r="AE1117" i="2" s="1"/>
  <c r="AF1117" i="2"/>
  <c r="W1180" i="2"/>
  <c r="Y1180" i="2"/>
  <c r="L938" i="2"/>
  <c r="M939" i="2"/>
  <c r="U942" i="2"/>
  <c r="T942" i="2"/>
  <c r="N941" i="2"/>
  <c r="AI1160" i="2" l="1"/>
  <c r="Z1143" i="2"/>
  <c r="AA1143" i="2" s="1"/>
  <c r="AB1142" i="2" s="1"/>
  <c r="X1180" i="2"/>
  <c r="W1179" i="2" s="1"/>
  <c r="AH1160" i="2"/>
  <c r="AG1159" i="2" s="1"/>
  <c r="Y1179" i="2"/>
  <c r="AD1116" i="2"/>
  <c r="AF1116" i="2"/>
  <c r="L937" i="2"/>
  <c r="M938" i="2"/>
  <c r="U941" i="2"/>
  <c r="T941" i="2"/>
  <c r="N940" i="2"/>
  <c r="U940" i="2" s="1"/>
  <c r="Z1142" i="2" l="1"/>
  <c r="AI1159" i="2"/>
  <c r="X1179" i="2"/>
  <c r="W1178" i="2" s="1"/>
  <c r="AH1159" i="2"/>
  <c r="AI1158" i="2" s="1"/>
  <c r="AA1142" i="2"/>
  <c r="AB1141" i="2" s="1"/>
  <c r="AE1116" i="2"/>
  <c r="L936" i="2"/>
  <c r="M937" i="2"/>
  <c r="T940" i="2"/>
  <c r="N939" i="2"/>
  <c r="U939" i="2" s="1"/>
  <c r="Y1178" i="2" l="1"/>
  <c r="AG1158" i="2"/>
  <c r="AH1158" i="2" s="1"/>
  <c r="AI1157" i="2" s="1"/>
  <c r="Z1141" i="2"/>
  <c r="AA1141" i="2" s="1"/>
  <c r="Z1140" i="2" s="1"/>
  <c r="X1178" i="2"/>
  <c r="Y1177" i="2" s="1"/>
  <c r="AF1115" i="2"/>
  <c r="AD1115" i="2"/>
  <c r="AE1115" i="2" s="1"/>
  <c r="L935" i="2"/>
  <c r="M936" i="2"/>
  <c r="T939" i="2"/>
  <c r="N938" i="2"/>
  <c r="T938" i="2" s="1"/>
  <c r="W1177" i="2" l="1"/>
  <c r="X1177" i="2" s="1"/>
  <c r="W1176" i="2" s="1"/>
  <c r="AG1157" i="2"/>
  <c r="AH1157" i="2" s="1"/>
  <c r="AG1156" i="2" s="1"/>
  <c r="AB1140" i="2"/>
  <c r="AA1140" i="2"/>
  <c r="AB1139" i="2" s="1"/>
  <c r="AF1114" i="2"/>
  <c r="AD1114" i="2"/>
  <c r="AE1114" i="2" s="1"/>
  <c r="L934" i="2"/>
  <c r="M935" i="2"/>
  <c r="U938" i="2"/>
  <c r="N937" i="2"/>
  <c r="Y1176" i="2" l="1"/>
  <c r="AI1156" i="2"/>
  <c r="AH1156" i="2" s="1"/>
  <c r="Z1139" i="2"/>
  <c r="AA1139" i="2" s="1"/>
  <c r="AB1138" i="2" s="1"/>
  <c r="X1176" i="2"/>
  <c r="Y1175" i="2" s="1"/>
  <c r="AF1113" i="2"/>
  <c r="AD1113" i="2"/>
  <c r="AE1113" i="2" s="1"/>
  <c r="L933" i="2"/>
  <c r="M934" i="2"/>
  <c r="T937" i="2"/>
  <c r="U937" i="2"/>
  <c r="N936" i="2"/>
  <c r="U936" i="2" s="1"/>
  <c r="AG1155" i="2" l="1"/>
  <c r="AI1155" i="2"/>
  <c r="AH1155" i="2" s="1"/>
  <c r="AG1154" i="2" s="1"/>
  <c r="Z1138" i="2"/>
  <c r="AA1138" i="2" s="1"/>
  <c r="AB1137" i="2" s="1"/>
  <c r="W1175" i="2"/>
  <c r="X1175" i="2" s="1"/>
  <c r="AF1112" i="2"/>
  <c r="AD1112" i="2"/>
  <c r="L932" i="2"/>
  <c r="M933" i="2"/>
  <c r="T936" i="2"/>
  <c r="N935" i="2"/>
  <c r="U935" i="2" s="1"/>
  <c r="W1174" i="2" l="1"/>
  <c r="Y1174" i="2"/>
  <c r="Z1137" i="2"/>
  <c r="AA1137" i="2" s="1"/>
  <c r="Z1136" i="2" s="1"/>
  <c r="AA1136" i="2" s="1"/>
  <c r="AI1154" i="2"/>
  <c r="AH1154" i="2" s="1"/>
  <c r="AG1153" i="2" s="1"/>
  <c r="AE1112" i="2"/>
  <c r="AD1111" i="2" s="1"/>
  <c r="X1174" i="2"/>
  <c r="Y1173" i="2" s="1"/>
  <c r="L931" i="2"/>
  <c r="M932" i="2"/>
  <c r="T935" i="2"/>
  <c r="N934" i="2"/>
  <c r="AB1136" i="2" l="1"/>
  <c r="AF1111" i="2"/>
  <c r="AE1111" i="2" s="1"/>
  <c r="AF1110" i="2" s="1"/>
  <c r="W1173" i="2"/>
  <c r="X1173" i="2" s="1"/>
  <c r="AI1153" i="2"/>
  <c r="AH1153" i="2" s="1"/>
  <c r="AB1135" i="2"/>
  <c r="Z1135" i="2"/>
  <c r="AA1135" i="2" s="1"/>
  <c r="L930" i="2"/>
  <c r="M931" i="2"/>
  <c r="U934" i="2"/>
  <c r="T934" i="2"/>
  <c r="N933" i="2"/>
  <c r="U933" i="2" s="1"/>
  <c r="AD1110" i="2" l="1"/>
  <c r="AE1110" i="2"/>
  <c r="AD1109" i="2" s="1"/>
  <c r="AG1152" i="2"/>
  <c r="AI1152" i="2"/>
  <c r="AH1152" i="2" s="1"/>
  <c r="AF1109" i="2"/>
  <c r="Z1134" i="2"/>
  <c r="AA1134" i="2" s="1"/>
  <c r="AB1134" i="2"/>
  <c r="W1172" i="2"/>
  <c r="Y1172" i="2"/>
  <c r="L929" i="2"/>
  <c r="M930" i="2"/>
  <c r="T933" i="2"/>
  <c r="N932" i="2"/>
  <c r="U932" i="2" s="1"/>
  <c r="AE1109" i="2" l="1"/>
  <c r="AD1108" i="2" s="1"/>
  <c r="AE1108" i="2" s="1"/>
  <c r="AF1108" i="2"/>
  <c r="AB1133" i="2"/>
  <c r="Z1133" i="2"/>
  <c r="AA1133" i="2" s="1"/>
  <c r="X1172" i="2"/>
  <c r="AI1151" i="2"/>
  <c r="AG1151" i="2"/>
  <c r="L928" i="2"/>
  <c r="M929" i="2"/>
  <c r="T932" i="2"/>
  <c r="N931" i="2"/>
  <c r="T931" i="2" s="1"/>
  <c r="AH1151" i="2" l="1"/>
  <c r="Z1132" i="2"/>
  <c r="AA1132" i="2" s="1"/>
  <c r="AB1132" i="2"/>
  <c r="AG1150" i="2"/>
  <c r="AI1150" i="2"/>
  <c r="W1171" i="2"/>
  <c r="Y1171" i="2"/>
  <c r="AD1107" i="2"/>
  <c r="AF1107" i="2"/>
  <c r="L927" i="2"/>
  <c r="M928" i="2"/>
  <c r="U931" i="2"/>
  <c r="N930" i="2"/>
  <c r="U930" i="2" s="1"/>
  <c r="AH1150" i="2" l="1"/>
  <c r="AI1149" i="2" s="1"/>
  <c r="AE1107" i="2"/>
  <c r="X1171" i="2"/>
  <c r="Z1131" i="2"/>
  <c r="AA1131" i="2" s="1"/>
  <c r="AB1131" i="2"/>
  <c r="L926" i="2"/>
  <c r="M927" i="2"/>
  <c r="T930" i="2"/>
  <c r="N929" i="2"/>
  <c r="T929" i="2" s="1"/>
  <c r="AG1149" i="2" l="1"/>
  <c r="AH1149" i="2" s="1"/>
  <c r="Z1130" i="2"/>
  <c r="AA1130" i="2" s="1"/>
  <c r="AB1130" i="2"/>
  <c r="W1170" i="2"/>
  <c r="Y1170" i="2"/>
  <c r="AF1106" i="2"/>
  <c r="AD1106" i="2"/>
  <c r="L925" i="2"/>
  <c r="M926" i="2"/>
  <c r="U929" i="2"/>
  <c r="N928" i="2"/>
  <c r="AI1148" i="2" l="1"/>
  <c r="AG1148" i="2"/>
  <c r="AH1148" i="2" s="1"/>
  <c r="AI1147" i="2" s="1"/>
  <c r="X1170" i="2"/>
  <c r="Y1169" i="2" s="1"/>
  <c r="AE1106" i="2"/>
  <c r="AD1105" i="2" s="1"/>
  <c r="AB1129" i="2"/>
  <c r="Z1129" i="2"/>
  <c r="AA1129" i="2" s="1"/>
  <c r="L924" i="2"/>
  <c r="M925" i="2"/>
  <c r="U928" i="2"/>
  <c r="T928" i="2"/>
  <c r="N927" i="2"/>
  <c r="AF1105" i="2" l="1"/>
  <c r="W1169" i="2"/>
  <c r="AG1147" i="2"/>
  <c r="X1169" i="2"/>
  <c r="Y1168" i="2" s="1"/>
  <c r="X1168" i="2" s="1"/>
  <c r="Z1128" i="2"/>
  <c r="AA1128" i="2" s="1"/>
  <c r="AB1128" i="2"/>
  <c r="AE1105" i="2"/>
  <c r="AH1147" i="2"/>
  <c r="L923" i="2"/>
  <c r="M924" i="2"/>
  <c r="T927" i="2"/>
  <c r="U927" i="2"/>
  <c r="N926" i="2"/>
  <c r="U926" i="2" s="1"/>
  <c r="W1168" i="2" l="1"/>
  <c r="Y1167" i="2"/>
  <c r="X1167" i="2" s="1"/>
  <c r="W1167" i="2"/>
  <c r="AF1104" i="2"/>
  <c r="AD1104" i="2"/>
  <c r="AB1127" i="2"/>
  <c r="Z1127" i="2"/>
  <c r="AI1146" i="2"/>
  <c r="AG1146" i="2"/>
  <c r="L922" i="2"/>
  <c r="M923" i="2"/>
  <c r="T926" i="2"/>
  <c r="N925" i="2"/>
  <c r="T925" i="2" s="1"/>
  <c r="AA1127" i="2" l="1"/>
  <c r="AE1104" i="2"/>
  <c r="AF1103" i="2" s="1"/>
  <c r="AH1146" i="2"/>
  <c r="AI1145" i="2" s="1"/>
  <c r="AB1126" i="2"/>
  <c r="Z1126" i="2"/>
  <c r="AG1145" i="2"/>
  <c r="W1166" i="2"/>
  <c r="Y1166" i="2"/>
  <c r="X1166" i="2" s="1"/>
  <c r="L921" i="2"/>
  <c r="M922" i="2"/>
  <c r="U925" i="2"/>
  <c r="N924" i="2"/>
  <c r="T924" i="2" s="1"/>
  <c r="AD1103" i="2" l="1"/>
  <c r="AE1103" i="2" s="1"/>
  <c r="AD1102" i="2" s="1"/>
  <c r="AA1126" i="2"/>
  <c r="Z1125" i="2" s="1"/>
  <c r="AH1145" i="2"/>
  <c r="AG1144" i="2" s="1"/>
  <c r="AI1144" i="2"/>
  <c r="AH1144" i="2" s="1"/>
  <c r="Y1165" i="2"/>
  <c r="X1165" i="2" s="1"/>
  <c r="W1165" i="2"/>
  <c r="L920" i="2"/>
  <c r="M921" i="2"/>
  <c r="U924" i="2"/>
  <c r="N923" i="2"/>
  <c r="T923" i="2" s="1"/>
  <c r="AB1125" i="2" l="1"/>
  <c r="AA1125" i="2" s="1"/>
  <c r="Z1124" i="2" s="1"/>
  <c r="AF1102" i="2"/>
  <c r="AE1102" i="2"/>
  <c r="AF1101" i="2" s="1"/>
  <c r="Y1164" i="2"/>
  <c r="X1164" i="2" s="1"/>
  <c r="W1164" i="2"/>
  <c r="AI1143" i="2"/>
  <c r="AG1143" i="2"/>
  <c r="L919" i="2"/>
  <c r="M920" i="2"/>
  <c r="U923" i="2"/>
  <c r="N922" i="2"/>
  <c r="AB1124" i="2" l="1"/>
  <c r="AA1124" i="2" s="1"/>
  <c r="AB1123" i="2" s="1"/>
  <c r="AD1101" i="2"/>
  <c r="AE1101" i="2" s="1"/>
  <c r="AD1100" i="2" s="1"/>
  <c r="AH1143" i="2"/>
  <c r="AG1142" i="2" s="1"/>
  <c r="W1163" i="2"/>
  <c r="Y1163" i="2"/>
  <c r="X1163" i="2" s="1"/>
  <c r="L918" i="2"/>
  <c r="M919" i="2"/>
  <c r="T922" i="2"/>
  <c r="U922" i="2"/>
  <c r="N921" i="2"/>
  <c r="U921" i="2" s="1"/>
  <c r="AI1142" i="2" l="1"/>
  <c r="AH1142" i="2" s="1"/>
  <c r="AG1141" i="2" s="1"/>
  <c r="Z1123" i="2"/>
  <c r="AF1100" i="2"/>
  <c r="AA1123" i="2"/>
  <c r="Z1122" i="2" s="1"/>
  <c r="AA1122" i="2" s="1"/>
  <c r="W1162" i="2"/>
  <c r="Y1162" i="2"/>
  <c r="AE1100" i="2"/>
  <c r="L917" i="2"/>
  <c r="M918" i="2"/>
  <c r="T921" i="2"/>
  <c r="N920" i="2"/>
  <c r="AI1141" i="2" l="1"/>
  <c r="AH1141" i="2" s="1"/>
  <c r="AG1140" i="2" s="1"/>
  <c r="AB1122" i="2"/>
  <c r="X1162" i="2"/>
  <c r="W1161" i="2" s="1"/>
  <c r="AD1099" i="2"/>
  <c r="AF1099" i="2"/>
  <c r="AB1121" i="2"/>
  <c r="Z1121" i="2"/>
  <c r="AA1121" i="2" s="1"/>
  <c r="L916" i="2"/>
  <c r="M917" i="2"/>
  <c r="U920" i="2"/>
  <c r="T920" i="2"/>
  <c r="N919" i="2"/>
  <c r="Y1161" i="2" l="1"/>
  <c r="X1161" i="2" s="1"/>
  <c r="Y1160" i="2" s="1"/>
  <c r="AI1140" i="2"/>
  <c r="AH1140" i="2" s="1"/>
  <c r="AE1099" i="2"/>
  <c r="AB1120" i="2"/>
  <c r="Z1120" i="2"/>
  <c r="AA1120" i="2" s="1"/>
  <c r="L915" i="2"/>
  <c r="M916" i="2"/>
  <c r="T919" i="2"/>
  <c r="U919" i="2"/>
  <c r="N918" i="2"/>
  <c r="W1160" i="2" l="1"/>
  <c r="X1160" i="2" s="1"/>
  <c r="W1159" i="2" s="1"/>
  <c r="AG1139" i="2"/>
  <c r="AI1139" i="2"/>
  <c r="AH1139" i="2" s="1"/>
  <c r="AI1138" i="2" s="1"/>
  <c r="AH1138" i="2" s="1"/>
  <c r="AD1098" i="2"/>
  <c r="AF1098" i="2"/>
  <c r="AB1119" i="2"/>
  <c r="Z1119" i="2"/>
  <c r="AA1119" i="2" s="1"/>
  <c r="L914" i="2"/>
  <c r="M915" i="2"/>
  <c r="U918" i="2"/>
  <c r="T918" i="2"/>
  <c r="N917" i="2"/>
  <c r="Y1159" i="2" l="1"/>
  <c r="AG1138" i="2"/>
  <c r="X1159" i="2"/>
  <c r="W1158" i="2" s="1"/>
  <c r="AI1137" i="2"/>
  <c r="AG1137" i="2"/>
  <c r="Y1158" i="2"/>
  <c r="Z1118" i="2"/>
  <c r="AA1118" i="2" s="1"/>
  <c r="AB1118" i="2"/>
  <c r="AE1098" i="2"/>
  <c r="L913" i="2"/>
  <c r="M914" i="2"/>
  <c r="T917" i="2"/>
  <c r="U917" i="2"/>
  <c r="N916" i="2"/>
  <c r="X1158" i="2" l="1"/>
  <c r="AH1137" i="2"/>
  <c r="AG1136" i="2" s="1"/>
  <c r="Z1117" i="2"/>
  <c r="AA1117" i="2" s="1"/>
  <c r="AB1117" i="2"/>
  <c r="AF1097" i="2"/>
  <c r="AD1097" i="2"/>
  <c r="AE1097" i="2" s="1"/>
  <c r="Y1157" i="2"/>
  <c r="W1157" i="2"/>
  <c r="L912" i="2"/>
  <c r="M913" i="2"/>
  <c r="U916" i="2"/>
  <c r="T916" i="2"/>
  <c r="N915" i="2"/>
  <c r="X1157" i="2" l="1"/>
  <c r="AI1136" i="2"/>
  <c r="AH1136" i="2" s="1"/>
  <c r="AG1135" i="2" s="1"/>
  <c r="Y1156" i="2"/>
  <c r="W1156" i="2"/>
  <c r="AF1096" i="2"/>
  <c r="AD1096" i="2"/>
  <c r="AB1116" i="2"/>
  <c r="Z1116" i="2"/>
  <c r="L911" i="2"/>
  <c r="M912" i="2"/>
  <c r="T915" i="2"/>
  <c r="U915" i="2"/>
  <c r="N914" i="2"/>
  <c r="U914" i="2" s="1"/>
  <c r="AI1135" i="2" l="1"/>
  <c r="AH1135" i="2" s="1"/>
  <c r="AG1134" i="2" s="1"/>
  <c r="X1156" i="2"/>
  <c r="W1155" i="2" s="1"/>
  <c r="AE1096" i="2"/>
  <c r="AD1095" i="2" s="1"/>
  <c r="AA1116" i="2"/>
  <c r="AB1115" i="2" s="1"/>
  <c r="AI1134" i="2"/>
  <c r="AH1134" i="2" s="1"/>
  <c r="L910" i="2"/>
  <c r="M911" i="2"/>
  <c r="T914" i="2"/>
  <c r="N913" i="2"/>
  <c r="U913" i="2" s="1"/>
  <c r="AF1095" i="2" l="1"/>
  <c r="AE1095" i="2" s="1"/>
  <c r="AD1094" i="2" s="1"/>
  <c r="Y1155" i="2"/>
  <c r="X1155" i="2" s="1"/>
  <c r="Y1154" i="2" s="1"/>
  <c r="X1154" i="2" s="1"/>
  <c r="Z1115" i="2"/>
  <c r="AA1115" i="2" s="1"/>
  <c r="Z1114" i="2" s="1"/>
  <c r="AG1133" i="2"/>
  <c r="AI1133" i="2"/>
  <c r="AH1133" i="2" s="1"/>
  <c r="L909" i="2"/>
  <c r="M910" i="2"/>
  <c r="T913" i="2"/>
  <c r="N912" i="2"/>
  <c r="T912" i="2" s="1"/>
  <c r="AF1094" i="2" l="1"/>
  <c r="W1154" i="2"/>
  <c r="AB1114" i="2"/>
  <c r="AA1114" i="2"/>
  <c r="AB1113" i="2" s="1"/>
  <c r="AE1094" i="2"/>
  <c r="AD1093" i="2" s="1"/>
  <c r="W1153" i="2"/>
  <c r="Y1153" i="2"/>
  <c r="X1153" i="2" s="1"/>
  <c r="AG1132" i="2"/>
  <c r="AI1132" i="2"/>
  <c r="AH1132" i="2" s="1"/>
  <c r="L908" i="2"/>
  <c r="M909" i="2"/>
  <c r="U912" i="2"/>
  <c r="N911" i="2"/>
  <c r="T911" i="2" s="1"/>
  <c r="AF1093" i="2" l="1"/>
  <c r="Z1113" i="2"/>
  <c r="AA1113" i="2" s="1"/>
  <c r="AE1093" i="2"/>
  <c r="AF1092" i="2" s="1"/>
  <c r="AI1131" i="2"/>
  <c r="AH1131" i="2" s="1"/>
  <c r="AG1131" i="2"/>
  <c r="Y1152" i="2"/>
  <c r="W1152" i="2"/>
  <c r="L907" i="2"/>
  <c r="M908" i="2"/>
  <c r="U911" i="2"/>
  <c r="N910" i="2"/>
  <c r="U910" i="2" s="1"/>
  <c r="AD1092" i="2" l="1"/>
  <c r="Z1112" i="2"/>
  <c r="AB1112" i="2"/>
  <c r="AA1112" i="2" s="1"/>
  <c r="AE1092" i="2"/>
  <c r="AF1091" i="2" s="1"/>
  <c r="X1152" i="2"/>
  <c r="Y1151" i="2" s="1"/>
  <c r="AI1130" i="2"/>
  <c r="AH1130" i="2" s="1"/>
  <c r="AG1130" i="2"/>
  <c r="L906" i="2"/>
  <c r="M907" i="2"/>
  <c r="T910" i="2"/>
  <c r="N909" i="2"/>
  <c r="AB1111" i="2" l="1"/>
  <c r="Z1111" i="2"/>
  <c r="W1151" i="2"/>
  <c r="X1151" i="2" s="1"/>
  <c r="AD1091" i="2"/>
  <c r="AE1091" i="2" s="1"/>
  <c r="AF1090" i="2" s="1"/>
  <c r="AA1111" i="2"/>
  <c r="Z1110" i="2" s="1"/>
  <c r="AI1129" i="2"/>
  <c r="AH1129" i="2" s="1"/>
  <c r="AG1129" i="2"/>
  <c r="L905" i="2"/>
  <c r="M906" i="2"/>
  <c r="T909" i="2"/>
  <c r="U909" i="2"/>
  <c r="N908" i="2"/>
  <c r="U908" i="2" s="1"/>
  <c r="W1150" i="2" l="1"/>
  <c r="X1150" i="2" s="1"/>
  <c r="Y1150" i="2"/>
  <c r="AD1090" i="2"/>
  <c r="AB1110" i="2"/>
  <c r="AA1110" i="2" s="1"/>
  <c r="AE1090" i="2"/>
  <c r="AF1089" i="2" s="1"/>
  <c r="AE1089" i="2" s="1"/>
  <c r="AG1128" i="2"/>
  <c r="AI1128" i="2"/>
  <c r="AH1128" i="2" s="1"/>
  <c r="L904" i="2"/>
  <c r="M905" i="2"/>
  <c r="T908" i="2"/>
  <c r="N907" i="2"/>
  <c r="U907" i="2" s="1"/>
  <c r="Y1149" i="2" l="1"/>
  <c r="W1149" i="2"/>
  <c r="X1149" i="2" s="1"/>
  <c r="Y1148" i="2" s="1"/>
  <c r="Z1109" i="2"/>
  <c r="AB1109" i="2"/>
  <c r="AA1109" i="2" s="1"/>
  <c r="Z1108" i="2" s="1"/>
  <c r="AA1108" i="2" s="1"/>
  <c r="AD1089" i="2"/>
  <c r="AD1088" i="2"/>
  <c r="AF1088" i="2"/>
  <c r="AE1088" i="2" s="1"/>
  <c r="AG1127" i="2"/>
  <c r="AI1127" i="2"/>
  <c r="L903" i="2"/>
  <c r="M904" i="2"/>
  <c r="T907" i="2"/>
  <c r="N906" i="2"/>
  <c r="AB1108" i="2" l="1"/>
  <c r="W1148" i="2"/>
  <c r="X1148" i="2" s="1"/>
  <c r="AH1127" i="2"/>
  <c r="AG1126" i="2" s="1"/>
  <c r="AB1107" i="2"/>
  <c r="Z1107" i="2"/>
  <c r="AF1087" i="2"/>
  <c r="AE1087" i="2" s="1"/>
  <c r="AD1087" i="2"/>
  <c r="L902" i="2"/>
  <c r="M903" i="2"/>
  <c r="T906" i="2"/>
  <c r="U906" i="2"/>
  <c r="N905" i="2"/>
  <c r="U905" i="2" s="1"/>
  <c r="Y1147" i="2" l="1"/>
  <c r="W1147" i="2"/>
  <c r="AI1126" i="2"/>
  <c r="AA1107" i="2"/>
  <c r="Z1106" i="2" s="1"/>
  <c r="AD1086" i="2"/>
  <c r="AF1086" i="2"/>
  <c r="AE1086" i="2" s="1"/>
  <c r="X1147" i="2"/>
  <c r="AH1126" i="2"/>
  <c r="L901" i="2"/>
  <c r="M902" i="2"/>
  <c r="T905" i="2"/>
  <c r="N904" i="2"/>
  <c r="AB1106" i="2" l="1"/>
  <c r="W1146" i="2"/>
  <c r="Y1146" i="2"/>
  <c r="X1146" i="2" s="1"/>
  <c r="AA1106" i="2"/>
  <c r="AF1085" i="2"/>
  <c r="AE1085" i="2" s="1"/>
  <c r="AD1085" i="2"/>
  <c r="AI1125" i="2"/>
  <c r="AG1125" i="2"/>
  <c r="L900" i="2"/>
  <c r="M901" i="2"/>
  <c r="U904" i="2"/>
  <c r="T904" i="2"/>
  <c r="N903" i="2"/>
  <c r="AH1125" i="2" l="1"/>
  <c r="AI1124" i="2" s="1"/>
  <c r="AD1084" i="2"/>
  <c r="AF1084" i="2"/>
  <c r="AE1084" i="2" s="1"/>
  <c r="Z1105" i="2"/>
  <c r="AB1105" i="2"/>
  <c r="Y1145" i="2"/>
  <c r="W1145" i="2"/>
  <c r="L899" i="2"/>
  <c r="M900" i="2"/>
  <c r="T903" i="2"/>
  <c r="U903" i="2"/>
  <c r="N902" i="2"/>
  <c r="U902" i="2" s="1"/>
  <c r="AG1124" i="2" l="1"/>
  <c r="AH1124" i="2" s="1"/>
  <c r="X1145" i="2"/>
  <c r="Y1144" i="2" s="1"/>
  <c r="AD1083" i="2"/>
  <c r="AF1083" i="2"/>
  <c r="AE1083" i="2" s="1"/>
  <c r="AA1105" i="2"/>
  <c r="L898" i="2"/>
  <c r="M899" i="2"/>
  <c r="T902" i="2"/>
  <c r="N901" i="2"/>
  <c r="T901" i="2" s="1"/>
  <c r="AG1123" i="2" l="1"/>
  <c r="AI1123" i="2"/>
  <c r="W1144" i="2"/>
  <c r="X1144" i="2"/>
  <c r="W1143" i="2" s="1"/>
  <c r="AH1123" i="2"/>
  <c r="AI1122" i="2" s="1"/>
  <c r="AH1122" i="2" s="1"/>
  <c r="AB1104" i="2"/>
  <c r="Z1104" i="2"/>
  <c r="AF1082" i="2"/>
  <c r="AE1082" i="2" s="1"/>
  <c r="AD1082" i="2"/>
  <c r="L897" i="2"/>
  <c r="M898" i="2"/>
  <c r="U901" i="2"/>
  <c r="N900" i="2"/>
  <c r="U900" i="2" s="1"/>
  <c r="Y1143" i="2" l="1"/>
  <c r="AG1122" i="2"/>
  <c r="AA1104" i="2"/>
  <c r="Z1103" i="2" s="1"/>
  <c r="X1143" i="2"/>
  <c r="W1142" i="2" s="1"/>
  <c r="AG1121" i="2"/>
  <c r="AI1121" i="2"/>
  <c r="AH1121" i="2" s="1"/>
  <c r="AD1081" i="2"/>
  <c r="AF1081" i="2"/>
  <c r="AE1081" i="2" s="1"/>
  <c r="L896" i="2"/>
  <c r="M897" i="2"/>
  <c r="T900" i="2"/>
  <c r="N899" i="2"/>
  <c r="Y1142" i="2" l="1"/>
  <c r="X1142" i="2" s="1"/>
  <c r="W1141" i="2" s="1"/>
  <c r="AB1103" i="2"/>
  <c r="AA1103" i="2"/>
  <c r="Z1102" i="2" s="1"/>
  <c r="Y1141" i="2"/>
  <c r="AF1080" i="2"/>
  <c r="AE1080" i="2" s="1"/>
  <c r="AD1080" i="2"/>
  <c r="AB1102" i="2"/>
  <c r="AG1120" i="2"/>
  <c r="AI1120" i="2"/>
  <c r="AH1120" i="2" s="1"/>
  <c r="L895" i="2"/>
  <c r="M896" i="2"/>
  <c r="U899" i="2"/>
  <c r="T899" i="2"/>
  <c r="N898" i="2"/>
  <c r="T898" i="2" s="1"/>
  <c r="AA1102" i="2" l="1"/>
  <c r="X1141" i="2"/>
  <c r="W1140" i="2" s="1"/>
  <c r="AI1119" i="2"/>
  <c r="AH1119" i="2" s="1"/>
  <c r="AG1119" i="2"/>
  <c r="AD1079" i="2"/>
  <c r="AF1079" i="2"/>
  <c r="AE1079" i="2" s="1"/>
  <c r="Z1101" i="2"/>
  <c r="AB1101" i="2"/>
  <c r="L894" i="2"/>
  <c r="M895" i="2"/>
  <c r="U898" i="2"/>
  <c r="N897" i="2"/>
  <c r="Y1140" i="2" l="1"/>
  <c r="X1140" i="2" s="1"/>
  <c r="AD1078" i="2"/>
  <c r="AF1078" i="2"/>
  <c r="AE1078" i="2" s="1"/>
  <c r="AA1101" i="2"/>
  <c r="AI1118" i="2"/>
  <c r="AH1118" i="2" s="1"/>
  <c r="AG1118" i="2"/>
  <c r="L893" i="2"/>
  <c r="M894" i="2"/>
  <c r="T897" i="2"/>
  <c r="U897" i="2"/>
  <c r="N896" i="2"/>
  <c r="U896" i="2" s="1"/>
  <c r="Y1139" i="2" l="1"/>
  <c r="X1139" i="2" s="1"/>
  <c r="W1139" i="2"/>
  <c r="AF1077" i="2"/>
  <c r="AE1077" i="2" s="1"/>
  <c r="AD1077" i="2"/>
  <c r="AG1117" i="2"/>
  <c r="AI1117" i="2"/>
  <c r="AH1117" i="2" s="1"/>
  <c r="AB1100" i="2"/>
  <c r="Z1100" i="2"/>
  <c r="L892" i="2"/>
  <c r="M893" i="2"/>
  <c r="T896" i="2"/>
  <c r="N895" i="2"/>
  <c r="W1138" i="2" l="1"/>
  <c r="Y1138" i="2"/>
  <c r="X1138" i="2" s="1"/>
  <c r="AA1100" i="2"/>
  <c r="AB1099" i="2" s="1"/>
  <c r="AI1116" i="2"/>
  <c r="AG1116" i="2"/>
  <c r="AD1076" i="2"/>
  <c r="AF1076" i="2"/>
  <c r="AE1076" i="2" s="1"/>
  <c r="L891" i="2"/>
  <c r="M892" i="2"/>
  <c r="T895" i="2"/>
  <c r="U895" i="2"/>
  <c r="N894" i="2"/>
  <c r="T894" i="2" s="1"/>
  <c r="W1137" i="2" l="1"/>
  <c r="Y1137" i="2"/>
  <c r="X1137" i="2" s="1"/>
  <c r="Z1099" i="2"/>
  <c r="AA1099" i="2" s="1"/>
  <c r="AH1116" i="2"/>
  <c r="AF1075" i="2"/>
  <c r="AE1075" i="2" s="1"/>
  <c r="AD1075" i="2"/>
  <c r="L890" i="2"/>
  <c r="M891" i="2"/>
  <c r="U894" i="2"/>
  <c r="N893" i="2"/>
  <c r="U893" i="2" s="1"/>
  <c r="W1136" i="2" l="1"/>
  <c r="Y1136" i="2"/>
  <c r="X1136" i="2" s="1"/>
  <c r="Y1135" i="2" s="1"/>
  <c r="X1135" i="2" s="1"/>
  <c r="Z1098" i="2"/>
  <c r="AA1098" i="2" s="1"/>
  <c r="AB1098" i="2"/>
  <c r="AD1074" i="2"/>
  <c r="AF1074" i="2"/>
  <c r="AE1074" i="2" s="1"/>
  <c r="AI1115" i="2"/>
  <c r="AG1115" i="2"/>
  <c r="L889" i="2"/>
  <c r="M890" i="2"/>
  <c r="T893" i="2"/>
  <c r="N892" i="2"/>
  <c r="W1135" i="2" l="1"/>
  <c r="Z1097" i="2"/>
  <c r="AB1097" i="2"/>
  <c r="W1134" i="2"/>
  <c r="Y1134" i="2"/>
  <c r="X1134" i="2" s="1"/>
  <c r="AH1115" i="2"/>
  <c r="AF1073" i="2"/>
  <c r="AE1073" i="2" s="1"/>
  <c r="AD1073" i="2"/>
  <c r="L888" i="2"/>
  <c r="M889" i="2"/>
  <c r="U892" i="2"/>
  <c r="T892" i="2"/>
  <c r="N891" i="2"/>
  <c r="U891" i="2" s="1"/>
  <c r="AA1097" i="2" l="1"/>
  <c r="AD1072" i="2"/>
  <c r="AF1072" i="2"/>
  <c r="AE1072" i="2" s="1"/>
  <c r="Z1096" i="2"/>
  <c r="AB1096" i="2"/>
  <c r="AG1114" i="2"/>
  <c r="AI1114" i="2"/>
  <c r="W1133" i="2"/>
  <c r="Y1133" i="2"/>
  <c r="X1133" i="2" s="1"/>
  <c r="L887" i="2"/>
  <c r="M888" i="2"/>
  <c r="T891" i="2"/>
  <c r="N890" i="2"/>
  <c r="U890" i="2" s="1"/>
  <c r="AA1096" i="2" l="1"/>
  <c r="Z1095" i="2" s="1"/>
  <c r="AH1114" i="2"/>
  <c r="AB1095" i="2"/>
  <c r="AD1071" i="2"/>
  <c r="AF1071" i="2"/>
  <c r="AE1071" i="2" s="1"/>
  <c r="W1132" i="2"/>
  <c r="Y1132" i="2"/>
  <c r="X1132" i="2" s="1"/>
  <c r="L886" i="2"/>
  <c r="M887" i="2"/>
  <c r="T890" i="2"/>
  <c r="N889" i="2"/>
  <c r="T889" i="2" s="1"/>
  <c r="AA1095" i="2" l="1"/>
  <c r="Z1094" i="2" s="1"/>
  <c r="AB1094" i="2"/>
  <c r="Y1131" i="2"/>
  <c r="X1131" i="2" s="1"/>
  <c r="W1131" i="2"/>
  <c r="AD1070" i="2"/>
  <c r="AF1070" i="2"/>
  <c r="AE1070" i="2" s="1"/>
  <c r="AI1113" i="2"/>
  <c r="AG1113" i="2"/>
  <c r="L885" i="2"/>
  <c r="M886" i="2"/>
  <c r="U889" i="2"/>
  <c r="N888" i="2"/>
  <c r="AA1094" i="2" l="1"/>
  <c r="AB1093" i="2" s="1"/>
  <c r="AH1113" i="2"/>
  <c r="AG1112" i="2" s="1"/>
  <c r="Y1130" i="2"/>
  <c r="X1130" i="2" s="1"/>
  <c r="W1130" i="2"/>
  <c r="AD1069" i="2"/>
  <c r="AF1069" i="2"/>
  <c r="AE1069" i="2" s="1"/>
  <c r="L884" i="2"/>
  <c r="M885" i="2"/>
  <c r="U888" i="2"/>
  <c r="T888" i="2"/>
  <c r="N887" i="2"/>
  <c r="AI1112" i="2" l="1"/>
  <c r="Z1093" i="2"/>
  <c r="AA1093" i="2"/>
  <c r="AH1112" i="2"/>
  <c r="AI1111" i="2" s="1"/>
  <c r="Z1092" i="2"/>
  <c r="AB1092" i="2"/>
  <c r="W1129" i="2"/>
  <c r="Y1129" i="2"/>
  <c r="X1129" i="2" s="1"/>
  <c r="AF1068" i="2"/>
  <c r="AE1068" i="2" s="1"/>
  <c r="AD1068" i="2"/>
  <c r="L883" i="2"/>
  <c r="M884" i="2"/>
  <c r="U887" i="2"/>
  <c r="T887" i="2"/>
  <c r="N886" i="2"/>
  <c r="U886" i="2" s="1"/>
  <c r="AG1111" i="2" l="1"/>
  <c r="AH1111" i="2" s="1"/>
  <c r="AI1110" i="2" s="1"/>
  <c r="AA1092" i="2"/>
  <c r="AB1091" i="2" s="1"/>
  <c r="W1128" i="2"/>
  <c r="Y1128" i="2"/>
  <c r="X1128" i="2" s="1"/>
  <c r="AD1067" i="2"/>
  <c r="AF1067" i="2"/>
  <c r="AE1067" i="2" s="1"/>
  <c r="Z1091" i="2"/>
  <c r="L882" i="2"/>
  <c r="M883" i="2"/>
  <c r="T886" i="2"/>
  <c r="N885" i="2"/>
  <c r="U885" i="2" s="1"/>
  <c r="AG1110" i="2" l="1"/>
  <c r="AH1110" i="2" s="1"/>
  <c r="AI1109" i="2" s="1"/>
  <c r="AA1091" i="2"/>
  <c r="Z1090" i="2" s="1"/>
  <c r="AF1066" i="2"/>
  <c r="AE1066" i="2" s="1"/>
  <c r="AD1066" i="2"/>
  <c r="Y1127" i="2"/>
  <c r="W1127" i="2"/>
  <c r="L881" i="2"/>
  <c r="M882" i="2"/>
  <c r="T885" i="2"/>
  <c r="N884" i="2"/>
  <c r="U884" i="2" s="1"/>
  <c r="AG1109" i="2" l="1"/>
  <c r="AH1109" i="2" s="1"/>
  <c r="AI1108" i="2" s="1"/>
  <c r="AB1090" i="2"/>
  <c r="AA1090" i="2" s="1"/>
  <c r="X1127" i="2"/>
  <c r="Y1126" i="2" s="1"/>
  <c r="AF1065" i="2"/>
  <c r="AD1065" i="2"/>
  <c r="L880" i="2"/>
  <c r="M881" i="2"/>
  <c r="T884" i="2"/>
  <c r="N883" i="2"/>
  <c r="U883" i="2" s="1"/>
  <c r="AB1089" i="2" l="1"/>
  <c r="AA1089" i="2" s="1"/>
  <c r="Z1089" i="2"/>
  <c r="AG1108" i="2"/>
  <c r="W1126" i="2"/>
  <c r="X1126" i="2" s="1"/>
  <c r="W1125" i="2" s="1"/>
  <c r="AE1065" i="2"/>
  <c r="AF1064" i="2" s="1"/>
  <c r="Z1088" i="2"/>
  <c r="AB1088" i="2"/>
  <c r="AA1088" i="2" s="1"/>
  <c r="AH1108" i="2"/>
  <c r="L879" i="2"/>
  <c r="M880" i="2"/>
  <c r="T883" i="2"/>
  <c r="N882" i="2"/>
  <c r="T882" i="2" s="1"/>
  <c r="Y1125" i="2" l="1"/>
  <c r="X1125" i="2" s="1"/>
  <c r="AD1064" i="2"/>
  <c r="AG1107" i="2"/>
  <c r="AI1107" i="2"/>
  <c r="AH1107" i="2" s="1"/>
  <c r="AB1087" i="2"/>
  <c r="AA1087" i="2" s="1"/>
  <c r="Z1087" i="2"/>
  <c r="Y1124" i="2"/>
  <c r="W1124" i="2"/>
  <c r="AE1064" i="2"/>
  <c r="L878" i="2"/>
  <c r="M879" i="2"/>
  <c r="U882" i="2"/>
  <c r="N881" i="2"/>
  <c r="X1124" i="2" l="1"/>
  <c r="AB1086" i="2"/>
  <c r="AA1086" i="2" s="1"/>
  <c r="Z1086" i="2"/>
  <c r="AF1063" i="2"/>
  <c r="AD1063" i="2"/>
  <c r="AG1106" i="2"/>
  <c r="AI1106" i="2"/>
  <c r="Y1123" i="2"/>
  <c r="X1123" i="2" s="1"/>
  <c r="W1123" i="2"/>
  <c r="L877" i="2"/>
  <c r="M878" i="2"/>
  <c r="U881" i="2"/>
  <c r="T881" i="2"/>
  <c r="N880" i="2"/>
  <c r="AE1063" i="2" l="1"/>
  <c r="AD1062" i="2" s="1"/>
  <c r="AH1106" i="2"/>
  <c r="AI1105" i="2" s="1"/>
  <c r="W1122" i="2"/>
  <c r="Y1122" i="2"/>
  <c r="X1122" i="2" s="1"/>
  <c r="AB1085" i="2"/>
  <c r="AA1085" i="2" s="1"/>
  <c r="Z1085" i="2"/>
  <c r="L876" i="2"/>
  <c r="M877" i="2"/>
  <c r="U880" i="2"/>
  <c r="T880" i="2"/>
  <c r="N879" i="2"/>
  <c r="AF1062" i="2" l="1"/>
  <c r="AG1105" i="2"/>
  <c r="AE1062" i="2"/>
  <c r="AH1105" i="2"/>
  <c r="AG1104" i="2" s="1"/>
  <c r="AF1061" i="2"/>
  <c r="AD1061" i="2"/>
  <c r="AE1061" i="2" s="1"/>
  <c r="Z1084" i="2"/>
  <c r="AB1084" i="2"/>
  <c r="AA1084" i="2" s="1"/>
  <c r="W1121" i="2"/>
  <c r="Y1121" i="2"/>
  <c r="X1121" i="2" s="1"/>
  <c r="L875" i="2"/>
  <c r="M876" i="2"/>
  <c r="U879" i="2"/>
  <c r="T879" i="2"/>
  <c r="N878" i="2"/>
  <c r="U878" i="2" s="1"/>
  <c r="AI1104" i="2" l="1"/>
  <c r="AH1104" i="2" s="1"/>
  <c r="AB1083" i="2"/>
  <c r="AA1083" i="2" s="1"/>
  <c r="Z1083" i="2"/>
  <c r="Y1120" i="2"/>
  <c r="X1120" i="2" s="1"/>
  <c r="W1120" i="2"/>
  <c r="AD1060" i="2"/>
  <c r="AF1060" i="2"/>
  <c r="L874" i="2"/>
  <c r="M875" i="2"/>
  <c r="T878" i="2"/>
  <c r="N877" i="2"/>
  <c r="AI1103" i="2" l="1"/>
  <c r="AH1103" i="2" s="1"/>
  <c r="AG1102" i="2" s="1"/>
  <c r="AG1103" i="2"/>
  <c r="AE1060" i="2"/>
  <c r="AD1059" i="2" s="1"/>
  <c r="Z1082" i="2"/>
  <c r="AB1082" i="2"/>
  <c r="AA1082" i="2" s="1"/>
  <c r="AF1059" i="2"/>
  <c r="Y1119" i="2"/>
  <c r="X1119" i="2" s="1"/>
  <c r="W1119" i="2"/>
  <c r="L873" i="2"/>
  <c r="M874" i="2"/>
  <c r="T877" i="2"/>
  <c r="U877" i="2"/>
  <c r="N876" i="2"/>
  <c r="U876" i="2" s="1"/>
  <c r="AI1102" i="2" l="1"/>
  <c r="AH1102" i="2" s="1"/>
  <c r="AG1101" i="2" s="1"/>
  <c r="AE1059" i="2"/>
  <c r="AD1058" i="2" s="1"/>
  <c r="Z1081" i="2"/>
  <c r="AB1081" i="2"/>
  <c r="AA1081" i="2" s="1"/>
  <c r="Y1118" i="2"/>
  <c r="X1118" i="2" s="1"/>
  <c r="W1118" i="2"/>
  <c r="L872" i="2"/>
  <c r="M873" i="2"/>
  <c r="T876" i="2"/>
  <c r="N875" i="2"/>
  <c r="AF1058" i="2" l="1"/>
  <c r="AI1101" i="2"/>
  <c r="AH1101" i="2" s="1"/>
  <c r="AI1100" i="2" s="1"/>
  <c r="AE1058" i="2"/>
  <c r="AD1057" i="2" s="1"/>
  <c r="Z1080" i="2"/>
  <c r="AB1080" i="2"/>
  <c r="AA1080" i="2" s="1"/>
  <c r="W1117" i="2"/>
  <c r="Y1117" i="2"/>
  <c r="X1117" i="2" s="1"/>
  <c r="AF1057" i="2"/>
  <c r="AE1057" i="2" s="1"/>
  <c r="L871" i="2"/>
  <c r="M872" i="2"/>
  <c r="T875" i="2"/>
  <c r="U875" i="2"/>
  <c r="N874" i="2"/>
  <c r="AG1100" i="2" l="1"/>
  <c r="AD1056" i="2"/>
  <c r="AF1056" i="2"/>
  <c r="AE1056" i="2" s="1"/>
  <c r="Z1079" i="2"/>
  <c r="AB1079" i="2"/>
  <c r="AA1079" i="2" s="1"/>
  <c r="W1116" i="2"/>
  <c r="Y1116" i="2"/>
  <c r="AH1100" i="2"/>
  <c r="L870" i="2"/>
  <c r="M871" i="2"/>
  <c r="T874" i="2"/>
  <c r="U874" i="2"/>
  <c r="N873" i="2"/>
  <c r="X1116" i="2" l="1"/>
  <c r="W1115" i="2" s="1"/>
  <c r="AB1078" i="2"/>
  <c r="AA1078" i="2" s="1"/>
  <c r="Z1078" i="2"/>
  <c r="AI1099" i="2"/>
  <c r="AG1099" i="2"/>
  <c r="AD1055" i="2"/>
  <c r="AF1055" i="2"/>
  <c r="AE1055" i="2" s="1"/>
  <c r="L869" i="2"/>
  <c r="M870" i="2"/>
  <c r="T873" i="2"/>
  <c r="U873" i="2"/>
  <c r="N872" i="2"/>
  <c r="Y1115" i="2" l="1"/>
  <c r="X1115" i="2" s="1"/>
  <c r="W1114" i="2" s="1"/>
  <c r="AF1054" i="2"/>
  <c r="AE1054" i="2" s="1"/>
  <c r="AD1054" i="2"/>
  <c r="AH1099" i="2"/>
  <c r="Z1077" i="2"/>
  <c r="AB1077" i="2"/>
  <c r="AA1077" i="2" s="1"/>
  <c r="L868" i="2"/>
  <c r="M869" i="2"/>
  <c r="U872" i="2"/>
  <c r="T872" i="2"/>
  <c r="N871" i="2"/>
  <c r="U871" i="2" s="1"/>
  <c r="Y1114" i="2" l="1"/>
  <c r="X1114" i="2" s="1"/>
  <c r="Z1076" i="2"/>
  <c r="AB1076" i="2"/>
  <c r="AA1076" i="2" s="1"/>
  <c r="AI1098" i="2"/>
  <c r="AG1098" i="2"/>
  <c r="AF1053" i="2"/>
  <c r="AE1053" i="2" s="1"/>
  <c r="AD1053" i="2"/>
  <c r="L867" i="2"/>
  <c r="M868" i="2"/>
  <c r="T871" i="2"/>
  <c r="N870" i="2"/>
  <c r="W1113" i="2" l="1"/>
  <c r="Y1113" i="2"/>
  <c r="X1113" i="2" s="1"/>
  <c r="W1112" i="2" s="1"/>
  <c r="AD1052" i="2"/>
  <c r="AF1052" i="2"/>
  <c r="AE1052" i="2" s="1"/>
  <c r="Z1075" i="2"/>
  <c r="AB1075" i="2"/>
  <c r="AA1075" i="2" s="1"/>
  <c r="AH1098" i="2"/>
  <c r="L866" i="2"/>
  <c r="M867" i="2"/>
  <c r="U870" i="2"/>
  <c r="T870" i="2"/>
  <c r="N869" i="2"/>
  <c r="Y1112" i="2" l="1"/>
  <c r="X1112" i="2"/>
  <c r="W1111" i="2" s="1"/>
  <c r="AB1074" i="2"/>
  <c r="AA1074" i="2" s="1"/>
  <c r="Z1074" i="2"/>
  <c r="AG1097" i="2"/>
  <c r="AI1097" i="2"/>
  <c r="AH1097" i="2" s="1"/>
  <c r="AD1051" i="2"/>
  <c r="AF1051" i="2"/>
  <c r="AE1051" i="2" s="1"/>
  <c r="L865" i="2"/>
  <c r="M866" i="2"/>
  <c r="T869" i="2"/>
  <c r="U869" i="2"/>
  <c r="N868" i="2"/>
  <c r="Y1111" i="2" l="1"/>
  <c r="X1111" i="2"/>
  <c r="W1110" i="2" s="1"/>
  <c r="AB1073" i="2"/>
  <c r="AA1073" i="2" s="1"/>
  <c r="Z1073" i="2"/>
  <c r="AI1096" i="2"/>
  <c r="AG1096" i="2"/>
  <c r="AF1050" i="2"/>
  <c r="AE1050" i="2" s="1"/>
  <c r="AD1050" i="2"/>
  <c r="L864" i="2"/>
  <c r="M865" i="2"/>
  <c r="U868" i="2"/>
  <c r="T868" i="2"/>
  <c r="N867" i="2"/>
  <c r="U867" i="2" s="1"/>
  <c r="Y1110" i="2" l="1"/>
  <c r="AH1096" i="2"/>
  <c r="AI1095" i="2" s="1"/>
  <c r="X1110" i="2"/>
  <c r="Y1109" i="2" s="1"/>
  <c r="AD1049" i="2"/>
  <c r="AF1049" i="2"/>
  <c r="AE1049" i="2" s="1"/>
  <c r="Z1072" i="2"/>
  <c r="AB1072" i="2"/>
  <c r="L863" i="2"/>
  <c r="M864" i="2"/>
  <c r="T867" i="2"/>
  <c r="N866" i="2"/>
  <c r="T866" i="2" s="1"/>
  <c r="AG1095" i="2" l="1"/>
  <c r="AH1095" i="2" s="1"/>
  <c r="W1109" i="2"/>
  <c r="X1109" i="2" s="1"/>
  <c r="AF1048" i="2"/>
  <c r="AE1048" i="2" s="1"/>
  <c r="AD1048" i="2"/>
  <c r="AA1072" i="2"/>
  <c r="L862" i="2"/>
  <c r="M863" i="2"/>
  <c r="U866" i="2"/>
  <c r="N865" i="2"/>
  <c r="W1108" i="2" l="1"/>
  <c r="Y1108" i="2"/>
  <c r="X1108" i="2" s="1"/>
  <c r="W1107" i="2" s="1"/>
  <c r="AG1094" i="2"/>
  <c r="AH1094" i="2" s="1"/>
  <c r="AI1094" i="2"/>
  <c r="Z1071" i="2"/>
  <c r="AB1071" i="2"/>
  <c r="AA1071" i="2" s="1"/>
  <c r="AD1047" i="2"/>
  <c r="AF1047" i="2"/>
  <c r="AE1047" i="2" s="1"/>
  <c r="L861" i="2"/>
  <c r="M862" i="2"/>
  <c r="T865" i="2"/>
  <c r="U865" i="2"/>
  <c r="N864" i="2"/>
  <c r="AI1093" i="2" l="1"/>
  <c r="AG1093" i="2"/>
  <c r="AH1093" i="2" s="1"/>
  <c r="Y1107" i="2"/>
  <c r="X1107" i="2" s="1"/>
  <c r="W1106" i="2" s="1"/>
  <c r="AB1070" i="2"/>
  <c r="AA1070" i="2" s="1"/>
  <c r="Z1070" i="2"/>
  <c r="AD1046" i="2"/>
  <c r="AF1046" i="2"/>
  <c r="AE1046" i="2" s="1"/>
  <c r="L860" i="2"/>
  <c r="M861" i="2"/>
  <c r="U864" i="2"/>
  <c r="T864" i="2"/>
  <c r="N863" i="2"/>
  <c r="AG1092" i="2" l="1"/>
  <c r="AI1092" i="2"/>
  <c r="Y1106" i="2"/>
  <c r="X1106" i="2" s="1"/>
  <c r="AH1092" i="2"/>
  <c r="AG1091" i="2" s="1"/>
  <c r="Z1069" i="2"/>
  <c r="AB1069" i="2"/>
  <c r="AA1069" i="2" s="1"/>
  <c r="AF1045" i="2"/>
  <c r="AD1045" i="2"/>
  <c r="L859" i="2"/>
  <c r="M860" i="2"/>
  <c r="U863" i="2"/>
  <c r="T863" i="2"/>
  <c r="N862" i="2"/>
  <c r="U862" i="2" s="1"/>
  <c r="AI1091" i="2" l="1"/>
  <c r="AH1091" i="2"/>
  <c r="AG1090" i="2" s="1"/>
  <c r="AE1045" i="2"/>
  <c r="AB1068" i="2"/>
  <c r="AA1068" i="2" s="1"/>
  <c r="Z1068" i="2"/>
  <c r="Y1105" i="2"/>
  <c r="W1105" i="2"/>
  <c r="L858" i="2"/>
  <c r="M859" i="2"/>
  <c r="T862" i="2"/>
  <c r="N861" i="2"/>
  <c r="AI1090" i="2" l="1"/>
  <c r="AH1090" i="2"/>
  <c r="AG1089" i="2" s="1"/>
  <c r="AH1089" i="2" s="1"/>
  <c r="X1105" i="2"/>
  <c r="Y1104" i="2" s="1"/>
  <c r="AB1067" i="2"/>
  <c r="AA1067" i="2" s="1"/>
  <c r="Z1067" i="2"/>
  <c r="AD1044" i="2"/>
  <c r="AF1044" i="2"/>
  <c r="AI1089" i="2"/>
  <c r="L857" i="2"/>
  <c r="M858" i="2"/>
  <c r="U861" i="2"/>
  <c r="T861" i="2"/>
  <c r="N860" i="2"/>
  <c r="U860" i="2" s="1"/>
  <c r="W1104" i="2" l="1"/>
  <c r="AE1044" i="2"/>
  <c r="AF1043" i="2" s="1"/>
  <c r="X1104" i="2"/>
  <c r="AG1088" i="2"/>
  <c r="AH1088" i="2" s="1"/>
  <c r="AI1088" i="2"/>
  <c r="Z1066" i="2"/>
  <c r="AB1066" i="2"/>
  <c r="AA1066" i="2" s="1"/>
  <c r="L856" i="2"/>
  <c r="M857" i="2"/>
  <c r="T860" i="2"/>
  <c r="N859" i="2"/>
  <c r="AD1043" i="2" l="1"/>
  <c r="AI1087" i="2"/>
  <c r="AG1087" i="2"/>
  <c r="AH1087" i="2" s="1"/>
  <c r="W1103" i="2"/>
  <c r="Y1103" i="2"/>
  <c r="X1103" i="2" s="1"/>
  <c r="Z1065" i="2"/>
  <c r="AB1065" i="2"/>
  <c r="AE1043" i="2"/>
  <c r="L855" i="2"/>
  <c r="M856" i="2"/>
  <c r="T859" i="2"/>
  <c r="U859" i="2"/>
  <c r="N858" i="2"/>
  <c r="U858" i="2" s="1"/>
  <c r="AA1065" i="2" l="1"/>
  <c r="Y1102" i="2"/>
  <c r="W1102" i="2"/>
  <c r="Z1064" i="2"/>
  <c r="AB1064" i="2"/>
  <c r="AF1042" i="2"/>
  <c r="AD1042" i="2"/>
  <c r="AG1086" i="2"/>
  <c r="AH1086" i="2" s="1"/>
  <c r="AI1086" i="2"/>
  <c r="L854" i="2"/>
  <c r="M855" i="2"/>
  <c r="T858" i="2"/>
  <c r="N857" i="2"/>
  <c r="AE1042" i="2" l="1"/>
  <c r="AD1041" i="2" s="1"/>
  <c r="X1102" i="2"/>
  <c r="Y1101" i="2" s="1"/>
  <c r="AA1064" i="2"/>
  <c r="Z1063" i="2" s="1"/>
  <c r="AG1085" i="2"/>
  <c r="AH1085" i="2" s="1"/>
  <c r="AI1085" i="2"/>
  <c r="W1101" i="2"/>
  <c r="L853" i="2"/>
  <c r="M854" i="2"/>
  <c r="U857" i="2"/>
  <c r="T857" i="2"/>
  <c r="N856" i="2"/>
  <c r="AB1063" i="2" l="1"/>
  <c r="AF1041" i="2"/>
  <c r="AE1041" i="2" s="1"/>
  <c r="AF1040" i="2" s="1"/>
  <c r="AE1040" i="2" s="1"/>
  <c r="AA1063" i="2"/>
  <c r="AB1062" i="2" s="1"/>
  <c r="AI1084" i="2"/>
  <c r="AG1084" i="2"/>
  <c r="AH1084" i="2" s="1"/>
  <c r="X1101" i="2"/>
  <c r="L852" i="2"/>
  <c r="M853" i="2"/>
  <c r="U856" i="2"/>
  <c r="T856" i="2"/>
  <c r="N855" i="2"/>
  <c r="U855" i="2" s="1"/>
  <c r="Z1062" i="2" l="1"/>
  <c r="AA1062" i="2" s="1"/>
  <c r="AD1040" i="2"/>
  <c r="Y1100" i="2"/>
  <c r="W1100" i="2"/>
  <c r="AG1083" i="2"/>
  <c r="AH1083" i="2" s="1"/>
  <c r="AI1083" i="2"/>
  <c r="AD1039" i="2"/>
  <c r="AF1039" i="2"/>
  <c r="AE1039" i="2" s="1"/>
  <c r="L851" i="2"/>
  <c r="M852" i="2"/>
  <c r="T855" i="2"/>
  <c r="N854" i="2"/>
  <c r="Z1061" i="2" l="1"/>
  <c r="AA1061" i="2" s="1"/>
  <c r="Z1060" i="2" s="1"/>
  <c r="AB1061" i="2"/>
  <c r="AG1082" i="2"/>
  <c r="AH1082" i="2" s="1"/>
  <c r="AI1082" i="2"/>
  <c r="AD1038" i="2"/>
  <c r="AF1038" i="2"/>
  <c r="AE1038" i="2" s="1"/>
  <c r="X1100" i="2"/>
  <c r="L850" i="2"/>
  <c r="M851" i="2"/>
  <c r="T854" i="2"/>
  <c r="U854" i="2"/>
  <c r="N853" i="2"/>
  <c r="AB1060" i="2" l="1"/>
  <c r="AA1060" i="2" s="1"/>
  <c r="Z1059" i="2" s="1"/>
  <c r="AF1037" i="2"/>
  <c r="AD1037" i="2"/>
  <c r="AG1081" i="2"/>
  <c r="AH1081" i="2" s="1"/>
  <c r="AI1081" i="2"/>
  <c r="AB1059" i="2"/>
  <c r="W1099" i="2"/>
  <c r="Y1099" i="2"/>
  <c r="L849" i="2"/>
  <c r="M850" i="2"/>
  <c r="U853" i="2"/>
  <c r="T853" i="2"/>
  <c r="N852" i="2"/>
  <c r="AA1059" i="2" l="1"/>
  <c r="AB1058" i="2" s="1"/>
  <c r="AE1037" i="2"/>
  <c r="AD1036" i="2" s="1"/>
  <c r="AI1080" i="2"/>
  <c r="AG1080" i="2"/>
  <c r="AH1080" i="2" s="1"/>
  <c r="X1099" i="2"/>
  <c r="L848" i="2"/>
  <c r="M849" i="2"/>
  <c r="U852" i="2"/>
  <c r="T852" i="2"/>
  <c r="N851" i="2"/>
  <c r="Z1058" i="2" l="1"/>
  <c r="AF1036" i="2"/>
  <c r="AA1058" i="2"/>
  <c r="Z1057" i="2" s="1"/>
  <c r="AE1036" i="2"/>
  <c r="AF1035" i="2" s="1"/>
  <c r="W1098" i="2"/>
  <c r="Y1098" i="2"/>
  <c r="AI1079" i="2"/>
  <c r="AG1079" i="2"/>
  <c r="AH1079" i="2" s="1"/>
  <c r="L847" i="2"/>
  <c r="M848" i="2"/>
  <c r="T851" i="2"/>
  <c r="U851" i="2"/>
  <c r="N850" i="2"/>
  <c r="T850" i="2" s="1"/>
  <c r="AD1035" i="2" l="1"/>
  <c r="AE1035" i="2" s="1"/>
  <c r="AF1034" i="2" s="1"/>
  <c r="AB1057" i="2"/>
  <c r="X1098" i="2"/>
  <c r="W1097" i="2" s="1"/>
  <c r="AI1078" i="2"/>
  <c r="AG1078" i="2"/>
  <c r="AH1078" i="2" s="1"/>
  <c r="AA1057" i="2"/>
  <c r="L846" i="2"/>
  <c r="M847" i="2"/>
  <c r="U850" i="2"/>
  <c r="N849" i="2"/>
  <c r="T849" i="2" s="1"/>
  <c r="Y1097" i="2" l="1"/>
  <c r="X1097" i="2" s="1"/>
  <c r="Y1096" i="2" s="1"/>
  <c r="AD1034" i="2"/>
  <c r="AE1034" i="2" s="1"/>
  <c r="AD1033" i="2" s="1"/>
  <c r="AB1056" i="2"/>
  <c r="AA1056" i="2" s="1"/>
  <c r="Z1056" i="2"/>
  <c r="AI1077" i="2"/>
  <c r="AG1077" i="2"/>
  <c r="AH1077" i="2" s="1"/>
  <c r="L845" i="2"/>
  <c r="M846" i="2"/>
  <c r="U849" i="2"/>
  <c r="N848" i="2"/>
  <c r="U848" i="2" s="1"/>
  <c r="AF1033" i="2" l="1"/>
  <c r="W1096" i="2"/>
  <c r="X1096" i="2" s="1"/>
  <c r="Y1095" i="2" s="1"/>
  <c r="AE1033" i="2"/>
  <c r="AF1032" i="2" s="1"/>
  <c r="AG1076" i="2"/>
  <c r="AH1076" i="2" s="1"/>
  <c r="AI1076" i="2"/>
  <c r="Z1055" i="2"/>
  <c r="AB1055" i="2"/>
  <c r="AA1055" i="2" s="1"/>
  <c r="L844" i="2"/>
  <c r="M845" i="2"/>
  <c r="T848" i="2"/>
  <c r="N847" i="2"/>
  <c r="W1095" i="2" l="1"/>
  <c r="X1095" i="2" s="1"/>
  <c r="AD1032" i="2"/>
  <c r="AE1032" i="2"/>
  <c r="AF1031" i="2" s="1"/>
  <c r="AE1031" i="2" s="1"/>
  <c r="AB1054" i="2"/>
  <c r="AA1054" i="2" s="1"/>
  <c r="Z1054" i="2"/>
  <c r="AI1075" i="2"/>
  <c r="AG1075" i="2"/>
  <c r="AH1075" i="2" s="1"/>
  <c r="L843" i="2"/>
  <c r="M844" i="2"/>
  <c r="U847" i="2"/>
  <c r="T847" i="2"/>
  <c r="N846" i="2"/>
  <c r="U846" i="2" s="1"/>
  <c r="W1094" i="2" l="1"/>
  <c r="X1094" i="2" s="1"/>
  <c r="Y1093" i="2" s="1"/>
  <c r="Y1094" i="2"/>
  <c r="AD1031" i="2"/>
  <c r="AF1030" i="2"/>
  <c r="AD1030" i="2"/>
  <c r="AI1074" i="2"/>
  <c r="AG1074" i="2"/>
  <c r="AH1074" i="2" s="1"/>
  <c r="Z1053" i="2"/>
  <c r="AB1053" i="2"/>
  <c r="AA1053" i="2" s="1"/>
  <c r="L842" i="2"/>
  <c r="M843" i="2"/>
  <c r="T846" i="2"/>
  <c r="N845" i="2"/>
  <c r="U845" i="2" s="1"/>
  <c r="W1093" i="2" l="1"/>
  <c r="X1093" i="2" s="1"/>
  <c r="W1092" i="2" s="1"/>
  <c r="AI1073" i="2"/>
  <c r="AG1073" i="2"/>
  <c r="AH1073" i="2" s="1"/>
  <c r="AB1052" i="2"/>
  <c r="AA1052" i="2" s="1"/>
  <c r="Z1052" i="2"/>
  <c r="AE1030" i="2"/>
  <c r="L841" i="2"/>
  <c r="M842" i="2"/>
  <c r="T845" i="2"/>
  <c r="N844" i="2"/>
  <c r="U844" i="2" s="1"/>
  <c r="Y1092" i="2" l="1"/>
  <c r="X1092" i="2" s="1"/>
  <c r="Y1091" i="2" s="1"/>
  <c r="AD1029" i="2"/>
  <c r="AF1029" i="2"/>
  <c r="AE1029" i="2" s="1"/>
  <c r="AB1051" i="2"/>
  <c r="AA1051" i="2" s="1"/>
  <c r="Z1051" i="2"/>
  <c r="AI1072" i="2"/>
  <c r="AG1072" i="2"/>
  <c r="AH1072" i="2" s="1"/>
  <c r="L840" i="2"/>
  <c r="M841" i="2"/>
  <c r="T844" i="2"/>
  <c r="N843" i="2"/>
  <c r="W1091" i="2" l="1"/>
  <c r="X1091" i="2" s="1"/>
  <c r="AI1071" i="2"/>
  <c r="AG1071" i="2"/>
  <c r="AH1071" i="2" s="1"/>
  <c r="Z1050" i="2"/>
  <c r="AB1050" i="2"/>
  <c r="AA1050" i="2" s="1"/>
  <c r="AD1028" i="2"/>
  <c r="AF1028" i="2"/>
  <c r="AE1028" i="2" s="1"/>
  <c r="L839" i="2"/>
  <c r="M840" i="2"/>
  <c r="U843" i="2"/>
  <c r="T843" i="2"/>
  <c r="N842" i="2"/>
  <c r="T842" i="2" s="1"/>
  <c r="Y1090" i="2" l="1"/>
  <c r="W1090" i="2"/>
  <c r="X1090" i="2" s="1"/>
  <c r="Z1049" i="2"/>
  <c r="AB1049" i="2"/>
  <c r="AA1049" i="2" s="1"/>
  <c r="AF1027" i="2"/>
  <c r="AD1027" i="2"/>
  <c r="AI1070" i="2"/>
  <c r="AG1070" i="2"/>
  <c r="AH1070" i="2" s="1"/>
  <c r="L838" i="2"/>
  <c r="M839" i="2"/>
  <c r="U842" i="2"/>
  <c r="N841" i="2"/>
  <c r="U841" i="2" s="1"/>
  <c r="W1089" i="2" l="1"/>
  <c r="X1089" i="2" s="1"/>
  <c r="W1088" i="2" s="1"/>
  <c r="X1088" i="2" s="1"/>
  <c r="Y1089" i="2"/>
  <c r="AE1027" i="2"/>
  <c r="AG1069" i="2"/>
  <c r="AH1069" i="2" s="1"/>
  <c r="AI1069" i="2"/>
  <c r="AD1026" i="2"/>
  <c r="AF1026" i="2"/>
  <c r="AE1026" i="2" s="1"/>
  <c r="AB1048" i="2"/>
  <c r="AA1048" i="2" s="1"/>
  <c r="Z1048" i="2"/>
  <c r="L837" i="2"/>
  <c r="M838" i="2"/>
  <c r="T841" i="2"/>
  <c r="N840" i="2"/>
  <c r="Y1088" i="2" l="1"/>
  <c r="AD1025" i="2"/>
  <c r="AF1025" i="2"/>
  <c r="AE1025" i="2" s="1"/>
  <c r="Y1087" i="2"/>
  <c r="W1087" i="2"/>
  <c r="X1087" i="2" s="1"/>
  <c r="Z1047" i="2"/>
  <c r="AB1047" i="2"/>
  <c r="AA1047" i="2" s="1"/>
  <c r="AI1068" i="2"/>
  <c r="AG1068" i="2"/>
  <c r="AH1068" i="2" s="1"/>
  <c r="L836" i="2"/>
  <c r="M837" i="2"/>
  <c r="U840" i="2"/>
  <c r="T840" i="2"/>
  <c r="N839" i="2"/>
  <c r="AI1067" i="2" l="1"/>
  <c r="AG1067" i="2"/>
  <c r="AH1067" i="2" s="1"/>
  <c r="Y1086" i="2"/>
  <c r="W1086" i="2"/>
  <c r="X1086" i="2" s="1"/>
  <c r="Z1046" i="2"/>
  <c r="AB1046" i="2"/>
  <c r="AA1046" i="2" s="1"/>
  <c r="AF1024" i="2"/>
  <c r="AD1024" i="2"/>
  <c r="L835" i="2"/>
  <c r="M836" i="2"/>
  <c r="U839" i="2"/>
  <c r="T839" i="2"/>
  <c r="N838" i="2"/>
  <c r="U838" i="2" s="1"/>
  <c r="AE1024" i="2" l="1"/>
  <c r="AD1023" i="2" s="1"/>
  <c r="Z1045" i="2"/>
  <c r="AB1045" i="2"/>
  <c r="AA1045" i="2" s="1"/>
  <c r="W1085" i="2"/>
  <c r="X1085" i="2" s="1"/>
  <c r="Y1085" i="2"/>
  <c r="AG1066" i="2"/>
  <c r="AH1066" i="2" s="1"/>
  <c r="AI1066" i="2"/>
  <c r="AF1023" i="2"/>
  <c r="AE1023" i="2" s="1"/>
  <c r="L834" i="2"/>
  <c r="M835" i="2"/>
  <c r="T838" i="2"/>
  <c r="N837" i="2"/>
  <c r="Y1084" i="2" l="1"/>
  <c r="W1084" i="2"/>
  <c r="X1084" i="2" s="1"/>
  <c r="AG1065" i="2"/>
  <c r="AI1065" i="2"/>
  <c r="Z1044" i="2"/>
  <c r="AB1044" i="2"/>
  <c r="AD1022" i="2"/>
  <c r="AF1022" i="2"/>
  <c r="AE1022" i="2" s="1"/>
  <c r="L833" i="2"/>
  <c r="M834" i="2"/>
  <c r="U837" i="2"/>
  <c r="T837" i="2"/>
  <c r="N836" i="2"/>
  <c r="U836" i="2" s="1"/>
  <c r="AA1044" i="2" l="1"/>
  <c r="AB1043" i="2" s="1"/>
  <c r="AH1065" i="2"/>
  <c r="AD1021" i="2"/>
  <c r="AF1021" i="2"/>
  <c r="AE1021" i="2" s="1"/>
  <c r="Y1083" i="2"/>
  <c r="W1083" i="2"/>
  <c r="X1083" i="2" s="1"/>
  <c r="L832" i="2"/>
  <c r="M833" i="2"/>
  <c r="T836" i="2"/>
  <c r="N835" i="2"/>
  <c r="U835" i="2" s="1"/>
  <c r="Z1043" i="2" l="1"/>
  <c r="AA1043" i="2"/>
  <c r="AB1042" i="2" s="1"/>
  <c r="AD1020" i="2"/>
  <c r="AF1020" i="2"/>
  <c r="AE1020" i="2" s="1"/>
  <c r="AG1064" i="2"/>
  <c r="AI1064" i="2"/>
  <c r="W1082" i="2"/>
  <c r="X1082" i="2" s="1"/>
  <c r="Y1082" i="2"/>
  <c r="L831" i="2"/>
  <c r="M832" i="2"/>
  <c r="T835" i="2"/>
  <c r="N834" i="2"/>
  <c r="Z1042" i="2" l="1"/>
  <c r="AA1042" i="2" s="1"/>
  <c r="Z1041" i="2" s="1"/>
  <c r="AH1064" i="2"/>
  <c r="AF1019" i="2"/>
  <c r="AE1019" i="2" s="1"/>
  <c r="AD1019" i="2"/>
  <c r="Y1081" i="2"/>
  <c r="W1081" i="2"/>
  <c r="X1081" i="2" s="1"/>
  <c r="L830" i="2"/>
  <c r="M831" i="2"/>
  <c r="U834" i="2"/>
  <c r="T834" i="2"/>
  <c r="N833" i="2"/>
  <c r="T833" i="2" s="1"/>
  <c r="AB1041" i="2" l="1"/>
  <c r="AA1041" i="2" s="1"/>
  <c r="Z1040" i="2" s="1"/>
  <c r="AG1063" i="2"/>
  <c r="AI1063" i="2"/>
  <c r="AH1063" i="2" s="1"/>
  <c r="AD1018" i="2"/>
  <c r="AF1018" i="2"/>
  <c r="AE1018" i="2" s="1"/>
  <c r="W1080" i="2"/>
  <c r="X1080" i="2" s="1"/>
  <c r="Y1080" i="2"/>
  <c r="L829" i="2"/>
  <c r="M830" i="2"/>
  <c r="U833" i="2"/>
  <c r="N832" i="2"/>
  <c r="AB1040" i="2" l="1"/>
  <c r="AA1040" i="2" s="1"/>
  <c r="Z1039" i="2" s="1"/>
  <c r="AI1062" i="2"/>
  <c r="AG1062" i="2"/>
  <c r="Y1079" i="2"/>
  <c r="W1079" i="2"/>
  <c r="X1079" i="2" s="1"/>
  <c r="AD1017" i="2"/>
  <c r="AF1017" i="2"/>
  <c r="AE1017" i="2" s="1"/>
  <c r="L828" i="2"/>
  <c r="M829" i="2"/>
  <c r="U832" i="2"/>
  <c r="T832" i="2"/>
  <c r="N831" i="2"/>
  <c r="U831" i="2" s="1"/>
  <c r="AB1039" i="2" l="1"/>
  <c r="AA1039" i="2" s="1"/>
  <c r="AH1062" i="2"/>
  <c r="AI1061" i="2" s="1"/>
  <c r="AH1061" i="2" s="1"/>
  <c r="W1078" i="2"/>
  <c r="X1078" i="2" s="1"/>
  <c r="Y1078" i="2"/>
  <c r="AD1016" i="2"/>
  <c r="AF1016" i="2"/>
  <c r="AE1016" i="2" s="1"/>
  <c r="Z1038" i="2"/>
  <c r="AB1038" i="2"/>
  <c r="AA1038" i="2" s="1"/>
  <c r="L827" i="2"/>
  <c r="M828" i="2"/>
  <c r="T831" i="2"/>
  <c r="N830" i="2"/>
  <c r="T830" i="2" s="1"/>
  <c r="AG1061" i="2" l="1"/>
  <c r="AI1060" i="2"/>
  <c r="AG1060" i="2"/>
  <c r="AF1015" i="2"/>
  <c r="AE1015" i="2" s="1"/>
  <c r="AD1015" i="2"/>
  <c r="Z1037" i="2"/>
  <c r="AB1037" i="2"/>
  <c r="W1077" i="2"/>
  <c r="X1077" i="2" s="1"/>
  <c r="Y1077" i="2"/>
  <c r="L826" i="2"/>
  <c r="M827" i="2"/>
  <c r="U830" i="2"/>
  <c r="N829" i="2"/>
  <c r="AH1060" i="2" l="1"/>
  <c r="AA1037" i="2"/>
  <c r="Z1036" i="2" s="1"/>
  <c r="AD1014" i="2"/>
  <c r="AF1014" i="2"/>
  <c r="AE1014" i="2" s="1"/>
  <c r="W1076" i="2"/>
  <c r="X1076" i="2" s="1"/>
  <c r="Y1076" i="2"/>
  <c r="AG1059" i="2"/>
  <c r="AI1059" i="2"/>
  <c r="L825" i="2"/>
  <c r="M826" i="2"/>
  <c r="U829" i="2"/>
  <c r="T829" i="2"/>
  <c r="N828" i="2"/>
  <c r="U828" i="2" s="1"/>
  <c r="AB1036" i="2" l="1"/>
  <c r="AA1036" i="2" s="1"/>
  <c r="AB1035" i="2" s="1"/>
  <c r="AH1059" i="2"/>
  <c r="AG1058" i="2" s="1"/>
  <c r="AF1013" i="2"/>
  <c r="AE1013" i="2" s="1"/>
  <c r="AD1013" i="2"/>
  <c r="Y1075" i="2"/>
  <c r="W1075" i="2"/>
  <c r="X1075" i="2" s="1"/>
  <c r="L824" i="2"/>
  <c r="M825" i="2"/>
  <c r="T828" i="2"/>
  <c r="N827" i="2"/>
  <c r="AI1058" i="2" l="1"/>
  <c r="AH1058" i="2" s="1"/>
  <c r="AI1057" i="2" s="1"/>
  <c r="Z1035" i="2"/>
  <c r="AA1035" i="2" s="1"/>
  <c r="AD1012" i="2"/>
  <c r="AF1012" i="2"/>
  <c r="AE1012" i="2" s="1"/>
  <c r="Y1074" i="2"/>
  <c r="W1074" i="2"/>
  <c r="X1074" i="2" s="1"/>
  <c r="L823" i="2"/>
  <c r="M824" i="2"/>
  <c r="T827" i="2"/>
  <c r="U827" i="2"/>
  <c r="N826" i="2"/>
  <c r="AG1057" i="2" l="1"/>
  <c r="Z1034" i="2"/>
  <c r="AA1034" i="2" s="1"/>
  <c r="Z1033" i="2" s="1"/>
  <c r="AB1034" i="2"/>
  <c r="AH1057" i="2"/>
  <c r="AG1056" i="2" s="1"/>
  <c r="AH1056" i="2" s="1"/>
  <c r="AD1011" i="2"/>
  <c r="AF1011" i="2"/>
  <c r="AE1011" i="2" s="1"/>
  <c r="W1073" i="2"/>
  <c r="X1073" i="2" s="1"/>
  <c r="Y1073" i="2"/>
  <c r="L822" i="2"/>
  <c r="M823" i="2"/>
  <c r="U826" i="2"/>
  <c r="T826" i="2"/>
  <c r="N825" i="2"/>
  <c r="T825" i="2" s="1"/>
  <c r="AI1056" i="2" l="1"/>
  <c r="AB1033" i="2"/>
  <c r="AA1033" i="2" s="1"/>
  <c r="AB1032" i="2" s="1"/>
  <c r="Y1072" i="2"/>
  <c r="W1072" i="2"/>
  <c r="X1072" i="2" s="1"/>
  <c r="AF1010" i="2"/>
  <c r="AE1010" i="2" s="1"/>
  <c r="AD1010" i="2"/>
  <c r="AI1055" i="2"/>
  <c r="AG1055" i="2"/>
  <c r="L821" i="2"/>
  <c r="M822" i="2"/>
  <c r="U825" i="2"/>
  <c r="N824" i="2"/>
  <c r="Z1032" i="2" l="1"/>
  <c r="AH1055" i="2"/>
  <c r="AG1054" i="2" s="1"/>
  <c r="AH1054" i="2" s="1"/>
  <c r="AA1032" i="2"/>
  <c r="Z1031" i="2" s="1"/>
  <c r="AD1009" i="2"/>
  <c r="AF1009" i="2"/>
  <c r="AE1009" i="2" s="1"/>
  <c r="AB1031" i="2"/>
  <c r="AA1031" i="2" s="1"/>
  <c r="W1071" i="2"/>
  <c r="Y1071" i="2"/>
  <c r="L820" i="2"/>
  <c r="M821" i="2"/>
  <c r="U824" i="2"/>
  <c r="T824" i="2"/>
  <c r="N823" i="2"/>
  <c r="U823" i="2" s="1"/>
  <c r="AI1054" i="2" l="1"/>
  <c r="X1071" i="2"/>
  <c r="W1070" i="2" s="1"/>
  <c r="X1070" i="2" s="1"/>
  <c r="AB1030" i="2"/>
  <c r="Z1030" i="2"/>
  <c r="AD1008" i="2"/>
  <c r="AF1008" i="2"/>
  <c r="AI1053" i="2"/>
  <c r="AG1053" i="2"/>
  <c r="AH1053" i="2" s="1"/>
  <c r="L819" i="2"/>
  <c r="M820" i="2"/>
  <c r="T823" i="2"/>
  <c r="N822" i="2"/>
  <c r="U822" i="2" s="1"/>
  <c r="Y1070" i="2" l="1"/>
  <c r="AG1052" i="2"/>
  <c r="AH1052" i="2" s="1"/>
  <c r="AI1052" i="2"/>
  <c r="Y1069" i="2"/>
  <c r="W1069" i="2"/>
  <c r="X1069" i="2" s="1"/>
  <c r="AE1008" i="2"/>
  <c r="AA1030" i="2"/>
  <c r="L818" i="2"/>
  <c r="M819" i="2"/>
  <c r="T822" i="2"/>
  <c r="N821" i="2"/>
  <c r="W1068" i="2" l="1"/>
  <c r="X1068" i="2" s="1"/>
  <c r="Y1068" i="2"/>
  <c r="Z1029" i="2"/>
  <c r="AB1029" i="2"/>
  <c r="AF1007" i="2"/>
  <c r="AD1007" i="2"/>
  <c r="AI1051" i="2"/>
  <c r="AG1051" i="2"/>
  <c r="AH1051" i="2" s="1"/>
  <c r="L817" i="2"/>
  <c r="M818" i="2"/>
  <c r="U821" i="2"/>
  <c r="T821" i="2"/>
  <c r="N820" i="2"/>
  <c r="U820" i="2" s="1"/>
  <c r="AE1007" i="2" l="1"/>
  <c r="AA1029" i="2"/>
  <c r="Z1028" i="2" s="1"/>
  <c r="AD1006" i="2"/>
  <c r="AF1006" i="2"/>
  <c r="AG1050" i="2"/>
  <c r="AH1050" i="2" s="1"/>
  <c r="AI1050" i="2"/>
  <c r="W1067" i="2"/>
  <c r="X1067" i="2" s="1"/>
  <c r="Y1067" i="2"/>
  <c r="L816" i="2"/>
  <c r="M817" i="2"/>
  <c r="T820" i="2"/>
  <c r="N819" i="2"/>
  <c r="T819" i="2" s="1"/>
  <c r="AB1028" i="2" l="1"/>
  <c r="AA1028" i="2" s="1"/>
  <c r="AB1027" i="2" s="1"/>
  <c r="AA1027" i="2" s="1"/>
  <c r="AE1006" i="2"/>
  <c r="AF1005" i="2" s="1"/>
  <c r="W1066" i="2"/>
  <c r="X1066" i="2" s="1"/>
  <c r="Y1066" i="2"/>
  <c r="AG1049" i="2"/>
  <c r="AH1049" i="2" s="1"/>
  <c r="AI1049" i="2"/>
  <c r="Z1027" i="2"/>
  <c r="L815" i="2"/>
  <c r="M816" i="2"/>
  <c r="U819" i="2"/>
  <c r="N818" i="2"/>
  <c r="AD1005" i="2" l="1"/>
  <c r="AE1005" i="2" s="1"/>
  <c r="AD1004" i="2" s="1"/>
  <c r="AI1048" i="2"/>
  <c r="AG1048" i="2"/>
  <c r="AH1048" i="2" s="1"/>
  <c r="Z1026" i="2"/>
  <c r="AB1026" i="2"/>
  <c r="Y1065" i="2"/>
  <c r="W1065" i="2"/>
  <c r="L814" i="2"/>
  <c r="M815" i="2"/>
  <c r="U818" i="2"/>
  <c r="T818" i="2"/>
  <c r="N817" i="2"/>
  <c r="T817" i="2" s="1"/>
  <c r="AF1004" i="2" l="1"/>
  <c r="AE1004" i="2"/>
  <c r="AD1003" i="2" s="1"/>
  <c r="AA1026" i="2"/>
  <c r="Z1025" i="2" s="1"/>
  <c r="AF1003" i="2"/>
  <c r="AI1047" i="2"/>
  <c r="AG1047" i="2"/>
  <c r="AH1047" i="2" s="1"/>
  <c r="X1065" i="2"/>
  <c r="L813" i="2"/>
  <c r="M814" i="2"/>
  <c r="U817" i="2"/>
  <c r="N816" i="2"/>
  <c r="U816" i="2" s="1"/>
  <c r="AB1025" i="2" l="1"/>
  <c r="AE1003" i="2"/>
  <c r="AF1002" i="2" s="1"/>
  <c r="AA1025" i="2"/>
  <c r="Z1024" i="2" s="1"/>
  <c r="W1064" i="2"/>
  <c r="Y1064" i="2"/>
  <c r="AG1046" i="2"/>
  <c r="AH1046" i="2" s="1"/>
  <c r="AI1046" i="2"/>
  <c r="L812" i="2"/>
  <c r="M813" i="2"/>
  <c r="T816" i="2"/>
  <c r="N815" i="2"/>
  <c r="AD1002" i="2" l="1"/>
  <c r="AE1002" i="2" s="1"/>
  <c r="AF1001" i="2" s="1"/>
  <c r="AB1024" i="2"/>
  <c r="AA1024" i="2" s="1"/>
  <c r="AI1045" i="2"/>
  <c r="AG1045" i="2"/>
  <c r="AH1045" i="2" s="1"/>
  <c r="X1064" i="2"/>
  <c r="L811" i="2"/>
  <c r="M812" i="2"/>
  <c r="U815" i="2"/>
  <c r="T815" i="2"/>
  <c r="N814" i="2"/>
  <c r="T814" i="2" s="1"/>
  <c r="AD1001" i="2" l="1"/>
  <c r="AE1001" i="2" s="1"/>
  <c r="AB1023" i="2"/>
  <c r="AA1023" i="2" s="1"/>
  <c r="AB1022" i="2" s="1"/>
  <c r="AA1022" i="2" s="1"/>
  <c r="Z1023" i="2"/>
  <c r="AG1044" i="2"/>
  <c r="AI1044" i="2"/>
  <c r="AD1000" i="2"/>
  <c r="AE1000" i="2" s="1"/>
  <c r="AF1000" i="2"/>
  <c r="W1063" i="2"/>
  <c r="Y1063" i="2"/>
  <c r="L810" i="2"/>
  <c r="M811" i="2"/>
  <c r="U814" i="2"/>
  <c r="N813" i="2"/>
  <c r="Z1022" i="2" l="1"/>
  <c r="X1063" i="2"/>
  <c r="Y1062" i="2" s="1"/>
  <c r="AD999" i="2"/>
  <c r="AE999" i="2" s="1"/>
  <c r="AF999" i="2"/>
  <c r="Z1021" i="2"/>
  <c r="AB1021" i="2"/>
  <c r="AA1021" i="2" s="1"/>
  <c r="AH1044" i="2"/>
  <c r="L809" i="2"/>
  <c r="M810" i="2"/>
  <c r="U813" i="2"/>
  <c r="T813" i="2"/>
  <c r="N812" i="2"/>
  <c r="U812" i="2" s="1"/>
  <c r="W1062" i="2" l="1"/>
  <c r="X1062" i="2"/>
  <c r="W1061" i="2" s="1"/>
  <c r="AF998" i="2"/>
  <c r="AD998" i="2"/>
  <c r="AE998" i="2" s="1"/>
  <c r="Z1020" i="2"/>
  <c r="AB1020" i="2"/>
  <c r="AA1020" i="2" s="1"/>
  <c r="AG1043" i="2"/>
  <c r="AI1043" i="2"/>
  <c r="L808" i="2"/>
  <c r="M809" i="2"/>
  <c r="T812" i="2"/>
  <c r="N811" i="2"/>
  <c r="Y1061" i="2" l="1"/>
  <c r="X1061" i="2" s="1"/>
  <c r="W1060" i="2" s="1"/>
  <c r="AH1043" i="2"/>
  <c r="AG1042" i="2" s="1"/>
  <c r="Z1019" i="2"/>
  <c r="AB1019" i="2"/>
  <c r="AA1019" i="2" s="1"/>
  <c r="AD997" i="2"/>
  <c r="AE997" i="2" s="1"/>
  <c r="AF997" i="2"/>
  <c r="L807" i="2"/>
  <c r="M808" i="2"/>
  <c r="U811" i="2"/>
  <c r="T811" i="2"/>
  <c r="N810" i="2"/>
  <c r="Y1060" i="2" l="1"/>
  <c r="AI1042" i="2"/>
  <c r="AH1042" i="2" s="1"/>
  <c r="AG1041" i="2" s="1"/>
  <c r="X1060" i="2"/>
  <c r="W1059" i="2" s="1"/>
  <c r="AF996" i="2"/>
  <c r="AD996" i="2"/>
  <c r="AE996" i="2" s="1"/>
  <c r="Z1018" i="2"/>
  <c r="AB1018" i="2"/>
  <c r="AA1018" i="2" s="1"/>
  <c r="L806" i="2"/>
  <c r="M807" i="2"/>
  <c r="T810" i="2"/>
  <c r="U810" i="2"/>
  <c r="N809" i="2"/>
  <c r="Y1059" i="2" l="1"/>
  <c r="X1059" i="2" s="1"/>
  <c r="W1058" i="2" s="1"/>
  <c r="AI1041" i="2"/>
  <c r="AD995" i="2"/>
  <c r="AE995" i="2" s="1"/>
  <c r="AF995" i="2"/>
  <c r="AB1017" i="2"/>
  <c r="AA1017" i="2" s="1"/>
  <c r="Z1017" i="2"/>
  <c r="AH1041" i="2"/>
  <c r="L805" i="2"/>
  <c r="M806" i="2"/>
  <c r="T809" i="2"/>
  <c r="U809" i="2"/>
  <c r="N808" i="2"/>
  <c r="U808" i="2" s="1"/>
  <c r="Y1058" i="2" l="1"/>
  <c r="X1058" i="2" s="1"/>
  <c r="W1057" i="2" s="1"/>
  <c r="AG1040" i="2"/>
  <c r="AH1040" i="2" s="1"/>
  <c r="AI1040" i="2"/>
  <c r="AF994" i="2"/>
  <c r="AD994" i="2"/>
  <c r="AE994" i="2" s="1"/>
  <c r="Z1016" i="2"/>
  <c r="AB1016" i="2"/>
  <c r="AA1016" i="2" s="1"/>
  <c r="L804" i="2"/>
  <c r="M805" i="2"/>
  <c r="T808" i="2"/>
  <c r="N807" i="2"/>
  <c r="U807" i="2" s="1"/>
  <c r="Y1057" i="2" l="1"/>
  <c r="X1057" i="2" s="1"/>
  <c r="W1056" i="2" s="1"/>
  <c r="X1056" i="2" s="1"/>
  <c r="AI1039" i="2"/>
  <c r="AG1039" i="2"/>
  <c r="AH1039" i="2" s="1"/>
  <c r="AD993" i="2"/>
  <c r="AF993" i="2"/>
  <c r="AE993" i="2" s="1"/>
  <c r="Z1015" i="2"/>
  <c r="AB1015" i="2"/>
  <c r="AA1015" i="2" s="1"/>
  <c r="L803" i="2"/>
  <c r="M804" i="2"/>
  <c r="T807" i="2"/>
  <c r="N806" i="2"/>
  <c r="U806" i="2" s="1"/>
  <c r="Y1056" i="2" l="1"/>
  <c r="AB1014" i="2"/>
  <c r="AA1014" i="2" s="1"/>
  <c r="Z1014" i="2"/>
  <c r="W1055" i="2"/>
  <c r="Y1055" i="2"/>
  <c r="AD992" i="2"/>
  <c r="AF992" i="2"/>
  <c r="AI1038" i="2"/>
  <c r="AG1038" i="2"/>
  <c r="AH1038" i="2" s="1"/>
  <c r="L802" i="2"/>
  <c r="M803" i="2"/>
  <c r="T806" i="2"/>
  <c r="N805" i="2"/>
  <c r="AE992" i="2" l="1"/>
  <c r="X1055" i="2"/>
  <c r="AD991" i="2"/>
  <c r="AF991" i="2"/>
  <c r="W1054" i="2"/>
  <c r="X1054" i="2" s="1"/>
  <c r="Y1054" i="2"/>
  <c r="AG1037" i="2"/>
  <c r="AI1037" i="2"/>
  <c r="Z1013" i="2"/>
  <c r="AB1013" i="2"/>
  <c r="AA1013" i="2" s="1"/>
  <c r="L801" i="2"/>
  <c r="M802" i="2"/>
  <c r="U805" i="2"/>
  <c r="T805" i="2"/>
  <c r="N804" i="2"/>
  <c r="AE991" i="2" l="1"/>
  <c r="AD990" i="2" s="1"/>
  <c r="AH1037" i="2"/>
  <c r="AG1036" i="2" s="1"/>
  <c r="Y1053" i="2"/>
  <c r="W1053" i="2"/>
  <c r="X1053" i="2" s="1"/>
  <c r="AB1012" i="2"/>
  <c r="AA1012" i="2" s="1"/>
  <c r="Z1012" i="2"/>
  <c r="L800" i="2"/>
  <c r="M801" i="2"/>
  <c r="U804" i="2"/>
  <c r="T804" i="2"/>
  <c r="N803" i="2"/>
  <c r="U803" i="2" s="1"/>
  <c r="AI1036" i="2" l="1"/>
  <c r="AF990" i="2"/>
  <c r="AE990" i="2" s="1"/>
  <c r="AH1036" i="2"/>
  <c r="AG1035" i="2" s="1"/>
  <c r="Z1011" i="2"/>
  <c r="AB1011" i="2"/>
  <c r="AA1011" i="2" s="1"/>
  <c r="W1052" i="2"/>
  <c r="X1052" i="2" s="1"/>
  <c r="Y1052" i="2"/>
  <c r="L799" i="2"/>
  <c r="M800" i="2"/>
  <c r="T803" i="2"/>
  <c r="N802" i="2"/>
  <c r="AF989" i="2" l="1"/>
  <c r="AD989" i="2"/>
  <c r="AI1035" i="2"/>
  <c r="AH1035" i="2" s="1"/>
  <c r="AE989" i="2"/>
  <c r="AF988" i="2" s="1"/>
  <c r="Z1010" i="2"/>
  <c r="AB1010" i="2"/>
  <c r="AA1010" i="2" s="1"/>
  <c r="Y1051" i="2"/>
  <c r="W1051" i="2"/>
  <c r="X1051" i="2" s="1"/>
  <c r="L798" i="2"/>
  <c r="M799" i="2"/>
  <c r="T802" i="2"/>
  <c r="U802" i="2"/>
  <c r="N801" i="2"/>
  <c r="T801" i="2" s="1"/>
  <c r="AD988" i="2" l="1"/>
  <c r="AI1034" i="2"/>
  <c r="AH1034" i="2" s="1"/>
  <c r="AI1033" i="2" s="1"/>
  <c r="AG1034" i="2"/>
  <c r="AE988" i="2"/>
  <c r="AD987" i="2" s="1"/>
  <c r="Z1009" i="2"/>
  <c r="AB1009" i="2"/>
  <c r="W1050" i="2"/>
  <c r="X1050" i="2" s="1"/>
  <c r="Y1050" i="2"/>
  <c r="L797" i="2"/>
  <c r="M798" i="2"/>
  <c r="U801" i="2"/>
  <c r="N800" i="2"/>
  <c r="U800" i="2" s="1"/>
  <c r="AA1009" i="2" l="1"/>
  <c r="AG1033" i="2"/>
  <c r="AF987" i="2"/>
  <c r="AE987" i="2" s="1"/>
  <c r="AD986" i="2" s="1"/>
  <c r="AH1033" i="2"/>
  <c r="AG1032" i="2" s="1"/>
  <c r="AI1032" i="2"/>
  <c r="Z1008" i="2"/>
  <c r="AB1008" i="2"/>
  <c r="Y1049" i="2"/>
  <c r="W1049" i="2"/>
  <c r="X1049" i="2" s="1"/>
  <c r="L796" i="2"/>
  <c r="M797" i="2"/>
  <c r="T800" i="2"/>
  <c r="N799" i="2"/>
  <c r="AA1008" i="2" l="1"/>
  <c r="AF986" i="2"/>
  <c r="AE986" i="2" s="1"/>
  <c r="AB1007" i="2"/>
  <c r="Z1007" i="2"/>
  <c r="W1048" i="2"/>
  <c r="X1048" i="2" s="1"/>
  <c r="Y1048" i="2"/>
  <c r="AH1032" i="2"/>
  <c r="L795" i="2"/>
  <c r="M796" i="2"/>
  <c r="U799" i="2"/>
  <c r="T799" i="2"/>
  <c r="N798" i="2"/>
  <c r="AD985" i="2" l="1"/>
  <c r="AF985" i="2"/>
  <c r="AE985" i="2" s="1"/>
  <c r="AA1007" i="2"/>
  <c r="AB1006" i="2" s="1"/>
  <c r="Y1047" i="2"/>
  <c r="W1047" i="2"/>
  <c r="X1047" i="2" s="1"/>
  <c r="AI1031" i="2"/>
  <c r="AG1031" i="2"/>
  <c r="L794" i="2"/>
  <c r="M795" i="2"/>
  <c r="T798" i="2"/>
  <c r="U798" i="2"/>
  <c r="N797" i="2"/>
  <c r="U797" i="2" s="1"/>
  <c r="AF984" i="2" l="1"/>
  <c r="AE984" i="2" s="1"/>
  <c r="AD984" i="2"/>
  <c r="Z1006" i="2"/>
  <c r="AA1006" i="2" s="1"/>
  <c r="AH1031" i="2"/>
  <c r="AI1030" i="2" s="1"/>
  <c r="Y1046" i="2"/>
  <c r="W1046" i="2"/>
  <c r="X1046" i="2" s="1"/>
  <c r="L793" i="2"/>
  <c r="M794" i="2"/>
  <c r="T797" i="2"/>
  <c r="N796" i="2"/>
  <c r="AG1030" i="2" l="1"/>
  <c r="AD983" i="2"/>
  <c r="AE983" i="2" s="1"/>
  <c r="AD982" i="2" s="1"/>
  <c r="AE982" i="2" s="1"/>
  <c r="AF983" i="2"/>
  <c r="AB1005" i="2"/>
  <c r="Z1005" i="2"/>
  <c r="AA1005" i="2" s="1"/>
  <c r="AH1030" i="2"/>
  <c r="Y1045" i="2"/>
  <c r="W1045" i="2"/>
  <c r="X1045" i="2" s="1"/>
  <c r="L792" i="2"/>
  <c r="M793" i="2"/>
  <c r="U796" i="2"/>
  <c r="T796" i="2"/>
  <c r="N795" i="2"/>
  <c r="U795" i="2" s="1"/>
  <c r="AF982" i="2" l="1"/>
  <c r="Z1004" i="2"/>
  <c r="AB1004" i="2"/>
  <c r="W1044" i="2"/>
  <c r="Y1044" i="2"/>
  <c r="AD981" i="2"/>
  <c r="AE981" i="2" s="1"/>
  <c r="AF981" i="2"/>
  <c r="AG1029" i="2"/>
  <c r="AI1029" i="2"/>
  <c r="L791" i="2"/>
  <c r="M792" i="2"/>
  <c r="T795" i="2"/>
  <c r="N794" i="2"/>
  <c r="U794" i="2" s="1"/>
  <c r="AA1004" i="2" l="1"/>
  <c r="X1044" i="2"/>
  <c r="W1043" i="2" s="1"/>
  <c r="AF980" i="2"/>
  <c r="AD980" i="2"/>
  <c r="AE980" i="2" s="1"/>
  <c r="AH1029" i="2"/>
  <c r="L790" i="2"/>
  <c r="M791" i="2"/>
  <c r="T794" i="2"/>
  <c r="N793" i="2"/>
  <c r="Y1043" i="2" l="1"/>
  <c r="AB1003" i="2"/>
  <c r="Z1003" i="2"/>
  <c r="AD979" i="2"/>
  <c r="AE979" i="2" s="1"/>
  <c r="AF979" i="2"/>
  <c r="AG1028" i="2"/>
  <c r="AI1028" i="2"/>
  <c r="X1043" i="2"/>
  <c r="L789" i="2"/>
  <c r="M790" i="2"/>
  <c r="U793" i="2"/>
  <c r="T793" i="2"/>
  <c r="N792" i="2"/>
  <c r="U792" i="2" s="1"/>
  <c r="AA1003" i="2" l="1"/>
  <c r="Z1002" i="2" s="1"/>
  <c r="AA1002" i="2" s="1"/>
  <c r="AH1028" i="2"/>
  <c r="AF978" i="2"/>
  <c r="AD978" i="2"/>
  <c r="AE978" i="2" s="1"/>
  <c r="W1042" i="2"/>
  <c r="Y1042" i="2"/>
  <c r="L788" i="2"/>
  <c r="M789" i="2"/>
  <c r="T792" i="2"/>
  <c r="N791" i="2"/>
  <c r="U791" i="2" s="1"/>
  <c r="AB1002" i="2" l="1"/>
  <c r="X1042" i="2"/>
  <c r="W1041" i="2" s="1"/>
  <c r="AB1001" i="2"/>
  <c r="Z1001" i="2"/>
  <c r="AA1001" i="2" s="1"/>
  <c r="AF977" i="2"/>
  <c r="AD977" i="2"/>
  <c r="AE977" i="2" s="1"/>
  <c r="AI1027" i="2"/>
  <c r="AG1027" i="2"/>
  <c r="L787" i="2"/>
  <c r="M788" i="2"/>
  <c r="T791" i="2"/>
  <c r="N790" i="2"/>
  <c r="T790" i="2" s="1"/>
  <c r="Y1041" i="2" l="1"/>
  <c r="Z1000" i="2"/>
  <c r="AA1000" i="2" s="1"/>
  <c r="AB1000" i="2"/>
  <c r="AH1027" i="2"/>
  <c r="AG1026" i="2" s="1"/>
  <c r="AH1026" i="2" s="1"/>
  <c r="AF976" i="2"/>
  <c r="AD976" i="2"/>
  <c r="AE976" i="2" s="1"/>
  <c r="X1041" i="2"/>
  <c r="L786" i="2"/>
  <c r="M787" i="2"/>
  <c r="U790" i="2"/>
  <c r="N789" i="2"/>
  <c r="AI1026" i="2" l="1"/>
  <c r="Z999" i="2"/>
  <c r="AA999" i="2" s="1"/>
  <c r="AB999" i="2"/>
  <c r="Y1040" i="2"/>
  <c r="W1040" i="2"/>
  <c r="X1040" i="2" s="1"/>
  <c r="AI1025" i="2"/>
  <c r="AG1025" i="2"/>
  <c r="AF975" i="2"/>
  <c r="AD975" i="2"/>
  <c r="AE975" i="2" s="1"/>
  <c r="L785" i="2"/>
  <c r="M786" i="2"/>
  <c r="U789" i="2"/>
  <c r="T789" i="2"/>
  <c r="N788" i="2"/>
  <c r="Z998" i="2" l="1"/>
  <c r="AA998" i="2" s="1"/>
  <c r="AB998" i="2"/>
  <c r="AH1025" i="2"/>
  <c r="AG1024" i="2" s="1"/>
  <c r="Y1039" i="2"/>
  <c r="W1039" i="2"/>
  <c r="X1039" i="2" s="1"/>
  <c r="AF974" i="2"/>
  <c r="AD974" i="2"/>
  <c r="AE974" i="2" s="1"/>
  <c r="L784" i="2"/>
  <c r="M785" i="2"/>
  <c r="U788" i="2"/>
  <c r="T788" i="2"/>
  <c r="N787" i="2"/>
  <c r="AI1024" i="2" l="1"/>
  <c r="Z997" i="2"/>
  <c r="AA997" i="2" s="1"/>
  <c r="AB997" i="2"/>
  <c r="AH1024" i="2"/>
  <c r="AI1023" i="2" s="1"/>
  <c r="AF973" i="2"/>
  <c r="AD973" i="2"/>
  <c r="AE973" i="2" s="1"/>
  <c r="W1038" i="2"/>
  <c r="X1038" i="2" s="1"/>
  <c r="Y1038" i="2"/>
  <c r="L783" i="2"/>
  <c r="M784" i="2"/>
  <c r="T787" i="2"/>
  <c r="U787" i="2"/>
  <c r="N786" i="2"/>
  <c r="T786" i="2" s="1"/>
  <c r="AG1023" i="2" l="1"/>
  <c r="AH1023" i="2" s="1"/>
  <c r="Z996" i="2"/>
  <c r="AA996" i="2" s="1"/>
  <c r="AB996" i="2"/>
  <c r="AI1022" i="2"/>
  <c r="AG1022" i="2"/>
  <c r="AH1022" i="2" s="1"/>
  <c r="Y1037" i="2"/>
  <c r="W1037" i="2"/>
  <c r="AD972" i="2"/>
  <c r="AE972" i="2" s="1"/>
  <c r="AF972" i="2"/>
  <c r="L782" i="2"/>
  <c r="M783" i="2"/>
  <c r="U786" i="2"/>
  <c r="N785" i="2"/>
  <c r="X1037" i="2" l="1"/>
  <c r="AB995" i="2"/>
  <c r="Z995" i="2"/>
  <c r="AA995" i="2" s="1"/>
  <c r="W1036" i="2"/>
  <c r="Y1036" i="2"/>
  <c r="X1036" i="2" s="1"/>
  <c r="AG1021" i="2"/>
  <c r="AH1021" i="2" s="1"/>
  <c r="AI1021" i="2"/>
  <c r="AD971" i="2"/>
  <c r="AE971" i="2" s="1"/>
  <c r="AF971" i="2"/>
  <c r="L781" i="2"/>
  <c r="M782" i="2"/>
  <c r="U785" i="2"/>
  <c r="T785" i="2"/>
  <c r="N784" i="2"/>
  <c r="U784" i="2" s="1"/>
  <c r="Z994" i="2" l="1"/>
  <c r="AA994" i="2" s="1"/>
  <c r="AB994" i="2"/>
  <c r="W1035" i="2"/>
  <c r="Y1035" i="2"/>
  <c r="X1035" i="2" s="1"/>
  <c r="AI1020" i="2"/>
  <c r="AG1020" i="2"/>
  <c r="AH1020" i="2" s="1"/>
  <c r="AF970" i="2"/>
  <c r="AD970" i="2"/>
  <c r="AE970" i="2" s="1"/>
  <c r="L780" i="2"/>
  <c r="M781" i="2"/>
  <c r="T784" i="2"/>
  <c r="N783" i="2"/>
  <c r="Z993" i="2" l="1"/>
  <c r="AB993" i="2"/>
  <c r="AA993" i="2" s="1"/>
  <c r="Y1034" i="2"/>
  <c r="W1034" i="2"/>
  <c r="AG1019" i="2"/>
  <c r="AH1019" i="2" s="1"/>
  <c r="AI1019" i="2"/>
  <c r="AD969" i="2"/>
  <c r="AE969" i="2" s="1"/>
  <c r="AF969" i="2"/>
  <c r="L779" i="2"/>
  <c r="M780" i="2"/>
  <c r="U783" i="2"/>
  <c r="T783" i="2"/>
  <c r="N782" i="2"/>
  <c r="U782" i="2" s="1"/>
  <c r="Z992" i="2" l="1"/>
  <c r="AB992" i="2"/>
  <c r="X1034" i="2"/>
  <c r="Y1033" i="2" s="1"/>
  <c r="AI1018" i="2"/>
  <c r="AG1018" i="2"/>
  <c r="AH1018" i="2" s="1"/>
  <c r="AD968" i="2"/>
  <c r="AF968" i="2"/>
  <c r="L778" i="2"/>
  <c r="M779" i="2"/>
  <c r="T782" i="2"/>
  <c r="N781" i="2"/>
  <c r="W1033" i="2" l="1"/>
  <c r="AA992" i="2"/>
  <c r="X1033" i="2"/>
  <c r="W1032" i="2" s="1"/>
  <c r="AB991" i="2"/>
  <c r="Z991" i="2"/>
  <c r="AE968" i="2"/>
  <c r="AD967" i="2" s="1"/>
  <c r="AI1017" i="2"/>
  <c r="AG1017" i="2"/>
  <c r="AH1017" i="2" s="1"/>
  <c r="L777" i="2"/>
  <c r="M778" i="2"/>
  <c r="T781" i="2"/>
  <c r="U781" i="2"/>
  <c r="N780" i="2"/>
  <c r="AA991" i="2" l="1"/>
  <c r="Y1032" i="2"/>
  <c r="Z990" i="2"/>
  <c r="AB990" i="2"/>
  <c r="AF967" i="2"/>
  <c r="AE967" i="2" s="1"/>
  <c r="AD966" i="2" s="1"/>
  <c r="X1032" i="2"/>
  <c r="W1031" i="2" s="1"/>
  <c r="AI1016" i="2"/>
  <c r="AG1016" i="2"/>
  <c r="AH1016" i="2" s="1"/>
  <c r="L776" i="2"/>
  <c r="M777" i="2"/>
  <c r="U780" i="2"/>
  <c r="T780" i="2"/>
  <c r="N779" i="2"/>
  <c r="U779" i="2" s="1"/>
  <c r="AA990" i="2" l="1"/>
  <c r="Z989" i="2" s="1"/>
  <c r="AF966" i="2"/>
  <c r="AE966" i="2" s="1"/>
  <c r="AF965" i="2" s="1"/>
  <c r="Y1031" i="2"/>
  <c r="AI1015" i="2"/>
  <c r="AG1015" i="2"/>
  <c r="AH1015" i="2" s="1"/>
  <c r="X1031" i="2"/>
  <c r="L775" i="2"/>
  <c r="M776" i="2"/>
  <c r="T779" i="2"/>
  <c r="N778" i="2"/>
  <c r="T778" i="2" s="1"/>
  <c r="AB989" i="2" l="1"/>
  <c r="AA989" i="2" s="1"/>
  <c r="AB988" i="2" s="1"/>
  <c r="AD965" i="2"/>
  <c r="AE965" i="2" s="1"/>
  <c r="AD964" i="2" s="1"/>
  <c r="AE964" i="2" s="1"/>
  <c r="W1030" i="2"/>
  <c r="Y1030" i="2"/>
  <c r="AI1014" i="2"/>
  <c r="AG1014" i="2"/>
  <c r="AH1014" i="2" s="1"/>
  <c r="L774" i="2"/>
  <c r="M775" i="2"/>
  <c r="U778" i="2"/>
  <c r="N777" i="2"/>
  <c r="U777" i="2" s="1"/>
  <c r="Z988" i="2" l="1"/>
  <c r="AA988" i="2"/>
  <c r="AB987" i="2" s="1"/>
  <c r="AF964" i="2"/>
  <c r="AI1013" i="2"/>
  <c r="AG1013" i="2"/>
  <c r="AH1013" i="2" s="1"/>
  <c r="AD963" i="2"/>
  <c r="AE963" i="2" s="1"/>
  <c r="AF963" i="2"/>
  <c r="X1030" i="2"/>
  <c r="L773" i="2"/>
  <c r="M774" i="2"/>
  <c r="T777" i="2"/>
  <c r="N776" i="2"/>
  <c r="Z987" i="2" l="1"/>
  <c r="AA987" i="2"/>
  <c r="Z986" i="2" s="1"/>
  <c r="AD962" i="2"/>
  <c r="AE962" i="2" s="1"/>
  <c r="AF962" i="2"/>
  <c r="AG1012" i="2"/>
  <c r="AH1012" i="2" s="1"/>
  <c r="AI1012" i="2"/>
  <c r="W1029" i="2"/>
  <c r="Y1029" i="2"/>
  <c r="L772" i="2"/>
  <c r="M773" i="2"/>
  <c r="U776" i="2"/>
  <c r="T776" i="2"/>
  <c r="N775" i="2"/>
  <c r="AB986" i="2" l="1"/>
  <c r="AA986" i="2" s="1"/>
  <c r="AB985" i="2" s="1"/>
  <c r="X1029" i="2"/>
  <c r="Y1028" i="2" s="1"/>
  <c r="AD961" i="2"/>
  <c r="AE961" i="2" s="1"/>
  <c r="AF961" i="2"/>
  <c r="AG1011" i="2"/>
  <c r="AH1011" i="2" s="1"/>
  <c r="AI1011" i="2"/>
  <c r="L771" i="2"/>
  <c r="M772" i="2"/>
  <c r="T775" i="2"/>
  <c r="U775" i="2"/>
  <c r="N774" i="2"/>
  <c r="Z985" i="2" l="1"/>
  <c r="AA985" i="2"/>
  <c r="Z984" i="2" s="1"/>
  <c r="W1028" i="2"/>
  <c r="X1028" i="2" s="1"/>
  <c r="W1027" i="2" s="1"/>
  <c r="AB984" i="2"/>
  <c r="AD960" i="2"/>
  <c r="AE960" i="2" s="1"/>
  <c r="AF960" i="2"/>
  <c r="AI1010" i="2"/>
  <c r="AG1010" i="2"/>
  <c r="AH1010" i="2" s="1"/>
  <c r="L770" i="2"/>
  <c r="M771" i="2"/>
  <c r="U774" i="2"/>
  <c r="T774" i="2"/>
  <c r="N773" i="2"/>
  <c r="Y1027" i="2" l="1"/>
  <c r="AA984" i="2"/>
  <c r="AB983" i="2" s="1"/>
  <c r="Z983" i="2"/>
  <c r="AA983" i="2" s="1"/>
  <c r="X1027" i="2"/>
  <c r="W1026" i="2" s="1"/>
  <c r="AG1009" i="2"/>
  <c r="AI1009" i="2"/>
  <c r="AD959" i="2"/>
  <c r="AE959" i="2" s="1"/>
  <c r="AF959" i="2"/>
  <c r="L769" i="2"/>
  <c r="M770" i="2"/>
  <c r="U773" i="2"/>
  <c r="T773" i="2"/>
  <c r="N772" i="2"/>
  <c r="Y1026" i="2" l="1"/>
  <c r="Z982" i="2"/>
  <c r="AA982" i="2" s="1"/>
  <c r="AB982" i="2"/>
  <c r="AH1009" i="2"/>
  <c r="AG1008" i="2" s="1"/>
  <c r="AD958" i="2"/>
  <c r="AE958" i="2" s="1"/>
  <c r="AF958" i="2"/>
  <c r="X1026" i="2"/>
  <c r="L768" i="2"/>
  <c r="M769" i="2"/>
  <c r="U772" i="2"/>
  <c r="T772" i="2"/>
  <c r="N771" i="2"/>
  <c r="U771" i="2" s="1"/>
  <c r="AI1008" i="2" l="1"/>
  <c r="AH1008" i="2" s="1"/>
  <c r="AI1007" i="2" s="1"/>
  <c r="AB981" i="2"/>
  <c r="Z981" i="2"/>
  <c r="AA981" i="2" s="1"/>
  <c r="Y1025" i="2"/>
  <c r="W1025" i="2"/>
  <c r="AF957" i="2"/>
  <c r="AD957" i="2"/>
  <c r="L767" i="2"/>
  <c r="M768" i="2"/>
  <c r="T771" i="2"/>
  <c r="N770" i="2"/>
  <c r="U770" i="2" s="1"/>
  <c r="AG1007" i="2" l="1"/>
  <c r="AB980" i="2"/>
  <c r="Z980" i="2"/>
  <c r="AA980" i="2" s="1"/>
  <c r="X1025" i="2"/>
  <c r="AH1007" i="2"/>
  <c r="AG1006" i="2" s="1"/>
  <c r="AE957" i="2"/>
  <c r="Y1024" i="2"/>
  <c r="W1024" i="2"/>
  <c r="L766" i="2"/>
  <c r="M767" i="2"/>
  <c r="T770" i="2"/>
  <c r="N769" i="2"/>
  <c r="AI1006" i="2" l="1"/>
  <c r="Z979" i="2"/>
  <c r="AA979" i="2" s="1"/>
  <c r="AB979" i="2"/>
  <c r="AH1006" i="2"/>
  <c r="AG1005" i="2" s="1"/>
  <c r="X1024" i="2"/>
  <c r="Y1023" i="2" s="1"/>
  <c r="AD956" i="2"/>
  <c r="AF956" i="2"/>
  <c r="L765" i="2"/>
  <c r="M766" i="2"/>
  <c r="T769" i="2"/>
  <c r="U769" i="2"/>
  <c r="N768" i="2"/>
  <c r="U768" i="2" s="1"/>
  <c r="AI1005" i="2" l="1"/>
  <c r="AE956" i="2"/>
  <c r="AD955" i="2" s="1"/>
  <c r="Z978" i="2"/>
  <c r="AA978" i="2" s="1"/>
  <c r="AB978" i="2"/>
  <c r="W1023" i="2"/>
  <c r="X1023" i="2" s="1"/>
  <c r="W1022" i="2" s="1"/>
  <c r="X1022" i="2" s="1"/>
  <c r="AH1005" i="2"/>
  <c r="AG1004" i="2" s="1"/>
  <c r="L764" i="2"/>
  <c r="M765" i="2"/>
  <c r="T768" i="2"/>
  <c r="N767" i="2"/>
  <c r="T767" i="2" s="1"/>
  <c r="AF955" i="2" l="1"/>
  <c r="AI1004" i="2"/>
  <c r="AH1004" i="2" s="1"/>
  <c r="Y1022" i="2"/>
  <c r="Z977" i="2"/>
  <c r="AA977" i="2" s="1"/>
  <c r="AB977" i="2"/>
  <c r="AE955" i="2"/>
  <c r="AD954" i="2" s="1"/>
  <c r="Y1021" i="2"/>
  <c r="W1021" i="2"/>
  <c r="X1021" i="2" s="1"/>
  <c r="L763" i="2"/>
  <c r="M764" i="2"/>
  <c r="U767" i="2"/>
  <c r="N766" i="2"/>
  <c r="U766" i="2" s="1"/>
  <c r="AI1003" i="2" l="1"/>
  <c r="AG1003" i="2"/>
  <c r="AF954" i="2"/>
  <c r="AE954" i="2" s="1"/>
  <c r="AD953" i="2" s="1"/>
  <c r="Z976" i="2"/>
  <c r="AA976" i="2" s="1"/>
  <c r="AB976" i="2"/>
  <c r="AH1003" i="2"/>
  <c r="AG1002" i="2" s="1"/>
  <c r="W1020" i="2"/>
  <c r="X1020" i="2" s="1"/>
  <c r="Y1020" i="2"/>
  <c r="L762" i="2"/>
  <c r="M763" i="2"/>
  <c r="T766" i="2"/>
  <c r="N765" i="2"/>
  <c r="U765" i="2" s="1"/>
  <c r="AF953" i="2" l="1"/>
  <c r="AI1002" i="2"/>
  <c r="AH1002" i="2" s="1"/>
  <c r="AI1001" i="2" s="1"/>
  <c r="AH1001" i="2" s="1"/>
  <c r="Z975" i="2"/>
  <c r="AA975" i="2" s="1"/>
  <c r="AB975" i="2"/>
  <c r="AE953" i="2"/>
  <c r="AF952" i="2" s="1"/>
  <c r="AE952" i="2" s="1"/>
  <c r="Y1019" i="2"/>
  <c r="W1019" i="2"/>
  <c r="X1019" i="2" s="1"/>
  <c r="L761" i="2"/>
  <c r="M762" i="2"/>
  <c r="T765" i="2"/>
  <c r="N764" i="2"/>
  <c r="AD952" i="2" l="1"/>
  <c r="AG1001" i="2"/>
  <c r="Z974" i="2"/>
  <c r="AA974" i="2" s="1"/>
  <c r="AB974" i="2"/>
  <c r="AF951" i="2"/>
  <c r="AE951" i="2" s="1"/>
  <c r="AD951" i="2"/>
  <c r="AG1000" i="2"/>
  <c r="AI1000" i="2"/>
  <c r="AH1000" i="2" s="1"/>
  <c r="W1018" i="2"/>
  <c r="X1018" i="2" s="1"/>
  <c r="Y1018" i="2"/>
  <c r="L760" i="2"/>
  <c r="M761" i="2"/>
  <c r="U764" i="2"/>
  <c r="T764" i="2"/>
  <c r="N763" i="2"/>
  <c r="U763" i="2" s="1"/>
  <c r="Z973" i="2" l="1"/>
  <c r="AA973" i="2" s="1"/>
  <c r="AB973" i="2"/>
  <c r="Y1017" i="2"/>
  <c r="W1017" i="2"/>
  <c r="X1017" i="2" s="1"/>
  <c r="AG999" i="2"/>
  <c r="AI999" i="2"/>
  <c r="AH999" i="2" s="1"/>
  <c r="AF950" i="2"/>
  <c r="AE950" i="2" s="1"/>
  <c r="AD950" i="2"/>
  <c r="L759" i="2"/>
  <c r="M760" i="2"/>
  <c r="T763" i="2"/>
  <c r="N762" i="2"/>
  <c r="AB972" i="2" l="1"/>
  <c r="Z972" i="2"/>
  <c r="AA972" i="2" s="1"/>
  <c r="AG998" i="2"/>
  <c r="AI998" i="2"/>
  <c r="AH998" i="2" s="1"/>
  <c r="AF949" i="2"/>
  <c r="AE949" i="2" s="1"/>
  <c r="AD949" i="2"/>
  <c r="Y1016" i="2"/>
  <c r="W1016" i="2"/>
  <c r="X1016" i="2" s="1"/>
  <c r="L758" i="2"/>
  <c r="M759" i="2"/>
  <c r="T762" i="2"/>
  <c r="U762" i="2"/>
  <c r="N761" i="2"/>
  <c r="AB971" i="2" l="1"/>
  <c r="Z971" i="2"/>
  <c r="AA971" i="2" s="1"/>
  <c r="Y1015" i="2"/>
  <c r="W1015" i="2"/>
  <c r="X1015" i="2" s="1"/>
  <c r="AD948" i="2"/>
  <c r="AF948" i="2"/>
  <c r="AE948" i="2" s="1"/>
  <c r="AI997" i="2"/>
  <c r="AH997" i="2" s="1"/>
  <c r="AG997" i="2"/>
  <c r="L757" i="2"/>
  <c r="M758" i="2"/>
  <c r="U761" i="2"/>
  <c r="T761" i="2"/>
  <c r="N760" i="2"/>
  <c r="U760" i="2" s="1"/>
  <c r="Z970" i="2" l="1"/>
  <c r="AA970" i="2" s="1"/>
  <c r="AB970" i="2"/>
  <c r="AG996" i="2"/>
  <c r="AI996" i="2"/>
  <c r="AH996" i="2" s="1"/>
  <c r="AD947" i="2"/>
  <c r="AF947" i="2"/>
  <c r="AE947" i="2" s="1"/>
  <c r="Y1014" i="2"/>
  <c r="W1014" i="2"/>
  <c r="X1014" i="2" s="1"/>
  <c r="L756" i="2"/>
  <c r="M757" i="2"/>
  <c r="T760" i="2"/>
  <c r="N759" i="2"/>
  <c r="T759" i="2" s="1"/>
  <c r="AB969" i="2" l="1"/>
  <c r="Z969" i="2"/>
  <c r="AA969" i="2" s="1"/>
  <c r="AI995" i="2"/>
  <c r="AH995" i="2" s="1"/>
  <c r="AG995" i="2"/>
  <c r="AF946" i="2"/>
  <c r="AE946" i="2" s="1"/>
  <c r="AD946" i="2"/>
  <c r="W1013" i="2"/>
  <c r="X1013" i="2" s="1"/>
  <c r="Y1013" i="2"/>
  <c r="L755" i="2"/>
  <c r="M756" i="2"/>
  <c r="U759" i="2"/>
  <c r="N758" i="2"/>
  <c r="T758" i="2" s="1"/>
  <c r="Z968" i="2" l="1"/>
  <c r="AB968" i="2"/>
  <c r="AA968" i="2" s="1"/>
  <c r="Y1012" i="2"/>
  <c r="W1012" i="2"/>
  <c r="X1012" i="2" s="1"/>
  <c r="AF945" i="2"/>
  <c r="AD945" i="2"/>
  <c r="AG994" i="2"/>
  <c r="AI994" i="2"/>
  <c r="AH994" i="2" s="1"/>
  <c r="L754" i="2"/>
  <c r="M755" i="2"/>
  <c r="U758" i="2"/>
  <c r="N757" i="2"/>
  <c r="U757" i="2" s="1"/>
  <c r="AB967" i="2" l="1"/>
  <c r="Z967" i="2"/>
  <c r="AA967" i="2" s="1"/>
  <c r="AE945" i="2"/>
  <c r="AF944" i="2" s="1"/>
  <c r="Y1011" i="2"/>
  <c r="W1011" i="2"/>
  <c r="X1011" i="2" s="1"/>
  <c r="AD944" i="2"/>
  <c r="AI993" i="2"/>
  <c r="AG993" i="2"/>
  <c r="L753" i="2"/>
  <c r="M754" i="2"/>
  <c r="T757" i="2"/>
  <c r="N756" i="2"/>
  <c r="T756" i="2" s="1"/>
  <c r="AE944" i="2" l="1"/>
  <c r="AB966" i="2"/>
  <c r="Z966" i="2"/>
  <c r="AH993" i="2"/>
  <c r="AI992" i="2" s="1"/>
  <c r="AD943" i="2"/>
  <c r="AF943" i="2"/>
  <c r="AE943" i="2" s="1"/>
  <c r="Y1010" i="2"/>
  <c r="W1010" i="2"/>
  <c r="X1010" i="2" s="1"/>
  <c r="L752" i="2"/>
  <c r="M753" i="2"/>
  <c r="U756" i="2"/>
  <c r="N755" i="2"/>
  <c r="U755" i="2" s="1"/>
  <c r="AA966" i="2" l="1"/>
  <c r="AG992" i="2"/>
  <c r="AH992" i="2" s="1"/>
  <c r="AI991" i="2" s="1"/>
  <c r="Z965" i="2"/>
  <c r="AA965" i="2" s="1"/>
  <c r="AB965" i="2"/>
  <c r="AD942" i="2"/>
  <c r="AF942" i="2"/>
  <c r="W1009" i="2"/>
  <c r="Y1009" i="2"/>
  <c r="L751" i="2"/>
  <c r="M752" i="2"/>
  <c r="T755" i="2"/>
  <c r="N754" i="2"/>
  <c r="AG991" i="2" l="1"/>
  <c r="X1009" i="2"/>
  <c r="Y1008" i="2" s="1"/>
  <c r="AH991" i="2"/>
  <c r="AI990" i="2" s="1"/>
  <c r="AB964" i="2"/>
  <c r="Z964" i="2"/>
  <c r="AA964" i="2" s="1"/>
  <c r="AE942" i="2"/>
  <c r="AF941" i="2" s="1"/>
  <c r="L750" i="2"/>
  <c r="M751" i="2"/>
  <c r="T754" i="2"/>
  <c r="U754" i="2"/>
  <c r="N753" i="2"/>
  <c r="W1008" i="2" l="1"/>
  <c r="AD941" i="2"/>
  <c r="AG990" i="2"/>
  <c r="AH990" i="2" s="1"/>
  <c r="AG989" i="2" s="1"/>
  <c r="Z963" i="2"/>
  <c r="AA963" i="2" s="1"/>
  <c r="AB963" i="2"/>
  <c r="X1008" i="2"/>
  <c r="Y1007" i="2" s="1"/>
  <c r="AE941" i="2"/>
  <c r="AD940" i="2" s="1"/>
  <c r="L749" i="2"/>
  <c r="M750" i="2"/>
  <c r="U753" i="2"/>
  <c r="T753" i="2"/>
  <c r="N752" i="2"/>
  <c r="W1007" i="2" l="1"/>
  <c r="AF940" i="2"/>
  <c r="AE940" i="2" s="1"/>
  <c r="X1007" i="2"/>
  <c r="W1006" i="2" s="1"/>
  <c r="AI989" i="2"/>
  <c r="Z962" i="2"/>
  <c r="AA962" i="2" s="1"/>
  <c r="AB962" i="2"/>
  <c r="AH989" i="2"/>
  <c r="AG988" i="2" s="1"/>
  <c r="L748" i="2"/>
  <c r="M749" i="2"/>
  <c r="U752" i="2"/>
  <c r="T752" i="2"/>
  <c r="N751" i="2"/>
  <c r="AF939" i="2" l="1"/>
  <c r="AE939" i="2" s="1"/>
  <c r="AD939" i="2"/>
  <c r="Y1006" i="2"/>
  <c r="X1006" i="2" s="1"/>
  <c r="Y1005" i="2" s="1"/>
  <c r="AI988" i="2"/>
  <c r="AB961" i="2"/>
  <c r="Z961" i="2"/>
  <c r="AA961" i="2" s="1"/>
  <c r="AH988" i="2"/>
  <c r="AI987" i="2" s="1"/>
  <c r="AD938" i="2"/>
  <c r="AF938" i="2"/>
  <c r="AE938" i="2" s="1"/>
  <c r="L747" i="2"/>
  <c r="M748" i="2"/>
  <c r="U751" i="2"/>
  <c r="T751" i="2"/>
  <c r="N750" i="2"/>
  <c r="AG987" i="2" l="1"/>
  <c r="AB960" i="2"/>
  <c r="Z960" i="2"/>
  <c r="AA960" i="2" s="1"/>
  <c r="W1005" i="2"/>
  <c r="X1005" i="2" s="1"/>
  <c r="Y1004" i="2" s="1"/>
  <c r="AH987" i="2"/>
  <c r="AG986" i="2" s="1"/>
  <c r="AF937" i="2"/>
  <c r="AD937" i="2"/>
  <c r="L746" i="2"/>
  <c r="M747" i="2"/>
  <c r="U750" i="2"/>
  <c r="T750" i="2"/>
  <c r="N749" i="2"/>
  <c r="U749" i="2" s="1"/>
  <c r="AI986" i="2" l="1"/>
  <c r="W1004" i="2"/>
  <c r="X1004" i="2" s="1"/>
  <c r="AB959" i="2"/>
  <c r="Z959" i="2"/>
  <c r="AA959" i="2" s="1"/>
  <c r="AH986" i="2"/>
  <c r="AI985" i="2" s="1"/>
  <c r="AE937" i="2"/>
  <c r="L745" i="2"/>
  <c r="M746" i="2"/>
  <c r="T749" i="2"/>
  <c r="N748" i="2"/>
  <c r="Y1003" i="2" l="1"/>
  <c r="W1003" i="2"/>
  <c r="X1003" i="2" s="1"/>
  <c r="W1002" i="2" s="1"/>
  <c r="AB958" i="2"/>
  <c r="Z958" i="2"/>
  <c r="AA958" i="2" s="1"/>
  <c r="AG985" i="2"/>
  <c r="AH985" i="2" s="1"/>
  <c r="AG984" i="2" s="1"/>
  <c r="AF936" i="2"/>
  <c r="AD936" i="2"/>
  <c r="L744" i="2"/>
  <c r="M745" i="2"/>
  <c r="U748" i="2"/>
  <c r="T748" i="2"/>
  <c r="N747" i="2"/>
  <c r="AI984" i="2" l="1"/>
  <c r="AH984" i="2" s="1"/>
  <c r="AG983" i="2" s="1"/>
  <c r="Y1002" i="2"/>
  <c r="X1002" i="2" s="1"/>
  <c r="W1001" i="2" s="1"/>
  <c r="AB957" i="2"/>
  <c r="Z957" i="2"/>
  <c r="AI983" i="2"/>
  <c r="AH983" i="2" s="1"/>
  <c r="AE936" i="2"/>
  <c r="L743" i="2"/>
  <c r="M744" i="2"/>
  <c r="U747" i="2"/>
  <c r="T747" i="2"/>
  <c r="N746" i="2"/>
  <c r="AA957" i="2" l="1"/>
  <c r="AB956" i="2" s="1"/>
  <c r="AA956" i="2" s="1"/>
  <c r="Y1001" i="2"/>
  <c r="X1001" i="2" s="1"/>
  <c r="Y1000" i="2" s="1"/>
  <c r="X1000" i="2" s="1"/>
  <c r="AI982" i="2"/>
  <c r="AH982" i="2" s="1"/>
  <c r="AG982" i="2"/>
  <c r="AD935" i="2"/>
  <c r="AF935" i="2"/>
  <c r="L742" i="2"/>
  <c r="M743" i="2"/>
  <c r="T746" i="2"/>
  <c r="U746" i="2"/>
  <c r="N745" i="2"/>
  <c r="U745" i="2" s="1"/>
  <c r="Z956" i="2" l="1"/>
  <c r="W1000" i="2"/>
  <c r="AB955" i="2"/>
  <c r="Z955" i="2"/>
  <c r="AE935" i="2"/>
  <c r="AD934" i="2" s="1"/>
  <c r="Y999" i="2"/>
  <c r="X999" i="2" s="1"/>
  <c r="W999" i="2"/>
  <c r="AI981" i="2"/>
  <c r="AH981" i="2" s="1"/>
  <c r="AG981" i="2"/>
  <c r="L741" i="2"/>
  <c r="M742" i="2"/>
  <c r="T745" i="2"/>
  <c r="N744" i="2"/>
  <c r="AF934" i="2" l="1"/>
  <c r="AE934" i="2" s="1"/>
  <c r="AA955" i="2"/>
  <c r="AF933" i="2"/>
  <c r="AD933" i="2"/>
  <c r="Y998" i="2"/>
  <c r="X998" i="2" s="1"/>
  <c r="W998" i="2"/>
  <c r="AI980" i="2"/>
  <c r="AH980" i="2" s="1"/>
  <c r="AG980" i="2"/>
  <c r="L740" i="2"/>
  <c r="M741" i="2"/>
  <c r="U744" i="2"/>
  <c r="T744" i="2"/>
  <c r="N743" i="2"/>
  <c r="U743" i="2" s="1"/>
  <c r="AB954" i="2" l="1"/>
  <c r="Z954" i="2"/>
  <c r="AA954" i="2" s="1"/>
  <c r="AI979" i="2"/>
  <c r="AH979" i="2" s="1"/>
  <c r="AG979" i="2"/>
  <c r="W997" i="2"/>
  <c r="Y997" i="2"/>
  <c r="X997" i="2" s="1"/>
  <c r="AE933" i="2"/>
  <c r="L739" i="2"/>
  <c r="M740" i="2"/>
  <c r="T743" i="2"/>
  <c r="N742" i="2"/>
  <c r="T742" i="2" s="1"/>
  <c r="Z953" i="2" l="1"/>
  <c r="AB953" i="2"/>
  <c r="AA953" i="2" s="1"/>
  <c r="W996" i="2"/>
  <c r="Y996" i="2"/>
  <c r="X996" i="2" s="1"/>
  <c r="AD932" i="2"/>
  <c r="AF932" i="2"/>
  <c r="AG978" i="2"/>
  <c r="AI978" i="2"/>
  <c r="AH978" i="2" s="1"/>
  <c r="L738" i="2"/>
  <c r="M739" i="2"/>
  <c r="U742" i="2"/>
  <c r="N741" i="2"/>
  <c r="U741" i="2" s="1"/>
  <c r="AB952" i="2" l="1"/>
  <c r="AA952" i="2" s="1"/>
  <c r="Z952" i="2"/>
  <c r="AE932" i="2"/>
  <c r="AD931" i="2" s="1"/>
  <c r="AI977" i="2"/>
  <c r="AH977" i="2" s="1"/>
  <c r="AG977" i="2"/>
  <c r="Y995" i="2"/>
  <c r="X995" i="2" s="1"/>
  <c r="W995" i="2"/>
  <c r="L737" i="2"/>
  <c r="M738" i="2"/>
  <c r="T741" i="2"/>
  <c r="N740" i="2"/>
  <c r="U740" i="2" s="1"/>
  <c r="AF931" i="2" l="1"/>
  <c r="AE931" i="2" s="1"/>
  <c r="AB951" i="2"/>
  <c r="AA951" i="2" s="1"/>
  <c r="Z951" i="2"/>
  <c r="W994" i="2"/>
  <c r="Y994" i="2"/>
  <c r="X994" i="2" s="1"/>
  <c r="AF930" i="2"/>
  <c r="AD930" i="2"/>
  <c r="AI976" i="2"/>
  <c r="AH976" i="2" s="1"/>
  <c r="AG976" i="2"/>
  <c r="L736" i="2"/>
  <c r="M737" i="2"/>
  <c r="T740" i="2"/>
  <c r="N739" i="2"/>
  <c r="AB950" i="2" l="1"/>
  <c r="AA950" i="2" s="1"/>
  <c r="Z950" i="2"/>
  <c r="AE930" i="2"/>
  <c r="W993" i="2"/>
  <c r="Y993" i="2"/>
  <c r="AI975" i="2"/>
  <c r="AH975" i="2" s="1"/>
  <c r="AG975" i="2"/>
  <c r="L735" i="2"/>
  <c r="M736" i="2"/>
  <c r="U739" i="2"/>
  <c r="T739" i="2"/>
  <c r="N738" i="2"/>
  <c r="U738" i="2" s="1"/>
  <c r="Z949" i="2" l="1"/>
  <c r="AB949" i="2"/>
  <c r="AA949" i="2" s="1"/>
  <c r="X993" i="2"/>
  <c r="W992" i="2" s="1"/>
  <c r="AF929" i="2"/>
  <c r="AD929" i="2"/>
  <c r="AI974" i="2"/>
  <c r="AH974" i="2" s="1"/>
  <c r="AG974" i="2"/>
  <c r="L734" i="2"/>
  <c r="M735" i="2"/>
  <c r="T738" i="2"/>
  <c r="N737" i="2"/>
  <c r="T737" i="2" s="1"/>
  <c r="Y992" i="2" l="1"/>
  <c r="X992" i="2"/>
  <c r="Z948" i="2"/>
  <c r="AB948" i="2"/>
  <c r="AA948" i="2" s="1"/>
  <c r="AE929" i="2"/>
  <c r="W991" i="2"/>
  <c r="Y991" i="2"/>
  <c r="AG973" i="2"/>
  <c r="AI973" i="2"/>
  <c r="AH973" i="2" s="1"/>
  <c r="L733" i="2"/>
  <c r="M734" i="2"/>
  <c r="U737" i="2"/>
  <c r="N736" i="2"/>
  <c r="U736" i="2" s="1"/>
  <c r="Z947" i="2" l="1"/>
  <c r="AB947" i="2"/>
  <c r="AA947" i="2" s="1"/>
  <c r="X991" i="2"/>
  <c r="W990" i="2" s="1"/>
  <c r="AF928" i="2"/>
  <c r="AD928" i="2"/>
  <c r="AG972" i="2"/>
  <c r="AI972" i="2"/>
  <c r="AH972" i="2" s="1"/>
  <c r="L732" i="2"/>
  <c r="M733" i="2"/>
  <c r="T736" i="2"/>
  <c r="N735" i="2"/>
  <c r="Y990" i="2" l="1"/>
  <c r="X990" i="2" s="1"/>
  <c r="AB946" i="2"/>
  <c r="AA946" i="2" s="1"/>
  <c r="Z946" i="2"/>
  <c r="AE928" i="2"/>
  <c r="W989" i="2"/>
  <c r="Y989" i="2"/>
  <c r="AI971" i="2"/>
  <c r="AH971" i="2" s="1"/>
  <c r="AG971" i="2"/>
  <c r="L731" i="2"/>
  <c r="M732" i="2"/>
  <c r="U735" i="2"/>
  <c r="T735" i="2"/>
  <c r="N734" i="2"/>
  <c r="Z945" i="2" l="1"/>
  <c r="AB945" i="2"/>
  <c r="AA945" i="2" s="1"/>
  <c r="X989" i="2"/>
  <c r="W988" i="2" s="1"/>
  <c r="AD927" i="2"/>
  <c r="AF927" i="2"/>
  <c r="AG970" i="2"/>
  <c r="AI970" i="2"/>
  <c r="AH970" i="2" s="1"/>
  <c r="L730" i="2"/>
  <c r="M731" i="2"/>
  <c r="T734" i="2"/>
  <c r="U734" i="2"/>
  <c r="N733" i="2"/>
  <c r="U733" i="2" s="1"/>
  <c r="Y988" i="2" l="1"/>
  <c r="AB944" i="2"/>
  <c r="Z944" i="2"/>
  <c r="AE927" i="2"/>
  <c r="X988" i="2"/>
  <c r="W987" i="2" s="1"/>
  <c r="AF926" i="2"/>
  <c r="AD926" i="2"/>
  <c r="AI969" i="2"/>
  <c r="AH969" i="2" s="1"/>
  <c r="AG969" i="2"/>
  <c r="L729" i="2"/>
  <c r="M730" i="2"/>
  <c r="T733" i="2"/>
  <c r="N732" i="2"/>
  <c r="U732" i="2" s="1"/>
  <c r="AA944" i="2" l="1"/>
  <c r="AE926" i="2"/>
  <c r="AD925" i="2" s="1"/>
  <c r="Y987" i="2"/>
  <c r="AB943" i="2"/>
  <c r="Z943" i="2"/>
  <c r="X987" i="2"/>
  <c r="Y986" i="2" s="1"/>
  <c r="AI968" i="2"/>
  <c r="AG968" i="2"/>
  <c r="L728" i="2"/>
  <c r="M729" i="2"/>
  <c r="T732" i="2"/>
  <c r="N731" i="2"/>
  <c r="AF925" i="2" l="1"/>
  <c r="AA943" i="2"/>
  <c r="AE925" i="2"/>
  <c r="AF924" i="2" s="1"/>
  <c r="W986" i="2"/>
  <c r="X986" i="2" s="1"/>
  <c r="W985" i="2" s="1"/>
  <c r="AB942" i="2"/>
  <c r="Z942" i="2"/>
  <c r="AA942" i="2" s="1"/>
  <c r="AH968" i="2"/>
  <c r="AG967" i="2" s="1"/>
  <c r="L727" i="2"/>
  <c r="M728" i="2"/>
  <c r="U731" i="2"/>
  <c r="T731" i="2"/>
  <c r="N730" i="2"/>
  <c r="AD924" i="2" l="1"/>
  <c r="AI967" i="2"/>
  <c r="Y985" i="2"/>
  <c r="AE924" i="2"/>
  <c r="AF923" i="2" s="1"/>
  <c r="X985" i="2"/>
  <c r="W984" i="2" s="1"/>
  <c r="Z941" i="2"/>
  <c r="AA941" i="2" s="1"/>
  <c r="AB941" i="2"/>
  <c r="AH967" i="2"/>
  <c r="AG966" i="2" s="1"/>
  <c r="L726" i="2"/>
  <c r="M727" i="2"/>
  <c r="T730" i="2"/>
  <c r="U730" i="2"/>
  <c r="N729" i="2"/>
  <c r="T729" i="2" s="1"/>
  <c r="Y984" i="2" l="1"/>
  <c r="X984" i="2"/>
  <c r="Y983" i="2" s="1"/>
  <c r="X983" i="2" s="1"/>
  <c r="AD923" i="2"/>
  <c r="AE923" i="2" s="1"/>
  <c r="AD922" i="2" s="1"/>
  <c r="AI966" i="2"/>
  <c r="AH966" i="2" s="1"/>
  <c r="AG965" i="2" s="1"/>
  <c r="Z940" i="2"/>
  <c r="AB940" i="2"/>
  <c r="W983" i="2"/>
  <c r="L725" i="2"/>
  <c r="M726" i="2"/>
  <c r="U729" i="2"/>
  <c r="N728" i="2"/>
  <c r="T728" i="2" s="1"/>
  <c r="AI965" i="2" l="1"/>
  <c r="AH965" i="2" s="1"/>
  <c r="AF922" i="2"/>
  <c r="AE922" i="2" s="1"/>
  <c r="AA940" i="2"/>
  <c r="W982" i="2"/>
  <c r="Y982" i="2"/>
  <c r="X982" i="2" s="1"/>
  <c r="AI964" i="2"/>
  <c r="AH964" i="2" s="1"/>
  <c r="AG964" i="2"/>
  <c r="L724" i="2"/>
  <c r="M725" i="2"/>
  <c r="U728" i="2"/>
  <c r="N727" i="2"/>
  <c r="U727" i="2" s="1"/>
  <c r="AF921" i="2" l="1"/>
  <c r="AD921" i="2"/>
  <c r="AE921" i="2" s="1"/>
  <c r="AF920" i="2" s="1"/>
  <c r="Z939" i="2"/>
  <c r="AB939" i="2"/>
  <c r="AA939" i="2" s="1"/>
  <c r="Y981" i="2"/>
  <c r="X981" i="2" s="1"/>
  <c r="W981" i="2"/>
  <c r="AI963" i="2"/>
  <c r="AH963" i="2" s="1"/>
  <c r="AG963" i="2"/>
  <c r="L723" i="2"/>
  <c r="M724" i="2"/>
  <c r="T727" i="2"/>
  <c r="N726" i="2"/>
  <c r="U726" i="2" s="1"/>
  <c r="AD920" i="2" l="1"/>
  <c r="AE920" i="2" s="1"/>
  <c r="Z938" i="2"/>
  <c r="AB938" i="2"/>
  <c r="AA938" i="2" s="1"/>
  <c r="AG962" i="2"/>
  <c r="AI962" i="2"/>
  <c r="AH962" i="2" s="1"/>
  <c r="AF919" i="2"/>
  <c r="AD919" i="2"/>
  <c r="AE919" i="2" s="1"/>
  <c r="W980" i="2"/>
  <c r="Y980" i="2"/>
  <c r="X980" i="2" s="1"/>
  <c r="L722" i="2"/>
  <c r="M723" i="2"/>
  <c r="T726" i="2"/>
  <c r="N725" i="2"/>
  <c r="T725" i="2" s="1"/>
  <c r="Z937" i="2" l="1"/>
  <c r="AB937" i="2"/>
  <c r="AA937" i="2" s="1"/>
  <c r="W979" i="2"/>
  <c r="Y979" i="2"/>
  <c r="X979" i="2" s="1"/>
  <c r="AF918" i="2"/>
  <c r="AD918" i="2"/>
  <c r="AE918" i="2" s="1"/>
  <c r="AI961" i="2"/>
  <c r="AH961" i="2" s="1"/>
  <c r="AG961" i="2"/>
  <c r="L721" i="2"/>
  <c r="M722" i="2"/>
  <c r="U725" i="2"/>
  <c r="N724" i="2"/>
  <c r="AB936" i="2" l="1"/>
  <c r="AA936" i="2" s="1"/>
  <c r="Z936" i="2"/>
  <c r="AD917" i="2"/>
  <c r="AE917" i="2" s="1"/>
  <c r="AF917" i="2"/>
  <c r="AG960" i="2"/>
  <c r="AI960" i="2"/>
  <c r="AH960" i="2" s="1"/>
  <c r="Y978" i="2"/>
  <c r="X978" i="2" s="1"/>
  <c r="W978" i="2"/>
  <c r="L720" i="2"/>
  <c r="M721" i="2"/>
  <c r="U724" i="2"/>
  <c r="T724" i="2"/>
  <c r="N723" i="2"/>
  <c r="U723" i="2" s="1"/>
  <c r="AB935" i="2" l="1"/>
  <c r="AA935" i="2" s="1"/>
  <c r="Z935" i="2"/>
  <c r="AI959" i="2"/>
  <c r="AH959" i="2" s="1"/>
  <c r="AG959" i="2"/>
  <c r="W977" i="2"/>
  <c r="Y977" i="2"/>
  <c r="X977" i="2" s="1"/>
  <c r="AD916" i="2"/>
  <c r="AE916" i="2" s="1"/>
  <c r="AF916" i="2"/>
  <c r="L719" i="2"/>
  <c r="M720" i="2"/>
  <c r="T723" i="2"/>
  <c r="N722" i="2"/>
  <c r="U722" i="2" s="1"/>
  <c r="Z934" i="2" l="1"/>
  <c r="AB934" i="2"/>
  <c r="AA934" i="2" s="1"/>
  <c r="AI958" i="2"/>
  <c r="AH958" i="2" s="1"/>
  <c r="AG958" i="2"/>
  <c r="AD915" i="2"/>
  <c r="AE915" i="2" s="1"/>
  <c r="AF915" i="2"/>
  <c r="W976" i="2"/>
  <c r="Y976" i="2"/>
  <c r="X976" i="2" s="1"/>
  <c r="L718" i="2"/>
  <c r="M719" i="2"/>
  <c r="T722" i="2"/>
  <c r="N721" i="2"/>
  <c r="T721" i="2" s="1"/>
  <c r="Z933" i="2" l="1"/>
  <c r="AB933" i="2"/>
  <c r="AA933" i="2" s="1"/>
  <c r="W975" i="2"/>
  <c r="Y975" i="2"/>
  <c r="X975" i="2" s="1"/>
  <c r="AD914" i="2"/>
  <c r="AE914" i="2" s="1"/>
  <c r="AF914" i="2"/>
  <c r="AI957" i="2"/>
  <c r="AG957" i="2"/>
  <c r="L717" i="2"/>
  <c r="M718" i="2"/>
  <c r="U721" i="2"/>
  <c r="N720" i="2"/>
  <c r="Z932" i="2" l="1"/>
  <c r="AB932" i="2"/>
  <c r="AA932" i="2" s="1"/>
  <c r="AB931" i="2" s="1"/>
  <c r="AH957" i="2"/>
  <c r="AG956" i="2" s="1"/>
  <c r="AF913" i="2"/>
  <c r="AD913" i="2"/>
  <c r="AE913" i="2" s="1"/>
  <c r="Y974" i="2"/>
  <c r="X974" i="2" s="1"/>
  <c r="W974" i="2"/>
  <c r="L716" i="2"/>
  <c r="M717" i="2"/>
  <c r="U720" i="2"/>
  <c r="T720" i="2"/>
  <c r="N719" i="2"/>
  <c r="Z931" i="2" l="1"/>
  <c r="AI956" i="2"/>
  <c r="AH956" i="2" s="1"/>
  <c r="AD912" i="2"/>
  <c r="AE912" i="2" s="1"/>
  <c r="AF912" i="2"/>
  <c r="W973" i="2"/>
  <c r="Y973" i="2"/>
  <c r="X973" i="2" s="1"/>
  <c r="AA931" i="2"/>
  <c r="L715" i="2"/>
  <c r="M716" i="2"/>
  <c r="U719" i="2"/>
  <c r="T719" i="2"/>
  <c r="N718" i="2"/>
  <c r="T718" i="2" s="1"/>
  <c r="AG955" i="2" l="1"/>
  <c r="AI955" i="2"/>
  <c r="AH955" i="2" s="1"/>
  <c r="Y972" i="2"/>
  <c r="X972" i="2" s="1"/>
  <c r="W972" i="2"/>
  <c r="AB930" i="2"/>
  <c r="Z930" i="2"/>
  <c r="AF911" i="2"/>
  <c r="AD911" i="2"/>
  <c r="AE911" i="2" s="1"/>
  <c r="L714" i="2"/>
  <c r="M715" i="2"/>
  <c r="U718" i="2"/>
  <c r="N717" i="2"/>
  <c r="AG954" i="2" l="1"/>
  <c r="AI954" i="2"/>
  <c r="AH954" i="2" s="1"/>
  <c r="AI953" i="2" s="1"/>
  <c r="AA930" i="2"/>
  <c r="AD910" i="2"/>
  <c r="AE910" i="2" s="1"/>
  <c r="AF910" i="2"/>
  <c r="W971" i="2"/>
  <c r="Y971" i="2"/>
  <c r="X971" i="2" s="1"/>
  <c r="L713" i="2"/>
  <c r="M714" i="2"/>
  <c r="U717" i="2"/>
  <c r="T717" i="2"/>
  <c r="N716" i="2"/>
  <c r="AG953" i="2" l="1"/>
  <c r="AH953" i="2" s="1"/>
  <c r="AG952" i="2" s="1"/>
  <c r="AD909" i="2"/>
  <c r="AE909" i="2" s="1"/>
  <c r="AF909" i="2"/>
  <c r="AB929" i="2"/>
  <c r="Z929" i="2"/>
  <c r="Y970" i="2"/>
  <c r="X970" i="2" s="1"/>
  <c r="W970" i="2"/>
  <c r="L712" i="2"/>
  <c r="M713" i="2"/>
  <c r="U716" i="2"/>
  <c r="T716" i="2"/>
  <c r="N715" i="2"/>
  <c r="AI952" i="2" l="1"/>
  <c r="AA929" i="2"/>
  <c r="Z928" i="2" s="1"/>
  <c r="AH952" i="2"/>
  <c r="AI951" i="2" s="1"/>
  <c r="Y969" i="2"/>
  <c r="X969" i="2" s="1"/>
  <c r="W969" i="2"/>
  <c r="AD908" i="2"/>
  <c r="AE908" i="2" s="1"/>
  <c r="AF908" i="2"/>
  <c r="L711" i="2"/>
  <c r="M712" i="2"/>
  <c r="U715" i="2"/>
  <c r="T715" i="2"/>
  <c r="N714" i="2"/>
  <c r="T714" i="2" s="1"/>
  <c r="AB928" i="2" l="1"/>
  <c r="AG951" i="2"/>
  <c r="AH951" i="2" s="1"/>
  <c r="AA928" i="2"/>
  <c r="AB927" i="2" s="1"/>
  <c r="W968" i="2"/>
  <c r="Y968" i="2"/>
  <c r="AI950" i="2"/>
  <c r="AG950" i="2"/>
  <c r="AH950" i="2" s="1"/>
  <c r="AF907" i="2"/>
  <c r="AD907" i="2"/>
  <c r="AE907" i="2" s="1"/>
  <c r="L710" i="2"/>
  <c r="M711" i="2"/>
  <c r="U714" i="2"/>
  <c r="N713" i="2"/>
  <c r="Z927" i="2" l="1"/>
  <c r="AA927" i="2" s="1"/>
  <c r="Z926" i="2" s="1"/>
  <c r="X968" i="2"/>
  <c r="W967" i="2" s="1"/>
  <c r="AG949" i="2"/>
  <c r="AH949" i="2" s="1"/>
  <c r="AI949" i="2"/>
  <c r="AD906" i="2"/>
  <c r="AE906" i="2" s="1"/>
  <c r="AF906" i="2"/>
  <c r="L709" i="2"/>
  <c r="M710" i="2"/>
  <c r="T713" i="2"/>
  <c r="U713" i="2"/>
  <c r="N712" i="2"/>
  <c r="AB926" i="2" l="1"/>
  <c r="Y967" i="2"/>
  <c r="X967" i="2" s="1"/>
  <c r="Y966" i="2" s="1"/>
  <c r="AA926" i="2"/>
  <c r="Z925" i="2" s="1"/>
  <c r="AG948" i="2"/>
  <c r="AH948" i="2" s="1"/>
  <c r="AI948" i="2"/>
  <c r="AF905" i="2"/>
  <c r="AD905" i="2"/>
  <c r="L708" i="2"/>
  <c r="M709" i="2"/>
  <c r="U712" i="2"/>
  <c r="T712" i="2"/>
  <c r="N711" i="2"/>
  <c r="U711" i="2" s="1"/>
  <c r="AB925" i="2" l="1"/>
  <c r="AE905" i="2"/>
  <c r="AF904" i="2" s="1"/>
  <c r="W966" i="2"/>
  <c r="X966" i="2" s="1"/>
  <c r="Y965" i="2" s="1"/>
  <c r="X965" i="2" s="1"/>
  <c r="AA925" i="2"/>
  <c r="Z924" i="2" s="1"/>
  <c r="AG947" i="2"/>
  <c r="AH947" i="2" s="1"/>
  <c r="AI947" i="2"/>
  <c r="L707" i="2"/>
  <c r="M708" i="2"/>
  <c r="T711" i="2"/>
  <c r="N710" i="2"/>
  <c r="U710" i="2" s="1"/>
  <c r="AD904" i="2" l="1"/>
  <c r="AB924" i="2"/>
  <c r="AA924" i="2" s="1"/>
  <c r="W965" i="2"/>
  <c r="AG946" i="2"/>
  <c r="AH946" i="2" s="1"/>
  <c r="AI946" i="2"/>
  <c r="AE904" i="2"/>
  <c r="W964" i="2"/>
  <c r="Y964" i="2"/>
  <c r="X964" i="2" s="1"/>
  <c r="L706" i="2"/>
  <c r="M707" i="2"/>
  <c r="T710" i="2"/>
  <c r="N709" i="2"/>
  <c r="Z923" i="2" l="1"/>
  <c r="AB923" i="2"/>
  <c r="Y963" i="2"/>
  <c r="X963" i="2" s="1"/>
  <c r="W963" i="2"/>
  <c r="AG945" i="2"/>
  <c r="AI945" i="2"/>
  <c r="AF903" i="2"/>
  <c r="AD903" i="2"/>
  <c r="L705" i="2"/>
  <c r="M706" i="2"/>
  <c r="T709" i="2"/>
  <c r="U709" i="2"/>
  <c r="N708" i="2"/>
  <c r="AA923" i="2" l="1"/>
  <c r="AE903" i="2"/>
  <c r="AB922" i="2"/>
  <c r="Z922" i="2"/>
  <c r="AA922" i="2" s="1"/>
  <c r="AH945" i="2"/>
  <c r="AG944" i="2" s="1"/>
  <c r="AD902" i="2"/>
  <c r="AF902" i="2"/>
  <c r="W962" i="2"/>
  <c r="Y962" i="2"/>
  <c r="X962" i="2" s="1"/>
  <c r="L704" i="2"/>
  <c r="M705" i="2"/>
  <c r="T708" i="2"/>
  <c r="U708" i="2"/>
  <c r="N707" i="2"/>
  <c r="Z921" i="2" l="1"/>
  <c r="AA921" i="2" s="1"/>
  <c r="Z920" i="2" s="1"/>
  <c r="AA920" i="2" s="1"/>
  <c r="AB921" i="2"/>
  <c r="AI944" i="2"/>
  <c r="AH944" i="2" s="1"/>
  <c r="AG943" i="2" s="1"/>
  <c r="AE902" i="2"/>
  <c r="AD901" i="2" s="1"/>
  <c r="W961" i="2"/>
  <c r="Y961" i="2"/>
  <c r="X961" i="2" s="1"/>
  <c r="L703" i="2"/>
  <c r="M704" i="2"/>
  <c r="U707" i="2"/>
  <c r="T707" i="2"/>
  <c r="N706" i="2"/>
  <c r="T706" i="2" s="1"/>
  <c r="AB920" i="2" l="1"/>
  <c r="AF901" i="2"/>
  <c r="AE901" i="2" s="1"/>
  <c r="AD900" i="2" s="1"/>
  <c r="AI943" i="2"/>
  <c r="AH943" i="2" s="1"/>
  <c r="Z919" i="2"/>
  <c r="AA919" i="2" s="1"/>
  <c r="AB919" i="2"/>
  <c r="Y960" i="2"/>
  <c r="X960" i="2" s="1"/>
  <c r="W960" i="2"/>
  <c r="L702" i="2"/>
  <c r="M703" i="2"/>
  <c r="U706" i="2"/>
  <c r="N705" i="2"/>
  <c r="T705" i="2" s="1"/>
  <c r="AF900" i="2" l="1"/>
  <c r="AE900" i="2" s="1"/>
  <c r="AD899" i="2" s="1"/>
  <c r="Y959" i="2"/>
  <c r="X959" i="2" s="1"/>
  <c r="W959" i="2"/>
  <c r="AB918" i="2"/>
  <c r="Z918" i="2"/>
  <c r="AA918" i="2" s="1"/>
  <c r="AI942" i="2"/>
  <c r="AG942" i="2"/>
  <c r="L701" i="2"/>
  <c r="M702" i="2"/>
  <c r="U705" i="2"/>
  <c r="N704" i="2"/>
  <c r="U704" i="2" s="1"/>
  <c r="AF899" i="2" l="1"/>
  <c r="AE899" i="2" s="1"/>
  <c r="AH942" i="2"/>
  <c r="AI941" i="2" s="1"/>
  <c r="AH941" i="2" s="1"/>
  <c r="Z917" i="2"/>
  <c r="AA917" i="2" s="1"/>
  <c r="AB917" i="2"/>
  <c r="Y958" i="2"/>
  <c r="X958" i="2" s="1"/>
  <c r="W958" i="2"/>
  <c r="L700" i="2"/>
  <c r="M701" i="2"/>
  <c r="T704" i="2"/>
  <c r="N703" i="2"/>
  <c r="AF898" i="2" l="1"/>
  <c r="AD898" i="2"/>
  <c r="AE898" i="2" s="1"/>
  <c r="AD897" i="2" s="1"/>
  <c r="AE897" i="2" s="1"/>
  <c r="AG941" i="2"/>
  <c r="AI940" i="2"/>
  <c r="AG940" i="2"/>
  <c r="W957" i="2"/>
  <c r="Y957" i="2"/>
  <c r="AF897" i="2"/>
  <c r="AB916" i="2"/>
  <c r="Z916" i="2"/>
  <c r="AA916" i="2" s="1"/>
  <c r="L699" i="2"/>
  <c r="M700" i="2"/>
  <c r="U703" i="2"/>
  <c r="T703" i="2"/>
  <c r="N702" i="2"/>
  <c r="X957" i="2" l="1"/>
  <c r="AH940" i="2"/>
  <c r="AG939" i="2" s="1"/>
  <c r="AF896" i="2"/>
  <c r="AD896" i="2"/>
  <c r="AE896" i="2" s="1"/>
  <c r="AB915" i="2"/>
  <c r="Z915" i="2"/>
  <c r="AA915" i="2" s="1"/>
  <c r="Y956" i="2"/>
  <c r="W956" i="2"/>
  <c r="L698" i="2"/>
  <c r="M699" i="2"/>
  <c r="U702" i="2"/>
  <c r="T702" i="2"/>
  <c r="N701" i="2"/>
  <c r="U701" i="2" s="1"/>
  <c r="AI939" i="2" l="1"/>
  <c r="X956" i="2"/>
  <c r="Y955" i="2" s="1"/>
  <c r="AH939" i="2"/>
  <c r="AF895" i="2"/>
  <c r="AD895" i="2"/>
  <c r="AE895" i="2" s="1"/>
  <c r="Z914" i="2"/>
  <c r="AA914" i="2" s="1"/>
  <c r="AB914" i="2"/>
  <c r="L697" i="2"/>
  <c r="M698" i="2"/>
  <c r="T701" i="2"/>
  <c r="N700" i="2"/>
  <c r="W955" i="2" l="1"/>
  <c r="X955" i="2" s="1"/>
  <c r="W954" i="2" s="1"/>
  <c r="AD894" i="2"/>
  <c r="AE894" i="2" s="1"/>
  <c r="AF894" i="2"/>
  <c r="AG938" i="2"/>
  <c r="AI938" i="2"/>
  <c r="Z913" i="2"/>
  <c r="AA913" i="2" s="1"/>
  <c r="AB913" i="2"/>
  <c r="L696" i="2"/>
  <c r="M697" i="2"/>
  <c r="U700" i="2"/>
  <c r="T700" i="2"/>
  <c r="N699" i="2"/>
  <c r="U699" i="2" s="1"/>
  <c r="Y954" i="2" l="1"/>
  <c r="X954" i="2"/>
  <c r="Y953" i="2" s="1"/>
  <c r="AB912" i="2"/>
  <c r="Z912" i="2"/>
  <c r="AA912" i="2" s="1"/>
  <c r="AH938" i="2"/>
  <c r="AF893" i="2"/>
  <c r="AD893" i="2"/>
  <c r="AE893" i="2" s="1"/>
  <c r="L695" i="2"/>
  <c r="M696" i="2"/>
  <c r="T699" i="2"/>
  <c r="N698" i="2"/>
  <c r="W953" i="2" l="1"/>
  <c r="X953" i="2" s="1"/>
  <c r="W952" i="2" s="1"/>
  <c r="AB911" i="2"/>
  <c r="Z911" i="2"/>
  <c r="AA911" i="2" s="1"/>
  <c r="AD892" i="2"/>
  <c r="AE892" i="2" s="1"/>
  <c r="AF892" i="2"/>
  <c r="AI937" i="2"/>
  <c r="AG937" i="2"/>
  <c r="L694" i="2"/>
  <c r="M695" i="2"/>
  <c r="U698" i="2"/>
  <c r="T698" i="2"/>
  <c r="N697" i="2"/>
  <c r="Y952" i="2" l="1"/>
  <c r="AH937" i="2"/>
  <c r="AG936" i="2" s="1"/>
  <c r="X952" i="2"/>
  <c r="W951" i="2" s="1"/>
  <c r="X951" i="2" s="1"/>
  <c r="AD891" i="2"/>
  <c r="AE891" i="2" s="1"/>
  <c r="AF891" i="2"/>
  <c r="AB910" i="2"/>
  <c r="Z910" i="2"/>
  <c r="AA910" i="2" s="1"/>
  <c r="L693" i="2"/>
  <c r="M694" i="2"/>
  <c r="T697" i="2"/>
  <c r="U697" i="2"/>
  <c r="N696" i="2"/>
  <c r="Y951" i="2" l="1"/>
  <c r="AI936" i="2"/>
  <c r="AD890" i="2"/>
  <c r="AE890" i="2" s="1"/>
  <c r="AF890" i="2"/>
  <c r="W950" i="2"/>
  <c r="X950" i="2" s="1"/>
  <c r="Y950" i="2"/>
  <c r="Z909" i="2"/>
  <c r="AA909" i="2" s="1"/>
  <c r="AB909" i="2"/>
  <c r="AH936" i="2"/>
  <c r="L692" i="2"/>
  <c r="M693" i="2"/>
  <c r="T696" i="2"/>
  <c r="U696" i="2"/>
  <c r="N695" i="2"/>
  <c r="U695" i="2" s="1"/>
  <c r="AB908" i="2" l="1"/>
  <c r="Z908" i="2"/>
  <c r="AA908" i="2" s="1"/>
  <c r="W949" i="2"/>
  <c r="X949" i="2" s="1"/>
  <c r="Y949" i="2"/>
  <c r="AG935" i="2"/>
  <c r="AI935" i="2"/>
  <c r="AD889" i="2"/>
  <c r="AE889" i="2" s="1"/>
  <c r="AF889" i="2"/>
  <c r="L691" i="2"/>
  <c r="M692" i="2"/>
  <c r="T695" i="2"/>
  <c r="N694" i="2"/>
  <c r="W948" i="2" l="1"/>
  <c r="X948" i="2" s="1"/>
  <c r="Y948" i="2"/>
  <c r="AF888" i="2"/>
  <c r="AD888" i="2"/>
  <c r="AE888" i="2" s="1"/>
  <c r="AB907" i="2"/>
  <c r="Z907" i="2"/>
  <c r="AA907" i="2" s="1"/>
  <c r="AH935" i="2"/>
  <c r="L690" i="2"/>
  <c r="M691" i="2"/>
  <c r="T694" i="2"/>
  <c r="U694" i="2"/>
  <c r="N693" i="2"/>
  <c r="U693" i="2" s="1"/>
  <c r="W947" i="2" l="1"/>
  <c r="X947" i="2" s="1"/>
  <c r="Y947" i="2"/>
  <c r="AI934" i="2"/>
  <c r="AG934" i="2"/>
  <c r="Z906" i="2"/>
  <c r="AA906" i="2" s="1"/>
  <c r="AB906" i="2"/>
  <c r="AD887" i="2"/>
  <c r="AE887" i="2" s="1"/>
  <c r="AF887" i="2"/>
  <c r="L689" i="2"/>
  <c r="M690" i="2"/>
  <c r="T693" i="2"/>
  <c r="N692" i="2"/>
  <c r="U692" i="2" s="1"/>
  <c r="AH934" i="2" l="1"/>
  <c r="AI933" i="2" s="1"/>
  <c r="Z905" i="2"/>
  <c r="AB905" i="2"/>
  <c r="AG933" i="2"/>
  <c r="AH933" i="2" s="1"/>
  <c r="AD886" i="2"/>
  <c r="AF886" i="2"/>
  <c r="W946" i="2"/>
  <c r="X946" i="2" s="1"/>
  <c r="Y946" i="2"/>
  <c r="L688" i="2"/>
  <c r="M689" i="2"/>
  <c r="T692" i="2"/>
  <c r="N691" i="2"/>
  <c r="U691" i="2" s="1"/>
  <c r="AE886" i="2" l="1"/>
  <c r="AA905" i="2"/>
  <c r="Z904" i="2" s="1"/>
  <c r="AG932" i="2"/>
  <c r="AI932" i="2"/>
  <c r="W945" i="2"/>
  <c r="Y945" i="2"/>
  <c r="AD885" i="2"/>
  <c r="AF885" i="2"/>
  <c r="L687" i="2"/>
  <c r="M688" i="2"/>
  <c r="T691" i="2"/>
  <c r="N690" i="2"/>
  <c r="T690" i="2" s="1"/>
  <c r="AB904" i="2" l="1"/>
  <c r="AA904" i="2" s="1"/>
  <c r="Z903" i="2" s="1"/>
  <c r="X945" i="2"/>
  <c r="W944" i="2" s="1"/>
  <c r="AE885" i="2"/>
  <c r="AF884" i="2" s="1"/>
  <c r="AH932" i="2"/>
  <c r="L686" i="2"/>
  <c r="M687" i="2"/>
  <c r="U690" i="2"/>
  <c r="N689" i="2"/>
  <c r="U689" i="2" s="1"/>
  <c r="AD884" i="2" l="1"/>
  <c r="Y944" i="2"/>
  <c r="X944" i="2" s="1"/>
  <c r="Y943" i="2" s="1"/>
  <c r="AB903" i="2"/>
  <c r="AA903" i="2" s="1"/>
  <c r="AI931" i="2"/>
  <c r="AG931" i="2"/>
  <c r="AE884" i="2"/>
  <c r="L685" i="2"/>
  <c r="M686" i="2"/>
  <c r="T689" i="2"/>
  <c r="N688" i="2"/>
  <c r="T688" i="2" s="1"/>
  <c r="Z902" i="2" l="1"/>
  <c r="AB902" i="2"/>
  <c r="AA902" i="2" s="1"/>
  <c r="Z901" i="2" s="1"/>
  <c r="W943" i="2"/>
  <c r="X943" i="2"/>
  <c r="Y942" i="2" s="1"/>
  <c r="AH931" i="2"/>
  <c r="AG930" i="2" s="1"/>
  <c r="AD883" i="2"/>
  <c r="AF883" i="2"/>
  <c r="L684" i="2"/>
  <c r="M685" i="2"/>
  <c r="U688" i="2"/>
  <c r="N687" i="2"/>
  <c r="U687" i="2" s="1"/>
  <c r="W942" i="2" l="1"/>
  <c r="AI930" i="2"/>
  <c r="AB901" i="2"/>
  <c r="AA901" i="2" s="1"/>
  <c r="X942" i="2"/>
  <c r="W941" i="2" s="1"/>
  <c r="AH930" i="2"/>
  <c r="AE883" i="2"/>
  <c r="L683" i="2"/>
  <c r="M684" i="2"/>
  <c r="T687" i="2"/>
  <c r="N686" i="2"/>
  <c r="Z900" i="2" l="1"/>
  <c r="AB900" i="2"/>
  <c r="AA900" i="2" s="1"/>
  <c r="Z899" i="2" s="1"/>
  <c r="Y941" i="2"/>
  <c r="X941" i="2" s="1"/>
  <c r="Y940" i="2" s="1"/>
  <c r="AF882" i="2"/>
  <c r="AD882" i="2"/>
  <c r="AE882" i="2" s="1"/>
  <c r="AI929" i="2"/>
  <c r="AG929" i="2"/>
  <c r="L682" i="2"/>
  <c r="M683" i="2"/>
  <c r="U686" i="2"/>
  <c r="T686" i="2"/>
  <c r="N685" i="2"/>
  <c r="U685" i="2" s="1"/>
  <c r="AB899" i="2" l="1"/>
  <c r="AA899" i="2" s="1"/>
  <c r="W940" i="2"/>
  <c r="X940" i="2" s="1"/>
  <c r="AH929" i="2"/>
  <c r="AG928" i="2" s="1"/>
  <c r="AF881" i="2"/>
  <c r="AD881" i="2"/>
  <c r="AE881" i="2" s="1"/>
  <c r="L681" i="2"/>
  <c r="M682" i="2"/>
  <c r="T685" i="2"/>
  <c r="N684" i="2"/>
  <c r="U684" i="2" s="1"/>
  <c r="Z898" i="2" l="1"/>
  <c r="AA898" i="2" s="1"/>
  <c r="AB898" i="2"/>
  <c r="Y939" i="2"/>
  <c r="W939" i="2"/>
  <c r="X939" i="2" s="1"/>
  <c r="AI928" i="2"/>
  <c r="AH928" i="2" s="1"/>
  <c r="AD880" i="2"/>
  <c r="AE880" i="2" s="1"/>
  <c r="AF880" i="2"/>
  <c r="Z897" i="2"/>
  <c r="AA897" i="2" s="1"/>
  <c r="AB897" i="2"/>
  <c r="L680" i="2"/>
  <c r="M681" i="2"/>
  <c r="T684" i="2"/>
  <c r="N683" i="2"/>
  <c r="T683" i="2" s="1"/>
  <c r="AB896" i="2" l="1"/>
  <c r="Z896" i="2"/>
  <c r="AA896" i="2" s="1"/>
  <c r="AI927" i="2"/>
  <c r="AG927" i="2"/>
  <c r="AD879" i="2"/>
  <c r="AE879" i="2" s="1"/>
  <c r="AF879" i="2"/>
  <c r="Y938" i="2"/>
  <c r="W938" i="2"/>
  <c r="L679" i="2"/>
  <c r="M680" i="2"/>
  <c r="U683" i="2"/>
  <c r="N682" i="2"/>
  <c r="AH927" i="2" l="1"/>
  <c r="AI926" i="2"/>
  <c r="AG926" i="2"/>
  <c r="AD878" i="2"/>
  <c r="AE878" i="2" s="1"/>
  <c r="AF878" i="2"/>
  <c r="Z895" i="2"/>
  <c r="AA895" i="2" s="1"/>
  <c r="AB895" i="2"/>
  <c r="X938" i="2"/>
  <c r="L678" i="2"/>
  <c r="M679" i="2"/>
  <c r="T682" i="2"/>
  <c r="U682" i="2"/>
  <c r="N681" i="2"/>
  <c r="U681" i="2" s="1"/>
  <c r="AH926" i="2" l="1"/>
  <c r="Y937" i="2"/>
  <c r="W937" i="2"/>
  <c r="X937" i="2" s="1"/>
  <c r="AD877" i="2"/>
  <c r="AF877" i="2"/>
  <c r="AI925" i="2"/>
  <c r="AG925" i="2"/>
  <c r="Z894" i="2"/>
  <c r="AA894" i="2" s="1"/>
  <c r="AB894" i="2"/>
  <c r="L677" i="2"/>
  <c r="M678" i="2"/>
  <c r="T681" i="2"/>
  <c r="N680" i="2"/>
  <c r="AH925" i="2" l="1"/>
  <c r="AE877" i="2"/>
  <c r="AG924" i="2"/>
  <c r="AI924" i="2"/>
  <c r="Y936" i="2"/>
  <c r="W936" i="2"/>
  <c r="AB893" i="2"/>
  <c r="Z893" i="2"/>
  <c r="AA893" i="2" s="1"/>
  <c r="L676" i="2"/>
  <c r="M677" i="2"/>
  <c r="U680" i="2"/>
  <c r="T680" i="2"/>
  <c r="N679" i="2"/>
  <c r="AH924" i="2" l="1"/>
  <c r="AG923" i="2" s="1"/>
  <c r="X936" i="2"/>
  <c r="Z892" i="2"/>
  <c r="AA892" i="2" s="1"/>
  <c r="AB892" i="2"/>
  <c r="W935" i="2"/>
  <c r="Y935" i="2"/>
  <c r="AD876" i="2"/>
  <c r="AF876" i="2"/>
  <c r="L675" i="2"/>
  <c r="M676" i="2"/>
  <c r="U679" i="2"/>
  <c r="T679" i="2"/>
  <c r="N678" i="2"/>
  <c r="AI923" i="2" l="1"/>
  <c r="AH923" i="2"/>
  <c r="X935" i="2"/>
  <c r="AB891" i="2"/>
  <c r="Z891" i="2"/>
  <c r="AA891" i="2" s="1"/>
  <c r="AE876" i="2"/>
  <c r="AG922" i="2"/>
  <c r="AI922" i="2"/>
  <c r="L674" i="2"/>
  <c r="M675" i="2"/>
  <c r="U678" i="2"/>
  <c r="T678" i="2"/>
  <c r="N677" i="2"/>
  <c r="U677" i="2" s="1"/>
  <c r="AH922" i="2" l="1"/>
  <c r="AG921" i="2"/>
  <c r="AI921" i="2"/>
  <c r="AH921" i="2" s="1"/>
  <c r="AD875" i="2"/>
  <c r="AF875" i="2"/>
  <c r="Z890" i="2"/>
  <c r="AA890" i="2" s="1"/>
  <c r="AB890" i="2"/>
  <c r="Y934" i="2"/>
  <c r="W934" i="2"/>
  <c r="L673" i="2"/>
  <c r="M674" i="2"/>
  <c r="T677" i="2"/>
  <c r="N676" i="2"/>
  <c r="U676" i="2" s="1"/>
  <c r="X934" i="2" l="1"/>
  <c r="AB889" i="2"/>
  <c r="Z889" i="2"/>
  <c r="AA889" i="2" s="1"/>
  <c r="AE875" i="2"/>
  <c r="W933" i="2"/>
  <c r="Y933" i="2"/>
  <c r="AG920" i="2"/>
  <c r="AI920" i="2"/>
  <c r="AH920" i="2" s="1"/>
  <c r="L672" i="2"/>
  <c r="M673" i="2"/>
  <c r="T676" i="2"/>
  <c r="N675" i="2"/>
  <c r="X933" i="2" l="1"/>
  <c r="AD874" i="2"/>
  <c r="AF874" i="2"/>
  <c r="AB888" i="2"/>
  <c r="Z888" i="2"/>
  <c r="AA888" i="2" s="1"/>
  <c r="AI919" i="2"/>
  <c r="AH919" i="2" s="1"/>
  <c r="AG919" i="2"/>
  <c r="L671" i="2"/>
  <c r="M672" i="2"/>
  <c r="U675" i="2"/>
  <c r="T675" i="2"/>
  <c r="N674" i="2"/>
  <c r="U674" i="2" s="1"/>
  <c r="AE874" i="2" l="1"/>
  <c r="AF873" i="2"/>
  <c r="AE873" i="2" s="1"/>
  <c r="AD873" i="2"/>
  <c r="Z887" i="2"/>
  <c r="AA887" i="2" s="1"/>
  <c r="AB887" i="2"/>
  <c r="AI918" i="2"/>
  <c r="AH918" i="2" s="1"/>
  <c r="AG918" i="2"/>
  <c r="W932" i="2"/>
  <c r="Y932" i="2"/>
  <c r="L670" i="2"/>
  <c r="M671" i="2"/>
  <c r="T674" i="2"/>
  <c r="N673" i="2"/>
  <c r="T673" i="2" s="1"/>
  <c r="X932" i="2" l="1"/>
  <c r="Y931" i="2"/>
  <c r="W931" i="2"/>
  <c r="X931" i="2" s="1"/>
  <c r="Z886" i="2"/>
  <c r="AB886" i="2"/>
  <c r="AI917" i="2"/>
  <c r="AH917" i="2" s="1"/>
  <c r="AG917" i="2"/>
  <c r="AF872" i="2"/>
  <c r="AE872" i="2" s="1"/>
  <c r="AD872" i="2"/>
  <c r="L669" i="2"/>
  <c r="M670" i="2"/>
  <c r="U673" i="2"/>
  <c r="N672" i="2"/>
  <c r="U672" i="2" s="1"/>
  <c r="AA886" i="2" l="1"/>
  <c r="Z885" i="2" s="1"/>
  <c r="AB885" i="2"/>
  <c r="AG916" i="2"/>
  <c r="AI916" i="2"/>
  <c r="AH916" i="2" s="1"/>
  <c r="Y930" i="2"/>
  <c r="W930" i="2"/>
  <c r="AD871" i="2"/>
  <c r="AF871" i="2"/>
  <c r="AE871" i="2" s="1"/>
  <c r="L668" i="2"/>
  <c r="M669" i="2"/>
  <c r="T672" i="2"/>
  <c r="N671" i="2"/>
  <c r="AA885" i="2" l="1"/>
  <c r="X930" i="2"/>
  <c r="AG915" i="2"/>
  <c r="AI915" i="2"/>
  <c r="AH915" i="2" s="1"/>
  <c r="W929" i="2"/>
  <c r="Y929" i="2"/>
  <c r="Z884" i="2"/>
  <c r="AB884" i="2"/>
  <c r="AD870" i="2"/>
  <c r="AF870" i="2"/>
  <c r="AE870" i="2" s="1"/>
  <c r="L667" i="2"/>
  <c r="M668" i="2"/>
  <c r="U671" i="2"/>
  <c r="T671" i="2"/>
  <c r="N670" i="2"/>
  <c r="X929" i="2" l="1"/>
  <c r="W928" i="2" s="1"/>
  <c r="AA884" i="2"/>
  <c r="Z883" i="2" s="1"/>
  <c r="AG914" i="2"/>
  <c r="AI914" i="2"/>
  <c r="AH914" i="2" s="1"/>
  <c r="AF869" i="2"/>
  <c r="AD869" i="2"/>
  <c r="L666" i="2"/>
  <c r="M667" i="2"/>
  <c r="U670" i="2"/>
  <c r="T670" i="2"/>
  <c r="N669" i="2"/>
  <c r="Y928" i="2" l="1"/>
  <c r="AB883" i="2"/>
  <c r="AA883" i="2" s="1"/>
  <c r="Z882" i="2" s="1"/>
  <c r="AA882" i="2" s="1"/>
  <c r="X928" i="2"/>
  <c r="W927" i="2" s="1"/>
  <c r="AI913" i="2"/>
  <c r="AH913" i="2" s="1"/>
  <c r="AG913" i="2"/>
  <c r="AE869" i="2"/>
  <c r="L665" i="2"/>
  <c r="M666" i="2"/>
  <c r="U669" i="2"/>
  <c r="T669" i="2"/>
  <c r="N668" i="2"/>
  <c r="T668" i="2" s="1"/>
  <c r="AB882" i="2" l="1"/>
  <c r="Y927" i="2"/>
  <c r="X927" i="2" s="1"/>
  <c r="Y926" i="2" s="1"/>
  <c r="AB881" i="2"/>
  <c r="Z881" i="2"/>
  <c r="AA881" i="2" s="1"/>
  <c r="AF868" i="2"/>
  <c r="AD868" i="2"/>
  <c r="AG912" i="2"/>
  <c r="AI912" i="2"/>
  <c r="AH912" i="2" s="1"/>
  <c r="L664" i="2"/>
  <c r="M665" i="2"/>
  <c r="U668" i="2"/>
  <c r="N667" i="2"/>
  <c r="W926" i="2" l="1"/>
  <c r="X926" i="2"/>
  <c r="W925" i="2" s="1"/>
  <c r="Z880" i="2"/>
  <c r="AA880" i="2" s="1"/>
  <c r="AB880" i="2"/>
  <c r="AE868" i="2"/>
  <c r="AG911" i="2"/>
  <c r="AI911" i="2"/>
  <c r="AH911" i="2" s="1"/>
  <c r="L663" i="2"/>
  <c r="M664" i="2"/>
  <c r="U667" i="2"/>
  <c r="T667" i="2"/>
  <c r="N666" i="2"/>
  <c r="T666" i="2" s="1"/>
  <c r="Y925" i="2" l="1"/>
  <c r="X925" i="2" s="1"/>
  <c r="Y924" i="2" s="1"/>
  <c r="AG910" i="2"/>
  <c r="AI910" i="2"/>
  <c r="AH910" i="2" s="1"/>
  <c r="AF867" i="2"/>
  <c r="AD867" i="2"/>
  <c r="AB879" i="2"/>
  <c r="Z879" i="2"/>
  <c r="AA879" i="2" s="1"/>
  <c r="L662" i="2"/>
  <c r="M663" i="2"/>
  <c r="U666" i="2"/>
  <c r="N665" i="2"/>
  <c r="W924" i="2" l="1"/>
  <c r="X924" i="2"/>
  <c r="Y923" i="2" s="1"/>
  <c r="AI909" i="2"/>
  <c r="AH909" i="2" s="1"/>
  <c r="AG909" i="2"/>
  <c r="AE867" i="2"/>
  <c r="AB878" i="2"/>
  <c r="Z878" i="2"/>
  <c r="AA878" i="2" s="1"/>
  <c r="L661" i="2"/>
  <c r="M662" i="2"/>
  <c r="U665" i="2"/>
  <c r="T665" i="2"/>
  <c r="N664" i="2"/>
  <c r="T664" i="2" s="1"/>
  <c r="W923" i="2" l="1"/>
  <c r="X923" i="2"/>
  <c r="W922" i="2" s="1"/>
  <c r="AB877" i="2"/>
  <c r="Z877" i="2"/>
  <c r="AA877" i="2" s="1"/>
  <c r="AF866" i="2"/>
  <c r="AD866" i="2"/>
  <c r="AI908" i="2"/>
  <c r="AH908" i="2" s="1"/>
  <c r="AG908" i="2"/>
  <c r="L660" i="2"/>
  <c r="M661" i="2"/>
  <c r="U664" i="2"/>
  <c r="N663" i="2"/>
  <c r="Y922" i="2" l="1"/>
  <c r="X922" i="2" s="1"/>
  <c r="AE866" i="2"/>
  <c r="AB876" i="2"/>
  <c r="Z876" i="2"/>
  <c r="AI907" i="2"/>
  <c r="AH907" i="2" s="1"/>
  <c r="AG907" i="2"/>
  <c r="L659" i="2"/>
  <c r="M660" i="2"/>
  <c r="U663" i="2"/>
  <c r="T663" i="2"/>
  <c r="N662" i="2"/>
  <c r="T662" i="2" s="1"/>
  <c r="Y921" i="2" l="1"/>
  <c r="X921" i="2" s="1"/>
  <c r="W921" i="2"/>
  <c r="AA876" i="2"/>
  <c r="AB875" i="2" s="1"/>
  <c r="AI906" i="2"/>
  <c r="AH906" i="2" s="1"/>
  <c r="AG906" i="2"/>
  <c r="W920" i="2"/>
  <c r="Y920" i="2"/>
  <c r="X920" i="2" s="1"/>
  <c r="AF865" i="2"/>
  <c r="AD865" i="2"/>
  <c r="L658" i="2"/>
  <c r="M659" i="2"/>
  <c r="U662" i="2"/>
  <c r="N661" i="2"/>
  <c r="T661" i="2" s="1"/>
  <c r="Z875" i="2" l="1"/>
  <c r="AA875" i="2" s="1"/>
  <c r="Z874" i="2" s="1"/>
  <c r="AE865" i="2"/>
  <c r="AF864" i="2" s="1"/>
  <c r="Y919" i="2"/>
  <c r="X919" i="2" s="1"/>
  <c r="W919" i="2"/>
  <c r="AI905" i="2"/>
  <c r="AG905" i="2"/>
  <c r="AD864" i="2"/>
  <c r="L657" i="2"/>
  <c r="M658" i="2"/>
  <c r="U661" i="2"/>
  <c r="N660" i="2"/>
  <c r="U660" i="2" s="1"/>
  <c r="AB874" i="2" l="1"/>
  <c r="AE864" i="2"/>
  <c r="AD863" i="2" s="1"/>
  <c r="AH905" i="2"/>
  <c r="AI904" i="2" s="1"/>
  <c r="AA874" i="2"/>
  <c r="Z873" i="2" s="1"/>
  <c r="AF863" i="2"/>
  <c r="Y918" i="2"/>
  <c r="X918" i="2" s="1"/>
  <c r="W918" i="2"/>
  <c r="L656" i="2"/>
  <c r="M657" i="2"/>
  <c r="T660" i="2"/>
  <c r="N659" i="2"/>
  <c r="AB873" i="2" l="1"/>
  <c r="AA873" i="2" s="1"/>
  <c r="AG904" i="2"/>
  <c r="AH904" i="2" s="1"/>
  <c r="AE863" i="2"/>
  <c r="AD862" i="2" s="1"/>
  <c r="W917" i="2"/>
  <c r="Y917" i="2"/>
  <c r="X917" i="2" s="1"/>
  <c r="AB872" i="2"/>
  <c r="AA872" i="2" s="1"/>
  <c r="Z872" i="2"/>
  <c r="L655" i="2"/>
  <c r="M656" i="2"/>
  <c r="U659" i="2"/>
  <c r="T659" i="2"/>
  <c r="N658" i="2"/>
  <c r="AF862" i="2" l="1"/>
  <c r="AG903" i="2"/>
  <c r="AI903" i="2"/>
  <c r="AE862" i="2"/>
  <c r="AF861" i="2" s="1"/>
  <c r="AB871" i="2"/>
  <c r="AA871" i="2" s="1"/>
  <c r="Z871" i="2"/>
  <c r="AD861" i="2"/>
  <c r="W916" i="2"/>
  <c r="Y916" i="2"/>
  <c r="X916" i="2" s="1"/>
  <c r="L654" i="2"/>
  <c r="M655" i="2"/>
  <c r="U658" i="2"/>
  <c r="T658" i="2"/>
  <c r="N657" i="2"/>
  <c r="AH903" i="2" l="1"/>
  <c r="AG902" i="2" s="1"/>
  <c r="AI902" i="2"/>
  <c r="AE861" i="2"/>
  <c r="AF860" i="2" s="1"/>
  <c r="Z870" i="2"/>
  <c r="AB870" i="2"/>
  <c r="AA870" i="2" s="1"/>
  <c r="Y915" i="2"/>
  <c r="X915" i="2" s="1"/>
  <c r="W915" i="2"/>
  <c r="AH902" i="2"/>
  <c r="L653" i="2"/>
  <c r="M654" i="2"/>
  <c r="T657" i="2"/>
  <c r="U657" i="2"/>
  <c r="N656" i="2"/>
  <c r="T656" i="2" s="1"/>
  <c r="AD860" i="2" l="1"/>
  <c r="AE860" i="2"/>
  <c r="Z869" i="2"/>
  <c r="AB869" i="2"/>
  <c r="AA869" i="2" s="1"/>
  <c r="W914" i="2"/>
  <c r="Y914" i="2"/>
  <c r="X914" i="2" s="1"/>
  <c r="AD859" i="2"/>
  <c r="AF859" i="2"/>
  <c r="AI901" i="2"/>
  <c r="AG901" i="2"/>
  <c r="L652" i="2"/>
  <c r="M653" i="2"/>
  <c r="U656" i="2"/>
  <c r="N655" i="2"/>
  <c r="U655" i="2" s="1"/>
  <c r="AH901" i="2" l="1"/>
  <c r="AG900" i="2" s="1"/>
  <c r="AI900" i="2"/>
  <c r="AH900" i="2" s="1"/>
  <c r="AE859" i="2"/>
  <c r="Y913" i="2"/>
  <c r="X913" i="2" s="1"/>
  <c r="W913" i="2"/>
  <c r="Z868" i="2"/>
  <c r="AB868" i="2"/>
  <c r="L651" i="2"/>
  <c r="M652" i="2"/>
  <c r="T655" i="2"/>
  <c r="N654" i="2"/>
  <c r="AA868" i="2" l="1"/>
  <c r="W912" i="2"/>
  <c r="Y912" i="2"/>
  <c r="X912" i="2" s="1"/>
  <c r="AB867" i="2"/>
  <c r="Z867" i="2"/>
  <c r="AD858" i="2"/>
  <c r="AF858" i="2"/>
  <c r="AI899" i="2"/>
  <c r="AG899" i="2"/>
  <c r="L650" i="2"/>
  <c r="M651" i="2"/>
  <c r="T654" i="2"/>
  <c r="U654" i="2"/>
  <c r="N653" i="2"/>
  <c r="U653" i="2" s="1"/>
  <c r="AA867" i="2" l="1"/>
  <c r="Z866" i="2" s="1"/>
  <c r="AB866" i="2"/>
  <c r="AA866" i="2" s="1"/>
  <c r="Y911" i="2"/>
  <c r="X911" i="2" s="1"/>
  <c r="W911" i="2"/>
  <c r="AE858" i="2"/>
  <c r="AH899" i="2"/>
  <c r="L649" i="2"/>
  <c r="M650" i="2"/>
  <c r="T653" i="2"/>
  <c r="N652" i="2"/>
  <c r="T652" i="2" s="1"/>
  <c r="W910" i="2" l="1"/>
  <c r="Y910" i="2"/>
  <c r="X910" i="2" s="1"/>
  <c r="AD857" i="2"/>
  <c r="AF857" i="2"/>
  <c r="Z865" i="2"/>
  <c r="AB865" i="2"/>
  <c r="AI898" i="2"/>
  <c r="AH898" i="2" s="1"/>
  <c r="AG898" i="2"/>
  <c r="L648" i="2"/>
  <c r="M649" i="2"/>
  <c r="U652" i="2"/>
  <c r="N651" i="2"/>
  <c r="T651" i="2" s="1"/>
  <c r="AE857" i="2" l="1"/>
  <c r="AA865" i="2"/>
  <c r="AB864" i="2" s="1"/>
  <c r="AF856" i="2"/>
  <c r="AD856" i="2"/>
  <c r="Y909" i="2"/>
  <c r="X909" i="2" s="1"/>
  <c r="W909" i="2"/>
  <c r="AI897" i="2"/>
  <c r="AH897" i="2" s="1"/>
  <c r="AG897" i="2"/>
  <c r="L647" i="2"/>
  <c r="M648" i="2"/>
  <c r="U651" i="2"/>
  <c r="N650" i="2"/>
  <c r="Z864" i="2" l="1"/>
  <c r="AE856" i="2"/>
  <c r="AG896" i="2"/>
  <c r="AI896" i="2"/>
  <c r="AH896" i="2" s="1"/>
  <c r="W908" i="2"/>
  <c r="Y908" i="2"/>
  <c r="X908" i="2" s="1"/>
  <c r="AF855" i="2"/>
  <c r="AD855" i="2"/>
  <c r="AA864" i="2"/>
  <c r="L646" i="2"/>
  <c r="M647" i="2"/>
  <c r="T650" i="2"/>
  <c r="U650" i="2"/>
  <c r="N649" i="2"/>
  <c r="T649" i="2" s="1"/>
  <c r="AE855" i="2" l="1"/>
  <c r="AD854" i="2" s="1"/>
  <c r="Z863" i="2"/>
  <c r="AB863" i="2"/>
  <c r="W907" i="2"/>
  <c r="Y907" i="2"/>
  <c r="X907" i="2" s="1"/>
  <c r="AI895" i="2"/>
  <c r="AH895" i="2" s="1"/>
  <c r="AG895" i="2"/>
  <c r="L645" i="2"/>
  <c r="M646" i="2"/>
  <c r="U649" i="2"/>
  <c r="N648" i="2"/>
  <c r="U648" i="2" s="1"/>
  <c r="AF854" i="2" l="1"/>
  <c r="AE854" i="2" s="1"/>
  <c r="AA863" i="2"/>
  <c r="Z862" i="2" s="1"/>
  <c r="Y906" i="2"/>
  <c r="X906" i="2" s="1"/>
  <c r="W906" i="2"/>
  <c r="AG894" i="2"/>
  <c r="AI894" i="2"/>
  <c r="AH894" i="2" s="1"/>
  <c r="AF853" i="2"/>
  <c r="AE853" i="2" s="1"/>
  <c r="AD853" i="2"/>
  <c r="L644" i="2"/>
  <c r="M645" i="2"/>
  <c r="T648" i="2"/>
  <c r="N647" i="2"/>
  <c r="AB862" i="2" l="1"/>
  <c r="AA862" i="2"/>
  <c r="Z861" i="2" s="1"/>
  <c r="AI893" i="2"/>
  <c r="AH893" i="2" s="1"/>
  <c r="AG893" i="2"/>
  <c r="AD852" i="2"/>
  <c r="AF852" i="2"/>
  <c r="AE852" i="2" s="1"/>
  <c r="Y905" i="2"/>
  <c r="W905" i="2"/>
  <c r="L643" i="2"/>
  <c r="M644" i="2"/>
  <c r="U647" i="2"/>
  <c r="T647" i="2"/>
  <c r="N646" i="2"/>
  <c r="AB861" i="2" l="1"/>
  <c r="X905" i="2"/>
  <c r="W904" i="2" s="1"/>
  <c r="AF851" i="2"/>
  <c r="AE851" i="2" s="1"/>
  <c r="AD851" i="2"/>
  <c r="AA861" i="2"/>
  <c r="AI892" i="2"/>
  <c r="AH892" i="2" s="1"/>
  <c r="AG892" i="2"/>
  <c r="L642" i="2"/>
  <c r="M643" i="2"/>
  <c r="U646" i="2"/>
  <c r="T646" i="2"/>
  <c r="N645" i="2"/>
  <c r="Y904" i="2" l="1"/>
  <c r="X904" i="2"/>
  <c r="W903" i="2" s="1"/>
  <c r="AI891" i="2"/>
  <c r="AH891" i="2" s="1"/>
  <c r="AG891" i="2"/>
  <c r="AF850" i="2"/>
  <c r="AE850" i="2" s="1"/>
  <c r="AD850" i="2"/>
  <c r="AB860" i="2"/>
  <c r="Z860" i="2"/>
  <c r="L641" i="2"/>
  <c r="M642" i="2"/>
  <c r="T645" i="2"/>
  <c r="U645" i="2"/>
  <c r="N644" i="2"/>
  <c r="Y903" i="2" l="1"/>
  <c r="X903" i="2" s="1"/>
  <c r="AA860" i="2"/>
  <c r="AB859" i="2" s="1"/>
  <c r="AI890" i="2"/>
  <c r="AH890" i="2" s="1"/>
  <c r="AG890" i="2"/>
  <c r="Y902" i="2"/>
  <c r="W902" i="2"/>
  <c r="AF849" i="2"/>
  <c r="AE849" i="2" s="1"/>
  <c r="AD849" i="2"/>
  <c r="L640" i="2"/>
  <c r="M641" i="2"/>
  <c r="U644" i="2"/>
  <c r="T644" i="2"/>
  <c r="N643" i="2"/>
  <c r="Z859" i="2" l="1"/>
  <c r="X902" i="2"/>
  <c r="AA859" i="2"/>
  <c r="Z858" i="2" s="1"/>
  <c r="AF848" i="2"/>
  <c r="AE848" i="2" s="1"/>
  <c r="AD848" i="2"/>
  <c r="W901" i="2"/>
  <c r="Y901" i="2"/>
  <c r="AG889" i="2"/>
  <c r="AI889" i="2"/>
  <c r="AH889" i="2" s="1"/>
  <c r="L639" i="2"/>
  <c r="M640" i="2"/>
  <c r="U643" i="2"/>
  <c r="T643" i="2"/>
  <c r="N642" i="2"/>
  <c r="X901" i="2" l="1"/>
  <c r="AB858" i="2"/>
  <c r="AA858" i="2" s="1"/>
  <c r="Z857" i="2" s="1"/>
  <c r="W900" i="2"/>
  <c r="Y900" i="2"/>
  <c r="AD847" i="2"/>
  <c r="AF847" i="2"/>
  <c r="AE847" i="2" s="1"/>
  <c r="AI888" i="2"/>
  <c r="AH888" i="2" s="1"/>
  <c r="AG888" i="2"/>
  <c r="L638" i="2"/>
  <c r="M639" i="2"/>
  <c r="T642" i="2"/>
  <c r="U642" i="2"/>
  <c r="N641" i="2"/>
  <c r="AB857" i="2" l="1"/>
  <c r="AA857" i="2" s="1"/>
  <c r="X900" i="2"/>
  <c r="Y899" i="2" s="1"/>
  <c r="AB856" i="2"/>
  <c r="Z856" i="2"/>
  <c r="AA856" i="2" s="1"/>
  <c r="AD846" i="2"/>
  <c r="AF846" i="2"/>
  <c r="AE846" i="2" s="1"/>
  <c r="AG887" i="2"/>
  <c r="AI887" i="2"/>
  <c r="AH887" i="2" s="1"/>
  <c r="L637" i="2"/>
  <c r="M638" i="2"/>
  <c r="T641" i="2"/>
  <c r="U641" i="2"/>
  <c r="N640" i="2"/>
  <c r="W899" i="2" l="1"/>
  <c r="X899" i="2" s="1"/>
  <c r="AD845" i="2"/>
  <c r="AF845" i="2"/>
  <c r="AE845" i="2" s="1"/>
  <c r="Z855" i="2"/>
  <c r="AB855" i="2"/>
  <c r="AG886" i="2"/>
  <c r="AI886" i="2"/>
  <c r="L636" i="2"/>
  <c r="M637" i="2"/>
  <c r="T640" i="2"/>
  <c r="U640" i="2"/>
  <c r="N639" i="2"/>
  <c r="U639" i="2" s="1"/>
  <c r="AH886" i="2" l="1"/>
  <c r="W898" i="2"/>
  <c r="Y898" i="2"/>
  <c r="X898" i="2" s="1"/>
  <c r="Y897" i="2" s="1"/>
  <c r="X897" i="2" s="1"/>
  <c r="AA855" i="2"/>
  <c r="Z854" i="2" s="1"/>
  <c r="AI885" i="2"/>
  <c r="AG885" i="2"/>
  <c r="AD844" i="2"/>
  <c r="AF844" i="2"/>
  <c r="L635" i="2"/>
  <c r="M636" i="2"/>
  <c r="T639" i="2"/>
  <c r="N638" i="2"/>
  <c r="AB854" i="2" l="1"/>
  <c r="AA854" i="2" s="1"/>
  <c r="W897" i="2"/>
  <c r="AH885" i="2"/>
  <c r="AI884" i="2" s="1"/>
  <c r="AE844" i="2"/>
  <c r="AF843" i="2" s="1"/>
  <c r="AB853" i="2"/>
  <c r="AA853" i="2" s="1"/>
  <c r="Z853" i="2"/>
  <c r="Y896" i="2"/>
  <c r="X896" i="2" s="1"/>
  <c r="W896" i="2"/>
  <c r="L634" i="2"/>
  <c r="M635" i="2"/>
  <c r="U638" i="2"/>
  <c r="T638" i="2"/>
  <c r="N637" i="2"/>
  <c r="U637" i="2" s="1"/>
  <c r="AG884" i="2" l="1"/>
  <c r="AH884" i="2" s="1"/>
  <c r="AD843" i="2"/>
  <c r="AE843" i="2" s="1"/>
  <c r="W895" i="2"/>
  <c r="Y895" i="2"/>
  <c r="X895" i="2" s="1"/>
  <c r="AB852" i="2"/>
  <c r="AA852" i="2" s="1"/>
  <c r="Z852" i="2"/>
  <c r="L633" i="2"/>
  <c r="M634" i="2"/>
  <c r="T637" i="2"/>
  <c r="N636" i="2"/>
  <c r="AG883" i="2" l="1"/>
  <c r="AI883" i="2"/>
  <c r="AH883" i="2" s="1"/>
  <c r="AG882" i="2" s="1"/>
  <c r="AF842" i="2"/>
  <c r="AD842" i="2"/>
  <c r="AE842" i="2" s="1"/>
  <c r="AD841" i="2" s="1"/>
  <c r="W894" i="2"/>
  <c r="Y894" i="2"/>
  <c r="X894" i="2" s="1"/>
  <c r="AB851" i="2"/>
  <c r="AA851" i="2" s="1"/>
  <c r="Z851" i="2"/>
  <c r="L632" i="2"/>
  <c r="M633" i="2"/>
  <c r="T636" i="2"/>
  <c r="U636" i="2"/>
  <c r="N635" i="2"/>
  <c r="AI882" i="2" l="1"/>
  <c r="AH882" i="2" s="1"/>
  <c r="AF841" i="2"/>
  <c r="AE841" i="2"/>
  <c r="AD840" i="2" s="1"/>
  <c r="AB850" i="2"/>
  <c r="AA850" i="2" s="1"/>
  <c r="Z850" i="2"/>
  <c r="AG881" i="2"/>
  <c r="AI881" i="2"/>
  <c r="AH881" i="2" s="1"/>
  <c r="Y893" i="2"/>
  <c r="X893" i="2" s="1"/>
  <c r="W893" i="2"/>
  <c r="L631" i="2"/>
  <c r="M632" i="2"/>
  <c r="U635" i="2"/>
  <c r="T635" i="2"/>
  <c r="N634" i="2"/>
  <c r="AF840" i="2" l="1"/>
  <c r="AE840" i="2"/>
  <c r="AD839" i="2" s="1"/>
  <c r="W892" i="2"/>
  <c r="Y892" i="2"/>
  <c r="X892" i="2" s="1"/>
  <c r="AG880" i="2"/>
  <c r="AI880" i="2"/>
  <c r="AH880" i="2" s="1"/>
  <c r="AB849" i="2"/>
  <c r="AA849" i="2" s="1"/>
  <c r="Z849" i="2"/>
  <c r="L630" i="2"/>
  <c r="M631" i="2"/>
  <c r="T634" i="2"/>
  <c r="U634" i="2"/>
  <c r="N633" i="2"/>
  <c r="AF839" i="2" l="1"/>
  <c r="AE839" i="2"/>
  <c r="AD838" i="2" s="1"/>
  <c r="Y891" i="2"/>
  <c r="X891" i="2" s="1"/>
  <c r="W891" i="2"/>
  <c r="AI879" i="2"/>
  <c r="AH879" i="2" s="1"/>
  <c r="AG879" i="2"/>
  <c r="AB848" i="2"/>
  <c r="AA848" i="2" s="1"/>
  <c r="Z848" i="2"/>
  <c r="L629" i="2"/>
  <c r="M630" i="2"/>
  <c r="U633" i="2"/>
  <c r="T633" i="2"/>
  <c r="N632" i="2"/>
  <c r="AF838" i="2" l="1"/>
  <c r="AE838" i="2"/>
  <c r="AD837" i="2" s="1"/>
  <c r="AB847" i="2"/>
  <c r="Z847" i="2"/>
  <c r="Y890" i="2"/>
  <c r="X890" i="2" s="1"/>
  <c r="W890" i="2"/>
  <c r="AI878" i="2"/>
  <c r="AH878" i="2" s="1"/>
  <c r="AG878" i="2"/>
  <c r="L628" i="2"/>
  <c r="M629" i="2"/>
  <c r="T632" i="2"/>
  <c r="U632" i="2"/>
  <c r="N631" i="2"/>
  <c r="AF837" i="2" l="1"/>
  <c r="AE837" i="2"/>
  <c r="AD836" i="2" s="1"/>
  <c r="W889" i="2"/>
  <c r="Y889" i="2"/>
  <c r="X889" i="2" s="1"/>
  <c r="AG877" i="2"/>
  <c r="AI877" i="2"/>
  <c r="AA847" i="2"/>
  <c r="L627" i="2"/>
  <c r="M628" i="2"/>
  <c r="U631" i="2"/>
  <c r="T631" i="2"/>
  <c r="N630" i="2"/>
  <c r="T630" i="2" s="1"/>
  <c r="AF836" i="2" l="1"/>
  <c r="AE836" i="2" s="1"/>
  <c r="AH877" i="2"/>
  <c r="W888" i="2"/>
  <c r="Y888" i="2"/>
  <c r="X888" i="2" s="1"/>
  <c r="AI876" i="2"/>
  <c r="AG876" i="2"/>
  <c r="AD835" i="2"/>
  <c r="AF835" i="2"/>
  <c r="AB846" i="2"/>
  <c r="Z846" i="2"/>
  <c r="L626" i="2"/>
  <c r="M627" i="2"/>
  <c r="U630" i="2"/>
  <c r="N629" i="2"/>
  <c r="AE835" i="2" l="1"/>
  <c r="AF834" i="2" s="1"/>
  <c r="AA846" i="2"/>
  <c r="Z845" i="2" s="1"/>
  <c r="AH876" i="2"/>
  <c r="W887" i="2"/>
  <c r="Y887" i="2"/>
  <c r="X887" i="2" s="1"/>
  <c r="L625" i="2"/>
  <c r="M626" i="2"/>
  <c r="U629" i="2"/>
  <c r="T629" i="2"/>
  <c r="N628" i="2"/>
  <c r="AB845" i="2" l="1"/>
  <c r="AA845" i="2" s="1"/>
  <c r="AD834" i="2"/>
  <c r="AE834" i="2" s="1"/>
  <c r="AD833" i="2" s="1"/>
  <c r="W886" i="2"/>
  <c r="Y886" i="2"/>
  <c r="AI875" i="2"/>
  <c r="AG875" i="2"/>
  <c r="L624" i="2"/>
  <c r="M625" i="2"/>
  <c r="U628" i="2"/>
  <c r="T628" i="2"/>
  <c r="N627" i="2"/>
  <c r="U627" i="2" s="1"/>
  <c r="X886" i="2" l="1"/>
  <c r="W885" i="2" s="1"/>
  <c r="Z844" i="2"/>
  <c r="AB844" i="2"/>
  <c r="AF833" i="2"/>
  <c r="AE833" i="2" s="1"/>
  <c r="AH875" i="2"/>
  <c r="L623" i="2"/>
  <c r="M624" i="2"/>
  <c r="T627" i="2"/>
  <c r="N626" i="2"/>
  <c r="U626" i="2" s="1"/>
  <c r="Y885" i="2" l="1"/>
  <c r="AA844" i="2"/>
  <c r="AD832" i="2"/>
  <c r="AF832" i="2"/>
  <c r="AE832" i="2" s="1"/>
  <c r="X885" i="2"/>
  <c r="Y884" i="2" s="1"/>
  <c r="AI874" i="2"/>
  <c r="AG874" i="2"/>
  <c r="W884" i="2"/>
  <c r="L622" i="2"/>
  <c r="M623" i="2"/>
  <c r="T626" i="2"/>
  <c r="N625" i="2"/>
  <c r="AB843" i="2" l="1"/>
  <c r="Z843" i="2"/>
  <c r="AA843" i="2" s="1"/>
  <c r="AB842" i="2" s="1"/>
  <c r="X884" i="2"/>
  <c r="Y883" i="2" s="1"/>
  <c r="AH874" i="2"/>
  <c r="AG873" i="2" s="1"/>
  <c r="AH873" i="2" s="1"/>
  <c r="AD831" i="2"/>
  <c r="AF831" i="2"/>
  <c r="AE831" i="2" s="1"/>
  <c r="L621" i="2"/>
  <c r="M622" i="2"/>
  <c r="U625" i="2"/>
  <c r="T625" i="2"/>
  <c r="N624" i="2"/>
  <c r="U624" i="2" s="1"/>
  <c r="Z842" i="2" l="1"/>
  <c r="AA842" i="2" s="1"/>
  <c r="Z841" i="2" s="1"/>
  <c r="W883" i="2"/>
  <c r="X883" i="2" s="1"/>
  <c r="Y882" i="2" s="1"/>
  <c r="X882" i="2" s="1"/>
  <c r="AI873" i="2"/>
  <c r="AA841" i="2"/>
  <c r="AB840" i="2" s="1"/>
  <c r="AG872" i="2"/>
  <c r="AH872" i="2" s="1"/>
  <c r="AI872" i="2"/>
  <c r="AD830" i="2"/>
  <c r="AF830" i="2"/>
  <c r="AE830" i="2" s="1"/>
  <c r="L620" i="2"/>
  <c r="M621" i="2"/>
  <c r="T624" i="2"/>
  <c r="N623" i="2"/>
  <c r="AB841" i="2" l="1"/>
  <c r="Z840" i="2"/>
  <c r="AA840" i="2" s="1"/>
  <c r="Z839" i="2" s="1"/>
  <c r="W882" i="2"/>
  <c r="AI871" i="2"/>
  <c r="AG871" i="2"/>
  <c r="AH871" i="2" s="1"/>
  <c r="W881" i="2"/>
  <c r="Y881" i="2"/>
  <c r="X881" i="2" s="1"/>
  <c r="AB839" i="2"/>
  <c r="AF829" i="2"/>
  <c r="AE829" i="2" s="1"/>
  <c r="AD829" i="2"/>
  <c r="L619" i="2"/>
  <c r="M620" i="2"/>
  <c r="U623" i="2"/>
  <c r="T623" i="2"/>
  <c r="N622" i="2"/>
  <c r="AA839" i="2" l="1"/>
  <c r="AB838" i="2" s="1"/>
  <c r="AD828" i="2"/>
  <c r="AF828" i="2"/>
  <c r="W880" i="2"/>
  <c r="Y880" i="2"/>
  <c r="X880" i="2" s="1"/>
  <c r="AG870" i="2"/>
  <c r="AH870" i="2" s="1"/>
  <c r="AI870" i="2"/>
  <c r="L618" i="2"/>
  <c r="M619" i="2"/>
  <c r="T622" i="2"/>
  <c r="U622" i="2"/>
  <c r="N621" i="2"/>
  <c r="AE828" i="2" l="1"/>
  <c r="Z838" i="2"/>
  <c r="AA838" i="2" s="1"/>
  <c r="AI869" i="2"/>
  <c r="AG869" i="2"/>
  <c r="AH869" i="2" s="1"/>
  <c r="W879" i="2"/>
  <c r="Y879" i="2"/>
  <c r="X879" i="2" s="1"/>
  <c r="AD827" i="2"/>
  <c r="AF827" i="2"/>
  <c r="L617" i="2"/>
  <c r="M618" i="2"/>
  <c r="U621" i="2"/>
  <c r="T621" i="2"/>
  <c r="N620" i="2"/>
  <c r="U620" i="2" s="1"/>
  <c r="Z837" i="2" l="1"/>
  <c r="AA837" i="2" s="1"/>
  <c r="Z836" i="2" s="1"/>
  <c r="AB837" i="2"/>
  <c r="AE827" i="2"/>
  <c r="W878" i="2"/>
  <c r="Y878" i="2"/>
  <c r="X878" i="2" s="1"/>
  <c r="AI868" i="2"/>
  <c r="AG868" i="2"/>
  <c r="L616" i="2"/>
  <c r="M617" i="2"/>
  <c r="T620" i="2"/>
  <c r="N619" i="2"/>
  <c r="U619" i="2" s="1"/>
  <c r="AB836" i="2" l="1"/>
  <c r="AA836" i="2"/>
  <c r="AH868" i="2"/>
  <c r="AG867" i="2" s="1"/>
  <c r="Y877" i="2"/>
  <c r="W877" i="2"/>
  <c r="Z835" i="2"/>
  <c r="AB835" i="2"/>
  <c r="AD826" i="2"/>
  <c r="AF826" i="2"/>
  <c r="L615" i="2"/>
  <c r="M616" i="2"/>
  <c r="T619" i="2"/>
  <c r="N618" i="2"/>
  <c r="AI867" i="2" l="1"/>
  <c r="AH867" i="2"/>
  <c r="AA835" i="2"/>
  <c r="Z834" i="2" s="1"/>
  <c r="AE826" i="2"/>
  <c r="AD825" i="2" s="1"/>
  <c r="AB834" i="2"/>
  <c r="AG866" i="2"/>
  <c r="AI866" i="2"/>
  <c r="X877" i="2"/>
  <c r="L614" i="2"/>
  <c r="M615" i="2"/>
  <c r="T618" i="2"/>
  <c r="U618" i="2"/>
  <c r="N617" i="2"/>
  <c r="AF825" i="2" l="1"/>
  <c r="AA834" i="2"/>
  <c r="AB833" i="2" s="1"/>
  <c r="AH866" i="2"/>
  <c r="AG865" i="2" s="1"/>
  <c r="W876" i="2"/>
  <c r="Y876" i="2"/>
  <c r="AE825" i="2"/>
  <c r="Z833" i="2"/>
  <c r="L613" i="2"/>
  <c r="M614" i="2"/>
  <c r="U617" i="2"/>
  <c r="T617" i="2"/>
  <c r="N616" i="2"/>
  <c r="AI865" i="2" l="1"/>
  <c r="AH865" i="2" s="1"/>
  <c r="AA833" i="2"/>
  <c r="X876" i="2"/>
  <c r="W875" i="2" s="1"/>
  <c r="Z832" i="2"/>
  <c r="AB832" i="2"/>
  <c r="AF824" i="2"/>
  <c r="AD824" i="2"/>
  <c r="AG864" i="2"/>
  <c r="AI864" i="2"/>
  <c r="L612" i="2"/>
  <c r="M613" i="2"/>
  <c r="U616" i="2"/>
  <c r="T616" i="2"/>
  <c r="N615" i="2"/>
  <c r="Y875" i="2" l="1"/>
  <c r="X875" i="2" s="1"/>
  <c r="AA832" i="2"/>
  <c r="AH864" i="2"/>
  <c r="AG863" i="2" s="1"/>
  <c r="AE824" i="2"/>
  <c r="AD823" i="2" s="1"/>
  <c r="Z831" i="2"/>
  <c r="AB831" i="2"/>
  <c r="AA831" i="2" s="1"/>
  <c r="AI863" i="2"/>
  <c r="L611" i="2"/>
  <c r="M612" i="2"/>
  <c r="U615" i="2"/>
  <c r="T615" i="2"/>
  <c r="N614" i="2"/>
  <c r="AF823" i="2" l="1"/>
  <c r="AH863" i="2"/>
  <c r="AG862" i="2" s="1"/>
  <c r="AB830" i="2"/>
  <c r="AA830" i="2" s="1"/>
  <c r="Z830" i="2"/>
  <c r="W874" i="2"/>
  <c r="Y874" i="2"/>
  <c r="AE823" i="2"/>
  <c r="L610" i="2"/>
  <c r="M611" i="2"/>
  <c r="U614" i="2"/>
  <c r="T614" i="2"/>
  <c r="N613" i="2"/>
  <c r="U613" i="2" s="1"/>
  <c r="AI862" i="2" l="1"/>
  <c r="AH862" i="2" s="1"/>
  <c r="AI861" i="2" s="1"/>
  <c r="X874" i="2"/>
  <c r="Y873" i="2" s="1"/>
  <c r="AD822" i="2"/>
  <c r="AF822" i="2"/>
  <c r="AB829" i="2"/>
  <c r="AA829" i="2" s="1"/>
  <c r="Z829" i="2"/>
  <c r="L609" i="2"/>
  <c r="M610" i="2"/>
  <c r="T613" i="2"/>
  <c r="N612" i="2"/>
  <c r="W873" i="2" l="1"/>
  <c r="X873" i="2" s="1"/>
  <c r="W872" i="2" s="1"/>
  <c r="X872" i="2" s="1"/>
  <c r="AG861" i="2"/>
  <c r="AH861" i="2"/>
  <c r="AG860" i="2" s="1"/>
  <c r="AE822" i="2"/>
  <c r="AD821" i="2" s="1"/>
  <c r="AB828" i="2"/>
  <c r="Z828" i="2"/>
  <c r="L608" i="2"/>
  <c r="M609" i="2"/>
  <c r="T612" i="2"/>
  <c r="U612" i="2"/>
  <c r="N611" i="2"/>
  <c r="AI860" i="2" l="1"/>
  <c r="AH860" i="2" s="1"/>
  <c r="AI859" i="2" s="1"/>
  <c r="Y872" i="2"/>
  <c r="AF821" i="2"/>
  <c r="AE821" i="2"/>
  <c r="AD820" i="2" s="1"/>
  <c r="AA828" i="2"/>
  <c r="AB827" i="2" s="1"/>
  <c r="Y871" i="2"/>
  <c r="W871" i="2"/>
  <c r="X871" i="2" s="1"/>
  <c r="L607" i="2"/>
  <c r="M608" i="2"/>
  <c r="U611" i="2"/>
  <c r="T611" i="2"/>
  <c r="N610" i="2"/>
  <c r="T610" i="2" s="1"/>
  <c r="Z827" i="2" l="1"/>
  <c r="AA827" i="2" s="1"/>
  <c r="AG859" i="2"/>
  <c r="AH859" i="2" s="1"/>
  <c r="AF820" i="2"/>
  <c r="AE820" i="2"/>
  <c r="AD819" i="2" s="1"/>
  <c r="AB826" i="2"/>
  <c r="Z826" i="2"/>
  <c r="Y870" i="2"/>
  <c r="W870" i="2"/>
  <c r="X870" i="2" s="1"/>
  <c r="L606" i="2"/>
  <c r="M607" i="2"/>
  <c r="U610" i="2"/>
  <c r="N609" i="2"/>
  <c r="AG858" i="2" l="1"/>
  <c r="AI858" i="2"/>
  <c r="AH858" i="2" s="1"/>
  <c r="AF819" i="2"/>
  <c r="AE819" i="2" s="1"/>
  <c r="AF818" i="2" s="1"/>
  <c r="AA826" i="2"/>
  <c r="Z825" i="2" s="1"/>
  <c r="W869" i="2"/>
  <c r="Y869" i="2"/>
  <c r="L605" i="2"/>
  <c r="M606" i="2"/>
  <c r="T609" i="2"/>
  <c r="U609" i="2"/>
  <c r="N608" i="2"/>
  <c r="AG857" i="2" l="1"/>
  <c r="AI857" i="2"/>
  <c r="AH857" i="2" s="1"/>
  <c r="AG856" i="2" s="1"/>
  <c r="AD818" i="2"/>
  <c r="AB825" i="2"/>
  <c r="AE818" i="2"/>
  <c r="AF817" i="2" s="1"/>
  <c r="X869" i="2"/>
  <c r="W868" i="2" s="1"/>
  <c r="AA825" i="2"/>
  <c r="L604" i="2"/>
  <c r="M605" i="2"/>
  <c r="U608" i="2"/>
  <c r="T608" i="2"/>
  <c r="N607" i="2"/>
  <c r="AI856" i="2" l="1"/>
  <c r="AH856" i="2" s="1"/>
  <c r="Y868" i="2"/>
  <c r="AD817" i="2"/>
  <c r="AE817" i="2"/>
  <c r="AF816" i="2" s="1"/>
  <c r="AE816" i="2" s="1"/>
  <c r="X868" i="2"/>
  <c r="AB824" i="2"/>
  <c r="Z824" i="2"/>
  <c r="L603" i="2"/>
  <c r="M604" i="2"/>
  <c r="U607" i="2"/>
  <c r="T607" i="2"/>
  <c r="N606" i="2"/>
  <c r="U606" i="2" s="1"/>
  <c r="AD816" i="2" l="1"/>
  <c r="AG855" i="2"/>
  <c r="AI855" i="2"/>
  <c r="AH855" i="2" s="1"/>
  <c r="AA824" i="2"/>
  <c r="Z823" i="2" s="1"/>
  <c r="AD815" i="2"/>
  <c r="AF815" i="2"/>
  <c r="AE815" i="2" s="1"/>
  <c r="W867" i="2"/>
  <c r="Y867" i="2"/>
  <c r="L602" i="2"/>
  <c r="M603" i="2"/>
  <c r="T606" i="2"/>
  <c r="N605" i="2"/>
  <c r="U605" i="2" s="1"/>
  <c r="AG854" i="2" l="1"/>
  <c r="AH854" i="2" s="1"/>
  <c r="AI854" i="2"/>
  <c r="AB823" i="2"/>
  <c r="X867" i="2"/>
  <c r="W866" i="2" s="1"/>
  <c r="AF814" i="2"/>
  <c r="AE814" i="2" s="1"/>
  <c r="AD814" i="2"/>
  <c r="AA823" i="2"/>
  <c r="AG853" i="2"/>
  <c r="AH853" i="2" s="1"/>
  <c r="AI853" i="2"/>
  <c r="L601" i="2"/>
  <c r="M602" i="2"/>
  <c r="T605" i="2"/>
  <c r="N604" i="2"/>
  <c r="Y866" i="2" l="1"/>
  <c r="X866" i="2"/>
  <c r="W865" i="2" s="1"/>
  <c r="AD813" i="2"/>
  <c r="AF813" i="2"/>
  <c r="AE813" i="2" s="1"/>
  <c r="AG852" i="2"/>
  <c r="AH852" i="2" s="1"/>
  <c r="AI852" i="2"/>
  <c r="Z822" i="2"/>
  <c r="AB822" i="2"/>
  <c r="L600" i="2"/>
  <c r="M601" i="2"/>
  <c r="T604" i="2"/>
  <c r="U604" i="2"/>
  <c r="N603" i="2"/>
  <c r="Y865" i="2" l="1"/>
  <c r="X865" i="2" s="1"/>
  <c r="W864" i="2" s="1"/>
  <c r="AA822" i="2"/>
  <c r="AB821" i="2" s="1"/>
  <c r="AG851" i="2"/>
  <c r="AH851" i="2" s="1"/>
  <c r="AI851" i="2"/>
  <c r="AF812" i="2"/>
  <c r="AE812" i="2" s="1"/>
  <c r="AD812" i="2"/>
  <c r="L599" i="2"/>
  <c r="M600" i="2"/>
  <c r="U603" i="2"/>
  <c r="T603" i="2"/>
  <c r="N602" i="2"/>
  <c r="Y864" i="2" l="1"/>
  <c r="Z821" i="2"/>
  <c r="AA821" i="2" s="1"/>
  <c r="Z820" i="2" s="1"/>
  <c r="X864" i="2"/>
  <c r="W863" i="2" s="1"/>
  <c r="AG850" i="2"/>
  <c r="AH850" i="2" s="1"/>
  <c r="AI850" i="2"/>
  <c r="AD811" i="2"/>
  <c r="AF811" i="2"/>
  <c r="AE811" i="2" s="1"/>
  <c r="L598" i="2"/>
  <c r="M599" i="2"/>
  <c r="U602" i="2"/>
  <c r="T602" i="2"/>
  <c r="N601" i="2"/>
  <c r="Y863" i="2" l="1"/>
  <c r="X863" i="2" s="1"/>
  <c r="AB820" i="2"/>
  <c r="AA820" i="2"/>
  <c r="AB819" i="2" s="1"/>
  <c r="AF810" i="2"/>
  <c r="AE810" i="2" s="1"/>
  <c r="AD810" i="2"/>
  <c r="AG849" i="2"/>
  <c r="AH849" i="2" s="1"/>
  <c r="AI849" i="2"/>
  <c r="L597" i="2"/>
  <c r="M598" i="2"/>
  <c r="T601" i="2"/>
  <c r="U601" i="2"/>
  <c r="N600" i="2"/>
  <c r="T600" i="2" s="1"/>
  <c r="W862" i="2" l="1"/>
  <c r="Y862" i="2"/>
  <c r="X862" i="2" s="1"/>
  <c r="Y861" i="2" s="1"/>
  <c r="Z819" i="2"/>
  <c r="AA819" i="2" s="1"/>
  <c r="AB818" i="2" s="1"/>
  <c r="AF809" i="2"/>
  <c r="AE809" i="2" s="1"/>
  <c r="AD809" i="2"/>
  <c r="AG848" i="2"/>
  <c r="AH848" i="2" s="1"/>
  <c r="AI848" i="2"/>
  <c r="L596" i="2"/>
  <c r="M597" i="2"/>
  <c r="U600" i="2"/>
  <c r="N599" i="2"/>
  <c r="Z818" i="2" l="1"/>
  <c r="W861" i="2"/>
  <c r="AA818" i="2"/>
  <c r="Z817" i="2" s="1"/>
  <c r="X861" i="2"/>
  <c r="W860" i="2" s="1"/>
  <c r="AI847" i="2"/>
  <c r="AG847" i="2"/>
  <c r="AD808" i="2"/>
  <c r="AF808" i="2"/>
  <c r="AE808" i="2" s="1"/>
  <c r="L595" i="2"/>
  <c r="M596" i="2"/>
  <c r="U599" i="2"/>
  <c r="T599" i="2"/>
  <c r="N598" i="2"/>
  <c r="T598" i="2" s="1"/>
  <c r="AB817" i="2" l="1"/>
  <c r="AA817" i="2" s="1"/>
  <c r="Y860" i="2"/>
  <c r="X860" i="2" s="1"/>
  <c r="AH847" i="2"/>
  <c r="AI846" i="2" s="1"/>
  <c r="AB816" i="2"/>
  <c r="AA816" i="2" s="1"/>
  <c r="Z816" i="2"/>
  <c r="AG846" i="2"/>
  <c r="AD807" i="2"/>
  <c r="AF807" i="2"/>
  <c r="L594" i="2"/>
  <c r="M595" i="2"/>
  <c r="U598" i="2"/>
  <c r="N597" i="2"/>
  <c r="W859" i="2" l="1"/>
  <c r="Y859" i="2"/>
  <c r="X859" i="2" s="1"/>
  <c r="W858" i="2" s="1"/>
  <c r="AE807" i="2"/>
  <c r="AD806" i="2" s="1"/>
  <c r="AH846" i="2"/>
  <c r="AB815" i="2"/>
  <c r="AA815" i="2" s="1"/>
  <c r="Z815" i="2"/>
  <c r="L593" i="2"/>
  <c r="M594" i="2"/>
  <c r="U597" i="2"/>
  <c r="T597" i="2"/>
  <c r="N596" i="2"/>
  <c r="Y858" i="2" l="1"/>
  <c r="X858" i="2" s="1"/>
  <c r="AF806" i="2"/>
  <c r="AE806" i="2"/>
  <c r="AD805" i="2" s="1"/>
  <c r="AI845" i="2"/>
  <c r="AG845" i="2"/>
  <c r="AH845" i="2" s="1"/>
  <c r="AB814" i="2"/>
  <c r="AA814" i="2" s="1"/>
  <c r="Z814" i="2"/>
  <c r="L592" i="2"/>
  <c r="M593" i="2"/>
  <c r="U596" i="2"/>
  <c r="T596" i="2"/>
  <c r="N595" i="2"/>
  <c r="U595" i="2" s="1"/>
  <c r="Y857" i="2" l="1"/>
  <c r="X857" i="2" s="1"/>
  <c r="W857" i="2"/>
  <c r="AF805" i="2"/>
  <c r="Z813" i="2"/>
  <c r="AB813" i="2"/>
  <c r="AA813" i="2" s="1"/>
  <c r="AE805" i="2"/>
  <c r="AG844" i="2"/>
  <c r="AI844" i="2"/>
  <c r="L591" i="2"/>
  <c r="M592" i="2"/>
  <c r="T595" i="2"/>
  <c r="N594" i="2"/>
  <c r="T594" i="2" s="1"/>
  <c r="Y856" i="2" l="1"/>
  <c r="X856" i="2" s="1"/>
  <c r="W856" i="2"/>
  <c r="AH844" i="2"/>
  <c r="AI843" i="2" s="1"/>
  <c r="Z812" i="2"/>
  <c r="AB812" i="2"/>
  <c r="AA812" i="2" s="1"/>
  <c r="AD804" i="2"/>
  <c r="AF804" i="2"/>
  <c r="L590" i="2"/>
  <c r="M591" i="2"/>
  <c r="U594" i="2"/>
  <c r="N593" i="2"/>
  <c r="U593" i="2" s="1"/>
  <c r="W855" i="2" l="1"/>
  <c r="Y855" i="2"/>
  <c r="X855" i="2" s="1"/>
  <c r="Y854" i="2" s="1"/>
  <c r="AE804" i="2"/>
  <c r="AF803" i="2" s="1"/>
  <c r="AE803" i="2" s="1"/>
  <c r="AG843" i="2"/>
  <c r="AH843" i="2"/>
  <c r="AG842" i="2" s="1"/>
  <c r="AB811" i="2"/>
  <c r="AA811" i="2" s="1"/>
  <c r="Z811" i="2"/>
  <c r="L589" i="2"/>
  <c r="M590" i="2"/>
  <c r="T593" i="2"/>
  <c r="N592" i="2"/>
  <c r="AD803" i="2" l="1"/>
  <c r="AI842" i="2"/>
  <c r="AH842" i="2" s="1"/>
  <c r="W854" i="2"/>
  <c r="X854" i="2" s="1"/>
  <c r="Y853" i="2" s="1"/>
  <c r="AF802" i="2"/>
  <c r="AE802" i="2" s="1"/>
  <c r="AD802" i="2"/>
  <c r="AB810" i="2"/>
  <c r="AA810" i="2" s="1"/>
  <c r="Z810" i="2"/>
  <c r="L588" i="2"/>
  <c r="M589" i="2"/>
  <c r="U592" i="2"/>
  <c r="T592" i="2"/>
  <c r="N591" i="2"/>
  <c r="AI841" i="2" l="1"/>
  <c r="AG841" i="2"/>
  <c r="W853" i="2"/>
  <c r="X853" i="2" s="1"/>
  <c r="W852" i="2" s="1"/>
  <c r="X852" i="2" s="1"/>
  <c r="AH841" i="2"/>
  <c r="AI840" i="2" s="1"/>
  <c r="AD801" i="2"/>
  <c r="AF801" i="2"/>
  <c r="AE801" i="2" s="1"/>
  <c r="Z809" i="2"/>
  <c r="AB809" i="2"/>
  <c r="AA809" i="2" s="1"/>
  <c r="L587" i="2"/>
  <c r="M588" i="2"/>
  <c r="U591" i="2"/>
  <c r="T591" i="2"/>
  <c r="N590" i="2"/>
  <c r="U590" i="2" s="1"/>
  <c r="Y852" i="2" l="1"/>
  <c r="AG840" i="2"/>
  <c r="AH840" i="2"/>
  <c r="AI839" i="2" s="1"/>
  <c r="AB808" i="2"/>
  <c r="AA808" i="2" s="1"/>
  <c r="Z808" i="2"/>
  <c r="AF800" i="2"/>
  <c r="AD800" i="2"/>
  <c r="W851" i="2"/>
  <c r="X851" i="2" s="1"/>
  <c r="Y851" i="2"/>
  <c r="L586" i="2"/>
  <c r="M587" i="2"/>
  <c r="T590" i="2"/>
  <c r="N589" i="2"/>
  <c r="AG839" i="2" l="1"/>
  <c r="AH839" i="2"/>
  <c r="AG838" i="2" s="1"/>
  <c r="AE800" i="2"/>
  <c r="AD799" i="2" s="1"/>
  <c r="Z807" i="2"/>
  <c r="AB807" i="2"/>
  <c r="W850" i="2"/>
  <c r="X850" i="2" s="1"/>
  <c r="Y850" i="2"/>
  <c r="L585" i="2"/>
  <c r="M586" i="2"/>
  <c r="T589" i="2"/>
  <c r="U589" i="2"/>
  <c r="N588" i="2"/>
  <c r="AI838" i="2" l="1"/>
  <c r="AH838" i="2" s="1"/>
  <c r="AA807" i="2"/>
  <c r="Z806" i="2" s="1"/>
  <c r="AF799" i="2"/>
  <c r="AE799" i="2" s="1"/>
  <c r="AF798" i="2" s="1"/>
  <c r="AI837" i="2"/>
  <c r="AG837" i="2"/>
  <c r="Y849" i="2"/>
  <c r="W849" i="2"/>
  <c r="X849" i="2" s="1"/>
  <c r="L584" i="2"/>
  <c r="M585" i="2"/>
  <c r="T588" i="2"/>
  <c r="U588" i="2"/>
  <c r="N587" i="2"/>
  <c r="AB806" i="2" l="1"/>
  <c r="AD798" i="2"/>
  <c r="AE798" i="2" s="1"/>
  <c r="AD797" i="2" s="1"/>
  <c r="AE797" i="2" s="1"/>
  <c r="AH837" i="2"/>
  <c r="AG836" i="2" s="1"/>
  <c r="W848" i="2"/>
  <c r="X848" i="2" s="1"/>
  <c r="Y848" i="2"/>
  <c r="AA806" i="2"/>
  <c r="L583" i="2"/>
  <c r="M584" i="2"/>
  <c r="U587" i="2"/>
  <c r="T587" i="2"/>
  <c r="N586" i="2"/>
  <c r="AI836" i="2" l="1"/>
  <c r="AH836" i="2" s="1"/>
  <c r="AF797" i="2"/>
  <c r="Y847" i="2"/>
  <c r="W847" i="2"/>
  <c r="X847" i="2" s="1"/>
  <c r="AF796" i="2"/>
  <c r="AD796" i="2"/>
  <c r="AE796" i="2" s="1"/>
  <c r="Z805" i="2"/>
  <c r="AB805" i="2"/>
  <c r="L582" i="2"/>
  <c r="M583" i="2"/>
  <c r="T586" i="2"/>
  <c r="U586" i="2"/>
  <c r="N585" i="2"/>
  <c r="AG835" i="2" l="1"/>
  <c r="AI835" i="2"/>
  <c r="AA805" i="2"/>
  <c r="AH835" i="2"/>
  <c r="AI834" i="2" s="1"/>
  <c r="AF795" i="2"/>
  <c r="AD795" i="2"/>
  <c r="AB804" i="2"/>
  <c r="Z804" i="2"/>
  <c r="Y846" i="2"/>
  <c r="W846" i="2"/>
  <c r="L581" i="2"/>
  <c r="M582" i="2"/>
  <c r="U585" i="2"/>
  <c r="T585" i="2"/>
  <c r="N584" i="2"/>
  <c r="T584" i="2" s="1"/>
  <c r="AG834" i="2" l="1"/>
  <c r="AA804" i="2"/>
  <c r="AB803" i="2" s="1"/>
  <c r="AA803" i="2" s="1"/>
  <c r="AH834" i="2"/>
  <c r="AG833" i="2" s="1"/>
  <c r="AE795" i="2"/>
  <c r="AF794" i="2" s="1"/>
  <c r="X846" i="2"/>
  <c r="W845" i="2" s="1"/>
  <c r="L580" i="2"/>
  <c r="M581" i="2"/>
  <c r="U584" i="2"/>
  <c r="N583" i="2"/>
  <c r="U583" i="2" s="1"/>
  <c r="Z803" i="2" l="1"/>
  <c r="AD794" i="2"/>
  <c r="AE794" i="2" s="1"/>
  <c r="AI833" i="2"/>
  <c r="AH833" i="2" s="1"/>
  <c r="AI832" i="2" s="1"/>
  <c r="Y845" i="2"/>
  <c r="X845" i="2" s="1"/>
  <c r="W844" i="2" s="1"/>
  <c r="Z802" i="2"/>
  <c r="AB802" i="2"/>
  <c r="AA802" i="2" s="1"/>
  <c r="L579" i="2"/>
  <c r="M580" i="2"/>
  <c r="T583" i="2"/>
  <c r="N582" i="2"/>
  <c r="U582" i="2" s="1"/>
  <c r="Y844" i="2" l="1"/>
  <c r="AF793" i="2"/>
  <c r="AE793" i="2" s="1"/>
  <c r="AD793" i="2"/>
  <c r="X844" i="2"/>
  <c r="W843" i="2" s="1"/>
  <c r="AG832" i="2"/>
  <c r="AH832" i="2" s="1"/>
  <c r="AG831" i="2" s="1"/>
  <c r="AH831" i="2" s="1"/>
  <c r="Z801" i="2"/>
  <c r="AB801" i="2"/>
  <c r="AA801" i="2" s="1"/>
  <c r="L578" i="2"/>
  <c r="M579" i="2"/>
  <c r="T582" i="2"/>
  <c r="N581" i="2"/>
  <c r="AD792" i="2" l="1"/>
  <c r="AF792" i="2"/>
  <c r="AE792" i="2" s="1"/>
  <c r="Y843" i="2"/>
  <c r="X843" i="2" s="1"/>
  <c r="W842" i="2" s="1"/>
  <c r="AI831" i="2"/>
  <c r="AB800" i="2"/>
  <c r="Z800" i="2"/>
  <c r="AA800" i="2" s="1"/>
  <c r="AG830" i="2"/>
  <c r="AH830" i="2" s="1"/>
  <c r="AI830" i="2"/>
  <c r="L577" i="2"/>
  <c r="M578" i="2"/>
  <c r="U581" i="2"/>
  <c r="T581" i="2"/>
  <c r="N580" i="2"/>
  <c r="Y842" i="2" l="1"/>
  <c r="X842" i="2" s="1"/>
  <c r="AG829" i="2"/>
  <c r="AH829" i="2" s="1"/>
  <c r="AI829" i="2"/>
  <c r="AB799" i="2"/>
  <c r="Z799" i="2"/>
  <c r="AD791" i="2"/>
  <c r="AF791" i="2"/>
  <c r="L576" i="2"/>
  <c r="M577" i="2"/>
  <c r="T580" i="2"/>
  <c r="U580" i="2"/>
  <c r="N579" i="2"/>
  <c r="W841" i="2" l="1"/>
  <c r="Y841" i="2"/>
  <c r="X841" i="2" s="1"/>
  <c r="AA799" i="2"/>
  <c r="Z798" i="2" s="1"/>
  <c r="AE791" i="2"/>
  <c r="AF790" i="2" s="1"/>
  <c r="AE790" i="2" s="1"/>
  <c r="AI828" i="2"/>
  <c r="AG828" i="2"/>
  <c r="L575" i="2"/>
  <c r="M576" i="2"/>
  <c r="U579" i="2"/>
  <c r="T579" i="2"/>
  <c r="N578" i="2"/>
  <c r="AB798" i="2" l="1"/>
  <c r="Y840" i="2"/>
  <c r="X840" i="2" s="1"/>
  <c r="W840" i="2"/>
  <c r="AH828" i="2"/>
  <c r="AG827" i="2" s="1"/>
  <c r="AD790" i="2"/>
  <c r="AF789" i="2"/>
  <c r="AE789" i="2" s="1"/>
  <c r="AD789" i="2"/>
  <c r="AA798" i="2"/>
  <c r="L574" i="2"/>
  <c r="M575" i="2"/>
  <c r="U578" i="2"/>
  <c r="T578" i="2"/>
  <c r="N577" i="2"/>
  <c r="AI827" i="2" l="1"/>
  <c r="AH827" i="2" s="1"/>
  <c r="Y839" i="2"/>
  <c r="X839" i="2" s="1"/>
  <c r="W839" i="2"/>
  <c r="AD788" i="2"/>
  <c r="AF788" i="2"/>
  <c r="AE788" i="2" s="1"/>
  <c r="AB797" i="2"/>
  <c r="Z797" i="2"/>
  <c r="L573" i="2"/>
  <c r="M574" i="2"/>
  <c r="T577" i="2"/>
  <c r="U577" i="2"/>
  <c r="N576" i="2"/>
  <c r="W838" i="2" l="1"/>
  <c r="Y838" i="2"/>
  <c r="X838" i="2" s="1"/>
  <c r="AA797" i="2"/>
  <c r="AB796" i="2" s="1"/>
  <c r="AD787" i="2"/>
  <c r="AF787" i="2"/>
  <c r="AE787" i="2" s="1"/>
  <c r="AI826" i="2"/>
  <c r="AG826" i="2"/>
  <c r="L572" i="2"/>
  <c r="M573" i="2"/>
  <c r="U576" i="2"/>
  <c r="T576" i="2"/>
  <c r="N575" i="2"/>
  <c r="U575" i="2" s="1"/>
  <c r="W837" i="2" l="1"/>
  <c r="Y837" i="2"/>
  <c r="X837" i="2" s="1"/>
  <c r="W836" i="2" s="1"/>
  <c r="Z796" i="2"/>
  <c r="AA796" i="2" s="1"/>
  <c r="AH826" i="2"/>
  <c r="AI825" i="2" s="1"/>
  <c r="AD786" i="2"/>
  <c r="AF786" i="2"/>
  <c r="AE786" i="2" s="1"/>
  <c r="L571" i="2"/>
  <c r="M572" i="2"/>
  <c r="T575" i="2"/>
  <c r="N574" i="2"/>
  <c r="Z795" i="2" l="1"/>
  <c r="AA795" i="2" s="1"/>
  <c r="AB794" i="2" s="1"/>
  <c r="AB795" i="2"/>
  <c r="AG825" i="2"/>
  <c r="Y836" i="2"/>
  <c r="X836" i="2" s="1"/>
  <c r="AH825" i="2"/>
  <c r="AF785" i="2"/>
  <c r="AE785" i="2" s="1"/>
  <c r="AD785" i="2"/>
  <c r="L570" i="2"/>
  <c r="M571" i="2"/>
  <c r="U574" i="2"/>
  <c r="T574" i="2"/>
  <c r="N573" i="2"/>
  <c r="Z794" i="2" l="1"/>
  <c r="AA794" i="2" s="1"/>
  <c r="AB793" i="2" s="1"/>
  <c r="Y835" i="2"/>
  <c r="X835" i="2" s="1"/>
  <c r="Y834" i="2" s="1"/>
  <c r="W835" i="2"/>
  <c r="AG824" i="2"/>
  <c r="AI824" i="2"/>
  <c r="AF784" i="2"/>
  <c r="AD784" i="2"/>
  <c r="L569" i="2"/>
  <c r="M570" i="2"/>
  <c r="U573" i="2"/>
  <c r="T573" i="2"/>
  <c r="N572" i="2"/>
  <c r="U572" i="2" s="1"/>
  <c r="Z793" i="2" l="1"/>
  <c r="W834" i="2"/>
  <c r="AH824" i="2"/>
  <c r="AI823" i="2" s="1"/>
  <c r="X834" i="2"/>
  <c r="W833" i="2" s="1"/>
  <c r="AA793" i="2"/>
  <c r="Z792" i="2" s="1"/>
  <c r="AE784" i="2"/>
  <c r="L568" i="2"/>
  <c r="M569" i="2"/>
  <c r="T572" i="2"/>
  <c r="N571" i="2"/>
  <c r="AG823" i="2" l="1"/>
  <c r="AB792" i="2"/>
  <c r="AA792" i="2" s="1"/>
  <c r="AB791" i="2" s="1"/>
  <c r="Y833" i="2"/>
  <c r="X833" i="2" s="1"/>
  <c r="AD783" i="2"/>
  <c r="AF783" i="2"/>
  <c r="AH823" i="2"/>
  <c r="L567" i="2"/>
  <c r="M568" i="2"/>
  <c r="U571" i="2"/>
  <c r="T571" i="2"/>
  <c r="N570" i="2"/>
  <c r="T570" i="2" s="1"/>
  <c r="W832" i="2" l="1"/>
  <c r="Y832" i="2"/>
  <c r="X832" i="2" s="1"/>
  <c r="W831" i="2" s="1"/>
  <c r="X831" i="2" s="1"/>
  <c r="Z791" i="2"/>
  <c r="AE783" i="2"/>
  <c r="AD782" i="2" s="1"/>
  <c r="AA791" i="2"/>
  <c r="AB790" i="2" s="1"/>
  <c r="AA790" i="2" s="1"/>
  <c r="AI822" i="2"/>
  <c r="AG822" i="2"/>
  <c r="L566" i="2"/>
  <c r="M567" i="2"/>
  <c r="U570" i="2"/>
  <c r="N569" i="2"/>
  <c r="U569" i="2" s="1"/>
  <c r="AF782" i="2" l="1"/>
  <c r="Y831" i="2"/>
  <c r="Z790" i="2"/>
  <c r="AH822" i="2"/>
  <c r="AI821" i="2" s="1"/>
  <c r="AB789" i="2"/>
  <c r="AA789" i="2" s="1"/>
  <c r="Z789" i="2"/>
  <c r="AE782" i="2"/>
  <c r="W830" i="2"/>
  <c r="X830" i="2" s="1"/>
  <c r="Y830" i="2"/>
  <c r="L565" i="2"/>
  <c r="M566" i="2"/>
  <c r="T569" i="2"/>
  <c r="N568" i="2"/>
  <c r="T568" i="2" s="1"/>
  <c r="AG821" i="2" l="1"/>
  <c r="AH821" i="2"/>
  <c r="AG820" i="2" s="1"/>
  <c r="W829" i="2"/>
  <c r="X829" i="2" s="1"/>
  <c r="Y829" i="2"/>
  <c r="AD781" i="2"/>
  <c r="AF781" i="2"/>
  <c r="AE781" i="2" s="1"/>
  <c r="Z788" i="2"/>
  <c r="AB788" i="2"/>
  <c r="AA788" i="2" s="1"/>
  <c r="L564" i="2"/>
  <c r="M565" i="2"/>
  <c r="U568" i="2"/>
  <c r="N567" i="2"/>
  <c r="AI820" i="2" l="1"/>
  <c r="AH820" i="2" s="1"/>
  <c r="AI819" i="2" s="1"/>
  <c r="AB787" i="2"/>
  <c r="AA787" i="2" s="1"/>
  <c r="Z787" i="2"/>
  <c r="AD780" i="2"/>
  <c r="AF780" i="2"/>
  <c r="AE780" i="2" s="1"/>
  <c r="Y828" i="2"/>
  <c r="W828" i="2"/>
  <c r="L563" i="2"/>
  <c r="M564" i="2"/>
  <c r="U567" i="2"/>
  <c r="T567" i="2"/>
  <c r="N566" i="2"/>
  <c r="U566" i="2" s="1"/>
  <c r="AG819" i="2" l="1"/>
  <c r="AH819" i="2" s="1"/>
  <c r="AG818" i="2" s="1"/>
  <c r="X828" i="2"/>
  <c r="Y827" i="2" s="1"/>
  <c r="AF779" i="2"/>
  <c r="AE779" i="2" s="1"/>
  <c r="AD779" i="2"/>
  <c r="AB786" i="2"/>
  <c r="AA786" i="2" s="1"/>
  <c r="Z786" i="2"/>
  <c r="L562" i="2"/>
  <c r="M563" i="2"/>
  <c r="T566" i="2"/>
  <c r="N565" i="2"/>
  <c r="T565" i="2" s="1"/>
  <c r="AI818" i="2" l="1"/>
  <c r="W827" i="2"/>
  <c r="AH818" i="2"/>
  <c r="AI817" i="2" s="1"/>
  <c r="Z785" i="2"/>
  <c r="AB785" i="2"/>
  <c r="AA785" i="2" s="1"/>
  <c r="AD778" i="2"/>
  <c r="AF778" i="2"/>
  <c r="AE778" i="2" s="1"/>
  <c r="X827" i="2"/>
  <c r="L561" i="2"/>
  <c r="M562" i="2"/>
  <c r="U565" i="2"/>
  <c r="N564" i="2"/>
  <c r="AG817" i="2" l="1"/>
  <c r="AH817" i="2" s="1"/>
  <c r="AB784" i="2"/>
  <c r="Z784" i="2"/>
  <c r="AF777" i="2"/>
  <c r="AE777" i="2" s="1"/>
  <c r="AD777" i="2"/>
  <c r="W826" i="2"/>
  <c r="Y826" i="2"/>
  <c r="L560" i="2"/>
  <c r="M561" i="2"/>
  <c r="U564" i="2"/>
  <c r="T564" i="2"/>
  <c r="N563" i="2"/>
  <c r="AI816" i="2" l="1"/>
  <c r="AG816" i="2"/>
  <c r="AH816" i="2" s="1"/>
  <c r="AG815" i="2" s="1"/>
  <c r="AH815" i="2" s="1"/>
  <c r="AA784" i="2"/>
  <c r="Z783" i="2" s="1"/>
  <c r="AF776" i="2"/>
  <c r="AE776" i="2" s="1"/>
  <c r="AD776" i="2"/>
  <c r="X826" i="2"/>
  <c r="L559" i="2"/>
  <c r="M560" i="2"/>
  <c r="U563" i="2"/>
  <c r="T563" i="2"/>
  <c r="N562" i="2"/>
  <c r="T562" i="2" s="1"/>
  <c r="AB783" i="2" l="1"/>
  <c r="AA783" i="2" s="1"/>
  <c r="AB782" i="2" s="1"/>
  <c r="AI815" i="2"/>
  <c r="W825" i="2"/>
  <c r="Y825" i="2"/>
  <c r="X825" i="2" s="1"/>
  <c r="AI814" i="2"/>
  <c r="AG814" i="2"/>
  <c r="AH814" i="2" s="1"/>
  <c r="AF775" i="2"/>
  <c r="AE775" i="2" s="1"/>
  <c r="AD775" i="2"/>
  <c r="L558" i="2"/>
  <c r="M559" i="2"/>
  <c r="U562" i="2"/>
  <c r="N561" i="2"/>
  <c r="Z782" i="2" l="1"/>
  <c r="AA782" i="2"/>
  <c r="Z781" i="2" s="1"/>
  <c r="AD774" i="2"/>
  <c r="AF774" i="2"/>
  <c r="AE774" i="2" s="1"/>
  <c r="AI813" i="2"/>
  <c r="AG813" i="2"/>
  <c r="AH813" i="2" s="1"/>
  <c r="W824" i="2"/>
  <c r="Y824" i="2"/>
  <c r="L557" i="2"/>
  <c r="M558" i="2"/>
  <c r="T561" i="2"/>
  <c r="U561" i="2"/>
  <c r="N560" i="2"/>
  <c r="AB781" i="2" l="1"/>
  <c r="AA781" i="2" s="1"/>
  <c r="Z780" i="2" s="1"/>
  <c r="X824" i="2"/>
  <c r="W823" i="2" s="1"/>
  <c r="AF773" i="2"/>
  <c r="AE773" i="2" s="1"/>
  <c r="AD773" i="2"/>
  <c r="AG812" i="2"/>
  <c r="AH812" i="2" s="1"/>
  <c r="AI812" i="2"/>
  <c r="L556" i="2"/>
  <c r="M557" i="2"/>
  <c r="U560" i="2"/>
  <c r="T560" i="2"/>
  <c r="N559" i="2"/>
  <c r="U559" i="2" s="1"/>
  <c r="Y823" i="2" l="1"/>
  <c r="X823" i="2" s="1"/>
  <c r="W822" i="2" s="1"/>
  <c r="AB780" i="2"/>
  <c r="AA780" i="2" s="1"/>
  <c r="AB779" i="2" s="1"/>
  <c r="AA779" i="2" s="1"/>
  <c r="AI811" i="2"/>
  <c r="AG811" i="2"/>
  <c r="AH811" i="2" s="1"/>
  <c r="AD772" i="2"/>
  <c r="AF772" i="2"/>
  <c r="AE772" i="2" s="1"/>
  <c r="L555" i="2"/>
  <c r="M556" i="2"/>
  <c r="T559" i="2"/>
  <c r="N558" i="2"/>
  <c r="Z779" i="2" l="1"/>
  <c r="Y822" i="2"/>
  <c r="X822" i="2" s="1"/>
  <c r="Y821" i="2" s="1"/>
  <c r="AF771" i="2"/>
  <c r="AE771" i="2" s="1"/>
  <c r="AD771" i="2"/>
  <c r="Z778" i="2"/>
  <c r="AB778" i="2"/>
  <c r="AA778" i="2" s="1"/>
  <c r="AI810" i="2"/>
  <c r="AG810" i="2"/>
  <c r="AH810" i="2" s="1"/>
  <c r="L554" i="2"/>
  <c r="M555" i="2"/>
  <c r="U558" i="2"/>
  <c r="T558" i="2"/>
  <c r="N557" i="2"/>
  <c r="U557" i="2" s="1"/>
  <c r="W821" i="2" l="1"/>
  <c r="X821" i="2"/>
  <c r="Y820" i="2" s="1"/>
  <c r="Z777" i="2"/>
  <c r="AB777" i="2"/>
  <c r="AA777" i="2" s="1"/>
  <c r="AG809" i="2"/>
  <c r="AH809" i="2" s="1"/>
  <c r="AI809" i="2"/>
  <c r="AD770" i="2"/>
  <c r="AF770" i="2"/>
  <c r="AE770" i="2" s="1"/>
  <c r="L553" i="2"/>
  <c r="M554" i="2"/>
  <c r="T557" i="2"/>
  <c r="N556" i="2"/>
  <c r="W820" i="2" l="1"/>
  <c r="X820" i="2"/>
  <c r="W819" i="2" s="1"/>
  <c r="AG808" i="2"/>
  <c r="AH808" i="2" s="1"/>
  <c r="AI808" i="2"/>
  <c r="AB776" i="2"/>
  <c r="AA776" i="2" s="1"/>
  <c r="Z776" i="2"/>
  <c r="AD769" i="2"/>
  <c r="AF769" i="2"/>
  <c r="AE769" i="2" s="1"/>
  <c r="L552" i="2"/>
  <c r="M553" i="2"/>
  <c r="U556" i="2"/>
  <c r="T556" i="2"/>
  <c r="N555" i="2"/>
  <c r="Y819" i="2" l="1"/>
  <c r="X819" i="2"/>
  <c r="Y818" i="2" s="1"/>
  <c r="Z775" i="2"/>
  <c r="AB775" i="2"/>
  <c r="AA775" i="2" s="1"/>
  <c r="AG807" i="2"/>
  <c r="AI807" i="2"/>
  <c r="AF768" i="2"/>
  <c r="AE768" i="2" s="1"/>
  <c r="AD768" i="2"/>
  <c r="L551" i="2"/>
  <c r="M552" i="2"/>
  <c r="U555" i="2"/>
  <c r="T555" i="2"/>
  <c r="N554" i="2"/>
  <c r="W818" i="2" l="1"/>
  <c r="X818" i="2" s="1"/>
  <c r="AH807" i="2"/>
  <c r="AG806" i="2" s="1"/>
  <c r="Z774" i="2"/>
  <c r="AB774" i="2"/>
  <c r="AA774" i="2" s="1"/>
  <c r="AD767" i="2"/>
  <c r="AF767" i="2"/>
  <c r="L550" i="2"/>
  <c r="M551" i="2"/>
  <c r="T554" i="2"/>
  <c r="U554" i="2"/>
  <c r="N553" i="2"/>
  <c r="Y817" i="2" l="1"/>
  <c r="W817" i="2"/>
  <c r="X817" i="2" s="1"/>
  <c r="W816" i="2" s="1"/>
  <c r="X816" i="2" s="1"/>
  <c r="AI806" i="2"/>
  <c r="AH806" i="2" s="1"/>
  <c r="AB773" i="2"/>
  <c r="AA773" i="2" s="1"/>
  <c r="Z773" i="2"/>
  <c r="AE767" i="2"/>
  <c r="L549" i="2"/>
  <c r="M550" i="2"/>
  <c r="U553" i="2"/>
  <c r="T553" i="2"/>
  <c r="N552" i="2"/>
  <c r="AI805" i="2" l="1"/>
  <c r="AG805" i="2"/>
  <c r="Y816" i="2"/>
  <c r="AH805" i="2"/>
  <c r="AG804" i="2" s="1"/>
  <c r="AD766" i="2"/>
  <c r="AF766" i="2"/>
  <c r="AE766" i="2" s="1"/>
  <c r="Z772" i="2"/>
  <c r="AB772" i="2"/>
  <c r="AA772" i="2" s="1"/>
  <c r="Y815" i="2"/>
  <c r="W815" i="2"/>
  <c r="X815" i="2" s="1"/>
  <c r="L548" i="2"/>
  <c r="M549" i="2"/>
  <c r="U552" i="2"/>
  <c r="T552" i="2"/>
  <c r="N551" i="2"/>
  <c r="AI804" i="2" l="1"/>
  <c r="AH804" i="2" s="1"/>
  <c r="AD765" i="2"/>
  <c r="AF765" i="2"/>
  <c r="AE765" i="2" s="1"/>
  <c r="Z771" i="2"/>
  <c r="AB771" i="2"/>
  <c r="AA771" i="2" s="1"/>
  <c r="W814" i="2"/>
  <c r="X814" i="2" s="1"/>
  <c r="Y814" i="2"/>
  <c r="L547" i="2"/>
  <c r="M548" i="2"/>
  <c r="U551" i="2"/>
  <c r="T551" i="2"/>
  <c r="N550" i="2"/>
  <c r="U550" i="2" s="1"/>
  <c r="AG803" i="2" l="1"/>
  <c r="AH803" i="2" s="1"/>
  <c r="AI802" i="2" s="1"/>
  <c r="AI803" i="2"/>
  <c r="AD764" i="2"/>
  <c r="AF764" i="2"/>
  <c r="AE764" i="2" s="1"/>
  <c r="Z770" i="2"/>
  <c r="AB770" i="2"/>
  <c r="AA770" i="2" s="1"/>
  <c r="Y813" i="2"/>
  <c r="W813" i="2"/>
  <c r="X813" i="2" s="1"/>
  <c r="AG802" i="2"/>
  <c r="AH802" i="2" s="1"/>
  <c r="L546" i="2"/>
  <c r="M547" i="2"/>
  <c r="T550" i="2"/>
  <c r="N549" i="2"/>
  <c r="U549" i="2" s="1"/>
  <c r="Z769" i="2" l="1"/>
  <c r="AB769" i="2"/>
  <c r="AA769" i="2" s="1"/>
  <c r="Y812" i="2"/>
  <c r="W812" i="2"/>
  <c r="X812" i="2" s="1"/>
  <c r="AG801" i="2"/>
  <c r="AH801" i="2" s="1"/>
  <c r="AI801" i="2"/>
  <c r="AD763" i="2"/>
  <c r="AF763" i="2"/>
  <c r="L545" i="2"/>
  <c r="M546" i="2"/>
  <c r="T549" i="2"/>
  <c r="N548" i="2"/>
  <c r="AE763" i="2" l="1"/>
  <c r="AD762" i="2" s="1"/>
  <c r="AF762" i="2"/>
  <c r="AI800" i="2"/>
  <c r="AG800" i="2"/>
  <c r="W811" i="2"/>
  <c r="X811" i="2" s="1"/>
  <c r="Y811" i="2"/>
  <c r="AB768" i="2"/>
  <c r="AA768" i="2" s="1"/>
  <c r="Z768" i="2"/>
  <c r="L544" i="2"/>
  <c r="M545" i="2"/>
  <c r="U548" i="2"/>
  <c r="T548" i="2"/>
  <c r="N547" i="2"/>
  <c r="U547" i="2" s="1"/>
  <c r="AE762" i="2" l="1"/>
  <c r="Z767" i="2"/>
  <c r="AB767" i="2"/>
  <c r="Y810" i="2"/>
  <c r="W810" i="2"/>
  <c r="X810" i="2" s="1"/>
  <c r="AH800" i="2"/>
  <c r="AD761" i="2"/>
  <c r="AF761" i="2"/>
  <c r="L543" i="2"/>
  <c r="M544" i="2"/>
  <c r="T547" i="2"/>
  <c r="N546" i="2"/>
  <c r="AE761" i="2" l="1"/>
  <c r="AA767" i="2"/>
  <c r="AB766" i="2" s="1"/>
  <c r="AD760" i="2"/>
  <c r="AF760" i="2"/>
  <c r="W809" i="2"/>
  <c r="X809" i="2" s="1"/>
  <c r="Y809" i="2"/>
  <c r="AI799" i="2"/>
  <c r="AG799" i="2"/>
  <c r="L542" i="2"/>
  <c r="M543" i="2"/>
  <c r="U546" i="2"/>
  <c r="T546" i="2"/>
  <c r="N545" i="2"/>
  <c r="T545" i="2" s="1"/>
  <c r="AH799" i="2" l="1"/>
  <c r="Z766" i="2"/>
  <c r="AE760" i="2"/>
  <c r="AD759" i="2" s="1"/>
  <c r="AA766" i="2"/>
  <c r="Z765" i="2" s="1"/>
  <c r="Y808" i="2"/>
  <c r="W808" i="2"/>
  <c r="X808" i="2" s="1"/>
  <c r="AG798" i="2"/>
  <c r="AI798" i="2"/>
  <c r="AH798" i="2" s="1"/>
  <c r="L541" i="2"/>
  <c r="M542" i="2"/>
  <c r="U545" i="2"/>
  <c r="N544" i="2"/>
  <c r="T544" i="2" s="1"/>
  <c r="AB765" i="2" l="1"/>
  <c r="AA765" i="2" s="1"/>
  <c r="AF759" i="2"/>
  <c r="AE759" i="2" s="1"/>
  <c r="AI797" i="2"/>
  <c r="AG797" i="2"/>
  <c r="Y807" i="2"/>
  <c r="W807" i="2"/>
  <c r="L540" i="2"/>
  <c r="M541" i="2"/>
  <c r="U544" i="2"/>
  <c r="N543" i="2"/>
  <c r="T543" i="2" s="1"/>
  <c r="X807" i="2" l="1"/>
  <c r="Z764" i="2"/>
  <c r="AB764" i="2"/>
  <c r="AA764" i="2" s="1"/>
  <c r="AD758" i="2"/>
  <c r="AF758" i="2"/>
  <c r="W806" i="2"/>
  <c r="Y806" i="2"/>
  <c r="AH797" i="2"/>
  <c r="L539" i="2"/>
  <c r="M540" i="2"/>
  <c r="U543" i="2"/>
  <c r="N542" i="2"/>
  <c r="T542" i="2" s="1"/>
  <c r="AE758" i="2" l="1"/>
  <c r="AD757" i="2" s="1"/>
  <c r="AF757" i="2"/>
  <c r="X806" i="2"/>
  <c r="Y805" i="2" s="1"/>
  <c r="AI796" i="2"/>
  <c r="AG796" i="2"/>
  <c r="Z763" i="2"/>
  <c r="AB763" i="2"/>
  <c r="L538" i="2"/>
  <c r="M539" i="2"/>
  <c r="U542" i="2"/>
  <c r="N541" i="2"/>
  <c r="U541" i="2" s="1"/>
  <c r="W805" i="2" l="1"/>
  <c r="AE757" i="2"/>
  <c r="AA763" i="2"/>
  <c r="AB762" i="2" s="1"/>
  <c r="AH796" i="2"/>
  <c r="X805" i="2"/>
  <c r="L537" i="2"/>
  <c r="M538" i="2"/>
  <c r="T541" i="2"/>
  <c r="N540" i="2"/>
  <c r="U540" i="2" s="1"/>
  <c r="Z762" i="2" l="1"/>
  <c r="AA762" i="2" s="1"/>
  <c r="AF756" i="2"/>
  <c r="AD756" i="2"/>
  <c r="Y804" i="2"/>
  <c r="W804" i="2"/>
  <c r="AG795" i="2"/>
  <c r="AI795" i="2"/>
  <c r="L536" i="2"/>
  <c r="M537" i="2"/>
  <c r="T540" i="2"/>
  <c r="N539" i="2"/>
  <c r="U539" i="2" s="1"/>
  <c r="AB761" i="2" l="1"/>
  <c r="Z761" i="2"/>
  <c r="AA761" i="2" s="1"/>
  <c r="AB760" i="2" s="1"/>
  <c r="AE756" i="2"/>
  <c r="AD755" i="2" s="1"/>
  <c r="X804" i="2"/>
  <c r="W803" i="2" s="1"/>
  <c r="X803" i="2" s="1"/>
  <c r="AH795" i="2"/>
  <c r="AI794" i="2" s="1"/>
  <c r="L535" i="2"/>
  <c r="M536" i="2"/>
  <c r="T539" i="2"/>
  <c r="N538" i="2"/>
  <c r="AF755" i="2" l="1"/>
  <c r="Z760" i="2"/>
  <c r="AA760" i="2" s="1"/>
  <c r="Z759" i="2" s="1"/>
  <c r="AE755" i="2"/>
  <c r="AD754" i="2" s="1"/>
  <c r="AG794" i="2"/>
  <c r="Y803" i="2"/>
  <c r="AH794" i="2"/>
  <c r="AI793" i="2" s="1"/>
  <c r="W802" i="2"/>
  <c r="X802" i="2" s="1"/>
  <c r="Y802" i="2"/>
  <c r="L534" i="2"/>
  <c r="M535" i="2"/>
  <c r="U538" i="2"/>
  <c r="T538" i="2"/>
  <c r="N537" i="2"/>
  <c r="AF754" i="2" l="1"/>
  <c r="AB759" i="2"/>
  <c r="AE754" i="2"/>
  <c r="AD753" i="2" s="1"/>
  <c r="AG793" i="2"/>
  <c r="AH793" i="2" s="1"/>
  <c r="AA759" i="2"/>
  <c r="AB758" i="2" s="1"/>
  <c r="Y801" i="2"/>
  <c r="W801" i="2"/>
  <c r="X801" i="2" s="1"/>
  <c r="L533" i="2"/>
  <c r="M534" i="2"/>
  <c r="T537" i="2"/>
  <c r="U537" i="2"/>
  <c r="N536" i="2"/>
  <c r="AF753" i="2" l="1"/>
  <c r="AE753" i="2"/>
  <c r="AG792" i="2"/>
  <c r="AH792" i="2" s="1"/>
  <c r="AI792" i="2"/>
  <c r="Z758" i="2"/>
  <c r="AA758" i="2" s="1"/>
  <c r="W800" i="2"/>
  <c r="Y800" i="2"/>
  <c r="L532" i="2"/>
  <c r="M533" i="2"/>
  <c r="T536" i="2"/>
  <c r="U536" i="2"/>
  <c r="N535" i="2"/>
  <c r="AD752" i="2" l="1"/>
  <c r="AF752" i="2"/>
  <c r="AE752" i="2" s="1"/>
  <c r="AB757" i="2"/>
  <c r="Z757" i="2"/>
  <c r="AA757" i="2" s="1"/>
  <c r="X800" i="2"/>
  <c r="W799" i="2" s="1"/>
  <c r="AI791" i="2"/>
  <c r="AG791" i="2"/>
  <c r="L531" i="2"/>
  <c r="M532" i="2"/>
  <c r="U535" i="2"/>
  <c r="T535" i="2"/>
  <c r="N534" i="2"/>
  <c r="AD751" i="2" l="1"/>
  <c r="AF751" i="2"/>
  <c r="AE751" i="2" s="1"/>
  <c r="Y799" i="2"/>
  <c r="X799" i="2" s="1"/>
  <c r="AB756" i="2"/>
  <c r="Z756" i="2"/>
  <c r="AA756" i="2" s="1"/>
  <c r="Z755" i="2" s="1"/>
  <c r="AH791" i="2"/>
  <c r="AI790" i="2" s="1"/>
  <c r="L530" i="2"/>
  <c r="M531" i="2"/>
  <c r="U534" i="2"/>
  <c r="T534" i="2"/>
  <c r="N533" i="2"/>
  <c r="T533" i="2" s="1"/>
  <c r="AF750" i="2" l="1"/>
  <c r="AE750" i="2" s="1"/>
  <c r="AD750" i="2"/>
  <c r="Y798" i="2"/>
  <c r="W798" i="2"/>
  <c r="AG790" i="2"/>
  <c r="AH790" i="2" s="1"/>
  <c r="AI789" i="2" s="1"/>
  <c r="AB755" i="2"/>
  <c r="AA755" i="2" s="1"/>
  <c r="X798" i="2"/>
  <c r="Y797" i="2" s="1"/>
  <c r="L529" i="2"/>
  <c r="M530" i="2"/>
  <c r="U533" i="2"/>
  <c r="N532" i="2"/>
  <c r="T532" i="2" s="1"/>
  <c r="AG789" i="2" l="1"/>
  <c r="AH789" i="2" s="1"/>
  <c r="AD749" i="2"/>
  <c r="AF749" i="2"/>
  <c r="AE749" i="2" s="1"/>
  <c r="Z754" i="2"/>
  <c r="AB754" i="2"/>
  <c r="W797" i="2"/>
  <c r="AG788" i="2"/>
  <c r="AH788" i="2" s="1"/>
  <c r="AI788" i="2"/>
  <c r="X797" i="2"/>
  <c r="L528" i="2"/>
  <c r="M529" i="2"/>
  <c r="U532" i="2"/>
  <c r="N531" i="2"/>
  <c r="T531" i="2" s="1"/>
  <c r="AA754" i="2" l="1"/>
  <c r="Z753" i="2" s="1"/>
  <c r="AD748" i="2"/>
  <c r="AF748" i="2"/>
  <c r="AE748" i="2" s="1"/>
  <c r="AB753" i="2"/>
  <c r="AA753" i="2" s="1"/>
  <c r="AB752" i="2" s="1"/>
  <c r="AA752" i="2" s="1"/>
  <c r="Y796" i="2"/>
  <c r="W796" i="2"/>
  <c r="AI787" i="2"/>
  <c r="AG787" i="2"/>
  <c r="AH787" i="2" s="1"/>
  <c r="L527" i="2"/>
  <c r="M528" i="2"/>
  <c r="U531" i="2"/>
  <c r="N530" i="2"/>
  <c r="Z752" i="2" l="1"/>
  <c r="AD747" i="2"/>
  <c r="AF747" i="2"/>
  <c r="AE747" i="2" s="1"/>
  <c r="AD746" i="2" s="1"/>
  <c r="Z751" i="2"/>
  <c r="AB751" i="2"/>
  <c r="AA751" i="2" s="1"/>
  <c r="AG786" i="2"/>
  <c r="AH786" i="2" s="1"/>
  <c r="AI786" i="2"/>
  <c r="X796" i="2"/>
  <c r="L526" i="2"/>
  <c r="M527" i="2"/>
  <c r="U530" i="2"/>
  <c r="T530" i="2"/>
  <c r="N529" i="2"/>
  <c r="AF746" i="2" l="1"/>
  <c r="AE746" i="2" s="1"/>
  <c r="AD745" i="2" s="1"/>
  <c r="AE745" i="2" s="1"/>
  <c r="AG785" i="2"/>
  <c r="AH785" i="2" s="1"/>
  <c r="AI785" i="2"/>
  <c r="Y795" i="2"/>
  <c r="W795" i="2"/>
  <c r="Z750" i="2"/>
  <c r="AB750" i="2"/>
  <c r="AA750" i="2" s="1"/>
  <c r="L525" i="2"/>
  <c r="M526" i="2"/>
  <c r="T529" i="2"/>
  <c r="U529" i="2"/>
  <c r="N528" i="2"/>
  <c r="U528" i="2" s="1"/>
  <c r="AF745" i="2" l="1"/>
  <c r="X795" i="2"/>
  <c r="AD744" i="2"/>
  <c r="AE744" i="2" s="1"/>
  <c r="AF744" i="2"/>
  <c r="Z749" i="2"/>
  <c r="AB749" i="2"/>
  <c r="AA749" i="2" s="1"/>
  <c r="Y794" i="2"/>
  <c r="W794" i="2"/>
  <c r="AI784" i="2"/>
  <c r="AG784" i="2"/>
  <c r="L524" i="2"/>
  <c r="M525" i="2"/>
  <c r="T528" i="2"/>
  <c r="N527" i="2"/>
  <c r="U527" i="2" s="1"/>
  <c r="X794" i="2" l="1"/>
  <c r="Z748" i="2"/>
  <c r="AB748" i="2"/>
  <c r="AA748" i="2" s="1"/>
  <c r="Y793" i="2"/>
  <c r="W793" i="2"/>
  <c r="AH784" i="2"/>
  <c r="AF743" i="2"/>
  <c r="AD743" i="2"/>
  <c r="AE743" i="2" s="1"/>
  <c r="L523" i="2"/>
  <c r="M524" i="2"/>
  <c r="T527" i="2"/>
  <c r="N526" i="2"/>
  <c r="X793" i="2" l="1"/>
  <c r="AD742" i="2"/>
  <c r="AF742" i="2"/>
  <c r="AE742" i="2" s="1"/>
  <c r="AI783" i="2"/>
  <c r="AG783" i="2"/>
  <c r="W792" i="2"/>
  <c r="Y792" i="2"/>
  <c r="AB747" i="2"/>
  <c r="Z747" i="2"/>
  <c r="L522" i="2"/>
  <c r="M523" i="2"/>
  <c r="T526" i="2"/>
  <c r="U526" i="2"/>
  <c r="N525" i="2"/>
  <c r="AH783" i="2" l="1"/>
  <c r="X792" i="2"/>
  <c r="AI782" i="2"/>
  <c r="AG782" i="2"/>
  <c r="AA747" i="2"/>
  <c r="AF741" i="2"/>
  <c r="AD741" i="2"/>
  <c r="L521" i="2"/>
  <c r="M522" i="2"/>
  <c r="U525" i="2"/>
  <c r="T525" i="2"/>
  <c r="N524" i="2"/>
  <c r="U524" i="2" s="1"/>
  <c r="AE741" i="2" l="1"/>
  <c r="AF740" i="2" s="1"/>
  <c r="AH782" i="2"/>
  <c r="AG781" i="2" s="1"/>
  <c r="AH781" i="2" s="1"/>
  <c r="AD740" i="2"/>
  <c r="Z746" i="2"/>
  <c r="AB746" i="2"/>
  <c r="Y791" i="2"/>
  <c r="W791" i="2"/>
  <c r="L520" i="2"/>
  <c r="M521" i="2"/>
  <c r="T524" i="2"/>
  <c r="N523" i="2"/>
  <c r="AI781" i="2" l="1"/>
  <c r="AA746" i="2"/>
  <c r="AB745" i="2" s="1"/>
  <c r="AE740" i="2"/>
  <c r="AF739" i="2" s="1"/>
  <c r="AE739" i="2" s="1"/>
  <c r="AI780" i="2"/>
  <c r="AG780" i="2"/>
  <c r="AH780" i="2" s="1"/>
  <c r="X791" i="2"/>
  <c r="L519" i="2"/>
  <c r="M520" i="2"/>
  <c r="U523" i="2"/>
  <c r="T523" i="2"/>
  <c r="N522" i="2"/>
  <c r="Z745" i="2" l="1"/>
  <c r="AA745" i="2" s="1"/>
  <c r="Z744" i="2" s="1"/>
  <c r="AA744" i="2" s="1"/>
  <c r="AD739" i="2"/>
  <c r="Y790" i="2"/>
  <c r="W790" i="2"/>
  <c r="X790" i="2" s="1"/>
  <c r="AF738" i="2"/>
  <c r="AD738" i="2"/>
  <c r="AI779" i="2"/>
  <c r="AG779" i="2"/>
  <c r="AH779" i="2" s="1"/>
  <c r="L518" i="2"/>
  <c r="M519" i="2"/>
  <c r="T522" i="2"/>
  <c r="U522" i="2"/>
  <c r="N521" i="2"/>
  <c r="T521" i="2" s="1"/>
  <c r="AB744" i="2" l="1"/>
  <c r="AE738" i="2"/>
  <c r="AD737" i="2" s="1"/>
  <c r="AG778" i="2"/>
  <c r="AH778" i="2" s="1"/>
  <c r="AI778" i="2"/>
  <c r="AB743" i="2"/>
  <c r="Z743" i="2"/>
  <c r="AA743" i="2" s="1"/>
  <c r="W789" i="2"/>
  <c r="X789" i="2" s="1"/>
  <c r="Y789" i="2"/>
  <c r="L517" i="2"/>
  <c r="M518" i="2"/>
  <c r="U521" i="2"/>
  <c r="N520" i="2"/>
  <c r="AF737" i="2" l="1"/>
  <c r="AE737" i="2" s="1"/>
  <c r="AF736" i="2" s="1"/>
  <c r="AB742" i="2"/>
  <c r="Z742" i="2"/>
  <c r="Y788" i="2"/>
  <c r="W788" i="2"/>
  <c r="X788" i="2" s="1"/>
  <c r="AG777" i="2"/>
  <c r="AH777" i="2" s="1"/>
  <c r="AI777" i="2"/>
  <c r="L516" i="2"/>
  <c r="M517" i="2"/>
  <c r="U520" i="2"/>
  <c r="T520" i="2"/>
  <c r="N519" i="2"/>
  <c r="AD736" i="2" l="1"/>
  <c r="AE736" i="2" s="1"/>
  <c r="AA742" i="2"/>
  <c r="AB741" i="2" s="1"/>
  <c r="AA741" i="2" s="1"/>
  <c r="AG776" i="2"/>
  <c r="AH776" i="2" s="1"/>
  <c r="AI776" i="2"/>
  <c r="W787" i="2"/>
  <c r="X787" i="2" s="1"/>
  <c r="Y787" i="2"/>
  <c r="L515" i="2"/>
  <c r="M516" i="2"/>
  <c r="U519" i="2"/>
  <c r="T519" i="2"/>
  <c r="N518" i="2"/>
  <c r="U518" i="2" s="1"/>
  <c r="Z741" i="2" l="1"/>
  <c r="AD735" i="2"/>
  <c r="AF735" i="2"/>
  <c r="AI775" i="2"/>
  <c r="AG775" i="2"/>
  <c r="AH775" i="2" s="1"/>
  <c r="Y786" i="2"/>
  <c r="W786" i="2"/>
  <c r="X786" i="2" s="1"/>
  <c r="Z740" i="2"/>
  <c r="AB740" i="2"/>
  <c r="L514" i="2"/>
  <c r="M515" i="2"/>
  <c r="T518" i="2"/>
  <c r="N517" i="2"/>
  <c r="AE735" i="2" l="1"/>
  <c r="AD734" i="2" s="1"/>
  <c r="AA740" i="2"/>
  <c r="AB739" i="2" s="1"/>
  <c r="Y785" i="2"/>
  <c r="W785" i="2"/>
  <c r="X785" i="2" s="1"/>
  <c r="AI774" i="2"/>
  <c r="AG774" i="2"/>
  <c r="AH774" i="2" s="1"/>
  <c r="L513" i="2"/>
  <c r="M514" i="2"/>
  <c r="T517" i="2"/>
  <c r="U517" i="2"/>
  <c r="N516" i="2"/>
  <c r="T516" i="2" s="1"/>
  <c r="AF734" i="2" l="1"/>
  <c r="AE734" i="2" s="1"/>
  <c r="AD733" i="2" s="1"/>
  <c r="Z739" i="2"/>
  <c r="AF733" i="2"/>
  <c r="AE733" i="2" s="1"/>
  <c r="AD732" i="2" s="1"/>
  <c r="AA739" i="2"/>
  <c r="AB738" i="2" s="1"/>
  <c r="AI773" i="2"/>
  <c r="AG773" i="2"/>
  <c r="AH773" i="2" s="1"/>
  <c r="W784" i="2"/>
  <c r="Y784" i="2"/>
  <c r="L512" i="2"/>
  <c r="M513" i="2"/>
  <c r="U516" i="2"/>
  <c r="N515" i="2"/>
  <c r="Z738" i="2" l="1"/>
  <c r="AF732" i="2"/>
  <c r="AE732" i="2" s="1"/>
  <c r="X784" i="2"/>
  <c r="Y783" i="2" s="1"/>
  <c r="AA738" i="2"/>
  <c r="Z737" i="2" s="1"/>
  <c r="AD731" i="2"/>
  <c r="AF731" i="2"/>
  <c r="AE731" i="2" s="1"/>
  <c r="AI772" i="2"/>
  <c r="AG772" i="2"/>
  <c r="AH772" i="2" s="1"/>
  <c r="L511" i="2"/>
  <c r="M512" i="2"/>
  <c r="U515" i="2"/>
  <c r="T515" i="2"/>
  <c r="N514" i="2"/>
  <c r="W783" i="2" l="1"/>
  <c r="X783" i="2" s="1"/>
  <c r="Y782" i="2" s="1"/>
  <c r="AB737" i="2"/>
  <c r="AA737" i="2" s="1"/>
  <c r="AF730" i="2"/>
  <c r="AD730" i="2"/>
  <c r="AI771" i="2"/>
  <c r="AG771" i="2"/>
  <c r="AH771" i="2" s="1"/>
  <c r="L510" i="2"/>
  <c r="M511" i="2"/>
  <c r="U514" i="2"/>
  <c r="T514" i="2"/>
  <c r="N513" i="2"/>
  <c r="T513" i="2" s="1"/>
  <c r="Z736" i="2" l="1"/>
  <c r="AB736" i="2"/>
  <c r="AA736" i="2" s="1"/>
  <c r="Z735" i="2" s="1"/>
  <c r="W782" i="2"/>
  <c r="X782" i="2" s="1"/>
  <c r="AE730" i="2"/>
  <c r="AF729" i="2" s="1"/>
  <c r="AI770" i="2"/>
  <c r="AG770" i="2"/>
  <c r="AH770" i="2" s="1"/>
  <c r="L509" i="2"/>
  <c r="M510" i="2"/>
  <c r="U513" i="2"/>
  <c r="N512" i="2"/>
  <c r="U512" i="2" s="1"/>
  <c r="AB735" i="2" l="1"/>
  <c r="Y781" i="2"/>
  <c r="W781" i="2"/>
  <c r="X781" i="2" s="1"/>
  <c r="Y780" i="2" s="1"/>
  <c r="AD729" i="2"/>
  <c r="AE729" i="2" s="1"/>
  <c r="AD728" i="2" s="1"/>
  <c r="AA735" i="2"/>
  <c r="Z734" i="2" s="1"/>
  <c r="AB734" i="2"/>
  <c r="AA734" i="2" s="1"/>
  <c r="AI769" i="2"/>
  <c r="AG769" i="2"/>
  <c r="AH769" i="2" s="1"/>
  <c r="L508" i="2"/>
  <c r="M509" i="2"/>
  <c r="T512" i="2"/>
  <c r="N511" i="2"/>
  <c r="W780" i="2" l="1"/>
  <c r="X780" i="2" s="1"/>
  <c r="AF728" i="2"/>
  <c r="AE728" i="2"/>
  <c r="AF727" i="2" s="1"/>
  <c r="Z733" i="2"/>
  <c r="AB733" i="2"/>
  <c r="AA733" i="2" s="1"/>
  <c r="W779" i="2"/>
  <c r="X779" i="2" s="1"/>
  <c r="Y779" i="2"/>
  <c r="AG768" i="2"/>
  <c r="AH768" i="2" s="1"/>
  <c r="AI768" i="2"/>
  <c r="L507" i="2"/>
  <c r="M508" i="2"/>
  <c r="U511" i="2"/>
  <c r="T511" i="2"/>
  <c r="N510" i="2"/>
  <c r="U510" i="2" s="1"/>
  <c r="AD727" i="2" l="1"/>
  <c r="AE727" i="2" s="1"/>
  <c r="AF726" i="2" s="1"/>
  <c r="AI767" i="2"/>
  <c r="AG767" i="2"/>
  <c r="AH767" i="2" s="1"/>
  <c r="Y778" i="2"/>
  <c r="W778" i="2"/>
  <c r="X778" i="2" s="1"/>
  <c r="Z732" i="2"/>
  <c r="AB732" i="2"/>
  <c r="AA732" i="2" s="1"/>
  <c r="L506" i="2"/>
  <c r="M507" i="2"/>
  <c r="T510" i="2"/>
  <c r="N509" i="2"/>
  <c r="U509" i="2" s="1"/>
  <c r="AD726" i="2" l="1"/>
  <c r="AE726" i="2" s="1"/>
  <c r="W777" i="2"/>
  <c r="X777" i="2" s="1"/>
  <c r="Y777" i="2"/>
  <c r="AI766" i="2"/>
  <c r="AG766" i="2"/>
  <c r="AH766" i="2" s="1"/>
  <c r="Z731" i="2"/>
  <c r="AB731" i="2"/>
  <c r="AA731" i="2" s="1"/>
  <c r="AD725" i="2"/>
  <c r="AE725" i="2" s="1"/>
  <c r="AF725" i="2"/>
  <c r="L505" i="2"/>
  <c r="M506" i="2"/>
  <c r="T509" i="2"/>
  <c r="N508" i="2"/>
  <c r="AF724" i="2" l="1"/>
  <c r="AD724" i="2"/>
  <c r="AE724" i="2" s="1"/>
  <c r="AI765" i="2"/>
  <c r="AG765" i="2"/>
  <c r="AH765" i="2" s="1"/>
  <c r="Z730" i="2"/>
  <c r="AB730" i="2"/>
  <c r="Y776" i="2"/>
  <c r="W776" i="2"/>
  <c r="X776" i="2" s="1"/>
  <c r="L504" i="2"/>
  <c r="M505" i="2"/>
  <c r="U508" i="2"/>
  <c r="T508" i="2"/>
  <c r="N507" i="2"/>
  <c r="U507" i="2" s="1"/>
  <c r="AA730" i="2" l="1"/>
  <c r="AB729" i="2"/>
  <c r="Z729" i="2"/>
  <c r="AI764" i="2"/>
  <c r="AG764" i="2"/>
  <c r="AH764" i="2" s="1"/>
  <c r="AD723" i="2"/>
  <c r="AE723" i="2" s="1"/>
  <c r="AF723" i="2"/>
  <c r="Y775" i="2"/>
  <c r="W775" i="2"/>
  <c r="X775" i="2" s="1"/>
  <c r="L503" i="2"/>
  <c r="M504" i="2"/>
  <c r="T507" i="2"/>
  <c r="N506" i="2"/>
  <c r="U506" i="2" s="1"/>
  <c r="AA729" i="2" l="1"/>
  <c r="AB728" i="2"/>
  <c r="Z728" i="2"/>
  <c r="AI763" i="2"/>
  <c r="AG763" i="2"/>
  <c r="AH763" i="2" s="1"/>
  <c r="AF722" i="2"/>
  <c r="AD722" i="2"/>
  <c r="AE722" i="2" s="1"/>
  <c r="W774" i="2"/>
  <c r="X774" i="2" s="1"/>
  <c r="Y774" i="2"/>
  <c r="L502" i="2"/>
  <c r="M503" i="2"/>
  <c r="T506" i="2"/>
  <c r="N505" i="2"/>
  <c r="U505" i="2" s="1"/>
  <c r="AA728" i="2" l="1"/>
  <c r="AF721" i="2"/>
  <c r="AD721" i="2"/>
  <c r="AE721" i="2" s="1"/>
  <c r="AG762" i="2"/>
  <c r="AI762" i="2"/>
  <c r="W773" i="2"/>
  <c r="X773" i="2" s="1"/>
  <c r="Y773" i="2"/>
  <c r="AB727" i="2"/>
  <c r="Z727" i="2"/>
  <c r="AA727" i="2" s="1"/>
  <c r="L501" i="2"/>
  <c r="M502" i="2"/>
  <c r="T505" i="2"/>
  <c r="N504" i="2"/>
  <c r="AH762" i="2" l="1"/>
  <c r="Y772" i="2"/>
  <c r="W772" i="2"/>
  <c r="X772" i="2" s="1"/>
  <c r="AG761" i="2"/>
  <c r="AI761" i="2"/>
  <c r="AF720" i="2"/>
  <c r="AD720" i="2"/>
  <c r="AE720" i="2" s="1"/>
  <c r="AB726" i="2"/>
  <c r="Z726" i="2"/>
  <c r="AA726" i="2" s="1"/>
  <c r="L500" i="2"/>
  <c r="M501" i="2"/>
  <c r="T504" i="2"/>
  <c r="U504" i="2"/>
  <c r="N503" i="2"/>
  <c r="U503" i="2" s="1"/>
  <c r="AH761" i="2" l="1"/>
  <c r="AG760" i="2" s="1"/>
  <c r="AD719" i="2"/>
  <c r="AE719" i="2" s="1"/>
  <c r="AF719" i="2"/>
  <c r="W771" i="2"/>
  <c r="X771" i="2" s="1"/>
  <c r="Y771" i="2"/>
  <c r="Z725" i="2"/>
  <c r="AA725" i="2" s="1"/>
  <c r="AB725" i="2"/>
  <c r="L499" i="2"/>
  <c r="M500" i="2"/>
  <c r="T503" i="2"/>
  <c r="N502" i="2"/>
  <c r="AI760" i="2" l="1"/>
  <c r="AH760" i="2" s="1"/>
  <c r="Y770" i="2"/>
  <c r="W770" i="2"/>
  <c r="X770" i="2" s="1"/>
  <c r="AF718" i="2"/>
  <c r="AD718" i="2"/>
  <c r="AE718" i="2" s="1"/>
  <c r="AB724" i="2"/>
  <c r="Z724" i="2"/>
  <c r="AA724" i="2" s="1"/>
  <c r="L498" i="2"/>
  <c r="M499" i="2"/>
  <c r="U502" i="2"/>
  <c r="T502" i="2"/>
  <c r="N501" i="2"/>
  <c r="AI759" i="2" l="1"/>
  <c r="AG759" i="2"/>
  <c r="AH759" i="2"/>
  <c r="AG758" i="2" s="1"/>
  <c r="AD717" i="2"/>
  <c r="AE717" i="2" s="1"/>
  <c r="AF717" i="2"/>
  <c r="W769" i="2"/>
  <c r="X769" i="2" s="1"/>
  <c r="Y769" i="2"/>
  <c r="Z723" i="2"/>
  <c r="AA723" i="2" s="1"/>
  <c r="AB723" i="2"/>
  <c r="L497" i="2"/>
  <c r="M498" i="2"/>
  <c r="U501" i="2"/>
  <c r="T501" i="2"/>
  <c r="N500" i="2"/>
  <c r="U500" i="2" s="1"/>
  <c r="AI758" i="2" l="1"/>
  <c r="AH758" i="2" s="1"/>
  <c r="Y768" i="2"/>
  <c r="W768" i="2"/>
  <c r="X768" i="2" s="1"/>
  <c r="AB722" i="2"/>
  <c r="Z722" i="2"/>
  <c r="AA722" i="2" s="1"/>
  <c r="AF716" i="2"/>
  <c r="AD716" i="2"/>
  <c r="AE716" i="2" s="1"/>
  <c r="L496" i="2"/>
  <c r="M497" i="2"/>
  <c r="T500" i="2"/>
  <c r="N499" i="2"/>
  <c r="AI757" i="2" l="1"/>
  <c r="AG757" i="2"/>
  <c r="AH757" i="2"/>
  <c r="AG756" i="2" s="1"/>
  <c r="AB721" i="2"/>
  <c r="Z721" i="2"/>
  <c r="AA721" i="2" s="1"/>
  <c r="AF715" i="2"/>
  <c r="AD715" i="2"/>
  <c r="AE715" i="2" s="1"/>
  <c r="Y767" i="2"/>
  <c r="W767" i="2"/>
  <c r="L495" i="2"/>
  <c r="M496" i="2"/>
  <c r="U499" i="2"/>
  <c r="T499" i="2"/>
  <c r="N498" i="2"/>
  <c r="AI756" i="2" l="1"/>
  <c r="AH756" i="2" s="1"/>
  <c r="AD714" i="2"/>
  <c r="AE714" i="2" s="1"/>
  <c r="AF714" i="2"/>
  <c r="Z720" i="2"/>
  <c r="AA720" i="2" s="1"/>
  <c r="AB720" i="2"/>
  <c r="X767" i="2"/>
  <c r="L494" i="2"/>
  <c r="M495" i="2"/>
  <c r="U498" i="2"/>
  <c r="T498" i="2"/>
  <c r="N497" i="2"/>
  <c r="AG755" i="2" l="1"/>
  <c r="AI755" i="2"/>
  <c r="AH755" i="2" s="1"/>
  <c r="AG754" i="2" s="1"/>
  <c r="Z719" i="2"/>
  <c r="AA719" i="2" s="1"/>
  <c r="AB719" i="2"/>
  <c r="W766" i="2"/>
  <c r="Y766" i="2"/>
  <c r="AD713" i="2"/>
  <c r="AE713" i="2" s="1"/>
  <c r="AF713" i="2"/>
  <c r="L493" i="2"/>
  <c r="M494" i="2"/>
  <c r="T497" i="2"/>
  <c r="U497" i="2"/>
  <c r="N496" i="2"/>
  <c r="U496" i="2" s="1"/>
  <c r="AI754" i="2" l="1"/>
  <c r="X766" i="2"/>
  <c r="AH754" i="2"/>
  <c r="AG753" i="2" s="1"/>
  <c r="Y765" i="2"/>
  <c r="W765" i="2"/>
  <c r="X765" i="2" s="1"/>
  <c r="AD712" i="2"/>
  <c r="AF712" i="2"/>
  <c r="AB718" i="2"/>
  <c r="Z718" i="2"/>
  <c r="AA718" i="2" s="1"/>
  <c r="L492" i="2"/>
  <c r="M493" i="2"/>
  <c r="T496" i="2"/>
  <c r="N495" i="2"/>
  <c r="AI753" i="2" l="1"/>
  <c r="AH753" i="2" s="1"/>
  <c r="AI752" i="2" s="1"/>
  <c r="AE712" i="2"/>
  <c r="AD711" i="2" s="1"/>
  <c r="Y764" i="2"/>
  <c r="W764" i="2"/>
  <c r="AB717" i="2"/>
  <c r="Z717" i="2"/>
  <c r="AA717" i="2" s="1"/>
  <c r="L491" i="2"/>
  <c r="M492" i="2"/>
  <c r="U495" i="2"/>
  <c r="T495" i="2"/>
  <c r="N494" i="2"/>
  <c r="AG752" i="2" l="1"/>
  <c r="AH752" i="2" s="1"/>
  <c r="AF711" i="2"/>
  <c r="X764" i="2"/>
  <c r="W763" i="2" s="1"/>
  <c r="Z716" i="2"/>
  <c r="AA716" i="2" s="1"/>
  <c r="AB716" i="2"/>
  <c r="AI751" i="2"/>
  <c r="AG751" i="2"/>
  <c r="AH751" i="2" s="1"/>
  <c r="AE711" i="2"/>
  <c r="L490" i="2"/>
  <c r="M491" i="2"/>
  <c r="U494" i="2"/>
  <c r="T494" i="2"/>
  <c r="N493" i="2"/>
  <c r="Y763" i="2" l="1"/>
  <c r="X763" i="2"/>
  <c r="Y762" i="2" s="1"/>
  <c r="AG750" i="2"/>
  <c r="AH750" i="2" s="1"/>
  <c r="AI750" i="2"/>
  <c r="AD710" i="2"/>
  <c r="AF710" i="2"/>
  <c r="AB715" i="2"/>
  <c r="Z715" i="2"/>
  <c r="AA715" i="2" s="1"/>
  <c r="L489" i="2"/>
  <c r="M490" i="2"/>
  <c r="T493" i="2"/>
  <c r="U493" i="2"/>
  <c r="N492" i="2"/>
  <c r="U492" i="2" s="1"/>
  <c r="W762" i="2" l="1"/>
  <c r="X762" i="2" s="1"/>
  <c r="AE710" i="2"/>
  <c r="AF709" i="2" s="1"/>
  <c r="AI749" i="2"/>
  <c r="AG749" i="2"/>
  <c r="AH749" i="2" s="1"/>
  <c r="W761" i="2"/>
  <c r="Y761" i="2"/>
  <c r="AB714" i="2"/>
  <c r="Z714" i="2"/>
  <c r="AA714" i="2" s="1"/>
  <c r="L488" i="2"/>
  <c r="M489" i="2"/>
  <c r="T492" i="2"/>
  <c r="N491" i="2"/>
  <c r="AD709" i="2" l="1"/>
  <c r="X761" i="2"/>
  <c r="W760" i="2" s="1"/>
  <c r="AE709" i="2"/>
  <c r="AI748" i="2"/>
  <c r="AG748" i="2"/>
  <c r="AH748" i="2" s="1"/>
  <c r="Z713" i="2"/>
  <c r="AA713" i="2" s="1"/>
  <c r="AB713" i="2"/>
  <c r="L487" i="2"/>
  <c r="M488" i="2"/>
  <c r="U491" i="2"/>
  <c r="T491" i="2"/>
  <c r="N490" i="2"/>
  <c r="Y760" i="2" l="1"/>
  <c r="X760" i="2" s="1"/>
  <c r="W759" i="2" s="1"/>
  <c r="AB712" i="2"/>
  <c r="Z712" i="2"/>
  <c r="AI747" i="2"/>
  <c r="AG747" i="2"/>
  <c r="AF708" i="2"/>
  <c r="AD708" i="2"/>
  <c r="L486" i="2"/>
  <c r="M487" i="2"/>
  <c r="T490" i="2"/>
  <c r="U490" i="2"/>
  <c r="N489" i="2"/>
  <c r="Y759" i="2" l="1"/>
  <c r="AA712" i="2"/>
  <c r="Z711" i="2" s="1"/>
  <c r="X759" i="2"/>
  <c r="Y758" i="2" s="1"/>
  <c r="AH747" i="2"/>
  <c r="AE708" i="2"/>
  <c r="AD707" i="2" s="1"/>
  <c r="AI746" i="2"/>
  <c r="AG746" i="2"/>
  <c r="W758" i="2"/>
  <c r="L485" i="2"/>
  <c r="M486" i="2"/>
  <c r="U489" i="2"/>
  <c r="T489" i="2"/>
  <c r="N488" i="2"/>
  <c r="U488" i="2" s="1"/>
  <c r="AB711" i="2" l="1"/>
  <c r="X758" i="2"/>
  <c r="AH746" i="2"/>
  <c r="AG745" i="2" s="1"/>
  <c r="AF707" i="2"/>
  <c r="AA711" i="2"/>
  <c r="AB710" i="2" s="1"/>
  <c r="W757" i="2"/>
  <c r="Y757" i="2"/>
  <c r="AE707" i="2"/>
  <c r="L484" i="2"/>
  <c r="M485" i="2"/>
  <c r="T488" i="2"/>
  <c r="N487" i="2"/>
  <c r="U487" i="2" s="1"/>
  <c r="AI745" i="2" l="1"/>
  <c r="AH745" i="2" s="1"/>
  <c r="Z710" i="2"/>
  <c r="AA710" i="2" s="1"/>
  <c r="X757" i="2"/>
  <c r="W756" i="2" s="1"/>
  <c r="AD706" i="2"/>
  <c r="AF706" i="2"/>
  <c r="AG744" i="2"/>
  <c r="AI744" i="2"/>
  <c r="AH744" i="2" s="1"/>
  <c r="L483" i="2"/>
  <c r="M484" i="2"/>
  <c r="T487" i="2"/>
  <c r="N486" i="2"/>
  <c r="U486" i="2" s="1"/>
  <c r="Y756" i="2" l="1"/>
  <c r="X756" i="2" s="1"/>
  <c r="W755" i="2" s="1"/>
  <c r="Z709" i="2"/>
  <c r="AB709" i="2"/>
  <c r="AE706" i="2"/>
  <c r="AI743" i="2"/>
  <c r="AH743" i="2" s="1"/>
  <c r="AG743" i="2"/>
  <c r="L482" i="2"/>
  <c r="M483" i="2"/>
  <c r="T486" i="2"/>
  <c r="N485" i="2"/>
  <c r="Y755" i="2" l="1"/>
  <c r="X755" i="2" s="1"/>
  <c r="W754" i="2" s="1"/>
  <c r="AI742" i="2"/>
  <c r="AG742" i="2"/>
  <c r="AF705" i="2"/>
  <c r="AD705" i="2"/>
  <c r="AE705" i="2" s="1"/>
  <c r="AA709" i="2"/>
  <c r="L481" i="2"/>
  <c r="M482" i="2"/>
  <c r="U485" i="2"/>
  <c r="T485" i="2"/>
  <c r="N484" i="2"/>
  <c r="T484" i="2" s="1"/>
  <c r="Y754" i="2" l="1"/>
  <c r="X754" i="2" s="1"/>
  <c r="W753" i="2" s="1"/>
  <c r="AH742" i="2"/>
  <c r="AG741" i="2" s="1"/>
  <c r="Z708" i="2"/>
  <c r="AB708" i="2"/>
  <c r="AD704" i="2"/>
  <c r="AF704" i="2"/>
  <c r="L480" i="2"/>
  <c r="M481" i="2"/>
  <c r="U484" i="2"/>
  <c r="N483" i="2"/>
  <c r="Y753" i="2" l="1"/>
  <c r="AI741" i="2"/>
  <c r="X753" i="2"/>
  <c r="W752" i="2" s="1"/>
  <c r="X752" i="2" s="1"/>
  <c r="AE704" i="2"/>
  <c r="AF703" i="2" s="1"/>
  <c r="AH741" i="2"/>
  <c r="AI740" i="2" s="1"/>
  <c r="AA708" i="2"/>
  <c r="L479" i="2"/>
  <c r="M480" i="2"/>
  <c r="U483" i="2"/>
  <c r="T483" i="2"/>
  <c r="N482" i="2"/>
  <c r="Y752" i="2" l="1"/>
  <c r="AG740" i="2"/>
  <c r="AD703" i="2"/>
  <c r="AE703" i="2" s="1"/>
  <c r="AD702" i="2" s="1"/>
  <c r="AH740" i="2"/>
  <c r="AI739" i="2" s="1"/>
  <c r="W751" i="2"/>
  <c r="X751" i="2" s="1"/>
  <c r="Y751" i="2"/>
  <c r="Z707" i="2"/>
  <c r="AB707" i="2"/>
  <c r="L478" i="2"/>
  <c r="M479" i="2"/>
  <c r="U482" i="2"/>
  <c r="T482" i="2"/>
  <c r="N481" i="2"/>
  <c r="T481" i="2" s="1"/>
  <c r="AG739" i="2" l="1"/>
  <c r="AF702" i="2"/>
  <c r="AH739" i="2"/>
  <c r="AG738" i="2" s="1"/>
  <c r="AA707" i="2"/>
  <c r="AE702" i="2"/>
  <c r="Y750" i="2"/>
  <c r="W750" i="2"/>
  <c r="X750" i="2" s="1"/>
  <c r="L477" i="2"/>
  <c r="M478" i="2"/>
  <c r="U481" i="2"/>
  <c r="N480" i="2"/>
  <c r="AI738" i="2" l="1"/>
  <c r="AH738" i="2"/>
  <c r="W749" i="2"/>
  <c r="X749" i="2" s="1"/>
  <c r="Y749" i="2"/>
  <c r="AF701" i="2"/>
  <c r="AD701" i="2"/>
  <c r="AI737" i="2"/>
  <c r="AG737" i="2"/>
  <c r="AH737" i="2" s="1"/>
  <c r="Z706" i="2"/>
  <c r="AB706" i="2"/>
  <c r="L476" i="2"/>
  <c r="M477" i="2"/>
  <c r="U480" i="2"/>
  <c r="T480" i="2"/>
  <c r="N479" i="2"/>
  <c r="U479" i="2" s="1"/>
  <c r="AE701" i="2" l="1"/>
  <c r="AA706" i="2"/>
  <c r="Z705" i="2" s="1"/>
  <c r="AD700" i="2"/>
  <c r="AF700" i="2"/>
  <c r="AE700" i="2" s="1"/>
  <c r="AG736" i="2"/>
  <c r="AI736" i="2"/>
  <c r="Y748" i="2"/>
  <c r="W748" i="2"/>
  <c r="L475" i="2"/>
  <c r="M476" i="2"/>
  <c r="T479" i="2"/>
  <c r="N478" i="2"/>
  <c r="T478" i="2" s="1"/>
  <c r="AB705" i="2" l="1"/>
  <c r="AA705" i="2"/>
  <c r="Z704" i="2" s="1"/>
  <c r="AH736" i="2"/>
  <c r="AG735" i="2" s="1"/>
  <c r="X748" i="2"/>
  <c r="W747" i="2" s="1"/>
  <c r="X747" i="2" s="1"/>
  <c r="AF699" i="2"/>
  <c r="AD699" i="2"/>
  <c r="L474" i="2"/>
  <c r="M475" i="2"/>
  <c r="U478" i="2"/>
  <c r="N477" i="2"/>
  <c r="U477" i="2" s="1"/>
  <c r="AB704" i="2" l="1"/>
  <c r="Y747" i="2"/>
  <c r="AI735" i="2"/>
  <c r="AH735" i="2" s="1"/>
  <c r="AG734" i="2" s="1"/>
  <c r="AH734" i="2" s="1"/>
  <c r="AE699" i="2"/>
  <c r="AF698" i="2" s="1"/>
  <c r="W746" i="2"/>
  <c r="Y746" i="2"/>
  <c r="AA704" i="2"/>
  <c r="L473" i="2"/>
  <c r="M474" i="2"/>
  <c r="T477" i="2"/>
  <c r="N476" i="2"/>
  <c r="U476" i="2" s="1"/>
  <c r="AD698" i="2" l="1"/>
  <c r="X746" i="2"/>
  <c r="W745" i="2" s="1"/>
  <c r="AI734" i="2"/>
  <c r="AE698" i="2"/>
  <c r="AD697" i="2" s="1"/>
  <c r="Z703" i="2"/>
  <c r="AB703" i="2"/>
  <c r="AI733" i="2"/>
  <c r="AG733" i="2"/>
  <c r="AH733" i="2" s="1"/>
  <c r="L472" i="2"/>
  <c r="M473" i="2"/>
  <c r="T476" i="2"/>
  <c r="N475" i="2"/>
  <c r="Y745" i="2" l="1"/>
  <c r="X745" i="2" s="1"/>
  <c r="AF697" i="2"/>
  <c r="AE697" i="2" s="1"/>
  <c r="AI732" i="2"/>
  <c r="AG732" i="2"/>
  <c r="AH732" i="2" s="1"/>
  <c r="W744" i="2"/>
  <c r="Y744" i="2"/>
  <c r="X744" i="2" s="1"/>
  <c r="AA703" i="2"/>
  <c r="L471" i="2"/>
  <c r="M472" i="2"/>
  <c r="U475" i="2"/>
  <c r="T475" i="2"/>
  <c r="N474" i="2"/>
  <c r="AF696" i="2" l="1"/>
  <c r="AE696" i="2" s="1"/>
  <c r="AD695" i="2" s="1"/>
  <c r="AD696" i="2"/>
  <c r="Y743" i="2"/>
  <c r="X743" i="2" s="1"/>
  <c r="W743" i="2"/>
  <c r="AB702" i="2"/>
  <c r="Z702" i="2"/>
  <c r="AA702" i="2" s="1"/>
  <c r="AG731" i="2"/>
  <c r="AH731" i="2" s="1"/>
  <c r="AI731" i="2"/>
  <c r="AF695" i="2"/>
  <c r="AE695" i="2" s="1"/>
  <c r="L470" i="2"/>
  <c r="M471" i="2"/>
  <c r="T474" i="2"/>
  <c r="U474" i="2"/>
  <c r="N473" i="2"/>
  <c r="Z701" i="2" l="1"/>
  <c r="AB701" i="2"/>
  <c r="AA701" i="2" s="1"/>
  <c r="AG730" i="2"/>
  <c r="AI730" i="2"/>
  <c r="AH730" i="2" s="1"/>
  <c r="Y742" i="2"/>
  <c r="W742" i="2"/>
  <c r="AD694" i="2"/>
  <c r="AF694" i="2"/>
  <c r="AE694" i="2" s="1"/>
  <c r="L469" i="2"/>
  <c r="M470" i="2"/>
  <c r="T473" i="2"/>
  <c r="U473" i="2"/>
  <c r="N472" i="2"/>
  <c r="T472" i="2" s="1"/>
  <c r="X742" i="2" l="1"/>
  <c r="AI729" i="2"/>
  <c r="AG729" i="2"/>
  <c r="Y741" i="2"/>
  <c r="W741" i="2"/>
  <c r="X741" i="2" s="1"/>
  <c r="AB700" i="2"/>
  <c r="Z700" i="2"/>
  <c r="AF693" i="2"/>
  <c r="AD693" i="2"/>
  <c r="L468" i="2"/>
  <c r="M469" i="2"/>
  <c r="U472" i="2"/>
  <c r="N471" i="2"/>
  <c r="U471" i="2" s="1"/>
  <c r="AH729" i="2" l="1"/>
  <c r="AA700" i="2"/>
  <c r="Z699" i="2" s="1"/>
  <c r="AE693" i="2"/>
  <c r="AD692" i="2" s="1"/>
  <c r="AB699" i="2"/>
  <c r="Y740" i="2"/>
  <c r="W740" i="2"/>
  <c r="X740" i="2" s="1"/>
  <c r="AG728" i="2"/>
  <c r="AI728" i="2"/>
  <c r="AH728" i="2" s="1"/>
  <c r="L467" i="2"/>
  <c r="M468" i="2"/>
  <c r="T471" i="2"/>
  <c r="N470" i="2"/>
  <c r="T470" i="2" s="1"/>
  <c r="AA699" i="2" l="1"/>
  <c r="Z698" i="2" s="1"/>
  <c r="AF692" i="2"/>
  <c r="AE692" i="2" s="1"/>
  <c r="W739" i="2"/>
  <c r="Y739" i="2"/>
  <c r="AG727" i="2"/>
  <c r="AI727" i="2"/>
  <c r="AH727" i="2" s="1"/>
  <c r="AB698" i="2"/>
  <c r="L466" i="2"/>
  <c r="M467" i="2"/>
  <c r="U470" i="2"/>
  <c r="N469" i="2"/>
  <c r="AD691" i="2" l="1"/>
  <c r="AF691" i="2"/>
  <c r="AA698" i="2"/>
  <c r="Z697" i="2" s="1"/>
  <c r="X739" i="2"/>
  <c r="Y738" i="2" s="1"/>
  <c r="AI726" i="2"/>
  <c r="AH726" i="2" s="1"/>
  <c r="AG726" i="2"/>
  <c r="L465" i="2"/>
  <c r="M466" i="2"/>
  <c r="U469" i="2"/>
  <c r="T469" i="2"/>
  <c r="N468" i="2"/>
  <c r="U468" i="2" s="1"/>
  <c r="AB697" i="2" l="1"/>
  <c r="AA697" i="2" s="1"/>
  <c r="W738" i="2"/>
  <c r="X738" i="2" s="1"/>
  <c r="Y737" i="2" s="1"/>
  <c r="AE691" i="2"/>
  <c r="AI725" i="2"/>
  <c r="AH725" i="2" s="1"/>
  <c r="AG725" i="2"/>
  <c r="L464" i="2"/>
  <c r="M465" i="2"/>
  <c r="T468" i="2"/>
  <c r="N467" i="2"/>
  <c r="U467" i="2" s="1"/>
  <c r="AB696" i="2" l="1"/>
  <c r="AA696" i="2" s="1"/>
  <c r="Z696" i="2"/>
  <c r="W737" i="2"/>
  <c r="X737" i="2" s="1"/>
  <c r="W736" i="2" s="1"/>
  <c r="AF690" i="2"/>
  <c r="AD690" i="2"/>
  <c r="AE690" i="2" s="1"/>
  <c r="AB695" i="2"/>
  <c r="AA695" i="2" s="1"/>
  <c r="Z695" i="2"/>
  <c r="AG724" i="2"/>
  <c r="AI724" i="2"/>
  <c r="AH724" i="2" s="1"/>
  <c r="L463" i="2"/>
  <c r="M464" i="2"/>
  <c r="T467" i="2"/>
  <c r="N466" i="2"/>
  <c r="T466" i="2" s="1"/>
  <c r="Y736" i="2" l="1"/>
  <c r="AD689" i="2"/>
  <c r="AF689" i="2"/>
  <c r="X736" i="2"/>
  <c r="W735" i="2" s="1"/>
  <c r="AB694" i="2"/>
  <c r="AA694" i="2" s="1"/>
  <c r="Z694" i="2"/>
  <c r="AG723" i="2"/>
  <c r="AI723" i="2"/>
  <c r="AH723" i="2" s="1"/>
  <c r="L462" i="2"/>
  <c r="M463" i="2"/>
  <c r="U466" i="2"/>
  <c r="N465" i="2"/>
  <c r="T465" i="2" s="1"/>
  <c r="Y735" i="2" l="1"/>
  <c r="X735" i="2" s="1"/>
  <c r="AE689" i="2"/>
  <c r="AB693" i="2"/>
  <c r="Z693" i="2"/>
  <c r="AI722" i="2"/>
  <c r="AH722" i="2" s="1"/>
  <c r="AG722" i="2"/>
  <c r="L461" i="2"/>
  <c r="M462" i="2"/>
  <c r="U465" i="2"/>
  <c r="N464" i="2"/>
  <c r="U464" i="2" s="1"/>
  <c r="W734" i="2" l="1"/>
  <c r="X734" i="2" s="1"/>
  <c r="Y734" i="2"/>
  <c r="AA693" i="2"/>
  <c r="AB692" i="2" s="1"/>
  <c r="AD688" i="2"/>
  <c r="AE688" i="2" s="1"/>
  <c r="AF688" i="2"/>
  <c r="AI721" i="2"/>
  <c r="AH721" i="2" s="1"/>
  <c r="AG721" i="2"/>
  <c r="W733" i="2"/>
  <c r="X733" i="2" s="1"/>
  <c r="Y733" i="2"/>
  <c r="L460" i="2"/>
  <c r="M461" i="2"/>
  <c r="T464" i="2"/>
  <c r="N463" i="2"/>
  <c r="Z692" i="2" l="1"/>
  <c r="AF687" i="2"/>
  <c r="AD687" i="2"/>
  <c r="AE687" i="2" s="1"/>
  <c r="AA692" i="2"/>
  <c r="AB691" i="2" s="1"/>
  <c r="W732" i="2"/>
  <c r="X732" i="2" s="1"/>
  <c r="Y732" i="2"/>
  <c r="AI720" i="2"/>
  <c r="AH720" i="2" s="1"/>
  <c r="AG720" i="2"/>
  <c r="L459" i="2"/>
  <c r="M460" i="2"/>
  <c r="U463" i="2"/>
  <c r="T463" i="2"/>
  <c r="N462" i="2"/>
  <c r="U462" i="2" s="1"/>
  <c r="Z691" i="2" l="1"/>
  <c r="AA691" i="2" s="1"/>
  <c r="AD686" i="2"/>
  <c r="AE686" i="2" s="1"/>
  <c r="AF686" i="2"/>
  <c r="AG719" i="2"/>
  <c r="AI719" i="2"/>
  <c r="AH719" i="2" s="1"/>
  <c r="W731" i="2"/>
  <c r="X731" i="2" s="1"/>
  <c r="Y731" i="2"/>
  <c r="AB690" i="2"/>
  <c r="Z690" i="2"/>
  <c r="AA690" i="2" s="1"/>
  <c r="L458" i="2"/>
  <c r="M459" i="2"/>
  <c r="T462" i="2"/>
  <c r="N461" i="2"/>
  <c r="AF685" i="2" l="1"/>
  <c r="AD685" i="2"/>
  <c r="AE685" i="2" s="1"/>
  <c r="Z689" i="2"/>
  <c r="AB689" i="2"/>
  <c r="Y730" i="2"/>
  <c r="W730" i="2"/>
  <c r="AI718" i="2"/>
  <c r="AH718" i="2" s="1"/>
  <c r="AG718" i="2"/>
  <c r="L457" i="2"/>
  <c r="M458" i="2"/>
  <c r="T461" i="2"/>
  <c r="U461" i="2"/>
  <c r="N460" i="2"/>
  <c r="T460" i="2" s="1"/>
  <c r="AF684" i="2" l="1"/>
  <c r="AD684" i="2"/>
  <c r="AE684" i="2" s="1"/>
  <c r="X730" i="2"/>
  <c r="Y729" i="2" s="1"/>
  <c r="AA689" i="2"/>
  <c r="AB688" i="2" s="1"/>
  <c r="AG717" i="2"/>
  <c r="AI717" i="2"/>
  <c r="AH717" i="2" s="1"/>
  <c r="L456" i="2"/>
  <c r="M457" i="2"/>
  <c r="U460" i="2"/>
  <c r="N459" i="2"/>
  <c r="W729" i="2" l="1"/>
  <c r="X729" i="2"/>
  <c r="AF683" i="2"/>
  <c r="AD683" i="2"/>
  <c r="Z688" i="2"/>
  <c r="AA688" i="2" s="1"/>
  <c r="AB687" i="2" s="1"/>
  <c r="W728" i="2"/>
  <c r="Y728" i="2"/>
  <c r="X728" i="2" s="1"/>
  <c r="AG716" i="2"/>
  <c r="AI716" i="2"/>
  <c r="AH716" i="2" s="1"/>
  <c r="L455" i="2"/>
  <c r="M456" i="2"/>
  <c r="U459" i="2"/>
  <c r="T459" i="2"/>
  <c r="N458" i="2"/>
  <c r="T458" i="2" s="1"/>
  <c r="AE683" i="2" l="1"/>
  <c r="Z687" i="2"/>
  <c r="AD682" i="2"/>
  <c r="AF682" i="2"/>
  <c r="AA687" i="2"/>
  <c r="AB686" i="2" s="1"/>
  <c r="AG715" i="2"/>
  <c r="AI715" i="2"/>
  <c r="AH715" i="2" s="1"/>
  <c r="W727" i="2"/>
  <c r="Y727" i="2"/>
  <c r="X727" i="2" s="1"/>
  <c r="L454" i="2"/>
  <c r="M455" i="2"/>
  <c r="U458" i="2"/>
  <c r="N457" i="2"/>
  <c r="T457" i="2" s="1"/>
  <c r="AE682" i="2" l="1"/>
  <c r="AD681" i="2" s="1"/>
  <c r="Z686" i="2"/>
  <c r="AA686" i="2" s="1"/>
  <c r="AF681" i="2"/>
  <c r="AG714" i="2"/>
  <c r="AI714" i="2"/>
  <c r="AH714" i="2" s="1"/>
  <c r="W726" i="2"/>
  <c r="Y726" i="2"/>
  <c r="X726" i="2" s="1"/>
  <c r="L453" i="2"/>
  <c r="M454" i="2"/>
  <c r="U457" i="2"/>
  <c r="N456" i="2"/>
  <c r="AE681" i="2" l="1"/>
  <c r="AB685" i="2"/>
  <c r="Z685" i="2"/>
  <c r="AA685" i="2" s="1"/>
  <c r="Z684" i="2" s="1"/>
  <c r="AD680" i="2"/>
  <c r="AF680" i="2"/>
  <c r="W725" i="2"/>
  <c r="Y725" i="2"/>
  <c r="X725" i="2" s="1"/>
  <c r="AG713" i="2"/>
  <c r="AI713" i="2"/>
  <c r="AH713" i="2" s="1"/>
  <c r="L452" i="2"/>
  <c r="M453" i="2"/>
  <c r="U456" i="2"/>
  <c r="T456" i="2"/>
  <c r="N455" i="2"/>
  <c r="AE680" i="2" l="1"/>
  <c r="AB684" i="2"/>
  <c r="AA684" i="2"/>
  <c r="AB683" i="2" s="1"/>
  <c r="AD679" i="2"/>
  <c r="AE679" i="2" s="1"/>
  <c r="AF679" i="2"/>
  <c r="Y724" i="2"/>
  <c r="X724" i="2" s="1"/>
  <c r="W724" i="2"/>
  <c r="AG712" i="2"/>
  <c r="AI712" i="2"/>
  <c r="L451" i="2"/>
  <c r="M452" i="2"/>
  <c r="U455" i="2"/>
  <c r="T455" i="2"/>
  <c r="N454" i="2"/>
  <c r="Z683" i="2" l="1"/>
  <c r="AA683" i="2" s="1"/>
  <c r="Z682" i="2" s="1"/>
  <c r="AH712" i="2"/>
  <c r="AG711" i="2" s="1"/>
  <c r="AD678" i="2"/>
  <c r="AF678" i="2"/>
  <c r="W723" i="2"/>
  <c r="Y723" i="2"/>
  <c r="X723" i="2" s="1"/>
  <c r="L450" i="2"/>
  <c r="M451" i="2"/>
  <c r="U454" i="2"/>
  <c r="T454" i="2"/>
  <c r="N453" i="2"/>
  <c r="AB682" i="2" l="1"/>
  <c r="AI711" i="2"/>
  <c r="AH711" i="2" s="1"/>
  <c r="AG710" i="2" s="1"/>
  <c r="AA682" i="2"/>
  <c r="Z681" i="2" s="1"/>
  <c r="AE678" i="2"/>
  <c r="AD677" i="2" s="1"/>
  <c r="AE677" i="2" s="1"/>
  <c r="W722" i="2"/>
  <c r="Y722" i="2"/>
  <c r="X722" i="2" s="1"/>
  <c r="L449" i="2"/>
  <c r="M450" i="2"/>
  <c r="T453" i="2"/>
  <c r="U453" i="2"/>
  <c r="N452" i="2"/>
  <c r="U452" i="2" s="1"/>
  <c r="AB681" i="2" l="1"/>
  <c r="AI710" i="2"/>
  <c r="AH710" i="2" s="1"/>
  <c r="AI709" i="2" s="1"/>
  <c r="AF677" i="2"/>
  <c r="W721" i="2"/>
  <c r="Y721" i="2"/>
  <c r="X721" i="2" s="1"/>
  <c r="AD676" i="2"/>
  <c r="AE676" i="2" s="1"/>
  <c r="AF676" i="2"/>
  <c r="AA681" i="2"/>
  <c r="L448" i="2"/>
  <c r="M449" i="2"/>
  <c r="T452" i="2"/>
  <c r="N451" i="2"/>
  <c r="U451" i="2" s="1"/>
  <c r="AG709" i="2" l="1"/>
  <c r="AD675" i="2"/>
  <c r="AE675" i="2" s="1"/>
  <c r="AF675" i="2"/>
  <c r="Y720" i="2"/>
  <c r="X720" i="2" s="1"/>
  <c r="W720" i="2"/>
  <c r="Z680" i="2"/>
  <c r="AB680" i="2"/>
  <c r="AH709" i="2"/>
  <c r="L447" i="2"/>
  <c r="M448" i="2"/>
  <c r="T451" i="2"/>
  <c r="N450" i="2"/>
  <c r="AA680" i="2" l="1"/>
  <c r="AG708" i="2"/>
  <c r="AI708" i="2"/>
  <c r="AH708" i="2" s="1"/>
  <c r="Y719" i="2"/>
  <c r="X719" i="2" s="1"/>
  <c r="W719" i="2"/>
  <c r="AF674" i="2"/>
  <c r="AD674" i="2"/>
  <c r="AE674" i="2" s="1"/>
  <c r="L446" i="2"/>
  <c r="M447" i="2"/>
  <c r="U450" i="2"/>
  <c r="T450" i="2"/>
  <c r="N449" i="2"/>
  <c r="T449" i="2" s="1"/>
  <c r="Y718" i="2" l="1"/>
  <c r="X718" i="2" s="1"/>
  <c r="W718" i="2"/>
  <c r="AD673" i="2"/>
  <c r="AE673" i="2" s="1"/>
  <c r="AF673" i="2"/>
  <c r="AI707" i="2"/>
  <c r="AG707" i="2"/>
  <c r="Z679" i="2"/>
  <c r="AB679" i="2"/>
  <c r="L445" i="2"/>
  <c r="M446" i="2"/>
  <c r="U449" i="2"/>
  <c r="N448" i="2"/>
  <c r="AA679" i="2" l="1"/>
  <c r="AB678" i="2" s="1"/>
  <c r="AH707" i="2"/>
  <c r="AD672" i="2"/>
  <c r="AE672" i="2" s="1"/>
  <c r="AF672" i="2"/>
  <c r="Y717" i="2"/>
  <c r="X717" i="2" s="1"/>
  <c r="W717" i="2"/>
  <c r="L444" i="2"/>
  <c r="M445" i="2"/>
  <c r="T448" i="2"/>
  <c r="U448" i="2"/>
  <c r="N447" i="2"/>
  <c r="Z678" i="2" l="1"/>
  <c r="AA678" i="2" s="1"/>
  <c r="AD671" i="2"/>
  <c r="AF671" i="2"/>
  <c r="AG706" i="2"/>
  <c r="AI706" i="2"/>
  <c r="AB677" i="2"/>
  <c r="Z677" i="2"/>
  <c r="AA677" i="2" s="1"/>
  <c r="Y716" i="2"/>
  <c r="X716" i="2" s="1"/>
  <c r="W716" i="2"/>
  <c r="L443" i="2"/>
  <c r="M444" i="2"/>
  <c r="U447" i="2"/>
  <c r="T447" i="2"/>
  <c r="N446" i="2"/>
  <c r="AH706" i="2" l="1"/>
  <c r="AG705" i="2" s="1"/>
  <c r="Z676" i="2"/>
  <c r="AA676" i="2" s="1"/>
  <c r="AB676" i="2"/>
  <c r="Y715" i="2"/>
  <c r="X715" i="2" s="1"/>
  <c r="W715" i="2"/>
  <c r="AE671" i="2"/>
  <c r="L442" i="2"/>
  <c r="M443" i="2"/>
  <c r="U446" i="2"/>
  <c r="T446" i="2"/>
  <c r="N445" i="2"/>
  <c r="AI705" i="2" l="1"/>
  <c r="AH705" i="2" s="1"/>
  <c r="W714" i="2"/>
  <c r="Y714" i="2"/>
  <c r="X714" i="2" s="1"/>
  <c r="AB675" i="2"/>
  <c r="Z675" i="2"/>
  <c r="AA675" i="2" s="1"/>
  <c r="AG704" i="2"/>
  <c r="AI704" i="2"/>
  <c r="AH704" i="2" s="1"/>
  <c r="AF670" i="2"/>
  <c r="AD670" i="2"/>
  <c r="L441" i="2"/>
  <c r="M442" i="2"/>
  <c r="U445" i="2"/>
  <c r="T445" i="2"/>
  <c r="N444" i="2"/>
  <c r="AE670" i="2" l="1"/>
  <c r="AD669" i="2" s="1"/>
  <c r="AE669" i="2" s="1"/>
  <c r="AF669" i="2"/>
  <c r="Z674" i="2"/>
  <c r="AA674" i="2" s="1"/>
  <c r="AB674" i="2"/>
  <c r="AG703" i="2"/>
  <c r="AI703" i="2"/>
  <c r="Y713" i="2"/>
  <c r="X713" i="2" s="1"/>
  <c r="W713" i="2"/>
  <c r="L440" i="2"/>
  <c r="M441" i="2"/>
  <c r="U444" i="2"/>
  <c r="T444" i="2"/>
  <c r="N443" i="2"/>
  <c r="AH703" i="2" l="1"/>
  <c r="AG702" i="2" s="1"/>
  <c r="Y712" i="2"/>
  <c r="W712" i="2"/>
  <c r="AB673" i="2"/>
  <c r="Z673" i="2"/>
  <c r="AA673" i="2" s="1"/>
  <c r="AD668" i="2"/>
  <c r="AE668" i="2" s="1"/>
  <c r="AF668" i="2"/>
  <c r="L439" i="2"/>
  <c r="M440" i="2"/>
  <c r="U443" i="2"/>
  <c r="T443" i="2"/>
  <c r="N442" i="2"/>
  <c r="U442" i="2" s="1"/>
  <c r="AI702" i="2" l="1"/>
  <c r="AH702" i="2" s="1"/>
  <c r="X712" i="2"/>
  <c r="AF667" i="2"/>
  <c r="AD667" i="2"/>
  <c r="AE667" i="2" s="1"/>
  <c r="Z672" i="2"/>
  <c r="AA672" i="2" s="1"/>
  <c r="AB672" i="2"/>
  <c r="W711" i="2"/>
  <c r="Y711" i="2"/>
  <c r="AG701" i="2"/>
  <c r="AI701" i="2"/>
  <c r="L438" i="2"/>
  <c r="M439" i="2"/>
  <c r="T442" i="2"/>
  <c r="N441" i="2"/>
  <c r="U441" i="2" s="1"/>
  <c r="AH701" i="2" l="1"/>
  <c r="X711" i="2"/>
  <c r="W710" i="2" s="1"/>
  <c r="AI700" i="2"/>
  <c r="AG700" i="2"/>
  <c r="AB671" i="2"/>
  <c r="Z671" i="2"/>
  <c r="AD666" i="2"/>
  <c r="AE666" i="2" s="1"/>
  <c r="AF666" i="2"/>
  <c r="L437" i="2"/>
  <c r="M438" i="2"/>
  <c r="T441" i="2"/>
  <c r="N440" i="2"/>
  <c r="Y710" i="2" l="1"/>
  <c r="X710" i="2" s="1"/>
  <c r="Y709" i="2" s="1"/>
  <c r="AH700" i="2"/>
  <c r="AI699" i="2" s="1"/>
  <c r="AA671" i="2"/>
  <c r="Z670" i="2" s="1"/>
  <c r="AA670" i="2" s="1"/>
  <c r="AD665" i="2"/>
  <c r="AE665" i="2" s="1"/>
  <c r="AF665" i="2"/>
  <c r="L436" i="2"/>
  <c r="M437" i="2"/>
  <c r="T440" i="2"/>
  <c r="U440" i="2"/>
  <c r="N439" i="2"/>
  <c r="U439" i="2" s="1"/>
  <c r="W709" i="2" l="1"/>
  <c r="AG699" i="2"/>
  <c r="AH699" i="2" s="1"/>
  <c r="AG698" i="2" s="1"/>
  <c r="AB670" i="2"/>
  <c r="AD664" i="2"/>
  <c r="AE664" i="2" s="1"/>
  <c r="AF664" i="2"/>
  <c r="AB669" i="2"/>
  <c r="Z669" i="2"/>
  <c r="AA669" i="2" s="1"/>
  <c r="AI698" i="2"/>
  <c r="X709" i="2"/>
  <c r="L435" i="2"/>
  <c r="M436" i="2"/>
  <c r="T439" i="2"/>
  <c r="N438" i="2"/>
  <c r="U438" i="2" s="1"/>
  <c r="AH698" i="2" l="1"/>
  <c r="AB668" i="2"/>
  <c r="Z668" i="2"/>
  <c r="AA668" i="2" s="1"/>
  <c r="Y708" i="2"/>
  <c r="W708" i="2"/>
  <c r="AI697" i="2"/>
  <c r="AG697" i="2"/>
  <c r="AD663" i="2"/>
  <c r="AE663" i="2" s="1"/>
  <c r="AF663" i="2"/>
  <c r="L434" i="2"/>
  <c r="M435" i="2"/>
  <c r="T438" i="2"/>
  <c r="N437" i="2"/>
  <c r="AH697" i="2" l="1"/>
  <c r="AG696" i="2" s="1"/>
  <c r="AH696" i="2" s="1"/>
  <c r="AI696" i="2"/>
  <c r="X708" i="2"/>
  <c r="AB667" i="2"/>
  <c r="Z667" i="2"/>
  <c r="AF662" i="2"/>
  <c r="AD662" i="2"/>
  <c r="AE662" i="2" s="1"/>
  <c r="L433" i="2"/>
  <c r="M434" i="2"/>
  <c r="T437" i="2"/>
  <c r="U437" i="2"/>
  <c r="N436" i="2"/>
  <c r="U436" i="2" s="1"/>
  <c r="AA667" i="2" l="1"/>
  <c r="AB666" i="2" s="1"/>
  <c r="Z666" i="2"/>
  <c r="AA666" i="2" s="1"/>
  <c r="AF661" i="2"/>
  <c r="AD661" i="2"/>
  <c r="AE661" i="2" s="1"/>
  <c r="Y707" i="2"/>
  <c r="W707" i="2"/>
  <c r="AG695" i="2"/>
  <c r="AH695" i="2" s="1"/>
  <c r="AI695" i="2"/>
  <c r="L432" i="2"/>
  <c r="M433" i="2"/>
  <c r="T436" i="2"/>
  <c r="N435" i="2"/>
  <c r="AG694" i="2" l="1"/>
  <c r="AH694" i="2" s="1"/>
  <c r="AI694" i="2"/>
  <c r="AF660" i="2"/>
  <c r="AD660" i="2"/>
  <c r="AE660" i="2" s="1"/>
  <c r="Z665" i="2"/>
  <c r="AA665" i="2" s="1"/>
  <c r="AB665" i="2"/>
  <c r="X707" i="2"/>
  <c r="L431" i="2"/>
  <c r="M432" i="2"/>
  <c r="U435" i="2"/>
  <c r="T435" i="2"/>
  <c r="N434" i="2"/>
  <c r="Z664" i="2" l="1"/>
  <c r="AA664" i="2" s="1"/>
  <c r="AB664" i="2"/>
  <c r="AD659" i="2"/>
  <c r="AE659" i="2" s="1"/>
  <c r="AF659" i="2"/>
  <c r="Y706" i="2"/>
  <c r="W706" i="2"/>
  <c r="AG693" i="2"/>
  <c r="AI693" i="2"/>
  <c r="L430" i="2"/>
  <c r="M431" i="2"/>
  <c r="U434" i="2"/>
  <c r="T434" i="2"/>
  <c r="N433" i="2"/>
  <c r="U433" i="2" s="1"/>
  <c r="X706" i="2" l="1"/>
  <c r="AF658" i="2"/>
  <c r="AD658" i="2"/>
  <c r="AE658" i="2" s="1"/>
  <c r="AH693" i="2"/>
  <c r="Z663" i="2"/>
  <c r="AA663" i="2" s="1"/>
  <c r="AB663" i="2"/>
  <c r="L429" i="2"/>
  <c r="M430" i="2"/>
  <c r="T433" i="2"/>
  <c r="N432" i="2"/>
  <c r="T432" i="2" s="1"/>
  <c r="Z662" i="2" l="1"/>
  <c r="AA662" i="2" s="1"/>
  <c r="AB662" i="2"/>
  <c r="AI692" i="2"/>
  <c r="AG692" i="2"/>
  <c r="AF657" i="2"/>
  <c r="AD657" i="2"/>
  <c r="AE657" i="2" s="1"/>
  <c r="W705" i="2"/>
  <c r="Y705" i="2"/>
  <c r="L428" i="2"/>
  <c r="M429" i="2"/>
  <c r="U432" i="2"/>
  <c r="N431" i="2"/>
  <c r="T431" i="2" s="1"/>
  <c r="X705" i="2" l="1"/>
  <c r="Y704" i="2" s="1"/>
  <c r="AD656" i="2"/>
  <c r="AE656" i="2" s="1"/>
  <c r="AF656" i="2"/>
  <c r="AH692" i="2"/>
  <c r="Z661" i="2"/>
  <c r="AA661" i="2" s="1"/>
  <c r="AB661" i="2"/>
  <c r="L427" i="2"/>
  <c r="M428" i="2"/>
  <c r="U431" i="2"/>
  <c r="N430" i="2"/>
  <c r="T430" i="2" s="1"/>
  <c r="W704" i="2" l="1"/>
  <c r="AI691" i="2"/>
  <c r="AG691" i="2"/>
  <c r="AD655" i="2"/>
  <c r="AE655" i="2" s="1"/>
  <c r="AF655" i="2"/>
  <c r="Z660" i="2"/>
  <c r="AA660" i="2" s="1"/>
  <c r="AB660" i="2"/>
  <c r="X704" i="2"/>
  <c r="L426" i="2"/>
  <c r="M427" i="2"/>
  <c r="U430" i="2"/>
  <c r="N429" i="2"/>
  <c r="U429" i="2" s="1"/>
  <c r="AH691" i="2" l="1"/>
  <c r="Z659" i="2"/>
  <c r="AA659" i="2" s="1"/>
  <c r="AB659" i="2"/>
  <c r="Y703" i="2"/>
  <c r="W703" i="2"/>
  <c r="AF654" i="2"/>
  <c r="AD654" i="2"/>
  <c r="AG690" i="2"/>
  <c r="AI690" i="2"/>
  <c r="L425" i="2"/>
  <c r="M426" i="2"/>
  <c r="T429" i="2"/>
  <c r="N428" i="2"/>
  <c r="AH690" i="2" l="1"/>
  <c r="AE654" i="2"/>
  <c r="X703" i="2"/>
  <c r="AI689" i="2"/>
  <c r="AG689" i="2"/>
  <c r="Z658" i="2"/>
  <c r="AA658" i="2" s="1"/>
  <c r="AB658" i="2"/>
  <c r="L424" i="2"/>
  <c r="M425" i="2"/>
  <c r="U428" i="2"/>
  <c r="T428" i="2"/>
  <c r="N427" i="2"/>
  <c r="U427" i="2" s="1"/>
  <c r="AH689" i="2" l="1"/>
  <c r="AB657" i="2"/>
  <c r="Z657" i="2"/>
  <c r="AA657" i="2" s="1"/>
  <c r="AI688" i="2"/>
  <c r="AG688" i="2"/>
  <c r="Y702" i="2"/>
  <c r="W702" i="2"/>
  <c r="AF653" i="2"/>
  <c r="AD653" i="2"/>
  <c r="L423" i="2"/>
  <c r="M424" i="2"/>
  <c r="T427" i="2"/>
  <c r="N426" i="2"/>
  <c r="X702" i="2" l="1"/>
  <c r="AE653" i="2"/>
  <c r="AD652" i="2" s="1"/>
  <c r="AH688" i="2"/>
  <c r="AG687" i="2" s="1"/>
  <c r="W701" i="2"/>
  <c r="Y701" i="2"/>
  <c r="Z656" i="2"/>
  <c r="AA656" i="2" s="1"/>
  <c r="AB656" i="2"/>
  <c r="L422" i="2"/>
  <c r="M423" i="2"/>
  <c r="T426" i="2"/>
  <c r="U426" i="2"/>
  <c r="N425" i="2"/>
  <c r="T425" i="2" s="1"/>
  <c r="AI687" i="2" l="1"/>
  <c r="X701" i="2"/>
  <c r="W700" i="2" s="1"/>
  <c r="AF652" i="2"/>
  <c r="AE652" i="2" s="1"/>
  <c r="AF651" i="2" s="1"/>
  <c r="AH687" i="2"/>
  <c r="AG686" i="2" s="1"/>
  <c r="Y700" i="2"/>
  <c r="AB655" i="2"/>
  <c r="Z655" i="2"/>
  <c r="AA655" i="2" s="1"/>
  <c r="L421" i="2"/>
  <c r="M422" i="2"/>
  <c r="U425" i="2"/>
  <c r="N424" i="2"/>
  <c r="AI686" i="2" l="1"/>
  <c r="AH686" i="2" s="1"/>
  <c r="AG685" i="2" s="1"/>
  <c r="AD651" i="2"/>
  <c r="AE651" i="2" s="1"/>
  <c r="X700" i="2"/>
  <c r="W699" i="2" s="1"/>
  <c r="Z654" i="2"/>
  <c r="AB654" i="2"/>
  <c r="L420" i="2"/>
  <c r="M421" i="2"/>
  <c r="U424" i="2"/>
  <c r="T424" i="2"/>
  <c r="N423" i="2"/>
  <c r="AI685" i="2" l="1"/>
  <c r="Y699" i="2"/>
  <c r="X699" i="2" s="1"/>
  <c r="W698" i="2" s="1"/>
  <c r="AF650" i="2"/>
  <c r="AE650" i="2" s="1"/>
  <c r="AD650" i="2"/>
  <c r="AA654" i="2"/>
  <c r="Z653" i="2" s="1"/>
  <c r="AH685" i="2"/>
  <c r="AI684" i="2" s="1"/>
  <c r="AH684" i="2" s="1"/>
  <c r="L419" i="2"/>
  <c r="M420" i="2"/>
  <c r="U423" i="2"/>
  <c r="T423" i="2"/>
  <c r="N422" i="2"/>
  <c r="Y698" i="2" l="1"/>
  <c r="AB653" i="2"/>
  <c r="AA653" i="2" s="1"/>
  <c r="Z652" i="2" s="1"/>
  <c r="AG684" i="2"/>
  <c r="X698" i="2"/>
  <c r="W697" i="2" s="1"/>
  <c r="AD649" i="2"/>
  <c r="AF649" i="2"/>
  <c r="AG683" i="2"/>
  <c r="AI683" i="2"/>
  <c r="L418" i="2"/>
  <c r="M419" i="2"/>
  <c r="U422" i="2"/>
  <c r="T422" i="2"/>
  <c r="N421" i="2"/>
  <c r="Y697" i="2" l="1"/>
  <c r="X697" i="2" s="1"/>
  <c r="AB652" i="2"/>
  <c r="AA652" i="2" s="1"/>
  <c r="Z651" i="2" s="1"/>
  <c r="AE649" i="2"/>
  <c r="AF648" i="2" s="1"/>
  <c r="AH683" i="2"/>
  <c r="AI682" i="2" s="1"/>
  <c r="W696" i="2"/>
  <c r="X696" i="2" s="1"/>
  <c r="Y696" i="2"/>
  <c r="L417" i="2"/>
  <c r="M418" i="2"/>
  <c r="T421" i="2"/>
  <c r="U421" i="2"/>
  <c r="N420" i="2"/>
  <c r="U420" i="2" s="1"/>
  <c r="AD648" i="2" l="1"/>
  <c r="AB651" i="2"/>
  <c r="AA651" i="2" s="1"/>
  <c r="Z650" i="2" s="1"/>
  <c r="AG682" i="2"/>
  <c r="AE648" i="2"/>
  <c r="AF647" i="2" s="1"/>
  <c r="AH682" i="2"/>
  <c r="AG681" i="2" s="1"/>
  <c r="W695" i="2"/>
  <c r="X695" i="2" s="1"/>
  <c r="Y695" i="2"/>
  <c r="L416" i="2"/>
  <c r="M417" i="2"/>
  <c r="T420" i="2"/>
  <c r="N419" i="2"/>
  <c r="U419" i="2" s="1"/>
  <c r="AI681" i="2" l="1"/>
  <c r="AD647" i="2"/>
  <c r="AE647" i="2" s="1"/>
  <c r="AF646" i="2" s="1"/>
  <c r="AB650" i="2"/>
  <c r="AA650" i="2" s="1"/>
  <c r="AH681" i="2"/>
  <c r="AI680" i="2" s="1"/>
  <c r="W694" i="2"/>
  <c r="X694" i="2" s="1"/>
  <c r="Y694" i="2"/>
  <c r="L415" i="2"/>
  <c r="M416" i="2"/>
  <c r="T419" i="2"/>
  <c r="N418" i="2"/>
  <c r="T418" i="2" s="1"/>
  <c r="AD646" i="2" l="1"/>
  <c r="AE646" i="2" s="1"/>
  <c r="AB649" i="2"/>
  <c r="Z649" i="2"/>
  <c r="AG680" i="2"/>
  <c r="AH680" i="2"/>
  <c r="AI679" i="2" s="1"/>
  <c r="AA649" i="2"/>
  <c r="AB648" i="2" s="1"/>
  <c r="AD645" i="2"/>
  <c r="AE645" i="2" s="1"/>
  <c r="AF645" i="2"/>
  <c r="Y693" i="2"/>
  <c r="W693" i="2"/>
  <c r="L414" i="2"/>
  <c r="M415" i="2"/>
  <c r="U418" i="2"/>
  <c r="N417" i="2"/>
  <c r="U417" i="2" s="1"/>
  <c r="Z648" i="2" l="1"/>
  <c r="AG679" i="2"/>
  <c r="X693" i="2"/>
  <c r="W692" i="2" s="1"/>
  <c r="AA648" i="2"/>
  <c r="Z647" i="2" s="1"/>
  <c r="AA647" i="2" s="1"/>
  <c r="AH679" i="2"/>
  <c r="AI678" i="2" s="1"/>
  <c r="AF644" i="2"/>
  <c r="AD644" i="2"/>
  <c r="AE644" i="2" s="1"/>
  <c r="L413" i="2"/>
  <c r="M414" i="2"/>
  <c r="T417" i="2"/>
  <c r="N416" i="2"/>
  <c r="T416" i="2" s="1"/>
  <c r="Y692" i="2" l="1"/>
  <c r="AG678" i="2"/>
  <c r="AB647" i="2"/>
  <c r="X692" i="2"/>
  <c r="W691" i="2" s="1"/>
  <c r="AH678" i="2"/>
  <c r="AI677" i="2" s="1"/>
  <c r="AH677" i="2" s="1"/>
  <c r="AD643" i="2"/>
  <c r="AE643" i="2" s="1"/>
  <c r="AF643" i="2"/>
  <c r="AB646" i="2"/>
  <c r="Z646" i="2"/>
  <c r="AA646" i="2" s="1"/>
  <c r="L412" i="2"/>
  <c r="M413" i="2"/>
  <c r="U416" i="2"/>
  <c r="N415" i="2"/>
  <c r="U415" i="2" s="1"/>
  <c r="Y691" i="2" l="1"/>
  <c r="AG677" i="2"/>
  <c r="X691" i="2"/>
  <c r="W690" i="2" s="1"/>
  <c r="Z645" i="2"/>
  <c r="AA645" i="2" s="1"/>
  <c r="AB645" i="2"/>
  <c r="AG676" i="2"/>
  <c r="AI676" i="2"/>
  <c r="AH676" i="2" s="1"/>
  <c r="AD642" i="2"/>
  <c r="AE642" i="2" s="1"/>
  <c r="AF642" i="2"/>
  <c r="L411" i="2"/>
  <c r="M412" i="2"/>
  <c r="T415" i="2"/>
  <c r="N414" i="2"/>
  <c r="U414" i="2" s="1"/>
  <c r="Y690" i="2" l="1"/>
  <c r="X690" i="2" s="1"/>
  <c r="AG675" i="2"/>
  <c r="AI675" i="2"/>
  <c r="AH675" i="2" s="1"/>
  <c r="Z644" i="2"/>
  <c r="AA644" i="2" s="1"/>
  <c r="AB644" i="2"/>
  <c r="AF641" i="2"/>
  <c r="AD641" i="2"/>
  <c r="AE641" i="2" s="1"/>
  <c r="W689" i="2"/>
  <c r="Y689" i="2"/>
  <c r="X689" i="2" s="1"/>
  <c r="L410" i="2"/>
  <c r="M411" i="2"/>
  <c r="T414" i="2"/>
  <c r="N413" i="2"/>
  <c r="AD640" i="2" l="1"/>
  <c r="AE640" i="2" s="1"/>
  <c r="AF640" i="2"/>
  <c r="AB643" i="2"/>
  <c r="Z643" i="2"/>
  <c r="AA643" i="2" s="1"/>
  <c r="AI674" i="2"/>
  <c r="AH674" i="2" s="1"/>
  <c r="AG674" i="2"/>
  <c r="Y688" i="2"/>
  <c r="W688" i="2"/>
  <c r="L409" i="2"/>
  <c r="M410" i="2"/>
  <c r="U413" i="2"/>
  <c r="T413" i="2"/>
  <c r="N412" i="2"/>
  <c r="X688" i="2" l="1"/>
  <c r="AI673" i="2"/>
  <c r="AH673" i="2" s="1"/>
  <c r="AG673" i="2"/>
  <c r="AB642" i="2"/>
  <c r="Z642" i="2"/>
  <c r="AA642" i="2" s="1"/>
  <c r="W687" i="2"/>
  <c r="Y687" i="2"/>
  <c r="AD639" i="2"/>
  <c r="AE639" i="2" s="1"/>
  <c r="AF639" i="2"/>
  <c r="L408" i="2"/>
  <c r="M409" i="2"/>
  <c r="U412" i="2"/>
  <c r="T412" i="2"/>
  <c r="N411" i="2"/>
  <c r="X687" i="2" l="1"/>
  <c r="AD638" i="2"/>
  <c r="AE638" i="2" s="1"/>
  <c r="AF638" i="2"/>
  <c r="Z641" i="2"/>
  <c r="AA641" i="2" s="1"/>
  <c r="AB641" i="2"/>
  <c r="W686" i="2"/>
  <c r="Y686" i="2"/>
  <c r="X686" i="2" s="1"/>
  <c r="AG672" i="2"/>
  <c r="AI672" i="2"/>
  <c r="AH672" i="2" s="1"/>
  <c r="L407" i="2"/>
  <c r="M408" i="2"/>
  <c r="U411" i="2"/>
  <c r="T411" i="2"/>
  <c r="N410" i="2"/>
  <c r="AI671" i="2" l="1"/>
  <c r="AG671" i="2"/>
  <c r="AB640" i="2"/>
  <c r="Z640" i="2"/>
  <c r="AA640" i="2" s="1"/>
  <c r="Y685" i="2"/>
  <c r="W685" i="2"/>
  <c r="AD637" i="2"/>
  <c r="AE637" i="2" s="1"/>
  <c r="AF637" i="2"/>
  <c r="L406" i="2"/>
  <c r="M407" i="2"/>
  <c r="U410" i="2"/>
  <c r="T410" i="2"/>
  <c r="N409" i="2"/>
  <c r="X685" i="2" l="1"/>
  <c r="Z639" i="2"/>
  <c r="AA639" i="2" s="1"/>
  <c r="AB639" i="2"/>
  <c r="Y684" i="2"/>
  <c r="W684" i="2"/>
  <c r="AD636" i="2"/>
  <c r="AE636" i="2" s="1"/>
  <c r="AF636" i="2"/>
  <c r="AH671" i="2"/>
  <c r="L405" i="2"/>
  <c r="M406" i="2"/>
  <c r="U409" i="2"/>
  <c r="T409" i="2"/>
  <c r="N408" i="2"/>
  <c r="X684" i="2" l="1"/>
  <c r="AD635" i="2"/>
  <c r="AE635" i="2" s="1"/>
  <c r="AF635" i="2"/>
  <c r="AB638" i="2"/>
  <c r="Z638" i="2"/>
  <c r="AA638" i="2" s="1"/>
  <c r="W683" i="2"/>
  <c r="Y683" i="2"/>
  <c r="AI670" i="2"/>
  <c r="AG670" i="2"/>
  <c r="L404" i="2"/>
  <c r="M405" i="2"/>
  <c r="T408" i="2"/>
  <c r="U408" i="2"/>
  <c r="N407" i="2"/>
  <c r="U407" i="2" s="1"/>
  <c r="X683" i="2" l="1"/>
  <c r="Z637" i="2"/>
  <c r="AA637" i="2" s="1"/>
  <c r="AB637" i="2"/>
  <c r="Y682" i="2"/>
  <c r="W682" i="2"/>
  <c r="AH670" i="2"/>
  <c r="AD634" i="2"/>
  <c r="AE634" i="2" s="1"/>
  <c r="AF634" i="2"/>
  <c r="L403" i="2"/>
  <c r="M404" i="2"/>
  <c r="T407" i="2"/>
  <c r="N406" i="2"/>
  <c r="X682" i="2" l="1"/>
  <c r="AG669" i="2"/>
  <c r="AI669" i="2"/>
  <c r="AH669" i="2" s="1"/>
  <c r="Y681" i="2"/>
  <c r="W681" i="2"/>
  <c r="AF633" i="2"/>
  <c r="AD633" i="2"/>
  <c r="Z636" i="2"/>
  <c r="AA636" i="2" s="1"/>
  <c r="AB636" i="2"/>
  <c r="L402" i="2"/>
  <c r="M403" i="2"/>
  <c r="T406" i="2"/>
  <c r="U406" i="2"/>
  <c r="N405" i="2"/>
  <c r="U405" i="2" s="1"/>
  <c r="AE633" i="2" l="1"/>
  <c r="AD632" i="2" s="1"/>
  <c r="AF632" i="2"/>
  <c r="Z635" i="2"/>
  <c r="AA635" i="2" s="1"/>
  <c r="AB635" i="2"/>
  <c r="X681" i="2"/>
  <c r="AG668" i="2"/>
  <c r="AI668" i="2"/>
  <c r="AH668" i="2" s="1"/>
  <c r="L401" i="2"/>
  <c r="M402" i="2"/>
  <c r="T405" i="2"/>
  <c r="N404" i="2"/>
  <c r="T404" i="2" s="1"/>
  <c r="W680" i="2" l="1"/>
  <c r="Y680" i="2"/>
  <c r="X680" i="2" s="1"/>
  <c r="AI667" i="2"/>
  <c r="AG667" i="2"/>
  <c r="Z634" i="2"/>
  <c r="AA634" i="2" s="1"/>
  <c r="AB634" i="2"/>
  <c r="AE632" i="2"/>
  <c r="L400" i="2"/>
  <c r="M401" i="2"/>
  <c r="U404" i="2"/>
  <c r="N403" i="2"/>
  <c r="T403" i="2" s="1"/>
  <c r="AH667" i="2" l="1"/>
  <c r="AB633" i="2"/>
  <c r="Z633" i="2"/>
  <c r="AA633" i="2" s="1"/>
  <c r="AI666" i="2"/>
  <c r="AH666" i="2" s="1"/>
  <c r="AG666" i="2"/>
  <c r="Y679" i="2"/>
  <c r="W679" i="2"/>
  <c r="AD631" i="2"/>
  <c r="AF631" i="2"/>
  <c r="L399" i="2"/>
  <c r="M400" i="2"/>
  <c r="U403" i="2"/>
  <c r="N402" i="2"/>
  <c r="X679" i="2" l="1"/>
  <c r="AE631" i="2"/>
  <c r="AG665" i="2"/>
  <c r="AI665" i="2"/>
  <c r="AH665" i="2" s="1"/>
  <c r="AB632" i="2"/>
  <c r="Z632" i="2"/>
  <c r="L398" i="2"/>
  <c r="M399" i="2"/>
  <c r="U402" i="2"/>
  <c r="T402" i="2"/>
  <c r="N401" i="2"/>
  <c r="T401" i="2" s="1"/>
  <c r="AA632" i="2" l="1"/>
  <c r="AI664" i="2"/>
  <c r="AH664" i="2" s="1"/>
  <c r="AG664" i="2"/>
  <c r="AB631" i="2"/>
  <c r="Z631" i="2"/>
  <c r="AF630" i="2"/>
  <c r="AD630" i="2"/>
  <c r="Y678" i="2"/>
  <c r="X678" i="2" s="1"/>
  <c r="W678" i="2"/>
  <c r="L397" i="2"/>
  <c r="M398" i="2"/>
  <c r="U401" i="2"/>
  <c r="N400" i="2"/>
  <c r="U400" i="2" s="1"/>
  <c r="AA631" i="2" l="1"/>
  <c r="AE630" i="2"/>
  <c r="AD629" i="2" s="1"/>
  <c r="AB630" i="2"/>
  <c r="Z630" i="2"/>
  <c r="W677" i="2"/>
  <c r="Y677" i="2"/>
  <c r="X677" i="2" s="1"/>
  <c r="AG663" i="2"/>
  <c r="AI663" i="2"/>
  <c r="AH663" i="2" s="1"/>
  <c r="L396" i="2"/>
  <c r="M397" i="2"/>
  <c r="T400" i="2"/>
  <c r="N399" i="2"/>
  <c r="AF629" i="2" l="1"/>
  <c r="AE629" i="2"/>
  <c r="AA630" i="2"/>
  <c r="AB629" i="2" s="1"/>
  <c r="W676" i="2"/>
  <c r="Y676" i="2"/>
  <c r="X676" i="2" s="1"/>
  <c r="AD628" i="2"/>
  <c r="AF628" i="2"/>
  <c r="AI662" i="2"/>
  <c r="AH662" i="2" s="1"/>
  <c r="AG662" i="2"/>
  <c r="L395" i="2"/>
  <c r="M396" i="2"/>
  <c r="U399" i="2"/>
  <c r="T399" i="2"/>
  <c r="N398" i="2"/>
  <c r="U398" i="2" s="1"/>
  <c r="Z629" i="2" l="1"/>
  <c r="AA629" i="2" s="1"/>
  <c r="Z628" i="2" s="1"/>
  <c r="AE628" i="2"/>
  <c r="W675" i="2"/>
  <c r="Y675" i="2"/>
  <c r="X675" i="2" s="1"/>
  <c r="AI661" i="2"/>
  <c r="AH661" i="2" s="1"/>
  <c r="AG661" i="2"/>
  <c r="L394" i="2"/>
  <c r="M395" i="2"/>
  <c r="T398" i="2"/>
  <c r="N397" i="2"/>
  <c r="T397" i="2" s="1"/>
  <c r="AB628" i="2" l="1"/>
  <c r="W674" i="2"/>
  <c r="Y674" i="2"/>
  <c r="X674" i="2" s="1"/>
  <c r="AF627" i="2"/>
  <c r="AD627" i="2"/>
  <c r="AI660" i="2"/>
  <c r="AH660" i="2" s="1"/>
  <c r="AG660" i="2"/>
  <c r="AA628" i="2"/>
  <c r="L393" i="2"/>
  <c r="M394" i="2"/>
  <c r="U397" i="2"/>
  <c r="N396" i="2"/>
  <c r="AE627" i="2" l="1"/>
  <c r="AI659" i="2"/>
  <c r="AH659" i="2" s="1"/>
  <c r="AG659" i="2"/>
  <c r="AD626" i="2"/>
  <c r="AF626" i="2"/>
  <c r="Z627" i="2"/>
  <c r="AB627" i="2"/>
  <c r="W673" i="2"/>
  <c r="Y673" i="2"/>
  <c r="X673" i="2" s="1"/>
  <c r="L392" i="2"/>
  <c r="M393" i="2"/>
  <c r="T396" i="2"/>
  <c r="U396" i="2"/>
  <c r="N395" i="2"/>
  <c r="AA627" i="2" l="1"/>
  <c r="AE626" i="2"/>
  <c r="Y672" i="2"/>
  <c r="X672" i="2" s="1"/>
  <c r="W672" i="2"/>
  <c r="AI658" i="2"/>
  <c r="AH658" i="2" s="1"/>
  <c r="AG658" i="2"/>
  <c r="L391" i="2"/>
  <c r="M392" i="2"/>
  <c r="U395" i="2"/>
  <c r="T395" i="2"/>
  <c r="N394" i="2"/>
  <c r="T394" i="2" s="1"/>
  <c r="AI657" i="2" l="1"/>
  <c r="AH657" i="2" s="1"/>
  <c r="AG657" i="2"/>
  <c r="Y671" i="2"/>
  <c r="W671" i="2"/>
  <c r="AF625" i="2"/>
  <c r="AD625" i="2"/>
  <c r="Z626" i="2"/>
  <c r="AB626" i="2"/>
  <c r="L390" i="2"/>
  <c r="M391" i="2"/>
  <c r="U394" i="2"/>
  <c r="N393" i="2"/>
  <c r="AE625" i="2" l="1"/>
  <c r="AF624" i="2" s="1"/>
  <c r="X671" i="2"/>
  <c r="AA626" i="2"/>
  <c r="AG656" i="2"/>
  <c r="AI656" i="2"/>
  <c r="AH656" i="2" s="1"/>
  <c r="L389" i="2"/>
  <c r="M390" i="2"/>
  <c r="U393" i="2"/>
  <c r="T393" i="2"/>
  <c r="N392" i="2"/>
  <c r="T392" i="2" s="1"/>
  <c r="AD624" i="2" l="1"/>
  <c r="AE624" i="2" s="1"/>
  <c r="AF623" i="2" s="1"/>
  <c r="Z625" i="2"/>
  <c r="AB625" i="2"/>
  <c r="W670" i="2"/>
  <c r="Y670" i="2"/>
  <c r="AG655" i="2"/>
  <c r="AI655" i="2"/>
  <c r="AH655" i="2" s="1"/>
  <c r="L388" i="2"/>
  <c r="M389" i="2"/>
  <c r="U392" i="2"/>
  <c r="N391" i="2"/>
  <c r="AD623" i="2" l="1"/>
  <c r="X670" i="2"/>
  <c r="AE623" i="2"/>
  <c r="AF622" i="2" s="1"/>
  <c r="W669" i="2"/>
  <c r="Y669" i="2"/>
  <c r="X669" i="2" s="1"/>
  <c r="AI654" i="2"/>
  <c r="AG654" i="2"/>
  <c r="AA625" i="2"/>
  <c r="L387" i="2"/>
  <c r="M388" i="2"/>
  <c r="U391" i="2"/>
  <c r="T391" i="2"/>
  <c r="N390" i="2"/>
  <c r="U390" i="2" s="1"/>
  <c r="AD622" i="2" l="1"/>
  <c r="AE622" i="2" s="1"/>
  <c r="AD621" i="2" s="1"/>
  <c r="AH654" i="2"/>
  <c r="Y668" i="2"/>
  <c r="X668" i="2" s="1"/>
  <c r="W668" i="2"/>
  <c r="AB624" i="2"/>
  <c r="Z624" i="2"/>
  <c r="AG653" i="2"/>
  <c r="AI653" i="2"/>
  <c r="L386" i="2"/>
  <c r="M387" i="2"/>
  <c r="T390" i="2"/>
  <c r="N389" i="2"/>
  <c r="T389" i="2" s="1"/>
  <c r="AH653" i="2" l="1"/>
  <c r="AF621" i="2"/>
  <c r="AA624" i="2"/>
  <c r="AB623" i="2" s="1"/>
  <c r="AE621" i="2"/>
  <c r="AD620" i="2" s="1"/>
  <c r="AG652" i="2"/>
  <c r="AI652" i="2"/>
  <c r="W667" i="2"/>
  <c r="Y667" i="2"/>
  <c r="L385" i="2"/>
  <c r="M386" i="2"/>
  <c r="U389" i="2"/>
  <c r="N388" i="2"/>
  <c r="X667" i="2" l="1"/>
  <c r="Z623" i="2"/>
  <c r="AF620" i="2"/>
  <c r="AE620" i="2"/>
  <c r="AD619" i="2" s="1"/>
  <c r="Y666" i="2"/>
  <c r="X666" i="2" s="1"/>
  <c r="W666" i="2"/>
  <c r="AA623" i="2"/>
  <c r="AH652" i="2"/>
  <c r="L384" i="2"/>
  <c r="M385" i="2"/>
  <c r="U388" i="2"/>
  <c r="T388" i="2"/>
  <c r="N387" i="2"/>
  <c r="AF619" i="2" l="1"/>
  <c r="AE619" i="2"/>
  <c r="AD618" i="2" s="1"/>
  <c r="AE618" i="2" s="1"/>
  <c r="AB622" i="2"/>
  <c r="Z622" i="2"/>
  <c r="AA622" i="2" s="1"/>
  <c r="W665" i="2"/>
  <c r="Y665" i="2"/>
  <c r="X665" i="2" s="1"/>
  <c r="AG651" i="2"/>
  <c r="AI651" i="2"/>
  <c r="L383" i="2"/>
  <c r="M384" i="2"/>
  <c r="U387" i="2"/>
  <c r="T387" i="2"/>
  <c r="N386" i="2"/>
  <c r="AF618" i="2" l="1"/>
  <c r="AH651" i="2"/>
  <c r="AI650" i="2" s="1"/>
  <c r="Z621" i="2"/>
  <c r="AB621" i="2"/>
  <c r="AD617" i="2"/>
  <c r="AF617" i="2"/>
  <c r="AE617" i="2" s="1"/>
  <c r="W664" i="2"/>
  <c r="Y664" i="2"/>
  <c r="X664" i="2" s="1"/>
  <c r="L382" i="2"/>
  <c r="M383" i="2"/>
  <c r="U386" i="2"/>
  <c r="T386" i="2"/>
  <c r="N385" i="2"/>
  <c r="AG650" i="2" l="1"/>
  <c r="AH650" i="2" s="1"/>
  <c r="AG649" i="2" s="1"/>
  <c r="AA621" i="2"/>
  <c r="AB620" i="2" s="1"/>
  <c r="AF616" i="2"/>
  <c r="AD616" i="2"/>
  <c r="W663" i="2"/>
  <c r="Y663" i="2"/>
  <c r="X663" i="2" s="1"/>
  <c r="L381" i="2"/>
  <c r="M382" i="2"/>
  <c r="T385" i="2"/>
  <c r="U385" i="2"/>
  <c r="N384" i="2"/>
  <c r="AI649" i="2" l="1"/>
  <c r="AH649" i="2" s="1"/>
  <c r="AG648" i="2" s="1"/>
  <c r="Z620" i="2"/>
  <c r="AA620" i="2" s="1"/>
  <c r="Z619" i="2" s="1"/>
  <c r="AE616" i="2"/>
  <c r="AD615" i="2" s="1"/>
  <c r="Y662" i="2"/>
  <c r="X662" i="2" s="1"/>
  <c r="W662" i="2"/>
  <c r="L380" i="2"/>
  <c r="M381" i="2"/>
  <c r="U384" i="2"/>
  <c r="T384" i="2"/>
  <c r="N383" i="2"/>
  <c r="U383" i="2" s="1"/>
  <c r="AI648" i="2" l="1"/>
  <c r="AB619" i="2"/>
  <c r="AH648" i="2"/>
  <c r="AF615" i="2"/>
  <c r="AE615" i="2" s="1"/>
  <c r="AA619" i="2"/>
  <c r="AB618" i="2" s="1"/>
  <c r="AI647" i="2"/>
  <c r="AH647" i="2" s="1"/>
  <c r="AG647" i="2"/>
  <c r="Y661" i="2"/>
  <c r="X661" i="2" s="1"/>
  <c r="W661" i="2"/>
  <c r="L379" i="2"/>
  <c r="M380" i="2"/>
  <c r="T383" i="2"/>
  <c r="N382" i="2"/>
  <c r="Z618" i="2" l="1"/>
  <c r="AD614" i="2"/>
  <c r="AE614" i="2" s="1"/>
  <c r="AD613" i="2" s="1"/>
  <c r="AF614" i="2"/>
  <c r="AA618" i="2"/>
  <c r="AB617" i="2" s="1"/>
  <c r="W660" i="2"/>
  <c r="Y660" i="2"/>
  <c r="X660" i="2" s="1"/>
  <c r="AI646" i="2"/>
  <c r="AH646" i="2" s="1"/>
  <c r="AG646" i="2"/>
  <c r="L378" i="2"/>
  <c r="M379" i="2"/>
  <c r="U382" i="2"/>
  <c r="T382" i="2"/>
  <c r="N381" i="2"/>
  <c r="U381" i="2" s="1"/>
  <c r="Z617" i="2" l="1"/>
  <c r="AA617" i="2" s="1"/>
  <c r="AF613" i="2"/>
  <c r="AE613" i="2"/>
  <c r="AD612" i="2" s="1"/>
  <c r="Y659" i="2"/>
  <c r="X659" i="2" s="1"/>
  <c r="W659" i="2"/>
  <c r="Z616" i="2"/>
  <c r="AB616" i="2"/>
  <c r="AG645" i="2"/>
  <c r="AI645" i="2"/>
  <c r="AH645" i="2" s="1"/>
  <c r="L377" i="2"/>
  <c r="M378" i="2"/>
  <c r="T381" i="2"/>
  <c r="N380" i="2"/>
  <c r="AF612" i="2" l="1"/>
  <c r="AA616" i="2"/>
  <c r="AE612" i="2"/>
  <c r="AD611" i="2" s="1"/>
  <c r="AE611" i="2" s="1"/>
  <c r="AI644" i="2"/>
  <c r="AH644" i="2" s="1"/>
  <c r="AG644" i="2"/>
  <c r="AB615" i="2"/>
  <c r="Z615" i="2"/>
  <c r="Y658" i="2"/>
  <c r="X658" i="2" s="1"/>
  <c r="W658" i="2"/>
  <c r="L376" i="2"/>
  <c r="M377" i="2"/>
  <c r="T380" i="2"/>
  <c r="U380" i="2"/>
  <c r="N379" i="2"/>
  <c r="U379" i="2" s="1"/>
  <c r="AF611" i="2" l="1"/>
  <c r="AA615" i="2"/>
  <c r="AB614" i="2" s="1"/>
  <c r="W657" i="2"/>
  <c r="Y657" i="2"/>
  <c r="X657" i="2" s="1"/>
  <c r="AF610" i="2"/>
  <c r="AD610" i="2"/>
  <c r="AE610" i="2" s="1"/>
  <c r="AI643" i="2"/>
  <c r="AH643" i="2" s="1"/>
  <c r="AG643" i="2"/>
  <c r="L375" i="2"/>
  <c r="M376" i="2"/>
  <c r="T379" i="2"/>
  <c r="N378" i="2"/>
  <c r="Z614" i="2" l="1"/>
  <c r="AA614" i="2" s="1"/>
  <c r="Z613" i="2" s="1"/>
  <c r="AI642" i="2"/>
  <c r="AH642" i="2" s="1"/>
  <c r="AG642" i="2"/>
  <c r="Y656" i="2"/>
  <c r="X656" i="2" s="1"/>
  <c r="W656" i="2"/>
  <c r="AF609" i="2"/>
  <c r="AD609" i="2"/>
  <c r="AE609" i="2" s="1"/>
  <c r="L374" i="2"/>
  <c r="M375" i="2"/>
  <c r="U378" i="2"/>
  <c r="T378" i="2"/>
  <c r="N377" i="2"/>
  <c r="U377" i="2" s="1"/>
  <c r="AB613" i="2" l="1"/>
  <c r="AA613" i="2"/>
  <c r="AB612" i="2" s="1"/>
  <c r="W655" i="2"/>
  <c r="Y655" i="2"/>
  <c r="X655" i="2" s="1"/>
  <c r="AF608" i="2"/>
  <c r="AD608" i="2"/>
  <c r="AE608" i="2" s="1"/>
  <c r="AI641" i="2"/>
  <c r="AH641" i="2" s="1"/>
  <c r="AG641" i="2"/>
  <c r="L373" i="2"/>
  <c r="M374" i="2"/>
  <c r="T377" i="2"/>
  <c r="N376" i="2"/>
  <c r="T376" i="2" s="1"/>
  <c r="Z612" i="2" l="1"/>
  <c r="AA612" i="2" s="1"/>
  <c r="Z611" i="2" s="1"/>
  <c r="AA611" i="2" s="1"/>
  <c r="W654" i="2"/>
  <c r="Y654" i="2"/>
  <c r="AI640" i="2"/>
  <c r="AH640" i="2" s="1"/>
  <c r="AG640" i="2"/>
  <c r="AD607" i="2"/>
  <c r="AE607" i="2" s="1"/>
  <c r="AF607" i="2"/>
  <c r="L372" i="2"/>
  <c r="M373" i="2"/>
  <c r="U376" i="2"/>
  <c r="N375" i="2"/>
  <c r="AB611" i="2" l="1"/>
  <c r="X654" i="2"/>
  <c r="Y653" i="2" s="1"/>
  <c r="AB610" i="2"/>
  <c r="Z610" i="2"/>
  <c r="AA610" i="2" s="1"/>
  <c r="AI639" i="2"/>
  <c r="AH639" i="2" s="1"/>
  <c r="AG639" i="2"/>
  <c r="AF606" i="2"/>
  <c r="AD606" i="2"/>
  <c r="L371" i="2"/>
  <c r="M372" i="2"/>
  <c r="U375" i="2"/>
  <c r="T375" i="2"/>
  <c r="N374" i="2"/>
  <c r="U374" i="2" s="1"/>
  <c r="W653" i="2" l="1"/>
  <c r="AE606" i="2"/>
  <c r="AF605" i="2" s="1"/>
  <c r="X653" i="2"/>
  <c r="Y652" i="2" s="1"/>
  <c r="AG638" i="2"/>
  <c r="AI638" i="2"/>
  <c r="AH638" i="2" s="1"/>
  <c r="Z609" i="2"/>
  <c r="AA609" i="2" s="1"/>
  <c r="AB609" i="2"/>
  <c r="L370" i="2"/>
  <c r="M371" i="2"/>
  <c r="T374" i="2"/>
  <c r="N373" i="2"/>
  <c r="U373" i="2" s="1"/>
  <c r="W652" i="2" l="1"/>
  <c r="AD605" i="2"/>
  <c r="X652" i="2"/>
  <c r="W651" i="2" s="1"/>
  <c r="AE605" i="2"/>
  <c r="AF604" i="2" s="1"/>
  <c r="AB608" i="2"/>
  <c r="Z608" i="2"/>
  <c r="AA608" i="2" s="1"/>
  <c r="AI637" i="2"/>
  <c r="AH637" i="2" s="1"/>
  <c r="AG637" i="2"/>
  <c r="L369" i="2"/>
  <c r="M370" i="2"/>
  <c r="T373" i="2"/>
  <c r="N372" i="2"/>
  <c r="U372" i="2" s="1"/>
  <c r="Y651" i="2" l="1"/>
  <c r="AD604" i="2"/>
  <c r="AE604" i="2"/>
  <c r="AD603" i="2" s="1"/>
  <c r="X651" i="2"/>
  <c r="W650" i="2" s="1"/>
  <c r="AB607" i="2"/>
  <c r="Z607" i="2"/>
  <c r="AA607" i="2" s="1"/>
  <c r="AI636" i="2"/>
  <c r="AH636" i="2" s="1"/>
  <c r="AG636" i="2"/>
  <c r="L368" i="2"/>
  <c r="M369" i="2"/>
  <c r="T372" i="2"/>
  <c r="N371" i="2"/>
  <c r="U371" i="2" s="1"/>
  <c r="AF603" i="2" l="1"/>
  <c r="AE603" i="2" s="1"/>
  <c r="AD602" i="2" s="1"/>
  <c r="Y650" i="2"/>
  <c r="X650" i="2"/>
  <c r="Y649" i="2" s="1"/>
  <c r="AF602" i="2"/>
  <c r="Z606" i="2"/>
  <c r="AB606" i="2"/>
  <c r="AG635" i="2"/>
  <c r="AI635" i="2"/>
  <c r="AH635" i="2" s="1"/>
  <c r="L367" i="2"/>
  <c r="M368" i="2"/>
  <c r="T371" i="2"/>
  <c r="N370" i="2"/>
  <c r="T370" i="2" s="1"/>
  <c r="W649" i="2" l="1"/>
  <c r="AE602" i="2"/>
  <c r="AD601" i="2" s="1"/>
  <c r="X649" i="2"/>
  <c r="W648" i="2" s="1"/>
  <c r="AA606" i="2"/>
  <c r="AB605" i="2" s="1"/>
  <c r="AG634" i="2"/>
  <c r="AI634" i="2"/>
  <c r="AH634" i="2" s="1"/>
  <c r="L366" i="2"/>
  <c r="M367" i="2"/>
  <c r="U370" i="2"/>
  <c r="N369" i="2"/>
  <c r="Y648" i="2" l="1"/>
  <c r="AF601" i="2"/>
  <c r="AE601" i="2" s="1"/>
  <c r="Z605" i="2"/>
  <c r="X648" i="2"/>
  <c r="Y647" i="2" s="1"/>
  <c r="X647" i="2" s="1"/>
  <c r="AA605" i="2"/>
  <c r="Z604" i="2" s="1"/>
  <c r="AI633" i="2"/>
  <c r="AG633" i="2"/>
  <c r="L365" i="2"/>
  <c r="M366" i="2"/>
  <c r="T369" i="2"/>
  <c r="U369" i="2"/>
  <c r="N368" i="2"/>
  <c r="T368" i="2" s="1"/>
  <c r="AB604" i="2" l="1"/>
  <c r="AD600" i="2"/>
  <c r="AE600" i="2" s="1"/>
  <c r="AF600" i="2"/>
  <c r="W647" i="2"/>
  <c r="AA604" i="2"/>
  <c r="Z603" i="2" s="1"/>
  <c r="W646" i="2"/>
  <c r="Y646" i="2"/>
  <c r="X646" i="2" s="1"/>
  <c r="AH633" i="2"/>
  <c r="L364" i="2"/>
  <c r="M365" i="2"/>
  <c r="U368" i="2"/>
  <c r="N367" i="2"/>
  <c r="AB603" i="2" l="1"/>
  <c r="AD599" i="2"/>
  <c r="AE599" i="2" s="1"/>
  <c r="AF599" i="2"/>
  <c r="AA603" i="2"/>
  <c r="Y645" i="2"/>
  <c r="X645" i="2" s="1"/>
  <c r="W645" i="2"/>
  <c r="Z602" i="2"/>
  <c r="AB602" i="2"/>
  <c r="AG632" i="2"/>
  <c r="AI632" i="2"/>
  <c r="L363" i="2"/>
  <c r="M364" i="2"/>
  <c r="T367" i="2"/>
  <c r="U367" i="2"/>
  <c r="N366" i="2"/>
  <c r="AD598" i="2" l="1"/>
  <c r="AE598" i="2" s="1"/>
  <c r="AD597" i="2" s="1"/>
  <c r="AE597" i="2" s="1"/>
  <c r="AF598" i="2"/>
  <c r="AA602" i="2"/>
  <c r="AB601" i="2" s="1"/>
  <c r="AH632" i="2"/>
  <c r="W644" i="2"/>
  <c r="Y644" i="2"/>
  <c r="X644" i="2" s="1"/>
  <c r="L362" i="2"/>
  <c r="M363" i="2"/>
  <c r="U366" i="2"/>
  <c r="T366" i="2"/>
  <c r="N365" i="2"/>
  <c r="U365" i="2" s="1"/>
  <c r="Z601" i="2" l="1"/>
  <c r="AF597" i="2"/>
  <c r="AA601" i="2"/>
  <c r="AB600" i="2" s="1"/>
  <c r="AF596" i="2"/>
  <c r="AD596" i="2"/>
  <c r="AE596" i="2" s="1"/>
  <c r="AI631" i="2"/>
  <c r="AG631" i="2"/>
  <c r="W643" i="2"/>
  <c r="Y643" i="2"/>
  <c r="X643" i="2" s="1"/>
  <c r="L361" i="2"/>
  <c r="M362" i="2"/>
  <c r="T365" i="2"/>
  <c r="N364" i="2"/>
  <c r="T364" i="2" s="1"/>
  <c r="Z600" i="2" l="1"/>
  <c r="AA600" i="2" s="1"/>
  <c r="Z599" i="2" s="1"/>
  <c r="Y642" i="2"/>
  <c r="X642" i="2" s="1"/>
  <c r="W642" i="2"/>
  <c r="AH631" i="2"/>
  <c r="AF595" i="2"/>
  <c r="AD595" i="2"/>
  <c r="AE595" i="2" s="1"/>
  <c r="L360" i="2"/>
  <c r="M361" i="2"/>
  <c r="U364" i="2"/>
  <c r="N363" i="2"/>
  <c r="AB599" i="2" l="1"/>
  <c r="AF594" i="2"/>
  <c r="AD594" i="2"/>
  <c r="AE594" i="2" s="1"/>
  <c r="AA599" i="2"/>
  <c r="AG630" i="2"/>
  <c r="AI630" i="2"/>
  <c r="Y641" i="2"/>
  <c r="X641" i="2" s="1"/>
  <c r="W641" i="2"/>
  <c r="L359" i="2"/>
  <c r="M360" i="2"/>
  <c r="T363" i="2"/>
  <c r="U363" i="2"/>
  <c r="N362" i="2"/>
  <c r="U362" i="2" s="1"/>
  <c r="AH630" i="2" l="1"/>
  <c r="AG629" i="2" s="1"/>
  <c r="AI629" i="2"/>
  <c r="Y640" i="2"/>
  <c r="X640" i="2" s="1"/>
  <c r="W640" i="2"/>
  <c r="AB598" i="2"/>
  <c r="Z598" i="2"/>
  <c r="AF593" i="2"/>
  <c r="AD593" i="2"/>
  <c r="AE593" i="2" s="1"/>
  <c r="L358" i="2"/>
  <c r="M359" i="2"/>
  <c r="T362" i="2"/>
  <c r="N361" i="2"/>
  <c r="T361" i="2" s="1"/>
  <c r="AH629" i="2" l="1"/>
  <c r="AG628" i="2" s="1"/>
  <c r="AA598" i="2"/>
  <c r="Z597" i="2" s="1"/>
  <c r="AA597" i="2" s="1"/>
  <c r="AF592" i="2"/>
  <c r="AD592" i="2"/>
  <c r="AE592" i="2" s="1"/>
  <c r="Y639" i="2"/>
  <c r="X639" i="2" s="1"/>
  <c r="W639" i="2"/>
  <c r="AI628" i="2"/>
  <c r="L357" i="2"/>
  <c r="M358" i="2"/>
  <c r="U361" i="2"/>
  <c r="N360" i="2"/>
  <c r="AB597" i="2" l="1"/>
  <c r="AH628" i="2"/>
  <c r="AG627" i="2" s="1"/>
  <c r="W638" i="2"/>
  <c r="Y638" i="2"/>
  <c r="X638" i="2" s="1"/>
  <c r="AB596" i="2"/>
  <c r="Z596" i="2"/>
  <c r="AA596" i="2" s="1"/>
  <c r="AF591" i="2"/>
  <c r="AD591" i="2"/>
  <c r="AE591" i="2" s="1"/>
  <c r="L356" i="2"/>
  <c r="M357" i="2"/>
  <c r="T360" i="2"/>
  <c r="U360" i="2"/>
  <c r="N359" i="2"/>
  <c r="AI627" i="2" l="1"/>
  <c r="AH627" i="2" s="1"/>
  <c r="AD590" i="2"/>
  <c r="AE590" i="2" s="1"/>
  <c r="AF590" i="2"/>
  <c r="Z595" i="2"/>
  <c r="AA595" i="2" s="1"/>
  <c r="AB595" i="2"/>
  <c r="W637" i="2"/>
  <c r="Y637" i="2"/>
  <c r="X637" i="2" s="1"/>
  <c r="L355" i="2"/>
  <c r="M356" i="2"/>
  <c r="U359" i="2"/>
  <c r="T359" i="2"/>
  <c r="N358" i="2"/>
  <c r="AI626" i="2" l="1"/>
  <c r="AG626" i="2"/>
  <c r="W636" i="2"/>
  <c r="Y636" i="2"/>
  <c r="X636" i="2" s="1"/>
  <c r="AB594" i="2"/>
  <c r="Z594" i="2"/>
  <c r="AA594" i="2" s="1"/>
  <c r="AF589" i="2"/>
  <c r="AD589" i="2"/>
  <c r="AE589" i="2" s="1"/>
  <c r="AH626" i="2"/>
  <c r="L354" i="2"/>
  <c r="M355" i="2"/>
  <c r="U358" i="2"/>
  <c r="T358" i="2"/>
  <c r="N357" i="2"/>
  <c r="U357" i="2" s="1"/>
  <c r="AG625" i="2" l="1"/>
  <c r="AI625" i="2"/>
  <c r="AH625" i="2" s="1"/>
  <c r="Z593" i="2"/>
  <c r="AA593" i="2" s="1"/>
  <c r="AB593" i="2"/>
  <c r="Y635" i="2"/>
  <c r="X635" i="2" s="1"/>
  <c r="W635" i="2"/>
  <c r="AD588" i="2"/>
  <c r="AF588" i="2"/>
  <c r="L353" i="2"/>
  <c r="M354" i="2"/>
  <c r="T357" i="2"/>
  <c r="N356" i="2"/>
  <c r="Y634" i="2" l="1"/>
  <c r="X634" i="2" s="1"/>
  <c r="W634" i="2"/>
  <c r="AB592" i="2"/>
  <c r="Z592" i="2"/>
  <c r="AA592" i="2" s="1"/>
  <c r="AG624" i="2"/>
  <c r="AI624" i="2"/>
  <c r="AE588" i="2"/>
  <c r="L352" i="2"/>
  <c r="M353" i="2"/>
  <c r="T356" i="2"/>
  <c r="U356" i="2"/>
  <c r="N355" i="2"/>
  <c r="AH624" i="2" l="1"/>
  <c r="AG623" i="2" s="1"/>
  <c r="AI623" i="2"/>
  <c r="AB591" i="2"/>
  <c r="Z591" i="2"/>
  <c r="AA591" i="2" s="1"/>
  <c r="AD587" i="2"/>
  <c r="AF587" i="2"/>
  <c r="W633" i="2"/>
  <c r="Y633" i="2"/>
  <c r="L351" i="2"/>
  <c r="M352" i="2"/>
  <c r="T355" i="2"/>
  <c r="U355" i="2"/>
  <c r="N354" i="2"/>
  <c r="U354" i="2" s="1"/>
  <c r="AH623" i="2" l="1"/>
  <c r="X633" i="2"/>
  <c r="W632" i="2" s="1"/>
  <c r="AE587" i="2"/>
  <c r="Z590" i="2"/>
  <c r="AA590" i="2" s="1"/>
  <c r="AB590" i="2"/>
  <c r="AI622" i="2"/>
  <c r="AG622" i="2"/>
  <c r="L350" i="2"/>
  <c r="M351" i="2"/>
  <c r="T354" i="2"/>
  <c r="N353" i="2"/>
  <c r="T353" i="2" s="1"/>
  <c r="Y632" i="2" l="1"/>
  <c r="X632" i="2" s="1"/>
  <c r="AH622" i="2"/>
  <c r="AI621" i="2" s="1"/>
  <c r="AH621" i="2" s="1"/>
  <c r="AB589" i="2"/>
  <c r="Z589" i="2"/>
  <c r="AA589" i="2" s="1"/>
  <c r="AD586" i="2"/>
  <c r="AF586" i="2"/>
  <c r="L349" i="2"/>
  <c r="M350" i="2"/>
  <c r="U353" i="2"/>
  <c r="N352" i="2"/>
  <c r="W631" i="2" l="1"/>
  <c r="Y631" i="2"/>
  <c r="X631" i="2" s="1"/>
  <c r="AG621" i="2"/>
  <c r="AG620" i="2"/>
  <c r="AI620" i="2"/>
  <c r="AH620" i="2" s="1"/>
  <c r="AE586" i="2"/>
  <c r="Z588" i="2"/>
  <c r="AB588" i="2"/>
  <c r="L348" i="2"/>
  <c r="M349" i="2"/>
  <c r="T352" i="2"/>
  <c r="U352" i="2"/>
  <c r="N351" i="2"/>
  <c r="AA588" i="2" l="1"/>
  <c r="AD585" i="2"/>
  <c r="AF585" i="2"/>
  <c r="AI619" i="2"/>
  <c r="AG619" i="2"/>
  <c r="W630" i="2"/>
  <c r="Y630" i="2"/>
  <c r="L347" i="2"/>
  <c r="M348" i="2"/>
  <c r="U351" i="2"/>
  <c r="T351" i="2"/>
  <c r="N350" i="2"/>
  <c r="AH619" i="2" l="1"/>
  <c r="AG618" i="2" s="1"/>
  <c r="AI618" i="2"/>
  <c r="X630" i="2"/>
  <c r="AE585" i="2"/>
  <c r="Z587" i="2"/>
  <c r="AB587" i="2"/>
  <c r="L346" i="2"/>
  <c r="M347" i="2"/>
  <c r="T350" i="2"/>
  <c r="U350" i="2"/>
  <c r="N349" i="2"/>
  <c r="AH618" i="2" l="1"/>
  <c r="AA587" i="2"/>
  <c r="AD584" i="2"/>
  <c r="AF584" i="2"/>
  <c r="AE584" i="2" s="1"/>
  <c r="Y629" i="2"/>
  <c r="W629" i="2"/>
  <c r="AG617" i="2"/>
  <c r="AI617" i="2"/>
  <c r="L345" i="2"/>
  <c r="M346" i="2"/>
  <c r="U349" i="2"/>
  <c r="T349" i="2"/>
  <c r="N348" i="2"/>
  <c r="AF583" i="2" l="1"/>
  <c r="AD583" i="2"/>
  <c r="X629" i="2"/>
  <c r="AH617" i="2"/>
  <c r="AB586" i="2"/>
  <c r="Z586" i="2"/>
  <c r="L344" i="2"/>
  <c r="M345" i="2"/>
  <c r="T348" i="2"/>
  <c r="U348" i="2"/>
  <c r="N347" i="2"/>
  <c r="AE583" i="2" l="1"/>
  <c r="AI616" i="2"/>
  <c r="AG616" i="2"/>
  <c r="Y628" i="2"/>
  <c r="W628" i="2"/>
  <c r="AD582" i="2"/>
  <c r="AF582" i="2"/>
  <c r="AA586" i="2"/>
  <c r="L343" i="2"/>
  <c r="M344" i="2"/>
  <c r="T347" i="2"/>
  <c r="U347" i="2"/>
  <c r="N346" i="2"/>
  <c r="U346" i="2" s="1"/>
  <c r="AE582" i="2" l="1"/>
  <c r="AH616" i="2"/>
  <c r="AG615" i="2" s="1"/>
  <c r="X628" i="2"/>
  <c r="W627" i="2" s="1"/>
  <c r="AB585" i="2"/>
  <c r="Z585" i="2"/>
  <c r="AA585" i="2" s="1"/>
  <c r="AD581" i="2"/>
  <c r="AF581" i="2"/>
  <c r="L342" i="2"/>
  <c r="M343" i="2"/>
  <c r="T346" i="2"/>
  <c r="N345" i="2"/>
  <c r="Y627" i="2" l="1"/>
  <c r="AI615" i="2"/>
  <c r="AE581" i="2"/>
  <c r="AF580" i="2" s="1"/>
  <c r="AE580" i="2" s="1"/>
  <c r="X627" i="2"/>
  <c r="W626" i="2" s="1"/>
  <c r="AH615" i="2"/>
  <c r="Z584" i="2"/>
  <c r="AB584" i="2"/>
  <c r="L341" i="2"/>
  <c r="M342" i="2"/>
  <c r="T345" i="2"/>
  <c r="U345" i="2"/>
  <c r="N344" i="2"/>
  <c r="T344" i="2" s="1"/>
  <c r="AD580" i="2" l="1"/>
  <c r="Y626" i="2"/>
  <c r="X626" i="2" s="1"/>
  <c r="AA584" i="2"/>
  <c r="AB583" i="2" s="1"/>
  <c r="AD579" i="2"/>
  <c r="AF579" i="2"/>
  <c r="AE579" i="2" s="1"/>
  <c r="AG614" i="2"/>
  <c r="AI614" i="2"/>
  <c r="L340" i="2"/>
  <c r="M341" i="2"/>
  <c r="U344" i="2"/>
  <c r="N343" i="2"/>
  <c r="Y625" i="2" l="1"/>
  <c r="W625" i="2"/>
  <c r="Z583" i="2"/>
  <c r="AA583" i="2"/>
  <c r="AH614" i="2"/>
  <c r="AI613" i="2" s="1"/>
  <c r="X625" i="2"/>
  <c r="Y624" i="2" s="1"/>
  <c r="Z582" i="2"/>
  <c r="AB582" i="2"/>
  <c r="AF578" i="2"/>
  <c r="AD578" i="2"/>
  <c r="L339" i="2"/>
  <c r="M340" i="2"/>
  <c r="U343" i="2"/>
  <c r="T343" i="2"/>
  <c r="N342" i="2"/>
  <c r="U342" i="2" s="1"/>
  <c r="W624" i="2" l="1"/>
  <c r="AA582" i="2"/>
  <c r="AB581" i="2" s="1"/>
  <c r="AG613" i="2"/>
  <c r="X624" i="2"/>
  <c r="Y623" i="2" s="1"/>
  <c r="AH613" i="2"/>
  <c r="AI612" i="2" s="1"/>
  <c r="AH612" i="2" s="1"/>
  <c r="AE578" i="2"/>
  <c r="L338" i="2"/>
  <c r="M339" i="2"/>
  <c r="T342" i="2"/>
  <c r="N341" i="2"/>
  <c r="T341" i="2" s="1"/>
  <c r="Z581" i="2" l="1"/>
  <c r="AG612" i="2"/>
  <c r="AA581" i="2"/>
  <c r="Z580" i="2" s="1"/>
  <c r="W623" i="2"/>
  <c r="AF577" i="2"/>
  <c r="AE577" i="2" s="1"/>
  <c r="AD577" i="2"/>
  <c r="AI611" i="2"/>
  <c r="AH611" i="2" s="1"/>
  <c r="AG611" i="2"/>
  <c r="X623" i="2"/>
  <c r="L337" i="2"/>
  <c r="M338" i="2"/>
  <c r="U341" i="2"/>
  <c r="N340" i="2"/>
  <c r="T340" i="2" s="1"/>
  <c r="AB580" i="2" l="1"/>
  <c r="AA580" i="2" s="1"/>
  <c r="Z579" i="2" s="1"/>
  <c r="AG610" i="2"/>
  <c r="AI610" i="2"/>
  <c r="AH610" i="2" s="1"/>
  <c r="W622" i="2"/>
  <c r="Y622" i="2"/>
  <c r="X622" i="2" s="1"/>
  <c r="AD576" i="2"/>
  <c r="AF576" i="2"/>
  <c r="AE576" i="2" s="1"/>
  <c r="L336" i="2"/>
  <c r="M337" i="2"/>
  <c r="U340" i="2"/>
  <c r="N339" i="2"/>
  <c r="AB579" i="2" l="1"/>
  <c r="AA579" i="2" s="1"/>
  <c r="AD575" i="2"/>
  <c r="AF575" i="2"/>
  <c r="AE575" i="2" s="1"/>
  <c r="AI609" i="2"/>
  <c r="AH609" i="2" s="1"/>
  <c r="AG609" i="2"/>
  <c r="W621" i="2"/>
  <c r="Y621" i="2"/>
  <c r="X621" i="2" s="1"/>
  <c r="AB578" i="2"/>
  <c r="Z578" i="2"/>
  <c r="L335" i="2"/>
  <c r="M336" i="2"/>
  <c r="T339" i="2"/>
  <c r="U339" i="2"/>
  <c r="N338" i="2"/>
  <c r="T338" i="2" s="1"/>
  <c r="Y620" i="2" l="1"/>
  <c r="W620" i="2"/>
  <c r="AG608" i="2"/>
  <c r="AI608" i="2"/>
  <c r="AH608" i="2" s="1"/>
  <c r="AA578" i="2"/>
  <c r="AD574" i="2"/>
  <c r="AF574" i="2"/>
  <c r="AE574" i="2" s="1"/>
  <c r="L334" i="2"/>
  <c r="M335" i="2"/>
  <c r="U338" i="2"/>
  <c r="N337" i="2"/>
  <c r="U337" i="2" s="1"/>
  <c r="X620" i="2" l="1"/>
  <c r="AB577" i="2"/>
  <c r="AA577" i="2" s="1"/>
  <c r="Z577" i="2"/>
  <c r="AG607" i="2"/>
  <c r="AI607" i="2"/>
  <c r="AH607" i="2" s="1"/>
  <c r="AF573" i="2"/>
  <c r="AD573" i="2"/>
  <c r="W619" i="2"/>
  <c r="Y619" i="2"/>
  <c r="L333" i="2"/>
  <c r="M334" i="2"/>
  <c r="T337" i="2"/>
  <c r="N336" i="2"/>
  <c r="X619" i="2" l="1"/>
  <c r="Y618" i="2" s="1"/>
  <c r="AE573" i="2"/>
  <c r="AG606" i="2"/>
  <c r="AI606" i="2"/>
  <c r="AB576" i="2"/>
  <c r="AA576" i="2" s="1"/>
  <c r="Z576" i="2"/>
  <c r="L332" i="2"/>
  <c r="M333" i="2"/>
  <c r="T336" i="2"/>
  <c r="U336" i="2"/>
  <c r="N335" i="2"/>
  <c r="AH606" i="2" l="1"/>
  <c r="W618" i="2"/>
  <c r="X618" i="2"/>
  <c r="W617" i="2" s="1"/>
  <c r="AG605" i="2"/>
  <c r="AI605" i="2"/>
  <c r="AB575" i="2"/>
  <c r="AA575" i="2" s="1"/>
  <c r="Z575" i="2"/>
  <c r="AF572" i="2"/>
  <c r="AE572" i="2" s="1"/>
  <c r="AD572" i="2"/>
  <c r="L331" i="2"/>
  <c r="M332" i="2"/>
  <c r="U335" i="2"/>
  <c r="T335" i="2"/>
  <c r="N334" i="2"/>
  <c r="U334" i="2" s="1"/>
  <c r="Y617" i="2" l="1"/>
  <c r="X617" i="2"/>
  <c r="Y616" i="2" s="1"/>
  <c r="AH605" i="2"/>
  <c r="AG604" i="2" s="1"/>
  <c r="AF571" i="2"/>
  <c r="AD571" i="2"/>
  <c r="AB574" i="2"/>
  <c r="AA574" i="2" s="1"/>
  <c r="Z574" i="2"/>
  <c r="L330" i="2"/>
  <c r="M331" i="2"/>
  <c r="T334" i="2"/>
  <c r="N333" i="2"/>
  <c r="W616" i="2" l="1"/>
  <c r="X616" i="2" s="1"/>
  <c r="AI604" i="2"/>
  <c r="AH604" i="2" s="1"/>
  <c r="AB573" i="2"/>
  <c r="Z573" i="2"/>
  <c r="AE571" i="2"/>
  <c r="L329" i="2"/>
  <c r="M330" i="2"/>
  <c r="U333" i="2"/>
  <c r="T333" i="2"/>
  <c r="N332" i="2"/>
  <c r="W615" i="2" l="1"/>
  <c r="X615" i="2" s="1"/>
  <c r="Y615" i="2"/>
  <c r="AG603" i="2"/>
  <c r="AI603" i="2"/>
  <c r="AA573" i="2"/>
  <c r="Z572" i="2" s="1"/>
  <c r="AD570" i="2"/>
  <c r="AF570" i="2"/>
  <c r="L328" i="2"/>
  <c r="M329" i="2"/>
  <c r="T332" i="2"/>
  <c r="U332" i="2"/>
  <c r="N331" i="2"/>
  <c r="Y614" i="2" l="1"/>
  <c r="W614" i="2"/>
  <c r="AH603" i="2"/>
  <c r="AB572" i="2"/>
  <c r="AA572" i="2" s="1"/>
  <c r="X614" i="2"/>
  <c r="Y613" i="2" s="1"/>
  <c r="X613" i="2" s="1"/>
  <c r="AE570" i="2"/>
  <c r="AD569" i="2" s="1"/>
  <c r="L327" i="2"/>
  <c r="M328" i="2"/>
  <c r="T331" i="2"/>
  <c r="U331" i="2"/>
  <c r="N330" i="2"/>
  <c r="U330" i="2" s="1"/>
  <c r="W613" i="2" l="1"/>
  <c r="AF569" i="2"/>
  <c r="AE569" i="2" s="1"/>
  <c r="AD568" i="2" s="1"/>
  <c r="AG602" i="2"/>
  <c r="AI602" i="2"/>
  <c r="AB571" i="2"/>
  <c r="Z571" i="2"/>
  <c r="Y612" i="2"/>
  <c r="W612" i="2"/>
  <c r="L326" i="2"/>
  <c r="M327" i="2"/>
  <c r="T330" i="2"/>
  <c r="N329" i="2"/>
  <c r="AF568" i="2" l="1"/>
  <c r="AE568" i="2" s="1"/>
  <c r="AF567" i="2" s="1"/>
  <c r="AE567" i="2" s="1"/>
  <c r="AH602" i="2"/>
  <c r="X612" i="2"/>
  <c r="W611" i="2" s="1"/>
  <c r="AA571" i="2"/>
  <c r="L325" i="2"/>
  <c r="M326" i="2"/>
  <c r="T329" i="2"/>
  <c r="U329" i="2"/>
  <c r="N328" i="2"/>
  <c r="T328" i="2" s="1"/>
  <c r="Y611" i="2" l="1"/>
  <c r="X611" i="2" s="1"/>
  <c r="W610" i="2" s="1"/>
  <c r="AD567" i="2"/>
  <c r="AG601" i="2"/>
  <c r="AI601" i="2"/>
  <c r="Z570" i="2"/>
  <c r="AB570" i="2"/>
  <c r="AF566" i="2"/>
  <c r="AE566" i="2" s="1"/>
  <c r="AD566" i="2"/>
  <c r="L324" i="2"/>
  <c r="M325" i="2"/>
  <c r="U328" i="2"/>
  <c r="N327" i="2"/>
  <c r="Y610" i="2" l="1"/>
  <c r="X610" i="2" s="1"/>
  <c r="AH601" i="2"/>
  <c r="AA570" i="2"/>
  <c r="Z569" i="2" s="1"/>
  <c r="W609" i="2"/>
  <c r="Y609" i="2"/>
  <c r="X609" i="2" s="1"/>
  <c r="AF565" i="2"/>
  <c r="AE565" i="2" s="1"/>
  <c r="AD565" i="2"/>
  <c r="L323" i="2"/>
  <c r="M324" i="2"/>
  <c r="U327" i="2"/>
  <c r="T327" i="2"/>
  <c r="N326" i="2"/>
  <c r="T326" i="2" s="1"/>
  <c r="AB569" i="2" l="1"/>
  <c r="AI600" i="2"/>
  <c r="AH600" i="2" s="1"/>
  <c r="AG600" i="2"/>
  <c r="AA569" i="2"/>
  <c r="AB568" i="2" s="1"/>
  <c r="AA568" i="2" s="1"/>
  <c r="AD564" i="2"/>
  <c r="AF564" i="2"/>
  <c r="W608" i="2"/>
  <c r="Y608" i="2"/>
  <c r="X608" i="2" s="1"/>
  <c r="L322" i="2"/>
  <c r="M323" i="2"/>
  <c r="U326" i="2"/>
  <c r="N325" i="2"/>
  <c r="AI599" i="2" l="1"/>
  <c r="AH599" i="2" s="1"/>
  <c r="AG599" i="2"/>
  <c r="Z568" i="2"/>
  <c r="Z567" i="2"/>
  <c r="AB567" i="2"/>
  <c r="AA567" i="2" s="1"/>
  <c r="Y607" i="2"/>
  <c r="X607" i="2" s="1"/>
  <c r="W607" i="2"/>
  <c r="AE564" i="2"/>
  <c r="L321" i="2"/>
  <c r="M322" i="2"/>
  <c r="U325" i="2"/>
  <c r="T325" i="2"/>
  <c r="N324" i="2"/>
  <c r="T324" i="2" s="1"/>
  <c r="AI598" i="2" l="1"/>
  <c r="AH598" i="2" s="1"/>
  <c r="AG598" i="2"/>
  <c r="AD563" i="2"/>
  <c r="AF563" i="2"/>
  <c r="AB566" i="2"/>
  <c r="AA566" i="2" s="1"/>
  <c r="Z566" i="2"/>
  <c r="Y606" i="2"/>
  <c r="W606" i="2"/>
  <c r="L320" i="2"/>
  <c r="M321" i="2"/>
  <c r="U324" i="2"/>
  <c r="N323" i="2"/>
  <c r="U323" i="2" s="1"/>
  <c r="AE563" i="2" l="1"/>
  <c r="AG597" i="2"/>
  <c r="AI597" i="2"/>
  <c r="AH597" i="2" s="1"/>
  <c r="X606" i="2"/>
  <c r="W605" i="2" s="1"/>
  <c r="AB565" i="2"/>
  <c r="AA565" i="2" s="1"/>
  <c r="Z565" i="2"/>
  <c r="AF562" i="2"/>
  <c r="AD562" i="2"/>
  <c r="L319" i="2"/>
  <c r="M320" i="2"/>
  <c r="T323" i="2"/>
  <c r="N322" i="2"/>
  <c r="Y605" i="2" l="1"/>
  <c r="X605" i="2" s="1"/>
  <c r="Y604" i="2" s="1"/>
  <c r="AG596" i="2"/>
  <c r="AI596" i="2"/>
  <c r="AH596" i="2" s="1"/>
  <c r="AE562" i="2"/>
  <c r="AD561" i="2" s="1"/>
  <c r="AB564" i="2"/>
  <c r="Z564" i="2"/>
  <c r="L318" i="2"/>
  <c r="M319" i="2"/>
  <c r="U322" i="2"/>
  <c r="T322" i="2"/>
  <c r="N321" i="2"/>
  <c r="T321" i="2" s="1"/>
  <c r="W604" i="2" l="1"/>
  <c r="AF561" i="2"/>
  <c r="AG595" i="2"/>
  <c r="AI595" i="2"/>
  <c r="AH595" i="2" s="1"/>
  <c r="AA564" i="2"/>
  <c r="Z563" i="2" s="1"/>
  <c r="AE561" i="2"/>
  <c r="AD560" i="2" s="1"/>
  <c r="X604" i="2"/>
  <c r="W603" i="2" s="1"/>
  <c r="L317" i="2"/>
  <c r="M318" i="2"/>
  <c r="U321" i="2"/>
  <c r="N320" i="2"/>
  <c r="T320" i="2" s="1"/>
  <c r="AB563" i="2" l="1"/>
  <c r="Y603" i="2"/>
  <c r="AA563" i="2"/>
  <c r="Z562" i="2" s="1"/>
  <c r="X603" i="2"/>
  <c r="Y602" i="2" s="1"/>
  <c r="AG594" i="2"/>
  <c r="AI594" i="2"/>
  <c r="AH594" i="2" s="1"/>
  <c r="AF560" i="2"/>
  <c r="AE560" i="2" s="1"/>
  <c r="AD559" i="2" s="1"/>
  <c r="L316" i="2"/>
  <c r="M317" i="2"/>
  <c r="U320" i="2"/>
  <c r="N319" i="2"/>
  <c r="W602" i="2" l="1"/>
  <c r="X602" i="2" s="1"/>
  <c r="Y601" i="2" s="1"/>
  <c r="AB562" i="2"/>
  <c r="AI593" i="2"/>
  <c r="AH593" i="2" s="1"/>
  <c r="AG593" i="2"/>
  <c r="AF559" i="2"/>
  <c r="AE559" i="2" s="1"/>
  <c r="AA562" i="2"/>
  <c r="Z561" i="2" s="1"/>
  <c r="L315" i="2"/>
  <c r="M316" i="2"/>
  <c r="U319" i="2"/>
  <c r="T319" i="2"/>
  <c r="N318" i="2"/>
  <c r="U318" i="2" s="1"/>
  <c r="W601" i="2" l="1"/>
  <c r="AB561" i="2"/>
  <c r="AA561" i="2" s="1"/>
  <c r="Z560" i="2" s="1"/>
  <c r="X601" i="2"/>
  <c r="W600" i="2" s="1"/>
  <c r="AF558" i="2"/>
  <c r="AD558" i="2"/>
  <c r="AE558" i="2" s="1"/>
  <c r="AD557" i="2" s="1"/>
  <c r="AE557" i="2" s="1"/>
  <c r="AG592" i="2"/>
  <c r="AI592" i="2"/>
  <c r="AH592" i="2" s="1"/>
  <c r="L314" i="2"/>
  <c r="M315" i="2"/>
  <c r="T318" i="2"/>
  <c r="N317" i="2"/>
  <c r="Y600" i="2" l="1"/>
  <c r="AB560" i="2"/>
  <c r="AA560" i="2" s="1"/>
  <c r="AF557" i="2"/>
  <c r="AG591" i="2"/>
  <c r="AI591" i="2"/>
  <c r="AH591" i="2" s="1"/>
  <c r="AD556" i="2"/>
  <c r="AE556" i="2" s="1"/>
  <c r="AF556" i="2"/>
  <c r="X600" i="2"/>
  <c r="L313" i="2"/>
  <c r="M314" i="2"/>
  <c r="U317" i="2"/>
  <c r="T317" i="2"/>
  <c r="N316" i="2"/>
  <c r="Z559" i="2" l="1"/>
  <c r="AB559" i="2"/>
  <c r="AA559" i="2" s="1"/>
  <c r="AG590" i="2"/>
  <c r="AI590" i="2"/>
  <c r="AH590" i="2" s="1"/>
  <c r="W599" i="2"/>
  <c r="Y599" i="2"/>
  <c r="AF555" i="2"/>
  <c r="AD555" i="2"/>
  <c r="AE555" i="2" s="1"/>
  <c r="L312" i="2"/>
  <c r="M313" i="2"/>
  <c r="T316" i="2"/>
  <c r="U316" i="2"/>
  <c r="N315" i="2"/>
  <c r="T315" i="2" s="1"/>
  <c r="Z558" i="2" l="1"/>
  <c r="AA558" i="2" s="1"/>
  <c r="AB557" i="2" s="1"/>
  <c r="AB558" i="2"/>
  <c r="AI589" i="2"/>
  <c r="AH589" i="2" s="1"/>
  <c r="AG589" i="2"/>
  <c r="X599" i="2"/>
  <c r="Y598" i="2" s="1"/>
  <c r="AD554" i="2"/>
  <c r="AE554" i="2" s="1"/>
  <c r="AF554" i="2"/>
  <c r="Z557" i="2"/>
  <c r="AA557" i="2" s="1"/>
  <c r="L311" i="2"/>
  <c r="M312" i="2"/>
  <c r="U315" i="2"/>
  <c r="N314" i="2"/>
  <c r="U314" i="2" s="1"/>
  <c r="W598" i="2" l="1"/>
  <c r="AG588" i="2"/>
  <c r="AI588" i="2"/>
  <c r="AH588" i="2" s="1"/>
  <c r="X598" i="2"/>
  <c r="W597" i="2" s="1"/>
  <c r="AB556" i="2"/>
  <c r="Z556" i="2"/>
  <c r="AA556" i="2" s="1"/>
  <c r="AF553" i="2"/>
  <c r="AD553" i="2"/>
  <c r="AE553" i="2" s="1"/>
  <c r="L310" i="2"/>
  <c r="M311" i="2"/>
  <c r="T314" i="2"/>
  <c r="N313" i="2"/>
  <c r="Y597" i="2" l="1"/>
  <c r="X597" i="2" s="1"/>
  <c r="AG587" i="2"/>
  <c r="AI587" i="2"/>
  <c r="AH587" i="2" s="1"/>
  <c r="AF552" i="2"/>
  <c r="AD552" i="2"/>
  <c r="AE552" i="2" s="1"/>
  <c r="Y596" i="2"/>
  <c r="X596" i="2" s="1"/>
  <c r="W596" i="2"/>
  <c r="Z555" i="2"/>
  <c r="AA555" i="2" s="1"/>
  <c r="AB555" i="2"/>
  <c r="L309" i="2"/>
  <c r="M310" i="2"/>
  <c r="U313" i="2"/>
  <c r="T313" i="2"/>
  <c r="N312" i="2"/>
  <c r="T312" i="2" s="1"/>
  <c r="AI586" i="2" l="1"/>
  <c r="AH586" i="2" s="1"/>
  <c r="AG586" i="2"/>
  <c r="AB554" i="2"/>
  <c r="Z554" i="2"/>
  <c r="AA554" i="2" s="1"/>
  <c r="Y595" i="2"/>
  <c r="X595" i="2" s="1"/>
  <c r="W595" i="2"/>
  <c r="AD551" i="2"/>
  <c r="AE551" i="2" s="1"/>
  <c r="AF551" i="2"/>
  <c r="L308" i="2"/>
  <c r="M309" i="2"/>
  <c r="U312" i="2"/>
  <c r="N311" i="2"/>
  <c r="AI585" i="2" l="1"/>
  <c r="AH585" i="2" s="1"/>
  <c r="AG585" i="2"/>
  <c r="AB553" i="2"/>
  <c r="Z553" i="2"/>
  <c r="AA553" i="2" s="1"/>
  <c r="AD550" i="2"/>
  <c r="AE550" i="2" s="1"/>
  <c r="AF550" i="2"/>
  <c r="W594" i="2"/>
  <c r="Y594" i="2"/>
  <c r="X594" i="2" s="1"/>
  <c r="L307" i="2"/>
  <c r="M308" i="2"/>
  <c r="U311" i="2"/>
  <c r="T311" i="2"/>
  <c r="N310" i="2"/>
  <c r="AI584" i="2" l="1"/>
  <c r="AG584" i="2"/>
  <c r="AH584" i="2" s="1"/>
  <c r="AF549" i="2"/>
  <c r="AD549" i="2"/>
  <c r="AE549" i="2" s="1"/>
  <c r="Z552" i="2"/>
  <c r="AA552" i="2" s="1"/>
  <c r="AB552" i="2"/>
  <c r="W593" i="2"/>
  <c r="Y593" i="2"/>
  <c r="X593" i="2" s="1"/>
  <c r="L306" i="2"/>
  <c r="M307" i="2"/>
  <c r="T310" i="2"/>
  <c r="U310" i="2"/>
  <c r="N309" i="2"/>
  <c r="U309" i="2" s="1"/>
  <c r="AG583" i="2" l="1"/>
  <c r="AI583" i="2"/>
  <c r="AD548" i="2"/>
  <c r="AE548" i="2" s="1"/>
  <c r="AF548" i="2"/>
  <c r="Z551" i="2"/>
  <c r="AA551" i="2" s="1"/>
  <c r="AB551" i="2"/>
  <c r="W592" i="2"/>
  <c r="Y592" i="2"/>
  <c r="X592" i="2" s="1"/>
  <c r="L305" i="2"/>
  <c r="M306" i="2"/>
  <c r="T309" i="2"/>
  <c r="N308" i="2"/>
  <c r="AH583" i="2" l="1"/>
  <c r="W591" i="2"/>
  <c r="Y591" i="2"/>
  <c r="X591" i="2" s="1"/>
  <c r="AB550" i="2"/>
  <c r="Z550" i="2"/>
  <c r="AA550" i="2" s="1"/>
  <c r="AF547" i="2"/>
  <c r="AD547" i="2"/>
  <c r="AE547" i="2" s="1"/>
  <c r="L304" i="2"/>
  <c r="M305" i="2"/>
  <c r="T308" i="2"/>
  <c r="U308" i="2"/>
  <c r="N307" i="2"/>
  <c r="AI582" i="2" l="1"/>
  <c r="AG582" i="2"/>
  <c r="AH582" i="2" s="1"/>
  <c r="AF546" i="2"/>
  <c r="AD546" i="2"/>
  <c r="AE546" i="2" s="1"/>
  <c r="Z549" i="2"/>
  <c r="AA549" i="2" s="1"/>
  <c r="AB549" i="2"/>
  <c r="W590" i="2"/>
  <c r="Y590" i="2"/>
  <c r="X590" i="2" s="1"/>
  <c r="L303" i="2"/>
  <c r="M304" i="2"/>
  <c r="U307" i="2"/>
  <c r="T307" i="2"/>
  <c r="N306" i="2"/>
  <c r="AG581" i="2" l="1"/>
  <c r="AI581" i="2"/>
  <c r="W589" i="2"/>
  <c r="Y589" i="2"/>
  <c r="X589" i="2" s="1"/>
  <c r="AB548" i="2"/>
  <c r="Z548" i="2"/>
  <c r="AA548" i="2" s="1"/>
  <c r="AF545" i="2"/>
  <c r="AD545" i="2"/>
  <c r="AE545" i="2" s="1"/>
  <c r="L302" i="2"/>
  <c r="M303" i="2"/>
  <c r="T306" i="2"/>
  <c r="U306" i="2"/>
  <c r="N305" i="2"/>
  <c r="T305" i="2" s="1"/>
  <c r="AH581" i="2" l="1"/>
  <c r="Z547" i="2"/>
  <c r="AA547" i="2" s="1"/>
  <c r="AB547" i="2"/>
  <c r="Y588" i="2"/>
  <c r="W588" i="2"/>
  <c r="AF544" i="2"/>
  <c r="AD544" i="2"/>
  <c r="AE544" i="2" s="1"/>
  <c r="L301" i="2"/>
  <c r="M302" i="2"/>
  <c r="U305" i="2"/>
  <c r="N304" i="2"/>
  <c r="U304" i="2" s="1"/>
  <c r="AG580" i="2" l="1"/>
  <c r="AH580" i="2" s="1"/>
  <c r="AI580" i="2"/>
  <c r="AF543" i="2"/>
  <c r="AD543" i="2"/>
  <c r="AE543" i="2" s="1"/>
  <c r="X588" i="2"/>
  <c r="Z546" i="2"/>
  <c r="AA546" i="2" s="1"/>
  <c r="AB546" i="2"/>
  <c r="L300" i="2"/>
  <c r="M301" i="2"/>
  <c r="T304" i="2"/>
  <c r="N303" i="2"/>
  <c r="U303" i="2" s="1"/>
  <c r="AI579" i="2" l="1"/>
  <c r="AG579" i="2"/>
  <c r="AH579" i="2" s="1"/>
  <c r="AB545" i="2"/>
  <c r="Z545" i="2"/>
  <c r="AA545" i="2" s="1"/>
  <c r="W587" i="2"/>
  <c r="Y587" i="2"/>
  <c r="AF542" i="2"/>
  <c r="AD542" i="2"/>
  <c r="AE542" i="2" s="1"/>
  <c r="L299" i="2"/>
  <c r="M300" i="2"/>
  <c r="T303" i="2"/>
  <c r="N302" i="2"/>
  <c r="U302" i="2" s="1"/>
  <c r="AG578" i="2" l="1"/>
  <c r="AI578" i="2"/>
  <c r="AH578" i="2"/>
  <c r="X587" i="2"/>
  <c r="Y586" i="2" s="1"/>
  <c r="AD541" i="2"/>
  <c r="AE541" i="2" s="1"/>
  <c r="AF541" i="2"/>
  <c r="Z544" i="2"/>
  <c r="AA544" i="2" s="1"/>
  <c r="AB544" i="2"/>
  <c r="L298" i="2"/>
  <c r="M299" i="2"/>
  <c r="T302" i="2"/>
  <c r="N301" i="2"/>
  <c r="AI577" i="2" l="1"/>
  <c r="AG577" i="2"/>
  <c r="AH577" i="2" s="1"/>
  <c r="W586" i="2"/>
  <c r="X586" i="2"/>
  <c r="Z543" i="2"/>
  <c r="AA543" i="2" s="1"/>
  <c r="AB543" i="2"/>
  <c r="AF540" i="2"/>
  <c r="AD540" i="2"/>
  <c r="AE540" i="2" s="1"/>
  <c r="L297" i="2"/>
  <c r="M298" i="2"/>
  <c r="U301" i="2"/>
  <c r="T301" i="2"/>
  <c r="N300" i="2"/>
  <c r="T300" i="2" s="1"/>
  <c r="AI576" i="2" l="1"/>
  <c r="AG576" i="2"/>
  <c r="AH576" i="2" s="1"/>
  <c r="AD539" i="2"/>
  <c r="AF539" i="2"/>
  <c r="AB542" i="2"/>
  <c r="Z542" i="2"/>
  <c r="AA542" i="2" s="1"/>
  <c r="W585" i="2"/>
  <c r="Y585" i="2"/>
  <c r="L296" i="2"/>
  <c r="M297" i="2"/>
  <c r="U300" i="2"/>
  <c r="N299" i="2"/>
  <c r="AE539" i="2" l="1"/>
  <c r="AI575" i="2"/>
  <c r="AG575" i="2"/>
  <c r="AH575" i="2" s="1"/>
  <c r="X585" i="2"/>
  <c r="W584" i="2" s="1"/>
  <c r="AF538" i="2"/>
  <c r="AD538" i="2"/>
  <c r="AB541" i="2"/>
  <c r="Z541" i="2"/>
  <c r="AA541" i="2" s="1"/>
  <c r="L295" i="2"/>
  <c r="M296" i="2"/>
  <c r="U299" i="2"/>
  <c r="T299" i="2"/>
  <c r="N298" i="2"/>
  <c r="T298" i="2" s="1"/>
  <c r="Y584" i="2" l="1"/>
  <c r="X584" i="2"/>
  <c r="Y583" i="2" s="1"/>
  <c r="AI574" i="2"/>
  <c r="AG574" i="2"/>
  <c r="AH574" i="2" s="1"/>
  <c r="AE538" i="2"/>
  <c r="AF537" i="2" s="1"/>
  <c r="Z540" i="2"/>
  <c r="AB540" i="2"/>
  <c r="L294" i="2"/>
  <c r="M295" i="2"/>
  <c r="U298" i="2"/>
  <c r="N297" i="2"/>
  <c r="U297" i="2" s="1"/>
  <c r="W583" i="2" l="1"/>
  <c r="AD537" i="2"/>
  <c r="AG573" i="2"/>
  <c r="AH573" i="2" s="1"/>
  <c r="AI573" i="2"/>
  <c r="X583" i="2"/>
  <c r="W582" i="2" s="1"/>
  <c r="AE537" i="2"/>
  <c r="AD536" i="2" s="1"/>
  <c r="AA540" i="2"/>
  <c r="AB539" i="2" s="1"/>
  <c r="L293" i="2"/>
  <c r="M294" i="2"/>
  <c r="T297" i="2"/>
  <c r="N296" i="2"/>
  <c r="T296" i="2" s="1"/>
  <c r="Y582" i="2" l="1"/>
  <c r="Z539" i="2"/>
  <c r="AA539" i="2" s="1"/>
  <c r="AF536" i="2"/>
  <c r="AE536" i="2" s="1"/>
  <c r="AD535" i="2" s="1"/>
  <c r="AG572" i="2"/>
  <c r="AH572" i="2" s="1"/>
  <c r="AG571" i="2" s="1"/>
  <c r="AH571" i="2" s="1"/>
  <c r="AI572" i="2"/>
  <c r="X582" i="2"/>
  <c r="W581" i="2" s="1"/>
  <c r="L292" i="2"/>
  <c r="M293" i="2"/>
  <c r="U296" i="2"/>
  <c r="N295" i="2"/>
  <c r="AI571" i="2" l="1"/>
  <c r="AB538" i="2"/>
  <c r="Z538" i="2"/>
  <c r="AF535" i="2"/>
  <c r="Y581" i="2"/>
  <c r="X581" i="2" s="1"/>
  <c r="AG570" i="2"/>
  <c r="AI570" i="2"/>
  <c r="AE535" i="2"/>
  <c r="L291" i="2"/>
  <c r="M292" i="2"/>
  <c r="U295" i="2"/>
  <c r="T295" i="2"/>
  <c r="N294" i="2"/>
  <c r="U294" i="2" s="1"/>
  <c r="AA538" i="2" l="1"/>
  <c r="Z537" i="2" s="1"/>
  <c r="AB537" i="2"/>
  <c r="AA537" i="2" s="1"/>
  <c r="Z536" i="2" s="1"/>
  <c r="Y580" i="2"/>
  <c r="W580" i="2"/>
  <c r="X580" i="2" s="1"/>
  <c r="Y579" i="2" s="1"/>
  <c r="AF534" i="2"/>
  <c r="AD534" i="2"/>
  <c r="AE534" i="2" s="1"/>
  <c r="AH570" i="2"/>
  <c r="L290" i="2"/>
  <c r="M291" i="2"/>
  <c r="T294" i="2"/>
  <c r="N293" i="2"/>
  <c r="AB536" i="2" l="1"/>
  <c r="AA536" i="2" s="1"/>
  <c r="Z535" i="2" s="1"/>
  <c r="W579" i="2"/>
  <c r="X579" i="2" s="1"/>
  <c r="AF533" i="2"/>
  <c r="AD533" i="2"/>
  <c r="AG569" i="2"/>
  <c r="AI569" i="2"/>
  <c r="L289" i="2"/>
  <c r="M290" i="2"/>
  <c r="U293" i="2"/>
  <c r="T293" i="2"/>
  <c r="N292" i="2"/>
  <c r="T292" i="2" s="1"/>
  <c r="AB535" i="2" l="1"/>
  <c r="AA535" i="2"/>
  <c r="Z534" i="2" s="1"/>
  <c r="AE533" i="2"/>
  <c r="AD532" i="2" s="1"/>
  <c r="AH569" i="2"/>
  <c r="AG568" i="2" s="1"/>
  <c r="AH568" i="2" s="1"/>
  <c r="Y578" i="2"/>
  <c r="W578" i="2"/>
  <c r="L288" i="2"/>
  <c r="M289" i="2"/>
  <c r="U292" i="2"/>
  <c r="N291" i="2"/>
  <c r="U291" i="2" s="1"/>
  <c r="AB534" i="2" l="1"/>
  <c r="AI568" i="2"/>
  <c r="AF532" i="2"/>
  <c r="AA534" i="2"/>
  <c r="Z533" i="2" s="1"/>
  <c r="X578" i="2"/>
  <c r="AE532" i="2"/>
  <c r="AG567" i="2"/>
  <c r="AH567" i="2" s="1"/>
  <c r="AI567" i="2"/>
  <c r="L287" i="2"/>
  <c r="M288" i="2"/>
  <c r="T291" i="2"/>
  <c r="N290" i="2"/>
  <c r="AB533" i="2" l="1"/>
  <c r="AF531" i="2"/>
  <c r="AD531" i="2"/>
  <c r="AG566" i="2"/>
  <c r="AH566" i="2" s="1"/>
  <c r="AI566" i="2"/>
  <c r="AA533" i="2"/>
  <c r="W577" i="2"/>
  <c r="X577" i="2" s="1"/>
  <c r="Y577" i="2"/>
  <c r="L286" i="2"/>
  <c r="M287" i="2"/>
  <c r="U290" i="2"/>
  <c r="T290" i="2"/>
  <c r="N289" i="2"/>
  <c r="AE531" i="2" l="1"/>
  <c r="AB532" i="2"/>
  <c r="Z532" i="2"/>
  <c r="AA532" i="2" s="1"/>
  <c r="AI565" i="2"/>
  <c r="AG565" i="2"/>
  <c r="AH565" i="2" s="1"/>
  <c r="W576" i="2"/>
  <c r="X576" i="2" s="1"/>
  <c r="Y576" i="2"/>
  <c r="AF530" i="2"/>
  <c r="AE530" i="2" s="1"/>
  <c r="AD530" i="2"/>
  <c r="L285" i="2"/>
  <c r="M286" i="2"/>
  <c r="T289" i="2"/>
  <c r="U289" i="2"/>
  <c r="N288" i="2"/>
  <c r="AF529" i="2" l="1"/>
  <c r="AD529" i="2"/>
  <c r="Y575" i="2"/>
  <c r="W575" i="2"/>
  <c r="X575" i="2" s="1"/>
  <c r="AI564" i="2"/>
  <c r="AG564" i="2"/>
  <c r="Z531" i="2"/>
  <c r="AB531" i="2"/>
  <c r="L284" i="2"/>
  <c r="M285" i="2"/>
  <c r="T288" i="2"/>
  <c r="U288" i="2"/>
  <c r="N287" i="2"/>
  <c r="AH564" i="2" l="1"/>
  <c r="AA531" i="2"/>
  <c r="AB530" i="2" s="1"/>
  <c r="AE529" i="2"/>
  <c r="AD528" i="2" s="1"/>
  <c r="AG563" i="2"/>
  <c r="AI563" i="2"/>
  <c r="AH563" i="2" s="1"/>
  <c r="Y574" i="2"/>
  <c r="W574" i="2"/>
  <c r="X574" i="2" s="1"/>
  <c r="Z530" i="2"/>
  <c r="L283" i="2"/>
  <c r="M284" i="2"/>
  <c r="T287" i="2"/>
  <c r="U287" i="2"/>
  <c r="N286" i="2"/>
  <c r="U286" i="2" s="1"/>
  <c r="AA530" i="2" l="1"/>
  <c r="AF528" i="2"/>
  <c r="AE528" i="2" s="1"/>
  <c r="AB529" i="2"/>
  <c r="Z529" i="2"/>
  <c r="Y573" i="2"/>
  <c r="W573" i="2"/>
  <c r="AG562" i="2"/>
  <c r="AI562" i="2"/>
  <c r="L282" i="2"/>
  <c r="M283" i="2"/>
  <c r="T286" i="2"/>
  <c r="N285" i="2"/>
  <c r="AF527" i="2" l="1"/>
  <c r="AE527" i="2" s="1"/>
  <c r="AD527" i="2"/>
  <c r="AA529" i="2"/>
  <c r="Z528" i="2" s="1"/>
  <c r="AH562" i="2"/>
  <c r="AG561" i="2" s="1"/>
  <c r="X573" i="2"/>
  <c r="Y572" i="2" s="1"/>
  <c r="L281" i="2"/>
  <c r="M282" i="2"/>
  <c r="U285" i="2"/>
  <c r="T285" i="2"/>
  <c r="N284" i="2"/>
  <c r="T284" i="2" s="1"/>
  <c r="AF526" i="2" l="1"/>
  <c r="AD526" i="2"/>
  <c r="W572" i="2"/>
  <c r="X572" i="2" s="1"/>
  <c r="W571" i="2" s="1"/>
  <c r="AI561" i="2"/>
  <c r="AH561" i="2" s="1"/>
  <c r="AI560" i="2" s="1"/>
  <c r="AB528" i="2"/>
  <c r="AA528" i="2" s="1"/>
  <c r="Z527" i="2" s="1"/>
  <c r="AE526" i="2"/>
  <c r="AD525" i="2" s="1"/>
  <c r="L280" i="2"/>
  <c r="M281" i="2"/>
  <c r="U284" i="2"/>
  <c r="N283" i="2"/>
  <c r="Y571" i="2" l="1"/>
  <c r="AB527" i="2"/>
  <c r="AA527" i="2" s="1"/>
  <c r="AF525" i="2"/>
  <c r="AE525" i="2" s="1"/>
  <c r="AF524" i="2" s="1"/>
  <c r="AE524" i="2" s="1"/>
  <c r="AG560" i="2"/>
  <c r="AH560" i="2" s="1"/>
  <c r="AG559" i="2" s="1"/>
  <c r="X571" i="2"/>
  <c r="L279" i="2"/>
  <c r="M280" i="2"/>
  <c r="T283" i="2"/>
  <c r="U283" i="2"/>
  <c r="N282" i="2"/>
  <c r="T282" i="2" s="1"/>
  <c r="AB526" i="2" l="1"/>
  <c r="Z526" i="2"/>
  <c r="AD524" i="2"/>
  <c r="AI559" i="2"/>
  <c r="AH559" i="2" s="1"/>
  <c r="AA526" i="2"/>
  <c r="Z525" i="2" s="1"/>
  <c r="Y570" i="2"/>
  <c r="W570" i="2"/>
  <c r="AD523" i="2"/>
  <c r="AF523" i="2"/>
  <c r="AE523" i="2" s="1"/>
  <c r="L278" i="2"/>
  <c r="M279" i="2"/>
  <c r="U282" i="2"/>
  <c r="N281" i="2"/>
  <c r="T281" i="2" s="1"/>
  <c r="AB525" i="2" l="1"/>
  <c r="AA525" i="2" s="1"/>
  <c r="Z524" i="2" s="1"/>
  <c r="AG558" i="2"/>
  <c r="AI558" i="2"/>
  <c r="AH558" i="2" s="1"/>
  <c r="AI557" i="2" s="1"/>
  <c r="AH557" i="2" s="1"/>
  <c r="X570" i="2"/>
  <c r="Y569" i="2" s="1"/>
  <c r="AF522" i="2"/>
  <c r="AE522" i="2" s="1"/>
  <c r="AD522" i="2"/>
  <c r="L277" i="2"/>
  <c r="M278" i="2"/>
  <c r="U281" i="2"/>
  <c r="N280" i="2"/>
  <c r="U280" i="2" s="1"/>
  <c r="AB524" i="2" l="1"/>
  <c r="AA524" i="2" s="1"/>
  <c r="Z523" i="2" s="1"/>
  <c r="W569" i="2"/>
  <c r="X569" i="2" s="1"/>
  <c r="W568" i="2" s="1"/>
  <c r="AG557" i="2"/>
  <c r="AI556" i="2"/>
  <c r="AH556" i="2" s="1"/>
  <c r="AG556" i="2"/>
  <c r="AF521" i="2"/>
  <c r="AD521" i="2"/>
  <c r="L276" i="2"/>
  <c r="M277" i="2"/>
  <c r="T280" i="2"/>
  <c r="N279" i="2"/>
  <c r="U279" i="2" s="1"/>
  <c r="AB523" i="2" l="1"/>
  <c r="AA523" i="2" s="1"/>
  <c r="AB522" i="2" s="1"/>
  <c r="AA522" i="2" s="1"/>
  <c r="Y568" i="2"/>
  <c r="X568" i="2"/>
  <c r="W567" i="2" s="1"/>
  <c r="X567" i="2" s="1"/>
  <c r="AE521" i="2"/>
  <c r="AF520" i="2" s="1"/>
  <c r="AI555" i="2"/>
  <c r="AH555" i="2" s="1"/>
  <c r="AG555" i="2"/>
  <c r="L275" i="2"/>
  <c r="M276" i="2"/>
  <c r="T279" i="2"/>
  <c r="N278" i="2"/>
  <c r="Y567" i="2" l="1"/>
  <c r="Z522" i="2"/>
  <c r="AD520" i="2"/>
  <c r="AE520" i="2" s="1"/>
  <c r="AG554" i="2"/>
  <c r="AI554" i="2"/>
  <c r="AH554" i="2" s="1"/>
  <c r="Z521" i="2"/>
  <c r="AB521" i="2"/>
  <c r="W566" i="2"/>
  <c r="X566" i="2" s="1"/>
  <c r="Y566" i="2"/>
  <c r="L274" i="2"/>
  <c r="M275" i="2"/>
  <c r="U278" i="2"/>
  <c r="T278" i="2"/>
  <c r="N277" i="2"/>
  <c r="T277" i="2" s="1"/>
  <c r="AA521" i="2" l="1"/>
  <c r="Z520" i="2" s="1"/>
  <c r="AF519" i="2"/>
  <c r="AD519" i="2"/>
  <c r="AG553" i="2"/>
  <c r="AI553" i="2"/>
  <c r="AH553" i="2" s="1"/>
  <c r="W565" i="2"/>
  <c r="X565" i="2" s="1"/>
  <c r="Y565" i="2"/>
  <c r="L273" i="2"/>
  <c r="M274" i="2"/>
  <c r="U277" i="2"/>
  <c r="N276" i="2"/>
  <c r="T276" i="2" s="1"/>
  <c r="AB520" i="2" l="1"/>
  <c r="AA520" i="2"/>
  <c r="AE519" i="2"/>
  <c r="AI552" i="2"/>
  <c r="AH552" i="2" s="1"/>
  <c r="AG552" i="2"/>
  <c r="AB519" i="2"/>
  <c r="Z519" i="2"/>
  <c r="W564" i="2"/>
  <c r="Y564" i="2"/>
  <c r="L272" i="2"/>
  <c r="M273" i="2"/>
  <c r="U276" i="2"/>
  <c r="N275" i="2"/>
  <c r="U275" i="2" s="1"/>
  <c r="AF518" i="2" l="1"/>
  <c r="AD518" i="2"/>
  <c r="AE518" i="2" s="1"/>
  <c r="X564" i="2"/>
  <c r="Y563" i="2" s="1"/>
  <c r="AA519" i="2"/>
  <c r="Z518" i="2" s="1"/>
  <c r="AI551" i="2"/>
  <c r="AH551" i="2" s="1"/>
  <c r="AG551" i="2"/>
  <c r="L271" i="2"/>
  <c r="M272" i="2"/>
  <c r="T275" i="2"/>
  <c r="N274" i="2"/>
  <c r="AB518" i="2" l="1"/>
  <c r="W563" i="2"/>
  <c r="AD517" i="2"/>
  <c r="AE517" i="2" s="1"/>
  <c r="AD516" i="2" s="1"/>
  <c r="AF517" i="2"/>
  <c r="AA518" i="2"/>
  <c r="AB517" i="2" s="1"/>
  <c r="X563" i="2"/>
  <c r="Y562" i="2" s="1"/>
  <c r="AG550" i="2"/>
  <c r="AI550" i="2"/>
  <c r="AH550" i="2" s="1"/>
  <c r="L270" i="2"/>
  <c r="M271" i="2"/>
  <c r="T274" i="2"/>
  <c r="U274" i="2"/>
  <c r="N273" i="2"/>
  <c r="T273" i="2" s="1"/>
  <c r="Z517" i="2" l="1"/>
  <c r="W562" i="2"/>
  <c r="AF516" i="2"/>
  <c r="X562" i="2"/>
  <c r="W561" i="2" s="1"/>
  <c r="AA517" i="2"/>
  <c r="AB516" i="2" s="1"/>
  <c r="AE516" i="2"/>
  <c r="AD515" i="2" s="1"/>
  <c r="Y561" i="2"/>
  <c r="AI549" i="2"/>
  <c r="AH549" i="2" s="1"/>
  <c r="AG549" i="2"/>
  <c r="L269" i="2"/>
  <c r="M270" i="2"/>
  <c r="U273" i="2"/>
  <c r="N272" i="2"/>
  <c r="AF515" i="2" l="1"/>
  <c r="Z516" i="2"/>
  <c r="AA516" i="2" s="1"/>
  <c r="AE515" i="2"/>
  <c r="AD514" i="2" s="1"/>
  <c r="X561" i="2"/>
  <c r="W560" i="2" s="1"/>
  <c r="AG548" i="2"/>
  <c r="AI548" i="2"/>
  <c r="AH548" i="2" s="1"/>
  <c r="L268" i="2"/>
  <c r="M269" i="2"/>
  <c r="T272" i="2"/>
  <c r="U272" i="2"/>
  <c r="N271" i="2"/>
  <c r="U271" i="2" s="1"/>
  <c r="Y560" i="2" l="1"/>
  <c r="X560" i="2" s="1"/>
  <c r="W559" i="2" s="1"/>
  <c r="Z515" i="2"/>
  <c r="AA515" i="2" s="1"/>
  <c r="AB514" i="2" s="1"/>
  <c r="AB515" i="2"/>
  <c r="AF514" i="2"/>
  <c r="AE514" i="2"/>
  <c r="AF513" i="2" s="1"/>
  <c r="AI547" i="2"/>
  <c r="AH547" i="2" s="1"/>
  <c r="AG547" i="2"/>
  <c r="Y559" i="2"/>
  <c r="L267" i="2"/>
  <c r="M268" i="2"/>
  <c r="T271" i="2"/>
  <c r="N270" i="2"/>
  <c r="U270" i="2" s="1"/>
  <c r="Z514" i="2" l="1"/>
  <c r="AA514" i="2" s="1"/>
  <c r="AB513" i="2" s="1"/>
  <c r="AD513" i="2"/>
  <c r="AE513" i="2" s="1"/>
  <c r="AF512" i="2" s="1"/>
  <c r="X559" i="2"/>
  <c r="Y558" i="2" s="1"/>
  <c r="X558" i="2" s="1"/>
  <c r="AG546" i="2"/>
  <c r="AI546" i="2"/>
  <c r="AH546" i="2" s="1"/>
  <c r="L266" i="2"/>
  <c r="M267" i="2"/>
  <c r="T270" i="2"/>
  <c r="N269" i="2"/>
  <c r="W558" i="2" l="1"/>
  <c r="AD512" i="2"/>
  <c r="AE512" i="2" s="1"/>
  <c r="AF511" i="2" s="1"/>
  <c r="Z513" i="2"/>
  <c r="AA513" i="2" s="1"/>
  <c r="Z512" i="2" s="1"/>
  <c r="AA512" i="2" s="1"/>
  <c r="Y557" i="2"/>
  <c r="X557" i="2" s="1"/>
  <c r="W557" i="2"/>
  <c r="AI545" i="2"/>
  <c r="AH545" i="2" s="1"/>
  <c r="AG545" i="2"/>
  <c r="L265" i="2"/>
  <c r="M266" i="2"/>
  <c r="U269" i="2"/>
  <c r="T269" i="2"/>
  <c r="N268" i="2"/>
  <c r="T268" i="2" s="1"/>
  <c r="AB512" i="2" l="1"/>
  <c r="AD511" i="2"/>
  <c r="AE511" i="2" s="1"/>
  <c r="AF510" i="2" s="1"/>
  <c r="AG544" i="2"/>
  <c r="AI544" i="2"/>
  <c r="AH544" i="2" s="1"/>
  <c r="AB511" i="2"/>
  <c r="Z511" i="2"/>
  <c r="AA511" i="2" s="1"/>
  <c r="Y556" i="2"/>
  <c r="X556" i="2" s="1"/>
  <c r="W556" i="2"/>
  <c r="L264" i="2"/>
  <c r="M265" i="2"/>
  <c r="U268" i="2"/>
  <c r="N267" i="2"/>
  <c r="AD510" i="2" l="1"/>
  <c r="AE510" i="2" s="1"/>
  <c r="AD509" i="2" s="1"/>
  <c r="W555" i="2"/>
  <c r="Y555" i="2"/>
  <c r="X555" i="2" s="1"/>
  <c r="AG543" i="2"/>
  <c r="AI543" i="2"/>
  <c r="AH543" i="2" s="1"/>
  <c r="AB510" i="2"/>
  <c r="Z510" i="2"/>
  <c r="AA510" i="2" s="1"/>
  <c r="L263" i="2"/>
  <c r="M264" i="2"/>
  <c r="U267" i="2"/>
  <c r="T267" i="2"/>
  <c r="N266" i="2"/>
  <c r="AF509" i="2" l="1"/>
  <c r="AE509" i="2" s="1"/>
  <c r="AI542" i="2"/>
  <c r="AH542" i="2" s="1"/>
  <c r="AG542" i="2"/>
  <c r="Y554" i="2"/>
  <c r="X554" i="2" s="1"/>
  <c r="W554" i="2"/>
  <c r="Z509" i="2"/>
  <c r="AB509" i="2"/>
  <c r="L262" i="2"/>
  <c r="M263" i="2"/>
  <c r="U266" i="2"/>
  <c r="T266" i="2"/>
  <c r="N265" i="2"/>
  <c r="T265" i="2" s="1"/>
  <c r="AA509" i="2" l="1"/>
  <c r="AD508" i="2"/>
  <c r="AF508" i="2"/>
  <c r="W553" i="2"/>
  <c r="Y553" i="2"/>
  <c r="X553" i="2" s="1"/>
  <c r="Z508" i="2"/>
  <c r="AB508" i="2"/>
  <c r="AG541" i="2"/>
  <c r="AI541" i="2"/>
  <c r="AH541" i="2" s="1"/>
  <c r="L261" i="2"/>
  <c r="M262" i="2"/>
  <c r="U265" i="2"/>
  <c r="N264" i="2"/>
  <c r="AE508" i="2" l="1"/>
  <c r="AA508" i="2"/>
  <c r="AB507" i="2" s="1"/>
  <c r="AG540" i="2"/>
  <c r="AI540" i="2"/>
  <c r="AH540" i="2" s="1"/>
  <c r="Y552" i="2"/>
  <c r="X552" i="2" s="1"/>
  <c r="W552" i="2"/>
  <c r="AF507" i="2"/>
  <c r="AD507" i="2"/>
  <c r="L260" i="2"/>
  <c r="M261" i="2"/>
  <c r="T264" i="2"/>
  <c r="U264" i="2"/>
  <c r="N263" i="2"/>
  <c r="Z507" i="2" l="1"/>
  <c r="AA507" i="2"/>
  <c r="AE507" i="2"/>
  <c r="Y551" i="2"/>
  <c r="X551" i="2" s="1"/>
  <c r="W551" i="2"/>
  <c r="Z506" i="2"/>
  <c r="AA506" i="2" s="1"/>
  <c r="AB506" i="2"/>
  <c r="AI539" i="2"/>
  <c r="AG539" i="2"/>
  <c r="L259" i="2"/>
  <c r="M260" i="2"/>
  <c r="T263" i="2"/>
  <c r="U263" i="2"/>
  <c r="N262" i="2"/>
  <c r="U262" i="2" s="1"/>
  <c r="AH539" i="2" l="1"/>
  <c r="AG538" i="2" s="1"/>
  <c r="AI538" i="2"/>
  <c r="Z505" i="2"/>
  <c r="AA505" i="2" s="1"/>
  <c r="AB505" i="2"/>
  <c r="W550" i="2"/>
  <c r="Y550" i="2"/>
  <c r="X550" i="2" s="1"/>
  <c r="AD506" i="2"/>
  <c r="AE506" i="2" s="1"/>
  <c r="AF506" i="2"/>
  <c r="L258" i="2"/>
  <c r="M259" i="2"/>
  <c r="T262" i="2"/>
  <c r="N261" i="2"/>
  <c r="U261" i="2" s="1"/>
  <c r="AH538" i="2" l="1"/>
  <c r="AG537" i="2" s="1"/>
  <c r="AH537" i="2" s="1"/>
  <c r="AD505" i="2"/>
  <c r="AE505" i="2" s="1"/>
  <c r="AF505" i="2"/>
  <c r="AB504" i="2"/>
  <c r="Z504" i="2"/>
  <c r="AA504" i="2" s="1"/>
  <c r="W549" i="2"/>
  <c r="Y549" i="2"/>
  <c r="X549" i="2" s="1"/>
  <c r="L257" i="2"/>
  <c r="M258" i="2"/>
  <c r="T261" i="2"/>
  <c r="N260" i="2"/>
  <c r="AI537" i="2" l="1"/>
  <c r="AG536" i="2"/>
  <c r="AI536" i="2"/>
  <c r="W548" i="2"/>
  <c r="Y548" i="2"/>
  <c r="X548" i="2" s="1"/>
  <c r="Z503" i="2"/>
  <c r="AA503" i="2" s="1"/>
  <c r="AB503" i="2"/>
  <c r="AD504" i="2"/>
  <c r="AE504" i="2" s="1"/>
  <c r="AF504" i="2"/>
  <c r="L256" i="2"/>
  <c r="M257" i="2"/>
  <c r="T260" i="2"/>
  <c r="U260" i="2"/>
  <c r="N259" i="2"/>
  <c r="U259" i="2" s="1"/>
  <c r="AH536" i="2" l="1"/>
  <c r="AD503" i="2"/>
  <c r="AE503" i="2" s="1"/>
  <c r="AF503" i="2"/>
  <c r="Y547" i="2"/>
  <c r="X547" i="2" s="1"/>
  <c r="W547" i="2"/>
  <c r="AB502" i="2"/>
  <c r="Z502" i="2"/>
  <c r="AA502" i="2" s="1"/>
  <c r="AG535" i="2"/>
  <c r="AI535" i="2"/>
  <c r="L255" i="2"/>
  <c r="M256" i="2"/>
  <c r="T259" i="2"/>
  <c r="N258" i="2"/>
  <c r="AH535" i="2" l="1"/>
  <c r="AG534" i="2" s="1"/>
  <c r="W546" i="2"/>
  <c r="Y546" i="2"/>
  <c r="X546" i="2" s="1"/>
  <c r="Z501" i="2"/>
  <c r="AA501" i="2" s="1"/>
  <c r="AB501" i="2"/>
  <c r="AF502" i="2"/>
  <c r="AD502" i="2"/>
  <c r="AE502" i="2" s="1"/>
  <c r="L254" i="2"/>
  <c r="M255" i="2"/>
  <c r="T258" i="2"/>
  <c r="U258" i="2"/>
  <c r="N257" i="2"/>
  <c r="AI534" i="2" l="1"/>
  <c r="AB500" i="2"/>
  <c r="Z500" i="2"/>
  <c r="AA500" i="2" s="1"/>
  <c r="Y545" i="2"/>
  <c r="X545" i="2" s="1"/>
  <c r="W545" i="2"/>
  <c r="AD501" i="2"/>
  <c r="AE501" i="2" s="1"/>
  <c r="AF501" i="2"/>
  <c r="AH534" i="2"/>
  <c r="L253" i="2"/>
  <c r="M254" i="2"/>
  <c r="U257" i="2"/>
  <c r="T257" i="2"/>
  <c r="N256" i="2"/>
  <c r="AD500" i="2" l="1"/>
  <c r="AE500" i="2" s="1"/>
  <c r="AF500" i="2"/>
  <c r="W544" i="2"/>
  <c r="Y544" i="2"/>
  <c r="X544" i="2" s="1"/>
  <c r="Z499" i="2"/>
  <c r="AA499" i="2" s="1"/>
  <c r="AB499" i="2"/>
  <c r="AI533" i="2"/>
  <c r="AG533" i="2"/>
  <c r="L252" i="2"/>
  <c r="M253" i="2"/>
  <c r="T256" i="2"/>
  <c r="U256" i="2"/>
  <c r="N255" i="2"/>
  <c r="AH533" i="2" l="1"/>
  <c r="AG532" i="2" s="1"/>
  <c r="AI532" i="2"/>
  <c r="AH532" i="2" s="1"/>
  <c r="AB498" i="2"/>
  <c r="Z498" i="2"/>
  <c r="AA498" i="2" s="1"/>
  <c r="Y543" i="2"/>
  <c r="X543" i="2" s="1"/>
  <c r="W543" i="2"/>
  <c r="AD499" i="2"/>
  <c r="AE499" i="2" s="1"/>
  <c r="AF499" i="2"/>
  <c r="L251" i="2"/>
  <c r="M252" i="2"/>
  <c r="U255" i="2"/>
  <c r="T255" i="2"/>
  <c r="N254" i="2"/>
  <c r="Y542" i="2" l="1"/>
  <c r="X542" i="2" s="1"/>
  <c r="W542" i="2"/>
  <c r="Z497" i="2"/>
  <c r="AA497" i="2" s="1"/>
  <c r="AB497" i="2"/>
  <c r="AD498" i="2"/>
  <c r="AE498" i="2" s="1"/>
  <c r="AF498" i="2"/>
  <c r="AI531" i="2"/>
  <c r="AG531" i="2"/>
  <c r="L250" i="2"/>
  <c r="M251" i="2"/>
  <c r="U254" i="2"/>
  <c r="T254" i="2"/>
  <c r="N253" i="2"/>
  <c r="T253" i="2" s="1"/>
  <c r="AH531" i="2" l="1"/>
  <c r="AG530" i="2" s="1"/>
  <c r="AD497" i="2"/>
  <c r="AE497" i="2" s="1"/>
  <c r="AF497" i="2"/>
  <c r="AB496" i="2"/>
  <c r="Z496" i="2"/>
  <c r="AA496" i="2" s="1"/>
  <c r="W541" i="2"/>
  <c r="Y541" i="2"/>
  <c r="X541" i="2" s="1"/>
  <c r="L249" i="2"/>
  <c r="M250" i="2"/>
  <c r="U253" i="2"/>
  <c r="N252" i="2"/>
  <c r="AI530" i="2" l="1"/>
  <c r="AH530" i="2"/>
  <c r="AD496" i="2"/>
  <c r="AE496" i="2" s="1"/>
  <c r="AF496" i="2"/>
  <c r="AG529" i="2"/>
  <c r="AI529" i="2"/>
  <c r="AB495" i="2"/>
  <c r="Z495" i="2"/>
  <c r="AA495" i="2" s="1"/>
  <c r="Y540" i="2"/>
  <c r="W540" i="2"/>
  <c r="L248" i="2"/>
  <c r="M249" i="2"/>
  <c r="T252" i="2"/>
  <c r="U252" i="2"/>
  <c r="N251" i="2"/>
  <c r="T251" i="2" s="1"/>
  <c r="AH529" i="2" l="1"/>
  <c r="AG528" i="2" s="1"/>
  <c r="X540" i="2"/>
  <c r="Y539" i="2" s="1"/>
  <c r="Z494" i="2"/>
  <c r="AA494" i="2" s="1"/>
  <c r="AB494" i="2"/>
  <c r="AD495" i="2"/>
  <c r="AE495" i="2" s="1"/>
  <c r="AF495" i="2"/>
  <c r="L247" i="2"/>
  <c r="M248" i="2"/>
  <c r="U251" i="2"/>
  <c r="N250" i="2"/>
  <c r="AI528" i="2" l="1"/>
  <c r="W539" i="2"/>
  <c r="X539" i="2" s="1"/>
  <c r="AH528" i="2"/>
  <c r="AG527" i="2" s="1"/>
  <c r="AD494" i="2"/>
  <c r="AE494" i="2" s="1"/>
  <c r="AF494" i="2"/>
  <c r="AB493" i="2"/>
  <c r="Z493" i="2"/>
  <c r="AA493" i="2" s="1"/>
  <c r="L246" i="2"/>
  <c r="M247" i="2"/>
  <c r="U250" i="2"/>
  <c r="T250" i="2"/>
  <c r="N249" i="2"/>
  <c r="W538" i="2" l="1"/>
  <c r="Y538" i="2"/>
  <c r="AI527" i="2"/>
  <c r="AH527" i="2"/>
  <c r="AG526" i="2" s="1"/>
  <c r="X538" i="2"/>
  <c r="Y537" i="2" s="1"/>
  <c r="Z492" i="2"/>
  <c r="AA492" i="2" s="1"/>
  <c r="AB492" i="2"/>
  <c r="AD493" i="2"/>
  <c r="AE493" i="2" s="1"/>
  <c r="AF493" i="2"/>
  <c r="L245" i="2"/>
  <c r="M246" i="2"/>
  <c r="U249" i="2"/>
  <c r="T249" i="2"/>
  <c r="N248" i="2"/>
  <c r="T248" i="2" s="1"/>
  <c r="W537" i="2" l="1"/>
  <c r="X537" i="2" s="1"/>
  <c r="Y536" i="2" s="1"/>
  <c r="AI526" i="2"/>
  <c r="AH526" i="2"/>
  <c r="AI525" i="2" s="1"/>
  <c r="Z491" i="2"/>
  <c r="AA491" i="2" s="1"/>
  <c r="AB491" i="2"/>
  <c r="AF492" i="2"/>
  <c r="AD492" i="2"/>
  <c r="AE492" i="2" s="1"/>
  <c r="L244" i="2"/>
  <c r="M245" i="2"/>
  <c r="U248" i="2"/>
  <c r="N247" i="2"/>
  <c r="AG525" i="2" l="1"/>
  <c r="AH525" i="2" s="1"/>
  <c r="W536" i="2"/>
  <c r="X536" i="2" s="1"/>
  <c r="AB490" i="2"/>
  <c r="Z490" i="2"/>
  <c r="AA490" i="2" s="1"/>
  <c r="AI524" i="2"/>
  <c r="AG524" i="2"/>
  <c r="AH524" i="2" s="1"/>
  <c r="AF491" i="2"/>
  <c r="AD491" i="2"/>
  <c r="AE491" i="2" s="1"/>
  <c r="L243" i="2"/>
  <c r="M244" i="2"/>
  <c r="U247" i="2"/>
  <c r="T247" i="2"/>
  <c r="N246" i="2"/>
  <c r="W535" i="2" l="1"/>
  <c r="Y535" i="2"/>
  <c r="X535" i="2" s="1"/>
  <c r="Y534" i="2" s="1"/>
  <c r="AD490" i="2"/>
  <c r="AF490" i="2"/>
  <c r="AI523" i="2"/>
  <c r="AG523" i="2"/>
  <c r="AH523" i="2" s="1"/>
  <c r="Z489" i="2"/>
  <c r="AB489" i="2"/>
  <c r="L242" i="2"/>
  <c r="M243" i="2"/>
  <c r="U246" i="2"/>
  <c r="T246" i="2"/>
  <c r="N245" i="2"/>
  <c r="W534" i="2" l="1"/>
  <c r="AA489" i="2"/>
  <c r="AG522" i="2"/>
  <c r="AH522" i="2" s="1"/>
  <c r="AI522" i="2"/>
  <c r="X534" i="2"/>
  <c r="AE490" i="2"/>
  <c r="L241" i="2"/>
  <c r="M242" i="2"/>
  <c r="T245" i="2"/>
  <c r="U245" i="2"/>
  <c r="N244" i="2"/>
  <c r="T244" i="2" s="1"/>
  <c r="AF489" i="2" l="1"/>
  <c r="AD489" i="2"/>
  <c r="AE489" i="2" s="1"/>
  <c r="Y533" i="2"/>
  <c r="W533" i="2"/>
  <c r="AG521" i="2"/>
  <c r="AI521" i="2"/>
  <c r="Z488" i="2"/>
  <c r="AB488" i="2"/>
  <c r="L240" i="2"/>
  <c r="M241" i="2"/>
  <c r="U244" i="2"/>
  <c r="N243" i="2"/>
  <c r="AA488" i="2" l="1"/>
  <c r="Z487" i="2" s="1"/>
  <c r="AH521" i="2"/>
  <c r="AG520" i="2" s="1"/>
  <c r="AB487" i="2"/>
  <c r="X533" i="2"/>
  <c r="AF488" i="2"/>
  <c r="AD488" i="2"/>
  <c r="L239" i="2"/>
  <c r="M240" i="2"/>
  <c r="U243" i="2"/>
  <c r="T243" i="2"/>
  <c r="N242" i="2"/>
  <c r="AI520" i="2" l="1"/>
  <c r="AH520" i="2" s="1"/>
  <c r="AI519" i="2" s="1"/>
  <c r="AA487" i="2"/>
  <c r="AB486" i="2" s="1"/>
  <c r="AE488" i="2"/>
  <c r="AF487" i="2" s="1"/>
  <c r="Y532" i="2"/>
  <c r="W532" i="2"/>
  <c r="L238" i="2"/>
  <c r="M239" i="2"/>
  <c r="T242" i="2"/>
  <c r="U242" i="2"/>
  <c r="N241" i="2"/>
  <c r="U241" i="2" s="1"/>
  <c r="AG519" i="2" l="1"/>
  <c r="Z486" i="2"/>
  <c r="X532" i="2"/>
  <c r="AD487" i="2"/>
  <c r="AE487" i="2" s="1"/>
  <c r="AD486" i="2" s="1"/>
  <c r="AH519" i="2"/>
  <c r="AI518" i="2" s="1"/>
  <c r="AA486" i="2"/>
  <c r="AB485" i="2" s="1"/>
  <c r="Y531" i="2"/>
  <c r="W531" i="2"/>
  <c r="L237" i="2"/>
  <c r="M238" i="2"/>
  <c r="T241" i="2"/>
  <c r="N240" i="2"/>
  <c r="T240" i="2" s="1"/>
  <c r="Z485" i="2" l="1"/>
  <c r="AA485" i="2"/>
  <c r="AB484" i="2" s="1"/>
  <c r="AG518" i="2"/>
  <c r="AF486" i="2"/>
  <c r="AE486" i="2" s="1"/>
  <c r="AF485" i="2" s="1"/>
  <c r="X531" i="2"/>
  <c r="W530" i="2" s="1"/>
  <c r="AH518" i="2"/>
  <c r="AG517" i="2" s="1"/>
  <c r="L236" i="2"/>
  <c r="M237" i="2"/>
  <c r="U240" i="2"/>
  <c r="N239" i="2"/>
  <c r="Z484" i="2" l="1"/>
  <c r="AI517" i="2"/>
  <c r="AH517" i="2" s="1"/>
  <c r="AI516" i="2" s="1"/>
  <c r="AD485" i="2"/>
  <c r="AE485" i="2" s="1"/>
  <c r="AF484" i="2" s="1"/>
  <c r="Y530" i="2"/>
  <c r="X530" i="2" s="1"/>
  <c r="W529" i="2" s="1"/>
  <c r="AA484" i="2"/>
  <c r="Z483" i="2" s="1"/>
  <c r="L235" i="2"/>
  <c r="M236" i="2"/>
  <c r="U239" i="2"/>
  <c r="T239" i="2"/>
  <c r="N238" i="2"/>
  <c r="AG516" i="2" l="1"/>
  <c r="AB483" i="2"/>
  <c r="AA483" i="2" s="1"/>
  <c r="Y529" i="2"/>
  <c r="X529" i="2" s="1"/>
  <c r="AH516" i="2"/>
  <c r="AI515" i="2" s="1"/>
  <c r="AH515" i="2" s="1"/>
  <c r="AD484" i="2"/>
  <c r="AE484" i="2" s="1"/>
  <c r="L234" i="2"/>
  <c r="M235" i="2"/>
  <c r="U238" i="2"/>
  <c r="T238" i="2"/>
  <c r="N237" i="2"/>
  <c r="T237" i="2" s="1"/>
  <c r="Z482" i="2" l="1"/>
  <c r="AB482" i="2"/>
  <c r="AA482" i="2" s="1"/>
  <c r="Z481" i="2" s="1"/>
  <c r="AG515" i="2"/>
  <c r="Y528" i="2"/>
  <c r="W528" i="2"/>
  <c r="AD483" i="2"/>
  <c r="AF483" i="2"/>
  <c r="AI514" i="2"/>
  <c r="AG514" i="2"/>
  <c r="L233" i="2"/>
  <c r="M234" i="2"/>
  <c r="U237" i="2"/>
  <c r="N236" i="2"/>
  <c r="T236" i="2" s="1"/>
  <c r="AB481" i="2" l="1"/>
  <c r="AA481" i="2" s="1"/>
  <c r="Z480" i="2" s="1"/>
  <c r="X528" i="2"/>
  <c r="AE483" i="2"/>
  <c r="AH514" i="2"/>
  <c r="AI513" i="2" s="1"/>
  <c r="AH513" i="2" s="1"/>
  <c r="L232" i="2"/>
  <c r="M233" i="2"/>
  <c r="U236" i="2"/>
  <c r="N235" i="2"/>
  <c r="T235" i="2" s="1"/>
  <c r="AB480" i="2" l="1"/>
  <c r="AA480" i="2" s="1"/>
  <c r="Z479" i="2" s="1"/>
  <c r="AG513" i="2"/>
  <c r="Y527" i="2"/>
  <c r="W527" i="2"/>
  <c r="AD482" i="2"/>
  <c r="AF482" i="2"/>
  <c r="AE482" i="2" s="1"/>
  <c r="AG512" i="2"/>
  <c r="AI512" i="2"/>
  <c r="AH512" i="2" s="1"/>
  <c r="AB479" i="2"/>
  <c r="AA479" i="2" s="1"/>
  <c r="L231" i="2"/>
  <c r="M232" i="2"/>
  <c r="U235" i="2"/>
  <c r="N234" i="2"/>
  <c r="X527" i="2" l="1"/>
  <c r="W526" i="2" s="1"/>
  <c r="AD481" i="2"/>
  <c r="AF481" i="2"/>
  <c r="AE481" i="2" s="1"/>
  <c r="AB478" i="2"/>
  <c r="Z478" i="2"/>
  <c r="AG511" i="2"/>
  <c r="AI511" i="2"/>
  <c r="AH511" i="2" s="1"/>
  <c r="L230" i="2"/>
  <c r="M231" i="2"/>
  <c r="U234" i="2"/>
  <c r="T234" i="2"/>
  <c r="N233" i="2"/>
  <c r="Y526" i="2" l="1"/>
  <c r="X526" i="2"/>
  <c r="W525" i="2" s="1"/>
  <c r="X525" i="2" s="1"/>
  <c r="AF480" i="2"/>
  <c r="AE480" i="2" s="1"/>
  <c r="AD480" i="2"/>
  <c r="AI510" i="2"/>
  <c r="AH510" i="2" s="1"/>
  <c r="AG510" i="2"/>
  <c r="AA478" i="2"/>
  <c r="L229" i="2"/>
  <c r="M230" i="2"/>
  <c r="T233" i="2"/>
  <c r="U233" i="2"/>
  <c r="N232" i="2"/>
  <c r="T232" i="2" s="1"/>
  <c r="Y525" i="2" l="1"/>
  <c r="Y524" i="2"/>
  <c r="W524" i="2"/>
  <c r="X524" i="2" s="1"/>
  <c r="AD479" i="2"/>
  <c r="AF479" i="2"/>
  <c r="AE479" i="2" s="1"/>
  <c r="AI509" i="2"/>
  <c r="AG509" i="2"/>
  <c r="AB477" i="2"/>
  <c r="Z477" i="2"/>
  <c r="L228" i="2"/>
  <c r="M229" i="2"/>
  <c r="U232" i="2"/>
  <c r="N231" i="2"/>
  <c r="T231" i="2" s="1"/>
  <c r="W523" i="2" l="1"/>
  <c r="X523" i="2" s="1"/>
  <c r="Y523" i="2"/>
  <c r="AD478" i="2"/>
  <c r="AF478" i="2"/>
  <c r="AE478" i="2" s="1"/>
  <c r="AH509" i="2"/>
  <c r="AI508" i="2" s="1"/>
  <c r="AA477" i="2"/>
  <c r="L227" i="2"/>
  <c r="M228" i="2"/>
  <c r="U231" i="2"/>
  <c r="N230" i="2"/>
  <c r="AG508" i="2" l="1"/>
  <c r="Y522" i="2"/>
  <c r="W522" i="2"/>
  <c r="X522" i="2" s="1"/>
  <c r="AD477" i="2"/>
  <c r="AF477" i="2"/>
  <c r="AE477" i="2" s="1"/>
  <c r="AF476" i="2" s="1"/>
  <c r="AH508" i="2"/>
  <c r="AB476" i="2"/>
  <c r="Z476" i="2"/>
  <c r="L226" i="2"/>
  <c r="M227" i="2"/>
  <c r="T230" i="2"/>
  <c r="U230" i="2"/>
  <c r="N229" i="2"/>
  <c r="U229" i="2" s="1"/>
  <c r="Y521" i="2" l="1"/>
  <c r="W521" i="2"/>
  <c r="AD476" i="2"/>
  <c r="AE476" i="2"/>
  <c r="AD475" i="2" s="1"/>
  <c r="AA476" i="2"/>
  <c r="AG507" i="2"/>
  <c r="AI507" i="2"/>
  <c r="L225" i="2"/>
  <c r="M226" i="2"/>
  <c r="T229" i="2"/>
  <c r="N228" i="2"/>
  <c r="AF475" i="2" l="1"/>
  <c r="AE475" i="2" s="1"/>
  <c r="X521" i="2"/>
  <c r="AH507" i="2"/>
  <c r="AI506" i="2" s="1"/>
  <c r="AH506" i="2" s="1"/>
  <c r="Z475" i="2"/>
  <c r="AB475" i="2"/>
  <c r="AA475" i="2" s="1"/>
  <c r="AD474" i="2"/>
  <c r="AF474" i="2"/>
  <c r="AE474" i="2" s="1"/>
  <c r="L224" i="2"/>
  <c r="M225" i="2"/>
  <c r="T228" i="2"/>
  <c r="U228" i="2"/>
  <c r="N227" i="2"/>
  <c r="U227" i="2" s="1"/>
  <c r="AG506" i="2" l="1"/>
  <c r="W520" i="2"/>
  <c r="Y520" i="2"/>
  <c r="AF473" i="2"/>
  <c r="AD473" i="2"/>
  <c r="Z474" i="2"/>
  <c r="AB474" i="2"/>
  <c r="AA474" i="2" s="1"/>
  <c r="AI505" i="2"/>
  <c r="AH505" i="2" s="1"/>
  <c r="AG505" i="2"/>
  <c r="L223" i="2"/>
  <c r="M224" i="2"/>
  <c r="T227" i="2"/>
  <c r="N226" i="2"/>
  <c r="X520" i="2" l="1"/>
  <c r="W519" i="2" s="1"/>
  <c r="Y519" i="2"/>
  <c r="AI504" i="2"/>
  <c r="AH504" i="2" s="1"/>
  <c r="AG504" i="2"/>
  <c r="Z473" i="2"/>
  <c r="AB473" i="2"/>
  <c r="AE473" i="2"/>
  <c r="L222" i="2"/>
  <c r="M223" i="2"/>
  <c r="U226" i="2"/>
  <c r="T226" i="2"/>
  <c r="N225" i="2"/>
  <c r="T225" i="2" s="1"/>
  <c r="X519" i="2" l="1"/>
  <c r="W518" i="2" s="1"/>
  <c r="Y518" i="2"/>
  <c r="X518" i="2" s="1"/>
  <c r="AA473" i="2"/>
  <c r="Z472" i="2" s="1"/>
  <c r="AG503" i="2"/>
  <c r="AI503" i="2"/>
  <c r="AH503" i="2" s="1"/>
  <c r="AD472" i="2"/>
  <c r="AF472" i="2"/>
  <c r="L221" i="2"/>
  <c r="M222" i="2"/>
  <c r="U225" i="2"/>
  <c r="N224" i="2"/>
  <c r="AB472" i="2" l="1"/>
  <c r="Y517" i="2"/>
  <c r="W517" i="2"/>
  <c r="AA472" i="2"/>
  <c r="AB471" i="2" s="1"/>
  <c r="AE472" i="2"/>
  <c r="AF471" i="2" s="1"/>
  <c r="AG502" i="2"/>
  <c r="AI502" i="2"/>
  <c r="AH502" i="2" s="1"/>
  <c r="L220" i="2"/>
  <c r="M221" i="2"/>
  <c r="T224" i="2"/>
  <c r="U224" i="2"/>
  <c r="N223" i="2"/>
  <c r="X517" i="2" l="1"/>
  <c r="W516" i="2" s="1"/>
  <c r="Y516" i="2"/>
  <c r="X516" i="2" s="1"/>
  <c r="Z471" i="2"/>
  <c r="AA471" i="2" s="1"/>
  <c r="Z470" i="2" s="1"/>
  <c r="AD471" i="2"/>
  <c r="AE471" i="2" s="1"/>
  <c r="AF470" i="2" s="1"/>
  <c r="AG501" i="2"/>
  <c r="AI501" i="2"/>
  <c r="AH501" i="2" s="1"/>
  <c r="L219" i="2"/>
  <c r="M220" i="2"/>
  <c r="U223" i="2"/>
  <c r="T223" i="2"/>
  <c r="N222" i="2"/>
  <c r="U222" i="2" s="1"/>
  <c r="AD470" i="2" l="1"/>
  <c r="AE470" i="2" s="1"/>
  <c r="AF469" i="2" s="1"/>
  <c r="Y515" i="2"/>
  <c r="X515" i="2" s="1"/>
  <c r="W515" i="2"/>
  <c r="AB470" i="2"/>
  <c r="AA470" i="2" s="1"/>
  <c r="AB469" i="2" s="1"/>
  <c r="AG500" i="2"/>
  <c r="AI500" i="2"/>
  <c r="AH500" i="2" s="1"/>
  <c r="L218" i="2"/>
  <c r="M219" i="2"/>
  <c r="T222" i="2"/>
  <c r="N221" i="2"/>
  <c r="T221" i="2" s="1"/>
  <c r="AD469" i="2" l="1"/>
  <c r="AE469" i="2" s="1"/>
  <c r="AD468" i="2" s="1"/>
  <c r="Z469" i="2"/>
  <c r="AA469" i="2" s="1"/>
  <c r="AB468" i="2" s="1"/>
  <c r="W514" i="2"/>
  <c r="Y514" i="2"/>
  <c r="X514" i="2" s="1"/>
  <c r="AI499" i="2"/>
  <c r="AH499" i="2" s="1"/>
  <c r="AG499" i="2"/>
  <c r="L217" i="2"/>
  <c r="M218" i="2"/>
  <c r="U221" i="2"/>
  <c r="N220" i="2"/>
  <c r="T220" i="2" s="1"/>
  <c r="Z468" i="2" l="1"/>
  <c r="AA468" i="2" s="1"/>
  <c r="AF468" i="2"/>
  <c r="AE468" i="2" s="1"/>
  <c r="Y513" i="2"/>
  <c r="X513" i="2" s="1"/>
  <c r="W513" i="2"/>
  <c r="AI498" i="2"/>
  <c r="AH498" i="2" s="1"/>
  <c r="AG498" i="2"/>
  <c r="L216" i="2"/>
  <c r="M217" i="2"/>
  <c r="U220" i="2"/>
  <c r="N219" i="2"/>
  <c r="Z467" i="2" l="1"/>
  <c r="AB467" i="2"/>
  <c r="AA467" i="2" s="1"/>
  <c r="Z466" i="2" s="1"/>
  <c r="AD467" i="2"/>
  <c r="AE467" i="2" s="1"/>
  <c r="AD466" i="2" s="1"/>
  <c r="AF467" i="2"/>
  <c r="W512" i="2"/>
  <c r="Y512" i="2"/>
  <c r="X512" i="2" s="1"/>
  <c r="AG497" i="2"/>
  <c r="AI497" i="2"/>
  <c r="AH497" i="2" s="1"/>
  <c r="L215" i="2"/>
  <c r="M216" i="2"/>
  <c r="T219" i="2"/>
  <c r="U219" i="2"/>
  <c r="N218" i="2"/>
  <c r="AB466" i="2" l="1"/>
  <c r="AA466" i="2" s="1"/>
  <c r="AF466" i="2"/>
  <c r="AE466" i="2" s="1"/>
  <c r="AD465" i="2" s="1"/>
  <c r="Y511" i="2"/>
  <c r="X511" i="2" s="1"/>
  <c r="W511" i="2"/>
  <c r="AI496" i="2"/>
  <c r="AH496" i="2" s="1"/>
  <c r="AG496" i="2"/>
  <c r="L214" i="2"/>
  <c r="M215" i="2"/>
  <c r="U218" i="2"/>
  <c r="T218" i="2"/>
  <c r="N217" i="2"/>
  <c r="U217" i="2" s="1"/>
  <c r="AF465" i="2" l="1"/>
  <c r="Y510" i="2"/>
  <c r="X510" i="2" s="1"/>
  <c r="W510" i="2"/>
  <c r="AE465" i="2"/>
  <c r="AD464" i="2" s="1"/>
  <c r="Z465" i="2"/>
  <c r="AB465" i="2"/>
  <c r="AI495" i="2"/>
  <c r="AH495" i="2" s="1"/>
  <c r="AG495" i="2"/>
  <c r="L213" i="2"/>
  <c r="M214" i="2"/>
  <c r="T217" i="2"/>
  <c r="N216" i="2"/>
  <c r="AF464" i="2" l="1"/>
  <c r="W509" i="2"/>
  <c r="Y509" i="2"/>
  <c r="AE464" i="2"/>
  <c r="AD463" i="2" s="1"/>
  <c r="AA465" i="2"/>
  <c r="AB464" i="2" s="1"/>
  <c r="AG494" i="2"/>
  <c r="AI494" i="2"/>
  <c r="AH494" i="2" s="1"/>
  <c r="L212" i="2"/>
  <c r="M213" i="2"/>
  <c r="T216" i="2"/>
  <c r="U216" i="2"/>
  <c r="N215" i="2"/>
  <c r="X509" i="2" l="1"/>
  <c r="AF463" i="2"/>
  <c r="AE463" i="2" s="1"/>
  <c r="Y508" i="2"/>
  <c r="W508" i="2"/>
  <c r="Z464" i="2"/>
  <c r="AA464" i="2" s="1"/>
  <c r="AB463" i="2" s="1"/>
  <c r="AG493" i="2"/>
  <c r="AI493" i="2"/>
  <c r="AH493" i="2" s="1"/>
  <c r="L211" i="2"/>
  <c r="M212" i="2"/>
  <c r="U215" i="2"/>
  <c r="T215" i="2"/>
  <c r="N214" i="2"/>
  <c r="T214" i="2" s="1"/>
  <c r="X508" i="2" l="1"/>
  <c r="AF462" i="2"/>
  <c r="AD462" i="2"/>
  <c r="AE462" i="2" s="1"/>
  <c r="AD461" i="2" s="1"/>
  <c r="Z463" i="2"/>
  <c r="AA463" i="2" s="1"/>
  <c r="Z462" i="2" s="1"/>
  <c r="W507" i="2"/>
  <c r="Y507" i="2"/>
  <c r="X507" i="2" s="1"/>
  <c r="AI492" i="2"/>
  <c r="AH492" i="2" s="1"/>
  <c r="AG492" i="2"/>
  <c r="L210" i="2"/>
  <c r="M211" i="2"/>
  <c r="U214" i="2"/>
  <c r="N213" i="2"/>
  <c r="U213" i="2" s="1"/>
  <c r="AB462" i="2" l="1"/>
  <c r="Y506" i="2"/>
  <c r="X506" i="2" s="1"/>
  <c r="W506" i="2"/>
  <c r="AF461" i="2"/>
  <c r="AA462" i="2"/>
  <c r="AB461" i="2" s="1"/>
  <c r="AE461" i="2"/>
  <c r="AI491" i="2"/>
  <c r="AH491" i="2" s="1"/>
  <c r="AG491" i="2"/>
  <c r="L209" i="2"/>
  <c r="M210" i="2"/>
  <c r="T213" i="2"/>
  <c r="N212" i="2"/>
  <c r="T212" i="2" s="1"/>
  <c r="Z461" i="2" l="1"/>
  <c r="Y505" i="2"/>
  <c r="X505" i="2" s="1"/>
  <c r="W505" i="2"/>
  <c r="AI490" i="2"/>
  <c r="AG490" i="2"/>
  <c r="AA461" i="2"/>
  <c r="AF460" i="2"/>
  <c r="AD460" i="2"/>
  <c r="AE460" i="2" s="1"/>
  <c r="L208" i="2"/>
  <c r="M209" i="2"/>
  <c r="U212" i="2"/>
  <c r="N211" i="2"/>
  <c r="Y504" i="2" l="1"/>
  <c r="X504" i="2" s="1"/>
  <c r="W504" i="2"/>
  <c r="Z460" i="2"/>
  <c r="AB460" i="2"/>
  <c r="AF459" i="2"/>
  <c r="AD459" i="2"/>
  <c r="AH490" i="2"/>
  <c r="L207" i="2"/>
  <c r="M208" i="2"/>
  <c r="T211" i="2"/>
  <c r="U211" i="2"/>
  <c r="N210" i="2"/>
  <c r="Y503" i="2" l="1"/>
  <c r="X503" i="2" s="1"/>
  <c r="W503" i="2"/>
  <c r="AE459" i="2"/>
  <c r="AF458" i="2" s="1"/>
  <c r="AG489" i="2"/>
  <c r="AI489" i="2"/>
  <c r="AH489" i="2" s="1"/>
  <c r="AA460" i="2"/>
  <c r="L206" i="2"/>
  <c r="M207" i="2"/>
  <c r="T210" i="2"/>
  <c r="U210" i="2"/>
  <c r="N209" i="2"/>
  <c r="T209" i="2" s="1"/>
  <c r="AD458" i="2" l="1"/>
  <c r="W502" i="2"/>
  <c r="Y502" i="2"/>
  <c r="X502" i="2" s="1"/>
  <c r="AE458" i="2"/>
  <c r="Z459" i="2"/>
  <c r="AB459" i="2"/>
  <c r="AG488" i="2"/>
  <c r="AI488" i="2"/>
  <c r="AH488" i="2" s="1"/>
  <c r="L205" i="2"/>
  <c r="M206" i="2"/>
  <c r="U209" i="2"/>
  <c r="N208" i="2"/>
  <c r="Y501" i="2" l="1"/>
  <c r="X501" i="2" s="1"/>
  <c r="W501" i="2"/>
  <c r="AI487" i="2"/>
  <c r="AG487" i="2"/>
  <c r="AA459" i="2"/>
  <c r="AF457" i="2"/>
  <c r="AD457" i="2"/>
  <c r="L204" i="2"/>
  <c r="M205" i="2"/>
  <c r="T208" i="2"/>
  <c r="U208" i="2"/>
  <c r="N207" i="2"/>
  <c r="U207" i="2" s="1"/>
  <c r="Y500" i="2" l="1"/>
  <c r="X500" i="2" s="1"/>
  <c r="W500" i="2"/>
  <c r="AE457" i="2"/>
  <c r="AD456" i="2" s="1"/>
  <c r="AB458" i="2"/>
  <c r="Z458" i="2"/>
  <c r="AH487" i="2"/>
  <c r="L203" i="2"/>
  <c r="M204" i="2"/>
  <c r="T207" i="2"/>
  <c r="N206" i="2"/>
  <c r="AF456" i="2" l="1"/>
  <c r="W499" i="2"/>
  <c r="Y499" i="2"/>
  <c r="X499" i="2" s="1"/>
  <c r="AE456" i="2"/>
  <c r="AD455" i="2" s="1"/>
  <c r="AA458" i="2"/>
  <c r="Z457" i="2" s="1"/>
  <c r="AI486" i="2"/>
  <c r="AG486" i="2"/>
  <c r="L202" i="2"/>
  <c r="M203" i="2"/>
  <c r="U206" i="2"/>
  <c r="T206" i="2"/>
  <c r="N205" i="2"/>
  <c r="AF455" i="2" l="1"/>
  <c r="AB457" i="2"/>
  <c r="AA457" i="2" s="1"/>
  <c r="AB456" i="2" s="1"/>
  <c r="W498" i="2"/>
  <c r="Y498" i="2"/>
  <c r="X498" i="2" s="1"/>
  <c r="AE455" i="2"/>
  <c r="AF454" i="2" s="1"/>
  <c r="AE454" i="2" s="1"/>
  <c r="AH486" i="2"/>
  <c r="AI485" i="2" s="1"/>
  <c r="L201" i="2"/>
  <c r="M202" i="2"/>
  <c r="U205" i="2"/>
  <c r="T205" i="2"/>
  <c r="N204" i="2"/>
  <c r="T204" i="2" s="1"/>
  <c r="AD454" i="2" l="1"/>
  <c r="Z456" i="2"/>
  <c r="W497" i="2"/>
  <c r="Y497" i="2"/>
  <c r="X497" i="2" s="1"/>
  <c r="AA456" i="2"/>
  <c r="AB455" i="2" s="1"/>
  <c r="AG485" i="2"/>
  <c r="AH485" i="2" s="1"/>
  <c r="AI484" i="2" s="1"/>
  <c r="AD453" i="2"/>
  <c r="AF453" i="2"/>
  <c r="AE453" i="2" s="1"/>
  <c r="L200" i="2"/>
  <c r="M201" i="2"/>
  <c r="U204" i="2"/>
  <c r="N203" i="2"/>
  <c r="U203" i="2" s="1"/>
  <c r="Z455" i="2" l="1"/>
  <c r="W496" i="2"/>
  <c r="Y496" i="2"/>
  <c r="X496" i="2" s="1"/>
  <c r="AG484" i="2"/>
  <c r="AH484" i="2" s="1"/>
  <c r="AG483" i="2" s="1"/>
  <c r="AA455" i="2"/>
  <c r="Z454" i="2" s="1"/>
  <c r="AF452" i="2"/>
  <c r="AE452" i="2" s="1"/>
  <c r="AD452" i="2"/>
  <c r="L199" i="2"/>
  <c r="M200" i="2"/>
  <c r="T203" i="2"/>
  <c r="N202" i="2"/>
  <c r="U202" i="2" s="1"/>
  <c r="AB454" i="2" l="1"/>
  <c r="AA454" i="2" s="1"/>
  <c r="AI483" i="2"/>
  <c r="W495" i="2"/>
  <c r="Y495" i="2"/>
  <c r="X495" i="2" s="1"/>
  <c r="AH483" i="2"/>
  <c r="AG482" i="2" s="1"/>
  <c r="AH482" i="2" s="1"/>
  <c r="AB453" i="2"/>
  <c r="AA453" i="2" s="1"/>
  <c r="Z453" i="2"/>
  <c r="AD451" i="2"/>
  <c r="AF451" i="2"/>
  <c r="AE451" i="2" s="1"/>
  <c r="L198" i="2"/>
  <c r="M199" i="2"/>
  <c r="T202" i="2"/>
  <c r="N201" i="2"/>
  <c r="U201" i="2" s="1"/>
  <c r="AI482" i="2" l="1"/>
  <c r="W494" i="2"/>
  <c r="Y494" i="2"/>
  <c r="X494" i="2" s="1"/>
  <c r="AF450" i="2"/>
  <c r="AE450" i="2" s="1"/>
  <c r="AD450" i="2"/>
  <c r="AB452" i="2"/>
  <c r="AA452" i="2" s="1"/>
  <c r="Z452" i="2"/>
  <c r="AG481" i="2"/>
  <c r="AH481" i="2" s="1"/>
  <c r="AI481" i="2"/>
  <c r="L197" i="2"/>
  <c r="M198" i="2"/>
  <c r="T201" i="2"/>
  <c r="N200" i="2"/>
  <c r="U200" i="2" s="1"/>
  <c r="Y493" i="2" l="1"/>
  <c r="X493" i="2" s="1"/>
  <c r="W493" i="2"/>
  <c r="AG480" i="2"/>
  <c r="AH480" i="2" s="1"/>
  <c r="AI480" i="2"/>
  <c r="Z451" i="2"/>
  <c r="AB451" i="2"/>
  <c r="AA451" i="2" s="1"/>
  <c r="AD449" i="2"/>
  <c r="AF449" i="2"/>
  <c r="AE449" i="2" s="1"/>
  <c r="L196" i="2"/>
  <c r="M197" i="2"/>
  <c r="T200" i="2"/>
  <c r="N199" i="2"/>
  <c r="W492" i="2" l="1"/>
  <c r="Y492" i="2"/>
  <c r="X492" i="2" s="1"/>
  <c r="AF448" i="2"/>
  <c r="AD448" i="2"/>
  <c r="Z450" i="2"/>
  <c r="AB450" i="2"/>
  <c r="AA450" i="2" s="1"/>
  <c r="AI479" i="2"/>
  <c r="AG479" i="2"/>
  <c r="AH479" i="2" s="1"/>
  <c r="L195" i="2"/>
  <c r="M196" i="2"/>
  <c r="U199" i="2"/>
  <c r="T199" i="2"/>
  <c r="N198" i="2"/>
  <c r="U198" i="2" s="1"/>
  <c r="W491" i="2" l="1"/>
  <c r="Y491" i="2"/>
  <c r="X491" i="2" s="1"/>
  <c r="Z449" i="2"/>
  <c r="AB449" i="2"/>
  <c r="AA449" i="2" s="1"/>
  <c r="AG478" i="2"/>
  <c r="AI478" i="2"/>
  <c r="AE448" i="2"/>
  <c r="L194" i="2"/>
  <c r="M195" i="2"/>
  <c r="T198" i="2"/>
  <c r="N197" i="2"/>
  <c r="U197" i="2" s="1"/>
  <c r="Y490" i="2" l="1"/>
  <c r="X490" i="2" s="1"/>
  <c r="W490" i="2"/>
  <c r="AH478" i="2"/>
  <c r="AD447" i="2"/>
  <c r="AF447" i="2"/>
  <c r="AB448" i="2"/>
  <c r="Z448" i="2"/>
  <c r="L193" i="2"/>
  <c r="M194" i="2"/>
  <c r="T197" i="2"/>
  <c r="N196" i="2"/>
  <c r="AE447" i="2" l="1"/>
  <c r="Y489" i="2"/>
  <c r="X489" i="2" s="1"/>
  <c r="W489" i="2"/>
  <c r="AA448" i="2"/>
  <c r="AB447" i="2" s="1"/>
  <c r="AD446" i="2"/>
  <c r="AF446" i="2"/>
  <c r="AI477" i="2"/>
  <c r="AG477" i="2"/>
  <c r="L192" i="2"/>
  <c r="M193" i="2"/>
  <c r="T196" i="2"/>
  <c r="U196" i="2"/>
  <c r="N195" i="2"/>
  <c r="Y488" i="2" l="1"/>
  <c r="W488" i="2"/>
  <c r="X488" i="2"/>
  <c r="Z447" i="2"/>
  <c r="AA447" i="2" s="1"/>
  <c r="AE446" i="2"/>
  <c r="AF445" i="2" s="1"/>
  <c r="AH477" i="2"/>
  <c r="L191" i="2"/>
  <c r="M192" i="2"/>
  <c r="T195" i="2"/>
  <c r="U195" i="2"/>
  <c r="N194" i="2"/>
  <c r="U194" i="2" s="1"/>
  <c r="AD445" i="2" l="1"/>
  <c r="W487" i="2"/>
  <c r="Y487" i="2"/>
  <c r="X487" i="2" s="1"/>
  <c r="Z446" i="2"/>
  <c r="AB446" i="2"/>
  <c r="AE445" i="2"/>
  <c r="AD444" i="2" s="1"/>
  <c r="AG476" i="2"/>
  <c r="AI476" i="2"/>
  <c r="L190" i="2"/>
  <c r="M191" i="2"/>
  <c r="T194" i="2"/>
  <c r="N193" i="2"/>
  <c r="U193" i="2" s="1"/>
  <c r="AA446" i="2" l="1"/>
  <c r="AF444" i="2"/>
  <c r="Y486" i="2"/>
  <c r="W486" i="2"/>
  <c r="AB445" i="2"/>
  <c r="Z445" i="2"/>
  <c r="AE444" i="2"/>
  <c r="AF443" i="2" s="1"/>
  <c r="AH476" i="2"/>
  <c r="AI475" i="2" s="1"/>
  <c r="L189" i="2"/>
  <c r="M190" i="2"/>
  <c r="T193" i="2"/>
  <c r="N192" i="2"/>
  <c r="T192" i="2" s="1"/>
  <c r="AA445" i="2" l="1"/>
  <c r="Z444" i="2" s="1"/>
  <c r="AA444" i="2" s="1"/>
  <c r="AB443" i="2" s="1"/>
  <c r="X486" i="2"/>
  <c r="W485" i="2" s="1"/>
  <c r="AB444" i="2"/>
  <c r="AG475" i="2"/>
  <c r="AH475" i="2" s="1"/>
  <c r="AG474" i="2" s="1"/>
  <c r="AH474" i="2" s="1"/>
  <c r="AD443" i="2"/>
  <c r="AE443" i="2" s="1"/>
  <c r="AD442" i="2" s="1"/>
  <c r="L188" i="2"/>
  <c r="M189" i="2"/>
  <c r="U192" i="2"/>
  <c r="N191" i="2"/>
  <c r="Y485" i="2" l="1"/>
  <c r="X485" i="2"/>
  <c r="W484" i="2" s="1"/>
  <c r="AI474" i="2"/>
  <c r="AF442" i="2"/>
  <c r="Z443" i="2"/>
  <c r="AA443" i="2" s="1"/>
  <c r="AB442" i="2" s="1"/>
  <c r="AE442" i="2"/>
  <c r="AF441" i="2" s="1"/>
  <c r="AI473" i="2"/>
  <c r="AG473" i="2"/>
  <c r="AH473" i="2" s="1"/>
  <c r="L187" i="2"/>
  <c r="M188" i="2"/>
  <c r="U191" i="2"/>
  <c r="T191" i="2"/>
  <c r="N190" i="2"/>
  <c r="T190" i="2" s="1"/>
  <c r="Y484" i="2" l="1"/>
  <c r="X484" i="2" s="1"/>
  <c r="W483" i="2" s="1"/>
  <c r="AD441" i="2"/>
  <c r="AE441" i="2" s="1"/>
  <c r="AF440" i="2" s="1"/>
  <c r="Z442" i="2"/>
  <c r="AA442" i="2" s="1"/>
  <c r="Z441" i="2" s="1"/>
  <c r="AI472" i="2"/>
  <c r="AG472" i="2"/>
  <c r="L186" i="2"/>
  <c r="M187" i="2"/>
  <c r="U190" i="2"/>
  <c r="N189" i="2"/>
  <c r="Y483" i="2" l="1"/>
  <c r="X483" i="2" s="1"/>
  <c r="Y482" i="2" s="1"/>
  <c r="AD440" i="2"/>
  <c r="AB441" i="2"/>
  <c r="AH472" i="2"/>
  <c r="AG471" i="2" s="1"/>
  <c r="AA441" i="2"/>
  <c r="AB440" i="2" s="1"/>
  <c r="AE440" i="2"/>
  <c r="L185" i="2"/>
  <c r="M186" i="2"/>
  <c r="U189" i="2"/>
  <c r="T189" i="2"/>
  <c r="N188" i="2"/>
  <c r="W482" i="2" l="1"/>
  <c r="X482" i="2" s="1"/>
  <c r="W481" i="2" s="1"/>
  <c r="X481" i="2" s="1"/>
  <c r="AI471" i="2"/>
  <c r="AH471" i="2" s="1"/>
  <c r="Z440" i="2"/>
  <c r="AA440" i="2" s="1"/>
  <c r="AF439" i="2"/>
  <c r="AD439" i="2"/>
  <c r="AE439" i="2" s="1"/>
  <c r="L184" i="2"/>
  <c r="M185" i="2"/>
  <c r="T188" i="2"/>
  <c r="U188" i="2"/>
  <c r="N187" i="2"/>
  <c r="T187" i="2" s="1"/>
  <c r="Y481" i="2" l="1"/>
  <c r="AI470" i="2"/>
  <c r="AH470" i="2" s="1"/>
  <c r="AI469" i="2" s="1"/>
  <c r="AG470" i="2"/>
  <c r="W480" i="2"/>
  <c r="X480" i="2" s="1"/>
  <c r="Y480" i="2"/>
  <c r="AD438" i="2"/>
  <c r="AF438" i="2"/>
  <c r="Z439" i="2"/>
  <c r="AB439" i="2"/>
  <c r="L183" i="2"/>
  <c r="M184" i="2"/>
  <c r="U187" i="2"/>
  <c r="N186" i="2"/>
  <c r="U186" i="2" s="1"/>
  <c r="AG469" i="2" l="1"/>
  <c r="Y479" i="2"/>
  <c r="W479" i="2"/>
  <c r="X479" i="2" s="1"/>
  <c r="AH469" i="2"/>
  <c r="AG468" i="2" s="1"/>
  <c r="AA439" i="2"/>
  <c r="AE438" i="2"/>
  <c r="L182" i="2"/>
  <c r="M183" i="2"/>
  <c r="T186" i="2"/>
  <c r="N185" i="2"/>
  <c r="T185" i="2" s="1"/>
  <c r="AI468" i="2" l="1"/>
  <c r="Y478" i="2"/>
  <c r="W478" i="2"/>
  <c r="X478" i="2" s="1"/>
  <c r="AH468" i="2"/>
  <c r="AI467" i="2" s="1"/>
  <c r="Z438" i="2"/>
  <c r="AB438" i="2"/>
  <c r="AD437" i="2"/>
  <c r="AE437" i="2" s="1"/>
  <c r="AF437" i="2"/>
  <c r="L181" i="2"/>
  <c r="M182" i="2"/>
  <c r="U185" i="2"/>
  <c r="N184" i="2"/>
  <c r="T184" i="2" s="1"/>
  <c r="AG467" i="2" l="1"/>
  <c r="Y477" i="2"/>
  <c r="W477" i="2"/>
  <c r="X477" i="2" s="1"/>
  <c r="AH467" i="2"/>
  <c r="AG466" i="2" s="1"/>
  <c r="AF436" i="2"/>
  <c r="AD436" i="2"/>
  <c r="AE436" i="2" s="1"/>
  <c r="AA438" i="2"/>
  <c r="L180" i="2"/>
  <c r="M181" i="2"/>
  <c r="U184" i="2"/>
  <c r="N183" i="2"/>
  <c r="U183" i="2" s="1"/>
  <c r="AI466" i="2" l="1"/>
  <c r="W476" i="2"/>
  <c r="X476" i="2" s="1"/>
  <c r="Y476" i="2"/>
  <c r="AB437" i="2"/>
  <c r="Z437" i="2"/>
  <c r="AD435" i="2"/>
  <c r="AF435" i="2"/>
  <c r="AH466" i="2"/>
  <c r="L179" i="2"/>
  <c r="M180" i="2"/>
  <c r="T183" i="2"/>
  <c r="N182" i="2"/>
  <c r="W475" i="2" l="1"/>
  <c r="X475" i="2" s="1"/>
  <c r="W474" i="2" s="1"/>
  <c r="X474" i="2" s="1"/>
  <c r="Y475" i="2"/>
  <c r="AA437" i="2"/>
  <c r="Z436" i="2" s="1"/>
  <c r="AE435" i="2"/>
  <c r="AF434" i="2" s="1"/>
  <c r="AG465" i="2"/>
  <c r="AI465" i="2"/>
  <c r="Y474" i="2"/>
  <c r="L178" i="2"/>
  <c r="M179" i="2"/>
  <c r="U182" i="2"/>
  <c r="T182" i="2"/>
  <c r="N181" i="2"/>
  <c r="AD434" i="2" l="1"/>
  <c r="AE434" i="2" s="1"/>
  <c r="AB436" i="2"/>
  <c r="AA436" i="2"/>
  <c r="Z435" i="2" s="1"/>
  <c r="AD433" i="2"/>
  <c r="AF433" i="2"/>
  <c r="Y473" i="2"/>
  <c r="W473" i="2"/>
  <c r="AH465" i="2"/>
  <c r="L177" i="2"/>
  <c r="M178" i="2"/>
  <c r="U181" i="2"/>
  <c r="T181" i="2"/>
  <c r="N180" i="2"/>
  <c r="T180" i="2" s="1"/>
  <c r="AB435" i="2" l="1"/>
  <c r="AE433" i="2"/>
  <c r="AF432" i="2" s="1"/>
  <c r="X473" i="2"/>
  <c r="W472" i="2" s="1"/>
  <c r="AA435" i="2"/>
  <c r="AB434" i="2" s="1"/>
  <c r="AI464" i="2"/>
  <c r="AG464" i="2"/>
  <c r="L176" i="2"/>
  <c r="M177" i="2"/>
  <c r="U180" i="2"/>
  <c r="N179" i="2"/>
  <c r="U179" i="2" s="1"/>
  <c r="Y472" i="2" l="1"/>
  <c r="AD432" i="2"/>
  <c r="AE432" i="2" s="1"/>
  <c r="AD431" i="2" s="1"/>
  <c r="AE431" i="2" s="1"/>
  <c r="AH464" i="2"/>
  <c r="AI463" i="2" s="1"/>
  <c r="Z434" i="2"/>
  <c r="AA434" i="2" s="1"/>
  <c r="X472" i="2"/>
  <c r="W471" i="2" s="1"/>
  <c r="L175" i="2"/>
  <c r="M176" i="2"/>
  <c r="T179" i="2"/>
  <c r="N178" i="2"/>
  <c r="Y471" i="2" l="1"/>
  <c r="AF431" i="2"/>
  <c r="AG463" i="2"/>
  <c r="AH463" i="2"/>
  <c r="AI462" i="2" s="1"/>
  <c r="Z433" i="2"/>
  <c r="AA433" i="2" s="1"/>
  <c r="Z432" i="2" s="1"/>
  <c r="AB433" i="2"/>
  <c r="X471" i="2"/>
  <c r="Y470" i="2" s="1"/>
  <c r="AG462" i="2"/>
  <c r="AF430" i="2"/>
  <c r="AD430" i="2"/>
  <c r="AE430" i="2" s="1"/>
  <c r="L174" i="2"/>
  <c r="M175" i="2"/>
  <c r="T178" i="2"/>
  <c r="U178" i="2"/>
  <c r="N177" i="2"/>
  <c r="U177" i="2" s="1"/>
  <c r="W470" i="2" l="1"/>
  <c r="X470" i="2"/>
  <c r="W469" i="2" s="1"/>
  <c r="AH462" i="2"/>
  <c r="AG461" i="2" s="1"/>
  <c r="AB432" i="2"/>
  <c r="AA432" i="2"/>
  <c r="AB431" i="2" s="1"/>
  <c r="AF429" i="2"/>
  <c r="AD429" i="2"/>
  <c r="AE429" i="2" s="1"/>
  <c r="L173" i="2"/>
  <c r="M174" i="2"/>
  <c r="T177" i="2"/>
  <c r="N176" i="2"/>
  <c r="T176" i="2" s="1"/>
  <c r="AI461" i="2" l="1"/>
  <c r="Y469" i="2"/>
  <c r="X469" i="2" s="1"/>
  <c r="Z431" i="2"/>
  <c r="AA431" i="2" s="1"/>
  <c r="AB430" i="2" s="1"/>
  <c r="AH461" i="2"/>
  <c r="AF428" i="2"/>
  <c r="AD428" i="2"/>
  <c r="AE428" i="2" s="1"/>
  <c r="L172" i="2"/>
  <c r="M173" i="2"/>
  <c r="U176" i="2"/>
  <c r="N175" i="2"/>
  <c r="Z430" i="2" l="1"/>
  <c r="AA430" i="2" s="1"/>
  <c r="Z429" i="2" s="1"/>
  <c r="AA429" i="2" s="1"/>
  <c r="Y468" i="2"/>
  <c r="W468" i="2"/>
  <c r="AD427" i="2"/>
  <c r="AE427" i="2" s="1"/>
  <c r="AF427" i="2"/>
  <c r="AI460" i="2"/>
  <c r="AG460" i="2"/>
  <c r="L171" i="2"/>
  <c r="M172" i="2"/>
  <c r="U175" i="2"/>
  <c r="T175" i="2"/>
  <c r="N174" i="2"/>
  <c r="U174" i="2" s="1"/>
  <c r="AB429" i="2" l="1"/>
  <c r="X468" i="2"/>
  <c r="W467" i="2" s="1"/>
  <c r="AH460" i="2"/>
  <c r="AG459" i="2" s="1"/>
  <c r="Z428" i="2"/>
  <c r="AA428" i="2" s="1"/>
  <c r="AB428" i="2"/>
  <c r="AD426" i="2"/>
  <c r="AE426" i="2" s="1"/>
  <c r="AF426" i="2"/>
  <c r="L170" i="2"/>
  <c r="M171" i="2"/>
  <c r="T174" i="2"/>
  <c r="N173" i="2"/>
  <c r="U173" i="2" s="1"/>
  <c r="Y467" i="2" l="1"/>
  <c r="X467" i="2" s="1"/>
  <c r="W466" i="2" s="1"/>
  <c r="X466" i="2" s="1"/>
  <c r="AI459" i="2"/>
  <c r="AH459" i="2" s="1"/>
  <c r="AI458" i="2" s="1"/>
  <c r="Y466" i="2"/>
  <c r="AD425" i="2"/>
  <c r="AE425" i="2" s="1"/>
  <c r="AF425" i="2"/>
  <c r="Z427" i="2"/>
  <c r="AA427" i="2" s="1"/>
  <c r="AB427" i="2"/>
  <c r="L169" i="2"/>
  <c r="M170" i="2"/>
  <c r="T173" i="2"/>
  <c r="N172" i="2"/>
  <c r="W465" i="2" l="1"/>
  <c r="Y465" i="2"/>
  <c r="AG458" i="2"/>
  <c r="X465" i="2"/>
  <c r="AH458" i="2"/>
  <c r="AI457" i="2" s="1"/>
  <c r="Y464" i="2"/>
  <c r="W464" i="2"/>
  <c r="AB426" i="2"/>
  <c r="Z426" i="2"/>
  <c r="AA426" i="2" s="1"/>
  <c r="AD424" i="2"/>
  <c r="AF424" i="2"/>
  <c r="L168" i="2"/>
  <c r="M169" i="2"/>
  <c r="T172" i="2"/>
  <c r="U172" i="2"/>
  <c r="N171" i="2"/>
  <c r="AG457" i="2" l="1"/>
  <c r="AH457" i="2" s="1"/>
  <c r="X464" i="2"/>
  <c r="W463" i="2" s="1"/>
  <c r="AE424" i="2"/>
  <c r="AD423" i="2" s="1"/>
  <c r="Z425" i="2"/>
  <c r="AA425" i="2" s="1"/>
  <c r="AB425" i="2"/>
  <c r="Y463" i="2"/>
  <c r="AG456" i="2"/>
  <c r="AI456" i="2"/>
  <c r="L167" i="2"/>
  <c r="M168" i="2"/>
  <c r="U171" i="2"/>
  <c r="T171" i="2"/>
  <c r="N170" i="2"/>
  <c r="AF423" i="2" l="1"/>
  <c r="AE423" i="2" s="1"/>
  <c r="X463" i="2"/>
  <c r="W462" i="2" s="1"/>
  <c r="AH456" i="2"/>
  <c r="AG455" i="2" s="1"/>
  <c r="AB424" i="2"/>
  <c r="Z424" i="2"/>
  <c r="L166" i="2"/>
  <c r="M167" i="2"/>
  <c r="U170" i="2"/>
  <c r="T170" i="2"/>
  <c r="N169" i="2"/>
  <c r="T169" i="2" s="1"/>
  <c r="AD422" i="2" l="1"/>
  <c r="AF422" i="2"/>
  <c r="AE422" i="2" s="1"/>
  <c r="AF421" i="2" s="1"/>
  <c r="Y462" i="2"/>
  <c r="X462" i="2" s="1"/>
  <c r="W461" i="2" s="1"/>
  <c r="AI455" i="2"/>
  <c r="AA424" i="2"/>
  <c r="AB423" i="2" s="1"/>
  <c r="AH455" i="2"/>
  <c r="AG454" i="2" s="1"/>
  <c r="AH454" i="2" s="1"/>
  <c r="L165" i="2"/>
  <c r="M166" i="2"/>
  <c r="U169" i="2"/>
  <c r="N168" i="2"/>
  <c r="T168" i="2" s="1"/>
  <c r="Z423" i="2" l="1"/>
  <c r="AD421" i="2"/>
  <c r="AI454" i="2"/>
  <c r="Y461" i="2"/>
  <c r="X461" i="2" s="1"/>
  <c r="Y460" i="2" s="1"/>
  <c r="AA423" i="2"/>
  <c r="Z422" i="2" s="1"/>
  <c r="AE421" i="2"/>
  <c r="AF420" i="2" s="1"/>
  <c r="AB422" i="2"/>
  <c r="AG453" i="2"/>
  <c r="AH453" i="2" s="1"/>
  <c r="AI453" i="2"/>
  <c r="L164" i="2"/>
  <c r="M165" i="2"/>
  <c r="U168" i="2"/>
  <c r="N167" i="2"/>
  <c r="AD420" i="2" l="1"/>
  <c r="W460" i="2"/>
  <c r="AA422" i="2"/>
  <c r="Z421" i="2" s="1"/>
  <c r="AE420" i="2"/>
  <c r="AD419" i="2" s="1"/>
  <c r="AE419" i="2" s="1"/>
  <c r="AG452" i="2"/>
  <c r="AH452" i="2" s="1"/>
  <c r="AI452" i="2"/>
  <c r="AF419" i="2"/>
  <c r="X460" i="2"/>
  <c r="L163" i="2"/>
  <c r="M164" i="2"/>
  <c r="T167" i="2"/>
  <c r="U167" i="2"/>
  <c r="N166" i="2"/>
  <c r="U166" i="2" s="1"/>
  <c r="AB421" i="2" l="1"/>
  <c r="AA421" i="2" s="1"/>
  <c r="AF418" i="2"/>
  <c r="AD418" i="2"/>
  <c r="AE418" i="2" s="1"/>
  <c r="AG451" i="2"/>
  <c r="AH451" i="2" s="1"/>
  <c r="AI451" i="2"/>
  <c r="W459" i="2"/>
  <c r="Y459" i="2"/>
  <c r="L162" i="2"/>
  <c r="M163" i="2"/>
  <c r="T166" i="2"/>
  <c r="N165" i="2"/>
  <c r="U165" i="2" s="1"/>
  <c r="AB420" i="2" l="1"/>
  <c r="AA420" i="2" s="1"/>
  <c r="AB419" i="2" s="1"/>
  <c r="Z420" i="2"/>
  <c r="AG450" i="2"/>
  <c r="AH450" i="2" s="1"/>
  <c r="AI450" i="2"/>
  <c r="AF417" i="2"/>
  <c r="AD417" i="2"/>
  <c r="AE417" i="2" s="1"/>
  <c r="X459" i="2"/>
  <c r="L161" i="2"/>
  <c r="M162" i="2"/>
  <c r="T165" i="2"/>
  <c r="N164" i="2"/>
  <c r="Z419" i="2" l="1"/>
  <c r="AA419" i="2" s="1"/>
  <c r="AD416" i="2"/>
  <c r="AE416" i="2" s="1"/>
  <c r="AF416" i="2"/>
  <c r="W458" i="2"/>
  <c r="Y458" i="2"/>
  <c r="X458" i="2" s="1"/>
  <c r="AI449" i="2"/>
  <c r="AG449" i="2"/>
  <c r="AH449" i="2" s="1"/>
  <c r="AB418" i="2"/>
  <c r="Z418" i="2"/>
  <c r="AA418" i="2" s="1"/>
  <c r="L160" i="2"/>
  <c r="M161" i="2"/>
  <c r="T164" i="2"/>
  <c r="U164" i="2"/>
  <c r="N163" i="2"/>
  <c r="W457" i="2" l="1"/>
  <c r="Y457" i="2"/>
  <c r="AG448" i="2"/>
  <c r="AI448" i="2"/>
  <c r="AB417" i="2"/>
  <c r="Z417" i="2"/>
  <c r="AA417" i="2" s="1"/>
  <c r="AF415" i="2"/>
  <c r="AD415" i="2"/>
  <c r="AE415" i="2" s="1"/>
  <c r="L159" i="2"/>
  <c r="M160" i="2"/>
  <c r="U163" i="2"/>
  <c r="T163" i="2"/>
  <c r="N162" i="2"/>
  <c r="X457" i="2" l="1"/>
  <c r="AH448" i="2"/>
  <c r="W456" i="2"/>
  <c r="Y456" i="2"/>
  <c r="Z416" i="2"/>
  <c r="AA416" i="2" s="1"/>
  <c r="AB416" i="2"/>
  <c r="AF414" i="2"/>
  <c r="AD414" i="2"/>
  <c r="AE414" i="2" s="1"/>
  <c r="L158" i="2"/>
  <c r="M159" i="2"/>
  <c r="T162" i="2"/>
  <c r="U162" i="2"/>
  <c r="N161" i="2"/>
  <c r="U161" i="2" s="1"/>
  <c r="X456" i="2" l="1"/>
  <c r="AD413" i="2"/>
  <c r="AF413" i="2"/>
  <c r="Y455" i="2"/>
  <c r="W455" i="2"/>
  <c r="Z415" i="2"/>
  <c r="AA415" i="2" s="1"/>
  <c r="AB415" i="2"/>
  <c r="AI447" i="2"/>
  <c r="AG447" i="2"/>
  <c r="L157" i="2"/>
  <c r="M158" i="2"/>
  <c r="T161" i="2"/>
  <c r="N160" i="2"/>
  <c r="T160" i="2" s="1"/>
  <c r="AE413" i="2" l="1"/>
  <c r="X455" i="2"/>
  <c r="AH447" i="2"/>
  <c r="AG446" i="2" s="1"/>
  <c r="W454" i="2"/>
  <c r="X454" i="2" s="1"/>
  <c r="Y454" i="2"/>
  <c r="AD412" i="2"/>
  <c r="AF412" i="2"/>
  <c r="AB414" i="2"/>
  <c r="Z414" i="2"/>
  <c r="AA414" i="2" s="1"/>
  <c r="L156" i="2"/>
  <c r="M157" i="2"/>
  <c r="U160" i="2"/>
  <c r="N159" i="2"/>
  <c r="U159" i="2" s="1"/>
  <c r="AI446" i="2" l="1"/>
  <c r="AH446" i="2" s="1"/>
  <c r="AG445" i="2" s="1"/>
  <c r="AE412" i="2"/>
  <c r="AD411" i="2" s="1"/>
  <c r="Z413" i="2"/>
  <c r="AB413" i="2"/>
  <c r="Y453" i="2"/>
  <c r="W453" i="2"/>
  <c r="X453" i="2" s="1"/>
  <c r="L155" i="2"/>
  <c r="M156" i="2"/>
  <c r="T159" i="2"/>
  <c r="N158" i="2"/>
  <c r="AI445" i="2" l="1"/>
  <c r="AA413" i="2"/>
  <c r="AF411" i="2"/>
  <c r="AE411" i="2" s="1"/>
  <c r="AD410" i="2" s="1"/>
  <c r="AH445" i="2"/>
  <c r="AI444" i="2" s="1"/>
  <c r="Y452" i="2"/>
  <c r="W452" i="2"/>
  <c r="X452" i="2" s="1"/>
  <c r="AB412" i="2"/>
  <c r="Z412" i="2"/>
  <c r="L154" i="2"/>
  <c r="M155" i="2"/>
  <c r="U158" i="2"/>
  <c r="T158" i="2"/>
  <c r="N157" i="2"/>
  <c r="AA412" i="2" l="1"/>
  <c r="AG444" i="2"/>
  <c r="AF410" i="2"/>
  <c r="AE410" i="2" s="1"/>
  <c r="AH444" i="2"/>
  <c r="AI443" i="2" s="1"/>
  <c r="Z411" i="2"/>
  <c r="AB411" i="2"/>
  <c r="W451" i="2"/>
  <c r="X451" i="2" s="1"/>
  <c r="Y451" i="2"/>
  <c r="L153" i="2"/>
  <c r="M154" i="2"/>
  <c r="T157" i="2"/>
  <c r="U157" i="2"/>
  <c r="N156" i="2"/>
  <c r="AD409" i="2" l="1"/>
  <c r="AF409" i="2"/>
  <c r="AE409" i="2" s="1"/>
  <c r="AF408" i="2" s="1"/>
  <c r="AA411" i="2"/>
  <c r="Z410" i="2" s="1"/>
  <c r="AG443" i="2"/>
  <c r="AH443" i="2"/>
  <c r="AI442" i="2" s="1"/>
  <c r="AH442" i="2" s="1"/>
  <c r="W450" i="2"/>
  <c r="X450" i="2" s="1"/>
  <c r="Y450" i="2"/>
  <c r="L152" i="2"/>
  <c r="M153" i="2"/>
  <c r="T156" i="2"/>
  <c r="U156" i="2"/>
  <c r="N155" i="2"/>
  <c r="T155" i="2" s="1"/>
  <c r="AB410" i="2" l="1"/>
  <c r="AD408" i="2"/>
  <c r="AE408" i="2" s="1"/>
  <c r="AD407" i="2" s="1"/>
  <c r="AG442" i="2"/>
  <c r="AA410" i="2"/>
  <c r="Z409" i="2" s="1"/>
  <c r="AG441" i="2"/>
  <c r="AI441" i="2"/>
  <c r="Y449" i="2"/>
  <c r="W449" i="2"/>
  <c r="X449" i="2" s="1"/>
  <c r="L151" i="2"/>
  <c r="M152" i="2"/>
  <c r="U155" i="2"/>
  <c r="N154" i="2"/>
  <c r="AF407" i="2" l="1"/>
  <c r="AB409" i="2"/>
  <c r="AA409" i="2" s="1"/>
  <c r="AH441" i="2"/>
  <c r="AI440" i="2" s="1"/>
  <c r="AE407" i="2"/>
  <c r="AF406" i="2" s="1"/>
  <c r="W448" i="2"/>
  <c r="Y448" i="2"/>
  <c r="L150" i="2"/>
  <c r="M151" i="2"/>
  <c r="U154" i="2"/>
  <c r="T154" i="2"/>
  <c r="N153" i="2"/>
  <c r="T153" i="2" s="1"/>
  <c r="AG440" i="2" l="1"/>
  <c r="Z408" i="2"/>
  <c r="AA408" i="2" s="1"/>
  <c r="AB407" i="2" s="1"/>
  <c r="AB408" i="2"/>
  <c r="AD406" i="2"/>
  <c r="X448" i="2"/>
  <c r="W447" i="2" s="1"/>
  <c r="AE406" i="2"/>
  <c r="AD405" i="2" s="1"/>
  <c r="AH440" i="2"/>
  <c r="L149" i="2"/>
  <c r="M150" i="2"/>
  <c r="U153" i="2"/>
  <c r="N152" i="2"/>
  <c r="T152" i="2" s="1"/>
  <c r="Z407" i="2" l="1"/>
  <c r="AF405" i="2"/>
  <c r="AE405" i="2" s="1"/>
  <c r="Y447" i="2"/>
  <c r="X447" i="2" s="1"/>
  <c r="AA407" i="2"/>
  <c r="AG439" i="2"/>
  <c r="AI439" i="2"/>
  <c r="L148" i="2"/>
  <c r="M149" i="2"/>
  <c r="U152" i="2"/>
  <c r="N151" i="2"/>
  <c r="U151" i="2" s="1"/>
  <c r="W446" i="2" l="1"/>
  <c r="Y446" i="2"/>
  <c r="X446" i="2" s="1"/>
  <c r="W445" i="2" s="1"/>
  <c r="AH439" i="2"/>
  <c r="AG438" i="2" s="1"/>
  <c r="AB406" i="2"/>
  <c r="Z406" i="2"/>
  <c r="AD404" i="2"/>
  <c r="AF404" i="2"/>
  <c r="L147" i="2"/>
  <c r="M148" i="2"/>
  <c r="T151" i="2"/>
  <c r="N150" i="2"/>
  <c r="AI438" i="2" l="1"/>
  <c r="Y445" i="2"/>
  <c r="X445" i="2" s="1"/>
  <c r="AE404" i="2"/>
  <c r="AD403" i="2" s="1"/>
  <c r="AH438" i="2"/>
  <c r="AG437" i="2" s="1"/>
  <c r="AA406" i="2"/>
  <c r="L146" i="2"/>
  <c r="M147" i="2"/>
  <c r="U150" i="2"/>
  <c r="T150" i="2"/>
  <c r="N149" i="2"/>
  <c r="U149" i="2" s="1"/>
  <c r="AI437" i="2" l="1"/>
  <c r="W444" i="2"/>
  <c r="Y444" i="2"/>
  <c r="X444" i="2" s="1"/>
  <c r="W443" i="2" s="1"/>
  <c r="AF403" i="2"/>
  <c r="AE403" i="2" s="1"/>
  <c r="AD402" i="2" s="1"/>
  <c r="AH437" i="2"/>
  <c r="AG436" i="2" s="1"/>
  <c r="Z405" i="2"/>
  <c r="AB405" i="2"/>
  <c r="L145" i="2"/>
  <c r="M146" i="2"/>
  <c r="T149" i="2"/>
  <c r="N148" i="2"/>
  <c r="T148" i="2" s="1"/>
  <c r="Y443" i="2" l="1"/>
  <c r="AF402" i="2"/>
  <c r="AE402" i="2" s="1"/>
  <c r="AD401" i="2" s="1"/>
  <c r="AI436" i="2"/>
  <c r="AH436" i="2" s="1"/>
  <c r="X443" i="2"/>
  <c r="W442" i="2" s="1"/>
  <c r="AA405" i="2"/>
  <c r="AB404" i="2" s="1"/>
  <c r="L144" i="2"/>
  <c r="M145" i="2"/>
  <c r="U148" i="2"/>
  <c r="N147" i="2"/>
  <c r="AF401" i="2" l="1"/>
  <c r="AE401" i="2" s="1"/>
  <c r="AD400" i="2" s="1"/>
  <c r="AG435" i="2"/>
  <c r="AI435" i="2"/>
  <c r="AH435" i="2" s="1"/>
  <c r="AI434" i="2" s="1"/>
  <c r="AH434" i="2" s="1"/>
  <c r="Z404" i="2"/>
  <c r="Y442" i="2"/>
  <c r="X442" i="2" s="1"/>
  <c r="AA404" i="2"/>
  <c r="L143" i="2"/>
  <c r="M144" i="2"/>
  <c r="U147" i="2"/>
  <c r="T147" i="2"/>
  <c r="N146" i="2"/>
  <c r="AF400" i="2" l="1"/>
  <c r="AG434" i="2"/>
  <c r="W441" i="2"/>
  <c r="Y441" i="2"/>
  <c r="X441" i="2" s="1"/>
  <c r="AE400" i="2"/>
  <c r="AF399" i="2" s="1"/>
  <c r="AG433" i="2"/>
  <c r="AI433" i="2"/>
  <c r="AH433" i="2" s="1"/>
  <c r="Z403" i="2"/>
  <c r="AB403" i="2"/>
  <c r="L142" i="2"/>
  <c r="M143" i="2"/>
  <c r="T146" i="2"/>
  <c r="U146" i="2"/>
  <c r="N145" i="2"/>
  <c r="U145" i="2" s="1"/>
  <c r="Y440" i="2" l="1"/>
  <c r="W440" i="2"/>
  <c r="AD399" i="2"/>
  <c r="AE399" i="2"/>
  <c r="AF398" i="2" s="1"/>
  <c r="AA403" i="2"/>
  <c r="Z402" i="2" s="1"/>
  <c r="X440" i="2"/>
  <c r="W439" i="2" s="1"/>
  <c r="AB402" i="2"/>
  <c r="AG432" i="2"/>
  <c r="AI432" i="2"/>
  <c r="L141" i="2"/>
  <c r="M142" i="2"/>
  <c r="T145" i="2"/>
  <c r="N144" i="2"/>
  <c r="Y439" i="2" l="1"/>
  <c r="X439" i="2" s="1"/>
  <c r="W438" i="2" s="1"/>
  <c r="AD398" i="2"/>
  <c r="AA402" i="2"/>
  <c r="AB401" i="2" s="1"/>
  <c r="AA401" i="2" s="1"/>
  <c r="AH432" i="2"/>
  <c r="AG431" i="2" s="1"/>
  <c r="AE398" i="2"/>
  <c r="L140" i="2"/>
  <c r="M141" i="2"/>
  <c r="T144" i="2"/>
  <c r="U144" i="2"/>
  <c r="N143" i="2"/>
  <c r="T143" i="2" s="1"/>
  <c r="Z401" i="2" l="1"/>
  <c r="Y438" i="2"/>
  <c r="X438" i="2" s="1"/>
  <c r="Y437" i="2" s="1"/>
  <c r="AI431" i="2"/>
  <c r="AH431" i="2" s="1"/>
  <c r="AG430" i="2" s="1"/>
  <c r="Z400" i="2"/>
  <c r="AB400" i="2"/>
  <c r="AA400" i="2" s="1"/>
  <c r="AF397" i="2"/>
  <c r="AD397" i="2"/>
  <c r="L139" i="2"/>
  <c r="M140" i="2"/>
  <c r="U143" i="2"/>
  <c r="N142" i="2"/>
  <c r="AI430" i="2" l="1"/>
  <c r="AH430" i="2" s="1"/>
  <c r="W437" i="2"/>
  <c r="AE397" i="2"/>
  <c r="AF396" i="2" s="1"/>
  <c r="X437" i="2"/>
  <c r="Y436" i="2" s="1"/>
  <c r="Z399" i="2"/>
  <c r="AB399" i="2"/>
  <c r="AA399" i="2" s="1"/>
  <c r="AI429" i="2"/>
  <c r="AH429" i="2" s="1"/>
  <c r="AG429" i="2"/>
  <c r="L138" i="2"/>
  <c r="M139" i="2"/>
  <c r="U142" i="2"/>
  <c r="T142" i="2"/>
  <c r="N141" i="2"/>
  <c r="T141" i="2" s="1"/>
  <c r="AD396" i="2" l="1"/>
  <c r="W436" i="2"/>
  <c r="X436" i="2"/>
  <c r="W435" i="2" s="1"/>
  <c r="AG428" i="2"/>
  <c r="AI428" i="2"/>
  <c r="AH428" i="2" s="1"/>
  <c r="Z398" i="2"/>
  <c r="AB398" i="2"/>
  <c r="AA398" i="2" s="1"/>
  <c r="AE396" i="2"/>
  <c r="L137" i="2"/>
  <c r="M138" i="2"/>
  <c r="U141" i="2"/>
  <c r="N140" i="2"/>
  <c r="Y435" i="2" l="1"/>
  <c r="X435" i="2" s="1"/>
  <c r="W434" i="2" s="1"/>
  <c r="AD395" i="2"/>
  <c r="AF395" i="2"/>
  <c r="AE395" i="2" s="1"/>
  <c r="AB397" i="2"/>
  <c r="Z397" i="2"/>
  <c r="AI427" i="2"/>
  <c r="AH427" i="2" s="1"/>
  <c r="AG427" i="2"/>
  <c r="L136" i="2"/>
  <c r="M137" i="2"/>
  <c r="T140" i="2"/>
  <c r="U140" i="2"/>
  <c r="N139" i="2"/>
  <c r="Y434" i="2" l="1"/>
  <c r="X434" i="2" s="1"/>
  <c r="AG426" i="2"/>
  <c r="AI426" i="2"/>
  <c r="AH426" i="2" s="1"/>
  <c r="AF394" i="2"/>
  <c r="AD394" i="2"/>
  <c r="AA397" i="2"/>
  <c r="L135" i="2"/>
  <c r="M136" i="2"/>
  <c r="U139" i="2"/>
  <c r="T139" i="2"/>
  <c r="N138" i="2"/>
  <c r="Y433" i="2" l="1"/>
  <c r="W433" i="2"/>
  <c r="AE394" i="2"/>
  <c r="AF393" i="2" s="1"/>
  <c r="X433" i="2"/>
  <c r="W432" i="2" s="1"/>
  <c r="AG425" i="2"/>
  <c r="AI425" i="2"/>
  <c r="AH425" i="2" s="1"/>
  <c r="Z396" i="2"/>
  <c r="AB396" i="2"/>
  <c r="L134" i="2"/>
  <c r="M135" i="2"/>
  <c r="T138" i="2"/>
  <c r="U138" i="2"/>
  <c r="N137" i="2"/>
  <c r="T137" i="2" s="1"/>
  <c r="AD393" i="2" l="1"/>
  <c r="Y432" i="2"/>
  <c r="X432" i="2" s="1"/>
  <c r="Y431" i="2" s="1"/>
  <c r="X431" i="2" s="1"/>
  <c r="AE393" i="2"/>
  <c r="AD392" i="2" s="1"/>
  <c r="AA396" i="2"/>
  <c r="Z395" i="2" s="1"/>
  <c r="AG424" i="2"/>
  <c r="AI424" i="2"/>
  <c r="L133" i="2"/>
  <c r="M134" i="2"/>
  <c r="U137" i="2"/>
  <c r="N136" i="2"/>
  <c r="W431" i="2" l="1"/>
  <c r="AF392" i="2"/>
  <c r="AB395" i="2"/>
  <c r="AA395" i="2" s="1"/>
  <c r="Z394" i="2" s="1"/>
  <c r="AE392" i="2"/>
  <c r="AF391" i="2" s="1"/>
  <c r="AH424" i="2"/>
  <c r="AI423" i="2" s="1"/>
  <c r="W430" i="2"/>
  <c r="Y430" i="2"/>
  <c r="X430" i="2" s="1"/>
  <c r="L132" i="2"/>
  <c r="M133" i="2"/>
  <c r="T136" i="2"/>
  <c r="U136" i="2"/>
  <c r="N135" i="2"/>
  <c r="AD391" i="2" l="1"/>
  <c r="AB394" i="2"/>
  <c r="AE391" i="2"/>
  <c r="AD390" i="2" s="1"/>
  <c r="AA394" i="2"/>
  <c r="Z393" i="2" s="1"/>
  <c r="AG423" i="2"/>
  <c r="AH423" i="2" s="1"/>
  <c r="W429" i="2"/>
  <c r="Y429" i="2"/>
  <c r="X429" i="2" s="1"/>
  <c r="L131" i="2"/>
  <c r="M132" i="2"/>
  <c r="U135" i="2"/>
  <c r="T135" i="2"/>
  <c r="N134" i="2"/>
  <c r="U134" i="2" s="1"/>
  <c r="AB393" i="2" l="1"/>
  <c r="AF390" i="2"/>
  <c r="AE390" i="2"/>
  <c r="AF389" i="2" s="1"/>
  <c r="AA393" i="2"/>
  <c r="AB392" i="2" s="1"/>
  <c r="AI422" i="2"/>
  <c r="AG422" i="2"/>
  <c r="W428" i="2"/>
  <c r="Y428" i="2"/>
  <c r="X428" i="2" s="1"/>
  <c r="L130" i="2"/>
  <c r="M131" i="2"/>
  <c r="T134" i="2"/>
  <c r="N133" i="2"/>
  <c r="U133" i="2" s="1"/>
  <c r="AD389" i="2" l="1"/>
  <c r="Z392" i="2"/>
  <c r="AA392" i="2" s="1"/>
  <c r="AH422" i="2"/>
  <c r="AI421" i="2" s="1"/>
  <c r="AE389" i="2"/>
  <c r="AD388" i="2" s="1"/>
  <c r="Y427" i="2"/>
  <c r="X427" i="2" s="1"/>
  <c r="W427" i="2"/>
  <c r="L129" i="2"/>
  <c r="M130" i="2"/>
  <c r="T133" i="2"/>
  <c r="N132" i="2"/>
  <c r="AB391" i="2" l="1"/>
  <c r="Z391" i="2"/>
  <c r="AA391" i="2" s="1"/>
  <c r="Z390" i="2" s="1"/>
  <c r="AG421" i="2"/>
  <c r="AH421" i="2" s="1"/>
  <c r="AF388" i="2"/>
  <c r="AE388" i="2" s="1"/>
  <c r="Y426" i="2"/>
  <c r="X426" i="2" s="1"/>
  <c r="W426" i="2"/>
  <c r="L128" i="2"/>
  <c r="M129" i="2"/>
  <c r="T132" i="2"/>
  <c r="U132" i="2"/>
  <c r="N131" i="2"/>
  <c r="AG420" i="2" l="1"/>
  <c r="AI420" i="2"/>
  <c r="AB390" i="2"/>
  <c r="AA390" i="2" s="1"/>
  <c r="Z389" i="2" s="1"/>
  <c r="AD387" i="2"/>
  <c r="AF387" i="2"/>
  <c r="AH420" i="2"/>
  <c r="AG419" i="2" s="1"/>
  <c r="Y425" i="2"/>
  <c r="X425" i="2" s="1"/>
  <c r="W425" i="2"/>
  <c r="L127" i="2"/>
  <c r="M128" i="2"/>
  <c r="U131" i="2"/>
  <c r="T131" i="2"/>
  <c r="N130" i="2"/>
  <c r="T130" i="2" s="1"/>
  <c r="AB389" i="2" l="1"/>
  <c r="AA389" i="2"/>
  <c r="Z388" i="2" s="1"/>
  <c r="AE387" i="2"/>
  <c r="AF386" i="2" s="1"/>
  <c r="AI419" i="2"/>
  <c r="AH419" i="2" s="1"/>
  <c r="AI418" i="2" s="1"/>
  <c r="AH418" i="2" s="1"/>
  <c r="W424" i="2"/>
  <c r="Y424" i="2"/>
  <c r="L126" i="2"/>
  <c r="M127" i="2"/>
  <c r="U130" i="2"/>
  <c r="N129" i="2"/>
  <c r="AB388" i="2" l="1"/>
  <c r="AD386" i="2"/>
  <c r="AE386" i="2" s="1"/>
  <c r="AD385" i="2" s="1"/>
  <c r="X424" i="2"/>
  <c r="W423" i="2" s="1"/>
  <c r="AG418" i="2"/>
  <c r="AA388" i="2"/>
  <c r="AB387" i="2" s="1"/>
  <c r="AG417" i="2"/>
  <c r="AI417" i="2"/>
  <c r="AH417" i="2" s="1"/>
  <c r="L125" i="2"/>
  <c r="M126" i="2"/>
  <c r="U129" i="2"/>
  <c r="T129" i="2"/>
  <c r="N128" i="2"/>
  <c r="T128" i="2" s="1"/>
  <c r="Y423" i="2" l="1"/>
  <c r="Z387" i="2"/>
  <c r="AA387" i="2" s="1"/>
  <c r="Z386" i="2" s="1"/>
  <c r="AF385" i="2"/>
  <c r="X423" i="2"/>
  <c r="Y422" i="2" s="1"/>
  <c r="AE385" i="2"/>
  <c r="AD384" i="2" s="1"/>
  <c r="AG416" i="2"/>
  <c r="AI416" i="2"/>
  <c r="AH416" i="2" s="1"/>
  <c r="L124" i="2"/>
  <c r="M125" i="2"/>
  <c r="U128" i="2"/>
  <c r="N127" i="2"/>
  <c r="T127" i="2" s="1"/>
  <c r="AF384" i="2" l="1"/>
  <c r="W422" i="2"/>
  <c r="AE384" i="2"/>
  <c r="AD383" i="2" s="1"/>
  <c r="X422" i="2"/>
  <c r="W421" i="2" s="1"/>
  <c r="AB386" i="2"/>
  <c r="AA386" i="2" s="1"/>
  <c r="AG415" i="2"/>
  <c r="AI415" i="2"/>
  <c r="AH415" i="2" s="1"/>
  <c r="L123" i="2"/>
  <c r="M124" i="2"/>
  <c r="U127" i="2"/>
  <c r="N126" i="2"/>
  <c r="Y421" i="2" l="1"/>
  <c r="X421" i="2"/>
  <c r="Y420" i="2" s="1"/>
  <c r="AF383" i="2"/>
  <c r="AB385" i="2"/>
  <c r="Z385" i="2"/>
  <c r="AA385" i="2" s="1"/>
  <c r="Z384" i="2" s="1"/>
  <c r="AI414" i="2"/>
  <c r="AH414" i="2" s="1"/>
  <c r="AG414" i="2"/>
  <c r="W420" i="2"/>
  <c r="AE383" i="2"/>
  <c r="L122" i="2"/>
  <c r="M123" i="2"/>
  <c r="U126" i="2"/>
  <c r="T126" i="2"/>
  <c r="N125" i="2"/>
  <c r="U125" i="2" s="1"/>
  <c r="AB384" i="2" l="1"/>
  <c r="X420" i="2"/>
  <c r="W419" i="2" s="1"/>
  <c r="AA384" i="2"/>
  <c r="AB383" i="2" s="1"/>
  <c r="AD382" i="2"/>
  <c r="AF382" i="2"/>
  <c r="AI413" i="2"/>
  <c r="AG413" i="2"/>
  <c r="L121" i="2"/>
  <c r="M122" i="2"/>
  <c r="T125" i="2"/>
  <c r="N124" i="2"/>
  <c r="AE382" i="2" l="1"/>
  <c r="Y419" i="2"/>
  <c r="X419" i="2" s="1"/>
  <c r="Y418" i="2" s="1"/>
  <c r="X418" i="2" s="1"/>
  <c r="Z383" i="2"/>
  <c r="AA383" i="2" s="1"/>
  <c r="Z382" i="2" s="1"/>
  <c r="AH413" i="2"/>
  <c r="AG412" i="2" s="1"/>
  <c r="AD381" i="2"/>
  <c r="AF381" i="2"/>
  <c r="L120" i="2"/>
  <c r="M121" i="2"/>
  <c r="T124" i="2"/>
  <c r="U124" i="2"/>
  <c r="N123" i="2"/>
  <c r="W418" i="2" l="1"/>
  <c r="AE381" i="2"/>
  <c r="AF380" i="2" s="1"/>
  <c r="AB382" i="2"/>
  <c r="AI412" i="2"/>
  <c r="AH412" i="2" s="1"/>
  <c r="AA382" i="2"/>
  <c r="Z381" i="2" s="1"/>
  <c r="W417" i="2"/>
  <c r="Y417" i="2"/>
  <c r="X417" i="2" s="1"/>
  <c r="L119" i="2"/>
  <c r="M120" i="2"/>
  <c r="T123" i="2"/>
  <c r="U123" i="2"/>
  <c r="N122" i="2"/>
  <c r="AD380" i="2" l="1"/>
  <c r="AE380" i="2" s="1"/>
  <c r="AD379" i="2" s="1"/>
  <c r="AB381" i="2"/>
  <c r="AA381" i="2" s="1"/>
  <c r="Z380" i="2" s="1"/>
  <c r="W416" i="2"/>
  <c r="Y416" i="2"/>
  <c r="X416" i="2" s="1"/>
  <c r="AI411" i="2"/>
  <c r="AG411" i="2"/>
  <c r="L118" i="2"/>
  <c r="M119" i="2"/>
  <c r="T122" i="2"/>
  <c r="U122" i="2"/>
  <c r="N121" i="2"/>
  <c r="U121" i="2" s="1"/>
  <c r="AB380" i="2" l="1"/>
  <c r="AF379" i="2"/>
  <c r="AA380" i="2"/>
  <c r="Z379" i="2" s="1"/>
  <c r="Y415" i="2"/>
  <c r="X415" i="2" s="1"/>
  <c r="W415" i="2"/>
  <c r="AH411" i="2"/>
  <c r="AE379" i="2"/>
  <c r="L117" i="2"/>
  <c r="M118" i="2"/>
  <c r="T121" i="2"/>
  <c r="N120" i="2"/>
  <c r="AB379" i="2" l="1"/>
  <c r="AA379" i="2" s="1"/>
  <c r="AB378" i="2" s="1"/>
  <c r="W414" i="2"/>
  <c r="Y414" i="2"/>
  <c r="X414" i="2" s="1"/>
  <c r="AD378" i="2"/>
  <c r="AF378" i="2"/>
  <c r="AI410" i="2"/>
  <c r="AG410" i="2"/>
  <c r="L116" i="2"/>
  <c r="M117" i="2"/>
  <c r="T120" i="2"/>
  <c r="U120" i="2"/>
  <c r="N119" i="2"/>
  <c r="U119" i="2" s="1"/>
  <c r="Z378" i="2" l="1"/>
  <c r="AA378" i="2" s="1"/>
  <c r="W413" i="2"/>
  <c r="Y413" i="2"/>
  <c r="AB377" i="2"/>
  <c r="Z377" i="2"/>
  <c r="AE378" i="2"/>
  <c r="AH410" i="2"/>
  <c r="L115" i="2"/>
  <c r="M116" i="2"/>
  <c r="T119" i="2"/>
  <c r="N118" i="2"/>
  <c r="U118" i="2" s="1"/>
  <c r="X413" i="2" l="1"/>
  <c r="AA377" i="2"/>
  <c r="AB376" i="2" s="1"/>
  <c r="W412" i="2"/>
  <c r="Y412" i="2"/>
  <c r="AD377" i="2"/>
  <c r="AF377" i="2"/>
  <c r="AI409" i="2"/>
  <c r="AG409" i="2"/>
  <c r="L114" i="2"/>
  <c r="M115" i="2"/>
  <c r="T118" i="2"/>
  <c r="N117" i="2"/>
  <c r="Z376" i="2" l="1"/>
  <c r="X412" i="2"/>
  <c r="W411" i="2" s="1"/>
  <c r="AA376" i="2"/>
  <c r="AB375" i="2" s="1"/>
  <c r="AE377" i="2"/>
  <c r="AF376" i="2" s="1"/>
  <c r="AH409" i="2"/>
  <c r="L113" i="2"/>
  <c r="M114" i="2"/>
  <c r="T117" i="2"/>
  <c r="U117" i="2"/>
  <c r="N116" i="2"/>
  <c r="T116" i="2" s="1"/>
  <c r="Y411" i="2" l="1"/>
  <c r="Z375" i="2"/>
  <c r="AA375" i="2" s="1"/>
  <c r="Z374" i="2" s="1"/>
  <c r="AD376" i="2"/>
  <c r="AE376" i="2" s="1"/>
  <c r="AF375" i="2" s="1"/>
  <c r="X411" i="2"/>
  <c r="W410" i="2" s="1"/>
  <c r="AI408" i="2"/>
  <c r="AH408" i="2" s="1"/>
  <c r="AG408" i="2"/>
  <c r="L112" i="2"/>
  <c r="M113" i="2"/>
  <c r="U116" i="2"/>
  <c r="N115" i="2"/>
  <c r="T115" i="2" s="1"/>
  <c r="Y410" i="2" l="1"/>
  <c r="AD375" i="2"/>
  <c r="AE375" i="2" s="1"/>
  <c r="AD374" i="2" s="1"/>
  <c r="X410" i="2"/>
  <c r="Y409" i="2" s="1"/>
  <c r="AB374" i="2"/>
  <c r="AA374" i="2"/>
  <c r="Z373" i="2" s="1"/>
  <c r="AA373" i="2" s="1"/>
  <c r="AG407" i="2"/>
  <c r="AI407" i="2"/>
  <c r="L111" i="2"/>
  <c r="M112" i="2"/>
  <c r="U115" i="2"/>
  <c r="N114" i="2"/>
  <c r="AF374" i="2" l="1"/>
  <c r="W409" i="2"/>
  <c r="X409" i="2" s="1"/>
  <c r="Y408" i="2" s="1"/>
  <c r="X408" i="2" s="1"/>
  <c r="AB373" i="2"/>
  <c r="AE374" i="2"/>
  <c r="AD373" i="2" s="1"/>
  <c r="AB372" i="2"/>
  <c r="Z372" i="2"/>
  <c r="AA372" i="2" s="1"/>
  <c r="AH407" i="2"/>
  <c r="L110" i="2"/>
  <c r="M111" i="2"/>
  <c r="T114" i="2"/>
  <c r="U114" i="2"/>
  <c r="N113" i="2"/>
  <c r="U113" i="2" s="1"/>
  <c r="AF373" i="2" l="1"/>
  <c r="W408" i="2"/>
  <c r="AE373" i="2"/>
  <c r="AD372" i="2" s="1"/>
  <c r="AE372" i="2" s="1"/>
  <c r="AI406" i="2"/>
  <c r="AG406" i="2"/>
  <c r="AH406" i="2" s="1"/>
  <c r="AF372" i="2"/>
  <c r="Z371" i="2"/>
  <c r="AB371" i="2"/>
  <c r="W407" i="2"/>
  <c r="Y407" i="2"/>
  <c r="L109" i="2"/>
  <c r="M110" i="2"/>
  <c r="T113" i="2"/>
  <c r="N112" i="2"/>
  <c r="T112" i="2" s="1"/>
  <c r="AA371" i="2" l="1"/>
  <c r="Z370" i="2" s="1"/>
  <c r="AB370" i="2"/>
  <c r="AD371" i="2"/>
  <c r="AF371" i="2"/>
  <c r="AG405" i="2"/>
  <c r="AI405" i="2"/>
  <c r="X407" i="2"/>
  <c r="L108" i="2"/>
  <c r="M109" i="2"/>
  <c r="U112" i="2"/>
  <c r="N111" i="2"/>
  <c r="AA370" i="2" l="1"/>
  <c r="AE371" i="2"/>
  <c r="AF370" i="2" s="1"/>
  <c r="AH405" i="2"/>
  <c r="W406" i="2"/>
  <c r="Y406" i="2"/>
  <c r="Z369" i="2"/>
  <c r="AB369" i="2"/>
  <c r="L107" i="2"/>
  <c r="M108" i="2"/>
  <c r="U111" i="2"/>
  <c r="T111" i="2"/>
  <c r="N110" i="2"/>
  <c r="AD370" i="2" l="1"/>
  <c r="AA369" i="2"/>
  <c r="AB368" i="2" s="1"/>
  <c r="AE370" i="2"/>
  <c r="AD369" i="2" s="1"/>
  <c r="X406" i="2"/>
  <c r="AG404" i="2"/>
  <c r="AI404" i="2"/>
  <c r="L106" i="2"/>
  <c r="M107" i="2"/>
  <c r="U110" i="2"/>
  <c r="T110" i="2"/>
  <c r="N109" i="2"/>
  <c r="U109" i="2" s="1"/>
  <c r="Z368" i="2" l="1"/>
  <c r="AF369" i="2"/>
  <c r="AE369" i="2"/>
  <c r="AF368" i="2" s="1"/>
  <c r="W405" i="2"/>
  <c r="Y405" i="2"/>
  <c r="AH404" i="2"/>
  <c r="AA368" i="2"/>
  <c r="L105" i="2"/>
  <c r="M106" i="2"/>
  <c r="T109" i="2"/>
  <c r="N108" i="2"/>
  <c r="T108" i="2" s="1"/>
  <c r="AD368" i="2" l="1"/>
  <c r="AE368" i="2" s="1"/>
  <c r="AD367" i="2" s="1"/>
  <c r="AE367" i="2" s="1"/>
  <c r="AB367" i="2"/>
  <c r="Z367" i="2"/>
  <c r="AG403" i="2"/>
  <c r="AI403" i="2"/>
  <c r="X405" i="2"/>
  <c r="L104" i="2"/>
  <c r="M105" i="2"/>
  <c r="U108" i="2"/>
  <c r="N107" i="2"/>
  <c r="AF367" i="2" l="1"/>
  <c r="AA367" i="2"/>
  <c r="AB366" i="2" s="1"/>
  <c r="Y404" i="2"/>
  <c r="W404" i="2"/>
  <c r="X404" i="2" s="1"/>
  <c r="AF366" i="2"/>
  <c r="AD366" i="2"/>
  <c r="AH403" i="2"/>
  <c r="L103" i="2"/>
  <c r="M104" i="2"/>
  <c r="U107" i="2"/>
  <c r="T107" i="2"/>
  <c r="N106" i="2"/>
  <c r="T106" i="2" s="1"/>
  <c r="Z366" i="2" l="1"/>
  <c r="AA366" i="2" s="1"/>
  <c r="AE366" i="2"/>
  <c r="AG402" i="2"/>
  <c r="AI402" i="2"/>
  <c r="AD365" i="2"/>
  <c r="AF365" i="2"/>
  <c r="Y403" i="2"/>
  <c r="W403" i="2"/>
  <c r="L102" i="2"/>
  <c r="M103" i="2"/>
  <c r="U106" i="2"/>
  <c r="N105" i="2"/>
  <c r="Z365" i="2" l="1"/>
  <c r="AB365" i="2"/>
  <c r="AA365" i="2"/>
  <c r="AB364" i="2" s="1"/>
  <c r="AH402" i="2"/>
  <c r="AI401" i="2" s="1"/>
  <c r="Z364" i="2"/>
  <c r="AE365" i="2"/>
  <c r="X403" i="2"/>
  <c r="L101" i="2"/>
  <c r="M102" i="2"/>
  <c r="T105" i="2"/>
  <c r="U105" i="2"/>
  <c r="N104" i="2"/>
  <c r="T104" i="2" s="1"/>
  <c r="AG401" i="2" l="1"/>
  <c r="AH401" i="2" s="1"/>
  <c r="AA364" i="2"/>
  <c r="AB363" i="2" s="1"/>
  <c r="AD364" i="2"/>
  <c r="AF364" i="2"/>
  <c r="W402" i="2"/>
  <c r="X402" i="2" s="1"/>
  <c r="Y402" i="2"/>
  <c r="L100" i="2"/>
  <c r="M101" i="2"/>
  <c r="U104" i="2"/>
  <c r="N103" i="2"/>
  <c r="AI400" i="2" l="1"/>
  <c r="AG400" i="2"/>
  <c r="Z363" i="2"/>
  <c r="AA363" i="2" s="1"/>
  <c r="AH400" i="2"/>
  <c r="AI399" i="2" s="1"/>
  <c r="Y401" i="2"/>
  <c r="W401" i="2"/>
  <c r="AE364" i="2"/>
  <c r="L99" i="2"/>
  <c r="M100" i="2"/>
  <c r="U103" i="2"/>
  <c r="T103" i="2"/>
  <c r="N102" i="2"/>
  <c r="AG399" i="2" l="1"/>
  <c r="AH399" i="2" s="1"/>
  <c r="AG398" i="2" s="1"/>
  <c r="X401" i="2"/>
  <c r="W400" i="2" s="1"/>
  <c r="AI398" i="2"/>
  <c r="AF363" i="2"/>
  <c r="AD363" i="2"/>
  <c r="AE363" i="2" s="1"/>
  <c r="Z362" i="2"/>
  <c r="AB362" i="2"/>
  <c r="L98" i="2"/>
  <c r="M99" i="2"/>
  <c r="U102" i="2"/>
  <c r="T102" i="2"/>
  <c r="N101" i="2"/>
  <c r="Y400" i="2" l="1"/>
  <c r="X400" i="2"/>
  <c r="W399" i="2" s="1"/>
  <c r="AF362" i="2"/>
  <c r="AD362" i="2"/>
  <c r="AA362" i="2"/>
  <c r="AH398" i="2"/>
  <c r="L97" i="2"/>
  <c r="M98" i="2"/>
  <c r="U101" i="2"/>
  <c r="T101" i="2"/>
  <c r="N100" i="2"/>
  <c r="Y399" i="2" l="1"/>
  <c r="AE362" i="2"/>
  <c r="AD361" i="2" s="1"/>
  <c r="X399" i="2"/>
  <c r="Y398" i="2" s="1"/>
  <c r="Z361" i="2"/>
  <c r="AB361" i="2"/>
  <c r="AI397" i="2"/>
  <c r="AG397" i="2"/>
  <c r="L96" i="2"/>
  <c r="M97" i="2"/>
  <c r="T100" i="2"/>
  <c r="U100" i="2"/>
  <c r="N99" i="2"/>
  <c r="T99" i="2" s="1"/>
  <c r="AF361" i="2" l="1"/>
  <c r="W398" i="2"/>
  <c r="X398" i="2" s="1"/>
  <c r="AH397" i="2"/>
  <c r="AG396" i="2" s="1"/>
  <c r="AE361" i="2"/>
  <c r="AA361" i="2"/>
  <c r="L95" i="2"/>
  <c r="M96" i="2"/>
  <c r="U99" i="2"/>
  <c r="N98" i="2"/>
  <c r="U98" i="2" s="1"/>
  <c r="AI396" i="2" l="1"/>
  <c r="Y397" i="2"/>
  <c r="W397" i="2"/>
  <c r="X397" i="2" s="1"/>
  <c r="AB360" i="2"/>
  <c r="Z360" i="2"/>
  <c r="AA360" i="2" s="1"/>
  <c r="AH396" i="2"/>
  <c r="AD360" i="2"/>
  <c r="AF360" i="2"/>
  <c r="L94" i="2"/>
  <c r="M95" i="2"/>
  <c r="T98" i="2"/>
  <c r="N97" i="2"/>
  <c r="U97" i="2" s="1"/>
  <c r="AE360" i="2" l="1"/>
  <c r="AF359" i="2" s="1"/>
  <c r="W396" i="2"/>
  <c r="Y396" i="2"/>
  <c r="AG395" i="2"/>
  <c r="AI395" i="2"/>
  <c r="Z359" i="2"/>
  <c r="AB359" i="2"/>
  <c r="L93" i="2"/>
  <c r="M94" i="2"/>
  <c r="T97" i="2"/>
  <c r="N96" i="2"/>
  <c r="U96" i="2" s="1"/>
  <c r="AD359" i="2" l="1"/>
  <c r="AE359" i="2" s="1"/>
  <c r="AH395" i="2"/>
  <c r="X396" i="2"/>
  <c r="AA359" i="2"/>
  <c r="L92" i="2"/>
  <c r="M93" i="2"/>
  <c r="T96" i="2"/>
  <c r="N95" i="2"/>
  <c r="AD358" i="2" l="1"/>
  <c r="AE358" i="2" s="1"/>
  <c r="AF358" i="2"/>
  <c r="Z358" i="2"/>
  <c r="AB358" i="2"/>
  <c r="Y395" i="2"/>
  <c r="W395" i="2"/>
  <c r="AG394" i="2"/>
  <c r="AI394" i="2"/>
  <c r="L91" i="2"/>
  <c r="M92" i="2"/>
  <c r="U95" i="2"/>
  <c r="T95" i="2"/>
  <c r="N94" i="2"/>
  <c r="AH394" i="2" l="1"/>
  <c r="AG393" i="2" s="1"/>
  <c r="X395" i="2"/>
  <c r="AA358" i="2"/>
  <c r="W394" i="2"/>
  <c r="Y394" i="2"/>
  <c r="AF357" i="2"/>
  <c r="AD357" i="2"/>
  <c r="L90" i="2"/>
  <c r="M91" i="2"/>
  <c r="T94" i="2"/>
  <c r="U94" i="2"/>
  <c r="N93" i="2"/>
  <c r="AI393" i="2" l="1"/>
  <c r="AH393" i="2" s="1"/>
  <c r="X394" i="2"/>
  <c r="AE357" i="2"/>
  <c r="AF356" i="2" s="1"/>
  <c r="Z357" i="2"/>
  <c r="AB357" i="2"/>
  <c r="AI392" i="2"/>
  <c r="AG392" i="2"/>
  <c r="Y393" i="2"/>
  <c r="W393" i="2"/>
  <c r="L89" i="2"/>
  <c r="M90" i="2"/>
  <c r="U93" i="2"/>
  <c r="T93" i="2"/>
  <c r="N92" i="2"/>
  <c r="T92" i="2" s="1"/>
  <c r="AD356" i="2" l="1"/>
  <c r="X393" i="2"/>
  <c r="Y392" i="2" s="1"/>
  <c r="AH392" i="2"/>
  <c r="AG391" i="2" s="1"/>
  <c r="AE356" i="2"/>
  <c r="AF355" i="2" s="1"/>
  <c r="AA357" i="2"/>
  <c r="L88" i="2"/>
  <c r="M89" i="2"/>
  <c r="U92" i="2"/>
  <c r="N91" i="2"/>
  <c r="AD355" i="2" l="1"/>
  <c r="W392" i="2"/>
  <c r="X392" i="2" s="1"/>
  <c r="Y391" i="2" s="1"/>
  <c r="AI391" i="2"/>
  <c r="AH391" i="2" s="1"/>
  <c r="AB356" i="2"/>
  <c r="Z356" i="2"/>
  <c r="AE355" i="2"/>
  <c r="L87" i="2"/>
  <c r="M88" i="2"/>
  <c r="T91" i="2"/>
  <c r="U91" i="2"/>
  <c r="N90" i="2"/>
  <c r="U90" i="2" s="1"/>
  <c r="W391" i="2" l="1"/>
  <c r="AG390" i="2"/>
  <c r="AI390" i="2"/>
  <c r="AH390" i="2" s="1"/>
  <c r="AI389" i="2" s="1"/>
  <c r="X391" i="2"/>
  <c r="Y390" i="2" s="1"/>
  <c r="AA356" i="2"/>
  <c r="AB355" i="2" s="1"/>
  <c r="AF354" i="2"/>
  <c r="AD354" i="2"/>
  <c r="AE354" i="2" s="1"/>
  <c r="L86" i="2"/>
  <c r="M87" i="2"/>
  <c r="T90" i="2"/>
  <c r="N89" i="2"/>
  <c r="Z355" i="2" l="1"/>
  <c r="AG389" i="2"/>
  <c r="W390" i="2"/>
  <c r="AH389" i="2"/>
  <c r="AI388" i="2" s="1"/>
  <c r="X390" i="2"/>
  <c r="W389" i="2" s="1"/>
  <c r="AD353" i="2"/>
  <c r="AE353" i="2" s="1"/>
  <c r="AF353" i="2"/>
  <c r="AA355" i="2"/>
  <c r="L85" i="2"/>
  <c r="M86" i="2"/>
  <c r="T89" i="2"/>
  <c r="U89" i="2"/>
  <c r="N88" i="2"/>
  <c r="AG388" i="2" l="1"/>
  <c r="Y389" i="2"/>
  <c r="X389" i="2" s="1"/>
  <c r="W388" i="2" s="1"/>
  <c r="AB354" i="2"/>
  <c r="Z354" i="2"/>
  <c r="AF352" i="2"/>
  <c r="AD352" i="2"/>
  <c r="AE352" i="2" s="1"/>
  <c r="AH388" i="2"/>
  <c r="L84" i="2"/>
  <c r="M85" i="2"/>
  <c r="T88" i="2"/>
  <c r="U88" i="2"/>
  <c r="N87" i="2"/>
  <c r="Y388" i="2" l="1"/>
  <c r="X388" i="2" s="1"/>
  <c r="Y387" i="2" s="1"/>
  <c r="AA354" i="2"/>
  <c r="Z353" i="2" s="1"/>
  <c r="AA353" i="2" s="1"/>
  <c r="AG387" i="2"/>
  <c r="AI387" i="2"/>
  <c r="AD351" i="2"/>
  <c r="AF351" i="2"/>
  <c r="L83" i="2"/>
  <c r="M84" i="2"/>
  <c r="U87" i="2"/>
  <c r="T87" i="2"/>
  <c r="N86" i="2"/>
  <c r="W387" i="2" l="1"/>
  <c r="AE351" i="2"/>
  <c r="AD350" i="2" s="1"/>
  <c r="AB353" i="2"/>
  <c r="AH387" i="2"/>
  <c r="AG386" i="2" s="1"/>
  <c r="X387" i="2"/>
  <c r="W386" i="2" s="1"/>
  <c r="Z352" i="2"/>
  <c r="AB352" i="2"/>
  <c r="L82" i="2"/>
  <c r="M83" i="2"/>
  <c r="U86" i="2"/>
  <c r="T86" i="2"/>
  <c r="N85" i="2"/>
  <c r="U85" i="2" s="1"/>
  <c r="AI386" i="2" l="1"/>
  <c r="AF350" i="2"/>
  <c r="AE350" i="2" s="1"/>
  <c r="Y386" i="2"/>
  <c r="X386" i="2" s="1"/>
  <c r="AH386" i="2"/>
  <c r="AG385" i="2" s="1"/>
  <c r="AA352" i="2"/>
  <c r="L81" i="2"/>
  <c r="M82" i="2"/>
  <c r="T85" i="2"/>
  <c r="N84" i="2"/>
  <c r="W385" i="2" l="1"/>
  <c r="Y385" i="2"/>
  <c r="X385" i="2" s="1"/>
  <c r="Y384" i="2" s="1"/>
  <c r="AD349" i="2"/>
  <c r="AF349" i="2"/>
  <c r="AE349" i="2" s="1"/>
  <c r="AI385" i="2"/>
  <c r="AH385" i="2" s="1"/>
  <c r="Z351" i="2"/>
  <c r="AB351" i="2"/>
  <c r="L80" i="2"/>
  <c r="M81" i="2"/>
  <c r="T84" i="2"/>
  <c r="U84" i="2"/>
  <c r="N83" i="2"/>
  <c r="U83" i="2" s="1"/>
  <c r="AI384" i="2" l="1"/>
  <c r="AH384" i="2" s="1"/>
  <c r="AG383" i="2" s="1"/>
  <c r="AG384" i="2"/>
  <c r="AF348" i="2"/>
  <c r="AD348" i="2"/>
  <c r="W384" i="2"/>
  <c r="X384" i="2" s="1"/>
  <c r="W383" i="2" s="1"/>
  <c r="AE348" i="2"/>
  <c r="AD347" i="2" s="1"/>
  <c r="AA351" i="2"/>
  <c r="AB350" i="2" s="1"/>
  <c r="AI383" i="2"/>
  <c r="L79" i="2"/>
  <c r="M80" i="2"/>
  <c r="T83" i="2"/>
  <c r="N82" i="2"/>
  <c r="T82" i="2" s="1"/>
  <c r="AF347" i="2" l="1"/>
  <c r="Y383" i="2"/>
  <c r="X383" i="2" s="1"/>
  <c r="Z350" i="2"/>
  <c r="AA350" i="2"/>
  <c r="AB349" i="2" s="1"/>
  <c r="AE347" i="2"/>
  <c r="AD346" i="2" s="1"/>
  <c r="AH383" i="2"/>
  <c r="L78" i="2"/>
  <c r="M79" i="2"/>
  <c r="U82" i="2"/>
  <c r="N81" i="2"/>
  <c r="Z349" i="2" l="1"/>
  <c r="AF346" i="2"/>
  <c r="AE346" i="2" s="1"/>
  <c r="AD345" i="2" s="1"/>
  <c r="W382" i="2"/>
  <c r="Y382" i="2"/>
  <c r="X382" i="2" s="1"/>
  <c r="Y381" i="2" s="1"/>
  <c r="AA349" i="2"/>
  <c r="Z348" i="2" s="1"/>
  <c r="AG382" i="2"/>
  <c r="AI382" i="2"/>
  <c r="L77" i="2"/>
  <c r="M78" i="2"/>
  <c r="U81" i="2"/>
  <c r="T81" i="2"/>
  <c r="N80" i="2"/>
  <c r="AB348" i="2" l="1"/>
  <c r="AA348" i="2" s="1"/>
  <c r="AF345" i="2"/>
  <c r="AH382" i="2"/>
  <c r="AG381" i="2" s="1"/>
  <c r="W381" i="2"/>
  <c r="X381" i="2" s="1"/>
  <c r="AB347" i="2"/>
  <c r="Z347" i="2"/>
  <c r="AE345" i="2"/>
  <c r="L76" i="2"/>
  <c r="M77" i="2"/>
  <c r="T80" i="2"/>
  <c r="U80" i="2"/>
  <c r="N79" i="2"/>
  <c r="U79" i="2" s="1"/>
  <c r="AI381" i="2" l="1"/>
  <c r="AH381" i="2" s="1"/>
  <c r="AI380" i="2" s="1"/>
  <c r="W380" i="2"/>
  <c r="Y380" i="2"/>
  <c r="AA347" i="2"/>
  <c r="Z346" i="2" s="1"/>
  <c r="AF344" i="2"/>
  <c r="AD344" i="2"/>
  <c r="L75" i="2"/>
  <c r="M76" i="2"/>
  <c r="T79" i="2"/>
  <c r="N78" i="2"/>
  <c r="AG380" i="2" l="1"/>
  <c r="X380" i="2"/>
  <c r="W379" i="2" s="1"/>
  <c r="Y379" i="2"/>
  <c r="X379" i="2" s="1"/>
  <c r="AB346" i="2"/>
  <c r="AA346" i="2" s="1"/>
  <c r="AB345" i="2" s="1"/>
  <c r="AH380" i="2"/>
  <c r="AI379" i="2" s="1"/>
  <c r="AE344" i="2"/>
  <c r="AD343" i="2" s="1"/>
  <c r="AE343" i="2" s="1"/>
  <c r="L74" i="2"/>
  <c r="M75" i="2"/>
  <c r="U78" i="2"/>
  <c r="T78" i="2"/>
  <c r="N77" i="2"/>
  <c r="U77" i="2" s="1"/>
  <c r="AG379" i="2" l="1"/>
  <c r="AH379" i="2"/>
  <c r="AI378" i="2" s="1"/>
  <c r="Z345" i="2"/>
  <c r="AF343" i="2"/>
  <c r="AA345" i="2"/>
  <c r="Z344" i="2" s="1"/>
  <c r="AD342" i="2"/>
  <c r="AF342" i="2"/>
  <c r="W378" i="2"/>
  <c r="Y378" i="2"/>
  <c r="L73" i="2"/>
  <c r="M74" i="2"/>
  <c r="T77" i="2"/>
  <c r="N76" i="2"/>
  <c r="AG378" i="2" l="1"/>
  <c r="AB344" i="2"/>
  <c r="AA344" i="2"/>
  <c r="AB343" i="2" s="1"/>
  <c r="X378" i="2"/>
  <c r="W377" i="2" s="1"/>
  <c r="AE342" i="2"/>
  <c r="AF341" i="2" s="1"/>
  <c r="AH378" i="2"/>
  <c r="AG377" i="2" s="1"/>
  <c r="L72" i="2"/>
  <c r="M73" i="2"/>
  <c r="T76" i="2"/>
  <c r="U76" i="2"/>
  <c r="N75" i="2"/>
  <c r="AI377" i="2" l="1"/>
  <c r="AH377" i="2" s="1"/>
  <c r="AD341" i="2"/>
  <c r="AE341" i="2" s="1"/>
  <c r="AD340" i="2" s="1"/>
  <c r="Z343" i="2"/>
  <c r="AA343" i="2" s="1"/>
  <c r="Y377" i="2"/>
  <c r="X377" i="2" s="1"/>
  <c r="Y376" i="2" s="1"/>
  <c r="AI376" i="2"/>
  <c r="AG376" i="2"/>
  <c r="L71" i="2"/>
  <c r="M72" i="2"/>
  <c r="T75" i="2"/>
  <c r="U75" i="2"/>
  <c r="N74" i="2"/>
  <c r="U74" i="2" s="1"/>
  <c r="AF340" i="2" l="1"/>
  <c r="AB342" i="2"/>
  <c r="Z342" i="2"/>
  <c r="AA342" i="2" s="1"/>
  <c r="W376" i="2"/>
  <c r="AE340" i="2"/>
  <c r="AF339" i="2" s="1"/>
  <c r="AH376" i="2"/>
  <c r="Z341" i="2"/>
  <c r="AB341" i="2"/>
  <c r="X376" i="2"/>
  <c r="L70" i="2"/>
  <c r="M71" i="2"/>
  <c r="T74" i="2"/>
  <c r="N73" i="2"/>
  <c r="AD339" i="2" l="1"/>
  <c r="AE339" i="2" s="1"/>
  <c r="AD338" i="2" s="1"/>
  <c r="AE338" i="2" s="1"/>
  <c r="AA341" i="2"/>
  <c r="Z340" i="2" s="1"/>
  <c r="W375" i="2"/>
  <c r="Y375" i="2"/>
  <c r="AG375" i="2"/>
  <c r="AI375" i="2"/>
  <c r="AH375" i="2" s="1"/>
  <c r="L69" i="2"/>
  <c r="M70" i="2"/>
  <c r="T73" i="2"/>
  <c r="U73" i="2"/>
  <c r="N72" i="2"/>
  <c r="AF338" i="2" l="1"/>
  <c r="AB340" i="2"/>
  <c r="X375" i="2"/>
  <c r="W374" i="2" s="1"/>
  <c r="AA340" i="2"/>
  <c r="Z339" i="2" s="1"/>
  <c r="AA339" i="2" s="1"/>
  <c r="AF337" i="2"/>
  <c r="AD337" i="2"/>
  <c r="AE337" i="2" s="1"/>
  <c r="AI374" i="2"/>
  <c r="AG374" i="2"/>
  <c r="L68" i="2"/>
  <c r="M69" i="2"/>
  <c r="T72" i="2"/>
  <c r="U72" i="2"/>
  <c r="N71" i="2"/>
  <c r="U71" i="2" s="1"/>
  <c r="Y374" i="2" l="1"/>
  <c r="AB339" i="2"/>
  <c r="X374" i="2"/>
  <c r="W373" i="2" s="1"/>
  <c r="AH374" i="2"/>
  <c r="AG373" i="2" s="1"/>
  <c r="AF336" i="2"/>
  <c r="AD336" i="2"/>
  <c r="AE336" i="2" s="1"/>
  <c r="AB338" i="2"/>
  <c r="Z338" i="2"/>
  <c r="AA338" i="2" s="1"/>
  <c r="L67" i="2"/>
  <c r="M68" i="2"/>
  <c r="T71" i="2"/>
  <c r="N70" i="2"/>
  <c r="T70" i="2" s="1"/>
  <c r="Y373" i="2" l="1"/>
  <c r="AI373" i="2"/>
  <c r="AH373" i="2" s="1"/>
  <c r="AG372" i="2" s="1"/>
  <c r="X373" i="2"/>
  <c r="W372" i="2" s="1"/>
  <c r="AB337" i="2"/>
  <c r="Z337" i="2"/>
  <c r="AA337" i="2" s="1"/>
  <c r="AF335" i="2"/>
  <c r="AD335" i="2"/>
  <c r="AE335" i="2" s="1"/>
  <c r="L66" i="2"/>
  <c r="M67" i="2"/>
  <c r="U70" i="2"/>
  <c r="N69" i="2"/>
  <c r="Y372" i="2" l="1"/>
  <c r="AI372" i="2"/>
  <c r="AH372" i="2" s="1"/>
  <c r="X372" i="2"/>
  <c r="W371" i="2" s="1"/>
  <c r="AD334" i="2"/>
  <c r="AE334" i="2" s="1"/>
  <c r="AF334" i="2"/>
  <c r="Z336" i="2"/>
  <c r="AA336" i="2" s="1"/>
  <c r="AB336" i="2"/>
  <c r="L65" i="2"/>
  <c r="M66" i="2"/>
  <c r="U69" i="2"/>
  <c r="T69" i="2"/>
  <c r="N68" i="2"/>
  <c r="AI371" i="2" l="1"/>
  <c r="AG371" i="2"/>
  <c r="Y371" i="2"/>
  <c r="X371" i="2" s="1"/>
  <c r="Y370" i="2" s="1"/>
  <c r="AH371" i="2"/>
  <c r="AG370" i="2" s="1"/>
  <c r="AB335" i="2"/>
  <c r="Z335" i="2"/>
  <c r="AA335" i="2" s="1"/>
  <c r="AF333" i="2"/>
  <c r="AD333" i="2"/>
  <c r="L64" i="2"/>
  <c r="M65" i="2"/>
  <c r="T68" i="2"/>
  <c r="U68" i="2"/>
  <c r="N67" i="2"/>
  <c r="U67" i="2" s="1"/>
  <c r="AI370" i="2" l="1"/>
  <c r="AE333" i="2"/>
  <c r="AD332" i="2" s="1"/>
  <c r="W370" i="2"/>
  <c r="AH370" i="2"/>
  <c r="AI369" i="2" s="1"/>
  <c r="X370" i="2"/>
  <c r="W369" i="2" s="1"/>
  <c r="AB334" i="2"/>
  <c r="Z334" i="2"/>
  <c r="AA334" i="2" s="1"/>
  <c r="L63" i="2"/>
  <c r="M64" i="2"/>
  <c r="T67" i="2"/>
  <c r="N66" i="2"/>
  <c r="T66" i="2" s="1"/>
  <c r="Y369" i="2" l="1"/>
  <c r="AF332" i="2"/>
  <c r="AG369" i="2"/>
  <c r="AH369" i="2"/>
  <c r="AG368" i="2" s="1"/>
  <c r="X369" i="2"/>
  <c r="Y368" i="2" s="1"/>
  <c r="X368" i="2" s="1"/>
  <c r="Z333" i="2"/>
  <c r="AB333" i="2"/>
  <c r="AE332" i="2"/>
  <c r="L62" i="2"/>
  <c r="M63" i="2"/>
  <c r="U66" i="2"/>
  <c r="N65" i="2"/>
  <c r="U65" i="2" s="1"/>
  <c r="AI368" i="2" l="1"/>
  <c r="AH368" i="2" s="1"/>
  <c r="W368" i="2"/>
  <c r="AA333" i="2"/>
  <c r="Y367" i="2"/>
  <c r="W367" i="2"/>
  <c r="AI367" i="2"/>
  <c r="AG367" i="2"/>
  <c r="AF331" i="2"/>
  <c r="AD331" i="2"/>
  <c r="L61" i="2"/>
  <c r="M62" i="2"/>
  <c r="T65" i="2"/>
  <c r="N64" i="2"/>
  <c r="U64" i="2" s="1"/>
  <c r="X367" i="2" l="1"/>
  <c r="AE331" i="2"/>
  <c r="AD330" i="2" s="1"/>
  <c r="AH367" i="2"/>
  <c r="W366" i="2"/>
  <c r="Y366" i="2"/>
  <c r="Z332" i="2"/>
  <c r="AB332" i="2"/>
  <c r="L60" i="2"/>
  <c r="M61" i="2"/>
  <c r="T64" i="2"/>
  <c r="N63" i="2"/>
  <c r="U63" i="2" s="1"/>
  <c r="X366" i="2" l="1"/>
  <c r="W365" i="2" s="1"/>
  <c r="AF330" i="2"/>
  <c r="Y365" i="2"/>
  <c r="AG366" i="2"/>
  <c r="AI366" i="2"/>
  <c r="AA332" i="2"/>
  <c r="AE330" i="2"/>
  <c r="L59" i="2"/>
  <c r="M60" i="2"/>
  <c r="T63" i="2"/>
  <c r="N62" i="2"/>
  <c r="U62" i="2" s="1"/>
  <c r="X365" i="2" l="1"/>
  <c r="AH366" i="2"/>
  <c r="AI365" i="2" s="1"/>
  <c r="Z331" i="2"/>
  <c r="AB331" i="2"/>
  <c r="Y364" i="2"/>
  <c r="W364" i="2"/>
  <c r="AD329" i="2"/>
  <c r="AF329" i="2"/>
  <c r="L58" i="2"/>
  <c r="M59" i="2"/>
  <c r="T62" i="2"/>
  <c r="N61" i="2"/>
  <c r="AG365" i="2" l="1"/>
  <c r="X364" i="2"/>
  <c r="AA331" i="2"/>
  <c r="AE329" i="2"/>
  <c r="AH365" i="2"/>
  <c r="L57" i="2"/>
  <c r="M58" i="2"/>
  <c r="U61" i="2"/>
  <c r="T61" i="2"/>
  <c r="N60" i="2"/>
  <c r="T60" i="2" s="1"/>
  <c r="AI364" i="2" l="1"/>
  <c r="AG364" i="2"/>
  <c r="AD328" i="2"/>
  <c r="AF328" i="2"/>
  <c r="AB330" i="2"/>
  <c r="Z330" i="2"/>
  <c r="Y363" i="2"/>
  <c r="W363" i="2"/>
  <c r="L56" i="2"/>
  <c r="M57" i="2"/>
  <c r="U60" i="2"/>
  <c r="N59" i="2"/>
  <c r="AA330" i="2" l="1"/>
  <c r="X363" i="2"/>
  <c r="AE328" i="2"/>
  <c r="Z329" i="2"/>
  <c r="AB329" i="2"/>
  <c r="AH364" i="2"/>
  <c r="L55" i="2"/>
  <c r="M56" i="2"/>
  <c r="T59" i="2"/>
  <c r="U59" i="2"/>
  <c r="N58" i="2"/>
  <c r="U58" i="2" s="1"/>
  <c r="AA329" i="2" l="1"/>
  <c r="AG363" i="2"/>
  <c r="AI363" i="2"/>
  <c r="AH363" i="2" s="1"/>
  <c r="AF327" i="2"/>
  <c r="AD327" i="2"/>
  <c r="AE327" i="2" s="1"/>
  <c r="Y362" i="2"/>
  <c r="W362" i="2"/>
  <c r="L54" i="2"/>
  <c r="M55" i="2"/>
  <c r="T58" i="2"/>
  <c r="N57" i="2"/>
  <c r="X362" i="2" l="1"/>
  <c r="AF326" i="2"/>
  <c r="AD326" i="2"/>
  <c r="AE326" i="2" s="1"/>
  <c r="AG362" i="2"/>
  <c r="AI362" i="2"/>
  <c r="AH362" i="2" s="1"/>
  <c r="Y361" i="2"/>
  <c r="W361" i="2"/>
  <c r="AB328" i="2"/>
  <c r="Z328" i="2"/>
  <c r="L53" i="2"/>
  <c r="M54" i="2"/>
  <c r="U57" i="2"/>
  <c r="T57" i="2"/>
  <c r="N56" i="2"/>
  <c r="AA328" i="2" l="1"/>
  <c r="AB327" i="2" s="1"/>
  <c r="X361" i="2"/>
  <c r="AG361" i="2"/>
  <c r="AI361" i="2"/>
  <c r="AF325" i="2"/>
  <c r="AD325" i="2"/>
  <c r="AE325" i="2" s="1"/>
  <c r="L52" i="2"/>
  <c r="M53" i="2"/>
  <c r="T56" i="2"/>
  <c r="U56" i="2"/>
  <c r="N55" i="2"/>
  <c r="U55" i="2" s="1"/>
  <c r="Z327" i="2" l="1"/>
  <c r="AA327" i="2" s="1"/>
  <c r="AH361" i="2"/>
  <c r="AG360" i="2" s="1"/>
  <c r="W360" i="2"/>
  <c r="Y360" i="2"/>
  <c r="X360" i="2" s="1"/>
  <c r="AB326" i="2"/>
  <c r="Z326" i="2"/>
  <c r="AA326" i="2" s="1"/>
  <c r="AF324" i="2"/>
  <c r="AD324" i="2"/>
  <c r="L51" i="2"/>
  <c r="M52" i="2"/>
  <c r="T55" i="2"/>
  <c r="N54" i="2"/>
  <c r="T54" i="2" s="1"/>
  <c r="AI360" i="2" l="1"/>
  <c r="AH360" i="2" s="1"/>
  <c r="AE324" i="2"/>
  <c r="AD323" i="2" s="1"/>
  <c r="W359" i="2"/>
  <c r="Y359" i="2"/>
  <c r="X359" i="2" s="1"/>
  <c r="Z325" i="2"/>
  <c r="AA325" i="2" s="1"/>
  <c r="AB325" i="2"/>
  <c r="AI359" i="2"/>
  <c r="AG359" i="2"/>
  <c r="L50" i="2"/>
  <c r="M51" i="2"/>
  <c r="U54" i="2"/>
  <c r="N53" i="2"/>
  <c r="U53" i="2" s="1"/>
  <c r="AF323" i="2" l="1"/>
  <c r="AE323" i="2"/>
  <c r="AF322" i="2" s="1"/>
  <c r="AH359" i="2"/>
  <c r="AI358" i="2" s="1"/>
  <c r="AB324" i="2"/>
  <c r="Z324" i="2"/>
  <c r="Y358" i="2"/>
  <c r="W358" i="2"/>
  <c r="L49" i="2"/>
  <c r="M50" i="2"/>
  <c r="T53" i="2"/>
  <c r="N52" i="2"/>
  <c r="AG358" i="2" l="1"/>
  <c r="AD322" i="2"/>
  <c r="AH358" i="2"/>
  <c r="AI357" i="2" s="1"/>
  <c r="AA324" i="2"/>
  <c r="Z323" i="2" s="1"/>
  <c r="X358" i="2"/>
  <c r="Y357" i="2" s="1"/>
  <c r="AE322" i="2"/>
  <c r="AF321" i="2" s="1"/>
  <c r="L48" i="2"/>
  <c r="M49" i="2"/>
  <c r="T52" i="2"/>
  <c r="U52" i="2"/>
  <c r="N51" i="2"/>
  <c r="U51" i="2" s="1"/>
  <c r="AG357" i="2" l="1"/>
  <c r="AD321" i="2"/>
  <c r="AE321" i="2" s="1"/>
  <c r="AD320" i="2" s="1"/>
  <c r="AB323" i="2"/>
  <c r="W357" i="2"/>
  <c r="X357" i="2"/>
  <c r="Y356" i="2" s="1"/>
  <c r="X356" i="2" s="1"/>
  <c r="AA323" i="2"/>
  <c r="AB322" i="2" s="1"/>
  <c r="AH357" i="2"/>
  <c r="L47" i="2"/>
  <c r="M48" i="2"/>
  <c r="T51" i="2"/>
  <c r="N50" i="2"/>
  <c r="AF320" i="2" l="1"/>
  <c r="W356" i="2"/>
  <c r="Z322" i="2"/>
  <c r="AA322" i="2" s="1"/>
  <c r="Z321" i="2" s="1"/>
  <c r="AA321" i="2" s="1"/>
  <c r="AE320" i="2"/>
  <c r="AD319" i="2" s="1"/>
  <c r="W355" i="2"/>
  <c r="Y355" i="2"/>
  <c r="X355" i="2" s="1"/>
  <c r="AI356" i="2"/>
  <c r="AG356" i="2"/>
  <c r="L46" i="2"/>
  <c r="M47" i="2"/>
  <c r="T50" i="2"/>
  <c r="U50" i="2"/>
  <c r="N49" i="2"/>
  <c r="AB321" i="2" l="1"/>
  <c r="AF319" i="2"/>
  <c r="AE319" i="2"/>
  <c r="AD318" i="2" s="1"/>
  <c r="AH356" i="2"/>
  <c r="AI355" i="2" s="1"/>
  <c r="AH355" i="2" s="1"/>
  <c r="Z320" i="2"/>
  <c r="AB320" i="2"/>
  <c r="Y354" i="2"/>
  <c r="W354" i="2"/>
  <c r="L45" i="2"/>
  <c r="M46" i="2"/>
  <c r="T49" i="2"/>
  <c r="U49" i="2"/>
  <c r="N48" i="2"/>
  <c r="AF318" i="2" l="1"/>
  <c r="AG355" i="2"/>
  <c r="X354" i="2"/>
  <c r="W353" i="2" s="1"/>
  <c r="AE318" i="2"/>
  <c r="AF317" i="2" s="1"/>
  <c r="AA320" i="2"/>
  <c r="AI354" i="2"/>
  <c r="AG354" i="2"/>
  <c r="L44" i="2"/>
  <c r="M45" i="2"/>
  <c r="T48" i="2"/>
  <c r="U48" i="2"/>
  <c r="N47" i="2"/>
  <c r="T47" i="2" s="1"/>
  <c r="Y353" i="2" l="1"/>
  <c r="X353" i="2" s="1"/>
  <c r="Y352" i="2" s="1"/>
  <c r="AD317" i="2"/>
  <c r="AE317" i="2" s="1"/>
  <c r="AB319" i="2"/>
  <c r="Z319" i="2"/>
  <c r="AH354" i="2"/>
  <c r="W352" i="2"/>
  <c r="L43" i="2"/>
  <c r="M44" i="2"/>
  <c r="U47" i="2"/>
  <c r="N46" i="2"/>
  <c r="AF316" i="2" l="1"/>
  <c r="AD316" i="2"/>
  <c r="AE316" i="2" s="1"/>
  <c r="AA319" i="2"/>
  <c r="Z318" i="2" s="1"/>
  <c r="AG353" i="2"/>
  <c r="AI353" i="2"/>
  <c r="AH353" i="2" s="1"/>
  <c r="X352" i="2"/>
  <c r="L42" i="2"/>
  <c r="M43" i="2"/>
  <c r="U46" i="2"/>
  <c r="T46" i="2"/>
  <c r="N45" i="2"/>
  <c r="U45" i="2" s="1"/>
  <c r="AD315" i="2" l="1"/>
  <c r="AF315" i="2"/>
  <c r="AE315" i="2" s="1"/>
  <c r="AB318" i="2"/>
  <c r="AA318" i="2"/>
  <c r="Z317" i="2" s="1"/>
  <c r="AG352" i="2"/>
  <c r="AI352" i="2"/>
  <c r="AH352" i="2" s="1"/>
  <c r="W351" i="2"/>
  <c r="Y351" i="2"/>
  <c r="L41" i="2"/>
  <c r="M42" i="2"/>
  <c r="T45" i="2"/>
  <c r="N44" i="2"/>
  <c r="T44" i="2" s="1"/>
  <c r="AD314" i="2" l="1"/>
  <c r="AF314" i="2"/>
  <c r="AE314" i="2" s="1"/>
  <c r="AF313" i="2" s="1"/>
  <c r="AB317" i="2"/>
  <c r="AA317" i="2" s="1"/>
  <c r="Z316" i="2" s="1"/>
  <c r="X351" i="2"/>
  <c r="Y350" i="2" s="1"/>
  <c r="AI351" i="2"/>
  <c r="AG351" i="2"/>
  <c r="L40" i="2"/>
  <c r="M41" i="2"/>
  <c r="U44" i="2"/>
  <c r="N43" i="2"/>
  <c r="AD313" i="2" l="1"/>
  <c r="AB316" i="2"/>
  <c r="AA316" i="2" s="1"/>
  <c r="Z315" i="2" s="1"/>
  <c r="W350" i="2"/>
  <c r="X350" i="2" s="1"/>
  <c r="Y349" i="2" s="1"/>
  <c r="AH351" i="2"/>
  <c r="AG350" i="2" s="1"/>
  <c r="AE313" i="2"/>
  <c r="AF312" i="2" s="1"/>
  <c r="L39" i="2"/>
  <c r="M40" i="2"/>
  <c r="U43" i="2"/>
  <c r="T43" i="2"/>
  <c r="N42" i="2"/>
  <c r="T42" i="2" s="1"/>
  <c r="AI350" i="2" l="1"/>
  <c r="AB315" i="2"/>
  <c r="AD312" i="2"/>
  <c r="W349" i="2"/>
  <c r="AE312" i="2"/>
  <c r="AF311" i="2" s="1"/>
  <c r="AA315" i="2"/>
  <c r="Z314" i="2" s="1"/>
  <c r="AH350" i="2"/>
  <c r="AI349" i="2" s="1"/>
  <c r="X349" i="2"/>
  <c r="W348" i="2" s="1"/>
  <c r="L38" i="2"/>
  <c r="M39" i="2"/>
  <c r="U42" i="2"/>
  <c r="N41" i="2"/>
  <c r="T41" i="2" s="1"/>
  <c r="AG349" i="2" l="1"/>
  <c r="AB314" i="2"/>
  <c r="AA314" i="2" s="1"/>
  <c r="AB313" i="2" s="1"/>
  <c r="AD311" i="2"/>
  <c r="AE311" i="2" s="1"/>
  <c r="Y348" i="2"/>
  <c r="X348" i="2" s="1"/>
  <c r="Y347" i="2" s="1"/>
  <c r="AH349" i="2"/>
  <c r="AG348" i="2" s="1"/>
  <c r="L37" i="2"/>
  <c r="M38" i="2"/>
  <c r="U41" i="2"/>
  <c r="N40" i="2"/>
  <c r="T40" i="2" s="1"/>
  <c r="AD310" i="2" l="1"/>
  <c r="AF310" i="2"/>
  <c r="W347" i="2"/>
  <c r="X347" i="2" s="1"/>
  <c r="Y346" i="2" s="1"/>
  <c r="AI348" i="2"/>
  <c r="AH348" i="2" s="1"/>
  <c r="Z313" i="2"/>
  <c r="AA313" i="2" s="1"/>
  <c r="AE310" i="2"/>
  <c r="L36" i="2"/>
  <c r="M37" i="2"/>
  <c r="U40" i="2"/>
  <c r="N39" i="2"/>
  <c r="T39" i="2" s="1"/>
  <c r="AG347" i="2" l="1"/>
  <c r="AI347" i="2"/>
  <c r="W346" i="2"/>
  <c r="X346" i="2" s="1"/>
  <c r="Y345" i="2" s="1"/>
  <c r="AH347" i="2"/>
  <c r="AG346" i="2" s="1"/>
  <c r="AH346" i="2" s="1"/>
  <c r="AB312" i="2"/>
  <c r="Z312" i="2"/>
  <c r="AD309" i="2"/>
  <c r="AF309" i="2"/>
  <c r="L35" i="2"/>
  <c r="M36" i="2"/>
  <c r="U39" i="2"/>
  <c r="N38" i="2"/>
  <c r="T38" i="2" s="1"/>
  <c r="W345" i="2" l="1"/>
  <c r="AI346" i="2"/>
  <c r="AA312" i="2"/>
  <c r="AE309" i="2"/>
  <c r="AD308" i="2" s="1"/>
  <c r="X345" i="2"/>
  <c r="W344" i="2" s="1"/>
  <c r="AG345" i="2"/>
  <c r="AI345" i="2"/>
  <c r="L34" i="2"/>
  <c r="M35" i="2"/>
  <c r="U38" i="2"/>
  <c r="N37" i="2"/>
  <c r="AF308" i="2" l="1"/>
  <c r="Y344" i="2"/>
  <c r="X344" i="2" s="1"/>
  <c r="AB311" i="2"/>
  <c r="Z311" i="2"/>
  <c r="AE308" i="2"/>
  <c r="AD307" i="2" s="1"/>
  <c r="AH345" i="2"/>
  <c r="AG344" i="2" s="1"/>
  <c r="M34" i="2"/>
  <c r="U37" i="2"/>
  <c r="T37" i="2"/>
  <c r="N36" i="2"/>
  <c r="T36" i="2" s="1"/>
  <c r="W343" i="2" l="1"/>
  <c r="Y343" i="2"/>
  <c r="X343" i="2" s="1"/>
  <c r="Y342" i="2" s="1"/>
  <c r="AF307" i="2"/>
  <c r="AA311" i="2"/>
  <c r="AE307" i="2"/>
  <c r="AF306" i="2" s="1"/>
  <c r="AI344" i="2"/>
  <c r="AH344" i="2" s="1"/>
  <c r="AG343" i="2" s="1"/>
  <c r="U36" i="2"/>
  <c r="L33" i="2"/>
  <c r="N35" i="2"/>
  <c r="U35" i="2" s="1"/>
  <c r="AD306" i="2" l="1"/>
  <c r="AE306" i="2" s="1"/>
  <c r="Z310" i="2"/>
  <c r="AA310" i="2" s="1"/>
  <c r="AB310" i="2"/>
  <c r="AI343" i="2"/>
  <c r="AH343" i="2" s="1"/>
  <c r="W342" i="2"/>
  <c r="X342" i="2" s="1"/>
  <c r="AD305" i="2"/>
  <c r="AF305" i="2"/>
  <c r="T35" i="2"/>
  <c r="N34" i="2"/>
  <c r="T34" i="2" s="1"/>
  <c r="Z309" i="2" l="1"/>
  <c r="AA309" i="2" s="1"/>
  <c r="AB309" i="2"/>
  <c r="AI342" i="2"/>
  <c r="AH342" i="2" s="1"/>
  <c r="AG341" i="2" s="1"/>
  <c r="AG342" i="2"/>
  <c r="W341" i="2"/>
  <c r="Y341" i="2"/>
  <c r="AE305" i="2"/>
  <c r="AD304" i="2" s="1"/>
  <c r="M33" i="2"/>
  <c r="U34" i="2"/>
  <c r="AB308" i="2" l="1"/>
  <c r="Z308" i="2"/>
  <c r="AA308" i="2" s="1"/>
  <c r="X341" i="2"/>
  <c r="W340" i="2" s="1"/>
  <c r="AI341" i="2"/>
  <c r="AH341" i="2" s="1"/>
  <c r="AI340" i="2" s="1"/>
  <c r="AF304" i="2"/>
  <c r="AE304" i="2" s="1"/>
  <c r="AD303" i="2" s="1"/>
  <c r="N33" i="2"/>
  <c r="U33" i="2" s="1"/>
  <c r="AB307" i="2" l="1"/>
  <c r="Z307" i="2"/>
  <c r="AA307" i="2" s="1"/>
  <c r="Z306" i="2" s="1"/>
  <c r="Y340" i="2"/>
  <c r="X340" i="2" s="1"/>
  <c r="AG340" i="2"/>
  <c r="AH340" i="2"/>
  <c r="AG339" i="2" s="1"/>
  <c r="AF303" i="2"/>
  <c r="AE303" i="2" s="1"/>
  <c r="T33" i="2"/>
  <c r="AB306" i="2" l="1"/>
  <c r="AA306" i="2" s="1"/>
  <c r="Z305" i="2" s="1"/>
  <c r="W339" i="2"/>
  <c r="Y339" i="2"/>
  <c r="X339" i="2" s="1"/>
  <c r="AI339" i="2"/>
  <c r="AH339" i="2" s="1"/>
  <c r="AI338" i="2" s="1"/>
  <c r="AH338" i="2" s="1"/>
  <c r="AD302" i="2"/>
  <c r="AF302" i="2"/>
  <c r="AB305" i="2" l="1"/>
  <c r="AE302" i="2"/>
  <c r="AF301" i="2" s="1"/>
  <c r="AE301" i="2" s="1"/>
  <c r="AD300" i="2" s="1"/>
  <c r="AG338" i="2"/>
  <c r="AA305" i="2"/>
  <c r="AB304" i="2" s="1"/>
  <c r="Y338" i="2"/>
  <c r="X338" i="2" s="1"/>
  <c r="W338" i="2"/>
  <c r="AG337" i="2"/>
  <c r="AI337" i="2"/>
  <c r="AH337" i="2" s="1"/>
  <c r="AD301" i="2" l="1"/>
  <c r="Z304" i="2"/>
  <c r="AA304" i="2"/>
  <c r="Z303" i="2" s="1"/>
  <c r="W337" i="2"/>
  <c r="Y337" i="2"/>
  <c r="X337" i="2" s="1"/>
  <c r="AF300" i="2"/>
  <c r="AE300" i="2" s="1"/>
  <c r="AG336" i="2"/>
  <c r="AI336" i="2"/>
  <c r="AH336" i="2" s="1"/>
  <c r="AB303" i="2" l="1"/>
  <c r="AA303" i="2" s="1"/>
  <c r="AB302" i="2" s="1"/>
  <c r="W336" i="2"/>
  <c r="Y336" i="2"/>
  <c r="X336" i="2" s="1"/>
  <c r="AF299" i="2"/>
  <c r="AD299" i="2"/>
  <c r="AI335" i="2"/>
  <c r="AH335" i="2" s="1"/>
  <c r="AG335" i="2"/>
  <c r="Z302" i="2" l="1"/>
  <c r="AA302" i="2" s="1"/>
  <c r="Z301" i="2" s="1"/>
  <c r="Y335" i="2"/>
  <c r="X335" i="2" s="1"/>
  <c r="W335" i="2"/>
  <c r="AI334" i="2"/>
  <c r="AH334" i="2" s="1"/>
  <c r="AG334" i="2"/>
  <c r="AE299" i="2"/>
  <c r="AB301" i="2" l="1"/>
  <c r="W334" i="2"/>
  <c r="Y334" i="2"/>
  <c r="X334" i="2" s="1"/>
  <c r="AA301" i="2"/>
  <c r="Z300" i="2" s="1"/>
  <c r="AF298" i="2"/>
  <c r="AD298" i="2"/>
  <c r="AI333" i="2"/>
  <c r="AG333" i="2"/>
  <c r="AB300" i="2" l="1"/>
  <c r="AA300" i="2" s="1"/>
  <c r="Y333" i="2"/>
  <c r="W333" i="2"/>
  <c r="AH333" i="2"/>
  <c r="AI332" i="2" s="1"/>
  <c r="Z299" i="2"/>
  <c r="AB299" i="2"/>
  <c r="AE298" i="2"/>
  <c r="X333" i="2" l="1"/>
  <c r="AG332" i="2"/>
  <c r="Y332" i="2"/>
  <c r="W332" i="2"/>
  <c r="AA299" i="2"/>
  <c r="Z298" i="2" s="1"/>
  <c r="AF297" i="2"/>
  <c r="AD297" i="2"/>
  <c r="AH332" i="2"/>
  <c r="X332" i="2" l="1"/>
  <c r="AB298" i="2"/>
  <c r="AA298" i="2" s="1"/>
  <c r="W331" i="2"/>
  <c r="Y331" i="2"/>
  <c r="X331" i="2" s="1"/>
  <c r="AG331" i="2"/>
  <c r="AI331" i="2"/>
  <c r="AE297" i="2"/>
  <c r="AB297" i="2" l="1"/>
  <c r="Z297" i="2"/>
  <c r="Y330" i="2"/>
  <c r="W330" i="2"/>
  <c r="AH331" i="2"/>
  <c r="AI330" i="2" s="1"/>
  <c r="AA297" i="2"/>
  <c r="Z296" i="2" s="1"/>
  <c r="AF296" i="2"/>
  <c r="AD296" i="2"/>
  <c r="X330" i="2" l="1"/>
  <c r="W329" i="2" s="1"/>
  <c r="AB296" i="2"/>
  <c r="AA296" i="2" s="1"/>
  <c r="Z295" i="2" s="1"/>
  <c r="Y329" i="2"/>
  <c r="X329" i="2" s="1"/>
  <c r="AG330" i="2"/>
  <c r="AH330" i="2"/>
  <c r="AE296" i="2"/>
  <c r="AB295" i="2" l="1"/>
  <c r="AA295" i="2" s="1"/>
  <c r="Z294" i="2" s="1"/>
  <c r="Y328" i="2"/>
  <c r="X328" i="2" s="1"/>
  <c r="W327" i="2" s="1"/>
  <c r="W328" i="2"/>
  <c r="AD295" i="2"/>
  <c r="AF295" i="2"/>
  <c r="AE295" i="2" s="1"/>
  <c r="AI329" i="2"/>
  <c r="AG329" i="2"/>
  <c r="AB294" i="2" l="1"/>
  <c r="AA294" i="2" s="1"/>
  <c r="Y327" i="2"/>
  <c r="X327" i="2" s="1"/>
  <c r="W326" i="2" s="1"/>
  <c r="AH329" i="2"/>
  <c r="AG328" i="2" s="1"/>
  <c r="AD294" i="2"/>
  <c r="AF294" i="2"/>
  <c r="AI328" i="2" l="1"/>
  <c r="AH328" i="2" s="1"/>
  <c r="Y326" i="2"/>
  <c r="X326" i="2" s="1"/>
  <c r="W325" i="2" s="1"/>
  <c r="AB293" i="2"/>
  <c r="Z293" i="2"/>
  <c r="AI327" i="2"/>
  <c r="AH327" i="2" s="1"/>
  <c r="AG327" i="2"/>
  <c r="AE294" i="2"/>
  <c r="Y325" i="2" l="1"/>
  <c r="X325" i="2" s="1"/>
  <c r="AA293" i="2"/>
  <c r="Z292" i="2" s="1"/>
  <c r="Y324" i="2"/>
  <c r="W324" i="2"/>
  <c r="AF293" i="2"/>
  <c r="AD293" i="2"/>
  <c r="AI326" i="2"/>
  <c r="AH326" i="2" s="1"/>
  <c r="AG326" i="2"/>
  <c r="AB292" i="2" l="1"/>
  <c r="AA292" i="2" s="1"/>
  <c r="Z291" i="2" s="1"/>
  <c r="AE293" i="2"/>
  <c r="AD292" i="2" s="1"/>
  <c r="AB291" i="2"/>
  <c r="AG325" i="2"/>
  <c r="AI325" i="2"/>
  <c r="AH325" i="2" s="1"/>
  <c r="X324" i="2"/>
  <c r="AF292" i="2" l="1"/>
  <c r="AE292" i="2"/>
  <c r="AF291" i="2" s="1"/>
  <c r="AA291" i="2"/>
  <c r="W323" i="2"/>
  <c r="Y323" i="2"/>
  <c r="X323" i="2" s="1"/>
  <c r="AI324" i="2"/>
  <c r="AG324" i="2"/>
  <c r="AD291" i="2"/>
  <c r="AB290" i="2" l="1"/>
  <c r="Z290" i="2"/>
  <c r="AA290" i="2" s="1"/>
  <c r="AE291" i="2"/>
  <c r="AF290" i="2" s="1"/>
  <c r="Y322" i="2"/>
  <c r="W322" i="2"/>
  <c r="AH324" i="2"/>
  <c r="AD290" i="2" l="1"/>
  <c r="AE290" i="2" s="1"/>
  <c r="AD289" i="2" s="1"/>
  <c r="AE289" i="2" s="1"/>
  <c r="AB289" i="2"/>
  <c r="Z289" i="2"/>
  <c r="AA289" i="2" s="1"/>
  <c r="X322" i="2"/>
  <c r="W321" i="2" s="1"/>
  <c r="AI323" i="2"/>
  <c r="AG323" i="2"/>
  <c r="AF289" i="2"/>
  <c r="Y321" i="2" l="1"/>
  <c r="Z288" i="2"/>
  <c r="AA288" i="2" s="1"/>
  <c r="AB288" i="2"/>
  <c r="AF288" i="2"/>
  <c r="AD288" i="2"/>
  <c r="AE288" i="2" s="1"/>
  <c r="X321" i="2"/>
  <c r="AH323" i="2"/>
  <c r="Z287" i="2" l="1"/>
  <c r="AA287" i="2" s="1"/>
  <c r="AB287" i="2"/>
  <c r="AI322" i="2"/>
  <c r="AG322" i="2"/>
  <c r="AF287" i="2"/>
  <c r="AD287" i="2"/>
  <c r="AE287" i="2" s="1"/>
  <c r="Y320" i="2"/>
  <c r="W320" i="2"/>
  <c r="AB286" i="2" l="1"/>
  <c r="Z286" i="2"/>
  <c r="AA286" i="2" s="1"/>
  <c r="AH322" i="2"/>
  <c r="AG321" i="2" s="1"/>
  <c r="X320" i="2"/>
  <c r="AF286" i="2"/>
  <c r="AD286" i="2"/>
  <c r="AE286" i="2" s="1"/>
  <c r="AI321" i="2" l="1"/>
  <c r="AH321" i="2" s="1"/>
  <c r="AG320" i="2" s="1"/>
  <c r="AB285" i="2"/>
  <c r="Z285" i="2"/>
  <c r="AA285" i="2" s="1"/>
  <c r="AD285" i="2"/>
  <c r="AE285" i="2" s="1"/>
  <c r="AF285" i="2"/>
  <c r="W319" i="2"/>
  <c r="Y319" i="2"/>
  <c r="AI320" i="2" l="1"/>
  <c r="AB284" i="2"/>
  <c r="Z284" i="2"/>
  <c r="AA284" i="2" s="1"/>
  <c r="AH320" i="2"/>
  <c r="AG319" i="2" s="1"/>
  <c r="X319" i="2"/>
  <c r="AF284" i="2"/>
  <c r="AD284" i="2"/>
  <c r="AE284" i="2" s="1"/>
  <c r="AI319" i="2" l="1"/>
  <c r="Z283" i="2"/>
  <c r="AA283" i="2" s="1"/>
  <c r="AB283" i="2"/>
  <c r="AH319" i="2"/>
  <c r="AG318" i="2" s="1"/>
  <c r="W318" i="2"/>
  <c r="Y318" i="2"/>
  <c r="X318" i="2" s="1"/>
  <c r="AF283" i="2"/>
  <c r="AD283" i="2"/>
  <c r="AE283" i="2" s="1"/>
  <c r="AI318" i="2" l="1"/>
  <c r="AB282" i="2"/>
  <c r="Z282" i="2"/>
  <c r="AA282" i="2" s="1"/>
  <c r="AH318" i="2"/>
  <c r="Y317" i="2"/>
  <c r="W317" i="2"/>
  <c r="AD282" i="2"/>
  <c r="AE282" i="2" s="1"/>
  <c r="AF282" i="2"/>
  <c r="X317" i="2" l="1"/>
  <c r="Y316" i="2" s="1"/>
  <c r="Z281" i="2"/>
  <c r="AA281" i="2" s="1"/>
  <c r="AB281" i="2"/>
  <c r="AG317" i="2"/>
  <c r="AI317" i="2"/>
  <c r="AF281" i="2"/>
  <c r="AD281" i="2"/>
  <c r="AE281" i="2" s="1"/>
  <c r="W316" i="2" l="1"/>
  <c r="X316" i="2" s="1"/>
  <c r="AH317" i="2"/>
  <c r="AG316" i="2" s="1"/>
  <c r="Z280" i="2"/>
  <c r="AA280" i="2" s="1"/>
  <c r="AB280" i="2"/>
  <c r="AF280" i="2"/>
  <c r="AD280" i="2"/>
  <c r="AE280" i="2" s="1"/>
  <c r="W315" i="2" l="1"/>
  <c r="Y315" i="2"/>
  <c r="AI316" i="2"/>
  <c r="AH316" i="2" s="1"/>
  <c r="X315" i="2"/>
  <c r="Y314" i="2" s="1"/>
  <c r="AB279" i="2"/>
  <c r="Z279" i="2"/>
  <c r="AA279" i="2" s="1"/>
  <c r="AD279" i="2"/>
  <c r="AE279" i="2" s="1"/>
  <c r="AF279" i="2"/>
  <c r="AG315" i="2" l="1"/>
  <c r="AI315" i="2"/>
  <c r="W314" i="2"/>
  <c r="X314" i="2" s="1"/>
  <c r="Y313" i="2" s="1"/>
  <c r="Z278" i="2"/>
  <c r="AA278" i="2" s="1"/>
  <c r="AB278" i="2"/>
  <c r="AF278" i="2"/>
  <c r="AD278" i="2"/>
  <c r="AE278" i="2" s="1"/>
  <c r="AH315" i="2" l="1"/>
  <c r="AG314" i="2" s="1"/>
  <c r="AI314" i="2"/>
  <c r="W313" i="2"/>
  <c r="X313" i="2" s="1"/>
  <c r="W312" i="2" s="1"/>
  <c r="AH314" i="2"/>
  <c r="AI313" i="2" s="1"/>
  <c r="AB277" i="2"/>
  <c r="Z277" i="2"/>
  <c r="AA277" i="2" s="1"/>
  <c r="AB276" i="2" s="1"/>
  <c r="AD277" i="2"/>
  <c r="AF277" i="2"/>
  <c r="AG313" i="2" l="1"/>
  <c r="Y312" i="2"/>
  <c r="X312" i="2" s="1"/>
  <c r="Z276" i="2"/>
  <c r="AA276" i="2" s="1"/>
  <c r="AH313" i="2"/>
  <c r="AI312" i="2" s="1"/>
  <c r="AE277" i="2"/>
  <c r="AG312" i="2" l="1"/>
  <c r="Y311" i="2"/>
  <c r="W311" i="2"/>
  <c r="X311" i="2" s="1"/>
  <c r="AH312" i="2"/>
  <c r="AG311" i="2" s="1"/>
  <c r="AF276" i="2"/>
  <c r="AD276" i="2"/>
  <c r="AE276" i="2" s="1"/>
  <c r="Z275" i="2"/>
  <c r="AB275" i="2"/>
  <c r="Y310" i="2" l="1"/>
  <c r="W310" i="2"/>
  <c r="AI311" i="2"/>
  <c r="AH311" i="2" s="1"/>
  <c r="AA275" i="2"/>
  <c r="Z274" i="2" s="1"/>
  <c r="X310" i="2"/>
  <c r="W309" i="2" s="1"/>
  <c r="AF275" i="2"/>
  <c r="AD275" i="2"/>
  <c r="AB274" i="2" l="1"/>
  <c r="AI310" i="2"/>
  <c r="AH310" i="2" s="1"/>
  <c r="AG309" i="2" s="1"/>
  <c r="AG310" i="2"/>
  <c r="Y309" i="2"/>
  <c r="X309" i="2" s="1"/>
  <c r="AA274" i="2"/>
  <c r="AB273" i="2" s="1"/>
  <c r="AE275" i="2"/>
  <c r="AF274" i="2" s="1"/>
  <c r="Z273" i="2" l="1"/>
  <c r="AI309" i="2"/>
  <c r="AH309" i="2" s="1"/>
  <c r="AD274" i="2"/>
  <c r="AE274" i="2" s="1"/>
  <c r="AA273" i="2"/>
  <c r="Z272" i="2" s="1"/>
  <c r="W308" i="2"/>
  <c r="Y308" i="2"/>
  <c r="AG308" i="2" l="1"/>
  <c r="AI308" i="2"/>
  <c r="AH308" i="2" s="1"/>
  <c r="AI307" i="2" s="1"/>
  <c r="AB272" i="2"/>
  <c r="X308" i="2"/>
  <c r="Y307" i="2" s="1"/>
  <c r="AD273" i="2"/>
  <c r="AF273" i="2"/>
  <c r="AA272" i="2"/>
  <c r="W307" i="2"/>
  <c r="AG307" i="2" l="1"/>
  <c r="AH307" i="2"/>
  <c r="AG306" i="2" s="1"/>
  <c r="X307" i="2"/>
  <c r="Y306" i="2" s="1"/>
  <c r="AB271" i="2"/>
  <c r="Z271" i="2"/>
  <c r="AE273" i="2"/>
  <c r="AI306" i="2" l="1"/>
  <c r="W306" i="2"/>
  <c r="AH306" i="2"/>
  <c r="AG305" i="2" s="1"/>
  <c r="X306" i="2"/>
  <c r="W305" i="2" s="1"/>
  <c r="AA271" i="2"/>
  <c r="Z270" i="2" s="1"/>
  <c r="AF272" i="2"/>
  <c r="AD272" i="2"/>
  <c r="Y305" i="2" l="1"/>
  <c r="X305" i="2" s="1"/>
  <c r="AI305" i="2"/>
  <c r="AH305" i="2" s="1"/>
  <c r="AG304" i="2" s="1"/>
  <c r="AB270" i="2"/>
  <c r="AE272" i="2"/>
  <c r="AF271" i="2" s="1"/>
  <c r="AA270" i="2"/>
  <c r="W304" i="2" l="1"/>
  <c r="Y304" i="2"/>
  <c r="AD271" i="2"/>
  <c r="AE271" i="2" s="1"/>
  <c r="AI304" i="2"/>
  <c r="AH304" i="2" s="1"/>
  <c r="AG303" i="2" s="1"/>
  <c r="Z269" i="2"/>
  <c r="AB269" i="2"/>
  <c r="X304" i="2"/>
  <c r="AI303" i="2" l="1"/>
  <c r="AA269" i="2"/>
  <c r="Z268" i="2" s="1"/>
  <c r="AD270" i="2"/>
  <c r="AF270" i="2"/>
  <c r="W303" i="2"/>
  <c r="Y303" i="2"/>
  <c r="AH303" i="2"/>
  <c r="AB268" i="2" l="1"/>
  <c r="X303" i="2"/>
  <c r="W302" i="2" s="1"/>
  <c r="AA268" i="2"/>
  <c r="Z267" i="2" s="1"/>
  <c r="AE270" i="2"/>
  <c r="AB267" i="2"/>
  <c r="AI302" i="2"/>
  <c r="AG302" i="2"/>
  <c r="Y302" i="2" l="1"/>
  <c r="X302" i="2" s="1"/>
  <c r="AH302" i="2"/>
  <c r="AG301" i="2" s="1"/>
  <c r="AF269" i="2"/>
  <c r="AD269" i="2"/>
  <c r="AA267" i="2"/>
  <c r="W301" i="2" l="1"/>
  <c r="Y301" i="2"/>
  <c r="AI301" i="2"/>
  <c r="AE269" i="2"/>
  <c r="AD268" i="2" s="1"/>
  <c r="X301" i="2"/>
  <c r="W300" i="2" s="1"/>
  <c r="AB266" i="2"/>
  <c r="Z266" i="2"/>
  <c r="AH301" i="2"/>
  <c r="AF268" i="2" l="1"/>
  <c r="Y300" i="2"/>
  <c r="AE268" i="2"/>
  <c r="AD267" i="2" s="1"/>
  <c r="X300" i="2"/>
  <c r="W299" i="2" s="1"/>
  <c r="AA266" i="2"/>
  <c r="Z265" i="2" s="1"/>
  <c r="AG300" i="2"/>
  <c r="AI300" i="2"/>
  <c r="AF267" i="2"/>
  <c r="Y299" i="2" l="1"/>
  <c r="AB265" i="2"/>
  <c r="AA265" i="2"/>
  <c r="Z264" i="2" s="1"/>
  <c r="X299" i="2"/>
  <c r="Y298" i="2" s="1"/>
  <c r="AH300" i="2"/>
  <c r="AE267" i="2"/>
  <c r="W298" i="2" l="1"/>
  <c r="AB264" i="2"/>
  <c r="AA264" i="2"/>
  <c r="AB263" i="2" s="1"/>
  <c r="AD266" i="2"/>
  <c r="AF266" i="2"/>
  <c r="X298" i="2"/>
  <c r="AG299" i="2"/>
  <c r="AI299" i="2"/>
  <c r="Z263" i="2" l="1"/>
  <c r="AA263" i="2" s="1"/>
  <c r="Z262" i="2" s="1"/>
  <c r="W297" i="2"/>
  <c r="Y297" i="2"/>
  <c r="AH299" i="2"/>
  <c r="AE266" i="2"/>
  <c r="AB262" i="2" l="1"/>
  <c r="AA262" i="2" s="1"/>
  <c r="Z261" i="2" s="1"/>
  <c r="X297" i="2"/>
  <c r="W296" i="2" s="1"/>
  <c r="AD265" i="2"/>
  <c r="AF265" i="2"/>
  <c r="Y296" i="2"/>
  <c r="AI298" i="2"/>
  <c r="AG298" i="2"/>
  <c r="AB261" i="2" l="1"/>
  <c r="AA261" i="2" s="1"/>
  <c r="AH298" i="2"/>
  <c r="AG297" i="2" s="1"/>
  <c r="X296" i="2"/>
  <c r="AE265" i="2"/>
  <c r="AB260" i="2" l="1"/>
  <c r="Z260" i="2"/>
  <c r="AI297" i="2"/>
  <c r="AA260" i="2"/>
  <c r="Z259" i="2" s="1"/>
  <c r="AA259" i="2" s="1"/>
  <c r="AF264" i="2"/>
  <c r="AD264" i="2"/>
  <c r="Y295" i="2"/>
  <c r="W295" i="2"/>
  <c r="AH297" i="2"/>
  <c r="AB259" i="2" l="1"/>
  <c r="AG296" i="2"/>
  <c r="AI296" i="2"/>
  <c r="AE264" i="2"/>
  <c r="X295" i="2"/>
  <c r="Z258" i="2"/>
  <c r="AA258" i="2" s="1"/>
  <c r="AB258" i="2"/>
  <c r="Z257" i="2" l="1"/>
  <c r="AB257" i="2"/>
  <c r="AA257" i="2" s="1"/>
  <c r="W294" i="2"/>
  <c r="Y294" i="2"/>
  <c r="AF263" i="2"/>
  <c r="AD263" i="2"/>
  <c r="AH296" i="2"/>
  <c r="AE263" i="2" l="1"/>
  <c r="AG295" i="2"/>
  <c r="AI295" i="2"/>
  <c r="X294" i="2"/>
  <c r="AF262" i="2"/>
  <c r="AD262" i="2"/>
  <c r="Z256" i="2"/>
  <c r="AB256" i="2"/>
  <c r="AA256" i="2" l="1"/>
  <c r="Z255" i="2" s="1"/>
  <c r="AB255" i="2"/>
  <c r="AE262" i="2"/>
  <c r="W293" i="2"/>
  <c r="Y293" i="2"/>
  <c r="AH295" i="2"/>
  <c r="X293" i="2" l="1"/>
  <c r="AA255" i="2"/>
  <c r="Z254" i="2" s="1"/>
  <c r="W292" i="2"/>
  <c r="Y292" i="2"/>
  <c r="AF261" i="2"/>
  <c r="AD261" i="2"/>
  <c r="AI294" i="2"/>
  <c r="AG294" i="2"/>
  <c r="AB254" i="2" l="1"/>
  <c r="X292" i="2"/>
  <c r="W291" i="2" s="1"/>
  <c r="AA254" i="2"/>
  <c r="Z253" i="2" s="1"/>
  <c r="AE261" i="2"/>
  <c r="AD260" i="2" s="1"/>
  <c r="AH294" i="2"/>
  <c r="Y291" i="2" l="1"/>
  <c r="AF260" i="2"/>
  <c r="AE260" i="2" s="1"/>
  <c r="AD259" i="2" s="1"/>
  <c r="AE259" i="2" s="1"/>
  <c r="AB253" i="2"/>
  <c r="AA253" i="2" s="1"/>
  <c r="Z252" i="2" s="1"/>
  <c r="X291" i="2"/>
  <c r="Y290" i="2" s="1"/>
  <c r="X290" i="2" s="1"/>
  <c r="AI293" i="2"/>
  <c r="AG293" i="2"/>
  <c r="W290" i="2" l="1"/>
  <c r="AF259" i="2"/>
  <c r="AB252" i="2"/>
  <c r="AA252" i="2" s="1"/>
  <c r="Z251" i="2" s="1"/>
  <c r="AH293" i="2"/>
  <c r="AG292" i="2" s="1"/>
  <c r="AF258" i="2"/>
  <c r="AD258" i="2"/>
  <c r="AE258" i="2" s="1"/>
  <c r="W289" i="2"/>
  <c r="Y289" i="2"/>
  <c r="X289" i="2" s="1"/>
  <c r="AI292" i="2" l="1"/>
  <c r="AB251" i="2"/>
  <c r="AA251" i="2" s="1"/>
  <c r="AB250" i="2" s="1"/>
  <c r="AH292" i="2"/>
  <c r="AG291" i="2" s="1"/>
  <c r="AI291" i="2"/>
  <c r="W288" i="2"/>
  <c r="Y288" i="2"/>
  <c r="X288" i="2" s="1"/>
  <c r="AF257" i="2"/>
  <c r="AD257" i="2"/>
  <c r="Z250" i="2" l="1"/>
  <c r="AH291" i="2"/>
  <c r="AG290" i="2" s="1"/>
  <c r="AE257" i="2"/>
  <c r="AD256" i="2" s="1"/>
  <c r="AA250" i="2"/>
  <c r="Z249" i="2" s="1"/>
  <c r="Y287" i="2"/>
  <c r="X287" i="2" s="1"/>
  <c r="W287" i="2"/>
  <c r="AF256" i="2"/>
  <c r="AI290" i="2" l="1"/>
  <c r="AH290" i="2" s="1"/>
  <c r="AB249" i="2"/>
  <c r="AA249" i="2" s="1"/>
  <c r="AE256" i="2"/>
  <c r="AF255" i="2" s="1"/>
  <c r="AI289" i="2"/>
  <c r="AH289" i="2" s="1"/>
  <c r="AG289" i="2"/>
  <c r="W286" i="2"/>
  <c r="Y286" i="2"/>
  <c r="X286" i="2" s="1"/>
  <c r="AD255" i="2" l="1"/>
  <c r="AE255" i="2"/>
  <c r="AD254" i="2" s="1"/>
  <c r="Y285" i="2"/>
  <c r="X285" i="2" s="1"/>
  <c r="W285" i="2"/>
  <c r="AB248" i="2"/>
  <c r="Z248" i="2"/>
  <c r="AA248" i="2" s="1"/>
  <c r="AI288" i="2"/>
  <c r="AH288" i="2" s="1"/>
  <c r="AG288" i="2"/>
  <c r="AF254" i="2" l="1"/>
  <c r="AE254" i="2" s="1"/>
  <c r="AG287" i="2"/>
  <c r="AI287" i="2"/>
  <c r="AH287" i="2" s="1"/>
  <c r="W284" i="2"/>
  <c r="Y284" i="2"/>
  <c r="X284" i="2" s="1"/>
  <c r="Z247" i="2"/>
  <c r="AA247" i="2" s="1"/>
  <c r="AB247" i="2"/>
  <c r="AF253" i="2" l="1"/>
  <c r="AD253" i="2"/>
  <c r="AE253" i="2"/>
  <c r="AD252" i="2" s="1"/>
  <c r="Y283" i="2"/>
  <c r="X283" i="2" s="1"/>
  <c r="W283" i="2"/>
  <c r="AI286" i="2"/>
  <c r="AH286" i="2" s="1"/>
  <c r="AG286" i="2"/>
  <c r="Z246" i="2"/>
  <c r="AA246" i="2" s="1"/>
  <c r="AB246" i="2"/>
  <c r="AF252" i="2" l="1"/>
  <c r="AE252" i="2"/>
  <c r="W282" i="2"/>
  <c r="Y282" i="2"/>
  <c r="X282" i="2" s="1"/>
  <c r="AD251" i="2"/>
  <c r="AF251" i="2"/>
  <c r="Z245" i="2"/>
  <c r="AA245" i="2" s="1"/>
  <c r="AB245" i="2"/>
  <c r="AI285" i="2"/>
  <c r="AH285" i="2" s="1"/>
  <c r="AG285" i="2"/>
  <c r="AE251" i="2" l="1"/>
  <c r="AG284" i="2"/>
  <c r="AI284" i="2"/>
  <c r="AH284" i="2" s="1"/>
  <c r="Z244" i="2"/>
  <c r="AA244" i="2" s="1"/>
  <c r="AB244" i="2"/>
  <c r="AF250" i="2"/>
  <c r="AD250" i="2"/>
  <c r="W281" i="2"/>
  <c r="Y281" i="2"/>
  <c r="X281" i="2" s="1"/>
  <c r="AE250" i="2" l="1"/>
  <c r="Y280" i="2"/>
  <c r="X280" i="2" s="1"/>
  <c r="W280" i="2"/>
  <c r="Z243" i="2"/>
  <c r="AA243" i="2" s="1"/>
  <c r="AB243" i="2"/>
  <c r="AD249" i="2"/>
  <c r="AF249" i="2"/>
  <c r="AG283" i="2"/>
  <c r="AI283" i="2"/>
  <c r="AH283" i="2" s="1"/>
  <c r="AE249" i="2" l="1"/>
  <c r="Z242" i="2"/>
  <c r="AA242" i="2" s="1"/>
  <c r="AB242" i="2"/>
  <c r="AF248" i="2"/>
  <c r="AD248" i="2"/>
  <c r="AE248" i="2" s="1"/>
  <c r="AG282" i="2"/>
  <c r="AI282" i="2"/>
  <c r="AH282" i="2" s="1"/>
  <c r="W279" i="2"/>
  <c r="Y279" i="2"/>
  <c r="X279" i="2" s="1"/>
  <c r="W278" i="2" l="1"/>
  <c r="Y278" i="2"/>
  <c r="X278" i="2" s="1"/>
  <c r="AD247" i="2"/>
  <c r="AE247" i="2" s="1"/>
  <c r="AF247" i="2"/>
  <c r="AG281" i="2"/>
  <c r="AI281" i="2"/>
  <c r="AH281" i="2" s="1"/>
  <c r="AB241" i="2"/>
  <c r="Z241" i="2"/>
  <c r="AA241" i="2" s="1"/>
  <c r="AI280" i="2" l="1"/>
  <c r="AH280" i="2" s="1"/>
  <c r="AG280" i="2"/>
  <c r="Y277" i="2"/>
  <c r="W277" i="2"/>
  <c r="AB240" i="2"/>
  <c r="Z240" i="2"/>
  <c r="AA240" i="2" s="1"/>
  <c r="AD246" i="2"/>
  <c r="AE246" i="2" s="1"/>
  <c r="AF246" i="2"/>
  <c r="X277" i="2" l="1"/>
  <c r="W276" i="2" s="1"/>
  <c r="AD245" i="2"/>
  <c r="AE245" i="2" s="1"/>
  <c r="AF245" i="2"/>
  <c r="Z239" i="2"/>
  <c r="AB239" i="2"/>
  <c r="AI279" i="2"/>
  <c r="AH279" i="2" s="1"/>
  <c r="AG279" i="2"/>
  <c r="Y276" i="2" l="1"/>
  <c r="X276" i="2" s="1"/>
  <c r="AA239" i="2"/>
  <c r="Z238" i="2" s="1"/>
  <c r="AF244" i="2"/>
  <c r="AD244" i="2"/>
  <c r="AE244" i="2" s="1"/>
  <c r="AI278" i="2"/>
  <c r="AH278" i="2" s="1"/>
  <c r="AG278" i="2"/>
  <c r="Y275" i="2" l="1"/>
  <c r="W275" i="2"/>
  <c r="AB238" i="2"/>
  <c r="X275" i="2"/>
  <c r="Y274" i="2" s="1"/>
  <c r="AF243" i="2"/>
  <c r="AD243" i="2"/>
  <c r="AE243" i="2" s="1"/>
  <c r="AI277" i="2"/>
  <c r="AG277" i="2"/>
  <c r="AA238" i="2"/>
  <c r="W274" i="2" l="1"/>
  <c r="X274" i="2"/>
  <c r="Y273" i="2" s="1"/>
  <c r="AH277" i="2"/>
  <c r="Z237" i="2"/>
  <c r="AB237" i="2"/>
  <c r="AD242" i="2"/>
  <c r="AE242" i="2" s="1"/>
  <c r="AF242" i="2"/>
  <c r="W273" i="2" l="1"/>
  <c r="AA237" i="2"/>
  <c r="AB236" i="2" s="1"/>
  <c r="AF241" i="2"/>
  <c r="AD241" i="2"/>
  <c r="AE241" i="2" s="1"/>
  <c r="AI276" i="2"/>
  <c r="AG276" i="2"/>
  <c r="X273" i="2"/>
  <c r="Z236" i="2" l="1"/>
  <c r="AA236" i="2" s="1"/>
  <c r="Z235" i="2" s="1"/>
  <c r="Y272" i="2"/>
  <c r="W272" i="2"/>
  <c r="AD240" i="2"/>
  <c r="AE240" i="2" s="1"/>
  <c r="AF240" i="2"/>
  <c r="AH276" i="2"/>
  <c r="AB235" i="2" l="1"/>
  <c r="AA235" i="2" s="1"/>
  <c r="Z234" i="2" s="1"/>
  <c r="AF239" i="2"/>
  <c r="AD239" i="2"/>
  <c r="AE239" i="2" s="1"/>
  <c r="AG275" i="2"/>
  <c r="AI275" i="2"/>
  <c r="X272" i="2"/>
  <c r="AB234" i="2" l="1"/>
  <c r="AA234" i="2" s="1"/>
  <c r="AH275" i="2"/>
  <c r="AG274" i="2" s="1"/>
  <c r="W271" i="2"/>
  <c r="Y271" i="2"/>
  <c r="X271" i="2" s="1"/>
  <c r="AF238" i="2"/>
  <c r="AD238" i="2"/>
  <c r="Z233" i="2"/>
  <c r="AB233" i="2"/>
  <c r="AI274" i="2" l="1"/>
  <c r="AH274" i="2" s="1"/>
  <c r="AG273" i="2" s="1"/>
  <c r="AA233" i="2"/>
  <c r="AB232" i="2" s="1"/>
  <c r="AE238" i="2"/>
  <c r="AD237" i="2" s="1"/>
  <c r="AE237" i="2" s="1"/>
  <c r="Y270" i="2"/>
  <c r="W270" i="2"/>
  <c r="AF237" i="2" l="1"/>
  <c r="Z232" i="2"/>
  <c r="AI273" i="2"/>
  <c r="AH273" i="2" s="1"/>
  <c r="AI272" i="2" s="1"/>
  <c r="AA232" i="2"/>
  <c r="AB231" i="2" s="1"/>
  <c r="AA231" i="2" s="1"/>
  <c r="AF236" i="2"/>
  <c r="AD236" i="2"/>
  <c r="X270" i="2"/>
  <c r="Z231" i="2" l="1"/>
  <c r="AG272" i="2"/>
  <c r="AE236" i="2"/>
  <c r="AD235" i="2" s="1"/>
  <c r="Y269" i="2"/>
  <c r="W269" i="2"/>
  <c r="AB230" i="2"/>
  <c r="AA230" i="2" s="1"/>
  <c r="Z230" i="2"/>
  <c r="AH272" i="2"/>
  <c r="AF235" i="2" l="1"/>
  <c r="AE235" i="2" s="1"/>
  <c r="AD234" i="2" s="1"/>
  <c r="X269" i="2"/>
  <c r="AB229" i="2"/>
  <c r="AA229" i="2" s="1"/>
  <c r="Z229" i="2"/>
  <c r="AG271" i="2"/>
  <c r="AI271" i="2"/>
  <c r="AF234" i="2" l="1"/>
  <c r="AE234" i="2" s="1"/>
  <c r="AH271" i="2"/>
  <c r="AG270" i="2" s="1"/>
  <c r="AB228" i="2"/>
  <c r="AA228" i="2" s="1"/>
  <c r="Z228" i="2"/>
  <c r="W268" i="2"/>
  <c r="Y268" i="2"/>
  <c r="AD233" i="2" l="1"/>
  <c r="AF233" i="2"/>
  <c r="AE233" i="2" s="1"/>
  <c r="AD232" i="2" s="1"/>
  <c r="AI270" i="2"/>
  <c r="AH270" i="2" s="1"/>
  <c r="AI269" i="2" s="1"/>
  <c r="X268" i="2"/>
  <c r="Y267" i="2" s="1"/>
  <c r="Z227" i="2"/>
  <c r="AB227" i="2"/>
  <c r="AA227" i="2" s="1"/>
  <c r="AF232" i="2" l="1"/>
  <c r="AG269" i="2"/>
  <c r="AE232" i="2"/>
  <c r="AF231" i="2" s="1"/>
  <c r="AE231" i="2" s="1"/>
  <c r="W267" i="2"/>
  <c r="X267" i="2" s="1"/>
  <c r="Z226" i="2"/>
  <c r="AB226" i="2"/>
  <c r="AA226" i="2" s="1"/>
  <c r="AH269" i="2"/>
  <c r="AD231" i="2" l="1"/>
  <c r="Y266" i="2"/>
  <c r="W266" i="2"/>
  <c r="AI268" i="2"/>
  <c r="AG268" i="2"/>
  <c r="AF230" i="2"/>
  <c r="AE230" i="2" s="1"/>
  <c r="AD230" i="2"/>
  <c r="Z225" i="2"/>
  <c r="AB225" i="2"/>
  <c r="AA225" i="2" s="1"/>
  <c r="X266" i="2" l="1"/>
  <c r="Z224" i="2"/>
  <c r="AB224" i="2"/>
  <c r="AA224" i="2" s="1"/>
  <c r="AF229" i="2"/>
  <c r="AE229" i="2" s="1"/>
  <c r="AD229" i="2"/>
  <c r="AH268" i="2"/>
  <c r="Y265" i="2" l="1"/>
  <c r="W265" i="2"/>
  <c r="AF228" i="2"/>
  <c r="AE228" i="2" s="1"/>
  <c r="AD228" i="2"/>
  <c r="AG267" i="2"/>
  <c r="AI267" i="2"/>
  <c r="Z223" i="2"/>
  <c r="AB223" i="2"/>
  <c r="X265" i="2" l="1"/>
  <c r="AA223" i="2"/>
  <c r="Z222" i="2" s="1"/>
  <c r="W264" i="2"/>
  <c r="Y264" i="2"/>
  <c r="AH267" i="2"/>
  <c r="AG266" i="2" s="1"/>
  <c r="AD227" i="2"/>
  <c r="AF227" i="2"/>
  <c r="AE227" i="2" s="1"/>
  <c r="AB222" i="2" l="1"/>
  <c r="AA222" i="2"/>
  <c r="AB221" i="2" s="1"/>
  <c r="X264" i="2"/>
  <c r="W263" i="2" s="1"/>
  <c r="AI266" i="2"/>
  <c r="AH266" i="2" s="1"/>
  <c r="AI265" i="2" s="1"/>
  <c r="Z221" i="2"/>
  <c r="AF226" i="2"/>
  <c r="AE226" i="2" s="1"/>
  <c r="AD226" i="2"/>
  <c r="Y263" i="2" l="1"/>
  <c r="X263" i="2" s="1"/>
  <c r="AG265" i="2"/>
  <c r="AA221" i="2"/>
  <c r="AB220" i="2" s="1"/>
  <c r="AH265" i="2"/>
  <c r="AG264" i="2" s="1"/>
  <c r="AD225" i="2"/>
  <c r="AF225" i="2"/>
  <c r="AE225" i="2" s="1"/>
  <c r="Z220" i="2" l="1"/>
  <c r="AA220" i="2" s="1"/>
  <c r="Z219" i="2" s="1"/>
  <c r="W262" i="2"/>
  <c r="Y262" i="2"/>
  <c r="AI264" i="2"/>
  <c r="AH264" i="2" s="1"/>
  <c r="AG263" i="2" s="1"/>
  <c r="AD224" i="2"/>
  <c r="AF224" i="2"/>
  <c r="AE224" i="2" s="1"/>
  <c r="AB219" i="2" l="1"/>
  <c r="X262" i="2"/>
  <c r="W261" i="2" s="1"/>
  <c r="AI263" i="2"/>
  <c r="AH263" i="2" s="1"/>
  <c r="AI262" i="2" s="1"/>
  <c r="Y261" i="2"/>
  <c r="AA219" i="2"/>
  <c r="Z218" i="2" s="1"/>
  <c r="AD223" i="2"/>
  <c r="AF223" i="2"/>
  <c r="AG262" i="2" l="1"/>
  <c r="AB218" i="2"/>
  <c r="AA218" i="2" s="1"/>
  <c r="X261" i="2"/>
  <c r="AE223" i="2"/>
  <c r="AD222" i="2" s="1"/>
  <c r="AH262" i="2"/>
  <c r="Z217" i="2" l="1"/>
  <c r="AB217" i="2"/>
  <c r="AA217" i="2" s="1"/>
  <c r="AF222" i="2"/>
  <c r="AE222" i="2" s="1"/>
  <c r="W260" i="2"/>
  <c r="Y260" i="2"/>
  <c r="AI261" i="2"/>
  <c r="AG261" i="2"/>
  <c r="X260" i="2" l="1"/>
  <c r="Z216" i="2"/>
  <c r="AB216" i="2"/>
  <c r="AF221" i="2"/>
  <c r="AD221" i="2"/>
  <c r="W259" i="2"/>
  <c r="Y259" i="2"/>
  <c r="X259" i="2" s="1"/>
  <c r="AH261" i="2"/>
  <c r="AG260" i="2" s="1"/>
  <c r="AA216" i="2" l="1"/>
  <c r="Z215" i="2" s="1"/>
  <c r="AA215" i="2" s="1"/>
  <c r="AB215" i="2"/>
  <c r="AE221" i="2"/>
  <c r="AD220" i="2" s="1"/>
  <c r="AI260" i="2"/>
  <c r="AH260" i="2" s="1"/>
  <c r="AG259" i="2" s="1"/>
  <c r="W258" i="2"/>
  <c r="Y258" i="2"/>
  <c r="X258" i="2" s="1"/>
  <c r="Z214" i="2"/>
  <c r="AA214" i="2" s="1"/>
  <c r="AB214" i="2"/>
  <c r="AF220" i="2" l="1"/>
  <c r="AE220" i="2" s="1"/>
  <c r="Y257" i="2"/>
  <c r="W257" i="2"/>
  <c r="AI259" i="2"/>
  <c r="AH259" i="2" s="1"/>
  <c r="AG258" i="2" s="1"/>
  <c r="AB213" i="2"/>
  <c r="Z213" i="2"/>
  <c r="AA213" i="2" s="1"/>
  <c r="AD219" i="2" l="1"/>
  <c r="AF219" i="2"/>
  <c r="X257" i="2"/>
  <c r="W256" i="2" s="1"/>
  <c r="AI258" i="2"/>
  <c r="AH258" i="2" s="1"/>
  <c r="AG257" i="2" s="1"/>
  <c r="Z212" i="2"/>
  <c r="AA212" i="2" s="1"/>
  <c r="AB212" i="2"/>
  <c r="Y256" i="2" l="1"/>
  <c r="X256" i="2" s="1"/>
  <c r="AI257" i="2"/>
  <c r="AE219" i="2"/>
  <c r="W255" i="2"/>
  <c r="Y255" i="2"/>
  <c r="AH257" i="2"/>
  <c r="AG256" i="2" s="1"/>
  <c r="AB211" i="2"/>
  <c r="Z211" i="2"/>
  <c r="AA211" i="2" s="1"/>
  <c r="X255" i="2" l="1"/>
  <c r="W254" i="2" s="1"/>
  <c r="AF218" i="2"/>
  <c r="AD218" i="2"/>
  <c r="AI256" i="2"/>
  <c r="AH256" i="2" s="1"/>
  <c r="AI255" i="2" s="1"/>
  <c r="Z210" i="2"/>
  <c r="AB210" i="2"/>
  <c r="Y254" i="2" l="1"/>
  <c r="AE218" i="2"/>
  <c r="AD217" i="2" s="1"/>
  <c r="X254" i="2"/>
  <c r="Y253" i="2" s="1"/>
  <c r="AG255" i="2"/>
  <c r="AH255" i="2" s="1"/>
  <c r="AA210" i="2"/>
  <c r="W253" i="2" l="1"/>
  <c r="AF217" i="2"/>
  <c r="AE217" i="2"/>
  <c r="AF216" i="2" s="1"/>
  <c r="X253" i="2"/>
  <c r="W252" i="2" s="1"/>
  <c r="AI254" i="2"/>
  <c r="AG254" i="2"/>
  <c r="Z209" i="2"/>
  <c r="AB209" i="2"/>
  <c r="AD216" i="2" l="1"/>
  <c r="AE216" i="2"/>
  <c r="AD215" i="2" s="1"/>
  <c r="AE215" i="2" s="1"/>
  <c r="AD214" i="2" s="1"/>
  <c r="AE214" i="2" s="1"/>
  <c r="Y252" i="2"/>
  <c r="X252" i="2" s="1"/>
  <c r="W251" i="2" s="1"/>
  <c r="AH254" i="2"/>
  <c r="AG253" i="2" s="1"/>
  <c r="AA209" i="2"/>
  <c r="AF214" i="2" l="1"/>
  <c r="AF215" i="2"/>
  <c r="Y251" i="2"/>
  <c r="AD213" i="2"/>
  <c r="AE213" i="2" s="1"/>
  <c r="AF213" i="2"/>
  <c r="X251" i="2"/>
  <c r="Y250" i="2" s="1"/>
  <c r="AI253" i="2"/>
  <c r="AH253" i="2" s="1"/>
  <c r="AG252" i="2" s="1"/>
  <c r="Z208" i="2"/>
  <c r="AA208" i="2" s="1"/>
  <c r="AB208" i="2"/>
  <c r="W250" i="2" l="1"/>
  <c r="X250" i="2" s="1"/>
  <c r="W249" i="2" s="1"/>
  <c r="AI252" i="2"/>
  <c r="AF212" i="2"/>
  <c r="AD212" i="2"/>
  <c r="AE212" i="2" s="1"/>
  <c r="AH252" i="2"/>
  <c r="AG251" i="2" s="1"/>
  <c r="Z207" i="2"/>
  <c r="AB207" i="2"/>
  <c r="Y249" i="2" l="1"/>
  <c r="AI251" i="2"/>
  <c r="X249" i="2"/>
  <c r="W248" i="2" s="1"/>
  <c r="AF211" i="2"/>
  <c r="AD211" i="2"/>
  <c r="AE211" i="2" s="1"/>
  <c r="Y248" i="2"/>
  <c r="X248" i="2" s="1"/>
  <c r="AH251" i="2"/>
  <c r="AG250" i="2" s="1"/>
  <c r="AA207" i="2"/>
  <c r="AD210" i="2" l="1"/>
  <c r="AE210" i="2" s="1"/>
  <c r="AF210" i="2"/>
  <c r="AI250" i="2"/>
  <c r="AH250" i="2" s="1"/>
  <c r="AG249" i="2" s="1"/>
  <c r="W247" i="2"/>
  <c r="Y247" i="2"/>
  <c r="X247" i="2" s="1"/>
  <c r="Z206" i="2"/>
  <c r="AB206" i="2"/>
  <c r="AF209" i="2"/>
  <c r="AD209" i="2"/>
  <c r="AI249" i="2" l="1"/>
  <c r="AH249" i="2" s="1"/>
  <c r="W246" i="2"/>
  <c r="Y246" i="2"/>
  <c r="X246" i="2" s="1"/>
  <c r="AA206" i="2"/>
  <c r="AE209" i="2"/>
  <c r="AI248" i="2" l="1"/>
  <c r="AH248" i="2" s="1"/>
  <c r="AG247" i="2" s="1"/>
  <c r="AG248" i="2"/>
  <c r="W245" i="2"/>
  <c r="Y245" i="2"/>
  <c r="X245" i="2" s="1"/>
  <c r="AD208" i="2"/>
  <c r="AF208" i="2"/>
  <c r="AB205" i="2"/>
  <c r="Z205" i="2"/>
  <c r="AI247" i="2" l="1"/>
  <c r="AH247" i="2" s="1"/>
  <c r="W244" i="2"/>
  <c r="Y244" i="2"/>
  <c r="X244" i="2" s="1"/>
  <c r="AA205" i="2"/>
  <c r="Z204" i="2" s="1"/>
  <c r="AE208" i="2"/>
  <c r="AD207" i="2" s="1"/>
  <c r="AI246" i="2"/>
  <c r="AH246" i="2" s="1"/>
  <c r="AG246" i="2"/>
  <c r="AB204" i="2" l="1"/>
  <c r="AF207" i="2"/>
  <c r="W243" i="2"/>
  <c r="Y243" i="2"/>
  <c r="X243" i="2" s="1"/>
  <c r="AA204" i="2"/>
  <c r="Z203" i="2" s="1"/>
  <c r="AE207" i="2"/>
  <c r="AD206" i="2" s="1"/>
  <c r="AG245" i="2"/>
  <c r="AI245" i="2"/>
  <c r="AH245" i="2" s="1"/>
  <c r="AB203" i="2" l="1"/>
  <c r="Y242" i="2"/>
  <c r="X242" i="2" s="1"/>
  <c r="W242" i="2"/>
  <c r="AF206" i="2"/>
  <c r="AE206" i="2" s="1"/>
  <c r="AF205" i="2" s="1"/>
  <c r="AA203" i="2"/>
  <c r="Z202" i="2" s="1"/>
  <c r="AA202" i="2" s="1"/>
  <c r="AG244" i="2"/>
  <c r="AI244" i="2"/>
  <c r="AH244" i="2" s="1"/>
  <c r="AD205" i="2" l="1"/>
  <c r="AE205" i="2" s="1"/>
  <c r="AB202" i="2"/>
  <c r="Y241" i="2"/>
  <c r="X241" i="2" s="1"/>
  <c r="W241" i="2"/>
  <c r="AF204" i="2"/>
  <c r="AD204" i="2"/>
  <c r="AB201" i="2"/>
  <c r="Z201" i="2"/>
  <c r="AA201" i="2" s="1"/>
  <c r="AG243" i="2"/>
  <c r="AI243" i="2"/>
  <c r="AH243" i="2" s="1"/>
  <c r="W240" i="2" l="1"/>
  <c r="Y240" i="2"/>
  <c r="X240" i="2" s="1"/>
  <c r="AE204" i="2"/>
  <c r="AF203" i="2" s="1"/>
  <c r="AB200" i="2"/>
  <c r="Z200" i="2"/>
  <c r="AA200" i="2" s="1"/>
  <c r="AI242" i="2"/>
  <c r="AH242" i="2" s="1"/>
  <c r="AG242" i="2"/>
  <c r="AD203" i="2" l="1"/>
  <c r="AE203" i="2" s="1"/>
  <c r="W239" i="2"/>
  <c r="Y239" i="2"/>
  <c r="X239" i="2" s="1"/>
  <c r="AB199" i="2"/>
  <c r="Z199" i="2"/>
  <c r="AA199" i="2" s="1"/>
  <c r="AI241" i="2"/>
  <c r="AH241" i="2" s="1"/>
  <c r="AG241" i="2"/>
  <c r="AF202" i="2"/>
  <c r="AD202" i="2"/>
  <c r="AE202" i="2" s="1"/>
  <c r="W238" i="2" l="1"/>
  <c r="Y238" i="2"/>
  <c r="X238" i="2" s="1"/>
  <c r="AI240" i="2"/>
  <c r="AH240" i="2" s="1"/>
  <c r="AG240" i="2"/>
  <c r="Z198" i="2"/>
  <c r="AA198" i="2" s="1"/>
  <c r="AB198" i="2"/>
  <c r="AF201" i="2"/>
  <c r="AD201" i="2"/>
  <c r="AE201" i="2" s="1"/>
  <c r="W237" i="2" l="1"/>
  <c r="Y237" i="2"/>
  <c r="X237" i="2" s="1"/>
  <c r="Z197" i="2"/>
  <c r="AA197" i="2" s="1"/>
  <c r="AB197" i="2"/>
  <c r="AD200" i="2"/>
  <c r="AE200" i="2" s="1"/>
  <c r="AF200" i="2"/>
  <c r="AG239" i="2"/>
  <c r="AI239" i="2"/>
  <c r="W236" i="2" l="1"/>
  <c r="Y236" i="2"/>
  <c r="X236" i="2" s="1"/>
  <c r="AF199" i="2"/>
  <c r="AD199" i="2"/>
  <c r="AE199" i="2" s="1"/>
  <c r="AB196" i="2"/>
  <c r="Z196" i="2"/>
  <c r="AA196" i="2" s="1"/>
  <c r="AH239" i="2"/>
  <c r="W235" i="2" l="1"/>
  <c r="Y235" i="2"/>
  <c r="X235" i="2" s="1"/>
  <c r="AB195" i="2"/>
  <c r="Z195" i="2"/>
  <c r="AA195" i="2" s="1"/>
  <c r="AG238" i="2"/>
  <c r="AI238" i="2"/>
  <c r="AD198" i="2"/>
  <c r="AE198" i="2" s="1"/>
  <c r="AF198" i="2"/>
  <c r="Y234" i="2" l="1"/>
  <c r="W234" i="2"/>
  <c r="X234" i="2" s="1"/>
  <c r="AH238" i="2"/>
  <c r="AG237" i="2" s="1"/>
  <c r="AB194" i="2"/>
  <c r="Z194" i="2"/>
  <c r="AA194" i="2" s="1"/>
  <c r="AD197" i="2"/>
  <c r="AE197" i="2" s="1"/>
  <c r="AF197" i="2"/>
  <c r="AI237" i="2" l="1"/>
  <c r="AH237" i="2" s="1"/>
  <c r="AG236" i="2" s="1"/>
  <c r="Y233" i="2"/>
  <c r="W233" i="2"/>
  <c r="AF196" i="2"/>
  <c r="AD196" i="2"/>
  <c r="AE196" i="2" s="1"/>
  <c r="Z193" i="2"/>
  <c r="AA193" i="2" s="1"/>
  <c r="AB193" i="2"/>
  <c r="X233" i="2" l="1"/>
  <c r="AI236" i="2"/>
  <c r="AH236" i="2" s="1"/>
  <c r="W232" i="2"/>
  <c r="Y232" i="2"/>
  <c r="AB192" i="2"/>
  <c r="Z192" i="2"/>
  <c r="AD195" i="2"/>
  <c r="AE195" i="2" s="1"/>
  <c r="AF195" i="2"/>
  <c r="X232" i="2" l="1"/>
  <c r="Y231" i="2" s="1"/>
  <c r="AG235" i="2"/>
  <c r="AI235" i="2"/>
  <c r="AD194" i="2"/>
  <c r="AE194" i="2" s="1"/>
  <c r="AF194" i="2"/>
  <c r="AA192" i="2"/>
  <c r="W231" i="2" l="1"/>
  <c r="X231" i="2" s="1"/>
  <c r="W230" i="2" s="1"/>
  <c r="X230" i="2" s="1"/>
  <c r="AH235" i="2"/>
  <c r="AI234" i="2" s="1"/>
  <c r="Y230" i="2"/>
  <c r="AB191" i="2"/>
  <c r="Z191" i="2"/>
  <c r="AF193" i="2"/>
  <c r="AD193" i="2"/>
  <c r="AE193" i="2" s="1"/>
  <c r="AG234" i="2" l="1"/>
  <c r="Y229" i="2"/>
  <c r="W229" i="2"/>
  <c r="X229" i="2" s="1"/>
  <c r="AH234" i="2"/>
  <c r="AI233" i="2" s="1"/>
  <c r="AA191" i="2"/>
  <c r="Z190" i="2" s="1"/>
  <c r="AF192" i="2"/>
  <c r="AD192" i="2"/>
  <c r="AG233" i="2" l="1"/>
  <c r="AB190" i="2"/>
  <c r="AH233" i="2"/>
  <c r="AI232" i="2" s="1"/>
  <c r="Y228" i="2"/>
  <c r="W228" i="2"/>
  <c r="X228" i="2" s="1"/>
  <c r="AE192" i="2"/>
  <c r="AD191" i="2" s="1"/>
  <c r="AA190" i="2"/>
  <c r="AG232" i="2" l="1"/>
  <c r="AF191" i="2"/>
  <c r="AH232" i="2"/>
  <c r="AG231" i="2" s="1"/>
  <c r="AH231" i="2" s="1"/>
  <c r="W227" i="2"/>
  <c r="X227" i="2" s="1"/>
  <c r="Y227" i="2"/>
  <c r="AE191" i="2"/>
  <c r="AB189" i="2"/>
  <c r="Z189" i="2"/>
  <c r="AI231" i="2" l="1"/>
  <c r="AA189" i="2"/>
  <c r="Z188" i="2" s="1"/>
  <c r="Y226" i="2"/>
  <c r="W226" i="2"/>
  <c r="X226" i="2" s="1"/>
  <c r="AD190" i="2"/>
  <c r="AF190" i="2"/>
  <c r="AI230" i="2"/>
  <c r="AG230" i="2"/>
  <c r="AH230" i="2" s="1"/>
  <c r="AB188" i="2" l="1"/>
  <c r="AA188" i="2"/>
  <c r="Z187" i="2" s="1"/>
  <c r="W225" i="2"/>
  <c r="X225" i="2" s="1"/>
  <c r="Y225" i="2"/>
  <c r="AB187" i="2"/>
  <c r="AE190" i="2"/>
  <c r="AG229" i="2"/>
  <c r="AH229" i="2" s="1"/>
  <c r="AI229" i="2"/>
  <c r="AA187" i="2" l="1"/>
  <c r="Y224" i="2"/>
  <c r="W224" i="2"/>
  <c r="X224" i="2" s="1"/>
  <c r="AF189" i="2"/>
  <c r="AD189" i="2"/>
  <c r="AG228" i="2"/>
  <c r="AH228" i="2" s="1"/>
  <c r="AI228" i="2"/>
  <c r="Z186" i="2"/>
  <c r="AB186" i="2"/>
  <c r="AA186" i="2" l="1"/>
  <c r="AE189" i="2"/>
  <c r="AD188" i="2" s="1"/>
  <c r="Y223" i="2"/>
  <c r="W223" i="2"/>
  <c r="AI227" i="2"/>
  <c r="AG227" i="2"/>
  <c r="AH227" i="2" s="1"/>
  <c r="AF188" i="2"/>
  <c r="AB185" i="2"/>
  <c r="Z185" i="2"/>
  <c r="X223" i="2" l="1"/>
  <c r="W222" i="2" s="1"/>
  <c r="AG226" i="2"/>
  <c r="AH226" i="2" s="1"/>
  <c r="AI226" i="2"/>
  <c r="AE188" i="2"/>
  <c r="AA185" i="2"/>
  <c r="Y222" i="2" l="1"/>
  <c r="X222" i="2" s="1"/>
  <c r="AF187" i="2"/>
  <c r="AD187" i="2"/>
  <c r="AB184" i="2"/>
  <c r="Z184" i="2"/>
  <c r="AG225" i="2"/>
  <c r="AH225" i="2" s="1"/>
  <c r="AI225" i="2"/>
  <c r="Y221" i="2" l="1"/>
  <c r="X221" i="2" s="1"/>
  <c r="W221" i="2"/>
  <c r="AA184" i="2"/>
  <c r="AE187" i="2"/>
  <c r="AF186" i="2" s="1"/>
  <c r="AI224" i="2"/>
  <c r="AG224" i="2"/>
  <c r="AH224" i="2" s="1"/>
  <c r="Z183" i="2"/>
  <c r="AB183" i="2"/>
  <c r="AD186" i="2" l="1"/>
  <c r="AE186" i="2"/>
  <c r="AF185" i="2" s="1"/>
  <c r="AA183" i="2"/>
  <c r="Z182" i="2" s="1"/>
  <c r="Y220" i="2"/>
  <c r="W220" i="2"/>
  <c r="AB182" i="2"/>
  <c r="AG223" i="2"/>
  <c r="AI223" i="2"/>
  <c r="AD185" i="2" l="1"/>
  <c r="AA182" i="2"/>
  <c r="Z181" i="2" s="1"/>
  <c r="AE185" i="2"/>
  <c r="AH223" i="2"/>
  <c r="AG222" i="2" s="1"/>
  <c r="X220" i="2"/>
  <c r="AF184" i="2"/>
  <c r="AD184" i="2"/>
  <c r="AB181" i="2"/>
  <c r="AI222" i="2" l="1"/>
  <c r="AH222" i="2" s="1"/>
  <c r="AI221" i="2" s="1"/>
  <c r="AA181" i="2"/>
  <c r="AB180" i="2" s="1"/>
  <c r="AE184" i="2"/>
  <c r="AD183" i="2" s="1"/>
  <c r="Y219" i="2"/>
  <c r="W219" i="2"/>
  <c r="AF183" i="2"/>
  <c r="X219" i="2" l="1"/>
  <c r="Z180" i="2"/>
  <c r="AA180" i="2" s="1"/>
  <c r="AE183" i="2"/>
  <c r="AF182" i="2" s="1"/>
  <c r="W218" i="2"/>
  <c r="Y218" i="2"/>
  <c r="AG221" i="2"/>
  <c r="AH221" i="2" s="1"/>
  <c r="Z179" i="2" l="1"/>
  <c r="AB179" i="2"/>
  <c r="AA179" i="2" s="1"/>
  <c r="Z178" i="2" s="1"/>
  <c r="AD182" i="2"/>
  <c r="AE182" i="2" s="1"/>
  <c r="X218" i="2"/>
  <c r="Y217" i="2" s="1"/>
  <c r="AG220" i="2"/>
  <c r="AI220" i="2"/>
  <c r="W217" i="2" l="1"/>
  <c r="AD181" i="2"/>
  <c r="AF181" i="2"/>
  <c r="AE181" i="2" s="1"/>
  <c r="AD180" i="2" s="1"/>
  <c r="X217" i="2"/>
  <c r="W216" i="2" s="1"/>
  <c r="AH220" i="2"/>
  <c r="AG219" i="2" s="1"/>
  <c r="AB178" i="2"/>
  <c r="AA178" i="2" s="1"/>
  <c r="Y216" i="2"/>
  <c r="AF180" i="2" l="1"/>
  <c r="AI219" i="2"/>
  <c r="AH219" i="2" s="1"/>
  <c r="AE180" i="2"/>
  <c r="AD179" i="2" s="1"/>
  <c r="X216" i="2"/>
  <c r="Y215" i="2" s="1"/>
  <c r="X215" i="2" s="1"/>
  <c r="Z177" i="2"/>
  <c r="AB177" i="2"/>
  <c r="W215" i="2" l="1"/>
  <c r="AF179" i="2"/>
  <c r="AE179" i="2" s="1"/>
  <c r="AF178" i="2" s="1"/>
  <c r="AG218" i="2"/>
  <c r="AI218" i="2"/>
  <c r="AA177" i="2"/>
  <c r="Y214" i="2"/>
  <c r="X214" i="2" s="1"/>
  <c r="W214" i="2"/>
  <c r="AH218" i="2" l="1"/>
  <c r="AG217" i="2" s="1"/>
  <c r="AI217" i="2"/>
  <c r="AD178" i="2"/>
  <c r="AE178" i="2" s="1"/>
  <c r="AD177" i="2" s="1"/>
  <c r="Z176" i="2"/>
  <c r="AB176" i="2"/>
  <c r="Y213" i="2"/>
  <c r="X213" i="2" s="1"/>
  <c r="W213" i="2"/>
  <c r="AH217" i="2" l="1"/>
  <c r="AI216" i="2" s="1"/>
  <c r="AF177" i="2"/>
  <c r="AA176" i="2"/>
  <c r="W212" i="2"/>
  <c r="Y212" i="2"/>
  <c r="X212" i="2" s="1"/>
  <c r="AE177" i="2"/>
  <c r="AF176" i="2" s="1"/>
  <c r="AG216" i="2" l="1"/>
  <c r="AH216" i="2" s="1"/>
  <c r="AI215" i="2" s="1"/>
  <c r="AH215" i="2" s="1"/>
  <c r="AG214" i="2" s="1"/>
  <c r="AD176" i="2"/>
  <c r="AE176" i="2" s="1"/>
  <c r="AD175" i="2" s="1"/>
  <c r="AB175" i="2"/>
  <c r="Z175" i="2"/>
  <c r="AA175" i="2" s="1"/>
  <c r="Y211" i="2"/>
  <c r="X211" i="2" s="1"/>
  <c r="W211" i="2"/>
  <c r="AI214" i="2" l="1"/>
  <c r="AH214" i="2" s="1"/>
  <c r="AG213" i="2" s="1"/>
  <c r="AG215" i="2"/>
  <c r="AI213" i="2"/>
  <c r="AH213" i="2" s="1"/>
  <c r="AG212" i="2" s="1"/>
  <c r="AF175" i="2"/>
  <c r="AE175" i="2"/>
  <c r="AF174" i="2" s="1"/>
  <c r="Z174" i="2"/>
  <c r="AB174" i="2"/>
  <c r="Y210" i="2"/>
  <c r="W210" i="2"/>
  <c r="AI212" i="2" l="1"/>
  <c r="AH212" i="2" s="1"/>
  <c r="AI211" i="2" s="1"/>
  <c r="AH211" i="2" s="1"/>
  <c r="AD174" i="2"/>
  <c r="AE174" i="2" s="1"/>
  <c r="AD173" i="2" s="1"/>
  <c r="AA174" i="2"/>
  <c r="AB173" i="2" s="1"/>
  <c r="X210" i="2"/>
  <c r="W209" i="2" s="1"/>
  <c r="Y209" i="2" l="1"/>
  <c r="Z173" i="2"/>
  <c r="AA173" i="2" s="1"/>
  <c r="AB172" i="2" s="1"/>
  <c r="AG211" i="2"/>
  <c r="AF173" i="2"/>
  <c r="X209" i="2"/>
  <c r="W208" i="2" s="1"/>
  <c r="AE173" i="2"/>
  <c r="AD172" i="2" s="1"/>
  <c r="AE172" i="2" s="1"/>
  <c r="AG210" i="2"/>
  <c r="AI210" i="2"/>
  <c r="Y208" i="2" l="1"/>
  <c r="X208" i="2" s="1"/>
  <c r="Z172" i="2"/>
  <c r="AA172" i="2" s="1"/>
  <c r="AF172" i="2"/>
  <c r="AH210" i="2"/>
  <c r="AI209" i="2" s="1"/>
  <c r="Z171" i="2"/>
  <c r="AA171" i="2" s="1"/>
  <c r="AB171" i="2"/>
  <c r="W207" i="2"/>
  <c r="Y207" i="2"/>
  <c r="AD171" i="2"/>
  <c r="AE171" i="2" s="1"/>
  <c r="AF171" i="2"/>
  <c r="AG209" i="2" l="1"/>
  <c r="X207" i="2"/>
  <c r="Y206" i="2" s="1"/>
  <c r="X206" i="2" s="1"/>
  <c r="Z170" i="2"/>
  <c r="AB170" i="2"/>
  <c r="AH209" i="2"/>
  <c r="AG208" i="2" s="1"/>
  <c r="AF170" i="2"/>
  <c r="AD170" i="2"/>
  <c r="W206" i="2" l="1"/>
  <c r="AA170" i="2"/>
  <c r="Z169" i="2" s="1"/>
  <c r="AI208" i="2"/>
  <c r="AH208" i="2" s="1"/>
  <c r="AB169" i="2"/>
  <c r="W205" i="2"/>
  <c r="Y205" i="2"/>
  <c r="X205" i="2" s="1"/>
  <c r="AE170" i="2"/>
  <c r="AA169" i="2" l="1"/>
  <c r="AB168" i="2"/>
  <c r="Z168" i="2"/>
  <c r="W204" i="2"/>
  <c r="Y204" i="2"/>
  <c r="X204" i="2" s="1"/>
  <c r="AI207" i="2"/>
  <c r="AG207" i="2"/>
  <c r="AF169" i="2"/>
  <c r="AD169" i="2"/>
  <c r="AA168" i="2" l="1"/>
  <c r="Z167" i="2" s="1"/>
  <c r="AB167" i="2"/>
  <c r="W203" i="2"/>
  <c r="Y203" i="2"/>
  <c r="X203" i="2" s="1"/>
  <c r="AE169" i="2"/>
  <c r="AD168" i="2" s="1"/>
  <c r="AH207" i="2"/>
  <c r="AG206" i="2" s="1"/>
  <c r="AA167" i="2" l="1"/>
  <c r="AI206" i="2"/>
  <c r="AH206" i="2" s="1"/>
  <c r="AB166" i="2"/>
  <c r="Z166" i="2"/>
  <c r="AF168" i="2"/>
  <c r="W202" i="2"/>
  <c r="Y202" i="2"/>
  <c r="X202" i="2" s="1"/>
  <c r="AE168" i="2"/>
  <c r="AF167" i="2" s="1"/>
  <c r="AA166" i="2" l="1"/>
  <c r="AD167" i="2"/>
  <c r="AE167" i="2" s="1"/>
  <c r="Z165" i="2"/>
  <c r="AB165" i="2"/>
  <c r="W201" i="2"/>
  <c r="Y201" i="2"/>
  <c r="X201" i="2" s="1"/>
  <c r="AG205" i="2"/>
  <c r="AI205" i="2"/>
  <c r="AF166" i="2" l="1"/>
  <c r="AD166" i="2"/>
  <c r="AA165" i="2"/>
  <c r="Z164" i="2" s="1"/>
  <c r="Y200" i="2"/>
  <c r="X200" i="2" s="1"/>
  <c r="W200" i="2"/>
  <c r="AH205" i="2"/>
  <c r="AB164" i="2" l="1"/>
  <c r="AA164" i="2" s="1"/>
  <c r="AE166" i="2"/>
  <c r="Y199" i="2"/>
  <c r="X199" i="2" s="1"/>
  <c r="W199" i="2"/>
  <c r="AG204" i="2"/>
  <c r="AI204" i="2"/>
  <c r="AH204" i="2" s="1"/>
  <c r="Z163" i="2" l="1"/>
  <c r="AB163" i="2"/>
  <c r="AA163" i="2"/>
  <c r="AB162" i="2" s="1"/>
  <c r="AD165" i="2"/>
  <c r="AF165" i="2"/>
  <c r="AE165" i="2" s="1"/>
  <c r="Y198" i="2"/>
  <c r="X198" i="2" s="1"/>
  <c r="W198" i="2"/>
  <c r="AG203" i="2"/>
  <c r="AI203" i="2"/>
  <c r="Z162" i="2" l="1"/>
  <c r="AA162" i="2" s="1"/>
  <c r="AF164" i="2"/>
  <c r="AD164" i="2"/>
  <c r="Y197" i="2"/>
  <c r="X197" i="2" s="1"/>
  <c r="W197" i="2"/>
  <c r="AH203" i="2"/>
  <c r="AG202" i="2" s="1"/>
  <c r="Z161" i="2" l="1"/>
  <c r="AA161" i="2" s="1"/>
  <c r="AB161" i="2"/>
  <c r="AE164" i="2"/>
  <c r="AF163" i="2" s="1"/>
  <c r="AI202" i="2"/>
  <c r="AH202" i="2" s="1"/>
  <c r="AG201" i="2" s="1"/>
  <c r="W196" i="2"/>
  <c r="Y196" i="2"/>
  <c r="X196" i="2" s="1"/>
  <c r="AD163" i="2" l="1"/>
  <c r="AE163" i="2" s="1"/>
  <c r="AF162" i="2" s="1"/>
  <c r="Z160" i="2"/>
  <c r="AA160" i="2" s="1"/>
  <c r="AB160" i="2"/>
  <c r="AD162" i="2"/>
  <c r="AE162" i="2" s="1"/>
  <c r="AD161" i="2" s="1"/>
  <c r="AI201" i="2"/>
  <c r="AH201" i="2" s="1"/>
  <c r="AI200" i="2" s="1"/>
  <c r="AH200" i="2" s="1"/>
  <c r="W195" i="2"/>
  <c r="Y195" i="2"/>
  <c r="X195" i="2" s="1"/>
  <c r="AB159" i="2" l="1"/>
  <c r="Z159" i="2"/>
  <c r="AA159" i="2" s="1"/>
  <c r="AB158" i="2" s="1"/>
  <c r="AE161" i="2"/>
  <c r="AF161" i="2"/>
  <c r="AG200" i="2"/>
  <c r="Z158" i="2"/>
  <c r="AA158" i="2" s="1"/>
  <c r="Z157" i="2" s="1"/>
  <c r="AA157" i="2" s="1"/>
  <c r="W194" i="2"/>
  <c r="Y194" i="2"/>
  <c r="X194" i="2" s="1"/>
  <c r="AI199" i="2"/>
  <c r="AH199" i="2" s="1"/>
  <c r="AG199" i="2"/>
  <c r="AD160" i="2"/>
  <c r="AF160" i="2"/>
  <c r="AB157" i="2" l="1"/>
  <c r="W193" i="2"/>
  <c r="Y193" i="2"/>
  <c r="X193" i="2" s="1"/>
  <c r="Z156" i="2"/>
  <c r="AA156" i="2" s="1"/>
  <c r="AB156" i="2"/>
  <c r="AG198" i="2"/>
  <c r="AI198" i="2"/>
  <c r="AH198" i="2" s="1"/>
  <c r="AE160" i="2"/>
  <c r="W192" i="2" l="1"/>
  <c r="Y192" i="2"/>
  <c r="X192" i="2" s="1"/>
  <c r="AI197" i="2"/>
  <c r="AH197" i="2" s="1"/>
  <c r="AG197" i="2"/>
  <c r="AF159" i="2"/>
  <c r="AD159" i="2"/>
  <c r="AE159" i="2" s="1"/>
  <c r="AB155" i="2"/>
  <c r="Z155" i="2"/>
  <c r="AA155" i="2" s="1"/>
  <c r="W191" i="2" l="1"/>
  <c r="Y191" i="2"/>
  <c r="X191" i="2" s="1"/>
  <c r="Z154" i="2"/>
  <c r="AB154" i="2"/>
  <c r="AI196" i="2"/>
  <c r="AH196" i="2" s="1"/>
  <c r="AG196" i="2"/>
  <c r="AD158" i="2"/>
  <c r="AE158" i="2" s="1"/>
  <c r="AF158" i="2"/>
  <c r="AA154" i="2" l="1"/>
  <c r="W190" i="2"/>
  <c r="Y190" i="2"/>
  <c r="X190" i="2" s="1"/>
  <c r="AG195" i="2"/>
  <c r="AI195" i="2"/>
  <c r="AH195" i="2" s="1"/>
  <c r="AD157" i="2"/>
  <c r="AE157" i="2" s="1"/>
  <c r="AF157" i="2"/>
  <c r="Z153" i="2"/>
  <c r="AB153" i="2"/>
  <c r="AA153" i="2" l="1"/>
  <c r="Y189" i="2"/>
  <c r="W189" i="2"/>
  <c r="AD156" i="2"/>
  <c r="AE156" i="2" s="1"/>
  <c r="AF156" i="2"/>
  <c r="AB152" i="2"/>
  <c r="Z152" i="2"/>
  <c r="AG194" i="2"/>
  <c r="AI194" i="2"/>
  <c r="AH194" i="2" s="1"/>
  <c r="X189" i="2" l="1"/>
  <c r="Y188" i="2"/>
  <c r="W188" i="2"/>
  <c r="AA152" i="2"/>
  <c r="AB151" i="2" s="1"/>
  <c r="AF155" i="2"/>
  <c r="AD155" i="2"/>
  <c r="AE155" i="2" s="1"/>
  <c r="AG193" i="2"/>
  <c r="AI193" i="2"/>
  <c r="AH193" i="2" s="1"/>
  <c r="Z151" i="2" l="1"/>
  <c r="AA151" i="2" s="1"/>
  <c r="X188" i="2"/>
  <c r="AD154" i="2"/>
  <c r="AF154" i="2"/>
  <c r="AI192" i="2"/>
  <c r="AG192" i="2"/>
  <c r="AB150" i="2" l="1"/>
  <c r="Z150" i="2"/>
  <c r="W187" i="2"/>
  <c r="Y187" i="2"/>
  <c r="AE154" i="2"/>
  <c r="AD153" i="2" s="1"/>
  <c r="AH192" i="2"/>
  <c r="X187" i="2" l="1"/>
  <c r="AA150" i="2"/>
  <c r="AB149" i="2"/>
  <c r="Z149" i="2"/>
  <c r="AA149" i="2" s="1"/>
  <c r="Y186" i="2"/>
  <c r="W186" i="2"/>
  <c r="AF153" i="2"/>
  <c r="AE153" i="2" s="1"/>
  <c r="AD152" i="2" s="1"/>
  <c r="AG191" i="2"/>
  <c r="AI191" i="2"/>
  <c r="X186" i="2" l="1"/>
  <c r="AF152" i="2"/>
  <c r="AE152" i="2" s="1"/>
  <c r="AF151" i="2" s="1"/>
  <c r="W185" i="2"/>
  <c r="Y185" i="2"/>
  <c r="AH191" i="2"/>
  <c r="Z148" i="2"/>
  <c r="AB148" i="2"/>
  <c r="AD151" i="2" l="1"/>
  <c r="AE151" i="2"/>
  <c r="AD150" i="2" s="1"/>
  <c r="X185" i="2"/>
  <c r="AA148" i="2"/>
  <c r="AB147" i="2" s="1"/>
  <c r="AG190" i="2"/>
  <c r="AI190" i="2"/>
  <c r="AF150" i="2" l="1"/>
  <c r="AE150" i="2" s="1"/>
  <c r="AF149" i="2" s="1"/>
  <c r="Z147" i="2"/>
  <c r="AA147" i="2" s="1"/>
  <c r="W184" i="2"/>
  <c r="Y184" i="2"/>
  <c r="AH190" i="2"/>
  <c r="AG189" i="2" s="1"/>
  <c r="AD149" i="2" l="1"/>
  <c r="X184" i="2"/>
  <c r="Y183" i="2" s="1"/>
  <c r="AI189" i="2"/>
  <c r="AH189" i="2" s="1"/>
  <c r="AE149" i="2"/>
  <c r="AD148" i="2" s="1"/>
  <c r="AB146" i="2"/>
  <c r="Z146" i="2"/>
  <c r="W183" i="2" l="1"/>
  <c r="X183" i="2" s="1"/>
  <c r="W182" i="2" s="1"/>
  <c r="AF148" i="2"/>
  <c r="AA146" i="2"/>
  <c r="AB145" i="2" s="1"/>
  <c r="AG188" i="2"/>
  <c r="AI188" i="2"/>
  <c r="AE148" i="2"/>
  <c r="Y182" i="2" l="1"/>
  <c r="Z145" i="2"/>
  <c r="AA145" i="2" s="1"/>
  <c r="X182" i="2"/>
  <c r="AF147" i="2"/>
  <c r="AD147" i="2"/>
  <c r="AH188" i="2"/>
  <c r="Y181" i="2" l="1"/>
  <c r="W181" i="2"/>
  <c r="X181" i="2" s="1"/>
  <c r="AE147" i="2"/>
  <c r="AF146" i="2" s="1"/>
  <c r="AG187" i="2"/>
  <c r="AI187" i="2"/>
  <c r="AD146" i="2"/>
  <c r="Z144" i="2"/>
  <c r="AB144" i="2"/>
  <c r="AH187" i="2" l="1"/>
  <c r="W180" i="2"/>
  <c r="Y180" i="2"/>
  <c r="AA144" i="2"/>
  <c r="AB143" i="2" s="1"/>
  <c r="AE146" i="2"/>
  <c r="AF145" i="2" s="1"/>
  <c r="AG186" i="2"/>
  <c r="AI186" i="2"/>
  <c r="Z143" i="2" l="1"/>
  <c r="AA143" i="2" s="1"/>
  <c r="Z142" i="2" s="1"/>
  <c r="X180" i="2"/>
  <c r="Y179" i="2" s="1"/>
  <c r="AH186" i="2"/>
  <c r="AI185" i="2" s="1"/>
  <c r="AD145" i="2"/>
  <c r="AE145" i="2" s="1"/>
  <c r="AG185" i="2" l="1"/>
  <c r="AH185" i="2" s="1"/>
  <c r="AG184" i="2" s="1"/>
  <c r="W179" i="2"/>
  <c r="X179" i="2" s="1"/>
  <c r="AB142" i="2"/>
  <c r="AA142" i="2"/>
  <c r="Z141" i="2" s="1"/>
  <c r="AF144" i="2"/>
  <c r="AD144" i="2"/>
  <c r="AE144" i="2" s="1"/>
  <c r="W178" i="2" l="1"/>
  <c r="Y178" i="2"/>
  <c r="X178" i="2" s="1"/>
  <c r="Y177" i="2" s="1"/>
  <c r="X177" i="2" s="1"/>
  <c r="AI184" i="2"/>
  <c r="AH184" i="2" s="1"/>
  <c r="AB141" i="2"/>
  <c r="AA141" i="2"/>
  <c r="Z140" i="2" s="1"/>
  <c r="AA140" i="2" s="1"/>
  <c r="AF143" i="2"/>
  <c r="AD143" i="2"/>
  <c r="W177" i="2" l="1"/>
  <c r="AG183" i="2"/>
  <c r="AI183" i="2"/>
  <c r="AB140" i="2"/>
  <c r="W176" i="2"/>
  <c r="Y176" i="2"/>
  <c r="X176" i="2" s="1"/>
  <c r="AE143" i="2"/>
  <c r="AD142" i="2" s="1"/>
  <c r="Z139" i="2"/>
  <c r="AA139" i="2" s="1"/>
  <c r="AB139" i="2"/>
  <c r="AH183" i="2" l="1"/>
  <c r="AI182" i="2" s="1"/>
  <c r="AF142" i="2"/>
  <c r="Y175" i="2"/>
  <c r="X175" i="2" s="1"/>
  <c r="W175" i="2"/>
  <c r="AG182" i="2"/>
  <c r="AH182" i="2" s="1"/>
  <c r="AI181" i="2" s="1"/>
  <c r="AE142" i="2"/>
  <c r="AD141" i="2" s="1"/>
  <c r="AB138" i="2"/>
  <c r="Z138" i="2"/>
  <c r="AA138" i="2" s="1"/>
  <c r="AF141" i="2" l="1"/>
  <c r="Y174" i="2"/>
  <c r="X174" i="2" s="1"/>
  <c r="W174" i="2"/>
  <c r="AG181" i="2"/>
  <c r="AH181" i="2" s="1"/>
  <c r="AG180" i="2" s="1"/>
  <c r="AE141" i="2"/>
  <c r="AF140" i="2" s="1"/>
  <c r="Z137" i="2"/>
  <c r="AA137" i="2" s="1"/>
  <c r="AB137" i="2"/>
  <c r="W173" i="2" l="1"/>
  <c r="Y173" i="2"/>
  <c r="X173" i="2" s="1"/>
  <c r="AD140" i="2"/>
  <c r="AE140" i="2" s="1"/>
  <c r="AD139" i="2" s="1"/>
  <c r="AE139" i="2" s="1"/>
  <c r="AI180" i="2"/>
  <c r="AH180" i="2" s="1"/>
  <c r="AB136" i="2"/>
  <c r="Z136" i="2"/>
  <c r="AA136" i="2" s="1"/>
  <c r="AI179" i="2" l="1"/>
  <c r="AG179" i="2"/>
  <c r="AH179" i="2" s="1"/>
  <c r="AG178" i="2" s="1"/>
  <c r="Y172" i="2"/>
  <c r="X172" i="2" s="1"/>
  <c r="W172" i="2"/>
  <c r="AF139" i="2"/>
  <c r="AD138" i="2"/>
  <c r="AE138" i="2" s="1"/>
  <c r="AF138" i="2"/>
  <c r="Z135" i="2"/>
  <c r="AA135" i="2" s="1"/>
  <c r="AB135" i="2"/>
  <c r="AI178" i="2" l="1"/>
  <c r="AH178" i="2" s="1"/>
  <c r="AG177" i="2" s="1"/>
  <c r="Y171" i="2"/>
  <c r="X171" i="2" s="1"/>
  <c r="W171" i="2"/>
  <c r="AD137" i="2"/>
  <c r="AE137" i="2" s="1"/>
  <c r="AF137" i="2"/>
  <c r="Z134" i="2"/>
  <c r="AA134" i="2" s="1"/>
  <c r="AB134" i="2"/>
  <c r="Y170" i="2" l="1"/>
  <c r="X170" i="2" s="1"/>
  <c r="W170" i="2"/>
  <c r="AI177" i="2"/>
  <c r="AH177" i="2" s="1"/>
  <c r="Z133" i="2"/>
  <c r="AB133" i="2"/>
  <c r="AF136" i="2"/>
  <c r="AD136" i="2"/>
  <c r="AE136" i="2" s="1"/>
  <c r="W169" i="2" l="1"/>
  <c r="Y169" i="2"/>
  <c r="X169" i="2" s="1"/>
  <c r="AG176" i="2"/>
  <c r="AI176" i="2"/>
  <c r="AH176" i="2" s="1"/>
  <c r="AF135" i="2"/>
  <c r="AD135" i="2"/>
  <c r="AE135" i="2" s="1"/>
  <c r="AA133" i="2"/>
  <c r="Y168" i="2" l="1"/>
  <c r="X168" i="2" s="1"/>
  <c r="W168" i="2"/>
  <c r="AI175" i="2"/>
  <c r="AH175" i="2" s="1"/>
  <c r="AI174" i="2" s="1"/>
  <c r="AG175" i="2"/>
  <c r="AF134" i="2"/>
  <c r="AD134" i="2"/>
  <c r="AE134" i="2" s="1"/>
  <c r="AB132" i="2"/>
  <c r="Z132" i="2"/>
  <c r="AA132" i="2" s="1"/>
  <c r="W167" i="2" l="1"/>
  <c r="Y167" i="2"/>
  <c r="AG174" i="2"/>
  <c r="AH174" i="2" s="1"/>
  <c r="AB131" i="2"/>
  <c r="Z131" i="2"/>
  <c r="AA131" i="2" s="1"/>
  <c r="AD133" i="2"/>
  <c r="AF133" i="2"/>
  <c r="X167" i="2" l="1"/>
  <c r="AI173" i="2"/>
  <c r="AH173" i="2" s="1"/>
  <c r="AG173" i="2"/>
  <c r="Z130" i="2"/>
  <c r="AB130" i="2"/>
  <c r="AE133" i="2"/>
  <c r="W166" i="2" l="1"/>
  <c r="Y166" i="2"/>
  <c r="AG172" i="2"/>
  <c r="AI172" i="2"/>
  <c r="AH172" i="2" s="1"/>
  <c r="AG171" i="2" s="1"/>
  <c r="AD132" i="2"/>
  <c r="AF132" i="2"/>
  <c r="AA130" i="2"/>
  <c r="X166" i="2" l="1"/>
  <c r="AI171" i="2"/>
  <c r="AH171" i="2" s="1"/>
  <c r="AG170" i="2" s="1"/>
  <c r="AE132" i="2"/>
  <c r="AF131" i="2" s="1"/>
  <c r="Z129" i="2"/>
  <c r="AB129" i="2"/>
  <c r="AD131" i="2" l="1"/>
  <c r="AI170" i="2"/>
  <c r="AH170" i="2" s="1"/>
  <c r="AI169" i="2" s="1"/>
  <c r="W165" i="2"/>
  <c r="Y165" i="2"/>
  <c r="AE131" i="2"/>
  <c r="AD130" i="2" s="1"/>
  <c r="AA129" i="2"/>
  <c r="X165" i="2" l="1"/>
  <c r="AF130" i="2"/>
  <c r="Y164" i="2"/>
  <c r="W164" i="2"/>
  <c r="AG169" i="2"/>
  <c r="AE130" i="2"/>
  <c r="AB128" i="2"/>
  <c r="Z128" i="2"/>
  <c r="AH169" i="2"/>
  <c r="X164" i="2" l="1"/>
  <c r="W163" i="2"/>
  <c r="Y163" i="2"/>
  <c r="X163" i="2" s="1"/>
  <c r="AA128" i="2"/>
  <c r="AB127" i="2" s="1"/>
  <c r="AI168" i="2"/>
  <c r="AG168" i="2"/>
  <c r="AF129" i="2"/>
  <c r="AD129" i="2"/>
  <c r="Z127" i="2" l="1"/>
  <c r="Y162" i="2"/>
  <c r="X162" i="2" s="1"/>
  <c r="W162" i="2"/>
  <c r="AA127" i="2"/>
  <c r="AB126" i="2" s="1"/>
  <c r="AE129" i="2"/>
  <c r="AF128" i="2" s="1"/>
  <c r="AH168" i="2"/>
  <c r="AG167" i="2" s="1"/>
  <c r="Y161" i="2" l="1"/>
  <c r="X161" i="2" s="1"/>
  <c r="W161" i="2"/>
  <c r="AI167" i="2"/>
  <c r="AH167" i="2" s="1"/>
  <c r="Z126" i="2"/>
  <c r="AA126" i="2" s="1"/>
  <c r="Z125" i="2" s="1"/>
  <c r="AD128" i="2"/>
  <c r="AE128" i="2" s="1"/>
  <c r="AG166" i="2" l="1"/>
  <c r="AI166" i="2"/>
  <c r="Y160" i="2"/>
  <c r="X160" i="2" s="1"/>
  <c r="W160" i="2"/>
  <c r="AB125" i="2"/>
  <c r="AF127" i="2"/>
  <c r="AD127" i="2"/>
  <c r="AA125" i="2"/>
  <c r="W159" i="2" l="1"/>
  <c r="Y159" i="2"/>
  <c r="X159" i="2" s="1"/>
  <c r="AH166" i="2"/>
  <c r="AE127" i="2"/>
  <c r="AF126" i="2" s="1"/>
  <c r="Z124" i="2"/>
  <c r="AB124" i="2"/>
  <c r="AD126" i="2" l="1"/>
  <c r="AG165" i="2"/>
  <c r="AI165" i="2"/>
  <c r="Y158" i="2"/>
  <c r="X158" i="2" s="1"/>
  <c r="W158" i="2"/>
  <c r="AE126" i="2"/>
  <c r="AD125" i="2" s="1"/>
  <c r="AA124" i="2"/>
  <c r="Y157" i="2" l="1"/>
  <c r="X157" i="2" s="1"/>
  <c r="W157" i="2"/>
  <c r="AF125" i="2"/>
  <c r="AH165" i="2"/>
  <c r="AE125" i="2"/>
  <c r="AD124" i="2" s="1"/>
  <c r="Z123" i="2"/>
  <c r="AB123" i="2"/>
  <c r="AF124" i="2" l="1"/>
  <c r="AI164" i="2"/>
  <c r="AG164" i="2"/>
  <c r="AH164" i="2" s="1"/>
  <c r="Y156" i="2"/>
  <c r="X156" i="2" s="1"/>
  <c r="W156" i="2"/>
  <c r="AE124" i="2"/>
  <c r="AF123" i="2" s="1"/>
  <c r="AA123" i="2"/>
  <c r="Y155" i="2" l="1"/>
  <c r="X155" i="2" s="1"/>
  <c r="W155" i="2"/>
  <c r="AD123" i="2"/>
  <c r="AE123" i="2" s="1"/>
  <c r="AD122" i="2" s="1"/>
  <c r="AI163" i="2"/>
  <c r="AH163" i="2" s="1"/>
  <c r="AG163" i="2"/>
  <c r="AB122" i="2"/>
  <c r="Z122" i="2"/>
  <c r="AA122" i="2" l="1"/>
  <c r="AF122" i="2"/>
  <c r="AI162" i="2"/>
  <c r="AH162" i="2" s="1"/>
  <c r="AG162" i="2"/>
  <c r="Y154" i="2"/>
  <c r="W154" i="2"/>
  <c r="AE122" i="2"/>
  <c r="AF121" i="2" s="1"/>
  <c r="AB121" i="2"/>
  <c r="Z121" i="2"/>
  <c r="X154" i="2" l="1"/>
  <c r="AD121" i="2"/>
  <c r="AE121" i="2" s="1"/>
  <c r="AF120" i="2" s="1"/>
  <c r="AG161" i="2"/>
  <c r="AI161" i="2"/>
  <c r="AH161" i="2" s="1"/>
  <c r="AI160" i="2" s="1"/>
  <c r="W153" i="2"/>
  <c r="Y153" i="2"/>
  <c r="AA121" i="2"/>
  <c r="Z120" i="2" s="1"/>
  <c r="AG160" i="2" l="1"/>
  <c r="AB120" i="2"/>
  <c r="X153" i="2"/>
  <c r="AD120" i="2"/>
  <c r="AE120" i="2" s="1"/>
  <c r="AH160" i="2"/>
  <c r="AA120" i="2"/>
  <c r="AF119" i="2" l="1"/>
  <c r="AD119" i="2"/>
  <c r="AE119" i="2" s="1"/>
  <c r="Y152" i="2"/>
  <c r="W152" i="2"/>
  <c r="Z119" i="2"/>
  <c r="AB119" i="2"/>
  <c r="AG159" i="2"/>
  <c r="AI159" i="2"/>
  <c r="AH159" i="2" s="1"/>
  <c r="X152" i="2" l="1"/>
  <c r="W151" i="2" s="1"/>
  <c r="Y151" i="2"/>
  <c r="AA119" i="2"/>
  <c r="Z118" i="2" s="1"/>
  <c r="AG158" i="2"/>
  <c r="AI158" i="2"/>
  <c r="AH158" i="2" s="1"/>
  <c r="AF118" i="2"/>
  <c r="AD118" i="2"/>
  <c r="X151" i="2" l="1"/>
  <c r="AB118" i="2"/>
  <c r="Y150" i="2"/>
  <c r="W150" i="2"/>
  <c r="AE118" i="2"/>
  <c r="AD117" i="2" s="1"/>
  <c r="AI157" i="2"/>
  <c r="AH157" i="2" s="1"/>
  <c r="AG157" i="2"/>
  <c r="AA118" i="2"/>
  <c r="X150" i="2" l="1"/>
  <c r="Y149" i="2" s="1"/>
  <c r="X149" i="2" s="1"/>
  <c r="W149" i="2"/>
  <c r="AF117" i="2"/>
  <c r="Z117" i="2"/>
  <c r="AB117" i="2"/>
  <c r="AE117" i="2"/>
  <c r="AG156" i="2"/>
  <c r="AI156" i="2"/>
  <c r="AH156" i="2" s="1"/>
  <c r="W148" i="2" l="1"/>
  <c r="Y148" i="2"/>
  <c r="X148" i="2" s="1"/>
  <c r="AF116" i="2"/>
  <c r="AD116" i="2"/>
  <c r="AG155" i="2"/>
  <c r="AI155" i="2"/>
  <c r="AH155" i="2" s="1"/>
  <c r="AA117" i="2"/>
  <c r="AE116" i="2" l="1"/>
  <c r="Y147" i="2"/>
  <c r="X147" i="2" s="1"/>
  <c r="W147" i="2"/>
  <c r="Z116" i="2"/>
  <c r="AB116" i="2"/>
  <c r="AG154" i="2"/>
  <c r="AI154" i="2"/>
  <c r="AF115" i="2"/>
  <c r="AD115" i="2"/>
  <c r="W146" i="2" l="1"/>
  <c r="Y146" i="2"/>
  <c r="X146" i="2" s="1"/>
  <c r="AH154" i="2"/>
  <c r="AA116" i="2"/>
  <c r="Z115" i="2" s="1"/>
  <c r="AE115" i="2"/>
  <c r="AF114" i="2" s="1"/>
  <c r="AI153" i="2"/>
  <c r="AG153" i="2"/>
  <c r="AD114" i="2" l="1"/>
  <c r="AH153" i="2"/>
  <c r="AG152" i="2" s="1"/>
  <c r="AB115" i="2"/>
  <c r="W145" i="2"/>
  <c r="Y145" i="2"/>
  <c r="X145" i="2" s="1"/>
  <c r="AE114" i="2"/>
  <c r="AD113" i="2" s="1"/>
  <c r="AA115" i="2"/>
  <c r="Z114" i="2" s="1"/>
  <c r="AB114" i="2" l="1"/>
  <c r="AI152" i="2"/>
  <c r="AF113" i="2"/>
  <c r="W144" i="2"/>
  <c r="Y144" i="2"/>
  <c r="X144" i="2" s="1"/>
  <c r="W143" i="2" s="1"/>
  <c r="AH152" i="2"/>
  <c r="AG151" i="2" s="1"/>
  <c r="AA114" i="2"/>
  <c r="AB113" i="2" s="1"/>
  <c r="AE113" i="2"/>
  <c r="AD112" i="2" s="1"/>
  <c r="AF112" i="2" l="1"/>
  <c r="Y143" i="2"/>
  <c r="X143" i="2" s="1"/>
  <c r="Y142" i="2" s="1"/>
  <c r="AI151" i="2"/>
  <c r="AH151" i="2" s="1"/>
  <c r="Z113" i="2"/>
  <c r="AA113" i="2" s="1"/>
  <c r="Z112" i="2" s="1"/>
  <c r="AE112" i="2"/>
  <c r="AD111" i="2" s="1"/>
  <c r="AF111" i="2" l="1"/>
  <c r="AE111" i="2" s="1"/>
  <c r="AI150" i="2"/>
  <c r="AG150" i="2"/>
  <c r="AH150" i="2" s="1"/>
  <c r="AG149" i="2" s="1"/>
  <c r="W142" i="2"/>
  <c r="AB112" i="2"/>
  <c r="AA112" i="2" s="1"/>
  <c r="Z111" i="2" s="1"/>
  <c r="X142" i="2"/>
  <c r="Y141" i="2" s="1"/>
  <c r="AD110" i="2"/>
  <c r="AF110" i="2"/>
  <c r="AE110" i="2" s="1"/>
  <c r="W141" i="2" l="1"/>
  <c r="AI149" i="2"/>
  <c r="AH149" i="2" s="1"/>
  <c r="AB111" i="2"/>
  <c r="AA111" i="2" s="1"/>
  <c r="Z110" i="2" s="1"/>
  <c r="X141" i="2"/>
  <c r="W140" i="2" s="1"/>
  <c r="AF109" i="2"/>
  <c r="AE109" i="2" s="1"/>
  <c r="AD109" i="2"/>
  <c r="Y140" i="2" l="1"/>
  <c r="X140" i="2" s="1"/>
  <c r="Y139" i="2" s="1"/>
  <c r="X139" i="2" s="1"/>
  <c r="AB110" i="2"/>
  <c r="AA110" i="2" s="1"/>
  <c r="AB109" i="2" s="1"/>
  <c r="AA109" i="2" s="1"/>
  <c r="AG148" i="2"/>
  <c r="AI148" i="2"/>
  <c r="AD108" i="2"/>
  <c r="AF108" i="2"/>
  <c r="Z109" i="2" l="1"/>
  <c r="W139" i="2"/>
  <c r="AH148" i="2"/>
  <c r="AG147" i="2" s="1"/>
  <c r="Z108" i="2"/>
  <c r="AB108" i="2"/>
  <c r="AE108" i="2"/>
  <c r="Y138" i="2"/>
  <c r="X138" i="2" s="1"/>
  <c r="W138" i="2"/>
  <c r="AA108" i="2" l="1"/>
  <c r="AI147" i="2"/>
  <c r="AH147" i="2" s="1"/>
  <c r="Z107" i="2"/>
  <c r="AB107" i="2"/>
  <c r="AD107" i="2"/>
  <c r="AF107" i="2"/>
  <c r="W137" i="2"/>
  <c r="Y137" i="2"/>
  <c r="X137" i="2" s="1"/>
  <c r="AA107" i="2" l="1"/>
  <c r="AE107" i="2"/>
  <c r="AD106" i="2" s="1"/>
  <c r="Y136" i="2"/>
  <c r="X136" i="2" s="1"/>
  <c r="W136" i="2"/>
  <c r="Z106" i="2"/>
  <c r="AB106" i="2"/>
  <c r="AI146" i="2"/>
  <c r="AG146" i="2"/>
  <c r="AF106" i="2" l="1"/>
  <c r="AE106" i="2"/>
  <c r="AA106" i="2"/>
  <c r="Z105" i="2" s="1"/>
  <c r="AH146" i="2"/>
  <c r="AI145" i="2" s="1"/>
  <c r="W135" i="2"/>
  <c r="Y135" i="2"/>
  <c r="X135" i="2" s="1"/>
  <c r="AD105" i="2"/>
  <c r="AF105" i="2"/>
  <c r="AB105" i="2" l="1"/>
  <c r="AG145" i="2"/>
  <c r="AE105" i="2"/>
  <c r="AH145" i="2"/>
  <c r="AD104" i="2"/>
  <c r="AF104" i="2"/>
  <c r="AE104" i="2" s="1"/>
  <c r="Y134" i="2"/>
  <c r="X134" i="2" s="1"/>
  <c r="W134" i="2"/>
  <c r="AA105" i="2"/>
  <c r="AF103" i="2" l="1"/>
  <c r="AE103" i="2" s="1"/>
  <c r="AD103" i="2"/>
  <c r="Z104" i="2"/>
  <c r="AB104" i="2"/>
  <c r="AA104" i="2" s="1"/>
  <c r="W133" i="2"/>
  <c r="Y133" i="2"/>
  <c r="X133" i="2" s="1"/>
  <c r="AI144" i="2"/>
  <c r="AG144" i="2"/>
  <c r="AH144" i="2" l="1"/>
  <c r="AI143" i="2" s="1"/>
  <c r="Z103" i="2"/>
  <c r="AB103" i="2"/>
  <c r="AA103" i="2" s="1"/>
  <c r="W132" i="2"/>
  <c r="Y132" i="2"/>
  <c r="AD102" i="2"/>
  <c r="AF102" i="2"/>
  <c r="AE102" i="2" s="1"/>
  <c r="AG143" i="2" l="1"/>
  <c r="AH143" i="2"/>
  <c r="AG142" i="2" s="1"/>
  <c r="X132" i="2"/>
  <c r="W131" i="2" s="1"/>
  <c r="AI142" i="2"/>
  <c r="Z102" i="2"/>
  <c r="AB102" i="2"/>
  <c r="AA102" i="2" s="1"/>
  <c r="AF101" i="2"/>
  <c r="AE101" i="2" s="1"/>
  <c r="AD101" i="2"/>
  <c r="Y131" i="2" l="1"/>
  <c r="X131" i="2" s="1"/>
  <c r="AH142" i="2"/>
  <c r="AI141" i="2" s="1"/>
  <c r="AD100" i="2"/>
  <c r="AF100" i="2"/>
  <c r="AE100" i="2" s="1"/>
  <c r="Z101" i="2"/>
  <c r="AB101" i="2"/>
  <c r="AA101" i="2" s="1"/>
  <c r="Y130" i="2" l="1"/>
  <c r="W130" i="2"/>
  <c r="AG141" i="2"/>
  <c r="AH141" i="2"/>
  <c r="AG140" i="2" s="1"/>
  <c r="AD99" i="2"/>
  <c r="AF99" i="2"/>
  <c r="AE99" i="2" s="1"/>
  <c r="X130" i="2"/>
  <c r="Z100" i="2"/>
  <c r="AB100" i="2"/>
  <c r="AA100" i="2" s="1"/>
  <c r="AI140" i="2" l="1"/>
  <c r="AH140" i="2" s="1"/>
  <c r="AI139" i="2" s="1"/>
  <c r="AH139" i="2" s="1"/>
  <c r="Y129" i="2"/>
  <c r="W129" i="2"/>
  <c r="Z99" i="2"/>
  <c r="AB99" i="2"/>
  <c r="AA99" i="2" s="1"/>
  <c r="AD98" i="2"/>
  <c r="AF98" i="2"/>
  <c r="AG139" i="2" l="1"/>
  <c r="X129" i="2"/>
  <c r="AB98" i="2"/>
  <c r="Z98" i="2"/>
  <c r="AE98" i="2"/>
  <c r="AI138" i="2"/>
  <c r="AH138" i="2" s="1"/>
  <c r="AG138" i="2"/>
  <c r="AD97" i="2" l="1"/>
  <c r="AF97" i="2"/>
  <c r="AA98" i="2"/>
  <c r="AI137" i="2"/>
  <c r="AH137" i="2" s="1"/>
  <c r="AG137" i="2"/>
  <c r="Y128" i="2"/>
  <c r="W128" i="2"/>
  <c r="AE97" i="2" l="1"/>
  <c r="X128" i="2"/>
  <c r="W127" i="2" s="1"/>
  <c r="Z97" i="2"/>
  <c r="AB97" i="2"/>
  <c r="AF96" i="2"/>
  <c r="AD96" i="2"/>
  <c r="AG136" i="2"/>
  <c r="AI136" i="2"/>
  <c r="AH136" i="2" s="1"/>
  <c r="AE96" i="2" l="1"/>
  <c r="Y127" i="2"/>
  <c r="X127" i="2" s="1"/>
  <c r="W126" i="2" s="1"/>
  <c r="AA97" i="2"/>
  <c r="Z96" i="2" s="1"/>
  <c r="AD95" i="2"/>
  <c r="AF95" i="2"/>
  <c r="AG135" i="2"/>
  <c r="AI135" i="2"/>
  <c r="AH135" i="2" s="1"/>
  <c r="AB96" i="2" l="1"/>
  <c r="AE95" i="2"/>
  <c r="AF94" i="2" s="1"/>
  <c r="AA96" i="2"/>
  <c r="Z95" i="2" s="1"/>
  <c r="Y126" i="2"/>
  <c r="X126" i="2" s="1"/>
  <c r="AB95" i="2"/>
  <c r="AG134" i="2"/>
  <c r="AI134" i="2"/>
  <c r="AH134" i="2" s="1"/>
  <c r="AD94" i="2" l="1"/>
  <c r="AE94" i="2" s="1"/>
  <c r="AA95" i="2"/>
  <c r="Z94" i="2" s="1"/>
  <c r="AA94" i="2" s="1"/>
  <c r="W125" i="2"/>
  <c r="Y125" i="2"/>
  <c r="X125" i="2" s="1"/>
  <c r="AF93" i="2"/>
  <c r="AD93" i="2"/>
  <c r="AE93" i="2" s="1"/>
  <c r="AI133" i="2"/>
  <c r="AG133" i="2"/>
  <c r="AB94" i="2" l="1"/>
  <c r="W124" i="2"/>
  <c r="Y124" i="2"/>
  <c r="X124" i="2" s="1"/>
  <c r="AH133" i="2"/>
  <c r="AG132" i="2" s="1"/>
  <c r="AF92" i="2"/>
  <c r="AD92" i="2"/>
  <c r="AI132" i="2"/>
  <c r="Z93" i="2"/>
  <c r="AA93" i="2" s="1"/>
  <c r="AB93" i="2"/>
  <c r="AE92" i="2" l="1"/>
  <c r="AH132" i="2"/>
  <c r="AI131" i="2" s="1"/>
  <c r="AB92" i="2"/>
  <c r="Z92" i="2"/>
  <c r="AF91" i="2"/>
  <c r="AD91" i="2"/>
  <c r="W123" i="2"/>
  <c r="Y123" i="2"/>
  <c r="AG131" i="2" l="1"/>
  <c r="AA92" i="2"/>
  <c r="AH131" i="2"/>
  <c r="AG130" i="2" s="1"/>
  <c r="X123" i="2"/>
  <c r="AE91" i="2"/>
  <c r="Z91" i="2"/>
  <c r="AB91" i="2"/>
  <c r="AI130" i="2" l="1"/>
  <c r="AH130" i="2" s="1"/>
  <c r="AA91" i="2"/>
  <c r="Z90" i="2" s="1"/>
  <c r="AD90" i="2"/>
  <c r="AF90" i="2"/>
  <c r="AE90" i="2" s="1"/>
  <c r="W122" i="2"/>
  <c r="Y122" i="2"/>
  <c r="AG129" i="2"/>
  <c r="AI129" i="2"/>
  <c r="AB90" i="2" l="1"/>
  <c r="AA90" i="2" s="1"/>
  <c r="Z89" i="2" s="1"/>
  <c r="X122" i="2"/>
  <c r="Y121" i="2" s="1"/>
  <c r="AH129" i="2"/>
  <c r="AB89" i="2"/>
  <c r="AA89" i="2" s="1"/>
  <c r="AF89" i="2"/>
  <c r="AD89" i="2"/>
  <c r="W121" i="2" l="1"/>
  <c r="X121" i="2"/>
  <c r="Y120" i="2" s="1"/>
  <c r="AE89" i="2"/>
  <c r="AD88" i="2" s="1"/>
  <c r="AB88" i="2"/>
  <c r="Z88" i="2"/>
  <c r="AI128" i="2"/>
  <c r="AG128" i="2"/>
  <c r="W120" i="2" l="1"/>
  <c r="AF88" i="2"/>
  <c r="AE88" i="2" s="1"/>
  <c r="X120" i="2"/>
  <c r="Y119" i="2" s="1"/>
  <c r="AA88" i="2"/>
  <c r="Z87" i="2" s="1"/>
  <c r="AH128" i="2"/>
  <c r="AG127" i="2" s="1"/>
  <c r="AD87" i="2" l="1"/>
  <c r="AF87" i="2"/>
  <c r="AE87" i="2" s="1"/>
  <c r="W119" i="2"/>
  <c r="AB87" i="2"/>
  <c r="AA87" i="2" s="1"/>
  <c r="AB86" i="2" s="1"/>
  <c r="AI127" i="2"/>
  <c r="AH127" i="2" s="1"/>
  <c r="X119" i="2"/>
  <c r="W118" i="2" s="1"/>
  <c r="AD86" i="2"/>
  <c r="AF86" i="2"/>
  <c r="Z86" i="2" l="1"/>
  <c r="AI126" i="2"/>
  <c r="AH126" i="2" s="1"/>
  <c r="AI125" i="2" s="1"/>
  <c r="AG126" i="2"/>
  <c r="AA86" i="2"/>
  <c r="Z85" i="2" s="1"/>
  <c r="AE86" i="2"/>
  <c r="AD85" i="2" s="1"/>
  <c r="Y118" i="2"/>
  <c r="X118" i="2" s="1"/>
  <c r="W117" i="2" s="1"/>
  <c r="AB85" i="2" l="1"/>
  <c r="AA85" i="2" s="1"/>
  <c r="Y117" i="2"/>
  <c r="X117" i="2" s="1"/>
  <c r="AF85" i="2"/>
  <c r="AE85" i="2" s="1"/>
  <c r="AF84" i="2" s="1"/>
  <c r="AE84" i="2" s="1"/>
  <c r="AG125" i="2"/>
  <c r="AH125" i="2" s="1"/>
  <c r="AB84" i="2"/>
  <c r="AA84" i="2" s="1"/>
  <c r="Z84" i="2"/>
  <c r="W116" i="2" l="1"/>
  <c r="Y116" i="2"/>
  <c r="X116" i="2" s="1"/>
  <c r="Y115" i="2" s="1"/>
  <c r="AD84" i="2"/>
  <c r="AI124" i="2"/>
  <c r="AH124" i="2" s="1"/>
  <c r="AG124" i="2"/>
  <c r="AB83" i="2"/>
  <c r="Z83" i="2"/>
  <c r="AF83" i="2"/>
  <c r="AD83" i="2"/>
  <c r="W115" i="2" l="1"/>
  <c r="X115" i="2" s="1"/>
  <c r="AA83" i="2"/>
  <c r="Z82" i="2" s="1"/>
  <c r="AI123" i="2"/>
  <c r="AG123" i="2"/>
  <c r="AB82" i="2"/>
  <c r="AE83" i="2"/>
  <c r="Y114" i="2" l="1"/>
  <c r="W114" i="2"/>
  <c r="X114" i="2" s="1"/>
  <c r="W113" i="2" s="1"/>
  <c r="AA82" i="2"/>
  <c r="Z81" i="2" s="1"/>
  <c r="AD82" i="2"/>
  <c r="AF82" i="2"/>
  <c r="AH123" i="2"/>
  <c r="Y113" i="2" l="1"/>
  <c r="AB81" i="2"/>
  <c r="AA81" i="2" s="1"/>
  <c r="Z80" i="2" s="1"/>
  <c r="X113" i="2"/>
  <c r="W112" i="2" s="1"/>
  <c r="AE82" i="2"/>
  <c r="AF81" i="2" s="1"/>
  <c r="AG122" i="2"/>
  <c r="AI122" i="2"/>
  <c r="Y112" i="2" l="1"/>
  <c r="AD81" i="2"/>
  <c r="AE81" i="2" s="1"/>
  <c r="AB80" i="2"/>
  <c r="AA80" i="2" s="1"/>
  <c r="X112" i="2"/>
  <c r="W111" i="2" s="1"/>
  <c r="AH122" i="2"/>
  <c r="AF80" i="2" l="1"/>
  <c r="AD80" i="2"/>
  <c r="AE80" i="2" s="1"/>
  <c r="AD79" i="2" s="1"/>
  <c r="AB79" i="2"/>
  <c r="Z79" i="2"/>
  <c r="Y111" i="2"/>
  <c r="AI121" i="2"/>
  <c r="AG121" i="2"/>
  <c r="X111" i="2"/>
  <c r="AA79" i="2" l="1"/>
  <c r="AF79" i="2"/>
  <c r="AE79" i="2" s="1"/>
  <c r="AH121" i="2"/>
  <c r="AG120" i="2" s="1"/>
  <c r="W110" i="2"/>
  <c r="X110" i="2" s="1"/>
  <c r="Y110" i="2"/>
  <c r="AD78" i="2" l="1"/>
  <c r="AF78" i="2"/>
  <c r="AB78" i="2"/>
  <c r="Z78" i="2"/>
  <c r="AA78" i="2" s="1"/>
  <c r="AI120" i="2"/>
  <c r="AH120" i="2" s="1"/>
  <c r="AI119" i="2" s="1"/>
  <c r="AE78" i="2"/>
  <c r="AF77" i="2" s="1"/>
  <c r="W109" i="2"/>
  <c r="X109" i="2" s="1"/>
  <c r="Y109" i="2"/>
  <c r="AD77" i="2" l="1"/>
  <c r="AE77" i="2" s="1"/>
  <c r="AG119" i="2"/>
  <c r="Z77" i="2"/>
  <c r="AB77" i="2"/>
  <c r="W108" i="2"/>
  <c r="Y108" i="2"/>
  <c r="X108" i="2" s="1"/>
  <c r="AH119" i="2"/>
  <c r="AD76" i="2" l="1"/>
  <c r="AF76" i="2"/>
  <c r="AE76" i="2" s="1"/>
  <c r="AF75" i="2" s="1"/>
  <c r="AE75" i="2" s="1"/>
  <c r="AA77" i="2"/>
  <c r="Z76" i="2" s="1"/>
  <c r="AG118" i="2"/>
  <c r="AI118" i="2"/>
  <c r="Y107" i="2"/>
  <c r="W107" i="2"/>
  <c r="AB76" i="2" l="1"/>
  <c r="AA76" i="2" s="1"/>
  <c r="Z75" i="2" s="1"/>
  <c r="AD75" i="2"/>
  <c r="AB75" i="2"/>
  <c r="AA75" i="2" s="1"/>
  <c r="AH118" i="2"/>
  <c r="AG117" i="2" s="1"/>
  <c r="X107" i="2"/>
  <c r="W106" i="2" s="1"/>
  <c r="AF74" i="2"/>
  <c r="AE74" i="2" s="1"/>
  <c r="AD74" i="2"/>
  <c r="AB74" i="2" l="1"/>
  <c r="AA74" i="2" s="1"/>
  <c r="Z74" i="2"/>
  <c r="AI117" i="2"/>
  <c r="Y106" i="2"/>
  <c r="X106" i="2" s="1"/>
  <c r="AD73" i="2"/>
  <c r="AF73" i="2"/>
  <c r="AE73" i="2" s="1"/>
  <c r="AH117" i="2"/>
  <c r="Y105" i="2" l="1"/>
  <c r="W105" i="2"/>
  <c r="Z73" i="2"/>
  <c r="AB73" i="2"/>
  <c r="AA73" i="2" s="1"/>
  <c r="X105" i="2"/>
  <c r="W104" i="2" s="1"/>
  <c r="X104" i="2" s="1"/>
  <c r="Y104" i="2"/>
  <c r="AD72" i="2"/>
  <c r="AF72" i="2"/>
  <c r="AE72" i="2" s="1"/>
  <c r="AI116" i="2"/>
  <c r="AG116" i="2"/>
  <c r="AB72" i="2" l="1"/>
  <c r="AA72" i="2" s="1"/>
  <c r="Z72" i="2"/>
  <c r="AH116" i="2"/>
  <c r="AI115" i="2" s="1"/>
  <c r="W103" i="2"/>
  <c r="X103" i="2" s="1"/>
  <c r="Y103" i="2"/>
  <c r="AF71" i="2"/>
  <c r="AD71" i="2"/>
  <c r="AG115" i="2" l="1"/>
  <c r="AH115" i="2" s="1"/>
  <c r="AB71" i="2"/>
  <c r="AA71" i="2" s="1"/>
  <c r="Z71" i="2"/>
  <c r="Y102" i="2"/>
  <c r="W102" i="2"/>
  <c r="X102" i="2" s="1"/>
  <c r="AE71" i="2"/>
  <c r="AG114" i="2" l="1"/>
  <c r="AI114" i="2"/>
  <c r="Z70" i="2"/>
  <c r="AB70" i="2"/>
  <c r="AA70" i="2" s="1"/>
  <c r="AH114" i="2"/>
  <c r="AG113" i="2" s="1"/>
  <c r="W101" i="2"/>
  <c r="X101" i="2" s="1"/>
  <c r="Y101" i="2"/>
  <c r="AF70" i="2"/>
  <c r="AD70" i="2"/>
  <c r="AI113" i="2" l="1"/>
  <c r="Z69" i="2"/>
  <c r="AB69" i="2"/>
  <c r="AH113" i="2"/>
  <c r="AI112" i="2" s="1"/>
  <c r="Y100" i="2"/>
  <c r="W100" i="2"/>
  <c r="X100" i="2" s="1"/>
  <c r="AE70" i="2"/>
  <c r="AA69" i="2" l="1"/>
  <c r="AB68" i="2"/>
  <c r="Z68" i="2"/>
  <c r="AA68" i="2" s="1"/>
  <c r="AG112" i="2"/>
  <c r="AH112" i="2" s="1"/>
  <c r="AG111" i="2" s="1"/>
  <c r="AF69" i="2"/>
  <c r="AD69" i="2"/>
  <c r="W99" i="2"/>
  <c r="X99" i="2" s="1"/>
  <c r="Y99" i="2"/>
  <c r="Z67" i="2" l="1"/>
  <c r="AB67" i="2"/>
  <c r="AI111" i="2"/>
  <c r="AE69" i="2"/>
  <c r="AF68" i="2" s="1"/>
  <c r="W98" i="2"/>
  <c r="Y98" i="2"/>
  <c r="AH111" i="2"/>
  <c r="AA67" i="2" l="1"/>
  <c r="AD68" i="2"/>
  <c r="AE68" i="2" s="1"/>
  <c r="AF67" i="2" s="1"/>
  <c r="X98" i="2"/>
  <c r="W97" i="2" s="1"/>
  <c r="AI110" i="2"/>
  <c r="AG110" i="2"/>
  <c r="AH110" i="2" s="1"/>
  <c r="AD67" i="2" l="1"/>
  <c r="Y97" i="2"/>
  <c r="X97" i="2" s="1"/>
  <c r="W96" i="2" s="1"/>
  <c r="Z66" i="2"/>
  <c r="AA66" i="2" s="1"/>
  <c r="AB66" i="2"/>
  <c r="AE67" i="2"/>
  <c r="AD66" i="2" s="1"/>
  <c r="AG109" i="2"/>
  <c r="AH109" i="2" s="1"/>
  <c r="AI109" i="2"/>
  <c r="Y96" i="2" l="1"/>
  <c r="X96" i="2" s="1"/>
  <c r="Y95" i="2" s="1"/>
  <c r="AF66" i="2"/>
  <c r="AB65" i="2"/>
  <c r="Z65" i="2"/>
  <c r="AA65" i="2" s="1"/>
  <c r="AB64" i="2" s="1"/>
  <c r="AE66" i="2"/>
  <c r="AF65" i="2" s="1"/>
  <c r="AI108" i="2"/>
  <c r="AG108" i="2"/>
  <c r="AH108" i="2" l="1"/>
  <c r="W95" i="2"/>
  <c r="Z64" i="2"/>
  <c r="AA64" i="2" s="1"/>
  <c r="AB63" i="2" s="1"/>
  <c r="X95" i="2"/>
  <c r="Y94" i="2" s="1"/>
  <c r="X94" i="2" s="1"/>
  <c r="AD65" i="2"/>
  <c r="AE65" i="2" s="1"/>
  <c r="AD64" i="2" s="1"/>
  <c r="AG107" i="2"/>
  <c r="AI107" i="2"/>
  <c r="W94" i="2" l="1"/>
  <c r="Z63" i="2"/>
  <c r="AA63" i="2" s="1"/>
  <c r="AF64" i="2"/>
  <c r="AH107" i="2"/>
  <c r="AG106" i="2" s="1"/>
  <c r="AE64" i="2"/>
  <c r="AD63" i="2" s="1"/>
  <c r="Y93" i="2"/>
  <c r="X93" i="2" s="1"/>
  <c r="W93" i="2"/>
  <c r="AF63" i="2" l="1"/>
  <c r="AI106" i="2"/>
  <c r="AH106" i="2" s="1"/>
  <c r="AE63" i="2"/>
  <c r="AD62" i="2" s="1"/>
  <c r="Y92" i="2"/>
  <c r="W92" i="2"/>
  <c r="AB62" i="2"/>
  <c r="Z62" i="2"/>
  <c r="AG105" i="2" l="1"/>
  <c r="AI105" i="2"/>
  <c r="AH105" i="2" s="1"/>
  <c r="AG104" i="2" s="1"/>
  <c r="AH104" i="2" s="1"/>
  <c r="AF62" i="2"/>
  <c r="X92" i="2"/>
  <c r="Y91" i="2" s="1"/>
  <c r="AE62" i="2"/>
  <c r="AA62" i="2"/>
  <c r="W91" i="2" l="1"/>
  <c r="AI104" i="2"/>
  <c r="X91" i="2"/>
  <c r="Y90" i="2" s="1"/>
  <c r="AG103" i="2"/>
  <c r="AH103" i="2" s="1"/>
  <c r="AI103" i="2"/>
  <c r="Z61" i="2"/>
  <c r="AB61" i="2"/>
  <c r="AD61" i="2"/>
  <c r="AF61" i="2"/>
  <c r="W90" i="2" l="1"/>
  <c r="AA61" i="2"/>
  <c r="AE61" i="2"/>
  <c r="X90" i="2"/>
  <c r="AI102" i="2"/>
  <c r="AG102" i="2"/>
  <c r="AH102" i="2" s="1"/>
  <c r="AG101" i="2" l="1"/>
  <c r="AH101" i="2" s="1"/>
  <c r="AI101" i="2"/>
  <c r="W89" i="2"/>
  <c r="Y89" i="2"/>
  <c r="AF60" i="2"/>
  <c r="AD60" i="2"/>
  <c r="Z60" i="2"/>
  <c r="AB60" i="2"/>
  <c r="AA60" i="2" l="1"/>
  <c r="AB59" i="2" s="1"/>
  <c r="X89" i="2"/>
  <c r="W88" i="2" s="1"/>
  <c r="AE60" i="2"/>
  <c r="AF59" i="2" s="1"/>
  <c r="AI100" i="2"/>
  <c r="AG100" i="2"/>
  <c r="AH100" i="2" s="1"/>
  <c r="AD59" i="2" l="1"/>
  <c r="Z59" i="2"/>
  <c r="Y88" i="2"/>
  <c r="AA59" i="2"/>
  <c r="AB58" i="2" s="1"/>
  <c r="AE59" i="2"/>
  <c r="AF58" i="2" s="1"/>
  <c r="X88" i="2"/>
  <c r="Y87" i="2" s="1"/>
  <c r="AI99" i="2"/>
  <c r="AG99" i="2"/>
  <c r="AH99" i="2" s="1"/>
  <c r="Z58" i="2" l="1"/>
  <c r="AD58" i="2"/>
  <c r="W87" i="2"/>
  <c r="X87" i="2" s="1"/>
  <c r="Y86" i="2" s="1"/>
  <c r="AA58" i="2"/>
  <c r="AB57" i="2" s="1"/>
  <c r="AE58" i="2"/>
  <c r="AD57" i="2" s="1"/>
  <c r="AG98" i="2"/>
  <c r="AI98" i="2"/>
  <c r="Z57" i="2" l="1"/>
  <c r="AF57" i="2"/>
  <c r="W86" i="2"/>
  <c r="X86" i="2" s="1"/>
  <c r="W85" i="2" s="1"/>
  <c r="X85" i="2" s="1"/>
  <c r="AH98" i="2"/>
  <c r="AA57" i="2"/>
  <c r="Z56" i="2" s="1"/>
  <c r="AE57" i="2"/>
  <c r="AD56" i="2" s="1"/>
  <c r="AI97" i="2"/>
  <c r="AG97" i="2"/>
  <c r="AF56" i="2" l="1"/>
  <c r="Y85" i="2"/>
  <c r="AB56" i="2"/>
  <c r="AA56" i="2" s="1"/>
  <c r="AH97" i="2"/>
  <c r="AI96" i="2" s="1"/>
  <c r="AE56" i="2"/>
  <c r="Y84" i="2"/>
  <c r="W84" i="2"/>
  <c r="X84" i="2" s="1"/>
  <c r="AG96" i="2" l="1"/>
  <c r="AH96" i="2" s="1"/>
  <c r="AB55" i="2"/>
  <c r="AA55" i="2" s="1"/>
  <c r="Z55" i="2"/>
  <c r="W83" i="2"/>
  <c r="Y83" i="2"/>
  <c r="AF55" i="2"/>
  <c r="AD55" i="2"/>
  <c r="AI95" i="2" l="1"/>
  <c r="AG95" i="2"/>
  <c r="AH95" i="2" s="1"/>
  <c r="X83" i="2"/>
  <c r="Y82" i="2" s="1"/>
  <c r="AE55" i="2"/>
  <c r="Z54" i="2"/>
  <c r="AB54" i="2"/>
  <c r="W82" i="2" l="1"/>
  <c r="AG94" i="2"/>
  <c r="AI94" i="2"/>
  <c r="AH94" i="2" s="1"/>
  <c r="AG93" i="2" s="1"/>
  <c r="X82" i="2"/>
  <c r="W81" i="2" s="1"/>
  <c r="AA54" i="2"/>
  <c r="Z53" i="2" s="1"/>
  <c r="AD54" i="2"/>
  <c r="AF54" i="2"/>
  <c r="Y81" i="2" l="1"/>
  <c r="X81" i="2" s="1"/>
  <c r="AI93" i="2"/>
  <c r="AH93" i="2" s="1"/>
  <c r="AG92" i="2" s="1"/>
  <c r="AB53" i="2"/>
  <c r="AA53" i="2" s="1"/>
  <c r="AE54" i="2"/>
  <c r="AD53" i="2" s="1"/>
  <c r="AF53" i="2" l="1"/>
  <c r="AE53" i="2" s="1"/>
  <c r="AI92" i="2"/>
  <c r="AH92" i="2" s="1"/>
  <c r="AG91" i="2" s="1"/>
  <c r="W80" i="2"/>
  <c r="Y80" i="2"/>
  <c r="X80" i="2" s="1"/>
  <c r="Y79" i="2" s="1"/>
  <c r="AB52" i="2"/>
  <c r="Z52" i="2"/>
  <c r="AD52" i="2"/>
  <c r="AF52" i="2"/>
  <c r="AI91" i="2" l="1"/>
  <c r="W79" i="2"/>
  <c r="X79" i="2"/>
  <c r="Y78" i="2" s="1"/>
  <c r="AE52" i="2"/>
  <c r="AD51" i="2" s="1"/>
  <c r="W78" i="2"/>
  <c r="AH91" i="2"/>
  <c r="AA52" i="2"/>
  <c r="AF51" i="2" l="1"/>
  <c r="X78" i="2"/>
  <c r="Y77" i="2" s="1"/>
  <c r="AG90" i="2"/>
  <c r="AI90" i="2"/>
  <c r="Z51" i="2"/>
  <c r="AB51" i="2"/>
  <c r="AE51" i="2"/>
  <c r="W77" i="2" l="1"/>
  <c r="X77" i="2"/>
  <c r="W76" i="2" s="1"/>
  <c r="X76" i="2" s="1"/>
  <c r="AA51" i="2"/>
  <c r="AF50" i="2"/>
  <c r="AD50" i="2"/>
  <c r="AB50" i="2"/>
  <c r="Z50" i="2"/>
  <c r="AH90" i="2"/>
  <c r="Y76" i="2" l="1"/>
  <c r="AA50" i="2"/>
  <c r="W75" i="2"/>
  <c r="X75" i="2" s="1"/>
  <c r="Y75" i="2"/>
  <c r="AI89" i="2"/>
  <c r="AG89" i="2"/>
  <c r="AE50" i="2"/>
  <c r="AH89" i="2" l="1"/>
  <c r="AG88" i="2" s="1"/>
  <c r="AI88" i="2"/>
  <c r="AF49" i="2"/>
  <c r="AD49" i="2"/>
  <c r="Y74" i="2"/>
  <c r="W74" i="2"/>
  <c r="X74" i="2" s="1"/>
  <c r="Z49" i="2"/>
  <c r="AB49" i="2"/>
  <c r="AA49" i="2" l="1"/>
  <c r="Z48" i="2" s="1"/>
  <c r="AH88" i="2"/>
  <c r="AI87" i="2" s="1"/>
  <c r="W73" i="2"/>
  <c r="X73" i="2" s="1"/>
  <c r="Y73" i="2"/>
  <c r="AE49" i="2"/>
  <c r="AG87" i="2" l="1"/>
  <c r="AH87" i="2" s="1"/>
  <c r="AB48" i="2"/>
  <c r="AA48" i="2" s="1"/>
  <c r="AB47" i="2" s="1"/>
  <c r="AD48" i="2"/>
  <c r="AF48" i="2"/>
  <c r="AE48" i="2" s="1"/>
  <c r="Y72" i="2"/>
  <c r="W72" i="2"/>
  <c r="X72" i="2" s="1"/>
  <c r="AI86" i="2" l="1"/>
  <c r="AG86" i="2"/>
  <c r="AH86" i="2" s="1"/>
  <c r="Z47" i="2"/>
  <c r="AA47" i="2"/>
  <c r="Y71" i="2"/>
  <c r="W71" i="2"/>
  <c r="AD47" i="2"/>
  <c r="AF47" i="2"/>
  <c r="AE47" i="2" s="1"/>
  <c r="AI85" i="2" l="1"/>
  <c r="AG85" i="2"/>
  <c r="AH85" i="2" s="1"/>
  <c r="AG84" i="2" s="1"/>
  <c r="AH84" i="2" s="1"/>
  <c r="X71" i="2"/>
  <c r="W70" i="2" s="1"/>
  <c r="AF46" i="2"/>
  <c r="AD46" i="2"/>
  <c r="AB46" i="2"/>
  <c r="Z46" i="2"/>
  <c r="Y70" i="2" l="1"/>
  <c r="AI84" i="2"/>
  <c r="X70" i="2"/>
  <c r="Y69" i="2" s="1"/>
  <c r="AA46" i="2"/>
  <c r="Z45" i="2" s="1"/>
  <c r="AE46" i="2"/>
  <c r="AG83" i="2"/>
  <c r="AI83" i="2"/>
  <c r="AB45" i="2" l="1"/>
  <c r="W69" i="2"/>
  <c r="AH83" i="2"/>
  <c r="AI82" i="2" s="1"/>
  <c r="AA45" i="2"/>
  <c r="Z44" i="2" s="1"/>
  <c r="AD45" i="2"/>
  <c r="AF45" i="2"/>
  <c r="AE45" i="2" s="1"/>
  <c r="X69" i="2"/>
  <c r="AB44" i="2" l="1"/>
  <c r="AG82" i="2"/>
  <c r="AH82" i="2"/>
  <c r="AG81" i="2" s="1"/>
  <c r="Y68" i="2"/>
  <c r="W68" i="2"/>
  <c r="AA44" i="2"/>
  <c r="AI81" i="2"/>
  <c r="AF44" i="2"/>
  <c r="AD44" i="2"/>
  <c r="AH81" i="2" l="1"/>
  <c r="X68" i="2"/>
  <c r="W67" i="2" s="1"/>
  <c r="Z43" i="2"/>
  <c r="AB43" i="2"/>
  <c r="AA43" i="2" s="1"/>
  <c r="Y67" i="2"/>
  <c r="AG80" i="2"/>
  <c r="AI80" i="2"/>
  <c r="AE44" i="2"/>
  <c r="X67" i="2" l="1"/>
  <c r="AH80" i="2"/>
  <c r="AG79" i="2" s="1"/>
  <c r="Y66" i="2"/>
  <c r="W66" i="2"/>
  <c r="AI79" i="2"/>
  <c r="Z42" i="2"/>
  <c r="AB42" i="2"/>
  <c r="AF43" i="2"/>
  <c r="AD43" i="2"/>
  <c r="AH79" i="2" l="1"/>
  <c r="AA42" i="2"/>
  <c r="AE43" i="2"/>
  <c r="AD42" i="2" s="1"/>
  <c r="AI78" i="2"/>
  <c r="AG78" i="2"/>
  <c r="AB41" i="2"/>
  <c r="Z41" i="2"/>
  <c r="X66" i="2"/>
  <c r="AH78" i="2" l="1"/>
  <c r="AF42" i="2"/>
  <c r="AE42" i="2" s="1"/>
  <c r="AI77" i="2"/>
  <c r="AG77" i="2"/>
  <c r="W65" i="2"/>
  <c r="Y65" i="2"/>
  <c r="AA41" i="2"/>
  <c r="AH77" i="2" l="1"/>
  <c r="AD41" i="2"/>
  <c r="AF41" i="2"/>
  <c r="AE41" i="2" s="1"/>
  <c r="X65" i="2"/>
  <c r="W64" i="2" s="1"/>
  <c r="Z40" i="2"/>
  <c r="AB40" i="2"/>
  <c r="AI76" i="2"/>
  <c r="AG76" i="2"/>
  <c r="AH76" i="2" s="1"/>
  <c r="Y64" i="2" l="1"/>
  <c r="X64" i="2" s="1"/>
  <c r="Y63" i="2" s="1"/>
  <c r="AA40" i="2"/>
  <c r="AB39" i="2" s="1"/>
  <c r="AF40" i="2"/>
  <c r="AD40" i="2"/>
  <c r="AI75" i="2"/>
  <c r="AG75" i="2"/>
  <c r="AH75" i="2" s="1"/>
  <c r="W63" i="2" l="1"/>
  <c r="Z39" i="2"/>
  <c r="AA39" i="2"/>
  <c r="Z38" i="2" s="1"/>
  <c r="X63" i="2"/>
  <c r="W62" i="2" s="1"/>
  <c r="AI74" i="2"/>
  <c r="AG74" i="2"/>
  <c r="AH74" i="2" s="1"/>
  <c r="AE40" i="2"/>
  <c r="AB38" i="2" l="1"/>
  <c r="Y62" i="2"/>
  <c r="X62" i="2" s="1"/>
  <c r="W61" i="2" s="1"/>
  <c r="AA38" i="2"/>
  <c r="Z37" i="2" s="1"/>
  <c r="AI73" i="2"/>
  <c r="AG73" i="2"/>
  <c r="AH73" i="2" s="1"/>
  <c r="AD39" i="2"/>
  <c r="AF39" i="2"/>
  <c r="AB37" i="2" l="1"/>
  <c r="Y61" i="2"/>
  <c r="X61" i="2" s="1"/>
  <c r="AA37" i="2"/>
  <c r="Z36" i="2" s="1"/>
  <c r="AG72" i="2"/>
  <c r="AH72" i="2" s="1"/>
  <c r="AI72" i="2"/>
  <c r="AE39" i="2"/>
  <c r="W60" i="2" l="1"/>
  <c r="Y60" i="2"/>
  <c r="AB36" i="2"/>
  <c r="AA36" i="2" s="1"/>
  <c r="AB35" i="2" s="1"/>
  <c r="AI71" i="2"/>
  <c r="AG71" i="2"/>
  <c r="AF38" i="2"/>
  <c r="AD38" i="2"/>
  <c r="X60" i="2" l="1"/>
  <c r="Z35" i="2"/>
  <c r="AA35" i="2" s="1"/>
  <c r="AB34" i="2" s="1"/>
  <c r="AE38" i="2"/>
  <c r="AD37" i="2" s="1"/>
  <c r="AH71" i="2"/>
  <c r="AG70" i="2" s="1"/>
  <c r="AF37" i="2" l="1"/>
  <c r="Z34" i="2"/>
  <c r="Y59" i="2"/>
  <c r="W59" i="2"/>
  <c r="AI70" i="2"/>
  <c r="AH70" i="2" s="1"/>
  <c r="AE37" i="2"/>
  <c r="AF36" i="2" s="1"/>
  <c r="AA34" i="2"/>
  <c r="Z33" i="2" s="1"/>
  <c r="K15" i="14" s="1"/>
  <c r="X59" i="2" l="1"/>
  <c r="W58" i="2" s="1"/>
  <c r="Y58" i="2"/>
  <c r="AB33" i="2"/>
  <c r="N12" i="14" s="1"/>
  <c r="N15" i="14" s="1"/>
  <c r="O15" i="14" s="1"/>
  <c r="AI69" i="2"/>
  <c r="AG69" i="2"/>
  <c r="AD36" i="2"/>
  <c r="AE36" i="2" s="1"/>
  <c r="AF35" i="2" s="1"/>
  <c r="AA33" i="2"/>
  <c r="M15" i="14"/>
  <c r="K16" i="14"/>
  <c r="L15" i="14"/>
  <c r="X58" i="2" l="1"/>
  <c r="W57" i="2" s="1"/>
  <c r="AH69" i="2"/>
  <c r="AG68" i="2" s="1"/>
  <c r="Y57" i="2"/>
  <c r="X57" i="2" s="1"/>
  <c r="W56" i="2" s="1"/>
  <c r="O12" i="14"/>
  <c r="AD35" i="2"/>
  <c r="AE35" i="2" s="1"/>
  <c r="AD34" i="2" s="1"/>
  <c r="P15" i="14"/>
  <c r="Q15" i="14" s="1"/>
  <c r="N16" i="14"/>
  <c r="P16" i="14" s="1"/>
  <c r="AI68" i="2"/>
  <c r="AH68" i="2" s="1"/>
  <c r="M16" i="14"/>
  <c r="K17" i="14"/>
  <c r="L16" i="14"/>
  <c r="Y56" i="2" l="1"/>
  <c r="X56" i="2" s="1"/>
  <c r="W55" i="2" s="1"/>
  <c r="X55" i="2" s="1"/>
  <c r="AG67" i="2"/>
  <c r="AI67" i="2"/>
  <c r="AF34" i="2"/>
  <c r="O16" i="14"/>
  <c r="Q16" i="14"/>
  <c r="AE34" i="2"/>
  <c r="AD33" i="2" s="1"/>
  <c r="M17" i="14"/>
  <c r="L17" i="14"/>
  <c r="K18" i="14"/>
  <c r="N17" i="14"/>
  <c r="Y55" i="2" l="1"/>
  <c r="AH67" i="2"/>
  <c r="AG66" i="2" s="1"/>
  <c r="AF33" i="2"/>
  <c r="E12" i="16" s="1"/>
  <c r="N18" i="14"/>
  <c r="P17" i="14"/>
  <c r="Q17" i="14" s="1"/>
  <c r="O17" i="14"/>
  <c r="M18" i="14"/>
  <c r="L18" i="14"/>
  <c r="K19" i="14"/>
  <c r="W54" i="2"/>
  <c r="Y54" i="2"/>
  <c r="B15" i="16"/>
  <c r="AI66" i="2" l="1"/>
  <c r="AH66" i="2" s="1"/>
  <c r="AG65" i="2" s="1"/>
  <c r="AE33" i="2"/>
  <c r="AI65" i="2"/>
  <c r="AH65" i="2" s="1"/>
  <c r="AI64" i="2" s="1"/>
  <c r="E15" i="16"/>
  <c r="E16" i="16" s="1"/>
  <c r="F12" i="16"/>
  <c r="L19" i="14"/>
  <c r="M19" i="14"/>
  <c r="N19" i="14"/>
  <c r="K20" i="14"/>
  <c r="B16" i="16"/>
  <c r="C15" i="16"/>
  <c r="D15" i="16"/>
  <c r="O18" i="14"/>
  <c r="P18" i="14"/>
  <c r="Q18" i="14" s="1"/>
  <c r="X54" i="2"/>
  <c r="F15" i="16" l="1"/>
  <c r="G15" i="16"/>
  <c r="H15" i="16" s="1"/>
  <c r="AG64" i="2"/>
  <c r="AH64" i="2"/>
  <c r="AI63" i="2" s="1"/>
  <c r="B17" i="16"/>
  <c r="C16" i="16"/>
  <c r="D16" i="16"/>
  <c r="W53" i="2"/>
  <c r="Y53" i="2"/>
  <c r="O19" i="14"/>
  <c r="P19" i="14"/>
  <c r="Q19" i="14" s="1"/>
  <c r="G16" i="16"/>
  <c r="F16" i="16"/>
  <c r="L20" i="14"/>
  <c r="N20" i="14"/>
  <c r="K21" i="14"/>
  <c r="M20" i="14"/>
  <c r="AG63" i="2" l="1"/>
  <c r="H16" i="16"/>
  <c r="L21" i="14"/>
  <c r="N21" i="14"/>
  <c r="M21" i="14"/>
  <c r="K22" i="14"/>
  <c r="X53" i="2"/>
  <c r="P20" i="14"/>
  <c r="Q20" i="14" s="1"/>
  <c r="O20" i="14"/>
  <c r="AH63" i="2"/>
  <c r="B18" i="16"/>
  <c r="E17" i="16"/>
  <c r="C17" i="16"/>
  <c r="D17" i="16"/>
  <c r="AG62" i="2" l="1"/>
  <c r="AI62" i="2"/>
  <c r="AH62" i="2" s="1"/>
  <c r="W52" i="2"/>
  <c r="Y52" i="2"/>
  <c r="L22" i="14"/>
  <c r="M22" i="14"/>
  <c r="K23" i="14"/>
  <c r="N22" i="14"/>
  <c r="F17" i="16"/>
  <c r="G17" i="16"/>
  <c r="H17" i="16" s="1"/>
  <c r="P21" i="14"/>
  <c r="Q21" i="14" s="1"/>
  <c r="O21" i="14"/>
  <c r="B19" i="16"/>
  <c r="E18" i="16"/>
  <c r="D18" i="16"/>
  <c r="C18" i="16"/>
  <c r="O22" i="14" l="1"/>
  <c r="P22" i="14"/>
  <c r="Q22" i="14" s="1"/>
  <c r="B20" i="16"/>
  <c r="C19" i="16"/>
  <c r="D19" i="16"/>
  <c r="E19" i="16"/>
  <c r="F18" i="16"/>
  <c r="G18" i="16"/>
  <c r="H18" i="16" s="1"/>
  <c r="X52" i="2"/>
  <c r="AG61" i="2"/>
  <c r="AI61" i="2"/>
  <c r="L23" i="14"/>
  <c r="M23" i="14"/>
  <c r="K24" i="14"/>
  <c r="N23" i="14"/>
  <c r="AH61" i="2" l="1"/>
  <c r="N24" i="14"/>
  <c r="L24" i="14"/>
  <c r="M24" i="14"/>
  <c r="K25" i="14"/>
  <c r="O23" i="14"/>
  <c r="P23" i="14"/>
  <c r="Q23" i="14" s="1"/>
  <c r="AG60" i="2"/>
  <c r="AI60" i="2"/>
  <c r="B21" i="16"/>
  <c r="D20" i="16"/>
  <c r="C20" i="16"/>
  <c r="E20" i="16"/>
  <c r="F19" i="16"/>
  <c r="G19" i="16"/>
  <c r="H19" i="16" s="1"/>
  <c r="Y51" i="2"/>
  <c r="W51" i="2"/>
  <c r="X51" i="2" l="1"/>
  <c r="AH60" i="2"/>
  <c r="G20" i="16"/>
  <c r="H20" i="16" s="1"/>
  <c r="F20" i="16"/>
  <c r="M25" i="14"/>
  <c r="L25" i="14"/>
  <c r="K26" i="14"/>
  <c r="N25" i="14"/>
  <c r="B22" i="16"/>
  <c r="E21" i="16"/>
  <c r="D21" i="16"/>
  <c r="C21" i="16"/>
  <c r="P24" i="14"/>
  <c r="Q24" i="14" s="1"/>
  <c r="O24" i="14"/>
  <c r="O25" i="14" l="1"/>
  <c r="P25" i="14"/>
  <c r="Q25" i="14" s="1"/>
  <c r="F21" i="16"/>
  <c r="G21" i="16"/>
  <c r="H21" i="16" s="1"/>
  <c r="AG59" i="2"/>
  <c r="AI59" i="2"/>
  <c r="M26" i="14"/>
  <c r="K27" i="14"/>
  <c r="N26" i="14"/>
  <c r="L26" i="14"/>
  <c r="B23" i="16"/>
  <c r="E22" i="16"/>
  <c r="C22" i="16"/>
  <c r="D22" i="16"/>
  <c r="Y50" i="2"/>
  <c r="W50" i="2"/>
  <c r="AH59" i="2" l="1"/>
  <c r="AI58" i="2"/>
  <c r="AG58" i="2"/>
  <c r="F22" i="16"/>
  <c r="G22" i="16"/>
  <c r="H22" i="16" s="1"/>
  <c r="B24" i="16"/>
  <c r="E23" i="16"/>
  <c r="C23" i="16"/>
  <c r="D23" i="16"/>
  <c r="O26" i="14"/>
  <c r="P26" i="14"/>
  <c r="Q26" i="14" s="1"/>
  <c r="X50" i="2"/>
  <c r="L27" i="14"/>
  <c r="K28" i="14"/>
  <c r="M27" i="14"/>
  <c r="N27" i="14"/>
  <c r="AH58" i="2" l="1"/>
  <c r="P27" i="14"/>
  <c r="Q27" i="14" s="1"/>
  <c r="O27" i="14"/>
  <c r="B25" i="16"/>
  <c r="E24" i="16"/>
  <c r="D24" i="16"/>
  <c r="C24" i="16"/>
  <c r="G23" i="16"/>
  <c r="H23" i="16" s="1"/>
  <c r="F23" i="16"/>
  <c r="W49" i="2"/>
  <c r="Y49" i="2"/>
  <c r="L28" i="14"/>
  <c r="M28" i="14"/>
  <c r="K29" i="14"/>
  <c r="N28" i="14"/>
  <c r="AI57" i="2"/>
  <c r="AG57" i="2"/>
  <c r="AH57" i="2" l="1"/>
  <c r="L29" i="14"/>
  <c r="K30" i="14"/>
  <c r="N29" i="14"/>
  <c r="M29" i="14"/>
  <c r="F24" i="16"/>
  <c r="G24" i="16"/>
  <c r="H24" i="16" s="1"/>
  <c r="B26" i="16"/>
  <c r="E25" i="16"/>
  <c r="D25" i="16"/>
  <c r="C25" i="16"/>
  <c r="P28" i="14"/>
  <c r="Q28" i="14" s="1"/>
  <c r="O28" i="14"/>
  <c r="X49" i="2"/>
  <c r="B27" i="16" l="1"/>
  <c r="E26" i="16"/>
  <c r="D26" i="16"/>
  <c r="C26" i="16"/>
  <c r="P29" i="14"/>
  <c r="Q29" i="14" s="1"/>
  <c r="O29" i="14"/>
  <c r="K31" i="14"/>
  <c r="M30" i="14"/>
  <c r="N30" i="14"/>
  <c r="L30" i="14"/>
  <c r="W48" i="2"/>
  <c r="Y48" i="2"/>
  <c r="G25" i="16"/>
  <c r="H25" i="16" s="1"/>
  <c r="F25" i="16"/>
  <c r="AI56" i="2"/>
  <c r="AG56" i="2"/>
  <c r="AH56" i="2" l="1"/>
  <c r="X48" i="2"/>
  <c r="F26" i="16"/>
  <c r="G26" i="16"/>
  <c r="H26" i="16" s="1"/>
  <c r="K32" i="14"/>
  <c r="L31" i="14"/>
  <c r="M31" i="14"/>
  <c r="N31" i="14"/>
  <c r="P30" i="14"/>
  <c r="Q30" i="14" s="1"/>
  <c r="O30" i="14"/>
  <c r="B28" i="16"/>
  <c r="E27" i="16"/>
  <c r="C27" i="16"/>
  <c r="D27" i="16"/>
  <c r="P31" i="14" l="1"/>
  <c r="Q31" i="14" s="1"/>
  <c r="O31" i="14"/>
  <c r="N32" i="14"/>
  <c r="L32" i="14"/>
  <c r="M32" i="14"/>
  <c r="K33" i="14"/>
  <c r="G27" i="16"/>
  <c r="H27" i="16" s="1"/>
  <c r="F27" i="16"/>
  <c r="B29" i="16"/>
  <c r="E28" i="16"/>
  <c r="D28" i="16"/>
  <c r="C28" i="16"/>
  <c r="W47" i="2"/>
  <c r="Y47" i="2"/>
  <c r="AI55" i="2"/>
  <c r="AG55" i="2"/>
  <c r="AH55" i="2" l="1"/>
  <c r="X47" i="2"/>
  <c r="P32" i="14"/>
  <c r="Q32" i="14" s="1"/>
  <c r="O32" i="14"/>
  <c r="N33" i="14"/>
  <c r="K34" i="14"/>
  <c r="M33" i="14"/>
  <c r="L33" i="14"/>
  <c r="F28" i="16"/>
  <c r="G28" i="16"/>
  <c r="H28" i="16" s="1"/>
  <c r="B30" i="16"/>
  <c r="E29" i="16"/>
  <c r="D29" i="16"/>
  <c r="C29" i="16"/>
  <c r="P33" i="14" l="1"/>
  <c r="Q33" i="14" s="1"/>
  <c r="O33" i="14"/>
  <c r="F29" i="16"/>
  <c r="G29" i="16"/>
  <c r="H29" i="16" s="1"/>
  <c r="B31" i="16"/>
  <c r="E30" i="16"/>
  <c r="D30" i="16"/>
  <c r="C30" i="16"/>
  <c r="W46" i="2"/>
  <c r="Y46" i="2"/>
  <c r="L34" i="14"/>
  <c r="M34" i="14"/>
  <c r="N34" i="14"/>
  <c r="K35" i="14"/>
  <c r="AI54" i="2"/>
  <c r="AG54" i="2"/>
  <c r="AH54" i="2" l="1"/>
  <c r="E31" i="16"/>
  <c r="B32" i="16"/>
  <c r="D31" i="16"/>
  <c r="C31" i="16"/>
  <c r="F30" i="16"/>
  <c r="G30" i="16"/>
  <c r="H30" i="16" s="1"/>
  <c r="K36" i="14"/>
  <c r="M35" i="14"/>
  <c r="N35" i="14"/>
  <c r="L35" i="14"/>
  <c r="P34" i="14"/>
  <c r="Q34" i="14" s="1"/>
  <c r="O34" i="14"/>
  <c r="X46" i="2"/>
  <c r="L36" i="14" l="1"/>
  <c r="N36" i="14"/>
  <c r="M36" i="14"/>
  <c r="K37" i="14"/>
  <c r="W45" i="2"/>
  <c r="Y45" i="2"/>
  <c r="E32" i="16"/>
  <c r="B33" i="16"/>
  <c r="D32" i="16"/>
  <c r="C32" i="16"/>
  <c r="P35" i="14"/>
  <c r="Q35" i="14" s="1"/>
  <c r="O35" i="14"/>
  <c r="G31" i="16"/>
  <c r="H31" i="16" s="1"/>
  <c r="F31" i="16"/>
  <c r="AG53" i="2"/>
  <c r="AI53" i="2"/>
  <c r="B34" i="16" l="1"/>
  <c r="E33" i="16"/>
  <c r="D33" i="16"/>
  <c r="C33" i="16"/>
  <c r="X45" i="2"/>
  <c r="L37" i="14"/>
  <c r="M37" i="14"/>
  <c r="K38" i="14"/>
  <c r="N37" i="14"/>
  <c r="F32" i="16"/>
  <c r="G32" i="16"/>
  <c r="H32" i="16" s="1"/>
  <c r="AH53" i="2"/>
  <c r="O36" i="14"/>
  <c r="P36" i="14"/>
  <c r="Q36" i="14" s="1"/>
  <c r="N38" i="14" l="1"/>
  <c r="M38" i="14"/>
  <c r="L38" i="14"/>
  <c r="K39" i="14"/>
  <c r="Y44" i="2"/>
  <c r="W44" i="2"/>
  <c r="X44" i="2" s="1"/>
  <c r="AG52" i="2"/>
  <c r="AI52" i="2"/>
  <c r="F33" i="16"/>
  <c r="G33" i="16"/>
  <c r="H33" i="16" s="1"/>
  <c r="O37" i="14"/>
  <c r="P37" i="14"/>
  <c r="Q37" i="14" s="1"/>
  <c r="B35" i="16"/>
  <c r="E34" i="16"/>
  <c r="D34" i="16"/>
  <c r="C34" i="16"/>
  <c r="AH52" i="2" l="1"/>
  <c r="E35" i="16"/>
  <c r="B36" i="16"/>
  <c r="D35" i="16"/>
  <c r="C35" i="16"/>
  <c r="M39" i="14"/>
  <c r="L39" i="14"/>
  <c r="K40" i="14"/>
  <c r="N39" i="14"/>
  <c r="AG51" i="2"/>
  <c r="AI51" i="2"/>
  <c r="F34" i="16"/>
  <c r="G34" i="16"/>
  <c r="H34" i="16" s="1"/>
  <c r="W43" i="2"/>
  <c r="Y43" i="2"/>
  <c r="O38" i="14"/>
  <c r="P38" i="14"/>
  <c r="Q38" i="14" s="1"/>
  <c r="O39" i="14" l="1"/>
  <c r="P39" i="14"/>
  <c r="Q39" i="14" s="1"/>
  <c r="X43" i="2"/>
  <c r="N40" i="14"/>
  <c r="K41" i="14"/>
  <c r="M40" i="14"/>
  <c r="L40" i="14"/>
  <c r="B37" i="16"/>
  <c r="E36" i="16"/>
  <c r="D36" i="16"/>
  <c r="C36" i="16"/>
  <c r="AH51" i="2"/>
  <c r="G35" i="16"/>
  <c r="H35" i="16" s="1"/>
  <c r="F35" i="16"/>
  <c r="B38" i="16" l="1"/>
  <c r="E37" i="16"/>
  <c r="D37" i="16"/>
  <c r="C37" i="16"/>
  <c r="N41" i="14"/>
  <c r="M41" i="14"/>
  <c r="L41" i="14"/>
  <c r="K42" i="14"/>
  <c r="AI50" i="2"/>
  <c r="AG50" i="2"/>
  <c r="P40" i="14"/>
  <c r="Q40" i="14" s="1"/>
  <c r="O40" i="14"/>
  <c r="W42" i="2"/>
  <c r="Y42" i="2"/>
  <c r="G36" i="16"/>
  <c r="H36" i="16" s="1"/>
  <c r="F36" i="16"/>
  <c r="L42" i="14" l="1"/>
  <c r="K43" i="14"/>
  <c r="N42" i="14"/>
  <c r="M42" i="14"/>
  <c r="X42" i="2"/>
  <c r="P41" i="14"/>
  <c r="Q41" i="14" s="1"/>
  <c r="O41" i="14"/>
  <c r="AH50" i="2"/>
  <c r="G37" i="16"/>
  <c r="H37" i="16" s="1"/>
  <c r="F37" i="16"/>
  <c r="E38" i="16"/>
  <c r="B39" i="16"/>
  <c r="D38" i="16"/>
  <c r="C38" i="16"/>
  <c r="AG49" i="2" l="1"/>
  <c r="AI49" i="2"/>
  <c r="W41" i="2"/>
  <c r="Y41" i="2"/>
  <c r="B40" i="16"/>
  <c r="E39" i="16"/>
  <c r="D39" i="16"/>
  <c r="C39" i="16"/>
  <c r="O42" i="14"/>
  <c r="P42" i="14"/>
  <c r="Q42" i="14" s="1"/>
  <c r="N43" i="14"/>
  <c r="M43" i="14"/>
  <c r="L43" i="14"/>
  <c r="K44" i="14"/>
  <c r="G38" i="16"/>
  <c r="H38" i="16" s="1"/>
  <c r="F38" i="16"/>
  <c r="B41" i="16" l="1"/>
  <c r="E40" i="16"/>
  <c r="D40" i="16"/>
  <c r="C40" i="16"/>
  <c r="F39" i="16"/>
  <c r="G39" i="16"/>
  <c r="H39" i="16" s="1"/>
  <c r="O43" i="14"/>
  <c r="P43" i="14"/>
  <c r="Q43" i="14" s="1"/>
  <c r="X41" i="2"/>
  <c r="K45" i="14"/>
  <c r="N44" i="14"/>
  <c r="M44" i="14"/>
  <c r="L44" i="14"/>
  <c r="AH49" i="2"/>
  <c r="AI48" i="2" l="1"/>
  <c r="AG48" i="2"/>
  <c r="AH48" i="2" s="1"/>
  <c r="P44" i="14"/>
  <c r="Q44" i="14" s="1"/>
  <c r="O44" i="14"/>
  <c r="L45" i="14"/>
  <c r="M45" i="14"/>
  <c r="K46" i="14"/>
  <c r="N45" i="14"/>
  <c r="F40" i="16"/>
  <c r="G40" i="16"/>
  <c r="H40" i="16" s="1"/>
  <c r="W40" i="2"/>
  <c r="Y40" i="2"/>
  <c r="E41" i="16"/>
  <c r="B42" i="16"/>
  <c r="D41" i="16"/>
  <c r="C41" i="16"/>
  <c r="O45" i="14" l="1"/>
  <c r="P45" i="14"/>
  <c r="Q45" i="14" s="1"/>
  <c r="L46" i="14"/>
  <c r="K47" i="14"/>
  <c r="M46" i="14"/>
  <c r="N46" i="14"/>
  <c r="F41" i="16"/>
  <c r="G41" i="16"/>
  <c r="H41" i="16" s="1"/>
  <c r="X40" i="2"/>
  <c r="B43" i="16"/>
  <c r="E42" i="16"/>
  <c r="C42" i="16"/>
  <c r="D42" i="16"/>
  <c r="AG47" i="2"/>
  <c r="AI47" i="2"/>
  <c r="L47" i="14" l="1"/>
  <c r="M47" i="14"/>
  <c r="N47" i="14"/>
  <c r="K48" i="14"/>
  <c r="F42" i="16"/>
  <c r="G42" i="16"/>
  <c r="H42" i="16" s="1"/>
  <c r="AH47" i="2"/>
  <c r="E43" i="16"/>
  <c r="B44" i="16"/>
  <c r="D43" i="16"/>
  <c r="C43" i="16"/>
  <c r="P46" i="14"/>
  <c r="Q46" i="14" s="1"/>
  <c r="O46" i="14"/>
  <c r="Y39" i="2"/>
  <c r="W39" i="2"/>
  <c r="X39" i="2" l="1"/>
  <c r="F43" i="16"/>
  <c r="G43" i="16"/>
  <c r="H43" i="16" s="1"/>
  <c r="AG46" i="2"/>
  <c r="AI46" i="2"/>
  <c r="L48" i="14"/>
  <c r="N48" i="14"/>
  <c r="K49" i="14"/>
  <c r="M48" i="14"/>
  <c r="P47" i="14"/>
  <c r="Q47" i="14" s="1"/>
  <c r="O47" i="14"/>
  <c r="Y38" i="2"/>
  <c r="W38" i="2"/>
  <c r="X38" i="2" s="1"/>
  <c r="E44" i="16"/>
  <c r="B45" i="16"/>
  <c r="D44" i="16"/>
  <c r="C44" i="16"/>
  <c r="G44" i="16" l="1"/>
  <c r="H44" i="16" s="1"/>
  <c r="F44" i="16"/>
  <c r="W37" i="2"/>
  <c r="Y37" i="2"/>
  <c r="N49" i="14"/>
  <c r="K50" i="14"/>
  <c r="L49" i="14"/>
  <c r="M49" i="14"/>
  <c r="AH46" i="2"/>
  <c r="B46" i="16"/>
  <c r="E45" i="16"/>
  <c r="D45" i="16"/>
  <c r="C45" i="16"/>
  <c r="P48" i="14"/>
  <c r="Q48" i="14" s="1"/>
  <c r="O48" i="14"/>
  <c r="X37" i="2" l="1"/>
  <c r="W36" i="2" s="1"/>
  <c r="Y36" i="2"/>
  <c r="F45" i="16"/>
  <c r="G45" i="16"/>
  <c r="H45" i="16" s="1"/>
  <c r="P49" i="14"/>
  <c r="Q49" i="14" s="1"/>
  <c r="O49" i="14"/>
  <c r="B47" i="16"/>
  <c r="E46" i="16"/>
  <c r="D46" i="16"/>
  <c r="C46" i="16"/>
  <c r="AI45" i="2"/>
  <c r="AG45" i="2"/>
  <c r="AH45" i="2" s="1"/>
  <c r="L50" i="14"/>
  <c r="M50" i="14"/>
  <c r="K51" i="14"/>
  <c r="N50" i="14"/>
  <c r="X36" i="2" l="1"/>
  <c r="M51" i="14"/>
  <c r="N51" i="14"/>
  <c r="K52" i="14"/>
  <c r="L51" i="14"/>
  <c r="B48" i="16"/>
  <c r="E47" i="16"/>
  <c r="C47" i="16"/>
  <c r="D47" i="16"/>
  <c r="AG44" i="2"/>
  <c r="AI44" i="2"/>
  <c r="W35" i="2"/>
  <c r="Y35" i="2"/>
  <c r="P50" i="14"/>
  <c r="Q50" i="14" s="1"/>
  <c r="O50" i="14"/>
  <c r="F46" i="16"/>
  <c r="G46" i="16"/>
  <c r="H46" i="16" s="1"/>
  <c r="X35" i="2" l="1"/>
  <c r="W34" i="2" s="1"/>
  <c r="Y34" i="2"/>
  <c r="B49" i="16"/>
  <c r="E48" i="16"/>
  <c r="D48" i="16"/>
  <c r="C48" i="16"/>
  <c r="G47" i="16"/>
  <c r="H47" i="16" s="1"/>
  <c r="F47" i="16"/>
  <c r="K53" i="14"/>
  <c r="M52" i="14"/>
  <c r="L52" i="14"/>
  <c r="N52" i="14"/>
  <c r="P51" i="14"/>
  <c r="Q51" i="14" s="1"/>
  <c r="O51" i="14"/>
  <c r="AH44" i="2"/>
  <c r="X34" i="2" l="1"/>
  <c r="Y33" i="2" s="1"/>
  <c r="E12" i="14" s="1"/>
  <c r="AG43" i="2"/>
  <c r="AI43" i="2"/>
  <c r="G48" i="16"/>
  <c r="H48" i="16" s="1"/>
  <c r="F48" i="16"/>
  <c r="B50" i="16"/>
  <c r="E49" i="16"/>
  <c r="D49" i="16"/>
  <c r="C49" i="16"/>
  <c r="O52" i="14"/>
  <c r="P52" i="14"/>
  <c r="Q52" i="14" s="1"/>
  <c r="K54" i="14"/>
  <c r="N53" i="14"/>
  <c r="M53" i="14"/>
  <c r="L53" i="14"/>
  <c r="W33" i="2" l="1"/>
  <c r="B15" i="14" s="1"/>
  <c r="D15" i="14" s="1"/>
  <c r="B51" i="16"/>
  <c r="E50" i="16"/>
  <c r="D50" i="16"/>
  <c r="C50" i="16"/>
  <c r="AH43" i="2"/>
  <c r="X33" i="2"/>
  <c r="O53" i="14"/>
  <c r="P53" i="14"/>
  <c r="Q53" i="14" s="1"/>
  <c r="M54" i="14"/>
  <c r="N54" i="14"/>
  <c r="L54" i="14"/>
  <c r="K55" i="14"/>
  <c r="G49" i="16"/>
  <c r="H49" i="16" s="1"/>
  <c r="F49" i="16"/>
  <c r="F12" i="14" l="1"/>
  <c r="B16" i="14"/>
  <c r="C16" i="14" s="1"/>
  <c r="E15" i="14"/>
  <c r="F15" i="14" s="1"/>
  <c r="C15" i="14"/>
  <c r="E16" i="14"/>
  <c r="F16" i="14" s="1"/>
  <c r="G15" i="14"/>
  <c r="H15" i="14" s="1"/>
  <c r="O54" i="14"/>
  <c r="P54" i="14"/>
  <c r="Q54" i="14" s="1"/>
  <c r="AG42" i="2"/>
  <c r="AI42" i="2"/>
  <c r="F50" i="16"/>
  <c r="G50" i="16"/>
  <c r="H50" i="16" s="1"/>
  <c r="N55" i="14"/>
  <c r="K56" i="14"/>
  <c r="L55" i="14"/>
  <c r="M55" i="14"/>
  <c r="E51" i="16"/>
  <c r="B52" i="16"/>
  <c r="C51" i="16"/>
  <c r="D51" i="16"/>
  <c r="D16" i="14" l="1"/>
  <c r="B17" i="14"/>
  <c r="D17" i="14" s="1"/>
  <c r="G16" i="14"/>
  <c r="H16" i="14" s="1"/>
  <c r="F51" i="16"/>
  <c r="G51" i="16"/>
  <c r="H51" i="16" s="1"/>
  <c r="L56" i="14"/>
  <c r="M56" i="14"/>
  <c r="K57" i="14"/>
  <c r="N56" i="14"/>
  <c r="AH42" i="2"/>
  <c r="P55" i="14"/>
  <c r="Q55" i="14" s="1"/>
  <c r="O55" i="14"/>
  <c r="B53" i="16"/>
  <c r="E52" i="16"/>
  <c r="C52" i="16"/>
  <c r="D52" i="16"/>
  <c r="E17" i="14" l="1"/>
  <c r="F17" i="14" s="1"/>
  <c r="C17" i="14"/>
  <c r="B18" i="14"/>
  <c r="D18" i="14" s="1"/>
  <c r="F52" i="16"/>
  <c r="G52" i="16"/>
  <c r="H52" i="16" s="1"/>
  <c r="AG41" i="2"/>
  <c r="AI41" i="2"/>
  <c r="O56" i="14"/>
  <c r="P56" i="14"/>
  <c r="Q56" i="14" s="1"/>
  <c r="B54" i="16"/>
  <c r="E53" i="16"/>
  <c r="C53" i="16"/>
  <c r="D53" i="16"/>
  <c r="K58" i="14"/>
  <c r="L57" i="14"/>
  <c r="M57" i="14"/>
  <c r="N57" i="14"/>
  <c r="G17" i="14" l="1"/>
  <c r="H17" i="14" s="1"/>
  <c r="B19" i="14"/>
  <c r="C19" i="14" s="1"/>
  <c r="E18" i="14"/>
  <c r="C18" i="14"/>
  <c r="E54" i="16"/>
  <c r="B55" i="16"/>
  <c r="C54" i="16"/>
  <c r="D54" i="16"/>
  <c r="F53" i="16"/>
  <c r="G53" i="16"/>
  <c r="H53" i="16" s="1"/>
  <c r="P57" i="14"/>
  <c r="Q57" i="14" s="1"/>
  <c r="O57" i="14"/>
  <c r="M58" i="14"/>
  <c r="N58" i="14"/>
  <c r="K59" i="14"/>
  <c r="L58" i="14"/>
  <c r="AH41" i="2"/>
  <c r="B20" i="14" l="1"/>
  <c r="D20" i="14" s="1"/>
  <c r="D19" i="14"/>
  <c r="E19" i="14"/>
  <c r="F18" i="14"/>
  <c r="G18" i="14"/>
  <c r="H18" i="14" s="1"/>
  <c r="O58" i="14"/>
  <c r="P58" i="14"/>
  <c r="Q58" i="14" s="1"/>
  <c r="C20" i="14"/>
  <c r="B21" i="14"/>
  <c r="AG40" i="2"/>
  <c r="AI40" i="2"/>
  <c r="E55" i="16"/>
  <c r="B56" i="16"/>
  <c r="C55" i="16"/>
  <c r="D55" i="16"/>
  <c r="N59" i="14"/>
  <c r="K60" i="14"/>
  <c r="L59" i="14"/>
  <c r="M59" i="14"/>
  <c r="G19" i="14"/>
  <c r="H19" i="14" s="1"/>
  <c r="F19" i="14"/>
  <c r="F54" i="16"/>
  <c r="G54" i="16"/>
  <c r="H54" i="16" s="1"/>
  <c r="E20" i="14" l="1"/>
  <c r="F20" i="14" s="1"/>
  <c r="AH40" i="2"/>
  <c r="AG39" i="2" s="1"/>
  <c r="P59" i="14"/>
  <c r="Q59" i="14" s="1"/>
  <c r="O59" i="14"/>
  <c r="G20" i="14"/>
  <c r="H20" i="14" s="1"/>
  <c r="E21" i="14"/>
  <c r="B22" i="14"/>
  <c r="C21" i="14"/>
  <c r="D21" i="14"/>
  <c r="B57" i="16"/>
  <c r="E56" i="16"/>
  <c r="D56" i="16"/>
  <c r="C56" i="16"/>
  <c r="K61" i="14"/>
  <c r="N60" i="14"/>
  <c r="M60" i="14"/>
  <c r="L60" i="14"/>
  <c r="G55" i="16"/>
  <c r="H55" i="16" s="1"/>
  <c r="F55" i="16"/>
  <c r="AI39" i="2" l="1"/>
  <c r="O60" i="14"/>
  <c r="P60" i="14"/>
  <c r="Q60" i="14" s="1"/>
  <c r="E22" i="14"/>
  <c r="C22" i="14"/>
  <c r="B23" i="14"/>
  <c r="D22" i="14"/>
  <c r="G56" i="16"/>
  <c r="H56" i="16" s="1"/>
  <c r="F56" i="16"/>
  <c r="F21" i="14"/>
  <c r="G21" i="14"/>
  <c r="H21" i="14" s="1"/>
  <c r="B58" i="16"/>
  <c r="E57" i="16"/>
  <c r="C57" i="16"/>
  <c r="D57" i="16"/>
  <c r="M61" i="14"/>
  <c r="K62" i="14"/>
  <c r="N61" i="14"/>
  <c r="L61" i="14"/>
  <c r="AH39" i="2"/>
  <c r="K63" i="14" l="1"/>
  <c r="M62" i="14"/>
  <c r="N62" i="14"/>
  <c r="L62" i="14"/>
  <c r="D23" i="14"/>
  <c r="E23" i="14"/>
  <c r="B24" i="14"/>
  <c r="C23" i="14"/>
  <c r="F57" i="16"/>
  <c r="G57" i="16"/>
  <c r="H57" i="16" s="1"/>
  <c r="AG38" i="2"/>
  <c r="AI38" i="2"/>
  <c r="B59" i="16"/>
  <c r="E58" i="16"/>
  <c r="D58" i="16"/>
  <c r="C58" i="16"/>
  <c r="G22" i="14"/>
  <c r="H22" i="14" s="1"/>
  <c r="F22" i="14"/>
  <c r="P61" i="14"/>
  <c r="Q61" i="14" s="1"/>
  <c r="O61" i="14"/>
  <c r="AH38" i="2" l="1"/>
  <c r="F23" i="14"/>
  <c r="G23" i="14"/>
  <c r="H23" i="14" s="1"/>
  <c r="E59" i="16"/>
  <c r="B60" i="16"/>
  <c r="D59" i="16"/>
  <c r="C59" i="16"/>
  <c r="AI37" i="2"/>
  <c r="AG37" i="2"/>
  <c r="O62" i="14"/>
  <c r="P62" i="14"/>
  <c r="Q62" i="14" s="1"/>
  <c r="F58" i="16"/>
  <c r="G58" i="16"/>
  <c r="H58" i="16" s="1"/>
  <c r="D24" i="14"/>
  <c r="C24" i="14"/>
  <c r="E24" i="14"/>
  <c r="B25" i="14"/>
  <c r="M63" i="14"/>
  <c r="K64" i="14"/>
  <c r="N63" i="14"/>
  <c r="L63" i="14"/>
  <c r="AH37" i="2" l="1"/>
  <c r="AG36" i="2" s="1"/>
  <c r="AI36" i="2"/>
  <c r="G24" i="14"/>
  <c r="H24" i="14" s="1"/>
  <c r="F24" i="14"/>
  <c r="P63" i="14"/>
  <c r="Q63" i="14" s="1"/>
  <c r="O63" i="14"/>
  <c r="B61" i="16"/>
  <c r="E60" i="16"/>
  <c r="D60" i="16"/>
  <c r="C60" i="16"/>
  <c r="M64" i="14"/>
  <c r="K65" i="14"/>
  <c r="N64" i="14"/>
  <c r="L64" i="14"/>
  <c r="G59" i="16"/>
  <c r="H59" i="16" s="1"/>
  <c r="F59" i="16"/>
  <c r="B26" i="14"/>
  <c r="C25" i="14"/>
  <c r="D25" i="14"/>
  <c r="E25" i="14"/>
  <c r="AH36" i="2" l="1"/>
  <c r="E61" i="16"/>
  <c r="B62" i="16"/>
  <c r="C61" i="16"/>
  <c r="D61" i="16"/>
  <c r="F25" i="14"/>
  <c r="G25" i="14"/>
  <c r="H25" i="14" s="1"/>
  <c r="M65" i="14"/>
  <c r="L65" i="14"/>
  <c r="K66" i="14"/>
  <c r="N65" i="14"/>
  <c r="AG35" i="2"/>
  <c r="AI35" i="2"/>
  <c r="O64" i="14"/>
  <c r="P64" i="14"/>
  <c r="Q64" i="14" s="1"/>
  <c r="B27" i="14"/>
  <c r="D26" i="14"/>
  <c r="E26" i="14"/>
  <c r="C26" i="14"/>
  <c r="F60" i="16"/>
  <c r="G60" i="16"/>
  <c r="H60" i="16" s="1"/>
  <c r="AH35" i="2" l="1"/>
  <c r="AG34" i="2" s="1"/>
  <c r="AI34" i="2"/>
  <c r="B28" i="14"/>
  <c r="E27" i="14"/>
  <c r="C27" i="14"/>
  <c r="D27" i="14"/>
  <c r="P65" i="14"/>
  <c r="Q65" i="14" s="1"/>
  <c r="O65" i="14"/>
  <c r="B63" i="16"/>
  <c r="E62" i="16"/>
  <c r="C62" i="16"/>
  <c r="D62" i="16"/>
  <c r="F26" i="14"/>
  <c r="G26" i="14"/>
  <c r="H26" i="14" s="1"/>
  <c r="L66" i="14"/>
  <c r="N66" i="14"/>
  <c r="K67" i="14"/>
  <c r="M66" i="14"/>
  <c r="G61" i="16"/>
  <c r="H61" i="16" s="1"/>
  <c r="F61" i="16"/>
  <c r="AH34" i="2" l="1"/>
  <c r="F27" i="14"/>
  <c r="G27" i="14"/>
  <c r="H27" i="14" s="1"/>
  <c r="E28" i="14"/>
  <c r="D28" i="14"/>
  <c r="B29" i="14"/>
  <c r="C28" i="14"/>
  <c r="G62" i="16"/>
  <c r="H62" i="16" s="1"/>
  <c r="F62" i="16"/>
  <c r="AG33" i="2"/>
  <c r="K15" i="16" s="1"/>
  <c r="AI33" i="2"/>
  <c r="N12" i="16" s="1"/>
  <c r="M67" i="14"/>
  <c r="N67" i="14"/>
  <c r="K68" i="14"/>
  <c r="L67" i="14"/>
  <c r="B64" i="16"/>
  <c r="E63" i="16"/>
  <c r="D63" i="16"/>
  <c r="C63" i="16"/>
  <c r="P66" i="14"/>
  <c r="Q66" i="14" s="1"/>
  <c r="O66" i="14"/>
  <c r="AH33" i="2" l="1"/>
  <c r="B65" i="16"/>
  <c r="E64" i="16"/>
  <c r="D64" i="16"/>
  <c r="C64" i="16"/>
  <c r="P67" i="14"/>
  <c r="Q67" i="14" s="1"/>
  <c r="O67" i="14"/>
  <c r="C29" i="14"/>
  <c r="D29" i="14"/>
  <c r="B30" i="14"/>
  <c r="E29" i="14"/>
  <c r="K69" i="14"/>
  <c r="L68" i="14"/>
  <c r="M68" i="14"/>
  <c r="N68" i="14"/>
  <c r="F28" i="14"/>
  <c r="G28" i="14"/>
  <c r="H28" i="14" s="1"/>
  <c r="N15" i="16"/>
  <c r="P15" i="16" s="1"/>
  <c r="O12" i="16"/>
  <c r="F63" i="16"/>
  <c r="G63" i="16"/>
  <c r="H63" i="16" s="1"/>
  <c r="K16" i="16"/>
  <c r="L15" i="16"/>
  <c r="M15" i="16"/>
  <c r="O15" i="16" l="1"/>
  <c r="N16" i="16"/>
  <c r="O16" i="16" s="1"/>
  <c r="K17" i="16"/>
  <c r="L16" i="16"/>
  <c r="M16" i="16"/>
  <c r="Q15" i="16"/>
  <c r="N69" i="14"/>
  <c r="L69" i="14"/>
  <c r="M69" i="14"/>
  <c r="K70" i="14"/>
  <c r="P68" i="14"/>
  <c r="Q68" i="14" s="1"/>
  <c r="O68" i="14"/>
  <c r="F29" i="14"/>
  <c r="G29" i="14"/>
  <c r="H29" i="14" s="1"/>
  <c r="F64" i="16"/>
  <c r="G64" i="16"/>
  <c r="H64" i="16" s="1"/>
  <c r="D30" i="14"/>
  <c r="C30" i="14"/>
  <c r="E30" i="14"/>
  <c r="B31" i="14"/>
  <c r="E65" i="16"/>
  <c r="B66" i="16"/>
  <c r="D65" i="16"/>
  <c r="C65" i="16"/>
  <c r="N17" i="16" l="1"/>
  <c r="P17" i="16" s="1"/>
  <c r="P16" i="16"/>
  <c r="Q16" i="16" s="1"/>
  <c r="O69" i="14"/>
  <c r="P69" i="14"/>
  <c r="Q69" i="14" s="1"/>
  <c r="B67" i="16"/>
  <c r="E66" i="16"/>
  <c r="D66" i="16"/>
  <c r="C66" i="16"/>
  <c r="E31" i="14"/>
  <c r="D31" i="14"/>
  <c r="B32" i="14"/>
  <c r="C31" i="14"/>
  <c r="F30" i="14"/>
  <c r="G30" i="14"/>
  <c r="H30" i="14" s="1"/>
  <c r="N70" i="14"/>
  <c r="M70" i="14"/>
  <c r="L70" i="14"/>
  <c r="K71" i="14"/>
  <c r="F65" i="16"/>
  <c r="G65" i="16"/>
  <c r="H65" i="16" s="1"/>
  <c r="K18" i="16"/>
  <c r="L17" i="16"/>
  <c r="M17" i="16"/>
  <c r="O17" i="16" l="1"/>
  <c r="O70" i="14"/>
  <c r="P70" i="14"/>
  <c r="Q70" i="14" s="1"/>
  <c r="B68" i="16"/>
  <c r="E67" i="16"/>
  <c r="D67" i="16"/>
  <c r="C67" i="16"/>
  <c r="F66" i="16"/>
  <c r="G66" i="16"/>
  <c r="H66" i="16" s="1"/>
  <c r="D32" i="14"/>
  <c r="E32" i="14"/>
  <c r="B33" i="14"/>
  <c r="C32" i="14"/>
  <c r="K19" i="16"/>
  <c r="L18" i="16"/>
  <c r="M18" i="16"/>
  <c r="N18" i="16"/>
  <c r="L71" i="14"/>
  <c r="N71" i="14"/>
  <c r="K72" i="14"/>
  <c r="M71" i="14"/>
  <c r="F31" i="14"/>
  <c r="G31" i="14"/>
  <c r="H31" i="14" s="1"/>
  <c r="Q17" i="16"/>
  <c r="N19" i="16" l="1"/>
  <c r="O18" i="16"/>
  <c r="P18" i="16"/>
  <c r="Q18" i="16" s="1"/>
  <c r="K20" i="16"/>
  <c r="M19" i="16"/>
  <c r="L19" i="16"/>
  <c r="G67" i="16"/>
  <c r="H67" i="16" s="1"/>
  <c r="F67" i="16"/>
  <c r="N72" i="14"/>
  <c r="M72" i="14"/>
  <c r="K73" i="14"/>
  <c r="L72" i="14"/>
  <c r="B34" i="14"/>
  <c r="D33" i="14"/>
  <c r="C33" i="14"/>
  <c r="E33" i="14"/>
  <c r="E68" i="16"/>
  <c r="B69" i="16"/>
  <c r="C68" i="16"/>
  <c r="D68" i="16"/>
  <c r="F32" i="14"/>
  <c r="G32" i="14"/>
  <c r="H32" i="14" s="1"/>
  <c r="P71" i="14"/>
  <c r="Q71" i="14" s="1"/>
  <c r="O71" i="14"/>
  <c r="F33" i="14" l="1"/>
  <c r="G33" i="14"/>
  <c r="H33" i="14" s="1"/>
  <c r="E34" i="14"/>
  <c r="C34" i="14"/>
  <c r="B35" i="14"/>
  <c r="D34" i="14"/>
  <c r="K21" i="16"/>
  <c r="N20" i="16"/>
  <c r="M20" i="16"/>
  <c r="L20" i="16"/>
  <c r="M73" i="14"/>
  <c r="L73" i="14"/>
  <c r="K74" i="14"/>
  <c r="N73" i="14"/>
  <c r="B70" i="16"/>
  <c r="E69" i="16"/>
  <c r="C69" i="16"/>
  <c r="D69" i="16"/>
  <c r="F68" i="16"/>
  <c r="G68" i="16"/>
  <c r="H68" i="16" s="1"/>
  <c r="P72" i="14"/>
  <c r="Q72" i="14" s="1"/>
  <c r="O72" i="14"/>
  <c r="P19" i="16"/>
  <c r="Q19" i="16" s="1"/>
  <c r="O19" i="16"/>
  <c r="F69" i="16" l="1"/>
  <c r="G69" i="16"/>
  <c r="H69" i="16" s="1"/>
  <c r="P20" i="16"/>
  <c r="Q20" i="16" s="1"/>
  <c r="O20" i="16"/>
  <c r="K22" i="16"/>
  <c r="N21" i="16"/>
  <c r="M21" i="16"/>
  <c r="L21" i="16"/>
  <c r="N74" i="14"/>
  <c r="M74" i="14"/>
  <c r="K75" i="14"/>
  <c r="L74" i="14"/>
  <c r="E35" i="14"/>
  <c r="C35" i="14"/>
  <c r="D35" i="14"/>
  <c r="B36" i="14"/>
  <c r="P73" i="14"/>
  <c r="Q73" i="14" s="1"/>
  <c r="O73" i="14"/>
  <c r="F34" i="14"/>
  <c r="G34" i="14"/>
  <c r="H34" i="14" s="1"/>
  <c r="E70" i="16"/>
  <c r="B71" i="16"/>
  <c r="D70" i="16"/>
  <c r="C70" i="16"/>
  <c r="E36" i="14" l="1"/>
  <c r="D36" i="14"/>
  <c r="C36" i="14"/>
  <c r="B37" i="14"/>
  <c r="F35" i="14"/>
  <c r="G35" i="14"/>
  <c r="H35" i="14" s="1"/>
  <c r="K23" i="16"/>
  <c r="N22" i="16"/>
  <c r="M22" i="16"/>
  <c r="L22" i="16"/>
  <c r="G70" i="16"/>
  <c r="H70" i="16" s="1"/>
  <c r="F70" i="16"/>
  <c r="B72" i="16"/>
  <c r="E71" i="16"/>
  <c r="D71" i="16"/>
  <c r="C71" i="16"/>
  <c r="M75" i="14"/>
  <c r="N75" i="14"/>
  <c r="L75" i="14"/>
  <c r="K76" i="14"/>
  <c r="O21" i="16"/>
  <c r="P21" i="16"/>
  <c r="Q21" i="16" s="1"/>
  <c r="P74" i="14"/>
  <c r="Q74" i="14" s="1"/>
  <c r="O74" i="14"/>
  <c r="P22" i="16" l="1"/>
  <c r="Q22" i="16" s="1"/>
  <c r="O22" i="16"/>
  <c r="E72" i="16"/>
  <c r="B73" i="16"/>
  <c r="C72" i="16"/>
  <c r="D72" i="16"/>
  <c r="N76" i="14"/>
  <c r="K77" i="14"/>
  <c r="L76" i="14"/>
  <c r="M76" i="14"/>
  <c r="C37" i="14"/>
  <c r="B38" i="14"/>
  <c r="D37" i="14"/>
  <c r="E37" i="14"/>
  <c r="G71" i="16"/>
  <c r="H71" i="16" s="1"/>
  <c r="F71" i="16"/>
  <c r="K24" i="16"/>
  <c r="N23" i="16"/>
  <c r="L23" i="16"/>
  <c r="M23" i="16"/>
  <c r="P75" i="14"/>
  <c r="Q75" i="14" s="1"/>
  <c r="O75" i="14"/>
  <c r="G36" i="14"/>
  <c r="H36" i="14" s="1"/>
  <c r="F36" i="14"/>
  <c r="L77" i="14" l="1"/>
  <c r="N77" i="14"/>
  <c r="M77" i="14"/>
  <c r="K78" i="14"/>
  <c r="E38" i="14"/>
  <c r="D38" i="14"/>
  <c r="C38" i="14"/>
  <c r="B39" i="14"/>
  <c r="B74" i="16"/>
  <c r="E73" i="16"/>
  <c r="C73" i="16"/>
  <c r="D73" i="16"/>
  <c r="F37" i="14"/>
  <c r="G37" i="14"/>
  <c r="H37" i="14" s="1"/>
  <c r="F72" i="16"/>
  <c r="G72" i="16"/>
  <c r="H72" i="16" s="1"/>
  <c r="O23" i="16"/>
  <c r="P23" i="16"/>
  <c r="Q23" i="16" s="1"/>
  <c r="O76" i="14"/>
  <c r="P76" i="14"/>
  <c r="Q76" i="14" s="1"/>
  <c r="K25" i="16"/>
  <c r="N24" i="16"/>
  <c r="L24" i="16"/>
  <c r="M24" i="16"/>
  <c r="C39" i="14" l="1"/>
  <c r="D39" i="14"/>
  <c r="B40" i="14"/>
  <c r="E39" i="14"/>
  <c r="K26" i="16"/>
  <c r="N25" i="16"/>
  <c r="L25" i="16"/>
  <c r="M25" i="16"/>
  <c r="G38" i="14"/>
  <c r="H38" i="14" s="1"/>
  <c r="F38" i="14"/>
  <c r="O24" i="16"/>
  <c r="P24" i="16"/>
  <c r="Q24" i="16" s="1"/>
  <c r="N78" i="14"/>
  <c r="K79" i="14"/>
  <c r="L78" i="14"/>
  <c r="M78" i="14"/>
  <c r="G73" i="16"/>
  <c r="H73" i="16" s="1"/>
  <c r="F73" i="16"/>
  <c r="P77" i="14"/>
  <c r="Q77" i="14" s="1"/>
  <c r="O77" i="14"/>
  <c r="B75" i="16"/>
  <c r="E74" i="16"/>
  <c r="D74" i="16"/>
  <c r="C74" i="16"/>
  <c r="M79" i="14" l="1"/>
  <c r="N79" i="14"/>
  <c r="L79" i="14"/>
  <c r="K80" i="14"/>
  <c r="P78" i="14"/>
  <c r="Q78" i="14" s="1"/>
  <c r="O78" i="14"/>
  <c r="K27" i="16"/>
  <c r="N26" i="16"/>
  <c r="L26" i="16"/>
  <c r="M26" i="16"/>
  <c r="G74" i="16"/>
  <c r="H74" i="16" s="1"/>
  <c r="F74" i="16"/>
  <c r="F39" i="14"/>
  <c r="G39" i="14"/>
  <c r="H39" i="14" s="1"/>
  <c r="B76" i="16"/>
  <c r="E75" i="16"/>
  <c r="C75" i="16"/>
  <c r="D75" i="16"/>
  <c r="E40" i="14"/>
  <c r="B41" i="14"/>
  <c r="D40" i="14"/>
  <c r="C40" i="14"/>
  <c r="O25" i="16"/>
  <c r="P25" i="16"/>
  <c r="Q25" i="16" s="1"/>
  <c r="G75" i="16" l="1"/>
  <c r="H75" i="16" s="1"/>
  <c r="F75" i="16"/>
  <c r="P26" i="16"/>
  <c r="Q26" i="16" s="1"/>
  <c r="O26" i="16"/>
  <c r="N80" i="14"/>
  <c r="K81" i="14"/>
  <c r="M80" i="14"/>
  <c r="L80" i="14"/>
  <c r="B77" i="16"/>
  <c r="E76" i="16"/>
  <c r="C76" i="16"/>
  <c r="D76" i="16"/>
  <c r="F40" i="14"/>
  <c r="G40" i="14"/>
  <c r="H40" i="14" s="1"/>
  <c r="K28" i="16"/>
  <c r="N27" i="16"/>
  <c r="L27" i="16"/>
  <c r="M27" i="16"/>
  <c r="P79" i="14"/>
  <c r="Q79" i="14" s="1"/>
  <c r="O79" i="14"/>
  <c r="C41" i="14"/>
  <c r="B42" i="14"/>
  <c r="D41" i="14"/>
  <c r="E41" i="14"/>
  <c r="G41" i="14" l="1"/>
  <c r="H41" i="14" s="1"/>
  <c r="F41" i="14"/>
  <c r="O27" i="16"/>
  <c r="P27" i="16"/>
  <c r="Q27" i="16" s="1"/>
  <c r="O80" i="14"/>
  <c r="P80" i="14"/>
  <c r="Q80" i="14" s="1"/>
  <c r="K29" i="16"/>
  <c r="N28" i="16"/>
  <c r="L28" i="16"/>
  <c r="M28" i="16"/>
  <c r="C42" i="14"/>
  <c r="B43" i="14"/>
  <c r="E42" i="14"/>
  <c r="D42" i="14"/>
  <c r="F76" i="16"/>
  <c r="G76" i="16"/>
  <c r="H76" i="16" s="1"/>
  <c r="N81" i="14"/>
  <c r="K82" i="14"/>
  <c r="M81" i="14"/>
  <c r="L81" i="14"/>
  <c r="B78" i="16"/>
  <c r="E77" i="16"/>
  <c r="D77" i="16"/>
  <c r="C77" i="16"/>
  <c r="P28" i="16" l="1"/>
  <c r="Q28" i="16" s="1"/>
  <c r="O28" i="16"/>
  <c r="K30" i="16"/>
  <c r="N29" i="16"/>
  <c r="M29" i="16"/>
  <c r="L29" i="16"/>
  <c r="B79" i="16"/>
  <c r="E78" i="16"/>
  <c r="D78" i="16"/>
  <c r="C78" i="16"/>
  <c r="F42" i="14"/>
  <c r="G42" i="14"/>
  <c r="H42" i="14" s="1"/>
  <c r="F77" i="16"/>
  <c r="G77" i="16"/>
  <c r="H77" i="16" s="1"/>
  <c r="C43" i="14"/>
  <c r="E43" i="14"/>
  <c r="B44" i="14"/>
  <c r="D43" i="14"/>
  <c r="K83" i="14"/>
  <c r="M82" i="14"/>
  <c r="N82" i="14"/>
  <c r="L82" i="14"/>
  <c r="P81" i="14"/>
  <c r="Q81" i="14" s="1"/>
  <c r="O81" i="14"/>
  <c r="G43" i="14" l="1"/>
  <c r="H43" i="14" s="1"/>
  <c r="F43" i="14"/>
  <c r="G78" i="16"/>
  <c r="H78" i="16" s="1"/>
  <c r="F78" i="16"/>
  <c r="P82" i="14"/>
  <c r="Q82" i="14" s="1"/>
  <c r="O82" i="14"/>
  <c r="O29" i="16"/>
  <c r="P29" i="16"/>
  <c r="Q29" i="16" s="1"/>
  <c r="K84" i="14"/>
  <c r="N83" i="14"/>
  <c r="L83" i="14"/>
  <c r="M83" i="14"/>
  <c r="K31" i="16"/>
  <c r="N30" i="16"/>
  <c r="L30" i="16"/>
  <c r="M30" i="16"/>
  <c r="E79" i="16"/>
  <c r="B80" i="16"/>
  <c r="D79" i="16"/>
  <c r="C79" i="16"/>
  <c r="E44" i="14"/>
  <c r="D44" i="14"/>
  <c r="C44" i="14"/>
  <c r="B45" i="14"/>
  <c r="B46" i="14" l="1"/>
  <c r="E45" i="14"/>
  <c r="D45" i="14"/>
  <c r="C45" i="14"/>
  <c r="G44" i="14"/>
  <c r="H44" i="14" s="1"/>
  <c r="F44" i="14"/>
  <c r="K32" i="16"/>
  <c r="N31" i="16"/>
  <c r="M31" i="16"/>
  <c r="L31" i="16"/>
  <c r="B81" i="16"/>
  <c r="E80" i="16"/>
  <c r="C80" i="16"/>
  <c r="D80" i="16"/>
  <c r="P83" i="14"/>
  <c r="Q83" i="14" s="1"/>
  <c r="O83" i="14"/>
  <c r="P30" i="16"/>
  <c r="Q30" i="16" s="1"/>
  <c r="O30" i="16"/>
  <c r="G79" i="16"/>
  <c r="H79" i="16" s="1"/>
  <c r="F79" i="16"/>
  <c r="L84" i="14"/>
  <c r="M84" i="14"/>
  <c r="N84" i="14"/>
  <c r="K85" i="14"/>
  <c r="N85" i="14" l="1"/>
  <c r="K86" i="14"/>
  <c r="M85" i="14"/>
  <c r="L85" i="14"/>
  <c r="O31" i="16"/>
  <c r="P31" i="16"/>
  <c r="Q31" i="16" s="1"/>
  <c r="K33" i="16"/>
  <c r="N32" i="16"/>
  <c r="L32" i="16"/>
  <c r="M32" i="16"/>
  <c r="F80" i="16"/>
  <c r="G80" i="16"/>
  <c r="H80" i="16" s="1"/>
  <c r="E81" i="16"/>
  <c r="B82" i="16"/>
  <c r="D81" i="16"/>
  <c r="C81" i="16"/>
  <c r="G45" i="14"/>
  <c r="H45" i="14" s="1"/>
  <c r="F45" i="14"/>
  <c r="P84" i="14"/>
  <c r="Q84" i="14" s="1"/>
  <c r="O84" i="14"/>
  <c r="E46" i="14"/>
  <c r="D46" i="14"/>
  <c r="B47" i="14"/>
  <c r="C46" i="14"/>
  <c r="D47" i="14" l="1"/>
  <c r="E47" i="14"/>
  <c r="B48" i="14"/>
  <c r="C47" i="14"/>
  <c r="O32" i="16"/>
  <c r="P32" i="16"/>
  <c r="Q32" i="16" s="1"/>
  <c r="F81" i="16"/>
  <c r="G81" i="16"/>
  <c r="H81" i="16" s="1"/>
  <c r="K34" i="16"/>
  <c r="N33" i="16"/>
  <c r="L33" i="16"/>
  <c r="M33" i="16"/>
  <c r="B83" i="16"/>
  <c r="E82" i="16"/>
  <c r="C82" i="16"/>
  <c r="D82" i="16"/>
  <c r="N86" i="14"/>
  <c r="M86" i="14"/>
  <c r="K87" i="14"/>
  <c r="L86" i="14"/>
  <c r="G46" i="14"/>
  <c r="H46" i="14" s="1"/>
  <c r="F46" i="14"/>
  <c r="O85" i="14"/>
  <c r="P85" i="14"/>
  <c r="Q85" i="14" s="1"/>
  <c r="B84" i="16" l="1"/>
  <c r="E83" i="16"/>
  <c r="C83" i="16"/>
  <c r="D83" i="16"/>
  <c r="N87" i="14"/>
  <c r="L87" i="14"/>
  <c r="K88" i="14"/>
  <c r="M87" i="14"/>
  <c r="B49" i="14"/>
  <c r="C48" i="14"/>
  <c r="D48" i="14"/>
  <c r="E48" i="14"/>
  <c r="G82" i="16"/>
  <c r="H82" i="16" s="1"/>
  <c r="F82" i="16"/>
  <c r="O33" i="16"/>
  <c r="P33" i="16"/>
  <c r="Q33" i="16" s="1"/>
  <c r="G47" i="14"/>
  <c r="H47" i="14" s="1"/>
  <c r="F47" i="14"/>
  <c r="P86" i="14"/>
  <c r="Q86" i="14" s="1"/>
  <c r="O86" i="14"/>
  <c r="K35" i="16"/>
  <c r="N34" i="16"/>
  <c r="M34" i="16"/>
  <c r="L34" i="16"/>
  <c r="O87" i="14" l="1"/>
  <c r="P87" i="14"/>
  <c r="Q87" i="14" s="1"/>
  <c r="F48" i="14"/>
  <c r="G48" i="14"/>
  <c r="H48" i="14" s="1"/>
  <c r="O34" i="16"/>
  <c r="P34" i="16"/>
  <c r="Q34" i="16" s="1"/>
  <c r="N88" i="14"/>
  <c r="K89" i="14"/>
  <c r="L88" i="14"/>
  <c r="M88" i="14"/>
  <c r="K36" i="16"/>
  <c r="N35" i="16"/>
  <c r="L35" i="16"/>
  <c r="M35" i="16"/>
  <c r="G83" i="16"/>
  <c r="H83" i="16" s="1"/>
  <c r="F83" i="16"/>
  <c r="D49" i="14"/>
  <c r="B50" i="14"/>
  <c r="C49" i="14"/>
  <c r="E49" i="14"/>
  <c r="B85" i="16"/>
  <c r="E84" i="16"/>
  <c r="C84" i="16"/>
  <c r="D84" i="16"/>
  <c r="L89" i="14" l="1"/>
  <c r="M89" i="14"/>
  <c r="N89" i="14"/>
  <c r="K90" i="14"/>
  <c r="B86" i="16"/>
  <c r="E85" i="16"/>
  <c r="C85" i="16"/>
  <c r="D85" i="16"/>
  <c r="G49" i="14"/>
  <c r="H49" i="14" s="1"/>
  <c r="F49" i="14"/>
  <c r="P35" i="16"/>
  <c r="Q35" i="16" s="1"/>
  <c r="O35" i="16"/>
  <c r="G84" i="16"/>
  <c r="H84" i="16" s="1"/>
  <c r="F84" i="16"/>
  <c r="K37" i="16"/>
  <c r="N36" i="16"/>
  <c r="L36" i="16"/>
  <c r="M36" i="16"/>
  <c r="P88" i="14"/>
  <c r="Q88" i="14" s="1"/>
  <c r="O88" i="14"/>
  <c r="D50" i="14"/>
  <c r="E50" i="14"/>
  <c r="B51" i="14"/>
  <c r="C50" i="14"/>
  <c r="O36" i="16" l="1"/>
  <c r="P36" i="16"/>
  <c r="Q36" i="16" s="1"/>
  <c r="K38" i="16"/>
  <c r="N37" i="16"/>
  <c r="L37" i="16"/>
  <c r="M37" i="16"/>
  <c r="B87" i="16"/>
  <c r="E86" i="16"/>
  <c r="C86" i="16"/>
  <c r="D86" i="16"/>
  <c r="F85" i="16"/>
  <c r="G85" i="16"/>
  <c r="H85" i="16" s="1"/>
  <c r="K91" i="14"/>
  <c r="L90" i="14"/>
  <c r="M90" i="14"/>
  <c r="N90" i="14"/>
  <c r="B52" i="14"/>
  <c r="C51" i="14"/>
  <c r="E51" i="14"/>
  <c r="D51" i="14"/>
  <c r="O89" i="14"/>
  <c r="P89" i="14"/>
  <c r="Q89" i="14" s="1"/>
  <c r="F50" i="14"/>
  <c r="G50" i="14"/>
  <c r="H50" i="14" s="1"/>
  <c r="O90" i="14" l="1"/>
  <c r="P90" i="14"/>
  <c r="Q90" i="14" s="1"/>
  <c r="F86" i="16"/>
  <c r="G86" i="16"/>
  <c r="H86" i="16" s="1"/>
  <c r="K92" i="14"/>
  <c r="L91" i="14"/>
  <c r="N91" i="14"/>
  <c r="M91" i="14"/>
  <c r="P37" i="16"/>
  <c r="Q37" i="16" s="1"/>
  <c r="O37" i="16"/>
  <c r="B88" i="16"/>
  <c r="E87" i="16"/>
  <c r="D87" i="16"/>
  <c r="C87" i="16"/>
  <c r="K39" i="16"/>
  <c r="N38" i="16"/>
  <c r="L38" i="16"/>
  <c r="M38" i="16"/>
  <c r="F51" i="14"/>
  <c r="G51" i="14"/>
  <c r="H51" i="14" s="1"/>
  <c r="D52" i="14"/>
  <c r="E52" i="14"/>
  <c r="B53" i="14"/>
  <c r="C52" i="14"/>
  <c r="O38" i="16" l="1"/>
  <c r="P38" i="16"/>
  <c r="Q38" i="16" s="1"/>
  <c r="K40" i="16"/>
  <c r="N39" i="16"/>
  <c r="L39" i="16"/>
  <c r="M39" i="16"/>
  <c r="M92" i="14"/>
  <c r="N92" i="14"/>
  <c r="K93" i="14"/>
  <c r="L92" i="14"/>
  <c r="E53" i="14"/>
  <c r="C53" i="14"/>
  <c r="B54" i="14"/>
  <c r="D53" i="14"/>
  <c r="G87" i="16"/>
  <c r="H87" i="16" s="1"/>
  <c r="F87" i="16"/>
  <c r="O91" i="14"/>
  <c r="P91" i="14"/>
  <c r="Q91" i="14" s="1"/>
  <c r="B89" i="16"/>
  <c r="E88" i="16"/>
  <c r="C88" i="16"/>
  <c r="D88" i="16"/>
  <c r="F52" i="14"/>
  <c r="G52" i="14"/>
  <c r="H52" i="14" s="1"/>
  <c r="P92" i="14" l="1"/>
  <c r="Q92" i="14" s="1"/>
  <c r="O92" i="14"/>
  <c r="B55" i="14"/>
  <c r="E54" i="14"/>
  <c r="C54" i="14"/>
  <c r="D54" i="14"/>
  <c r="F88" i="16"/>
  <c r="G88" i="16"/>
  <c r="H88" i="16" s="1"/>
  <c r="P39" i="16"/>
  <c r="Q39" i="16" s="1"/>
  <c r="O39" i="16"/>
  <c r="F53" i="14"/>
  <c r="G53" i="14"/>
  <c r="H53" i="14" s="1"/>
  <c r="K41" i="16"/>
  <c r="N40" i="16"/>
  <c r="L40" i="16"/>
  <c r="M40" i="16"/>
  <c r="B90" i="16"/>
  <c r="E89" i="16"/>
  <c r="D89" i="16"/>
  <c r="C89" i="16"/>
  <c r="L93" i="14"/>
  <c r="K94" i="14"/>
  <c r="M93" i="14"/>
  <c r="N93" i="14"/>
  <c r="P93" i="14" l="1"/>
  <c r="Q93" i="14" s="1"/>
  <c r="O93" i="14"/>
  <c r="K42" i="16"/>
  <c r="N41" i="16"/>
  <c r="M41" i="16"/>
  <c r="L41" i="16"/>
  <c r="F54" i="14"/>
  <c r="G54" i="14"/>
  <c r="H54" i="14" s="1"/>
  <c r="P40" i="16"/>
  <c r="Q40" i="16" s="1"/>
  <c r="O40" i="16"/>
  <c r="D55" i="14"/>
  <c r="E55" i="14"/>
  <c r="C55" i="14"/>
  <c r="B56" i="14"/>
  <c r="L94" i="14"/>
  <c r="N94" i="14"/>
  <c r="M94" i="14"/>
  <c r="K95" i="14"/>
  <c r="G89" i="16"/>
  <c r="H89" i="16" s="1"/>
  <c r="F89" i="16"/>
  <c r="B91" i="16"/>
  <c r="E90" i="16"/>
  <c r="C90" i="16"/>
  <c r="D90" i="16"/>
  <c r="O94" i="14" l="1"/>
  <c r="P94" i="14"/>
  <c r="Q94" i="14" s="1"/>
  <c r="E91" i="16"/>
  <c r="B92" i="16"/>
  <c r="C91" i="16"/>
  <c r="D91" i="16"/>
  <c r="B57" i="14"/>
  <c r="E56" i="14"/>
  <c r="D56" i="14"/>
  <c r="C56" i="14"/>
  <c r="G55" i="14"/>
  <c r="H55" i="14" s="1"/>
  <c r="F55" i="14"/>
  <c r="O41" i="16"/>
  <c r="P41" i="16"/>
  <c r="Q41" i="16" s="1"/>
  <c r="F90" i="16"/>
  <c r="G90" i="16"/>
  <c r="H90" i="16" s="1"/>
  <c r="K43" i="16"/>
  <c r="N42" i="16"/>
  <c r="M42" i="16"/>
  <c r="L42" i="16"/>
  <c r="M95" i="14"/>
  <c r="K96" i="14"/>
  <c r="L95" i="14"/>
  <c r="N95" i="14"/>
  <c r="O95" i="14" l="1"/>
  <c r="P95" i="14"/>
  <c r="Q95" i="14" s="1"/>
  <c r="G56" i="14"/>
  <c r="H56" i="14" s="1"/>
  <c r="F56" i="14"/>
  <c r="B58" i="14"/>
  <c r="E57" i="14"/>
  <c r="C57" i="14"/>
  <c r="D57" i="14"/>
  <c r="B93" i="16"/>
  <c r="E92" i="16"/>
  <c r="D92" i="16"/>
  <c r="C92" i="16"/>
  <c r="G91" i="16"/>
  <c r="H91" i="16" s="1"/>
  <c r="F91" i="16"/>
  <c r="P42" i="16"/>
  <c r="Q42" i="16" s="1"/>
  <c r="O42" i="16"/>
  <c r="N96" i="14"/>
  <c r="K97" i="14"/>
  <c r="M96" i="14"/>
  <c r="L96" i="14"/>
  <c r="K44" i="16"/>
  <c r="N43" i="16"/>
  <c r="L43" i="16"/>
  <c r="M43" i="16"/>
  <c r="F57" i="14" l="1"/>
  <c r="G57" i="14"/>
  <c r="H57" i="14" s="1"/>
  <c r="K45" i="16"/>
  <c r="N44" i="16"/>
  <c r="L44" i="16"/>
  <c r="M44" i="16"/>
  <c r="E58" i="14"/>
  <c r="C58" i="14"/>
  <c r="D58" i="14"/>
  <c r="B59" i="14"/>
  <c r="P43" i="16"/>
  <c r="Q43" i="16" s="1"/>
  <c r="O43" i="16"/>
  <c r="L97" i="14"/>
  <c r="N97" i="14"/>
  <c r="K98" i="14"/>
  <c r="M97" i="14"/>
  <c r="G92" i="16"/>
  <c r="H92" i="16" s="1"/>
  <c r="F92" i="16"/>
  <c r="O96" i="14"/>
  <c r="P96" i="14"/>
  <c r="Q96" i="14" s="1"/>
  <c r="E93" i="16"/>
  <c r="B94" i="16"/>
  <c r="D93" i="16"/>
  <c r="C93" i="16"/>
  <c r="G58" i="14" l="1"/>
  <c r="H58" i="14" s="1"/>
  <c r="F58" i="14"/>
  <c r="G93" i="16"/>
  <c r="H93" i="16" s="1"/>
  <c r="F93" i="16"/>
  <c r="N98" i="14"/>
  <c r="M98" i="14"/>
  <c r="K99" i="14"/>
  <c r="L98" i="14"/>
  <c r="O44" i="16"/>
  <c r="P44" i="16"/>
  <c r="Q44" i="16" s="1"/>
  <c r="P97" i="14"/>
  <c r="Q97" i="14" s="1"/>
  <c r="O97" i="14"/>
  <c r="K46" i="16"/>
  <c r="N45" i="16"/>
  <c r="M45" i="16"/>
  <c r="L45" i="16"/>
  <c r="B95" i="16"/>
  <c r="E94" i="16"/>
  <c r="C94" i="16"/>
  <c r="D94" i="16"/>
  <c r="C59" i="14"/>
  <c r="B60" i="14"/>
  <c r="D59" i="14"/>
  <c r="E59" i="14"/>
  <c r="G59" i="14" l="1"/>
  <c r="H59" i="14" s="1"/>
  <c r="F59" i="14"/>
  <c r="D60" i="14"/>
  <c r="C60" i="14"/>
  <c r="E60" i="14"/>
  <c r="B61" i="14"/>
  <c r="K47" i="16"/>
  <c r="N46" i="16"/>
  <c r="L46" i="16"/>
  <c r="M46" i="16"/>
  <c r="O98" i="14"/>
  <c r="P98" i="14"/>
  <c r="Q98" i="14" s="1"/>
  <c r="L99" i="14"/>
  <c r="K100" i="14"/>
  <c r="M99" i="14"/>
  <c r="N99" i="14"/>
  <c r="G94" i="16"/>
  <c r="H94" i="16" s="1"/>
  <c r="F94" i="16"/>
  <c r="P45" i="16"/>
  <c r="Q45" i="16" s="1"/>
  <c r="O45" i="16"/>
  <c r="E95" i="16"/>
  <c r="B96" i="16"/>
  <c r="C95" i="16"/>
  <c r="D95" i="16"/>
  <c r="P99" i="14" l="1"/>
  <c r="Q99" i="14" s="1"/>
  <c r="O99" i="14"/>
  <c r="P46" i="16"/>
  <c r="Q46" i="16" s="1"/>
  <c r="O46" i="16"/>
  <c r="G60" i="14"/>
  <c r="H60" i="14" s="1"/>
  <c r="F60" i="14"/>
  <c r="E61" i="14"/>
  <c r="B62" i="14"/>
  <c r="D61" i="14"/>
  <c r="C61" i="14"/>
  <c r="L100" i="14"/>
  <c r="N100" i="14"/>
  <c r="K101" i="14"/>
  <c r="M100" i="14"/>
  <c r="B97" i="16"/>
  <c r="E96" i="16"/>
  <c r="C96" i="16"/>
  <c r="D96" i="16"/>
  <c r="K48" i="16"/>
  <c r="N47" i="16"/>
  <c r="M47" i="16"/>
  <c r="L47" i="16"/>
  <c r="G95" i="16"/>
  <c r="H95" i="16" s="1"/>
  <c r="F95" i="16"/>
  <c r="F96" i="16" l="1"/>
  <c r="G96" i="16"/>
  <c r="H96" i="16" s="1"/>
  <c r="D62" i="14"/>
  <c r="C62" i="14"/>
  <c r="B63" i="14"/>
  <c r="E62" i="14"/>
  <c r="M101" i="14"/>
  <c r="K102" i="14"/>
  <c r="N101" i="14"/>
  <c r="L101" i="14"/>
  <c r="P100" i="14"/>
  <c r="Q100" i="14" s="1"/>
  <c r="O100" i="14"/>
  <c r="E97" i="16"/>
  <c r="B98" i="16"/>
  <c r="D97" i="16"/>
  <c r="C97" i="16"/>
  <c r="K49" i="16"/>
  <c r="N48" i="16"/>
  <c r="L48" i="16"/>
  <c r="M48" i="16"/>
  <c r="P47" i="16"/>
  <c r="Q47" i="16" s="1"/>
  <c r="O47" i="16"/>
  <c r="G61" i="14"/>
  <c r="H61" i="14" s="1"/>
  <c r="F61" i="14"/>
  <c r="K103" i="14" l="1"/>
  <c r="N102" i="14"/>
  <c r="L102" i="14"/>
  <c r="M102" i="14"/>
  <c r="F97" i="16"/>
  <c r="G97" i="16"/>
  <c r="H97" i="16" s="1"/>
  <c r="B64" i="14"/>
  <c r="D63" i="14"/>
  <c r="E63" i="14"/>
  <c r="C63" i="14"/>
  <c r="B99" i="16"/>
  <c r="E98" i="16"/>
  <c r="D98" i="16"/>
  <c r="C98" i="16"/>
  <c r="G62" i="14"/>
  <c r="H62" i="14" s="1"/>
  <c r="F62" i="14"/>
  <c r="P48" i="16"/>
  <c r="Q48" i="16" s="1"/>
  <c r="O48" i="16"/>
  <c r="K50" i="16"/>
  <c r="N49" i="16"/>
  <c r="M49" i="16"/>
  <c r="L49" i="16"/>
  <c r="P101" i="14"/>
  <c r="Q101" i="14" s="1"/>
  <c r="O101" i="14"/>
  <c r="O49" i="16" l="1"/>
  <c r="P49" i="16"/>
  <c r="Q49" i="16" s="1"/>
  <c r="F98" i="16"/>
  <c r="G98" i="16"/>
  <c r="H98" i="16" s="1"/>
  <c r="D64" i="14"/>
  <c r="B65" i="14"/>
  <c r="C64" i="14"/>
  <c r="E64" i="14"/>
  <c r="K51" i="16"/>
  <c r="N50" i="16"/>
  <c r="M50" i="16"/>
  <c r="L50" i="16"/>
  <c r="E99" i="16"/>
  <c r="B100" i="16"/>
  <c r="C99" i="16"/>
  <c r="D99" i="16"/>
  <c r="O102" i="14"/>
  <c r="P102" i="14"/>
  <c r="Q102" i="14" s="1"/>
  <c r="G63" i="14"/>
  <c r="H63" i="14" s="1"/>
  <c r="F63" i="14"/>
  <c r="M103" i="14"/>
  <c r="K104" i="14"/>
  <c r="L103" i="14"/>
  <c r="N103" i="14"/>
  <c r="P103" i="14" l="1"/>
  <c r="Q103" i="14" s="1"/>
  <c r="O103" i="14"/>
  <c r="G64" i="14"/>
  <c r="H64" i="14" s="1"/>
  <c r="F64" i="14"/>
  <c r="F99" i="16"/>
  <c r="G99" i="16"/>
  <c r="H99" i="16" s="1"/>
  <c r="B66" i="14"/>
  <c r="D65" i="14"/>
  <c r="E65" i="14"/>
  <c r="C65" i="14"/>
  <c r="N104" i="14"/>
  <c r="M104" i="14"/>
  <c r="K105" i="14"/>
  <c r="L104" i="14"/>
  <c r="B101" i="16"/>
  <c r="E100" i="16"/>
  <c r="D100" i="16"/>
  <c r="C100" i="16"/>
  <c r="O50" i="16"/>
  <c r="P50" i="16"/>
  <c r="Q50" i="16" s="1"/>
  <c r="K52" i="16"/>
  <c r="N51" i="16"/>
  <c r="M51" i="16"/>
  <c r="L51" i="16"/>
  <c r="B102" i="16" l="1"/>
  <c r="E101" i="16"/>
  <c r="D101" i="16"/>
  <c r="C101" i="16"/>
  <c r="G100" i="16"/>
  <c r="H100" i="16" s="1"/>
  <c r="F100" i="16"/>
  <c r="N105" i="14"/>
  <c r="L105" i="14"/>
  <c r="K106" i="14"/>
  <c r="M105" i="14"/>
  <c r="E66" i="14"/>
  <c r="D66" i="14"/>
  <c r="B67" i="14"/>
  <c r="C66" i="14"/>
  <c r="K53" i="16"/>
  <c r="N52" i="16"/>
  <c r="L52" i="16"/>
  <c r="M52" i="16"/>
  <c r="P104" i="14"/>
  <c r="Q104" i="14" s="1"/>
  <c r="O104" i="14"/>
  <c r="P51" i="16"/>
  <c r="Q51" i="16" s="1"/>
  <c r="O51" i="16"/>
  <c r="F65" i="14"/>
  <c r="G65" i="14"/>
  <c r="H65" i="14" s="1"/>
  <c r="P52" i="16" l="1"/>
  <c r="Q52" i="16" s="1"/>
  <c r="O52" i="16"/>
  <c r="D67" i="14"/>
  <c r="C67" i="14"/>
  <c r="B68" i="14"/>
  <c r="E67" i="14"/>
  <c r="G66" i="14"/>
  <c r="H66" i="14" s="1"/>
  <c r="F66" i="14"/>
  <c r="K54" i="16"/>
  <c r="N53" i="16"/>
  <c r="M53" i="16"/>
  <c r="L53" i="16"/>
  <c r="G101" i="16"/>
  <c r="H101" i="16" s="1"/>
  <c r="F101" i="16"/>
  <c r="P105" i="14"/>
  <c r="Q105" i="14" s="1"/>
  <c r="O105" i="14"/>
  <c r="N106" i="14"/>
  <c r="L106" i="14"/>
  <c r="M106" i="14"/>
  <c r="K107" i="14"/>
  <c r="B103" i="16"/>
  <c r="E102" i="16"/>
  <c r="D102" i="16"/>
  <c r="C102" i="16"/>
  <c r="G102" i="16" l="1"/>
  <c r="H102" i="16" s="1"/>
  <c r="F102" i="16"/>
  <c r="E68" i="14"/>
  <c r="D68" i="14"/>
  <c r="C68" i="14"/>
  <c r="B69" i="14"/>
  <c r="G67" i="14"/>
  <c r="H67" i="14" s="1"/>
  <c r="F67" i="14"/>
  <c r="K108" i="14"/>
  <c r="M107" i="14"/>
  <c r="N107" i="14"/>
  <c r="L107" i="14"/>
  <c r="B104" i="16"/>
  <c r="E103" i="16"/>
  <c r="D103" i="16"/>
  <c r="C103" i="16"/>
  <c r="O53" i="16"/>
  <c r="P53" i="16"/>
  <c r="Q53" i="16" s="1"/>
  <c r="P106" i="14"/>
  <c r="Q106" i="14" s="1"/>
  <c r="O106" i="14"/>
  <c r="K55" i="16"/>
  <c r="N54" i="16"/>
  <c r="L54" i="16"/>
  <c r="M54" i="16"/>
  <c r="B105" i="16" l="1"/>
  <c r="E104" i="16"/>
  <c r="D104" i="16"/>
  <c r="C104" i="16"/>
  <c r="K56" i="16"/>
  <c r="N55" i="16"/>
  <c r="M55" i="16"/>
  <c r="L55" i="16"/>
  <c r="O54" i="16"/>
  <c r="P54" i="16"/>
  <c r="Q54" i="16" s="1"/>
  <c r="G68" i="14"/>
  <c r="H68" i="14" s="1"/>
  <c r="F68" i="14"/>
  <c r="G103" i="16"/>
  <c r="H103" i="16" s="1"/>
  <c r="F103" i="16"/>
  <c r="O107" i="14"/>
  <c r="P107" i="14"/>
  <c r="Q107" i="14" s="1"/>
  <c r="E69" i="14"/>
  <c r="D69" i="14"/>
  <c r="C69" i="14"/>
  <c r="B70" i="14"/>
  <c r="L108" i="14"/>
  <c r="N108" i="14"/>
  <c r="K109" i="14"/>
  <c r="M108" i="14"/>
  <c r="N109" i="14" l="1"/>
  <c r="K110" i="14"/>
  <c r="L109" i="14"/>
  <c r="M109" i="14"/>
  <c r="K57" i="16"/>
  <c r="N56" i="16"/>
  <c r="M56" i="16"/>
  <c r="L56" i="16"/>
  <c r="E70" i="14"/>
  <c r="C70" i="14"/>
  <c r="B71" i="14"/>
  <c r="D70" i="14"/>
  <c r="O55" i="16"/>
  <c r="P55" i="16"/>
  <c r="Q55" i="16" s="1"/>
  <c r="F104" i="16"/>
  <c r="G104" i="16"/>
  <c r="H104" i="16" s="1"/>
  <c r="P108" i="14"/>
  <c r="Q108" i="14" s="1"/>
  <c r="O108" i="14"/>
  <c r="G69" i="14"/>
  <c r="H69" i="14" s="1"/>
  <c r="F69" i="14"/>
  <c r="B106" i="16"/>
  <c r="E105" i="16"/>
  <c r="C105" i="16"/>
  <c r="D105" i="16"/>
  <c r="B107" i="16" l="1"/>
  <c r="E106" i="16"/>
  <c r="C106" i="16"/>
  <c r="D106" i="16"/>
  <c r="K58" i="16"/>
  <c r="N57" i="16"/>
  <c r="M57" i="16"/>
  <c r="L57" i="16"/>
  <c r="O56" i="16"/>
  <c r="P56" i="16"/>
  <c r="Q56" i="16" s="1"/>
  <c r="G105" i="16"/>
  <c r="H105" i="16" s="1"/>
  <c r="F105" i="16"/>
  <c r="B72" i="14"/>
  <c r="D71" i="14"/>
  <c r="E71" i="14"/>
  <c r="C71" i="14"/>
  <c r="K111" i="14"/>
  <c r="L110" i="14"/>
  <c r="M110" i="14"/>
  <c r="N110" i="14"/>
  <c r="F70" i="14"/>
  <c r="G70" i="14"/>
  <c r="H70" i="14" s="1"/>
  <c r="P109" i="14"/>
  <c r="Q109" i="14" s="1"/>
  <c r="O109" i="14"/>
  <c r="G71" i="14" l="1"/>
  <c r="H71" i="14" s="1"/>
  <c r="F71" i="14"/>
  <c r="D72" i="14"/>
  <c r="C72" i="14"/>
  <c r="B73" i="14"/>
  <c r="E72" i="14"/>
  <c r="K59" i="16"/>
  <c r="N58" i="16"/>
  <c r="L58" i="16"/>
  <c r="M58" i="16"/>
  <c r="O110" i="14"/>
  <c r="P110" i="14"/>
  <c r="Q110" i="14" s="1"/>
  <c r="G106" i="16"/>
  <c r="H106" i="16" s="1"/>
  <c r="F106" i="16"/>
  <c r="P57" i="16"/>
  <c r="Q57" i="16" s="1"/>
  <c r="O57" i="16"/>
  <c r="N111" i="14"/>
  <c r="M111" i="14"/>
  <c r="K112" i="14"/>
  <c r="L111" i="14"/>
  <c r="B108" i="16"/>
  <c r="E107" i="16"/>
  <c r="C107" i="16"/>
  <c r="D107" i="16"/>
  <c r="O58" i="16" l="1"/>
  <c r="P58" i="16"/>
  <c r="Q58" i="16" s="1"/>
  <c r="F107" i="16"/>
  <c r="G107" i="16"/>
  <c r="H107" i="16" s="1"/>
  <c r="C73" i="14"/>
  <c r="E73" i="14"/>
  <c r="D73" i="14"/>
  <c r="B74" i="14"/>
  <c r="K113" i="14"/>
  <c r="N112" i="14"/>
  <c r="L112" i="14"/>
  <c r="M112" i="14"/>
  <c r="F72" i="14"/>
  <c r="G72" i="14"/>
  <c r="H72" i="14" s="1"/>
  <c r="K60" i="16"/>
  <c r="N59" i="16"/>
  <c r="L59" i="16"/>
  <c r="M59" i="16"/>
  <c r="B109" i="16"/>
  <c r="E108" i="16"/>
  <c r="C108" i="16"/>
  <c r="D108" i="16"/>
  <c r="P111" i="14"/>
  <c r="Q111" i="14" s="1"/>
  <c r="O111" i="14"/>
  <c r="P59" i="16" l="1"/>
  <c r="Q59" i="16" s="1"/>
  <c r="O59" i="16"/>
  <c r="E74" i="14"/>
  <c r="C74" i="14"/>
  <c r="D74" i="14"/>
  <c r="B75" i="14"/>
  <c r="G108" i="16"/>
  <c r="H108" i="16" s="1"/>
  <c r="F108" i="16"/>
  <c r="K61" i="16"/>
  <c r="N60" i="16"/>
  <c r="M60" i="16"/>
  <c r="L60" i="16"/>
  <c r="B110" i="16"/>
  <c r="E109" i="16"/>
  <c r="C109" i="16"/>
  <c r="D109" i="16"/>
  <c r="P112" i="14"/>
  <c r="Q112" i="14" s="1"/>
  <c r="O112" i="14"/>
  <c r="F73" i="14"/>
  <c r="G73" i="14"/>
  <c r="H73" i="14" s="1"/>
  <c r="K114" i="14"/>
  <c r="N113" i="14"/>
  <c r="L113" i="14"/>
  <c r="M113" i="14"/>
  <c r="L114" i="14" l="1"/>
  <c r="N114" i="14"/>
  <c r="M114" i="14"/>
  <c r="K115" i="14"/>
  <c r="B111" i="16"/>
  <c r="E110" i="16"/>
  <c r="C110" i="16"/>
  <c r="D110" i="16"/>
  <c r="C75" i="14"/>
  <c r="D75" i="14"/>
  <c r="E75" i="14"/>
  <c r="B76" i="14"/>
  <c r="F109" i="16"/>
  <c r="G109" i="16"/>
  <c r="H109" i="16" s="1"/>
  <c r="G74" i="14"/>
  <c r="H74" i="14" s="1"/>
  <c r="F74" i="14"/>
  <c r="O113" i="14"/>
  <c r="P113" i="14"/>
  <c r="Q113" i="14" s="1"/>
  <c r="O60" i="16"/>
  <c r="P60" i="16"/>
  <c r="Q60" i="16" s="1"/>
  <c r="K62" i="16"/>
  <c r="N61" i="16"/>
  <c r="L61" i="16"/>
  <c r="M61" i="16"/>
  <c r="P61" i="16" l="1"/>
  <c r="Q61" i="16" s="1"/>
  <c r="O61" i="16"/>
  <c r="B112" i="16"/>
  <c r="E111" i="16"/>
  <c r="C111" i="16"/>
  <c r="D111" i="16"/>
  <c r="E76" i="14"/>
  <c r="C76" i="14"/>
  <c r="D76" i="14"/>
  <c r="B77" i="14"/>
  <c r="N115" i="14"/>
  <c r="K116" i="14"/>
  <c r="M115" i="14"/>
  <c r="L115" i="14"/>
  <c r="F75" i="14"/>
  <c r="G75" i="14"/>
  <c r="H75" i="14" s="1"/>
  <c r="G110" i="16"/>
  <c r="H110" i="16" s="1"/>
  <c r="F110" i="16"/>
  <c r="O114" i="14"/>
  <c r="P114" i="14"/>
  <c r="Q114" i="14" s="1"/>
  <c r="K63" i="16"/>
  <c r="N62" i="16"/>
  <c r="M62" i="16"/>
  <c r="L62" i="16"/>
  <c r="F76" i="14" l="1"/>
  <c r="G76" i="14"/>
  <c r="H76" i="14" s="1"/>
  <c r="O62" i="16"/>
  <c r="P62" i="16"/>
  <c r="Q62" i="16" s="1"/>
  <c r="K64" i="16"/>
  <c r="N63" i="16"/>
  <c r="L63" i="16"/>
  <c r="M63" i="16"/>
  <c r="M116" i="14"/>
  <c r="K117" i="14"/>
  <c r="N116" i="14"/>
  <c r="L116" i="14"/>
  <c r="G111" i="16"/>
  <c r="H111" i="16" s="1"/>
  <c r="F111" i="16"/>
  <c r="O115" i="14"/>
  <c r="P115" i="14"/>
  <c r="Q115" i="14" s="1"/>
  <c r="E112" i="16"/>
  <c r="B113" i="16"/>
  <c r="C112" i="16"/>
  <c r="D112" i="16"/>
  <c r="E77" i="14"/>
  <c r="D77" i="14"/>
  <c r="C77" i="14"/>
  <c r="B78" i="14"/>
  <c r="C78" i="14" l="1"/>
  <c r="E78" i="14"/>
  <c r="B79" i="14"/>
  <c r="D78" i="14"/>
  <c r="G77" i="14"/>
  <c r="H77" i="14" s="1"/>
  <c r="F77" i="14"/>
  <c r="K65" i="16"/>
  <c r="N64" i="16"/>
  <c r="L64" i="16"/>
  <c r="M64" i="16"/>
  <c r="P116" i="14"/>
  <c r="Q116" i="14" s="1"/>
  <c r="O116" i="14"/>
  <c r="P63" i="16"/>
  <c r="Q63" i="16" s="1"/>
  <c r="O63" i="16"/>
  <c r="B114" i="16"/>
  <c r="E113" i="16"/>
  <c r="C113" i="16"/>
  <c r="D113" i="16"/>
  <c r="K118" i="14"/>
  <c r="M117" i="14"/>
  <c r="L117" i="14"/>
  <c r="N117" i="14"/>
  <c r="G112" i="16"/>
  <c r="H112" i="16" s="1"/>
  <c r="F112" i="16"/>
  <c r="F113" i="16" l="1"/>
  <c r="G113" i="16"/>
  <c r="H113" i="16" s="1"/>
  <c r="O64" i="16"/>
  <c r="P64" i="16"/>
  <c r="Q64" i="16" s="1"/>
  <c r="P117" i="14"/>
  <c r="Q117" i="14" s="1"/>
  <c r="O117" i="14"/>
  <c r="B115" i="16"/>
  <c r="E114" i="16"/>
  <c r="D114" i="16"/>
  <c r="C114" i="16"/>
  <c r="D79" i="14"/>
  <c r="B80" i="14"/>
  <c r="C79" i="14"/>
  <c r="E79" i="14"/>
  <c r="K66" i="16"/>
  <c r="N65" i="16"/>
  <c r="L65" i="16"/>
  <c r="M65" i="16"/>
  <c r="G78" i="14"/>
  <c r="H78" i="14" s="1"/>
  <c r="F78" i="14"/>
  <c r="N118" i="14"/>
  <c r="K119" i="14"/>
  <c r="L118" i="14"/>
  <c r="M118" i="14"/>
  <c r="P65" i="16" l="1"/>
  <c r="Q65" i="16" s="1"/>
  <c r="O65" i="16"/>
  <c r="F114" i="16"/>
  <c r="G114" i="16"/>
  <c r="H114" i="16" s="1"/>
  <c r="P118" i="14"/>
  <c r="Q118" i="14" s="1"/>
  <c r="O118" i="14"/>
  <c r="K67" i="16"/>
  <c r="N66" i="16"/>
  <c r="L66" i="16"/>
  <c r="M66" i="16"/>
  <c r="E80" i="14"/>
  <c r="C80" i="14"/>
  <c r="B81" i="14"/>
  <c r="D80" i="14"/>
  <c r="F79" i="14"/>
  <c r="G79" i="14"/>
  <c r="H79" i="14" s="1"/>
  <c r="B116" i="16"/>
  <c r="E115" i="16"/>
  <c r="C115" i="16"/>
  <c r="D115" i="16"/>
  <c r="K120" i="14"/>
  <c r="M119" i="14"/>
  <c r="N119" i="14"/>
  <c r="L119" i="14"/>
  <c r="P66" i="16" l="1"/>
  <c r="Q66" i="16" s="1"/>
  <c r="O66" i="16"/>
  <c r="K68" i="16"/>
  <c r="N67" i="16"/>
  <c r="L67" i="16"/>
  <c r="M67" i="16"/>
  <c r="B82" i="14"/>
  <c r="D81" i="14"/>
  <c r="C81" i="14"/>
  <c r="E81" i="14"/>
  <c r="N120" i="14"/>
  <c r="K121" i="14"/>
  <c r="L120" i="14"/>
  <c r="M120" i="14"/>
  <c r="G80" i="14"/>
  <c r="H80" i="14" s="1"/>
  <c r="F80" i="14"/>
  <c r="G115" i="16"/>
  <c r="H115" i="16" s="1"/>
  <c r="F115" i="16"/>
  <c r="P119" i="14"/>
  <c r="Q119" i="14" s="1"/>
  <c r="O119" i="14"/>
  <c r="B117" i="16"/>
  <c r="E116" i="16"/>
  <c r="C116" i="16"/>
  <c r="D116" i="16"/>
  <c r="E82" i="14" l="1"/>
  <c r="C82" i="14"/>
  <c r="B83" i="14"/>
  <c r="D82" i="14"/>
  <c r="B118" i="16"/>
  <c r="E117" i="16"/>
  <c r="D117" i="16"/>
  <c r="C117" i="16"/>
  <c r="K122" i="14"/>
  <c r="L121" i="14"/>
  <c r="N121" i="14"/>
  <c r="M121" i="14"/>
  <c r="P67" i="16"/>
  <c r="Q67" i="16" s="1"/>
  <c r="O67" i="16"/>
  <c r="O120" i="14"/>
  <c r="P120" i="14"/>
  <c r="Q120" i="14" s="1"/>
  <c r="K69" i="16"/>
  <c r="N68" i="16"/>
  <c r="L68" i="16"/>
  <c r="M68" i="16"/>
  <c r="G116" i="16"/>
  <c r="H116" i="16" s="1"/>
  <c r="F116" i="16"/>
  <c r="G81" i="14"/>
  <c r="H81" i="14" s="1"/>
  <c r="F81" i="14"/>
  <c r="E118" i="16" l="1"/>
  <c r="B119" i="16"/>
  <c r="C118" i="16"/>
  <c r="D118" i="16"/>
  <c r="O121" i="14"/>
  <c r="P121" i="14"/>
  <c r="Q121" i="14" s="1"/>
  <c r="C83" i="14"/>
  <c r="E83" i="14"/>
  <c r="D83" i="14"/>
  <c r="B84" i="14"/>
  <c r="O68" i="16"/>
  <c r="P68" i="16"/>
  <c r="Q68" i="16" s="1"/>
  <c r="F117" i="16"/>
  <c r="G117" i="16"/>
  <c r="H117" i="16" s="1"/>
  <c r="K70" i="16"/>
  <c r="N69" i="16"/>
  <c r="M69" i="16"/>
  <c r="L69" i="16"/>
  <c r="K123" i="14"/>
  <c r="L122" i="14"/>
  <c r="N122" i="14"/>
  <c r="M122" i="14"/>
  <c r="G82" i="14"/>
  <c r="H82" i="14" s="1"/>
  <c r="F82" i="14"/>
  <c r="O69" i="16" l="1"/>
  <c r="P69" i="16"/>
  <c r="Q69" i="16" s="1"/>
  <c r="G83" i="14"/>
  <c r="H83" i="14" s="1"/>
  <c r="F83" i="14"/>
  <c r="P122" i="14"/>
  <c r="Q122" i="14" s="1"/>
  <c r="O122" i="14"/>
  <c r="M123" i="14"/>
  <c r="L123" i="14"/>
  <c r="N123" i="14"/>
  <c r="K124" i="14"/>
  <c r="K71" i="16"/>
  <c r="N70" i="16"/>
  <c r="L70" i="16"/>
  <c r="M70" i="16"/>
  <c r="D84" i="14"/>
  <c r="E84" i="14"/>
  <c r="C84" i="14"/>
  <c r="B85" i="14"/>
  <c r="E119" i="16"/>
  <c r="B120" i="16"/>
  <c r="C119" i="16"/>
  <c r="D119" i="16"/>
  <c r="F118" i="16"/>
  <c r="G118" i="16"/>
  <c r="H118" i="16" s="1"/>
  <c r="F84" i="14" l="1"/>
  <c r="G84" i="14"/>
  <c r="H84" i="14" s="1"/>
  <c r="B121" i="16"/>
  <c r="E120" i="16"/>
  <c r="C120" i="16"/>
  <c r="D120" i="16"/>
  <c r="P70" i="16"/>
  <c r="Q70" i="16" s="1"/>
  <c r="O70" i="16"/>
  <c r="G119" i="16"/>
  <c r="H119" i="16" s="1"/>
  <c r="F119" i="16"/>
  <c r="K72" i="16"/>
  <c r="N71" i="16"/>
  <c r="L71" i="16"/>
  <c r="M71" i="16"/>
  <c r="K125" i="14"/>
  <c r="M124" i="14"/>
  <c r="N124" i="14"/>
  <c r="L124" i="14"/>
  <c r="C85" i="14"/>
  <c r="E85" i="14"/>
  <c r="B86" i="14"/>
  <c r="D85" i="14"/>
  <c r="P123" i="14"/>
  <c r="Q123" i="14" s="1"/>
  <c r="O123" i="14"/>
  <c r="N125" i="14" l="1"/>
  <c r="M125" i="14"/>
  <c r="L125" i="14"/>
  <c r="K126" i="14"/>
  <c r="D86" i="14"/>
  <c r="E86" i="14"/>
  <c r="C86" i="14"/>
  <c r="B87" i="14"/>
  <c r="P71" i="16"/>
  <c r="Q71" i="16" s="1"/>
  <c r="O71" i="16"/>
  <c r="F120" i="16"/>
  <c r="G120" i="16"/>
  <c r="H120" i="16" s="1"/>
  <c r="K73" i="16"/>
  <c r="N72" i="16"/>
  <c r="L72" i="16"/>
  <c r="M72" i="16"/>
  <c r="B122" i="16"/>
  <c r="E121" i="16"/>
  <c r="D121" i="16"/>
  <c r="C121" i="16"/>
  <c r="F85" i="14"/>
  <c r="G85" i="14"/>
  <c r="H85" i="14" s="1"/>
  <c r="O124" i="14"/>
  <c r="P124" i="14"/>
  <c r="Q124" i="14" s="1"/>
  <c r="B88" i="14" l="1"/>
  <c r="E87" i="14"/>
  <c r="C87" i="14"/>
  <c r="D87" i="14"/>
  <c r="O72" i="16"/>
  <c r="P72" i="16"/>
  <c r="Q72" i="16" s="1"/>
  <c r="K74" i="16"/>
  <c r="N73" i="16"/>
  <c r="M73" i="16"/>
  <c r="L73" i="16"/>
  <c r="M126" i="14"/>
  <c r="N126" i="14"/>
  <c r="K127" i="14"/>
  <c r="L126" i="14"/>
  <c r="F121" i="16"/>
  <c r="G121" i="16"/>
  <c r="H121" i="16" s="1"/>
  <c r="F86" i="14"/>
  <c r="G86" i="14"/>
  <c r="H86" i="14" s="1"/>
  <c r="B123" i="16"/>
  <c r="E122" i="16"/>
  <c r="C122" i="16"/>
  <c r="D122" i="16"/>
  <c r="O125" i="14"/>
  <c r="P125" i="14"/>
  <c r="Q125" i="14" s="1"/>
  <c r="O73" i="16" l="1"/>
  <c r="P73" i="16"/>
  <c r="Q73" i="16" s="1"/>
  <c r="K128" i="14"/>
  <c r="M127" i="14"/>
  <c r="L127" i="14"/>
  <c r="N127" i="14"/>
  <c r="F122" i="16"/>
  <c r="G122" i="16"/>
  <c r="H122" i="16" s="1"/>
  <c r="O126" i="14"/>
  <c r="P126" i="14"/>
  <c r="Q126" i="14" s="1"/>
  <c r="B124" i="16"/>
  <c r="E123" i="16"/>
  <c r="C123" i="16"/>
  <c r="D123" i="16"/>
  <c r="F87" i="14"/>
  <c r="G87" i="14"/>
  <c r="H87" i="14" s="1"/>
  <c r="K75" i="16"/>
  <c r="N74" i="16"/>
  <c r="M74" i="16"/>
  <c r="L74" i="16"/>
  <c r="B89" i="14"/>
  <c r="D88" i="14"/>
  <c r="C88" i="14"/>
  <c r="E88" i="14"/>
  <c r="G88" i="14" l="1"/>
  <c r="H88" i="14" s="1"/>
  <c r="F88" i="14"/>
  <c r="E89" i="14"/>
  <c r="D89" i="14"/>
  <c r="C89" i="14"/>
  <c r="B90" i="14"/>
  <c r="O127" i="14"/>
  <c r="P127" i="14"/>
  <c r="Q127" i="14" s="1"/>
  <c r="N128" i="14"/>
  <c r="M128" i="14"/>
  <c r="K129" i="14"/>
  <c r="L128" i="14"/>
  <c r="G123" i="16"/>
  <c r="H123" i="16" s="1"/>
  <c r="F123" i="16"/>
  <c r="B125" i="16"/>
  <c r="E124" i="16"/>
  <c r="C124" i="16"/>
  <c r="D124" i="16"/>
  <c r="P74" i="16"/>
  <c r="Q74" i="16" s="1"/>
  <c r="O74" i="16"/>
  <c r="K76" i="16"/>
  <c r="N75" i="16"/>
  <c r="M75" i="16"/>
  <c r="L75" i="16"/>
  <c r="F124" i="16" l="1"/>
  <c r="G124" i="16"/>
  <c r="H124" i="16" s="1"/>
  <c r="K77" i="16"/>
  <c r="N76" i="16"/>
  <c r="L76" i="16"/>
  <c r="M76" i="16"/>
  <c r="P75" i="16"/>
  <c r="Q75" i="16" s="1"/>
  <c r="O75" i="16"/>
  <c r="N129" i="14"/>
  <c r="M129" i="14"/>
  <c r="K130" i="14"/>
  <c r="L129" i="14"/>
  <c r="G89" i="14"/>
  <c r="H89" i="14" s="1"/>
  <c r="F89" i="14"/>
  <c r="B126" i="16"/>
  <c r="E125" i="16"/>
  <c r="C125" i="16"/>
  <c r="D125" i="16"/>
  <c r="D90" i="14"/>
  <c r="B91" i="14"/>
  <c r="C90" i="14"/>
  <c r="E90" i="14"/>
  <c r="O128" i="14"/>
  <c r="P128" i="14"/>
  <c r="Q128" i="14" s="1"/>
  <c r="F125" i="16" l="1"/>
  <c r="G125" i="16"/>
  <c r="H125" i="16" s="1"/>
  <c r="O76" i="16"/>
  <c r="P76" i="16"/>
  <c r="Q76" i="16" s="1"/>
  <c r="B127" i="16"/>
  <c r="E126" i="16"/>
  <c r="C126" i="16"/>
  <c r="D126" i="16"/>
  <c r="M130" i="14"/>
  <c r="N130" i="14"/>
  <c r="L130" i="14"/>
  <c r="K131" i="14"/>
  <c r="K78" i="16"/>
  <c r="N77" i="16"/>
  <c r="L77" i="16"/>
  <c r="M77" i="16"/>
  <c r="F90" i="14"/>
  <c r="G90" i="14"/>
  <c r="H90" i="14" s="1"/>
  <c r="D91" i="14"/>
  <c r="B92" i="14"/>
  <c r="E91" i="14"/>
  <c r="C91" i="14"/>
  <c r="O129" i="14"/>
  <c r="P129" i="14"/>
  <c r="Q129" i="14" s="1"/>
  <c r="K79" i="16" l="1"/>
  <c r="N78" i="16"/>
  <c r="L78" i="16"/>
  <c r="M78" i="16"/>
  <c r="B128" i="16"/>
  <c r="E127" i="16"/>
  <c r="C127" i="16"/>
  <c r="D127" i="16"/>
  <c r="B93" i="14"/>
  <c r="E92" i="14"/>
  <c r="D92" i="14"/>
  <c r="C92" i="14"/>
  <c r="K132" i="14"/>
  <c r="N131" i="14"/>
  <c r="L131" i="14"/>
  <c r="M131" i="14"/>
  <c r="G91" i="14"/>
  <c r="H91" i="14" s="1"/>
  <c r="F91" i="14"/>
  <c r="G126" i="16"/>
  <c r="H126" i="16" s="1"/>
  <c r="F126" i="16"/>
  <c r="P130" i="14"/>
  <c r="Q130" i="14" s="1"/>
  <c r="O130" i="14"/>
  <c r="P77" i="16"/>
  <c r="Q77" i="16" s="1"/>
  <c r="O77" i="16"/>
  <c r="K133" i="14" l="1"/>
  <c r="M132" i="14"/>
  <c r="N132" i="14"/>
  <c r="L132" i="14"/>
  <c r="B129" i="16"/>
  <c r="E128" i="16"/>
  <c r="C128" i="16"/>
  <c r="D128" i="16"/>
  <c r="O131" i="14"/>
  <c r="P131" i="14"/>
  <c r="Q131" i="14" s="1"/>
  <c r="G92" i="14"/>
  <c r="H92" i="14" s="1"/>
  <c r="F92" i="14"/>
  <c r="O78" i="16"/>
  <c r="P78" i="16"/>
  <c r="Q78" i="16" s="1"/>
  <c r="F127" i="16"/>
  <c r="G127" i="16"/>
  <c r="H127" i="16" s="1"/>
  <c r="D93" i="14"/>
  <c r="C93" i="14"/>
  <c r="E93" i="14"/>
  <c r="B94" i="14"/>
  <c r="K80" i="16"/>
  <c r="N79" i="16"/>
  <c r="L79" i="16"/>
  <c r="M79" i="16"/>
  <c r="K81" i="16" l="1"/>
  <c r="N80" i="16"/>
  <c r="L80" i="16"/>
  <c r="M80" i="16"/>
  <c r="B130" i="16"/>
  <c r="E129" i="16"/>
  <c r="D129" i="16"/>
  <c r="C129" i="16"/>
  <c r="E94" i="14"/>
  <c r="B95" i="14"/>
  <c r="C94" i="14"/>
  <c r="D94" i="14"/>
  <c r="P79" i="16"/>
  <c r="Q79" i="16" s="1"/>
  <c r="O79" i="16"/>
  <c r="F93" i="14"/>
  <c r="G93" i="14"/>
  <c r="H93" i="14" s="1"/>
  <c r="O132" i="14"/>
  <c r="P132" i="14"/>
  <c r="Q132" i="14" s="1"/>
  <c r="F128" i="16"/>
  <c r="G128" i="16"/>
  <c r="H128" i="16" s="1"/>
  <c r="L133" i="14"/>
  <c r="M133" i="14"/>
  <c r="N133" i="14"/>
  <c r="K134" i="14"/>
  <c r="N134" i="14" l="1"/>
  <c r="K135" i="14"/>
  <c r="L134" i="14"/>
  <c r="M134" i="14"/>
  <c r="B131" i="16"/>
  <c r="E130" i="16"/>
  <c r="C130" i="16"/>
  <c r="D130" i="16"/>
  <c r="O133" i="14"/>
  <c r="P133" i="14"/>
  <c r="Q133" i="14" s="1"/>
  <c r="D95" i="14"/>
  <c r="E95" i="14"/>
  <c r="C95" i="14"/>
  <c r="B96" i="14"/>
  <c r="P80" i="16"/>
  <c r="Q80" i="16" s="1"/>
  <c r="O80" i="16"/>
  <c r="G129" i="16"/>
  <c r="H129" i="16" s="1"/>
  <c r="F129" i="16"/>
  <c r="G94" i="14"/>
  <c r="H94" i="14" s="1"/>
  <c r="F94" i="14"/>
  <c r="K82" i="16"/>
  <c r="N81" i="16"/>
  <c r="L81" i="16"/>
  <c r="M81" i="16"/>
  <c r="O81" i="16" l="1"/>
  <c r="P81" i="16"/>
  <c r="Q81" i="16" s="1"/>
  <c r="K83" i="16"/>
  <c r="N82" i="16"/>
  <c r="M82" i="16"/>
  <c r="L82" i="16"/>
  <c r="B132" i="16"/>
  <c r="E131" i="16"/>
  <c r="C131" i="16"/>
  <c r="D131" i="16"/>
  <c r="B97" i="14"/>
  <c r="C96" i="14"/>
  <c r="D96" i="14"/>
  <c r="E96" i="14"/>
  <c r="G95" i="14"/>
  <c r="H95" i="14" s="1"/>
  <c r="F95" i="14"/>
  <c r="N135" i="14"/>
  <c r="K136" i="14"/>
  <c r="L135" i="14"/>
  <c r="M135" i="14"/>
  <c r="F130" i="16"/>
  <c r="G130" i="16"/>
  <c r="H130" i="16" s="1"/>
  <c r="P134" i="14"/>
  <c r="Q134" i="14" s="1"/>
  <c r="O134" i="14"/>
  <c r="G131" i="16" l="1"/>
  <c r="H131" i="16" s="1"/>
  <c r="F131" i="16"/>
  <c r="O82" i="16"/>
  <c r="P82" i="16"/>
  <c r="Q82" i="16" s="1"/>
  <c r="E97" i="14"/>
  <c r="B98" i="14"/>
  <c r="D97" i="14"/>
  <c r="C97" i="14"/>
  <c r="K84" i="16"/>
  <c r="N83" i="16"/>
  <c r="L83" i="16"/>
  <c r="M83" i="16"/>
  <c r="E132" i="16"/>
  <c r="B133" i="16"/>
  <c r="D132" i="16"/>
  <c r="C132" i="16"/>
  <c r="N136" i="14"/>
  <c r="L136" i="14"/>
  <c r="M136" i="14"/>
  <c r="K137" i="14"/>
  <c r="F96" i="14"/>
  <c r="G96" i="14"/>
  <c r="H96" i="14" s="1"/>
  <c r="P135" i="14"/>
  <c r="Q135" i="14" s="1"/>
  <c r="O135" i="14"/>
  <c r="F132" i="16" l="1"/>
  <c r="G132" i="16"/>
  <c r="H132" i="16" s="1"/>
  <c r="G97" i="14"/>
  <c r="H97" i="14" s="1"/>
  <c r="F97" i="14"/>
  <c r="L137" i="14"/>
  <c r="N137" i="14"/>
  <c r="M137" i="14"/>
  <c r="K138" i="14"/>
  <c r="B134" i="16"/>
  <c r="E133" i="16"/>
  <c r="D133" i="16"/>
  <c r="C133" i="16"/>
  <c r="O83" i="16"/>
  <c r="P83" i="16"/>
  <c r="Q83" i="16" s="1"/>
  <c r="C98" i="14"/>
  <c r="B99" i="14"/>
  <c r="E98" i="14"/>
  <c r="D98" i="14"/>
  <c r="O136" i="14"/>
  <c r="P136" i="14"/>
  <c r="Q136" i="14" s="1"/>
  <c r="K85" i="16"/>
  <c r="N84" i="16"/>
  <c r="L84" i="16"/>
  <c r="M84" i="16"/>
  <c r="C99" i="14" l="1"/>
  <c r="D99" i="14"/>
  <c r="B100" i="14"/>
  <c r="E99" i="14"/>
  <c r="K139" i="14"/>
  <c r="N138" i="14"/>
  <c r="M138" i="14"/>
  <c r="L138" i="14"/>
  <c r="P84" i="16"/>
  <c r="Q84" i="16" s="1"/>
  <c r="O84" i="16"/>
  <c r="K86" i="16"/>
  <c r="N85" i="16"/>
  <c r="M85" i="16"/>
  <c r="L85" i="16"/>
  <c r="O137" i="14"/>
  <c r="P137" i="14"/>
  <c r="Q137" i="14" s="1"/>
  <c r="G133" i="16"/>
  <c r="H133" i="16" s="1"/>
  <c r="F133" i="16"/>
  <c r="F98" i="14"/>
  <c r="G98" i="14"/>
  <c r="H98" i="14" s="1"/>
  <c r="E134" i="16"/>
  <c r="B135" i="16"/>
  <c r="D134" i="16"/>
  <c r="C134" i="16"/>
  <c r="F134" i="16" l="1"/>
  <c r="G134" i="16"/>
  <c r="H134" i="16" s="1"/>
  <c r="K140" i="14"/>
  <c r="N139" i="14"/>
  <c r="M139" i="14"/>
  <c r="L139" i="14"/>
  <c r="P85" i="16"/>
  <c r="Q85" i="16" s="1"/>
  <c r="O85" i="16"/>
  <c r="F99" i="14"/>
  <c r="G99" i="14"/>
  <c r="H99" i="14" s="1"/>
  <c r="O138" i="14"/>
  <c r="P138" i="14"/>
  <c r="Q138" i="14" s="1"/>
  <c r="K87" i="16"/>
  <c r="N86" i="16"/>
  <c r="M86" i="16"/>
  <c r="L86" i="16"/>
  <c r="D100" i="14"/>
  <c r="E100" i="14"/>
  <c r="B101" i="14"/>
  <c r="C100" i="14"/>
  <c r="B136" i="16"/>
  <c r="E135" i="16"/>
  <c r="D135" i="16"/>
  <c r="C135" i="16"/>
  <c r="E136" i="16" l="1"/>
  <c r="B137" i="16"/>
  <c r="C136" i="16"/>
  <c r="D136" i="16"/>
  <c r="K88" i="16"/>
  <c r="N87" i="16"/>
  <c r="M87" i="16"/>
  <c r="L87" i="16"/>
  <c r="O139" i="14"/>
  <c r="P139" i="14"/>
  <c r="Q139" i="14" s="1"/>
  <c r="M140" i="14"/>
  <c r="K141" i="14"/>
  <c r="L140" i="14"/>
  <c r="N140" i="14"/>
  <c r="O86" i="16"/>
  <c r="P86" i="16"/>
  <c r="Q86" i="16" s="1"/>
  <c r="G100" i="14"/>
  <c r="H100" i="14" s="1"/>
  <c r="F100" i="14"/>
  <c r="F135" i="16"/>
  <c r="G135" i="16"/>
  <c r="H135" i="16" s="1"/>
  <c r="C101" i="14"/>
  <c r="E101" i="14"/>
  <c r="D101" i="14"/>
  <c r="B102" i="14"/>
  <c r="B103" i="14" l="1"/>
  <c r="E102" i="14"/>
  <c r="D102" i="14"/>
  <c r="C102" i="14"/>
  <c r="G101" i="14"/>
  <c r="H101" i="14" s="1"/>
  <c r="F101" i="14"/>
  <c r="K89" i="16"/>
  <c r="N88" i="16"/>
  <c r="M88" i="16"/>
  <c r="L88" i="16"/>
  <c r="L141" i="14"/>
  <c r="K142" i="14"/>
  <c r="N141" i="14"/>
  <c r="M141" i="14"/>
  <c r="P87" i="16"/>
  <c r="Q87" i="16" s="1"/>
  <c r="O87" i="16"/>
  <c r="E137" i="16"/>
  <c r="B138" i="16"/>
  <c r="D137" i="16"/>
  <c r="C137" i="16"/>
  <c r="O140" i="14"/>
  <c r="P140" i="14"/>
  <c r="Q140" i="14" s="1"/>
  <c r="F136" i="16"/>
  <c r="G136" i="16"/>
  <c r="H136" i="16" s="1"/>
  <c r="P88" i="16" l="1"/>
  <c r="Q88" i="16" s="1"/>
  <c r="O88" i="16"/>
  <c r="O141" i="14"/>
  <c r="P141" i="14"/>
  <c r="Q141" i="14" s="1"/>
  <c r="K143" i="14"/>
  <c r="L142" i="14"/>
  <c r="N142" i="14"/>
  <c r="M142" i="14"/>
  <c r="K90" i="16"/>
  <c r="N89" i="16"/>
  <c r="L89" i="16"/>
  <c r="M89" i="16"/>
  <c r="E138" i="16"/>
  <c r="B139" i="16"/>
  <c r="D138" i="16"/>
  <c r="C138" i="16"/>
  <c r="F102" i="14"/>
  <c r="G102" i="14"/>
  <c r="H102" i="14" s="1"/>
  <c r="G137" i="16"/>
  <c r="H137" i="16" s="1"/>
  <c r="F137" i="16"/>
  <c r="C103" i="14"/>
  <c r="D103" i="14"/>
  <c r="B104" i="14"/>
  <c r="E103" i="14"/>
  <c r="G103" i="14" l="1"/>
  <c r="H103" i="14" s="1"/>
  <c r="F103" i="14"/>
  <c r="P142" i="14"/>
  <c r="Q142" i="14" s="1"/>
  <c r="O142" i="14"/>
  <c r="F138" i="16"/>
  <c r="G138" i="16"/>
  <c r="H138" i="16" s="1"/>
  <c r="L143" i="14"/>
  <c r="K144" i="14"/>
  <c r="N143" i="14"/>
  <c r="M143" i="14"/>
  <c r="E139" i="16"/>
  <c r="B140" i="16"/>
  <c r="D139" i="16"/>
  <c r="C139" i="16"/>
  <c r="E104" i="14"/>
  <c r="C104" i="14"/>
  <c r="D104" i="14"/>
  <c r="B105" i="14"/>
  <c r="P89" i="16"/>
  <c r="Q89" i="16" s="1"/>
  <c r="O89" i="16"/>
  <c r="K91" i="16"/>
  <c r="N90" i="16"/>
  <c r="M90" i="16"/>
  <c r="L90" i="16"/>
  <c r="M144" i="14" l="1"/>
  <c r="N144" i="14"/>
  <c r="K145" i="14"/>
  <c r="L144" i="14"/>
  <c r="F104" i="14"/>
  <c r="G104" i="14"/>
  <c r="H104" i="14" s="1"/>
  <c r="K92" i="16"/>
  <c r="N91" i="16"/>
  <c r="L91" i="16"/>
  <c r="M91" i="16"/>
  <c r="B141" i="16"/>
  <c r="E140" i="16"/>
  <c r="C140" i="16"/>
  <c r="D140" i="16"/>
  <c r="O90" i="16"/>
  <c r="P90" i="16"/>
  <c r="Q90" i="16" s="1"/>
  <c r="B106" i="14"/>
  <c r="C105" i="14"/>
  <c r="E105" i="14"/>
  <c r="D105" i="14"/>
  <c r="G139" i="16"/>
  <c r="H139" i="16" s="1"/>
  <c r="F139" i="16"/>
  <c r="O143" i="14"/>
  <c r="P143" i="14"/>
  <c r="Q143" i="14" s="1"/>
  <c r="O91" i="16" l="1"/>
  <c r="P91" i="16"/>
  <c r="Q91" i="16" s="1"/>
  <c r="G140" i="16"/>
  <c r="H140" i="16" s="1"/>
  <c r="F140" i="16"/>
  <c r="F105" i="14"/>
  <c r="G105" i="14"/>
  <c r="H105" i="14" s="1"/>
  <c r="M145" i="14"/>
  <c r="K146" i="14"/>
  <c r="N145" i="14"/>
  <c r="L145" i="14"/>
  <c r="E141" i="16"/>
  <c r="B142" i="16"/>
  <c r="C141" i="16"/>
  <c r="D141" i="16"/>
  <c r="O144" i="14"/>
  <c r="P144" i="14"/>
  <c r="Q144" i="14" s="1"/>
  <c r="K93" i="16"/>
  <c r="N92" i="16"/>
  <c r="L92" i="16"/>
  <c r="M92" i="16"/>
  <c r="B107" i="14"/>
  <c r="E106" i="14"/>
  <c r="C106" i="14"/>
  <c r="D106" i="14"/>
  <c r="K147" i="14" l="1"/>
  <c r="L146" i="14"/>
  <c r="N146" i="14"/>
  <c r="M146" i="14"/>
  <c r="D107" i="14"/>
  <c r="E107" i="14"/>
  <c r="C107" i="14"/>
  <c r="B108" i="14"/>
  <c r="E142" i="16"/>
  <c r="B143" i="16"/>
  <c r="D142" i="16"/>
  <c r="C142" i="16"/>
  <c r="G141" i="16"/>
  <c r="H141" i="16" s="1"/>
  <c r="F141" i="16"/>
  <c r="F106" i="14"/>
  <c r="G106" i="14"/>
  <c r="H106" i="14" s="1"/>
  <c r="O92" i="16"/>
  <c r="P92" i="16"/>
  <c r="Q92" i="16" s="1"/>
  <c r="K94" i="16"/>
  <c r="N93" i="16"/>
  <c r="M93" i="16"/>
  <c r="L93" i="16"/>
  <c r="P145" i="14"/>
  <c r="Q145" i="14" s="1"/>
  <c r="O145" i="14"/>
  <c r="E108" i="14" l="1"/>
  <c r="B109" i="14"/>
  <c r="C108" i="14"/>
  <c r="D108" i="14"/>
  <c r="O93" i="16"/>
  <c r="P93" i="16"/>
  <c r="Q93" i="16" s="1"/>
  <c r="K95" i="16"/>
  <c r="N94" i="16"/>
  <c r="M94" i="16"/>
  <c r="L94" i="16"/>
  <c r="O146" i="14"/>
  <c r="P146" i="14"/>
  <c r="Q146" i="14" s="1"/>
  <c r="E143" i="16"/>
  <c r="B144" i="16"/>
  <c r="D143" i="16"/>
  <c r="C143" i="16"/>
  <c r="G107" i="14"/>
  <c r="H107" i="14" s="1"/>
  <c r="F107" i="14"/>
  <c r="G142" i="16"/>
  <c r="H142" i="16" s="1"/>
  <c r="F142" i="16"/>
  <c r="N147" i="14"/>
  <c r="M147" i="14"/>
  <c r="K148" i="14"/>
  <c r="L147" i="14"/>
  <c r="P94" i="16" l="1"/>
  <c r="Q94" i="16" s="1"/>
  <c r="O94" i="16"/>
  <c r="B145" i="16"/>
  <c r="E144" i="16"/>
  <c r="D144" i="16"/>
  <c r="C144" i="16"/>
  <c r="O147" i="14"/>
  <c r="P147" i="14"/>
  <c r="Q147" i="14" s="1"/>
  <c r="F143" i="16"/>
  <c r="G143" i="16"/>
  <c r="H143" i="16" s="1"/>
  <c r="L148" i="14"/>
  <c r="K149" i="14"/>
  <c r="N148" i="14"/>
  <c r="M148" i="14"/>
  <c r="K96" i="16"/>
  <c r="N95" i="16"/>
  <c r="M95" i="16"/>
  <c r="L95" i="16"/>
  <c r="D109" i="14"/>
  <c r="C109" i="14"/>
  <c r="E109" i="14"/>
  <c r="B110" i="14"/>
  <c r="F108" i="14"/>
  <c r="G108" i="14"/>
  <c r="H108" i="14" s="1"/>
  <c r="O95" i="16" l="1"/>
  <c r="P95" i="16"/>
  <c r="Q95" i="16" s="1"/>
  <c r="G109" i="14"/>
  <c r="H109" i="14" s="1"/>
  <c r="F109" i="14"/>
  <c r="O148" i="14"/>
  <c r="P148" i="14"/>
  <c r="Q148" i="14" s="1"/>
  <c r="N149" i="14"/>
  <c r="L149" i="14"/>
  <c r="K150" i="14"/>
  <c r="M149" i="14"/>
  <c r="G144" i="16"/>
  <c r="H144" i="16" s="1"/>
  <c r="F144" i="16"/>
  <c r="B146" i="16"/>
  <c r="E145" i="16"/>
  <c r="D145" i="16"/>
  <c r="C145" i="16"/>
  <c r="K97" i="16"/>
  <c r="N96" i="16"/>
  <c r="L96" i="16"/>
  <c r="M96" i="16"/>
  <c r="C110" i="14"/>
  <c r="D110" i="14"/>
  <c r="B111" i="14"/>
  <c r="E110" i="14"/>
  <c r="F110" i="14" l="1"/>
  <c r="G110" i="14"/>
  <c r="H110" i="14" s="1"/>
  <c r="B147" i="16"/>
  <c r="E146" i="16"/>
  <c r="C146" i="16"/>
  <c r="D146" i="16"/>
  <c r="D111" i="14"/>
  <c r="C111" i="14"/>
  <c r="E111" i="14"/>
  <c r="B112" i="14"/>
  <c r="F145" i="16"/>
  <c r="G145" i="16"/>
  <c r="H145" i="16" s="1"/>
  <c r="P96" i="16"/>
  <c r="Q96" i="16" s="1"/>
  <c r="O96" i="16"/>
  <c r="P149" i="14"/>
  <c r="Q149" i="14" s="1"/>
  <c r="O149" i="14"/>
  <c r="K98" i="16"/>
  <c r="N97" i="16"/>
  <c r="L97" i="16"/>
  <c r="M97" i="16"/>
  <c r="K151" i="14"/>
  <c r="M150" i="14"/>
  <c r="N150" i="14"/>
  <c r="L150" i="14"/>
  <c r="P150" i="14" l="1"/>
  <c r="Q150" i="14" s="1"/>
  <c r="O150" i="14"/>
  <c r="M151" i="14"/>
  <c r="L151" i="14"/>
  <c r="K152" i="14"/>
  <c r="N151" i="14"/>
  <c r="F146" i="16"/>
  <c r="G146" i="16"/>
  <c r="H146" i="16" s="1"/>
  <c r="B148" i="16"/>
  <c r="E147" i="16"/>
  <c r="D147" i="16"/>
  <c r="C147" i="16"/>
  <c r="P97" i="16"/>
  <c r="Q97" i="16" s="1"/>
  <c r="O97" i="16"/>
  <c r="B113" i="14"/>
  <c r="C112" i="14"/>
  <c r="E112" i="14"/>
  <c r="D112" i="14"/>
  <c r="K99" i="16"/>
  <c r="N98" i="16"/>
  <c r="L98" i="16"/>
  <c r="M98" i="16"/>
  <c r="F111" i="14"/>
  <c r="G111" i="14"/>
  <c r="H111" i="14" s="1"/>
  <c r="K153" i="14" l="1"/>
  <c r="N152" i="14"/>
  <c r="M152" i="14"/>
  <c r="L152" i="14"/>
  <c r="D113" i="14"/>
  <c r="E113" i="14"/>
  <c r="C113" i="14"/>
  <c r="B114" i="14"/>
  <c r="O98" i="16"/>
  <c r="P98" i="16"/>
  <c r="Q98" i="16" s="1"/>
  <c r="K100" i="16"/>
  <c r="N99" i="16"/>
  <c r="M99" i="16"/>
  <c r="L99" i="16"/>
  <c r="P151" i="14"/>
  <c r="Q151" i="14" s="1"/>
  <c r="O151" i="14"/>
  <c r="F147" i="16"/>
  <c r="G147" i="16"/>
  <c r="H147" i="16" s="1"/>
  <c r="G112" i="14"/>
  <c r="H112" i="14" s="1"/>
  <c r="F112" i="14"/>
  <c r="B149" i="16"/>
  <c r="E148" i="16"/>
  <c r="D148" i="16"/>
  <c r="C148" i="16"/>
  <c r="E114" i="14" l="1"/>
  <c r="B115" i="14"/>
  <c r="D114" i="14"/>
  <c r="C114" i="14"/>
  <c r="F148" i="16"/>
  <c r="G148" i="16"/>
  <c r="H148" i="16" s="1"/>
  <c r="B150" i="16"/>
  <c r="E149" i="16"/>
  <c r="C149" i="16"/>
  <c r="D149" i="16"/>
  <c r="P99" i="16"/>
  <c r="Q99" i="16" s="1"/>
  <c r="O99" i="16"/>
  <c r="K101" i="16"/>
  <c r="N100" i="16"/>
  <c r="L100" i="16"/>
  <c r="M100" i="16"/>
  <c r="G113" i="14"/>
  <c r="H113" i="14" s="1"/>
  <c r="F113" i="14"/>
  <c r="O152" i="14"/>
  <c r="P152" i="14"/>
  <c r="Q152" i="14" s="1"/>
  <c r="K154" i="14"/>
  <c r="N153" i="14"/>
  <c r="M153" i="14"/>
  <c r="L153" i="14"/>
  <c r="F149" i="16" l="1"/>
  <c r="G149" i="16"/>
  <c r="H149" i="16" s="1"/>
  <c r="B151" i="16"/>
  <c r="E150" i="16"/>
  <c r="D150" i="16"/>
  <c r="C150" i="16"/>
  <c r="K102" i="16"/>
  <c r="N101" i="16"/>
  <c r="L101" i="16"/>
  <c r="M101" i="16"/>
  <c r="P153" i="14"/>
  <c r="Q153" i="14" s="1"/>
  <c r="O153" i="14"/>
  <c r="K155" i="14"/>
  <c r="N154" i="14"/>
  <c r="L154" i="14"/>
  <c r="M154" i="14"/>
  <c r="P100" i="16"/>
  <c r="Q100" i="16" s="1"/>
  <c r="O100" i="16"/>
  <c r="E115" i="14"/>
  <c r="B116" i="14"/>
  <c r="C115" i="14"/>
  <c r="D115" i="14"/>
  <c r="G114" i="14"/>
  <c r="H114" i="14" s="1"/>
  <c r="F114" i="14"/>
  <c r="P101" i="16" l="1"/>
  <c r="Q101" i="16" s="1"/>
  <c r="O101" i="16"/>
  <c r="C116" i="14"/>
  <c r="D116" i="14"/>
  <c r="B117" i="14"/>
  <c r="E116" i="14"/>
  <c r="F150" i="16"/>
  <c r="G150" i="16"/>
  <c r="H150" i="16" s="1"/>
  <c r="P154" i="14"/>
  <c r="Q154" i="14" s="1"/>
  <c r="O154" i="14"/>
  <c r="B152" i="16"/>
  <c r="E151" i="16"/>
  <c r="C151" i="16"/>
  <c r="D151" i="16"/>
  <c r="G115" i="14"/>
  <c r="H115" i="14" s="1"/>
  <c r="F115" i="14"/>
  <c r="K103" i="16"/>
  <c r="N102" i="16"/>
  <c r="L102" i="16"/>
  <c r="M102" i="16"/>
  <c r="K156" i="14"/>
  <c r="M155" i="14"/>
  <c r="L155" i="14"/>
  <c r="N155" i="14"/>
  <c r="P155" i="14" l="1"/>
  <c r="Q155" i="14" s="1"/>
  <c r="O155" i="14"/>
  <c r="E117" i="14"/>
  <c r="B118" i="14"/>
  <c r="C117" i="14"/>
  <c r="D117" i="14"/>
  <c r="N156" i="14"/>
  <c r="K157" i="14"/>
  <c r="L156" i="14"/>
  <c r="M156" i="14"/>
  <c r="F151" i="16"/>
  <c r="G151" i="16"/>
  <c r="H151" i="16" s="1"/>
  <c r="G116" i="14"/>
  <c r="H116" i="14" s="1"/>
  <c r="F116" i="14"/>
  <c r="B153" i="16"/>
  <c r="E152" i="16"/>
  <c r="C152" i="16"/>
  <c r="D152" i="16"/>
  <c r="O102" i="16"/>
  <c r="P102" i="16"/>
  <c r="Q102" i="16" s="1"/>
  <c r="K104" i="16"/>
  <c r="N103" i="16"/>
  <c r="M103" i="16"/>
  <c r="L103" i="16"/>
  <c r="F152" i="16" l="1"/>
  <c r="G152" i="16"/>
  <c r="H152" i="16" s="1"/>
  <c r="M157" i="14"/>
  <c r="K158" i="14"/>
  <c r="N157" i="14"/>
  <c r="L157" i="14"/>
  <c r="K105" i="16"/>
  <c r="N104" i="16"/>
  <c r="L104" i="16"/>
  <c r="M104" i="16"/>
  <c r="B119" i="14"/>
  <c r="D118" i="14"/>
  <c r="C118" i="14"/>
  <c r="E118" i="14"/>
  <c r="O156" i="14"/>
  <c r="P156" i="14"/>
  <c r="Q156" i="14" s="1"/>
  <c r="F117" i="14"/>
  <c r="G117" i="14"/>
  <c r="H117" i="14" s="1"/>
  <c r="B154" i="16"/>
  <c r="E153" i="16"/>
  <c r="D153" i="16"/>
  <c r="C153" i="16"/>
  <c r="O103" i="16"/>
  <c r="P103" i="16"/>
  <c r="Q103" i="16" s="1"/>
  <c r="K106" i="16" l="1"/>
  <c r="N105" i="16"/>
  <c r="M105" i="16"/>
  <c r="L105" i="16"/>
  <c r="G153" i="16"/>
  <c r="H153" i="16" s="1"/>
  <c r="F153" i="16"/>
  <c r="P157" i="14"/>
  <c r="Q157" i="14" s="1"/>
  <c r="O157" i="14"/>
  <c r="B120" i="14"/>
  <c r="D119" i="14"/>
  <c r="E119" i="14"/>
  <c r="C119" i="14"/>
  <c r="N158" i="14"/>
  <c r="L158" i="14"/>
  <c r="K159" i="14"/>
  <c r="M158" i="14"/>
  <c r="B155" i="16"/>
  <c r="E154" i="16"/>
  <c r="D154" i="16"/>
  <c r="C154" i="16"/>
  <c r="G118" i="14"/>
  <c r="H118" i="14" s="1"/>
  <c r="F118" i="14"/>
  <c r="O104" i="16"/>
  <c r="P104" i="16"/>
  <c r="Q104" i="16" s="1"/>
  <c r="O158" i="14" l="1"/>
  <c r="P158" i="14"/>
  <c r="Q158" i="14" s="1"/>
  <c r="N159" i="14"/>
  <c r="K160" i="14"/>
  <c r="L159" i="14"/>
  <c r="M159" i="14"/>
  <c r="G119" i="14"/>
  <c r="H119" i="14" s="1"/>
  <c r="F119" i="14"/>
  <c r="G154" i="16"/>
  <c r="H154" i="16" s="1"/>
  <c r="F154" i="16"/>
  <c r="O105" i="16"/>
  <c r="P105" i="16"/>
  <c r="Q105" i="16" s="1"/>
  <c r="B156" i="16"/>
  <c r="E155" i="16"/>
  <c r="D155" i="16"/>
  <c r="C155" i="16"/>
  <c r="D120" i="14"/>
  <c r="E120" i="14"/>
  <c r="C120" i="14"/>
  <c r="B121" i="14"/>
  <c r="K107" i="16"/>
  <c r="N106" i="16"/>
  <c r="M106" i="16"/>
  <c r="L106" i="16"/>
  <c r="O106" i="16" l="1"/>
  <c r="P106" i="16"/>
  <c r="Q106" i="16" s="1"/>
  <c r="B157" i="16"/>
  <c r="E156" i="16"/>
  <c r="C156" i="16"/>
  <c r="D156" i="16"/>
  <c r="B122" i="14"/>
  <c r="D121" i="14"/>
  <c r="C121" i="14"/>
  <c r="E121" i="14"/>
  <c r="L160" i="14"/>
  <c r="K161" i="14"/>
  <c r="M160" i="14"/>
  <c r="N160" i="14"/>
  <c r="F155" i="16"/>
  <c r="G155" i="16"/>
  <c r="H155" i="16" s="1"/>
  <c r="O159" i="14"/>
  <c r="P159" i="14"/>
  <c r="Q159" i="14" s="1"/>
  <c r="G120" i="14"/>
  <c r="H120" i="14" s="1"/>
  <c r="F120" i="14"/>
  <c r="K108" i="16"/>
  <c r="N107" i="16"/>
  <c r="M107" i="16"/>
  <c r="L107" i="16"/>
  <c r="K109" i="16" l="1"/>
  <c r="N108" i="16"/>
  <c r="L108" i="16"/>
  <c r="M108" i="16"/>
  <c r="O107" i="16"/>
  <c r="P107" i="16"/>
  <c r="Q107" i="16" s="1"/>
  <c r="K162" i="14"/>
  <c r="N161" i="14"/>
  <c r="L161" i="14"/>
  <c r="M161" i="14"/>
  <c r="G156" i="16"/>
  <c r="H156" i="16" s="1"/>
  <c r="F156" i="16"/>
  <c r="B158" i="16"/>
  <c r="E157" i="16"/>
  <c r="D157" i="16"/>
  <c r="C157" i="16"/>
  <c r="B123" i="14"/>
  <c r="C122" i="14"/>
  <c r="E122" i="14"/>
  <c r="D122" i="14"/>
  <c r="F121" i="14"/>
  <c r="G121" i="14"/>
  <c r="H121" i="14" s="1"/>
  <c r="P160" i="14"/>
  <c r="Q160" i="14" s="1"/>
  <c r="O160" i="14"/>
  <c r="N162" i="14" l="1"/>
  <c r="M162" i="14"/>
  <c r="L162" i="14"/>
  <c r="K163" i="14"/>
  <c r="B159" i="16"/>
  <c r="E158" i="16"/>
  <c r="D158" i="16"/>
  <c r="C158" i="16"/>
  <c r="O161" i="14"/>
  <c r="P161" i="14"/>
  <c r="Q161" i="14" s="1"/>
  <c r="F157" i="16"/>
  <c r="G157" i="16"/>
  <c r="H157" i="16" s="1"/>
  <c r="G122" i="14"/>
  <c r="H122" i="14" s="1"/>
  <c r="F122" i="14"/>
  <c r="O108" i="16"/>
  <c r="P108" i="16"/>
  <c r="Q108" i="16" s="1"/>
  <c r="B124" i="14"/>
  <c r="E123" i="14"/>
  <c r="C123" i="14"/>
  <c r="D123" i="14"/>
  <c r="K110" i="16"/>
  <c r="N109" i="16"/>
  <c r="M109" i="16"/>
  <c r="L109" i="16"/>
  <c r="K111" i="16" l="1"/>
  <c r="N110" i="16"/>
  <c r="L110" i="16"/>
  <c r="M110" i="16"/>
  <c r="B160" i="16"/>
  <c r="E159" i="16"/>
  <c r="D159" i="16"/>
  <c r="C159" i="16"/>
  <c r="N163" i="14"/>
  <c r="M163" i="14"/>
  <c r="K164" i="14"/>
  <c r="L163" i="14"/>
  <c r="G158" i="16"/>
  <c r="H158" i="16" s="1"/>
  <c r="F158" i="16"/>
  <c r="P109" i="16"/>
  <c r="Q109" i="16" s="1"/>
  <c r="O109" i="16"/>
  <c r="G123" i="14"/>
  <c r="H123" i="14" s="1"/>
  <c r="F123" i="14"/>
  <c r="B125" i="14"/>
  <c r="D124" i="14"/>
  <c r="E124" i="14"/>
  <c r="C124" i="14"/>
  <c r="P162" i="14"/>
  <c r="Q162" i="14" s="1"/>
  <c r="O162" i="14"/>
  <c r="B161" i="16" l="1"/>
  <c r="E160" i="16"/>
  <c r="D160" i="16"/>
  <c r="C160" i="16"/>
  <c r="E125" i="14"/>
  <c r="B126" i="14"/>
  <c r="C125" i="14"/>
  <c r="D125" i="14"/>
  <c r="N164" i="14"/>
  <c r="K165" i="14"/>
  <c r="M164" i="14"/>
  <c r="L164" i="14"/>
  <c r="O110" i="16"/>
  <c r="P110" i="16"/>
  <c r="Q110" i="16" s="1"/>
  <c r="G159" i="16"/>
  <c r="H159" i="16" s="1"/>
  <c r="F159" i="16"/>
  <c r="F124" i="14"/>
  <c r="G124" i="14"/>
  <c r="H124" i="14" s="1"/>
  <c r="P163" i="14"/>
  <c r="Q163" i="14" s="1"/>
  <c r="O163" i="14"/>
  <c r="K112" i="16"/>
  <c r="N111" i="16"/>
  <c r="L111" i="16"/>
  <c r="M111" i="16"/>
  <c r="P111" i="16" l="1"/>
  <c r="Q111" i="16" s="1"/>
  <c r="O111" i="16"/>
  <c r="K113" i="16"/>
  <c r="N112" i="16"/>
  <c r="M112" i="16"/>
  <c r="L112" i="16"/>
  <c r="F125" i="14"/>
  <c r="G125" i="14"/>
  <c r="H125" i="14" s="1"/>
  <c r="E126" i="14"/>
  <c r="B127" i="14"/>
  <c r="C126" i="14"/>
  <c r="D126" i="14"/>
  <c r="K166" i="14"/>
  <c r="L165" i="14"/>
  <c r="M165" i="14"/>
  <c r="N165" i="14"/>
  <c r="F160" i="16"/>
  <c r="G160" i="16"/>
  <c r="H160" i="16" s="1"/>
  <c r="P164" i="14"/>
  <c r="Q164" i="14" s="1"/>
  <c r="O164" i="14"/>
  <c r="B162" i="16"/>
  <c r="E161" i="16"/>
  <c r="D161" i="16"/>
  <c r="C161" i="16"/>
  <c r="O165" i="14" l="1"/>
  <c r="P165" i="14"/>
  <c r="Q165" i="14" s="1"/>
  <c r="B163" i="16"/>
  <c r="E162" i="16"/>
  <c r="D162" i="16"/>
  <c r="C162" i="16"/>
  <c r="K167" i="14"/>
  <c r="N166" i="14"/>
  <c r="M166" i="14"/>
  <c r="L166" i="14"/>
  <c r="G161" i="16"/>
  <c r="H161" i="16" s="1"/>
  <c r="F161" i="16"/>
  <c r="O112" i="16"/>
  <c r="P112" i="16"/>
  <c r="Q112" i="16" s="1"/>
  <c r="K114" i="16"/>
  <c r="N113" i="16"/>
  <c r="L113" i="16"/>
  <c r="M113" i="16"/>
  <c r="C127" i="14"/>
  <c r="B128" i="14"/>
  <c r="E127" i="14"/>
  <c r="D127" i="14"/>
  <c r="F126" i="14"/>
  <c r="G126" i="14"/>
  <c r="H126" i="14" s="1"/>
  <c r="O113" i="16" l="1"/>
  <c r="P113" i="16"/>
  <c r="Q113" i="16" s="1"/>
  <c r="O166" i="14"/>
  <c r="P166" i="14"/>
  <c r="Q166" i="14" s="1"/>
  <c r="G127" i="14"/>
  <c r="H127" i="14" s="1"/>
  <c r="F127" i="14"/>
  <c r="K115" i="16"/>
  <c r="N114" i="16"/>
  <c r="L114" i="16"/>
  <c r="M114" i="16"/>
  <c r="E128" i="14"/>
  <c r="C128" i="14"/>
  <c r="B129" i="14"/>
  <c r="D128" i="14"/>
  <c r="G162" i="16"/>
  <c r="H162" i="16" s="1"/>
  <c r="F162" i="16"/>
  <c r="M167" i="14"/>
  <c r="N167" i="14"/>
  <c r="K168" i="14"/>
  <c r="L167" i="14"/>
  <c r="B164" i="16"/>
  <c r="E163" i="16"/>
  <c r="C163" i="16"/>
  <c r="D163" i="16"/>
  <c r="O114" i="16" l="1"/>
  <c r="P114" i="16"/>
  <c r="Q114" i="16" s="1"/>
  <c r="E129" i="14"/>
  <c r="C129" i="14"/>
  <c r="B130" i="14"/>
  <c r="D129" i="14"/>
  <c r="F163" i="16"/>
  <c r="G163" i="16"/>
  <c r="H163" i="16" s="1"/>
  <c r="K169" i="14"/>
  <c r="L168" i="14"/>
  <c r="M168" i="14"/>
  <c r="N168" i="14"/>
  <c r="F128" i="14"/>
  <c r="G128" i="14"/>
  <c r="H128" i="14" s="1"/>
  <c r="P167" i="14"/>
  <c r="Q167" i="14" s="1"/>
  <c r="O167" i="14"/>
  <c r="K116" i="16"/>
  <c r="N115" i="16"/>
  <c r="M115" i="16"/>
  <c r="L115" i="16"/>
  <c r="B165" i="16"/>
  <c r="E164" i="16"/>
  <c r="C164" i="16"/>
  <c r="D164" i="16"/>
  <c r="B166" i="16" l="1"/>
  <c r="E165" i="16"/>
  <c r="D165" i="16"/>
  <c r="C165" i="16"/>
  <c r="B131" i="14"/>
  <c r="E130" i="14"/>
  <c r="D130" i="14"/>
  <c r="C130" i="14"/>
  <c r="G164" i="16"/>
  <c r="H164" i="16" s="1"/>
  <c r="F164" i="16"/>
  <c r="O168" i="14"/>
  <c r="P168" i="14"/>
  <c r="Q168" i="14" s="1"/>
  <c r="F129" i="14"/>
  <c r="G129" i="14"/>
  <c r="H129" i="14" s="1"/>
  <c r="P115" i="16"/>
  <c r="Q115" i="16" s="1"/>
  <c r="O115" i="16"/>
  <c r="K117" i="16"/>
  <c r="N116" i="16"/>
  <c r="L116" i="16"/>
  <c r="M116" i="16"/>
  <c r="L169" i="14"/>
  <c r="K170" i="14"/>
  <c r="N169" i="14"/>
  <c r="M169" i="14"/>
  <c r="P169" i="14" l="1"/>
  <c r="Q169" i="14" s="1"/>
  <c r="O169" i="14"/>
  <c r="E131" i="14"/>
  <c r="B132" i="14"/>
  <c r="D131" i="14"/>
  <c r="C131" i="14"/>
  <c r="K171" i="14"/>
  <c r="M170" i="14"/>
  <c r="L170" i="14"/>
  <c r="N170" i="14"/>
  <c r="O116" i="16"/>
  <c r="P116" i="16"/>
  <c r="Q116" i="16" s="1"/>
  <c r="F165" i="16"/>
  <c r="G165" i="16"/>
  <c r="H165" i="16" s="1"/>
  <c r="G130" i="14"/>
  <c r="H130" i="14" s="1"/>
  <c r="F130" i="14"/>
  <c r="K118" i="16"/>
  <c r="N117" i="16"/>
  <c r="M117" i="16"/>
  <c r="L117" i="16"/>
  <c r="B167" i="16"/>
  <c r="E166" i="16"/>
  <c r="D166" i="16"/>
  <c r="C166" i="16"/>
  <c r="B168" i="16" l="1"/>
  <c r="E167" i="16"/>
  <c r="D167" i="16"/>
  <c r="C167" i="16"/>
  <c r="C132" i="14"/>
  <c r="E132" i="14"/>
  <c r="D132" i="14"/>
  <c r="B133" i="14"/>
  <c r="K172" i="14"/>
  <c r="N171" i="14"/>
  <c r="L171" i="14"/>
  <c r="M171" i="14"/>
  <c r="G131" i="14"/>
  <c r="H131" i="14" s="1"/>
  <c r="F131" i="14"/>
  <c r="G166" i="16"/>
  <c r="H166" i="16" s="1"/>
  <c r="F166" i="16"/>
  <c r="P117" i="16"/>
  <c r="Q117" i="16" s="1"/>
  <c r="O117" i="16"/>
  <c r="O170" i="14"/>
  <c r="P170" i="14"/>
  <c r="Q170" i="14" s="1"/>
  <c r="K119" i="16"/>
  <c r="N118" i="16"/>
  <c r="L118" i="16"/>
  <c r="M118" i="16"/>
  <c r="D133" i="14" l="1"/>
  <c r="B134" i="14"/>
  <c r="E133" i="14"/>
  <c r="C133" i="14"/>
  <c r="K120" i="16"/>
  <c r="N119" i="16"/>
  <c r="L119" i="16"/>
  <c r="M119" i="16"/>
  <c r="O118" i="16"/>
  <c r="P118" i="16"/>
  <c r="Q118" i="16" s="1"/>
  <c r="P171" i="14"/>
  <c r="Q171" i="14" s="1"/>
  <c r="O171" i="14"/>
  <c r="G167" i="16"/>
  <c r="H167" i="16" s="1"/>
  <c r="F167" i="16"/>
  <c r="F132" i="14"/>
  <c r="G132" i="14"/>
  <c r="H132" i="14" s="1"/>
  <c r="N172" i="14"/>
  <c r="L172" i="14"/>
  <c r="M172" i="14"/>
  <c r="K173" i="14"/>
  <c r="B169" i="16"/>
  <c r="E168" i="16"/>
  <c r="C168" i="16"/>
  <c r="D168" i="16"/>
  <c r="K121" i="16" l="1"/>
  <c r="N120" i="16"/>
  <c r="M120" i="16"/>
  <c r="L120" i="16"/>
  <c r="K174" i="14"/>
  <c r="M173" i="14"/>
  <c r="N173" i="14"/>
  <c r="L173" i="14"/>
  <c r="F168" i="16"/>
  <c r="G168" i="16"/>
  <c r="H168" i="16" s="1"/>
  <c r="P119" i="16"/>
  <c r="Q119" i="16" s="1"/>
  <c r="O119" i="16"/>
  <c r="G133" i="14"/>
  <c r="H133" i="14" s="1"/>
  <c r="F133" i="14"/>
  <c r="B170" i="16"/>
  <c r="E169" i="16"/>
  <c r="C169" i="16"/>
  <c r="D169" i="16"/>
  <c r="C134" i="14"/>
  <c r="B135" i="14"/>
  <c r="D134" i="14"/>
  <c r="E134" i="14"/>
  <c r="P172" i="14"/>
  <c r="Q172" i="14" s="1"/>
  <c r="O172" i="14"/>
  <c r="G169" i="16" l="1"/>
  <c r="H169" i="16" s="1"/>
  <c r="F169" i="16"/>
  <c r="L174" i="14"/>
  <c r="N174" i="14"/>
  <c r="K175" i="14"/>
  <c r="M174" i="14"/>
  <c r="D135" i="14"/>
  <c r="E135" i="14"/>
  <c r="B136" i="14"/>
  <c r="C135" i="14"/>
  <c r="G134" i="14"/>
  <c r="H134" i="14" s="1"/>
  <c r="F134" i="14"/>
  <c r="O173" i="14"/>
  <c r="P173" i="14"/>
  <c r="Q173" i="14" s="1"/>
  <c r="P120" i="16"/>
  <c r="Q120" i="16" s="1"/>
  <c r="O120" i="16"/>
  <c r="B171" i="16"/>
  <c r="E170" i="16"/>
  <c r="D170" i="16"/>
  <c r="C170" i="16"/>
  <c r="K122" i="16"/>
  <c r="N121" i="16"/>
  <c r="L121" i="16"/>
  <c r="M121" i="16"/>
  <c r="F135" i="14" l="1"/>
  <c r="G135" i="14"/>
  <c r="H135" i="14" s="1"/>
  <c r="K123" i="16"/>
  <c r="N122" i="16"/>
  <c r="L122" i="16"/>
  <c r="M122" i="16"/>
  <c r="K176" i="14"/>
  <c r="M175" i="14"/>
  <c r="N175" i="14"/>
  <c r="L175" i="14"/>
  <c r="P174" i="14"/>
  <c r="Q174" i="14" s="1"/>
  <c r="O174" i="14"/>
  <c r="G170" i="16"/>
  <c r="H170" i="16" s="1"/>
  <c r="F170" i="16"/>
  <c r="P121" i="16"/>
  <c r="Q121" i="16" s="1"/>
  <c r="O121" i="16"/>
  <c r="B172" i="16"/>
  <c r="E171" i="16"/>
  <c r="C171" i="16"/>
  <c r="D171" i="16"/>
  <c r="E136" i="14"/>
  <c r="C136" i="14"/>
  <c r="B137" i="14"/>
  <c r="D136" i="14"/>
  <c r="N176" i="14" l="1"/>
  <c r="K177" i="14"/>
  <c r="L176" i="14"/>
  <c r="M176" i="14"/>
  <c r="F136" i="14"/>
  <c r="G136" i="14"/>
  <c r="H136" i="14" s="1"/>
  <c r="O122" i="16"/>
  <c r="P122" i="16"/>
  <c r="Q122" i="16" s="1"/>
  <c r="K124" i="16"/>
  <c r="N123" i="16"/>
  <c r="L123" i="16"/>
  <c r="M123" i="16"/>
  <c r="F171" i="16"/>
  <c r="G171" i="16"/>
  <c r="H171" i="16" s="1"/>
  <c r="C137" i="14"/>
  <c r="B138" i="14"/>
  <c r="E137" i="14"/>
  <c r="D137" i="14"/>
  <c r="B173" i="16"/>
  <c r="E172" i="16"/>
  <c r="D172" i="16"/>
  <c r="C172" i="16"/>
  <c r="P175" i="14"/>
  <c r="Q175" i="14" s="1"/>
  <c r="O175" i="14"/>
  <c r="D138" i="14" l="1"/>
  <c r="C138" i="14"/>
  <c r="B139" i="14"/>
  <c r="E138" i="14"/>
  <c r="G172" i="16"/>
  <c r="H172" i="16" s="1"/>
  <c r="F172" i="16"/>
  <c r="B174" i="16"/>
  <c r="E173" i="16"/>
  <c r="D173" i="16"/>
  <c r="C173" i="16"/>
  <c r="P123" i="16"/>
  <c r="Q123" i="16" s="1"/>
  <c r="O123" i="16"/>
  <c r="K178" i="14"/>
  <c r="L177" i="14"/>
  <c r="N177" i="14"/>
  <c r="M177" i="14"/>
  <c r="G137" i="14"/>
  <c r="H137" i="14" s="1"/>
  <c r="F137" i="14"/>
  <c r="K125" i="16"/>
  <c r="N124" i="16"/>
  <c r="L124" i="16"/>
  <c r="M124" i="16"/>
  <c r="P176" i="14"/>
  <c r="Q176" i="14" s="1"/>
  <c r="O176" i="14"/>
  <c r="F173" i="16" l="1"/>
  <c r="G173" i="16"/>
  <c r="H173" i="16" s="1"/>
  <c r="P177" i="14"/>
  <c r="Q177" i="14" s="1"/>
  <c r="O177" i="14"/>
  <c r="K179" i="14"/>
  <c r="N178" i="14"/>
  <c r="L178" i="14"/>
  <c r="M178" i="14"/>
  <c r="P124" i="16"/>
  <c r="Q124" i="16" s="1"/>
  <c r="O124" i="16"/>
  <c r="F138" i="14"/>
  <c r="G138" i="14"/>
  <c r="H138" i="14" s="1"/>
  <c r="E139" i="14"/>
  <c r="C139" i="14"/>
  <c r="B140" i="14"/>
  <c r="D139" i="14"/>
  <c r="B175" i="16"/>
  <c r="E174" i="16"/>
  <c r="C174" i="16"/>
  <c r="D174" i="16"/>
  <c r="K126" i="16"/>
  <c r="N125" i="16"/>
  <c r="L125" i="16"/>
  <c r="M125" i="16"/>
  <c r="K127" i="16" l="1"/>
  <c r="N126" i="16"/>
  <c r="L126" i="16"/>
  <c r="M126" i="16"/>
  <c r="G139" i="14"/>
  <c r="H139" i="14" s="1"/>
  <c r="F139" i="14"/>
  <c r="K180" i="14"/>
  <c r="N179" i="14"/>
  <c r="L179" i="14"/>
  <c r="M179" i="14"/>
  <c r="O125" i="16"/>
  <c r="P125" i="16"/>
  <c r="Q125" i="16" s="1"/>
  <c r="P178" i="14"/>
  <c r="Q178" i="14" s="1"/>
  <c r="O178" i="14"/>
  <c r="F174" i="16"/>
  <c r="G174" i="16"/>
  <c r="H174" i="16" s="1"/>
  <c r="D140" i="14"/>
  <c r="B141" i="14"/>
  <c r="C140" i="14"/>
  <c r="E140" i="14"/>
  <c r="B176" i="16"/>
  <c r="E175" i="16"/>
  <c r="C175" i="16"/>
  <c r="D175" i="16"/>
  <c r="N180" i="14" l="1"/>
  <c r="L180" i="14"/>
  <c r="K181" i="14"/>
  <c r="M180" i="14"/>
  <c r="F140" i="14"/>
  <c r="G140" i="14"/>
  <c r="H140" i="14" s="1"/>
  <c r="E141" i="14"/>
  <c r="C141" i="14"/>
  <c r="D141" i="14"/>
  <c r="B142" i="14"/>
  <c r="O126" i="16"/>
  <c r="P126" i="16"/>
  <c r="Q126" i="16" s="1"/>
  <c r="K128" i="16"/>
  <c r="N127" i="16"/>
  <c r="L127" i="16"/>
  <c r="M127" i="16"/>
  <c r="G175" i="16"/>
  <c r="H175" i="16" s="1"/>
  <c r="F175" i="16"/>
  <c r="B177" i="16"/>
  <c r="E176" i="16"/>
  <c r="D176" i="16"/>
  <c r="C176" i="16"/>
  <c r="P179" i="14"/>
  <c r="Q179" i="14" s="1"/>
  <c r="O179" i="14"/>
  <c r="G141" i="14" l="1"/>
  <c r="H141" i="14" s="1"/>
  <c r="F141" i="14"/>
  <c r="K129" i="16"/>
  <c r="N128" i="16"/>
  <c r="L128" i="16"/>
  <c r="M128" i="16"/>
  <c r="P127" i="16"/>
  <c r="Q127" i="16" s="1"/>
  <c r="O127" i="16"/>
  <c r="B178" i="16"/>
  <c r="E177" i="16"/>
  <c r="D177" i="16"/>
  <c r="C177" i="16"/>
  <c r="N181" i="14"/>
  <c r="K182" i="14"/>
  <c r="L181" i="14"/>
  <c r="M181" i="14"/>
  <c r="E142" i="14"/>
  <c r="B143" i="14"/>
  <c r="C142" i="14"/>
  <c r="D142" i="14"/>
  <c r="G176" i="16"/>
  <c r="H176" i="16" s="1"/>
  <c r="F176" i="16"/>
  <c r="O180" i="14"/>
  <c r="P180" i="14"/>
  <c r="Q180" i="14" s="1"/>
  <c r="O181" i="14" l="1"/>
  <c r="P181" i="14"/>
  <c r="Q181" i="14" s="1"/>
  <c r="P128" i="16"/>
  <c r="Q128" i="16" s="1"/>
  <c r="O128" i="16"/>
  <c r="K130" i="16"/>
  <c r="N129" i="16"/>
  <c r="L129" i="16"/>
  <c r="M129" i="16"/>
  <c r="K183" i="14"/>
  <c r="M182" i="14"/>
  <c r="L182" i="14"/>
  <c r="N182" i="14"/>
  <c r="C143" i="14"/>
  <c r="D143" i="14"/>
  <c r="E143" i="14"/>
  <c r="B144" i="14"/>
  <c r="G177" i="16"/>
  <c r="H177" i="16" s="1"/>
  <c r="F177" i="16"/>
  <c r="F142" i="14"/>
  <c r="G142" i="14"/>
  <c r="H142" i="14" s="1"/>
  <c r="B179" i="16"/>
  <c r="E178" i="16"/>
  <c r="C178" i="16"/>
  <c r="D178" i="16"/>
  <c r="B145" i="14" l="1"/>
  <c r="E144" i="14"/>
  <c r="D144" i="14"/>
  <c r="C144" i="14"/>
  <c r="B180" i="16"/>
  <c r="E179" i="16"/>
  <c r="C179" i="16"/>
  <c r="D179" i="16"/>
  <c r="K131" i="16"/>
  <c r="N130" i="16"/>
  <c r="L130" i="16"/>
  <c r="M130" i="16"/>
  <c r="P129" i="16"/>
  <c r="Q129" i="16" s="1"/>
  <c r="O129" i="16"/>
  <c r="P182" i="14"/>
  <c r="Q182" i="14" s="1"/>
  <c r="O182" i="14"/>
  <c r="G143" i="14"/>
  <c r="H143" i="14" s="1"/>
  <c r="F143" i="14"/>
  <c r="G178" i="16"/>
  <c r="H178" i="16" s="1"/>
  <c r="F178" i="16"/>
  <c r="N183" i="14"/>
  <c r="K184" i="14"/>
  <c r="L183" i="14"/>
  <c r="M183" i="14"/>
  <c r="B181" i="16" l="1"/>
  <c r="E180" i="16"/>
  <c r="D180" i="16"/>
  <c r="C180" i="16"/>
  <c r="K185" i="14"/>
  <c r="N184" i="14"/>
  <c r="L184" i="14"/>
  <c r="M184" i="14"/>
  <c r="P183" i="14"/>
  <c r="Q183" i="14" s="1"/>
  <c r="O183" i="14"/>
  <c r="O130" i="16"/>
  <c r="P130" i="16"/>
  <c r="Q130" i="16" s="1"/>
  <c r="F144" i="14"/>
  <c r="G144" i="14"/>
  <c r="H144" i="14" s="1"/>
  <c r="G179" i="16"/>
  <c r="H179" i="16" s="1"/>
  <c r="F179" i="16"/>
  <c r="K132" i="16"/>
  <c r="N131" i="16"/>
  <c r="L131" i="16"/>
  <c r="M131" i="16"/>
  <c r="B146" i="14"/>
  <c r="C145" i="14"/>
  <c r="D145" i="14"/>
  <c r="E145" i="14"/>
  <c r="F145" i="14" l="1"/>
  <c r="G145" i="14"/>
  <c r="H145" i="14" s="1"/>
  <c r="C146" i="14"/>
  <c r="E146" i="14"/>
  <c r="B147" i="14"/>
  <c r="D146" i="14"/>
  <c r="M185" i="14"/>
  <c r="N185" i="14"/>
  <c r="L185" i="14"/>
  <c r="K186" i="14"/>
  <c r="O184" i="14"/>
  <c r="P184" i="14"/>
  <c r="Q184" i="14" s="1"/>
  <c r="O131" i="16"/>
  <c r="P131" i="16"/>
  <c r="Q131" i="16" s="1"/>
  <c r="G180" i="16"/>
  <c r="H180" i="16" s="1"/>
  <c r="F180" i="16"/>
  <c r="K133" i="16"/>
  <c r="N132" i="16"/>
  <c r="L132" i="16"/>
  <c r="M132" i="16"/>
  <c r="B182" i="16"/>
  <c r="E181" i="16"/>
  <c r="D181" i="16"/>
  <c r="C181" i="16"/>
  <c r="O185" i="14" l="1"/>
  <c r="P185" i="14"/>
  <c r="Q185" i="14" s="1"/>
  <c r="B183" i="16"/>
  <c r="E182" i="16"/>
  <c r="D182" i="16"/>
  <c r="C182" i="16"/>
  <c r="C147" i="14"/>
  <c r="D147" i="14"/>
  <c r="E147" i="14"/>
  <c r="B148" i="14"/>
  <c r="G146" i="14"/>
  <c r="H146" i="14" s="1"/>
  <c r="F146" i="14"/>
  <c r="G181" i="16"/>
  <c r="H181" i="16" s="1"/>
  <c r="F181" i="16"/>
  <c r="O132" i="16"/>
  <c r="P132" i="16"/>
  <c r="Q132" i="16" s="1"/>
  <c r="K187" i="14"/>
  <c r="N186" i="14"/>
  <c r="L186" i="14"/>
  <c r="M186" i="14"/>
  <c r="K134" i="16"/>
  <c r="N133" i="16"/>
  <c r="L133" i="16"/>
  <c r="M133" i="16"/>
  <c r="G182" i="16" l="1"/>
  <c r="H182" i="16" s="1"/>
  <c r="F182" i="16"/>
  <c r="P133" i="16"/>
  <c r="Q133" i="16" s="1"/>
  <c r="O133" i="16"/>
  <c r="B184" i="16"/>
  <c r="E183" i="16"/>
  <c r="C183" i="16"/>
  <c r="D183" i="16"/>
  <c r="K135" i="16"/>
  <c r="N134" i="16"/>
  <c r="L134" i="16"/>
  <c r="M134" i="16"/>
  <c r="P186" i="14"/>
  <c r="Q186" i="14" s="1"/>
  <c r="O186" i="14"/>
  <c r="D148" i="14"/>
  <c r="C148" i="14"/>
  <c r="B149" i="14"/>
  <c r="E148" i="14"/>
  <c r="M187" i="14"/>
  <c r="L187" i="14"/>
  <c r="K188" i="14"/>
  <c r="N187" i="14"/>
  <c r="G147" i="14"/>
  <c r="H147" i="14" s="1"/>
  <c r="F147" i="14"/>
  <c r="B185" i="16" l="1"/>
  <c r="E184" i="16"/>
  <c r="D184" i="16"/>
  <c r="C184" i="16"/>
  <c r="P187" i="14"/>
  <c r="Q187" i="14" s="1"/>
  <c r="O187" i="14"/>
  <c r="N188" i="14"/>
  <c r="K189" i="14"/>
  <c r="M188" i="14"/>
  <c r="L188" i="14"/>
  <c r="F148" i="14"/>
  <c r="G148" i="14"/>
  <c r="H148" i="14" s="1"/>
  <c r="O134" i="16"/>
  <c r="P134" i="16"/>
  <c r="Q134" i="16" s="1"/>
  <c r="G183" i="16"/>
  <c r="H183" i="16" s="1"/>
  <c r="F183" i="16"/>
  <c r="C149" i="14"/>
  <c r="D149" i="14"/>
  <c r="E149" i="14"/>
  <c r="B150" i="14"/>
  <c r="K136" i="16"/>
  <c r="N135" i="16"/>
  <c r="L135" i="16"/>
  <c r="M135" i="16"/>
  <c r="N189" i="14" l="1"/>
  <c r="L189" i="14"/>
  <c r="K190" i="14"/>
  <c r="M189" i="14"/>
  <c r="K137" i="16"/>
  <c r="N136" i="16"/>
  <c r="L136" i="16"/>
  <c r="M136" i="16"/>
  <c r="P135" i="16"/>
  <c r="Q135" i="16" s="1"/>
  <c r="O135" i="16"/>
  <c r="G149" i="14"/>
  <c r="H149" i="14" s="1"/>
  <c r="F149" i="14"/>
  <c r="F184" i="16"/>
  <c r="G184" i="16"/>
  <c r="H184" i="16" s="1"/>
  <c r="O188" i="14"/>
  <c r="P188" i="14"/>
  <c r="Q188" i="14" s="1"/>
  <c r="E150" i="14"/>
  <c r="C150" i="14"/>
  <c r="D150" i="14"/>
  <c r="B151" i="14"/>
  <c r="B186" i="16"/>
  <c r="E185" i="16"/>
  <c r="D185" i="16"/>
  <c r="C185" i="16"/>
  <c r="K138" i="16" l="1"/>
  <c r="N137" i="16"/>
  <c r="L137" i="16"/>
  <c r="M137" i="16"/>
  <c r="D151" i="14"/>
  <c r="E151" i="14"/>
  <c r="B152" i="14"/>
  <c r="C151" i="14"/>
  <c r="K191" i="14"/>
  <c r="N190" i="14"/>
  <c r="L190" i="14"/>
  <c r="M190" i="14"/>
  <c r="G185" i="16"/>
  <c r="H185" i="16" s="1"/>
  <c r="F185" i="16"/>
  <c r="P136" i="16"/>
  <c r="Q136" i="16" s="1"/>
  <c r="O136" i="16"/>
  <c r="B187" i="16"/>
  <c r="E186" i="16"/>
  <c r="D186" i="16"/>
  <c r="C186" i="16"/>
  <c r="G150" i="14"/>
  <c r="H150" i="14" s="1"/>
  <c r="F150" i="14"/>
  <c r="O189" i="14"/>
  <c r="P189" i="14"/>
  <c r="Q189" i="14" s="1"/>
  <c r="G151" i="14" l="1"/>
  <c r="H151" i="14" s="1"/>
  <c r="F151" i="14"/>
  <c r="C152" i="14"/>
  <c r="D152" i="14"/>
  <c r="E152" i="14"/>
  <c r="B153" i="14"/>
  <c r="F186" i="16"/>
  <c r="G186" i="16"/>
  <c r="H186" i="16" s="1"/>
  <c r="P190" i="14"/>
  <c r="Q190" i="14" s="1"/>
  <c r="O190" i="14"/>
  <c r="O137" i="16"/>
  <c r="P137" i="16"/>
  <c r="Q137" i="16" s="1"/>
  <c r="B188" i="16"/>
  <c r="E187" i="16"/>
  <c r="D187" i="16"/>
  <c r="C187" i="16"/>
  <c r="M191" i="14"/>
  <c r="K192" i="14"/>
  <c r="N191" i="14"/>
  <c r="L191" i="14"/>
  <c r="K139" i="16"/>
  <c r="N138" i="16"/>
  <c r="M138" i="16"/>
  <c r="L138" i="16"/>
  <c r="K140" i="16" l="1"/>
  <c r="N139" i="16"/>
  <c r="L139" i="16"/>
  <c r="M139" i="16"/>
  <c r="B189" i="16"/>
  <c r="E188" i="16"/>
  <c r="D188" i="16"/>
  <c r="C188" i="16"/>
  <c r="G152" i="14"/>
  <c r="H152" i="14" s="1"/>
  <c r="F152" i="14"/>
  <c r="P138" i="16"/>
  <c r="Q138" i="16" s="1"/>
  <c r="O138" i="16"/>
  <c r="P191" i="14"/>
  <c r="Q191" i="14" s="1"/>
  <c r="O191" i="14"/>
  <c r="G187" i="16"/>
  <c r="H187" i="16" s="1"/>
  <c r="F187" i="16"/>
  <c r="N192" i="14"/>
  <c r="M192" i="14"/>
  <c r="K193" i="14"/>
  <c r="L192" i="14"/>
  <c r="C153" i="14"/>
  <c r="B154" i="14"/>
  <c r="E153" i="14"/>
  <c r="D153" i="14"/>
  <c r="B190" i="16" l="1"/>
  <c r="E189" i="16"/>
  <c r="C189" i="16"/>
  <c r="D189" i="16"/>
  <c r="E154" i="14"/>
  <c r="D154" i="14"/>
  <c r="B155" i="14"/>
  <c r="C154" i="14"/>
  <c r="F153" i="14"/>
  <c r="G153" i="14"/>
  <c r="H153" i="14" s="1"/>
  <c r="G188" i="16"/>
  <c r="H188" i="16" s="1"/>
  <c r="F188" i="16"/>
  <c r="N193" i="14"/>
  <c r="M193" i="14"/>
  <c r="K194" i="14"/>
  <c r="L193" i="14"/>
  <c r="P139" i="16"/>
  <c r="Q139" i="16" s="1"/>
  <c r="O139" i="16"/>
  <c r="P192" i="14"/>
  <c r="Q192" i="14" s="1"/>
  <c r="O192" i="14"/>
  <c r="K141" i="16"/>
  <c r="N140" i="16"/>
  <c r="L140" i="16"/>
  <c r="M140" i="16"/>
  <c r="K142" i="16" l="1"/>
  <c r="N141" i="16"/>
  <c r="L141" i="16"/>
  <c r="M141" i="16"/>
  <c r="O193" i="14"/>
  <c r="P193" i="14"/>
  <c r="Q193" i="14" s="1"/>
  <c r="F154" i="14"/>
  <c r="G154" i="14"/>
  <c r="H154" i="14" s="1"/>
  <c r="P140" i="16"/>
  <c r="Q140" i="16" s="1"/>
  <c r="O140" i="16"/>
  <c r="B156" i="14"/>
  <c r="C155" i="14"/>
  <c r="D155" i="14"/>
  <c r="E155" i="14"/>
  <c r="M194" i="14"/>
  <c r="N194" i="14"/>
  <c r="K195" i="14"/>
  <c r="L194" i="14"/>
  <c r="G189" i="16"/>
  <c r="H189" i="16" s="1"/>
  <c r="F189" i="16"/>
  <c r="B191" i="16"/>
  <c r="E190" i="16"/>
  <c r="D190" i="16"/>
  <c r="C190" i="16"/>
  <c r="P194" i="14" l="1"/>
  <c r="Q194" i="14" s="1"/>
  <c r="O194" i="14"/>
  <c r="B192" i="16"/>
  <c r="E191" i="16"/>
  <c r="C191" i="16"/>
  <c r="D191" i="16"/>
  <c r="F155" i="14"/>
  <c r="G155" i="14"/>
  <c r="H155" i="14" s="1"/>
  <c r="E156" i="14"/>
  <c r="D156" i="14"/>
  <c r="B157" i="14"/>
  <c r="C156" i="14"/>
  <c r="O141" i="16"/>
  <c r="P141" i="16"/>
  <c r="Q141" i="16" s="1"/>
  <c r="G190" i="16"/>
  <c r="H190" i="16" s="1"/>
  <c r="F190" i="16"/>
  <c r="N195" i="14"/>
  <c r="K196" i="14"/>
  <c r="L195" i="14"/>
  <c r="M195" i="14"/>
  <c r="K143" i="16"/>
  <c r="N142" i="16"/>
  <c r="M142" i="16"/>
  <c r="L142" i="16"/>
  <c r="K144" i="16" l="1"/>
  <c r="N143" i="16"/>
  <c r="M143" i="16"/>
  <c r="L143" i="16"/>
  <c r="P142" i="16"/>
  <c r="Q142" i="16" s="1"/>
  <c r="O142" i="16"/>
  <c r="G191" i="16"/>
  <c r="H191" i="16" s="1"/>
  <c r="F191" i="16"/>
  <c r="E157" i="14"/>
  <c r="B158" i="14"/>
  <c r="C157" i="14"/>
  <c r="D157" i="14"/>
  <c r="B193" i="16"/>
  <c r="E192" i="16"/>
  <c r="D192" i="16"/>
  <c r="C192" i="16"/>
  <c r="N196" i="14"/>
  <c r="K197" i="14"/>
  <c r="M196" i="14"/>
  <c r="L196" i="14"/>
  <c r="P195" i="14"/>
  <c r="Q195" i="14" s="1"/>
  <c r="O195" i="14"/>
  <c r="G156" i="14"/>
  <c r="H156" i="14" s="1"/>
  <c r="F156" i="14"/>
  <c r="G192" i="16" l="1"/>
  <c r="H192" i="16" s="1"/>
  <c r="F192" i="16"/>
  <c r="B194" i="16"/>
  <c r="E193" i="16"/>
  <c r="D193" i="16"/>
  <c r="C193" i="16"/>
  <c r="N197" i="14"/>
  <c r="M197" i="14"/>
  <c r="L197" i="14"/>
  <c r="K198" i="14"/>
  <c r="D158" i="14"/>
  <c r="E158" i="14"/>
  <c r="C158" i="14"/>
  <c r="B159" i="14"/>
  <c r="O143" i="16"/>
  <c r="P143" i="16"/>
  <c r="Q143" i="16" s="1"/>
  <c r="P196" i="14"/>
  <c r="Q196" i="14" s="1"/>
  <c r="O196" i="14"/>
  <c r="G157" i="14"/>
  <c r="H157" i="14" s="1"/>
  <c r="F157" i="14"/>
  <c r="K145" i="16"/>
  <c r="N144" i="16"/>
  <c r="M144" i="16"/>
  <c r="L144" i="16"/>
  <c r="K146" i="16" l="1"/>
  <c r="N145" i="16"/>
  <c r="M145" i="16"/>
  <c r="L145" i="16"/>
  <c r="O144" i="16"/>
  <c r="P144" i="16"/>
  <c r="Q144" i="16" s="1"/>
  <c r="F158" i="14"/>
  <c r="G158" i="14"/>
  <c r="H158" i="14" s="1"/>
  <c r="F193" i="16"/>
  <c r="G193" i="16"/>
  <c r="H193" i="16" s="1"/>
  <c r="B195" i="16"/>
  <c r="E194" i="16"/>
  <c r="D194" i="16"/>
  <c r="C194" i="16"/>
  <c r="C159" i="14"/>
  <c r="B160" i="14"/>
  <c r="D159" i="14"/>
  <c r="E159" i="14"/>
  <c r="N198" i="14"/>
  <c r="K199" i="14"/>
  <c r="L198" i="14"/>
  <c r="M198" i="14"/>
  <c r="O197" i="14"/>
  <c r="P197" i="14"/>
  <c r="Q197" i="14" s="1"/>
  <c r="E160" i="14" l="1"/>
  <c r="B161" i="14"/>
  <c r="D160" i="14"/>
  <c r="C160" i="14"/>
  <c r="K200" i="14"/>
  <c r="L199" i="14"/>
  <c r="M199" i="14"/>
  <c r="N199" i="14"/>
  <c r="G194" i="16"/>
  <c r="H194" i="16" s="1"/>
  <c r="F194" i="16"/>
  <c r="B196" i="16"/>
  <c r="E195" i="16"/>
  <c r="D195" i="16"/>
  <c r="C195" i="16"/>
  <c r="O198" i="14"/>
  <c r="P198" i="14"/>
  <c r="Q198" i="14" s="1"/>
  <c r="F159" i="14"/>
  <c r="G159" i="14"/>
  <c r="H159" i="14" s="1"/>
  <c r="O145" i="16"/>
  <c r="P145" i="16"/>
  <c r="Q145" i="16" s="1"/>
  <c r="K147" i="16"/>
  <c r="N146" i="16"/>
  <c r="M146" i="16"/>
  <c r="L146" i="16"/>
  <c r="O199" i="14" l="1"/>
  <c r="P199" i="14"/>
  <c r="Q199" i="14" s="1"/>
  <c r="K148" i="16"/>
  <c r="N147" i="16"/>
  <c r="M147" i="16"/>
  <c r="L147" i="16"/>
  <c r="M200" i="14"/>
  <c r="K201" i="14"/>
  <c r="N200" i="14"/>
  <c r="L200" i="14"/>
  <c r="F195" i="16"/>
  <c r="G195" i="16"/>
  <c r="H195" i="16" s="1"/>
  <c r="P146" i="16"/>
  <c r="Q146" i="16" s="1"/>
  <c r="O146" i="16"/>
  <c r="B197" i="16"/>
  <c r="E196" i="16"/>
  <c r="D196" i="16"/>
  <c r="C196" i="16"/>
  <c r="E161" i="14"/>
  <c r="C161" i="14"/>
  <c r="B162" i="14"/>
  <c r="D161" i="14"/>
  <c r="F160" i="14"/>
  <c r="G160" i="14"/>
  <c r="H160" i="14" s="1"/>
  <c r="G196" i="16" l="1"/>
  <c r="H196" i="16" s="1"/>
  <c r="F196" i="16"/>
  <c r="M201" i="14"/>
  <c r="N201" i="14"/>
  <c r="K202" i="14"/>
  <c r="L201" i="14"/>
  <c r="O147" i="16"/>
  <c r="P147" i="16"/>
  <c r="Q147" i="16" s="1"/>
  <c r="K149" i="16"/>
  <c r="N148" i="16"/>
  <c r="L148" i="16"/>
  <c r="M148" i="16"/>
  <c r="B198" i="16"/>
  <c r="E197" i="16"/>
  <c r="C197" i="16"/>
  <c r="D197" i="16"/>
  <c r="B163" i="14"/>
  <c r="E162" i="14"/>
  <c r="D162" i="14"/>
  <c r="C162" i="14"/>
  <c r="F161" i="14"/>
  <c r="G161" i="14"/>
  <c r="H161" i="14" s="1"/>
  <c r="O200" i="14"/>
  <c r="P200" i="14"/>
  <c r="Q200" i="14" s="1"/>
  <c r="B199" i="16" l="1"/>
  <c r="E198" i="16"/>
  <c r="C198" i="16"/>
  <c r="D198" i="16"/>
  <c r="N202" i="14"/>
  <c r="M202" i="14"/>
  <c r="K203" i="14"/>
  <c r="L202" i="14"/>
  <c r="G197" i="16"/>
  <c r="H197" i="16" s="1"/>
  <c r="F197" i="16"/>
  <c r="P201" i="14"/>
  <c r="Q201" i="14" s="1"/>
  <c r="O201" i="14"/>
  <c r="F162" i="14"/>
  <c r="G162" i="14"/>
  <c r="H162" i="14" s="1"/>
  <c r="P148" i="16"/>
  <c r="Q148" i="16" s="1"/>
  <c r="O148" i="16"/>
  <c r="E163" i="14"/>
  <c r="B164" i="14"/>
  <c r="D163" i="14"/>
  <c r="C163" i="14"/>
  <c r="K150" i="16"/>
  <c r="N149" i="16"/>
  <c r="M149" i="16"/>
  <c r="L149" i="16"/>
  <c r="K151" i="16" l="1"/>
  <c r="N150" i="16"/>
  <c r="L150" i="16"/>
  <c r="M150" i="16"/>
  <c r="O202" i="14"/>
  <c r="P202" i="14"/>
  <c r="Q202" i="14" s="1"/>
  <c r="N203" i="14"/>
  <c r="M203" i="14"/>
  <c r="K204" i="14"/>
  <c r="L203" i="14"/>
  <c r="P149" i="16"/>
  <c r="Q149" i="16" s="1"/>
  <c r="O149" i="16"/>
  <c r="C164" i="14"/>
  <c r="B165" i="14"/>
  <c r="E164" i="14"/>
  <c r="D164" i="14"/>
  <c r="F198" i="16"/>
  <c r="G198" i="16"/>
  <c r="H198" i="16" s="1"/>
  <c r="F163" i="14"/>
  <c r="G163" i="14"/>
  <c r="H163" i="14" s="1"/>
  <c r="B200" i="16"/>
  <c r="E199" i="16"/>
  <c r="C199" i="16"/>
  <c r="D199" i="16"/>
  <c r="P203" i="14" l="1"/>
  <c r="Q203" i="14" s="1"/>
  <c r="O203" i="14"/>
  <c r="B201" i="16"/>
  <c r="E200" i="16"/>
  <c r="D200" i="16"/>
  <c r="C200" i="16"/>
  <c r="F199" i="16"/>
  <c r="G199" i="16"/>
  <c r="H199" i="16" s="1"/>
  <c r="F164" i="14"/>
  <c r="G164" i="14"/>
  <c r="H164" i="14" s="1"/>
  <c r="D165" i="14"/>
  <c r="B166" i="14"/>
  <c r="E165" i="14"/>
  <c r="C165" i="14"/>
  <c r="P150" i="16"/>
  <c r="Q150" i="16" s="1"/>
  <c r="O150" i="16"/>
  <c r="K205" i="14"/>
  <c r="N204" i="14"/>
  <c r="L204" i="14"/>
  <c r="M204" i="14"/>
  <c r="K152" i="16"/>
  <c r="N151" i="16"/>
  <c r="L151" i="16"/>
  <c r="M151" i="16"/>
  <c r="K153" i="16" l="1"/>
  <c r="N152" i="16"/>
  <c r="L152" i="16"/>
  <c r="M152" i="16"/>
  <c r="G165" i="14"/>
  <c r="H165" i="14" s="1"/>
  <c r="F165" i="14"/>
  <c r="E166" i="14"/>
  <c r="D166" i="14"/>
  <c r="B167" i="14"/>
  <c r="C166" i="14"/>
  <c r="F200" i="16"/>
  <c r="G200" i="16"/>
  <c r="H200" i="16" s="1"/>
  <c r="P151" i="16"/>
  <c r="Q151" i="16" s="1"/>
  <c r="O151" i="16"/>
  <c r="B202" i="16"/>
  <c r="E201" i="16"/>
  <c r="D201" i="16"/>
  <c r="C201" i="16"/>
  <c r="P204" i="14"/>
  <c r="Q204" i="14" s="1"/>
  <c r="O204" i="14"/>
  <c r="L205" i="14"/>
  <c r="K206" i="14"/>
  <c r="M205" i="14"/>
  <c r="N205" i="14"/>
  <c r="B203" i="16" l="1"/>
  <c r="E202" i="16"/>
  <c r="C202" i="16"/>
  <c r="D202" i="16"/>
  <c r="P205" i="14"/>
  <c r="Q205" i="14" s="1"/>
  <c r="O205" i="14"/>
  <c r="F201" i="16"/>
  <c r="G201" i="16"/>
  <c r="H201" i="16" s="1"/>
  <c r="G166" i="14"/>
  <c r="H166" i="14" s="1"/>
  <c r="F166" i="14"/>
  <c r="K207" i="14"/>
  <c r="L206" i="14"/>
  <c r="N206" i="14"/>
  <c r="M206" i="14"/>
  <c r="O152" i="16"/>
  <c r="P152" i="16"/>
  <c r="Q152" i="16" s="1"/>
  <c r="E167" i="14"/>
  <c r="B168" i="14"/>
  <c r="C167" i="14"/>
  <c r="D167" i="14"/>
  <c r="K154" i="16"/>
  <c r="N153" i="16"/>
  <c r="L153" i="16"/>
  <c r="M153" i="16"/>
  <c r="K155" i="16" l="1"/>
  <c r="N154" i="16"/>
  <c r="L154" i="16"/>
  <c r="M154" i="16"/>
  <c r="P206" i="14"/>
  <c r="Q206" i="14" s="1"/>
  <c r="O206" i="14"/>
  <c r="O153" i="16"/>
  <c r="P153" i="16"/>
  <c r="Q153" i="16" s="1"/>
  <c r="N207" i="14"/>
  <c r="K208" i="14"/>
  <c r="L207" i="14"/>
  <c r="M207" i="14"/>
  <c r="D168" i="14"/>
  <c r="E168" i="14"/>
  <c r="C168" i="14"/>
  <c r="B169" i="14"/>
  <c r="F202" i="16"/>
  <c r="G202" i="16"/>
  <c r="H202" i="16" s="1"/>
  <c r="G167" i="14"/>
  <c r="H167" i="14" s="1"/>
  <c r="F167" i="14"/>
  <c r="B204" i="16"/>
  <c r="E203" i="16"/>
  <c r="C203" i="16"/>
  <c r="D203" i="16"/>
  <c r="E169" i="14" l="1"/>
  <c r="D169" i="14"/>
  <c r="B170" i="14"/>
  <c r="C169" i="14"/>
  <c r="B205" i="16"/>
  <c r="E204" i="16"/>
  <c r="D204" i="16"/>
  <c r="C204" i="16"/>
  <c r="F203" i="16"/>
  <c r="G203" i="16"/>
  <c r="H203" i="16" s="1"/>
  <c r="G168" i="14"/>
  <c r="H168" i="14" s="1"/>
  <c r="F168" i="14"/>
  <c r="L208" i="14"/>
  <c r="K209" i="14"/>
  <c r="N208" i="14"/>
  <c r="M208" i="14"/>
  <c r="P154" i="16"/>
  <c r="Q154" i="16" s="1"/>
  <c r="O154" i="16"/>
  <c r="O207" i="14"/>
  <c r="P207" i="14"/>
  <c r="Q207" i="14" s="1"/>
  <c r="K156" i="16"/>
  <c r="N155" i="16"/>
  <c r="M155" i="16"/>
  <c r="L155" i="16"/>
  <c r="K157" i="16" l="1"/>
  <c r="N156" i="16"/>
  <c r="M156" i="16"/>
  <c r="L156" i="16"/>
  <c r="B206" i="16"/>
  <c r="E205" i="16"/>
  <c r="C205" i="16"/>
  <c r="D205" i="16"/>
  <c r="L209" i="14"/>
  <c r="K210" i="14"/>
  <c r="M209" i="14"/>
  <c r="N209" i="14"/>
  <c r="E170" i="14"/>
  <c r="D170" i="14"/>
  <c r="B171" i="14"/>
  <c r="C170" i="14"/>
  <c r="P208" i="14"/>
  <c r="Q208" i="14" s="1"/>
  <c r="O208" i="14"/>
  <c r="P155" i="16"/>
  <c r="Q155" i="16" s="1"/>
  <c r="O155" i="16"/>
  <c r="F204" i="16"/>
  <c r="G204" i="16"/>
  <c r="H204" i="16" s="1"/>
  <c r="F169" i="14"/>
  <c r="G169" i="14"/>
  <c r="H169" i="14" s="1"/>
  <c r="F170" i="14" l="1"/>
  <c r="G170" i="14"/>
  <c r="H170" i="14" s="1"/>
  <c r="B207" i="16"/>
  <c r="E206" i="16"/>
  <c r="D206" i="16"/>
  <c r="C206" i="16"/>
  <c r="P209" i="14"/>
  <c r="Q209" i="14" s="1"/>
  <c r="O209" i="14"/>
  <c r="E171" i="14"/>
  <c r="C171" i="14"/>
  <c r="B172" i="14"/>
  <c r="D171" i="14"/>
  <c r="F205" i="16"/>
  <c r="G205" i="16"/>
  <c r="H205" i="16" s="1"/>
  <c r="K211" i="14"/>
  <c r="M210" i="14"/>
  <c r="L210" i="14"/>
  <c r="N210" i="14"/>
  <c r="O156" i="16"/>
  <c r="P156" i="16"/>
  <c r="Q156" i="16" s="1"/>
  <c r="K158" i="16"/>
  <c r="N157" i="16"/>
  <c r="L157" i="16"/>
  <c r="M157" i="16"/>
  <c r="K159" i="16" l="1"/>
  <c r="N158" i="16"/>
  <c r="L158" i="16"/>
  <c r="M158" i="16"/>
  <c r="G206" i="16"/>
  <c r="H206" i="16" s="1"/>
  <c r="F206" i="16"/>
  <c r="P157" i="16"/>
  <c r="Q157" i="16" s="1"/>
  <c r="O157" i="16"/>
  <c r="E172" i="14"/>
  <c r="D172" i="14"/>
  <c r="C172" i="14"/>
  <c r="B173" i="14"/>
  <c r="B208" i="16"/>
  <c r="E207" i="16"/>
  <c r="C207" i="16"/>
  <c r="D207" i="16"/>
  <c r="N211" i="14"/>
  <c r="M211" i="14"/>
  <c r="K212" i="14"/>
  <c r="L211" i="14"/>
  <c r="P210" i="14"/>
  <c r="Q210" i="14" s="1"/>
  <c r="O210" i="14"/>
  <c r="F171" i="14"/>
  <c r="G171" i="14"/>
  <c r="H171" i="14" s="1"/>
  <c r="B209" i="16" l="1"/>
  <c r="E208" i="16"/>
  <c r="D208" i="16"/>
  <c r="C208" i="16"/>
  <c r="B174" i="14"/>
  <c r="C173" i="14"/>
  <c r="D173" i="14"/>
  <c r="E173" i="14"/>
  <c r="F207" i="16"/>
  <c r="G207" i="16"/>
  <c r="H207" i="16" s="1"/>
  <c r="K213" i="14"/>
  <c r="M212" i="14"/>
  <c r="N212" i="14"/>
  <c r="L212" i="14"/>
  <c r="O158" i="16"/>
  <c r="P158" i="16"/>
  <c r="Q158" i="16" s="1"/>
  <c r="O211" i="14"/>
  <c r="P211" i="14"/>
  <c r="Q211" i="14" s="1"/>
  <c r="F172" i="14"/>
  <c r="G172" i="14"/>
  <c r="H172" i="14" s="1"/>
  <c r="K160" i="16"/>
  <c r="N159" i="16"/>
  <c r="L159" i="16"/>
  <c r="M159" i="16"/>
  <c r="G173" i="14" l="1"/>
  <c r="H173" i="14" s="1"/>
  <c r="F173" i="14"/>
  <c r="K161" i="16"/>
  <c r="N160" i="16"/>
  <c r="M160" i="16"/>
  <c r="L160" i="16"/>
  <c r="O212" i="14"/>
  <c r="P212" i="14"/>
  <c r="Q212" i="14" s="1"/>
  <c r="E174" i="14"/>
  <c r="D174" i="14"/>
  <c r="B175" i="14"/>
  <c r="C174" i="14"/>
  <c r="O159" i="16"/>
  <c r="P159" i="16"/>
  <c r="Q159" i="16" s="1"/>
  <c r="N213" i="14"/>
  <c r="K214" i="14"/>
  <c r="M213" i="14"/>
  <c r="L213" i="14"/>
  <c r="F208" i="16"/>
  <c r="G208" i="16"/>
  <c r="H208" i="16" s="1"/>
  <c r="B210" i="16"/>
  <c r="E209" i="16"/>
  <c r="C209" i="16"/>
  <c r="D209" i="16"/>
  <c r="K215" i="14" l="1"/>
  <c r="N214" i="14"/>
  <c r="L214" i="14"/>
  <c r="M214" i="14"/>
  <c r="B211" i="16"/>
  <c r="E210" i="16"/>
  <c r="C210" i="16"/>
  <c r="D210" i="16"/>
  <c r="P213" i="14"/>
  <c r="Q213" i="14" s="1"/>
  <c r="O213" i="14"/>
  <c r="P160" i="16"/>
  <c r="Q160" i="16" s="1"/>
  <c r="O160" i="16"/>
  <c r="G209" i="16"/>
  <c r="H209" i="16" s="1"/>
  <c r="F209" i="16"/>
  <c r="D175" i="14"/>
  <c r="E175" i="14"/>
  <c r="B176" i="14"/>
  <c r="C175" i="14"/>
  <c r="K162" i="16"/>
  <c r="N161" i="16"/>
  <c r="M161" i="16"/>
  <c r="L161" i="16"/>
  <c r="G174" i="14"/>
  <c r="H174" i="14" s="1"/>
  <c r="F174" i="14"/>
  <c r="G175" i="14" l="1"/>
  <c r="H175" i="14" s="1"/>
  <c r="F175" i="14"/>
  <c r="B212" i="16"/>
  <c r="E211" i="16"/>
  <c r="D211" i="16"/>
  <c r="C211" i="16"/>
  <c r="O161" i="16"/>
  <c r="P161" i="16"/>
  <c r="Q161" i="16" s="1"/>
  <c r="F210" i="16"/>
  <c r="G210" i="16"/>
  <c r="H210" i="16" s="1"/>
  <c r="K163" i="16"/>
  <c r="N162" i="16"/>
  <c r="M162" i="16"/>
  <c r="L162" i="16"/>
  <c r="P214" i="14"/>
  <c r="Q214" i="14" s="1"/>
  <c r="O214" i="14"/>
  <c r="B177" i="14"/>
  <c r="C176" i="14"/>
  <c r="E176" i="14"/>
  <c r="D176" i="14"/>
  <c r="M215" i="14"/>
  <c r="N215" i="14"/>
  <c r="K216" i="14"/>
  <c r="L215" i="14"/>
  <c r="P215" i="14" l="1"/>
  <c r="Q215" i="14" s="1"/>
  <c r="O215" i="14"/>
  <c r="P162" i="16"/>
  <c r="Q162" i="16" s="1"/>
  <c r="O162" i="16"/>
  <c r="F211" i="16"/>
  <c r="G211" i="16"/>
  <c r="H211" i="16" s="1"/>
  <c r="K164" i="16"/>
  <c r="N163" i="16"/>
  <c r="M163" i="16"/>
  <c r="L163" i="16"/>
  <c r="B213" i="16"/>
  <c r="E212" i="16"/>
  <c r="C212" i="16"/>
  <c r="D212" i="16"/>
  <c r="K217" i="14"/>
  <c r="N216" i="14"/>
  <c r="L216" i="14"/>
  <c r="M216" i="14"/>
  <c r="F176" i="14"/>
  <c r="G176" i="14"/>
  <c r="H176" i="14" s="1"/>
  <c r="E177" i="14"/>
  <c r="C177" i="14"/>
  <c r="D177" i="14"/>
  <c r="B178" i="14"/>
  <c r="E178" i="14" l="1"/>
  <c r="D178" i="14"/>
  <c r="C178" i="14"/>
  <c r="B179" i="14"/>
  <c r="P216" i="14"/>
  <c r="Q216" i="14" s="1"/>
  <c r="O216" i="14"/>
  <c r="P163" i="16"/>
  <c r="Q163" i="16" s="1"/>
  <c r="O163" i="16"/>
  <c r="N217" i="14"/>
  <c r="K218" i="14"/>
  <c r="M217" i="14"/>
  <c r="L217" i="14"/>
  <c r="G177" i="14"/>
  <c r="H177" i="14" s="1"/>
  <c r="F177" i="14"/>
  <c r="F212" i="16"/>
  <c r="G212" i="16"/>
  <c r="H212" i="16" s="1"/>
  <c r="B214" i="16"/>
  <c r="E213" i="16"/>
  <c r="D213" i="16"/>
  <c r="C213" i="16"/>
  <c r="K165" i="16"/>
  <c r="N164" i="16"/>
  <c r="M164" i="16"/>
  <c r="L164" i="16"/>
  <c r="O164" i="16" l="1"/>
  <c r="P164" i="16"/>
  <c r="Q164" i="16" s="1"/>
  <c r="C179" i="14"/>
  <c r="D179" i="14"/>
  <c r="E179" i="14"/>
  <c r="B180" i="14"/>
  <c r="G213" i="16"/>
  <c r="H213" i="16" s="1"/>
  <c r="F213" i="16"/>
  <c r="M218" i="14"/>
  <c r="N218" i="14"/>
  <c r="L218" i="14"/>
  <c r="K219" i="14"/>
  <c r="K166" i="16"/>
  <c r="N165" i="16"/>
  <c r="L165" i="16"/>
  <c r="M165" i="16"/>
  <c r="B215" i="16"/>
  <c r="E214" i="16"/>
  <c r="D214" i="16"/>
  <c r="C214" i="16"/>
  <c r="P217" i="14"/>
  <c r="Q217" i="14" s="1"/>
  <c r="O217" i="14"/>
  <c r="G178" i="14"/>
  <c r="H178" i="14" s="1"/>
  <c r="F178" i="14"/>
  <c r="K167" i="16" l="1"/>
  <c r="N166" i="16"/>
  <c r="L166" i="16"/>
  <c r="M166" i="16"/>
  <c r="G179" i="14"/>
  <c r="H179" i="14" s="1"/>
  <c r="F179" i="14"/>
  <c r="K220" i="14"/>
  <c r="L219" i="14"/>
  <c r="N219" i="14"/>
  <c r="M219" i="14"/>
  <c r="D180" i="14"/>
  <c r="C180" i="14"/>
  <c r="B181" i="14"/>
  <c r="E180" i="14"/>
  <c r="G214" i="16"/>
  <c r="H214" i="16" s="1"/>
  <c r="F214" i="16"/>
  <c r="O218" i="14"/>
  <c r="P218" i="14"/>
  <c r="Q218" i="14" s="1"/>
  <c r="P165" i="16"/>
  <c r="Q165" i="16" s="1"/>
  <c r="O165" i="16"/>
  <c r="B216" i="16"/>
  <c r="E215" i="16"/>
  <c r="C215" i="16"/>
  <c r="D215" i="16"/>
  <c r="C181" i="14" l="1"/>
  <c r="E181" i="14"/>
  <c r="B182" i="14"/>
  <c r="D181" i="14"/>
  <c r="B217" i="16"/>
  <c r="E216" i="16"/>
  <c r="D216" i="16"/>
  <c r="C216" i="16"/>
  <c r="K221" i="14"/>
  <c r="N220" i="14"/>
  <c r="L220" i="14"/>
  <c r="M220" i="14"/>
  <c r="F180" i="14"/>
  <c r="G180" i="14"/>
  <c r="H180" i="14" s="1"/>
  <c r="P166" i="16"/>
  <c r="Q166" i="16" s="1"/>
  <c r="O166" i="16"/>
  <c r="G215" i="16"/>
  <c r="H215" i="16" s="1"/>
  <c r="F215" i="16"/>
  <c r="O219" i="14"/>
  <c r="P219" i="14"/>
  <c r="Q219" i="14" s="1"/>
  <c r="K168" i="16"/>
  <c r="N167" i="16"/>
  <c r="M167" i="16"/>
  <c r="L167" i="16"/>
  <c r="B218" i="16" l="1"/>
  <c r="E217" i="16"/>
  <c r="D217" i="16"/>
  <c r="C217" i="16"/>
  <c r="K169" i="16"/>
  <c r="N168" i="16"/>
  <c r="M168" i="16"/>
  <c r="L168" i="16"/>
  <c r="D182" i="14"/>
  <c r="B183" i="14"/>
  <c r="C182" i="14"/>
  <c r="E182" i="14"/>
  <c r="F216" i="16"/>
  <c r="G216" i="16"/>
  <c r="H216" i="16" s="1"/>
  <c r="O220" i="14"/>
  <c r="P220" i="14"/>
  <c r="Q220" i="14" s="1"/>
  <c r="F181" i="14"/>
  <c r="G181" i="14"/>
  <c r="H181" i="14" s="1"/>
  <c r="P167" i="16"/>
  <c r="Q167" i="16" s="1"/>
  <c r="O167" i="16"/>
  <c r="L221" i="14"/>
  <c r="K222" i="14"/>
  <c r="N221" i="14"/>
  <c r="M221" i="14"/>
  <c r="P221" i="14" l="1"/>
  <c r="Q221" i="14" s="1"/>
  <c r="O221" i="14"/>
  <c r="K170" i="16"/>
  <c r="N169" i="16"/>
  <c r="M169" i="16"/>
  <c r="L169" i="16"/>
  <c r="M222" i="14"/>
  <c r="N222" i="14"/>
  <c r="K223" i="14"/>
  <c r="L222" i="14"/>
  <c r="O168" i="16"/>
  <c r="P168" i="16"/>
  <c r="Q168" i="16" s="1"/>
  <c r="G182" i="14"/>
  <c r="H182" i="14" s="1"/>
  <c r="F182" i="14"/>
  <c r="B184" i="14"/>
  <c r="C183" i="14"/>
  <c r="E183" i="14"/>
  <c r="D183" i="14"/>
  <c r="G217" i="16"/>
  <c r="H217" i="16" s="1"/>
  <c r="F217" i="16"/>
  <c r="B219" i="16"/>
  <c r="E218" i="16"/>
  <c r="C218" i="16"/>
  <c r="D218" i="16"/>
  <c r="O222" i="14" l="1"/>
  <c r="P222" i="14"/>
  <c r="Q222" i="14" s="1"/>
  <c r="D184" i="14"/>
  <c r="C184" i="14"/>
  <c r="E184" i="14"/>
  <c r="B185" i="14"/>
  <c r="B220" i="16"/>
  <c r="E219" i="16"/>
  <c r="D219" i="16"/>
  <c r="C219" i="16"/>
  <c r="O169" i="16"/>
  <c r="P169" i="16"/>
  <c r="Q169" i="16" s="1"/>
  <c r="K171" i="16"/>
  <c r="N170" i="16"/>
  <c r="M170" i="16"/>
  <c r="L170" i="16"/>
  <c r="G218" i="16"/>
  <c r="H218" i="16" s="1"/>
  <c r="F218" i="16"/>
  <c r="F183" i="14"/>
  <c r="G183" i="14"/>
  <c r="H183" i="14" s="1"/>
  <c r="N223" i="14"/>
  <c r="K224" i="14"/>
  <c r="L223" i="14"/>
  <c r="M223" i="14"/>
  <c r="N224" i="14" l="1"/>
  <c r="K225" i="14"/>
  <c r="L224" i="14"/>
  <c r="M224" i="14"/>
  <c r="B221" i="16"/>
  <c r="E220" i="16"/>
  <c r="C220" i="16"/>
  <c r="D220" i="16"/>
  <c r="O223" i="14"/>
  <c r="P223" i="14"/>
  <c r="Q223" i="14" s="1"/>
  <c r="G184" i="14"/>
  <c r="H184" i="14" s="1"/>
  <c r="F184" i="14"/>
  <c r="O170" i="16"/>
  <c r="P170" i="16"/>
  <c r="Q170" i="16" s="1"/>
  <c r="K172" i="16"/>
  <c r="N171" i="16"/>
  <c r="M171" i="16"/>
  <c r="L171" i="16"/>
  <c r="B186" i="14"/>
  <c r="E185" i="14"/>
  <c r="D185" i="14"/>
  <c r="C185" i="14"/>
  <c r="F219" i="16"/>
  <c r="G219" i="16"/>
  <c r="H219" i="16" s="1"/>
  <c r="O171" i="16" l="1"/>
  <c r="P171" i="16"/>
  <c r="Q171" i="16" s="1"/>
  <c r="B222" i="16"/>
  <c r="E221" i="16"/>
  <c r="D221" i="16"/>
  <c r="C221" i="16"/>
  <c r="K173" i="16"/>
  <c r="N172" i="16"/>
  <c r="L172" i="16"/>
  <c r="M172" i="16"/>
  <c r="G220" i="16"/>
  <c r="H220" i="16" s="1"/>
  <c r="F220" i="16"/>
  <c r="F185" i="14"/>
  <c r="G185" i="14"/>
  <c r="H185" i="14" s="1"/>
  <c r="N225" i="14"/>
  <c r="K226" i="14"/>
  <c r="L225" i="14"/>
  <c r="M225" i="14"/>
  <c r="C186" i="14"/>
  <c r="E186" i="14"/>
  <c r="D186" i="14"/>
  <c r="B187" i="14"/>
  <c r="P224" i="14"/>
  <c r="Q224" i="14" s="1"/>
  <c r="O224" i="14"/>
  <c r="P225" i="14" l="1"/>
  <c r="Q225" i="14" s="1"/>
  <c r="O225" i="14"/>
  <c r="K174" i="16"/>
  <c r="N173" i="16"/>
  <c r="M173" i="16"/>
  <c r="L173" i="16"/>
  <c r="F186" i="14"/>
  <c r="G186" i="14"/>
  <c r="H186" i="14" s="1"/>
  <c r="G221" i="16"/>
  <c r="H221" i="16" s="1"/>
  <c r="F221" i="16"/>
  <c r="B223" i="16"/>
  <c r="E222" i="16"/>
  <c r="C222" i="16"/>
  <c r="D222" i="16"/>
  <c r="B188" i="14"/>
  <c r="D187" i="14"/>
  <c r="C187" i="14"/>
  <c r="E187" i="14"/>
  <c r="K227" i="14"/>
  <c r="M226" i="14"/>
  <c r="N226" i="14"/>
  <c r="L226" i="14"/>
  <c r="P172" i="16"/>
  <c r="Q172" i="16" s="1"/>
  <c r="O172" i="16"/>
  <c r="G222" i="16" l="1"/>
  <c r="H222" i="16" s="1"/>
  <c r="F222" i="16"/>
  <c r="P173" i="16"/>
  <c r="Q173" i="16" s="1"/>
  <c r="O173" i="16"/>
  <c r="B189" i="14"/>
  <c r="C188" i="14"/>
  <c r="E188" i="14"/>
  <c r="D188" i="14"/>
  <c r="N227" i="14"/>
  <c r="M227" i="14"/>
  <c r="K228" i="14"/>
  <c r="L227" i="14"/>
  <c r="K175" i="16"/>
  <c r="N174" i="16"/>
  <c r="L174" i="16"/>
  <c r="M174" i="16"/>
  <c r="B224" i="16"/>
  <c r="E223" i="16"/>
  <c r="C223" i="16"/>
  <c r="D223" i="16"/>
  <c r="G187" i="14"/>
  <c r="H187" i="14" s="1"/>
  <c r="F187" i="14"/>
  <c r="O226" i="14"/>
  <c r="P226" i="14"/>
  <c r="Q226" i="14" s="1"/>
  <c r="P174" i="16" l="1"/>
  <c r="Q174" i="16" s="1"/>
  <c r="O174" i="16"/>
  <c r="F188" i="14"/>
  <c r="G188" i="14"/>
  <c r="H188" i="14" s="1"/>
  <c r="C189" i="14"/>
  <c r="E189" i="14"/>
  <c r="B190" i="14"/>
  <c r="D189" i="14"/>
  <c r="N228" i="14"/>
  <c r="M228" i="14"/>
  <c r="L228" i="14"/>
  <c r="K229" i="14"/>
  <c r="K176" i="16"/>
  <c r="N175" i="16"/>
  <c r="M175" i="16"/>
  <c r="L175" i="16"/>
  <c r="G223" i="16"/>
  <c r="H223" i="16" s="1"/>
  <c r="F223" i="16"/>
  <c r="B225" i="16"/>
  <c r="E224" i="16"/>
  <c r="D224" i="16"/>
  <c r="C224" i="16"/>
  <c r="O227" i="14"/>
  <c r="P227" i="14"/>
  <c r="Q227" i="14" s="1"/>
  <c r="K177" i="16" l="1"/>
  <c r="N176" i="16"/>
  <c r="M176" i="16"/>
  <c r="L176" i="16"/>
  <c r="M229" i="14"/>
  <c r="L229" i="14"/>
  <c r="N229" i="14"/>
  <c r="K230" i="14"/>
  <c r="B226" i="16"/>
  <c r="E225" i="16"/>
  <c r="D225" i="16"/>
  <c r="C225" i="16"/>
  <c r="E190" i="14"/>
  <c r="B191" i="14"/>
  <c r="D190" i="14"/>
  <c r="C190" i="14"/>
  <c r="F189" i="14"/>
  <c r="G189" i="14"/>
  <c r="H189" i="14" s="1"/>
  <c r="G224" i="16"/>
  <c r="H224" i="16" s="1"/>
  <c r="F224" i="16"/>
  <c r="P175" i="16"/>
  <c r="Q175" i="16" s="1"/>
  <c r="O175" i="16"/>
  <c r="P228" i="14"/>
  <c r="Q228" i="14" s="1"/>
  <c r="O228" i="14"/>
  <c r="K231" i="14" l="1"/>
  <c r="L230" i="14"/>
  <c r="N230" i="14"/>
  <c r="M230" i="14"/>
  <c r="F190" i="14"/>
  <c r="G190" i="14"/>
  <c r="H190" i="14" s="1"/>
  <c r="B192" i="14"/>
  <c r="C191" i="14"/>
  <c r="E191" i="14"/>
  <c r="D191" i="14"/>
  <c r="O229" i="14"/>
  <c r="P229" i="14"/>
  <c r="Q229" i="14" s="1"/>
  <c r="F225" i="16"/>
  <c r="G225" i="16"/>
  <c r="H225" i="16" s="1"/>
  <c r="O176" i="16"/>
  <c r="P176" i="16"/>
  <c r="Q176" i="16" s="1"/>
  <c r="B227" i="16"/>
  <c r="E226" i="16"/>
  <c r="D226" i="16"/>
  <c r="C226" i="16"/>
  <c r="K178" i="16"/>
  <c r="N177" i="16"/>
  <c r="M177" i="16"/>
  <c r="L177" i="16"/>
  <c r="B193" i="14" l="1"/>
  <c r="C192" i="14"/>
  <c r="E192" i="14"/>
  <c r="D192" i="14"/>
  <c r="O177" i="16"/>
  <c r="P177" i="16"/>
  <c r="Q177" i="16" s="1"/>
  <c r="P230" i="14"/>
  <c r="Q230" i="14" s="1"/>
  <c r="O230" i="14"/>
  <c r="F226" i="16"/>
  <c r="G226" i="16"/>
  <c r="H226" i="16" s="1"/>
  <c r="K179" i="16"/>
  <c r="N178" i="16"/>
  <c r="M178" i="16"/>
  <c r="L178" i="16"/>
  <c r="B228" i="16"/>
  <c r="E227" i="16"/>
  <c r="C227" i="16"/>
  <c r="D227" i="16"/>
  <c r="G191" i="14"/>
  <c r="H191" i="14" s="1"/>
  <c r="F191" i="14"/>
  <c r="L231" i="14"/>
  <c r="K232" i="14"/>
  <c r="N231" i="14"/>
  <c r="M231" i="14"/>
  <c r="F227" i="16" l="1"/>
  <c r="G227" i="16"/>
  <c r="H227" i="16" s="1"/>
  <c r="O231" i="14"/>
  <c r="P231" i="14"/>
  <c r="Q231" i="14" s="1"/>
  <c r="O178" i="16"/>
  <c r="P178" i="16"/>
  <c r="Q178" i="16" s="1"/>
  <c r="K180" i="16"/>
  <c r="N179" i="16"/>
  <c r="L179" i="16"/>
  <c r="M179" i="16"/>
  <c r="G192" i="14"/>
  <c r="H192" i="14" s="1"/>
  <c r="F192" i="14"/>
  <c r="B229" i="16"/>
  <c r="E228" i="16"/>
  <c r="D228" i="16"/>
  <c r="C228" i="16"/>
  <c r="M232" i="14"/>
  <c r="L232" i="14"/>
  <c r="K233" i="14"/>
  <c r="N232" i="14"/>
  <c r="E193" i="14"/>
  <c r="B194" i="14"/>
  <c r="D193" i="14"/>
  <c r="C193" i="14"/>
  <c r="P179" i="16" l="1"/>
  <c r="Q179" i="16" s="1"/>
  <c r="O179" i="16"/>
  <c r="E194" i="14"/>
  <c r="C194" i="14"/>
  <c r="D194" i="14"/>
  <c r="B195" i="14"/>
  <c r="B230" i="16"/>
  <c r="E229" i="16"/>
  <c r="D229" i="16"/>
  <c r="C229" i="16"/>
  <c r="G193" i="14"/>
  <c r="H193" i="14" s="1"/>
  <c r="F193" i="14"/>
  <c r="F228" i="16"/>
  <c r="G228" i="16"/>
  <c r="H228" i="16" s="1"/>
  <c r="P232" i="14"/>
  <c r="Q232" i="14" s="1"/>
  <c r="O232" i="14"/>
  <c r="K181" i="16"/>
  <c r="N180" i="16"/>
  <c r="M180" i="16"/>
  <c r="L180" i="16"/>
  <c r="N233" i="14"/>
  <c r="K234" i="14"/>
  <c r="L233" i="14"/>
  <c r="M233" i="14"/>
  <c r="G229" i="16" l="1"/>
  <c r="H229" i="16" s="1"/>
  <c r="F229" i="16"/>
  <c r="P233" i="14"/>
  <c r="Q233" i="14" s="1"/>
  <c r="O233" i="14"/>
  <c r="B231" i="16"/>
  <c r="E230" i="16"/>
  <c r="C230" i="16"/>
  <c r="D230" i="16"/>
  <c r="G194" i="14"/>
  <c r="H194" i="14" s="1"/>
  <c r="F194" i="14"/>
  <c r="N234" i="14"/>
  <c r="K235" i="14"/>
  <c r="M234" i="14"/>
  <c r="L234" i="14"/>
  <c r="O180" i="16"/>
  <c r="P180" i="16"/>
  <c r="Q180" i="16" s="1"/>
  <c r="E195" i="14"/>
  <c r="D195" i="14"/>
  <c r="B196" i="14"/>
  <c r="C195" i="14"/>
  <c r="K182" i="16"/>
  <c r="N181" i="16"/>
  <c r="M181" i="16"/>
  <c r="L181" i="16"/>
  <c r="K183" i="16" l="1"/>
  <c r="N182" i="16"/>
  <c r="L182" i="16"/>
  <c r="M182" i="16"/>
  <c r="B232" i="16"/>
  <c r="E231" i="16"/>
  <c r="C231" i="16"/>
  <c r="D231" i="16"/>
  <c r="N235" i="14"/>
  <c r="K236" i="14"/>
  <c r="L235" i="14"/>
  <c r="M235" i="14"/>
  <c r="P181" i="16"/>
  <c r="Q181" i="16" s="1"/>
  <c r="O181" i="16"/>
  <c r="P234" i="14"/>
  <c r="Q234" i="14" s="1"/>
  <c r="O234" i="14"/>
  <c r="E196" i="14"/>
  <c r="B197" i="14"/>
  <c r="D196" i="14"/>
  <c r="C196" i="14"/>
  <c r="F230" i="16"/>
  <c r="G230" i="16"/>
  <c r="H230" i="16" s="1"/>
  <c r="F195" i="14"/>
  <c r="G195" i="14"/>
  <c r="H195" i="14" s="1"/>
  <c r="B233" i="16" l="1"/>
  <c r="E232" i="16"/>
  <c r="D232" i="16"/>
  <c r="C232" i="16"/>
  <c r="G231" i="16"/>
  <c r="H231" i="16" s="1"/>
  <c r="F231" i="16"/>
  <c r="E197" i="14"/>
  <c r="C197" i="14"/>
  <c r="D197" i="14"/>
  <c r="B198" i="14"/>
  <c r="L236" i="14"/>
  <c r="K237" i="14"/>
  <c r="N236" i="14"/>
  <c r="M236" i="14"/>
  <c r="P182" i="16"/>
  <c r="Q182" i="16" s="1"/>
  <c r="O182" i="16"/>
  <c r="F196" i="14"/>
  <c r="G196" i="14"/>
  <c r="H196" i="14" s="1"/>
  <c r="P235" i="14"/>
  <c r="Q235" i="14" s="1"/>
  <c r="O235" i="14"/>
  <c r="K184" i="16"/>
  <c r="N183" i="16"/>
  <c r="M183" i="16"/>
  <c r="L183" i="16"/>
  <c r="F197" i="14" l="1"/>
  <c r="G197" i="14"/>
  <c r="H197" i="14" s="1"/>
  <c r="P236" i="14"/>
  <c r="Q236" i="14" s="1"/>
  <c r="O236" i="14"/>
  <c r="K185" i="16"/>
  <c r="N184" i="16"/>
  <c r="M184" i="16"/>
  <c r="L184" i="16"/>
  <c r="K238" i="14"/>
  <c r="N237" i="14"/>
  <c r="M237" i="14"/>
  <c r="L237" i="14"/>
  <c r="D198" i="14"/>
  <c r="B199" i="14"/>
  <c r="C198" i="14"/>
  <c r="E198" i="14"/>
  <c r="G232" i="16"/>
  <c r="H232" i="16" s="1"/>
  <c r="F232" i="16"/>
  <c r="O183" i="16"/>
  <c r="P183" i="16"/>
  <c r="Q183" i="16" s="1"/>
  <c r="B234" i="16"/>
  <c r="E233" i="16"/>
  <c r="C233" i="16"/>
  <c r="D233" i="16"/>
  <c r="G198" i="14" l="1"/>
  <c r="H198" i="14" s="1"/>
  <c r="F198" i="14"/>
  <c r="D199" i="14"/>
  <c r="C199" i="14"/>
  <c r="B200" i="14"/>
  <c r="E199" i="14"/>
  <c r="K186" i="16"/>
  <c r="N185" i="16"/>
  <c r="M185" i="16"/>
  <c r="L185" i="16"/>
  <c r="F233" i="16"/>
  <c r="G233" i="16"/>
  <c r="H233" i="16" s="1"/>
  <c r="B235" i="16"/>
  <c r="E234" i="16"/>
  <c r="D234" i="16"/>
  <c r="C234" i="16"/>
  <c r="O237" i="14"/>
  <c r="P237" i="14"/>
  <c r="Q237" i="14" s="1"/>
  <c r="P184" i="16"/>
  <c r="Q184" i="16" s="1"/>
  <c r="O184" i="16"/>
  <c r="N238" i="14"/>
  <c r="K239" i="14"/>
  <c r="M238" i="14"/>
  <c r="L238" i="14"/>
  <c r="O185" i="16" l="1"/>
  <c r="P185" i="16"/>
  <c r="Q185" i="16" s="1"/>
  <c r="B236" i="16"/>
  <c r="E235" i="16"/>
  <c r="C235" i="16"/>
  <c r="D235" i="16"/>
  <c r="C200" i="14"/>
  <c r="B201" i="14"/>
  <c r="E200" i="14"/>
  <c r="D200" i="14"/>
  <c r="L239" i="14"/>
  <c r="K240" i="14"/>
  <c r="N239" i="14"/>
  <c r="M239" i="14"/>
  <c r="K187" i="16"/>
  <c r="N186" i="16"/>
  <c r="L186" i="16"/>
  <c r="M186" i="16"/>
  <c r="G199" i="14"/>
  <c r="H199" i="14" s="1"/>
  <c r="F199" i="14"/>
  <c r="P238" i="14"/>
  <c r="Q238" i="14" s="1"/>
  <c r="O238" i="14"/>
  <c r="G234" i="16"/>
  <c r="H234" i="16" s="1"/>
  <c r="F234" i="16"/>
  <c r="O186" i="16" l="1"/>
  <c r="P186" i="16"/>
  <c r="Q186" i="16" s="1"/>
  <c r="C201" i="14"/>
  <c r="B202" i="14"/>
  <c r="D201" i="14"/>
  <c r="E201" i="14"/>
  <c r="P239" i="14"/>
  <c r="Q239" i="14" s="1"/>
  <c r="O239" i="14"/>
  <c r="N240" i="14"/>
  <c r="M240" i="14"/>
  <c r="L240" i="14"/>
  <c r="K241" i="14"/>
  <c r="G235" i="16"/>
  <c r="H235" i="16" s="1"/>
  <c r="F235" i="16"/>
  <c r="B237" i="16"/>
  <c r="E236" i="16"/>
  <c r="C236" i="16"/>
  <c r="D236" i="16"/>
  <c r="K188" i="16"/>
  <c r="N187" i="16"/>
  <c r="L187" i="16"/>
  <c r="M187" i="16"/>
  <c r="G200" i="14"/>
  <c r="H200" i="14" s="1"/>
  <c r="F200" i="14"/>
  <c r="G236" i="16" l="1"/>
  <c r="H236" i="16" s="1"/>
  <c r="F236" i="16"/>
  <c r="N241" i="14"/>
  <c r="K242" i="14"/>
  <c r="M241" i="14"/>
  <c r="L241" i="14"/>
  <c r="E202" i="14"/>
  <c r="D202" i="14"/>
  <c r="B203" i="14"/>
  <c r="C202" i="14"/>
  <c r="P187" i="16"/>
  <c r="Q187" i="16" s="1"/>
  <c r="O187" i="16"/>
  <c r="B238" i="16"/>
  <c r="E237" i="16"/>
  <c r="C237" i="16"/>
  <c r="D237" i="16"/>
  <c r="F201" i="14"/>
  <c r="G201" i="14"/>
  <c r="H201" i="14" s="1"/>
  <c r="K189" i="16"/>
  <c r="N188" i="16"/>
  <c r="M188" i="16"/>
  <c r="L188" i="16"/>
  <c r="O240" i="14"/>
  <c r="P240" i="14"/>
  <c r="Q240" i="14" s="1"/>
  <c r="F202" i="14" l="1"/>
  <c r="G202" i="14"/>
  <c r="H202" i="14" s="1"/>
  <c r="B239" i="16"/>
  <c r="E238" i="16"/>
  <c r="C238" i="16"/>
  <c r="D238" i="16"/>
  <c r="G237" i="16"/>
  <c r="H237" i="16" s="1"/>
  <c r="F237" i="16"/>
  <c r="N242" i="14"/>
  <c r="M242" i="14"/>
  <c r="K243" i="14"/>
  <c r="L242" i="14"/>
  <c r="P241" i="14"/>
  <c r="Q241" i="14" s="1"/>
  <c r="O241" i="14"/>
  <c r="P188" i="16"/>
  <c r="Q188" i="16" s="1"/>
  <c r="O188" i="16"/>
  <c r="K190" i="16"/>
  <c r="N189" i="16"/>
  <c r="L189" i="16"/>
  <c r="M189" i="16"/>
  <c r="B204" i="14"/>
  <c r="C203" i="14"/>
  <c r="E203" i="14"/>
  <c r="D203" i="14"/>
  <c r="F238" i="16" l="1"/>
  <c r="G238" i="16"/>
  <c r="H238" i="16" s="1"/>
  <c r="K244" i="14"/>
  <c r="N243" i="14"/>
  <c r="M243" i="14"/>
  <c r="L243" i="14"/>
  <c r="B240" i="16"/>
  <c r="E239" i="16"/>
  <c r="D239" i="16"/>
  <c r="C239" i="16"/>
  <c r="F203" i="14"/>
  <c r="G203" i="14"/>
  <c r="H203" i="14" s="1"/>
  <c r="O189" i="16"/>
  <c r="P189" i="16"/>
  <c r="Q189" i="16" s="1"/>
  <c r="B205" i="14"/>
  <c r="C204" i="14"/>
  <c r="E204" i="14"/>
  <c r="D204" i="14"/>
  <c r="K191" i="16"/>
  <c r="N190" i="16"/>
  <c r="L190" i="16"/>
  <c r="M190" i="16"/>
  <c r="P242" i="14"/>
  <c r="Q242" i="14" s="1"/>
  <c r="O242" i="14"/>
  <c r="G239" i="16" l="1"/>
  <c r="H239" i="16" s="1"/>
  <c r="F239" i="16"/>
  <c r="B241" i="16"/>
  <c r="E240" i="16"/>
  <c r="C240" i="16"/>
  <c r="D240" i="16"/>
  <c r="P243" i="14"/>
  <c r="Q243" i="14" s="1"/>
  <c r="O243" i="14"/>
  <c r="K245" i="14"/>
  <c r="L244" i="14"/>
  <c r="N244" i="14"/>
  <c r="M244" i="14"/>
  <c r="O190" i="16"/>
  <c r="P190" i="16"/>
  <c r="Q190" i="16" s="1"/>
  <c r="E205" i="14"/>
  <c r="B206" i="14"/>
  <c r="D205" i="14"/>
  <c r="C205" i="14"/>
  <c r="K192" i="16"/>
  <c r="N191" i="16"/>
  <c r="L191" i="16"/>
  <c r="M191" i="16"/>
  <c r="F204" i="14"/>
  <c r="G204" i="14"/>
  <c r="H204" i="14" s="1"/>
  <c r="C206" i="14" l="1"/>
  <c r="D206" i="14"/>
  <c r="B207" i="14"/>
  <c r="E206" i="14"/>
  <c r="P191" i="16"/>
  <c r="Q191" i="16" s="1"/>
  <c r="O191" i="16"/>
  <c r="G240" i="16"/>
  <c r="H240" i="16" s="1"/>
  <c r="F240" i="16"/>
  <c r="K193" i="16"/>
  <c r="N192" i="16"/>
  <c r="M192" i="16"/>
  <c r="L192" i="16"/>
  <c r="O244" i="14"/>
  <c r="P244" i="14"/>
  <c r="Q244" i="14" s="1"/>
  <c r="B242" i="16"/>
  <c r="E241" i="16"/>
  <c r="C241" i="16"/>
  <c r="D241" i="16"/>
  <c r="F205" i="14"/>
  <c r="G205" i="14"/>
  <c r="H205" i="14" s="1"/>
  <c r="K246" i="14"/>
  <c r="N245" i="14"/>
  <c r="L245" i="14"/>
  <c r="M245" i="14"/>
  <c r="G241" i="16" l="1"/>
  <c r="H241" i="16" s="1"/>
  <c r="F241" i="16"/>
  <c r="P245" i="14"/>
  <c r="Q245" i="14" s="1"/>
  <c r="O245" i="14"/>
  <c r="G206" i="14"/>
  <c r="H206" i="14" s="1"/>
  <c r="F206" i="14"/>
  <c r="C207" i="14"/>
  <c r="D207" i="14"/>
  <c r="E207" i="14"/>
  <c r="B208" i="14"/>
  <c r="N246" i="14"/>
  <c r="K247" i="14"/>
  <c r="L246" i="14"/>
  <c r="M246" i="14"/>
  <c r="P192" i="16"/>
  <c r="Q192" i="16" s="1"/>
  <c r="O192" i="16"/>
  <c r="B243" i="16"/>
  <c r="E242" i="16"/>
  <c r="C242" i="16"/>
  <c r="D242" i="16"/>
  <c r="K194" i="16"/>
  <c r="N193" i="16"/>
  <c r="L193" i="16"/>
  <c r="M193" i="16"/>
  <c r="N247" i="14" l="1"/>
  <c r="L247" i="14"/>
  <c r="K248" i="14"/>
  <c r="M247" i="14"/>
  <c r="O193" i="16"/>
  <c r="P193" i="16"/>
  <c r="Q193" i="16" s="1"/>
  <c r="O246" i="14"/>
  <c r="P246" i="14"/>
  <c r="Q246" i="14" s="1"/>
  <c r="G242" i="16"/>
  <c r="H242" i="16" s="1"/>
  <c r="F242" i="16"/>
  <c r="K195" i="16"/>
  <c r="N194" i="16"/>
  <c r="L194" i="16"/>
  <c r="M194" i="16"/>
  <c r="C208" i="14"/>
  <c r="E208" i="14"/>
  <c r="B209" i="14"/>
  <c r="D208" i="14"/>
  <c r="B244" i="16"/>
  <c r="E243" i="16"/>
  <c r="C243" i="16"/>
  <c r="D243" i="16"/>
  <c r="G207" i="14"/>
  <c r="H207" i="14" s="1"/>
  <c r="F207" i="14"/>
  <c r="G208" i="14" l="1"/>
  <c r="H208" i="14" s="1"/>
  <c r="F208" i="14"/>
  <c r="F243" i="16"/>
  <c r="G243" i="16"/>
  <c r="H243" i="16" s="1"/>
  <c r="O194" i="16"/>
  <c r="P194" i="16"/>
  <c r="Q194" i="16" s="1"/>
  <c r="K196" i="16"/>
  <c r="N195" i="16"/>
  <c r="M195" i="16"/>
  <c r="L195" i="16"/>
  <c r="K249" i="14"/>
  <c r="N248" i="14"/>
  <c r="M248" i="14"/>
  <c r="L248" i="14"/>
  <c r="B245" i="16"/>
  <c r="E244" i="16"/>
  <c r="D244" i="16"/>
  <c r="C244" i="16"/>
  <c r="B210" i="14"/>
  <c r="C209" i="14"/>
  <c r="D209" i="14"/>
  <c r="E209" i="14"/>
  <c r="O247" i="14"/>
  <c r="P247" i="14"/>
  <c r="Q247" i="14" s="1"/>
  <c r="F244" i="16" l="1"/>
  <c r="G244" i="16"/>
  <c r="H244" i="16" s="1"/>
  <c r="O195" i="16"/>
  <c r="P195" i="16"/>
  <c r="Q195" i="16" s="1"/>
  <c r="O248" i="14"/>
  <c r="P248" i="14"/>
  <c r="Q248" i="14" s="1"/>
  <c r="M249" i="14"/>
  <c r="K250" i="14"/>
  <c r="L249" i="14"/>
  <c r="N249" i="14"/>
  <c r="B246" i="16"/>
  <c r="E245" i="16"/>
  <c r="D245" i="16"/>
  <c r="C245" i="16"/>
  <c r="F209" i="14"/>
  <c r="G209" i="14"/>
  <c r="H209" i="14" s="1"/>
  <c r="D210" i="14"/>
  <c r="E210" i="14"/>
  <c r="C210" i="14"/>
  <c r="B211" i="14"/>
  <c r="K197" i="16"/>
  <c r="N196" i="16"/>
  <c r="L196" i="16"/>
  <c r="M196" i="16"/>
  <c r="K251" i="14" l="1"/>
  <c r="L250" i="14"/>
  <c r="N250" i="14"/>
  <c r="M250" i="14"/>
  <c r="O196" i="16"/>
  <c r="P196" i="16"/>
  <c r="Q196" i="16" s="1"/>
  <c r="G245" i="16"/>
  <c r="H245" i="16" s="1"/>
  <c r="F245" i="16"/>
  <c r="B247" i="16"/>
  <c r="E246" i="16"/>
  <c r="C246" i="16"/>
  <c r="D246" i="16"/>
  <c r="C211" i="14"/>
  <c r="D211" i="14"/>
  <c r="E211" i="14"/>
  <c r="B212" i="14"/>
  <c r="F210" i="14"/>
  <c r="G210" i="14"/>
  <c r="H210" i="14" s="1"/>
  <c r="O249" i="14"/>
  <c r="P249" i="14"/>
  <c r="Q249" i="14" s="1"/>
  <c r="K198" i="16"/>
  <c r="N197" i="16"/>
  <c r="L197" i="16"/>
  <c r="M197" i="16"/>
  <c r="E212" i="14" l="1"/>
  <c r="C212" i="14"/>
  <c r="B213" i="14"/>
  <c r="D212" i="14"/>
  <c r="K199" i="16"/>
  <c r="N198" i="16"/>
  <c r="M198" i="16"/>
  <c r="L198" i="16"/>
  <c r="O197" i="16"/>
  <c r="P197" i="16"/>
  <c r="Q197" i="16" s="1"/>
  <c r="O250" i="14"/>
  <c r="P250" i="14"/>
  <c r="Q250" i="14" s="1"/>
  <c r="G246" i="16"/>
  <c r="H246" i="16" s="1"/>
  <c r="F246" i="16"/>
  <c r="F211" i="14"/>
  <c r="G211" i="14"/>
  <c r="H211" i="14" s="1"/>
  <c r="B248" i="16"/>
  <c r="E247" i="16"/>
  <c r="C247" i="16"/>
  <c r="D247" i="16"/>
  <c r="N251" i="14"/>
  <c r="M251" i="14"/>
  <c r="K252" i="14"/>
  <c r="L251" i="14"/>
  <c r="K200" i="16" l="1"/>
  <c r="N199" i="16"/>
  <c r="L199" i="16"/>
  <c r="M199" i="16"/>
  <c r="D213" i="14"/>
  <c r="E213" i="14"/>
  <c r="B214" i="14"/>
  <c r="C213" i="14"/>
  <c r="K253" i="14"/>
  <c r="N252" i="14"/>
  <c r="M252" i="14"/>
  <c r="L252" i="14"/>
  <c r="O251" i="14"/>
  <c r="P251" i="14"/>
  <c r="Q251" i="14" s="1"/>
  <c r="G247" i="16"/>
  <c r="H247" i="16" s="1"/>
  <c r="F247" i="16"/>
  <c r="O198" i="16"/>
  <c r="P198" i="16"/>
  <c r="Q198" i="16" s="1"/>
  <c r="B249" i="16"/>
  <c r="E248" i="16"/>
  <c r="D248" i="16"/>
  <c r="C248" i="16"/>
  <c r="F212" i="14"/>
  <c r="G212" i="14"/>
  <c r="H212" i="14" s="1"/>
  <c r="D214" i="14" l="1"/>
  <c r="C214" i="14"/>
  <c r="E214" i="14"/>
  <c r="B215" i="14"/>
  <c r="F248" i="16"/>
  <c r="G248" i="16"/>
  <c r="H248" i="16" s="1"/>
  <c r="F213" i="14"/>
  <c r="G213" i="14"/>
  <c r="H213" i="14" s="1"/>
  <c r="B250" i="16"/>
  <c r="E249" i="16"/>
  <c r="D249" i="16"/>
  <c r="C249" i="16"/>
  <c r="O252" i="14"/>
  <c r="P252" i="14"/>
  <c r="Q252" i="14" s="1"/>
  <c r="O199" i="16"/>
  <c r="P199" i="16"/>
  <c r="Q199" i="16" s="1"/>
  <c r="M253" i="14"/>
  <c r="L253" i="14"/>
  <c r="K254" i="14"/>
  <c r="N253" i="14"/>
  <c r="K201" i="16"/>
  <c r="N200" i="16"/>
  <c r="L200" i="16"/>
  <c r="M200" i="16"/>
  <c r="P200" i="16" l="1"/>
  <c r="Q200" i="16" s="1"/>
  <c r="O200" i="16"/>
  <c r="D215" i="14"/>
  <c r="E215" i="14"/>
  <c r="B216" i="14"/>
  <c r="C215" i="14"/>
  <c r="P253" i="14"/>
  <c r="Q253" i="14" s="1"/>
  <c r="O253" i="14"/>
  <c r="F214" i="14"/>
  <c r="G214" i="14"/>
  <c r="H214" i="14" s="1"/>
  <c r="K202" i="16"/>
  <c r="N201" i="16"/>
  <c r="L201" i="16"/>
  <c r="M201" i="16"/>
  <c r="L254" i="14"/>
  <c r="K255" i="14"/>
  <c r="M254" i="14"/>
  <c r="N254" i="14"/>
  <c r="G249" i="16"/>
  <c r="H249" i="16" s="1"/>
  <c r="F249" i="16"/>
  <c r="B251" i="16"/>
  <c r="E250" i="16"/>
  <c r="C250" i="16"/>
  <c r="D250" i="16"/>
  <c r="K256" i="14" l="1"/>
  <c r="L255" i="14"/>
  <c r="M255" i="14"/>
  <c r="N255" i="14"/>
  <c r="D216" i="14"/>
  <c r="B217" i="14"/>
  <c r="E216" i="14"/>
  <c r="C216" i="14"/>
  <c r="P201" i="16"/>
  <c r="Q201" i="16" s="1"/>
  <c r="O201" i="16"/>
  <c r="F215" i="14"/>
  <c r="G215" i="14"/>
  <c r="H215" i="14" s="1"/>
  <c r="G250" i="16"/>
  <c r="H250" i="16" s="1"/>
  <c r="F250" i="16"/>
  <c r="K203" i="16"/>
  <c r="N202" i="16"/>
  <c r="L202" i="16"/>
  <c r="M202" i="16"/>
  <c r="E251" i="16"/>
  <c r="B252" i="16"/>
  <c r="C251" i="16"/>
  <c r="D251" i="16"/>
  <c r="P254" i="14"/>
  <c r="Q254" i="14" s="1"/>
  <c r="O254" i="14"/>
  <c r="P202" i="16" l="1"/>
  <c r="Q202" i="16" s="1"/>
  <c r="O202" i="16"/>
  <c r="G216" i="14"/>
  <c r="H216" i="14" s="1"/>
  <c r="F216" i="14"/>
  <c r="O255" i="14"/>
  <c r="P255" i="14"/>
  <c r="Q255" i="14" s="1"/>
  <c r="K204" i="16"/>
  <c r="N203" i="16"/>
  <c r="M203" i="16"/>
  <c r="L203" i="16"/>
  <c r="B253" i="16"/>
  <c r="E252" i="16"/>
  <c r="C252" i="16"/>
  <c r="D252" i="16"/>
  <c r="G251" i="16"/>
  <c r="H251" i="16" s="1"/>
  <c r="F251" i="16"/>
  <c r="D217" i="14"/>
  <c r="B218" i="14"/>
  <c r="E217" i="14"/>
  <c r="C217" i="14"/>
  <c r="L256" i="14"/>
  <c r="M256" i="14"/>
  <c r="K257" i="14"/>
  <c r="N256" i="14"/>
  <c r="M257" i="14" l="1"/>
  <c r="K258" i="14"/>
  <c r="N257" i="14"/>
  <c r="L257" i="14"/>
  <c r="O203" i="16"/>
  <c r="P203" i="16"/>
  <c r="Q203" i="16" s="1"/>
  <c r="K205" i="16"/>
  <c r="N204" i="16"/>
  <c r="M204" i="16"/>
  <c r="L204" i="16"/>
  <c r="F252" i="16"/>
  <c r="G252" i="16"/>
  <c r="H252" i="16" s="1"/>
  <c r="B254" i="16"/>
  <c r="E253" i="16"/>
  <c r="C253" i="16"/>
  <c r="D253" i="16"/>
  <c r="B219" i="14"/>
  <c r="C218" i="14"/>
  <c r="E218" i="14"/>
  <c r="D218" i="14"/>
  <c r="F217" i="14"/>
  <c r="G217" i="14"/>
  <c r="H217" i="14" s="1"/>
  <c r="O256" i="14"/>
  <c r="P256" i="14"/>
  <c r="Q256" i="14" s="1"/>
  <c r="O204" i="16" l="1"/>
  <c r="P204" i="16"/>
  <c r="Q204" i="16" s="1"/>
  <c r="B255" i="16"/>
  <c r="E254" i="16"/>
  <c r="C254" i="16"/>
  <c r="D254" i="16"/>
  <c r="G253" i="16"/>
  <c r="H253" i="16" s="1"/>
  <c r="F253" i="16"/>
  <c r="F218" i="14"/>
  <c r="G218" i="14"/>
  <c r="H218" i="14" s="1"/>
  <c r="P257" i="14"/>
  <c r="Q257" i="14" s="1"/>
  <c r="O257" i="14"/>
  <c r="K206" i="16"/>
  <c r="N205" i="16"/>
  <c r="M205" i="16"/>
  <c r="L205" i="16"/>
  <c r="M258" i="14"/>
  <c r="K259" i="14"/>
  <c r="N258" i="14"/>
  <c r="L258" i="14"/>
  <c r="C219" i="14"/>
  <c r="E219" i="14"/>
  <c r="D219" i="14"/>
  <c r="B220" i="14"/>
  <c r="F254" i="16" l="1"/>
  <c r="G254" i="16"/>
  <c r="H254" i="16" s="1"/>
  <c r="B256" i="16"/>
  <c r="E255" i="16"/>
  <c r="C255" i="16"/>
  <c r="D255" i="16"/>
  <c r="P205" i="16"/>
  <c r="Q205" i="16" s="1"/>
  <c r="O205" i="16"/>
  <c r="L259" i="14"/>
  <c r="K260" i="14"/>
  <c r="N259" i="14"/>
  <c r="M259" i="14"/>
  <c r="K207" i="16"/>
  <c r="N206" i="16"/>
  <c r="L206" i="16"/>
  <c r="M206" i="16"/>
  <c r="O258" i="14"/>
  <c r="P258" i="14"/>
  <c r="Q258" i="14" s="1"/>
  <c r="G219" i="14"/>
  <c r="H219" i="14" s="1"/>
  <c r="F219" i="14"/>
  <c r="D220" i="14"/>
  <c r="B221" i="14"/>
  <c r="E220" i="14"/>
  <c r="C220" i="14"/>
  <c r="B222" i="14" l="1"/>
  <c r="E221" i="14"/>
  <c r="C221" i="14"/>
  <c r="D221" i="14"/>
  <c r="K208" i="16"/>
  <c r="N207" i="16"/>
  <c r="L207" i="16"/>
  <c r="M207" i="16"/>
  <c r="P206" i="16"/>
  <c r="Q206" i="16" s="1"/>
  <c r="O206" i="16"/>
  <c r="F255" i="16"/>
  <c r="G255" i="16"/>
  <c r="H255" i="16" s="1"/>
  <c r="O259" i="14"/>
  <c r="P259" i="14"/>
  <c r="Q259" i="14" s="1"/>
  <c r="B257" i="16"/>
  <c r="E256" i="16"/>
  <c r="D256" i="16"/>
  <c r="C256" i="16"/>
  <c r="L260" i="14"/>
  <c r="N260" i="14"/>
  <c r="K261" i="14"/>
  <c r="M260" i="14"/>
  <c r="F220" i="14"/>
  <c r="G220" i="14"/>
  <c r="H220" i="14" s="1"/>
  <c r="F256" i="16" l="1"/>
  <c r="G256" i="16"/>
  <c r="H256" i="16" s="1"/>
  <c r="K209" i="16"/>
  <c r="N208" i="16"/>
  <c r="L208" i="16"/>
  <c r="M208" i="16"/>
  <c r="B258" i="16"/>
  <c r="E257" i="16"/>
  <c r="D257" i="16"/>
  <c r="C257" i="16"/>
  <c r="L261" i="14"/>
  <c r="N261" i="14"/>
  <c r="K262" i="14"/>
  <c r="M261" i="14"/>
  <c r="P260" i="14"/>
  <c r="Q260" i="14" s="1"/>
  <c r="O260" i="14"/>
  <c r="F221" i="14"/>
  <c r="G221" i="14"/>
  <c r="H221" i="14" s="1"/>
  <c r="P207" i="16"/>
  <c r="Q207" i="16" s="1"/>
  <c r="O207" i="16"/>
  <c r="B223" i="14"/>
  <c r="E222" i="14"/>
  <c r="C222" i="14"/>
  <c r="D222" i="14"/>
  <c r="F257" i="16" l="1"/>
  <c r="G257" i="16"/>
  <c r="H257" i="16" s="1"/>
  <c r="B259" i="16"/>
  <c r="E258" i="16"/>
  <c r="C258" i="16"/>
  <c r="D258" i="16"/>
  <c r="K263" i="14"/>
  <c r="L262" i="14"/>
  <c r="N262" i="14"/>
  <c r="M262" i="14"/>
  <c r="O261" i="14"/>
  <c r="P261" i="14"/>
  <c r="Q261" i="14" s="1"/>
  <c r="O208" i="16"/>
  <c r="P208" i="16"/>
  <c r="Q208" i="16" s="1"/>
  <c r="K210" i="16"/>
  <c r="N209" i="16"/>
  <c r="L209" i="16"/>
  <c r="M209" i="16"/>
  <c r="G222" i="14"/>
  <c r="H222" i="14" s="1"/>
  <c r="F222" i="14"/>
  <c r="C223" i="14"/>
  <c r="E223" i="14"/>
  <c r="D223" i="14"/>
  <c r="B224" i="14"/>
  <c r="E224" i="14" l="1"/>
  <c r="C224" i="14"/>
  <c r="D224" i="14"/>
  <c r="B225" i="14"/>
  <c r="P209" i="16"/>
  <c r="Q209" i="16" s="1"/>
  <c r="O209" i="16"/>
  <c r="M263" i="14"/>
  <c r="N263" i="14"/>
  <c r="K264" i="14"/>
  <c r="L263" i="14"/>
  <c r="F258" i="16"/>
  <c r="G258" i="16"/>
  <c r="H258" i="16" s="1"/>
  <c r="B260" i="16"/>
  <c r="E259" i="16"/>
  <c r="C259" i="16"/>
  <c r="D259" i="16"/>
  <c r="K211" i="16"/>
  <c r="N210" i="16"/>
  <c r="M210" i="16"/>
  <c r="L210" i="16"/>
  <c r="G223" i="14"/>
  <c r="H223" i="14" s="1"/>
  <c r="F223" i="14"/>
  <c r="P262" i="14"/>
  <c r="Q262" i="14" s="1"/>
  <c r="O262" i="14"/>
  <c r="P263" i="14" l="1"/>
  <c r="Q263" i="14" s="1"/>
  <c r="O263" i="14"/>
  <c r="G259" i="16"/>
  <c r="H259" i="16" s="1"/>
  <c r="F259" i="16"/>
  <c r="E225" i="14"/>
  <c r="C225" i="14"/>
  <c r="B226" i="14"/>
  <c r="D225" i="14"/>
  <c r="B261" i="16"/>
  <c r="E260" i="16"/>
  <c r="C260" i="16"/>
  <c r="D260" i="16"/>
  <c r="P210" i="16"/>
  <c r="Q210" i="16" s="1"/>
  <c r="O210" i="16"/>
  <c r="K212" i="16"/>
  <c r="N211" i="16"/>
  <c r="L211" i="16"/>
  <c r="M211" i="16"/>
  <c r="K265" i="14"/>
  <c r="N264" i="14"/>
  <c r="L264" i="14"/>
  <c r="M264" i="14"/>
  <c r="G224" i="14"/>
  <c r="H224" i="14" s="1"/>
  <c r="F224" i="14"/>
  <c r="O211" i="16" l="1"/>
  <c r="P211" i="16"/>
  <c r="Q211" i="16" s="1"/>
  <c r="F225" i="14"/>
  <c r="G225" i="14"/>
  <c r="H225" i="14" s="1"/>
  <c r="K213" i="16"/>
  <c r="N212" i="16"/>
  <c r="L212" i="16"/>
  <c r="M212" i="16"/>
  <c r="N265" i="14"/>
  <c r="L265" i="14"/>
  <c r="K266" i="14"/>
  <c r="M265" i="14"/>
  <c r="G260" i="16"/>
  <c r="H260" i="16" s="1"/>
  <c r="F260" i="16"/>
  <c r="E226" i="14"/>
  <c r="B227" i="14"/>
  <c r="C226" i="14"/>
  <c r="D226" i="14"/>
  <c r="P264" i="14"/>
  <c r="Q264" i="14" s="1"/>
  <c r="O264" i="14"/>
  <c r="B262" i="16"/>
  <c r="E261" i="16"/>
  <c r="D261" i="16"/>
  <c r="C261" i="16"/>
  <c r="B228" i="14" l="1"/>
  <c r="E227" i="14"/>
  <c r="D227" i="14"/>
  <c r="C227" i="14"/>
  <c r="K214" i="16"/>
  <c r="N213" i="16"/>
  <c r="M213" i="16"/>
  <c r="L213" i="16"/>
  <c r="N266" i="14"/>
  <c r="M266" i="14"/>
  <c r="K267" i="14"/>
  <c r="L266" i="14"/>
  <c r="G261" i="16"/>
  <c r="H261" i="16" s="1"/>
  <c r="F261" i="16"/>
  <c r="P212" i="16"/>
  <c r="Q212" i="16" s="1"/>
  <c r="O212" i="16"/>
  <c r="G226" i="14"/>
  <c r="H226" i="14" s="1"/>
  <c r="F226" i="14"/>
  <c r="B263" i="16"/>
  <c r="E262" i="16"/>
  <c r="C262" i="16"/>
  <c r="D262" i="16"/>
  <c r="O265" i="14"/>
  <c r="P265" i="14"/>
  <c r="Q265" i="14" s="1"/>
  <c r="K215" i="16" l="1"/>
  <c r="N214" i="16"/>
  <c r="M214" i="16"/>
  <c r="L214" i="16"/>
  <c r="O213" i="16"/>
  <c r="P213" i="16"/>
  <c r="Q213" i="16" s="1"/>
  <c r="K268" i="14"/>
  <c r="N267" i="14"/>
  <c r="M267" i="14"/>
  <c r="L267" i="14"/>
  <c r="B264" i="16"/>
  <c r="E263" i="16"/>
  <c r="C263" i="16"/>
  <c r="D263" i="16"/>
  <c r="F227" i="14"/>
  <c r="G227" i="14"/>
  <c r="H227" i="14" s="1"/>
  <c r="G262" i="16"/>
  <c r="H262" i="16" s="1"/>
  <c r="F262" i="16"/>
  <c r="O266" i="14"/>
  <c r="P266" i="14"/>
  <c r="Q266" i="14" s="1"/>
  <c r="E228" i="14"/>
  <c r="D228" i="14"/>
  <c r="B229" i="14"/>
  <c r="C228" i="14"/>
  <c r="P267" i="14" l="1"/>
  <c r="Q267" i="14" s="1"/>
  <c r="O267" i="14"/>
  <c r="K269" i="14"/>
  <c r="N268" i="14"/>
  <c r="L268" i="14"/>
  <c r="M268" i="14"/>
  <c r="G228" i="14"/>
  <c r="H228" i="14" s="1"/>
  <c r="F228" i="14"/>
  <c r="F263" i="16"/>
  <c r="G263" i="16"/>
  <c r="H263" i="16" s="1"/>
  <c r="B265" i="16"/>
  <c r="E264" i="16"/>
  <c r="C264" i="16"/>
  <c r="D264" i="16"/>
  <c r="P214" i="16"/>
  <c r="Q214" i="16" s="1"/>
  <c r="O214" i="16"/>
  <c r="C229" i="14"/>
  <c r="E229" i="14"/>
  <c r="B230" i="14"/>
  <c r="D229" i="14"/>
  <c r="K216" i="16"/>
  <c r="N215" i="16"/>
  <c r="L215" i="16"/>
  <c r="M215" i="16"/>
  <c r="K217" i="16" l="1"/>
  <c r="N216" i="16"/>
  <c r="L216" i="16"/>
  <c r="M216" i="16"/>
  <c r="F264" i="16"/>
  <c r="G264" i="16"/>
  <c r="H264" i="16" s="1"/>
  <c r="P268" i="14"/>
  <c r="Q268" i="14" s="1"/>
  <c r="O268" i="14"/>
  <c r="B266" i="16"/>
  <c r="E265" i="16"/>
  <c r="C265" i="16"/>
  <c r="D265" i="16"/>
  <c r="N269" i="14"/>
  <c r="M269" i="14"/>
  <c r="L269" i="14"/>
  <c r="K270" i="14"/>
  <c r="P215" i="16"/>
  <c r="Q215" i="16" s="1"/>
  <c r="O215" i="16"/>
  <c r="D230" i="14"/>
  <c r="C230" i="14"/>
  <c r="E230" i="14"/>
  <c r="B231" i="14"/>
  <c r="G229" i="14"/>
  <c r="H229" i="14" s="1"/>
  <c r="F229" i="14"/>
  <c r="N270" i="14" l="1"/>
  <c r="M270" i="14"/>
  <c r="K271" i="14"/>
  <c r="L270" i="14"/>
  <c r="O269" i="14"/>
  <c r="P269" i="14"/>
  <c r="Q269" i="14" s="1"/>
  <c r="E231" i="14"/>
  <c r="D231" i="14"/>
  <c r="C231" i="14"/>
  <c r="B232" i="14"/>
  <c r="F230" i="14"/>
  <c r="G230" i="14"/>
  <c r="H230" i="14" s="1"/>
  <c r="G265" i="16"/>
  <c r="H265" i="16" s="1"/>
  <c r="F265" i="16"/>
  <c r="P216" i="16"/>
  <c r="Q216" i="16" s="1"/>
  <c r="O216" i="16"/>
  <c r="B267" i="16"/>
  <c r="E266" i="16"/>
  <c r="D266" i="16"/>
  <c r="C266" i="16"/>
  <c r="K218" i="16"/>
  <c r="N217" i="16"/>
  <c r="L217" i="16"/>
  <c r="M217" i="16"/>
  <c r="G231" i="14" l="1"/>
  <c r="H231" i="14" s="1"/>
  <c r="F231" i="14"/>
  <c r="K219" i="16"/>
  <c r="N218" i="16"/>
  <c r="M218" i="16"/>
  <c r="L218" i="16"/>
  <c r="M271" i="14"/>
  <c r="N271" i="14"/>
  <c r="K272" i="14"/>
  <c r="L271" i="14"/>
  <c r="O217" i="16"/>
  <c r="P217" i="16"/>
  <c r="Q217" i="16" s="1"/>
  <c r="C232" i="14"/>
  <c r="D232" i="14"/>
  <c r="E232" i="14"/>
  <c r="B233" i="14"/>
  <c r="F266" i="16"/>
  <c r="G266" i="16"/>
  <c r="H266" i="16" s="1"/>
  <c r="B268" i="16"/>
  <c r="E267" i="16"/>
  <c r="D267" i="16"/>
  <c r="C267" i="16"/>
  <c r="O270" i="14"/>
  <c r="P270" i="14"/>
  <c r="Q270" i="14" s="1"/>
  <c r="E233" i="14" l="1"/>
  <c r="D233" i="14"/>
  <c r="B234" i="14"/>
  <c r="C233" i="14"/>
  <c r="P271" i="14"/>
  <c r="Q271" i="14" s="1"/>
  <c r="O271" i="14"/>
  <c r="P218" i="16"/>
  <c r="Q218" i="16" s="1"/>
  <c r="O218" i="16"/>
  <c r="K220" i="16"/>
  <c r="N219" i="16"/>
  <c r="L219" i="16"/>
  <c r="M219" i="16"/>
  <c r="B269" i="16"/>
  <c r="E268" i="16"/>
  <c r="D268" i="16"/>
  <c r="C268" i="16"/>
  <c r="G232" i="14"/>
  <c r="H232" i="14" s="1"/>
  <c r="F232" i="14"/>
  <c r="F267" i="16"/>
  <c r="G267" i="16"/>
  <c r="H267" i="16" s="1"/>
  <c r="M272" i="14"/>
  <c r="K273" i="14"/>
  <c r="N272" i="14"/>
  <c r="L272" i="14"/>
  <c r="O272" i="14" l="1"/>
  <c r="P272" i="14"/>
  <c r="Q272" i="14" s="1"/>
  <c r="G268" i="16"/>
  <c r="H268" i="16" s="1"/>
  <c r="F268" i="16"/>
  <c r="C234" i="14"/>
  <c r="B235" i="14"/>
  <c r="D234" i="14"/>
  <c r="E234" i="14"/>
  <c r="B270" i="16"/>
  <c r="E269" i="16"/>
  <c r="D269" i="16"/>
  <c r="C269" i="16"/>
  <c r="O219" i="16"/>
  <c r="P219" i="16"/>
  <c r="Q219" i="16" s="1"/>
  <c r="N273" i="14"/>
  <c r="L273" i="14"/>
  <c r="K274" i="14"/>
  <c r="M273" i="14"/>
  <c r="K221" i="16"/>
  <c r="N220" i="16"/>
  <c r="L220" i="16"/>
  <c r="M220" i="16"/>
  <c r="F233" i="14"/>
  <c r="G233" i="14"/>
  <c r="H233" i="14" s="1"/>
  <c r="F234" i="14" l="1"/>
  <c r="G234" i="14"/>
  <c r="H234" i="14" s="1"/>
  <c r="K222" i="16"/>
  <c r="N221" i="16"/>
  <c r="M221" i="16"/>
  <c r="L221" i="16"/>
  <c r="G269" i="16"/>
  <c r="H269" i="16" s="1"/>
  <c r="F269" i="16"/>
  <c r="P273" i="14"/>
  <c r="Q273" i="14" s="1"/>
  <c r="O273" i="14"/>
  <c r="C235" i="14"/>
  <c r="E235" i="14"/>
  <c r="D235" i="14"/>
  <c r="B236" i="14"/>
  <c r="O220" i="16"/>
  <c r="P220" i="16"/>
  <c r="Q220" i="16" s="1"/>
  <c r="L274" i="14"/>
  <c r="K275" i="14"/>
  <c r="N274" i="14"/>
  <c r="M274" i="14"/>
  <c r="B271" i="16"/>
  <c r="E270" i="16"/>
  <c r="C270" i="16"/>
  <c r="D270" i="16"/>
  <c r="B272" i="16" l="1"/>
  <c r="E271" i="16"/>
  <c r="D271" i="16"/>
  <c r="C271" i="16"/>
  <c r="G235" i="14"/>
  <c r="H235" i="14" s="1"/>
  <c r="F235" i="14"/>
  <c r="P221" i="16"/>
  <c r="Q221" i="16" s="1"/>
  <c r="O221" i="16"/>
  <c r="P274" i="14"/>
  <c r="Q274" i="14" s="1"/>
  <c r="O274" i="14"/>
  <c r="K223" i="16"/>
  <c r="N222" i="16"/>
  <c r="M222" i="16"/>
  <c r="L222" i="16"/>
  <c r="E236" i="14"/>
  <c r="B237" i="14"/>
  <c r="C236" i="14"/>
  <c r="D236" i="14"/>
  <c r="G270" i="16"/>
  <c r="H270" i="16" s="1"/>
  <c r="F270" i="16"/>
  <c r="N275" i="14"/>
  <c r="L275" i="14"/>
  <c r="K276" i="14"/>
  <c r="M275" i="14"/>
  <c r="D237" i="14" l="1"/>
  <c r="B238" i="14"/>
  <c r="E237" i="14"/>
  <c r="C237" i="14"/>
  <c r="K277" i="14"/>
  <c r="M276" i="14"/>
  <c r="N276" i="14"/>
  <c r="L276" i="14"/>
  <c r="P222" i="16"/>
  <c r="Q222" i="16" s="1"/>
  <c r="O222" i="16"/>
  <c r="O275" i="14"/>
  <c r="P275" i="14"/>
  <c r="Q275" i="14" s="1"/>
  <c r="K224" i="16"/>
  <c r="N223" i="16"/>
  <c r="L223" i="16"/>
  <c r="M223" i="16"/>
  <c r="G271" i="16"/>
  <c r="H271" i="16" s="1"/>
  <c r="F271" i="16"/>
  <c r="F236" i="14"/>
  <c r="G236" i="14"/>
  <c r="H236" i="14" s="1"/>
  <c r="B273" i="16"/>
  <c r="E272" i="16"/>
  <c r="D272" i="16"/>
  <c r="C272" i="16"/>
  <c r="P276" i="14" l="1"/>
  <c r="Q276" i="14" s="1"/>
  <c r="O276" i="14"/>
  <c r="K225" i="16"/>
  <c r="N224" i="16"/>
  <c r="L224" i="16"/>
  <c r="M224" i="16"/>
  <c r="N277" i="14"/>
  <c r="M277" i="14"/>
  <c r="L277" i="14"/>
  <c r="K278" i="14"/>
  <c r="O223" i="16"/>
  <c r="P223" i="16"/>
  <c r="Q223" i="16" s="1"/>
  <c r="B274" i="16"/>
  <c r="E273" i="16"/>
  <c r="D273" i="16"/>
  <c r="C273" i="16"/>
  <c r="F237" i="14"/>
  <c r="G237" i="14"/>
  <c r="H237" i="14" s="1"/>
  <c r="G272" i="16"/>
  <c r="H272" i="16" s="1"/>
  <c r="F272" i="16"/>
  <c r="E238" i="14"/>
  <c r="B239" i="14"/>
  <c r="C238" i="14"/>
  <c r="D238" i="14"/>
  <c r="B240" i="14" l="1"/>
  <c r="E239" i="14"/>
  <c r="C239" i="14"/>
  <c r="D239" i="14"/>
  <c r="B275" i="16"/>
  <c r="E274" i="16"/>
  <c r="C274" i="16"/>
  <c r="D274" i="16"/>
  <c r="O277" i="14"/>
  <c r="P277" i="14"/>
  <c r="Q277" i="14" s="1"/>
  <c r="P224" i="16"/>
  <c r="Q224" i="16" s="1"/>
  <c r="O224" i="16"/>
  <c r="G273" i="16"/>
  <c r="H273" i="16" s="1"/>
  <c r="F273" i="16"/>
  <c r="F238" i="14"/>
  <c r="G238" i="14"/>
  <c r="H238" i="14" s="1"/>
  <c r="K226" i="16"/>
  <c r="N225" i="16"/>
  <c r="L225" i="16"/>
  <c r="M225" i="16"/>
  <c r="N278" i="14"/>
  <c r="M278" i="14"/>
  <c r="K279" i="14"/>
  <c r="L278" i="14"/>
  <c r="M279" i="14" l="1"/>
  <c r="K280" i="14"/>
  <c r="L279" i="14"/>
  <c r="N279" i="14"/>
  <c r="B276" i="16"/>
  <c r="E275" i="16"/>
  <c r="C275" i="16"/>
  <c r="D275" i="16"/>
  <c r="F239" i="14"/>
  <c r="G239" i="14"/>
  <c r="H239" i="14" s="1"/>
  <c r="F274" i="16"/>
  <c r="G274" i="16"/>
  <c r="H274" i="16" s="1"/>
  <c r="P278" i="14"/>
  <c r="Q278" i="14" s="1"/>
  <c r="O278" i="14"/>
  <c r="P225" i="16"/>
  <c r="Q225" i="16" s="1"/>
  <c r="O225" i="16"/>
  <c r="K227" i="16"/>
  <c r="N226" i="16"/>
  <c r="M226" i="16"/>
  <c r="L226" i="16"/>
  <c r="B241" i="14"/>
  <c r="D240" i="14"/>
  <c r="C240" i="14"/>
  <c r="E240" i="14"/>
  <c r="F240" i="14" l="1"/>
  <c r="G240" i="14"/>
  <c r="H240" i="14" s="1"/>
  <c r="B277" i="16"/>
  <c r="E276" i="16"/>
  <c r="C276" i="16"/>
  <c r="D276" i="16"/>
  <c r="O279" i="14"/>
  <c r="P279" i="14"/>
  <c r="Q279" i="14" s="1"/>
  <c r="B242" i="14"/>
  <c r="E241" i="14"/>
  <c r="C241" i="14"/>
  <c r="D241" i="14"/>
  <c r="K281" i="14"/>
  <c r="L280" i="14"/>
  <c r="N280" i="14"/>
  <c r="M280" i="14"/>
  <c r="G275" i="16"/>
  <c r="H275" i="16" s="1"/>
  <c r="F275" i="16"/>
  <c r="P226" i="16"/>
  <c r="Q226" i="16" s="1"/>
  <c r="O226" i="16"/>
  <c r="K228" i="16"/>
  <c r="N227" i="16"/>
  <c r="L227" i="16"/>
  <c r="M227" i="16"/>
  <c r="P227" i="16" l="1"/>
  <c r="Q227" i="16" s="1"/>
  <c r="O227" i="16"/>
  <c r="N281" i="14"/>
  <c r="M281" i="14"/>
  <c r="K282" i="14"/>
  <c r="L281" i="14"/>
  <c r="G276" i="16"/>
  <c r="H276" i="16" s="1"/>
  <c r="F276" i="16"/>
  <c r="B278" i="16"/>
  <c r="E277" i="16"/>
  <c r="C277" i="16"/>
  <c r="D277" i="16"/>
  <c r="G241" i="14"/>
  <c r="H241" i="14" s="1"/>
  <c r="F241" i="14"/>
  <c r="O280" i="14"/>
  <c r="P280" i="14"/>
  <c r="Q280" i="14" s="1"/>
  <c r="K229" i="16"/>
  <c r="N228" i="16"/>
  <c r="M228" i="16"/>
  <c r="L228" i="16"/>
  <c r="B243" i="14"/>
  <c r="E242" i="14"/>
  <c r="D242" i="14"/>
  <c r="C242" i="14"/>
  <c r="E243" i="14" l="1"/>
  <c r="D243" i="14"/>
  <c r="B244" i="14"/>
  <c r="C243" i="14"/>
  <c r="N282" i="14"/>
  <c r="K283" i="14"/>
  <c r="M282" i="14"/>
  <c r="L282" i="14"/>
  <c r="P281" i="14"/>
  <c r="Q281" i="14" s="1"/>
  <c r="O281" i="14"/>
  <c r="G242" i="14"/>
  <c r="H242" i="14" s="1"/>
  <c r="F242" i="14"/>
  <c r="P228" i="16"/>
  <c r="Q228" i="16" s="1"/>
  <c r="O228" i="16"/>
  <c r="F277" i="16"/>
  <c r="G277" i="16"/>
  <c r="H277" i="16" s="1"/>
  <c r="K230" i="16"/>
  <c r="N229" i="16"/>
  <c r="M229" i="16"/>
  <c r="L229" i="16"/>
  <c r="B279" i="16"/>
  <c r="E278" i="16"/>
  <c r="D278" i="16"/>
  <c r="C278" i="16"/>
  <c r="P282" i="14" l="1"/>
  <c r="Q282" i="14" s="1"/>
  <c r="O282" i="14"/>
  <c r="B280" i="16"/>
  <c r="E279" i="16"/>
  <c r="C279" i="16"/>
  <c r="D279" i="16"/>
  <c r="F278" i="16"/>
  <c r="G278" i="16"/>
  <c r="H278" i="16" s="1"/>
  <c r="C244" i="14"/>
  <c r="D244" i="14"/>
  <c r="B245" i="14"/>
  <c r="E244" i="14"/>
  <c r="N283" i="14"/>
  <c r="K284" i="14"/>
  <c r="L283" i="14"/>
  <c r="M283" i="14"/>
  <c r="O229" i="16"/>
  <c r="P229" i="16"/>
  <c r="Q229" i="16" s="1"/>
  <c r="K231" i="16"/>
  <c r="N230" i="16"/>
  <c r="M230" i="16"/>
  <c r="L230" i="16"/>
  <c r="G243" i="14"/>
  <c r="H243" i="14" s="1"/>
  <c r="F243" i="14"/>
  <c r="N284" i="14" l="1"/>
  <c r="K285" i="14"/>
  <c r="L284" i="14"/>
  <c r="M284" i="14"/>
  <c r="O283" i="14"/>
  <c r="P283" i="14"/>
  <c r="Q283" i="14" s="1"/>
  <c r="O230" i="16"/>
  <c r="P230" i="16"/>
  <c r="Q230" i="16" s="1"/>
  <c r="G244" i="14"/>
  <c r="H244" i="14" s="1"/>
  <c r="F244" i="14"/>
  <c r="F279" i="16"/>
  <c r="G279" i="16"/>
  <c r="H279" i="16" s="1"/>
  <c r="E245" i="14"/>
  <c r="D245" i="14"/>
  <c r="B246" i="14"/>
  <c r="C245" i="14"/>
  <c r="B281" i="16"/>
  <c r="E280" i="16"/>
  <c r="D280" i="16"/>
  <c r="C280" i="16"/>
  <c r="K232" i="16"/>
  <c r="N231" i="16"/>
  <c r="L231" i="16"/>
  <c r="M231" i="16"/>
  <c r="K233" i="16" l="1"/>
  <c r="N232" i="16"/>
  <c r="L232" i="16"/>
  <c r="M232" i="16"/>
  <c r="F245" i="14"/>
  <c r="G245" i="14"/>
  <c r="H245" i="14" s="1"/>
  <c r="D246" i="14"/>
  <c r="B247" i="14"/>
  <c r="E246" i="14"/>
  <c r="C246" i="14"/>
  <c r="P231" i="16"/>
  <c r="Q231" i="16" s="1"/>
  <c r="O231" i="16"/>
  <c r="G280" i="16"/>
  <c r="H280" i="16" s="1"/>
  <c r="F280" i="16"/>
  <c r="N285" i="14"/>
  <c r="M285" i="14"/>
  <c r="L285" i="14"/>
  <c r="K286" i="14"/>
  <c r="B282" i="16"/>
  <c r="E281" i="16"/>
  <c r="D281" i="16"/>
  <c r="C281" i="16"/>
  <c r="P284" i="14"/>
  <c r="Q284" i="14" s="1"/>
  <c r="O284" i="14"/>
  <c r="E247" i="14" l="1"/>
  <c r="C247" i="14"/>
  <c r="B248" i="14"/>
  <c r="D247" i="14"/>
  <c r="F281" i="16"/>
  <c r="G281" i="16"/>
  <c r="H281" i="16" s="1"/>
  <c r="K5" i="14"/>
  <c r="B29" i="2" s="1"/>
  <c r="M286" i="14"/>
  <c r="L286" i="14"/>
  <c r="N286" i="14"/>
  <c r="O232" i="16"/>
  <c r="P232" i="16"/>
  <c r="Q232" i="16" s="1"/>
  <c r="P285" i="14"/>
  <c r="Q285" i="14" s="1"/>
  <c r="O285" i="14"/>
  <c r="B283" i="16"/>
  <c r="E282" i="16"/>
  <c r="C282" i="16"/>
  <c r="D282" i="16"/>
  <c r="F246" i="14"/>
  <c r="G246" i="14"/>
  <c r="H246" i="14" s="1"/>
  <c r="K234" i="16"/>
  <c r="N233" i="16"/>
  <c r="M233" i="16"/>
  <c r="L233" i="16"/>
  <c r="G282" i="16" l="1"/>
  <c r="H282" i="16" s="1"/>
  <c r="F282" i="16"/>
  <c r="B284" i="16"/>
  <c r="E283" i="16"/>
  <c r="D283" i="16"/>
  <c r="C283" i="16"/>
  <c r="K235" i="16"/>
  <c r="N234" i="16"/>
  <c r="M234" i="16"/>
  <c r="L234" i="16"/>
  <c r="C248" i="14"/>
  <c r="D248" i="14"/>
  <c r="E248" i="14"/>
  <c r="B249" i="14"/>
  <c r="P286" i="14"/>
  <c r="Q286" i="14" s="1"/>
  <c r="R286" i="14" s="1"/>
  <c r="R285" i="14" s="1"/>
  <c r="R284" i="14" s="1"/>
  <c r="R283" i="14" s="1"/>
  <c r="R282" i="14" s="1"/>
  <c r="R281" i="14" s="1"/>
  <c r="R280" i="14" s="1"/>
  <c r="R279" i="14" s="1"/>
  <c r="R278" i="14" s="1"/>
  <c r="R277" i="14" s="1"/>
  <c r="R276" i="14" s="1"/>
  <c r="R275" i="14" s="1"/>
  <c r="R274" i="14" s="1"/>
  <c r="R273" i="14" s="1"/>
  <c r="R272" i="14" s="1"/>
  <c r="R271" i="14" s="1"/>
  <c r="R270" i="14" s="1"/>
  <c r="R269" i="14" s="1"/>
  <c r="R268" i="14" s="1"/>
  <c r="R267" i="14" s="1"/>
  <c r="R266" i="14" s="1"/>
  <c r="R265" i="14" s="1"/>
  <c r="R264" i="14" s="1"/>
  <c r="R263" i="14" s="1"/>
  <c r="R262" i="14" s="1"/>
  <c r="R261" i="14" s="1"/>
  <c r="R260" i="14" s="1"/>
  <c r="R259" i="14" s="1"/>
  <c r="R258" i="14" s="1"/>
  <c r="R257" i="14" s="1"/>
  <c r="R256" i="14" s="1"/>
  <c r="R255" i="14" s="1"/>
  <c r="R254" i="14" s="1"/>
  <c r="R253" i="14" s="1"/>
  <c r="R252" i="14" s="1"/>
  <c r="R251" i="14" s="1"/>
  <c r="R250" i="14" s="1"/>
  <c r="R249" i="14" s="1"/>
  <c r="R248" i="14" s="1"/>
  <c r="R247" i="14" s="1"/>
  <c r="R246" i="14" s="1"/>
  <c r="R245" i="14" s="1"/>
  <c r="R244" i="14" s="1"/>
  <c r="R243" i="14" s="1"/>
  <c r="R242" i="14" s="1"/>
  <c r="R241" i="14" s="1"/>
  <c r="R240" i="14" s="1"/>
  <c r="R239" i="14" s="1"/>
  <c r="R238" i="14" s="1"/>
  <c r="R237" i="14" s="1"/>
  <c r="R236" i="14" s="1"/>
  <c r="R235" i="14" s="1"/>
  <c r="R234" i="14" s="1"/>
  <c r="R233" i="14" s="1"/>
  <c r="R232" i="14" s="1"/>
  <c r="R231" i="14" s="1"/>
  <c r="R230" i="14" s="1"/>
  <c r="R229" i="14" s="1"/>
  <c r="R228" i="14" s="1"/>
  <c r="R227" i="14" s="1"/>
  <c r="R226" i="14" s="1"/>
  <c r="R225" i="14" s="1"/>
  <c r="R224" i="14" s="1"/>
  <c r="R223" i="14" s="1"/>
  <c r="R222" i="14" s="1"/>
  <c r="R221" i="14" s="1"/>
  <c r="R220" i="14" s="1"/>
  <c r="R219" i="14" s="1"/>
  <c r="R218" i="14" s="1"/>
  <c r="R217" i="14" s="1"/>
  <c r="R216" i="14" s="1"/>
  <c r="R215" i="14" s="1"/>
  <c r="R214" i="14" s="1"/>
  <c r="R213" i="14" s="1"/>
  <c r="R212" i="14" s="1"/>
  <c r="R211" i="14" s="1"/>
  <c r="R210" i="14" s="1"/>
  <c r="R209" i="14" s="1"/>
  <c r="R208" i="14" s="1"/>
  <c r="R207" i="14" s="1"/>
  <c r="R206" i="14" s="1"/>
  <c r="R205" i="14" s="1"/>
  <c r="R204" i="14" s="1"/>
  <c r="R203" i="14" s="1"/>
  <c r="R202" i="14" s="1"/>
  <c r="R201" i="14" s="1"/>
  <c r="R200" i="14" s="1"/>
  <c r="R199" i="14" s="1"/>
  <c r="R198" i="14" s="1"/>
  <c r="R197" i="14" s="1"/>
  <c r="R196" i="14" s="1"/>
  <c r="R195" i="14" s="1"/>
  <c r="R194" i="14" s="1"/>
  <c r="R193" i="14" s="1"/>
  <c r="R192" i="14" s="1"/>
  <c r="R191" i="14" s="1"/>
  <c r="R190" i="14" s="1"/>
  <c r="R189" i="14" s="1"/>
  <c r="R188" i="14" s="1"/>
  <c r="R187" i="14" s="1"/>
  <c r="R186" i="14" s="1"/>
  <c r="R185" i="14" s="1"/>
  <c r="R184" i="14" s="1"/>
  <c r="R183" i="14" s="1"/>
  <c r="R182" i="14" s="1"/>
  <c r="R181" i="14" s="1"/>
  <c r="R180" i="14" s="1"/>
  <c r="R179" i="14" s="1"/>
  <c r="R178" i="14" s="1"/>
  <c r="R177" i="14" s="1"/>
  <c r="R176" i="14" s="1"/>
  <c r="R175" i="14" s="1"/>
  <c r="R174" i="14" s="1"/>
  <c r="R173" i="14" s="1"/>
  <c r="R172" i="14" s="1"/>
  <c r="R171" i="14" s="1"/>
  <c r="R170" i="14" s="1"/>
  <c r="R169" i="14" s="1"/>
  <c r="R168" i="14" s="1"/>
  <c r="R167" i="14" s="1"/>
  <c r="R166" i="14" s="1"/>
  <c r="R165" i="14" s="1"/>
  <c r="R164" i="14" s="1"/>
  <c r="R163" i="14" s="1"/>
  <c r="R162" i="14" s="1"/>
  <c r="R161" i="14" s="1"/>
  <c r="R160" i="14" s="1"/>
  <c r="R159" i="14" s="1"/>
  <c r="R158" i="14" s="1"/>
  <c r="R157" i="14" s="1"/>
  <c r="R156" i="14" s="1"/>
  <c r="R155" i="14" s="1"/>
  <c r="R154" i="14" s="1"/>
  <c r="R153" i="14" s="1"/>
  <c r="R152" i="14" s="1"/>
  <c r="R151" i="14" s="1"/>
  <c r="R150" i="14" s="1"/>
  <c r="R149" i="14" s="1"/>
  <c r="R148" i="14" s="1"/>
  <c r="R147" i="14" s="1"/>
  <c r="R146" i="14" s="1"/>
  <c r="R145" i="14" s="1"/>
  <c r="R144" i="14" s="1"/>
  <c r="R143" i="14" s="1"/>
  <c r="R142" i="14" s="1"/>
  <c r="R141" i="14" s="1"/>
  <c r="R140" i="14" s="1"/>
  <c r="R139" i="14" s="1"/>
  <c r="R138" i="14" s="1"/>
  <c r="R137" i="14" s="1"/>
  <c r="R136" i="14" s="1"/>
  <c r="R135" i="14" s="1"/>
  <c r="R134" i="14" s="1"/>
  <c r="R133" i="14" s="1"/>
  <c r="R132" i="14" s="1"/>
  <c r="R131" i="14" s="1"/>
  <c r="R130" i="14" s="1"/>
  <c r="R129" i="14" s="1"/>
  <c r="R128" i="14" s="1"/>
  <c r="R127" i="14" s="1"/>
  <c r="R126" i="14" s="1"/>
  <c r="R125" i="14" s="1"/>
  <c r="R124" i="14" s="1"/>
  <c r="R123" i="14" s="1"/>
  <c r="R122" i="14" s="1"/>
  <c r="R121" i="14" s="1"/>
  <c r="R120" i="14" s="1"/>
  <c r="R119" i="14" s="1"/>
  <c r="R118" i="14" s="1"/>
  <c r="R117" i="14" s="1"/>
  <c r="R116" i="14" s="1"/>
  <c r="R115" i="14" s="1"/>
  <c r="R114" i="14" s="1"/>
  <c r="R113" i="14" s="1"/>
  <c r="R112" i="14" s="1"/>
  <c r="R111" i="14" s="1"/>
  <c r="R110" i="14" s="1"/>
  <c r="R109" i="14" s="1"/>
  <c r="R108" i="14" s="1"/>
  <c r="R107" i="14" s="1"/>
  <c r="R106" i="14" s="1"/>
  <c r="R105" i="14" s="1"/>
  <c r="R104" i="14" s="1"/>
  <c r="R103" i="14" s="1"/>
  <c r="R102" i="14" s="1"/>
  <c r="R101" i="14" s="1"/>
  <c r="R100" i="14" s="1"/>
  <c r="R99" i="14" s="1"/>
  <c r="R98" i="14" s="1"/>
  <c r="R97" i="14" s="1"/>
  <c r="R96" i="14" s="1"/>
  <c r="R95" i="14" s="1"/>
  <c r="R94" i="14" s="1"/>
  <c r="R93" i="14" s="1"/>
  <c r="R92" i="14" s="1"/>
  <c r="R91" i="14" s="1"/>
  <c r="R90" i="14" s="1"/>
  <c r="R89" i="14" s="1"/>
  <c r="R88" i="14" s="1"/>
  <c r="R87" i="14" s="1"/>
  <c r="R86" i="14" s="1"/>
  <c r="R85" i="14" s="1"/>
  <c r="R84" i="14" s="1"/>
  <c r="R83" i="14" s="1"/>
  <c r="R82" i="14" s="1"/>
  <c r="R81" i="14" s="1"/>
  <c r="R80" i="14" s="1"/>
  <c r="R79" i="14" s="1"/>
  <c r="R78" i="14" s="1"/>
  <c r="R77" i="14" s="1"/>
  <c r="R76" i="14" s="1"/>
  <c r="R75" i="14" s="1"/>
  <c r="R74" i="14" s="1"/>
  <c r="R73" i="14" s="1"/>
  <c r="R72" i="14" s="1"/>
  <c r="R71" i="14" s="1"/>
  <c r="R70" i="14" s="1"/>
  <c r="R69" i="14" s="1"/>
  <c r="R68" i="14" s="1"/>
  <c r="R67" i="14" s="1"/>
  <c r="R66" i="14" s="1"/>
  <c r="R65" i="14" s="1"/>
  <c r="R64" i="14" s="1"/>
  <c r="R63" i="14" s="1"/>
  <c r="R62" i="14" s="1"/>
  <c r="R61" i="14" s="1"/>
  <c r="R60" i="14" s="1"/>
  <c r="R59" i="14" s="1"/>
  <c r="R58" i="14" s="1"/>
  <c r="R57" i="14" s="1"/>
  <c r="R56" i="14" s="1"/>
  <c r="R55" i="14" s="1"/>
  <c r="R54" i="14" s="1"/>
  <c r="R53" i="14" s="1"/>
  <c r="R52" i="14" s="1"/>
  <c r="R51" i="14" s="1"/>
  <c r="R50" i="14" s="1"/>
  <c r="R49" i="14" s="1"/>
  <c r="R48" i="14" s="1"/>
  <c r="R47" i="14" s="1"/>
  <c r="R46" i="14" s="1"/>
  <c r="R45" i="14" s="1"/>
  <c r="R44" i="14" s="1"/>
  <c r="R43" i="14" s="1"/>
  <c r="R42" i="14" s="1"/>
  <c r="R41" i="14" s="1"/>
  <c r="R40" i="14" s="1"/>
  <c r="R39" i="14" s="1"/>
  <c r="R38" i="14" s="1"/>
  <c r="R37" i="14" s="1"/>
  <c r="R36" i="14" s="1"/>
  <c r="R35" i="14" s="1"/>
  <c r="R34" i="14" s="1"/>
  <c r="R33" i="14" s="1"/>
  <c r="R32" i="14" s="1"/>
  <c r="R31" i="14" s="1"/>
  <c r="R30" i="14" s="1"/>
  <c r="R29" i="14" s="1"/>
  <c r="R28" i="14" s="1"/>
  <c r="R27" i="14" s="1"/>
  <c r="R26" i="14" s="1"/>
  <c r="R25" i="14" s="1"/>
  <c r="R24" i="14" s="1"/>
  <c r="R23" i="14" s="1"/>
  <c r="R22" i="14" s="1"/>
  <c r="R21" i="14" s="1"/>
  <c r="R20" i="14" s="1"/>
  <c r="R19" i="14" s="1"/>
  <c r="R18" i="14" s="1"/>
  <c r="R17" i="14" s="1"/>
  <c r="R16" i="14" s="1"/>
  <c r="R15" i="14" s="1"/>
  <c r="R10" i="14" s="1"/>
  <c r="O286" i="14"/>
  <c r="R7" i="14"/>
  <c r="R8" i="14"/>
  <c r="C29" i="2" s="1"/>
  <c r="N7" i="14"/>
  <c r="K6" i="14"/>
  <c r="K7" i="14"/>
  <c r="R6" i="14"/>
  <c r="N6" i="14"/>
  <c r="O233" i="16"/>
  <c r="P233" i="16"/>
  <c r="Q233" i="16" s="1"/>
  <c r="G247" i="14"/>
  <c r="H247" i="14" s="1"/>
  <c r="F247" i="14"/>
  <c r="O234" i="16" l="1"/>
  <c r="P234" i="16"/>
  <c r="Q234" i="16" s="1"/>
  <c r="F248" i="14"/>
  <c r="G248" i="14"/>
  <c r="H248" i="14" s="1"/>
  <c r="B250" i="14"/>
  <c r="D249" i="14"/>
  <c r="E249" i="14"/>
  <c r="C249" i="14"/>
  <c r="F283" i="16"/>
  <c r="G283" i="16"/>
  <c r="H283" i="16" s="1"/>
  <c r="B285" i="16"/>
  <c r="E284" i="16"/>
  <c r="D284" i="16"/>
  <c r="C284" i="16"/>
  <c r="K236" i="16"/>
  <c r="N235" i="16"/>
  <c r="M235" i="16"/>
  <c r="L235" i="16"/>
  <c r="K237" i="16" l="1"/>
  <c r="N236" i="16"/>
  <c r="M236" i="16"/>
  <c r="L236" i="16"/>
  <c r="G249" i="14"/>
  <c r="H249" i="14" s="1"/>
  <c r="F249" i="14"/>
  <c r="F284" i="16"/>
  <c r="G284" i="16"/>
  <c r="H284" i="16" s="1"/>
  <c r="E250" i="14"/>
  <c r="B251" i="14"/>
  <c r="C250" i="14"/>
  <c r="D250" i="14"/>
  <c r="B286" i="16"/>
  <c r="E285" i="16"/>
  <c r="D285" i="16"/>
  <c r="C285" i="16"/>
  <c r="O235" i="16"/>
  <c r="P235" i="16"/>
  <c r="Q235" i="16" s="1"/>
  <c r="F285" i="16" l="1"/>
  <c r="G285" i="16"/>
  <c r="H285" i="16" s="1"/>
  <c r="D251" i="14"/>
  <c r="C251" i="14"/>
  <c r="E251" i="14"/>
  <c r="B252" i="14"/>
  <c r="O236" i="16"/>
  <c r="P236" i="16"/>
  <c r="Q236" i="16" s="1"/>
  <c r="E286" i="16"/>
  <c r="C286" i="16"/>
  <c r="D286" i="16"/>
  <c r="B5" i="16"/>
  <c r="D28" i="2" s="1"/>
  <c r="G250" i="14"/>
  <c r="H250" i="14" s="1"/>
  <c r="F250" i="14"/>
  <c r="K238" i="16"/>
  <c r="N237" i="16"/>
  <c r="L237" i="16"/>
  <c r="M237" i="16"/>
  <c r="G251" i="14" l="1"/>
  <c r="H251" i="14" s="1"/>
  <c r="F251" i="14"/>
  <c r="E7" i="16"/>
  <c r="E6" i="16"/>
  <c r="I7" i="16"/>
  <c r="B7" i="16"/>
  <c r="I6" i="16"/>
  <c r="B6" i="16"/>
  <c r="I8" i="16"/>
  <c r="E28" i="2" s="1"/>
  <c r="O237" i="16"/>
  <c r="P237" i="16"/>
  <c r="Q237" i="16" s="1"/>
  <c r="K239" i="16"/>
  <c r="N238" i="16"/>
  <c r="L238" i="16"/>
  <c r="M238" i="16"/>
  <c r="E252" i="14"/>
  <c r="B253" i="14"/>
  <c r="D252" i="14"/>
  <c r="C252" i="14"/>
  <c r="F286" i="16"/>
  <c r="G286" i="16"/>
  <c r="H286" i="16" s="1"/>
  <c r="I286" i="16" s="1"/>
  <c r="I285" i="16" s="1"/>
  <c r="I284" i="16" s="1"/>
  <c r="I283" i="16" s="1"/>
  <c r="I282" i="16" s="1"/>
  <c r="I281" i="16" s="1"/>
  <c r="I280" i="16" s="1"/>
  <c r="I279" i="16" s="1"/>
  <c r="I278" i="16" s="1"/>
  <c r="I277" i="16" s="1"/>
  <c r="I276" i="16" s="1"/>
  <c r="I275" i="16" s="1"/>
  <c r="I274" i="16" s="1"/>
  <c r="I273" i="16" s="1"/>
  <c r="I272" i="16" s="1"/>
  <c r="I271" i="16" s="1"/>
  <c r="I270" i="16" s="1"/>
  <c r="I269" i="16" s="1"/>
  <c r="I268" i="16" s="1"/>
  <c r="I267" i="16" s="1"/>
  <c r="I266" i="16" s="1"/>
  <c r="I265" i="16" s="1"/>
  <c r="I264" i="16" s="1"/>
  <c r="I263" i="16" s="1"/>
  <c r="I262" i="16" s="1"/>
  <c r="I261" i="16" s="1"/>
  <c r="I260" i="16" s="1"/>
  <c r="I259" i="16" s="1"/>
  <c r="I258" i="16" s="1"/>
  <c r="I257" i="16" s="1"/>
  <c r="I256" i="16" s="1"/>
  <c r="I255" i="16" s="1"/>
  <c r="I254" i="16" s="1"/>
  <c r="I253" i="16" s="1"/>
  <c r="I252" i="16" s="1"/>
  <c r="I251" i="16" s="1"/>
  <c r="I250" i="16" s="1"/>
  <c r="I249" i="16" s="1"/>
  <c r="I248" i="16" s="1"/>
  <c r="I247" i="16" s="1"/>
  <c r="I246" i="16" s="1"/>
  <c r="I245" i="16" s="1"/>
  <c r="I244" i="16" s="1"/>
  <c r="I243" i="16" s="1"/>
  <c r="I242" i="16" s="1"/>
  <c r="I241" i="16" s="1"/>
  <c r="I240" i="16" s="1"/>
  <c r="I239" i="16" s="1"/>
  <c r="I238" i="16" s="1"/>
  <c r="I237" i="16" s="1"/>
  <c r="I236" i="16" s="1"/>
  <c r="I235" i="16" s="1"/>
  <c r="I234" i="16" s="1"/>
  <c r="I233" i="16" s="1"/>
  <c r="I232" i="16" s="1"/>
  <c r="I231" i="16" s="1"/>
  <c r="I230" i="16" s="1"/>
  <c r="I229" i="16" s="1"/>
  <c r="I228" i="16" s="1"/>
  <c r="I227" i="16" s="1"/>
  <c r="I226" i="16" s="1"/>
  <c r="I225" i="16" s="1"/>
  <c r="I224" i="16" s="1"/>
  <c r="I223" i="16" s="1"/>
  <c r="I222" i="16" s="1"/>
  <c r="I221" i="16" s="1"/>
  <c r="I220" i="16" s="1"/>
  <c r="I219" i="16" s="1"/>
  <c r="I218" i="16" s="1"/>
  <c r="I217" i="16" s="1"/>
  <c r="I216" i="16" s="1"/>
  <c r="I215" i="16" s="1"/>
  <c r="I214" i="16" s="1"/>
  <c r="I213" i="16" s="1"/>
  <c r="I212" i="16" s="1"/>
  <c r="I211" i="16" s="1"/>
  <c r="I210" i="16" s="1"/>
  <c r="I209" i="16" s="1"/>
  <c r="I208" i="16" s="1"/>
  <c r="I207" i="16" s="1"/>
  <c r="I206" i="16" s="1"/>
  <c r="I205" i="16" s="1"/>
  <c r="I204" i="16" s="1"/>
  <c r="I203" i="16" s="1"/>
  <c r="I202" i="16" s="1"/>
  <c r="I201" i="16" s="1"/>
  <c r="I200" i="16" s="1"/>
  <c r="I199" i="16" s="1"/>
  <c r="I198" i="16" s="1"/>
  <c r="I197" i="16" s="1"/>
  <c r="I196" i="16" s="1"/>
  <c r="I195" i="16" s="1"/>
  <c r="I194" i="16" s="1"/>
  <c r="I193" i="16" s="1"/>
  <c r="I192" i="16" s="1"/>
  <c r="I191" i="16" s="1"/>
  <c r="I190" i="16" s="1"/>
  <c r="I189" i="16" s="1"/>
  <c r="I188" i="16" s="1"/>
  <c r="I187" i="16" s="1"/>
  <c r="I186" i="16" s="1"/>
  <c r="I185" i="16" s="1"/>
  <c r="I184" i="16" s="1"/>
  <c r="I183" i="16" s="1"/>
  <c r="I182" i="16" s="1"/>
  <c r="I181" i="16" s="1"/>
  <c r="I180" i="16" s="1"/>
  <c r="I179" i="16" s="1"/>
  <c r="I178" i="16" s="1"/>
  <c r="I177" i="16" s="1"/>
  <c r="I176" i="16" s="1"/>
  <c r="I175" i="16" s="1"/>
  <c r="I174" i="16" s="1"/>
  <c r="I173" i="16" s="1"/>
  <c r="I172" i="16" s="1"/>
  <c r="I171" i="16" s="1"/>
  <c r="I170" i="16" s="1"/>
  <c r="I169" i="16" s="1"/>
  <c r="I168" i="16" s="1"/>
  <c r="I167" i="16" s="1"/>
  <c r="I166" i="16" s="1"/>
  <c r="I165" i="16" s="1"/>
  <c r="I164" i="16" s="1"/>
  <c r="I163" i="16" s="1"/>
  <c r="I162" i="16" s="1"/>
  <c r="I161" i="16" s="1"/>
  <c r="I160" i="16" s="1"/>
  <c r="I159" i="16" s="1"/>
  <c r="I158" i="16" s="1"/>
  <c r="I157" i="16" s="1"/>
  <c r="I156" i="16" s="1"/>
  <c r="I155" i="16" s="1"/>
  <c r="I154" i="16" s="1"/>
  <c r="I153" i="16" s="1"/>
  <c r="I152" i="16" s="1"/>
  <c r="I151" i="16" s="1"/>
  <c r="I150" i="16" s="1"/>
  <c r="I149" i="16" s="1"/>
  <c r="I148" i="16" s="1"/>
  <c r="I147" i="16" s="1"/>
  <c r="I146" i="16" s="1"/>
  <c r="I145" i="16" s="1"/>
  <c r="I144" i="16" s="1"/>
  <c r="I143" i="16" s="1"/>
  <c r="I142" i="16" s="1"/>
  <c r="I141" i="16" s="1"/>
  <c r="I140" i="16" s="1"/>
  <c r="I139" i="16" s="1"/>
  <c r="I138" i="16" s="1"/>
  <c r="I137" i="16" s="1"/>
  <c r="I136" i="16" s="1"/>
  <c r="I135" i="16" s="1"/>
  <c r="I134" i="16" s="1"/>
  <c r="I133" i="16" s="1"/>
  <c r="I132" i="16" s="1"/>
  <c r="I131" i="16" s="1"/>
  <c r="I130" i="16" s="1"/>
  <c r="I129" i="16" s="1"/>
  <c r="I128" i="16" s="1"/>
  <c r="I127" i="16" s="1"/>
  <c r="I126" i="16" s="1"/>
  <c r="I125" i="16" s="1"/>
  <c r="I124" i="16" s="1"/>
  <c r="I123" i="16" s="1"/>
  <c r="I122" i="16" s="1"/>
  <c r="I121" i="16" s="1"/>
  <c r="I120" i="16" s="1"/>
  <c r="I119" i="16" s="1"/>
  <c r="I118" i="16" s="1"/>
  <c r="I117" i="16" s="1"/>
  <c r="I116" i="16" s="1"/>
  <c r="I115" i="16" s="1"/>
  <c r="I114" i="16" s="1"/>
  <c r="I113" i="16" s="1"/>
  <c r="I112" i="16" s="1"/>
  <c r="I111" i="16" s="1"/>
  <c r="I110" i="16" s="1"/>
  <c r="I109" i="16" s="1"/>
  <c r="I108" i="16" s="1"/>
  <c r="I107" i="16" s="1"/>
  <c r="I106" i="16" s="1"/>
  <c r="I105" i="16" s="1"/>
  <c r="I104" i="16" s="1"/>
  <c r="I103" i="16" s="1"/>
  <c r="I102" i="16" s="1"/>
  <c r="I101" i="16" s="1"/>
  <c r="I100" i="16" s="1"/>
  <c r="I99" i="16" s="1"/>
  <c r="I98" i="16" s="1"/>
  <c r="I97" i="16" s="1"/>
  <c r="I96" i="16" s="1"/>
  <c r="I95" i="16" s="1"/>
  <c r="I94" i="16" s="1"/>
  <c r="I93" i="16" s="1"/>
  <c r="I92" i="16" s="1"/>
  <c r="I91" i="16" s="1"/>
  <c r="I90" i="16" s="1"/>
  <c r="I89" i="16" s="1"/>
  <c r="I88" i="16" s="1"/>
  <c r="I87" i="16" s="1"/>
  <c r="I86" i="16" s="1"/>
  <c r="I85" i="16" s="1"/>
  <c r="I84" i="16" s="1"/>
  <c r="I83" i="16" s="1"/>
  <c r="I82" i="16" s="1"/>
  <c r="I81" i="16" s="1"/>
  <c r="I80" i="16" s="1"/>
  <c r="I79" i="16" s="1"/>
  <c r="I78" i="16" s="1"/>
  <c r="I77" i="16" s="1"/>
  <c r="I76" i="16" s="1"/>
  <c r="I75" i="16" s="1"/>
  <c r="I74" i="16" s="1"/>
  <c r="I73" i="16" s="1"/>
  <c r="I72" i="16" s="1"/>
  <c r="I71" i="16" s="1"/>
  <c r="I70" i="16" s="1"/>
  <c r="I69" i="16" s="1"/>
  <c r="I68" i="16" s="1"/>
  <c r="I67" i="16" s="1"/>
  <c r="I66" i="16" s="1"/>
  <c r="I65" i="16" s="1"/>
  <c r="I64" i="16" s="1"/>
  <c r="I63" i="16" s="1"/>
  <c r="I62" i="16" s="1"/>
  <c r="I61" i="16" s="1"/>
  <c r="I60" i="16" s="1"/>
  <c r="I59" i="16" s="1"/>
  <c r="I58" i="16" s="1"/>
  <c r="I57" i="16" s="1"/>
  <c r="I56" i="16" s="1"/>
  <c r="I55" i="16" s="1"/>
  <c r="I54" i="16" s="1"/>
  <c r="I53" i="16" s="1"/>
  <c r="I52" i="16" s="1"/>
  <c r="I51" i="16" s="1"/>
  <c r="I50" i="16" s="1"/>
  <c r="I49" i="16" s="1"/>
  <c r="I48" i="16" s="1"/>
  <c r="I47" i="16" s="1"/>
  <c r="I46" i="16" s="1"/>
  <c r="I45" i="16" s="1"/>
  <c r="I44" i="16" s="1"/>
  <c r="I43" i="16" s="1"/>
  <c r="I42" i="16" s="1"/>
  <c r="I41" i="16" s="1"/>
  <c r="I40" i="16" s="1"/>
  <c r="I39" i="16" s="1"/>
  <c r="I38" i="16" s="1"/>
  <c r="I37" i="16" s="1"/>
  <c r="I36" i="16" s="1"/>
  <c r="I35" i="16" s="1"/>
  <c r="I34" i="16" s="1"/>
  <c r="I33" i="16" s="1"/>
  <c r="I32" i="16" s="1"/>
  <c r="I31" i="16" s="1"/>
  <c r="I30" i="16" s="1"/>
  <c r="I29" i="16" s="1"/>
  <c r="I28" i="16" s="1"/>
  <c r="I27" i="16" s="1"/>
  <c r="I26" i="16" s="1"/>
  <c r="I25" i="16" s="1"/>
  <c r="I24" i="16" s="1"/>
  <c r="I23" i="16" s="1"/>
  <c r="I22" i="16" s="1"/>
  <c r="I21" i="16" s="1"/>
  <c r="I20" i="16" s="1"/>
  <c r="I19" i="16" s="1"/>
  <c r="I18" i="16" s="1"/>
  <c r="I17" i="16" s="1"/>
  <c r="I16" i="16" s="1"/>
  <c r="I15" i="16" s="1"/>
  <c r="I10" i="16" s="1"/>
  <c r="K240" i="16" l="1"/>
  <c r="N239" i="16"/>
  <c r="M239" i="16"/>
  <c r="L239" i="16"/>
  <c r="P238" i="16"/>
  <c r="Q238" i="16" s="1"/>
  <c r="O238" i="16"/>
  <c r="B254" i="14"/>
  <c r="C253" i="14"/>
  <c r="E253" i="14"/>
  <c r="D253" i="14"/>
  <c r="G252" i="14"/>
  <c r="H252" i="14" s="1"/>
  <c r="F252" i="14"/>
  <c r="P239" i="16" l="1"/>
  <c r="Q239" i="16" s="1"/>
  <c r="O239" i="16"/>
  <c r="B255" i="14"/>
  <c r="D254" i="14"/>
  <c r="E254" i="14"/>
  <c r="C254" i="14"/>
  <c r="F253" i="14"/>
  <c r="G253" i="14"/>
  <c r="H253" i="14" s="1"/>
  <c r="K241" i="16"/>
  <c r="N240" i="16"/>
  <c r="L240" i="16"/>
  <c r="M240" i="16"/>
  <c r="G254" i="14" l="1"/>
  <c r="H254" i="14" s="1"/>
  <c r="F254" i="14"/>
  <c r="E255" i="14"/>
  <c r="D255" i="14"/>
  <c r="B256" i="14"/>
  <c r="C255" i="14"/>
  <c r="O240" i="16"/>
  <c r="P240" i="16"/>
  <c r="Q240" i="16" s="1"/>
  <c r="K242" i="16"/>
  <c r="N241" i="16"/>
  <c r="L241" i="16"/>
  <c r="M241" i="16"/>
  <c r="D256" i="14" l="1"/>
  <c r="C256" i="14"/>
  <c r="B257" i="14"/>
  <c r="E256" i="14"/>
  <c r="F255" i="14"/>
  <c r="G255" i="14"/>
  <c r="H255" i="14" s="1"/>
  <c r="O241" i="16"/>
  <c r="P241" i="16"/>
  <c r="Q241" i="16" s="1"/>
  <c r="K243" i="16"/>
  <c r="N242" i="16"/>
  <c r="L242" i="16"/>
  <c r="M242" i="16"/>
  <c r="F256" i="14" l="1"/>
  <c r="G256" i="14"/>
  <c r="H256" i="14" s="1"/>
  <c r="D257" i="14"/>
  <c r="C257" i="14"/>
  <c r="E257" i="14"/>
  <c r="B258" i="14"/>
  <c r="O242" i="16"/>
  <c r="P242" i="16"/>
  <c r="Q242" i="16" s="1"/>
  <c r="K244" i="16"/>
  <c r="N243" i="16"/>
  <c r="M243" i="16"/>
  <c r="L243" i="16"/>
  <c r="D258" i="14" l="1"/>
  <c r="E258" i="14"/>
  <c r="C258" i="14"/>
  <c r="B259" i="14"/>
  <c r="F257" i="14"/>
  <c r="G257" i="14"/>
  <c r="H257" i="14" s="1"/>
  <c r="P243" i="16"/>
  <c r="Q243" i="16" s="1"/>
  <c r="O243" i="16"/>
  <c r="K245" i="16"/>
  <c r="N244" i="16"/>
  <c r="L244" i="16"/>
  <c r="M244" i="16"/>
  <c r="E259" i="14" l="1"/>
  <c r="B260" i="14"/>
  <c r="D259" i="14"/>
  <c r="C259" i="14"/>
  <c r="O244" i="16"/>
  <c r="P244" i="16"/>
  <c r="Q244" i="16" s="1"/>
  <c r="F258" i="14"/>
  <c r="G258" i="14"/>
  <c r="H258" i="14" s="1"/>
  <c r="K246" i="16"/>
  <c r="N245" i="16"/>
  <c r="L245" i="16"/>
  <c r="M245" i="16"/>
  <c r="E260" i="14" l="1"/>
  <c r="C260" i="14"/>
  <c r="B261" i="14"/>
  <c r="D260" i="14"/>
  <c r="P245" i="16"/>
  <c r="Q245" i="16" s="1"/>
  <c r="O245" i="16"/>
  <c r="K247" i="16"/>
  <c r="N246" i="16"/>
  <c r="L246" i="16"/>
  <c r="M246" i="16"/>
  <c r="F259" i="14"/>
  <c r="G259" i="14"/>
  <c r="H259" i="14" s="1"/>
  <c r="P246" i="16" l="1"/>
  <c r="Q246" i="16" s="1"/>
  <c r="O246" i="16"/>
  <c r="B262" i="14"/>
  <c r="E261" i="14"/>
  <c r="C261" i="14"/>
  <c r="D261" i="14"/>
  <c r="K248" i="16"/>
  <c r="N247" i="16"/>
  <c r="L247" i="16"/>
  <c r="M247" i="16"/>
  <c r="F260" i="14"/>
  <c r="G260" i="14"/>
  <c r="H260" i="14" s="1"/>
  <c r="K249" i="16" l="1"/>
  <c r="N248" i="16"/>
  <c r="M248" i="16"/>
  <c r="L248" i="16"/>
  <c r="O247" i="16"/>
  <c r="P247" i="16"/>
  <c r="Q247" i="16" s="1"/>
  <c r="G261" i="14"/>
  <c r="H261" i="14" s="1"/>
  <c r="F261" i="14"/>
  <c r="B263" i="14"/>
  <c r="C262" i="14"/>
  <c r="E262" i="14"/>
  <c r="D262" i="14"/>
  <c r="F262" i="14" l="1"/>
  <c r="G262" i="14"/>
  <c r="H262" i="14" s="1"/>
  <c r="P248" i="16"/>
  <c r="Q248" i="16" s="1"/>
  <c r="O248" i="16"/>
  <c r="E263" i="14"/>
  <c r="C263" i="14"/>
  <c r="D263" i="14"/>
  <c r="B264" i="14"/>
  <c r="K250" i="16"/>
  <c r="N249" i="16"/>
  <c r="M249" i="16"/>
  <c r="L249" i="16"/>
  <c r="E264" i="14" l="1"/>
  <c r="C264" i="14"/>
  <c r="B265" i="14"/>
  <c r="D264" i="14"/>
  <c r="F263" i="14"/>
  <c r="G263" i="14"/>
  <c r="H263" i="14" s="1"/>
  <c r="P249" i="16"/>
  <c r="Q249" i="16" s="1"/>
  <c r="O249" i="16"/>
  <c r="K251" i="16"/>
  <c r="N250" i="16"/>
  <c r="M250" i="16"/>
  <c r="L250" i="16"/>
  <c r="E265" i="14" l="1"/>
  <c r="D265" i="14"/>
  <c r="B266" i="14"/>
  <c r="C265" i="14"/>
  <c r="P250" i="16"/>
  <c r="Q250" i="16" s="1"/>
  <c r="O250" i="16"/>
  <c r="K252" i="16"/>
  <c r="N251" i="16"/>
  <c r="L251" i="16"/>
  <c r="M251" i="16"/>
  <c r="G264" i="14"/>
  <c r="H264" i="14" s="1"/>
  <c r="F264" i="14"/>
  <c r="P251" i="16" l="1"/>
  <c r="Q251" i="16" s="1"/>
  <c r="O251" i="16"/>
  <c r="D266" i="14"/>
  <c r="B267" i="14"/>
  <c r="C266" i="14"/>
  <c r="E266" i="14"/>
  <c r="K253" i="16"/>
  <c r="N252" i="16"/>
  <c r="L252" i="16"/>
  <c r="M252" i="16"/>
  <c r="F265" i="14"/>
  <c r="G265" i="14"/>
  <c r="H265" i="14" s="1"/>
  <c r="P252" i="16" l="1"/>
  <c r="Q252" i="16" s="1"/>
  <c r="O252" i="16"/>
  <c r="G266" i="14"/>
  <c r="H266" i="14" s="1"/>
  <c r="F266" i="14"/>
  <c r="E267" i="14"/>
  <c r="B268" i="14"/>
  <c r="D267" i="14"/>
  <c r="C267" i="14"/>
  <c r="K254" i="16"/>
  <c r="N253" i="16"/>
  <c r="M253" i="16"/>
  <c r="L253" i="16"/>
  <c r="B269" i="14" l="1"/>
  <c r="E268" i="14"/>
  <c r="C268" i="14"/>
  <c r="D268" i="14"/>
  <c r="G267" i="14"/>
  <c r="H267" i="14" s="1"/>
  <c r="F267" i="14"/>
  <c r="O253" i="16"/>
  <c r="P253" i="16"/>
  <c r="Q253" i="16" s="1"/>
  <c r="K255" i="16"/>
  <c r="N254" i="16"/>
  <c r="L254" i="16"/>
  <c r="M254" i="16"/>
  <c r="O254" i="16" l="1"/>
  <c r="P254" i="16"/>
  <c r="Q254" i="16" s="1"/>
  <c r="G268" i="14"/>
  <c r="H268" i="14" s="1"/>
  <c r="F268" i="14"/>
  <c r="K256" i="16"/>
  <c r="N255" i="16"/>
  <c r="L255" i="16"/>
  <c r="M255" i="16"/>
  <c r="E269" i="14"/>
  <c r="B270" i="14"/>
  <c r="D269" i="14"/>
  <c r="C269" i="14"/>
  <c r="K257" i="16" l="1"/>
  <c r="N256" i="16"/>
  <c r="M256" i="16"/>
  <c r="L256" i="16"/>
  <c r="P255" i="16"/>
  <c r="Q255" i="16" s="1"/>
  <c r="O255" i="16"/>
  <c r="B271" i="14"/>
  <c r="D270" i="14"/>
  <c r="E270" i="14"/>
  <c r="C270" i="14"/>
  <c r="G269" i="14"/>
  <c r="H269" i="14" s="1"/>
  <c r="F269" i="14"/>
  <c r="B272" i="14" l="1"/>
  <c r="C271" i="14"/>
  <c r="D271" i="14"/>
  <c r="E271" i="14"/>
  <c r="O256" i="16"/>
  <c r="P256" i="16"/>
  <c r="Q256" i="16" s="1"/>
  <c r="F270" i="14"/>
  <c r="G270" i="14"/>
  <c r="H270" i="14" s="1"/>
  <c r="K258" i="16"/>
  <c r="N257" i="16"/>
  <c r="M257" i="16"/>
  <c r="L257" i="16"/>
  <c r="F271" i="14" l="1"/>
  <c r="G271" i="14"/>
  <c r="H271" i="14" s="1"/>
  <c r="O257" i="16"/>
  <c r="P257" i="16"/>
  <c r="Q257" i="16" s="1"/>
  <c r="K259" i="16"/>
  <c r="N258" i="16"/>
  <c r="M258" i="16"/>
  <c r="L258" i="16"/>
  <c r="B273" i="14"/>
  <c r="E272" i="14"/>
  <c r="C272" i="14"/>
  <c r="D272" i="14"/>
  <c r="K260" i="16" l="1"/>
  <c r="N259" i="16"/>
  <c r="L259" i="16"/>
  <c r="M259" i="16"/>
  <c r="P258" i="16"/>
  <c r="Q258" i="16" s="1"/>
  <c r="O258" i="16"/>
  <c r="G272" i="14"/>
  <c r="H272" i="14" s="1"/>
  <c r="F272" i="14"/>
  <c r="B274" i="14"/>
  <c r="D273" i="14"/>
  <c r="C273" i="14"/>
  <c r="E273" i="14"/>
  <c r="G273" i="14" l="1"/>
  <c r="H273" i="14" s="1"/>
  <c r="F273" i="14"/>
  <c r="P259" i="16"/>
  <c r="Q259" i="16" s="1"/>
  <c r="O259" i="16"/>
  <c r="D274" i="14"/>
  <c r="C274" i="14"/>
  <c r="E274" i="14"/>
  <c r="B275" i="14"/>
  <c r="K261" i="16"/>
  <c r="N260" i="16"/>
  <c r="L260" i="16"/>
  <c r="M260" i="16"/>
  <c r="E275" i="14" l="1"/>
  <c r="D275" i="14"/>
  <c r="C275" i="14"/>
  <c r="B276" i="14"/>
  <c r="G274" i="14"/>
  <c r="H274" i="14" s="1"/>
  <c r="F274" i="14"/>
  <c r="P260" i="16"/>
  <c r="Q260" i="16" s="1"/>
  <c r="O260" i="16"/>
  <c r="K262" i="16"/>
  <c r="N261" i="16"/>
  <c r="L261" i="16"/>
  <c r="M261" i="16"/>
  <c r="E276" i="14" l="1"/>
  <c r="C276" i="14"/>
  <c r="D276" i="14"/>
  <c r="B277" i="14"/>
  <c r="O261" i="16"/>
  <c r="P261" i="16"/>
  <c r="Q261" i="16" s="1"/>
  <c r="K263" i="16"/>
  <c r="N262" i="16"/>
  <c r="M262" i="16"/>
  <c r="L262" i="16"/>
  <c r="F275" i="14"/>
  <c r="G275" i="14"/>
  <c r="H275" i="14" s="1"/>
  <c r="K264" i="16" l="1"/>
  <c r="N263" i="16"/>
  <c r="M263" i="16"/>
  <c r="L263" i="16"/>
  <c r="O262" i="16"/>
  <c r="P262" i="16"/>
  <c r="Q262" i="16" s="1"/>
  <c r="B278" i="14"/>
  <c r="E277" i="14"/>
  <c r="C277" i="14"/>
  <c r="D277" i="14"/>
  <c r="G276" i="14"/>
  <c r="H276" i="14" s="1"/>
  <c r="F276" i="14"/>
  <c r="F277" i="14" l="1"/>
  <c r="G277" i="14"/>
  <c r="H277" i="14" s="1"/>
  <c r="O263" i="16"/>
  <c r="P263" i="16"/>
  <c r="Q263" i="16" s="1"/>
  <c r="B279" i="14"/>
  <c r="C278" i="14"/>
  <c r="D278" i="14"/>
  <c r="E278" i="14"/>
  <c r="K265" i="16"/>
  <c r="N264" i="16"/>
  <c r="M264" i="16"/>
  <c r="L264" i="16"/>
  <c r="F278" i="14" l="1"/>
  <c r="G278" i="14"/>
  <c r="H278" i="14" s="1"/>
  <c r="E279" i="14"/>
  <c r="C279" i="14"/>
  <c r="B280" i="14"/>
  <c r="D279" i="14"/>
  <c r="P264" i="16"/>
  <c r="Q264" i="16" s="1"/>
  <c r="O264" i="16"/>
  <c r="K266" i="16"/>
  <c r="N265" i="16"/>
  <c r="M265" i="16"/>
  <c r="L265" i="16"/>
  <c r="D280" i="14" l="1"/>
  <c r="B281" i="14"/>
  <c r="C280" i="14"/>
  <c r="E280" i="14"/>
  <c r="G279" i="14"/>
  <c r="H279" i="14" s="1"/>
  <c r="F279" i="14"/>
  <c r="P265" i="16"/>
  <c r="Q265" i="16" s="1"/>
  <c r="O265" i="16"/>
  <c r="K267" i="16"/>
  <c r="N266" i="16"/>
  <c r="M266" i="16"/>
  <c r="L266" i="16"/>
  <c r="F280" i="14" l="1"/>
  <c r="G280" i="14"/>
  <c r="H280" i="14" s="1"/>
  <c r="P266" i="16"/>
  <c r="Q266" i="16" s="1"/>
  <c r="O266" i="16"/>
  <c r="C281" i="14"/>
  <c r="D281" i="14"/>
  <c r="E281" i="14"/>
  <c r="B282" i="14"/>
  <c r="K268" i="16"/>
  <c r="N267" i="16"/>
  <c r="L267" i="16"/>
  <c r="M267" i="16"/>
  <c r="E282" i="14" l="1"/>
  <c r="B283" i="14"/>
  <c r="C282" i="14"/>
  <c r="D282" i="14"/>
  <c r="P267" i="16"/>
  <c r="Q267" i="16" s="1"/>
  <c r="O267" i="16"/>
  <c r="G281" i="14"/>
  <c r="H281" i="14" s="1"/>
  <c r="F281" i="14"/>
  <c r="K269" i="16"/>
  <c r="N268" i="16"/>
  <c r="L268" i="16"/>
  <c r="M268" i="16"/>
  <c r="B284" i="14" l="1"/>
  <c r="E283" i="14"/>
  <c r="C283" i="14"/>
  <c r="D283" i="14"/>
  <c r="P268" i="16"/>
  <c r="Q268" i="16" s="1"/>
  <c r="O268" i="16"/>
  <c r="K270" i="16"/>
  <c r="N269" i="16"/>
  <c r="L269" i="16"/>
  <c r="M269" i="16"/>
  <c r="F282" i="14"/>
  <c r="G282" i="14"/>
  <c r="H282" i="14" s="1"/>
  <c r="O269" i="16" l="1"/>
  <c r="P269" i="16"/>
  <c r="Q269" i="16" s="1"/>
  <c r="K271" i="16"/>
  <c r="N270" i="16"/>
  <c r="M270" i="16"/>
  <c r="L270" i="16"/>
  <c r="F283" i="14"/>
  <c r="G283" i="14"/>
  <c r="H283" i="14" s="1"/>
  <c r="C284" i="14"/>
  <c r="D284" i="14"/>
  <c r="E284" i="14"/>
  <c r="B285" i="14"/>
  <c r="C285" i="14" l="1"/>
  <c r="B286" i="14"/>
  <c r="D285" i="14"/>
  <c r="E285" i="14"/>
  <c r="P270" i="16"/>
  <c r="Q270" i="16" s="1"/>
  <c r="O270" i="16"/>
  <c r="K272" i="16"/>
  <c r="N271" i="16"/>
  <c r="M271" i="16"/>
  <c r="L271" i="16"/>
  <c r="G284" i="14"/>
  <c r="H284" i="14" s="1"/>
  <c r="F284" i="14"/>
  <c r="P271" i="16" l="1"/>
  <c r="Q271" i="16" s="1"/>
  <c r="O271" i="16"/>
  <c r="G285" i="14"/>
  <c r="H285" i="14" s="1"/>
  <c r="F285" i="14"/>
  <c r="D286" i="14"/>
  <c r="E286" i="14"/>
  <c r="C286" i="14"/>
  <c r="B5" i="14"/>
  <c r="B28" i="2" s="1"/>
  <c r="K273" i="16"/>
  <c r="N272" i="16"/>
  <c r="M272" i="16"/>
  <c r="L272" i="16"/>
  <c r="I7" i="14" l="1"/>
  <c r="E6" i="14"/>
  <c r="I8" i="14"/>
  <c r="C28" i="2" s="1"/>
  <c r="C30" i="2" s="1"/>
  <c r="I6" i="14"/>
  <c r="B7" i="14"/>
  <c r="B6" i="14"/>
  <c r="E7" i="14"/>
  <c r="F286" i="14"/>
  <c r="G286" i="14"/>
  <c r="H286" i="14" s="1"/>
  <c r="I286" i="14" s="1"/>
  <c r="I285" i="14" s="1"/>
  <c r="I284" i="14" s="1"/>
  <c r="I283" i="14" s="1"/>
  <c r="I282" i="14" s="1"/>
  <c r="I281" i="14" s="1"/>
  <c r="I280" i="14" s="1"/>
  <c r="I279" i="14" s="1"/>
  <c r="I278" i="14" s="1"/>
  <c r="I277" i="14" s="1"/>
  <c r="I276" i="14" s="1"/>
  <c r="I275" i="14" s="1"/>
  <c r="I274" i="14" s="1"/>
  <c r="I273" i="14" s="1"/>
  <c r="I272" i="14" s="1"/>
  <c r="I271" i="14" s="1"/>
  <c r="I270" i="14" s="1"/>
  <c r="I269" i="14" s="1"/>
  <c r="I268" i="14" s="1"/>
  <c r="I267" i="14" s="1"/>
  <c r="I266" i="14" s="1"/>
  <c r="I265" i="14" s="1"/>
  <c r="I264" i="14" s="1"/>
  <c r="I263" i="14" s="1"/>
  <c r="I262" i="14" s="1"/>
  <c r="I261" i="14" s="1"/>
  <c r="I260" i="14" s="1"/>
  <c r="I259" i="14" s="1"/>
  <c r="I258" i="14" s="1"/>
  <c r="I257" i="14" s="1"/>
  <c r="I256" i="14" s="1"/>
  <c r="I255" i="14" s="1"/>
  <c r="I254" i="14" s="1"/>
  <c r="I253" i="14" s="1"/>
  <c r="I252" i="14" s="1"/>
  <c r="I251" i="14" s="1"/>
  <c r="I250" i="14" s="1"/>
  <c r="I249" i="14" s="1"/>
  <c r="I248" i="14" s="1"/>
  <c r="I247" i="14" s="1"/>
  <c r="I246" i="14" s="1"/>
  <c r="I245" i="14" s="1"/>
  <c r="I244" i="14" s="1"/>
  <c r="I243" i="14" s="1"/>
  <c r="I242" i="14" s="1"/>
  <c r="I241" i="14" s="1"/>
  <c r="I240" i="14" s="1"/>
  <c r="I239" i="14" s="1"/>
  <c r="I238" i="14" s="1"/>
  <c r="I237" i="14" s="1"/>
  <c r="I236" i="14" s="1"/>
  <c r="I235" i="14" s="1"/>
  <c r="I234" i="14" s="1"/>
  <c r="I233" i="14" s="1"/>
  <c r="I232" i="14" s="1"/>
  <c r="I231" i="14" s="1"/>
  <c r="I230" i="14" s="1"/>
  <c r="I229" i="14" s="1"/>
  <c r="I228" i="14" s="1"/>
  <c r="I227" i="14" s="1"/>
  <c r="I226" i="14" s="1"/>
  <c r="I225" i="14" s="1"/>
  <c r="I224" i="14" s="1"/>
  <c r="I223" i="14" s="1"/>
  <c r="I222" i="14" s="1"/>
  <c r="I221" i="14" s="1"/>
  <c r="I220" i="14" s="1"/>
  <c r="I219" i="14" s="1"/>
  <c r="I218" i="14" s="1"/>
  <c r="I217" i="14" s="1"/>
  <c r="I216" i="14" s="1"/>
  <c r="I215" i="14" s="1"/>
  <c r="I214" i="14" s="1"/>
  <c r="I213" i="14" s="1"/>
  <c r="I212" i="14" s="1"/>
  <c r="I211" i="14" s="1"/>
  <c r="I210" i="14" s="1"/>
  <c r="I209" i="14" s="1"/>
  <c r="I208" i="14" s="1"/>
  <c r="I207" i="14" s="1"/>
  <c r="I206" i="14" s="1"/>
  <c r="I205" i="14" s="1"/>
  <c r="I204" i="14" s="1"/>
  <c r="I203" i="14" s="1"/>
  <c r="I202" i="14" s="1"/>
  <c r="I201" i="14" s="1"/>
  <c r="I200" i="14" s="1"/>
  <c r="I199" i="14" s="1"/>
  <c r="I198" i="14" s="1"/>
  <c r="I197" i="14" s="1"/>
  <c r="I196" i="14" s="1"/>
  <c r="I195" i="14" s="1"/>
  <c r="I194" i="14" s="1"/>
  <c r="I193" i="14" s="1"/>
  <c r="I192" i="14" s="1"/>
  <c r="I191" i="14" s="1"/>
  <c r="I190" i="14" s="1"/>
  <c r="I189" i="14" s="1"/>
  <c r="I188" i="14" s="1"/>
  <c r="I187" i="14" s="1"/>
  <c r="I186" i="14" s="1"/>
  <c r="I185" i="14" s="1"/>
  <c r="I184" i="14" s="1"/>
  <c r="I183" i="14" s="1"/>
  <c r="I182" i="14" s="1"/>
  <c r="I181" i="14" s="1"/>
  <c r="I180" i="14" s="1"/>
  <c r="I179" i="14" s="1"/>
  <c r="I178" i="14" s="1"/>
  <c r="I177" i="14" s="1"/>
  <c r="I176" i="14" s="1"/>
  <c r="I175" i="14" s="1"/>
  <c r="I174" i="14" s="1"/>
  <c r="I173" i="14" s="1"/>
  <c r="I172" i="14" s="1"/>
  <c r="I171" i="14" s="1"/>
  <c r="I170" i="14" s="1"/>
  <c r="I169" i="14" s="1"/>
  <c r="I168" i="14" s="1"/>
  <c r="I167" i="14" s="1"/>
  <c r="I166" i="14" s="1"/>
  <c r="I165" i="14" s="1"/>
  <c r="I164" i="14" s="1"/>
  <c r="I163" i="14" s="1"/>
  <c r="I162" i="14" s="1"/>
  <c r="I161" i="14" s="1"/>
  <c r="I160" i="14" s="1"/>
  <c r="I159" i="14" s="1"/>
  <c r="I158" i="14" s="1"/>
  <c r="I157" i="14" s="1"/>
  <c r="I156" i="14" s="1"/>
  <c r="I155" i="14" s="1"/>
  <c r="I154" i="14" s="1"/>
  <c r="I153" i="14" s="1"/>
  <c r="I152" i="14" s="1"/>
  <c r="I151" i="14" s="1"/>
  <c r="I150" i="14" s="1"/>
  <c r="I149" i="14" s="1"/>
  <c r="I148" i="14" s="1"/>
  <c r="I147" i="14" s="1"/>
  <c r="I146" i="14" s="1"/>
  <c r="I145" i="14" s="1"/>
  <c r="I144" i="14" s="1"/>
  <c r="I143" i="14" s="1"/>
  <c r="I142" i="14" s="1"/>
  <c r="I141" i="14" s="1"/>
  <c r="I140" i="14" s="1"/>
  <c r="I139" i="14" s="1"/>
  <c r="I138" i="14" s="1"/>
  <c r="I137" i="14" s="1"/>
  <c r="I136" i="14" s="1"/>
  <c r="I135" i="14" s="1"/>
  <c r="I134" i="14" s="1"/>
  <c r="I133" i="14" s="1"/>
  <c r="I132" i="14" s="1"/>
  <c r="I131" i="14" s="1"/>
  <c r="I130" i="14" s="1"/>
  <c r="I129" i="14" s="1"/>
  <c r="I128" i="14" s="1"/>
  <c r="I127" i="14" s="1"/>
  <c r="I126" i="14" s="1"/>
  <c r="I125" i="14" s="1"/>
  <c r="I124" i="14" s="1"/>
  <c r="I123" i="14" s="1"/>
  <c r="I122" i="14" s="1"/>
  <c r="I121" i="14" s="1"/>
  <c r="I120" i="14" s="1"/>
  <c r="I119" i="14" s="1"/>
  <c r="I118" i="14" s="1"/>
  <c r="I117" i="14" s="1"/>
  <c r="I116" i="14" s="1"/>
  <c r="I115" i="14" s="1"/>
  <c r="I114" i="14" s="1"/>
  <c r="I113" i="14" s="1"/>
  <c r="I112" i="14" s="1"/>
  <c r="I111" i="14" s="1"/>
  <c r="I110" i="14" s="1"/>
  <c r="I109" i="14" s="1"/>
  <c r="I108" i="14" s="1"/>
  <c r="I107" i="14" s="1"/>
  <c r="I106" i="14" s="1"/>
  <c r="I105" i="14" s="1"/>
  <c r="I104" i="14" s="1"/>
  <c r="I103" i="14" s="1"/>
  <c r="I102" i="14" s="1"/>
  <c r="I101" i="14" s="1"/>
  <c r="I100" i="14" s="1"/>
  <c r="I99" i="14" s="1"/>
  <c r="I98" i="14" s="1"/>
  <c r="I97" i="14" s="1"/>
  <c r="I96" i="14" s="1"/>
  <c r="I95" i="14" s="1"/>
  <c r="I94" i="14" s="1"/>
  <c r="I93" i="14" s="1"/>
  <c r="I92" i="14" s="1"/>
  <c r="I91" i="14" s="1"/>
  <c r="I90" i="14" s="1"/>
  <c r="I89" i="14" s="1"/>
  <c r="I88" i="14" s="1"/>
  <c r="I87" i="14" s="1"/>
  <c r="I86" i="14" s="1"/>
  <c r="I85" i="14" s="1"/>
  <c r="I84" i="14" s="1"/>
  <c r="I83" i="14" s="1"/>
  <c r="I82" i="14" s="1"/>
  <c r="I81" i="14" s="1"/>
  <c r="I80" i="14" s="1"/>
  <c r="I79" i="14" s="1"/>
  <c r="I78" i="14" s="1"/>
  <c r="I77" i="14" s="1"/>
  <c r="I76" i="14" s="1"/>
  <c r="I75" i="14" s="1"/>
  <c r="I74" i="14" s="1"/>
  <c r="I73" i="14" s="1"/>
  <c r="I72" i="14" s="1"/>
  <c r="I71" i="14" s="1"/>
  <c r="I70" i="14" s="1"/>
  <c r="I69" i="14" s="1"/>
  <c r="I68" i="14" s="1"/>
  <c r="I67" i="14" s="1"/>
  <c r="I66" i="14" s="1"/>
  <c r="I65" i="14" s="1"/>
  <c r="I64" i="14" s="1"/>
  <c r="I63" i="14" s="1"/>
  <c r="I62" i="14" s="1"/>
  <c r="I61" i="14" s="1"/>
  <c r="I60" i="14" s="1"/>
  <c r="I59" i="14" s="1"/>
  <c r="I58" i="14" s="1"/>
  <c r="I57" i="14" s="1"/>
  <c r="I56" i="14" s="1"/>
  <c r="I55" i="14" s="1"/>
  <c r="I54" i="14" s="1"/>
  <c r="I53" i="14" s="1"/>
  <c r="I52" i="14" s="1"/>
  <c r="I51" i="14" s="1"/>
  <c r="I50" i="14" s="1"/>
  <c r="I49" i="14" s="1"/>
  <c r="I48" i="14" s="1"/>
  <c r="I47" i="14" s="1"/>
  <c r="I46" i="14" s="1"/>
  <c r="I45" i="14" s="1"/>
  <c r="I44" i="14" s="1"/>
  <c r="I43" i="14" s="1"/>
  <c r="I42" i="14" s="1"/>
  <c r="I41" i="14" s="1"/>
  <c r="I40" i="14" s="1"/>
  <c r="I39" i="14" s="1"/>
  <c r="I38" i="14" s="1"/>
  <c r="I37" i="14" s="1"/>
  <c r="I36" i="14" s="1"/>
  <c r="I35" i="14" s="1"/>
  <c r="I34" i="14" s="1"/>
  <c r="I33" i="14" s="1"/>
  <c r="I32" i="14" s="1"/>
  <c r="I31" i="14" s="1"/>
  <c r="I30" i="14" s="1"/>
  <c r="I29" i="14" s="1"/>
  <c r="I28" i="14" s="1"/>
  <c r="I27" i="14" s="1"/>
  <c r="I26" i="14" s="1"/>
  <c r="I25" i="14" s="1"/>
  <c r="I24" i="14" s="1"/>
  <c r="I23" i="14" s="1"/>
  <c r="I22" i="14" s="1"/>
  <c r="I21" i="14" s="1"/>
  <c r="I20" i="14" s="1"/>
  <c r="I19" i="14" s="1"/>
  <c r="I18" i="14" s="1"/>
  <c r="I17" i="14" s="1"/>
  <c r="I16" i="14" s="1"/>
  <c r="I15" i="14" s="1"/>
  <c r="I10" i="14" s="1"/>
  <c r="P272" i="16"/>
  <c r="Q272" i="16" s="1"/>
  <c r="O272" i="16"/>
  <c r="K274" i="16"/>
  <c r="N273" i="16"/>
  <c r="M273" i="16"/>
  <c r="L273" i="16"/>
  <c r="O273" i="16" l="1"/>
  <c r="P273" i="16"/>
  <c r="Q273" i="16" s="1"/>
  <c r="K275" i="16"/>
  <c r="N274" i="16"/>
  <c r="M274" i="16"/>
  <c r="L274" i="16"/>
  <c r="O274" i="16" l="1"/>
  <c r="P274" i="16"/>
  <c r="Q274" i="16" s="1"/>
  <c r="K276" i="16"/>
  <c r="N275" i="16"/>
  <c r="M275" i="16"/>
  <c r="L275" i="16"/>
  <c r="P275" i="16" l="1"/>
  <c r="Q275" i="16" s="1"/>
  <c r="O275" i="16"/>
  <c r="K277" i="16"/>
  <c r="N276" i="16"/>
  <c r="M276" i="16"/>
  <c r="L276" i="16"/>
  <c r="O276" i="16" l="1"/>
  <c r="P276" i="16"/>
  <c r="Q276" i="16" s="1"/>
  <c r="K278" i="16"/>
  <c r="N277" i="16"/>
  <c r="M277" i="16"/>
  <c r="L277" i="16"/>
  <c r="O277" i="16" l="1"/>
  <c r="P277" i="16"/>
  <c r="Q277" i="16" s="1"/>
  <c r="K279" i="16"/>
  <c r="N278" i="16"/>
  <c r="L278" i="16"/>
  <c r="M278" i="16"/>
  <c r="P278" i="16" l="1"/>
  <c r="Q278" i="16" s="1"/>
  <c r="O278" i="16"/>
  <c r="K280" i="16"/>
  <c r="N279" i="16"/>
  <c r="M279" i="16"/>
  <c r="L279" i="16"/>
  <c r="P279" i="16" l="1"/>
  <c r="Q279" i="16" s="1"/>
  <c r="O279" i="16"/>
  <c r="K281" i="16"/>
  <c r="N280" i="16"/>
  <c r="M280" i="16"/>
  <c r="L280" i="16"/>
  <c r="P280" i="16" l="1"/>
  <c r="Q280" i="16" s="1"/>
  <c r="O280" i="16"/>
  <c r="K282" i="16"/>
  <c r="N281" i="16"/>
  <c r="M281" i="16"/>
  <c r="L281" i="16"/>
  <c r="P281" i="16" l="1"/>
  <c r="Q281" i="16" s="1"/>
  <c r="O281" i="16"/>
  <c r="K283" i="16"/>
  <c r="N282" i="16"/>
  <c r="M282" i="16"/>
  <c r="L282" i="16"/>
  <c r="O282" i="16" l="1"/>
  <c r="P282" i="16"/>
  <c r="Q282" i="16" s="1"/>
  <c r="K284" i="16"/>
  <c r="N283" i="16"/>
  <c r="L283" i="16"/>
  <c r="M283" i="16"/>
  <c r="P283" i="16" l="1"/>
  <c r="Q283" i="16" s="1"/>
  <c r="O283" i="16"/>
  <c r="K285" i="16"/>
  <c r="N284" i="16"/>
  <c r="L284" i="16"/>
  <c r="M284" i="16"/>
  <c r="P284" i="16" l="1"/>
  <c r="Q284" i="16" s="1"/>
  <c r="O284" i="16"/>
  <c r="K286" i="16"/>
  <c r="N285" i="16"/>
  <c r="L285" i="16"/>
  <c r="M285" i="16"/>
  <c r="P285" i="16" l="1"/>
  <c r="Q285" i="16" s="1"/>
  <c r="O285" i="16"/>
  <c r="N286" i="16"/>
  <c r="M286" i="16"/>
  <c r="L286" i="16"/>
  <c r="K5" i="16"/>
  <c r="D29" i="2" s="1"/>
  <c r="P286" i="16" l="1"/>
  <c r="Q286" i="16" s="1"/>
  <c r="R286" i="16" s="1"/>
  <c r="R285" i="16" s="1"/>
  <c r="R284" i="16" s="1"/>
  <c r="R283" i="16" s="1"/>
  <c r="R282" i="16" s="1"/>
  <c r="R281" i="16" s="1"/>
  <c r="R280" i="16" s="1"/>
  <c r="R279" i="16" s="1"/>
  <c r="R278" i="16" s="1"/>
  <c r="R277" i="16" s="1"/>
  <c r="R276" i="16" s="1"/>
  <c r="R275" i="16" s="1"/>
  <c r="R274" i="16" s="1"/>
  <c r="R273" i="16" s="1"/>
  <c r="R272" i="16" s="1"/>
  <c r="R271" i="16" s="1"/>
  <c r="R270" i="16" s="1"/>
  <c r="R269" i="16" s="1"/>
  <c r="R268" i="16" s="1"/>
  <c r="R267" i="16" s="1"/>
  <c r="R266" i="16" s="1"/>
  <c r="R265" i="16" s="1"/>
  <c r="R264" i="16" s="1"/>
  <c r="R263" i="16" s="1"/>
  <c r="R262" i="16" s="1"/>
  <c r="R261" i="16" s="1"/>
  <c r="R260" i="16" s="1"/>
  <c r="R259" i="16" s="1"/>
  <c r="R258" i="16" s="1"/>
  <c r="R257" i="16" s="1"/>
  <c r="R256" i="16" s="1"/>
  <c r="R255" i="16" s="1"/>
  <c r="R254" i="16" s="1"/>
  <c r="R253" i="16" s="1"/>
  <c r="R252" i="16" s="1"/>
  <c r="R251" i="16" s="1"/>
  <c r="R250" i="16" s="1"/>
  <c r="R249" i="16" s="1"/>
  <c r="R248" i="16" s="1"/>
  <c r="R247" i="16" s="1"/>
  <c r="R246" i="16" s="1"/>
  <c r="R245" i="16" s="1"/>
  <c r="R244" i="16" s="1"/>
  <c r="R243" i="16" s="1"/>
  <c r="R242" i="16" s="1"/>
  <c r="R241" i="16" s="1"/>
  <c r="R240" i="16" s="1"/>
  <c r="R239" i="16" s="1"/>
  <c r="R238" i="16" s="1"/>
  <c r="R237" i="16" s="1"/>
  <c r="R236" i="16" s="1"/>
  <c r="R235" i="16" s="1"/>
  <c r="R234" i="16" s="1"/>
  <c r="R233" i="16" s="1"/>
  <c r="R232" i="16" s="1"/>
  <c r="R231" i="16" s="1"/>
  <c r="R230" i="16" s="1"/>
  <c r="R229" i="16" s="1"/>
  <c r="R228" i="16" s="1"/>
  <c r="R227" i="16" s="1"/>
  <c r="R226" i="16" s="1"/>
  <c r="R225" i="16" s="1"/>
  <c r="R224" i="16" s="1"/>
  <c r="R223" i="16" s="1"/>
  <c r="R222" i="16" s="1"/>
  <c r="R221" i="16" s="1"/>
  <c r="R220" i="16" s="1"/>
  <c r="R219" i="16" s="1"/>
  <c r="R218" i="16" s="1"/>
  <c r="R217" i="16" s="1"/>
  <c r="R216" i="16" s="1"/>
  <c r="R215" i="16" s="1"/>
  <c r="R214" i="16" s="1"/>
  <c r="R213" i="16" s="1"/>
  <c r="R212" i="16" s="1"/>
  <c r="R211" i="16" s="1"/>
  <c r="R210" i="16" s="1"/>
  <c r="R209" i="16" s="1"/>
  <c r="R208" i="16" s="1"/>
  <c r="R207" i="16" s="1"/>
  <c r="R206" i="16" s="1"/>
  <c r="R205" i="16" s="1"/>
  <c r="R204" i="16" s="1"/>
  <c r="R203" i="16" s="1"/>
  <c r="R202" i="16" s="1"/>
  <c r="R201" i="16" s="1"/>
  <c r="R200" i="16" s="1"/>
  <c r="R199" i="16" s="1"/>
  <c r="R198" i="16" s="1"/>
  <c r="R197" i="16" s="1"/>
  <c r="R196" i="16" s="1"/>
  <c r="R195" i="16" s="1"/>
  <c r="R194" i="16" s="1"/>
  <c r="R193" i="16" s="1"/>
  <c r="R192" i="16" s="1"/>
  <c r="R191" i="16" s="1"/>
  <c r="R190" i="16" s="1"/>
  <c r="R189" i="16" s="1"/>
  <c r="R188" i="16" s="1"/>
  <c r="R187" i="16" s="1"/>
  <c r="R186" i="16" s="1"/>
  <c r="R185" i="16" s="1"/>
  <c r="R184" i="16" s="1"/>
  <c r="R183" i="16" s="1"/>
  <c r="R182" i="16" s="1"/>
  <c r="R181" i="16" s="1"/>
  <c r="R180" i="16" s="1"/>
  <c r="R179" i="16" s="1"/>
  <c r="R178" i="16" s="1"/>
  <c r="R177" i="16" s="1"/>
  <c r="R176" i="16" s="1"/>
  <c r="R175" i="16" s="1"/>
  <c r="R174" i="16" s="1"/>
  <c r="R173" i="16" s="1"/>
  <c r="R172" i="16" s="1"/>
  <c r="R171" i="16" s="1"/>
  <c r="R170" i="16" s="1"/>
  <c r="R169" i="16" s="1"/>
  <c r="R168" i="16" s="1"/>
  <c r="R167" i="16" s="1"/>
  <c r="R166" i="16" s="1"/>
  <c r="R165" i="16" s="1"/>
  <c r="R164" i="16" s="1"/>
  <c r="R163" i="16" s="1"/>
  <c r="R162" i="16" s="1"/>
  <c r="R161" i="16" s="1"/>
  <c r="R160" i="16" s="1"/>
  <c r="R159" i="16" s="1"/>
  <c r="R158" i="16" s="1"/>
  <c r="R157" i="16" s="1"/>
  <c r="R156" i="16" s="1"/>
  <c r="R155" i="16" s="1"/>
  <c r="R154" i="16" s="1"/>
  <c r="R153" i="16" s="1"/>
  <c r="R152" i="16" s="1"/>
  <c r="R151" i="16" s="1"/>
  <c r="R150" i="16" s="1"/>
  <c r="R149" i="16" s="1"/>
  <c r="R148" i="16" s="1"/>
  <c r="R147" i="16" s="1"/>
  <c r="R146" i="16" s="1"/>
  <c r="R145" i="16" s="1"/>
  <c r="R144" i="16" s="1"/>
  <c r="R143" i="16" s="1"/>
  <c r="R142" i="16" s="1"/>
  <c r="R141" i="16" s="1"/>
  <c r="R140" i="16" s="1"/>
  <c r="R139" i="16" s="1"/>
  <c r="R138" i="16" s="1"/>
  <c r="R137" i="16" s="1"/>
  <c r="R136" i="16" s="1"/>
  <c r="R135" i="16" s="1"/>
  <c r="R134" i="16" s="1"/>
  <c r="R133" i="16" s="1"/>
  <c r="R132" i="16" s="1"/>
  <c r="R131" i="16" s="1"/>
  <c r="R130" i="16" s="1"/>
  <c r="R129" i="16" s="1"/>
  <c r="R128" i="16" s="1"/>
  <c r="R127" i="16" s="1"/>
  <c r="R126" i="16" s="1"/>
  <c r="R125" i="16" s="1"/>
  <c r="R124" i="16" s="1"/>
  <c r="R123" i="16" s="1"/>
  <c r="R122" i="16" s="1"/>
  <c r="R121" i="16" s="1"/>
  <c r="R120" i="16" s="1"/>
  <c r="R119" i="16" s="1"/>
  <c r="R118" i="16" s="1"/>
  <c r="R117" i="16" s="1"/>
  <c r="R116" i="16" s="1"/>
  <c r="R115" i="16" s="1"/>
  <c r="R114" i="16" s="1"/>
  <c r="R113" i="16" s="1"/>
  <c r="R112" i="16" s="1"/>
  <c r="R111" i="16" s="1"/>
  <c r="R110" i="16" s="1"/>
  <c r="R109" i="16" s="1"/>
  <c r="R108" i="16" s="1"/>
  <c r="R107" i="16" s="1"/>
  <c r="R106" i="16" s="1"/>
  <c r="R105" i="16" s="1"/>
  <c r="R104" i="16" s="1"/>
  <c r="R103" i="16" s="1"/>
  <c r="R102" i="16" s="1"/>
  <c r="R101" i="16" s="1"/>
  <c r="R100" i="16" s="1"/>
  <c r="R99" i="16" s="1"/>
  <c r="R98" i="16" s="1"/>
  <c r="R97" i="16" s="1"/>
  <c r="R96" i="16" s="1"/>
  <c r="R95" i="16" s="1"/>
  <c r="R94" i="16" s="1"/>
  <c r="R93" i="16" s="1"/>
  <c r="R92" i="16" s="1"/>
  <c r="R91" i="16" s="1"/>
  <c r="R90" i="16" s="1"/>
  <c r="R89" i="16" s="1"/>
  <c r="R88" i="16" s="1"/>
  <c r="R87" i="16" s="1"/>
  <c r="R86" i="16" s="1"/>
  <c r="R85" i="16" s="1"/>
  <c r="R84" i="16" s="1"/>
  <c r="R83" i="16" s="1"/>
  <c r="R82" i="16" s="1"/>
  <c r="R81" i="16" s="1"/>
  <c r="R80" i="16" s="1"/>
  <c r="R79" i="16" s="1"/>
  <c r="R78" i="16" s="1"/>
  <c r="R77" i="16" s="1"/>
  <c r="R76" i="16" s="1"/>
  <c r="R75" i="16" s="1"/>
  <c r="R74" i="16" s="1"/>
  <c r="R73" i="16" s="1"/>
  <c r="R72" i="16" s="1"/>
  <c r="R71" i="16" s="1"/>
  <c r="R70" i="16" s="1"/>
  <c r="R69" i="16" s="1"/>
  <c r="R68" i="16" s="1"/>
  <c r="R67" i="16" s="1"/>
  <c r="R66" i="16" s="1"/>
  <c r="R65" i="16" s="1"/>
  <c r="R64" i="16" s="1"/>
  <c r="R63" i="16" s="1"/>
  <c r="R62" i="16" s="1"/>
  <c r="R61" i="16" s="1"/>
  <c r="R60" i="16" s="1"/>
  <c r="R59" i="16" s="1"/>
  <c r="R58" i="16" s="1"/>
  <c r="R57" i="16" s="1"/>
  <c r="R56" i="16" s="1"/>
  <c r="R55" i="16" s="1"/>
  <c r="R54" i="16" s="1"/>
  <c r="R53" i="16" s="1"/>
  <c r="R52" i="16" s="1"/>
  <c r="R51" i="16" s="1"/>
  <c r="R50" i="16" s="1"/>
  <c r="R49" i="16" s="1"/>
  <c r="R48" i="16" s="1"/>
  <c r="R47" i="16" s="1"/>
  <c r="R46" i="16" s="1"/>
  <c r="R45" i="16" s="1"/>
  <c r="R44" i="16" s="1"/>
  <c r="R43" i="16" s="1"/>
  <c r="R42" i="16" s="1"/>
  <c r="R41" i="16" s="1"/>
  <c r="R40" i="16" s="1"/>
  <c r="R39" i="16" s="1"/>
  <c r="R38" i="16" s="1"/>
  <c r="R37" i="16" s="1"/>
  <c r="R36" i="16" s="1"/>
  <c r="R35" i="16" s="1"/>
  <c r="R34" i="16" s="1"/>
  <c r="R33" i="16" s="1"/>
  <c r="R32" i="16" s="1"/>
  <c r="R31" i="16" s="1"/>
  <c r="R30" i="16" s="1"/>
  <c r="R29" i="16" s="1"/>
  <c r="R28" i="16" s="1"/>
  <c r="R27" i="16" s="1"/>
  <c r="R26" i="16" s="1"/>
  <c r="R25" i="16" s="1"/>
  <c r="R24" i="16" s="1"/>
  <c r="R23" i="16" s="1"/>
  <c r="R22" i="16" s="1"/>
  <c r="R21" i="16" s="1"/>
  <c r="R20" i="16" s="1"/>
  <c r="R19" i="16" s="1"/>
  <c r="R18" i="16" s="1"/>
  <c r="R17" i="16" s="1"/>
  <c r="R16" i="16" s="1"/>
  <c r="R15" i="16" s="1"/>
  <c r="R10" i="16" s="1"/>
  <c r="O286" i="16"/>
  <c r="K7" i="16"/>
  <c r="R7" i="16"/>
  <c r="K6" i="16"/>
  <c r="N6" i="16"/>
  <c r="N7" i="16"/>
  <c r="R8" i="16"/>
  <c r="E29" i="2" s="1"/>
  <c r="E30" i="2" s="1"/>
  <c r="R6" i="16"/>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X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A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mments3.xml><?xml version="1.0" encoding="utf-8"?>
<comments xmlns="http://schemas.openxmlformats.org/spreadsheetml/2006/main">
  <authors>
    <author>Ronald McAlister</author>
    <author>Ronald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16" authorId="1">
      <text>
        <r>
          <rPr>
            <sz val="8"/>
            <color indexed="81"/>
            <rFont val="Tahoma"/>
            <family val="2"/>
          </rPr>
          <t>Resolve any "To Date" problems before attempting to correct a #NA problem in this cell.</t>
        </r>
      </text>
    </comment>
    <comment ref="C17" authorId="1">
      <text>
        <r>
          <rPr>
            <b/>
            <sz val="8"/>
            <color indexed="81"/>
            <rFont val="Tahoma"/>
            <family val="2"/>
          </rPr>
          <t>Ronald McAllister:</t>
        </r>
        <r>
          <rPr>
            <sz val="8"/>
            <color indexed="81"/>
            <rFont val="Tahoma"/>
            <family val="2"/>
          </rPr>
          <t xml:space="preserve">
#NA here indicates that no </t>
        </r>
        <r>
          <rPr>
            <b/>
            <sz val="8"/>
            <color indexed="81"/>
            <rFont val="Tahoma"/>
            <family val="2"/>
          </rPr>
          <t>Matching Date</t>
        </r>
        <r>
          <rPr>
            <sz val="8"/>
            <color indexed="81"/>
            <rFont val="Tahoma"/>
            <family val="2"/>
          </rPr>
          <t xml:space="preserve"> is available on the InputPriceData tab. Most likely cause, Weekend date or holiday date.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2" type="4" refreshedVersion="0" background="1">
    <webPr url="http://download.finance.yahoo.com/d/quotes.csv?" htmlTables="1" htmlFormat="all"/>
  </connection>
  <connection id="4" name="Connection3" type="4" refreshedVersion="4" background="1" saveData="1">
    <webPr xl2000="1" url="http://download.finance.yahoo.com/d/quotes.csv?s=RTN&amp;f=snxd1ohgl1vt1" htmlTables="1" htmlFormat="all"/>
  </connection>
  <connection id="5" name="Connection4" type="4" refreshedVersion="4" background="1" saveData="1">
    <webPr xl2000="1" url="http://ichart.finance.yahoo.com/x?s=RTN&amp;a=0&amp;b=7&amp;c=1977&amp;d=10&amp;e=9&amp;f=2014&amp;g=d&amp;y=0&amp;z=30000" htmlTables="1" htmlFormat="all"/>
  </connection>
</connections>
</file>

<file path=xl/sharedStrings.xml><?xml version="1.0" encoding="utf-8"?>
<sst xmlns="http://schemas.openxmlformats.org/spreadsheetml/2006/main" count="320" uniqueCount="217">
  <si>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</si>
  <si>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</si>
  <si>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</si>
  <si>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</si>
  <si>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</si>
  <si>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</si>
  <si>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</si>
  <si>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</si>
  <si>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</si>
  <si>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</si>
  <si>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</si>
  <si>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</si>
  <si>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</si>
  <si>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</si>
  <si>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</si>
  <si>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</si>
  <si>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This workbook contains and uses VBA macros.</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</si>
  <si>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</si>
  <si>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</si>
  <si>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</si>
  <si>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</si>
  <si>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</si>
  <si>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</si>
  <si>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</si>
  <si>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</si>
  <si>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</si>
  <si>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</si>
  <si>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</si>
  <si>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</si>
  <si>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</si>
  <si>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</si>
  <si>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</si>
  <si>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</si>
  <si>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</si>
  <si>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</si>
  <si>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</si>
  <si>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</si>
  <si>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In a couple of cases, this "IF" logic also sets starter values for subsequent smoothing calculations.</t>
  </si>
  <si>
    <t>Allowance:</t>
  </si>
  <si>
    <t>CalculationsAndCharts construction Notes:</t>
  </si>
  <si>
    <t xml:space="preserve">The data in this workbook is sorted date descending (most recent date at the top). All formulas and </t>
  </si>
  <si>
    <t>VBA routines are built accordingly.</t>
  </si>
  <si>
    <t xml:space="preserve">Several of the column formulas begin with "IF" logic that determines when there is sufficient data </t>
  </si>
  <si>
    <t xml:space="preserve">available for the subsequent calculations to be relevant. The cell will calculate to blank or the </t>
  </si>
  <si>
    <t>result of the calculation.</t>
  </si>
  <si>
    <r>
      <t>Data windowing can be performed by changing cell A11. Positive values logically "</t>
    </r>
    <r>
      <rPr>
        <i/>
        <sz val="10"/>
        <rFont val="Arial"/>
        <family val="2"/>
      </rPr>
      <t>Pan</t>
    </r>
    <r>
      <rPr>
        <sz val="10"/>
        <rFont val="Arial"/>
        <family val="2"/>
      </rPr>
      <t xml:space="preserve">" the </t>
    </r>
  </si>
  <si>
    <t>data window represented by the Calculation sheet down the input sheet and back in time.</t>
  </si>
  <si>
    <t xml:space="preserve">This can have two side effects: First, data may fall outside of the fixed Y-axis scales and be clipped </t>
  </si>
  <si>
    <t xml:space="preserve">or fall well inside the Y-axis scales wasting a lot of chart vertical space. Second, you may move far </t>
  </si>
  <si>
    <t>enough back that you do not have sufficient data points to fill the left of the chart.</t>
  </si>
  <si>
    <t xml:space="preserve">The VBA macros behind the SetChart button address these Data Windowing problems and also </t>
  </si>
  <si>
    <t xml:space="preserve">resizes and vertically aligns all charts on the work sheet to match the Price chart and then </t>
  </si>
  <si>
    <t xml:space="preserve">horizontally adjusts the X-axis positions of all charts on the work sheet so that the corresponding </t>
  </si>
  <si>
    <t>data points align vertically.</t>
  </si>
  <si>
    <t xml:space="preserve">The macros behind the SetChart button are sensitive to the user control values in cells A11 and </t>
  </si>
  <si>
    <t>A12, and also uses the computed values in cells A8, F11, and F12</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</si>
  <si>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</si>
  <si>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</si>
  <si>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</si>
  <si>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</si>
  <si>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</si>
  <si>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</si>
  <si>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</si>
  <si>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</si>
  <si>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</si>
  <si>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</si>
  <si>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</si>
  <si>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</si>
  <si>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</si>
  <si>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</si>
  <si>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t>
  </si>
  <si>
    <t>w</t>
  </si>
  <si>
    <t>m</t>
  </si>
  <si>
    <t>http://www.gummy-stuff.org/Yahoo-data.htm</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</si>
  <si>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</si>
  <si>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</si>
  <si>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</si>
  <si>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</si>
  <si>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</si>
  <si>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</si>
  <si>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Use Close Adjusted:</t>
  </si>
  <si>
    <t xml:space="preserve">For some how-to doc regarding this particular interface, including a list of the </t>
  </si>
  <si>
    <t>C.) Fundamentals (in this case name and exchange):</t>
  </si>
  <si>
    <t xml:space="preserve"> "http://download.finance.yahoo.com/d/quotes.csv?"</t>
  </si>
  <si>
    <t>Last Trade:</t>
  </si>
  <si>
    <t xml:space="preserve"> </t>
  </si>
  <si>
    <t>Split History</t>
  </si>
  <si>
    <t>Running</t>
  </si>
  <si>
    <t>Dividend History</t>
  </si>
  <si>
    <t>Price Adjust</t>
  </si>
  <si>
    <t>Vol Adjust</t>
  </si>
  <si>
    <t>Last</t>
  </si>
  <si>
    <t>Effective</t>
  </si>
  <si>
    <t>Shares</t>
  </si>
  <si>
    <t xml:space="preserve">Vol Adjust </t>
  </si>
  <si>
    <t>Trade</t>
  </si>
  <si>
    <t>New</t>
  </si>
  <si>
    <t>Old</t>
  </si>
  <si>
    <t>$ / Share</t>
  </si>
  <si>
    <t>Stock Prices</t>
  </si>
  <si>
    <t>Stocks and Indexes I wish to follow</t>
  </si>
  <si>
    <t>To ease following a stock, enter a Yahoo Finance acceptable symbol in column "A" anywhere below cell "A9".</t>
  </si>
  <si>
    <t>Thereafter you may doubleclick the cell containing a symbol of interest to initiate data retrieval and charting for that symbol.</t>
  </si>
  <si>
    <t>Description</t>
  </si>
  <si>
    <t>Last Trade as of most recent check</t>
  </si>
  <si>
    <t>Follow</t>
  </si>
  <si>
    <t>Time</t>
  </si>
  <si>
    <t>F</t>
  </si>
  <si>
    <t>MCD</t>
  </si>
  <si>
    <t>JNJ</t>
  </si>
  <si>
    <t>Johnson &amp; Johnson (JNJ) -NYSE</t>
  </si>
  <si>
    <t>AAL</t>
  </si>
  <si>
    <t>American Airlines (AAL) -NasdaqNM</t>
  </si>
  <si>
    <t>CIEN</t>
  </si>
  <si>
    <t>Ciena Corporation (CIEN) -NYSE</t>
  </si>
  <si>
    <t>SONC</t>
  </si>
  <si>
    <t>Sonic Corp. (SONC) -NasdaqNM</t>
  </si>
  <si>
    <t>HTLD</t>
  </si>
  <si>
    <t>Heartland Express (HTLD) -NasdaqNM</t>
  </si>
  <si>
    <t>A</t>
  </si>
  <si>
    <t>Agilent Technolog (A) -NYSE</t>
  </si>
  <si>
    <t>SPY</t>
  </si>
  <si>
    <t>SPDR S&amp;P 500 (SPY) -PCX (Daily)</t>
  </si>
  <si>
    <t>^GSPC</t>
  </si>
  <si>
    <t>S&amp;P 500 (^GSPC) -SNP (Daily)</t>
  </si>
  <si>
    <t>Ford Motor Compan (F) -NYSE (Daily)</t>
  </si>
  <si>
    <t>ADM</t>
  </si>
  <si>
    <t>Archer-Daniels-Mi (ADM) -NYSE (Daily)</t>
  </si>
  <si>
    <t>P Cursor</t>
  </si>
  <si>
    <t>Trailing 12 Month Dividend Returns</t>
  </si>
  <si>
    <t>Raw Close price on Dividend date</t>
  </si>
  <si>
    <t>Looking for year ago Div date</t>
  </si>
  <si>
    <t>Year ago Div Date we found</t>
  </si>
  <si>
    <t>row offset to year ago div Date</t>
  </si>
  <si>
    <t>Same month flag</t>
  </si>
  <si>
    <t>Trailing 12 Div Total</t>
  </si>
  <si>
    <t>Trailing 12 Div return</t>
  </si>
  <si>
    <t>QQQ</t>
  </si>
  <si>
    <t>PowerShares QQQ T (QQQ) -NGM (Daily)</t>
  </si>
  <si>
    <t>P Cursor Min</t>
  </si>
  <si>
    <t>Data for this EXCEL example:</t>
  </si>
  <si>
    <t>McDonald's Corpor (MCD) -NYSE (Daily)</t>
  </si>
  <si>
    <t>PSEC</t>
  </si>
  <si>
    <t>Prospect Capital  (PSEC) -NasdaqNM (Daily)</t>
  </si>
  <si>
    <r>
      <t>Summary for</t>
    </r>
    <r>
      <rPr>
        <b/>
        <sz val="10"/>
        <rFont val="Arial"/>
        <family val="2"/>
      </rPr>
      <t xml:space="preserve"> LONG</t>
    </r>
    <r>
      <rPr>
        <sz val="10"/>
        <rFont val="Arial"/>
        <family val="2"/>
      </rPr>
      <t xml:space="preserve"> trades</t>
    </r>
  </si>
  <si>
    <r>
      <t>Summary for</t>
    </r>
    <r>
      <rPr>
        <b/>
        <sz val="10"/>
        <rFont val="Arial"/>
        <family val="2"/>
      </rPr>
      <t xml:space="preserve"> SHORT</t>
    </r>
    <r>
      <rPr>
        <sz val="10"/>
        <rFont val="Arial"/>
        <family val="2"/>
      </rPr>
      <t xml:space="preserve"> trades</t>
    </r>
  </si>
  <si>
    <t>LONG trades opened in this time period</t>
  </si>
  <si>
    <t>Short trades opened in this time period</t>
  </si>
  <si>
    <t>Winners</t>
  </si>
  <si>
    <t>Biggest Win</t>
  </si>
  <si>
    <t>Sum of Gains</t>
  </si>
  <si>
    <t>Losers</t>
  </si>
  <si>
    <t>Biggest Loss</t>
  </si>
  <si>
    <t>Sum of Losses</t>
  </si>
  <si>
    <t>NET change for Period</t>
  </si>
  <si>
    <t>Enter Long</t>
  </si>
  <si>
    <t>Exit Long</t>
  </si>
  <si>
    <t>Trade Result</t>
  </si>
  <si>
    <t>Running Balance</t>
  </si>
  <si>
    <t>Enter Short</t>
  </si>
  <si>
    <t>Exit Short</t>
  </si>
  <si>
    <t>$</t>
  </si>
  <si>
    <t>Long</t>
  </si>
  <si>
    <t>Short</t>
  </si>
  <si>
    <t>Enter</t>
  </si>
  <si>
    <t>Exit</t>
  </si>
  <si>
    <t>Active</t>
  </si>
  <si>
    <t>Smallest Long Account Balance</t>
  </si>
  <si>
    <t>Smallest Short Account Balance</t>
  </si>
  <si>
    <t>Entries and Exits on the bar AFTER a Signal</t>
  </si>
  <si>
    <t>Coded beginning 2014-Nov-05 by Ronald McAllister (rpmac_xltt@sprynet.com)</t>
  </si>
  <si>
    <t>WhiteNoiseUniversalOscillator.xlsm</t>
  </si>
  <si>
    <t>For publication with the January 2015 issue</t>
  </si>
  <si>
    <r>
      <t>by John Ehlers, PhD in an article titled "</t>
    </r>
    <r>
      <rPr>
        <b/>
        <u/>
        <sz val="10"/>
        <rFont val="Arial"/>
        <family val="2"/>
      </rPr>
      <t>Whiter Is Better</t>
    </r>
    <r>
      <rPr>
        <sz val="10"/>
        <rFont val="Arial"/>
        <family val="2"/>
      </rPr>
      <t xml:space="preserve">" </t>
    </r>
  </si>
  <si>
    <t>which appeared in the January 2015 issue of</t>
  </si>
  <si>
    <t>White Noise Universal Oscillator</t>
  </si>
  <si>
    <t>RTN</t>
  </si>
  <si>
    <t>4:02pm</t>
  </si>
  <si>
    <t>Raytheon Company  (RTN) -NYSE (Daily)</t>
  </si>
  <si>
    <t>Plotting dates 10/4/3013 through 7/23/2014 with BandEdge set at 50 will replicate the chart shown in Figure 4 of the article.</t>
  </si>
  <si>
    <t>Plotting dates 10/4/3013 through 7/23/2014 with BandEdge set at 20 will replicate the chart shown in Figure 3 of the article.</t>
  </si>
  <si>
    <t>This example was built using Raytheon Company  (RTN) -NYSE (Daily).</t>
  </si>
  <si>
    <t>White Noise</t>
  </si>
  <si>
    <t>Weighting Factors Calculated from BandEdge</t>
  </si>
  <si>
    <t>C1:</t>
  </si>
  <si>
    <t>C2:</t>
  </si>
  <si>
    <t>C3:</t>
  </si>
  <si>
    <t xml:space="preserve"> :A1</t>
  </si>
  <si>
    <t xml:space="preserve"> :B1</t>
  </si>
  <si>
    <t>Filt</t>
  </si>
  <si>
    <t>Peak</t>
  </si>
  <si>
    <t>Date and prices @ Cursor =&gt;</t>
  </si>
  <si>
    <t>Vol Cursor</t>
  </si>
  <si>
    <t>Cross Down</t>
  </si>
  <si>
    <t xml:space="preserve">Logically Available Bars on the "CalculationsAndCharts" tab constitute a </t>
  </si>
  <si>
    <t>Currentbar</t>
  </si>
  <si>
    <t>For Details: See Transaction Summary Tabs</t>
  </si>
  <si>
    <t>Net</t>
  </si>
  <si>
    <r>
      <t xml:space="preserve">White Noise Crossover System: </t>
    </r>
    <r>
      <rPr>
        <sz val="10"/>
        <rFont val="Arial"/>
        <family val="2"/>
      </rPr>
      <t>(In $ For One Share Traded)</t>
    </r>
  </si>
  <si>
    <t xml:space="preserve"> BandEdge</t>
  </si>
  <si>
    <t>Super Smoother User  Control</t>
  </si>
  <si>
    <r>
      <t xml:space="preserve">Trend Following Transaction Summary </t>
    </r>
    <r>
      <rPr>
        <sz val="10"/>
        <rFont val="Arial"/>
        <family val="2"/>
      </rPr>
      <t>(using trade size of 1 share)</t>
    </r>
  </si>
  <si>
    <r>
      <t xml:space="preserve">Swing Trade Transaction Summary </t>
    </r>
    <r>
      <rPr>
        <sz val="10"/>
        <rFont val="Arial"/>
        <family val="2"/>
      </rPr>
      <t>(using trade size of 1 share)</t>
    </r>
  </si>
  <si>
    <t>Os Cursor</t>
  </si>
  <si>
    <t>Cross
Up</t>
  </si>
  <si>
    <r>
      <t xml:space="preserve">Transactions Generated Using Suggested </t>
    </r>
    <r>
      <rPr>
        <b/>
        <sz val="10"/>
        <rFont val="Arial"/>
        <family val="2"/>
      </rPr>
      <t>Trend</t>
    </r>
    <r>
      <rPr>
        <sz val="10"/>
        <rFont val="Arial"/>
        <family val="2"/>
      </rPr>
      <t xml:space="preserve"> Following Rules</t>
    </r>
  </si>
  <si>
    <r>
      <t xml:space="preserve">Transactions Generated Using Suggested </t>
    </r>
    <r>
      <rPr>
        <b/>
        <sz val="10"/>
        <rFont val="Arial"/>
        <family val="2"/>
      </rPr>
      <t>Swing</t>
    </r>
    <r>
      <rPr>
        <sz val="10"/>
        <rFont val="Arial"/>
        <family val="2"/>
      </rPr>
      <t xml:space="preserve"> Trade Rules</t>
    </r>
  </si>
  <si>
    <t>Oscillator Cross Over Zero Signals</t>
  </si>
  <si>
    <t>Position</t>
  </si>
  <si>
    <t>Long -&gt;</t>
  </si>
  <si>
    <t>Short -&gt;</t>
  </si>
  <si>
    <t>Change Log</t>
  </si>
  <si>
    <t>2014Dec29 Ron McAllister</t>
  </si>
  <si>
    <r>
      <t>When it should have read as =EXP(-1.414*3</t>
    </r>
    <r>
      <rPr>
        <b/>
        <sz val="10"/>
        <color rgb="FF0000FF"/>
        <rFont val="Arial"/>
        <family val="2"/>
      </rPr>
      <t>.14159</t>
    </r>
    <r>
      <rPr>
        <sz val="10"/>
        <rFont val="Arial"/>
        <family val="2"/>
      </rPr>
      <t>/A19)</t>
    </r>
  </si>
  <si>
    <t>3 is just not a very close approximation for the trigonometric value of PI().</t>
  </si>
  <si>
    <t>Got a note today from D. Kraska who pointed out a transcription omission in my version of the formula for Mr. Ehlers a1 value.</t>
  </si>
  <si>
    <t>In the original version of this spreadsheet the formula in cell A21 read as =EXP(-1.414*3/A19)</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</si>
</sst>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44" formatCode="_(&quot;$&quot;* #,##0.00_);_(&quot;$&quot;* \(#,##0.00\);_(&quot;$&quot;* &quot;-&quot;??_);_(@_)"/>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mm/dd/yyyy"/>
    <numFmt numFmtId="178" formatCode="dddmm/dd/yyyy;@"/>
    <numFmt numFmtId="179" formatCode="#\ ???/???"/>
    <numFmt numFmtId="180" formatCode="#,##0.000000"/>
    <numFmt numFmtId="181" formatCode="#,##0.000"/>
    <numFmt numFmtId="182" formatCode="&quot;Date&quot;"/>
    <numFmt numFmtId="183" formatCode="&quot;Factor&quot;"/>
    <numFmt numFmtId="184" formatCode="&quot;$&quot;#,##0.00;[Red]\-&quot;$&quot;#,##0.00"/>
    <numFmt numFmtId="185" formatCode="&quot;$&quot;#,##0.00"/>
    <numFmt numFmtId="186" formatCode="0.000%"/>
    <numFmt numFmtId="187" formatCode="0.000000"/>
    <numFmt numFmtId="188" formatCode="0.00000"/>
    <numFmt numFmtId="189" formatCode="#,##0.00000"/>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i/>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12"/>
      <name val="Arial"/>
      <family val="2"/>
    </font>
    <font>
      <b/>
      <sz val="10"/>
      <color rgb="FFFF0000"/>
      <name val="Arial"/>
      <family val="2"/>
    </font>
    <font>
      <b/>
      <sz val="9"/>
      <color indexed="81"/>
      <name val="Tahoma"/>
      <family val="2"/>
    </font>
    <font>
      <sz val="10"/>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CCECFF"/>
        <bgColor indexed="64"/>
      </patternFill>
    </fill>
    <fill>
      <patternFill patternType="solid">
        <fgColor rgb="FFFFE7FF"/>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39997558519241921"/>
        <bgColor indexed="64"/>
      </patternFill>
    </fill>
  </fills>
  <borders count="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right style="thin">
        <color indexed="64"/>
      </right>
      <top/>
      <bottom/>
      <diagonal/>
    </border>
    <border>
      <left/>
      <right style="thin">
        <color indexed="64"/>
      </right>
      <top/>
      <bottom style="double">
        <color indexed="64"/>
      </bottom>
      <diagonal/>
    </border>
    <border>
      <left/>
      <right style="medium">
        <color indexed="64"/>
      </right>
      <top/>
      <bottom style="double">
        <color indexed="64"/>
      </bottom>
      <diagonal/>
    </border>
    <border>
      <left/>
      <right style="thin">
        <color indexed="64"/>
      </right>
      <top/>
      <bottom style="medium">
        <color indexed="64"/>
      </bottom>
      <diagonal/>
    </border>
    <border>
      <left style="medium">
        <color indexed="64"/>
      </left>
      <right style="thin">
        <color indexed="64"/>
      </right>
      <top/>
      <bottom style="double">
        <color indexed="64"/>
      </bottom>
      <diagonal/>
    </border>
  </borders>
  <cellStyleXfs count="47">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1"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4" fillId="0" borderId="0"/>
    <xf numFmtId="0" fontId="4"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9" fontId="39" fillId="0" borderId="0" applyFont="0" applyFill="0" applyBorder="0" applyAlignment="0" applyProtection="0"/>
    <xf numFmtId="0" fontId="1" fillId="0" borderId="0"/>
    <xf numFmtId="44" fontId="44" fillId="0" borderId="0" applyFont="0" applyFill="0" applyBorder="0" applyAlignment="0" applyProtection="0"/>
  </cellStyleXfs>
  <cellXfs count="439">
    <xf numFmtId="0" fontId="0" fillId="0" borderId="0" xfId="0"/>
    <xf numFmtId="0" fontId="2" fillId="0" borderId="0" xfId="0" applyFont="1" applyAlignment="1">
      <alignment horizontal="center"/>
    </xf>
    <xf numFmtId="0" fontId="2" fillId="0" borderId="0" xfId="0" applyFont="1"/>
    <xf numFmtId="3" fontId="0" fillId="0" borderId="0" xfId="28" applyNumberFormat="1" applyFont="1"/>
    <xf numFmtId="4" fontId="0" fillId="0" borderId="0" xfId="28" applyNumberFormat="1" applyFont="1"/>
    <xf numFmtId="167" fontId="0" fillId="0" borderId="0" xfId="0" applyNumberFormat="1"/>
    <xf numFmtId="0" fontId="22" fillId="0" borderId="0" xfId="38" applyFont="1"/>
    <xf numFmtId="0" fontId="4" fillId="0" borderId="0" xfId="38"/>
    <xf numFmtId="0" fontId="4" fillId="0" borderId="0" xfId="38" applyFont="1" applyAlignment="1">
      <alignment horizontal="left" indent="1"/>
    </xf>
    <xf numFmtId="0" fontId="4" fillId="0" borderId="0" xfId="38" applyAlignment="1">
      <alignment horizontal="left" indent="1"/>
    </xf>
    <xf numFmtId="0" fontId="2" fillId="0" borderId="0" xfId="38" applyFont="1"/>
    <xf numFmtId="0" fontId="4" fillId="0" borderId="0" xfId="38" applyFont="1"/>
    <xf numFmtId="0" fontId="4" fillId="0" borderId="0" xfId="38" applyFont="1" applyAlignment="1">
      <alignment horizontal="left" indent="2"/>
    </xf>
    <xf numFmtId="0" fontId="4" fillId="0" borderId="0" xfId="38" applyFont="1" applyAlignment="1">
      <alignment horizontal="left"/>
    </xf>
    <xf numFmtId="0" fontId="2" fillId="0" borderId="0" xfId="0" applyFont="1" applyBorder="1"/>
    <xf numFmtId="0" fontId="4" fillId="0" borderId="0" xfId="0" applyFont="1" applyBorder="1" applyAlignment="1">
      <alignment horizontal="center"/>
    </xf>
    <xf numFmtId="0" fontId="4" fillId="0" borderId="0" xfId="0" applyFont="1" applyBorder="1"/>
    <xf numFmtId="164" fontId="2" fillId="0" borderId="0" xfId="0" applyNumberFormat="1" applyFont="1" applyBorder="1" applyAlignment="1">
      <alignment horizontal="center"/>
    </xf>
    <xf numFmtId="166" fontId="4" fillId="0" borderId="0" xfId="0" applyNumberFormat="1" applyFont="1" applyBorder="1" applyAlignment="1">
      <alignment horizontal="center"/>
    </xf>
    <xf numFmtId="172" fontId="4" fillId="0" borderId="0" xfId="0" applyNumberFormat="1" applyFont="1" applyBorder="1" applyAlignment="1">
      <alignment horizontal="center"/>
    </xf>
    <xf numFmtId="171" fontId="4" fillId="0" borderId="0" xfId="0" applyNumberFormat="1" applyFont="1" applyBorder="1" applyAlignment="1">
      <alignment horizontal="center"/>
    </xf>
    <xf numFmtId="168" fontId="4" fillId="0" borderId="0" xfId="0" applyNumberFormat="1" applyFont="1" applyBorder="1" applyAlignment="1">
      <alignment horizontal="center"/>
    </xf>
    <xf numFmtId="169" fontId="4" fillId="0" borderId="0" xfId="0" applyNumberFormat="1" applyFont="1" applyBorder="1"/>
    <xf numFmtId="0" fontId="26" fillId="0" borderId="0" xfId="0" applyFont="1"/>
    <xf numFmtId="0" fontId="4" fillId="0" borderId="10" xfId="0" applyFont="1" applyBorder="1"/>
    <xf numFmtId="0" fontId="4" fillId="0" borderId="11" xfId="0" applyFont="1" applyBorder="1"/>
    <xf numFmtId="0" fontId="0" fillId="0" borderId="12" xfId="0" applyBorder="1"/>
    <xf numFmtId="0" fontId="0" fillId="0" borderId="13" xfId="0" applyBorder="1"/>
    <xf numFmtId="0" fontId="4" fillId="0" borderId="14" xfId="0" applyFont="1" applyBorder="1" applyAlignment="1">
      <alignment horizontal="right"/>
    </xf>
    <xf numFmtId="0" fontId="4" fillId="0" borderId="15" xfId="0" applyFont="1" applyBorder="1" applyAlignment="1">
      <alignment horizontal="right"/>
    </xf>
    <xf numFmtId="0" fontId="26" fillId="0" borderId="17" xfId="0" applyFont="1" applyBorder="1"/>
    <xf numFmtId="0" fontId="4" fillId="0" borderId="12" xfId="0" applyFont="1" applyBorder="1"/>
    <xf numFmtId="0" fontId="4" fillId="0" borderId="18" xfId="0" applyFont="1" applyBorder="1" applyAlignment="1">
      <alignment horizontal="right"/>
    </xf>
    <xf numFmtId="0" fontId="2" fillId="0" borderId="19" xfId="0" applyFont="1" applyBorder="1"/>
    <xf numFmtId="0" fontId="4" fillId="0" borderId="16" xfId="0" applyFont="1" applyBorder="1" applyAlignment="1">
      <alignment horizontal="right"/>
    </xf>
    <xf numFmtId="0" fontId="4" fillId="0" borderId="13" xfId="0" applyFont="1" applyBorder="1"/>
    <xf numFmtId="0" fontId="2" fillId="0" borderId="20" xfId="0" applyFont="1" applyBorder="1" applyAlignment="1">
      <alignment horizontal="center"/>
    </xf>
    <xf numFmtId="0" fontId="0" fillId="0" borderId="0" xfId="0" applyFill="1"/>
    <xf numFmtId="0" fontId="4" fillId="0" borderId="0" xfId="0" applyFont="1" applyAlignment="1">
      <alignment horizontal="left" indent="2"/>
    </xf>
    <xf numFmtId="0" fontId="1" fillId="0" borderId="0" xfId="38" applyFont="1" applyAlignment="1">
      <alignment horizontal="left" indent="1"/>
    </xf>
    <xf numFmtId="0" fontId="1" fillId="0" borderId="0" xfId="38" applyFont="1"/>
    <xf numFmtId="0" fontId="2" fillId="24" borderId="13" xfId="0" applyFont="1" applyFill="1" applyBorder="1" applyAlignment="1">
      <alignment horizontal="center"/>
    </xf>
    <xf numFmtId="0" fontId="4" fillId="24" borderId="0" xfId="0" applyFont="1" applyFill="1" applyBorder="1"/>
    <xf numFmtId="0" fontId="1" fillId="24" borderId="0" xfId="0" applyFont="1" applyFill="1" applyBorder="1" applyAlignment="1">
      <alignment horizontal="right"/>
    </xf>
    <xf numFmtId="0" fontId="1" fillId="0" borderId="0" xfId="0" applyFont="1" applyBorder="1"/>
    <xf numFmtId="0" fontId="1" fillId="0" borderId="0" xfId="0" applyFont="1"/>
    <xf numFmtId="173" fontId="0" fillId="0" borderId="0" xfId="0" applyNumberFormat="1"/>
    <xf numFmtId="4" fontId="0" fillId="0" borderId="0" xfId="0" applyNumberFormat="1"/>
    <xf numFmtId="3" fontId="0" fillId="0" borderId="0" xfId="0" applyNumberFormat="1"/>
    <xf numFmtId="0" fontId="34" fillId="0" borderId="0" xfId="0" applyFont="1" applyAlignment="1">
      <alignment horizontal="left" vertical="center"/>
    </xf>
    <xf numFmtId="0" fontId="2" fillId="0" borderId="0" xfId="0" applyFont="1" applyAlignment="1">
      <alignment horizontal="left"/>
    </xf>
    <xf numFmtId="176" fontId="0" fillId="0" borderId="0" xfId="0" applyNumberFormat="1"/>
    <xf numFmtId="0" fontId="2" fillId="24" borderId="26" xfId="0" applyFont="1" applyFill="1" applyBorder="1" applyAlignment="1">
      <alignment horizontal="center"/>
    </xf>
    <xf numFmtId="0" fontId="2" fillId="24" borderId="27" xfId="0" applyFont="1" applyFill="1" applyBorder="1" applyAlignment="1">
      <alignment horizontal="center"/>
    </xf>
    <xf numFmtId="0" fontId="2" fillId="27" borderId="27" xfId="0" applyFont="1" applyFill="1" applyBorder="1" applyAlignment="1">
      <alignment horizontal="center"/>
    </xf>
    <xf numFmtId="0" fontId="2" fillId="27" borderId="28" xfId="0" applyFont="1" applyFill="1" applyBorder="1" applyAlignment="1">
      <alignment horizontal="center"/>
    </xf>
    <xf numFmtId="0" fontId="1" fillId="0" borderId="0" xfId="38" applyFont="1" applyAlignment="1">
      <alignment horizontal="left"/>
    </xf>
    <xf numFmtId="0" fontId="0" fillId="28" borderId="0" xfId="0" applyFill="1"/>
    <xf numFmtId="0" fontId="1" fillId="28" borderId="0" xfId="0" applyFont="1" applyFill="1" applyAlignment="1">
      <alignment horizontal="center" wrapText="1"/>
    </xf>
    <xf numFmtId="169" fontId="4" fillId="28" borderId="0" xfId="0" applyNumberFormat="1" applyFont="1" applyFill="1" applyBorder="1"/>
    <xf numFmtId="49" fontId="36" fillId="28" borderId="0" xfId="0" applyNumberFormat="1" applyFont="1" applyFill="1" applyBorder="1" applyAlignment="1">
      <alignment vertical="top"/>
    </xf>
    <xf numFmtId="0" fontId="38" fillId="0" borderId="0" xfId="0" applyFont="1" applyAlignment="1">
      <alignment horizontal="left"/>
    </xf>
    <xf numFmtId="174" fontId="31" fillId="24" borderId="14" xfId="0" applyNumberFormat="1" applyFont="1" applyFill="1" applyBorder="1" applyAlignment="1">
      <alignment horizontal="center"/>
    </xf>
    <xf numFmtId="0" fontId="1" fillId="0" borderId="0" xfId="0" applyFont="1" applyBorder="1" applyAlignment="1">
      <alignment horizontal="center"/>
    </xf>
    <xf numFmtId="4" fontId="1" fillId="0" borderId="0" xfId="28" applyNumberFormat="1" applyFont="1" applyFill="1" applyBorder="1"/>
    <xf numFmtId="0" fontId="0" fillId="28" borderId="0" xfId="0" applyFill="1" applyAlignment="1">
      <alignment horizontal="right"/>
    </xf>
    <xf numFmtId="0" fontId="2" fillId="26" borderId="17" xfId="0" applyFont="1" applyFill="1" applyBorder="1"/>
    <xf numFmtId="0" fontId="0" fillId="26" borderId="12" xfId="0" applyFill="1" applyBorder="1"/>
    <xf numFmtId="0" fontId="1" fillId="0" borderId="0" xfId="0" applyFont="1" applyAlignment="1">
      <alignment horizontal="left" indent="3"/>
    </xf>
    <xf numFmtId="0" fontId="0" fillId="29" borderId="0" xfId="0" applyFill="1"/>
    <xf numFmtId="0" fontId="1" fillId="29" borderId="0" xfId="0" applyFont="1" applyFill="1" applyBorder="1"/>
    <xf numFmtId="0" fontId="1" fillId="0" borderId="0" xfId="0" applyFont="1" applyAlignment="1">
      <alignment horizontal="right"/>
    </xf>
    <xf numFmtId="4" fontId="2" fillId="0" borderId="0" xfId="0" applyNumberFormat="1" applyFont="1"/>
    <xf numFmtId="4" fontId="1" fillId="0" borderId="0" xfId="0" applyNumberFormat="1" applyFont="1"/>
    <xf numFmtId="0" fontId="1" fillId="0" borderId="0" xfId="0" applyFont="1" applyAlignment="1">
      <alignment horizontal="center"/>
    </xf>
    <xf numFmtId="4" fontId="36" fillId="0" borderId="0" xfId="0" applyNumberFormat="1" applyFont="1" applyAlignment="1">
      <alignment horizontal="center"/>
    </xf>
    <xf numFmtId="0" fontId="0" fillId="0" borderId="0" xfId="0" applyAlignment="1">
      <alignment horizontal="center"/>
    </xf>
    <xf numFmtId="0" fontId="33" fillId="26" borderId="0" xfId="0" applyFont="1" applyFill="1" applyAlignment="1">
      <alignment horizontal="center"/>
    </xf>
    <xf numFmtId="4" fontId="36" fillId="26" borderId="0" xfId="0" applyNumberFormat="1" applyFont="1" applyFill="1" applyAlignment="1">
      <alignment horizontal="center"/>
    </xf>
    <xf numFmtId="4" fontId="33" fillId="26" borderId="29" xfId="0" applyNumberFormat="1" applyFont="1" applyFill="1" applyBorder="1" applyAlignment="1">
      <alignment horizontal="center"/>
    </xf>
    <xf numFmtId="4" fontId="33" fillId="26" borderId="30" xfId="0" applyNumberFormat="1" applyFont="1" applyFill="1" applyBorder="1" applyAlignment="1">
      <alignment horizontal="center"/>
    </xf>
    <xf numFmtId="4" fontId="0" fillId="26" borderId="30" xfId="0" applyNumberFormat="1" applyFill="1" applyBorder="1" applyAlignment="1">
      <alignment horizontal="center"/>
    </xf>
    <xf numFmtId="4" fontId="0" fillId="26" borderId="35" xfId="0" applyNumberFormat="1" applyFill="1" applyBorder="1" applyAlignment="1">
      <alignment horizontal="center"/>
    </xf>
    <xf numFmtId="4" fontId="0" fillId="0" borderId="0" xfId="0" applyNumberFormat="1" applyFill="1" applyAlignment="1">
      <alignment horizontal="center"/>
    </xf>
    <xf numFmtId="177" fontId="0" fillId="0" borderId="0" xfId="0" applyNumberFormat="1"/>
    <xf numFmtId="4" fontId="1" fillId="0" borderId="0" xfId="0" applyNumberFormat="1" applyFont="1" applyAlignment="1">
      <alignment horizontal="left" indent="1"/>
    </xf>
    <xf numFmtId="4" fontId="1" fillId="0" borderId="0" xfId="0" applyNumberFormat="1" applyFont="1" applyAlignment="1">
      <alignment horizontal="left" indent="3"/>
    </xf>
    <xf numFmtId="4" fontId="0" fillId="0" borderId="0" xfId="0" applyNumberFormat="1" applyAlignment="1">
      <alignment horizontal="left" indent="5"/>
    </xf>
    <xf numFmtId="0" fontId="0" fillId="26" borderId="0" xfId="0" applyFill="1"/>
    <xf numFmtId="0" fontId="1" fillId="0" borderId="0" xfId="0" applyFont="1" applyBorder="1" applyAlignment="1">
      <alignment horizontal="right"/>
    </xf>
    <xf numFmtId="0" fontId="36" fillId="0" borderId="0" xfId="0" applyFont="1" applyBorder="1"/>
    <xf numFmtId="0" fontId="1" fillId="0" borderId="0" xfId="0" applyFont="1" applyAlignment="1">
      <alignment horizontal="left" indent="4"/>
    </xf>
    <xf numFmtId="0" fontId="1" fillId="29" borderId="0" xfId="0" applyFont="1" applyFill="1" applyBorder="1" applyAlignment="1">
      <alignment horizontal="right"/>
    </xf>
    <xf numFmtId="0" fontId="4" fillId="30" borderId="10" xfId="0" applyFont="1" applyFill="1" applyBorder="1"/>
    <xf numFmtId="0" fontId="2" fillId="30" borderId="16" xfId="0" applyFont="1" applyFill="1" applyBorder="1" applyAlignment="1">
      <alignment horizontal="right"/>
    </xf>
    <xf numFmtId="0" fontId="2" fillId="30" borderId="0" xfId="0" applyFont="1" applyFill="1" applyBorder="1" applyAlignment="1">
      <alignment horizontal="right"/>
    </xf>
    <xf numFmtId="2" fontId="27" fillId="30" borderId="14" xfId="0" applyNumberFormat="1" applyFont="1" applyFill="1" applyBorder="1" applyAlignment="1">
      <alignment horizontal="center"/>
    </xf>
    <xf numFmtId="0" fontId="1" fillId="30" borderId="10" xfId="0" applyFont="1" applyFill="1" applyBorder="1" applyAlignment="1">
      <alignment horizontal="right"/>
    </xf>
    <xf numFmtId="9" fontId="36" fillId="30" borderId="16" xfId="0" applyNumberFormat="1" applyFont="1" applyFill="1" applyBorder="1" applyAlignment="1">
      <alignment horizontal="center"/>
    </xf>
    <xf numFmtId="0" fontId="1" fillId="30" borderId="22" xfId="0" applyFont="1" applyFill="1" applyBorder="1" applyAlignment="1">
      <alignment horizontal="right"/>
    </xf>
    <xf numFmtId="4" fontId="4" fillId="30" borderId="23" xfId="0" applyNumberFormat="1" applyFont="1" applyFill="1" applyBorder="1" applyAlignment="1">
      <alignment horizontal="center"/>
    </xf>
    <xf numFmtId="0" fontId="0" fillId="30" borderId="24" xfId="0" applyFill="1" applyBorder="1"/>
    <xf numFmtId="0" fontId="4" fillId="30" borderId="25" xfId="0" applyFont="1" applyFill="1" applyBorder="1"/>
    <xf numFmtId="0" fontId="2" fillId="29" borderId="19" xfId="0" applyFont="1" applyFill="1" applyBorder="1" applyAlignment="1">
      <alignment horizontal="left"/>
    </xf>
    <xf numFmtId="0" fontId="2" fillId="29" borderId="10" xfId="0" applyFont="1" applyFill="1" applyBorder="1"/>
    <xf numFmtId="0" fontId="4" fillId="29" borderId="10" xfId="0" applyFont="1" applyFill="1" applyBorder="1"/>
    <xf numFmtId="0" fontId="0" fillId="29" borderId="10" xfId="0" applyFill="1" applyBorder="1"/>
    <xf numFmtId="0" fontId="37" fillId="29" borderId="13" xfId="0" applyFont="1" applyFill="1" applyBorder="1" applyAlignment="1" applyProtection="1">
      <alignment horizontal="center"/>
      <protection locked="0"/>
    </xf>
    <xf numFmtId="0" fontId="4" fillId="29" borderId="0" xfId="0" applyFont="1" applyFill="1" applyBorder="1"/>
    <xf numFmtId="0" fontId="0" fillId="29" borderId="0" xfId="0" applyFill="1" applyBorder="1"/>
    <xf numFmtId="0" fontId="25" fillId="29" borderId="13" xfId="0" applyFont="1" applyFill="1" applyBorder="1" applyAlignment="1" applyProtection="1">
      <alignment horizontal="center"/>
      <protection locked="0"/>
    </xf>
    <xf numFmtId="0" fontId="2" fillId="29" borderId="13" xfId="0" applyFont="1" applyFill="1" applyBorder="1" applyAlignment="1">
      <alignment horizontal="left"/>
    </xf>
    <xf numFmtId="175" fontId="31" fillId="29" borderId="0" xfId="0" applyNumberFormat="1" applyFont="1" applyFill="1" applyBorder="1" applyAlignment="1">
      <alignment horizontal="center"/>
    </xf>
    <xf numFmtId="0" fontId="4" fillId="29" borderId="22" xfId="0" applyFont="1" applyFill="1" applyBorder="1" applyAlignment="1">
      <alignment horizontal="right"/>
    </xf>
    <xf numFmtId="173" fontId="31" fillId="29" borderId="22" xfId="0" applyNumberFormat="1" applyFont="1" applyFill="1" applyBorder="1" applyAlignment="1">
      <alignment horizontal="center"/>
    </xf>
    <xf numFmtId="0" fontId="1" fillId="31" borderId="19" xfId="0" applyFont="1" applyFill="1" applyBorder="1" applyAlignment="1">
      <alignment horizontal="center"/>
    </xf>
    <xf numFmtId="0" fontId="0" fillId="31" borderId="0" xfId="0" applyFill="1" applyBorder="1"/>
    <xf numFmtId="0" fontId="1" fillId="31" borderId="14" xfId="0" applyFont="1" applyFill="1" applyBorder="1" applyAlignment="1">
      <alignment horizontal="right"/>
    </xf>
    <xf numFmtId="0" fontId="0" fillId="31" borderId="22" xfId="0" applyFill="1" applyBorder="1"/>
    <xf numFmtId="0" fontId="0" fillId="31" borderId="23" xfId="0" applyFill="1" applyBorder="1"/>
    <xf numFmtId="1" fontId="33" fillId="31" borderId="32" xfId="0" applyNumberFormat="1" applyFont="1" applyFill="1" applyBorder="1" applyAlignment="1">
      <alignment horizontal="center"/>
    </xf>
    <xf numFmtId="178" fontId="36" fillId="0" borderId="0" xfId="0" applyNumberFormat="1" applyFont="1"/>
    <xf numFmtId="4" fontId="30" fillId="29" borderId="21" xfId="0" applyNumberFormat="1" applyFont="1" applyFill="1" applyBorder="1" applyAlignment="1" applyProtection="1">
      <alignment horizontal="center"/>
      <protection locked="0"/>
    </xf>
    <xf numFmtId="0" fontId="1" fillId="0" borderId="0" xfId="0" applyFont="1" applyAlignment="1">
      <alignment horizontal="left"/>
    </xf>
    <xf numFmtId="2" fontId="0" fillId="0" borderId="0" xfId="0" applyNumberFormat="1" applyFill="1"/>
    <xf numFmtId="0" fontId="1" fillId="0" borderId="0" xfId="0" applyFont="1" applyFill="1"/>
    <xf numFmtId="0" fontId="1" fillId="28" borderId="0" xfId="0" quotePrefix="1" applyFont="1" applyFill="1" applyAlignment="1">
      <alignment horizontal="right"/>
    </xf>
    <xf numFmtId="0" fontId="1" fillId="0" borderId="0" xfId="0" applyFont="1" applyFill="1" applyBorder="1" applyAlignment="1">
      <alignment horizontal="center"/>
    </xf>
    <xf numFmtId="0" fontId="1" fillId="29" borderId="0" xfId="0" applyFont="1" applyFill="1" applyBorder="1" applyAlignment="1">
      <alignment horizontal="left"/>
    </xf>
    <xf numFmtId="0" fontId="0" fillId="29" borderId="0" xfId="0" applyFill="1" applyAlignment="1">
      <alignment horizontal="right"/>
    </xf>
    <xf numFmtId="0" fontId="1" fillId="29" borderId="0" xfId="0" applyFont="1" applyFill="1"/>
    <xf numFmtId="0" fontId="2" fillId="29" borderId="0" xfId="0" applyFont="1" applyFill="1" applyBorder="1" applyAlignment="1">
      <alignment horizontal="left"/>
    </xf>
    <xf numFmtId="0" fontId="0" fillId="0" borderId="0" xfId="0" applyFill="1" applyBorder="1"/>
    <xf numFmtId="1" fontId="0" fillId="0" borderId="0" xfId="0" applyNumberFormat="1" applyFill="1"/>
    <xf numFmtId="170" fontId="4" fillId="28" borderId="0" xfId="0" applyNumberFormat="1" applyFont="1" applyFill="1" applyBorder="1"/>
    <xf numFmtId="0" fontId="1" fillId="31" borderId="21" xfId="0" applyFont="1" applyFill="1" applyBorder="1" applyAlignment="1">
      <alignment horizontal="center"/>
    </xf>
    <xf numFmtId="1" fontId="33" fillId="31" borderId="43" xfId="0" applyNumberFormat="1" applyFont="1" applyFill="1" applyBorder="1" applyAlignment="1">
      <alignment horizontal="center"/>
    </xf>
    <xf numFmtId="166" fontId="1" fillId="0" borderId="0" xfId="0" applyNumberFormat="1" applyFont="1" applyBorder="1" applyAlignment="1">
      <alignment horizontal="center"/>
    </xf>
    <xf numFmtId="0" fontId="2" fillId="32" borderId="17" xfId="0" applyFont="1" applyFill="1" applyBorder="1"/>
    <xf numFmtId="0" fontId="0" fillId="32" borderId="12" xfId="0" applyFill="1" applyBorder="1"/>
    <xf numFmtId="0" fontId="2" fillId="32" borderId="44" xfId="0" applyFont="1" applyFill="1" applyBorder="1" applyAlignment="1">
      <alignment horizontal="center"/>
    </xf>
    <xf numFmtId="0" fontId="2" fillId="33" borderId="17" xfId="0" applyFont="1" applyFill="1" applyBorder="1"/>
    <xf numFmtId="0" fontId="2" fillId="33" borderId="18" xfId="0" applyFont="1" applyFill="1" applyBorder="1"/>
    <xf numFmtId="0" fontId="2" fillId="24" borderId="12" xfId="0" applyFont="1" applyFill="1" applyBorder="1" applyAlignment="1">
      <alignment horizontal="center"/>
    </xf>
    <xf numFmtId="0" fontId="2" fillId="26" borderId="29" xfId="0" applyFont="1" applyFill="1" applyBorder="1" applyAlignment="1">
      <alignment horizontal="center"/>
    </xf>
    <xf numFmtId="0" fontId="2" fillId="32" borderId="29" xfId="0" applyFont="1" applyFill="1" applyBorder="1"/>
    <xf numFmtId="0" fontId="2" fillId="29" borderId="17" xfId="0" applyFont="1" applyFill="1" applyBorder="1" applyAlignment="1">
      <alignment horizontal="center"/>
    </xf>
    <xf numFmtId="0" fontId="2" fillId="32" borderId="49" xfId="0" applyFont="1" applyFill="1" applyBorder="1" applyAlignment="1">
      <alignment horizontal="center"/>
    </xf>
    <xf numFmtId="0" fontId="2" fillId="32" borderId="39" xfId="0" applyFont="1" applyFill="1" applyBorder="1" applyAlignment="1">
      <alignment horizontal="center"/>
    </xf>
    <xf numFmtId="0" fontId="2" fillId="32" borderId="34" xfId="0" applyFont="1" applyFill="1" applyBorder="1" applyAlignment="1">
      <alignment horizontal="center"/>
    </xf>
    <xf numFmtId="0" fontId="2" fillId="32" borderId="42" xfId="0" applyFont="1" applyFill="1" applyBorder="1" applyAlignment="1">
      <alignment horizontal="center"/>
    </xf>
    <xf numFmtId="0" fontId="0" fillId="33" borderId="13" xfId="0" applyFill="1" applyBorder="1"/>
    <xf numFmtId="0" fontId="0" fillId="33" borderId="14" xfId="0" applyFill="1" applyBorder="1"/>
    <xf numFmtId="0" fontId="2" fillId="24" borderId="22" xfId="0" applyFont="1" applyFill="1" applyBorder="1" applyAlignment="1">
      <alignment horizontal="center"/>
    </xf>
    <xf numFmtId="0" fontId="2" fillId="26" borderId="35" xfId="0" applyFont="1" applyFill="1" applyBorder="1" applyAlignment="1">
      <alignment horizontal="center"/>
    </xf>
    <xf numFmtId="0" fontId="2" fillId="32" borderId="35" xfId="0" applyFont="1" applyFill="1" applyBorder="1" applyAlignment="1">
      <alignment horizontal="center"/>
    </xf>
    <xf numFmtId="0" fontId="2" fillId="27" borderId="26" xfId="0" applyFont="1" applyFill="1" applyBorder="1" applyAlignment="1">
      <alignment horizontal="center"/>
    </xf>
    <xf numFmtId="0" fontId="2" fillId="29" borderId="21" xfId="0" applyFont="1" applyFill="1" applyBorder="1" applyAlignment="1">
      <alignment horizontal="center"/>
    </xf>
    <xf numFmtId="0" fontId="2" fillId="32" borderId="51" xfId="0" applyFont="1" applyFill="1" applyBorder="1" applyAlignment="1">
      <alignment horizontal="center"/>
    </xf>
    <xf numFmtId="0" fontId="2" fillId="33" borderId="26" xfId="0" applyFont="1" applyFill="1" applyBorder="1" applyAlignment="1">
      <alignment horizontal="center"/>
    </xf>
    <xf numFmtId="0" fontId="2" fillId="33" borderId="28" xfId="0" applyFont="1" applyFill="1" applyBorder="1" applyAlignment="1">
      <alignment horizontal="center"/>
    </xf>
    <xf numFmtId="4" fontId="0" fillId="0" borderId="0" xfId="0" applyNumberFormat="1" applyBorder="1" applyAlignment="1">
      <alignment horizontal="center"/>
    </xf>
    <xf numFmtId="4" fontId="0" fillId="0" borderId="0" xfId="0" applyNumberFormat="1" applyFill="1" applyBorder="1" applyAlignment="1">
      <alignment horizontal="center"/>
    </xf>
    <xf numFmtId="4" fontId="0" fillId="26" borderId="29" xfId="0" applyNumberFormat="1" applyFill="1" applyBorder="1" applyAlignment="1">
      <alignment horizontal="center"/>
    </xf>
    <xf numFmtId="4" fontId="0" fillId="0" borderId="29" xfId="0" applyNumberFormat="1" applyBorder="1" applyAlignment="1">
      <alignment horizontal="center"/>
    </xf>
    <xf numFmtId="4" fontId="0" fillId="0" borderId="30" xfId="0" applyNumberFormat="1" applyBorder="1" applyAlignment="1">
      <alignment horizontal="center"/>
    </xf>
    <xf numFmtId="4" fontId="0" fillId="0" borderId="35" xfId="0" applyNumberFormat="1" applyBorder="1" applyAlignment="1">
      <alignment horizontal="center"/>
    </xf>
    <xf numFmtId="180" fontId="0" fillId="0" borderId="0" xfId="0" applyNumberFormat="1"/>
    <xf numFmtId="165" fontId="1" fillId="0" borderId="0" xfId="0" applyNumberFormat="1" applyFont="1" applyFill="1" applyBorder="1" applyAlignment="1">
      <alignment horizontal="center" vertical="center"/>
    </xf>
    <xf numFmtId="175" fontId="1" fillId="0" borderId="0" xfId="0" applyNumberFormat="1" applyFont="1" applyBorder="1" applyAlignment="1">
      <alignment horizontal="right"/>
    </xf>
    <xf numFmtId="0" fontId="32" fillId="31" borderId="17" xfId="0" applyFont="1" applyFill="1" applyBorder="1" applyAlignment="1" applyProtection="1">
      <alignment horizontal="left"/>
      <protection locked="0"/>
    </xf>
    <xf numFmtId="0" fontId="1" fillId="31" borderId="12" xfId="0" applyFont="1" applyFill="1" applyBorder="1"/>
    <xf numFmtId="0" fontId="1" fillId="31" borderId="52" xfId="0" applyFont="1" applyFill="1" applyBorder="1"/>
    <xf numFmtId="0" fontId="1" fillId="26" borderId="34" xfId="0" applyFont="1" applyFill="1" applyBorder="1" applyAlignment="1">
      <alignment horizontal="right"/>
    </xf>
    <xf numFmtId="165" fontId="1" fillId="26" borderId="18" xfId="0" applyNumberFormat="1" applyFont="1" applyFill="1" applyBorder="1" applyAlignment="1">
      <alignment horizontal="center" vertical="center"/>
    </xf>
    <xf numFmtId="1" fontId="36" fillId="26" borderId="38" xfId="44" applyNumberFormat="1" applyFont="1" applyFill="1" applyBorder="1" applyAlignment="1">
      <alignment horizontal="right"/>
    </xf>
    <xf numFmtId="0" fontId="41" fillId="0" borderId="0" xfId="0" applyFont="1" applyFill="1" applyBorder="1" applyAlignment="1">
      <alignment horizontal="left" vertical="center"/>
    </xf>
    <xf numFmtId="0" fontId="1" fillId="0" borderId="0" xfId="45"/>
    <xf numFmtId="0" fontId="1" fillId="0" borderId="0" xfId="45" applyAlignment="1">
      <alignment horizontal="center"/>
    </xf>
    <xf numFmtId="0" fontId="1" fillId="0" borderId="0" xfId="45" applyFont="1"/>
    <xf numFmtId="0" fontId="0" fillId="28" borderId="0" xfId="0" applyFill="1" applyBorder="1"/>
    <xf numFmtId="0" fontId="41" fillId="28" borderId="0" xfId="0" applyFont="1" applyFill="1" applyBorder="1" applyAlignment="1">
      <alignment horizontal="right" vertical="center" textRotation="90"/>
    </xf>
    <xf numFmtId="2" fontId="1" fillId="28" borderId="0" xfId="0" applyNumberFormat="1" applyFont="1" applyFill="1" applyBorder="1"/>
    <xf numFmtId="0" fontId="40" fillId="28" borderId="0" xfId="0" applyFont="1" applyFill="1" applyAlignment="1">
      <alignment horizontal="center"/>
    </xf>
    <xf numFmtId="179" fontId="0" fillId="28" borderId="0" xfId="0" applyNumberFormat="1" applyFill="1"/>
    <xf numFmtId="0" fontId="0" fillId="25" borderId="10" xfId="0" applyFill="1" applyBorder="1"/>
    <xf numFmtId="0" fontId="0" fillId="25" borderId="36" xfId="0" applyFill="1" applyBorder="1"/>
    <xf numFmtId="0" fontId="2" fillId="25" borderId="37" xfId="0" applyFont="1" applyFill="1" applyBorder="1" applyAlignment="1">
      <alignment horizontal="center"/>
    </xf>
    <xf numFmtId="0" fontId="2" fillId="25" borderId="11" xfId="0" applyFont="1" applyFill="1" applyBorder="1" applyAlignment="1">
      <alignment horizontal="center"/>
    </xf>
    <xf numFmtId="0" fontId="2" fillId="25" borderId="11" xfId="0" applyFont="1" applyFill="1" applyBorder="1" applyAlignment="1">
      <alignment horizontal="right"/>
    </xf>
    <xf numFmtId="0" fontId="2" fillId="25" borderId="41" xfId="0" applyFont="1" applyFill="1" applyBorder="1" applyAlignment="1">
      <alignment horizontal="right"/>
    </xf>
    <xf numFmtId="174" fontId="1" fillId="28" borderId="0" xfId="0" applyNumberFormat="1" applyFont="1" applyFill="1" applyBorder="1" applyAlignment="1">
      <alignment horizontal="center" vertical="top"/>
    </xf>
    <xf numFmtId="0" fontId="0" fillId="28" borderId="0" xfId="0" applyFill="1" applyAlignment="1">
      <alignment horizontal="center"/>
    </xf>
    <xf numFmtId="0" fontId="2" fillId="0" borderId="0" xfId="45" applyFont="1" applyFill="1"/>
    <xf numFmtId="0" fontId="1" fillId="0" borderId="0" xfId="45" applyFont="1" applyFill="1"/>
    <xf numFmtId="0" fontId="2" fillId="0" borderId="53" xfId="45" applyFont="1" applyBorder="1" applyAlignment="1">
      <alignment horizontal="center"/>
    </xf>
    <xf numFmtId="0" fontId="1" fillId="0" borderId="18" xfId="45" applyBorder="1"/>
    <xf numFmtId="0" fontId="2" fillId="0" borderId="54" xfId="45" applyFont="1" applyBorder="1" applyAlignment="1">
      <alignment horizontal="center"/>
    </xf>
    <xf numFmtId="0" fontId="2" fillId="0" borderId="14" xfId="45" applyFont="1" applyBorder="1" applyAlignment="1">
      <alignment horizontal="center"/>
    </xf>
    <xf numFmtId="0" fontId="2" fillId="0" borderId="12" xfId="45" applyFont="1" applyBorder="1"/>
    <xf numFmtId="0" fontId="1" fillId="0" borderId="12" xfId="45" applyBorder="1"/>
    <xf numFmtId="0" fontId="2" fillId="0" borderId="50" xfId="45" applyFont="1" applyBorder="1" applyAlignment="1">
      <alignment horizontal="center"/>
    </xf>
    <xf numFmtId="0" fontId="1" fillId="0" borderId="23" xfId="45" applyBorder="1"/>
    <xf numFmtId="0" fontId="2" fillId="0" borderId="51" xfId="45" applyFont="1" applyBorder="1" applyAlignment="1">
      <alignment horizontal="center"/>
    </xf>
    <xf numFmtId="0" fontId="2" fillId="0" borderId="27" xfId="45" applyFont="1" applyBorder="1" applyAlignment="1">
      <alignment horizontal="center"/>
    </xf>
    <xf numFmtId="0" fontId="2" fillId="0" borderId="27" xfId="45" applyFont="1" applyBorder="1"/>
    <xf numFmtId="0" fontId="2" fillId="0" borderId="28" xfId="45" applyFont="1" applyBorder="1"/>
    <xf numFmtId="0" fontId="1" fillId="0" borderId="0" xfId="45" applyFont="1" applyAlignment="1">
      <alignment horizontal="center"/>
    </xf>
    <xf numFmtId="0" fontId="1" fillId="0" borderId="0" xfId="45" applyFont="1" applyAlignment="1">
      <alignment horizontal="left" vertical="center"/>
    </xf>
    <xf numFmtId="177" fontId="1" fillId="0" borderId="0" xfId="45" applyNumberFormat="1"/>
    <xf numFmtId="18" fontId="1" fillId="0" borderId="0" xfId="45" applyNumberFormat="1" applyAlignment="1">
      <alignment horizontal="center"/>
    </xf>
    <xf numFmtId="4" fontId="1" fillId="0" borderId="0" xfId="45" applyNumberFormat="1"/>
    <xf numFmtId="3" fontId="1" fillId="0" borderId="0" xfId="45" applyNumberFormat="1"/>
    <xf numFmtId="0" fontId="1" fillId="0" borderId="0" xfId="0" applyFont="1" applyAlignment="1">
      <alignment horizontal="left" vertical="center"/>
    </xf>
    <xf numFmtId="2" fontId="0" fillId="0" borderId="0" xfId="0" applyNumberFormat="1"/>
    <xf numFmtId="0" fontId="42" fillId="0" borderId="0" xfId="0" applyFont="1" applyBorder="1" applyAlignment="1">
      <alignment horizontal="center" vertical="center"/>
    </xf>
    <xf numFmtId="175" fontId="1" fillId="0" borderId="0" xfId="0" applyNumberFormat="1" applyFont="1" applyFill="1" applyBorder="1" applyAlignment="1">
      <alignment horizontal="right"/>
    </xf>
    <xf numFmtId="3" fontId="0" fillId="0" borderId="0" xfId="28" applyNumberFormat="1" applyFont="1" applyFill="1"/>
    <xf numFmtId="4" fontId="0" fillId="0" borderId="0" xfId="28" applyNumberFormat="1" applyFont="1" applyFill="1"/>
    <xf numFmtId="10" fontId="36" fillId="29" borderId="0" xfId="0" applyNumberFormat="1" applyFont="1" applyFill="1" applyAlignment="1">
      <alignment horizontal="center"/>
    </xf>
    <xf numFmtId="0" fontId="1" fillId="29" borderId="0" xfId="0" applyFont="1" applyFill="1" applyAlignment="1">
      <alignment horizontal="left"/>
    </xf>
    <xf numFmtId="181" fontId="0" fillId="0" borderId="0" xfId="0" applyNumberFormat="1"/>
    <xf numFmtId="10" fontId="0" fillId="0" borderId="0" xfId="44" applyNumberFormat="1" applyFont="1"/>
    <xf numFmtId="182" fontId="2" fillId="32" borderId="26" xfId="0" applyNumberFormat="1" applyFont="1" applyFill="1" applyBorder="1" applyAlignment="1">
      <alignment horizontal="center"/>
    </xf>
    <xf numFmtId="14" fontId="2" fillId="32" borderId="28" xfId="0" applyNumberFormat="1" applyFont="1" applyFill="1" applyBorder="1" applyAlignment="1">
      <alignment horizontal="center"/>
    </xf>
    <xf numFmtId="183" fontId="2" fillId="32" borderId="23" xfId="0" applyNumberFormat="1" applyFont="1" applyFill="1" applyBorder="1" applyAlignment="1">
      <alignment horizontal="center"/>
    </xf>
    <xf numFmtId="18" fontId="1" fillId="0" borderId="0" xfId="45" applyNumberFormat="1"/>
    <xf numFmtId="0" fontId="1" fillId="26" borderId="55" xfId="0" applyFont="1" applyFill="1" applyBorder="1" applyAlignment="1">
      <alignment horizontal="left"/>
    </xf>
    <xf numFmtId="1" fontId="1" fillId="0" borderId="0" xfId="0" applyNumberFormat="1" applyFont="1" applyFill="1"/>
    <xf numFmtId="0" fontId="1" fillId="35" borderId="31" xfId="0" applyFont="1" applyFill="1" applyBorder="1" applyAlignment="1">
      <alignment horizontal="center" wrapText="1"/>
    </xf>
    <xf numFmtId="2" fontId="0" fillId="35" borderId="33" xfId="0" applyNumberFormat="1" applyFill="1" applyBorder="1"/>
    <xf numFmtId="0" fontId="1" fillId="35" borderId="24" xfId="0" applyFont="1" applyFill="1" applyBorder="1" applyAlignment="1">
      <alignment horizontal="center" wrapText="1"/>
    </xf>
    <xf numFmtId="2" fontId="0" fillId="35" borderId="37" xfId="0" applyNumberFormat="1" applyFill="1" applyBorder="1"/>
    <xf numFmtId="0" fontId="0" fillId="0" borderId="0" xfId="0" applyNumberFormat="1" applyFill="1"/>
    <xf numFmtId="0" fontId="2" fillId="0" borderId="0" xfId="45" applyFont="1" applyAlignment="1">
      <alignment horizontal="left"/>
    </xf>
    <xf numFmtId="0" fontId="1" fillId="0" borderId="0" xfId="45" applyFill="1" applyAlignment="1">
      <alignment horizontal="center"/>
    </xf>
    <xf numFmtId="0" fontId="1" fillId="0" borderId="0" xfId="45" applyFont="1" applyAlignment="1">
      <alignment horizontal="left"/>
    </xf>
    <xf numFmtId="0" fontId="1" fillId="0" borderId="0" xfId="45" applyFill="1"/>
    <xf numFmtId="0" fontId="1" fillId="24" borderId="17" xfId="45" applyFont="1" applyFill="1" applyBorder="1" applyAlignment="1">
      <alignment horizontal="left"/>
    </xf>
    <xf numFmtId="177" fontId="1" fillId="24" borderId="12" xfId="45" applyNumberFormat="1" applyFill="1" applyBorder="1" applyAlignment="1">
      <alignment horizontal="center"/>
    </xf>
    <xf numFmtId="0" fontId="1" fillId="24" borderId="12" xfId="45" applyFill="1" applyBorder="1" applyAlignment="1">
      <alignment horizontal="center"/>
    </xf>
    <xf numFmtId="0" fontId="1" fillId="24" borderId="12" xfId="45" applyFill="1" applyBorder="1"/>
    <xf numFmtId="0" fontId="1" fillId="24" borderId="18" xfId="45" applyFill="1" applyBorder="1"/>
    <xf numFmtId="0" fontId="1" fillId="27" borderId="17" xfId="45" applyFont="1" applyFill="1" applyBorder="1" applyAlignment="1">
      <alignment horizontal="left"/>
    </xf>
    <xf numFmtId="177" fontId="1" fillId="27" borderId="12" xfId="45" applyNumberFormat="1" applyFill="1" applyBorder="1" applyAlignment="1">
      <alignment horizontal="center"/>
    </xf>
    <xf numFmtId="0" fontId="1" fillId="27" borderId="12" xfId="45" applyFill="1" applyBorder="1" applyAlignment="1">
      <alignment horizontal="center"/>
    </xf>
    <xf numFmtId="0" fontId="1" fillId="27" borderId="12" xfId="45" applyFill="1" applyBorder="1"/>
    <xf numFmtId="0" fontId="1" fillId="27" borderId="18" xfId="45" applyFill="1" applyBorder="1"/>
    <xf numFmtId="0" fontId="1" fillId="24" borderId="38" xfId="45" applyFill="1" applyBorder="1" applyAlignment="1">
      <alignment horizontal="center"/>
    </xf>
    <xf numFmtId="0" fontId="1" fillId="24" borderId="55" xfId="45" applyFont="1" applyFill="1" applyBorder="1"/>
    <xf numFmtId="0" fontId="1" fillId="24" borderId="55" xfId="45" applyFill="1" applyBorder="1"/>
    <xf numFmtId="0" fontId="1" fillId="24" borderId="39" xfId="45" applyFill="1" applyBorder="1" applyAlignment="1">
      <alignment horizontal="center"/>
    </xf>
    <xf numFmtId="0" fontId="1" fillId="24" borderId="0" xfId="45" applyFill="1" applyBorder="1"/>
    <xf numFmtId="0" fontId="1" fillId="24" borderId="14" xfId="45" applyFill="1" applyBorder="1"/>
    <xf numFmtId="0" fontId="1" fillId="27" borderId="38" xfId="45" applyFill="1" applyBorder="1" applyAlignment="1">
      <alignment horizontal="center"/>
    </xf>
    <xf numFmtId="0" fontId="1" fillId="27" borderId="55" xfId="45" applyFont="1" applyFill="1" applyBorder="1"/>
    <xf numFmtId="0" fontId="1" fillId="27" borderId="55" xfId="45" applyFill="1" applyBorder="1"/>
    <xf numFmtId="0" fontId="1" fillId="27" borderId="39" xfId="45" applyFill="1" applyBorder="1" applyAlignment="1">
      <alignment horizontal="center"/>
    </xf>
    <xf numFmtId="0" fontId="1" fillId="27" borderId="0" xfId="45" applyFill="1" applyBorder="1"/>
    <xf numFmtId="0" fontId="1" fillId="27" borderId="14" xfId="45" applyFill="1" applyBorder="1"/>
    <xf numFmtId="0" fontId="1" fillId="24" borderId="39" xfId="45" applyFont="1" applyFill="1" applyBorder="1"/>
    <xf numFmtId="0" fontId="1" fillId="24" borderId="34" xfId="45" applyFont="1" applyFill="1" applyBorder="1" applyAlignment="1">
      <alignment horizontal="right"/>
    </xf>
    <xf numFmtId="4" fontId="1" fillId="24" borderId="39" xfId="45" applyNumberFormat="1" applyFill="1" applyBorder="1"/>
    <xf numFmtId="0" fontId="1" fillId="24" borderId="34" xfId="45" applyFill="1" applyBorder="1"/>
    <xf numFmtId="0" fontId="1" fillId="24" borderId="55" xfId="45" applyFont="1" applyFill="1" applyBorder="1" applyAlignment="1">
      <alignment horizontal="right"/>
    </xf>
    <xf numFmtId="4" fontId="1" fillId="24" borderId="40" xfId="45" applyNumberFormat="1" applyFill="1" applyBorder="1"/>
    <xf numFmtId="0" fontId="1" fillId="27" borderId="39" xfId="45" applyFont="1" applyFill="1" applyBorder="1"/>
    <xf numFmtId="0" fontId="1" fillId="27" borderId="34" xfId="45" applyFont="1" applyFill="1" applyBorder="1" applyAlignment="1">
      <alignment horizontal="right"/>
    </xf>
    <xf numFmtId="4" fontId="1" fillId="27" borderId="39" xfId="45" applyNumberFormat="1" applyFill="1" applyBorder="1"/>
    <xf numFmtId="0" fontId="1" fillId="27" borderId="34" xfId="45" applyFill="1" applyBorder="1"/>
    <xf numFmtId="0" fontId="1" fillId="27" borderId="55" xfId="45" applyFont="1" applyFill="1" applyBorder="1" applyAlignment="1">
      <alignment horizontal="right"/>
    </xf>
    <xf numFmtId="4" fontId="1" fillId="27" borderId="40" xfId="45" applyNumberFormat="1" applyFill="1" applyBorder="1"/>
    <xf numFmtId="0" fontId="1" fillId="24" borderId="13" xfId="45" applyFill="1" applyBorder="1" applyAlignment="1">
      <alignment horizontal="center"/>
    </xf>
    <xf numFmtId="0" fontId="1" fillId="24" borderId="0" xfId="45" applyFill="1" applyBorder="1" applyAlignment="1">
      <alignment horizontal="center"/>
    </xf>
    <xf numFmtId="0" fontId="1" fillId="24" borderId="0" xfId="45" applyFont="1" applyFill="1" applyBorder="1" applyAlignment="1">
      <alignment horizontal="right"/>
    </xf>
    <xf numFmtId="4" fontId="1" fillId="24" borderId="14" xfId="45" applyNumberFormat="1" applyFill="1" applyBorder="1"/>
    <xf numFmtId="0" fontId="1" fillId="27" borderId="13" xfId="45" applyFill="1" applyBorder="1"/>
    <xf numFmtId="0" fontId="1" fillId="27" borderId="0" xfId="45" applyFont="1" applyFill="1" applyBorder="1" applyAlignment="1">
      <alignment horizontal="right"/>
    </xf>
    <xf numFmtId="4" fontId="1" fillId="27" borderId="14" xfId="45" applyNumberFormat="1" applyFill="1" applyBorder="1"/>
    <xf numFmtId="0" fontId="1" fillId="27" borderId="13" xfId="45" applyFill="1" applyBorder="1" applyAlignment="1">
      <alignment horizontal="center"/>
    </xf>
    <xf numFmtId="0" fontId="1" fillId="27" borderId="0" xfId="45" applyFill="1" applyBorder="1" applyAlignment="1">
      <alignment horizontal="center"/>
    </xf>
    <xf numFmtId="0" fontId="1" fillId="24" borderId="57" xfId="45" applyFill="1" applyBorder="1"/>
    <xf numFmtId="0" fontId="1" fillId="24" borderId="58" xfId="45" applyFill="1" applyBorder="1"/>
    <xf numFmtId="0" fontId="1" fillId="24" borderId="58" xfId="45" applyFont="1" applyFill="1" applyBorder="1" applyAlignment="1">
      <alignment horizontal="right"/>
    </xf>
    <xf numFmtId="4" fontId="1" fillId="24" borderId="59" xfId="45" applyNumberFormat="1" applyFill="1" applyBorder="1"/>
    <xf numFmtId="0" fontId="1" fillId="27" borderId="57" xfId="45" applyFill="1" applyBorder="1"/>
    <xf numFmtId="0" fontId="1" fillId="27" borderId="58" xfId="45" applyFill="1" applyBorder="1"/>
    <xf numFmtId="0" fontId="1" fillId="27" borderId="58" xfId="45" applyFont="1" applyFill="1" applyBorder="1" applyAlignment="1">
      <alignment horizontal="right"/>
    </xf>
    <xf numFmtId="4" fontId="1" fillId="27" borderId="59" xfId="45" applyNumberFormat="1" applyFill="1" applyBorder="1"/>
    <xf numFmtId="0" fontId="1" fillId="24" borderId="21" xfId="45" applyFill="1" applyBorder="1" applyAlignment="1">
      <alignment horizontal="center"/>
    </xf>
    <xf numFmtId="0" fontId="1" fillId="24" borderId="22" xfId="45" applyFill="1" applyBorder="1"/>
    <xf numFmtId="0" fontId="1" fillId="24" borderId="22" xfId="45" applyFill="1" applyBorder="1" applyAlignment="1">
      <alignment horizontal="center"/>
    </xf>
    <xf numFmtId="0" fontId="42" fillId="24" borderId="22" xfId="45" applyFont="1" applyFill="1" applyBorder="1"/>
    <xf numFmtId="0" fontId="1" fillId="24" borderId="23" xfId="45" applyFill="1" applyBorder="1"/>
    <xf numFmtId="0" fontId="1" fillId="27" borderId="21" xfId="45" applyFill="1" applyBorder="1" applyAlignment="1">
      <alignment horizontal="center"/>
    </xf>
    <xf numFmtId="0" fontId="1" fillId="27" borderId="22" xfId="45" applyFill="1" applyBorder="1"/>
    <xf numFmtId="0" fontId="1" fillId="27" borderId="22" xfId="45" applyFill="1" applyBorder="1" applyAlignment="1">
      <alignment horizontal="center"/>
    </xf>
    <xf numFmtId="0" fontId="42" fillId="27" borderId="22" xfId="45" applyFont="1" applyFill="1" applyBorder="1"/>
    <xf numFmtId="0" fontId="1" fillId="27" borderId="23" xfId="45" applyFill="1" applyBorder="1"/>
    <xf numFmtId="0" fontId="1" fillId="24" borderId="20" xfId="45" applyFill="1" applyBorder="1" applyAlignment="1">
      <alignment horizontal="center"/>
    </xf>
    <xf numFmtId="0" fontId="2" fillId="24" borderId="11" xfId="45" applyFont="1" applyFill="1" applyBorder="1" applyAlignment="1">
      <alignment horizontal="center"/>
    </xf>
    <xf numFmtId="0" fontId="1" fillId="24" borderId="41" xfId="45" applyFill="1" applyBorder="1"/>
    <xf numFmtId="0" fontId="1" fillId="24" borderId="37" xfId="45" applyFill="1" applyBorder="1" applyAlignment="1">
      <alignment horizontal="center"/>
    </xf>
    <xf numFmtId="0" fontId="1" fillId="27" borderId="20" xfId="45" applyFill="1" applyBorder="1" applyAlignment="1">
      <alignment horizontal="center"/>
    </xf>
    <xf numFmtId="0" fontId="2" fillId="27" borderId="11" xfId="45" applyFont="1" applyFill="1" applyBorder="1" applyAlignment="1">
      <alignment horizontal="center"/>
    </xf>
    <xf numFmtId="0" fontId="1" fillId="27" borderId="41" xfId="45" applyFill="1" applyBorder="1"/>
    <xf numFmtId="0" fontId="1" fillId="27" borderId="37" xfId="45" applyFill="1" applyBorder="1" applyAlignment="1">
      <alignment horizontal="center"/>
    </xf>
    <xf numFmtId="0" fontId="1" fillId="24" borderId="60" xfId="45" applyFont="1" applyFill="1" applyBorder="1" applyAlignment="1">
      <alignment horizontal="center"/>
    </xf>
    <xf numFmtId="0" fontId="1" fillId="24" borderId="56" xfId="45" applyFont="1" applyFill="1" applyBorder="1" applyAlignment="1">
      <alignment horizontal="center"/>
    </xf>
    <xf numFmtId="0" fontId="1" fillId="27" borderId="60" xfId="45" applyFont="1" applyFill="1" applyBorder="1" applyAlignment="1">
      <alignment horizontal="center"/>
    </xf>
    <xf numFmtId="0" fontId="1" fillId="27" borderId="56" xfId="45" applyFont="1" applyFill="1" applyBorder="1" applyAlignment="1">
      <alignment horizontal="center"/>
    </xf>
    <xf numFmtId="0" fontId="1" fillId="0" borderId="13" xfId="45" applyBorder="1" applyAlignment="1">
      <alignment horizontal="center"/>
    </xf>
    <xf numFmtId="177" fontId="1" fillId="0" borderId="0" xfId="45" applyNumberFormat="1" applyBorder="1" applyAlignment="1">
      <alignment horizontal="center"/>
    </xf>
    <xf numFmtId="4" fontId="1" fillId="0" borderId="0" xfId="45" applyNumberFormat="1" applyBorder="1"/>
    <xf numFmtId="0" fontId="1" fillId="0" borderId="0" xfId="45" applyBorder="1" applyAlignment="1">
      <alignment horizontal="center"/>
    </xf>
    <xf numFmtId="4" fontId="1" fillId="0" borderId="14" xfId="45" applyNumberFormat="1" applyBorder="1"/>
    <xf numFmtId="1" fontId="1" fillId="0" borderId="0" xfId="45" applyNumberFormat="1" applyAlignment="1">
      <alignment horizontal="center"/>
    </xf>
    <xf numFmtId="4" fontId="0" fillId="0" borderId="0" xfId="0" applyNumberFormat="1" applyFill="1"/>
    <xf numFmtId="0" fontId="1" fillId="0" borderId="13" xfId="45" applyFill="1" applyBorder="1" applyAlignment="1">
      <alignment horizontal="center"/>
    </xf>
    <xf numFmtId="4" fontId="1" fillId="0" borderId="0" xfId="45" applyNumberFormat="1" applyFill="1" applyBorder="1"/>
    <xf numFmtId="0" fontId="1" fillId="0" borderId="0" xfId="45" applyFill="1" applyBorder="1" applyAlignment="1">
      <alignment horizontal="center"/>
    </xf>
    <xf numFmtId="4" fontId="1" fillId="0" borderId="14" xfId="45" applyNumberFormat="1" applyFill="1" applyBorder="1"/>
    <xf numFmtId="0" fontId="2" fillId="25" borderId="65" xfId="0" applyFont="1" applyFill="1" applyBorder="1"/>
    <xf numFmtId="0" fontId="0" fillId="25" borderId="0" xfId="0" applyFill="1" applyBorder="1"/>
    <xf numFmtId="0" fontId="1" fillId="0" borderId="26" xfId="0" applyFont="1" applyFill="1" applyBorder="1" applyAlignment="1">
      <alignment horizontal="center"/>
    </xf>
    <xf numFmtId="0" fontId="1" fillId="0" borderId="27" xfId="0" applyFont="1" applyFill="1" applyBorder="1" applyAlignment="1">
      <alignment horizontal="center"/>
    </xf>
    <xf numFmtId="0" fontId="1" fillId="0" borderId="28" xfId="0" applyFont="1" applyFill="1" applyBorder="1" applyAlignment="1">
      <alignment horizontal="center"/>
    </xf>
    <xf numFmtId="0" fontId="0" fillId="24" borderId="14" xfId="0" applyFill="1" applyBorder="1"/>
    <xf numFmtId="174" fontId="36" fillId="31" borderId="0" xfId="0" applyNumberFormat="1" applyFont="1" applyFill="1" applyBorder="1"/>
    <xf numFmtId="174" fontId="36" fillId="31" borderId="22" xfId="0" applyNumberFormat="1" applyFont="1" applyFill="1" applyBorder="1"/>
    <xf numFmtId="0" fontId="2" fillId="0" borderId="0" xfId="0" applyFont="1" applyFill="1" applyBorder="1" applyAlignment="1">
      <alignment horizontal="center"/>
    </xf>
    <xf numFmtId="186" fontId="0" fillId="0" borderId="0" xfId="0" applyNumberFormat="1" applyFill="1" applyBorder="1"/>
    <xf numFmtId="187" fontId="0" fillId="0" borderId="0" xfId="0" applyNumberFormat="1" applyFill="1" applyBorder="1"/>
    <xf numFmtId="0" fontId="36" fillId="0" borderId="0" xfId="0" applyFont="1" applyFill="1" applyBorder="1"/>
    <xf numFmtId="0" fontId="2" fillId="26" borderId="34" xfId="0" applyFont="1" applyFill="1" applyBorder="1" applyAlignment="1">
      <alignment horizontal="right"/>
    </xf>
    <xf numFmtId="184" fontId="1" fillId="26" borderId="40" xfId="44" applyNumberFormat="1" applyFont="1" applyFill="1" applyBorder="1" applyAlignment="1">
      <alignment horizontal="center"/>
    </xf>
    <xf numFmtId="0" fontId="2" fillId="26" borderId="19" xfId="0" applyNumberFormat="1" applyFont="1" applyFill="1" applyBorder="1"/>
    <xf numFmtId="0" fontId="1" fillId="26" borderId="10" xfId="0" applyFont="1" applyFill="1" applyBorder="1" applyAlignment="1">
      <alignment horizontal="left"/>
    </xf>
    <xf numFmtId="0" fontId="1" fillId="26" borderId="24" xfId="0" applyFont="1" applyFill="1" applyBorder="1" applyAlignment="1">
      <alignment horizontal="right"/>
    </xf>
    <xf numFmtId="1" fontId="36" fillId="26" borderId="16" xfId="44" applyNumberFormat="1" applyFont="1" applyFill="1" applyBorder="1" applyAlignment="1">
      <alignment horizontal="right"/>
    </xf>
    <xf numFmtId="0" fontId="1" fillId="26" borderId="51" xfId="0" applyFont="1" applyFill="1" applyBorder="1"/>
    <xf numFmtId="0" fontId="2" fillId="26" borderId="39" xfId="0" applyFont="1" applyFill="1" applyBorder="1" applyAlignment="1">
      <alignment horizontal="left"/>
    </xf>
    <xf numFmtId="176" fontId="1" fillId="26" borderId="40" xfId="44" applyNumberFormat="1" applyFont="1" applyFill="1" applyBorder="1" applyAlignment="1"/>
    <xf numFmtId="188" fontId="1" fillId="0" borderId="0" xfId="0" applyNumberFormat="1" applyFont="1" applyBorder="1" applyAlignment="1">
      <alignment horizontal="right"/>
    </xf>
    <xf numFmtId="189" fontId="0" fillId="0" borderId="0" xfId="28" applyNumberFormat="1" applyFont="1"/>
    <xf numFmtId="180" fontId="0" fillId="0" borderId="0" xfId="28" applyNumberFormat="1" applyFont="1"/>
    <xf numFmtId="0" fontId="1" fillId="25" borderId="31" xfId="0" applyFont="1" applyFill="1" applyBorder="1" applyAlignment="1">
      <alignment horizontal="center"/>
    </xf>
    <xf numFmtId="3" fontId="0" fillId="25" borderId="33" xfId="28" applyNumberFormat="1" applyFont="1" applyFill="1" applyBorder="1"/>
    <xf numFmtId="0" fontId="0" fillId="28" borderId="0" xfId="0" applyFill="1" applyAlignment="1"/>
    <xf numFmtId="179" fontId="0" fillId="28" borderId="0" xfId="0" applyNumberFormat="1" applyFill="1" applyAlignment="1"/>
    <xf numFmtId="4" fontId="0" fillId="0" borderId="0" xfId="28" applyNumberFormat="1" applyFont="1" applyAlignment="1"/>
    <xf numFmtId="2" fontId="1" fillId="24" borderId="0" xfId="44" applyNumberFormat="1" applyFont="1" applyFill="1" applyBorder="1" applyAlignment="1">
      <alignment horizontal="center"/>
    </xf>
    <xf numFmtId="0" fontId="0" fillId="24" borderId="0" xfId="0" applyFill="1" applyBorder="1"/>
    <xf numFmtId="0" fontId="1" fillId="36" borderId="36" xfId="0" applyFont="1" applyFill="1" applyBorder="1" applyAlignment="1">
      <alignment horizontal="center" wrapText="1"/>
    </xf>
    <xf numFmtId="2" fontId="0" fillId="36" borderId="41" xfId="0" applyNumberFormat="1" applyFill="1" applyBorder="1"/>
    <xf numFmtId="0" fontId="0" fillId="36" borderId="24" xfId="0" applyFill="1" applyBorder="1"/>
    <xf numFmtId="0" fontId="2" fillId="36" borderId="37" xfId="0" applyFont="1" applyFill="1" applyBorder="1" applyAlignment="1">
      <alignment horizontal="right"/>
    </xf>
    <xf numFmtId="1" fontId="2" fillId="24" borderId="17" xfId="44" applyNumberFormat="1" applyFont="1" applyFill="1" applyBorder="1" applyAlignment="1">
      <alignment horizontal="left"/>
    </xf>
    <xf numFmtId="0" fontId="0" fillId="24" borderId="12" xfId="0" applyFill="1" applyBorder="1"/>
    <xf numFmtId="0" fontId="1" fillId="24" borderId="12" xfId="0" applyFont="1" applyFill="1" applyBorder="1" applyAlignment="1">
      <alignment horizontal="center"/>
    </xf>
    <xf numFmtId="174" fontId="1" fillId="24" borderId="18" xfId="0" applyNumberFormat="1" applyFont="1" applyFill="1" applyBorder="1"/>
    <xf numFmtId="0" fontId="1" fillId="24" borderId="13" xfId="0" applyFont="1" applyFill="1" applyBorder="1"/>
    <xf numFmtId="174" fontId="1" fillId="24" borderId="14" xfId="0" applyNumberFormat="1" applyFont="1" applyFill="1" applyBorder="1"/>
    <xf numFmtId="0" fontId="0" fillId="24" borderId="13" xfId="0" applyFill="1" applyBorder="1"/>
    <xf numFmtId="1" fontId="36" fillId="26" borderId="62" xfId="44" applyNumberFormat="1" applyFont="1" applyFill="1" applyBorder="1" applyAlignment="1">
      <alignment horizontal="right"/>
    </xf>
    <xf numFmtId="0" fontId="2" fillId="26" borderId="63" xfId="0" applyFont="1" applyFill="1" applyBorder="1" applyAlignment="1">
      <alignment horizontal="right"/>
    </xf>
    <xf numFmtId="176" fontId="1" fillId="26" borderId="64" xfId="44" applyNumberFormat="1" applyFont="1" applyFill="1" applyBorder="1" applyAlignment="1"/>
    <xf numFmtId="0" fontId="1" fillId="32" borderId="65" xfId="0" applyFont="1" applyFill="1" applyBorder="1" applyAlignment="1">
      <alignment horizontal="right"/>
    </xf>
    <xf numFmtId="4" fontId="1" fillId="32" borderId="67" xfId="0" applyNumberFormat="1" applyFont="1" applyFill="1" applyBorder="1"/>
    <xf numFmtId="0" fontId="0" fillId="32" borderId="65" xfId="0" applyFill="1" applyBorder="1" applyAlignment="1">
      <alignment horizontal="right"/>
    </xf>
    <xf numFmtId="4" fontId="0" fillId="32" borderId="68" xfId="0" applyNumberFormat="1" applyFill="1" applyBorder="1"/>
    <xf numFmtId="0" fontId="1" fillId="32" borderId="25" xfId="0" applyFont="1" applyFill="1" applyBorder="1" applyAlignment="1">
      <alignment horizontal="right"/>
    </xf>
    <xf numFmtId="185" fontId="0" fillId="32" borderId="70" xfId="46" applyNumberFormat="1" applyFont="1" applyFill="1" applyBorder="1" applyAlignment="1">
      <alignment horizontal="right"/>
    </xf>
    <xf numFmtId="0" fontId="1" fillId="29" borderId="65" xfId="0" applyFont="1" applyFill="1" applyBorder="1" applyAlignment="1">
      <alignment horizontal="right"/>
    </xf>
    <xf numFmtId="4" fontId="1" fillId="29" borderId="14" xfId="0" applyNumberFormat="1" applyFont="1" applyFill="1" applyBorder="1"/>
    <xf numFmtId="0" fontId="0" fillId="29" borderId="65" xfId="0" applyFill="1" applyBorder="1" applyAlignment="1">
      <alignment horizontal="right"/>
    </xf>
    <xf numFmtId="4" fontId="0" fillId="29" borderId="69" xfId="0" applyNumberFormat="1" applyFill="1" applyBorder="1"/>
    <xf numFmtId="0" fontId="1" fillId="29" borderId="25" xfId="0" applyFont="1" applyFill="1" applyBorder="1" applyAlignment="1">
      <alignment horizontal="right"/>
    </xf>
    <xf numFmtId="185" fontId="0" fillId="29" borderId="23" xfId="46" applyNumberFormat="1" applyFont="1" applyFill="1" applyBorder="1" applyAlignment="1">
      <alignment horizontal="right"/>
    </xf>
    <xf numFmtId="165" fontId="1" fillId="26" borderId="38" xfId="0" applyNumberFormat="1" applyFont="1" applyFill="1" applyBorder="1" applyAlignment="1">
      <alignment horizontal="right"/>
    </xf>
    <xf numFmtId="0" fontId="2" fillId="24" borderId="21" xfId="0" applyFont="1" applyFill="1" applyBorder="1" applyAlignment="1">
      <alignment horizontal="right"/>
    </xf>
    <xf numFmtId="0" fontId="1" fillId="36" borderId="31" xfId="0" applyFont="1" applyFill="1" applyBorder="1" applyAlignment="1">
      <alignment horizontal="center" wrapText="1"/>
    </xf>
    <xf numFmtId="2" fontId="0" fillId="36" borderId="33" xfId="0" applyNumberFormat="1" applyFill="1" applyBorder="1"/>
    <xf numFmtId="0" fontId="1" fillId="25" borderId="31" xfId="0" applyFont="1" applyFill="1" applyBorder="1" applyAlignment="1">
      <alignment horizontal="center" wrapText="1"/>
    </xf>
    <xf numFmtId="1" fontId="0" fillId="25" borderId="33" xfId="0" applyNumberFormat="1" applyFill="1" applyBorder="1"/>
    <xf numFmtId="0" fontId="1" fillId="0" borderId="0" xfId="0" applyFont="1" applyBorder="1" applyAlignment="1">
      <alignment horizontal="center" wrapText="1"/>
    </xf>
    <xf numFmtId="0" fontId="1" fillId="24" borderId="13" xfId="0" applyFont="1" applyFill="1" applyBorder="1" applyAlignment="1">
      <alignment horizontal="right"/>
    </xf>
    <xf numFmtId="0" fontId="1" fillId="24" borderId="71" xfId="0" applyFont="1" applyFill="1" applyBorder="1" applyAlignment="1">
      <alignment horizontal="right"/>
    </xf>
    <xf numFmtId="0" fontId="2" fillId="24" borderId="56" xfId="0" applyFont="1" applyFill="1" applyBorder="1"/>
    <xf numFmtId="0" fontId="2" fillId="24" borderId="45" xfId="0" applyFont="1" applyFill="1" applyBorder="1" applyAlignment="1">
      <alignment horizontal="center"/>
    </xf>
    <xf numFmtId="0" fontId="2" fillId="24" borderId="46" xfId="0" applyFont="1" applyFill="1" applyBorder="1" applyAlignment="1">
      <alignment horizontal="center"/>
    </xf>
    <xf numFmtId="0" fontId="2" fillId="24" borderId="47" xfId="0" applyFont="1" applyFill="1" applyBorder="1" applyAlignment="1">
      <alignment horizontal="center"/>
    </xf>
    <xf numFmtId="0" fontId="2" fillId="27" borderId="45" xfId="0" applyFont="1" applyFill="1" applyBorder="1" applyAlignment="1">
      <alignment horizontal="center"/>
    </xf>
    <xf numFmtId="0" fontId="2" fillId="27" borderId="46" xfId="0" applyFont="1" applyFill="1" applyBorder="1" applyAlignment="1">
      <alignment horizontal="center"/>
    </xf>
    <xf numFmtId="0" fontId="2" fillId="27" borderId="48" xfId="0" applyFont="1" applyFill="1" applyBorder="1" applyAlignment="1">
      <alignment horizontal="center"/>
    </xf>
    <xf numFmtId="0" fontId="2" fillId="34" borderId="34" xfId="0" applyFont="1" applyFill="1" applyBorder="1" applyAlignment="1">
      <alignment horizontal="center"/>
    </xf>
    <xf numFmtId="0" fontId="2" fillId="34" borderId="55" xfId="0" applyFont="1" applyFill="1" applyBorder="1" applyAlignment="1">
      <alignment horizontal="center"/>
    </xf>
    <xf numFmtId="0" fontId="2" fillId="34" borderId="39" xfId="0" applyFont="1" applyFill="1" applyBorder="1" applyAlignment="1">
      <alignment horizontal="center"/>
    </xf>
    <xf numFmtId="0" fontId="2" fillId="34" borderId="56" xfId="0" applyFont="1" applyFill="1" applyBorder="1" applyAlignment="1">
      <alignment horizontal="center" wrapText="1"/>
    </xf>
    <xf numFmtId="0" fontId="1" fillId="32" borderId="34" xfId="0" applyFont="1" applyFill="1" applyBorder="1" applyAlignment="1">
      <alignment horizontal="center"/>
    </xf>
    <xf numFmtId="0" fontId="1" fillId="32" borderId="39" xfId="0" applyFont="1" applyFill="1" applyBorder="1" applyAlignment="1">
      <alignment horizontal="center"/>
    </xf>
    <xf numFmtId="0" fontId="0" fillId="29" borderId="34" xfId="0" applyFill="1" applyBorder="1" applyAlignment="1">
      <alignment horizontal="center"/>
    </xf>
    <xf numFmtId="0" fontId="0" fillId="29" borderId="40" xfId="0" applyFill="1" applyBorder="1" applyAlignment="1">
      <alignment horizontal="center"/>
    </xf>
    <xf numFmtId="0" fontId="1" fillId="0" borderId="17" xfId="0" applyFont="1" applyBorder="1" applyAlignment="1">
      <alignment horizontal="center" wrapText="1"/>
    </xf>
    <xf numFmtId="0" fontId="1" fillId="0" borderId="18" xfId="0" applyFont="1" applyBorder="1" applyAlignment="1">
      <alignment horizontal="center"/>
    </xf>
    <xf numFmtId="0" fontId="1" fillId="0" borderId="20" xfId="0" applyFont="1" applyBorder="1" applyAlignment="1">
      <alignment horizontal="center"/>
    </xf>
    <xf numFmtId="0" fontId="1" fillId="0" borderId="15" xfId="0" applyFont="1" applyBorder="1" applyAlignment="1">
      <alignment horizontal="center"/>
    </xf>
    <xf numFmtId="0" fontId="2" fillId="36" borderId="10" xfId="0" applyFont="1" applyFill="1" applyBorder="1" applyAlignment="1">
      <alignment horizontal="center" wrapText="1"/>
    </xf>
    <xf numFmtId="0" fontId="2" fillId="36" borderId="11" xfId="0" applyFont="1" applyFill="1" applyBorder="1" applyAlignment="1">
      <alignment horizontal="center" wrapText="1"/>
    </xf>
    <xf numFmtId="0" fontId="1" fillId="31" borderId="12" xfId="0" applyFont="1" applyFill="1" applyBorder="1" applyAlignment="1">
      <alignment horizontal="center"/>
    </xf>
    <xf numFmtId="0" fontId="1" fillId="31" borderId="18" xfId="0" applyFont="1" applyFill="1" applyBorder="1" applyAlignment="1">
      <alignment horizontal="center"/>
    </xf>
    <xf numFmtId="0" fontId="1" fillId="0" borderId="56" xfId="0" applyFont="1" applyBorder="1" applyAlignment="1">
      <alignment horizontal="center"/>
    </xf>
    <xf numFmtId="0" fontId="0" fillId="0" borderId="66" xfId="0" applyBorder="1" applyAlignment="1">
      <alignment horizontal="center"/>
    </xf>
    <xf numFmtId="0" fontId="1" fillId="0" borderId="45" xfId="0" applyFont="1" applyFill="1" applyBorder="1" applyAlignment="1">
      <alignment horizontal="center"/>
    </xf>
    <xf numFmtId="0" fontId="1" fillId="0" borderId="46" xfId="0" applyFont="1" applyFill="1" applyBorder="1" applyAlignment="1">
      <alignment horizontal="center"/>
    </xf>
    <xf numFmtId="0" fontId="1" fillId="0" borderId="48" xfId="0" applyFont="1" applyFill="1" applyBorder="1" applyAlignment="1">
      <alignment horizontal="center"/>
    </xf>
    <xf numFmtId="0" fontId="1" fillId="0" borderId="60" xfId="0" applyFont="1" applyBorder="1" applyAlignment="1">
      <alignment horizontal="center" wrapText="1"/>
    </xf>
    <xf numFmtId="0" fontId="1" fillId="0" borderId="26" xfId="0" applyFont="1" applyBorder="1" applyAlignment="1">
      <alignment horizontal="center" wrapText="1"/>
    </xf>
    <xf numFmtId="0" fontId="1" fillId="0" borderId="66" xfId="0" applyFont="1" applyBorder="1" applyAlignment="1">
      <alignment horizontal="center" wrapText="1"/>
    </xf>
    <xf numFmtId="0" fontId="1" fillId="0" borderId="28" xfId="0" applyFont="1" applyBorder="1" applyAlignment="1">
      <alignment horizontal="center" wrapText="1"/>
    </xf>
    <xf numFmtId="0" fontId="1" fillId="0" borderId="38" xfId="0" applyFont="1" applyBorder="1" applyAlignment="1">
      <alignment horizontal="center"/>
    </xf>
    <xf numFmtId="0" fontId="1" fillId="0" borderId="55" xfId="0" applyFont="1" applyBorder="1" applyAlignment="1">
      <alignment horizontal="center"/>
    </xf>
    <xf numFmtId="0" fontId="1" fillId="0" borderId="39" xfId="0" applyFont="1" applyBorder="1" applyAlignment="1">
      <alignment horizontal="center"/>
    </xf>
    <xf numFmtId="0" fontId="1" fillId="37" borderId="57" xfId="0" applyFont="1" applyFill="1" applyBorder="1" applyAlignment="1">
      <alignment horizontal="center"/>
    </xf>
    <xf numFmtId="0" fontId="1" fillId="37" borderId="58" xfId="0" applyFont="1" applyFill="1" applyBorder="1" applyAlignment="1">
      <alignment horizontal="center"/>
    </xf>
    <xf numFmtId="0" fontId="1" fillId="37" borderId="59" xfId="0" applyFont="1" applyFill="1" applyBorder="1" applyAlignment="1">
      <alignment horizontal="center"/>
    </xf>
    <xf numFmtId="0" fontId="1" fillId="29" borderId="57" xfId="0" applyFont="1" applyFill="1" applyBorder="1" applyAlignment="1">
      <alignment horizontal="center"/>
    </xf>
    <xf numFmtId="0" fontId="1" fillId="29" borderId="58" xfId="0" applyFont="1" applyFill="1" applyBorder="1" applyAlignment="1">
      <alignment horizontal="center"/>
    </xf>
    <xf numFmtId="0" fontId="1" fillId="29" borderId="59" xfId="0" applyFont="1" applyFill="1" applyBorder="1" applyAlignment="1">
      <alignment horizontal="center"/>
    </xf>
    <xf numFmtId="0" fontId="2" fillId="0" borderId="32" xfId="0" applyFont="1" applyBorder="1" applyAlignment="1">
      <alignment horizontal="center" wrapText="1"/>
    </xf>
    <xf numFmtId="0" fontId="2" fillId="0" borderId="33" xfId="0" applyFont="1" applyBorder="1" applyAlignment="1">
      <alignment horizontal="center" wrapText="1"/>
    </xf>
    <xf numFmtId="0" fontId="2" fillId="24" borderId="33" xfId="45" applyFont="1" applyFill="1" applyBorder="1" applyAlignment="1">
      <alignment horizontal="center" wrapText="1"/>
    </xf>
    <xf numFmtId="0" fontId="2" fillId="24" borderId="56" xfId="45" applyFont="1" applyFill="1" applyBorder="1" applyAlignment="1">
      <alignment horizontal="center" wrapText="1"/>
    </xf>
    <xf numFmtId="0" fontId="2" fillId="24" borderId="42" xfId="45" applyFont="1" applyFill="1" applyBorder="1" applyAlignment="1">
      <alignment horizontal="center" wrapText="1"/>
    </xf>
    <xf numFmtId="0" fontId="2" fillId="24" borderId="61" xfId="45" applyFont="1" applyFill="1" applyBorder="1" applyAlignment="1">
      <alignment horizontal="center" wrapText="1"/>
    </xf>
    <xf numFmtId="0" fontId="2" fillId="27" borderId="33" xfId="45" applyFont="1" applyFill="1" applyBorder="1" applyAlignment="1">
      <alignment horizontal="center" wrapText="1"/>
    </xf>
    <xf numFmtId="0" fontId="2" fillId="27" borderId="56" xfId="45" applyFont="1" applyFill="1" applyBorder="1" applyAlignment="1">
      <alignment horizontal="center" wrapText="1"/>
    </xf>
    <xf numFmtId="0" fontId="2" fillId="27" borderId="42" xfId="45" applyFont="1" applyFill="1" applyBorder="1" applyAlignment="1">
      <alignment horizontal="center" wrapText="1"/>
    </xf>
    <xf numFmtId="0" fontId="2" fillId="27" borderId="61" xfId="45" applyFont="1" applyFill="1" applyBorder="1" applyAlignment="1">
      <alignment horizontal="center" wrapText="1"/>
    </xf>
  </cellXfs>
  <cellStyles count="47">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46"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5">
    <dxf>
      <font>
        <b/>
        <i val="0"/>
        <color rgb="FFFF0000"/>
      </font>
    </dxf>
    <dxf>
      <font>
        <b/>
        <i val="0"/>
        <color rgb="FFFF0000"/>
      </font>
    </dxf>
    <dxf>
      <font>
        <b/>
        <i val="0"/>
        <color rgb="FFFF0000"/>
      </font>
    </dxf>
    <dxf>
      <font>
        <b/>
        <i val="0"/>
        <color rgb="FFFF0000"/>
      </font>
    </dxf>
    <dxf>
      <font>
        <b/>
        <i/>
        <color rgb="FFFF0000"/>
      </font>
      <fill>
        <patternFill>
          <bgColor rgb="FF99FF66"/>
        </patternFill>
      </fill>
    </dxf>
  </dxfs>
  <tableStyles count="0" defaultTableStyle="TableStyleMedium9" defaultPivotStyle="PivotStyleLight16"/>
  <colors>
    <mruColors>
      <color rgb="FF0000FF"/>
      <color rgb="FFFFFF99"/>
      <color rgb="FF33FF8F"/>
      <color rgb="FFFFA3A3"/>
      <color rgb="FFFFE7FF"/>
      <color rgb="FFFBD9D9"/>
      <color rgb="FF008000"/>
      <color rgb="FF009900"/>
      <color rgb="FFC00000"/>
      <color rgb="FF9933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CalculationsAndCharts!$B$2</c:f>
          <c:strCache>
            <c:ptCount val="1"/>
            <c:pt idx="0">
              <c:v>Raytheon Company  (RTN) -NYSE (Daily)</c:v>
            </c:pt>
          </c:strCache>
        </c:strRef>
      </c:tx>
      <c:layout>
        <c:manualLayout>
          <c:xMode val="edge"/>
          <c:yMode val="edge"/>
          <c:x val="6.1893144557974643E-2"/>
          <c:y val="2.5234857937839736E-2"/>
        </c:manualLayout>
      </c:layout>
      <c:overlay val="0"/>
      <c:txPr>
        <a:bodyPr/>
        <a:lstStyle/>
        <a:p>
          <a:pPr>
            <a:defRPr sz="1200" baseline="0"/>
          </a:pPr>
          <a:endParaRPr lang="en-US"/>
        </a:p>
      </c:txPr>
    </c:title>
    <c:autoTitleDeleted val="0"/>
    <c:plotArea>
      <c:layout>
        <c:manualLayout>
          <c:xMode val="edge"/>
          <c:yMode val="edge"/>
          <c:x val="7.4009751417276736E-3"/>
          <c:y val="9.4426343258816783E-2"/>
          <c:w val="0.95938170294618275"/>
          <c:h val="0.88641656861857787"/>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CalculationsAndCharts!$B$33:$B$233</c:f>
              <c:numCache>
                <c:formatCode>ddd\ mm/dd/yyyy;@</c:formatCode>
                <c:ptCount val="201"/>
                <c:pt idx="0">
                  <c:v>41843</c:v>
                </c:pt>
                <c:pt idx="1">
                  <c:v>41842</c:v>
                </c:pt>
                <c:pt idx="2">
                  <c:v>41841</c:v>
                </c:pt>
                <c:pt idx="3">
                  <c:v>41838</c:v>
                </c:pt>
                <c:pt idx="4">
                  <c:v>41837</c:v>
                </c:pt>
                <c:pt idx="5">
                  <c:v>41836</c:v>
                </c:pt>
                <c:pt idx="6">
                  <c:v>41835</c:v>
                </c:pt>
                <c:pt idx="7">
                  <c:v>41834</c:v>
                </c:pt>
                <c:pt idx="8">
                  <c:v>41831</c:v>
                </c:pt>
                <c:pt idx="9">
                  <c:v>41830</c:v>
                </c:pt>
                <c:pt idx="10">
                  <c:v>41829</c:v>
                </c:pt>
                <c:pt idx="11">
                  <c:v>41828</c:v>
                </c:pt>
                <c:pt idx="12">
                  <c:v>41827</c:v>
                </c:pt>
                <c:pt idx="13">
                  <c:v>41823</c:v>
                </c:pt>
                <c:pt idx="14">
                  <c:v>41822</c:v>
                </c:pt>
                <c:pt idx="15">
                  <c:v>41821</c:v>
                </c:pt>
                <c:pt idx="16">
                  <c:v>41820</c:v>
                </c:pt>
                <c:pt idx="17">
                  <c:v>41817</c:v>
                </c:pt>
                <c:pt idx="18">
                  <c:v>41816</c:v>
                </c:pt>
                <c:pt idx="19">
                  <c:v>41815</c:v>
                </c:pt>
                <c:pt idx="20">
                  <c:v>41814</c:v>
                </c:pt>
                <c:pt idx="21">
                  <c:v>41813</c:v>
                </c:pt>
                <c:pt idx="22">
                  <c:v>41810</c:v>
                </c:pt>
                <c:pt idx="23">
                  <c:v>41809</c:v>
                </c:pt>
                <c:pt idx="24">
                  <c:v>41808</c:v>
                </c:pt>
                <c:pt idx="25">
                  <c:v>41807</c:v>
                </c:pt>
                <c:pt idx="26">
                  <c:v>41806</c:v>
                </c:pt>
                <c:pt idx="27">
                  <c:v>41803</c:v>
                </c:pt>
                <c:pt idx="28">
                  <c:v>41802</c:v>
                </c:pt>
                <c:pt idx="29">
                  <c:v>41801</c:v>
                </c:pt>
                <c:pt idx="30">
                  <c:v>41800</c:v>
                </c:pt>
                <c:pt idx="31">
                  <c:v>41799</c:v>
                </c:pt>
                <c:pt idx="32">
                  <c:v>41796</c:v>
                </c:pt>
                <c:pt idx="33">
                  <c:v>41795</c:v>
                </c:pt>
                <c:pt idx="34">
                  <c:v>41794</c:v>
                </c:pt>
                <c:pt idx="35">
                  <c:v>41793</c:v>
                </c:pt>
                <c:pt idx="36">
                  <c:v>41792</c:v>
                </c:pt>
                <c:pt idx="37">
                  <c:v>41789</c:v>
                </c:pt>
                <c:pt idx="38">
                  <c:v>41788</c:v>
                </c:pt>
                <c:pt idx="39">
                  <c:v>41787</c:v>
                </c:pt>
                <c:pt idx="40">
                  <c:v>41786</c:v>
                </c:pt>
                <c:pt idx="41">
                  <c:v>41782</c:v>
                </c:pt>
                <c:pt idx="42">
                  <c:v>41781</c:v>
                </c:pt>
                <c:pt idx="43">
                  <c:v>41780</c:v>
                </c:pt>
                <c:pt idx="44">
                  <c:v>41779</c:v>
                </c:pt>
                <c:pt idx="45">
                  <c:v>41778</c:v>
                </c:pt>
                <c:pt idx="46">
                  <c:v>41775</c:v>
                </c:pt>
                <c:pt idx="47">
                  <c:v>41774</c:v>
                </c:pt>
                <c:pt idx="48">
                  <c:v>41773</c:v>
                </c:pt>
                <c:pt idx="49">
                  <c:v>41772</c:v>
                </c:pt>
                <c:pt idx="50">
                  <c:v>41771</c:v>
                </c:pt>
                <c:pt idx="51">
                  <c:v>41768</c:v>
                </c:pt>
                <c:pt idx="52">
                  <c:v>41767</c:v>
                </c:pt>
                <c:pt idx="53">
                  <c:v>41766</c:v>
                </c:pt>
                <c:pt idx="54">
                  <c:v>41765</c:v>
                </c:pt>
                <c:pt idx="55">
                  <c:v>41764</c:v>
                </c:pt>
                <c:pt idx="56">
                  <c:v>41761</c:v>
                </c:pt>
                <c:pt idx="57">
                  <c:v>41760</c:v>
                </c:pt>
                <c:pt idx="58">
                  <c:v>41759</c:v>
                </c:pt>
                <c:pt idx="59">
                  <c:v>41758</c:v>
                </c:pt>
                <c:pt idx="60">
                  <c:v>41757</c:v>
                </c:pt>
                <c:pt idx="61">
                  <c:v>41754</c:v>
                </c:pt>
                <c:pt idx="62">
                  <c:v>41753</c:v>
                </c:pt>
                <c:pt idx="63">
                  <c:v>41752</c:v>
                </c:pt>
                <c:pt idx="64">
                  <c:v>41751</c:v>
                </c:pt>
                <c:pt idx="65">
                  <c:v>41750</c:v>
                </c:pt>
                <c:pt idx="66">
                  <c:v>41746</c:v>
                </c:pt>
                <c:pt idx="67">
                  <c:v>41745</c:v>
                </c:pt>
                <c:pt idx="68">
                  <c:v>41744</c:v>
                </c:pt>
                <c:pt idx="69">
                  <c:v>41743</c:v>
                </c:pt>
                <c:pt idx="70">
                  <c:v>41740</c:v>
                </c:pt>
                <c:pt idx="71">
                  <c:v>41739</c:v>
                </c:pt>
                <c:pt idx="72">
                  <c:v>41738</c:v>
                </c:pt>
                <c:pt idx="73">
                  <c:v>41737</c:v>
                </c:pt>
                <c:pt idx="74">
                  <c:v>41736</c:v>
                </c:pt>
                <c:pt idx="75">
                  <c:v>41733</c:v>
                </c:pt>
                <c:pt idx="76">
                  <c:v>41732</c:v>
                </c:pt>
                <c:pt idx="77">
                  <c:v>41731</c:v>
                </c:pt>
                <c:pt idx="78">
                  <c:v>41730</c:v>
                </c:pt>
                <c:pt idx="79">
                  <c:v>41729</c:v>
                </c:pt>
                <c:pt idx="80">
                  <c:v>41726</c:v>
                </c:pt>
                <c:pt idx="81">
                  <c:v>41725</c:v>
                </c:pt>
                <c:pt idx="82">
                  <c:v>41724</c:v>
                </c:pt>
                <c:pt idx="83">
                  <c:v>41723</c:v>
                </c:pt>
                <c:pt idx="84">
                  <c:v>41722</c:v>
                </c:pt>
                <c:pt idx="85">
                  <c:v>41719</c:v>
                </c:pt>
                <c:pt idx="86">
                  <c:v>41718</c:v>
                </c:pt>
                <c:pt idx="87">
                  <c:v>41717</c:v>
                </c:pt>
                <c:pt idx="88">
                  <c:v>41716</c:v>
                </c:pt>
                <c:pt idx="89">
                  <c:v>41715</c:v>
                </c:pt>
                <c:pt idx="90">
                  <c:v>41712</c:v>
                </c:pt>
                <c:pt idx="91">
                  <c:v>41711</c:v>
                </c:pt>
                <c:pt idx="92">
                  <c:v>41710</c:v>
                </c:pt>
                <c:pt idx="93">
                  <c:v>41709</c:v>
                </c:pt>
                <c:pt idx="94">
                  <c:v>41708</c:v>
                </c:pt>
                <c:pt idx="95">
                  <c:v>41705</c:v>
                </c:pt>
                <c:pt idx="96">
                  <c:v>41704</c:v>
                </c:pt>
                <c:pt idx="97">
                  <c:v>41703</c:v>
                </c:pt>
                <c:pt idx="98">
                  <c:v>41702</c:v>
                </c:pt>
                <c:pt idx="99">
                  <c:v>41701</c:v>
                </c:pt>
                <c:pt idx="100">
                  <c:v>41698</c:v>
                </c:pt>
                <c:pt idx="101">
                  <c:v>41697</c:v>
                </c:pt>
                <c:pt idx="102">
                  <c:v>41696</c:v>
                </c:pt>
                <c:pt idx="103">
                  <c:v>41695</c:v>
                </c:pt>
                <c:pt idx="104">
                  <c:v>41694</c:v>
                </c:pt>
                <c:pt idx="105">
                  <c:v>41691</c:v>
                </c:pt>
                <c:pt idx="106">
                  <c:v>41690</c:v>
                </c:pt>
                <c:pt idx="107">
                  <c:v>41689</c:v>
                </c:pt>
                <c:pt idx="108">
                  <c:v>41688</c:v>
                </c:pt>
                <c:pt idx="109">
                  <c:v>41684</c:v>
                </c:pt>
                <c:pt idx="110">
                  <c:v>41683</c:v>
                </c:pt>
                <c:pt idx="111">
                  <c:v>41682</c:v>
                </c:pt>
                <c:pt idx="112">
                  <c:v>41681</c:v>
                </c:pt>
                <c:pt idx="113">
                  <c:v>41680</c:v>
                </c:pt>
                <c:pt idx="114">
                  <c:v>41677</c:v>
                </c:pt>
                <c:pt idx="115">
                  <c:v>41676</c:v>
                </c:pt>
                <c:pt idx="116">
                  <c:v>41675</c:v>
                </c:pt>
                <c:pt idx="117">
                  <c:v>41674</c:v>
                </c:pt>
                <c:pt idx="118">
                  <c:v>41673</c:v>
                </c:pt>
                <c:pt idx="119">
                  <c:v>41670</c:v>
                </c:pt>
                <c:pt idx="120">
                  <c:v>41669</c:v>
                </c:pt>
                <c:pt idx="121">
                  <c:v>41668</c:v>
                </c:pt>
                <c:pt idx="122">
                  <c:v>41667</c:v>
                </c:pt>
                <c:pt idx="123">
                  <c:v>41666</c:v>
                </c:pt>
                <c:pt idx="124">
                  <c:v>41663</c:v>
                </c:pt>
                <c:pt idx="125">
                  <c:v>41662</c:v>
                </c:pt>
                <c:pt idx="126">
                  <c:v>41661</c:v>
                </c:pt>
                <c:pt idx="127">
                  <c:v>41660</c:v>
                </c:pt>
                <c:pt idx="128">
                  <c:v>41656</c:v>
                </c:pt>
                <c:pt idx="129">
                  <c:v>41655</c:v>
                </c:pt>
                <c:pt idx="130">
                  <c:v>41654</c:v>
                </c:pt>
                <c:pt idx="131">
                  <c:v>41653</c:v>
                </c:pt>
                <c:pt idx="132">
                  <c:v>41652</c:v>
                </c:pt>
                <c:pt idx="133">
                  <c:v>41649</c:v>
                </c:pt>
                <c:pt idx="134">
                  <c:v>41648</c:v>
                </c:pt>
                <c:pt idx="135">
                  <c:v>41647</c:v>
                </c:pt>
                <c:pt idx="136">
                  <c:v>41646</c:v>
                </c:pt>
                <c:pt idx="137">
                  <c:v>41645</c:v>
                </c:pt>
                <c:pt idx="138">
                  <c:v>41642</c:v>
                </c:pt>
                <c:pt idx="139">
                  <c:v>41641</c:v>
                </c:pt>
                <c:pt idx="140">
                  <c:v>41639</c:v>
                </c:pt>
                <c:pt idx="141">
                  <c:v>41638</c:v>
                </c:pt>
                <c:pt idx="142">
                  <c:v>41635</c:v>
                </c:pt>
                <c:pt idx="143">
                  <c:v>41634</c:v>
                </c:pt>
                <c:pt idx="144">
                  <c:v>41632</c:v>
                </c:pt>
                <c:pt idx="145">
                  <c:v>41631</c:v>
                </c:pt>
                <c:pt idx="146">
                  <c:v>41628</c:v>
                </c:pt>
                <c:pt idx="147">
                  <c:v>41627</c:v>
                </c:pt>
                <c:pt idx="148">
                  <c:v>41626</c:v>
                </c:pt>
                <c:pt idx="149">
                  <c:v>41625</c:v>
                </c:pt>
                <c:pt idx="150">
                  <c:v>41624</c:v>
                </c:pt>
                <c:pt idx="151">
                  <c:v>41621</c:v>
                </c:pt>
                <c:pt idx="152">
                  <c:v>41620</c:v>
                </c:pt>
                <c:pt idx="153">
                  <c:v>41619</c:v>
                </c:pt>
                <c:pt idx="154">
                  <c:v>41618</c:v>
                </c:pt>
                <c:pt idx="155">
                  <c:v>41617</c:v>
                </c:pt>
                <c:pt idx="156">
                  <c:v>41614</c:v>
                </c:pt>
                <c:pt idx="157">
                  <c:v>41613</c:v>
                </c:pt>
                <c:pt idx="158">
                  <c:v>41612</c:v>
                </c:pt>
                <c:pt idx="159">
                  <c:v>41611</c:v>
                </c:pt>
                <c:pt idx="160">
                  <c:v>41610</c:v>
                </c:pt>
                <c:pt idx="161">
                  <c:v>41607</c:v>
                </c:pt>
                <c:pt idx="162">
                  <c:v>41605</c:v>
                </c:pt>
                <c:pt idx="163">
                  <c:v>41604</c:v>
                </c:pt>
                <c:pt idx="164">
                  <c:v>41603</c:v>
                </c:pt>
                <c:pt idx="165">
                  <c:v>41600</c:v>
                </c:pt>
                <c:pt idx="166">
                  <c:v>41599</c:v>
                </c:pt>
                <c:pt idx="167">
                  <c:v>41598</c:v>
                </c:pt>
                <c:pt idx="168">
                  <c:v>41597</c:v>
                </c:pt>
                <c:pt idx="169">
                  <c:v>41596</c:v>
                </c:pt>
                <c:pt idx="170">
                  <c:v>41593</c:v>
                </c:pt>
                <c:pt idx="171">
                  <c:v>41592</c:v>
                </c:pt>
                <c:pt idx="172">
                  <c:v>41591</c:v>
                </c:pt>
                <c:pt idx="173">
                  <c:v>41590</c:v>
                </c:pt>
                <c:pt idx="174">
                  <c:v>41589</c:v>
                </c:pt>
                <c:pt idx="175">
                  <c:v>41586</c:v>
                </c:pt>
                <c:pt idx="176">
                  <c:v>41585</c:v>
                </c:pt>
                <c:pt idx="177">
                  <c:v>41584</c:v>
                </c:pt>
                <c:pt idx="178">
                  <c:v>41583</c:v>
                </c:pt>
                <c:pt idx="179">
                  <c:v>41582</c:v>
                </c:pt>
                <c:pt idx="180">
                  <c:v>41579</c:v>
                </c:pt>
                <c:pt idx="181">
                  <c:v>41578</c:v>
                </c:pt>
                <c:pt idx="182">
                  <c:v>41577</c:v>
                </c:pt>
                <c:pt idx="183">
                  <c:v>41576</c:v>
                </c:pt>
                <c:pt idx="184">
                  <c:v>41575</c:v>
                </c:pt>
                <c:pt idx="185">
                  <c:v>41572</c:v>
                </c:pt>
                <c:pt idx="186">
                  <c:v>41571</c:v>
                </c:pt>
                <c:pt idx="187">
                  <c:v>41570</c:v>
                </c:pt>
                <c:pt idx="188">
                  <c:v>41569</c:v>
                </c:pt>
                <c:pt idx="189">
                  <c:v>41568</c:v>
                </c:pt>
                <c:pt idx="190">
                  <c:v>41565</c:v>
                </c:pt>
                <c:pt idx="191">
                  <c:v>41564</c:v>
                </c:pt>
                <c:pt idx="192">
                  <c:v>41563</c:v>
                </c:pt>
                <c:pt idx="193">
                  <c:v>41562</c:v>
                </c:pt>
                <c:pt idx="194">
                  <c:v>41561</c:v>
                </c:pt>
                <c:pt idx="195">
                  <c:v>41558</c:v>
                </c:pt>
                <c:pt idx="196">
                  <c:v>41557</c:v>
                </c:pt>
                <c:pt idx="197">
                  <c:v>41556</c:v>
                </c:pt>
                <c:pt idx="198">
                  <c:v>41555</c:v>
                </c:pt>
                <c:pt idx="199">
                  <c:v>41554</c:v>
                </c:pt>
                <c:pt idx="200">
                  <c:v>41551</c:v>
                </c:pt>
              </c:numCache>
            </c:numRef>
          </c:cat>
          <c:val>
            <c:numRef>
              <c:f>CalculationsAndCharts!$D$33:$D$233</c:f>
              <c:numCache>
                <c:formatCode>#,##0.00</c:formatCode>
                <c:ptCount val="201"/>
                <c:pt idx="0">
                  <c:v>96.4</c:v>
                </c:pt>
                <c:pt idx="1">
                  <c:v>96</c:v>
                </c:pt>
                <c:pt idx="2">
                  <c:v>94.86</c:v>
                </c:pt>
                <c:pt idx="3">
                  <c:v>94.37</c:v>
                </c:pt>
                <c:pt idx="4">
                  <c:v>94.18</c:v>
                </c:pt>
                <c:pt idx="5">
                  <c:v>95.02</c:v>
                </c:pt>
                <c:pt idx="6">
                  <c:v>94.06</c:v>
                </c:pt>
                <c:pt idx="7">
                  <c:v>93.39</c:v>
                </c:pt>
                <c:pt idx="8">
                  <c:v>92.13</c:v>
                </c:pt>
                <c:pt idx="9">
                  <c:v>90.75</c:v>
                </c:pt>
                <c:pt idx="10">
                  <c:v>91.74</c:v>
                </c:pt>
                <c:pt idx="11">
                  <c:v>92.03</c:v>
                </c:pt>
                <c:pt idx="12">
                  <c:v>93.29</c:v>
                </c:pt>
                <c:pt idx="13">
                  <c:v>93.39</c:v>
                </c:pt>
                <c:pt idx="14">
                  <c:v>93.1</c:v>
                </c:pt>
                <c:pt idx="15">
                  <c:v>91.67</c:v>
                </c:pt>
                <c:pt idx="16">
                  <c:v>93.82</c:v>
                </c:pt>
                <c:pt idx="17">
                  <c:v>94.12</c:v>
                </c:pt>
                <c:pt idx="18">
                  <c:v>94.56</c:v>
                </c:pt>
                <c:pt idx="19">
                  <c:v>94.21</c:v>
                </c:pt>
                <c:pt idx="20">
                  <c:v>95.53</c:v>
                </c:pt>
                <c:pt idx="21">
                  <c:v>97.04</c:v>
                </c:pt>
                <c:pt idx="22">
                  <c:v>96.27</c:v>
                </c:pt>
                <c:pt idx="23">
                  <c:v>95.64</c:v>
                </c:pt>
                <c:pt idx="24">
                  <c:v>95.99</c:v>
                </c:pt>
                <c:pt idx="25">
                  <c:v>96.86</c:v>
                </c:pt>
                <c:pt idx="26">
                  <c:v>96.46</c:v>
                </c:pt>
                <c:pt idx="27">
                  <c:v>95.7</c:v>
                </c:pt>
                <c:pt idx="28">
                  <c:v>96.55</c:v>
                </c:pt>
                <c:pt idx="29">
                  <c:v>97.5</c:v>
                </c:pt>
                <c:pt idx="30">
                  <c:v>100.31</c:v>
                </c:pt>
                <c:pt idx="31">
                  <c:v>98.43</c:v>
                </c:pt>
                <c:pt idx="32">
                  <c:v>97.91</c:v>
                </c:pt>
                <c:pt idx="33">
                  <c:v>98.18</c:v>
                </c:pt>
                <c:pt idx="34">
                  <c:v>97.86</c:v>
                </c:pt>
                <c:pt idx="35">
                  <c:v>97.35</c:v>
                </c:pt>
                <c:pt idx="36">
                  <c:v>97.09</c:v>
                </c:pt>
                <c:pt idx="37">
                  <c:v>96.68</c:v>
                </c:pt>
                <c:pt idx="38">
                  <c:v>96.82</c:v>
                </c:pt>
                <c:pt idx="39">
                  <c:v>97.08</c:v>
                </c:pt>
                <c:pt idx="40">
                  <c:v>97.2</c:v>
                </c:pt>
                <c:pt idx="41">
                  <c:v>96.18</c:v>
                </c:pt>
                <c:pt idx="42">
                  <c:v>95.65</c:v>
                </c:pt>
                <c:pt idx="43">
                  <c:v>95.57</c:v>
                </c:pt>
                <c:pt idx="44">
                  <c:v>95.29</c:v>
                </c:pt>
                <c:pt idx="45">
                  <c:v>95.18</c:v>
                </c:pt>
                <c:pt idx="46">
                  <c:v>96.23</c:v>
                </c:pt>
                <c:pt idx="47">
                  <c:v>96.9</c:v>
                </c:pt>
                <c:pt idx="48">
                  <c:v>99.44</c:v>
                </c:pt>
                <c:pt idx="49">
                  <c:v>98.67</c:v>
                </c:pt>
                <c:pt idx="50">
                  <c:v>97.6</c:v>
                </c:pt>
                <c:pt idx="51">
                  <c:v>97.35</c:v>
                </c:pt>
                <c:pt idx="52">
                  <c:v>97.89</c:v>
                </c:pt>
                <c:pt idx="53">
                  <c:v>96.44</c:v>
                </c:pt>
                <c:pt idx="54">
                  <c:v>96.59</c:v>
                </c:pt>
                <c:pt idx="55">
                  <c:v>95.55</c:v>
                </c:pt>
                <c:pt idx="56">
                  <c:v>95.37</c:v>
                </c:pt>
                <c:pt idx="57">
                  <c:v>95.36</c:v>
                </c:pt>
                <c:pt idx="58">
                  <c:v>95.88</c:v>
                </c:pt>
                <c:pt idx="59">
                  <c:v>95.9</c:v>
                </c:pt>
                <c:pt idx="60">
                  <c:v>96.28</c:v>
                </c:pt>
                <c:pt idx="61">
                  <c:v>96.03</c:v>
                </c:pt>
                <c:pt idx="62">
                  <c:v>98.51</c:v>
                </c:pt>
                <c:pt idx="63">
                  <c:v>99.92</c:v>
                </c:pt>
                <c:pt idx="64">
                  <c:v>101.14</c:v>
                </c:pt>
                <c:pt idx="65">
                  <c:v>101.5</c:v>
                </c:pt>
                <c:pt idx="66">
                  <c:v>98.9</c:v>
                </c:pt>
                <c:pt idx="67">
                  <c:v>98.53</c:v>
                </c:pt>
                <c:pt idx="68">
                  <c:v>97.39</c:v>
                </c:pt>
                <c:pt idx="69">
                  <c:v>96.83</c:v>
                </c:pt>
                <c:pt idx="70">
                  <c:v>96.71</c:v>
                </c:pt>
                <c:pt idx="71">
                  <c:v>99.12</c:v>
                </c:pt>
                <c:pt idx="72">
                  <c:v>97.59</c:v>
                </c:pt>
                <c:pt idx="73">
                  <c:v>96.86</c:v>
                </c:pt>
                <c:pt idx="74">
                  <c:v>97.6</c:v>
                </c:pt>
                <c:pt idx="75">
                  <c:v>100.43</c:v>
                </c:pt>
                <c:pt idx="76">
                  <c:v>100.3</c:v>
                </c:pt>
                <c:pt idx="77">
                  <c:v>99.24</c:v>
                </c:pt>
                <c:pt idx="78">
                  <c:v>99.45</c:v>
                </c:pt>
                <c:pt idx="79">
                  <c:v>98.28</c:v>
                </c:pt>
                <c:pt idx="80">
                  <c:v>97.89</c:v>
                </c:pt>
                <c:pt idx="81">
                  <c:v>97</c:v>
                </c:pt>
                <c:pt idx="82">
                  <c:v>98.53</c:v>
                </c:pt>
                <c:pt idx="83">
                  <c:v>98.14</c:v>
                </c:pt>
                <c:pt idx="84">
                  <c:v>97.88</c:v>
                </c:pt>
                <c:pt idx="85">
                  <c:v>98.84</c:v>
                </c:pt>
                <c:pt idx="86">
                  <c:v>99.59</c:v>
                </c:pt>
                <c:pt idx="87">
                  <c:v>101.72</c:v>
                </c:pt>
                <c:pt idx="88">
                  <c:v>101.34</c:v>
                </c:pt>
                <c:pt idx="89">
                  <c:v>100.48</c:v>
                </c:pt>
                <c:pt idx="90">
                  <c:v>98.59</c:v>
                </c:pt>
                <c:pt idx="91">
                  <c:v>100.05</c:v>
                </c:pt>
                <c:pt idx="92">
                  <c:v>98.81</c:v>
                </c:pt>
                <c:pt idx="93">
                  <c:v>100.66</c:v>
                </c:pt>
                <c:pt idx="94">
                  <c:v>100.84</c:v>
                </c:pt>
                <c:pt idx="95">
                  <c:v>101</c:v>
                </c:pt>
                <c:pt idx="96">
                  <c:v>100.03</c:v>
                </c:pt>
                <c:pt idx="97">
                  <c:v>101</c:v>
                </c:pt>
                <c:pt idx="98">
                  <c:v>100.93</c:v>
                </c:pt>
                <c:pt idx="99">
                  <c:v>96.9</c:v>
                </c:pt>
                <c:pt idx="100">
                  <c:v>96.86</c:v>
                </c:pt>
                <c:pt idx="101">
                  <c:v>96.47</c:v>
                </c:pt>
                <c:pt idx="102">
                  <c:v>96.95</c:v>
                </c:pt>
                <c:pt idx="103">
                  <c:v>98.21</c:v>
                </c:pt>
                <c:pt idx="104">
                  <c:v>97.08</c:v>
                </c:pt>
                <c:pt idx="105">
                  <c:v>96.49</c:v>
                </c:pt>
                <c:pt idx="106">
                  <c:v>95.25</c:v>
                </c:pt>
                <c:pt idx="107">
                  <c:v>96.18</c:v>
                </c:pt>
                <c:pt idx="108">
                  <c:v>95.21</c:v>
                </c:pt>
                <c:pt idx="109">
                  <c:v>94.82</c:v>
                </c:pt>
                <c:pt idx="110">
                  <c:v>95.2</c:v>
                </c:pt>
                <c:pt idx="111">
                  <c:v>94.45</c:v>
                </c:pt>
                <c:pt idx="112">
                  <c:v>92.81</c:v>
                </c:pt>
                <c:pt idx="113">
                  <c:v>94.3</c:v>
                </c:pt>
                <c:pt idx="114">
                  <c:v>94.03</c:v>
                </c:pt>
                <c:pt idx="115">
                  <c:v>92.71</c:v>
                </c:pt>
                <c:pt idx="116">
                  <c:v>90.9</c:v>
                </c:pt>
                <c:pt idx="117">
                  <c:v>91.75</c:v>
                </c:pt>
                <c:pt idx="118">
                  <c:v>95.19</c:v>
                </c:pt>
                <c:pt idx="119">
                  <c:v>92.21</c:v>
                </c:pt>
                <c:pt idx="120">
                  <c:v>88.61</c:v>
                </c:pt>
                <c:pt idx="121">
                  <c:v>88.13</c:v>
                </c:pt>
                <c:pt idx="122">
                  <c:v>88.47</c:v>
                </c:pt>
                <c:pt idx="123">
                  <c:v>88.55</c:v>
                </c:pt>
                <c:pt idx="124">
                  <c:v>90.1</c:v>
                </c:pt>
                <c:pt idx="125">
                  <c:v>91.99</c:v>
                </c:pt>
                <c:pt idx="126">
                  <c:v>91.35</c:v>
                </c:pt>
                <c:pt idx="127">
                  <c:v>90.8</c:v>
                </c:pt>
                <c:pt idx="128">
                  <c:v>90.52</c:v>
                </c:pt>
                <c:pt idx="129">
                  <c:v>91.07</c:v>
                </c:pt>
                <c:pt idx="130">
                  <c:v>91.4</c:v>
                </c:pt>
                <c:pt idx="131">
                  <c:v>90.4</c:v>
                </c:pt>
                <c:pt idx="132">
                  <c:v>90.28</c:v>
                </c:pt>
                <c:pt idx="133">
                  <c:v>90.06</c:v>
                </c:pt>
                <c:pt idx="134">
                  <c:v>89.54</c:v>
                </c:pt>
                <c:pt idx="135">
                  <c:v>88.68</c:v>
                </c:pt>
                <c:pt idx="136">
                  <c:v>89.74</c:v>
                </c:pt>
                <c:pt idx="137">
                  <c:v>89.24</c:v>
                </c:pt>
                <c:pt idx="138">
                  <c:v>88.94</c:v>
                </c:pt>
                <c:pt idx="139">
                  <c:v>90.16</c:v>
                </c:pt>
                <c:pt idx="140">
                  <c:v>90.43</c:v>
                </c:pt>
                <c:pt idx="141">
                  <c:v>90.41</c:v>
                </c:pt>
                <c:pt idx="142">
                  <c:v>91.24</c:v>
                </c:pt>
                <c:pt idx="143">
                  <c:v>89.92</c:v>
                </c:pt>
                <c:pt idx="144">
                  <c:v>89.43</c:v>
                </c:pt>
                <c:pt idx="145">
                  <c:v>89.19</c:v>
                </c:pt>
                <c:pt idx="146">
                  <c:v>88.5</c:v>
                </c:pt>
                <c:pt idx="147">
                  <c:v>88.51</c:v>
                </c:pt>
                <c:pt idx="148">
                  <c:v>87.15</c:v>
                </c:pt>
                <c:pt idx="149">
                  <c:v>87.04</c:v>
                </c:pt>
                <c:pt idx="150">
                  <c:v>86.5</c:v>
                </c:pt>
                <c:pt idx="151">
                  <c:v>85.85</c:v>
                </c:pt>
                <c:pt idx="152">
                  <c:v>85.45</c:v>
                </c:pt>
                <c:pt idx="153">
                  <c:v>87.2</c:v>
                </c:pt>
                <c:pt idx="154">
                  <c:v>86.59</c:v>
                </c:pt>
                <c:pt idx="155">
                  <c:v>86.83</c:v>
                </c:pt>
                <c:pt idx="156">
                  <c:v>86.78</c:v>
                </c:pt>
                <c:pt idx="157">
                  <c:v>85.96</c:v>
                </c:pt>
                <c:pt idx="158">
                  <c:v>88.29</c:v>
                </c:pt>
                <c:pt idx="159">
                  <c:v>87.85</c:v>
                </c:pt>
                <c:pt idx="160">
                  <c:v>88.63</c:v>
                </c:pt>
                <c:pt idx="161">
                  <c:v>89.1</c:v>
                </c:pt>
                <c:pt idx="162">
                  <c:v>88.74</c:v>
                </c:pt>
                <c:pt idx="163">
                  <c:v>87.35</c:v>
                </c:pt>
                <c:pt idx="164">
                  <c:v>87.53</c:v>
                </c:pt>
                <c:pt idx="165">
                  <c:v>86.55</c:v>
                </c:pt>
                <c:pt idx="166">
                  <c:v>85.98</c:v>
                </c:pt>
                <c:pt idx="167">
                  <c:v>85.77</c:v>
                </c:pt>
                <c:pt idx="168">
                  <c:v>85.74</c:v>
                </c:pt>
                <c:pt idx="169">
                  <c:v>85.88</c:v>
                </c:pt>
                <c:pt idx="170">
                  <c:v>85.32</c:v>
                </c:pt>
                <c:pt idx="171">
                  <c:v>85.87</c:v>
                </c:pt>
                <c:pt idx="172">
                  <c:v>84.67</c:v>
                </c:pt>
                <c:pt idx="173">
                  <c:v>85.02</c:v>
                </c:pt>
                <c:pt idx="174">
                  <c:v>85.24</c:v>
                </c:pt>
                <c:pt idx="175">
                  <c:v>84.22</c:v>
                </c:pt>
                <c:pt idx="176">
                  <c:v>85.2</c:v>
                </c:pt>
                <c:pt idx="177">
                  <c:v>84.91</c:v>
                </c:pt>
                <c:pt idx="178">
                  <c:v>83.99</c:v>
                </c:pt>
                <c:pt idx="179">
                  <c:v>84.13</c:v>
                </c:pt>
                <c:pt idx="180">
                  <c:v>82.46</c:v>
                </c:pt>
                <c:pt idx="181">
                  <c:v>82</c:v>
                </c:pt>
                <c:pt idx="182">
                  <c:v>82.34</c:v>
                </c:pt>
                <c:pt idx="183">
                  <c:v>81.099999999999994</c:v>
                </c:pt>
                <c:pt idx="184">
                  <c:v>79.86</c:v>
                </c:pt>
                <c:pt idx="185">
                  <c:v>78.64</c:v>
                </c:pt>
                <c:pt idx="186">
                  <c:v>79.09</c:v>
                </c:pt>
                <c:pt idx="187">
                  <c:v>76.2</c:v>
                </c:pt>
                <c:pt idx="188">
                  <c:v>75.819999999999993</c:v>
                </c:pt>
                <c:pt idx="189">
                  <c:v>76.97</c:v>
                </c:pt>
                <c:pt idx="190">
                  <c:v>77.8</c:v>
                </c:pt>
                <c:pt idx="191">
                  <c:v>76.180000000000007</c:v>
                </c:pt>
                <c:pt idx="192">
                  <c:v>76.209999999999994</c:v>
                </c:pt>
                <c:pt idx="193">
                  <c:v>76.44</c:v>
                </c:pt>
                <c:pt idx="194">
                  <c:v>75.55</c:v>
                </c:pt>
                <c:pt idx="195">
                  <c:v>75.930000000000007</c:v>
                </c:pt>
                <c:pt idx="196">
                  <c:v>74.64</c:v>
                </c:pt>
                <c:pt idx="197">
                  <c:v>74.22</c:v>
                </c:pt>
                <c:pt idx="198">
                  <c:v>75.14</c:v>
                </c:pt>
                <c:pt idx="199">
                  <c:v>74.25</c:v>
                </c:pt>
                <c:pt idx="200">
                  <c:v>74.900000000000006</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CalculationsAndCharts!$B$33:$B$233</c:f>
              <c:numCache>
                <c:formatCode>ddd\ mm/dd/yyyy;@</c:formatCode>
                <c:ptCount val="201"/>
                <c:pt idx="0">
                  <c:v>41843</c:v>
                </c:pt>
                <c:pt idx="1">
                  <c:v>41842</c:v>
                </c:pt>
                <c:pt idx="2">
                  <c:v>41841</c:v>
                </c:pt>
                <c:pt idx="3">
                  <c:v>41838</c:v>
                </c:pt>
                <c:pt idx="4">
                  <c:v>41837</c:v>
                </c:pt>
                <c:pt idx="5">
                  <c:v>41836</c:v>
                </c:pt>
                <c:pt idx="6">
                  <c:v>41835</c:v>
                </c:pt>
                <c:pt idx="7">
                  <c:v>41834</c:v>
                </c:pt>
                <c:pt idx="8">
                  <c:v>41831</c:v>
                </c:pt>
                <c:pt idx="9">
                  <c:v>41830</c:v>
                </c:pt>
                <c:pt idx="10">
                  <c:v>41829</c:v>
                </c:pt>
                <c:pt idx="11">
                  <c:v>41828</c:v>
                </c:pt>
                <c:pt idx="12">
                  <c:v>41827</c:v>
                </c:pt>
                <c:pt idx="13">
                  <c:v>41823</c:v>
                </c:pt>
                <c:pt idx="14">
                  <c:v>41822</c:v>
                </c:pt>
                <c:pt idx="15">
                  <c:v>41821</c:v>
                </c:pt>
                <c:pt idx="16">
                  <c:v>41820</c:v>
                </c:pt>
                <c:pt idx="17">
                  <c:v>41817</c:v>
                </c:pt>
                <c:pt idx="18">
                  <c:v>41816</c:v>
                </c:pt>
                <c:pt idx="19">
                  <c:v>41815</c:v>
                </c:pt>
                <c:pt idx="20">
                  <c:v>41814</c:v>
                </c:pt>
                <c:pt idx="21">
                  <c:v>41813</c:v>
                </c:pt>
                <c:pt idx="22">
                  <c:v>41810</c:v>
                </c:pt>
                <c:pt idx="23">
                  <c:v>41809</c:v>
                </c:pt>
                <c:pt idx="24">
                  <c:v>41808</c:v>
                </c:pt>
                <c:pt idx="25">
                  <c:v>41807</c:v>
                </c:pt>
                <c:pt idx="26">
                  <c:v>41806</c:v>
                </c:pt>
                <c:pt idx="27">
                  <c:v>41803</c:v>
                </c:pt>
                <c:pt idx="28">
                  <c:v>41802</c:v>
                </c:pt>
                <c:pt idx="29">
                  <c:v>41801</c:v>
                </c:pt>
                <c:pt idx="30">
                  <c:v>41800</c:v>
                </c:pt>
                <c:pt idx="31">
                  <c:v>41799</c:v>
                </c:pt>
                <c:pt idx="32">
                  <c:v>41796</c:v>
                </c:pt>
                <c:pt idx="33">
                  <c:v>41795</c:v>
                </c:pt>
                <c:pt idx="34">
                  <c:v>41794</c:v>
                </c:pt>
                <c:pt idx="35">
                  <c:v>41793</c:v>
                </c:pt>
                <c:pt idx="36">
                  <c:v>41792</c:v>
                </c:pt>
                <c:pt idx="37">
                  <c:v>41789</c:v>
                </c:pt>
                <c:pt idx="38">
                  <c:v>41788</c:v>
                </c:pt>
                <c:pt idx="39">
                  <c:v>41787</c:v>
                </c:pt>
                <c:pt idx="40">
                  <c:v>41786</c:v>
                </c:pt>
                <c:pt idx="41">
                  <c:v>41782</c:v>
                </c:pt>
                <c:pt idx="42">
                  <c:v>41781</c:v>
                </c:pt>
                <c:pt idx="43">
                  <c:v>41780</c:v>
                </c:pt>
                <c:pt idx="44">
                  <c:v>41779</c:v>
                </c:pt>
                <c:pt idx="45">
                  <c:v>41778</c:v>
                </c:pt>
                <c:pt idx="46">
                  <c:v>41775</c:v>
                </c:pt>
                <c:pt idx="47">
                  <c:v>41774</c:v>
                </c:pt>
                <c:pt idx="48">
                  <c:v>41773</c:v>
                </c:pt>
                <c:pt idx="49">
                  <c:v>41772</c:v>
                </c:pt>
                <c:pt idx="50">
                  <c:v>41771</c:v>
                </c:pt>
                <c:pt idx="51">
                  <c:v>41768</c:v>
                </c:pt>
                <c:pt idx="52">
                  <c:v>41767</c:v>
                </c:pt>
                <c:pt idx="53">
                  <c:v>41766</c:v>
                </c:pt>
                <c:pt idx="54">
                  <c:v>41765</c:v>
                </c:pt>
                <c:pt idx="55">
                  <c:v>41764</c:v>
                </c:pt>
                <c:pt idx="56">
                  <c:v>41761</c:v>
                </c:pt>
                <c:pt idx="57">
                  <c:v>41760</c:v>
                </c:pt>
                <c:pt idx="58">
                  <c:v>41759</c:v>
                </c:pt>
                <c:pt idx="59">
                  <c:v>41758</c:v>
                </c:pt>
                <c:pt idx="60">
                  <c:v>41757</c:v>
                </c:pt>
                <c:pt idx="61">
                  <c:v>41754</c:v>
                </c:pt>
                <c:pt idx="62">
                  <c:v>41753</c:v>
                </c:pt>
                <c:pt idx="63">
                  <c:v>41752</c:v>
                </c:pt>
                <c:pt idx="64">
                  <c:v>41751</c:v>
                </c:pt>
                <c:pt idx="65">
                  <c:v>41750</c:v>
                </c:pt>
                <c:pt idx="66">
                  <c:v>41746</c:v>
                </c:pt>
                <c:pt idx="67">
                  <c:v>41745</c:v>
                </c:pt>
                <c:pt idx="68">
                  <c:v>41744</c:v>
                </c:pt>
                <c:pt idx="69">
                  <c:v>41743</c:v>
                </c:pt>
                <c:pt idx="70">
                  <c:v>41740</c:v>
                </c:pt>
                <c:pt idx="71">
                  <c:v>41739</c:v>
                </c:pt>
                <c:pt idx="72">
                  <c:v>41738</c:v>
                </c:pt>
                <c:pt idx="73">
                  <c:v>41737</c:v>
                </c:pt>
                <c:pt idx="74">
                  <c:v>41736</c:v>
                </c:pt>
                <c:pt idx="75">
                  <c:v>41733</c:v>
                </c:pt>
                <c:pt idx="76">
                  <c:v>41732</c:v>
                </c:pt>
                <c:pt idx="77">
                  <c:v>41731</c:v>
                </c:pt>
                <c:pt idx="78">
                  <c:v>41730</c:v>
                </c:pt>
                <c:pt idx="79">
                  <c:v>41729</c:v>
                </c:pt>
                <c:pt idx="80">
                  <c:v>41726</c:v>
                </c:pt>
                <c:pt idx="81">
                  <c:v>41725</c:v>
                </c:pt>
                <c:pt idx="82">
                  <c:v>41724</c:v>
                </c:pt>
                <c:pt idx="83">
                  <c:v>41723</c:v>
                </c:pt>
                <c:pt idx="84">
                  <c:v>41722</c:v>
                </c:pt>
                <c:pt idx="85">
                  <c:v>41719</c:v>
                </c:pt>
                <c:pt idx="86">
                  <c:v>41718</c:v>
                </c:pt>
                <c:pt idx="87">
                  <c:v>41717</c:v>
                </c:pt>
                <c:pt idx="88">
                  <c:v>41716</c:v>
                </c:pt>
                <c:pt idx="89">
                  <c:v>41715</c:v>
                </c:pt>
                <c:pt idx="90">
                  <c:v>41712</c:v>
                </c:pt>
                <c:pt idx="91">
                  <c:v>41711</c:v>
                </c:pt>
                <c:pt idx="92">
                  <c:v>41710</c:v>
                </c:pt>
                <c:pt idx="93">
                  <c:v>41709</c:v>
                </c:pt>
                <c:pt idx="94">
                  <c:v>41708</c:v>
                </c:pt>
                <c:pt idx="95">
                  <c:v>41705</c:v>
                </c:pt>
                <c:pt idx="96">
                  <c:v>41704</c:v>
                </c:pt>
                <c:pt idx="97">
                  <c:v>41703</c:v>
                </c:pt>
                <c:pt idx="98">
                  <c:v>41702</c:v>
                </c:pt>
                <c:pt idx="99">
                  <c:v>41701</c:v>
                </c:pt>
                <c:pt idx="100">
                  <c:v>41698</c:v>
                </c:pt>
                <c:pt idx="101">
                  <c:v>41697</c:v>
                </c:pt>
                <c:pt idx="102">
                  <c:v>41696</c:v>
                </c:pt>
                <c:pt idx="103">
                  <c:v>41695</c:v>
                </c:pt>
                <c:pt idx="104">
                  <c:v>41694</c:v>
                </c:pt>
                <c:pt idx="105">
                  <c:v>41691</c:v>
                </c:pt>
                <c:pt idx="106">
                  <c:v>41690</c:v>
                </c:pt>
                <c:pt idx="107">
                  <c:v>41689</c:v>
                </c:pt>
                <c:pt idx="108">
                  <c:v>41688</c:v>
                </c:pt>
                <c:pt idx="109">
                  <c:v>41684</c:v>
                </c:pt>
                <c:pt idx="110">
                  <c:v>41683</c:v>
                </c:pt>
                <c:pt idx="111">
                  <c:v>41682</c:v>
                </c:pt>
                <c:pt idx="112">
                  <c:v>41681</c:v>
                </c:pt>
                <c:pt idx="113">
                  <c:v>41680</c:v>
                </c:pt>
                <c:pt idx="114">
                  <c:v>41677</c:v>
                </c:pt>
                <c:pt idx="115">
                  <c:v>41676</c:v>
                </c:pt>
                <c:pt idx="116">
                  <c:v>41675</c:v>
                </c:pt>
                <c:pt idx="117">
                  <c:v>41674</c:v>
                </c:pt>
                <c:pt idx="118">
                  <c:v>41673</c:v>
                </c:pt>
                <c:pt idx="119">
                  <c:v>41670</c:v>
                </c:pt>
                <c:pt idx="120">
                  <c:v>41669</c:v>
                </c:pt>
                <c:pt idx="121">
                  <c:v>41668</c:v>
                </c:pt>
                <c:pt idx="122">
                  <c:v>41667</c:v>
                </c:pt>
                <c:pt idx="123">
                  <c:v>41666</c:v>
                </c:pt>
                <c:pt idx="124">
                  <c:v>41663</c:v>
                </c:pt>
                <c:pt idx="125">
                  <c:v>41662</c:v>
                </c:pt>
                <c:pt idx="126">
                  <c:v>41661</c:v>
                </c:pt>
                <c:pt idx="127">
                  <c:v>41660</c:v>
                </c:pt>
                <c:pt idx="128">
                  <c:v>41656</c:v>
                </c:pt>
                <c:pt idx="129">
                  <c:v>41655</c:v>
                </c:pt>
                <c:pt idx="130">
                  <c:v>41654</c:v>
                </c:pt>
                <c:pt idx="131">
                  <c:v>41653</c:v>
                </c:pt>
                <c:pt idx="132">
                  <c:v>41652</c:v>
                </c:pt>
                <c:pt idx="133">
                  <c:v>41649</c:v>
                </c:pt>
                <c:pt idx="134">
                  <c:v>41648</c:v>
                </c:pt>
                <c:pt idx="135">
                  <c:v>41647</c:v>
                </c:pt>
                <c:pt idx="136">
                  <c:v>41646</c:v>
                </c:pt>
                <c:pt idx="137">
                  <c:v>41645</c:v>
                </c:pt>
                <c:pt idx="138">
                  <c:v>41642</c:v>
                </c:pt>
                <c:pt idx="139">
                  <c:v>41641</c:v>
                </c:pt>
                <c:pt idx="140">
                  <c:v>41639</c:v>
                </c:pt>
                <c:pt idx="141">
                  <c:v>41638</c:v>
                </c:pt>
                <c:pt idx="142">
                  <c:v>41635</c:v>
                </c:pt>
                <c:pt idx="143">
                  <c:v>41634</c:v>
                </c:pt>
                <c:pt idx="144">
                  <c:v>41632</c:v>
                </c:pt>
                <c:pt idx="145">
                  <c:v>41631</c:v>
                </c:pt>
                <c:pt idx="146">
                  <c:v>41628</c:v>
                </c:pt>
                <c:pt idx="147">
                  <c:v>41627</c:v>
                </c:pt>
                <c:pt idx="148">
                  <c:v>41626</c:v>
                </c:pt>
                <c:pt idx="149">
                  <c:v>41625</c:v>
                </c:pt>
                <c:pt idx="150">
                  <c:v>41624</c:v>
                </c:pt>
                <c:pt idx="151">
                  <c:v>41621</c:v>
                </c:pt>
                <c:pt idx="152">
                  <c:v>41620</c:v>
                </c:pt>
                <c:pt idx="153">
                  <c:v>41619</c:v>
                </c:pt>
                <c:pt idx="154">
                  <c:v>41618</c:v>
                </c:pt>
                <c:pt idx="155">
                  <c:v>41617</c:v>
                </c:pt>
                <c:pt idx="156">
                  <c:v>41614</c:v>
                </c:pt>
                <c:pt idx="157">
                  <c:v>41613</c:v>
                </c:pt>
                <c:pt idx="158">
                  <c:v>41612</c:v>
                </c:pt>
                <c:pt idx="159">
                  <c:v>41611</c:v>
                </c:pt>
                <c:pt idx="160">
                  <c:v>41610</c:v>
                </c:pt>
                <c:pt idx="161">
                  <c:v>41607</c:v>
                </c:pt>
                <c:pt idx="162">
                  <c:v>41605</c:v>
                </c:pt>
                <c:pt idx="163">
                  <c:v>41604</c:v>
                </c:pt>
                <c:pt idx="164">
                  <c:v>41603</c:v>
                </c:pt>
                <c:pt idx="165">
                  <c:v>41600</c:v>
                </c:pt>
                <c:pt idx="166">
                  <c:v>41599</c:v>
                </c:pt>
                <c:pt idx="167">
                  <c:v>41598</c:v>
                </c:pt>
                <c:pt idx="168">
                  <c:v>41597</c:v>
                </c:pt>
                <c:pt idx="169">
                  <c:v>41596</c:v>
                </c:pt>
                <c:pt idx="170">
                  <c:v>41593</c:v>
                </c:pt>
                <c:pt idx="171">
                  <c:v>41592</c:v>
                </c:pt>
                <c:pt idx="172">
                  <c:v>41591</c:v>
                </c:pt>
                <c:pt idx="173">
                  <c:v>41590</c:v>
                </c:pt>
                <c:pt idx="174">
                  <c:v>41589</c:v>
                </c:pt>
                <c:pt idx="175">
                  <c:v>41586</c:v>
                </c:pt>
                <c:pt idx="176">
                  <c:v>41585</c:v>
                </c:pt>
                <c:pt idx="177">
                  <c:v>41584</c:v>
                </c:pt>
                <c:pt idx="178">
                  <c:v>41583</c:v>
                </c:pt>
                <c:pt idx="179">
                  <c:v>41582</c:v>
                </c:pt>
                <c:pt idx="180">
                  <c:v>41579</c:v>
                </c:pt>
                <c:pt idx="181">
                  <c:v>41578</c:v>
                </c:pt>
                <c:pt idx="182">
                  <c:v>41577</c:v>
                </c:pt>
                <c:pt idx="183">
                  <c:v>41576</c:v>
                </c:pt>
                <c:pt idx="184">
                  <c:v>41575</c:v>
                </c:pt>
                <c:pt idx="185">
                  <c:v>41572</c:v>
                </c:pt>
                <c:pt idx="186">
                  <c:v>41571</c:v>
                </c:pt>
                <c:pt idx="187">
                  <c:v>41570</c:v>
                </c:pt>
                <c:pt idx="188">
                  <c:v>41569</c:v>
                </c:pt>
                <c:pt idx="189">
                  <c:v>41568</c:v>
                </c:pt>
                <c:pt idx="190">
                  <c:v>41565</c:v>
                </c:pt>
                <c:pt idx="191">
                  <c:v>41564</c:v>
                </c:pt>
                <c:pt idx="192">
                  <c:v>41563</c:v>
                </c:pt>
                <c:pt idx="193">
                  <c:v>41562</c:v>
                </c:pt>
                <c:pt idx="194">
                  <c:v>41561</c:v>
                </c:pt>
                <c:pt idx="195">
                  <c:v>41558</c:v>
                </c:pt>
                <c:pt idx="196">
                  <c:v>41557</c:v>
                </c:pt>
                <c:pt idx="197">
                  <c:v>41556</c:v>
                </c:pt>
                <c:pt idx="198">
                  <c:v>41555</c:v>
                </c:pt>
                <c:pt idx="199">
                  <c:v>41554</c:v>
                </c:pt>
                <c:pt idx="200">
                  <c:v>41551</c:v>
                </c:pt>
              </c:numCache>
            </c:numRef>
          </c:cat>
          <c:val>
            <c:numRef>
              <c:f>CalculationsAndCharts!$E$33:$E$233</c:f>
              <c:numCache>
                <c:formatCode>#,##0.00</c:formatCode>
                <c:ptCount val="201"/>
                <c:pt idx="0">
                  <c:v>96.54</c:v>
                </c:pt>
                <c:pt idx="1">
                  <c:v>97.01</c:v>
                </c:pt>
                <c:pt idx="2">
                  <c:v>95.98</c:v>
                </c:pt>
                <c:pt idx="3">
                  <c:v>94.96</c:v>
                </c:pt>
                <c:pt idx="4">
                  <c:v>95.14</c:v>
                </c:pt>
                <c:pt idx="5">
                  <c:v>95.12</c:v>
                </c:pt>
                <c:pt idx="6">
                  <c:v>95.26</c:v>
                </c:pt>
                <c:pt idx="7">
                  <c:v>94.13</c:v>
                </c:pt>
                <c:pt idx="8">
                  <c:v>93.3</c:v>
                </c:pt>
                <c:pt idx="9">
                  <c:v>92.68</c:v>
                </c:pt>
                <c:pt idx="10">
                  <c:v>91.87</c:v>
                </c:pt>
                <c:pt idx="11">
                  <c:v>92.22</c:v>
                </c:pt>
                <c:pt idx="12">
                  <c:v>93.39</c:v>
                </c:pt>
                <c:pt idx="13">
                  <c:v>93.5</c:v>
                </c:pt>
                <c:pt idx="14">
                  <c:v>93.56</c:v>
                </c:pt>
                <c:pt idx="15">
                  <c:v>93.63</c:v>
                </c:pt>
                <c:pt idx="16">
                  <c:v>93.84</c:v>
                </c:pt>
                <c:pt idx="17">
                  <c:v>94.45</c:v>
                </c:pt>
                <c:pt idx="18">
                  <c:v>94.56</c:v>
                </c:pt>
                <c:pt idx="19">
                  <c:v>94.85</c:v>
                </c:pt>
                <c:pt idx="20">
                  <c:v>96</c:v>
                </c:pt>
                <c:pt idx="21">
                  <c:v>97.04</c:v>
                </c:pt>
                <c:pt idx="22">
                  <c:v>97.23</c:v>
                </c:pt>
                <c:pt idx="23">
                  <c:v>96.25</c:v>
                </c:pt>
                <c:pt idx="24">
                  <c:v>96.32</c:v>
                </c:pt>
                <c:pt idx="25">
                  <c:v>97.16</c:v>
                </c:pt>
                <c:pt idx="26">
                  <c:v>97.39</c:v>
                </c:pt>
                <c:pt idx="27">
                  <c:v>96.77</c:v>
                </c:pt>
                <c:pt idx="28">
                  <c:v>96.83</c:v>
                </c:pt>
                <c:pt idx="29">
                  <c:v>97.87</c:v>
                </c:pt>
                <c:pt idx="30">
                  <c:v>100.31</c:v>
                </c:pt>
                <c:pt idx="31">
                  <c:v>98.91</c:v>
                </c:pt>
                <c:pt idx="32">
                  <c:v>98.94</c:v>
                </c:pt>
                <c:pt idx="33">
                  <c:v>98.67</c:v>
                </c:pt>
                <c:pt idx="34">
                  <c:v>97.98</c:v>
                </c:pt>
                <c:pt idx="35">
                  <c:v>98.41</c:v>
                </c:pt>
                <c:pt idx="36">
                  <c:v>98.26</c:v>
                </c:pt>
                <c:pt idx="37">
                  <c:v>97.8</c:v>
                </c:pt>
                <c:pt idx="38">
                  <c:v>97.21</c:v>
                </c:pt>
                <c:pt idx="39">
                  <c:v>97.99</c:v>
                </c:pt>
                <c:pt idx="40">
                  <c:v>97.31</c:v>
                </c:pt>
                <c:pt idx="41">
                  <c:v>97.17</c:v>
                </c:pt>
                <c:pt idx="42">
                  <c:v>96.38</c:v>
                </c:pt>
                <c:pt idx="43">
                  <c:v>96.32</c:v>
                </c:pt>
                <c:pt idx="44">
                  <c:v>95.77</c:v>
                </c:pt>
                <c:pt idx="45">
                  <c:v>95.75</c:v>
                </c:pt>
                <c:pt idx="46">
                  <c:v>96.5</c:v>
                </c:pt>
                <c:pt idx="47">
                  <c:v>97.36</c:v>
                </c:pt>
                <c:pt idx="48">
                  <c:v>99.66</c:v>
                </c:pt>
                <c:pt idx="49">
                  <c:v>99.69</c:v>
                </c:pt>
                <c:pt idx="50">
                  <c:v>98.44</c:v>
                </c:pt>
                <c:pt idx="51">
                  <c:v>97.66</c:v>
                </c:pt>
                <c:pt idx="52">
                  <c:v>98.14</c:v>
                </c:pt>
                <c:pt idx="53">
                  <c:v>97.91</c:v>
                </c:pt>
                <c:pt idx="54">
                  <c:v>96.64</c:v>
                </c:pt>
                <c:pt idx="55">
                  <c:v>96.86</c:v>
                </c:pt>
                <c:pt idx="56">
                  <c:v>96.33</c:v>
                </c:pt>
                <c:pt idx="57">
                  <c:v>96.21</c:v>
                </c:pt>
                <c:pt idx="58">
                  <c:v>96.28</c:v>
                </c:pt>
                <c:pt idx="59">
                  <c:v>96.35</c:v>
                </c:pt>
                <c:pt idx="60">
                  <c:v>96.39</c:v>
                </c:pt>
                <c:pt idx="61">
                  <c:v>96.13</c:v>
                </c:pt>
                <c:pt idx="62">
                  <c:v>98.51</c:v>
                </c:pt>
                <c:pt idx="63">
                  <c:v>100.86</c:v>
                </c:pt>
                <c:pt idx="64">
                  <c:v>102.33</c:v>
                </c:pt>
                <c:pt idx="65">
                  <c:v>101.62</c:v>
                </c:pt>
                <c:pt idx="66">
                  <c:v>100.36</c:v>
                </c:pt>
                <c:pt idx="67">
                  <c:v>99.06</c:v>
                </c:pt>
                <c:pt idx="68">
                  <c:v>97.98</c:v>
                </c:pt>
                <c:pt idx="69">
                  <c:v>97.84</c:v>
                </c:pt>
                <c:pt idx="70">
                  <c:v>97.34</c:v>
                </c:pt>
                <c:pt idx="71">
                  <c:v>99.21</c:v>
                </c:pt>
                <c:pt idx="72">
                  <c:v>99.65</c:v>
                </c:pt>
                <c:pt idx="73">
                  <c:v>96.88</c:v>
                </c:pt>
                <c:pt idx="74">
                  <c:v>98.18</c:v>
                </c:pt>
                <c:pt idx="75">
                  <c:v>100.81</c:v>
                </c:pt>
                <c:pt idx="76">
                  <c:v>100.57</c:v>
                </c:pt>
                <c:pt idx="77">
                  <c:v>100.1</c:v>
                </c:pt>
                <c:pt idx="78">
                  <c:v>99.9</c:v>
                </c:pt>
                <c:pt idx="79">
                  <c:v>99.25</c:v>
                </c:pt>
                <c:pt idx="80">
                  <c:v>98.79</c:v>
                </c:pt>
                <c:pt idx="81">
                  <c:v>97.83</c:v>
                </c:pt>
                <c:pt idx="82">
                  <c:v>98.72</c:v>
                </c:pt>
                <c:pt idx="83">
                  <c:v>98.76</c:v>
                </c:pt>
                <c:pt idx="84">
                  <c:v>97.99</c:v>
                </c:pt>
                <c:pt idx="85">
                  <c:v>99.1</c:v>
                </c:pt>
                <c:pt idx="86">
                  <c:v>100.41</c:v>
                </c:pt>
                <c:pt idx="87">
                  <c:v>101.8</c:v>
                </c:pt>
                <c:pt idx="88">
                  <c:v>101.71</c:v>
                </c:pt>
                <c:pt idx="89">
                  <c:v>101.02</c:v>
                </c:pt>
                <c:pt idx="90">
                  <c:v>100.94</c:v>
                </c:pt>
                <c:pt idx="91">
                  <c:v>101.15</c:v>
                </c:pt>
                <c:pt idx="92">
                  <c:v>100.07</c:v>
                </c:pt>
                <c:pt idx="93">
                  <c:v>100.71</c:v>
                </c:pt>
                <c:pt idx="94">
                  <c:v>101.08</c:v>
                </c:pt>
                <c:pt idx="95">
                  <c:v>102.15</c:v>
                </c:pt>
                <c:pt idx="96">
                  <c:v>101.07</c:v>
                </c:pt>
                <c:pt idx="97">
                  <c:v>102</c:v>
                </c:pt>
                <c:pt idx="98">
                  <c:v>101.03</c:v>
                </c:pt>
                <c:pt idx="99">
                  <c:v>98.57</c:v>
                </c:pt>
                <c:pt idx="100">
                  <c:v>98.95</c:v>
                </c:pt>
                <c:pt idx="101">
                  <c:v>97.59</c:v>
                </c:pt>
                <c:pt idx="102">
                  <c:v>97.34</c:v>
                </c:pt>
                <c:pt idx="103">
                  <c:v>98.57</c:v>
                </c:pt>
                <c:pt idx="104">
                  <c:v>99.48</c:v>
                </c:pt>
                <c:pt idx="105">
                  <c:v>97.35</c:v>
                </c:pt>
                <c:pt idx="106">
                  <c:v>96.91</c:v>
                </c:pt>
                <c:pt idx="107">
                  <c:v>97.13</c:v>
                </c:pt>
                <c:pt idx="108">
                  <c:v>96.35</c:v>
                </c:pt>
                <c:pt idx="109">
                  <c:v>96.14</c:v>
                </c:pt>
                <c:pt idx="110">
                  <c:v>96.29</c:v>
                </c:pt>
                <c:pt idx="111">
                  <c:v>95.74</c:v>
                </c:pt>
                <c:pt idx="112">
                  <c:v>94.76</c:v>
                </c:pt>
                <c:pt idx="113">
                  <c:v>94.43</c:v>
                </c:pt>
                <c:pt idx="114">
                  <c:v>95.73</c:v>
                </c:pt>
                <c:pt idx="115">
                  <c:v>93.62</c:v>
                </c:pt>
                <c:pt idx="116">
                  <c:v>93.13</c:v>
                </c:pt>
                <c:pt idx="117">
                  <c:v>91.98</c:v>
                </c:pt>
                <c:pt idx="118">
                  <c:v>95.83</c:v>
                </c:pt>
                <c:pt idx="119">
                  <c:v>95.5</c:v>
                </c:pt>
                <c:pt idx="120">
                  <c:v>92.3</c:v>
                </c:pt>
                <c:pt idx="121">
                  <c:v>88.95</c:v>
                </c:pt>
                <c:pt idx="122">
                  <c:v>89.5</c:v>
                </c:pt>
                <c:pt idx="123">
                  <c:v>89.19</c:v>
                </c:pt>
                <c:pt idx="124">
                  <c:v>90.36</c:v>
                </c:pt>
                <c:pt idx="125">
                  <c:v>92.65</c:v>
                </c:pt>
                <c:pt idx="126">
                  <c:v>92.69</c:v>
                </c:pt>
                <c:pt idx="127">
                  <c:v>91.96</c:v>
                </c:pt>
                <c:pt idx="128">
                  <c:v>91</c:v>
                </c:pt>
                <c:pt idx="129">
                  <c:v>91.12</c:v>
                </c:pt>
                <c:pt idx="130">
                  <c:v>91.85</c:v>
                </c:pt>
                <c:pt idx="131">
                  <c:v>91.18</c:v>
                </c:pt>
                <c:pt idx="132">
                  <c:v>91.35</c:v>
                </c:pt>
                <c:pt idx="133">
                  <c:v>90.78</c:v>
                </c:pt>
                <c:pt idx="134">
                  <c:v>90.28</c:v>
                </c:pt>
                <c:pt idx="135">
                  <c:v>89.09</c:v>
                </c:pt>
                <c:pt idx="136">
                  <c:v>89.91</c:v>
                </c:pt>
                <c:pt idx="137">
                  <c:v>89.82</c:v>
                </c:pt>
                <c:pt idx="138">
                  <c:v>89.54</c:v>
                </c:pt>
                <c:pt idx="139">
                  <c:v>90.16</c:v>
                </c:pt>
                <c:pt idx="140">
                  <c:v>90.89</c:v>
                </c:pt>
                <c:pt idx="141">
                  <c:v>90.65</c:v>
                </c:pt>
                <c:pt idx="142">
                  <c:v>91.39</c:v>
                </c:pt>
                <c:pt idx="143">
                  <c:v>91.26</c:v>
                </c:pt>
                <c:pt idx="144">
                  <c:v>89.74</c:v>
                </c:pt>
                <c:pt idx="145">
                  <c:v>89.39</c:v>
                </c:pt>
                <c:pt idx="146">
                  <c:v>89.42</c:v>
                </c:pt>
                <c:pt idx="147">
                  <c:v>88.83</c:v>
                </c:pt>
                <c:pt idx="148">
                  <c:v>88.91</c:v>
                </c:pt>
                <c:pt idx="149">
                  <c:v>87.23</c:v>
                </c:pt>
                <c:pt idx="150">
                  <c:v>87.19</c:v>
                </c:pt>
                <c:pt idx="151">
                  <c:v>86.74</c:v>
                </c:pt>
                <c:pt idx="152">
                  <c:v>86.11</c:v>
                </c:pt>
                <c:pt idx="153">
                  <c:v>87.21</c:v>
                </c:pt>
                <c:pt idx="154">
                  <c:v>87.4</c:v>
                </c:pt>
                <c:pt idx="155">
                  <c:v>87.01</c:v>
                </c:pt>
                <c:pt idx="156">
                  <c:v>87.36</c:v>
                </c:pt>
                <c:pt idx="157">
                  <c:v>86.99</c:v>
                </c:pt>
                <c:pt idx="158">
                  <c:v>88.6</c:v>
                </c:pt>
                <c:pt idx="159">
                  <c:v>89.21</c:v>
                </c:pt>
                <c:pt idx="160">
                  <c:v>89.16</c:v>
                </c:pt>
                <c:pt idx="161">
                  <c:v>89.56</c:v>
                </c:pt>
                <c:pt idx="162">
                  <c:v>89.46</c:v>
                </c:pt>
                <c:pt idx="163">
                  <c:v>88.59</c:v>
                </c:pt>
                <c:pt idx="164">
                  <c:v>87.62</c:v>
                </c:pt>
                <c:pt idx="165">
                  <c:v>87.47</c:v>
                </c:pt>
                <c:pt idx="166">
                  <c:v>87.31</c:v>
                </c:pt>
                <c:pt idx="167">
                  <c:v>86.29</c:v>
                </c:pt>
                <c:pt idx="168">
                  <c:v>85.89</c:v>
                </c:pt>
                <c:pt idx="169">
                  <c:v>86.37</c:v>
                </c:pt>
                <c:pt idx="170">
                  <c:v>85.47</c:v>
                </c:pt>
                <c:pt idx="171">
                  <c:v>86.01</c:v>
                </c:pt>
                <c:pt idx="172">
                  <c:v>85.47</c:v>
                </c:pt>
                <c:pt idx="173">
                  <c:v>85.32</c:v>
                </c:pt>
                <c:pt idx="174">
                  <c:v>85.41</c:v>
                </c:pt>
                <c:pt idx="175">
                  <c:v>85.56</c:v>
                </c:pt>
                <c:pt idx="176">
                  <c:v>85.73</c:v>
                </c:pt>
                <c:pt idx="177">
                  <c:v>84.98</c:v>
                </c:pt>
                <c:pt idx="178">
                  <c:v>84.88</c:v>
                </c:pt>
                <c:pt idx="179">
                  <c:v>84.45</c:v>
                </c:pt>
                <c:pt idx="180">
                  <c:v>84.43</c:v>
                </c:pt>
                <c:pt idx="181">
                  <c:v>83.1</c:v>
                </c:pt>
                <c:pt idx="182">
                  <c:v>82.68</c:v>
                </c:pt>
                <c:pt idx="183">
                  <c:v>81.93</c:v>
                </c:pt>
                <c:pt idx="184">
                  <c:v>81.62</c:v>
                </c:pt>
                <c:pt idx="185">
                  <c:v>80.23</c:v>
                </c:pt>
                <c:pt idx="186">
                  <c:v>79.42</c:v>
                </c:pt>
                <c:pt idx="187">
                  <c:v>78.75</c:v>
                </c:pt>
                <c:pt idx="188">
                  <c:v>76.290000000000006</c:v>
                </c:pt>
                <c:pt idx="189">
                  <c:v>76.989999999999995</c:v>
                </c:pt>
                <c:pt idx="190">
                  <c:v>77.8</c:v>
                </c:pt>
                <c:pt idx="191">
                  <c:v>77.819999999999993</c:v>
                </c:pt>
                <c:pt idx="192">
                  <c:v>76.47</c:v>
                </c:pt>
                <c:pt idx="193">
                  <c:v>76.540000000000006</c:v>
                </c:pt>
                <c:pt idx="194">
                  <c:v>76.53</c:v>
                </c:pt>
                <c:pt idx="195">
                  <c:v>76.25</c:v>
                </c:pt>
                <c:pt idx="196">
                  <c:v>76.260000000000005</c:v>
                </c:pt>
                <c:pt idx="197">
                  <c:v>74.52</c:v>
                </c:pt>
                <c:pt idx="198">
                  <c:v>75.27</c:v>
                </c:pt>
                <c:pt idx="199">
                  <c:v>75.790000000000006</c:v>
                </c:pt>
                <c:pt idx="200">
                  <c:v>75</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CalculationsAndCharts!$B$33:$B$233</c:f>
              <c:numCache>
                <c:formatCode>ddd\ mm/dd/yyyy;@</c:formatCode>
                <c:ptCount val="201"/>
                <c:pt idx="0">
                  <c:v>41843</c:v>
                </c:pt>
                <c:pt idx="1">
                  <c:v>41842</c:v>
                </c:pt>
                <c:pt idx="2">
                  <c:v>41841</c:v>
                </c:pt>
                <c:pt idx="3">
                  <c:v>41838</c:v>
                </c:pt>
                <c:pt idx="4">
                  <c:v>41837</c:v>
                </c:pt>
                <c:pt idx="5">
                  <c:v>41836</c:v>
                </c:pt>
                <c:pt idx="6">
                  <c:v>41835</c:v>
                </c:pt>
                <c:pt idx="7">
                  <c:v>41834</c:v>
                </c:pt>
                <c:pt idx="8">
                  <c:v>41831</c:v>
                </c:pt>
                <c:pt idx="9">
                  <c:v>41830</c:v>
                </c:pt>
                <c:pt idx="10">
                  <c:v>41829</c:v>
                </c:pt>
                <c:pt idx="11">
                  <c:v>41828</c:v>
                </c:pt>
                <c:pt idx="12">
                  <c:v>41827</c:v>
                </c:pt>
                <c:pt idx="13">
                  <c:v>41823</c:v>
                </c:pt>
                <c:pt idx="14">
                  <c:v>41822</c:v>
                </c:pt>
                <c:pt idx="15">
                  <c:v>41821</c:v>
                </c:pt>
                <c:pt idx="16">
                  <c:v>41820</c:v>
                </c:pt>
                <c:pt idx="17">
                  <c:v>41817</c:v>
                </c:pt>
                <c:pt idx="18">
                  <c:v>41816</c:v>
                </c:pt>
                <c:pt idx="19">
                  <c:v>41815</c:v>
                </c:pt>
                <c:pt idx="20">
                  <c:v>41814</c:v>
                </c:pt>
                <c:pt idx="21">
                  <c:v>41813</c:v>
                </c:pt>
                <c:pt idx="22">
                  <c:v>41810</c:v>
                </c:pt>
                <c:pt idx="23">
                  <c:v>41809</c:v>
                </c:pt>
                <c:pt idx="24">
                  <c:v>41808</c:v>
                </c:pt>
                <c:pt idx="25">
                  <c:v>41807</c:v>
                </c:pt>
                <c:pt idx="26">
                  <c:v>41806</c:v>
                </c:pt>
                <c:pt idx="27">
                  <c:v>41803</c:v>
                </c:pt>
                <c:pt idx="28">
                  <c:v>41802</c:v>
                </c:pt>
                <c:pt idx="29">
                  <c:v>41801</c:v>
                </c:pt>
                <c:pt idx="30">
                  <c:v>41800</c:v>
                </c:pt>
                <c:pt idx="31">
                  <c:v>41799</c:v>
                </c:pt>
                <c:pt idx="32">
                  <c:v>41796</c:v>
                </c:pt>
                <c:pt idx="33">
                  <c:v>41795</c:v>
                </c:pt>
                <c:pt idx="34">
                  <c:v>41794</c:v>
                </c:pt>
                <c:pt idx="35">
                  <c:v>41793</c:v>
                </c:pt>
                <c:pt idx="36">
                  <c:v>41792</c:v>
                </c:pt>
                <c:pt idx="37">
                  <c:v>41789</c:v>
                </c:pt>
                <c:pt idx="38">
                  <c:v>41788</c:v>
                </c:pt>
                <c:pt idx="39">
                  <c:v>41787</c:v>
                </c:pt>
                <c:pt idx="40">
                  <c:v>41786</c:v>
                </c:pt>
                <c:pt idx="41">
                  <c:v>41782</c:v>
                </c:pt>
                <c:pt idx="42">
                  <c:v>41781</c:v>
                </c:pt>
                <c:pt idx="43">
                  <c:v>41780</c:v>
                </c:pt>
                <c:pt idx="44">
                  <c:v>41779</c:v>
                </c:pt>
                <c:pt idx="45">
                  <c:v>41778</c:v>
                </c:pt>
                <c:pt idx="46">
                  <c:v>41775</c:v>
                </c:pt>
                <c:pt idx="47">
                  <c:v>41774</c:v>
                </c:pt>
                <c:pt idx="48">
                  <c:v>41773</c:v>
                </c:pt>
                <c:pt idx="49">
                  <c:v>41772</c:v>
                </c:pt>
                <c:pt idx="50">
                  <c:v>41771</c:v>
                </c:pt>
                <c:pt idx="51">
                  <c:v>41768</c:v>
                </c:pt>
                <c:pt idx="52">
                  <c:v>41767</c:v>
                </c:pt>
                <c:pt idx="53">
                  <c:v>41766</c:v>
                </c:pt>
                <c:pt idx="54">
                  <c:v>41765</c:v>
                </c:pt>
                <c:pt idx="55">
                  <c:v>41764</c:v>
                </c:pt>
                <c:pt idx="56">
                  <c:v>41761</c:v>
                </c:pt>
                <c:pt idx="57">
                  <c:v>41760</c:v>
                </c:pt>
                <c:pt idx="58">
                  <c:v>41759</c:v>
                </c:pt>
                <c:pt idx="59">
                  <c:v>41758</c:v>
                </c:pt>
                <c:pt idx="60">
                  <c:v>41757</c:v>
                </c:pt>
                <c:pt idx="61">
                  <c:v>41754</c:v>
                </c:pt>
                <c:pt idx="62">
                  <c:v>41753</c:v>
                </c:pt>
                <c:pt idx="63">
                  <c:v>41752</c:v>
                </c:pt>
                <c:pt idx="64">
                  <c:v>41751</c:v>
                </c:pt>
                <c:pt idx="65">
                  <c:v>41750</c:v>
                </c:pt>
                <c:pt idx="66">
                  <c:v>41746</c:v>
                </c:pt>
                <c:pt idx="67">
                  <c:v>41745</c:v>
                </c:pt>
                <c:pt idx="68">
                  <c:v>41744</c:v>
                </c:pt>
                <c:pt idx="69">
                  <c:v>41743</c:v>
                </c:pt>
                <c:pt idx="70">
                  <c:v>41740</c:v>
                </c:pt>
                <c:pt idx="71">
                  <c:v>41739</c:v>
                </c:pt>
                <c:pt idx="72">
                  <c:v>41738</c:v>
                </c:pt>
                <c:pt idx="73">
                  <c:v>41737</c:v>
                </c:pt>
                <c:pt idx="74">
                  <c:v>41736</c:v>
                </c:pt>
                <c:pt idx="75">
                  <c:v>41733</c:v>
                </c:pt>
                <c:pt idx="76">
                  <c:v>41732</c:v>
                </c:pt>
                <c:pt idx="77">
                  <c:v>41731</c:v>
                </c:pt>
                <c:pt idx="78">
                  <c:v>41730</c:v>
                </c:pt>
                <c:pt idx="79">
                  <c:v>41729</c:v>
                </c:pt>
                <c:pt idx="80">
                  <c:v>41726</c:v>
                </c:pt>
                <c:pt idx="81">
                  <c:v>41725</c:v>
                </c:pt>
                <c:pt idx="82">
                  <c:v>41724</c:v>
                </c:pt>
                <c:pt idx="83">
                  <c:v>41723</c:v>
                </c:pt>
                <c:pt idx="84">
                  <c:v>41722</c:v>
                </c:pt>
                <c:pt idx="85">
                  <c:v>41719</c:v>
                </c:pt>
                <c:pt idx="86">
                  <c:v>41718</c:v>
                </c:pt>
                <c:pt idx="87">
                  <c:v>41717</c:v>
                </c:pt>
                <c:pt idx="88">
                  <c:v>41716</c:v>
                </c:pt>
                <c:pt idx="89">
                  <c:v>41715</c:v>
                </c:pt>
                <c:pt idx="90">
                  <c:v>41712</c:v>
                </c:pt>
                <c:pt idx="91">
                  <c:v>41711</c:v>
                </c:pt>
                <c:pt idx="92">
                  <c:v>41710</c:v>
                </c:pt>
                <c:pt idx="93">
                  <c:v>41709</c:v>
                </c:pt>
                <c:pt idx="94">
                  <c:v>41708</c:v>
                </c:pt>
                <c:pt idx="95">
                  <c:v>41705</c:v>
                </c:pt>
                <c:pt idx="96">
                  <c:v>41704</c:v>
                </c:pt>
                <c:pt idx="97">
                  <c:v>41703</c:v>
                </c:pt>
                <c:pt idx="98">
                  <c:v>41702</c:v>
                </c:pt>
                <c:pt idx="99">
                  <c:v>41701</c:v>
                </c:pt>
                <c:pt idx="100">
                  <c:v>41698</c:v>
                </c:pt>
                <c:pt idx="101">
                  <c:v>41697</c:v>
                </c:pt>
                <c:pt idx="102">
                  <c:v>41696</c:v>
                </c:pt>
                <c:pt idx="103">
                  <c:v>41695</c:v>
                </c:pt>
                <c:pt idx="104">
                  <c:v>41694</c:v>
                </c:pt>
                <c:pt idx="105">
                  <c:v>41691</c:v>
                </c:pt>
                <c:pt idx="106">
                  <c:v>41690</c:v>
                </c:pt>
                <c:pt idx="107">
                  <c:v>41689</c:v>
                </c:pt>
                <c:pt idx="108">
                  <c:v>41688</c:v>
                </c:pt>
                <c:pt idx="109">
                  <c:v>41684</c:v>
                </c:pt>
                <c:pt idx="110">
                  <c:v>41683</c:v>
                </c:pt>
                <c:pt idx="111">
                  <c:v>41682</c:v>
                </c:pt>
                <c:pt idx="112">
                  <c:v>41681</c:v>
                </c:pt>
                <c:pt idx="113">
                  <c:v>41680</c:v>
                </c:pt>
                <c:pt idx="114">
                  <c:v>41677</c:v>
                </c:pt>
                <c:pt idx="115">
                  <c:v>41676</c:v>
                </c:pt>
                <c:pt idx="116">
                  <c:v>41675</c:v>
                </c:pt>
                <c:pt idx="117">
                  <c:v>41674</c:v>
                </c:pt>
                <c:pt idx="118">
                  <c:v>41673</c:v>
                </c:pt>
                <c:pt idx="119">
                  <c:v>41670</c:v>
                </c:pt>
                <c:pt idx="120">
                  <c:v>41669</c:v>
                </c:pt>
                <c:pt idx="121">
                  <c:v>41668</c:v>
                </c:pt>
                <c:pt idx="122">
                  <c:v>41667</c:v>
                </c:pt>
                <c:pt idx="123">
                  <c:v>41666</c:v>
                </c:pt>
                <c:pt idx="124">
                  <c:v>41663</c:v>
                </c:pt>
                <c:pt idx="125">
                  <c:v>41662</c:v>
                </c:pt>
                <c:pt idx="126">
                  <c:v>41661</c:v>
                </c:pt>
                <c:pt idx="127">
                  <c:v>41660</c:v>
                </c:pt>
                <c:pt idx="128">
                  <c:v>41656</c:v>
                </c:pt>
                <c:pt idx="129">
                  <c:v>41655</c:v>
                </c:pt>
                <c:pt idx="130">
                  <c:v>41654</c:v>
                </c:pt>
                <c:pt idx="131">
                  <c:v>41653</c:v>
                </c:pt>
                <c:pt idx="132">
                  <c:v>41652</c:v>
                </c:pt>
                <c:pt idx="133">
                  <c:v>41649</c:v>
                </c:pt>
                <c:pt idx="134">
                  <c:v>41648</c:v>
                </c:pt>
                <c:pt idx="135">
                  <c:v>41647</c:v>
                </c:pt>
                <c:pt idx="136">
                  <c:v>41646</c:v>
                </c:pt>
                <c:pt idx="137">
                  <c:v>41645</c:v>
                </c:pt>
                <c:pt idx="138">
                  <c:v>41642</c:v>
                </c:pt>
                <c:pt idx="139">
                  <c:v>41641</c:v>
                </c:pt>
                <c:pt idx="140">
                  <c:v>41639</c:v>
                </c:pt>
                <c:pt idx="141">
                  <c:v>41638</c:v>
                </c:pt>
                <c:pt idx="142">
                  <c:v>41635</c:v>
                </c:pt>
                <c:pt idx="143">
                  <c:v>41634</c:v>
                </c:pt>
                <c:pt idx="144">
                  <c:v>41632</c:v>
                </c:pt>
                <c:pt idx="145">
                  <c:v>41631</c:v>
                </c:pt>
                <c:pt idx="146">
                  <c:v>41628</c:v>
                </c:pt>
                <c:pt idx="147">
                  <c:v>41627</c:v>
                </c:pt>
                <c:pt idx="148">
                  <c:v>41626</c:v>
                </c:pt>
                <c:pt idx="149">
                  <c:v>41625</c:v>
                </c:pt>
                <c:pt idx="150">
                  <c:v>41624</c:v>
                </c:pt>
                <c:pt idx="151">
                  <c:v>41621</c:v>
                </c:pt>
                <c:pt idx="152">
                  <c:v>41620</c:v>
                </c:pt>
                <c:pt idx="153">
                  <c:v>41619</c:v>
                </c:pt>
                <c:pt idx="154">
                  <c:v>41618</c:v>
                </c:pt>
                <c:pt idx="155">
                  <c:v>41617</c:v>
                </c:pt>
                <c:pt idx="156">
                  <c:v>41614</c:v>
                </c:pt>
                <c:pt idx="157">
                  <c:v>41613</c:v>
                </c:pt>
                <c:pt idx="158">
                  <c:v>41612</c:v>
                </c:pt>
                <c:pt idx="159">
                  <c:v>41611</c:v>
                </c:pt>
                <c:pt idx="160">
                  <c:v>41610</c:v>
                </c:pt>
                <c:pt idx="161">
                  <c:v>41607</c:v>
                </c:pt>
                <c:pt idx="162">
                  <c:v>41605</c:v>
                </c:pt>
                <c:pt idx="163">
                  <c:v>41604</c:v>
                </c:pt>
                <c:pt idx="164">
                  <c:v>41603</c:v>
                </c:pt>
                <c:pt idx="165">
                  <c:v>41600</c:v>
                </c:pt>
                <c:pt idx="166">
                  <c:v>41599</c:v>
                </c:pt>
                <c:pt idx="167">
                  <c:v>41598</c:v>
                </c:pt>
                <c:pt idx="168">
                  <c:v>41597</c:v>
                </c:pt>
                <c:pt idx="169">
                  <c:v>41596</c:v>
                </c:pt>
                <c:pt idx="170">
                  <c:v>41593</c:v>
                </c:pt>
                <c:pt idx="171">
                  <c:v>41592</c:v>
                </c:pt>
                <c:pt idx="172">
                  <c:v>41591</c:v>
                </c:pt>
                <c:pt idx="173">
                  <c:v>41590</c:v>
                </c:pt>
                <c:pt idx="174">
                  <c:v>41589</c:v>
                </c:pt>
                <c:pt idx="175">
                  <c:v>41586</c:v>
                </c:pt>
                <c:pt idx="176">
                  <c:v>41585</c:v>
                </c:pt>
                <c:pt idx="177">
                  <c:v>41584</c:v>
                </c:pt>
                <c:pt idx="178">
                  <c:v>41583</c:v>
                </c:pt>
                <c:pt idx="179">
                  <c:v>41582</c:v>
                </c:pt>
                <c:pt idx="180">
                  <c:v>41579</c:v>
                </c:pt>
                <c:pt idx="181">
                  <c:v>41578</c:v>
                </c:pt>
                <c:pt idx="182">
                  <c:v>41577</c:v>
                </c:pt>
                <c:pt idx="183">
                  <c:v>41576</c:v>
                </c:pt>
                <c:pt idx="184">
                  <c:v>41575</c:v>
                </c:pt>
                <c:pt idx="185">
                  <c:v>41572</c:v>
                </c:pt>
                <c:pt idx="186">
                  <c:v>41571</c:v>
                </c:pt>
                <c:pt idx="187">
                  <c:v>41570</c:v>
                </c:pt>
                <c:pt idx="188">
                  <c:v>41569</c:v>
                </c:pt>
                <c:pt idx="189">
                  <c:v>41568</c:v>
                </c:pt>
                <c:pt idx="190">
                  <c:v>41565</c:v>
                </c:pt>
                <c:pt idx="191">
                  <c:v>41564</c:v>
                </c:pt>
                <c:pt idx="192">
                  <c:v>41563</c:v>
                </c:pt>
                <c:pt idx="193">
                  <c:v>41562</c:v>
                </c:pt>
                <c:pt idx="194">
                  <c:v>41561</c:v>
                </c:pt>
                <c:pt idx="195">
                  <c:v>41558</c:v>
                </c:pt>
                <c:pt idx="196">
                  <c:v>41557</c:v>
                </c:pt>
                <c:pt idx="197">
                  <c:v>41556</c:v>
                </c:pt>
                <c:pt idx="198">
                  <c:v>41555</c:v>
                </c:pt>
                <c:pt idx="199">
                  <c:v>41554</c:v>
                </c:pt>
                <c:pt idx="200">
                  <c:v>41551</c:v>
                </c:pt>
              </c:numCache>
            </c:numRef>
          </c:cat>
          <c:val>
            <c:numRef>
              <c:f>CalculationsAndCharts!$F$33:$F$233</c:f>
              <c:numCache>
                <c:formatCode>#,##0.00</c:formatCode>
                <c:ptCount val="201"/>
                <c:pt idx="0">
                  <c:v>95.34</c:v>
                </c:pt>
                <c:pt idx="1">
                  <c:v>95.79</c:v>
                </c:pt>
                <c:pt idx="2">
                  <c:v>94.85</c:v>
                </c:pt>
                <c:pt idx="3">
                  <c:v>94</c:v>
                </c:pt>
                <c:pt idx="4">
                  <c:v>93.64</c:v>
                </c:pt>
                <c:pt idx="5">
                  <c:v>94.11</c:v>
                </c:pt>
                <c:pt idx="6">
                  <c:v>93.97</c:v>
                </c:pt>
                <c:pt idx="7">
                  <c:v>93.12</c:v>
                </c:pt>
                <c:pt idx="8">
                  <c:v>91.91</c:v>
                </c:pt>
                <c:pt idx="9">
                  <c:v>90.75</c:v>
                </c:pt>
                <c:pt idx="10">
                  <c:v>91</c:v>
                </c:pt>
                <c:pt idx="11">
                  <c:v>91.07</c:v>
                </c:pt>
                <c:pt idx="12">
                  <c:v>92.1</c:v>
                </c:pt>
                <c:pt idx="13">
                  <c:v>92.48</c:v>
                </c:pt>
                <c:pt idx="14">
                  <c:v>92.22</c:v>
                </c:pt>
                <c:pt idx="15">
                  <c:v>90.37</c:v>
                </c:pt>
                <c:pt idx="16">
                  <c:v>92.1</c:v>
                </c:pt>
                <c:pt idx="17">
                  <c:v>93.75</c:v>
                </c:pt>
                <c:pt idx="18">
                  <c:v>93.64</c:v>
                </c:pt>
                <c:pt idx="19">
                  <c:v>93.53</c:v>
                </c:pt>
                <c:pt idx="20">
                  <c:v>94.19</c:v>
                </c:pt>
                <c:pt idx="21">
                  <c:v>95.45</c:v>
                </c:pt>
                <c:pt idx="22">
                  <c:v>96.25</c:v>
                </c:pt>
                <c:pt idx="23">
                  <c:v>95.49</c:v>
                </c:pt>
                <c:pt idx="24">
                  <c:v>94.92</c:v>
                </c:pt>
                <c:pt idx="25">
                  <c:v>95.82</c:v>
                </c:pt>
                <c:pt idx="26">
                  <c:v>96.17</c:v>
                </c:pt>
                <c:pt idx="27">
                  <c:v>95.45</c:v>
                </c:pt>
                <c:pt idx="28">
                  <c:v>95.16</c:v>
                </c:pt>
                <c:pt idx="29">
                  <c:v>96.38</c:v>
                </c:pt>
                <c:pt idx="30">
                  <c:v>97.44</c:v>
                </c:pt>
                <c:pt idx="31">
                  <c:v>98</c:v>
                </c:pt>
                <c:pt idx="32">
                  <c:v>97.9</c:v>
                </c:pt>
                <c:pt idx="33">
                  <c:v>97.8</c:v>
                </c:pt>
                <c:pt idx="34">
                  <c:v>97.28</c:v>
                </c:pt>
                <c:pt idx="35">
                  <c:v>97.28</c:v>
                </c:pt>
                <c:pt idx="36">
                  <c:v>96.5</c:v>
                </c:pt>
                <c:pt idx="37">
                  <c:v>96.68</c:v>
                </c:pt>
                <c:pt idx="38">
                  <c:v>96.33</c:v>
                </c:pt>
                <c:pt idx="39">
                  <c:v>96.56</c:v>
                </c:pt>
                <c:pt idx="40">
                  <c:v>96.38</c:v>
                </c:pt>
                <c:pt idx="41">
                  <c:v>96</c:v>
                </c:pt>
                <c:pt idx="42">
                  <c:v>95.45</c:v>
                </c:pt>
                <c:pt idx="43">
                  <c:v>95.25</c:v>
                </c:pt>
                <c:pt idx="44">
                  <c:v>94.86</c:v>
                </c:pt>
                <c:pt idx="45">
                  <c:v>94.8</c:v>
                </c:pt>
                <c:pt idx="46">
                  <c:v>94.78</c:v>
                </c:pt>
                <c:pt idx="47">
                  <c:v>95.75</c:v>
                </c:pt>
                <c:pt idx="48">
                  <c:v>97.29</c:v>
                </c:pt>
                <c:pt idx="49">
                  <c:v>98.62</c:v>
                </c:pt>
                <c:pt idx="50">
                  <c:v>97.49</c:v>
                </c:pt>
                <c:pt idx="51">
                  <c:v>96.78</c:v>
                </c:pt>
                <c:pt idx="52">
                  <c:v>97.2</c:v>
                </c:pt>
                <c:pt idx="53">
                  <c:v>95.76</c:v>
                </c:pt>
                <c:pt idx="54">
                  <c:v>95.87</c:v>
                </c:pt>
                <c:pt idx="55">
                  <c:v>95.43</c:v>
                </c:pt>
                <c:pt idx="56">
                  <c:v>95.27</c:v>
                </c:pt>
                <c:pt idx="57">
                  <c:v>94.62</c:v>
                </c:pt>
                <c:pt idx="58">
                  <c:v>95.12</c:v>
                </c:pt>
                <c:pt idx="59">
                  <c:v>95.33</c:v>
                </c:pt>
                <c:pt idx="60">
                  <c:v>94.5</c:v>
                </c:pt>
                <c:pt idx="61">
                  <c:v>94.64</c:v>
                </c:pt>
                <c:pt idx="62">
                  <c:v>94.55</c:v>
                </c:pt>
                <c:pt idx="63">
                  <c:v>99.1</c:v>
                </c:pt>
                <c:pt idx="64">
                  <c:v>99.46</c:v>
                </c:pt>
                <c:pt idx="65">
                  <c:v>100.5</c:v>
                </c:pt>
                <c:pt idx="66">
                  <c:v>98.9</c:v>
                </c:pt>
                <c:pt idx="67">
                  <c:v>97.7</c:v>
                </c:pt>
                <c:pt idx="68">
                  <c:v>95.87</c:v>
                </c:pt>
                <c:pt idx="69">
                  <c:v>96.46</c:v>
                </c:pt>
                <c:pt idx="70">
                  <c:v>96.28</c:v>
                </c:pt>
                <c:pt idx="71">
                  <c:v>96.84</c:v>
                </c:pt>
                <c:pt idx="72">
                  <c:v>97.17</c:v>
                </c:pt>
                <c:pt idx="73">
                  <c:v>95.45</c:v>
                </c:pt>
                <c:pt idx="74">
                  <c:v>96.53</c:v>
                </c:pt>
                <c:pt idx="75">
                  <c:v>97.5</c:v>
                </c:pt>
                <c:pt idx="76">
                  <c:v>99.35</c:v>
                </c:pt>
                <c:pt idx="77">
                  <c:v>98.85</c:v>
                </c:pt>
                <c:pt idx="78">
                  <c:v>98.44</c:v>
                </c:pt>
                <c:pt idx="79">
                  <c:v>98.28</c:v>
                </c:pt>
                <c:pt idx="80">
                  <c:v>97.6</c:v>
                </c:pt>
                <c:pt idx="81">
                  <c:v>96.07</c:v>
                </c:pt>
                <c:pt idx="82">
                  <c:v>97.09</c:v>
                </c:pt>
                <c:pt idx="83">
                  <c:v>97.37</c:v>
                </c:pt>
                <c:pt idx="84">
                  <c:v>96.04</c:v>
                </c:pt>
                <c:pt idx="85">
                  <c:v>97.39</c:v>
                </c:pt>
                <c:pt idx="86">
                  <c:v>98.21</c:v>
                </c:pt>
                <c:pt idx="87">
                  <c:v>98.73</c:v>
                </c:pt>
                <c:pt idx="88">
                  <c:v>100.67</c:v>
                </c:pt>
                <c:pt idx="89">
                  <c:v>100.12</c:v>
                </c:pt>
                <c:pt idx="90">
                  <c:v>98.58</c:v>
                </c:pt>
                <c:pt idx="91">
                  <c:v>98.64</c:v>
                </c:pt>
                <c:pt idx="92">
                  <c:v>98.06</c:v>
                </c:pt>
                <c:pt idx="93">
                  <c:v>99.03</c:v>
                </c:pt>
                <c:pt idx="94">
                  <c:v>100.1</c:v>
                </c:pt>
                <c:pt idx="95">
                  <c:v>100.7</c:v>
                </c:pt>
                <c:pt idx="96">
                  <c:v>100.03</c:v>
                </c:pt>
                <c:pt idx="97">
                  <c:v>100.41</c:v>
                </c:pt>
                <c:pt idx="98">
                  <c:v>100.08</c:v>
                </c:pt>
                <c:pt idx="99">
                  <c:v>96.74</c:v>
                </c:pt>
                <c:pt idx="100">
                  <c:v>96.86</c:v>
                </c:pt>
                <c:pt idx="101">
                  <c:v>96.3</c:v>
                </c:pt>
                <c:pt idx="102">
                  <c:v>96.25</c:v>
                </c:pt>
                <c:pt idx="103">
                  <c:v>96.52</c:v>
                </c:pt>
                <c:pt idx="104">
                  <c:v>97.06</c:v>
                </c:pt>
                <c:pt idx="105">
                  <c:v>96.07</c:v>
                </c:pt>
                <c:pt idx="106">
                  <c:v>95.05</c:v>
                </c:pt>
                <c:pt idx="107">
                  <c:v>95.12</c:v>
                </c:pt>
                <c:pt idx="108">
                  <c:v>94.86</c:v>
                </c:pt>
                <c:pt idx="109">
                  <c:v>94.56</c:v>
                </c:pt>
                <c:pt idx="110">
                  <c:v>94.91</c:v>
                </c:pt>
                <c:pt idx="111">
                  <c:v>94.39</c:v>
                </c:pt>
                <c:pt idx="112">
                  <c:v>92.72</c:v>
                </c:pt>
                <c:pt idx="113">
                  <c:v>92.66</c:v>
                </c:pt>
                <c:pt idx="114">
                  <c:v>93.87</c:v>
                </c:pt>
                <c:pt idx="115">
                  <c:v>92.29</c:v>
                </c:pt>
                <c:pt idx="116">
                  <c:v>90.49</c:v>
                </c:pt>
                <c:pt idx="117">
                  <c:v>89.47</c:v>
                </c:pt>
                <c:pt idx="118">
                  <c:v>92.39</c:v>
                </c:pt>
                <c:pt idx="119">
                  <c:v>91.93</c:v>
                </c:pt>
                <c:pt idx="120">
                  <c:v>87.86</c:v>
                </c:pt>
                <c:pt idx="121">
                  <c:v>87.72</c:v>
                </c:pt>
                <c:pt idx="122">
                  <c:v>88.41</c:v>
                </c:pt>
                <c:pt idx="123">
                  <c:v>87.64</c:v>
                </c:pt>
                <c:pt idx="124">
                  <c:v>88.13</c:v>
                </c:pt>
                <c:pt idx="125">
                  <c:v>90.8</c:v>
                </c:pt>
                <c:pt idx="126">
                  <c:v>91.16</c:v>
                </c:pt>
                <c:pt idx="127">
                  <c:v>90.55</c:v>
                </c:pt>
                <c:pt idx="128">
                  <c:v>89.65</c:v>
                </c:pt>
                <c:pt idx="129">
                  <c:v>90.27</c:v>
                </c:pt>
                <c:pt idx="130">
                  <c:v>90.92</c:v>
                </c:pt>
                <c:pt idx="131">
                  <c:v>89.79</c:v>
                </c:pt>
                <c:pt idx="132">
                  <c:v>89.76</c:v>
                </c:pt>
                <c:pt idx="133">
                  <c:v>89.83</c:v>
                </c:pt>
                <c:pt idx="134">
                  <c:v>89.24</c:v>
                </c:pt>
                <c:pt idx="135">
                  <c:v>87.66</c:v>
                </c:pt>
                <c:pt idx="136">
                  <c:v>88.35</c:v>
                </c:pt>
                <c:pt idx="137">
                  <c:v>89</c:v>
                </c:pt>
                <c:pt idx="138">
                  <c:v>88.57</c:v>
                </c:pt>
                <c:pt idx="139">
                  <c:v>88.33</c:v>
                </c:pt>
                <c:pt idx="140">
                  <c:v>90.13</c:v>
                </c:pt>
                <c:pt idx="141">
                  <c:v>89.39</c:v>
                </c:pt>
                <c:pt idx="142">
                  <c:v>90.52</c:v>
                </c:pt>
                <c:pt idx="143">
                  <c:v>89.63</c:v>
                </c:pt>
                <c:pt idx="144">
                  <c:v>89.14</c:v>
                </c:pt>
                <c:pt idx="145">
                  <c:v>88.81</c:v>
                </c:pt>
                <c:pt idx="146">
                  <c:v>88.14</c:v>
                </c:pt>
                <c:pt idx="147">
                  <c:v>87.52</c:v>
                </c:pt>
                <c:pt idx="148">
                  <c:v>86.18</c:v>
                </c:pt>
                <c:pt idx="149">
                  <c:v>86.62</c:v>
                </c:pt>
                <c:pt idx="150">
                  <c:v>86.23</c:v>
                </c:pt>
                <c:pt idx="151">
                  <c:v>85.7</c:v>
                </c:pt>
                <c:pt idx="152">
                  <c:v>85.42</c:v>
                </c:pt>
                <c:pt idx="153">
                  <c:v>85.3</c:v>
                </c:pt>
                <c:pt idx="154">
                  <c:v>86.37</c:v>
                </c:pt>
                <c:pt idx="155">
                  <c:v>86.2</c:v>
                </c:pt>
                <c:pt idx="156">
                  <c:v>85.7</c:v>
                </c:pt>
                <c:pt idx="157">
                  <c:v>85.64</c:v>
                </c:pt>
                <c:pt idx="158">
                  <c:v>85.21</c:v>
                </c:pt>
                <c:pt idx="159">
                  <c:v>87.68</c:v>
                </c:pt>
                <c:pt idx="160">
                  <c:v>87.51</c:v>
                </c:pt>
                <c:pt idx="161">
                  <c:v>88.53</c:v>
                </c:pt>
                <c:pt idx="162">
                  <c:v>88.51</c:v>
                </c:pt>
                <c:pt idx="163">
                  <c:v>87.21</c:v>
                </c:pt>
                <c:pt idx="164">
                  <c:v>86.9</c:v>
                </c:pt>
                <c:pt idx="165">
                  <c:v>86.47</c:v>
                </c:pt>
                <c:pt idx="166">
                  <c:v>85.83</c:v>
                </c:pt>
                <c:pt idx="167">
                  <c:v>85.08</c:v>
                </c:pt>
                <c:pt idx="168">
                  <c:v>84.97</c:v>
                </c:pt>
                <c:pt idx="169">
                  <c:v>85.46</c:v>
                </c:pt>
                <c:pt idx="170">
                  <c:v>84.68</c:v>
                </c:pt>
                <c:pt idx="171">
                  <c:v>85.36</c:v>
                </c:pt>
                <c:pt idx="172">
                  <c:v>84.25</c:v>
                </c:pt>
                <c:pt idx="173">
                  <c:v>84.5</c:v>
                </c:pt>
                <c:pt idx="174">
                  <c:v>84.7</c:v>
                </c:pt>
                <c:pt idx="175">
                  <c:v>84.2</c:v>
                </c:pt>
                <c:pt idx="176">
                  <c:v>84.2</c:v>
                </c:pt>
                <c:pt idx="177">
                  <c:v>83.93</c:v>
                </c:pt>
                <c:pt idx="178">
                  <c:v>83.77</c:v>
                </c:pt>
                <c:pt idx="179">
                  <c:v>83.83</c:v>
                </c:pt>
                <c:pt idx="180">
                  <c:v>82.46</c:v>
                </c:pt>
                <c:pt idx="181">
                  <c:v>81.69</c:v>
                </c:pt>
                <c:pt idx="182">
                  <c:v>81.81</c:v>
                </c:pt>
                <c:pt idx="183">
                  <c:v>81</c:v>
                </c:pt>
                <c:pt idx="184">
                  <c:v>79.709999999999994</c:v>
                </c:pt>
                <c:pt idx="185">
                  <c:v>78.39</c:v>
                </c:pt>
                <c:pt idx="186">
                  <c:v>76.91</c:v>
                </c:pt>
                <c:pt idx="187">
                  <c:v>76.2</c:v>
                </c:pt>
                <c:pt idx="188">
                  <c:v>75.08</c:v>
                </c:pt>
                <c:pt idx="189">
                  <c:v>74.680000000000007</c:v>
                </c:pt>
                <c:pt idx="190">
                  <c:v>76.849999999999994</c:v>
                </c:pt>
                <c:pt idx="191">
                  <c:v>75.77</c:v>
                </c:pt>
                <c:pt idx="192">
                  <c:v>75.849999999999994</c:v>
                </c:pt>
                <c:pt idx="193">
                  <c:v>75.61</c:v>
                </c:pt>
                <c:pt idx="194">
                  <c:v>75.27</c:v>
                </c:pt>
                <c:pt idx="195">
                  <c:v>75.63</c:v>
                </c:pt>
                <c:pt idx="196">
                  <c:v>74.5</c:v>
                </c:pt>
                <c:pt idx="197">
                  <c:v>73.81</c:v>
                </c:pt>
                <c:pt idx="198">
                  <c:v>74.03</c:v>
                </c:pt>
                <c:pt idx="199">
                  <c:v>74</c:v>
                </c:pt>
                <c:pt idx="200">
                  <c:v>74.03</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CalculationsAndCharts!$B$33:$B$233</c:f>
              <c:numCache>
                <c:formatCode>ddd\ mm/dd/yyyy;@</c:formatCode>
                <c:ptCount val="201"/>
                <c:pt idx="0">
                  <c:v>41843</c:v>
                </c:pt>
                <c:pt idx="1">
                  <c:v>41842</c:v>
                </c:pt>
                <c:pt idx="2">
                  <c:v>41841</c:v>
                </c:pt>
                <c:pt idx="3">
                  <c:v>41838</c:v>
                </c:pt>
                <c:pt idx="4">
                  <c:v>41837</c:v>
                </c:pt>
                <c:pt idx="5">
                  <c:v>41836</c:v>
                </c:pt>
                <c:pt idx="6">
                  <c:v>41835</c:v>
                </c:pt>
                <c:pt idx="7">
                  <c:v>41834</c:v>
                </c:pt>
                <c:pt idx="8">
                  <c:v>41831</c:v>
                </c:pt>
                <c:pt idx="9">
                  <c:v>41830</c:v>
                </c:pt>
                <c:pt idx="10">
                  <c:v>41829</c:v>
                </c:pt>
                <c:pt idx="11">
                  <c:v>41828</c:v>
                </c:pt>
                <c:pt idx="12">
                  <c:v>41827</c:v>
                </c:pt>
                <c:pt idx="13">
                  <c:v>41823</c:v>
                </c:pt>
                <c:pt idx="14">
                  <c:v>41822</c:v>
                </c:pt>
                <c:pt idx="15">
                  <c:v>41821</c:v>
                </c:pt>
                <c:pt idx="16">
                  <c:v>41820</c:v>
                </c:pt>
                <c:pt idx="17">
                  <c:v>41817</c:v>
                </c:pt>
                <c:pt idx="18">
                  <c:v>41816</c:v>
                </c:pt>
                <c:pt idx="19">
                  <c:v>41815</c:v>
                </c:pt>
                <c:pt idx="20">
                  <c:v>41814</c:v>
                </c:pt>
                <c:pt idx="21">
                  <c:v>41813</c:v>
                </c:pt>
                <c:pt idx="22">
                  <c:v>41810</c:v>
                </c:pt>
                <c:pt idx="23">
                  <c:v>41809</c:v>
                </c:pt>
                <c:pt idx="24">
                  <c:v>41808</c:v>
                </c:pt>
                <c:pt idx="25">
                  <c:v>41807</c:v>
                </c:pt>
                <c:pt idx="26">
                  <c:v>41806</c:v>
                </c:pt>
                <c:pt idx="27">
                  <c:v>41803</c:v>
                </c:pt>
                <c:pt idx="28">
                  <c:v>41802</c:v>
                </c:pt>
                <c:pt idx="29">
                  <c:v>41801</c:v>
                </c:pt>
                <c:pt idx="30">
                  <c:v>41800</c:v>
                </c:pt>
                <c:pt idx="31">
                  <c:v>41799</c:v>
                </c:pt>
                <c:pt idx="32">
                  <c:v>41796</c:v>
                </c:pt>
                <c:pt idx="33">
                  <c:v>41795</c:v>
                </c:pt>
                <c:pt idx="34">
                  <c:v>41794</c:v>
                </c:pt>
                <c:pt idx="35">
                  <c:v>41793</c:v>
                </c:pt>
                <c:pt idx="36">
                  <c:v>41792</c:v>
                </c:pt>
                <c:pt idx="37">
                  <c:v>41789</c:v>
                </c:pt>
                <c:pt idx="38">
                  <c:v>41788</c:v>
                </c:pt>
                <c:pt idx="39">
                  <c:v>41787</c:v>
                </c:pt>
                <c:pt idx="40">
                  <c:v>41786</c:v>
                </c:pt>
                <c:pt idx="41">
                  <c:v>41782</c:v>
                </c:pt>
                <c:pt idx="42">
                  <c:v>41781</c:v>
                </c:pt>
                <c:pt idx="43">
                  <c:v>41780</c:v>
                </c:pt>
                <c:pt idx="44">
                  <c:v>41779</c:v>
                </c:pt>
                <c:pt idx="45">
                  <c:v>41778</c:v>
                </c:pt>
                <c:pt idx="46">
                  <c:v>41775</c:v>
                </c:pt>
                <c:pt idx="47">
                  <c:v>41774</c:v>
                </c:pt>
                <c:pt idx="48">
                  <c:v>41773</c:v>
                </c:pt>
                <c:pt idx="49">
                  <c:v>41772</c:v>
                </c:pt>
                <c:pt idx="50">
                  <c:v>41771</c:v>
                </c:pt>
                <c:pt idx="51">
                  <c:v>41768</c:v>
                </c:pt>
                <c:pt idx="52">
                  <c:v>41767</c:v>
                </c:pt>
                <c:pt idx="53">
                  <c:v>41766</c:v>
                </c:pt>
                <c:pt idx="54">
                  <c:v>41765</c:v>
                </c:pt>
                <c:pt idx="55">
                  <c:v>41764</c:v>
                </c:pt>
                <c:pt idx="56">
                  <c:v>41761</c:v>
                </c:pt>
                <c:pt idx="57">
                  <c:v>41760</c:v>
                </c:pt>
                <c:pt idx="58">
                  <c:v>41759</c:v>
                </c:pt>
                <c:pt idx="59">
                  <c:v>41758</c:v>
                </c:pt>
                <c:pt idx="60">
                  <c:v>41757</c:v>
                </c:pt>
                <c:pt idx="61">
                  <c:v>41754</c:v>
                </c:pt>
                <c:pt idx="62">
                  <c:v>41753</c:v>
                </c:pt>
                <c:pt idx="63">
                  <c:v>41752</c:v>
                </c:pt>
                <c:pt idx="64">
                  <c:v>41751</c:v>
                </c:pt>
                <c:pt idx="65">
                  <c:v>41750</c:v>
                </c:pt>
                <c:pt idx="66">
                  <c:v>41746</c:v>
                </c:pt>
                <c:pt idx="67">
                  <c:v>41745</c:v>
                </c:pt>
                <c:pt idx="68">
                  <c:v>41744</c:v>
                </c:pt>
                <c:pt idx="69">
                  <c:v>41743</c:v>
                </c:pt>
                <c:pt idx="70">
                  <c:v>41740</c:v>
                </c:pt>
                <c:pt idx="71">
                  <c:v>41739</c:v>
                </c:pt>
                <c:pt idx="72">
                  <c:v>41738</c:v>
                </c:pt>
                <c:pt idx="73">
                  <c:v>41737</c:v>
                </c:pt>
                <c:pt idx="74">
                  <c:v>41736</c:v>
                </c:pt>
                <c:pt idx="75">
                  <c:v>41733</c:v>
                </c:pt>
                <c:pt idx="76">
                  <c:v>41732</c:v>
                </c:pt>
                <c:pt idx="77">
                  <c:v>41731</c:v>
                </c:pt>
                <c:pt idx="78">
                  <c:v>41730</c:v>
                </c:pt>
                <c:pt idx="79">
                  <c:v>41729</c:v>
                </c:pt>
                <c:pt idx="80">
                  <c:v>41726</c:v>
                </c:pt>
                <c:pt idx="81">
                  <c:v>41725</c:v>
                </c:pt>
                <c:pt idx="82">
                  <c:v>41724</c:v>
                </c:pt>
                <c:pt idx="83">
                  <c:v>41723</c:v>
                </c:pt>
                <c:pt idx="84">
                  <c:v>41722</c:v>
                </c:pt>
                <c:pt idx="85">
                  <c:v>41719</c:v>
                </c:pt>
                <c:pt idx="86">
                  <c:v>41718</c:v>
                </c:pt>
                <c:pt idx="87">
                  <c:v>41717</c:v>
                </c:pt>
                <c:pt idx="88">
                  <c:v>41716</c:v>
                </c:pt>
                <c:pt idx="89">
                  <c:v>41715</c:v>
                </c:pt>
                <c:pt idx="90">
                  <c:v>41712</c:v>
                </c:pt>
                <c:pt idx="91">
                  <c:v>41711</c:v>
                </c:pt>
                <c:pt idx="92">
                  <c:v>41710</c:v>
                </c:pt>
                <c:pt idx="93">
                  <c:v>41709</c:v>
                </c:pt>
                <c:pt idx="94">
                  <c:v>41708</c:v>
                </c:pt>
                <c:pt idx="95">
                  <c:v>41705</c:v>
                </c:pt>
                <c:pt idx="96">
                  <c:v>41704</c:v>
                </c:pt>
                <c:pt idx="97">
                  <c:v>41703</c:v>
                </c:pt>
                <c:pt idx="98">
                  <c:v>41702</c:v>
                </c:pt>
                <c:pt idx="99">
                  <c:v>41701</c:v>
                </c:pt>
                <c:pt idx="100">
                  <c:v>41698</c:v>
                </c:pt>
                <c:pt idx="101">
                  <c:v>41697</c:v>
                </c:pt>
                <c:pt idx="102">
                  <c:v>41696</c:v>
                </c:pt>
                <c:pt idx="103">
                  <c:v>41695</c:v>
                </c:pt>
                <c:pt idx="104">
                  <c:v>41694</c:v>
                </c:pt>
                <c:pt idx="105">
                  <c:v>41691</c:v>
                </c:pt>
                <c:pt idx="106">
                  <c:v>41690</c:v>
                </c:pt>
                <c:pt idx="107">
                  <c:v>41689</c:v>
                </c:pt>
                <c:pt idx="108">
                  <c:v>41688</c:v>
                </c:pt>
                <c:pt idx="109">
                  <c:v>41684</c:v>
                </c:pt>
                <c:pt idx="110">
                  <c:v>41683</c:v>
                </c:pt>
                <c:pt idx="111">
                  <c:v>41682</c:v>
                </c:pt>
                <c:pt idx="112">
                  <c:v>41681</c:v>
                </c:pt>
                <c:pt idx="113">
                  <c:v>41680</c:v>
                </c:pt>
                <c:pt idx="114">
                  <c:v>41677</c:v>
                </c:pt>
                <c:pt idx="115">
                  <c:v>41676</c:v>
                </c:pt>
                <c:pt idx="116">
                  <c:v>41675</c:v>
                </c:pt>
                <c:pt idx="117">
                  <c:v>41674</c:v>
                </c:pt>
                <c:pt idx="118">
                  <c:v>41673</c:v>
                </c:pt>
                <c:pt idx="119">
                  <c:v>41670</c:v>
                </c:pt>
                <c:pt idx="120">
                  <c:v>41669</c:v>
                </c:pt>
                <c:pt idx="121">
                  <c:v>41668</c:v>
                </c:pt>
                <c:pt idx="122">
                  <c:v>41667</c:v>
                </c:pt>
                <c:pt idx="123">
                  <c:v>41666</c:v>
                </c:pt>
                <c:pt idx="124">
                  <c:v>41663</c:v>
                </c:pt>
                <c:pt idx="125">
                  <c:v>41662</c:v>
                </c:pt>
                <c:pt idx="126">
                  <c:v>41661</c:v>
                </c:pt>
                <c:pt idx="127">
                  <c:v>41660</c:v>
                </c:pt>
                <c:pt idx="128">
                  <c:v>41656</c:v>
                </c:pt>
                <c:pt idx="129">
                  <c:v>41655</c:v>
                </c:pt>
                <c:pt idx="130">
                  <c:v>41654</c:v>
                </c:pt>
                <c:pt idx="131">
                  <c:v>41653</c:v>
                </c:pt>
                <c:pt idx="132">
                  <c:v>41652</c:v>
                </c:pt>
                <c:pt idx="133">
                  <c:v>41649</c:v>
                </c:pt>
                <c:pt idx="134">
                  <c:v>41648</c:v>
                </c:pt>
                <c:pt idx="135">
                  <c:v>41647</c:v>
                </c:pt>
                <c:pt idx="136">
                  <c:v>41646</c:v>
                </c:pt>
                <c:pt idx="137">
                  <c:v>41645</c:v>
                </c:pt>
                <c:pt idx="138">
                  <c:v>41642</c:v>
                </c:pt>
                <c:pt idx="139">
                  <c:v>41641</c:v>
                </c:pt>
                <c:pt idx="140">
                  <c:v>41639</c:v>
                </c:pt>
                <c:pt idx="141">
                  <c:v>41638</c:v>
                </c:pt>
                <c:pt idx="142">
                  <c:v>41635</c:v>
                </c:pt>
                <c:pt idx="143">
                  <c:v>41634</c:v>
                </c:pt>
                <c:pt idx="144">
                  <c:v>41632</c:v>
                </c:pt>
                <c:pt idx="145">
                  <c:v>41631</c:v>
                </c:pt>
                <c:pt idx="146">
                  <c:v>41628</c:v>
                </c:pt>
                <c:pt idx="147">
                  <c:v>41627</c:v>
                </c:pt>
                <c:pt idx="148">
                  <c:v>41626</c:v>
                </c:pt>
                <c:pt idx="149">
                  <c:v>41625</c:v>
                </c:pt>
                <c:pt idx="150">
                  <c:v>41624</c:v>
                </c:pt>
                <c:pt idx="151">
                  <c:v>41621</c:v>
                </c:pt>
                <c:pt idx="152">
                  <c:v>41620</c:v>
                </c:pt>
                <c:pt idx="153">
                  <c:v>41619</c:v>
                </c:pt>
                <c:pt idx="154">
                  <c:v>41618</c:v>
                </c:pt>
                <c:pt idx="155">
                  <c:v>41617</c:v>
                </c:pt>
                <c:pt idx="156">
                  <c:v>41614</c:v>
                </c:pt>
                <c:pt idx="157">
                  <c:v>41613</c:v>
                </c:pt>
                <c:pt idx="158">
                  <c:v>41612</c:v>
                </c:pt>
                <c:pt idx="159">
                  <c:v>41611</c:v>
                </c:pt>
                <c:pt idx="160">
                  <c:v>41610</c:v>
                </c:pt>
                <c:pt idx="161">
                  <c:v>41607</c:v>
                </c:pt>
                <c:pt idx="162">
                  <c:v>41605</c:v>
                </c:pt>
                <c:pt idx="163">
                  <c:v>41604</c:v>
                </c:pt>
                <c:pt idx="164">
                  <c:v>41603</c:v>
                </c:pt>
                <c:pt idx="165">
                  <c:v>41600</c:v>
                </c:pt>
                <c:pt idx="166">
                  <c:v>41599</c:v>
                </c:pt>
                <c:pt idx="167">
                  <c:v>41598</c:v>
                </c:pt>
                <c:pt idx="168">
                  <c:v>41597</c:v>
                </c:pt>
                <c:pt idx="169">
                  <c:v>41596</c:v>
                </c:pt>
                <c:pt idx="170">
                  <c:v>41593</c:v>
                </c:pt>
                <c:pt idx="171">
                  <c:v>41592</c:v>
                </c:pt>
                <c:pt idx="172">
                  <c:v>41591</c:v>
                </c:pt>
                <c:pt idx="173">
                  <c:v>41590</c:v>
                </c:pt>
                <c:pt idx="174">
                  <c:v>41589</c:v>
                </c:pt>
                <c:pt idx="175">
                  <c:v>41586</c:v>
                </c:pt>
                <c:pt idx="176">
                  <c:v>41585</c:v>
                </c:pt>
                <c:pt idx="177">
                  <c:v>41584</c:v>
                </c:pt>
                <c:pt idx="178">
                  <c:v>41583</c:v>
                </c:pt>
                <c:pt idx="179">
                  <c:v>41582</c:v>
                </c:pt>
                <c:pt idx="180">
                  <c:v>41579</c:v>
                </c:pt>
                <c:pt idx="181">
                  <c:v>41578</c:v>
                </c:pt>
                <c:pt idx="182">
                  <c:v>41577</c:v>
                </c:pt>
                <c:pt idx="183">
                  <c:v>41576</c:v>
                </c:pt>
                <c:pt idx="184">
                  <c:v>41575</c:v>
                </c:pt>
                <c:pt idx="185">
                  <c:v>41572</c:v>
                </c:pt>
                <c:pt idx="186">
                  <c:v>41571</c:v>
                </c:pt>
                <c:pt idx="187">
                  <c:v>41570</c:v>
                </c:pt>
                <c:pt idx="188">
                  <c:v>41569</c:v>
                </c:pt>
                <c:pt idx="189">
                  <c:v>41568</c:v>
                </c:pt>
                <c:pt idx="190">
                  <c:v>41565</c:v>
                </c:pt>
                <c:pt idx="191">
                  <c:v>41564</c:v>
                </c:pt>
                <c:pt idx="192">
                  <c:v>41563</c:v>
                </c:pt>
                <c:pt idx="193">
                  <c:v>41562</c:v>
                </c:pt>
                <c:pt idx="194">
                  <c:v>41561</c:v>
                </c:pt>
                <c:pt idx="195">
                  <c:v>41558</c:v>
                </c:pt>
                <c:pt idx="196">
                  <c:v>41557</c:v>
                </c:pt>
                <c:pt idx="197">
                  <c:v>41556</c:v>
                </c:pt>
                <c:pt idx="198">
                  <c:v>41555</c:v>
                </c:pt>
                <c:pt idx="199">
                  <c:v>41554</c:v>
                </c:pt>
                <c:pt idx="200">
                  <c:v>41551</c:v>
                </c:pt>
              </c:numCache>
            </c:numRef>
          </c:cat>
          <c:val>
            <c:numRef>
              <c:f>CalculationsAndCharts!$G$33:$G$233</c:f>
              <c:numCache>
                <c:formatCode>#,##0.00</c:formatCode>
                <c:ptCount val="201"/>
                <c:pt idx="0">
                  <c:v>95.37</c:v>
                </c:pt>
                <c:pt idx="1">
                  <c:v>96.86</c:v>
                </c:pt>
                <c:pt idx="2">
                  <c:v>95.82</c:v>
                </c:pt>
                <c:pt idx="3">
                  <c:v>94.85</c:v>
                </c:pt>
                <c:pt idx="4">
                  <c:v>94.15</c:v>
                </c:pt>
                <c:pt idx="5">
                  <c:v>94.63</c:v>
                </c:pt>
                <c:pt idx="6">
                  <c:v>94.56</c:v>
                </c:pt>
                <c:pt idx="7">
                  <c:v>93.96</c:v>
                </c:pt>
                <c:pt idx="8">
                  <c:v>92.96</c:v>
                </c:pt>
                <c:pt idx="9">
                  <c:v>92.1</c:v>
                </c:pt>
                <c:pt idx="10">
                  <c:v>91.86</c:v>
                </c:pt>
                <c:pt idx="11">
                  <c:v>91.2</c:v>
                </c:pt>
                <c:pt idx="12">
                  <c:v>92.29</c:v>
                </c:pt>
                <c:pt idx="13">
                  <c:v>93.22</c:v>
                </c:pt>
                <c:pt idx="14">
                  <c:v>92.47</c:v>
                </c:pt>
                <c:pt idx="15">
                  <c:v>93.1</c:v>
                </c:pt>
                <c:pt idx="16">
                  <c:v>92.25</c:v>
                </c:pt>
                <c:pt idx="17">
                  <c:v>94.4</c:v>
                </c:pt>
                <c:pt idx="18">
                  <c:v>94.08</c:v>
                </c:pt>
                <c:pt idx="19">
                  <c:v>94.71</c:v>
                </c:pt>
                <c:pt idx="20">
                  <c:v>94.23</c:v>
                </c:pt>
                <c:pt idx="21">
                  <c:v>95.83</c:v>
                </c:pt>
                <c:pt idx="22">
                  <c:v>96.77</c:v>
                </c:pt>
                <c:pt idx="23">
                  <c:v>95.85</c:v>
                </c:pt>
                <c:pt idx="24">
                  <c:v>95.74</c:v>
                </c:pt>
                <c:pt idx="25">
                  <c:v>95.83</c:v>
                </c:pt>
                <c:pt idx="26">
                  <c:v>97.1</c:v>
                </c:pt>
                <c:pt idx="27">
                  <c:v>96.59</c:v>
                </c:pt>
                <c:pt idx="28">
                  <c:v>95.5</c:v>
                </c:pt>
                <c:pt idx="29">
                  <c:v>96.48</c:v>
                </c:pt>
                <c:pt idx="30">
                  <c:v>97.57</c:v>
                </c:pt>
                <c:pt idx="31">
                  <c:v>98.5</c:v>
                </c:pt>
                <c:pt idx="32">
                  <c:v>98.78</c:v>
                </c:pt>
                <c:pt idx="33">
                  <c:v>98.56</c:v>
                </c:pt>
                <c:pt idx="34">
                  <c:v>97.93</c:v>
                </c:pt>
                <c:pt idx="35">
                  <c:v>97.89</c:v>
                </c:pt>
                <c:pt idx="36">
                  <c:v>98.06</c:v>
                </c:pt>
                <c:pt idx="37">
                  <c:v>97.57</c:v>
                </c:pt>
                <c:pt idx="38">
                  <c:v>96.97</c:v>
                </c:pt>
                <c:pt idx="39">
                  <c:v>96.61</c:v>
                </c:pt>
                <c:pt idx="40">
                  <c:v>96.82</c:v>
                </c:pt>
                <c:pt idx="41">
                  <c:v>97.03</c:v>
                </c:pt>
                <c:pt idx="42">
                  <c:v>96.18</c:v>
                </c:pt>
                <c:pt idx="43">
                  <c:v>95.43</c:v>
                </c:pt>
                <c:pt idx="44">
                  <c:v>95.42</c:v>
                </c:pt>
                <c:pt idx="45">
                  <c:v>95.65</c:v>
                </c:pt>
                <c:pt idx="46">
                  <c:v>95.39</c:v>
                </c:pt>
                <c:pt idx="47">
                  <c:v>96.06</c:v>
                </c:pt>
                <c:pt idx="48">
                  <c:v>97.4</c:v>
                </c:pt>
                <c:pt idx="49">
                  <c:v>99.45</c:v>
                </c:pt>
                <c:pt idx="50">
                  <c:v>98.33</c:v>
                </c:pt>
                <c:pt idx="51">
                  <c:v>97.17</c:v>
                </c:pt>
                <c:pt idx="52">
                  <c:v>97.62</c:v>
                </c:pt>
                <c:pt idx="53">
                  <c:v>97.79</c:v>
                </c:pt>
                <c:pt idx="54">
                  <c:v>95.95</c:v>
                </c:pt>
                <c:pt idx="55">
                  <c:v>96.73</c:v>
                </c:pt>
                <c:pt idx="56">
                  <c:v>95.83</c:v>
                </c:pt>
                <c:pt idx="57">
                  <c:v>95.41</c:v>
                </c:pt>
                <c:pt idx="58">
                  <c:v>95.48</c:v>
                </c:pt>
                <c:pt idx="59">
                  <c:v>95.9</c:v>
                </c:pt>
                <c:pt idx="60">
                  <c:v>95.44</c:v>
                </c:pt>
                <c:pt idx="61">
                  <c:v>94.9</c:v>
                </c:pt>
                <c:pt idx="62">
                  <c:v>95.92</c:v>
                </c:pt>
                <c:pt idx="63">
                  <c:v>100.23</c:v>
                </c:pt>
                <c:pt idx="64">
                  <c:v>99.5</c:v>
                </c:pt>
                <c:pt idx="65">
                  <c:v>101.47</c:v>
                </c:pt>
                <c:pt idx="66">
                  <c:v>100.13</c:v>
                </c:pt>
                <c:pt idx="67">
                  <c:v>99.03</c:v>
                </c:pt>
                <c:pt idx="68">
                  <c:v>97.92</c:v>
                </c:pt>
                <c:pt idx="69">
                  <c:v>97.51</c:v>
                </c:pt>
                <c:pt idx="70">
                  <c:v>96.4</c:v>
                </c:pt>
                <c:pt idx="71">
                  <c:v>97.07</c:v>
                </c:pt>
                <c:pt idx="72">
                  <c:v>99.42</c:v>
                </c:pt>
                <c:pt idx="73">
                  <c:v>96.34</c:v>
                </c:pt>
                <c:pt idx="74">
                  <c:v>96.91</c:v>
                </c:pt>
                <c:pt idx="75">
                  <c:v>97.61</c:v>
                </c:pt>
                <c:pt idx="76">
                  <c:v>100.04</c:v>
                </c:pt>
                <c:pt idx="77">
                  <c:v>99.81</c:v>
                </c:pt>
                <c:pt idx="78">
                  <c:v>99.13</c:v>
                </c:pt>
                <c:pt idx="79">
                  <c:v>98.79</c:v>
                </c:pt>
                <c:pt idx="80">
                  <c:v>98.65</c:v>
                </c:pt>
                <c:pt idx="81">
                  <c:v>97.54</c:v>
                </c:pt>
                <c:pt idx="82">
                  <c:v>97.09</c:v>
                </c:pt>
                <c:pt idx="83">
                  <c:v>98.06</c:v>
                </c:pt>
                <c:pt idx="84">
                  <c:v>97.33</c:v>
                </c:pt>
                <c:pt idx="85">
                  <c:v>97.5</c:v>
                </c:pt>
                <c:pt idx="86">
                  <c:v>98.57</c:v>
                </c:pt>
                <c:pt idx="87">
                  <c:v>99.39</c:v>
                </c:pt>
                <c:pt idx="88">
                  <c:v>101.31</c:v>
                </c:pt>
                <c:pt idx="89">
                  <c:v>100.96</c:v>
                </c:pt>
                <c:pt idx="90">
                  <c:v>100.09</c:v>
                </c:pt>
                <c:pt idx="91">
                  <c:v>98.83</c:v>
                </c:pt>
                <c:pt idx="92">
                  <c:v>99.74</c:v>
                </c:pt>
                <c:pt idx="93">
                  <c:v>99.15</c:v>
                </c:pt>
                <c:pt idx="94">
                  <c:v>100.73</c:v>
                </c:pt>
                <c:pt idx="95">
                  <c:v>101.27</c:v>
                </c:pt>
                <c:pt idx="96">
                  <c:v>100.49</c:v>
                </c:pt>
                <c:pt idx="97">
                  <c:v>100.69</c:v>
                </c:pt>
                <c:pt idx="98">
                  <c:v>100.39</c:v>
                </c:pt>
                <c:pt idx="99">
                  <c:v>98.2</c:v>
                </c:pt>
                <c:pt idx="100">
                  <c:v>97.91</c:v>
                </c:pt>
                <c:pt idx="101">
                  <c:v>97.59</c:v>
                </c:pt>
                <c:pt idx="102">
                  <c:v>96.58</c:v>
                </c:pt>
                <c:pt idx="103">
                  <c:v>96.78</c:v>
                </c:pt>
                <c:pt idx="104">
                  <c:v>98.22</c:v>
                </c:pt>
                <c:pt idx="105">
                  <c:v>96.6</c:v>
                </c:pt>
                <c:pt idx="106">
                  <c:v>96.35</c:v>
                </c:pt>
                <c:pt idx="107">
                  <c:v>95.16</c:v>
                </c:pt>
                <c:pt idx="108">
                  <c:v>95.87</c:v>
                </c:pt>
                <c:pt idx="109">
                  <c:v>95.93</c:v>
                </c:pt>
                <c:pt idx="110">
                  <c:v>95.29</c:v>
                </c:pt>
                <c:pt idx="111">
                  <c:v>95.67</c:v>
                </c:pt>
                <c:pt idx="112">
                  <c:v>94.29</c:v>
                </c:pt>
                <c:pt idx="113">
                  <c:v>93.23</c:v>
                </c:pt>
                <c:pt idx="114">
                  <c:v>94.27</c:v>
                </c:pt>
                <c:pt idx="115">
                  <c:v>93.6</c:v>
                </c:pt>
                <c:pt idx="116">
                  <c:v>92.75</c:v>
                </c:pt>
                <c:pt idx="117">
                  <c:v>90.98</c:v>
                </c:pt>
                <c:pt idx="118">
                  <c:v>92.45</c:v>
                </c:pt>
                <c:pt idx="119">
                  <c:v>95.07</c:v>
                </c:pt>
                <c:pt idx="120">
                  <c:v>91.89</c:v>
                </c:pt>
                <c:pt idx="121">
                  <c:v>88.63</c:v>
                </c:pt>
                <c:pt idx="122">
                  <c:v>89.21</c:v>
                </c:pt>
                <c:pt idx="123">
                  <c:v>88.56</c:v>
                </c:pt>
                <c:pt idx="124">
                  <c:v>88.13</c:v>
                </c:pt>
                <c:pt idx="125">
                  <c:v>91.1</c:v>
                </c:pt>
                <c:pt idx="126">
                  <c:v>92.45</c:v>
                </c:pt>
                <c:pt idx="127">
                  <c:v>91.53</c:v>
                </c:pt>
                <c:pt idx="128">
                  <c:v>90.07</c:v>
                </c:pt>
                <c:pt idx="129">
                  <c:v>90.68</c:v>
                </c:pt>
                <c:pt idx="130">
                  <c:v>91.16</c:v>
                </c:pt>
                <c:pt idx="131">
                  <c:v>91.14</c:v>
                </c:pt>
                <c:pt idx="132">
                  <c:v>89.93</c:v>
                </c:pt>
                <c:pt idx="133">
                  <c:v>90.66</c:v>
                </c:pt>
                <c:pt idx="134">
                  <c:v>90</c:v>
                </c:pt>
                <c:pt idx="135">
                  <c:v>88.96</c:v>
                </c:pt>
                <c:pt idx="136">
                  <c:v>88.69</c:v>
                </c:pt>
                <c:pt idx="137">
                  <c:v>89.15</c:v>
                </c:pt>
                <c:pt idx="138">
                  <c:v>88.82</c:v>
                </c:pt>
                <c:pt idx="139">
                  <c:v>88.78</c:v>
                </c:pt>
                <c:pt idx="140">
                  <c:v>90.7</c:v>
                </c:pt>
                <c:pt idx="141">
                  <c:v>90.43</c:v>
                </c:pt>
                <c:pt idx="142">
                  <c:v>90.85</c:v>
                </c:pt>
                <c:pt idx="143">
                  <c:v>91.04</c:v>
                </c:pt>
                <c:pt idx="144">
                  <c:v>89.6</c:v>
                </c:pt>
                <c:pt idx="145">
                  <c:v>89.09</c:v>
                </c:pt>
                <c:pt idx="146">
                  <c:v>88.39</c:v>
                </c:pt>
                <c:pt idx="147">
                  <c:v>88.49</c:v>
                </c:pt>
                <c:pt idx="148">
                  <c:v>88.73</c:v>
                </c:pt>
                <c:pt idx="149">
                  <c:v>86.79</c:v>
                </c:pt>
                <c:pt idx="150">
                  <c:v>86.63</c:v>
                </c:pt>
                <c:pt idx="151">
                  <c:v>86.44</c:v>
                </c:pt>
                <c:pt idx="152">
                  <c:v>85.71</c:v>
                </c:pt>
                <c:pt idx="153">
                  <c:v>85.4</c:v>
                </c:pt>
                <c:pt idx="154">
                  <c:v>87.01</c:v>
                </c:pt>
                <c:pt idx="155">
                  <c:v>86.85</c:v>
                </c:pt>
                <c:pt idx="156">
                  <c:v>86.68</c:v>
                </c:pt>
                <c:pt idx="157">
                  <c:v>86</c:v>
                </c:pt>
                <c:pt idx="158">
                  <c:v>86.05</c:v>
                </c:pt>
                <c:pt idx="159">
                  <c:v>88.78</c:v>
                </c:pt>
                <c:pt idx="160">
                  <c:v>87.67</c:v>
                </c:pt>
                <c:pt idx="161">
                  <c:v>88.68</c:v>
                </c:pt>
                <c:pt idx="162">
                  <c:v>89.15</c:v>
                </c:pt>
                <c:pt idx="163">
                  <c:v>88.39</c:v>
                </c:pt>
                <c:pt idx="164">
                  <c:v>87.34</c:v>
                </c:pt>
                <c:pt idx="165">
                  <c:v>87.36</c:v>
                </c:pt>
                <c:pt idx="166">
                  <c:v>86.84</c:v>
                </c:pt>
                <c:pt idx="167">
                  <c:v>85.5</c:v>
                </c:pt>
                <c:pt idx="168">
                  <c:v>85.59</c:v>
                </c:pt>
                <c:pt idx="169">
                  <c:v>85.66</c:v>
                </c:pt>
                <c:pt idx="170">
                  <c:v>85.28</c:v>
                </c:pt>
                <c:pt idx="171">
                  <c:v>85.68</c:v>
                </c:pt>
                <c:pt idx="172">
                  <c:v>85.46</c:v>
                </c:pt>
                <c:pt idx="173">
                  <c:v>84.85</c:v>
                </c:pt>
                <c:pt idx="174">
                  <c:v>85.04</c:v>
                </c:pt>
                <c:pt idx="175">
                  <c:v>85.36</c:v>
                </c:pt>
                <c:pt idx="176">
                  <c:v>84.27</c:v>
                </c:pt>
                <c:pt idx="177">
                  <c:v>84.94</c:v>
                </c:pt>
                <c:pt idx="178">
                  <c:v>84.49</c:v>
                </c:pt>
                <c:pt idx="179">
                  <c:v>84.12</c:v>
                </c:pt>
                <c:pt idx="180">
                  <c:v>83.75</c:v>
                </c:pt>
                <c:pt idx="181">
                  <c:v>82.37</c:v>
                </c:pt>
                <c:pt idx="182">
                  <c:v>82.1</c:v>
                </c:pt>
                <c:pt idx="183">
                  <c:v>81.87</c:v>
                </c:pt>
                <c:pt idx="184">
                  <c:v>81.09</c:v>
                </c:pt>
                <c:pt idx="185">
                  <c:v>79.959999999999994</c:v>
                </c:pt>
                <c:pt idx="186">
                  <c:v>78.08</c:v>
                </c:pt>
                <c:pt idx="187">
                  <c:v>78.489999999999995</c:v>
                </c:pt>
                <c:pt idx="188">
                  <c:v>76.209999999999994</c:v>
                </c:pt>
                <c:pt idx="189">
                  <c:v>75.069999999999993</c:v>
                </c:pt>
                <c:pt idx="190">
                  <c:v>76.86</c:v>
                </c:pt>
                <c:pt idx="191">
                  <c:v>77.63</c:v>
                </c:pt>
                <c:pt idx="192">
                  <c:v>76.260000000000005</c:v>
                </c:pt>
                <c:pt idx="193">
                  <c:v>75.680000000000007</c:v>
                </c:pt>
                <c:pt idx="194">
                  <c:v>76.38</c:v>
                </c:pt>
                <c:pt idx="195">
                  <c:v>76.23</c:v>
                </c:pt>
                <c:pt idx="196">
                  <c:v>76.260000000000005</c:v>
                </c:pt>
                <c:pt idx="197">
                  <c:v>73.97</c:v>
                </c:pt>
                <c:pt idx="198">
                  <c:v>74.05</c:v>
                </c:pt>
                <c:pt idx="199">
                  <c:v>75.22</c:v>
                </c:pt>
                <c:pt idx="200">
                  <c:v>74.25</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64696448"/>
        <c:axId val="164697984"/>
      </c:lineChart>
      <c:scatterChart>
        <c:scatterStyle val="lineMarker"/>
        <c:varyColors val="0"/>
        <c:ser>
          <c:idx val="11"/>
          <c:order val="4"/>
          <c:tx>
            <c:strRef>
              <c:f>CalculationsAndCharts!$H$31</c:f>
              <c:strCache>
                <c:ptCount val="1"/>
                <c:pt idx="0">
                  <c:v>P Cursor</c:v>
                </c:pt>
              </c:strCache>
            </c:strRef>
          </c:tx>
          <c:spPr>
            <a:ln w="22225">
              <a:solidFill>
                <a:srgbClr val="C00000">
                  <a:alpha val="33000"/>
                </a:srgbClr>
              </a:solidFill>
            </a:ln>
          </c:spPr>
          <c:marker>
            <c:symbol val="none"/>
          </c:marker>
          <c:xVal>
            <c:numRef>
              <c:f>CalculationsAndCharts!$H$33:$H$233</c:f>
              <c:numCache>
                <c:formatCode>0</c:formatCode>
                <c:ptCount val="201"/>
                <c:pt idx="0">
                  <c:v>69</c:v>
                </c:pt>
                <c:pt idx="1">
                  <c:v>69</c:v>
                </c:pt>
              </c:numCache>
            </c:numRef>
          </c:xVal>
          <c:yVal>
            <c:numRef>
              <c:f>CalculationsAndCharts!$I$33:$I$233</c:f>
              <c:numCache>
                <c:formatCode>0.00</c:formatCode>
                <c:ptCount val="201"/>
                <c:pt idx="0">
                  <c:v>105.4</c:v>
                </c:pt>
                <c:pt idx="1">
                  <c:v>70.8</c:v>
                </c:pt>
              </c:numCache>
            </c:numRef>
          </c:yVal>
          <c:smooth val="0"/>
        </c:ser>
        <c:dLbls>
          <c:showLegendKey val="0"/>
          <c:showVal val="0"/>
          <c:showCatName val="0"/>
          <c:showSerName val="0"/>
          <c:showPercent val="0"/>
          <c:showBubbleSize val="0"/>
        </c:dLbls>
        <c:axId val="164696448"/>
        <c:axId val="164697984"/>
      </c:scatterChart>
      <c:catAx>
        <c:axId val="164696448"/>
        <c:scaling>
          <c:orientation val="maxMin"/>
        </c:scaling>
        <c:delete val="0"/>
        <c:axPos val="b"/>
        <c:numFmt formatCode="mm/dd/yy;@" sourceLinked="0"/>
        <c:majorTickMark val="out"/>
        <c:minorTickMark val="none"/>
        <c:tickLblPos val="low"/>
        <c:txPr>
          <a:bodyPr rot="-5400000" vert="horz"/>
          <a:lstStyle/>
          <a:p>
            <a:pPr>
              <a:defRPr/>
            </a:pPr>
            <a:endParaRPr lang="en-US"/>
          </a:p>
        </c:txPr>
        <c:crossAx val="164697984"/>
        <c:crosses val="autoZero"/>
        <c:auto val="0"/>
        <c:lblAlgn val="ctr"/>
        <c:lblOffset val="100"/>
        <c:tickLblSkip val="10"/>
        <c:tickMarkSkip val="10"/>
        <c:noMultiLvlLbl val="0"/>
      </c:catAx>
      <c:valAx>
        <c:axId val="164697984"/>
        <c:scaling>
          <c:orientation val="minMax"/>
          <c:max val="105.4"/>
          <c:min val="70.8"/>
        </c:scaling>
        <c:delete val="0"/>
        <c:axPos val="r"/>
        <c:majorGridlines/>
        <c:numFmt formatCode="#,##0.00" sourceLinked="0"/>
        <c:majorTickMark val="out"/>
        <c:minorTickMark val="none"/>
        <c:tickLblPos val="nextTo"/>
        <c:txPr>
          <a:bodyPr rot="0" vert="horz"/>
          <a:lstStyle/>
          <a:p>
            <a:pPr>
              <a:defRPr/>
            </a:pPr>
            <a:endParaRPr lang="en-US"/>
          </a:p>
        </c:txPr>
        <c:crossAx val="164696448"/>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5207834023028145"/>
          <c:y val="3.2442748091603052E-2"/>
          <c:w val="0.2225495406824147"/>
          <c:h val="5.3153772445111026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749313848949903E-2"/>
          <c:y val="0.19525765801014003"/>
          <c:w val="0.97891947930937451"/>
          <c:h val="0.80474234198985994"/>
        </c:manualLayout>
      </c:layout>
      <c:barChart>
        <c:barDir val="col"/>
        <c:grouping val="clustered"/>
        <c:varyColors val="0"/>
        <c:ser>
          <c:idx val="0"/>
          <c:order val="0"/>
          <c:tx>
            <c:strRef>
              <c:f>CalculationsAndCharts!$C$32</c:f>
              <c:strCache>
                <c:ptCount val="1"/>
                <c:pt idx="0">
                  <c:v>Volume</c:v>
                </c:pt>
              </c:strCache>
            </c:strRef>
          </c:tx>
          <c:spPr>
            <a:solidFill>
              <a:schemeClr val="tx1"/>
            </a:solidFill>
            <a:ln>
              <a:noFill/>
            </a:ln>
          </c:spPr>
          <c:invertIfNegative val="0"/>
          <c:cat>
            <c:numRef>
              <c:f>CalculationsAndCharts!$P$35:$P$235</c:f>
              <c:numCache>
                <c:formatCode>#,##0.00</c:formatCode>
                <c:ptCount val="201"/>
              </c:numCache>
            </c:numRef>
          </c:cat>
          <c:val>
            <c:numRef>
              <c:f>CalculationsAndCharts!$C$33:$C$233</c:f>
              <c:numCache>
                <c:formatCode>#,##0</c:formatCode>
                <c:ptCount val="201"/>
                <c:pt idx="0">
                  <c:v>1674700</c:v>
                </c:pt>
                <c:pt idx="1">
                  <c:v>2307800</c:v>
                </c:pt>
                <c:pt idx="2">
                  <c:v>1023300</c:v>
                </c:pt>
                <c:pt idx="3">
                  <c:v>1168700</c:v>
                </c:pt>
                <c:pt idx="4">
                  <c:v>1077100</c:v>
                </c:pt>
                <c:pt idx="5">
                  <c:v>1202700</c:v>
                </c:pt>
                <c:pt idx="6">
                  <c:v>1583200</c:v>
                </c:pt>
                <c:pt idx="7">
                  <c:v>1763400</c:v>
                </c:pt>
                <c:pt idx="8">
                  <c:v>1515500</c:v>
                </c:pt>
                <c:pt idx="9">
                  <c:v>1523400</c:v>
                </c:pt>
                <c:pt idx="10">
                  <c:v>1547700</c:v>
                </c:pt>
                <c:pt idx="11">
                  <c:v>1417300</c:v>
                </c:pt>
                <c:pt idx="12">
                  <c:v>1235900</c:v>
                </c:pt>
                <c:pt idx="13">
                  <c:v>808800</c:v>
                </c:pt>
                <c:pt idx="14">
                  <c:v>1136500</c:v>
                </c:pt>
                <c:pt idx="15">
                  <c:v>2129800</c:v>
                </c:pt>
                <c:pt idx="16">
                  <c:v>1625500</c:v>
                </c:pt>
                <c:pt idx="17">
                  <c:v>1895000</c:v>
                </c:pt>
                <c:pt idx="18">
                  <c:v>1161500</c:v>
                </c:pt>
                <c:pt idx="19">
                  <c:v>1585000</c:v>
                </c:pt>
                <c:pt idx="20">
                  <c:v>1129200</c:v>
                </c:pt>
                <c:pt idx="21">
                  <c:v>889300</c:v>
                </c:pt>
                <c:pt idx="22">
                  <c:v>1911100</c:v>
                </c:pt>
                <c:pt idx="23">
                  <c:v>1330500</c:v>
                </c:pt>
                <c:pt idx="24">
                  <c:v>1051600</c:v>
                </c:pt>
                <c:pt idx="25">
                  <c:v>1578200</c:v>
                </c:pt>
                <c:pt idx="26">
                  <c:v>1023400</c:v>
                </c:pt>
                <c:pt idx="27">
                  <c:v>1107200</c:v>
                </c:pt>
                <c:pt idx="28">
                  <c:v>1351000</c:v>
                </c:pt>
                <c:pt idx="29">
                  <c:v>1680700</c:v>
                </c:pt>
                <c:pt idx="30">
                  <c:v>1617700</c:v>
                </c:pt>
                <c:pt idx="31">
                  <c:v>1681300</c:v>
                </c:pt>
                <c:pt idx="32">
                  <c:v>1201700</c:v>
                </c:pt>
                <c:pt idx="33">
                  <c:v>1425200</c:v>
                </c:pt>
                <c:pt idx="34">
                  <c:v>998700</c:v>
                </c:pt>
                <c:pt idx="35">
                  <c:v>1718500</c:v>
                </c:pt>
                <c:pt idx="36">
                  <c:v>962100</c:v>
                </c:pt>
                <c:pt idx="37">
                  <c:v>1524600</c:v>
                </c:pt>
                <c:pt idx="38">
                  <c:v>1085300</c:v>
                </c:pt>
                <c:pt idx="39">
                  <c:v>1149000</c:v>
                </c:pt>
                <c:pt idx="40">
                  <c:v>1359100</c:v>
                </c:pt>
                <c:pt idx="41">
                  <c:v>686800</c:v>
                </c:pt>
                <c:pt idx="42">
                  <c:v>1208700</c:v>
                </c:pt>
                <c:pt idx="43">
                  <c:v>1069100</c:v>
                </c:pt>
                <c:pt idx="44">
                  <c:v>1389800</c:v>
                </c:pt>
                <c:pt idx="45">
                  <c:v>1120000</c:v>
                </c:pt>
                <c:pt idx="46">
                  <c:v>2740900</c:v>
                </c:pt>
                <c:pt idx="47">
                  <c:v>2301100</c:v>
                </c:pt>
                <c:pt idx="48">
                  <c:v>2216600</c:v>
                </c:pt>
                <c:pt idx="49">
                  <c:v>1425400</c:v>
                </c:pt>
                <c:pt idx="50">
                  <c:v>1371400</c:v>
                </c:pt>
                <c:pt idx="51">
                  <c:v>1583400</c:v>
                </c:pt>
                <c:pt idx="52">
                  <c:v>1913600</c:v>
                </c:pt>
                <c:pt idx="53">
                  <c:v>2069600</c:v>
                </c:pt>
                <c:pt idx="54">
                  <c:v>1217300</c:v>
                </c:pt>
                <c:pt idx="55">
                  <c:v>1894800</c:v>
                </c:pt>
                <c:pt idx="56">
                  <c:v>2054300</c:v>
                </c:pt>
                <c:pt idx="57">
                  <c:v>1925500</c:v>
                </c:pt>
                <c:pt idx="58">
                  <c:v>2564800</c:v>
                </c:pt>
                <c:pt idx="59">
                  <c:v>2501100</c:v>
                </c:pt>
                <c:pt idx="60">
                  <c:v>2773500</c:v>
                </c:pt>
                <c:pt idx="61">
                  <c:v>2847400</c:v>
                </c:pt>
                <c:pt idx="62">
                  <c:v>3346000</c:v>
                </c:pt>
                <c:pt idx="63">
                  <c:v>2144700</c:v>
                </c:pt>
                <c:pt idx="64">
                  <c:v>2381100</c:v>
                </c:pt>
                <c:pt idx="65">
                  <c:v>1932100</c:v>
                </c:pt>
                <c:pt idx="66">
                  <c:v>1217800</c:v>
                </c:pt>
                <c:pt idx="67">
                  <c:v>1278100</c:v>
                </c:pt>
                <c:pt idx="68">
                  <c:v>1566900</c:v>
                </c:pt>
                <c:pt idx="69">
                  <c:v>1513700</c:v>
                </c:pt>
                <c:pt idx="70">
                  <c:v>1761700</c:v>
                </c:pt>
                <c:pt idx="71">
                  <c:v>1527600</c:v>
                </c:pt>
                <c:pt idx="72">
                  <c:v>2481900</c:v>
                </c:pt>
                <c:pt idx="73">
                  <c:v>1581100</c:v>
                </c:pt>
                <c:pt idx="74">
                  <c:v>1486000</c:v>
                </c:pt>
                <c:pt idx="75">
                  <c:v>1733600</c:v>
                </c:pt>
                <c:pt idx="76">
                  <c:v>1126800</c:v>
                </c:pt>
                <c:pt idx="77">
                  <c:v>1483500</c:v>
                </c:pt>
                <c:pt idx="78">
                  <c:v>1321100</c:v>
                </c:pt>
                <c:pt idx="79">
                  <c:v>1910300</c:v>
                </c:pt>
                <c:pt idx="80">
                  <c:v>1695100</c:v>
                </c:pt>
                <c:pt idx="81">
                  <c:v>2096600</c:v>
                </c:pt>
                <c:pt idx="82">
                  <c:v>1395900</c:v>
                </c:pt>
                <c:pt idx="83">
                  <c:v>2115600</c:v>
                </c:pt>
                <c:pt idx="84">
                  <c:v>2355000</c:v>
                </c:pt>
                <c:pt idx="85">
                  <c:v>3773900</c:v>
                </c:pt>
                <c:pt idx="86">
                  <c:v>2651400</c:v>
                </c:pt>
                <c:pt idx="87">
                  <c:v>1818400</c:v>
                </c:pt>
                <c:pt idx="88">
                  <c:v>1384700</c:v>
                </c:pt>
                <c:pt idx="89">
                  <c:v>1272800</c:v>
                </c:pt>
                <c:pt idx="90">
                  <c:v>2795700</c:v>
                </c:pt>
                <c:pt idx="91">
                  <c:v>1777900</c:v>
                </c:pt>
                <c:pt idx="92">
                  <c:v>1795100</c:v>
                </c:pt>
                <c:pt idx="93">
                  <c:v>1580500</c:v>
                </c:pt>
                <c:pt idx="94">
                  <c:v>1440100</c:v>
                </c:pt>
                <c:pt idx="95">
                  <c:v>1765900</c:v>
                </c:pt>
                <c:pt idx="96">
                  <c:v>1436000</c:v>
                </c:pt>
                <c:pt idx="97">
                  <c:v>1836000</c:v>
                </c:pt>
                <c:pt idx="98">
                  <c:v>2092400</c:v>
                </c:pt>
                <c:pt idx="99">
                  <c:v>1639200</c:v>
                </c:pt>
                <c:pt idx="100">
                  <c:v>1721600</c:v>
                </c:pt>
                <c:pt idx="101">
                  <c:v>1699300</c:v>
                </c:pt>
                <c:pt idx="102">
                  <c:v>2047300</c:v>
                </c:pt>
                <c:pt idx="103">
                  <c:v>1763300</c:v>
                </c:pt>
                <c:pt idx="104">
                  <c:v>3017400</c:v>
                </c:pt>
                <c:pt idx="105">
                  <c:v>2258600</c:v>
                </c:pt>
                <c:pt idx="106">
                  <c:v>2043800</c:v>
                </c:pt>
                <c:pt idx="107">
                  <c:v>2065400</c:v>
                </c:pt>
                <c:pt idx="108">
                  <c:v>1725900</c:v>
                </c:pt>
                <c:pt idx="109">
                  <c:v>1655200</c:v>
                </c:pt>
                <c:pt idx="110">
                  <c:v>2006900</c:v>
                </c:pt>
                <c:pt idx="111">
                  <c:v>2159000</c:v>
                </c:pt>
                <c:pt idx="112">
                  <c:v>2373200</c:v>
                </c:pt>
                <c:pt idx="113">
                  <c:v>2458900</c:v>
                </c:pt>
                <c:pt idx="114">
                  <c:v>2875300</c:v>
                </c:pt>
                <c:pt idx="115">
                  <c:v>1890200</c:v>
                </c:pt>
                <c:pt idx="116">
                  <c:v>2874100</c:v>
                </c:pt>
                <c:pt idx="117">
                  <c:v>4183800</c:v>
                </c:pt>
                <c:pt idx="118">
                  <c:v>3730300</c:v>
                </c:pt>
                <c:pt idx="119">
                  <c:v>6101500</c:v>
                </c:pt>
                <c:pt idx="120">
                  <c:v>4058700</c:v>
                </c:pt>
                <c:pt idx="121">
                  <c:v>3034200</c:v>
                </c:pt>
                <c:pt idx="122">
                  <c:v>1512000</c:v>
                </c:pt>
                <c:pt idx="123">
                  <c:v>2149300</c:v>
                </c:pt>
                <c:pt idx="124">
                  <c:v>1997900</c:v>
                </c:pt>
                <c:pt idx="125">
                  <c:v>2212700</c:v>
                </c:pt>
                <c:pt idx="126">
                  <c:v>2335600</c:v>
                </c:pt>
                <c:pt idx="127">
                  <c:v>2797000</c:v>
                </c:pt>
                <c:pt idx="128">
                  <c:v>2076000</c:v>
                </c:pt>
                <c:pt idx="129">
                  <c:v>1135600</c:v>
                </c:pt>
                <c:pt idx="130">
                  <c:v>1756900</c:v>
                </c:pt>
                <c:pt idx="131">
                  <c:v>1378900</c:v>
                </c:pt>
                <c:pt idx="132">
                  <c:v>1561900</c:v>
                </c:pt>
                <c:pt idx="133">
                  <c:v>1310800</c:v>
                </c:pt>
                <c:pt idx="134">
                  <c:v>1713800</c:v>
                </c:pt>
                <c:pt idx="135">
                  <c:v>2334800</c:v>
                </c:pt>
                <c:pt idx="136">
                  <c:v>2062400</c:v>
                </c:pt>
                <c:pt idx="137">
                  <c:v>1574100</c:v>
                </c:pt>
                <c:pt idx="138">
                  <c:v>1287900</c:v>
                </c:pt>
                <c:pt idx="139">
                  <c:v>1501600</c:v>
                </c:pt>
                <c:pt idx="140">
                  <c:v>928900</c:v>
                </c:pt>
                <c:pt idx="141">
                  <c:v>1050600</c:v>
                </c:pt>
                <c:pt idx="142">
                  <c:v>859800</c:v>
                </c:pt>
                <c:pt idx="143">
                  <c:v>991800</c:v>
                </c:pt>
                <c:pt idx="144">
                  <c:v>400600</c:v>
                </c:pt>
                <c:pt idx="145">
                  <c:v>1225600</c:v>
                </c:pt>
                <c:pt idx="146">
                  <c:v>2687700</c:v>
                </c:pt>
                <c:pt idx="147">
                  <c:v>1398000</c:v>
                </c:pt>
                <c:pt idx="148">
                  <c:v>1905800</c:v>
                </c:pt>
                <c:pt idx="149">
                  <c:v>1433200</c:v>
                </c:pt>
                <c:pt idx="150">
                  <c:v>1029400</c:v>
                </c:pt>
                <c:pt idx="151">
                  <c:v>1076100</c:v>
                </c:pt>
                <c:pt idx="152">
                  <c:v>1253300</c:v>
                </c:pt>
                <c:pt idx="153">
                  <c:v>1349400</c:v>
                </c:pt>
                <c:pt idx="154">
                  <c:v>1278700</c:v>
                </c:pt>
                <c:pt idx="155">
                  <c:v>1579600</c:v>
                </c:pt>
                <c:pt idx="156">
                  <c:v>3108300</c:v>
                </c:pt>
                <c:pt idx="157">
                  <c:v>2253800</c:v>
                </c:pt>
                <c:pt idx="158">
                  <c:v>3778400</c:v>
                </c:pt>
                <c:pt idx="159">
                  <c:v>2496600</c:v>
                </c:pt>
                <c:pt idx="160">
                  <c:v>1517900</c:v>
                </c:pt>
                <c:pt idx="161">
                  <c:v>929400</c:v>
                </c:pt>
                <c:pt idx="162">
                  <c:v>1667300</c:v>
                </c:pt>
                <c:pt idx="163">
                  <c:v>2677100</c:v>
                </c:pt>
                <c:pt idx="164">
                  <c:v>1127800</c:v>
                </c:pt>
                <c:pt idx="165">
                  <c:v>1044300</c:v>
                </c:pt>
                <c:pt idx="166">
                  <c:v>1768500</c:v>
                </c:pt>
                <c:pt idx="167">
                  <c:v>956800</c:v>
                </c:pt>
                <c:pt idx="168">
                  <c:v>1456300</c:v>
                </c:pt>
                <c:pt idx="169">
                  <c:v>1497900</c:v>
                </c:pt>
                <c:pt idx="170">
                  <c:v>1702300</c:v>
                </c:pt>
                <c:pt idx="171">
                  <c:v>1510900</c:v>
                </c:pt>
                <c:pt idx="172">
                  <c:v>1487500</c:v>
                </c:pt>
                <c:pt idx="173">
                  <c:v>1227000</c:v>
                </c:pt>
                <c:pt idx="174">
                  <c:v>1313000</c:v>
                </c:pt>
                <c:pt idx="175">
                  <c:v>1505800</c:v>
                </c:pt>
                <c:pt idx="176">
                  <c:v>1323400</c:v>
                </c:pt>
                <c:pt idx="177">
                  <c:v>1353000</c:v>
                </c:pt>
                <c:pt idx="178">
                  <c:v>1476600</c:v>
                </c:pt>
                <c:pt idx="179">
                  <c:v>1519700</c:v>
                </c:pt>
                <c:pt idx="180">
                  <c:v>2064300</c:v>
                </c:pt>
                <c:pt idx="181">
                  <c:v>1887500</c:v>
                </c:pt>
                <c:pt idx="182">
                  <c:v>1795800</c:v>
                </c:pt>
                <c:pt idx="183">
                  <c:v>1446200</c:v>
                </c:pt>
                <c:pt idx="184">
                  <c:v>2118300</c:v>
                </c:pt>
                <c:pt idx="185">
                  <c:v>2166900</c:v>
                </c:pt>
                <c:pt idx="186">
                  <c:v>2871700</c:v>
                </c:pt>
                <c:pt idx="187">
                  <c:v>2884000</c:v>
                </c:pt>
                <c:pt idx="188">
                  <c:v>3173300</c:v>
                </c:pt>
                <c:pt idx="189">
                  <c:v>2627900</c:v>
                </c:pt>
                <c:pt idx="190">
                  <c:v>2056800</c:v>
                </c:pt>
                <c:pt idx="191">
                  <c:v>1217200</c:v>
                </c:pt>
                <c:pt idx="192">
                  <c:v>1485600</c:v>
                </c:pt>
                <c:pt idx="193">
                  <c:v>1406600</c:v>
                </c:pt>
                <c:pt idx="194">
                  <c:v>900800</c:v>
                </c:pt>
                <c:pt idx="195">
                  <c:v>1609300</c:v>
                </c:pt>
                <c:pt idx="196">
                  <c:v>1432500</c:v>
                </c:pt>
                <c:pt idx="197">
                  <c:v>1314700</c:v>
                </c:pt>
                <c:pt idx="198">
                  <c:v>1349900</c:v>
                </c:pt>
                <c:pt idx="199">
                  <c:v>2407600</c:v>
                </c:pt>
                <c:pt idx="200">
                  <c:v>2424200</c:v>
                </c:pt>
              </c:numCache>
            </c:numRef>
          </c:val>
        </c:ser>
        <c:dLbls>
          <c:showLegendKey val="0"/>
          <c:showVal val="0"/>
          <c:showCatName val="0"/>
          <c:showSerName val="0"/>
          <c:showPercent val="0"/>
          <c:showBubbleSize val="0"/>
        </c:dLbls>
        <c:gapWidth val="189"/>
        <c:overlap val="-100"/>
        <c:axId val="164742272"/>
        <c:axId val="164743808"/>
      </c:barChart>
      <c:scatterChart>
        <c:scatterStyle val="smoothMarker"/>
        <c:varyColors val="0"/>
        <c:ser>
          <c:idx val="1"/>
          <c:order val="1"/>
          <c:tx>
            <c:strRef>
              <c:f>CalculationsAndCharts!$Q$31</c:f>
              <c:strCache>
                <c:ptCount val="1"/>
                <c:pt idx="0">
                  <c:v>Vol Cursor</c:v>
                </c:pt>
              </c:strCache>
            </c:strRef>
          </c:tx>
          <c:spPr>
            <a:ln w="22225">
              <a:solidFill>
                <a:srgbClr val="C00000">
                  <a:alpha val="33000"/>
                </a:srgbClr>
              </a:solidFill>
            </a:ln>
          </c:spPr>
          <c:marker>
            <c:symbol val="none"/>
          </c:marker>
          <c:xVal>
            <c:numRef>
              <c:f>CalculationsAndCharts!$Q$33:$Q$233</c:f>
              <c:numCache>
                <c:formatCode>0</c:formatCode>
                <c:ptCount val="201"/>
                <c:pt idx="0">
                  <c:v>69</c:v>
                </c:pt>
                <c:pt idx="1">
                  <c:v>69</c:v>
                </c:pt>
              </c:numCache>
            </c:numRef>
          </c:xVal>
          <c:yVal>
            <c:numRef>
              <c:f>CalculationsAndCharts!$R$33:$R$233</c:f>
              <c:numCache>
                <c:formatCode>0</c:formatCode>
                <c:ptCount val="201"/>
                <c:pt idx="0" formatCode="#,##0">
                  <c:v>7001500</c:v>
                </c:pt>
                <c:pt idx="1">
                  <c:v>0</c:v>
                </c:pt>
              </c:numCache>
            </c:numRef>
          </c:yVal>
          <c:smooth val="1"/>
        </c:ser>
        <c:dLbls>
          <c:showLegendKey val="0"/>
          <c:showVal val="0"/>
          <c:showCatName val="0"/>
          <c:showSerName val="0"/>
          <c:showPercent val="0"/>
          <c:showBubbleSize val="0"/>
        </c:dLbls>
        <c:axId val="164742272"/>
        <c:axId val="164743808"/>
      </c:scatterChart>
      <c:catAx>
        <c:axId val="164742272"/>
        <c:scaling>
          <c:orientation val="maxMin"/>
        </c:scaling>
        <c:delete val="0"/>
        <c:axPos val="b"/>
        <c:numFmt formatCode="mm/dd/yy;@" sourceLinked="0"/>
        <c:majorTickMark val="out"/>
        <c:minorTickMark val="none"/>
        <c:tickLblPos val="low"/>
        <c:txPr>
          <a:bodyPr rot="-5400000" vert="horz"/>
          <a:lstStyle/>
          <a:p>
            <a:pPr>
              <a:defRPr/>
            </a:pPr>
            <a:endParaRPr lang="en-US"/>
          </a:p>
        </c:txPr>
        <c:crossAx val="164743808"/>
        <c:crosses val="autoZero"/>
        <c:auto val="0"/>
        <c:lblAlgn val="ctr"/>
        <c:lblOffset val="100"/>
        <c:tickLblSkip val="10"/>
        <c:tickMarkSkip val="10"/>
        <c:noMultiLvlLbl val="0"/>
      </c:catAx>
      <c:valAx>
        <c:axId val="164743808"/>
        <c:scaling>
          <c:orientation val="minMax"/>
        </c:scaling>
        <c:delete val="0"/>
        <c:axPos val="r"/>
        <c:majorGridlines/>
        <c:numFmt formatCode="#,##0" sourceLinked="1"/>
        <c:majorTickMark val="out"/>
        <c:minorTickMark val="none"/>
        <c:tickLblPos val="nextTo"/>
        <c:crossAx val="164742272"/>
        <c:crosses val="autoZero"/>
        <c:crossBetween val="between"/>
      </c:valAx>
    </c:plotArea>
    <c:legend>
      <c:legendPos val="r"/>
      <c:legendEntry>
        <c:idx val="0"/>
        <c:txPr>
          <a:bodyPr/>
          <a:lstStyle/>
          <a:p>
            <a:pPr>
              <a:defRPr b="1" i="0" baseline="0">
                <a:latin typeface="Calibri" panose="020F0502020204030204" pitchFamily="34" charset="0"/>
              </a:defRPr>
            </a:pPr>
            <a:endParaRPr lang="en-US"/>
          </a:p>
        </c:txPr>
      </c:legendEntry>
      <c:legendEntry>
        <c:idx val="1"/>
        <c:delete val="1"/>
      </c:legendEntry>
      <c:layout>
        <c:manualLayout>
          <c:xMode val="edge"/>
          <c:yMode val="edge"/>
          <c:x val="7.1806135199157543E-3"/>
          <c:y val="1.1347454807585674E-2"/>
          <c:w val="7.2151031648284736E-2"/>
          <c:h val="0.37438744070034724"/>
        </c:manualLayou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7.3752588922869726E-3"/>
          <c:y val="9.1145074694081465E-2"/>
          <c:w val="0.94903835065432296"/>
          <c:h val="0.90885492530591849"/>
        </c:manualLayout>
      </c:layout>
      <c:lineChart>
        <c:grouping val="standard"/>
        <c:varyColors val="0"/>
        <c:ser>
          <c:idx val="0"/>
          <c:order val="0"/>
          <c:tx>
            <c:strRef>
              <c:f>CalculationsAndCharts!$N$31</c:f>
              <c:strCache>
                <c:ptCount val="1"/>
                <c:pt idx="0">
                  <c:v>Universal Oscillator (20)</c:v>
                </c:pt>
              </c:strCache>
            </c:strRef>
          </c:tx>
          <c:spPr>
            <a:ln w="12700">
              <a:solidFill>
                <a:srgbClr val="FF0000"/>
              </a:solidFill>
            </a:ln>
          </c:spPr>
          <c:marker>
            <c:symbol val="none"/>
          </c:marker>
          <c:cat>
            <c:numRef>
              <c:f>CalculationsAndCharts!$B$33:$B$233</c:f>
              <c:numCache>
                <c:formatCode>ddd\ mm/dd/yyyy;@</c:formatCode>
                <c:ptCount val="201"/>
                <c:pt idx="0">
                  <c:v>41843</c:v>
                </c:pt>
                <c:pt idx="1">
                  <c:v>41842</c:v>
                </c:pt>
                <c:pt idx="2">
                  <c:v>41841</c:v>
                </c:pt>
                <c:pt idx="3">
                  <c:v>41838</c:v>
                </c:pt>
                <c:pt idx="4">
                  <c:v>41837</c:v>
                </c:pt>
                <c:pt idx="5">
                  <c:v>41836</c:v>
                </c:pt>
                <c:pt idx="6">
                  <c:v>41835</c:v>
                </c:pt>
                <c:pt idx="7">
                  <c:v>41834</c:v>
                </c:pt>
                <c:pt idx="8">
                  <c:v>41831</c:v>
                </c:pt>
                <c:pt idx="9">
                  <c:v>41830</c:v>
                </c:pt>
                <c:pt idx="10">
                  <c:v>41829</c:v>
                </c:pt>
                <c:pt idx="11">
                  <c:v>41828</c:v>
                </c:pt>
                <c:pt idx="12">
                  <c:v>41827</c:v>
                </c:pt>
                <c:pt idx="13">
                  <c:v>41823</c:v>
                </c:pt>
                <c:pt idx="14">
                  <c:v>41822</c:v>
                </c:pt>
                <c:pt idx="15">
                  <c:v>41821</c:v>
                </c:pt>
                <c:pt idx="16">
                  <c:v>41820</c:v>
                </c:pt>
                <c:pt idx="17">
                  <c:v>41817</c:v>
                </c:pt>
                <c:pt idx="18">
                  <c:v>41816</c:v>
                </c:pt>
                <c:pt idx="19">
                  <c:v>41815</c:v>
                </c:pt>
                <c:pt idx="20">
                  <c:v>41814</c:v>
                </c:pt>
                <c:pt idx="21">
                  <c:v>41813</c:v>
                </c:pt>
                <c:pt idx="22">
                  <c:v>41810</c:v>
                </c:pt>
                <c:pt idx="23">
                  <c:v>41809</c:v>
                </c:pt>
                <c:pt idx="24">
                  <c:v>41808</c:v>
                </c:pt>
                <c:pt idx="25">
                  <c:v>41807</c:v>
                </c:pt>
                <c:pt idx="26">
                  <c:v>41806</c:v>
                </c:pt>
                <c:pt idx="27">
                  <c:v>41803</c:v>
                </c:pt>
                <c:pt idx="28">
                  <c:v>41802</c:v>
                </c:pt>
                <c:pt idx="29">
                  <c:v>41801</c:v>
                </c:pt>
                <c:pt idx="30">
                  <c:v>41800</c:v>
                </c:pt>
                <c:pt idx="31">
                  <c:v>41799</c:v>
                </c:pt>
                <c:pt idx="32">
                  <c:v>41796</c:v>
                </c:pt>
                <c:pt idx="33">
                  <c:v>41795</c:v>
                </c:pt>
                <c:pt idx="34">
                  <c:v>41794</c:v>
                </c:pt>
                <c:pt idx="35">
                  <c:v>41793</c:v>
                </c:pt>
                <c:pt idx="36">
                  <c:v>41792</c:v>
                </c:pt>
                <c:pt idx="37">
                  <c:v>41789</c:v>
                </c:pt>
                <c:pt idx="38">
                  <c:v>41788</c:v>
                </c:pt>
                <c:pt idx="39">
                  <c:v>41787</c:v>
                </c:pt>
                <c:pt idx="40">
                  <c:v>41786</c:v>
                </c:pt>
                <c:pt idx="41">
                  <c:v>41782</c:v>
                </c:pt>
                <c:pt idx="42">
                  <c:v>41781</c:v>
                </c:pt>
                <c:pt idx="43">
                  <c:v>41780</c:v>
                </c:pt>
                <c:pt idx="44">
                  <c:v>41779</c:v>
                </c:pt>
                <c:pt idx="45">
                  <c:v>41778</c:v>
                </c:pt>
                <c:pt idx="46">
                  <c:v>41775</c:v>
                </c:pt>
                <c:pt idx="47">
                  <c:v>41774</c:v>
                </c:pt>
                <c:pt idx="48">
                  <c:v>41773</c:v>
                </c:pt>
                <c:pt idx="49">
                  <c:v>41772</c:v>
                </c:pt>
                <c:pt idx="50">
                  <c:v>41771</c:v>
                </c:pt>
                <c:pt idx="51">
                  <c:v>41768</c:v>
                </c:pt>
                <c:pt idx="52">
                  <c:v>41767</c:v>
                </c:pt>
                <c:pt idx="53">
                  <c:v>41766</c:v>
                </c:pt>
                <c:pt idx="54">
                  <c:v>41765</c:v>
                </c:pt>
                <c:pt idx="55">
                  <c:v>41764</c:v>
                </c:pt>
                <c:pt idx="56">
                  <c:v>41761</c:v>
                </c:pt>
                <c:pt idx="57">
                  <c:v>41760</c:v>
                </c:pt>
                <c:pt idx="58">
                  <c:v>41759</c:v>
                </c:pt>
                <c:pt idx="59">
                  <c:v>41758</c:v>
                </c:pt>
                <c:pt idx="60">
                  <c:v>41757</c:v>
                </c:pt>
                <c:pt idx="61">
                  <c:v>41754</c:v>
                </c:pt>
                <c:pt idx="62">
                  <c:v>41753</c:v>
                </c:pt>
                <c:pt idx="63">
                  <c:v>41752</c:v>
                </c:pt>
                <c:pt idx="64">
                  <c:v>41751</c:v>
                </c:pt>
                <c:pt idx="65">
                  <c:v>41750</c:v>
                </c:pt>
                <c:pt idx="66">
                  <c:v>41746</c:v>
                </c:pt>
                <c:pt idx="67">
                  <c:v>41745</c:v>
                </c:pt>
                <c:pt idx="68">
                  <c:v>41744</c:v>
                </c:pt>
                <c:pt idx="69">
                  <c:v>41743</c:v>
                </c:pt>
                <c:pt idx="70">
                  <c:v>41740</c:v>
                </c:pt>
                <c:pt idx="71">
                  <c:v>41739</c:v>
                </c:pt>
                <c:pt idx="72">
                  <c:v>41738</c:v>
                </c:pt>
                <c:pt idx="73">
                  <c:v>41737</c:v>
                </c:pt>
                <c:pt idx="74">
                  <c:v>41736</c:v>
                </c:pt>
                <c:pt idx="75">
                  <c:v>41733</c:v>
                </c:pt>
                <c:pt idx="76">
                  <c:v>41732</c:v>
                </c:pt>
                <c:pt idx="77">
                  <c:v>41731</c:v>
                </c:pt>
                <c:pt idx="78">
                  <c:v>41730</c:v>
                </c:pt>
                <c:pt idx="79">
                  <c:v>41729</c:v>
                </c:pt>
                <c:pt idx="80">
                  <c:v>41726</c:v>
                </c:pt>
                <c:pt idx="81">
                  <c:v>41725</c:v>
                </c:pt>
                <c:pt idx="82">
                  <c:v>41724</c:v>
                </c:pt>
                <c:pt idx="83">
                  <c:v>41723</c:v>
                </c:pt>
                <c:pt idx="84">
                  <c:v>41722</c:v>
                </c:pt>
                <c:pt idx="85">
                  <c:v>41719</c:v>
                </c:pt>
                <c:pt idx="86">
                  <c:v>41718</c:v>
                </c:pt>
                <c:pt idx="87">
                  <c:v>41717</c:v>
                </c:pt>
                <c:pt idx="88">
                  <c:v>41716</c:v>
                </c:pt>
                <c:pt idx="89">
                  <c:v>41715</c:v>
                </c:pt>
                <c:pt idx="90">
                  <c:v>41712</c:v>
                </c:pt>
                <c:pt idx="91">
                  <c:v>41711</c:v>
                </c:pt>
                <c:pt idx="92">
                  <c:v>41710</c:v>
                </c:pt>
                <c:pt idx="93">
                  <c:v>41709</c:v>
                </c:pt>
                <c:pt idx="94">
                  <c:v>41708</c:v>
                </c:pt>
                <c:pt idx="95">
                  <c:v>41705</c:v>
                </c:pt>
                <c:pt idx="96">
                  <c:v>41704</c:v>
                </c:pt>
                <c:pt idx="97">
                  <c:v>41703</c:v>
                </c:pt>
                <c:pt idx="98">
                  <c:v>41702</c:v>
                </c:pt>
                <c:pt idx="99">
                  <c:v>41701</c:v>
                </c:pt>
                <c:pt idx="100">
                  <c:v>41698</c:v>
                </c:pt>
                <c:pt idx="101">
                  <c:v>41697</c:v>
                </c:pt>
                <c:pt idx="102">
                  <c:v>41696</c:v>
                </c:pt>
                <c:pt idx="103">
                  <c:v>41695</c:v>
                </c:pt>
                <c:pt idx="104">
                  <c:v>41694</c:v>
                </c:pt>
                <c:pt idx="105">
                  <c:v>41691</c:v>
                </c:pt>
                <c:pt idx="106">
                  <c:v>41690</c:v>
                </c:pt>
                <c:pt idx="107">
                  <c:v>41689</c:v>
                </c:pt>
                <c:pt idx="108">
                  <c:v>41688</c:v>
                </c:pt>
                <c:pt idx="109">
                  <c:v>41684</c:v>
                </c:pt>
                <c:pt idx="110">
                  <c:v>41683</c:v>
                </c:pt>
                <c:pt idx="111">
                  <c:v>41682</c:v>
                </c:pt>
                <c:pt idx="112">
                  <c:v>41681</c:v>
                </c:pt>
                <c:pt idx="113">
                  <c:v>41680</c:v>
                </c:pt>
                <c:pt idx="114">
                  <c:v>41677</c:v>
                </c:pt>
                <c:pt idx="115">
                  <c:v>41676</c:v>
                </c:pt>
                <c:pt idx="116">
                  <c:v>41675</c:v>
                </c:pt>
                <c:pt idx="117">
                  <c:v>41674</c:v>
                </c:pt>
                <c:pt idx="118">
                  <c:v>41673</c:v>
                </c:pt>
                <c:pt idx="119">
                  <c:v>41670</c:v>
                </c:pt>
                <c:pt idx="120">
                  <c:v>41669</c:v>
                </c:pt>
                <c:pt idx="121">
                  <c:v>41668</c:v>
                </c:pt>
                <c:pt idx="122">
                  <c:v>41667</c:v>
                </c:pt>
                <c:pt idx="123">
                  <c:v>41666</c:v>
                </c:pt>
                <c:pt idx="124">
                  <c:v>41663</c:v>
                </c:pt>
                <c:pt idx="125">
                  <c:v>41662</c:v>
                </c:pt>
                <c:pt idx="126">
                  <c:v>41661</c:v>
                </c:pt>
                <c:pt idx="127">
                  <c:v>41660</c:v>
                </c:pt>
                <c:pt idx="128">
                  <c:v>41656</c:v>
                </c:pt>
                <c:pt idx="129">
                  <c:v>41655</c:v>
                </c:pt>
                <c:pt idx="130">
                  <c:v>41654</c:v>
                </c:pt>
                <c:pt idx="131">
                  <c:v>41653</c:v>
                </c:pt>
                <c:pt idx="132">
                  <c:v>41652</c:v>
                </c:pt>
                <c:pt idx="133">
                  <c:v>41649</c:v>
                </c:pt>
                <c:pt idx="134">
                  <c:v>41648</c:v>
                </c:pt>
                <c:pt idx="135">
                  <c:v>41647</c:v>
                </c:pt>
                <c:pt idx="136">
                  <c:v>41646</c:v>
                </c:pt>
                <c:pt idx="137">
                  <c:v>41645</c:v>
                </c:pt>
                <c:pt idx="138">
                  <c:v>41642</c:v>
                </c:pt>
                <c:pt idx="139">
                  <c:v>41641</c:v>
                </c:pt>
                <c:pt idx="140">
                  <c:v>41639</c:v>
                </c:pt>
                <c:pt idx="141">
                  <c:v>41638</c:v>
                </c:pt>
                <c:pt idx="142">
                  <c:v>41635</c:v>
                </c:pt>
                <c:pt idx="143">
                  <c:v>41634</c:v>
                </c:pt>
                <c:pt idx="144">
                  <c:v>41632</c:v>
                </c:pt>
                <c:pt idx="145">
                  <c:v>41631</c:v>
                </c:pt>
                <c:pt idx="146">
                  <c:v>41628</c:v>
                </c:pt>
                <c:pt idx="147">
                  <c:v>41627</c:v>
                </c:pt>
                <c:pt idx="148">
                  <c:v>41626</c:v>
                </c:pt>
                <c:pt idx="149">
                  <c:v>41625</c:v>
                </c:pt>
                <c:pt idx="150">
                  <c:v>41624</c:v>
                </c:pt>
                <c:pt idx="151">
                  <c:v>41621</c:v>
                </c:pt>
                <c:pt idx="152">
                  <c:v>41620</c:v>
                </c:pt>
                <c:pt idx="153">
                  <c:v>41619</c:v>
                </c:pt>
                <c:pt idx="154">
                  <c:v>41618</c:v>
                </c:pt>
                <c:pt idx="155">
                  <c:v>41617</c:v>
                </c:pt>
                <c:pt idx="156">
                  <c:v>41614</c:v>
                </c:pt>
                <c:pt idx="157">
                  <c:v>41613</c:v>
                </c:pt>
                <c:pt idx="158">
                  <c:v>41612</c:v>
                </c:pt>
                <c:pt idx="159">
                  <c:v>41611</c:v>
                </c:pt>
                <c:pt idx="160">
                  <c:v>41610</c:v>
                </c:pt>
                <c:pt idx="161">
                  <c:v>41607</c:v>
                </c:pt>
                <c:pt idx="162">
                  <c:v>41605</c:v>
                </c:pt>
                <c:pt idx="163">
                  <c:v>41604</c:v>
                </c:pt>
                <c:pt idx="164">
                  <c:v>41603</c:v>
                </c:pt>
                <c:pt idx="165">
                  <c:v>41600</c:v>
                </c:pt>
                <c:pt idx="166">
                  <c:v>41599</c:v>
                </c:pt>
                <c:pt idx="167">
                  <c:v>41598</c:v>
                </c:pt>
                <c:pt idx="168">
                  <c:v>41597</c:v>
                </c:pt>
                <c:pt idx="169">
                  <c:v>41596</c:v>
                </c:pt>
                <c:pt idx="170">
                  <c:v>41593</c:v>
                </c:pt>
                <c:pt idx="171">
                  <c:v>41592</c:v>
                </c:pt>
                <c:pt idx="172">
                  <c:v>41591</c:v>
                </c:pt>
                <c:pt idx="173">
                  <c:v>41590</c:v>
                </c:pt>
                <c:pt idx="174">
                  <c:v>41589</c:v>
                </c:pt>
                <c:pt idx="175">
                  <c:v>41586</c:v>
                </c:pt>
                <c:pt idx="176">
                  <c:v>41585</c:v>
                </c:pt>
                <c:pt idx="177">
                  <c:v>41584</c:v>
                </c:pt>
                <c:pt idx="178">
                  <c:v>41583</c:v>
                </c:pt>
                <c:pt idx="179">
                  <c:v>41582</c:v>
                </c:pt>
                <c:pt idx="180">
                  <c:v>41579</c:v>
                </c:pt>
                <c:pt idx="181">
                  <c:v>41578</c:v>
                </c:pt>
                <c:pt idx="182">
                  <c:v>41577</c:v>
                </c:pt>
                <c:pt idx="183">
                  <c:v>41576</c:v>
                </c:pt>
                <c:pt idx="184">
                  <c:v>41575</c:v>
                </c:pt>
                <c:pt idx="185">
                  <c:v>41572</c:v>
                </c:pt>
                <c:pt idx="186">
                  <c:v>41571</c:v>
                </c:pt>
                <c:pt idx="187">
                  <c:v>41570</c:v>
                </c:pt>
                <c:pt idx="188">
                  <c:v>41569</c:v>
                </c:pt>
                <c:pt idx="189">
                  <c:v>41568</c:v>
                </c:pt>
                <c:pt idx="190">
                  <c:v>41565</c:v>
                </c:pt>
                <c:pt idx="191">
                  <c:v>41564</c:v>
                </c:pt>
                <c:pt idx="192">
                  <c:v>41563</c:v>
                </c:pt>
                <c:pt idx="193">
                  <c:v>41562</c:v>
                </c:pt>
                <c:pt idx="194">
                  <c:v>41561</c:v>
                </c:pt>
                <c:pt idx="195">
                  <c:v>41558</c:v>
                </c:pt>
                <c:pt idx="196">
                  <c:v>41557</c:v>
                </c:pt>
                <c:pt idx="197">
                  <c:v>41556</c:v>
                </c:pt>
                <c:pt idx="198">
                  <c:v>41555</c:v>
                </c:pt>
                <c:pt idx="199">
                  <c:v>41554</c:v>
                </c:pt>
                <c:pt idx="200">
                  <c:v>41551</c:v>
                </c:pt>
              </c:numCache>
            </c:numRef>
          </c:cat>
          <c:val>
            <c:numRef>
              <c:f>CalculationsAndCharts!$N$33:$N$233</c:f>
              <c:numCache>
                <c:formatCode>#,##0.00000</c:formatCode>
                <c:ptCount val="201"/>
                <c:pt idx="0">
                  <c:v>1</c:v>
                </c:pt>
                <c:pt idx="1">
                  <c:v>1</c:v>
                </c:pt>
                <c:pt idx="2">
                  <c:v>0.92217634080582978</c:v>
                </c:pt>
                <c:pt idx="3">
                  <c:v>0.83106063499104577</c:v>
                </c:pt>
                <c:pt idx="4">
                  <c:v>0.75172481279078984</c:v>
                </c:pt>
                <c:pt idx="5">
                  <c:v>0.52644113160943828</c:v>
                </c:pt>
                <c:pt idx="6">
                  <c:v>0.14105271891114665</c:v>
                </c:pt>
                <c:pt idx="7">
                  <c:v>-0.28143148141259988</c:v>
                </c:pt>
                <c:pt idx="8">
                  <c:v>-0.61717246108861057</c:v>
                </c:pt>
                <c:pt idx="9">
                  <c:v>-0.82308581282441085</c:v>
                </c:pt>
                <c:pt idx="10">
                  <c:v>-0.88399857741940657</c:v>
                </c:pt>
                <c:pt idx="11">
                  <c:v>-0.83689583944931267</c:v>
                </c:pt>
                <c:pt idx="12">
                  <c:v>-0.85671369685457954</c:v>
                </c:pt>
                <c:pt idx="13">
                  <c:v>-0.95576099877981657</c:v>
                </c:pt>
                <c:pt idx="14">
                  <c:v>-1</c:v>
                </c:pt>
                <c:pt idx="15">
                  <c:v>-1</c:v>
                </c:pt>
                <c:pt idx="16">
                  <c:v>-0.96735945924947253</c:v>
                </c:pt>
                <c:pt idx="17">
                  <c:v>-0.87086393495646242</c:v>
                </c:pt>
                <c:pt idx="18">
                  <c:v>-0.8154542779838021</c:v>
                </c:pt>
                <c:pt idx="19">
                  <c:v>-0.6764541700378035</c:v>
                </c:pt>
                <c:pt idx="20">
                  <c:v>-0.49763384288966683</c:v>
                </c:pt>
                <c:pt idx="21">
                  <c:v>-0.48908766725631975</c:v>
                </c:pt>
                <c:pt idx="22">
                  <c:v>-0.64299410093097664</c:v>
                </c:pt>
                <c:pt idx="23">
                  <c:v>-0.7156229779962785</c:v>
                </c:pt>
                <c:pt idx="24">
                  <c:v>-0.65262464005974408</c:v>
                </c:pt>
                <c:pt idx="25">
                  <c:v>-0.59394240614269367</c:v>
                </c:pt>
                <c:pt idx="26">
                  <c:v>-0.61363510749568606</c:v>
                </c:pt>
                <c:pt idx="27">
                  <c:v>-0.50153058407788886</c:v>
                </c:pt>
                <c:pt idx="28">
                  <c:v>-0.12916581074432845</c:v>
                </c:pt>
                <c:pt idx="29">
                  <c:v>0.29498055036817544</c:v>
                </c:pt>
                <c:pt idx="30">
                  <c:v>0.57655599483866771</c:v>
                </c:pt>
                <c:pt idx="31">
                  <c:v>0.67927570572709306</c:v>
                </c:pt>
                <c:pt idx="32">
                  <c:v>0.65530987962394782</c:v>
                </c:pt>
                <c:pt idx="33">
                  <c:v>0.60448227804552868</c:v>
                </c:pt>
                <c:pt idx="34">
                  <c:v>0.57529998438451646</c:v>
                </c:pt>
                <c:pt idx="35">
                  <c:v>0.50526138699068079</c:v>
                </c:pt>
                <c:pt idx="36">
                  <c:v>0.35346598154276598</c:v>
                </c:pt>
                <c:pt idx="37">
                  <c:v>0.18747156994828462</c:v>
                </c:pt>
                <c:pt idx="38">
                  <c:v>6.674086336257036E-2</c:v>
                </c:pt>
                <c:pt idx="39">
                  <c:v>-4.2556253245298589E-2</c:v>
                </c:pt>
                <c:pt idx="40">
                  <c:v>-0.22504419006234025</c:v>
                </c:pt>
                <c:pt idx="41">
                  <c:v>-0.46188705813840536</c:v>
                </c:pt>
                <c:pt idx="42">
                  <c:v>-0.60663821638444526</c:v>
                </c:pt>
                <c:pt idx="43">
                  <c:v>-0.58618070643146225</c:v>
                </c:pt>
                <c:pt idx="44">
                  <c:v>-0.44737752552588589</c:v>
                </c:pt>
                <c:pt idx="45">
                  <c:v>-0.19591770394094377</c:v>
                </c:pt>
                <c:pt idx="46">
                  <c:v>0.18530940480430044</c:v>
                </c:pt>
                <c:pt idx="47">
                  <c:v>0.57823182187191557</c:v>
                </c:pt>
                <c:pt idx="48">
                  <c:v>0.73812521445767021</c:v>
                </c:pt>
                <c:pt idx="49">
                  <c:v>0.59993626873842909</c:v>
                </c:pt>
                <c:pt idx="50">
                  <c:v>0.40985036178056966</c:v>
                </c:pt>
                <c:pt idx="51">
                  <c:v>0.27229999857804166</c:v>
                </c:pt>
                <c:pt idx="52">
                  <c:v>3.5766128840472651E-2</c:v>
                </c:pt>
                <c:pt idx="53">
                  <c:v>-0.26112234085880154</c:v>
                </c:pt>
                <c:pt idx="54">
                  <c:v>-0.50604355664817924</c:v>
                </c:pt>
                <c:pt idx="55">
                  <c:v>-0.74507430592748469</c:v>
                </c:pt>
                <c:pt idx="56">
                  <c:v>-0.9310104974958231</c:v>
                </c:pt>
                <c:pt idx="57">
                  <c:v>-1</c:v>
                </c:pt>
                <c:pt idx="58">
                  <c:v>-1</c:v>
                </c:pt>
                <c:pt idx="59">
                  <c:v>-1</c:v>
                </c:pt>
                <c:pt idx="60">
                  <c:v>-0.78619170117325043</c:v>
                </c:pt>
                <c:pt idx="61">
                  <c:v>-1.5449719894055637E-2</c:v>
                </c:pt>
                <c:pt idx="62">
                  <c:v>0.6955982986812671</c:v>
                </c:pt>
                <c:pt idx="63">
                  <c:v>0.9870862445023334</c:v>
                </c:pt>
                <c:pt idx="64">
                  <c:v>0.93401187898477711</c:v>
                </c:pt>
                <c:pt idx="65">
                  <c:v>0.5957329755099755</c:v>
                </c:pt>
                <c:pt idx="66">
                  <c:v>0.14942878344781929</c:v>
                </c:pt>
                <c:pt idx="67">
                  <c:v>-0.19120227876970475</c:v>
                </c:pt>
                <c:pt idx="68">
                  <c:v>-0.40398454252706334</c:v>
                </c:pt>
                <c:pt idx="69">
                  <c:v>-0.45113843432102668</c:v>
                </c:pt>
                <c:pt idx="70">
                  <c:v>-0.32266432351760743</c:v>
                </c:pt>
                <c:pt idx="71">
                  <c:v>-0.2809341439439752</c:v>
                </c:pt>
                <c:pt idx="72">
                  <c:v>-0.35371442624335991</c:v>
                </c:pt>
                <c:pt idx="73">
                  <c:v>-0.18590686314543275</c:v>
                </c:pt>
                <c:pt idx="74">
                  <c:v>0.18304234717959389</c:v>
                </c:pt>
                <c:pt idx="75">
                  <c:v>0.40941569831002184</c:v>
                </c:pt>
                <c:pt idx="76">
                  <c:v>0.32735063640246531</c:v>
                </c:pt>
                <c:pt idx="77">
                  <c:v>7.1999882875027038E-2</c:v>
                </c:pt>
                <c:pt idx="78">
                  <c:v>-0.19206951399221142</c:v>
                </c:pt>
                <c:pt idx="79">
                  <c:v>-0.46965666403200335</c:v>
                </c:pt>
                <c:pt idx="80">
                  <c:v>-0.72050597660879889</c:v>
                </c:pt>
                <c:pt idx="81">
                  <c:v>-0.82834826582045784</c:v>
                </c:pt>
                <c:pt idx="82">
                  <c:v>-0.82604859079083992</c:v>
                </c:pt>
                <c:pt idx="83">
                  <c:v>-0.77668223154351967</c:v>
                </c:pt>
                <c:pt idx="84">
                  <c:v>-0.58880262230282154</c:v>
                </c:pt>
                <c:pt idx="85">
                  <c:v>-0.27687302769259103</c:v>
                </c:pt>
                <c:pt idx="86">
                  <c:v>2.8983372334570347E-2</c:v>
                </c:pt>
                <c:pt idx="87">
                  <c:v>0.19452802894071963</c:v>
                </c:pt>
                <c:pt idx="88">
                  <c:v>0.14901166018835679</c:v>
                </c:pt>
                <c:pt idx="89">
                  <c:v>3.9618908018792427E-2</c:v>
                </c:pt>
                <c:pt idx="90">
                  <c:v>7.831022927330733E-2</c:v>
                </c:pt>
                <c:pt idx="91">
                  <c:v>0.28307031895874535</c:v>
                </c:pt>
                <c:pt idx="92">
                  <c:v>0.56530776560340545</c:v>
                </c:pt>
                <c:pt idx="93">
                  <c:v>0.85101310701806276</c:v>
                </c:pt>
                <c:pt idx="94">
                  <c:v>1</c:v>
                </c:pt>
                <c:pt idx="95">
                  <c:v>1</c:v>
                </c:pt>
                <c:pt idx="96">
                  <c:v>1</c:v>
                </c:pt>
                <c:pt idx="97">
                  <c:v>0.96587367579140282</c:v>
                </c:pt>
                <c:pt idx="98">
                  <c:v>0.69742841801844146</c:v>
                </c:pt>
                <c:pt idx="99">
                  <c:v>0.57653788542794981</c:v>
                </c:pt>
                <c:pt idx="100">
                  <c:v>0.55300275039483415</c:v>
                </c:pt>
                <c:pt idx="101">
                  <c:v>0.59473095604562454</c:v>
                </c:pt>
                <c:pt idx="102">
                  <c:v>0.74479198536159308</c:v>
                </c:pt>
                <c:pt idx="103">
                  <c:v>0.82739780259423046</c:v>
                </c:pt>
                <c:pt idx="104">
                  <c:v>0.75250452309911608</c:v>
                </c:pt>
                <c:pt idx="105">
                  <c:v>0.69493980667106137</c:v>
                </c:pt>
                <c:pt idx="106">
                  <c:v>0.75785663216218424</c:v>
                </c:pt>
                <c:pt idx="107">
                  <c:v>0.89904470580494711</c:v>
                </c:pt>
                <c:pt idx="108">
                  <c:v>0.98988589876528044</c:v>
                </c:pt>
                <c:pt idx="109">
                  <c:v>1</c:v>
                </c:pt>
                <c:pt idx="110">
                  <c:v>1</c:v>
                </c:pt>
                <c:pt idx="111">
                  <c:v>0.94392814206692555</c:v>
                </c:pt>
                <c:pt idx="112">
                  <c:v>0.92335298162953994</c:v>
                </c:pt>
                <c:pt idx="113">
                  <c:v>0.96182208082215215</c:v>
                </c:pt>
                <c:pt idx="114">
                  <c:v>0.88289177934280794</c:v>
                </c:pt>
                <c:pt idx="115">
                  <c:v>0.74036188209494891</c:v>
                </c:pt>
                <c:pt idx="116">
                  <c:v>0.72718532435672212</c:v>
                </c:pt>
                <c:pt idx="117">
                  <c:v>0.82578016015902367</c:v>
                </c:pt>
                <c:pt idx="118">
                  <c:v>0.61760163868537388</c:v>
                </c:pt>
                <c:pt idx="119">
                  <c:v>-1.5753289902990558E-2</c:v>
                </c:pt>
                <c:pt idx="120">
                  <c:v>-0.50784954078427136</c:v>
                </c:pt>
                <c:pt idx="121">
                  <c:v>-0.58740290441981335</c:v>
                </c:pt>
                <c:pt idx="122">
                  <c:v>-0.45676353940786363</c:v>
                </c:pt>
                <c:pt idx="123">
                  <c:v>-0.12708558114542151</c:v>
                </c:pt>
                <c:pt idx="124">
                  <c:v>0.29691377225368604</c:v>
                </c:pt>
                <c:pt idx="125">
                  <c:v>0.46560050947372378</c:v>
                </c:pt>
                <c:pt idx="126">
                  <c:v>0.36344807773562687</c:v>
                </c:pt>
                <c:pt idx="127">
                  <c:v>0.28887760961159836</c:v>
                </c:pt>
                <c:pt idx="128">
                  <c:v>0.34511926876640175</c:v>
                </c:pt>
                <c:pt idx="129">
                  <c:v>0.37575681537678729</c:v>
                </c:pt>
                <c:pt idx="130">
                  <c:v>0.28236205427035316</c:v>
                </c:pt>
                <c:pt idx="131">
                  <c:v>0.15365044714228612</c:v>
                </c:pt>
                <c:pt idx="132">
                  <c:v>4.2854661982528124E-2</c:v>
                </c:pt>
                <c:pt idx="133">
                  <c:v>-0.10704769947192599</c:v>
                </c:pt>
                <c:pt idx="134">
                  <c:v>-0.22640410734109204</c:v>
                </c:pt>
                <c:pt idx="135">
                  <c:v>-0.20394757501568181</c:v>
                </c:pt>
                <c:pt idx="136">
                  <c:v>-7.9764352181138296E-2</c:v>
                </c:pt>
                <c:pt idx="137">
                  <c:v>0.1010918012134232</c:v>
                </c:pt>
                <c:pt idx="138">
                  <c:v>0.38006318887473517</c:v>
                </c:pt>
                <c:pt idx="139">
                  <c:v>0.67625967954856192</c:v>
                </c:pt>
                <c:pt idx="140">
                  <c:v>0.85027665070574421</c:v>
                </c:pt>
                <c:pt idx="141">
                  <c:v>0.91589001190072306</c:v>
                </c:pt>
                <c:pt idx="142">
                  <c:v>0.86667970915072512</c:v>
                </c:pt>
                <c:pt idx="143">
                  <c:v>0.72510066602185519</c:v>
                </c:pt>
                <c:pt idx="144">
                  <c:v>0.59845414716761902</c:v>
                </c:pt>
                <c:pt idx="145">
                  <c:v>0.50577038013160736</c:v>
                </c:pt>
                <c:pt idx="146">
                  <c:v>0.40185378891804946</c:v>
                </c:pt>
                <c:pt idx="147">
                  <c:v>0.20947826458524033</c:v>
                </c:pt>
                <c:pt idx="148">
                  <c:v>-3.7873801589054949E-2</c:v>
                </c:pt>
                <c:pt idx="149">
                  <c:v>-0.21343536481008912</c:v>
                </c:pt>
                <c:pt idx="150">
                  <c:v>-0.3302597701794584</c:v>
                </c:pt>
                <c:pt idx="151">
                  <c:v>-0.40521028770398154</c:v>
                </c:pt>
                <c:pt idx="152">
                  <c:v>-0.37271339487304866</c:v>
                </c:pt>
                <c:pt idx="153">
                  <c:v>-0.292389049724467</c:v>
                </c:pt>
                <c:pt idx="154">
                  <c:v>-0.2726155954851267</c:v>
                </c:pt>
                <c:pt idx="155">
                  <c:v>-0.26588198021537363</c:v>
                </c:pt>
                <c:pt idx="156">
                  <c:v>-0.16647111550810328</c:v>
                </c:pt>
                <c:pt idx="157">
                  <c:v>7.7286255430956421E-2</c:v>
                </c:pt>
                <c:pt idx="158">
                  <c:v>0.33782483371860134</c:v>
                </c:pt>
                <c:pt idx="159">
                  <c:v>0.48693764336204437</c:v>
                </c:pt>
                <c:pt idx="160">
                  <c:v>0.58623022637434941</c:v>
                </c:pt>
                <c:pt idx="161">
                  <c:v>0.60481364024794937</c:v>
                </c:pt>
                <c:pt idx="162">
                  <c:v>0.50704629826159697</c:v>
                </c:pt>
                <c:pt idx="163">
                  <c:v>0.39470236890892468</c:v>
                </c:pt>
                <c:pt idx="164">
                  <c:v>0.30613175994590369</c:v>
                </c:pt>
                <c:pt idx="165">
                  <c:v>0.20388072538391375</c:v>
                </c:pt>
                <c:pt idx="166">
                  <c:v>0.1292719011630081</c:v>
                </c:pt>
                <c:pt idx="167">
                  <c:v>0.1381237601527594</c:v>
                </c:pt>
                <c:pt idx="168">
                  <c:v>0.18351105868986461</c:v>
                </c:pt>
                <c:pt idx="169">
                  <c:v>0.23805712161263448</c:v>
                </c:pt>
                <c:pt idx="170">
                  <c:v>0.30623416142950743</c:v>
                </c:pt>
                <c:pt idx="171">
                  <c:v>0.36617331599822139</c:v>
                </c:pt>
                <c:pt idx="172">
                  <c:v>0.44266637147369908</c:v>
                </c:pt>
                <c:pt idx="173">
                  <c:v>0.56056036064746795</c:v>
                </c:pt>
                <c:pt idx="174">
                  <c:v>0.67164778114815471</c:v>
                </c:pt>
                <c:pt idx="175">
                  <c:v>0.77380087501979156</c:v>
                </c:pt>
                <c:pt idx="176">
                  <c:v>0.88831608210469248</c:v>
                </c:pt>
                <c:pt idx="177">
                  <c:v>0.96769752765739281</c:v>
                </c:pt>
                <c:pt idx="178">
                  <c:v>1</c:v>
                </c:pt>
                <c:pt idx="179">
                  <c:v>1</c:v>
                </c:pt>
                <c:pt idx="180">
                  <c:v>1</c:v>
                </c:pt>
                <c:pt idx="181">
                  <c:v>1</c:v>
                </c:pt>
                <c:pt idx="182">
                  <c:v>1</c:v>
                </c:pt>
                <c:pt idx="183">
                  <c:v>1</c:v>
                </c:pt>
                <c:pt idx="184">
                  <c:v>0.85795575541258051</c:v>
                </c:pt>
                <c:pt idx="185">
                  <c:v>0.60534071063405315</c:v>
                </c:pt>
                <c:pt idx="186">
                  <c:v>0.40284822976131185</c:v>
                </c:pt>
                <c:pt idx="187">
                  <c:v>0.23416629585368215</c:v>
                </c:pt>
                <c:pt idx="188">
                  <c:v>0.24445642977621951</c:v>
                </c:pt>
                <c:pt idx="189">
                  <c:v>0.38518658460247995</c:v>
                </c:pt>
                <c:pt idx="190">
                  <c:v>0.37913139949415176</c:v>
                </c:pt>
                <c:pt idx="191">
                  <c:v>0.21867728520196009</c:v>
                </c:pt>
                <c:pt idx="192">
                  <c:v>8.4977043180493969E-2</c:v>
                </c:pt>
                <c:pt idx="193">
                  <c:v>-3.1836465437485036E-2</c:v>
                </c:pt>
                <c:pt idx="194">
                  <c:v>-0.24250109050411822</c:v>
                </c:pt>
                <c:pt idx="195">
                  <c:v>-0.5592683740354143</c:v>
                </c:pt>
                <c:pt idx="196">
                  <c:v>-0.85490693281367336</c:v>
                </c:pt>
                <c:pt idx="197">
                  <c:v>-0.97683818018130042</c:v>
                </c:pt>
                <c:pt idx="198">
                  <c:v>-1</c:v>
                </c:pt>
                <c:pt idx="199">
                  <c:v>-1</c:v>
                </c:pt>
                <c:pt idx="200">
                  <c:v>-0.98160155182286379</c:v>
                </c:pt>
              </c:numCache>
            </c:numRef>
          </c:val>
          <c:smooth val="0"/>
        </c:ser>
        <c:dLbls>
          <c:showLegendKey val="0"/>
          <c:showVal val="0"/>
          <c:showCatName val="0"/>
          <c:showSerName val="0"/>
          <c:showPercent val="0"/>
          <c:showBubbleSize val="0"/>
        </c:dLbls>
        <c:marker val="1"/>
        <c:smooth val="0"/>
        <c:axId val="165446016"/>
        <c:axId val="165447552"/>
      </c:lineChart>
      <c:scatterChart>
        <c:scatterStyle val="lineMarker"/>
        <c:varyColors val="0"/>
        <c:ser>
          <c:idx val="1"/>
          <c:order val="1"/>
          <c:tx>
            <c:strRef>
              <c:f>CalculationsAndCharts!$O$31</c:f>
              <c:strCache>
                <c:ptCount val="1"/>
                <c:pt idx="0">
                  <c:v>Os Cursor</c:v>
                </c:pt>
              </c:strCache>
            </c:strRef>
          </c:tx>
          <c:spPr>
            <a:ln w="22225">
              <a:solidFill>
                <a:srgbClr val="C00000">
                  <a:alpha val="33000"/>
                </a:srgbClr>
              </a:solidFill>
            </a:ln>
          </c:spPr>
          <c:marker>
            <c:symbol val="none"/>
          </c:marker>
          <c:xVal>
            <c:numRef>
              <c:f>CalculationsAndCharts!$O$33:$O$233</c:f>
              <c:numCache>
                <c:formatCode>0</c:formatCode>
                <c:ptCount val="201"/>
                <c:pt idx="0">
                  <c:v>69</c:v>
                </c:pt>
                <c:pt idx="1">
                  <c:v>69</c:v>
                </c:pt>
              </c:numCache>
            </c:numRef>
          </c:xVal>
          <c:yVal>
            <c:numRef>
              <c:f>CalculationsAndCharts!$P$33:$P$233</c:f>
              <c:numCache>
                <c:formatCode>0.00</c:formatCode>
                <c:ptCount val="201"/>
                <c:pt idx="0">
                  <c:v>1</c:v>
                </c:pt>
                <c:pt idx="1">
                  <c:v>-1</c:v>
                </c:pt>
              </c:numCache>
            </c:numRef>
          </c:yVal>
          <c:smooth val="0"/>
        </c:ser>
        <c:dLbls>
          <c:showLegendKey val="0"/>
          <c:showVal val="0"/>
          <c:showCatName val="0"/>
          <c:showSerName val="0"/>
          <c:showPercent val="0"/>
          <c:showBubbleSize val="0"/>
        </c:dLbls>
        <c:axId val="165446016"/>
        <c:axId val="165447552"/>
      </c:scatterChart>
      <c:catAx>
        <c:axId val="165446016"/>
        <c:scaling>
          <c:orientation val="maxMin"/>
        </c:scaling>
        <c:delete val="0"/>
        <c:axPos val="b"/>
        <c:numFmt formatCode="mm/dd/yy;@" sourceLinked="0"/>
        <c:majorTickMark val="out"/>
        <c:minorTickMark val="none"/>
        <c:tickLblPos val="low"/>
        <c:spPr>
          <a:ln w="12700">
            <a:solidFill>
              <a:schemeClr val="tx1"/>
            </a:solidFill>
          </a:ln>
        </c:spPr>
        <c:txPr>
          <a:bodyPr rot="-5400000" vert="horz"/>
          <a:lstStyle/>
          <a:p>
            <a:pPr>
              <a:defRPr/>
            </a:pPr>
            <a:endParaRPr lang="en-US"/>
          </a:p>
        </c:txPr>
        <c:crossAx val="165447552"/>
        <c:crosses val="autoZero"/>
        <c:auto val="0"/>
        <c:lblAlgn val="ctr"/>
        <c:lblOffset val="100"/>
        <c:tickLblSkip val="10"/>
        <c:tickMarkSkip val="10"/>
        <c:noMultiLvlLbl val="0"/>
      </c:catAx>
      <c:valAx>
        <c:axId val="165447552"/>
        <c:scaling>
          <c:orientation val="minMax"/>
          <c:max val="1"/>
          <c:min val="-1"/>
        </c:scaling>
        <c:delete val="0"/>
        <c:axPos val="r"/>
        <c:majorGridlines>
          <c:spPr>
            <a:ln>
              <a:noFill/>
            </a:ln>
          </c:spPr>
        </c:majorGridlines>
        <c:minorGridlines/>
        <c:numFmt formatCode="#,##0.00" sourceLinked="0"/>
        <c:majorTickMark val="out"/>
        <c:minorTickMark val="out"/>
        <c:tickLblPos val="nextTo"/>
        <c:spPr>
          <a:ln>
            <a:solidFill>
              <a:schemeClr val="tx1"/>
            </a:solidFill>
          </a:ln>
        </c:spPr>
        <c:crossAx val="165446016"/>
        <c:crosses val="autoZero"/>
        <c:crossBetween val="between"/>
        <c:majorUnit val="1"/>
        <c:minorUnit val="0.2"/>
      </c:valAx>
    </c:plotArea>
    <c:legend>
      <c:legendPos val="r"/>
      <c:legendEntry>
        <c:idx val="1"/>
        <c:delete val="1"/>
      </c:legendEntry>
      <c:layout>
        <c:manualLayout>
          <c:xMode val="edge"/>
          <c:yMode val="edge"/>
          <c:x val="1.9531076892150882E-2"/>
          <c:y val="1.9916628068550251E-2"/>
          <c:w val="0.1897710446563248"/>
          <c:h val="0.1165887387867619"/>
        </c:manualLayout>
      </c:layout>
      <c:overlay val="0"/>
      <c:txPr>
        <a:bodyPr/>
        <a:lstStyle/>
        <a:p>
          <a:pPr>
            <a:defRPr b="1" i="0" baseline="0"/>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0" fmlaLink="$E$16" horiz="1" max="201" min="1" page="10" val="133"/>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160020</xdr:rowOff>
        </xdr:from>
        <xdr:to>
          <xdr:col>10</xdr:col>
          <xdr:colOff>480060</xdr:colOff>
          <xdr:row>9</xdr:row>
          <xdr:rowOff>15240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160020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7620</xdr:colOff>
      <xdr:row>0</xdr:row>
      <xdr:rowOff>0</xdr:rowOff>
    </xdr:from>
    <xdr:to>
      <xdr:col>17</xdr:col>
      <xdr:colOff>594360</xdr:colOff>
      <xdr:row>15</xdr:row>
      <xdr:rowOff>99060</xdr:rowOff>
    </xdr:to>
    <xdr:graphicFrame macro="">
      <xdr:nvGraphicFramePr>
        <xdr:cNvPr id="2583" name="StockPric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5</xdr:col>
          <xdr:colOff>548640</xdr:colOff>
          <xdr:row>28</xdr:row>
          <xdr:rowOff>30480</xdr:rowOff>
        </xdr:from>
        <xdr:to>
          <xdr:col>16</xdr:col>
          <xdr:colOff>685800</xdr:colOff>
          <xdr:row>29</xdr:row>
          <xdr:rowOff>60960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14</xdr:row>
          <xdr:rowOff>167640</xdr:rowOff>
        </xdr:from>
        <xdr:to>
          <xdr:col>5</xdr:col>
          <xdr:colOff>556260</xdr:colOff>
          <xdr:row>16</xdr:row>
          <xdr:rowOff>137160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&lt;== Chart These Dates</a:t>
              </a:r>
            </a:p>
          </xdr:txBody>
        </xdr:sp>
        <xdr:clientData fPrintsWithSheet="0"/>
      </xdr:twoCellAnchor>
    </mc:Choice>
    <mc:Fallback/>
  </mc:AlternateContent>
  <xdr:twoCellAnchor>
    <xdr:from>
      <xdr:col>6</xdr:col>
      <xdr:colOff>7620</xdr:colOff>
      <xdr:row>12</xdr:row>
      <xdr:rowOff>34290</xdr:rowOff>
    </xdr:from>
    <xdr:to>
      <xdr:col>17</xdr:col>
      <xdr:colOff>594360</xdr:colOff>
      <xdr:row>15</xdr:row>
      <xdr:rowOff>121920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15</xdr:row>
      <xdr:rowOff>83820</xdr:rowOff>
    </xdr:from>
    <xdr:to>
      <xdr:col>17</xdr:col>
      <xdr:colOff>594360</xdr:colOff>
      <xdr:row>26</xdr:row>
      <xdr:rowOff>118110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RPMAC/STOCKS/StrengthOfTrendStuff/StrengthOfTrendUsingArhensMA%20(Split%20Adjust%20Volume%2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ata%20Drive/OldPCFiles_C_Drv/$RPMAC/STOCKS/StrengthOfTrendStuff/StrengthOfTrendUsingArhensMA%20(Split%20Adjust%20Volume%203-5%20work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IndexData"/>
      <sheetName val="CalculationsAndCharts"/>
      <sheetName val="Follow"/>
      <sheetName val="Transaction Summary"/>
    </sheetNames>
    <sheetDataSet>
      <sheetData sheetId="0"/>
      <sheetData sheetId="1">
        <row r="6">
          <cell r="E6" t="str">
            <v>d</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IndexData"/>
      <sheetName val="CalculationsAndCharts"/>
      <sheetName val="Follow"/>
      <sheetName val="Transaction Summary"/>
    </sheetNames>
    <sheetDataSet>
      <sheetData sheetId="0" refreshError="1"/>
      <sheetData sheetId="1">
        <row r="6">
          <cell r="E6" t="str">
            <v>d</v>
          </cell>
        </row>
      </sheetData>
      <sheetData sheetId="2" refreshError="1"/>
      <sheetData sheetId="3"/>
      <sheetData sheetId="4" refreshError="1"/>
      <sheetData sheetId="5" refreshError="1"/>
    </sheetDataSet>
  </externalBook>
</externalLink>
</file>

<file path=xl/queryTables/queryTable1.xml><?xml version="1.0" encoding="utf-8"?>
<queryTable xmlns="http://schemas.openxmlformats.org/spreadsheetml/2006/main" name="GetStockHistoryData_1" growShrinkType="overwriteClear"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StockIdData_1" growShrinkType="overwriteClear"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49"/>
  <sheetViews>
    <sheetView tabSelected="1" workbookViewId="0">
      <selection activeCell="T9" sqref="T9"/>
    </sheetView>
  </sheetViews>
  <sheetFormatPr defaultColWidth="9.109375" defaultRowHeight="13.2" x14ac:dyDescent="0.25"/>
  <cols>
    <col min="1" max="1" width="4.109375" style="7" customWidth="1"/>
    <col min="2" max="2" width="2.44140625" style="7" customWidth="1"/>
    <col min="3" max="18" width="9.109375" style="7"/>
    <col min="19" max="19" width="11.6640625" style="7" bestFit="1" customWidth="1"/>
    <col min="20" max="16384" width="9.109375" style="7"/>
  </cols>
  <sheetData>
    <row r="1" spans="1:3" x14ac:dyDescent="0.25">
      <c r="A1" s="6" t="s">
        <v>171</v>
      </c>
    </row>
    <row r="2" spans="1:3" x14ac:dyDescent="0.25">
      <c r="A2" s="39" t="s">
        <v>170</v>
      </c>
    </row>
    <row r="3" spans="1:3" x14ac:dyDescent="0.25">
      <c r="A3" s="39"/>
      <c r="B3" s="40" t="s">
        <v>172</v>
      </c>
    </row>
    <row r="4" spans="1:3" x14ac:dyDescent="0.25">
      <c r="B4" s="40"/>
    </row>
    <row r="5" spans="1:3" x14ac:dyDescent="0.25">
      <c r="A5" s="7" t="s">
        <v>7</v>
      </c>
    </row>
    <row r="6" spans="1:3" x14ac:dyDescent="0.25">
      <c r="A6" s="39" t="s">
        <v>173</v>
      </c>
    </row>
    <row r="7" spans="1:3" x14ac:dyDescent="0.25">
      <c r="A7" s="39" t="s">
        <v>174</v>
      </c>
    </row>
    <row r="8" spans="1:3" x14ac:dyDescent="0.25">
      <c r="A8" s="9" t="s">
        <v>8</v>
      </c>
    </row>
    <row r="9" spans="1:3" x14ac:dyDescent="0.25">
      <c r="A9" s="9"/>
    </row>
    <row r="10" spans="1:3" x14ac:dyDescent="0.25">
      <c r="A10" s="10" t="s">
        <v>211</v>
      </c>
      <c r="C10" s="11"/>
    </row>
    <row r="11" spans="1:3" x14ac:dyDescent="0.25">
      <c r="A11" s="10"/>
      <c r="C11" s="11"/>
    </row>
    <row r="12" spans="1:3" x14ac:dyDescent="0.25">
      <c r="A12" s="10"/>
      <c r="B12" s="40" t="s">
        <v>212</v>
      </c>
      <c r="C12" s="11"/>
    </row>
    <row r="13" spans="1:3" x14ac:dyDescent="0.25">
      <c r="A13" s="10"/>
      <c r="C13" s="40" t="s">
        <v>215</v>
      </c>
    </row>
    <row r="14" spans="1:3" x14ac:dyDescent="0.25">
      <c r="A14" s="10"/>
      <c r="C14" s="40" t="s">
        <v>216</v>
      </c>
    </row>
    <row r="15" spans="1:3" x14ac:dyDescent="0.25">
      <c r="A15" s="10"/>
      <c r="C15" s="40" t="s">
        <v>213</v>
      </c>
    </row>
    <row r="16" spans="1:3" x14ac:dyDescent="0.25">
      <c r="A16" s="10"/>
      <c r="C16" s="40" t="s">
        <v>214</v>
      </c>
    </row>
    <row r="17" spans="1:3" x14ac:dyDescent="0.25">
      <c r="A17" s="9"/>
    </row>
    <row r="18" spans="1:3" x14ac:dyDescent="0.25">
      <c r="A18" s="10" t="s">
        <v>39</v>
      </c>
      <c r="C18" s="11"/>
    </row>
    <row r="19" spans="1:3" x14ac:dyDescent="0.25">
      <c r="A19" s="9"/>
      <c r="C19" s="39"/>
    </row>
    <row r="20" spans="1:3" customFormat="1" x14ac:dyDescent="0.25">
      <c r="A20" s="2" t="s">
        <v>140</v>
      </c>
    </row>
    <row r="22" spans="1:3" x14ac:dyDescent="0.25">
      <c r="B22" s="40" t="s">
        <v>181</v>
      </c>
    </row>
    <row r="23" spans="1:3" x14ac:dyDescent="0.25">
      <c r="B23" s="40"/>
      <c r="C23" s="40" t="s">
        <v>180</v>
      </c>
    </row>
    <row r="24" spans="1:3" x14ac:dyDescent="0.25">
      <c r="B24" s="40"/>
      <c r="C24" s="40" t="s">
        <v>179</v>
      </c>
    </row>
    <row r="25" spans="1:3" customFormat="1" x14ac:dyDescent="0.25">
      <c r="A25" s="38"/>
      <c r="C25" s="56"/>
    </row>
    <row r="26" spans="1:3" x14ac:dyDescent="0.25">
      <c r="A26" s="10" t="s">
        <v>9</v>
      </c>
    </row>
    <row r="27" spans="1:3" x14ac:dyDescent="0.25">
      <c r="A27" s="7">
        <v>1</v>
      </c>
      <c r="C27" s="11" t="s">
        <v>16</v>
      </c>
    </row>
    <row r="28" spans="1:3" x14ac:dyDescent="0.25">
      <c r="A28" s="7">
        <v>2</v>
      </c>
      <c r="C28" s="7" t="s">
        <v>21</v>
      </c>
    </row>
    <row r="29" spans="1:3" x14ac:dyDescent="0.25">
      <c r="B29" s="11"/>
      <c r="C29" s="39" t="s">
        <v>40</v>
      </c>
    </row>
    <row r="30" spans="1:3" x14ac:dyDescent="0.25">
      <c r="C30" s="8" t="s">
        <v>41</v>
      </c>
    </row>
    <row r="31" spans="1:3" x14ac:dyDescent="0.25">
      <c r="C31" s="8"/>
    </row>
    <row r="32" spans="1:3" x14ac:dyDescent="0.25">
      <c r="A32" s="10" t="s">
        <v>12</v>
      </c>
      <c r="C32" s="12"/>
    </row>
    <row r="33" spans="1:3" x14ac:dyDescent="0.25">
      <c r="A33" s="11">
        <v>1</v>
      </c>
      <c r="C33" s="13" t="s">
        <v>11</v>
      </c>
    </row>
    <row r="34" spans="1:3" x14ac:dyDescent="0.25">
      <c r="A34" s="11"/>
      <c r="C34" s="8" t="s">
        <v>17</v>
      </c>
    </row>
    <row r="35" spans="1:3" x14ac:dyDescent="0.25">
      <c r="A35" s="7">
        <v>2</v>
      </c>
      <c r="B35" s="11"/>
      <c r="C35" s="56" t="s">
        <v>42</v>
      </c>
    </row>
    <row r="36" spans="1:3" x14ac:dyDescent="0.25">
      <c r="B36" s="11"/>
      <c r="C36" s="56" t="s">
        <v>43</v>
      </c>
    </row>
    <row r="37" spans="1:3" x14ac:dyDescent="0.25">
      <c r="B37" s="11"/>
      <c r="C37" s="56" t="s">
        <v>44</v>
      </c>
    </row>
    <row r="38" spans="1:3" x14ac:dyDescent="0.25">
      <c r="B38" s="11"/>
      <c r="C38" s="39" t="s">
        <v>37</v>
      </c>
    </row>
    <row r="39" spans="1:3" x14ac:dyDescent="0.25">
      <c r="A39" s="11">
        <v>3</v>
      </c>
      <c r="C39" s="40" t="s">
        <v>45</v>
      </c>
    </row>
    <row r="40" spans="1:3" x14ac:dyDescent="0.25">
      <c r="A40" s="11"/>
      <c r="C40" s="11" t="s">
        <v>46</v>
      </c>
    </row>
    <row r="41" spans="1:3" x14ac:dyDescent="0.25">
      <c r="C41" s="39" t="s">
        <v>47</v>
      </c>
    </row>
    <row r="42" spans="1:3" x14ac:dyDescent="0.25">
      <c r="C42" s="39" t="s">
        <v>48</v>
      </c>
    </row>
    <row r="43" spans="1:3" x14ac:dyDescent="0.25">
      <c r="C43" s="8" t="s">
        <v>49</v>
      </c>
    </row>
    <row r="44" spans="1:3" x14ac:dyDescent="0.25">
      <c r="A44" s="7">
        <v>4</v>
      </c>
      <c r="C44" s="40" t="s">
        <v>50</v>
      </c>
    </row>
    <row r="45" spans="1:3" x14ac:dyDescent="0.25">
      <c r="C45" s="39" t="s">
        <v>51</v>
      </c>
    </row>
    <row r="46" spans="1:3" x14ac:dyDescent="0.25">
      <c r="C46" s="39" t="s">
        <v>52</v>
      </c>
    </row>
    <row r="47" spans="1:3" x14ac:dyDescent="0.25">
      <c r="C47" s="8" t="s">
        <v>53</v>
      </c>
    </row>
    <row r="48" spans="1:3" x14ac:dyDescent="0.25">
      <c r="C48" s="39" t="s">
        <v>54</v>
      </c>
    </row>
    <row r="49" spans="3:3" x14ac:dyDescent="0.25">
      <c r="C49" s="9" t="s">
        <v>55</v>
      </c>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C9497"/>
  <sheetViews>
    <sheetView workbookViewId="0">
      <selection activeCell="B4" sqref="B4"/>
    </sheetView>
  </sheetViews>
  <sheetFormatPr defaultRowHeight="13.2" x14ac:dyDescent="0.25"/>
  <cols>
    <col min="1" max="1" width="11.88671875" customWidth="1"/>
    <col min="2" max="2" width="14.5546875" customWidth="1"/>
    <col min="3" max="6" width="8.77734375" customWidth="1"/>
    <col min="7" max="7" width="10.109375" bestFit="1" customWidth="1"/>
    <col min="8" max="8" width="8.6640625" bestFit="1" customWidth="1"/>
    <col min="9" max="9" width="11.5546875" bestFit="1" customWidth="1"/>
    <col min="10" max="13" width="8.77734375" customWidth="1"/>
    <col min="15" max="15" width="12.6640625" bestFit="1" customWidth="1"/>
    <col min="17" max="17" width="10.109375" bestFit="1" customWidth="1"/>
    <col min="20" max="20" width="11.109375" bestFit="1" customWidth="1"/>
    <col min="21" max="21" width="10.109375" bestFit="1" customWidth="1"/>
    <col min="24" max="24" width="10.21875" customWidth="1"/>
    <col min="25" max="25" width="10.109375" customWidth="1"/>
  </cols>
  <sheetData>
    <row r="1" spans="1:29" ht="19.2" x14ac:dyDescent="0.25">
      <c r="A1" s="49" t="s">
        <v>178</v>
      </c>
    </row>
    <row r="2" spans="1:29" x14ac:dyDescent="0.25">
      <c r="A2" s="2" t="s">
        <v>84</v>
      </c>
      <c r="B2" s="84">
        <v>41950</v>
      </c>
      <c r="C2" s="47">
        <v>104.54</v>
      </c>
      <c r="D2" s="47">
        <v>104.64</v>
      </c>
      <c r="E2" s="47">
        <v>103.26</v>
      </c>
      <c r="F2" s="47">
        <v>104.36</v>
      </c>
      <c r="G2" s="48">
        <v>1775996</v>
      </c>
      <c r="H2" t="s">
        <v>177</v>
      </c>
      <c r="I2" s="37"/>
      <c r="J2" s="37"/>
      <c r="K2" s="37"/>
      <c r="L2" s="72" t="s">
        <v>60</v>
      </c>
      <c r="M2" s="73" t="s">
        <v>74</v>
      </c>
    </row>
    <row r="3" spans="1:29" ht="13.8" thickBot="1" x14ac:dyDescent="0.3">
      <c r="A3" s="2" t="s">
        <v>61</v>
      </c>
      <c r="B3" s="47"/>
      <c r="G3" s="48"/>
      <c r="H3" s="37"/>
      <c r="I3" s="37"/>
      <c r="J3" s="37"/>
      <c r="K3" s="37"/>
      <c r="L3" s="47"/>
      <c r="M3" s="85" t="s">
        <v>76</v>
      </c>
    </row>
    <row r="4" spans="1:29" x14ac:dyDescent="0.25">
      <c r="A4" s="74" t="s">
        <v>62</v>
      </c>
      <c r="B4" s="75" t="s">
        <v>176</v>
      </c>
      <c r="D4" s="79" t="s">
        <v>65</v>
      </c>
      <c r="H4" s="37"/>
      <c r="I4" s="37"/>
      <c r="J4" s="37"/>
      <c r="K4" s="37"/>
      <c r="L4" s="47"/>
      <c r="M4" s="85" t="s">
        <v>77</v>
      </c>
    </row>
    <row r="5" spans="1:29" x14ac:dyDescent="0.25">
      <c r="A5" s="76" t="s">
        <v>30</v>
      </c>
      <c r="B5" s="121">
        <v>28132</v>
      </c>
      <c r="C5" s="5"/>
      <c r="D5" s="80" t="s">
        <v>66</v>
      </c>
      <c r="H5" s="37"/>
      <c r="I5" s="37"/>
      <c r="J5" s="37"/>
      <c r="K5" s="37"/>
      <c r="L5" s="47"/>
      <c r="M5" s="47"/>
    </row>
    <row r="6" spans="1:29" ht="13.8" thickBot="1" x14ac:dyDescent="0.3">
      <c r="A6" s="76" t="s">
        <v>31</v>
      </c>
      <c r="B6" s="121">
        <f ca="1">TODAY()</f>
        <v>42002</v>
      </c>
      <c r="D6" s="80" t="s">
        <v>67</v>
      </c>
      <c r="E6" s="83" t="str">
        <f>VLOOKUP(B7,D7:E10,2,FALSE)</f>
        <v>d</v>
      </c>
      <c r="F6" s="2"/>
      <c r="H6" s="37"/>
      <c r="I6" s="37"/>
      <c r="J6" s="37"/>
      <c r="K6" s="37"/>
      <c r="L6" s="47"/>
      <c r="M6" s="85" t="s">
        <v>82</v>
      </c>
      <c r="O6" s="47"/>
    </row>
    <row r="7" spans="1:29" x14ac:dyDescent="0.25">
      <c r="A7" s="77" t="s">
        <v>63</v>
      </c>
      <c r="B7" s="78" t="s">
        <v>64</v>
      </c>
      <c r="C7" s="88"/>
      <c r="D7" s="163" t="s">
        <v>64</v>
      </c>
      <c r="E7" s="164" t="s">
        <v>70</v>
      </c>
      <c r="F7" s="45"/>
      <c r="L7" s="47"/>
      <c r="M7" s="91" t="s">
        <v>83</v>
      </c>
      <c r="N7" s="47"/>
    </row>
    <row r="8" spans="1:29" x14ac:dyDescent="0.25">
      <c r="D8" s="81" t="s">
        <v>68</v>
      </c>
      <c r="E8" s="165" t="s">
        <v>71</v>
      </c>
      <c r="F8" s="45"/>
      <c r="L8" s="47"/>
      <c r="M8" s="86" t="s">
        <v>81</v>
      </c>
    </row>
    <row r="9" spans="1:29" ht="13.8" thickBot="1" x14ac:dyDescent="0.3">
      <c r="A9" s="50" t="s">
        <v>56</v>
      </c>
      <c r="D9" s="82" t="s">
        <v>69</v>
      </c>
      <c r="E9" s="166" t="s">
        <v>72</v>
      </c>
      <c r="M9" s="68" t="s">
        <v>78</v>
      </c>
    </row>
    <row r="10" spans="1:29" x14ac:dyDescent="0.25">
      <c r="A10" s="71" t="s">
        <v>57</v>
      </c>
      <c r="B10" s="2">
        <f>COUNTA(B15:B53166)-1</f>
        <v>8288</v>
      </c>
      <c r="D10" s="162"/>
      <c r="E10" s="161"/>
      <c r="M10" s="87" t="s">
        <v>73</v>
      </c>
    </row>
    <row r="11" spans="1:29" x14ac:dyDescent="0.25">
      <c r="A11" s="71" t="s">
        <v>58</v>
      </c>
      <c r="B11" s="46">
        <f ca="1">IF(B10&lt;=0,"",OFFSET(B15,B10,IF(HistReqDataType="v",1,0),1,1))</f>
        <v>29951</v>
      </c>
      <c r="C11" s="47"/>
      <c r="D11" s="47"/>
      <c r="E11" s="47"/>
      <c r="F11" s="47"/>
      <c r="G11" s="48"/>
      <c r="H11" s="47"/>
      <c r="I11" s="51"/>
      <c r="J11" s="47"/>
      <c r="K11" s="47"/>
      <c r="M11" s="68" t="s">
        <v>79</v>
      </c>
      <c r="W11" s="395" t="s">
        <v>129</v>
      </c>
      <c r="X11" s="396"/>
      <c r="Y11" s="396"/>
      <c r="Z11" s="396"/>
      <c r="AA11" s="396"/>
      <c r="AB11" s="396"/>
      <c r="AC11" s="397"/>
    </row>
    <row r="12" spans="1:29" ht="13.8" thickBot="1" x14ac:dyDescent="0.3">
      <c r="A12" s="71" t="s">
        <v>59</v>
      </c>
      <c r="B12" s="46">
        <f ca="1">IF(B10&lt;=0,"",IF(HistReqDataType="v",OFFSET(B15,2,1,1,1),OFFSET(B15,1,0,1,1)))</f>
        <v>41950</v>
      </c>
      <c r="C12" s="47"/>
      <c r="D12" s="47"/>
      <c r="E12" s="47"/>
      <c r="F12" s="47"/>
      <c r="G12" s="48"/>
      <c r="H12" s="47"/>
      <c r="I12" s="51"/>
      <c r="J12" s="47"/>
      <c r="K12" s="47"/>
      <c r="L12" s="47"/>
      <c r="M12" s="68" t="s">
        <v>75</v>
      </c>
      <c r="W12" s="398" t="s">
        <v>130</v>
      </c>
      <c r="X12" s="398" t="s">
        <v>131</v>
      </c>
      <c r="Y12" s="398" t="s">
        <v>132</v>
      </c>
      <c r="Z12" s="398" t="s">
        <v>133</v>
      </c>
      <c r="AA12" s="398" t="s">
        <v>134</v>
      </c>
      <c r="AB12" s="398" t="s">
        <v>135</v>
      </c>
      <c r="AC12" s="398" t="s">
        <v>136</v>
      </c>
    </row>
    <row r="13" spans="1:29" ht="13.8" thickBot="1" x14ac:dyDescent="0.3">
      <c r="A13" s="123"/>
      <c r="Q13" s="138" t="s">
        <v>86</v>
      </c>
      <c r="R13" s="139"/>
      <c r="S13" s="139">
        <f>COUNT(Q16:Q10996)</f>
        <v>2</v>
      </c>
      <c r="T13" s="140" t="s">
        <v>87</v>
      </c>
      <c r="U13" s="141" t="s">
        <v>88</v>
      </c>
      <c r="V13" s="142"/>
      <c r="W13" s="398"/>
      <c r="X13" s="398"/>
      <c r="Y13" s="398"/>
      <c r="Z13" s="398"/>
      <c r="AA13" s="398"/>
      <c r="AB13" s="398"/>
      <c r="AC13" s="398"/>
    </row>
    <row r="14" spans="1:29" x14ac:dyDescent="0.25">
      <c r="B14" s="389" t="s">
        <v>35</v>
      </c>
      <c r="C14" s="390"/>
      <c r="D14" s="390"/>
      <c r="E14" s="390"/>
      <c r="F14" s="390"/>
      <c r="G14" s="391"/>
      <c r="H14" s="143" t="s">
        <v>32</v>
      </c>
      <c r="I14" s="144" t="s">
        <v>89</v>
      </c>
      <c r="J14" s="145" t="s">
        <v>90</v>
      </c>
      <c r="K14" s="392" t="s">
        <v>34</v>
      </c>
      <c r="L14" s="393"/>
      <c r="M14" s="393"/>
      <c r="N14" s="393"/>
      <c r="O14" s="394"/>
      <c r="P14" s="146" t="s">
        <v>91</v>
      </c>
      <c r="Q14" s="147" t="s">
        <v>92</v>
      </c>
      <c r="R14" s="148" t="s">
        <v>93</v>
      </c>
      <c r="S14" s="149"/>
      <c r="T14" s="150" t="s">
        <v>94</v>
      </c>
      <c r="U14" s="151"/>
      <c r="V14" s="152">
        <f>COUNT(U16:U10996)</f>
        <v>132</v>
      </c>
      <c r="W14" s="398"/>
      <c r="X14" s="398"/>
      <c r="Y14" s="398"/>
      <c r="Z14" s="398"/>
      <c r="AA14" s="398"/>
      <c r="AB14" s="398"/>
      <c r="AC14" s="398"/>
    </row>
    <row r="15" spans="1:29" ht="13.8" thickBot="1" x14ac:dyDescent="0.3">
      <c r="A15" s="1" t="s">
        <v>0</v>
      </c>
      <c r="B15" s="52" t="s">
        <v>1</v>
      </c>
      <c r="C15" s="53" t="s">
        <v>3</v>
      </c>
      <c r="D15" s="53" t="s">
        <v>4</v>
      </c>
      <c r="E15" s="53" t="s">
        <v>5</v>
      </c>
      <c r="F15" s="53" t="s">
        <v>6</v>
      </c>
      <c r="G15" s="53" t="s">
        <v>2</v>
      </c>
      <c r="H15" s="153" t="s">
        <v>6</v>
      </c>
      <c r="I15" s="154" t="s">
        <v>33</v>
      </c>
      <c r="J15" s="155" t="s">
        <v>33</v>
      </c>
      <c r="K15" s="156" t="s">
        <v>3</v>
      </c>
      <c r="L15" s="54" t="s">
        <v>4</v>
      </c>
      <c r="M15" s="54" t="s">
        <v>5</v>
      </c>
      <c r="N15" s="54" t="s">
        <v>6</v>
      </c>
      <c r="O15" s="55" t="s">
        <v>2</v>
      </c>
      <c r="P15" s="157" t="s">
        <v>95</v>
      </c>
      <c r="Q15" s="223">
        <v>41953</v>
      </c>
      <c r="R15" s="158" t="s">
        <v>96</v>
      </c>
      <c r="S15" s="224" t="s">
        <v>97</v>
      </c>
      <c r="T15" s="225">
        <v>1</v>
      </c>
      <c r="U15" s="159" t="s">
        <v>1</v>
      </c>
      <c r="V15" s="160" t="s">
        <v>98</v>
      </c>
      <c r="W15" s="398"/>
      <c r="X15" s="398"/>
      <c r="Y15" s="398"/>
      <c r="Z15" s="398"/>
      <c r="AA15" s="398"/>
      <c r="AB15" s="398"/>
      <c r="AC15" s="398"/>
    </row>
    <row r="16" spans="1:29" x14ac:dyDescent="0.25">
      <c r="A16">
        <v>1</v>
      </c>
      <c r="B16" s="84">
        <v>41950</v>
      </c>
      <c r="C16" s="47">
        <v>104.54</v>
      </c>
      <c r="D16" s="47">
        <v>104.64</v>
      </c>
      <c r="E16" s="47">
        <v>103.26</v>
      </c>
      <c r="F16" s="47">
        <v>104.36</v>
      </c>
      <c r="G16" s="48">
        <v>1776000</v>
      </c>
      <c r="H16" s="47">
        <v>104.36</v>
      </c>
      <c r="I16" s="51">
        <f>H16/F16</f>
        <v>1</v>
      </c>
      <c r="J16" s="51">
        <f ca="1">INDEX(OFFSET($T$15,0,0,$S$13+1,1),MATCH(B16,OFFSET($Q$15,0,0,$S$13+1,1),-1))</f>
        <v>1</v>
      </c>
      <c r="K16" s="47">
        <f>ROUND($I16*C16,2)</f>
        <v>104.54</v>
      </c>
      <c r="L16" s="47">
        <f t="shared" ref="L16:N16" si="0">ROUND($I16*D16,2)</f>
        <v>104.64</v>
      </c>
      <c r="M16" s="47">
        <f t="shared" si="0"/>
        <v>103.26</v>
      </c>
      <c r="N16" s="47">
        <f t="shared" si="0"/>
        <v>104.36</v>
      </c>
      <c r="O16" s="48">
        <f ca="1">G16*J16</f>
        <v>1776000</v>
      </c>
      <c r="Q16" s="84">
        <v>34996</v>
      </c>
      <c r="R16">
        <v>2</v>
      </c>
      <c r="S16">
        <v>1</v>
      </c>
      <c r="T16" s="51">
        <v>2</v>
      </c>
      <c r="U16" s="84">
        <v>41911</v>
      </c>
      <c r="V16" s="167">
        <v>0.60499999999999998</v>
      </c>
      <c r="W16" s="47">
        <f ca="1">(INDEX(OFFSET($F$15,1,0,$B$10,1),MATCH(U16,OFFSET($B$15,1,0,$B$10,1),-1)))</f>
        <v>100.89</v>
      </c>
      <c r="X16" s="84">
        <f>IF(MONTH(DATE(YEAR(U16)-1,MONTH(U16),DAY(U16)))&lt;&gt;MONTH(U16),DATE(YEAR(U16)-1,MONTH(U16),DAY(U16-1)),DATE(YEAR(U16)-1,MONTH(U16),DAY(U16)))</f>
        <v>41546</v>
      </c>
      <c r="Y16" s="84">
        <f ca="1">OFFSET(U15,Z16,0,1,1)</f>
        <v>41547</v>
      </c>
      <c r="Z16" s="48">
        <f ca="1">MATCH(X16,OFFSET($U$15,A16,0,$V$14+1-A16,1),-1)</f>
        <v>5</v>
      </c>
      <c r="AA16" s="48">
        <f ca="1">IF(MONTH(U16)=MONTH(Y16),1,0)</f>
        <v>1</v>
      </c>
      <c r="AB16" s="221">
        <f ca="1">(V16+IFERROR(SUM(OFFSET(V16,1,0,Z16-AA16-1,1)),0))</f>
        <v>2.3650000000000002</v>
      </c>
      <c r="AC16" s="222">
        <f ca="1">(V16+IFERROR(SUM(OFFSET(V16,1,0,Z16-AA16-1,1)),0))/(INDEX(OFFSET($F$15,1,0,$B$10,1),MATCH(U16,OFFSET($B$15,1,0,$B$10,1),-1)))</f>
        <v>2.3441371791059571E-2</v>
      </c>
    </row>
    <row r="17" spans="1:29" x14ac:dyDescent="0.25">
      <c r="A17">
        <v>2</v>
      </c>
      <c r="B17" s="84">
        <v>41949</v>
      </c>
      <c r="C17" s="47">
        <v>104.17</v>
      </c>
      <c r="D17" s="47">
        <v>105.4</v>
      </c>
      <c r="E17" s="47">
        <v>103.93</v>
      </c>
      <c r="F17" s="47">
        <v>104.71</v>
      </c>
      <c r="G17" s="48">
        <v>1336200</v>
      </c>
      <c r="H17" s="47">
        <v>104.71</v>
      </c>
      <c r="I17" s="51">
        <f t="shared" ref="I17:I80" si="1">H17/F17</f>
        <v>1</v>
      </c>
      <c r="J17" s="51">
        <f t="shared" ref="J17:J80" ca="1" si="2">INDEX(OFFSET($T$15,0,0,$S$13+1,1),MATCH(B17,OFFSET($Q$15,0,0,$S$13+1,1),-1))</f>
        <v>1</v>
      </c>
      <c r="K17" s="47">
        <f t="shared" ref="K17:K80" si="3">ROUND($I17*C17,2)</f>
        <v>104.17</v>
      </c>
      <c r="L17" s="47">
        <f t="shared" ref="L17:L80" si="4">ROUND($I17*D17,2)</f>
        <v>105.4</v>
      </c>
      <c r="M17" s="47">
        <f t="shared" ref="M17:M80" si="5">ROUND($I17*E17,2)</f>
        <v>103.93</v>
      </c>
      <c r="N17" s="47">
        <f t="shared" ref="N17:N80" si="6">ROUND($I17*F17,2)</f>
        <v>104.71</v>
      </c>
      <c r="O17" s="48">
        <f t="shared" ref="O17:O80" ca="1" si="7">G17*J17</f>
        <v>1336200</v>
      </c>
      <c r="Q17" s="84">
        <v>33697</v>
      </c>
      <c r="R17">
        <v>2</v>
      </c>
      <c r="S17">
        <v>1</v>
      </c>
      <c r="T17" s="51">
        <v>4</v>
      </c>
      <c r="U17" s="84">
        <v>41820</v>
      </c>
      <c r="V17" s="167">
        <v>0.60499999999999998</v>
      </c>
      <c r="W17" s="47">
        <f t="shared" ref="W17:W80" ca="1" si="8">(INDEX(OFFSET($F$15,1,0,$B$10,1),MATCH(U17,OFFSET($B$15,1,0,$B$10,1),-1)))</f>
        <v>92.25</v>
      </c>
      <c r="X17" s="84">
        <f t="shared" ref="X17:X80" si="9">IF(MONTH(DATE(YEAR(U17)-1,MONTH(U17),DAY(U17)))&lt;&gt;MONTH(U17),DATE(YEAR(U17)-1,MONTH(U17),DAY(U17-1)),DATE(YEAR(U17)-1,MONTH(U17),DAY(U17)))</f>
        <v>41455</v>
      </c>
      <c r="Y17" s="84">
        <f t="shared" ref="Y17:Y80" ca="1" si="10">OFFSET(U16,Z17,0,1,1)</f>
        <v>41456</v>
      </c>
      <c r="Z17" s="48">
        <f t="shared" ref="Z17:Z80" ca="1" si="11">MATCH(X17,OFFSET($U$15,A17,0,$V$14+1-A17,1),-1)</f>
        <v>5</v>
      </c>
      <c r="AA17" s="48">
        <f t="shared" ref="AA17:AA80" ca="1" si="12">IF(MONTH(U17)=MONTH(Y17),1,0)</f>
        <v>0</v>
      </c>
      <c r="AB17" s="221">
        <f t="shared" ref="AB17:AB80" ca="1" si="13">(V17+IFERROR(SUM(OFFSET(V17,1,0,Z17-AA17-1,1)),0))</f>
        <v>2.86</v>
      </c>
      <c r="AC17" s="222">
        <f t="shared" ref="AC17:AC80" ca="1" si="14">(V17+IFERROR(SUM(OFFSET(V17,1,0,Z17-AA17-1,1)),0))/(INDEX(OFFSET($F$15,1,0,$B$10,1),MATCH(U17,OFFSET($B$15,1,0,$B$10,1),-1)))</f>
        <v>3.1002710027100269E-2</v>
      </c>
    </row>
    <row r="18" spans="1:29" x14ac:dyDescent="0.25">
      <c r="A18">
        <v>3</v>
      </c>
      <c r="B18" s="84">
        <v>41948</v>
      </c>
      <c r="C18" s="47">
        <v>105.46</v>
      </c>
      <c r="D18" s="47">
        <v>105.73</v>
      </c>
      <c r="E18" s="47">
        <v>103.6</v>
      </c>
      <c r="F18" s="47">
        <v>104.14</v>
      </c>
      <c r="G18" s="48">
        <v>2213000</v>
      </c>
      <c r="H18" s="47">
        <v>104.14</v>
      </c>
      <c r="I18" s="51">
        <f t="shared" si="1"/>
        <v>1</v>
      </c>
      <c r="J18" s="51">
        <f t="shared" ca="1" si="2"/>
        <v>1</v>
      </c>
      <c r="K18" s="47">
        <f t="shared" si="3"/>
        <v>105.46</v>
      </c>
      <c r="L18" s="47">
        <f t="shared" si="4"/>
        <v>105.73</v>
      </c>
      <c r="M18" s="47">
        <f t="shared" si="5"/>
        <v>103.6</v>
      </c>
      <c r="N18" s="47">
        <f t="shared" si="6"/>
        <v>104.14</v>
      </c>
      <c r="O18" s="48">
        <f t="shared" ca="1" si="7"/>
        <v>2213000</v>
      </c>
      <c r="Q18" s="84"/>
      <c r="T18" s="51"/>
      <c r="U18" s="84">
        <v>41729</v>
      </c>
      <c r="V18" s="167">
        <v>0.60499999999999998</v>
      </c>
      <c r="W18" s="47">
        <f t="shared" ca="1" si="8"/>
        <v>98.79</v>
      </c>
      <c r="X18" s="84">
        <f t="shared" si="9"/>
        <v>41364</v>
      </c>
      <c r="Y18" s="84">
        <f t="shared" ca="1" si="10"/>
        <v>41365</v>
      </c>
      <c r="Z18" s="48">
        <f t="shared" ca="1" si="11"/>
        <v>5</v>
      </c>
      <c r="AA18" s="48">
        <f t="shared" ca="1" si="12"/>
        <v>0</v>
      </c>
      <c r="AB18" s="221">
        <f t="shared" ca="1" si="13"/>
        <v>2.8050000000000002</v>
      </c>
      <c r="AC18" s="222">
        <f t="shared" ca="1" si="14"/>
        <v>2.839356210142727E-2</v>
      </c>
    </row>
    <row r="19" spans="1:29" x14ac:dyDescent="0.25">
      <c r="A19">
        <v>4</v>
      </c>
      <c r="B19" s="84">
        <v>41947</v>
      </c>
      <c r="C19" s="47">
        <v>104.89</v>
      </c>
      <c r="D19" s="47">
        <v>105.75</v>
      </c>
      <c r="E19" s="47">
        <v>103.68</v>
      </c>
      <c r="F19" s="47">
        <v>105.1</v>
      </c>
      <c r="G19" s="48">
        <v>2289300</v>
      </c>
      <c r="H19" s="47">
        <v>105.1</v>
      </c>
      <c r="I19" s="51">
        <f t="shared" si="1"/>
        <v>1</v>
      </c>
      <c r="J19" s="51">
        <f t="shared" ca="1" si="2"/>
        <v>1</v>
      </c>
      <c r="K19" s="47">
        <f t="shared" si="3"/>
        <v>104.89</v>
      </c>
      <c r="L19" s="47">
        <f t="shared" si="4"/>
        <v>105.75</v>
      </c>
      <c r="M19" s="47">
        <f t="shared" si="5"/>
        <v>103.68</v>
      </c>
      <c r="N19" s="47">
        <f t="shared" si="6"/>
        <v>105.1</v>
      </c>
      <c r="O19" s="48">
        <f t="shared" ca="1" si="7"/>
        <v>2289300</v>
      </c>
      <c r="Q19" s="84"/>
      <c r="T19" s="51"/>
      <c r="U19" s="84">
        <v>41638</v>
      </c>
      <c r="V19" s="167">
        <v>0.55000000000000004</v>
      </c>
      <c r="W19" s="47">
        <f t="shared" ca="1" si="8"/>
        <v>90.43</v>
      </c>
      <c r="X19" s="84">
        <f t="shared" si="9"/>
        <v>41273</v>
      </c>
      <c r="Y19" s="84">
        <f t="shared" ca="1" si="10"/>
        <v>41365</v>
      </c>
      <c r="Z19" s="48">
        <f t="shared" ca="1" si="11"/>
        <v>4</v>
      </c>
      <c r="AA19" s="48">
        <f t="shared" ca="1" si="12"/>
        <v>0</v>
      </c>
      <c r="AB19" s="221">
        <f t="shared" ca="1" si="13"/>
        <v>2.2000000000000002</v>
      </c>
      <c r="AC19" s="222">
        <f t="shared" ca="1" si="14"/>
        <v>2.4328209664934205E-2</v>
      </c>
    </row>
    <row r="20" spans="1:29" x14ac:dyDescent="0.25">
      <c r="A20">
        <v>5</v>
      </c>
      <c r="B20" s="84">
        <v>41946</v>
      </c>
      <c r="C20" s="47">
        <v>104</v>
      </c>
      <c r="D20" s="47">
        <v>104.3</v>
      </c>
      <c r="E20" s="47">
        <v>102.95</v>
      </c>
      <c r="F20" s="47">
        <v>103.38</v>
      </c>
      <c r="G20" s="48">
        <v>1222100</v>
      </c>
      <c r="H20" s="47">
        <v>103.38</v>
      </c>
      <c r="I20" s="51">
        <f t="shared" si="1"/>
        <v>1</v>
      </c>
      <c r="J20" s="51">
        <f t="shared" ca="1" si="2"/>
        <v>1</v>
      </c>
      <c r="K20" s="47">
        <f t="shared" si="3"/>
        <v>104</v>
      </c>
      <c r="L20" s="47">
        <f t="shared" si="4"/>
        <v>104.3</v>
      </c>
      <c r="M20" s="47">
        <f t="shared" si="5"/>
        <v>102.95</v>
      </c>
      <c r="N20" s="47">
        <f t="shared" si="6"/>
        <v>103.38</v>
      </c>
      <c r="O20" s="48">
        <f t="shared" ca="1" si="7"/>
        <v>1222100</v>
      </c>
      <c r="Q20" s="84"/>
      <c r="T20" s="51"/>
      <c r="U20" s="84">
        <v>41547</v>
      </c>
      <c r="V20" s="167">
        <v>0.55000000000000004</v>
      </c>
      <c r="W20" s="47">
        <f t="shared" ca="1" si="8"/>
        <v>77.069999999999993</v>
      </c>
      <c r="X20" s="84">
        <f t="shared" si="9"/>
        <v>41182</v>
      </c>
      <c r="Y20" s="84">
        <f t="shared" ca="1" si="10"/>
        <v>41183</v>
      </c>
      <c r="Z20" s="48">
        <f t="shared" ca="1" si="11"/>
        <v>5</v>
      </c>
      <c r="AA20" s="48">
        <f t="shared" ca="1" si="12"/>
        <v>0</v>
      </c>
      <c r="AB20" s="221">
        <f t="shared" ca="1" si="13"/>
        <v>2.6500000000000004</v>
      </c>
      <c r="AC20" s="222">
        <f t="shared" ca="1" si="14"/>
        <v>3.4384325937459458E-2</v>
      </c>
    </row>
    <row r="21" spans="1:29" x14ac:dyDescent="0.25">
      <c r="A21">
        <v>6</v>
      </c>
      <c r="B21" s="84">
        <v>41943</v>
      </c>
      <c r="C21" s="47">
        <v>104.64</v>
      </c>
      <c r="D21" s="47">
        <v>104.97</v>
      </c>
      <c r="E21" s="47">
        <v>103.24</v>
      </c>
      <c r="F21" s="47">
        <v>103.88</v>
      </c>
      <c r="G21" s="48">
        <v>2006000</v>
      </c>
      <c r="H21" s="47">
        <v>103.88</v>
      </c>
      <c r="I21" s="51">
        <f t="shared" si="1"/>
        <v>1</v>
      </c>
      <c r="J21" s="51">
        <f t="shared" ca="1" si="2"/>
        <v>1</v>
      </c>
      <c r="K21" s="47">
        <f t="shared" si="3"/>
        <v>104.64</v>
      </c>
      <c r="L21" s="47">
        <f t="shared" si="4"/>
        <v>104.97</v>
      </c>
      <c r="M21" s="47">
        <f t="shared" si="5"/>
        <v>103.24</v>
      </c>
      <c r="N21" s="47">
        <f t="shared" si="6"/>
        <v>103.88</v>
      </c>
      <c r="O21" s="48">
        <f t="shared" ca="1" si="7"/>
        <v>2006000</v>
      </c>
      <c r="Q21" s="84"/>
      <c r="T21" s="51"/>
      <c r="U21" s="84">
        <v>41456</v>
      </c>
      <c r="V21" s="167">
        <v>0.55000000000000004</v>
      </c>
      <c r="W21" s="47">
        <f t="shared" ca="1" si="8"/>
        <v>66.099999999999994</v>
      </c>
      <c r="X21" s="84">
        <f t="shared" si="9"/>
        <v>41091</v>
      </c>
      <c r="Y21" s="84">
        <f t="shared" ca="1" si="10"/>
        <v>41092</v>
      </c>
      <c r="Z21" s="48">
        <f t="shared" ca="1" si="11"/>
        <v>5</v>
      </c>
      <c r="AA21" s="48">
        <f t="shared" ca="1" si="12"/>
        <v>1</v>
      </c>
      <c r="AB21" s="221">
        <f t="shared" ca="1" si="13"/>
        <v>2.1</v>
      </c>
      <c r="AC21" s="222">
        <f t="shared" ca="1" si="14"/>
        <v>3.1770045385779128E-2</v>
      </c>
    </row>
    <row r="22" spans="1:29" x14ac:dyDescent="0.25">
      <c r="A22">
        <v>7</v>
      </c>
      <c r="B22" s="84">
        <v>41942</v>
      </c>
      <c r="C22" s="47">
        <v>101.65</v>
      </c>
      <c r="D22" s="47">
        <v>103.8</v>
      </c>
      <c r="E22" s="47">
        <v>100.23</v>
      </c>
      <c r="F22" s="47">
        <v>103.2</v>
      </c>
      <c r="G22" s="48">
        <v>1740700</v>
      </c>
      <c r="H22" s="47">
        <v>103.2</v>
      </c>
      <c r="I22" s="51">
        <f t="shared" si="1"/>
        <v>1</v>
      </c>
      <c r="J22" s="51">
        <f t="shared" ca="1" si="2"/>
        <v>1</v>
      </c>
      <c r="K22" s="47">
        <f t="shared" si="3"/>
        <v>101.65</v>
      </c>
      <c r="L22" s="47">
        <f t="shared" si="4"/>
        <v>103.8</v>
      </c>
      <c r="M22" s="47">
        <f t="shared" si="5"/>
        <v>100.23</v>
      </c>
      <c r="N22" s="47">
        <f t="shared" si="6"/>
        <v>103.2</v>
      </c>
      <c r="O22" s="48">
        <f t="shared" ca="1" si="7"/>
        <v>1740700</v>
      </c>
      <c r="Q22" s="84"/>
      <c r="T22" s="51"/>
      <c r="U22" s="84">
        <v>41365</v>
      </c>
      <c r="V22" s="167">
        <v>0.55000000000000004</v>
      </c>
      <c r="W22" s="47">
        <f t="shared" ca="1" si="8"/>
        <v>57.89</v>
      </c>
      <c r="X22" s="84">
        <f t="shared" si="9"/>
        <v>41000</v>
      </c>
      <c r="Y22" s="84">
        <f t="shared" ca="1" si="10"/>
        <v>41001</v>
      </c>
      <c r="Z22" s="48">
        <f t="shared" ca="1" si="11"/>
        <v>5</v>
      </c>
      <c r="AA22" s="48">
        <f t="shared" ca="1" si="12"/>
        <v>1</v>
      </c>
      <c r="AB22" s="221">
        <f t="shared" ca="1" si="13"/>
        <v>2.0499999999999998</v>
      </c>
      <c r="AC22" s="222">
        <f t="shared" ca="1" si="14"/>
        <v>3.5411988253584381E-2</v>
      </c>
    </row>
    <row r="23" spans="1:29" x14ac:dyDescent="0.25">
      <c r="A23">
        <v>8</v>
      </c>
      <c r="B23" s="84">
        <v>41941</v>
      </c>
      <c r="C23" s="47">
        <v>101.54</v>
      </c>
      <c r="D23" s="47">
        <v>102.1</v>
      </c>
      <c r="E23" s="47">
        <v>100.91</v>
      </c>
      <c r="F23" s="47">
        <v>101.66</v>
      </c>
      <c r="G23" s="48">
        <v>1913100</v>
      </c>
      <c r="H23" s="47">
        <v>101.66</v>
      </c>
      <c r="I23" s="51">
        <f t="shared" si="1"/>
        <v>1</v>
      </c>
      <c r="J23" s="51">
        <f t="shared" ca="1" si="2"/>
        <v>1</v>
      </c>
      <c r="K23" s="47">
        <f t="shared" si="3"/>
        <v>101.54</v>
      </c>
      <c r="L23" s="47">
        <f t="shared" si="4"/>
        <v>102.1</v>
      </c>
      <c r="M23" s="47">
        <f t="shared" si="5"/>
        <v>100.91</v>
      </c>
      <c r="N23" s="47">
        <f t="shared" si="6"/>
        <v>101.66</v>
      </c>
      <c r="O23" s="48">
        <f t="shared" ca="1" si="7"/>
        <v>1913100</v>
      </c>
      <c r="Q23" s="84"/>
      <c r="T23" s="51"/>
      <c r="U23" s="84">
        <v>41271</v>
      </c>
      <c r="V23" s="167">
        <v>0.5</v>
      </c>
      <c r="W23" s="47">
        <f t="shared" ca="1" si="8"/>
        <v>56.7</v>
      </c>
      <c r="X23" s="84">
        <f t="shared" si="9"/>
        <v>40905</v>
      </c>
      <c r="Y23" s="84">
        <f t="shared" ca="1" si="10"/>
        <v>40907</v>
      </c>
      <c r="Z23" s="48">
        <f t="shared" ca="1" si="11"/>
        <v>5</v>
      </c>
      <c r="AA23" s="48">
        <f t="shared" ca="1" si="12"/>
        <v>1</v>
      </c>
      <c r="AB23" s="221">
        <f t="shared" ca="1" si="13"/>
        <v>2</v>
      </c>
      <c r="AC23" s="222">
        <f t="shared" ca="1" si="14"/>
        <v>3.5273368606701938E-2</v>
      </c>
    </row>
    <row r="24" spans="1:29" x14ac:dyDescent="0.25">
      <c r="A24">
        <v>9</v>
      </c>
      <c r="B24" s="84">
        <v>41940</v>
      </c>
      <c r="C24" s="47">
        <v>99.65</v>
      </c>
      <c r="D24" s="47">
        <v>101.46</v>
      </c>
      <c r="E24" s="47">
        <v>99.65</v>
      </c>
      <c r="F24" s="47">
        <v>101.07</v>
      </c>
      <c r="G24" s="48">
        <v>1902400</v>
      </c>
      <c r="H24" s="47">
        <v>101.07</v>
      </c>
      <c r="I24" s="51">
        <f t="shared" si="1"/>
        <v>1</v>
      </c>
      <c r="J24" s="51">
        <f t="shared" ca="1" si="2"/>
        <v>1</v>
      </c>
      <c r="K24" s="47">
        <f t="shared" si="3"/>
        <v>99.65</v>
      </c>
      <c r="L24" s="47">
        <f t="shared" si="4"/>
        <v>101.46</v>
      </c>
      <c r="M24" s="47">
        <f t="shared" si="5"/>
        <v>99.65</v>
      </c>
      <c r="N24" s="47">
        <f t="shared" si="6"/>
        <v>101.07</v>
      </c>
      <c r="O24" s="48">
        <f t="shared" ca="1" si="7"/>
        <v>1902400</v>
      </c>
      <c r="Q24" s="84"/>
      <c r="T24" s="51"/>
      <c r="U24" s="84">
        <v>41183</v>
      </c>
      <c r="V24" s="167">
        <v>0.5</v>
      </c>
      <c r="W24" s="47">
        <f t="shared" ca="1" si="8"/>
        <v>55.58</v>
      </c>
      <c r="X24" s="84">
        <f t="shared" si="9"/>
        <v>40817</v>
      </c>
      <c r="Y24" s="84">
        <f t="shared" ca="1" si="10"/>
        <v>40819</v>
      </c>
      <c r="Z24" s="48">
        <f t="shared" ca="1" si="11"/>
        <v>5</v>
      </c>
      <c r="AA24" s="48">
        <f t="shared" ca="1" si="12"/>
        <v>1</v>
      </c>
      <c r="AB24" s="221">
        <f t="shared" ca="1" si="13"/>
        <v>1.93</v>
      </c>
      <c r="AC24" s="222">
        <f t="shared" ca="1" si="14"/>
        <v>3.4724721122706012E-2</v>
      </c>
    </row>
    <row r="25" spans="1:29" x14ac:dyDescent="0.25">
      <c r="A25">
        <v>10</v>
      </c>
      <c r="B25" s="84">
        <v>41939</v>
      </c>
      <c r="C25" s="47">
        <v>98</v>
      </c>
      <c r="D25" s="47">
        <v>99.64</v>
      </c>
      <c r="E25" s="47">
        <v>97.61</v>
      </c>
      <c r="F25" s="47">
        <v>99.37</v>
      </c>
      <c r="G25" s="48">
        <v>1565400</v>
      </c>
      <c r="H25" s="47">
        <v>99.37</v>
      </c>
      <c r="I25" s="51">
        <f t="shared" si="1"/>
        <v>1</v>
      </c>
      <c r="J25" s="51">
        <f t="shared" ca="1" si="2"/>
        <v>1</v>
      </c>
      <c r="K25" s="47">
        <f t="shared" si="3"/>
        <v>98</v>
      </c>
      <c r="L25" s="47">
        <f t="shared" si="4"/>
        <v>99.64</v>
      </c>
      <c r="M25" s="47">
        <f t="shared" si="5"/>
        <v>97.61</v>
      </c>
      <c r="N25" s="47">
        <f t="shared" si="6"/>
        <v>99.37</v>
      </c>
      <c r="O25" s="48">
        <f t="shared" ca="1" si="7"/>
        <v>1565400</v>
      </c>
      <c r="Q25" s="84"/>
      <c r="T25" s="51"/>
      <c r="U25" s="84">
        <v>41092</v>
      </c>
      <c r="V25" s="167">
        <v>0.5</v>
      </c>
      <c r="W25" s="47">
        <f t="shared" ca="1" si="8"/>
        <v>55.98</v>
      </c>
      <c r="X25" s="84">
        <f t="shared" si="9"/>
        <v>40726</v>
      </c>
      <c r="Y25" s="84">
        <f t="shared" ca="1" si="10"/>
        <v>40819</v>
      </c>
      <c r="Z25" s="48">
        <f t="shared" ca="1" si="11"/>
        <v>4</v>
      </c>
      <c r="AA25" s="48">
        <f t="shared" ca="1" si="12"/>
        <v>0</v>
      </c>
      <c r="AB25" s="221">
        <f t="shared" ca="1" si="13"/>
        <v>1.8599999999999999</v>
      </c>
      <c r="AC25" s="222">
        <f t="shared" ca="1" si="14"/>
        <v>3.3226152197213289E-2</v>
      </c>
    </row>
    <row r="26" spans="1:29" x14ac:dyDescent="0.25">
      <c r="A26">
        <v>11</v>
      </c>
      <c r="B26" s="84">
        <v>41936</v>
      </c>
      <c r="C26" s="47">
        <v>98.89</v>
      </c>
      <c r="D26" s="47">
        <v>99.53</v>
      </c>
      <c r="E26" s="47">
        <v>96.84</v>
      </c>
      <c r="F26" s="47">
        <v>98.12</v>
      </c>
      <c r="G26" s="48">
        <v>1636100</v>
      </c>
      <c r="H26" s="47">
        <v>98.12</v>
      </c>
      <c r="I26" s="51">
        <f t="shared" si="1"/>
        <v>1</v>
      </c>
      <c r="J26" s="51">
        <f t="shared" ca="1" si="2"/>
        <v>1</v>
      </c>
      <c r="K26" s="47">
        <f t="shared" si="3"/>
        <v>98.89</v>
      </c>
      <c r="L26" s="47">
        <f t="shared" si="4"/>
        <v>99.53</v>
      </c>
      <c r="M26" s="47">
        <f t="shared" si="5"/>
        <v>96.84</v>
      </c>
      <c r="N26" s="47">
        <f t="shared" si="6"/>
        <v>98.12</v>
      </c>
      <c r="O26" s="48">
        <f t="shared" ca="1" si="7"/>
        <v>1636100</v>
      </c>
      <c r="Q26" s="84"/>
      <c r="T26" s="51"/>
      <c r="U26" s="84">
        <v>41001</v>
      </c>
      <c r="V26" s="167">
        <v>0.5</v>
      </c>
      <c r="W26" s="47">
        <f t="shared" ca="1" si="8"/>
        <v>52.7</v>
      </c>
      <c r="X26" s="84">
        <f t="shared" si="9"/>
        <v>40635</v>
      </c>
      <c r="Y26" s="84">
        <f t="shared" ca="1" si="10"/>
        <v>40637</v>
      </c>
      <c r="Z26" s="48">
        <f t="shared" ca="1" si="11"/>
        <v>5</v>
      </c>
      <c r="AA26" s="48">
        <f t="shared" ca="1" si="12"/>
        <v>1</v>
      </c>
      <c r="AB26" s="221">
        <f t="shared" ca="1" si="13"/>
        <v>1.79</v>
      </c>
      <c r="AC26" s="222">
        <f t="shared" ca="1" si="14"/>
        <v>3.396584440227704E-2</v>
      </c>
    </row>
    <row r="27" spans="1:29" x14ac:dyDescent="0.25">
      <c r="A27">
        <v>12</v>
      </c>
      <c r="B27" s="84">
        <v>41935</v>
      </c>
      <c r="C27" s="47">
        <v>96.39</v>
      </c>
      <c r="D27" s="47">
        <v>99.48</v>
      </c>
      <c r="E27" s="47">
        <v>95.81</v>
      </c>
      <c r="F27" s="47">
        <v>98.88</v>
      </c>
      <c r="G27" s="48">
        <v>1906600</v>
      </c>
      <c r="H27" s="47">
        <v>98.88</v>
      </c>
      <c r="I27" s="51">
        <f t="shared" si="1"/>
        <v>1</v>
      </c>
      <c r="J27" s="51">
        <f t="shared" ca="1" si="2"/>
        <v>1</v>
      </c>
      <c r="K27" s="47">
        <f t="shared" si="3"/>
        <v>96.39</v>
      </c>
      <c r="L27" s="47">
        <f t="shared" si="4"/>
        <v>99.48</v>
      </c>
      <c r="M27" s="47">
        <f t="shared" si="5"/>
        <v>95.81</v>
      </c>
      <c r="N27" s="47">
        <f t="shared" si="6"/>
        <v>98.88</v>
      </c>
      <c r="O27" s="48">
        <f t="shared" ca="1" si="7"/>
        <v>1906600</v>
      </c>
      <c r="Q27" s="84"/>
      <c r="T27" s="51"/>
      <c r="U27" s="84">
        <v>40907</v>
      </c>
      <c r="V27" s="167">
        <v>0.43</v>
      </c>
      <c r="W27" s="47">
        <f t="shared" ca="1" si="8"/>
        <v>48.38</v>
      </c>
      <c r="X27" s="84">
        <f t="shared" si="9"/>
        <v>40542</v>
      </c>
      <c r="Y27" s="84">
        <f t="shared" ca="1" si="10"/>
        <v>40546</v>
      </c>
      <c r="Z27" s="48">
        <f t="shared" ca="1" si="11"/>
        <v>5</v>
      </c>
      <c r="AA27" s="48">
        <f t="shared" ca="1" si="12"/>
        <v>0</v>
      </c>
      <c r="AB27" s="221">
        <f t="shared" ca="1" si="13"/>
        <v>2.0950000000000002</v>
      </c>
      <c r="AC27" s="222">
        <f t="shared" ca="1" si="14"/>
        <v>4.3303017775940471E-2</v>
      </c>
    </row>
    <row r="28" spans="1:29" x14ac:dyDescent="0.25">
      <c r="A28">
        <v>13</v>
      </c>
      <c r="B28" s="84">
        <v>41934</v>
      </c>
      <c r="C28" s="47">
        <v>98.43</v>
      </c>
      <c r="D28" s="47">
        <v>99.22</v>
      </c>
      <c r="E28" s="47">
        <v>97.32</v>
      </c>
      <c r="F28" s="47">
        <v>97.45</v>
      </c>
      <c r="G28" s="48">
        <v>1907200</v>
      </c>
      <c r="H28" s="47">
        <v>97.45</v>
      </c>
      <c r="I28" s="51">
        <f t="shared" si="1"/>
        <v>1</v>
      </c>
      <c r="J28" s="51">
        <f t="shared" ca="1" si="2"/>
        <v>1</v>
      </c>
      <c r="K28" s="47">
        <f t="shared" si="3"/>
        <v>98.43</v>
      </c>
      <c r="L28" s="47">
        <f t="shared" si="4"/>
        <v>99.22</v>
      </c>
      <c r="M28" s="47">
        <f t="shared" si="5"/>
        <v>97.32</v>
      </c>
      <c r="N28" s="47">
        <f t="shared" si="6"/>
        <v>97.45</v>
      </c>
      <c r="O28" s="48">
        <f t="shared" ca="1" si="7"/>
        <v>1907200</v>
      </c>
      <c r="Q28" s="84"/>
      <c r="T28" s="51"/>
      <c r="U28" s="84">
        <v>40819</v>
      </c>
      <c r="V28" s="167">
        <v>0.43</v>
      </c>
      <c r="W28" s="47">
        <f t="shared" ca="1" si="8"/>
        <v>39.5</v>
      </c>
      <c r="X28" s="84">
        <f t="shared" si="9"/>
        <v>40454</v>
      </c>
      <c r="Y28" s="84">
        <f t="shared" ca="1" si="10"/>
        <v>40546</v>
      </c>
      <c r="Z28" s="48">
        <f t="shared" ca="1" si="11"/>
        <v>4</v>
      </c>
      <c r="AA28" s="48">
        <f t="shared" ca="1" si="12"/>
        <v>0</v>
      </c>
      <c r="AB28" s="221">
        <f t="shared" ca="1" si="13"/>
        <v>1.6649999999999998</v>
      </c>
      <c r="AC28" s="222">
        <f t="shared" ca="1" si="14"/>
        <v>4.2151898734177212E-2</v>
      </c>
    </row>
    <row r="29" spans="1:29" x14ac:dyDescent="0.25">
      <c r="A29">
        <v>14</v>
      </c>
      <c r="B29" s="84">
        <v>41933</v>
      </c>
      <c r="C29" s="47">
        <v>96.95</v>
      </c>
      <c r="D29" s="47">
        <v>98.2</v>
      </c>
      <c r="E29" s="47">
        <v>96</v>
      </c>
      <c r="F29" s="47">
        <v>98.11</v>
      </c>
      <c r="G29" s="48">
        <v>1815600</v>
      </c>
      <c r="H29" s="47">
        <v>98.11</v>
      </c>
      <c r="I29" s="51">
        <f t="shared" si="1"/>
        <v>1</v>
      </c>
      <c r="J29" s="51">
        <f t="shared" ca="1" si="2"/>
        <v>1</v>
      </c>
      <c r="K29" s="47">
        <f t="shared" si="3"/>
        <v>96.95</v>
      </c>
      <c r="L29" s="47">
        <f t="shared" si="4"/>
        <v>98.2</v>
      </c>
      <c r="M29" s="47">
        <f t="shared" si="5"/>
        <v>96</v>
      </c>
      <c r="N29" s="47">
        <f t="shared" si="6"/>
        <v>98.11</v>
      </c>
      <c r="O29" s="48">
        <f t="shared" ca="1" si="7"/>
        <v>1815600</v>
      </c>
      <c r="Q29" s="84"/>
      <c r="T29" s="51"/>
      <c r="U29" s="84">
        <v>40725</v>
      </c>
      <c r="V29" s="167">
        <v>0.43</v>
      </c>
      <c r="W29" s="47">
        <f t="shared" ca="1" si="8"/>
        <v>50.11</v>
      </c>
      <c r="X29" s="84">
        <f t="shared" si="9"/>
        <v>40360</v>
      </c>
      <c r="Y29" s="84">
        <f t="shared" ca="1" si="10"/>
        <v>40360</v>
      </c>
      <c r="Z29" s="48">
        <f t="shared" ca="1" si="11"/>
        <v>5</v>
      </c>
      <c r="AA29" s="48">
        <f t="shared" ca="1" si="12"/>
        <v>1</v>
      </c>
      <c r="AB29" s="221">
        <f t="shared" ca="1" si="13"/>
        <v>1.6099999999999999</v>
      </c>
      <c r="AC29" s="222">
        <f t="shared" ca="1" si="14"/>
        <v>3.2129315505887046E-2</v>
      </c>
    </row>
    <row r="30" spans="1:29" x14ac:dyDescent="0.25">
      <c r="A30">
        <v>15</v>
      </c>
      <c r="B30" s="84">
        <v>41932</v>
      </c>
      <c r="C30" s="47">
        <v>97</v>
      </c>
      <c r="D30" s="47">
        <v>97.45</v>
      </c>
      <c r="E30" s="47">
        <v>95.91</v>
      </c>
      <c r="F30" s="47">
        <v>96.84</v>
      </c>
      <c r="G30" s="48">
        <v>1535600</v>
      </c>
      <c r="H30" s="47">
        <v>96.84</v>
      </c>
      <c r="I30" s="51">
        <f t="shared" si="1"/>
        <v>1</v>
      </c>
      <c r="J30" s="51">
        <f t="shared" ca="1" si="2"/>
        <v>1</v>
      </c>
      <c r="K30" s="47">
        <f t="shared" si="3"/>
        <v>97</v>
      </c>
      <c r="L30" s="47">
        <f t="shared" si="4"/>
        <v>97.45</v>
      </c>
      <c r="M30" s="47">
        <f t="shared" si="5"/>
        <v>95.91</v>
      </c>
      <c r="N30" s="47">
        <f t="shared" si="6"/>
        <v>96.84</v>
      </c>
      <c r="O30" s="48">
        <f t="shared" ca="1" si="7"/>
        <v>1535600</v>
      </c>
      <c r="Q30" s="84"/>
      <c r="T30" s="51"/>
      <c r="U30" s="84">
        <v>40637</v>
      </c>
      <c r="V30" s="167">
        <v>0.43</v>
      </c>
      <c r="W30" s="47">
        <f t="shared" ca="1" si="8"/>
        <v>50.46</v>
      </c>
      <c r="X30" s="84">
        <f t="shared" si="9"/>
        <v>40272</v>
      </c>
      <c r="Y30" s="84">
        <f t="shared" ca="1" si="10"/>
        <v>40360</v>
      </c>
      <c r="Z30" s="48">
        <f t="shared" ca="1" si="11"/>
        <v>4</v>
      </c>
      <c r="AA30" s="48">
        <f t="shared" ca="1" si="12"/>
        <v>0</v>
      </c>
      <c r="AB30" s="221">
        <f t="shared" ca="1" si="13"/>
        <v>1.5549999999999999</v>
      </c>
      <c r="AC30" s="222">
        <f t="shared" ca="1" si="14"/>
        <v>3.0816488307570351E-2</v>
      </c>
    </row>
    <row r="31" spans="1:29" x14ac:dyDescent="0.25">
      <c r="A31">
        <v>16</v>
      </c>
      <c r="B31" s="84">
        <v>41929</v>
      </c>
      <c r="C31" s="47">
        <v>96.46</v>
      </c>
      <c r="D31" s="47">
        <v>97.65</v>
      </c>
      <c r="E31" s="47">
        <v>96.14</v>
      </c>
      <c r="F31" s="47">
        <v>97.46</v>
      </c>
      <c r="G31" s="48">
        <v>1763100</v>
      </c>
      <c r="H31" s="47">
        <v>97.46</v>
      </c>
      <c r="I31" s="51">
        <f t="shared" si="1"/>
        <v>1</v>
      </c>
      <c r="J31" s="51">
        <f t="shared" ca="1" si="2"/>
        <v>1</v>
      </c>
      <c r="K31" s="47">
        <f t="shared" si="3"/>
        <v>96.46</v>
      </c>
      <c r="L31" s="47">
        <f t="shared" si="4"/>
        <v>97.65</v>
      </c>
      <c r="M31" s="47">
        <f t="shared" si="5"/>
        <v>96.14</v>
      </c>
      <c r="N31" s="47">
        <f t="shared" si="6"/>
        <v>97.46</v>
      </c>
      <c r="O31" s="48">
        <f t="shared" ca="1" si="7"/>
        <v>1763100</v>
      </c>
      <c r="Q31" s="84"/>
      <c r="T31" s="51"/>
      <c r="U31" s="84">
        <v>40546</v>
      </c>
      <c r="V31" s="167">
        <v>0.375</v>
      </c>
      <c r="W31" s="47">
        <f t="shared" ca="1" si="8"/>
        <v>46.09</v>
      </c>
      <c r="X31" s="84">
        <f t="shared" si="9"/>
        <v>40181</v>
      </c>
      <c r="Y31" s="84">
        <f t="shared" ca="1" si="10"/>
        <v>40269</v>
      </c>
      <c r="Z31" s="48">
        <f t="shared" ca="1" si="11"/>
        <v>4</v>
      </c>
      <c r="AA31" s="48">
        <f t="shared" ca="1" si="12"/>
        <v>0</v>
      </c>
      <c r="AB31" s="221">
        <f t="shared" ca="1" si="13"/>
        <v>1.5</v>
      </c>
      <c r="AC31" s="222">
        <f t="shared" ca="1" si="14"/>
        <v>3.2545020611846387E-2</v>
      </c>
    </row>
    <row r="32" spans="1:29" x14ac:dyDescent="0.25">
      <c r="A32">
        <v>17</v>
      </c>
      <c r="B32" s="84">
        <v>41928</v>
      </c>
      <c r="C32" s="47">
        <v>93.99</v>
      </c>
      <c r="D32" s="47">
        <v>95.87</v>
      </c>
      <c r="E32" s="47">
        <v>93.53</v>
      </c>
      <c r="F32" s="47">
        <v>95.32</v>
      </c>
      <c r="G32" s="48">
        <v>1583200</v>
      </c>
      <c r="H32" s="47">
        <v>95.32</v>
      </c>
      <c r="I32" s="51">
        <f t="shared" si="1"/>
        <v>1</v>
      </c>
      <c r="J32" s="51">
        <f t="shared" ca="1" si="2"/>
        <v>1</v>
      </c>
      <c r="K32" s="47">
        <f t="shared" si="3"/>
        <v>93.99</v>
      </c>
      <c r="L32" s="47">
        <f t="shared" si="4"/>
        <v>95.87</v>
      </c>
      <c r="M32" s="47">
        <f t="shared" si="5"/>
        <v>93.53</v>
      </c>
      <c r="N32" s="47">
        <f t="shared" si="6"/>
        <v>95.32</v>
      </c>
      <c r="O32" s="48">
        <f t="shared" ca="1" si="7"/>
        <v>1583200</v>
      </c>
      <c r="U32" s="84">
        <v>40452</v>
      </c>
      <c r="V32" s="167">
        <v>0.375</v>
      </c>
      <c r="W32" s="47">
        <f t="shared" ca="1" si="8"/>
        <v>44.61</v>
      </c>
      <c r="X32" s="84">
        <f t="shared" si="9"/>
        <v>40087</v>
      </c>
      <c r="Y32" s="84">
        <f t="shared" ca="1" si="10"/>
        <v>40088</v>
      </c>
      <c r="Z32" s="48">
        <f t="shared" ca="1" si="11"/>
        <v>5</v>
      </c>
      <c r="AA32" s="48">
        <f t="shared" ca="1" si="12"/>
        <v>1</v>
      </c>
      <c r="AB32" s="221">
        <f t="shared" ca="1" si="13"/>
        <v>1.4350000000000001</v>
      </c>
      <c r="AC32" s="222">
        <f t="shared" ca="1" si="14"/>
        <v>3.21676754091011E-2</v>
      </c>
    </row>
    <row r="33" spans="1:29" x14ac:dyDescent="0.25">
      <c r="A33">
        <v>18</v>
      </c>
      <c r="B33" s="84">
        <v>41927</v>
      </c>
      <c r="C33" s="47">
        <v>95.15</v>
      </c>
      <c r="D33" s="47">
        <v>95.76</v>
      </c>
      <c r="E33" s="47">
        <v>92.96</v>
      </c>
      <c r="F33" s="47">
        <v>95.41</v>
      </c>
      <c r="G33" s="48">
        <v>2225500</v>
      </c>
      <c r="H33" s="47">
        <v>95.41</v>
      </c>
      <c r="I33" s="51">
        <f t="shared" si="1"/>
        <v>1</v>
      </c>
      <c r="J33" s="51">
        <f t="shared" ca="1" si="2"/>
        <v>1</v>
      </c>
      <c r="K33" s="47">
        <f t="shared" si="3"/>
        <v>95.15</v>
      </c>
      <c r="L33" s="47">
        <f t="shared" si="4"/>
        <v>95.76</v>
      </c>
      <c r="M33" s="47">
        <f t="shared" si="5"/>
        <v>92.96</v>
      </c>
      <c r="N33" s="47">
        <f t="shared" si="6"/>
        <v>95.41</v>
      </c>
      <c r="O33" s="48">
        <f t="shared" ca="1" si="7"/>
        <v>2225500</v>
      </c>
      <c r="U33" s="84">
        <v>40360</v>
      </c>
      <c r="V33" s="167">
        <v>0.375</v>
      </c>
      <c r="W33" s="47">
        <f t="shared" ca="1" si="8"/>
        <v>47.73</v>
      </c>
      <c r="X33" s="84">
        <f t="shared" si="9"/>
        <v>39995</v>
      </c>
      <c r="Y33" s="84">
        <f t="shared" ca="1" si="10"/>
        <v>39996</v>
      </c>
      <c r="Z33" s="48">
        <f t="shared" ca="1" si="11"/>
        <v>5</v>
      </c>
      <c r="AA33" s="48">
        <f t="shared" ca="1" si="12"/>
        <v>1</v>
      </c>
      <c r="AB33" s="221">
        <f t="shared" ca="1" si="13"/>
        <v>1.37</v>
      </c>
      <c r="AC33" s="222">
        <f t="shared" ca="1" si="14"/>
        <v>2.8703121726377543E-2</v>
      </c>
    </row>
    <row r="34" spans="1:29" x14ac:dyDescent="0.25">
      <c r="A34">
        <v>19</v>
      </c>
      <c r="B34" s="84">
        <v>41926</v>
      </c>
      <c r="C34" s="47">
        <v>94.14</v>
      </c>
      <c r="D34" s="47">
        <v>97.49</v>
      </c>
      <c r="E34" s="47">
        <v>93.85</v>
      </c>
      <c r="F34" s="47">
        <v>96.56</v>
      </c>
      <c r="G34" s="48">
        <v>2885600</v>
      </c>
      <c r="H34" s="47">
        <v>96.56</v>
      </c>
      <c r="I34" s="51">
        <f t="shared" si="1"/>
        <v>1</v>
      </c>
      <c r="J34" s="51">
        <f t="shared" ca="1" si="2"/>
        <v>1</v>
      </c>
      <c r="K34" s="47">
        <f t="shared" si="3"/>
        <v>94.14</v>
      </c>
      <c r="L34" s="47">
        <f t="shared" si="4"/>
        <v>97.49</v>
      </c>
      <c r="M34" s="47">
        <f t="shared" si="5"/>
        <v>93.85</v>
      </c>
      <c r="N34" s="47">
        <f t="shared" si="6"/>
        <v>96.56</v>
      </c>
      <c r="O34" s="48">
        <f t="shared" ca="1" si="7"/>
        <v>2885600</v>
      </c>
      <c r="U34" s="84">
        <v>40269</v>
      </c>
      <c r="V34" s="167">
        <v>0.375</v>
      </c>
      <c r="W34" s="47">
        <f t="shared" ca="1" si="8"/>
        <v>56.92</v>
      </c>
      <c r="X34" s="84">
        <f t="shared" si="9"/>
        <v>39904</v>
      </c>
      <c r="Y34" s="84">
        <f t="shared" ca="1" si="10"/>
        <v>39906</v>
      </c>
      <c r="Z34" s="48">
        <f t="shared" ca="1" si="11"/>
        <v>5</v>
      </c>
      <c r="AA34" s="48">
        <f t="shared" ca="1" si="12"/>
        <v>1</v>
      </c>
      <c r="AB34" s="221">
        <f t="shared" ca="1" si="13"/>
        <v>1.3049999999999999</v>
      </c>
      <c r="AC34" s="222">
        <f t="shared" ca="1" si="14"/>
        <v>2.2926914968376667E-2</v>
      </c>
    </row>
    <row r="35" spans="1:29" x14ac:dyDescent="0.25">
      <c r="A35">
        <v>20</v>
      </c>
      <c r="B35" s="84">
        <v>41925</v>
      </c>
      <c r="C35" s="47">
        <v>95.51</v>
      </c>
      <c r="D35" s="47">
        <v>96.16</v>
      </c>
      <c r="E35" s="47">
        <v>93.71</v>
      </c>
      <c r="F35" s="47">
        <v>93.85</v>
      </c>
      <c r="G35" s="48">
        <v>2056300</v>
      </c>
      <c r="H35" s="47">
        <v>93.85</v>
      </c>
      <c r="I35" s="51">
        <f t="shared" si="1"/>
        <v>1</v>
      </c>
      <c r="J35" s="51">
        <f t="shared" ca="1" si="2"/>
        <v>1</v>
      </c>
      <c r="K35" s="47">
        <f t="shared" si="3"/>
        <v>95.51</v>
      </c>
      <c r="L35" s="47">
        <f t="shared" si="4"/>
        <v>96.16</v>
      </c>
      <c r="M35" s="47">
        <f t="shared" si="5"/>
        <v>93.71</v>
      </c>
      <c r="N35" s="47">
        <f t="shared" si="6"/>
        <v>93.85</v>
      </c>
      <c r="O35" s="48">
        <f t="shared" ca="1" si="7"/>
        <v>2056300</v>
      </c>
      <c r="U35" s="84">
        <v>40177</v>
      </c>
      <c r="V35" s="167">
        <v>0.31</v>
      </c>
      <c r="W35" s="47">
        <f t="shared" ca="1" si="8"/>
        <v>52.18</v>
      </c>
      <c r="X35" s="84">
        <f t="shared" si="9"/>
        <v>39812</v>
      </c>
      <c r="Y35" s="84">
        <f t="shared" ca="1" si="10"/>
        <v>39812</v>
      </c>
      <c r="Z35" s="48">
        <f t="shared" ca="1" si="11"/>
        <v>5</v>
      </c>
      <c r="AA35" s="48">
        <f t="shared" ca="1" si="12"/>
        <v>1</v>
      </c>
      <c r="AB35" s="221">
        <f t="shared" ca="1" si="13"/>
        <v>1.24</v>
      </c>
      <c r="AC35" s="222">
        <f t="shared" ca="1" si="14"/>
        <v>2.3763894212341895E-2</v>
      </c>
    </row>
    <row r="36" spans="1:29" x14ac:dyDescent="0.25">
      <c r="A36">
        <v>21</v>
      </c>
      <c r="B36" s="84">
        <v>41922</v>
      </c>
      <c r="C36" s="47">
        <v>95.14</v>
      </c>
      <c r="D36" s="47">
        <v>96.4</v>
      </c>
      <c r="E36" s="47">
        <v>94.6</v>
      </c>
      <c r="F36" s="47">
        <v>95.47</v>
      </c>
      <c r="G36" s="48">
        <v>2196200</v>
      </c>
      <c r="H36" s="47">
        <v>95.47</v>
      </c>
      <c r="I36" s="51">
        <f t="shared" si="1"/>
        <v>1</v>
      </c>
      <c r="J36" s="51">
        <f t="shared" ca="1" si="2"/>
        <v>1</v>
      </c>
      <c r="K36" s="47">
        <f t="shared" si="3"/>
        <v>95.14</v>
      </c>
      <c r="L36" s="47">
        <f t="shared" si="4"/>
        <v>96.4</v>
      </c>
      <c r="M36" s="47">
        <f t="shared" si="5"/>
        <v>94.6</v>
      </c>
      <c r="N36" s="47">
        <f t="shared" si="6"/>
        <v>95.47</v>
      </c>
      <c r="O36" s="48">
        <f t="shared" ca="1" si="7"/>
        <v>2196200</v>
      </c>
      <c r="U36" s="84">
        <v>40088</v>
      </c>
      <c r="V36" s="167">
        <v>0.31</v>
      </c>
      <c r="W36" s="47">
        <f t="shared" ca="1" si="8"/>
        <v>46.01</v>
      </c>
      <c r="X36" s="84">
        <f t="shared" si="9"/>
        <v>39723</v>
      </c>
      <c r="Y36" s="84">
        <f t="shared" ca="1" si="10"/>
        <v>39724</v>
      </c>
      <c r="Z36" s="48">
        <f t="shared" ca="1" si="11"/>
        <v>5</v>
      </c>
      <c r="AA36" s="48">
        <f t="shared" ca="1" si="12"/>
        <v>1</v>
      </c>
      <c r="AB36" s="221">
        <f t="shared" ca="1" si="13"/>
        <v>1.21</v>
      </c>
      <c r="AC36" s="222">
        <f t="shared" ca="1" si="14"/>
        <v>2.6298630732449469E-2</v>
      </c>
    </row>
    <row r="37" spans="1:29" x14ac:dyDescent="0.25">
      <c r="A37">
        <v>22</v>
      </c>
      <c r="B37" s="84">
        <v>41921</v>
      </c>
      <c r="C37" s="47">
        <v>96.84</v>
      </c>
      <c r="D37" s="47">
        <v>96.96</v>
      </c>
      <c r="E37" s="47">
        <v>94.72</v>
      </c>
      <c r="F37" s="47">
        <v>94.97</v>
      </c>
      <c r="G37" s="48">
        <v>1497100</v>
      </c>
      <c r="H37" s="47">
        <v>94.97</v>
      </c>
      <c r="I37" s="51">
        <f t="shared" si="1"/>
        <v>1</v>
      </c>
      <c r="J37" s="51">
        <f t="shared" ca="1" si="2"/>
        <v>1</v>
      </c>
      <c r="K37" s="47">
        <f t="shared" si="3"/>
        <v>96.84</v>
      </c>
      <c r="L37" s="47">
        <f t="shared" si="4"/>
        <v>96.96</v>
      </c>
      <c r="M37" s="47">
        <f t="shared" si="5"/>
        <v>94.72</v>
      </c>
      <c r="N37" s="47">
        <f t="shared" si="6"/>
        <v>94.97</v>
      </c>
      <c r="O37" s="48">
        <f t="shared" ca="1" si="7"/>
        <v>1497100</v>
      </c>
      <c r="U37" s="84">
        <v>39996</v>
      </c>
      <c r="V37" s="167">
        <v>0.31</v>
      </c>
      <c r="W37" s="47">
        <f t="shared" ca="1" si="8"/>
        <v>43.01</v>
      </c>
      <c r="X37" s="84">
        <f t="shared" si="9"/>
        <v>39631</v>
      </c>
      <c r="Y37" s="84">
        <f t="shared" ca="1" si="10"/>
        <v>39637</v>
      </c>
      <c r="Z37" s="48">
        <f t="shared" ca="1" si="11"/>
        <v>5</v>
      </c>
      <c r="AA37" s="48">
        <f t="shared" ca="1" si="12"/>
        <v>1</v>
      </c>
      <c r="AB37" s="221">
        <f t="shared" ca="1" si="13"/>
        <v>1.1800000000000002</v>
      </c>
      <c r="AC37" s="222">
        <f t="shared" ca="1" si="14"/>
        <v>2.743548012090212E-2</v>
      </c>
    </row>
    <row r="38" spans="1:29" x14ac:dyDescent="0.25">
      <c r="A38">
        <v>23</v>
      </c>
      <c r="B38" s="84">
        <v>41920</v>
      </c>
      <c r="C38" s="47">
        <v>96.12</v>
      </c>
      <c r="D38" s="47">
        <v>97.03</v>
      </c>
      <c r="E38" s="47">
        <v>94.93</v>
      </c>
      <c r="F38" s="47">
        <v>96.95</v>
      </c>
      <c r="G38" s="48">
        <v>1943300</v>
      </c>
      <c r="H38" s="47">
        <v>96.95</v>
      </c>
      <c r="I38" s="51">
        <f t="shared" si="1"/>
        <v>1</v>
      </c>
      <c r="J38" s="51">
        <f t="shared" ca="1" si="2"/>
        <v>1</v>
      </c>
      <c r="K38" s="47">
        <f t="shared" si="3"/>
        <v>96.12</v>
      </c>
      <c r="L38" s="47">
        <f t="shared" si="4"/>
        <v>97.03</v>
      </c>
      <c r="M38" s="47">
        <f t="shared" si="5"/>
        <v>94.93</v>
      </c>
      <c r="N38" s="47">
        <f t="shared" si="6"/>
        <v>96.95</v>
      </c>
      <c r="O38" s="48">
        <f t="shared" ca="1" si="7"/>
        <v>1943300</v>
      </c>
      <c r="U38" s="84">
        <v>39906</v>
      </c>
      <c r="V38" s="167">
        <v>0.31</v>
      </c>
      <c r="W38" s="47">
        <f t="shared" ca="1" si="8"/>
        <v>38.47</v>
      </c>
      <c r="X38" s="84">
        <f t="shared" si="9"/>
        <v>39541</v>
      </c>
      <c r="Y38" s="84">
        <f t="shared" ca="1" si="10"/>
        <v>39637</v>
      </c>
      <c r="Z38" s="48">
        <f t="shared" ca="1" si="11"/>
        <v>4</v>
      </c>
      <c r="AA38" s="48">
        <f t="shared" ca="1" si="12"/>
        <v>0</v>
      </c>
      <c r="AB38" s="221">
        <f t="shared" ca="1" si="13"/>
        <v>1.1500000000000001</v>
      </c>
      <c r="AC38" s="222">
        <f t="shared" ca="1" si="14"/>
        <v>2.9893423446841698E-2</v>
      </c>
    </row>
    <row r="39" spans="1:29" x14ac:dyDescent="0.25">
      <c r="A39">
        <v>24</v>
      </c>
      <c r="B39" s="84">
        <v>41919</v>
      </c>
      <c r="C39" s="47">
        <v>98.19</v>
      </c>
      <c r="D39" s="47">
        <v>98.2</v>
      </c>
      <c r="E39" s="47">
        <v>95.77</v>
      </c>
      <c r="F39" s="47">
        <v>95.77</v>
      </c>
      <c r="G39" s="48">
        <v>2332100</v>
      </c>
      <c r="H39" s="47">
        <v>95.77</v>
      </c>
      <c r="I39" s="51">
        <f t="shared" si="1"/>
        <v>1</v>
      </c>
      <c r="J39" s="51">
        <f t="shared" ca="1" si="2"/>
        <v>1</v>
      </c>
      <c r="K39" s="47">
        <f t="shared" si="3"/>
        <v>98.19</v>
      </c>
      <c r="L39" s="47">
        <f t="shared" si="4"/>
        <v>98.2</v>
      </c>
      <c r="M39" s="47">
        <f t="shared" si="5"/>
        <v>95.77</v>
      </c>
      <c r="N39" s="47">
        <f t="shared" si="6"/>
        <v>95.77</v>
      </c>
      <c r="O39" s="48">
        <f t="shared" ca="1" si="7"/>
        <v>2332100</v>
      </c>
      <c r="U39" s="84">
        <v>39812</v>
      </c>
      <c r="V39" s="167">
        <v>0.28000000000000003</v>
      </c>
      <c r="W39" s="47">
        <f t="shared" ca="1" si="8"/>
        <v>50.67</v>
      </c>
      <c r="X39" s="84">
        <f t="shared" si="9"/>
        <v>39446</v>
      </c>
      <c r="Y39" s="84">
        <f t="shared" ca="1" si="10"/>
        <v>39447</v>
      </c>
      <c r="Z39" s="48">
        <f t="shared" ca="1" si="11"/>
        <v>5</v>
      </c>
      <c r="AA39" s="48">
        <f t="shared" ca="1" si="12"/>
        <v>1</v>
      </c>
      <c r="AB39" s="221">
        <f t="shared" ca="1" si="13"/>
        <v>1.1200000000000001</v>
      </c>
      <c r="AC39" s="222">
        <f t="shared" ca="1" si="14"/>
        <v>2.2103808959936848E-2</v>
      </c>
    </row>
    <row r="40" spans="1:29" x14ac:dyDescent="0.25">
      <c r="A40">
        <v>25</v>
      </c>
      <c r="B40" s="84">
        <v>41918</v>
      </c>
      <c r="C40" s="47">
        <v>99.65</v>
      </c>
      <c r="D40" s="47">
        <v>100.22</v>
      </c>
      <c r="E40" s="47">
        <v>98.34</v>
      </c>
      <c r="F40" s="47">
        <v>98.4</v>
      </c>
      <c r="G40" s="48">
        <v>1405700</v>
      </c>
      <c r="H40" s="47">
        <v>98.4</v>
      </c>
      <c r="I40" s="51">
        <f t="shared" si="1"/>
        <v>1</v>
      </c>
      <c r="J40" s="51">
        <f t="shared" ca="1" si="2"/>
        <v>1</v>
      </c>
      <c r="K40" s="47">
        <f t="shared" si="3"/>
        <v>99.65</v>
      </c>
      <c r="L40" s="47">
        <f t="shared" si="4"/>
        <v>100.22</v>
      </c>
      <c r="M40" s="47">
        <f t="shared" si="5"/>
        <v>98.34</v>
      </c>
      <c r="N40" s="47">
        <f t="shared" si="6"/>
        <v>98.4</v>
      </c>
      <c r="O40" s="48">
        <f t="shared" ca="1" si="7"/>
        <v>1405700</v>
      </c>
      <c r="U40" s="84">
        <v>39724</v>
      </c>
      <c r="V40" s="167">
        <v>0.28000000000000003</v>
      </c>
      <c r="W40" s="47">
        <f t="shared" ca="1" si="8"/>
        <v>53.17</v>
      </c>
      <c r="X40" s="84">
        <f t="shared" si="9"/>
        <v>39358</v>
      </c>
      <c r="Y40" s="84">
        <f t="shared" ca="1" si="10"/>
        <v>39447</v>
      </c>
      <c r="Z40" s="48">
        <f t="shared" ca="1" si="11"/>
        <v>4</v>
      </c>
      <c r="AA40" s="48">
        <f t="shared" ca="1" si="12"/>
        <v>0</v>
      </c>
      <c r="AB40" s="221">
        <f t="shared" ca="1" si="13"/>
        <v>1.0950000000000002</v>
      </c>
      <c r="AC40" s="222">
        <f t="shared" ca="1" si="14"/>
        <v>2.0594320105322552E-2</v>
      </c>
    </row>
    <row r="41" spans="1:29" x14ac:dyDescent="0.25">
      <c r="A41">
        <v>26</v>
      </c>
      <c r="B41" s="84">
        <v>41915</v>
      </c>
      <c r="C41" s="47">
        <v>98.71</v>
      </c>
      <c r="D41" s="47">
        <v>99.87</v>
      </c>
      <c r="E41" s="47">
        <v>98.38</v>
      </c>
      <c r="F41" s="47">
        <v>99.18</v>
      </c>
      <c r="G41" s="48">
        <v>2142200</v>
      </c>
      <c r="H41" s="47">
        <v>99.18</v>
      </c>
      <c r="I41" s="51">
        <f t="shared" si="1"/>
        <v>1</v>
      </c>
      <c r="J41" s="51">
        <f t="shared" ca="1" si="2"/>
        <v>1</v>
      </c>
      <c r="K41" s="47">
        <f t="shared" si="3"/>
        <v>98.71</v>
      </c>
      <c r="L41" s="47">
        <f t="shared" si="4"/>
        <v>99.87</v>
      </c>
      <c r="M41" s="47">
        <f t="shared" si="5"/>
        <v>98.38</v>
      </c>
      <c r="N41" s="47">
        <f t="shared" si="6"/>
        <v>99.18</v>
      </c>
      <c r="O41" s="48">
        <f t="shared" ca="1" si="7"/>
        <v>2142200</v>
      </c>
      <c r="U41" s="84">
        <v>39637</v>
      </c>
      <c r="V41" s="167">
        <v>0.28000000000000003</v>
      </c>
      <c r="W41" s="47">
        <f t="shared" ca="1" si="8"/>
        <v>57.44</v>
      </c>
      <c r="X41" s="84">
        <f t="shared" si="9"/>
        <v>39271</v>
      </c>
      <c r="Y41" s="84">
        <f t="shared" ca="1" si="10"/>
        <v>39353</v>
      </c>
      <c r="Z41" s="48">
        <f t="shared" ca="1" si="11"/>
        <v>4</v>
      </c>
      <c r="AA41" s="48">
        <f t="shared" ca="1" si="12"/>
        <v>0</v>
      </c>
      <c r="AB41" s="221">
        <f t="shared" ca="1" si="13"/>
        <v>1.07</v>
      </c>
      <c r="AC41" s="222">
        <f t="shared" ca="1" si="14"/>
        <v>1.8628133704735379E-2</v>
      </c>
    </row>
    <row r="42" spans="1:29" x14ac:dyDescent="0.25">
      <c r="A42">
        <v>27</v>
      </c>
      <c r="B42" s="84">
        <v>41914</v>
      </c>
      <c r="C42" s="47">
        <v>99.17</v>
      </c>
      <c r="D42" s="47">
        <v>99.4</v>
      </c>
      <c r="E42" s="47">
        <v>97.21</v>
      </c>
      <c r="F42" s="47">
        <v>97.68</v>
      </c>
      <c r="G42" s="48">
        <v>1695600</v>
      </c>
      <c r="H42" s="47">
        <v>97.68</v>
      </c>
      <c r="I42" s="51">
        <f t="shared" si="1"/>
        <v>1</v>
      </c>
      <c r="J42" s="51">
        <f t="shared" ca="1" si="2"/>
        <v>1</v>
      </c>
      <c r="K42" s="47">
        <f t="shared" si="3"/>
        <v>99.17</v>
      </c>
      <c r="L42" s="47">
        <f t="shared" si="4"/>
        <v>99.4</v>
      </c>
      <c r="M42" s="47">
        <f t="shared" si="5"/>
        <v>97.21</v>
      </c>
      <c r="N42" s="47">
        <f t="shared" si="6"/>
        <v>97.68</v>
      </c>
      <c r="O42" s="48">
        <f t="shared" ca="1" si="7"/>
        <v>1695600</v>
      </c>
      <c r="U42" s="84">
        <v>39535</v>
      </c>
      <c r="V42" s="167">
        <v>0.28000000000000003</v>
      </c>
      <c r="W42" s="47">
        <f t="shared" ca="1" si="8"/>
        <v>64.5</v>
      </c>
      <c r="X42" s="84">
        <f t="shared" si="9"/>
        <v>39169</v>
      </c>
      <c r="Y42" s="84">
        <f t="shared" ca="1" si="10"/>
        <v>39171</v>
      </c>
      <c r="Z42" s="48">
        <f t="shared" ca="1" si="11"/>
        <v>5</v>
      </c>
      <c r="AA42" s="48">
        <f t="shared" ca="1" si="12"/>
        <v>1</v>
      </c>
      <c r="AB42" s="221">
        <f t="shared" ca="1" si="13"/>
        <v>1.0449999999999999</v>
      </c>
      <c r="AC42" s="222">
        <f t="shared" ca="1" si="14"/>
        <v>1.6201550387596898E-2</v>
      </c>
    </row>
    <row r="43" spans="1:29" x14ac:dyDescent="0.25">
      <c r="A43">
        <v>28</v>
      </c>
      <c r="B43" s="84">
        <v>41913</v>
      </c>
      <c r="C43" s="47">
        <v>100.97</v>
      </c>
      <c r="D43" s="47">
        <v>100.97</v>
      </c>
      <c r="E43" s="47">
        <v>98.7</v>
      </c>
      <c r="F43" s="47">
        <v>99.19</v>
      </c>
      <c r="G43" s="48">
        <v>2642500</v>
      </c>
      <c r="H43" s="47">
        <v>99.19</v>
      </c>
      <c r="I43" s="51">
        <f t="shared" si="1"/>
        <v>1</v>
      </c>
      <c r="J43" s="51">
        <f t="shared" ca="1" si="2"/>
        <v>1</v>
      </c>
      <c r="K43" s="47">
        <f t="shared" si="3"/>
        <v>100.97</v>
      </c>
      <c r="L43" s="47">
        <f t="shared" si="4"/>
        <v>100.97</v>
      </c>
      <c r="M43" s="47">
        <f t="shared" si="5"/>
        <v>98.7</v>
      </c>
      <c r="N43" s="47">
        <f t="shared" si="6"/>
        <v>99.19</v>
      </c>
      <c r="O43" s="48">
        <f t="shared" ca="1" si="7"/>
        <v>2642500</v>
      </c>
      <c r="U43" s="84">
        <v>39447</v>
      </c>
      <c r="V43" s="167">
        <v>0.255</v>
      </c>
      <c r="W43" s="47">
        <f t="shared" ca="1" si="8"/>
        <v>60.7</v>
      </c>
      <c r="X43" s="84">
        <f t="shared" si="9"/>
        <v>39082</v>
      </c>
      <c r="Y43" s="84">
        <f t="shared" ca="1" si="10"/>
        <v>39171</v>
      </c>
      <c r="Z43" s="48">
        <f t="shared" ca="1" si="11"/>
        <v>4</v>
      </c>
      <c r="AA43" s="48">
        <f t="shared" ca="1" si="12"/>
        <v>0</v>
      </c>
      <c r="AB43" s="221">
        <f t="shared" ca="1" si="13"/>
        <v>1.02</v>
      </c>
      <c r="AC43" s="222">
        <f t="shared" ca="1" si="14"/>
        <v>1.6803953871499175E-2</v>
      </c>
    </row>
    <row r="44" spans="1:29" x14ac:dyDescent="0.25">
      <c r="A44">
        <v>29</v>
      </c>
      <c r="B44" s="84">
        <v>41912</v>
      </c>
      <c r="C44" s="47">
        <v>101.37</v>
      </c>
      <c r="D44" s="47">
        <v>102.36</v>
      </c>
      <c r="E44" s="47">
        <v>101.09</v>
      </c>
      <c r="F44" s="47">
        <v>101.62</v>
      </c>
      <c r="G44" s="48">
        <v>1777300</v>
      </c>
      <c r="H44" s="47">
        <v>101.62</v>
      </c>
      <c r="I44" s="51">
        <f t="shared" si="1"/>
        <v>1</v>
      </c>
      <c r="J44" s="51">
        <f t="shared" ca="1" si="2"/>
        <v>1</v>
      </c>
      <c r="K44" s="47">
        <f t="shared" si="3"/>
        <v>101.37</v>
      </c>
      <c r="L44" s="47">
        <f t="shared" si="4"/>
        <v>102.36</v>
      </c>
      <c r="M44" s="47">
        <f t="shared" si="5"/>
        <v>101.09</v>
      </c>
      <c r="N44" s="47">
        <f t="shared" si="6"/>
        <v>101.62</v>
      </c>
      <c r="O44" s="48">
        <f t="shared" ca="1" si="7"/>
        <v>1777300</v>
      </c>
      <c r="U44" s="84">
        <v>39353</v>
      </c>
      <c r="V44" s="167">
        <v>0.255</v>
      </c>
      <c r="W44" s="47">
        <f t="shared" ca="1" si="8"/>
        <v>63.82</v>
      </c>
      <c r="X44" s="84">
        <f t="shared" si="9"/>
        <v>38988</v>
      </c>
      <c r="Y44" s="84">
        <f t="shared" ca="1" si="10"/>
        <v>38992</v>
      </c>
      <c r="Z44" s="48">
        <f t="shared" ca="1" si="11"/>
        <v>5</v>
      </c>
      <c r="AA44" s="48">
        <f t="shared" ca="1" si="12"/>
        <v>0</v>
      </c>
      <c r="AB44" s="221">
        <f t="shared" ca="1" si="13"/>
        <v>1.2450000000000001</v>
      </c>
      <c r="AC44" s="222">
        <f t="shared" ca="1" si="14"/>
        <v>1.9507991225321219E-2</v>
      </c>
    </row>
    <row r="45" spans="1:29" x14ac:dyDescent="0.25">
      <c r="A45">
        <v>30</v>
      </c>
      <c r="B45" s="84">
        <v>41911</v>
      </c>
      <c r="C45" s="47">
        <v>99.94</v>
      </c>
      <c r="D45" s="47">
        <v>101.61</v>
      </c>
      <c r="E45" s="47">
        <v>98.98</v>
      </c>
      <c r="F45" s="47">
        <v>100.89</v>
      </c>
      <c r="G45" s="48">
        <v>1462700</v>
      </c>
      <c r="H45" s="47">
        <v>100.89</v>
      </c>
      <c r="I45" s="51">
        <f t="shared" si="1"/>
        <v>1</v>
      </c>
      <c r="J45" s="51">
        <f t="shared" ca="1" si="2"/>
        <v>1</v>
      </c>
      <c r="K45" s="47">
        <f t="shared" si="3"/>
        <v>99.94</v>
      </c>
      <c r="L45" s="47">
        <f t="shared" si="4"/>
        <v>101.61</v>
      </c>
      <c r="M45" s="47">
        <f t="shared" si="5"/>
        <v>98.98</v>
      </c>
      <c r="N45" s="47">
        <f t="shared" si="6"/>
        <v>100.89</v>
      </c>
      <c r="O45" s="48">
        <f t="shared" ca="1" si="7"/>
        <v>1462700</v>
      </c>
      <c r="U45" s="84">
        <v>39262</v>
      </c>
      <c r="V45" s="167">
        <v>0.255</v>
      </c>
      <c r="W45" s="47">
        <f t="shared" ca="1" si="8"/>
        <v>53.89</v>
      </c>
      <c r="X45" s="84">
        <f t="shared" si="9"/>
        <v>38897</v>
      </c>
      <c r="Y45" s="84">
        <f t="shared" ca="1" si="10"/>
        <v>38911</v>
      </c>
      <c r="Z45" s="48">
        <f t="shared" ca="1" si="11"/>
        <v>5</v>
      </c>
      <c r="AA45" s="48">
        <f t="shared" ca="1" si="12"/>
        <v>0</v>
      </c>
      <c r="AB45" s="221">
        <f t="shared" ca="1" si="13"/>
        <v>1.23</v>
      </c>
      <c r="AC45" s="222">
        <f t="shared" ca="1" si="14"/>
        <v>2.2824271664501763E-2</v>
      </c>
    </row>
    <row r="46" spans="1:29" x14ac:dyDescent="0.25">
      <c r="A46">
        <v>31</v>
      </c>
      <c r="B46" s="84">
        <v>41908</v>
      </c>
      <c r="C46" s="47">
        <v>100.19</v>
      </c>
      <c r="D46" s="47">
        <v>101.79</v>
      </c>
      <c r="E46" s="47">
        <v>100.19</v>
      </c>
      <c r="F46" s="47">
        <v>101.52</v>
      </c>
      <c r="G46" s="48">
        <v>1385700</v>
      </c>
      <c r="H46" s="47">
        <v>100.91</v>
      </c>
      <c r="I46" s="51">
        <f t="shared" si="1"/>
        <v>0.99399133175728926</v>
      </c>
      <c r="J46" s="51">
        <f t="shared" ca="1" si="2"/>
        <v>1</v>
      </c>
      <c r="K46" s="47">
        <f t="shared" si="3"/>
        <v>99.59</v>
      </c>
      <c r="L46" s="47">
        <f t="shared" si="4"/>
        <v>101.18</v>
      </c>
      <c r="M46" s="47">
        <f t="shared" si="5"/>
        <v>99.59</v>
      </c>
      <c r="N46" s="47">
        <f t="shared" si="6"/>
        <v>100.91</v>
      </c>
      <c r="O46" s="48">
        <f t="shared" ca="1" si="7"/>
        <v>1385700</v>
      </c>
      <c r="U46" s="84">
        <v>39171</v>
      </c>
      <c r="V46" s="167">
        <v>0.255</v>
      </c>
      <c r="W46" s="47">
        <f t="shared" ca="1" si="8"/>
        <v>52.46</v>
      </c>
      <c r="X46" s="84">
        <f t="shared" si="9"/>
        <v>38806</v>
      </c>
      <c r="Y46" s="84">
        <f t="shared" ca="1" si="10"/>
        <v>38814</v>
      </c>
      <c r="Z46" s="48">
        <f t="shared" ca="1" si="11"/>
        <v>5</v>
      </c>
      <c r="AA46" s="48">
        <f t="shared" ca="1" si="12"/>
        <v>0</v>
      </c>
      <c r="AB46" s="221">
        <f t="shared" ca="1" si="13"/>
        <v>1.2149999999999999</v>
      </c>
      <c r="AC46" s="222">
        <f t="shared" ca="1" si="14"/>
        <v>2.3160503240564238E-2</v>
      </c>
    </row>
    <row r="47" spans="1:29" x14ac:dyDescent="0.25">
      <c r="A47">
        <v>32</v>
      </c>
      <c r="B47" s="84">
        <v>41907</v>
      </c>
      <c r="C47" s="47">
        <v>100.65</v>
      </c>
      <c r="D47" s="47">
        <v>101.05</v>
      </c>
      <c r="E47" s="47">
        <v>100.1</v>
      </c>
      <c r="F47" s="47">
        <v>100.19</v>
      </c>
      <c r="G47" s="48">
        <v>1966600</v>
      </c>
      <c r="H47" s="47">
        <v>99.59</v>
      </c>
      <c r="I47" s="51">
        <f t="shared" si="1"/>
        <v>0.99401137838107601</v>
      </c>
      <c r="J47" s="51">
        <f t="shared" ca="1" si="2"/>
        <v>1</v>
      </c>
      <c r="K47" s="47">
        <f t="shared" si="3"/>
        <v>100.05</v>
      </c>
      <c r="L47" s="47">
        <f t="shared" si="4"/>
        <v>100.44</v>
      </c>
      <c r="M47" s="47">
        <f t="shared" si="5"/>
        <v>99.5</v>
      </c>
      <c r="N47" s="47">
        <f t="shared" si="6"/>
        <v>99.59</v>
      </c>
      <c r="O47" s="48">
        <f t="shared" ca="1" si="7"/>
        <v>1966600</v>
      </c>
      <c r="U47" s="84">
        <v>39080</v>
      </c>
      <c r="V47" s="167">
        <v>0.24</v>
      </c>
      <c r="W47" s="47">
        <f t="shared" ca="1" si="8"/>
        <v>52.8</v>
      </c>
      <c r="X47" s="84">
        <f t="shared" si="9"/>
        <v>38715</v>
      </c>
      <c r="Y47" s="84">
        <f t="shared" ca="1" si="10"/>
        <v>38715</v>
      </c>
      <c r="Z47" s="48">
        <f t="shared" ca="1" si="11"/>
        <v>5</v>
      </c>
      <c r="AA47" s="48">
        <f t="shared" ca="1" si="12"/>
        <v>1</v>
      </c>
      <c r="AB47" s="221">
        <f t="shared" ca="1" si="13"/>
        <v>0.96</v>
      </c>
      <c r="AC47" s="222">
        <f t="shared" ca="1" si="14"/>
        <v>1.8181818181818181E-2</v>
      </c>
    </row>
    <row r="48" spans="1:29" x14ac:dyDescent="0.25">
      <c r="A48">
        <v>33</v>
      </c>
      <c r="B48" s="84">
        <v>41906</v>
      </c>
      <c r="C48" s="47">
        <v>101</v>
      </c>
      <c r="D48" s="47">
        <v>101.1</v>
      </c>
      <c r="E48" s="47">
        <v>100.52</v>
      </c>
      <c r="F48" s="47">
        <v>101.05</v>
      </c>
      <c r="G48" s="48">
        <v>2107600</v>
      </c>
      <c r="H48" s="47">
        <v>100.45</v>
      </c>
      <c r="I48" s="51">
        <f t="shared" si="1"/>
        <v>0.99406234537357752</v>
      </c>
      <c r="J48" s="51">
        <f t="shared" ca="1" si="2"/>
        <v>1</v>
      </c>
      <c r="K48" s="47">
        <f t="shared" si="3"/>
        <v>100.4</v>
      </c>
      <c r="L48" s="47">
        <f t="shared" si="4"/>
        <v>100.5</v>
      </c>
      <c r="M48" s="47">
        <f t="shared" si="5"/>
        <v>99.92</v>
      </c>
      <c r="N48" s="47">
        <f t="shared" si="6"/>
        <v>100.45</v>
      </c>
      <c r="O48" s="48">
        <f t="shared" ca="1" si="7"/>
        <v>2107600</v>
      </c>
      <c r="U48" s="84">
        <v>38992</v>
      </c>
      <c r="V48" s="167">
        <v>0.24</v>
      </c>
      <c r="W48" s="47">
        <f t="shared" ca="1" si="8"/>
        <v>48.69</v>
      </c>
      <c r="X48" s="84">
        <f t="shared" si="9"/>
        <v>38627</v>
      </c>
      <c r="Y48" s="84">
        <f t="shared" ca="1" si="10"/>
        <v>38715</v>
      </c>
      <c r="Z48" s="48">
        <f t="shared" ca="1" si="11"/>
        <v>4</v>
      </c>
      <c r="AA48" s="48">
        <f t="shared" ca="1" si="12"/>
        <v>0</v>
      </c>
      <c r="AB48" s="221">
        <f t="shared" ca="1" si="13"/>
        <v>0.94</v>
      </c>
      <c r="AC48" s="222">
        <f t="shared" ca="1" si="14"/>
        <v>1.9305812281782707E-2</v>
      </c>
    </row>
    <row r="49" spans="1:29" x14ac:dyDescent="0.25">
      <c r="A49">
        <v>34</v>
      </c>
      <c r="B49" s="84">
        <v>41905</v>
      </c>
      <c r="C49" s="47">
        <v>101.99</v>
      </c>
      <c r="D49" s="47">
        <v>102.18</v>
      </c>
      <c r="E49" s="47">
        <v>100.35</v>
      </c>
      <c r="F49" s="47">
        <v>100.58</v>
      </c>
      <c r="G49" s="48">
        <v>1343200</v>
      </c>
      <c r="H49" s="47">
        <v>99.98</v>
      </c>
      <c r="I49" s="51">
        <f t="shared" si="1"/>
        <v>0.99403459932392135</v>
      </c>
      <c r="J49" s="51">
        <f t="shared" ca="1" si="2"/>
        <v>1</v>
      </c>
      <c r="K49" s="47">
        <f t="shared" si="3"/>
        <v>101.38</v>
      </c>
      <c r="L49" s="47">
        <f t="shared" si="4"/>
        <v>101.57</v>
      </c>
      <c r="M49" s="47">
        <f t="shared" si="5"/>
        <v>99.75</v>
      </c>
      <c r="N49" s="47">
        <f t="shared" si="6"/>
        <v>99.98</v>
      </c>
      <c r="O49" s="48">
        <f t="shared" ca="1" si="7"/>
        <v>1343200</v>
      </c>
      <c r="U49" s="84">
        <v>38911</v>
      </c>
      <c r="V49" s="167">
        <v>0.24</v>
      </c>
      <c r="W49" s="47">
        <f t="shared" ca="1" si="8"/>
        <v>44.06</v>
      </c>
      <c r="X49" s="84">
        <f t="shared" si="9"/>
        <v>38546</v>
      </c>
      <c r="Y49" s="84">
        <f t="shared" ca="1" si="10"/>
        <v>38624</v>
      </c>
      <c r="Z49" s="48">
        <f t="shared" ca="1" si="11"/>
        <v>4</v>
      </c>
      <c r="AA49" s="48">
        <f t="shared" ca="1" si="12"/>
        <v>0</v>
      </c>
      <c r="AB49" s="221">
        <f t="shared" ca="1" si="13"/>
        <v>0.91999999999999993</v>
      </c>
      <c r="AC49" s="222">
        <f t="shared" ca="1" si="14"/>
        <v>2.0880617339990918E-2</v>
      </c>
    </row>
    <row r="50" spans="1:29" x14ac:dyDescent="0.25">
      <c r="A50">
        <v>35</v>
      </c>
      <c r="B50" s="84">
        <v>41904</v>
      </c>
      <c r="C50" s="47">
        <v>102.91</v>
      </c>
      <c r="D50" s="47">
        <v>103.46</v>
      </c>
      <c r="E50" s="47">
        <v>102.18</v>
      </c>
      <c r="F50" s="47">
        <v>102.39</v>
      </c>
      <c r="G50" s="48">
        <v>1186700</v>
      </c>
      <c r="H50" s="47">
        <v>101.78</v>
      </c>
      <c r="I50" s="51">
        <f t="shared" si="1"/>
        <v>0.99404238695185076</v>
      </c>
      <c r="J50" s="51">
        <f t="shared" ca="1" si="2"/>
        <v>1</v>
      </c>
      <c r="K50" s="47">
        <f t="shared" si="3"/>
        <v>102.3</v>
      </c>
      <c r="L50" s="47">
        <f t="shared" si="4"/>
        <v>102.84</v>
      </c>
      <c r="M50" s="47">
        <f t="shared" si="5"/>
        <v>101.57</v>
      </c>
      <c r="N50" s="47">
        <f t="shared" si="6"/>
        <v>101.78</v>
      </c>
      <c r="O50" s="48">
        <f t="shared" ca="1" si="7"/>
        <v>1186700</v>
      </c>
      <c r="U50" s="84">
        <v>38814</v>
      </c>
      <c r="V50" s="167">
        <v>0.24</v>
      </c>
      <c r="W50" s="47">
        <f t="shared" ca="1" si="8"/>
        <v>45.4</v>
      </c>
      <c r="X50" s="84">
        <f t="shared" si="9"/>
        <v>38449</v>
      </c>
      <c r="Y50" s="84">
        <f t="shared" ca="1" si="10"/>
        <v>38533</v>
      </c>
      <c r="Z50" s="48">
        <f t="shared" ca="1" si="11"/>
        <v>4</v>
      </c>
      <c r="AA50" s="48">
        <f t="shared" ca="1" si="12"/>
        <v>0</v>
      </c>
      <c r="AB50" s="221">
        <f t="shared" ca="1" si="13"/>
        <v>0.9</v>
      </c>
      <c r="AC50" s="222">
        <f t="shared" ca="1" si="14"/>
        <v>1.9823788546255508E-2</v>
      </c>
    </row>
    <row r="51" spans="1:29" x14ac:dyDescent="0.25">
      <c r="A51">
        <v>36</v>
      </c>
      <c r="B51" s="84">
        <v>41901</v>
      </c>
      <c r="C51" s="47">
        <v>103.21</v>
      </c>
      <c r="D51" s="47">
        <v>103.51</v>
      </c>
      <c r="E51" s="47">
        <v>102.63</v>
      </c>
      <c r="F51" s="47">
        <v>103.35</v>
      </c>
      <c r="G51" s="48">
        <v>2127300</v>
      </c>
      <c r="H51" s="47">
        <v>102.73</v>
      </c>
      <c r="I51" s="51">
        <f t="shared" si="1"/>
        <v>0.99400096758587331</v>
      </c>
      <c r="J51" s="51">
        <f t="shared" ca="1" si="2"/>
        <v>1</v>
      </c>
      <c r="K51" s="47">
        <f t="shared" si="3"/>
        <v>102.59</v>
      </c>
      <c r="L51" s="47">
        <f t="shared" si="4"/>
        <v>102.89</v>
      </c>
      <c r="M51" s="47">
        <f t="shared" si="5"/>
        <v>102.01</v>
      </c>
      <c r="N51" s="47">
        <f t="shared" si="6"/>
        <v>102.73</v>
      </c>
      <c r="O51" s="48">
        <f t="shared" ca="1" si="7"/>
        <v>2127300</v>
      </c>
      <c r="U51" s="84">
        <v>38715</v>
      </c>
      <c r="V51" s="167">
        <v>0.22</v>
      </c>
      <c r="W51" s="47">
        <f t="shared" ca="1" si="8"/>
        <v>39.94</v>
      </c>
      <c r="X51" s="84">
        <f t="shared" si="9"/>
        <v>38350</v>
      </c>
      <c r="Y51" s="84">
        <f t="shared" ca="1" si="10"/>
        <v>38442</v>
      </c>
      <c r="Z51" s="48">
        <f t="shared" ca="1" si="11"/>
        <v>4</v>
      </c>
      <c r="AA51" s="48">
        <f t="shared" ca="1" si="12"/>
        <v>0</v>
      </c>
      <c r="AB51" s="221">
        <f t="shared" ca="1" si="13"/>
        <v>0.88</v>
      </c>
      <c r="AC51" s="222">
        <f t="shared" ca="1" si="14"/>
        <v>2.2033049574361543E-2</v>
      </c>
    </row>
    <row r="52" spans="1:29" x14ac:dyDescent="0.25">
      <c r="A52">
        <v>37</v>
      </c>
      <c r="B52" s="84">
        <v>41900</v>
      </c>
      <c r="C52" s="47">
        <v>102.44</v>
      </c>
      <c r="D52" s="47">
        <v>102.54</v>
      </c>
      <c r="E52" s="47">
        <v>102.1</v>
      </c>
      <c r="F52" s="47">
        <v>102.48</v>
      </c>
      <c r="G52" s="48">
        <v>1029200</v>
      </c>
      <c r="H52" s="47">
        <v>101.87</v>
      </c>
      <c r="I52" s="51">
        <f t="shared" si="1"/>
        <v>0.99404761904761907</v>
      </c>
      <c r="J52" s="51">
        <f t="shared" ca="1" si="2"/>
        <v>1</v>
      </c>
      <c r="K52" s="47">
        <f t="shared" si="3"/>
        <v>101.83</v>
      </c>
      <c r="L52" s="47">
        <f t="shared" si="4"/>
        <v>101.93</v>
      </c>
      <c r="M52" s="47">
        <f t="shared" si="5"/>
        <v>101.49</v>
      </c>
      <c r="N52" s="47">
        <f t="shared" si="6"/>
        <v>101.87</v>
      </c>
      <c r="O52" s="48">
        <f t="shared" ca="1" si="7"/>
        <v>1029200</v>
      </c>
      <c r="U52" s="84">
        <v>38624</v>
      </c>
      <c r="V52" s="167">
        <v>0.22</v>
      </c>
      <c r="W52" s="47">
        <f t="shared" ca="1" si="8"/>
        <v>37.61</v>
      </c>
      <c r="X52" s="84">
        <f t="shared" si="9"/>
        <v>38259</v>
      </c>
      <c r="Y52" s="84">
        <f t="shared" ca="1" si="10"/>
        <v>38260</v>
      </c>
      <c r="Z52" s="48">
        <f t="shared" ca="1" si="11"/>
        <v>5</v>
      </c>
      <c r="AA52" s="48">
        <f t="shared" ca="1" si="12"/>
        <v>1</v>
      </c>
      <c r="AB52" s="221">
        <f t="shared" ca="1" si="13"/>
        <v>0.86</v>
      </c>
      <c r="AC52" s="222">
        <f t="shared" ca="1" si="14"/>
        <v>2.2866258973677212E-2</v>
      </c>
    </row>
    <row r="53" spans="1:29" x14ac:dyDescent="0.25">
      <c r="A53">
        <v>38</v>
      </c>
      <c r="B53" s="84">
        <v>41899</v>
      </c>
      <c r="C53" s="47">
        <v>102.06</v>
      </c>
      <c r="D53" s="47">
        <v>102.92</v>
      </c>
      <c r="E53" s="47">
        <v>101.72</v>
      </c>
      <c r="F53" s="47">
        <v>102.28</v>
      </c>
      <c r="G53" s="48">
        <v>1024300</v>
      </c>
      <c r="H53" s="47">
        <v>101.67</v>
      </c>
      <c r="I53" s="51">
        <f t="shared" si="1"/>
        <v>0.99403597966366841</v>
      </c>
      <c r="J53" s="51">
        <f t="shared" ca="1" si="2"/>
        <v>1</v>
      </c>
      <c r="K53" s="47">
        <f t="shared" si="3"/>
        <v>101.45</v>
      </c>
      <c r="L53" s="47">
        <f t="shared" si="4"/>
        <v>102.31</v>
      </c>
      <c r="M53" s="47">
        <f t="shared" si="5"/>
        <v>101.11</v>
      </c>
      <c r="N53" s="47">
        <f t="shared" si="6"/>
        <v>101.67</v>
      </c>
      <c r="O53" s="48">
        <f t="shared" ca="1" si="7"/>
        <v>1024300</v>
      </c>
      <c r="U53" s="84">
        <v>38533</v>
      </c>
      <c r="V53" s="167">
        <v>0.22</v>
      </c>
      <c r="W53" s="47">
        <f t="shared" ca="1" si="8"/>
        <v>39.119999999999997</v>
      </c>
      <c r="X53" s="84">
        <f t="shared" si="9"/>
        <v>38168</v>
      </c>
      <c r="Y53" s="84">
        <f t="shared" ca="1" si="10"/>
        <v>38170</v>
      </c>
      <c r="Z53" s="48">
        <f t="shared" ca="1" si="11"/>
        <v>5</v>
      </c>
      <c r="AA53" s="48">
        <f t="shared" ca="1" si="12"/>
        <v>0</v>
      </c>
      <c r="AB53" s="221">
        <f t="shared" ca="1" si="13"/>
        <v>1.04</v>
      </c>
      <c r="AC53" s="222">
        <f t="shared" ca="1" si="14"/>
        <v>2.6584867075664625E-2</v>
      </c>
    </row>
    <row r="54" spans="1:29" x14ac:dyDescent="0.25">
      <c r="A54">
        <v>39</v>
      </c>
      <c r="B54" s="84">
        <v>41898</v>
      </c>
      <c r="C54" s="47">
        <v>101.35</v>
      </c>
      <c r="D54" s="47">
        <v>102.18</v>
      </c>
      <c r="E54" s="47">
        <v>101.04</v>
      </c>
      <c r="F54" s="47">
        <v>101.71</v>
      </c>
      <c r="G54" s="48">
        <v>1621200</v>
      </c>
      <c r="H54" s="47">
        <v>101.1</v>
      </c>
      <c r="I54" s="51">
        <f t="shared" si="1"/>
        <v>0.99400255628748402</v>
      </c>
      <c r="J54" s="51">
        <f t="shared" ca="1" si="2"/>
        <v>1</v>
      </c>
      <c r="K54" s="47">
        <f t="shared" si="3"/>
        <v>100.74</v>
      </c>
      <c r="L54" s="47">
        <f t="shared" si="4"/>
        <v>101.57</v>
      </c>
      <c r="M54" s="47">
        <f t="shared" si="5"/>
        <v>100.43</v>
      </c>
      <c r="N54" s="47">
        <f t="shared" si="6"/>
        <v>101.1</v>
      </c>
      <c r="O54" s="48">
        <f t="shared" ca="1" si="7"/>
        <v>1621200</v>
      </c>
      <c r="U54" s="84">
        <v>38442</v>
      </c>
      <c r="V54" s="167">
        <v>0.22</v>
      </c>
      <c r="W54" s="47">
        <f t="shared" ca="1" si="8"/>
        <v>38.700000000000003</v>
      </c>
      <c r="X54" s="84">
        <f t="shared" si="9"/>
        <v>38077</v>
      </c>
      <c r="Y54" s="84">
        <f t="shared" ca="1" si="10"/>
        <v>38078</v>
      </c>
      <c r="Z54" s="48">
        <f t="shared" ca="1" si="11"/>
        <v>5</v>
      </c>
      <c r="AA54" s="48">
        <f t="shared" ca="1" si="12"/>
        <v>0</v>
      </c>
      <c r="AB54" s="221">
        <f t="shared" ca="1" si="13"/>
        <v>1.02</v>
      </c>
      <c r="AC54" s="222">
        <f t="shared" ca="1" si="14"/>
        <v>2.6356589147286821E-2</v>
      </c>
    </row>
    <row r="55" spans="1:29" x14ac:dyDescent="0.25">
      <c r="A55">
        <v>40</v>
      </c>
      <c r="B55" s="84">
        <v>41897</v>
      </c>
      <c r="C55" s="47">
        <v>100.96</v>
      </c>
      <c r="D55" s="47">
        <v>101.68</v>
      </c>
      <c r="E55" s="47">
        <v>100.44</v>
      </c>
      <c r="F55" s="47">
        <v>101.51</v>
      </c>
      <c r="G55" s="48">
        <v>1935800</v>
      </c>
      <c r="H55" s="47">
        <v>100.91</v>
      </c>
      <c r="I55" s="51">
        <f t="shared" si="1"/>
        <v>0.99408925229041467</v>
      </c>
      <c r="J55" s="51">
        <f t="shared" ca="1" si="2"/>
        <v>1</v>
      </c>
      <c r="K55" s="47">
        <f t="shared" si="3"/>
        <v>100.36</v>
      </c>
      <c r="L55" s="47">
        <f t="shared" si="4"/>
        <v>101.08</v>
      </c>
      <c r="M55" s="47">
        <f t="shared" si="5"/>
        <v>99.85</v>
      </c>
      <c r="N55" s="47">
        <f t="shared" si="6"/>
        <v>100.91</v>
      </c>
      <c r="O55" s="48">
        <f t="shared" ca="1" si="7"/>
        <v>1935800</v>
      </c>
      <c r="U55" s="84">
        <v>38343</v>
      </c>
      <c r="V55" s="167">
        <v>0.2</v>
      </c>
      <c r="W55" s="47">
        <f t="shared" ca="1" si="8"/>
        <v>39.04</v>
      </c>
      <c r="X55" s="84">
        <f t="shared" si="9"/>
        <v>37977</v>
      </c>
      <c r="Y55" s="84">
        <f t="shared" ca="1" si="10"/>
        <v>37985</v>
      </c>
      <c r="Z55" s="48">
        <f t="shared" ca="1" si="11"/>
        <v>5</v>
      </c>
      <c r="AA55" s="48">
        <f t="shared" ca="1" si="12"/>
        <v>1</v>
      </c>
      <c r="AB55" s="221">
        <f t="shared" ca="1" si="13"/>
        <v>0.8</v>
      </c>
      <c r="AC55" s="222">
        <f t="shared" ca="1" si="14"/>
        <v>2.0491803278688527E-2</v>
      </c>
    </row>
    <row r="56" spans="1:29" x14ac:dyDescent="0.25">
      <c r="A56">
        <v>41</v>
      </c>
      <c r="B56" s="84">
        <v>41894</v>
      </c>
      <c r="C56" s="47">
        <v>100.65</v>
      </c>
      <c r="D56" s="47">
        <v>101.37</v>
      </c>
      <c r="E56" s="47">
        <v>100.32</v>
      </c>
      <c r="F56" s="47">
        <v>100.77</v>
      </c>
      <c r="G56" s="48">
        <v>1563200</v>
      </c>
      <c r="H56" s="47">
        <v>100.17</v>
      </c>
      <c r="I56" s="51">
        <f t="shared" si="1"/>
        <v>0.99404584697826737</v>
      </c>
      <c r="J56" s="51">
        <f t="shared" ca="1" si="2"/>
        <v>1</v>
      </c>
      <c r="K56" s="47">
        <f t="shared" si="3"/>
        <v>100.05</v>
      </c>
      <c r="L56" s="47">
        <f t="shared" si="4"/>
        <v>100.77</v>
      </c>
      <c r="M56" s="47">
        <f t="shared" si="5"/>
        <v>99.72</v>
      </c>
      <c r="N56" s="47">
        <f t="shared" si="6"/>
        <v>100.17</v>
      </c>
      <c r="O56" s="48">
        <f t="shared" ca="1" si="7"/>
        <v>1563200</v>
      </c>
      <c r="U56" s="84">
        <v>38260</v>
      </c>
      <c r="V56" s="167">
        <v>0.2</v>
      </c>
      <c r="W56" s="47">
        <f t="shared" ca="1" si="8"/>
        <v>37.979999999999997</v>
      </c>
      <c r="X56" s="84">
        <f t="shared" si="9"/>
        <v>37894</v>
      </c>
      <c r="Y56" s="84">
        <f t="shared" ca="1" si="10"/>
        <v>37896</v>
      </c>
      <c r="Z56" s="48">
        <f t="shared" ca="1" si="11"/>
        <v>5</v>
      </c>
      <c r="AA56" s="48">
        <f t="shared" ca="1" si="12"/>
        <v>0</v>
      </c>
      <c r="AB56" s="221">
        <f t="shared" ca="1" si="13"/>
        <v>1</v>
      </c>
      <c r="AC56" s="222">
        <f t="shared" ca="1" si="14"/>
        <v>2.6329647182727754E-2</v>
      </c>
    </row>
    <row r="57" spans="1:29" x14ac:dyDescent="0.25">
      <c r="A57">
        <v>42</v>
      </c>
      <c r="B57" s="84">
        <v>41893</v>
      </c>
      <c r="C57" s="47">
        <v>101.05</v>
      </c>
      <c r="D57" s="47">
        <v>101.2</v>
      </c>
      <c r="E57" s="47">
        <v>100.53</v>
      </c>
      <c r="F57" s="47">
        <v>100.93</v>
      </c>
      <c r="G57" s="48">
        <v>2458900</v>
      </c>
      <c r="H57" s="47">
        <v>100.33</v>
      </c>
      <c r="I57" s="51">
        <f t="shared" si="1"/>
        <v>0.99405528584167235</v>
      </c>
      <c r="J57" s="51">
        <f t="shared" ca="1" si="2"/>
        <v>1</v>
      </c>
      <c r="K57" s="47">
        <f t="shared" si="3"/>
        <v>100.45</v>
      </c>
      <c r="L57" s="47">
        <f t="shared" si="4"/>
        <v>100.6</v>
      </c>
      <c r="M57" s="47">
        <f t="shared" si="5"/>
        <v>99.93</v>
      </c>
      <c r="N57" s="47">
        <f t="shared" si="6"/>
        <v>100.33</v>
      </c>
      <c r="O57" s="48">
        <f t="shared" ca="1" si="7"/>
        <v>2458900</v>
      </c>
      <c r="U57" s="84">
        <v>38170</v>
      </c>
      <c r="V57" s="167">
        <v>0.2</v>
      </c>
      <c r="W57" s="47">
        <f t="shared" ca="1" si="8"/>
        <v>34.72</v>
      </c>
      <c r="X57" s="84">
        <f t="shared" si="9"/>
        <v>37804</v>
      </c>
      <c r="Y57" s="84">
        <f t="shared" ca="1" si="10"/>
        <v>37804</v>
      </c>
      <c r="Z57" s="48">
        <f t="shared" ca="1" si="11"/>
        <v>5</v>
      </c>
      <c r="AA57" s="48">
        <f t="shared" ca="1" si="12"/>
        <v>1</v>
      </c>
      <c r="AB57" s="221">
        <f t="shared" ca="1" si="13"/>
        <v>0.8</v>
      </c>
      <c r="AC57" s="222">
        <f t="shared" ca="1" si="14"/>
        <v>2.3041474654377881E-2</v>
      </c>
    </row>
    <row r="58" spans="1:29" x14ac:dyDescent="0.25">
      <c r="A58">
        <v>43</v>
      </c>
      <c r="B58" s="84">
        <v>41892</v>
      </c>
      <c r="C58" s="47">
        <v>99.43</v>
      </c>
      <c r="D58" s="47">
        <v>101.31</v>
      </c>
      <c r="E58" s="47">
        <v>99.23</v>
      </c>
      <c r="F58" s="47">
        <v>100.9</v>
      </c>
      <c r="G58" s="48">
        <v>3001400</v>
      </c>
      <c r="H58" s="47">
        <v>100.3</v>
      </c>
      <c r="I58" s="51">
        <f t="shared" si="1"/>
        <v>0.99405351833498501</v>
      </c>
      <c r="J58" s="51">
        <f t="shared" ca="1" si="2"/>
        <v>1</v>
      </c>
      <c r="K58" s="47">
        <f t="shared" si="3"/>
        <v>98.84</v>
      </c>
      <c r="L58" s="47">
        <f t="shared" si="4"/>
        <v>100.71</v>
      </c>
      <c r="M58" s="47">
        <f t="shared" si="5"/>
        <v>98.64</v>
      </c>
      <c r="N58" s="47">
        <f t="shared" si="6"/>
        <v>100.3</v>
      </c>
      <c r="O58" s="48">
        <f t="shared" ca="1" si="7"/>
        <v>3001400</v>
      </c>
      <c r="U58" s="84">
        <v>38078</v>
      </c>
      <c r="V58" s="167">
        <v>0.2</v>
      </c>
      <c r="W58" s="47">
        <f t="shared" ca="1" si="8"/>
        <v>31.14</v>
      </c>
      <c r="X58" s="84">
        <f t="shared" si="9"/>
        <v>37712</v>
      </c>
      <c r="Y58" s="84">
        <f t="shared" ca="1" si="10"/>
        <v>37714</v>
      </c>
      <c r="Z58" s="48">
        <f t="shared" ca="1" si="11"/>
        <v>5</v>
      </c>
      <c r="AA58" s="48">
        <f t="shared" ca="1" si="12"/>
        <v>1</v>
      </c>
      <c r="AB58" s="221">
        <f t="shared" ca="1" si="13"/>
        <v>0.8</v>
      </c>
      <c r="AC58" s="222">
        <f t="shared" ca="1" si="14"/>
        <v>2.5690430314707774E-2</v>
      </c>
    </row>
    <row r="59" spans="1:29" x14ac:dyDescent="0.25">
      <c r="A59">
        <v>44</v>
      </c>
      <c r="B59" s="84">
        <v>41891</v>
      </c>
      <c r="C59" s="47">
        <v>99.08</v>
      </c>
      <c r="D59" s="47">
        <v>99.89</v>
      </c>
      <c r="E59" s="47">
        <v>98.75</v>
      </c>
      <c r="F59" s="47">
        <v>99.34</v>
      </c>
      <c r="G59" s="48">
        <v>1898400</v>
      </c>
      <c r="H59" s="47">
        <v>98.75</v>
      </c>
      <c r="I59" s="51">
        <f t="shared" si="1"/>
        <v>0.99406080128850405</v>
      </c>
      <c r="J59" s="51">
        <f t="shared" ca="1" si="2"/>
        <v>1</v>
      </c>
      <c r="K59" s="47">
        <f t="shared" si="3"/>
        <v>98.49</v>
      </c>
      <c r="L59" s="47">
        <f t="shared" si="4"/>
        <v>99.3</v>
      </c>
      <c r="M59" s="47">
        <f t="shared" si="5"/>
        <v>98.16</v>
      </c>
      <c r="N59" s="47">
        <f t="shared" si="6"/>
        <v>98.75</v>
      </c>
      <c r="O59" s="48">
        <f t="shared" ca="1" si="7"/>
        <v>1898400</v>
      </c>
      <c r="U59" s="84">
        <v>37985</v>
      </c>
      <c r="V59" s="167">
        <v>0.2</v>
      </c>
      <c r="W59" s="47">
        <f t="shared" ca="1" si="8"/>
        <v>29.9</v>
      </c>
      <c r="X59" s="84">
        <f t="shared" si="9"/>
        <v>37620</v>
      </c>
      <c r="Y59" s="84">
        <f t="shared" ca="1" si="10"/>
        <v>37620</v>
      </c>
      <c r="Z59" s="48">
        <f t="shared" ca="1" si="11"/>
        <v>5</v>
      </c>
      <c r="AA59" s="48">
        <f t="shared" ca="1" si="12"/>
        <v>1</v>
      </c>
      <c r="AB59" s="221">
        <f t="shared" ca="1" si="13"/>
        <v>0.8</v>
      </c>
      <c r="AC59" s="222">
        <f t="shared" ca="1" si="14"/>
        <v>2.6755852842809368E-2</v>
      </c>
    </row>
    <row r="60" spans="1:29" x14ac:dyDescent="0.25">
      <c r="A60">
        <v>45</v>
      </c>
      <c r="B60" s="84">
        <v>41890</v>
      </c>
      <c r="C60" s="47">
        <v>97.85</v>
      </c>
      <c r="D60" s="47">
        <v>98.71</v>
      </c>
      <c r="E60" s="47">
        <v>97.8</v>
      </c>
      <c r="F60" s="47">
        <v>98.5</v>
      </c>
      <c r="G60" s="48">
        <v>1835100</v>
      </c>
      <c r="H60" s="47">
        <v>97.91</v>
      </c>
      <c r="I60" s="51">
        <f t="shared" si="1"/>
        <v>0.99401015228426393</v>
      </c>
      <c r="J60" s="51">
        <f t="shared" ca="1" si="2"/>
        <v>1</v>
      </c>
      <c r="K60" s="47">
        <f t="shared" si="3"/>
        <v>97.26</v>
      </c>
      <c r="L60" s="47">
        <f t="shared" si="4"/>
        <v>98.12</v>
      </c>
      <c r="M60" s="47">
        <f t="shared" si="5"/>
        <v>97.21</v>
      </c>
      <c r="N60" s="47">
        <f t="shared" si="6"/>
        <v>97.91</v>
      </c>
      <c r="O60" s="48">
        <f t="shared" ca="1" si="7"/>
        <v>1835100</v>
      </c>
      <c r="U60" s="84">
        <v>37896</v>
      </c>
      <c r="V60" s="167">
        <v>0.2</v>
      </c>
      <c r="W60" s="47">
        <f t="shared" ca="1" si="8"/>
        <v>28.08</v>
      </c>
      <c r="X60" s="84">
        <f t="shared" si="9"/>
        <v>37531</v>
      </c>
      <c r="Y60" s="84">
        <f t="shared" ca="1" si="10"/>
        <v>37532</v>
      </c>
      <c r="Z60" s="48">
        <f t="shared" ca="1" si="11"/>
        <v>5</v>
      </c>
      <c r="AA60" s="48">
        <f t="shared" ca="1" si="12"/>
        <v>1</v>
      </c>
      <c r="AB60" s="221">
        <f t="shared" ca="1" si="13"/>
        <v>0.8</v>
      </c>
      <c r="AC60" s="222">
        <f t="shared" ca="1" si="14"/>
        <v>2.8490028490028494E-2</v>
      </c>
    </row>
    <row r="61" spans="1:29" x14ac:dyDescent="0.25">
      <c r="A61">
        <v>46</v>
      </c>
      <c r="B61" s="84">
        <v>41887</v>
      </c>
      <c r="C61" s="47">
        <v>97.21</v>
      </c>
      <c r="D61" s="47">
        <v>97.9</v>
      </c>
      <c r="E61" s="47">
        <v>96.99</v>
      </c>
      <c r="F61" s="47">
        <v>97.76</v>
      </c>
      <c r="G61" s="48">
        <v>2411300</v>
      </c>
      <c r="H61" s="47">
        <v>97.18</v>
      </c>
      <c r="I61" s="51">
        <f t="shared" si="1"/>
        <v>0.99406710310965629</v>
      </c>
      <c r="J61" s="51">
        <f t="shared" ca="1" si="2"/>
        <v>1</v>
      </c>
      <c r="K61" s="47">
        <f t="shared" si="3"/>
        <v>96.63</v>
      </c>
      <c r="L61" s="47">
        <f t="shared" si="4"/>
        <v>97.32</v>
      </c>
      <c r="M61" s="47">
        <f t="shared" si="5"/>
        <v>96.41</v>
      </c>
      <c r="N61" s="47">
        <f t="shared" si="6"/>
        <v>97.18</v>
      </c>
      <c r="O61" s="48">
        <f t="shared" ca="1" si="7"/>
        <v>2411300</v>
      </c>
      <c r="U61" s="84">
        <v>37804</v>
      </c>
      <c r="V61" s="167">
        <v>0.2</v>
      </c>
      <c r="W61" s="47">
        <f t="shared" ca="1" si="8"/>
        <v>33.159999999999997</v>
      </c>
      <c r="X61" s="84">
        <f t="shared" si="9"/>
        <v>37439</v>
      </c>
      <c r="Y61" s="84">
        <f t="shared" ca="1" si="10"/>
        <v>37440</v>
      </c>
      <c r="Z61" s="48">
        <f t="shared" ca="1" si="11"/>
        <v>5</v>
      </c>
      <c r="AA61" s="48">
        <f t="shared" ca="1" si="12"/>
        <v>1</v>
      </c>
      <c r="AB61" s="221">
        <f t="shared" ca="1" si="13"/>
        <v>0.8</v>
      </c>
      <c r="AC61" s="222">
        <f t="shared" ca="1" si="14"/>
        <v>2.4125452352231607E-2</v>
      </c>
    </row>
    <row r="62" spans="1:29" x14ac:dyDescent="0.25">
      <c r="A62">
        <v>47</v>
      </c>
      <c r="B62" s="84">
        <v>41886</v>
      </c>
      <c r="C62" s="47">
        <v>96.75</v>
      </c>
      <c r="D62" s="47">
        <v>97.48</v>
      </c>
      <c r="E62" s="47">
        <v>96.64</v>
      </c>
      <c r="F62" s="47">
        <v>97.11</v>
      </c>
      <c r="G62" s="48">
        <v>2055400</v>
      </c>
      <c r="H62" s="47">
        <v>96.53</v>
      </c>
      <c r="I62" s="51">
        <f t="shared" si="1"/>
        <v>0.99402739161775311</v>
      </c>
      <c r="J62" s="51">
        <f t="shared" ca="1" si="2"/>
        <v>1</v>
      </c>
      <c r="K62" s="47">
        <f t="shared" si="3"/>
        <v>96.17</v>
      </c>
      <c r="L62" s="47">
        <f t="shared" si="4"/>
        <v>96.9</v>
      </c>
      <c r="M62" s="47">
        <f t="shared" si="5"/>
        <v>96.06</v>
      </c>
      <c r="N62" s="47">
        <f t="shared" si="6"/>
        <v>96.53</v>
      </c>
      <c r="O62" s="48">
        <f t="shared" ca="1" si="7"/>
        <v>2055400</v>
      </c>
      <c r="U62" s="84">
        <v>37714</v>
      </c>
      <c r="V62" s="167">
        <v>0.2</v>
      </c>
      <c r="W62" s="47">
        <f t="shared" ca="1" si="8"/>
        <v>28.99</v>
      </c>
      <c r="X62" s="84">
        <f t="shared" si="9"/>
        <v>37349</v>
      </c>
      <c r="Y62" s="84">
        <f t="shared" ca="1" si="10"/>
        <v>37350</v>
      </c>
      <c r="Z62" s="48">
        <f t="shared" ca="1" si="11"/>
        <v>5</v>
      </c>
      <c r="AA62" s="48">
        <f t="shared" ca="1" si="12"/>
        <v>1</v>
      </c>
      <c r="AB62" s="221">
        <f t="shared" ca="1" si="13"/>
        <v>0.8</v>
      </c>
      <c r="AC62" s="222">
        <f t="shared" ca="1" si="14"/>
        <v>2.7595722662987241E-2</v>
      </c>
    </row>
    <row r="63" spans="1:29" x14ac:dyDescent="0.25">
      <c r="A63">
        <v>48</v>
      </c>
      <c r="B63" s="84">
        <v>41885</v>
      </c>
      <c r="C63" s="47">
        <v>96.78</v>
      </c>
      <c r="D63" s="47">
        <v>96.95</v>
      </c>
      <c r="E63" s="47">
        <v>96.21</v>
      </c>
      <c r="F63" s="47">
        <v>96.64</v>
      </c>
      <c r="G63" s="48">
        <v>2269800</v>
      </c>
      <c r="H63" s="47">
        <v>96.06</v>
      </c>
      <c r="I63" s="51">
        <f t="shared" si="1"/>
        <v>0.99399834437086099</v>
      </c>
      <c r="J63" s="51">
        <f t="shared" ca="1" si="2"/>
        <v>1</v>
      </c>
      <c r="K63" s="47">
        <f t="shared" si="3"/>
        <v>96.2</v>
      </c>
      <c r="L63" s="47">
        <f t="shared" si="4"/>
        <v>96.37</v>
      </c>
      <c r="M63" s="47">
        <f t="shared" si="5"/>
        <v>95.63</v>
      </c>
      <c r="N63" s="47">
        <f t="shared" si="6"/>
        <v>96.06</v>
      </c>
      <c r="O63" s="48">
        <f t="shared" ca="1" si="7"/>
        <v>2269800</v>
      </c>
      <c r="U63" s="84">
        <v>37620</v>
      </c>
      <c r="V63" s="167">
        <v>0.2</v>
      </c>
      <c r="W63" s="47">
        <f t="shared" ca="1" si="8"/>
        <v>29.88</v>
      </c>
      <c r="X63" s="84">
        <f t="shared" si="9"/>
        <v>37255</v>
      </c>
      <c r="Y63" s="84">
        <f t="shared" ca="1" si="10"/>
        <v>37350</v>
      </c>
      <c r="Z63" s="48">
        <f t="shared" ca="1" si="11"/>
        <v>4</v>
      </c>
      <c r="AA63" s="48">
        <f t="shared" ca="1" si="12"/>
        <v>0</v>
      </c>
      <c r="AB63" s="221">
        <f t="shared" ca="1" si="13"/>
        <v>0.8</v>
      </c>
      <c r="AC63" s="222">
        <f t="shared" ca="1" si="14"/>
        <v>2.6773761713520753E-2</v>
      </c>
    </row>
    <row r="64" spans="1:29" x14ac:dyDescent="0.25">
      <c r="A64">
        <v>49</v>
      </c>
      <c r="B64" s="84">
        <v>41884</v>
      </c>
      <c r="C64" s="47">
        <v>96.71</v>
      </c>
      <c r="D64" s="47">
        <v>96.76</v>
      </c>
      <c r="E64" s="47">
        <v>95.91</v>
      </c>
      <c r="F64" s="47">
        <v>96.48</v>
      </c>
      <c r="G64" s="48">
        <v>2037700</v>
      </c>
      <c r="H64" s="47">
        <v>95.91</v>
      </c>
      <c r="I64" s="51">
        <f t="shared" si="1"/>
        <v>0.99409203980099492</v>
      </c>
      <c r="J64" s="51">
        <f t="shared" ca="1" si="2"/>
        <v>1</v>
      </c>
      <c r="K64" s="47">
        <f t="shared" si="3"/>
        <v>96.14</v>
      </c>
      <c r="L64" s="47">
        <f t="shared" si="4"/>
        <v>96.19</v>
      </c>
      <c r="M64" s="47">
        <f t="shared" si="5"/>
        <v>95.34</v>
      </c>
      <c r="N64" s="47">
        <f t="shared" si="6"/>
        <v>95.91</v>
      </c>
      <c r="O64" s="48">
        <f t="shared" ca="1" si="7"/>
        <v>2037700</v>
      </c>
      <c r="U64" s="84">
        <v>37532</v>
      </c>
      <c r="V64" s="167">
        <v>0.2</v>
      </c>
      <c r="W64" s="47">
        <f t="shared" ca="1" si="8"/>
        <v>29.71</v>
      </c>
      <c r="X64" s="84">
        <f t="shared" si="9"/>
        <v>37167</v>
      </c>
      <c r="Y64" s="84">
        <f t="shared" ca="1" si="10"/>
        <v>37167</v>
      </c>
      <c r="Z64" s="48">
        <f t="shared" ca="1" si="11"/>
        <v>5</v>
      </c>
      <c r="AA64" s="48">
        <f t="shared" ca="1" si="12"/>
        <v>1</v>
      </c>
      <c r="AB64" s="221">
        <f t="shared" ca="1" si="13"/>
        <v>0.8</v>
      </c>
      <c r="AC64" s="222">
        <f t="shared" ca="1" si="14"/>
        <v>2.6926960619320095E-2</v>
      </c>
    </row>
    <row r="65" spans="1:29" x14ac:dyDescent="0.25">
      <c r="A65">
        <v>50</v>
      </c>
      <c r="B65" s="84">
        <v>41880</v>
      </c>
      <c r="C65" s="47">
        <v>96.39</v>
      </c>
      <c r="D65" s="47">
        <v>96.83</v>
      </c>
      <c r="E65" s="47">
        <v>95.9</v>
      </c>
      <c r="F65" s="47">
        <v>96.34</v>
      </c>
      <c r="G65" s="48">
        <v>1643500</v>
      </c>
      <c r="H65" s="47">
        <v>95.77</v>
      </c>
      <c r="I65" s="51">
        <f t="shared" si="1"/>
        <v>0.99408345443221913</v>
      </c>
      <c r="J65" s="51">
        <f t="shared" ca="1" si="2"/>
        <v>1</v>
      </c>
      <c r="K65" s="47">
        <f t="shared" si="3"/>
        <v>95.82</v>
      </c>
      <c r="L65" s="47">
        <f t="shared" si="4"/>
        <v>96.26</v>
      </c>
      <c r="M65" s="47">
        <f t="shared" si="5"/>
        <v>95.33</v>
      </c>
      <c r="N65" s="47">
        <f t="shared" si="6"/>
        <v>95.77</v>
      </c>
      <c r="O65" s="48">
        <f t="shared" ca="1" si="7"/>
        <v>1643500</v>
      </c>
      <c r="U65" s="84">
        <v>37440</v>
      </c>
      <c r="V65" s="167">
        <v>0.2</v>
      </c>
      <c r="W65" s="47">
        <f t="shared" ca="1" si="8"/>
        <v>37.96</v>
      </c>
      <c r="X65" s="84">
        <f t="shared" si="9"/>
        <v>37075</v>
      </c>
      <c r="Y65" s="84">
        <f t="shared" ca="1" si="10"/>
        <v>37077</v>
      </c>
      <c r="Z65" s="48">
        <f t="shared" ca="1" si="11"/>
        <v>5</v>
      </c>
      <c r="AA65" s="48">
        <f t="shared" ca="1" si="12"/>
        <v>1</v>
      </c>
      <c r="AB65" s="221">
        <f t="shared" ca="1" si="13"/>
        <v>0.8</v>
      </c>
      <c r="AC65" s="222">
        <f t="shared" ca="1" si="14"/>
        <v>2.107481559536354E-2</v>
      </c>
    </row>
    <row r="66" spans="1:29" x14ac:dyDescent="0.25">
      <c r="A66">
        <v>51</v>
      </c>
      <c r="B66" s="84">
        <v>41879</v>
      </c>
      <c r="C66" s="47">
        <v>95.75</v>
      </c>
      <c r="D66" s="47">
        <v>96.19</v>
      </c>
      <c r="E66" s="47">
        <v>95.5</v>
      </c>
      <c r="F66" s="47">
        <v>96.04</v>
      </c>
      <c r="G66" s="48">
        <v>1400600</v>
      </c>
      <c r="H66" s="47">
        <v>95.47</v>
      </c>
      <c r="I66" s="51">
        <f t="shared" si="1"/>
        <v>0.9940649729279466</v>
      </c>
      <c r="J66" s="51">
        <f t="shared" ca="1" si="2"/>
        <v>1</v>
      </c>
      <c r="K66" s="47">
        <f t="shared" si="3"/>
        <v>95.18</v>
      </c>
      <c r="L66" s="47">
        <f t="shared" si="4"/>
        <v>95.62</v>
      </c>
      <c r="M66" s="47">
        <f t="shared" si="5"/>
        <v>94.93</v>
      </c>
      <c r="N66" s="47">
        <f t="shared" si="6"/>
        <v>95.47</v>
      </c>
      <c r="O66" s="48">
        <f t="shared" ca="1" si="7"/>
        <v>1400600</v>
      </c>
      <c r="U66" s="84">
        <v>37350</v>
      </c>
      <c r="V66" s="167">
        <v>0.2</v>
      </c>
      <c r="W66" s="47">
        <f t="shared" ca="1" si="8"/>
        <v>38.42</v>
      </c>
      <c r="X66" s="84">
        <f t="shared" si="9"/>
        <v>36985</v>
      </c>
      <c r="Y66" s="84">
        <f t="shared" ca="1" si="10"/>
        <v>36985</v>
      </c>
      <c r="Z66" s="48">
        <f t="shared" ca="1" si="11"/>
        <v>5</v>
      </c>
      <c r="AA66" s="48">
        <f t="shared" ca="1" si="12"/>
        <v>1</v>
      </c>
      <c r="AB66" s="221">
        <f t="shared" ca="1" si="13"/>
        <v>0.8</v>
      </c>
      <c r="AC66" s="222">
        <f t="shared" ca="1" si="14"/>
        <v>2.0822488287350338E-2</v>
      </c>
    </row>
    <row r="67" spans="1:29" x14ac:dyDescent="0.25">
      <c r="A67">
        <v>52</v>
      </c>
      <c r="B67" s="84">
        <v>41878</v>
      </c>
      <c r="C67" s="47">
        <v>96.71</v>
      </c>
      <c r="D67" s="47">
        <v>97</v>
      </c>
      <c r="E67" s="47">
        <v>95.94</v>
      </c>
      <c r="F67" s="47">
        <v>96.16</v>
      </c>
      <c r="G67" s="48">
        <v>1067700</v>
      </c>
      <c r="H67" s="47">
        <v>95.59</v>
      </c>
      <c r="I67" s="51">
        <f t="shared" si="1"/>
        <v>0.99407237936772053</v>
      </c>
      <c r="J67" s="51">
        <f t="shared" ca="1" si="2"/>
        <v>1</v>
      </c>
      <c r="K67" s="47">
        <f t="shared" si="3"/>
        <v>96.14</v>
      </c>
      <c r="L67" s="47">
        <f t="shared" si="4"/>
        <v>96.43</v>
      </c>
      <c r="M67" s="47">
        <f t="shared" si="5"/>
        <v>95.37</v>
      </c>
      <c r="N67" s="47">
        <f t="shared" si="6"/>
        <v>95.59</v>
      </c>
      <c r="O67" s="48">
        <f t="shared" ca="1" si="7"/>
        <v>1067700</v>
      </c>
      <c r="U67" s="84">
        <v>37253</v>
      </c>
      <c r="V67" s="167">
        <v>0.2</v>
      </c>
      <c r="W67" s="47">
        <f t="shared" ca="1" si="8"/>
        <v>32</v>
      </c>
      <c r="X67" s="84">
        <f t="shared" si="9"/>
        <v>36888</v>
      </c>
      <c r="Y67" s="84">
        <f t="shared" ca="1" si="10"/>
        <v>36888</v>
      </c>
      <c r="Z67" s="48">
        <f t="shared" ca="1" si="11"/>
        <v>5</v>
      </c>
      <c r="AA67" s="48">
        <f t="shared" ca="1" si="12"/>
        <v>1</v>
      </c>
      <c r="AB67" s="221">
        <f t="shared" ca="1" si="13"/>
        <v>0.8</v>
      </c>
      <c r="AC67" s="222">
        <f t="shared" ca="1" si="14"/>
        <v>2.5000000000000001E-2</v>
      </c>
    </row>
    <row r="68" spans="1:29" x14ac:dyDescent="0.25">
      <c r="A68">
        <v>53</v>
      </c>
      <c r="B68" s="84">
        <v>41877</v>
      </c>
      <c r="C68" s="47">
        <v>97.13</v>
      </c>
      <c r="D68" s="47">
        <v>97.22</v>
      </c>
      <c r="E68" s="47">
        <v>96.58</v>
      </c>
      <c r="F68" s="47">
        <v>96.61</v>
      </c>
      <c r="G68" s="48">
        <v>697100</v>
      </c>
      <c r="H68" s="47">
        <v>96.03</v>
      </c>
      <c r="I68" s="51">
        <f t="shared" si="1"/>
        <v>0.99399648069558022</v>
      </c>
      <c r="J68" s="51">
        <f t="shared" ca="1" si="2"/>
        <v>1</v>
      </c>
      <c r="K68" s="47">
        <f t="shared" si="3"/>
        <v>96.55</v>
      </c>
      <c r="L68" s="47">
        <f t="shared" si="4"/>
        <v>96.64</v>
      </c>
      <c r="M68" s="47">
        <f t="shared" si="5"/>
        <v>96</v>
      </c>
      <c r="N68" s="47">
        <f t="shared" si="6"/>
        <v>96.03</v>
      </c>
      <c r="O68" s="48">
        <f t="shared" ca="1" si="7"/>
        <v>697100</v>
      </c>
      <c r="U68" s="84">
        <v>37167</v>
      </c>
      <c r="V68" s="167">
        <v>0.2</v>
      </c>
      <c r="W68" s="47">
        <f t="shared" ca="1" si="8"/>
        <v>35.1</v>
      </c>
      <c r="X68" s="84">
        <f t="shared" si="9"/>
        <v>36802</v>
      </c>
      <c r="Y68" s="84">
        <f t="shared" ca="1" si="10"/>
        <v>36803</v>
      </c>
      <c r="Z68" s="48">
        <f t="shared" ca="1" si="11"/>
        <v>5</v>
      </c>
      <c r="AA68" s="48">
        <f t="shared" ca="1" si="12"/>
        <v>1</v>
      </c>
      <c r="AB68" s="221">
        <f t="shared" ca="1" si="13"/>
        <v>0.8</v>
      </c>
      <c r="AC68" s="222">
        <f t="shared" ca="1" si="14"/>
        <v>2.2792022792022793E-2</v>
      </c>
    </row>
    <row r="69" spans="1:29" x14ac:dyDescent="0.25">
      <c r="A69">
        <v>54</v>
      </c>
      <c r="B69" s="84">
        <v>41876</v>
      </c>
      <c r="C69" s="47">
        <v>97</v>
      </c>
      <c r="D69" s="47">
        <v>97.21</v>
      </c>
      <c r="E69" s="47">
        <v>96.72</v>
      </c>
      <c r="F69" s="47">
        <v>97.07</v>
      </c>
      <c r="G69" s="48">
        <v>624300</v>
      </c>
      <c r="H69" s="47">
        <v>96.49</v>
      </c>
      <c r="I69" s="51">
        <f t="shared" si="1"/>
        <v>0.9940249304625528</v>
      </c>
      <c r="J69" s="51">
        <f t="shared" ca="1" si="2"/>
        <v>1</v>
      </c>
      <c r="K69" s="47">
        <f t="shared" si="3"/>
        <v>96.42</v>
      </c>
      <c r="L69" s="47">
        <f t="shared" si="4"/>
        <v>96.63</v>
      </c>
      <c r="M69" s="47">
        <f t="shared" si="5"/>
        <v>96.14</v>
      </c>
      <c r="N69" s="47">
        <f t="shared" si="6"/>
        <v>96.49</v>
      </c>
      <c r="O69" s="48">
        <f t="shared" ca="1" si="7"/>
        <v>624300</v>
      </c>
      <c r="U69" s="84">
        <v>37077</v>
      </c>
      <c r="V69" s="167">
        <v>0.2</v>
      </c>
      <c r="W69" s="47">
        <f t="shared" ca="1" si="8"/>
        <v>26.97</v>
      </c>
      <c r="X69" s="84">
        <f t="shared" si="9"/>
        <v>36712</v>
      </c>
      <c r="Y69" s="84">
        <f t="shared" ca="1" si="10"/>
        <v>36713</v>
      </c>
      <c r="Z69" s="48">
        <f t="shared" ca="1" si="11"/>
        <v>5</v>
      </c>
      <c r="AA69" s="48">
        <f t="shared" ca="1" si="12"/>
        <v>1</v>
      </c>
      <c r="AB69" s="221">
        <f t="shared" ca="1" si="13"/>
        <v>0.8</v>
      </c>
      <c r="AC69" s="222">
        <f t="shared" ca="1" si="14"/>
        <v>2.966258806080831E-2</v>
      </c>
    </row>
    <row r="70" spans="1:29" x14ac:dyDescent="0.25">
      <c r="A70">
        <v>55</v>
      </c>
      <c r="B70" s="84">
        <v>41873</v>
      </c>
      <c r="C70" s="47">
        <v>96.43</v>
      </c>
      <c r="D70" s="47">
        <v>97.24</v>
      </c>
      <c r="E70" s="47">
        <v>96.35</v>
      </c>
      <c r="F70" s="47">
        <v>96.58</v>
      </c>
      <c r="G70" s="48">
        <v>842400</v>
      </c>
      <c r="H70" s="47">
        <v>96</v>
      </c>
      <c r="I70" s="51">
        <f t="shared" si="1"/>
        <v>0.99399461586249738</v>
      </c>
      <c r="J70" s="51">
        <f t="shared" ca="1" si="2"/>
        <v>1</v>
      </c>
      <c r="K70" s="47">
        <f t="shared" si="3"/>
        <v>95.85</v>
      </c>
      <c r="L70" s="47">
        <f t="shared" si="4"/>
        <v>96.66</v>
      </c>
      <c r="M70" s="47">
        <f t="shared" si="5"/>
        <v>95.77</v>
      </c>
      <c r="N70" s="47">
        <f t="shared" si="6"/>
        <v>96</v>
      </c>
      <c r="O70" s="48">
        <f t="shared" ca="1" si="7"/>
        <v>842400</v>
      </c>
      <c r="U70" s="84">
        <v>36985</v>
      </c>
      <c r="V70" s="167">
        <v>0.2</v>
      </c>
      <c r="W70" s="47">
        <f t="shared" ca="1" si="8"/>
        <v>30.24</v>
      </c>
      <c r="X70" s="84">
        <f t="shared" si="9"/>
        <v>36620</v>
      </c>
      <c r="Y70" s="84">
        <f t="shared" ca="1" si="10"/>
        <v>36713</v>
      </c>
      <c r="Z70" s="48">
        <f t="shared" ca="1" si="11"/>
        <v>4</v>
      </c>
      <c r="AA70" s="48">
        <f t="shared" ca="1" si="12"/>
        <v>0</v>
      </c>
      <c r="AB70" s="221">
        <f t="shared" ca="1" si="13"/>
        <v>0.8</v>
      </c>
      <c r="AC70" s="222">
        <f t="shared" ca="1" si="14"/>
        <v>2.6455026455026457E-2</v>
      </c>
    </row>
    <row r="71" spans="1:29" x14ac:dyDescent="0.25">
      <c r="A71">
        <v>56</v>
      </c>
      <c r="B71" s="84">
        <v>41872</v>
      </c>
      <c r="C71" s="47">
        <v>96.74</v>
      </c>
      <c r="D71" s="47">
        <v>97</v>
      </c>
      <c r="E71" s="47">
        <v>96.42</v>
      </c>
      <c r="F71" s="47">
        <v>96.58</v>
      </c>
      <c r="G71" s="48">
        <v>975800</v>
      </c>
      <c r="H71" s="47">
        <v>96</v>
      </c>
      <c r="I71" s="51">
        <f t="shared" si="1"/>
        <v>0.99399461586249738</v>
      </c>
      <c r="J71" s="51">
        <f t="shared" ca="1" si="2"/>
        <v>1</v>
      </c>
      <c r="K71" s="47">
        <f t="shared" si="3"/>
        <v>96.16</v>
      </c>
      <c r="L71" s="47">
        <f t="shared" si="4"/>
        <v>96.42</v>
      </c>
      <c r="M71" s="47">
        <f t="shared" si="5"/>
        <v>95.84</v>
      </c>
      <c r="N71" s="47">
        <f t="shared" si="6"/>
        <v>96</v>
      </c>
      <c r="O71" s="48">
        <f t="shared" ca="1" si="7"/>
        <v>975800</v>
      </c>
      <c r="U71" s="84">
        <v>36888</v>
      </c>
      <c r="V71" s="167">
        <v>0.2</v>
      </c>
      <c r="W71" s="47">
        <f t="shared" ca="1" si="8"/>
        <v>30.5</v>
      </c>
      <c r="X71" s="84">
        <f t="shared" si="9"/>
        <v>36522</v>
      </c>
      <c r="Y71" s="84">
        <f t="shared" ca="1" si="10"/>
        <v>36524</v>
      </c>
      <c r="Z71" s="48">
        <f t="shared" ca="1" si="11"/>
        <v>5</v>
      </c>
      <c r="AA71" s="48">
        <f t="shared" ca="1" si="12"/>
        <v>1</v>
      </c>
      <c r="AB71" s="221">
        <f t="shared" ca="1" si="13"/>
        <v>0.8</v>
      </c>
      <c r="AC71" s="222">
        <f t="shared" ca="1" si="14"/>
        <v>2.6229508196721311E-2</v>
      </c>
    </row>
    <row r="72" spans="1:29" x14ac:dyDescent="0.25">
      <c r="A72">
        <v>57</v>
      </c>
      <c r="B72" s="84">
        <v>41871</v>
      </c>
      <c r="C72" s="47">
        <v>95.2</v>
      </c>
      <c r="D72" s="47">
        <v>96.85</v>
      </c>
      <c r="E72" s="47">
        <v>94.92</v>
      </c>
      <c r="F72" s="47">
        <v>96.66</v>
      </c>
      <c r="G72" s="48">
        <v>1829600</v>
      </c>
      <c r="H72" s="47">
        <v>96.08</v>
      </c>
      <c r="I72" s="51">
        <f t="shared" si="1"/>
        <v>0.99399958617835715</v>
      </c>
      <c r="J72" s="51">
        <f t="shared" ca="1" si="2"/>
        <v>1</v>
      </c>
      <c r="K72" s="47">
        <f t="shared" si="3"/>
        <v>94.63</v>
      </c>
      <c r="L72" s="47">
        <f t="shared" si="4"/>
        <v>96.27</v>
      </c>
      <c r="M72" s="47">
        <f t="shared" si="5"/>
        <v>94.35</v>
      </c>
      <c r="N72" s="47">
        <f t="shared" si="6"/>
        <v>96.08</v>
      </c>
      <c r="O72" s="48">
        <f t="shared" ca="1" si="7"/>
        <v>1829600</v>
      </c>
      <c r="U72" s="84">
        <v>36803</v>
      </c>
      <c r="V72" s="167">
        <v>0.2</v>
      </c>
      <c r="W72" s="47">
        <f t="shared" ca="1" si="8"/>
        <v>29.06</v>
      </c>
      <c r="X72" s="84">
        <f t="shared" si="9"/>
        <v>36437</v>
      </c>
      <c r="Y72" s="84">
        <f t="shared" ca="1" si="10"/>
        <v>36524</v>
      </c>
      <c r="Z72" s="48">
        <f t="shared" ca="1" si="11"/>
        <v>4</v>
      </c>
      <c r="AA72" s="48">
        <f t="shared" ca="1" si="12"/>
        <v>0</v>
      </c>
      <c r="AB72" s="221">
        <f t="shared" ca="1" si="13"/>
        <v>0.8</v>
      </c>
      <c r="AC72" s="222">
        <f t="shared" ca="1" si="14"/>
        <v>2.7529249827942193E-2</v>
      </c>
    </row>
    <row r="73" spans="1:29" x14ac:dyDescent="0.25">
      <c r="A73">
        <v>58</v>
      </c>
      <c r="B73" s="84">
        <v>41870</v>
      </c>
      <c r="C73" s="47">
        <v>94.64</v>
      </c>
      <c r="D73" s="47">
        <v>95.22</v>
      </c>
      <c r="E73" s="47">
        <v>94.45</v>
      </c>
      <c r="F73" s="47">
        <v>95.06</v>
      </c>
      <c r="G73" s="48">
        <v>1495900</v>
      </c>
      <c r="H73" s="47">
        <v>94.49</v>
      </c>
      <c r="I73" s="51">
        <f t="shared" si="1"/>
        <v>0.994003787081843</v>
      </c>
      <c r="J73" s="51">
        <f t="shared" ca="1" si="2"/>
        <v>1</v>
      </c>
      <c r="K73" s="47">
        <f t="shared" si="3"/>
        <v>94.07</v>
      </c>
      <c r="L73" s="47">
        <f t="shared" si="4"/>
        <v>94.65</v>
      </c>
      <c r="M73" s="47">
        <f t="shared" si="5"/>
        <v>93.88</v>
      </c>
      <c r="N73" s="47">
        <f t="shared" si="6"/>
        <v>94.49</v>
      </c>
      <c r="O73" s="48">
        <f t="shared" ca="1" si="7"/>
        <v>1495900</v>
      </c>
      <c r="U73" s="84">
        <v>36713</v>
      </c>
      <c r="V73" s="167">
        <v>0.2</v>
      </c>
      <c r="W73" s="47">
        <f t="shared" ca="1" si="8"/>
        <v>20.94</v>
      </c>
      <c r="X73" s="84">
        <f t="shared" si="9"/>
        <v>36347</v>
      </c>
      <c r="Y73" s="84">
        <f t="shared" ca="1" si="10"/>
        <v>36432</v>
      </c>
      <c r="Z73" s="48">
        <f t="shared" ca="1" si="11"/>
        <v>4</v>
      </c>
      <c r="AA73" s="48">
        <f t="shared" ca="1" si="12"/>
        <v>0</v>
      </c>
      <c r="AB73" s="221">
        <f t="shared" ca="1" si="13"/>
        <v>0.8</v>
      </c>
      <c r="AC73" s="222">
        <f t="shared" ca="1" si="14"/>
        <v>3.8204393505253106E-2</v>
      </c>
    </row>
    <row r="74" spans="1:29" x14ac:dyDescent="0.25">
      <c r="A74">
        <v>59</v>
      </c>
      <c r="B74" s="84">
        <v>41869</v>
      </c>
      <c r="C74" s="47">
        <v>93.9</v>
      </c>
      <c r="D74" s="47">
        <v>94.98</v>
      </c>
      <c r="E74" s="47">
        <v>93.9</v>
      </c>
      <c r="F74" s="47">
        <v>94.8</v>
      </c>
      <c r="G74" s="48">
        <v>1070200</v>
      </c>
      <c r="H74" s="47">
        <v>94.24</v>
      </c>
      <c r="I74" s="51">
        <f t="shared" si="1"/>
        <v>0.99409282700421941</v>
      </c>
      <c r="J74" s="51">
        <f t="shared" ca="1" si="2"/>
        <v>1</v>
      </c>
      <c r="K74" s="47">
        <f t="shared" si="3"/>
        <v>93.35</v>
      </c>
      <c r="L74" s="47">
        <f t="shared" si="4"/>
        <v>94.42</v>
      </c>
      <c r="M74" s="47">
        <f t="shared" si="5"/>
        <v>93.35</v>
      </c>
      <c r="N74" s="47">
        <f t="shared" si="6"/>
        <v>94.24</v>
      </c>
      <c r="O74" s="48">
        <f t="shared" ca="1" si="7"/>
        <v>1070200</v>
      </c>
      <c r="U74" s="84">
        <v>36615</v>
      </c>
      <c r="V74" s="167">
        <v>0.2</v>
      </c>
      <c r="W74" s="47">
        <f t="shared" ca="1" si="8"/>
        <v>18.309999999999999</v>
      </c>
      <c r="X74" s="84">
        <f t="shared" si="9"/>
        <v>36249</v>
      </c>
      <c r="Y74" s="84">
        <f t="shared" ca="1" si="10"/>
        <v>36249</v>
      </c>
      <c r="Z74" s="48">
        <f t="shared" ca="1" si="11"/>
        <v>5</v>
      </c>
      <c r="AA74" s="48">
        <f t="shared" ca="1" si="12"/>
        <v>1</v>
      </c>
      <c r="AB74" s="221">
        <f t="shared" ca="1" si="13"/>
        <v>0.8</v>
      </c>
      <c r="AC74" s="222">
        <f t="shared" ca="1" si="14"/>
        <v>4.3691971600218468E-2</v>
      </c>
    </row>
    <row r="75" spans="1:29" x14ac:dyDescent="0.25">
      <c r="A75">
        <v>60</v>
      </c>
      <c r="B75" s="84">
        <v>41866</v>
      </c>
      <c r="C75" s="47">
        <v>93.72</v>
      </c>
      <c r="D75" s="47">
        <v>93.98</v>
      </c>
      <c r="E75" s="47">
        <v>92.74</v>
      </c>
      <c r="F75" s="47">
        <v>93.45</v>
      </c>
      <c r="G75" s="48">
        <v>1144000</v>
      </c>
      <c r="H75" s="47">
        <v>92.89</v>
      </c>
      <c r="I75" s="51">
        <f t="shared" si="1"/>
        <v>0.99400749063670413</v>
      </c>
      <c r="J75" s="51">
        <f t="shared" ca="1" si="2"/>
        <v>1</v>
      </c>
      <c r="K75" s="47">
        <f t="shared" si="3"/>
        <v>93.16</v>
      </c>
      <c r="L75" s="47">
        <f t="shared" si="4"/>
        <v>93.42</v>
      </c>
      <c r="M75" s="47">
        <f t="shared" si="5"/>
        <v>92.18</v>
      </c>
      <c r="N75" s="47">
        <f t="shared" si="6"/>
        <v>92.89</v>
      </c>
      <c r="O75" s="48">
        <f t="shared" ca="1" si="7"/>
        <v>1144000</v>
      </c>
      <c r="U75" s="84">
        <v>36524</v>
      </c>
      <c r="V75" s="167">
        <v>0.2</v>
      </c>
      <c r="W75" s="47">
        <f t="shared" ca="1" si="8"/>
        <v>26.12</v>
      </c>
      <c r="X75" s="84">
        <f t="shared" si="9"/>
        <v>36159</v>
      </c>
      <c r="Y75" s="84">
        <f t="shared" ca="1" si="10"/>
        <v>36159</v>
      </c>
      <c r="Z75" s="48">
        <f t="shared" ca="1" si="11"/>
        <v>5</v>
      </c>
      <c r="AA75" s="48">
        <f t="shared" ca="1" si="12"/>
        <v>1</v>
      </c>
      <c r="AB75" s="221">
        <f t="shared" ca="1" si="13"/>
        <v>0.8</v>
      </c>
      <c r="AC75" s="222">
        <f t="shared" ca="1" si="14"/>
        <v>3.0627871362940276E-2</v>
      </c>
    </row>
    <row r="76" spans="1:29" x14ac:dyDescent="0.25">
      <c r="A76">
        <v>61</v>
      </c>
      <c r="B76" s="84">
        <v>41865</v>
      </c>
      <c r="C76" s="47">
        <v>93.53</v>
      </c>
      <c r="D76" s="47">
        <v>93.88</v>
      </c>
      <c r="E76" s="47">
        <v>93.25</v>
      </c>
      <c r="F76" s="47">
        <v>93.41</v>
      </c>
      <c r="G76" s="48">
        <v>1206700</v>
      </c>
      <c r="H76" s="47">
        <v>92.85</v>
      </c>
      <c r="I76" s="51">
        <f t="shared" si="1"/>
        <v>0.99400492452628197</v>
      </c>
      <c r="J76" s="51">
        <f t="shared" ca="1" si="2"/>
        <v>1</v>
      </c>
      <c r="K76" s="47">
        <f t="shared" si="3"/>
        <v>92.97</v>
      </c>
      <c r="L76" s="47">
        <f t="shared" si="4"/>
        <v>93.32</v>
      </c>
      <c r="M76" s="47">
        <f t="shared" si="5"/>
        <v>92.69</v>
      </c>
      <c r="N76" s="47">
        <f t="shared" si="6"/>
        <v>92.85</v>
      </c>
      <c r="O76" s="48">
        <f t="shared" ca="1" si="7"/>
        <v>1206700</v>
      </c>
      <c r="U76" s="84">
        <v>36432</v>
      </c>
      <c r="V76" s="167">
        <v>0.2</v>
      </c>
      <c r="W76" s="47">
        <f t="shared" ca="1" si="8"/>
        <v>48.31</v>
      </c>
      <c r="X76" s="84">
        <f t="shared" si="9"/>
        <v>36067</v>
      </c>
      <c r="Y76" s="84">
        <f t="shared" ca="1" si="10"/>
        <v>36068</v>
      </c>
      <c r="Z76" s="48">
        <f t="shared" ca="1" si="11"/>
        <v>5</v>
      </c>
      <c r="AA76" s="48">
        <f t="shared" ca="1" si="12"/>
        <v>1</v>
      </c>
      <c r="AB76" s="221">
        <f t="shared" ca="1" si="13"/>
        <v>0.8</v>
      </c>
      <c r="AC76" s="222">
        <f t="shared" ca="1" si="14"/>
        <v>1.6559718484785758E-2</v>
      </c>
    </row>
    <row r="77" spans="1:29" x14ac:dyDescent="0.25">
      <c r="A77">
        <v>62</v>
      </c>
      <c r="B77" s="84">
        <v>41864</v>
      </c>
      <c r="C77" s="47">
        <v>91.74</v>
      </c>
      <c r="D77" s="47">
        <v>93.79</v>
      </c>
      <c r="E77" s="47">
        <v>91.74</v>
      </c>
      <c r="F77" s="47">
        <v>93.64</v>
      </c>
      <c r="G77" s="48">
        <v>1392300</v>
      </c>
      <c r="H77" s="47">
        <v>93.08</v>
      </c>
      <c r="I77" s="51">
        <f t="shared" si="1"/>
        <v>0.9940196497223408</v>
      </c>
      <c r="J77" s="51">
        <f t="shared" ca="1" si="2"/>
        <v>1</v>
      </c>
      <c r="K77" s="47">
        <f t="shared" si="3"/>
        <v>91.19</v>
      </c>
      <c r="L77" s="47">
        <f t="shared" si="4"/>
        <v>93.23</v>
      </c>
      <c r="M77" s="47">
        <f t="shared" si="5"/>
        <v>91.19</v>
      </c>
      <c r="N77" s="47">
        <f t="shared" si="6"/>
        <v>93.08</v>
      </c>
      <c r="O77" s="48">
        <f t="shared" ca="1" si="7"/>
        <v>1392300</v>
      </c>
      <c r="U77" s="84">
        <v>36341</v>
      </c>
      <c r="V77" s="167">
        <v>0.2</v>
      </c>
      <c r="W77" s="47">
        <f t="shared" ca="1" si="8"/>
        <v>70.5</v>
      </c>
      <c r="X77" s="84">
        <f t="shared" si="9"/>
        <v>35976</v>
      </c>
      <c r="Y77" s="84">
        <f t="shared" ca="1" si="10"/>
        <v>35976</v>
      </c>
      <c r="Z77" s="48">
        <f t="shared" ca="1" si="11"/>
        <v>5</v>
      </c>
      <c r="AA77" s="48">
        <f t="shared" ca="1" si="12"/>
        <v>1</v>
      </c>
      <c r="AB77" s="221">
        <f t="shared" ca="1" si="13"/>
        <v>0.8</v>
      </c>
      <c r="AC77" s="222">
        <f t="shared" ca="1" si="14"/>
        <v>1.1347517730496455E-2</v>
      </c>
    </row>
    <row r="78" spans="1:29" x14ac:dyDescent="0.25">
      <c r="A78">
        <v>63</v>
      </c>
      <c r="B78" s="84">
        <v>41863</v>
      </c>
      <c r="C78" s="47">
        <v>91.58</v>
      </c>
      <c r="D78" s="47">
        <v>92.25</v>
      </c>
      <c r="E78" s="47">
        <v>91.18</v>
      </c>
      <c r="F78" s="47">
        <v>91.38</v>
      </c>
      <c r="G78" s="48">
        <v>1092800</v>
      </c>
      <c r="H78" s="47">
        <v>90.84</v>
      </c>
      <c r="I78" s="51">
        <f t="shared" si="1"/>
        <v>0.99409061063690096</v>
      </c>
      <c r="J78" s="51">
        <f t="shared" ca="1" si="2"/>
        <v>1</v>
      </c>
      <c r="K78" s="47">
        <f t="shared" si="3"/>
        <v>91.04</v>
      </c>
      <c r="L78" s="47">
        <f t="shared" si="4"/>
        <v>91.7</v>
      </c>
      <c r="M78" s="47">
        <f t="shared" si="5"/>
        <v>90.64</v>
      </c>
      <c r="N78" s="47">
        <f t="shared" si="6"/>
        <v>90.84</v>
      </c>
      <c r="O78" s="48">
        <f t="shared" ca="1" si="7"/>
        <v>1092800</v>
      </c>
      <c r="U78" s="84">
        <v>36249</v>
      </c>
      <c r="V78" s="167">
        <v>0.2</v>
      </c>
      <c r="W78" s="47">
        <f t="shared" ca="1" si="8"/>
        <v>56.88</v>
      </c>
      <c r="X78" s="84">
        <f t="shared" si="9"/>
        <v>35884</v>
      </c>
      <c r="Y78" s="84">
        <f t="shared" ca="1" si="10"/>
        <v>35885</v>
      </c>
      <c r="Z78" s="48">
        <f t="shared" ca="1" si="11"/>
        <v>5</v>
      </c>
      <c r="AA78" s="48">
        <f t="shared" ca="1" si="12"/>
        <v>1</v>
      </c>
      <c r="AB78" s="221">
        <f t="shared" ca="1" si="13"/>
        <v>0.8</v>
      </c>
      <c r="AC78" s="222">
        <f t="shared" ca="1" si="14"/>
        <v>1.4064697609001406E-2</v>
      </c>
    </row>
    <row r="79" spans="1:29" x14ac:dyDescent="0.25">
      <c r="A79">
        <v>64</v>
      </c>
      <c r="B79" s="84">
        <v>41862</v>
      </c>
      <c r="C79" s="47">
        <v>91.96</v>
      </c>
      <c r="D79" s="47">
        <v>92.16</v>
      </c>
      <c r="E79" s="47">
        <v>91.33</v>
      </c>
      <c r="F79" s="47">
        <v>91.41</v>
      </c>
      <c r="G79" s="48">
        <v>1210900</v>
      </c>
      <c r="H79" s="47">
        <v>90.87</v>
      </c>
      <c r="I79" s="51">
        <f t="shared" si="1"/>
        <v>0.99409255004922881</v>
      </c>
      <c r="J79" s="51">
        <f t="shared" ca="1" si="2"/>
        <v>1</v>
      </c>
      <c r="K79" s="47">
        <f t="shared" si="3"/>
        <v>91.42</v>
      </c>
      <c r="L79" s="47">
        <f t="shared" si="4"/>
        <v>91.62</v>
      </c>
      <c r="M79" s="47">
        <f t="shared" si="5"/>
        <v>90.79</v>
      </c>
      <c r="N79" s="47">
        <f t="shared" si="6"/>
        <v>90.87</v>
      </c>
      <c r="O79" s="48">
        <f t="shared" ca="1" si="7"/>
        <v>1210900</v>
      </c>
      <c r="U79" s="84">
        <v>36159</v>
      </c>
      <c r="V79" s="167">
        <v>0.2</v>
      </c>
      <c r="W79" s="47">
        <f t="shared" ca="1" si="8"/>
        <v>52.75</v>
      </c>
      <c r="X79" s="84">
        <f t="shared" si="9"/>
        <v>35794</v>
      </c>
      <c r="Y79" s="84">
        <f t="shared" ca="1" si="10"/>
        <v>35885</v>
      </c>
      <c r="Z79" s="48">
        <f t="shared" ca="1" si="11"/>
        <v>4</v>
      </c>
      <c r="AA79" s="48">
        <f t="shared" ca="1" si="12"/>
        <v>0</v>
      </c>
      <c r="AB79" s="221">
        <f t="shared" ca="1" si="13"/>
        <v>0.8</v>
      </c>
      <c r="AC79" s="222">
        <f t="shared" ca="1" si="14"/>
        <v>1.5165876777251185E-2</v>
      </c>
    </row>
    <row r="80" spans="1:29" x14ac:dyDescent="0.25">
      <c r="A80">
        <v>65</v>
      </c>
      <c r="B80" s="84">
        <v>41859</v>
      </c>
      <c r="C80" s="47">
        <v>89.73</v>
      </c>
      <c r="D80" s="47">
        <v>91.66</v>
      </c>
      <c r="E80" s="47">
        <v>89.61</v>
      </c>
      <c r="F80" s="47">
        <v>91.61</v>
      </c>
      <c r="G80" s="48">
        <v>1450100</v>
      </c>
      <c r="H80" s="47">
        <v>91.06</v>
      </c>
      <c r="I80" s="51">
        <f t="shared" si="1"/>
        <v>0.99399628861478007</v>
      </c>
      <c r="J80" s="51">
        <f t="shared" ca="1" si="2"/>
        <v>1</v>
      </c>
      <c r="K80" s="47">
        <f t="shared" si="3"/>
        <v>89.19</v>
      </c>
      <c r="L80" s="47">
        <f t="shared" si="4"/>
        <v>91.11</v>
      </c>
      <c r="M80" s="47">
        <f t="shared" si="5"/>
        <v>89.07</v>
      </c>
      <c r="N80" s="47">
        <f t="shared" si="6"/>
        <v>91.06</v>
      </c>
      <c r="O80" s="48">
        <f t="shared" ca="1" si="7"/>
        <v>1450100</v>
      </c>
      <c r="U80" s="84">
        <v>36068</v>
      </c>
      <c r="V80" s="167">
        <v>0.2</v>
      </c>
      <c r="W80" s="47">
        <f t="shared" ca="1" si="8"/>
        <v>53.94</v>
      </c>
      <c r="X80" s="84">
        <f t="shared" si="9"/>
        <v>35703</v>
      </c>
      <c r="Y80" s="84">
        <f t="shared" ca="1" si="10"/>
        <v>35705</v>
      </c>
      <c r="Z80" s="48">
        <f t="shared" ca="1" si="11"/>
        <v>5</v>
      </c>
      <c r="AA80" s="48">
        <f t="shared" ca="1" si="12"/>
        <v>0</v>
      </c>
      <c r="AB80" s="221">
        <f t="shared" ca="1" si="13"/>
        <v>1</v>
      </c>
      <c r="AC80" s="222">
        <f t="shared" ca="1" si="14"/>
        <v>1.8539117538005193E-2</v>
      </c>
    </row>
    <row r="81" spans="1:29" x14ac:dyDescent="0.25">
      <c r="A81">
        <v>66</v>
      </c>
      <c r="B81" s="84">
        <v>41858</v>
      </c>
      <c r="C81" s="47">
        <v>90.26</v>
      </c>
      <c r="D81" s="47">
        <v>90.4</v>
      </c>
      <c r="E81" s="47">
        <v>89.17</v>
      </c>
      <c r="F81" s="47">
        <v>89.43</v>
      </c>
      <c r="G81" s="48">
        <v>1537700</v>
      </c>
      <c r="H81" s="47">
        <v>88.9</v>
      </c>
      <c r="I81" s="51">
        <f t="shared" ref="I81:I144" si="15">H81/F81</f>
        <v>0.99407357709940736</v>
      </c>
      <c r="J81" s="51">
        <f t="shared" ref="J81:J144" ca="1" si="16">INDEX(OFFSET($T$15,0,0,$S$13+1,1),MATCH(B81,OFFSET($Q$15,0,0,$S$13+1,1),-1))</f>
        <v>1</v>
      </c>
      <c r="K81" s="47">
        <f t="shared" ref="K81:K144" si="17">ROUND($I81*C81,2)</f>
        <v>89.73</v>
      </c>
      <c r="L81" s="47">
        <f t="shared" ref="L81:L144" si="18">ROUND($I81*D81,2)</f>
        <v>89.86</v>
      </c>
      <c r="M81" s="47">
        <f t="shared" ref="M81:M144" si="19">ROUND($I81*E81,2)</f>
        <v>88.64</v>
      </c>
      <c r="N81" s="47">
        <f t="shared" ref="N81:N144" si="20">ROUND($I81*F81,2)</f>
        <v>88.9</v>
      </c>
      <c r="O81" s="48">
        <f t="shared" ref="O81:O144" ca="1" si="21">G81*J81</f>
        <v>1537700</v>
      </c>
      <c r="U81" s="84">
        <v>35976</v>
      </c>
      <c r="V81" s="167">
        <v>0.2</v>
      </c>
      <c r="W81" s="47">
        <f t="shared" ref="W81:W144" ca="1" si="22">(INDEX(OFFSET($F$15,1,0,$B$10,1),MATCH(U81,OFFSET($B$15,1,0,$B$10,1),-1)))</f>
        <v>59.12</v>
      </c>
      <c r="X81" s="84">
        <f t="shared" ref="X81:X144" si="23">IF(MONTH(DATE(YEAR(U81)-1,MONTH(U81),DAY(U81)))&lt;&gt;MONTH(U81),DATE(YEAR(U81)-1,MONTH(U81),DAY(U81-1)),DATE(YEAR(U81)-1,MONTH(U81),DAY(U81)))</f>
        <v>35611</v>
      </c>
      <c r="Y81" s="84">
        <f t="shared" ref="Y81:Y144" ca="1" si="24">OFFSET(U80,Z81,0,1,1)</f>
        <v>35613</v>
      </c>
      <c r="Z81" s="48">
        <f t="shared" ref="Z81:Z144" ca="1" si="25">MATCH(X81,OFFSET($U$15,A81,0,$V$14+1-A81,1),-1)</f>
        <v>5</v>
      </c>
      <c r="AA81" s="48">
        <f t="shared" ref="AA81:AA144" ca="1" si="26">IF(MONTH(U81)=MONTH(Y81),1,0)</f>
        <v>0</v>
      </c>
      <c r="AB81" s="221">
        <f t="shared" ref="AB81:AB144" ca="1" si="27">(V81+IFERROR(SUM(OFFSET(V81,1,0,Z81-AA81-1,1)),0))</f>
        <v>1</v>
      </c>
      <c r="AC81" s="222">
        <f t="shared" ref="AC81:AC144" ca="1" si="28">(V81+IFERROR(SUM(OFFSET(V81,1,0,Z81-AA81-1,1)),0))/(INDEX(OFFSET($F$15,1,0,$B$10,1),MATCH(U81,OFFSET($B$15,1,0,$B$10,1),-1)))</f>
        <v>1.6914749661705007E-2</v>
      </c>
    </row>
    <row r="82" spans="1:29" x14ac:dyDescent="0.25">
      <c r="A82">
        <v>67</v>
      </c>
      <c r="B82" s="84">
        <v>41857</v>
      </c>
      <c r="C82" s="47">
        <v>90.49</v>
      </c>
      <c r="D82" s="47">
        <v>90.91</v>
      </c>
      <c r="E82" s="47">
        <v>89.26</v>
      </c>
      <c r="F82" s="47">
        <v>89.52</v>
      </c>
      <c r="G82" s="48">
        <v>2271900</v>
      </c>
      <c r="H82" s="47">
        <v>88.99</v>
      </c>
      <c r="I82" s="51">
        <f t="shared" si="15"/>
        <v>0.99407953529937443</v>
      </c>
      <c r="J82" s="51">
        <f t="shared" ca="1" si="16"/>
        <v>1</v>
      </c>
      <c r="K82" s="47">
        <f t="shared" si="17"/>
        <v>89.95</v>
      </c>
      <c r="L82" s="47">
        <f t="shared" si="18"/>
        <v>90.37</v>
      </c>
      <c r="M82" s="47">
        <f t="shared" si="19"/>
        <v>88.73</v>
      </c>
      <c r="N82" s="47">
        <f t="shared" si="20"/>
        <v>88.99</v>
      </c>
      <c r="O82" s="48">
        <f t="shared" ca="1" si="21"/>
        <v>2271900</v>
      </c>
      <c r="U82" s="84">
        <v>35885</v>
      </c>
      <c r="V82" s="167">
        <v>0.2</v>
      </c>
      <c r="W82" s="47">
        <f t="shared" ca="1" si="22"/>
        <v>58.38</v>
      </c>
      <c r="X82" s="84">
        <f t="shared" si="23"/>
        <v>35520</v>
      </c>
      <c r="Y82" s="84">
        <f t="shared" ca="1" si="24"/>
        <v>35523</v>
      </c>
      <c r="Z82" s="48">
        <f t="shared" ca="1" si="25"/>
        <v>5</v>
      </c>
      <c r="AA82" s="48">
        <f t="shared" ca="1" si="26"/>
        <v>0</v>
      </c>
      <c r="AB82" s="221">
        <f t="shared" ca="1" si="27"/>
        <v>1</v>
      </c>
      <c r="AC82" s="222">
        <f t="shared" ca="1" si="28"/>
        <v>1.7129153819801301E-2</v>
      </c>
    </row>
    <row r="83" spans="1:29" x14ac:dyDescent="0.25">
      <c r="A83">
        <v>68</v>
      </c>
      <c r="B83" s="84">
        <v>41856</v>
      </c>
      <c r="C83" s="47">
        <v>91.21</v>
      </c>
      <c r="D83" s="47">
        <v>92.79</v>
      </c>
      <c r="E83" s="47">
        <v>90.97</v>
      </c>
      <c r="F83" s="47">
        <v>91.57</v>
      </c>
      <c r="G83" s="48">
        <v>1473900</v>
      </c>
      <c r="H83" s="47">
        <v>91.02</v>
      </c>
      <c r="I83" s="51">
        <f t="shared" si="15"/>
        <v>0.99399366604783224</v>
      </c>
      <c r="J83" s="51">
        <f t="shared" ca="1" si="16"/>
        <v>1</v>
      </c>
      <c r="K83" s="47">
        <f t="shared" si="17"/>
        <v>90.66</v>
      </c>
      <c r="L83" s="47">
        <f t="shared" si="18"/>
        <v>92.23</v>
      </c>
      <c r="M83" s="47">
        <f t="shared" si="19"/>
        <v>90.42</v>
      </c>
      <c r="N83" s="47">
        <f t="shared" si="20"/>
        <v>91.02</v>
      </c>
      <c r="O83" s="48">
        <f t="shared" ca="1" si="21"/>
        <v>1473900</v>
      </c>
      <c r="U83" s="84">
        <v>35788</v>
      </c>
      <c r="V83" s="167">
        <v>0.2</v>
      </c>
      <c r="W83" s="47">
        <f t="shared" ca="1" si="22"/>
        <v>50.12</v>
      </c>
      <c r="X83" s="84">
        <f t="shared" si="23"/>
        <v>35423</v>
      </c>
      <c r="Y83" s="84">
        <f t="shared" ca="1" si="24"/>
        <v>35432</v>
      </c>
      <c r="Z83" s="48">
        <f t="shared" ca="1" si="25"/>
        <v>5</v>
      </c>
      <c r="AA83" s="48">
        <f t="shared" ca="1" si="26"/>
        <v>0</v>
      </c>
      <c r="AB83" s="221">
        <f t="shared" ca="1" si="27"/>
        <v>1</v>
      </c>
      <c r="AC83" s="222">
        <f t="shared" ca="1" si="28"/>
        <v>1.9952114924181964E-2</v>
      </c>
    </row>
    <row r="84" spans="1:29" x14ac:dyDescent="0.25">
      <c r="A84">
        <v>69</v>
      </c>
      <c r="B84" s="84">
        <v>41855</v>
      </c>
      <c r="C84" s="47">
        <v>91.79</v>
      </c>
      <c r="D84" s="47">
        <v>92</v>
      </c>
      <c r="E84" s="47">
        <v>90.94</v>
      </c>
      <c r="F84" s="47">
        <v>91.55</v>
      </c>
      <c r="G84" s="48">
        <v>1916800</v>
      </c>
      <c r="H84" s="47">
        <v>91</v>
      </c>
      <c r="I84" s="51">
        <f t="shared" si="15"/>
        <v>0.99399235390496998</v>
      </c>
      <c r="J84" s="51">
        <f t="shared" ca="1" si="16"/>
        <v>1</v>
      </c>
      <c r="K84" s="47">
        <f t="shared" si="17"/>
        <v>91.24</v>
      </c>
      <c r="L84" s="47">
        <f t="shared" si="18"/>
        <v>91.45</v>
      </c>
      <c r="M84" s="47">
        <f t="shared" si="19"/>
        <v>90.39</v>
      </c>
      <c r="N84" s="47">
        <f t="shared" si="20"/>
        <v>91</v>
      </c>
      <c r="O84" s="48">
        <f t="shared" ca="1" si="21"/>
        <v>1916800</v>
      </c>
      <c r="U84" s="84">
        <v>35705</v>
      </c>
      <c r="V84" s="167">
        <v>0.2</v>
      </c>
      <c r="W84" s="47">
        <f t="shared" ca="1" si="22"/>
        <v>60.25</v>
      </c>
      <c r="X84" s="84">
        <f t="shared" si="23"/>
        <v>35340</v>
      </c>
      <c r="Y84" s="84">
        <f t="shared" ca="1" si="24"/>
        <v>35341</v>
      </c>
      <c r="Z84" s="48">
        <f t="shared" ca="1" si="25"/>
        <v>5</v>
      </c>
      <c r="AA84" s="48">
        <f t="shared" ca="1" si="26"/>
        <v>1</v>
      </c>
      <c r="AB84" s="221">
        <f t="shared" ca="1" si="27"/>
        <v>0.8</v>
      </c>
      <c r="AC84" s="222">
        <f t="shared" ca="1" si="28"/>
        <v>1.3278008298755188E-2</v>
      </c>
    </row>
    <row r="85" spans="1:29" x14ac:dyDescent="0.25">
      <c r="A85">
        <v>70</v>
      </c>
      <c r="B85" s="84">
        <v>41852</v>
      </c>
      <c r="C85" s="47">
        <v>90.87</v>
      </c>
      <c r="D85" s="47">
        <v>92.24</v>
      </c>
      <c r="E85" s="47">
        <v>90.87</v>
      </c>
      <c r="F85" s="47">
        <v>91.79</v>
      </c>
      <c r="G85" s="48">
        <v>1671600</v>
      </c>
      <c r="H85" s="47">
        <v>91.24</v>
      </c>
      <c r="I85" s="51">
        <f t="shared" si="15"/>
        <v>0.99400806188037905</v>
      </c>
      <c r="J85" s="51">
        <f t="shared" ca="1" si="16"/>
        <v>1</v>
      </c>
      <c r="K85" s="47">
        <f t="shared" si="17"/>
        <v>90.33</v>
      </c>
      <c r="L85" s="47">
        <f t="shared" si="18"/>
        <v>91.69</v>
      </c>
      <c r="M85" s="47">
        <f t="shared" si="19"/>
        <v>90.33</v>
      </c>
      <c r="N85" s="47">
        <f t="shared" si="20"/>
        <v>91.24</v>
      </c>
      <c r="O85" s="48">
        <f t="shared" ca="1" si="21"/>
        <v>1671600</v>
      </c>
      <c r="U85" s="84">
        <v>35613</v>
      </c>
      <c r="V85" s="167">
        <v>0.2</v>
      </c>
      <c r="W85" s="47">
        <f t="shared" ca="1" si="22"/>
        <v>53</v>
      </c>
      <c r="X85" s="84">
        <f t="shared" si="23"/>
        <v>35248</v>
      </c>
      <c r="Y85" s="84">
        <f t="shared" ca="1" si="24"/>
        <v>35249</v>
      </c>
      <c r="Z85" s="48">
        <f t="shared" ca="1" si="25"/>
        <v>5</v>
      </c>
      <c r="AA85" s="48">
        <f t="shared" ca="1" si="26"/>
        <v>1</v>
      </c>
      <c r="AB85" s="221">
        <f t="shared" ca="1" si="27"/>
        <v>0.8</v>
      </c>
      <c r="AC85" s="222">
        <f t="shared" ca="1" si="28"/>
        <v>1.509433962264151E-2</v>
      </c>
    </row>
    <row r="86" spans="1:29" x14ac:dyDescent="0.25">
      <c r="A86">
        <v>71</v>
      </c>
      <c r="B86" s="84">
        <v>41851</v>
      </c>
      <c r="C86" s="47">
        <v>92.02</v>
      </c>
      <c r="D86" s="47">
        <v>92.15</v>
      </c>
      <c r="E86" s="47">
        <v>90.76</v>
      </c>
      <c r="F86" s="47">
        <v>90.77</v>
      </c>
      <c r="G86" s="48">
        <v>1928000</v>
      </c>
      <c r="H86" s="47">
        <v>90.23</v>
      </c>
      <c r="I86" s="51">
        <f t="shared" si="15"/>
        <v>0.9940508978737469</v>
      </c>
      <c r="J86" s="51">
        <f t="shared" ca="1" si="16"/>
        <v>1</v>
      </c>
      <c r="K86" s="47">
        <f t="shared" si="17"/>
        <v>91.47</v>
      </c>
      <c r="L86" s="47">
        <f t="shared" si="18"/>
        <v>91.6</v>
      </c>
      <c r="M86" s="47">
        <f t="shared" si="19"/>
        <v>90.22</v>
      </c>
      <c r="N86" s="47">
        <f t="shared" si="20"/>
        <v>90.23</v>
      </c>
      <c r="O86" s="48">
        <f t="shared" ca="1" si="21"/>
        <v>1928000</v>
      </c>
      <c r="U86" s="84">
        <v>35523</v>
      </c>
      <c r="V86" s="167">
        <v>0.2</v>
      </c>
      <c r="W86" s="47">
        <f t="shared" ca="1" si="22"/>
        <v>43.62</v>
      </c>
      <c r="X86" s="84">
        <f t="shared" si="23"/>
        <v>35158</v>
      </c>
      <c r="Y86" s="84">
        <f t="shared" ca="1" si="24"/>
        <v>35158</v>
      </c>
      <c r="Z86" s="48">
        <f t="shared" ca="1" si="25"/>
        <v>5</v>
      </c>
      <c r="AA86" s="48">
        <f t="shared" ca="1" si="26"/>
        <v>1</v>
      </c>
      <c r="AB86" s="221">
        <f t="shared" ca="1" si="27"/>
        <v>0.8</v>
      </c>
      <c r="AC86" s="222">
        <f t="shared" ca="1" si="28"/>
        <v>1.8340210912425495E-2</v>
      </c>
    </row>
    <row r="87" spans="1:29" x14ac:dyDescent="0.25">
      <c r="A87">
        <v>72</v>
      </c>
      <c r="B87" s="84">
        <v>41850</v>
      </c>
      <c r="C87" s="47">
        <v>92.89</v>
      </c>
      <c r="D87" s="47">
        <v>93.42</v>
      </c>
      <c r="E87" s="47">
        <v>92.06</v>
      </c>
      <c r="F87" s="47">
        <v>92.62</v>
      </c>
      <c r="G87" s="48">
        <v>1285600</v>
      </c>
      <c r="H87" s="47">
        <v>92.07</v>
      </c>
      <c r="I87" s="51">
        <f t="shared" si="15"/>
        <v>0.99406175771971483</v>
      </c>
      <c r="J87" s="51">
        <f t="shared" ca="1" si="16"/>
        <v>1</v>
      </c>
      <c r="K87" s="47">
        <f t="shared" si="17"/>
        <v>92.34</v>
      </c>
      <c r="L87" s="47">
        <f t="shared" si="18"/>
        <v>92.87</v>
      </c>
      <c r="M87" s="47">
        <f t="shared" si="19"/>
        <v>91.51</v>
      </c>
      <c r="N87" s="47">
        <f t="shared" si="20"/>
        <v>92.07</v>
      </c>
      <c r="O87" s="48">
        <f t="shared" ca="1" si="21"/>
        <v>1285600</v>
      </c>
      <c r="U87" s="84">
        <v>35432</v>
      </c>
      <c r="V87" s="167">
        <v>0.2</v>
      </c>
      <c r="W87" s="47">
        <f t="shared" ca="1" si="22"/>
        <v>48</v>
      </c>
      <c r="X87" s="84">
        <f t="shared" si="23"/>
        <v>35066</v>
      </c>
      <c r="Y87" s="84">
        <f t="shared" ca="1" si="24"/>
        <v>35068</v>
      </c>
      <c r="Z87" s="48">
        <f t="shared" ca="1" si="25"/>
        <v>5</v>
      </c>
      <c r="AA87" s="48">
        <f t="shared" ca="1" si="26"/>
        <v>1</v>
      </c>
      <c r="AB87" s="221">
        <f t="shared" ca="1" si="27"/>
        <v>0.8</v>
      </c>
      <c r="AC87" s="222">
        <f t="shared" ca="1" si="28"/>
        <v>1.6666666666666666E-2</v>
      </c>
    </row>
    <row r="88" spans="1:29" x14ac:dyDescent="0.25">
      <c r="A88">
        <v>73</v>
      </c>
      <c r="B88" s="84">
        <v>41849</v>
      </c>
      <c r="C88" s="47">
        <v>93.06</v>
      </c>
      <c r="D88" s="47">
        <v>93.39</v>
      </c>
      <c r="E88" s="47">
        <v>92.49</v>
      </c>
      <c r="F88" s="47">
        <v>92.49</v>
      </c>
      <c r="G88" s="48">
        <v>1607300</v>
      </c>
      <c r="H88" s="47">
        <v>91.94</v>
      </c>
      <c r="I88" s="51">
        <f t="shared" si="15"/>
        <v>0.99405341117958701</v>
      </c>
      <c r="J88" s="51">
        <f t="shared" ca="1" si="16"/>
        <v>1</v>
      </c>
      <c r="K88" s="47">
        <f t="shared" si="17"/>
        <v>92.51</v>
      </c>
      <c r="L88" s="47">
        <f t="shared" si="18"/>
        <v>92.83</v>
      </c>
      <c r="M88" s="47">
        <f t="shared" si="19"/>
        <v>91.94</v>
      </c>
      <c r="N88" s="47">
        <f t="shared" si="20"/>
        <v>91.94</v>
      </c>
      <c r="O88" s="48">
        <f t="shared" ca="1" si="21"/>
        <v>1607300</v>
      </c>
      <c r="U88" s="84">
        <v>35341</v>
      </c>
      <c r="V88" s="167">
        <v>0.2</v>
      </c>
      <c r="W88" s="47">
        <f t="shared" ca="1" si="22"/>
        <v>53</v>
      </c>
      <c r="X88" s="84">
        <f t="shared" si="23"/>
        <v>34975</v>
      </c>
      <c r="Y88" s="84">
        <f t="shared" ca="1" si="24"/>
        <v>34976</v>
      </c>
      <c r="Z88" s="48">
        <f t="shared" ca="1" si="25"/>
        <v>5</v>
      </c>
      <c r="AA88" s="48">
        <f t="shared" ca="1" si="26"/>
        <v>1</v>
      </c>
      <c r="AB88" s="221">
        <f t="shared" ca="1" si="27"/>
        <v>0.78800000000000003</v>
      </c>
      <c r="AC88" s="222">
        <f t="shared" ca="1" si="28"/>
        <v>1.4867924528301888E-2</v>
      </c>
    </row>
    <row r="89" spans="1:29" x14ac:dyDescent="0.25">
      <c r="A89">
        <v>74</v>
      </c>
      <c r="B89" s="84">
        <v>41848</v>
      </c>
      <c r="C89" s="47">
        <v>92.23</v>
      </c>
      <c r="D89" s="47">
        <v>93.53</v>
      </c>
      <c r="E89" s="47">
        <v>91.56</v>
      </c>
      <c r="F89" s="47">
        <v>93.28</v>
      </c>
      <c r="G89" s="48">
        <v>1806800</v>
      </c>
      <c r="H89" s="47">
        <v>92.72</v>
      </c>
      <c r="I89" s="51">
        <f t="shared" si="15"/>
        <v>0.99399656946826753</v>
      </c>
      <c r="J89" s="51">
        <f t="shared" ca="1" si="16"/>
        <v>1</v>
      </c>
      <c r="K89" s="47">
        <f t="shared" si="17"/>
        <v>91.68</v>
      </c>
      <c r="L89" s="47">
        <f t="shared" si="18"/>
        <v>92.97</v>
      </c>
      <c r="M89" s="47">
        <f t="shared" si="19"/>
        <v>91.01</v>
      </c>
      <c r="N89" s="47">
        <f t="shared" si="20"/>
        <v>92.72</v>
      </c>
      <c r="O89" s="48">
        <f t="shared" ca="1" si="21"/>
        <v>1806800</v>
      </c>
      <c r="U89" s="84">
        <v>35249</v>
      </c>
      <c r="V89" s="167">
        <v>0.2</v>
      </c>
      <c r="W89" s="47">
        <f t="shared" ca="1" si="22"/>
        <v>49.62</v>
      </c>
      <c r="X89" s="84">
        <f t="shared" si="23"/>
        <v>34883</v>
      </c>
      <c r="Y89" s="84">
        <f t="shared" ca="1" si="24"/>
        <v>34886</v>
      </c>
      <c r="Z89" s="48">
        <f t="shared" ca="1" si="25"/>
        <v>5</v>
      </c>
      <c r="AA89" s="48">
        <f t="shared" ca="1" si="26"/>
        <v>1</v>
      </c>
      <c r="AB89" s="221">
        <f t="shared" ca="1" si="27"/>
        <v>0.77550000000000008</v>
      </c>
      <c r="AC89" s="222">
        <f t="shared" ca="1" si="28"/>
        <v>1.5628778718258768E-2</v>
      </c>
    </row>
    <row r="90" spans="1:29" x14ac:dyDescent="0.25">
      <c r="A90">
        <v>75</v>
      </c>
      <c r="B90" s="84">
        <v>41845</v>
      </c>
      <c r="C90" s="47">
        <v>93.27</v>
      </c>
      <c r="D90" s="47">
        <v>93.54</v>
      </c>
      <c r="E90" s="47">
        <v>91.97</v>
      </c>
      <c r="F90" s="47">
        <v>92.07</v>
      </c>
      <c r="G90" s="48">
        <v>1978600</v>
      </c>
      <c r="H90" s="47">
        <v>91.52</v>
      </c>
      <c r="I90" s="51">
        <f t="shared" si="15"/>
        <v>0.99402628434886497</v>
      </c>
      <c r="J90" s="51">
        <f t="shared" ca="1" si="16"/>
        <v>1</v>
      </c>
      <c r="K90" s="47">
        <f t="shared" si="17"/>
        <v>92.71</v>
      </c>
      <c r="L90" s="47">
        <f t="shared" si="18"/>
        <v>92.98</v>
      </c>
      <c r="M90" s="47">
        <f t="shared" si="19"/>
        <v>91.42</v>
      </c>
      <c r="N90" s="47">
        <f t="shared" si="20"/>
        <v>91.52</v>
      </c>
      <c r="O90" s="48">
        <f t="shared" ca="1" si="21"/>
        <v>1978600</v>
      </c>
      <c r="U90" s="84">
        <v>35158</v>
      </c>
      <c r="V90" s="167">
        <v>0.2</v>
      </c>
      <c r="W90" s="47">
        <f t="shared" ca="1" si="22"/>
        <v>52.5</v>
      </c>
      <c r="X90" s="84">
        <f t="shared" si="23"/>
        <v>34792</v>
      </c>
      <c r="Y90" s="84">
        <f t="shared" ca="1" si="24"/>
        <v>34793</v>
      </c>
      <c r="Z90" s="48">
        <f t="shared" ca="1" si="25"/>
        <v>5</v>
      </c>
      <c r="AA90" s="48">
        <f t="shared" ca="1" si="26"/>
        <v>1</v>
      </c>
      <c r="AB90" s="221">
        <f t="shared" ca="1" si="27"/>
        <v>0.7629999999999999</v>
      </c>
      <c r="AC90" s="222">
        <f t="shared" ca="1" si="28"/>
        <v>1.4533333333333332E-2</v>
      </c>
    </row>
    <row r="91" spans="1:29" x14ac:dyDescent="0.25">
      <c r="A91">
        <v>76</v>
      </c>
      <c r="B91" s="84">
        <v>41844</v>
      </c>
      <c r="C91" s="47">
        <v>95</v>
      </c>
      <c r="D91" s="47">
        <v>95.39</v>
      </c>
      <c r="E91" s="47">
        <v>93.48</v>
      </c>
      <c r="F91" s="47">
        <v>93.55</v>
      </c>
      <c r="G91" s="48">
        <v>2278100</v>
      </c>
      <c r="H91" s="47">
        <v>92.99</v>
      </c>
      <c r="I91" s="51">
        <f t="shared" si="15"/>
        <v>0.99401389631213255</v>
      </c>
      <c r="J91" s="51">
        <f t="shared" ca="1" si="16"/>
        <v>1</v>
      </c>
      <c r="K91" s="47">
        <f t="shared" si="17"/>
        <v>94.43</v>
      </c>
      <c r="L91" s="47">
        <f t="shared" si="18"/>
        <v>94.82</v>
      </c>
      <c r="M91" s="47">
        <f t="shared" si="19"/>
        <v>92.92</v>
      </c>
      <c r="N91" s="47">
        <f t="shared" si="20"/>
        <v>92.99</v>
      </c>
      <c r="O91" s="48">
        <f t="shared" ca="1" si="21"/>
        <v>2278100</v>
      </c>
      <c r="U91" s="84">
        <v>35068</v>
      </c>
      <c r="V91" s="167">
        <v>0.188</v>
      </c>
      <c r="W91" s="47">
        <f t="shared" ca="1" si="22"/>
        <v>46.25</v>
      </c>
      <c r="X91" s="84">
        <f t="shared" si="23"/>
        <v>34703</v>
      </c>
      <c r="Y91" s="84">
        <f t="shared" ca="1" si="24"/>
        <v>34793</v>
      </c>
      <c r="Z91" s="48">
        <f t="shared" ca="1" si="25"/>
        <v>4</v>
      </c>
      <c r="AA91" s="48">
        <f t="shared" ca="1" si="26"/>
        <v>0</v>
      </c>
      <c r="AB91" s="221">
        <f t="shared" ca="1" si="27"/>
        <v>0.75049999999999994</v>
      </c>
      <c r="AC91" s="222">
        <f t="shared" ca="1" si="28"/>
        <v>1.6227027027027024E-2</v>
      </c>
    </row>
    <row r="92" spans="1:29" x14ac:dyDescent="0.25">
      <c r="A92">
        <v>77</v>
      </c>
      <c r="B92" s="84">
        <v>41843</v>
      </c>
      <c r="C92" s="47">
        <v>96.4</v>
      </c>
      <c r="D92" s="47">
        <v>96.54</v>
      </c>
      <c r="E92" s="47">
        <v>95.34</v>
      </c>
      <c r="F92" s="47">
        <v>95.37</v>
      </c>
      <c r="G92" s="48">
        <v>1674700</v>
      </c>
      <c r="H92" s="47">
        <v>94.8</v>
      </c>
      <c r="I92" s="51">
        <f t="shared" si="15"/>
        <v>0.99402327776030186</v>
      </c>
      <c r="J92" s="51">
        <f t="shared" ca="1" si="16"/>
        <v>1</v>
      </c>
      <c r="K92" s="47">
        <f t="shared" si="17"/>
        <v>95.82</v>
      </c>
      <c r="L92" s="47">
        <f t="shared" si="18"/>
        <v>95.96</v>
      </c>
      <c r="M92" s="47">
        <f t="shared" si="19"/>
        <v>94.77</v>
      </c>
      <c r="N92" s="47">
        <f t="shared" si="20"/>
        <v>94.8</v>
      </c>
      <c r="O92" s="48">
        <f t="shared" ca="1" si="21"/>
        <v>1674700</v>
      </c>
      <c r="U92" s="84">
        <v>34976</v>
      </c>
      <c r="V92" s="167">
        <v>0.1875</v>
      </c>
      <c r="W92" s="47">
        <f t="shared" ca="1" si="22"/>
        <v>85.12</v>
      </c>
      <c r="X92" s="84">
        <f t="shared" si="23"/>
        <v>34611</v>
      </c>
      <c r="Y92" s="84">
        <f t="shared" ca="1" si="24"/>
        <v>34702</v>
      </c>
      <c r="Z92" s="48">
        <f t="shared" ca="1" si="25"/>
        <v>4</v>
      </c>
      <c r="AA92" s="48">
        <f t="shared" ca="1" si="26"/>
        <v>0</v>
      </c>
      <c r="AB92" s="221">
        <f t="shared" ca="1" si="27"/>
        <v>0.75</v>
      </c>
      <c r="AC92" s="222">
        <f t="shared" ca="1" si="28"/>
        <v>8.8110902255639102E-3</v>
      </c>
    </row>
    <row r="93" spans="1:29" x14ac:dyDescent="0.25">
      <c r="A93">
        <v>78</v>
      </c>
      <c r="B93" s="84">
        <v>41842</v>
      </c>
      <c r="C93" s="47">
        <v>96</v>
      </c>
      <c r="D93" s="47">
        <v>97.01</v>
      </c>
      <c r="E93" s="47">
        <v>95.79</v>
      </c>
      <c r="F93" s="47">
        <v>96.86</v>
      </c>
      <c r="G93" s="48">
        <v>2307800</v>
      </c>
      <c r="H93" s="47">
        <v>96.28</v>
      </c>
      <c r="I93" s="51">
        <f t="shared" si="15"/>
        <v>0.99401197604790426</v>
      </c>
      <c r="J93" s="51">
        <f t="shared" ca="1" si="16"/>
        <v>1</v>
      </c>
      <c r="K93" s="47">
        <f t="shared" si="17"/>
        <v>95.43</v>
      </c>
      <c r="L93" s="47">
        <f t="shared" si="18"/>
        <v>96.43</v>
      </c>
      <c r="M93" s="47">
        <f t="shared" si="19"/>
        <v>95.22</v>
      </c>
      <c r="N93" s="47">
        <f t="shared" si="20"/>
        <v>96.28</v>
      </c>
      <c r="O93" s="48">
        <f t="shared" ca="1" si="21"/>
        <v>2307800</v>
      </c>
      <c r="U93" s="84">
        <v>34886</v>
      </c>
      <c r="V93" s="167">
        <v>0.1875</v>
      </c>
      <c r="W93" s="47">
        <f t="shared" ca="1" si="22"/>
        <v>78.25</v>
      </c>
      <c r="X93" s="84">
        <f t="shared" si="23"/>
        <v>34521</v>
      </c>
      <c r="Y93" s="84">
        <f t="shared" ca="1" si="24"/>
        <v>34610</v>
      </c>
      <c r="Z93" s="48">
        <f t="shared" ca="1" si="25"/>
        <v>4</v>
      </c>
      <c r="AA93" s="48">
        <f t="shared" ca="1" si="26"/>
        <v>0</v>
      </c>
      <c r="AB93" s="221">
        <f t="shared" ca="1" si="27"/>
        <v>0.75</v>
      </c>
      <c r="AC93" s="222">
        <f t="shared" ca="1" si="28"/>
        <v>9.5846645367412137E-3</v>
      </c>
    </row>
    <row r="94" spans="1:29" x14ac:dyDescent="0.25">
      <c r="A94">
        <v>79</v>
      </c>
      <c r="B94" s="84">
        <v>41841</v>
      </c>
      <c r="C94" s="47">
        <v>94.86</v>
      </c>
      <c r="D94" s="47">
        <v>95.98</v>
      </c>
      <c r="E94" s="47">
        <v>94.85</v>
      </c>
      <c r="F94" s="47">
        <v>95.82</v>
      </c>
      <c r="G94" s="48">
        <v>1023300</v>
      </c>
      <c r="H94" s="47">
        <v>95.25</v>
      </c>
      <c r="I94" s="51">
        <f t="shared" si="15"/>
        <v>0.99405134627426428</v>
      </c>
      <c r="J94" s="51">
        <f t="shared" ca="1" si="16"/>
        <v>1</v>
      </c>
      <c r="K94" s="47">
        <f t="shared" si="17"/>
        <v>94.3</v>
      </c>
      <c r="L94" s="47">
        <f t="shared" si="18"/>
        <v>95.41</v>
      </c>
      <c r="M94" s="47">
        <f t="shared" si="19"/>
        <v>94.29</v>
      </c>
      <c r="N94" s="47">
        <f t="shared" si="20"/>
        <v>95.25</v>
      </c>
      <c r="O94" s="48">
        <f t="shared" ca="1" si="21"/>
        <v>1023300</v>
      </c>
      <c r="U94" s="84">
        <v>34793</v>
      </c>
      <c r="V94" s="167">
        <v>0.1875</v>
      </c>
      <c r="W94" s="47">
        <f t="shared" ca="1" si="22"/>
        <v>70.5</v>
      </c>
      <c r="X94" s="84">
        <f t="shared" si="23"/>
        <v>34428</v>
      </c>
      <c r="Y94" s="84">
        <f t="shared" ca="1" si="24"/>
        <v>34429</v>
      </c>
      <c r="Z94" s="48">
        <f t="shared" ca="1" si="25"/>
        <v>5</v>
      </c>
      <c r="AA94" s="48">
        <f t="shared" ca="1" si="26"/>
        <v>1</v>
      </c>
      <c r="AB94" s="221">
        <f t="shared" ca="1" si="27"/>
        <v>0.75</v>
      </c>
      <c r="AC94" s="222">
        <f t="shared" ca="1" si="28"/>
        <v>1.0638297872340425E-2</v>
      </c>
    </row>
    <row r="95" spans="1:29" x14ac:dyDescent="0.25">
      <c r="A95">
        <v>80</v>
      </c>
      <c r="B95" s="84">
        <v>41838</v>
      </c>
      <c r="C95" s="47">
        <v>94.37</v>
      </c>
      <c r="D95" s="47">
        <v>94.96</v>
      </c>
      <c r="E95" s="47">
        <v>94</v>
      </c>
      <c r="F95" s="47">
        <v>94.85</v>
      </c>
      <c r="G95" s="48">
        <v>1168700</v>
      </c>
      <c r="H95" s="47">
        <v>94.28</v>
      </c>
      <c r="I95" s="51">
        <f t="shared" si="15"/>
        <v>0.99399051133368488</v>
      </c>
      <c r="J95" s="51">
        <f t="shared" ca="1" si="16"/>
        <v>1</v>
      </c>
      <c r="K95" s="47">
        <f t="shared" si="17"/>
        <v>93.8</v>
      </c>
      <c r="L95" s="47">
        <f t="shared" si="18"/>
        <v>94.39</v>
      </c>
      <c r="M95" s="47">
        <f t="shared" si="19"/>
        <v>93.44</v>
      </c>
      <c r="N95" s="47">
        <f t="shared" si="20"/>
        <v>94.28</v>
      </c>
      <c r="O95" s="48">
        <f t="shared" ca="1" si="21"/>
        <v>1168700</v>
      </c>
      <c r="U95" s="84">
        <v>34702</v>
      </c>
      <c r="V95" s="167">
        <v>0.1875</v>
      </c>
      <c r="W95" s="47">
        <f t="shared" ca="1" si="22"/>
        <v>63.5</v>
      </c>
      <c r="X95" s="84">
        <f t="shared" si="23"/>
        <v>34337</v>
      </c>
      <c r="Y95" s="84">
        <f t="shared" ca="1" si="24"/>
        <v>34337</v>
      </c>
      <c r="Z95" s="48">
        <f t="shared" ca="1" si="25"/>
        <v>5</v>
      </c>
      <c r="AA95" s="48">
        <f t="shared" ca="1" si="26"/>
        <v>1</v>
      </c>
      <c r="AB95" s="221">
        <f t="shared" ca="1" si="27"/>
        <v>0.73750000000000004</v>
      </c>
      <c r="AC95" s="222">
        <f t="shared" ca="1" si="28"/>
        <v>1.1614173228346457E-2</v>
      </c>
    </row>
    <row r="96" spans="1:29" x14ac:dyDescent="0.25">
      <c r="A96">
        <v>81</v>
      </c>
      <c r="B96" s="84">
        <v>41837</v>
      </c>
      <c r="C96" s="47">
        <v>94.18</v>
      </c>
      <c r="D96" s="47">
        <v>95.14</v>
      </c>
      <c r="E96" s="47">
        <v>93.64</v>
      </c>
      <c r="F96" s="47">
        <v>94.15</v>
      </c>
      <c r="G96" s="48">
        <v>1077100</v>
      </c>
      <c r="H96" s="47">
        <v>93.59</v>
      </c>
      <c r="I96" s="51">
        <f t="shared" si="15"/>
        <v>0.99405204460966545</v>
      </c>
      <c r="J96" s="51">
        <f t="shared" ca="1" si="16"/>
        <v>1</v>
      </c>
      <c r="K96" s="47">
        <f t="shared" si="17"/>
        <v>93.62</v>
      </c>
      <c r="L96" s="47">
        <f t="shared" si="18"/>
        <v>94.57</v>
      </c>
      <c r="M96" s="47">
        <f t="shared" si="19"/>
        <v>93.08</v>
      </c>
      <c r="N96" s="47">
        <f t="shared" si="20"/>
        <v>93.59</v>
      </c>
      <c r="O96" s="48">
        <f t="shared" ca="1" si="21"/>
        <v>1077100</v>
      </c>
      <c r="U96" s="84">
        <v>34610</v>
      </c>
      <c r="V96" s="167">
        <v>0.1875</v>
      </c>
      <c r="W96" s="47">
        <f t="shared" ca="1" si="22"/>
        <v>63.38</v>
      </c>
      <c r="X96" s="84">
        <f t="shared" si="23"/>
        <v>34245</v>
      </c>
      <c r="Y96" s="84">
        <f t="shared" ca="1" si="24"/>
        <v>34246</v>
      </c>
      <c r="Z96" s="48">
        <f t="shared" ca="1" si="25"/>
        <v>5</v>
      </c>
      <c r="AA96" s="48">
        <f t="shared" ca="1" si="26"/>
        <v>1</v>
      </c>
      <c r="AB96" s="221">
        <f t="shared" ca="1" si="27"/>
        <v>0.72499999999999998</v>
      </c>
      <c r="AC96" s="222">
        <f t="shared" ca="1" si="28"/>
        <v>1.1438939728621015E-2</v>
      </c>
    </row>
    <row r="97" spans="1:29" x14ac:dyDescent="0.25">
      <c r="A97">
        <v>82</v>
      </c>
      <c r="B97" s="84">
        <v>41836</v>
      </c>
      <c r="C97" s="47">
        <v>95.02</v>
      </c>
      <c r="D97" s="47">
        <v>95.12</v>
      </c>
      <c r="E97" s="47">
        <v>94.11</v>
      </c>
      <c r="F97" s="47">
        <v>94.63</v>
      </c>
      <c r="G97" s="48">
        <v>1202700</v>
      </c>
      <c r="H97" s="47">
        <v>94.07</v>
      </c>
      <c r="I97" s="51">
        <f t="shared" si="15"/>
        <v>0.99408221494240723</v>
      </c>
      <c r="J97" s="51">
        <f t="shared" ca="1" si="16"/>
        <v>1</v>
      </c>
      <c r="K97" s="47">
        <f t="shared" si="17"/>
        <v>94.46</v>
      </c>
      <c r="L97" s="47">
        <f t="shared" si="18"/>
        <v>94.56</v>
      </c>
      <c r="M97" s="47">
        <f t="shared" si="19"/>
        <v>93.55</v>
      </c>
      <c r="N97" s="47">
        <f t="shared" si="20"/>
        <v>94.07</v>
      </c>
      <c r="O97" s="48">
        <f t="shared" ca="1" si="21"/>
        <v>1202700</v>
      </c>
      <c r="U97" s="84">
        <v>34520</v>
      </c>
      <c r="V97" s="167">
        <v>0.1875</v>
      </c>
      <c r="W97" s="47">
        <f t="shared" ca="1" si="22"/>
        <v>64.12</v>
      </c>
      <c r="X97" s="84">
        <f t="shared" si="23"/>
        <v>34155</v>
      </c>
      <c r="Y97" s="84">
        <f t="shared" ca="1" si="24"/>
        <v>34246</v>
      </c>
      <c r="Z97" s="48">
        <f t="shared" ca="1" si="25"/>
        <v>4</v>
      </c>
      <c r="AA97" s="48">
        <f t="shared" ca="1" si="26"/>
        <v>0</v>
      </c>
      <c r="AB97" s="221">
        <f t="shared" ca="1" si="27"/>
        <v>0.71249999999999991</v>
      </c>
      <c r="AC97" s="222">
        <f t="shared" ca="1" si="28"/>
        <v>1.1111977542108544E-2</v>
      </c>
    </row>
    <row r="98" spans="1:29" x14ac:dyDescent="0.25">
      <c r="A98">
        <v>83</v>
      </c>
      <c r="B98" s="84">
        <v>41835</v>
      </c>
      <c r="C98" s="47">
        <v>94.06</v>
      </c>
      <c r="D98" s="47">
        <v>95.26</v>
      </c>
      <c r="E98" s="47">
        <v>93.97</v>
      </c>
      <c r="F98" s="47">
        <v>94.56</v>
      </c>
      <c r="G98" s="48">
        <v>1583200</v>
      </c>
      <c r="H98" s="47">
        <v>94</v>
      </c>
      <c r="I98" s="51">
        <f t="shared" si="15"/>
        <v>0.99407783417935702</v>
      </c>
      <c r="J98" s="51">
        <f t="shared" ca="1" si="16"/>
        <v>1</v>
      </c>
      <c r="K98" s="47">
        <f t="shared" si="17"/>
        <v>93.5</v>
      </c>
      <c r="L98" s="47">
        <f t="shared" si="18"/>
        <v>94.7</v>
      </c>
      <c r="M98" s="47">
        <f t="shared" si="19"/>
        <v>93.41</v>
      </c>
      <c r="N98" s="47">
        <f t="shared" si="20"/>
        <v>94</v>
      </c>
      <c r="O98" s="48">
        <f t="shared" ca="1" si="21"/>
        <v>1583200</v>
      </c>
      <c r="U98" s="84">
        <v>34429</v>
      </c>
      <c r="V98" s="167">
        <v>0.17499999999999999</v>
      </c>
      <c r="W98" s="47">
        <f t="shared" ca="1" si="22"/>
        <v>64.38</v>
      </c>
      <c r="X98" s="84">
        <f t="shared" si="23"/>
        <v>34064</v>
      </c>
      <c r="Y98" s="84">
        <f t="shared" ca="1" si="24"/>
        <v>34152</v>
      </c>
      <c r="Z98" s="48">
        <f t="shared" ca="1" si="25"/>
        <v>4</v>
      </c>
      <c r="AA98" s="48">
        <f t="shared" ca="1" si="26"/>
        <v>0</v>
      </c>
      <c r="AB98" s="221">
        <f t="shared" ca="1" si="27"/>
        <v>0.7</v>
      </c>
      <c r="AC98" s="222">
        <f t="shared" ca="1" si="28"/>
        <v>1.0872941907424665E-2</v>
      </c>
    </row>
    <row r="99" spans="1:29" x14ac:dyDescent="0.25">
      <c r="A99">
        <v>84</v>
      </c>
      <c r="B99" s="84">
        <v>41834</v>
      </c>
      <c r="C99" s="47">
        <v>93.39</v>
      </c>
      <c r="D99" s="47">
        <v>94.13</v>
      </c>
      <c r="E99" s="47">
        <v>93.12</v>
      </c>
      <c r="F99" s="47">
        <v>93.96</v>
      </c>
      <c r="G99" s="48">
        <v>1763400</v>
      </c>
      <c r="H99" s="47">
        <v>93.4</v>
      </c>
      <c r="I99" s="51">
        <f t="shared" si="15"/>
        <v>0.99404001702852285</v>
      </c>
      <c r="J99" s="51">
        <f t="shared" ca="1" si="16"/>
        <v>1</v>
      </c>
      <c r="K99" s="47">
        <f t="shared" si="17"/>
        <v>92.83</v>
      </c>
      <c r="L99" s="47">
        <f t="shared" si="18"/>
        <v>93.57</v>
      </c>
      <c r="M99" s="47">
        <f t="shared" si="19"/>
        <v>92.57</v>
      </c>
      <c r="N99" s="47">
        <f t="shared" si="20"/>
        <v>93.4</v>
      </c>
      <c r="O99" s="48">
        <f t="shared" ca="1" si="21"/>
        <v>1763400</v>
      </c>
      <c r="U99" s="84">
        <v>34337</v>
      </c>
      <c r="V99" s="167">
        <v>0.17499999999999999</v>
      </c>
      <c r="W99" s="47">
        <f t="shared" ca="1" si="22"/>
        <v>64.62</v>
      </c>
      <c r="X99" s="84">
        <f t="shared" si="23"/>
        <v>33972</v>
      </c>
      <c r="Y99" s="84">
        <f t="shared" ca="1" si="24"/>
        <v>34058</v>
      </c>
      <c r="Z99" s="48">
        <f t="shared" ca="1" si="25"/>
        <v>4</v>
      </c>
      <c r="AA99" s="48">
        <f t="shared" ca="1" si="26"/>
        <v>0</v>
      </c>
      <c r="AB99" s="221">
        <f t="shared" ca="1" si="27"/>
        <v>0.7</v>
      </c>
      <c r="AC99" s="222">
        <f t="shared" ca="1" si="28"/>
        <v>1.0832559579077684E-2</v>
      </c>
    </row>
    <row r="100" spans="1:29" x14ac:dyDescent="0.25">
      <c r="A100">
        <v>85</v>
      </c>
      <c r="B100" s="84">
        <v>41831</v>
      </c>
      <c r="C100" s="47">
        <v>92.13</v>
      </c>
      <c r="D100" s="47">
        <v>93.3</v>
      </c>
      <c r="E100" s="47">
        <v>91.91</v>
      </c>
      <c r="F100" s="47">
        <v>92.96</v>
      </c>
      <c r="G100" s="48">
        <v>1515500</v>
      </c>
      <c r="H100" s="47">
        <v>92.41</v>
      </c>
      <c r="I100" s="51">
        <f t="shared" si="15"/>
        <v>0.99408347676419972</v>
      </c>
      <c r="J100" s="51">
        <f t="shared" ca="1" si="16"/>
        <v>1</v>
      </c>
      <c r="K100" s="47">
        <f t="shared" si="17"/>
        <v>91.58</v>
      </c>
      <c r="L100" s="47">
        <f t="shared" si="18"/>
        <v>92.75</v>
      </c>
      <c r="M100" s="47">
        <f t="shared" si="19"/>
        <v>91.37</v>
      </c>
      <c r="N100" s="47">
        <f t="shared" si="20"/>
        <v>92.41</v>
      </c>
      <c r="O100" s="48">
        <f t="shared" ca="1" si="21"/>
        <v>1515500</v>
      </c>
      <c r="U100" s="84">
        <v>34246</v>
      </c>
      <c r="V100" s="167">
        <v>0.17499999999999999</v>
      </c>
      <c r="W100" s="47">
        <f t="shared" ca="1" si="22"/>
        <v>63</v>
      </c>
      <c r="X100" s="84">
        <f t="shared" si="23"/>
        <v>33881</v>
      </c>
      <c r="Y100" s="84">
        <f t="shared" ca="1" si="24"/>
        <v>33966</v>
      </c>
      <c r="Z100" s="48">
        <f t="shared" ca="1" si="25"/>
        <v>4</v>
      </c>
      <c r="AA100" s="48">
        <f t="shared" ca="1" si="26"/>
        <v>0</v>
      </c>
      <c r="AB100" s="221">
        <f t="shared" ca="1" si="27"/>
        <v>0.7</v>
      </c>
      <c r="AC100" s="222">
        <f t="shared" ca="1" si="28"/>
        <v>1.111111111111111E-2</v>
      </c>
    </row>
    <row r="101" spans="1:29" x14ac:dyDescent="0.25">
      <c r="A101">
        <v>86</v>
      </c>
      <c r="B101" s="84">
        <v>41830</v>
      </c>
      <c r="C101" s="47">
        <v>90.75</v>
      </c>
      <c r="D101" s="47">
        <v>92.68</v>
      </c>
      <c r="E101" s="47">
        <v>90.75</v>
      </c>
      <c r="F101" s="47">
        <v>92.1</v>
      </c>
      <c r="G101" s="48">
        <v>1523400</v>
      </c>
      <c r="H101" s="47">
        <v>91.55</v>
      </c>
      <c r="I101" s="51">
        <f t="shared" si="15"/>
        <v>0.99402823018458197</v>
      </c>
      <c r="J101" s="51">
        <f t="shared" ca="1" si="16"/>
        <v>1</v>
      </c>
      <c r="K101" s="47">
        <f t="shared" si="17"/>
        <v>90.21</v>
      </c>
      <c r="L101" s="47">
        <f t="shared" si="18"/>
        <v>92.13</v>
      </c>
      <c r="M101" s="47">
        <f t="shared" si="19"/>
        <v>90.21</v>
      </c>
      <c r="N101" s="47">
        <f t="shared" si="20"/>
        <v>91.55</v>
      </c>
      <c r="O101" s="48">
        <f t="shared" ca="1" si="21"/>
        <v>1523400</v>
      </c>
      <c r="U101" s="84">
        <v>34152</v>
      </c>
      <c r="V101" s="167">
        <v>0.17499999999999999</v>
      </c>
      <c r="W101" s="47">
        <f t="shared" ca="1" si="22"/>
        <v>61.25</v>
      </c>
      <c r="X101" s="84">
        <f t="shared" si="23"/>
        <v>33787</v>
      </c>
      <c r="Y101" s="84">
        <f t="shared" ca="1" si="24"/>
        <v>33876</v>
      </c>
      <c r="Z101" s="48">
        <f t="shared" ca="1" si="25"/>
        <v>4</v>
      </c>
      <c r="AA101" s="48">
        <f t="shared" ca="1" si="26"/>
        <v>0</v>
      </c>
      <c r="AB101" s="221">
        <f t="shared" ca="1" si="27"/>
        <v>0.6875</v>
      </c>
      <c r="AC101" s="222">
        <f t="shared" ca="1" si="28"/>
        <v>1.1224489795918367E-2</v>
      </c>
    </row>
    <row r="102" spans="1:29" x14ac:dyDescent="0.25">
      <c r="A102">
        <v>87</v>
      </c>
      <c r="B102" s="84">
        <v>41829</v>
      </c>
      <c r="C102" s="47">
        <v>91.74</v>
      </c>
      <c r="D102" s="47">
        <v>91.87</v>
      </c>
      <c r="E102" s="47">
        <v>91</v>
      </c>
      <c r="F102" s="47">
        <v>91.86</v>
      </c>
      <c r="G102" s="48">
        <v>1547700</v>
      </c>
      <c r="H102" s="47">
        <v>91.31</v>
      </c>
      <c r="I102" s="51">
        <f t="shared" si="15"/>
        <v>0.99401262791204004</v>
      </c>
      <c r="J102" s="51">
        <f t="shared" ca="1" si="16"/>
        <v>1</v>
      </c>
      <c r="K102" s="47">
        <f t="shared" si="17"/>
        <v>91.19</v>
      </c>
      <c r="L102" s="47">
        <f t="shared" si="18"/>
        <v>91.32</v>
      </c>
      <c r="M102" s="47">
        <f t="shared" si="19"/>
        <v>90.46</v>
      </c>
      <c r="N102" s="47">
        <f t="shared" si="20"/>
        <v>91.31</v>
      </c>
      <c r="O102" s="48">
        <f t="shared" ca="1" si="21"/>
        <v>1547700</v>
      </c>
      <c r="U102" s="84">
        <v>34058</v>
      </c>
      <c r="V102" s="167">
        <v>0.17499999999999999</v>
      </c>
      <c r="W102" s="47">
        <f t="shared" ca="1" si="22"/>
        <v>57.88</v>
      </c>
      <c r="X102" s="84">
        <f t="shared" si="23"/>
        <v>33693</v>
      </c>
      <c r="Y102" s="84">
        <f t="shared" ca="1" si="24"/>
        <v>33703</v>
      </c>
      <c r="Z102" s="48">
        <f t="shared" ca="1" si="25"/>
        <v>5</v>
      </c>
      <c r="AA102" s="48">
        <f t="shared" ca="1" si="26"/>
        <v>0</v>
      </c>
      <c r="AB102" s="221">
        <f t="shared" ca="1" si="27"/>
        <v>0.83749999999999991</v>
      </c>
      <c r="AC102" s="222">
        <f t="shared" ca="1" si="28"/>
        <v>1.4469592259847959E-2</v>
      </c>
    </row>
    <row r="103" spans="1:29" x14ac:dyDescent="0.25">
      <c r="A103">
        <v>88</v>
      </c>
      <c r="B103" s="84">
        <v>41828</v>
      </c>
      <c r="C103" s="47">
        <v>92.03</v>
      </c>
      <c r="D103" s="47">
        <v>92.22</v>
      </c>
      <c r="E103" s="47">
        <v>91.07</v>
      </c>
      <c r="F103" s="47">
        <v>91.2</v>
      </c>
      <c r="G103" s="48">
        <v>1417300</v>
      </c>
      <c r="H103" s="47">
        <v>90.66</v>
      </c>
      <c r="I103" s="51">
        <f t="shared" si="15"/>
        <v>0.99407894736842095</v>
      </c>
      <c r="J103" s="51">
        <f t="shared" ca="1" si="16"/>
        <v>1</v>
      </c>
      <c r="K103" s="47">
        <f t="shared" si="17"/>
        <v>91.49</v>
      </c>
      <c r="L103" s="47">
        <f t="shared" si="18"/>
        <v>91.67</v>
      </c>
      <c r="M103" s="47">
        <f t="shared" si="19"/>
        <v>90.53</v>
      </c>
      <c r="N103" s="47">
        <f t="shared" si="20"/>
        <v>90.66</v>
      </c>
      <c r="O103" s="48">
        <f t="shared" ca="1" si="21"/>
        <v>1417300</v>
      </c>
      <c r="U103" s="84">
        <v>33966</v>
      </c>
      <c r="V103" s="167">
        <v>0.17499999999999999</v>
      </c>
      <c r="W103" s="47">
        <f t="shared" ca="1" si="22"/>
        <v>51.88</v>
      </c>
      <c r="X103" s="84">
        <f t="shared" si="23"/>
        <v>33600</v>
      </c>
      <c r="Y103" s="84">
        <f t="shared" ca="1" si="24"/>
        <v>33703</v>
      </c>
      <c r="Z103" s="48">
        <f t="shared" ca="1" si="25"/>
        <v>4</v>
      </c>
      <c r="AA103" s="48">
        <f t="shared" ca="1" si="26"/>
        <v>0</v>
      </c>
      <c r="AB103" s="221">
        <f t="shared" ca="1" si="27"/>
        <v>0.66250000000000009</v>
      </c>
      <c r="AC103" s="222">
        <f t="shared" ca="1" si="28"/>
        <v>1.2769853508095607E-2</v>
      </c>
    </row>
    <row r="104" spans="1:29" x14ac:dyDescent="0.25">
      <c r="A104">
        <v>89</v>
      </c>
      <c r="B104" s="84">
        <v>41827</v>
      </c>
      <c r="C104" s="47">
        <v>93.29</v>
      </c>
      <c r="D104" s="47">
        <v>93.39</v>
      </c>
      <c r="E104" s="47">
        <v>92.1</v>
      </c>
      <c r="F104" s="47">
        <v>92.29</v>
      </c>
      <c r="G104" s="48">
        <v>1235900</v>
      </c>
      <c r="H104" s="47">
        <v>91.74</v>
      </c>
      <c r="I104" s="51">
        <f t="shared" si="15"/>
        <v>0.99404052443384971</v>
      </c>
      <c r="J104" s="51">
        <f t="shared" ca="1" si="16"/>
        <v>1</v>
      </c>
      <c r="K104" s="47">
        <f t="shared" si="17"/>
        <v>92.73</v>
      </c>
      <c r="L104" s="47">
        <f t="shared" si="18"/>
        <v>92.83</v>
      </c>
      <c r="M104" s="47">
        <f t="shared" si="19"/>
        <v>91.55</v>
      </c>
      <c r="N104" s="47">
        <f t="shared" si="20"/>
        <v>91.74</v>
      </c>
      <c r="O104" s="48">
        <f t="shared" ca="1" si="21"/>
        <v>1235900</v>
      </c>
      <c r="U104" s="84">
        <v>33876</v>
      </c>
      <c r="V104" s="167">
        <v>0.16250000000000001</v>
      </c>
      <c r="W104" s="47">
        <f t="shared" ca="1" si="22"/>
        <v>45.62</v>
      </c>
      <c r="X104" s="84">
        <f t="shared" si="23"/>
        <v>33510</v>
      </c>
      <c r="Y104" s="84">
        <f t="shared" ca="1" si="24"/>
        <v>33512</v>
      </c>
      <c r="Z104" s="48">
        <f t="shared" ca="1" si="25"/>
        <v>5</v>
      </c>
      <c r="AA104" s="48">
        <f t="shared" ca="1" si="26"/>
        <v>0</v>
      </c>
      <c r="AB104" s="221">
        <f t="shared" ca="1" si="27"/>
        <v>0.8</v>
      </c>
      <c r="AC104" s="222">
        <f t="shared" ca="1" si="28"/>
        <v>1.7536168347216136E-2</v>
      </c>
    </row>
    <row r="105" spans="1:29" x14ac:dyDescent="0.25">
      <c r="A105">
        <v>90</v>
      </c>
      <c r="B105" s="84">
        <v>41823</v>
      </c>
      <c r="C105" s="47">
        <v>93.39</v>
      </c>
      <c r="D105" s="47">
        <v>93.5</v>
      </c>
      <c r="E105" s="47">
        <v>92.48</v>
      </c>
      <c r="F105" s="47">
        <v>93.22</v>
      </c>
      <c r="G105" s="48">
        <v>808800</v>
      </c>
      <c r="H105" s="47">
        <v>92.66</v>
      </c>
      <c r="I105" s="51">
        <f t="shared" si="15"/>
        <v>0.99399270542801976</v>
      </c>
      <c r="J105" s="51">
        <f t="shared" ca="1" si="16"/>
        <v>1</v>
      </c>
      <c r="K105" s="47">
        <f t="shared" si="17"/>
        <v>92.83</v>
      </c>
      <c r="L105" s="47">
        <f t="shared" si="18"/>
        <v>92.94</v>
      </c>
      <c r="M105" s="47">
        <f t="shared" si="19"/>
        <v>91.92</v>
      </c>
      <c r="N105" s="47">
        <f t="shared" si="20"/>
        <v>92.66</v>
      </c>
      <c r="O105" s="48">
        <f t="shared" ca="1" si="21"/>
        <v>808800</v>
      </c>
      <c r="U105" s="84">
        <v>33784</v>
      </c>
      <c r="V105" s="167">
        <v>0.16250000000000001</v>
      </c>
      <c r="W105" s="47">
        <f t="shared" ca="1" si="22"/>
        <v>44</v>
      </c>
      <c r="X105" s="84">
        <f t="shared" si="23"/>
        <v>33418</v>
      </c>
      <c r="Y105" s="84">
        <f t="shared" ca="1" si="24"/>
        <v>33420</v>
      </c>
      <c r="Z105" s="48">
        <f t="shared" ca="1" si="25"/>
        <v>5</v>
      </c>
      <c r="AA105" s="48">
        <f t="shared" ca="1" si="26"/>
        <v>0</v>
      </c>
      <c r="AB105" s="221">
        <f t="shared" ca="1" si="27"/>
        <v>0.78749999999999998</v>
      </c>
      <c r="AC105" s="222">
        <f t="shared" ca="1" si="28"/>
        <v>1.7897727272727273E-2</v>
      </c>
    </row>
    <row r="106" spans="1:29" x14ac:dyDescent="0.25">
      <c r="A106">
        <v>91</v>
      </c>
      <c r="B106" s="84">
        <v>41822</v>
      </c>
      <c r="C106" s="47">
        <v>93.1</v>
      </c>
      <c r="D106" s="47">
        <v>93.56</v>
      </c>
      <c r="E106" s="47">
        <v>92.22</v>
      </c>
      <c r="F106" s="47">
        <v>92.47</v>
      </c>
      <c r="G106" s="48">
        <v>1136500</v>
      </c>
      <c r="H106" s="47">
        <v>91.92</v>
      </c>
      <c r="I106" s="51">
        <f t="shared" si="15"/>
        <v>0.99405212501351792</v>
      </c>
      <c r="J106" s="51">
        <f t="shared" ca="1" si="16"/>
        <v>1</v>
      </c>
      <c r="K106" s="47">
        <f t="shared" si="17"/>
        <v>92.55</v>
      </c>
      <c r="L106" s="47">
        <f t="shared" si="18"/>
        <v>93</v>
      </c>
      <c r="M106" s="47">
        <f t="shared" si="19"/>
        <v>91.67</v>
      </c>
      <c r="N106" s="47">
        <f t="shared" si="20"/>
        <v>91.92</v>
      </c>
      <c r="O106" s="48">
        <f t="shared" ca="1" si="21"/>
        <v>1136500</v>
      </c>
      <c r="U106" s="84">
        <v>33703</v>
      </c>
      <c r="V106" s="167">
        <v>0.16250000000000001</v>
      </c>
      <c r="W106" s="47">
        <f t="shared" ca="1" si="22"/>
        <v>42.62</v>
      </c>
      <c r="X106" s="84">
        <f t="shared" si="23"/>
        <v>33337</v>
      </c>
      <c r="Y106" s="84">
        <f t="shared" ca="1" si="24"/>
        <v>33420</v>
      </c>
      <c r="Z106" s="48">
        <f t="shared" ca="1" si="25"/>
        <v>4</v>
      </c>
      <c r="AA106" s="48">
        <f t="shared" ca="1" si="26"/>
        <v>0</v>
      </c>
      <c r="AB106" s="221">
        <f t="shared" ca="1" si="27"/>
        <v>0.625</v>
      </c>
      <c r="AC106" s="222">
        <f t="shared" ca="1" si="28"/>
        <v>1.4664476771468794E-2</v>
      </c>
    </row>
    <row r="107" spans="1:29" x14ac:dyDescent="0.25">
      <c r="A107">
        <v>92</v>
      </c>
      <c r="B107" s="84">
        <v>41821</v>
      </c>
      <c r="C107" s="47">
        <v>91.67</v>
      </c>
      <c r="D107" s="47">
        <v>93.63</v>
      </c>
      <c r="E107" s="47">
        <v>90.37</v>
      </c>
      <c r="F107" s="47">
        <v>93.1</v>
      </c>
      <c r="G107" s="48">
        <v>2129800</v>
      </c>
      <c r="H107" s="47">
        <v>92.55</v>
      </c>
      <c r="I107" s="51">
        <f t="shared" si="15"/>
        <v>0.99409237379162196</v>
      </c>
      <c r="J107" s="51">
        <f t="shared" ca="1" si="16"/>
        <v>1</v>
      </c>
      <c r="K107" s="47">
        <f t="shared" si="17"/>
        <v>91.13</v>
      </c>
      <c r="L107" s="47">
        <f t="shared" si="18"/>
        <v>93.08</v>
      </c>
      <c r="M107" s="47">
        <f t="shared" si="19"/>
        <v>89.84</v>
      </c>
      <c r="N107" s="47">
        <f t="shared" si="20"/>
        <v>92.55</v>
      </c>
      <c r="O107" s="48">
        <f t="shared" ca="1" si="21"/>
        <v>2129800</v>
      </c>
      <c r="U107" s="84">
        <v>33599</v>
      </c>
      <c r="V107" s="167">
        <v>0.16250000000000001</v>
      </c>
      <c r="W107" s="47">
        <f t="shared" ca="1" si="22"/>
        <v>82</v>
      </c>
      <c r="X107" s="84">
        <f t="shared" si="23"/>
        <v>33234</v>
      </c>
      <c r="Y107" s="84">
        <f t="shared" ca="1" si="24"/>
        <v>33235</v>
      </c>
      <c r="Z107" s="48">
        <f t="shared" ca="1" si="25"/>
        <v>5</v>
      </c>
      <c r="AA107" s="48">
        <f t="shared" ca="1" si="26"/>
        <v>1</v>
      </c>
      <c r="AB107" s="221">
        <f t="shared" ca="1" si="27"/>
        <v>0.61249999999999993</v>
      </c>
      <c r="AC107" s="222">
        <f t="shared" ca="1" si="28"/>
        <v>7.46951219512195E-3</v>
      </c>
    </row>
    <row r="108" spans="1:29" x14ac:dyDescent="0.25">
      <c r="A108">
        <v>93</v>
      </c>
      <c r="B108" s="84">
        <v>41820</v>
      </c>
      <c r="C108" s="47">
        <v>93.82</v>
      </c>
      <c r="D108" s="47">
        <v>93.84</v>
      </c>
      <c r="E108" s="47">
        <v>92.1</v>
      </c>
      <c r="F108" s="47">
        <v>92.25</v>
      </c>
      <c r="G108" s="48">
        <v>1625500</v>
      </c>
      <c r="H108" s="47">
        <v>91.7</v>
      </c>
      <c r="I108" s="51">
        <f t="shared" si="15"/>
        <v>0.99403794037940385</v>
      </c>
      <c r="J108" s="51">
        <f t="shared" ca="1" si="16"/>
        <v>1</v>
      </c>
      <c r="K108" s="47">
        <f t="shared" si="17"/>
        <v>93.26</v>
      </c>
      <c r="L108" s="47">
        <f t="shared" si="18"/>
        <v>93.28</v>
      </c>
      <c r="M108" s="47">
        <f t="shared" si="19"/>
        <v>91.55</v>
      </c>
      <c r="N108" s="47">
        <f t="shared" si="20"/>
        <v>91.7</v>
      </c>
      <c r="O108" s="48">
        <f t="shared" ca="1" si="21"/>
        <v>1625500</v>
      </c>
      <c r="U108" s="84">
        <v>33512</v>
      </c>
      <c r="V108" s="167">
        <v>0.15</v>
      </c>
      <c r="W108" s="47">
        <f t="shared" ca="1" si="22"/>
        <v>75</v>
      </c>
      <c r="X108" s="84">
        <f t="shared" si="23"/>
        <v>33147</v>
      </c>
      <c r="Y108" s="84">
        <f t="shared" ca="1" si="24"/>
        <v>33149</v>
      </c>
      <c r="Z108" s="48">
        <f t="shared" ca="1" si="25"/>
        <v>5</v>
      </c>
      <c r="AA108" s="48">
        <f t="shared" ca="1" si="26"/>
        <v>1</v>
      </c>
      <c r="AB108" s="221">
        <f t="shared" ca="1" si="27"/>
        <v>0.6</v>
      </c>
      <c r="AC108" s="222">
        <f t="shared" ca="1" si="28"/>
        <v>8.0000000000000002E-3</v>
      </c>
    </row>
    <row r="109" spans="1:29" x14ac:dyDescent="0.25">
      <c r="A109">
        <v>94</v>
      </c>
      <c r="B109" s="84">
        <v>41817</v>
      </c>
      <c r="C109" s="47">
        <v>94.12</v>
      </c>
      <c r="D109" s="47">
        <v>94.45</v>
      </c>
      <c r="E109" s="47">
        <v>93.75</v>
      </c>
      <c r="F109" s="47">
        <v>94.4</v>
      </c>
      <c r="G109" s="48">
        <v>1895000</v>
      </c>
      <c r="H109" s="47">
        <v>93.24</v>
      </c>
      <c r="I109" s="51">
        <f t="shared" si="15"/>
        <v>0.98771186440677949</v>
      </c>
      <c r="J109" s="51">
        <f t="shared" ca="1" si="16"/>
        <v>1</v>
      </c>
      <c r="K109" s="47">
        <f t="shared" si="17"/>
        <v>92.96</v>
      </c>
      <c r="L109" s="47">
        <f t="shared" si="18"/>
        <v>93.29</v>
      </c>
      <c r="M109" s="47">
        <f t="shared" si="19"/>
        <v>92.6</v>
      </c>
      <c r="N109" s="47">
        <f t="shared" si="20"/>
        <v>93.24</v>
      </c>
      <c r="O109" s="48">
        <f t="shared" ca="1" si="21"/>
        <v>1895000</v>
      </c>
      <c r="U109" s="84">
        <v>33420</v>
      </c>
      <c r="V109" s="167">
        <v>0.15</v>
      </c>
      <c r="W109" s="47">
        <f t="shared" ca="1" si="22"/>
        <v>79.75</v>
      </c>
      <c r="X109" s="84">
        <f t="shared" si="23"/>
        <v>33055</v>
      </c>
      <c r="Y109" s="84">
        <f t="shared" ca="1" si="24"/>
        <v>33149</v>
      </c>
      <c r="Z109" s="48">
        <f t="shared" ca="1" si="25"/>
        <v>4</v>
      </c>
      <c r="AA109" s="48">
        <f t="shared" ca="1" si="26"/>
        <v>0</v>
      </c>
      <c r="AB109" s="221">
        <f t="shared" ca="1" si="27"/>
        <v>0.6</v>
      </c>
      <c r="AC109" s="222">
        <f t="shared" ca="1" si="28"/>
        <v>7.5235109717868339E-3</v>
      </c>
    </row>
    <row r="110" spans="1:29" x14ac:dyDescent="0.25">
      <c r="A110">
        <v>95</v>
      </c>
      <c r="B110" s="84">
        <v>41816</v>
      </c>
      <c r="C110" s="47">
        <v>94.56</v>
      </c>
      <c r="D110" s="47">
        <v>94.56</v>
      </c>
      <c r="E110" s="47">
        <v>93.64</v>
      </c>
      <c r="F110" s="47">
        <v>94.08</v>
      </c>
      <c r="G110" s="48">
        <v>1161500</v>
      </c>
      <c r="H110" s="47">
        <v>92.92</v>
      </c>
      <c r="I110" s="51">
        <f t="shared" si="15"/>
        <v>0.98767006802721091</v>
      </c>
      <c r="J110" s="51">
        <f t="shared" ca="1" si="16"/>
        <v>1</v>
      </c>
      <c r="K110" s="47">
        <f t="shared" si="17"/>
        <v>93.39</v>
      </c>
      <c r="L110" s="47">
        <f t="shared" si="18"/>
        <v>93.39</v>
      </c>
      <c r="M110" s="47">
        <f t="shared" si="19"/>
        <v>92.49</v>
      </c>
      <c r="N110" s="47">
        <f t="shared" si="20"/>
        <v>92.92</v>
      </c>
      <c r="O110" s="48">
        <f t="shared" ca="1" si="21"/>
        <v>1161500</v>
      </c>
      <c r="U110" s="84">
        <v>33330</v>
      </c>
      <c r="V110" s="167">
        <v>0.15</v>
      </c>
      <c r="W110" s="47">
        <f t="shared" ca="1" si="22"/>
        <v>81.75</v>
      </c>
      <c r="X110" s="84">
        <f t="shared" si="23"/>
        <v>32965</v>
      </c>
      <c r="Y110" s="84">
        <f t="shared" ca="1" si="24"/>
        <v>32965</v>
      </c>
      <c r="Z110" s="48">
        <f t="shared" ca="1" si="25"/>
        <v>5</v>
      </c>
      <c r="AA110" s="48">
        <f t="shared" ca="1" si="26"/>
        <v>1</v>
      </c>
      <c r="AB110" s="221">
        <f t="shared" ca="1" si="27"/>
        <v>0.6</v>
      </c>
      <c r="AC110" s="222">
        <f t="shared" ca="1" si="28"/>
        <v>7.3394495412844032E-3</v>
      </c>
    </row>
    <row r="111" spans="1:29" x14ac:dyDescent="0.25">
      <c r="A111">
        <v>96</v>
      </c>
      <c r="B111" s="84">
        <v>41815</v>
      </c>
      <c r="C111" s="47">
        <v>94.21</v>
      </c>
      <c r="D111" s="47">
        <v>94.85</v>
      </c>
      <c r="E111" s="47">
        <v>93.53</v>
      </c>
      <c r="F111" s="47">
        <v>94.71</v>
      </c>
      <c r="G111" s="48">
        <v>1585000</v>
      </c>
      <c r="H111" s="47">
        <v>93.54</v>
      </c>
      <c r="I111" s="51">
        <f t="shared" si="15"/>
        <v>0.98764649984162189</v>
      </c>
      <c r="J111" s="51">
        <f t="shared" ca="1" si="16"/>
        <v>1</v>
      </c>
      <c r="K111" s="47">
        <f t="shared" si="17"/>
        <v>93.05</v>
      </c>
      <c r="L111" s="47">
        <f t="shared" si="18"/>
        <v>93.68</v>
      </c>
      <c r="M111" s="47">
        <f t="shared" si="19"/>
        <v>92.37</v>
      </c>
      <c r="N111" s="47">
        <f t="shared" si="20"/>
        <v>93.54</v>
      </c>
      <c r="O111" s="48">
        <f t="shared" ca="1" si="21"/>
        <v>1585000</v>
      </c>
      <c r="U111" s="84">
        <v>33235</v>
      </c>
      <c r="V111" s="167">
        <v>0.15</v>
      </c>
      <c r="W111" s="47">
        <f t="shared" ca="1" si="22"/>
        <v>69.62</v>
      </c>
      <c r="X111" s="84">
        <f t="shared" si="23"/>
        <v>32870</v>
      </c>
      <c r="Y111" s="84">
        <f t="shared" ca="1" si="24"/>
        <v>32871</v>
      </c>
      <c r="Z111" s="48">
        <f t="shared" ca="1" si="25"/>
        <v>5</v>
      </c>
      <c r="AA111" s="48">
        <f t="shared" ca="1" si="26"/>
        <v>1</v>
      </c>
      <c r="AB111" s="221">
        <f t="shared" ca="1" si="27"/>
        <v>0.6</v>
      </c>
      <c r="AC111" s="222">
        <f t="shared" ca="1" si="28"/>
        <v>8.618213157138753E-3</v>
      </c>
    </row>
    <row r="112" spans="1:29" x14ac:dyDescent="0.25">
      <c r="A112">
        <v>97</v>
      </c>
      <c r="B112" s="84">
        <v>41814</v>
      </c>
      <c r="C112" s="47">
        <v>95.53</v>
      </c>
      <c r="D112" s="47">
        <v>96</v>
      </c>
      <c r="E112" s="47">
        <v>94.19</v>
      </c>
      <c r="F112" s="47">
        <v>94.23</v>
      </c>
      <c r="G112" s="48">
        <v>1129200</v>
      </c>
      <c r="H112" s="47">
        <v>93.07</v>
      </c>
      <c r="I112" s="51">
        <f t="shared" si="15"/>
        <v>0.98768969542608498</v>
      </c>
      <c r="J112" s="51">
        <f t="shared" ca="1" si="16"/>
        <v>1</v>
      </c>
      <c r="K112" s="47">
        <f t="shared" si="17"/>
        <v>94.35</v>
      </c>
      <c r="L112" s="47">
        <f t="shared" si="18"/>
        <v>94.82</v>
      </c>
      <c r="M112" s="47">
        <f t="shared" si="19"/>
        <v>93.03</v>
      </c>
      <c r="N112" s="47">
        <f t="shared" si="20"/>
        <v>93.07</v>
      </c>
      <c r="O112" s="48">
        <f t="shared" ca="1" si="21"/>
        <v>1129200</v>
      </c>
      <c r="U112" s="84">
        <v>33149</v>
      </c>
      <c r="V112" s="167">
        <v>0.15</v>
      </c>
      <c r="W112" s="47">
        <f t="shared" ca="1" si="22"/>
        <v>67.25</v>
      </c>
      <c r="X112" s="84">
        <f t="shared" si="23"/>
        <v>32784</v>
      </c>
      <c r="Y112" s="84">
        <f t="shared" ca="1" si="24"/>
        <v>32871</v>
      </c>
      <c r="Z112" s="48">
        <f t="shared" ca="1" si="25"/>
        <v>4</v>
      </c>
      <c r="AA112" s="48">
        <f t="shared" ca="1" si="26"/>
        <v>0</v>
      </c>
      <c r="AB112" s="221">
        <f t="shared" ca="1" si="27"/>
        <v>0.58750000000000002</v>
      </c>
      <c r="AC112" s="222">
        <f t="shared" ca="1" si="28"/>
        <v>8.7360594795539044E-3</v>
      </c>
    </row>
    <row r="113" spans="1:29" x14ac:dyDescent="0.25">
      <c r="A113">
        <v>98</v>
      </c>
      <c r="B113" s="84">
        <v>41813</v>
      </c>
      <c r="C113" s="47">
        <v>97.04</v>
      </c>
      <c r="D113" s="47">
        <v>97.04</v>
      </c>
      <c r="E113" s="47">
        <v>95.45</v>
      </c>
      <c r="F113" s="47">
        <v>95.83</v>
      </c>
      <c r="G113" s="48">
        <v>889300</v>
      </c>
      <c r="H113" s="47">
        <v>94.65</v>
      </c>
      <c r="I113" s="51">
        <f t="shared" si="15"/>
        <v>0.98768652822706882</v>
      </c>
      <c r="J113" s="51">
        <f t="shared" ca="1" si="16"/>
        <v>1</v>
      </c>
      <c r="K113" s="47">
        <f t="shared" si="17"/>
        <v>95.85</v>
      </c>
      <c r="L113" s="47">
        <f t="shared" si="18"/>
        <v>95.85</v>
      </c>
      <c r="M113" s="47">
        <f t="shared" si="19"/>
        <v>94.27</v>
      </c>
      <c r="N113" s="47">
        <f t="shared" si="20"/>
        <v>94.65</v>
      </c>
      <c r="O113" s="48">
        <f t="shared" ca="1" si="21"/>
        <v>889300</v>
      </c>
      <c r="U113" s="84">
        <v>33053</v>
      </c>
      <c r="V113" s="167">
        <v>0.15</v>
      </c>
      <c r="W113" s="47">
        <f t="shared" ca="1" si="22"/>
        <v>62.38</v>
      </c>
      <c r="X113" s="84">
        <f t="shared" si="23"/>
        <v>32688</v>
      </c>
      <c r="Y113" s="84">
        <f t="shared" ca="1" si="24"/>
        <v>32689</v>
      </c>
      <c r="Z113" s="48">
        <f t="shared" ca="1" si="25"/>
        <v>5</v>
      </c>
      <c r="AA113" s="48">
        <f t="shared" ca="1" si="26"/>
        <v>1</v>
      </c>
      <c r="AB113" s="221">
        <f t="shared" ca="1" si="27"/>
        <v>0.57499999999999996</v>
      </c>
      <c r="AC113" s="222">
        <f t="shared" ca="1" si="28"/>
        <v>9.217697980121833E-3</v>
      </c>
    </row>
    <row r="114" spans="1:29" x14ac:dyDescent="0.25">
      <c r="A114">
        <v>99</v>
      </c>
      <c r="B114" s="84">
        <v>41810</v>
      </c>
      <c r="C114" s="47">
        <v>96.27</v>
      </c>
      <c r="D114" s="47">
        <v>97.23</v>
      </c>
      <c r="E114" s="47">
        <v>96.25</v>
      </c>
      <c r="F114" s="47">
        <v>96.77</v>
      </c>
      <c r="G114" s="48">
        <v>1911100</v>
      </c>
      <c r="H114" s="47">
        <v>95.58</v>
      </c>
      <c r="I114" s="51">
        <f t="shared" si="15"/>
        <v>0.98770280045468639</v>
      </c>
      <c r="J114" s="51">
        <f t="shared" ca="1" si="16"/>
        <v>1</v>
      </c>
      <c r="K114" s="47">
        <f t="shared" si="17"/>
        <v>95.09</v>
      </c>
      <c r="L114" s="47">
        <f t="shared" si="18"/>
        <v>96.03</v>
      </c>
      <c r="M114" s="47">
        <f t="shared" si="19"/>
        <v>95.07</v>
      </c>
      <c r="N114" s="47">
        <f t="shared" si="20"/>
        <v>95.58</v>
      </c>
      <c r="O114" s="48">
        <f t="shared" ca="1" si="21"/>
        <v>1911100</v>
      </c>
      <c r="U114" s="84">
        <v>32965</v>
      </c>
      <c r="V114" s="167">
        <v>0.15</v>
      </c>
      <c r="W114" s="47">
        <f t="shared" ca="1" si="22"/>
        <v>63.38</v>
      </c>
      <c r="X114" s="84">
        <f t="shared" si="23"/>
        <v>32600</v>
      </c>
      <c r="Y114" s="84">
        <f t="shared" ca="1" si="24"/>
        <v>32601</v>
      </c>
      <c r="Z114" s="48">
        <f t="shared" ca="1" si="25"/>
        <v>5</v>
      </c>
      <c r="AA114" s="48">
        <f t="shared" ca="1" si="26"/>
        <v>1</v>
      </c>
      <c r="AB114" s="221">
        <f t="shared" ca="1" si="27"/>
        <v>0.5625</v>
      </c>
      <c r="AC114" s="222">
        <f t="shared" ca="1" si="28"/>
        <v>8.8750394446197537E-3</v>
      </c>
    </row>
    <row r="115" spans="1:29" x14ac:dyDescent="0.25">
      <c r="A115">
        <v>100</v>
      </c>
      <c r="B115" s="84">
        <v>41809</v>
      </c>
      <c r="C115" s="47">
        <v>95.64</v>
      </c>
      <c r="D115" s="47">
        <v>96.25</v>
      </c>
      <c r="E115" s="47">
        <v>95.49</v>
      </c>
      <c r="F115" s="47">
        <v>95.85</v>
      </c>
      <c r="G115" s="48">
        <v>1330500</v>
      </c>
      <c r="H115" s="47">
        <v>94.67</v>
      </c>
      <c r="I115" s="51">
        <f t="shared" si="15"/>
        <v>0.98768909754825251</v>
      </c>
      <c r="J115" s="51">
        <f t="shared" ca="1" si="16"/>
        <v>1</v>
      </c>
      <c r="K115" s="47">
        <f t="shared" si="17"/>
        <v>94.46</v>
      </c>
      <c r="L115" s="47">
        <f t="shared" si="18"/>
        <v>95.07</v>
      </c>
      <c r="M115" s="47">
        <f t="shared" si="19"/>
        <v>94.31</v>
      </c>
      <c r="N115" s="47">
        <f t="shared" si="20"/>
        <v>94.67</v>
      </c>
      <c r="O115" s="48">
        <f t="shared" ca="1" si="21"/>
        <v>1330500</v>
      </c>
      <c r="U115" s="84">
        <v>32871</v>
      </c>
      <c r="V115" s="167">
        <v>0.13750000000000001</v>
      </c>
      <c r="W115" s="47">
        <f t="shared" ca="1" si="22"/>
        <v>69.5</v>
      </c>
      <c r="X115" s="84">
        <f t="shared" si="23"/>
        <v>32506</v>
      </c>
      <c r="Y115" s="84">
        <f t="shared" ca="1" si="24"/>
        <v>32507</v>
      </c>
      <c r="Z115" s="48">
        <f t="shared" ca="1" si="25"/>
        <v>5</v>
      </c>
      <c r="AA115" s="48">
        <f t="shared" ca="1" si="26"/>
        <v>1</v>
      </c>
      <c r="AB115" s="221">
        <f t="shared" ca="1" si="27"/>
        <v>0.55000000000000004</v>
      </c>
      <c r="AC115" s="222">
        <f t="shared" ca="1" si="28"/>
        <v>7.9136690647482015E-3</v>
      </c>
    </row>
    <row r="116" spans="1:29" x14ac:dyDescent="0.25">
      <c r="A116">
        <v>101</v>
      </c>
      <c r="B116" s="84">
        <v>41808</v>
      </c>
      <c r="C116" s="47">
        <v>95.99</v>
      </c>
      <c r="D116" s="47">
        <v>96.32</v>
      </c>
      <c r="E116" s="47">
        <v>94.92</v>
      </c>
      <c r="F116" s="47">
        <v>95.74</v>
      </c>
      <c r="G116" s="48">
        <v>1051600</v>
      </c>
      <c r="H116" s="47">
        <v>94.56</v>
      </c>
      <c r="I116" s="51">
        <f t="shared" si="15"/>
        <v>0.98767495299770214</v>
      </c>
      <c r="J116" s="51">
        <f t="shared" ca="1" si="16"/>
        <v>1</v>
      </c>
      <c r="K116" s="47">
        <f t="shared" si="17"/>
        <v>94.81</v>
      </c>
      <c r="L116" s="47">
        <f t="shared" si="18"/>
        <v>95.13</v>
      </c>
      <c r="M116" s="47">
        <f t="shared" si="19"/>
        <v>93.75</v>
      </c>
      <c r="N116" s="47">
        <f t="shared" si="20"/>
        <v>94.56</v>
      </c>
      <c r="O116" s="48">
        <f t="shared" ca="1" si="21"/>
        <v>1051600</v>
      </c>
      <c r="U116" s="84">
        <v>32783</v>
      </c>
      <c r="V116" s="167">
        <v>0.13750000000000001</v>
      </c>
      <c r="W116" s="47">
        <f t="shared" ca="1" si="22"/>
        <v>80</v>
      </c>
      <c r="X116" s="84">
        <f t="shared" si="23"/>
        <v>32418</v>
      </c>
      <c r="Y116" s="84">
        <f t="shared" ca="1" si="24"/>
        <v>32419</v>
      </c>
      <c r="Z116" s="48">
        <f t="shared" ca="1" si="25"/>
        <v>5</v>
      </c>
      <c r="AA116" s="48">
        <f t="shared" ca="1" si="26"/>
        <v>1</v>
      </c>
      <c r="AB116" s="221">
        <f t="shared" ca="1" si="27"/>
        <v>0.53750000000000009</v>
      </c>
      <c r="AC116" s="222">
        <f t="shared" ca="1" si="28"/>
        <v>6.7187500000000008E-3</v>
      </c>
    </row>
    <row r="117" spans="1:29" x14ac:dyDescent="0.25">
      <c r="A117">
        <v>102</v>
      </c>
      <c r="B117" s="84">
        <v>41807</v>
      </c>
      <c r="C117" s="47">
        <v>96.86</v>
      </c>
      <c r="D117" s="47">
        <v>97.16</v>
      </c>
      <c r="E117" s="47">
        <v>95.82</v>
      </c>
      <c r="F117" s="47">
        <v>95.83</v>
      </c>
      <c r="G117" s="48">
        <v>1578200</v>
      </c>
      <c r="H117" s="47">
        <v>94.65</v>
      </c>
      <c r="I117" s="51">
        <f t="shared" si="15"/>
        <v>0.98768652822706882</v>
      </c>
      <c r="J117" s="51">
        <f t="shared" ca="1" si="16"/>
        <v>1</v>
      </c>
      <c r="K117" s="47">
        <f t="shared" si="17"/>
        <v>95.67</v>
      </c>
      <c r="L117" s="47">
        <f t="shared" si="18"/>
        <v>95.96</v>
      </c>
      <c r="M117" s="47">
        <f t="shared" si="19"/>
        <v>94.64</v>
      </c>
      <c r="N117" s="47">
        <f t="shared" si="20"/>
        <v>94.65</v>
      </c>
      <c r="O117" s="48">
        <f t="shared" ca="1" si="21"/>
        <v>1578200</v>
      </c>
      <c r="U117" s="84">
        <v>32689</v>
      </c>
      <c r="V117" s="167">
        <v>0.13750000000000001</v>
      </c>
      <c r="W117" s="47">
        <f t="shared" ca="1" si="22"/>
        <v>72.62</v>
      </c>
      <c r="X117" s="84">
        <f t="shared" si="23"/>
        <v>32324</v>
      </c>
      <c r="Y117" s="84">
        <f t="shared" ca="1" si="24"/>
        <v>32325</v>
      </c>
      <c r="Z117" s="48">
        <f t="shared" ca="1" si="25"/>
        <v>5</v>
      </c>
      <c r="AA117" s="48">
        <f t="shared" ca="1" si="26"/>
        <v>0</v>
      </c>
      <c r="AB117" s="221">
        <f t="shared" ca="1" si="27"/>
        <v>0.64999999999999991</v>
      </c>
      <c r="AC117" s="222">
        <f t="shared" ca="1" si="28"/>
        <v>8.9507022858716593E-3</v>
      </c>
    </row>
    <row r="118" spans="1:29" x14ac:dyDescent="0.25">
      <c r="A118">
        <v>103</v>
      </c>
      <c r="B118" s="84">
        <v>41806</v>
      </c>
      <c r="C118" s="47">
        <v>96.46</v>
      </c>
      <c r="D118" s="47">
        <v>97.39</v>
      </c>
      <c r="E118" s="47">
        <v>96.17</v>
      </c>
      <c r="F118" s="47">
        <v>97.1</v>
      </c>
      <c r="G118" s="48">
        <v>1023400</v>
      </c>
      <c r="H118" s="47">
        <v>95.9</v>
      </c>
      <c r="I118" s="51">
        <f t="shared" si="15"/>
        <v>0.98764160659114331</v>
      </c>
      <c r="J118" s="51">
        <f t="shared" ca="1" si="16"/>
        <v>1</v>
      </c>
      <c r="K118" s="47">
        <f t="shared" si="17"/>
        <v>95.27</v>
      </c>
      <c r="L118" s="47">
        <f t="shared" si="18"/>
        <v>96.19</v>
      </c>
      <c r="M118" s="47">
        <f t="shared" si="19"/>
        <v>94.98</v>
      </c>
      <c r="N118" s="47">
        <f t="shared" si="20"/>
        <v>95.9</v>
      </c>
      <c r="O118" s="48">
        <f t="shared" ca="1" si="21"/>
        <v>1023400</v>
      </c>
      <c r="U118" s="84">
        <v>32601</v>
      </c>
      <c r="V118" s="167">
        <v>0.13750000000000001</v>
      </c>
      <c r="W118" s="47">
        <f t="shared" ca="1" si="22"/>
        <v>69</v>
      </c>
      <c r="X118" s="84">
        <f t="shared" si="23"/>
        <v>32236</v>
      </c>
      <c r="Y118" s="84">
        <f t="shared" ca="1" si="24"/>
        <v>32237</v>
      </c>
      <c r="Z118" s="48">
        <f t="shared" ca="1" si="25"/>
        <v>5</v>
      </c>
      <c r="AA118" s="48">
        <f t="shared" ca="1" si="26"/>
        <v>1</v>
      </c>
      <c r="AB118" s="221">
        <f t="shared" ca="1" si="27"/>
        <v>0.51249999999999996</v>
      </c>
      <c r="AC118" s="222">
        <f t="shared" ca="1" si="28"/>
        <v>7.4275362318840573E-3</v>
      </c>
    </row>
    <row r="119" spans="1:29" x14ac:dyDescent="0.25">
      <c r="A119">
        <v>104</v>
      </c>
      <c r="B119" s="84">
        <v>41803</v>
      </c>
      <c r="C119" s="47">
        <v>95.7</v>
      </c>
      <c r="D119" s="47">
        <v>96.77</v>
      </c>
      <c r="E119" s="47">
        <v>95.45</v>
      </c>
      <c r="F119" s="47">
        <v>96.59</v>
      </c>
      <c r="G119" s="48">
        <v>1107200</v>
      </c>
      <c r="H119" s="47">
        <v>95.4</v>
      </c>
      <c r="I119" s="51">
        <f t="shared" si="15"/>
        <v>0.98767988404596752</v>
      </c>
      <c r="J119" s="51">
        <f t="shared" ca="1" si="16"/>
        <v>1</v>
      </c>
      <c r="K119" s="47">
        <f t="shared" si="17"/>
        <v>94.52</v>
      </c>
      <c r="L119" s="47">
        <f t="shared" si="18"/>
        <v>95.58</v>
      </c>
      <c r="M119" s="47">
        <f t="shared" si="19"/>
        <v>94.27</v>
      </c>
      <c r="N119" s="47">
        <f t="shared" si="20"/>
        <v>95.4</v>
      </c>
      <c r="O119" s="48">
        <f t="shared" ca="1" si="21"/>
        <v>1107200</v>
      </c>
      <c r="U119" s="84">
        <v>32507</v>
      </c>
      <c r="V119" s="167">
        <v>0.125</v>
      </c>
      <c r="W119" s="47">
        <f t="shared" ca="1" si="22"/>
        <v>67</v>
      </c>
      <c r="X119" s="84">
        <f t="shared" si="23"/>
        <v>32141</v>
      </c>
      <c r="Y119" s="84">
        <f t="shared" ca="1" si="24"/>
        <v>32146</v>
      </c>
      <c r="Z119" s="48">
        <f t="shared" ca="1" si="25"/>
        <v>6</v>
      </c>
      <c r="AA119" s="48">
        <f t="shared" ca="1" si="26"/>
        <v>0</v>
      </c>
      <c r="AB119" s="221">
        <f t="shared" ca="1" si="27"/>
        <v>0.625</v>
      </c>
      <c r="AC119" s="222">
        <f t="shared" ca="1" si="28"/>
        <v>9.3283582089552231E-3</v>
      </c>
    </row>
    <row r="120" spans="1:29" x14ac:dyDescent="0.25">
      <c r="A120">
        <v>105</v>
      </c>
      <c r="B120" s="84">
        <v>41802</v>
      </c>
      <c r="C120" s="47">
        <v>96.55</v>
      </c>
      <c r="D120" s="47">
        <v>96.83</v>
      </c>
      <c r="E120" s="47">
        <v>95.16</v>
      </c>
      <c r="F120" s="47">
        <v>95.5</v>
      </c>
      <c r="G120" s="48">
        <v>1351000</v>
      </c>
      <c r="H120" s="47">
        <v>94.32</v>
      </c>
      <c r="I120" s="51">
        <f t="shared" si="15"/>
        <v>0.9876439790575916</v>
      </c>
      <c r="J120" s="51">
        <f t="shared" ca="1" si="16"/>
        <v>1</v>
      </c>
      <c r="K120" s="47">
        <f t="shared" si="17"/>
        <v>95.36</v>
      </c>
      <c r="L120" s="47">
        <f t="shared" si="18"/>
        <v>95.63</v>
      </c>
      <c r="M120" s="47">
        <f t="shared" si="19"/>
        <v>93.98</v>
      </c>
      <c r="N120" s="47">
        <f t="shared" si="20"/>
        <v>94.32</v>
      </c>
      <c r="O120" s="48">
        <f t="shared" ca="1" si="21"/>
        <v>1351000</v>
      </c>
      <c r="U120" s="84">
        <v>32419</v>
      </c>
      <c r="V120" s="167">
        <v>0.125</v>
      </c>
      <c r="W120" s="47">
        <f t="shared" ca="1" si="22"/>
        <v>71.38</v>
      </c>
      <c r="X120" s="84">
        <f t="shared" si="23"/>
        <v>32053</v>
      </c>
      <c r="Y120" s="84">
        <f t="shared" ca="1" si="24"/>
        <v>32146</v>
      </c>
      <c r="Z120" s="48">
        <f t="shared" ca="1" si="25"/>
        <v>5</v>
      </c>
      <c r="AA120" s="48">
        <f t="shared" ca="1" si="26"/>
        <v>0</v>
      </c>
      <c r="AB120" s="221">
        <f t="shared" ca="1" si="27"/>
        <v>0.5</v>
      </c>
      <c r="AC120" s="222">
        <f t="shared" ca="1" si="28"/>
        <v>7.0047632390025224E-3</v>
      </c>
    </row>
    <row r="121" spans="1:29" x14ac:dyDescent="0.25">
      <c r="A121">
        <v>106</v>
      </c>
      <c r="B121" s="84">
        <v>41801</v>
      </c>
      <c r="C121" s="47">
        <v>97.5</v>
      </c>
      <c r="D121" s="47">
        <v>97.87</v>
      </c>
      <c r="E121" s="47">
        <v>96.38</v>
      </c>
      <c r="F121" s="47">
        <v>96.48</v>
      </c>
      <c r="G121" s="48">
        <v>1680700</v>
      </c>
      <c r="H121" s="47">
        <v>95.29</v>
      </c>
      <c r="I121" s="51">
        <f t="shared" si="15"/>
        <v>0.98766583747927039</v>
      </c>
      <c r="J121" s="51">
        <f t="shared" ca="1" si="16"/>
        <v>1</v>
      </c>
      <c r="K121" s="47">
        <f t="shared" si="17"/>
        <v>96.3</v>
      </c>
      <c r="L121" s="47">
        <f t="shared" si="18"/>
        <v>96.66</v>
      </c>
      <c r="M121" s="47">
        <f t="shared" si="19"/>
        <v>95.19</v>
      </c>
      <c r="N121" s="47">
        <f t="shared" si="20"/>
        <v>95.29</v>
      </c>
      <c r="O121" s="48">
        <f t="shared" ca="1" si="21"/>
        <v>1680700</v>
      </c>
      <c r="U121" s="84">
        <v>32325</v>
      </c>
      <c r="V121" s="167">
        <v>0.125</v>
      </c>
      <c r="W121" s="47">
        <f t="shared" ca="1" si="22"/>
        <v>66</v>
      </c>
      <c r="X121" s="84">
        <f t="shared" si="23"/>
        <v>31959</v>
      </c>
      <c r="Y121" s="84">
        <f t="shared" ca="1" si="24"/>
        <v>31964</v>
      </c>
      <c r="Z121" s="48">
        <f t="shared" ca="1" si="25"/>
        <v>5</v>
      </c>
      <c r="AA121" s="48">
        <f t="shared" ca="1" si="26"/>
        <v>1</v>
      </c>
      <c r="AB121" s="221">
        <f t="shared" ca="1" si="27"/>
        <v>0.375</v>
      </c>
      <c r="AC121" s="222">
        <f t="shared" ca="1" si="28"/>
        <v>5.681818181818182E-3</v>
      </c>
    </row>
    <row r="122" spans="1:29" x14ac:dyDescent="0.25">
      <c r="A122">
        <v>107</v>
      </c>
      <c r="B122" s="84">
        <v>41800</v>
      </c>
      <c r="C122" s="47">
        <v>100.31</v>
      </c>
      <c r="D122" s="47">
        <v>100.31</v>
      </c>
      <c r="E122" s="47">
        <v>97.44</v>
      </c>
      <c r="F122" s="47">
        <v>97.57</v>
      </c>
      <c r="G122" s="48">
        <v>1617700</v>
      </c>
      <c r="H122" s="47">
        <v>96.37</v>
      </c>
      <c r="I122" s="51">
        <f t="shared" si="15"/>
        <v>0.98770113764476797</v>
      </c>
      <c r="J122" s="51">
        <f t="shared" ca="1" si="16"/>
        <v>1</v>
      </c>
      <c r="K122" s="47">
        <f t="shared" si="17"/>
        <v>99.08</v>
      </c>
      <c r="L122" s="47">
        <f t="shared" si="18"/>
        <v>99.08</v>
      </c>
      <c r="M122" s="47">
        <f t="shared" si="19"/>
        <v>96.24</v>
      </c>
      <c r="N122" s="47">
        <f t="shared" si="20"/>
        <v>96.37</v>
      </c>
      <c r="O122" s="48">
        <f t="shared" ca="1" si="21"/>
        <v>1617700</v>
      </c>
      <c r="U122" s="84">
        <v>32237</v>
      </c>
      <c r="V122" s="167">
        <v>0.125</v>
      </c>
      <c r="W122" s="47">
        <f t="shared" ca="1" si="22"/>
        <v>65.25</v>
      </c>
      <c r="X122" s="84">
        <f t="shared" si="23"/>
        <v>31871</v>
      </c>
      <c r="Y122" s="84">
        <f t="shared" ca="1" si="24"/>
        <v>31873</v>
      </c>
      <c r="Z122" s="48">
        <f t="shared" ca="1" si="25"/>
        <v>5</v>
      </c>
      <c r="AA122" s="48">
        <f t="shared" ca="1" si="26"/>
        <v>1</v>
      </c>
      <c r="AB122" s="221">
        <f t="shared" ca="1" si="27"/>
        <v>0.36249999999999999</v>
      </c>
      <c r="AC122" s="222">
        <f t="shared" ca="1" si="28"/>
        <v>5.5555555555555558E-3</v>
      </c>
    </row>
    <row r="123" spans="1:29" x14ac:dyDescent="0.25">
      <c r="A123">
        <v>108</v>
      </c>
      <c r="B123" s="84">
        <v>41799</v>
      </c>
      <c r="C123" s="47">
        <v>98.43</v>
      </c>
      <c r="D123" s="47">
        <v>98.91</v>
      </c>
      <c r="E123" s="47">
        <v>98</v>
      </c>
      <c r="F123" s="47">
        <v>98.5</v>
      </c>
      <c r="G123" s="48">
        <v>1681300</v>
      </c>
      <c r="H123" s="47">
        <v>97.29</v>
      </c>
      <c r="I123" s="51">
        <f t="shared" si="15"/>
        <v>0.98771573604060925</v>
      </c>
      <c r="J123" s="51">
        <f t="shared" ca="1" si="16"/>
        <v>1</v>
      </c>
      <c r="K123" s="47">
        <f t="shared" si="17"/>
        <v>97.22</v>
      </c>
      <c r="L123" s="47">
        <f t="shared" si="18"/>
        <v>97.69</v>
      </c>
      <c r="M123" s="47">
        <f t="shared" si="19"/>
        <v>96.8</v>
      </c>
      <c r="N123" s="47">
        <f t="shared" si="20"/>
        <v>97.29</v>
      </c>
      <c r="O123" s="48">
        <f t="shared" ca="1" si="21"/>
        <v>1681300</v>
      </c>
      <c r="U123" s="84">
        <v>32147</v>
      </c>
      <c r="V123" s="167">
        <v>0</v>
      </c>
      <c r="W123" s="47">
        <f t="shared" ca="1" si="22"/>
        <v>68.12</v>
      </c>
      <c r="X123" s="84">
        <f t="shared" si="23"/>
        <v>31782</v>
      </c>
      <c r="Y123" s="84">
        <f t="shared" ca="1" si="24"/>
        <v>31782</v>
      </c>
      <c r="Z123" s="48">
        <f t="shared" ca="1" si="25"/>
        <v>5</v>
      </c>
      <c r="AA123" s="48">
        <f t="shared" ca="1" si="26"/>
        <v>1</v>
      </c>
      <c r="AB123" s="221">
        <f t="shared" ca="1" si="27"/>
        <v>0.35</v>
      </c>
      <c r="AC123" s="222">
        <f t="shared" ca="1" si="28"/>
        <v>5.1379917792131529E-3</v>
      </c>
    </row>
    <row r="124" spans="1:29" x14ac:dyDescent="0.25">
      <c r="A124">
        <v>109</v>
      </c>
      <c r="B124" s="84">
        <v>41796</v>
      </c>
      <c r="C124" s="47">
        <v>97.91</v>
      </c>
      <c r="D124" s="47">
        <v>98.94</v>
      </c>
      <c r="E124" s="47">
        <v>97.9</v>
      </c>
      <c r="F124" s="47">
        <v>98.78</v>
      </c>
      <c r="G124" s="48">
        <v>1201700</v>
      </c>
      <c r="H124" s="47">
        <v>97.56</v>
      </c>
      <c r="I124" s="51">
        <f t="shared" si="15"/>
        <v>0.9876493217250456</v>
      </c>
      <c r="J124" s="51">
        <f t="shared" ca="1" si="16"/>
        <v>1</v>
      </c>
      <c r="K124" s="47">
        <f t="shared" si="17"/>
        <v>96.7</v>
      </c>
      <c r="L124" s="47">
        <f t="shared" si="18"/>
        <v>97.72</v>
      </c>
      <c r="M124" s="47">
        <f t="shared" si="19"/>
        <v>96.69</v>
      </c>
      <c r="N124" s="47">
        <f t="shared" si="20"/>
        <v>97.56</v>
      </c>
      <c r="O124" s="48">
        <f t="shared" ca="1" si="21"/>
        <v>1201700</v>
      </c>
      <c r="U124" s="84">
        <v>32146</v>
      </c>
      <c r="V124" s="167">
        <v>0.125</v>
      </c>
      <c r="W124" s="47">
        <f t="shared" ca="1" si="22"/>
        <v>67.75</v>
      </c>
      <c r="X124" s="84">
        <f t="shared" si="23"/>
        <v>31781</v>
      </c>
      <c r="Y124" s="84">
        <f t="shared" ca="1" si="24"/>
        <v>31782</v>
      </c>
      <c r="Z124" s="48">
        <f t="shared" ca="1" si="25"/>
        <v>4</v>
      </c>
      <c r="AA124" s="48">
        <f t="shared" ca="1" si="26"/>
        <v>1</v>
      </c>
      <c r="AB124" s="221">
        <f t="shared" ca="1" si="27"/>
        <v>0.35</v>
      </c>
      <c r="AC124" s="222">
        <f t="shared" ca="1" si="28"/>
        <v>5.1660516605166046E-3</v>
      </c>
    </row>
    <row r="125" spans="1:29" x14ac:dyDescent="0.25">
      <c r="A125">
        <v>110</v>
      </c>
      <c r="B125" s="84">
        <v>41795</v>
      </c>
      <c r="C125" s="47">
        <v>98.18</v>
      </c>
      <c r="D125" s="47">
        <v>98.67</v>
      </c>
      <c r="E125" s="47">
        <v>97.8</v>
      </c>
      <c r="F125" s="47">
        <v>98.56</v>
      </c>
      <c r="G125" s="48">
        <v>1425200</v>
      </c>
      <c r="H125" s="47">
        <v>97.34</v>
      </c>
      <c r="I125" s="51">
        <f t="shared" si="15"/>
        <v>0.98762175324675328</v>
      </c>
      <c r="J125" s="51">
        <f t="shared" ca="1" si="16"/>
        <v>1</v>
      </c>
      <c r="K125" s="47">
        <f t="shared" si="17"/>
        <v>96.96</v>
      </c>
      <c r="L125" s="47">
        <f t="shared" si="18"/>
        <v>97.45</v>
      </c>
      <c r="M125" s="47">
        <f t="shared" si="19"/>
        <v>96.59</v>
      </c>
      <c r="N125" s="47">
        <f t="shared" si="20"/>
        <v>97.34</v>
      </c>
      <c r="O125" s="48">
        <f t="shared" ca="1" si="21"/>
        <v>1425200</v>
      </c>
      <c r="U125" s="84">
        <v>31964</v>
      </c>
      <c r="V125" s="167">
        <v>0.1125</v>
      </c>
      <c r="W125" s="47">
        <f t="shared" ca="1" si="22"/>
        <v>75.25</v>
      </c>
      <c r="X125" s="84">
        <f t="shared" si="23"/>
        <v>31599</v>
      </c>
      <c r="Y125" s="84">
        <f t="shared" ca="1" si="24"/>
        <v>31600</v>
      </c>
      <c r="Z125" s="48">
        <f t="shared" ca="1" si="25"/>
        <v>5</v>
      </c>
      <c r="AA125" s="48">
        <f t="shared" ca="1" si="26"/>
        <v>1</v>
      </c>
      <c r="AB125" s="221">
        <f t="shared" ca="1" si="27"/>
        <v>0.45</v>
      </c>
      <c r="AC125" s="222">
        <f t="shared" ca="1" si="28"/>
        <v>5.980066445182724E-3</v>
      </c>
    </row>
    <row r="126" spans="1:29" x14ac:dyDescent="0.25">
      <c r="A126">
        <v>111</v>
      </c>
      <c r="B126" s="84">
        <v>41794</v>
      </c>
      <c r="C126" s="47">
        <v>97.86</v>
      </c>
      <c r="D126" s="47">
        <v>97.98</v>
      </c>
      <c r="E126" s="47">
        <v>97.28</v>
      </c>
      <c r="F126" s="47">
        <v>97.93</v>
      </c>
      <c r="G126" s="48">
        <v>998700</v>
      </c>
      <c r="H126" s="47">
        <v>96.72</v>
      </c>
      <c r="I126" s="51">
        <f t="shared" si="15"/>
        <v>0.98764423567854587</v>
      </c>
      <c r="J126" s="51">
        <f t="shared" ca="1" si="16"/>
        <v>1</v>
      </c>
      <c r="K126" s="47">
        <f t="shared" si="17"/>
        <v>96.65</v>
      </c>
      <c r="L126" s="47">
        <f t="shared" si="18"/>
        <v>96.77</v>
      </c>
      <c r="M126" s="47">
        <f t="shared" si="19"/>
        <v>96.08</v>
      </c>
      <c r="N126" s="47">
        <f t="shared" si="20"/>
        <v>96.72</v>
      </c>
      <c r="O126" s="48">
        <f t="shared" ca="1" si="21"/>
        <v>998700</v>
      </c>
      <c r="U126" s="84">
        <v>31873</v>
      </c>
      <c r="V126" s="167">
        <v>0.1125</v>
      </c>
      <c r="W126" s="47">
        <f t="shared" ca="1" si="22"/>
        <v>80</v>
      </c>
      <c r="X126" s="84">
        <f t="shared" si="23"/>
        <v>31508</v>
      </c>
      <c r="Y126" s="84">
        <f t="shared" ca="1" si="24"/>
        <v>31600</v>
      </c>
      <c r="Z126" s="48">
        <f t="shared" ca="1" si="25"/>
        <v>4</v>
      </c>
      <c r="AA126" s="48">
        <f t="shared" ca="1" si="26"/>
        <v>0</v>
      </c>
      <c r="AB126" s="221">
        <f t="shared" ca="1" si="27"/>
        <v>0.45</v>
      </c>
      <c r="AC126" s="222">
        <f t="shared" ca="1" si="28"/>
        <v>5.6249999999999998E-3</v>
      </c>
    </row>
    <row r="127" spans="1:29" x14ac:dyDescent="0.25">
      <c r="A127">
        <v>112</v>
      </c>
      <c r="B127" s="84">
        <v>41793</v>
      </c>
      <c r="C127" s="47">
        <v>97.35</v>
      </c>
      <c r="D127" s="47">
        <v>98.41</v>
      </c>
      <c r="E127" s="47">
        <v>97.28</v>
      </c>
      <c r="F127" s="47">
        <v>97.89</v>
      </c>
      <c r="G127" s="48">
        <v>1718500</v>
      </c>
      <c r="H127" s="47">
        <v>96.68</v>
      </c>
      <c r="I127" s="51">
        <f t="shared" si="15"/>
        <v>0.98763918684237417</v>
      </c>
      <c r="J127" s="51">
        <f t="shared" ca="1" si="16"/>
        <v>1</v>
      </c>
      <c r="K127" s="47">
        <f t="shared" si="17"/>
        <v>96.15</v>
      </c>
      <c r="L127" s="47">
        <f t="shared" si="18"/>
        <v>97.19</v>
      </c>
      <c r="M127" s="47">
        <f t="shared" si="19"/>
        <v>96.08</v>
      </c>
      <c r="N127" s="47">
        <f t="shared" si="20"/>
        <v>96.68</v>
      </c>
      <c r="O127" s="48">
        <f t="shared" ca="1" si="21"/>
        <v>1718500</v>
      </c>
      <c r="U127" s="84">
        <v>31782</v>
      </c>
      <c r="V127" s="167">
        <v>0.1125</v>
      </c>
      <c r="W127" s="47">
        <f t="shared" ca="1" si="22"/>
        <v>68.38</v>
      </c>
      <c r="X127" s="84">
        <f t="shared" si="23"/>
        <v>31417</v>
      </c>
      <c r="Y127" s="84">
        <f t="shared" ca="1" si="24"/>
        <v>31418</v>
      </c>
      <c r="Z127" s="48">
        <f t="shared" ca="1" si="25"/>
        <v>5</v>
      </c>
      <c r="AA127" s="48">
        <f t="shared" ca="1" si="26"/>
        <v>1</v>
      </c>
      <c r="AB127" s="221">
        <f t="shared" ca="1" si="27"/>
        <v>0.4375</v>
      </c>
      <c r="AC127" s="222">
        <f t="shared" ca="1" si="28"/>
        <v>6.3980696109973683E-3</v>
      </c>
    </row>
    <row r="128" spans="1:29" x14ac:dyDescent="0.25">
      <c r="A128">
        <v>113</v>
      </c>
      <c r="B128" s="84">
        <v>41792</v>
      </c>
      <c r="C128" s="47">
        <v>97.09</v>
      </c>
      <c r="D128" s="47">
        <v>98.26</v>
      </c>
      <c r="E128" s="47">
        <v>96.5</v>
      </c>
      <c r="F128" s="47">
        <v>98.06</v>
      </c>
      <c r="G128" s="48">
        <v>962100</v>
      </c>
      <c r="H128" s="47">
        <v>96.85</v>
      </c>
      <c r="I128" s="51">
        <f t="shared" si="15"/>
        <v>0.98766061594941867</v>
      </c>
      <c r="J128" s="51">
        <f t="shared" ca="1" si="16"/>
        <v>1</v>
      </c>
      <c r="K128" s="47">
        <f t="shared" si="17"/>
        <v>95.89</v>
      </c>
      <c r="L128" s="47">
        <f t="shared" si="18"/>
        <v>97.05</v>
      </c>
      <c r="M128" s="47">
        <f t="shared" si="19"/>
        <v>95.31</v>
      </c>
      <c r="N128" s="47">
        <f t="shared" si="20"/>
        <v>96.85</v>
      </c>
      <c r="O128" s="48">
        <f t="shared" ca="1" si="21"/>
        <v>962100</v>
      </c>
      <c r="U128" s="84">
        <v>31691</v>
      </c>
      <c r="V128" s="167">
        <v>0.1125</v>
      </c>
      <c r="W128" s="47">
        <f t="shared" ca="1" si="22"/>
        <v>63.38</v>
      </c>
      <c r="X128" s="84">
        <f t="shared" si="23"/>
        <v>31326</v>
      </c>
      <c r="Y128" s="84">
        <f t="shared" ca="1" si="24"/>
        <v>31327</v>
      </c>
      <c r="Z128" s="48">
        <f t="shared" ca="1" si="25"/>
        <v>5</v>
      </c>
      <c r="AA128" s="48">
        <f t="shared" ca="1" si="26"/>
        <v>1</v>
      </c>
      <c r="AB128" s="221">
        <f t="shared" ca="1" si="27"/>
        <v>0.42499999999999999</v>
      </c>
      <c r="AC128" s="222">
        <f t="shared" ca="1" si="28"/>
        <v>6.7055853581571472E-3</v>
      </c>
    </row>
    <row r="129" spans="1:29" x14ac:dyDescent="0.25">
      <c r="A129">
        <v>114</v>
      </c>
      <c r="B129" s="84">
        <v>41789</v>
      </c>
      <c r="C129" s="47">
        <v>96.68</v>
      </c>
      <c r="D129" s="47">
        <v>97.8</v>
      </c>
      <c r="E129" s="47">
        <v>96.68</v>
      </c>
      <c r="F129" s="47">
        <v>97.57</v>
      </c>
      <c r="G129" s="48">
        <v>1524600</v>
      </c>
      <c r="H129" s="47">
        <v>96.37</v>
      </c>
      <c r="I129" s="51">
        <f t="shared" si="15"/>
        <v>0.98770113764476797</v>
      </c>
      <c r="J129" s="51">
        <f t="shared" ca="1" si="16"/>
        <v>1</v>
      </c>
      <c r="K129" s="47">
        <f t="shared" si="17"/>
        <v>95.49</v>
      </c>
      <c r="L129" s="47">
        <f t="shared" si="18"/>
        <v>96.6</v>
      </c>
      <c r="M129" s="47">
        <f t="shared" si="19"/>
        <v>95.49</v>
      </c>
      <c r="N129" s="47">
        <f t="shared" si="20"/>
        <v>96.37</v>
      </c>
      <c r="O129" s="48">
        <f t="shared" ca="1" si="21"/>
        <v>1524600</v>
      </c>
      <c r="U129" s="84">
        <v>31600</v>
      </c>
      <c r="V129" s="167">
        <v>0.1125</v>
      </c>
      <c r="W129" s="47">
        <f t="shared" ca="1" si="22"/>
        <v>59.75</v>
      </c>
      <c r="X129" s="84">
        <f t="shared" si="23"/>
        <v>31235</v>
      </c>
      <c r="Y129" s="84">
        <f t="shared" ca="1" si="24"/>
        <v>31236</v>
      </c>
      <c r="Z129" s="48">
        <f t="shared" ca="1" si="25"/>
        <v>5</v>
      </c>
      <c r="AA129" s="48">
        <f t="shared" ca="1" si="26"/>
        <v>1</v>
      </c>
      <c r="AB129" s="221">
        <f t="shared" ca="1" si="27"/>
        <v>0.41250000000000003</v>
      </c>
      <c r="AC129" s="222">
        <f t="shared" ca="1" si="28"/>
        <v>6.9037656903765694E-3</v>
      </c>
    </row>
    <row r="130" spans="1:29" x14ac:dyDescent="0.25">
      <c r="A130">
        <v>115</v>
      </c>
      <c r="B130" s="84">
        <v>41788</v>
      </c>
      <c r="C130" s="47">
        <v>96.82</v>
      </c>
      <c r="D130" s="47">
        <v>97.21</v>
      </c>
      <c r="E130" s="47">
        <v>96.33</v>
      </c>
      <c r="F130" s="47">
        <v>96.97</v>
      </c>
      <c r="G130" s="48">
        <v>1085300</v>
      </c>
      <c r="H130" s="47">
        <v>95.77</v>
      </c>
      <c r="I130" s="51">
        <f t="shared" si="15"/>
        <v>0.98762503867175411</v>
      </c>
      <c r="J130" s="51">
        <f t="shared" ca="1" si="16"/>
        <v>1</v>
      </c>
      <c r="K130" s="47">
        <f t="shared" si="17"/>
        <v>95.62</v>
      </c>
      <c r="L130" s="47">
        <f t="shared" si="18"/>
        <v>96.01</v>
      </c>
      <c r="M130" s="47">
        <f t="shared" si="19"/>
        <v>95.14</v>
      </c>
      <c r="N130" s="47">
        <f t="shared" si="20"/>
        <v>95.77</v>
      </c>
      <c r="O130" s="48">
        <f t="shared" ca="1" si="21"/>
        <v>1085300</v>
      </c>
      <c r="U130" s="84">
        <v>31504</v>
      </c>
      <c r="V130" s="167">
        <v>0.1</v>
      </c>
      <c r="W130" s="47">
        <f t="shared" ca="1" si="22"/>
        <v>62</v>
      </c>
      <c r="X130" s="84">
        <f t="shared" si="23"/>
        <v>31139</v>
      </c>
      <c r="Y130" s="84">
        <f t="shared" ca="1" si="24"/>
        <v>31139</v>
      </c>
      <c r="Z130" s="48">
        <f t="shared" ca="1" si="25"/>
        <v>5</v>
      </c>
      <c r="AA130" s="48">
        <f t="shared" ca="1" si="26"/>
        <v>1</v>
      </c>
      <c r="AB130" s="221">
        <f t="shared" ca="1" si="27"/>
        <v>0.4</v>
      </c>
      <c r="AC130" s="222">
        <f t="shared" ca="1" si="28"/>
        <v>6.4516129032258064E-3</v>
      </c>
    </row>
    <row r="131" spans="1:29" x14ac:dyDescent="0.25">
      <c r="A131">
        <v>116</v>
      </c>
      <c r="B131" s="84">
        <v>41787</v>
      </c>
      <c r="C131" s="47">
        <v>97.08</v>
      </c>
      <c r="D131" s="47">
        <v>97.99</v>
      </c>
      <c r="E131" s="47">
        <v>96.56</v>
      </c>
      <c r="F131" s="47">
        <v>96.61</v>
      </c>
      <c r="G131" s="48">
        <v>1149000</v>
      </c>
      <c r="H131" s="47">
        <v>95.42</v>
      </c>
      <c r="I131" s="51">
        <f t="shared" si="15"/>
        <v>0.98768243453058691</v>
      </c>
      <c r="J131" s="51">
        <f t="shared" ca="1" si="16"/>
        <v>1</v>
      </c>
      <c r="K131" s="47">
        <f t="shared" si="17"/>
        <v>95.88</v>
      </c>
      <c r="L131" s="47">
        <f t="shared" si="18"/>
        <v>96.78</v>
      </c>
      <c r="M131" s="47">
        <f t="shared" si="19"/>
        <v>95.37</v>
      </c>
      <c r="N131" s="47">
        <f t="shared" si="20"/>
        <v>95.42</v>
      </c>
      <c r="O131" s="48">
        <f t="shared" ca="1" si="21"/>
        <v>1149000</v>
      </c>
      <c r="U131" s="84">
        <v>31418</v>
      </c>
      <c r="V131" s="167">
        <v>0.1</v>
      </c>
      <c r="W131" s="47">
        <f t="shared" ca="1" si="22"/>
        <v>53.38</v>
      </c>
      <c r="X131" s="84">
        <f t="shared" si="23"/>
        <v>31053</v>
      </c>
      <c r="Y131" s="84">
        <f t="shared" ca="1" si="24"/>
        <v>31139</v>
      </c>
      <c r="Z131" s="48">
        <f t="shared" ca="1" si="25"/>
        <v>4</v>
      </c>
      <c r="AA131" s="48">
        <f t="shared" ca="1" si="26"/>
        <v>0</v>
      </c>
      <c r="AB131" s="221">
        <f t="shared" ca="1" si="27"/>
        <v>0.4</v>
      </c>
      <c r="AC131" s="222">
        <f t="shared" ca="1" si="28"/>
        <v>7.4934432371674782E-3</v>
      </c>
    </row>
    <row r="132" spans="1:29" x14ac:dyDescent="0.25">
      <c r="A132">
        <v>117</v>
      </c>
      <c r="B132" s="84">
        <v>41786</v>
      </c>
      <c r="C132" s="47">
        <v>97.2</v>
      </c>
      <c r="D132" s="47">
        <v>97.31</v>
      </c>
      <c r="E132" s="47">
        <v>96.38</v>
      </c>
      <c r="F132" s="47">
        <v>96.82</v>
      </c>
      <c r="G132" s="48">
        <v>1359100</v>
      </c>
      <c r="H132" s="47">
        <v>95.63</v>
      </c>
      <c r="I132" s="51">
        <f t="shared" si="15"/>
        <v>0.98770915100185919</v>
      </c>
      <c r="J132" s="51">
        <f t="shared" ca="1" si="16"/>
        <v>1</v>
      </c>
      <c r="K132" s="47">
        <f t="shared" si="17"/>
        <v>96.01</v>
      </c>
      <c r="L132" s="47">
        <f t="shared" si="18"/>
        <v>96.11</v>
      </c>
      <c r="M132" s="47">
        <f t="shared" si="19"/>
        <v>95.2</v>
      </c>
      <c r="N132" s="47">
        <f t="shared" si="20"/>
        <v>95.63</v>
      </c>
      <c r="O132" s="48">
        <f t="shared" ca="1" si="21"/>
        <v>1359100</v>
      </c>
      <c r="U132" s="84">
        <v>31327</v>
      </c>
      <c r="V132" s="167">
        <v>0.1</v>
      </c>
      <c r="W132" s="47">
        <f t="shared" ca="1" si="22"/>
        <v>47.38</v>
      </c>
      <c r="X132" s="84">
        <f t="shared" si="23"/>
        <v>30962</v>
      </c>
      <c r="Y132" s="84">
        <f t="shared" ca="1" si="24"/>
        <v>31051</v>
      </c>
      <c r="Z132" s="48">
        <f t="shared" ca="1" si="25"/>
        <v>4</v>
      </c>
      <c r="AA132" s="48">
        <f t="shared" ca="1" si="26"/>
        <v>0</v>
      </c>
      <c r="AB132" s="221">
        <f t="shared" ca="1" si="27"/>
        <v>0.4</v>
      </c>
      <c r="AC132" s="222">
        <f t="shared" ca="1" si="28"/>
        <v>8.4423807513718876E-3</v>
      </c>
    </row>
    <row r="133" spans="1:29" x14ac:dyDescent="0.25">
      <c r="A133">
        <v>118</v>
      </c>
      <c r="B133" s="84">
        <v>41782</v>
      </c>
      <c r="C133" s="47">
        <v>96.18</v>
      </c>
      <c r="D133" s="47">
        <v>97.17</v>
      </c>
      <c r="E133" s="47">
        <v>96</v>
      </c>
      <c r="F133" s="47">
        <v>97.03</v>
      </c>
      <c r="G133" s="48">
        <v>686800</v>
      </c>
      <c r="H133" s="47">
        <v>95.83</v>
      </c>
      <c r="I133" s="51">
        <f t="shared" si="15"/>
        <v>0.9876326909203339</v>
      </c>
      <c r="J133" s="51">
        <f t="shared" ca="1" si="16"/>
        <v>1</v>
      </c>
      <c r="K133" s="47">
        <f t="shared" si="17"/>
        <v>94.99</v>
      </c>
      <c r="L133" s="47">
        <f t="shared" si="18"/>
        <v>95.97</v>
      </c>
      <c r="M133" s="47">
        <f t="shared" si="19"/>
        <v>94.81</v>
      </c>
      <c r="N133" s="47">
        <f t="shared" si="20"/>
        <v>95.83</v>
      </c>
      <c r="O133" s="48">
        <f t="shared" ca="1" si="21"/>
        <v>686800</v>
      </c>
      <c r="U133" s="84">
        <v>31236</v>
      </c>
      <c r="V133" s="167">
        <v>0.1</v>
      </c>
      <c r="W133" s="47">
        <f t="shared" ca="1" si="22"/>
        <v>49.75</v>
      </c>
      <c r="X133" s="84">
        <f t="shared" si="23"/>
        <v>30871</v>
      </c>
      <c r="Y133" s="84">
        <f t="shared" ca="1" si="24"/>
        <v>30958</v>
      </c>
      <c r="Z133" s="48">
        <f t="shared" ca="1" si="25"/>
        <v>4</v>
      </c>
      <c r="AA133" s="48">
        <f t="shared" ca="1" si="26"/>
        <v>0</v>
      </c>
      <c r="AB133" s="221">
        <f t="shared" ca="1" si="27"/>
        <v>0.38749999999999996</v>
      </c>
      <c r="AC133" s="222">
        <f t="shared" ca="1" si="28"/>
        <v>7.7889447236180898E-3</v>
      </c>
    </row>
    <row r="134" spans="1:29" x14ac:dyDescent="0.25">
      <c r="A134">
        <v>119</v>
      </c>
      <c r="B134" s="84">
        <v>41781</v>
      </c>
      <c r="C134" s="47">
        <v>95.65</v>
      </c>
      <c r="D134" s="47">
        <v>96.38</v>
      </c>
      <c r="E134" s="47">
        <v>95.45</v>
      </c>
      <c r="F134" s="47">
        <v>96.18</v>
      </c>
      <c r="G134" s="48">
        <v>1208700</v>
      </c>
      <c r="H134" s="47">
        <v>94.99</v>
      </c>
      <c r="I134" s="51">
        <f t="shared" si="15"/>
        <v>0.98762736535662288</v>
      </c>
      <c r="J134" s="51">
        <f t="shared" ca="1" si="16"/>
        <v>1</v>
      </c>
      <c r="K134" s="47">
        <f t="shared" si="17"/>
        <v>94.47</v>
      </c>
      <c r="L134" s="47">
        <f t="shared" si="18"/>
        <v>95.19</v>
      </c>
      <c r="M134" s="47">
        <f t="shared" si="19"/>
        <v>94.27</v>
      </c>
      <c r="N134" s="47">
        <f t="shared" si="20"/>
        <v>94.99</v>
      </c>
      <c r="O134" s="48">
        <f t="shared" ca="1" si="21"/>
        <v>1208700</v>
      </c>
      <c r="U134" s="84">
        <v>31139</v>
      </c>
      <c r="V134" s="167">
        <v>0.1</v>
      </c>
      <c r="W134" s="47">
        <f t="shared" ca="1" si="22"/>
        <v>45.88</v>
      </c>
      <c r="X134" s="84">
        <f t="shared" si="23"/>
        <v>30774</v>
      </c>
      <c r="Y134" s="84">
        <f t="shared" ca="1" si="24"/>
        <v>30774</v>
      </c>
      <c r="Z134" s="48">
        <f t="shared" ca="1" si="25"/>
        <v>5</v>
      </c>
      <c r="AA134" s="48">
        <f t="shared" ca="1" si="26"/>
        <v>1</v>
      </c>
      <c r="AB134" s="221">
        <f t="shared" ca="1" si="27"/>
        <v>0.375</v>
      </c>
      <c r="AC134" s="222">
        <f t="shared" ca="1" si="28"/>
        <v>8.1734960767218829E-3</v>
      </c>
    </row>
    <row r="135" spans="1:29" x14ac:dyDescent="0.25">
      <c r="A135">
        <v>120</v>
      </c>
      <c r="B135" s="84">
        <v>41780</v>
      </c>
      <c r="C135" s="47">
        <v>95.57</v>
      </c>
      <c r="D135" s="47">
        <v>96.32</v>
      </c>
      <c r="E135" s="47">
        <v>95.25</v>
      </c>
      <c r="F135" s="47">
        <v>95.43</v>
      </c>
      <c r="G135" s="48">
        <v>1069100</v>
      </c>
      <c r="H135" s="47">
        <v>94.25</v>
      </c>
      <c r="I135" s="51">
        <f t="shared" si="15"/>
        <v>0.9876349156449753</v>
      </c>
      <c r="J135" s="51">
        <f t="shared" ca="1" si="16"/>
        <v>1</v>
      </c>
      <c r="K135" s="47">
        <f t="shared" si="17"/>
        <v>94.39</v>
      </c>
      <c r="L135" s="47">
        <f t="shared" si="18"/>
        <v>95.13</v>
      </c>
      <c r="M135" s="47">
        <f t="shared" si="19"/>
        <v>94.07</v>
      </c>
      <c r="N135" s="47">
        <f t="shared" si="20"/>
        <v>94.25</v>
      </c>
      <c r="O135" s="48">
        <f t="shared" ca="1" si="21"/>
        <v>1069100</v>
      </c>
      <c r="U135" s="84">
        <v>31051</v>
      </c>
      <c r="V135" s="167">
        <v>0.1</v>
      </c>
      <c r="W135" s="47">
        <f t="shared" ca="1" si="22"/>
        <v>39.880000000000003</v>
      </c>
      <c r="X135" s="84">
        <f t="shared" si="23"/>
        <v>30685</v>
      </c>
      <c r="Y135" s="84">
        <f t="shared" ca="1" si="24"/>
        <v>30774</v>
      </c>
      <c r="Z135" s="48">
        <f t="shared" ca="1" si="25"/>
        <v>4</v>
      </c>
      <c r="AA135" s="48">
        <f t="shared" ca="1" si="26"/>
        <v>0</v>
      </c>
      <c r="AB135" s="221">
        <f t="shared" ca="1" si="27"/>
        <v>0.36249999999999993</v>
      </c>
      <c r="AC135" s="222">
        <f t="shared" ca="1" si="28"/>
        <v>9.0897693079237691E-3</v>
      </c>
    </row>
    <row r="136" spans="1:29" x14ac:dyDescent="0.25">
      <c r="A136">
        <v>121</v>
      </c>
      <c r="B136" s="84">
        <v>41779</v>
      </c>
      <c r="C136" s="47">
        <v>95.29</v>
      </c>
      <c r="D136" s="47">
        <v>95.77</v>
      </c>
      <c r="E136" s="47">
        <v>94.86</v>
      </c>
      <c r="F136" s="47">
        <v>95.42</v>
      </c>
      <c r="G136" s="48">
        <v>1389800</v>
      </c>
      <c r="H136" s="47">
        <v>94.24</v>
      </c>
      <c r="I136" s="51">
        <f t="shared" si="15"/>
        <v>0.98763361978620823</v>
      </c>
      <c r="J136" s="51">
        <f t="shared" ca="1" si="16"/>
        <v>1</v>
      </c>
      <c r="K136" s="47">
        <f t="shared" si="17"/>
        <v>94.11</v>
      </c>
      <c r="L136" s="47">
        <f t="shared" si="18"/>
        <v>94.59</v>
      </c>
      <c r="M136" s="47">
        <f t="shared" si="19"/>
        <v>93.69</v>
      </c>
      <c r="N136" s="47">
        <f t="shared" si="20"/>
        <v>94.24</v>
      </c>
      <c r="O136" s="48">
        <f t="shared" ca="1" si="21"/>
        <v>1389800</v>
      </c>
      <c r="U136" s="84">
        <v>30958</v>
      </c>
      <c r="V136" s="167">
        <v>8.7499999999999994E-2</v>
      </c>
      <c r="W136" s="47">
        <f t="shared" ca="1" si="22"/>
        <v>40.5</v>
      </c>
      <c r="X136" s="84">
        <f t="shared" si="23"/>
        <v>30592</v>
      </c>
      <c r="Y136" s="84">
        <f t="shared" ca="1" si="24"/>
        <v>30592</v>
      </c>
      <c r="Z136" s="48">
        <f t="shared" ca="1" si="25"/>
        <v>5</v>
      </c>
      <c r="AA136" s="48">
        <f t="shared" ca="1" si="26"/>
        <v>1</v>
      </c>
      <c r="AB136" s="221">
        <f t="shared" ca="1" si="27"/>
        <v>0.35</v>
      </c>
      <c r="AC136" s="222">
        <f t="shared" ca="1" si="28"/>
        <v>8.6419753086419745E-3</v>
      </c>
    </row>
    <row r="137" spans="1:29" x14ac:dyDescent="0.25">
      <c r="A137">
        <v>122</v>
      </c>
      <c r="B137" s="84">
        <v>41778</v>
      </c>
      <c r="C137" s="47">
        <v>95.18</v>
      </c>
      <c r="D137" s="47">
        <v>95.75</v>
      </c>
      <c r="E137" s="47">
        <v>94.8</v>
      </c>
      <c r="F137" s="47">
        <v>95.65</v>
      </c>
      <c r="G137" s="48">
        <v>1120000</v>
      </c>
      <c r="H137" s="47">
        <v>94.47</v>
      </c>
      <c r="I137" s="51">
        <f t="shared" si="15"/>
        <v>0.98766335598536326</v>
      </c>
      <c r="J137" s="51">
        <f t="shared" ca="1" si="16"/>
        <v>1</v>
      </c>
      <c r="K137" s="47">
        <f t="shared" si="17"/>
        <v>94.01</v>
      </c>
      <c r="L137" s="47">
        <f t="shared" si="18"/>
        <v>94.57</v>
      </c>
      <c r="M137" s="47">
        <f t="shared" si="19"/>
        <v>93.63</v>
      </c>
      <c r="N137" s="47">
        <f t="shared" si="20"/>
        <v>94.47</v>
      </c>
      <c r="O137" s="48">
        <f t="shared" ca="1" si="21"/>
        <v>1120000</v>
      </c>
      <c r="U137" s="84">
        <v>30862</v>
      </c>
      <c r="V137" s="167">
        <v>8.7499999999999994E-2</v>
      </c>
      <c r="W137" s="47">
        <f t="shared" ca="1" si="22"/>
        <v>38</v>
      </c>
      <c r="X137" s="84">
        <f t="shared" si="23"/>
        <v>30496</v>
      </c>
      <c r="Y137" s="84">
        <f t="shared" ca="1" si="24"/>
        <v>30498</v>
      </c>
      <c r="Z137" s="48">
        <f t="shared" ca="1" si="25"/>
        <v>5</v>
      </c>
      <c r="AA137" s="48">
        <f t="shared" ca="1" si="26"/>
        <v>0</v>
      </c>
      <c r="AB137" s="221">
        <f t="shared" ca="1" si="27"/>
        <v>0.4375</v>
      </c>
      <c r="AC137" s="222">
        <f t="shared" ca="1" si="28"/>
        <v>1.1513157894736841E-2</v>
      </c>
    </row>
    <row r="138" spans="1:29" x14ac:dyDescent="0.25">
      <c r="A138">
        <v>123</v>
      </c>
      <c r="B138" s="84">
        <v>41775</v>
      </c>
      <c r="C138" s="47">
        <v>96.23</v>
      </c>
      <c r="D138" s="47">
        <v>96.5</v>
      </c>
      <c r="E138" s="47">
        <v>94.78</v>
      </c>
      <c r="F138" s="47">
        <v>95.39</v>
      </c>
      <c r="G138" s="48">
        <v>2740900</v>
      </c>
      <c r="H138" s="47">
        <v>94.21</v>
      </c>
      <c r="I138" s="51">
        <f t="shared" si="15"/>
        <v>0.98762973057972525</v>
      </c>
      <c r="J138" s="51">
        <f t="shared" ca="1" si="16"/>
        <v>1</v>
      </c>
      <c r="K138" s="47">
        <f t="shared" si="17"/>
        <v>95.04</v>
      </c>
      <c r="L138" s="47">
        <f t="shared" si="18"/>
        <v>95.31</v>
      </c>
      <c r="M138" s="47">
        <f t="shared" si="19"/>
        <v>93.61</v>
      </c>
      <c r="N138" s="47">
        <f t="shared" si="20"/>
        <v>94.21</v>
      </c>
      <c r="O138" s="48">
        <f t="shared" ca="1" si="21"/>
        <v>2740900</v>
      </c>
      <c r="U138" s="84">
        <v>30774</v>
      </c>
      <c r="V138" s="167">
        <v>8.7499999999999994E-2</v>
      </c>
      <c r="W138" s="47">
        <f t="shared" ca="1" si="22"/>
        <v>38.5</v>
      </c>
      <c r="X138" s="84">
        <f t="shared" si="23"/>
        <v>30408</v>
      </c>
      <c r="Y138" s="84">
        <f t="shared" ca="1" si="24"/>
        <v>30410</v>
      </c>
      <c r="Z138" s="48">
        <f t="shared" ca="1" si="25"/>
        <v>5</v>
      </c>
      <c r="AA138" s="48">
        <f t="shared" ca="1" si="26"/>
        <v>1</v>
      </c>
      <c r="AB138" s="221">
        <f t="shared" ca="1" si="27"/>
        <v>0.35</v>
      </c>
      <c r="AC138" s="222">
        <f t="shared" ca="1" si="28"/>
        <v>9.0909090909090905E-3</v>
      </c>
    </row>
    <row r="139" spans="1:29" x14ac:dyDescent="0.25">
      <c r="A139">
        <v>124</v>
      </c>
      <c r="B139" s="84">
        <v>41774</v>
      </c>
      <c r="C139" s="47">
        <v>96.9</v>
      </c>
      <c r="D139" s="47">
        <v>97.36</v>
      </c>
      <c r="E139" s="47">
        <v>95.75</v>
      </c>
      <c r="F139" s="47">
        <v>96.06</v>
      </c>
      <c r="G139" s="48">
        <v>2301100</v>
      </c>
      <c r="H139" s="47">
        <v>94.88</v>
      </c>
      <c r="I139" s="51">
        <f t="shared" si="15"/>
        <v>0.98771601082656668</v>
      </c>
      <c r="J139" s="51">
        <f t="shared" ca="1" si="16"/>
        <v>1</v>
      </c>
      <c r="K139" s="47">
        <f t="shared" si="17"/>
        <v>95.71</v>
      </c>
      <c r="L139" s="47">
        <f t="shared" si="18"/>
        <v>96.16</v>
      </c>
      <c r="M139" s="47">
        <f t="shared" si="19"/>
        <v>94.57</v>
      </c>
      <c r="N139" s="47">
        <f t="shared" si="20"/>
        <v>94.88</v>
      </c>
      <c r="O139" s="48">
        <f t="shared" ca="1" si="21"/>
        <v>2301100</v>
      </c>
      <c r="U139" s="84">
        <v>30680</v>
      </c>
      <c r="V139" s="167">
        <v>8.7499999999999994E-2</v>
      </c>
      <c r="W139" s="47">
        <f t="shared" ca="1" si="22"/>
        <v>43.12</v>
      </c>
      <c r="X139" s="84">
        <f t="shared" si="23"/>
        <v>30315</v>
      </c>
      <c r="Y139" s="84">
        <f t="shared" ca="1" si="24"/>
        <v>30319</v>
      </c>
      <c r="Z139" s="48">
        <f t="shared" ca="1" si="25"/>
        <v>5</v>
      </c>
      <c r="AA139" s="48">
        <f t="shared" ca="1" si="26"/>
        <v>0</v>
      </c>
      <c r="AB139" s="221">
        <f t="shared" ca="1" si="27"/>
        <v>0.4375</v>
      </c>
      <c r="AC139" s="222">
        <f t="shared" ca="1" si="28"/>
        <v>1.0146103896103896E-2</v>
      </c>
    </row>
    <row r="140" spans="1:29" x14ac:dyDescent="0.25">
      <c r="A140">
        <v>125</v>
      </c>
      <c r="B140" s="84">
        <v>41773</v>
      </c>
      <c r="C140" s="47">
        <v>99.44</v>
      </c>
      <c r="D140" s="47">
        <v>99.66</v>
      </c>
      <c r="E140" s="47">
        <v>97.29</v>
      </c>
      <c r="F140" s="47">
        <v>97.4</v>
      </c>
      <c r="G140" s="48">
        <v>2216600</v>
      </c>
      <c r="H140" s="47">
        <v>96.2</v>
      </c>
      <c r="I140" s="51">
        <f t="shared" si="15"/>
        <v>0.98767967145790547</v>
      </c>
      <c r="J140" s="51">
        <f t="shared" ca="1" si="16"/>
        <v>1</v>
      </c>
      <c r="K140" s="47">
        <f t="shared" si="17"/>
        <v>98.21</v>
      </c>
      <c r="L140" s="47">
        <f t="shared" si="18"/>
        <v>98.43</v>
      </c>
      <c r="M140" s="47">
        <f t="shared" si="19"/>
        <v>96.09</v>
      </c>
      <c r="N140" s="47">
        <f t="shared" si="20"/>
        <v>96.2</v>
      </c>
      <c r="O140" s="48">
        <f t="shared" ca="1" si="21"/>
        <v>2216600</v>
      </c>
      <c r="U140" s="84">
        <v>30592</v>
      </c>
      <c r="V140" s="167">
        <v>8.7499999999999994E-2</v>
      </c>
      <c r="W140" s="47">
        <f t="shared" ca="1" si="22"/>
        <v>46.75</v>
      </c>
      <c r="X140" s="84">
        <f t="shared" si="23"/>
        <v>30227</v>
      </c>
      <c r="Y140" s="84">
        <f t="shared" ca="1" si="24"/>
        <v>30228</v>
      </c>
      <c r="Z140" s="48">
        <f t="shared" ca="1" si="25"/>
        <v>5</v>
      </c>
      <c r="AA140" s="48">
        <f t="shared" ca="1" si="26"/>
        <v>1</v>
      </c>
      <c r="AB140" s="221">
        <f t="shared" ca="1" si="27"/>
        <v>0.35</v>
      </c>
      <c r="AC140" s="222">
        <f t="shared" ca="1" si="28"/>
        <v>7.4866310160427805E-3</v>
      </c>
    </row>
    <row r="141" spans="1:29" x14ac:dyDescent="0.25">
      <c r="A141">
        <v>126</v>
      </c>
      <c r="B141" s="84">
        <v>41772</v>
      </c>
      <c r="C141" s="47">
        <v>98.67</v>
      </c>
      <c r="D141" s="47">
        <v>99.69</v>
      </c>
      <c r="E141" s="47">
        <v>98.62</v>
      </c>
      <c r="F141" s="47">
        <v>99.45</v>
      </c>
      <c r="G141" s="48">
        <v>1425400</v>
      </c>
      <c r="H141" s="47">
        <v>98.22</v>
      </c>
      <c r="I141" s="51">
        <f t="shared" si="15"/>
        <v>0.98763197586726992</v>
      </c>
      <c r="J141" s="51">
        <f t="shared" ca="1" si="16"/>
        <v>1</v>
      </c>
      <c r="K141" s="47">
        <f t="shared" si="17"/>
        <v>97.45</v>
      </c>
      <c r="L141" s="47">
        <f t="shared" si="18"/>
        <v>98.46</v>
      </c>
      <c r="M141" s="47">
        <f t="shared" si="19"/>
        <v>97.4</v>
      </c>
      <c r="N141" s="47">
        <f t="shared" si="20"/>
        <v>98.22</v>
      </c>
      <c r="O141" s="48">
        <f t="shared" ca="1" si="21"/>
        <v>1425400</v>
      </c>
      <c r="U141" s="84">
        <v>30498</v>
      </c>
      <c r="V141" s="167">
        <v>8.7499999999999994E-2</v>
      </c>
      <c r="W141" s="47">
        <f t="shared" ca="1" si="22"/>
        <v>50</v>
      </c>
      <c r="X141" s="84">
        <f t="shared" si="23"/>
        <v>30133</v>
      </c>
      <c r="Y141" s="84">
        <f t="shared" ca="1" si="24"/>
        <v>30134</v>
      </c>
      <c r="Z141" s="48">
        <f t="shared" ca="1" si="25"/>
        <v>5</v>
      </c>
      <c r="AA141" s="48">
        <f t="shared" ca="1" si="26"/>
        <v>1</v>
      </c>
      <c r="AB141" s="221">
        <f t="shared" ca="1" si="27"/>
        <v>0.35</v>
      </c>
      <c r="AC141" s="222">
        <f t="shared" ca="1" si="28"/>
        <v>6.9999999999999993E-3</v>
      </c>
    </row>
    <row r="142" spans="1:29" x14ac:dyDescent="0.25">
      <c r="A142">
        <v>127</v>
      </c>
      <c r="B142" s="84">
        <v>41771</v>
      </c>
      <c r="C142" s="47">
        <v>97.6</v>
      </c>
      <c r="D142" s="47">
        <v>98.44</v>
      </c>
      <c r="E142" s="47">
        <v>97.49</v>
      </c>
      <c r="F142" s="47">
        <v>98.33</v>
      </c>
      <c r="G142" s="48">
        <v>1371400</v>
      </c>
      <c r="H142" s="47">
        <v>97.12</v>
      </c>
      <c r="I142" s="51">
        <f t="shared" si="15"/>
        <v>0.98769449811858034</v>
      </c>
      <c r="J142" s="51">
        <f t="shared" ca="1" si="16"/>
        <v>1</v>
      </c>
      <c r="K142" s="47">
        <f t="shared" si="17"/>
        <v>96.4</v>
      </c>
      <c r="L142" s="47">
        <f t="shared" si="18"/>
        <v>97.23</v>
      </c>
      <c r="M142" s="47">
        <f t="shared" si="19"/>
        <v>96.29</v>
      </c>
      <c r="N142" s="47">
        <f t="shared" si="20"/>
        <v>97.12</v>
      </c>
      <c r="O142" s="48">
        <f t="shared" ca="1" si="21"/>
        <v>1371400</v>
      </c>
      <c r="U142" s="84">
        <v>30410</v>
      </c>
      <c r="V142" s="167">
        <v>8.7499999999999994E-2</v>
      </c>
      <c r="W142" s="47">
        <f t="shared" ca="1" si="22"/>
        <v>52.25</v>
      </c>
      <c r="X142" s="84">
        <f t="shared" si="23"/>
        <v>30045</v>
      </c>
      <c r="Y142" s="84">
        <f t="shared" ca="1" si="24"/>
        <v>30047</v>
      </c>
      <c r="Z142" s="48">
        <f t="shared" ca="1" si="25"/>
        <v>5</v>
      </c>
      <c r="AA142" s="48">
        <f t="shared" ca="1" si="26"/>
        <v>1</v>
      </c>
      <c r="AB142" s="221">
        <f t="shared" ca="1" si="27"/>
        <v>0.35</v>
      </c>
      <c r="AC142" s="222">
        <f t="shared" ca="1" si="28"/>
        <v>6.6985645933014346E-3</v>
      </c>
    </row>
    <row r="143" spans="1:29" x14ac:dyDescent="0.25">
      <c r="A143">
        <v>128</v>
      </c>
      <c r="B143" s="84">
        <v>41768</v>
      </c>
      <c r="C143" s="47">
        <v>97.35</v>
      </c>
      <c r="D143" s="47">
        <v>97.66</v>
      </c>
      <c r="E143" s="47">
        <v>96.78</v>
      </c>
      <c r="F143" s="47">
        <v>97.17</v>
      </c>
      <c r="G143" s="48">
        <v>1583400</v>
      </c>
      <c r="H143" s="47">
        <v>95.97</v>
      </c>
      <c r="I143" s="51">
        <f t="shared" si="15"/>
        <v>0.98765050941648658</v>
      </c>
      <c r="J143" s="51">
        <f t="shared" ca="1" si="16"/>
        <v>1</v>
      </c>
      <c r="K143" s="47">
        <f t="shared" si="17"/>
        <v>96.15</v>
      </c>
      <c r="L143" s="47">
        <f t="shared" si="18"/>
        <v>96.45</v>
      </c>
      <c r="M143" s="47">
        <f t="shared" si="19"/>
        <v>95.58</v>
      </c>
      <c r="N143" s="47">
        <f t="shared" si="20"/>
        <v>95.97</v>
      </c>
      <c r="O143" s="48">
        <f t="shared" ca="1" si="21"/>
        <v>1583400</v>
      </c>
      <c r="U143" s="84">
        <v>30319</v>
      </c>
      <c r="V143" s="167">
        <v>8.7499999999999994E-2</v>
      </c>
      <c r="W143" s="47">
        <f t="shared" ca="1" si="22"/>
        <v>42.75</v>
      </c>
      <c r="X143" s="84">
        <f t="shared" si="23"/>
        <v>29954</v>
      </c>
      <c r="Y143" s="84">
        <f t="shared" ca="1" si="24"/>
        <v>29955</v>
      </c>
      <c r="Z143" s="48">
        <f t="shared" ca="1" si="25"/>
        <v>5</v>
      </c>
      <c r="AA143" s="48">
        <f t="shared" ca="1" si="26"/>
        <v>1</v>
      </c>
      <c r="AB143" s="221">
        <f t="shared" ca="1" si="27"/>
        <v>0.35</v>
      </c>
      <c r="AC143" s="222">
        <f t="shared" ca="1" si="28"/>
        <v>8.1871345029239755E-3</v>
      </c>
    </row>
    <row r="144" spans="1:29" x14ac:dyDescent="0.25">
      <c r="A144">
        <v>129</v>
      </c>
      <c r="B144" s="84">
        <v>41767</v>
      </c>
      <c r="C144" s="47">
        <v>97.89</v>
      </c>
      <c r="D144" s="47">
        <v>98.14</v>
      </c>
      <c r="E144" s="47">
        <v>97.2</v>
      </c>
      <c r="F144" s="47">
        <v>97.62</v>
      </c>
      <c r="G144" s="48">
        <v>1913600</v>
      </c>
      <c r="H144" s="47">
        <v>96.42</v>
      </c>
      <c r="I144" s="51">
        <f t="shared" si="15"/>
        <v>0.98770743700061459</v>
      </c>
      <c r="J144" s="51">
        <f t="shared" ca="1" si="16"/>
        <v>1</v>
      </c>
      <c r="K144" s="47">
        <f t="shared" si="17"/>
        <v>96.69</v>
      </c>
      <c r="L144" s="47">
        <f t="shared" si="18"/>
        <v>96.93</v>
      </c>
      <c r="M144" s="47">
        <f t="shared" si="19"/>
        <v>96.01</v>
      </c>
      <c r="N144" s="47">
        <f t="shared" si="20"/>
        <v>96.42</v>
      </c>
      <c r="O144" s="48">
        <f t="shared" ca="1" si="21"/>
        <v>1913600</v>
      </c>
      <c r="U144" s="84">
        <v>30228</v>
      </c>
      <c r="V144" s="167">
        <v>8.7499999999999994E-2</v>
      </c>
      <c r="W144" s="47">
        <f t="shared" ca="1" si="22"/>
        <v>42.25</v>
      </c>
      <c r="X144" s="84">
        <f t="shared" si="23"/>
        <v>29863</v>
      </c>
      <c r="Y144" s="84">
        <f t="shared" ca="1" si="24"/>
        <v>29955</v>
      </c>
      <c r="Z144" s="48">
        <f t="shared" ca="1" si="25"/>
        <v>4</v>
      </c>
      <c r="AA144" s="48">
        <f t="shared" ca="1" si="26"/>
        <v>0</v>
      </c>
      <c r="AB144" s="221">
        <f t="shared" ca="1" si="27"/>
        <v>0.35</v>
      </c>
      <c r="AC144" s="222">
        <f t="shared" ca="1" si="28"/>
        <v>8.2840236686390536E-3</v>
      </c>
    </row>
    <row r="145" spans="1:29" x14ac:dyDescent="0.25">
      <c r="A145">
        <v>130</v>
      </c>
      <c r="B145" s="84">
        <v>41766</v>
      </c>
      <c r="C145" s="47">
        <v>96.44</v>
      </c>
      <c r="D145" s="47">
        <v>97.91</v>
      </c>
      <c r="E145" s="47">
        <v>95.76</v>
      </c>
      <c r="F145" s="47">
        <v>97.79</v>
      </c>
      <c r="G145" s="48">
        <v>2069600</v>
      </c>
      <c r="H145" s="47">
        <v>96.58</v>
      </c>
      <c r="I145" s="51">
        <f t="shared" ref="I145:I208" si="29">H145/F145</f>
        <v>0.98762654668166472</v>
      </c>
      <c r="J145" s="51">
        <f t="shared" ref="J145:J208" ca="1" si="30">INDEX(OFFSET($T$15,0,0,$S$13+1,1),MATCH(B145,OFFSET($Q$15,0,0,$S$13+1,1),-1))</f>
        <v>1</v>
      </c>
      <c r="K145" s="47">
        <f t="shared" ref="K145:K208" si="31">ROUND($I145*C145,2)</f>
        <v>95.25</v>
      </c>
      <c r="L145" s="47">
        <f t="shared" ref="L145:L208" si="32">ROUND($I145*D145,2)</f>
        <v>96.7</v>
      </c>
      <c r="M145" s="47">
        <f t="shared" ref="M145:M208" si="33">ROUND($I145*E145,2)</f>
        <v>94.58</v>
      </c>
      <c r="N145" s="47">
        <f t="shared" ref="N145:N208" si="34">ROUND($I145*F145,2)</f>
        <v>96.58</v>
      </c>
      <c r="O145" s="48">
        <f t="shared" ref="O145:O208" ca="1" si="35">G145*J145</f>
        <v>2069600</v>
      </c>
      <c r="U145" s="84">
        <v>30134</v>
      </c>
      <c r="V145" s="167">
        <v>8.7499999999999994E-2</v>
      </c>
      <c r="W145" s="47">
        <f t="shared" ref="W145:W147" ca="1" si="36">(INDEX(OFFSET($F$15,1,0,$B$10,1),MATCH(U145,OFFSET($B$15,1,0,$B$10,1),-1)))</f>
        <v>35.380000000000003</v>
      </c>
      <c r="X145" s="84">
        <f t="shared" ref="X145:X147" si="37">IF(MONTH(DATE(YEAR(U145)-1,MONTH(U145),DAY(U145)))&lt;&gt;MONTH(U145),DATE(YEAR(U145)-1,MONTH(U145),DAY(U145-1)),DATE(YEAR(U145)-1,MONTH(U145),DAY(U145)))</f>
        <v>29769</v>
      </c>
      <c r="Y145" s="84">
        <f t="shared" ref="Y145:Y147" ca="1" si="38">OFFSET(U144,Z145,0,1,1)</f>
        <v>29955</v>
      </c>
      <c r="Z145" s="48">
        <f t="shared" ref="Z145:Z147" ca="1" si="39">MATCH(X145,OFFSET($U$15,A145,0,$V$14+1-A145,1),-1)</f>
        <v>3</v>
      </c>
      <c r="AA145" s="48">
        <f t="shared" ref="AA145:AA147" ca="1" si="40">IF(MONTH(U145)=MONTH(Y145),1,0)</f>
        <v>0</v>
      </c>
      <c r="AB145" s="221">
        <f t="shared" ref="AB145:AB147" ca="1" si="41">(V145+IFERROR(SUM(OFFSET(V145,1,0,Z145-AA145-1,1)),0))</f>
        <v>0.26249999999999996</v>
      </c>
      <c r="AC145" s="222">
        <f t="shared" ref="AC145:AC147" ca="1" si="42">(V145+IFERROR(SUM(OFFSET(V145,1,0,Z145-AA145-1,1)),0))/(INDEX(OFFSET($F$15,1,0,$B$10,1),MATCH(U145,OFFSET($B$15,1,0,$B$10,1),-1)))</f>
        <v>7.4194460146975675E-3</v>
      </c>
    </row>
    <row r="146" spans="1:29" x14ac:dyDescent="0.25">
      <c r="A146">
        <v>131</v>
      </c>
      <c r="B146" s="84">
        <v>41765</v>
      </c>
      <c r="C146" s="47">
        <v>96.59</v>
      </c>
      <c r="D146" s="47">
        <v>96.64</v>
      </c>
      <c r="E146" s="47">
        <v>95.87</v>
      </c>
      <c r="F146" s="47">
        <v>95.95</v>
      </c>
      <c r="G146" s="48">
        <v>1217300</v>
      </c>
      <c r="H146" s="47">
        <v>94.77</v>
      </c>
      <c r="I146" s="51">
        <f t="shared" si="29"/>
        <v>0.98770192808754553</v>
      </c>
      <c r="J146" s="51">
        <f t="shared" ca="1" si="30"/>
        <v>1</v>
      </c>
      <c r="K146" s="47">
        <f t="shared" si="31"/>
        <v>95.4</v>
      </c>
      <c r="L146" s="47">
        <f t="shared" si="32"/>
        <v>95.45</v>
      </c>
      <c r="M146" s="47">
        <f t="shared" si="33"/>
        <v>94.69</v>
      </c>
      <c r="N146" s="47">
        <f t="shared" si="34"/>
        <v>94.77</v>
      </c>
      <c r="O146" s="48">
        <f t="shared" ca="1" si="35"/>
        <v>1217300</v>
      </c>
      <c r="U146" s="84">
        <v>30047</v>
      </c>
      <c r="V146" s="167">
        <v>8.7499999999999994E-2</v>
      </c>
      <c r="W146" s="47">
        <f t="shared" ca="1" si="36"/>
        <v>32.619999999999997</v>
      </c>
      <c r="X146" s="84">
        <f t="shared" si="37"/>
        <v>29682</v>
      </c>
      <c r="Y146" s="84">
        <f t="shared" ca="1" si="38"/>
        <v>29955</v>
      </c>
      <c r="Z146" s="48">
        <f t="shared" ca="1" si="39"/>
        <v>2</v>
      </c>
      <c r="AA146" s="48">
        <f t="shared" ca="1" si="40"/>
        <v>0</v>
      </c>
      <c r="AB146" s="221">
        <f t="shared" ca="1" si="41"/>
        <v>0.17499999999999999</v>
      </c>
      <c r="AC146" s="222">
        <f t="shared" ca="1" si="42"/>
        <v>5.3648068669527897E-3</v>
      </c>
    </row>
    <row r="147" spans="1:29" x14ac:dyDescent="0.25">
      <c r="A147">
        <v>132</v>
      </c>
      <c r="B147" s="84">
        <v>41764</v>
      </c>
      <c r="C147" s="47">
        <v>95.55</v>
      </c>
      <c r="D147" s="47">
        <v>96.86</v>
      </c>
      <c r="E147" s="47">
        <v>95.43</v>
      </c>
      <c r="F147" s="47">
        <v>96.73</v>
      </c>
      <c r="G147" s="48">
        <v>1894800</v>
      </c>
      <c r="H147" s="47">
        <v>95.54</v>
      </c>
      <c r="I147" s="51">
        <f t="shared" si="29"/>
        <v>0.9876977152899824</v>
      </c>
      <c r="J147" s="51">
        <f t="shared" ca="1" si="30"/>
        <v>1</v>
      </c>
      <c r="K147" s="47">
        <f t="shared" si="31"/>
        <v>94.37</v>
      </c>
      <c r="L147" s="47">
        <f t="shared" si="32"/>
        <v>95.67</v>
      </c>
      <c r="M147" s="47">
        <f t="shared" si="33"/>
        <v>94.26</v>
      </c>
      <c r="N147" s="47">
        <f t="shared" si="34"/>
        <v>95.54</v>
      </c>
      <c r="O147" s="48">
        <f t="shared" ca="1" si="35"/>
        <v>1894800</v>
      </c>
      <c r="U147" s="84">
        <v>29955</v>
      </c>
      <c r="V147" s="167">
        <v>8.7499999999999994E-2</v>
      </c>
      <c r="W147" s="47">
        <f t="shared" ca="1" si="36"/>
        <v>36.75</v>
      </c>
      <c r="X147" s="84">
        <f t="shared" si="37"/>
        <v>29590</v>
      </c>
      <c r="Y147" s="84">
        <f t="shared" ca="1" si="38"/>
        <v>29955</v>
      </c>
      <c r="Z147" s="48">
        <f t="shared" ca="1" si="39"/>
        <v>1</v>
      </c>
      <c r="AA147" s="48">
        <f t="shared" ca="1" si="40"/>
        <v>1</v>
      </c>
      <c r="AB147" s="221">
        <f t="shared" ca="1" si="41"/>
        <v>8.7499999999999994E-2</v>
      </c>
      <c r="AC147" s="222">
        <f t="shared" ca="1" si="42"/>
        <v>2.3809523809523807E-3</v>
      </c>
    </row>
    <row r="148" spans="1:29" x14ac:dyDescent="0.25">
      <c r="A148">
        <v>133</v>
      </c>
      <c r="B148" s="84">
        <v>41761</v>
      </c>
      <c r="C148" s="47">
        <v>95.37</v>
      </c>
      <c r="D148" s="47">
        <v>96.33</v>
      </c>
      <c r="E148" s="47">
        <v>95.27</v>
      </c>
      <c r="F148" s="47">
        <v>95.83</v>
      </c>
      <c r="G148" s="48">
        <v>2054300</v>
      </c>
      <c r="H148" s="47">
        <v>94.65</v>
      </c>
      <c r="I148" s="51">
        <f t="shared" si="29"/>
        <v>0.98768652822706882</v>
      </c>
      <c r="J148" s="51">
        <f t="shared" ca="1" si="30"/>
        <v>1</v>
      </c>
      <c r="K148" s="47">
        <f t="shared" si="31"/>
        <v>94.2</v>
      </c>
      <c r="L148" s="47">
        <f t="shared" si="32"/>
        <v>95.14</v>
      </c>
      <c r="M148" s="47">
        <f t="shared" si="33"/>
        <v>94.1</v>
      </c>
      <c r="N148" s="47">
        <f t="shared" si="34"/>
        <v>94.65</v>
      </c>
      <c r="O148" s="48">
        <f t="shared" ca="1" si="35"/>
        <v>2054300</v>
      </c>
    </row>
    <row r="149" spans="1:29" x14ac:dyDescent="0.25">
      <c r="A149">
        <v>134</v>
      </c>
      <c r="B149" s="84">
        <v>41760</v>
      </c>
      <c r="C149" s="47">
        <v>95.36</v>
      </c>
      <c r="D149" s="47">
        <v>96.21</v>
      </c>
      <c r="E149" s="47">
        <v>94.62</v>
      </c>
      <c r="F149" s="47">
        <v>95.41</v>
      </c>
      <c r="G149" s="48">
        <v>1925500</v>
      </c>
      <c r="H149" s="47">
        <v>94.23</v>
      </c>
      <c r="I149" s="51">
        <f t="shared" si="29"/>
        <v>0.98763232365580134</v>
      </c>
      <c r="J149" s="51">
        <f t="shared" ca="1" si="30"/>
        <v>1</v>
      </c>
      <c r="K149" s="47">
        <f t="shared" si="31"/>
        <v>94.18</v>
      </c>
      <c r="L149" s="47">
        <f t="shared" si="32"/>
        <v>95.02</v>
      </c>
      <c r="M149" s="47">
        <f t="shared" si="33"/>
        <v>93.45</v>
      </c>
      <c r="N149" s="47">
        <f t="shared" si="34"/>
        <v>94.23</v>
      </c>
      <c r="O149" s="48">
        <f t="shared" ca="1" si="35"/>
        <v>1925500</v>
      </c>
    </row>
    <row r="150" spans="1:29" x14ac:dyDescent="0.25">
      <c r="A150">
        <v>135</v>
      </c>
      <c r="B150" s="84">
        <v>41759</v>
      </c>
      <c r="C150" s="47">
        <v>95.88</v>
      </c>
      <c r="D150" s="47">
        <v>96.28</v>
      </c>
      <c r="E150" s="47">
        <v>95.12</v>
      </c>
      <c r="F150" s="47">
        <v>95.48</v>
      </c>
      <c r="G150" s="48">
        <v>2564800</v>
      </c>
      <c r="H150" s="47">
        <v>94.3</v>
      </c>
      <c r="I150" s="51">
        <f t="shared" si="29"/>
        <v>0.98764139086719727</v>
      </c>
      <c r="J150" s="51">
        <f t="shared" ca="1" si="30"/>
        <v>1</v>
      </c>
      <c r="K150" s="47">
        <f t="shared" si="31"/>
        <v>94.7</v>
      </c>
      <c r="L150" s="47">
        <f t="shared" si="32"/>
        <v>95.09</v>
      </c>
      <c r="M150" s="47">
        <f t="shared" si="33"/>
        <v>93.94</v>
      </c>
      <c r="N150" s="47">
        <f t="shared" si="34"/>
        <v>94.3</v>
      </c>
      <c r="O150" s="48">
        <f t="shared" ca="1" si="35"/>
        <v>2564800</v>
      </c>
    </row>
    <row r="151" spans="1:29" x14ac:dyDescent="0.25">
      <c r="A151">
        <v>136</v>
      </c>
      <c r="B151" s="84">
        <v>41758</v>
      </c>
      <c r="C151" s="47">
        <v>95.9</v>
      </c>
      <c r="D151" s="47">
        <v>96.35</v>
      </c>
      <c r="E151" s="47">
        <v>95.33</v>
      </c>
      <c r="F151" s="47">
        <v>95.9</v>
      </c>
      <c r="G151" s="48">
        <v>2501100</v>
      </c>
      <c r="H151" s="47">
        <v>94.72</v>
      </c>
      <c r="I151" s="51">
        <f t="shared" si="29"/>
        <v>0.98769551616266937</v>
      </c>
      <c r="J151" s="51">
        <f t="shared" ca="1" si="30"/>
        <v>1</v>
      </c>
      <c r="K151" s="47">
        <f t="shared" si="31"/>
        <v>94.72</v>
      </c>
      <c r="L151" s="47">
        <f t="shared" si="32"/>
        <v>95.16</v>
      </c>
      <c r="M151" s="47">
        <f t="shared" si="33"/>
        <v>94.16</v>
      </c>
      <c r="N151" s="47">
        <f t="shared" si="34"/>
        <v>94.72</v>
      </c>
      <c r="O151" s="48">
        <f t="shared" ca="1" si="35"/>
        <v>2501100</v>
      </c>
    </row>
    <row r="152" spans="1:29" x14ac:dyDescent="0.25">
      <c r="A152">
        <v>137</v>
      </c>
      <c r="B152" s="84">
        <v>41757</v>
      </c>
      <c r="C152" s="47">
        <v>96.28</v>
      </c>
      <c r="D152" s="47">
        <v>96.39</v>
      </c>
      <c r="E152" s="47">
        <v>94.5</v>
      </c>
      <c r="F152" s="47">
        <v>95.44</v>
      </c>
      <c r="G152" s="48">
        <v>2773500</v>
      </c>
      <c r="H152" s="47">
        <v>94.26</v>
      </c>
      <c r="I152" s="51">
        <f t="shared" si="29"/>
        <v>0.98763621123218781</v>
      </c>
      <c r="J152" s="51">
        <f t="shared" ca="1" si="30"/>
        <v>1</v>
      </c>
      <c r="K152" s="47">
        <f t="shared" si="31"/>
        <v>95.09</v>
      </c>
      <c r="L152" s="47">
        <f t="shared" si="32"/>
        <v>95.2</v>
      </c>
      <c r="M152" s="47">
        <f t="shared" si="33"/>
        <v>93.33</v>
      </c>
      <c r="N152" s="47">
        <f t="shared" si="34"/>
        <v>94.26</v>
      </c>
      <c r="O152" s="48">
        <f t="shared" ca="1" si="35"/>
        <v>2773500</v>
      </c>
    </row>
    <row r="153" spans="1:29" x14ac:dyDescent="0.25">
      <c r="A153">
        <v>138</v>
      </c>
      <c r="B153" s="84">
        <v>41754</v>
      </c>
      <c r="C153" s="47">
        <v>96.03</v>
      </c>
      <c r="D153" s="47">
        <v>96.13</v>
      </c>
      <c r="E153" s="47">
        <v>94.64</v>
      </c>
      <c r="F153" s="47">
        <v>94.9</v>
      </c>
      <c r="G153" s="48">
        <v>2847400</v>
      </c>
      <c r="H153" s="47">
        <v>93.73</v>
      </c>
      <c r="I153" s="51">
        <f t="shared" si="29"/>
        <v>0.98767123287671232</v>
      </c>
      <c r="J153" s="51">
        <f t="shared" ca="1" si="30"/>
        <v>1</v>
      </c>
      <c r="K153" s="47">
        <f t="shared" si="31"/>
        <v>94.85</v>
      </c>
      <c r="L153" s="47">
        <f t="shared" si="32"/>
        <v>94.94</v>
      </c>
      <c r="M153" s="47">
        <f t="shared" si="33"/>
        <v>93.47</v>
      </c>
      <c r="N153" s="47">
        <f t="shared" si="34"/>
        <v>93.73</v>
      </c>
      <c r="O153" s="48">
        <f t="shared" ca="1" si="35"/>
        <v>2847400</v>
      </c>
    </row>
    <row r="154" spans="1:29" x14ac:dyDescent="0.25">
      <c r="A154">
        <v>139</v>
      </c>
      <c r="B154" s="84">
        <v>41753</v>
      </c>
      <c r="C154" s="47">
        <v>98.51</v>
      </c>
      <c r="D154" s="47">
        <v>98.51</v>
      </c>
      <c r="E154" s="47">
        <v>94.55</v>
      </c>
      <c r="F154" s="47">
        <v>95.92</v>
      </c>
      <c r="G154" s="48">
        <v>3346000</v>
      </c>
      <c r="H154" s="47">
        <v>94.74</v>
      </c>
      <c r="I154" s="51">
        <f t="shared" si="29"/>
        <v>0.98769808173477891</v>
      </c>
      <c r="J154" s="51">
        <f t="shared" ca="1" si="30"/>
        <v>1</v>
      </c>
      <c r="K154" s="47">
        <f t="shared" si="31"/>
        <v>97.3</v>
      </c>
      <c r="L154" s="47">
        <f t="shared" si="32"/>
        <v>97.3</v>
      </c>
      <c r="M154" s="47">
        <f t="shared" si="33"/>
        <v>93.39</v>
      </c>
      <c r="N154" s="47">
        <f t="shared" si="34"/>
        <v>94.74</v>
      </c>
      <c r="O154" s="48">
        <f t="shared" ca="1" si="35"/>
        <v>3346000</v>
      </c>
    </row>
    <row r="155" spans="1:29" x14ac:dyDescent="0.25">
      <c r="A155">
        <v>140</v>
      </c>
      <c r="B155" s="84">
        <v>41752</v>
      </c>
      <c r="C155" s="47">
        <v>99.92</v>
      </c>
      <c r="D155" s="47">
        <v>100.86</v>
      </c>
      <c r="E155" s="47">
        <v>99.1</v>
      </c>
      <c r="F155" s="47">
        <v>100.23</v>
      </c>
      <c r="G155" s="48">
        <v>2144700</v>
      </c>
      <c r="H155" s="47">
        <v>98.99</v>
      </c>
      <c r="I155" s="51">
        <f t="shared" si="29"/>
        <v>0.98762845455452453</v>
      </c>
      <c r="J155" s="51">
        <f t="shared" ca="1" si="30"/>
        <v>1</v>
      </c>
      <c r="K155" s="47">
        <f t="shared" si="31"/>
        <v>98.68</v>
      </c>
      <c r="L155" s="47">
        <f t="shared" si="32"/>
        <v>99.61</v>
      </c>
      <c r="M155" s="47">
        <f t="shared" si="33"/>
        <v>97.87</v>
      </c>
      <c r="N155" s="47">
        <f t="shared" si="34"/>
        <v>98.99</v>
      </c>
      <c r="O155" s="48">
        <f t="shared" ca="1" si="35"/>
        <v>2144700</v>
      </c>
    </row>
    <row r="156" spans="1:29" x14ac:dyDescent="0.25">
      <c r="A156">
        <v>141</v>
      </c>
      <c r="B156" s="84">
        <v>41751</v>
      </c>
      <c r="C156" s="47">
        <v>101.14</v>
      </c>
      <c r="D156" s="47">
        <v>102.33</v>
      </c>
      <c r="E156" s="47">
        <v>99.46</v>
      </c>
      <c r="F156" s="47">
        <v>99.5</v>
      </c>
      <c r="G156" s="48">
        <v>2381100</v>
      </c>
      <c r="H156" s="47">
        <v>98.27</v>
      </c>
      <c r="I156" s="51">
        <f t="shared" si="29"/>
        <v>0.98763819095477379</v>
      </c>
      <c r="J156" s="51">
        <f t="shared" ca="1" si="30"/>
        <v>1</v>
      </c>
      <c r="K156" s="47">
        <f t="shared" si="31"/>
        <v>99.89</v>
      </c>
      <c r="L156" s="47">
        <f t="shared" si="32"/>
        <v>101.07</v>
      </c>
      <c r="M156" s="47">
        <f t="shared" si="33"/>
        <v>98.23</v>
      </c>
      <c r="N156" s="47">
        <f t="shared" si="34"/>
        <v>98.27</v>
      </c>
      <c r="O156" s="48">
        <f t="shared" ca="1" si="35"/>
        <v>2381100</v>
      </c>
    </row>
    <row r="157" spans="1:29" x14ac:dyDescent="0.25">
      <c r="A157">
        <v>142</v>
      </c>
      <c r="B157" s="84">
        <v>41750</v>
      </c>
      <c r="C157" s="47">
        <v>101.5</v>
      </c>
      <c r="D157" s="47">
        <v>101.62</v>
      </c>
      <c r="E157" s="47">
        <v>100.5</v>
      </c>
      <c r="F157" s="47">
        <v>101.47</v>
      </c>
      <c r="G157" s="48">
        <v>1932100</v>
      </c>
      <c r="H157" s="47">
        <v>100.22</v>
      </c>
      <c r="I157" s="51">
        <f t="shared" si="29"/>
        <v>0.98768108800630727</v>
      </c>
      <c r="J157" s="51">
        <f t="shared" ca="1" si="30"/>
        <v>1</v>
      </c>
      <c r="K157" s="47">
        <f t="shared" si="31"/>
        <v>100.25</v>
      </c>
      <c r="L157" s="47">
        <f t="shared" si="32"/>
        <v>100.37</v>
      </c>
      <c r="M157" s="47">
        <f t="shared" si="33"/>
        <v>99.26</v>
      </c>
      <c r="N157" s="47">
        <f t="shared" si="34"/>
        <v>100.22</v>
      </c>
      <c r="O157" s="48">
        <f t="shared" ca="1" si="35"/>
        <v>1932100</v>
      </c>
    </row>
    <row r="158" spans="1:29" x14ac:dyDescent="0.25">
      <c r="A158">
        <v>143</v>
      </c>
      <c r="B158" s="84">
        <v>41746</v>
      </c>
      <c r="C158" s="47">
        <v>98.9</v>
      </c>
      <c r="D158" s="47">
        <v>100.36</v>
      </c>
      <c r="E158" s="47">
        <v>98.9</v>
      </c>
      <c r="F158" s="47">
        <v>100.13</v>
      </c>
      <c r="G158" s="48">
        <v>1217800</v>
      </c>
      <c r="H158" s="47">
        <v>98.9</v>
      </c>
      <c r="I158" s="51">
        <f t="shared" si="29"/>
        <v>0.98771596923998817</v>
      </c>
      <c r="J158" s="51">
        <f t="shared" ca="1" si="30"/>
        <v>1</v>
      </c>
      <c r="K158" s="47">
        <f t="shared" si="31"/>
        <v>97.69</v>
      </c>
      <c r="L158" s="47">
        <f t="shared" si="32"/>
        <v>99.13</v>
      </c>
      <c r="M158" s="47">
        <f t="shared" si="33"/>
        <v>97.69</v>
      </c>
      <c r="N158" s="47">
        <f t="shared" si="34"/>
        <v>98.9</v>
      </c>
      <c r="O158" s="48">
        <f t="shared" ca="1" si="35"/>
        <v>1217800</v>
      </c>
    </row>
    <row r="159" spans="1:29" x14ac:dyDescent="0.25">
      <c r="A159">
        <v>144</v>
      </c>
      <c r="B159" s="84">
        <v>41745</v>
      </c>
      <c r="C159" s="47">
        <v>98.53</v>
      </c>
      <c r="D159" s="47">
        <v>99.06</v>
      </c>
      <c r="E159" s="47">
        <v>97.7</v>
      </c>
      <c r="F159" s="47">
        <v>99.03</v>
      </c>
      <c r="G159" s="48">
        <v>1278100</v>
      </c>
      <c r="H159" s="47">
        <v>97.81</v>
      </c>
      <c r="I159" s="51">
        <f t="shared" si="29"/>
        <v>0.98768050085832582</v>
      </c>
      <c r="J159" s="51">
        <f t="shared" ca="1" si="30"/>
        <v>1</v>
      </c>
      <c r="K159" s="47">
        <f t="shared" si="31"/>
        <v>97.32</v>
      </c>
      <c r="L159" s="47">
        <f t="shared" si="32"/>
        <v>97.84</v>
      </c>
      <c r="M159" s="47">
        <f t="shared" si="33"/>
        <v>96.5</v>
      </c>
      <c r="N159" s="47">
        <f t="shared" si="34"/>
        <v>97.81</v>
      </c>
      <c r="O159" s="48">
        <f t="shared" ca="1" si="35"/>
        <v>1278100</v>
      </c>
    </row>
    <row r="160" spans="1:29" x14ac:dyDescent="0.25">
      <c r="A160">
        <v>145</v>
      </c>
      <c r="B160" s="84">
        <v>41744</v>
      </c>
      <c r="C160" s="47">
        <v>97.39</v>
      </c>
      <c r="D160" s="47">
        <v>97.98</v>
      </c>
      <c r="E160" s="47">
        <v>95.87</v>
      </c>
      <c r="F160" s="47">
        <v>97.92</v>
      </c>
      <c r="G160" s="48">
        <v>1566900</v>
      </c>
      <c r="H160" s="47">
        <v>96.71</v>
      </c>
      <c r="I160" s="51">
        <f t="shared" si="29"/>
        <v>0.98764297385620903</v>
      </c>
      <c r="J160" s="51">
        <f t="shared" ca="1" si="30"/>
        <v>1</v>
      </c>
      <c r="K160" s="47">
        <f t="shared" si="31"/>
        <v>96.19</v>
      </c>
      <c r="L160" s="47">
        <f t="shared" si="32"/>
        <v>96.77</v>
      </c>
      <c r="M160" s="47">
        <f t="shared" si="33"/>
        <v>94.69</v>
      </c>
      <c r="N160" s="47">
        <f t="shared" si="34"/>
        <v>96.71</v>
      </c>
      <c r="O160" s="48">
        <f t="shared" ca="1" si="35"/>
        <v>1566900</v>
      </c>
    </row>
    <row r="161" spans="1:15" x14ac:dyDescent="0.25">
      <c r="A161">
        <v>146</v>
      </c>
      <c r="B161" s="84">
        <v>41743</v>
      </c>
      <c r="C161" s="47">
        <v>96.83</v>
      </c>
      <c r="D161" s="47">
        <v>97.84</v>
      </c>
      <c r="E161" s="47">
        <v>96.46</v>
      </c>
      <c r="F161" s="47">
        <v>97.51</v>
      </c>
      <c r="G161" s="48">
        <v>1513700</v>
      </c>
      <c r="H161" s="47">
        <v>96.31</v>
      </c>
      <c r="I161" s="51">
        <f t="shared" si="29"/>
        <v>0.98769356989026769</v>
      </c>
      <c r="J161" s="51">
        <f t="shared" ca="1" si="30"/>
        <v>1</v>
      </c>
      <c r="K161" s="47">
        <f t="shared" si="31"/>
        <v>95.64</v>
      </c>
      <c r="L161" s="47">
        <f t="shared" si="32"/>
        <v>96.64</v>
      </c>
      <c r="M161" s="47">
        <f t="shared" si="33"/>
        <v>95.27</v>
      </c>
      <c r="N161" s="47">
        <f t="shared" si="34"/>
        <v>96.31</v>
      </c>
      <c r="O161" s="48">
        <f t="shared" ca="1" si="35"/>
        <v>1513700</v>
      </c>
    </row>
    <row r="162" spans="1:15" x14ac:dyDescent="0.25">
      <c r="A162">
        <v>147</v>
      </c>
      <c r="B162" s="84">
        <v>41740</v>
      </c>
      <c r="C162" s="47">
        <v>96.71</v>
      </c>
      <c r="D162" s="47">
        <v>97.34</v>
      </c>
      <c r="E162" s="47">
        <v>96.28</v>
      </c>
      <c r="F162" s="47">
        <v>96.4</v>
      </c>
      <c r="G162" s="48">
        <v>1761700</v>
      </c>
      <c r="H162" s="47">
        <v>95.21</v>
      </c>
      <c r="I162" s="51">
        <f t="shared" si="29"/>
        <v>0.98765560165975086</v>
      </c>
      <c r="J162" s="51">
        <f t="shared" ca="1" si="30"/>
        <v>1</v>
      </c>
      <c r="K162" s="47">
        <f t="shared" si="31"/>
        <v>95.52</v>
      </c>
      <c r="L162" s="47">
        <f t="shared" si="32"/>
        <v>96.14</v>
      </c>
      <c r="M162" s="47">
        <f t="shared" si="33"/>
        <v>95.09</v>
      </c>
      <c r="N162" s="47">
        <f t="shared" si="34"/>
        <v>95.21</v>
      </c>
      <c r="O162" s="48">
        <f t="shared" ca="1" si="35"/>
        <v>1761700</v>
      </c>
    </row>
    <row r="163" spans="1:15" x14ac:dyDescent="0.25">
      <c r="A163">
        <v>148</v>
      </c>
      <c r="B163" s="84">
        <v>41739</v>
      </c>
      <c r="C163" s="47">
        <v>99.12</v>
      </c>
      <c r="D163" s="47">
        <v>99.21</v>
      </c>
      <c r="E163" s="47">
        <v>96.84</v>
      </c>
      <c r="F163" s="47">
        <v>97.07</v>
      </c>
      <c r="G163" s="48">
        <v>1527600</v>
      </c>
      <c r="H163" s="47">
        <v>95.87</v>
      </c>
      <c r="I163" s="51">
        <f t="shared" si="29"/>
        <v>0.98763778716390249</v>
      </c>
      <c r="J163" s="51">
        <f t="shared" ca="1" si="30"/>
        <v>1</v>
      </c>
      <c r="K163" s="47">
        <f t="shared" si="31"/>
        <v>97.89</v>
      </c>
      <c r="L163" s="47">
        <f t="shared" si="32"/>
        <v>97.98</v>
      </c>
      <c r="M163" s="47">
        <f t="shared" si="33"/>
        <v>95.64</v>
      </c>
      <c r="N163" s="47">
        <f t="shared" si="34"/>
        <v>95.87</v>
      </c>
      <c r="O163" s="48">
        <f t="shared" ca="1" si="35"/>
        <v>1527600</v>
      </c>
    </row>
    <row r="164" spans="1:15" x14ac:dyDescent="0.25">
      <c r="A164">
        <v>149</v>
      </c>
      <c r="B164" s="84">
        <v>41738</v>
      </c>
      <c r="C164" s="47">
        <v>97.59</v>
      </c>
      <c r="D164" s="47">
        <v>99.65</v>
      </c>
      <c r="E164" s="47">
        <v>97.17</v>
      </c>
      <c r="F164" s="47">
        <v>99.42</v>
      </c>
      <c r="G164" s="48">
        <v>2481900</v>
      </c>
      <c r="H164" s="47">
        <v>98.19</v>
      </c>
      <c r="I164" s="51">
        <f t="shared" si="29"/>
        <v>0.98762824381412184</v>
      </c>
      <c r="J164" s="51">
        <f t="shared" ca="1" si="30"/>
        <v>1</v>
      </c>
      <c r="K164" s="47">
        <f t="shared" si="31"/>
        <v>96.38</v>
      </c>
      <c r="L164" s="47">
        <f t="shared" si="32"/>
        <v>98.42</v>
      </c>
      <c r="M164" s="47">
        <f t="shared" si="33"/>
        <v>95.97</v>
      </c>
      <c r="N164" s="47">
        <f t="shared" si="34"/>
        <v>98.19</v>
      </c>
      <c r="O164" s="48">
        <f t="shared" ca="1" si="35"/>
        <v>2481900</v>
      </c>
    </row>
    <row r="165" spans="1:15" x14ac:dyDescent="0.25">
      <c r="A165">
        <v>150</v>
      </c>
      <c r="B165" s="84">
        <v>41737</v>
      </c>
      <c r="C165" s="47">
        <v>96.86</v>
      </c>
      <c r="D165" s="47">
        <v>96.88</v>
      </c>
      <c r="E165" s="47">
        <v>95.45</v>
      </c>
      <c r="F165" s="47">
        <v>96.34</v>
      </c>
      <c r="G165" s="48">
        <v>1581100</v>
      </c>
      <c r="H165" s="47">
        <v>95.15</v>
      </c>
      <c r="I165" s="51">
        <f t="shared" si="29"/>
        <v>0.98764791363919457</v>
      </c>
      <c r="J165" s="51">
        <f t="shared" ca="1" si="30"/>
        <v>1</v>
      </c>
      <c r="K165" s="47">
        <f t="shared" si="31"/>
        <v>95.66</v>
      </c>
      <c r="L165" s="47">
        <f t="shared" si="32"/>
        <v>95.68</v>
      </c>
      <c r="M165" s="47">
        <f t="shared" si="33"/>
        <v>94.27</v>
      </c>
      <c r="N165" s="47">
        <f t="shared" si="34"/>
        <v>95.15</v>
      </c>
      <c r="O165" s="48">
        <f t="shared" ca="1" si="35"/>
        <v>1581100</v>
      </c>
    </row>
    <row r="166" spans="1:15" x14ac:dyDescent="0.25">
      <c r="A166">
        <v>151</v>
      </c>
      <c r="B166" s="84">
        <v>41736</v>
      </c>
      <c r="C166" s="47">
        <v>97.6</v>
      </c>
      <c r="D166" s="47">
        <v>98.18</v>
      </c>
      <c r="E166" s="47">
        <v>96.53</v>
      </c>
      <c r="F166" s="47">
        <v>96.91</v>
      </c>
      <c r="G166" s="48">
        <v>1486000</v>
      </c>
      <c r="H166" s="47">
        <v>95.72</v>
      </c>
      <c r="I166" s="51">
        <f t="shared" si="29"/>
        <v>0.98772056547311937</v>
      </c>
      <c r="J166" s="51">
        <f t="shared" ca="1" si="30"/>
        <v>1</v>
      </c>
      <c r="K166" s="47">
        <f t="shared" si="31"/>
        <v>96.4</v>
      </c>
      <c r="L166" s="47">
        <f t="shared" si="32"/>
        <v>96.97</v>
      </c>
      <c r="M166" s="47">
        <f t="shared" si="33"/>
        <v>95.34</v>
      </c>
      <c r="N166" s="47">
        <f t="shared" si="34"/>
        <v>95.72</v>
      </c>
      <c r="O166" s="48">
        <f t="shared" ca="1" si="35"/>
        <v>1486000</v>
      </c>
    </row>
    <row r="167" spans="1:15" x14ac:dyDescent="0.25">
      <c r="A167">
        <v>152</v>
      </c>
      <c r="B167" s="84">
        <v>41733</v>
      </c>
      <c r="C167" s="47">
        <v>100.43</v>
      </c>
      <c r="D167" s="47">
        <v>100.81</v>
      </c>
      <c r="E167" s="47">
        <v>97.5</v>
      </c>
      <c r="F167" s="47">
        <v>97.61</v>
      </c>
      <c r="G167" s="48">
        <v>1733600</v>
      </c>
      <c r="H167" s="47">
        <v>96.41</v>
      </c>
      <c r="I167" s="51">
        <f t="shared" si="29"/>
        <v>0.98770617764573299</v>
      </c>
      <c r="J167" s="51">
        <f t="shared" ca="1" si="30"/>
        <v>1</v>
      </c>
      <c r="K167" s="47">
        <f t="shared" si="31"/>
        <v>99.2</v>
      </c>
      <c r="L167" s="47">
        <f t="shared" si="32"/>
        <v>99.57</v>
      </c>
      <c r="M167" s="47">
        <f t="shared" si="33"/>
        <v>96.3</v>
      </c>
      <c r="N167" s="47">
        <f t="shared" si="34"/>
        <v>96.41</v>
      </c>
      <c r="O167" s="48">
        <f t="shared" ca="1" si="35"/>
        <v>1733600</v>
      </c>
    </row>
    <row r="168" spans="1:15" x14ac:dyDescent="0.25">
      <c r="A168">
        <v>153</v>
      </c>
      <c r="B168" s="84">
        <v>41732</v>
      </c>
      <c r="C168" s="47">
        <v>100.3</v>
      </c>
      <c r="D168" s="47">
        <v>100.57</v>
      </c>
      <c r="E168" s="47">
        <v>99.35</v>
      </c>
      <c r="F168" s="47">
        <v>100.04</v>
      </c>
      <c r="G168" s="48">
        <v>1126800</v>
      </c>
      <c r="H168" s="47">
        <v>98.81</v>
      </c>
      <c r="I168" s="51">
        <f t="shared" si="29"/>
        <v>0.98770491803278682</v>
      </c>
      <c r="J168" s="51">
        <f t="shared" ca="1" si="30"/>
        <v>1</v>
      </c>
      <c r="K168" s="47">
        <f t="shared" si="31"/>
        <v>99.07</v>
      </c>
      <c r="L168" s="47">
        <f t="shared" si="32"/>
        <v>99.33</v>
      </c>
      <c r="M168" s="47">
        <f t="shared" si="33"/>
        <v>98.13</v>
      </c>
      <c r="N168" s="47">
        <f t="shared" si="34"/>
        <v>98.81</v>
      </c>
      <c r="O168" s="48">
        <f t="shared" ca="1" si="35"/>
        <v>1126800</v>
      </c>
    </row>
    <row r="169" spans="1:15" x14ac:dyDescent="0.25">
      <c r="A169">
        <v>154</v>
      </c>
      <c r="B169" s="84">
        <v>41731</v>
      </c>
      <c r="C169" s="47">
        <v>99.24</v>
      </c>
      <c r="D169" s="47">
        <v>100.1</v>
      </c>
      <c r="E169" s="47">
        <v>98.85</v>
      </c>
      <c r="F169" s="47">
        <v>99.81</v>
      </c>
      <c r="G169" s="48">
        <v>1483500</v>
      </c>
      <c r="H169" s="47">
        <v>98.58</v>
      </c>
      <c r="I169" s="51">
        <f t="shared" si="29"/>
        <v>0.98767658551247361</v>
      </c>
      <c r="J169" s="51">
        <f t="shared" ca="1" si="30"/>
        <v>1</v>
      </c>
      <c r="K169" s="47">
        <f t="shared" si="31"/>
        <v>98.02</v>
      </c>
      <c r="L169" s="47">
        <f t="shared" si="32"/>
        <v>98.87</v>
      </c>
      <c r="M169" s="47">
        <f t="shared" si="33"/>
        <v>97.63</v>
      </c>
      <c r="N169" s="47">
        <f t="shared" si="34"/>
        <v>98.58</v>
      </c>
      <c r="O169" s="48">
        <f t="shared" ca="1" si="35"/>
        <v>1483500</v>
      </c>
    </row>
    <row r="170" spans="1:15" x14ac:dyDescent="0.25">
      <c r="A170">
        <v>155</v>
      </c>
      <c r="B170" s="84">
        <v>41730</v>
      </c>
      <c r="C170" s="47">
        <v>99.45</v>
      </c>
      <c r="D170" s="47">
        <v>99.9</v>
      </c>
      <c r="E170" s="47">
        <v>98.44</v>
      </c>
      <c r="F170" s="47">
        <v>99.13</v>
      </c>
      <c r="G170" s="48">
        <v>1321100</v>
      </c>
      <c r="H170" s="47">
        <v>97.91</v>
      </c>
      <c r="I170" s="51">
        <f t="shared" si="29"/>
        <v>0.98769292847775647</v>
      </c>
      <c r="J170" s="51">
        <f t="shared" ca="1" si="30"/>
        <v>1</v>
      </c>
      <c r="K170" s="47">
        <f t="shared" si="31"/>
        <v>98.23</v>
      </c>
      <c r="L170" s="47">
        <f t="shared" si="32"/>
        <v>98.67</v>
      </c>
      <c r="M170" s="47">
        <f t="shared" si="33"/>
        <v>97.23</v>
      </c>
      <c r="N170" s="47">
        <f t="shared" si="34"/>
        <v>97.91</v>
      </c>
      <c r="O170" s="48">
        <f t="shared" ca="1" si="35"/>
        <v>1321100</v>
      </c>
    </row>
    <row r="171" spans="1:15" x14ac:dyDescent="0.25">
      <c r="A171">
        <v>156</v>
      </c>
      <c r="B171" s="84">
        <v>41729</v>
      </c>
      <c r="C171" s="47">
        <v>98.28</v>
      </c>
      <c r="D171" s="47">
        <v>99.25</v>
      </c>
      <c r="E171" s="47">
        <v>98.28</v>
      </c>
      <c r="F171" s="47">
        <v>98.79</v>
      </c>
      <c r="G171" s="48">
        <v>1910300</v>
      </c>
      <c r="H171" s="47">
        <v>97.57</v>
      </c>
      <c r="I171" s="51">
        <f t="shared" si="29"/>
        <v>0.98765057192023475</v>
      </c>
      <c r="J171" s="51">
        <f t="shared" ca="1" si="30"/>
        <v>1</v>
      </c>
      <c r="K171" s="47">
        <f t="shared" si="31"/>
        <v>97.07</v>
      </c>
      <c r="L171" s="47">
        <f t="shared" si="32"/>
        <v>98.02</v>
      </c>
      <c r="M171" s="47">
        <f t="shared" si="33"/>
        <v>97.07</v>
      </c>
      <c r="N171" s="47">
        <f t="shared" si="34"/>
        <v>97.57</v>
      </c>
      <c r="O171" s="48">
        <f t="shared" ca="1" si="35"/>
        <v>1910300</v>
      </c>
    </row>
    <row r="172" spans="1:15" x14ac:dyDescent="0.25">
      <c r="A172">
        <v>157</v>
      </c>
      <c r="B172" s="84">
        <v>41726</v>
      </c>
      <c r="C172" s="47">
        <v>97.89</v>
      </c>
      <c r="D172" s="47">
        <v>98.79</v>
      </c>
      <c r="E172" s="47">
        <v>97.6</v>
      </c>
      <c r="F172" s="47">
        <v>98.65</v>
      </c>
      <c r="G172" s="48">
        <v>1695100</v>
      </c>
      <c r="H172" s="47">
        <v>96.84</v>
      </c>
      <c r="I172" s="51">
        <f t="shared" si="29"/>
        <v>0.98165230613279264</v>
      </c>
      <c r="J172" s="51">
        <f t="shared" ca="1" si="30"/>
        <v>1</v>
      </c>
      <c r="K172" s="47">
        <f t="shared" si="31"/>
        <v>96.09</v>
      </c>
      <c r="L172" s="47">
        <f t="shared" si="32"/>
        <v>96.98</v>
      </c>
      <c r="M172" s="47">
        <f t="shared" si="33"/>
        <v>95.81</v>
      </c>
      <c r="N172" s="47">
        <f t="shared" si="34"/>
        <v>96.84</v>
      </c>
      <c r="O172" s="48">
        <f t="shared" ca="1" si="35"/>
        <v>1695100</v>
      </c>
    </row>
    <row r="173" spans="1:15" x14ac:dyDescent="0.25">
      <c r="A173">
        <v>158</v>
      </c>
      <c r="B173" s="84">
        <v>41725</v>
      </c>
      <c r="C173" s="47">
        <v>97</v>
      </c>
      <c r="D173" s="47">
        <v>97.83</v>
      </c>
      <c r="E173" s="47">
        <v>96.07</v>
      </c>
      <c r="F173" s="47">
        <v>97.54</v>
      </c>
      <c r="G173" s="48">
        <v>2096600</v>
      </c>
      <c r="H173" s="47">
        <v>95.75</v>
      </c>
      <c r="I173" s="51">
        <f t="shared" si="29"/>
        <v>0.9816485544392044</v>
      </c>
      <c r="J173" s="51">
        <f t="shared" ca="1" si="30"/>
        <v>1</v>
      </c>
      <c r="K173" s="47">
        <f t="shared" si="31"/>
        <v>95.22</v>
      </c>
      <c r="L173" s="47">
        <f t="shared" si="32"/>
        <v>96.03</v>
      </c>
      <c r="M173" s="47">
        <f t="shared" si="33"/>
        <v>94.31</v>
      </c>
      <c r="N173" s="47">
        <f t="shared" si="34"/>
        <v>95.75</v>
      </c>
      <c r="O173" s="48">
        <f t="shared" ca="1" si="35"/>
        <v>2096600</v>
      </c>
    </row>
    <row r="174" spans="1:15" x14ac:dyDescent="0.25">
      <c r="A174">
        <v>159</v>
      </c>
      <c r="B174" s="84">
        <v>41724</v>
      </c>
      <c r="C174" s="47">
        <v>98.53</v>
      </c>
      <c r="D174" s="47">
        <v>98.72</v>
      </c>
      <c r="E174" s="47">
        <v>97.09</v>
      </c>
      <c r="F174" s="47">
        <v>97.09</v>
      </c>
      <c r="G174" s="48">
        <v>1395900</v>
      </c>
      <c r="H174" s="47">
        <v>95.3</v>
      </c>
      <c r="I174" s="51">
        <f t="shared" si="29"/>
        <v>0.98156349778555974</v>
      </c>
      <c r="J174" s="51">
        <f t="shared" ca="1" si="30"/>
        <v>1</v>
      </c>
      <c r="K174" s="47">
        <f t="shared" si="31"/>
        <v>96.71</v>
      </c>
      <c r="L174" s="47">
        <f t="shared" si="32"/>
        <v>96.9</v>
      </c>
      <c r="M174" s="47">
        <f t="shared" si="33"/>
        <v>95.3</v>
      </c>
      <c r="N174" s="47">
        <f t="shared" si="34"/>
        <v>95.3</v>
      </c>
      <c r="O174" s="48">
        <f t="shared" ca="1" si="35"/>
        <v>1395900</v>
      </c>
    </row>
    <row r="175" spans="1:15" x14ac:dyDescent="0.25">
      <c r="A175">
        <v>160</v>
      </c>
      <c r="B175" s="84">
        <v>41723</v>
      </c>
      <c r="C175" s="47">
        <v>98.14</v>
      </c>
      <c r="D175" s="47">
        <v>98.76</v>
      </c>
      <c r="E175" s="47">
        <v>97.37</v>
      </c>
      <c r="F175" s="47">
        <v>98.06</v>
      </c>
      <c r="G175" s="48">
        <v>2115600</v>
      </c>
      <c r="H175" s="47">
        <v>96.26</v>
      </c>
      <c r="I175" s="51">
        <f t="shared" si="29"/>
        <v>0.98164389149500308</v>
      </c>
      <c r="J175" s="51">
        <f t="shared" ca="1" si="30"/>
        <v>1</v>
      </c>
      <c r="K175" s="47">
        <f t="shared" si="31"/>
        <v>96.34</v>
      </c>
      <c r="L175" s="47">
        <f t="shared" si="32"/>
        <v>96.95</v>
      </c>
      <c r="M175" s="47">
        <f t="shared" si="33"/>
        <v>95.58</v>
      </c>
      <c r="N175" s="47">
        <f t="shared" si="34"/>
        <v>96.26</v>
      </c>
      <c r="O175" s="48">
        <f t="shared" ca="1" si="35"/>
        <v>2115600</v>
      </c>
    </row>
    <row r="176" spans="1:15" x14ac:dyDescent="0.25">
      <c r="A176">
        <v>161</v>
      </c>
      <c r="B176" s="84">
        <v>41722</v>
      </c>
      <c r="C176" s="47">
        <v>97.88</v>
      </c>
      <c r="D176" s="47">
        <v>97.99</v>
      </c>
      <c r="E176" s="47">
        <v>96.04</v>
      </c>
      <c r="F176" s="47">
        <v>97.33</v>
      </c>
      <c r="G176" s="48">
        <v>2355000</v>
      </c>
      <c r="H176" s="47">
        <v>95.54</v>
      </c>
      <c r="I176" s="51">
        <f t="shared" si="29"/>
        <v>0.98160895921093194</v>
      </c>
      <c r="J176" s="51">
        <f t="shared" ca="1" si="30"/>
        <v>1</v>
      </c>
      <c r="K176" s="47">
        <f t="shared" si="31"/>
        <v>96.08</v>
      </c>
      <c r="L176" s="47">
        <f t="shared" si="32"/>
        <v>96.19</v>
      </c>
      <c r="M176" s="47">
        <f t="shared" si="33"/>
        <v>94.27</v>
      </c>
      <c r="N176" s="47">
        <f t="shared" si="34"/>
        <v>95.54</v>
      </c>
      <c r="O176" s="48">
        <f t="shared" ca="1" si="35"/>
        <v>2355000</v>
      </c>
    </row>
    <row r="177" spans="1:15" x14ac:dyDescent="0.25">
      <c r="A177">
        <v>162</v>
      </c>
      <c r="B177" s="84">
        <v>41719</v>
      </c>
      <c r="C177" s="47">
        <v>98.84</v>
      </c>
      <c r="D177" s="47">
        <v>99.1</v>
      </c>
      <c r="E177" s="47">
        <v>97.39</v>
      </c>
      <c r="F177" s="47">
        <v>97.5</v>
      </c>
      <c r="G177" s="48">
        <v>3773900</v>
      </c>
      <c r="H177" s="47">
        <v>95.71</v>
      </c>
      <c r="I177" s="51">
        <f t="shared" si="29"/>
        <v>0.98164102564102562</v>
      </c>
      <c r="J177" s="51">
        <f t="shared" ca="1" si="30"/>
        <v>1</v>
      </c>
      <c r="K177" s="47">
        <f t="shared" si="31"/>
        <v>97.03</v>
      </c>
      <c r="L177" s="47">
        <f t="shared" si="32"/>
        <v>97.28</v>
      </c>
      <c r="M177" s="47">
        <f t="shared" si="33"/>
        <v>95.6</v>
      </c>
      <c r="N177" s="47">
        <f t="shared" si="34"/>
        <v>95.71</v>
      </c>
      <c r="O177" s="48">
        <f t="shared" ca="1" si="35"/>
        <v>3773900</v>
      </c>
    </row>
    <row r="178" spans="1:15" x14ac:dyDescent="0.25">
      <c r="A178">
        <v>163</v>
      </c>
      <c r="B178" s="84">
        <v>41718</v>
      </c>
      <c r="C178" s="47">
        <v>99.59</v>
      </c>
      <c r="D178" s="47">
        <v>100.41</v>
      </c>
      <c r="E178" s="47">
        <v>98.21</v>
      </c>
      <c r="F178" s="47">
        <v>98.57</v>
      </c>
      <c r="G178" s="48">
        <v>2651400</v>
      </c>
      <c r="H178" s="47">
        <v>96.76</v>
      </c>
      <c r="I178" s="51">
        <f t="shared" si="29"/>
        <v>0.98163741503500068</v>
      </c>
      <c r="J178" s="51">
        <f t="shared" ca="1" si="30"/>
        <v>1</v>
      </c>
      <c r="K178" s="47">
        <f t="shared" si="31"/>
        <v>97.76</v>
      </c>
      <c r="L178" s="47">
        <f t="shared" si="32"/>
        <v>98.57</v>
      </c>
      <c r="M178" s="47">
        <f t="shared" si="33"/>
        <v>96.41</v>
      </c>
      <c r="N178" s="47">
        <f t="shared" si="34"/>
        <v>96.76</v>
      </c>
      <c r="O178" s="48">
        <f t="shared" ca="1" si="35"/>
        <v>2651400</v>
      </c>
    </row>
    <row r="179" spans="1:15" x14ac:dyDescent="0.25">
      <c r="A179">
        <v>164</v>
      </c>
      <c r="B179" s="84">
        <v>41717</v>
      </c>
      <c r="C179" s="47">
        <v>101.72</v>
      </c>
      <c r="D179" s="47">
        <v>101.8</v>
      </c>
      <c r="E179" s="47">
        <v>98.73</v>
      </c>
      <c r="F179" s="47">
        <v>99.39</v>
      </c>
      <c r="G179" s="48">
        <v>1818400</v>
      </c>
      <c r="H179" s="47">
        <v>97.56</v>
      </c>
      <c r="I179" s="51">
        <f t="shared" si="29"/>
        <v>0.98158768487775427</v>
      </c>
      <c r="J179" s="51">
        <f t="shared" ca="1" si="30"/>
        <v>1</v>
      </c>
      <c r="K179" s="47">
        <f t="shared" si="31"/>
        <v>99.85</v>
      </c>
      <c r="L179" s="47">
        <f t="shared" si="32"/>
        <v>99.93</v>
      </c>
      <c r="M179" s="47">
        <f t="shared" si="33"/>
        <v>96.91</v>
      </c>
      <c r="N179" s="47">
        <f t="shared" si="34"/>
        <v>97.56</v>
      </c>
      <c r="O179" s="48">
        <f t="shared" ca="1" si="35"/>
        <v>1818400</v>
      </c>
    </row>
    <row r="180" spans="1:15" x14ac:dyDescent="0.25">
      <c r="A180">
        <v>165</v>
      </c>
      <c r="B180" s="84">
        <v>41716</v>
      </c>
      <c r="C180" s="47">
        <v>101.34</v>
      </c>
      <c r="D180" s="47">
        <v>101.71</v>
      </c>
      <c r="E180" s="47">
        <v>100.67</v>
      </c>
      <c r="F180" s="47">
        <v>101.31</v>
      </c>
      <c r="G180" s="48">
        <v>1384700</v>
      </c>
      <c r="H180" s="47">
        <v>99.45</v>
      </c>
      <c r="I180" s="51">
        <f t="shared" si="29"/>
        <v>0.98164050932780578</v>
      </c>
      <c r="J180" s="51">
        <f t="shared" ca="1" si="30"/>
        <v>1</v>
      </c>
      <c r="K180" s="47">
        <f t="shared" si="31"/>
        <v>99.48</v>
      </c>
      <c r="L180" s="47">
        <f t="shared" si="32"/>
        <v>99.84</v>
      </c>
      <c r="M180" s="47">
        <f t="shared" si="33"/>
        <v>98.82</v>
      </c>
      <c r="N180" s="47">
        <f t="shared" si="34"/>
        <v>99.45</v>
      </c>
      <c r="O180" s="48">
        <f t="shared" ca="1" si="35"/>
        <v>1384700</v>
      </c>
    </row>
    <row r="181" spans="1:15" x14ac:dyDescent="0.25">
      <c r="A181">
        <v>166</v>
      </c>
      <c r="B181" s="84">
        <v>41715</v>
      </c>
      <c r="C181" s="47">
        <v>100.48</v>
      </c>
      <c r="D181" s="47">
        <v>101.02</v>
      </c>
      <c r="E181" s="47">
        <v>100.12</v>
      </c>
      <c r="F181" s="47">
        <v>100.96</v>
      </c>
      <c r="G181" s="48">
        <v>1272800</v>
      </c>
      <c r="H181" s="47">
        <v>99.1</v>
      </c>
      <c r="I181" s="51">
        <f t="shared" si="29"/>
        <v>0.98157686212361328</v>
      </c>
      <c r="J181" s="51">
        <f t="shared" ca="1" si="30"/>
        <v>1</v>
      </c>
      <c r="K181" s="47">
        <f t="shared" si="31"/>
        <v>98.63</v>
      </c>
      <c r="L181" s="47">
        <f t="shared" si="32"/>
        <v>99.16</v>
      </c>
      <c r="M181" s="47">
        <f t="shared" si="33"/>
        <v>98.28</v>
      </c>
      <c r="N181" s="47">
        <f t="shared" si="34"/>
        <v>99.1</v>
      </c>
      <c r="O181" s="48">
        <f t="shared" ca="1" si="35"/>
        <v>1272800</v>
      </c>
    </row>
    <row r="182" spans="1:15" x14ac:dyDescent="0.25">
      <c r="A182">
        <v>167</v>
      </c>
      <c r="B182" s="84">
        <v>41712</v>
      </c>
      <c r="C182" s="47">
        <v>98.59</v>
      </c>
      <c r="D182" s="47">
        <v>100.94</v>
      </c>
      <c r="E182" s="47">
        <v>98.58</v>
      </c>
      <c r="F182" s="47">
        <v>100.09</v>
      </c>
      <c r="G182" s="48">
        <v>2795700</v>
      </c>
      <c r="H182" s="47">
        <v>98.25</v>
      </c>
      <c r="I182" s="51">
        <f t="shared" si="29"/>
        <v>0.98161654510940155</v>
      </c>
      <c r="J182" s="51">
        <f t="shared" ca="1" si="30"/>
        <v>1</v>
      </c>
      <c r="K182" s="47">
        <f t="shared" si="31"/>
        <v>96.78</v>
      </c>
      <c r="L182" s="47">
        <f t="shared" si="32"/>
        <v>99.08</v>
      </c>
      <c r="M182" s="47">
        <f t="shared" si="33"/>
        <v>96.77</v>
      </c>
      <c r="N182" s="47">
        <f t="shared" si="34"/>
        <v>98.25</v>
      </c>
      <c r="O182" s="48">
        <f t="shared" ca="1" si="35"/>
        <v>2795700</v>
      </c>
    </row>
    <row r="183" spans="1:15" x14ac:dyDescent="0.25">
      <c r="A183">
        <v>168</v>
      </c>
      <c r="B183" s="84">
        <v>41711</v>
      </c>
      <c r="C183" s="47">
        <v>100.05</v>
      </c>
      <c r="D183" s="47">
        <v>101.15</v>
      </c>
      <c r="E183" s="47">
        <v>98.64</v>
      </c>
      <c r="F183" s="47">
        <v>98.83</v>
      </c>
      <c r="G183" s="48">
        <v>1777900</v>
      </c>
      <c r="H183" s="47">
        <v>97.01</v>
      </c>
      <c r="I183" s="51">
        <f t="shared" si="29"/>
        <v>0.9815845391075585</v>
      </c>
      <c r="J183" s="51">
        <f t="shared" ca="1" si="30"/>
        <v>1</v>
      </c>
      <c r="K183" s="47">
        <f t="shared" si="31"/>
        <v>98.21</v>
      </c>
      <c r="L183" s="47">
        <f t="shared" si="32"/>
        <v>99.29</v>
      </c>
      <c r="M183" s="47">
        <f t="shared" si="33"/>
        <v>96.82</v>
      </c>
      <c r="N183" s="47">
        <f t="shared" si="34"/>
        <v>97.01</v>
      </c>
      <c r="O183" s="48">
        <f t="shared" ca="1" si="35"/>
        <v>1777900</v>
      </c>
    </row>
    <row r="184" spans="1:15" x14ac:dyDescent="0.25">
      <c r="A184">
        <v>169</v>
      </c>
      <c r="B184" s="84">
        <v>41710</v>
      </c>
      <c r="C184" s="47">
        <v>98.81</v>
      </c>
      <c r="D184" s="47">
        <v>100.07</v>
      </c>
      <c r="E184" s="47">
        <v>98.06</v>
      </c>
      <c r="F184" s="47">
        <v>99.74</v>
      </c>
      <c r="G184" s="48">
        <v>1795100</v>
      </c>
      <c r="H184" s="47">
        <v>97.91</v>
      </c>
      <c r="I184" s="51">
        <f t="shared" si="29"/>
        <v>0.98165229596952075</v>
      </c>
      <c r="J184" s="51">
        <f t="shared" ca="1" si="30"/>
        <v>1</v>
      </c>
      <c r="K184" s="47">
        <f t="shared" si="31"/>
        <v>97</v>
      </c>
      <c r="L184" s="47">
        <f t="shared" si="32"/>
        <v>98.23</v>
      </c>
      <c r="M184" s="47">
        <f t="shared" si="33"/>
        <v>96.26</v>
      </c>
      <c r="N184" s="47">
        <f t="shared" si="34"/>
        <v>97.91</v>
      </c>
      <c r="O184" s="48">
        <f t="shared" ca="1" si="35"/>
        <v>1795100</v>
      </c>
    </row>
    <row r="185" spans="1:15" x14ac:dyDescent="0.25">
      <c r="A185">
        <v>170</v>
      </c>
      <c r="B185" s="84">
        <v>41709</v>
      </c>
      <c r="C185" s="47">
        <v>100.66</v>
      </c>
      <c r="D185" s="47">
        <v>100.71</v>
      </c>
      <c r="E185" s="47">
        <v>99.03</v>
      </c>
      <c r="F185" s="47">
        <v>99.15</v>
      </c>
      <c r="G185" s="48">
        <v>1580500</v>
      </c>
      <c r="H185" s="47">
        <v>97.33</v>
      </c>
      <c r="I185" s="51">
        <f t="shared" si="29"/>
        <v>0.98164397377710533</v>
      </c>
      <c r="J185" s="51">
        <f t="shared" ca="1" si="30"/>
        <v>1</v>
      </c>
      <c r="K185" s="47">
        <f t="shared" si="31"/>
        <v>98.81</v>
      </c>
      <c r="L185" s="47">
        <f t="shared" si="32"/>
        <v>98.86</v>
      </c>
      <c r="M185" s="47">
        <f t="shared" si="33"/>
        <v>97.21</v>
      </c>
      <c r="N185" s="47">
        <f t="shared" si="34"/>
        <v>97.33</v>
      </c>
      <c r="O185" s="48">
        <f t="shared" ca="1" si="35"/>
        <v>1580500</v>
      </c>
    </row>
    <row r="186" spans="1:15" x14ac:dyDescent="0.25">
      <c r="A186">
        <v>171</v>
      </c>
      <c r="B186" s="84">
        <v>41708</v>
      </c>
      <c r="C186" s="47">
        <v>100.84</v>
      </c>
      <c r="D186" s="47">
        <v>101.08</v>
      </c>
      <c r="E186" s="47">
        <v>100.1</v>
      </c>
      <c r="F186" s="47">
        <v>100.73</v>
      </c>
      <c r="G186" s="48">
        <v>1440100</v>
      </c>
      <c r="H186" s="47">
        <v>98.88</v>
      </c>
      <c r="I186" s="51">
        <f t="shared" si="29"/>
        <v>0.9816340712796584</v>
      </c>
      <c r="J186" s="51">
        <f t="shared" ca="1" si="30"/>
        <v>1</v>
      </c>
      <c r="K186" s="47">
        <f t="shared" si="31"/>
        <v>98.99</v>
      </c>
      <c r="L186" s="47">
        <f t="shared" si="32"/>
        <v>99.22</v>
      </c>
      <c r="M186" s="47">
        <f t="shared" si="33"/>
        <v>98.26</v>
      </c>
      <c r="N186" s="47">
        <f t="shared" si="34"/>
        <v>98.88</v>
      </c>
      <c r="O186" s="48">
        <f t="shared" ca="1" si="35"/>
        <v>1440100</v>
      </c>
    </row>
    <row r="187" spans="1:15" x14ac:dyDescent="0.25">
      <c r="A187">
        <v>172</v>
      </c>
      <c r="B187" s="84">
        <v>41705</v>
      </c>
      <c r="C187" s="47">
        <v>101</v>
      </c>
      <c r="D187" s="47">
        <v>102.15</v>
      </c>
      <c r="E187" s="47">
        <v>100.7</v>
      </c>
      <c r="F187" s="47">
        <v>101.27</v>
      </c>
      <c r="G187" s="48">
        <v>1765900</v>
      </c>
      <c r="H187" s="47">
        <v>99.41</v>
      </c>
      <c r="I187" s="51">
        <f t="shared" si="29"/>
        <v>0.98163325762812281</v>
      </c>
      <c r="J187" s="51">
        <f t="shared" ca="1" si="30"/>
        <v>1</v>
      </c>
      <c r="K187" s="47">
        <f t="shared" si="31"/>
        <v>99.14</v>
      </c>
      <c r="L187" s="47">
        <f t="shared" si="32"/>
        <v>100.27</v>
      </c>
      <c r="M187" s="47">
        <f t="shared" si="33"/>
        <v>98.85</v>
      </c>
      <c r="N187" s="47">
        <f t="shared" si="34"/>
        <v>99.41</v>
      </c>
      <c r="O187" s="48">
        <f t="shared" ca="1" si="35"/>
        <v>1765900</v>
      </c>
    </row>
    <row r="188" spans="1:15" x14ac:dyDescent="0.25">
      <c r="A188">
        <v>173</v>
      </c>
      <c r="B188" s="84">
        <v>41704</v>
      </c>
      <c r="C188" s="47">
        <v>100.03</v>
      </c>
      <c r="D188" s="47">
        <v>101.07</v>
      </c>
      <c r="E188" s="47">
        <v>100.03</v>
      </c>
      <c r="F188" s="47">
        <v>100.49</v>
      </c>
      <c r="G188" s="48">
        <v>1436000</v>
      </c>
      <c r="H188" s="47">
        <v>98.64</v>
      </c>
      <c r="I188" s="51">
        <f t="shared" si="29"/>
        <v>0.98159020798089369</v>
      </c>
      <c r="J188" s="51">
        <f t="shared" ca="1" si="30"/>
        <v>1</v>
      </c>
      <c r="K188" s="47">
        <f t="shared" si="31"/>
        <v>98.19</v>
      </c>
      <c r="L188" s="47">
        <f t="shared" si="32"/>
        <v>99.21</v>
      </c>
      <c r="M188" s="47">
        <f t="shared" si="33"/>
        <v>98.19</v>
      </c>
      <c r="N188" s="47">
        <f t="shared" si="34"/>
        <v>98.64</v>
      </c>
      <c r="O188" s="48">
        <f t="shared" ca="1" si="35"/>
        <v>1436000</v>
      </c>
    </row>
    <row r="189" spans="1:15" x14ac:dyDescent="0.25">
      <c r="A189">
        <v>174</v>
      </c>
      <c r="B189" s="84">
        <v>41703</v>
      </c>
      <c r="C189" s="47">
        <v>101</v>
      </c>
      <c r="D189" s="47">
        <v>102</v>
      </c>
      <c r="E189" s="47">
        <v>100.41</v>
      </c>
      <c r="F189" s="47">
        <v>100.69</v>
      </c>
      <c r="G189" s="48">
        <v>1836000</v>
      </c>
      <c r="H189" s="47">
        <v>98.84</v>
      </c>
      <c r="I189" s="51">
        <f t="shared" si="29"/>
        <v>0.98162677525076969</v>
      </c>
      <c r="J189" s="51">
        <f t="shared" ca="1" si="30"/>
        <v>1</v>
      </c>
      <c r="K189" s="47">
        <f t="shared" si="31"/>
        <v>99.14</v>
      </c>
      <c r="L189" s="47">
        <f t="shared" si="32"/>
        <v>100.13</v>
      </c>
      <c r="M189" s="47">
        <f t="shared" si="33"/>
        <v>98.57</v>
      </c>
      <c r="N189" s="47">
        <f t="shared" si="34"/>
        <v>98.84</v>
      </c>
      <c r="O189" s="48">
        <f t="shared" ca="1" si="35"/>
        <v>1836000</v>
      </c>
    </row>
    <row r="190" spans="1:15" x14ac:dyDescent="0.25">
      <c r="A190">
        <v>175</v>
      </c>
      <c r="B190" s="84">
        <v>41702</v>
      </c>
      <c r="C190" s="47">
        <v>100.93</v>
      </c>
      <c r="D190" s="47">
        <v>101.03</v>
      </c>
      <c r="E190" s="47">
        <v>100.08</v>
      </c>
      <c r="F190" s="47">
        <v>100.39</v>
      </c>
      <c r="G190" s="48">
        <v>2092400</v>
      </c>
      <c r="H190" s="47">
        <v>98.54</v>
      </c>
      <c r="I190" s="51">
        <f t="shared" si="29"/>
        <v>0.98157186970813837</v>
      </c>
      <c r="J190" s="51">
        <f t="shared" ca="1" si="30"/>
        <v>1</v>
      </c>
      <c r="K190" s="47">
        <f t="shared" si="31"/>
        <v>99.07</v>
      </c>
      <c r="L190" s="47">
        <f t="shared" si="32"/>
        <v>99.17</v>
      </c>
      <c r="M190" s="47">
        <f t="shared" si="33"/>
        <v>98.24</v>
      </c>
      <c r="N190" s="47">
        <f t="shared" si="34"/>
        <v>98.54</v>
      </c>
      <c r="O190" s="48">
        <f t="shared" ca="1" si="35"/>
        <v>2092400</v>
      </c>
    </row>
    <row r="191" spans="1:15" x14ac:dyDescent="0.25">
      <c r="A191">
        <v>176</v>
      </c>
      <c r="B191" s="84">
        <v>41701</v>
      </c>
      <c r="C191" s="47">
        <v>96.9</v>
      </c>
      <c r="D191" s="47">
        <v>98.57</v>
      </c>
      <c r="E191" s="47">
        <v>96.74</v>
      </c>
      <c r="F191" s="47">
        <v>98.2</v>
      </c>
      <c r="G191" s="48">
        <v>1639200</v>
      </c>
      <c r="H191" s="47">
        <v>96.39</v>
      </c>
      <c r="I191" s="51">
        <f t="shared" si="29"/>
        <v>0.98156822810590627</v>
      </c>
      <c r="J191" s="51">
        <f t="shared" ca="1" si="30"/>
        <v>1</v>
      </c>
      <c r="K191" s="47">
        <f t="shared" si="31"/>
        <v>95.11</v>
      </c>
      <c r="L191" s="47">
        <f t="shared" si="32"/>
        <v>96.75</v>
      </c>
      <c r="M191" s="47">
        <f t="shared" si="33"/>
        <v>94.96</v>
      </c>
      <c r="N191" s="47">
        <f t="shared" si="34"/>
        <v>96.39</v>
      </c>
      <c r="O191" s="48">
        <f t="shared" ca="1" si="35"/>
        <v>1639200</v>
      </c>
    </row>
    <row r="192" spans="1:15" x14ac:dyDescent="0.25">
      <c r="A192">
        <v>177</v>
      </c>
      <c r="B192" s="84">
        <v>41698</v>
      </c>
      <c r="C192" s="47">
        <v>96.86</v>
      </c>
      <c r="D192" s="47">
        <v>98.95</v>
      </c>
      <c r="E192" s="47">
        <v>96.86</v>
      </c>
      <c r="F192" s="47">
        <v>97.91</v>
      </c>
      <c r="G192" s="48">
        <v>1721600</v>
      </c>
      <c r="H192" s="47">
        <v>96.11</v>
      </c>
      <c r="I192" s="51">
        <f t="shared" si="29"/>
        <v>0.98161576958431218</v>
      </c>
      <c r="J192" s="51">
        <f t="shared" ca="1" si="30"/>
        <v>1</v>
      </c>
      <c r="K192" s="47">
        <f t="shared" si="31"/>
        <v>95.08</v>
      </c>
      <c r="L192" s="47">
        <f t="shared" si="32"/>
        <v>97.13</v>
      </c>
      <c r="M192" s="47">
        <f t="shared" si="33"/>
        <v>95.08</v>
      </c>
      <c r="N192" s="47">
        <f t="shared" si="34"/>
        <v>96.11</v>
      </c>
      <c r="O192" s="48">
        <f t="shared" ca="1" si="35"/>
        <v>1721600</v>
      </c>
    </row>
    <row r="193" spans="1:15" x14ac:dyDescent="0.25">
      <c r="A193">
        <v>178</v>
      </c>
      <c r="B193" s="84">
        <v>41697</v>
      </c>
      <c r="C193" s="47">
        <v>96.47</v>
      </c>
      <c r="D193" s="47">
        <v>97.59</v>
      </c>
      <c r="E193" s="47">
        <v>96.3</v>
      </c>
      <c r="F193" s="47">
        <v>97.59</v>
      </c>
      <c r="G193" s="48">
        <v>1699300</v>
      </c>
      <c r="H193" s="47">
        <v>95.8</v>
      </c>
      <c r="I193" s="51">
        <f t="shared" si="29"/>
        <v>0.98165795675786449</v>
      </c>
      <c r="J193" s="51">
        <f t="shared" ca="1" si="30"/>
        <v>1</v>
      </c>
      <c r="K193" s="47">
        <f t="shared" si="31"/>
        <v>94.7</v>
      </c>
      <c r="L193" s="47">
        <f t="shared" si="32"/>
        <v>95.8</v>
      </c>
      <c r="M193" s="47">
        <f t="shared" si="33"/>
        <v>94.53</v>
      </c>
      <c r="N193" s="47">
        <f t="shared" si="34"/>
        <v>95.8</v>
      </c>
      <c r="O193" s="48">
        <f t="shared" ca="1" si="35"/>
        <v>1699300</v>
      </c>
    </row>
    <row r="194" spans="1:15" x14ac:dyDescent="0.25">
      <c r="A194">
        <v>179</v>
      </c>
      <c r="B194" s="84">
        <v>41696</v>
      </c>
      <c r="C194" s="47">
        <v>96.95</v>
      </c>
      <c r="D194" s="47">
        <v>97.34</v>
      </c>
      <c r="E194" s="47">
        <v>96.25</v>
      </c>
      <c r="F194" s="47">
        <v>96.58</v>
      </c>
      <c r="G194" s="48">
        <v>2047300</v>
      </c>
      <c r="H194" s="47">
        <v>94.8</v>
      </c>
      <c r="I194" s="51">
        <f t="shared" si="29"/>
        <v>0.98156968316421622</v>
      </c>
      <c r="J194" s="51">
        <f t="shared" ca="1" si="30"/>
        <v>1</v>
      </c>
      <c r="K194" s="47">
        <f t="shared" si="31"/>
        <v>95.16</v>
      </c>
      <c r="L194" s="47">
        <f t="shared" si="32"/>
        <v>95.55</v>
      </c>
      <c r="M194" s="47">
        <f t="shared" si="33"/>
        <v>94.48</v>
      </c>
      <c r="N194" s="47">
        <f t="shared" si="34"/>
        <v>94.8</v>
      </c>
      <c r="O194" s="48">
        <f t="shared" ca="1" si="35"/>
        <v>2047300</v>
      </c>
    </row>
    <row r="195" spans="1:15" x14ac:dyDescent="0.25">
      <c r="A195">
        <v>180</v>
      </c>
      <c r="B195" s="84">
        <v>41695</v>
      </c>
      <c r="C195" s="47">
        <v>98.21</v>
      </c>
      <c r="D195" s="47">
        <v>98.57</v>
      </c>
      <c r="E195" s="47">
        <v>96.52</v>
      </c>
      <c r="F195" s="47">
        <v>96.78</v>
      </c>
      <c r="G195" s="48">
        <v>1763300</v>
      </c>
      <c r="H195" s="47">
        <v>95</v>
      </c>
      <c r="I195" s="51">
        <f t="shared" si="29"/>
        <v>0.98160777020045464</v>
      </c>
      <c r="J195" s="51">
        <f t="shared" ca="1" si="30"/>
        <v>1</v>
      </c>
      <c r="K195" s="47">
        <f t="shared" si="31"/>
        <v>96.4</v>
      </c>
      <c r="L195" s="47">
        <f t="shared" si="32"/>
        <v>96.76</v>
      </c>
      <c r="M195" s="47">
        <f t="shared" si="33"/>
        <v>94.74</v>
      </c>
      <c r="N195" s="47">
        <f t="shared" si="34"/>
        <v>95</v>
      </c>
      <c r="O195" s="48">
        <f t="shared" ca="1" si="35"/>
        <v>1763300</v>
      </c>
    </row>
    <row r="196" spans="1:15" x14ac:dyDescent="0.25">
      <c r="A196">
        <v>181</v>
      </c>
      <c r="B196" s="84">
        <v>41694</v>
      </c>
      <c r="C196" s="47">
        <v>97.08</v>
      </c>
      <c r="D196" s="47">
        <v>99.48</v>
      </c>
      <c r="E196" s="47">
        <v>97.06</v>
      </c>
      <c r="F196" s="47">
        <v>98.22</v>
      </c>
      <c r="G196" s="48">
        <v>3017400</v>
      </c>
      <c r="H196" s="47">
        <v>96.41</v>
      </c>
      <c r="I196" s="51">
        <f t="shared" si="29"/>
        <v>0.98157198126654444</v>
      </c>
      <c r="J196" s="51">
        <f t="shared" ca="1" si="30"/>
        <v>1</v>
      </c>
      <c r="K196" s="47">
        <f t="shared" si="31"/>
        <v>95.29</v>
      </c>
      <c r="L196" s="47">
        <f t="shared" si="32"/>
        <v>97.65</v>
      </c>
      <c r="M196" s="47">
        <f t="shared" si="33"/>
        <v>95.27</v>
      </c>
      <c r="N196" s="47">
        <f t="shared" si="34"/>
        <v>96.41</v>
      </c>
      <c r="O196" s="48">
        <f t="shared" ca="1" si="35"/>
        <v>3017400</v>
      </c>
    </row>
    <row r="197" spans="1:15" x14ac:dyDescent="0.25">
      <c r="A197">
        <v>182</v>
      </c>
      <c r="B197" s="84">
        <v>41691</v>
      </c>
      <c r="C197" s="47">
        <v>96.49</v>
      </c>
      <c r="D197" s="47">
        <v>97.35</v>
      </c>
      <c r="E197" s="47">
        <v>96.07</v>
      </c>
      <c r="F197" s="47">
        <v>96.6</v>
      </c>
      <c r="G197" s="48">
        <v>2258600</v>
      </c>
      <c r="H197" s="47">
        <v>94.82</v>
      </c>
      <c r="I197" s="51">
        <f t="shared" si="29"/>
        <v>0.98157349896480328</v>
      </c>
      <c r="J197" s="51">
        <f t="shared" ca="1" si="30"/>
        <v>1</v>
      </c>
      <c r="K197" s="47">
        <f t="shared" si="31"/>
        <v>94.71</v>
      </c>
      <c r="L197" s="47">
        <f t="shared" si="32"/>
        <v>95.56</v>
      </c>
      <c r="M197" s="47">
        <f t="shared" si="33"/>
        <v>94.3</v>
      </c>
      <c r="N197" s="47">
        <f t="shared" si="34"/>
        <v>94.82</v>
      </c>
      <c r="O197" s="48">
        <f t="shared" ca="1" si="35"/>
        <v>2258600</v>
      </c>
    </row>
    <row r="198" spans="1:15" x14ac:dyDescent="0.25">
      <c r="A198">
        <v>183</v>
      </c>
      <c r="B198" s="84">
        <v>41690</v>
      </c>
      <c r="C198" s="47">
        <v>95.25</v>
      </c>
      <c r="D198" s="47">
        <v>96.91</v>
      </c>
      <c r="E198" s="47">
        <v>95.05</v>
      </c>
      <c r="F198" s="47">
        <v>96.35</v>
      </c>
      <c r="G198" s="48">
        <v>2043800</v>
      </c>
      <c r="H198" s="47">
        <v>94.58</v>
      </c>
      <c r="I198" s="51">
        <f t="shared" si="29"/>
        <v>0.98162947586922678</v>
      </c>
      <c r="J198" s="51">
        <f t="shared" ca="1" si="30"/>
        <v>1</v>
      </c>
      <c r="K198" s="47">
        <f t="shared" si="31"/>
        <v>93.5</v>
      </c>
      <c r="L198" s="47">
        <f t="shared" si="32"/>
        <v>95.13</v>
      </c>
      <c r="M198" s="47">
        <f t="shared" si="33"/>
        <v>93.3</v>
      </c>
      <c r="N198" s="47">
        <f t="shared" si="34"/>
        <v>94.58</v>
      </c>
      <c r="O198" s="48">
        <f t="shared" ca="1" si="35"/>
        <v>2043800</v>
      </c>
    </row>
    <row r="199" spans="1:15" x14ac:dyDescent="0.25">
      <c r="A199">
        <v>184</v>
      </c>
      <c r="B199" s="84">
        <v>41689</v>
      </c>
      <c r="C199" s="47">
        <v>96.18</v>
      </c>
      <c r="D199" s="47">
        <v>97.13</v>
      </c>
      <c r="E199" s="47">
        <v>95.12</v>
      </c>
      <c r="F199" s="47">
        <v>95.16</v>
      </c>
      <c r="G199" s="48">
        <v>2065400</v>
      </c>
      <c r="H199" s="47">
        <v>93.41</v>
      </c>
      <c r="I199" s="51">
        <f t="shared" si="29"/>
        <v>0.98160992013451032</v>
      </c>
      <c r="J199" s="51">
        <f t="shared" ca="1" si="30"/>
        <v>1</v>
      </c>
      <c r="K199" s="47">
        <f t="shared" si="31"/>
        <v>94.41</v>
      </c>
      <c r="L199" s="47">
        <f t="shared" si="32"/>
        <v>95.34</v>
      </c>
      <c r="M199" s="47">
        <f t="shared" si="33"/>
        <v>93.37</v>
      </c>
      <c r="N199" s="47">
        <f t="shared" si="34"/>
        <v>93.41</v>
      </c>
      <c r="O199" s="48">
        <f t="shared" ca="1" si="35"/>
        <v>2065400</v>
      </c>
    </row>
    <row r="200" spans="1:15" x14ac:dyDescent="0.25">
      <c r="A200">
        <v>185</v>
      </c>
      <c r="B200" s="84">
        <v>41688</v>
      </c>
      <c r="C200" s="47">
        <v>95.21</v>
      </c>
      <c r="D200" s="47">
        <v>96.35</v>
      </c>
      <c r="E200" s="47">
        <v>94.86</v>
      </c>
      <c r="F200" s="47">
        <v>95.87</v>
      </c>
      <c r="G200" s="48">
        <v>1725900</v>
      </c>
      <c r="H200" s="47">
        <v>94.11</v>
      </c>
      <c r="I200" s="51">
        <f t="shared" si="29"/>
        <v>0.98164180661312184</v>
      </c>
      <c r="J200" s="51">
        <f t="shared" ca="1" si="30"/>
        <v>1</v>
      </c>
      <c r="K200" s="47">
        <f t="shared" si="31"/>
        <v>93.46</v>
      </c>
      <c r="L200" s="47">
        <f t="shared" si="32"/>
        <v>94.58</v>
      </c>
      <c r="M200" s="47">
        <f t="shared" si="33"/>
        <v>93.12</v>
      </c>
      <c r="N200" s="47">
        <f t="shared" si="34"/>
        <v>94.11</v>
      </c>
      <c r="O200" s="48">
        <f t="shared" ca="1" si="35"/>
        <v>1725900</v>
      </c>
    </row>
    <row r="201" spans="1:15" x14ac:dyDescent="0.25">
      <c r="A201">
        <v>186</v>
      </c>
      <c r="B201" s="84">
        <v>41684</v>
      </c>
      <c r="C201" s="47">
        <v>94.82</v>
      </c>
      <c r="D201" s="47">
        <v>96.14</v>
      </c>
      <c r="E201" s="47">
        <v>94.56</v>
      </c>
      <c r="F201" s="47">
        <v>95.93</v>
      </c>
      <c r="G201" s="48">
        <v>1655200</v>
      </c>
      <c r="H201" s="47">
        <v>94.17</v>
      </c>
      <c r="I201" s="51">
        <f t="shared" si="29"/>
        <v>0.98165328885645775</v>
      </c>
      <c r="J201" s="51">
        <f t="shared" ca="1" si="30"/>
        <v>1</v>
      </c>
      <c r="K201" s="47">
        <f t="shared" si="31"/>
        <v>93.08</v>
      </c>
      <c r="L201" s="47">
        <f t="shared" si="32"/>
        <v>94.38</v>
      </c>
      <c r="M201" s="47">
        <f t="shared" si="33"/>
        <v>92.83</v>
      </c>
      <c r="N201" s="47">
        <f t="shared" si="34"/>
        <v>94.17</v>
      </c>
      <c r="O201" s="48">
        <f t="shared" ca="1" si="35"/>
        <v>1655200</v>
      </c>
    </row>
    <row r="202" spans="1:15" x14ac:dyDescent="0.25">
      <c r="A202">
        <v>187</v>
      </c>
      <c r="B202" s="84">
        <v>41683</v>
      </c>
      <c r="C202" s="47">
        <v>95.2</v>
      </c>
      <c r="D202" s="47">
        <v>96.29</v>
      </c>
      <c r="E202" s="47">
        <v>94.91</v>
      </c>
      <c r="F202" s="47">
        <v>95.29</v>
      </c>
      <c r="G202" s="48">
        <v>2006900</v>
      </c>
      <c r="H202" s="47">
        <v>93.54</v>
      </c>
      <c r="I202" s="51">
        <f t="shared" si="29"/>
        <v>0.98163500892013855</v>
      </c>
      <c r="J202" s="51">
        <f t="shared" ca="1" si="30"/>
        <v>1</v>
      </c>
      <c r="K202" s="47">
        <f t="shared" si="31"/>
        <v>93.45</v>
      </c>
      <c r="L202" s="47">
        <f t="shared" si="32"/>
        <v>94.52</v>
      </c>
      <c r="M202" s="47">
        <f t="shared" si="33"/>
        <v>93.17</v>
      </c>
      <c r="N202" s="47">
        <f t="shared" si="34"/>
        <v>93.54</v>
      </c>
      <c r="O202" s="48">
        <f t="shared" ca="1" si="35"/>
        <v>2006900</v>
      </c>
    </row>
    <row r="203" spans="1:15" x14ac:dyDescent="0.25">
      <c r="A203">
        <v>188</v>
      </c>
      <c r="B203" s="84">
        <v>41682</v>
      </c>
      <c r="C203" s="47">
        <v>94.45</v>
      </c>
      <c r="D203" s="47">
        <v>95.74</v>
      </c>
      <c r="E203" s="47">
        <v>94.39</v>
      </c>
      <c r="F203" s="47">
        <v>95.67</v>
      </c>
      <c r="G203" s="48">
        <v>2159000</v>
      </c>
      <c r="H203" s="47">
        <v>93.91</v>
      </c>
      <c r="I203" s="51">
        <f t="shared" si="29"/>
        <v>0.98160342845197024</v>
      </c>
      <c r="J203" s="51">
        <f t="shared" ca="1" si="30"/>
        <v>1</v>
      </c>
      <c r="K203" s="47">
        <f t="shared" si="31"/>
        <v>92.71</v>
      </c>
      <c r="L203" s="47">
        <f t="shared" si="32"/>
        <v>93.98</v>
      </c>
      <c r="M203" s="47">
        <f t="shared" si="33"/>
        <v>92.65</v>
      </c>
      <c r="N203" s="47">
        <f t="shared" si="34"/>
        <v>93.91</v>
      </c>
      <c r="O203" s="48">
        <f t="shared" ca="1" si="35"/>
        <v>2159000</v>
      </c>
    </row>
    <row r="204" spans="1:15" x14ac:dyDescent="0.25">
      <c r="A204">
        <v>189</v>
      </c>
      <c r="B204" s="84">
        <v>41681</v>
      </c>
      <c r="C204" s="47">
        <v>92.81</v>
      </c>
      <c r="D204" s="47">
        <v>94.76</v>
      </c>
      <c r="E204" s="47">
        <v>92.72</v>
      </c>
      <c r="F204" s="47">
        <v>94.29</v>
      </c>
      <c r="G204" s="48">
        <v>2373200</v>
      </c>
      <c r="H204" s="47">
        <v>92.56</v>
      </c>
      <c r="I204" s="51">
        <f t="shared" si="29"/>
        <v>0.98165234913564536</v>
      </c>
      <c r="J204" s="51">
        <f t="shared" ca="1" si="30"/>
        <v>1</v>
      </c>
      <c r="K204" s="47">
        <f t="shared" si="31"/>
        <v>91.11</v>
      </c>
      <c r="L204" s="47">
        <f t="shared" si="32"/>
        <v>93.02</v>
      </c>
      <c r="M204" s="47">
        <f t="shared" si="33"/>
        <v>91.02</v>
      </c>
      <c r="N204" s="47">
        <f t="shared" si="34"/>
        <v>92.56</v>
      </c>
      <c r="O204" s="48">
        <f t="shared" ca="1" si="35"/>
        <v>2373200</v>
      </c>
    </row>
    <row r="205" spans="1:15" x14ac:dyDescent="0.25">
      <c r="A205">
        <v>190</v>
      </c>
      <c r="B205" s="84">
        <v>41680</v>
      </c>
      <c r="C205" s="47">
        <v>94.3</v>
      </c>
      <c r="D205" s="47">
        <v>94.43</v>
      </c>
      <c r="E205" s="47">
        <v>92.66</v>
      </c>
      <c r="F205" s="47">
        <v>93.23</v>
      </c>
      <c r="G205" s="48">
        <v>2458900</v>
      </c>
      <c r="H205" s="47">
        <v>91.52</v>
      </c>
      <c r="I205" s="51">
        <f t="shared" si="29"/>
        <v>0.98165826450713278</v>
      </c>
      <c r="J205" s="51">
        <f t="shared" ca="1" si="30"/>
        <v>1</v>
      </c>
      <c r="K205" s="47">
        <f t="shared" si="31"/>
        <v>92.57</v>
      </c>
      <c r="L205" s="47">
        <f t="shared" si="32"/>
        <v>92.7</v>
      </c>
      <c r="M205" s="47">
        <f t="shared" si="33"/>
        <v>90.96</v>
      </c>
      <c r="N205" s="47">
        <f t="shared" si="34"/>
        <v>91.52</v>
      </c>
      <c r="O205" s="48">
        <f t="shared" ca="1" si="35"/>
        <v>2458900</v>
      </c>
    </row>
    <row r="206" spans="1:15" x14ac:dyDescent="0.25">
      <c r="A206">
        <v>191</v>
      </c>
      <c r="B206" s="84">
        <v>41677</v>
      </c>
      <c r="C206" s="47">
        <v>94.03</v>
      </c>
      <c r="D206" s="47">
        <v>95.73</v>
      </c>
      <c r="E206" s="47">
        <v>93.87</v>
      </c>
      <c r="F206" s="47">
        <v>94.27</v>
      </c>
      <c r="G206" s="48">
        <v>2875300</v>
      </c>
      <c r="H206" s="47">
        <v>92.54</v>
      </c>
      <c r="I206" s="51">
        <f t="shared" si="29"/>
        <v>0.98164845656094213</v>
      </c>
      <c r="J206" s="51">
        <f t="shared" ca="1" si="30"/>
        <v>1</v>
      </c>
      <c r="K206" s="47">
        <f t="shared" si="31"/>
        <v>92.3</v>
      </c>
      <c r="L206" s="47">
        <f t="shared" si="32"/>
        <v>93.97</v>
      </c>
      <c r="M206" s="47">
        <f t="shared" si="33"/>
        <v>92.15</v>
      </c>
      <c r="N206" s="47">
        <f t="shared" si="34"/>
        <v>92.54</v>
      </c>
      <c r="O206" s="48">
        <f t="shared" ca="1" si="35"/>
        <v>2875300</v>
      </c>
    </row>
    <row r="207" spans="1:15" x14ac:dyDescent="0.25">
      <c r="A207">
        <v>192</v>
      </c>
      <c r="B207" s="84">
        <v>41676</v>
      </c>
      <c r="C207" s="47">
        <v>92.71</v>
      </c>
      <c r="D207" s="47">
        <v>93.62</v>
      </c>
      <c r="E207" s="47">
        <v>92.29</v>
      </c>
      <c r="F207" s="47">
        <v>93.6</v>
      </c>
      <c r="G207" s="48">
        <v>1890200</v>
      </c>
      <c r="H207" s="47">
        <v>91.88</v>
      </c>
      <c r="I207" s="51">
        <f t="shared" si="29"/>
        <v>0.98162393162393169</v>
      </c>
      <c r="J207" s="51">
        <f t="shared" ca="1" si="30"/>
        <v>1</v>
      </c>
      <c r="K207" s="47">
        <f t="shared" si="31"/>
        <v>91.01</v>
      </c>
      <c r="L207" s="47">
        <f t="shared" si="32"/>
        <v>91.9</v>
      </c>
      <c r="M207" s="47">
        <f t="shared" si="33"/>
        <v>90.59</v>
      </c>
      <c r="N207" s="47">
        <f t="shared" si="34"/>
        <v>91.88</v>
      </c>
      <c r="O207" s="48">
        <f t="shared" ca="1" si="35"/>
        <v>1890200</v>
      </c>
    </row>
    <row r="208" spans="1:15" x14ac:dyDescent="0.25">
      <c r="A208">
        <v>193</v>
      </c>
      <c r="B208" s="84">
        <v>41675</v>
      </c>
      <c r="C208" s="47">
        <v>90.9</v>
      </c>
      <c r="D208" s="47">
        <v>93.13</v>
      </c>
      <c r="E208" s="47">
        <v>90.49</v>
      </c>
      <c r="F208" s="47">
        <v>92.75</v>
      </c>
      <c r="G208" s="48">
        <v>2874100</v>
      </c>
      <c r="H208" s="47">
        <v>91.04</v>
      </c>
      <c r="I208" s="51">
        <f t="shared" si="29"/>
        <v>0.98156334231805942</v>
      </c>
      <c r="J208" s="51">
        <f t="shared" ca="1" si="30"/>
        <v>1</v>
      </c>
      <c r="K208" s="47">
        <f t="shared" si="31"/>
        <v>89.22</v>
      </c>
      <c r="L208" s="47">
        <f t="shared" si="32"/>
        <v>91.41</v>
      </c>
      <c r="M208" s="47">
        <f t="shared" si="33"/>
        <v>88.82</v>
      </c>
      <c r="N208" s="47">
        <f t="shared" si="34"/>
        <v>91.04</v>
      </c>
      <c r="O208" s="48">
        <f t="shared" ca="1" si="35"/>
        <v>2874100</v>
      </c>
    </row>
    <row r="209" spans="1:15" x14ac:dyDescent="0.25">
      <c r="A209">
        <v>194</v>
      </c>
      <c r="B209" s="84">
        <v>41674</v>
      </c>
      <c r="C209" s="47">
        <v>91.75</v>
      </c>
      <c r="D209" s="47">
        <v>91.98</v>
      </c>
      <c r="E209" s="47">
        <v>89.47</v>
      </c>
      <c r="F209" s="47">
        <v>90.98</v>
      </c>
      <c r="G209" s="48">
        <v>4183800</v>
      </c>
      <c r="H209" s="47">
        <v>89.31</v>
      </c>
      <c r="I209" s="51">
        <f t="shared" ref="I209:I272" si="43">H209/F209</f>
        <v>0.98164431743240266</v>
      </c>
      <c r="J209" s="51">
        <f t="shared" ref="J209:J272" ca="1" si="44">INDEX(OFFSET($T$15,0,0,$S$13+1,1),MATCH(B209,OFFSET($Q$15,0,0,$S$13+1,1),-1))</f>
        <v>1</v>
      </c>
      <c r="K209" s="47">
        <f t="shared" ref="K209:K272" si="45">ROUND($I209*C209,2)</f>
        <v>90.07</v>
      </c>
      <c r="L209" s="47">
        <f t="shared" ref="L209:L272" si="46">ROUND($I209*D209,2)</f>
        <v>90.29</v>
      </c>
      <c r="M209" s="47">
        <f t="shared" ref="M209:M272" si="47">ROUND($I209*E209,2)</f>
        <v>87.83</v>
      </c>
      <c r="N209" s="47">
        <f t="shared" ref="N209:N272" si="48">ROUND($I209*F209,2)</f>
        <v>89.31</v>
      </c>
      <c r="O209" s="48">
        <f t="shared" ref="O209:O272" ca="1" si="49">G209*J209</f>
        <v>4183800</v>
      </c>
    </row>
    <row r="210" spans="1:15" x14ac:dyDescent="0.25">
      <c r="A210">
        <v>195</v>
      </c>
      <c r="B210" s="84">
        <v>41673</v>
      </c>
      <c r="C210" s="47">
        <v>95.19</v>
      </c>
      <c r="D210" s="47">
        <v>95.83</v>
      </c>
      <c r="E210" s="47">
        <v>92.39</v>
      </c>
      <c r="F210" s="47">
        <v>92.45</v>
      </c>
      <c r="G210" s="48">
        <v>3730300</v>
      </c>
      <c r="H210" s="47">
        <v>90.75</v>
      </c>
      <c r="I210" s="51">
        <f t="shared" si="43"/>
        <v>0.98161168199026494</v>
      </c>
      <c r="J210" s="51">
        <f t="shared" ca="1" si="44"/>
        <v>1</v>
      </c>
      <c r="K210" s="47">
        <f t="shared" si="45"/>
        <v>93.44</v>
      </c>
      <c r="L210" s="47">
        <f t="shared" si="46"/>
        <v>94.07</v>
      </c>
      <c r="M210" s="47">
        <f t="shared" si="47"/>
        <v>90.69</v>
      </c>
      <c r="N210" s="47">
        <f t="shared" si="48"/>
        <v>90.75</v>
      </c>
      <c r="O210" s="48">
        <f t="shared" ca="1" si="49"/>
        <v>3730300</v>
      </c>
    </row>
    <row r="211" spans="1:15" x14ac:dyDescent="0.25">
      <c r="A211">
        <v>196</v>
      </c>
      <c r="B211" s="84">
        <v>41670</v>
      </c>
      <c r="C211" s="47">
        <v>92.21</v>
      </c>
      <c r="D211" s="47">
        <v>95.5</v>
      </c>
      <c r="E211" s="47">
        <v>91.93</v>
      </c>
      <c r="F211" s="47">
        <v>95.07</v>
      </c>
      <c r="G211" s="48">
        <v>6101500</v>
      </c>
      <c r="H211" s="47">
        <v>93.32</v>
      </c>
      <c r="I211" s="51">
        <f t="shared" si="43"/>
        <v>0.98159251078152943</v>
      </c>
      <c r="J211" s="51">
        <f t="shared" ca="1" si="44"/>
        <v>1</v>
      </c>
      <c r="K211" s="47">
        <f t="shared" si="45"/>
        <v>90.51</v>
      </c>
      <c r="L211" s="47">
        <f t="shared" si="46"/>
        <v>93.74</v>
      </c>
      <c r="M211" s="47">
        <f t="shared" si="47"/>
        <v>90.24</v>
      </c>
      <c r="N211" s="47">
        <f t="shared" si="48"/>
        <v>93.32</v>
      </c>
      <c r="O211" s="48">
        <f t="shared" ca="1" si="49"/>
        <v>6101500</v>
      </c>
    </row>
    <row r="212" spans="1:15" x14ac:dyDescent="0.25">
      <c r="A212">
        <v>197</v>
      </c>
      <c r="B212" s="84">
        <v>41669</v>
      </c>
      <c r="C212" s="47">
        <v>88.61</v>
      </c>
      <c r="D212" s="47">
        <v>92.3</v>
      </c>
      <c r="E212" s="47">
        <v>87.86</v>
      </c>
      <c r="F212" s="47">
        <v>91.89</v>
      </c>
      <c r="G212" s="48">
        <v>4058700</v>
      </c>
      <c r="H212" s="47">
        <v>90.2</v>
      </c>
      <c r="I212" s="51">
        <f t="shared" si="43"/>
        <v>0.98160844487974752</v>
      </c>
      <c r="J212" s="51">
        <f t="shared" ca="1" si="44"/>
        <v>1</v>
      </c>
      <c r="K212" s="47">
        <f t="shared" si="45"/>
        <v>86.98</v>
      </c>
      <c r="L212" s="47">
        <f t="shared" si="46"/>
        <v>90.6</v>
      </c>
      <c r="M212" s="47">
        <f t="shared" si="47"/>
        <v>86.24</v>
      </c>
      <c r="N212" s="47">
        <f t="shared" si="48"/>
        <v>90.2</v>
      </c>
      <c r="O212" s="48">
        <f t="shared" ca="1" si="49"/>
        <v>4058700</v>
      </c>
    </row>
    <row r="213" spans="1:15" x14ac:dyDescent="0.25">
      <c r="A213">
        <v>198</v>
      </c>
      <c r="B213" s="84">
        <v>41668</v>
      </c>
      <c r="C213" s="47">
        <v>88.13</v>
      </c>
      <c r="D213" s="47">
        <v>88.95</v>
      </c>
      <c r="E213" s="47">
        <v>87.72</v>
      </c>
      <c r="F213" s="47">
        <v>88.63</v>
      </c>
      <c r="G213" s="48">
        <v>3034200</v>
      </c>
      <c r="H213" s="47">
        <v>87</v>
      </c>
      <c r="I213" s="51">
        <f t="shared" si="43"/>
        <v>0.98160893602617627</v>
      </c>
      <c r="J213" s="51">
        <f t="shared" ca="1" si="44"/>
        <v>1</v>
      </c>
      <c r="K213" s="47">
        <f t="shared" si="45"/>
        <v>86.51</v>
      </c>
      <c r="L213" s="47">
        <f t="shared" si="46"/>
        <v>87.31</v>
      </c>
      <c r="M213" s="47">
        <f t="shared" si="47"/>
        <v>86.11</v>
      </c>
      <c r="N213" s="47">
        <f t="shared" si="48"/>
        <v>87</v>
      </c>
      <c r="O213" s="48">
        <f t="shared" ca="1" si="49"/>
        <v>3034200</v>
      </c>
    </row>
    <row r="214" spans="1:15" x14ac:dyDescent="0.25">
      <c r="A214">
        <v>199</v>
      </c>
      <c r="B214" s="84">
        <v>41667</v>
      </c>
      <c r="C214" s="47">
        <v>88.47</v>
      </c>
      <c r="D214" s="47">
        <v>89.5</v>
      </c>
      <c r="E214" s="47">
        <v>88.41</v>
      </c>
      <c r="F214" s="47">
        <v>89.21</v>
      </c>
      <c r="G214" s="48">
        <v>1512000</v>
      </c>
      <c r="H214" s="47">
        <v>87.57</v>
      </c>
      <c r="I214" s="51">
        <f t="shared" si="43"/>
        <v>0.98161641071628736</v>
      </c>
      <c r="J214" s="51">
        <f t="shared" ca="1" si="44"/>
        <v>1</v>
      </c>
      <c r="K214" s="47">
        <f t="shared" si="45"/>
        <v>86.84</v>
      </c>
      <c r="L214" s="47">
        <f t="shared" si="46"/>
        <v>87.85</v>
      </c>
      <c r="M214" s="47">
        <f t="shared" si="47"/>
        <v>86.78</v>
      </c>
      <c r="N214" s="47">
        <f t="shared" si="48"/>
        <v>87.57</v>
      </c>
      <c r="O214" s="48">
        <f t="shared" ca="1" si="49"/>
        <v>1512000</v>
      </c>
    </row>
    <row r="215" spans="1:15" x14ac:dyDescent="0.25">
      <c r="A215">
        <v>200</v>
      </c>
      <c r="B215" s="84">
        <v>41666</v>
      </c>
      <c r="C215" s="47">
        <v>88.55</v>
      </c>
      <c r="D215" s="47">
        <v>89.19</v>
      </c>
      <c r="E215" s="47">
        <v>87.64</v>
      </c>
      <c r="F215" s="47">
        <v>88.56</v>
      </c>
      <c r="G215" s="48">
        <v>2149300</v>
      </c>
      <c r="H215" s="47">
        <v>86.93</v>
      </c>
      <c r="I215" s="51">
        <f t="shared" si="43"/>
        <v>0.98159439927732617</v>
      </c>
      <c r="J215" s="51">
        <f t="shared" ca="1" si="44"/>
        <v>1</v>
      </c>
      <c r="K215" s="47">
        <f t="shared" si="45"/>
        <v>86.92</v>
      </c>
      <c r="L215" s="47">
        <f t="shared" si="46"/>
        <v>87.55</v>
      </c>
      <c r="M215" s="47">
        <f t="shared" si="47"/>
        <v>86.03</v>
      </c>
      <c r="N215" s="47">
        <f t="shared" si="48"/>
        <v>86.93</v>
      </c>
      <c r="O215" s="48">
        <f t="shared" ca="1" si="49"/>
        <v>2149300</v>
      </c>
    </row>
    <row r="216" spans="1:15" x14ac:dyDescent="0.25">
      <c r="A216">
        <v>201</v>
      </c>
      <c r="B216" s="84">
        <v>41663</v>
      </c>
      <c r="C216" s="47">
        <v>90.1</v>
      </c>
      <c r="D216" s="47">
        <v>90.36</v>
      </c>
      <c r="E216" s="47">
        <v>88.13</v>
      </c>
      <c r="F216" s="47">
        <v>88.13</v>
      </c>
      <c r="G216" s="48">
        <v>1997900</v>
      </c>
      <c r="H216" s="47">
        <v>86.51</v>
      </c>
      <c r="I216" s="51">
        <f t="shared" si="43"/>
        <v>0.98161806422330655</v>
      </c>
      <c r="J216" s="51">
        <f t="shared" ca="1" si="44"/>
        <v>1</v>
      </c>
      <c r="K216" s="47">
        <f t="shared" si="45"/>
        <v>88.44</v>
      </c>
      <c r="L216" s="47">
        <f t="shared" si="46"/>
        <v>88.7</v>
      </c>
      <c r="M216" s="47">
        <f t="shared" si="47"/>
        <v>86.51</v>
      </c>
      <c r="N216" s="47">
        <f t="shared" si="48"/>
        <v>86.51</v>
      </c>
      <c r="O216" s="48">
        <f t="shared" ca="1" si="49"/>
        <v>1997900</v>
      </c>
    </row>
    <row r="217" spans="1:15" x14ac:dyDescent="0.25">
      <c r="A217">
        <v>202</v>
      </c>
      <c r="B217" s="84">
        <v>41662</v>
      </c>
      <c r="C217" s="47">
        <v>91.99</v>
      </c>
      <c r="D217" s="47">
        <v>92.65</v>
      </c>
      <c r="E217" s="47">
        <v>90.8</v>
      </c>
      <c r="F217" s="47">
        <v>91.1</v>
      </c>
      <c r="G217" s="48">
        <v>2212700</v>
      </c>
      <c r="H217" s="47">
        <v>89.42</v>
      </c>
      <c r="I217" s="51">
        <f t="shared" si="43"/>
        <v>0.98155872667398469</v>
      </c>
      <c r="J217" s="51">
        <f t="shared" ca="1" si="44"/>
        <v>1</v>
      </c>
      <c r="K217" s="47">
        <f t="shared" si="45"/>
        <v>90.29</v>
      </c>
      <c r="L217" s="47">
        <f t="shared" si="46"/>
        <v>90.94</v>
      </c>
      <c r="M217" s="47">
        <f t="shared" si="47"/>
        <v>89.13</v>
      </c>
      <c r="N217" s="47">
        <f t="shared" si="48"/>
        <v>89.42</v>
      </c>
      <c r="O217" s="48">
        <f t="shared" ca="1" si="49"/>
        <v>2212700</v>
      </c>
    </row>
    <row r="218" spans="1:15" x14ac:dyDescent="0.25">
      <c r="A218">
        <v>203</v>
      </c>
      <c r="B218" s="84">
        <v>41661</v>
      </c>
      <c r="C218" s="47">
        <v>91.35</v>
      </c>
      <c r="D218" s="47">
        <v>92.69</v>
      </c>
      <c r="E218" s="47">
        <v>91.16</v>
      </c>
      <c r="F218" s="47">
        <v>92.45</v>
      </c>
      <c r="G218" s="48">
        <v>2335600</v>
      </c>
      <c r="H218" s="47">
        <v>90.75</v>
      </c>
      <c r="I218" s="51">
        <f t="shared" si="43"/>
        <v>0.98161168199026494</v>
      </c>
      <c r="J218" s="51">
        <f t="shared" ca="1" si="44"/>
        <v>1</v>
      </c>
      <c r="K218" s="47">
        <f t="shared" si="45"/>
        <v>89.67</v>
      </c>
      <c r="L218" s="47">
        <f t="shared" si="46"/>
        <v>90.99</v>
      </c>
      <c r="M218" s="47">
        <f t="shared" si="47"/>
        <v>89.48</v>
      </c>
      <c r="N218" s="47">
        <f t="shared" si="48"/>
        <v>90.75</v>
      </c>
      <c r="O218" s="48">
        <f t="shared" ca="1" si="49"/>
        <v>2335600</v>
      </c>
    </row>
    <row r="219" spans="1:15" x14ac:dyDescent="0.25">
      <c r="A219">
        <v>204</v>
      </c>
      <c r="B219" s="84">
        <v>41660</v>
      </c>
      <c r="C219" s="47">
        <v>90.8</v>
      </c>
      <c r="D219" s="47">
        <v>91.96</v>
      </c>
      <c r="E219" s="47">
        <v>90.55</v>
      </c>
      <c r="F219" s="47">
        <v>91.53</v>
      </c>
      <c r="G219" s="48">
        <v>2797000</v>
      </c>
      <c r="H219" s="47">
        <v>89.85</v>
      </c>
      <c r="I219" s="51">
        <f t="shared" si="43"/>
        <v>0.98164536217633558</v>
      </c>
      <c r="J219" s="51">
        <f t="shared" ca="1" si="44"/>
        <v>1</v>
      </c>
      <c r="K219" s="47">
        <f t="shared" si="45"/>
        <v>89.13</v>
      </c>
      <c r="L219" s="47">
        <f t="shared" si="46"/>
        <v>90.27</v>
      </c>
      <c r="M219" s="47">
        <f t="shared" si="47"/>
        <v>88.89</v>
      </c>
      <c r="N219" s="47">
        <f t="shared" si="48"/>
        <v>89.85</v>
      </c>
      <c r="O219" s="48">
        <f t="shared" ca="1" si="49"/>
        <v>2797000</v>
      </c>
    </row>
    <row r="220" spans="1:15" x14ac:dyDescent="0.25">
      <c r="A220">
        <v>205</v>
      </c>
      <c r="B220" s="84">
        <v>41656</v>
      </c>
      <c r="C220" s="47">
        <v>90.52</v>
      </c>
      <c r="D220" s="47">
        <v>91</v>
      </c>
      <c r="E220" s="47">
        <v>89.65</v>
      </c>
      <c r="F220" s="47">
        <v>90.07</v>
      </c>
      <c r="G220" s="48">
        <v>2076000</v>
      </c>
      <c r="H220" s="47">
        <v>88.41</v>
      </c>
      <c r="I220" s="51">
        <f t="shared" si="43"/>
        <v>0.98156989008548912</v>
      </c>
      <c r="J220" s="51">
        <f t="shared" ca="1" si="44"/>
        <v>1</v>
      </c>
      <c r="K220" s="47">
        <f t="shared" si="45"/>
        <v>88.85</v>
      </c>
      <c r="L220" s="47">
        <f t="shared" si="46"/>
        <v>89.32</v>
      </c>
      <c r="M220" s="47">
        <f t="shared" si="47"/>
        <v>88</v>
      </c>
      <c r="N220" s="47">
        <f t="shared" si="48"/>
        <v>88.41</v>
      </c>
      <c r="O220" s="48">
        <f t="shared" ca="1" si="49"/>
        <v>2076000</v>
      </c>
    </row>
    <row r="221" spans="1:15" x14ac:dyDescent="0.25">
      <c r="A221">
        <v>206</v>
      </c>
      <c r="B221" s="84">
        <v>41655</v>
      </c>
      <c r="C221" s="47">
        <v>91.07</v>
      </c>
      <c r="D221" s="47">
        <v>91.12</v>
      </c>
      <c r="E221" s="47">
        <v>90.27</v>
      </c>
      <c r="F221" s="47">
        <v>90.68</v>
      </c>
      <c r="G221" s="48">
        <v>1135600</v>
      </c>
      <c r="H221" s="47">
        <v>89.01</v>
      </c>
      <c r="I221" s="51">
        <f t="shared" si="43"/>
        <v>0.98158359064843403</v>
      </c>
      <c r="J221" s="51">
        <f t="shared" ca="1" si="44"/>
        <v>1</v>
      </c>
      <c r="K221" s="47">
        <f t="shared" si="45"/>
        <v>89.39</v>
      </c>
      <c r="L221" s="47">
        <f t="shared" si="46"/>
        <v>89.44</v>
      </c>
      <c r="M221" s="47">
        <f t="shared" si="47"/>
        <v>88.61</v>
      </c>
      <c r="N221" s="47">
        <f t="shared" si="48"/>
        <v>89.01</v>
      </c>
      <c r="O221" s="48">
        <f t="shared" ca="1" si="49"/>
        <v>1135600</v>
      </c>
    </row>
    <row r="222" spans="1:15" x14ac:dyDescent="0.25">
      <c r="A222">
        <v>207</v>
      </c>
      <c r="B222" s="84">
        <v>41654</v>
      </c>
      <c r="C222" s="47">
        <v>91.4</v>
      </c>
      <c r="D222" s="47">
        <v>91.85</v>
      </c>
      <c r="E222" s="47">
        <v>90.92</v>
      </c>
      <c r="F222" s="47">
        <v>91.16</v>
      </c>
      <c r="G222" s="48">
        <v>1756900</v>
      </c>
      <c r="H222" s="47">
        <v>89.48</v>
      </c>
      <c r="I222" s="51">
        <f t="shared" si="43"/>
        <v>0.98157086441421681</v>
      </c>
      <c r="J222" s="51">
        <f t="shared" ca="1" si="44"/>
        <v>1</v>
      </c>
      <c r="K222" s="47">
        <f t="shared" si="45"/>
        <v>89.72</v>
      </c>
      <c r="L222" s="47">
        <f t="shared" si="46"/>
        <v>90.16</v>
      </c>
      <c r="M222" s="47">
        <f t="shared" si="47"/>
        <v>89.24</v>
      </c>
      <c r="N222" s="47">
        <f t="shared" si="48"/>
        <v>89.48</v>
      </c>
      <c r="O222" s="48">
        <f t="shared" ca="1" si="49"/>
        <v>1756900</v>
      </c>
    </row>
    <row r="223" spans="1:15" x14ac:dyDescent="0.25">
      <c r="A223">
        <v>208</v>
      </c>
      <c r="B223" s="84">
        <v>41653</v>
      </c>
      <c r="C223" s="47">
        <v>90.4</v>
      </c>
      <c r="D223" s="47">
        <v>91.18</v>
      </c>
      <c r="E223" s="47">
        <v>89.79</v>
      </c>
      <c r="F223" s="47">
        <v>91.14</v>
      </c>
      <c r="G223" s="48">
        <v>1378900</v>
      </c>
      <c r="H223" s="47">
        <v>89.46</v>
      </c>
      <c r="I223" s="51">
        <f t="shared" si="43"/>
        <v>0.98156682027649766</v>
      </c>
      <c r="J223" s="51">
        <f t="shared" ca="1" si="44"/>
        <v>1</v>
      </c>
      <c r="K223" s="47">
        <f t="shared" si="45"/>
        <v>88.73</v>
      </c>
      <c r="L223" s="47">
        <f t="shared" si="46"/>
        <v>89.5</v>
      </c>
      <c r="M223" s="47">
        <f t="shared" si="47"/>
        <v>88.13</v>
      </c>
      <c r="N223" s="47">
        <f t="shared" si="48"/>
        <v>89.46</v>
      </c>
      <c r="O223" s="48">
        <f t="shared" ca="1" si="49"/>
        <v>1378900</v>
      </c>
    </row>
    <row r="224" spans="1:15" x14ac:dyDescent="0.25">
      <c r="A224">
        <v>209</v>
      </c>
      <c r="B224" s="84">
        <v>41652</v>
      </c>
      <c r="C224" s="47">
        <v>90.28</v>
      </c>
      <c r="D224" s="47">
        <v>91.35</v>
      </c>
      <c r="E224" s="47">
        <v>89.76</v>
      </c>
      <c r="F224" s="47">
        <v>89.93</v>
      </c>
      <c r="G224" s="48">
        <v>1561900</v>
      </c>
      <c r="H224" s="47">
        <v>88.28</v>
      </c>
      <c r="I224" s="51">
        <f t="shared" si="43"/>
        <v>0.98165239630823964</v>
      </c>
      <c r="J224" s="51">
        <f t="shared" ca="1" si="44"/>
        <v>1</v>
      </c>
      <c r="K224" s="47">
        <f t="shared" si="45"/>
        <v>88.62</v>
      </c>
      <c r="L224" s="47">
        <f t="shared" si="46"/>
        <v>89.67</v>
      </c>
      <c r="M224" s="47">
        <f t="shared" si="47"/>
        <v>88.11</v>
      </c>
      <c r="N224" s="47">
        <f t="shared" si="48"/>
        <v>88.28</v>
      </c>
      <c r="O224" s="48">
        <f t="shared" ca="1" si="49"/>
        <v>1561900</v>
      </c>
    </row>
    <row r="225" spans="1:15" x14ac:dyDescent="0.25">
      <c r="A225">
        <v>210</v>
      </c>
      <c r="B225" s="84">
        <v>41649</v>
      </c>
      <c r="C225" s="47">
        <v>90.06</v>
      </c>
      <c r="D225" s="47">
        <v>90.78</v>
      </c>
      <c r="E225" s="47">
        <v>89.83</v>
      </c>
      <c r="F225" s="47">
        <v>90.66</v>
      </c>
      <c r="G225" s="48">
        <v>1310800</v>
      </c>
      <c r="H225" s="47">
        <v>88.99</v>
      </c>
      <c r="I225" s="51">
        <f t="shared" si="43"/>
        <v>0.98157952790646374</v>
      </c>
      <c r="J225" s="51">
        <f t="shared" ca="1" si="44"/>
        <v>1</v>
      </c>
      <c r="K225" s="47">
        <f t="shared" si="45"/>
        <v>88.4</v>
      </c>
      <c r="L225" s="47">
        <f t="shared" si="46"/>
        <v>89.11</v>
      </c>
      <c r="M225" s="47">
        <f t="shared" si="47"/>
        <v>88.18</v>
      </c>
      <c r="N225" s="47">
        <f t="shared" si="48"/>
        <v>88.99</v>
      </c>
      <c r="O225" s="48">
        <f t="shared" ca="1" si="49"/>
        <v>1310800</v>
      </c>
    </row>
    <row r="226" spans="1:15" x14ac:dyDescent="0.25">
      <c r="A226">
        <v>211</v>
      </c>
      <c r="B226" s="84">
        <v>41648</v>
      </c>
      <c r="C226" s="47">
        <v>89.54</v>
      </c>
      <c r="D226" s="47">
        <v>90.28</v>
      </c>
      <c r="E226" s="47">
        <v>89.24</v>
      </c>
      <c r="F226" s="47">
        <v>90</v>
      </c>
      <c r="G226" s="48">
        <v>1713800</v>
      </c>
      <c r="H226" s="47">
        <v>88.35</v>
      </c>
      <c r="I226" s="51">
        <f t="shared" si="43"/>
        <v>0.98166666666666658</v>
      </c>
      <c r="J226" s="51">
        <f t="shared" ca="1" si="44"/>
        <v>1</v>
      </c>
      <c r="K226" s="47">
        <f t="shared" si="45"/>
        <v>87.9</v>
      </c>
      <c r="L226" s="47">
        <f t="shared" si="46"/>
        <v>88.62</v>
      </c>
      <c r="M226" s="47">
        <f t="shared" si="47"/>
        <v>87.6</v>
      </c>
      <c r="N226" s="47">
        <f t="shared" si="48"/>
        <v>88.35</v>
      </c>
      <c r="O226" s="48">
        <f t="shared" ca="1" si="49"/>
        <v>1713800</v>
      </c>
    </row>
    <row r="227" spans="1:15" x14ac:dyDescent="0.25">
      <c r="A227">
        <v>212</v>
      </c>
      <c r="B227" s="84">
        <v>41647</v>
      </c>
      <c r="C227" s="47">
        <v>88.68</v>
      </c>
      <c r="D227" s="47">
        <v>89.09</v>
      </c>
      <c r="E227" s="47">
        <v>87.66</v>
      </c>
      <c r="F227" s="47">
        <v>88.96</v>
      </c>
      <c r="G227" s="48">
        <v>2334800</v>
      </c>
      <c r="H227" s="47">
        <v>87.32</v>
      </c>
      <c r="I227" s="51">
        <f t="shared" si="43"/>
        <v>0.9815647482014388</v>
      </c>
      <c r="J227" s="51">
        <f t="shared" ca="1" si="44"/>
        <v>1</v>
      </c>
      <c r="K227" s="47">
        <f t="shared" si="45"/>
        <v>87.05</v>
      </c>
      <c r="L227" s="47">
        <f t="shared" si="46"/>
        <v>87.45</v>
      </c>
      <c r="M227" s="47">
        <f t="shared" si="47"/>
        <v>86.04</v>
      </c>
      <c r="N227" s="47">
        <f t="shared" si="48"/>
        <v>87.32</v>
      </c>
      <c r="O227" s="48">
        <f t="shared" ca="1" si="49"/>
        <v>2334800</v>
      </c>
    </row>
    <row r="228" spans="1:15" x14ac:dyDescent="0.25">
      <c r="A228">
        <v>213</v>
      </c>
      <c r="B228" s="84">
        <v>41646</v>
      </c>
      <c r="C228" s="47">
        <v>89.74</v>
      </c>
      <c r="D228" s="47">
        <v>89.91</v>
      </c>
      <c r="E228" s="47">
        <v>88.35</v>
      </c>
      <c r="F228" s="47">
        <v>88.69</v>
      </c>
      <c r="G228" s="48">
        <v>2062400</v>
      </c>
      <c r="H228" s="47">
        <v>87.06</v>
      </c>
      <c r="I228" s="51">
        <f t="shared" si="43"/>
        <v>0.98162137783290115</v>
      </c>
      <c r="J228" s="51">
        <f t="shared" ca="1" si="44"/>
        <v>1</v>
      </c>
      <c r="K228" s="47">
        <f t="shared" si="45"/>
        <v>88.09</v>
      </c>
      <c r="L228" s="47">
        <f t="shared" si="46"/>
        <v>88.26</v>
      </c>
      <c r="M228" s="47">
        <f t="shared" si="47"/>
        <v>86.73</v>
      </c>
      <c r="N228" s="47">
        <f t="shared" si="48"/>
        <v>87.06</v>
      </c>
      <c r="O228" s="48">
        <f t="shared" ca="1" si="49"/>
        <v>2062400</v>
      </c>
    </row>
    <row r="229" spans="1:15" x14ac:dyDescent="0.25">
      <c r="A229">
        <v>214</v>
      </c>
      <c r="B229" s="84">
        <v>41645</v>
      </c>
      <c r="C229" s="47">
        <v>89.24</v>
      </c>
      <c r="D229" s="47">
        <v>89.82</v>
      </c>
      <c r="E229" s="47">
        <v>89</v>
      </c>
      <c r="F229" s="47">
        <v>89.15</v>
      </c>
      <c r="G229" s="48">
        <v>1574100</v>
      </c>
      <c r="H229" s="47">
        <v>87.51</v>
      </c>
      <c r="I229" s="51">
        <f t="shared" si="43"/>
        <v>0.9816040381379697</v>
      </c>
      <c r="J229" s="51">
        <f t="shared" ca="1" si="44"/>
        <v>1</v>
      </c>
      <c r="K229" s="47">
        <f t="shared" si="45"/>
        <v>87.6</v>
      </c>
      <c r="L229" s="47">
        <f t="shared" si="46"/>
        <v>88.17</v>
      </c>
      <c r="M229" s="47">
        <f t="shared" si="47"/>
        <v>87.36</v>
      </c>
      <c r="N229" s="47">
        <f t="shared" si="48"/>
        <v>87.51</v>
      </c>
      <c r="O229" s="48">
        <f t="shared" ca="1" si="49"/>
        <v>1574100</v>
      </c>
    </row>
    <row r="230" spans="1:15" x14ac:dyDescent="0.25">
      <c r="A230">
        <v>215</v>
      </c>
      <c r="B230" s="84">
        <v>41642</v>
      </c>
      <c r="C230" s="47">
        <v>88.94</v>
      </c>
      <c r="D230" s="47">
        <v>89.54</v>
      </c>
      <c r="E230" s="47">
        <v>88.57</v>
      </c>
      <c r="F230" s="47">
        <v>88.82</v>
      </c>
      <c r="G230" s="48">
        <v>1287900</v>
      </c>
      <c r="H230" s="47">
        <v>87.19</v>
      </c>
      <c r="I230" s="51">
        <f t="shared" si="43"/>
        <v>0.98164827741499672</v>
      </c>
      <c r="J230" s="51">
        <f t="shared" ca="1" si="44"/>
        <v>1</v>
      </c>
      <c r="K230" s="47">
        <f t="shared" si="45"/>
        <v>87.31</v>
      </c>
      <c r="L230" s="47">
        <f t="shared" si="46"/>
        <v>87.9</v>
      </c>
      <c r="M230" s="47">
        <f t="shared" si="47"/>
        <v>86.94</v>
      </c>
      <c r="N230" s="47">
        <f t="shared" si="48"/>
        <v>87.19</v>
      </c>
      <c r="O230" s="48">
        <f t="shared" ca="1" si="49"/>
        <v>1287900</v>
      </c>
    </row>
    <row r="231" spans="1:15" x14ac:dyDescent="0.25">
      <c r="A231">
        <v>216</v>
      </c>
      <c r="B231" s="84">
        <v>41641</v>
      </c>
      <c r="C231" s="47">
        <v>90.16</v>
      </c>
      <c r="D231" s="47">
        <v>90.16</v>
      </c>
      <c r="E231" s="47">
        <v>88.33</v>
      </c>
      <c r="F231" s="47">
        <v>88.78</v>
      </c>
      <c r="G231" s="48">
        <v>1501600</v>
      </c>
      <c r="H231" s="47">
        <v>87.15</v>
      </c>
      <c r="I231" s="51">
        <f t="shared" si="43"/>
        <v>0.98164000901103854</v>
      </c>
      <c r="J231" s="51">
        <f t="shared" ca="1" si="44"/>
        <v>1</v>
      </c>
      <c r="K231" s="47">
        <f t="shared" si="45"/>
        <v>88.5</v>
      </c>
      <c r="L231" s="47">
        <f t="shared" si="46"/>
        <v>88.5</v>
      </c>
      <c r="M231" s="47">
        <f t="shared" si="47"/>
        <v>86.71</v>
      </c>
      <c r="N231" s="47">
        <f t="shared" si="48"/>
        <v>87.15</v>
      </c>
      <c r="O231" s="48">
        <f t="shared" ca="1" si="49"/>
        <v>1501600</v>
      </c>
    </row>
    <row r="232" spans="1:15" x14ac:dyDescent="0.25">
      <c r="A232">
        <v>217</v>
      </c>
      <c r="B232" s="84">
        <v>41639</v>
      </c>
      <c r="C232" s="47">
        <v>90.43</v>
      </c>
      <c r="D232" s="47">
        <v>90.89</v>
      </c>
      <c r="E232" s="47">
        <v>90.13</v>
      </c>
      <c r="F232" s="47">
        <v>90.7</v>
      </c>
      <c r="G232" s="48">
        <v>928900</v>
      </c>
      <c r="H232" s="47">
        <v>89.03</v>
      </c>
      <c r="I232" s="51">
        <f t="shared" si="43"/>
        <v>0.98158765159867689</v>
      </c>
      <c r="J232" s="51">
        <f t="shared" ca="1" si="44"/>
        <v>1</v>
      </c>
      <c r="K232" s="47">
        <f t="shared" si="45"/>
        <v>88.76</v>
      </c>
      <c r="L232" s="47">
        <f t="shared" si="46"/>
        <v>89.22</v>
      </c>
      <c r="M232" s="47">
        <f t="shared" si="47"/>
        <v>88.47</v>
      </c>
      <c r="N232" s="47">
        <f t="shared" si="48"/>
        <v>89.03</v>
      </c>
      <c r="O232" s="48">
        <f t="shared" ca="1" si="49"/>
        <v>928900</v>
      </c>
    </row>
    <row r="233" spans="1:15" x14ac:dyDescent="0.25">
      <c r="A233">
        <v>218</v>
      </c>
      <c r="B233" s="84">
        <v>41638</v>
      </c>
      <c r="C233" s="47">
        <v>90.41</v>
      </c>
      <c r="D233" s="47">
        <v>90.65</v>
      </c>
      <c r="E233" s="47">
        <v>89.39</v>
      </c>
      <c r="F233" s="47">
        <v>90.43</v>
      </c>
      <c r="G233" s="48">
        <v>1050600</v>
      </c>
      <c r="H233" s="47">
        <v>88.77</v>
      </c>
      <c r="I233" s="51">
        <f t="shared" si="43"/>
        <v>0.98164325998009494</v>
      </c>
      <c r="J233" s="51">
        <f t="shared" ca="1" si="44"/>
        <v>1</v>
      </c>
      <c r="K233" s="47">
        <f t="shared" si="45"/>
        <v>88.75</v>
      </c>
      <c r="L233" s="47">
        <f t="shared" si="46"/>
        <v>88.99</v>
      </c>
      <c r="M233" s="47">
        <f t="shared" si="47"/>
        <v>87.75</v>
      </c>
      <c r="N233" s="47">
        <f t="shared" si="48"/>
        <v>88.77</v>
      </c>
      <c r="O233" s="48">
        <f t="shared" ca="1" si="49"/>
        <v>1050600</v>
      </c>
    </row>
    <row r="234" spans="1:15" x14ac:dyDescent="0.25">
      <c r="A234">
        <v>219</v>
      </c>
      <c r="B234" s="84">
        <v>41635</v>
      </c>
      <c r="C234" s="47">
        <v>91.24</v>
      </c>
      <c r="D234" s="47">
        <v>91.39</v>
      </c>
      <c r="E234" s="47">
        <v>90.52</v>
      </c>
      <c r="F234" s="47">
        <v>90.85</v>
      </c>
      <c r="G234" s="48">
        <v>859800</v>
      </c>
      <c r="H234" s="47">
        <v>88.64</v>
      </c>
      <c r="I234" s="51">
        <f t="shared" si="43"/>
        <v>0.97567418822234464</v>
      </c>
      <c r="J234" s="51">
        <f t="shared" ca="1" si="44"/>
        <v>1</v>
      </c>
      <c r="K234" s="47">
        <f t="shared" si="45"/>
        <v>89.02</v>
      </c>
      <c r="L234" s="47">
        <f t="shared" si="46"/>
        <v>89.17</v>
      </c>
      <c r="M234" s="47">
        <f t="shared" si="47"/>
        <v>88.32</v>
      </c>
      <c r="N234" s="47">
        <f t="shared" si="48"/>
        <v>88.64</v>
      </c>
      <c r="O234" s="48">
        <f t="shared" ca="1" si="49"/>
        <v>859800</v>
      </c>
    </row>
    <row r="235" spans="1:15" x14ac:dyDescent="0.25">
      <c r="A235">
        <v>220</v>
      </c>
      <c r="B235" s="84">
        <v>41634</v>
      </c>
      <c r="C235" s="47">
        <v>89.92</v>
      </c>
      <c r="D235" s="47">
        <v>91.26</v>
      </c>
      <c r="E235" s="47">
        <v>89.63</v>
      </c>
      <c r="F235" s="47">
        <v>91.04</v>
      </c>
      <c r="G235" s="48">
        <v>991800</v>
      </c>
      <c r="H235" s="47">
        <v>88.83</v>
      </c>
      <c r="I235" s="51">
        <f t="shared" si="43"/>
        <v>0.97572495606326881</v>
      </c>
      <c r="J235" s="51">
        <f t="shared" ca="1" si="44"/>
        <v>1</v>
      </c>
      <c r="K235" s="47">
        <f t="shared" si="45"/>
        <v>87.74</v>
      </c>
      <c r="L235" s="47">
        <f t="shared" si="46"/>
        <v>89.04</v>
      </c>
      <c r="M235" s="47">
        <f t="shared" si="47"/>
        <v>87.45</v>
      </c>
      <c r="N235" s="47">
        <f t="shared" si="48"/>
        <v>88.83</v>
      </c>
      <c r="O235" s="48">
        <f t="shared" ca="1" si="49"/>
        <v>991800</v>
      </c>
    </row>
    <row r="236" spans="1:15" x14ac:dyDescent="0.25">
      <c r="A236">
        <v>221</v>
      </c>
      <c r="B236" s="84">
        <v>41632</v>
      </c>
      <c r="C236" s="47">
        <v>89.43</v>
      </c>
      <c r="D236" s="47">
        <v>89.74</v>
      </c>
      <c r="E236" s="47">
        <v>89.14</v>
      </c>
      <c r="F236" s="47">
        <v>89.6</v>
      </c>
      <c r="G236" s="48">
        <v>400600</v>
      </c>
      <c r="H236" s="47">
        <v>87.42</v>
      </c>
      <c r="I236" s="51">
        <f t="shared" si="43"/>
        <v>0.97566964285714297</v>
      </c>
      <c r="J236" s="51">
        <f t="shared" ca="1" si="44"/>
        <v>1</v>
      </c>
      <c r="K236" s="47">
        <f t="shared" si="45"/>
        <v>87.25</v>
      </c>
      <c r="L236" s="47">
        <f t="shared" si="46"/>
        <v>87.56</v>
      </c>
      <c r="M236" s="47">
        <f t="shared" si="47"/>
        <v>86.97</v>
      </c>
      <c r="N236" s="47">
        <f t="shared" si="48"/>
        <v>87.42</v>
      </c>
      <c r="O236" s="48">
        <f t="shared" ca="1" si="49"/>
        <v>400600</v>
      </c>
    </row>
    <row r="237" spans="1:15" x14ac:dyDescent="0.25">
      <c r="A237">
        <v>222</v>
      </c>
      <c r="B237" s="84">
        <v>41631</v>
      </c>
      <c r="C237" s="47">
        <v>89.19</v>
      </c>
      <c r="D237" s="47">
        <v>89.39</v>
      </c>
      <c r="E237" s="47">
        <v>88.81</v>
      </c>
      <c r="F237" s="47">
        <v>89.09</v>
      </c>
      <c r="G237" s="48">
        <v>1225600</v>
      </c>
      <c r="H237" s="47">
        <v>86.92</v>
      </c>
      <c r="I237" s="51">
        <f t="shared" si="43"/>
        <v>0.97564260859804686</v>
      </c>
      <c r="J237" s="51">
        <f t="shared" ca="1" si="44"/>
        <v>1</v>
      </c>
      <c r="K237" s="47">
        <f t="shared" si="45"/>
        <v>87.02</v>
      </c>
      <c r="L237" s="47">
        <f t="shared" si="46"/>
        <v>87.21</v>
      </c>
      <c r="M237" s="47">
        <f t="shared" si="47"/>
        <v>86.65</v>
      </c>
      <c r="N237" s="47">
        <f t="shared" si="48"/>
        <v>86.92</v>
      </c>
      <c r="O237" s="48">
        <f t="shared" ca="1" si="49"/>
        <v>1225600</v>
      </c>
    </row>
    <row r="238" spans="1:15" x14ac:dyDescent="0.25">
      <c r="A238">
        <v>223</v>
      </c>
      <c r="B238" s="84">
        <v>41628</v>
      </c>
      <c r="C238" s="47">
        <v>88.5</v>
      </c>
      <c r="D238" s="47">
        <v>89.42</v>
      </c>
      <c r="E238" s="47">
        <v>88.14</v>
      </c>
      <c r="F238" s="47">
        <v>88.39</v>
      </c>
      <c r="G238" s="48">
        <v>2687700</v>
      </c>
      <c r="H238" s="47">
        <v>86.24</v>
      </c>
      <c r="I238" s="51">
        <f t="shared" si="43"/>
        <v>0.97567598144586487</v>
      </c>
      <c r="J238" s="51">
        <f t="shared" ca="1" si="44"/>
        <v>1</v>
      </c>
      <c r="K238" s="47">
        <f t="shared" si="45"/>
        <v>86.35</v>
      </c>
      <c r="L238" s="47">
        <f t="shared" si="46"/>
        <v>87.24</v>
      </c>
      <c r="M238" s="47">
        <f t="shared" si="47"/>
        <v>86</v>
      </c>
      <c r="N238" s="47">
        <f t="shared" si="48"/>
        <v>86.24</v>
      </c>
      <c r="O238" s="48">
        <f t="shared" ca="1" si="49"/>
        <v>2687700</v>
      </c>
    </row>
    <row r="239" spans="1:15" x14ac:dyDescent="0.25">
      <c r="A239">
        <v>224</v>
      </c>
      <c r="B239" s="84">
        <v>41627</v>
      </c>
      <c r="C239" s="47">
        <v>88.51</v>
      </c>
      <c r="D239" s="47">
        <v>88.83</v>
      </c>
      <c r="E239" s="47">
        <v>87.52</v>
      </c>
      <c r="F239" s="47">
        <v>88.49</v>
      </c>
      <c r="G239" s="48">
        <v>1398000</v>
      </c>
      <c r="H239" s="47">
        <v>86.34</v>
      </c>
      <c r="I239" s="51">
        <f t="shared" si="43"/>
        <v>0.97570346931856722</v>
      </c>
      <c r="J239" s="51">
        <f t="shared" ca="1" si="44"/>
        <v>1</v>
      </c>
      <c r="K239" s="47">
        <f t="shared" si="45"/>
        <v>86.36</v>
      </c>
      <c r="L239" s="47">
        <f t="shared" si="46"/>
        <v>86.67</v>
      </c>
      <c r="M239" s="47">
        <f t="shared" si="47"/>
        <v>85.39</v>
      </c>
      <c r="N239" s="47">
        <f t="shared" si="48"/>
        <v>86.34</v>
      </c>
      <c r="O239" s="48">
        <f t="shared" ca="1" si="49"/>
        <v>1398000</v>
      </c>
    </row>
    <row r="240" spans="1:15" x14ac:dyDescent="0.25">
      <c r="A240">
        <v>225</v>
      </c>
      <c r="B240" s="84">
        <v>41626</v>
      </c>
      <c r="C240" s="47">
        <v>87.15</v>
      </c>
      <c r="D240" s="47">
        <v>88.91</v>
      </c>
      <c r="E240" s="47">
        <v>86.18</v>
      </c>
      <c r="F240" s="47">
        <v>88.73</v>
      </c>
      <c r="G240" s="48">
        <v>1905800</v>
      </c>
      <c r="H240" s="47">
        <v>86.57</v>
      </c>
      <c r="I240" s="51">
        <f t="shared" si="43"/>
        <v>0.97565648596866883</v>
      </c>
      <c r="J240" s="51">
        <f t="shared" ca="1" si="44"/>
        <v>1</v>
      </c>
      <c r="K240" s="47">
        <f t="shared" si="45"/>
        <v>85.03</v>
      </c>
      <c r="L240" s="47">
        <f t="shared" si="46"/>
        <v>86.75</v>
      </c>
      <c r="M240" s="47">
        <f t="shared" si="47"/>
        <v>84.08</v>
      </c>
      <c r="N240" s="47">
        <f t="shared" si="48"/>
        <v>86.57</v>
      </c>
      <c r="O240" s="48">
        <f t="shared" ca="1" si="49"/>
        <v>1905800</v>
      </c>
    </row>
    <row r="241" spans="1:15" x14ac:dyDescent="0.25">
      <c r="A241">
        <v>226</v>
      </c>
      <c r="B241" s="84">
        <v>41625</v>
      </c>
      <c r="C241" s="47">
        <v>87.04</v>
      </c>
      <c r="D241" s="47">
        <v>87.23</v>
      </c>
      <c r="E241" s="47">
        <v>86.62</v>
      </c>
      <c r="F241" s="47">
        <v>86.79</v>
      </c>
      <c r="G241" s="48">
        <v>1433200</v>
      </c>
      <c r="H241" s="47">
        <v>84.68</v>
      </c>
      <c r="I241" s="51">
        <f t="shared" si="43"/>
        <v>0.97568844336905169</v>
      </c>
      <c r="J241" s="51">
        <f t="shared" ca="1" si="44"/>
        <v>1</v>
      </c>
      <c r="K241" s="47">
        <f t="shared" si="45"/>
        <v>84.92</v>
      </c>
      <c r="L241" s="47">
        <f t="shared" si="46"/>
        <v>85.11</v>
      </c>
      <c r="M241" s="47">
        <f t="shared" si="47"/>
        <v>84.51</v>
      </c>
      <c r="N241" s="47">
        <f t="shared" si="48"/>
        <v>84.68</v>
      </c>
      <c r="O241" s="48">
        <f t="shared" ca="1" si="49"/>
        <v>1433200</v>
      </c>
    </row>
    <row r="242" spans="1:15" x14ac:dyDescent="0.25">
      <c r="A242">
        <v>227</v>
      </c>
      <c r="B242" s="84">
        <v>41624</v>
      </c>
      <c r="C242" s="47">
        <v>86.5</v>
      </c>
      <c r="D242" s="47">
        <v>87.19</v>
      </c>
      <c r="E242" s="47">
        <v>86.23</v>
      </c>
      <c r="F242" s="47">
        <v>86.63</v>
      </c>
      <c r="G242" s="48">
        <v>1029400</v>
      </c>
      <c r="H242" s="47">
        <v>84.52</v>
      </c>
      <c r="I242" s="51">
        <f t="shared" si="43"/>
        <v>0.97564354149832622</v>
      </c>
      <c r="J242" s="51">
        <f t="shared" ca="1" si="44"/>
        <v>1</v>
      </c>
      <c r="K242" s="47">
        <f t="shared" si="45"/>
        <v>84.39</v>
      </c>
      <c r="L242" s="47">
        <f t="shared" si="46"/>
        <v>85.07</v>
      </c>
      <c r="M242" s="47">
        <f t="shared" si="47"/>
        <v>84.13</v>
      </c>
      <c r="N242" s="47">
        <f t="shared" si="48"/>
        <v>84.52</v>
      </c>
      <c r="O242" s="48">
        <f t="shared" ca="1" si="49"/>
        <v>1029400</v>
      </c>
    </row>
    <row r="243" spans="1:15" x14ac:dyDescent="0.25">
      <c r="A243">
        <v>228</v>
      </c>
      <c r="B243" s="84">
        <v>41621</v>
      </c>
      <c r="C243" s="47">
        <v>85.85</v>
      </c>
      <c r="D243" s="47">
        <v>86.74</v>
      </c>
      <c r="E243" s="47">
        <v>85.7</v>
      </c>
      <c r="F243" s="47">
        <v>86.44</v>
      </c>
      <c r="G243" s="48">
        <v>1076100</v>
      </c>
      <c r="H243" s="47">
        <v>84.34</v>
      </c>
      <c r="I243" s="51">
        <f t="shared" si="43"/>
        <v>0.97570569180934763</v>
      </c>
      <c r="J243" s="51">
        <f t="shared" ca="1" si="44"/>
        <v>1</v>
      </c>
      <c r="K243" s="47">
        <f t="shared" si="45"/>
        <v>83.76</v>
      </c>
      <c r="L243" s="47">
        <f t="shared" si="46"/>
        <v>84.63</v>
      </c>
      <c r="M243" s="47">
        <f t="shared" si="47"/>
        <v>83.62</v>
      </c>
      <c r="N243" s="47">
        <f t="shared" si="48"/>
        <v>84.34</v>
      </c>
      <c r="O243" s="48">
        <f t="shared" ca="1" si="49"/>
        <v>1076100</v>
      </c>
    </row>
    <row r="244" spans="1:15" x14ac:dyDescent="0.25">
      <c r="A244">
        <v>229</v>
      </c>
      <c r="B244" s="84">
        <v>41620</v>
      </c>
      <c r="C244" s="47">
        <v>85.45</v>
      </c>
      <c r="D244" s="47">
        <v>86.11</v>
      </c>
      <c r="E244" s="47">
        <v>85.42</v>
      </c>
      <c r="F244" s="47">
        <v>85.71</v>
      </c>
      <c r="G244" s="48">
        <v>1253300</v>
      </c>
      <c r="H244" s="47">
        <v>83.62</v>
      </c>
      <c r="I244" s="51">
        <f t="shared" si="43"/>
        <v>0.97561544743903872</v>
      </c>
      <c r="J244" s="51">
        <f t="shared" ca="1" si="44"/>
        <v>1</v>
      </c>
      <c r="K244" s="47">
        <f t="shared" si="45"/>
        <v>83.37</v>
      </c>
      <c r="L244" s="47">
        <f t="shared" si="46"/>
        <v>84.01</v>
      </c>
      <c r="M244" s="47">
        <f t="shared" si="47"/>
        <v>83.34</v>
      </c>
      <c r="N244" s="47">
        <f t="shared" si="48"/>
        <v>83.62</v>
      </c>
      <c r="O244" s="48">
        <f t="shared" ca="1" si="49"/>
        <v>1253300</v>
      </c>
    </row>
    <row r="245" spans="1:15" x14ac:dyDescent="0.25">
      <c r="A245">
        <v>230</v>
      </c>
      <c r="B245" s="84">
        <v>41619</v>
      </c>
      <c r="C245" s="47">
        <v>87.2</v>
      </c>
      <c r="D245" s="47">
        <v>87.21</v>
      </c>
      <c r="E245" s="47">
        <v>85.3</v>
      </c>
      <c r="F245" s="47">
        <v>85.4</v>
      </c>
      <c r="G245" s="48">
        <v>1349400</v>
      </c>
      <c r="H245" s="47">
        <v>83.32</v>
      </c>
      <c r="I245" s="51">
        <f t="shared" si="43"/>
        <v>0.9756440281030444</v>
      </c>
      <c r="J245" s="51">
        <f t="shared" ca="1" si="44"/>
        <v>1</v>
      </c>
      <c r="K245" s="47">
        <f t="shared" si="45"/>
        <v>85.08</v>
      </c>
      <c r="L245" s="47">
        <f t="shared" si="46"/>
        <v>85.09</v>
      </c>
      <c r="M245" s="47">
        <f t="shared" si="47"/>
        <v>83.22</v>
      </c>
      <c r="N245" s="47">
        <f t="shared" si="48"/>
        <v>83.32</v>
      </c>
      <c r="O245" s="48">
        <f t="shared" ca="1" si="49"/>
        <v>1349400</v>
      </c>
    </row>
    <row r="246" spans="1:15" x14ac:dyDescent="0.25">
      <c r="A246">
        <v>231</v>
      </c>
      <c r="B246" s="84">
        <v>41618</v>
      </c>
      <c r="C246" s="47">
        <v>86.59</v>
      </c>
      <c r="D246" s="47">
        <v>87.4</v>
      </c>
      <c r="E246" s="47">
        <v>86.37</v>
      </c>
      <c r="F246" s="47">
        <v>87.01</v>
      </c>
      <c r="G246" s="48">
        <v>1278700</v>
      </c>
      <c r="H246" s="47">
        <v>84.89</v>
      </c>
      <c r="I246" s="51">
        <f t="shared" si="43"/>
        <v>0.975634984484542</v>
      </c>
      <c r="J246" s="51">
        <f t="shared" ca="1" si="44"/>
        <v>1</v>
      </c>
      <c r="K246" s="47">
        <f t="shared" si="45"/>
        <v>84.48</v>
      </c>
      <c r="L246" s="47">
        <f t="shared" si="46"/>
        <v>85.27</v>
      </c>
      <c r="M246" s="47">
        <f t="shared" si="47"/>
        <v>84.27</v>
      </c>
      <c r="N246" s="47">
        <f t="shared" si="48"/>
        <v>84.89</v>
      </c>
      <c r="O246" s="48">
        <f t="shared" ca="1" si="49"/>
        <v>1278700</v>
      </c>
    </row>
    <row r="247" spans="1:15" x14ac:dyDescent="0.25">
      <c r="A247">
        <v>232</v>
      </c>
      <c r="B247" s="84">
        <v>41617</v>
      </c>
      <c r="C247" s="47">
        <v>86.83</v>
      </c>
      <c r="D247" s="47">
        <v>87.01</v>
      </c>
      <c r="E247" s="47">
        <v>86.2</v>
      </c>
      <c r="F247" s="47">
        <v>86.85</v>
      </c>
      <c r="G247" s="48">
        <v>1579600</v>
      </c>
      <c r="H247" s="47">
        <v>84.74</v>
      </c>
      <c r="I247" s="51">
        <f t="shared" si="43"/>
        <v>0.97570523891767413</v>
      </c>
      <c r="J247" s="51">
        <f t="shared" ca="1" si="44"/>
        <v>1</v>
      </c>
      <c r="K247" s="47">
        <f t="shared" si="45"/>
        <v>84.72</v>
      </c>
      <c r="L247" s="47">
        <f t="shared" si="46"/>
        <v>84.9</v>
      </c>
      <c r="M247" s="47">
        <f t="shared" si="47"/>
        <v>84.11</v>
      </c>
      <c r="N247" s="47">
        <f t="shared" si="48"/>
        <v>84.74</v>
      </c>
      <c r="O247" s="48">
        <f t="shared" ca="1" si="49"/>
        <v>1579600</v>
      </c>
    </row>
    <row r="248" spans="1:15" x14ac:dyDescent="0.25">
      <c r="A248">
        <v>233</v>
      </c>
      <c r="B248" s="84">
        <v>41614</v>
      </c>
      <c r="C248" s="47">
        <v>86.78</v>
      </c>
      <c r="D248" s="47">
        <v>87.36</v>
      </c>
      <c r="E248" s="47">
        <v>85.7</v>
      </c>
      <c r="F248" s="47">
        <v>86.68</v>
      </c>
      <c r="G248" s="48">
        <v>3108300</v>
      </c>
      <c r="H248" s="47">
        <v>84.57</v>
      </c>
      <c r="I248" s="51">
        <f t="shared" si="43"/>
        <v>0.97565759113982453</v>
      </c>
      <c r="J248" s="51">
        <f t="shared" ca="1" si="44"/>
        <v>1</v>
      </c>
      <c r="K248" s="47">
        <f t="shared" si="45"/>
        <v>84.67</v>
      </c>
      <c r="L248" s="47">
        <f t="shared" si="46"/>
        <v>85.23</v>
      </c>
      <c r="M248" s="47">
        <f t="shared" si="47"/>
        <v>83.61</v>
      </c>
      <c r="N248" s="47">
        <f t="shared" si="48"/>
        <v>84.57</v>
      </c>
      <c r="O248" s="48">
        <f t="shared" ca="1" si="49"/>
        <v>3108300</v>
      </c>
    </row>
    <row r="249" spans="1:15" x14ac:dyDescent="0.25">
      <c r="A249">
        <v>234</v>
      </c>
      <c r="B249" s="84">
        <v>41613</v>
      </c>
      <c r="C249" s="47">
        <v>85.96</v>
      </c>
      <c r="D249" s="47">
        <v>86.99</v>
      </c>
      <c r="E249" s="47">
        <v>85.64</v>
      </c>
      <c r="F249" s="47">
        <v>86</v>
      </c>
      <c r="G249" s="48">
        <v>2253800</v>
      </c>
      <c r="H249" s="47">
        <v>83.91</v>
      </c>
      <c r="I249" s="51">
        <f t="shared" si="43"/>
        <v>0.97569767441860467</v>
      </c>
      <c r="J249" s="51">
        <f t="shared" ca="1" si="44"/>
        <v>1</v>
      </c>
      <c r="K249" s="47">
        <f t="shared" si="45"/>
        <v>83.87</v>
      </c>
      <c r="L249" s="47">
        <f t="shared" si="46"/>
        <v>84.88</v>
      </c>
      <c r="M249" s="47">
        <f t="shared" si="47"/>
        <v>83.56</v>
      </c>
      <c r="N249" s="47">
        <f t="shared" si="48"/>
        <v>83.91</v>
      </c>
      <c r="O249" s="48">
        <f t="shared" ca="1" si="49"/>
        <v>2253800</v>
      </c>
    </row>
    <row r="250" spans="1:15" x14ac:dyDescent="0.25">
      <c r="A250">
        <v>235</v>
      </c>
      <c r="B250" s="84">
        <v>41612</v>
      </c>
      <c r="C250" s="47">
        <v>88.29</v>
      </c>
      <c r="D250" s="47">
        <v>88.6</v>
      </c>
      <c r="E250" s="47">
        <v>85.21</v>
      </c>
      <c r="F250" s="47">
        <v>86.05</v>
      </c>
      <c r="G250" s="48">
        <v>3778400</v>
      </c>
      <c r="H250" s="47">
        <v>83.96</v>
      </c>
      <c r="I250" s="51">
        <f t="shared" si="43"/>
        <v>0.97571179546775122</v>
      </c>
      <c r="J250" s="51">
        <f t="shared" ca="1" si="44"/>
        <v>1</v>
      </c>
      <c r="K250" s="47">
        <f t="shared" si="45"/>
        <v>86.15</v>
      </c>
      <c r="L250" s="47">
        <f t="shared" si="46"/>
        <v>86.45</v>
      </c>
      <c r="M250" s="47">
        <f t="shared" si="47"/>
        <v>83.14</v>
      </c>
      <c r="N250" s="47">
        <f t="shared" si="48"/>
        <v>83.96</v>
      </c>
      <c r="O250" s="48">
        <f t="shared" ca="1" si="49"/>
        <v>3778400</v>
      </c>
    </row>
    <row r="251" spans="1:15" x14ac:dyDescent="0.25">
      <c r="A251">
        <v>236</v>
      </c>
      <c r="B251" s="84">
        <v>41611</v>
      </c>
      <c r="C251" s="47">
        <v>87.85</v>
      </c>
      <c r="D251" s="47">
        <v>89.21</v>
      </c>
      <c r="E251" s="47">
        <v>87.68</v>
      </c>
      <c r="F251" s="47">
        <v>88.78</v>
      </c>
      <c r="G251" s="48">
        <v>2496600</v>
      </c>
      <c r="H251" s="47">
        <v>86.62</v>
      </c>
      <c r="I251" s="51">
        <f t="shared" si="43"/>
        <v>0.97567019599008786</v>
      </c>
      <c r="J251" s="51">
        <f t="shared" ca="1" si="44"/>
        <v>1</v>
      </c>
      <c r="K251" s="47">
        <f t="shared" si="45"/>
        <v>85.71</v>
      </c>
      <c r="L251" s="47">
        <f t="shared" si="46"/>
        <v>87.04</v>
      </c>
      <c r="M251" s="47">
        <f t="shared" si="47"/>
        <v>85.55</v>
      </c>
      <c r="N251" s="47">
        <f t="shared" si="48"/>
        <v>86.62</v>
      </c>
      <c r="O251" s="48">
        <f t="shared" ca="1" si="49"/>
        <v>2496600</v>
      </c>
    </row>
    <row r="252" spans="1:15" x14ac:dyDescent="0.25">
      <c r="A252">
        <v>237</v>
      </c>
      <c r="B252" s="84">
        <v>41610</v>
      </c>
      <c r="C252" s="47">
        <v>88.63</v>
      </c>
      <c r="D252" s="47">
        <v>89.16</v>
      </c>
      <c r="E252" s="47">
        <v>87.51</v>
      </c>
      <c r="F252" s="47">
        <v>87.67</v>
      </c>
      <c r="G252" s="48">
        <v>1517900</v>
      </c>
      <c r="H252" s="47">
        <v>85.54</v>
      </c>
      <c r="I252" s="51">
        <f t="shared" si="43"/>
        <v>0.97570434584236343</v>
      </c>
      <c r="J252" s="51">
        <f t="shared" ca="1" si="44"/>
        <v>1</v>
      </c>
      <c r="K252" s="47">
        <f t="shared" si="45"/>
        <v>86.48</v>
      </c>
      <c r="L252" s="47">
        <f t="shared" si="46"/>
        <v>86.99</v>
      </c>
      <c r="M252" s="47">
        <f t="shared" si="47"/>
        <v>85.38</v>
      </c>
      <c r="N252" s="47">
        <f t="shared" si="48"/>
        <v>85.54</v>
      </c>
      <c r="O252" s="48">
        <f t="shared" ca="1" si="49"/>
        <v>1517900</v>
      </c>
    </row>
    <row r="253" spans="1:15" x14ac:dyDescent="0.25">
      <c r="A253">
        <v>238</v>
      </c>
      <c r="B253" s="84">
        <v>41607</v>
      </c>
      <c r="C253" s="47">
        <v>89.1</v>
      </c>
      <c r="D253" s="47">
        <v>89.56</v>
      </c>
      <c r="E253" s="47">
        <v>88.53</v>
      </c>
      <c r="F253" s="47">
        <v>88.68</v>
      </c>
      <c r="G253" s="48">
        <v>929400</v>
      </c>
      <c r="H253" s="47">
        <v>86.52</v>
      </c>
      <c r="I253" s="51">
        <f t="shared" si="43"/>
        <v>0.97564276048714471</v>
      </c>
      <c r="J253" s="51">
        <f t="shared" ca="1" si="44"/>
        <v>1</v>
      </c>
      <c r="K253" s="47">
        <f t="shared" si="45"/>
        <v>86.93</v>
      </c>
      <c r="L253" s="47">
        <f t="shared" si="46"/>
        <v>87.38</v>
      </c>
      <c r="M253" s="47">
        <f t="shared" si="47"/>
        <v>86.37</v>
      </c>
      <c r="N253" s="47">
        <f t="shared" si="48"/>
        <v>86.52</v>
      </c>
      <c r="O253" s="48">
        <f t="shared" ca="1" si="49"/>
        <v>929400</v>
      </c>
    </row>
    <row r="254" spans="1:15" x14ac:dyDescent="0.25">
      <c r="A254">
        <v>239</v>
      </c>
      <c r="B254" s="84">
        <v>41605</v>
      </c>
      <c r="C254" s="47">
        <v>88.74</v>
      </c>
      <c r="D254" s="47">
        <v>89.46</v>
      </c>
      <c r="E254" s="47">
        <v>88.51</v>
      </c>
      <c r="F254" s="47">
        <v>89.15</v>
      </c>
      <c r="G254" s="48">
        <v>1667300</v>
      </c>
      <c r="H254" s="47">
        <v>86.98</v>
      </c>
      <c r="I254" s="51">
        <f t="shared" si="43"/>
        <v>0.97565900168255748</v>
      </c>
      <c r="J254" s="51">
        <f t="shared" ca="1" si="44"/>
        <v>1</v>
      </c>
      <c r="K254" s="47">
        <f t="shared" si="45"/>
        <v>86.58</v>
      </c>
      <c r="L254" s="47">
        <f t="shared" si="46"/>
        <v>87.28</v>
      </c>
      <c r="M254" s="47">
        <f t="shared" si="47"/>
        <v>86.36</v>
      </c>
      <c r="N254" s="47">
        <f t="shared" si="48"/>
        <v>86.98</v>
      </c>
      <c r="O254" s="48">
        <f t="shared" ca="1" si="49"/>
        <v>1667300</v>
      </c>
    </row>
    <row r="255" spans="1:15" x14ac:dyDescent="0.25">
      <c r="A255">
        <v>240</v>
      </c>
      <c r="B255" s="84">
        <v>41604</v>
      </c>
      <c r="C255" s="47">
        <v>87.35</v>
      </c>
      <c r="D255" s="47">
        <v>88.59</v>
      </c>
      <c r="E255" s="47">
        <v>87.21</v>
      </c>
      <c r="F255" s="47">
        <v>88.39</v>
      </c>
      <c r="G255" s="48">
        <v>2677100</v>
      </c>
      <c r="H255" s="47">
        <v>86.24</v>
      </c>
      <c r="I255" s="51">
        <f t="shared" si="43"/>
        <v>0.97567598144586487</v>
      </c>
      <c r="J255" s="51">
        <f t="shared" ca="1" si="44"/>
        <v>1</v>
      </c>
      <c r="K255" s="47">
        <f t="shared" si="45"/>
        <v>85.23</v>
      </c>
      <c r="L255" s="47">
        <f t="shared" si="46"/>
        <v>86.44</v>
      </c>
      <c r="M255" s="47">
        <f t="shared" si="47"/>
        <v>85.09</v>
      </c>
      <c r="N255" s="47">
        <f t="shared" si="48"/>
        <v>86.24</v>
      </c>
      <c r="O255" s="48">
        <f t="shared" ca="1" si="49"/>
        <v>2677100</v>
      </c>
    </row>
    <row r="256" spans="1:15" x14ac:dyDescent="0.25">
      <c r="A256">
        <v>241</v>
      </c>
      <c r="B256" s="84">
        <v>41603</v>
      </c>
      <c r="C256" s="47">
        <v>87.53</v>
      </c>
      <c r="D256" s="47">
        <v>87.62</v>
      </c>
      <c r="E256" s="47">
        <v>86.9</v>
      </c>
      <c r="F256" s="47">
        <v>87.34</v>
      </c>
      <c r="G256" s="48">
        <v>1127800</v>
      </c>
      <c r="H256" s="47">
        <v>85.22</v>
      </c>
      <c r="I256" s="51">
        <f t="shared" si="43"/>
        <v>0.97572704373711927</v>
      </c>
      <c r="J256" s="51">
        <f t="shared" ca="1" si="44"/>
        <v>1</v>
      </c>
      <c r="K256" s="47">
        <f t="shared" si="45"/>
        <v>85.41</v>
      </c>
      <c r="L256" s="47">
        <f t="shared" si="46"/>
        <v>85.49</v>
      </c>
      <c r="M256" s="47">
        <f t="shared" si="47"/>
        <v>84.79</v>
      </c>
      <c r="N256" s="47">
        <f t="shared" si="48"/>
        <v>85.22</v>
      </c>
      <c r="O256" s="48">
        <f t="shared" ca="1" si="49"/>
        <v>1127800</v>
      </c>
    </row>
    <row r="257" spans="1:15" x14ac:dyDescent="0.25">
      <c r="A257">
        <v>242</v>
      </c>
      <c r="B257" s="84">
        <v>41600</v>
      </c>
      <c r="C257" s="47">
        <v>86.55</v>
      </c>
      <c r="D257" s="47">
        <v>87.47</v>
      </c>
      <c r="E257" s="47">
        <v>86.47</v>
      </c>
      <c r="F257" s="47">
        <v>87.36</v>
      </c>
      <c r="G257" s="48">
        <v>1044300</v>
      </c>
      <c r="H257" s="47">
        <v>85.23</v>
      </c>
      <c r="I257" s="51">
        <f t="shared" si="43"/>
        <v>0.97561813186813195</v>
      </c>
      <c r="J257" s="51">
        <f t="shared" ca="1" si="44"/>
        <v>1</v>
      </c>
      <c r="K257" s="47">
        <f t="shared" si="45"/>
        <v>84.44</v>
      </c>
      <c r="L257" s="47">
        <f t="shared" si="46"/>
        <v>85.34</v>
      </c>
      <c r="M257" s="47">
        <f t="shared" si="47"/>
        <v>84.36</v>
      </c>
      <c r="N257" s="47">
        <f t="shared" si="48"/>
        <v>85.23</v>
      </c>
      <c r="O257" s="48">
        <f t="shared" ca="1" si="49"/>
        <v>1044300</v>
      </c>
    </row>
    <row r="258" spans="1:15" x14ac:dyDescent="0.25">
      <c r="A258">
        <v>243</v>
      </c>
      <c r="B258" s="84">
        <v>41599</v>
      </c>
      <c r="C258" s="47">
        <v>85.98</v>
      </c>
      <c r="D258" s="47">
        <v>87.31</v>
      </c>
      <c r="E258" s="47">
        <v>85.83</v>
      </c>
      <c r="F258" s="47">
        <v>86.84</v>
      </c>
      <c r="G258" s="48">
        <v>1768500</v>
      </c>
      <c r="H258" s="47">
        <v>84.73</v>
      </c>
      <c r="I258" s="51">
        <f t="shared" si="43"/>
        <v>0.97570244127130357</v>
      </c>
      <c r="J258" s="51">
        <f t="shared" ca="1" si="44"/>
        <v>1</v>
      </c>
      <c r="K258" s="47">
        <f t="shared" si="45"/>
        <v>83.89</v>
      </c>
      <c r="L258" s="47">
        <f t="shared" si="46"/>
        <v>85.19</v>
      </c>
      <c r="M258" s="47">
        <f t="shared" si="47"/>
        <v>83.74</v>
      </c>
      <c r="N258" s="47">
        <f t="shared" si="48"/>
        <v>84.73</v>
      </c>
      <c r="O258" s="48">
        <f t="shared" ca="1" si="49"/>
        <v>1768500</v>
      </c>
    </row>
    <row r="259" spans="1:15" x14ac:dyDescent="0.25">
      <c r="A259">
        <v>244</v>
      </c>
      <c r="B259" s="84">
        <v>41598</v>
      </c>
      <c r="C259" s="47">
        <v>85.77</v>
      </c>
      <c r="D259" s="47">
        <v>86.29</v>
      </c>
      <c r="E259" s="47">
        <v>85.08</v>
      </c>
      <c r="F259" s="47">
        <v>85.5</v>
      </c>
      <c r="G259" s="48">
        <v>956800</v>
      </c>
      <c r="H259" s="47">
        <v>83.42</v>
      </c>
      <c r="I259" s="51">
        <f t="shared" si="43"/>
        <v>0.97567251461988302</v>
      </c>
      <c r="J259" s="51">
        <f t="shared" ca="1" si="44"/>
        <v>1</v>
      </c>
      <c r="K259" s="47">
        <f t="shared" si="45"/>
        <v>83.68</v>
      </c>
      <c r="L259" s="47">
        <f t="shared" si="46"/>
        <v>84.19</v>
      </c>
      <c r="M259" s="47">
        <f t="shared" si="47"/>
        <v>83.01</v>
      </c>
      <c r="N259" s="47">
        <f t="shared" si="48"/>
        <v>83.42</v>
      </c>
      <c r="O259" s="48">
        <f t="shared" ca="1" si="49"/>
        <v>956800</v>
      </c>
    </row>
    <row r="260" spans="1:15" x14ac:dyDescent="0.25">
      <c r="A260">
        <v>245</v>
      </c>
      <c r="B260" s="84">
        <v>41597</v>
      </c>
      <c r="C260" s="47">
        <v>85.74</v>
      </c>
      <c r="D260" s="47">
        <v>85.89</v>
      </c>
      <c r="E260" s="47">
        <v>84.97</v>
      </c>
      <c r="F260" s="47">
        <v>85.59</v>
      </c>
      <c r="G260" s="48">
        <v>1456300</v>
      </c>
      <c r="H260" s="47">
        <v>83.51</v>
      </c>
      <c r="I260" s="51">
        <f t="shared" si="43"/>
        <v>0.97569809557191267</v>
      </c>
      <c r="J260" s="51">
        <f t="shared" ca="1" si="44"/>
        <v>1</v>
      </c>
      <c r="K260" s="47">
        <f t="shared" si="45"/>
        <v>83.66</v>
      </c>
      <c r="L260" s="47">
        <f t="shared" si="46"/>
        <v>83.8</v>
      </c>
      <c r="M260" s="47">
        <f t="shared" si="47"/>
        <v>82.91</v>
      </c>
      <c r="N260" s="47">
        <f t="shared" si="48"/>
        <v>83.51</v>
      </c>
      <c r="O260" s="48">
        <f t="shared" ca="1" si="49"/>
        <v>1456300</v>
      </c>
    </row>
    <row r="261" spans="1:15" x14ac:dyDescent="0.25">
      <c r="A261">
        <v>246</v>
      </c>
      <c r="B261" s="84">
        <v>41596</v>
      </c>
      <c r="C261" s="47">
        <v>85.88</v>
      </c>
      <c r="D261" s="47">
        <v>86.37</v>
      </c>
      <c r="E261" s="47">
        <v>85.46</v>
      </c>
      <c r="F261" s="47">
        <v>85.66</v>
      </c>
      <c r="G261" s="48">
        <v>1497900</v>
      </c>
      <c r="H261" s="47">
        <v>83.58</v>
      </c>
      <c r="I261" s="51">
        <f t="shared" si="43"/>
        <v>0.97571795470464628</v>
      </c>
      <c r="J261" s="51">
        <f t="shared" ca="1" si="44"/>
        <v>1</v>
      </c>
      <c r="K261" s="47">
        <f t="shared" si="45"/>
        <v>83.79</v>
      </c>
      <c r="L261" s="47">
        <f t="shared" si="46"/>
        <v>84.27</v>
      </c>
      <c r="M261" s="47">
        <f t="shared" si="47"/>
        <v>83.38</v>
      </c>
      <c r="N261" s="47">
        <f t="shared" si="48"/>
        <v>83.58</v>
      </c>
      <c r="O261" s="48">
        <f t="shared" ca="1" si="49"/>
        <v>1497900</v>
      </c>
    </row>
    <row r="262" spans="1:15" x14ac:dyDescent="0.25">
      <c r="A262">
        <v>247</v>
      </c>
      <c r="B262" s="84">
        <v>41593</v>
      </c>
      <c r="C262" s="47">
        <v>85.32</v>
      </c>
      <c r="D262" s="47">
        <v>85.47</v>
      </c>
      <c r="E262" s="47">
        <v>84.68</v>
      </c>
      <c r="F262" s="47">
        <v>85.28</v>
      </c>
      <c r="G262" s="48">
        <v>1702300</v>
      </c>
      <c r="H262" s="47">
        <v>83.21</v>
      </c>
      <c r="I262" s="51">
        <f t="shared" si="43"/>
        <v>0.97572701688555341</v>
      </c>
      <c r="J262" s="51">
        <f t="shared" ca="1" si="44"/>
        <v>1</v>
      </c>
      <c r="K262" s="47">
        <f t="shared" si="45"/>
        <v>83.25</v>
      </c>
      <c r="L262" s="47">
        <f t="shared" si="46"/>
        <v>83.4</v>
      </c>
      <c r="M262" s="47">
        <f t="shared" si="47"/>
        <v>82.62</v>
      </c>
      <c r="N262" s="47">
        <f t="shared" si="48"/>
        <v>83.21</v>
      </c>
      <c r="O262" s="48">
        <f t="shared" ca="1" si="49"/>
        <v>1702300</v>
      </c>
    </row>
    <row r="263" spans="1:15" x14ac:dyDescent="0.25">
      <c r="A263">
        <v>248</v>
      </c>
      <c r="B263" s="84">
        <v>41592</v>
      </c>
      <c r="C263" s="47">
        <v>85.87</v>
      </c>
      <c r="D263" s="47">
        <v>86.01</v>
      </c>
      <c r="E263" s="47">
        <v>85.36</v>
      </c>
      <c r="F263" s="47">
        <v>85.68</v>
      </c>
      <c r="G263" s="48">
        <v>1510900</v>
      </c>
      <c r="H263" s="47">
        <v>83.6</v>
      </c>
      <c r="I263" s="51">
        <f t="shared" si="43"/>
        <v>0.97572362278244618</v>
      </c>
      <c r="J263" s="51">
        <f t="shared" ca="1" si="44"/>
        <v>1</v>
      </c>
      <c r="K263" s="47">
        <f t="shared" si="45"/>
        <v>83.79</v>
      </c>
      <c r="L263" s="47">
        <f t="shared" si="46"/>
        <v>83.92</v>
      </c>
      <c r="M263" s="47">
        <f t="shared" si="47"/>
        <v>83.29</v>
      </c>
      <c r="N263" s="47">
        <f t="shared" si="48"/>
        <v>83.6</v>
      </c>
      <c r="O263" s="48">
        <f t="shared" ca="1" si="49"/>
        <v>1510900</v>
      </c>
    </row>
    <row r="264" spans="1:15" x14ac:dyDescent="0.25">
      <c r="A264">
        <v>249</v>
      </c>
      <c r="B264" s="84">
        <v>41591</v>
      </c>
      <c r="C264" s="47">
        <v>84.67</v>
      </c>
      <c r="D264" s="47">
        <v>85.47</v>
      </c>
      <c r="E264" s="47">
        <v>84.25</v>
      </c>
      <c r="F264" s="47">
        <v>85.46</v>
      </c>
      <c r="G264" s="48">
        <v>1487500</v>
      </c>
      <c r="H264" s="47">
        <v>83.38</v>
      </c>
      <c r="I264" s="51">
        <f t="shared" si="43"/>
        <v>0.97566112801310556</v>
      </c>
      <c r="J264" s="51">
        <f t="shared" ca="1" si="44"/>
        <v>1</v>
      </c>
      <c r="K264" s="47">
        <f t="shared" si="45"/>
        <v>82.61</v>
      </c>
      <c r="L264" s="47">
        <f t="shared" si="46"/>
        <v>83.39</v>
      </c>
      <c r="M264" s="47">
        <f t="shared" si="47"/>
        <v>82.2</v>
      </c>
      <c r="N264" s="47">
        <f t="shared" si="48"/>
        <v>83.38</v>
      </c>
      <c r="O264" s="48">
        <f t="shared" ca="1" si="49"/>
        <v>1487500</v>
      </c>
    </row>
    <row r="265" spans="1:15" x14ac:dyDescent="0.25">
      <c r="A265">
        <v>250</v>
      </c>
      <c r="B265" s="84">
        <v>41590</v>
      </c>
      <c r="C265" s="47">
        <v>85.02</v>
      </c>
      <c r="D265" s="47">
        <v>85.32</v>
      </c>
      <c r="E265" s="47">
        <v>84.5</v>
      </c>
      <c r="F265" s="47">
        <v>84.85</v>
      </c>
      <c r="G265" s="48">
        <v>1227000</v>
      </c>
      <c r="H265" s="47">
        <v>82.79</v>
      </c>
      <c r="I265" s="51">
        <f t="shared" si="43"/>
        <v>0.97572186210960532</v>
      </c>
      <c r="J265" s="51">
        <f t="shared" ca="1" si="44"/>
        <v>1</v>
      </c>
      <c r="K265" s="47">
        <f t="shared" si="45"/>
        <v>82.96</v>
      </c>
      <c r="L265" s="47">
        <f t="shared" si="46"/>
        <v>83.25</v>
      </c>
      <c r="M265" s="47">
        <f t="shared" si="47"/>
        <v>82.45</v>
      </c>
      <c r="N265" s="47">
        <f t="shared" si="48"/>
        <v>82.79</v>
      </c>
      <c r="O265" s="48">
        <f t="shared" ca="1" si="49"/>
        <v>1227000</v>
      </c>
    </row>
    <row r="266" spans="1:15" x14ac:dyDescent="0.25">
      <c r="A266">
        <v>251</v>
      </c>
      <c r="B266" s="84">
        <v>41589</v>
      </c>
      <c r="C266" s="47">
        <v>85.24</v>
      </c>
      <c r="D266" s="47">
        <v>85.41</v>
      </c>
      <c r="E266" s="47">
        <v>84.7</v>
      </c>
      <c r="F266" s="47">
        <v>85.04</v>
      </c>
      <c r="G266" s="48">
        <v>1313000</v>
      </c>
      <c r="H266" s="47">
        <v>82.97</v>
      </c>
      <c r="I266" s="51">
        <f t="shared" si="43"/>
        <v>0.9756585136406396</v>
      </c>
      <c r="J266" s="51">
        <f t="shared" ca="1" si="44"/>
        <v>1</v>
      </c>
      <c r="K266" s="47">
        <f t="shared" si="45"/>
        <v>83.17</v>
      </c>
      <c r="L266" s="47">
        <f t="shared" si="46"/>
        <v>83.33</v>
      </c>
      <c r="M266" s="47">
        <f t="shared" si="47"/>
        <v>82.64</v>
      </c>
      <c r="N266" s="47">
        <f t="shared" si="48"/>
        <v>82.97</v>
      </c>
      <c r="O266" s="48">
        <f t="shared" ca="1" si="49"/>
        <v>1313000</v>
      </c>
    </row>
    <row r="267" spans="1:15" x14ac:dyDescent="0.25">
      <c r="A267">
        <v>252</v>
      </c>
      <c r="B267" s="84">
        <v>41586</v>
      </c>
      <c r="C267" s="47">
        <v>84.22</v>
      </c>
      <c r="D267" s="47">
        <v>85.56</v>
      </c>
      <c r="E267" s="47">
        <v>84.2</v>
      </c>
      <c r="F267" s="47">
        <v>85.36</v>
      </c>
      <c r="G267" s="48">
        <v>1505800</v>
      </c>
      <c r="H267" s="47">
        <v>83.28</v>
      </c>
      <c r="I267" s="51">
        <f t="shared" si="43"/>
        <v>0.97563261480787256</v>
      </c>
      <c r="J267" s="51">
        <f t="shared" ca="1" si="44"/>
        <v>1</v>
      </c>
      <c r="K267" s="47">
        <f t="shared" si="45"/>
        <v>82.17</v>
      </c>
      <c r="L267" s="47">
        <f t="shared" si="46"/>
        <v>83.48</v>
      </c>
      <c r="M267" s="47">
        <f t="shared" si="47"/>
        <v>82.15</v>
      </c>
      <c r="N267" s="47">
        <f t="shared" si="48"/>
        <v>83.28</v>
      </c>
      <c r="O267" s="48">
        <f t="shared" ca="1" si="49"/>
        <v>1505800</v>
      </c>
    </row>
    <row r="268" spans="1:15" x14ac:dyDescent="0.25">
      <c r="A268">
        <v>253</v>
      </c>
      <c r="B268" s="84">
        <v>41585</v>
      </c>
      <c r="C268" s="47">
        <v>85.2</v>
      </c>
      <c r="D268" s="47">
        <v>85.73</v>
      </c>
      <c r="E268" s="47">
        <v>84.2</v>
      </c>
      <c r="F268" s="47">
        <v>84.27</v>
      </c>
      <c r="G268" s="48">
        <v>1323400</v>
      </c>
      <c r="H268" s="47">
        <v>82.22</v>
      </c>
      <c r="I268" s="51">
        <f t="shared" si="43"/>
        <v>0.97567343063961076</v>
      </c>
      <c r="J268" s="51">
        <f t="shared" ca="1" si="44"/>
        <v>1</v>
      </c>
      <c r="K268" s="47">
        <f t="shared" si="45"/>
        <v>83.13</v>
      </c>
      <c r="L268" s="47">
        <f t="shared" si="46"/>
        <v>83.64</v>
      </c>
      <c r="M268" s="47">
        <f t="shared" si="47"/>
        <v>82.15</v>
      </c>
      <c r="N268" s="47">
        <f t="shared" si="48"/>
        <v>82.22</v>
      </c>
      <c r="O268" s="48">
        <f t="shared" ca="1" si="49"/>
        <v>1323400</v>
      </c>
    </row>
    <row r="269" spans="1:15" x14ac:dyDescent="0.25">
      <c r="A269">
        <v>254</v>
      </c>
      <c r="B269" s="84">
        <v>41584</v>
      </c>
      <c r="C269" s="47">
        <v>84.91</v>
      </c>
      <c r="D269" s="47">
        <v>84.98</v>
      </c>
      <c r="E269" s="47">
        <v>83.93</v>
      </c>
      <c r="F269" s="47">
        <v>84.94</v>
      </c>
      <c r="G269" s="48">
        <v>1353000</v>
      </c>
      <c r="H269" s="47">
        <v>82.87</v>
      </c>
      <c r="I269" s="51">
        <f t="shared" si="43"/>
        <v>0.97562985636920185</v>
      </c>
      <c r="J269" s="51">
        <f t="shared" ca="1" si="44"/>
        <v>1</v>
      </c>
      <c r="K269" s="47">
        <f t="shared" si="45"/>
        <v>82.84</v>
      </c>
      <c r="L269" s="47">
        <f t="shared" si="46"/>
        <v>82.91</v>
      </c>
      <c r="M269" s="47">
        <f t="shared" si="47"/>
        <v>81.88</v>
      </c>
      <c r="N269" s="47">
        <f t="shared" si="48"/>
        <v>82.87</v>
      </c>
      <c r="O269" s="48">
        <f t="shared" ca="1" si="49"/>
        <v>1353000</v>
      </c>
    </row>
    <row r="270" spans="1:15" x14ac:dyDescent="0.25">
      <c r="A270">
        <v>255</v>
      </c>
      <c r="B270" s="84">
        <v>41583</v>
      </c>
      <c r="C270" s="47">
        <v>83.99</v>
      </c>
      <c r="D270" s="47">
        <v>84.88</v>
      </c>
      <c r="E270" s="47">
        <v>83.77</v>
      </c>
      <c r="F270" s="47">
        <v>84.49</v>
      </c>
      <c r="G270" s="48">
        <v>1476600</v>
      </c>
      <c r="H270" s="47">
        <v>82.43</v>
      </c>
      <c r="I270" s="51">
        <f t="shared" si="43"/>
        <v>0.97561841638063695</v>
      </c>
      <c r="J270" s="51">
        <f t="shared" ca="1" si="44"/>
        <v>1</v>
      </c>
      <c r="K270" s="47">
        <f t="shared" si="45"/>
        <v>81.94</v>
      </c>
      <c r="L270" s="47">
        <f t="shared" si="46"/>
        <v>82.81</v>
      </c>
      <c r="M270" s="47">
        <f t="shared" si="47"/>
        <v>81.73</v>
      </c>
      <c r="N270" s="47">
        <f t="shared" si="48"/>
        <v>82.43</v>
      </c>
      <c r="O270" s="48">
        <f t="shared" ca="1" si="49"/>
        <v>1476600</v>
      </c>
    </row>
    <row r="271" spans="1:15" x14ac:dyDescent="0.25">
      <c r="A271">
        <v>256</v>
      </c>
      <c r="B271" s="84">
        <v>41582</v>
      </c>
      <c r="C271" s="47">
        <v>84.13</v>
      </c>
      <c r="D271" s="47">
        <v>84.45</v>
      </c>
      <c r="E271" s="47">
        <v>83.83</v>
      </c>
      <c r="F271" s="47">
        <v>84.12</v>
      </c>
      <c r="G271" s="48">
        <v>1519700</v>
      </c>
      <c r="H271" s="47">
        <v>82.07</v>
      </c>
      <c r="I271" s="51">
        <f t="shared" si="43"/>
        <v>0.97563005230622901</v>
      </c>
      <c r="J271" s="51">
        <f t="shared" ca="1" si="44"/>
        <v>1</v>
      </c>
      <c r="K271" s="47">
        <f t="shared" si="45"/>
        <v>82.08</v>
      </c>
      <c r="L271" s="47">
        <f t="shared" si="46"/>
        <v>82.39</v>
      </c>
      <c r="M271" s="47">
        <f t="shared" si="47"/>
        <v>81.790000000000006</v>
      </c>
      <c r="N271" s="47">
        <f t="shared" si="48"/>
        <v>82.07</v>
      </c>
      <c r="O271" s="48">
        <f t="shared" ca="1" si="49"/>
        <v>1519700</v>
      </c>
    </row>
    <row r="272" spans="1:15" x14ac:dyDescent="0.25">
      <c r="A272">
        <v>257</v>
      </c>
      <c r="B272" s="84">
        <v>41579</v>
      </c>
      <c r="C272" s="47">
        <v>82.46</v>
      </c>
      <c r="D272" s="47">
        <v>84.43</v>
      </c>
      <c r="E272" s="47">
        <v>82.46</v>
      </c>
      <c r="F272" s="47">
        <v>83.75</v>
      </c>
      <c r="G272" s="48">
        <v>2064300</v>
      </c>
      <c r="H272" s="47">
        <v>81.709999999999994</v>
      </c>
      <c r="I272" s="51">
        <f t="shared" si="43"/>
        <v>0.975641791044776</v>
      </c>
      <c r="J272" s="51">
        <f t="shared" ca="1" si="44"/>
        <v>1</v>
      </c>
      <c r="K272" s="47">
        <f t="shared" si="45"/>
        <v>80.45</v>
      </c>
      <c r="L272" s="47">
        <f t="shared" si="46"/>
        <v>82.37</v>
      </c>
      <c r="M272" s="47">
        <f t="shared" si="47"/>
        <v>80.45</v>
      </c>
      <c r="N272" s="47">
        <f t="shared" si="48"/>
        <v>81.709999999999994</v>
      </c>
      <c r="O272" s="48">
        <f t="shared" ca="1" si="49"/>
        <v>2064300</v>
      </c>
    </row>
    <row r="273" spans="1:15" x14ac:dyDescent="0.25">
      <c r="A273">
        <v>258</v>
      </c>
      <c r="B273" s="84">
        <v>41578</v>
      </c>
      <c r="C273" s="47">
        <v>82</v>
      </c>
      <c r="D273" s="47">
        <v>83.1</v>
      </c>
      <c r="E273" s="47">
        <v>81.69</v>
      </c>
      <c r="F273" s="47">
        <v>82.37</v>
      </c>
      <c r="G273" s="48">
        <v>1887500</v>
      </c>
      <c r="H273" s="47">
        <v>80.37</v>
      </c>
      <c r="I273" s="51">
        <f t="shared" ref="I273:I336" si="50">H273/F273</f>
        <v>0.97571931528469102</v>
      </c>
      <c r="J273" s="51">
        <f t="shared" ref="J273:J336" ca="1" si="51">INDEX(OFFSET($T$15,0,0,$S$13+1,1),MATCH(B273,OFFSET($Q$15,0,0,$S$13+1,1),-1))</f>
        <v>1</v>
      </c>
      <c r="K273" s="47">
        <f t="shared" ref="K273:K336" si="52">ROUND($I273*C273,2)</f>
        <v>80.010000000000005</v>
      </c>
      <c r="L273" s="47">
        <f t="shared" ref="L273:L336" si="53">ROUND($I273*D273,2)</f>
        <v>81.08</v>
      </c>
      <c r="M273" s="47">
        <f t="shared" ref="M273:M336" si="54">ROUND($I273*E273,2)</f>
        <v>79.709999999999994</v>
      </c>
      <c r="N273" s="47">
        <f t="shared" ref="N273:N336" si="55">ROUND($I273*F273,2)</f>
        <v>80.37</v>
      </c>
      <c r="O273" s="48">
        <f t="shared" ref="O273:O336" ca="1" si="56">G273*J273</f>
        <v>1887500</v>
      </c>
    </row>
    <row r="274" spans="1:15" x14ac:dyDescent="0.25">
      <c r="A274">
        <v>259</v>
      </c>
      <c r="B274" s="84">
        <v>41577</v>
      </c>
      <c r="C274" s="47">
        <v>82.34</v>
      </c>
      <c r="D274" s="47">
        <v>82.68</v>
      </c>
      <c r="E274" s="47">
        <v>81.81</v>
      </c>
      <c r="F274" s="47">
        <v>82.1</v>
      </c>
      <c r="G274" s="48">
        <v>1795800</v>
      </c>
      <c r="H274" s="47">
        <v>80.099999999999994</v>
      </c>
      <c r="I274" s="51">
        <f t="shared" si="50"/>
        <v>0.97563946406820945</v>
      </c>
      <c r="J274" s="51">
        <f t="shared" ca="1" si="51"/>
        <v>1</v>
      </c>
      <c r="K274" s="47">
        <f t="shared" si="52"/>
        <v>80.33</v>
      </c>
      <c r="L274" s="47">
        <f t="shared" si="53"/>
        <v>80.67</v>
      </c>
      <c r="M274" s="47">
        <f t="shared" si="54"/>
        <v>79.819999999999993</v>
      </c>
      <c r="N274" s="47">
        <f t="shared" si="55"/>
        <v>80.099999999999994</v>
      </c>
      <c r="O274" s="48">
        <f t="shared" ca="1" si="56"/>
        <v>1795800</v>
      </c>
    </row>
    <row r="275" spans="1:15" x14ac:dyDescent="0.25">
      <c r="A275">
        <v>260</v>
      </c>
      <c r="B275" s="84">
        <v>41576</v>
      </c>
      <c r="C275" s="47">
        <v>81.099999999999994</v>
      </c>
      <c r="D275" s="47">
        <v>81.93</v>
      </c>
      <c r="E275" s="47">
        <v>81</v>
      </c>
      <c r="F275" s="47">
        <v>81.87</v>
      </c>
      <c r="G275" s="48">
        <v>1446200</v>
      </c>
      <c r="H275" s="47">
        <v>79.88</v>
      </c>
      <c r="I275" s="51">
        <f t="shared" si="50"/>
        <v>0.97569317210211304</v>
      </c>
      <c r="J275" s="51">
        <f t="shared" ca="1" si="51"/>
        <v>1</v>
      </c>
      <c r="K275" s="47">
        <f t="shared" si="52"/>
        <v>79.13</v>
      </c>
      <c r="L275" s="47">
        <f t="shared" si="53"/>
        <v>79.94</v>
      </c>
      <c r="M275" s="47">
        <f t="shared" si="54"/>
        <v>79.03</v>
      </c>
      <c r="N275" s="47">
        <f t="shared" si="55"/>
        <v>79.88</v>
      </c>
      <c r="O275" s="48">
        <f t="shared" ca="1" si="56"/>
        <v>1446200</v>
      </c>
    </row>
    <row r="276" spans="1:15" x14ac:dyDescent="0.25">
      <c r="A276">
        <v>261</v>
      </c>
      <c r="B276" s="84">
        <v>41575</v>
      </c>
      <c r="C276" s="47">
        <v>79.86</v>
      </c>
      <c r="D276" s="47">
        <v>81.62</v>
      </c>
      <c r="E276" s="47">
        <v>79.709999999999994</v>
      </c>
      <c r="F276" s="47">
        <v>81.09</v>
      </c>
      <c r="G276" s="48">
        <v>2118300</v>
      </c>
      <c r="H276" s="47">
        <v>79.12</v>
      </c>
      <c r="I276" s="51">
        <f t="shared" si="50"/>
        <v>0.97570600567270938</v>
      </c>
      <c r="J276" s="51">
        <f t="shared" ca="1" si="51"/>
        <v>1</v>
      </c>
      <c r="K276" s="47">
        <f t="shared" si="52"/>
        <v>77.92</v>
      </c>
      <c r="L276" s="47">
        <f t="shared" si="53"/>
        <v>79.64</v>
      </c>
      <c r="M276" s="47">
        <f t="shared" si="54"/>
        <v>77.77</v>
      </c>
      <c r="N276" s="47">
        <f t="shared" si="55"/>
        <v>79.12</v>
      </c>
      <c r="O276" s="48">
        <f t="shared" ca="1" si="56"/>
        <v>2118300</v>
      </c>
    </row>
    <row r="277" spans="1:15" x14ac:dyDescent="0.25">
      <c r="A277">
        <v>262</v>
      </c>
      <c r="B277" s="84">
        <v>41572</v>
      </c>
      <c r="C277" s="47">
        <v>78.64</v>
      </c>
      <c r="D277" s="47">
        <v>80.23</v>
      </c>
      <c r="E277" s="47">
        <v>78.39</v>
      </c>
      <c r="F277" s="47">
        <v>79.959999999999994</v>
      </c>
      <c r="G277" s="48">
        <v>2166900</v>
      </c>
      <c r="H277" s="47">
        <v>78.010000000000005</v>
      </c>
      <c r="I277" s="51">
        <f t="shared" si="50"/>
        <v>0.97561280640320169</v>
      </c>
      <c r="J277" s="51">
        <f t="shared" ca="1" si="51"/>
        <v>1</v>
      </c>
      <c r="K277" s="47">
        <f t="shared" si="52"/>
        <v>76.72</v>
      </c>
      <c r="L277" s="47">
        <f t="shared" si="53"/>
        <v>78.27</v>
      </c>
      <c r="M277" s="47">
        <f t="shared" si="54"/>
        <v>76.48</v>
      </c>
      <c r="N277" s="47">
        <f t="shared" si="55"/>
        <v>78.010000000000005</v>
      </c>
      <c r="O277" s="48">
        <f t="shared" ca="1" si="56"/>
        <v>2166900</v>
      </c>
    </row>
    <row r="278" spans="1:15" x14ac:dyDescent="0.25">
      <c r="A278">
        <v>263</v>
      </c>
      <c r="B278" s="84">
        <v>41571</v>
      </c>
      <c r="C278" s="47">
        <v>79.09</v>
      </c>
      <c r="D278" s="47">
        <v>79.42</v>
      </c>
      <c r="E278" s="47">
        <v>76.91</v>
      </c>
      <c r="F278" s="47">
        <v>78.08</v>
      </c>
      <c r="G278" s="48">
        <v>2871700</v>
      </c>
      <c r="H278" s="47">
        <v>76.180000000000007</v>
      </c>
      <c r="I278" s="51">
        <f t="shared" si="50"/>
        <v>0.97566598360655754</v>
      </c>
      <c r="J278" s="51">
        <f t="shared" ca="1" si="51"/>
        <v>1</v>
      </c>
      <c r="K278" s="47">
        <f t="shared" si="52"/>
        <v>77.17</v>
      </c>
      <c r="L278" s="47">
        <f t="shared" si="53"/>
        <v>77.489999999999995</v>
      </c>
      <c r="M278" s="47">
        <f t="shared" si="54"/>
        <v>75.040000000000006</v>
      </c>
      <c r="N278" s="47">
        <f t="shared" si="55"/>
        <v>76.180000000000007</v>
      </c>
      <c r="O278" s="48">
        <f t="shared" ca="1" si="56"/>
        <v>2871700</v>
      </c>
    </row>
    <row r="279" spans="1:15" x14ac:dyDescent="0.25">
      <c r="A279">
        <v>264</v>
      </c>
      <c r="B279" s="84">
        <v>41570</v>
      </c>
      <c r="C279" s="47">
        <v>76.2</v>
      </c>
      <c r="D279" s="47">
        <v>78.75</v>
      </c>
      <c r="E279" s="47">
        <v>76.2</v>
      </c>
      <c r="F279" s="47">
        <v>78.489999999999995</v>
      </c>
      <c r="G279" s="48">
        <v>2884000</v>
      </c>
      <c r="H279" s="47">
        <v>76.58</v>
      </c>
      <c r="I279" s="51">
        <f t="shared" si="50"/>
        <v>0.97566568989680214</v>
      </c>
      <c r="J279" s="51">
        <f t="shared" ca="1" si="51"/>
        <v>1</v>
      </c>
      <c r="K279" s="47">
        <f t="shared" si="52"/>
        <v>74.349999999999994</v>
      </c>
      <c r="L279" s="47">
        <f t="shared" si="53"/>
        <v>76.83</v>
      </c>
      <c r="M279" s="47">
        <f t="shared" si="54"/>
        <v>74.349999999999994</v>
      </c>
      <c r="N279" s="47">
        <f t="shared" si="55"/>
        <v>76.58</v>
      </c>
      <c r="O279" s="48">
        <f t="shared" ca="1" si="56"/>
        <v>2884000</v>
      </c>
    </row>
    <row r="280" spans="1:15" x14ac:dyDescent="0.25">
      <c r="A280">
        <v>265</v>
      </c>
      <c r="B280" s="84">
        <v>41569</v>
      </c>
      <c r="C280" s="47">
        <v>75.819999999999993</v>
      </c>
      <c r="D280" s="47">
        <v>76.290000000000006</v>
      </c>
      <c r="E280" s="47">
        <v>75.08</v>
      </c>
      <c r="F280" s="47">
        <v>76.209999999999994</v>
      </c>
      <c r="G280" s="48">
        <v>3173300</v>
      </c>
      <c r="H280" s="47">
        <v>74.36</v>
      </c>
      <c r="I280" s="51">
        <f t="shared" si="50"/>
        <v>0.97572497047631557</v>
      </c>
      <c r="J280" s="51">
        <f t="shared" ca="1" si="51"/>
        <v>1</v>
      </c>
      <c r="K280" s="47">
        <f t="shared" si="52"/>
        <v>73.98</v>
      </c>
      <c r="L280" s="47">
        <f t="shared" si="53"/>
        <v>74.44</v>
      </c>
      <c r="M280" s="47">
        <f t="shared" si="54"/>
        <v>73.260000000000005</v>
      </c>
      <c r="N280" s="47">
        <f t="shared" si="55"/>
        <v>74.36</v>
      </c>
      <c r="O280" s="48">
        <f t="shared" ca="1" si="56"/>
        <v>3173300</v>
      </c>
    </row>
    <row r="281" spans="1:15" x14ac:dyDescent="0.25">
      <c r="A281">
        <v>266</v>
      </c>
      <c r="B281" s="84">
        <v>41568</v>
      </c>
      <c r="C281" s="47">
        <v>76.97</v>
      </c>
      <c r="D281" s="47">
        <v>76.989999999999995</v>
      </c>
      <c r="E281" s="47">
        <v>74.680000000000007</v>
      </c>
      <c r="F281" s="47">
        <v>75.069999999999993</v>
      </c>
      <c r="G281" s="48">
        <v>2627900</v>
      </c>
      <c r="H281" s="47">
        <v>73.239999999999995</v>
      </c>
      <c r="I281" s="51">
        <f t="shared" si="50"/>
        <v>0.97562275209804183</v>
      </c>
      <c r="J281" s="51">
        <f t="shared" ca="1" si="51"/>
        <v>1</v>
      </c>
      <c r="K281" s="47">
        <f t="shared" si="52"/>
        <v>75.09</v>
      </c>
      <c r="L281" s="47">
        <f t="shared" si="53"/>
        <v>75.11</v>
      </c>
      <c r="M281" s="47">
        <f t="shared" si="54"/>
        <v>72.86</v>
      </c>
      <c r="N281" s="47">
        <f t="shared" si="55"/>
        <v>73.239999999999995</v>
      </c>
      <c r="O281" s="48">
        <f t="shared" ca="1" si="56"/>
        <v>2627900</v>
      </c>
    </row>
    <row r="282" spans="1:15" x14ac:dyDescent="0.25">
      <c r="A282">
        <v>267</v>
      </c>
      <c r="B282" s="84">
        <v>41565</v>
      </c>
      <c r="C282" s="47">
        <v>77.8</v>
      </c>
      <c r="D282" s="47">
        <v>77.8</v>
      </c>
      <c r="E282" s="47">
        <v>76.849999999999994</v>
      </c>
      <c r="F282" s="47">
        <v>76.86</v>
      </c>
      <c r="G282" s="48">
        <v>2056800</v>
      </c>
      <c r="H282" s="47">
        <v>74.989999999999995</v>
      </c>
      <c r="I282" s="51">
        <f t="shared" si="50"/>
        <v>0.97567004944054114</v>
      </c>
      <c r="J282" s="51">
        <f t="shared" ca="1" si="51"/>
        <v>1</v>
      </c>
      <c r="K282" s="47">
        <f t="shared" si="52"/>
        <v>75.91</v>
      </c>
      <c r="L282" s="47">
        <f t="shared" si="53"/>
        <v>75.91</v>
      </c>
      <c r="M282" s="47">
        <f t="shared" si="54"/>
        <v>74.98</v>
      </c>
      <c r="N282" s="47">
        <f t="shared" si="55"/>
        <v>74.989999999999995</v>
      </c>
      <c r="O282" s="48">
        <f t="shared" ca="1" si="56"/>
        <v>2056800</v>
      </c>
    </row>
    <row r="283" spans="1:15" x14ac:dyDescent="0.25">
      <c r="A283">
        <v>268</v>
      </c>
      <c r="B283" s="84">
        <v>41564</v>
      </c>
      <c r="C283" s="47">
        <v>76.180000000000007</v>
      </c>
      <c r="D283" s="47">
        <v>77.819999999999993</v>
      </c>
      <c r="E283" s="47">
        <v>75.77</v>
      </c>
      <c r="F283" s="47">
        <v>77.63</v>
      </c>
      <c r="G283" s="48">
        <v>1217200</v>
      </c>
      <c r="H283" s="47">
        <v>75.739999999999995</v>
      </c>
      <c r="I283" s="51">
        <f t="shared" si="50"/>
        <v>0.97565374211000899</v>
      </c>
      <c r="J283" s="51">
        <f t="shared" ca="1" si="51"/>
        <v>1</v>
      </c>
      <c r="K283" s="47">
        <f t="shared" si="52"/>
        <v>74.33</v>
      </c>
      <c r="L283" s="47">
        <f t="shared" si="53"/>
        <v>75.930000000000007</v>
      </c>
      <c r="M283" s="47">
        <f t="shared" si="54"/>
        <v>73.930000000000007</v>
      </c>
      <c r="N283" s="47">
        <f t="shared" si="55"/>
        <v>75.739999999999995</v>
      </c>
      <c r="O283" s="48">
        <f t="shared" ca="1" si="56"/>
        <v>1217200</v>
      </c>
    </row>
    <row r="284" spans="1:15" x14ac:dyDescent="0.25">
      <c r="A284">
        <v>269</v>
      </c>
      <c r="B284" s="84">
        <v>41563</v>
      </c>
      <c r="C284" s="47">
        <v>76.209999999999994</v>
      </c>
      <c r="D284" s="47">
        <v>76.47</v>
      </c>
      <c r="E284" s="47">
        <v>75.849999999999994</v>
      </c>
      <c r="F284" s="47">
        <v>76.260000000000005</v>
      </c>
      <c r="G284" s="48">
        <v>1485600</v>
      </c>
      <c r="H284" s="47">
        <v>74.400000000000006</v>
      </c>
      <c r="I284" s="51">
        <f t="shared" si="50"/>
        <v>0.97560975609756095</v>
      </c>
      <c r="J284" s="51">
        <f t="shared" ca="1" si="51"/>
        <v>1</v>
      </c>
      <c r="K284" s="47">
        <f t="shared" si="52"/>
        <v>74.349999999999994</v>
      </c>
      <c r="L284" s="47">
        <f t="shared" si="53"/>
        <v>74.599999999999994</v>
      </c>
      <c r="M284" s="47">
        <f t="shared" si="54"/>
        <v>74</v>
      </c>
      <c r="N284" s="47">
        <f t="shared" si="55"/>
        <v>74.400000000000006</v>
      </c>
      <c r="O284" s="48">
        <f t="shared" ca="1" si="56"/>
        <v>1485600</v>
      </c>
    </row>
    <row r="285" spans="1:15" x14ac:dyDescent="0.25">
      <c r="A285">
        <v>270</v>
      </c>
      <c r="B285" s="84">
        <v>41562</v>
      </c>
      <c r="C285" s="47">
        <v>76.44</v>
      </c>
      <c r="D285" s="47">
        <v>76.540000000000006</v>
      </c>
      <c r="E285" s="47">
        <v>75.61</v>
      </c>
      <c r="F285" s="47">
        <v>75.680000000000007</v>
      </c>
      <c r="G285" s="48">
        <v>1406600</v>
      </c>
      <c r="H285" s="47">
        <v>73.84</v>
      </c>
      <c r="I285" s="51">
        <f t="shared" si="50"/>
        <v>0.97568710359408028</v>
      </c>
      <c r="J285" s="51">
        <f t="shared" ca="1" si="51"/>
        <v>1</v>
      </c>
      <c r="K285" s="47">
        <f t="shared" si="52"/>
        <v>74.58</v>
      </c>
      <c r="L285" s="47">
        <f t="shared" si="53"/>
        <v>74.680000000000007</v>
      </c>
      <c r="M285" s="47">
        <f t="shared" si="54"/>
        <v>73.77</v>
      </c>
      <c r="N285" s="47">
        <f t="shared" si="55"/>
        <v>73.84</v>
      </c>
      <c r="O285" s="48">
        <f t="shared" ca="1" si="56"/>
        <v>1406600</v>
      </c>
    </row>
    <row r="286" spans="1:15" x14ac:dyDescent="0.25">
      <c r="A286">
        <v>271</v>
      </c>
      <c r="B286" s="84">
        <v>41561</v>
      </c>
      <c r="C286" s="47">
        <v>75.55</v>
      </c>
      <c r="D286" s="47">
        <v>76.53</v>
      </c>
      <c r="E286" s="47">
        <v>75.27</v>
      </c>
      <c r="F286" s="47">
        <v>76.38</v>
      </c>
      <c r="G286" s="48">
        <v>900800</v>
      </c>
      <c r="H286" s="47">
        <v>74.52</v>
      </c>
      <c r="I286" s="51">
        <f t="shared" si="50"/>
        <v>0.97564807541241161</v>
      </c>
      <c r="J286" s="51">
        <f t="shared" ca="1" si="51"/>
        <v>1</v>
      </c>
      <c r="K286" s="47">
        <f t="shared" si="52"/>
        <v>73.709999999999994</v>
      </c>
      <c r="L286" s="47">
        <f t="shared" si="53"/>
        <v>74.67</v>
      </c>
      <c r="M286" s="47">
        <f t="shared" si="54"/>
        <v>73.44</v>
      </c>
      <c r="N286" s="47">
        <f t="shared" si="55"/>
        <v>74.52</v>
      </c>
      <c r="O286" s="48">
        <f t="shared" ca="1" si="56"/>
        <v>900800</v>
      </c>
    </row>
    <row r="287" spans="1:15" x14ac:dyDescent="0.25">
      <c r="A287">
        <v>272</v>
      </c>
      <c r="B287" s="84">
        <v>41558</v>
      </c>
      <c r="C287" s="47">
        <v>75.930000000000007</v>
      </c>
      <c r="D287" s="47">
        <v>76.25</v>
      </c>
      <c r="E287" s="47">
        <v>75.63</v>
      </c>
      <c r="F287" s="47">
        <v>76.23</v>
      </c>
      <c r="G287" s="48">
        <v>1609300</v>
      </c>
      <c r="H287" s="47">
        <v>74.38</v>
      </c>
      <c r="I287" s="51">
        <f t="shared" si="50"/>
        <v>0.97573133936770284</v>
      </c>
      <c r="J287" s="51">
        <f t="shared" ca="1" si="51"/>
        <v>1</v>
      </c>
      <c r="K287" s="47">
        <f t="shared" si="52"/>
        <v>74.09</v>
      </c>
      <c r="L287" s="47">
        <f t="shared" si="53"/>
        <v>74.400000000000006</v>
      </c>
      <c r="M287" s="47">
        <f t="shared" si="54"/>
        <v>73.790000000000006</v>
      </c>
      <c r="N287" s="47">
        <f t="shared" si="55"/>
        <v>74.38</v>
      </c>
      <c r="O287" s="48">
        <f t="shared" ca="1" si="56"/>
        <v>1609300</v>
      </c>
    </row>
    <row r="288" spans="1:15" x14ac:dyDescent="0.25">
      <c r="A288">
        <v>273</v>
      </c>
      <c r="B288" s="84">
        <v>41557</v>
      </c>
      <c r="C288" s="47">
        <v>74.64</v>
      </c>
      <c r="D288" s="47">
        <v>76.260000000000005</v>
      </c>
      <c r="E288" s="47">
        <v>74.5</v>
      </c>
      <c r="F288" s="47">
        <v>76.260000000000005</v>
      </c>
      <c r="G288" s="48">
        <v>1432500</v>
      </c>
      <c r="H288" s="47">
        <v>74.400000000000006</v>
      </c>
      <c r="I288" s="51">
        <f t="shared" si="50"/>
        <v>0.97560975609756095</v>
      </c>
      <c r="J288" s="51">
        <f t="shared" ca="1" si="51"/>
        <v>1</v>
      </c>
      <c r="K288" s="47">
        <f t="shared" si="52"/>
        <v>72.819999999999993</v>
      </c>
      <c r="L288" s="47">
        <f t="shared" si="53"/>
        <v>74.400000000000006</v>
      </c>
      <c r="M288" s="47">
        <f t="shared" si="54"/>
        <v>72.680000000000007</v>
      </c>
      <c r="N288" s="47">
        <f t="shared" si="55"/>
        <v>74.400000000000006</v>
      </c>
      <c r="O288" s="48">
        <f t="shared" ca="1" si="56"/>
        <v>1432500</v>
      </c>
    </row>
    <row r="289" spans="1:15" x14ac:dyDescent="0.25">
      <c r="A289">
        <v>274</v>
      </c>
      <c r="B289" s="84">
        <v>41556</v>
      </c>
      <c r="C289" s="47">
        <v>74.22</v>
      </c>
      <c r="D289" s="47">
        <v>74.52</v>
      </c>
      <c r="E289" s="47">
        <v>73.81</v>
      </c>
      <c r="F289" s="47">
        <v>73.97</v>
      </c>
      <c r="G289" s="48">
        <v>1314700</v>
      </c>
      <c r="H289" s="47">
        <v>72.17</v>
      </c>
      <c r="I289" s="51">
        <f t="shared" si="50"/>
        <v>0.97566581046370149</v>
      </c>
      <c r="J289" s="51">
        <f t="shared" ca="1" si="51"/>
        <v>1</v>
      </c>
      <c r="K289" s="47">
        <f t="shared" si="52"/>
        <v>72.41</v>
      </c>
      <c r="L289" s="47">
        <f t="shared" si="53"/>
        <v>72.709999999999994</v>
      </c>
      <c r="M289" s="47">
        <f t="shared" si="54"/>
        <v>72.010000000000005</v>
      </c>
      <c r="N289" s="47">
        <f t="shared" si="55"/>
        <v>72.17</v>
      </c>
      <c r="O289" s="48">
        <f t="shared" ca="1" si="56"/>
        <v>1314700</v>
      </c>
    </row>
    <row r="290" spans="1:15" x14ac:dyDescent="0.25">
      <c r="A290">
        <v>275</v>
      </c>
      <c r="B290" s="84">
        <v>41555</v>
      </c>
      <c r="C290" s="47">
        <v>75.14</v>
      </c>
      <c r="D290" s="47">
        <v>75.27</v>
      </c>
      <c r="E290" s="47">
        <v>74.03</v>
      </c>
      <c r="F290" s="47">
        <v>74.05</v>
      </c>
      <c r="G290" s="48">
        <v>1349900</v>
      </c>
      <c r="H290" s="47">
        <v>72.25</v>
      </c>
      <c r="I290" s="51">
        <f t="shared" si="50"/>
        <v>0.97569209993247807</v>
      </c>
      <c r="J290" s="51">
        <f t="shared" ca="1" si="51"/>
        <v>1</v>
      </c>
      <c r="K290" s="47">
        <f t="shared" si="52"/>
        <v>73.31</v>
      </c>
      <c r="L290" s="47">
        <f t="shared" si="53"/>
        <v>73.44</v>
      </c>
      <c r="M290" s="47">
        <f t="shared" si="54"/>
        <v>72.23</v>
      </c>
      <c r="N290" s="47">
        <f t="shared" si="55"/>
        <v>72.25</v>
      </c>
      <c r="O290" s="48">
        <f t="shared" ca="1" si="56"/>
        <v>1349900</v>
      </c>
    </row>
    <row r="291" spans="1:15" x14ac:dyDescent="0.25">
      <c r="A291">
        <v>276</v>
      </c>
      <c r="B291" s="84">
        <v>41554</v>
      </c>
      <c r="C291" s="47">
        <v>74.25</v>
      </c>
      <c r="D291" s="47">
        <v>75.790000000000006</v>
      </c>
      <c r="E291" s="47">
        <v>74</v>
      </c>
      <c r="F291" s="47">
        <v>75.22</v>
      </c>
      <c r="G291" s="48">
        <v>2407600</v>
      </c>
      <c r="H291" s="47">
        <v>73.39</v>
      </c>
      <c r="I291" s="51">
        <f t="shared" si="50"/>
        <v>0.9756713639989365</v>
      </c>
      <c r="J291" s="51">
        <f t="shared" ca="1" si="51"/>
        <v>1</v>
      </c>
      <c r="K291" s="47">
        <f t="shared" si="52"/>
        <v>72.44</v>
      </c>
      <c r="L291" s="47">
        <f t="shared" si="53"/>
        <v>73.95</v>
      </c>
      <c r="M291" s="47">
        <f t="shared" si="54"/>
        <v>72.2</v>
      </c>
      <c r="N291" s="47">
        <f t="shared" si="55"/>
        <v>73.39</v>
      </c>
      <c r="O291" s="48">
        <f t="shared" ca="1" si="56"/>
        <v>2407600</v>
      </c>
    </row>
    <row r="292" spans="1:15" x14ac:dyDescent="0.25">
      <c r="A292">
        <v>277</v>
      </c>
      <c r="B292" s="84">
        <v>41551</v>
      </c>
      <c r="C292" s="47">
        <v>74.900000000000006</v>
      </c>
      <c r="D292" s="47">
        <v>75</v>
      </c>
      <c r="E292" s="47">
        <v>74.03</v>
      </c>
      <c r="F292" s="47">
        <v>74.25</v>
      </c>
      <c r="G292" s="48">
        <v>2424200</v>
      </c>
      <c r="H292" s="47">
        <v>72.44</v>
      </c>
      <c r="I292" s="51">
        <f t="shared" si="50"/>
        <v>0.97562289562289561</v>
      </c>
      <c r="J292" s="51">
        <f t="shared" ca="1" si="51"/>
        <v>1</v>
      </c>
      <c r="K292" s="47">
        <f t="shared" si="52"/>
        <v>73.069999999999993</v>
      </c>
      <c r="L292" s="47">
        <f t="shared" si="53"/>
        <v>73.17</v>
      </c>
      <c r="M292" s="47">
        <f t="shared" si="54"/>
        <v>72.23</v>
      </c>
      <c r="N292" s="47">
        <f t="shared" si="55"/>
        <v>72.44</v>
      </c>
      <c r="O292" s="48">
        <f t="shared" ca="1" si="56"/>
        <v>2424200</v>
      </c>
    </row>
    <row r="293" spans="1:15" x14ac:dyDescent="0.25">
      <c r="A293">
        <v>278</v>
      </c>
      <c r="B293" s="84">
        <v>41550</v>
      </c>
      <c r="C293" s="47">
        <v>75.84</v>
      </c>
      <c r="D293" s="47">
        <v>75.930000000000007</v>
      </c>
      <c r="E293" s="47">
        <v>74.430000000000007</v>
      </c>
      <c r="F293" s="47">
        <v>74.92</v>
      </c>
      <c r="G293" s="48">
        <v>2040900</v>
      </c>
      <c r="H293" s="47">
        <v>73.099999999999994</v>
      </c>
      <c r="I293" s="51">
        <f t="shared" si="50"/>
        <v>0.97570742124933252</v>
      </c>
      <c r="J293" s="51">
        <f t="shared" ca="1" si="51"/>
        <v>1</v>
      </c>
      <c r="K293" s="47">
        <f t="shared" si="52"/>
        <v>74</v>
      </c>
      <c r="L293" s="47">
        <f t="shared" si="53"/>
        <v>74.09</v>
      </c>
      <c r="M293" s="47">
        <f t="shared" si="54"/>
        <v>72.62</v>
      </c>
      <c r="N293" s="47">
        <f t="shared" si="55"/>
        <v>73.099999999999994</v>
      </c>
      <c r="O293" s="48">
        <f t="shared" ca="1" si="56"/>
        <v>2040900</v>
      </c>
    </row>
    <row r="294" spans="1:15" x14ac:dyDescent="0.25">
      <c r="A294">
        <v>279</v>
      </c>
      <c r="B294" s="84">
        <v>41549</v>
      </c>
      <c r="C294" s="47">
        <v>77.55</v>
      </c>
      <c r="D294" s="47">
        <v>77.61</v>
      </c>
      <c r="E294" s="47">
        <v>75.64</v>
      </c>
      <c r="F294" s="47">
        <v>76.08</v>
      </c>
      <c r="G294" s="48">
        <v>2503700</v>
      </c>
      <c r="H294" s="47">
        <v>74.23</v>
      </c>
      <c r="I294" s="51">
        <f t="shared" si="50"/>
        <v>0.97568349106204</v>
      </c>
      <c r="J294" s="51">
        <f t="shared" ca="1" si="51"/>
        <v>1</v>
      </c>
      <c r="K294" s="47">
        <f t="shared" si="52"/>
        <v>75.66</v>
      </c>
      <c r="L294" s="47">
        <f t="shared" si="53"/>
        <v>75.72</v>
      </c>
      <c r="M294" s="47">
        <f t="shared" si="54"/>
        <v>73.8</v>
      </c>
      <c r="N294" s="47">
        <f t="shared" si="55"/>
        <v>74.23</v>
      </c>
      <c r="O294" s="48">
        <f t="shared" ca="1" si="56"/>
        <v>2503700</v>
      </c>
    </row>
    <row r="295" spans="1:15" x14ac:dyDescent="0.25">
      <c r="A295">
        <v>280</v>
      </c>
      <c r="B295" s="84">
        <v>41548</v>
      </c>
      <c r="C295" s="47">
        <v>77.17</v>
      </c>
      <c r="D295" s="47">
        <v>78.010000000000005</v>
      </c>
      <c r="E295" s="47">
        <v>76.89</v>
      </c>
      <c r="F295" s="47">
        <v>77.81</v>
      </c>
      <c r="G295" s="48">
        <v>1292000</v>
      </c>
      <c r="H295" s="47">
        <v>75.92</v>
      </c>
      <c r="I295" s="51">
        <f t="shared" si="50"/>
        <v>0.97571006297391083</v>
      </c>
      <c r="J295" s="51">
        <f t="shared" ca="1" si="51"/>
        <v>1</v>
      </c>
      <c r="K295" s="47">
        <f t="shared" si="52"/>
        <v>75.3</v>
      </c>
      <c r="L295" s="47">
        <f t="shared" si="53"/>
        <v>76.12</v>
      </c>
      <c r="M295" s="47">
        <f t="shared" si="54"/>
        <v>75.02</v>
      </c>
      <c r="N295" s="47">
        <f t="shared" si="55"/>
        <v>75.92</v>
      </c>
      <c r="O295" s="48">
        <f t="shared" ca="1" si="56"/>
        <v>1292000</v>
      </c>
    </row>
    <row r="296" spans="1:15" x14ac:dyDescent="0.25">
      <c r="A296">
        <v>281</v>
      </c>
      <c r="B296" s="84">
        <v>41547</v>
      </c>
      <c r="C296" s="47">
        <v>77.38</v>
      </c>
      <c r="D296" s="47">
        <v>77.73</v>
      </c>
      <c r="E296" s="47">
        <v>76.92</v>
      </c>
      <c r="F296" s="47">
        <v>77.069999999999993</v>
      </c>
      <c r="G296" s="48">
        <v>1619500</v>
      </c>
      <c r="H296" s="47">
        <v>75.19</v>
      </c>
      <c r="I296" s="51">
        <f t="shared" si="50"/>
        <v>0.97560659141040618</v>
      </c>
      <c r="J296" s="51">
        <f t="shared" ca="1" si="51"/>
        <v>1</v>
      </c>
      <c r="K296" s="47">
        <f t="shared" si="52"/>
        <v>75.489999999999995</v>
      </c>
      <c r="L296" s="47">
        <f t="shared" si="53"/>
        <v>75.83</v>
      </c>
      <c r="M296" s="47">
        <f t="shared" si="54"/>
        <v>75.040000000000006</v>
      </c>
      <c r="N296" s="47">
        <f t="shared" si="55"/>
        <v>75.19</v>
      </c>
      <c r="O296" s="48">
        <f t="shared" ca="1" si="56"/>
        <v>1619500</v>
      </c>
    </row>
    <row r="297" spans="1:15" x14ac:dyDescent="0.25">
      <c r="A297">
        <v>282</v>
      </c>
      <c r="B297" s="84">
        <v>41544</v>
      </c>
      <c r="C297" s="47">
        <v>79.760000000000005</v>
      </c>
      <c r="D297" s="47">
        <v>79.78</v>
      </c>
      <c r="E297" s="47">
        <v>78.63</v>
      </c>
      <c r="F297" s="47">
        <v>78.739999999999995</v>
      </c>
      <c r="G297" s="48">
        <v>1637000</v>
      </c>
      <c r="H297" s="47">
        <v>76.290000000000006</v>
      </c>
      <c r="I297" s="51">
        <f t="shared" si="50"/>
        <v>0.96888493776987572</v>
      </c>
      <c r="J297" s="51">
        <f t="shared" ca="1" si="51"/>
        <v>1</v>
      </c>
      <c r="K297" s="47">
        <f t="shared" si="52"/>
        <v>77.28</v>
      </c>
      <c r="L297" s="47">
        <f t="shared" si="53"/>
        <v>77.3</v>
      </c>
      <c r="M297" s="47">
        <f t="shared" si="54"/>
        <v>76.180000000000007</v>
      </c>
      <c r="N297" s="47">
        <f t="shared" si="55"/>
        <v>76.290000000000006</v>
      </c>
      <c r="O297" s="48">
        <f t="shared" ca="1" si="56"/>
        <v>1637000</v>
      </c>
    </row>
    <row r="298" spans="1:15" x14ac:dyDescent="0.25">
      <c r="A298">
        <v>283</v>
      </c>
      <c r="B298" s="84">
        <v>41543</v>
      </c>
      <c r="C298" s="47">
        <v>78.760000000000005</v>
      </c>
      <c r="D298" s="47">
        <v>79.819999999999993</v>
      </c>
      <c r="E298" s="47">
        <v>78.7</v>
      </c>
      <c r="F298" s="47">
        <v>79.8</v>
      </c>
      <c r="G298" s="48">
        <v>1331000</v>
      </c>
      <c r="H298" s="47">
        <v>77.31</v>
      </c>
      <c r="I298" s="51">
        <f t="shared" si="50"/>
        <v>0.9687969924812031</v>
      </c>
      <c r="J298" s="51">
        <f t="shared" ca="1" si="51"/>
        <v>1</v>
      </c>
      <c r="K298" s="47">
        <f t="shared" si="52"/>
        <v>76.3</v>
      </c>
      <c r="L298" s="47">
        <f t="shared" si="53"/>
        <v>77.33</v>
      </c>
      <c r="M298" s="47">
        <f t="shared" si="54"/>
        <v>76.239999999999995</v>
      </c>
      <c r="N298" s="47">
        <f t="shared" si="55"/>
        <v>77.31</v>
      </c>
      <c r="O298" s="48">
        <f t="shared" ca="1" si="56"/>
        <v>1331000</v>
      </c>
    </row>
    <row r="299" spans="1:15" x14ac:dyDescent="0.25">
      <c r="A299">
        <v>284</v>
      </c>
      <c r="B299" s="84">
        <v>41542</v>
      </c>
      <c r="C299" s="47">
        <v>78.790000000000006</v>
      </c>
      <c r="D299" s="47">
        <v>78.91</v>
      </c>
      <c r="E299" s="47">
        <v>78.11</v>
      </c>
      <c r="F299" s="47">
        <v>78.72</v>
      </c>
      <c r="G299" s="48">
        <v>1307200</v>
      </c>
      <c r="H299" s="47">
        <v>76.27</v>
      </c>
      <c r="I299" s="51">
        <f t="shared" si="50"/>
        <v>0.9688770325203252</v>
      </c>
      <c r="J299" s="51">
        <f t="shared" ca="1" si="51"/>
        <v>1</v>
      </c>
      <c r="K299" s="47">
        <f t="shared" si="52"/>
        <v>76.34</v>
      </c>
      <c r="L299" s="47">
        <f t="shared" si="53"/>
        <v>76.45</v>
      </c>
      <c r="M299" s="47">
        <f t="shared" si="54"/>
        <v>75.680000000000007</v>
      </c>
      <c r="N299" s="47">
        <f t="shared" si="55"/>
        <v>76.27</v>
      </c>
      <c r="O299" s="48">
        <f t="shared" ca="1" si="56"/>
        <v>1307200</v>
      </c>
    </row>
    <row r="300" spans="1:15" x14ac:dyDescent="0.25">
      <c r="A300">
        <v>285</v>
      </c>
      <c r="B300" s="84">
        <v>41541</v>
      </c>
      <c r="C300" s="47">
        <v>78.81</v>
      </c>
      <c r="D300" s="47">
        <v>79.150000000000006</v>
      </c>
      <c r="E300" s="47">
        <v>78.47</v>
      </c>
      <c r="F300" s="47">
        <v>78.709999999999994</v>
      </c>
      <c r="G300" s="48">
        <v>1433400</v>
      </c>
      <c r="H300" s="47">
        <v>76.260000000000005</v>
      </c>
      <c r="I300" s="51">
        <f t="shared" si="50"/>
        <v>0.96887307838902315</v>
      </c>
      <c r="J300" s="51">
        <f t="shared" ca="1" si="51"/>
        <v>1</v>
      </c>
      <c r="K300" s="47">
        <f t="shared" si="52"/>
        <v>76.36</v>
      </c>
      <c r="L300" s="47">
        <f t="shared" si="53"/>
        <v>76.69</v>
      </c>
      <c r="M300" s="47">
        <f t="shared" si="54"/>
        <v>76.03</v>
      </c>
      <c r="N300" s="47">
        <f t="shared" si="55"/>
        <v>76.260000000000005</v>
      </c>
      <c r="O300" s="48">
        <f t="shared" ca="1" si="56"/>
        <v>1433400</v>
      </c>
    </row>
    <row r="301" spans="1:15" x14ac:dyDescent="0.25">
      <c r="A301">
        <v>286</v>
      </c>
      <c r="B301" s="84">
        <v>41540</v>
      </c>
      <c r="C301" s="47">
        <v>79</v>
      </c>
      <c r="D301" s="47">
        <v>79.23</v>
      </c>
      <c r="E301" s="47">
        <v>78.209999999999994</v>
      </c>
      <c r="F301" s="47">
        <v>78.69</v>
      </c>
      <c r="G301" s="48">
        <v>1470000</v>
      </c>
      <c r="H301" s="47">
        <v>76.239999999999995</v>
      </c>
      <c r="I301" s="51">
        <f t="shared" si="50"/>
        <v>0.96886516711144999</v>
      </c>
      <c r="J301" s="51">
        <f t="shared" ca="1" si="51"/>
        <v>1</v>
      </c>
      <c r="K301" s="47">
        <f t="shared" si="52"/>
        <v>76.540000000000006</v>
      </c>
      <c r="L301" s="47">
        <f t="shared" si="53"/>
        <v>76.760000000000005</v>
      </c>
      <c r="M301" s="47">
        <f t="shared" si="54"/>
        <v>75.77</v>
      </c>
      <c r="N301" s="47">
        <f t="shared" si="55"/>
        <v>76.239999999999995</v>
      </c>
      <c r="O301" s="48">
        <f t="shared" ca="1" si="56"/>
        <v>1470000</v>
      </c>
    </row>
    <row r="302" spans="1:15" x14ac:dyDescent="0.25">
      <c r="A302">
        <v>287</v>
      </c>
      <c r="B302" s="84">
        <v>41537</v>
      </c>
      <c r="C302" s="47">
        <v>80.52</v>
      </c>
      <c r="D302" s="47">
        <v>80.63</v>
      </c>
      <c r="E302" s="47">
        <v>78.680000000000007</v>
      </c>
      <c r="F302" s="47">
        <v>79</v>
      </c>
      <c r="G302" s="48">
        <v>2587900</v>
      </c>
      <c r="H302" s="47">
        <v>76.540000000000006</v>
      </c>
      <c r="I302" s="51">
        <f t="shared" si="50"/>
        <v>0.96886075949367101</v>
      </c>
      <c r="J302" s="51">
        <f t="shared" ca="1" si="51"/>
        <v>1</v>
      </c>
      <c r="K302" s="47">
        <f t="shared" si="52"/>
        <v>78.010000000000005</v>
      </c>
      <c r="L302" s="47">
        <f t="shared" si="53"/>
        <v>78.12</v>
      </c>
      <c r="M302" s="47">
        <f t="shared" si="54"/>
        <v>76.23</v>
      </c>
      <c r="N302" s="47">
        <f t="shared" si="55"/>
        <v>76.540000000000006</v>
      </c>
      <c r="O302" s="48">
        <f t="shared" ca="1" si="56"/>
        <v>2587900</v>
      </c>
    </row>
    <row r="303" spans="1:15" x14ac:dyDescent="0.25">
      <c r="A303">
        <v>288</v>
      </c>
      <c r="B303" s="84">
        <v>41536</v>
      </c>
      <c r="C303" s="47">
        <v>80.77</v>
      </c>
      <c r="D303" s="47">
        <v>81.260000000000005</v>
      </c>
      <c r="E303" s="47">
        <v>80.55</v>
      </c>
      <c r="F303" s="47">
        <v>80.69</v>
      </c>
      <c r="G303" s="48">
        <v>980500</v>
      </c>
      <c r="H303" s="47">
        <v>78.180000000000007</v>
      </c>
      <c r="I303" s="51">
        <f t="shared" si="50"/>
        <v>0.96889329532779789</v>
      </c>
      <c r="J303" s="51">
        <f t="shared" ca="1" si="51"/>
        <v>1</v>
      </c>
      <c r="K303" s="47">
        <f t="shared" si="52"/>
        <v>78.260000000000005</v>
      </c>
      <c r="L303" s="47">
        <f t="shared" si="53"/>
        <v>78.73</v>
      </c>
      <c r="M303" s="47">
        <f t="shared" si="54"/>
        <v>78.040000000000006</v>
      </c>
      <c r="N303" s="47">
        <f t="shared" si="55"/>
        <v>78.180000000000007</v>
      </c>
      <c r="O303" s="48">
        <f t="shared" ca="1" si="56"/>
        <v>980500</v>
      </c>
    </row>
    <row r="304" spans="1:15" x14ac:dyDescent="0.25">
      <c r="A304">
        <v>289</v>
      </c>
      <c r="B304" s="84">
        <v>41535</v>
      </c>
      <c r="C304" s="47">
        <v>80.349999999999994</v>
      </c>
      <c r="D304" s="47">
        <v>80.8</v>
      </c>
      <c r="E304" s="47">
        <v>79.430000000000007</v>
      </c>
      <c r="F304" s="47">
        <v>80.62</v>
      </c>
      <c r="G304" s="48">
        <v>1463900</v>
      </c>
      <c r="H304" s="47">
        <v>78.11</v>
      </c>
      <c r="I304" s="51">
        <f t="shared" si="50"/>
        <v>0.96886628628131966</v>
      </c>
      <c r="J304" s="51">
        <f t="shared" ca="1" si="51"/>
        <v>1</v>
      </c>
      <c r="K304" s="47">
        <f t="shared" si="52"/>
        <v>77.849999999999994</v>
      </c>
      <c r="L304" s="47">
        <f t="shared" si="53"/>
        <v>78.28</v>
      </c>
      <c r="M304" s="47">
        <f t="shared" si="54"/>
        <v>76.959999999999994</v>
      </c>
      <c r="N304" s="47">
        <f t="shared" si="55"/>
        <v>78.11</v>
      </c>
      <c r="O304" s="48">
        <f t="shared" ca="1" si="56"/>
        <v>1463900</v>
      </c>
    </row>
    <row r="305" spans="1:15" x14ac:dyDescent="0.25">
      <c r="A305">
        <v>290</v>
      </c>
      <c r="B305" s="84">
        <v>41534</v>
      </c>
      <c r="C305" s="47">
        <v>79.55</v>
      </c>
      <c r="D305" s="47">
        <v>80.36</v>
      </c>
      <c r="E305" s="47">
        <v>79.36</v>
      </c>
      <c r="F305" s="47">
        <v>80.260000000000005</v>
      </c>
      <c r="G305" s="48">
        <v>1413500</v>
      </c>
      <c r="H305" s="47">
        <v>77.760000000000005</v>
      </c>
      <c r="I305" s="51">
        <f t="shared" si="50"/>
        <v>0.96885123349115376</v>
      </c>
      <c r="J305" s="51">
        <f t="shared" ca="1" si="51"/>
        <v>1</v>
      </c>
      <c r="K305" s="47">
        <f t="shared" si="52"/>
        <v>77.069999999999993</v>
      </c>
      <c r="L305" s="47">
        <f t="shared" si="53"/>
        <v>77.86</v>
      </c>
      <c r="M305" s="47">
        <f t="shared" si="54"/>
        <v>76.89</v>
      </c>
      <c r="N305" s="47">
        <f t="shared" si="55"/>
        <v>77.760000000000005</v>
      </c>
      <c r="O305" s="48">
        <f t="shared" ca="1" si="56"/>
        <v>1413500</v>
      </c>
    </row>
    <row r="306" spans="1:15" x14ac:dyDescent="0.25">
      <c r="A306">
        <v>291</v>
      </c>
      <c r="B306" s="84">
        <v>41533</v>
      </c>
      <c r="C306" s="47">
        <v>79.09</v>
      </c>
      <c r="D306" s="47">
        <v>79.680000000000007</v>
      </c>
      <c r="E306" s="47">
        <v>78.760000000000005</v>
      </c>
      <c r="F306" s="47">
        <v>79.66</v>
      </c>
      <c r="G306" s="48">
        <v>1401300</v>
      </c>
      <c r="H306" s="47">
        <v>77.180000000000007</v>
      </c>
      <c r="I306" s="51">
        <f t="shared" si="50"/>
        <v>0.96886768767260867</v>
      </c>
      <c r="J306" s="51">
        <f t="shared" ca="1" si="51"/>
        <v>1</v>
      </c>
      <c r="K306" s="47">
        <f t="shared" si="52"/>
        <v>76.63</v>
      </c>
      <c r="L306" s="47">
        <f t="shared" si="53"/>
        <v>77.2</v>
      </c>
      <c r="M306" s="47">
        <f t="shared" si="54"/>
        <v>76.31</v>
      </c>
      <c r="N306" s="47">
        <f t="shared" si="55"/>
        <v>77.180000000000007</v>
      </c>
      <c r="O306" s="48">
        <f t="shared" ca="1" si="56"/>
        <v>1401300</v>
      </c>
    </row>
    <row r="307" spans="1:15" x14ac:dyDescent="0.25">
      <c r="A307">
        <v>292</v>
      </c>
      <c r="B307" s="84">
        <v>41530</v>
      </c>
      <c r="C307" s="47">
        <v>77.8</v>
      </c>
      <c r="D307" s="47">
        <v>78.67</v>
      </c>
      <c r="E307" s="47">
        <v>77.38</v>
      </c>
      <c r="F307" s="47">
        <v>78.48</v>
      </c>
      <c r="G307" s="48">
        <v>1612300</v>
      </c>
      <c r="H307" s="47">
        <v>76.040000000000006</v>
      </c>
      <c r="I307" s="51">
        <f t="shared" si="50"/>
        <v>0.9689092762487258</v>
      </c>
      <c r="J307" s="51">
        <f t="shared" ca="1" si="51"/>
        <v>1</v>
      </c>
      <c r="K307" s="47">
        <f t="shared" si="52"/>
        <v>75.38</v>
      </c>
      <c r="L307" s="47">
        <f t="shared" si="53"/>
        <v>76.22</v>
      </c>
      <c r="M307" s="47">
        <f t="shared" si="54"/>
        <v>74.97</v>
      </c>
      <c r="N307" s="47">
        <f t="shared" si="55"/>
        <v>76.040000000000006</v>
      </c>
      <c r="O307" s="48">
        <f t="shared" ca="1" si="56"/>
        <v>1612300</v>
      </c>
    </row>
    <row r="308" spans="1:15" x14ac:dyDescent="0.25">
      <c r="A308">
        <v>293</v>
      </c>
      <c r="B308" s="84">
        <v>41529</v>
      </c>
      <c r="C308" s="47">
        <v>77.19</v>
      </c>
      <c r="D308" s="47">
        <v>77.95</v>
      </c>
      <c r="E308" s="47">
        <v>77.180000000000007</v>
      </c>
      <c r="F308" s="47">
        <v>77.569999999999993</v>
      </c>
      <c r="G308" s="48">
        <v>903600</v>
      </c>
      <c r="H308" s="47">
        <v>75.150000000000006</v>
      </c>
      <c r="I308" s="51">
        <f t="shared" si="50"/>
        <v>0.9688023720510508</v>
      </c>
      <c r="J308" s="51">
        <f t="shared" ca="1" si="51"/>
        <v>1</v>
      </c>
      <c r="K308" s="47">
        <f t="shared" si="52"/>
        <v>74.78</v>
      </c>
      <c r="L308" s="47">
        <f t="shared" si="53"/>
        <v>75.52</v>
      </c>
      <c r="M308" s="47">
        <f t="shared" si="54"/>
        <v>74.77</v>
      </c>
      <c r="N308" s="47">
        <f t="shared" si="55"/>
        <v>75.150000000000006</v>
      </c>
      <c r="O308" s="48">
        <f t="shared" ca="1" si="56"/>
        <v>903600</v>
      </c>
    </row>
    <row r="309" spans="1:15" x14ac:dyDescent="0.25">
      <c r="A309">
        <v>294</v>
      </c>
      <c r="B309" s="84">
        <v>41528</v>
      </c>
      <c r="C309" s="47">
        <v>77.03</v>
      </c>
      <c r="D309" s="47">
        <v>77.430000000000007</v>
      </c>
      <c r="E309" s="47">
        <v>76.75</v>
      </c>
      <c r="F309" s="47">
        <v>77.430000000000007</v>
      </c>
      <c r="G309" s="48">
        <v>1368800</v>
      </c>
      <c r="H309" s="47">
        <v>75.02</v>
      </c>
      <c r="I309" s="51">
        <f t="shared" si="50"/>
        <v>0.96887511300529494</v>
      </c>
      <c r="J309" s="51">
        <f t="shared" ca="1" si="51"/>
        <v>1</v>
      </c>
      <c r="K309" s="47">
        <f t="shared" si="52"/>
        <v>74.63</v>
      </c>
      <c r="L309" s="47">
        <f t="shared" si="53"/>
        <v>75.02</v>
      </c>
      <c r="M309" s="47">
        <f t="shared" si="54"/>
        <v>74.36</v>
      </c>
      <c r="N309" s="47">
        <f t="shared" si="55"/>
        <v>75.02</v>
      </c>
      <c r="O309" s="48">
        <f t="shared" ca="1" si="56"/>
        <v>1368800</v>
      </c>
    </row>
    <row r="310" spans="1:15" x14ac:dyDescent="0.25">
      <c r="A310">
        <v>295</v>
      </c>
      <c r="B310" s="84">
        <v>41527</v>
      </c>
      <c r="C310" s="47">
        <v>76.17</v>
      </c>
      <c r="D310" s="47">
        <v>77.040000000000006</v>
      </c>
      <c r="E310" s="47">
        <v>76.13</v>
      </c>
      <c r="F310" s="47">
        <v>76.89</v>
      </c>
      <c r="G310" s="48">
        <v>1357300</v>
      </c>
      <c r="H310" s="47">
        <v>74.5</v>
      </c>
      <c r="I310" s="51">
        <f t="shared" si="50"/>
        <v>0.9689166341526857</v>
      </c>
      <c r="J310" s="51">
        <f t="shared" ca="1" si="51"/>
        <v>1</v>
      </c>
      <c r="K310" s="47">
        <f t="shared" si="52"/>
        <v>73.8</v>
      </c>
      <c r="L310" s="47">
        <f t="shared" si="53"/>
        <v>74.650000000000006</v>
      </c>
      <c r="M310" s="47">
        <f t="shared" si="54"/>
        <v>73.760000000000005</v>
      </c>
      <c r="N310" s="47">
        <f t="shared" si="55"/>
        <v>74.5</v>
      </c>
      <c r="O310" s="48">
        <f t="shared" ca="1" si="56"/>
        <v>1357300</v>
      </c>
    </row>
    <row r="311" spans="1:15" x14ac:dyDescent="0.25">
      <c r="A311">
        <v>296</v>
      </c>
      <c r="B311" s="84">
        <v>41526</v>
      </c>
      <c r="C311" s="47">
        <v>75.75</v>
      </c>
      <c r="D311" s="47">
        <v>76.069999999999993</v>
      </c>
      <c r="E311" s="47">
        <v>75.5</v>
      </c>
      <c r="F311" s="47">
        <v>75.849999999999994</v>
      </c>
      <c r="G311" s="48">
        <v>1066900</v>
      </c>
      <c r="H311" s="47">
        <v>73.489999999999995</v>
      </c>
      <c r="I311" s="51">
        <f t="shared" si="50"/>
        <v>0.96888595912986153</v>
      </c>
      <c r="J311" s="51">
        <f t="shared" ca="1" si="51"/>
        <v>1</v>
      </c>
      <c r="K311" s="47">
        <f t="shared" si="52"/>
        <v>73.39</v>
      </c>
      <c r="L311" s="47">
        <f t="shared" si="53"/>
        <v>73.7</v>
      </c>
      <c r="M311" s="47">
        <f t="shared" si="54"/>
        <v>73.150000000000006</v>
      </c>
      <c r="N311" s="47">
        <f t="shared" si="55"/>
        <v>73.489999999999995</v>
      </c>
      <c r="O311" s="48">
        <f t="shared" ca="1" si="56"/>
        <v>1066900</v>
      </c>
    </row>
    <row r="312" spans="1:15" x14ac:dyDescent="0.25">
      <c r="A312">
        <v>297</v>
      </c>
      <c r="B312" s="84">
        <v>41523</v>
      </c>
      <c r="C312" s="47">
        <v>75.989999999999995</v>
      </c>
      <c r="D312" s="47">
        <v>76.13</v>
      </c>
      <c r="E312" s="47">
        <v>74.7</v>
      </c>
      <c r="F312" s="47">
        <v>75.61</v>
      </c>
      <c r="G312" s="48">
        <v>1544800</v>
      </c>
      <c r="H312" s="47">
        <v>73.260000000000005</v>
      </c>
      <c r="I312" s="51">
        <f t="shared" si="50"/>
        <v>0.96891945509853206</v>
      </c>
      <c r="J312" s="51">
        <f t="shared" ca="1" si="51"/>
        <v>1</v>
      </c>
      <c r="K312" s="47">
        <f t="shared" si="52"/>
        <v>73.63</v>
      </c>
      <c r="L312" s="47">
        <f t="shared" si="53"/>
        <v>73.760000000000005</v>
      </c>
      <c r="M312" s="47">
        <f t="shared" si="54"/>
        <v>72.38</v>
      </c>
      <c r="N312" s="47">
        <f t="shared" si="55"/>
        <v>73.260000000000005</v>
      </c>
      <c r="O312" s="48">
        <f t="shared" ca="1" si="56"/>
        <v>1544800</v>
      </c>
    </row>
    <row r="313" spans="1:15" x14ac:dyDescent="0.25">
      <c r="A313">
        <v>298</v>
      </c>
      <c r="B313" s="84">
        <v>41522</v>
      </c>
      <c r="C313" s="47">
        <v>76.05</v>
      </c>
      <c r="D313" s="47">
        <v>76.209999999999994</v>
      </c>
      <c r="E313" s="47">
        <v>75.430000000000007</v>
      </c>
      <c r="F313" s="47">
        <v>75.8</v>
      </c>
      <c r="G313" s="48">
        <v>1531900</v>
      </c>
      <c r="H313" s="47">
        <v>73.44</v>
      </c>
      <c r="I313" s="51">
        <f t="shared" si="50"/>
        <v>0.96886543535620051</v>
      </c>
      <c r="J313" s="51">
        <f t="shared" ca="1" si="51"/>
        <v>1</v>
      </c>
      <c r="K313" s="47">
        <f t="shared" si="52"/>
        <v>73.680000000000007</v>
      </c>
      <c r="L313" s="47">
        <f t="shared" si="53"/>
        <v>73.84</v>
      </c>
      <c r="M313" s="47">
        <f t="shared" si="54"/>
        <v>73.08</v>
      </c>
      <c r="N313" s="47">
        <f t="shared" si="55"/>
        <v>73.44</v>
      </c>
      <c r="O313" s="48">
        <f t="shared" ca="1" si="56"/>
        <v>1531900</v>
      </c>
    </row>
    <row r="314" spans="1:15" x14ac:dyDescent="0.25">
      <c r="A314">
        <v>299</v>
      </c>
      <c r="B314" s="84">
        <v>41521</v>
      </c>
      <c r="C314" s="47">
        <v>75.75</v>
      </c>
      <c r="D314" s="47">
        <v>76.56</v>
      </c>
      <c r="E314" s="47">
        <v>75.59</v>
      </c>
      <c r="F314" s="47">
        <v>76.08</v>
      </c>
      <c r="G314" s="48">
        <v>1741100</v>
      </c>
      <c r="H314" s="47">
        <v>73.709999999999994</v>
      </c>
      <c r="I314" s="51">
        <f t="shared" si="50"/>
        <v>0.96884858044164035</v>
      </c>
      <c r="J314" s="51">
        <f t="shared" ca="1" si="51"/>
        <v>1</v>
      </c>
      <c r="K314" s="47">
        <f t="shared" si="52"/>
        <v>73.39</v>
      </c>
      <c r="L314" s="47">
        <f t="shared" si="53"/>
        <v>74.180000000000007</v>
      </c>
      <c r="M314" s="47">
        <f t="shared" si="54"/>
        <v>73.239999999999995</v>
      </c>
      <c r="N314" s="47">
        <f t="shared" si="55"/>
        <v>73.709999999999994</v>
      </c>
      <c r="O314" s="48">
        <f t="shared" ca="1" si="56"/>
        <v>1741100</v>
      </c>
    </row>
    <row r="315" spans="1:15" x14ac:dyDescent="0.25">
      <c r="A315">
        <v>300</v>
      </c>
      <c r="B315" s="84">
        <v>41520</v>
      </c>
      <c r="C315" s="47">
        <v>76.36</v>
      </c>
      <c r="D315" s="47">
        <v>76.63</v>
      </c>
      <c r="E315" s="47">
        <v>75.5</v>
      </c>
      <c r="F315" s="47">
        <v>75.69</v>
      </c>
      <c r="G315" s="48">
        <v>1464800</v>
      </c>
      <c r="H315" s="47">
        <v>73.33</v>
      </c>
      <c r="I315" s="51">
        <f t="shared" si="50"/>
        <v>0.96882018760734578</v>
      </c>
      <c r="J315" s="51">
        <f t="shared" ca="1" si="51"/>
        <v>1</v>
      </c>
      <c r="K315" s="47">
        <f t="shared" si="52"/>
        <v>73.98</v>
      </c>
      <c r="L315" s="47">
        <f t="shared" si="53"/>
        <v>74.239999999999995</v>
      </c>
      <c r="M315" s="47">
        <f t="shared" si="54"/>
        <v>73.150000000000006</v>
      </c>
      <c r="N315" s="47">
        <f t="shared" si="55"/>
        <v>73.33</v>
      </c>
      <c r="O315" s="48">
        <f t="shared" ca="1" si="56"/>
        <v>1464800</v>
      </c>
    </row>
    <row r="316" spans="1:15" x14ac:dyDescent="0.25">
      <c r="A316">
        <v>301</v>
      </c>
      <c r="B316" s="84">
        <v>41516</v>
      </c>
      <c r="C316" s="47">
        <v>75.86</v>
      </c>
      <c r="D316" s="47">
        <v>75.98</v>
      </c>
      <c r="E316" s="47">
        <v>75.180000000000007</v>
      </c>
      <c r="F316" s="47">
        <v>75.41</v>
      </c>
      <c r="G316" s="48">
        <v>1176100</v>
      </c>
      <c r="H316" s="47">
        <v>73.06</v>
      </c>
      <c r="I316" s="51">
        <f t="shared" si="50"/>
        <v>0.96883702426733864</v>
      </c>
      <c r="J316" s="51">
        <f t="shared" ca="1" si="51"/>
        <v>1</v>
      </c>
      <c r="K316" s="47">
        <f t="shared" si="52"/>
        <v>73.5</v>
      </c>
      <c r="L316" s="47">
        <f t="shared" si="53"/>
        <v>73.61</v>
      </c>
      <c r="M316" s="47">
        <f t="shared" si="54"/>
        <v>72.84</v>
      </c>
      <c r="N316" s="47">
        <f t="shared" si="55"/>
        <v>73.06</v>
      </c>
      <c r="O316" s="48">
        <f t="shared" ca="1" si="56"/>
        <v>1176100</v>
      </c>
    </row>
    <row r="317" spans="1:15" x14ac:dyDescent="0.25">
      <c r="A317">
        <v>302</v>
      </c>
      <c r="B317" s="84">
        <v>41515</v>
      </c>
      <c r="C317" s="47">
        <v>75.41</v>
      </c>
      <c r="D317" s="47">
        <v>76.28</v>
      </c>
      <c r="E317" s="47">
        <v>75.319999999999993</v>
      </c>
      <c r="F317" s="47">
        <v>75.680000000000007</v>
      </c>
      <c r="G317" s="48">
        <v>1211300</v>
      </c>
      <c r="H317" s="47">
        <v>73.319999999999993</v>
      </c>
      <c r="I317" s="51">
        <f t="shared" si="50"/>
        <v>0.96881606765327677</v>
      </c>
      <c r="J317" s="51">
        <f t="shared" ca="1" si="51"/>
        <v>1</v>
      </c>
      <c r="K317" s="47">
        <f t="shared" si="52"/>
        <v>73.06</v>
      </c>
      <c r="L317" s="47">
        <f t="shared" si="53"/>
        <v>73.900000000000006</v>
      </c>
      <c r="M317" s="47">
        <f t="shared" si="54"/>
        <v>72.97</v>
      </c>
      <c r="N317" s="47">
        <f t="shared" si="55"/>
        <v>73.319999999999993</v>
      </c>
      <c r="O317" s="48">
        <f t="shared" ca="1" si="56"/>
        <v>1211300</v>
      </c>
    </row>
    <row r="318" spans="1:15" x14ac:dyDescent="0.25">
      <c r="A318">
        <v>303</v>
      </c>
      <c r="B318" s="84">
        <v>41514</v>
      </c>
      <c r="C318" s="47">
        <v>75.45</v>
      </c>
      <c r="D318" s="47">
        <v>76.08</v>
      </c>
      <c r="E318" s="47">
        <v>75.31</v>
      </c>
      <c r="F318" s="47">
        <v>75.52</v>
      </c>
      <c r="G318" s="48">
        <v>1943300</v>
      </c>
      <c r="H318" s="47">
        <v>73.17</v>
      </c>
      <c r="I318" s="51">
        <f t="shared" si="50"/>
        <v>0.96888241525423735</v>
      </c>
      <c r="J318" s="51">
        <f t="shared" ca="1" si="51"/>
        <v>1</v>
      </c>
      <c r="K318" s="47">
        <f t="shared" si="52"/>
        <v>73.099999999999994</v>
      </c>
      <c r="L318" s="47">
        <f t="shared" si="53"/>
        <v>73.709999999999994</v>
      </c>
      <c r="M318" s="47">
        <f t="shared" si="54"/>
        <v>72.97</v>
      </c>
      <c r="N318" s="47">
        <f t="shared" si="55"/>
        <v>73.17</v>
      </c>
      <c r="O318" s="48">
        <f t="shared" ca="1" si="56"/>
        <v>1943300</v>
      </c>
    </row>
    <row r="319" spans="1:15" x14ac:dyDescent="0.25">
      <c r="A319">
        <v>304</v>
      </c>
      <c r="B319" s="84">
        <v>41513</v>
      </c>
      <c r="C319" s="47">
        <v>76.62</v>
      </c>
      <c r="D319" s="47">
        <v>77.290000000000006</v>
      </c>
      <c r="E319" s="47">
        <v>75.12</v>
      </c>
      <c r="F319" s="47">
        <v>75.260000000000005</v>
      </c>
      <c r="G319" s="48">
        <v>2622300</v>
      </c>
      <c r="H319" s="47">
        <v>72.92</v>
      </c>
      <c r="I319" s="51">
        <f t="shared" si="50"/>
        <v>0.96890778634068553</v>
      </c>
      <c r="J319" s="51">
        <f t="shared" ca="1" si="51"/>
        <v>1</v>
      </c>
      <c r="K319" s="47">
        <f t="shared" si="52"/>
        <v>74.239999999999995</v>
      </c>
      <c r="L319" s="47">
        <f t="shared" si="53"/>
        <v>74.89</v>
      </c>
      <c r="M319" s="47">
        <f t="shared" si="54"/>
        <v>72.78</v>
      </c>
      <c r="N319" s="47">
        <f t="shared" si="55"/>
        <v>72.92</v>
      </c>
      <c r="O319" s="48">
        <f t="shared" ca="1" si="56"/>
        <v>2622300</v>
      </c>
    </row>
    <row r="320" spans="1:15" x14ac:dyDescent="0.25">
      <c r="A320">
        <v>305</v>
      </c>
      <c r="B320" s="84">
        <v>41512</v>
      </c>
      <c r="C320" s="47">
        <v>77.400000000000006</v>
      </c>
      <c r="D320" s="47">
        <v>77.930000000000007</v>
      </c>
      <c r="E320" s="47">
        <v>76.930000000000007</v>
      </c>
      <c r="F320" s="47">
        <v>77.02</v>
      </c>
      <c r="G320" s="48">
        <v>1780300</v>
      </c>
      <c r="H320" s="47">
        <v>74.62</v>
      </c>
      <c r="I320" s="51">
        <f t="shared" si="50"/>
        <v>0.96883926252921326</v>
      </c>
      <c r="J320" s="51">
        <f t="shared" ca="1" si="51"/>
        <v>1</v>
      </c>
      <c r="K320" s="47">
        <f t="shared" si="52"/>
        <v>74.989999999999995</v>
      </c>
      <c r="L320" s="47">
        <f t="shared" si="53"/>
        <v>75.5</v>
      </c>
      <c r="M320" s="47">
        <f t="shared" si="54"/>
        <v>74.53</v>
      </c>
      <c r="N320" s="47">
        <f t="shared" si="55"/>
        <v>74.62</v>
      </c>
      <c r="O320" s="48">
        <f t="shared" ca="1" si="56"/>
        <v>1780300</v>
      </c>
    </row>
    <row r="321" spans="1:15" x14ac:dyDescent="0.25">
      <c r="A321">
        <v>306</v>
      </c>
      <c r="B321" s="84">
        <v>41509</v>
      </c>
      <c r="C321" s="47">
        <v>76.760000000000005</v>
      </c>
      <c r="D321" s="47">
        <v>77.849999999999994</v>
      </c>
      <c r="E321" s="47">
        <v>76.63</v>
      </c>
      <c r="F321" s="47">
        <v>77.650000000000006</v>
      </c>
      <c r="G321" s="48">
        <v>1856100</v>
      </c>
      <c r="H321" s="47">
        <v>75.23</v>
      </c>
      <c r="I321" s="51">
        <f t="shared" si="50"/>
        <v>0.96883451384417252</v>
      </c>
      <c r="J321" s="51">
        <f t="shared" ca="1" si="51"/>
        <v>1</v>
      </c>
      <c r="K321" s="47">
        <f t="shared" si="52"/>
        <v>74.37</v>
      </c>
      <c r="L321" s="47">
        <f t="shared" si="53"/>
        <v>75.42</v>
      </c>
      <c r="M321" s="47">
        <f t="shared" si="54"/>
        <v>74.239999999999995</v>
      </c>
      <c r="N321" s="47">
        <f t="shared" si="55"/>
        <v>75.23</v>
      </c>
      <c r="O321" s="48">
        <f t="shared" ca="1" si="56"/>
        <v>1856100</v>
      </c>
    </row>
    <row r="322" spans="1:15" x14ac:dyDescent="0.25">
      <c r="A322">
        <v>307</v>
      </c>
      <c r="B322" s="84">
        <v>41508</v>
      </c>
      <c r="C322" s="47">
        <v>76.150000000000006</v>
      </c>
      <c r="D322" s="47">
        <v>76.849999999999994</v>
      </c>
      <c r="E322" s="47">
        <v>76.02</v>
      </c>
      <c r="F322" s="47">
        <v>76.650000000000006</v>
      </c>
      <c r="G322" s="48">
        <v>1059200</v>
      </c>
      <c r="H322" s="47">
        <v>74.260000000000005</v>
      </c>
      <c r="I322" s="51">
        <f t="shared" si="50"/>
        <v>0.96881930854533593</v>
      </c>
      <c r="J322" s="51">
        <f t="shared" ca="1" si="51"/>
        <v>1</v>
      </c>
      <c r="K322" s="47">
        <f t="shared" si="52"/>
        <v>73.78</v>
      </c>
      <c r="L322" s="47">
        <f t="shared" si="53"/>
        <v>74.45</v>
      </c>
      <c r="M322" s="47">
        <f t="shared" si="54"/>
        <v>73.650000000000006</v>
      </c>
      <c r="N322" s="47">
        <f t="shared" si="55"/>
        <v>74.260000000000005</v>
      </c>
      <c r="O322" s="48">
        <f t="shared" ca="1" si="56"/>
        <v>1059200</v>
      </c>
    </row>
    <row r="323" spans="1:15" x14ac:dyDescent="0.25">
      <c r="A323">
        <v>308</v>
      </c>
      <c r="B323" s="84">
        <v>41507</v>
      </c>
      <c r="C323" s="47">
        <v>75.959999999999994</v>
      </c>
      <c r="D323" s="47">
        <v>76.5</v>
      </c>
      <c r="E323" s="47">
        <v>75.819999999999993</v>
      </c>
      <c r="F323" s="47">
        <v>75.88</v>
      </c>
      <c r="G323" s="48">
        <v>1547100</v>
      </c>
      <c r="H323" s="47">
        <v>73.52</v>
      </c>
      <c r="I323" s="51">
        <f t="shared" si="50"/>
        <v>0.96889826041117555</v>
      </c>
      <c r="J323" s="51">
        <f t="shared" ca="1" si="51"/>
        <v>1</v>
      </c>
      <c r="K323" s="47">
        <f t="shared" si="52"/>
        <v>73.599999999999994</v>
      </c>
      <c r="L323" s="47">
        <f t="shared" si="53"/>
        <v>74.12</v>
      </c>
      <c r="M323" s="47">
        <f t="shared" si="54"/>
        <v>73.459999999999994</v>
      </c>
      <c r="N323" s="47">
        <f t="shared" si="55"/>
        <v>73.52</v>
      </c>
      <c r="O323" s="48">
        <f t="shared" ca="1" si="56"/>
        <v>1547100</v>
      </c>
    </row>
    <row r="324" spans="1:15" x14ac:dyDescent="0.25">
      <c r="A324">
        <v>309</v>
      </c>
      <c r="B324" s="84">
        <v>41506</v>
      </c>
      <c r="C324" s="47">
        <v>76.290000000000006</v>
      </c>
      <c r="D324" s="47">
        <v>76.75</v>
      </c>
      <c r="E324" s="47">
        <v>76.03</v>
      </c>
      <c r="F324" s="47">
        <v>76.05</v>
      </c>
      <c r="G324" s="48">
        <v>1741100</v>
      </c>
      <c r="H324" s="47">
        <v>73.680000000000007</v>
      </c>
      <c r="I324" s="51">
        <f t="shared" si="50"/>
        <v>0.96883629191321508</v>
      </c>
      <c r="J324" s="51">
        <f t="shared" ca="1" si="51"/>
        <v>1</v>
      </c>
      <c r="K324" s="47">
        <f t="shared" si="52"/>
        <v>73.91</v>
      </c>
      <c r="L324" s="47">
        <f t="shared" si="53"/>
        <v>74.36</v>
      </c>
      <c r="M324" s="47">
        <f t="shared" si="54"/>
        <v>73.66</v>
      </c>
      <c r="N324" s="47">
        <f t="shared" si="55"/>
        <v>73.680000000000007</v>
      </c>
      <c r="O324" s="48">
        <f t="shared" ca="1" si="56"/>
        <v>1741100</v>
      </c>
    </row>
    <row r="325" spans="1:15" x14ac:dyDescent="0.25">
      <c r="A325">
        <v>310</v>
      </c>
      <c r="B325" s="84">
        <v>41505</v>
      </c>
      <c r="C325" s="47">
        <v>76.48</v>
      </c>
      <c r="D325" s="47">
        <v>77.19</v>
      </c>
      <c r="E325" s="47">
        <v>76.27</v>
      </c>
      <c r="F325" s="47">
        <v>76.349999999999994</v>
      </c>
      <c r="G325" s="48">
        <v>2411000</v>
      </c>
      <c r="H325" s="47">
        <v>73.97</v>
      </c>
      <c r="I325" s="51">
        <f t="shared" si="50"/>
        <v>0.96882776686313032</v>
      </c>
      <c r="J325" s="51">
        <f t="shared" ca="1" si="51"/>
        <v>1</v>
      </c>
      <c r="K325" s="47">
        <f t="shared" si="52"/>
        <v>74.099999999999994</v>
      </c>
      <c r="L325" s="47">
        <f t="shared" si="53"/>
        <v>74.78</v>
      </c>
      <c r="M325" s="47">
        <f t="shared" si="54"/>
        <v>73.89</v>
      </c>
      <c r="N325" s="47">
        <f t="shared" si="55"/>
        <v>73.97</v>
      </c>
      <c r="O325" s="48">
        <f t="shared" ca="1" si="56"/>
        <v>2411000</v>
      </c>
    </row>
    <row r="326" spans="1:15" x14ac:dyDescent="0.25">
      <c r="A326">
        <v>311</v>
      </c>
      <c r="B326" s="84">
        <v>41502</v>
      </c>
      <c r="C326" s="47">
        <v>75.47</v>
      </c>
      <c r="D326" s="47">
        <v>76.790000000000006</v>
      </c>
      <c r="E326" s="47">
        <v>75.47</v>
      </c>
      <c r="F326" s="47">
        <v>76.739999999999995</v>
      </c>
      <c r="G326" s="48">
        <v>2961900</v>
      </c>
      <c r="H326" s="47">
        <v>74.349999999999994</v>
      </c>
      <c r="I326" s="51">
        <f t="shared" si="50"/>
        <v>0.96885587698722964</v>
      </c>
      <c r="J326" s="51">
        <f t="shared" ca="1" si="51"/>
        <v>1</v>
      </c>
      <c r="K326" s="47">
        <f t="shared" si="52"/>
        <v>73.12</v>
      </c>
      <c r="L326" s="47">
        <f t="shared" si="53"/>
        <v>74.400000000000006</v>
      </c>
      <c r="M326" s="47">
        <f t="shared" si="54"/>
        <v>73.12</v>
      </c>
      <c r="N326" s="47">
        <f t="shared" si="55"/>
        <v>74.349999999999994</v>
      </c>
      <c r="O326" s="48">
        <f t="shared" ca="1" si="56"/>
        <v>2961900</v>
      </c>
    </row>
    <row r="327" spans="1:15" x14ac:dyDescent="0.25">
      <c r="A327">
        <v>312</v>
      </c>
      <c r="B327" s="84">
        <v>41501</v>
      </c>
      <c r="C327" s="47">
        <v>75.8</v>
      </c>
      <c r="D327" s="47">
        <v>76.16</v>
      </c>
      <c r="E327" s="47">
        <v>75.28</v>
      </c>
      <c r="F327" s="47">
        <v>75.599999999999994</v>
      </c>
      <c r="G327" s="48">
        <v>1461800</v>
      </c>
      <c r="H327" s="47">
        <v>73.25</v>
      </c>
      <c r="I327" s="51">
        <f t="shared" si="50"/>
        <v>0.96891534391534395</v>
      </c>
      <c r="J327" s="51">
        <f t="shared" ca="1" si="51"/>
        <v>1</v>
      </c>
      <c r="K327" s="47">
        <f t="shared" si="52"/>
        <v>73.44</v>
      </c>
      <c r="L327" s="47">
        <f t="shared" si="53"/>
        <v>73.790000000000006</v>
      </c>
      <c r="M327" s="47">
        <f t="shared" si="54"/>
        <v>72.94</v>
      </c>
      <c r="N327" s="47">
        <f t="shared" si="55"/>
        <v>73.25</v>
      </c>
      <c r="O327" s="48">
        <f t="shared" ca="1" si="56"/>
        <v>1461800</v>
      </c>
    </row>
    <row r="328" spans="1:15" x14ac:dyDescent="0.25">
      <c r="A328">
        <v>313</v>
      </c>
      <c r="B328" s="84">
        <v>41500</v>
      </c>
      <c r="C328" s="47">
        <v>76.62</v>
      </c>
      <c r="D328" s="47">
        <v>76.790000000000006</v>
      </c>
      <c r="E328" s="47">
        <v>76.260000000000005</v>
      </c>
      <c r="F328" s="47">
        <v>76.400000000000006</v>
      </c>
      <c r="G328" s="48">
        <v>1541000</v>
      </c>
      <c r="H328" s="47">
        <v>74.02</v>
      </c>
      <c r="I328" s="51">
        <f t="shared" si="50"/>
        <v>0.96884816753926695</v>
      </c>
      <c r="J328" s="51">
        <f t="shared" ca="1" si="51"/>
        <v>1</v>
      </c>
      <c r="K328" s="47">
        <f t="shared" si="52"/>
        <v>74.23</v>
      </c>
      <c r="L328" s="47">
        <f t="shared" si="53"/>
        <v>74.400000000000006</v>
      </c>
      <c r="M328" s="47">
        <f t="shared" si="54"/>
        <v>73.88</v>
      </c>
      <c r="N328" s="47">
        <f t="shared" si="55"/>
        <v>74.02</v>
      </c>
      <c r="O328" s="48">
        <f t="shared" ca="1" si="56"/>
        <v>1541000</v>
      </c>
    </row>
    <row r="329" spans="1:15" x14ac:dyDescent="0.25">
      <c r="A329">
        <v>314</v>
      </c>
      <c r="B329" s="84">
        <v>41499</v>
      </c>
      <c r="C329" s="47">
        <v>75.97</v>
      </c>
      <c r="D329" s="47">
        <v>76.98</v>
      </c>
      <c r="E329" s="47">
        <v>75.95</v>
      </c>
      <c r="F329" s="47">
        <v>76.8</v>
      </c>
      <c r="G329" s="48">
        <v>1405000</v>
      </c>
      <c r="H329" s="47">
        <v>74.41</v>
      </c>
      <c r="I329" s="51">
        <f t="shared" si="50"/>
        <v>0.96888020833333333</v>
      </c>
      <c r="J329" s="51">
        <f t="shared" ca="1" si="51"/>
        <v>1</v>
      </c>
      <c r="K329" s="47">
        <f t="shared" si="52"/>
        <v>73.61</v>
      </c>
      <c r="L329" s="47">
        <f t="shared" si="53"/>
        <v>74.58</v>
      </c>
      <c r="M329" s="47">
        <f t="shared" si="54"/>
        <v>73.59</v>
      </c>
      <c r="N329" s="47">
        <f t="shared" si="55"/>
        <v>74.41</v>
      </c>
      <c r="O329" s="48">
        <f t="shared" ca="1" si="56"/>
        <v>1405000</v>
      </c>
    </row>
    <row r="330" spans="1:15" x14ac:dyDescent="0.25">
      <c r="A330">
        <v>315</v>
      </c>
      <c r="B330" s="84">
        <v>41498</v>
      </c>
      <c r="C330" s="47">
        <v>76.819999999999993</v>
      </c>
      <c r="D330" s="47">
        <v>76.95</v>
      </c>
      <c r="E330" s="47">
        <v>75.91</v>
      </c>
      <c r="F330" s="47">
        <v>76.02</v>
      </c>
      <c r="G330" s="48">
        <v>1704900</v>
      </c>
      <c r="H330" s="47">
        <v>73.650000000000006</v>
      </c>
      <c r="I330" s="51">
        <f t="shared" si="50"/>
        <v>0.96882399368587224</v>
      </c>
      <c r="J330" s="51">
        <f t="shared" ca="1" si="51"/>
        <v>1</v>
      </c>
      <c r="K330" s="47">
        <f t="shared" si="52"/>
        <v>74.430000000000007</v>
      </c>
      <c r="L330" s="47">
        <f t="shared" si="53"/>
        <v>74.55</v>
      </c>
      <c r="M330" s="47">
        <f t="shared" si="54"/>
        <v>73.540000000000006</v>
      </c>
      <c r="N330" s="47">
        <f t="shared" si="55"/>
        <v>73.650000000000006</v>
      </c>
      <c r="O330" s="48">
        <f t="shared" ca="1" si="56"/>
        <v>1704900</v>
      </c>
    </row>
    <row r="331" spans="1:15" x14ac:dyDescent="0.25">
      <c r="A331">
        <v>316</v>
      </c>
      <c r="B331" s="84">
        <v>41495</v>
      </c>
      <c r="C331" s="47">
        <v>76.88</v>
      </c>
      <c r="D331" s="47">
        <v>77.23</v>
      </c>
      <c r="E331" s="47">
        <v>76.55</v>
      </c>
      <c r="F331" s="47">
        <v>76.98</v>
      </c>
      <c r="G331" s="48">
        <v>2177200</v>
      </c>
      <c r="H331" s="47">
        <v>74.58</v>
      </c>
      <c r="I331" s="51">
        <f t="shared" si="50"/>
        <v>0.96882307092751352</v>
      </c>
      <c r="J331" s="51">
        <f t="shared" ca="1" si="51"/>
        <v>1</v>
      </c>
      <c r="K331" s="47">
        <f t="shared" si="52"/>
        <v>74.48</v>
      </c>
      <c r="L331" s="47">
        <f t="shared" si="53"/>
        <v>74.819999999999993</v>
      </c>
      <c r="M331" s="47">
        <f t="shared" si="54"/>
        <v>74.16</v>
      </c>
      <c r="N331" s="47">
        <f t="shared" si="55"/>
        <v>74.58</v>
      </c>
      <c r="O331" s="48">
        <f t="shared" ca="1" si="56"/>
        <v>2177200</v>
      </c>
    </row>
    <row r="332" spans="1:15" x14ac:dyDescent="0.25">
      <c r="A332">
        <v>317</v>
      </c>
      <c r="B332" s="84">
        <v>41494</v>
      </c>
      <c r="C332" s="47">
        <v>76.67</v>
      </c>
      <c r="D332" s="47">
        <v>77.150000000000006</v>
      </c>
      <c r="E332" s="47">
        <v>76.2</v>
      </c>
      <c r="F332" s="47">
        <v>76.8</v>
      </c>
      <c r="G332" s="48">
        <v>2048700</v>
      </c>
      <c r="H332" s="47">
        <v>74.41</v>
      </c>
      <c r="I332" s="51">
        <f t="shared" si="50"/>
        <v>0.96888020833333333</v>
      </c>
      <c r="J332" s="51">
        <f t="shared" ca="1" si="51"/>
        <v>1</v>
      </c>
      <c r="K332" s="47">
        <f t="shared" si="52"/>
        <v>74.28</v>
      </c>
      <c r="L332" s="47">
        <f t="shared" si="53"/>
        <v>74.75</v>
      </c>
      <c r="M332" s="47">
        <f t="shared" si="54"/>
        <v>73.83</v>
      </c>
      <c r="N332" s="47">
        <f t="shared" si="55"/>
        <v>74.41</v>
      </c>
      <c r="O332" s="48">
        <f t="shared" ca="1" si="56"/>
        <v>2048700</v>
      </c>
    </row>
    <row r="333" spans="1:15" x14ac:dyDescent="0.25">
      <c r="A333">
        <v>318</v>
      </c>
      <c r="B333" s="84">
        <v>41493</v>
      </c>
      <c r="C333" s="47">
        <v>75.75</v>
      </c>
      <c r="D333" s="47">
        <v>76.55</v>
      </c>
      <c r="E333" s="47">
        <v>75.52</v>
      </c>
      <c r="F333" s="47">
        <v>76.38</v>
      </c>
      <c r="G333" s="48">
        <v>2589200</v>
      </c>
      <c r="H333" s="47">
        <v>74</v>
      </c>
      <c r="I333" s="51">
        <f t="shared" si="50"/>
        <v>0.96884001047394608</v>
      </c>
      <c r="J333" s="51">
        <f t="shared" ca="1" si="51"/>
        <v>1</v>
      </c>
      <c r="K333" s="47">
        <f t="shared" si="52"/>
        <v>73.39</v>
      </c>
      <c r="L333" s="47">
        <f t="shared" si="53"/>
        <v>74.16</v>
      </c>
      <c r="M333" s="47">
        <f t="shared" si="54"/>
        <v>73.17</v>
      </c>
      <c r="N333" s="47">
        <f t="shared" si="55"/>
        <v>74</v>
      </c>
      <c r="O333" s="48">
        <f t="shared" ca="1" si="56"/>
        <v>2589200</v>
      </c>
    </row>
    <row r="334" spans="1:15" x14ac:dyDescent="0.25">
      <c r="A334">
        <v>319</v>
      </c>
      <c r="B334" s="84">
        <v>41492</v>
      </c>
      <c r="C334" s="47">
        <v>75.959999999999994</v>
      </c>
      <c r="D334" s="47">
        <v>76.08</v>
      </c>
      <c r="E334" s="47">
        <v>75.349999999999994</v>
      </c>
      <c r="F334" s="47">
        <v>75.790000000000006</v>
      </c>
      <c r="G334" s="48">
        <v>2499300</v>
      </c>
      <c r="H334" s="47">
        <v>73.430000000000007</v>
      </c>
      <c r="I334" s="51">
        <f t="shared" si="50"/>
        <v>0.96886132735189345</v>
      </c>
      <c r="J334" s="51">
        <f t="shared" ca="1" si="51"/>
        <v>1</v>
      </c>
      <c r="K334" s="47">
        <f t="shared" si="52"/>
        <v>73.59</v>
      </c>
      <c r="L334" s="47">
        <f t="shared" si="53"/>
        <v>73.709999999999994</v>
      </c>
      <c r="M334" s="47">
        <f t="shared" si="54"/>
        <v>73</v>
      </c>
      <c r="N334" s="47">
        <f t="shared" si="55"/>
        <v>73.430000000000007</v>
      </c>
      <c r="O334" s="48">
        <f t="shared" ca="1" si="56"/>
        <v>2499300</v>
      </c>
    </row>
    <row r="335" spans="1:15" x14ac:dyDescent="0.25">
      <c r="A335">
        <v>320</v>
      </c>
      <c r="B335" s="84">
        <v>41491</v>
      </c>
      <c r="C335" s="47">
        <v>75.760000000000005</v>
      </c>
      <c r="D335" s="47">
        <v>76.39</v>
      </c>
      <c r="E335" s="47">
        <v>75.010000000000005</v>
      </c>
      <c r="F335" s="47">
        <v>76.08</v>
      </c>
      <c r="G335" s="48">
        <v>3293200</v>
      </c>
      <c r="H335" s="47">
        <v>73.709999999999994</v>
      </c>
      <c r="I335" s="51">
        <f t="shared" si="50"/>
        <v>0.96884858044164035</v>
      </c>
      <c r="J335" s="51">
        <f t="shared" ca="1" si="51"/>
        <v>1</v>
      </c>
      <c r="K335" s="47">
        <f t="shared" si="52"/>
        <v>73.400000000000006</v>
      </c>
      <c r="L335" s="47">
        <f t="shared" si="53"/>
        <v>74.010000000000005</v>
      </c>
      <c r="M335" s="47">
        <f t="shared" si="54"/>
        <v>72.67</v>
      </c>
      <c r="N335" s="47">
        <f t="shared" si="55"/>
        <v>73.709999999999994</v>
      </c>
      <c r="O335" s="48">
        <f t="shared" ca="1" si="56"/>
        <v>3293200</v>
      </c>
    </row>
    <row r="336" spans="1:15" x14ac:dyDescent="0.25">
      <c r="A336">
        <v>321</v>
      </c>
      <c r="B336" s="84">
        <v>41488</v>
      </c>
      <c r="C336" s="47">
        <v>75.48</v>
      </c>
      <c r="D336" s="47">
        <v>76.27</v>
      </c>
      <c r="E336" s="47">
        <v>74.34</v>
      </c>
      <c r="F336" s="47">
        <v>75.650000000000006</v>
      </c>
      <c r="G336" s="48">
        <v>6525600</v>
      </c>
      <c r="H336" s="47">
        <v>73.290000000000006</v>
      </c>
      <c r="I336" s="51">
        <f t="shared" si="50"/>
        <v>0.96880370125578319</v>
      </c>
      <c r="J336" s="51">
        <f t="shared" ca="1" si="51"/>
        <v>1</v>
      </c>
      <c r="K336" s="47">
        <f t="shared" si="52"/>
        <v>73.13</v>
      </c>
      <c r="L336" s="47">
        <f t="shared" si="53"/>
        <v>73.89</v>
      </c>
      <c r="M336" s="47">
        <f t="shared" si="54"/>
        <v>72.02</v>
      </c>
      <c r="N336" s="47">
        <f t="shared" si="55"/>
        <v>73.290000000000006</v>
      </c>
      <c r="O336" s="48">
        <f t="shared" ca="1" si="56"/>
        <v>6525600</v>
      </c>
    </row>
    <row r="337" spans="1:15" x14ac:dyDescent="0.25">
      <c r="A337">
        <v>322</v>
      </c>
      <c r="B337" s="84">
        <v>41487</v>
      </c>
      <c r="C337" s="47">
        <v>72.34</v>
      </c>
      <c r="D337" s="47">
        <v>73.83</v>
      </c>
      <c r="E337" s="47">
        <v>72.2</v>
      </c>
      <c r="F337" s="47">
        <v>73.77</v>
      </c>
      <c r="G337" s="48">
        <v>3591600</v>
      </c>
      <c r="H337" s="47">
        <v>71.47</v>
      </c>
      <c r="I337" s="51">
        <f t="shared" ref="I337:I400" si="57">H337/F337</f>
        <v>0.96882201436898474</v>
      </c>
      <c r="J337" s="51">
        <f t="shared" ref="J337:J400" ca="1" si="58">INDEX(OFFSET($T$15,0,0,$S$13+1,1),MATCH(B337,OFFSET($Q$15,0,0,$S$13+1,1),-1))</f>
        <v>1</v>
      </c>
      <c r="K337" s="47">
        <f t="shared" ref="K337:K400" si="59">ROUND($I337*C337,2)</f>
        <v>70.08</v>
      </c>
      <c r="L337" s="47">
        <f t="shared" ref="L337:L400" si="60">ROUND($I337*D337,2)</f>
        <v>71.53</v>
      </c>
      <c r="M337" s="47">
        <f t="shared" ref="M337:M400" si="61">ROUND($I337*E337,2)</f>
        <v>69.95</v>
      </c>
      <c r="N337" s="47">
        <f t="shared" ref="N337:N400" si="62">ROUND($I337*F337,2)</f>
        <v>71.47</v>
      </c>
      <c r="O337" s="48">
        <f t="shared" ref="O337:O400" ca="1" si="63">G337*J337</f>
        <v>3591600</v>
      </c>
    </row>
    <row r="338" spans="1:15" x14ac:dyDescent="0.25">
      <c r="A338">
        <v>323</v>
      </c>
      <c r="B338" s="84">
        <v>41486</v>
      </c>
      <c r="C338" s="47">
        <v>71.37</v>
      </c>
      <c r="D338" s="47">
        <v>72.34</v>
      </c>
      <c r="E338" s="47">
        <v>71.319999999999993</v>
      </c>
      <c r="F338" s="47">
        <v>71.84</v>
      </c>
      <c r="G338" s="48">
        <v>2702600</v>
      </c>
      <c r="H338" s="47">
        <v>69.599999999999994</v>
      </c>
      <c r="I338" s="51">
        <f t="shared" si="57"/>
        <v>0.96881959910913129</v>
      </c>
      <c r="J338" s="51">
        <f t="shared" ca="1" si="58"/>
        <v>1</v>
      </c>
      <c r="K338" s="47">
        <f t="shared" si="59"/>
        <v>69.14</v>
      </c>
      <c r="L338" s="47">
        <f t="shared" si="60"/>
        <v>70.08</v>
      </c>
      <c r="M338" s="47">
        <f t="shared" si="61"/>
        <v>69.099999999999994</v>
      </c>
      <c r="N338" s="47">
        <f t="shared" si="62"/>
        <v>69.599999999999994</v>
      </c>
      <c r="O338" s="48">
        <f t="shared" ca="1" si="63"/>
        <v>2702600</v>
      </c>
    </row>
    <row r="339" spans="1:15" x14ac:dyDescent="0.25">
      <c r="A339">
        <v>324</v>
      </c>
      <c r="B339" s="84">
        <v>41485</v>
      </c>
      <c r="C339" s="47">
        <v>71.23</v>
      </c>
      <c r="D339" s="47">
        <v>71.55</v>
      </c>
      <c r="E339" s="47">
        <v>71.06</v>
      </c>
      <c r="F339" s="47">
        <v>71.22</v>
      </c>
      <c r="G339" s="48">
        <v>2267700</v>
      </c>
      <c r="H339" s="47">
        <v>69</v>
      </c>
      <c r="I339" s="51">
        <f t="shared" si="57"/>
        <v>0.96882898062342038</v>
      </c>
      <c r="J339" s="51">
        <f t="shared" ca="1" si="58"/>
        <v>1</v>
      </c>
      <c r="K339" s="47">
        <f t="shared" si="59"/>
        <v>69.010000000000005</v>
      </c>
      <c r="L339" s="47">
        <f t="shared" si="60"/>
        <v>69.319999999999993</v>
      </c>
      <c r="M339" s="47">
        <f t="shared" si="61"/>
        <v>68.84</v>
      </c>
      <c r="N339" s="47">
        <f t="shared" si="62"/>
        <v>69</v>
      </c>
      <c r="O339" s="48">
        <f t="shared" ca="1" si="63"/>
        <v>2267700</v>
      </c>
    </row>
    <row r="340" spans="1:15" x14ac:dyDescent="0.25">
      <c r="A340">
        <v>325</v>
      </c>
      <c r="B340" s="84">
        <v>41484</v>
      </c>
      <c r="C340" s="47">
        <v>70</v>
      </c>
      <c r="D340" s="47">
        <v>71.239999999999995</v>
      </c>
      <c r="E340" s="47">
        <v>69.86</v>
      </c>
      <c r="F340" s="47">
        <v>70.95</v>
      </c>
      <c r="G340" s="48">
        <v>3030200</v>
      </c>
      <c r="H340" s="47">
        <v>68.739999999999995</v>
      </c>
      <c r="I340" s="51">
        <f t="shared" si="57"/>
        <v>0.96885130373502459</v>
      </c>
      <c r="J340" s="51">
        <f t="shared" ca="1" si="58"/>
        <v>1</v>
      </c>
      <c r="K340" s="47">
        <f t="shared" si="59"/>
        <v>67.819999999999993</v>
      </c>
      <c r="L340" s="47">
        <f t="shared" si="60"/>
        <v>69.02</v>
      </c>
      <c r="M340" s="47">
        <f t="shared" si="61"/>
        <v>67.680000000000007</v>
      </c>
      <c r="N340" s="47">
        <f t="shared" si="62"/>
        <v>68.739999999999995</v>
      </c>
      <c r="O340" s="48">
        <f t="shared" ca="1" si="63"/>
        <v>3030200</v>
      </c>
    </row>
    <row r="341" spans="1:15" x14ac:dyDescent="0.25">
      <c r="A341">
        <v>326</v>
      </c>
      <c r="B341" s="84">
        <v>41481</v>
      </c>
      <c r="C341" s="47">
        <v>69.599999999999994</v>
      </c>
      <c r="D341" s="47">
        <v>70.400000000000006</v>
      </c>
      <c r="E341" s="47">
        <v>69.36</v>
      </c>
      <c r="F341" s="47">
        <v>70.010000000000005</v>
      </c>
      <c r="G341" s="48">
        <v>2546700</v>
      </c>
      <c r="H341" s="47">
        <v>67.83</v>
      </c>
      <c r="I341" s="51">
        <f t="shared" si="57"/>
        <v>0.96886159120125692</v>
      </c>
      <c r="J341" s="51">
        <f t="shared" ca="1" si="58"/>
        <v>1</v>
      </c>
      <c r="K341" s="47">
        <f t="shared" si="59"/>
        <v>67.430000000000007</v>
      </c>
      <c r="L341" s="47">
        <f t="shared" si="60"/>
        <v>68.209999999999994</v>
      </c>
      <c r="M341" s="47">
        <f t="shared" si="61"/>
        <v>67.2</v>
      </c>
      <c r="N341" s="47">
        <f t="shared" si="62"/>
        <v>67.83</v>
      </c>
      <c r="O341" s="48">
        <f t="shared" ca="1" si="63"/>
        <v>2546700</v>
      </c>
    </row>
    <row r="342" spans="1:15" x14ac:dyDescent="0.25">
      <c r="A342">
        <v>327</v>
      </c>
      <c r="B342" s="84">
        <v>41480</v>
      </c>
      <c r="C342" s="47">
        <v>70.510000000000005</v>
      </c>
      <c r="D342" s="47">
        <v>70.709999999999994</v>
      </c>
      <c r="E342" s="47">
        <v>68.86</v>
      </c>
      <c r="F342" s="47">
        <v>69.75</v>
      </c>
      <c r="G342" s="48">
        <v>2365100</v>
      </c>
      <c r="H342" s="47">
        <v>67.58</v>
      </c>
      <c r="I342" s="51">
        <f t="shared" si="57"/>
        <v>0.96888888888888891</v>
      </c>
      <c r="J342" s="51">
        <f t="shared" ca="1" si="58"/>
        <v>1</v>
      </c>
      <c r="K342" s="47">
        <f t="shared" si="59"/>
        <v>68.319999999999993</v>
      </c>
      <c r="L342" s="47">
        <f t="shared" si="60"/>
        <v>68.510000000000005</v>
      </c>
      <c r="M342" s="47">
        <f t="shared" si="61"/>
        <v>66.72</v>
      </c>
      <c r="N342" s="47">
        <f t="shared" si="62"/>
        <v>67.58</v>
      </c>
      <c r="O342" s="48">
        <f t="shared" ca="1" si="63"/>
        <v>2365100</v>
      </c>
    </row>
    <row r="343" spans="1:15" x14ac:dyDescent="0.25">
      <c r="A343">
        <v>328</v>
      </c>
      <c r="B343" s="84">
        <v>41479</v>
      </c>
      <c r="C343" s="47">
        <v>70</v>
      </c>
      <c r="D343" s="47">
        <v>70.55</v>
      </c>
      <c r="E343" s="47">
        <v>69.73</v>
      </c>
      <c r="F343" s="47">
        <v>69.75</v>
      </c>
      <c r="G343" s="48">
        <v>2035500</v>
      </c>
      <c r="H343" s="47">
        <v>67.58</v>
      </c>
      <c r="I343" s="51">
        <f t="shared" si="57"/>
        <v>0.96888888888888891</v>
      </c>
      <c r="J343" s="51">
        <f t="shared" ca="1" si="58"/>
        <v>1</v>
      </c>
      <c r="K343" s="47">
        <f t="shared" si="59"/>
        <v>67.819999999999993</v>
      </c>
      <c r="L343" s="47">
        <f t="shared" si="60"/>
        <v>68.36</v>
      </c>
      <c r="M343" s="47">
        <f t="shared" si="61"/>
        <v>67.56</v>
      </c>
      <c r="N343" s="47">
        <f t="shared" si="62"/>
        <v>67.58</v>
      </c>
      <c r="O343" s="48">
        <f t="shared" ca="1" si="63"/>
        <v>2035500</v>
      </c>
    </row>
    <row r="344" spans="1:15" x14ac:dyDescent="0.25">
      <c r="A344">
        <v>329</v>
      </c>
      <c r="B344" s="84">
        <v>41478</v>
      </c>
      <c r="C344" s="47">
        <v>69.66</v>
      </c>
      <c r="D344" s="47">
        <v>69.94</v>
      </c>
      <c r="E344" s="47">
        <v>69.349999999999994</v>
      </c>
      <c r="F344" s="47">
        <v>69.709999999999994</v>
      </c>
      <c r="G344" s="48">
        <v>2272200</v>
      </c>
      <c r="H344" s="47">
        <v>67.540000000000006</v>
      </c>
      <c r="I344" s="51">
        <f t="shared" si="57"/>
        <v>0.96887103715392353</v>
      </c>
      <c r="J344" s="51">
        <f t="shared" ca="1" si="58"/>
        <v>1</v>
      </c>
      <c r="K344" s="47">
        <f t="shared" si="59"/>
        <v>67.489999999999995</v>
      </c>
      <c r="L344" s="47">
        <f t="shared" si="60"/>
        <v>67.760000000000005</v>
      </c>
      <c r="M344" s="47">
        <f t="shared" si="61"/>
        <v>67.19</v>
      </c>
      <c r="N344" s="47">
        <f t="shared" si="62"/>
        <v>67.540000000000006</v>
      </c>
      <c r="O344" s="48">
        <f t="shared" ca="1" si="63"/>
        <v>2272200</v>
      </c>
    </row>
    <row r="345" spans="1:15" x14ac:dyDescent="0.25">
      <c r="A345">
        <v>330</v>
      </c>
      <c r="B345" s="84">
        <v>41477</v>
      </c>
      <c r="C345" s="47">
        <v>69.78</v>
      </c>
      <c r="D345" s="47">
        <v>69.87</v>
      </c>
      <c r="E345" s="47">
        <v>69.31</v>
      </c>
      <c r="F345" s="47">
        <v>69.37</v>
      </c>
      <c r="G345" s="48">
        <v>1470400</v>
      </c>
      <c r="H345" s="47">
        <v>67.209999999999994</v>
      </c>
      <c r="I345" s="51">
        <f t="shared" si="57"/>
        <v>0.96886262072942175</v>
      </c>
      <c r="J345" s="51">
        <f t="shared" ca="1" si="58"/>
        <v>1</v>
      </c>
      <c r="K345" s="47">
        <f t="shared" si="59"/>
        <v>67.61</v>
      </c>
      <c r="L345" s="47">
        <f t="shared" si="60"/>
        <v>67.69</v>
      </c>
      <c r="M345" s="47">
        <f t="shared" si="61"/>
        <v>67.150000000000006</v>
      </c>
      <c r="N345" s="47">
        <f t="shared" si="62"/>
        <v>67.209999999999994</v>
      </c>
      <c r="O345" s="48">
        <f t="shared" ca="1" si="63"/>
        <v>1470400</v>
      </c>
    </row>
    <row r="346" spans="1:15" x14ac:dyDescent="0.25">
      <c r="A346">
        <v>331</v>
      </c>
      <c r="B346" s="84">
        <v>41474</v>
      </c>
      <c r="C346" s="47">
        <v>69.739999999999995</v>
      </c>
      <c r="D346" s="47">
        <v>69.84</v>
      </c>
      <c r="E346" s="47">
        <v>69.489999999999995</v>
      </c>
      <c r="F346" s="47">
        <v>69.8</v>
      </c>
      <c r="G346" s="48">
        <v>2856200</v>
      </c>
      <c r="H346" s="47">
        <v>67.63</v>
      </c>
      <c r="I346" s="51">
        <f t="shared" si="57"/>
        <v>0.96891117478510025</v>
      </c>
      <c r="J346" s="51">
        <f t="shared" ca="1" si="58"/>
        <v>1</v>
      </c>
      <c r="K346" s="47">
        <f t="shared" si="59"/>
        <v>67.569999999999993</v>
      </c>
      <c r="L346" s="47">
        <f t="shared" si="60"/>
        <v>67.67</v>
      </c>
      <c r="M346" s="47">
        <f t="shared" si="61"/>
        <v>67.33</v>
      </c>
      <c r="N346" s="47">
        <f t="shared" si="62"/>
        <v>67.63</v>
      </c>
      <c r="O346" s="48">
        <f t="shared" ca="1" si="63"/>
        <v>2856200</v>
      </c>
    </row>
    <row r="347" spans="1:15" x14ac:dyDescent="0.25">
      <c r="A347">
        <v>332</v>
      </c>
      <c r="B347" s="84">
        <v>41473</v>
      </c>
      <c r="C347" s="47">
        <v>69.709999999999994</v>
      </c>
      <c r="D347" s="47">
        <v>69.94</v>
      </c>
      <c r="E347" s="47">
        <v>69.42</v>
      </c>
      <c r="F347" s="47">
        <v>69.7</v>
      </c>
      <c r="G347" s="48">
        <v>1717800</v>
      </c>
      <c r="H347" s="47">
        <v>67.53</v>
      </c>
      <c r="I347" s="51">
        <f t="shared" si="57"/>
        <v>0.96886657101865137</v>
      </c>
      <c r="J347" s="51">
        <f t="shared" ca="1" si="58"/>
        <v>1</v>
      </c>
      <c r="K347" s="47">
        <f t="shared" si="59"/>
        <v>67.540000000000006</v>
      </c>
      <c r="L347" s="47">
        <f t="shared" si="60"/>
        <v>67.760000000000005</v>
      </c>
      <c r="M347" s="47">
        <f t="shared" si="61"/>
        <v>67.260000000000005</v>
      </c>
      <c r="N347" s="47">
        <f t="shared" si="62"/>
        <v>67.53</v>
      </c>
      <c r="O347" s="48">
        <f t="shared" ca="1" si="63"/>
        <v>1717800</v>
      </c>
    </row>
    <row r="348" spans="1:15" x14ac:dyDescent="0.25">
      <c r="A348">
        <v>333</v>
      </c>
      <c r="B348" s="84">
        <v>41472</v>
      </c>
      <c r="C348" s="47">
        <v>69.69</v>
      </c>
      <c r="D348" s="47">
        <v>69.94</v>
      </c>
      <c r="E348" s="47">
        <v>69.290000000000006</v>
      </c>
      <c r="F348" s="47">
        <v>69.459999999999994</v>
      </c>
      <c r="G348" s="48">
        <v>1268400</v>
      </c>
      <c r="H348" s="47">
        <v>67.3</v>
      </c>
      <c r="I348" s="51">
        <f t="shared" si="57"/>
        <v>0.96890296573567525</v>
      </c>
      <c r="J348" s="51">
        <f t="shared" ca="1" si="58"/>
        <v>1</v>
      </c>
      <c r="K348" s="47">
        <f t="shared" si="59"/>
        <v>67.52</v>
      </c>
      <c r="L348" s="47">
        <f t="shared" si="60"/>
        <v>67.77</v>
      </c>
      <c r="M348" s="47">
        <f t="shared" si="61"/>
        <v>67.14</v>
      </c>
      <c r="N348" s="47">
        <f t="shared" si="62"/>
        <v>67.3</v>
      </c>
      <c r="O348" s="48">
        <f t="shared" ca="1" si="63"/>
        <v>1268400</v>
      </c>
    </row>
    <row r="349" spans="1:15" x14ac:dyDescent="0.25">
      <c r="A349">
        <v>334</v>
      </c>
      <c r="B349" s="84">
        <v>41471</v>
      </c>
      <c r="C349" s="47">
        <v>70.010000000000005</v>
      </c>
      <c r="D349" s="47">
        <v>70.09</v>
      </c>
      <c r="E349" s="47">
        <v>69.44</v>
      </c>
      <c r="F349" s="47">
        <v>69.56</v>
      </c>
      <c r="G349" s="48">
        <v>1287800</v>
      </c>
      <c r="H349" s="47">
        <v>67.39</v>
      </c>
      <c r="I349" s="51">
        <f t="shared" si="57"/>
        <v>0.96880391029327195</v>
      </c>
      <c r="J349" s="51">
        <f t="shared" ca="1" si="58"/>
        <v>1</v>
      </c>
      <c r="K349" s="47">
        <f t="shared" si="59"/>
        <v>67.83</v>
      </c>
      <c r="L349" s="47">
        <f t="shared" si="60"/>
        <v>67.900000000000006</v>
      </c>
      <c r="M349" s="47">
        <f t="shared" si="61"/>
        <v>67.27</v>
      </c>
      <c r="N349" s="47">
        <f t="shared" si="62"/>
        <v>67.39</v>
      </c>
      <c r="O349" s="48">
        <f t="shared" ca="1" si="63"/>
        <v>1287800</v>
      </c>
    </row>
    <row r="350" spans="1:15" x14ac:dyDescent="0.25">
      <c r="A350">
        <v>335</v>
      </c>
      <c r="B350" s="84">
        <v>41470</v>
      </c>
      <c r="C350" s="47">
        <v>69.91</v>
      </c>
      <c r="D350" s="47">
        <v>70.13</v>
      </c>
      <c r="E350" s="47">
        <v>69.680000000000007</v>
      </c>
      <c r="F350" s="47">
        <v>70.040000000000006</v>
      </c>
      <c r="G350" s="48">
        <v>1397100</v>
      </c>
      <c r="H350" s="47">
        <v>67.86</v>
      </c>
      <c r="I350" s="51">
        <f t="shared" si="57"/>
        <v>0.96887492861222146</v>
      </c>
      <c r="J350" s="51">
        <f t="shared" ca="1" si="58"/>
        <v>1</v>
      </c>
      <c r="K350" s="47">
        <f t="shared" si="59"/>
        <v>67.73</v>
      </c>
      <c r="L350" s="47">
        <f t="shared" si="60"/>
        <v>67.95</v>
      </c>
      <c r="M350" s="47">
        <f t="shared" si="61"/>
        <v>67.510000000000005</v>
      </c>
      <c r="N350" s="47">
        <f t="shared" si="62"/>
        <v>67.86</v>
      </c>
      <c r="O350" s="48">
        <f t="shared" ca="1" si="63"/>
        <v>1397100</v>
      </c>
    </row>
    <row r="351" spans="1:15" x14ac:dyDescent="0.25">
      <c r="A351">
        <v>336</v>
      </c>
      <c r="B351" s="84">
        <v>41467</v>
      </c>
      <c r="C351" s="47">
        <v>69.3</v>
      </c>
      <c r="D351" s="47">
        <v>69.599999999999994</v>
      </c>
      <c r="E351" s="47">
        <v>68.930000000000007</v>
      </c>
      <c r="F351" s="47">
        <v>69.47</v>
      </c>
      <c r="G351" s="48">
        <v>1647900</v>
      </c>
      <c r="H351" s="47">
        <v>67.31</v>
      </c>
      <c r="I351" s="51">
        <f t="shared" si="57"/>
        <v>0.96890744206132151</v>
      </c>
      <c r="J351" s="51">
        <f t="shared" ca="1" si="58"/>
        <v>1</v>
      </c>
      <c r="K351" s="47">
        <f t="shared" si="59"/>
        <v>67.150000000000006</v>
      </c>
      <c r="L351" s="47">
        <f t="shared" si="60"/>
        <v>67.44</v>
      </c>
      <c r="M351" s="47">
        <f t="shared" si="61"/>
        <v>66.790000000000006</v>
      </c>
      <c r="N351" s="47">
        <f t="shared" si="62"/>
        <v>67.31</v>
      </c>
      <c r="O351" s="48">
        <f t="shared" ca="1" si="63"/>
        <v>1647900</v>
      </c>
    </row>
    <row r="352" spans="1:15" x14ac:dyDescent="0.25">
      <c r="A352">
        <v>337</v>
      </c>
      <c r="B352" s="84">
        <v>41466</v>
      </c>
      <c r="C352" s="47">
        <v>68.77</v>
      </c>
      <c r="D352" s="47">
        <v>69.489999999999995</v>
      </c>
      <c r="E352" s="47">
        <v>68.77</v>
      </c>
      <c r="F352" s="47">
        <v>69.38</v>
      </c>
      <c r="G352" s="48">
        <v>1759800</v>
      </c>
      <c r="H352" s="47">
        <v>67.22</v>
      </c>
      <c r="I352" s="51">
        <f t="shared" si="57"/>
        <v>0.96886710867685222</v>
      </c>
      <c r="J352" s="51">
        <f t="shared" ca="1" si="58"/>
        <v>1</v>
      </c>
      <c r="K352" s="47">
        <f t="shared" si="59"/>
        <v>66.63</v>
      </c>
      <c r="L352" s="47">
        <f t="shared" si="60"/>
        <v>67.33</v>
      </c>
      <c r="M352" s="47">
        <f t="shared" si="61"/>
        <v>66.63</v>
      </c>
      <c r="N352" s="47">
        <f t="shared" si="62"/>
        <v>67.22</v>
      </c>
      <c r="O352" s="48">
        <f t="shared" ca="1" si="63"/>
        <v>1759800</v>
      </c>
    </row>
    <row r="353" spans="1:15" x14ac:dyDescent="0.25">
      <c r="A353">
        <v>338</v>
      </c>
      <c r="B353" s="84">
        <v>41465</v>
      </c>
      <c r="C353" s="47">
        <v>67.489999999999995</v>
      </c>
      <c r="D353" s="47">
        <v>68.42</v>
      </c>
      <c r="E353" s="47">
        <v>67.489999999999995</v>
      </c>
      <c r="F353" s="47">
        <v>68.180000000000007</v>
      </c>
      <c r="G353" s="48">
        <v>1738600</v>
      </c>
      <c r="H353" s="47">
        <v>66.06</v>
      </c>
      <c r="I353" s="51">
        <f t="shared" si="57"/>
        <v>0.96890583748899961</v>
      </c>
      <c r="J353" s="51">
        <f t="shared" ca="1" si="58"/>
        <v>1</v>
      </c>
      <c r="K353" s="47">
        <f t="shared" si="59"/>
        <v>65.39</v>
      </c>
      <c r="L353" s="47">
        <f t="shared" si="60"/>
        <v>66.290000000000006</v>
      </c>
      <c r="M353" s="47">
        <f t="shared" si="61"/>
        <v>65.39</v>
      </c>
      <c r="N353" s="47">
        <f t="shared" si="62"/>
        <v>66.06</v>
      </c>
      <c r="O353" s="48">
        <f t="shared" ca="1" si="63"/>
        <v>1738600</v>
      </c>
    </row>
    <row r="354" spans="1:15" x14ac:dyDescent="0.25">
      <c r="A354">
        <v>339</v>
      </c>
      <c r="B354" s="84">
        <v>41464</v>
      </c>
      <c r="C354" s="47">
        <v>67.28</v>
      </c>
      <c r="D354" s="47">
        <v>67.88</v>
      </c>
      <c r="E354" s="47">
        <v>66.739999999999995</v>
      </c>
      <c r="F354" s="47">
        <v>67.44</v>
      </c>
      <c r="G354" s="48">
        <v>2054400</v>
      </c>
      <c r="H354" s="47">
        <v>65.34</v>
      </c>
      <c r="I354" s="51">
        <f t="shared" si="57"/>
        <v>0.96886120996441294</v>
      </c>
      <c r="J354" s="51">
        <f t="shared" ca="1" si="58"/>
        <v>1</v>
      </c>
      <c r="K354" s="47">
        <f t="shared" si="59"/>
        <v>65.180000000000007</v>
      </c>
      <c r="L354" s="47">
        <f t="shared" si="60"/>
        <v>65.77</v>
      </c>
      <c r="M354" s="47">
        <f t="shared" si="61"/>
        <v>64.66</v>
      </c>
      <c r="N354" s="47">
        <f t="shared" si="62"/>
        <v>65.34</v>
      </c>
      <c r="O354" s="48">
        <f t="shared" ca="1" si="63"/>
        <v>2054400</v>
      </c>
    </row>
    <row r="355" spans="1:15" x14ac:dyDescent="0.25">
      <c r="A355">
        <v>340</v>
      </c>
      <c r="B355" s="84">
        <v>41463</v>
      </c>
      <c r="C355" s="47">
        <v>66.3</v>
      </c>
      <c r="D355" s="47">
        <v>66.959999999999994</v>
      </c>
      <c r="E355" s="47">
        <v>66.14</v>
      </c>
      <c r="F355" s="47">
        <v>66.84</v>
      </c>
      <c r="G355" s="48">
        <v>1969400</v>
      </c>
      <c r="H355" s="47">
        <v>64.760000000000005</v>
      </c>
      <c r="I355" s="51">
        <f t="shared" si="57"/>
        <v>0.96888090963494911</v>
      </c>
      <c r="J355" s="51">
        <f t="shared" ca="1" si="58"/>
        <v>1</v>
      </c>
      <c r="K355" s="47">
        <f t="shared" si="59"/>
        <v>64.239999999999995</v>
      </c>
      <c r="L355" s="47">
        <f t="shared" si="60"/>
        <v>64.88</v>
      </c>
      <c r="M355" s="47">
        <f t="shared" si="61"/>
        <v>64.08</v>
      </c>
      <c r="N355" s="47">
        <f t="shared" si="62"/>
        <v>64.760000000000005</v>
      </c>
      <c r="O355" s="48">
        <f t="shared" ca="1" si="63"/>
        <v>1969400</v>
      </c>
    </row>
    <row r="356" spans="1:15" x14ac:dyDescent="0.25">
      <c r="A356">
        <v>341</v>
      </c>
      <c r="B356" s="84">
        <v>41460</v>
      </c>
      <c r="C356" s="47">
        <v>65.63</v>
      </c>
      <c r="D356" s="47">
        <v>66.010000000000005</v>
      </c>
      <c r="E356" s="47">
        <v>65.150000000000006</v>
      </c>
      <c r="F356" s="47">
        <v>65.84</v>
      </c>
      <c r="G356" s="48">
        <v>1070500</v>
      </c>
      <c r="H356" s="47">
        <v>63.79</v>
      </c>
      <c r="I356" s="51">
        <f t="shared" si="57"/>
        <v>0.96886391251518822</v>
      </c>
      <c r="J356" s="51">
        <f t="shared" ca="1" si="58"/>
        <v>1</v>
      </c>
      <c r="K356" s="47">
        <f t="shared" si="59"/>
        <v>63.59</v>
      </c>
      <c r="L356" s="47">
        <f t="shared" si="60"/>
        <v>63.95</v>
      </c>
      <c r="M356" s="47">
        <f t="shared" si="61"/>
        <v>63.12</v>
      </c>
      <c r="N356" s="47">
        <f t="shared" si="62"/>
        <v>63.79</v>
      </c>
      <c r="O356" s="48">
        <f t="shared" ca="1" si="63"/>
        <v>1070500</v>
      </c>
    </row>
    <row r="357" spans="1:15" x14ac:dyDescent="0.25">
      <c r="A357">
        <v>342</v>
      </c>
      <c r="B357" s="84">
        <v>41458</v>
      </c>
      <c r="C357" s="47">
        <v>64.62</v>
      </c>
      <c r="D357" s="47">
        <v>65.28</v>
      </c>
      <c r="E357" s="47">
        <v>64.53</v>
      </c>
      <c r="F357" s="47">
        <v>65.150000000000006</v>
      </c>
      <c r="G357" s="48">
        <v>753000</v>
      </c>
      <c r="H357" s="47">
        <v>63.12</v>
      </c>
      <c r="I357" s="51">
        <f t="shared" si="57"/>
        <v>0.96884113584036824</v>
      </c>
      <c r="J357" s="51">
        <f t="shared" ca="1" si="58"/>
        <v>1</v>
      </c>
      <c r="K357" s="47">
        <f t="shared" si="59"/>
        <v>62.61</v>
      </c>
      <c r="L357" s="47">
        <f t="shared" si="60"/>
        <v>63.25</v>
      </c>
      <c r="M357" s="47">
        <f t="shared" si="61"/>
        <v>62.52</v>
      </c>
      <c r="N357" s="47">
        <f t="shared" si="62"/>
        <v>63.12</v>
      </c>
      <c r="O357" s="48">
        <f t="shared" ca="1" si="63"/>
        <v>753000</v>
      </c>
    </row>
    <row r="358" spans="1:15" x14ac:dyDescent="0.25">
      <c r="A358">
        <v>343</v>
      </c>
      <c r="B358" s="84">
        <v>41457</v>
      </c>
      <c r="C358" s="47">
        <v>66.05</v>
      </c>
      <c r="D358" s="47">
        <v>66.05</v>
      </c>
      <c r="E358" s="47">
        <v>64.48</v>
      </c>
      <c r="F358" s="47">
        <v>64.819999999999993</v>
      </c>
      <c r="G358" s="48">
        <v>1939100</v>
      </c>
      <c r="H358" s="47">
        <v>62.8</v>
      </c>
      <c r="I358" s="51">
        <f t="shared" si="57"/>
        <v>0.96883677877198404</v>
      </c>
      <c r="J358" s="51">
        <f t="shared" ca="1" si="58"/>
        <v>1</v>
      </c>
      <c r="K358" s="47">
        <f t="shared" si="59"/>
        <v>63.99</v>
      </c>
      <c r="L358" s="47">
        <f t="shared" si="60"/>
        <v>63.99</v>
      </c>
      <c r="M358" s="47">
        <f t="shared" si="61"/>
        <v>62.47</v>
      </c>
      <c r="N358" s="47">
        <f t="shared" si="62"/>
        <v>62.8</v>
      </c>
      <c r="O358" s="48">
        <f t="shared" ca="1" si="63"/>
        <v>1939100</v>
      </c>
    </row>
    <row r="359" spans="1:15" x14ac:dyDescent="0.25">
      <c r="A359">
        <v>344</v>
      </c>
      <c r="B359" s="84">
        <v>41456</v>
      </c>
      <c r="C359" s="47">
        <v>66</v>
      </c>
      <c r="D359" s="47">
        <v>66.44</v>
      </c>
      <c r="E359" s="47">
        <v>65.430000000000007</v>
      </c>
      <c r="F359" s="47">
        <v>66.099999999999994</v>
      </c>
      <c r="G359" s="48">
        <v>1585300</v>
      </c>
      <c r="H359" s="47">
        <v>64.040000000000006</v>
      </c>
      <c r="I359" s="51">
        <f t="shared" si="57"/>
        <v>0.96883509833585491</v>
      </c>
      <c r="J359" s="51">
        <f t="shared" ca="1" si="58"/>
        <v>1</v>
      </c>
      <c r="K359" s="47">
        <f t="shared" si="59"/>
        <v>63.94</v>
      </c>
      <c r="L359" s="47">
        <f t="shared" si="60"/>
        <v>64.37</v>
      </c>
      <c r="M359" s="47">
        <f t="shared" si="61"/>
        <v>63.39</v>
      </c>
      <c r="N359" s="47">
        <f t="shared" si="62"/>
        <v>64.040000000000006</v>
      </c>
      <c r="O359" s="48">
        <f t="shared" ca="1" si="63"/>
        <v>1585300</v>
      </c>
    </row>
    <row r="360" spans="1:15" x14ac:dyDescent="0.25">
      <c r="A360">
        <v>345</v>
      </c>
      <c r="B360" s="84">
        <v>41453</v>
      </c>
      <c r="C360" s="47">
        <v>66.349999999999994</v>
      </c>
      <c r="D360" s="47">
        <v>66.66</v>
      </c>
      <c r="E360" s="47">
        <v>65.95</v>
      </c>
      <c r="F360" s="47">
        <v>66.12</v>
      </c>
      <c r="G360" s="48">
        <v>1958000</v>
      </c>
      <c r="H360" s="47">
        <v>63.53</v>
      </c>
      <c r="I360" s="51">
        <f t="shared" si="57"/>
        <v>0.96082879612825156</v>
      </c>
      <c r="J360" s="51">
        <f t="shared" ca="1" si="58"/>
        <v>1</v>
      </c>
      <c r="K360" s="47">
        <f t="shared" si="59"/>
        <v>63.75</v>
      </c>
      <c r="L360" s="47">
        <f t="shared" si="60"/>
        <v>64.05</v>
      </c>
      <c r="M360" s="47">
        <f t="shared" si="61"/>
        <v>63.37</v>
      </c>
      <c r="N360" s="47">
        <f t="shared" si="62"/>
        <v>63.53</v>
      </c>
      <c r="O360" s="48">
        <f t="shared" ca="1" si="63"/>
        <v>1958000</v>
      </c>
    </row>
    <row r="361" spans="1:15" x14ac:dyDescent="0.25">
      <c r="A361">
        <v>346</v>
      </c>
      <c r="B361" s="84">
        <v>41452</v>
      </c>
      <c r="C361" s="47">
        <v>66.5</v>
      </c>
      <c r="D361" s="47">
        <v>66.790000000000006</v>
      </c>
      <c r="E361" s="47">
        <v>66.36</v>
      </c>
      <c r="F361" s="47">
        <v>66.44</v>
      </c>
      <c r="G361" s="48">
        <v>1730500</v>
      </c>
      <c r="H361" s="47">
        <v>63.84</v>
      </c>
      <c r="I361" s="51">
        <f t="shared" si="57"/>
        <v>0.9608669476219146</v>
      </c>
      <c r="J361" s="51">
        <f t="shared" ca="1" si="58"/>
        <v>1</v>
      </c>
      <c r="K361" s="47">
        <f t="shared" si="59"/>
        <v>63.9</v>
      </c>
      <c r="L361" s="47">
        <f t="shared" si="60"/>
        <v>64.180000000000007</v>
      </c>
      <c r="M361" s="47">
        <f t="shared" si="61"/>
        <v>63.76</v>
      </c>
      <c r="N361" s="47">
        <f t="shared" si="62"/>
        <v>63.84</v>
      </c>
      <c r="O361" s="48">
        <f t="shared" ca="1" si="63"/>
        <v>1730500</v>
      </c>
    </row>
    <row r="362" spans="1:15" x14ac:dyDescent="0.25">
      <c r="A362">
        <v>347</v>
      </c>
      <c r="B362" s="84">
        <v>41451</v>
      </c>
      <c r="C362" s="47">
        <v>65.81</v>
      </c>
      <c r="D362" s="47">
        <v>66.319999999999993</v>
      </c>
      <c r="E362" s="47">
        <v>65.22</v>
      </c>
      <c r="F362" s="47">
        <v>65.930000000000007</v>
      </c>
      <c r="G362" s="48">
        <v>2034200</v>
      </c>
      <c r="H362" s="47">
        <v>63.35</v>
      </c>
      <c r="I362" s="51">
        <f t="shared" si="57"/>
        <v>0.96086758683452134</v>
      </c>
      <c r="J362" s="51">
        <f t="shared" ca="1" si="58"/>
        <v>1</v>
      </c>
      <c r="K362" s="47">
        <f t="shared" si="59"/>
        <v>63.23</v>
      </c>
      <c r="L362" s="47">
        <f t="shared" si="60"/>
        <v>63.72</v>
      </c>
      <c r="M362" s="47">
        <f t="shared" si="61"/>
        <v>62.67</v>
      </c>
      <c r="N362" s="47">
        <f t="shared" si="62"/>
        <v>63.35</v>
      </c>
      <c r="O362" s="48">
        <f t="shared" ca="1" si="63"/>
        <v>2034200</v>
      </c>
    </row>
    <row r="363" spans="1:15" x14ac:dyDescent="0.25">
      <c r="A363">
        <v>348</v>
      </c>
      <c r="B363" s="84">
        <v>41450</v>
      </c>
      <c r="C363" s="47">
        <v>65.959999999999994</v>
      </c>
      <c r="D363" s="47">
        <v>66.040000000000006</v>
      </c>
      <c r="E363" s="47">
        <v>65.03</v>
      </c>
      <c r="F363" s="47">
        <v>65.319999999999993</v>
      </c>
      <c r="G363" s="48">
        <v>1453000</v>
      </c>
      <c r="H363" s="47">
        <v>62.76</v>
      </c>
      <c r="I363" s="51">
        <f t="shared" si="57"/>
        <v>0.9608083282302512</v>
      </c>
      <c r="J363" s="51">
        <f t="shared" ca="1" si="58"/>
        <v>1</v>
      </c>
      <c r="K363" s="47">
        <f t="shared" si="59"/>
        <v>63.37</v>
      </c>
      <c r="L363" s="47">
        <f t="shared" si="60"/>
        <v>63.45</v>
      </c>
      <c r="M363" s="47">
        <f t="shared" si="61"/>
        <v>62.48</v>
      </c>
      <c r="N363" s="47">
        <f t="shared" si="62"/>
        <v>62.76</v>
      </c>
      <c r="O363" s="48">
        <f t="shared" ca="1" si="63"/>
        <v>1453000</v>
      </c>
    </row>
    <row r="364" spans="1:15" x14ac:dyDescent="0.25">
      <c r="A364">
        <v>349</v>
      </c>
      <c r="B364" s="84">
        <v>41449</v>
      </c>
      <c r="C364" s="47">
        <v>65.86</v>
      </c>
      <c r="D364" s="47">
        <v>66.209999999999994</v>
      </c>
      <c r="E364" s="47">
        <v>65.14</v>
      </c>
      <c r="F364" s="47">
        <v>65.510000000000005</v>
      </c>
      <c r="G364" s="48">
        <v>1788600</v>
      </c>
      <c r="H364" s="47">
        <v>62.94</v>
      </c>
      <c r="I364" s="51">
        <f t="shared" si="57"/>
        <v>0.9607693481911157</v>
      </c>
      <c r="J364" s="51">
        <f t="shared" ca="1" si="58"/>
        <v>1</v>
      </c>
      <c r="K364" s="47">
        <f t="shared" si="59"/>
        <v>63.28</v>
      </c>
      <c r="L364" s="47">
        <f t="shared" si="60"/>
        <v>63.61</v>
      </c>
      <c r="M364" s="47">
        <f t="shared" si="61"/>
        <v>62.58</v>
      </c>
      <c r="N364" s="47">
        <f t="shared" si="62"/>
        <v>62.94</v>
      </c>
      <c r="O364" s="48">
        <f t="shared" ca="1" si="63"/>
        <v>1788600</v>
      </c>
    </row>
    <row r="365" spans="1:15" x14ac:dyDescent="0.25">
      <c r="A365">
        <v>350</v>
      </c>
      <c r="B365" s="84">
        <v>41446</v>
      </c>
      <c r="C365" s="47">
        <v>66.36</v>
      </c>
      <c r="D365" s="47">
        <v>66.680000000000007</v>
      </c>
      <c r="E365" s="47">
        <v>66.040000000000006</v>
      </c>
      <c r="F365" s="47">
        <v>66.11</v>
      </c>
      <c r="G365" s="48">
        <v>2344300</v>
      </c>
      <c r="H365" s="47">
        <v>63.52</v>
      </c>
      <c r="I365" s="51">
        <f t="shared" si="57"/>
        <v>0.96082287097262142</v>
      </c>
      <c r="J365" s="51">
        <f t="shared" ca="1" si="58"/>
        <v>1</v>
      </c>
      <c r="K365" s="47">
        <f t="shared" si="59"/>
        <v>63.76</v>
      </c>
      <c r="L365" s="47">
        <f t="shared" si="60"/>
        <v>64.069999999999993</v>
      </c>
      <c r="M365" s="47">
        <f t="shared" si="61"/>
        <v>63.45</v>
      </c>
      <c r="N365" s="47">
        <f t="shared" si="62"/>
        <v>63.52</v>
      </c>
      <c r="O365" s="48">
        <f t="shared" ca="1" si="63"/>
        <v>2344300</v>
      </c>
    </row>
    <row r="366" spans="1:15" x14ac:dyDescent="0.25">
      <c r="A366">
        <v>351</v>
      </c>
      <c r="B366" s="84">
        <v>41445</v>
      </c>
      <c r="C366" s="47">
        <v>66.59</v>
      </c>
      <c r="D366" s="47">
        <v>66.959999999999994</v>
      </c>
      <c r="E366" s="47">
        <v>66.010000000000005</v>
      </c>
      <c r="F366" s="47">
        <v>66.11</v>
      </c>
      <c r="G366" s="48">
        <v>1925300</v>
      </c>
      <c r="H366" s="47">
        <v>63.52</v>
      </c>
      <c r="I366" s="51">
        <f t="shared" si="57"/>
        <v>0.96082287097262142</v>
      </c>
      <c r="J366" s="51">
        <f t="shared" ca="1" si="58"/>
        <v>1</v>
      </c>
      <c r="K366" s="47">
        <f t="shared" si="59"/>
        <v>63.98</v>
      </c>
      <c r="L366" s="47">
        <f t="shared" si="60"/>
        <v>64.34</v>
      </c>
      <c r="M366" s="47">
        <f t="shared" si="61"/>
        <v>63.42</v>
      </c>
      <c r="N366" s="47">
        <f t="shared" si="62"/>
        <v>63.52</v>
      </c>
      <c r="O366" s="48">
        <f t="shared" ca="1" si="63"/>
        <v>1925300</v>
      </c>
    </row>
    <row r="367" spans="1:15" x14ac:dyDescent="0.25">
      <c r="A367">
        <v>352</v>
      </c>
      <c r="B367" s="84">
        <v>41444</v>
      </c>
      <c r="C367" s="47">
        <v>68.069999999999993</v>
      </c>
      <c r="D367" s="47">
        <v>68.069999999999993</v>
      </c>
      <c r="E367" s="47">
        <v>66.819999999999993</v>
      </c>
      <c r="F367" s="47">
        <v>66.900000000000006</v>
      </c>
      <c r="G367" s="48">
        <v>2434700</v>
      </c>
      <c r="H367" s="47">
        <v>64.28</v>
      </c>
      <c r="I367" s="51">
        <f t="shared" si="57"/>
        <v>0.96083707025411058</v>
      </c>
      <c r="J367" s="51">
        <f t="shared" ca="1" si="58"/>
        <v>1</v>
      </c>
      <c r="K367" s="47">
        <f t="shared" si="59"/>
        <v>65.400000000000006</v>
      </c>
      <c r="L367" s="47">
        <f t="shared" si="60"/>
        <v>65.400000000000006</v>
      </c>
      <c r="M367" s="47">
        <f t="shared" si="61"/>
        <v>64.2</v>
      </c>
      <c r="N367" s="47">
        <f t="shared" si="62"/>
        <v>64.28</v>
      </c>
      <c r="O367" s="48">
        <f t="shared" ca="1" si="63"/>
        <v>2434700</v>
      </c>
    </row>
    <row r="368" spans="1:15" x14ac:dyDescent="0.25">
      <c r="A368">
        <v>353</v>
      </c>
      <c r="B368" s="84">
        <v>41443</v>
      </c>
      <c r="C368" s="47">
        <v>68</v>
      </c>
      <c r="D368" s="47">
        <v>68.349999999999994</v>
      </c>
      <c r="E368" s="47">
        <v>67.7</v>
      </c>
      <c r="F368" s="47">
        <v>68.069999999999993</v>
      </c>
      <c r="G368" s="48">
        <v>1855300</v>
      </c>
      <c r="H368" s="47">
        <v>65.400000000000006</v>
      </c>
      <c r="I368" s="51">
        <f t="shared" si="57"/>
        <v>0.9607756721022479</v>
      </c>
      <c r="J368" s="51">
        <f t="shared" ca="1" si="58"/>
        <v>1</v>
      </c>
      <c r="K368" s="47">
        <f t="shared" si="59"/>
        <v>65.33</v>
      </c>
      <c r="L368" s="47">
        <f t="shared" si="60"/>
        <v>65.67</v>
      </c>
      <c r="M368" s="47">
        <f t="shared" si="61"/>
        <v>65.040000000000006</v>
      </c>
      <c r="N368" s="47">
        <f t="shared" si="62"/>
        <v>65.400000000000006</v>
      </c>
      <c r="O368" s="48">
        <f t="shared" ca="1" si="63"/>
        <v>1855300</v>
      </c>
    </row>
    <row r="369" spans="1:15" x14ac:dyDescent="0.25">
      <c r="A369">
        <v>354</v>
      </c>
      <c r="B369" s="84">
        <v>41442</v>
      </c>
      <c r="C369" s="47">
        <v>68.010000000000005</v>
      </c>
      <c r="D369" s="47">
        <v>68.489999999999995</v>
      </c>
      <c r="E369" s="47">
        <v>67.349999999999994</v>
      </c>
      <c r="F369" s="47">
        <v>67.78</v>
      </c>
      <c r="G369" s="48">
        <v>1226900</v>
      </c>
      <c r="H369" s="47">
        <v>65.12</v>
      </c>
      <c r="I369" s="51">
        <f t="shared" si="57"/>
        <v>0.96075538506934199</v>
      </c>
      <c r="J369" s="51">
        <f t="shared" ca="1" si="58"/>
        <v>1</v>
      </c>
      <c r="K369" s="47">
        <f t="shared" si="59"/>
        <v>65.34</v>
      </c>
      <c r="L369" s="47">
        <f t="shared" si="60"/>
        <v>65.8</v>
      </c>
      <c r="M369" s="47">
        <f t="shared" si="61"/>
        <v>64.709999999999994</v>
      </c>
      <c r="N369" s="47">
        <f t="shared" si="62"/>
        <v>65.12</v>
      </c>
      <c r="O369" s="48">
        <f t="shared" ca="1" si="63"/>
        <v>1226900</v>
      </c>
    </row>
    <row r="370" spans="1:15" x14ac:dyDescent="0.25">
      <c r="A370">
        <v>355</v>
      </c>
      <c r="B370" s="84">
        <v>41439</v>
      </c>
      <c r="C370" s="47">
        <v>67.36</v>
      </c>
      <c r="D370" s="47">
        <v>67.83</v>
      </c>
      <c r="E370" s="47">
        <v>66.97</v>
      </c>
      <c r="F370" s="47">
        <v>67.41</v>
      </c>
      <c r="G370" s="48">
        <v>1834100</v>
      </c>
      <c r="H370" s="47">
        <v>64.77</v>
      </c>
      <c r="I370" s="51">
        <f t="shared" si="57"/>
        <v>0.96083667111704496</v>
      </c>
      <c r="J370" s="51">
        <f t="shared" ca="1" si="58"/>
        <v>1</v>
      </c>
      <c r="K370" s="47">
        <f t="shared" si="59"/>
        <v>64.72</v>
      </c>
      <c r="L370" s="47">
        <f t="shared" si="60"/>
        <v>65.17</v>
      </c>
      <c r="M370" s="47">
        <f t="shared" si="61"/>
        <v>64.349999999999994</v>
      </c>
      <c r="N370" s="47">
        <f t="shared" si="62"/>
        <v>64.77</v>
      </c>
      <c r="O370" s="48">
        <f t="shared" ca="1" si="63"/>
        <v>1834100</v>
      </c>
    </row>
    <row r="371" spans="1:15" x14ac:dyDescent="0.25">
      <c r="A371">
        <v>356</v>
      </c>
      <c r="B371" s="84">
        <v>41438</v>
      </c>
      <c r="C371" s="47">
        <v>66.69</v>
      </c>
      <c r="D371" s="47">
        <v>68.13</v>
      </c>
      <c r="E371" s="47">
        <v>66.66</v>
      </c>
      <c r="F371" s="47">
        <v>67.67</v>
      </c>
      <c r="G371" s="48">
        <v>1873900</v>
      </c>
      <c r="H371" s="47">
        <v>65.02</v>
      </c>
      <c r="I371" s="51">
        <f t="shared" si="57"/>
        <v>0.96083936751884136</v>
      </c>
      <c r="J371" s="51">
        <f t="shared" ca="1" si="58"/>
        <v>1</v>
      </c>
      <c r="K371" s="47">
        <f t="shared" si="59"/>
        <v>64.08</v>
      </c>
      <c r="L371" s="47">
        <f t="shared" si="60"/>
        <v>65.459999999999994</v>
      </c>
      <c r="M371" s="47">
        <f t="shared" si="61"/>
        <v>64.05</v>
      </c>
      <c r="N371" s="47">
        <f t="shared" si="62"/>
        <v>65.02</v>
      </c>
      <c r="O371" s="48">
        <f t="shared" ca="1" si="63"/>
        <v>1873900</v>
      </c>
    </row>
    <row r="372" spans="1:15" x14ac:dyDescent="0.25">
      <c r="A372">
        <v>357</v>
      </c>
      <c r="B372" s="84">
        <v>41437</v>
      </c>
      <c r="C372" s="47">
        <v>67.05</v>
      </c>
      <c r="D372" s="47">
        <v>67.3</v>
      </c>
      <c r="E372" s="47">
        <v>66.56</v>
      </c>
      <c r="F372" s="47">
        <v>66.709999999999994</v>
      </c>
      <c r="G372" s="48">
        <v>1336800</v>
      </c>
      <c r="H372" s="47">
        <v>64.09</v>
      </c>
      <c r="I372" s="51">
        <f t="shared" si="57"/>
        <v>0.96072552840653591</v>
      </c>
      <c r="J372" s="51">
        <f t="shared" ca="1" si="58"/>
        <v>1</v>
      </c>
      <c r="K372" s="47">
        <f t="shared" si="59"/>
        <v>64.42</v>
      </c>
      <c r="L372" s="47">
        <f t="shared" si="60"/>
        <v>64.66</v>
      </c>
      <c r="M372" s="47">
        <f t="shared" si="61"/>
        <v>63.95</v>
      </c>
      <c r="N372" s="47">
        <f t="shared" si="62"/>
        <v>64.09</v>
      </c>
      <c r="O372" s="48">
        <f t="shared" ca="1" si="63"/>
        <v>1336800</v>
      </c>
    </row>
    <row r="373" spans="1:15" x14ac:dyDescent="0.25">
      <c r="A373">
        <v>358</v>
      </c>
      <c r="B373" s="84">
        <v>41436</v>
      </c>
      <c r="C373" s="47">
        <v>66.48</v>
      </c>
      <c r="D373" s="47">
        <v>67.180000000000007</v>
      </c>
      <c r="E373" s="47">
        <v>66.22</v>
      </c>
      <c r="F373" s="47">
        <v>66.540000000000006</v>
      </c>
      <c r="G373" s="48">
        <v>1470800</v>
      </c>
      <c r="H373" s="47">
        <v>63.93</v>
      </c>
      <c r="I373" s="51">
        <f t="shared" si="57"/>
        <v>0.9607754733994589</v>
      </c>
      <c r="J373" s="51">
        <f t="shared" ca="1" si="58"/>
        <v>1</v>
      </c>
      <c r="K373" s="47">
        <f t="shared" si="59"/>
        <v>63.87</v>
      </c>
      <c r="L373" s="47">
        <f t="shared" si="60"/>
        <v>64.540000000000006</v>
      </c>
      <c r="M373" s="47">
        <f t="shared" si="61"/>
        <v>63.62</v>
      </c>
      <c r="N373" s="47">
        <f t="shared" si="62"/>
        <v>63.93</v>
      </c>
      <c r="O373" s="48">
        <f t="shared" ca="1" si="63"/>
        <v>1470800</v>
      </c>
    </row>
    <row r="374" spans="1:15" x14ac:dyDescent="0.25">
      <c r="A374">
        <v>359</v>
      </c>
      <c r="B374" s="84">
        <v>41435</v>
      </c>
      <c r="C374" s="47">
        <v>67.44</v>
      </c>
      <c r="D374" s="47">
        <v>67.48</v>
      </c>
      <c r="E374" s="47">
        <v>66.77</v>
      </c>
      <c r="F374" s="47">
        <v>66.95</v>
      </c>
      <c r="G374" s="48">
        <v>1467300</v>
      </c>
      <c r="H374" s="47">
        <v>64.33</v>
      </c>
      <c r="I374" s="51">
        <f t="shared" si="57"/>
        <v>0.96086631814787149</v>
      </c>
      <c r="J374" s="51">
        <f t="shared" ca="1" si="58"/>
        <v>1</v>
      </c>
      <c r="K374" s="47">
        <f t="shared" si="59"/>
        <v>64.8</v>
      </c>
      <c r="L374" s="47">
        <f t="shared" si="60"/>
        <v>64.84</v>
      </c>
      <c r="M374" s="47">
        <f t="shared" si="61"/>
        <v>64.16</v>
      </c>
      <c r="N374" s="47">
        <f t="shared" si="62"/>
        <v>64.33</v>
      </c>
      <c r="O374" s="48">
        <f t="shared" ca="1" si="63"/>
        <v>1467300</v>
      </c>
    </row>
    <row r="375" spans="1:15" x14ac:dyDescent="0.25">
      <c r="A375">
        <v>360</v>
      </c>
      <c r="B375" s="84">
        <v>41432</v>
      </c>
      <c r="C375" s="47">
        <v>66.41</v>
      </c>
      <c r="D375" s="47">
        <v>67.489999999999995</v>
      </c>
      <c r="E375" s="47">
        <v>66.349999999999994</v>
      </c>
      <c r="F375" s="47">
        <v>67.41</v>
      </c>
      <c r="G375" s="48">
        <v>1907400</v>
      </c>
      <c r="H375" s="47">
        <v>64.77</v>
      </c>
      <c r="I375" s="51">
        <f t="shared" si="57"/>
        <v>0.96083667111704496</v>
      </c>
      <c r="J375" s="51">
        <f t="shared" ca="1" si="58"/>
        <v>1</v>
      </c>
      <c r="K375" s="47">
        <f t="shared" si="59"/>
        <v>63.81</v>
      </c>
      <c r="L375" s="47">
        <f t="shared" si="60"/>
        <v>64.849999999999994</v>
      </c>
      <c r="M375" s="47">
        <f t="shared" si="61"/>
        <v>63.75</v>
      </c>
      <c r="N375" s="47">
        <f t="shared" si="62"/>
        <v>64.77</v>
      </c>
      <c r="O375" s="48">
        <f t="shared" ca="1" si="63"/>
        <v>1907400</v>
      </c>
    </row>
    <row r="376" spans="1:15" x14ac:dyDescent="0.25">
      <c r="A376">
        <v>361</v>
      </c>
      <c r="B376" s="84">
        <v>41431</v>
      </c>
      <c r="C376" s="47">
        <v>65.52</v>
      </c>
      <c r="D376" s="47">
        <v>66.12</v>
      </c>
      <c r="E376" s="47">
        <v>65.06</v>
      </c>
      <c r="F376" s="47">
        <v>65.98</v>
      </c>
      <c r="G376" s="48">
        <v>1363800</v>
      </c>
      <c r="H376" s="47">
        <v>63.39</v>
      </c>
      <c r="I376" s="51">
        <f t="shared" si="57"/>
        <v>0.96074568050924514</v>
      </c>
      <c r="J376" s="51">
        <f t="shared" ca="1" si="58"/>
        <v>1</v>
      </c>
      <c r="K376" s="47">
        <f t="shared" si="59"/>
        <v>62.95</v>
      </c>
      <c r="L376" s="47">
        <f t="shared" si="60"/>
        <v>63.52</v>
      </c>
      <c r="M376" s="47">
        <f t="shared" si="61"/>
        <v>62.51</v>
      </c>
      <c r="N376" s="47">
        <f t="shared" si="62"/>
        <v>63.39</v>
      </c>
      <c r="O376" s="48">
        <f t="shared" ca="1" si="63"/>
        <v>1363800</v>
      </c>
    </row>
    <row r="377" spans="1:15" x14ac:dyDescent="0.25">
      <c r="A377">
        <v>362</v>
      </c>
      <c r="B377" s="84">
        <v>41430</v>
      </c>
      <c r="C377" s="47">
        <v>66.14</v>
      </c>
      <c r="D377" s="47">
        <v>66.239999999999995</v>
      </c>
      <c r="E377" s="47">
        <v>65.34</v>
      </c>
      <c r="F377" s="47">
        <v>65.5</v>
      </c>
      <c r="G377" s="48">
        <v>1386500</v>
      </c>
      <c r="H377" s="47">
        <v>62.93</v>
      </c>
      <c r="I377" s="51">
        <f t="shared" si="57"/>
        <v>0.96076335877862595</v>
      </c>
      <c r="J377" s="51">
        <f t="shared" ca="1" si="58"/>
        <v>1</v>
      </c>
      <c r="K377" s="47">
        <f t="shared" si="59"/>
        <v>63.54</v>
      </c>
      <c r="L377" s="47">
        <f t="shared" si="60"/>
        <v>63.64</v>
      </c>
      <c r="M377" s="47">
        <f t="shared" si="61"/>
        <v>62.78</v>
      </c>
      <c r="N377" s="47">
        <f t="shared" si="62"/>
        <v>62.93</v>
      </c>
      <c r="O377" s="48">
        <f t="shared" ca="1" si="63"/>
        <v>1386500</v>
      </c>
    </row>
    <row r="378" spans="1:15" x14ac:dyDescent="0.25">
      <c r="A378">
        <v>363</v>
      </c>
      <c r="B378" s="84">
        <v>41429</v>
      </c>
      <c r="C378" s="47">
        <v>66.12</v>
      </c>
      <c r="D378" s="47">
        <v>66.64</v>
      </c>
      <c r="E378" s="47">
        <v>65.8</v>
      </c>
      <c r="F378" s="47">
        <v>66.349999999999994</v>
      </c>
      <c r="G378" s="48">
        <v>1528500</v>
      </c>
      <c r="H378" s="47">
        <v>63.75</v>
      </c>
      <c r="I378" s="51">
        <f t="shared" si="57"/>
        <v>0.96081386586284856</v>
      </c>
      <c r="J378" s="51">
        <f t="shared" ca="1" si="58"/>
        <v>1</v>
      </c>
      <c r="K378" s="47">
        <f t="shared" si="59"/>
        <v>63.53</v>
      </c>
      <c r="L378" s="47">
        <f t="shared" si="60"/>
        <v>64.03</v>
      </c>
      <c r="M378" s="47">
        <f t="shared" si="61"/>
        <v>63.22</v>
      </c>
      <c r="N378" s="47">
        <f t="shared" si="62"/>
        <v>63.75</v>
      </c>
      <c r="O378" s="48">
        <f t="shared" ca="1" si="63"/>
        <v>1528500</v>
      </c>
    </row>
    <row r="379" spans="1:15" x14ac:dyDescent="0.25">
      <c r="A379">
        <v>364</v>
      </c>
      <c r="B379" s="84">
        <v>41428</v>
      </c>
      <c r="C379" s="47">
        <v>66.3</v>
      </c>
      <c r="D379" s="47">
        <v>66.63</v>
      </c>
      <c r="E379" s="47">
        <v>65.69</v>
      </c>
      <c r="F379" s="47">
        <v>66.239999999999995</v>
      </c>
      <c r="G379" s="48">
        <v>2897400</v>
      </c>
      <c r="H379" s="47">
        <v>63.64</v>
      </c>
      <c r="I379" s="51">
        <f t="shared" si="57"/>
        <v>0.96074879227053145</v>
      </c>
      <c r="J379" s="51">
        <f t="shared" ca="1" si="58"/>
        <v>1</v>
      </c>
      <c r="K379" s="47">
        <f t="shared" si="59"/>
        <v>63.7</v>
      </c>
      <c r="L379" s="47">
        <f t="shared" si="60"/>
        <v>64.010000000000005</v>
      </c>
      <c r="M379" s="47">
        <f t="shared" si="61"/>
        <v>63.11</v>
      </c>
      <c r="N379" s="47">
        <f t="shared" si="62"/>
        <v>63.64</v>
      </c>
      <c r="O379" s="48">
        <f t="shared" ca="1" si="63"/>
        <v>2897400</v>
      </c>
    </row>
    <row r="380" spans="1:15" x14ac:dyDescent="0.25">
      <c r="A380">
        <v>365</v>
      </c>
      <c r="B380" s="84">
        <v>41425</v>
      </c>
      <c r="C380" s="47">
        <v>67.239999999999995</v>
      </c>
      <c r="D380" s="47">
        <v>68.09</v>
      </c>
      <c r="E380" s="47">
        <v>66.64</v>
      </c>
      <c r="F380" s="47">
        <v>66.64</v>
      </c>
      <c r="G380" s="48">
        <v>1956500</v>
      </c>
      <c r="H380" s="47">
        <v>64.03</v>
      </c>
      <c r="I380" s="51">
        <f t="shared" si="57"/>
        <v>0.96083433373349336</v>
      </c>
      <c r="J380" s="51">
        <f t="shared" ca="1" si="58"/>
        <v>1</v>
      </c>
      <c r="K380" s="47">
        <f t="shared" si="59"/>
        <v>64.61</v>
      </c>
      <c r="L380" s="47">
        <f t="shared" si="60"/>
        <v>65.42</v>
      </c>
      <c r="M380" s="47">
        <f t="shared" si="61"/>
        <v>64.03</v>
      </c>
      <c r="N380" s="47">
        <f t="shared" si="62"/>
        <v>64.03</v>
      </c>
      <c r="O380" s="48">
        <f t="shared" ca="1" si="63"/>
        <v>1956500</v>
      </c>
    </row>
    <row r="381" spans="1:15" x14ac:dyDescent="0.25">
      <c r="A381">
        <v>366</v>
      </c>
      <c r="B381" s="84">
        <v>41424</v>
      </c>
      <c r="C381" s="47">
        <v>67.42</v>
      </c>
      <c r="D381" s="47">
        <v>68.62</v>
      </c>
      <c r="E381" s="47">
        <v>67.3</v>
      </c>
      <c r="F381" s="47">
        <v>67.33</v>
      </c>
      <c r="G381" s="48">
        <v>1584000</v>
      </c>
      <c r="H381" s="47">
        <v>64.69</v>
      </c>
      <c r="I381" s="51">
        <f t="shared" si="57"/>
        <v>0.96079013812564973</v>
      </c>
      <c r="J381" s="51">
        <f t="shared" ca="1" si="58"/>
        <v>1</v>
      </c>
      <c r="K381" s="47">
        <f t="shared" si="59"/>
        <v>64.78</v>
      </c>
      <c r="L381" s="47">
        <f t="shared" si="60"/>
        <v>65.930000000000007</v>
      </c>
      <c r="M381" s="47">
        <f t="shared" si="61"/>
        <v>64.66</v>
      </c>
      <c r="N381" s="47">
        <f t="shared" si="62"/>
        <v>64.69</v>
      </c>
      <c r="O381" s="48">
        <f t="shared" ca="1" si="63"/>
        <v>1584000</v>
      </c>
    </row>
    <row r="382" spans="1:15" x14ac:dyDescent="0.25">
      <c r="A382">
        <v>367</v>
      </c>
      <c r="B382" s="84">
        <v>41423</v>
      </c>
      <c r="C382" s="47">
        <v>67.400000000000006</v>
      </c>
      <c r="D382" s="47">
        <v>67.489999999999995</v>
      </c>
      <c r="E382" s="47">
        <v>66.66</v>
      </c>
      <c r="F382" s="47">
        <v>67.099999999999994</v>
      </c>
      <c r="G382" s="48">
        <v>1220700</v>
      </c>
      <c r="H382" s="47">
        <v>64.47</v>
      </c>
      <c r="I382" s="51">
        <f t="shared" si="57"/>
        <v>0.96080476900149037</v>
      </c>
      <c r="J382" s="51">
        <f t="shared" ca="1" si="58"/>
        <v>1</v>
      </c>
      <c r="K382" s="47">
        <f t="shared" si="59"/>
        <v>64.760000000000005</v>
      </c>
      <c r="L382" s="47">
        <f t="shared" si="60"/>
        <v>64.84</v>
      </c>
      <c r="M382" s="47">
        <f t="shared" si="61"/>
        <v>64.05</v>
      </c>
      <c r="N382" s="47">
        <f t="shared" si="62"/>
        <v>64.47</v>
      </c>
      <c r="O382" s="48">
        <f t="shared" ca="1" si="63"/>
        <v>1220700</v>
      </c>
    </row>
    <row r="383" spans="1:15" x14ac:dyDescent="0.25">
      <c r="A383">
        <v>368</v>
      </c>
      <c r="B383" s="84">
        <v>41422</v>
      </c>
      <c r="C383" s="47">
        <v>67.290000000000006</v>
      </c>
      <c r="D383" s="47">
        <v>68.03</v>
      </c>
      <c r="E383" s="47">
        <v>67.23</v>
      </c>
      <c r="F383" s="47">
        <v>67.75</v>
      </c>
      <c r="G383" s="48">
        <v>1539400</v>
      </c>
      <c r="H383" s="47">
        <v>65.09</v>
      </c>
      <c r="I383" s="51">
        <f t="shared" si="57"/>
        <v>0.96073800738007387</v>
      </c>
      <c r="J383" s="51">
        <f t="shared" ca="1" si="58"/>
        <v>1</v>
      </c>
      <c r="K383" s="47">
        <f t="shared" si="59"/>
        <v>64.650000000000006</v>
      </c>
      <c r="L383" s="47">
        <f t="shared" si="60"/>
        <v>65.36</v>
      </c>
      <c r="M383" s="47">
        <f t="shared" si="61"/>
        <v>64.59</v>
      </c>
      <c r="N383" s="47">
        <f t="shared" si="62"/>
        <v>65.09</v>
      </c>
      <c r="O383" s="48">
        <f t="shared" ca="1" si="63"/>
        <v>1539400</v>
      </c>
    </row>
    <row r="384" spans="1:15" x14ac:dyDescent="0.25">
      <c r="A384">
        <v>369</v>
      </c>
      <c r="B384" s="84">
        <v>41418</v>
      </c>
      <c r="C384" s="47">
        <v>66.61</v>
      </c>
      <c r="D384" s="47">
        <v>66.849999999999994</v>
      </c>
      <c r="E384" s="47">
        <v>66.06</v>
      </c>
      <c r="F384" s="47">
        <v>66.73</v>
      </c>
      <c r="G384" s="48">
        <v>1115000</v>
      </c>
      <c r="H384" s="47">
        <v>64.11</v>
      </c>
      <c r="I384" s="51">
        <f t="shared" si="57"/>
        <v>0.96073729956541276</v>
      </c>
      <c r="J384" s="51">
        <f t="shared" ca="1" si="58"/>
        <v>1</v>
      </c>
      <c r="K384" s="47">
        <f t="shared" si="59"/>
        <v>63.99</v>
      </c>
      <c r="L384" s="47">
        <f t="shared" si="60"/>
        <v>64.23</v>
      </c>
      <c r="M384" s="47">
        <f t="shared" si="61"/>
        <v>63.47</v>
      </c>
      <c r="N384" s="47">
        <f t="shared" si="62"/>
        <v>64.11</v>
      </c>
      <c r="O384" s="48">
        <f t="shared" ca="1" si="63"/>
        <v>1115000</v>
      </c>
    </row>
    <row r="385" spans="1:15" x14ac:dyDescent="0.25">
      <c r="A385">
        <v>370</v>
      </c>
      <c r="B385" s="84">
        <v>41417</v>
      </c>
      <c r="C385" s="47">
        <v>65.75</v>
      </c>
      <c r="D385" s="47">
        <v>67.040000000000006</v>
      </c>
      <c r="E385" s="47">
        <v>65.72</v>
      </c>
      <c r="F385" s="47">
        <v>66.75</v>
      </c>
      <c r="G385" s="48">
        <v>1413100</v>
      </c>
      <c r="H385" s="47">
        <v>64.13</v>
      </c>
      <c r="I385" s="51">
        <f t="shared" si="57"/>
        <v>0.96074906367041191</v>
      </c>
      <c r="J385" s="51">
        <f t="shared" ca="1" si="58"/>
        <v>1</v>
      </c>
      <c r="K385" s="47">
        <f t="shared" si="59"/>
        <v>63.17</v>
      </c>
      <c r="L385" s="47">
        <f t="shared" si="60"/>
        <v>64.41</v>
      </c>
      <c r="M385" s="47">
        <f t="shared" si="61"/>
        <v>63.14</v>
      </c>
      <c r="N385" s="47">
        <f t="shared" si="62"/>
        <v>64.13</v>
      </c>
      <c r="O385" s="48">
        <f t="shared" ca="1" si="63"/>
        <v>1413100</v>
      </c>
    </row>
    <row r="386" spans="1:15" x14ac:dyDescent="0.25">
      <c r="A386">
        <v>371</v>
      </c>
      <c r="B386" s="84">
        <v>41416</v>
      </c>
      <c r="C386" s="47">
        <v>66.680000000000007</v>
      </c>
      <c r="D386" s="47">
        <v>67.44</v>
      </c>
      <c r="E386" s="47">
        <v>66.11</v>
      </c>
      <c r="F386" s="47">
        <v>66.239999999999995</v>
      </c>
      <c r="G386" s="48">
        <v>1654000</v>
      </c>
      <c r="H386" s="47">
        <v>63.64</v>
      </c>
      <c r="I386" s="51">
        <f t="shared" si="57"/>
        <v>0.96074879227053145</v>
      </c>
      <c r="J386" s="51">
        <f t="shared" ca="1" si="58"/>
        <v>1</v>
      </c>
      <c r="K386" s="47">
        <f t="shared" si="59"/>
        <v>64.06</v>
      </c>
      <c r="L386" s="47">
        <f t="shared" si="60"/>
        <v>64.790000000000006</v>
      </c>
      <c r="M386" s="47">
        <f t="shared" si="61"/>
        <v>63.52</v>
      </c>
      <c r="N386" s="47">
        <f t="shared" si="62"/>
        <v>63.64</v>
      </c>
      <c r="O386" s="48">
        <f t="shared" ca="1" si="63"/>
        <v>1654000</v>
      </c>
    </row>
    <row r="387" spans="1:15" x14ac:dyDescent="0.25">
      <c r="A387">
        <v>372</v>
      </c>
      <c r="B387" s="84">
        <v>41415</v>
      </c>
      <c r="C387" s="47">
        <v>66.849999999999994</v>
      </c>
      <c r="D387" s="47">
        <v>67.290000000000006</v>
      </c>
      <c r="E387" s="47">
        <v>66.459999999999994</v>
      </c>
      <c r="F387" s="47">
        <v>66.760000000000005</v>
      </c>
      <c r="G387" s="48">
        <v>1421000</v>
      </c>
      <c r="H387" s="47">
        <v>64.14</v>
      </c>
      <c r="I387" s="51">
        <f t="shared" si="57"/>
        <v>0.96075494307968834</v>
      </c>
      <c r="J387" s="51">
        <f t="shared" ca="1" si="58"/>
        <v>1</v>
      </c>
      <c r="K387" s="47">
        <f t="shared" si="59"/>
        <v>64.23</v>
      </c>
      <c r="L387" s="47">
        <f t="shared" si="60"/>
        <v>64.650000000000006</v>
      </c>
      <c r="M387" s="47">
        <f t="shared" si="61"/>
        <v>63.85</v>
      </c>
      <c r="N387" s="47">
        <f t="shared" si="62"/>
        <v>64.14</v>
      </c>
      <c r="O387" s="48">
        <f t="shared" ca="1" si="63"/>
        <v>1421000</v>
      </c>
    </row>
    <row r="388" spans="1:15" x14ac:dyDescent="0.25">
      <c r="A388">
        <v>373</v>
      </c>
      <c r="B388" s="84">
        <v>41414</v>
      </c>
      <c r="C388" s="47">
        <v>66.78</v>
      </c>
      <c r="D388" s="47">
        <v>67.14</v>
      </c>
      <c r="E388" s="47">
        <v>66.66</v>
      </c>
      <c r="F388" s="47">
        <v>66.78</v>
      </c>
      <c r="G388" s="48">
        <v>1234000</v>
      </c>
      <c r="H388" s="47">
        <v>64.16</v>
      </c>
      <c r="I388" s="51">
        <f t="shared" si="57"/>
        <v>0.9607666966157532</v>
      </c>
      <c r="J388" s="51">
        <f t="shared" ca="1" si="58"/>
        <v>1</v>
      </c>
      <c r="K388" s="47">
        <f t="shared" si="59"/>
        <v>64.16</v>
      </c>
      <c r="L388" s="47">
        <f t="shared" si="60"/>
        <v>64.510000000000005</v>
      </c>
      <c r="M388" s="47">
        <f t="shared" si="61"/>
        <v>64.040000000000006</v>
      </c>
      <c r="N388" s="47">
        <f t="shared" si="62"/>
        <v>64.16</v>
      </c>
      <c r="O388" s="48">
        <f t="shared" ca="1" si="63"/>
        <v>1234000</v>
      </c>
    </row>
    <row r="389" spans="1:15" x14ac:dyDescent="0.25">
      <c r="A389">
        <v>374</v>
      </c>
      <c r="B389" s="84">
        <v>41411</v>
      </c>
      <c r="C389" s="47">
        <v>65.8</v>
      </c>
      <c r="D389" s="47">
        <v>66.98</v>
      </c>
      <c r="E389" s="47">
        <v>65.77</v>
      </c>
      <c r="F389" s="47">
        <v>66.89</v>
      </c>
      <c r="G389" s="48">
        <v>3177900</v>
      </c>
      <c r="H389" s="47">
        <v>64.27</v>
      </c>
      <c r="I389" s="51">
        <f t="shared" si="57"/>
        <v>0.96083121542831507</v>
      </c>
      <c r="J389" s="51">
        <f t="shared" ca="1" si="58"/>
        <v>1</v>
      </c>
      <c r="K389" s="47">
        <f t="shared" si="59"/>
        <v>63.22</v>
      </c>
      <c r="L389" s="47">
        <f t="shared" si="60"/>
        <v>64.36</v>
      </c>
      <c r="M389" s="47">
        <f t="shared" si="61"/>
        <v>63.19</v>
      </c>
      <c r="N389" s="47">
        <f t="shared" si="62"/>
        <v>64.27</v>
      </c>
      <c r="O389" s="48">
        <f t="shared" ca="1" si="63"/>
        <v>3177900</v>
      </c>
    </row>
    <row r="390" spans="1:15" x14ac:dyDescent="0.25">
      <c r="A390">
        <v>375</v>
      </c>
      <c r="B390" s="84">
        <v>41410</v>
      </c>
      <c r="C390" s="47">
        <v>65.73</v>
      </c>
      <c r="D390" s="47">
        <v>66.150000000000006</v>
      </c>
      <c r="E390" s="47">
        <v>65.41</v>
      </c>
      <c r="F390" s="47">
        <v>65.64</v>
      </c>
      <c r="G390" s="48">
        <v>1555100</v>
      </c>
      <c r="H390" s="47">
        <v>63.07</v>
      </c>
      <c r="I390" s="51">
        <f t="shared" si="57"/>
        <v>0.96084704448507008</v>
      </c>
      <c r="J390" s="51">
        <f t="shared" ca="1" si="58"/>
        <v>1</v>
      </c>
      <c r="K390" s="47">
        <f t="shared" si="59"/>
        <v>63.16</v>
      </c>
      <c r="L390" s="47">
        <f t="shared" si="60"/>
        <v>63.56</v>
      </c>
      <c r="M390" s="47">
        <f t="shared" si="61"/>
        <v>62.85</v>
      </c>
      <c r="N390" s="47">
        <f t="shared" si="62"/>
        <v>63.07</v>
      </c>
      <c r="O390" s="48">
        <f t="shared" ca="1" si="63"/>
        <v>1555100</v>
      </c>
    </row>
    <row r="391" spans="1:15" x14ac:dyDescent="0.25">
      <c r="A391">
        <v>376</v>
      </c>
      <c r="B391" s="84">
        <v>41409</v>
      </c>
      <c r="C391" s="47">
        <v>64.42</v>
      </c>
      <c r="D391" s="47">
        <v>65.77</v>
      </c>
      <c r="E391" s="47">
        <v>64.28</v>
      </c>
      <c r="F391" s="47">
        <v>65.77</v>
      </c>
      <c r="G391" s="48">
        <v>1292800</v>
      </c>
      <c r="H391" s="47">
        <v>63.19</v>
      </c>
      <c r="I391" s="51">
        <f t="shared" si="57"/>
        <v>0.96077238862703362</v>
      </c>
      <c r="J391" s="51">
        <f t="shared" ca="1" si="58"/>
        <v>1</v>
      </c>
      <c r="K391" s="47">
        <f t="shared" si="59"/>
        <v>61.89</v>
      </c>
      <c r="L391" s="47">
        <f t="shared" si="60"/>
        <v>63.19</v>
      </c>
      <c r="M391" s="47">
        <f t="shared" si="61"/>
        <v>61.76</v>
      </c>
      <c r="N391" s="47">
        <f t="shared" si="62"/>
        <v>63.19</v>
      </c>
      <c r="O391" s="48">
        <f t="shared" ca="1" si="63"/>
        <v>1292800</v>
      </c>
    </row>
    <row r="392" spans="1:15" x14ac:dyDescent="0.25">
      <c r="A392">
        <v>377</v>
      </c>
      <c r="B392" s="84">
        <v>41408</v>
      </c>
      <c r="C392" s="47">
        <v>63.97</v>
      </c>
      <c r="D392" s="47">
        <v>64.67</v>
      </c>
      <c r="E392" s="47">
        <v>63.94</v>
      </c>
      <c r="F392" s="47">
        <v>64.64</v>
      </c>
      <c r="G392" s="48">
        <v>1123900</v>
      </c>
      <c r="H392" s="47">
        <v>62.11</v>
      </c>
      <c r="I392" s="51">
        <f t="shared" si="57"/>
        <v>0.96086014851485146</v>
      </c>
      <c r="J392" s="51">
        <f t="shared" ca="1" si="58"/>
        <v>1</v>
      </c>
      <c r="K392" s="47">
        <f t="shared" si="59"/>
        <v>61.47</v>
      </c>
      <c r="L392" s="47">
        <f t="shared" si="60"/>
        <v>62.14</v>
      </c>
      <c r="M392" s="47">
        <f t="shared" si="61"/>
        <v>61.44</v>
      </c>
      <c r="N392" s="47">
        <f t="shared" si="62"/>
        <v>62.11</v>
      </c>
      <c r="O392" s="48">
        <f t="shared" ca="1" si="63"/>
        <v>1123900</v>
      </c>
    </row>
    <row r="393" spans="1:15" x14ac:dyDescent="0.25">
      <c r="A393">
        <v>378</v>
      </c>
      <c r="B393" s="84">
        <v>41407</v>
      </c>
      <c r="C393" s="47">
        <v>64.23</v>
      </c>
      <c r="D393" s="47">
        <v>66</v>
      </c>
      <c r="E393" s="47">
        <v>63.6</v>
      </c>
      <c r="F393" s="47">
        <v>63.93</v>
      </c>
      <c r="G393" s="48">
        <v>1004400</v>
      </c>
      <c r="H393" s="47">
        <v>61.42</v>
      </c>
      <c r="I393" s="51">
        <f t="shared" si="57"/>
        <v>0.96073830752385425</v>
      </c>
      <c r="J393" s="51">
        <f t="shared" ca="1" si="58"/>
        <v>1</v>
      </c>
      <c r="K393" s="47">
        <f t="shared" si="59"/>
        <v>61.71</v>
      </c>
      <c r="L393" s="47">
        <f t="shared" si="60"/>
        <v>63.41</v>
      </c>
      <c r="M393" s="47">
        <f t="shared" si="61"/>
        <v>61.1</v>
      </c>
      <c r="N393" s="47">
        <f t="shared" si="62"/>
        <v>61.42</v>
      </c>
      <c r="O393" s="48">
        <f t="shared" ca="1" si="63"/>
        <v>1004400</v>
      </c>
    </row>
    <row r="394" spans="1:15" x14ac:dyDescent="0.25">
      <c r="A394">
        <v>379</v>
      </c>
      <c r="B394" s="84">
        <v>41404</v>
      </c>
      <c r="C394" s="47">
        <v>63.61</v>
      </c>
      <c r="D394" s="47">
        <v>64.27</v>
      </c>
      <c r="E394" s="47">
        <v>63.44</v>
      </c>
      <c r="F394" s="47">
        <v>64.27</v>
      </c>
      <c r="G394" s="48">
        <v>1475500</v>
      </c>
      <c r="H394" s="47">
        <v>61.75</v>
      </c>
      <c r="I394" s="51">
        <f t="shared" si="57"/>
        <v>0.96079041543488419</v>
      </c>
      <c r="J394" s="51">
        <f t="shared" ca="1" si="58"/>
        <v>1</v>
      </c>
      <c r="K394" s="47">
        <f t="shared" si="59"/>
        <v>61.12</v>
      </c>
      <c r="L394" s="47">
        <f t="shared" si="60"/>
        <v>61.75</v>
      </c>
      <c r="M394" s="47">
        <f t="shared" si="61"/>
        <v>60.95</v>
      </c>
      <c r="N394" s="47">
        <f t="shared" si="62"/>
        <v>61.75</v>
      </c>
      <c r="O394" s="48">
        <f t="shared" ca="1" si="63"/>
        <v>1475500</v>
      </c>
    </row>
    <row r="395" spans="1:15" x14ac:dyDescent="0.25">
      <c r="A395">
        <v>380</v>
      </c>
      <c r="B395" s="84">
        <v>41403</v>
      </c>
      <c r="C395" s="47">
        <v>63.26</v>
      </c>
      <c r="D395" s="47">
        <v>63.79</v>
      </c>
      <c r="E395" s="47">
        <v>63</v>
      </c>
      <c r="F395" s="47">
        <v>63.46</v>
      </c>
      <c r="G395" s="48">
        <v>1335100</v>
      </c>
      <c r="H395" s="47">
        <v>60.97</v>
      </c>
      <c r="I395" s="51">
        <f t="shared" si="57"/>
        <v>0.96076268515600372</v>
      </c>
      <c r="J395" s="51">
        <f t="shared" ca="1" si="58"/>
        <v>1</v>
      </c>
      <c r="K395" s="47">
        <f t="shared" si="59"/>
        <v>60.78</v>
      </c>
      <c r="L395" s="47">
        <f t="shared" si="60"/>
        <v>61.29</v>
      </c>
      <c r="M395" s="47">
        <f t="shared" si="61"/>
        <v>60.53</v>
      </c>
      <c r="N395" s="47">
        <f t="shared" si="62"/>
        <v>60.97</v>
      </c>
      <c r="O395" s="48">
        <f t="shared" ca="1" si="63"/>
        <v>1335100</v>
      </c>
    </row>
    <row r="396" spans="1:15" x14ac:dyDescent="0.25">
      <c r="A396">
        <v>381</v>
      </c>
      <c r="B396" s="84">
        <v>41402</v>
      </c>
      <c r="C396" s="47">
        <v>63.36</v>
      </c>
      <c r="D396" s="47">
        <v>63.44</v>
      </c>
      <c r="E396" s="47">
        <v>62.89</v>
      </c>
      <c r="F396" s="47">
        <v>63.16</v>
      </c>
      <c r="G396" s="48">
        <v>2309300</v>
      </c>
      <c r="H396" s="47">
        <v>60.68</v>
      </c>
      <c r="I396" s="51">
        <f t="shared" si="57"/>
        <v>0.96073464217859406</v>
      </c>
      <c r="J396" s="51">
        <f t="shared" ca="1" si="58"/>
        <v>1</v>
      </c>
      <c r="K396" s="47">
        <f t="shared" si="59"/>
        <v>60.87</v>
      </c>
      <c r="L396" s="47">
        <f t="shared" si="60"/>
        <v>60.95</v>
      </c>
      <c r="M396" s="47">
        <f t="shared" si="61"/>
        <v>60.42</v>
      </c>
      <c r="N396" s="47">
        <f t="shared" si="62"/>
        <v>60.68</v>
      </c>
      <c r="O396" s="48">
        <f t="shared" ca="1" si="63"/>
        <v>2309300</v>
      </c>
    </row>
    <row r="397" spans="1:15" x14ac:dyDescent="0.25">
      <c r="A397">
        <v>382</v>
      </c>
      <c r="B397" s="84">
        <v>41401</v>
      </c>
      <c r="C397" s="47">
        <v>63.13</v>
      </c>
      <c r="D397" s="47">
        <v>63.63</v>
      </c>
      <c r="E397" s="47">
        <v>62.99</v>
      </c>
      <c r="F397" s="47">
        <v>63.46</v>
      </c>
      <c r="G397" s="48">
        <v>1233000</v>
      </c>
      <c r="H397" s="47">
        <v>60.97</v>
      </c>
      <c r="I397" s="51">
        <f t="shared" si="57"/>
        <v>0.96076268515600372</v>
      </c>
      <c r="J397" s="51">
        <f t="shared" ca="1" si="58"/>
        <v>1</v>
      </c>
      <c r="K397" s="47">
        <f t="shared" si="59"/>
        <v>60.65</v>
      </c>
      <c r="L397" s="47">
        <f t="shared" si="60"/>
        <v>61.13</v>
      </c>
      <c r="M397" s="47">
        <f t="shared" si="61"/>
        <v>60.52</v>
      </c>
      <c r="N397" s="47">
        <f t="shared" si="62"/>
        <v>60.97</v>
      </c>
      <c r="O397" s="48">
        <f t="shared" ca="1" si="63"/>
        <v>1233000</v>
      </c>
    </row>
    <row r="398" spans="1:15" x14ac:dyDescent="0.25">
      <c r="A398">
        <v>383</v>
      </c>
      <c r="B398" s="84">
        <v>41400</v>
      </c>
      <c r="C398" s="47">
        <v>63.17</v>
      </c>
      <c r="D398" s="47">
        <v>63.39</v>
      </c>
      <c r="E398" s="47">
        <v>62.81</v>
      </c>
      <c r="F398" s="47">
        <v>62.98</v>
      </c>
      <c r="G398" s="48">
        <v>1128000</v>
      </c>
      <c r="H398" s="47">
        <v>60.51</v>
      </c>
      <c r="I398" s="51">
        <f t="shared" si="57"/>
        <v>0.9607812003810734</v>
      </c>
      <c r="J398" s="51">
        <f t="shared" ca="1" si="58"/>
        <v>1</v>
      </c>
      <c r="K398" s="47">
        <f t="shared" si="59"/>
        <v>60.69</v>
      </c>
      <c r="L398" s="47">
        <f t="shared" si="60"/>
        <v>60.9</v>
      </c>
      <c r="M398" s="47">
        <f t="shared" si="61"/>
        <v>60.35</v>
      </c>
      <c r="N398" s="47">
        <f t="shared" si="62"/>
        <v>60.51</v>
      </c>
      <c r="O398" s="48">
        <f t="shared" ca="1" si="63"/>
        <v>1128000</v>
      </c>
    </row>
    <row r="399" spans="1:15" x14ac:dyDescent="0.25">
      <c r="A399">
        <v>384</v>
      </c>
      <c r="B399" s="84">
        <v>41397</v>
      </c>
      <c r="C399" s="47">
        <v>63.02</v>
      </c>
      <c r="D399" s="47">
        <v>63.21</v>
      </c>
      <c r="E399" s="47">
        <v>62.59</v>
      </c>
      <c r="F399" s="47">
        <v>63.04</v>
      </c>
      <c r="G399" s="48">
        <v>1579000</v>
      </c>
      <c r="H399" s="47">
        <v>60.57</v>
      </c>
      <c r="I399" s="51">
        <f t="shared" si="57"/>
        <v>0.96081852791878175</v>
      </c>
      <c r="J399" s="51">
        <f t="shared" ca="1" si="58"/>
        <v>1</v>
      </c>
      <c r="K399" s="47">
        <f t="shared" si="59"/>
        <v>60.55</v>
      </c>
      <c r="L399" s="47">
        <f t="shared" si="60"/>
        <v>60.73</v>
      </c>
      <c r="M399" s="47">
        <f t="shared" si="61"/>
        <v>60.14</v>
      </c>
      <c r="N399" s="47">
        <f t="shared" si="62"/>
        <v>60.57</v>
      </c>
      <c r="O399" s="48">
        <f t="shared" ca="1" si="63"/>
        <v>1579000</v>
      </c>
    </row>
    <row r="400" spans="1:15" x14ac:dyDescent="0.25">
      <c r="A400">
        <v>385</v>
      </c>
      <c r="B400" s="84">
        <v>41396</v>
      </c>
      <c r="C400" s="47">
        <v>61.66</v>
      </c>
      <c r="D400" s="47">
        <v>62.76</v>
      </c>
      <c r="E400" s="47">
        <v>61.47</v>
      </c>
      <c r="F400" s="47">
        <v>62.5</v>
      </c>
      <c r="G400" s="48">
        <v>1852700</v>
      </c>
      <c r="H400" s="47">
        <v>60.05</v>
      </c>
      <c r="I400" s="51">
        <f t="shared" si="57"/>
        <v>0.96079999999999999</v>
      </c>
      <c r="J400" s="51">
        <f t="shared" ca="1" si="58"/>
        <v>1</v>
      </c>
      <c r="K400" s="47">
        <f t="shared" si="59"/>
        <v>59.24</v>
      </c>
      <c r="L400" s="47">
        <f t="shared" si="60"/>
        <v>60.3</v>
      </c>
      <c r="M400" s="47">
        <f t="shared" si="61"/>
        <v>59.06</v>
      </c>
      <c r="N400" s="47">
        <f t="shared" si="62"/>
        <v>60.05</v>
      </c>
      <c r="O400" s="48">
        <f t="shared" ca="1" si="63"/>
        <v>1852700</v>
      </c>
    </row>
    <row r="401" spans="1:15" x14ac:dyDescent="0.25">
      <c r="A401">
        <v>386</v>
      </c>
      <c r="B401" s="84">
        <v>41395</v>
      </c>
      <c r="C401" s="47">
        <v>61.25</v>
      </c>
      <c r="D401" s="47">
        <v>62.33</v>
      </c>
      <c r="E401" s="47">
        <v>61.24</v>
      </c>
      <c r="F401" s="47">
        <v>61.66</v>
      </c>
      <c r="G401" s="48">
        <v>2142000</v>
      </c>
      <c r="H401" s="47">
        <v>59.24</v>
      </c>
      <c r="I401" s="51">
        <f t="shared" ref="I401:I464" si="64">H401/F401</f>
        <v>0.96075251378527415</v>
      </c>
      <c r="J401" s="51">
        <f t="shared" ref="J401:J464" ca="1" si="65">INDEX(OFFSET($T$15,0,0,$S$13+1,1),MATCH(B401,OFFSET($Q$15,0,0,$S$13+1,1),-1))</f>
        <v>1</v>
      </c>
      <c r="K401" s="47">
        <f t="shared" ref="K401:K464" si="66">ROUND($I401*C401,2)</f>
        <v>58.85</v>
      </c>
      <c r="L401" s="47">
        <f t="shared" ref="L401:L464" si="67">ROUND($I401*D401,2)</f>
        <v>59.88</v>
      </c>
      <c r="M401" s="47">
        <f t="shared" ref="M401:M464" si="68">ROUND($I401*E401,2)</f>
        <v>58.84</v>
      </c>
      <c r="N401" s="47">
        <f t="shared" ref="N401:N464" si="69">ROUND($I401*F401,2)</f>
        <v>59.24</v>
      </c>
      <c r="O401" s="48">
        <f t="shared" ref="O401:O464" ca="1" si="70">G401*J401</f>
        <v>2142000</v>
      </c>
    </row>
    <row r="402" spans="1:15" x14ac:dyDescent="0.25">
      <c r="A402">
        <v>387</v>
      </c>
      <c r="B402" s="84">
        <v>41394</v>
      </c>
      <c r="C402" s="47">
        <v>60.74</v>
      </c>
      <c r="D402" s="47">
        <v>61.68</v>
      </c>
      <c r="E402" s="47">
        <v>60.72</v>
      </c>
      <c r="F402" s="47">
        <v>61.38</v>
      </c>
      <c r="G402" s="48">
        <v>2196300</v>
      </c>
      <c r="H402" s="47">
        <v>58.97</v>
      </c>
      <c r="I402" s="51">
        <f t="shared" si="64"/>
        <v>0.96073639622026707</v>
      </c>
      <c r="J402" s="51">
        <f t="shared" ca="1" si="65"/>
        <v>1</v>
      </c>
      <c r="K402" s="47">
        <f t="shared" si="66"/>
        <v>58.36</v>
      </c>
      <c r="L402" s="47">
        <f t="shared" si="67"/>
        <v>59.26</v>
      </c>
      <c r="M402" s="47">
        <f t="shared" si="68"/>
        <v>58.34</v>
      </c>
      <c r="N402" s="47">
        <f t="shared" si="69"/>
        <v>58.97</v>
      </c>
      <c r="O402" s="48">
        <f t="shared" ca="1" si="70"/>
        <v>2196300</v>
      </c>
    </row>
    <row r="403" spans="1:15" x14ac:dyDescent="0.25">
      <c r="A403">
        <v>388</v>
      </c>
      <c r="B403" s="84">
        <v>41393</v>
      </c>
      <c r="C403" s="47">
        <v>60.22</v>
      </c>
      <c r="D403" s="47">
        <v>60.92</v>
      </c>
      <c r="E403" s="47">
        <v>59.77</v>
      </c>
      <c r="F403" s="47">
        <v>60.72</v>
      </c>
      <c r="G403" s="48">
        <v>1902300</v>
      </c>
      <c r="H403" s="47">
        <v>58.34</v>
      </c>
      <c r="I403" s="51">
        <f t="shared" si="64"/>
        <v>0.96080368906455871</v>
      </c>
      <c r="J403" s="51">
        <f t="shared" ca="1" si="65"/>
        <v>1</v>
      </c>
      <c r="K403" s="47">
        <f t="shared" si="66"/>
        <v>57.86</v>
      </c>
      <c r="L403" s="47">
        <f t="shared" si="67"/>
        <v>58.53</v>
      </c>
      <c r="M403" s="47">
        <f t="shared" si="68"/>
        <v>57.43</v>
      </c>
      <c r="N403" s="47">
        <f t="shared" si="69"/>
        <v>58.34</v>
      </c>
      <c r="O403" s="48">
        <f t="shared" ca="1" si="70"/>
        <v>1902300</v>
      </c>
    </row>
    <row r="404" spans="1:15" x14ac:dyDescent="0.25">
      <c r="A404">
        <v>389</v>
      </c>
      <c r="B404" s="84">
        <v>41390</v>
      </c>
      <c r="C404" s="47">
        <v>59.59</v>
      </c>
      <c r="D404" s="47">
        <v>60.39</v>
      </c>
      <c r="E404" s="47">
        <v>59.39</v>
      </c>
      <c r="F404" s="47">
        <v>60.2</v>
      </c>
      <c r="G404" s="48">
        <v>2048100</v>
      </c>
      <c r="H404" s="47">
        <v>57.84</v>
      </c>
      <c r="I404" s="51">
        <f t="shared" si="64"/>
        <v>0.96079734219269108</v>
      </c>
      <c r="J404" s="51">
        <f t="shared" ca="1" si="65"/>
        <v>1</v>
      </c>
      <c r="K404" s="47">
        <f t="shared" si="66"/>
        <v>57.25</v>
      </c>
      <c r="L404" s="47">
        <f t="shared" si="67"/>
        <v>58.02</v>
      </c>
      <c r="M404" s="47">
        <f t="shared" si="68"/>
        <v>57.06</v>
      </c>
      <c r="N404" s="47">
        <f t="shared" si="69"/>
        <v>57.84</v>
      </c>
      <c r="O404" s="48">
        <f t="shared" ca="1" si="70"/>
        <v>2048100</v>
      </c>
    </row>
    <row r="405" spans="1:15" x14ac:dyDescent="0.25">
      <c r="A405">
        <v>390</v>
      </c>
      <c r="B405" s="84">
        <v>41389</v>
      </c>
      <c r="C405" s="47">
        <v>58.48</v>
      </c>
      <c r="D405" s="47">
        <v>59.71</v>
      </c>
      <c r="E405" s="47">
        <v>58.1</v>
      </c>
      <c r="F405" s="47">
        <v>59.3</v>
      </c>
      <c r="G405" s="48">
        <v>2819400</v>
      </c>
      <c r="H405" s="47">
        <v>56.98</v>
      </c>
      <c r="I405" s="51">
        <f t="shared" si="64"/>
        <v>0.96087689713322089</v>
      </c>
      <c r="J405" s="51">
        <f t="shared" ca="1" si="65"/>
        <v>1</v>
      </c>
      <c r="K405" s="47">
        <f t="shared" si="66"/>
        <v>56.19</v>
      </c>
      <c r="L405" s="47">
        <f t="shared" si="67"/>
        <v>57.37</v>
      </c>
      <c r="M405" s="47">
        <f t="shared" si="68"/>
        <v>55.83</v>
      </c>
      <c r="N405" s="47">
        <f t="shared" si="69"/>
        <v>56.98</v>
      </c>
      <c r="O405" s="48">
        <f t="shared" ca="1" si="70"/>
        <v>2819400</v>
      </c>
    </row>
    <row r="406" spans="1:15" x14ac:dyDescent="0.25">
      <c r="A406">
        <v>391</v>
      </c>
      <c r="B406" s="84">
        <v>41388</v>
      </c>
      <c r="C406" s="47">
        <v>57.68</v>
      </c>
      <c r="D406" s="47">
        <v>58.41</v>
      </c>
      <c r="E406" s="47">
        <v>57.47</v>
      </c>
      <c r="F406" s="47">
        <v>58.13</v>
      </c>
      <c r="G406" s="48">
        <v>1482400</v>
      </c>
      <c r="H406" s="47">
        <v>55.85</v>
      </c>
      <c r="I406" s="51">
        <f t="shared" si="64"/>
        <v>0.96077756752107346</v>
      </c>
      <c r="J406" s="51">
        <f t="shared" ca="1" si="65"/>
        <v>1</v>
      </c>
      <c r="K406" s="47">
        <f t="shared" si="66"/>
        <v>55.42</v>
      </c>
      <c r="L406" s="47">
        <f t="shared" si="67"/>
        <v>56.12</v>
      </c>
      <c r="M406" s="47">
        <f t="shared" si="68"/>
        <v>55.22</v>
      </c>
      <c r="N406" s="47">
        <f t="shared" si="69"/>
        <v>55.85</v>
      </c>
      <c r="O406" s="48">
        <f t="shared" ca="1" si="70"/>
        <v>1482400</v>
      </c>
    </row>
    <row r="407" spans="1:15" x14ac:dyDescent="0.25">
      <c r="A407">
        <v>392</v>
      </c>
      <c r="B407" s="84">
        <v>41387</v>
      </c>
      <c r="C407" s="47">
        <v>57.31</v>
      </c>
      <c r="D407" s="47">
        <v>57.49</v>
      </c>
      <c r="E407" s="47">
        <v>56.53</v>
      </c>
      <c r="F407" s="47">
        <v>57.39</v>
      </c>
      <c r="G407" s="48">
        <v>1578300</v>
      </c>
      <c r="H407" s="47">
        <v>55.14</v>
      </c>
      <c r="I407" s="51">
        <f t="shared" si="64"/>
        <v>0.96079456351280712</v>
      </c>
      <c r="J407" s="51">
        <f t="shared" ca="1" si="65"/>
        <v>1</v>
      </c>
      <c r="K407" s="47">
        <f t="shared" si="66"/>
        <v>55.06</v>
      </c>
      <c r="L407" s="47">
        <f t="shared" si="67"/>
        <v>55.24</v>
      </c>
      <c r="M407" s="47">
        <f t="shared" si="68"/>
        <v>54.31</v>
      </c>
      <c r="N407" s="47">
        <f t="shared" si="69"/>
        <v>55.14</v>
      </c>
      <c r="O407" s="48">
        <f t="shared" ca="1" si="70"/>
        <v>1578300</v>
      </c>
    </row>
    <row r="408" spans="1:15" x14ac:dyDescent="0.25">
      <c r="A408">
        <v>393</v>
      </c>
      <c r="B408" s="84">
        <v>41386</v>
      </c>
      <c r="C408" s="47">
        <v>57.25</v>
      </c>
      <c r="D408" s="47">
        <v>57.33</v>
      </c>
      <c r="E408" s="47">
        <v>56.61</v>
      </c>
      <c r="F408" s="47">
        <v>56.94</v>
      </c>
      <c r="G408" s="48">
        <v>1262500</v>
      </c>
      <c r="H408" s="47">
        <v>54.71</v>
      </c>
      <c r="I408" s="51">
        <f t="shared" si="64"/>
        <v>0.96083596768528279</v>
      </c>
      <c r="J408" s="51">
        <f t="shared" ca="1" si="65"/>
        <v>1</v>
      </c>
      <c r="K408" s="47">
        <f t="shared" si="66"/>
        <v>55.01</v>
      </c>
      <c r="L408" s="47">
        <f t="shared" si="67"/>
        <v>55.08</v>
      </c>
      <c r="M408" s="47">
        <f t="shared" si="68"/>
        <v>54.39</v>
      </c>
      <c r="N408" s="47">
        <f t="shared" si="69"/>
        <v>54.71</v>
      </c>
      <c r="O408" s="48">
        <f t="shared" ca="1" si="70"/>
        <v>1262500</v>
      </c>
    </row>
    <row r="409" spans="1:15" x14ac:dyDescent="0.25">
      <c r="A409">
        <v>394</v>
      </c>
      <c r="B409" s="84">
        <v>41383</v>
      </c>
      <c r="C409" s="47">
        <v>56.52</v>
      </c>
      <c r="D409" s="47">
        <v>57.31</v>
      </c>
      <c r="E409" s="47">
        <v>56.47</v>
      </c>
      <c r="F409" s="47">
        <v>57.15</v>
      </c>
      <c r="G409" s="48">
        <v>1700100</v>
      </c>
      <c r="H409" s="47">
        <v>54.91</v>
      </c>
      <c r="I409" s="51">
        <f t="shared" si="64"/>
        <v>0.96080489938757652</v>
      </c>
      <c r="J409" s="51">
        <f t="shared" ca="1" si="65"/>
        <v>1</v>
      </c>
      <c r="K409" s="47">
        <f t="shared" si="66"/>
        <v>54.3</v>
      </c>
      <c r="L409" s="47">
        <f t="shared" si="67"/>
        <v>55.06</v>
      </c>
      <c r="M409" s="47">
        <f t="shared" si="68"/>
        <v>54.26</v>
      </c>
      <c r="N409" s="47">
        <f t="shared" si="69"/>
        <v>54.91</v>
      </c>
      <c r="O409" s="48">
        <f t="shared" ca="1" si="70"/>
        <v>1700100</v>
      </c>
    </row>
    <row r="410" spans="1:15" x14ac:dyDescent="0.25">
      <c r="A410">
        <v>395</v>
      </c>
      <c r="B410" s="84">
        <v>41382</v>
      </c>
      <c r="C410" s="47">
        <v>56.66</v>
      </c>
      <c r="D410" s="47">
        <v>56.81</v>
      </c>
      <c r="E410" s="47">
        <v>55.85</v>
      </c>
      <c r="F410" s="47">
        <v>56.22</v>
      </c>
      <c r="G410" s="48">
        <v>1609800</v>
      </c>
      <c r="H410" s="47">
        <v>54.02</v>
      </c>
      <c r="I410" s="51">
        <f t="shared" si="64"/>
        <v>0.96086801849875492</v>
      </c>
      <c r="J410" s="51">
        <f t="shared" ca="1" si="65"/>
        <v>1</v>
      </c>
      <c r="K410" s="47">
        <f t="shared" si="66"/>
        <v>54.44</v>
      </c>
      <c r="L410" s="47">
        <f t="shared" si="67"/>
        <v>54.59</v>
      </c>
      <c r="M410" s="47">
        <f t="shared" si="68"/>
        <v>53.66</v>
      </c>
      <c r="N410" s="47">
        <f t="shared" si="69"/>
        <v>54.02</v>
      </c>
      <c r="O410" s="48">
        <f t="shared" ca="1" si="70"/>
        <v>1609800</v>
      </c>
    </row>
    <row r="411" spans="1:15" x14ac:dyDescent="0.25">
      <c r="A411">
        <v>396</v>
      </c>
      <c r="B411" s="84">
        <v>41381</v>
      </c>
      <c r="C411" s="47">
        <v>57.16</v>
      </c>
      <c r="D411" s="47">
        <v>57.24</v>
      </c>
      <c r="E411" s="47">
        <v>56.42</v>
      </c>
      <c r="F411" s="47">
        <v>56.68</v>
      </c>
      <c r="G411" s="48">
        <v>1352500</v>
      </c>
      <c r="H411" s="47">
        <v>54.46</v>
      </c>
      <c r="I411" s="51">
        <f t="shared" si="64"/>
        <v>0.96083274523641493</v>
      </c>
      <c r="J411" s="51">
        <f t="shared" ca="1" si="65"/>
        <v>1</v>
      </c>
      <c r="K411" s="47">
        <f t="shared" si="66"/>
        <v>54.92</v>
      </c>
      <c r="L411" s="47">
        <f t="shared" si="67"/>
        <v>55</v>
      </c>
      <c r="M411" s="47">
        <f t="shared" si="68"/>
        <v>54.21</v>
      </c>
      <c r="N411" s="47">
        <f t="shared" si="69"/>
        <v>54.46</v>
      </c>
      <c r="O411" s="48">
        <f t="shared" ca="1" si="70"/>
        <v>1352500</v>
      </c>
    </row>
    <row r="412" spans="1:15" x14ac:dyDescent="0.25">
      <c r="A412">
        <v>397</v>
      </c>
      <c r="B412" s="84">
        <v>41380</v>
      </c>
      <c r="C412" s="47">
        <v>57.78</v>
      </c>
      <c r="D412" s="47">
        <v>58.13</v>
      </c>
      <c r="E412" s="47">
        <v>57.12</v>
      </c>
      <c r="F412" s="47">
        <v>57.39</v>
      </c>
      <c r="G412" s="48">
        <v>1634700</v>
      </c>
      <c r="H412" s="47">
        <v>55.14</v>
      </c>
      <c r="I412" s="51">
        <f t="shared" si="64"/>
        <v>0.96079456351280712</v>
      </c>
      <c r="J412" s="51">
        <f t="shared" ca="1" si="65"/>
        <v>1</v>
      </c>
      <c r="K412" s="47">
        <f t="shared" si="66"/>
        <v>55.51</v>
      </c>
      <c r="L412" s="47">
        <f t="shared" si="67"/>
        <v>55.85</v>
      </c>
      <c r="M412" s="47">
        <f t="shared" si="68"/>
        <v>54.88</v>
      </c>
      <c r="N412" s="47">
        <f t="shared" si="69"/>
        <v>55.14</v>
      </c>
      <c r="O412" s="48">
        <f t="shared" ca="1" si="70"/>
        <v>1634700</v>
      </c>
    </row>
    <row r="413" spans="1:15" x14ac:dyDescent="0.25">
      <c r="A413">
        <v>398</v>
      </c>
      <c r="B413" s="84">
        <v>41379</v>
      </c>
      <c r="C413" s="47">
        <v>58.12</v>
      </c>
      <c r="D413" s="47">
        <v>58.24</v>
      </c>
      <c r="E413" s="47">
        <v>57.29</v>
      </c>
      <c r="F413" s="47">
        <v>57.44</v>
      </c>
      <c r="G413" s="48">
        <v>1672900</v>
      </c>
      <c r="H413" s="47">
        <v>55.19</v>
      </c>
      <c r="I413" s="51">
        <f t="shared" si="64"/>
        <v>0.96082869080779942</v>
      </c>
      <c r="J413" s="51">
        <f t="shared" ca="1" si="65"/>
        <v>1</v>
      </c>
      <c r="K413" s="47">
        <f t="shared" si="66"/>
        <v>55.84</v>
      </c>
      <c r="L413" s="47">
        <f t="shared" si="67"/>
        <v>55.96</v>
      </c>
      <c r="M413" s="47">
        <f t="shared" si="68"/>
        <v>55.05</v>
      </c>
      <c r="N413" s="47">
        <f t="shared" si="69"/>
        <v>55.19</v>
      </c>
      <c r="O413" s="48">
        <f t="shared" ca="1" si="70"/>
        <v>1672900</v>
      </c>
    </row>
    <row r="414" spans="1:15" x14ac:dyDescent="0.25">
      <c r="A414">
        <v>399</v>
      </c>
      <c r="B414" s="84">
        <v>41376</v>
      </c>
      <c r="C414" s="47">
        <v>58.15</v>
      </c>
      <c r="D414" s="47">
        <v>58.43</v>
      </c>
      <c r="E414" s="47">
        <v>57.95</v>
      </c>
      <c r="F414" s="47">
        <v>58.34</v>
      </c>
      <c r="G414" s="48">
        <v>1134300</v>
      </c>
      <c r="H414" s="47">
        <v>56.05</v>
      </c>
      <c r="I414" s="51">
        <f t="shared" si="64"/>
        <v>0.96074734316078148</v>
      </c>
      <c r="J414" s="51">
        <f t="shared" ca="1" si="65"/>
        <v>1</v>
      </c>
      <c r="K414" s="47">
        <f t="shared" si="66"/>
        <v>55.87</v>
      </c>
      <c r="L414" s="47">
        <f t="shared" si="67"/>
        <v>56.14</v>
      </c>
      <c r="M414" s="47">
        <f t="shared" si="68"/>
        <v>55.68</v>
      </c>
      <c r="N414" s="47">
        <f t="shared" si="69"/>
        <v>56.05</v>
      </c>
      <c r="O414" s="48">
        <f t="shared" ca="1" si="70"/>
        <v>1134300</v>
      </c>
    </row>
    <row r="415" spans="1:15" x14ac:dyDescent="0.25">
      <c r="A415">
        <v>400</v>
      </c>
      <c r="B415" s="84">
        <v>41375</v>
      </c>
      <c r="C415" s="47">
        <v>58.39</v>
      </c>
      <c r="D415" s="47">
        <v>58.53</v>
      </c>
      <c r="E415" s="47">
        <v>58.26</v>
      </c>
      <c r="F415" s="47">
        <v>58.41</v>
      </c>
      <c r="G415" s="48">
        <v>1512800</v>
      </c>
      <c r="H415" s="47">
        <v>56.12</v>
      </c>
      <c r="I415" s="51">
        <f t="shared" si="64"/>
        <v>0.9607943845231981</v>
      </c>
      <c r="J415" s="51">
        <f t="shared" ca="1" si="65"/>
        <v>1</v>
      </c>
      <c r="K415" s="47">
        <f t="shared" si="66"/>
        <v>56.1</v>
      </c>
      <c r="L415" s="47">
        <f t="shared" si="67"/>
        <v>56.24</v>
      </c>
      <c r="M415" s="47">
        <f t="shared" si="68"/>
        <v>55.98</v>
      </c>
      <c r="N415" s="47">
        <f t="shared" si="69"/>
        <v>56.12</v>
      </c>
      <c r="O415" s="48">
        <f t="shared" ca="1" si="70"/>
        <v>1512800</v>
      </c>
    </row>
    <row r="416" spans="1:15" x14ac:dyDescent="0.25">
      <c r="A416">
        <v>401</v>
      </c>
      <c r="B416" s="84">
        <v>41374</v>
      </c>
      <c r="C416" s="47">
        <v>58.11</v>
      </c>
      <c r="D416" s="47">
        <v>58.55</v>
      </c>
      <c r="E416" s="47">
        <v>58.07</v>
      </c>
      <c r="F416" s="47">
        <v>58.22</v>
      </c>
      <c r="G416" s="48">
        <v>1550900</v>
      </c>
      <c r="H416" s="47">
        <v>55.94</v>
      </c>
      <c r="I416" s="51">
        <f t="shared" si="64"/>
        <v>0.96083819993129504</v>
      </c>
      <c r="J416" s="51">
        <f t="shared" ca="1" si="65"/>
        <v>1</v>
      </c>
      <c r="K416" s="47">
        <f t="shared" si="66"/>
        <v>55.83</v>
      </c>
      <c r="L416" s="47">
        <f t="shared" si="67"/>
        <v>56.26</v>
      </c>
      <c r="M416" s="47">
        <f t="shared" si="68"/>
        <v>55.8</v>
      </c>
      <c r="N416" s="47">
        <f t="shared" si="69"/>
        <v>55.94</v>
      </c>
      <c r="O416" s="48">
        <f t="shared" ca="1" si="70"/>
        <v>1550900</v>
      </c>
    </row>
    <row r="417" spans="1:15" x14ac:dyDescent="0.25">
      <c r="A417">
        <v>402</v>
      </c>
      <c r="B417" s="84">
        <v>41373</v>
      </c>
      <c r="C417" s="47">
        <v>58.4</v>
      </c>
      <c r="D417" s="47">
        <v>58.46</v>
      </c>
      <c r="E417" s="47">
        <v>57.84</v>
      </c>
      <c r="F417" s="47">
        <v>57.96</v>
      </c>
      <c r="G417" s="48">
        <v>1183400</v>
      </c>
      <c r="H417" s="47">
        <v>55.69</v>
      </c>
      <c r="I417" s="51">
        <f t="shared" si="64"/>
        <v>0.9608350586611456</v>
      </c>
      <c r="J417" s="51">
        <f t="shared" ca="1" si="65"/>
        <v>1</v>
      </c>
      <c r="K417" s="47">
        <f t="shared" si="66"/>
        <v>56.11</v>
      </c>
      <c r="L417" s="47">
        <f t="shared" si="67"/>
        <v>56.17</v>
      </c>
      <c r="M417" s="47">
        <f t="shared" si="68"/>
        <v>55.57</v>
      </c>
      <c r="N417" s="47">
        <f t="shared" si="69"/>
        <v>55.69</v>
      </c>
      <c r="O417" s="48">
        <f t="shared" ca="1" si="70"/>
        <v>1183400</v>
      </c>
    </row>
    <row r="418" spans="1:15" x14ac:dyDescent="0.25">
      <c r="A418">
        <v>403</v>
      </c>
      <c r="B418" s="84">
        <v>41372</v>
      </c>
      <c r="C418" s="47">
        <v>58.1</v>
      </c>
      <c r="D418" s="47">
        <v>58.25</v>
      </c>
      <c r="E418" s="47">
        <v>57.63</v>
      </c>
      <c r="F418" s="47">
        <v>58.25</v>
      </c>
      <c r="G418" s="48">
        <v>1403800</v>
      </c>
      <c r="H418" s="47">
        <v>55.97</v>
      </c>
      <c r="I418" s="51">
        <f t="shared" si="64"/>
        <v>0.96085836909871247</v>
      </c>
      <c r="J418" s="51">
        <f t="shared" ca="1" si="65"/>
        <v>1</v>
      </c>
      <c r="K418" s="47">
        <f t="shared" si="66"/>
        <v>55.83</v>
      </c>
      <c r="L418" s="47">
        <f t="shared" si="67"/>
        <v>55.97</v>
      </c>
      <c r="M418" s="47">
        <f t="shared" si="68"/>
        <v>55.37</v>
      </c>
      <c r="N418" s="47">
        <f t="shared" si="69"/>
        <v>55.97</v>
      </c>
      <c r="O418" s="48">
        <f t="shared" ca="1" si="70"/>
        <v>1403800</v>
      </c>
    </row>
    <row r="419" spans="1:15" x14ac:dyDescent="0.25">
      <c r="A419">
        <v>404</v>
      </c>
      <c r="B419" s="84">
        <v>41369</v>
      </c>
      <c r="C419" s="47">
        <v>58.11</v>
      </c>
      <c r="D419" s="47">
        <v>58.33</v>
      </c>
      <c r="E419" s="47">
        <v>57.78</v>
      </c>
      <c r="F419" s="47">
        <v>58.18</v>
      </c>
      <c r="G419" s="48">
        <v>2493100</v>
      </c>
      <c r="H419" s="47">
        <v>55.9</v>
      </c>
      <c r="I419" s="51">
        <f t="shared" si="64"/>
        <v>0.96081127535235478</v>
      </c>
      <c r="J419" s="51">
        <f t="shared" ca="1" si="65"/>
        <v>1</v>
      </c>
      <c r="K419" s="47">
        <f t="shared" si="66"/>
        <v>55.83</v>
      </c>
      <c r="L419" s="47">
        <f t="shared" si="67"/>
        <v>56.04</v>
      </c>
      <c r="M419" s="47">
        <f t="shared" si="68"/>
        <v>55.52</v>
      </c>
      <c r="N419" s="47">
        <f t="shared" si="69"/>
        <v>55.9</v>
      </c>
      <c r="O419" s="48">
        <f t="shared" ca="1" si="70"/>
        <v>2493100</v>
      </c>
    </row>
    <row r="420" spans="1:15" x14ac:dyDescent="0.25">
      <c r="A420">
        <v>405</v>
      </c>
      <c r="B420" s="84">
        <v>41368</v>
      </c>
      <c r="C420" s="47">
        <v>58.17</v>
      </c>
      <c r="D420" s="47">
        <v>58.73</v>
      </c>
      <c r="E420" s="47">
        <v>58.13</v>
      </c>
      <c r="F420" s="47">
        <v>58.54</v>
      </c>
      <c r="G420" s="48">
        <v>1813200</v>
      </c>
      <c r="H420" s="47">
        <v>56.24</v>
      </c>
      <c r="I420" s="51">
        <f t="shared" si="64"/>
        <v>0.96071062521352923</v>
      </c>
      <c r="J420" s="51">
        <f t="shared" ca="1" si="65"/>
        <v>1</v>
      </c>
      <c r="K420" s="47">
        <f t="shared" si="66"/>
        <v>55.88</v>
      </c>
      <c r="L420" s="47">
        <f t="shared" si="67"/>
        <v>56.42</v>
      </c>
      <c r="M420" s="47">
        <f t="shared" si="68"/>
        <v>55.85</v>
      </c>
      <c r="N420" s="47">
        <f t="shared" si="69"/>
        <v>56.24</v>
      </c>
      <c r="O420" s="48">
        <f t="shared" ca="1" si="70"/>
        <v>1813200</v>
      </c>
    </row>
    <row r="421" spans="1:15" x14ac:dyDescent="0.25">
      <c r="A421">
        <v>406</v>
      </c>
      <c r="B421" s="84">
        <v>41367</v>
      </c>
      <c r="C421" s="47">
        <v>57.71</v>
      </c>
      <c r="D421" s="47">
        <v>58.75</v>
      </c>
      <c r="E421" s="47">
        <v>57.71</v>
      </c>
      <c r="F421" s="47">
        <v>58.02</v>
      </c>
      <c r="G421" s="48">
        <v>2054200</v>
      </c>
      <c r="H421" s="47">
        <v>55.75</v>
      </c>
      <c r="I421" s="51">
        <f t="shared" si="64"/>
        <v>0.96087556015167175</v>
      </c>
      <c r="J421" s="51">
        <f t="shared" ca="1" si="65"/>
        <v>1</v>
      </c>
      <c r="K421" s="47">
        <f t="shared" si="66"/>
        <v>55.45</v>
      </c>
      <c r="L421" s="47">
        <f t="shared" si="67"/>
        <v>56.45</v>
      </c>
      <c r="M421" s="47">
        <f t="shared" si="68"/>
        <v>55.45</v>
      </c>
      <c r="N421" s="47">
        <f t="shared" si="69"/>
        <v>55.75</v>
      </c>
      <c r="O421" s="48">
        <f t="shared" ca="1" si="70"/>
        <v>2054200</v>
      </c>
    </row>
    <row r="422" spans="1:15" x14ac:dyDescent="0.25">
      <c r="A422">
        <v>407</v>
      </c>
      <c r="B422" s="84">
        <v>41366</v>
      </c>
      <c r="C422" s="47">
        <v>58.09</v>
      </c>
      <c r="D422" s="47">
        <v>58.13</v>
      </c>
      <c r="E422" s="47">
        <v>57.32</v>
      </c>
      <c r="F422" s="47">
        <v>57.54</v>
      </c>
      <c r="G422" s="48">
        <v>1470700</v>
      </c>
      <c r="H422" s="47">
        <v>55.28</v>
      </c>
      <c r="I422" s="51">
        <f t="shared" si="64"/>
        <v>0.96072297532151552</v>
      </c>
      <c r="J422" s="51">
        <f t="shared" ca="1" si="65"/>
        <v>1</v>
      </c>
      <c r="K422" s="47">
        <f t="shared" si="66"/>
        <v>55.81</v>
      </c>
      <c r="L422" s="47">
        <f t="shared" si="67"/>
        <v>55.85</v>
      </c>
      <c r="M422" s="47">
        <f t="shared" si="68"/>
        <v>55.07</v>
      </c>
      <c r="N422" s="47">
        <f t="shared" si="69"/>
        <v>55.28</v>
      </c>
      <c r="O422" s="48">
        <f t="shared" ca="1" si="70"/>
        <v>1470700</v>
      </c>
    </row>
    <row r="423" spans="1:15" x14ac:dyDescent="0.25">
      <c r="A423">
        <v>408</v>
      </c>
      <c r="B423" s="84">
        <v>41365</v>
      </c>
      <c r="C423" s="47">
        <v>58.32</v>
      </c>
      <c r="D423" s="47">
        <v>58.44</v>
      </c>
      <c r="E423" s="47">
        <v>57.72</v>
      </c>
      <c r="F423" s="47">
        <v>57.89</v>
      </c>
      <c r="G423" s="48">
        <v>1733200</v>
      </c>
      <c r="H423" s="47">
        <v>55.62</v>
      </c>
      <c r="I423" s="51">
        <f t="shared" si="64"/>
        <v>0.96078770081188458</v>
      </c>
      <c r="J423" s="51">
        <f t="shared" ca="1" si="65"/>
        <v>1</v>
      </c>
      <c r="K423" s="47">
        <f t="shared" si="66"/>
        <v>56.03</v>
      </c>
      <c r="L423" s="47">
        <f t="shared" si="67"/>
        <v>56.15</v>
      </c>
      <c r="M423" s="47">
        <f t="shared" si="68"/>
        <v>55.46</v>
      </c>
      <c r="N423" s="47">
        <f t="shared" si="69"/>
        <v>55.62</v>
      </c>
      <c r="O423" s="48">
        <f t="shared" ca="1" si="70"/>
        <v>1733200</v>
      </c>
    </row>
    <row r="424" spans="1:15" x14ac:dyDescent="0.25">
      <c r="A424">
        <v>409</v>
      </c>
      <c r="B424" s="84">
        <v>41361</v>
      </c>
      <c r="C424" s="47">
        <v>58.56</v>
      </c>
      <c r="D424" s="47">
        <v>58.85</v>
      </c>
      <c r="E424" s="47">
        <v>58.4</v>
      </c>
      <c r="F424" s="47">
        <v>58.79</v>
      </c>
      <c r="G424" s="48">
        <v>2139500</v>
      </c>
      <c r="H424" s="47">
        <v>55.96</v>
      </c>
      <c r="I424" s="51">
        <f t="shared" si="64"/>
        <v>0.95186256166014627</v>
      </c>
      <c r="J424" s="51">
        <f t="shared" ca="1" si="65"/>
        <v>1</v>
      </c>
      <c r="K424" s="47">
        <f t="shared" si="66"/>
        <v>55.74</v>
      </c>
      <c r="L424" s="47">
        <f t="shared" si="67"/>
        <v>56.02</v>
      </c>
      <c r="M424" s="47">
        <f t="shared" si="68"/>
        <v>55.59</v>
      </c>
      <c r="N424" s="47">
        <f t="shared" si="69"/>
        <v>55.96</v>
      </c>
      <c r="O424" s="48">
        <f t="shared" ca="1" si="70"/>
        <v>2139500</v>
      </c>
    </row>
    <row r="425" spans="1:15" x14ac:dyDescent="0.25">
      <c r="A425">
        <v>410</v>
      </c>
      <c r="B425" s="84">
        <v>41360</v>
      </c>
      <c r="C425" s="47">
        <v>57.68</v>
      </c>
      <c r="D425" s="47">
        <v>58.52</v>
      </c>
      <c r="E425" s="47">
        <v>57.42</v>
      </c>
      <c r="F425" s="47">
        <v>58.41</v>
      </c>
      <c r="G425" s="48">
        <v>1852100</v>
      </c>
      <c r="H425" s="47">
        <v>55.6</v>
      </c>
      <c r="I425" s="51">
        <f t="shared" si="64"/>
        <v>0.95189179934942658</v>
      </c>
      <c r="J425" s="51">
        <f t="shared" ca="1" si="65"/>
        <v>1</v>
      </c>
      <c r="K425" s="47">
        <f t="shared" si="66"/>
        <v>54.91</v>
      </c>
      <c r="L425" s="47">
        <f t="shared" si="67"/>
        <v>55.7</v>
      </c>
      <c r="M425" s="47">
        <f t="shared" si="68"/>
        <v>54.66</v>
      </c>
      <c r="N425" s="47">
        <f t="shared" si="69"/>
        <v>55.6</v>
      </c>
      <c r="O425" s="48">
        <f t="shared" ca="1" si="70"/>
        <v>1852100</v>
      </c>
    </row>
    <row r="426" spans="1:15" x14ac:dyDescent="0.25">
      <c r="A426">
        <v>411</v>
      </c>
      <c r="B426" s="84">
        <v>41359</v>
      </c>
      <c r="C426" s="47">
        <v>57.22</v>
      </c>
      <c r="D426" s="47">
        <v>57.89</v>
      </c>
      <c r="E426" s="47">
        <v>57.17</v>
      </c>
      <c r="F426" s="47">
        <v>57.81</v>
      </c>
      <c r="G426" s="48">
        <v>1811600</v>
      </c>
      <c r="H426" s="47">
        <v>55.02</v>
      </c>
      <c r="I426" s="51">
        <f t="shared" si="64"/>
        <v>0.95173845355474829</v>
      </c>
      <c r="J426" s="51">
        <f t="shared" ca="1" si="65"/>
        <v>1</v>
      </c>
      <c r="K426" s="47">
        <f t="shared" si="66"/>
        <v>54.46</v>
      </c>
      <c r="L426" s="47">
        <f t="shared" si="67"/>
        <v>55.1</v>
      </c>
      <c r="M426" s="47">
        <f t="shared" si="68"/>
        <v>54.41</v>
      </c>
      <c r="N426" s="47">
        <f t="shared" si="69"/>
        <v>55.02</v>
      </c>
      <c r="O426" s="48">
        <f t="shared" ca="1" si="70"/>
        <v>1811600</v>
      </c>
    </row>
    <row r="427" spans="1:15" x14ac:dyDescent="0.25">
      <c r="A427">
        <v>412</v>
      </c>
      <c r="B427" s="84">
        <v>41358</v>
      </c>
      <c r="C427" s="47">
        <v>57.31</v>
      </c>
      <c r="D427" s="47">
        <v>57.55</v>
      </c>
      <c r="E427" s="47">
        <v>56.55</v>
      </c>
      <c r="F427" s="47">
        <v>56.76</v>
      </c>
      <c r="G427" s="48">
        <v>5587600</v>
      </c>
      <c r="H427" s="47">
        <v>54.02</v>
      </c>
      <c r="I427" s="51">
        <f t="shared" si="64"/>
        <v>0.95172656800563782</v>
      </c>
      <c r="J427" s="51">
        <f t="shared" ca="1" si="65"/>
        <v>1</v>
      </c>
      <c r="K427" s="47">
        <f t="shared" si="66"/>
        <v>54.54</v>
      </c>
      <c r="L427" s="47">
        <f t="shared" si="67"/>
        <v>54.77</v>
      </c>
      <c r="M427" s="47">
        <f t="shared" si="68"/>
        <v>53.82</v>
      </c>
      <c r="N427" s="47">
        <f t="shared" si="69"/>
        <v>54.02</v>
      </c>
      <c r="O427" s="48">
        <f t="shared" ca="1" si="70"/>
        <v>5587600</v>
      </c>
    </row>
    <row r="428" spans="1:15" x14ac:dyDescent="0.25">
      <c r="A428">
        <v>413</v>
      </c>
      <c r="B428" s="84">
        <v>41355</v>
      </c>
      <c r="C428" s="47">
        <v>57</v>
      </c>
      <c r="D428" s="47">
        <v>57.25</v>
      </c>
      <c r="E428" s="47">
        <v>56.9</v>
      </c>
      <c r="F428" s="47">
        <v>57.04</v>
      </c>
      <c r="G428" s="48">
        <v>5064300</v>
      </c>
      <c r="H428" s="47">
        <v>54.29</v>
      </c>
      <c r="I428" s="51">
        <f t="shared" si="64"/>
        <v>0.95178821879382891</v>
      </c>
      <c r="J428" s="51">
        <f t="shared" ca="1" si="65"/>
        <v>1</v>
      </c>
      <c r="K428" s="47">
        <f t="shared" si="66"/>
        <v>54.25</v>
      </c>
      <c r="L428" s="47">
        <f t="shared" si="67"/>
        <v>54.49</v>
      </c>
      <c r="M428" s="47">
        <f t="shared" si="68"/>
        <v>54.16</v>
      </c>
      <c r="N428" s="47">
        <f t="shared" si="69"/>
        <v>54.29</v>
      </c>
      <c r="O428" s="48">
        <f t="shared" ca="1" si="70"/>
        <v>5064300</v>
      </c>
    </row>
    <row r="429" spans="1:15" x14ac:dyDescent="0.25">
      <c r="A429">
        <v>414</v>
      </c>
      <c r="B429" s="84">
        <v>41354</v>
      </c>
      <c r="C429" s="47">
        <v>56.97</v>
      </c>
      <c r="D429" s="47">
        <v>57.25</v>
      </c>
      <c r="E429" s="47">
        <v>56.64</v>
      </c>
      <c r="F429" s="47">
        <v>56.86</v>
      </c>
      <c r="G429" s="48">
        <v>1630100</v>
      </c>
      <c r="H429" s="47">
        <v>54.12</v>
      </c>
      <c r="I429" s="51">
        <f t="shared" si="64"/>
        <v>0.95181146676046424</v>
      </c>
      <c r="J429" s="51">
        <f t="shared" ca="1" si="65"/>
        <v>1</v>
      </c>
      <c r="K429" s="47">
        <f t="shared" si="66"/>
        <v>54.22</v>
      </c>
      <c r="L429" s="47">
        <f t="shared" si="67"/>
        <v>54.49</v>
      </c>
      <c r="M429" s="47">
        <f t="shared" si="68"/>
        <v>53.91</v>
      </c>
      <c r="N429" s="47">
        <f t="shared" si="69"/>
        <v>54.12</v>
      </c>
      <c r="O429" s="48">
        <f t="shared" ca="1" si="70"/>
        <v>1630100</v>
      </c>
    </row>
    <row r="430" spans="1:15" x14ac:dyDescent="0.25">
      <c r="A430">
        <v>415</v>
      </c>
      <c r="B430" s="84">
        <v>41353</v>
      </c>
      <c r="C430" s="47">
        <v>57.3</v>
      </c>
      <c r="D430" s="47">
        <v>58</v>
      </c>
      <c r="E430" s="47">
        <v>56.93</v>
      </c>
      <c r="F430" s="47">
        <v>57</v>
      </c>
      <c r="G430" s="48">
        <v>1534900</v>
      </c>
      <c r="H430" s="47">
        <v>54.25</v>
      </c>
      <c r="I430" s="51">
        <f t="shared" si="64"/>
        <v>0.95175438596491224</v>
      </c>
      <c r="J430" s="51">
        <f t="shared" ca="1" si="65"/>
        <v>1</v>
      </c>
      <c r="K430" s="47">
        <f t="shared" si="66"/>
        <v>54.54</v>
      </c>
      <c r="L430" s="47">
        <f t="shared" si="67"/>
        <v>55.2</v>
      </c>
      <c r="M430" s="47">
        <f t="shared" si="68"/>
        <v>54.18</v>
      </c>
      <c r="N430" s="47">
        <f t="shared" si="69"/>
        <v>54.25</v>
      </c>
      <c r="O430" s="48">
        <f t="shared" ca="1" si="70"/>
        <v>1534900</v>
      </c>
    </row>
    <row r="431" spans="1:15" x14ac:dyDescent="0.25">
      <c r="A431">
        <v>416</v>
      </c>
      <c r="B431" s="84">
        <v>41352</v>
      </c>
      <c r="C431" s="47">
        <v>57.18</v>
      </c>
      <c r="D431" s="47">
        <v>57.4</v>
      </c>
      <c r="E431" s="47">
        <v>56.73</v>
      </c>
      <c r="F431" s="47">
        <v>57.1</v>
      </c>
      <c r="G431" s="48">
        <v>1508800</v>
      </c>
      <c r="H431" s="47">
        <v>54.35</v>
      </c>
      <c r="I431" s="51">
        <f t="shared" si="64"/>
        <v>0.95183887915936949</v>
      </c>
      <c r="J431" s="51">
        <f t="shared" ca="1" si="65"/>
        <v>1</v>
      </c>
      <c r="K431" s="47">
        <f t="shared" si="66"/>
        <v>54.43</v>
      </c>
      <c r="L431" s="47">
        <f t="shared" si="67"/>
        <v>54.64</v>
      </c>
      <c r="M431" s="47">
        <f t="shared" si="68"/>
        <v>54</v>
      </c>
      <c r="N431" s="47">
        <f t="shared" si="69"/>
        <v>54.35</v>
      </c>
      <c r="O431" s="48">
        <f t="shared" ca="1" si="70"/>
        <v>1508800</v>
      </c>
    </row>
    <row r="432" spans="1:15" x14ac:dyDescent="0.25">
      <c r="A432">
        <v>417</v>
      </c>
      <c r="B432" s="84">
        <v>41351</v>
      </c>
      <c r="C432" s="47">
        <v>57.18</v>
      </c>
      <c r="D432" s="47">
        <v>57.54</v>
      </c>
      <c r="E432" s="47">
        <v>56.82</v>
      </c>
      <c r="F432" s="47">
        <v>57.03</v>
      </c>
      <c r="G432" s="48">
        <v>3186500</v>
      </c>
      <c r="H432" s="47">
        <v>54.28</v>
      </c>
      <c r="I432" s="51">
        <f t="shared" si="64"/>
        <v>0.95177976503594597</v>
      </c>
      <c r="J432" s="51">
        <f t="shared" ca="1" si="65"/>
        <v>1</v>
      </c>
      <c r="K432" s="47">
        <f t="shared" si="66"/>
        <v>54.42</v>
      </c>
      <c r="L432" s="47">
        <f t="shared" si="67"/>
        <v>54.77</v>
      </c>
      <c r="M432" s="47">
        <f t="shared" si="68"/>
        <v>54.08</v>
      </c>
      <c r="N432" s="47">
        <f t="shared" si="69"/>
        <v>54.28</v>
      </c>
      <c r="O432" s="48">
        <f t="shared" ca="1" si="70"/>
        <v>3186500</v>
      </c>
    </row>
    <row r="433" spans="1:15" x14ac:dyDescent="0.25">
      <c r="A433">
        <v>418</v>
      </c>
      <c r="B433" s="84">
        <v>41348</v>
      </c>
      <c r="C433" s="47">
        <v>57.13</v>
      </c>
      <c r="D433" s="47">
        <v>57.93</v>
      </c>
      <c r="E433" s="47">
        <v>57.1</v>
      </c>
      <c r="F433" s="47">
        <v>57.93</v>
      </c>
      <c r="G433" s="48">
        <v>4110800</v>
      </c>
      <c r="H433" s="47">
        <v>55.14</v>
      </c>
      <c r="I433" s="51">
        <f t="shared" si="64"/>
        <v>0.95183842568617294</v>
      </c>
      <c r="J433" s="51">
        <f t="shared" ca="1" si="65"/>
        <v>1</v>
      </c>
      <c r="K433" s="47">
        <f t="shared" si="66"/>
        <v>54.38</v>
      </c>
      <c r="L433" s="47">
        <f t="shared" si="67"/>
        <v>55.14</v>
      </c>
      <c r="M433" s="47">
        <f t="shared" si="68"/>
        <v>54.35</v>
      </c>
      <c r="N433" s="47">
        <f t="shared" si="69"/>
        <v>55.14</v>
      </c>
      <c r="O433" s="48">
        <f t="shared" ca="1" si="70"/>
        <v>4110800</v>
      </c>
    </row>
    <row r="434" spans="1:15" x14ac:dyDescent="0.25">
      <c r="A434">
        <v>419</v>
      </c>
      <c r="B434" s="84">
        <v>41347</v>
      </c>
      <c r="C434" s="47">
        <v>57.29</v>
      </c>
      <c r="D434" s="47">
        <v>57.47</v>
      </c>
      <c r="E434" s="47">
        <v>57.15</v>
      </c>
      <c r="F434" s="47">
        <v>57.32</v>
      </c>
      <c r="G434" s="48">
        <v>1643300</v>
      </c>
      <c r="H434" s="47">
        <v>54.56</v>
      </c>
      <c r="I434" s="51">
        <f t="shared" si="64"/>
        <v>0.95184926727145847</v>
      </c>
      <c r="J434" s="51">
        <f t="shared" ca="1" si="65"/>
        <v>1</v>
      </c>
      <c r="K434" s="47">
        <f t="shared" si="66"/>
        <v>54.53</v>
      </c>
      <c r="L434" s="47">
        <f t="shared" si="67"/>
        <v>54.7</v>
      </c>
      <c r="M434" s="47">
        <f t="shared" si="68"/>
        <v>54.4</v>
      </c>
      <c r="N434" s="47">
        <f t="shared" si="69"/>
        <v>54.56</v>
      </c>
      <c r="O434" s="48">
        <f t="shared" ca="1" si="70"/>
        <v>1643300</v>
      </c>
    </row>
    <row r="435" spans="1:15" x14ac:dyDescent="0.25">
      <c r="A435">
        <v>420</v>
      </c>
      <c r="B435" s="84">
        <v>41346</v>
      </c>
      <c r="C435" s="47">
        <v>56.17</v>
      </c>
      <c r="D435" s="47">
        <v>57.33</v>
      </c>
      <c r="E435" s="47">
        <v>56.03</v>
      </c>
      <c r="F435" s="47">
        <v>57.18</v>
      </c>
      <c r="G435" s="48">
        <v>1833000</v>
      </c>
      <c r="H435" s="47">
        <v>54.42</v>
      </c>
      <c r="I435" s="51">
        <f t="shared" si="64"/>
        <v>0.95173137460650581</v>
      </c>
      <c r="J435" s="51">
        <f t="shared" ca="1" si="65"/>
        <v>1</v>
      </c>
      <c r="K435" s="47">
        <f t="shared" si="66"/>
        <v>53.46</v>
      </c>
      <c r="L435" s="47">
        <f t="shared" si="67"/>
        <v>54.56</v>
      </c>
      <c r="M435" s="47">
        <f t="shared" si="68"/>
        <v>53.33</v>
      </c>
      <c r="N435" s="47">
        <f t="shared" si="69"/>
        <v>54.42</v>
      </c>
      <c r="O435" s="48">
        <f t="shared" ca="1" si="70"/>
        <v>1833000</v>
      </c>
    </row>
    <row r="436" spans="1:15" x14ac:dyDescent="0.25">
      <c r="A436">
        <v>421</v>
      </c>
      <c r="B436" s="84">
        <v>41345</v>
      </c>
      <c r="C436" s="47">
        <v>55.98</v>
      </c>
      <c r="D436" s="47">
        <v>56.18</v>
      </c>
      <c r="E436" s="47">
        <v>55.82</v>
      </c>
      <c r="F436" s="47">
        <v>56.13</v>
      </c>
      <c r="G436" s="48">
        <v>1438700</v>
      </c>
      <c r="H436" s="47">
        <v>53.42</v>
      </c>
      <c r="I436" s="51">
        <f t="shared" si="64"/>
        <v>0.95171922323178337</v>
      </c>
      <c r="J436" s="51">
        <f t="shared" ca="1" si="65"/>
        <v>1</v>
      </c>
      <c r="K436" s="47">
        <f t="shared" si="66"/>
        <v>53.28</v>
      </c>
      <c r="L436" s="47">
        <f t="shared" si="67"/>
        <v>53.47</v>
      </c>
      <c r="M436" s="47">
        <f t="shared" si="68"/>
        <v>53.12</v>
      </c>
      <c r="N436" s="47">
        <f t="shared" si="69"/>
        <v>53.42</v>
      </c>
      <c r="O436" s="48">
        <f t="shared" ca="1" si="70"/>
        <v>1438700</v>
      </c>
    </row>
    <row r="437" spans="1:15" x14ac:dyDescent="0.25">
      <c r="A437">
        <v>422</v>
      </c>
      <c r="B437" s="84">
        <v>41344</v>
      </c>
      <c r="C437" s="47">
        <v>55.88</v>
      </c>
      <c r="D437" s="47">
        <v>56.05</v>
      </c>
      <c r="E437" s="47">
        <v>55.72</v>
      </c>
      <c r="F437" s="47">
        <v>55.98</v>
      </c>
      <c r="G437" s="48">
        <v>1177600</v>
      </c>
      <c r="H437" s="47">
        <v>53.28</v>
      </c>
      <c r="I437" s="51">
        <f t="shared" si="64"/>
        <v>0.95176848874598075</v>
      </c>
      <c r="J437" s="51">
        <f t="shared" ca="1" si="65"/>
        <v>1</v>
      </c>
      <c r="K437" s="47">
        <f t="shared" si="66"/>
        <v>53.18</v>
      </c>
      <c r="L437" s="47">
        <f t="shared" si="67"/>
        <v>53.35</v>
      </c>
      <c r="M437" s="47">
        <f t="shared" si="68"/>
        <v>53.03</v>
      </c>
      <c r="N437" s="47">
        <f t="shared" si="69"/>
        <v>53.28</v>
      </c>
      <c r="O437" s="48">
        <f t="shared" ca="1" si="70"/>
        <v>1177600</v>
      </c>
    </row>
    <row r="438" spans="1:15" x14ac:dyDescent="0.25">
      <c r="A438">
        <v>423</v>
      </c>
      <c r="B438" s="84">
        <v>41341</v>
      </c>
      <c r="C438" s="47">
        <v>55.85</v>
      </c>
      <c r="D438" s="47">
        <v>56.36</v>
      </c>
      <c r="E438" s="47">
        <v>55.56</v>
      </c>
      <c r="F438" s="47">
        <v>56.03</v>
      </c>
      <c r="G438" s="48">
        <v>1618500</v>
      </c>
      <c r="H438" s="47">
        <v>53.33</v>
      </c>
      <c r="I438" s="51">
        <f t="shared" si="64"/>
        <v>0.95181152953774761</v>
      </c>
      <c r="J438" s="51">
        <f t="shared" ca="1" si="65"/>
        <v>1</v>
      </c>
      <c r="K438" s="47">
        <f t="shared" si="66"/>
        <v>53.16</v>
      </c>
      <c r="L438" s="47">
        <f t="shared" si="67"/>
        <v>53.64</v>
      </c>
      <c r="M438" s="47">
        <f t="shared" si="68"/>
        <v>52.88</v>
      </c>
      <c r="N438" s="47">
        <f t="shared" si="69"/>
        <v>53.33</v>
      </c>
      <c r="O438" s="48">
        <f t="shared" ca="1" si="70"/>
        <v>1618500</v>
      </c>
    </row>
    <row r="439" spans="1:15" x14ac:dyDescent="0.25">
      <c r="A439">
        <v>424</v>
      </c>
      <c r="B439" s="84">
        <v>41340</v>
      </c>
      <c r="C439" s="47">
        <v>55.38</v>
      </c>
      <c r="D439" s="47">
        <v>55.76</v>
      </c>
      <c r="E439" s="47">
        <v>55.2</v>
      </c>
      <c r="F439" s="47">
        <v>55.64</v>
      </c>
      <c r="G439" s="48">
        <v>1930600</v>
      </c>
      <c r="H439" s="47">
        <v>52.96</v>
      </c>
      <c r="I439" s="51">
        <f t="shared" si="64"/>
        <v>0.95183321351545647</v>
      </c>
      <c r="J439" s="51">
        <f t="shared" ca="1" si="65"/>
        <v>1</v>
      </c>
      <c r="K439" s="47">
        <f t="shared" si="66"/>
        <v>52.71</v>
      </c>
      <c r="L439" s="47">
        <f t="shared" si="67"/>
        <v>53.07</v>
      </c>
      <c r="M439" s="47">
        <f t="shared" si="68"/>
        <v>52.54</v>
      </c>
      <c r="N439" s="47">
        <f t="shared" si="69"/>
        <v>52.96</v>
      </c>
      <c r="O439" s="48">
        <f t="shared" ca="1" si="70"/>
        <v>1930600</v>
      </c>
    </row>
    <row r="440" spans="1:15" x14ac:dyDescent="0.25">
      <c r="A440">
        <v>425</v>
      </c>
      <c r="B440" s="84">
        <v>41339</v>
      </c>
      <c r="C440" s="47">
        <v>55.11</v>
      </c>
      <c r="D440" s="47">
        <v>55.38</v>
      </c>
      <c r="E440" s="47">
        <v>54.5</v>
      </c>
      <c r="F440" s="47">
        <v>55.36</v>
      </c>
      <c r="G440" s="48">
        <v>2496100</v>
      </c>
      <c r="H440" s="47">
        <v>52.69</v>
      </c>
      <c r="I440" s="51">
        <f t="shared" si="64"/>
        <v>0.95177023121387283</v>
      </c>
      <c r="J440" s="51">
        <f t="shared" ca="1" si="65"/>
        <v>1</v>
      </c>
      <c r="K440" s="47">
        <f t="shared" si="66"/>
        <v>52.45</v>
      </c>
      <c r="L440" s="47">
        <f t="shared" si="67"/>
        <v>52.71</v>
      </c>
      <c r="M440" s="47">
        <f t="shared" si="68"/>
        <v>51.87</v>
      </c>
      <c r="N440" s="47">
        <f t="shared" si="69"/>
        <v>52.69</v>
      </c>
      <c r="O440" s="48">
        <f t="shared" ca="1" si="70"/>
        <v>2496100</v>
      </c>
    </row>
    <row r="441" spans="1:15" x14ac:dyDescent="0.25">
      <c r="A441">
        <v>426</v>
      </c>
      <c r="B441" s="84">
        <v>41338</v>
      </c>
      <c r="C441" s="47">
        <v>54.54</v>
      </c>
      <c r="D441" s="47">
        <v>55</v>
      </c>
      <c r="E441" s="47">
        <v>54.3</v>
      </c>
      <c r="F441" s="47">
        <v>54.85</v>
      </c>
      <c r="G441" s="48">
        <v>2126600</v>
      </c>
      <c r="H441" s="47">
        <v>52.21</v>
      </c>
      <c r="I441" s="51">
        <f t="shared" si="64"/>
        <v>0.95186873290793073</v>
      </c>
      <c r="J441" s="51">
        <f t="shared" ca="1" si="65"/>
        <v>1</v>
      </c>
      <c r="K441" s="47">
        <f t="shared" si="66"/>
        <v>51.91</v>
      </c>
      <c r="L441" s="47">
        <f t="shared" si="67"/>
        <v>52.35</v>
      </c>
      <c r="M441" s="47">
        <f t="shared" si="68"/>
        <v>51.69</v>
      </c>
      <c r="N441" s="47">
        <f t="shared" si="69"/>
        <v>52.21</v>
      </c>
      <c r="O441" s="48">
        <f t="shared" ca="1" si="70"/>
        <v>2126600</v>
      </c>
    </row>
    <row r="442" spans="1:15" x14ac:dyDescent="0.25">
      <c r="A442">
        <v>427</v>
      </c>
      <c r="B442" s="84">
        <v>41337</v>
      </c>
      <c r="C442" s="47">
        <v>54.47</v>
      </c>
      <c r="D442" s="47">
        <v>54.47</v>
      </c>
      <c r="E442" s="47">
        <v>53.76</v>
      </c>
      <c r="F442" s="47">
        <v>54.24</v>
      </c>
      <c r="G442" s="48">
        <v>1808700</v>
      </c>
      <c r="H442" s="47">
        <v>51.63</v>
      </c>
      <c r="I442" s="51">
        <f t="shared" si="64"/>
        <v>0.95188053097345138</v>
      </c>
      <c r="J442" s="51">
        <f t="shared" ca="1" si="65"/>
        <v>1</v>
      </c>
      <c r="K442" s="47">
        <f t="shared" si="66"/>
        <v>51.85</v>
      </c>
      <c r="L442" s="47">
        <f t="shared" si="67"/>
        <v>51.85</v>
      </c>
      <c r="M442" s="47">
        <f t="shared" si="68"/>
        <v>51.17</v>
      </c>
      <c r="N442" s="47">
        <f t="shared" si="69"/>
        <v>51.63</v>
      </c>
      <c r="O442" s="48">
        <f t="shared" ca="1" si="70"/>
        <v>1808700</v>
      </c>
    </row>
    <row r="443" spans="1:15" x14ac:dyDescent="0.25">
      <c r="A443">
        <v>428</v>
      </c>
      <c r="B443" s="84">
        <v>41334</v>
      </c>
      <c r="C443" s="47">
        <v>54.3</v>
      </c>
      <c r="D443" s="47">
        <v>54.73</v>
      </c>
      <c r="E443" s="47">
        <v>53.93</v>
      </c>
      <c r="F443" s="47">
        <v>54.67</v>
      </c>
      <c r="G443" s="48">
        <v>2290000</v>
      </c>
      <c r="H443" s="47">
        <v>52.04</v>
      </c>
      <c r="I443" s="51">
        <f t="shared" si="64"/>
        <v>0.95189317724528988</v>
      </c>
      <c r="J443" s="51">
        <f t="shared" ca="1" si="65"/>
        <v>1</v>
      </c>
      <c r="K443" s="47">
        <f t="shared" si="66"/>
        <v>51.69</v>
      </c>
      <c r="L443" s="47">
        <f t="shared" si="67"/>
        <v>52.1</v>
      </c>
      <c r="M443" s="47">
        <f t="shared" si="68"/>
        <v>51.34</v>
      </c>
      <c r="N443" s="47">
        <f t="shared" si="69"/>
        <v>52.04</v>
      </c>
      <c r="O443" s="48">
        <f t="shared" ca="1" si="70"/>
        <v>2290000</v>
      </c>
    </row>
    <row r="444" spans="1:15" x14ac:dyDescent="0.25">
      <c r="A444">
        <v>429</v>
      </c>
      <c r="B444" s="84">
        <v>41333</v>
      </c>
      <c r="C444" s="47">
        <v>55.01</v>
      </c>
      <c r="D444" s="47">
        <v>55.36</v>
      </c>
      <c r="E444" s="47">
        <v>54.54</v>
      </c>
      <c r="F444" s="47">
        <v>54.57</v>
      </c>
      <c r="G444" s="48">
        <v>2610500</v>
      </c>
      <c r="H444" s="47">
        <v>51.94</v>
      </c>
      <c r="I444" s="51">
        <f t="shared" si="64"/>
        <v>0.95180502107385001</v>
      </c>
      <c r="J444" s="51">
        <f t="shared" ca="1" si="65"/>
        <v>1</v>
      </c>
      <c r="K444" s="47">
        <f t="shared" si="66"/>
        <v>52.36</v>
      </c>
      <c r="L444" s="47">
        <f t="shared" si="67"/>
        <v>52.69</v>
      </c>
      <c r="M444" s="47">
        <f t="shared" si="68"/>
        <v>51.91</v>
      </c>
      <c r="N444" s="47">
        <f t="shared" si="69"/>
        <v>51.94</v>
      </c>
      <c r="O444" s="48">
        <f t="shared" ca="1" si="70"/>
        <v>2610500</v>
      </c>
    </row>
    <row r="445" spans="1:15" x14ac:dyDescent="0.25">
      <c r="A445">
        <v>430</v>
      </c>
      <c r="B445" s="84">
        <v>41332</v>
      </c>
      <c r="C445" s="47">
        <v>54.09</v>
      </c>
      <c r="D445" s="47">
        <v>55.23</v>
      </c>
      <c r="E445" s="47">
        <v>54.09</v>
      </c>
      <c r="F445" s="47">
        <v>55.06</v>
      </c>
      <c r="G445" s="48">
        <v>2532000</v>
      </c>
      <c r="H445" s="47">
        <v>52.41</v>
      </c>
      <c r="I445" s="51">
        <f t="shared" si="64"/>
        <v>0.95187068652379214</v>
      </c>
      <c r="J445" s="51">
        <f t="shared" ca="1" si="65"/>
        <v>1</v>
      </c>
      <c r="K445" s="47">
        <f t="shared" si="66"/>
        <v>51.49</v>
      </c>
      <c r="L445" s="47">
        <f t="shared" si="67"/>
        <v>52.57</v>
      </c>
      <c r="M445" s="47">
        <f t="shared" si="68"/>
        <v>51.49</v>
      </c>
      <c r="N445" s="47">
        <f t="shared" si="69"/>
        <v>52.41</v>
      </c>
      <c r="O445" s="48">
        <f t="shared" ca="1" si="70"/>
        <v>2532000</v>
      </c>
    </row>
    <row r="446" spans="1:15" x14ac:dyDescent="0.25">
      <c r="A446">
        <v>431</v>
      </c>
      <c r="B446" s="84">
        <v>41331</v>
      </c>
      <c r="C446" s="47">
        <v>54.18</v>
      </c>
      <c r="D446" s="47">
        <v>54.44</v>
      </c>
      <c r="E446" s="47">
        <v>54.03</v>
      </c>
      <c r="F446" s="47">
        <v>54.21</v>
      </c>
      <c r="G446" s="48">
        <v>2161400</v>
      </c>
      <c r="H446" s="47">
        <v>51.6</v>
      </c>
      <c r="I446" s="51">
        <f t="shared" si="64"/>
        <v>0.95185390149418925</v>
      </c>
      <c r="J446" s="51">
        <f t="shared" ca="1" si="65"/>
        <v>1</v>
      </c>
      <c r="K446" s="47">
        <f t="shared" si="66"/>
        <v>51.57</v>
      </c>
      <c r="L446" s="47">
        <f t="shared" si="67"/>
        <v>51.82</v>
      </c>
      <c r="M446" s="47">
        <f t="shared" si="68"/>
        <v>51.43</v>
      </c>
      <c r="N446" s="47">
        <f t="shared" si="69"/>
        <v>51.6</v>
      </c>
      <c r="O446" s="48">
        <f t="shared" ca="1" si="70"/>
        <v>2161400</v>
      </c>
    </row>
    <row r="447" spans="1:15" x14ac:dyDescent="0.25">
      <c r="A447">
        <v>432</v>
      </c>
      <c r="B447" s="84">
        <v>41330</v>
      </c>
      <c r="C447" s="47">
        <v>54.63</v>
      </c>
      <c r="D447" s="47">
        <v>54.87</v>
      </c>
      <c r="E447" s="47">
        <v>54.03</v>
      </c>
      <c r="F447" s="47">
        <v>54.03</v>
      </c>
      <c r="G447" s="48">
        <v>2123400</v>
      </c>
      <c r="H447" s="47">
        <v>51.43</v>
      </c>
      <c r="I447" s="51">
        <f t="shared" si="64"/>
        <v>0.95187858597075692</v>
      </c>
      <c r="J447" s="51">
        <f t="shared" ca="1" si="65"/>
        <v>1</v>
      </c>
      <c r="K447" s="47">
        <f t="shared" si="66"/>
        <v>52</v>
      </c>
      <c r="L447" s="47">
        <f t="shared" si="67"/>
        <v>52.23</v>
      </c>
      <c r="M447" s="47">
        <f t="shared" si="68"/>
        <v>51.43</v>
      </c>
      <c r="N447" s="47">
        <f t="shared" si="69"/>
        <v>51.43</v>
      </c>
      <c r="O447" s="48">
        <f t="shared" ca="1" si="70"/>
        <v>2123400</v>
      </c>
    </row>
    <row r="448" spans="1:15" x14ac:dyDescent="0.25">
      <c r="A448">
        <v>433</v>
      </c>
      <c r="B448" s="84">
        <v>41327</v>
      </c>
      <c r="C448" s="47">
        <v>54.05</v>
      </c>
      <c r="D448" s="47">
        <v>54.61</v>
      </c>
      <c r="E448" s="47">
        <v>54</v>
      </c>
      <c r="F448" s="47">
        <v>54.44</v>
      </c>
      <c r="G448" s="48">
        <v>1525000</v>
      </c>
      <c r="H448" s="47">
        <v>51.82</v>
      </c>
      <c r="I448" s="51">
        <f t="shared" si="64"/>
        <v>0.95187362233651729</v>
      </c>
      <c r="J448" s="51">
        <f t="shared" ca="1" si="65"/>
        <v>1</v>
      </c>
      <c r="K448" s="47">
        <f t="shared" si="66"/>
        <v>51.45</v>
      </c>
      <c r="L448" s="47">
        <f t="shared" si="67"/>
        <v>51.98</v>
      </c>
      <c r="M448" s="47">
        <f t="shared" si="68"/>
        <v>51.4</v>
      </c>
      <c r="N448" s="47">
        <f t="shared" si="69"/>
        <v>51.82</v>
      </c>
      <c r="O448" s="48">
        <f t="shared" ca="1" si="70"/>
        <v>1525000</v>
      </c>
    </row>
    <row r="449" spans="1:15" x14ac:dyDescent="0.25">
      <c r="A449">
        <v>434</v>
      </c>
      <c r="B449" s="84">
        <v>41326</v>
      </c>
      <c r="C449" s="47">
        <v>53.89</v>
      </c>
      <c r="D449" s="47">
        <v>54.13</v>
      </c>
      <c r="E449" s="47">
        <v>53.66</v>
      </c>
      <c r="F449" s="47">
        <v>53.94</v>
      </c>
      <c r="G449" s="48">
        <v>1895900</v>
      </c>
      <c r="H449" s="47">
        <v>51.34</v>
      </c>
      <c r="I449" s="51">
        <f t="shared" si="64"/>
        <v>0.95179829440118657</v>
      </c>
      <c r="J449" s="51">
        <f t="shared" ca="1" si="65"/>
        <v>1</v>
      </c>
      <c r="K449" s="47">
        <f t="shared" si="66"/>
        <v>51.29</v>
      </c>
      <c r="L449" s="47">
        <f t="shared" si="67"/>
        <v>51.52</v>
      </c>
      <c r="M449" s="47">
        <f t="shared" si="68"/>
        <v>51.07</v>
      </c>
      <c r="N449" s="47">
        <f t="shared" si="69"/>
        <v>51.34</v>
      </c>
      <c r="O449" s="48">
        <f t="shared" ca="1" si="70"/>
        <v>1895900</v>
      </c>
    </row>
    <row r="450" spans="1:15" x14ac:dyDescent="0.25">
      <c r="A450">
        <v>435</v>
      </c>
      <c r="B450" s="84">
        <v>41325</v>
      </c>
      <c r="C450" s="47">
        <v>54.24</v>
      </c>
      <c r="D450" s="47">
        <v>54.64</v>
      </c>
      <c r="E450" s="47">
        <v>54.05</v>
      </c>
      <c r="F450" s="47">
        <v>54.05</v>
      </c>
      <c r="G450" s="48">
        <v>1546000</v>
      </c>
      <c r="H450" s="47">
        <v>51.45</v>
      </c>
      <c r="I450" s="51">
        <f t="shared" si="64"/>
        <v>0.95189639222941735</v>
      </c>
      <c r="J450" s="51">
        <f t="shared" ca="1" si="65"/>
        <v>1</v>
      </c>
      <c r="K450" s="47">
        <f t="shared" si="66"/>
        <v>51.63</v>
      </c>
      <c r="L450" s="47">
        <f t="shared" si="67"/>
        <v>52.01</v>
      </c>
      <c r="M450" s="47">
        <f t="shared" si="68"/>
        <v>51.45</v>
      </c>
      <c r="N450" s="47">
        <f t="shared" si="69"/>
        <v>51.45</v>
      </c>
      <c r="O450" s="48">
        <f t="shared" ca="1" si="70"/>
        <v>1546000</v>
      </c>
    </row>
    <row r="451" spans="1:15" x14ac:dyDescent="0.25">
      <c r="A451">
        <v>436</v>
      </c>
      <c r="B451" s="84">
        <v>41324</v>
      </c>
      <c r="C451" s="47">
        <v>54.03</v>
      </c>
      <c r="D451" s="47">
        <v>54.29</v>
      </c>
      <c r="E451" s="47">
        <v>54</v>
      </c>
      <c r="F451" s="47">
        <v>54.29</v>
      </c>
      <c r="G451" s="48">
        <v>2389000</v>
      </c>
      <c r="H451" s="47">
        <v>51.67</v>
      </c>
      <c r="I451" s="51">
        <f t="shared" si="64"/>
        <v>0.95174065205378522</v>
      </c>
      <c r="J451" s="51">
        <f t="shared" ca="1" si="65"/>
        <v>1</v>
      </c>
      <c r="K451" s="47">
        <f t="shared" si="66"/>
        <v>51.42</v>
      </c>
      <c r="L451" s="47">
        <f t="shared" si="67"/>
        <v>51.67</v>
      </c>
      <c r="M451" s="47">
        <f t="shared" si="68"/>
        <v>51.39</v>
      </c>
      <c r="N451" s="47">
        <f t="shared" si="69"/>
        <v>51.67</v>
      </c>
      <c r="O451" s="48">
        <f t="shared" ca="1" si="70"/>
        <v>2389000</v>
      </c>
    </row>
    <row r="452" spans="1:15" x14ac:dyDescent="0.25">
      <c r="A452">
        <v>437</v>
      </c>
      <c r="B452" s="84">
        <v>41320</v>
      </c>
      <c r="C452" s="47">
        <v>53.52</v>
      </c>
      <c r="D452" s="47">
        <v>54.12</v>
      </c>
      <c r="E452" s="47">
        <v>53.45</v>
      </c>
      <c r="F452" s="47">
        <v>53.98</v>
      </c>
      <c r="G452" s="48">
        <v>2396100</v>
      </c>
      <c r="H452" s="47">
        <v>51.38</v>
      </c>
      <c r="I452" s="51">
        <f t="shared" si="64"/>
        <v>0.95183401259725831</v>
      </c>
      <c r="J452" s="51">
        <f t="shared" ca="1" si="65"/>
        <v>1</v>
      </c>
      <c r="K452" s="47">
        <f t="shared" si="66"/>
        <v>50.94</v>
      </c>
      <c r="L452" s="47">
        <f t="shared" si="67"/>
        <v>51.51</v>
      </c>
      <c r="M452" s="47">
        <f t="shared" si="68"/>
        <v>50.88</v>
      </c>
      <c r="N452" s="47">
        <f t="shared" si="69"/>
        <v>51.38</v>
      </c>
      <c r="O452" s="48">
        <f t="shared" ca="1" si="70"/>
        <v>2396100</v>
      </c>
    </row>
    <row r="453" spans="1:15" x14ac:dyDescent="0.25">
      <c r="A453">
        <v>438</v>
      </c>
      <c r="B453" s="84">
        <v>41319</v>
      </c>
      <c r="C453" s="47">
        <v>53.81</v>
      </c>
      <c r="D453" s="47">
        <v>54.18</v>
      </c>
      <c r="E453" s="47">
        <v>53.54</v>
      </c>
      <c r="F453" s="47">
        <v>53.76</v>
      </c>
      <c r="G453" s="48">
        <v>1691400</v>
      </c>
      <c r="H453" s="47">
        <v>51.17</v>
      </c>
      <c r="I453" s="51">
        <f t="shared" si="64"/>
        <v>0.95182291666666674</v>
      </c>
      <c r="J453" s="51">
        <f t="shared" ca="1" si="65"/>
        <v>1</v>
      </c>
      <c r="K453" s="47">
        <f t="shared" si="66"/>
        <v>51.22</v>
      </c>
      <c r="L453" s="47">
        <f t="shared" si="67"/>
        <v>51.57</v>
      </c>
      <c r="M453" s="47">
        <f t="shared" si="68"/>
        <v>50.96</v>
      </c>
      <c r="N453" s="47">
        <f t="shared" si="69"/>
        <v>51.17</v>
      </c>
      <c r="O453" s="48">
        <f t="shared" ca="1" si="70"/>
        <v>1691400</v>
      </c>
    </row>
    <row r="454" spans="1:15" x14ac:dyDescent="0.25">
      <c r="A454">
        <v>439</v>
      </c>
      <c r="B454" s="84">
        <v>41318</v>
      </c>
      <c r="C454" s="47">
        <v>54.45</v>
      </c>
      <c r="D454" s="47">
        <v>54.49</v>
      </c>
      <c r="E454" s="47">
        <v>53.8</v>
      </c>
      <c r="F454" s="47">
        <v>53.97</v>
      </c>
      <c r="G454" s="48">
        <v>1426400</v>
      </c>
      <c r="H454" s="47">
        <v>51.37</v>
      </c>
      <c r="I454" s="51">
        <f t="shared" si="64"/>
        <v>0.95182508801185839</v>
      </c>
      <c r="J454" s="51">
        <f t="shared" ca="1" si="65"/>
        <v>1</v>
      </c>
      <c r="K454" s="47">
        <f t="shared" si="66"/>
        <v>51.83</v>
      </c>
      <c r="L454" s="47">
        <f t="shared" si="67"/>
        <v>51.86</v>
      </c>
      <c r="M454" s="47">
        <f t="shared" si="68"/>
        <v>51.21</v>
      </c>
      <c r="N454" s="47">
        <f t="shared" si="69"/>
        <v>51.37</v>
      </c>
      <c r="O454" s="48">
        <f t="shared" ca="1" si="70"/>
        <v>1426400</v>
      </c>
    </row>
    <row r="455" spans="1:15" x14ac:dyDescent="0.25">
      <c r="A455">
        <v>440</v>
      </c>
      <c r="B455" s="84">
        <v>41317</v>
      </c>
      <c r="C455" s="47">
        <v>54.67</v>
      </c>
      <c r="D455" s="47">
        <v>54.71</v>
      </c>
      <c r="E455" s="47">
        <v>54.23</v>
      </c>
      <c r="F455" s="47">
        <v>54.36</v>
      </c>
      <c r="G455" s="48">
        <v>1902900</v>
      </c>
      <c r="H455" s="47">
        <v>51.74</v>
      </c>
      <c r="I455" s="51">
        <f t="shared" si="64"/>
        <v>0.95180279617365715</v>
      </c>
      <c r="J455" s="51">
        <f t="shared" ca="1" si="65"/>
        <v>1</v>
      </c>
      <c r="K455" s="47">
        <f t="shared" si="66"/>
        <v>52.04</v>
      </c>
      <c r="L455" s="47">
        <f t="shared" si="67"/>
        <v>52.07</v>
      </c>
      <c r="M455" s="47">
        <f t="shared" si="68"/>
        <v>51.62</v>
      </c>
      <c r="N455" s="47">
        <f t="shared" si="69"/>
        <v>51.74</v>
      </c>
      <c r="O455" s="48">
        <f t="shared" ca="1" si="70"/>
        <v>1902900</v>
      </c>
    </row>
    <row r="456" spans="1:15" x14ac:dyDescent="0.25">
      <c r="A456">
        <v>441</v>
      </c>
      <c r="B456" s="84">
        <v>41316</v>
      </c>
      <c r="C456" s="47">
        <v>54.14</v>
      </c>
      <c r="D456" s="47">
        <v>54.63</v>
      </c>
      <c r="E456" s="47">
        <v>53.83</v>
      </c>
      <c r="F456" s="47">
        <v>54.55</v>
      </c>
      <c r="G456" s="48">
        <v>2227500</v>
      </c>
      <c r="H456" s="47">
        <v>51.92</v>
      </c>
      <c r="I456" s="51">
        <f t="shared" si="64"/>
        <v>0.95178735105407886</v>
      </c>
      <c r="J456" s="51">
        <f t="shared" ca="1" si="65"/>
        <v>1</v>
      </c>
      <c r="K456" s="47">
        <f t="shared" si="66"/>
        <v>51.53</v>
      </c>
      <c r="L456" s="47">
        <f t="shared" si="67"/>
        <v>52</v>
      </c>
      <c r="M456" s="47">
        <f t="shared" si="68"/>
        <v>51.23</v>
      </c>
      <c r="N456" s="47">
        <f t="shared" si="69"/>
        <v>51.92</v>
      </c>
      <c r="O456" s="48">
        <f t="shared" ca="1" si="70"/>
        <v>2227500</v>
      </c>
    </row>
    <row r="457" spans="1:15" x14ac:dyDescent="0.25">
      <c r="A457">
        <v>442</v>
      </c>
      <c r="B457" s="84">
        <v>41313</v>
      </c>
      <c r="C457" s="47">
        <v>54.12</v>
      </c>
      <c r="D457" s="47">
        <v>54.22</v>
      </c>
      <c r="E457" s="47">
        <v>53.77</v>
      </c>
      <c r="F457" s="47">
        <v>54.16</v>
      </c>
      <c r="G457" s="48">
        <v>1495000</v>
      </c>
      <c r="H457" s="47">
        <v>51.55</v>
      </c>
      <c r="I457" s="51">
        <f t="shared" si="64"/>
        <v>0.9518094534711965</v>
      </c>
      <c r="J457" s="51">
        <f t="shared" ca="1" si="65"/>
        <v>1</v>
      </c>
      <c r="K457" s="47">
        <f t="shared" si="66"/>
        <v>51.51</v>
      </c>
      <c r="L457" s="47">
        <f t="shared" si="67"/>
        <v>51.61</v>
      </c>
      <c r="M457" s="47">
        <f t="shared" si="68"/>
        <v>51.18</v>
      </c>
      <c r="N457" s="47">
        <f t="shared" si="69"/>
        <v>51.55</v>
      </c>
      <c r="O457" s="48">
        <f t="shared" ca="1" si="70"/>
        <v>1495000</v>
      </c>
    </row>
    <row r="458" spans="1:15" x14ac:dyDescent="0.25">
      <c r="A458">
        <v>443</v>
      </c>
      <c r="B458" s="84">
        <v>41312</v>
      </c>
      <c r="C458" s="47">
        <v>53.43</v>
      </c>
      <c r="D458" s="47">
        <v>54.22</v>
      </c>
      <c r="E458" s="47">
        <v>53.32</v>
      </c>
      <c r="F458" s="47">
        <v>54.11</v>
      </c>
      <c r="G458" s="48">
        <v>2229100</v>
      </c>
      <c r="H458" s="47">
        <v>51.5</v>
      </c>
      <c r="I458" s="51">
        <f t="shared" si="64"/>
        <v>0.95176492330438001</v>
      </c>
      <c r="J458" s="51">
        <f t="shared" ca="1" si="65"/>
        <v>1</v>
      </c>
      <c r="K458" s="47">
        <f t="shared" si="66"/>
        <v>50.85</v>
      </c>
      <c r="L458" s="47">
        <f t="shared" si="67"/>
        <v>51.6</v>
      </c>
      <c r="M458" s="47">
        <f t="shared" si="68"/>
        <v>50.75</v>
      </c>
      <c r="N458" s="47">
        <f t="shared" si="69"/>
        <v>51.5</v>
      </c>
      <c r="O458" s="48">
        <f t="shared" ca="1" si="70"/>
        <v>2229100</v>
      </c>
    </row>
    <row r="459" spans="1:15" x14ac:dyDescent="0.25">
      <c r="A459">
        <v>444</v>
      </c>
      <c r="B459" s="84">
        <v>41311</v>
      </c>
      <c r="C459" s="47">
        <v>53.14</v>
      </c>
      <c r="D459" s="47">
        <v>53.51</v>
      </c>
      <c r="E459" s="47">
        <v>53.01</v>
      </c>
      <c r="F459" s="47">
        <v>53.42</v>
      </c>
      <c r="G459" s="48">
        <v>2516400</v>
      </c>
      <c r="H459" s="47">
        <v>50.85</v>
      </c>
      <c r="I459" s="51">
        <f t="shared" si="64"/>
        <v>0.95189067764882063</v>
      </c>
      <c r="J459" s="51">
        <f t="shared" ca="1" si="65"/>
        <v>1</v>
      </c>
      <c r="K459" s="47">
        <f t="shared" si="66"/>
        <v>50.58</v>
      </c>
      <c r="L459" s="47">
        <f t="shared" si="67"/>
        <v>50.94</v>
      </c>
      <c r="M459" s="47">
        <f t="shared" si="68"/>
        <v>50.46</v>
      </c>
      <c r="N459" s="47">
        <f t="shared" si="69"/>
        <v>50.85</v>
      </c>
      <c r="O459" s="48">
        <f t="shared" ca="1" si="70"/>
        <v>2516400</v>
      </c>
    </row>
    <row r="460" spans="1:15" x14ac:dyDescent="0.25">
      <c r="A460">
        <v>445</v>
      </c>
      <c r="B460" s="84">
        <v>41310</v>
      </c>
      <c r="C460" s="47">
        <v>53.35</v>
      </c>
      <c r="D460" s="47">
        <v>53.62</v>
      </c>
      <c r="E460" s="47">
        <v>52.95</v>
      </c>
      <c r="F460" s="47">
        <v>53.51</v>
      </c>
      <c r="G460" s="48">
        <v>2503700</v>
      </c>
      <c r="H460" s="47">
        <v>50.93</v>
      </c>
      <c r="I460" s="51">
        <f t="shared" si="64"/>
        <v>0.95178471313773128</v>
      </c>
      <c r="J460" s="51">
        <f t="shared" ca="1" si="65"/>
        <v>1</v>
      </c>
      <c r="K460" s="47">
        <f t="shared" si="66"/>
        <v>50.78</v>
      </c>
      <c r="L460" s="47">
        <f t="shared" si="67"/>
        <v>51.03</v>
      </c>
      <c r="M460" s="47">
        <f t="shared" si="68"/>
        <v>50.4</v>
      </c>
      <c r="N460" s="47">
        <f t="shared" si="69"/>
        <v>50.93</v>
      </c>
      <c r="O460" s="48">
        <f t="shared" ca="1" si="70"/>
        <v>2503700</v>
      </c>
    </row>
    <row r="461" spans="1:15" x14ac:dyDescent="0.25">
      <c r="A461">
        <v>446</v>
      </c>
      <c r="B461" s="84">
        <v>41309</v>
      </c>
      <c r="C461" s="47">
        <v>52.5</v>
      </c>
      <c r="D461" s="47">
        <v>53.29</v>
      </c>
      <c r="E461" s="47">
        <v>52.5</v>
      </c>
      <c r="F461" s="47">
        <v>53.02</v>
      </c>
      <c r="G461" s="48">
        <v>3147700</v>
      </c>
      <c r="H461" s="47">
        <v>50.46</v>
      </c>
      <c r="I461" s="51">
        <f t="shared" si="64"/>
        <v>0.95171633345907203</v>
      </c>
      <c r="J461" s="51">
        <f t="shared" ca="1" si="65"/>
        <v>1</v>
      </c>
      <c r="K461" s="47">
        <f t="shared" si="66"/>
        <v>49.97</v>
      </c>
      <c r="L461" s="47">
        <f t="shared" si="67"/>
        <v>50.72</v>
      </c>
      <c r="M461" s="47">
        <f t="shared" si="68"/>
        <v>49.97</v>
      </c>
      <c r="N461" s="47">
        <f t="shared" si="69"/>
        <v>50.46</v>
      </c>
      <c r="O461" s="48">
        <f t="shared" ca="1" si="70"/>
        <v>3147700</v>
      </c>
    </row>
    <row r="462" spans="1:15" x14ac:dyDescent="0.25">
      <c r="A462">
        <v>447</v>
      </c>
      <c r="B462" s="84">
        <v>41306</v>
      </c>
      <c r="C462" s="47">
        <v>52.79</v>
      </c>
      <c r="D462" s="47">
        <v>53.1</v>
      </c>
      <c r="E462" s="47">
        <v>52.24</v>
      </c>
      <c r="F462" s="47">
        <v>52.67</v>
      </c>
      <c r="G462" s="48">
        <v>3238100</v>
      </c>
      <c r="H462" s="47">
        <v>50.13</v>
      </c>
      <c r="I462" s="51">
        <f t="shared" si="64"/>
        <v>0.95177520410100624</v>
      </c>
      <c r="J462" s="51">
        <f t="shared" ca="1" si="65"/>
        <v>1</v>
      </c>
      <c r="K462" s="47">
        <f t="shared" si="66"/>
        <v>50.24</v>
      </c>
      <c r="L462" s="47">
        <f t="shared" si="67"/>
        <v>50.54</v>
      </c>
      <c r="M462" s="47">
        <f t="shared" si="68"/>
        <v>49.72</v>
      </c>
      <c r="N462" s="47">
        <f t="shared" si="69"/>
        <v>50.13</v>
      </c>
      <c r="O462" s="48">
        <f t="shared" ca="1" si="70"/>
        <v>3238100</v>
      </c>
    </row>
    <row r="463" spans="1:15" x14ac:dyDescent="0.25">
      <c r="A463">
        <v>448</v>
      </c>
      <c r="B463" s="84">
        <v>41305</v>
      </c>
      <c r="C463" s="47">
        <v>54.07</v>
      </c>
      <c r="D463" s="47">
        <v>54.07</v>
      </c>
      <c r="E463" s="47">
        <v>52.64</v>
      </c>
      <c r="F463" s="47">
        <v>52.68</v>
      </c>
      <c r="G463" s="48">
        <v>4457000</v>
      </c>
      <c r="H463" s="47">
        <v>50.14</v>
      </c>
      <c r="I463" s="51">
        <f t="shared" si="64"/>
        <v>0.95178435839028097</v>
      </c>
      <c r="J463" s="51">
        <f t="shared" ca="1" si="65"/>
        <v>1</v>
      </c>
      <c r="K463" s="47">
        <f t="shared" si="66"/>
        <v>51.46</v>
      </c>
      <c r="L463" s="47">
        <f t="shared" si="67"/>
        <v>51.46</v>
      </c>
      <c r="M463" s="47">
        <f t="shared" si="68"/>
        <v>50.1</v>
      </c>
      <c r="N463" s="47">
        <f t="shared" si="69"/>
        <v>50.14</v>
      </c>
      <c r="O463" s="48">
        <f t="shared" ca="1" si="70"/>
        <v>4457000</v>
      </c>
    </row>
    <row r="464" spans="1:15" x14ac:dyDescent="0.25">
      <c r="A464">
        <v>449</v>
      </c>
      <c r="B464" s="84">
        <v>41304</v>
      </c>
      <c r="C464" s="47">
        <v>54.78</v>
      </c>
      <c r="D464" s="47">
        <v>54.98</v>
      </c>
      <c r="E464" s="47">
        <v>54.1</v>
      </c>
      <c r="F464" s="47">
        <v>54.15</v>
      </c>
      <c r="G464" s="48">
        <v>2164000</v>
      </c>
      <c r="H464" s="47">
        <v>51.54</v>
      </c>
      <c r="I464" s="51">
        <f t="shared" si="64"/>
        <v>0.95180055401662056</v>
      </c>
      <c r="J464" s="51">
        <f t="shared" ca="1" si="65"/>
        <v>1</v>
      </c>
      <c r="K464" s="47">
        <f t="shared" si="66"/>
        <v>52.14</v>
      </c>
      <c r="L464" s="47">
        <f t="shared" si="67"/>
        <v>52.33</v>
      </c>
      <c r="M464" s="47">
        <f t="shared" si="68"/>
        <v>51.49</v>
      </c>
      <c r="N464" s="47">
        <f t="shared" si="69"/>
        <v>51.54</v>
      </c>
      <c r="O464" s="48">
        <f t="shared" ca="1" si="70"/>
        <v>2164000</v>
      </c>
    </row>
    <row r="465" spans="1:15" x14ac:dyDescent="0.25">
      <c r="A465">
        <v>450</v>
      </c>
      <c r="B465" s="84">
        <v>41303</v>
      </c>
      <c r="C465" s="47">
        <v>54.87</v>
      </c>
      <c r="D465" s="47">
        <v>55.18</v>
      </c>
      <c r="E465" s="47">
        <v>54.78</v>
      </c>
      <c r="F465" s="47">
        <v>54.9</v>
      </c>
      <c r="G465" s="48">
        <v>3086100</v>
      </c>
      <c r="H465" s="47">
        <v>52.25</v>
      </c>
      <c r="I465" s="51">
        <f t="shared" ref="I465:I528" si="71">H465/F465</f>
        <v>0.95173041894353372</v>
      </c>
      <c r="J465" s="51">
        <f t="shared" ref="J465:J528" ca="1" si="72">INDEX(OFFSET($T$15,0,0,$S$13+1,1),MATCH(B465,OFFSET($Q$15,0,0,$S$13+1,1),-1))</f>
        <v>1</v>
      </c>
      <c r="K465" s="47">
        <f t="shared" ref="K465:K528" si="73">ROUND($I465*C465,2)</f>
        <v>52.22</v>
      </c>
      <c r="L465" s="47">
        <f t="shared" ref="L465:L528" si="74">ROUND($I465*D465,2)</f>
        <v>52.52</v>
      </c>
      <c r="M465" s="47">
        <f t="shared" ref="M465:M528" si="75">ROUND($I465*E465,2)</f>
        <v>52.14</v>
      </c>
      <c r="N465" s="47">
        <f t="shared" ref="N465:N528" si="76">ROUND($I465*F465,2)</f>
        <v>52.25</v>
      </c>
      <c r="O465" s="48">
        <f t="shared" ref="O465:O528" ca="1" si="77">G465*J465</f>
        <v>3086100</v>
      </c>
    </row>
    <row r="466" spans="1:15" x14ac:dyDescent="0.25">
      <c r="A466">
        <v>451</v>
      </c>
      <c r="B466" s="84">
        <v>41302</v>
      </c>
      <c r="C466" s="47">
        <v>56.44</v>
      </c>
      <c r="D466" s="47">
        <v>56.44</v>
      </c>
      <c r="E466" s="47">
        <v>54.57</v>
      </c>
      <c r="F466" s="47">
        <v>54.87</v>
      </c>
      <c r="G466" s="48">
        <v>3562500</v>
      </c>
      <c r="H466" s="47">
        <v>52.23</v>
      </c>
      <c r="I466" s="51">
        <f t="shared" si="71"/>
        <v>0.95188627665390924</v>
      </c>
      <c r="J466" s="51">
        <f t="shared" ca="1" si="72"/>
        <v>1</v>
      </c>
      <c r="K466" s="47">
        <f t="shared" si="73"/>
        <v>53.72</v>
      </c>
      <c r="L466" s="47">
        <f t="shared" si="74"/>
        <v>53.72</v>
      </c>
      <c r="M466" s="47">
        <f t="shared" si="75"/>
        <v>51.94</v>
      </c>
      <c r="N466" s="47">
        <f t="shared" si="76"/>
        <v>52.23</v>
      </c>
      <c r="O466" s="48">
        <f t="shared" ca="1" si="77"/>
        <v>3562500</v>
      </c>
    </row>
    <row r="467" spans="1:15" x14ac:dyDescent="0.25">
      <c r="A467">
        <v>452</v>
      </c>
      <c r="B467" s="84">
        <v>41299</v>
      </c>
      <c r="C467" s="47">
        <v>56.67</v>
      </c>
      <c r="D467" s="47">
        <v>56.67</v>
      </c>
      <c r="E467" s="47">
        <v>55.7</v>
      </c>
      <c r="F467" s="47">
        <v>55.88</v>
      </c>
      <c r="G467" s="48">
        <v>2359000</v>
      </c>
      <c r="H467" s="47">
        <v>53.19</v>
      </c>
      <c r="I467" s="51">
        <f t="shared" si="71"/>
        <v>0.95186113099498915</v>
      </c>
      <c r="J467" s="51">
        <f t="shared" ca="1" si="72"/>
        <v>1</v>
      </c>
      <c r="K467" s="47">
        <f t="shared" si="73"/>
        <v>53.94</v>
      </c>
      <c r="L467" s="47">
        <f t="shared" si="74"/>
        <v>53.94</v>
      </c>
      <c r="M467" s="47">
        <f t="shared" si="75"/>
        <v>53.02</v>
      </c>
      <c r="N467" s="47">
        <f t="shared" si="76"/>
        <v>53.19</v>
      </c>
      <c r="O467" s="48">
        <f t="shared" ca="1" si="77"/>
        <v>2359000</v>
      </c>
    </row>
    <row r="468" spans="1:15" x14ac:dyDescent="0.25">
      <c r="A468">
        <v>453</v>
      </c>
      <c r="B468" s="84">
        <v>41298</v>
      </c>
      <c r="C468" s="47">
        <v>58.18</v>
      </c>
      <c r="D468" s="47">
        <v>58.18</v>
      </c>
      <c r="E468" s="47">
        <v>56.01</v>
      </c>
      <c r="F468" s="47">
        <v>56.54</v>
      </c>
      <c r="G468" s="48">
        <v>4509600</v>
      </c>
      <c r="H468" s="47">
        <v>53.82</v>
      </c>
      <c r="I468" s="51">
        <f t="shared" si="71"/>
        <v>0.95189246551114259</v>
      </c>
      <c r="J468" s="51">
        <f t="shared" ca="1" si="72"/>
        <v>1</v>
      </c>
      <c r="K468" s="47">
        <f t="shared" si="73"/>
        <v>55.38</v>
      </c>
      <c r="L468" s="47">
        <f t="shared" si="74"/>
        <v>55.38</v>
      </c>
      <c r="M468" s="47">
        <f t="shared" si="75"/>
        <v>53.32</v>
      </c>
      <c r="N468" s="47">
        <f t="shared" si="76"/>
        <v>53.82</v>
      </c>
      <c r="O468" s="48">
        <f t="shared" ca="1" si="77"/>
        <v>4509600</v>
      </c>
    </row>
    <row r="469" spans="1:15" x14ac:dyDescent="0.25">
      <c r="A469">
        <v>454</v>
      </c>
      <c r="B469" s="84">
        <v>41297</v>
      </c>
      <c r="C469" s="47">
        <v>57.79</v>
      </c>
      <c r="D469" s="47">
        <v>58.36</v>
      </c>
      <c r="E469" s="47">
        <v>57.36</v>
      </c>
      <c r="F469" s="47">
        <v>58.2</v>
      </c>
      <c r="G469" s="48">
        <v>2073700</v>
      </c>
      <c r="H469" s="47">
        <v>55.4</v>
      </c>
      <c r="I469" s="51">
        <f t="shared" si="71"/>
        <v>0.95189003436426112</v>
      </c>
      <c r="J469" s="51">
        <f t="shared" ca="1" si="72"/>
        <v>1</v>
      </c>
      <c r="K469" s="47">
        <f t="shared" si="73"/>
        <v>55.01</v>
      </c>
      <c r="L469" s="47">
        <f t="shared" si="74"/>
        <v>55.55</v>
      </c>
      <c r="M469" s="47">
        <f t="shared" si="75"/>
        <v>54.6</v>
      </c>
      <c r="N469" s="47">
        <f t="shared" si="76"/>
        <v>55.4</v>
      </c>
      <c r="O469" s="48">
        <f t="shared" ca="1" si="77"/>
        <v>2073700</v>
      </c>
    </row>
    <row r="470" spans="1:15" x14ac:dyDescent="0.25">
      <c r="A470">
        <v>455</v>
      </c>
      <c r="B470" s="84">
        <v>41296</v>
      </c>
      <c r="C470" s="47">
        <v>58.03</v>
      </c>
      <c r="D470" s="47">
        <v>58.44</v>
      </c>
      <c r="E470" s="47">
        <v>57.97</v>
      </c>
      <c r="F470" s="47">
        <v>58.37</v>
      </c>
      <c r="G470" s="48">
        <v>1193400</v>
      </c>
      <c r="H470" s="47">
        <v>55.56</v>
      </c>
      <c r="I470" s="51">
        <f t="shared" si="71"/>
        <v>0.95185883159157114</v>
      </c>
      <c r="J470" s="51">
        <f t="shared" ca="1" si="72"/>
        <v>1</v>
      </c>
      <c r="K470" s="47">
        <f t="shared" si="73"/>
        <v>55.24</v>
      </c>
      <c r="L470" s="47">
        <f t="shared" si="74"/>
        <v>55.63</v>
      </c>
      <c r="M470" s="47">
        <f t="shared" si="75"/>
        <v>55.18</v>
      </c>
      <c r="N470" s="47">
        <f t="shared" si="76"/>
        <v>55.56</v>
      </c>
      <c r="O470" s="48">
        <f t="shared" ca="1" si="77"/>
        <v>1193400</v>
      </c>
    </row>
    <row r="471" spans="1:15" x14ac:dyDescent="0.25">
      <c r="A471">
        <v>456</v>
      </c>
      <c r="B471" s="84">
        <v>41292</v>
      </c>
      <c r="C471" s="47">
        <v>58.43</v>
      </c>
      <c r="D471" s="47">
        <v>58.5</v>
      </c>
      <c r="E471" s="47">
        <v>57.67</v>
      </c>
      <c r="F471" s="47">
        <v>58.1</v>
      </c>
      <c r="G471" s="48">
        <v>1698500</v>
      </c>
      <c r="H471" s="47">
        <v>55.3</v>
      </c>
      <c r="I471" s="51">
        <f t="shared" si="71"/>
        <v>0.95180722891566261</v>
      </c>
      <c r="J471" s="51">
        <f t="shared" ca="1" si="72"/>
        <v>1</v>
      </c>
      <c r="K471" s="47">
        <f t="shared" si="73"/>
        <v>55.61</v>
      </c>
      <c r="L471" s="47">
        <f t="shared" si="74"/>
        <v>55.68</v>
      </c>
      <c r="M471" s="47">
        <f t="shared" si="75"/>
        <v>54.89</v>
      </c>
      <c r="N471" s="47">
        <f t="shared" si="76"/>
        <v>55.3</v>
      </c>
      <c r="O471" s="48">
        <f t="shared" ca="1" si="77"/>
        <v>1698500</v>
      </c>
    </row>
    <row r="472" spans="1:15" x14ac:dyDescent="0.25">
      <c r="A472">
        <v>457</v>
      </c>
      <c r="B472" s="84">
        <v>41291</v>
      </c>
      <c r="C472" s="47">
        <v>57.93</v>
      </c>
      <c r="D472" s="47">
        <v>58.52</v>
      </c>
      <c r="E472" s="47">
        <v>57.63</v>
      </c>
      <c r="F472" s="47">
        <v>58.25</v>
      </c>
      <c r="G472" s="48">
        <v>1928400</v>
      </c>
      <c r="H472" s="47">
        <v>55.44</v>
      </c>
      <c r="I472" s="51">
        <f t="shared" si="71"/>
        <v>0.95175965665236051</v>
      </c>
      <c r="J472" s="51">
        <f t="shared" ca="1" si="72"/>
        <v>1</v>
      </c>
      <c r="K472" s="47">
        <f t="shared" si="73"/>
        <v>55.14</v>
      </c>
      <c r="L472" s="47">
        <f t="shared" si="74"/>
        <v>55.7</v>
      </c>
      <c r="M472" s="47">
        <f t="shared" si="75"/>
        <v>54.85</v>
      </c>
      <c r="N472" s="47">
        <f t="shared" si="76"/>
        <v>55.44</v>
      </c>
      <c r="O472" s="48">
        <f t="shared" ca="1" si="77"/>
        <v>1928400</v>
      </c>
    </row>
    <row r="473" spans="1:15" x14ac:dyDescent="0.25">
      <c r="A473">
        <v>458</v>
      </c>
      <c r="B473" s="84">
        <v>41290</v>
      </c>
      <c r="C473" s="47">
        <v>58.09</v>
      </c>
      <c r="D473" s="47">
        <v>58.13</v>
      </c>
      <c r="E473" s="47">
        <v>57.6</v>
      </c>
      <c r="F473" s="47">
        <v>57.77</v>
      </c>
      <c r="G473" s="48">
        <v>1333900</v>
      </c>
      <c r="H473" s="47">
        <v>54.99</v>
      </c>
      <c r="I473" s="51">
        <f t="shared" si="71"/>
        <v>0.95187813744157868</v>
      </c>
      <c r="J473" s="51">
        <f t="shared" ca="1" si="72"/>
        <v>1</v>
      </c>
      <c r="K473" s="47">
        <f t="shared" si="73"/>
        <v>55.29</v>
      </c>
      <c r="L473" s="47">
        <f t="shared" si="74"/>
        <v>55.33</v>
      </c>
      <c r="M473" s="47">
        <f t="shared" si="75"/>
        <v>54.83</v>
      </c>
      <c r="N473" s="47">
        <f t="shared" si="76"/>
        <v>54.99</v>
      </c>
      <c r="O473" s="48">
        <f t="shared" ca="1" si="77"/>
        <v>1333900</v>
      </c>
    </row>
    <row r="474" spans="1:15" x14ac:dyDescent="0.25">
      <c r="A474">
        <v>459</v>
      </c>
      <c r="B474" s="84">
        <v>41289</v>
      </c>
      <c r="C474" s="47">
        <v>57.58</v>
      </c>
      <c r="D474" s="47">
        <v>58.23</v>
      </c>
      <c r="E474" s="47">
        <v>57.42</v>
      </c>
      <c r="F474" s="47">
        <v>58.15</v>
      </c>
      <c r="G474" s="48">
        <v>1285700</v>
      </c>
      <c r="H474" s="47">
        <v>55.35</v>
      </c>
      <c r="I474" s="51">
        <f t="shared" si="71"/>
        <v>0.95184866723989692</v>
      </c>
      <c r="J474" s="51">
        <f t="shared" ca="1" si="72"/>
        <v>1</v>
      </c>
      <c r="K474" s="47">
        <f t="shared" si="73"/>
        <v>54.81</v>
      </c>
      <c r="L474" s="47">
        <f t="shared" si="74"/>
        <v>55.43</v>
      </c>
      <c r="M474" s="47">
        <f t="shared" si="75"/>
        <v>54.66</v>
      </c>
      <c r="N474" s="47">
        <f t="shared" si="76"/>
        <v>55.35</v>
      </c>
      <c r="O474" s="48">
        <f t="shared" ca="1" si="77"/>
        <v>1285700</v>
      </c>
    </row>
    <row r="475" spans="1:15" x14ac:dyDescent="0.25">
      <c r="A475">
        <v>460</v>
      </c>
      <c r="B475" s="84">
        <v>41288</v>
      </c>
      <c r="C475" s="47">
        <v>58.01</v>
      </c>
      <c r="D475" s="47">
        <v>58.1</v>
      </c>
      <c r="E475" s="47">
        <v>57.58</v>
      </c>
      <c r="F475" s="47">
        <v>57.87</v>
      </c>
      <c r="G475" s="48">
        <v>1189900</v>
      </c>
      <c r="H475" s="47">
        <v>55.08</v>
      </c>
      <c r="I475" s="51">
        <f t="shared" si="71"/>
        <v>0.95178849144634525</v>
      </c>
      <c r="J475" s="51">
        <f t="shared" ca="1" si="72"/>
        <v>1</v>
      </c>
      <c r="K475" s="47">
        <f t="shared" si="73"/>
        <v>55.21</v>
      </c>
      <c r="L475" s="47">
        <f t="shared" si="74"/>
        <v>55.3</v>
      </c>
      <c r="M475" s="47">
        <f t="shared" si="75"/>
        <v>54.8</v>
      </c>
      <c r="N475" s="47">
        <f t="shared" si="76"/>
        <v>55.08</v>
      </c>
      <c r="O475" s="48">
        <f t="shared" ca="1" si="77"/>
        <v>1189900</v>
      </c>
    </row>
    <row r="476" spans="1:15" x14ac:dyDescent="0.25">
      <c r="A476">
        <v>461</v>
      </c>
      <c r="B476" s="84">
        <v>41285</v>
      </c>
      <c r="C476" s="47">
        <v>58.57</v>
      </c>
      <c r="D476" s="47">
        <v>58.6</v>
      </c>
      <c r="E476" s="47">
        <v>57.91</v>
      </c>
      <c r="F476" s="47">
        <v>57.99</v>
      </c>
      <c r="G476" s="48">
        <v>1175800</v>
      </c>
      <c r="H476" s="47">
        <v>55.2</v>
      </c>
      <c r="I476" s="51">
        <f t="shared" si="71"/>
        <v>0.95188825659596488</v>
      </c>
      <c r="J476" s="51">
        <f t="shared" ca="1" si="72"/>
        <v>1</v>
      </c>
      <c r="K476" s="47">
        <f t="shared" si="73"/>
        <v>55.75</v>
      </c>
      <c r="L476" s="47">
        <f t="shared" si="74"/>
        <v>55.78</v>
      </c>
      <c r="M476" s="47">
        <f t="shared" si="75"/>
        <v>55.12</v>
      </c>
      <c r="N476" s="47">
        <f t="shared" si="76"/>
        <v>55.2</v>
      </c>
      <c r="O476" s="48">
        <f t="shared" ca="1" si="77"/>
        <v>1175800</v>
      </c>
    </row>
    <row r="477" spans="1:15" x14ac:dyDescent="0.25">
      <c r="A477">
        <v>462</v>
      </c>
      <c r="B477" s="84">
        <v>41284</v>
      </c>
      <c r="C477" s="47">
        <v>58.44</v>
      </c>
      <c r="D477" s="47">
        <v>58.58</v>
      </c>
      <c r="E477" s="47">
        <v>57.99</v>
      </c>
      <c r="F477" s="47">
        <v>58.58</v>
      </c>
      <c r="G477" s="48">
        <v>1600500</v>
      </c>
      <c r="H477" s="47">
        <v>55.76</v>
      </c>
      <c r="I477" s="51">
        <f t="shared" si="71"/>
        <v>0.95186070331171047</v>
      </c>
      <c r="J477" s="51">
        <f t="shared" ca="1" si="72"/>
        <v>1</v>
      </c>
      <c r="K477" s="47">
        <f t="shared" si="73"/>
        <v>55.63</v>
      </c>
      <c r="L477" s="47">
        <f t="shared" si="74"/>
        <v>55.76</v>
      </c>
      <c r="M477" s="47">
        <f t="shared" si="75"/>
        <v>55.2</v>
      </c>
      <c r="N477" s="47">
        <f t="shared" si="76"/>
        <v>55.76</v>
      </c>
      <c r="O477" s="48">
        <f t="shared" ca="1" si="77"/>
        <v>1600500</v>
      </c>
    </row>
    <row r="478" spans="1:15" x14ac:dyDescent="0.25">
      <c r="A478">
        <v>463</v>
      </c>
      <c r="B478" s="84">
        <v>41283</v>
      </c>
      <c r="C478" s="47">
        <v>57.78</v>
      </c>
      <c r="D478" s="47">
        <v>58.32</v>
      </c>
      <c r="E478" s="47">
        <v>57.65</v>
      </c>
      <c r="F478" s="47">
        <v>58.21</v>
      </c>
      <c r="G478" s="48">
        <v>1153700</v>
      </c>
      <c r="H478" s="47">
        <v>55.4</v>
      </c>
      <c r="I478" s="51">
        <f t="shared" si="71"/>
        <v>0.95172650747294274</v>
      </c>
      <c r="J478" s="51">
        <f t="shared" ca="1" si="72"/>
        <v>1</v>
      </c>
      <c r="K478" s="47">
        <f t="shared" si="73"/>
        <v>54.99</v>
      </c>
      <c r="L478" s="47">
        <f t="shared" si="74"/>
        <v>55.5</v>
      </c>
      <c r="M478" s="47">
        <f t="shared" si="75"/>
        <v>54.87</v>
      </c>
      <c r="N478" s="47">
        <f t="shared" si="76"/>
        <v>55.4</v>
      </c>
      <c r="O478" s="48">
        <f t="shared" ca="1" si="77"/>
        <v>1153700</v>
      </c>
    </row>
    <row r="479" spans="1:15" x14ac:dyDescent="0.25">
      <c r="A479">
        <v>464</v>
      </c>
      <c r="B479" s="84">
        <v>41282</v>
      </c>
      <c r="C479" s="47">
        <v>57.23</v>
      </c>
      <c r="D479" s="47">
        <v>57.99</v>
      </c>
      <c r="E479" s="47">
        <v>57.23</v>
      </c>
      <c r="F479" s="47">
        <v>57.74</v>
      </c>
      <c r="G479" s="48">
        <v>2358500</v>
      </c>
      <c r="H479" s="47">
        <v>54.96</v>
      </c>
      <c r="I479" s="51">
        <f t="shared" si="71"/>
        <v>0.95185313474194666</v>
      </c>
      <c r="J479" s="51">
        <f t="shared" ca="1" si="72"/>
        <v>1</v>
      </c>
      <c r="K479" s="47">
        <f t="shared" si="73"/>
        <v>54.47</v>
      </c>
      <c r="L479" s="47">
        <f t="shared" si="74"/>
        <v>55.2</v>
      </c>
      <c r="M479" s="47">
        <f t="shared" si="75"/>
        <v>54.47</v>
      </c>
      <c r="N479" s="47">
        <f t="shared" si="76"/>
        <v>54.96</v>
      </c>
      <c r="O479" s="48">
        <f t="shared" ca="1" si="77"/>
        <v>2358500</v>
      </c>
    </row>
    <row r="480" spans="1:15" x14ac:dyDescent="0.25">
      <c r="A480">
        <v>465</v>
      </c>
      <c r="B480" s="84">
        <v>41281</v>
      </c>
      <c r="C480" s="47">
        <v>58.68</v>
      </c>
      <c r="D480" s="47">
        <v>58.84</v>
      </c>
      <c r="E480" s="47">
        <v>58.21</v>
      </c>
      <c r="F480" s="47">
        <v>58.35</v>
      </c>
      <c r="G480" s="48">
        <v>2169400</v>
      </c>
      <c r="H480" s="47">
        <v>55.54</v>
      </c>
      <c r="I480" s="51">
        <f t="shared" si="71"/>
        <v>0.95184233076263924</v>
      </c>
      <c r="J480" s="51">
        <f t="shared" ca="1" si="72"/>
        <v>1</v>
      </c>
      <c r="K480" s="47">
        <f t="shared" si="73"/>
        <v>55.85</v>
      </c>
      <c r="L480" s="47">
        <f t="shared" si="74"/>
        <v>56.01</v>
      </c>
      <c r="M480" s="47">
        <f t="shared" si="75"/>
        <v>55.41</v>
      </c>
      <c r="N480" s="47">
        <f t="shared" si="76"/>
        <v>55.54</v>
      </c>
      <c r="O480" s="48">
        <f t="shared" ca="1" si="77"/>
        <v>2169400</v>
      </c>
    </row>
    <row r="481" spans="1:15" x14ac:dyDescent="0.25">
      <c r="A481">
        <v>466</v>
      </c>
      <c r="B481" s="84">
        <v>41278</v>
      </c>
      <c r="C481" s="47">
        <v>58.89</v>
      </c>
      <c r="D481" s="47">
        <v>59.08</v>
      </c>
      <c r="E481" s="47">
        <v>58.46</v>
      </c>
      <c r="F481" s="47">
        <v>59.01</v>
      </c>
      <c r="G481" s="48">
        <v>1062500</v>
      </c>
      <c r="H481" s="47">
        <v>56.17</v>
      </c>
      <c r="I481" s="51">
        <f t="shared" si="71"/>
        <v>0.95187256397220821</v>
      </c>
      <c r="J481" s="51">
        <f t="shared" ca="1" si="72"/>
        <v>1</v>
      </c>
      <c r="K481" s="47">
        <f t="shared" si="73"/>
        <v>56.06</v>
      </c>
      <c r="L481" s="47">
        <f t="shared" si="74"/>
        <v>56.24</v>
      </c>
      <c r="M481" s="47">
        <f t="shared" si="75"/>
        <v>55.65</v>
      </c>
      <c r="N481" s="47">
        <f t="shared" si="76"/>
        <v>56.17</v>
      </c>
      <c r="O481" s="48">
        <f t="shared" ca="1" si="77"/>
        <v>1062500</v>
      </c>
    </row>
    <row r="482" spans="1:15" x14ac:dyDescent="0.25">
      <c r="A482">
        <v>467</v>
      </c>
      <c r="B482" s="84">
        <v>41277</v>
      </c>
      <c r="C482" s="47">
        <v>58.66</v>
      </c>
      <c r="D482" s="47">
        <v>58.98</v>
      </c>
      <c r="E482" s="47">
        <v>58.43</v>
      </c>
      <c r="F482" s="47">
        <v>58.64</v>
      </c>
      <c r="G482" s="48">
        <v>1636200</v>
      </c>
      <c r="H482" s="47">
        <v>55.81</v>
      </c>
      <c r="I482" s="51">
        <f t="shared" si="71"/>
        <v>0.95173942701227832</v>
      </c>
      <c r="J482" s="51">
        <f t="shared" ca="1" si="72"/>
        <v>1</v>
      </c>
      <c r="K482" s="47">
        <f t="shared" si="73"/>
        <v>55.83</v>
      </c>
      <c r="L482" s="47">
        <f t="shared" si="74"/>
        <v>56.13</v>
      </c>
      <c r="M482" s="47">
        <f t="shared" si="75"/>
        <v>55.61</v>
      </c>
      <c r="N482" s="47">
        <f t="shared" si="76"/>
        <v>55.81</v>
      </c>
      <c r="O482" s="48">
        <f t="shared" ca="1" si="77"/>
        <v>1636200</v>
      </c>
    </row>
    <row r="483" spans="1:15" x14ac:dyDescent="0.25">
      <c r="A483">
        <v>468</v>
      </c>
      <c r="B483" s="84">
        <v>41276</v>
      </c>
      <c r="C483" s="47">
        <v>58.52</v>
      </c>
      <c r="D483" s="47">
        <v>58.65</v>
      </c>
      <c r="E483" s="47">
        <v>58.13</v>
      </c>
      <c r="F483" s="47">
        <v>58.62</v>
      </c>
      <c r="G483" s="48">
        <v>1726200</v>
      </c>
      <c r="H483" s="47">
        <v>55.79</v>
      </c>
      <c r="I483" s="51">
        <f t="shared" si="71"/>
        <v>0.95172296144660529</v>
      </c>
      <c r="J483" s="51">
        <f t="shared" ca="1" si="72"/>
        <v>1</v>
      </c>
      <c r="K483" s="47">
        <f t="shared" si="73"/>
        <v>55.69</v>
      </c>
      <c r="L483" s="47">
        <f t="shared" si="74"/>
        <v>55.82</v>
      </c>
      <c r="M483" s="47">
        <f t="shared" si="75"/>
        <v>55.32</v>
      </c>
      <c r="N483" s="47">
        <f t="shared" si="76"/>
        <v>55.79</v>
      </c>
      <c r="O483" s="48">
        <f t="shared" ca="1" si="77"/>
        <v>1726200</v>
      </c>
    </row>
    <row r="484" spans="1:15" x14ac:dyDescent="0.25">
      <c r="A484">
        <v>469</v>
      </c>
      <c r="B484" s="84">
        <v>41274</v>
      </c>
      <c r="C484" s="47">
        <v>56.5</v>
      </c>
      <c r="D484" s="47">
        <v>57.62</v>
      </c>
      <c r="E484" s="47">
        <v>56.07</v>
      </c>
      <c r="F484" s="47">
        <v>57.56</v>
      </c>
      <c r="G484" s="48">
        <v>1953200</v>
      </c>
      <c r="H484" s="47">
        <v>54.79</v>
      </c>
      <c r="I484" s="51">
        <f t="shared" si="71"/>
        <v>0.95187630298818615</v>
      </c>
      <c r="J484" s="51">
        <f t="shared" ca="1" si="72"/>
        <v>1</v>
      </c>
      <c r="K484" s="47">
        <f t="shared" si="73"/>
        <v>53.78</v>
      </c>
      <c r="L484" s="47">
        <f t="shared" si="74"/>
        <v>54.85</v>
      </c>
      <c r="M484" s="47">
        <f t="shared" si="75"/>
        <v>53.37</v>
      </c>
      <c r="N484" s="47">
        <f t="shared" si="76"/>
        <v>54.79</v>
      </c>
      <c r="O484" s="48">
        <f t="shared" ca="1" si="77"/>
        <v>1953200</v>
      </c>
    </row>
    <row r="485" spans="1:15" x14ac:dyDescent="0.25">
      <c r="A485">
        <v>470</v>
      </c>
      <c r="B485" s="84">
        <v>41271</v>
      </c>
      <c r="C485" s="47">
        <v>57.05</v>
      </c>
      <c r="D485" s="47">
        <v>57.56</v>
      </c>
      <c r="E485" s="47">
        <v>56.64</v>
      </c>
      <c r="F485" s="47">
        <v>56.7</v>
      </c>
      <c r="G485" s="48">
        <v>1734500</v>
      </c>
      <c r="H485" s="47">
        <v>53.97</v>
      </c>
      <c r="I485" s="51">
        <f t="shared" si="71"/>
        <v>0.95185185185185184</v>
      </c>
      <c r="J485" s="51">
        <f t="shared" ca="1" si="72"/>
        <v>1</v>
      </c>
      <c r="K485" s="47">
        <f t="shared" si="73"/>
        <v>54.3</v>
      </c>
      <c r="L485" s="47">
        <f t="shared" si="74"/>
        <v>54.79</v>
      </c>
      <c r="M485" s="47">
        <f t="shared" si="75"/>
        <v>53.91</v>
      </c>
      <c r="N485" s="47">
        <f t="shared" si="76"/>
        <v>53.97</v>
      </c>
      <c r="O485" s="48">
        <f t="shared" ca="1" si="77"/>
        <v>1734500</v>
      </c>
    </row>
    <row r="486" spans="1:15" x14ac:dyDescent="0.25">
      <c r="A486">
        <v>471</v>
      </c>
      <c r="B486" s="84">
        <v>41270</v>
      </c>
      <c r="C486" s="47">
        <v>57.37</v>
      </c>
      <c r="D486" s="47">
        <v>57.9</v>
      </c>
      <c r="E486" s="47">
        <v>56.95</v>
      </c>
      <c r="F486" s="47">
        <v>57.8</v>
      </c>
      <c r="G486" s="48">
        <v>1834100</v>
      </c>
      <c r="H486" s="47">
        <v>54.54</v>
      </c>
      <c r="I486" s="51">
        <f t="shared" si="71"/>
        <v>0.94359861591695504</v>
      </c>
      <c r="J486" s="51">
        <f t="shared" ca="1" si="72"/>
        <v>1</v>
      </c>
      <c r="K486" s="47">
        <f t="shared" si="73"/>
        <v>54.13</v>
      </c>
      <c r="L486" s="47">
        <f t="shared" si="74"/>
        <v>54.63</v>
      </c>
      <c r="M486" s="47">
        <f t="shared" si="75"/>
        <v>53.74</v>
      </c>
      <c r="N486" s="47">
        <f t="shared" si="76"/>
        <v>54.54</v>
      </c>
      <c r="O486" s="48">
        <f t="shared" ca="1" si="77"/>
        <v>1834100</v>
      </c>
    </row>
    <row r="487" spans="1:15" x14ac:dyDescent="0.25">
      <c r="A487">
        <v>472</v>
      </c>
      <c r="B487" s="84">
        <v>41269</v>
      </c>
      <c r="C487" s="47">
        <v>58.86</v>
      </c>
      <c r="D487" s="47">
        <v>58.87</v>
      </c>
      <c r="E487" s="47">
        <v>57.26</v>
      </c>
      <c r="F487" s="47">
        <v>57.31</v>
      </c>
      <c r="G487" s="48">
        <v>2421800</v>
      </c>
      <c r="H487" s="47">
        <v>54.08</v>
      </c>
      <c r="I487" s="51">
        <f t="shared" si="71"/>
        <v>0.94363985342872092</v>
      </c>
      <c r="J487" s="51">
        <f t="shared" ca="1" si="72"/>
        <v>1</v>
      </c>
      <c r="K487" s="47">
        <f t="shared" si="73"/>
        <v>55.54</v>
      </c>
      <c r="L487" s="47">
        <f t="shared" si="74"/>
        <v>55.55</v>
      </c>
      <c r="M487" s="47">
        <f t="shared" si="75"/>
        <v>54.03</v>
      </c>
      <c r="N487" s="47">
        <f t="shared" si="76"/>
        <v>54.08</v>
      </c>
      <c r="O487" s="48">
        <f t="shared" ca="1" si="77"/>
        <v>2421800</v>
      </c>
    </row>
    <row r="488" spans="1:15" x14ac:dyDescent="0.25">
      <c r="A488">
        <v>473</v>
      </c>
      <c r="B488" s="84">
        <v>41267</v>
      </c>
      <c r="C488" s="47">
        <v>58.98</v>
      </c>
      <c r="D488" s="47">
        <v>58.98</v>
      </c>
      <c r="E488" s="47">
        <v>58.5</v>
      </c>
      <c r="F488" s="47">
        <v>58.72</v>
      </c>
      <c r="G488" s="48">
        <v>511900</v>
      </c>
      <c r="H488" s="47">
        <v>55.41</v>
      </c>
      <c r="I488" s="51">
        <f t="shared" si="71"/>
        <v>0.9436307901907357</v>
      </c>
      <c r="J488" s="51">
        <f t="shared" ca="1" si="72"/>
        <v>1</v>
      </c>
      <c r="K488" s="47">
        <f t="shared" si="73"/>
        <v>55.66</v>
      </c>
      <c r="L488" s="47">
        <f t="shared" si="74"/>
        <v>55.66</v>
      </c>
      <c r="M488" s="47">
        <f t="shared" si="75"/>
        <v>55.2</v>
      </c>
      <c r="N488" s="47">
        <f t="shared" si="76"/>
        <v>55.41</v>
      </c>
      <c r="O488" s="48">
        <f t="shared" ca="1" si="77"/>
        <v>511900</v>
      </c>
    </row>
    <row r="489" spans="1:15" x14ac:dyDescent="0.25">
      <c r="A489">
        <v>474</v>
      </c>
      <c r="B489" s="84">
        <v>41264</v>
      </c>
      <c r="C489" s="47">
        <v>58.64</v>
      </c>
      <c r="D489" s="47">
        <v>59.34</v>
      </c>
      <c r="E489" s="47">
        <v>58.46</v>
      </c>
      <c r="F489" s="47">
        <v>59.23</v>
      </c>
      <c r="G489" s="48">
        <v>2695600</v>
      </c>
      <c r="H489" s="47">
        <v>55.89</v>
      </c>
      <c r="I489" s="51">
        <f t="shared" si="71"/>
        <v>0.94360965726827628</v>
      </c>
      <c r="J489" s="51">
        <f t="shared" ca="1" si="72"/>
        <v>1</v>
      </c>
      <c r="K489" s="47">
        <f t="shared" si="73"/>
        <v>55.33</v>
      </c>
      <c r="L489" s="47">
        <f t="shared" si="74"/>
        <v>55.99</v>
      </c>
      <c r="M489" s="47">
        <f t="shared" si="75"/>
        <v>55.16</v>
      </c>
      <c r="N489" s="47">
        <f t="shared" si="76"/>
        <v>55.89</v>
      </c>
      <c r="O489" s="48">
        <f t="shared" ca="1" si="77"/>
        <v>2695600</v>
      </c>
    </row>
    <row r="490" spans="1:15" x14ac:dyDescent="0.25">
      <c r="A490">
        <v>475</v>
      </c>
      <c r="B490" s="84">
        <v>41263</v>
      </c>
      <c r="C490" s="47">
        <v>58.91</v>
      </c>
      <c r="D490" s="47">
        <v>59.28</v>
      </c>
      <c r="E490" s="47">
        <v>58.72</v>
      </c>
      <c r="F490" s="47">
        <v>59.28</v>
      </c>
      <c r="G490" s="48">
        <v>1205100</v>
      </c>
      <c r="H490" s="47">
        <v>55.94</v>
      </c>
      <c r="I490" s="51">
        <f t="shared" si="71"/>
        <v>0.94365721997300944</v>
      </c>
      <c r="J490" s="51">
        <f t="shared" ca="1" si="72"/>
        <v>1</v>
      </c>
      <c r="K490" s="47">
        <f t="shared" si="73"/>
        <v>55.59</v>
      </c>
      <c r="L490" s="47">
        <f t="shared" si="74"/>
        <v>55.94</v>
      </c>
      <c r="M490" s="47">
        <f t="shared" si="75"/>
        <v>55.41</v>
      </c>
      <c r="N490" s="47">
        <f t="shared" si="76"/>
        <v>55.94</v>
      </c>
      <c r="O490" s="48">
        <f t="shared" ca="1" si="77"/>
        <v>1205100</v>
      </c>
    </row>
    <row r="491" spans="1:15" x14ac:dyDescent="0.25">
      <c r="A491">
        <v>476</v>
      </c>
      <c r="B491" s="84">
        <v>41262</v>
      </c>
      <c r="C491" s="47">
        <v>59.06</v>
      </c>
      <c r="D491" s="47">
        <v>59.06</v>
      </c>
      <c r="E491" s="47">
        <v>58.06</v>
      </c>
      <c r="F491" s="47">
        <v>58.75</v>
      </c>
      <c r="G491" s="48">
        <v>1858800</v>
      </c>
      <c r="H491" s="47">
        <v>55.43</v>
      </c>
      <c r="I491" s="51">
        <f t="shared" si="71"/>
        <v>0.9434893617021276</v>
      </c>
      <c r="J491" s="51">
        <f t="shared" ca="1" si="72"/>
        <v>1</v>
      </c>
      <c r="K491" s="47">
        <f t="shared" si="73"/>
        <v>55.72</v>
      </c>
      <c r="L491" s="47">
        <f t="shared" si="74"/>
        <v>55.72</v>
      </c>
      <c r="M491" s="47">
        <f t="shared" si="75"/>
        <v>54.78</v>
      </c>
      <c r="N491" s="47">
        <f t="shared" si="76"/>
        <v>55.43</v>
      </c>
      <c r="O491" s="48">
        <f t="shared" ca="1" si="77"/>
        <v>1858800</v>
      </c>
    </row>
    <row r="492" spans="1:15" x14ac:dyDescent="0.25">
      <c r="A492">
        <v>477</v>
      </c>
      <c r="B492" s="84">
        <v>41261</v>
      </c>
      <c r="C492" s="47">
        <v>58.18</v>
      </c>
      <c r="D492" s="47">
        <v>58.93</v>
      </c>
      <c r="E492" s="47">
        <v>58.08</v>
      </c>
      <c r="F492" s="47">
        <v>58.9</v>
      </c>
      <c r="G492" s="48">
        <v>1273200</v>
      </c>
      <c r="H492" s="47">
        <v>55.58</v>
      </c>
      <c r="I492" s="51">
        <f t="shared" si="71"/>
        <v>0.94363327674023767</v>
      </c>
      <c r="J492" s="51">
        <f t="shared" ca="1" si="72"/>
        <v>1</v>
      </c>
      <c r="K492" s="47">
        <f t="shared" si="73"/>
        <v>54.9</v>
      </c>
      <c r="L492" s="47">
        <f t="shared" si="74"/>
        <v>55.61</v>
      </c>
      <c r="M492" s="47">
        <f t="shared" si="75"/>
        <v>54.81</v>
      </c>
      <c r="N492" s="47">
        <f t="shared" si="76"/>
        <v>55.58</v>
      </c>
      <c r="O492" s="48">
        <f t="shared" ca="1" si="77"/>
        <v>1273200</v>
      </c>
    </row>
    <row r="493" spans="1:15" x14ac:dyDescent="0.25">
      <c r="A493">
        <v>478</v>
      </c>
      <c r="B493" s="84">
        <v>41260</v>
      </c>
      <c r="C493" s="47">
        <v>57.66</v>
      </c>
      <c r="D493" s="47">
        <v>58.2</v>
      </c>
      <c r="E493" s="47">
        <v>57.5</v>
      </c>
      <c r="F493" s="47">
        <v>58.17</v>
      </c>
      <c r="G493" s="48">
        <v>1533900</v>
      </c>
      <c r="H493" s="47">
        <v>54.89</v>
      </c>
      <c r="I493" s="51">
        <f t="shared" si="71"/>
        <v>0.94361354650163309</v>
      </c>
      <c r="J493" s="51">
        <f t="shared" ca="1" si="72"/>
        <v>1</v>
      </c>
      <c r="K493" s="47">
        <f t="shared" si="73"/>
        <v>54.41</v>
      </c>
      <c r="L493" s="47">
        <f t="shared" si="74"/>
        <v>54.92</v>
      </c>
      <c r="M493" s="47">
        <f t="shared" si="75"/>
        <v>54.26</v>
      </c>
      <c r="N493" s="47">
        <f t="shared" si="76"/>
        <v>54.89</v>
      </c>
      <c r="O493" s="48">
        <f t="shared" ca="1" si="77"/>
        <v>1533900</v>
      </c>
    </row>
    <row r="494" spans="1:15" x14ac:dyDescent="0.25">
      <c r="A494">
        <v>479</v>
      </c>
      <c r="B494" s="84">
        <v>41257</v>
      </c>
      <c r="C494" s="47">
        <v>57.51</v>
      </c>
      <c r="D494" s="47">
        <v>57.78</v>
      </c>
      <c r="E494" s="47">
        <v>57.33</v>
      </c>
      <c r="F494" s="47">
        <v>57.49</v>
      </c>
      <c r="G494" s="48">
        <v>1665300</v>
      </c>
      <c r="H494" s="47">
        <v>54.25</v>
      </c>
      <c r="I494" s="51">
        <f t="shared" si="71"/>
        <v>0.94364237258653672</v>
      </c>
      <c r="J494" s="51">
        <f t="shared" ca="1" si="72"/>
        <v>1</v>
      </c>
      <c r="K494" s="47">
        <f t="shared" si="73"/>
        <v>54.27</v>
      </c>
      <c r="L494" s="47">
        <f t="shared" si="74"/>
        <v>54.52</v>
      </c>
      <c r="M494" s="47">
        <f t="shared" si="75"/>
        <v>54.1</v>
      </c>
      <c r="N494" s="47">
        <f t="shared" si="76"/>
        <v>54.25</v>
      </c>
      <c r="O494" s="48">
        <f t="shared" ca="1" si="77"/>
        <v>1665300</v>
      </c>
    </row>
    <row r="495" spans="1:15" x14ac:dyDescent="0.25">
      <c r="A495">
        <v>480</v>
      </c>
      <c r="B495" s="84">
        <v>41256</v>
      </c>
      <c r="C495" s="47">
        <v>58.06</v>
      </c>
      <c r="D495" s="47">
        <v>58.2</v>
      </c>
      <c r="E495" s="47">
        <v>57.39</v>
      </c>
      <c r="F495" s="47">
        <v>57.51</v>
      </c>
      <c r="G495" s="48">
        <v>1127100</v>
      </c>
      <c r="H495" s="47">
        <v>54.26</v>
      </c>
      <c r="I495" s="51">
        <f t="shared" si="71"/>
        <v>0.94348808902799508</v>
      </c>
      <c r="J495" s="51">
        <f t="shared" ca="1" si="72"/>
        <v>1</v>
      </c>
      <c r="K495" s="47">
        <f t="shared" si="73"/>
        <v>54.78</v>
      </c>
      <c r="L495" s="47">
        <f t="shared" si="74"/>
        <v>54.91</v>
      </c>
      <c r="M495" s="47">
        <f t="shared" si="75"/>
        <v>54.15</v>
      </c>
      <c r="N495" s="47">
        <f t="shared" si="76"/>
        <v>54.26</v>
      </c>
      <c r="O495" s="48">
        <f t="shared" ca="1" si="77"/>
        <v>1127100</v>
      </c>
    </row>
    <row r="496" spans="1:15" x14ac:dyDescent="0.25">
      <c r="A496">
        <v>481</v>
      </c>
      <c r="B496" s="84">
        <v>41255</v>
      </c>
      <c r="C496" s="47">
        <v>58.39</v>
      </c>
      <c r="D496" s="47">
        <v>58.7</v>
      </c>
      <c r="E496" s="47">
        <v>58.02</v>
      </c>
      <c r="F496" s="47">
        <v>58.14</v>
      </c>
      <c r="G496" s="48">
        <v>1222900</v>
      </c>
      <c r="H496" s="47">
        <v>54.86</v>
      </c>
      <c r="I496" s="51">
        <f t="shared" si="71"/>
        <v>0.94358445132438939</v>
      </c>
      <c r="J496" s="51">
        <f t="shared" ca="1" si="72"/>
        <v>1</v>
      </c>
      <c r="K496" s="47">
        <f t="shared" si="73"/>
        <v>55.1</v>
      </c>
      <c r="L496" s="47">
        <f t="shared" si="74"/>
        <v>55.39</v>
      </c>
      <c r="M496" s="47">
        <f t="shared" si="75"/>
        <v>54.75</v>
      </c>
      <c r="N496" s="47">
        <f t="shared" si="76"/>
        <v>54.86</v>
      </c>
      <c r="O496" s="48">
        <f t="shared" ca="1" si="77"/>
        <v>1222900</v>
      </c>
    </row>
    <row r="497" spans="1:15" x14ac:dyDescent="0.25">
      <c r="A497">
        <v>482</v>
      </c>
      <c r="B497" s="84">
        <v>41254</v>
      </c>
      <c r="C497" s="47">
        <v>57.96</v>
      </c>
      <c r="D497" s="47">
        <v>58.59</v>
      </c>
      <c r="E497" s="47">
        <v>57.88</v>
      </c>
      <c r="F497" s="47">
        <v>58.15</v>
      </c>
      <c r="G497" s="48">
        <v>1368200</v>
      </c>
      <c r="H497" s="47">
        <v>54.87</v>
      </c>
      <c r="I497" s="51">
        <f t="shared" si="71"/>
        <v>0.94359415305245053</v>
      </c>
      <c r="J497" s="51">
        <f t="shared" ca="1" si="72"/>
        <v>1</v>
      </c>
      <c r="K497" s="47">
        <f t="shared" si="73"/>
        <v>54.69</v>
      </c>
      <c r="L497" s="47">
        <f t="shared" si="74"/>
        <v>55.29</v>
      </c>
      <c r="M497" s="47">
        <f t="shared" si="75"/>
        <v>54.62</v>
      </c>
      <c r="N497" s="47">
        <f t="shared" si="76"/>
        <v>54.87</v>
      </c>
      <c r="O497" s="48">
        <f t="shared" ca="1" si="77"/>
        <v>1368200</v>
      </c>
    </row>
    <row r="498" spans="1:15" x14ac:dyDescent="0.25">
      <c r="A498">
        <v>483</v>
      </c>
      <c r="B498" s="84">
        <v>41253</v>
      </c>
      <c r="C498" s="47">
        <v>57.3</v>
      </c>
      <c r="D498" s="47">
        <v>58</v>
      </c>
      <c r="E498" s="47">
        <v>56.91</v>
      </c>
      <c r="F498" s="47">
        <v>57.91</v>
      </c>
      <c r="G498" s="48">
        <v>1196200</v>
      </c>
      <c r="H498" s="47">
        <v>54.64</v>
      </c>
      <c r="I498" s="51">
        <f t="shared" si="71"/>
        <v>0.9435330685546538</v>
      </c>
      <c r="J498" s="51">
        <f t="shared" ca="1" si="72"/>
        <v>1</v>
      </c>
      <c r="K498" s="47">
        <f t="shared" si="73"/>
        <v>54.06</v>
      </c>
      <c r="L498" s="47">
        <f t="shared" si="74"/>
        <v>54.72</v>
      </c>
      <c r="M498" s="47">
        <f t="shared" si="75"/>
        <v>53.7</v>
      </c>
      <c r="N498" s="47">
        <f t="shared" si="76"/>
        <v>54.64</v>
      </c>
      <c r="O498" s="48">
        <f t="shared" ca="1" si="77"/>
        <v>1196200</v>
      </c>
    </row>
    <row r="499" spans="1:15" x14ac:dyDescent="0.25">
      <c r="A499">
        <v>484</v>
      </c>
      <c r="B499" s="84">
        <v>41250</v>
      </c>
      <c r="C499" s="47">
        <v>57.31</v>
      </c>
      <c r="D499" s="47">
        <v>57.45</v>
      </c>
      <c r="E499" s="47">
        <v>56.93</v>
      </c>
      <c r="F499" s="47">
        <v>57.4</v>
      </c>
      <c r="G499" s="48">
        <v>752900</v>
      </c>
      <c r="H499" s="47">
        <v>54.16</v>
      </c>
      <c r="I499" s="51">
        <f t="shared" si="71"/>
        <v>0.94355400696864111</v>
      </c>
      <c r="J499" s="51">
        <f t="shared" ca="1" si="72"/>
        <v>1</v>
      </c>
      <c r="K499" s="47">
        <f t="shared" si="73"/>
        <v>54.08</v>
      </c>
      <c r="L499" s="47">
        <f t="shared" si="74"/>
        <v>54.21</v>
      </c>
      <c r="M499" s="47">
        <f t="shared" si="75"/>
        <v>53.72</v>
      </c>
      <c r="N499" s="47">
        <f t="shared" si="76"/>
        <v>54.16</v>
      </c>
      <c r="O499" s="48">
        <f t="shared" ca="1" si="77"/>
        <v>752900</v>
      </c>
    </row>
    <row r="500" spans="1:15" x14ac:dyDescent="0.25">
      <c r="A500">
        <v>485</v>
      </c>
      <c r="B500" s="84">
        <v>41249</v>
      </c>
      <c r="C500" s="47">
        <v>57.2</v>
      </c>
      <c r="D500" s="47">
        <v>57.31</v>
      </c>
      <c r="E500" s="47">
        <v>56.6</v>
      </c>
      <c r="F500" s="47">
        <v>57.28</v>
      </c>
      <c r="G500" s="48">
        <v>1166400</v>
      </c>
      <c r="H500" s="47">
        <v>54.05</v>
      </c>
      <c r="I500" s="51">
        <f t="shared" si="71"/>
        <v>0.94361033519553061</v>
      </c>
      <c r="J500" s="51">
        <f t="shared" ca="1" si="72"/>
        <v>1</v>
      </c>
      <c r="K500" s="47">
        <f t="shared" si="73"/>
        <v>53.97</v>
      </c>
      <c r="L500" s="47">
        <f t="shared" si="74"/>
        <v>54.08</v>
      </c>
      <c r="M500" s="47">
        <f t="shared" si="75"/>
        <v>53.41</v>
      </c>
      <c r="N500" s="47">
        <f t="shared" si="76"/>
        <v>54.05</v>
      </c>
      <c r="O500" s="48">
        <f t="shared" ca="1" si="77"/>
        <v>1166400</v>
      </c>
    </row>
    <row r="501" spans="1:15" x14ac:dyDescent="0.25">
      <c r="A501">
        <v>486</v>
      </c>
      <c r="B501" s="84">
        <v>41248</v>
      </c>
      <c r="C501" s="47">
        <v>56.79</v>
      </c>
      <c r="D501" s="47">
        <v>57.45</v>
      </c>
      <c r="E501" s="47">
        <v>56.15</v>
      </c>
      <c r="F501" s="47">
        <v>57.25</v>
      </c>
      <c r="G501" s="48">
        <v>1322500</v>
      </c>
      <c r="H501" s="47">
        <v>54.02</v>
      </c>
      <c r="I501" s="51">
        <f t="shared" si="71"/>
        <v>0.94358078602620088</v>
      </c>
      <c r="J501" s="51">
        <f t="shared" ca="1" si="72"/>
        <v>1</v>
      </c>
      <c r="K501" s="47">
        <f t="shared" si="73"/>
        <v>53.59</v>
      </c>
      <c r="L501" s="47">
        <f t="shared" si="74"/>
        <v>54.21</v>
      </c>
      <c r="M501" s="47">
        <f t="shared" si="75"/>
        <v>52.98</v>
      </c>
      <c r="N501" s="47">
        <f t="shared" si="76"/>
        <v>54.02</v>
      </c>
      <c r="O501" s="48">
        <f t="shared" ca="1" si="77"/>
        <v>1322500</v>
      </c>
    </row>
    <row r="502" spans="1:15" x14ac:dyDescent="0.25">
      <c r="A502">
        <v>487</v>
      </c>
      <c r="B502" s="84">
        <v>41247</v>
      </c>
      <c r="C502" s="47">
        <v>56.57</v>
      </c>
      <c r="D502" s="47">
        <v>56.94</v>
      </c>
      <c r="E502" s="47">
        <v>56.33</v>
      </c>
      <c r="F502" s="47">
        <v>56.76</v>
      </c>
      <c r="G502" s="48">
        <v>1085500</v>
      </c>
      <c r="H502" s="47">
        <v>53.56</v>
      </c>
      <c r="I502" s="51">
        <f t="shared" si="71"/>
        <v>0.94362226920366465</v>
      </c>
      <c r="J502" s="51">
        <f t="shared" ca="1" si="72"/>
        <v>1</v>
      </c>
      <c r="K502" s="47">
        <f t="shared" si="73"/>
        <v>53.38</v>
      </c>
      <c r="L502" s="47">
        <f t="shared" si="74"/>
        <v>53.73</v>
      </c>
      <c r="M502" s="47">
        <f t="shared" si="75"/>
        <v>53.15</v>
      </c>
      <c r="N502" s="47">
        <f t="shared" si="76"/>
        <v>53.56</v>
      </c>
      <c r="O502" s="48">
        <f t="shared" ca="1" si="77"/>
        <v>1085500</v>
      </c>
    </row>
    <row r="503" spans="1:15" x14ac:dyDescent="0.25">
      <c r="A503">
        <v>488</v>
      </c>
      <c r="B503" s="84">
        <v>41246</v>
      </c>
      <c r="C503" s="47">
        <v>57.29</v>
      </c>
      <c r="D503" s="47">
        <v>57.3</v>
      </c>
      <c r="E503" s="47">
        <v>56.28</v>
      </c>
      <c r="F503" s="47">
        <v>56.41</v>
      </c>
      <c r="G503" s="48">
        <v>1065400</v>
      </c>
      <c r="H503" s="47">
        <v>53.23</v>
      </c>
      <c r="I503" s="51">
        <f t="shared" si="71"/>
        <v>0.94362701648643854</v>
      </c>
      <c r="J503" s="51">
        <f t="shared" ca="1" si="72"/>
        <v>1</v>
      </c>
      <c r="K503" s="47">
        <f t="shared" si="73"/>
        <v>54.06</v>
      </c>
      <c r="L503" s="47">
        <f t="shared" si="74"/>
        <v>54.07</v>
      </c>
      <c r="M503" s="47">
        <f t="shared" si="75"/>
        <v>53.11</v>
      </c>
      <c r="N503" s="47">
        <f t="shared" si="76"/>
        <v>53.23</v>
      </c>
      <c r="O503" s="48">
        <f t="shared" ca="1" si="77"/>
        <v>1065400</v>
      </c>
    </row>
    <row r="504" spans="1:15" x14ac:dyDescent="0.25">
      <c r="A504">
        <v>489</v>
      </c>
      <c r="B504" s="84">
        <v>41243</v>
      </c>
      <c r="C504" s="47">
        <v>56.85</v>
      </c>
      <c r="D504" s="47">
        <v>57.24</v>
      </c>
      <c r="E504" s="47">
        <v>56.71</v>
      </c>
      <c r="F504" s="47">
        <v>57.13</v>
      </c>
      <c r="G504" s="48">
        <v>1443600</v>
      </c>
      <c r="H504" s="47">
        <v>53.91</v>
      </c>
      <c r="I504" s="51">
        <f t="shared" si="71"/>
        <v>0.94363731839663911</v>
      </c>
      <c r="J504" s="51">
        <f t="shared" ca="1" si="72"/>
        <v>1</v>
      </c>
      <c r="K504" s="47">
        <f t="shared" si="73"/>
        <v>53.65</v>
      </c>
      <c r="L504" s="47">
        <f t="shared" si="74"/>
        <v>54.01</v>
      </c>
      <c r="M504" s="47">
        <f t="shared" si="75"/>
        <v>53.51</v>
      </c>
      <c r="N504" s="47">
        <f t="shared" si="76"/>
        <v>53.91</v>
      </c>
      <c r="O504" s="48">
        <f t="shared" ca="1" si="77"/>
        <v>1443600</v>
      </c>
    </row>
    <row r="505" spans="1:15" x14ac:dyDescent="0.25">
      <c r="A505">
        <v>490</v>
      </c>
      <c r="B505" s="84">
        <v>41242</v>
      </c>
      <c r="C505" s="47">
        <v>56.5</v>
      </c>
      <c r="D505" s="47">
        <v>56.98</v>
      </c>
      <c r="E505" s="47">
        <v>56.28</v>
      </c>
      <c r="F505" s="47">
        <v>56.85</v>
      </c>
      <c r="G505" s="48">
        <v>1250400</v>
      </c>
      <c r="H505" s="47">
        <v>53.64</v>
      </c>
      <c r="I505" s="51">
        <f t="shared" si="71"/>
        <v>0.94353562005277047</v>
      </c>
      <c r="J505" s="51">
        <f t="shared" ca="1" si="72"/>
        <v>1</v>
      </c>
      <c r="K505" s="47">
        <f t="shared" si="73"/>
        <v>53.31</v>
      </c>
      <c r="L505" s="47">
        <f t="shared" si="74"/>
        <v>53.76</v>
      </c>
      <c r="M505" s="47">
        <f t="shared" si="75"/>
        <v>53.1</v>
      </c>
      <c r="N505" s="47">
        <f t="shared" si="76"/>
        <v>53.64</v>
      </c>
      <c r="O505" s="48">
        <f t="shared" ca="1" si="77"/>
        <v>1250400</v>
      </c>
    </row>
    <row r="506" spans="1:15" x14ac:dyDescent="0.25">
      <c r="A506">
        <v>491</v>
      </c>
      <c r="B506" s="84">
        <v>41241</v>
      </c>
      <c r="C506" s="47">
        <v>55.86</v>
      </c>
      <c r="D506" s="47">
        <v>56.38</v>
      </c>
      <c r="E506" s="47">
        <v>55.35</v>
      </c>
      <c r="F506" s="47">
        <v>56.37</v>
      </c>
      <c r="G506" s="48">
        <v>1817700</v>
      </c>
      <c r="H506" s="47">
        <v>53.19</v>
      </c>
      <c r="I506" s="51">
        <f t="shared" si="71"/>
        <v>0.94358701436934544</v>
      </c>
      <c r="J506" s="51">
        <f t="shared" ca="1" si="72"/>
        <v>1</v>
      </c>
      <c r="K506" s="47">
        <f t="shared" si="73"/>
        <v>52.71</v>
      </c>
      <c r="L506" s="47">
        <f t="shared" si="74"/>
        <v>53.2</v>
      </c>
      <c r="M506" s="47">
        <f t="shared" si="75"/>
        <v>52.23</v>
      </c>
      <c r="N506" s="47">
        <f t="shared" si="76"/>
        <v>53.19</v>
      </c>
      <c r="O506" s="48">
        <f t="shared" ca="1" si="77"/>
        <v>1817700</v>
      </c>
    </row>
    <row r="507" spans="1:15" x14ac:dyDescent="0.25">
      <c r="A507">
        <v>492</v>
      </c>
      <c r="B507" s="84">
        <v>41240</v>
      </c>
      <c r="C507" s="47">
        <v>56.29</v>
      </c>
      <c r="D507" s="47">
        <v>56.75</v>
      </c>
      <c r="E507" s="47">
        <v>55.86</v>
      </c>
      <c r="F507" s="47">
        <v>56.11</v>
      </c>
      <c r="G507" s="48">
        <v>1618700</v>
      </c>
      <c r="H507" s="47">
        <v>52.94</v>
      </c>
      <c r="I507" s="51">
        <f t="shared" si="71"/>
        <v>0.94350383175904473</v>
      </c>
      <c r="J507" s="51">
        <f t="shared" ca="1" si="72"/>
        <v>1</v>
      </c>
      <c r="K507" s="47">
        <f t="shared" si="73"/>
        <v>53.11</v>
      </c>
      <c r="L507" s="47">
        <f t="shared" si="74"/>
        <v>53.54</v>
      </c>
      <c r="M507" s="47">
        <f t="shared" si="75"/>
        <v>52.7</v>
      </c>
      <c r="N507" s="47">
        <f t="shared" si="76"/>
        <v>52.94</v>
      </c>
      <c r="O507" s="48">
        <f t="shared" ca="1" si="77"/>
        <v>1618700</v>
      </c>
    </row>
    <row r="508" spans="1:15" x14ac:dyDescent="0.25">
      <c r="A508">
        <v>493</v>
      </c>
      <c r="B508" s="84">
        <v>41239</v>
      </c>
      <c r="C508" s="47">
        <v>56.02</v>
      </c>
      <c r="D508" s="47">
        <v>56.26</v>
      </c>
      <c r="E508" s="47">
        <v>55.78</v>
      </c>
      <c r="F508" s="47">
        <v>56.25</v>
      </c>
      <c r="G508" s="48">
        <v>1074400</v>
      </c>
      <c r="H508" s="47">
        <v>53.08</v>
      </c>
      <c r="I508" s="51">
        <f t="shared" si="71"/>
        <v>0.9436444444444444</v>
      </c>
      <c r="J508" s="51">
        <f t="shared" ca="1" si="72"/>
        <v>1</v>
      </c>
      <c r="K508" s="47">
        <f t="shared" si="73"/>
        <v>52.86</v>
      </c>
      <c r="L508" s="47">
        <f t="shared" si="74"/>
        <v>53.09</v>
      </c>
      <c r="M508" s="47">
        <f t="shared" si="75"/>
        <v>52.64</v>
      </c>
      <c r="N508" s="47">
        <f t="shared" si="76"/>
        <v>53.08</v>
      </c>
      <c r="O508" s="48">
        <f t="shared" ca="1" si="77"/>
        <v>1074400</v>
      </c>
    </row>
    <row r="509" spans="1:15" x14ac:dyDescent="0.25">
      <c r="A509">
        <v>494</v>
      </c>
      <c r="B509" s="84">
        <v>41236</v>
      </c>
      <c r="C509" s="47">
        <v>56</v>
      </c>
      <c r="D509" s="47">
        <v>56.2</v>
      </c>
      <c r="E509" s="47">
        <v>55.77</v>
      </c>
      <c r="F509" s="47">
        <v>56.2</v>
      </c>
      <c r="G509" s="48">
        <v>678300</v>
      </c>
      <c r="H509" s="47">
        <v>53.03</v>
      </c>
      <c r="I509" s="51">
        <f t="shared" si="71"/>
        <v>0.94359430604982208</v>
      </c>
      <c r="J509" s="51">
        <f t="shared" ca="1" si="72"/>
        <v>1</v>
      </c>
      <c r="K509" s="47">
        <f t="shared" si="73"/>
        <v>52.84</v>
      </c>
      <c r="L509" s="47">
        <f t="shared" si="74"/>
        <v>53.03</v>
      </c>
      <c r="M509" s="47">
        <f t="shared" si="75"/>
        <v>52.62</v>
      </c>
      <c r="N509" s="47">
        <f t="shared" si="76"/>
        <v>53.03</v>
      </c>
      <c r="O509" s="48">
        <f t="shared" ca="1" si="77"/>
        <v>678300</v>
      </c>
    </row>
    <row r="510" spans="1:15" x14ac:dyDescent="0.25">
      <c r="A510">
        <v>495</v>
      </c>
      <c r="B510" s="84">
        <v>41234</v>
      </c>
      <c r="C510" s="47">
        <v>55.42</v>
      </c>
      <c r="D510" s="47">
        <v>55.91</v>
      </c>
      <c r="E510" s="47">
        <v>55.17</v>
      </c>
      <c r="F510" s="47">
        <v>55.84</v>
      </c>
      <c r="G510" s="48">
        <v>1061800</v>
      </c>
      <c r="H510" s="47">
        <v>52.69</v>
      </c>
      <c r="I510" s="51">
        <f t="shared" si="71"/>
        <v>0.94358882521489962</v>
      </c>
      <c r="J510" s="51">
        <f t="shared" ca="1" si="72"/>
        <v>1</v>
      </c>
      <c r="K510" s="47">
        <f t="shared" si="73"/>
        <v>52.29</v>
      </c>
      <c r="L510" s="47">
        <f t="shared" si="74"/>
        <v>52.76</v>
      </c>
      <c r="M510" s="47">
        <f t="shared" si="75"/>
        <v>52.06</v>
      </c>
      <c r="N510" s="47">
        <f t="shared" si="76"/>
        <v>52.69</v>
      </c>
      <c r="O510" s="48">
        <f t="shared" ca="1" si="77"/>
        <v>1061800</v>
      </c>
    </row>
    <row r="511" spans="1:15" x14ac:dyDescent="0.25">
      <c r="A511">
        <v>496</v>
      </c>
      <c r="B511" s="84">
        <v>41233</v>
      </c>
      <c r="C511" s="47">
        <v>55.24</v>
      </c>
      <c r="D511" s="47">
        <v>55.6</v>
      </c>
      <c r="E511" s="47">
        <v>54.96</v>
      </c>
      <c r="F511" s="47">
        <v>55.44</v>
      </c>
      <c r="G511" s="48">
        <v>1595100</v>
      </c>
      <c r="H511" s="47">
        <v>52.31</v>
      </c>
      <c r="I511" s="51">
        <f t="shared" si="71"/>
        <v>0.94354256854256857</v>
      </c>
      <c r="J511" s="51">
        <f t="shared" ca="1" si="72"/>
        <v>1</v>
      </c>
      <c r="K511" s="47">
        <f t="shared" si="73"/>
        <v>52.12</v>
      </c>
      <c r="L511" s="47">
        <f t="shared" si="74"/>
        <v>52.46</v>
      </c>
      <c r="M511" s="47">
        <f t="shared" si="75"/>
        <v>51.86</v>
      </c>
      <c r="N511" s="47">
        <f t="shared" si="76"/>
        <v>52.31</v>
      </c>
      <c r="O511" s="48">
        <f t="shared" ca="1" si="77"/>
        <v>1595100</v>
      </c>
    </row>
    <row r="512" spans="1:15" x14ac:dyDescent="0.25">
      <c r="A512">
        <v>497</v>
      </c>
      <c r="B512" s="84">
        <v>41232</v>
      </c>
      <c r="C512" s="47">
        <v>54.88</v>
      </c>
      <c r="D512" s="47">
        <v>55.3</v>
      </c>
      <c r="E512" s="47">
        <v>54.62</v>
      </c>
      <c r="F512" s="47">
        <v>55.26</v>
      </c>
      <c r="G512" s="48">
        <v>1261800</v>
      </c>
      <c r="H512" s="47">
        <v>52.14</v>
      </c>
      <c r="I512" s="51">
        <f t="shared" si="71"/>
        <v>0.94353963083604786</v>
      </c>
      <c r="J512" s="51">
        <f t="shared" ca="1" si="72"/>
        <v>1</v>
      </c>
      <c r="K512" s="47">
        <f t="shared" si="73"/>
        <v>51.78</v>
      </c>
      <c r="L512" s="47">
        <f t="shared" si="74"/>
        <v>52.18</v>
      </c>
      <c r="M512" s="47">
        <f t="shared" si="75"/>
        <v>51.54</v>
      </c>
      <c r="N512" s="47">
        <f t="shared" si="76"/>
        <v>52.14</v>
      </c>
      <c r="O512" s="48">
        <f t="shared" ca="1" si="77"/>
        <v>1261800</v>
      </c>
    </row>
    <row r="513" spans="1:15" x14ac:dyDescent="0.25">
      <c r="A513">
        <v>498</v>
      </c>
      <c r="B513" s="84">
        <v>41229</v>
      </c>
      <c r="C513" s="47">
        <v>54.23</v>
      </c>
      <c r="D513" s="47">
        <v>54.72</v>
      </c>
      <c r="E513" s="47">
        <v>53.68</v>
      </c>
      <c r="F513" s="47">
        <v>54.46</v>
      </c>
      <c r="G513" s="48">
        <v>2211100</v>
      </c>
      <c r="H513" s="47">
        <v>51.39</v>
      </c>
      <c r="I513" s="51">
        <f t="shared" si="71"/>
        <v>0.94362835108336396</v>
      </c>
      <c r="J513" s="51">
        <f t="shared" ca="1" si="72"/>
        <v>1</v>
      </c>
      <c r="K513" s="47">
        <f t="shared" si="73"/>
        <v>51.17</v>
      </c>
      <c r="L513" s="47">
        <f t="shared" si="74"/>
        <v>51.64</v>
      </c>
      <c r="M513" s="47">
        <f t="shared" si="75"/>
        <v>50.65</v>
      </c>
      <c r="N513" s="47">
        <f t="shared" si="76"/>
        <v>51.39</v>
      </c>
      <c r="O513" s="48">
        <f t="shared" ca="1" si="77"/>
        <v>2211100</v>
      </c>
    </row>
    <row r="514" spans="1:15" x14ac:dyDescent="0.25">
      <c r="A514">
        <v>499</v>
      </c>
      <c r="B514" s="84">
        <v>41228</v>
      </c>
      <c r="C514" s="47">
        <v>54.42</v>
      </c>
      <c r="D514" s="47">
        <v>54.69</v>
      </c>
      <c r="E514" s="47">
        <v>53.86</v>
      </c>
      <c r="F514" s="47">
        <v>54</v>
      </c>
      <c r="G514" s="48">
        <v>1778800</v>
      </c>
      <c r="H514" s="47">
        <v>50.95</v>
      </c>
      <c r="I514" s="51">
        <f t="shared" si="71"/>
        <v>0.94351851851851853</v>
      </c>
      <c r="J514" s="51">
        <f t="shared" ca="1" si="72"/>
        <v>1</v>
      </c>
      <c r="K514" s="47">
        <f t="shared" si="73"/>
        <v>51.35</v>
      </c>
      <c r="L514" s="47">
        <f t="shared" si="74"/>
        <v>51.6</v>
      </c>
      <c r="M514" s="47">
        <f t="shared" si="75"/>
        <v>50.82</v>
      </c>
      <c r="N514" s="47">
        <f t="shared" si="76"/>
        <v>50.95</v>
      </c>
      <c r="O514" s="48">
        <f t="shared" ca="1" si="77"/>
        <v>1778800</v>
      </c>
    </row>
    <row r="515" spans="1:15" x14ac:dyDescent="0.25">
      <c r="A515">
        <v>500</v>
      </c>
      <c r="B515" s="84">
        <v>41227</v>
      </c>
      <c r="C515" s="47">
        <v>56.03</v>
      </c>
      <c r="D515" s="47">
        <v>56.17</v>
      </c>
      <c r="E515" s="47">
        <v>54.36</v>
      </c>
      <c r="F515" s="47">
        <v>54.48</v>
      </c>
      <c r="G515" s="48">
        <v>2410300</v>
      </c>
      <c r="H515" s="47">
        <v>51.41</v>
      </c>
      <c r="I515" s="51">
        <f t="shared" si="71"/>
        <v>0.94364904552129225</v>
      </c>
      <c r="J515" s="51">
        <f t="shared" ca="1" si="72"/>
        <v>1</v>
      </c>
      <c r="K515" s="47">
        <f t="shared" si="73"/>
        <v>52.87</v>
      </c>
      <c r="L515" s="47">
        <f t="shared" si="74"/>
        <v>53</v>
      </c>
      <c r="M515" s="47">
        <f t="shared" si="75"/>
        <v>51.3</v>
      </c>
      <c r="N515" s="47">
        <f t="shared" si="76"/>
        <v>51.41</v>
      </c>
      <c r="O515" s="48">
        <f t="shared" ca="1" si="77"/>
        <v>2410300</v>
      </c>
    </row>
    <row r="516" spans="1:15" x14ac:dyDescent="0.25">
      <c r="A516">
        <v>501</v>
      </c>
      <c r="B516" s="84">
        <v>41226</v>
      </c>
      <c r="C516" s="47">
        <v>54.96</v>
      </c>
      <c r="D516" s="47">
        <v>56.32</v>
      </c>
      <c r="E516" s="47">
        <v>54.96</v>
      </c>
      <c r="F516" s="47">
        <v>55.86</v>
      </c>
      <c r="G516" s="48">
        <v>1776600</v>
      </c>
      <c r="H516" s="47">
        <v>52.71</v>
      </c>
      <c r="I516" s="51">
        <f t="shared" si="71"/>
        <v>0.94360902255639101</v>
      </c>
      <c r="J516" s="51">
        <f t="shared" ca="1" si="72"/>
        <v>1</v>
      </c>
      <c r="K516" s="47">
        <f t="shared" si="73"/>
        <v>51.86</v>
      </c>
      <c r="L516" s="47">
        <f t="shared" si="74"/>
        <v>53.14</v>
      </c>
      <c r="M516" s="47">
        <f t="shared" si="75"/>
        <v>51.86</v>
      </c>
      <c r="N516" s="47">
        <f t="shared" si="76"/>
        <v>52.71</v>
      </c>
      <c r="O516" s="48">
        <f t="shared" ca="1" si="77"/>
        <v>1776600</v>
      </c>
    </row>
    <row r="517" spans="1:15" x14ac:dyDescent="0.25">
      <c r="A517">
        <v>502</v>
      </c>
      <c r="B517" s="84">
        <v>41225</v>
      </c>
      <c r="C517" s="47">
        <v>55.59</v>
      </c>
      <c r="D517" s="47">
        <v>56.23</v>
      </c>
      <c r="E517" s="47">
        <v>55.08</v>
      </c>
      <c r="F517" s="47">
        <v>55.39</v>
      </c>
      <c r="G517" s="48">
        <v>1696100</v>
      </c>
      <c r="H517" s="47">
        <v>52.26</v>
      </c>
      <c r="I517" s="51">
        <f t="shared" si="71"/>
        <v>0.9434916049828489</v>
      </c>
      <c r="J517" s="51">
        <f t="shared" ca="1" si="72"/>
        <v>1</v>
      </c>
      <c r="K517" s="47">
        <f t="shared" si="73"/>
        <v>52.45</v>
      </c>
      <c r="L517" s="47">
        <f t="shared" si="74"/>
        <v>53.05</v>
      </c>
      <c r="M517" s="47">
        <f t="shared" si="75"/>
        <v>51.97</v>
      </c>
      <c r="N517" s="47">
        <f t="shared" si="76"/>
        <v>52.26</v>
      </c>
      <c r="O517" s="48">
        <f t="shared" ca="1" si="77"/>
        <v>1696100</v>
      </c>
    </row>
    <row r="518" spans="1:15" x14ac:dyDescent="0.25">
      <c r="A518">
        <v>503</v>
      </c>
      <c r="B518" s="84">
        <v>41222</v>
      </c>
      <c r="C518" s="47">
        <v>54.98</v>
      </c>
      <c r="D518" s="47">
        <v>56.37</v>
      </c>
      <c r="E518" s="47">
        <v>54.57</v>
      </c>
      <c r="F518" s="47">
        <v>56.06</v>
      </c>
      <c r="G518" s="48">
        <v>2643100</v>
      </c>
      <c r="H518" s="47">
        <v>52.9</v>
      </c>
      <c r="I518" s="51">
        <f t="shared" si="71"/>
        <v>0.94363182304673554</v>
      </c>
      <c r="J518" s="51">
        <f t="shared" ca="1" si="72"/>
        <v>1</v>
      </c>
      <c r="K518" s="47">
        <f t="shared" si="73"/>
        <v>51.88</v>
      </c>
      <c r="L518" s="47">
        <f t="shared" si="74"/>
        <v>53.19</v>
      </c>
      <c r="M518" s="47">
        <f t="shared" si="75"/>
        <v>51.49</v>
      </c>
      <c r="N518" s="47">
        <f t="shared" si="76"/>
        <v>52.9</v>
      </c>
      <c r="O518" s="48">
        <f t="shared" ca="1" si="77"/>
        <v>2643100</v>
      </c>
    </row>
    <row r="519" spans="1:15" x14ac:dyDescent="0.25">
      <c r="A519">
        <v>504</v>
      </c>
      <c r="B519" s="84">
        <v>41221</v>
      </c>
      <c r="C519" s="47">
        <v>55.53</v>
      </c>
      <c r="D519" s="47">
        <v>55.7</v>
      </c>
      <c r="E519" s="47">
        <v>55.09</v>
      </c>
      <c r="F519" s="47">
        <v>55.12</v>
      </c>
      <c r="G519" s="48">
        <v>2154900</v>
      </c>
      <c r="H519" s="47">
        <v>52.01</v>
      </c>
      <c r="I519" s="51">
        <f t="shared" si="71"/>
        <v>0.94357764876632799</v>
      </c>
      <c r="J519" s="51">
        <f t="shared" ca="1" si="72"/>
        <v>1</v>
      </c>
      <c r="K519" s="47">
        <f t="shared" si="73"/>
        <v>52.4</v>
      </c>
      <c r="L519" s="47">
        <f t="shared" si="74"/>
        <v>52.56</v>
      </c>
      <c r="M519" s="47">
        <f t="shared" si="75"/>
        <v>51.98</v>
      </c>
      <c r="N519" s="47">
        <f t="shared" si="76"/>
        <v>52.01</v>
      </c>
      <c r="O519" s="48">
        <f t="shared" ca="1" si="77"/>
        <v>2154900</v>
      </c>
    </row>
    <row r="520" spans="1:15" x14ac:dyDescent="0.25">
      <c r="A520">
        <v>505</v>
      </c>
      <c r="B520" s="84">
        <v>41220</v>
      </c>
      <c r="C520" s="47">
        <v>56.22</v>
      </c>
      <c r="D520" s="47">
        <v>56.22</v>
      </c>
      <c r="E520" s="47">
        <v>54.3</v>
      </c>
      <c r="F520" s="47">
        <v>55.47</v>
      </c>
      <c r="G520" s="48">
        <v>4361100</v>
      </c>
      <c r="H520" s="47">
        <v>52.34</v>
      </c>
      <c r="I520" s="51">
        <f t="shared" si="71"/>
        <v>0.94357310257797011</v>
      </c>
      <c r="J520" s="51">
        <f t="shared" ca="1" si="72"/>
        <v>1</v>
      </c>
      <c r="K520" s="47">
        <f t="shared" si="73"/>
        <v>53.05</v>
      </c>
      <c r="L520" s="47">
        <f t="shared" si="74"/>
        <v>53.05</v>
      </c>
      <c r="M520" s="47">
        <f t="shared" si="75"/>
        <v>51.24</v>
      </c>
      <c r="N520" s="47">
        <f t="shared" si="76"/>
        <v>52.34</v>
      </c>
      <c r="O520" s="48">
        <f t="shared" ca="1" si="77"/>
        <v>4361100</v>
      </c>
    </row>
    <row r="521" spans="1:15" x14ac:dyDescent="0.25">
      <c r="A521">
        <v>506</v>
      </c>
      <c r="B521" s="84">
        <v>41219</v>
      </c>
      <c r="C521" s="47">
        <v>56.75</v>
      </c>
      <c r="D521" s="47">
        <v>57.96</v>
      </c>
      <c r="E521" s="47">
        <v>56.49</v>
      </c>
      <c r="F521" s="47">
        <v>57.34</v>
      </c>
      <c r="G521" s="48">
        <v>2688100</v>
      </c>
      <c r="H521" s="47">
        <v>54.1</v>
      </c>
      <c r="I521" s="51">
        <f t="shared" si="71"/>
        <v>0.94349494244855248</v>
      </c>
      <c r="J521" s="51">
        <f t="shared" ca="1" si="72"/>
        <v>1</v>
      </c>
      <c r="K521" s="47">
        <f t="shared" si="73"/>
        <v>53.54</v>
      </c>
      <c r="L521" s="47">
        <f t="shared" si="74"/>
        <v>54.68</v>
      </c>
      <c r="M521" s="47">
        <f t="shared" si="75"/>
        <v>53.3</v>
      </c>
      <c r="N521" s="47">
        <f t="shared" si="76"/>
        <v>54.1</v>
      </c>
      <c r="O521" s="48">
        <f t="shared" ca="1" si="77"/>
        <v>2688100</v>
      </c>
    </row>
    <row r="522" spans="1:15" x14ac:dyDescent="0.25">
      <c r="A522">
        <v>507</v>
      </c>
      <c r="B522" s="84">
        <v>41218</v>
      </c>
      <c r="C522" s="47">
        <v>56.83</v>
      </c>
      <c r="D522" s="47">
        <v>56.92</v>
      </c>
      <c r="E522" s="47">
        <v>56.24</v>
      </c>
      <c r="F522" s="47">
        <v>56.45</v>
      </c>
      <c r="G522" s="48">
        <v>2207000</v>
      </c>
      <c r="H522" s="47">
        <v>53.26</v>
      </c>
      <c r="I522" s="51">
        <f t="shared" si="71"/>
        <v>0.94348981399468546</v>
      </c>
      <c r="J522" s="51">
        <f t="shared" ca="1" si="72"/>
        <v>1</v>
      </c>
      <c r="K522" s="47">
        <f t="shared" si="73"/>
        <v>53.62</v>
      </c>
      <c r="L522" s="47">
        <f t="shared" si="74"/>
        <v>53.7</v>
      </c>
      <c r="M522" s="47">
        <f t="shared" si="75"/>
        <v>53.06</v>
      </c>
      <c r="N522" s="47">
        <f t="shared" si="76"/>
        <v>53.26</v>
      </c>
      <c r="O522" s="48">
        <f t="shared" ca="1" si="77"/>
        <v>2207000</v>
      </c>
    </row>
    <row r="523" spans="1:15" x14ac:dyDescent="0.25">
      <c r="A523">
        <v>508</v>
      </c>
      <c r="B523" s="84">
        <v>41215</v>
      </c>
      <c r="C523" s="47">
        <v>57.38</v>
      </c>
      <c r="D523" s="47">
        <v>57.79</v>
      </c>
      <c r="E523" s="47">
        <v>56.99</v>
      </c>
      <c r="F523" s="47">
        <v>57.03</v>
      </c>
      <c r="G523" s="48">
        <v>3311400</v>
      </c>
      <c r="H523" s="47">
        <v>53.81</v>
      </c>
      <c r="I523" s="51">
        <f t="shared" si="71"/>
        <v>0.94353848851481681</v>
      </c>
      <c r="J523" s="51">
        <f t="shared" ca="1" si="72"/>
        <v>1</v>
      </c>
      <c r="K523" s="47">
        <f t="shared" si="73"/>
        <v>54.14</v>
      </c>
      <c r="L523" s="47">
        <f t="shared" si="74"/>
        <v>54.53</v>
      </c>
      <c r="M523" s="47">
        <f t="shared" si="75"/>
        <v>53.77</v>
      </c>
      <c r="N523" s="47">
        <f t="shared" si="76"/>
        <v>53.81</v>
      </c>
      <c r="O523" s="48">
        <f t="shared" ca="1" si="77"/>
        <v>3311400</v>
      </c>
    </row>
    <row r="524" spans="1:15" x14ac:dyDescent="0.25">
      <c r="A524">
        <v>509</v>
      </c>
      <c r="B524" s="84">
        <v>41214</v>
      </c>
      <c r="C524" s="47">
        <v>56.63</v>
      </c>
      <c r="D524" s="47">
        <v>57.5</v>
      </c>
      <c r="E524" s="47">
        <v>56.56</v>
      </c>
      <c r="F524" s="47">
        <v>57.16</v>
      </c>
      <c r="G524" s="48">
        <v>2427700</v>
      </c>
      <c r="H524" s="47">
        <v>53.93</v>
      </c>
      <c r="I524" s="51">
        <f t="shared" si="71"/>
        <v>0.94349195241427575</v>
      </c>
      <c r="J524" s="51">
        <f t="shared" ca="1" si="72"/>
        <v>1</v>
      </c>
      <c r="K524" s="47">
        <f t="shared" si="73"/>
        <v>53.43</v>
      </c>
      <c r="L524" s="47">
        <f t="shared" si="74"/>
        <v>54.25</v>
      </c>
      <c r="M524" s="47">
        <f t="shared" si="75"/>
        <v>53.36</v>
      </c>
      <c r="N524" s="47">
        <f t="shared" si="76"/>
        <v>53.93</v>
      </c>
      <c r="O524" s="48">
        <f t="shared" ca="1" si="77"/>
        <v>2427700</v>
      </c>
    </row>
    <row r="525" spans="1:15" x14ac:dyDescent="0.25">
      <c r="A525">
        <v>510</v>
      </c>
      <c r="B525" s="84">
        <v>41213</v>
      </c>
      <c r="C525" s="47">
        <v>56.1</v>
      </c>
      <c r="D525" s="47">
        <v>56.79</v>
      </c>
      <c r="E525" s="47">
        <v>55.87</v>
      </c>
      <c r="F525" s="47">
        <v>56.56</v>
      </c>
      <c r="G525" s="48">
        <v>1732800</v>
      </c>
      <c r="H525" s="47">
        <v>53.37</v>
      </c>
      <c r="I525" s="51">
        <f t="shared" si="71"/>
        <v>0.94359971711456847</v>
      </c>
      <c r="J525" s="51">
        <f t="shared" ca="1" si="72"/>
        <v>1</v>
      </c>
      <c r="K525" s="47">
        <f t="shared" si="73"/>
        <v>52.94</v>
      </c>
      <c r="L525" s="47">
        <f t="shared" si="74"/>
        <v>53.59</v>
      </c>
      <c r="M525" s="47">
        <f t="shared" si="75"/>
        <v>52.72</v>
      </c>
      <c r="N525" s="47">
        <f t="shared" si="76"/>
        <v>53.37</v>
      </c>
      <c r="O525" s="48">
        <f t="shared" ca="1" si="77"/>
        <v>1732800</v>
      </c>
    </row>
    <row r="526" spans="1:15" x14ac:dyDescent="0.25">
      <c r="A526">
        <v>511</v>
      </c>
      <c r="B526" s="84">
        <v>41208</v>
      </c>
      <c r="C526" s="47">
        <v>55.63</v>
      </c>
      <c r="D526" s="47">
        <v>56.23</v>
      </c>
      <c r="E526" s="47">
        <v>55.37</v>
      </c>
      <c r="F526" s="47">
        <v>55.71</v>
      </c>
      <c r="G526" s="48">
        <v>1497500</v>
      </c>
      <c r="H526" s="47">
        <v>52.57</v>
      </c>
      <c r="I526" s="51">
        <f t="shared" si="71"/>
        <v>0.94363669000179495</v>
      </c>
      <c r="J526" s="51">
        <f t="shared" ca="1" si="72"/>
        <v>1</v>
      </c>
      <c r="K526" s="47">
        <f t="shared" si="73"/>
        <v>52.49</v>
      </c>
      <c r="L526" s="47">
        <f t="shared" si="74"/>
        <v>53.06</v>
      </c>
      <c r="M526" s="47">
        <f t="shared" si="75"/>
        <v>52.25</v>
      </c>
      <c r="N526" s="47">
        <f t="shared" si="76"/>
        <v>52.57</v>
      </c>
      <c r="O526" s="48">
        <f t="shared" ca="1" si="77"/>
        <v>1497500</v>
      </c>
    </row>
    <row r="527" spans="1:15" x14ac:dyDescent="0.25">
      <c r="A527">
        <v>512</v>
      </c>
      <c r="B527" s="84">
        <v>41207</v>
      </c>
      <c r="C527" s="47">
        <v>55.66</v>
      </c>
      <c r="D527" s="47">
        <v>56.31</v>
      </c>
      <c r="E527" s="47">
        <v>55.06</v>
      </c>
      <c r="F527" s="47">
        <v>55.74</v>
      </c>
      <c r="G527" s="48">
        <v>2967900</v>
      </c>
      <c r="H527" s="47">
        <v>52.59</v>
      </c>
      <c r="I527" s="51">
        <f t="shared" si="71"/>
        <v>0.94348762109795481</v>
      </c>
      <c r="J527" s="51">
        <f t="shared" ca="1" si="72"/>
        <v>1</v>
      </c>
      <c r="K527" s="47">
        <f t="shared" si="73"/>
        <v>52.51</v>
      </c>
      <c r="L527" s="47">
        <f t="shared" si="74"/>
        <v>53.13</v>
      </c>
      <c r="M527" s="47">
        <f t="shared" si="75"/>
        <v>51.95</v>
      </c>
      <c r="N527" s="47">
        <f t="shared" si="76"/>
        <v>52.59</v>
      </c>
      <c r="O527" s="48">
        <f t="shared" ca="1" si="77"/>
        <v>2967900</v>
      </c>
    </row>
    <row r="528" spans="1:15" x14ac:dyDescent="0.25">
      <c r="A528">
        <v>513</v>
      </c>
      <c r="B528" s="84">
        <v>41206</v>
      </c>
      <c r="C528" s="47">
        <v>55.39</v>
      </c>
      <c r="D528" s="47">
        <v>55.79</v>
      </c>
      <c r="E528" s="47">
        <v>55.1</v>
      </c>
      <c r="F528" s="47">
        <v>55.15</v>
      </c>
      <c r="G528" s="48">
        <v>1666800</v>
      </c>
      <c r="H528" s="47">
        <v>52.04</v>
      </c>
      <c r="I528" s="51">
        <f t="shared" si="71"/>
        <v>0.943608340888486</v>
      </c>
      <c r="J528" s="51">
        <f t="shared" ca="1" si="72"/>
        <v>1</v>
      </c>
      <c r="K528" s="47">
        <f t="shared" si="73"/>
        <v>52.27</v>
      </c>
      <c r="L528" s="47">
        <f t="shared" si="74"/>
        <v>52.64</v>
      </c>
      <c r="M528" s="47">
        <f t="shared" si="75"/>
        <v>51.99</v>
      </c>
      <c r="N528" s="47">
        <f t="shared" si="76"/>
        <v>52.04</v>
      </c>
      <c r="O528" s="48">
        <f t="shared" ca="1" si="77"/>
        <v>1666800</v>
      </c>
    </row>
    <row r="529" spans="1:15" x14ac:dyDescent="0.25">
      <c r="A529">
        <v>514</v>
      </c>
      <c r="B529" s="84">
        <v>41205</v>
      </c>
      <c r="C529" s="47">
        <v>55.18</v>
      </c>
      <c r="D529" s="47">
        <v>55.19</v>
      </c>
      <c r="E529" s="47">
        <v>54.45</v>
      </c>
      <c r="F529" s="47">
        <v>55.08</v>
      </c>
      <c r="G529" s="48">
        <v>1646400</v>
      </c>
      <c r="H529" s="47">
        <v>51.97</v>
      </c>
      <c r="I529" s="51">
        <f t="shared" ref="I529:I592" si="78">H529/F529</f>
        <v>0.94353667392883078</v>
      </c>
      <c r="J529" s="51">
        <f t="shared" ref="J529:J592" ca="1" si="79">INDEX(OFFSET($T$15,0,0,$S$13+1,1),MATCH(B529,OFFSET($Q$15,0,0,$S$13+1,1),-1))</f>
        <v>1</v>
      </c>
      <c r="K529" s="47">
        <f t="shared" ref="K529:K592" si="80">ROUND($I529*C529,2)</f>
        <v>52.06</v>
      </c>
      <c r="L529" s="47">
        <f t="shared" ref="L529:L592" si="81">ROUND($I529*D529,2)</f>
        <v>52.07</v>
      </c>
      <c r="M529" s="47">
        <f t="shared" ref="M529:M592" si="82">ROUND($I529*E529,2)</f>
        <v>51.38</v>
      </c>
      <c r="N529" s="47">
        <f t="shared" ref="N529:N592" si="83">ROUND($I529*F529,2)</f>
        <v>51.97</v>
      </c>
      <c r="O529" s="48">
        <f t="shared" ref="O529:O592" ca="1" si="84">G529*J529</f>
        <v>1646400</v>
      </c>
    </row>
    <row r="530" spans="1:15" x14ac:dyDescent="0.25">
      <c r="A530">
        <v>515</v>
      </c>
      <c r="B530" s="84">
        <v>41204</v>
      </c>
      <c r="C530" s="47">
        <v>55.39</v>
      </c>
      <c r="D530" s="47">
        <v>55.78</v>
      </c>
      <c r="E530" s="47">
        <v>55.15</v>
      </c>
      <c r="F530" s="47">
        <v>55.65</v>
      </c>
      <c r="G530" s="48">
        <v>1278600</v>
      </c>
      <c r="H530" s="47">
        <v>52.51</v>
      </c>
      <c r="I530" s="51">
        <f t="shared" si="78"/>
        <v>0.94357592093441145</v>
      </c>
      <c r="J530" s="51">
        <f t="shared" ca="1" si="79"/>
        <v>1</v>
      </c>
      <c r="K530" s="47">
        <f t="shared" si="80"/>
        <v>52.26</v>
      </c>
      <c r="L530" s="47">
        <f t="shared" si="81"/>
        <v>52.63</v>
      </c>
      <c r="M530" s="47">
        <f t="shared" si="82"/>
        <v>52.04</v>
      </c>
      <c r="N530" s="47">
        <f t="shared" si="83"/>
        <v>52.51</v>
      </c>
      <c r="O530" s="48">
        <f t="shared" ca="1" si="84"/>
        <v>1278600</v>
      </c>
    </row>
    <row r="531" spans="1:15" x14ac:dyDescent="0.25">
      <c r="A531">
        <v>516</v>
      </c>
      <c r="B531" s="84">
        <v>41201</v>
      </c>
      <c r="C531" s="47">
        <v>56.86</v>
      </c>
      <c r="D531" s="47">
        <v>56.86</v>
      </c>
      <c r="E531" s="47">
        <v>55.8</v>
      </c>
      <c r="F531" s="47">
        <v>55.87</v>
      </c>
      <c r="G531" s="48">
        <v>1527500</v>
      </c>
      <c r="H531" s="47">
        <v>52.72</v>
      </c>
      <c r="I531" s="51">
        <f t="shared" si="78"/>
        <v>0.94361911580454627</v>
      </c>
      <c r="J531" s="51">
        <f t="shared" ca="1" si="79"/>
        <v>1</v>
      </c>
      <c r="K531" s="47">
        <f t="shared" si="80"/>
        <v>53.65</v>
      </c>
      <c r="L531" s="47">
        <f t="shared" si="81"/>
        <v>53.65</v>
      </c>
      <c r="M531" s="47">
        <f t="shared" si="82"/>
        <v>52.65</v>
      </c>
      <c r="N531" s="47">
        <f t="shared" si="83"/>
        <v>52.72</v>
      </c>
      <c r="O531" s="48">
        <f t="shared" ca="1" si="84"/>
        <v>1527500</v>
      </c>
    </row>
    <row r="532" spans="1:15" x14ac:dyDescent="0.25">
      <c r="A532">
        <v>517</v>
      </c>
      <c r="B532" s="84">
        <v>41200</v>
      </c>
      <c r="C532" s="47">
        <v>56.56</v>
      </c>
      <c r="D532" s="47">
        <v>57.09</v>
      </c>
      <c r="E532" s="47">
        <v>56.37</v>
      </c>
      <c r="F532" s="47">
        <v>57.06</v>
      </c>
      <c r="G532" s="48">
        <v>1384200</v>
      </c>
      <c r="H532" s="47">
        <v>53.84</v>
      </c>
      <c r="I532" s="51">
        <f t="shared" si="78"/>
        <v>0.94356817385208558</v>
      </c>
      <c r="J532" s="51">
        <f t="shared" ca="1" si="79"/>
        <v>1</v>
      </c>
      <c r="K532" s="47">
        <f t="shared" si="80"/>
        <v>53.37</v>
      </c>
      <c r="L532" s="47">
        <f t="shared" si="81"/>
        <v>53.87</v>
      </c>
      <c r="M532" s="47">
        <f t="shared" si="82"/>
        <v>53.19</v>
      </c>
      <c r="N532" s="47">
        <f t="shared" si="83"/>
        <v>53.84</v>
      </c>
      <c r="O532" s="48">
        <f t="shared" ca="1" si="84"/>
        <v>1384200</v>
      </c>
    </row>
    <row r="533" spans="1:15" x14ac:dyDescent="0.25">
      <c r="A533">
        <v>518</v>
      </c>
      <c r="B533" s="84">
        <v>41199</v>
      </c>
      <c r="C533" s="47">
        <v>56.37</v>
      </c>
      <c r="D533" s="47">
        <v>56.73</v>
      </c>
      <c r="E533" s="47">
        <v>56.24</v>
      </c>
      <c r="F533" s="47">
        <v>56.66</v>
      </c>
      <c r="G533" s="48">
        <v>1246300</v>
      </c>
      <c r="H533" s="47">
        <v>53.46</v>
      </c>
      <c r="I533" s="51">
        <f t="shared" si="78"/>
        <v>0.94352276738439822</v>
      </c>
      <c r="J533" s="51">
        <f t="shared" ca="1" si="79"/>
        <v>1</v>
      </c>
      <c r="K533" s="47">
        <f t="shared" si="80"/>
        <v>53.19</v>
      </c>
      <c r="L533" s="47">
        <f t="shared" si="81"/>
        <v>53.53</v>
      </c>
      <c r="M533" s="47">
        <f t="shared" si="82"/>
        <v>53.06</v>
      </c>
      <c r="N533" s="47">
        <f t="shared" si="83"/>
        <v>53.46</v>
      </c>
      <c r="O533" s="48">
        <f t="shared" ca="1" si="84"/>
        <v>1246300</v>
      </c>
    </row>
    <row r="534" spans="1:15" x14ac:dyDescent="0.25">
      <c r="A534">
        <v>519</v>
      </c>
      <c r="B534" s="84">
        <v>41198</v>
      </c>
      <c r="C534" s="47">
        <v>55.58</v>
      </c>
      <c r="D534" s="47">
        <v>56.28</v>
      </c>
      <c r="E534" s="47">
        <v>55.29</v>
      </c>
      <c r="F534" s="47">
        <v>56.23</v>
      </c>
      <c r="G534" s="48">
        <v>1392100</v>
      </c>
      <c r="H534" s="47">
        <v>53.06</v>
      </c>
      <c r="I534" s="51">
        <f t="shared" si="78"/>
        <v>0.94362439978659085</v>
      </c>
      <c r="J534" s="51">
        <f t="shared" ca="1" si="79"/>
        <v>1</v>
      </c>
      <c r="K534" s="47">
        <f t="shared" si="80"/>
        <v>52.45</v>
      </c>
      <c r="L534" s="47">
        <f t="shared" si="81"/>
        <v>53.11</v>
      </c>
      <c r="M534" s="47">
        <f t="shared" si="82"/>
        <v>52.17</v>
      </c>
      <c r="N534" s="47">
        <f t="shared" si="83"/>
        <v>53.06</v>
      </c>
      <c r="O534" s="48">
        <f t="shared" ca="1" si="84"/>
        <v>1392100</v>
      </c>
    </row>
    <row r="535" spans="1:15" x14ac:dyDescent="0.25">
      <c r="A535">
        <v>520</v>
      </c>
      <c r="B535" s="84">
        <v>41197</v>
      </c>
      <c r="C535" s="47">
        <v>54.89</v>
      </c>
      <c r="D535" s="47">
        <v>55.42</v>
      </c>
      <c r="E535" s="47">
        <v>54.85</v>
      </c>
      <c r="F535" s="47">
        <v>55.34</v>
      </c>
      <c r="G535" s="48">
        <v>1206700</v>
      </c>
      <c r="H535" s="47">
        <v>52.22</v>
      </c>
      <c r="I535" s="51">
        <f t="shared" si="78"/>
        <v>0.94362125045175271</v>
      </c>
      <c r="J535" s="51">
        <f t="shared" ca="1" si="79"/>
        <v>1</v>
      </c>
      <c r="K535" s="47">
        <f t="shared" si="80"/>
        <v>51.8</v>
      </c>
      <c r="L535" s="47">
        <f t="shared" si="81"/>
        <v>52.3</v>
      </c>
      <c r="M535" s="47">
        <f t="shared" si="82"/>
        <v>51.76</v>
      </c>
      <c r="N535" s="47">
        <f t="shared" si="83"/>
        <v>52.22</v>
      </c>
      <c r="O535" s="48">
        <f t="shared" ca="1" si="84"/>
        <v>1206700</v>
      </c>
    </row>
    <row r="536" spans="1:15" x14ac:dyDescent="0.25">
      <c r="A536">
        <v>521</v>
      </c>
      <c r="B536" s="84">
        <v>41194</v>
      </c>
      <c r="C536" s="47">
        <v>55.03</v>
      </c>
      <c r="D536" s="47">
        <v>55.35</v>
      </c>
      <c r="E536" s="47">
        <v>54.65</v>
      </c>
      <c r="F536" s="47">
        <v>54.88</v>
      </c>
      <c r="G536" s="48">
        <v>1095800</v>
      </c>
      <c r="H536" s="47">
        <v>51.78</v>
      </c>
      <c r="I536" s="51">
        <f t="shared" si="78"/>
        <v>0.94351311953352768</v>
      </c>
      <c r="J536" s="51">
        <f t="shared" ca="1" si="79"/>
        <v>1</v>
      </c>
      <c r="K536" s="47">
        <f t="shared" si="80"/>
        <v>51.92</v>
      </c>
      <c r="L536" s="47">
        <f t="shared" si="81"/>
        <v>52.22</v>
      </c>
      <c r="M536" s="47">
        <f t="shared" si="82"/>
        <v>51.56</v>
      </c>
      <c r="N536" s="47">
        <f t="shared" si="83"/>
        <v>51.78</v>
      </c>
      <c r="O536" s="48">
        <f t="shared" ca="1" si="84"/>
        <v>1095800</v>
      </c>
    </row>
    <row r="537" spans="1:15" x14ac:dyDescent="0.25">
      <c r="A537">
        <v>522</v>
      </c>
      <c r="B537" s="84">
        <v>41193</v>
      </c>
      <c r="C537" s="47">
        <v>55.12</v>
      </c>
      <c r="D537" s="47">
        <v>55.23</v>
      </c>
      <c r="E537" s="47">
        <v>54.88</v>
      </c>
      <c r="F537" s="47">
        <v>54.88</v>
      </c>
      <c r="G537" s="48">
        <v>1264400</v>
      </c>
      <c r="H537" s="47">
        <v>51.78</v>
      </c>
      <c r="I537" s="51">
        <f t="shared" si="78"/>
        <v>0.94351311953352768</v>
      </c>
      <c r="J537" s="51">
        <f t="shared" ca="1" si="79"/>
        <v>1</v>
      </c>
      <c r="K537" s="47">
        <f t="shared" si="80"/>
        <v>52.01</v>
      </c>
      <c r="L537" s="47">
        <f t="shared" si="81"/>
        <v>52.11</v>
      </c>
      <c r="M537" s="47">
        <f t="shared" si="82"/>
        <v>51.78</v>
      </c>
      <c r="N537" s="47">
        <f t="shared" si="83"/>
        <v>51.78</v>
      </c>
      <c r="O537" s="48">
        <f t="shared" ca="1" si="84"/>
        <v>1264400</v>
      </c>
    </row>
    <row r="538" spans="1:15" x14ac:dyDescent="0.25">
      <c r="A538">
        <v>523</v>
      </c>
      <c r="B538" s="84">
        <v>41192</v>
      </c>
      <c r="C538" s="47">
        <v>55.06</v>
      </c>
      <c r="D538" s="47">
        <v>55.22</v>
      </c>
      <c r="E538" s="47">
        <v>54.73</v>
      </c>
      <c r="F538" s="47">
        <v>54.81</v>
      </c>
      <c r="G538" s="48">
        <v>1128000</v>
      </c>
      <c r="H538" s="47">
        <v>51.72</v>
      </c>
      <c r="I538" s="51">
        <f t="shared" si="78"/>
        <v>0.94362342638204699</v>
      </c>
      <c r="J538" s="51">
        <f t="shared" ca="1" si="79"/>
        <v>1</v>
      </c>
      <c r="K538" s="47">
        <f t="shared" si="80"/>
        <v>51.96</v>
      </c>
      <c r="L538" s="47">
        <f t="shared" si="81"/>
        <v>52.11</v>
      </c>
      <c r="M538" s="47">
        <f t="shared" si="82"/>
        <v>51.64</v>
      </c>
      <c r="N538" s="47">
        <f t="shared" si="83"/>
        <v>51.72</v>
      </c>
      <c r="O538" s="48">
        <f t="shared" ca="1" si="84"/>
        <v>1128000</v>
      </c>
    </row>
    <row r="539" spans="1:15" x14ac:dyDescent="0.25">
      <c r="A539">
        <v>524</v>
      </c>
      <c r="B539" s="84">
        <v>41191</v>
      </c>
      <c r="C539" s="47">
        <v>55.32</v>
      </c>
      <c r="D539" s="47">
        <v>55.58</v>
      </c>
      <c r="E539" s="47">
        <v>54.97</v>
      </c>
      <c r="F539" s="47">
        <v>55.02</v>
      </c>
      <c r="G539" s="48">
        <v>1767100</v>
      </c>
      <c r="H539" s="47">
        <v>51.92</v>
      </c>
      <c r="I539" s="51">
        <f t="shared" si="78"/>
        <v>0.94365685205379857</v>
      </c>
      <c r="J539" s="51">
        <f t="shared" ca="1" si="79"/>
        <v>1</v>
      </c>
      <c r="K539" s="47">
        <f t="shared" si="80"/>
        <v>52.2</v>
      </c>
      <c r="L539" s="47">
        <f t="shared" si="81"/>
        <v>52.45</v>
      </c>
      <c r="M539" s="47">
        <f t="shared" si="82"/>
        <v>51.87</v>
      </c>
      <c r="N539" s="47">
        <f t="shared" si="83"/>
        <v>51.92</v>
      </c>
      <c r="O539" s="48">
        <f t="shared" ca="1" si="84"/>
        <v>1767100</v>
      </c>
    </row>
    <row r="540" spans="1:15" x14ac:dyDescent="0.25">
      <c r="A540">
        <v>525</v>
      </c>
      <c r="B540" s="84">
        <v>41190</v>
      </c>
      <c r="C540" s="47">
        <v>55.38</v>
      </c>
      <c r="D540" s="47">
        <v>55.55</v>
      </c>
      <c r="E540" s="47">
        <v>55.15</v>
      </c>
      <c r="F540" s="47">
        <v>55.32</v>
      </c>
      <c r="G540" s="48">
        <v>1103000</v>
      </c>
      <c r="H540" s="47">
        <v>52.2</v>
      </c>
      <c r="I540" s="51">
        <f t="shared" si="78"/>
        <v>0.94360086767895879</v>
      </c>
      <c r="J540" s="51">
        <f t="shared" ca="1" si="79"/>
        <v>1</v>
      </c>
      <c r="K540" s="47">
        <f t="shared" si="80"/>
        <v>52.26</v>
      </c>
      <c r="L540" s="47">
        <f t="shared" si="81"/>
        <v>52.42</v>
      </c>
      <c r="M540" s="47">
        <f t="shared" si="82"/>
        <v>52.04</v>
      </c>
      <c r="N540" s="47">
        <f t="shared" si="83"/>
        <v>52.2</v>
      </c>
      <c r="O540" s="48">
        <f t="shared" ca="1" si="84"/>
        <v>1103000</v>
      </c>
    </row>
    <row r="541" spans="1:15" x14ac:dyDescent="0.25">
      <c r="A541">
        <v>526</v>
      </c>
      <c r="B541" s="84">
        <v>41187</v>
      </c>
      <c r="C541" s="47">
        <v>55.47</v>
      </c>
      <c r="D541" s="47">
        <v>55.92</v>
      </c>
      <c r="E541" s="47">
        <v>55.27</v>
      </c>
      <c r="F541" s="47">
        <v>55.48</v>
      </c>
      <c r="G541" s="48">
        <v>1698700</v>
      </c>
      <c r="H541" s="47">
        <v>52.35</v>
      </c>
      <c r="I541" s="51">
        <f t="shared" si="78"/>
        <v>0.94358327325162228</v>
      </c>
      <c r="J541" s="51">
        <f t="shared" ca="1" si="79"/>
        <v>1</v>
      </c>
      <c r="K541" s="47">
        <f t="shared" si="80"/>
        <v>52.34</v>
      </c>
      <c r="L541" s="47">
        <f t="shared" si="81"/>
        <v>52.77</v>
      </c>
      <c r="M541" s="47">
        <f t="shared" si="82"/>
        <v>52.15</v>
      </c>
      <c r="N541" s="47">
        <f t="shared" si="83"/>
        <v>52.35</v>
      </c>
      <c r="O541" s="48">
        <f t="shared" ca="1" si="84"/>
        <v>1698700</v>
      </c>
    </row>
    <row r="542" spans="1:15" x14ac:dyDescent="0.25">
      <c r="A542">
        <v>527</v>
      </c>
      <c r="B542" s="84">
        <v>41186</v>
      </c>
      <c r="C542" s="47">
        <v>55.3</v>
      </c>
      <c r="D542" s="47">
        <v>55.85</v>
      </c>
      <c r="E542" s="47">
        <v>54.98</v>
      </c>
      <c r="F542" s="47">
        <v>55.32</v>
      </c>
      <c r="G542" s="48">
        <v>2334800</v>
      </c>
      <c r="H542" s="47">
        <v>52.2</v>
      </c>
      <c r="I542" s="51">
        <f t="shared" si="78"/>
        <v>0.94360086767895879</v>
      </c>
      <c r="J542" s="51">
        <f t="shared" ca="1" si="79"/>
        <v>1</v>
      </c>
      <c r="K542" s="47">
        <f t="shared" si="80"/>
        <v>52.18</v>
      </c>
      <c r="L542" s="47">
        <f t="shared" si="81"/>
        <v>52.7</v>
      </c>
      <c r="M542" s="47">
        <f t="shared" si="82"/>
        <v>51.88</v>
      </c>
      <c r="N542" s="47">
        <f t="shared" si="83"/>
        <v>52.2</v>
      </c>
      <c r="O542" s="48">
        <f t="shared" ca="1" si="84"/>
        <v>2334800</v>
      </c>
    </row>
    <row r="543" spans="1:15" x14ac:dyDescent="0.25">
      <c r="A543">
        <v>528</v>
      </c>
      <c r="B543" s="84">
        <v>41185</v>
      </c>
      <c r="C543" s="47">
        <v>54.7</v>
      </c>
      <c r="D543" s="47">
        <v>55.11</v>
      </c>
      <c r="E543" s="47">
        <v>54.56</v>
      </c>
      <c r="F543" s="47">
        <v>54.98</v>
      </c>
      <c r="G543" s="48">
        <v>2969000</v>
      </c>
      <c r="H543" s="47">
        <v>51.88</v>
      </c>
      <c r="I543" s="51">
        <f t="shared" si="78"/>
        <v>0.94361586031284117</v>
      </c>
      <c r="J543" s="51">
        <f t="shared" ca="1" si="79"/>
        <v>1</v>
      </c>
      <c r="K543" s="47">
        <f t="shared" si="80"/>
        <v>51.62</v>
      </c>
      <c r="L543" s="47">
        <f t="shared" si="81"/>
        <v>52</v>
      </c>
      <c r="M543" s="47">
        <f t="shared" si="82"/>
        <v>51.48</v>
      </c>
      <c r="N543" s="47">
        <f t="shared" si="83"/>
        <v>51.88</v>
      </c>
      <c r="O543" s="48">
        <f t="shared" ca="1" si="84"/>
        <v>2969000</v>
      </c>
    </row>
    <row r="544" spans="1:15" x14ac:dyDescent="0.25">
      <c r="A544">
        <v>529</v>
      </c>
      <c r="B544" s="84">
        <v>41184</v>
      </c>
      <c r="C544" s="47">
        <v>54.12</v>
      </c>
      <c r="D544" s="47">
        <v>55.45</v>
      </c>
      <c r="E544" s="47">
        <v>53.6</v>
      </c>
      <c r="F544" s="47">
        <v>54.75</v>
      </c>
      <c r="G544" s="48">
        <v>6039700</v>
      </c>
      <c r="H544" s="47">
        <v>51.66</v>
      </c>
      <c r="I544" s="51">
        <f t="shared" si="78"/>
        <v>0.94356164383561636</v>
      </c>
      <c r="J544" s="51">
        <f t="shared" ca="1" si="79"/>
        <v>1</v>
      </c>
      <c r="K544" s="47">
        <f t="shared" si="80"/>
        <v>51.07</v>
      </c>
      <c r="L544" s="47">
        <f t="shared" si="81"/>
        <v>52.32</v>
      </c>
      <c r="M544" s="47">
        <f t="shared" si="82"/>
        <v>50.57</v>
      </c>
      <c r="N544" s="47">
        <f t="shared" si="83"/>
        <v>51.66</v>
      </c>
      <c r="O544" s="48">
        <f t="shared" ca="1" si="84"/>
        <v>6039700</v>
      </c>
    </row>
    <row r="545" spans="1:15" x14ac:dyDescent="0.25">
      <c r="A545">
        <v>530</v>
      </c>
      <c r="B545" s="84">
        <v>41183</v>
      </c>
      <c r="C545" s="47">
        <v>55.45</v>
      </c>
      <c r="D545" s="47">
        <v>56</v>
      </c>
      <c r="E545" s="47">
        <v>54.45</v>
      </c>
      <c r="F545" s="47">
        <v>55.58</v>
      </c>
      <c r="G545" s="48">
        <v>4845400</v>
      </c>
      <c r="H545" s="47">
        <v>52.44</v>
      </c>
      <c r="I545" s="51">
        <f t="shared" si="78"/>
        <v>0.94350485786254046</v>
      </c>
      <c r="J545" s="51">
        <f t="shared" ca="1" si="79"/>
        <v>1</v>
      </c>
      <c r="K545" s="47">
        <f t="shared" si="80"/>
        <v>52.32</v>
      </c>
      <c r="L545" s="47">
        <f t="shared" si="81"/>
        <v>52.84</v>
      </c>
      <c r="M545" s="47">
        <f t="shared" si="82"/>
        <v>51.37</v>
      </c>
      <c r="N545" s="47">
        <f t="shared" si="83"/>
        <v>52.44</v>
      </c>
      <c r="O545" s="48">
        <f t="shared" ca="1" si="84"/>
        <v>4845400</v>
      </c>
    </row>
    <row r="546" spans="1:15" x14ac:dyDescent="0.25">
      <c r="A546">
        <v>531</v>
      </c>
      <c r="B546" s="84">
        <v>41180</v>
      </c>
      <c r="C546" s="47">
        <v>57.4</v>
      </c>
      <c r="D546" s="47">
        <v>57.41</v>
      </c>
      <c r="E546" s="47">
        <v>56.72</v>
      </c>
      <c r="F546" s="47">
        <v>57.16</v>
      </c>
      <c r="G546" s="48">
        <v>1320900</v>
      </c>
      <c r="H546" s="47">
        <v>53.46</v>
      </c>
      <c r="I546" s="51">
        <f t="shared" si="78"/>
        <v>0.93526941917424777</v>
      </c>
      <c r="J546" s="51">
        <f t="shared" ca="1" si="79"/>
        <v>1</v>
      </c>
      <c r="K546" s="47">
        <f t="shared" si="80"/>
        <v>53.68</v>
      </c>
      <c r="L546" s="47">
        <f t="shared" si="81"/>
        <v>53.69</v>
      </c>
      <c r="M546" s="47">
        <f t="shared" si="82"/>
        <v>53.05</v>
      </c>
      <c r="N546" s="47">
        <f t="shared" si="83"/>
        <v>53.46</v>
      </c>
      <c r="O546" s="48">
        <f t="shared" ca="1" si="84"/>
        <v>1320900</v>
      </c>
    </row>
    <row r="547" spans="1:15" x14ac:dyDescent="0.25">
      <c r="A547">
        <v>532</v>
      </c>
      <c r="B547" s="84">
        <v>41179</v>
      </c>
      <c r="C547" s="47">
        <v>57.72</v>
      </c>
      <c r="D547" s="47">
        <v>57.83</v>
      </c>
      <c r="E547" s="47">
        <v>57.11</v>
      </c>
      <c r="F547" s="47">
        <v>57.54</v>
      </c>
      <c r="G547" s="48">
        <v>1152600</v>
      </c>
      <c r="H547" s="47">
        <v>53.82</v>
      </c>
      <c r="I547" s="51">
        <f t="shared" si="78"/>
        <v>0.93534932221063605</v>
      </c>
      <c r="J547" s="51">
        <f t="shared" ca="1" si="79"/>
        <v>1</v>
      </c>
      <c r="K547" s="47">
        <f t="shared" si="80"/>
        <v>53.99</v>
      </c>
      <c r="L547" s="47">
        <f t="shared" si="81"/>
        <v>54.09</v>
      </c>
      <c r="M547" s="47">
        <f t="shared" si="82"/>
        <v>53.42</v>
      </c>
      <c r="N547" s="47">
        <f t="shared" si="83"/>
        <v>53.82</v>
      </c>
      <c r="O547" s="48">
        <f t="shared" ca="1" si="84"/>
        <v>1152600</v>
      </c>
    </row>
    <row r="548" spans="1:15" x14ac:dyDescent="0.25">
      <c r="A548">
        <v>533</v>
      </c>
      <c r="B548" s="84">
        <v>41178</v>
      </c>
      <c r="C548" s="47">
        <v>58.11</v>
      </c>
      <c r="D548" s="47">
        <v>58.31</v>
      </c>
      <c r="E548" s="47">
        <v>57.57</v>
      </c>
      <c r="F548" s="47">
        <v>57.59</v>
      </c>
      <c r="G548" s="48">
        <v>1173000</v>
      </c>
      <c r="H548" s="47">
        <v>53.87</v>
      </c>
      <c r="I548" s="51">
        <f t="shared" si="78"/>
        <v>0.93540545233547479</v>
      </c>
      <c r="J548" s="51">
        <f t="shared" ca="1" si="79"/>
        <v>1</v>
      </c>
      <c r="K548" s="47">
        <f t="shared" si="80"/>
        <v>54.36</v>
      </c>
      <c r="L548" s="47">
        <f t="shared" si="81"/>
        <v>54.54</v>
      </c>
      <c r="M548" s="47">
        <f t="shared" si="82"/>
        <v>53.85</v>
      </c>
      <c r="N548" s="47">
        <f t="shared" si="83"/>
        <v>53.87</v>
      </c>
      <c r="O548" s="48">
        <f t="shared" ca="1" si="84"/>
        <v>1173000</v>
      </c>
    </row>
    <row r="549" spans="1:15" x14ac:dyDescent="0.25">
      <c r="A549">
        <v>534</v>
      </c>
      <c r="B549" s="84">
        <v>41177</v>
      </c>
      <c r="C549" s="47">
        <v>57.91</v>
      </c>
      <c r="D549" s="47">
        <v>58.32</v>
      </c>
      <c r="E549" s="47">
        <v>57.8</v>
      </c>
      <c r="F549" s="47">
        <v>58.05</v>
      </c>
      <c r="G549" s="48">
        <v>1240100</v>
      </c>
      <c r="H549" s="47">
        <v>54.3</v>
      </c>
      <c r="I549" s="51">
        <f t="shared" si="78"/>
        <v>0.93540051679586567</v>
      </c>
      <c r="J549" s="51">
        <f t="shared" ca="1" si="79"/>
        <v>1</v>
      </c>
      <c r="K549" s="47">
        <f t="shared" si="80"/>
        <v>54.17</v>
      </c>
      <c r="L549" s="47">
        <f t="shared" si="81"/>
        <v>54.55</v>
      </c>
      <c r="M549" s="47">
        <f t="shared" si="82"/>
        <v>54.07</v>
      </c>
      <c r="N549" s="47">
        <f t="shared" si="83"/>
        <v>54.3</v>
      </c>
      <c r="O549" s="48">
        <f t="shared" ca="1" si="84"/>
        <v>1240100</v>
      </c>
    </row>
    <row r="550" spans="1:15" x14ac:dyDescent="0.25">
      <c r="A550">
        <v>535</v>
      </c>
      <c r="B550" s="84">
        <v>41176</v>
      </c>
      <c r="C550" s="47">
        <v>57.95</v>
      </c>
      <c r="D550" s="47">
        <v>58</v>
      </c>
      <c r="E550" s="47">
        <v>57.54</v>
      </c>
      <c r="F550" s="47">
        <v>57.86</v>
      </c>
      <c r="G550" s="48">
        <v>1233800</v>
      </c>
      <c r="H550" s="47">
        <v>54.12</v>
      </c>
      <c r="I550" s="51">
        <f t="shared" si="78"/>
        <v>0.93536121673003803</v>
      </c>
      <c r="J550" s="51">
        <f t="shared" ca="1" si="79"/>
        <v>1</v>
      </c>
      <c r="K550" s="47">
        <f t="shared" si="80"/>
        <v>54.2</v>
      </c>
      <c r="L550" s="47">
        <f t="shared" si="81"/>
        <v>54.25</v>
      </c>
      <c r="M550" s="47">
        <f t="shared" si="82"/>
        <v>53.82</v>
      </c>
      <c r="N550" s="47">
        <f t="shared" si="83"/>
        <v>54.12</v>
      </c>
      <c r="O550" s="48">
        <f t="shared" ca="1" si="84"/>
        <v>1233800</v>
      </c>
    </row>
    <row r="551" spans="1:15" x14ac:dyDescent="0.25">
      <c r="A551">
        <v>536</v>
      </c>
      <c r="B551" s="84">
        <v>41173</v>
      </c>
      <c r="C551" s="47">
        <v>58.25</v>
      </c>
      <c r="D551" s="47">
        <v>58.48</v>
      </c>
      <c r="E551" s="47">
        <v>58.07</v>
      </c>
      <c r="F551" s="47">
        <v>58.11</v>
      </c>
      <c r="G551" s="48">
        <v>1660200</v>
      </c>
      <c r="H551" s="47">
        <v>54.35</v>
      </c>
      <c r="I551" s="51">
        <f t="shared" si="78"/>
        <v>0.93529512992600239</v>
      </c>
      <c r="J551" s="51">
        <f t="shared" ca="1" si="79"/>
        <v>1</v>
      </c>
      <c r="K551" s="47">
        <f t="shared" si="80"/>
        <v>54.48</v>
      </c>
      <c r="L551" s="47">
        <f t="shared" si="81"/>
        <v>54.7</v>
      </c>
      <c r="M551" s="47">
        <f t="shared" si="82"/>
        <v>54.31</v>
      </c>
      <c r="N551" s="47">
        <f t="shared" si="83"/>
        <v>54.35</v>
      </c>
      <c r="O551" s="48">
        <f t="shared" ca="1" si="84"/>
        <v>1660200</v>
      </c>
    </row>
    <row r="552" spans="1:15" x14ac:dyDescent="0.25">
      <c r="A552">
        <v>537</v>
      </c>
      <c r="B552" s="84">
        <v>41172</v>
      </c>
      <c r="C552" s="47">
        <v>57.87</v>
      </c>
      <c r="D552" s="47">
        <v>58.15</v>
      </c>
      <c r="E552" s="47">
        <v>57.7</v>
      </c>
      <c r="F552" s="47">
        <v>58.05</v>
      </c>
      <c r="G552" s="48">
        <v>1195100</v>
      </c>
      <c r="H552" s="47">
        <v>54.3</v>
      </c>
      <c r="I552" s="51">
        <f t="shared" si="78"/>
        <v>0.93540051679586567</v>
      </c>
      <c r="J552" s="51">
        <f t="shared" ca="1" si="79"/>
        <v>1</v>
      </c>
      <c r="K552" s="47">
        <f t="shared" si="80"/>
        <v>54.13</v>
      </c>
      <c r="L552" s="47">
        <f t="shared" si="81"/>
        <v>54.39</v>
      </c>
      <c r="M552" s="47">
        <f t="shared" si="82"/>
        <v>53.97</v>
      </c>
      <c r="N552" s="47">
        <f t="shared" si="83"/>
        <v>54.3</v>
      </c>
      <c r="O552" s="48">
        <f t="shared" ca="1" si="84"/>
        <v>1195100</v>
      </c>
    </row>
    <row r="553" spans="1:15" x14ac:dyDescent="0.25">
      <c r="A553">
        <v>538</v>
      </c>
      <c r="B553" s="84">
        <v>41171</v>
      </c>
      <c r="C553" s="47">
        <v>57.88</v>
      </c>
      <c r="D553" s="47">
        <v>58.33</v>
      </c>
      <c r="E553" s="47">
        <v>57.77</v>
      </c>
      <c r="F553" s="47">
        <v>58.15</v>
      </c>
      <c r="G553" s="48">
        <v>1063200</v>
      </c>
      <c r="H553" s="47">
        <v>54.39</v>
      </c>
      <c r="I553" s="51">
        <f t="shared" si="78"/>
        <v>0.93533963886500437</v>
      </c>
      <c r="J553" s="51">
        <f t="shared" ca="1" si="79"/>
        <v>1</v>
      </c>
      <c r="K553" s="47">
        <f t="shared" si="80"/>
        <v>54.14</v>
      </c>
      <c r="L553" s="47">
        <f t="shared" si="81"/>
        <v>54.56</v>
      </c>
      <c r="M553" s="47">
        <f t="shared" si="82"/>
        <v>54.03</v>
      </c>
      <c r="N553" s="47">
        <f t="shared" si="83"/>
        <v>54.39</v>
      </c>
      <c r="O553" s="48">
        <f t="shared" ca="1" si="84"/>
        <v>1063200</v>
      </c>
    </row>
    <row r="554" spans="1:15" x14ac:dyDescent="0.25">
      <c r="A554">
        <v>539</v>
      </c>
      <c r="B554" s="84">
        <v>41170</v>
      </c>
      <c r="C554" s="47">
        <v>58</v>
      </c>
      <c r="D554" s="47">
        <v>58.01</v>
      </c>
      <c r="E554" s="47">
        <v>57.64</v>
      </c>
      <c r="F554" s="47">
        <v>57.87</v>
      </c>
      <c r="G554" s="48">
        <v>1283100</v>
      </c>
      <c r="H554" s="47">
        <v>54.13</v>
      </c>
      <c r="I554" s="51">
        <f t="shared" si="78"/>
        <v>0.93537238638327291</v>
      </c>
      <c r="J554" s="51">
        <f t="shared" ca="1" si="79"/>
        <v>1</v>
      </c>
      <c r="K554" s="47">
        <f t="shared" si="80"/>
        <v>54.25</v>
      </c>
      <c r="L554" s="47">
        <f t="shared" si="81"/>
        <v>54.26</v>
      </c>
      <c r="M554" s="47">
        <f t="shared" si="82"/>
        <v>53.91</v>
      </c>
      <c r="N554" s="47">
        <f t="shared" si="83"/>
        <v>54.13</v>
      </c>
      <c r="O554" s="48">
        <f t="shared" ca="1" si="84"/>
        <v>1283100</v>
      </c>
    </row>
    <row r="555" spans="1:15" x14ac:dyDescent="0.25">
      <c r="A555">
        <v>540</v>
      </c>
      <c r="B555" s="84">
        <v>41169</v>
      </c>
      <c r="C555" s="47">
        <v>57.63</v>
      </c>
      <c r="D555" s="47">
        <v>58.09</v>
      </c>
      <c r="E555" s="47">
        <v>57.49</v>
      </c>
      <c r="F555" s="47">
        <v>57.98</v>
      </c>
      <c r="G555" s="48">
        <v>4663300</v>
      </c>
      <c r="H555" s="47">
        <v>54.23</v>
      </c>
      <c r="I555" s="51">
        <f t="shared" si="78"/>
        <v>0.93532252500862367</v>
      </c>
      <c r="J555" s="51">
        <f t="shared" ca="1" si="79"/>
        <v>1</v>
      </c>
      <c r="K555" s="47">
        <f t="shared" si="80"/>
        <v>53.9</v>
      </c>
      <c r="L555" s="47">
        <f t="shared" si="81"/>
        <v>54.33</v>
      </c>
      <c r="M555" s="47">
        <f t="shared" si="82"/>
        <v>53.77</v>
      </c>
      <c r="N555" s="47">
        <f t="shared" si="83"/>
        <v>54.23</v>
      </c>
      <c r="O555" s="48">
        <f t="shared" ca="1" si="84"/>
        <v>4663300</v>
      </c>
    </row>
    <row r="556" spans="1:15" x14ac:dyDescent="0.25">
      <c r="A556">
        <v>541</v>
      </c>
      <c r="B556" s="84">
        <v>41166</v>
      </c>
      <c r="C556" s="47">
        <v>58.13</v>
      </c>
      <c r="D556" s="47">
        <v>58.54</v>
      </c>
      <c r="E556" s="47">
        <v>57.59</v>
      </c>
      <c r="F556" s="47">
        <v>57.81</v>
      </c>
      <c r="G556" s="48">
        <v>2779900</v>
      </c>
      <c r="H556" s="47">
        <v>54.07</v>
      </c>
      <c r="I556" s="51">
        <f t="shared" si="78"/>
        <v>0.9353053104999135</v>
      </c>
      <c r="J556" s="51">
        <f t="shared" ca="1" si="79"/>
        <v>1</v>
      </c>
      <c r="K556" s="47">
        <f t="shared" si="80"/>
        <v>54.37</v>
      </c>
      <c r="L556" s="47">
        <f t="shared" si="81"/>
        <v>54.75</v>
      </c>
      <c r="M556" s="47">
        <f t="shared" si="82"/>
        <v>53.86</v>
      </c>
      <c r="N556" s="47">
        <f t="shared" si="83"/>
        <v>54.07</v>
      </c>
      <c r="O556" s="48">
        <f t="shared" ca="1" si="84"/>
        <v>2779900</v>
      </c>
    </row>
    <row r="557" spans="1:15" x14ac:dyDescent="0.25">
      <c r="A557">
        <v>542</v>
      </c>
      <c r="B557" s="84">
        <v>41165</v>
      </c>
      <c r="C557" s="47">
        <v>57.83</v>
      </c>
      <c r="D557" s="47">
        <v>58.68</v>
      </c>
      <c r="E557" s="47">
        <v>57.53</v>
      </c>
      <c r="F557" s="47">
        <v>58.4</v>
      </c>
      <c r="G557" s="48">
        <v>1743400</v>
      </c>
      <c r="H557" s="47">
        <v>54.62</v>
      </c>
      <c r="I557" s="51">
        <f t="shared" si="78"/>
        <v>0.9352739726027397</v>
      </c>
      <c r="J557" s="51">
        <f t="shared" ca="1" si="79"/>
        <v>1</v>
      </c>
      <c r="K557" s="47">
        <f t="shared" si="80"/>
        <v>54.09</v>
      </c>
      <c r="L557" s="47">
        <f t="shared" si="81"/>
        <v>54.88</v>
      </c>
      <c r="M557" s="47">
        <f t="shared" si="82"/>
        <v>53.81</v>
      </c>
      <c r="N557" s="47">
        <f t="shared" si="83"/>
        <v>54.62</v>
      </c>
      <c r="O557" s="48">
        <f t="shared" ca="1" si="84"/>
        <v>1743400</v>
      </c>
    </row>
    <row r="558" spans="1:15" x14ac:dyDescent="0.25">
      <c r="A558">
        <v>543</v>
      </c>
      <c r="B558" s="84">
        <v>41164</v>
      </c>
      <c r="C558" s="47">
        <v>57.39</v>
      </c>
      <c r="D558" s="47">
        <v>57.93</v>
      </c>
      <c r="E558" s="47">
        <v>57.3</v>
      </c>
      <c r="F558" s="47">
        <v>57.88</v>
      </c>
      <c r="G558" s="48">
        <v>1522400</v>
      </c>
      <c r="H558" s="47">
        <v>54.14</v>
      </c>
      <c r="I558" s="51">
        <f t="shared" si="78"/>
        <v>0.93538355217691771</v>
      </c>
      <c r="J558" s="51">
        <f t="shared" ca="1" si="79"/>
        <v>1</v>
      </c>
      <c r="K558" s="47">
        <f t="shared" si="80"/>
        <v>53.68</v>
      </c>
      <c r="L558" s="47">
        <f t="shared" si="81"/>
        <v>54.19</v>
      </c>
      <c r="M558" s="47">
        <f t="shared" si="82"/>
        <v>53.6</v>
      </c>
      <c r="N558" s="47">
        <f t="shared" si="83"/>
        <v>54.14</v>
      </c>
      <c r="O558" s="48">
        <f t="shared" ca="1" si="84"/>
        <v>1522400</v>
      </c>
    </row>
    <row r="559" spans="1:15" x14ac:dyDescent="0.25">
      <c r="A559">
        <v>544</v>
      </c>
      <c r="B559" s="84">
        <v>41163</v>
      </c>
      <c r="C559" s="47">
        <v>57.31</v>
      </c>
      <c r="D559" s="47">
        <v>57.56</v>
      </c>
      <c r="E559" s="47">
        <v>57.18</v>
      </c>
      <c r="F559" s="47">
        <v>57.39</v>
      </c>
      <c r="G559" s="48">
        <v>1536200</v>
      </c>
      <c r="H559" s="47">
        <v>53.68</v>
      </c>
      <c r="I559" s="51">
        <f t="shared" si="78"/>
        <v>0.93535459139222865</v>
      </c>
      <c r="J559" s="51">
        <f t="shared" ca="1" si="79"/>
        <v>1</v>
      </c>
      <c r="K559" s="47">
        <f t="shared" si="80"/>
        <v>53.61</v>
      </c>
      <c r="L559" s="47">
        <f t="shared" si="81"/>
        <v>53.84</v>
      </c>
      <c r="M559" s="47">
        <f t="shared" si="82"/>
        <v>53.48</v>
      </c>
      <c r="N559" s="47">
        <f t="shared" si="83"/>
        <v>53.68</v>
      </c>
      <c r="O559" s="48">
        <f t="shared" ca="1" si="84"/>
        <v>1536200</v>
      </c>
    </row>
    <row r="560" spans="1:15" x14ac:dyDescent="0.25">
      <c r="A560">
        <v>545</v>
      </c>
      <c r="B560" s="84">
        <v>41162</v>
      </c>
      <c r="C560" s="47">
        <v>57.52</v>
      </c>
      <c r="D560" s="47">
        <v>57.71</v>
      </c>
      <c r="E560" s="47">
        <v>57.33</v>
      </c>
      <c r="F560" s="47">
        <v>57.34</v>
      </c>
      <c r="G560" s="48">
        <v>1169100</v>
      </c>
      <c r="H560" s="47">
        <v>53.63</v>
      </c>
      <c r="I560" s="51">
        <f t="shared" si="78"/>
        <v>0.93529822113707706</v>
      </c>
      <c r="J560" s="51">
        <f t="shared" ca="1" si="79"/>
        <v>1</v>
      </c>
      <c r="K560" s="47">
        <f t="shared" si="80"/>
        <v>53.8</v>
      </c>
      <c r="L560" s="47">
        <f t="shared" si="81"/>
        <v>53.98</v>
      </c>
      <c r="M560" s="47">
        <f t="shared" si="82"/>
        <v>53.62</v>
      </c>
      <c r="N560" s="47">
        <f t="shared" si="83"/>
        <v>53.63</v>
      </c>
      <c r="O560" s="48">
        <f t="shared" ca="1" si="84"/>
        <v>1169100</v>
      </c>
    </row>
    <row r="561" spans="1:15" x14ac:dyDescent="0.25">
      <c r="A561">
        <v>546</v>
      </c>
      <c r="B561" s="84">
        <v>41159</v>
      </c>
      <c r="C561" s="47">
        <v>58</v>
      </c>
      <c r="D561" s="47">
        <v>58</v>
      </c>
      <c r="E561" s="47">
        <v>57.57</v>
      </c>
      <c r="F561" s="47">
        <v>57.82</v>
      </c>
      <c r="G561" s="48">
        <v>1234200</v>
      </c>
      <c r="H561" s="47">
        <v>54.08</v>
      </c>
      <c r="I561" s="51">
        <f t="shared" si="78"/>
        <v>0.93531649948114837</v>
      </c>
      <c r="J561" s="51">
        <f t="shared" ca="1" si="79"/>
        <v>1</v>
      </c>
      <c r="K561" s="47">
        <f t="shared" si="80"/>
        <v>54.25</v>
      </c>
      <c r="L561" s="47">
        <f t="shared" si="81"/>
        <v>54.25</v>
      </c>
      <c r="M561" s="47">
        <f t="shared" si="82"/>
        <v>53.85</v>
      </c>
      <c r="N561" s="47">
        <f t="shared" si="83"/>
        <v>54.08</v>
      </c>
      <c r="O561" s="48">
        <f t="shared" ca="1" si="84"/>
        <v>1234200</v>
      </c>
    </row>
    <row r="562" spans="1:15" x14ac:dyDescent="0.25">
      <c r="A562">
        <v>547</v>
      </c>
      <c r="B562" s="84">
        <v>41158</v>
      </c>
      <c r="C562" s="47">
        <v>57.09</v>
      </c>
      <c r="D562" s="47">
        <v>58</v>
      </c>
      <c r="E562" s="47">
        <v>57</v>
      </c>
      <c r="F562" s="47">
        <v>57.98</v>
      </c>
      <c r="G562" s="48">
        <v>1501900</v>
      </c>
      <c r="H562" s="47">
        <v>54.23</v>
      </c>
      <c r="I562" s="51">
        <f t="shared" si="78"/>
        <v>0.93532252500862367</v>
      </c>
      <c r="J562" s="51">
        <f t="shared" ca="1" si="79"/>
        <v>1</v>
      </c>
      <c r="K562" s="47">
        <f t="shared" si="80"/>
        <v>53.4</v>
      </c>
      <c r="L562" s="47">
        <f t="shared" si="81"/>
        <v>54.25</v>
      </c>
      <c r="M562" s="47">
        <f t="shared" si="82"/>
        <v>53.31</v>
      </c>
      <c r="N562" s="47">
        <f t="shared" si="83"/>
        <v>54.23</v>
      </c>
      <c r="O562" s="48">
        <f t="shared" ca="1" si="84"/>
        <v>1501900</v>
      </c>
    </row>
    <row r="563" spans="1:15" x14ac:dyDescent="0.25">
      <c r="A563">
        <v>548</v>
      </c>
      <c r="B563" s="84">
        <v>41157</v>
      </c>
      <c r="C563" s="47">
        <v>56.65</v>
      </c>
      <c r="D563" s="47">
        <v>57.07</v>
      </c>
      <c r="E563" s="47">
        <v>56.41</v>
      </c>
      <c r="F563" s="47">
        <v>56.84</v>
      </c>
      <c r="G563" s="48">
        <v>1866300</v>
      </c>
      <c r="H563" s="47">
        <v>53.16</v>
      </c>
      <c r="I563" s="51">
        <f t="shared" si="78"/>
        <v>0.93525686136523567</v>
      </c>
      <c r="J563" s="51">
        <f t="shared" ca="1" si="79"/>
        <v>1</v>
      </c>
      <c r="K563" s="47">
        <f t="shared" si="80"/>
        <v>52.98</v>
      </c>
      <c r="L563" s="47">
        <f t="shared" si="81"/>
        <v>53.38</v>
      </c>
      <c r="M563" s="47">
        <f t="shared" si="82"/>
        <v>52.76</v>
      </c>
      <c r="N563" s="47">
        <f t="shared" si="83"/>
        <v>53.16</v>
      </c>
      <c r="O563" s="48">
        <f t="shared" ca="1" si="84"/>
        <v>1866300</v>
      </c>
    </row>
    <row r="564" spans="1:15" x14ac:dyDescent="0.25">
      <c r="A564">
        <v>549</v>
      </c>
      <c r="B564" s="84">
        <v>41156</v>
      </c>
      <c r="C564" s="47">
        <v>56.52</v>
      </c>
      <c r="D564" s="47">
        <v>56.62</v>
      </c>
      <c r="E564" s="47">
        <v>56</v>
      </c>
      <c r="F564" s="47">
        <v>56.45</v>
      </c>
      <c r="G564" s="48">
        <v>1483200</v>
      </c>
      <c r="H564" s="47">
        <v>52.8</v>
      </c>
      <c r="I564" s="51">
        <f t="shared" si="78"/>
        <v>0.93534100974313539</v>
      </c>
      <c r="J564" s="51">
        <f t="shared" ca="1" si="79"/>
        <v>1</v>
      </c>
      <c r="K564" s="47">
        <f t="shared" si="80"/>
        <v>52.87</v>
      </c>
      <c r="L564" s="47">
        <f t="shared" si="81"/>
        <v>52.96</v>
      </c>
      <c r="M564" s="47">
        <f t="shared" si="82"/>
        <v>52.38</v>
      </c>
      <c r="N564" s="47">
        <f t="shared" si="83"/>
        <v>52.8</v>
      </c>
      <c r="O564" s="48">
        <f t="shared" ca="1" si="84"/>
        <v>1483200</v>
      </c>
    </row>
    <row r="565" spans="1:15" x14ac:dyDescent="0.25">
      <c r="A565">
        <v>550</v>
      </c>
      <c r="B565" s="84">
        <v>41152</v>
      </c>
      <c r="C565" s="47">
        <v>56.64</v>
      </c>
      <c r="D565" s="47">
        <v>56.73</v>
      </c>
      <c r="E565" s="47">
        <v>56.17</v>
      </c>
      <c r="F565" s="47">
        <v>56.52</v>
      </c>
      <c r="G565" s="48">
        <v>1320100</v>
      </c>
      <c r="H565" s="47">
        <v>52.86</v>
      </c>
      <c r="I565" s="51">
        <f t="shared" si="78"/>
        <v>0.93524416135881094</v>
      </c>
      <c r="J565" s="51">
        <f t="shared" ca="1" si="79"/>
        <v>1</v>
      </c>
      <c r="K565" s="47">
        <f t="shared" si="80"/>
        <v>52.97</v>
      </c>
      <c r="L565" s="47">
        <f t="shared" si="81"/>
        <v>53.06</v>
      </c>
      <c r="M565" s="47">
        <f t="shared" si="82"/>
        <v>52.53</v>
      </c>
      <c r="N565" s="47">
        <f t="shared" si="83"/>
        <v>52.86</v>
      </c>
      <c r="O565" s="48">
        <f t="shared" ca="1" si="84"/>
        <v>1320100</v>
      </c>
    </row>
    <row r="566" spans="1:15" x14ac:dyDescent="0.25">
      <c r="A566">
        <v>551</v>
      </c>
      <c r="B566" s="84">
        <v>41151</v>
      </c>
      <c r="C566" s="47">
        <v>56.39</v>
      </c>
      <c r="D566" s="47">
        <v>56.51</v>
      </c>
      <c r="E566" s="47">
        <v>56.01</v>
      </c>
      <c r="F566" s="47">
        <v>56.3</v>
      </c>
      <c r="G566" s="48">
        <v>982400</v>
      </c>
      <c r="H566" s="47">
        <v>52.66</v>
      </c>
      <c r="I566" s="51">
        <f t="shared" si="78"/>
        <v>0.93534635879218475</v>
      </c>
      <c r="J566" s="51">
        <f t="shared" ca="1" si="79"/>
        <v>1</v>
      </c>
      <c r="K566" s="47">
        <f t="shared" si="80"/>
        <v>52.74</v>
      </c>
      <c r="L566" s="47">
        <f t="shared" si="81"/>
        <v>52.86</v>
      </c>
      <c r="M566" s="47">
        <f t="shared" si="82"/>
        <v>52.39</v>
      </c>
      <c r="N566" s="47">
        <f t="shared" si="83"/>
        <v>52.66</v>
      </c>
      <c r="O566" s="48">
        <f t="shared" ca="1" si="84"/>
        <v>982400</v>
      </c>
    </row>
    <row r="567" spans="1:15" x14ac:dyDescent="0.25">
      <c r="A567">
        <v>552</v>
      </c>
      <c r="B567" s="84">
        <v>41150</v>
      </c>
      <c r="C567" s="47">
        <v>56.28</v>
      </c>
      <c r="D567" s="47">
        <v>56.83</v>
      </c>
      <c r="E567" s="47">
        <v>56.09</v>
      </c>
      <c r="F567" s="47">
        <v>56.74</v>
      </c>
      <c r="G567" s="48">
        <v>1380500</v>
      </c>
      <c r="H567" s="47">
        <v>53.07</v>
      </c>
      <c r="I567" s="51">
        <f t="shared" si="78"/>
        <v>0.93531899894254489</v>
      </c>
      <c r="J567" s="51">
        <f t="shared" ca="1" si="79"/>
        <v>1</v>
      </c>
      <c r="K567" s="47">
        <f t="shared" si="80"/>
        <v>52.64</v>
      </c>
      <c r="L567" s="47">
        <f t="shared" si="81"/>
        <v>53.15</v>
      </c>
      <c r="M567" s="47">
        <f t="shared" si="82"/>
        <v>52.46</v>
      </c>
      <c r="N567" s="47">
        <f t="shared" si="83"/>
        <v>53.07</v>
      </c>
      <c r="O567" s="48">
        <f t="shared" ca="1" si="84"/>
        <v>1380500</v>
      </c>
    </row>
    <row r="568" spans="1:15" x14ac:dyDescent="0.25">
      <c r="A568">
        <v>553</v>
      </c>
      <c r="B568" s="84">
        <v>41149</v>
      </c>
      <c r="C568" s="47">
        <v>56.15</v>
      </c>
      <c r="D568" s="47">
        <v>56.53</v>
      </c>
      <c r="E568" s="47">
        <v>56</v>
      </c>
      <c r="F568" s="47">
        <v>56.23</v>
      </c>
      <c r="G568" s="48">
        <v>1436700</v>
      </c>
      <c r="H568" s="47">
        <v>52.59</v>
      </c>
      <c r="I568" s="51">
        <f t="shared" si="78"/>
        <v>0.93526587231015479</v>
      </c>
      <c r="J568" s="51">
        <f t="shared" ca="1" si="79"/>
        <v>1</v>
      </c>
      <c r="K568" s="47">
        <f t="shared" si="80"/>
        <v>52.52</v>
      </c>
      <c r="L568" s="47">
        <f t="shared" si="81"/>
        <v>52.87</v>
      </c>
      <c r="M568" s="47">
        <f t="shared" si="82"/>
        <v>52.37</v>
      </c>
      <c r="N568" s="47">
        <f t="shared" si="83"/>
        <v>52.59</v>
      </c>
      <c r="O568" s="48">
        <f t="shared" ca="1" si="84"/>
        <v>1436700</v>
      </c>
    </row>
    <row r="569" spans="1:15" x14ac:dyDescent="0.25">
      <c r="A569">
        <v>554</v>
      </c>
      <c r="B569" s="84">
        <v>41148</v>
      </c>
      <c r="C569" s="47">
        <v>55.8</v>
      </c>
      <c r="D569" s="47">
        <v>56.6</v>
      </c>
      <c r="E569" s="47">
        <v>55.8</v>
      </c>
      <c r="F569" s="47">
        <v>56.34</v>
      </c>
      <c r="G569" s="48">
        <v>1730400</v>
      </c>
      <c r="H569" s="47">
        <v>52.7</v>
      </c>
      <c r="I569" s="51">
        <f t="shared" si="78"/>
        <v>0.93539226127085551</v>
      </c>
      <c r="J569" s="51">
        <f t="shared" ca="1" si="79"/>
        <v>1</v>
      </c>
      <c r="K569" s="47">
        <f t="shared" si="80"/>
        <v>52.19</v>
      </c>
      <c r="L569" s="47">
        <f t="shared" si="81"/>
        <v>52.94</v>
      </c>
      <c r="M569" s="47">
        <f t="shared" si="82"/>
        <v>52.19</v>
      </c>
      <c r="N569" s="47">
        <f t="shared" si="83"/>
        <v>52.7</v>
      </c>
      <c r="O569" s="48">
        <f t="shared" ca="1" si="84"/>
        <v>1730400</v>
      </c>
    </row>
    <row r="570" spans="1:15" x14ac:dyDescent="0.25">
      <c r="A570">
        <v>555</v>
      </c>
      <c r="B570" s="84">
        <v>41145</v>
      </c>
      <c r="C570" s="47">
        <v>55.46</v>
      </c>
      <c r="D570" s="47">
        <v>55.89</v>
      </c>
      <c r="E570" s="47">
        <v>55.27</v>
      </c>
      <c r="F570" s="47">
        <v>55.8</v>
      </c>
      <c r="G570" s="48">
        <v>1575700</v>
      </c>
      <c r="H570" s="47">
        <v>52.19</v>
      </c>
      <c r="I570" s="51">
        <f t="shared" si="78"/>
        <v>0.93530465949820785</v>
      </c>
      <c r="J570" s="51">
        <f t="shared" ca="1" si="79"/>
        <v>1</v>
      </c>
      <c r="K570" s="47">
        <f t="shared" si="80"/>
        <v>51.87</v>
      </c>
      <c r="L570" s="47">
        <f t="shared" si="81"/>
        <v>52.27</v>
      </c>
      <c r="M570" s="47">
        <f t="shared" si="82"/>
        <v>51.69</v>
      </c>
      <c r="N570" s="47">
        <f t="shared" si="83"/>
        <v>52.19</v>
      </c>
      <c r="O570" s="48">
        <f t="shared" ca="1" si="84"/>
        <v>1575700</v>
      </c>
    </row>
    <row r="571" spans="1:15" x14ac:dyDescent="0.25">
      <c r="A571">
        <v>556</v>
      </c>
      <c r="B571" s="84">
        <v>41144</v>
      </c>
      <c r="C571" s="47">
        <v>55.83</v>
      </c>
      <c r="D571" s="47">
        <v>55.84</v>
      </c>
      <c r="E571" s="47">
        <v>55.36</v>
      </c>
      <c r="F571" s="47">
        <v>55.68</v>
      </c>
      <c r="G571" s="48">
        <v>1808600</v>
      </c>
      <c r="H571" s="47">
        <v>52.08</v>
      </c>
      <c r="I571" s="51">
        <f t="shared" si="78"/>
        <v>0.93534482758620685</v>
      </c>
      <c r="J571" s="51">
        <f t="shared" ca="1" si="79"/>
        <v>1</v>
      </c>
      <c r="K571" s="47">
        <f t="shared" si="80"/>
        <v>52.22</v>
      </c>
      <c r="L571" s="47">
        <f t="shared" si="81"/>
        <v>52.23</v>
      </c>
      <c r="M571" s="47">
        <f t="shared" si="82"/>
        <v>51.78</v>
      </c>
      <c r="N571" s="47">
        <f t="shared" si="83"/>
        <v>52.08</v>
      </c>
      <c r="O571" s="48">
        <f t="shared" ca="1" si="84"/>
        <v>1808600</v>
      </c>
    </row>
    <row r="572" spans="1:15" x14ac:dyDescent="0.25">
      <c r="A572">
        <v>557</v>
      </c>
      <c r="B572" s="84">
        <v>41143</v>
      </c>
      <c r="C572" s="47">
        <v>56.18</v>
      </c>
      <c r="D572" s="47">
        <v>56.34</v>
      </c>
      <c r="E572" s="47">
        <v>55.7</v>
      </c>
      <c r="F572" s="47">
        <v>55.81</v>
      </c>
      <c r="G572" s="48">
        <v>1252100</v>
      </c>
      <c r="H572" s="47">
        <v>52.2</v>
      </c>
      <c r="I572" s="51">
        <f t="shared" si="78"/>
        <v>0.93531625156781939</v>
      </c>
      <c r="J572" s="51">
        <f t="shared" ca="1" si="79"/>
        <v>1</v>
      </c>
      <c r="K572" s="47">
        <f t="shared" si="80"/>
        <v>52.55</v>
      </c>
      <c r="L572" s="47">
        <f t="shared" si="81"/>
        <v>52.7</v>
      </c>
      <c r="M572" s="47">
        <f t="shared" si="82"/>
        <v>52.1</v>
      </c>
      <c r="N572" s="47">
        <f t="shared" si="83"/>
        <v>52.2</v>
      </c>
      <c r="O572" s="48">
        <f t="shared" ca="1" si="84"/>
        <v>1252100</v>
      </c>
    </row>
    <row r="573" spans="1:15" x14ac:dyDescent="0.25">
      <c r="A573">
        <v>558</v>
      </c>
      <c r="B573" s="84">
        <v>41142</v>
      </c>
      <c r="C573" s="47">
        <v>56.65</v>
      </c>
      <c r="D573" s="47">
        <v>56.82</v>
      </c>
      <c r="E573" s="47">
        <v>56.22</v>
      </c>
      <c r="F573" s="47">
        <v>56.32</v>
      </c>
      <c r="G573" s="48">
        <v>997200</v>
      </c>
      <c r="H573" s="47">
        <v>52.68</v>
      </c>
      <c r="I573" s="51">
        <f t="shared" si="78"/>
        <v>0.93536931818181812</v>
      </c>
      <c r="J573" s="51">
        <f t="shared" ca="1" si="79"/>
        <v>1</v>
      </c>
      <c r="K573" s="47">
        <f t="shared" si="80"/>
        <v>52.99</v>
      </c>
      <c r="L573" s="47">
        <f t="shared" si="81"/>
        <v>53.15</v>
      </c>
      <c r="M573" s="47">
        <f t="shared" si="82"/>
        <v>52.59</v>
      </c>
      <c r="N573" s="47">
        <f t="shared" si="83"/>
        <v>52.68</v>
      </c>
      <c r="O573" s="48">
        <f t="shared" ca="1" si="84"/>
        <v>997200</v>
      </c>
    </row>
    <row r="574" spans="1:15" x14ac:dyDescent="0.25">
      <c r="A574">
        <v>559</v>
      </c>
      <c r="B574" s="84">
        <v>41141</v>
      </c>
      <c r="C574" s="47">
        <v>56.23</v>
      </c>
      <c r="D574" s="47">
        <v>56.65</v>
      </c>
      <c r="E574" s="47">
        <v>56.2</v>
      </c>
      <c r="F574" s="47">
        <v>56.49</v>
      </c>
      <c r="G574" s="48">
        <v>1520400</v>
      </c>
      <c r="H574" s="47">
        <v>52.84</v>
      </c>
      <c r="I574" s="51">
        <f t="shared" si="78"/>
        <v>0.93538679412285364</v>
      </c>
      <c r="J574" s="51">
        <f t="shared" ca="1" si="79"/>
        <v>1</v>
      </c>
      <c r="K574" s="47">
        <f t="shared" si="80"/>
        <v>52.6</v>
      </c>
      <c r="L574" s="47">
        <f t="shared" si="81"/>
        <v>52.99</v>
      </c>
      <c r="M574" s="47">
        <f t="shared" si="82"/>
        <v>52.57</v>
      </c>
      <c r="N574" s="47">
        <f t="shared" si="83"/>
        <v>52.84</v>
      </c>
      <c r="O574" s="48">
        <f t="shared" ca="1" si="84"/>
        <v>1520400</v>
      </c>
    </row>
    <row r="575" spans="1:15" x14ac:dyDescent="0.25">
      <c r="A575">
        <v>560</v>
      </c>
      <c r="B575" s="84">
        <v>41138</v>
      </c>
      <c r="C575" s="47">
        <v>56.49</v>
      </c>
      <c r="D575" s="47">
        <v>56.49</v>
      </c>
      <c r="E575" s="47">
        <v>56.11</v>
      </c>
      <c r="F575" s="47">
        <v>56.23</v>
      </c>
      <c r="G575" s="48">
        <v>1957600</v>
      </c>
      <c r="H575" s="47">
        <v>52.59</v>
      </c>
      <c r="I575" s="51">
        <f t="shared" si="78"/>
        <v>0.93526587231015479</v>
      </c>
      <c r="J575" s="51">
        <f t="shared" ca="1" si="79"/>
        <v>1</v>
      </c>
      <c r="K575" s="47">
        <f t="shared" si="80"/>
        <v>52.83</v>
      </c>
      <c r="L575" s="47">
        <f t="shared" si="81"/>
        <v>52.83</v>
      </c>
      <c r="M575" s="47">
        <f t="shared" si="82"/>
        <v>52.48</v>
      </c>
      <c r="N575" s="47">
        <f t="shared" si="83"/>
        <v>52.59</v>
      </c>
      <c r="O575" s="48">
        <f t="shared" ca="1" si="84"/>
        <v>1957600</v>
      </c>
    </row>
    <row r="576" spans="1:15" x14ac:dyDescent="0.25">
      <c r="A576">
        <v>561</v>
      </c>
      <c r="B576" s="84">
        <v>41137</v>
      </c>
      <c r="C576" s="47">
        <v>56.32</v>
      </c>
      <c r="D576" s="47">
        <v>56.55</v>
      </c>
      <c r="E576" s="47">
        <v>56.04</v>
      </c>
      <c r="F576" s="47">
        <v>56.42</v>
      </c>
      <c r="G576" s="48">
        <v>1411500</v>
      </c>
      <c r="H576" s="47">
        <v>52.77</v>
      </c>
      <c r="I576" s="51">
        <f t="shared" si="78"/>
        <v>0.93530662885501603</v>
      </c>
      <c r="J576" s="51">
        <f t="shared" ca="1" si="79"/>
        <v>1</v>
      </c>
      <c r="K576" s="47">
        <f t="shared" si="80"/>
        <v>52.68</v>
      </c>
      <c r="L576" s="47">
        <f t="shared" si="81"/>
        <v>52.89</v>
      </c>
      <c r="M576" s="47">
        <f t="shared" si="82"/>
        <v>52.41</v>
      </c>
      <c r="N576" s="47">
        <f t="shared" si="83"/>
        <v>52.77</v>
      </c>
      <c r="O576" s="48">
        <f t="shared" ca="1" si="84"/>
        <v>1411500</v>
      </c>
    </row>
    <row r="577" spans="1:15" x14ac:dyDescent="0.25">
      <c r="A577">
        <v>562</v>
      </c>
      <c r="B577" s="84">
        <v>41136</v>
      </c>
      <c r="C577" s="47">
        <v>55.93</v>
      </c>
      <c r="D577" s="47">
        <v>56.43</v>
      </c>
      <c r="E577" s="47">
        <v>55.8</v>
      </c>
      <c r="F577" s="47">
        <v>56.24</v>
      </c>
      <c r="G577" s="48">
        <v>1345800</v>
      </c>
      <c r="H577" s="47">
        <v>52.6</v>
      </c>
      <c r="I577" s="51">
        <f t="shared" si="78"/>
        <v>0.93527738264580373</v>
      </c>
      <c r="J577" s="51">
        <f t="shared" ca="1" si="79"/>
        <v>1</v>
      </c>
      <c r="K577" s="47">
        <f t="shared" si="80"/>
        <v>52.31</v>
      </c>
      <c r="L577" s="47">
        <f t="shared" si="81"/>
        <v>52.78</v>
      </c>
      <c r="M577" s="47">
        <f t="shared" si="82"/>
        <v>52.19</v>
      </c>
      <c r="N577" s="47">
        <f t="shared" si="83"/>
        <v>52.6</v>
      </c>
      <c r="O577" s="48">
        <f t="shared" ca="1" si="84"/>
        <v>1345800</v>
      </c>
    </row>
    <row r="578" spans="1:15" x14ac:dyDescent="0.25">
      <c r="A578">
        <v>563</v>
      </c>
      <c r="B578" s="84">
        <v>41135</v>
      </c>
      <c r="C578" s="47">
        <v>56.26</v>
      </c>
      <c r="D578" s="47">
        <v>56.39</v>
      </c>
      <c r="E578" s="47">
        <v>55.99</v>
      </c>
      <c r="F578" s="47">
        <v>56.11</v>
      </c>
      <c r="G578" s="48">
        <v>1179500</v>
      </c>
      <c r="H578" s="47">
        <v>52.48</v>
      </c>
      <c r="I578" s="51">
        <f t="shared" si="78"/>
        <v>0.93530564961682405</v>
      </c>
      <c r="J578" s="51">
        <f t="shared" ca="1" si="79"/>
        <v>1</v>
      </c>
      <c r="K578" s="47">
        <f t="shared" si="80"/>
        <v>52.62</v>
      </c>
      <c r="L578" s="47">
        <f t="shared" si="81"/>
        <v>52.74</v>
      </c>
      <c r="M578" s="47">
        <f t="shared" si="82"/>
        <v>52.37</v>
      </c>
      <c r="N578" s="47">
        <f t="shared" si="83"/>
        <v>52.48</v>
      </c>
      <c r="O578" s="48">
        <f t="shared" ca="1" si="84"/>
        <v>1179500</v>
      </c>
    </row>
    <row r="579" spans="1:15" x14ac:dyDescent="0.25">
      <c r="A579">
        <v>564</v>
      </c>
      <c r="B579" s="84">
        <v>41134</v>
      </c>
      <c r="C579" s="47">
        <v>56.07</v>
      </c>
      <c r="D579" s="47">
        <v>56.29</v>
      </c>
      <c r="E579" s="47">
        <v>55.92</v>
      </c>
      <c r="F579" s="47">
        <v>56.16</v>
      </c>
      <c r="G579" s="48">
        <v>1441600</v>
      </c>
      <c r="H579" s="47">
        <v>52.53</v>
      </c>
      <c r="I579" s="51">
        <f t="shared" si="78"/>
        <v>0.93536324786324798</v>
      </c>
      <c r="J579" s="51">
        <f t="shared" ca="1" si="79"/>
        <v>1</v>
      </c>
      <c r="K579" s="47">
        <f t="shared" si="80"/>
        <v>52.45</v>
      </c>
      <c r="L579" s="47">
        <f t="shared" si="81"/>
        <v>52.65</v>
      </c>
      <c r="M579" s="47">
        <f t="shared" si="82"/>
        <v>52.31</v>
      </c>
      <c r="N579" s="47">
        <f t="shared" si="83"/>
        <v>52.53</v>
      </c>
      <c r="O579" s="48">
        <f t="shared" ca="1" si="84"/>
        <v>1441600</v>
      </c>
    </row>
    <row r="580" spans="1:15" x14ac:dyDescent="0.25">
      <c r="A580">
        <v>565</v>
      </c>
      <c r="B580" s="84">
        <v>41131</v>
      </c>
      <c r="C580" s="47">
        <v>55.93</v>
      </c>
      <c r="D580" s="47">
        <v>56.2</v>
      </c>
      <c r="E580" s="47">
        <v>55.79</v>
      </c>
      <c r="F580" s="47">
        <v>56.11</v>
      </c>
      <c r="G580" s="48">
        <v>1561600</v>
      </c>
      <c r="H580" s="47">
        <v>52.48</v>
      </c>
      <c r="I580" s="51">
        <f t="shared" si="78"/>
        <v>0.93530564961682405</v>
      </c>
      <c r="J580" s="51">
        <f t="shared" ca="1" si="79"/>
        <v>1</v>
      </c>
      <c r="K580" s="47">
        <f t="shared" si="80"/>
        <v>52.31</v>
      </c>
      <c r="L580" s="47">
        <f t="shared" si="81"/>
        <v>52.56</v>
      </c>
      <c r="M580" s="47">
        <f t="shared" si="82"/>
        <v>52.18</v>
      </c>
      <c r="N580" s="47">
        <f t="shared" si="83"/>
        <v>52.48</v>
      </c>
      <c r="O580" s="48">
        <f t="shared" ca="1" si="84"/>
        <v>1561600</v>
      </c>
    </row>
    <row r="581" spans="1:15" x14ac:dyDescent="0.25">
      <c r="A581">
        <v>566</v>
      </c>
      <c r="B581" s="84">
        <v>41130</v>
      </c>
      <c r="C581" s="47">
        <v>55.68</v>
      </c>
      <c r="D581" s="47">
        <v>56.02</v>
      </c>
      <c r="E581" s="47">
        <v>55.46</v>
      </c>
      <c r="F581" s="47">
        <v>55.96</v>
      </c>
      <c r="G581" s="48">
        <v>1228300</v>
      </c>
      <c r="H581" s="47">
        <v>52.34</v>
      </c>
      <c r="I581" s="51">
        <f t="shared" si="78"/>
        <v>0.9353109363831309</v>
      </c>
      <c r="J581" s="51">
        <f t="shared" ca="1" si="79"/>
        <v>1</v>
      </c>
      <c r="K581" s="47">
        <f t="shared" si="80"/>
        <v>52.08</v>
      </c>
      <c r="L581" s="47">
        <f t="shared" si="81"/>
        <v>52.4</v>
      </c>
      <c r="M581" s="47">
        <f t="shared" si="82"/>
        <v>51.87</v>
      </c>
      <c r="N581" s="47">
        <f t="shared" si="83"/>
        <v>52.34</v>
      </c>
      <c r="O581" s="48">
        <f t="shared" ca="1" si="84"/>
        <v>1228300</v>
      </c>
    </row>
    <row r="582" spans="1:15" x14ac:dyDescent="0.25">
      <c r="A582">
        <v>567</v>
      </c>
      <c r="B582" s="84">
        <v>41129</v>
      </c>
      <c r="C582" s="47">
        <v>55.45</v>
      </c>
      <c r="D582" s="47">
        <v>55.81</v>
      </c>
      <c r="E582" s="47">
        <v>55.22</v>
      </c>
      <c r="F582" s="47">
        <v>55.75</v>
      </c>
      <c r="G582" s="48">
        <v>1476200</v>
      </c>
      <c r="H582" s="47">
        <v>52.14</v>
      </c>
      <c r="I582" s="51">
        <f t="shared" si="78"/>
        <v>0.93524663677130049</v>
      </c>
      <c r="J582" s="51">
        <f t="shared" ca="1" si="79"/>
        <v>1</v>
      </c>
      <c r="K582" s="47">
        <f t="shared" si="80"/>
        <v>51.86</v>
      </c>
      <c r="L582" s="47">
        <f t="shared" si="81"/>
        <v>52.2</v>
      </c>
      <c r="M582" s="47">
        <f t="shared" si="82"/>
        <v>51.64</v>
      </c>
      <c r="N582" s="47">
        <f t="shared" si="83"/>
        <v>52.14</v>
      </c>
      <c r="O582" s="48">
        <f t="shared" ca="1" si="84"/>
        <v>1476200</v>
      </c>
    </row>
    <row r="583" spans="1:15" x14ac:dyDescent="0.25">
      <c r="A583">
        <v>568</v>
      </c>
      <c r="B583" s="84">
        <v>41128</v>
      </c>
      <c r="C583" s="47">
        <v>55.61</v>
      </c>
      <c r="D583" s="47">
        <v>55.98</v>
      </c>
      <c r="E583" s="47">
        <v>55.43</v>
      </c>
      <c r="F583" s="47">
        <v>55.72</v>
      </c>
      <c r="G583" s="48">
        <v>1514700</v>
      </c>
      <c r="H583" s="47">
        <v>52.12</v>
      </c>
      <c r="I583" s="51">
        <f t="shared" si="78"/>
        <v>0.93539124192390521</v>
      </c>
      <c r="J583" s="51">
        <f t="shared" ca="1" si="79"/>
        <v>1</v>
      </c>
      <c r="K583" s="47">
        <f t="shared" si="80"/>
        <v>52.02</v>
      </c>
      <c r="L583" s="47">
        <f t="shared" si="81"/>
        <v>52.36</v>
      </c>
      <c r="M583" s="47">
        <f t="shared" si="82"/>
        <v>51.85</v>
      </c>
      <c r="N583" s="47">
        <f t="shared" si="83"/>
        <v>52.12</v>
      </c>
      <c r="O583" s="48">
        <f t="shared" ca="1" si="84"/>
        <v>1514700</v>
      </c>
    </row>
    <row r="584" spans="1:15" x14ac:dyDescent="0.25">
      <c r="A584">
        <v>569</v>
      </c>
      <c r="B584" s="84">
        <v>41127</v>
      </c>
      <c r="C584" s="47">
        <v>55.47</v>
      </c>
      <c r="D584" s="47">
        <v>55.83</v>
      </c>
      <c r="E584" s="47">
        <v>55.28</v>
      </c>
      <c r="F584" s="47">
        <v>55.33</v>
      </c>
      <c r="G584" s="48">
        <v>1423200</v>
      </c>
      <c r="H584" s="47">
        <v>51.75</v>
      </c>
      <c r="I584" s="51">
        <f t="shared" si="78"/>
        <v>0.93529730706669079</v>
      </c>
      <c r="J584" s="51">
        <f t="shared" ca="1" si="79"/>
        <v>1</v>
      </c>
      <c r="K584" s="47">
        <f t="shared" si="80"/>
        <v>51.88</v>
      </c>
      <c r="L584" s="47">
        <f t="shared" si="81"/>
        <v>52.22</v>
      </c>
      <c r="M584" s="47">
        <f t="shared" si="82"/>
        <v>51.7</v>
      </c>
      <c r="N584" s="47">
        <f t="shared" si="83"/>
        <v>51.75</v>
      </c>
      <c r="O584" s="48">
        <f t="shared" ca="1" si="84"/>
        <v>1423200</v>
      </c>
    </row>
    <row r="585" spans="1:15" x14ac:dyDescent="0.25">
      <c r="A585">
        <v>570</v>
      </c>
      <c r="B585" s="84">
        <v>41124</v>
      </c>
      <c r="C585" s="47">
        <v>54.13</v>
      </c>
      <c r="D585" s="47">
        <v>55.34</v>
      </c>
      <c r="E585" s="47">
        <v>54.13</v>
      </c>
      <c r="F585" s="47">
        <v>55.2</v>
      </c>
      <c r="G585" s="48">
        <v>1583900</v>
      </c>
      <c r="H585" s="47">
        <v>51.63</v>
      </c>
      <c r="I585" s="51">
        <f t="shared" si="78"/>
        <v>0.93532608695652175</v>
      </c>
      <c r="J585" s="51">
        <f t="shared" ca="1" si="79"/>
        <v>1</v>
      </c>
      <c r="K585" s="47">
        <f t="shared" si="80"/>
        <v>50.63</v>
      </c>
      <c r="L585" s="47">
        <f t="shared" si="81"/>
        <v>51.76</v>
      </c>
      <c r="M585" s="47">
        <f t="shared" si="82"/>
        <v>50.63</v>
      </c>
      <c r="N585" s="47">
        <f t="shared" si="83"/>
        <v>51.63</v>
      </c>
      <c r="O585" s="48">
        <f t="shared" ca="1" si="84"/>
        <v>1583900</v>
      </c>
    </row>
    <row r="586" spans="1:15" x14ac:dyDescent="0.25">
      <c r="A586">
        <v>571</v>
      </c>
      <c r="B586" s="84">
        <v>41123</v>
      </c>
      <c r="C586" s="47">
        <v>54.7</v>
      </c>
      <c r="D586" s="47">
        <v>54.83</v>
      </c>
      <c r="E586" s="47">
        <v>53.97</v>
      </c>
      <c r="F586" s="47">
        <v>54.28</v>
      </c>
      <c r="G586" s="48">
        <v>2217500</v>
      </c>
      <c r="H586" s="47">
        <v>50.77</v>
      </c>
      <c r="I586" s="51">
        <f t="shared" si="78"/>
        <v>0.93533529845246877</v>
      </c>
      <c r="J586" s="51">
        <f t="shared" ca="1" si="79"/>
        <v>1</v>
      </c>
      <c r="K586" s="47">
        <f t="shared" si="80"/>
        <v>51.16</v>
      </c>
      <c r="L586" s="47">
        <f t="shared" si="81"/>
        <v>51.28</v>
      </c>
      <c r="M586" s="47">
        <f t="shared" si="82"/>
        <v>50.48</v>
      </c>
      <c r="N586" s="47">
        <f t="shared" si="83"/>
        <v>50.77</v>
      </c>
      <c r="O586" s="48">
        <f t="shared" ca="1" si="84"/>
        <v>2217500</v>
      </c>
    </row>
    <row r="587" spans="1:15" x14ac:dyDescent="0.25">
      <c r="A587">
        <v>572</v>
      </c>
      <c r="B587" s="84">
        <v>41122</v>
      </c>
      <c r="C587" s="47">
        <v>55.72</v>
      </c>
      <c r="D587" s="47">
        <v>55.99</v>
      </c>
      <c r="E587" s="47">
        <v>54.8</v>
      </c>
      <c r="F587" s="47">
        <v>54.91</v>
      </c>
      <c r="G587" s="48">
        <v>1918800</v>
      </c>
      <c r="H587" s="47">
        <v>51.36</v>
      </c>
      <c r="I587" s="51">
        <f t="shared" si="78"/>
        <v>0.93534875250409766</v>
      </c>
      <c r="J587" s="51">
        <f t="shared" ca="1" si="79"/>
        <v>1</v>
      </c>
      <c r="K587" s="47">
        <f t="shared" si="80"/>
        <v>52.12</v>
      </c>
      <c r="L587" s="47">
        <f t="shared" si="81"/>
        <v>52.37</v>
      </c>
      <c r="M587" s="47">
        <f t="shared" si="82"/>
        <v>51.26</v>
      </c>
      <c r="N587" s="47">
        <f t="shared" si="83"/>
        <v>51.36</v>
      </c>
      <c r="O587" s="48">
        <f t="shared" ca="1" si="84"/>
        <v>1918800</v>
      </c>
    </row>
    <row r="588" spans="1:15" x14ac:dyDescent="0.25">
      <c r="A588">
        <v>573</v>
      </c>
      <c r="B588" s="84">
        <v>41121</v>
      </c>
      <c r="C588" s="47">
        <v>55.49</v>
      </c>
      <c r="D588" s="47">
        <v>55.9</v>
      </c>
      <c r="E588" s="47">
        <v>55.17</v>
      </c>
      <c r="F588" s="47">
        <v>55.48</v>
      </c>
      <c r="G588" s="48">
        <v>1692000</v>
      </c>
      <c r="H588" s="47">
        <v>51.89</v>
      </c>
      <c r="I588" s="51">
        <f t="shared" si="78"/>
        <v>0.93529199711607791</v>
      </c>
      <c r="J588" s="51">
        <f t="shared" ca="1" si="79"/>
        <v>1</v>
      </c>
      <c r="K588" s="47">
        <f t="shared" si="80"/>
        <v>51.9</v>
      </c>
      <c r="L588" s="47">
        <f t="shared" si="81"/>
        <v>52.28</v>
      </c>
      <c r="M588" s="47">
        <f t="shared" si="82"/>
        <v>51.6</v>
      </c>
      <c r="N588" s="47">
        <f t="shared" si="83"/>
        <v>51.89</v>
      </c>
      <c r="O588" s="48">
        <f t="shared" ca="1" si="84"/>
        <v>1692000</v>
      </c>
    </row>
    <row r="589" spans="1:15" x14ac:dyDescent="0.25">
      <c r="A589">
        <v>574</v>
      </c>
      <c r="B589" s="84">
        <v>41120</v>
      </c>
      <c r="C589" s="47">
        <v>55.67</v>
      </c>
      <c r="D589" s="47">
        <v>55.8</v>
      </c>
      <c r="E589" s="47">
        <v>55.15</v>
      </c>
      <c r="F589" s="47">
        <v>55.54</v>
      </c>
      <c r="G589" s="48">
        <v>1552900</v>
      </c>
      <c r="H589" s="47">
        <v>51.95</v>
      </c>
      <c r="I589" s="51">
        <f t="shared" si="78"/>
        <v>0.93536190133237318</v>
      </c>
      <c r="J589" s="51">
        <f t="shared" ca="1" si="79"/>
        <v>1</v>
      </c>
      <c r="K589" s="47">
        <f t="shared" si="80"/>
        <v>52.07</v>
      </c>
      <c r="L589" s="47">
        <f t="shared" si="81"/>
        <v>52.19</v>
      </c>
      <c r="M589" s="47">
        <f t="shared" si="82"/>
        <v>51.59</v>
      </c>
      <c r="N589" s="47">
        <f t="shared" si="83"/>
        <v>51.95</v>
      </c>
      <c r="O589" s="48">
        <f t="shared" ca="1" si="84"/>
        <v>1552900</v>
      </c>
    </row>
    <row r="590" spans="1:15" x14ac:dyDescent="0.25">
      <c r="A590">
        <v>575</v>
      </c>
      <c r="B590" s="84">
        <v>41117</v>
      </c>
      <c r="C590" s="47">
        <v>54.79</v>
      </c>
      <c r="D590" s="47">
        <v>56</v>
      </c>
      <c r="E590" s="47">
        <v>54.73</v>
      </c>
      <c r="F590" s="47">
        <v>55.67</v>
      </c>
      <c r="G590" s="48">
        <v>2820500</v>
      </c>
      <c r="H590" s="47">
        <v>52.07</v>
      </c>
      <c r="I590" s="51">
        <f t="shared" si="78"/>
        <v>0.93533321358002508</v>
      </c>
      <c r="J590" s="51">
        <f t="shared" ca="1" si="79"/>
        <v>1</v>
      </c>
      <c r="K590" s="47">
        <f t="shared" si="80"/>
        <v>51.25</v>
      </c>
      <c r="L590" s="47">
        <f t="shared" si="81"/>
        <v>52.38</v>
      </c>
      <c r="M590" s="47">
        <f t="shared" si="82"/>
        <v>51.19</v>
      </c>
      <c r="N590" s="47">
        <f t="shared" si="83"/>
        <v>52.07</v>
      </c>
      <c r="O590" s="48">
        <f t="shared" ca="1" si="84"/>
        <v>2820500</v>
      </c>
    </row>
    <row r="591" spans="1:15" x14ac:dyDescent="0.25">
      <c r="A591">
        <v>576</v>
      </c>
      <c r="B591" s="84">
        <v>41116</v>
      </c>
      <c r="C591" s="47">
        <v>55</v>
      </c>
      <c r="D591" s="47">
        <v>55.48</v>
      </c>
      <c r="E591" s="47">
        <v>54.25</v>
      </c>
      <c r="F591" s="47">
        <v>54.56</v>
      </c>
      <c r="G591" s="48">
        <v>2564300</v>
      </c>
      <c r="H591" s="47">
        <v>51.03</v>
      </c>
      <c r="I591" s="51">
        <f t="shared" si="78"/>
        <v>0.93530058651026393</v>
      </c>
      <c r="J591" s="51">
        <f t="shared" ca="1" si="79"/>
        <v>1</v>
      </c>
      <c r="K591" s="47">
        <f t="shared" si="80"/>
        <v>51.44</v>
      </c>
      <c r="L591" s="47">
        <f t="shared" si="81"/>
        <v>51.89</v>
      </c>
      <c r="M591" s="47">
        <f t="shared" si="82"/>
        <v>50.74</v>
      </c>
      <c r="N591" s="47">
        <f t="shared" si="83"/>
        <v>51.03</v>
      </c>
      <c r="O591" s="48">
        <f t="shared" ca="1" si="84"/>
        <v>2564300</v>
      </c>
    </row>
    <row r="592" spans="1:15" x14ac:dyDescent="0.25">
      <c r="A592">
        <v>577</v>
      </c>
      <c r="B592" s="84">
        <v>41115</v>
      </c>
      <c r="C592" s="47">
        <v>55.57</v>
      </c>
      <c r="D592" s="47">
        <v>55.8</v>
      </c>
      <c r="E592" s="47">
        <v>54.96</v>
      </c>
      <c r="F592" s="47">
        <v>55.08</v>
      </c>
      <c r="G592" s="48">
        <v>1949600</v>
      </c>
      <c r="H592" s="47">
        <v>51.52</v>
      </c>
      <c r="I592" s="51">
        <f t="shared" si="78"/>
        <v>0.93536673928830805</v>
      </c>
      <c r="J592" s="51">
        <f t="shared" ca="1" si="79"/>
        <v>1</v>
      </c>
      <c r="K592" s="47">
        <f t="shared" si="80"/>
        <v>51.98</v>
      </c>
      <c r="L592" s="47">
        <f t="shared" si="81"/>
        <v>52.19</v>
      </c>
      <c r="M592" s="47">
        <f t="shared" si="82"/>
        <v>51.41</v>
      </c>
      <c r="N592" s="47">
        <f t="shared" si="83"/>
        <v>51.52</v>
      </c>
      <c r="O592" s="48">
        <f t="shared" ca="1" si="84"/>
        <v>1949600</v>
      </c>
    </row>
    <row r="593" spans="1:15" x14ac:dyDescent="0.25">
      <c r="A593">
        <v>578</v>
      </c>
      <c r="B593" s="84">
        <v>41114</v>
      </c>
      <c r="C593" s="47">
        <v>55.65</v>
      </c>
      <c r="D593" s="47">
        <v>55.99</v>
      </c>
      <c r="E593" s="47">
        <v>54.89</v>
      </c>
      <c r="F593" s="47">
        <v>55.31</v>
      </c>
      <c r="G593" s="48">
        <v>1851100</v>
      </c>
      <c r="H593" s="47">
        <v>51.73</v>
      </c>
      <c r="I593" s="51">
        <f t="shared" ref="I593:I656" si="85">H593/F593</f>
        <v>0.93527391068522858</v>
      </c>
      <c r="J593" s="51">
        <f t="shared" ref="J593:J656" ca="1" si="86">INDEX(OFFSET($T$15,0,0,$S$13+1,1),MATCH(B593,OFFSET($Q$15,0,0,$S$13+1,1),-1))</f>
        <v>1</v>
      </c>
      <c r="K593" s="47">
        <f t="shared" ref="K593:K656" si="87">ROUND($I593*C593,2)</f>
        <v>52.05</v>
      </c>
      <c r="L593" s="47">
        <f t="shared" ref="L593:L656" si="88">ROUND($I593*D593,2)</f>
        <v>52.37</v>
      </c>
      <c r="M593" s="47">
        <f t="shared" ref="M593:M656" si="89">ROUND($I593*E593,2)</f>
        <v>51.34</v>
      </c>
      <c r="N593" s="47">
        <f t="shared" ref="N593:N656" si="90">ROUND($I593*F593,2)</f>
        <v>51.73</v>
      </c>
      <c r="O593" s="48">
        <f t="shared" ref="O593:O656" ca="1" si="91">G593*J593</f>
        <v>1851100</v>
      </c>
    </row>
    <row r="594" spans="1:15" x14ac:dyDescent="0.25">
      <c r="A594">
        <v>579</v>
      </c>
      <c r="B594" s="84">
        <v>41113</v>
      </c>
      <c r="C594" s="47">
        <v>55.61</v>
      </c>
      <c r="D594" s="47">
        <v>55.92</v>
      </c>
      <c r="E594" s="47">
        <v>55.25</v>
      </c>
      <c r="F594" s="47">
        <v>55.74</v>
      </c>
      <c r="G594" s="48">
        <v>1003600</v>
      </c>
      <c r="H594" s="47">
        <v>52.13</v>
      </c>
      <c r="I594" s="51">
        <f t="shared" si="85"/>
        <v>0.93523501973448153</v>
      </c>
      <c r="J594" s="51">
        <f t="shared" ca="1" si="86"/>
        <v>1</v>
      </c>
      <c r="K594" s="47">
        <f t="shared" si="87"/>
        <v>52.01</v>
      </c>
      <c r="L594" s="47">
        <f t="shared" si="88"/>
        <v>52.3</v>
      </c>
      <c r="M594" s="47">
        <f t="shared" si="89"/>
        <v>51.67</v>
      </c>
      <c r="N594" s="47">
        <f t="shared" si="90"/>
        <v>52.13</v>
      </c>
      <c r="O594" s="48">
        <f t="shared" ca="1" si="91"/>
        <v>1003600</v>
      </c>
    </row>
    <row r="595" spans="1:15" x14ac:dyDescent="0.25">
      <c r="A595">
        <v>580</v>
      </c>
      <c r="B595" s="84">
        <v>41110</v>
      </c>
      <c r="C595" s="47">
        <v>56.56</v>
      </c>
      <c r="D595" s="47">
        <v>56.85</v>
      </c>
      <c r="E595" s="47">
        <v>56.02</v>
      </c>
      <c r="F595" s="47">
        <v>56.11</v>
      </c>
      <c r="G595" s="48">
        <v>1686800</v>
      </c>
      <c r="H595" s="47">
        <v>52.48</v>
      </c>
      <c r="I595" s="51">
        <f t="shared" si="85"/>
        <v>0.93530564961682405</v>
      </c>
      <c r="J595" s="51">
        <f t="shared" ca="1" si="86"/>
        <v>1</v>
      </c>
      <c r="K595" s="47">
        <f t="shared" si="87"/>
        <v>52.9</v>
      </c>
      <c r="L595" s="47">
        <f t="shared" si="88"/>
        <v>53.17</v>
      </c>
      <c r="M595" s="47">
        <f t="shared" si="89"/>
        <v>52.4</v>
      </c>
      <c r="N595" s="47">
        <f t="shared" si="90"/>
        <v>52.48</v>
      </c>
      <c r="O595" s="48">
        <f t="shared" ca="1" si="91"/>
        <v>1686800</v>
      </c>
    </row>
    <row r="596" spans="1:15" x14ac:dyDescent="0.25">
      <c r="A596">
        <v>581</v>
      </c>
      <c r="B596" s="84">
        <v>41109</v>
      </c>
      <c r="C596" s="47">
        <v>56.91</v>
      </c>
      <c r="D596" s="47">
        <v>56.92</v>
      </c>
      <c r="E596" s="47">
        <v>56.61</v>
      </c>
      <c r="F596" s="47">
        <v>56.86</v>
      </c>
      <c r="G596" s="48">
        <v>1333000</v>
      </c>
      <c r="H596" s="47">
        <v>53.18</v>
      </c>
      <c r="I596" s="51">
        <f t="shared" si="85"/>
        <v>0.93527963418923676</v>
      </c>
      <c r="J596" s="51">
        <f t="shared" ca="1" si="86"/>
        <v>1</v>
      </c>
      <c r="K596" s="47">
        <f t="shared" si="87"/>
        <v>53.23</v>
      </c>
      <c r="L596" s="47">
        <f t="shared" si="88"/>
        <v>53.24</v>
      </c>
      <c r="M596" s="47">
        <f t="shared" si="89"/>
        <v>52.95</v>
      </c>
      <c r="N596" s="47">
        <f t="shared" si="90"/>
        <v>53.18</v>
      </c>
      <c r="O596" s="48">
        <f t="shared" ca="1" si="91"/>
        <v>1333000</v>
      </c>
    </row>
    <row r="597" spans="1:15" x14ac:dyDescent="0.25">
      <c r="A597">
        <v>582</v>
      </c>
      <c r="B597" s="84">
        <v>41108</v>
      </c>
      <c r="C597" s="47">
        <v>55.97</v>
      </c>
      <c r="D597" s="47">
        <v>56.9</v>
      </c>
      <c r="E597" s="47">
        <v>55.79</v>
      </c>
      <c r="F597" s="47">
        <v>56.8</v>
      </c>
      <c r="G597" s="48">
        <v>1556200</v>
      </c>
      <c r="H597" s="47">
        <v>53.13</v>
      </c>
      <c r="I597" s="51">
        <f t="shared" si="85"/>
        <v>0.93538732394366209</v>
      </c>
      <c r="J597" s="51">
        <f t="shared" ca="1" si="86"/>
        <v>1</v>
      </c>
      <c r="K597" s="47">
        <f t="shared" si="87"/>
        <v>52.35</v>
      </c>
      <c r="L597" s="47">
        <f t="shared" si="88"/>
        <v>53.22</v>
      </c>
      <c r="M597" s="47">
        <f t="shared" si="89"/>
        <v>52.19</v>
      </c>
      <c r="N597" s="47">
        <f t="shared" si="90"/>
        <v>53.13</v>
      </c>
      <c r="O597" s="48">
        <f t="shared" ca="1" si="91"/>
        <v>1556200</v>
      </c>
    </row>
    <row r="598" spans="1:15" x14ac:dyDescent="0.25">
      <c r="A598">
        <v>583</v>
      </c>
      <c r="B598" s="84">
        <v>41107</v>
      </c>
      <c r="C598" s="47">
        <v>55.71</v>
      </c>
      <c r="D598" s="47">
        <v>56.25</v>
      </c>
      <c r="E598" s="47">
        <v>55.53</v>
      </c>
      <c r="F598" s="47">
        <v>56.14</v>
      </c>
      <c r="G598" s="48">
        <v>1260700</v>
      </c>
      <c r="H598" s="47">
        <v>52.51</v>
      </c>
      <c r="I598" s="51">
        <f t="shared" si="85"/>
        <v>0.93534022087638047</v>
      </c>
      <c r="J598" s="51">
        <f t="shared" ca="1" si="86"/>
        <v>1</v>
      </c>
      <c r="K598" s="47">
        <f t="shared" si="87"/>
        <v>52.11</v>
      </c>
      <c r="L598" s="47">
        <f t="shared" si="88"/>
        <v>52.61</v>
      </c>
      <c r="M598" s="47">
        <f t="shared" si="89"/>
        <v>51.94</v>
      </c>
      <c r="N598" s="47">
        <f t="shared" si="90"/>
        <v>52.51</v>
      </c>
      <c r="O598" s="48">
        <f t="shared" ca="1" si="91"/>
        <v>1260700</v>
      </c>
    </row>
    <row r="599" spans="1:15" x14ac:dyDescent="0.25">
      <c r="A599">
        <v>584</v>
      </c>
      <c r="B599" s="84">
        <v>41106</v>
      </c>
      <c r="C599" s="47">
        <v>55.77</v>
      </c>
      <c r="D599" s="47">
        <v>55.97</v>
      </c>
      <c r="E599" s="47">
        <v>55.36</v>
      </c>
      <c r="F599" s="47">
        <v>55.77</v>
      </c>
      <c r="G599" s="48">
        <v>1146900</v>
      </c>
      <c r="H599" s="47">
        <v>52.16</v>
      </c>
      <c r="I599" s="51">
        <f t="shared" si="85"/>
        <v>0.93526985834678134</v>
      </c>
      <c r="J599" s="51">
        <f t="shared" ca="1" si="86"/>
        <v>1</v>
      </c>
      <c r="K599" s="47">
        <f t="shared" si="87"/>
        <v>52.16</v>
      </c>
      <c r="L599" s="47">
        <f t="shared" si="88"/>
        <v>52.35</v>
      </c>
      <c r="M599" s="47">
        <f t="shared" si="89"/>
        <v>51.78</v>
      </c>
      <c r="N599" s="47">
        <f t="shared" si="90"/>
        <v>52.16</v>
      </c>
      <c r="O599" s="48">
        <f t="shared" ca="1" si="91"/>
        <v>1146900</v>
      </c>
    </row>
    <row r="600" spans="1:15" x14ac:dyDescent="0.25">
      <c r="A600">
        <v>585</v>
      </c>
      <c r="B600" s="84">
        <v>41103</v>
      </c>
      <c r="C600" s="47">
        <v>55.27</v>
      </c>
      <c r="D600" s="47">
        <v>56.1</v>
      </c>
      <c r="E600" s="47">
        <v>55.24</v>
      </c>
      <c r="F600" s="47">
        <v>55.93</v>
      </c>
      <c r="G600" s="48">
        <v>1520500</v>
      </c>
      <c r="H600" s="47">
        <v>52.31</v>
      </c>
      <c r="I600" s="51">
        <f t="shared" si="85"/>
        <v>0.9352762381548364</v>
      </c>
      <c r="J600" s="51">
        <f t="shared" ca="1" si="86"/>
        <v>1</v>
      </c>
      <c r="K600" s="47">
        <f t="shared" si="87"/>
        <v>51.69</v>
      </c>
      <c r="L600" s="47">
        <f t="shared" si="88"/>
        <v>52.47</v>
      </c>
      <c r="M600" s="47">
        <f t="shared" si="89"/>
        <v>51.66</v>
      </c>
      <c r="N600" s="47">
        <f t="shared" si="90"/>
        <v>52.31</v>
      </c>
      <c r="O600" s="48">
        <f t="shared" ca="1" si="91"/>
        <v>1520500</v>
      </c>
    </row>
    <row r="601" spans="1:15" x14ac:dyDescent="0.25">
      <c r="A601">
        <v>586</v>
      </c>
      <c r="B601" s="84">
        <v>41102</v>
      </c>
      <c r="C601" s="47">
        <v>55.43</v>
      </c>
      <c r="D601" s="47">
        <v>55.52</v>
      </c>
      <c r="E601" s="47">
        <v>54.87</v>
      </c>
      <c r="F601" s="47">
        <v>55.11</v>
      </c>
      <c r="G601" s="48">
        <v>1750200</v>
      </c>
      <c r="H601" s="47">
        <v>51.55</v>
      </c>
      <c r="I601" s="51">
        <f t="shared" si="85"/>
        <v>0.93540192342587547</v>
      </c>
      <c r="J601" s="51">
        <f t="shared" ca="1" si="86"/>
        <v>1</v>
      </c>
      <c r="K601" s="47">
        <f t="shared" si="87"/>
        <v>51.85</v>
      </c>
      <c r="L601" s="47">
        <f t="shared" si="88"/>
        <v>51.93</v>
      </c>
      <c r="M601" s="47">
        <f t="shared" si="89"/>
        <v>51.33</v>
      </c>
      <c r="N601" s="47">
        <f t="shared" si="90"/>
        <v>51.55</v>
      </c>
      <c r="O601" s="48">
        <f t="shared" ca="1" si="91"/>
        <v>1750200</v>
      </c>
    </row>
    <row r="602" spans="1:15" x14ac:dyDescent="0.25">
      <c r="A602">
        <v>587</v>
      </c>
      <c r="B602" s="84">
        <v>41101</v>
      </c>
      <c r="C602" s="47">
        <v>56.2</v>
      </c>
      <c r="D602" s="47">
        <v>56.2</v>
      </c>
      <c r="E602" s="47">
        <v>55.21</v>
      </c>
      <c r="F602" s="47">
        <v>55.31</v>
      </c>
      <c r="G602" s="48">
        <v>1940800</v>
      </c>
      <c r="H602" s="47">
        <v>51.73</v>
      </c>
      <c r="I602" s="51">
        <f t="shared" si="85"/>
        <v>0.93527391068522858</v>
      </c>
      <c r="J602" s="51">
        <f t="shared" ca="1" si="86"/>
        <v>1</v>
      </c>
      <c r="K602" s="47">
        <f t="shared" si="87"/>
        <v>52.56</v>
      </c>
      <c r="L602" s="47">
        <f t="shared" si="88"/>
        <v>52.56</v>
      </c>
      <c r="M602" s="47">
        <f t="shared" si="89"/>
        <v>51.64</v>
      </c>
      <c r="N602" s="47">
        <f t="shared" si="90"/>
        <v>51.73</v>
      </c>
      <c r="O602" s="48">
        <f t="shared" ca="1" si="91"/>
        <v>1940800</v>
      </c>
    </row>
    <row r="603" spans="1:15" x14ac:dyDescent="0.25">
      <c r="A603">
        <v>588</v>
      </c>
      <c r="B603" s="84">
        <v>41100</v>
      </c>
      <c r="C603" s="47">
        <v>56.48</v>
      </c>
      <c r="D603" s="47">
        <v>56.82</v>
      </c>
      <c r="E603" s="47">
        <v>55.85</v>
      </c>
      <c r="F603" s="47">
        <v>56.09</v>
      </c>
      <c r="G603" s="48">
        <v>1750700</v>
      </c>
      <c r="H603" s="47">
        <v>52.46</v>
      </c>
      <c r="I603" s="51">
        <f t="shared" si="85"/>
        <v>0.93528258156534139</v>
      </c>
      <c r="J603" s="51">
        <f t="shared" ca="1" si="86"/>
        <v>1</v>
      </c>
      <c r="K603" s="47">
        <f t="shared" si="87"/>
        <v>52.82</v>
      </c>
      <c r="L603" s="47">
        <f t="shared" si="88"/>
        <v>53.14</v>
      </c>
      <c r="M603" s="47">
        <f t="shared" si="89"/>
        <v>52.24</v>
      </c>
      <c r="N603" s="47">
        <f t="shared" si="90"/>
        <v>52.46</v>
      </c>
      <c r="O603" s="48">
        <f t="shared" ca="1" si="91"/>
        <v>1750700</v>
      </c>
    </row>
    <row r="604" spans="1:15" x14ac:dyDescent="0.25">
      <c r="A604">
        <v>589</v>
      </c>
      <c r="B604" s="84">
        <v>41099</v>
      </c>
      <c r="C604" s="47">
        <v>55.85</v>
      </c>
      <c r="D604" s="47">
        <v>56.41</v>
      </c>
      <c r="E604" s="47">
        <v>55.84</v>
      </c>
      <c r="F604" s="47">
        <v>56.33</v>
      </c>
      <c r="G604" s="48">
        <v>1824800</v>
      </c>
      <c r="H604" s="47">
        <v>52.69</v>
      </c>
      <c r="I604" s="51">
        <f t="shared" si="85"/>
        <v>0.93538079176282618</v>
      </c>
      <c r="J604" s="51">
        <f t="shared" ca="1" si="86"/>
        <v>1</v>
      </c>
      <c r="K604" s="47">
        <f t="shared" si="87"/>
        <v>52.24</v>
      </c>
      <c r="L604" s="47">
        <f t="shared" si="88"/>
        <v>52.76</v>
      </c>
      <c r="M604" s="47">
        <f t="shared" si="89"/>
        <v>52.23</v>
      </c>
      <c r="N604" s="47">
        <f t="shared" si="90"/>
        <v>52.69</v>
      </c>
      <c r="O604" s="48">
        <f t="shared" ca="1" si="91"/>
        <v>1824800</v>
      </c>
    </row>
    <row r="605" spans="1:15" x14ac:dyDescent="0.25">
      <c r="A605">
        <v>590</v>
      </c>
      <c r="B605" s="84">
        <v>41096</v>
      </c>
      <c r="C605" s="47">
        <v>55.63</v>
      </c>
      <c r="D605" s="47">
        <v>55.97</v>
      </c>
      <c r="E605" s="47">
        <v>55.41</v>
      </c>
      <c r="F605" s="47">
        <v>55.88</v>
      </c>
      <c r="G605" s="48">
        <v>1615400</v>
      </c>
      <c r="H605" s="47">
        <v>52.27</v>
      </c>
      <c r="I605" s="51">
        <f t="shared" si="85"/>
        <v>0.93539727988546884</v>
      </c>
      <c r="J605" s="51">
        <f t="shared" ca="1" si="86"/>
        <v>1</v>
      </c>
      <c r="K605" s="47">
        <f t="shared" si="87"/>
        <v>52.04</v>
      </c>
      <c r="L605" s="47">
        <f t="shared" si="88"/>
        <v>52.35</v>
      </c>
      <c r="M605" s="47">
        <f t="shared" si="89"/>
        <v>51.83</v>
      </c>
      <c r="N605" s="47">
        <f t="shared" si="90"/>
        <v>52.27</v>
      </c>
      <c r="O605" s="48">
        <f t="shared" ca="1" si="91"/>
        <v>1615400</v>
      </c>
    </row>
    <row r="606" spans="1:15" x14ac:dyDescent="0.25">
      <c r="A606">
        <v>591</v>
      </c>
      <c r="B606" s="84">
        <v>41095</v>
      </c>
      <c r="C606" s="47">
        <v>56.2</v>
      </c>
      <c r="D606" s="47">
        <v>56.45</v>
      </c>
      <c r="E606" s="47">
        <v>55.99</v>
      </c>
      <c r="F606" s="47">
        <v>56.07</v>
      </c>
      <c r="G606" s="48">
        <v>1383200</v>
      </c>
      <c r="H606" s="47">
        <v>52.44</v>
      </c>
      <c r="I606" s="51">
        <f t="shared" si="85"/>
        <v>0.93525949705724987</v>
      </c>
      <c r="J606" s="51">
        <f t="shared" ca="1" si="86"/>
        <v>1</v>
      </c>
      <c r="K606" s="47">
        <f t="shared" si="87"/>
        <v>52.56</v>
      </c>
      <c r="L606" s="47">
        <f t="shared" si="88"/>
        <v>52.8</v>
      </c>
      <c r="M606" s="47">
        <f t="shared" si="89"/>
        <v>52.37</v>
      </c>
      <c r="N606" s="47">
        <f t="shared" si="90"/>
        <v>52.44</v>
      </c>
      <c r="O606" s="48">
        <f t="shared" ca="1" si="91"/>
        <v>1383200</v>
      </c>
    </row>
    <row r="607" spans="1:15" x14ac:dyDescent="0.25">
      <c r="A607">
        <v>592</v>
      </c>
      <c r="B607" s="84">
        <v>41093</v>
      </c>
      <c r="C607" s="47">
        <v>56.09</v>
      </c>
      <c r="D607" s="47">
        <v>56.55</v>
      </c>
      <c r="E607" s="47">
        <v>56.03</v>
      </c>
      <c r="F607" s="47">
        <v>56.49</v>
      </c>
      <c r="G607" s="48">
        <v>1003700</v>
      </c>
      <c r="H607" s="47">
        <v>52.84</v>
      </c>
      <c r="I607" s="51">
        <f t="shared" si="85"/>
        <v>0.93538679412285364</v>
      </c>
      <c r="J607" s="51">
        <f t="shared" ca="1" si="86"/>
        <v>1</v>
      </c>
      <c r="K607" s="47">
        <f t="shared" si="87"/>
        <v>52.47</v>
      </c>
      <c r="L607" s="47">
        <f t="shared" si="88"/>
        <v>52.9</v>
      </c>
      <c r="M607" s="47">
        <f t="shared" si="89"/>
        <v>52.41</v>
      </c>
      <c r="N607" s="47">
        <f t="shared" si="90"/>
        <v>52.84</v>
      </c>
      <c r="O607" s="48">
        <f t="shared" ca="1" si="91"/>
        <v>1003700</v>
      </c>
    </row>
    <row r="608" spans="1:15" x14ac:dyDescent="0.25">
      <c r="A608">
        <v>593</v>
      </c>
      <c r="B608" s="84">
        <v>41092</v>
      </c>
      <c r="C608" s="47">
        <v>56.09</v>
      </c>
      <c r="D608" s="47">
        <v>56.5</v>
      </c>
      <c r="E608" s="47">
        <v>55.6</v>
      </c>
      <c r="F608" s="47">
        <v>55.98</v>
      </c>
      <c r="G608" s="48">
        <v>1635300</v>
      </c>
      <c r="H608" s="47">
        <v>52.36</v>
      </c>
      <c r="I608" s="51">
        <f t="shared" si="85"/>
        <v>0.93533404787424079</v>
      </c>
      <c r="J608" s="51">
        <f t="shared" ca="1" si="86"/>
        <v>1</v>
      </c>
      <c r="K608" s="47">
        <f t="shared" si="87"/>
        <v>52.46</v>
      </c>
      <c r="L608" s="47">
        <f t="shared" si="88"/>
        <v>52.85</v>
      </c>
      <c r="M608" s="47">
        <f t="shared" si="89"/>
        <v>52</v>
      </c>
      <c r="N608" s="47">
        <f t="shared" si="90"/>
        <v>52.36</v>
      </c>
      <c r="O608" s="48">
        <f t="shared" ca="1" si="91"/>
        <v>1635300</v>
      </c>
    </row>
    <row r="609" spans="1:15" x14ac:dyDescent="0.25">
      <c r="A609">
        <v>594</v>
      </c>
      <c r="B609" s="84">
        <v>41089</v>
      </c>
      <c r="C609" s="47">
        <v>55.54</v>
      </c>
      <c r="D609" s="47">
        <v>56.7</v>
      </c>
      <c r="E609" s="47">
        <v>55.45</v>
      </c>
      <c r="F609" s="47">
        <v>56.59</v>
      </c>
      <c r="G609" s="48">
        <v>2782200</v>
      </c>
      <c r="H609" s="47">
        <v>52.46</v>
      </c>
      <c r="I609" s="51">
        <f t="shared" si="85"/>
        <v>0.927018907934264</v>
      </c>
      <c r="J609" s="51">
        <f t="shared" ca="1" si="86"/>
        <v>1</v>
      </c>
      <c r="K609" s="47">
        <f t="shared" si="87"/>
        <v>51.49</v>
      </c>
      <c r="L609" s="47">
        <f t="shared" si="88"/>
        <v>52.56</v>
      </c>
      <c r="M609" s="47">
        <f t="shared" si="89"/>
        <v>51.4</v>
      </c>
      <c r="N609" s="47">
        <f t="shared" si="90"/>
        <v>52.46</v>
      </c>
      <c r="O609" s="48">
        <f t="shared" ca="1" si="91"/>
        <v>2782200</v>
      </c>
    </row>
    <row r="610" spans="1:15" x14ac:dyDescent="0.25">
      <c r="A610">
        <v>595</v>
      </c>
      <c r="B610" s="84">
        <v>41088</v>
      </c>
      <c r="C610" s="47">
        <v>54.85</v>
      </c>
      <c r="D610" s="47">
        <v>54.92</v>
      </c>
      <c r="E610" s="47">
        <v>54.33</v>
      </c>
      <c r="F610" s="47">
        <v>54.88</v>
      </c>
      <c r="G610" s="48">
        <v>1471700</v>
      </c>
      <c r="H610" s="47">
        <v>50.88</v>
      </c>
      <c r="I610" s="51">
        <f t="shared" si="85"/>
        <v>0.92711370262390669</v>
      </c>
      <c r="J610" s="51">
        <f t="shared" ca="1" si="86"/>
        <v>1</v>
      </c>
      <c r="K610" s="47">
        <f t="shared" si="87"/>
        <v>50.85</v>
      </c>
      <c r="L610" s="47">
        <f t="shared" si="88"/>
        <v>50.92</v>
      </c>
      <c r="M610" s="47">
        <f t="shared" si="89"/>
        <v>50.37</v>
      </c>
      <c r="N610" s="47">
        <f t="shared" si="90"/>
        <v>50.88</v>
      </c>
      <c r="O610" s="48">
        <f t="shared" ca="1" si="91"/>
        <v>1471700</v>
      </c>
    </row>
    <row r="611" spans="1:15" x14ac:dyDescent="0.25">
      <c r="A611">
        <v>596</v>
      </c>
      <c r="B611" s="84">
        <v>41087</v>
      </c>
      <c r="C611" s="47">
        <v>54.49</v>
      </c>
      <c r="D611" s="47">
        <v>55.15</v>
      </c>
      <c r="E611" s="47">
        <v>54.29</v>
      </c>
      <c r="F611" s="47">
        <v>55.1</v>
      </c>
      <c r="G611" s="48">
        <v>2074600</v>
      </c>
      <c r="H611" s="47">
        <v>51.08</v>
      </c>
      <c r="I611" s="51">
        <f t="shared" si="85"/>
        <v>0.92704174228675129</v>
      </c>
      <c r="J611" s="51">
        <f t="shared" ca="1" si="86"/>
        <v>1</v>
      </c>
      <c r="K611" s="47">
        <f t="shared" si="87"/>
        <v>50.51</v>
      </c>
      <c r="L611" s="47">
        <f t="shared" si="88"/>
        <v>51.13</v>
      </c>
      <c r="M611" s="47">
        <f t="shared" si="89"/>
        <v>50.33</v>
      </c>
      <c r="N611" s="47">
        <f t="shared" si="90"/>
        <v>51.08</v>
      </c>
      <c r="O611" s="48">
        <f t="shared" ca="1" si="91"/>
        <v>2074600</v>
      </c>
    </row>
    <row r="612" spans="1:15" x14ac:dyDescent="0.25">
      <c r="A612">
        <v>597</v>
      </c>
      <c r="B612" s="84">
        <v>41086</v>
      </c>
      <c r="C612" s="47">
        <v>54.49</v>
      </c>
      <c r="D612" s="47">
        <v>54.56</v>
      </c>
      <c r="E612" s="47">
        <v>54.11</v>
      </c>
      <c r="F612" s="47">
        <v>54.27</v>
      </c>
      <c r="G612" s="48">
        <v>2259100</v>
      </c>
      <c r="H612" s="47">
        <v>50.31</v>
      </c>
      <c r="I612" s="51">
        <f t="shared" si="85"/>
        <v>0.92703150912106136</v>
      </c>
      <c r="J612" s="51">
        <f t="shared" ca="1" si="86"/>
        <v>1</v>
      </c>
      <c r="K612" s="47">
        <f t="shared" si="87"/>
        <v>50.51</v>
      </c>
      <c r="L612" s="47">
        <f t="shared" si="88"/>
        <v>50.58</v>
      </c>
      <c r="M612" s="47">
        <f t="shared" si="89"/>
        <v>50.16</v>
      </c>
      <c r="N612" s="47">
        <f t="shared" si="90"/>
        <v>50.31</v>
      </c>
      <c r="O612" s="48">
        <f t="shared" ca="1" si="91"/>
        <v>2259100</v>
      </c>
    </row>
    <row r="613" spans="1:15" x14ac:dyDescent="0.25">
      <c r="A613">
        <v>598</v>
      </c>
      <c r="B613" s="84">
        <v>41085</v>
      </c>
      <c r="C613" s="47">
        <v>54.56</v>
      </c>
      <c r="D613" s="47">
        <v>54.75</v>
      </c>
      <c r="E613" s="47">
        <v>54.21</v>
      </c>
      <c r="F613" s="47">
        <v>54.21</v>
      </c>
      <c r="G613" s="48">
        <v>1373300</v>
      </c>
      <c r="H613" s="47">
        <v>50.26</v>
      </c>
      <c r="I613" s="51">
        <f t="shared" si="85"/>
        <v>0.92713521490499906</v>
      </c>
      <c r="J613" s="51">
        <f t="shared" ca="1" si="86"/>
        <v>1</v>
      </c>
      <c r="K613" s="47">
        <f t="shared" si="87"/>
        <v>50.58</v>
      </c>
      <c r="L613" s="47">
        <f t="shared" si="88"/>
        <v>50.76</v>
      </c>
      <c r="M613" s="47">
        <f t="shared" si="89"/>
        <v>50.26</v>
      </c>
      <c r="N613" s="47">
        <f t="shared" si="90"/>
        <v>50.26</v>
      </c>
      <c r="O613" s="48">
        <f t="shared" ca="1" si="91"/>
        <v>1373300</v>
      </c>
    </row>
    <row r="614" spans="1:15" x14ac:dyDescent="0.25">
      <c r="A614">
        <v>599</v>
      </c>
      <c r="B614" s="84">
        <v>41082</v>
      </c>
      <c r="C614" s="47">
        <v>54.79</v>
      </c>
      <c r="D614" s="47">
        <v>54.95</v>
      </c>
      <c r="E614" s="47">
        <v>54.32</v>
      </c>
      <c r="F614" s="47">
        <v>54.82</v>
      </c>
      <c r="G614" s="48">
        <v>1937400</v>
      </c>
      <c r="H614" s="47">
        <v>50.82</v>
      </c>
      <c r="I614" s="51">
        <f t="shared" si="85"/>
        <v>0.92703392922291139</v>
      </c>
      <c r="J614" s="51">
        <f t="shared" ca="1" si="86"/>
        <v>1</v>
      </c>
      <c r="K614" s="47">
        <f t="shared" si="87"/>
        <v>50.79</v>
      </c>
      <c r="L614" s="47">
        <f t="shared" si="88"/>
        <v>50.94</v>
      </c>
      <c r="M614" s="47">
        <f t="shared" si="89"/>
        <v>50.36</v>
      </c>
      <c r="N614" s="47">
        <f t="shared" si="90"/>
        <v>50.82</v>
      </c>
      <c r="O614" s="48">
        <f t="shared" ca="1" si="91"/>
        <v>1937400</v>
      </c>
    </row>
    <row r="615" spans="1:15" x14ac:dyDescent="0.25">
      <c r="A615">
        <v>600</v>
      </c>
      <c r="B615" s="84">
        <v>41081</v>
      </c>
      <c r="C615" s="47">
        <v>54.97</v>
      </c>
      <c r="D615" s="47">
        <v>55.13</v>
      </c>
      <c r="E615" s="47">
        <v>54.25</v>
      </c>
      <c r="F615" s="47">
        <v>54.3</v>
      </c>
      <c r="G615" s="48">
        <v>1870700</v>
      </c>
      <c r="H615" s="47">
        <v>50.34</v>
      </c>
      <c r="I615" s="51">
        <f t="shared" si="85"/>
        <v>0.92707182320442005</v>
      </c>
      <c r="J615" s="51">
        <f t="shared" ca="1" si="86"/>
        <v>1</v>
      </c>
      <c r="K615" s="47">
        <f t="shared" si="87"/>
        <v>50.96</v>
      </c>
      <c r="L615" s="47">
        <f t="shared" si="88"/>
        <v>51.11</v>
      </c>
      <c r="M615" s="47">
        <f t="shared" si="89"/>
        <v>50.29</v>
      </c>
      <c r="N615" s="47">
        <f t="shared" si="90"/>
        <v>50.34</v>
      </c>
      <c r="O615" s="48">
        <f t="shared" ca="1" si="91"/>
        <v>1870700</v>
      </c>
    </row>
    <row r="616" spans="1:15" x14ac:dyDescent="0.25">
      <c r="A616">
        <v>601</v>
      </c>
      <c r="B616" s="84">
        <v>41080</v>
      </c>
      <c r="C616" s="47">
        <v>54.63</v>
      </c>
      <c r="D616" s="47">
        <v>55</v>
      </c>
      <c r="E616" s="47">
        <v>54.33</v>
      </c>
      <c r="F616" s="47">
        <v>54.89</v>
      </c>
      <c r="G616" s="48">
        <v>1866300</v>
      </c>
      <c r="H616" s="47">
        <v>50.89</v>
      </c>
      <c r="I616" s="51">
        <f t="shared" si="85"/>
        <v>0.92712698123519766</v>
      </c>
      <c r="J616" s="51">
        <f t="shared" ca="1" si="86"/>
        <v>1</v>
      </c>
      <c r="K616" s="47">
        <f t="shared" si="87"/>
        <v>50.65</v>
      </c>
      <c r="L616" s="47">
        <f t="shared" si="88"/>
        <v>50.99</v>
      </c>
      <c r="M616" s="47">
        <f t="shared" si="89"/>
        <v>50.37</v>
      </c>
      <c r="N616" s="47">
        <f t="shared" si="90"/>
        <v>50.89</v>
      </c>
      <c r="O616" s="48">
        <f t="shared" ca="1" si="91"/>
        <v>1866300</v>
      </c>
    </row>
    <row r="617" spans="1:15" x14ac:dyDescent="0.25">
      <c r="A617">
        <v>602</v>
      </c>
      <c r="B617" s="84">
        <v>41079</v>
      </c>
      <c r="C617" s="47">
        <v>54.48</v>
      </c>
      <c r="D617" s="47">
        <v>55</v>
      </c>
      <c r="E617" s="47">
        <v>54.35</v>
      </c>
      <c r="F617" s="47">
        <v>54.64</v>
      </c>
      <c r="G617" s="48">
        <v>2080700</v>
      </c>
      <c r="H617" s="47">
        <v>50.65</v>
      </c>
      <c r="I617" s="51">
        <f t="shared" si="85"/>
        <v>0.92697657393850652</v>
      </c>
      <c r="J617" s="51">
        <f t="shared" ca="1" si="86"/>
        <v>1</v>
      </c>
      <c r="K617" s="47">
        <f t="shared" si="87"/>
        <v>50.5</v>
      </c>
      <c r="L617" s="47">
        <f t="shared" si="88"/>
        <v>50.98</v>
      </c>
      <c r="M617" s="47">
        <f t="shared" si="89"/>
        <v>50.38</v>
      </c>
      <c r="N617" s="47">
        <f t="shared" si="90"/>
        <v>50.65</v>
      </c>
      <c r="O617" s="48">
        <f t="shared" ca="1" si="91"/>
        <v>2080700</v>
      </c>
    </row>
    <row r="618" spans="1:15" x14ac:dyDescent="0.25">
      <c r="A618">
        <v>603</v>
      </c>
      <c r="B618" s="84">
        <v>41078</v>
      </c>
      <c r="C618" s="47">
        <v>53.45</v>
      </c>
      <c r="D618" s="47">
        <v>54.57</v>
      </c>
      <c r="E618" s="47">
        <v>53.41</v>
      </c>
      <c r="F618" s="47">
        <v>54.32</v>
      </c>
      <c r="G618" s="48">
        <v>1894500</v>
      </c>
      <c r="H618" s="47">
        <v>50.36</v>
      </c>
      <c r="I618" s="51">
        <f t="shared" si="85"/>
        <v>0.92709867452135497</v>
      </c>
      <c r="J618" s="51">
        <f t="shared" ca="1" si="86"/>
        <v>1</v>
      </c>
      <c r="K618" s="47">
        <f t="shared" si="87"/>
        <v>49.55</v>
      </c>
      <c r="L618" s="47">
        <f t="shared" si="88"/>
        <v>50.59</v>
      </c>
      <c r="M618" s="47">
        <f t="shared" si="89"/>
        <v>49.52</v>
      </c>
      <c r="N618" s="47">
        <f t="shared" si="90"/>
        <v>50.36</v>
      </c>
      <c r="O618" s="48">
        <f t="shared" ca="1" si="91"/>
        <v>1894500</v>
      </c>
    </row>
    <row r="619" spans="1:15" x14ac:dyDescent="0.25">
      <c r="A619">
        <v>604</v>
      </c>
      <c r="B619" s="84">
        <v>41075</v>
      </c>
      <c r="C619" s="47">
        <v>53.26</v>
      </c>
      <c r="D619" s="47">
        <v>53.68</v>
      </c>
      <c r="E619" s="47">
        <v>53.02</v>
      </c>
      <c r="F619" s="47">
        <v>53.67</v>
      </c>
      <c r="G619" s="48">
        <v>3764900</v>
      </c>
      <c r="H619" s="47">
        <v>49.76</v>
      </c>
      <c r="I619" s="51">
        <f t="shared" si="85"/>
        <v>0.92714738215017689</v>
      </c>
      <c r="J619" s="51">
        <f t="shared" ca="1" si="86"/>
        <v>1</v>
      </c>
      <c r="K619" s="47">
        <f t="shared" si="87"/>
        <v>49.38</v>
      </c>
      <c r="L619" s="47">
        <f t="shared" si="88"/>
        <v>49.77</v>
      </c>
      <c r="M619" s="47">
        <f t="shared" si="89"/>
        <v>49.16</v>
      </c>
      <c r="N619" s="47">
        <f t="shared" si="90"/>
        <v>49.76</v>
      </c>
      <c r="O619" s="48">
        <f t="shared" ca="1" si="91"/>
        <v>3764900</v>
      </c>
    </row>
    <row r="620" spans="1:15" x14ac:dyDescent="0.25">
      <c r="A620">
        <v>605</v>
      </c>
      <c r="B620" s="84">
        <v>41074</v>
      </c>
      <c r="C620" s="47">
        <v>52.33</v>
      </c>
      <c r="D620" s="47">
        <v>53.48</v>
      </c>
      <c r="E620" s="47">
        <v>52.2</v>
      </c>
      <c r="F620" s="47">
        <v>53.09</v>
      </c>
      <c r="G620" s="48">
        <v>2541600</v>
      </c>
      <c r="H620" s="47">
        <v>49.22</v>
      </c>
      <c r="I620" s="51">
        <f t="shared" si="85"/>
        <v>0.92710491618007151</v>
      </c>
      <c r="J620" s="51">
        <f t="shared" ca="1" si="86"/>
        <v>1</v>
      </c>
      <c r="K620" s="47">
        <f t="shared" si="87"/>
        <v>48.52</v>
      </c>
      <c r="L620" s="47">
        <f t="shared" si="88"/>
        <v>49.58</v>
      </c>
      <c r="M620" s="47">
        <f t="shared" si="89"/>
        <v>48.39</v>
      </c>
      <c r="N620" s="47">
        <f t="shared" si="90"/>
        <v>49.22</v>
      </c>
      <c r="O620" s="48">
        <f t="shared" ca="1" si="91"/>
        <v>2541600</v>
      </c>
    </row>
    <row r="621" spans="1:15" x14ac:dyDescent="0.25">
      <c r="A621">
        <v>606</v>
      </c>
      <c r="B621" s="84">
        <v>41073</v>
      </c>
      <c r="C621" s="47">
        <v>52.36</v>
      </c>
      <c r="D621" s="47">
        <v>52.76</v>
      </c>
      <c r="E621" s="47">
        <v>51.92</v>
      </c>
      <c r="F621" s="47">
        <v>52.27</v>
      </c>
      <c r="G621" s="48">
        <v>2283300</v>
      </c>
      <c r="H621" s="47">
        <v>48.46</v>
      </c>
      <c r="I621" s="51">
        <f t="shared" si="85"/>
        <v>0.92710924048211207</v>
      </c>
      <c r="J621" s="51">
        <f t="shared" ca="1" si="86"/>
        <v>1</v>
      </c>
      <c r="K621" s="47">
        <f t="shared" si="87"/>
        <v>48.54</v>
      </c>
      <c r="L621" s="47">
        <f t="shared" si="88"/>
        <v>48.91</v>
      </c>
      <c r="M621" s="47">
        <f t="shared" si="89"/>
        <v>48.14</v>
      </c>
      <c r="N621" s="47">
        <f t="shared" si="90"/>
        <v>48.46</v>
      </c>
      <c r="O621" s="48">
        <f t="shared" ca="1" si="91"/>
        <v>2283300</v>
      </c>
    </row>
    <row r="622" spans="1:15" x14ac:dyDescent="0.25">
      <c r="A622">
        <v>607</v>
      </c>
      <c r="B622" s="84">
        <v>41072</v>
      </c>
      <c r="C622" s="47">
        <v>51.38</v>
      </c>
      <c r="D622" s="47">
        <v>52.4</v>
      </c>
      <c r="E622" s="47">
        <v>51.31</v>
      </c>
      <c r="F622" s="47">
        <v>52.37</v>
      </c>
      <c r="G622" s="48">
        <v>2111200</v>
      </c>
      <c r="H622" s="47">
        <v>48.55</v>
      </c>
      <c r="I622" s="51">
        <f t="shared" si="85"/>
        <v>0.92705747565400032</v>
      </c>
      <c r="J622" s="51">
        <f t="shared" ca="1" si="86"/>
        <v>1</v>
      </c>
      <c r="K622" s="47">
        <f t="shared" si="87"/>
        <v>47.63</v>
      </c>
      <c r="L622" s="47">
        <f t="shared" si="88"/>
        <v>48.58</v>
      </c>
      <c r="M622" s="47">
        <f t="shared" si="89"/>
        <v>47.57</v>
      </c>
      <c r="N622" s="47">
        <f t="shared" si="90"/>
        <v>48.55</v>
      </c>
      <c r="O622" s="48">
        <f t="shared" ca="1" si="91"/>
        <v>2111200</v>
      </c>
    </row>
    <row r="623" spans="1:15" x14ac:dyDescent="0.25">
      <c r="A623">
        <v>608</v>
      </c>
      <c r="B623" s="84">
        <v>41071</v>
      </c>
      <c r="C623" s="47">
        <v>51.97</v>
      </c>
      <c r="D623" s="47">
        <v>51.97</v>
      </c>
      <c r="E623" s="47">
        <v>51.23</v>
      </c>
      <c r="F623" s="47">
        <v>51.28</v>
      </c>
      <c r="G623" s="48">
        <v>1458800</v>
      </c>
      <c r="H623" s="47">
        <v>47.54</v>
      </c>
      <c r="I623" s="51">
        <f t="shared" si="85"/>
        <v>0.92706708268330729</v>
      </c>
      <c r="J623" s="51">
        <f t="shared" ca="1" si="86"/>
        <v>1</v>
      </c>
      <c r="K623" s="47">
        <f t="shared" si="87"/>
        <v>48.18</v>
      </c>
      <c r="L623" s="47">
        <f t="shared" si="88"/>
        <v>48.18</v>
      </c>
      <c r="M623" s="47">
        <f t="shared" si="89"/>
        <v>47.49</v>
      </c>
      <c r="N623" s="47">
        <f t="shared" si="90"/>
        <v>47.54</v>
      </c>
      <c r="O623" s="48">
        <f t="shared" ca="1" si="91"/>
        <v>1458800</v>
      </c>
    </row>
    <row r="624" spans="1:15" x14ac:dyDescent="0.25">
      <c r="A624">
        <v>609</v>
      </c>
      <c r="B624" s="84">
        <v>41068</v>
      </c>
      <c r="C624" s="47">
        <v>51.09</v>
      </c>
      <c r="D624" s="47">
        <v>51.58</v>
      </c>
      <c r="E624" s="47">
        <v>51.02</v>
      </c>
      <c r="F624" s="47">
        <v>51.58</v>
      </c>
      <c r="G624" s="48">
        <v>1386400</v>
      </c>
      <c r="H624" s="47">
        <v>47.82</v>
      </c>
      <c r="I624" s="51">
        <f t="shared" si="85"/>
        <v>0.92710352849941846</v>
      </c>
      <c r="J624" s="51">
        <f t="shared" ca="1" si="86"/>
        <v>1</v>
      </c>
      <c r="K624" s="47">
        <f t="shared" si="87"/>
        <v>47.37</v>
      </c>
      <c r="L624" s="47">
        <f t="shared" si="88"/>
        <v>47.82</v>
      </c>
      <c r="M624" s="47">
        <f t="shared" si="89"/>
        <v>47.3</v>
      </c>
      <c r="N624" s="47">
        <f t="shared" si="90"/>
        <v>47.82</v>
      </c>
      <c r="O624" s="48">
        <f t="shared" ca="1" si="91"/>
        <v>1386400</v>
      </c>
    </row>
    <row r="625" spans="1:15" x14ac:dyDescent="0.25">
      <c r="A625">
        <v>610</v>
      </c>
      <c r="B625" s="84">
        <v>41067</v>
      </c>
      <c r="C625" s="47">
        <v>51.01</v>
      </c>
      <c r="D625" s="47">
        <v>51.55</v>
      </c>
      <c r="E625" s="47">
        <v>50.88</v>
      </c>
      <c r="F625" s="47">
        <v>51.26</v>
      </c>
      <c r="G625" s="48">
        <v>2844600</v>
      </c>
      <c r="H625" s="47">
        <v>47.52</v>
      </c>
      <c r="I625" s="51">
        <f t="shared" si="85"/>
        <v>0.92703862660944214</v>
      </c>
      <c r="J625" s="51">
        <f t="shared" ca="1" si="86"/>
        <v>1</v>
      </c>
      <c r="K625" s="47">
        <f t="shared" si="87"/>
        <v>47.29</v>
      </c>
      <c r="L625" s="47">
        <f t="shared" si="88"/>
        <v>47.79</v>
      </c>
      <c r="M625" s="47">
        <f t="shared" si="89"/>
        <v>47.17</v>
      </c>
      <c r="N625" s="47">
        <f t="shared" si="90"/>
        <v>47.52</v>
      </c>
      <c r="O625" s="48">
        <f t="shared" ca="1" si="91"/>
        <v>2844600</v>
      </c>
    </row>
    <row r="626" spans="1:15" x14ac:dyDescent="0.25">
      <c r="A626">
        <v>611</v>
      </c>
      <c r="B626" s="84">
        <v>41066</v>
      </c>
      <c r="C626" s="47">
        <v>49.77</v>
      </c>
      <c r="D626" s="47">
        <v>50.68</v>
      </c>
      <c r="E626" s="47">
        <v>49.77</v>
      </c>
      <c r="F626" s="47">
        <v>50.68</v>
      </c>
      <c r="G626" s="48">
        <v>1817000</v>
      </c>
      <c r="H626" s="47">
        <v>46.98</v>
      </c>
      <c r="I626" s="51">
        <f t="shared" si="85"/>
        <v>0.92699289660615625</v>
      </c>
      <c r="J626" s="51">
        <f t="shared" ca="1" si="86"/>
        <v>1</v>
      </c>
      <c r="K626" s="47">
        <f t="shared" si="87"/>
        <v>46.14</v>
      </c>
      <c r="L626" s="47">
        <f t="shared" si="88"/>
        <v>46.98</v>
      </c>
      <c r="M626" s="47">
        <f t="shared" si="89"/>
        <v>46.14</v>
      </c>
      <c r="N626" s="47">
        <f t="shared" si="90"/>
        <v>46.98</v>
      </c>
      <c r="O626" s="48">
        <f t="shared" ca="1" si="91"/>
        <v>1817000</v>
      </c>
    </row>
    <row r="627" spans="1:15" x14ac:dyDescent="0.25">
      <c r="A627">
        <v>612</v>
      </c>
      <c r="B627" s="84">
        <v>41065</v>
      </c>
      <c r="C627" s="47">
        <v>49.14</v>
      </c>
      <c r="D627" s="47">
        <v>49.68</v>
      </c>
      <c r="E627" s="47">
        <v>49.04</v>
      </c>
      <c r="F627" s="47">
        <v>49.62</v>
      </c>
      <c r="G627" s="48">
        <v>1887100</v>
      </c>
      <c r="H627" s="47">
        <v>46</v>
      </c>
      <c r="I627" s="51">
        <f t="shared" si="85"/>
        <v>0.92704554615074575</v>
      </c>
      <c r="J627" s="51">
        <f t="shared" ca="1" si="86"/>
        <v>1</v>
      </c>
      <c r="K627" s="47">
        <f t="shared" si="87"/>
        <v>45.56</v>
      </c>
      <c r="L627" s="47">
        <f t="shared" si="88"/>
        <v>46.06</v>
      </c>
      <c r="M627" s="47">
        <f t="shared" si="89"/>
        <v>45.46</v>
      </c>
      <c r="N627" s="47">
        <f t="shared" si="90"/>
        <v>46</v>
      </c>
      <c r="O627" s="48">
        <f t="shared" ca="1" si="91"/>
        <v>1887100</v>
      </c>
    </row>
    <row r="628" spans="1:15" x14ac:dyDescent="0.25">
      <c r="A628">
        <v>613</v>
      </c>
      <c r="B628" s="84">
        <v>41064</v>
      </c>
      <c r="C628" s="47">
        <v>49.56</v>
      </c>
      <c r="D628" s="47">
        <v>49.63</v>
      </c>
      <c r="E628" s="47">
        <v>49.03</v>
      </c>
      <c r="F628" s="47">
        <v>49.3</v>
      </c>
      <c r="G628" s="48">
        <v>2417900</v>
      </c>
      <c r="H628" s="47">
        <v>45.7</v>
      </c>
      <c r="I628" s="51">
        <f t="shared" si="85"/>
        <v>0.9269776876267749</v>
      </c>
      <c r="J628" s="51">
        <f t="shared" ca="1" si="86"/>
        <v>1</v>
      </c>
      <c r="K628" s="47">
        <f t="shared" si="87"/>
        <v>45.94</v>
      </c>
      <c r="L628" s="47">
        <f t="shared" si="88"/>
        <v>46.01</v>
      </c>
      <c r="M628" s="47">
        <f t="shared" si="89"/>
        <v>45.45</v>
      </c>
      <c r="N628" s="47">
        <f t="shared" si="90"/>
        <v>45.7</v>
      </c>
      <c r="O628" s="48">
        <f t="shared" ca="1" si="91"/>
        <v>2417900</v>
      </c>
    </row>
    <row r="629" spans="1:15" x14ac:dyDescent="0.25">
      <c r="A629">
        <v>614</v>
      </c>
      <c r="B629" s="84">
        <v>41061</v>
      </c>
      <c r="C629" s="47">
        <v>49.56</v>
      </c>
      <c r="D629" s="47">
        <v>49.97</v>
      </c>
      <c r="E629" s="47">
        <v>49.46</v>
      </c>
      <c r="F629" s="47">
        <v>49.48</v>
      </c>
      <c r="G629" s="48">
        <v>2153600</v>
      </c>
      <c r="H629" s="47">
        <v>45.87</v>
      </c>
      <c r="I629" s="51">
        <f t="shared" si="85"/>
        <v>0.92704122877930473</v>
      </c>
      <c r="J629" s="51">
        <f t="shared" ca="1" si="86"/>
        <v>1</v>
      </c>
      <c r="K629" s="47">
        <f t="shared" si="87"/>
        <v>45.94</v>
      </c>
      <c r="L629" s="47">
        <f t="shared" si="88"/>
        <v>46.32</v>
      </c>
      <c r="M629" s="47">
        <f t="shared" si="89"/>
        <v>45.85</v>
      </c>
      <c r="N629" s="47">
        <f t="shared" si="90"/>
        <v>45.87</v>
      </c>
      <c r="O629" s="48">
        <f t="shared" ca="1" si="91"/>
        <v>2153600</v>
      </c>
    </row>
    <row r="630" spans="1:15" x14ac:dyDescent="0.25">
      <c r="A630">
        <v>615</v>
      </c>
      <c r="B630" s="84">
        <v>41060</v>
      </c>
      <c r="C630" s="47">
        <v>50.43</v>
      </c>
      <c r="D630" s="47">
        <v>50.69</v>
      </c>
      <c r="E630" s="47">
        <v>50.25</v>
      </c>
      <c r="F630" s="47">
        <v>50.32</v>
      </c>
      <c r="G630" s="48">
        <v>3744700</v>
      </c>
      <c r="H630" s="47">
        <v>46.65</v>
      </c>
      <c r="I630" s="51">
        <f t="shared" si="85"/>
        <v>0.92706677265500792</v>
      </c>
      <c r="J630" s="51">
        <f t="shared" ca="1" si="86"/>
        <v>1</v>
      </c>
      <c r="K630" s="47">
        <f t="shared" si="87"/>
        <v>46.75</v>
      </c>
      <c r="L630" s="47">
        <f t="shared" si="88"/>
        <v>46.99</v>
      </c>
      <c r="M630" s="47">
        <f t="shared" si="89"/>
        <v>46.59</v>
      </c>
      <c r="N630" s="47">
        <f t="shared" si="90"/>
        <v>46.65</v>
      </c>
      <c r="O630" s="48">
        <f t="shared" ca="1" si="91"/>
        <v>3744700</v>
      </c>
    </row>
    <row r="631" spans="1:15" x14ac:dyDescent="0.25">
      <c r="A631">
        <v>616</v>
      </c>
      <c r="B631" s="84">
        <v>41059</v>
      </c>
      <c r="C631" s="47">
        <v>49.89</v>
      </c>
      <c r="D631" s="47">
        <v>50.95</v>
      </c>
      <c r="E631" s="47">
        <v>49.84</v>
      </c>
      <c r="F631" s="47">
        <v>50.39</v>
      </c>
      <c r="G631" s="48">
        <v>3448500</v>
      </c>
      <c r="H631" s="47">
        <v>46.71</v>
      </c>
      <c r="I631" s="51">
        <f t="shared" si="85"/>
        <v>0.92696963683270495</v>
      </c>
      <c r="J631" s="51">
        <f t="shared" ca="1" si="86"/>
        <v>1</v>
      </c>
      <c r="K631" s="47">
        <f t="shared" si="87"/>
        <v>46.25</v>
      </c>
      <c r="L631" s="47">
        <f t="shared" si="88"/>
        <v>47.23</v>
      </c>
      <c r="M631" s="47">
        <f t="shared" si="89"/>
        <v>46.2</v>
      </c>
      <c r="N631" s="47">
        <f t="shared" si="90"/>
        <v>46.71</v>
      </c>
      <c r="O631" s="48">
        <f t="shared" ca="1" si="91"/>
        <v>3448500</v>
      </c>
    </row>
    <row r="632" spans="1:15" x14ac:dyDescent="0.25">
      <c r="A632">
        <v>617</v>
      </c>
      <c r="B632" s="84">
        <v>41058</v>
      </c>
      <c r="C632" s="47">
        <v>50.08</v>
      </c>
      <c r="D632" s="47">
        <v>50.23</v>
      </c>
      <c r="E632" s="47">
        <v>49.7</v>
      </c>
      <c r="F632" s="47">
        <v>50.18</v>
      </c>
      <c r="G632" s="48">
        <v>2268000</v>
      </c>
      <c r="H632" s="47">
        <v>46.52</v>
      </c>
      <c r="I632" s="51">
        <f t="shared" si="85"/>
        <v>0.92706257473096854</v>
      </c>
      <c r="J632" s="51">
        <f t="shared" ca="1" si="86"/>
        <v>1</v>
      </c>
      <c r="K632" s="47">
        <f t="shared" si="87"/>
        <v>46.43</v>
      </c>
      <c r="L632" s="47">
        <f t="shared" si="88"/>
        <v>46.57</v>
      </c>
      <c r="M632" s="47">
        <f t="shared" si="89"/>
        <v>46.08</v>
      </c>
      <c r="N632" s="47">
        <f t="shared" si="90"/>
        <v>46.52</v>
      </c>
      <c r="O632" s="48">
        <f t="shared" ca="1" si="91"/>
        <v>2268000</v>
      </c>
    </row>
    <row r="633" spans="1:15" x14ac:dyDescent="0.25">
      <c r="A633">
        <v>618</v>
      </c>
      <c r="B633" s="84">
        <v>41054</v>
      </c>
      <c r="C633" s="47">
        <v>49.94</v>
      </c>
      <c r="D633" s="47">
        <v>50.24</v>
      </c>
      <c r="E633" s="47">
        <v>49.52</v>
      </c>
      <c r="F633" s="47">
        <v>49.67</v>
      </c>
      <c r="G633" s="48">
        <v>1550500</v>
      </c>
      <c r="H633" s="47">
        <v>46.05</v>
      </c>
      <c r="I633" s="51">
        <f t="shared" si="85"/>
        <v>0.92711898530299974</v>
      </c>
      <c r="J633" s="51">
        <f t="shared" ca="1" si="86"/>
        <v>1</v>
      </c>
      <c r="K633" s="47">
        <f t="shared" si="87"/>
        <v>46.3</v>
      </c>
      <c r="L633" s="47">
        <f t="shared" si="88"/>
        <v>46.58</v>
      </c>
      <c r="M633" s="47">
        <f t="shared" si="89"/>
        <v>45.91</v>
      </c>
      <c r="N633" s="47">
        <f t="shared" si="90"/>
        <v>46.05</v>
      </c>
      <c r="O633" s="48">
        <f t="shared" ca="1" si="91"/>
        <v>1550500</v>
      </c>
    </row>
    <row r="634" spans="1:15" x14ac:dyDescent="0.25">
      <c r="A634">
        <v>619</v>
      </c>
      <c r="B634" s="84">
        <v>41053</v>
      </c>
      <c r="C634" s="47">
        <v>49.71</v>
      </c>
      <c r="D634" s="47">
        <v>50.34</v>
      </c>
      <c r="E634" s="47">
        <v>49.45</v>
      </c>
      <c r="F634" s="47">
        <v>49.92</v>
      </c>
      <c r="G634" s="48">
        <v>2005900</v>
      </c>
      <c r="H634" s="47">
        <v>46.28</v>
      </c>
      <c r="I634" s="51">
        <f t="shared" si="85"/>
        <v>0.92708333333333337</v>
      </c>
      <c r="J634" s="51">
        <f t="shared" ca="1" si="86"/>
        <v>1</v>
      </c>
      <c r="K634" s="47">
        <f t="shared" si="87"/>
        <v>46.09</v>
      </c>
      <c r="L634" s="47">
        <f t="shared" si="88"/>
        <v>46.67</v>
      </c>
      <c r="M634" s="47">
        <f t="shared" si="89"/>
        <v>45.84</v>
      </c>
      <c r="N634" s="47">
        <f t="shared" si="90"/>
        <v>46.28</v>
      </c>
      <c r="O634" s="48">
        <f t="shared" ca="1" si="91"/>
        <v>2005900</v>
      </c>
    </row>
    <row r="635" spans="1:15" x14ac:dyDescent="0.25">
      <c r="A635">
        <v>620</v>
      </c>
      <c r="B635" s="84">
        <v>41052</v>
      </c>
      <c r="C635" s="47">
        <v>49.98</v>
      </c>
      <c r="D635" s="47">
        <v>50.36</v>
      </c>
      <c r="E635" s="47">
        <v>49.42</v>
      </c>
      <c r="F635" s="47">
        <v>50.26</v>
      </c>
      <c r="G635" s="48">
        <v>1900000</v>
      </c>
      <c r="H635" s="47">
        <v>46.59</v>
      </c>
      <c r="I635" s="51">
        <f t="shared" si="85"/>
        <v>0.92697970553123765</v>
      </c>
      <c r="J635" s="51">
        <f t="shared" ca="1" si="86"/>
        <v>1</v>
      </c>
      <c r="K635" s="47">
        <f t="shared" si="87"/>
        <v>46.33</v>
      </c>
      <c r="L635" s="47">
        <f t="shared" si="88"/>
        <v>46.68</v>
      </c>
      <c r="M635" s="47">
        <f t="shared" si="89"/>
        <v>45.81</v>
      </c>
      <c r="N635" s="47">
        <f t="shared" si="90"/>
        <v>46.59</v>
      </c>
      <c r="O635" s="48">
        <f t="shared" ca="1" si="91"/>
        <v>1900000</v>
      </c>
    </row>
    <row r="636" spans="1:15" x14ac:dyDescent="0.25">
      <c r="A636">
        <v>621</v>
      </c>
      <c r="B636" s="84">
        <v>41051</v>
      </c>
      <c r="C636" s="47">
        <v>50.38</v>
      </c>
      <c r="D636" s="47">
        <v>50.69</v>
      </c>
      <c r="E636" s="47">
        <v>50.17</v>
      </c>
      <c r="F636" s="47">
        <v>50.46</v>
      </c>
      <c r="G636" s="48">
        <v>1986900</v>
      </c>
      <c r="H636" s="47">
        <v>46.78</v>
      </c>
      <c r="I636" s="51">
        <f t="shared" si="85"/>
        <v>0.92707094728497819</v>
      </c>
      <c r="J636" s="51">
        <f t="shared" ca="1" si="86"/>
        <v>1</v>
      </c>
      <c r="K636" s="47">
        <f t="shared" si="87"/>
        <v>46.71</v>
      </c>
      <c r="L636" s="47">
        <f t="shared" si="88"/>
        <v>46.99</v>
      </c>
      <c r="M636" s="47">
        <f t="shared" si="89"/>
        <v>46.51</v>
      </c>
      <c r="N636" s="47">
        <f t="shared" si="90"/>
        <v>46.78</v>
      </c>
      <c r="O636" s="48">
        <f t="shared" ca="1" si="91"/>
        <v>1986900</v>
      </c>
    </row>
    <row r="637" spans="1:15" x14ac:dyDescent="0.25">
      <c r="A637">
        <v>622</v>
      </c>
      <c r="B637" s="84">
        <v>41050</v>
      </c>
      <c r="C637" s="47">
        <v>49.94</v>
      </c>
      <c r="D637" s="47">
        <v>50.29</v>
      </c>
      <c r="E637" s="47">
        <v>49.83</v>
      </c>
      <c r="F637" s="47">
        <v>50.28</v>
      </c>
      <c r="G637" s="48">
        <v>1768900</v>
      </c>
      <c r="H637" s="47">
        <v>46.61</v>
      </c>
      <c r="I637" s="51">
        <f t="shared" si="85"/>
        <v>0.92700875099443114</v>
      </c>
      <c r="J637" s="51">
        <f t="shared" ca="1" si="86"/>
        <v>1</v>
      </c>
      <c r="K637" s="47">
        <f t="shared" si="87"/>
        <v>46.29</v>
      </c>
      <c r="L637" s="47">
        <f t="shared" si="88"/>
        <v>46.62</v>
      </c>
      <c r="M637" s="47">
        <f t="shared" si="89"/>
        <v>46.19</v>
      </c>
      <c r="N637" s="47">
        <f t="shared" si="90"/>
        <v>46.61</v>
      </c>
      <c r="O637" s="48">
        <f t="shared" ca="1" si="91"/>
        <v>1768900</v>
      </c>
    </row>
    <row r="638" spans="1:15" x14ac:dyDescent="0.25">
      <c r="A638">
        <v>623</v>
      </c>
      <c r="B638" s="84">
        <v>41047</v>
      </c>
      <c r="C638" s="47">
        <v>50.51</v>
      </c>
      <c r="D638" s="47">
        <v>50.51</v>
      </c>
      <c r="E638" s="47">
        <v>49.79</v>
      </c>
      <c r="F638" s="47">
        <v>49.94</v>
      </c>
      <c r="G638" s="48">
        <v>2808700</v>
      </c>
      <c r="H638" s="47">
        <v>46.3</v>
      </c>
      <c r="I638" s="51">
        <f t="shared" si="85"/>
        <v>0.92711253504205049</v>
      </c>
      <c r="J638" s="51">
        <f t="shared" ca="1" si="86"/>
        <v>1</v>
      </c>
      <c r="K638" s="47">
        <f t="shared" si="87"/>
        <v>46.83</v>
      </c>
      <c r="L638" s="47">
        <f t="shared" si="88"/>
        <v>46.83</v>
      </c>
      <c r="M638" s="47">
        <f t="shared" si="89"/>
        <v>46.16</v>
      </c>
      <c r="N638" s="47">
        <f t="shared" si="90"/>
        <v>46.3</v>
      </c>
      <c r="O638" s="48">
        <f t="shared" ca="1" si="91"/>
        <v>2808700</v>
      </c>
    </row>
    <row r="639" spans="1:15" x14ac:dyDescent="0.25">
      <c r="A639">
        <v>624</v>
      </c>
      <c r="B639" s="84">
        <v>41046</v>
      </c>
      <c r="C639" s="47">
        <v>51.19</v>
      </c>
      <c r="D639" s="47">
        <v>51.25</v>
      </c>
      <c r="E639" s="47">
        <v>50.16</v>
      </c>
      <c r="F639" s="47">
        <v>50.16</v>
      </c>
      <c r="G639" s="48">
        <v>1931100</v>
      </c>
      <c r="H639" s="47">
        <v>46.5</v>
      </c>
      <c r="I639" s="51">
        <f t="shared" si="85"/>
        <v>0.92703349282296654</v>
      </c>
      <c r="J639" s="51">
        <f t="shared" ca="1" si="86"/>
        <v>1</v>
      </c>
      <c r="K639" s="47">
        <f t="shared" si="87"/>
        <v>47.45</v>
      </c>
      <c r="L639" s="47">
        <f t="shared" si="88"/>
        <v>47.51</v>
      </c>
      <c r="M639" s="47">
        <f t="shared" si="89"/>
        <v>46.5</v>
      </c>
      <c r="N639" s="47">
        <f t="shared" si="90"/>
        <v>46.5</v>
      </c>
      <c r="O639" s="48">
        <f t="shared" ca="1" si="91"/>
        <v>1931100</v>
      </c>
    </row>
    <row r="640" spans="1:15" x14ac:dyDescent="0.25">
      <c r="A640">
        <v>625</v>
      </c>
      <c r="B640" s="84">
        <v>41045</v>
      </c>
      <c r="C640" s="47">
        <v>51.48</v>
      </c>
      <c r="D640" s="47">
        <v>51.59</v>
      </c>
      <c r="E640" s="47">
        <v>51.05</v>
      </c>
      <c r="F640" s="47">
        <v>51.13</v>
      </c>
      <c r="G640" s="48">
        <v>1898600</v>
      </c>
      <c r="H640" s="47">
        <v>47.4</v>
      </c>
      <c r="I640" s="51">
        <f t="shared" si="85"/>
        <v>0.92704869939370227</v>
      </c>
      <c r="J640" s="51">
        <f t="shared" ca="1" si="86"/>
        <v>1</v>
      </c>
      <c r="K640" s="47">
        <f t="shared" si="87"/>
        <v>47.72</v>
      </c>
      <c r="L640" s="47">
        <f t="shared" si="88"/>
        <v>47.83</v>
      </c>
      <c r="M640" s="47">
        <f t="shared" si="89"/>
        <v>47.33</v>
      </c>
      <c r="N640" s="47">
        <f t="shared" si="90"/>
        <v>47.4</v>
      </c>
      <c r="O640" s="48">
        <f t="shared" ca="1" si="91"/>
        <v>1898600</v>
      </c>
    </row>
    <row r="641" spans="1:15" x14ac:dyDescent="0.25">
      <c r="A641">
        <v>626</v>
      </c>
      <c r="B641" s="84">
        <v>41044</v>
      </c>
      <c r="C641" s="47">
        <v>51.96</v>
      </c>
      <c r="D641" s="47">
        <v>51.96</v>
      </c>
      <c r="E641" s="47">
        <v>51.18</v>
      </c>
      <c r="F641" s="47">
        <v>51.31</v>
      </c>
      <c r="G641" s="48">
        <v>2299900</v>
      </c>
      <c r="H641" s="47">
        <v>47.57</v>
      </c>
      <c r="I641" s="51">
        <f t="shared" si="85"/>
        <v>0.92710972519976609</v>
      </c>
      <c r="J641" s="51">
        <f t="shared" ca="1" si="86"/>
        <v>1</v>
      </c>
      <c r="K641" s="47">
        <f t="shared" si="87"/>
        <v>48.17</v>
      </c>
      <c r="L641" s="47">
        <f t="shared" si="88"/>
        <v>48.17</v>
      </c>
      <c r="M641" s="47">
        <f t="shared" si="89"/>
        <v>47.45</v>
      </c>
      <c r="N641" s="47">
        <f t="shared" si="90"/>
        <v>47.57</v>
      </c>
      <c r="O641" s="48">
        <f t="shared" ca="1" si="91"/>
        <v>2299900</v>
      </c>
    </row>
    <row r="642" spans="1:15" x14ac:dyDescent="0.25">
      <c r="A642">
        <v>627</v>
      </c>
      <c r="B642" s="84">
        <v>41043</v>
      </c>
      <c r="C642" s="47">
        <v>51.84</v>
      </c>
      <c r="D642" s="47">
        <v>51.91</v>
      </c>
      <c r="E642" s="47">
        <v>51.27</v>
      </c>
      <c r="F642" s="47">
        <v>51.83</v>
      </c>
      <c r="G642" s="48">
        <v>2534400</v>
      </c>
      <c r="H642" s="47">
        <v>48.05</v>
      </c>
      <c r="I642" s="51">
        <f t="shared" si="85"/>
        <v>0.92706926490449548</v>
      </c>
      <c r="J642" s="51">
        <f t="shared" ca="1" si="86"/>
        <v>1</v>
      </c>
      <c r="K642" s="47">
        <f t="shared" si="87"/>
        <v>48.06</v>
      </c>
      <c r="L642" s="47">
        <f t="shared" si="88"/>
        <v>48.12</v>
      </c>
      <c r="M642" s="47">
        <f t="shared" si="89"/>
        <v>47.53</v>
      </c>
      <c r="N642" s="47">
        <f t="shared" si="90"/>
        <v>48.05</v>
      </c>
      <c r="O642" s="48">
        <f t="shared" ca="1" si="91"/>
        <v>2534400</v>
      </c>
    </row>
    <row r="643" spans="1:15" x14ac:dyDescent="0.25">
      <c r="A643">
        <v>628</v>
      </c>
      <c r="B643" s="84">
        <v>41040</v>
      </c>
      <c r="C643" s="47">
        <v>52.25</v>
      </c>
      <c r="D643" s="47">
        <v>52.6</v>
      </c>
      <c r="E643" s="47">
        <v>52.02</v>
      </c>
      <c r="F643" s="47">
        <v>52.15</v>
      </c>
      <c r="G643" s="48">
        <v>2006200</v>
      </c>
      <c r="H643" s="47">
        <v>48.35</v>
      </c>
      <c r="I643" s="51">
        <f t="shared" si="85"/>
        <v>0.92713326941514862</v>
      </c>
      <c r="J643" s="51">
        <f t="shared" ca="1" si="86"/>
        <v>1</v>
      </c>
      <c r="K643" s="47">
        <f t="shared" si="87"/>
        <v>48.44</v>
      </c>
      <c r="L643" s="47">
        <f t="shared" si="88"/>
        <v>48.77</v>
      </c>
      <c r="M643" s="47">
        <f t="shared" si="89"/>
        <v>48.23</v>
      </c>
      <c r="N643" s="47">
        <f t="shared" si="90"/>
        <v>48.35</v>
      </c>
      <c r="O643" s="48">
        <f t="shared" ca="1" si="91"/>
        <v>2006200</v>
      </c>
    </row>
    <row r="644" spans="1:15" x14ac:dyDescent="0.25">
      <c r="A644">
        <v>629</v>
      </c>
      <c r="B644" s="84">
        <v>41039</v>
      </c>
      <c r="C644" s="47">
        <v>52.95</v>
      </c>
      <c r="D644" s="47">
        <v>53</v>
      </c>
      <c r="E644" s="47">
        <v>52.25</v>
      </c>
      <c r="F644" s="47">
        <v>52.37</v>
      </c>
      <c r="G644" s="48">
        <v>2600700</v>
      </c>
      <c r="H644" s="47">
        <v>48.55</v>
      </c>
      <c r="I644" s="51">
        <f t="shared" si="85"/>
        <v>0.92705747565400032</v>
      </c>
      <c r="J644" s="51">
        <f t="shared" ca="1" si="86"/>
        <v>1</v>
      </c>
      <c r="K644" s="47">
        <f t="shared" si="87"/>
        <v>49.09</v>
      </c>
      <c r="L644" s="47">
        <f t="shared" si="88"/>
        <v>49.13</v>
      </c>
      <c r="M644" s="47">
        <f t="shared" si="89"/>
        <v>48.44</v>
      </c>
      <c r="N644" s="47">
        <f t="shared" si="90"/>
        <v>48.55</v>
      </c>
      <c r="O644" s="48">
        <f t="shared" ca="1" si="91"/>
        <v>2600700</v>
      </c>
    </row>
    <row r="645" spans="1:15" x14ac:dyDescent="0.25">
      <c r="A645">
        <v>630</v>
      </c>
      <c r="B645" s="84">
        <v>41038</v>
      </c>
      <c r="C645" s="47">
        <v>53</v>
      </c>
      <c r="D645" s="47">
        <v>53.03</v>
      </c>
      <c r="E645" s="47">
        <v>52.64</v>
      </c>
      <c r="F645" s="47">
        <v>52.66</v>
      </c>
      <c r="G645" s="48">
        <v>3003400</v>
      </c>
      <c r="H645" s="47">
        <v>48.82</v>
      </c>
      <c r="I645" s="51">
        <f t="shared" si="85"/>
        <v>0.92707937713634647</v>
      </c>
      <c r="J645" s="51">
        <f t="shared" ca="1" si="86"/>
        <v>1</v>
      </c>
      <c r="K645" s="47">
        <f t="shared" si="87"/>
        <v>49.14</v>
      </c>
      <c r="L645" s="47">
        <f t="shared" si="88"/>
        <v>49.16</v>
      </c>
      <c r="M645" s="47">
        <f t="shared" si="89"/>
        <v>48.8</v>
      </c>
      <c r="N645" s="47">
        <f t="shared" si="90"/>
        <v>48.82</v>
      </c>
      <c r="O645" s="48">
        <f t="shared" ca="1" si="91"/>
        <v>3003400</v>
      </c>
    </row>
    <row r="646" spans="1:15" x14ac:dyDescent="0.25">
      <c r="A646">
        <v>631</v>
      </c>
      <c r="B646" s="84">
        <v>41037</v>
      </c>
      <c r="C646" s="47">
        <v>53.37</v>
      </c>
      <c r="D646" s="47">
        <v>53.51</v>
      </c>
      <c r="E646" s="47">
        <v>53.09</v>
      </c>
      <c r="F646" s="47">
        <v>53.45</v>
      </c>
      <c r="G646" s="48">
        <v>1978600</v>
      </c>
      <c r="H646" s="47">
        <v>49.55</v>
      </c>
      <c r="I646" s="51">
        <f t="shared" si="85"/>
        <v>0.92703461178671642</v>
      </c>
      <c r="J646" s="51">
        <f t="shared" ca="1" si="86"/>
        <v>1</v>
      </c>
      <c r="K646" s="47">
        <f t="shared" si="87"/>
        <v>49.48</v>
      </c>
      <c r="L646" s="47">
        <f t="shared" si="88"/>
        <v>49.61</v>
      </c>
      <c r="M646" s="47">
        <f t="shared" si="89"/>
        <v>49.22</v>
      </c>
      <c r="N646" s="47">
        <f t="shared" si="90"/>
        <v>49.55</v>
      </c>
      <c r="O646" s="48">
        <f t="shared" ca="1" si="91"/>
        <v>1978600</v>
      </c>
    </row>
    <row r="647" spans="1:15" x14ac:dyDescent="0.25">
      <c r="A647">
        <v>632</v>
      </c>
      <c r="B647" s="84">
        <v>41036</v>
      </c>
      <c r="C647" s="47">
        <v>53.38</v>
      </c>
      <c r="D647" s="47">
        <v>53.8</v>
      </c>
      <c r="E647" s="47">
        <v>53.27</v>
      </c>
      <c r="F647" s="47">
        <v>53.68</v>
      </c>
      <c r="G647" s="48">
        <v>2251900</v>
      </c>
      <c r="H647" s="47">
        <v>49.76</v>
      </c>
      <c r="I647" s="51">
        <f t="shared" si="85"/>
        <v>0.92697466467958267</v>
      </c>
      <c r="J647" s="51">
        <f t="shared" ca="1" si="86"/>
        <v>1</v>
      </c>
      <c r="K647" s="47">
        <f t="shared" si="87"/>
        <v>49.48</v>
      </c>
      <c r="L647" s="47">
        <f t="shared" si="88"/>
        <v>49.87</v>
      </c>
      <c r="M647" s="47">
        <f t="shared" si="89"/>
        <v>49.38</v>
      </c>
      <c r="N647" s="47">
        <f t="shared" si="90"/>
        <v>49.76</v>
      </c>
      <c r="O647" s="48">
        <f t="shared" ca="1" si="91"/>
        <v>2251900</v>
      </c>
    </row>
    <row r="648" spans="1:15" x14ac:dyDescent="0.25">
      <c r="A648">
        <v>633</v>
      </c>
      <c r="B648" s="84">
        <v>41033</v>
      </c>
      <c r="C648" s="47">
        <v>53.75</v>
      </c>
      <c r="D648" s="47">
        <v>53.89</v>
      </c>
      <c r="E648" s="47">
        <v>53.4</v>
      </c>
      <c r="F648" s="47">
        <v>53.56</v>
      </c>
      <c r="G648" s="48">
        <v>2347500</v>
      </c>
      <c r="H648" s="47">
        <v>49.65</v>
      </c>
      <c r="I648" s="51">
        <f t="shared" si="85"/>
        <v>0.92699775952203134</v>
      </c>
      <c r="J648" s="51">
        <f t="shared" ca="1" si="86"/>
        <v>1</v>
      </c>
      <c r="K648" s="47">
        <f t="shared" si="87"/>
        <v>49.83</v>
      </c>
      <c r="L648" s="47">
        <f t="shared" si="88"/>
        <v>49.96</v>
      </c>
      <c r="M648" s="47">
        <f t="shared" si="89"/>
        <v>49.5</v>
      </c>
      <c r="N648" s="47">
        <f t="shared" si="90"/>
        <v>49.65</v>
      </c>
      <c r="O648" s="48">
        <f t="shared" ca="1" si="91"/>
        <v>2347500</v>
      </c>
    </row>
    <row r="649" spans="1:15" x14ac:dyDescent="0.25">
      <c r="A649">
        <v>634</v>
      </c>
      <c r="B649" s="84">
        <v>41032</v>
      </c>
      <c r="C649" s="47">
        <v>53.94</v>
      </c>
      <c r="D649" s="47">
        <v>54.18</v>
      </c>
      <c r="E649" s="47">
        <v>53.78</v>
      </c>
      <c r="F649" s="47">
        <v>54</v>
      </c>
      <c r="G649" s="48">
        <v>2926300</v>
      </c>
      <c r="H649" s="47">
        <v>50.06</v>
      </c>
      <c r="I649" s="51">
        <f t="shared" si="85"/>
        <v>0.9270370370370371</v>
      </c>
      <c r="J649" s="51">
        <f t="shared" ca="1" si="86"/>
        <v>1</v>
      </c>
      <c r="K649" s="47">
        <f t="shared" si="87"/>
        <v>50</v>
      </c>
      <c r="L649" s="47">
        <f t="shared" si="88"/>
        <v>50.23</v>
      </c>
      <c r="M649" s="47">
        <f t="shared" si="89"/>
        <v>49.86</v>
      </c>
      <c r="N649" s="47">
        <f t="shared" si="90"/>
        <v>50.06</v>
      </c>
      <c r="O649" s="48">
        <f t="shared" ca="1" si="91"/>
        <v>2926300</v>
      </c>
    </row>
    <row r="650" spans="1:15" x14ac:dyDescent="0.25">
      <c r="A650">
        <v>635</v>
      </c>
      <c r="B650" s="84">
        <v>41031</v>
      </c>
      <c r="C650" s="47">
        <v>54.19</v>
      </c>
      <c r="D650" s="47">
        <v>54.25</v>
      </c>
      <c r="E650" s="47">
        <v>53.94</v>
      </c>
      <c r="F650" s="47">
        <v>54.02</v>
      </c>
      <c r="G650" s="48">
        <v>1816200</v>
      </c>
      <c r="H650" s="47">
        <v>50.08</v>
      </c>
      <c r="I650" s="51">
        <f t="shared" si="85"/>
        <v>0.92706405035172146</v>
      </c>
      <c r="J650" s="51">
        <f t="shared" ca="1" si="86"/>
        <v>1</v>
      </c>
      <c r="K650" s="47">
        <f t="shared" si="87"/>
        <v>50.24</v>
      </c>
      <c r="L650" s="47">
        <f t="shared" si="88"/>
        <v>50.29</v>
      </c>
      <c r="M650" s="47">
        <f t="shared" si="89"/>
        <v>50.01</v>
      </c>
      <c r="N650" s="47">
        <f t="shared" si="90"/>
        <v>50.08</v>
      </c>
      <c r="O650" s="48">
        <f t="shared" ca="1" si="91"/>
        <v>1816200</v>
      </c>
    </row>
    <row r="651" spans="1:15" x14ac:dyDescent="0.25">
      <c r="A651">
        <v>636</v>
      </c>
      <c r="B651" s="84">
        <v>41030</v>
      </c>
      <c r="C651" s="47">
        <v>54</v>
      </c>
      <c r="D651" s="47">
        <v>54.58</v>
      </c>
      <c r="E651" s="47">
        <v>53.66</v>
      </c>
      <c r="F651" s="47">
        <v>54.3</v>
      </c>
      <c r="G651" s="48">
        <v>2290000</v>
      </c>
      <c r="H651" s="47">
        <v>50.34</v>
      </c>
      <c r="I651" s="51">
        <f t="shared" si="85"/>
        <v>0.92707182320442005</v>
      </c>
      <c r="J651" s="51">
        <f t="shared" ca="1" si="86"/>
        <v>1</v>
      </c>
      <c r="K651" s="47">
        <f t="shared" si="87"/>
        <v>50.06</v>
      </c>
      <c r="L651" s="47">
        <f t="shared" si="88"/>
        <v>50.6</v>
      </c>
      <c r="M651" s="47">
        <f t="shared" si="89"/>
        <v>49.75</v>
      </c>
      <c r="N651" s="47">
        <f t="shared" si="90"/>
        <v>50.34</v>
      </c>
      <c r="O651" s="48">
        <f t="shared" ca="1" si="91"/>
        <v>2290000</v>
      </c>
    </row>
    <row r="652" spans="1:15" x14ac:dyDescent="0.25">
      <c r="A652">
        <v>637</v>
      </c>
      <c r="B652" s="84">
        <v>41029</v>
      </c>
      <c r="C652" s="47">
        <v>53.83</v>
      </c>
      <c r="D652" s="47">
        <v>54.33</v>
      </c>
      <c r="E652" s="47">
        <v>53.67</v>
      </c>
      <c r="F652" s="47">
        <v>54.14</v>
      </c>
      <c r="G652" s="48">
        <v>1681900</v>
      </c>
      <c r="H652" s="47">
        <v>50.19</v>
      </c>
      <c r="I652" s="51">
        <f t="shared" si="85"/>
        <v>0.92704100480236418</v>
      </c>
      <c r="J652" s="51">
        <f t="shared" ca="1" si="86"/>
        <v>1</v>
      </c>
      <c r="K652" s="47">
        <f t="shared" si="87"/>
        <v>49.9</v>
      </c>
      <c r="L652" s="47">
        <f t="shared" si="88"/>
        <v>50.37</v>
      </c>
      <c r="M652" s="47">
        <f t="shared" si="89"/>
        <v>49.75</v>
      </c>
      <c r="N652" s="47">
        <f t="shared" si="90"/>
        <v>50.19</v>
      </c>
      <c r="O652" s="48">
        <f t="shared" ca="1" si="91"/>
        <v>1681900</v>
      </c>
    </row>
    <row r="653" spans="1:15" x14ac:dyDescent="0.25">
      <c r="A653">
        <v>638</v>
      </c>
      <c r="B653" s="84">
        <v>41026</v>
      </c>
      <c r="C653" s="47">
        <v>54.11</v>
      </c>
      <c r="D653" s="47">
        <v>54.69</v>
      </c>
      <c r="E653" s="47">
        <v>53.8</v>
      </c>
      <c r="F653" s="47">
        <v>53.91</v>
      </c>
      <c r="G653" s="48">
        <v>3117400</v>
      </c>
      <c r="H653" s="47">
        <v>49.98</v>
      </c>
      <c r="I653" s="51">
        <f t="shared" si="85"/>
        <v>0.92710072342793548</v>
      </c>
      <c r="J653" s="51">
        <f t="shared" ca="1" si="86"/>
        <v>1</v>
      </c>
      <c r="K653" s="47">
        <f t="shared" si="87"/>
        <v>50.17</v>
      </c>
      <c r="L653" s="47">
        <f t="shared" si="88"/>
        <v>50.7</v>
      </c>
      <c r="M653" s="47">
        <f t="shared" si="89"/>
        <v>49.88</v>
      </c>
      <c r="N653" s="47">
        <f t="shared" si="90"/>
        <v>49.98</v>
      </c>
      <c r="O653" s="48">
        <f t="shared" ca="1" si="91"/>
        <v>3117400</v>
      </c>
    </row>
    <row r="654" spans="1:15" x14ac:dyDescent="0.25">
      <c r="A654">
        <v>639</v>
      </c>
      <c r="B654" s="84">
        <v>41025</v>
      </c>
      <c r="C654" s="47">
        <v>53.6</v>
      </c>
      <c r="D654" s="47">
        <v>54.62</v>
      </c>
      <c r="E654" s="47">
        <v>53.22</v>
      </c>
      <c r="F654" s="47">
        <v>53.93</v>
      </c>
      <c r="G654" s="48">
        <v>4358100</v>
      </c>
      <c r="H654" s="47">
        <v>50</v>
      </c>
      <c r="I654" s="51">
        <f t="shared" si="85"/>
        <v>0.92712775820508064</v>
      </c>
      <c r="J654" s="51">
        <f t="shared" ca="1" si="86"/>
        <v>1</v>
      </c>
      <c r="K654" s="47">
        <f t="shared" si="87"/>
        <v>49.69</v>
      </c>
      <c r="L654" s="47">
        <f t="shared" si="88"/>
        <v>50.64</v>
      </c>
      <c r="M654" s="47">
        <f t="shared" si="89"/>
        <v>49.34</v>
      </c>
      <c r="N654" s="47">
        <f t="shared" si="90"/>
        <v>50</v>
      </c>
      <c r="O654" s="48">
        <f t="shared" ca="1" si="91"/>
        <v>4358100</v>
      </c>
    </row>
    <row r="655" spans="1:15" x14ac:dyDescent="0.25">
      <c r="A655">
        <v>640</v>
      </c>
      <c r="B655" s="84">
        <v>41024</v>
      </c>
      <c r="C655" s="47">
        <v>53.35</v>
      </c>
      <c r="D655" s="47">
        <v>53.55</v>
      </c>
      <c r="E655" s="47">
        <v>52.83</v>
      </c>
      <c r="F655" s="47">
        <v>52.91</v>
      </c>
      <c r="G655" s="48">
        <v>2192900</v>
      </c>
      <c r="H655" s="47">
        <v>49.05</v>
      </c>
      <c r="I655" s="51">
        <f t="shared" si="85"/>
        <v>0.92704592704592703</v>
      </c>
      <c r="J655" s="51">
        <f t="shared" ca="1" si="86"/>
        <v>1</v>
      </c>
      <c r="K655" s="47">
        <f t="shared" si="87"/>
        <v>49.46</v>
      </c>
      <c r="L655" s="47">
        <f t="shared" si="88"/>
        <v>49.64</v>
      </c>
      <c r="M655" s="47">
        <f t="shared" si="89"/>
        <v>48.98</v>
      </c>
      <c r="N655" s="47">
        <f t="shared" si="90"/>
        <v>49.05</v>
      </c>
      <c r="O655" s="48">
        <f t="shared" ca="1" si="91"/>
        <v>2192900</v>
      </c>
    </row>
    <row r="656" spans="1:15" x14ac:dyDescent="0.25">
      <c r="A656">
        <v>641</v>
      </c>
      <c r="B656" s="84">
        <v>41023</v>
      </c>
      <c r="C656" s="47">
        <v>52.86</v>
      </c>
      <c r="D656" s="47">
        <v>53.24</v>
      </c>
      <c r="E656" s="47">
        <v>52.8</v>
      </c>
      <c r="F656" s="47">
        <v>52.98</v>
      </c>
      <c r="G656" s="48">
        <v>2002600</v>
      </c>
      <c r="H656" s="47">
        <v>49.12</v>
      </c>
      <c r="I656" s="51">
        <f t="shared" si="85"/>
        <v>0.9271423178557946</v>
      </c>
      <c r="J656" s="51">
        <f t="shared" ca="1" si="86"/>
        <v>1</v>
      </c>
      <c r="K656" s="47">
        <f t="shared" si="87"/>
        <v>49.01</v>
      </c>
      <c r="L656" s="47">
        <f t="shared" si="88"/>
        <v>49.36</v>
      </c>
      <c r="M656" s="47">
        <f t="shared" si="89"/>
        <v>48.95</v>
      </c>
      <c r="N656" s="47">
        <f t="shared" si="90"/>
        <v>49.12</v>
      </c>
      <c r="O656" s="48">
        <f t="shared" ca="1" si="91"/>
        <v>2002600</v>
      </c>
    </row>
    <row r="657" spans="1:15" x14ac:dyDescent="0.25">
      <c r="A657">
        <v>642</v>
      </c>
      <c r="B657" s="84">
        <v>41022</v>
      </c>
      <c r="C657" s="47">
        <v>52.61</v>
      </c>
      <c r="D657" s="47">
        <v>52.79</v>
      </c>
      <c r="E657" s="47">
        <v>52.43</v>
      </c>
      <c r="F657" s="47">
        <v>52.7</v>
      </c>
      <c r="G657" s="48">
        <v>1589200</v>
      </c>
      <c r="H657" s="47">
        <v>48.86</v>
      </c>
      <c r="I657" s="51">
        <f t="shared" ref="I657:I720" si="92">H657/F657</f>
        <v>0.927134724857685</v>
      </c>
      <c r="J657" s="51">
        <f t="shared" ref="J657:J720" ca="1" si="93">INDEX(OFFSET($T$15,0,0,$S$13+1,1),MATCH(B657,OFFSET($Q$15,0,0,$S$13+1,1),-1))</f>
        <v>1</v>
      </c>
      <c r="K657" s="47">
        <f t="shared" ref="K657:K720" si="94">ROUND($I657*C657,2)</f>
        <v>48.78</v>
      </c>
      <c r="L657" s="47">
        <f t="shared" ref="L657:L720" si="95">ROUND($I657*D657,2)</f>
        <v>48.94</v>
      </c>
      <c r="M657" s="47">
        <f t="shared" ref="M657:M720" si="96">ROUND($I657*E657,2)</f>
        <v>48.61</v>
      </c>
      <c r="N657" s="47">
        <f t="shared" ref="N657:N720" si="97">ROUND($I657*F657,2)</f>
        <v>48.86</v>
      </c>
      <c r="O657" s="48">
        <f t="shared" ref="O657:O720" ca="1" si="98">G657*J657</f>
        <v>1589200</v>
      </c>
    </row>
    <row r="658" spans="1:15" x14ac:dyDescent="0.25">
      <c r="A658">
        <v>643</v>
      </c>
      <c r="B658" s="84">
        <v>41019</v>
      </c>
      <c r="C658" s="47">
        <v>52.67</v>
      </c>
      <c r="D658" s="47">
        <v>53.35</v>
      </c>
      <c r="E658" s="47">
        <v>52.6</v>
      </c>
      <c r="F658" s="47">
        <v>53.11</v>
      </c>
      <c r="G658" s="48">
        <v>1837500</v>
      </c>
      <c r="H658" s="47">
        <v>49.24</v>
      </c>
      <c r="I658" s="51">
        <f t="shared" si="92"/>
        <v>0.92713236678591604</v>
      </c>
      <c r="J658" s="51">
        <f t="shared" ca="1" si="93"/>
        <v>1</v>
      </c>
      <c r="K658" s="47">
        <f t="shared" si="94"/>
        <v>48.83</v>
      </c>
      <c r="L658" s="47">
        <f t="shared" si="95"/>
        <v>49.46</v>
      </c>
      <c r="M658" s="47">
        <f t="shared" si="96"/>
        <v>48.77</v>
      </c>
      <c r="N658" s="47">
        <f t="shared" si="97"/>
        <v>49.24</v>
      </c>
      <c r="O658" s="48">
        <f t="shared" ca="1" si="98"/>
        <v>1837500</v>
      </c>
    </row>
    <row r="659" spans="1:15" x14ac:dyDescent="0.25">
      <c r="A659">
        <v>644</v>
      </c>
      <c r="B659" s="84">
        <v>41018</v>
      </c>
      <c r="C659" s="47">
        <v>53</v>
      </c>
      <c r="D659" s="47">
        <v>53.14</v>
      </c>
      <c r="E659" s="47">
        <v>52.44</v>
      </c>
      <c r="F659" s="47">
        <v>52.53</v>
      </c>
      <c r="G659" s="48">
        <v>2258600</v>
      </c>
      <c r="H659" s="47">
        <v>48.7</v>
      </c>
      <c r="I659" s="51">
        <f t="shared" si="92"/>
        <v>0.92708928231486776</v>
      </c>
      <c r="J659" s="51">
        <f t="shared" ca="1" si="93"/>
        <v>1</v>
      </c>
      <c r="K659" s="47">
        <f t="shared" si="94"/>
        <v>49.14</v>
      </c>
      <c r="L659" s="47">
        <f t="shared" si="95"/>
        <v>49.27</v>
      </c>
      <c r="M659" s="47">
        <f t="shared" si="96"/>
        <v>48.62</v>
      </c>
      <c r="N659" s="47">
        <f t="shared" si="97"/>
        <v>48.7</v>
      </c>
      <c r="O659" s="48">
        <f t="shared" ca="1" si="98"/>
        <v>2258600</v>
      </c>
    </row>
    <row r="660" spans="1:15" x14ac:dyDescent="0.25">
      <c r="A660">
        <v>645</v>
      </c>
      <c r="B660" s="84">
        <v>41017</v>
      </c>
      <c r="C660" s="47">
        <v>52.78</v>
      </c>
      <c r="D660" s="47">
        <v>53.11</v>
      </c>
      <c r="E660" s="47">
        <v>52.66</v>
      </c>
      <c r="F660" s="47">
        <v>52.93</v>
      </c>
      <c r="G660" s="48">
        <v>1929200</v>
      </c>
      <c r="H660" s="47">
        <v>49.07</v>
      </c>
      <c r="I660" s="51">
        <f t="shared" si="92"/>
        <v>0.92707349329302857</v>
      </c>
      <c r="J660" s="51">
        <f t="shared" ca="1" si="93"/>
        <v>1</v>
      </c>
      <c r="K660" s="47">
        <f t="shared" si="94"/>
        <v>48.93</v>
      </c>
      <c r="L660" s="47">
        <f t="shared" si="95"/>
        <v>49.24</v>
      </c>
      <c r="M660" s="47">
        <f t="shared" si="96"/>
        <v>48.82</v>
      </c>
      <c r="N660" s="47">
        <f t="shared" si="97"/>
        <v>49.07</v>
      </c>
      <c r="O660" s="48">
        <f t="shared" ca="1" si="98"/>
        <v>1929200</v>
      </c>
    </row>
    <row r="661" spans="1:15" x14ac:dyDescent="0.25">
      <c r="A661">
        <v>646</v>
      </c>
      <c r="B661" s="84">
        <v>41016</v>
      </c>
      <c r="C661" s="47">
        <v>53</v>
      </c>
      <c r="D661" s="47">
        <v>53.2</v>
      </c>
      <c r="E661" s="47">
        <v>52.61</v>
      </c>
      <c r="F661" s="47">
        <v>53.03</v>
      </c>
      <c r="G661" s="48">
        <v>2087600</v>
      </c>
      <c r="H661" s="47">
        <v>49.16</v>
      </c>
      <c r="I661" s="51">
        <f t="shared" si="92"/>
        <v>0.92702244012822921</v>
      </c>
      <c r="J661" s="51">
        <f t="shared" ca="1" si="93"/>
        <v>1</v>
      </c>
      <c r="K661" s="47">
        <f t="shared" si="94"/>
        <v>49.13</v>
      </c>
      <c r="L661" s="47">
        <f t="shared" si="95"/>
        <v>49.32</v>
      </c>
      <c r="M661" s="47">
        <f t="shared" si="96"/>
        <v>48.77</v>
      </c>
      <c r="N661" s="47">
        <f t="shared" si="97"/>
        <v>49.16</v>
      </c>
      <c r="O661" s="48">
        <f t="shared" ca="1" si="98"/>
        <v>2087600</v>
      </c>
    </row>
    <row r="662" spans="1:15" x14ac:dyDescent="0.25">
      <c r="A662">
        <v>647</v>
      </c>
      <c r="B662" s="84">
        <v>41015</v>
      </c>
      <c r="C662" s="47">
        <v>52.65</v>
      </c>
      <c r="D662" s="47">
        <v>53.1</v>
      </c>
      <c r="E662" s="47">
        <v>52.42</v>
      </c>
      <c r="F662" s="47">
        <v>52.6</v>
      </c>
      <c r="G662" s="48">
        <v>2433200</v>
      </c>
      <c r="H662" s="47">
        <v>48.76</v>
      </c>
      <c r="I662" s="51">
        <f t="shared" si="92"/>
        <v>0.92699619771863107</v>
      </c>
      <c r="J662" s="51">
        <f t="shared" ca="1" si="93"/>
        <v>1</v>
      </c>
      <c r="K662" s="47">
        <f t="shared" si="94"/>
        <v>48.81</v>
      </c>
      <c r="L662" s="47">
        <f t="shared" si="95"/>
        <v>49.22</v>
      </c>
      <c r="M662" s="47">
        <f t="shared" si="96"/>
        <v>48.59</v>
      </c>
      <c r="N662" s="47">
        <f t="shared" si="97"/>
        <v>48.76</v>
      </c>
      <c r="O662" s="48">
        <f t="shared" ca="1" si="98"/>
        <v>2433200</v>
      </c>
    </row>
    <row r="663" spans="1:15" x14ac:dyDescent="0.25">
      <c r="A663">
        <v>648</v>
      </c>
      <c r="B663" s="84">
        <v>41012</v>
      </c>
      <c r="C663" s="47">
        <v>52.55</v>
      </c>
      <c r="D663" s="47">
        <v>52.97</v>
      </c>
      <c r="E663" s="47">
        <v>52.46</v>
      </c>
      <c r="F663" s="47">
        <v>52.53</v>
      </c>
      <c r="G663" s="48">
        <v>4285200</v>
      </c>
      <c r="H663" s="47">
        <v>48.7</v>
      </c>
      <c r="I663" s="51">
        <f t="shared" si="92"/>
        <v>0.92708928231486776</v>
      </c>
      <c r="J663" s="51">
        <f t="shared" ca="1" si="93"/>
        <v>1</v>
      </c>
      <c r="K663" s="47">
        <f t="shared" si="94"/>
        <v>48.72</v>
      </c>
      <c r="L663" s="47">
        <f t="shared" si="95"/>
        <v>49.11</v>
      </c>
      <c r="M663" s="47">
        <f t="shared" si="96"/>
        <v>48.64</v>
      </c>
      <c r="N663" s="47">
        <f t="shared" si="97"/>
        <v>48.7</v>
      </c>
      <c r="O663" s="48">
        <f t="shared" ca="1" si="98"/>
        <v>4285200</v>
      </c>
    </row>
    <row r="664" spans="1:15" x14ac:dyDescent="0.25">
      <c r="A664">
        <v>649</v>
      </c>
      <c r="B664" s="84">
        <v>41011</v>
      </c>
      <c r="C664" s="47">
        <v>51.76</v>
      </c>
      <c r="D664" s="47">
        <v>52.97</v>
      </c>
      <c r="E664" s="47">
        <v>51.7</v>
      </c>
      <c r="F664" s="47">
        <v>52.7</v>
      </c>
      <c r="G664" s="48">
        <v>2905400</v>
      </c>
      <c r="H664" s="47">
        <v>48.86</v>
      </c>
      <c r="I664" s="51">
        <f t="shared" si="92"/>
        <v>0.927134724857685</v>
      </c>
      <c r="J664" s="51">
        <f t="shared" ca="1" si="93"/>
        <v>1</v>
      </c>
      <c r="K664" s="47">
        <f t="shared" si="94"/>
        <v>47.99</v>
      </c>
      <c r="L664" s="47">
        <f t="shared" si="95"/>
        <v>49.11</v>
      </c>
      <c r="M664" s="47">
        <f t="shared" si="96"/>
        <v>47.93</v>
      </c>
      <c r="N664" s="47">
        <f t="shared" si="97"/>
        <v>48.86</v>
      </c>
      <c r="O664" s="48">
        <f t="shared" ca="1" si="98"/>
        <v>2905400</v>
      </c>
    </row>
    <row r="665" spans="1:15" x14ac:dyDescent="0.25">
      <c r="A665">
        <v>650</v>
      </c>
      <c r="B665" s="84">
        <v>41010</v>
      </c>
      <c r="C665" s="47">
        <v>51.58</v>
      </c>
      <c r="D665" s="47">
        <v>51.75</v>
      </c>
      <c r="E665" s="47">
        <v>51.41</v>
      </c>
      <c r="F665" s="47">
        <v>51.51</v>
      </c>
      <c r="G665" s="48">
        <v>1889800</v>
      </c>
      <c r="H665" s="47">
        <v>47.75</v>
      </c>
      <c r="I665" s="51">
        <f t="shared" si="92"/>
        <v>0.92700446515239765</v>
      </c>
      <c r="J665" s="51">
        <f t="shared" ca="1" si="93"/>
        <v>1</v>
      </c>
      <c r="K665" s="47">
        <f t="shared" si="94"/>
        <v>47.81</v>
      </c>
      <c r="L665" s="47">
        <f t="shared" si="95"/>
        <v>47.97</v>
      </c>
      <c r="M665" s="47">
        <f t="shared" si="96"/>
        <v>47.66</v>
      </c>
      <c r="N665" s="47">
        <f t="shared" si="97"/>
        <v>47.75</v>
      </c>
      <c r="O665" s="48">
        <f t="shared" ca="1" si="98"/>
        <v>1889800</v>
      </c>
    </row>
    <row r="666" spans="1:15" x14ac:dyDescent="0.25">
      <c r="A666">
        <v>651</v>
      </c>
      <c r="B666" s="84">
        <v>41009</v>
      </c>
      <c r="C666" s="47">
        <v>51.48</v>
      </c>
      <c r="D666" s="47">
        <v>51.58</v>
      </c>
      <c r="E666" s="47">
        <v>51.08</v>
      </c>
      <c r="F666" s="47">
        <v>51.09</v>
      </c>
      <c r="G666" s="48">
        <v>2566700</v>
      </c>
      <c r="H666" s="47">
        <v>47.36</v>
      </c>
      <c r="I666" s="51">
        <f t="shared" si="92"/>
        <v>0.926991583480133</v>
      </c>
      <c r="J666" s="51">
        <f t="shared" ca="1" si="93"/>
        <v>1</v>
      </c>
      <c r="K666" s="47">
        <f t="shared" si="94"/>
        <v>47.72</v>
      </c>
      <c r="L666" s="47">
        <f t="shared" si="95"/>
        <v>47.81</v>
      </c>
      <c r="M666" s="47">
        <f t="shared" si="96"/>
        <v>47.35</v>
      </c>
      <c r="N666" s="47">
        <f t="shared" si="97"/>
        <v>47.36</v>
      </c>
      <c r="O666" s="48">
        <f t="shared" ca="1" si="98"/>
        <v>2566700</v>
      </c>
    </row>
    <row r="667" spans="1:15" x14ac:dyDescent="0.25">
      <c r="A667">
        <v>652</v>
      </c>
      <c r="B667" s="84">
        <v>41008</v>
      </c>
      <c r="C667" s="47">
        <v>51.82</v>
      </c>
      <c r="D667" s="47">
        <v>51.92</v>
      </c>
      <c r="E667" s="47">
        <v>51.52</v>
      </c>
      <c r="F667" s="47">
        <v>51.77</v>
      </c>
      <c r="G667" s="48">
        <v>2293400</v>
      </c>
      <c r="H667" s="47">
        <v>47.99</v>
      </c>
      <c r="I667" s="51">
        <f t="shared" si="92"/>
        <v>0.92698474019702526</v>
      </c>
      <c r="J667" s="51">
        <f t="shared" ca="1" si="93"/>
        <v>1</v>
      </c>
      <c r="K667" s="47">
        <f t="shared" si="94"/>
        <v>48.04</v>
      </c>
      <c r="L667" s="47">
        <f t="shared" si="95"/>
        <v>48.13</v>
      </c>
      <c r="M667" s="47">
        <f t="shared" si="96"/>
        <v>47.76</v>
      </c>
      <c r="N667" s="47">
        <f t="shared" si="97"/>
        <v>47.99</v>
      </c>
      <c r="O667" s="48">
        <f t="shared" ca="1" si="98"/>
        <v>2293400</v>
      </c>
    </row>
    <row r="668" spans="1:15" x14ac:dyDescent="0.25">
      <c r="A668">
        <v>653</v>
      </c>
      <c r="B668" s="84">
        <v>41004</v>
      </c>
      <c r="C668" s="47">
        <v>52.21</v>
      </c>
      <c r="D668" s="47">
        <v>52.52</v>
      </c>
      <c r="E668" s="47">
        <v>52.12</v>
      </c>
      <c r="F668" s="47">
        <v>52.35</v>
      </c>
      <c r="G668" s="48">
        <v>3870400</v>
      </c>
      <c r="H668" s="47">
        <v>48.53</v>
      </c>
      <c r="I668" s="51">
        <f t="shared" si="92"/>
        <v>0.92702960840496662</v>
      </c>
      <c r="J668" s="51">
        <f t="shared" ca="1" si="93"/>
        <v>1</v>
      </c>
      <c r="K668" s="47">
        <f t="shared" si="94"/>
        <v>48.4</v>
      </c>
      <c r="L668" s="47">
        <f t="shared" si="95"/>
        <v>48.69</v>
      </c>
      <c r="M668" s="47">
        <f t="shared" si="96"/>
        <v>48.32</v>
      </c>
      <c r="N668" s="47">
        <f t="shared" si="97"/>
        <v>48.53</v>
      </c>
      <c r="O668" s="48">
        <f t="shared" ca="1" si="98"/>
        <v>3870400</v>
      </c>
    </row>
    <row r="669" spans="1:15" x14ac:dyDescent="0.25">
      <c r="A669">
        <v>654</v>
      </c>
      <c r="B669" s="84">
        <v>41003</v>
      </c>
      <c r="C669" s="47">
        <v>52.23</v>
      </c>
      <c r="D669" s="47">
        <v>52.46</v>
      </c>
      <c r="E669" s="47">
        <v>52.03</v>
      </c>
      <c r="F669" s="47">
        <v>52.44</v>
      </c>
      <c r="G669" s="48">
        <v>2679200</v>
      </c>
      <c r="H669" s="47">
        <v>48.61</v>
      </c>
      <c r="I669" s="51">
        <f t="shared" si="92"/>
        <v>0.92696414950419526</v>
      </c>
      <c r="J669" s="51">
        <f t="shared" ca="1" si="93"/>
        <v>1</v>
      </c>
      <c r="K669" s="47">
        <f t="shared" si="94"/>
        <v>48.42</v>
      </c>
      <c r="L669" s="47">
        <f t="shared" si="95"/>
        <v>48.63</v>
      </c>
      <c r="M669" s="47">
        <f t="shared" si="96"/>
        <v>48.23</v>
      </c>
      <c r="N669" s="47">
        <f t="shared" si="97"/>
        <v>48.61</v>
      </c>
      <c r="O669" s="48">
        <f t="shared" ca="1" si="98"/>
        <v>2679200</v>
      </c>
    </row>
    <row r="670" spans="1:15" x14ac:dyDescent="0.25">
      <c r="A670">
        <v>655</v>
      </c>
      <c r="B670" s="84">
        <v>41002</v>
      </c>
      <c r="C670" s="47">
        <v>52.55</v>
      </c>
      <c r="D670" s="47">
        <v>52.79</v>
      </c>
      <c r="E670" s="47">
        <v>52.21</v>
      </c>
      <c r="F670" s="47">
        <v>52.56</v>
      </c>
      <c r="G670" s="48">
        <v>2835400</v>
      </c>
      <c r="H670" s="47">
        <v>48.73</v>
      </c>
      <c r="I670" s="51">
        <f t="shared" si="92"/>
        <v>0.92713089802130888</v>
      </c>
      <c r="J670" s="51">
        <f t="shared" ca="1" si="93"/>
        <v>1</v>
      </c>
      <c r="K670" s="47">
        <f t="shared" si="94"/>
        <v>48.72</v>
      </c>
      <c r="L670" s="47">
        <f t="shared" si="95"/>
        <v>48.94</v>
      </c>
      <c r="M670" s="47">
        <f t="shared" si="96"/>
        <v>48.41</v>
      </c>
      <c r="N670" s="47">
        <f t="shared" si="97"/>
        <v>48.73</v>
      </c>
      <c r="O670" s="48">
        <f t="shared" ca="1" si="98"/>
        <v>2835400</v>
      </c>
    </row>
    <row r="671" spans="1:15" x14ac:dyDescent="0.25">
      <c r="A671">
        <v>656</v>
      </c>
      <c r="B671" s="84">
        <v>41001</v>
      </c>
      <c r="C671" s="47">
        <v>52.36</v>
      </c>
      <c r="D671" s="47">
        <v>52.93</v>
      </c>
      <c r="E671" s="47">
        <v>51.97</v>
      </c>
      <c r="F671" s="47">
        <v>52.7</v>
      </c>
      <c r="G671" s="48">
        <v>2436400</v>
      </c>
      <c r="H671" s="47">
        <v>48.86</v>
      </c>
      <c r="I671" s="51">
        <f t="shared" si="92"/>
        <v>0.927134724857685</v>
      </c>
      <c r="J671" s="51">
        <f t="shared" ca="1" si="93"/>
        <v>1</v>
      </c>
      <c r="K671" s="47">
        <f t="shared" si="94"/>
        <v>48.54</v>
      </c>
      <c r="L671" s="47">
        <f t="shared" si="95"/>
        <v>49.07</v>
      </c>
      <c r="M671" s="47">
        <f t="shared" si="96"/>
        <v>48.18</v>
      </c>
      <c r="N671" s="47">
        <f t="shared" si="97"/>
        <v>48.86</v>
      </c>
      <c r="O671" s="48">
        <f t="shared" ca="1" si="98"/>
        <v>2436400</v>
      </c>
    </row>
    <row r="672" spans="1:15" x14ac:dyDescent="0.25">
      <c r="A672">
        <v>657</v>
      </c>
      <c r="B672" s="84">
        <v>40998</v>
      </c>
      <c r="C672" s="47">
        <v>52.35</v>
      </c>
      <c r="D672" s="47">
        <v>52.78</v>
      </c>
      <c r="E672" s="47">
        <v>52.17</v>
      </c>
      <c r="F672" s="47">
        <v>52.78</v>
      </c>
      <c r="G672" s="48">
        <v>3078300</v>
      </c>
      <c r="H672" s="47">
        <v>48.47</v>
      </c>
      <c r="I672" s="51">
        <f t="shared" si="92"/>
        <v>0.91834028040924587</v>
      </c>
      <c r="J672" s="51">
        <f t="shared" ca="1" si="93"/>
        <v>1</v>
      </c>
      <c r="K672" s="47">
        <f t="shared" si="94"/>
        <v>48.08</v>
      </c>
      <c r="L672" s="47">
        <f t="shared" si="95"/>
        <v>48.47</v>
      </c>
      <c r="M672" s="47">
        <f t="shared" si="96"/>
        <v>47.91</v>
      </c>
      <c r="N672" s="47">
        <f t="shared" si="97"/>
        <v>48.47</v>
      </c>
      <c r="O672" s="48">
        <f t="shared" ca="1" si="98"/>
        <v>3078300</v>
      </c>
    </row>
    <row r="673" spans="1:15" x14ac:dyDescent="0.25">
      <c r="A673">
        <v>658</v>
      </c>
      <c r="B673" s="84">
        <v>40997</v>
      </c>
      <c r="C673" s="47">
        <v>52.29</v>
      </c>
      <c r="D673" s="47">
        <v>52.86</v>
      </c>
      <c r="E673" s="47">
        <v>52.25</v>
      </c>
      <c r="F673" s="47">
        <v>52.86</v>
      </c>
      <c r="G673" s="48">
        <v>1675000</v>
      </c>
      <c r="H673" s="47">
        <v>48.54</v>
      </c>
      <c r="I673" s="51">
        <f t="shared" si="92"/>
        <v>0.91827468785471056</v>
      </c>
      <c r="J673" s="51">
        <f t="shared" ca="1" si="93"/>
        <v>1</v>
      </c>
      <c r="K673" s="47">
        <f t="shared" si="94"/>
        <v>48.02</v>
      </c>
      <c r="L673" s="47">
        <f t="shared" si="95"/>
        <v>48.54</v>
      </c>
      <c r="M673" s="47">
        <f t="shared" si="96"/>
        <v>47.98</v>
      </c>
      <c r="N673" s="47">
        <f t="shared" si="97"/>
        <v>48.54</v>
      </c>
      <c r="O673" s="48">
        <f t="shared" ca="1" si="98"/>
        <v>1675000</v>
      </c>
    </row>
    <row r="674" spans="1:15" x14ac:dyDescent="0.25">
      <c r="A674">
        <v>659</v>
      </c>
      <c r="B674" s="84">
        <v>40996</v>
      </c>
      <c r="C674" s="47">
        <v>52.9</v>
      </c>
      <c r="D674" s="47">
        <v>52.94</v>
      </c>
      <c r="E674" s="47">
        <v>52.25</v>
      </c>
      <c r="F674" s="47">
        <v>52.52</v>
      </c>
      <c r="G674" s="48">
        <v>1759700</v>
      </c>
      <c r="H674" s="47">
        <v>48.23</v>
      </c>
      <c r="I674" s="51">
        <f t="shared" si="92"/>
        <v>0.91831683168316824</v>
      </c>
      <c r="J674" s="51">
        <f t="shared" ca="1" si="93"/>
        <v>1</v>
      </c>
      <c r="K674" s="47">
        <f t="shared" si="94"/>
        <v>48.58</v>
      </c>
      <c r="L674" s="47">
        <f t="shared" si="95"/>
        <v>48.62</v>
      </c>
      <c r="M674" s="47">
        <f t="shared" si="96"/>
        <v>47.98</v>
      </c>
      <c r="N674" s="47">
        <f t="shared" si="97"/>
        <v>48.23</v>
      </c>
      <c r="O674" s="48">
        <f t="shared" ca="1" si="98"/>
        <v>1759700</v>
      </c>
    </row>
    <row r="675" spans="1:15" x14ac:dyDescent="0.25">
      <c r="A675">
        <v>660</v>
      </c>
      <c r="B675" s="84">
        <v>40995</v>
      </c>
      <c r="C675" s="47">
        <v>52.98</v>
      </c>
      <c r="D675" s="47">
        <v>53</v>
      </c>
      <c r="E675" s="47">
        <v>52.8</v>
      </c>
      <c r="F675" s="47">
        <v>52.93</v>
      </c>
      <c r="G675" s="48">
        <v>1802500</v>
      </c>
      <c r="H675" s="47">
        <v>48.6</v>
      </c>
      <c r="I675" s="51">
        <f t="shared" si="92"/>
        <v>0.91819384092197243</v>
      </c>
      <c r="J675" s="51">
        <f t="shared" ca="1" si="93"/>
        <v>1</v>
      </c>
      <c r="K675" s="47">
        <f t="shared" si="94"/>
        <v>48.65</v>
      </c>
      <c r="L675" s="47">
        <f t="shared" si="95"/>
        <v>48.66</v>
      </c>
      <c r="M675" s="47">
        <f t="shared" si="96"/>
        <v>48.48</v>
      </c>
      <c r="N675" s="47">
        <f t="shared" si="97"/>
        <v>48.6</v>
      </c>
      <c r="O675" s="48">
        <f t="shared" ca="1" si="98"/>
        <v>1802500</v>
      </c>
    </row>
    <row r="676" spans="1:15" x14ac:dyDescent="0.25">
      <c r="A676">
        <v>661</v>
      </c>
      <c r="B676" s="84">
        <v>40994</v>
      </c>
      <c r="C676" s="47">
        <v>52.42</v>
      </c>
      <c r="D676" s="47">
        <v>52.99</v>
      </c>
      <c r="E676" s="47">
        <v>52.37</v>
      </c>
      <c r="F676" s="47">
        <v>52.96</v>
      </c>
      <c r="G676" s="48">
        <v>2444600</v>
      </c>
      <c r="H676" s="47">
        <v>48.63</v>
      </c>
      <c r="I676" s="51">
        <f t="shared" si="92"/>
        <v>0.91824018126888218</v>
      </c>
      <c r="J676" s="51">
        <f t="shared" ca="1" si="93"/>
        <v>1</v>
      </c>
      <c r="K676" s="47">
        <f t="shared" si="94"/>
        <v>48.13</v>
      </c>
      <c r="L676" s="47">
        <f t="shared" si="95"/>
        <v>48.66</v>
      </c>
      <c r="M676" s="47">
        <f t="shared" si="96"/>
        <v>48.09</v>
      </c>
      <c r="N676" s="47">
        <f t="shared" si="97"/>
        <v>48.63</v>
      </c>
      <c r="O676" s="48">
        <f t="shared" ca="1" si="98"/>
        <v>2444600</v>
      </c>
    </row>
    <row r="677" spans="1:15" x14ac:dyDescent="0.25">
      <c r="A677">
        <v>662</v>
      </c>
      <c r="B677" s="84">
        <v>40991</v>
      </c>
      <c r="C677" s="47">
        <v>52.08</v>
      </c>
      <c r="D677" s="47">
        <v>52.24</v>
      </c>
      <c r="E677" s="47">
        <v>51.79</v>
      </c>
      <c r="F677" s="47">
        <v>52.16</v>
      </c>
      <c r="G677" s="48">
        <v>1980600</v>
      </c>
      <c r="H677" s="47">
        <v>47.9</v>
      </c>
      <c r="I677" s="51">
        <f t="shared" si="92"/>
        <v>0.91832822085889576</v>
      </c>
      <c r="J677" s="51">
        <f t="shared" ca="1" si="93"/>
        <v>1</v>
      </c>
      <c r="K677" s="47">
        <f t="shared" si="94"/>
        <v>47.83</v>
      </c>
      <c r="L677" s="47">
        <f t="shared" si="95"/>
        <v>47.97</v>
      </c>
      <c r="M677" s="47">
        <f t="shared" si="96"/>
        <v>47.56</v>
      </c>
      <c r="N677" s="47">
        <f t="shared" si="97"/>
        <v>47.9</v>
      </c>
      <c r="O677" s="48">
        <f t="shared" ca="1" si="98"/>
        <v>1980600</v>
      </c>
    </row>
    <row r="678" spans="1:15" x14ac:dyDescent="0.25">
      <c r="A678">
        <v>663</v>
      </c>
      <c r="B678" s="84">
        <v>40990</v>
      </c>
      <c r="C678" s="47">
        <v>51.4</v>
      </c>
      <c r="D678" s="47">
        <v>52.1</v>
      </c>
      <c r="E678" s="47">
        <v>51.25</v>
      </c>
      <c r="F678" s="47">
        <v>51.96</v>
      </c>
      <c r="G678" s="48">
        <v>3421900</v>
      </c>
      <c r="H678" s="47">
        <v>47.71</v>
      </c>
      <c r="I678" s="51">
        <f t="shared" si="92"/>
        <v>0.91820631254811391</v>
      </c>
      <c r="J678" s="51">
        <f t="shared" ca="1" si="93"/>
        <v>1</v>
      </c>
      <c r="K678" s="47">
        <f t="shared" si="94"/>
        <v>47.2</v>
      </c>
      <c r="L678" s="47">
        <f t="shared" si="95"/>
        <v>47.84</v>
      </c>
      <c r="M678" s="47">
        <f t="shared" si="96"/>
        <v>47.06</v>
      </c>
      <c r="N678" s="47">
        <f t="shared" si="97"/>
        <v>47.71</v>
      </c>
      <c r="O678" s="48">
        <f t="shared" ca="1" si="98"/>
        <v>3421900</v>
      </c>
    </row>
    <row r="679" spans="1:15" x14ac:dyDescent="0.25">
      <c r="A679">
        <v>664</v>
      </c>
      <c r="B679" s="84">
        <v>40989</v>
      </c>
      <c r="C679" s="47">
        <v>51.98</v>
      </c>
      <c r="D679" s="47">
        <v>51.99</v>
      </c>
      <c r="E679" s="47">
        <v>51.49</v>
      </c>
      <c r="F679" s="47">
        <v>51.5</v>
      </c>
      <c r="G679" s="48">
        <v>1600400</v>
      </c>
      <c r="H679" s="47">
        <v>47.29</v>
      </c>
      <c r="I679" s="51">
        <f t="shared" si="92"/>
        <v>0.91825242718446598</v>
      </c>
      <c r="J679" s="51">
        <f t="shared" ca="1" si="93"/>
        <v>1</v>
      </c>
      <c r="K679" s="47">
        <f t="shared" si="94"/>
        <v>47.73</v>
      </c>
      <c r="L679" s="47">
        <f t="shared" si="95"/>
        <v>47.74</v>
      </c>
      <c r="M679" s="47">
        <f t="shared" si="96"/>
        <v>47.28</v>
      </c>
      <c r="N679" s="47">
        <f t="shared" si="97"/>
        <v>47.29</v>
      </c>
      <c r="O679" s="48">
        <f t="shared" ca="1" si="98"/>
        <v>1600400</v>
      </c>
    </row>
    <row r="680" spans="1:15" x14ac:dyDescent="0.25">
      <c r="A680">
        <v>665</v>
      </c>
      <c r="B680" s="84">
        <v>40988</v>
      </c>
      <c r="C680" s="47">
        <v>51.9</v>
      </c>
      <c r="D680" s="47">
        <v>52.04</v>
      </c>
      <c r="E680" s="47">
        <v>51.55</v>
      </c>
      <c r="F680" s="47">
        <v>51.77</v>
      </c>
      <c r="G680" s="48">
        <v>1329300</v>
      </c>
      <c r="H680" s="47">
        <v>47.54</v>
      </c>
      <c r="I680" s="51">
        <f t="shared" si="92"/>
        <v>0.91829244736333782</v>
      </c>
      <c r="J680" s="51">
        <f t="shared" ca="1" si="93"/>
        <v>1</v>
      </c>
      <c r="K680" s="47">
        <f t="shared" si="94"/>
        <v>47.66</v>
      </c>
      <c r="L680" s="47">
        <f t="shared" si="95"/>
        <v>47.79</v>
      </c>
      <c r="M680" s="47">
        <f t="shared" si="96"/>
        <v>47.34</v>
      </c>
      <c r="N680" s="47">
        <f t="shared" si="97"/>
        <v>47.54</v>
      </c>
      <c r="O680" s="48">
        <f t="shared" ca="1" si="98"/>
        <v>1329300</v>
      </c>
    </row>
    <row r="681" spans="1:15" x14ac:dyDescent="0.25">
      <c r="A681">
        <v>666</v>
      </c>
      <c r="B681" s="84">
        <v>40987</v>
      </c>
      <c r="C681" s="47">
        <v>52</v>
      </c>
      <c r="D681" s="47">
        <v>52.37</v>
      </c>
      <c r="E681" s="47">
        <v>52</v>
      </c>
      <c r="F681" s="47">
        <v>52.19</v>
      </c>
      <c r="G681" s="48">
        <v>1654600</v>
      </c>
      <c r="H681" s="47">
        <v>47.92</v>
      </c>
      <c r="I681" s="51">
        <f t="shared" si="92"/>
        <v>0.91818356006897883</v>
      </c>
      <c r="J681" s="51">
        <f t="shared" ca="1" si="93"/>
        <v>1</v>
      </c>
      <c r="K681" s="47">
        <f t="shared" si="94"/>
        <v>47.75</v>
      </c>
      <c r="L681" s="47">
        <f t="shared" si="95"/>
        <v>48.09</v>
      </c>
      <c r="M681" s="47">
        <f t="shared" si="96"/>
        <v>47.75</v>
      </c>
      <c r="N681" s="47">
        <f t="shared" si="97"/>
        <v>47.92</v>
      </c>
      <c r="O681" s="48">
        <f t="shared" ca="1" si="98"/>
        <v>1654600</v>
      </c>
    </row>
    <row r="682" spans="1:15" x14ac:dyDescent="0.25">
      <c r="A682">
        <v>667</v>
      </c>
      <c r="B682" s="84">
        <v>40984</v>
      </c>
      <c r="C682" s="47">
        <v>52.26</v>
      </c>
      <c r="D682" s="47">
        <v>52.35</v>
      </c>
      <c r="E682" s="47">
        <v>51.95</v>
      </c>
      <c r="F682" s="47">
        <v>52.12</v>
      </c>
      <c r="G682" s="48">
        <v>4120600</v>
      </c>
      <c r="H682" s="47">
        <v>47.86</v>
      </c>
      <c r="I682" s="51">
        <f t="shared" si="92"/>
        <v>0.91826554105909441</v>
      </c>
      <c r="J682" s="51">
        <f t="shared" ca="1" si="93"/>
        <v>1</v>
      </c>
      <c r="K682" s="47">
        <f t="shared" si="94"/>
        <v>47.99</v>
      </c>
      <c r="L682" s="47">
        <f t="shared" si="95"/>
        <v>48.07</v>
      </c>
      <c r="M682" s="47">
        <f t="shared" si="96"/>
        <v>47.7</v>
      </c>
      <c r="N682" s="47">
        <f t="shared" si="97"/>
        <v>47.86</v>
      </c>
      <c r="O682" s="48">
        <f t="shared" ca="1" si="98"/>
        <v>4120600</v>
      </c>
    </row>
    <row r="683" spans="1:15" x14ac:dyDescent="0.25">
      <c r="A683">
        <v>668</v>
      </c>
      <c r="B683" s="84">
        <v>40983</v>
      </c>
      <c r="C683" s="47">
        <v>52.4</v>
      </c>
      <c r="D683" s="47">
        <v>52.55</v>
      </c>
      <c r="E683" s="47">
        <v>52.07</v>
      </c>
      <c r="F683" s="47">
        <v>52.27</v>
      </c>
      <c r="G683" s="48">
        <v>3057800</v>
      </c>
      <c r="H683" s="47">
        <v>48</v>
      </c>
      <c r="I683" s="51">
        <f t="shared" si="92"/>
        <v>0.91830878132772142</v>
      </c>
      <c r="J683" s="51">
        <f t="shared" ca="1" si="93"/>
        <v>1</v>
      </c>
      <c r="K683" s="47">
        <f t="shared" si="94"/>
        <v>48.12</v>
      </c>
      <c r="L683" s="47">
        <f t="shared" si="95"/>
        <v>48.26</v>
      </c>
      <c r="M683" s="47">
        <f t="shared" si="96"/>
        <v>47.82</v>
      </c>
      <c r="N683" s="47">
        <f t="shared" si="97"/>
        <v>48</v>
      </c>
      <c r="O683" s="48">
        <f t="shared" ca="1" si="98"/>
        <v>3057800</v>
      </c>
    </row>
    <row r="684" spans="1:15" x14ac:dyDescent="0.25">
      <c r="A684">
        <v>669</v>
      </c>
      <c r="B684" s="84">
        <v>40982</v>
      </c>
      <c r="C684" s="47">
        <v>52.57</v>
      </c>
      <c r="D684" s="47">
        <v>52.83</v>
      </c>
      <c r="E684" s="47">
        <v>52.33</v>
      </c>
      <c r="F684" s="47">
        <v>52.5</v>
      </c>
      <c r="G684" s="48">
        <v>2212200</v>
      </c>
      <c r="H684" s="47">
        <v>48.21</v>
      </c>
      <c r="I684" s="51">
        <f t="shared" si="92"/>
        <v>0.91828571428571426</v>
      </c>
      <c r="J684" s="51">
        <f t="shared" ca="1" si="93"/>
        <v>1</v>
      </c>
      <c r="K684" s="47">
        <f t="shared" si="94"/>
        <v>48.27</v>
      </c>
      <c r="L684" s="47">
        <f t="shared" si="95"/>
        <v>48.51</v>
      </c>
      <c r="M684" s="47">
        <f t="shared" si="96"/>
        <v>48.05</v>
      </c>
      <c r="N684" s="47">
        <f t="shared" si="97"/>
        <v>48.21</v>
      </c>
      <c r="O684" s="48">
        <f t="shared" ca="1" si="98"/>
        <v>2212200</v>
      </c>
    </row>
    <row r="685" spans="1:15" x14ac:dyDescent="0.25">
      <c r="A685">
        <v>670</v>
      </c>
      <c r="B685" s="84">
        <v>40981</v>
      </c>
      <c r="C685" s="47">
        <v>52.08</v>
      </c>
      <c r="D685" s="47">
        <v>52.75</v>
      </c>
      <c r="E685" s="47">
        <v>51.79</v>
      </c>
      <c r="F685" s="47">
        <v>52.73</v>
      </c>
      <c r="G685" s="48">
        <v>2283100</v>
      </c>
      <c r="H685" s="47">
        <v>48.42</v>
      </c>
      <c r="I685" s="51">
        <f t="shared" si="92"/>
        <v>0.91826284847335493</v>
      </c>
      <c r="J685" s="51">
        <f t="shared" ca="1" si="93"/>
        <v>1</v>
      </c>
      <c r="K685" s="47">
        <f t="shared" si="94"/>
        <v>47.82</v>
      </c>
      <c r="L685" s="47">
        <f t="shared" si="95"/>
        <v>48.44</v>
      </c>
      <c r="M685" s="47">
        <f t="shared" si="96"/>
        <v>47.56</v>
      </c>
      <c r="N685" s="47">
        <f t="shared" si="97"/>
        <v>48.42</v>
      </c>
      <c r="O685" s="48">
        <f t="shared" ca="1" si="98"/>
        <v>2283100</v>
      </c>
    </row>
    <row r="686" spans="1:15" x14ac:dyDescent="0.25">
      <c r="A686">
        <v>671</v>
      </c>
      <c r="B686" s="84">
        <v>40980</v>
      </c>
      <c r="C686" s="47">
        <v>51.93</v>
      </c>
      <c r="D686" s="47">
        <v>52.13</v>
      </c>
      <c r="E686" s="47">
        <v>51.65</v>
      </c>
      <c r="F686" s="47">
        <v>51.92</v>
      </c>
      <c r="G686" s="48">
        <v>2192800</v>
      </c>
      <c r="H686" s="47">
        <v>47.68</v>
      </c>
      <c r="I686" s="51">
        <f t="shared" si="92"/>
        <v>0.91833590138674881</v>
      </c>
      <c r="J686" s="51">
        <f t="shared" ca="1" si="93"/>
        <v>1</v>
      </c>
      <c r="K686" s="47">
        <f t="shared" si="94"/>
        <v>47.69</v>
      </c>
      <c r="L686" s="47">
        <f t="shared" si="95"/>
        <v>47.87</v>
      </c>
      <c r="M686" s="47">
        <f t="shared" si="96"/>
        <v>47.43</v>
      </c>
      <c r="N686" s="47">
        <f t="shared" si="97"/>
        <v>47.68</v>
      </c>
      <c r="O686" s="48">
        <f t="shared" ca="1" si="98"/>
        <v>2192800</v>
      </c>
    </row>
    <row r="687" spans="1:15" x14ac:dyDescent="0.25">
      <c r="A687">
        <v>672</v>
      </c>
      <c r="B687" s="84">
        <v>40977</v>
      </c>
      <c r="C687" s="47">
        <v>51.86</v>
      </c>
      <c r="D687" s="47">
        <v>52</v>
      </c>
      <c r="E687" s="47">
        <v>51.45</v>
      </c>
      <c r="F687" s="47">
        <v>51.83</v>
      </c>
      <c r="G687" s="48">
        <v>1951600</v>
      </c>
      <c r="H687" s="47">
        <v>47.59</v>
      </c>
      <c r="I687" s="51">
        <f t="shared" si="92"/>
        <v>0.91819409608334945</v>
      </c>
      <c r="J687" s="51">
        <f t="shared" ca="1" si="93"/>
        <v>1</v>
      </c>
      <c r="K687" s="47">
        <f t="shared" si="94"/>
        <v>47.62</v>
      </c>
      <c r="L687" s="47">
        <f t="shared" si="95"/>
        <v>47.75</v>
      </c>
      <c r="M687" s="47">
        <f t="shared" si="96"/>
        <v>47.24</v>
      </c>
      <c r="N687" s="47">
        <f t="shared" si="97"/>
        <v>47.59</v>
      </c>
      <c r="O687" s="48">
        <f t="shared" ca="1" si="98"/>
        <v>1951600</v>
      </c>
    </row>
    <row r="688" spans="1:15" x14ac:dyDescent="0.25">
      <c r="A688">
        <v>673</v>
      </c>
      <c r="B688" s="84">
        <v>40976</v>
      </c>
      <c r="C688" s="47">
        <v>51.09</v>
      </c>
      <c r="D688" s="47">
        <v>51.85</v>
      </c>
      <c r="E688" s="47">
        <v>51.08</v>
      </c>
      <c r="F688" s="47">
        <v>51.72</v>
      </c>
      <c r="G688" s="48">
        <v>2046300</v>
      </c>
      <c r="H688" s="47">
        <v>47.49</v>
      </c>
      <c r="I688" s="51">
        <f t="shared" si="92"/>
        <v>0.91821345707656621</v>
      </c>
      <c r="J688" s="51">
        <f t="shared" ca="1" si="93"/>
        <v>1</v>
      </c>
      <c r="K688" s="47">
        <f t="shared" si="94"/>
        <v>46.91</v>
      </c>
      <c r="L688" s="47">
        <f t="shared" si="95"/>
        <v>47.61</v>
      </c>
      <c r="M688" s="47">
        <f t="shared" si="96"/>
        <v>46.9</v>
      </c>
      <c r="N688" s="47">
        <f t="shared" si="97"/>
        <v>47.49</v>
      </c>
      <c r="O688" s="48">
        <f t="shared" ca="1" si="98"/>
        <v>2046300</v>
      </c>
    </row>
    <row r="689" spans="1:15" x14ac:dyDescent="0.25">
      <c r="A689">
        <v>674</v>
      </c>
      <c r="B689" s="84">
        <v>40975</v>
      </c>
      <c r="C689" s="47">
        <v>50.68</v>
      </c>
      <c r="D689" s="47">
        <v>50.86</v>
      </c>
      <c r="E689" s="47">
        <v>50.46</v>
      </c>
      <c r="F689" s="47">
        <v>50.71</v>
      </c>
      <c r="G689" s="48">
        <v>2000200</v>
      </c>
      <c r="H689" s="47">
        <v>46.57</v>
      </c>
      <c r="I689" s="51">
        <f t="shared" si="92"/>
        <v>0.91835929796884241</v>
      </c>
      <c r="J689" s="51">
        <f t="shared" ca="1" si="93"/>
        <v>1</v>
      </c>
      <c r="K689" s="47">
        <f t="shared" si="94"/>
        <v>46.54</v>
      </c>
      <c r="L689" s="47">
        <f t="shared" si="95"/>
        <v>46.71</v>
      </c>
      <c r="M689" s="47">
        <f t="shared" si="96"/>
        <v>46.34</v>
      </c>
      <c r="N689" s="47">
        <f t="shared" si="97"/>
        <v>46.57</v>
      </c>
      <c r="O689" s="48">
        <f t="shared" ca="1" si="98"/>
        <v>2000200</v>
      </c>
    </row>
    <row r="690" spans="1:15" x14ac:dyDescent="0.25">
      <c r="A690">
        <v>675</v>
      </c>
      <c r="B690" s="84">
        <v>40974</v>
      </c>
      <c r="C690" s="47">
        <v>51.22</v>
      </c>
      <c r="D690" s="47">
        <v>51.61</v>
      </c>
      <c r="E690" s="47">
        <v>50.63</v>
      </c>
      <c r="F690" s="47">
        <v>50.85</v>
      </c>
      <c r="G690" s="48">
        <v>3107500</v>
      </c>
      <c r="H690" s="47">
        <v>46.69</v>
      </c>
      <c r="I690" s="51">
        <f t="shared" si="92"/>
        <v>0.91819075712881015</v>
      </c>
      <c r="J690" s="51">
        <f t="shared" ca="1" si="93"/>
        <v>1</v>
      </c>
      <c r="K690" s="47">
        <f t="shared" si="94"/>
        <v>47.03</v>
      </c>
      <c r="L690" s="47">
        <f t="shared" si="95"/>
        <v>47.39</v>
      </c>
      <c r="M690" s="47">
        <f t="shared" si="96"/>
        <v>46.49</v>
      </c>
      <c r="N690" s="47">
        <f t="shared" si="97"/>
        <v>46.69</v>
      </c>
      <c r="O690" s="48">
        <f t="shared" ca="1" si="98"/>
        <v>3107500</v>
      </c>
    </row>
    <row r="691" spans="1:15" x14ac:dyDescent="0.25">
      <c r="A691">
        <v>676</v>
      </c>
      <c r="B691" s="84">
        <v>40973</v>
      </c>
      <c r="C691" s="47">
        <v>51.53</v>
      </c>
      <c r="D691" s="47">
        <v>52.28</v>
      </c>
      <c r="E691" s="47">
        <v>51.15</v>
      </c>
      <c r="F691" s="47">
        <v>51.62</v>
      </c>
      <c r="G691" s="48">
        <v>3805600</v>
      </c>
      <c r="H691" s="47">
        <v>47.4</v>
      </c>
      <c r="I691" s="51">
        <f t="shared" si="92"/>
        <v>0.91824874079814023</v>
      </c>
      <c r="J691" s="51">
        <f t="shared" ca="1" si="93"/>
        <v>1</v>
      </c>
      <c r="K691" s="47">
        <f t="shared" si="94"/>
        <v>47.32</v>
      </c>
      <c r="L691" s="47">
        <f t="shared" si="95"/>
        <v>48.01</v>
      </c>
      <c r="M691" s="47">
        <f t="shared" si="96"/>
        <v>46.97</v>
      </c>
      <c r="N691" s="47">
        <f t="shared" si="97"/>
        <v>47.4</v>
      </c>
      <c r="O691" s="48">
        <f t="shared" ca="1" si="98"/>
        <v>3805600</v>
      </c>
    </row>
    <row r="692" spans="1:15" x14ac:dyDescent="0.25">
      <c r="A692">
        <v>677</v>
      </c>
      <c r="B692" s="84">
        <v>40970</v>
      </c>
      <c r="C692" s="47">
        <v>51.1</v>
      </c>
      <c r="D692" s="47">
        <v>51.5</v>
      </c>
      <c r="E692" s="47">
        <v>50.96</v>
      </c>
      <c r="F692" s="47">
        <v>51.37</v>
      </c>
      <c r="G692" s="48">
        <v>2722100</v>
      </c>
      <c r="H692" s="47">
        <v>47.17</v>
      </c>
      <c r="I692" s="51">
        <f t="shared" si="92"/>
        <v>0.91824021802608535</v>
      </c>
      <c r="J692" s="51">
        <f t="shared" ca="1" si="93"/>
        <v>1</v>
      </c>
      <c r="K692" s="47">
        <f t="shared" si="94"/>
        <v>46.92</v>
      </c>
      <c r="L692" s="47">
        <f t="shared" si="95"/>
        <v>47.29</v>
      </c>
      <c r="M692" s="47">
        <f t="shared" si="96"/>
        <v>46.79</v>
      </c>
      <c r="N692" s="47">
        <f t="shared" si="97"/>
        <v>47.17</v>
      </c>
      <c r="O692" s="48">
        <f t="shared" ca="1" si="98"/>
        <v>2722100</v>
      </c>
    </row>
    <row r="693" spans="1:15" x14ac:dyDescent="0.25">
      <c r="A693">
        <v>678</v>
      </c>
      <c r="B693" s="84">
        <v>40969</v>
      </c>
      <c r="C693" s="47">
        <v>50.26</v>
      </c>
      <c r="D693" s="47">
        <v>51.42</v>
      </c>
      <c r="E693" s="47">
        <v>50.2</v>
      </c>
      <c r="F693" s="47">
        <v>51</v>
      </c>
      <c r="G693" s="48">
        <v>3494600</v>
      </c>
      <c r="H693" s="47">
        <v>46.83</v>
      </c>
      <c r="I693" s="51">
        <f t="shared" si="92"/>
        <v>0.91823529411764704</v>
      </c>
      <c r="J693" s="51">
        <f t="shared" ca="1" si="93"/>
        <v>1</v>
      </c>
      <c r="K693" s="47">
        <f t="shared" si="94"/>
        <v>46.15</v>
      </c>
      <c r="L693" s="47">
        <f t="shared" si="95"/>
        <v>47.22</v>
      </c>
      <c r="M693" s="47">
        <f t="shared" si="96"/>
        <v>46.1</v>
      </c>
      <c r="N693" s="47">
        <f t="shared" si="97"/>
        <v>46.83</v>
      </c>
      <c r="O693" s="48">
        <f t="shared" ca="1" si="98"/>
        <v>3494600</v>
      </c>
    </row>
    <row r="694" spans="1:15" x14ac:dyDescent="0.25">
      <c r="A694">
        <v>679</v>
      </c>
      <c r="B694" s="84">
        <v>40968</v>
      </c>
      <c r="C694" s="47">
        <v>50.65</v>
      </c>
      <c r="D694" s="47">
        <v>51.08</v>
      </c>
      <c r="E694" s="47">
        <v>50.38</v>
      </c>
      <c r="F694" s="47">
        <v>50.52</v>
      </c>
      <c r="G694" s="48">
        <v>2902500</v>
      </c>
      <c r="H694" s="47">
        <v>46.39</v>
      </c>
      <c r="I694" s="51">
        <f t="shared" si="92"/>
        <v>0.91825019794140927</v>
      </c>
      <c r="J694" s="51">
        <f t="shared" ca="1" si="93"/>
        <v>1</v>
      </c>
      <c r="K694" s="47">
        <f t="shared" si="94"/>
        <v>46.51</v>
      </c>
      <c r="L694" s="47">
        <f t="shared" si="95"/>
        <v>46.9</v>
      </c>
      <c r="M694" s="47">
        <f t="shared" si="96"/>
        <v>46.26</v>
      </c>
      <c r="N694" s="47">
        <f t="shared" si="97"/>
        <v>46.39</v>
      </c>
      <c r="O694" s="48">
        <f t="shared" ca="1" si="98"/>
        <v>2902500</v>
      </c>
    </row>
    <row r="695" spans="1:15" x14ac:dyDescent="0.25">
      <c r="A695">
        <v>680</v>
      </c>
      <c r="B695" s="84">
        <v>40967</v>
      </c>
      <c r="C695" s="47">
        <v>50.99</v>
      </c>
      <c r="D695" s="47">
        <v>50.99</v>
      </c>
      <c r="E695" s="47">
        <v>50.56</v>
      </c>
      <c r="F695" s="47">
        <v>50.67</v>
      </c>
      <c r="G695" s="48">
        <v>1610800</v>
      </c>
      <c r="H695" s="47">
        <v>46.53</v>
      </c>
      <c r="I695" s="51">
        <f t="shared" si="92"/>
        <v>0.91829484902309055</v>
      </c>
      <c r="J695" s="51">
        <f t="shared" ca="1" si="93"/>
        <v>1</v>
      </c>
      <c r="K695" s="47">
        <f t="shared" si="94"/>
        <v>46.82</v>
      </c>
      <c r="L695" s="47">
        <f t="shared" si="95"/>
        <v>46.82</v>
      </c>
      <c r="M695" s="47">
        <f t="shared" si="96"/>
        <v>46.43</v>
      </c>
      <c r="N695" s="47">
        <f t="shared" si="97"/>
        <v>46.53</v>
      </c>
      <c r="O695" s="48">
        <f t="shared" ca="1" si="98"/>
        <v>1610800</v>
      </c>
    </row>
    <row r="696" spans="1:15" x14ac:dyDescent="0.25">
      <c r="A696">
        <v>681</v>
      </c>
      <c r="B696" s="84">
        <v>40966</v>
      </c>
      <c r="C696" s="47">
        <v>50.41</v>
      </c>
      <c r="D696" s="47">
        <v>51.06</v>
      </c>
      <c r="E696" s="47">
        <v>50.24</v>
      </c>
      <c r="F696" s="47">
        <v>50.84</v>
      </c>
      <c r="G696" s="48">
        <v>4188400</v>
      </c>
      <c r="H696" s="47">
        <v>46.69</v>
      </c>
      <c r="I696" s="51">
        <f t="shared" si="92"/>
        <v>0.91837136113296602</v>
      </c>
      <c r="J696" s="51">
        <f t="shared" ca="1" si="93"/>
        <v>1</v>
      </c>
      <c r="K696" s="47">
        <f t="shared" si="94"/>
        <v>46.3</v>
      </c>
      <c r="L696" s="47">
        <f t="shared" si="95"/>
        <v>46.89</v>
      </c>
      <c r="M696" s="47">
        <f t="shared" si="96"/>
        <v>46.14</v>
      </c>
      <c r="N696" s="47">
        <f t="shared" si="97"/>
        <v>46.69</v>
      </c>
      <c r="O696" s="48">
        <f t="shared" ca="1" si="98"/>
        <v>4188400</v>
      </c>
    </row>
    <row r="697" spans="1:15" x14ac:dyDescent="0.25">
      <c r="A697">
        <v>682</v>
      </c>
      <c r="B697" s="84">
        <v>40963</v>
      </c>
      <c r="C697" s="47">
        <v>50.36</v>
      </c>
      <c r="D697" s="47">
        <v>51.2</v>
      </c>
      <c r="E697" s="47">
        <v>50.31</v>
      </c>
      <c r="F697" s="47">
        <v>50.78</v>
      </c>
      <c r="G697" s="48">
        <v>1748500</v>
      </c>
      <c r="H697" s="47">
        <v>46.63</v>
      </c>
      <c r="I697" s="51">
        <f t="shared" si="92"/>
        <v>0.91827491138243411</v>
      </c>
      <c r="J697" s="51">
        <f t="shared" ca="1" si="93"/>
        <v>1</v>
      </c>
      <c r="K697" s="47">
        <f t="shared" si="94"/>
        <v>46.24</v>
      </c>
      <c r="L697" s="47">
        <f t="shared" si="95"/>
        <v>47.02</v>
      </c>
      <c r="M697" s="47">
        <f t="shared" si="96"/>
        <v>46.2</v>
      </c>
      <c r="N697" s="47">
        <f t="shared" si="97"/>
        <v>46.63</v>
      </c>
      <c r="O697" s="48">
        <f t="shared" ca="1" si="98"/>
        <v>1748500</v>
      </c>
    </row>
    <row r="698" spans="1:15" x14ac:dyDescent="0.25">
      <c r="A698">
        <v>683</v>
      </c>
      <c r="B698" s="84">
        <v>40962</v>
      </c>
      <c r="C698" s="47">
        <v>50.26</v>
      </c>
      <c r="D698" s="47">
        <v>50.53</v>
      </c>
      <c r="E698" s="47">
        <v>50.23</v>
      </c>
      <c r="F698" s="47">
        <v>50.36</v>
      </c>
      <c r="G698" s="48">
        <v>2129300</v>
      </c>
      <c r="H698" s="47">
        <v>46.24</v>
      </c>
      <c r="I698" s="51">
        <f t="shared" si="92"/>
        <v>0.91818903891977766</v>
      </c>
      <c r="J698" s="51">
        <f t="shared" ca="1" si="93"/>
        <v>1</v>
      </c>
      <c r="K698" s="47">
        <f t="shared" si="94"/>
        <v>46.15</v>
      </c>
      <c r="L698" s="47">
        <f t="shared" si="95"/>
        <v>46.4</v>
      </c>
      <c r="M698" s="47">
        <f t="shared" si="96"/>
        <v>46.12</v>
      </c>
      <c r="N698" s="47">
        <f t="shared" si="97"/>
        <v>46.24</v>
      </c>
      <c r="O698" s="48">
        <f t="shared" ca="1" si="98"/>
        <v>2129300</v>
      </c>
    </row>
    <row r="699" spans="1:15" x14ac:dyDescent="0.25">
      <c r="A699">
        <v>684</v>
      </c>
      <c r="B699" s="84">
        <v>40961</v>
      </c>
      <c r="C699" s="47">
        <v>50.01</v>
      </c>
      <c r="D699" s="47">
        <v>50.45</v>
      </c>
      <c r="E699" s="47">
        <v>49.94</v>
      </c>
      <c r="F699" s="47">
        <v>50.41</v>
      </c>
      <c r="G699" s="48">
        <v>1828600</v>
      </c>
      <c r="H699" s="47">
        <v>46.29</v>
      </c>
      <c r="I699" s="51">
        <f t="shared" si="92"/>
        <v>0.91827018448720499</v>
      </c>
      <c r="J699" s="51">
        <f t="shared" ca="1" si="93"/>
        <v>1</v>
      </c>
      <c r="K699" s="47">
        <f t="shared" si="94"/>
        <v>45.92</v>
      </c>
      <c r="L699" s="47">
        <f t="shared" si="95"/>
        <v>46.33</v>
      </c>
      <c r="M699" s="47">
        <f t="shared" si="96"/>
        <v>45.86</v>
      </c>
      <c r="N699" s="47">
        <f t="shared" si="97"/>
        <v>46.29</v>
      </c>
      <c r="O699" s="48">
        <f t="shared" ca="1" si="98"/>
        <v>1828600</v>
      </c>
    </row>
    <row r="700" spans="1:15" x14ac:dyDescent="0.25">
      <c r="A700">
        <v>685</v>
      </c>
      <c r="B700" s="84">
        <v>40960</v>
      </c>
      <c r="C700" s="47">
        <v>49.86</v>
      </c>
      <c r="D700" s="47">
        <v>50.36</v>
      </c>
      <c r="E700" s="47">
        <v>49.74</v>
      </c>
      <c r="F700" s="47">
        <v>50.14</v>
      </c>
      <c r="G700" s="48">
        <v>2292300</v>
      </c>
      <c r="H700" s="47">
        <v>46.04</v>
      </c>
      <c r="I700" s="51">
        <f t="shared" si="92"/>
        <v>0.91822895891503786</v>
      </c>
      <c r="J700" s="51">
        <f t="shared" ca="1" si="93"/>
        <v>1</v>
      </c>
      <c r="K700" s="47">
        <f t="shared" si="94"/>
        <v>45.78</v>
      </c>
      <c r="L700" s="47">
        <f t="shared" si="95"/>
        <v>46.24</v>
      </c>
      <c r="M700" s="47">
        <f t="shared" si="96"/>
        <v>45.67</v>
      </c>
      <c r="N700" s="47">
        <f t="shared" si="97"/>
        <v>46.04</v>
      </c>
      <c r="O700" s="48">
        <f t="shared" ca="1" si="98"/>
        <v>2292300</v>
      </c>
    </row>
    <row r="701" spans="1:15" x14ac:dyDescent="0.25">
      <c r="A701">
        <v>686</v>
      </c>
      <c r="B701" s="84">
        <v>40956</v>
      </c>
      <c r="C701" s="47">
        <v>49.11</v>
      </c>
      <c r="D701" s="47">
        <v>49.99</v>
      </c>
      <c r="E701" s="47">
        <v>49.11</v>
      </c>
      <c r="F701" s="47">
        <v>49.86</v>
      </c>
      <c r="G701" s="48">
        <v>2061700</v>
      </c>
      <c r="H701" s="47">
        <v>45.79</v>
      </c>
      <c r="I701" s="51">
        <f t="shared" si="92"/>
        <v>0.91837144003208981</v>
      </c>
      <c r="J701" s="51">
        <f t="shared" ca="1" si="93"/>
        <v>1</v>
      </c>
      <c r="K701" s="47">
        <f t="shared" si="94"/>
        <v>45.1</v>
      </c>
      <c r="L701" s="47">
        <f t="shared" si="95"/>
        <v>45.91</v>
      </c>
      <c r="M701" s="47">
        <f t="shared" si="96"/>
        <v>45.1</v>
      </c>
      <c r="N701" s="47">
        <f t="shared" si="97"/>
        <v>45.79</v>
      </c>
      <c r="O701" s="48">
        <f t="shared" ca="1" si="98"/>
        <v>2061700</v>
      </c>
    </row>
    <row r="702" spans="1:15" x14ac:dyDescent="0.25">
      <c r="A702">
        <v>687</v>
      </c>
      <c r="B702" s="84">
        <v>40955</v>
      </c>
      <c r="C702" s="47">
        <v>49</v>
      </c>
      <c r="D702" s="47">
        <v>49.11</v>
      </c>
      <c r="E702" s="47">
        <v>48.41</v>
      </c>
      <c r="F702" s="47">
        <v>48.81</v>
      </c>
      <c r="G702" s="48">
        <v>3303300</v>
      </c>
      <c r="H702" s="47">
        <v>44.82</v>
      </c>
      <c r="I702" s="51">
        <f t="shared" si="92"/>
        <v>0.91825445605408729</v>
      </c>
      <c r="J702" s="51">
        <f t="shared" ca="1" si="93"/>
        <v>1</v>
      </c>
      <c r="K702" s="47">
        <f t="shared" si="94"/>
        <v>44.99</v>
      </c>
      <c r="L702" s="47">
        <f t="shared" si="95"/>
        <v>45.1</v>
      </c>
      <c r="M702" s="47">
        <f t="shared" si="96"/>
        <v>44.45</v>
      </c>
      <c r="N702" s="47">
        <f t="shared" si="97"/>
        <v>44.82</v>
      </c>
      <c r="O702" s="48">
        <f t="shared" ca="1" si="98"/>
        <v>3303300</v>
      </c>
    </row>
    <row r="703" spans="1:15" x14ac:dyDescent="0.25">
      <c r="A703">
        <v>688</v>
      </c>
      <c r="B703" s="84">
        <v>40954</v>
      </c>
      <c r="C703" s="47">
        <v>50.27</v>
      </c>
      <c r="D703" s="47">
        <v>50.31</v>
      </c>
      <c r="E703" s="47">
        <v>49.28</v>
      </c>
      <c r="F703" s="47">
        <v>49.34</v>
      </c>
      <c r="G703" s="48">
        <v>2519900</v>
      </c>
      <c r="H703" s="47">
        <v>45.31</v>
      </c>
      <c r="I703" s="51">
        <f t="shared" si="92"/>
        <v>0.91832184839886499</v>
      </c>
      <c r="J703" s="51">
        <f t="shared" ca="1" si="93"/>
        <v>1</v>
      </c>
      <c r="K703" s="47">
        <f t="shared" si="94"/>
        <v>46.16</v>
      </c>
      <c r="L703" s="47">
        <f t="shared" si="95"/>
        <v>46.2</v>
      </c>
      <c r="M703" s="47">
        <f t="shared" si="96"/>
        <v>45.25</v>
      </c>
      <c r="N703" s="47">
        <f t="shared" si="97"/>
        <v>45.31</v>
      </c>
      <c r="O703" s="48">
        <f t="shared" ca="1" si="98"/>
        <v>2519900</v>
      </c>
    </row>
    <row r="704" spans="1:15" x14ac:dyDescent="0.25">
      <c r="A704">
        <v>689</v>
      </c>
      <c r="B704" s="84">
        <v>40953</v>
      </c>
      <c r="C704" s="47">
        <v>50.05</v>
      </c>
      <c r="D704" s="47">
        <v>50.5</v>
      </c>
      <c r="E704" s="47">
        <v>49.83</v>
      </c>
      <c r="F704" s="47">
        <v>50.36</v>
      </c>
      <c r="G704" s="48">
        <v>2274600</v>
      </c>
      <c r="H704" s="47">
        <v>46.24</v>
      </c>
      <c r="I704" s="51">
        <f t="shared" si="92"/>
        <v>0.91818903891977766</v>
      </c>
      <c r="J704" s="51">
        <f t="shared" ca="1" si="93"/>
        <v>1</v>
      </c>
      <c r="K704" s="47">
        <f t="shared" si="94"/>
        <v>45.96</v>
      </c>
      <c r="L704" s="47">
        <f t="shared" si="95"/>
        <v>46.37</v>
      </c>
      <c r="M704" s="47">
        <f t="shared" si="96"/>
        <v>45.75</v>
      </c>
      <c r="N704" s="47">
        <f t="shared" si="97"/>
        <v>46.24</v>
      </c>
      <c r="O704" s="48">
        <f t="shared" ca="1" si="98"/>
        <v>2274600</v>
      </c>
    </row>
    <row r="705" spans="1:15" x14ac:dyDescent="0.25">
      <c r="A705">
        <v>690</v>
      </c>
      <c r="B705" s="84">
        <v>40952</v>
      </c>
      <c r="C705" s="47">
        <v>49.71</v>
      </c>
      <c r="D705" s="47">
        <v>50.45</v>
      </c>
      <c r="E705" s="47">
        <v>49.71</v>
      </c>
      <c r="F705" s="47">
        <v>50.31</v>
      </c>
      <c r="G705" s="48">
        <v>2138300</v>
      </c>
      <c r="H705" s="47">
        <v>46.2</v>
      </c>
      <c r="I705" s="51">
        <f t="shared" si="92"/>
        <v>0.91830649970184852</v>
      </c>
      <c r="J705" s="51">
        <f t="shared" ca="1" si="93"/>
        <v>1</v>
      </c>
      <c r="K705" s="47">
        <f t="shared" si="94"/>
        <v>45.65</v>
      </c>
      <c r="L705" s="47">
        <f t="shared" si="95"/>
        <v>46.33</v>
      </c>
      <c r="M705" s="47">
        <f t="shared" si="96"/>
        <v>45.65</v>
      </c>
      <c r="N705" s="47">
        <f t="shared" si="97"/>
        <v>46.2</v>
      </c>
      <c r="O705" s="48">
        <f t="shared" ca="1" si="98"/>
        <v>2138300</v>
      </c>
    </row>
    <row r="706" spans="1:15" x14ac:dyDescent="0.25">
      <c r="A706">
        <v>691</v>
      </c>
      <c r="B706" s="84">
        <v>40949</v>
      </c>
      <c r="C706" s="47">
        <v>49.65</v>
      </c>
      <c r="D706" s="47">
        <v>49.69</v>
      </c>
      <c r="E706" s="47">
        <v>49.18</v>
      </c>
      <c r="F706" s="47">
        <v>49.53</v>
      </c>
      <c r="G706" s="48">
        <v>1588800</v>
      </c>
      <c r="H706" s="47">
        <v>45.48</v>
      </c>
      <c r="I706" s="51">
        <f t="shared" si="92"/>
        <v>0.91823137492428819</v>
      </c>
      <c r="J706" s="51">
        <f t="shared" ca="1" si="93"/>
        <v>1</v>
      </c>
      <c r="K706" s="47">
        <f t="shared" si="94"/>
        <v>45.59</v>
      </c>
      <c r="L706" s="47">
        <f t="shared" si="95"/>
        <v>45.63</v>
      </c>
      <c r="M706" s="47">
        <f t="shared" si="96"/>
        <v>45.16</v>
      </c>
      <c r="N706" s="47">
        <f t="shared" si="97"/>
        <v>45.48</v>
      </c>
      <c r="O706" s="48">
        <f t="shared" ca="1" si="98"/>
        <v>1588800</v>
      </c>
    </row>
    <row r="707" spans="1:15" x14ac:dyDescent="0.25">
      <c r="A707">
        <v>692</v>
      </c>
      <c r="B707" s="84">
        <v>40948</v>
      </c>
      <c r="C707" s="47">
        <v>49.86</v>
      </c>
      <c r="D707" s="47">
        <v>50.03</v>
      </c>
      <c r="E707" s="47">
        <v>49.71</v>
      </c>
      <c r="F707" s="47">
        <v>49.97</v>
      </c>
      <c r="G707" s="48">
        <v>2969300</v>
      </c>
      <c r="H707" s="47">
        <v>45.89</v>
      </c>
      <c r="I707" s="51">
        <f t="shared" si="92"/>
        <v>0.91835101060636382</v>
      </c>
      <c r="J707" s="51">
        <f t="shared" ca="1" si="93"/>
        <v>1</v>
      </c>
      <c r="K707" s="47">
        <f t="shared" si="94"/>
        <v>45.79</v>
      </c>
      <c r="L707" s="47">
        <f t="shared" si="95"/>
        <v>45.95</v>
      </c>
      <c r="M707" s="47">
        <f t="shared" si="96"/>
        <v>45.65</v>
      </c>
      <c r="N707" s="47">
        <f t="shared" si="97"/>
        <v>45.89</v>
      </c>
      <c r="O707" s="48">
        <f t="shared" ca="1" si="98"/>
        <v>2969300</v>
      </c>
    </row>
    <row r="708" spans="1:15" x14ac:dyDescent="0.25">
      <c r="A708">
        <v>693</v>
      </c>
      <c r="B708" s="84">
        <v>40947</v>
      </c>
      <c r="C708" s="47">
        <v>49.24</v>
      </c>
      <c r="D708" s="47">
        <v>49.93</v>
      </c>
      <c r="E708" s="47">
        <v>49.14</v>
      </c>
      <c r="F708" s="47">
        <v>49.78</v>
      </c>
      <c r="G708" s="48">
        <v>1591200</v>
      </c>
      <c r="H708" s="47">
        <v>45.71</v>
      </c>
      <c r="I708" s="51">
        <f t="shared" si="92"/>
        <v>0.91824025713137802</v>
      </c>
      <c r="J708" s="51">
        <f t="shared" ca="1" si="93"/>
        <v>1</v>
      </c>
      <c r="K708" s="47">
        <f t="shared" si="94"/>
        <v>45.21</v>
      </c>
      <c r="L708" s="47">
        <f t="shared" si="95"/>
        <v>45.85</v>
      </c>
      <c r="M708" s="47">
        <f t="shared" si="96"/>
        <v>45.12</v>
      </c>
      <c r="N708" s="47">
        <f t="shared" si="97"/>
        <v>45.71</v>
      </c>
      <c r="O708" s="48">
        <f t="shared" ca="1" si="98"/>
        <v>1591200</v>
      </c>
    </row>
    <row r="709" spans="1:15" x14ac:dyDescent="0.25">
      <c r="A709">
        <v>694</v>
      </c>
      <c r="B709" s="84">
        <v>40946</v>
      </c>
      <c r="C709" s="47">
        <v>48.94</v>
      </c>
      <c r="D709" s="47">
        <v>49.31</v>
      </c>
      <c r="E709" s="47">
        <v>48.87</v>
      </c>
      <c r="F709" s="47">
        <v>49.17</v>
      </c>
      <c r="G709" s="48">
        <v>1793100</v>
      </c>
      <c r="H709" s="47">
        <v>45.15</v>
      </c>
      <c r="I709" s="51">
        <f t="shared" si="92"/>
        <v>0.91824283099450876</v>
      </c>
      <c r="J709" s="51">
        <f t="shared" ca="1" si="93"/>
        <v>1</v>
      </c>
      <c r="K709" s="47">
        <f t="shared" si="94"/>
        <v>44.94</v>
      </c>
      <c r="L709" s="47">
        <f t="shared" si="95"/>
        <v>45.28</v>
      </c>
      <c r="M709" s="47">
        <f t="shared" si="96"/>
        <v>44.87</v>
      </c>
      <c r="N709" s="47">
        <f t="shared" si="97"/>
        <v>45.15</v>
      </c>
      <c r="O709" s="48">
        <f t="shared" ca="1" si="98"/>
        <v>1793100</v>
      </c>
    </row>
    <row r="710" spans="1:15" x14ac:dyDescent="0.25">
      <c r="A710">
        <v>695</v>
      </c>
      <c r="B710" s="84">
        <v>40945</v>
      </c>
      <c r="C710" s="47">
        <v>48.61</v>
      </c>
      <c r="D710" s="47">
        <v>49.32</v>
      </c>
      <c r="E710" s="47">
        <v>48.51</v>
      </c>
      <c r="F710" s="47">
        <v>49.3</v>
      </c>
      <c r="G710" s="48">
        <v>2098000</v>
      </c>
      <c r="H710" s="47">
        <v>45.27</v>
      </c>
      <c r="I710" s="51">
        <f t="shared" si="92"/>
        <v>0.91825557809330638</v>
      </c>
      <c r="J710" s="51">
        <f t="shared" ca="1" si="93"/>
        <v>1</v>
      </c>
      <c r="K710" s="47">
        <f t="shared" si="94"/>
        <v>44.64</v>
      </c>
      <c r="L710" s="47">
        <f t="shared" si="95"/>
        <v>45.29</v>
      </c>
      <c r="M710" s="47">
        <f t="shared" si="96"/>
        <v>44.54</v>
      </c>
      <c r="N710" s="47">
        <f t="shared" si="97"/>
        <v>45.27</v>
      </c>
      <c r="O710" s="48">
        <f t="shared" ca="1" si="98"/>
        <v>2098000</v>
      </c>
    </row>
    <row r="711" spans="1:15" x14ac:dyDescent="0.25">
      <c r="A711">
        <v>696</v>
      </c>
      <c r="B711" s="84">
        <v>40942</v>
      </c>
      <c r="C711" s="47">
        <v>48.72</v>
      </c>
      <c r="D711" s="47">
        <v>49.04</v>
      </c>
      <c r="E711" s="47">
        <v>48.71</v>
      </c>
      <c r="F711" s="47">
        <v>48.97</v>
      </c>
      <c r="G711" s="48">
        <v>2005000</v>
      </c>
      <c r="H711" s="47">
        <v>44.97</v>
      </c>
      <c r="I711" s="51">
        <f t="shared" si="92"/>
        <v>0.91831733714519093</v>
      </c>
      <c r="J711" s="51">
        <f t="shared" ca="1" si="93"/>
        <v>1</v>
      </c>
      <c r="K711" s="47">
        <f t="shared" si="94"/>
        <v>44.74</v>
      </c>
      <c r="L711" s="47">
        <f t="shared" si="95"/>
        <v>45.03</v>
      </c>
      <c r="M711" s="47">
        <f t="shared" si="96"/>
        <v>44.73</v>
      </c>
      <c r="N711" s="47">
        <f t="shared" si="97"/>
        <v>44.97</v>
      </c>
      <c r="O711" s="48">
        <f t="shared" ca="1" si="98"/>
        <v>2005000</v>
      </c>
    </row>
    <row r="712" spans="1:15" x14ac:dyDescent="0.25">
      <c r="A712">
        <v>697</v>
      </c>
      <c r="B712" s="84">
        <v>40941</v>
      </c>
      <c r="C712" s="47">
        <v>48.7</v>
      </c>
      <c r="D712" s="47">
        <v>48.78</v>
      </c>
      <c r="E712" s="47">
        <v>48.37</v>
      </c>
      <c r="F712" s="47">
        <v>48.55</v>
      </c>
      <c r="G712" s="48">
        <v>1652100</v>
      </c>
      <c r="H712" s="47">
        <v>44.58</v>
      </c>
      <c r="I712" s="51">
        <f t="shared" si="92"/>
        <v>0.9182286302780639</v>
      </c>
      <c r="J712" s="51">
        <f t="shared" ca="1" si="93"/>
        <v>1</v>
      </c>
      <c r="K712" s="47">
        <f t="shared" si="94"/>
        <v>44.72</v>
      </c>
      <c r="L712" s="47">
        <f t="shared" si="95"/>
        <v>44.79</v>
      </c>
      <c r="M712" s="47">
        <f t="shared" si="96"/>
        <v>44.41</v>
      </c>
      <c r="N712" s="47">
        <f t="shared" si="97"/>
        <v>44.58</v>
      </c>
      <c r="O712" s="48">
        <f t="shared" ca="1" si="98"/>
        <v>1652100</v>
      </c>
    </row>
    <row r="713" spans="1:15" x14ac:dyDescent="0.25">
      <c r="A713">
        <v>698</v>
      </c>
      <c r="B713" s="84">
        <v>40940</v>
      </c>
      <c r="C713" s="47">
        <v>48.34</v>
      </c>
      <c r="D713" s="47">
        <v>48.99</v>
      </c>
      <c r="E713" s="47">
        <v>48.33</v>
      </c>
      <c r="F713" s="47">
        <v>48.74</v>
      </c>
      <c r="G713" s="48">
        <v>2546300</v>
      </c>
      <c r="H713" s="47">
        <v>44.76</v>
      </c>
      <c r="I713" s="51">
        <f t="shared" si="92"/>
        <v>0.91834222404595811</v>
      </c>
      <c r="J713" s="51">
        <f t="shared" ca="1" si="93"/>
        <v>1</v>
      </c>
      <c r="K713" s="47">
        <f t="shared" si="94"/>
        <v>44.39</v>
      </c>
      <c r="L713" s="47">
        <f t="shared" si="95"/>
        <v>44.99</v>
      </c>
      <c r="M713" s="47">
        <f t="shared" si="96"/>
        <v>44.38</v>
      </c>
      <c r="N713" s="47">
        <f t="shared" si="97"/>
        <v>44.76</v>
      </c>
      <c r="O713" s="48">
        <f t="shared" ca="1" si="98"/>
        <v>2546300</v>
      </c>
    </row>
    <row r="714" spans="1:15" x14ac:dyDescent="0.25">
      <c r="A714">
        <v>699</v>
      </c>
      <c r="B714" s="84">
        <v>40939</v>
      </c>
      <c r="C714" s="47">
        <v>48.16</v>
      </c>
      <c r="D714" s="47">
        <v>48.43</v>
      </c>
      <c r="E714" s="47">
        <v>47.5</v>
      </c>
      <c r="F714" s="47">
        <v>47.99</v>
      </c>
      <c r="G714" s="48">
        <v>3669800</v>
      </c>
      <c r="H714" s="47">
        <v>44.07</v>
      </c>
      <c r="I714" s="51">
        <f t="shared" si="92"/>
        <v>0.91831631589914564</v>
      </c>
      <c r="J714" s="51">
        <f t="shared" ca="1" si="93"/>
        <v>1</v>
      </c>
      <c r="K714" s="47">
        <f t="shared" si="94"/>
        <v>44.23</v>
      </c>
      <c r="L714" s="47">
        <f t="shared" si="95"/>
        <v>44.47</v>
      </c>
      <c r="M714" s="47">
        <f t="shared" si="96"/>
        <v>43.62</v>
      </c>
      <c r="N714" s="47">
        <f t="shared" si="97"/>
        <v>44.07</v>
      </c>
      <c r="O714" s="48">
        <f t="shared" ca="1" si="98"/>
        <v>3669800</v>
      </c>
    </row>
    <row r="715" spans="1:15" x14ac:dyDescent="0.25">
      <c r="A715">
        <v>700</v>
      </c>
      <c r="B715" s="84">
        <v>40938</v>
      </c>
      <c r="C715" s="47">
        <v>48.14</v>
      </c>
      <c r="D715" s="47">
        <v>48.22</v>
      </c>
      <c r="E715" s="47">
        <v>47.72</v>
      </c>
      <c r="F715" s="47">
        <v>48</v>
      </c>
      <c r="G715" s="48">
        <v>2464500</v>
      </c>
      <c r="H715" s="47">
        <v>44.08</v>
      </c>
      <c r="I715" s="51">
        <f t="shared" si="92"/>
        <v>0.91833333333333333</v>
      </c>
      <c r="J715" s="51">
        <f t="shared" ca="1" si="93"/>
        <v>1</v>
      </c>
      <c r="K715" s="47">
        <f t="shared" si="94"/>
        <v>44.21</v>
      </c>
      <c r="L715" s="47">
        <f t="shared" si="95"/>
        <v>44.28</v>
      </c>
      <c r="M715" s="47">
        <f t="shared" si="96"/>
        <v>43.82</v>
      </c>
      <c r="N715" s="47">
        <f t="shared" si="97"/>
        <v>44.08</v>
      </c>
      <c r="O715" s="48">
        <f t="shared" ca="1" si="98"/>
        <v>2464500</v>
      </c>
    </row>
    <row r="716" spans="1:15" x14ac:dyDescent="0.25">
      <c r="A716">
        <v>701</v>
      </c>
      <c r="B716" s="84">
        <v>40935</v>
      </c>
      <c r="C716" s="47">
        <v>49.79</v>
      </c>
      <c r="D716" s="47">
        <v>49.79</v>
      </c>
      <c r="E716" s="47">
        <v>48.52</v>
      </c>
      <c r="F716" s="47">
        <v>48.64</v>
      </c>
      <c r="G716" s="48">
        <v>2468400</v>
      </c>
      <c r="H716" s="47">
        <v>44.66</v>
      </c>
      <c r="I716" s="51">
        <f t="shared" si="92"/>
        <v>0.91817434210526305</v>
      </c>
      <c r="J716" s="51">
        <f t="shared" ca="1" si="93"/>
        <v>1</v>
      </c>
      <c r="K716" s="47">
        <f t="shared" si="94"/>
        <v>45.72</v>
      </c>
      <c r="L716" s="47">
        <f t="shared" si="95"/>
        <v>45.72</v>
      </c>
      <c r="M716" s="47">
        <f t="shared" si="96"/>
        <v>44.55</v>
      </c>
      <c r="N716" s="47">
        <f t="shared" si="97"/>
        <v>44.66</v>
      </c>
      <c r="O716" s="48">
        <f t="shared" ca="1" si="98"/>
        <v>2468400</v>
      </c>
    </row>
    <row r="717" spans="1:15" x14ac:dyDescent="0.25">
      <c r="A717">
        <v>702</v>
      </c>
      <c r="B717" s="84">
        <v>40934</v>
      </c>
      <c r="C717" s="47">
        <v>50.7</v>
      </c>
      <c r="D717" s="47">
        <v>50.7</v>
      </c>
      <c r="E717" s="47">
        <v>49.08</v>
      </c>
      <c r="F717" s="47">
        <v>49.89</v>
      </c>
      <c r="G717" s="48">
        <v>4042100</v>
      </c>
      <c r="H717" s="47">
        <v>45.81</v>
      </c>
      <c r="I717" s="51">
        <f t="shared" si="92"/>
        <v>0.91822008418520751</v>
      </c>
      <c r="J717" s="51">
        <f t="shared" ca="1" si="93"/>
        <v>1</v>
      </c>
      <c r="K717" s="47">
        <f t="shared" si="94"/>
        <v>46.55</v>
      </c>
      <c r="L717" s="47">
        <f t="shared" si="95"/>
        <v>46.55</v>
      </c>
      <c r="M717" s="47">
        <f t="shared" si="96"/>
        <v>45.07</v>
      </c>
      <c r="N717" s="47">
        <f t="shared" si="97"/>
        <v>45.81</v>
      </c>
      <c r="O717" s="48">
        <f t="shared" ca="1" si="98"/>
        <v>4042100</v>
      </c>
    </row>
    <row r="718" spans="1:15" x14ac:dyDescent="0.25">
      <c r="A718">
        <v>703</v>
      </c>
      <c r="B718" s="84">
        <v>40933</v>
      </c>
      <c r="C718" s="47">
        <v>49.51</v>
      </c>
      <c r="D718" s="47">
        <v>49.83</v>
      </c>
      <c r="E718" s="47">
        <v>48.9</v>
      </c>
      <c r="F718" s="47">
        <v>49.71</v>
      </c>
      <c r="G718" s="48">
        <v>3771600</v>
      </c>
      <c r="H718" s="47">
        <v>45.65</v>
      </c>
      <c r="I718" s="51">
        <f t="shared" si="92"/>
        <v>0.91832629249647957</v>
      </c>
      <c r="J718" s="51">
        <f t="shared" ca="1" si="93"/>
        <v>1</v>
      </c>
      <c r="K718" s="47">
        <f t="shared" si="94"/>
        <v>45.47</v>
      </c>
      <c r="L718" s="47">
        <f t="shared" si="95"/>
        <v>45.76</v>
      </c>
      <c r="M718" s="47">
        <f t="shared" si="96"/>
        <v>44.91</v>
      </c>
      <c r="N718" s="47">
        <f t="shared" si="97"/>
        <v>45.65</v>
      </c>
      <c r="O718" s="48">
        <f t="shared" ca="1" si="98"/>
        <v>3771600</v>
      </c>
    </row>
    <row r="719" spans="1:15" x14ac:dyDescent="0.25">
      <c r="A719">
        <v>704</v>
      </c>
      <c r="B719" s="84">
        <v>40932</v>
      </c>
      <c r="C719" s="47">
        <v>49.53</v>
      </c>
      <c r="D719" s="47">
        <v>49.84</v>
      </c>
      <c r="E719" s="47">
        <v>49.46</v>
      </c>
      <c r="F719" s="47">
        <v>49.69</v>
      </c>
      <c r="G719" s="48">
        <v>1564400</v>
      </c>
      <c r="H719" s="47">
        <v>45.63</v>
      </c>
      <c r="I719" s="51">
        <f t="shared" si="92"/>
        <v>0.91829341919903407</v>
      </c>
      <c r="J719" s="51">
        <f t="shared" ca="1" si="93"/>
        <v>1</v>
      </c>
      <c r="K719" s="47">
        <f t="shared" si="94"/>
        <v>45.48</v>
      </c>
      <c r="L719" s="47">
        <f t="shared" si="95"/>
        <v>45.77</v>
      </c>
      <c r="M719" s="47">
        <f t="shared" si="96"/>
        <v>45.42</v>
      </c>
      <c r="N719" s="47">
        <f t="shared" si="97"/>
        <v>45.63</v>
      </c>
      <c r="O719" s="48">
        <f t="shared" ca="1" si="98"/>
        <v>1564400</v>
      </c>
    </row>
    <row r="720" spans="1:15" x14ac:dyDescent="0.25">
      <c r="A720">
        <v>705</v>
      </c>
      <c r="B720" s="84">
        <v>40931</v>
      </c>
      <c r="C720" s="47">
        <v>49.9</v>
      </c>
      <c r="D720" s="47">
        <v>50.38</v>
      </c>
      <c r="E720" s="47">
        <v>49.48</v>
      </c>
      <c r="F720" s="47">
        <v>49.84</v>
      </c>
      <c r="G720" s="48">
        <v>1188000</v>
      </c>
      <c r="H720" s="47">
        <v>45.77</v>
      </c>
      <c r="I720" s="51">
        <f t="shared" si="92"/>
        <v>0.918338683788122</v>
      </c>
      <c r="J720" s="51">
        <f t="shared" ca="1" si="93"/>
        <v>1</v>
      </c>
      <c r="K720" s="47">
        <f t="shared" si="94"/>
        <v>45.83</v>
      </c>
      <c r="L720" s="47">
        <f t="shared" si="95"/>
        <v>46.27</v>
      </c>
      <c r="M720" s="47">
        <f t="shared" si="96"/>
        <v>45.44</v>
      </c>
      <c r="N720" s="47">
        <f t="shared" si="97"/>
        <v>45.77</v>
      </c>
      <c r="O720" s="48">
        <f t="shared" ca="1" si="98"/>
        <v>1188000</v>
      </c>
    </row>
    <row r="721" spans="1:15" x14ac:dyDescent="0.25">
      <c r="A721">
        <v>706</v>
      </c>
      <c r="B721" s="84">
        <v>40928</v>
      </c>
      <c r="C721" s="47">
        <v>50.08</v>
      </c>
      <c r="D721" s="47">
        <v>50.19</v>
      </c>
      <c r="E721" s="47">
        <v>49.69</v>
      </c>
      <c r="F721" s="47">
        <v>49.88</v>
      </c>
      <c r="G721" s="48">
        <v>1619300</v>
      </c>
      <c r="H721" s="47">
        <v>45.8</v>
      </c>
      <c r="I721" s="51">
        <f t="shared" ref="I721:I784" si="99">H721/F721</f>
        <v>0.91820368885324766</v>
      </c>
      <c r="J721" s="51">
        <f t="shared" ref="J721:J784" ca="1" si="100">INDEX(OFFSET($T$15,0,0,$S$13+1,1),MATCH(B721,OFFSET($Q$15,0,0,$S$13+1,1),-1))</f>
        <v>1</v>
      </c>
      <c r="K721" s="47">
        <f t="shared" ref="K721:K784" si="101">ROUND($I721*C721,2)</f>
        <v>45.98</v>
      </c>
      <c r="L721" s="47">
        <f t="shared" ref="L721:L784" si="102">ROUND($I721*D721,2)</f>
        <v>46.08</v>
      </c>
      <c r="M721" s="47">
        <f t="shared" ref="M721:M784" si="103">ROUND($I721*E721,2)</f>
        <v>45.63</v>
      </c>
      <c r="N721" s="47">
        <f t="shared" ref="N721:N784" si="104">ROUND($I721*F721,2)</f>
        <v>45.8</v>
      </c>
      <c r="O721" s="48">
        <f t="shared" ref="O721:O784" ca="1" si="105">G721*J721</f>
        <v>1619300</v>
      </c>
    </row>
    <row r="722" spans="1:15" x14ac:dyDescent="0.25">
      <c r="A722">
        <v>707</v>
      </c>
      <c r="B722" s="84">
        <v>40927</v>
      </c>
      <c r="C722" s="47">
        <v>49.73</v>
      </c>
      <c r="D722" s="47">
        <v>50</v>
      </c>
      <c r="E722" s="47">
        <v>49.23</v>
      </c>
      <c r="F722" s="47">
        <v>49.98</v>
      </c>
      <c r="G722" s="48">
        <v>2387000</v>
      </c>
      <c r="H722" s="47">
        <v>45.9</v>
      </c>
      <c r="I722" s="51">
        <f t="shared" si="99"/>
        <v>0.91836734693877553</v>
      </c>
      <c r="J722" s="51">
        <f t="shared" ca="1" si="100"/>
        <v>1</v>
      </c>
      <c r="K722" s="47">
        <f t="shared" si="101"/>
        <v>45.67</v>
      </c>
      <c r="L722" s="47">
        <f t="shared" si="102"/>
        <v>45.92</v>
      </c>
      <c r="M722" s="47">
        <f t="shared" si="103"/>
        <v>45.21</v>
      </c>
      <c r="N722" s="47">
        <f t="shared" si="104"/>
        <v>45.9</v>
      </c>
      <c r="O722" s="48">
        <f t="shared" ca="1" si="105"/>
        <v>2387000</v>
      </c>
    </row>
    <row r="723" spans="1:15" x14ac:dyDescent="0.25">
      <c r="A723">
        <v>708</v>
      </c>
      <c r="B723" s="84">
        <v>40926</v>
      </c>
      <c r="C723" s="47">
        <v>48.76</v>
      </c>
      <c r="D723" s="47">
        <v>49.73</v>
      </c>
      <c r="E723" s="47">
        <v>48.65</v>
      </c>
      <c r="F723" s="47">
        <v>49.62</v>
      </c>
      <c r="G723" s="48">
        <v>1838700</v>
      </c>
      <c r="H723" s="47">
        <v>45.56</v>
      </c>
      <c r="I723" s="51">
        <f t="shared" si="99"/>
        <v>0.91817815397017344</v>
      </c>
      <c r="J723" s="51">
        <f t="shared" ca="1" si="100"/>
        <v>1</v>
      </c>
      <c r="K723" s="47">
        <f t="shared" si="101"/>
        <v>44.77</v>
      </c>
      <c r="L723" s="47">
        <f t="shared" si="102"/>
        <v>45.66</v>
      </c>
      <c r="M723" s="47">
        <f t="shared" si="103"/>
        <v>44.67</v>
      </c>
      <c r="N723" s="47">
        <f t="shared" si="104"/>
        <v>45.56</v>
      </c>
      <c r="O723" s="48">
        <f t="shared" ca="1" si="105"/>
        <v>1838700</v>
      </c>
    </row>
    <row r="724" spans="1:15" x14ac:dyDescent="0.25">
      <c r="A724">
        <v>709</v>
      </c>
      <c r="B724" s="84">
        <v>40925</v>
      </c>
      <c r="C724" s="47">
        <v>49.19</v>
      </c>
      <c r="D724" s="47">
        <v>49.29</v>
      </c>
      <c r="E724" s="47">
        <v>48.78</v>
      </c>
      <c r="F724" s="47">
        <v>48.88</v>
      </c>
      <c r="G724" s="48">
        <v>1954300</v>
      </c>
      <c r="H724" s="47">
        <v>44.89</v>
      </c>
      <c r="I724" s="51">
        <f t="shared" si="99"/>
        <v>0.91837152209492634</v>
      </c>
      <c r="J724" s="51">
        <f t="shared" ca="1" si="100"/>
        <v>1</v>
      </c>
      <c r="K724" s="47">
        <f t="shared" si="101"/>
        <v>45.17</v>
      </c>
      <c r="L724" s="47">
        <f t="shared" si="102"/>
        <v>45.27</v>
      </c>
      <c r="M724" s="47">
        <f t="shared" si="103"/>
        <v>44.8</v>
      </c>
      <c r="N724" s="47">
        <f t="shared" si="104"/>
        <v>44.89</v>
      </c>
      <c r="O724" s="48">
        <f t="shared" ca="1" si="105"/>
        <v>1954300</v>
      </c>
    </row>
    <row r="725" spans="1:15" x14ac:dyDescent="0.25">
      <c r="A725">
        <v>710</v>
      </c>
      <c r="B725" s="84">
        <v>40921</v>
      </c>
      <c r="C725" s="47">
        <v>49.26</v>
      </c>
      <c r="D725" s="47">
        <v>49.26</v>
      </c>
      <c r="E725" s="47">
        <v>48.58</v>
      </c>
      <c r="F725" s="47">
        <v>48.67</v>
      </c>
      <c r="G725" s="48">
        <v>1731400</v>
      </c>
      <c r="H725" s="47">
        <v>44.69</v>
      </c>
      <c r="I725" s="51">
        <f t="shared" si="99"/>
        <v>0.91822477912471745</v>
      </c>
      <c r="J725" s="51">
        <f t="shared" ca="1" si="100"/>
        <v>1</v>
      </c>
      <c r="K725" s="47">
        <f t="shared" si="101"/>
        <v>45.23</v>
      </c>
      <c r="L725" s="47">
        <f t="shared" si="102"/>
        <v>45.23</v>
      </c>
      <c r="M725" s="47">
        <f t="shared" si="103"/>
        <v>44.61</v>
      </c>
      <c r="N725" s="47">
        <f t="shared" si="104"/>
        <v>44.69</v>
      </c>
      <c r="O725" s="48">
        <f t="shared" ca="1" si="105"/>
        <v>1731400</v>
      </c>
    </row>
    <row r="726" spans="1:15" x14ac:dyDescent="0.25">
      <c r="A726">
        <v>711</v>
      </c>
      <c r="B726" s="84">
        <v>40920</v>
      </c>
      <c r="C726" s="47">
        <v>48.91</v>
      </c>
      <c r="D726" s="47">
        <v>49.62</v>
      </c>
      <c r="E726" s="47">
        <v>48.8</v>
      </c>
      <c r="F726" s="47">
        <v>49.48</v>
      </c>
      <c r="G726" s="48">
        <v>1548300</v>
      </c>
      <c r="H726" s="47">
        <v>45.44</v>
      </c>
      <c r="I726" s="51">
        <f t="shared" si="99"/>
        <v>0.91835084882780926</v>
      </c>
      <c r="J726" s="51">
        <f t="shared" ca="1" si="100"/>
        <v>1</v>
      </c>
      <c r="K726" s="47">
        <f t="shared" si="101"/>
        <v>44.92</v>
      </c>
      <c r="L726" s="47">
        <f t="shared" si="102"/>
        <v>45.57</v>
      </c>
      <c r="M726" s="47">
        <f t="shared" si="103"/>
        <v>44.82</v>
      </c>
      <c r="N726" s="47">
        <f t="shared" si="104"/>
        <v>45.44</v>
      </c>
      <c r="O726" s="48">
        <f t="shared" ca="1" si="105"/>
        <v>1548300</v>
      </c>
    </row>
    <row r="727" spans="1:15" x14ac:dyDescent="0.25">
      <c r="A727">
        <v>712</v>
      </c>
      <c r="B727" s="84">
        <v>40919</v>
      </c>
      <c r="C727" s="47">
        <v>48.67</v>
      </c>
      <c r="D727" s="47">
        <v>48.99</v>
      </c>
      <c r="E727" s="47">
        <v>48.63</v>
      </c>
      <c r="F727" s="47">
        <v>48.8</v>
      </c>
      <c r="G727" s="48">
        <v>1289100</v>
      </c>
      <c r="H727" s="47">
        <v>44.81</v>
      </c>
      <c r="I727" s="51">
        <f t="shared" si="99"/>
        <v>0.91823770491803292</v>
      </c>
      <c r="J727" s="51">
        <f t="shared" ca="1" si="100"/>
        <v>1</v>
      </c>
      <c r="K727" s="47">
        <f t="shared" si="101"/>
        <v>44.69</v>
      </c>
      <c r="L727" s="47">
        <f t="shared" si="102"/>
        <v>44.98</v>
      </c>
      <c r="M727" s="47">
        <f t="shared" si="103"/>
        <v>44.65</v>
      </c>
      <c r="N727" s="47">
        <f t="shared" si="104"/>
        <v>44.81</v>
      </c>
      <c r="O727" s="48">
        <f t="shared" ca="1" si="105"/>
        <v>1289100</v>
      </c>
    </row>
    <row r="728" spans="1:15" x14ac:dyDescent="0.25">
      <c r="A728">
        <v>713</v>
      </c>
      <c r="B728" s="84">
        <v>40918</v>
      </c>
      <c r="C728" s="47">
        <v>48.54</v>
      </c>
      <c r="D728" s="47">
        <v>48.93</v>
      </c>
      <c r="E728" s="47">
        <v>48</v>
      </c>
      <c r="F728" s="47">
        <v>48.7</v>
      </c>
      <c r="G728" s="48">
        <v>2210500</v>
      </c>
      <c r="H728" s="47">
        <v>44.72</v>
      </c>
      <c r="I728" s="51">
        <f t="shared" si="99"/>
        <v>0.91827515400410675</v>
      </c>
      <c r="J728" s="51">
        <f t="shared" ca="1" si="100"/>
        <v>1</v>
      </c>
      <c r="K728" s="47">
        <f t="shared" si="101"/>
        <v>44.57</v>
      </c>
      <c r="L728" s="47">
        <f t="shared" si="102"/>
        <v>44.93</v>
      </c>
      <c r="M728" s="47">
        <f t="shared" si="103"/>
        <v>44.08</v>
      </c>
      <c r="N728" s="47">
        <f t="shared" si="104"/>
        <v>44.72</v>
      </c>
      <c r="O728" s="48">
        <f t="shared" ca="1" si="105"/>
        <v>2210500</v>
      </c>
    </row>
    <row r="729" spans="1:15" x14ac:dyDescent="0.25">
      <c r="A729">
        <v>714</v>
      </c>
      <c r="B729" s="84">
        <v>40917</v>
      </c>
      <c r="C729" s="47">
        <v>48.22</v>
      </c>
      <c r="D729" s="47">
        <v>48.44</v>
      </c>
      <c r="E729" s="47">
        <v>47.66</v>
      </c>
      <c r="F729" s="47">
        <v>48.16</v>
      </c>
      <c r="G729" s="48">
        <v>2061200</v>
      </c>
      <c r="H729" s="47">
        <v>44.22</v>
      </c>
      <c r="I729" s="51">
        <f t="shared" si="99"/>
        <v>0.91818936877076418</v>
      </c>
      <c r="J729" s="51">
        <f t="shared" ca="1" si="100"/>
        <v>1</v>
      </c>
      <c r="K729" s="47">
        <f t="shared" si="101"/>
        <v>44.28</v>
      </c>
      <c r="L729" s="47">
        <f t="shared" si="102"/>
        <v>44.48</v>
      </c>
      <c r="M729" s="47">
        <f t="shared" si="103"/>
        <v>43.76</v>
      </c>
      <c r="N729" s="47">
        <f t="shared" si="104"/>
        <v>44.22</v>
      </c>
      <c r="O729" s="48">
        <f t="shared" ca="1" si="105"/>
        <v>2061200</v>
      </c>
    </row>
    <row r="730" spans="1:15" x14ac:dyDescent="0.25">
      <c r="A730">
        <v>715</v>
      </c>
      <c r="B730" s="84">
        <v>40914</v>
      </c>
      <c r="C730" s="47">
        <v>48.24</v>
      </c>
      <c r="D730" s="47">
        <v>48.29</v>
      </c>
      <c r="E730" s="47">
        <v>47.9</v>
      </c>
      <c r="F730" s="47">
        <v>48.08</v>
      </c>
      <c r="G730" s="48">
        <v>1484200</v>
      </c>
      <c r="H730" s="47">
        <v>44.15</v>
      </c>
      <c r="I730" s="51">
        <f t="shared" si="99"/>
        <v>0.91826123128119796</v>
      </c>
      <c r="J730" s="51">
        <f t="shared" ca="1" si="100"/>
        <v>1</v>
      </c>
      <c r="K730" s="47">
        <f t="shared" si="101"/>
        <v>44.3</v>
      </c>
      <c r="L730" s="47">
        <f t="shared" si="102"/>
        <v>44.34</v>
      </c>
      <c r="M730" s="47">
        <f t="shared" si="103"/>
        <v>43.98</v>
      </c>
      <c r="N730" s="47">
        <f t="shared" si="104"/>
        <v>44.15</v>
      </c>
      <c r="O730" s="48">
        <f t="shared" ca="1" si="105"/>
        <v>1484200</v>
      </c>
    </row>
    <row r="731" spans="1:15" x14ac:dyDescent="0.25">
      <c r="A731">
        <v>716</v>
      </c>
      <c r="B731" s="84">
        <v>40913</v>
      </c>
      <c r="C731" s="47">
        <v>48.55</v>
      </c>
      <c r="D731" s="47">
        <v>48.58</v>
      </c>
      <c r="E731" s="47">
        <v>47.5</v>
      </c>
      <c r="F731" s="47">
        <v>48.05</v>
      </c>
      <c r="G731" s="48">
        <v>2801300</v>
      </c>
      <c r="H731" s="47">
        <v>44.12</v>
      </c>
      <c r="I731" s="51">
        <f t="shared" si="99"/>
        <v>0.91821019771071799</v>
      </c>
      <c r="J731" s="51">
        <f t="shared" ca="1" si="100"/>
        <v>1</v>
      </c>
      <c r="K731" s="47">
        <f t="shared" si="101"/>
        <v>44.58</v>
      </c>
      <c r="L731" s="47">
        <f t="shared" si="102"/>
        <v>44.61</v>
      </c>
      <c r="M731" s="47">
        <f t="shared" si="103"/>
        <v>43.61</v>
      </c>
      <c r="N731" s="47">
        <f t="shared" si="104"/>
        <v>44.12</v>
      </c>
      <c r="O731" s="48">
        <f t="shared" ca="1" si="105"/>
        <v>2801300</v>
      </c>
    </row>
    <row r="732" spans="1:15" x14ac:dyDescent="0.25">
      <c r="A732">
        <v>717</v>
      </c>
      <c r="B732" s="84">
        <v>40912</v>
      </c>
      <c r="C732" s="47">
        <v>48.54</v>
      </c>
      <c r="D732" s="47">
        <v>48.77</v>
      </c>
      <c r="E732" s="47">
        <v>48.24</v>
      </c>
      <c r="F732" s="47">
        <v>48.59</v>
      </c>
      <c r="G732" s="48">
        <v>1440900</v>
      </c>
      <c r="H732" s="47">
        <v>44.62</v>
      </c>
      <c r="I732" s="51">
        <f t="shared" si="99"/>
        <v>0.91829594566783279</v>
      </c>
      <c r="J732" s="51">
        <f t="shared" ca="1" si="100"/>
        <v>1</v>
      </c>
      <c r="K732" s="47">
        <f t="shared" si="101"/>
        <v>44.57</v>
      </c>
      <c r="L732" s="47">
        <f t="shared" si="102"/>
        <v>44.79</v>
      </c>
      <c r="M732" s="47">
        <f t="shared" si="103"/>
        <v>44.3</v>
      </c>
      <c r="N732" s="47">
        <f t="shared" si="104"/>
        <v>44.62</v>
      </c>
      <c r="O732" s="48">
        <f t="shared" ca="1" si="105"/>
        <v>1440900</v>
      </c>
    </row>
    <row r="733" spans="1:15" x14ac:dyDescent="0.25">
      <c r="A733">
        <v>718</v>
      </c>
      <c r="B733" s="84">
        <v>40911</v>
      </c>
      <c r="C733" s="47">
        <v>49.11</v>
      </c>
      <c r="D733" s="47">
        <v>49.51</v>
      </c>
      <c r="E733" s="47">
        <v>48.51</v>
      </c>
      <c r="F733" s="47">
        <v>48.53</v>
      </c>
      <c r="G733" s="48">
        <v>2668200</v>
      </c>
      <c r="H733" s="47">
        <v>44.56</v>
      </c>
      <c r="I733" s="51">
        <f t="shared" si="99"/>
        <v>0.91819493097053373</v>
      </c>
      <c r="J733" s="51">
        <f t="shared" ca="1" si="100"/>
        <v>1</v>
      </c>
      <c r="K733" s="47">
        <f t="shared" si="101"/>
        <v>45.09</v>
      </c>
      <c r="L733" s="47">
        <f t="shared" si="102"/>
        <v>45.46</v>
      </c>
      <c r="M733" s="47">
        <f t="shared" si="103"/>
        <v>44.54</v>
      </c>
      <c r="N733" s="47">
        <f t="shared" si="104"/>
        <v>44.56</v>
      </c>
      <c r="O733" s="48">
        <f t="shared" ca="1" si="105"/>
        <v>2668200</v>
      </c>
    </row>
    <row r="734" spans="1:15" x14ac:dyDescent="0.25">
      <c r="A734">
        <v>719</v>
      </c>
      <c r="B734" s="84">
        <v>40907</v>
      </c>
      <c r="C734" s="47">
        <v>48.43</v>
      </c>
      <c r="D734" s="47">
        <v>48.91</v>
      </c>
      <c r="E734" s="47">
        <v>48.32</v>
      </c>
      <c r="F734" s="47">
        <v>48.38</v>
      </c>
      <c r="G734" s="48">
        <v>1725800</v>
      </c>
      <c r="H734" s="47">
        <v>44.43</v>
      </c>
      <c r="I734" s="51">
        <f t="shared" si="99"/>
        <v>0.91835469202149644</v>
      </c>
      <c r="J734" s="51">
        <f t="shared" ca="1" si="100"/>
        <v>1</v>
      </c>
      <c r="K734" s="47">
        <f t="shared" si="101"/>
        <v>44.48</v>
      </c>
      <c r="L734" s="47">
        <f t="shared" si="102"/>
        <v>44.92</v>
      </c>
      <c r="M734" s="47">
        <f t="shared" si="103"/>
        <v>44.37</v>
      </c>
      <c r="N734" s="47">
        <f t="shared" si="104"/>
        <v>44.43</v>
      </c>
      <c r="O734" s="48">
        <f t="shared" ca="1" si="105"/>
        <v>1725800</v>
      </c>
    </row>
    <row r="735" spans="1:15" x14ac:dyDescent="0.25">
      <c r="A735">
        <v>720</v>
      </c>
      <c r="B735" s="84">
        <v>40906</v>
      </c>
      <c r="C735" s="47">
        <v>48.72</v>
      </c>
      <c r="D735" s="47">
        <v>49.11</v>
      </c>
      <c r="E735" s="47">
        <v>48.64</v>
      </c>
      <c r="F735" s="47">
        <v>49.07</v>
      </c>
      <c r="G735" s="48">
        <v>1634100</v>
      </c>
      <c r="H735" s="47">
        <v>44.66</v>
      </c>
      <c r="I735" s="51">
        <f t="shared" si="99"/>
        <v>0.91012838801711837</v>
      </c>
      <c r="J735" s="51">
        <f t="shared" ca="1" si="100"/>
        <v>1</v>
      </c>
      <c r="K735" s="47">
        <f t="shared" si="101"/>
        <v>44.34</v>
      </c>
      <c r="L735" s="47">
        <f t="shared" si="102"/>
        <v>44.7</v>
      </c>
      <c r="M735" s="47">
        <f t="shared" si="103"/>
        <v>44.27</v>
      </c>
      <c r="N735" s="47">
        <f t="shared" si="104"/>
        <v>44.66</v>
      </c>
      <c r="O735" s="48">
        <f t="shared" ca="1" si="105"/>
        <v>1634100</v>
      </c>
    </row>
    <row r="736" spans="1:15" x14ac:dyDescent="0.25">
      <c r="A736">
        <v>721</v>
      </c>
      <c r="B736" s="84">
        <v>40905</v>
      </c>
      <c r="C736" s="47">
        <v>48.7</v>
      </c>
      <c r="D736" s="47">
        <v>48.88</v>
      </c>
      <c r="E736" s="47">
        <v>48.51</v>
      </c>
      <c r="F736" s="47">
        <v>48.63</v>
      </c>
      <c r="G736" s="48">
        <v>1597600</v>
      </c>
      <c r="H736" s="47">
        <v>44.26</v>
      </c>
      <c r="I736" s="51">
        <f t="shared" si="99"/>
        <v>0.91013777503598592</v>
      </c>
      <c r="J736" s="51">
        <f t="shared" ca="1" si="100"/>
        <v>1</v>
      </c>
      <c r="K736" s="47">
        <f t="shared" si="101"/>
        <v>44.32</v>
      </c>
      <c r="L736" s="47">
        <f t="shared" si="102"/>
        <v>44.49</v>
      </c>
      <c r="M736" s="47">
        <f t="shared" si="103"/>
        <v>44.15</v>
      </c>
      <c r="N736" s="47">
        <f t="shared" si="104"/>
        <v>44.26</v>
      </c>
      <c r="O736" s="48">
        <f t="shared" ca="1" si="105"/>
        <v>1597600</v>
      </c>
    </row>
    <row r="737" spans="1:15" x14ac:dyDescent="0.25">
      <c r="A737">
        <v>722</v>
      </c>
      <c r="B737" s="84">
        <v>40904</v>
      </c>
      <c r="C737" s="47">
        <v>48.38</v>
      </c>
      <c r="D737" s="47">
        <v>48.66</v>
      </c>
      <c r="E737" s="47">
        <v>48</v>
      </c>
      <c r="F737" s="47">
        <v>48.62</v>
      </c>
      <c r="G737" s="48">
        <v>1077900</v>
      </c>
      <c r="H737" s="47">
        <v>44.26</v>
      </c>
      <c r="I737" s="51">
        <f t="shared" si="99"/>
        <v>0.91032496914849859</v>
      </c>
      <c r="J737" s="51">
        <f t="shared" ca="1" si="100"/>
        <v>1</v>
      </c>
      <c r="K737" s="47">
        <f t="shared" si="101"/>
        <v>44.04</v>
      </c>
      <c r="L737" s="47">
        <f t="shared" si="102"/>
        <v>44.3</v>
      </c>
      <c r="M737" s="47">
        <f t="shared" si="103"/>
        <v>43.7</v>
      </c>
      <c r="N737" s="47">
        <f t="shared" si="104"/>
        <v>44.26</v>
      </c>
      <c r="O737" s="48">
        <f t="shared" ca="1" si="105"/>
        <v>1077900</v>
      </c>
    </row>
    <row r="738" spans="1:15" x14ac:dyDescent="0.25">
      <c r="A738">
        <v>723</v>
      </c>
      <c r="B738" s="84">
        <v>40900</v>
      </c>
      <c r="C738" s="47">
        <v>48.34</v>
      </c>
      <c r="D738" s="47">
        <v>48.38</v>
      </c>
      <c r="E738" s="47">
        <v>48.1</v>
      </c>
      <c r="F738" s="47">
        <v>48.37</v>
      </c>
      <c r="G738" s="48">
        <v>1111000</v>
      </c>
      <c r="H738" s="47">
        <v>44.03</v>
      </c>
      <c r="I738" s="51">
        <f t="shared" si="99"/>
        <v>0.91027496382054995</v>
      </c>
      <c r="J738" s="51">
        <f t="shared" ca="1" si="100"/>
        <v>1</v>
      </c>
      <c r="K738" s="47">
        <f t="shared" si="101"/>
        <v>44</v>
      </c>
      <c r="L738" s="47">
        <f t="shared" si="102"/>
        <v>44.04</v>
      </c>
      <c r="M738" s="47">
        <f t="shared" si="103"/>
        <v>43.78</v>
      </c>
      <c r="N738" s="47">
        <f t="shared" si="104"/>
        <v>44.03</v>
      </c>
      <c r="O738" s="48">
        <f t="shared" ca="1" si="105"/>
        <v>1111000</v>
      </c>
    </row>
    <row r="739" spans="1:15" x14ac:dyDescent="0.25">
      <c r="A739">
        <v>724</v>
      </c>
      <c r="B739" s="84">
        <v>40899</v>
      </c>
      <c r="C739" s="47">
        <v>47.26</v>
      </c>
      <c r="D739" s="47">
        <v>48.36</v>
      </c>
      <c r="E739" s="47">
        <v>46.99</v>
      </c>
      <c r="F739" s="47">
        <v>48.17</v>
      </c>
      <c r="G739" s="48">
        <v>2191900</v>
      </c>
      <c r="H739" s="47">
        <v>43.85</v>
      </c>
      <c r="I739" s="51">
        <f t="shared" si="99"/>
        <v>0.9103176250778493</v>
      </c>
      <c r="J739" s="51">
        <f t="shared" ca="1" si="100"/>
        <v>1</v>
      </c>
      <c r="K739" s="47">
        <f t="shared" si="101"/>
        <v>43.02</v>
      </c>
      <c r="L739" s="47">
        <f t="shared" si="102"/>
        <v>44.02</v>
      </c>
      <c r="M739" s="47">
        <f t="shared" si="103"/>
        <v>42.78</v>
      </c>
      <c r="N739" s="47">
        <f t="shared" si="104"/>
        <v>43.85</v>
      </c>
      <c r="O739" s="48">
        <f t="shared" ca="1" si="105"/>
        <v>2191900</v>
      </c>
    </row>
    <row r="740" spans="1:15" x14ac:dyDescent="0.25">
      <c r="A740">
        <v>725</v>
      </c>
      <c r="B740" s="84">
        <v>40898</v>
      </c>
      <c r="C740" s="47">
        <v>46.92</v>
      </c>
      <c r="D740" s="47">
        <v>47.2</v>
      </c>
      <c r="E740" s="47">
        <v>46.39</v>
      </c>
      <c r="F740" s="47">
        <v>47.1</v>
      </c>
      <c r="G740" s="48">
        <v>1881200</v>
      </c>
      <c r="H740" s="47">
        <v>42.87</v>
      </c>
      <c r="I740" s="51">
        <f t="shared" si="99"/>
        <v>0.91019108280254768</v>
      </c>
      <c r="J740" s="51">
        <f t="shared" ca="1" si="100"/>
        <v>1</v>
      </c>
      <c r="K740" s="47">
        <f t="shared" si="101"/>
        <v>42.71</v>
      </c>
      <c r="L740" s="47">
        <f t="shared" si="102"/>
        <v>42.96</v>
      </c>
      <c r="M740" s="47">
        <f t="shared" si="103"/>
        <v>42.22</v>
      </c>
      <c r="N740" s="47">
        <f t="shared" si="104"/>
        <v>42.87</v>
      </c>
      <c r="O740" s="48">
        <f t="shared" ca="1" si="105"/>
        <v>1881200</v>
      </c>
    </row>
    <row r="741" spans="1:15" x14ac:dyDescent="0.25">
      <c r="A741">
        <v>726</v>
      </c>
      <c r="B741" s="84">
        <v>40897</v>
      </c>
      <c r="C741" s="47">
        <v>46.03</v>
      </c>
      <c r="D741" s="47">
        <v>47.06</v>
      </c>
      <c r="E741" s="47">
        <v>46.02</v>
      </c>
      <c r="F741" s="47">
        <v>46.95</v>
      </c>
      <c r="G741" s="48">
        <v>2031800</v>
      </c>
      <c r="H741" s="47">
        <v>42.74</v>
      </c>
      <c r="I741" s="51">
        <f t="shared" si="99"/>
        <v>0.91033013844515442</v>
      </c>
      <c r="J741" s="51">
        <f t="shared" ca="1" si="100"/>
        <v>1</v>
      </c>
      <c r="K741" s="47">
        <f t="shared" si="101"/>
        <v>41.9</v>
      </c>
      <c r="L741" s="47">
        <f t="shared" si="102"/>
        <v>42.84</v>
      </c>
      <c r="M741" s="47">
        <f t="shared" si="103"/>
        <v>41.89</v>
      </c>
      <c r="N741" s="47">
        <f t="shared" si="104"/>
        <v>42.74</v>
      </c>
      <c r="O741" s="48">
        <f t="shared" ca="1" si="105"/>
        <v>2031800</v>
      </c>
    </row>
    <row r="742" spans="1:15" x14ac:dyDescent="0.25">
      <c r="A742">
        <v>727</v>
      </c>
      <c r="B742" s="84">
        <v>40896</v>
      </c>
      <c r="C742" s="47">
        <v>45.71</v>
      </c>
      <c r="D742" s="47">
        <v>46.2</v>
      </c>
      <c r="E742" s="47">
        <v>45.45</v>
      </c>
      <c r="F742" s="47">
        <v>45.58</v>
      </c>
      <c r="G742" s="48">
        <v>1963200</v>
      </c>
      <c r="H742" s="47">
        <v>41.49</v>
      </c>
      <c r="I742" s="51">
        <f t="shared" si="99"/>
        <v>0.91026766125493641</v>
      </c>
      <c r="J742" s="51">
        <f t="shared" ca="1" si="100"/>
        <v>1</v>
      </c>
      <c r="K742" s="47">
        <f t="shared" si="101"/>
        <v>41.61</v>
      </c>
      <c r="L742" s="47">
        <f t="shared" si="102"/>
        <v>42.05</v>
      </c>
      <c r="M742" s="47">
        <f t="shared" si="103"/>
        <v>41.37</v>
      </c>
      <c r="N742" s="47">
        <f t="shared" si="104"/>
        <v>41.49</v>
      </c>
      <c r="O742" s="48">
        <f t="shared" ca="1" si="105"/>
        <v>1963200</v>
      </c>
    </row>
    <row r="743" spans="1:15" x14ac:dyDescent="0.25">
      <c r="A743">
        <v>728</v>
      </c>
      <c r="B743" s="84">
        <v>40893</v>
      </c>
      <c r="C743" s="47">
        <v>45.84</v>
      </c>
      <c r="D743" s="47">
        <v>46.28</v>
      </c>
      <c r="E743" s="47">
        <v>45.06</v>
      </c>
      <c r="F743" s="47">
        <v>45.51</v>
      </c>
      <c r="G743" s="48">
        <v>3027400</v>
      </c>
      <c r="H743" s="47">
        <v>41.42</v>
      </c>
      <c r="I743" s="51">
        <f t="shared" si="99"/>
        <v>0.91012964183695899</v>
      </c>
      <c r="J743" s="51">
        <f t="shared" ca="1" si="100"/>
        <v>1</v>
      </c>
      <c r="K743" s="47">
        <f t="shared" si="101"/>
        <v>41.72</v>
      </c>
      <c r="L743" s="47">
        <f t="shared" si="102"/>
        <v>42.12</v>
      </c>
      <c r="M743" s="47">
        <f t="shared" si="103"/>
        <v>41.01</v>
      </c>
      <c r="N743" s="47">
        <f t="shared" si="104"/>
        <v>41.42</v>
      </c>
      <c r="O743" s="48">
        <f t="shared" ca="1" si="105"/>
        <v>3027400</v>
      </c>
    </row>
    <row r="744" spans="1:15" x14ac:dyDescent="0.25">
      <c r="A744">
        <v>729</v>
      </c>
      <c r="B744" s="84">
        <v>40892</v>
      </c>
      <c r="C744" s="47">
        <v>45.43</v>
      </c>
      <c r="D744" s="47">
        <v>45.71</v>
      </c>
      <c r="E744" s="47">
        <v>45.29</v>
      </c>
      <c r="F744" s="47">
        <v>45.38</v>
      </c>
      <c r="G744" s="48">
        <v>2439900</v>
      </c>
      <c r="H744" s="47">
        <v>41.31</v>
      </c>
      <c r="I744" s="51">
        <f t="shared" si="99"/>
        <v>0.91031291317761132</v>
      </c>
      <c r="J744" s="51">
        <f t="shared" ca="1" si="100"/>
        <v>1</v>
      </c>
      <c r="K744" s="47">
        <f t="shared" si="101"/>
        <v>41.36</v>
      </c>
      <c r="L744" s="47">
        <f t="shared" si="102"/>
        <v>41.61</v>
      </c>
      <c r="M744" s="47">
        <f t="shared" si="103"/>
        <v>41.23</v>
      </c>
      <c r="N744" s="47">
        <f t="shared" si="104"/>
        <v>41.31</v>
      </c>
      <c r="O744" s="48">
        <f t="shared" ca="1" si="105"/>
        <v>2439900</v>
      </c>
    </row>
    <row r="745" spans="1:15" x14ac:dyDescent="0.25">
      <c r="A745">
        <v>730</v>
      </c>
      <c r="B745" s="84">
        <v>40891</v>
      </c>
      <c r="C745" s="47">
        <v>44.88</v>
      </c>
      <c r="D745" s="47">
        <v>45.22</v>
      </c>
      <c r="E745" s="47">
        <v>44.79</v>
      </c>
      <c r="F745" s="47">
        <v>44.92</v>
      </c>
      <c r="G745" s="48">
        <v>2008000</v>
      </c>
      <c r="H745" s="47">
        <v>40.89</v>
      </c>
      <c r="I745" s="51">
        <f t="shared" si="99"/>
        <v>0.91028495102404272</v>
      </c>
      <c r="J745" s="51">
        <f t="shared" ca="1" si="100"/>
        <v>1</v>
      </c>
      <c r="K745" s="47">
        <f t="shared" si="101"/>
        <v>40.85</v>
      </c>
      <c r="L745" s="47">
        <f t="shared" si="102"/>
        <v>41.16</v>
      </c>
      <c r="M745" s="47">
        <f t="shared" si="103"/>
        <v>40.770000000000003</v>
      </c>
      <c r="N745" s="47">
        <f t="shared" si="104"/>
        <v>40.89</v>
      </c>
      <c r="O745" s="48">
        <f t="shared" ca="1" si="105"/>
        <v>2008000</v>
      </c>
    </row>
    <row r="746" spans="1:15" x14ac:dyDescent="0.25">
      <c r="A746">
        <v>731</v>
      </c>
      <c r="B746" s="84">
        <v>40890</v>
      </c>
      <c r="C746" s="47">
        <v>45.12</v>
      </c>
      <c r="D746" s="47">
        <v>45.57</v>
      </c>
      <c r="E746" s="47">
        <v>44.69</v>
      </c>
      <c r="F746" s="47">
        <v>44.92</v>
      </c>
      <c r="G746" s="48">
        <v>1771200</v>
      </c>
      <c r="H746" s="47">
        <v>40.89</v>
      </c>
      <c r="I746" s="51">
        <f t="shared" si="99"/>
        <v>0.91028495102404272</v>
      </c>
      <c r="J746" s="51">
        <f t="shared" ca="1" si="100"/>
        <v>1</v>
      </c>
      <c r="K746" s="47">
        <f t="shared" si="101"/>
        <v>41.07</v>
      </c>
      <c r="L746" s="47">
        <f t="shared" si="102"/>
        <v>41.48</v>
      </c>
      <c r="M746" s="47">
        <f t="shared" si="103"/>
        <v>40.68</v>
      </c>
      <c r="N746" s="47">
        <f t="shared" si="104"/>
        <v>40.89</v>
      </c>
      <c r="O746" s="48">
        <f t="shared" ca="1" si="105"/>
        <v>1771200</v>
      </c>
    </row>
    <row r="747" spans="1:15" x14ac:dyDescent="0.25">
      <c r="A747">
        <v>732</v>
      </c>
      <c r="B747" s="84">
        <v>40889</v>
      </c>
      <c r="C747" s="47">
        <v>45.06</v>
      </c>
      <c r="D747" s="47">
        <v>45.26</v>
      </c>
      <c r="E747" s="47">
        <v>44.56</v>
      </c>
      <c r="F747" s="47">
        <v>44.82</v>
      </c>
      <c r="G747" s="48">
        <v>1587500</v>
      </c>
      <c r="H747" s="47">
        <v>40.799999999999997</v>
      </c>
      <c r="I747" s="51">
        <f t="shared" si="99"/>
        <v>0.91030789825970537</v>
      </c>
      <c r="J747" s="51">
        <f t="shared" ca="1" si="100"/>
        <v>1</v>
      </c>
      <c r="K747" s="47">
        <f t="shared" si="101"/>
        <v>41.02</v>
      </c>
      <c r="L747" s="47">
        <f t="shared" si="102"/>
        <v>41.2</v>
      </c>
      <c r="M747" s="47">
        <f t="shared" si="103"/>
        <v>40.56</v>
      </c>
      <c r="N747" s="47">
        <f t="shared" si="104"/>
        <v>40.799999999999997</v>
      </c>
      <c r="O747" s="48">
        <f t="shared" ca="1" si="105"/>
        <v>1587500</v>
      </c>
    </row>
    <row r="748" spans="1:15" x14ac:dyDescent="0.25">
      <c r="A748">
        <v>733</v>
      </c>
      <c r="B748" s="84">
        <v>40886</v>
      </c>
      <c r="C748" s="47">
        <v>45.04</v>
      </c>
      <c r="D748" s="47">
        <v>45.74</v>
      </c>
      <c r="E748" s="47">
        <v>44.99</v>
      </c>
      <c r="F748" s="47">
        <v>45.55</v>
      </c>
      <c r="G748" s="48">
        <v>1489200</v>
      </c>
      <c r="H748" s="47">
        <v>41.46</v>
      </c>
      <c r="I748" s="51">
        <f t="shared" si="99"/>
        <v>0.91020856201975864</v>
      </c>
      <c r="J748" s="51">
        <f t="shared" ca="1" si="100"/>
        <v>1</v>
      </c>
      <c r="K748" s="47">
        <f t="shared" si="101"/>
        <v>41</v>
      </c>
      <c r="L748" s="47">
        <f t="shared" si="102"/>
        <v>41.63</v>
      </c>
      <c r="M748" s="47">
        <f t="shared" si="103"/>
        <v>40.950000000000003</v>
      </c>
      <c r="N748" s="47">
        <f t="shared" si="104"/>
        <v>41.46</v>
      </c>
      <c r="O748" s="48">
        <f t="shared" ca="1" si="105"/>
        <v>1489200</v>
      </c>
    </row>
    <row r="749" spans="1:15" x14ac:dyDescent="0.25">
      <c r="A749">
        <v>734</v>
      </c>
      <c r="B749" s="84">
        <v>40885</v>
      </c>
      <c r="C749" s="47">
        <v>45.78</v>
      </c>
      <c r="D749" s="47">
        <v>45.98</v>
      </c>
      <c r="E749" s="47">
        <v>44.7</v>
      </c>
      <c r="F749" s="47">
        <v>44.8</v>
      </c>
      <c r="G749" s="48">
        <v>2686300</v>
      </c>
      <c r="H749" s="47">
        <v>40.78</v>
      </c>
      <c r="I749" s="51">
        <f t="shared" si="99"/>
        <v>0.91026785714285718</v>
      </c>
      <c r="J749" s="51">
        <f t="shared" ca="1" si="100"/>
        <v>1</v>
      </c>
      <c r="K749" s="47">
        <f t="shared" si="101"/>
        <v>41.67</v>
      </c>
      <c r="L749" s="47">
        <f t="shared" si="102"/>
        <v>41.85</v>
      </c>
      <c r="M749" s="47">
        <f t="shared" si="103"/>
        <v>40.69</v>
      </c>
      <c r="N749" s="47">
        <f t="shared" si="104"/>
        <v>40.78</v>
      </c>
      <c r="O749" s="48">
        <f t="shared" ca="1" si="105"/>
        <v>2686300</v>
      </c>
    </row>
    <row r="750" spans="1:15" x14ac:dyDescent="0.25">
      <c r="A750">
        <v>735</v>
      </c>
      <c r="B750" s="84">
        <v>40884</v>
      </c>
      <c r="C750" s="47">
        <v>45.51</v>
      </c>
      <c r="D750" s="47">
        <v>46.34</v>
      </c>
      <c r="E750" s="47">
        <v>45.33</v>
      </c>
      <c r="F750" s="47">
        <v>46.05</v>
      </c>
      <c r="G750" s="48">
        <v>3379100</v>
      </c>
      <c r="H750" s="47">
        <v>41.92</v>
      </c>
      <c r="I750" s="51">
        <f t="shared" si="99"/>
        <v>0.91031487513572218</v>
      </c>
      <c r="J750" s="51">
        <f t="shared" ca="1" si="100"/>
        <v>1</v>
      </c>
      <c r="K750" s="47">
        <f t="shared" si="101"/>
        <v>41.43</v>
      </c>
      <c r="L750" s="47">
        <f t="shared" si="102"/>
        <v>42.18</v>
      </c>
      <c r="M750" s="47">
        <f t="shared" si="103"/>
        <v>41.26</v>
      </c>
      <c r="N750" s="47">
        <f t="shared" si="104"/>
        <v>41.92</v>
      </c>
      <c r="O750" s="48">
        <f t="shared" ca="1" si="105"/>
        <v>3379100</v>
      </c>
    </row>
    <row r="751" spans="1:15" x14ac:dyDescent="0.25">
      <c r="A751">
        <v>736</v>
      </c>
      <c r="B751" s="84">
        <v>40883</v>
      </c>
      <c r="C751" s="47">
        <v>45.05</v>
      </c>
      <c r="D751" s="47">
        <v>46</v>
      </c>
      <c r="E751" s="47">
        <v>44.97</v>
      </c>
      <c r="F751" s="47">
        <v>45.64</v>
      </c>
      <c r="G751" s="48">
        <v>2815500</v>
      </c>
      <c r="H751" s="47">
        <v>41.54</v>
      </c>
      <c r="I751" s="51">
        <f t="shared" si="99"/>
        <v>0.91016652059596836</v>
      </c>
      <c r="J751" s="51">
        <f t="shared" ca="1" si="100"/>
        <v>1</v>
      </c>
      <c r="K751" s="47">
        <f t="shared" si="101"/>
        <v>41</v>
      </c>
      <c r="L751" s="47">
        <f t="shared" si="102"/>
        <v>41.87</v>
      </c>
      <c r="M751" s="47">
        <f t="shared" si="103"/>
        <v>40.93</v>
      </c>
      <c r="N751" s="47">
        <f t="shared" si="104"/>
        <v>41.54</v>
      </c>
      <c r="O751" s="48">
        <f t="shared" ca="1" si="105"/>
        <v>2815500</v>
      </c>
    </row>
    <row r="752" spans="1:15" x14ac:dyDescent="0.25">
      <c r="A752">
        <v>737</v>
      </c>
      <c r="B752" s="84">
        <v>40882</v>
      </c>
      <c r="C752" s="47">
        <v>45.86</v>
      </c>
      <c r="D752" s="47">
        <v>45.96</v>
      </c>
      <c r="E752" s="47">
        <v>44.9</v>
      </c>
      <c r="F752" s="47">
        <v>45.11</v>
      </c>
      <c r="G752" s="48">
        <v>3305200</v>
      </c>
      <c r="H752" s="47">
        <v>41.06</v>
      </c>
      <c r="I752" s="51">
        <f t="shared" si="99"/>
        <v>0.91021946353358463</v>
      </c>
      <c r="J752" s="51">
        <f t="shared" ca="1" si="100"/>
        <v>1</v>
      </c>
      <c r="K752" s="47">
        <f t="shared" si="101"/>
        <v>41.74</v>
      </c>
      <c r="L752" s="47">
        <f t="shared" si="102"/>
        <v>41.83</v>
      </c>
      <c r="M752" s="47">
        <f t="shared" si="103"/>
        <v>40.869999999999997</v>
      </c>
      <c r="N752" s="47">
        <f t="shared" si="104"/>
        <v>41.06</v>
      </c>
      <c r="O752" s="48">
        <f t="shared" ca="1" si="105"/>
        <v>3305200</v>
      </c>
    </row>
    <row r="753" spans="1:15" x14ac:dyDescent="0.25">
      <c r="A753">
        <v>738</v>
      </c>
      <c r="B753" s="84">
        <v>40879</v>
      </c>
      <c r="C753" s="47">
        <v>45.78</v>
      </c>
      <c r="D753" s="47">
        <v>45.81</v>
      </c>
      <c r="E753" s="47">
        <v>45.11</v>
      </c>
      <c r="F753" s="47">
        <v>45.35</v>
      </c>
      <c r="G753" s="48">
        <v>3697700</v>
      </c>
      <c r="H753" s="47">
        <v>41.28</v>
      </c>
      <c r="I753" s="51">
        <f t="shared" si="99"/>
        <v>0.91025358324145533</v>
      </c>
      <c r="J753" s="51">
        <f t="shared" ca="1" si="100"/>
        <v>1</v>
      </c>
      <c r="K753" s="47">
        <f t="shared" si="101"/>
        <v>41.67</v>
      </c>
      <c r="L753" s="47">
        <f t="shared" si="102"/>
        <v>41.7</v>
      </c>
      <c r="M753" s="47">
        <f t="shared" si="103"/>
        <v>41.06</v>
      </c>
      <c r="N753" s="47">
        <f t="shared" si="104"/>
        <v>41.28</v>
      </c>
      <c r="O753" s="48">
        <f t="shared" ca="1" si="105"/>
        <v>3697700</v>
      </c>
    </row>
    <row r="754" spans="1:15" x14ac:dyDescent="0.25">
      <c r="A754">
        <v>739</v>
      </c>
      <c r="B754" s="84">
        <v>40878</v>
      </c>
      <c r="C754" s="47">
        <v>45.37</v>
      </c>
      <c r="D754" s="47">
        <v>45.67</v>
      </c>
      <c r="E754" s="47">
        <v>45.17</v>
      </c>
      <c r="F754" s="47">
        <v>45.29</v>
      </c>
      <c r="G754" s="48">
        <v>2636300</v>
      </c>
      <c r="H754" s="47">
        <v>41.22</v>
      </c>
      <c r="I754" s="51">
        <f t="shared" si="99"/>
        <v>0.91013468756899973</v>
      </c>
      <c r="J754" s="51">
        <f t="shared" ca="1" si="100"/>
        <v>1</v>
      </c>
      <c r="K754" s="47">
        <f t="shared" si="101"/>
        <v>41.29</v>
      </c>
      <c r="L754" s="47">
        <f t="shared" si="102"/>
        <v>41.57</v>
      </c>
      <c r="M754" s="47">
        <f t="shared" si="103"/>
        <v>41.11</v>
      </c>
      <c r="N754" s="47">
        <f t="shared" si="104"/>
        <v>41.22</v>
      </c>
      <c r="O754" s="48">
        <f t="shared" ca="1" si="105"/>
        <v>2636300</v>
      </c>
    </row>
    <row r="755" spans="1:15" x14ac:dyDescent="0.25">
      <c r="A755">
        <v>740</v>
      </c>
      <c r="B755" s="84">
        <v>40877</v>
      </c>
      <c r="C755" s="47">
        <v>44.77</v>
      </c>
      <c r="D755" s="47">
        <v>45.62</v>
      </c>
      <c r="E755" s="47">
        <v>44.67</v>
      </c>
      <c r="F755" s="47">
        <v>45.57</v>
      </c>
      <c r="G755" s="48">
        <v>3819100</v>
      </c>
      <c r="H755" s="47">
        <v>41.48</v>
      </c>
      <c r="I755" s="51">
        <f t="shared" si="99"/>
        <v>0.91024797015580416</v>
      </c>
      <c r="J755" s="51">
        <f t="shared" ca="1" si="100"/>
        <v>1</v>
      </c>
      <c r="K755" s="47">
        <f t="shared" si="101"/>
        <v>40.75</v>
      </c>
      <c r="L755" s="47">
        <f t="shared" si="102"/>
        <v>41.53</v>
      </c>
      <c r="M755" s="47">
        <f t="shared" si="103"/>
        <v>40.659999999999997</v>
      </c>
      <c r="N755" s="47">
        <f t="shared" si="104"/>
        <v>41.48</v>
      </c>
      <c r="O755" s="48">
        <f t="shared" ca="1" si="105"/>
        <v>3819100</v>
      </c>
    </row>
    <row r="756" spans="1:15" x14ac:dyDescent="0.25">
      <c r="A756">
        <v>741</v>
      </c>
      <c r="B756" s="84">
        <v>40876</v>
      </c>
      <c r="C756" s="47">
        <v>44.02</v>
      </c>
      <c r="D756" s="47">
        <v>44.47</v>
      </c>
      <c r="E756" s="47">
        <v>43.57</v>
      </c>
      <c r="F756" s="47">
        <v>43.69</v>
      </c>
      <c r="G756" s="48">
        <v>3364400</v>
      </c>
      <c r="H756" s="47">
        <v>39.770000000000003</v>
      </c>
      <c r="I756" s="51">
        <f t="shared" si="99"/>
        <v>0.91027695124742514</v>
      </c>
      <c r="J756" s="51">
        <f t="shared" ca="1" si="100"/>
        <v>1</v>
      </c>
      <c r="K756" s="47">
        <f t="shared" si="101"/>
        <v>40.07</v>
      </c>
      <c r="L756" s="47">
        <f t="shared" si="102"/>
        <v>40.479999999999997</v>
      </c>
      <c r="M756" s="47">
        <f t="shared" si="103"/>
        <v>39.659999999999997</v>
      </c>
      <c r="N756" s="47">
        <f t="shared" si="104"/>
        <v>39.770000000000003</v>
      </c>
      <c r="O756" s="48">
        <f t="shared" ca="1" si="105"/>
        <v>3364400</v>
      </c>
    </row>
    <row r="757" spans="1:15" x14ac:dyDescent="0.25">
      <c r="A757">
        <v>742</v>
      </c>
      <c r="B757" s="84">
        <v>40875</v>
      </c>
      <c r="C757" s="47">
        <v>43.92</v>
      </c>
      <c r="D757" s="47">
        <v>44.28</v>
      </c>
      <c r="E757" s="47">
        <v>43.53</v>
      </c>
      <c r="F757" s="47">
        <v>43.94</v>
      </c>
      <c r="G757" s="48">
        <v>2519200</v>
      </c>
      <c r="H757" s="47">
        <v>40</v>
      </c>
      <c r="I757" s="51">
        <f t="shared" si="99"/>
        <v>0.91033227127901684</v>
      </c>
      <c r="J757" s="51">
        <f t="shared" ca="1" si="100"/>
        <v>1</v>
      </c>
      <c r="K757" s="47">
        <f t="shared" si="101"/>
        <v>39.979999999999997</v>
      </c>
      <c r="L757" s="47">
        <f t="shared" si="102"/>
        <v>40.31</v>
      </c>
      <c r="M757" s="47">
        <f t="shared" si="103"/>
        <v>39.630000000000003</v>
      </c>
      <c r="N757" s="47">
        <f t="shared" si="104"/>
        <v>40</v>
      </c>
      <c r="O757" s="48">
        <f t="shared" ca="1" si="105"/>
        <v>2519200</v>
      </c>
    </row>
    <row r="758" spans="1:15" x14ac:dyDescent="0.25">
      <c r="A758">
        <v>743</v>
      </c>
      <c r="B758" s="84">
        <v>40872</v>
      </c>
      <c r="C758" s="47">
        <v>42.51</v>
      </c>
      <c r="D758" s="47">
        <v>43.61</v>
      </c>
      <c r="E758" s="47">
        <v>42.47</v>
      </c>
      <c r="F758" s="47">
        <v>43.12</v>
      </c>
      <c r="G758" s="48">
        <v>1259200</v>
      </c>
      <c r="H758" s="47">
        <v>39.25</v>
      </c>
      <c r="I758" s="51">
        <f t="shared" si="99"/>
        <v>0.91025046382189245</v>
      </c>
      <c r="J758" s="51">
        <f t="shared" ca="1" si="100"/>
        <v>1</v>
      </c>
      <c r="K758" s="47">
        <f t="shared" si="101"/>
        <v>38.69</v>
      </c>
      <c r="L758" s="47">
        <f t="shared" si="102"/>
        <v>39.700000000000003</v>
      </c>
      <c r="M758" s="47">
        <f t="shared" si="103"/>
        <v>38.659999999999997</v>
      </c>
      <c r="N758" s="47">
        <f t="shared" si="104"/>
        <v>39.25</v>
      </c>
      <c r="O758" s="48">
        <f t="shared" ca="1" si="105"/>
        <v>1259200</v>
      </c>
    </row>
    <row r="759" spans="1:15" x14ac:dyDescent="0.25">
      <c r="A759">
        <v>744</v>
      </c>
      <c r="B759" s="84">
        <v>40870</v>
      </c>
      <c r="C759" s="47">
        <v>43.08</v>
      </c>
      <c r="D759" s="47">
        <v>43.08</v>
      </c>
      <c r="E759" s="47">
        <v>42.44</v>
      </c>
      <c r="F759" s="47">
        <v>42.62</v>
      </c>
      <c r="G759" s="48">
        <v>1747500</v>
      </c>
      <c r="H759" s="47">
        <v>38.79</v>
      </c>
      <c r="I759" s="51">
        <f t="shared" si="99"/>
        <v>0.91013608634443921</v>
      </c>
      <c r="J759" s="51">
        <f t="shared" ca="1" si="100"/>
        <v>1</v>
      </c>
      <c r="K759" s="47">
        <f t="shared" si="101"/>
        <v>39.21</v>
      </c>
      <c r="L759" s="47">
        <f t="shared" si="102"/>
        <v>39.21</v>
      </c>
      <c r="M759" s="47">
        <f t="shared" si="103"/>
        <v>38.630000000000003</v>
      </c>
      <c r="N759" s="47">
        <f t="shared" si="104"/>
        <v>38.79</v>
      </c>
      <c r="O759" s="48">
        <f t="shared" ca="1" si="105"/>
        <v>1747500</v>
      </c>
    </row>
    <row r="760" spans="1:15" x14ac:dyDescent="0.25">
      <c r="A760">
        <v>745</v>
      </c>
      <c r="B760" s="84">
        <v>40869</v>
      </c>
      <c r="C760" s="47">
        <v>43.46</v>
      </c>
      <c r="D760" s="47">
        <v>43.75</v>
      </c>
      <c r="E760" s="47">
        <v>42.85</v>
      </c>
      <c r="F760" s="47">
        <v>43.46</v>
      </c>
      <c r="G760" s="48">
        <v>2596100</v>
      </c>
      <c r="H760" s="47">
        <v>39.56</v>
      </c>
      <c r="I760" s="51">
        <f t="shared" si="99"/>
        <v>0.91026231017027159</v>
      </c>
      <c r="J760" s="51">
        <f t="shared" ca="1" si="100"/>
        <v>1</v>
      </c>
      <c r="K760" s="47">
        <f t="shared" si="101"/>
        <v>39.56</v>
      </c>
      <c r="L760" s="47">
        <f t="shared" si="102"/>
        <v>39.82</v>
      </c>
      <c r="M760" s="47">
        <f t="shared" si="103"/>
        <v>39</v>
      </c>
      <c r="N760" s="47">
        <f t="shared" si="104"/>
        <v>39.56</v>
      </c>
      <c r="O760" s="48">
        <f t="shared" ca="1" si="105"/>
        <v>2596100</v>
      </c>
    </row>
    <row r="761" spans="1:15" x14ac:dyDescent="0.25">
      <c r="A761">
        <v>746</v>
      </c>
      <c r="B761" s="84">
        <v>40868</v>
      </c>
      <c r="C761" s="47">
        <v>43.34</v>
      </c>
      <c r="D761" s="47">
        <v>43.57</v>
      </c>
      <c r="E761" s="47">
        <v>42</v>
      </c>
      <c r="F761" s="47">
        <v>43.35</v>
      </c>
      <c r="G761" s="48">
        <v>3467200</v>
      </c>
      <c r="H761" s="47">
        <v>39.46</v>
      </c>
      <c r="I761" s="51">
        <f t="shared" si="99"/>
        <v>0.91026528258362172</v>
      </c>
      <c r="J761" s="51">
        <f t="shared" ca="1" si="100"/>
        <v>1</v>
      </c>
      <c r="K761" s="47">
        <f t="shared" si="101"/>
        <v>39.450000000000003</v>
      </c>
      <c r="L761" s="47">
        <f t="shared" si="102"/>
        <v>39.659999999999997</v>
      </c>
      <c r="M761" s="47">
        <f t="shared" si="103"/>
        <v>38.229999999999997</v>
      </c>
      <c r="N761" s="47">
        <f t="shared" si="104"/>
        <v>39.46</v>
      </c>
      <c r="O761" s="48">
        <f t="shared" ca="1" si="105"/>
        <v>3467200</v>
      </c>
    </row>
    <row r="762" spans="1:15" x14ac:dyDescent="0.25">
      <c r="A762">
        <v>747</v>
      </c>
      <c r="B762" s="84">
        <v>40865</v>
      </c>
      <c r="C762" s="47">
        <v>44.06</v>
      </c>
      <c r="D762" s="47">
        <v>44.48</v>
      </c>
      <c r="E762" s="47">
        <v>43.7</v>
      </c>
      <c r="F762" s="47">
        <v>44</v>
      </c>
      <c r="G762" s="48">
        <v>2268400</v>
      </c>
      <c r="H762" s="47">
        <v>40.049999999999997</v>
      </c>
      <c r="I762" s="51">
        <f t="shared" si="99"/>
        <v>0.91022727272727266</v>
      </c>
      <c r="J762" s="51">
        <f t="shared" ca="1" si="100"/>
        <v>1</v>
      </c>
      <c r="K762" s="47">
        <f t="shared" si="101"/>
        <v>40.1</v>
      </c>
      <c r="L762" s="47">
        <f t="shared" si="102"/>
        <v>40.49</v>
      </c>
      <c r="M762" s="47">
        <f t="shared" si="103"/>
        <v>39.78</v>
      </c>
      <c r="N762" s="47">
        <f t="shared" si="104"/>
        <v>40.049999999999997</v>
      </c>
      <c r="O762" s="48">
        <f t="shared" ca="1" si="105"/>
        <v>2268400</v>
      </c>
    </row>
    <row r="763" spans="1:15" x14ac:dyDescent="0.25">
      <c r="A763">
        <v>748</v>
      </c>
      <c r="B763" s="84">
        <v>40864</v>
      </c>
      <c r="C763" s="47">
        <v>44.37</v>
      </c>
      <c r="D763" s="47">
        <v>44.5</v>
      </c>
      <c r="E763" s="47">
        <v>43.49</v>
      </c>
      <c r="F763" s="47">
        <v>43.84</v>
      </c>
      <c r="G763" s="48">
        <v>2275600</v>
      </c>
      <c r="H763" s="47">
        <v>39.9</v>
      </c>
      <c r="I763" s="51">
        <f t="shared" si="99"/>
        <v>0.91012773722627727</v>
      </c>
      <c r="J763" s="51">
        <f t="shared" ca="1" si="100"/>
        <v>1</v>
      </c>
      <c r="K763" s="47">
        <f t="shared" si="101"/>
        <v>40.380000000000003</v>
      </c>
      <c r="L763" s="47">
        <f t="shared" si="102"/>
        <v>40.5</v>
      </c>
      <c r="M763" s="47">
        <f t="shared" si="103"/>
        <v>39.58</v>
      </c>
      <c r="N763" s="47">
        <f t="shared" si="104"/>
        <v>39.9</v>
      </c>
      <c r="O763" s="48">
        <f t="shared" ca="1" si="105"/>
        <v>2275600</v>
      </c>
    </row>
    <row r="764" spans="1:15" x14ac:dyDescent="0.25">
      <c r="A764">
        <v>749</v>
      </c>
      <c r="B764" s="84">
        <v>40863</v>
      </c>
      <c r="C764" s="47">
        <v>44.98</v>
      </c>
      <c r="D764" s="47">
        <v>45.21</v>
      </c>
      <c r="E764" s="47">
        <v>44.42</v>
      </c>
      <c r="F764" s="47">
        <v>44.5</v>
      </c>
      <c r="G764" s="48">
        <v>2069200</v>
      </c>
      <c r="H764" s="47">
        <v>40.51</v>
      </c>
      <c r="I764" s="51">
        <f t="shared" si="99"/>
        <v>0.91033707865168534</v>
      </c>
      <c r="J764" s="51">
        <f t="shared" ca="1" si="100"/>
        <v>1</v>
      </c>
      <c r="K764" s="47">
        <f t="shared" si="101"/>
        <v>40.950000000000003</v>
      </c>
      <c r="L764" s="47">
        <f t="shared" si="102"/>
        <v>41.16</v>
      </c>
      <c r="M764" s="47">
        <f t="shared" si="103"/>
        <v>40.44</v>
      </c>
      <c r="N764" s="47">
        <f t="shared" si="104"/>
        <v>40.51</v>
      </c>
      <c r="O764" s="48">
        <f t="shared" ca="1" si="105"/>
        <v>2069200</v>
      </c>
    </row>
    <row r="765" spans="1:15" x14ac:dyDescent="0.25">
      <c r="A765">
        <v>750</v>
      </c>
      <c r="B765" s="84">
        <v>40862</v>
      </c>
      <c r="C765" s="47">
        <v>44.96</v>
      </c>
      <c r="D765" s="47">
        <v>45.87</v>
      </c>
      <c r="E765" s="47">
        <v>44.95</v>
      </c>
      <c r="F765" s="47">
        <v>45.59</v>
      </c>
      <c r="G765" s="48">
        <v>1599600</v>
      </c>
      <c r="H765" s="47">
        <v>41.5</v>
      </c>
      <c r="I765" s="51">
        <f t="shared" si="99"/>
        <v>0.91028734371572706</v>
      </c>
      <c r="J765" s="51">
        <f t="shared" ca="1" si="100"/>
        <v>1</v>
      </c>
      <c r="K765" s="47">
        <f t="shared" si="101"/>
        <v>40.93</v>
      </c>
      <c r="L765" s="47">
        <f t="shared" si="102"/>
        <v>41.75</v>
      </c>
      <c r="M765" s="47">
        <f t="shared" si="103"/>
        <v>40.92</v>
      </c>
      <c r="N765" s="47">
        <f t="shared" si="104"/>
        <v>41.5</v>
      </c>
      <c r="O765" s="48">
        <f t="shared" ca="1" si="105"/>
        <v>1599600</v>
      </c>
    </row>
    <row r="766" spans="1:15" x14ac:dyDescent="0.25">
      <c r="A766">
        <v>751</v>
      </c>
      <c r="B766" s="84">
        <v>40861</v>
      </c>
      <c r="C766" s="47">
        <v>45.41</v>
      </c>
      <c r="D766" s="47">
        <v>45.54</v>
      </c>
      <c r="E766" s="47">
        <v>45.02</v>
      </c>
      <c r="F766" s="47">
        <v>45.13</v>
      </c>
      <c r="G766" s="48">
        <v>1949800</v>
      </c>
      <c r="H766" s="47">
        <v>41.08</v>
      </c>
      <c r="I766" s="51">
        <f t="shared" si="99"/>
        <v>0.91025925105251482</v>
      </c>
      <c r="J766" s="51">
        <f t="shared" ca="1" si="100"/>
        <v>1</v>
      </c>
      <c r="K766" s="47">
        <f t="shared" si="101"/>
        <v>41.33</v>
      </c>
      <c r="L766" s="47">
        <f t="shared" si="102"/>
        <v>41.45</v>
      </c>
      <c r="M766" s="47">
        <f t="shared" si="103"/>
        <v>40.98</v>
      </c>
      <c r="N766" s="47">
        <f t="shared" si="104"/>
        <v>41.08</v>
      </c>
      <c r="O766" s="48">
        <f t="shared" ca="1" si="105"/>
        <v>1949800</v>
      </c>
    </row>
    <row r="767" spans="1:15" x14ac:dyDescent="0.25">
      <c r="A767">
        <v>752</v>
      </c>
      <c r="B767" s="84">
        <v>40858</v>
      </c>
      <c r="C767" s="47">
        <v>45.17</v>
      </c>
      <c r="D767" s="47">
        <v>45.82</v>
      </c>
      <c r="E767" s="47">
        <v>45.09</v>
      </c>
      <c r="F767" s="47">
        <v>45.54</v>
      </c>
      <c r="G767" s="48">
        <v>1859800</v>
      </c>
      <c r="H767" s="47">
        <v>41.45</v>
      </c>
      <c r="I767" s="51">
        <f t="shared" si="99"/>
        <v>0.91018884497145369</v>
      </c>
      <c r="J767" s="51">
        <f t="shared" ca="1" si="100"/>
        <v>1</v>
      </c>
      <c r="K767" s="47">
        <f t="shared" si="101"/>
        <v>41.11</v>
      </c>
      <c r="L767" s="47">
        <f t="shared" si="102"/>
        <v>41.7</v>
      </c>
      <c r="M767" s="47">
        <f t="shared" si="103"/>
        <v>41.04</v>
      </c>
      <c r="N767" s="47">
        <f t="shared" si="104"/>
        <v>41.45</v>
      </c>
      <c r="O767" s="48">
        <f t="shared" ca="1" si="105"/>
        <v>1859800</v>
      </c>
    </row>
    <row r="768" spans="1:15" x14ac:dyDescent="0.25">
      <c r="A768">
        <v>753</v>
      </c>
      <c r="B768" s="84">
        <v>40857</v>
      </c>
      <c r="C768" s="47">
        <v>44.8</v>
      </c>
      <c r="D768" s="47">
        <v>45.18</v>
      </c>
      <c r="E768" s="47">
        <v>44.42</v>
      </c>
      <c r="F768" s="47">
        <v>44.66</v>
      </c>
      <c r="G768" s="48">
        <v>2283300</v>
      </c>
      <c r="H768" s="47">
        <v>40.65</v>
      </c>
      <c r="I768" s="51">
        <f t="shared" si="99"/>
        <v>0.9102104791759964</v>
      </c>
      <c r="J768" s="51">
        <f t="shared" ca="1" si="100"/>
        <v>1</v>
      </c>
      <c r="K768" s="47">
        <f t="shared" si="101"/>
        <v>40.78</v>
      </c>
      <c r="L768" s="47">
        <f t="shared" si="102"/>
        <v>41.12</v>
      </c>
      <c r="M768" s="47">
        <f t="shared" si="103"/>
        <v>40.43</v>
      </c>
      <c r="N768" s="47">
        <f t="shared" si="104"/>
        <v>40.65</v>
      </c>
      <c r="O768" s="48">
        <f t="shared" ca="1" si="105"/>
        <v>2283300</v>
      </c>
    </row>
    <row r="769" spans="1:15" x14ac:dyDescent="0.25">
      <c r="A769">
        <v>754</v>
      </c>
      <c r="B769" s="84">
        <v>40856</v>
      </c>
      <c r="C769" s="47">
        <v>44.97</v>
      </c>
      <c r="D769" s="47">
        <v>45</v>
      </c>
      <c r="E769" s="47">
        <v>44.26</v>
      </c>
      <c r="F769" s="47">
        <v>44.38</v>
      </c>
      <c r="G769" s="48">
        <v>2255100</v>
      </c>
      <c r="H769" s="47">
        <v>40.4</v>
      </c>
      <c r="I769" s="51">
        <f t="shared" si="99"/>
        <v>0.91031996394772408</v>
      </c>
      <c r="J769" s="51">
        <f t="shared" ca="1" si="100"/>
        <v>1</v>
      </c>
      <c r="K769" s="47">
        <f t="shared" si="101"/>
        <v>40.94</v>
      </c>
      <c r="L769" s="47">
        <f t="shared" si="102"/>
        <v>40.96</v>
      </c>
      <c r="M769" s="47">
        <f t="shared" si="103"/>
        <v>40.29</v>
      </c>
      <c r="N769" s="47">
        <f t="shared" si="104"/>
        <v>40.4</v>
      </c>
      <c r="O769" s="48">
        <f t="shared" ca="1" si="105"/>
        <v>2255100</v>
      </c>
    </row>
    <row r="770" spans="1:15" x14ac:dyDescent="0.25">
      <c r="A770">
        <v>755</v>
      </c>
      <c r="B770" s="84">
        <v>40855</v>
      </c>
      <c r="C770" s="47">
        <v>45.51</v>
      </c>
      <c r="D770" s="47">
        <v>45.82</v>
      </c>
      <c r="E770" s="47">
        <v>44.92</v>
      </c>
      <c r="F770" s="47">
        <v>45.74</v>
      </c>
      <c r="G770" s="48">
        <v>4119800</v>
      </c>
      <c r="H770" s="47">
        <v>41.63</v>
      </c>
      <c r="I770" s="51">
        <f t="shared" si="99"/>
        <v>0.91014429383471795</v>
      </c>
      <c r="J770" s="51">
        <f t="shared" ca="1" si="100"/>
        <v>1</v>
      </c>
      <c r="K770" s="47">
        <f t="shared" si="101"/>
        <v>41.42</v>
      </c>
      <c r="L770" s="47">
        <f t="shared" si="102"/>
        <v>41.7</v>
      </c>
      <c r="M770" s="47">
        <f t="shared" si="103"/>
        <v>40.880000000000003</v>
      </c>
      <c r="N770" s="47">
        <f t="shared" si="104"/>
        <v>41.63</v>
      </c>
      <c r="O770" s="48">
        <f t="shared" ca="1" si="105"/>
        <v>4119800</v>
      </c>
    </row>
    <row r="771" spans="1:15" x14ac:dyDescent="0.25">
      <c r="A771">
        <v>756</v>
      </c>
      <c r="B771" s="84">
        <v>40854</v>
      </c>
      <c r="C771" s="47">
        <v>43.95</v>
      </c>
      <c r="D771" s="47">
        <v>45.53</v>
      </c>
      <c r="E771" s="47">
        <v>43.85</v>
      </c>
      <c r="F771" s="47">
        <v>45.47</v>
      </c>
      <c r="G771" s="48">
        <v>2845400</v>
      </c>
      <c r="H771" s="47">
        <v>41.39</v>
      </c>
      <c r="I771" s="51">
        <f t="shared" si="99"/>
        <v>0.91027050802727072</v>
      </c>
      <c r="J771" s="51">
        <f t="shared" ca="1" si="100"/>
        <v>1</v>
      </c>
      <c r="K771" s="47">
        <f t="shared" si="101"/>
        <v>40.01</v>
      </c>
      <c r="L771" s="47">
        <f t="shared" si="102"/>
        <v>41.44</v>
      </c>
      <c r="M771" s="47">
        <f t="shared" si="103"/>
        <v>39.92</v>
      </c>
      <c r="N771" s="47">
        <f t="shared" si="104"/>
        <v>41.39</v>
      </c>
      <c r="O771" s="48">
        <f t="shared" ca="1" si="105"/>
        <v>2845400</v>
      </c>
    </row>
    <row r="772" spans="1:15" x14ac:dyDescent="0.25">
      <c r="A772">
        <v>757</v>
      </c>
      <c r="B772" s="84">
        <v>40851</v>
      </c>
      <c r="C772" s="47">
        <v>43.91</v>
      </c>
      <c r="D772" s="47">
        <v>44.26</v>
      </c>
      <c r="E772" s="47">
        <v>43.39</v>
      </c>
      <c r="F772" s="47">
        <v>44.18</v>
      </c>
      <c r="G772" s="48">
        <v>2242800</v>
      </c>
      <c r="H772" s="47">
        <v>40.21</v>
      </c>
      <c r="I772" s="51">
        <f t="shared" si="99"/>
        <v>0.91014033499320968</v>
      </c>
      <c r="J772" s="51">
        <f t="shared" ca="1" si="100"/>
        <v>1</v>
      </c>
      <c r="K772" s="47">
        <f t="shared" si="101"/>
        <v>39.96</v>
      </c>
      <c r="L772" s="47">
        <f t="shared" si="102"/>
        <v>40.28</v>
      </c>
      <c r="M772" s="47">
        <f t="shared" si="103"/>
        <v>39.49</v>
      </c>
      <c r="N772" s="47">
        <f t="shared" si="104"/>
        <v>40.21</v>
      </c>
      <c r="O772" s="48">
        <f t="shared" ca="1" si="105"/>
        <v>2242800</v>
      </c>
    </row>
    <row r="773" spans="1:15" x14ac:dyDescent="0.25">
      <c r="A773">
        <v>758</v>
      </c>
      <c r="B773" s="84">
        <v>40850</v>
      </c>
      <c r="C773" s="47">
        <v>43.64</v>
      </c>
      <c r="D773" s="47">
        <v>44.36</v>
      </c>
      <c r="E773" s="47">
        <v>43.51</v>
      </c>
      <c r="F773" s="47">
        <v>44.26</v>
      </c>
      <c r="G773" s="48">
        <v>2698200</v>
      </c>
      <c r="H773" s="47">
        <v>40.29</v>
      </c>
      <c r="I773" s="51">
        <f t="shared" si="99"/>
        <v>0.91030275643922276</v>
      </c>
      <c r="J773" s="51">
        <f t="shared" ca="1" si="100"/>
        <v>1</v>
      </c>
      <c r="K773" s="47">
        <f t="shared" si="101"/>
        <v>39.729999999999997</v>
      </c>
      <c r="L773" s="47">
        <f t="shared" si="102"/>
        <v>40.380000000000003</v>
      </c>
      <c r="M773" s="47">
        <f t="shared" si="103"/>
        <v>39.61</v>
      </c>
      <c r="N773" s="47">
        <f t="shared" si="104"/>
        <v>40.29</v>
      </c>
      <c r="O773" s="48">
        <f t="shared" ca="1" si="105"/>
        <v>2698200</v>
      </c>
    </row>
    <row r="774" spans="1:15" x14ac:dyDescent="0.25">
      <c r="A774">
        <v>759</v>
      </c>
      <c r="B774" s="84">
        <v>40849</v>
      </c>
      <c r="C774" s="47">
        <v>44.12</v>
      </c>
      <c r="D774" s="47">
        <v>44.12</v>
      </c>
      <c r="E774" s="47">
        <v>43.03</v>
      </c>
      <c r="F774" s="47">
        <v>43.18</v>
      </c>
      <c r="G774" s="48">
        <v>3080600</v>
      </c>
      <c r="H774" s="47">
        <v>39.299999999999997</v>
      </c>
      <c r="I774" s="51">
        <f t="shared" si="99"/>
        <v>0.91014358499305226</v>
      </c>
      <c r="J774" s="51">
        <f t="shared" ca="1" si="100"/>
        <v>1</v>
      </c>
      <c r="K774" s="47">
        <f t="shared" si="101"/>
        <v>40.159999999999997</v>
      </c>
      <c r="L774" s="47">
        <f t="shared" si="102"/>
        <v>40.159999999999997</v>
      </c>
      <c r="M774" s="47">
        <f t="shared" si="103"/>
        <v>39.159999999999997</v>
      </c>
      <c r="N774" s="47">
        <f t="shared" si="104"/>
        <v>39.299999999999997</v>
      </c>
      <c r="O774" s="48">
        <f t="shared" ca="1" si="105"/>
        <v>3080600</v>
      </c>
    </row>
    <row r="775" spans="1:15" x14ac:dyDescent="0.25">
      <c r="A775">
        <v>760</v>
      </c>
      <c r="B775" s="84">
        <v>40848</v>
      </c>
      <c r="C775" s="47">
        <v>43.15</v>
      </c>
      <c r="D775" s="47">
        <v>43.26</v>
      </c>
      <c r="E775" s="47">
        <v>42.4</v>
      </c>
      <c r="F775" s="47">
        <v>42.69</v>
      </c>
      <c r="G775" s="48">
        <v>4133800</v>
      </c>
      <c r="H775" s="47">
        <v>38.86</v>
      </c>
      <c r="I775" s="51">
        <f t="shared" si="99"/>
        <v>0.91028343874443662</v>
      </c>
      <c r="J775" s="51">
        <f t="shared" ca="1" si="100"/>
        <v>1</v>
      </c>
      <c r="K775" s="47">
        <f t="shared" si="101"/>
        <v>39.28</v>
      </c>
      <c r="L775" s="47">
        <f t="shared" si="102"/>
        <v>39.380000000000003</v>
      </c>
      <c r="M775" s="47">
        <f t="shared" si="103"/>
        <v>38.6</v>
      </c>
      <c r="N775" s="47">
        <f t="shared" si="104"/>
        <v>38.86</v>
      </c>
      <c r="O775" s="48">
        <f t="shared" ca="1" si="105"/>
        <v>4133800</v>
      </c>
    </row>
    <row r="776" spans="1:15" x14ac:dyDescent="0.25">
      <c r="A776">
        <v>761</v>
      </c>
      <c r="B776" s="84">
        <v>40847</v>
      </c>
      <c r="C776" s="47">
        <v>43.17</v>
      </c>
      <c r="D776" s="47">
        <v>44.83</v>
      </c>
      <c r="E776" s="47">
        <v>43.1</v>
      </c>
      <c r="F776" s="47">
        <v>44.19</v>
      </c>
      <c r="G776" s="48">
        <v>3906000</v>
      </c>
      <c r="H776" s="47">
        <v>40.22</v>
      </c>
      <c r="I776" s="51">
        <f t="shared" si="99"/>
        <v>0.91016066983480426</v>
      </c>
      <c r="J776" s="51">
        <f t="shared" ca="1" si="100"/>
        <v>1</v>
      </c>
      <c r="K776" s="47">
        <f t="shared" si="101"/>
        <v>39.29</v>
      </c>
      <c r="L776" s="47">
        <f t="shared" si="102"/>
        <v>40.799999999999997</v>
      </c>
      <c r="M776" s="47">
        <f t="shared" si="103"/>
        <v>39.229999999999997</v>
      </c>
      <c r="N776" s="47">
        <f t="shared" si="104"/>
        <v>40.22</v>
      </c>
      <c r="O776" s="48">
        <f t="shared" ca="1" si="105"/>
        <v>3906000</v>
      </c>
    </row>
    <row r="777" spans="1:15" x14ac:dyDescent="0.25">
      <c r="A777">
        <v>762</v>
      </c>
      <c r="B777" s="84">
        <v>40844</v>
      </c>
      <c r="C777" s="47">
        <v>43.75</v>
      </c>
      <c r="D777" s="47">
        <v>44.08</v>
      </c>
      <c r="E777" s="47">
        <v>43.19</v>
      </c>
      <c r="F777" s="47">
        <v>43.54</v>
      </c>
      <c r="G777" s="48">
        <v>3295100</v>
      </c>
      <c r="H777" s="47">
        <v>39.630000000000003</v>
      </c>
      <c r="I777" s="51">
        <f t="shared" si="99"/>
        <v>0.91019751952227845</v>
      </c>
      <c r="J777" s="51">
        <f t="shared" ca="1" si="100"/>
        <v>1</v>
      </c>
      <c r="K777" s="47">
        <f t="shared" si="101"/>
        <v>39.82</v>
      </c>
      <c r="L777" s="47">
        <f t="shared" si="102"/>
        <v>40.119999999999997</v>
      </c>
      <c r="M777" s="47">
        <f t="shared" si="103"/>
        <v>39.31</v>
      </c>
      <c r="N777" s="47">
        <f t="shared" si="104"/>
        <v>39.630000000000003</v>
      </c>
      <c r="O777" s="48">
        <f t="shared" ca="1" si="105"/>
        <v>3295100</v>
      </c>
    </row>
    <row r="778" spans="1:15" x14ac:dyDescent="0.25">
      <c r="A778">
        <v>763</v>
      </c>
      <c r="B778" s="84">
        <v>40843</v>
      </c>
      <c r="C778" s="47">
        <v>44.37</v>
      </c>
      <c r="D778" s="47">
        <v>44.51</v>
      </c>
      <c r="E778" s="47">
        <v>42.25</v>
      </c>
      <c r="F778" s="47">
        <v>43.79</v>
      </c>
      <c r="G778" s="48">
        <v>5954700</v>
      </c>
      <c r="H778" s="47">
        <v>39.86</v>
      </c>
      <c r="I778" s="51">
        <f t="shared" si="99"/>
        <v>0.91025348253025806</v>
      </c>
      <c r="J778" s="51">
        <f t="shared" ca="1" si="100"/>
        <v>1</v>
      </c>
      <c r="K778" s="47">
        <f t="shared" si="101"/>
        <v>40.39</v>
      </c>
      <c r="L778" s="47">
        <f t="shared" si="102"/>
        <v>40.520000000000003</v>
      </c>
      <c r="M778" s="47">
        <f t="shared" si="103"/>
        <v>38.46</v>
      </c>
      <c r="N778" s="47">
        <f t="shared" si="104"/>
        <v>39.86</v>
      </c>
      <c r="O778" s="48">
        <f t="shared" ca="1" si="105"/>
        <v>5954700</v>
      </c>
    </row>
    <row r="779" spans="1:15" x14ac:dyDescent="0.25">
      <c r="A779">
        <v>764</v>
      </c>
      <c r="B779" s="84">
        <v>40842</v>
      </c>
      <c r="C779" s="47">
        <v>44.51</v>
      </c>
      <c r="D779" s="47">
        <v>44.53</v>
      </c>
      <c r="E779" s="47">
        <v>42.3</v>
      </c>
      <c r="F779" s="47">
        <v>42.44</v>
      </c>
      <c r="G779" s="48">
        <v>5599200</v>
      </c>
      <c r="H779" s="47">
        <v>38.630000000000003</v>
      </c>
      <c r="I779" s="51">
        <f t="shared" si="99"/>
        <v>0.9102262016965128</v>
      </c>
      <c r="J779" s="51">
        <f t="shared" ca="1" si="100"/>
        <v>1</v>
      </c>
      <c r="K779" s="47">
        <f t="shared" si="101"/>
        <v>40.51</v>
      </c>
      <c r="L779" s="47">
        <f t="shared" si="102"/>
        <v>40.53</v>
      </c>
      <c r="M779" s="47">
        <f t="shared" si="103"/>
        <v>38.5</v>
      </c>
      <c r="N779" s="47">
        <f t="shared" si="104"/>
        <v>38.630000000000003</v>
      </c>
      <c r="O779" s="48">
        <f t="shared" ca="1" si="105"/>
        <v>5599200</v>
      </c>
    </row>
    <row r="780" spans="1:15" x14ac:dyDescent="0.25">
      <c r="A780">
        <v>765</v>
      </c>
      <c r="B780" s="84">
        <v>40841</v>
      </c>
      <c r="C780" s="47">
        <v>44.19</v>
      </c>
      <c r="D780" s="47">
        <v>44.41</v>
      </c>
      <c r="E780" s="47">
        <v>43.75</v>
      </c>
      <c r="F780" s="47">
        <v>43.86</v>
      </c>
      <c r="G780" s="48">
        <v>2452600</v>
      </c>
      <c r="H780" s="47">
        <v>39.92</v>
      </c>
      <c r="I780" s="51">
        <f t="shared" si="99"/>
        <v>0.91016871865025084</v>
      </c>
      <c r="J780" s="51">
        <f t="shared" ca="1" si="100"/>
        <v>1</v>
      </c>
      <c r="K780" s="47">
        <f t="shared" si="101"/>
        <v>40.22</v>
      </c>
      <c r="L780" s="47">
        <f t="shared" si="102"/>
        <v>40.42</v>
      </c>
      <c r="M780" s="47">
        <f t="shared" si="103"/>
        <v>39.82</v>
      </c>
      <c r="N780" s="47">
        <f t="shared" si="104"/>
        <v>39.92</v>
      </c>
      <c r="O780" s="48">
        <f t="shared" ca="1" si="105"/>
        <v>2452600</v>
      </c>
    </row>
    <row r="781" spans="1:15" x14ac:dyDescent="0.25">
      <c r="A781">
        <v>766</v>
      </c>
      <c r="B781" s="84">
        <v>40840</v>
      </c>
      <c r="C781" s="47">
        <v>43.97</v>
      </c>
      <c r="D781" s="47">
        <v>44.54</v>
      </c>
      <c r="E781" s="47">
        <v>43.82</v>
      </c>
      <c r="F781" s="47">
        <v>44.46</v>
      </c>
      <c r="G781" s="48">
        <v>1886000</v>
      </c>
      <c r="H781" s="47">
        <v>40.47</v>
      </c>
      <c r="I781" s="51">
        <f t="shared" si="99"/>
        <v>0.91025641025641024</v>
      </c>
      <c r="J781" s="51">
        <f t="shared" ca="1" si="100"/>
        <v>1</v>
      </c>
      <c r="K781" s="47">
        <f t="shared" si="101"/>
        <v>40.020000000000003</v>
      </c>
      <c r="L781" s="47">
        <f t="shared" si="102"/>
        <v>40.54</v>
      </c>
      <c r="M781" s="47">
        <f t="shared" si="103"/>
        <v>39.89</v>
      </c>
      <c r="N781" s="47">
        <f t="shared" si="104"/>
        <v>40.47</v>
      </c>
      <c r="O781" s="48">
        <f t="shared" ca="1" si="105"/>
        <v>1886000</v>
      </c>
    </row>
    <row r="782" spans="1:15" x14ac:dyDescent="0.25">
      <c r="A782">
        <v>767</v>
      </c>
      <c r="B782" s="84">
        <v>40837</v>
      </c>
      <c r="C782" s="47">
        <v>43.16</v>
      </c>
      <c r="D782" s="47">
        <v>44</v>
      </c>
      <c r="E782" s="47">
        <v>43</v>
      </c>
      <c r="F782" s="47">
        <v>43.97</v>
      </c>
      <c r="G782" s="48">
        <v>2632200</v>
      </c>
      <c r="H782" s="47">
        <v>40.020000000000003</v>
      </c>
      <c r="I782" s="51">
        <f t="shared" si="99"/>
        <v>0.91016602228792365</v>
      </c>
      <c r="J782" s="51">
        <f t="shared" ca="1" si="100"/>
        <v>1</v>
      </c>
      <c r="K782" s="47">
        <f t="shared" si="101"/>
        <v>39.28</v>
      </c>
      <c r="L782" s="47">
        <f t="shared" si="102"/>
        <v>40.049999999999997</v>
      </c>
      <c r="M782" s="47">
        <f t="shared" si="103"/>
        <v>39.14</v>
      </c>
      <c r="N782" s="47">
        <f t="shared" si="104"/>
        <v>40.020000000000003</v>
      </c>
      <c r="O782" s="48">
        <f t="shared" ca="1" si="105"/>
        <v>2632200</v>
      </c>
    </row>
    <row r="783" spans="1:15" x14ac:dyDescent="0.25">
      <c r="A783">
        <v>768</v>
      </c>
      <c r="B783" s="84">
        <v>40836</v>
      </c>
      <c r="C783" s="47">
        <v>43.02</v>
      </c>
      <c r="D783" s="47">
        <v>43.12</v>
      </c>
      <c r="E783" s="47">
        <v>42.21</v>
      </c>
      <c r="F783" s="47">
        <v>42.76</v>
      </c>
      <c r="G783" s="48">
        <v>2017900</v>
      </c>
      <c r="H783" s="47">
        <v>38.92</v>
      </c>
      <c r="I783" s="51">
        <f t="shared" si="99"/>
        <v>0.91019644527595889</v>
      </c>
      <c r="J783" s="51">
        <f t="shared" ca="1" si="100"/>
        <v>1</v>
      </c>
      <c r="K783" s="47">
        <f t="shared" si="101"/>
        <v>39.159999999999997</v>
      </c>
      <c r="L783" s="47">
        <f t="shared" si="102"/>
        <v>39.25</v>
      </c>
      <c r="M783" s="47">
        <f t="shared" si="103"/>
        <v>38.42</v>
      </c>
      <c r="N783" s="47">
        <f t="shared" si="104"/>
        <v>38.92</v>
      </c>
      <c r="O783" s="48">
        <f t="shared" ca="1" si="105"/>
        <v>2017900</v>
      </c>
    </row>
    <row r="784" spans="1:15" x14ac:dyDescent="0.25">
      <c r="A784">
        <v>769</v>
      </c>
      <c r="B784" s="84">
        <v>40835</v>
      </c>
      <c r="C784" s="47">
        <v>42.89</v>
      </c>
      <c r="D784" s="47">
        <v>43.38</v>
      </c>
      <c r="E784" s="47">
        <v>42.74</v>
      </c>
      <c r="F784" s="47">
        <v>42.96</v>
      </c>
      <c r="G784" s="48">
        <v>2464800</v>
      </c>
      <c r="H784" s="47">
        <v>39.1</v>
      </c>
      <c r="I784" s="51">
        <f t="shared" si="99"/>
        <v>0.91014897579143395</v>
      </c>
      <c r="J784" s="51">
        <f t="shared" ca="1" si="100"/>
        <v>1</v>
      </c>
      <c r="K784" s="47">
        <f t="shared" si="101"/>
        <v>39.04</v>
      </c>
      <c r="L784" s="47">
        <f t="shared" si="102"/>
        <v>39.479999999999997</v>
      </c>
      <c r="M784" s="47">
        <f t="shared" si="103"/>
        <v>38.9</v>
      </c>
      <c r="N784" s="47">
        <f t="shared" si="104"/>
        <v>39.1</v>
      </c>
      <c r="O784" s="48">
        <f t="shared" ca="1" si="105"/>
        <v>2464800</v>
      </c>
    </row>
    <row r="785" spans="1:15" x14ac:dyDescent="0.25">
      <c r="A785">
        <v>770</v>
      </c>
      <c r="B785" s="84">
        <v>40834</v>
      </c>
      <c r="C785" s="47">
        <v>42.05</v>
      </c>
      <c r="D785" s="47">
        <v>43.26</v>
      </c>
      <c r="E785" s="47">
        <v>41.77</v>
      </c>
      <c r="F785" s="47">
        <v>42.88</v>
      </c>
      <c r="G785" s="48">
        <v>2185700</v>
      </c>
      <c r="H785" s="47">
        <v>39.03</v>
      </c>
      <c r="I785" s="51">
        <f t="shared" ref="I785:I848" si="106">H785/F785</f>
        <v>0.91021455223880599</v>
      </c>
      <c r="J785" s="51">
        <f t="shared" ref="J785:J848" ca="1" si="107">INDEX(OFFSET($T$15,0,0,$S$13+1,1),MATCH(B785,OFFSET($Q$15,0,0,$S$13+1,1),-1))</f>
        <v>1</v>
      </c>
      <c r="K785" s="47">
        <f t="shared" ref="K785:K848" si="108">ROUND($I785*C785,2)</f>
        <v>38.270000000000003</v>
      </c>
      <c r="L785" s="47">
        <f t="shared" ref="L785:L848" si="109">ROUND($I785*D785,2)</f>
        <v>39.380000000000003</v>
      </c>
      <c r="M785" s="47">
        <f t="shared" ref="M785:M848" si="110">ROUND($I785*E785,2)</f>
        <v>38.020000000000003</v>
      </c>
      <c r="N785" s="47">
        <f t="shared" ref="N785:N848" si="111">ROUND($I785*F785,2)</f>
        <v>39.03</v>
      </c>
      <c r="O785" s="48">
        <f t="shared" ref="O785:O848" ca="1" si="112">G785*J785</f>
        <v>2185700</v>
      </c>
    </row>
    <row r="786" spans="1:15" x14ac:dyDescent="0.25">
      <c r="A786">
        <v>771</v>
      </c>
      <c r="B786" s="84">
        <v>40833</v>
      </c>
      <c r="C786" s="47">
        <v>42.61</v>
      </c>
      <c r="D786" s="47">
        <v>42.68</v>
      </c>
      <c r="E786" s="47">
        <v>41.87</v>
      </c>
      <c r="F786" s="47">
        <v>41.97</v>
      </c>
      <c r="G786" s="48">
        <v>1604800</v>
      </c>
      <c r="H786" s="47">
        <v>38.200000000000003</v>
      </c>
      <c r="I786" s="51">
        <f t="shared" si="106"/>
        <v>0.91017393376221123</v>
      </c>
      <c r="J786" s="51">
        <f t="shared" ca="1" si="107"/>
        <v>1</v>
      </c>
      <c r="K786" s="47">
        <f t="shared" si="108"/>
        <v>38.78</v>
      </c>
      <c r="L786" s="47">
        <f t="shared" si="109"/>
        <v>38.85</v>
      </c>
      <c r="M786" s="47">
        <f t="shared" si="110"/>
        <v>38.11</v>
      </c>
      <c r="N786" s="47">
        <f t="shared" si="111"/>
        <v>38.200000000000003</v>
      </c>
      <c r="O786" s="48">
        <f t="shared" ca="1" si="112"/>
        <v>1604800</v>
      </c>
    </row>
    <row r="787" spans="1:15" x14ac:dyDescent="0.25">
      <c r="A787">
        <v>772</v>
      </c>
      <c r="B787" s="84">
        <v>40830</v>
      </c>
      <c r="C787" s="47">
        <v>42.98</v>
      </c>
      <c r="D787" s="47">
        <v>43</v>
      </c>
      <c r="E787" s="47">
        <v>42.55</v>
      </c>
      <c r="F787" s="47">
        <v>42.77</v>
      </c>
      <c r="G787" s="48">
        <v>1517300</v>
      </c>
      <c r="H787" s="47">
        <v>38.93</v>
      </c>
      <c r="I787" s="51">
        <f t="shared" si="106"/>
        <v>0.91021744213233569</v>
      </c>
      <c r="J787" s="51">
        <f t="shared" ca="1" si="107"/>
        <v>1</v>
      </c>
      <c r="K787" s="47">
        <f t="shared" si="108"/>
        <v>39.119999999999997</v>
      </c>
      <c r="L787" s="47">
        <f t="shared" si="109"/>
        <v>39.14</v>
      </c>
      <c r="M787" s="47">
        <f t="shared" si="110"/>
        <v>38.729999999999997</v>
      </c>
      <c r="N787" s="47">
        <f t="shared" si="111"/>
        <v>38.93</v>
      </c>
      <c r="O787" s="48">
        <f t="shared" ca="1" si="112"/>
        <v>1517300</v>
      </c>
    </row>
    <row r="788" spans="1:15" x14ac:dyDescent="0.25">
      <c r="A788">
        <v>773</v>
      </c>
      <c r="B788" s="84">
        <v>40829</v>
      </c>
      <c r="C788" s="47">
        <v>42.58</v>
      </c>
      <c r="D788" s="47">
        <v>42.64</v>
      </c>
      <c r="E788" s="47">
        <v>41.97</v>
      </c>
      <c r="F788" s="47">
        <v>42.42</v>
      </c>
      <c r="G788" s="48">
        <v>1766100</v>
      </c>
      <c r="H788" s="47">
        <v>38.61</v>
      </c>
      <c r="I788" s="51">
        <f t="shared" si="106"/>
        <v>0.91018387553041014</v>
      </c>
      <c r="J788" s="51">
        <f t="shared" ca="1" si="107"/>
        <v>1</v>
      </c>
      <c r="K788" s="47">
        <f t="shared" si="108"/>
        <v>38.76</v>
      </c>
      <c r="L788" s="47">
        <f t="shared" si="109"/>
        <v>38.81</v>
      </c>
      <c r="M788" s="47">
        <f t="shared" si="110"/>
        <v>38.200000000000003</v>
      </c>
      <c r="N788" s="47">
        <f t="shared" si="111"/>
        <v>38.61</v>
      </c>
      <c r="O788" s="48">
        <f t="shared" ca="1" si="112"/>
        <v>1766100</v>
      </c>
    </row>
    <row r="789" spans="1:15" x14ac:dyDescent="0.25">
      <c r="A789">
        <v>774</v>
      </c>
      <c r="B789" s="84">
        <v>40828</v>
      </c>
      <c r="C789" s="47">
        <v>42.14</v>
      </c>
      <c r="D789" s="47">
        <v>42.96</v>
      </c>
      <c r="E789" s="47">
        <v>42.08</v>
      </c>
      <c r="F789" s="47">
        <v>42.62</v>
      </c>
      <c r="G789" s="48">
        <v>2258700</v>
      </c>
      <c r="H789" s="47">
        <v>38.79</v>
      </c>
      <c r="I789" s="51">
        <f t="shared" si="106"/>
        <v>0.91013608634443921</v>
      </c>
      <c r="J789" s="51">
        <f t="shared" ca="1" si="107"/>
        <v>1</v>
      </c>
      <c r="K789" s="47">
        <f t="shared" si="108"/>
        <v>38.35</v>
      </c>
      <c r="L789" s="47">
        <f t="shared" si="109"/>
        <v>39.1</v>
      </c>
      <c r="M789" s="47">
        <f t="shared" si="110"/>
        <v>38.299999999999997</v>
      </c>
      <c r="N789" s="47">
        <f t="shared" si="111"/>
        <v>38.79</v>
      </c>
      <c r="O789" s="48">
        <f t="shared" ca="1" si="112"/>
        <v>2258700</v>
      </c>
    </row>
    <row r="790" spans="1:15" x14ac:dyDescent="0.25">
      <c r="A790">
        <v>775</v>
      </c>
      <c r="B790" s="84">
        <v>40827</v>
      </c>
      <c r="C790" s="47">
        <v>41.93</v>
      </c>
      <c r="D790" s="47">
        <v>42.14</v>
      </c>
      <c r="E790" s="47">
        <v>41.67</v>
      </c>
      <c r="F790" s="47">
        <v>41.84</v>
      </c>
      <c r="G790" s="48">
        <v>1597100</v>
      </c>
      <c r="H790" s="47">
        <v>38.08</v>
      </c>
      <c r="I790" s="51">
        <f t="shared" si="106"/>
        <v>0.910133843212237</v>
      </c>
      <c r="J790" s="51">
        <f t="shared" ca="1" si="107"/>
        <v>1</v>
      </c>
      <c r="K790" s="47">
        <f t="shared" si="108"/>
        <v>38.159999999999997</v>
      </c>
      <c r="L790" s="47">
        <f t="shared" si="109"/>
        <v>38.35</v>
      </c>
      <c r="M790" s="47">
        <f t="shared" si="110"/>
        <v>37.93</v>
      </c>
      <c r="N790" s="47">
        <f t="shared" si="111"/>
        <v>38.08</v>
      </c>
      <c r="O790" s="48">
        <f t="shared" ca="1" si="112"/>
        <v>1597100</v>
      </c>
    </row>
    <row r="791" spans="1:15" x14ac:dyDescent="0.25">
      <c r="A791">
        <v>776</v>
      </c>
      <c r="B791" s="84">
        <v>40826</v>
      </c>
      <c r="C791" s="47">
        <v>41.77</v>
      </c>
      <c r="D791" s="47">
        <v>42.09</v>
      </c>
      <c r="E791" s="47">
        <v>41.59</v>
      </c>
      <c r="F791" s="47">
        <v>42.08</v>
      </c>
      <c r="G791" s="48">
        <v>1655000</v>
      </c>
      <c r="H791" s="47">
        <v>38.299999999999997</v>
      </c>
      <c r="I791" s="51">
        <f t="shared" si="106"/>
        <v>0.91017110266159695</v>
      </c>
      <c r="J791" s="51">
        <f t="shared" ca="1" si="107"/>
        <v>1</v>
      </c>
      <c r="K791" s="47">
        <f t="shared" si="108"/>
        <v>38.020000000000003</v>
      </c>
      <c r="L791" s="47">
        <f t="shared" si="109"/>
        <v>38.31</v>
      </c>
      <c r="M791" s="47">
        <f t="shared" si="110"/>
        <v>37.85</v>
      </c>
      <c r="N791" s="47">
        <f t="shared" si="111"/>
        <v>38.299999999999997</v>
      </c>
      <c r="O791" s="48">
        <f t="shared" ca="1" si="112"/>
        <v>1655000</v>
      </c>
    </row>
    <row r="792" spans="1:15" x14ac:dyDescent="0.25">
      <c r="A792">
        <v>777</v>
      </c>
      <c r="B792" s="84">
        <v>40823</v>
      </c>
      <c r="C792" s="47">
        <v>40.74</v>
      </c>
      <c r="D792" s="47">
        <v>41.43</v>
      </c>
      <c r="E792" s="47">
        <v>40.56</v>
      </c>
      <c r="F792" s="47">
        <v>41</v>
      </c>
      <c r="G792" s="48">
        <v>2524000</v>
      </c>
      <c r="H792" s="47">
        <v>37.32</v>
      </c>
      <c r="I792" s="51">
        <f t="shared" si="106"/>
        <v>0.91024390243902442</v>
      </c>
      <c r="J792" s="51">
        <f t="shared" ca="1" si="107"/>
        <v>1</v>
      </c>
      <c r="K792" s="47">
        <f t="shared" si="108"/>
        <v>37.08</v>
      </c>
      <c r="L792" s="47">
        <f t="shared" si="109"/>
        <v>37.71</v>
      </c>
      <c r="M792" s="47">
        <f t="shared" si="110"/>
        <v>36.92</v>
      </c>
      <c r="N792" s="47">
        <f t="shared" si="111"/>
        <v>37.32</v>
      </c>
      <c r="O792" s="48">
        <f t="shared" ca="1" si="112"/>
        <v>2524000</v>
      </c>
    </row>
    <row r="793" spans="1:15" x14ac:dyDescent="0.25">
      <c r="A793">
        <v>778</v>
      </c>
      <c r="B793" s="84">
        <v>40822</v>
      </c>
      <c r="C793" s="47">
        <v>39.79</v>
      </c>
      <c r="D793" s="47">
        <v>40.47</v>
      </c>
      <c r="E793" s="47">
        <v>39.79</v>
      </c>
      <c r="F793" s="47">
        <v>40.47</v>
      </c>
      <c r="G793" s="48">
        <v>2486700</v>
      </c>
      <c r="H793" s="47">
        <v>36.840000000000003</v>
      </c>
      <c r="I793" s="51">
        <f t="shared" si="106"/>
        <v>0.91030392883617506</v>
      </c>
      <c r="J793" s="51">
        <f t="shared" ca="1" si="107"/>
        <v>1</v>
      </c>
      <c r="K793" s="47">
        <f t="shared" si="108"/>
        <v>36.22</v>
      </c>
      <c r="L793" s="47">
        <f t="shared" si="109"/>
        <v>36.840000000000003</v>
      </c>
      <c r="M793" s="47">
        <f t="shared" si="110"/>
        <v>36.22</v>
      </c>
      <c r="N793" s="47">
        <f t="shared" si="111"/>
        <v>36.840000000000003</v>
      </c>
      <c r="O793" s="48">
        <f t="shared" ca="1" si="112"/>
        <v>2486700</v>
      </c>
    </row>
    <row r="794" spans="1:15" x14ac:dyDescent="0.25">
      <c r="A794">
        <v>779</v>
      </c>
      <c r="B794" s="84">
        <v>40821</v>
      </c>
      <c r="C794" s="47">
        <v>40.340000000000003</v>
      </c>
      <c r="D794" s="47">
        <v>40.44</v>
      </c>
      <c r="E794" s="47">
        <v>39.61</v>
      </c>
      <c r="F794" s="47">
        <v>39.97</v>
      </c>
      <c r="G794" s="48">
        <v>3372100</v>
      </c>
      <c r="H794" s="47">
        <v>36.380000000000003</v>
      </c>
      <c r="I794" s="51">
        <f t="shared" si="106"/>
        <v>0.91018263697773338</v>
      </c>
      <c r="J794" s="51">
        <f t="shared" ca="1" si="107"/>
        <v>1</v>
      </c>
      <c r="K794" s="47">
        <f t="shared" si="108"/>
        <v>36.72</v>
      </c>
      <c r="L794" s="47">
        <f t="shared" si="109"/>
        <v>36.81</v>
      </c>
      <c r="M794" s="47">
        <f t="shared" si="110"/>
        <v>36.049999999999997</v>
      </c>
      <c r="N794" s="47">
        <f t="shared" si="111"/>
        <v>36.380000000000003</v>
      </c>
      <c r="O794" s="48">
        <f t="shared" ca="1" si="112"/>
        <v>3372100</v>
      </c>
    </row>
    <row r="795" spans="1:15" x14ac:dyDescent="0.25">
      <c r="A795">
        <v>780</v>
      </c>
      <c r="B795" s="84">
        <v>40820</v>
      </c>
      <c r="C795" s="47">
        <v>38.840000000000003</v>
      </c>
      <c r="D795" s="47">
        <v>40.24</v>
      </c>
      <c r="E795" s="47">
        <v>38.68</v>
      </c>
      <c r="F795" s="47">
        <v>40.15</v>
      </c>
      <c r="G795" s="48">
        <v>3903500</v>
      </c>
      <c r="H795" s="47">
        <v>36.549999999999997</v>
      </c>
      <c r="I795" s="51">
        <f t="shared" si="106"/>
        <v>0.91033623910336237</v>
      </c>
      <c r="J795" s="51">
        <f t="shared" ca="1" si="107"/>
        <v>1</v>
      </c>
      <c r="K795" s="47">
        <f t="shared" si="108"/>
        <v>35.36</v>
      </c>
      <c r="L795" s="47">
        <f t="shared" si="109"/>
        <v>36.630000000000003</v>
      </c>
      <c r="M795" s="47">
        <f t="shared" si="110"/>
        <v>35.21</v>
      </c>
      <c r="N795" s="47">
        <f t="shared" si="111"/>
        <v>36.549999999999997</v>
      </c>
      <c r="O795" s="48">
        <f t="shared" ca="1" si="112"/>
        <v>3903500</v>
      </c>
    </row>
    <row r="796" spans="1:15" x14ac:dyDescent="0.25">
      <c r="A796">
        <v>781</v>
      </c>
      <c r="B796" s="84">
        <v>40819</v>
      </c>
      <c r="C796" s="47">
        <v>40.159999999999997</v>
      </c>
      <c r="D796" s="47">
        <v>40.78</v>
      </c>
      <c r="E796" s="47">
        <v>39.46</v>
      </c>
      <c r="F796" s="47">
        <v>39.5</v>
      </c>
      <c r="G796" s="48">
        <v>3303200</v>
      </c>
      <c r="H796" s="47">
        <v>35.950000000000003</v>
      </c>
      <c r="I796" s="51">
        <f t="shared" si="106"/>
        <v>0.91012658227848109</v>
      </c>
      <c r="J796" s="51">
        <f t="shared" ca="1" si="107"/>
        <v>1</v>
      </c>
      <c r="K796" s="47">
        <f t="shared" si="108"/>
        <v>36.549999999999997</v>
      </c>
      <c r="L796" s="47">
        <f t="shared" si="109"/>
        <v>37.11</v>
      </c>
      <c r="M796" s="47">
        <f t="shared" si="110"/>
        <v>35.909999999999997</v>
      </c>
      <c r="N796" s="47">
        <f t="shared" si="111"/>
        <v>35.950000000000003</v>
      </c>
      <c r="O796" s="48">
        <f t="shared" ca="1" si="112"/>
        <v>3303200</v>
      </c>
    </row>
    <row r="797" spans="1:15" x14ac:dyDescent="0.25">
      <c r="A797">
        <v>782</v>
      </c>
      <c r="B797" s="84">
        <v>40816</v>
      </c>
      <c r="C797" s="47">
        <v>40.82</v>
      </c>
      <c r="D797" s="47">
        <v>41.54</v>
      </c>
      <c r="E797" s="47">
        <v>40.76</v>
      </c>
      <c r="F797" s="47">
        <v>40.869999999999997</v>
      </c>
      <c r="G797" s="48">
        <v>3419400</v>
      </c>
      <c r="H797" s="47">
        <v>36.81</v>
      </c>
      <c r="I797" s="51">
        <f t="shared" si="106"/>
        <v>0.90066063126988027</v>
      </c>
      <c r="J797" s="51">
        <f t="shared" ca="1" si="107"/>
        <v>1</v>
      </c>
      <c r="K797" s="47">
        <f t="shared" si="108"/>
        <v>36.76</v>
      </c>
      <c r="L797" s="47">
        <f t="shared" si="109"/>
        <v>37.409999999999997</v>
      </c>
      <c r="M797" s="47">
        <f t="shared" si="110"/>
        <v>36.71</v>
      </c>
      <c r="N797" s="47">
        <f t="shared" si="111"/>
        <v>36.81</v>
      </c>
      <c r="O797" s="48">
        <f t="shared" ca="1" si="112"/>
        <v>3419400</v>
      </c>
    </row>
    <row r="798" spans="1:15" x14ac:dyDescent="0.25">
      <c r="A798">
        <v>783</v>
      </c>
      <c r="B798" s="84">
        <v>40815</v>
      </c>
      <c r="C798" s="47">
        <v>40.909999999999997</v>
      </c>
      <c r="D798" s="47">
        <v>41.61</v>
      </c>
      <c r="E798" s="47">
        <v>40.5</v>
      </c>
      <c r="F798" s="47">
        <v>41.26</v>
      </c>
      <c r="G798" s="48">
        <v>3013200</v>
      </c>
      <c r="H798" s="47">
        <v>37.159999999999997</v>
      </c>
      <c r="I798" s="51">
        <f t="shared" si="106"/>
        <v>0.90063015026660198</v>
      </c>
      <c r="J798" s="51">
        <f t="shared" ca="1" si="107"/>
        <v>1</v>
      </c>
      <c r="K798" s="47">
        <f t="shared" si="108"/>
        <v>36.840000000000003</v>
      </c>
      <c r="L798" s="47">
        <f t="shared" si="109"/>
        <v>37.479999999999997</v>
      </c>
      <c r="M798" s="47">
        <f t="shared" si="110"/>
        <v>36.479999999999997</v>
      </c>
      <c r="N798" s="47">
        <f t="shared" si="111"/>
        <v>37.159999999999997</v>
      </c>
      <c r="O798" s="48">
        <f t="shared" ca="1" si="112"/>
        <v>3013200</v>
      </c>
    </row>
    <row r="799" spans="1:15" x14ac:dyDescent="0.25">
      <c r="A799">
        <v>784</v>
      </c>
      <c r="B799" s="84">
        <v>40814</v>
      </c>
      <c r="C799" s="47">
        <v>40.61</v>
      </c>
      <c r="D799" s="47">
        <v>41.06</v>
      </c>
      <c r="E799" s="47">
        <v>40.15</v>
      </c>
      <c r="F799" s="47">
        <v>40.29</v>
      </c>
      <c r="G799" s="48">
        <v>2572200</v>
      </c>
      <c r="H799" s="47">
        <v>36.29</v>
      </c>
      <c r="I799" s="51">
        <f t="shared" si="106"/>
        <v>0.90071978158351951</v>
      </c>
      <c r="J799" s="51">
        <f t="shared" ca="1" si="107"/>
        <v>1</v>
      </c>
      <c r="K799" s="47">
        <f t="shared" si="108"/>
        <v>36.58</v>
      </c>
      <c r="L799" s="47">
        <f t="shared" si="109"/>
        <v>36.979999999999997</v>
      </c>
      <c r="M799" s="47">
        <f t="shared" si="110"/>
        <v>36.159999999999997</v>
      </c>
      <c r="N799" s="47">
        <f t="shared" si="111"/>
        <v>36.29</v>
      </c>
      <c r="O799" s="48">
        <f t="shared" ca="1" si="112"/>
        <v>2572200</v>
      </c>
    </row>
    <row r="800" spans="1:15" x14ac:dyDescent="0.25">
      <c r="A800">
        <v>785</v>
      </c>
      <c r="B800" s="84">
        <v>40813</v>
      </c>
      <c r="C800" s="47">
        <v>41.33</v>
      </c>
      <c r="D800" s="47">
        <v>41.44</v>
      </c>
      <c r="E800" s="47">
        <v>40.36</v>
      </c>
      <c r="F800" s="47">
        <v>40.57</v>
      </c>
      <c r="G800" s="48">
        <v>2564400</v>
      </c>
      <c r="H800" s="47">
        <v>36.54</v>
      </c>
      <c r="I800" s="51">
        <f t="shared" si="106"/>
        <v>0.90066551639142223</v>
      </c>
      <c r="J800" s="51">
        <f t="shared" ca="1" si="107"/>
        <v>1</v>
      </c>
      <c r="K800" s="47">
        <f t="shared" si="108"/>
        <v>37.22</v>
      </c>
      <c r="L800" s="47">
        <f t="shared" si="109"/>
        <v>37.32</v>
      </c>
      <c r="M800" s="47">
        <f t="shared" si="110"/>
        <v>36.35</v>
      </c>
      <c r="N800" s="47">
        <f t="shared" si="111"/>
        <v>36.54</v>
      </c>
      <c r="O800" s="48">
        <f t="shared" ca="1" si="112"/>
        <v>2564400</v>
      </c>
    </row>
    <row r="801" spans="1:15" x14ac:dyDescent="0.25">
      <c r="A801">
        <v>786</v>
      </c>
      <c r="B801" s="84">
        <v>40812</v>
      </c>
      <c r="C801" s="47">
        <v>39.69</v>
      </c>
      <c r="D801" s="47">
        <v>40.450000000000003</v>
      </c>
      <c r="E801" s="47">
        <v>39.369999999999997</v>
      </c>
      <c r="F801" s="47">
        <v>40.409999999999997</v>
      </c>
      <c r="G801" s="48">
        <v>3738400</v>
      </c>
      <c r="H801" s="47">
        <v>36.4</v>
      </c>
      <c r="I801" s="51">
        <f t="shared" si="106"/>
        <v>0.90076713684731502</v>
      </c>
      <c r="J801" s="51">
        <f t="shared" ca="1" si="107"/>
        <v>1</v>
      </c>
      <c r="K801" s="47">
        <f t="shared" si="108"/>
        <v>35.75</v>
      </c>
      <c r="L801" s="47">
        <f t="shared" si="109"/>
        <v>36.44</v>
      </c>
      <c r="M801" s="47">
        <f t="shared" si="110"/>
        <v>35.46</v>
      </c>
      <c r="N801" s="47">
        <f t="shared" si="111"/>
        <v>36.4</v>
      </c>
      <c r="O801" s="48">
        <f t="shared" ca="1" si="112"/>
        <v>3738400</v>
      </c>
    </row>
    <row r="802" spans="1:15" x14ac:dyDescent="0.25">
      <c r="A802">
        <v>787</v>
      </c>
      <c r="B802" s="84">
        <v>40809</v>
      </c>
      <c r="C802" s="47">
        <v>38.83</v>
      </c>
      <c r="D802" s="47">
        <v>40.03</v>
      </c>
      <c r="E802" s="47">
        <v>38.79</v>
      </c>
      <c r="F802" s="47">
        <v>39.31</v>
      </c>
      <c r="G802" s="48">
        <v>4445300</v>
      </c>
      <c r="H802" s="47">
        <v>35.4</v>
      </c>
      <c r="I802" s="51">
        <f t="shared" si="106"/>
        <v>0.90053421521241406</v>
      </c>
      <c r="J802" s="51">
        <f t="shared" ca="1" si="107"/>
        <v>1</v>
      </c>
      <c r="K802" s="47">
        <f t="shared" si="108"/>
        <v>34.97</v>
      </c>
      <c r="L802" s="47">
        <f t="shared" si="109"/>
        <v>36.049999999999997</v>
      </c>
      <c r="M802" s="47">
        <f t="shared" si="110"/>
        <v>34.93</v>
      </c>
      <c r="N802" s="47">
        <f t="shared" si="111"/>
        <v>35.4</v>
      </c>
      <c r="O802" s="48">
        <f t="shared" ca="1" si="112"/>
        <v>4445300</v>
      </c>
    </row>
    <row r="803" spans="1:15" x14ac:dyDescent="0.25">
      <c r="A803">
        <v>788</v>
      </c>
      <c r="B803" s="84">
        <v>40808</v>
      </c>
      <c r="C803" s="47">
        <v>38.840000000000003</v>
      </c>
      <c r="D803" s="47">
        <v>39.21</v>
      </c>
      <c r="E803" s="47">
        <v>38.35</v>
      </c>
      <c r="F803" s="47">
        <v>38.83</v>
      </c>
      <c r="G803" s="48">
        <v>4604000</v>
      </c>
      <c r="H803" s="47">
        <v>34.97</v>
      </c>
      <c r="I803" s="51">
        <f t="shared" si="106"/>
        <v>0.90059232552150403</v>
      </c>
      <c r="J803" s="51">
        <f t="shared" ca="1" si="107"/>
        <v>1</v>
      </c>
      <c r="K803" s="47">
        <f t="shared" si="108"/>
        <v>34.979999999999997</v>
      </c>
      <c r="L803" s="47">
        <f t="shared" si="109"/>
        <v>35.31</v>
      </c>
      <c r="M803" s="47">
        <f t="shared" si="110"/>
        <v>34.54</v>
      </c>
      <c r="N803" s="47">
        <f t="shared" si="111"/>
        <v>34.97</v>
      </c>
      <c r="O803" s="48">
        <f t="shared" ca="1" si="112"/>
        <v>4604000</v>
      </c>
    </row>
    <row r="804" spans="1:15" x14ac:dyDescent="0.25">
      <c r="A804">
        <v>789</v>
      </c>
      <c r="B804" s="84">
        <v>40807</v>
      </c>
      <c r="C804" s="47">
        <v>41.36</v>
      </c>
      <c r="D804" s="47">
        <v>41.45</v>
      </c>
      <c r="E804" s="47">
        <v>39.79</v>
      </c>
      <c r="F804" s="47">
        <v>39.81</v>
      </c>
      <c r="G804" s="48">
        <v>2759900</v>
      </c>
      <c r="H804" s="47">
        <v>35.85</v>
      </c>
      <c r="I804" s="51">
        <f t="shared" si="106"/>
        <v>0.90052750565184625</v>
      </c>
      <c r="J804" s="51">
        <f t="shared" ca="1" si="107"/>
        <v>1</v>
      </c>
      <c r="K804" s="47">
        <f t="shared" si="108"/>
        <v>37.25</v>
      </c>
      <c r="L804" s="47">
        <f t="shared" si="109"/>
        <v>37.33</v>
      </c>
      <c r="M804" s="47">
        <f t="shared" si="110"/>
        <v>35.83</v>
      </c>
      <c r="N804" s="47">
        <f t="shared" si="111"/>
        <v>35.85</v>
      </c>
      <c r="O804" s="48">
        <f t="shared" ca="1" si="112"/>
        <v>2759900</v>
      </c>
    </row>
    <row r="805" spans="1:15" x14ac:dyDescent="0.25">
      <c r="A805">
        <v>790</v>
      </c>
      <c r="B805" s="84">
        <v>40806</v>
      </c>
      <c r="C805" s="47">
        <v>42.05</v>
      </c>
      <c r="D805" s="47">
        <v>42.1</v>
      </c>
      <c r="E805" s="47">
        <v>41.28</v>
      </c>
      <c r="F805" s="47">
        <v>41.35</v>
      </c>
      <c r="G805" s="48">
        <v>2823800</v>
      </c>
      <c r="H805" s="47">
        <v>37.24</v>
      </c>
      <c r="I805" s="51">
        <f t="shared" si="106"/>
        <v>0.90060459492140266</v>
      </c>
      <c r="J805" s="51">
        <f t="shared" ca="1" si="107"/>
        <v>1</v>
      </c>
      <c r="K805" s="47">
        <f t="shared" si="108"/>
        <v>37.869999999999997</v>
      </c>
      <c r="L805" s="47">
        <f t="shared" si="109"/>
        <v>37.92</v>
      </c>
      <c r="M805" s="47">
        <f t="shared" si="110"/>
        <v>37.18</v>
      </c>
      <c r="N805" s="47">
        <f t="shared" si="111"/>
        <v>37.24</v>
      </c>
      <c r="O805" s="48">
        <f t="shared" ca="1" si="112"/>
        <v>2823800</v>
      </c>
    </row>
    <row r="806" spans="1:15" x14ac:dyDescent="0.25">
      <c r="A806">
        <v>791</v>
      </c>
      <c r="B806" s="84">
        <v>40805</v>
      </c>
      <c r="C806" s="47">
        <v>41.69</v>
      </c>
      <c r="D806" s="47">
        <v>42</v>
      </c>
      <c r="E806" s="47">
        <v>41.14</v>
      </c>
      <c r="F806" s="47">
        <v>41.88</v>
      </c>
      <c r="G806" s="48">
        <v>2891500</v>
      </c>
      <c r="H806" s="47">
        <v>37.72</v>
      </c>
      <c r="I806" s="51">
        <f t="shared" si="106"/>
        <v>0.90066857688634183</v>
      </c>
      <c r="J806" s="51">
        <f t="shared" ca="1" si="107"/>
        <v>1</v>
      </c>
      <c r="K806" s="47">
        <f t="shared" si="108"/>
        <v>37.549999999999997</v>
      </c>
      <c r="L806" s="47">
        <f t="shared" si="109"/>
        <v>37.83</v>
      </c>
      <c r="M806" s="47">
        <f t="shared" si="110"/>
        <v>37.049999999999997</v>
      </c>
      <c r="N806" s="47">
        <f t="shared" si="111"/>
        <v>37.72</v>
      </c>
      <c r="O806" s="48">
        <f t="shared" ca="1" si="112"/>
        <v>2891500</v>
      </c>
    </row>
    <row r="807" spans="1:15" x14ac:dyDescent="0.25">
      <c r="A807">
        <v>792</v>
      </c>
      <c r="B807" s="84">
        <v>40802</v>
      </c>
      <c r="C807" s="47">
        <v>41.84</v>
      </c>
      <c r="D807" s="47">
        <v>42.45</v>
      </c>
      <c r="E807" s="47">
        <v>41.6</v>
      </c>
      <c r="F807" s="47">
        <v>42.13</v>
      </c>
      <c r="G807" s="48">
        <v>3500400</v>
      </c>
      <c r="H807" s="47">
        <v>37.94</v>
      </c>
      <c r="I807" s="51">
        <f t="shared" si="106"/>
        <v>0.90054592926655574</v>
      </c>
      <c r="J807" s="51">
        <f t="shared" ca="1" si="107"/>
        <v>1</v>
      </c>
      <c r="K807" s="47">
        <f t="shared" si="108"/>
        <v>37.68</v>
      </c>
      <c r="L807" s="47">
        <f t="shared" si="109"/>
        <v>38.229999999999997</v>
      </c>
      <c r="M807" s="47">
        <f t="shared" si="110"/>
        <v>37.46</v>
      </c>
      <c r="N807" s="47">
        <f t="shared" si="111"/>
        <v>37.94</v>
      </c>
      <c r="O807" s="48">
        <f t="shared" ca="1" si="112"/>
        <v>3500400</v>
      </c>
    </row>
    <row r="808" spans="1:15" x14ac:dyDescent="0.25">
      <c r="A808">
        <v>793</v>
      </c>
      <c r="B808" s="84">
        <v>40801</v>
      </c>
      <c r="C808" s="47">
        <v>41.48</v>
      </c>
      <c r="D808" s="47">
        <v>41.8</v>
      </c>
      <c r="E808" s="47">
        <v>41.24</v>
      </c>
      <c r="F808" s="47">
        <v>41.57</v>
      </c>
      <c r="G808" s="48">
        <v>2690400</v>
      </c>
      <c r="H808" s="47">
        <v>37.44</v>
      </c>
      <c r="I808" s="51">
        <f t="shared" si="106"/>
        <v>0.90064950685590561</v>
      </c>
      <c r="J808" s="51">
        <f t="shared" ca="1" si="107"/>
        <v>1</v>
      </c>
      <c r="K808" s="47">
        <f t="shared" si="108"/>
        <v>37.36</v>
      </c>
      <c r="L808" s="47">
        <f t="shared" si="109"/>
        <v>37.65</v>
      </c>
      <c r="M808" s="47">
        <f t="shared" si="110"/>
        <v>37.14</v>
      </c>
      <c r="N808" s="47">
        <f t="shared" si="111"/>
        <v>37.44</v>
      </c>
      <c r="O808" s="48">
        <f t="shared" ca="1" si="112"/>
        <v>2690400</v>
      </c>
    </row>
    <row r="809" spans="1:15" x14ac:dyDescent="0.25">
      <c r="A809">
        <v>794</v>
      </c>
      <c r="B809" s="84">
        <v>40800</v>
      </c>
      <c r="C809" s="47">
        <v>41.24</v>
      </c>
      <c r="D809" s="47">
        <v>41.47</v>
      </c>
      <c r="E809" s="47">
        <v>40.68</v>
      </c>
      <c r="F809" s="47">
        <v>41.07</v>
      </c>
      <c r="G809" s="48">
        <v>3523300</v>
      </c>
      <c r="H809" s="47">
        <v>36.99</v>
      </c>
      <c r="I809" s="51">
        <f t="shared" si="106"/>
        <v>0.90065741417092771</v>
      </c>
      <c r="J809" s="51">
        <f t="shared" ca="1" si="107"/>
        <v>1</v>
      </c>
      <c r="K809" s="47">
        <f t="shared" si="108"/>
        <v>37.14</v>
      </c>
      <c r="L809" s="47">
        <f t="shared" si="109"/>
        <v>37.35</v>
      </c>
      <c r="M809" s="47">
        <f t="shared" si="110"/>
        <v>36.64</v>
      </c>
      <c r="N809" s="47">
        <f t="shared" si="111"/>
        <v>36.99</v>
      </c>
      <c r="O809" s="48">
        <f t="shared" ca="1" si="112"/>
        <v>3523300</v>
      </c>
    </row>
    <row r="810" spans="1:15" x14ac:dyDescent="0.25">
      <c r="A810">
        <v>795</v>
      </c>
      <c r="B810" s="84">
        <v>40799</v>
      </c>
      <c r="C810" s="47">
        <v>41.13</v>
      </c>
      <c r="D810" s="47">
        <v>41.83</v>
      </c>
      <c r="E810" s="47">
        <v>40.799999999999997</v>
      </c>
      <c r="F810" s="47">
        <v>41.09</v>
      </c>
      <c r="G810" s="48">
        <v>3449100</v>
      </c>
      <c r="H810" s="47">
        <v>37.01</v>
      </c>
      <c r="I810" s="51">
        <f t="shared" si="106"/>
        <v>0.90070576782672174</v>
      </c>
      <c r="J810" s="51">
        <f t="shared" ca="1" si="107"/>
        <v>1</v>
      </c>
      <c r="K810" s="47">
        <f t="shared" si="108"/>
        <v>37.049999999999997</v>
      </c>
      <c r="L810" s="47">
        <f t="shared" si="109"/>
        <v>37.68</v>
      </c>
      <c r="M810" s="47">
        <f t="shared" si="110"/>
        <v>36.75</v>
      </c>
      <c r="N810" s="47">
        <f t="shared" si="111"/>
        <v>37.01</v>
      </c>
      <c r="O810" s="48">
        <f t="shared" ca="1" si="112"/>
        <v>3449100</v>
      </c>
    </row>
    <row r="811" spans="1:15" x14ac:dyDescent="0.25">
      <c r="A811">
        <v>796</v>
      </c>
      <c r="B811" s="84">
        <v>40798</v>
      </c>
      <c r="C811" s="47">
        <v>40.270000000000003</v>
      </c>
      <c r="D811" s="47">
        <v>40.96</v>
      </c>
      <c r="E811" s="47">
        <v>40.159999999999997</v>
      </c>
      <c r="F811" s="47">
        <v>40.94</v>
      </c>
      <c r="G811" s="48">
        <v>2852200</v>
      </c>
      <c r="H811" s="47">
        <v>36.869999999999997</v>
      </c>
      <c r="I811" s="51">
        <f t="shared" si="106"/>
        <v>0.90058622374206154</v>
      </c>
      <c r="J811" s="51">
        <f t="shared" ca="1" si="107"/>
        <v>1</v>
      </c>
      <c r="K811" s="47">
        <f t="shared" si="108"/>
        <v>36.270000000000003</v>
      </c>
      <c r="L811" s="47">
        <f t="shared" si="109"/>
        <v>36.89</v>
      </c>
      <c r="M811" s="47">
        <f t="shared" si="110"/>
        <v>36.17</v>
      </c>
      <c r="N811" s="47">
        <f t="shared" si="111"/>
        <v>36.869999999999997</v>
      </c>
      <c r="O811" s="48">
        <f t="shared" ca="1" si="112"/>
        <v>2852200</v>
      </c>
    </row>
    <row r="812" spans="1:15" x14ac:dyDescent="0.25">
      <c r="A812">
        <v>797</v>
      </c>
      <c r="B812" s="84">
        <v>40795</v>
      </c>
      <c r="C812" s="47">
        <v>41.12</v>
      </c>
      <c r="D812" s="47">
        <v>41.26</v>
      </c>
      <c r="E812" s="47">
        <v>40.380000000000003</v>
      </c>
      <c r="F812" s="47">
        <v>40.64</v>
      </c>
      <c r="G812" s="48">
        <v>2946600</v>
      </c>
      <c r="H812" s="47">
        <v>36.6</v>
      </c>
      <c r="I812" s="51">
        <f t="shared" si="106"/>
        <v>0.90059055118110243</v>
      </c>
      <c r="J812" s="51">
        <f t="shared" ca="1" si="107"/>
        <v>1</v>
      </c>
      <c r="K812" s="47">
        <f t="shared" si="108"/>
        <v>37.03</v>
      </c>
      <c r="L812" s="47">
        <f t="shared" si="109"/>
        <v>37.159999999999997</v>
      </c>
      <c r="M812" s="47">
        <f t="shared" si="110"/>
        <v>36.369999999999997</v>
      </c>
      <c r="N812" s="47">
        <f t="shared" si="111"/>
        <v>36.6</v>
      </c>
      <c r="O812" s="48">
        <f t="shared" ca="1" si="112"/>
        <v>2946600</v>
      </c>
    </row>
    <row r="813" spans="1:15" x14ac:dyDescent="0.25">
      <c r="A813">
        <v>798</v>
      </c>
      <c r="B813" s="84">
        <v>40794</v>
      </c>
      <c r="C813" s="47">
        <v>41.7</v>
      </c>
      <c r="D813" s="47">
        <v>41.95</v>
      </c>
      <c r="E813" s="47">
        <v>41.39</v>
      </c>
      <c r="F813" s="47">
        <v>41.42</v>
      </c>
      <c r="G813" s="48">
        <v>1942900</v>
      </c>
      <c r="H813" s="47">
        <v>37.299999999999997</v>
      </c>
      <c r="I813" s="51">
        <f t="shared" si="106"/>
        <v>0.90053114437469806</v>
      </c>
      <c r="J813" s="51">
        <f t="shared" ca="1" si="107"/>
        <v>1</v>
      </c>
      <c r="K813" s="47">
        <f t="shared" si="108"/>
        <v>37.549999999999997</v>
      </c>
      <c r="L813" s="47">
        <f t="shared" si="109"/>
        <v>37.78</v>
      </c>
      <c r="M813" s="47">
        <f t="shared" si="110"/>
        <v>37.270000000000003</v>
      </c>
      <c r="N813" s="47">
        <f t="shared" si="111"/>
        <v>37.299999999999997</v>
      </c>
      <c r="O813" s="48">
        <f t="shared" ca="1" si="112"/>
        <v>1942900</v>
      </c>
    </row>
    <row r="814" spans="1:15" x14ac:dyDescent="0.25">
      <c r="A814">
        <v>799</v>
      </c>
      <c r="B814" s="84">
        <v>40793</v>
      </c>
      <c r="C814" s="47">
        <v>41.36</v>
      </c>
      <c r="D814" s="47">
        <v>42.08</v>
      </c>
      <c r="E814" s="47">
        <v>41.06</v>
      </c>
      <c r="F814" s="47">
        <v>41.84</v>
      </c>
      <c r="G814" s="48">
        <v>1787300</v>
      </c>
      <c r="H814" s="47">
        <v>37.68</v>
      </c>
      <c r="I814" s="51">
        <f t="shared" si="106"/>
        <v>0.90057361376673029</v>
      </c>
      <c r="J814" s="51">
        <f t="shared" ca="1" si="107"/>
        <v>1</v>
      </c>
      <c r="K814" s="47">
        <f t="shared" si="108"/>
        <v>37.25</v>
      </c>
      <c r="L814" s="47">
        <f t="shared" si="109"/>
        <v>37.9</v>
      </c>
      <c r="M814" s="47">
        <f t="shared" si="110"/>
        <v>36.979999999999997</v>
      </c>
      <c r="N814" s="47">
        <f t="shared" si="111"/>
        <v>37.68</v>
      </c>
      <c r="O814" s="48">
        <f t="shared" ca="1" si="112"/>
        <v>1787300</v>
      </c>
    </row>
    <row r="815" spans="1:15" x14ac:dyDescent="0.25">
      <c r="A815">
        <v>800</v>
      </c>
      <c r="B815" s="84">
        <v>40792</v>
      </c>
      <c r="C815" s="47">
        <v>40.020000000000003</v>
      </c>
      <c r="D815" s="47">
        <v>40.82</v>
      </c>
      <c r="E815" s="47">
        <v>40</v>
      </c>
      <c r="F815" s="47">
        <v>40.75</v>
      </c>
      <c r="G815" s="48">
        <v>2492900</v>
      </c>
      <c r="H815" s="47">
        <v>36.700000000000003</v>
      </c>
      <c r="I815" s="51">
        <f t="shared" si="106"/>
        <v>0.90061349693251536</v>
      </c>
      <c r="J815" s="51">
        <f t="shared" ca="1" si="107"/>
        <v>1</v>
      </c>
      <c r="K815" s="47">
        <f t="shared" si="108"/>
        <v>36.04</v>
      </c>
      <c r="L815" s="47">
        <f t="shared" si="109"/>
        <v>36.76</v>
      </c>
      <c r="M815" s="47">
        <f t="shared" si="110"/>
        <v>36.020000000000003</v>
      </c>
      <c r="N815" s="47">
        <f t="shared" si="111"/>
        <v>36.700000000000003</v>
      </c>
      <c r="O815" s="48">
        <f t="shared" ca="1" si="112"/>
        <v>2492900</v>
      </c>
    </row>
    <row r="816" spans="1:15" x14ac:dyDescent="0.25">
      <c r="A816">
        <v>801</v>
      </c>
      <c r="B816" s="84">
        <v>40788</v>
      </c>
      <c r="C816" s="47">
        <v>42.14</v>
      </c>
      <c r="D816" s="47">
        <v>42.22</v>
      </c>
      <c r="E816" s="47">
        <v>41.2</v>
      </c>
      <c r="F816" s="47">
        <v>41.27</v>
      </c>
      <c r="G816" s="48">
        <v>1740500</v>
      </c>
      <c r="H816" s="47">
        <v>37.17</v>
      </c>
      <c r="I816" s="51">
        <f t="shared" si="106"/>
        <v>0.90065422825296826</v>
      </c>
      <c r="J816" s="51">
        <f t="shared" ca="1" si="107"/>
        <v>1</v>
      </c>
      <c r="K816" s="47">
        <f t="shared" si="108"/>
        <v>37.950000000000003</v>
      </c>
      <c r="L816" s="47">
        <f t="shared" si="109"/>
        <v>38.03</v>
      </c>
      <c r="M816" s="47">
        <f t="shared" si="110"/>
        <v>37.11</v>
      </c>
      <c r="N816" s="47">
        <f t="shared" si="111"/>
        <v>37.17</v>
      </c>
      <c r="O816" s="48">
        <f t="shared" ca="1" si="112"/>
        <v>1740500</v>
      </c>
    </row>
    <row r="817" spans="1:15" x14ac:dyDescent="0.25">
      <c r="A817">
        <v>802</v>
      </c>
      <c r="B817" s="84">
        <v>40787</v>
      </c>
      <c r="C817" s="47">
        <v>43.18</v>
      </c>
      <c r="D817" s="47">
        <v>43.72</v>
      </c>
      <c r="E817" s="47">
        <v>42.5</v>
      </c>
      <c r="F817" s="47">
        <v>42.56</v>
      </c>
      <c r="G817" s="48">
        <v>2262900</v>
      </c>
      <c r="H817" s="47">
        <v>38.33</v>
      </c>
      <c r="I817" s="51">
        <f t="shared" si="106"/>
        <v>0.900610902255639</v>
      </c>
      <c r="J817" s="51">
        <f t="shared" ca="1" si="107"/>
        <v>1</v>
      </c>
      <c r="K817" s="47">
        <f t="shared" si="108"/>
        <v>38.89</v>
      </c>
      <c r="L817" s="47">
        <f t="shared" si="109"/>
        <v>39.369999999999997</v>
      </c>
      <c r="M817" s="47">
        <f t="shared" si="110"/>
        <v>38.28</v>
      </c>
      <c r="N817" s="47">
        <f t="shared" si="111"/>
        <v>38.33</v>
      </c>
      <c r="O817" s="48">
        <f t="shared" ca="1" si="112"/>
        <v>2262900</v>
      </c>
    </row>
    <row r="818" spans="1:15" x14ac:dyDescent="0.25">
      <c r="A818">
        <v>803</v>
      </c>
      <c r="B818" s="84">
        <v>40786</v>
      </c>
      <c r="C818" s="47">
        <v>43.21</v>
      </c>
      <c r="D818" s="47">
        <v>43.64</v>
      </c>
      <c r="E818" s="47">
        <v>42.95</v>
      </c>
      <c r="F818" s="47">
        <v>43.23</v>
      </c>
      <c r="G818" s="48">
        <v>2320100</v>
      </c>
      <c r="H818" s="47">
        <v>38.94</v>
      </c>
      <c r="I818" s="51">
        <f t="shared" si="106"/>
        <v>0.90076335877862601</v>
      </c>
      <c r="J818" s="51">
        <f t="shared" ca="1" si="107"/>
        <v>1</v>
      </c>
      <c r="K818" s="47">
        <f t="shared" si="108"/>
        <v>38.92</v>
      </c>
      <c r="L818" s="47">
        <f t="shared" si="109"/>
        <v>39.31</v>
      </c>
      <c r="M818" s="47">
        <f t="shared" si="110"/>
        <v>38.69</v>
      </c>
      <c r="N818" s="47">
        <f t="shared" si="111"/>
        <v>38.94</v>
      </c>
      <c r="O818" s="48">
        <f t="shared" ca="1" si="112"/>
        <v>2320100</v>
      </c>
    </row>
    <row r="819" spans="1:15" x14ac:dyDescent="0.25">
      <c r="A819">
        <v>804</v>
      </c>
      <c r="B819" s="84">
        <v>40785</v>
      </c>
      <c r="C819" s="47">
        <v>42.5</v>
      </c>
      <c r="D819" s="47">
        <v>43.08</v>
      </c>
      <c r="E819" s="47">
        <v>41.92</v>
      </c>
      <c r="F819" s="47">
        <v>42.85</v>
      </c>
      <c r="G819" s="48">
        <v>2147600</v>
      </c>
      <c r="H819" s="47">
        <v>38.590000000000003</v>
      </c>
      <c r="I819" s="51">
        <f t="shared" si="106"/>
        <v>0.90058343057176204</v>
      </c>
      <c r="J819" s="51">
        <f t="shared" ca="1" si="107"/>
        <v>1</v>
      </c>
      <c r="K819" s="47">
        <f t="shared" si="108"/>
        <v>38.270000000000003</v>
      </c>
      <c r="L819" s="47">
        <f t="shared" si="109"/>
        <v>38.799999999999997</v>
      </c>
      <c r="M819" s="47">
        <f t="shared" si="110"/>
        <v>37.75</v>
      </c>
      <c r="N819" s="47">
        <f t="shared" si="111"/>
        <v>38.590000000000003</v>
      </c>
      <c r="O819" s="48">
        <f t="shared" ca="1" si="112"/>
        <v>2147600</v>
      </c>
    </row>
    <row r="820" spans="1:15" x14ac:dyDescent="0.25">
      <c r="A820">
        <v>805</v>
      </c>
      <c r="B820" s="84">
        <v>40784</v>
      </c>
      <c r="C820" s="47">
        <v>42.13</v>
      </c>
      <c r="D820" s="47">
        <v>42.59</v>
      </c>
      <c r="E820" s="47">
        <v>41.92</v>
      </c>
      <c r="F820" s="47">
        <v>42.57</v>
      </c>
      <c r="G820" s="48">
        <v>2340500</v>
      </c>
      <c r="H820" s="47">
        <v>38.340000000000003</v>
      </c>
      <c r="I820" s="51">
        <f t="shared" si="106"/>
        <v>0.90063424947145887</v>
      </c>
      <c r="J820" s="51">
        <f t="shared" ca="1" si="107"/>
        <v>1</v>
      </c>
      <c r="K820" s="47">
        <f t="shared" si="108"/>
        <v>37.94</v>
      </c>
      <c r="L820" s="47">
        <f t="shared" si="109"/>
        <v>38.36</v>
      </c>
      <c r="M820" s="47">
        <f t="shared" si="110"/>
        <v>37.75</v>
      </c>
      <c r="N820" s="47">
        <f t="shared" si="111"/>
        <v>38.340000000000003</v>
      </c>
      <c r="O820" s="48">
        <f t="shared" ca="1" si="112"/>
        <v>2340500</v>
      </c>
    </row>
    <row r="821" spans="1:15" x14ac:dyDescent="0.25">
      <c r="A821">
        <v>806</v>
      </c>
      <c r="B821" s="84">
        <v>40781</v>
      </c>
      <c r="C821" s="47">
        <v>40.72</v>
      </c>
      <c r="D821" s="47">
        <v>41.74</v>
      </c>
      <c r="E821" s="47">
        <v>40.17</v>
      </c>
      <c r="F821" s="47">
        <v>41.59</v>
      </c>
      <c r="G821" s="48">
        <v>2186300</v>
      </c>
      <c r="H821" s="47">
        <v>37.46</v>
      </c>
      <c r="I821" s="51">
        <f t="shared" si="106"/>
        <v>0.90069728300072127</v>
      </c>
      <c r="J821" s="51">
        <f t="shared" ca="1" si="107"/>
        <v>1</v>
      </c>
      <c r="K821" s="47">
        <f t="shared" si="108"/>
        <v>36.68</v>
      </c>
      <c r="L821" s="47">
        <f t="shared" si="109"/>
        <v>37.6</v>
      </c>
      <c r="M821" s="47">
        <f t="shared" si="110"/>
        <v>36.18</v>
      </c>
      <c r="N821" s="47">
        <f t="shared" si="111"/>
        <v>37.46</v>
      </c>
      <c r="O821" s="48">
        <f t="shared" ca="1" si="112"/>
        <v>2186300</v>
      </c>
    </row>
    <row r="822" spans="1:15" x14ac:dyDescent="0.25">
      <c r="A822">
        <v>807</v>
      </c>
      <c r="B822" s="84">
        <v>40780</v>
      </c>
      <c r="C822" s="47">
        <v>42.21</v>
      </c>
      <c r="D822" s="47">
        <v>42.34</v>
      </c>
      <c r="E822" s="47">
        <v>40.770000000000003</v>
      </c>
      <c r="F822" s="47">
        <v>40.89</v>
      </c>
      <c r="G822" s="48">
        <v>3365800</v>
      </c>
      <c r="H822" s="47">
        <v>36.83</v>
      </c>
      <c r="I822" s="51">
        <f t="shared" si="106"/>
        <v>0.900709219858156</v>
      </c>
      <c r="J822" s="51">
        <f t="shared" ca="1" si="107"/>
        <v>1</v>
      </c>
      <c r="K822" s="47">
        <f t="shared" si="108"/>
        <v>38.020000000000003</v>
      </c>
      <c r="L822" s="47">
        <f t="shared" si="109"/>
        <v>38.14</v>
      </c>
      <c r="M822" s="47">
        <f t="shared" si="110"/>
        <v>36.72</v>
      </c>
      <c r="N822" s="47">
        <f t="shared" si="111"/>
        <v>36.83</v>
      </c>
      <c r="O822" s="48">
        <f t="shared" ca="1" si="112"/>
        <v>3365800</v>
      </c>
    </row>
    <row r="823" spans="1:15" x14ac:dyDescent="0.25">
      <c r="A823">
        <v>808</v>
      </c>
      <c r="B823" s="84">
        <v>40779</v>
      </c>
      <c r="C823" s="47">
        <v>41</v>
      </c>
      <c r="D823" s="47">
        <v>42.17</v>
      </c>
      <c r="E823" s="47">
        <v>40.909999999999997</v>
      </c>
      <c r="F823" s="47">
        <v>42.06</v>
      </c>
      <c r="G823" s="48">
        <v>3439500</v>
      </c>
      <c r="H823" s="47">
        <v>37.880000000000003</v>
      </c>
      <c r="I823" s="51">
        <f t="shared" si="106"/>
        <v>0.90061816452686638</v>
      </c>
      <c r="J823" s="51">
        <f t="shared" ca="1" si="107"/>
        <v>1</v>
      </c>
      <c r="K823" s="47">
        <f t="shared" si="108"/>
        <v>36.93</v>
      </c>
      <c r="L823" s="47">
        <f t="shared" si="109"/>
        <v>37.979999999999997</v>
      </c>
      <c r="M823" s="47">
        <f t="shared" si="110"/>
        <v>36.840000000000003</v>
      </c>
      <c r="N823" s="47">
        <f t="shared" si="111"/>
        <v>37.880000000000003</v>
      </c>
      <c r="O823" s="48">
        <f t="shared" ca="1" si="112"/>
        <v>3439500</v>
      </c>
    </row>
    <row r="824" spans="1:15" x14ac:dyDescent="0.25">
      <c r="A824">
        <v>809</v>
      </c>
      <c r="B824" s="84">
        <v>40778</v>
      </c>
      <c r="C824" s="47">
        <v>40.229999999999997</v>
      </c>
      <c r="D824" s="47">
        <v>41.14</v>
      </c>
      <c r="E824" s="47">
        <v>40</v>
      </c>
      <c r="F824" s="47">
        <v>41.05</v>
      </c>
      <c r="G824" s="48">
        <v>3256100</v>
      </c>
      <c r="H824" s="47">
        <v>36.97</v>
      </c>
      <c r="I824" s="51">
        <f t="shared" si="106"/>
        <v>0.9006090133982948</v>
      </c>
      <c r="J824" s="51">
        <f t="shared" ca="1" si="107"/>
        <v>1</v>
      </c>
      <c r="K824" s="47">
        <f t="shared" si="108"/>
        <v>36.229999999999997</v>
      </c>
      <c r="L824" s="47">
        <f t="shared" si="109"/>
        <v>37.049999999999997</v>
      </c>
      <c r="M824" s="47">
        <f t="shared" si="110"/>
        <v>36.020000000000003</v>
      </c>
      <c r="N824" s="47">
        <f t="shared" si="111"/>
        <v>36.97</v>
      </c>
      <c r="O824" s="48">
        <f t="shared" ca="1" si="112"/>
        <v>3256100</v>
      </c>
    </row>
    <row r="825" spans="1:15" x14ac:dyDescent="0.25">
      <c r="A825">
        <v>810</v>
      </c>
      <c r="B825" s="84">
        <v>40777</v>
      </c>
      <c r="C825" s="47">
        <v>40.6</v>
      </c>
      <c r="D825" s="47">
        <v>40.700000000000003</v>
      </c>
      <c r="E825" s="47">
        <v>39.85</v>
      </c>
      <c r="F825" s="47">
        <v>39.93</v>
      </c>
      <c r="G825" s="48">
        <v>3840100</v>
      </c>
      <c r="H825" s="47">
        <v>35.96</v>
      </c>
      <c r="I825" s="51">
        <f t="shared" si="106"/>
        <v>0.9005760080140246</v>
      </c>
      <c r="J825" s="51">
        <f t="shared" ca="1" si="107"/>
        <v>1</v>
      </c>
      <c r="K825" s="47">
        <f t="shared" si="108"/>
        <v>36.56</v>
      </c>
      <c r="L825" s="47">
        <f t="shared" si="109"/>
        <v>36.65</v>
      </c>
      <c r="M825" s="47">
        <f t="shared" si="110"/>
        <v>35.89</v>
      </c>
      <c r="N825" s="47">
        <f t="shared" si="111"/>
        <v>35.96</v>
      </c>
      <c r="O825" s="48">
        <f t="shared" ca="1" si="112"/>
        <v>3840100</v>
      </c>
    </row>
    <row r="826" spans="1:15" x14ac:dyDescent="0.25">
      <c r="A826">
        <v>811</v>
      </c>
      <c r="B826" s="84">
        <v>40774</v>
      </c>
      <c r="C826" s="47">
        <v>39.67</v>
      </c>
      <c r="D826" s="47">
        <v>40.58</v>
      </c>
      <c r="E826" s="47">
        <v>39.659999999999997</v>
      </c>
      <c r="F826" s="47">
        <v>39.869999999999997</v>
      </c>
      <c r="G826" s="48">
        <v>3559900</v>
      </c>
      <c r="H826" s="47">
        <v>35.909999999999997</v>
      </c>
      <c r="I826" s="51">
        <f t="shared" si="106"/>
        <v>0.90067720090293446</v>
      </c>
      <c r="J826" s="51">
        <f t="shared" ca="1" si="107"/>
        <v>1</v>
      </c>
      <c r="K826" s="47">
        <f t="shared" si="108"/>
        <v>35.729999999999997</v>
      </c>
      <c r="L826" s="47">
        <f t="shared" si="109"/>
        <v>36.549999999999997</v>
      </c>
      <c r="M826" s="47">
        <f t="shared" si="110"/>
        <v>35.72</v>
      </c>
      <c r="N826" s="47">
        <f t="shared" si="111"/>
        <v>35.909999999999997</v>
      </c>
      <c r="O826" s="48">
        <f t="shared" ca="1" si="112"/>
        <v>3559900</v>
      </c>
    </row>
    <row r="827" spans="1:15" x14ac:dyDescent="0.25">
      <c r="A827">
        <v>812</v>
      </c>
      <c r="B827" s="84">
        <v>40773</v>
      </c>
      <c r="C827" s="47">
        <v>40.47</v>
      </c>
      <c r="D827" s="47">
        <v>40.53</v>
      </c>
      <c r="E827" s="47">
        <v>39.83</v>
      </c>
      <c r="F827" s="47">
        <v>40.15</v>
      </c>
      <c r="G827" s="48">
        <v>4670800</v>
      </c>
      <c r="H827" s="47">
        <v>36.159999999999997</v>
      </c>
      <c r="I827" s="51">
        <f t="shared" si="106"/>
        <v>0.90062266500622656</v>
      </c>
      <c r="J827" s="51">
        <f t="shared" ca="1" si="107"/>
        <v>1</v>
      </c>
      <c r="K827" s="47">
        <f t="shared" si="108"/>
        <v>36.450000000000003</v>
      </c>
      <c r="L827" s="47">
        <f t="shared" si="109"/>
        <v>36.5</v>
      </c>
      <c r="M827" s="47">
        <f t="shared" si="110"/>
        <v>35.869999999999997</v>
      </c>
      <c r="N827" s="47">
        <f t="shared" si="111"/>
        <v>36.159999999999997</v>
      </c>
      <c r="O827" s="48">
        <f t="shared" ca="1" si="112"/>
        <v>4670800</v>
      </c>
    </row>
    <row r="828" spans="1:15" x14ac:dyDescent="0.25">
      <c r="A828">
        <v>813</v>
      </c>
      <c r="B828" s="84">
        <v>40772</v>
      </c>
      <c r="C828" s="47">
        <v>41.11</v>
      </c>
      <c r="D828" s="47">
        <v>41.55</v>
      </c>
      <c r="E828" s="47">
        <v>41.06</v>
      </c>
      <c r="F828" s="47">
        <v>41.36</v>
      </c>
      <c r="G828" s="48">
        <v>4354200</v>
      </c>
      <c r="H828" s="47">
        <v>37.25</v>
      </c>
      <c r="I828" s="51">
        <f t="shared" si="106"/>
        <v>0.90062862669245647</v>
      </c>
      <c r="J828" s="51">
        <f t="shared" ca="1" si="107"/>
        <v>1</v>
      </c>
      <c r="K828" s="47">
        <f t="shared" si="108"/>
        <v>37.020000000000003</v>
      </c>
      <c r="L828" s="47">
        <f t="shared" si="109"/>
        <v>37.42</v>
      </c>
      <c r="M828" s="47">
        <f t="shared" si="110"/>
        <v>36.979999999999997</v>
      </c>
      <c r="N828" s="47">
        <f t="shared" si="111"/>
        <v>37.25</v>
      </c>
      <c r="O828" s="48">
        <f t="shared" ca="1" si="112"/>
        <v>4354200</v>
      </c>
    </row>
    <row r="829" spans="1:15" x14ac:dyDescent="0.25">
      <c r="A829">
        <v>814</v>
      </c>
      <c r="B829" s="84">
        <v>40771</v>
      </c>
      <c r="C829" s="47">
        <v>40.74</v>
      </c>
      <c r="D829" s="47">
        <v>41.58</v>
      </c>
      <c r="E829" s="47">
        <v>40.61</v>
      </c>
      <c r="F829" s="47">
        <v>40.909999999999997</v>
      </c>
      <c r="G829" s="48">
        <v>3972100</v>
      </c>
      <c r="H829" s="47">
        <v>36.85</v>
      </c>
      <c r="I829" s="51">
        <f t="shared" si="106"/>
        <v>0.9007577609386459</v>
      </c>
      <c r="J829" s="51">
        <f t="shared" ca="1" si="107"/>
        <v>1</v>
      </c>
      <c r="K829" s="47">
        <f t="shared" si="108"/>
        <v>36.700000000000003</v>
      </c>
      <c r="L829" s="47">
        <f t="shared" si="109"/>
        <v>37.450000000000003</v>
      </c>
      <c r="M829" s="47">
        <f t="shared" si="110"/>
        <v>36.58</v>
      </c>
      <c r="N829" s="47">
        <f t="shared" si="111"/>
        <v>36.85</v>
      </c>
      <c r="O829" s="48">
        <f t="shared" ca="1" si="112"/>
        <v>3972100</v>
      </c>
    </row>
    <row r="830" spans="1:15" x14ac:dyDescent="0.25">
      <c r="A830">
        <v>815</v>
      </c>
      <c r="B830" s="84">
        <v>40770</v>
      </c>
      <c r="C830" s="47">
        <v>40.99</v>
      </c>
      <c r="D830" s="47">
        <v>41.37</v>
      </c>
      <c r="E830" s="47">
        <v>40.69</v>
      </c>
      <c r="F830" s="47">
        <v>41.24</v>
      </c>
      <c r="G830" s="48">
        <v>4067000</v>
      </c>
      <c r="H830" s="47">
        <v>37.14</v>
      </c>
      <c r="I830" s="51">
        <f t="shared" si="106"/>
        <v>0.90058195926285156</v>
      </c>
      <c r="J830" s="51">
        <f t="shared" ca="1" si="107"/>
        <v>1</v>
      </c>
      <c r="K830" s="47">
        <f t="shared" si="108"/>
        <v>36.909999999999997</v>
      </c>
      <c r="L830" s="47">
        <f t="shared" si="109"/>
        <v>37.26</v>
      </c>
      <c r="M830" s="47">
        <f t="shared" si="110"/>
        <v>36.64</v>
      </c>
      <c r="N830" s="47">
        <f t="shared" si="111"/>
        <v>37.14</v>
      </c>
      <c r="O830" s="48">
        <f t="shared" ca="1" si="112"/>
        <v>4067000</v>
      </c>
    </row>
    <row r="831" spans="1:15" x14ac:dyDescent="0.25">
      <c r="A831">
        <v>816</v>
      </c>
      <c r="B831" s="84">
        <v>40767</v>
      </c>
      <c r="C831" s="47">
        <v>40.65</v>
      </c>
      <c r="D831" s="47">
        <v>40.869999999999997</v>
      </c>
      <c r="E831" s="47">
        <v>39.94</v>
      </c>
      <c r="F831" s="47">
        <v>40.76</v>
      </c>
      <c r="G831" s="48">
        <v>4108400</v>
      </c>
      <c r="H831" s="47">
        <v>36.71</v>
      </c>
      <c r="I831" s="51">
        <f t="shared" si="106"/>
        <v>0.90063788027477931</v>
      </c>
      <c r="J831" s="51">
        <f t="shared" ca="1" si="107"/>
        <v>1</v>
      </c>
      <c r="K831" s="47">
        <f t="shared" si="108"/>
        <v>36.61</v>
      </c>
      <c r="L831" s="47">
        <f t="shared" si="109"/>
        <v>36.81</v>
      </c>
      <c r="M831" s="47">
        <f t="shared" si="110"/>
        <v>35.97</v>
      </c>
      <c r="N831" s="47">
        <f t="shared" si="111"/>
        <v>36.71</v>
      </c>
      <c r="O831" s="48">
        <f t="shared" ca="1" si="112"/>
        <v>4108400</v>
      </c>
    </row>
    <row r="832" spans="1:15" x14ac:dyDescent="0.25">
      <c r="A832">
        <v>817</v>
      </c>
      <c r="B832" s="84">
        <v>40766</v>
      </c>
      <c r="C832" s="47">
        <v>39.270000000000003</v>
      </c>
      <c r="D832" s="47">
        <v>40.82</v>
      </c>
      <c r="E832" s="47">
        <v>38.76</v>
      </c>
      <c r="F832" s="47">
        <v>40.32</v>
      </c>
      <c r="G832" s="48">
        <v>4465700</v>
      </c>
      <c r="H832" s="47">
        <v>36.31</v>
      </c>
      <c r="I832" s="51">
        <f t="shared" si="106"/>
        <v>0.900545634920635</v>
      </c>
      <c r="J832" s="51">
        <f t="shared" ca="1" si="107"/>
        <v>1</v>
      </c>
      <c r="K832" s="47">
        <f t="shared" si="108"/>
        <v>35.36</v>
      </c>
      <c r="L832" s="47">
        <f t="shared" si="109"/>
        <v>36.76</v>
      </c>
      <c r="M832" s="47">
        <f t="shared" si="110"/>
        <v>34.909999999999997</v>
      </c>
      <c r="N832" s="47">
        <f t="shared" si="111"/>
        <v>36.31</v>
      </c>
      <c r="O832" s="48">
        <f t="shared" ca="1" si="112"/>
        <v>4465700</v>
      </c>
    </row>
    <row r="833" spans="1:15" x14ac:dyDescent="0.25">
      <c r="A833">
        <v>818</v>
      </c>
      <c r="B833" s="84">
        <v>40765</v>
      </c>
      <c r="C833" s="47">
        <v>40.43</v>
      </c>
      <c r="D833" s="47">
        <v>40.44</v>
      </c>
      <c r="E833" s="47">
        <v>38.950000000000003</v>
      </c>
      <c r="F833" s="47">
        <v>39</v>
      </c>
      <c r="G833" s="48">
        <v>6525600</v>
      </c>
      <c r="H833" s="47">
        <v>35.130000000000003</v>
      </c>
      <c r="I833" s="51">
        <f t="shared" si="106"/>
        <v>0.90076923076923088</v>
      </c>
      <c r="J833" s="51">
        <f t="shared" ca="1" si="107"/>
        <v>1</v>
      </c>
      <c r="K833" s="47">
        <f t="shared" si="108"/>
        <v>36.42</v>
      </c>
      <c r="L833" s="47">
        <f t="shared" si="109"/>
        <v>36.43</v>
      </c>
      <c r="M833" s="47">
        <f t="shared" si="110"/>
        <v>35.08</v>
      </c>
      <c r="N833" s="47">
        <f t="shared" si="111"/>
        <v>35.130000000000003</v>
      </c>
      <c r="O833" s="48">
        <f t="shared" ca="1" si="112"/>
        <v>6525600</v>
      </c>
    </row>
    <row r="834" spans="1:15" x14ac:dyDescent="0.25">
      <c r="A834">
        <v>819</v>
      </c>
      <c r="B834" s="84">
        <v>40764</v>
      </c>
      <c r="C834" s="47">
        <v>39.799999999999997</v>
      </c>
      <c r="D834" s="47">
        <v>41.25</v>
      </c>
      <c r="E834" s="47">
        <v>39.01</v>
      </c>
      <c r="F834" s="47">
        <v>41.17</v>
      </c>
      <c r="G834" s="48">
        <v>7717500</v>
      </c>
      <c r="H834" s="47">
        <v>37.08</v>
      </c>
      <c r="I834" s="51">
        <f t="shared" si="106"/>
        <v>0.90065581734272515</v>
      </c>
      <c r="J834" s="51">
        <f t="shared" ca="1" si="107"/>
        <v>1</v>
      </c>
      <c r="K834" s="47">
        <f t="shared" si="108"/>
        <v>35.85</v>
      </c>
      <c r="L834" s="47">
        <f t="shared" si="109"/>
        <v>37.15</v>
      </c>
      <c r="M834" s="47">
        <f t="shared" si="110"/>
        <v>35.130000000000003</v>
      </c>
      <c r="N834" s="47">
        <f t="shared" si="111"/>
        <v>37.08</v>
      </c>
      <c r="O834" s="48">
        <f t="shared" ca="1" si="112"/>
        <v>7717500</v>
      </c>
    </row>
    <row r="835" spans="1:15" x14ac:dyDescent="0.25">
      <c r="A835">
        <v>820</v>
      </c>
      <c r="B835" s="84">
        <v>40763</v>
      </c>
      <c r="C835" s="47">
        <v>40.65</v>
      </c>
      <c r="D835" s="47">
        <v>41.07</v>
      </c>
      <c r="E835" s="47">
        <v>39.369999999999997</v>
      </c>
      <c r="F835" s="47">
        <v>39.409999999999997</v>
      </c>
      <c r="G835" s="48">
        <v>12302600</v>
      </c>
      <c r="H835" s="47">
        <v>35.49</v>
      </c>
      <c r="I835" s="51">
        <f t="shared" si="106"/>
        <v>0.90053285968028429</v>
      </c>
      <c r="J835" s="51">
        <f t="shared" ca="1" si="107"/>
        <v>1</v>
      </c>
      <c r="K835" s="47">
        <f t="shared" si="108"/>
        <v>36.61</v>
      </c>
      <c r="L835" s="47">
        <f t="shared" si="109"/>
        <v>36.979999999999997</v>
      </c>
      <c r="M835" s="47">
        <f t="shared" si="110"/>
        <v>35.450000000000003</v>
      </c>
      <c r="N835" s="47">
        <f t="shared" si="111"/>
        <v>35.49</v>
      </c>
      <c r="O835" s="48">
        <f t="shared" ca="1" si="112"/>
        <v>12302600</v>
      </c>
    </row>
    <row r="836" spans="1:15" x14ac:dyDescent="0.25">
      <c r="A836">
        <v>821</v>
      </c>
      <c r="B836" s="84">
        <v>40760</v>
      </c>
      <c r="C836" s="47">
        <v>41.47</v>
      </c>
      <c r="D836" s="47">
        <v>41.57</v>
      </c>
      <c r="E836" s="47">
        <v>40.36</v>
      </c>
      <c r="F836" s="47">
        <v>41.3</v>
      </c>
      <c r="G836" s="48">
        <v>10954600</v>
      </c>
      <c r="H836" s="47">
        <v>37.200000000000003</v>
      </c>
      <c r="I836" s="51">
        <f t="shared" si="106"/>
        <v>0.90072639225181617</v>
      </c>
      <c r="J836" s="51">
        <f t="shared" ca="1" si="107"/>
        <v>1</v>
      </c>
      <c r="K836" s="47">
        <f t="shared" si="108"/>
        <v>37.35</v>
      </c>
      <c r="L836" s="47">
        <f t="shared" si="109"/>
        <v>37.44</v>
      </c>
      <c r="M836" s="47">
        <f t="shared" si="110"/>
        <v>36.35</v>
      </c>
      <c r="N836" s="47">
        <f t="shared" si="111"/>
        <v>37.200000000000003</v>
      </c>
      <c r="O836" s="48">
        <f t="shared" ca="1" si="112"/>
        <v>10954600</v>
      </c>
    </row>
    <row r="837" spans="1:15" x14ac:dyDescent="0.25">
      <c r="A837">
        <v>822</v>
      </c>
      <c r="B837" s="84">
        <v>40759</v>
      </c>
      <c r="C837" s="47">
        <v>42.99</v>
      </c>
      <c r="D837" s="47">
        <v>43.15</v>
      </c>
      <c r="E837" s="47">
        <v>41.14</v>
      </c>
      <c r="F837" s="47">
        <v>41.21</v>
      </c>
      <c r="G837" s="48">
        <v>8804200</v>
      </c>
      <c r="H837" s="47">
        <v>37.119999999999997</v>
      </c>
      <c r="I837" s="51">
        <f t="shared" si="106"/>
        <v>0.90075224460082493</v>
      </c>
      <c r="J837" s="51">
        <f t="shared" ca="1" si="107"/>
        <v>1</v>
      </c>
      <c r="K837" s="47">
        <f t="shared" si="108"/>
        <v>38.72</v>
      </c>
      <c r="L837" s="47">
        <f t="shared" si="109"/>
        <v>38.869999999999997</v>
      </c>
      <c r="M837" s="47">
        <f t="shared" si="110"/>
        <v>37.06</v>
      </c>
      <c r="N837" s="47">
        <f t="shared" si="111"/>
        <v>37.119999999999997</v>
      </c>
      <c r="O837" s="48">
        <f t="shared" ca="1" si="112"/>
        <v>8804200</v>
      </c>
    </row>
    <row r="838" spans="1:15" x14ac:dyDescent="0.25">
      <c r="A838">
        <v>823</v>
      </c>
      <c r="B838" s="84">
        <v>40758</v>
      </c>
      <c r="C838" s="47">
        <v>43.92</v>
      </c>
      <c r="D838" s="47">
        <v>44.03</v>
      </c>
      <c r="E838" s="47">
        <v>42.8</v>
      </c>
      <c r="F838" s="47">
        <v>43.29</v>
      </c>
      <c r="G838" s="48">
        <v>7613300</v>
      </c>
      <c r="H838" s="47">
        <v>38.99</v>
      </c>
      <c r="I838" s="51">
        <f t="shared" si="106"/>
        <v>0.90066990066990071</v>
      </c>
      <c r="J838" s="51">
        <f t="shared" ca="1" si="107"/>
        <v>1</v>
      </c>
      <c r="K838" s="47">
        <f t="shared" si="108"/>
        <v>39.56</v>
      </c>
      <c r="L838" s="47">
        <f t="shared" si="109"/>
        <v>39.659999999999997</v>
      </c>
      <c r="M838" s="47">
        <f t="shared" si="110"/>
        <v>38.549999999999997</v>
      </c>
      <c r="N838" s="47">
        <f t="shared" si="111"/>
        <v>38.99</v>
      </c>
      <c r="O838" s="48">
        <f t="shared" ca="1" si="112"/>
        <v>7613300</v>
      </c>
    </row>
    <row r="839" spans="1:15" x14ac:dyDescent="0.25">
      <c r="A839">
        <v>824</v>
      </c>
      <c r="B839" s="84">
        <v>40757</v>
      </c>
      <c r="C839" s="47">
        <v>44.1</v>
      </c>
      <c r="D839" s="47">
        <v>44.54</v>
      </c>
      <c r="E839" s="47">
        <v>43.88</v>
      </c>
      <c r="F839" s="47">
        <v>43.88</v>
      </c>
      <c r="G839" s="48">
        <v>4146700</v>
      </c>
      <c r="H839" s="47">
        <v>39.520000000000003</v>
      </c>
      <c r="I839" s="51">
        <f t="shared" si="106"/>
        <v>0.90063810391978127</v>
      </c>
      <c r="J839" s="51">
        <f t="shared" ca="1" si="107"/>
        <v>1</v>
      </c>
      <c r="K839" s="47">
        <f t="shared" si="108"/>
        <v>39.72</v>
      </c>
      <c r="L839" s="47">
        <f t="shared" si="109"/>
        <v>40.11</v>
      </c>
      <c r="M839" s="47">
        <f t="shared" si="110"/>
        <v>39.520000000000003</v>
      </c>
      <c r="N839" s="47">
        <f t="shared" si="111"/>
        <v>39.520000000000003</v>
      </c>
      <c r="O839" s="48">
        <f t="shared" ca="1" si="112"/>
        <v>4146700</v>
      </c>
    </row>
    <row r="840" spans="1:15" x14ac:dyDescent="0.25">
      <c r="A840">
        <v>825</v>
      </c>
      <c r="B840" s="84">
        <v>40756</v>
      </c>
      <c r="C840" s="47">
        <v>44.94</v>
      </c>
      <c r="D840" s="47">
        <v>44.94</v>
      </c>
      <c r="E840" s="47">
        <v>43.86</v>
      </c>
      <c r="F840" s="47">
        <v>44.32</v>
      </c>
      <c r="G840" s="48">
        <v>4177400</v>
      </c>
      <c r="H840" s="47">
        <v>39.92</v>
      </c>
      <c r="I840" s="51">
        <f t="shared" si="106"/>
        <v>0.90072202166064985</v>
      </c>
      <c r="J840" s="51">
        <f t="shared" ca="1" si="107"/>
        <v>1</v>
      </c>
      <c r="K840" s="47">
        <f t="shared" si="108"/>
        <v>40.479999999999997</v>
      </c>
      <c r="L840" s="47">
        <f t="shared" si="109"/>
        <v>40.479999999999997</v>
      </c>
      <c r="M840" s="47">
        <f t="shared" si="110"/>
        <v>39.51</v>
      </c>
      <c r="N840" s="47">
        <f t="shared" si="111"/>
        <v>39.92</v>
      </c>
      <c r="O840" s="48">
        <f t="shared" ca="1" si="112"/>
        <v>4177400</v>
      </c>
    </row>
    <row r="841" spans="1:15" x14ac:dyDescent="0.25">
      <c r="A841">
        <v>826</v>
      </c>
      <c r="B841" s="84">
        <v>40753</v>
      </c>
      <c r="C841" s="47">
        <v>44.6</v>
      </c>
      <c r="D841" s="47">
        <v>45.18</v>
      </c>
      <c r="E841" s="47">
        <v>44.26</v>
      </c>
      <c r="F841" s="47">
        <v>44.73</v>
      </c>
      <c r="G841" s="48">
        <v>3160200</v>
      </c>
      <c r="H841" s="47">
        <v>40.29</v>
      </c>
      <c r="I841" s="51">
        <f t="shared" si="106"/>
        <v>0.90073775989268956</v>
      </c>
      <c r="J841" s="51">
        <f t="shared" ca="1" si="107"/>
        <v>1</v>
      </c>
      <c r="K841" s="47">
        <f t="shared" si="108"/>
        <v>40.17</v>
      </c>
      <c r="L841" s="47">
        <f t="shared" si="109"/>
        <v>40.700000000000003</v>
      </c>
      <c r="M841" s="47">
        <f t="shared" si="110"/>
        <v>39.869999999999997</v>
      </c>
      <c r="N841" s="47">
        <f t="shared" si="111"/>
        <v>40.29</v>
      </c>
      <c r="O841" s="48">
        <f t="shared" ca="1" si="112"/>
        <v>3160200</v>
      </c>
    </row>
    <row r="842" spans="1:15" x14ac:dyDescent="0.25">
      <c r="A842">
        <v>827</v>
      </c>
      <c r="B842" s="84">
        <v>40752</v>
      </c>
      <c r="C842" s="47">
        <v>45</v>
      </c>
      <c r="D842" s="47">
        <v>45.85</v>
      </c>
      <c r="E842" s="47">
        <v>44.91</v>
      </c>
      <c r="F842" s="47">
        <v>45.02</v>
      </c>
      <c r="G842" s="48">
        <v>3713400</v>
      </c>
      <c r="H842" s="47">
        <v>40.549999999999997</v>
      </c>
      <c r="I842" s="51">
        <f t="shared" si="106"/>
        <v>0.90071079520213226</v>
      </c>
      <c r="J842" s="51">
        <f t="shared" ca="1" si="107"/>
        <v>1</v>
      </c>
      <c r="K842" s="47">
        <f t="shared" si="108"/>
        <v>40.53</v>
      </c>
      <c r="L842" s="47">
        <f t="shared" si="109"/>
        <v>41.3</v>
      </c>
      <c r="M842" s="47">
        <f t="shared" si="110"/>
        <v>40.450000000000003</v>
      </c>
      <c r="N842" s="47">
        <f t="shared" si="111"/>
        <v>40.549999999999997</v>
      </c>
      <c r="O842" s="48">
        <f t="shared" ca="1" si="112"/>
        <v>3713400</v>
      </c>
    </row>
    <row r="843" spans="1:15" x14ac:dyDescent="0.25">
      <c r="A843">
        <v>828</v>
      </c>
      <c r="B843" s="84">
        <v>40751</v>
      </c>
      <c r="C843" s="47">
        <v>46.26</v>
      </c>
      <c r="D843" s="47">
        <v>46.26</v>
      </c>
      <c r="E843" s="47">
        <v>44.82</v>
      </c>
      <c r="F843" s="47">
        <v>44.98</v>
      </c>
      <c r="G843" s="48">
        <v>4732000</v>
      </c>
      <c r="H843" s="47">
        <v>40.51</v>
      </c>
      <c r="I843" s="51">
        <f t="shared" si="106"/>
        <v>0.90062249888839485</v>
      </c>
      <c r="J843" s="51">
        <f t="shared" ca="1" si="107"/>
        <v>1</v>
      </c>
      <c r="K843" s="47">
        <f t="shared" si="108"/>
        <v>41.66</v>
      </c>
      <c r="L843" s="47">
        <f t="shared" si="109"/>
        <v>41.66</v>
      </c>
      <c r="M843" s="47">
        <f t="shared" si="110"/>
        <v>40.369999999999997</v>
      </c>
      <c r="N843" s="47">
        <f t="shared" si="111"/>
        <v>40.51</v>
      </c>
      <c r="O843" s="48">
        <f t="shared" ca="1" si="112"/>
        <v>4732000</v>
      </c>
    </row>
    <row r="844" spans="1:15" x14ac:dyDescent="0.25">
      <c r="A844">
        <v>829</v>
      </c>
      <c r="B844" s="84">
        <v>40750</v>
      </c>
      <c r="C844" s="47">
        <v>46.67</v>
      </c>
      <c r="D844" s="47">
        <v>46.7</v>
      </c>
      <c r="E844" s="47">
        <v>46.3</v>
      </c>
      <c r="F844" s="47">
        <v>46.45</v>
      </c>
      <c r="G844" s="48">
        <v>2734600</v>
      </c>
      <c r="H844" s="47">
        <v>41.84</v>
      </c>
      <c r="I844" s="51">
        <f t="shared" si="106"/>
        <v>0.90075349838536067</v>
      </c>
      <c r="J844" s="51">
        <f t="shared" ca="1" si="107"/>
        <v>1</v>
      </c>
      <c r="K844" s="47">
        <f t="shared" si="108"/>
        <v>42.04</v>
      </c>
      <c r="L844" s="47">
        <f t="shared" si="109"/>
        <v>42.07</v>
      </c>
      <c r="M844" s="47">
        <f t="shared" si="110"/>
        <v>41.7</v>
      </c>
      <c r="N844" s="47">
        <f t="shared" si="111"/>
        <v>41.84</v>
      </c>
      <c r="O844" s="48">
        <f t="shared" ca="1" si="112"/>
        <v>2734600</v>
      </c>
    </row>
    <row r="845" spans="1:15" x14ac:dyDescent="0.25">
      <c r="A845">
        <v>830</v>
      </c>
      <c r="B845" s="84">
        <v>40749</v>
      </c>
      <c r="C845" s="47">
        <v>46.29</v>
      </c>
      <c r="D845" s="47">
        <v>46.68</v>
      </c>
      <c r="E845" s="47">
        <v>46.23</v>
      </c>
      <c r="F845" s="47">
        <v>46.53</v>
      </c>
      <c r="G845" s="48">
        <v>2282000</v>
      </c>
      <c r="H845" s="47">
        <v>41.91</v>
      </c>
      <c r="I845" s="51">
        <f t="shared" si="106"/>
        <v>0.90070921985815589</v>
      </c>
      <c r="J845" s="51">
        <f t="shared" ca="1" si="107"/>
        <v>1</v>
      </c>
      <c r="K845" s="47">
        <f t="shared" si="108"/>
        <v>41.69</v>
      </c>
      <c r="L845" s="47">
        <f t="shared" si="109"/>
        <v>42.05</v>
      </c>
      <c r="M845" s="47">
        <f t="shared" si="110"/>
        <v>41.64</v>
      </c>
      <c r="N845" s="47">
        <f t="shared" si="111"/>
        <v>41.91</v>
      </c>
      <c r="O845" s="48">
        <f t="shared" ca="1" si="112"/>
        <v>2282000</v>
      </c>
    </row>
    <row r="846" spans="1:15" x14ac:dyDescent="0.25">
      <c r="A846">
        <v>831</v>
      </c>
      <c r="B846" s="84">
        <v>40746</v>
      </c>
      <c r="C846" s="47">
        <v>47.25</v>
      </c>
      <c r="D846" s="47">
        <v>47.28</v>
      </c>
      <c r="E846" s="47">
        <v>46.38</v>
      </c>
      <c r="F846" s="47">
        <v>46.74</v>
      </c>
      <c r="G846" s="48">
        <v>2151600</v>
      </c>
      <c r="H846" s="47">
        <v>42.1</v>
      </c>
      <c r="I846" s="51">
        <f t="shared" si="106"/>
        <v>0.90072742832691488</v>
      </c>
      <c r="J846" s="51">
        <f t="shared" ca="1" si="107"/>
        <v>1</v>
      </c>
      <c r="K846" s="47">
        <f t="shared" si="108"/>
        <v>42.56</v>
      </c>
      <c r="L846" s="47">
        <f t="shared" si="109"/>
        <v>42.59</v>
      </c>
      <c r="M846" s="47">
        <f t="shared" si="110"/>
        <v>41.78</v>
      </c>
      <c r="N846" s="47">
        <f t="shared" si="111"/>
        <v>42.1</v>
      </c>
      <c r="O846" s="48">
        <f t="shared" ca="1" si="112"/>
        <v>2151600</v>
      </c>
    </row>
    <row r="847" spans="1:15" x14ac:dyDescent="0.25">
      <c r="A847">
        <v>832</v>
      </c>
      <c r="B847" s="84">
        <v>40745</v>
      </c>
      <c r="C847" s="47">
        <v>46.8</v>
      </c>
      <c r="D847" s="47">
        <v>47.6</v>
      </c>
      <c r="E847" s="47">
        <v>46.7</v>
      </c>
      <c r="F847" s="47">
        <v>47.32</v>
      </c>
      <c r="G847" s="48">
        <v>2828700</v>
      </c>
      <c r="H847" s="47">
        <v>42.62</v>
      </c>
      <c r="I847" s="51">
        <f t="shared" si="106"/>
        <v>0.90067624683009295</v>
      </c>
      <c r="J847" s="51">
        <f t="shared" ca="1" si="107"/>
        <v>1</v>
      </c>
      <c r="K847" s="47">
        <f t="shared" si="108"/>
        <v>42.15</v>
      </c>
      <c r="L847" s="47">
        <f t="shared" si="109"/>
        <v>42.87</v>
      </c>
      <c r="M847" s="47">
        <f t="shared" si="110"/>
        <v>42.06</v>
      </c>
      <c r="N847" s="47">
        <f t="shared" si="111"/>
        <v>42.62</v>
      </c>
      <c r="O847" s="48">
        <f t="shared" ca="1" si="112"/>
        <v>2828700</v>
      </c>
    </row>
    <row r="848" spans="1:15" x14ac:dyDescent="0.25">
      <c r="A848">
        <v>833</v>
      </c>
      <c r="B848" s="84">
        <v>40744</v>
      </c>
      <c r="C848" s="47">
        <v>46.83</v>
      </c>
      <c r="D848" s="47">
        <v>46.98</v>
      </c>
      <c r="E848" s="47">
        <v>46.23</v>
      </c>
      <c r="F848" s="47">
        <v>46.63</v>
      </c>
      <c r="G848" s="48">
        <v>4494800</v>
      </c>
      <c r="H848" s="47">
        <v>42</v>
      </c>
      <c r="I848" s="51">
        <f t="shared" si="106"/>
        <v>0.90070769890628344</v>
      </c>
      <c r="J848" s="51">
        <f t="shared" ca="1" si="107"/>
        <v>1</v>
      </c>
      <c r="K848" s="47">
        <f t="shared" si="108"/>
        <v>42.18</v>
      </c>
      <c r="L848" s="47">
        <f t="shared" si="109"/>
        <v>42.32</v>
      </c>
      <c r="M848" s="47">
        <f t="shared" si="110"/>
        <v>41.64</v>
      </c>
      <c r="N848" s="47">
        <f t="shared" si="111"/>
        <v>42</v>
      </c>
      <c r="O848" s="48">
        <f t="shared" ca="1" si="112"/>
        <v>4494800</v>
      </c>
    </row>
    <row r="849" spans="1:15" x14ac:dyDescent="0.25">
      <c r="A849">
        <v>834</v>
      </c>
      <c r="B849" s="84">
        <v>40743</v>
      </c>
      <c r="C849" s="47">
        <v>45.5</v>
      </c>
      <c r="D849" s="47">
        <v>45.86</v>
      </c>
      <c r="E849" s="47">
        <v>45.39</v>
      </c>
      <c r="F849" s="47">
        <v>45.75</v>
      </c>
      <c r="G849" s="48">
        <v>4577700</v>
      </c>
      <c r="H849" s="47">
        <v>41.2</v>
      </c>
      <c r="I849" s="51">
        <f t="shared" ref="I849:I912" si="113">H849/F849</f>
        <v>0.90054644808743178</v>
      </c>
      <c r="J849" s="51">
        <f t="shared" ref="J849:J912" ca="1" si="114">INDEX(OFFSET($T$15,0,0,$S$13+1,1),MATCH(B849,OFFSET($Q$15,0,0,$S$13+1,1),-1))</f>
        <v>1</v>
      </c>
      <c r="K849" s="47">
        <f t="shared" ref="K849:K912" si="115">ROUND($I849*C849,2)</f>
        <v>40.97</v>
      </c>
      <c r="L849" s="47">
        <f t="shared" ref="L849:L912" si="116">ROUND($I849*D849,2)</f>
        <v>41.3</v>
      </c>
      <c r="M849" s="47">
        <f t="shared" ref="M849:M912" si="117">ROUND($I849*E849,2)</f>
        <v>40.880000000000003</v>
      </c>
      <c r="N849" s="47">
        <f t="shared" ref="N849:N912" si="118">ROUND($I849*F849,2)</f>
        <v>41.2</v>
      </c>
      <c r="O849" s="48">
        <f t="shared" ref="O849:O912" ca="1" si="119">G849*J849</f>
        <v>4577700</v>
      </c>
    </row>
    <row r="850" spans="1:15" x14ac:dyDescent="0.25">
      <c r="A850">
        <v>835</v>
      </c>
      <c r="B850" s="84">
        <v>40742</v>
      </c>
      <c r="C850" s="47">
        <v>45.95</v>
      </c>
      <c r="D850" s="47">
        <v>45.95</v>
      </c>
      <c r="E850" s="47">
        <v>45.26</v>
      </c>
      <c r="F850" s="47">
        <v>45.43</v>
      </c>
      <c r="G850" s="48">
        <v>2758600</v>
      </c>
      <c r="H850" s="47">
        <v>40.92</v>
      </c>
      <c r="I850" s="51">
        <f t="shared" si="113"/>
        <v>0.90072639225181605</v>
      </c>
      <c r="J850" s="51">
        <f t="shared" ca="1" si="114"/>
        <v>1</v>
      </c>
      <c r="K850" s="47">
        <f t="shared" si="115"/>
        <v>41.39</v>
      </c>
      <c r="L850" s="47">
        <f t="shared" si="116"/>
        <v>41.39</v>
      </c>
      <c r="M850" s="47">
        <f t="shared" si="117"/>
        <v>40.770000000000003</v>
      </c>
      <c r="N850" s="47">
        <f t="shared" si="118"/>
        <v>40.92</v>
      </c>
      <c r="O850" s="48">
        <f t="shared" ca="1" si="119"/>
        <v>2758600</v>
      </c>
    </row>
    <row r="851" spans="1:15" x14ac:dyDescent="0.25">
      <c r="A851">
        <v>836</v>
      </c>
      <c r="B851" s="84">
        <v>40739</v>
      </c>
      <c r="C851" s="47">
        <v>46.65</v>
      </c>
      <c r="D851" s="47">
        <v>46.67</v>
      </c>
      <c r="E851" s="47">
        <v>45.62</v>
      </c>
      <c r="F851" s="47">
        <v>46.05</v>
      </c>
      <c r="G851" s="48">
        <v>4213800</v>
      </c>
      <c r="H851" s="47">
        <v>41.47</v>
      </c>
      <c r="I851" s="51">
        <f t="shared" si="113"/>
        <v>0.90054288816503802</v>
      </c>
      <c r="J851" s="51">
        <f t="shared" ca="1" si="114"/>
        <v>1</v>
      </c>
      <c r="K851" s="47">
        <f t="shared" si="115"/>
        <v>42.01</v>
      </c>
      <c r="L851" s="47">
        <f t="shared" si="116"/>
        <v>42.03</v>
      </c>
      <c r="M851" s="47">
        <f t="shared" si="117"/>
        <v>41.08</v>
      </c>
      <c r="N851" s="47">
        <f t="shared" si="118"/>
        <v>41.47</v>
      </c>
      <c r="O851" s="48">
        <f t="shared" ca="1" si="119"/>
        <v>4213800</v>
      </c>
    </row>
    <row r="852" spans="1:15" x14ac:dyDescent="0.25">
      <c r="A852">
        <v>837</v>
      </c>
      <c r="B852" s="84">
        <v>40738</v>
      </c>
      <c r="C852" s="47">
        <v>47.2</v>
      </c>
      <c r="D852" s="47">
        <v>47.26</v>
      </c>
      <c r="E852" s="47">
        <v>46.44</v>
      </c>
      <c r="F852" s="47">
        <v>46.52</v>
      </c>
      <c r="G852" s="48">
        <v>2366200</v>
      </c>
      <c r="H852" s="47">
        <v>41.9</v>
      </c>
      <c r="I852" s="51">
        <f t="shared" si="113"/>
        <v>0.90068787618228707</v>
      </c>
      <c r="J852" s="51">
        <f t="shared" ca="1" si="114"/>
        <v>1</v>
      </c>
      <c r="K852" s="47">
        <f t="shared" si="115"/>
        <v>42.51</v>
      </c>
      <c r="L852" s="47">
        <f t="shared" si="116"/>
        <v>42.57</v>
      </c>
      <c r="M852" s="47">
        <f t="shared" si="117"/>
        <v>41.83</v>
      </c>
      <c r="N852" s="47">
        <f t="shared" si="118"/>
        <v>41.9</v>
      </c>
      <c r="O852" s="48">
        <f t="shared" ca="1" si="119"/>
        <v>2366200</v>
      </c>
    </row>
    <row r="853" spans="1:15" x14ac:dyDescent="0.25">
      <c r="A853">
        <v>838</v>
      </c>
      <c r="B853" s="84">
        <v>40737</v>
      </c>
      <c r="C853" s="47">
        <v>47.38</v>
      </c>
      <c r="D853" s="47">
        <v>47.53</v>
      </c>
      <c r="E853" s="47">
        <v>47.04</v>
      </c>
      <c r="F853" s="47">
        <v>47.2</v>
      </c>
      <c r="G853" s="48">
        <v>2148500</v>
      </c>
      <c r="H853" s="47">
        <v>42.51</v>
      </c>
      <c r="I853" s="51">
        <f t="shared" si="113"/>
        <v>0.90063559322033893</v>
      </c>
      <c r="J853" s="51">
        <f t="shared" ca="1" si="114"/>
        <v>1</v>
      </c>
      <c r="K853" s="47">
        <f t="shared" si="115"/>
        <v>42.67</v>
      </c>
      <c r="L853" s="47">
        <f t="shared" si="116"/>
        <v>42.81</v>
      </c>
      <c r="M853" s="47">
        <f t="shared" si="117"/>
        <v>42.37</v>
      </c>
      <c r="N853" s="47">
        <f t="shared" si="118"/>
        <v>42.51</v>
      </c>
      <c r="O853" s="48">
        <f t="shared" ca="1" si="119"/>
        <v>2148500</v>
      </c>
    </row>
    <row r="854" spans="1:15" x14ac:dyDescent="0.25">
      <c r="A854">
        <v>839</v>
      </c>
      <c r="B854" s="84">
        <v>40736</v>
      </c>
      <c r="C854" s="47">
        <v>47.61</v>
      </c>
      <c r="D854" s="47">
        <v>47.85</v>
      </c>
      <c r="E854" s="47">
        <v>47.16</v>
      </c>
      <c r="F854" s="47">
        <v>47.22</v>
      </c>
      <c r="G854" s="48">
        <v>3320000</v>
      </c>
      <c r="H854" s="47">
        <v>42.53</v>
      </c>
      <c r="I854" s="51">
        <f t="shared" si="113"/>
        <v>0.90067767894959772</v>
      </c>
      <c r="J854" s="51">
        <f t="shared" ca="1" si="114"/>
        <v>1</v>
      </c>
      <c r="K854" s="47">
        <f t="shared" si="115"/>
        <v>42.88</v>
      </c>
      <c r="L854" s="47">
        <f t="shared" si="116"/>
        <v>43.1</v>
      </c>
      <c r="M854" s="47">
        <f t="shared" si="117"/>
        <v>42.48</v>
      </c>
      <c r="N854" s="47">
        <f t="shared" si="118"/>
        <v>42.53</v>
      </c>
      <c r="O854" s="48">
        <f t="shared" ca="1" si="119"/>
        <v>3320000</v>
      </c>
    </row>
    <row r="855" spans="1:15" x14ac:dyDescent="0.25">
      <c r="A855">
        <v>840</v>
      </c>
      <c r="B855" s="84">
        <v>40735</v>
      </c>
      <c r="C855" s="47">
        <v>48.22</v>
      </c>
      <c r="D855" s="47">
        <v>48.36</v>
      </c>
      <c r="E855" s="47">
        <v>47.65</v>
      </c>
      <c r="F855" s="47">
        <v>47.78</v>
      </c>
      <c r="G855" s="48">
        <v>2909400</v>
      </c>
      <c r="H855" s="47">
        <v>43.03</v>
      </c>
      <c r="I855" s="51">
        <f t="shared" si="113"/>
        <v>0.90058601925491832</v>
      </c>
      <c r="J855" s="51">
        <f t="shared" ca="1" si="114"/>
        <v>1</v>
      </c>
      <c r="K855" s="47">
        <f t="shared" si="115"/>
        <v>43.43</v>
      </c>
      <c r="L855" s="47">
        <f t="shared" si="116"/>
        <v>43.55</v>
      </c>
      <c r="M855" s="47">
        <f t="shared" si="117"/>
        <v>42.91</v>
      </c>
      <c r="N855" s="47">
        <f t="shared" si="118"/>
        <v>43.03</v>
      </c>
      <c r="O855" s="48">
        <f t="shared" ca="1" si="119"/>
        <v>2909400</v>
      </c>
    </row>
    <row r="856" spans="1:15" x14ac:dyDescent="0.25">
      <c r="A856">
        <v>841</v>
      </c>
      <c r="B856" s="84">
        <v>40732</v>
      </c>
      <c r="C856" s="47">
        <v>49.19</v>
      </c>
      <c r="D856" s="47">
        <v>49.26</v>
      </c>
      <c r="E856" s="47">
        <v>48.53</v>
      </c>
      <c r="F856" s="47">
        <v>48.62</v>
      </c>
      <c r="G856" s="48">
        <v>2616900</v>
      </c>
      <c r="H856" s="47">
        <v>43.79</v>
      </c>
      <c r="I856" s="51">
        <f t="shared" si="113"/>
        <v>0.90065816536404775</v>
      </c>
      <c r="J856" s="51">
        <f t="shared" ca="1" si="114"/>
        <v>1</v>
      </c>
      <c r="K856" s="47">
        <f t="shared" si="115"/>
        <v>44.3</v>
      </c>
      <c r="L856" s="47">
        <f t="shared" si="116"/>
        <v>44.37</v>
      </c>
      <c r="M856" s="47">
        <f t="shared" si="117"/>
        <v>43.71</v>
      </c>
      <c r="N856" s="47">
        <f t="shared" si="118"/>
        <v>43.79</v>
      </c>
      <c r="O856" s="48">
        <f t="shared" ca="1" si="119"/>
        <v>2616900</v>
      </c>
    </row>
    <row r="857" spans="1:15" x14ac:dyDescent="0.25">
      <c r="A857">
        <v>842</v>
      </c>
      <c r="B857" s="84">
        <v>40731</v>
      </c>
      <c r="C857" s="47">
        <v>49.9</v>
      </c>
      <c r="D857" s="47">
        <v>50</v>
      </c>
      <c r="E857" s="47">
        <v>49.35</v>
      </c>
      <c r="F857" s="47">
        <v>49.58</v>
      </c>
      <c r="G857" s="48">
        <v>2219300</v>
      </c>
      <c r="H857" s="47">
        <v>44.65</v>
      </c>
      <c r="I857" s="51">
        <f t="shared" si="113"/>
        <v>0.90056474384832597</v>
      </c>
      <c r="J857" s="51">
        <f t="shared" ca="1" si="114"/>
        <v>1</v>
      </c>
      <c r="K857" s="47">
        <f t="shared" si="115"/>
        <v>44.94</v>
      </c>
      <c r="L857" s="47">
        <f t="shared" si="116"/>
        <v>45.03</v>
      </c>
      <c r="M857" s="47">
        <f t="shared" si="117"/>
        <v>44.44</v>
      </c>
      <c r="N857" s="47">
        <f t="shared" si="118"/>
        <v>44.65</v>
      </c>
      <c r="O857" s="48">
        <f t="shared" ca="1" si="119"/>
        <v>2219300</v>
      </c>
    </row>
    <row r="858" spans="1:15" x14ac:dyDescent="0.25">
      <c r="A858">
        <v>843</v>
      </c>
      <c r="B858" s="84">
        <v>40730</v>
      </c>
      <c r="C858" s="47">
        <v>49.62</v>
      </c>
      <c r="D858" s="47">
        <v>49.94</v>
      </c>
      <c r="E858" s="47">
        <v>49.35</v>
      </c>
      <c r="F858" s="47">
        <v>49.62</v>
      </c>
      <c r="G858" s="48">
        <v>1568300</v>
      </c>
      <c r="H858" s="47">
        <v>44.69</v>
      </c>
      <c r="I858" s="51">
        <f t="shared" si="113"/>
        <v>0.90064490124949614</v>
      </c>
      <c r="J858" s="51">
        <f t="shared" ca="1" si="114"/>
        <v>1</v>
      </c>
      <c r="K858" s="47">
        <f t="shared" si="115"/>
        <v>44.69</v>
      </c>
      <c r="L858" s="47">
        <f t="shared" si="116"/>
        <v>44.98</v>
      </c>
      <c r="M858" s="47">
        <f t="shared" si="117"/>
        <v>44.45</v>
      </c>
      <c r="N858" s="47">
        <f t="shared" si="118"/>
        <v>44.69</v>
      </c>
      <c r="O858" s="48">
        <f t="shared" ca="1" si="119"/>
        <v>1568300</v>
      </c>
    </row>
    <row r="859" spans="1:15" x14ac:dyDescent="0.25">
      <c r="A859">
        <v>844</v>
      </c>
      <c r="B859" s="84">
        <v>40729</v>
      </c>
      <c r="C859" s="47">
        <v>49.99</v>
      </c>
      <c r="D859" s="47">
        <v>50.03</v>
      </c>
      <c r="E859" s="47">
        <v>49.47</v>
      </c>
      <c r="F859" s="47">
        <v>49.63</v>
      </c>
      <c r="G859" s="48">
        <v>1567600</v>
      </c>
      <c r="H859" s="47">
        <v>44.7</v>
      </c>
      <c r="I859" s="51">
        <f t="shared" si="113"/>
        <v>0.90066492041104174</v>
      </c>
      <c r="J859" s="51">
        <f t="shared" ca="1" si="114"/>
        <v>1</v>
      </c>
      <c r="K859" s="47">
        <f t="shared" si="115"/>
        <v>45.02</v>
      </c>
      <c r="L859" s="47">
        <f t="shared" si="116"/>
        <v>45.06</v>
      </c>
      <c r="M859" s="47">
        <f t="shared" si="117"/>
        <v>44.56</v>
      </c>
      <c r="N859" s="47">
        <f t="shared" si="118"/>
        <v>44.7</v>
      </c>
      <c r="O859" s="48">
        <f t="shared" ca="1" si="119"/>
        <v>1567600</v>
      </c>
    </row>
    <row r="860" spans="1:15" x14ac:dyDescent="0.25">
      <c r="A860">
        <v>845</v>
      </c>
      <c r="B860" s="84">
        <v>40725</v>
      </c>
      <c r="C860" s="47">
        <v>49.55</v>
      </c>
      <c r="D860" s="47">
        <v>50.25</v>
      </c>
      <c r="E860" s="47">
        <v>49.35</v>
      </c>
      <c r="F860" s="47">
        <v>50.11</v>
      </c>
      <c r="G860" s="48">
        <v>1535600</v>
      </c>
      <c r="H860" s="47">
        <v>45.13</v>
      </c>
      <c r="I860" s="51">
        <f t="shared" si="113"/>
        <v>0.90061863899421279</v>
      </c>
      <c r="J860" s="51">
        <f t="shared" ca="1" si="114"/>
        <v>1</v>
      </c>
      <c r="K860" s="47">
        <f t="shared" si="115"/>
        <v>44.63</v>
      </c>
      <c r="L860" s="47">
        <f t="shared" si="116"/>
        <v>45.26</v>
      </c>
      <c r="M860" s="47">
        <f t="shared" si="117"/>
        <v>44.45</v>
      </c>
      <c r="N860" s="47">
        <f t="shared" si="118"/>
        <v>45.13</v>
      </c>
      <c r="O860" s="48">
        <f t="shared" ca="1" si="119"/>
        <v>1535600</v>
      </c>
    </row>
    <row r="861" spans="1:15" x14ac:dyDescent="0.25">
      <c r="A861">
        <v>846</v>
      </c>
      <c r="B861" s="84">
        <v>40724</v>
      </c>
      <c r="C861" s="47">
        <v>49.11</v>
      </c>
      <c r="D861" s="47">
        <v>49.9</v>
      </c>
      <c r="E861" s="47">
        <v>49.06</v>
      </c>
      <c r="F861" s="47">
        <v>49.85</v>
      </c>
      <c r="G861" s="48">
        <v>1908100</v>
      </c>
      <c r="H861" s="47">
        <v>44.51</v>
      </c>
      <c r="I861" s="51">
        <f t="shared" si="113"/>
        <v>0.89287863590772309</v>
      </c>
      <c r="J861" s="51">
        <f t="shared" ca="1" si="114"/>
        <v>1</v>
      </c>
      <c r="K861" s="47">
        <f t="shared" si="115"/>
        <v>43.85</v>
      </c>
      <c r="L861" s="47">
        <f t="shared" si="116"/>
        <v>44.55</v>
      </c>
      <c r="M861" s="47">
        <f t="shared" si="117"/>
        <v>43.8</v>
      </c>
      <c r="N861" s="47">
        <f t="shared" si="118"/>
        <v>44.51</v>
      </c>
      <c r="O861" s="48">
        <f t="shared" ca="1" si="119"/>
        <v>1908100</v>
      </c>
    </row>
    <row r="862" spans="1:15" x14ac:dyDescent="0.25">
      <c r="A862">
        <v>847</v>
      </c>
      <c r="B862" s="84">
        <v>40723</v>
      </c>
      <c r="C862" s="47">
        <v>48.94</v>
      </c>
      <c r="D862" s="47">
        <v>49.27</v>
      </c>
      <c r="E862" s="47">
        <v>48.92</v>
      </c>
      <c r="F862" s="47">
        <v>49.07</v>
      </c>
      <c r="G862" s="48">
        <v>1768400</v>
      </c>
      <c r="H862" s="47">
        <v>43.81</v>
      </c>
      <c r="I862" s="51">
        <f t="shared" si="113"/>
        <v>0.89280619523130222</v>
      </c>
      <c r="J862" s="51">
        <f t="shared" ca="1" si="114"/>
        <v>1</v>
      </c>
      <c r="K862" s="47">
        <f t="shared" si="115"/>
        <v>43.69</v>
      </c>
      <c r="L862" s="47">
        <f t="shared" si="116"/>
        <v>43.99</v>
      </c>
      <c r="M862" s="47">
        <f t="shared" si="117"/>
        <v>43.68</v>
      </c>
      <c r="N862" s="47">
        <f t="shared" si="118"/>
        <v>43.81</v>
      </c>
      <c r="O862" s="48">
        <f t="shared" ca="1" si="119"/>
        <v>1768400</v>
      </c>
    </row>
    <row r="863" spans="1:15" x14ac:dyDescent="0.25">
      <c r="A863">
        <v>848</v>
      </c>
      <c r="B863" s="84">
        <v>40722</v>
      </c>
      <c r="C863" s="47">
        <v>48.45</v>
      </c>
      <c r="D863" s="47">
        <v>48.83</v>
      </c>
      <c r="E863" s="47">
        <v>48.25</v>
      </c>
      <c r="F863" s="47">
        <v>48.72</v>
      </c>
      <c r="G863" s="48">
        <v>1696700</v>
      </c>
      <c r="H863" s="47">
        <v>43.5</v>
      </c>
      <c r="I863" s="51">
        <f t="shared" si="113"/>
        <v>0.8928571428571429</v>
      </c>
      <c r="J863" s="51">
        <f t="shared" ca="1" si="114"/>
        <v>1</v>
      </c>
      <c r="K863" s="47">
        <f t="shared" si="115"/>
        <v>43.26</v>
      </c>
      <c r="L863" s="47">
        <f t="shared" si="116"/>
        <v>43.6</v>
      </c>
      <c r="M863" s="47">
        <f t="shared" si="117"/>
        <v>43.08</v>
      </c>
      <c r="N863" s="47">
        <f t="shared" si="118"/>
        <v>43.5</v>
      </c>
      <c r="O863" s="48">
        <f t="shared" ca="1" si="119"/>
        <v>1696700</v>
      </c>
    </row>
    <row r="864" spans="1:15" x14ac:dyDescent="0.25">
      <c r="A864">
        <v>849</v>
      </c>
      <c r="B864" s="84">
        <v>40721</v>
      </c>
      <c r="C864" s="47">
        <v>48.03</v>
      </c>
      <c r="D864" s="47">
        <v>48.51</v>
      </c>
      <c r="E864" s="47">
        <v>47.82</v>
      </c>
      <c r="F864" s="47">
        <v>48.4</v>
      </c>
      <c r="G864" s="48">
        <v>1564200</v>
      </c>
      <c r="H864" s="47">
        <v>43.22</v>
      </c>
      <c r="I864" s="51">
        <f t="shared" si="113"/>
        <v>0.89297520661157026</v>
      </c>
      <c r="J864" s="51">
        <f t="shared" ca="1" si="114"/>
        <v>1</v>
      </c>
      <c r="K864" s="47">
        <f t="shared" si="115"/>
        <v>42.89</v>
      </c>
      <c r="L864" s="47">
        <f t="shared" si="116"/>
        <v>43.32</v>
      </c>
      <c r="M864" s="47">
        <f t="shared" si="117"/>
        <v>42.7</v>
      </c>
      <c r="N864" s="47">
        <f t="shared" si="118"/>
        <v>43.22</v>
      </c>
      <c r="O864" s="48">
        <f t="shared" ca="1" si="119"/>
        <v>1564200</v>
      </c>
    </row>
    <row r="865" spans="1:15" x14ac:dyDescent="0.25">
      <c r="A865">
        <v>850</v>
      </c>
      <c r="B865" s="84">
        <v>40718</v>
      </c>
      <c r="C865" s="47">
        <v>48.3</v>
      </c>
      <c r="D865" s="47">
        <v>48.53</v>
      </c>
      <c r="E865" s="47">
        <v>47.85</v>
      </c>
      <c r="F865" s="47">
        <v>47.93</v>
      </c>
      <c r="G865" s="48">
        <v>2197500</v>
      </c>
      <c r="H865" s="47">
        <v>42.8</v>
      </c>
      <c r="I865" s="51">
        <f t="shared" si="113"/>
        <v>0.8929689129981222</v>
      </c>
      <c r="J865" s="51">
        <f t="shared" ca="1" si="114"/>
        <v>1</v>
      </c>
      <c r="K865" s="47">
        <f t="shared" si="115"/>
        <v>43.13</v>
      </c>
      <c r="L865" s="47">
        <f t="shared" si="116"/>
        <v>43.34</v>
      </c>
      <c r="M865" s="47">
        <f t="shared" si="117"/>
        <v>42.73</v>
      </c>
      <c r="N865" s="47">
        <f t="shared" si="118"/>
        <v>42.8</v>
      </c>
      <c r="O865" s="48">
        <f t="shared" ca="1" si="119"/>
        <v>2197500</v>
      </c>
    </row>
    <row r="866" spans="1:15" x14ac:dyDescent="0.25">
      <c r="A866">
        <v>851</v>
      </c>
      <c r="B866" s="84">
        <v>40717</v>
      </c>
      <c r="C866" s="47">
        <v>48.54</v>
      </c>
      <c r="D866" s="47">
        <v>48.62</v>
      </c>
      <c r="E866" s="47">
        <v>47.82</v>
      </c>
      <c r="F866" s="47">
        <v>48.39</v>
      </c>
      <c r="G866" s="48">
        <v>3770600</v>
      </c>
      <c r="H866" s="47">
        <v>43.21</v>
      </c>
      <c r="I866" s="51">
        <f t="shared" si="113"/>
        <v>0.89295308948129781</v>
      </c>
      <c r="J866" s="51">
        <f t="shared" ca="1" si="114"/>
        <v>1</v>
      </c>
      <c r="K866" s="47">
        <f t="shared" si="115"/>
        <v>43.34</v>
      </c>
      <c r="L866" s="47">
        <f t="shared" si="116"/>
        <v>43.42</v>
      </c>
      <c r="M866" s="47">
        <f t="shared" si="117"/>
        <v>42.7</v>
      </c>
      <c r="N866" s="47">
        <f t="shared" si="118"/>
        <v>43.21</v>
      </c>
      <c r="O866" s="48">
        <f t="shared" ca="1" si="119"/>
        <v>3770600</v>
      </c>
    </row>
    <row r="867" spans="1:15" x14ac:dyDescent="0.25">
      <c r="A867">
        <v>852</v>
      </c>
      <c r="B867" s="84">
        <v>40716</v>
      </c>
      <c r="C867" s="47">
        <v>49.42</v>
      </c>
      <c r="D867" s="47">
        <v>49.81</v>
      </c>
      <c r="E867" s="47">
        <v>49.06</v>
      </c>
      <c r="F867" s="47">
        <v>49.12</v>
      </c>
      <c r="G867" s="48">
        <v>2754400</v>
      </c>
      <c r="H867" s="47">
        <v>43.86</v>
      </c>
      <c r="I867" s="51">
        <f t="shared" si="113"/>
        <v>0.89291530944625408</v>
      </c>
      <c r="J867" s="51">
        <f t="shared" ca="1" si="114"/>
        <v>1</v>
      </c>
      <c r="K867" s="47">
        <f t="shared" si="115"/>
        <v>44.13</v>
      </c>
      <c r="L867" s="47">
        <f t="shared" si="116"/>
        <v>44.48</v>
      </c>
      <c r="M867" s="47">
        <f t="shared" si="117"/>
        <v>43.81</v>
      </c>
      <c r="N867" s="47">
        <f t="shared" si="118"/>
        <v>43.86</v>
      </c>
      <c r="O867" s="48">
        <f t="shared" ca="1" si="119"/>
        <v>2754400</v>
      </c>
    </row>
    <row r="868" spans="1:15" x14ac:dyDescent="0.25">
      <c r="A868">
        <v>853</v>
      </c>
      <c r="B868" s="84">
        <v>40715</v>
      </c>
      <c r="C868" s="47">
        <v>49.83</v>
      </c>
      <c r="D868" s="47">
        <v>49.99</v>
      </c>
      <c r="E868" s="47">
        <v>49.41</v>
      </c>
      <c r="F868" s="47">
        <v>49.58</v>
      </c>
      <c r="G868" s="48">
        <v>5549400</v>
      </c>
      <c r="H868" s="47">
        <v>44.27</v>
      </c>
      <c r="I868" s="51">
        <f t="shared" si="113"/>
        <v>0.89290036304961684</v>
      </c>
      <c r="J868" s="51">
        <f t="shared" ca="1" si="114"/>
        <v>1</v>
      </c>
      <c r="K868" s="47">
        <f t="shared" si="115"/>
        <v>44.49</v>
      </c>
      <c r="L868" s="47">
        <f t="shared" si="116"/>
        <v>44.64</v>
      </c>
      <c r="M868" s="47">
        <f t="shared" si="117"/>
        <v>44.12</v>
      </c>
      <c r="N868" s="47">
        <f t="shared" si="118"/>
        <v>44.27</v>
      </c>
      <c r="O868" s="48">
        <f t="shared" ca="1" si="119"/>
        <v>5549400</v>
      </c>
    </row>
    <row r="869" spans="1:15" x14ac:dyDescent="0.25">
      <c r="A869">
        <v>854</v>
      </c>
      <c r="B869" s="84">
        <v>40714</v>
      </c>
      <c r="C869" s="47">
        <v>48.56</v>
      </c>
      <c r="D869" s="47">
        <v>49.08</v>
      </c>
      <c r="E869" s="47">
        <v>48.52</v>
      </c>
      <c r="F869" s="47">
        <v>49.02</v>
      </c>
      <c r="G869" s="48">
        <v>1553600</v>
      </c>
      <c r="H869" s="47">
        <v>43.77</v>
      </c>
      <c r="I869" s="51">
        <f t="shared" si="113"/>
        <v>0.89290085679314568</v>
      </c>
      <c r="J869" s="51">
        <f t="shared" ca="1" si="114"/>
        <v>1</v>
      </c>
      <c r="K869" s="47">
        <f t="shared" si="115"/>
        <v>43.36</v>
      </c>
      <c r="L869" s="47">
        <f t="shared" si="116"/>
        <v>43.82</v>
      </c>
      <c r="M869" s="47">
        <f t="shared" si="117"/>
        <v>43.32</v>
      </c>
      <c r="N869" s="47">
        <f t="shared" si="118"/>
        <v>43.77</v>
      </c>
      <c r="O869" s="48">
        <f t="shared" ca="1" si="119"/>
        <v>1553600</v>
      </c>
    </row>
    <row r="870" spans="1:15" x14ac:dyDescent="0.25">
      <c r="A870">
        <v>855</v>
      </c>
      <c r="B870" s="84">
        <v>40711</v>
      </c>
      <c r="C870" s="47">
        <v>48.75</v>
      </c>
      <c r="D870" s="47">
        <v>49.2</v>
      </c>
      <c r="E870" s="47">
        <v>48.46</v>
      </c>
      <c r="F870" s="47">
        <v>48.77</v>
      </c>
      <c r="G870" s="48">
        <v>2857500</v>
      </c>
      <c r="H870" s="47">
        <v>43.55</v>
      </c>
      <c r="I870" s="51">
        <f t="shared" si="113"/>
        <v>0.89296698790239892</v>
      </c>
      <c r="J870" s="51">
        <f t="shared" ca="1" si="114"/>
        <v>1</v>
      </c>
      <c r="K870" s="47">
        <f t="shared" si="115"/>
        <v>43.53</v>
      </c>
      <c r="L870" s="47">
        <f t="shared" si="116"/>
        <v>43.93</v>
      </c>
      <c r="M870" s="47">
        <f t="shared" si="117"/>
        <v>43.27</v>
      </c>
      <c r="N870" s="47">
        <f t="shared" si="118"/>
        <v>43.55</v>
      </c>
      <c r="O870" s="48">
        <f t="shared" ca="1" si="119"/>
        <v>2857500</v>
      </c>
    </row>
    <row r="871" spans="1:15" x14ac:dyDescent="0.25">
      <c r="A871">
        <v>856</v>
      </c>
      <c r="B871" s="84">
        <v>40710</v>
      </c>
      <c r="C871" s="47">
        <v>48.37</v>
      </c>
      <c r="D871" s="47">
        <v>48.73</v>
      </c>
      <c r="E871" s="47">
        <v>48.21</v>
      </c>
      <c r="F871" s="47">
        <v>48.4</v>
      </c>
      <c r="G871" s="48">
        <v>3186400</v>
      </c>
      <c r="H871" s="47">
        <v>43.22</v>
      </c>
      <c r="I871" s="51">
        <f t="shared" si="113"/>
        <v>0.89297520661157026</v>
      </c>
      <c r="J871" s="51">
        <f t="shared" ca="1" si="114"/>
        <v>1</v>
      </c>
      <c r="K871" s="47">
        <f t="shared" si="115"/>
        <v>43.19</v>
      </c>
      <c r="L871" s="47">
        <f t="shared" si="116"/>
        <v>43.51</v>
      </c>
      <c r="M871" s="47">
        <f t="shared" si="117"/>
        <v>43.05</v>
      </c>
      <c r="N871" s="47">
        <f t="shared" si="118"/>
        <v>43.22</v>
      </c>
      <c r="O871" s="48">
        <f t="shared" ca="1" si="119"/>
        <v>3186400</v>
      </c>
    </row>
    <row r="872" spans="1:15" x14ac:dyDescent="0.25">
      <c r="A872">
        <v>857</v>
      </c>
      <c r="B872" s="84">
        <v>40709</v>
      </c>
      <c r="C872" s="47">
        <v>48.71</v>
      </c>
      <c r="D872" s="47">
        <v>49.07</v>
      </c>
      <c r="E872" s="47">
        <v>48.19</v>
      </c>
      <c r="F872" s="47">
        <v>48.36</v>
      </c>
      <c r="G872" s="48">
        <v>3256900</v>
      </c>
      <c r="H872" s="47">
        <v>43.18</v>
      </c>
      <c r="I872" s="51">
        <f t="shared" si="113"/>
        <v>0.8928866832092639</v>
      </c>
      <c r="J872" s="51">
        <f t="shared" ca="1" si="114"/>
        <v>1</v>
      </c>
      <c r="K872" s="47">
        <f t="shared" si="115"/>
        <v>43.49</v>
      </c>
      <c r="L872" s="47">
        <f t="shared" si="116"/>
        <v>43.81</v>
      </c>
      <c r="M872" s="47">
        <f t="shared" si="117"/>
        <v>43.03</v>
      </c>
      <c r="N872" s="47">
        <f t="shared" si="118"/>
        <v>43.18</v>
      </c>
      <c r="O872" s="48">
        <f t="shared" ca="1" si="119"/>
        <v>3256900</v>
      </c>
    </row>
    <row r="873" spans="1:15" x14ac:dyDescent="0.25">
      <c r="A873">
        <v>858</v>
      </c>
      <c r="B873" s="84">
        <v>40708</v>
      </c>
      <c r="C873" s="47">
        <v>48.74</v>
      </c>
      <c r="D873" s="47">
        <v>49.11</v>
      </c>
      <c r="E873" s="47">
        <v>48.47</v>
      </c>
      <c r="F873" s="47">
        <v>49.05</v>
      </c>
      <c r="G873" s="48">
        <v>2531600</v>
      </c>
      <c r="H873" s="47">
        <v>43.8</v>
      </c>
      <c r="I873" s="51">
        <f t="shared" si="113"/>
        <v>0.89296636085626913</v>
      </c>
      <c r="J873" s="51">
        <f t="shared" ca="1" si="114"/>
        <v>1</v>
      </c>
      <c r="K873" s="47">
        <f t="shared" si="115"/>
        <v>43.52</v>
      </c>
      <c r="L873" s="47">
        <f t="shared" si="116"/>
        <v>43.85</v>
      </c>
      <c r="M873" s="47">
        <f t="shared" si="117"/>
        <v>43.28</v>
      </c>
      <c r="N873" s="47">
        <f t="shared" si="118"/>
        <v>43.8</v>
      </c>
      <c r="O873" s="48">
        <f t="shared" ca="1" si="119"/>
        <v>2531600</v>
      </c>
    </row>
    <row r="874" spans="1:15" x14ac:dyDescent="0.25">
      <c r="A874">
        <v>859</v>
      </c>
      <c r="B874" s="84">
        <v>40707</v>
      </c>
      <c r="C874" s="47">
        <v>48.31</v>
      </c>
      <c r="D874" s="47">
        <v>48.66</v>
      </c>
      <c r="E874" s="47">
        <v>48.3</v>
      </c>
      <c r="F874" s="47">
        <v>48.35</v>
      </c>
      <c r="G874" s="48">
        <v>2233500</v>
      </c>
      <c r="H874" s="47">
        <v>43.17</v>
      </c>
      <c r="I874" s="51">
        <f t="shared" si="113"/>
        <v>0.89286452947259565</v>
      </c>
      <c r="J874" s="51">
        <f t="shared" ca="1" si="114"/>
        <v>1</v>
      </c>
      <c r="K874" s="47">
        <f t="shared" si="115"/>
        <v>43.13</v>
      </c>
      <c r="L874" s="47">
        <f t="shared" si="116"/>
        <v>43.45</v>
      </c>
      <c r="M874" s="47">
        <f t="shared" si="117"/>
        <v>43.13</v>
      </c>
      <c r="N874" s="47">
        <f t="shared" si="118"/>
        <v>43.17</v>
      </c>
      <c r="O874" s="48">
        <f t="shared" ca="1" si="119"/>
        <v>2233500</v>
      </c>
    </row>
    <row r="875" spans="1:15" x14ac:dyDescent="0.25">
      <c r="A875">
        <v>860</v>
      </c>
      <c r="B875" s="84">
        <v>40704</v>
      </c>
      <c r="C875" s="47">
        <v>48.36</v>
      </c>
      <c r="D875" s="47">
        <v>48.64</v>
      </c>
      <c r="E875" s="47">
        <v>48.13</v>
      </c>
      <c r="F875" s="47">
        <v>48.28</v>
      </c>
      <c r="G875" s="48">
        <v>2322500</v>
      </c>
      <c r="H875" s="47">
        <v>43.11</v>
      </c>
      <c r="I875" s="51">
        <f t="shared" si="113"/>
        <v>0.89291632145816069</v>
      </c>
      <c r="J875" s="51">
        <f t="shared" ca="1" si="114"/>
        <v>1</v>
      </c>
      <c r="K875" s="47">
        <f t="shared" si="115"/>
        <v>43.18</v>
      </c>
      <c r="L875" s="47">
        <f t="shared" si="116"/>
        <v>43.43</v>
      </c>
      <c r="M875" s="47">
        <f t="shared" si="117"/>
        <v>42.98</v>
      </c>
      <c r="N875" s="47">
        <f t="shared" si="118"/>
        <v>43.11</v>
      </c>
      <c r="O875" s="48">
        <f t="shared" ca="1" si="119"/>
        <v>2322500</v>
      </c>
    </row>
    <row r="876" spans="1:15" x14ac:dyDescent="0.25">
      <c r="A876">
        <v>861</v>
      </c>
      <c r="B876" s="84">
        <v>40703</v>
      </c>
      <c r="C876" s="47">
        <v>48.19</v>
      </c>
      <c r="D876" s="47">
        <v>48.8</v>
      </c>
      <c r="E876" s="47">
        <v>48.13</v>
      </c>
      <c r="F876" s="47">
        <v>48.61</v>
      </c>
      <c r="G876" s="48">
        <v>1736500</v>
      </c>
      <c r="H876" s="47">
        <v>43.4</v>
      </c>
      <c r="I876" s="51">
        <f t="shared" si="113"/>
        <v>0.89282040732359591</v>
      </c>
      <c r="J876" s="51">
        <f t="shared" ca="1" si="114"/>
        <v>1</v>
      </c>
      <c r="K876" s="47">
        <f t="shared" si="115"/>
        <v>43.03</v>
      </c>
      <c r="L876" s="47">
        <f t="shared" si="116"/>
        <v>43.57</v>
      </c>
      <c r="M876" s="47">
        <f t="shared" si="117"/>
        <v>42.97</v>
      </c>
      <c r="N876" s="47">
        <f t="shared" si="118"/>
        <v>43.4</v>
      </c>
      <c r="O876" s="48">
        <f t="shared" ca="1" si="119"/>
        <v>1736500</v>
      </c>
    </row>
    <row r="877" spans="1:15" x14ac:dyDescent="0.25">
      <c r="A877">
        <v>862</v>
      </c>
      <c r="B877" s="84">
        <v>40702</v>
      </c>
      <c r="C877" s="47">
        <v>48.49</v>
      </c>
      <c r="D877" s="47">
        <v>48.73</v>
      </c>
      <c r="E877" s="47">
        <v>48.12</v>
      </c>
      <c r="F877" s="47">
        <v>48.15</v>
      </c>
      <c r="G877" s="48">
        <v>2791900</v>
      </c>
      <c r="H877" s="47">
        <v>42.99</v>
      </c>
      <c r="I877" s="51">
        <f t="shared" si="113"/>
        <v>0.89283489096573221</v>
      </c>
      <c r="J877" s="51">
        <f t="shared" ca="1" si="114"/>
        <v>1</v>
      </c>
      <c r="K877" s="47">
        <f t="shared" si="115"/>
        <v>43.29</v>
      </c>
      <c r="L877" s="47">
        <f t="shared" si="116"/>
        <v>43.51</v>
      </c>
      <c r="M877" s="47">
        <f t="shared" si="117"/>
        <v>42.96</v>
      </c>
      <c r="N877" s="47">
        <f t="shared" si="118"/>
        <v>42.99</v>
      </c>
      <c r="O877" s="48">
        <f t="shared" ca="1" si="119"/>
        <v>2791900</v>
      </c>
    </row>
    <row r="878" spans="1:15" x14ac:dyDescent="0.25">
      <c r="A878">
        <v>863</v>
      </c>
      <c r="B878" s="84">
        <v>40701</v>
      </c>
      <c r="C878" s="47">
        <v>48.8</v>
      </c>
      <c r="D878" s="47">
        <v>48.86</v>
      </c>
      <c r="E878" s="47">
        <v>48.53</v>
      </c>
      <c r="F878" s="47">
        <v>48.58</v>
      </c>
      <c r="G878" s="48">
        <v>1357600</v>
      </c>
      <c r="H878" s="47">
        <v>43.38</v>
      </c>
      <c r="I878" s="51">
        <f t="shared" si="113"/>
        <v>0.89296006587072874</v>
      </c>
      <c r="J878" s="51">
        <f t="shared" ca="1" si="114"/>
        <v>1</v>
      </c>
      <c r="K878" s="47">
        <f t="shared" si="115"/>
        <v>43.58</v>
      </c>
      <c r="L878" s="47">
        <f t="shared" si="116"/>
        <v>43.63</v>
      </c>
      <c r="M878" s="47">
        <f t="shared" si="117"/>
        <v>43.34</v>
      </c>
      <c r="N878" s="47">
        <f t="shared" si="118"/>
        <v>43.38</v>
      </c>
      <c r="O878" s="48">
        <f t="shared" ca="1" si="119"/>
        <v>1357600</v>
      </c>
    </row>
    <row r="879" spans="1:15" x14ac:dyDescent="0.25">
      <c r="A879">
        <v>864</v>
      </c>
      <c r="B879" s="84">
        <v>40700</v>
      </c>
      <c r="C879" s="47">
        <v>48.64</v>
      </c>
      <c r="D879" s="47">
        <v>48.89</v>
      </c>
      <c r="E879" s="47">
        <v>48.48</v>
      </c>
      <c r="F879" s="47">
        <v>48.61</v>
      </c>
      <c r="G879" s="48">
        <v>2077400</v>
      </c>
      <c r="H879" s="47">
        <v>43.4</v>
      </c>
      <c r="I879" s="51">
        <f t="shared" si="113"/>
        <v>0.89282040732359591</v>
      </c>
      <c r="J879" s="51">
        <f t="shared" ca="1" si="114"/>
        <v>1</v>
      </c>
      <c r="K879" s="47">
        <f t="shared" si="115"/>
        <v>43.43</v>
      </c>
      <c r="L879" s="47">
        <f t="shared" si="116"/>
        <v>43.65</v>
      </c>
      <c r="M879" s="47">
        <f t="shared" si="117"/>
        <v>43.28</v>
      </c>
      <c r="N879" s="47">
        <f t="shared" si="118"/>
        <v>43.4</v>
      </c>
      <c r="O879" s="48">
        <f t="shared" ca="1" si="119"/>
        <v>2077400</v>
      </c>
    </row>
    <row r="880" spans="1:15" x14ac:dyDescent="0.25">
      <c r="A880">
        <v>865</v>
      </c>
      <c r="B880" s="84">
        <v>40697</v>
      </c>
      <c r="C880" s="47">
        <v>48.28</v>
      </c>
      <c r="D880" s="47">
        <v>49.12</v>
      </c>
      <c r="E880" s="47">
        <v>48.22</v>
      </c>
      <c r="F880" s="47">
        <v>48.81</v>
      </c>
      <c r="G880" s="48">
        <v>2161900</v>
      </c>
      <c r="H880" s="47">
        <v>43.58</v>
      </c>
      <c r="I880" s="51">
        <f t="shared" si="113"/>
        <v>0.89284982585535744</v>
      </c>
      <c r="J880" s="51">
        <f t="shared" ca="1" si="114"/>
        <v>1</v>
      </c>
      <c r="K880" s="47">
        <f t="shared" si="115"/>
        <v>43.11</v>
      </c>
      <c r="L880" s="47">
        <f t="shared" si="116"/>
        <v>43.86</v>
      </c>
      <c r="M880" s="47">
        <f t="shared" si="117"/>
        <v>43.05</v>
      </c>
      <c r="N880" s="47">
        <f t="shared" si="118"/>
        <v>43.58</v>
      </c>
      <c r="O880" s="48">
        <f t="shared" ca="1" si="119"/>
        <v>2161900</v>
      </c>
    </row>
    <row r="881" spans="1:15" x14ac:dyDescent="0.25">
      <c r="A881">
        <v>866</v>
      </c>
      <c r="B881" s="84">
        <v>40696</v>
      </c>
      <c r="C881" s="47">
        <v>49.27</v>
      </c>
      <c r="D881" s="47">
        <v>49.45</v>
      </c>
      <c r="E881" s="47">
        <v>48.69</v>
      </c>
      <c r="F881" s="47">
        <v>48.82</v>
      </c>
      <c r="G881" s="48">
        <v>2497200</v>
      </c>
      <c r="H881" s="47">
        <v>43.59</v>
      </c>
      <c r="I881" s="51">
        <f t="shared" si="113"/>
        <v>0.89287177386317085</v>
      </c>
      <c r="J881" s="51">
        <f t="shared" ca="1" si="114"/>
        <v>1</v>
      </c>
      <c r="K881" s="47">
        <f t="shared" si="115"/>
        <v>43.99</v>
      </c>
      <c r="L881" s="47">
        <f t="shared" si="116"/>
        <v>44.15</v>
      </c>
      <c r="M881" s="47">
        <f t="shared" si="117"/>
        <v>43.47</v>
      </c>
      <c r="N881" s="47">
        <f t="shared" si="118"/>
        <v>43.59</v>
      </c>
      <c r="O881" s="48">
        <f t="shared" ca="1" si="119"/>
        <v>2497200</v>
      </c>
    </row>
    <row r="882" spans="1:15" x14ac:dyDescent="0.25">
      <c r="A882">
        <v>867</v>
      </c>
      <c r="B882" s="84">
        <v>40695</v>
      </c>
      <c r="C882" s="47">
        <v>50.26</v>
      </c>
      <c r="D882" s="47">
        <v>50.4</v>
      </c>
      <c r="E882" s="47">
        <v>49.26</v>
      </c>
      <c r="F882" s="47">
        <v>49.26</v>
      </c>
      <c r="G882" s="48">
        <v>2502700</v>
      </c>
      <c r="H882" s="47">
        <v>43.98</v>
      </c>
      <c r="I882" s="51">
        <f t="shared" si="113"/>
        <v>0.8928136419001218</v>
      </c>
      <c r="J882" s="51">
        <f t="shared" ca="1" si="114"/>
        <v>1</v>
      </c>
      <c r="K882" s="47">
        <f t="shared" si="115"/>
        <v>44.87</v>
      </c>
      <c r="L882" s="47">
        <f t="shared" si="116"/>
        <v>45</v>
      </c>
      <c r="M882" s="47">
        <f t="shared" si="117"/>
        <v>43.98</v>
      </c>
      <c r="N882" s="47">
        <f t="shared" si="118"/>
        <v>43.98</v>
      </c>
      <c r="O882" s="48">
        <f t="shared" ca="1" si="119"/>
        <v>2502700</v>
      </c>
    </row>
    <row r="883" spans="1:15" x14ac:dyDescent="0.25">
      <c r="A883">
        <v>868</v>
      </c>
      <c r="B883" s="84">
        <v>40694</v>
      </c>
      <c r="C883" s="47">
        <v>50.26</v>
      </c>
      <c r="D883" s="47">
        <v>50.6</v>
      </c>
      <c r="E883" s="47">
        <v>50.06</v>
      </c>
      <c r="F883" s="47">
        <v>50.38</v>
      </c>
      <c r="G883" s="48">
        <v>2414900</v>
      </c>
      <c r="H883" s="47">
        <v>44.98</v>
      </c>
      <c r="I883" s="51">
        <f t="shared" si="113"/>
        <v>0.89281460897181408</v>
      </c>
      <c r="J883" s="51">
        <f t="shared" ca="1" si="114"/>
        <v>1</v>
      </c>
      <c r="K883" s="47">
        <f t="shared" si="115"/>
        <v>44.87</v>
      </c>
      <c r="L883" s="47">
        <f t="shared" si="116"/>
        <v>45.18</v>
      </c>
      <c r="M883" s="47">
        <f t="shared" si="117"/>
        <v>44.69</v>
      </c>
      <c r="N883" s="47">
        <f t="shared" si="118"/>
        <v>44.98</v>
      </c>
      <c r="O883" s="48">
        <f t="shared" ca="1" si="119"/>
        <v>2414900</v>
      </c>
    </row>
    <row r="884" spans="1:15" x14ac:dyDescent="0.25">
      <c r="A884">
        <v>869</v>
      </c>
      <c r="B884" s="84">
        <v>40690</v>
      </c>
      <c r="C884" s="47">
        <v>49.97</v>
      </c>
      <c r="D884" s="47">
        <v>50.13</v>
      </c>
      <c r="E884" s="47">
        <v>49.62</v>
      </c>
      <c r="F884" s="47">
        <v>50.03</v>
      </c>
      <c r="G884" s="48">
        <v>1852600</v>
      </c>
      <c r="H884" s="47">
        <v>44.67</v>
      </c>
      <c r="I884" s="51">
        <f t="shared" si="113"/>
        <v>0.89286428143114138</v>
      </c>
      <c r="J884" s="51">
        <f t="shared" ca="1" si="114"/>
        <v>1</v>
      </c>
      <c r="K884" s="47">
        <f t="shared" si="115"/>
        <v>44.62</v>
      </c>
      <c r="L884" s="47">
        <f t="shared" si="116"/>
        <v>44.76</v>
      </c>
      <c r="M884" s="47">
        <f t="shared" si="117"/>
        <v>44.3</v>
      </c>
      <c r="N884" s="47">
        <f t="shared" si="118"/>
        <v>44.67</v>
      </c>
      <c r="O884" s="48">
        <f t="shared" ca="1" si="119"/>
        <v>1852600</v>
      </c>
    </row>
    <row r="885" spans="1:15" x14ac:dyDescent="0.25">
      <c r="A885">
        <v>870</v>
      </c>
      <c r="B885" s="84">
        <v>40689</v>
      </c>
      <c r="C885" s="47">
        <v>50.09</v>
      </c>
      <c r="D885" s="47">
        <v>50.48</v>
      </c>
      <c r="E885" s="47">
        <v>49.67</v>
      </c>
      <c r="F885" s="47">
        <v>49.82</v>
      </c>
      <c r="G885" s="48">
        <v>2369500</v>
      </c>
      <c r="H885" s="47">
        <v>44.48</v>
      </c>
      <c r="I885" s="51">
        <f t="shared" si="113"/>
        <v>0.89281413087113604</v>
      </c>
      <c r="J885" s="51">
        <f t="shared" ca="1" si="114"/>
        <v>1</v>
      </c>
      <c r="K885" s="47">
        <f t="shared" si="115"/>
        <v>44.72</v>
      </c>
      <c r="L885" s="47">
        <f t="shared" si="116"/>
        <v>45.07</v>
      </c>
      <c r="M885" s="47">
        <f t="shared" si="117"/>
        <v>44.35</v>
      </c>
      <c r="N885" s="47">
        <f t="shared" si="118"/>
        <v>44.48</v>
      </c>
      <c r="O885" s="48">
        <f t="shared" ca="1" si="119"/>
        <v>2369500</v>
      </c>
    </row>
    <row r="886" spans="1:15" x14ac:dyDescent="0.25">
      <c r="A886">
        <v>871</v>
      </c>
      <c r="B886" s="84">
        <v>40688</v>
      </c>
      <c r="C886" s="47">
        <v>50.03</v>
      </c>
      <c r="D886" s="47">
        <v>50.37</v>
      </c>
      <c r="E886" s="47">
        <v>49.93</v>
      </c>
      <c r="F886" s="47">
        <v>50.1</v>
      </c>
      <c r="G886" s="48">
        <v>3498500</v>
      </c>
      <c r="H886" s="47">
        <v>44.73</v>
      </c>
      <c r="I886" s="51">
        <f t="shared" si="113"/>
        <v>0.89281437125748497</v>
      </c>
      <c r="J886" s="51">
        <f t="shared" ca="1" si="114"/>
        <v>1</v>
      </c>
      <c r="K886" s="47">
        <f t="shared" si="115"/>
        <v>44.67</v>
      </c>
      <c r="L886" s="47">
        <f t="shared" si="116"/>
        <v>44.97</v>
      </c>
      <c r="M886" s="47">
        <f t="shared" si="117"/>
        <v>44.58</v>
      </c>
      <c r="N886" s="47">
        <f t="shared" si="118"/>
        <v>44.73</v>
      </c>
      <c r="O886" s="48">
        <f t="shared" ca="1" si="119"/>
        <v>3498500</v>
      </c>
    </row>
    <row r="887" spans="1:15" x14ac:dyDescent="0.25">
      <c r="A887">
        <v>872</v>
      </c>
      <c r="B887" s="84">
        <v>40687</v>
      </c>
      <c r="C887" s="47">
        <v>49.43</v>
      </c>
      <c r="D887" s="47">
        <v>50.21</v>
      </c>
      <c r="E887" s="47">
        <v>49.22</v>
      </c>
      <c r="F887" s="47">
        <v>50.07</v>
      </c>
      <c r="G887" s="48">
        <v>3793000</v>
      </c>
      <c r="H887" s="47">
        <v>44.71</v>
      </c>
      <c r="I887" s="51">
        <f t="shared" si="113"/>
        <v>0.89294987018174554</v>
      </c>
      <c r="J887" s="51">
        <f t="shared" ca="1" si="114"/>
        <v>1</v>
      </c>
      <c r="K887" s="47">
        <f t="shared" si="115"/>
        <v>44.14</v>
      </c>
      <c r="L887" s="47">
        <f t="shared" si="116"/>
        <v>44.84</v>
      </c>
      <c r="M887" s="47">
        <f t="shared" si="117"/>
        <v>43.95</v>
      </c>
      <c r="N887" s="47">
        <f t="shared" si="118"/>
        <v>44.71</v>
      </c>
      <c r="O887" s="48">
        <f t="shared" ca="1" si="119"/>
        <v>3793000</v>
      </c>
    </row>
    <row r="888" spans="1:15" x14ac:dyDescent="0.25">
      <c r="A888">
        <v>873</v>
      </c>
      <c r="B888" s="84">
        <v>40686</v>
      </c>
      <c r="C888" s="47">
        <v>49.09</v>
      </c>
      <c r="D888" s="47">
        <v>49.76</v>
      </c>
      <c r="E888" s="47">
        <v>49.02</v>
      </c>
      <c r="F888" s="47">
        <v>49.41</v>
      </c>
      <c r="G888" s="48">
        <v>3112300</v>
      </c>
      <c r="H888" s="47">
        <v>44.12</v>
      </c>
      <c r="I888" s="51">
        <f t="shared" si="113"/>
        <v>0.89293665249949405</v>
      </c>
      <c r="J888" s="51">
        <f t="shared" ca="1" si="114"/>
        <v>1</v>
      </c>
      <c r="K888" s="47">
        <f t="shared" si="115"/>
        <v>43.83</v>
      </c>
      <c r="L888" s="47">
        <f t="shared" si="116"/>
        <v>44.43</v>
      </c>
      <c r="M888" s="47">
        <f t="shared" si="117"/>
        <v>43.77</v>
      </c>
      <c r="N888" s="47">
        <f t="shared" si="118"/>
        <v>44.12</v>
      </c>
      <c r="O888" s="48">
        <f t="shared" ca="1" si="119"/>
        <v>3112300</v>
      </c>
    </row>
    <row r="889" spans="1:15" x14ac:dyDescent="0.25">
      <c r="A889">
        <v>874</v>
      </c>
      <c r="B889" s="84">
        <v>40683</v>
      </c>
      <c r="C889" s="47">
        <v>49.57</v>
      </c>
      <c r="D889" s="47">
        <v>49.78</v>
      </c>
      <c r="E889" s="47">
        <v>49.3</v>
      </c>
      <c r="F889" s="47">
        <v>49.45</v>
      </c>
      <c r="G889" s="48">
        <v>2195100</v>
      </c>
      <c r="H889" s="47">
        <v>44.15</v>
      </c>
      <c r="I889" s="51">
        <f t="shared" si="113"/>
        <v>0.89282103134479263</v>
      </c>
      <c r="J889" s="51">
        <f t="shared" ca="1" si="114"/>
        <v>1</v>
      </c>
      <c r="K889" s="47">
        <f t="shared" si="115"/>
        <v>44.26</v>
      </c>
      <c r="L889" s="47">
        <f t="shared" si="116"/>
        <v>44.44</v>
      </c>
      <c r="M889" s="47">
        <f t="shared" si="117"/>
        <v>44.02</v>
      </c>
      <c r="N889" s="47">
        <f t="shared" si="118"/>
        <v>44.15</v>
      </c>
      <c r="O889" s="48">
        <f t="shared" ca="1" si="119"/>
        <v>2195100</v>
      </c>
    </row>
    <row r="890" spans="1:15" x14ac:dyDescent="0.25">
      <c r="A890">
        <v>875</v>
      </c>
      <c r="B890" s="84">
        <v>40682</v>
      </c>
      <c r="C890" s="47">
        <v>49.44</v>
      </c>
      <c r="D890" s="47">
        <v>49.98</v>
      </c>
      <c r="E890" s="47">
        <v>49.24</v>
      </c>
      <c r="F890" s="47">
        <v>49.73</v>
      </c>
      <c r="G890" s="48">
        <v>2477200</v>
      </c>
      <c r="H890" s="47">
        <v>44.4</v>
      </c>
      <c r="I890" s="51">
        <f t="shared" si="113"/>
        <v>0.89282123466720298</v>
      </c>
      <c r="J890" s="51">
        <f t="shared" ca="1" si="114"/>
        <v>1</v>
      </c>
      <c r="K890" s="47">
        <f t="shared" si="115"/>
        <v>44.14</v>
      </c>
      <c r="L890" s="47">
        <f t="shared" si="116"/>
        <v>44.62</v>
      </c>
      <c r="M890" s="47">
        <f t="shared" si="117"/>
        <v>43.96</v>
      </c>
      <c r="N890" s="47">
        <f t="shared" si="118"/>
        <v>44.4</v>
      </c>
      <c r="O890" s="48">
        <f t="shared" ca="1" si="119"/>
        <v>2477200</v>
      </c>
    </row>
    <row r="891" spans="1:15" x14ac:dyDescent="0.25">
      <c r="A891">
        <v>876</v>
      </c>
      <c r="B891" s="84">
        <v>40681</v>
      </c>
      <c r="C891" s="47">
        <v>48.9</v>
      </c>
      <c r="D891" s="47">
        <v>49.44</v>
      </c>
      <c r="E891" s="47">
        <v>48.75</v>
      </c>
      <c r="F891" s="47">
        <v>49.27</v>
      </c>
      <c r="G891" s="48">
        <v>2377400</v>
      </c>
      <c r="H891" s="47">
        <v>43.99</v>
      </c>
      <c r="I891" s="51">
        <f t="shared" si="113"/>
        <v>0.89283539679318047</v>
      </c>
      <c r="J891" s="51">
        <f t="shared" ca="1" si="114"/>
        <v>1</v>
      </c>
      <c r="K891" s="47">
        <f t="shared" si="115"/>
        <v>43.66</v>
      </c>
      <c r="L891" s="47">
        <f t="shared" si="116"/>
        <v>44.14</v>
      </c>
      <c r="M891" s="47">
        <f t="shared" si="117"/>
        <v>43.53</v>
      </c>
      <c r="N891" s="47">
        <f t="shared" si="118"/>
        <v>43.99</v>
      </c>
      <c r="O891" s="48">
        <f t="shared" ca="1" si="119"/>
        <v>2377400</v>
      </c>
    </row>
    <row r="892" spans="1:15" x14ac:dyDescent="0.25">
      <c r="A892">
        <v>877</v>
      </c>
      <c r="B892" s="84">
        <v>40680</v>
      </c>
      <c r="C892" s="47">
        <v>49.01</v>
      </c>
      <c r="D892" s="47">
        <v>49.18</v>
      </c>
      <c r="E892" s="47">
        <v>48.59</v>
      </c>
      <c r="F892" s="47">
        <v>48.85</v>
      </c>
      <c r="G892" s="48">
        <v>2696200</v>
      </c>
      <c r="H892" s="47">
        <v>43.62</v>
      </c>
      <c r="I892" s="51">
        <f t="shared" si="113"/>
        <v>0.89293756397134072</v>
      </c>
      <c r="J892" s="51">
        <f t="shared" ca="1" si="114"/>
        <v>1</v>
      </c>
      <c r="K892" s="47">
        <f t="shared" si="115"/>
        <v>43.76</v>
      </c>
      <c r="L892" s="47">
        <f t="shared" si="116"/>
        <v>43.91</v>
      </c>
      <c r="M892" s="47">
        <f t="shared" si="117"/>
        <v>43.39</v>
      </c>
      <c r="N892" s="47">
        <f t="shared" si="118"/>
        <v>43.62</v>
      </c>
      <c r="O892" s="48">
        <f t="shared" ca="1" si="119"/>
        <v>2696200</v>
      </c>
    </row>
    <row r="893" spans="1:15" x14ac:dyDescent="0.25">
      <c r="A893">
        <v>878</v>
      </c>
      <c r="B893" s="84">
        <v>40679</v>
      </c>
      <c r="C893" s="47">
        <v>49.04</v>
      </c>
      <c r="D893" s="47">
        <v>49.63</v>
      </c>
      <c r="E893" s="47">
        <v>49</v>
      </c>
      <c r="F893" s="47">
        <v>49.07</v>
      </c>
      <c r="G893" s="48">
        <v>2226700</v>
      </c>
      <c r="H893" s="47">
        <v>43.81</v>
      </c>
      <c r="I893" s="51">
        <f t="shared" si="113"/>
        <v>0.89280619523130222</v>
      </c>
      <c r="J893" s="51">
        <f t="shared" ca="1" si="114"/>
        <v>1</v>
      </c>
      <c r="K893" s="47">
        <f t="shared" si="115"/>
        <v>43.78</v>
      </c>
      <c r="L893" s="47">
        <f t="shared" si="116"/>
        <v>44.31</v>
      </c>
      <c r="M893" s="47">
        <f t="shared" si="117"/>
        <v>43.75</v>
      </c>
      <c r="N893" s="47">
        <f t="shared" si="118"/>
        <v>43.81</v>
      </c>
      <c r="O893" s="48">
        <f t="shared" ca="1" si="119"/>
        <v>2226700</v>
      </c>
    </row>
    <row r="894" spans="1:15" x14ac:dyDescent="0.25">
      <c r="A894">
        <v>879</v>
      </c>
      <c r="B894" s="84">
        <v>40676</v>
      </c>
      <c r="C894" s="47">
        <v>49.11</v>
      </c>
      <c r="D894" s="47">
        <v>49.53</v>
      </c>
      <c r="E894" s="47">
        <v>49.03</v>
      </c>
      <c r="F894" s="47">
        <v>49.19</v>
      </c>
      <c r="G894" s="48">
        <v>1937800</v>
      </c>
      <c r="H894" s="47">
        <v>43.92</v>
      </c>
      <c r="I894" s="51">
        <f t="shared" si="113"/>
        <v>0.89286440333401107</v>
      </c>
      <c r="J894" s="51">
        <f t="shared" ca="1" si="114"/>
        <v>1</v>
      </c>
      <c r="K894" s="47">
        <f t="shared" si="115"/>
        <v>43.85</v>
      </c>
      <c r="L894" s="47">
        <f t="shared" si="116"/>
        <v>44.22</v>
      </c>
      <c r="M894" s="47">
        <f t="shared" si="117"/>
        <v>43.78</v>
      </c>
      <c r="N894" s="47">
        <f t="shared" si="118"/>
        <v>43.92</v>
      </c>
      <c r="O894" s="48">
        <f t="shared" ca="1" si="119"/>
        <v>1937800</v>
      </c>
    </row>
    <row r="895" spans="1:15" x14ac:dyDescent="0.25">
      <c r="A895">
        <v>880</v>
      </c>
      <c r="B895" s="84">
        <v>40675</v>
      </c>
      <c r="C895" s="47">
        <v>49.33</v>
      </c>
      <c r="D895" s="47">
        <v>49.59</v>
      </c>
      <c r="E895" s="47">
        <v>49.09</v>
      </c>
      <c r="F895" s="47">
        <v>49.2</v>
      </c>
      <c r="G895" s="48">
        <v>2561300</v>
      </c>
      <c r="H895" s="47">
        <v>43.93</v>
      </c>
      <c r="I895" s="51">
        <f t="shared" si="113"/>
        <v>0.89288617886178856</v>
      </c>
      <c r="J895" s="51">
        <f t="shared" ca="1" si="114"/>
        <v>1</v>
      </c>
      <c r="K895" s="47">
        <f t="shared" si="115"/>
        <v>44.05</v>
      </c>
      <c r="L895" s="47">
        <f t="shared" si="116"/>
        <v>44.28</v>
      </c>
      <c r="M895" s="47">
        <f t="shared" si="117"/>
        <v>43.83</v>
      </c>
      <c r="N895" s="47">
        <f t="shared" si="118"/>
        <v>43.93</v>
      </c>
      <c r="O895" s="48">
        <f t="shared" ca="1" si="119"/>
        <v>2561300</v>
      </c>
    </row>
    <row r="896" spans="1:15" x14ac:dyDescent="0.25">
      <c r="A896">
        <v>881</v>
      </c>
      <c r="B896" s="84">
        <v>40674</v>
      </c>
      <c r="C896" s="47">
        <v>49.39</v>
      </c>
      <c r="D896" s="47">
        <v>49.69</v>
      </c>
      <c r="E896" s="47">
        <v>49.05</v>
      </c>
      <c r="F896" s="47">
        <v>49.36</v>
      </c>
      <c r="G896" s="48">
        <v>3343400</v>
      </c>
      <c r="H896" s="47">
        <v>44.07</v>
      </c>
      <c r="I896" s="51">
        <f t="shared" si="113"/>
        <v>0.89282820097244731</v>
      </c>
      <c r="J896" s="51">
        <f t="shared" ca="1" si="114"/>
        <v>1</v>
      </c>
      <c r="K896" s="47">
        <f t="shared" si="115"/>
        <v>44.1</v>
      </c>
      <c r="L896" s="47">
        <f t="shared" si="116"/>
        <v>44.36</v>
      </c>
      <c r="M896" s="47">
        <f t="shared" si="117"/>
        <v>43.79</v>
      </c>
      <c r="N896" s="47">
        <f t="shared" si="118"/>
        <v>44.07</v>
      </c>
      <c r="O896" s="48">
        <f t="shared" ca="1" si="119"/>
        <v>3343400</v>
      </c>
    </row>
    <row r="897" spans="1:15" x14ac:dyDescent="0.25">
      <c r="A897">
        <v>882</v>
      </c>
      <c r="B897" s="84">
        <v>40673</v>
      </c>
      <c r="C897" s="47">
        <v>49.68</v>
      </c>
      <c r="D897" s="47">
        <v>50.05</v>
      </c>
      <c r="E897" s="47">
        <v>49.29</v>
      </c>
      <c r="F897" s="47">
        <v>49.32</v>
      </c>
      <c r="G897" s="48">
        <v>2064600</v>
      </c>
      <c r="H897" s="47">
        <v>44.04</v>
      </c>
      <c r="I897" s="51">
        <f t="shared" si="113"/>
        <v>0.89294403892944041</v>
      </c>
      <c r="J897" s="51">
        <f t="shared" ca="1" si="114"/>
        <v>1</v>
      </c>
      <c r="K897" s="47">
        <f t="shared" si="115"/>
        <v>44.36</v>
      </c>
      <c r="L897" s="47">
        <f t="shared" si="116"/>
        <v>44.69</v>
      </c>
      <c r="M897" s="47">
        <f t="shared" si="117"/>
        <v>44.01</v>
      </c>
      <c r="N897" s="47">
        <f t="shared" si="118"/>
        <v>44.04</v>
      </c>
      <c r="O897" s="48">
        <f t="shared" ca="1" si="119"/>
        <v>2064600</v>
      </c>
    </row>
    <row r="898" spans="1:15" x14ac:dyDescent="0.25">
      <c r="A898">
        <v>883</v>
      </c>
      <c r="B898" s="84">
        <v>40672</v>
      </c>
      <c r="C898" s="47">
        <v>49.39</v>
      </c>
      <c r="D898" s="47">
        <v>49.63</v>
      </c>
      <c r="E898" s="47">
        <v>49.01</v>
      </c>
      <c r="F898" s="47">
        <v>49.51</v>
      </c>
      <c r="G898" s="48">
        <v>1726400</v>
      </c>
      <c r="H898" s="47">
        <v>44.21</v>
      </c>
      <c r="I898" s="51">
        <f t="shared" si="113"/>
        <v>0.89295091900626145</v>
      </c>
      <c r="J898" s="51">
        <f t="shared" ca="1" si="114"/>
        <v>1</v>
      </c>
      <c r="K898" s="47">
        <f t="shared" si="115"/>
        <v>44.1</v>
      </c>
      <c r="L898" s="47">
        <f t="shared" si="116"/>
        <v>44.32</v>
      </c>
      <c r="M898" s="47">
        <f t="shared" si="117"/>
        <v>43.76</v>
      </c>
      <c r="N898" s="47">
        <f t="shared" si="118"/>
        <v>44.21</v>
      </c>
      <c r="O898" s="48">
        <f t="shared" ca="1" si="119"/>
        <v>1726400</v>
      </c>
    </row>
    <row r="899" spans="1:15" x14ac:dyDescent="0.25">
      <c r="A899">
        <v>884</v>
      </c>
      <c r="B899" s="84">
        <v>40669</v>
      </c>
      <c r="C899" s="47">
        <v>49.27</v>
      </c>
      <c r="D899" s="47">
        <v>49.7</v>
      </c>
      <c r="E899" s="47">
        <v>49.19</v>
      </c>
      <c r="F899" s="47">
        <v>49.44</v>
      </c>
      <c r="G899" s="48">
        <v>2319700</v>
      </c>
      <c r="H899" s="47">
        <v>44.14</v>
      </c>
      <c r="I899" s="51">
        <f t="shared" si="113"/>
        <v>0.89279935275080913</v>
      </c>
      <c r="J899" s="51">
        <f t="shared" ca="1" si="114"/>
        <v>1</v>
      </c>
      <c r="K899" s="47">
        <f t="shared" si="115"/>
        <v>43.99</v>
      </c>
      <c r="L899" s="47">
        <f t="shared" si="116"/>
        <v>44.37</v>
      </c>
      <c r="M899" s="47">
        <f t="shared" si="117"/>
        <v>43.92</v>
      </c>
      <c r="N899" s="47">
        <f t="shared" si="118"/>
        <v>44.14</v>
      </c>
      <c r="O899" s="48">
        <f t="shared" ca="1" si="119"/>
        <v>2319700</v>
      </c>
    </row>
    <row r="900" spans="1:15" x14ac:dyDescent="0.25">
      <c r="A900">
        <v>885</v>
      </c>
      <c r="B900" s="84">
        <v>40668</v>
      </c>
      <c r="C900" s="47">
        <v>48.7</v>
      </c>
      <c r="D900" s="47">
        <v>49.27</v>
      </c>
      <c r="E900" s="47">
        <v>48.5</v>
      </c>
      <c r="F900" s="47">
        <v>48.92</v>
      </c>
      <c r="G900" s="48">
        <v>2167800</v>
      </c>
      <c r="H900" s="47">
        <v>43.68</v>
      </c>
      <c r="I900" s="51">
        <f t="shared" si="113"/>
        <v>0.89288634505314801</v>
      </c>
      <c r="J900" s="51">
        <f t="shared" ca="1" si="114"/>
        <v>1</v>
      </c>
      <c r="K900" s="47">
        <f t="shared" si="115"/>
        <v>43.48</v>
      </c>
      <c r="L900" s="47">
        <f t="shared" si="116"/>
        <v>43.99</v>
      </c>
      <c r="M900" s="47">
        <f t="shared" si="117"/>
        <v>43.3</v>
      </c>
      <c r="N900" s="47">
        <f t="shared" si="118"/>
        <v>43.68</v>
      </c>
      <c r="O900" s="48">
        <f t="shared" ca="1" si="119"/>
        <v>2167800</v>
      </c>
    </row>
    <row r="901" spans="1:15" x14ac:dyDescent="0.25">
      <c r="A901">
        <v>886</v>
      </c>
      <c r="B901" s="84">
        <v>40667</v>
      </c>
      <c r="C901" s="47">
        <v>49.19</v>
      </c>
      <c r="D901" s="47">
        <v>49.64</v>
      </c>
      <c r="E901" s="47">
        <v>48.79</v>
      </c>
      <c r="F901" s="47">
        <v>48.89</v>
      </c>
      <c r="G901" s="48">
        <v>2291700</v>
      </c>
      <c r="H901" s="47">
        <v>43.65</v>
      </c>
      <c r="I901" s="51">
        <f t="shared" si="113"/>
        <v>0.89282061771323373</v>
      </c>
      <c r="J901" s="51">
        <f t="shared" ca="1" si="114"/>
        <v>1</v>
      </c>
      <c r="K901" s="47">
        <f t="shared" si="115"/>
        <v>43.92</v>
      </c>
      <c r="L901" s="47">
        <f t="shared" si="116"/>
        <v>44.32</v>
      </c>
      <c r="M901" s="47">
        <f t="shared" si="117"/>
        <v>43.56</v>
      </c>
      <c r="N901" s="47">
        <f t="shared" si="118"/>
        <v>43.65</v>
      </c>
      <c r="O901" s="48">
        <f t="shared" ca="1" si="119"/>
        <v>2291700</v>
      </c>
    </row>
    <row r="902" spans="1:15" x14ac:dyDescent="0.25">
      <c r="A902">
        <v>887</v>
      </c>
      <c r="B902" s="84">
        <v>40666</v>
      </c>
      <c r="C902" s="47">
        <v>48.95</v>
      </c>
      <c r="D902" s="47">
        <v>49.73</v>
      </c>
      <c r="E902" s="47">
        <v>48.94</v>
      </c>
      <c r="F902" s="47">
        <v>49.37</v>
      </c>
      <c r="G902" s="48">
        <v>4978600</v>
      </c>
      <c r="H902" s="47">
        <v>44.08</v>
      </c>
      <c r="I902" s="51">
        <f t="shared" si="113"/>
        <v>0.89284990885152926</v>
      </c>
      <c r="J902" s="51">
        <f t="shared" ca="1" si="114"/>
        <v>1</v>
      </c>
      <c r="K902" s="47">
        <f t="shared" si="115"/>
        <v>43.71</v>
      </c>
      <c r="L902" s="47">
        <f t="shared" si="116"/>
        <v>44.4</v>
      </c>
      <c r="M902" s="47">
        <f t="shared" si="117"/>
        <v>43.7</v>
      </c>
      <c r="N902" s="47">
        <f t="shared" si="118"/>
        <v>44.08</v>
      </c>
      <c r="O902" s="48">
        <f t="shared" ca="1" si="119"/>
        <v>4978600</v>
      </c>
    </row>
    <row r="903" spans="1:15" x14ac:dyDescent="0.25">
      <c r="A903">
        <v>888</v>
      </c>
      <c r="B903" s="84">
        <v>40665</v>
      </c>
      <c r="C903" s="47">
        <v>48.68</v>
      </c>
      <c r="D903" s="47">
        <v>49.38</v>
      </c>
      <c r="E903" s="47">
        <v>48.48</v>
      </c>
      <c r="F903" s="47">
        <v>48.99</v>
      </c>
      <c r="G903" s="48">
        <v>3931600</v>
      </c>
      <c r="H903" s="47">
        <v>43.74</v>
      </c>
      <c r="I903" s="51">
        <f t="shared" si="113"/>
        <v>0.89283527250459283</v>
      </c>
      <c r="J903" s="51">
        <f t="shared" ca="1" si="114"/>
        <v>1</v>
      </c>
      <c r="K903" s="47">
        <f t="shared" si="115"/>
        <v>43.46</v>
      </c>
      <c r="L903" s="47">
        <f t="shared" si="116"/>
        <v>44.09</v>
      </c>
      <c r="M903" s="47">
        <f t="shared" si="117"/>
        <v>43.28</v>
      </c>
      <c r="N903" s="47">
        <f t="shared" si="118"/>
        <v>43.74</v>
      </c>
      <c r="O903" s="48">
        <f t="shared" ca="1" si="119"/>
        <v>3931600</v>
      </c>
    </row>
    <row r="904" spans="1:15" x14ac:dyDescent="0.25">
      <c r="A904">
        <v>889</v>
      </c>
      <c r="B904" s="84">
        <v>40662</v>
      </c>
      <c r="C904" s="47">
        <v>49.33</v>
      </c>
      <c r="D904" s="47">
        <v>49.66</v>
      </c>
      <c r="E904" s="47">
        <v>48.38</v>
      </c>
      <c r="F904" s="47">
        <v>48.55</v>
      </c>
      <c r="G904" s="48">
        <v>2621800</v>
      </c>
      <c r="H904" s="47">
        <v>43.35</v>
      </c>
      <c r="I904" s="51">
        <f t="shared" si="113"/>
        <v>0.8928939237899074</v>
      </c>
      <c r="J904" s="51">
        <f t="shared" ca="1" si="114"/>
        <v>1</v>
      </c>
      <c r="K904" s="47">
        <f t="shared" si="115"/>
        <v>44.05</v>
      </c>
      <c r="L904" s="47">
        <f t="shared" si="116"/>
        <v>44.34</v>
      </c>
      <c r="M904" s="47">
        <f t="shared" si="117"/>
        <v>43.2</v>
      </c>
      <c r="N904" s="47">
        <f t="shared" si="118"/>
        <v>43.35</v>
      </c>
      <c r="O904" s="48">
        <f t="shared" ca="1" si="119"/>
        <v>2621800</v>
      </c>
    </row>
    <row r="905" spans="1:15" x14ac:dyDescent="0.25">
      <c r="A905">
        <v>890</v>
      </c>
      <c r="B905" s="84">
        <v>40661</v>
      </c>
      <c r="C905" s="47">
        <v>49.75</v>
      </c>
      <c r="D905" s="47">
        <v>49.99</v>
      </c>
      <c r="E905" s="47">
        <v>48.79</v>
      </c>
      <c r="F905" s="47">
        <v>49.25</v>
      </c>
      <c r="G905" s="48">
        <v>3522400</v>
      </c>
      <c r="H905" s="47">
        <v>43.97</v>
      </c>
      <c r="I905" s="51">
        <f t="shared" si="113"/>
        <v>0.89279187817258876</v>
      </c>
      <c r="J905" s="51">
        <f t="shared" ca="1" si="114"/>
        <v>1</v>
      </c>
      <c r="K905" s="47">
        <f t="shared" si="115"/>
        <v>44.42</v>
      </c>
      <c r="L905" s="47">
        <f t="shared" si="116"/>
        <v>44.63</v>
      </c>
      <c r="M905" s="47">
        <f t="shared" si="117"/>
        <v>43.56</v>
      </c>
      <c r="N905" s="47">
        <f t="shared" si="118"/>
        <v>43.97</v>
      </c>
      <c r="O905" s="48">
        <f t="shared" ca="1" si="119"/>
        <v>3522400</v>
      </c>
    </row>
    <row r="906" spans="1:15" x14ac:dyDescent="0.25">
      <c r="A906">
        <v>891</v>
      </c>
      <c r="B906" s="84">
        <v>40660</v>
      </c>
      <c r="C906" s="47">
        <v>49.6</v>
      </c>
      <c r="D906" s="47">
        <v>50.07</v>
      </c>
      <c r="E906" s="47">
        <v>49.5</v>
      </c>
      <c r="F906" s="47">
        <v>49.76</v>
      </c>
      <c r="G906" s="48">
        <v>2965900</v>
      </c>
      <c r="H906" s="47">
        <v>44.43</v>
      </c>
      <c r="I906" s="51">
        <f t="shared" si="113"/>
        <v>0.89288585209003224</v>
      </c>
      <c r="J906" s="51">
        <f t="shared" ca="1" si="114"/>
        <v>1</v>
      </c>
      <c r="K906" s="47">
        <f t="shared" si="115"/>
        <v>44.29</v>
      </c>
      <c r="L906" s="47">
        <f t="shared" si="116"/>
        <v>44.71</v>
      </c>
      <c r="M906" s="47">
        <f t="shared" si="117"/>
        <v>44.2</v>
      </c>
      <c r="N906" s="47">
        <f t="shared" si="118"/>
        <v>44.43</v>
      </c>
      <c r="O906" s="48">
        <f t="shared" ca="1" si="119"/>
        <v>2965900</v>
      </c>
    </row>
    <row r="907" spans="1:15" x14ac:dyDescent="0.25">
      <c r="A907">
        <v>892</v>
      </c>
      <c r="B907" s="84">
        <v>40659</v>
      </c>
      <c r="C907" s="47">
        <v>49.05</v>
      </c>
      <c r="D907" s="47">
        <v>49.66</v>
      </c>
      <c r="E907" s="47">
        <v>48.94</v>
      </c>
      <c r="F907" s="47">
        <v>49.49</v>
      </c>
      <c r="G907" s="48">
        <v>2391700</v>
      </c>
      <c r="H907" s="47">
        <v>44.19</v>
      </c>
      <c r="I907" s="51">
        <f t="shared" si="113"/>
        <v>0.89290765811274997</v>
      </c>
      <c r="J907" s="51">
        <f t="shared" ca="1" si="114"/>
        <v>1</v>
      </c>
      <c r="K907" s="47">
        <f t="shared" si="115"/>
        <v>43.8</v>
      </c>
      <c r="L907" s="47">
        <f t="shared" si="116"/>
        <v>44.34</v>
      </c>
      <c r="M907" s="47">
        <f t="shared" si="117"/>
        <v>43.7</v>
      </c>
      <c r="N907" s="47">
        <f t="shared" si="118"/>
        <v>44.19</v>
      </c>
      <c r="O907" s="48">
        <f t="shared" ca="1" si="119"/>
        <v>2391700</v>
      </c>
    </row>
    <row r="908" spans="1:15" x14ac:dyDescent="0.25">
      <c r="A908">
        <v>893</v>
      </c>
      <c r="B908" s="84">
        <v>40658</v>
      </c>
      <c r="C908" s="47">
        <v>48.67</v>
      </c>
      <c r="D908" s="47">
        <v>48.94</v>
      </c>
      <c r="E908" s="47">
        <v>48.53</v>
      </c>
      <c r="F908" s="47">
        <v>48.74</v>
      </c>
      <c r="G908" s="48">
        <v>2187500</v>
      </c>
      <c r="H908" s="47">
        <v>43.52</v>
      </c>
      <c r="I908" s="51">
        <f t="shared" si="113"/>
        <v>0.89290110791957322</v>
      </c>
      <c r="J908" s="51">
        <f t="shared" ca="1" si="114"/>
        <v>1</v>
      </c>
      <c r="K908" s="47">
        <f t="shared" si="115"/>
        <v>43.46</v>
      </c>
      <c r="L908" s="47">
        <f t="shared" si="116"/>
        <v>43.7</v>
      </c>
      <c r="M908" s="47">
        <f t="shared" si="117"/>
        <v>43.33</v>
      </c>
      <c r="N908" s="47">
        <f t="shared" si="118"/>
        <v>43.52</v>
      </c>
      <c r="O908" s="48">
        <f t="shared" ca="1" si="119"/>
        <v>2187500</v>
      </c>
    </row>
    <row r="909" spans="1:15" x14ac:dyDescent="0.25">
      <c r="A909">
        <v>894</v>
      </c>
      <c r="B909" s="84">
        <v>40654</v>
      </c>
      <c r="C909" s="47">
        <v>48.98</v>
      </c>
      <c r="D909" s="47">
        <v>49.11</v>
      </c>
      <c r="E909" s="47">
        <v>48.39</v>
      </c>
      <c r="F909" s="47">
        <v>48.75</v>
      </c>
      <c r="G909" s="48">
        <v>3311300</v>
      </c>
      <c r="H909" s="47">
        <v>43.53</v>
      </c>
      <c r="I909" s="51">
        <f t="shared" si="113"/>
        <v>0.89292307692307693</v>
      </c>
      <c r="J909" s="51">
        <f t="shared" ca="1" si="114"/>
        <v>1</v>
      </c>
      <c r="K909" s="47">
        <f t="shared" si="115"/>
        <v>43.74</v>
      </c>
      <c r="L909" s="47">
        <f t="shared" si="116"/>
        <v>43.85</v>
      </c>
      <c r="M909" s="47">
        <f t="shared" si="117"/>
        <v>43.21</v>
      </c>
      <c r="N909" s="47">
        <f t="shared" si="118"/>
        <v>43.53</v>
      </c>
      <c r="O909" s="48">
        <f t="shared" ca="1" si="119"/>
        <v>3311300</v>
      </c>
    </row>
    <row r="910" spans="1:15" x14ac:dyDescent="0.25">
      <c r="A910">
        <v>895</v>
      </c>
      <c r="B910" s="84">
        <v>40653</v>
      </c>
      <c r="C910" s="47">
        <v>48.62</v>
      </c>
      <c r="D910" s="47">
        <v>49.13</v>
      </c>
      <c r="E910" s="47">
        <v>48.37</v>
      </c>
      <c r="F910" s="47">
        <v>48.79</v>
      </c>
      <c r="G910" s="48">
        <v>2481700</v>
      </c>
      <c r="H910" s="47">
        <v>43.56</v>
      </c>
      <c r="I910" s="51">
        <f t="shared" si="113"/>
        <v>0.89280590284894457</v>
      </c>
      <c r="J910" s="51">
        <f t="shared" ca="1" si="114"/>
        <v>1</v>
      </c>
      <c r="K910" s="47">
        <f t="shared" si="115"/>
        <v>43.41</v>
      </c>
      <c r="L910" s="47">
        <f t="shared" si="116"/>
        <v>43.86</v>
      </c>
      <c r="M910" s="47">
        <f t="shared" si="117"/>
        <v>43.19</v>
      </c>
      <c r="N910" s="47">
        <f t="shared" si="118"/>
        <v>43.56</v>
      </c>
      <c r="O910" s="48">
        <f t="shared" ca="1" si="119"/>
        <v>2481700</v>
      </c>
    </row>
    <row r="911" spans="1:15" x14ac:dyDescent="0.25">
      <c r="A911">
        <v>896</v>
      </c>
      <c r="B911" s="84">
        <v>40652</v>
      </c>
      <c r="C911" s="47">
        <v>48.18</v>
      </c>
      <c r="D911" s="47">
        <v>48.45</v>
      </c>
      <c r="E911" s="47">
        <v>47.8</v>
      </c>
      <c r="F911" s="47">
        <v>48.01</v>
      </c>
      <c r="G911" s="48">
        <v>1905700</v>
      </c>
      <c r="H911" s="47">
        <v>42.87</v>
      </c>
      <c r="I911" s="51">
        <f t="shared" si="113"/>
        <v>0.89293897104769837</v>
      </c>
      <c r="J911" s="51">
        <f t="shared" ca="1" si="114"/>
        <v>1</v>
      </c>
      <c r="K911" s="47">
        <f t="shared" si="115"/>
        <v>43.02</v>
      </c>
      <c r="L911" s="47">
        <f t="shared" si="116"/>
        <v>43.26</v>
      </c>
      <c r="M911" s="47">
        <f t="shared" si="117"/>
        <v>42.68</v>
      </c>
      <c r="N911" s="47">
        <f t="shared" si="118"/>
        <v>42.87</v>
      </c>
      <c r="O911" s="48">
        <f t="shared" ca="1" si="119"/>
        <v>1905700</v>
      </c>
    </row>
    <row r="912" spans="1:15" x14ac:dyDescent="0.25">
      <c r="A912">
        <v>897</v>
      </c>
      <c r="B912" s="84">
        <v>40651</v>
      </c>
      <c r="C912" s="47">
        <v>48.38</v>
      </c>
      <c r="D912" s="47">
        <v>48.57</v>
      </c>
      <c r="E912" s="47">
        <v>47.92</v>
      </c>
      <c r="F912" s="47">
        <v>48.05</v>
      </c>
      <c r="G912" s="48">
        <v>2348500</v>
      </c>
      <c r="H912" s="47">
        <v>42.9</v>
      </c>
      <c r="I912" s="51">
        <f t="shared" si="113"/>
        <v>0.89281997918834555</v>
      </c>
      <c r="J912" s="51">
        <f t="shared" ca="1" si="114"/>
        <v>1</v>
      </c>
      <c r="K912" s="47">
        <f t="shared" si="115"/>
        <v>43.19</v>
      </c>
      <c r="L912" s="47">
        <f t="shared" si="116"/>
        <v>43.36</v>
      </c>
      <c r="M912" s="47">
        <f t="shared" si="117"/>
        <v>42.78</v>
      </c>
      <c r="N912" s="47">
        <f t="shared" si="118"/>
        <v>42.9</v>
      </c>
      <c r="O912" s="48">
        <f t="shared" ca="1" si="119"/>
        <v>2348500</v>
      </c>
    </row>
    <row r="913" spans="1:15" x14ac:dyDescent="0.25">
      <c r="A913">
        <v>898</v>
      </c>
      <c r="B913" s="84">
        <v>40648</v>
      </c>
      <c r="C913" s="47">
        <v>48.41</v>
      </c>
      <c r="D913" s="47">
        <v>49.12</v>
      </c>
      <c r="E913" s="47">
        <v>48.16</v>
      </c>
      <c r="F913" s="47">
        <v>48.81</v>
      </c>
      <c r="G913" s="48">
        <v>2897800</v>
      </c>
      <c r="H913" s="47">
        <v>43.58</v>
      </c>
      <c r="I913" s="51">
        <f t="shared" ref="I913:I976" si="120">H913/F913</f>
        <v>0.89284982585535744</v>
      </c>
      <c r="J913" s="51">
        <f t="shared" ref="J913:J976" ca="1" si="121">INDEX(OFFSET($T$15,0,0,$S$13+1,1),MATCH(B913,OFFSET($Q$15,0,0,$S$13+1,1),-1))</f>
        <v>1</v>
      </c>
      <c r="K913" s="47">
        <f t="shared" ref="K913:K976" si="122">ROUND($I913*C913,2)</f>
        <v>43.22</v>
      </c>
      <c r="L913" s="47">
        <f t="shared" ref="L913:L976" si="123">ROUND($I913*D913,2)</f>
        <v>43.86</v>
      </c>
      <c r="M913" s="47">
        <f t="shared" ref="M913:M976" si="124">ROUND($I913*E913,2)</f>
        <v>43</v>
      </c>
      <c r="N913" s="47">
        <f t="shared" ref="N913:N976" si="125">ROUND($I913*F913,2)</f>
        <v>43.58</v>
      </c>
      <c r="O913" s="48">
        <f t="shared" ref="O913:O976" ca="1" si="126">G913*J913</f>
        <v>2897800</v>
      </c>
    </row>
    <row r="914" spans="1:15" x14ac:dyDescent="0.25">
      <c r="A914">
        <v>899</v>
      </c>
      <c r="B914" s="84">
        <v>40647</v>
      </c>
      <c r="C914" s="47">
        <v>48.43</v>
      </c>
      <c r="D914" s="47">
        <v>48.5</v>
      </c>
      <c r="E914" s="47">
        <v>47.65</v>
      </c>
      <c r="F914" s="47">
        <v>48.23</v>
      </c>
      <c r="G914" s="48">
        <v>4388600</v>
      </c>
      <c r="H914" s="47">
        <v>43.06</v>
      </c>
      <c r="I914" s="51">
        <f t="shared" si="120"/>
        <v>0.89280530789964763</v>
      </c>
      <c r="J914" s="51">
        <f t="shared" ca="1" si="121"/>
        <v>1</v>
      </c>
      <c r="K914" s="47">
        <f t="shared" si="122"/>
        <v>43.24</v>
      </c>
      <c r="L914" s="47">
        <f t="shared" si="123"/>
        <v>43.3</v>
      </c>
      <c r="M914" s="47">
        <f t="shared" si="124"/>
        <v>42.54</v>
      </c>
      <c r="N914" s="47">
        <f t="shared" si="125"/>
        <v>43.06</v>
      </c>
      <c r="O914" s="48">
        <f t="shared" ca="1" si="126"/>
        <v>4388600</v>
      </c>
    </row>
    <row r="915" spans="1:15" x14ac:dyDescent="0.25">
      <c r="A915">
        <v>900</v>
      </c>
      <c r="B915" s="84">
        <v>40646</v>
      </c>
      <c r="C915" s="47">
        <v>50.21</v>
      </c>
      <c r="D915" s="47">
        <v>50.25</v>
      </c>
      <c r="E915" s="47">
        <v>48.62</v>
      </c>
      <c r="F915" s="47">
        <v>48.68</v>
      </c>
      <c r="G915" s="48">
        <v>5250400</v>
      </c>
      <c r="H915" s="47">
        <v>43.47</v>
      </c>
      <c r="I915" s="51">
        <f t="shared" si="120"/>
        <v>0.89297452752670503</v>
      </c>
      <c r="J915" s="51">
        <f t="shared" ca="1" si="121"/>
        <v>1</v>
      </c>
      <c r="K915" s="47">
        <f t="shared" si="122"/>
        <v>44.84</v>
      </c>
      <c r="L915" s="47">
        <f t="shared" si="123"/>
        <v>44.87</v>
      </c>
      <c r="M915" s="47">
        <f t="shared" si="124"/>
        <v>43.42</v>
      </c>
      <c r="N915" s="47">
        <f t="shared" si="125"/>
        <v>43.47</v>
      </c>
      <c r="O915" s="48">
        <f t="shared" ca="1" si="126"/>
        <v>5250400</v>
      </c>
    </row>
    <row r="916" spans="1:15" x14ac:dyDescent="0.25">
      <c r="A916">
        <v>901</v>
      </c>
      <c r="B916" s="84">
        <v>40645</v>
      </c>
      <c r="C916" s="47">
        <v>50.66</v>
      </c>
      <c r="D916" s="47">
        <v>50.69</v>
      </c>
      <c r="E916" s="47">
        <v>50.08</v>
      </c>
      <c r="F916" s="47">
        <v>50.14</v>
      </c>
      <c r="G916" s="48">
        <v>2677700</v>
      </c>
      <c r="H916" s="47">
        <v>44.77</v>
      </c>
      <c r="I916" s="51">
        <f t="shared" si="120"/>
        <v>0.89289988033506185</v>
      </c>
      <c r="J916" s="51">
        <f t="shared" ca="1" si="121"/>
        <v>1</v>
      </c>
      <c r="K916" s="47">
        <f t="shared" si="122"/>
        <v>45.23</v>
      </c>
      <c r="L916" s="47">
        <f t="shared" si="123"/>
        <v>45.26</v>
      </c>
      <c r="M916" s="47">
        <f t="shared" si="124"/>
        <v>44.72</v>
      </c>
      <c r="N916" s="47">
        <f t="shared" si="125"/>
        <v>44.77</v>
      </c>
      <c r="O916" s="48">
        <f t="shared" ca="1" si="126"/>
        <v>2677700</v>
      </c>
    </row>
    <row r="917" spans="1:15" x14ac:dyDescent="0.25">
      <c r="A917">
        <v>902</v>
      </c>
      <c r="B917" s="84">
        <v>40644</v>
      </c>
      <c r="C917" s="47">
        <v>50.67</v>
      </c>
      <c r="D917" s="47">
        <v>51.03</v>
      </c>
      <c r="E917" s="47">
        <v>50.62</v>
      </c>
      <c r="F917" s="47">
        <v>50.72</v>
      </c>
      <c r="G917" s="48">
        <v>1443900</v>
      </c>
      <c r="H917" s="47">
        <v>45.29</v>
      </c>
      <c r="I917" s="51">
        <f t="shared" si="120"/>
        <v>0.89294164037854895</v>
      </c>
      <c r="J917" s="51">
        <f t="shared" ca="1" si="121"/>
        <v>1</v>
      </c>
      <c r="K917" s="47">
        <f t="shared" si="122"/>
        <v>45.25</v>
      </c>
      <c r="L917" s="47">
        <f t="shared" si="123"/>
        <v>45.57</v>
      </c>
      <c r="M917" s="47">
        <f t="shared" si="124"/>
        <v>45.2</v>
      </c>
      <c r="N917" s="47">
        <f t="shared" si="125"/>
        <v>45.29</v>
      </c>
      <c r="O917" s="48">
        <f t="shared" ca="1" si="126"/>
        <v>1443900</v>
      </c>
    </row>
    <row r="918" spans="1:15" x14ac:dyDescent="0.25">
      <c r="A918">
        <v>903</v>
      </c>
      <c r="B918" s="84">
        <v>40641</v>
      </c>
      <c r="C918" s="47">
        <v>51.44</v>
      </c>
      <c r="D918" s="47">
        <v>51.63</v>
      </c>
      <c r="E918" s="47">
        <v>50.6</v>
      </c>
      <c r="F918" s="47">
        <v>50.79</v>
      </c>
      <c r="G918" s="48">
        <v>2443000</v>
      </c>
      <c r="H918" s="47">
        <v>45.35</v>
      </c>
      <c r="I918" s="51">
        <f t="shared" si="120"/>
        <v>0.89289230163417999</v>
      </c>
      <c r="J918" s="51">
        <f t="shared" ca="1" si="121"/>
        <v>1</v>
      </c>
      <c r="K918" s="47">
        <f t="shared" si="122"/>
        <v>45.93</v>
      </c>
      <c r="L918" s="47">
        <f t="shared" si="123"/>
        <v>46.1</v>
      </c>
      <c r="M918" s="47">
        <f t="shared" si="124"/>
        <v>45.18</v>
      </c>
      <c r="N918" s="47">
        <f t="shared" si="125"/>
        <v>45.35</v>
      </c>
      <c r="O918" s="48">
        <f t="shared" ca="1" si="126"/>
        <v>2443000</v>
      </c>
    </row>
    <row r="919" spans="1:15" x14ac:dyDescent="0.25">
      <c r="A919">
        <v>904</v>
      </c>
      <c r="B919" s="84">
        <v>40640</v>
      </c>
      <c r="C919" s="47">
        <v>51.2</v>
      </c>
      <c r="D919" s="47">
        <v>51.75</v>
      </c>
      <c r="E919" s="47">
        <v>50.99</v>
      </c>
      <c r="F919" s="47">
        <v>51.49</v>
      </c>
      <c r="G919" s="48">
        <v>2031000</v>
      </c>
      <c r="H919" s="47">
        <v>45.97</v>
      </c>
      <c r="I919" s="51">
        <f t="shared" si="120"/>
        <v>0.89279471742085836</v>
      </c>
      <c r="J919" s="51">
        <f t="shared" ca="1" si="121"/>
        <v>1</v>
      </c>
      <c r="K919" s="47">
        <f t="shared" si="122"/>
        <v>45.71</v>
      </c>
      <c r="L919" s="47">
        <f t="shared" si="123"/>
        <v>46.2</v>
      </c>
      <c r="M919" s="47">
        <f t="shared" si="124"/>
        <v>45.52</v>
      </c>
      <c r="N919" s="47">
        <f t="shared" si="125"/>
        <v>45.97</v>
      </c>
      <c r="O919" s="48">
        <f t="shared" ca="1" si="126"/>
        <v>2031000</v>
      </c>
    </row>
    <row r="920" spans="1:15" x14ac:dyDescent="0.25">
      <c r="A920">
        <v>905</v>
      </c>
      <c r="B920" s="84">
        <v>40639</v>
      </c>
      <c r="C920" s="47">
        <v>50.69</v>
      </c>
      <c r="D920" s="47">
        <v>51.27</v>
      </c>
      <c r="E920" s="47">
        <v>50.66</v>
      </c>
      <c r="F920" s="47">
        <v>51.23</v>
      </c>
      <c r="G920" s="48">
        <v>1587700</v>
      </c>
      <c r="H920" s="47">
        <v>45.74</v>
      </c>
      <c r="I920" s="51">
        <f t="shared" si="120"/>
        <v>0.89283622877220392</v>
      </c>
      <c r="J920" s="51">
        <f t="shared" ca="1" si="121"/>
        <v>1</v>
      </c>
      <c r="K920" s="47">
        <f t="shared" si="122"/>
        <v>45.26</v>
      </c>
      <c r="L920" s="47">
        <f t="shared" si="123"/>
        <v>45.78</v>
      </c>
      <c r="M920" s="47">
        <f t="shared" si="124"/>
        <v>45.23</v>
      </c>
      <c r="N920" s="47">
        <f t="shared" si="125"/>
        <v>45.74</v>
      </c>
      <c r="O920" s="48">
        <f t="shared" ca="1" si="126"/>
        <v>1587700</v>
      </c>
    </row>
    <row r="921" spans="1:15" x14ac:dyDescent="0.25">
      <c r="A921">
        <v>906</v>
      </c>
      <c r="B921" s="84">
        <v>40638</v>
      </c>
      <c r="C921" s="47">
        <v>50.32</v>
      </c>
      <c r="D921" s="47">
        <v>51</v>
      </c>
      <c r="E921" s="47">
        <v>50.25</v>
      </c>
      <c r="F921" s="47">
        <v>50.57</v>
      </c>
      <c r="G921" s="48">
        <v>2101800</v>
      </c>
      <c r="H921" s="47">
        <v>45.15</v>
      </c>
      <c r="I921" s="51">
        <f t="shared" si="120"/>
        <v>0.89282183112517299</v>
      </c>
      <c r="J921" s="51">
        <f t="shared" ca="1" si="121"/>
        <v>1</v>
      </c>
      <c r="K921" s="47">
        <f t="shared" si="122"/>
        <v>44.93</v>
      </c>
      <c r="L921" s="47">
        <f t="shared" si="123"/>
        <v>45.53</v>
      </c>
      <c r="M921" s="47">
        <f t="shared" si="124"/>
        <v>44.86</v>
      </c>
      <c r="N921" s="47">
        <f t="shared" si="125"/>
        <v>45.15</v>
      </c>
      <c r="O921" s="48">
        <f t="shared" ca="1" si="126"/>
        <v>2101800</v>
      </c>
    </row>
    <row r="922" spans="1:15" x14ac:dyDescent="0.25">
      <c r="A922">
        <v>907</v>
      </c>
      <c r="B922" s="84">
        <v>40637</v>
      </c>
      <c r="C922" s="47">
        <v>50.42</v>
      </c>
      <c r="D922" s="47">
        <v>50.69</v>
      </c>
      <c r="E922" s="47">
        <v>49.91</v>
      </c>
      <c r="F922" s="47">
        <v>50.46</v>
      </c>
      <c r="G922" s="48">
        <v>1792200</v>
      </c>
      <c r="H922" s="47">
        <v>45.05</v>
      </c>
      <c r="I922" s="51">
        <f t="shared" si="120"/>
        <v>0.89278636543797063</v>
      </c>
      <c r="J922" s="51">
        <f t="shared" ca="1" si="121"/>
        <v>1</v>
      </c>
      <c r="K922" s="47">
        <f t="shared" si="122"/>
        <v>45.01</v>
      </c>
      <c r="L922" s="47">
        <f t="shared" si="123"/>
        <v>45.26</v>
      </c>
      <c r="M922" s="47">
        <f t="shared" si="124"/>
        <v>44.56</v>
      </c>
      <c r="N922" s="47">
        <f t="shared" si="125"/>
        <v>45.05</v>
      </c>
      <c r="O922" s="48">
        <f t="shared" ca="1" si="126"/>
        <v>1792200</v>
      </c>
    </row>
    <row r="923" spans="1:15" x14ac:dyDescent="0.25">
      <c r="A923">
        <v>908</v>
      </c>
      <c r="B923" s="84">
        <v>40634</v>
      </c>
      <c r="C923" s="47">
        <v>51.52</v>
      </c>
      <c r="D923" s="47">
        <v>51.65</v>
      </c>
      <c r="E923" s="47">
        <v>51.2</v>
      </c>
      <c r="F923" s="47">
        <v>51.21</v>
      </c>
      <c r="G923" s="48">
        <v>1895500</v>
      </c>
      <c r="H923" s="47">
        <v>45.34</v>
      </c>
      <c r="I923" s="51">
        <f t="shared" si="120"/>
        <v>0.88537395040031253</v>
      </c>
      <c r="J923" s="51">
        <f t="shared" ca="1" si="121"/>
        <v>1</v>
      </c>
      <c r="K923" s="47">
        <f t="shared" si="122"/>
        <v>45.61</v>
      </c>
      <c r="L923" s="47">
        <f t="shared" si="123"/>
        <v>45.73</v>
      </c>
      <c r="M923" s="47">
        <f t="shared" si="124"/>
        <v>45.33</v>
      </c>
      <c r="N923" s="47">
        <f t="shared" si="125"/>
        <v>45.34</v>
      </c>
      <c r="O923" s="48">
        <f t="shared" ca="1" si="126"/>
        <v>1895500</v>
      </c>
    </row>
    <row r="924" spans="1:15" x14ac:dyDescent="0.25">
      <c r="A924">
        <v>909</v>
      </c>
      <c r="B924" s="84">
        <v>40633</v>
      </c>
      <c r="C924" s="47">
        <v>50.33</v>
      </c>
      <c r="D924" s="47">
        <v>51</v>
      </c>
      <c r="E924" s="47">
        <v>50.33</v>
      </c>
      <c r="F924" s="47">
        <v>50.87</v>
      </c>
      <c r="G924" s="48">
        <v>2950800</v>
      </c>
      <c r="H924" s="47">
        <v>45.04</v>
      </c>
      <c r="I924" s="51">
        <f t="shared" si="120"/>
        <v>0.88539414193041088</v>
      </c>
      <c r="J924" s="51">
        <f t="shared" ca="1" si="121"/>
        <v>1</v>
      </c>
      <c r="K924" s="47">
        <f t="shared" si="122"/>
        <v>44.56</v>
      </c>
      <c r="L924" s="47">
        <f t="shared" si="123"/>
        <v>45.16</v>
      </c>
      <c r="M924" s="47">
        <f t="shared" si="124"/>
        <v>44.56</v>
      </c>
      <c r="N924" s="47">
        <f t="shared" si="125"/>
        <v>45.04</v>
      </c>
      <c r="O924" s="48">
        <f t="shared" ca="1" si="126"/>
        <v>2950800</v>
      </c>
    </row>
    <row r="925" spans="1:15" x14ac:dyDescent="0.25">
      <c r="A925">
        <v>910</v>
      </c>
      <c r="B925" s="84">
        <v>40632</v>
      </c>
      <c r="C925" s="47">
        <v>50.86</v>
      </c>
      <c r="D925" s="47">
        <v>51.09</v>
      </c>
      <c r="E925" s="47">
        <v>50.33</v>
      </c>
      <c r="F925" s="47">
        <v>50.44</v>
      </c>
      <c r="G925" s="48">
        <v>2055100</v>
      </c>
      <c r="H925" s="47">
        <v>44.66</v>
      </c>
      <c r="I925" s="51">
        <f t="shared" si="120"/>
        <v>0.88540840602696269</v>
      </c>
      <c r="J925" s="51">
        <f t="shared" ca="1" si="121"/>
        <v>1</v>
      </c>
      <c r="K925" s="47">
        <f t="shared" si="122"/>
        <v>45.03</v>
      </c>
      <c r="L925" s="47">
        <f t="shared" si="123"/>
        <v>45.24</v>
      </c>
      <c r="M925" s="47">
        <f t="shared" si="124"/>
        <v>44.56</v>
      </c>
      <c r="N925" s="47">
        <f t="shared" si="125"/>
        <v>44.66</v>
      </c>
      <c r="O925" s="48">
        <f t="shared" ca="1" si="126"/>
        <v>2055100</v>
      </c>
    </row>
    <row r="926" spans="1:15" x14ac:dyDescent="0.25">
      <c r="A926">
        <v>911</v>
      </c>
      <c r="B926" s="84">
        <v>40631</v>
      </c>
      <c r="C926" s="47">
        <v>50.64</v>
      </c>
      <c r="D926" s="47">
        <v>50.75</v>
      </c>
      <c r="E926" s="47">
        <v>50.3</v>
      </c>
      <c r="F926" s="47">
        <v>50.7</v>
      </c>
      <c r="G926" s="48">
        <v>1401600</v>
      </c>
      <c r="H926" s="47">
        <v>44.89</v>
      </c>
      <c r="I926" s="51">
        <f t="shared" si="120"/>
        <v>0.88540433925049311</v>
      </c>
      <c r="J926" s="51">
        <f t="shared" ca="1" si="121"/>
        <v>1</v>
      </c>
      <c r="K926" s="47">
        <f t="shared" si="122"/>
        <v>44.84</v>
      </c>
      <c r="L926" s="47">
        <f t="shared" si="123"/>
        <v>44.93</v>
      </c>
      <c r="M926" s="47">
        <f t="shared" si="124"/>
        <v>44.54</v>
      </c>
      <c r="N926" s="47">
        <f t="shared" si="125"/>
        <v>44.89</v>
      </c>
      <c r="O926" s="48">
        <f t="shared" ca="1" si="126"/>
        <v>1401600</v>
      </c>
    </row>
    <row r="927" spans="1:15" x14ac:dyDescent="0.25">
      <c r="A927">
        <v>912</v>
      </c>
      <c r="B927" s="84">
        <v>40630</v>
      </c>
      <c r="C927" s="47">
        <v>50.91</v>
      </c>
      <c r="D927" s="47">
        <v>51.06</v>
      </c>
      <c r="E927" s="47">
        <v>50.66</v>
      </c>
      <c r="F927" s="47">
        <v>50.7</v>
      </c>
      <c r="G927" s="48">
        <v>1383100</v>
      </c>
      <c r="H927" s="47">
        <v>44.89</v>
      </c>
      <c r="I927" s="51">
        <f t="shared" si="120"/>
        <v>0.88540433925049311</v>
      </c>
      <c r="J927" s="51">
        <f t="shared" ca="1" si="121"/>
        <v>1</v>
      </c>
      <c r="K927" s="47">
        <f t="shared" si="122"/>
        <v>45.08</v>
      </c>
      <c r="L927" s="47">
        <f t="shared" si="123"/>
        <v>45.21</v>
      </c>
      <c r="M927" s="47">
        <f t="shared" si="124"/>
        <v>44.85</v>
      </c>
      <c r="N927" s="47">
        <f t="shared" si="125"/>
        <v>44.89</v>
      </c>
      <c r="O927" s="48">
        <f t="shared" ca="1" si="126"/>
        <v>1383100</v>
      </c>
    </row>
    <row r="928" spans="1:15" x14ac:dyDescent="0.25">
      <c r="A928">
        <v>913</v>
      </c>
      <c r="B928" s="84">
        <v>40627</v>
      </c>
      <c r="C928" s="47">
        <v>51.31</v>
      </c>
      <c r="D928" s="47">
        <v>51.43</v>
      </c>
      <c r="E928" s="47">
        <v>50.77</v>
      </c>
      <c r="F928" s="47">
        <v>50.8</v>
      </c>
      <c r="G928" s="48">
        <v>1587100</v>
      </c>
      <c r="H928" s="47">
        <v>44.98</v>
      </c>
      <c r="I928" s="51">
        <f t="shared" si="120"/>
        <v>0.88543307086614176</v>
      </c>
      <c r="J928" s="51">
        <f t="shared" ca="1" si="121"/>
        <v>1</v>
      </c>
      <c r="K928" s="47">
        <f t="shared" si="122"/>
        <v>45.43</v>
      </c>
      <c r="L928" s="47">
        <f t="shared" si="123"/>
        <v>45.54</v>
      </c>
      <c r="M928" s="47">
        <f t="shared" si="124"/>
        <v>44.95</v>
      </c>
      <c r="N928" s="47">
        <f t="shared" si="125"/>
        <v>44.98</v>
      </c>
      <c r="O928" s="48">
        <f t="shared" ca="1" si="126"/>
        <v>1587100</v>
      </c>
    </row>
    <row r="929" spans="1:15" x14ac:dyDescent="0.25">
      <c r="A929">
        <v>914</v>
      </c>
      <c r="B929" s="84">
        <v>40626</v>
      </c>
      <c r="C929" s="47">
        <v>50.75</v>
      </c>
      <c r="D929" s="47">
        <v>51.47</v>
      </c>
      <c r="E929" s="47">
        <v>50.58</v>
      </c>
      <c r="F929" s="47">
        <v>51.28</v>
      </c>
      <c r="G929" s="48">
        <v>2092800</v>
      </c>
      <c r="H929" s="47">
        <v>45.4</v>
      </c>
      <c r="I929" s="51">
        <f t="shared" si="120"/>
        <v>0.88533541341653665</v>
      </c>
      <c r="J929" s="51">
        <f t="shared" ca="1" si="121"/>
        <v>1</v>
      </c>
      <c r="K929" s="47">
        <f t="shared" si="122"/>
        <v>44.93</v>
      </c>
      <c r="L929" s="47">
        <f t="shared" si="123"/>
        <v>45.57</v>
      </c>
      <c r="M929" s="47">
        <f t="shared" si="124"/>
        <v>44.78</v>
      </c>
      <c r="N929" s="47">
        <f t="shared" si="125"/>
        <v>45.4</v>
      </c>
      <c r="O929" s="48">
        <f t="shared" ca="1" si="126"/>
        <v>2092800</v>
      </c>
    </row>
    <row r="930" spans="1:15" x14ac:dyDescent="0.25">
      <c r="A930">
        <v>915</v>
      </c>
      <c r="B930" s="84">
        <v>40625</v>
      </c>
      <c r="C930" s="47">
        <v>50.35</v>
      </c>
      <c r="D930" s="47">
        <v>50.7</v>
      </c>
      <c r="E930" s="47">
        <v>50.05</v>
      </c>
      <c r="F930" s="47">
        <v>50.43</v>
      </c>
      <c r="G930" s="48">
        <v>1862800</v>
      </c>
      <c r="H930" s="47">
        <v>44.65</v>
      </c>
      <c r="I930" s="51">
        <f t="shared" si="120"/>
        <v>0.88538568312512389</v>
      </c>
      <c r="J930" s="51">
        <f t="shared" ca="1" si="121"/>
        <v>1</v>
      </c>
      <c r="K930" s="47">
        <f t="shared" si="122"/>
        <v>44.58</v>
      </c>
      <c r="L930" s="47">
        <f t="shared" si="123"/>
        <v>44.89</v>
      </c>
      <c r="M930" s="47">
        <f t="shared" si="124"/>
        <v>44.31</v>
      </c>
      <c r="N930" s="47">
        <f t="shared" si="125"/>
        <v>44.65</v>
      </c>
      <c r="O930" s="48">
        <f t="shared" ca="1" si="126"/>
        <v>1862800</v>
      </c>
    </row>
    <row r="931" spans="1:15" x14ac:dyDescent="0.25">
      <c r="A931">
        <v>916</v>
      </c>
      <c r="B931" s="84">
        <v>40624</v>
      </c>
      <c r="C931" s="47">
        <v>50.4</v>
      </c>
      <c r="D931" s="47">
        <v>50.67</v>
      </c>
      <c r="E931" s="47">
        <v>50.29</v>
      </c>
      <c r="F931" s="47">
        <v>50.39</v>
      </c>
      <c r="G931" s="48">
        <v>1780900</v>
      </c>
      <c r="H931" s="47">
        <v>44.61</v>
      </c>
      <c r="I931" s="51">
        <f t="shared" si="120"/>
        <v>0.88529470132962884</v>
      </c>
      <c r="J931" s="51">
        <f t="shared" ca="1" si="121"/>
        <v>1</v>
      </c>
      <c r="K931" s="47">
        <f t="shared" si="122"/>
        <v>44.62</v>
      </c>
      <c r="L931" s="47">
        <f t="shared" si="123"/>
        <v>44.86</v>
      </c>
      <c r="M931" s="47">
        <f t="shared" si="124"/>
        <v>44.52</v>
      </c>
      <c r="N931" s="47">
        <f t="shared" si="125"/>
        <v>44.61</v>
      </c>
      <c r="O931" s="48">
        <f t="shared" ca="1" si="126"/>
        <v>1780900</v>
      </c>
    </row>
    <row r="932" spans="1:15" x14ac:dyDescent="0.25">
      <c r="A932">
        <v>917</v>
      </c>
      <c r="B932" s="84">
        <v>40623</v>
      </c>
      <c r="C932" s="47">
        <v>50.46</v>
      </c>
      <c r="D932" s="47">
        <v>50.99</v>
      </c>
      <c r="E932" s="47">
        <v>50.31</v>
      </c>
      <c r="F932" s="47">
        <v>50.42</v>
      </c>
      <c r="G932" s="48">
        <v>2215300</v>
      </c>
      <c r="H932" s="47">
        <v>44.64</v>
      </c>
      <c r="I932" s="51">
        <f t="shared" si="120"/>
        <v>0.88536295120983732</v>
      </c>
      <c r="J932" s="51">
        <f t="shared" ca="1" si="121"/>
        <v>1</v>
      </c>
      <c r="K932" s="47">
        <f t="shared" si="122"/>
        <v>44.68</v>
      </c>
      <c r="L932" s="47">
        <f t="shared" si="123"/>
        <v>45.14</v>
      </c>
      <c r="M932" s="47">
        <f t="shared" si="124"/>
        <v>44.54</v>
      </c>
      <c r="N932" s="47">
        <f t="shared" si="125"/>
        <v>44.64</v>
      </c>
      <c r="O932" s="48">
        <f t="shared" ca="1" si="126"/>
        <v>2215300</v>
      </c>
    </row>
    <row r="933" spans="1:15" x14ac:dyDescent="0.25">
      <c r="A933">
        <v>918</v>
      </c>
      <c r="B933" s="84">
        <v>40620</v>
      </c>
      <c r="C933" s="47">
        <v>50.65</v>
      </c>
      <c r="D933" s="47">
        <v>50.69</v>
      </c>
      <c r="E933" s="47">
        <v>49.16</v>
      </c>
      <c r="F933" s="47">
        <v>49.73</v>
      </c>
      <c r="G933" s="48">
        <v>4819600</v>
      </c>
      <c r="H933" s="47">
        <v>44.03</v>
      </c>
      <c r="I933" s="51">
        <f t="shared" si="120"/>
        <v>0.88538105771164299</v>
      </c>
      <c r="J933" s="51">
        <f t="shared" ca="1" si="121"/>
        <v>1</v>
      </c>
      <c r="K933" s="47">
        <f t="shared" si="122"/>
        <v>44.84</v>
      </c>
      <c r="L933" s="47">
        <f t="shared" si="123"/>
        <v>44.88</v>
      </c>
      <c r="M933" s="47">
        <f t="shared" si="124"/>
        <v>43.53</v>
      </c>
      <c r="N933" s="47">
        <f t="shared" si="125"/>
        <v>44.03</v>
      </c>
      <c r="O933" s="48">
        <f t="shared" ca="1" si="126"/>
        <v>4819600</v>
      </c>
    </row>
    <row r="934" spans="1:15" x14ac:dyDescent="0.25">
      <c r="A934">
        <v>919</v>
      </c>
      <c r="B934" s="84">
        <v>40619</v>
      </c>
      <c r="C934" s="47">
        <v>50.19</v>
      </c>
      <c r="D934" s="47">
        <v>50.46</v>
      </c>
      <c r="E934" s="47">
        <v>49.66</v>
      </c>
      <c r="F934" s="47">
        <v>49.93</v>
      </c>
      <c r="G934" s="48">
        <v>2419300</v>
      </c>
      <c r="H934" s="47">
        <v>44.21</v>
      </c>
      <c r="I934" s="51">
        <f t="shared" si="120"/>
        <v>0.88543961546164629</v>
      </c>
      <c r="J934" s="51">
        <f t="shared" ca="1" si="121"/>
        <v>1</v>
      </c>
      <c r="K934" s="47">
        <f t="shared" si="122"/>
        <v>44.44</v>
      </c>
      <c r="L934" s="47">
        <f t="shared" si="123"/>
        <v>44.68</v>
      </c>
      <c r="M934" s="47">
        <f t="shared" si="124"/>
        <v>43.97</v>
      </c>
      <c r="N934" s="47">
        <f t="shared" si="125"/>
        <v>44.21</v>
      </c>
      <c r="O934" s="48">
        <f t="shared" ca="1" si="126"/>
        <v>2419300</v>
      </c>
    </row>
    <row r="935" spans="1:15" x14ac:dyDescent="0.25">
      <c r="A935">
        <v>920</v>
      </c>
      <c r="B935" s="84">
        <v>40618</v>
      </c>
      <c r="C935" s="47">
        <v>50.95</v>
      </c>
      <c r="D935" s="47">
        <v>50.95</v>
      </c>
      <c r="E935" s="47">
        <v>49.75</v>
      </c>
      <c r="F935" s="47">
        <v>49.77</v>
      </c>
      <c r="G935" s="48">
        <v>3878500</v>
      </c>
      <c r="H935" s="47">
        <v>44.07</v>
      </c>
      <c r="I935" s="51">
        <f t="shared" si="120"/>
        <v>0.88547317661241709</v>
      </c>
      <c r="J935" s="51">
        <f t="shared" ca="1" si="121"/>
        <v>1</v>
      </c>
      <c r="K935" s="47">
        <f t="shared" si="122"/>
        <v>45.11</v>
      </c>
      <c r="L935" s="47">
        <f t="shared" si="123"/>
        <v>45.11</v>
      </c>
      <c r="M935" s="47">
        <f t="shared" si="124"/>
        <v>44.05</v>
      </c>
      <c r="N935" s="47">
        <f t="shared" si="125"/>
        <v>44.07</v>
      </c>
      <c r="O935" s="48">
        <f t="shared" ca="1" si="126"/>
        <v>3878500</v>
      </c>
    </row>
    <row r="936" spans="1:15" x14ac:dyDescent="0.25">
      <c r="A936">
        <v>921</v>
      </c>
      <c r="B936" s="84">
        <v>40617</v>
      </c>
      <c r="C936" s="47">
        <v>50.59</v>
      </c>
      <c r="D936" s="47">
        <v>51.35</v>
      </c>
      <c r="E936" s="47">
        <v>50.28</v>
      </c>
      <c r="F936" s="47">
        <v>51.05</v>
      </c>
      <c r="G936" s="48">
        <v>5089200</v>
      </c>
      <c r="H936" s="47">
        <v>45.2</v>
      </c>
      <c r="I936" s="51">
        <f t="shared" si="120"/>
        <v>0.88540646425073466</v>
      </c>
      <c r="J936" s="51">
        <f t="shared" ca="1" si="121"/>
        <v>1</v>
      </c>
      <c r="K936" s="47">
        <f t="shared" si="122"/>
        <v>44.79</v>
      </c>
      <c r="L936" s="47">
        <f t="shared" si="123"/>
        <v>45.47</v>
      </c>
      <c r="M936" s="47">
        <f t="shared" si="124"/>
        <v>44.52</v>
      </c>
      <c r="N936" s="47">
        <f t="shared" si="125"/>
        <v>45.2</v>
      </c>
      <c r="O936" s="48">
        <f t="shared" ca="1" si="126"/>
        <v>5089200</v>
      </c>
    </row>
    <row r="937" spans="1:15" x14ac:dyDescent="0.25">
      <c r="A937">
        <v>922</v>
      </c>
      <c r="B937" s="84">
        <v>40616</v>
      </c>
      <c r="C937" s="47">
        <v>51.75</v>
      </c>
      <c r="D937" s="47">
        <v>51.89</v>
      </c>
      <c r="E937" s="47">
        <v>51.13</v>
      </c>
      <c r="F937" s="47">
        <v>51.54</v>
      </c>
      <c r="G937" s="48">
        <v>2003700</v>
      </c>
      <c r="H937" s="47">
        <v>45.63</v>
      </c>
      <c r="I937" s="51">
        <f t="shared" si="120"/>
        <v>0.88533178114086153</v>
      </c>
      <c r="J937" s="51">
        <f t="shared" ca="1" si="121"/>
        <v>1</v>
      </c>
      <c r="K937" s="47">
        <f t="shared" si="122"/>
        <v>45.82</v>
      </c>
      <c r="L937" s="47">
        <f t="shared" si="123"/>
        <v>45.94</v>
      </c>
      <c r="M937" s="47">
        <f t="shared" si="124"/>
        <v>45.27</v>
      </c>
      <c r="N937" s="47">
        <f t="shared" si="125"/>
        <v>45.63</v>
      </c>
      <c r="O937" s="48">
        <f t="shared" ca="1" si="126"/>
        <v>2003700</v>
      </c>
    </row>
    <row r="938" spans="1:15" x14ac:dyDescent="0.25">
      <c r="A938">
        <v>923</v>
      </c>
      <c r="B938" s="84">
        <v>40613</v>
      </c>
      <c r="C938" s="47">
        <v>51.98</v>
      </c>
      <c r="D938" s="47">
        <v>52.34</v>
      </c>
      <c r="E938" s="47">
        <v>51.5</v>
      </c>
      <c r="F938" s="47">
        <v>52.13</v>
      </c>
      <c r="G938" s="48">
        <v>1517000</v>
      </c>
      <c r="H938" s="47">
        <v>46.16</v>
      </c>
      <c r="I938" s="51">
        <f t="shared" si="120"/>
        <v>0.88547861116439663</v>
      </c>
      <c r="J938" s="51">
        <f t="shared" ca="1" si="121"/>
        <v>1</v>
      </c>
      <c r="K938" s="47">
        <f t="shared" si="122"/>
        <v>46.03</v>
      </c>
      <c r="L938" s="47">
        <f t="shared" si="123"/>
        <v>46.35</v>
      </c>
      <c r="M938" s="47">
        <f t="shared" si="124"/>
        <v>45.6</v>
      </c>
      <c r="N938" s="47">
        <f t="shared" si="125"/>
        <v>46.16</v>
      </c>
      <c r="O938" s="48">
        <f t="shared" ca="1" si="126"/>
        <v>1517000</v>
      </c>
    </row>
    <row r="939" spans="1:15" x14ac:dyDescent="0.25">
      <c r="A939">
        <v>924</v>
      </c>
      <c r="B939" s="84">
        <v>40612</v>
      </c>
      <c r="C939" s="47">
        <v>52.13</v>
      </c>
      <c r="D939" s="47">
        <v>52.48</v>
      </c>
      <c r="E939" s="47">
        <v>51.59</v>
      </c>
      <c r="F939" s="47">
        <v>51.89</v>
      </c>
      <c r="G939" s="48">
        <v>2615600</v>
      </c>
      <c r="H939" s="47">
        <v>45.94</v>
      </c>
      <c r="I939" s="51">
        <f t="shared" si="120"/>
        <v>0.88533436114858344</v>
      </c>
      <c r="J939" s="51">
        <f t="shared" ca="1" si="121"/>
        <v>1</v>
      </c>
      <c r="K939" s="47">
        <f t="shared" si="122"/>
        <v>46.15</v>
      </c>
      <c r="L939" s="47">
        <f t="shared" si="123"/>
        <v>46.46</v>
      </c>
      <c r="M939" s="47">
        <f t="shared" si="124"/>
        <v>45.67</v>
      </c>
      <c r="N939" s="47">
        <f t="shared" si="125"/>
        <v>45.94</v>
      </c>
      <c r="O939" s="48">
        <f t="shared" ca="1" si="126"/>
        <v>2615600</v>
      </c>
    </row>
    <row r="940" spans="1:15" x14ac:dyDescent="0.25">
      <c r="A940">
        <v>925</v>
      </c>
      <c r="B940" s="84">
        <v>40611</v>
      </c>
      <c r="C940" s="47">
        <v>52.15</v>
      </c>
      <c r="D940" s="47">
        <v>53.12</v>
      </c>
      <c r="E940" s="47">
        <v>52.02</v>
      </c>
      <c r="F940" s="47">
        <v>52.51</v>
      </c>
      <c r="G940" s="48">
        <v>2915200</v>
      </c>
      <c r="H940" s="47">
        <v>46.49</v>
      </c>
      <c r="I940" s="51">
        <f t="shared" si="120"/>
        <v>0.88535517044372503</v>
      </c>
      <c r="J940" s="51">
        <f t="shared" ca="1" si="121"/>
        <v>1</v>
      </c>
      <c r="K940" s="47">
        <f t="shared" si="122"/>
        <v>46.17</v>
      </c>
      <c r="L940" s="47">
        <f t="shared" si="123"/>
        <v>47.03</v>
      </c>
      <c r="M940" s="47">
        <f t="shared" si="124"/>
        <v>46.06</v>
      </c>
      <c r="N940" s="47">
        <f t="shared" si="125"/>
        <v>46.49</v>
      </c>
      <c r="O940" s="48">
        <f t="shared" ca="1" si="126"/>
        <v>2915200</v>
      </c>
    </row>
    <row r="941" spans="1:15" x14ac:dyDescent="0.25">
      <c r="A941">
        <v>926</v>
      </c>
      <c r="B941" s="84">
        <v>40610</v>
      </c>
      <c r="C941" s="47">
        <v>51.11</v>
      </c>
      <c r="D941" s="47">
        <v>52.63</v>
      </c>
      <c r="E941" s="47">
        <v>51.1</v>
      </c>
      <c r="F941" s="47">
        <v>52.21</v>
      </c>
      <c r="G941" s="48">
        <v>2740700</v>
      </c>
      <c r="H941" s="47">
        <v>46.23</v>
      </c>
      <c r="I941" s="51">
        <f t="shared" si="120"/>
        <v>0.88546255506607918</v>
      </c>
      <c r="J941" s="51">
        <f t="shared" ca="1" si="121"/>
        <v>1</v>
      </c>
      <c r="K941" s="47">
        <f t="shared" si="122"/>
        <v>45.26</v>
      </c>
      <c r="L941" s="47">
        <f t="shared" si="123"/>
        <v>46.6</v>
      </c>
      <c r="M941" s="47">
        <f t="shared" si="124"/>
        <v>45.25</v>
      </c>
      <c r="N941" s="47">
        <f t="shared" si="125"/>
        <v>46.23</v>
      </c>
      <c r="O941" s="48">
        <f t="shared" ca="1" si="126"/>
        <v>2740700</v>
      </c>
    </row>
    <row r="942" spans="1:15" x14ac:dyDescent="0.25">
      <c r="A942">
        <v>927</v>
      </c>
      <c r="B942" s="84">
        <v>40609</v>
      </c>
      <c r="C942" s="47">
        <v>51.92</v>
      </c>
      <c r="D942" s="47">
        <v>52.4</v>
      </c>
      <c r="E942" s="47">
        <v>50.99</v>
      </c>
      <c r="F942" s="47">
        <v>51.09</v>
      </c>
      <c r="G942" s="48">
        <v>2159300</v>
      </c>
      <c r="H942" s="47">
        <v>45.23</v>
      </c>
      <c r="I942" s="51">
        <f t="shared" si="120"/>
        <v>0.88530045018594627</v>
      </c>
      <c r="J942" s="51">
        <f t="shared" ca="1" si="121"/>
        <v>1</v>
      </c>
      <c r="K942" s="47">
        <f t="shared" si="122"/>
        <v>45.96</v>
      </c>
      <c r="L942" s="47">
        <f t="shared" si="123"/>
        <v>46.39</v>
      </c>
      <c r="M942" s="47">
        <f t="shared" si="124"/>
        <v>45.14</v>
      </c>
      <c r="N942" s="47">
        <f t="shared" si="125"/>
        <v>45.23</v>
      </c>
      <c r="O942" s="48">
        <f t="shared" ca="1" si="126"/>
        <v>2159300</v>
      </c>
    </row>
    <row r="943" spans="1:15" x14ac:dyDescent="0.25">
      <c r="A943">
        <v>928</v>
      </c>
      <c r="B943" s="84">
        <v>40606</v>
      </c>
      <c r="C943" s="47">
        <v>51.88</v>
      </c>
      <c r="D943" s="47">
        <v>51.95</v>
      </c>
      <c r="E943" s="47">
        <v>50.95</v>
      </c>
      <c r="F943" s="47">
        <v>51.72</v>
      </c>
      <c r="G943" s="48">
        <v>2455900</v>
      </c>
      <c r="H943" s="47">
        <v>45.79</v>
      </c>
      <c r="I943" s="51">
        <f t="shared" si="120"/>
        <v>0.8853441608662026</v>
      </c>
      <c r="J943" s="51">
        <f t="shared" ca="1" si="121"/>
        <v>1</v>
      </c>
      <c r="K943" s="47">
        <f t="shared" si="122"/>
        <v>45.93</v>
      </c>
      <c r="L943" s="47">
        <f t="shared" si="123"/>
        <v>45.99</v>
      </c>
      <c r="M943" s="47">
        <f t="shared" si="124"/>
        <v>45.11</v>
      </c>
      <c r="N943" s="47">
        <f t="shared" si="125"/>
        <v>45.79</v>
      </c>
      <c r="O943" s="48">
        <f t="shared" ca="1" si="126"/>
        <v>2455900</v>
      </c>
    </row>
    <row r="944" spans="1:15" x14ac:dyDescent="0.25">
      <c r="A944">
        <v>929</v>
      </c>
      <c r="B944" s="84">
        <v>40605</v>
      </c>
      <c r="C944" s="47">
        <v>51.41</v>
      </c>
      <c r="D944" s="47">
        <v>52.39</v>
      </c>
      <c r="E944" s="47">
        <v>51.29</v>
      </c>
      <c r="F944" s="47">
        <v>52.09</v>
      </c>
      <c r="G944" s="48">
        <v>2052500</v>
      </c>
      <c r="H944" s="47">
        <v>46.12</v>
      </c>
      <c r="I944" s="51">
        <f t="shared" si="120"/>
        <v>0.88539066999424065</v>
      </c>
      <c r="J944" s="51">
        <f t="shared" ca="1" si="121"/>
        <v>1</v>
      </c>
      <c r="K944" s="47">
        <f t="shared" si="122"/>
        <v>45.52</v>
      </c>
      <c r="L944" s="47">
        <f t="shared" si="123"/>
        <v>46.39</v>
      </c>
      <c r="M944" s="47">
        <f t="shared" si="124"/>
        <v>45.41</v>
      </c>
      <c r="N944" s="47">
        <f t="shared" si="125"/>
        <v>46.12</v>
      </c>
      <c r="O944" s="48">
        <f t="shared" ca="1" si="126"/>
        <v>2052500</v>
      </c>
    </row>
    <row r="945" spans="1:15" x14ac:dyDescent="0.25">
      <c r="A945">
        <v>930</v>
      </c>
      <c r="B945" s="84">
        <v>40604</v>
      </c>
      <c r="C945" s="47">
        <v>50.63</v>
      </c>
      <c r="D945" s="47">
        <v>51.31</v>
      </c>
      <c r="E945" s="47">
        <v>50.36</v>
      </c>
      <c r="F945" s="47">
        <v>51.02</v>
      </c>
      <c r="G945" s="48">
        <v>2929100</v>
      </c>
      <c r="H945" s="47">
        <v>45.17</v>
      </c>
      <c r="I945" s="51">
        <f t="shared" si="120"/>
        <v>0.88533908271266171</v>
      </c>
      <c r="J945" s="51">
        <f t="shared" ca="1" si="121"/>
        <v>1</v>
      </c>
      <c r="K945" s="47">
        <f t="shared" si="122"/>
        <v>44.82</v>
      </c>
      <c r="L945" s="47">
        <f t="shared" si="123"/>
        <v>45.43</v>
      </c>
      <c r="M945" s="47">
        <f t="shared" si="124"/>
        <v>44.59</v>
      </c>
      <c r="N945" s="47">
        <f t="shared" si="125"/>
        <v>45.17</v>
      </c>
      <c r="O945" s="48">
        <f t="shared" ca="1" si="126"/>
        <v>2929100</v>
      </c>
    </row>
    <row r="946" spans="1:15" x14ac:dyDescent="0.25">
      <c r="A946">
        <v>931</v>
      </c>
      <c r="B946" s="84">
        <v>40603</v>
      </c>
      <c r="C946" s="47">
        <v>51.42</v>
      </c>
      <c r="D946" s="47">
        <v>51.59</v>
      </c>
      <c r="E946" s="47">
        <v>50.51</v>
      </c>
      <c r="F946" s="47">
        <v>50.6</v>
      </c>
      <c r="G946" s="48">
        <v>2099400</v>
      </c>
      <c r="H946" s="47">
        <v>44.8</v>
      </c>
      <c r="I946" s="51">
        <f t="shared" si="120"/>
        <v>0.88537549407114613</v>
      </c>
      <c r="J946" s="51">
        <f t="shared" ca="1" si="121"/>
        <v>1</v>
      </c>
      <c r="K946" s="47">
        <f t="shared" si="122"/>
        <v>45.53</v>
      </c>
      <c r="L946" s="47">
        <f t="shared" si="123"/>
        <v>45.68</v>
      </c>
      <c r="M946" s="47">
        <f t="shared" si="124"/>
        <v>44.72</v>
      </c>
      <c r="N946" s="47">
        <f t="shared" si="125"/>
        <v>44.8</v>
      </c>
      <c r="O946" s="48">
        <f t="shared" ca="1" si="126"/>
        <v>2099400</v>
      </c>
    </row>
    <row r="947" spans="1:15" x14ac:dyDescent="0.25">
      <c r="A947">
        <v>932</v>
      </c>
      <c r="B947" s="84">
        <v>40602</v>
      </c>
      <c r="C947" s="47">
        <v>51.46</v>
      </c>
      <c r="D947" s="47">
        <v>51.6</v>
      </c>
      <c r="E947" s="47">
        <v>51</v>
      </c>
      <c r="F947" s="47">
        <v>51.21</v>
      </c>
      <c r="G947" s="48">
        <v>2077100</v>
      </c>
      <c r="H947" s="47">
        <v>45.34</v>
      </c>
      <c r="I947" s="51">
        <f t="shared" si="120"/>
        <v>0.88537395040031253</v>
      </c>
      <c r="J947" s="51">
        <f t="shared" ca="1" si="121"/>
        <v>1</v>
      </c>
      <c r="K947" s="47">
        <f t="shared" si="122"/>
        <v>45.56</v>
      </c>
      <c r="L947" s="47">
        <f t="shared" si="123"/>
        <v>45.69</v>
      </c>
      <c r="M947" s="47">
        <f t="shared" si="124"/>
        <v>45.15</v>
      </c>
      <c r="N947" s="47">
        <f t="shared" si="125"/>
        <v>45.34</v>
      </c>
      <c r="O947" s="48">
        <f t="shared" ca="1" si="126"/>
        <v>2077100</v>
      </c>
    </row>
    <row r="948" spans="1:15" x14ac:dyDescent="0.25">
      <c r="A948">
        <v>933</v>
      </c>
      <c r="B948" s="84">
        <v>40599</v>
      </c>
      <c r="C948" s="47">
        <v>51.39</v>
      </c>
      <c r="D948" s="47">
        <v>51.74</v>
      </c>
      <c r="E948" s="47">
        <v>51</v>
      </c>
      <c r="F948" s="47">
        <v>51.24</v>
      </c>
      <c r="G948" s="48">
        <v>2315300</v>
      </c>
      <c r="H948" s="47">
        <v>45.37</v>
      </c>
      <c r="I948" s="51">
        <f t="shared" si="120"/>
        <v>0.8854410616705698</v>
      </c>
      <c r="J948" s="51">
        <f t="shared" ca="1" si="121"/>
        <v>1</v>
      </c>
      <c r="K948" s="47">
        <f t="shared" si="122"/>
        <v>45.5</v>
      </c>
      <c r="L948" s="47">
        <f t="shared" si="123"/>
        <v>45.81</v>
      </c>
      <c r="M948" s="47">
        <f t="shared" si="124"/>
        <v>45.16</v>
      </c>
      <c r="N948" s="47">
        <f t="shared" si="125"/>
        <v>45.37</v>
      </c>
      <c r="O948" s="48">
        <f t="shared" ca="1" si="126"/>
        <v>2315300</v>
      </c>
    </row>
    <row r="949" spans="1:15" x14ac:dyDescent="0.25">
      <c r="A949">
        <v>934</v>
      </c>
      <c r="B949" s="84">
        <v>40598</v>
      </c>
      <c r="C949" s="47">
        <v>50.71</v>
      </c>
      <c r="D949" s="47">
        <v>51.54</v>
      </c>
      <c r="E949" s="47">
        <v>50.65</v>
      </c>
      <c r="F949" s="47">
        <v>50.89</v>
      </c>
      <c r="G949" s="48">
        <v>2972100</v>
      </c>
      <c r="H949" s="47">
        <v>45.06</v>
      </c>
      <c r="I949" s="51">
        <f t="shared" si="120"/>
        <v>0.88543918255059939</v>
      </c>
      <c r="J949" s="51">
        <f t="shared" ca="1" si="121"/>
        <v>1</v>
      </c>
      <c r="K949" s="47">
        <f t="shared" si="122"/>
        <v>44.9</v>
      </c>
      <c r="L949" s="47">
        <f t="shared" si="123"/>
        <v>45.64</v>
      </c>
      <c r="M949" s="47">
        <f t="shared" si="124"/>
        <v>44.85</v>
      </c>
      <c r="N949" s="47">
        <f t="shared" si="125"/>
        <v>45.06</v>
      </c>
      <c r="O949" s="48">
        <f t="shared" ca="1" si="126"/>
        <v>2972100</v>
      </c>
    </row>
    <row r="950" spans="1:15" x14ac:dyDescent="0.25">
      <c r="A950">
        <v>935</v>
      </c>
      <c r="B950" s="84">
        <v>40597</v>
      </c>
      <c r="C950" s="47">
        <v>51.27</v>
      </c>
      <c r="D950" s="47">
        <v>51.89</v>
      </c>
      <c r="E950" s="47">
        <v>50.55</v>
      </c>
      <c r="F950" s="47">
        <v>50.83</v>
      </c>
      <c r="G950" s="48">
        <v>2409200</v>
      </c>
      <c r="H950" s="47">
        <v>45</v>
      </c>
      <c r="I950" s="51">
        <f t="shared" si="120"/>
        <v>0.88530395435766285</v>
      </c>
      <c r="J950" s="51">
        <f t="shared" ca="1" si="121"/>
        <v>1</v>
      </c>
      <c r="K950" s="47">
        <f t="shared" si="122"/>
        <v>45.39</v>
      </c>
      <c r="L950" s="47">
        <f t="shared" si="123"/>
        <v>45.94</v>
      </c>
      <c r="M950" s="47">
        <f t="shared" si="124"/>
        <v>44.75</v>
      </c>
      <c r="N950" s="47">
        <f t="shared" si="125"/>
        <v>45</v>
      </c>
      <c r="O950" s="48">
        <f t="shared" ca="1" si="126"/>
        <v>2409200</v>
      </c>
    </row>
    <row r="951" spans="1:15" x14ac:dyDescent="0.25">
      <c r="A951">
        <v>936</v>
      </c>
      <c r="B951" s="84">
        <v>40596</v>
      </c>
      <c r="C951" s="47">
        <v>51.31</v>
      </c>
      <c r="D951" s="47">
        <v>51.94</v>
      </c>
      <c r="E951" s="47">
        <v>51.09</v>
      </c>
      <c r="F951" s="47">
        <v>51.39</v>
      </c>
      <c r="G951" s="48">
        <v>2840700</v>
      </c>
      <c r="H951" s="47">
        <v>45.5</v>
      </c>
      <c r="I951" s="51">
        <f t="shared" si="120"/>
        <v>0.88538626191866121</v>
      </c>
      <c r="J951" s="51">
        <f t="shared" ca="1" si="121"/>
        <v>1</v>
      </c>
      <c r="K951" s="47">
        <f t="shared" si="122"/>
        <v>45.43</v>
      </c>
      <c r="L951" s="47">
        <f t="shared" si="123"/>
        <v>45.99</v>
      </c>
      <c r="M951" s="47">
        <f t="shared" si="124"/>
        <v>45.23</v>
      </c>
      <c r="N951" s="47">
        <f t="shared" si="125"/>
        <v>45.5</v>
      </c>
      <c r="O951" s="48">
        <f t="shared" ca="1" si="126"/>
        <v>2840700</v>
      </c>
    </row>
    <row r="952" spans="1:15" x14ac:dyDescent="0.25">
      <c r="A952">
        <v>937</v>
      </c>
      <c r="B952" s="84">
        <v>40592</v>
      </c>
      <c r="C952" s="47">
        <v>52.13</v>
      </c>
      <c r="D952" s="47">
        <v>52.45</v>
      </c>
      <c r="E952" s="47">
        <v>51.93</v>
      </c>
      <c r="F952" s="47">
        <v>52.16</v>
      </c>
      <c r="G952" s="48">
        <v>2633100</v>
      </c>
      <c r="H952" s="47">
        <v>46.18</v>
      </c>
      <c r="I952" s="51">
        <f t="shared" si="120"/>
        <v>0.8853527607361964</v>
      </c>
      <c r="J952" s="51">
        <f t="shared" ca="1" si="121"/>
        <v>1</v>
      </c>
      <c r="K952" s="47">
        <f t="shared" si="122"/>
        <v>46.15</v>
      </c>
      <c r="L952" s="47">
        <f t="shared" si="123"/>
        <v>46.44</v>
      </c>
      <c r="M952" s="47">
        <f t="shared" si="124"/>
        <v>45.98</v>
      </c>
      <c r="N952" s="47">
        <f t="shared" si="125"/>
        <v>46.18</v>
      </c>
      <c r="O952" s="48">
        <f t="shared" ca="1" si="126"/>
        <v>2633100</v>
      </c>
    </row>
    <row r="953" spans="1:15" x14ac:dyDescent="0.25">
      <c r="A953">
        <v>938</v>
      </c>
      <c r="B953" s="84">
        <v>40591</v>
      </c>
      <c r="C953" s="47">
        <v>50.82</v>
      </c>
      <c r="D953" s="47">
        <v>52.04</v>
      </c>
      <c r="E953" s="47">
        <v>50.75</v>
      </c>
      <c r="F953" s="47">
        <v>51.5</v>
      </c>
      <c r="G953" s="48">
        <v>2108200</v>
      </c>
      <c r="H953" s="47">
        <v>45.6</v>
      </c>
      <c r="I953" s="51">
        <f t="shared" si="120"/>
        <v>0.88543689320388352</v>
      </c>
      <c r="J953" s="51">
        <f t="shared" ca="1" si="121"/>
        <v>1</v>
      </c>
      <c r="K953" s="47">
        <f t="shared" si="122"/>
        <v>45</v>
      </c>
      <c r="L953" s="47">
        <f t="shared" si="123"/>
        <v>46.08</v>
      </c>
      <c r="M953" s="47">
        <f t="shared" si="124"/>
        <v>44.94</v>
      </c>
      <c r="N953" s="47">
        <f t="shared" si="125"/>
        <v>45.6</v>
      </c>
      <c r="O953" s="48">
        <f t="shared" ca="1" si="126"/>
        <v>2108200</v>
      </c>
    </row>
    <row r="954" spans="1:15" x14ac:dyDescent="0.25">
      <c r="A954">
        <v>939</v>
      </c>
      <c r="B954" s="84">
        <v>40590</v>
      </c>
      <c r="C954" s="47">
        <v>50.68</v>
      </c>
      <c r="D954" s="47">
        <v>51.17</v>
      </c>
      <c r="E954" s="47">
        <v>50.45</v>
      </c>
      <c r="F954" s="47">
        <v>50.94</v>
      </c>
      <c r="G954" s="48">
        <v>2373000</v>
      </c>
      <c r="H954" s="47">
        <v>45.1</v>
      </c>
      <c r="I954" s="51">
        <f t="shared" si="120"/>
        <v>0.88535531998429529</v>
      </c>
      <c r="J954" s="51">
        <f t="shared" ca="1" si="121"/>
        <v>1</v>
      </c>
      <c r="K954" s="47">
        <f t="shared" si="122"/>
        <v>44.87</v>
      </c>
      <c r="L954" s="47">
        <f t="shared" si="123"/>
        <v>45.3</v>
      </c>
      <c r="M954" s="47">
        <f t="shared" si="124"/>
        <v>44.67</v>
      </c>
      <c r="N954" s="47">
        <f t="shared" si="125"/>
        <v>45.1</v>
      </c>
      <c r="O954" s="48">
        <f t="shared" ca="1" si="126"/>
        <v>2373000</v>
      </c>
    </row>
    <row r="955" spans="1:15" x14ac:dyDescent="0.25">
      <c r="A955">
        <v>940</v>
      </c>
      <c r="B955" s="84">
        <v>40589</v>
      </c>
      <c r="C955" s="47">
        <v>50.62</v>
      </c>
      <c r="D955" s="47">
        <v>50.93</v>
      </c>
      <c r="E955" s="47">
        <v>50.28</v>
      </c>
      <c r="F955" s="47">
        <v>50.79</v>
      </c>
      <c r="G955" s="48">
        <v>2033300</v>
      </c>
      <c r="H955" s="47">
        <v>44.97</v>
      </c>
      <c r="I955" s="51">
        <f t="shared" si="120"/>
        <v>0.88541051388068515</v>
      </c>
      <c r="J955" s="51">
        <f t="shared" ca="1" si="121"/>
        <v>1</v>
      </c>
      <c r="K955" s="47">
        <f t="shared" si="122"/>
        <v>44.82</v>
      </c>
      <c r="L955" s="47">
        <f t="shared" si="123"/>
        <v>45.09</v>
      </c>
      <c r="M955" s="47">
        <f t="shared" si="124"/>
        <v>44.52</v>
      </c>
      <c r="N955" s="47">
        <f t="shared" si="125"/>
        <v>44.97</v>
      </c>
      <c r="O955" s="48">
        <f t="shared" ca="1" si="126"/>
        <v>2033300</v>
      </c>
    </row>
    <row r="956" spans="1:15" x14ac:dyDescent="0.25">
      <c r="A956">
        <v>941</v>
      </c>
      <c r="B956" s="84">
        <v>40588</v>
      </c>
      <c r="C956" s="47">
        <v>51.08</v>
      </c>
      <c r="D956" s="47">
        <v>51.37</v>
      </c>
      <c r="E956" s="47">
        <v>50.25</v>
      </c>
      <c r="F956" s="47">
        <v>50.86</v>
      </c>
      <c r="G956" s="48">
        <v>2179000</v>
      </c>
      <c r="H956" s="47">
        <v>45.03</v>
      </c>
      <c r="I956" s="51">
        <f t="shared" si="120"/>
        <v>0.88537160833661033</v>
      </c>
      <c r="J956" s="51">
        <f t="shared" ca="1" si="121"/>
        <v>1</v>
      </c>
      <c r="K956" s="47">
        <f t="shared" si="122"/>
        <v>45.22</v>
      </c>
      <c r="L956" s="47">
        <f t="shared" si="123"/>
        <v>45.48</v>
      </c>
      <c r="M956" s="47">
        <f t="shared" si="124"/>
        <v>44.49</v>
      </c>
      <c r="N956" s="47">
        <f t="shared" si="125"/>
        <v>45.03</v>
      </c>
      <c r="O956" s="48">
        <f t="shared" ca="1" si="126"/>
        <v>2179000</v>
      </c>
    </row>
    <row r="957" spans="1:15" x14ac:dyDescent="0.25">
      <c r="A957">
        <v>942</v>
      </c>
      <c r="B957" s="84">
        <v>40585</v>
      </c>
      <c r="C957" s="47">
        <v>51</v>
      </c>
      <c r="D957" s="47">
        <v>51.36</v>
      </c>
      <c r="E957" s="47">
        <v>50.79</v>
      </c>
      <c r="F957" s="47">
        <v>51.08</v>
      </c>
      <c r="G957" s="48">
        <v>2303000</v>
      </c>
      <c r="H957" s="47">
        <v>45.23</v>
      </c>
      <c r="I957" s="51">
        <f t="shared" si="120"/>
        <v>0.88547376664056376</v>
      </c>
      <c r="J957" s="51">
        <f t="shared" ca="1" si="121"/>
        <v>1</v>
      </c>
      <c r="K957" s="47">
        <f t="shared" si="122"/>
        <v>45.16</v>
      </c>
      <c r="L957" s="47">
        <f t="shared" si="123"/>
        <v>45.48</v>
      </c>
      <c r="M957" s="47">
        <f t="shared" si="124"/>
        <v>44.97</v>
      </c>
      <c r="N957" s="47">
        <f t="shared" si="125"/>
        <v>45.23</v>
      </c>
      <c r="O957" s="48">
        <f t="shared" ca="1" si="126"/>
        <v>2303000</v>
      </c>
    </row>
    <row r="958" spans="1:15" x14ac:dyDescent="0.25">
      <c r="A958">
        <v>943</v>
      </c>
      <c r="B958" s="84">
        <v>40584</v>
      </c>
      <c r="C958" s="47">
        <v>51.3</v>
      </c>
      <c r="D958" s="47">
        <v>51.74</v>
      </c>
      <c r="E958" s="47">
        <v>51.03</v>
      </c>
      <c r="F958" s="47">
        <v>51.2</v>
      </c>
      <c r="G958" s="48">
        <v>2398400</v>
      </c>
      <c r="H958" s="47">
        <v>45.33</v>
      </c>
      <c r="I958" s="51">
        <f t="shared" si="120"/>
        <v>0.88535156249999991</v>
      </c>
      <c r="J958" s="51">
        <f t="shared" ca="1" si="121"/>
        <v>1</v>
      </c>
      <c r="K958" s="47">
        <f t="shared" si="122"/>
        <v>45.42</v>
      </c>
      <c r="L958" s="47">
        <f t="shared" si="123"/>
        <v>45.81</v>
      </c>
      <c r="M958" s="47">
        <f t="shared" si="124"/>
        <v>45.18</v>
      </c>
      <c r="N958" s="47">
        <f t="shared" si="125"/>
        <v>45.33</v>
      </c>
      <c r="O958" s="48">
        <f t="shared" ca="1" si="126"/>
        <v>2398400</v>
      </c>
    </row>
    <row r="959" spans="1:15" x14ac:dyDescent="0.25">
      <c r="A959">
        <v>944</v>
      </c>
      <c r="B959" s="84">
        <v>40583</v>
      </c>
      <c r="C959" s="47">
        <v>51.36</v>
      </c>
      <c r="D959" s="47">
        <v>51.55</v>
      </c>
      <c r="E959" s="47">
        <v>51.21</v>
      </c>
      <c r="F959" s="47">
        <v>51.49</v>
      </c>
      <c r="G959" s="48">
        <v>2007500</v>
      </c>
      <c r="H959" s="47">
        <v>45.59</v>
      </c>
      <c r="I959" s="51">
        <f t="shared" si="120"/>
        <v>0.88541464362012046</v>
      </c>
      <c r="J959" s="51">
        <f t="shared" ca="1" si="121"/>
        <v>1</v>
      </c>
      <c r="K959" s="47">
        <f t="shared" si="122"/>
        <v>45.47</v>
      </c>
      <c r="L959" s="47">
        <f t="shared" si="123"/>
        <v>45.64</v>
      </c>
      <c r="M959" s="47">
        <f t="shared" si="124"/>
        <v>45.34</v>
      </c>
      <c r="N959" s="47">
        <f t="shared" si="125"/>
        <v>45.59</v>
      </c>
      <c r="O959" s="48">
        <f t="shared" ca="1" si="126"/>
        <v>2007500</v>
      </c>
    </row>
    <row r="960" spans="1:15" x14ac:dyDescent="0.25">
      <c r="A960">
        <v>945</v>
      </c>
      <c r="B960" s="84">
        <v>40582</v>
      </c>
      <c r="C960" s="47">
        <v>51.04</v>
      </c>
      <c r="D960" s="47">
        <v>51.63</v>
      </c>
      <c r="E960" s="47">
        <v>51.04</v>
      </c>
      <c r="F960" s="47">
        <v>51.56</v>
      </c>
      <c r="G960" s="48">
        <v>1682700</v>
      </c>
      <c r="H960" s="47">
        <v>45.65</v>
      </c>
      <c r="I960" s="51">
        <f t="shared" si="120"/>
        <v>0.88537626066718378</v>
      </c>
      <c r="J960" s="51">
        <f t="shared" ca="1" si="121"/>
        <v>1</v>
      </c>
      <c r="K960" s="47">
        <f t="shared" si="122"/>
        <v>45.19</v>
      </c>
      <c r="L960" s="47">
        <f t="shared" si="123"/>
        <v>45.71</v>
      </c>
      <c r="M960" s="47">
        <f t="shared" si="124"/>
        <v>45.19</v>
      </c>
      <c r="N960" s="47">
        <f t="shared" si="125"/>
        <v>45.65</v>
      </c>
      <c r="O960" s="48">
        <f t="shared" ca="1" si="126"/>
        <v>1682700</v>
      </c>
    </row>
    <row r="961" spans="1:15" x14ac:dyDescent="0.25">
      <c r="A961">
        <v>946</v>
      </c>
      <c r="B961" s="84">
        <v>40581</v>
      </c>
      <c r="C961" s="47">
        <v>50.44</v>
      </c>
      <c r="D961" s="47">
        <v>51.67</v>
      </c>
      <c r="E961" s="47">
        <v>50.31</v>
      </c>
      <c r="F961" s="47">
        <v>51.15</v>
      </c>
      <c r="G961" s="48">
        <v>2774000</v>
      </c>
      <c r="H961" s="47">
        <v>45.29</v>
      </c>
      <c r="I961" s="51">
        <f t="shared" si="120"/>
        <v>0.88543499511241452</v>
      </c>
      <c r="J961" s="51">
        <f t="shared" ca="1" si="121"/>
        <v>1</v>
      </c>
      <c r="K961" s="47">
        <f t="shared" si="122"/>
        <v>44.66</v>
      </c>
      <c r="L961" s="47">
        <f t="shared" si="123"/>
        <v>45.75</v>
      </c>
      <c r="M961" s="47">
        <f t="shared" si="124"/>
        <v>44.55</v>
      </c>
      <c r="N961" s="47">
        <f t="shared" si="125"/>
        <v>45.29</v>
      </c>
      <c r="O961" s="48">
        <f t="shared" ca="1" si="126"/>
        <v>2774000</v>
      </c>
    </row>
    <row r="962" spans="1:15" x14ac:dyDescent="0.25">
      <c r="A962">
        <v>947</v>
      </c>
      <c r="B962" s="84">
        <v>40578</v>
      </c>
      <c r="C962" s="47">
        <v>50.05</v>
      </c>
      <c r="D962" s="47">
        <v>50.77</v>
      </c>
      <c r="E962" s="47">
        <v>49.91</v>
      </c>
      <c r="F962" s="47">
        <v>50.2</v>
      </c>
      <c r="G962" s="48">
        <v>2605100</v>
      </c>
      <c r="H962" s="47">
        <v>44.45</v>
      </c>
      <c r="I962" s="51">
        <f t="shared" si="120"/>
        <v>0.88545816733067728</v>
      </c>
      <c r="J962" s="51">
        <f t="shared" ca="1" si="121"/>
        <v>1</v>
      </c>
      <c r="K962" s="47">
        <f t="shared" si="122"/>
        <v>44.32</v>
      </c>
      <c r="L962" s="47">
        <f t="shared" si="123"/>
        <v>44.95</v>
      </c>
      <c r="M962" s="47">
        <f t="shared" si="124"/>
        <v>44.19</v>
      </c>
      <c r="N962" s="47">
        <f t="shared" si="125"/>
        <v>44.45</v>
      </c>
      <c r="O962" s="48">
        <f t="shared" ca="1" si="126"/>
        <v>2605100</v>
      </c>
    </row>
    <row r="963" spans="1:15" x14ac:dyDescent="0.25">
      <c r="A963">
        <v>948</v>
      </c>
      <c r="B963" s="84">
        <v>40577</v>
      </c>
      <c r="C963" s="47">
        <v>50.13</v>
      </c>
      <c r="D963" s="47">
        <v>50.4</v>
      </c>
      <c r="E963" s="47">
        <v>49.76</v>
      </c>
      <c r="F963" s="47">
        <v>49.91</v>
      </c>
      <c r="G963" s="48">
        <v>2655900</v>
      </c>
      <c r="H963" s="47">
        <v>44.19</v>
      </c>
      <c r="I963" s="51">
        <f t="shared" si="120"/>
        <v>0.88539370867561618</v>
      </c>
      <c r="J963" s="51">
        <f t="shared" ca="1" si="121"/>
        <v>1</v>
      </c>
      <c r="K963" s="47">
        <f t="shared" si="122"/>
        <v>44.38</v>
      </c>
      <c r="L963" s="47">
        <f t="shared" si="123"/>
        <v>44.62</v>
      </c>
      <c r="M963" s="47">
        <f t="shared" si="124"/>
        <v>44.06</v>
      </c>
      <c r="N963" s="47">
        <f t="shared" si="125"/>
        <v>44.19</v>
      </c>
      <c r="O963" s="48">
        <f t="shared" ca="1" si="126"/>
        <v>2655900</v>
      </c>
    </row>
    <row r="964" spans="1:15" x14ac:dyDescent="0.25">
      <c r="A964">
        <v>949</v>
      </c>
      <c r="B964" s="84">
        <v>40576</v>
      </c>
      <c r="C964" s="47">
        <v>49.59</v>
      </c>
      <c r="D964" s="47">
        <v>50.27</v>
      </c>
      <c r="E964" s="47">
        <v>49.41</v>
      </c>
      <c r="F964" s="47">
        <v>50.11</v>
      </c>
      <c r="G964" s="48">
        <v>1715300</v>
      </c>
      <c r="H964" s="47">
        <v>44.37</v>
      </c>
      <c r="I964" s="51">
        <f t="shared" si="120"/>
        <v>0.88545200558770698</v>
      </c>
      <c r="J964" s="51">
        <f t="shared" ca="1" si="121"/>
        <v>1</v>
      </c>
      <c r="K964" s="47">
        <f t="shared" si="122"/>
        <v>43.91</v>
      </c>
      <c r="L964" s="47">
        <f t="shared" si="123"/>
        <v>44.51</v>
      </c>
      <c r="M964" s="47">
        <f t="shared" si="124"/>
        <v>43.75</v>
      </c>
      <c r="N964" s="47">
        <f t="shared" si="125"/>
        <v>44.37</v>
      </c>
      <c r="O964" s="48">
        <f t="shared" ca="1" si="126"/>
        <v>1715300</v>
      </c>
    </row>
    <row r="965" spans="1:15" x14ac:dyDescent="0.25">
      <c r="A965">
        <v>950</v>
      </c>
      <c r="B965" s="84">
        <v>40575</v>
      </c>
      <c r="C965" s="47">
        <v>50.25</v>
      </c>
      <c r="D965" s="47">
        <v>50.62</v>
      </c>
      <c r="E965" s="47">
        <v>50.19</v>
      </c>
      <c r="F965" s="47">
        <v>50.5</v>
      </c>
      <c r="G965" s="48">
        <v>2626000</v>
      </c>
      <c r="H965" s="47">
        <v>44.71</v>
      </c>
      <c r="I965" s="51">
        <f t="shared" si="120"/>
        <v>0.88534653465346536</v>
      </c>
      <c r="J965" s="51">
        <f t="shared" ca="1" si="121"/>
        <v>1</v>
      </c>
      <c r="K965" s="47">
        <f t="shared" si="122"/>
        <v>44.49</v>
      </c>
      <c r="L965" s="47">
        <f t="shared" si="123"/>
        <v>44.82</v>
      </c>
      <c r="M965" s="47">
        <f t="shared" si="124"/>
        <v>44.44</v>
      </c>
      <c r="N965" s="47">
        <f t="shared" si="125"/>
        <v>44.71</v>
      </c>
      <c r="O965" s="48">
        <f t="shared" ca="1" si="126"/>
        <v>2626000</v>
      </c>
    </row>
    <row r="966" spans="1:15" x14ac:dyDescent="0.25">
      <c r="A966">
        <v>951</v>
      </c>
      <c r="B966" s="84">
        <v>40574</v>
      </c>
      <c r="C966" s="47">
        <v>49.69</v>
      </c>
      <c r="D966" s="47">
        <v>50.25</v>
      </c>
      <c r="E966" s="47">
        <v>49.6</v>
      </c>
      <c r="F966" s="47">
        <v>49.99</v>
      </c>
      <c r="G966" s="48">
        <v>4929900</v>
      </c>
      <c r="H966" s="47">
        <v>44.26</v>
      </c>
      <c r="I966" s="51">
        <f t="shared" si="120"/>
        <v>0.88537707541508293</v>
      </c>
      <c r="J966" s="51">
        <f t="shared" ca="1" si="121"/>
        <v>1</v>
      </c>
      <c r="K966" s="47">
        <f t="shared" si="122"/>
        <v>43.99</v>
      </c>
      <c r="L966" s="47">
        <f t="shared" si="123"/>
        <v>44.49</v>
      </c>
      <c r="M966" s="47">
        <f t="shared" si="124"/>
        <v>43.91</v>
      </c>
      <c r="N966" s="47">
        <f t="shared" si="125"/>
        <v>44.26</v>
      </c>
      <c r="O966" s="48">
        <f t="shared" ca="1" si="126"/>
        <v>4929900</v>
      </c>
    </row>
    <row r="967" spans="1:15" x14ac:dyDescent="0.25">
      <c r="A967">
        <v>952</v>
      </c>
      <c r="B967" s="84">
        <v>40571</v>
      </c>
      <c r="C967" s="47">
        <v>51.71</v>
      </c>
      <c r="D967" s="47">
        <v>51.83</v>
      </c>
      <c r="E967" s="47">
        <v>49.35</v>
      </c>
      <c r="F967" s="47">
        <v>49.48</v>
      </c>
      <c r="G967" s="48">
        <v>5952500</v>
      </c>
      <c r="H967" s="47">
        <v>43.81</v>
      </c>
      <c r="I967" s="51">
        <f t="shared" si="120"/>
        <v>0.88540824575586108</v>
      </c>
      <c r="J967" s="51">
        <f t="shared" ca="1" si="121"/>
        <v>1</v>
      </c>
      <c r="K967" s="47">
        <f t="shared" si="122"/>
        <v>45.78</v>
      </c>
      <c r="L967" s="47">
        <f t="shared" si="123"/>
        <v>45.89</v>
      </c>
      <c r="M967" s="47">
        <f t="shared" si="124"/>
        <v>43.69</v>
      </c>
      <c r="N967" s="47">
        <f t="shared" si="125"/>
        <v>43.81</v>
      </c>
      <c r="O967" s="48">
        <f t="shared" ca="1" si="126"/>
        <v>5952500</v>
      </c>
    </row>
    <row r="968" spans="1:15" x14ac:dyDescent="0.25">
      <c r="A968">
        <v>953</v>
      </c>
      <c r="B968" s="84">
        <v>40570</v>
      </c>
      <c r="C968" s="47">
        <v>51.31</v>
      </c>
      <c r="D968" s="47">
        <v>52.5</v>
      </c>
      <c r="E968" s="47">
        <v>51.13</v>
      </c>
      <c r="F968" s="47">
        <v>51.14</v>
      </c>
      <c r="G968" s="48">
        <v>4441300</v>
      </c>
      <c r="H968" s="47">
        <v>45.28</v>
      </c>
      <c r="I968" s="51">
        <f t="shared" si="120"/>
        <v>0.88541259288228391</v>
      </c>
      <c r="J968" s="51">
        <f t="shared" ca="1" si="121"/>
        <v>1</v>
      </c>
      <c r="K968" s="47">
        <f t="shared" si="122"/>
        <v>45.43</v>
      </c>
      <c r="L968" s="47">
        <f t="shared" si="123"/>
        <v>46.48</v>
      </c>
      <c r="M968" s="47">
        <f t="shared" si="124"/>
        <v>45.27</v>
      </c>
      <c r="N968" s="47">
        <f t="shared" si="125"/>
        <v>45.28</v>
      </c>
      <c r="O968" s="48">
        <f t="shared" ca="1" si="126"/>
        <v>4441300</v>
      </c>
    </row>
    <row r="969" spans="1:15" x14ac:dyDescent="0.25">
      <c r="A969">
        <v>954</v>
      </c>
      <c r="B969" s="84">
        <v>40569</v>
      </c>
      <c r="C969" s="47">
        <v>52.01</v>
      </c>
      <c r="D969" s="47">
        <v>52.39</v>
      </c>
      <c r="E969" s="47">
        <v>51.21</v>
      </c>
      <c r="F969" s="47">
        <v>51.6</v>
      </c>
      <c r="G969" s="48">
        <v>3173500</v>
      </c>
      <c r="H969" s="47">
        <v>45.69</v>
      </c>
      <c r="I969" s="51">
        <f t="shared" si="120"/>
        <v>0.88546511627906965</v>
      </c>
      <c r="J969" s="51">
        <f t="shared" ca="1" si="121"/>
        <v>1</v>
      </c>
      <c r="K969" s="47">
        <f t="shared" si="122"/>
        <v>46.05</v>
      </c>
      <c r="L969" s="47">
        <f t="shared" si="123"/>
        <v>46.39</v>
      </c>
      <c r="M969" s="47">
        <f t="shared" si="124"/>
        <v>45.34</v>
      </c>
      <c r="N969" s="47">
        <f t="shared" si="125"/>
        <v>45.69</v>
      </c>
      <c r="O969" s="48">
        <f t="shared" ca="1" si="126"/>
        <v>3173500</v>
      </c>
    </row>
    <row r="970" spans="1:15" x14ac:dyDescent="0.25">
      <c r="A970">
        <v>955</v>
      </c>
      <c r="B970" s="84">
        <v>40568</v>
      </c>
      <c r="C970" s="47">
        <v>51.63</v>
      </c>
      <c r="D970" s="47">
        <v>52.48</v>
      </c>
      <c r="E970" s="47">
        <v>51.57</v>
      </c>
      <c r="F970" s="47">
        <v>52.32</v>
      </c>
      <c r="G970" s="48">
        <v>2562700</v>
      </c>
      <c r="H970" s="47">
        <v>46.32</v>
      </c>
      <c r="I970" s="51">
        <f t="shared" si="120"/>
        <v>0.88532110091743121</v>
      </c>
      <c r="J970" s="51">
        <f t="shared" ca="1" si="121"/>
        <v>1</v>
      </c>
      <c r="K970" s="47">
        <f t="shared" si="122"/>
        <v>45.71</v>
      </c>
      <c r="L970" s="47">
        <f t="shared" si="123"/>
        <v>46.46</v>
      </c>
      <c r="M970" s="47">
        <f t="shared" si="124"/>
        <v>45.66</v>
      </c>
      <c r="N970" s="47">
        <f t="shared" si="125"/>
        <v>46.32</v>
      </c>
      <c r="O970" s="48">
        <f t="shared" ca="1" si="126"/>
        <v>2562700</v>
      </c>
    </row>
    <row r="971" spans="1:15" x14ac:dyDescent="0.25">
      <c r="A971">
        <v>956</v>
      </c>
      <c r="B971" s="84">
        <v>40567</v>
      </c>
      <c r="C971" s="47">
        <v>52.16</v>
      </c>
      <c r="D971" s="47">
        <v>52.35</v>
      </c>
      <c r="E971" s="47">
        <v>51.47</v>
      </c>
      <c r="F971" s="47">
        <v>51.82</v>
      </c>
      <c r="G971" s="48">
        <v>3063700</v>
      </c>
      <c r="H971" s="47">
        <v>45.88</v>
      </c>
      <c r="I971" s="51">
        <f t="shared" si="120"/>
        <v>0.885372443072173</v>
      </c>
      <c r="J971" s="51">
        <f t="shared" ca="1" si="121"/>
        <v>1</v>
      </c>
      <c r="K971" s="47">
        <f t="shared" si="122"/>
        <v>46.18</v>
      </c>
      <c r="L971" s="47">
        <f t="shared" si="123"/>
        <v>46.35</v>
      </c>
      <c r="M971" s="47">
        <f t="shared" si="124"/>
        <v>45.57</v>
      </c>
      <c r="N971" s="47">
        <f t="shared" si="125"/>
        <v>45.88</v>
      </c>
      <c r="O971" s="48">
        <f t="shared" ca="1" si="126"/>
        <v>3063700</v>
      </c>
    </row>
    <row r="972" spans="1:15" x14ac:dyDescent="0.25">
      <c r="A972">
        <v>957</v>
      </c>
      <c r="B972" s="84">
        <v>40564</v>
      </c>
      <c r="C972" s="47">
        <v>52.42</v>
      </c>
      <c r="D972" s="47">
        <v>52.49</v>
      </c>
      <c r="E972" s="47">
        <v>51.86</v>
      </c>
      <c r="F972" s="47">
        <v>52.15</v>
      </c>
      <c r="G972" s="48">
        <v>5765800</v>
      </c>
      <c r="H972" s="47">
        <v>46.17</v>
      </c>
      <c r="I972" s="51">
        <f t="shared" si="120"/>
        <v>0.8853307766059445</v>
      </c>
      <c r="J972" s="51">
        <f t="shared" ca="1" si="121"/>
        <v>1</v>
      </c>
      <c r="K972" s="47">
        <f t="shared" si="122"/>
        <v>46.41</v>
      </c>
      <c r="L972" s="47">
        <f t="shared" si="123"/>
        <v>46.47</v>
      </c>
      <c r="M972" s="47">
        <f t="shared" si="124"/>
        <v>45.91</v>
      </c>
      <c r="N972" s="47">
        <f t="shared" si="125"/>
        <v>46.17</v>
      </c>
      <c r="O972" s="48">
        <f t="shared" ca="1" si="126"/>
        <v>5765800</v>
      </c>
    </row>
    <row r="973" spans="1:15" x14ac:dyDescent="0.25">
      <c r="A973">
        <v>958</v>
      </c>
      <c r="B973" s="84">
        <v>40563</v>
      </c>
      <c r="C973" s="47">
        <v>51.01</v>
      </c>
      <c r="D973" s="47">
        <v>52.39</v>
      </c>
      <c r="E973" s="47">
        <v>51</v>
      </c>
      <c r="F973" s="47">
        <v>52.37</v>
      </c>
      <c r="G973" s="48">
        <v>5369500</v>
      </c>
      <c r="H973" s="47">
        <v>46.37</v>
      </c>
      <c r="I973" s="51">
        <f t="shared" si="120"/>
        <v>0.88543059003246127</v>
      </c>
      <c r="J973" s="51">
        <f t="shared" ca="1" si="121"/>
        <v>1</v>
      </c>
      <c r="K973" s="47">
        <f t="shared" si="122"/>
        <v>45.17</v>
      </c>
      <c r="L973" s="47">
        <f t="shared" si="123"/>
        <v>46.39</v>
      </c>
      <c r="M973" s="47">
        <f t="shared" si="124"/>
        <v>45.16</v>
      </c>
      <c r="N973" s="47">
        <f t="shared" si="125"/>
        <v>46.37</v>
      </c>
      <c r="O973" s="48">
        <f t="shared" ca="1" si="126"/>
        <v>5369500</v>
      </c>
    </row>
    <row r="974" spans="1:15" x14ac:dyDescent="0.25">
      <c r="A974">
        <v>959</v>
      </c>
      <c r="B974" s="84">
        <v>40562</v>
      </c>
      <c r="C974" s="47">
        <v>50.69</v>
      </c>
      <c r="D974" s="47">
        <v>51.21</v>
      </c>
      <c r="E974" s="47">
        <v>50.34</v>
      </c>
      <c r="F974" s="47">
        <v>51.21</v>
      </c>
      <c r="G974" s="48">
        <v>3437500</v>
      </c>
      <c r="H974" s="47">
        <v>45.34</v>
      </c>
      <c r="I974" s="51">
        <f t="shared" si="120"/>
        <v>0.88537395040031253</v>
      </c>
      <c r="J974" s="51">
        <f t="shared" ca="1" si="121"/>
        <v>1</v>
      </c>
      <c r="K974" s="47">
        <f t="shared" si="122"/>
        <v>44.88</v>
      </c>
      <c r="L974" s="47">
        <f t="shared" si="123"/>
        <v>45.34</v>
      </c>
      <c r="M974" s="47">
        <f t="shared" si="124"/>
        <v>44.57</v>
      </c>
      <c r="N974" s="47">
        <f t="shared" si="125"/>
        <v>45.34</v>
      </c>
      <c r="O974" s="48">
        <f t="shared" ca="1" si="126"/>
        <v>3437500</v>
      </c>
    </row>
    <row r="975" spans="1:15" x14ac:dyDescent="0.25">
      <c r="A975">
        <v>960</v>
      </c>
      <c r="B975" s="84">
        <v>40561</v>
      </c>
      <c r="C975" s="47">
        <v>50.4</v>
      </c>
      <c r="D975" s="47">
        <v>51</v>
      </c>
      <c r="E975" s="47">
        <v>50.18</v>
      </c>
      <c r="F975" s="47">
        <v>50.88</v>
      </c>
      <c r="G975" s="48">
        <v>2837700</v>
      </c>
      <c r="H975" s="47">
        <v>45.05</v>
      </c>
      <c r="I975" s="51">
        <f t="shared" si="120"/>
        <v>0.88541666666666652</v>
      </c>
      <c r="J975" s="51">
        <f t="shared" ca="1" si="121"/>
        <v>1</v>
      </c>
      <c r="K975" s="47">
        <f t="shared" si="122"/>
        <v>44.63</v>
      </c>
      <c r="L975" s="47">
        <f t="shared" si="123"/>
        <v>45.16</v>
      </c>
      <c r="M975" s="47">
        <f t="shared" si="124"/>
        <v>44.43</v>
      </c>
      <c r="N975" s="47">
        <f t="shared" si="125"/>
        <v>45.05</v>
      </c>
      <c r="O975" s="48">
        <f t="shared" ca="1" si="126"/>
        <v>2837700</v>
      </c>
    </row>
    <row r="976" spans="1:15" x14ac:dyDescent="0.25">
      <c r="A976">
        <v>961</v>
      </c>
      <c r="B976" s="84">
        <v>40557</v>
      </c>
      <c r="C976" s="47">
        <v>49.47</v>
      </c>
      <c r="D976" s="47">
        <v>50.49</v>
      </c>
      <c r="E976" s="47">
        <v>49.25</v>
      </c>
      <c r="F976" s="47">
        <v>50.26</v>
      </c>
      <c r="G976" s="48">
        <v>3353300</v>
      </c>
      <c r="H976" s="47">
        <v>44.5</v>
      </c>
      <c r="I976" s="51">
        <f t="shared" si="120"/>
        <v>0.88539594110624753</v>
      </c>
      <c r="J976" s="51">
        <f t="shared" ca="1" si="121"/>
        <v>1</v>
      </c>
      <c r="K976" s="47">
        <f t="shared" si="122"/>
        <v>43.8</v>
      </c>
      <c r="L976" s="47">
        <f t="shared" si="123"/>
        <v>44.7</v>
      </c>
      <c r="M976" s="47">
        <f t="shared" si="124"/>
        <v>43.61</v>
      </c>
      <c r="N976" s="47">
        <f t="shared" si="125"/>
        <v>44.5</v>
      </c>
      <c r="O976" s="48">
        <f t="shared" ca="1" si="126"/>
        <v>3353300</v>
      </c>
    </row>
    <row r="977" spans="1:15" x14ac:dyDescent="0.25">
      <c r="A977">
        <v>962</v>
      </c>
      <c r="B977" s="84">
        <v>40556</v>
      </c>
      <c r="C977" s="47">
        <v>49.41</v>
      </c>
      <c r="D977" s="47">
        <v>49.87</v>
      </c>
      <c r="E977" s="47">
        <v>49.31</v>
      </c>
      <c r="F977" s="47">
        <v>49.52</v>
      </c>
      <c r="G977" s="48">
        <v>2378800</v>
      </c>
      <c r="H977" s="47">
        <v>43.84</v>
      </c>
      <c r="I977" s="51">
        <f t="shared" ref="I977:I1040" si="127">H977/F977</f>
        <v>0.88529886914378031</v>
      </c>
      <c r="J977" s="51">
        <f t="shared" ref="J977:J1040" ca="1" si="128">INDEX(OFFSET($T$15,0,0,$S$13+1,1),MATCH(B977,OFFSET($Q$15,0,0,$S$13+1,1),-1))</f>
        <v>1</v>
      </c>
      <c r="K977" s="47">
        <f t="shared" ref="K977:K1040" si="129">ROUND($I977*C977,2)</f>
        <v>43.74</v>
      </c>
      <c r="L977" s="47">
        <f t="shared" ref="L977:L1040" si="130">ROUND($I977*D977,2)</f>
        <v>44.15</v>
      </c>
      <c r="M977" s="47">
        <f t="shared" ref="M977:M1040" si="131">ROUND($I977*E977,2)</f>
        <v>43.65</v>
      </c>
      <c r="N977" s="47">
        <f t="shared" ref="N977:N1040" si="132">ROUND($I977*F977,2)</f>
        <v>43.84</v>
      </c>
      <c r="O977" s="48">
        <f t="shared" ref="O977:O1040" ca="1" si="133">G977*J977</f>
        <v>2378800</v>
      </c>
    </row>
    <row r="978" spans="1:15" x14ac:dyDescent="0.25">
      <c r="A978">
        <v>963</v>
      </c>
      <c r="B978" s="84">
        <v>40555</v>
      </c>
      <c r="C978" s="47">
        <v>49.6</v>
      </c>
      <c r="D978" s="47">
        <v>49.97</v>
      </c>
      <c r="E978" s="47">
        <v>49.26</v>
      </c>
      <c r="F978" s="47">
        <v>49.35</v>
      </c>
      <c r="G978" s="48">
        <v>2473800</v>
      </c>
      <c r="H978" s="47">
        <v>43.69</v>
      </c>
      <c r="I978" s="51">
        <f t="shared" si="127"/>
        <v>0.88530901722391075</v>
      </c>
      <c r="J978" s="51">
        <f t="shared" ca="1" si="128"/>
        <v>1</v>
      </c>
      <c r="K978" s="47">
        <f t="shared" si="129"/>
        <v>43.91</v>
      </c>
      <c r="L978" s="47">
        <f t="shared" si="130"/>
        <v>44.24</v>
      </c>
      <c r="M978" s="47">
        <f t="shared" si="131"/>
        <v>43.61</v>
      </c>
      <c r="N978" s="47">
        <f t="shared" si="132"/>
        <v>43.69</v>
      </c>
      <c r="O978" s="48">
        <f t="shared" ca="1" si="133"/>
        <v>2473800</v>
      </c>
    </row>
    <row r="979" spans="1:15" x14ac:dyDescent="0.25">
      <c r="A979">
        <v>964</v>
      </c>
      <c r="B979" s="84">
        <v>40554</v>
      </c>
      <c r="C979" s="47">
        <v>49.92</v>
      </c>
      <c r="D979" s="47">
        <v>50.05</v>
      </c>
      <c r="E979" s="47">
        <v>48.98</v>
      </c>
      <c r="F979" s="47">
        <v>49.22</v>
      </c>
      <c r="G979" s="48">
        <v>2849300</v>
      </c>
      <c r="H979" s="47">
        <v>43.58</v>
      </c>
      <c r="I979" s="51">
        <f t="shared" si="127"/>
        <v>0.88541243396993086</v>
      </c>
      <c r="J979" s="51">
        <f t="shared" ca="1" si="128"/>
        <v>1</v>
      </c>
      <c r="K979" s="47">
        <f t="shared" si="129"/>
        <v>44.2</v>
      </c>
      <c r="L979" s="47">
        <f t="shared" si="130"/>
        <v>44.31</v>
      </c>
      <c r="M979" s="47">
        <f t="shared" si="131"/>
        <v>43.37</v>
      </c>
      <c r="N979" s="47">
        <f t="shared" si="132"/>
        <v>43.58</v>
      </c>
      <c r="O979" s="48">
        <f t="shared" ca="1" si="133"/>
        <v>2849300</v>
      </c>
    </row>
    <row r="980" spans="1:15" x14ac:dyDescent="0.25">
      <c r="A980">
        <v>965</v>
      </c>
      <c r="B980" s="84">
        <v>40553</v>
      </c>
      <c r="C980" s="47">
        <v>49.76</v>
      </c>
      <c r="D980" s="47">
        <v>49.98</v>
      </c>
      <c r="E980" s="47">
        <v>48.95</v>
      </c>
      <c r="F980" s="47">
        <v>49.64</v>
      </c>
      <c r="G980" s="48">
        <v>5471400</v>
      </c>
      <c r="H980" s="47">
        <v>43.95</v>
      </c>
      <c r="I980" s="51">
        <f t="shared" si="127"/>
        <v>0.88537469782433531</v>
      </c>
      <c r="J980" s="51">
        <f t="shared" ca="1" si="128"/>
        <v>1</v>
      </c>
      <c r="K980" s="47">
        <f t="shared" si="129"/>
        <v>44.06</v>
      </c>
      <c r="L980" s="47">
        <f t="shared" si="130"/>
        <v>44.25</v>
      </c>
      <c r="M980" s="47">
        <f t="shared" si="131"/>
        <v>43.34</v>
      </c>
      <c r="N980" s="47">
        <f t="shared" si="132"/>
        <v>43.95</v>
      </c>
      <c r="O980" s="48">
        <f t="shared" ca="1" si="133"/>
        <v>5471400</v>
      </c>
    </row>
    <row r="981" spans="1:15" x14ac:dyDescent="0.25">
      <c r="A981">
        <v>966</v>
      </c>
      <c r="B981" s="84">
        <v>40550</v>
      </c>
      <c r="C981" s="47">
        <v>48.77</v>
      </c>
      <c r="D981" s="47">
        <v>50.4</v>
      </c>
      <c r="E981" s="47">
        <v>48.75</v>
      </c>
      <c r="F981" s="47">
        <v>49.85</v>
      </c>
      <c r="G981" s="48">
        <v>5742300</v>
      </c>
      <c r="H981" s="47">
        <v>44.14</v>
      </c>
      <c r="I981" s="51">
        <f t="shared" si="127"/>
        <v>0.88545636910732195</v>
      </c>
      <c r="J981" s="51">
        <f t="shared" ca="1" si="128"/>
        <v>1</v>
      </c>
      <c r="K981" s="47">
        <f t="shared" si="129"/>
        <v>43.18</v>
      </c>
      <c r="L981" s="47">
        <f t="shared" si="130"/>
        <v>44.63</v>
      </c>
      <c r="M981" s="47">
        <f t="shared" si="131"/>
        <v>43.17</v>
      </c>
      <c r="N981" s="47">
        <f t="shared" si="132"/>
        <v>44.14</v>
      </c>
      <c r="O981" s="48">
        <f t="shared" ca="1" si="133"/>
        <v>5742300</v>
      </c>
    </row>
    <row r="982" spans="1:15" x14ac:dyDescent="0.25">
      <c r="A982">
        <v>967</v>
      </c>
      <c r="B982" s="84">
        <v>40549</v>
      </c>
      <c r="C982" s="47">
        <v>48.07</v>
      </c>
      <c r="D982" s="47">
        <v>48.97</v>
      </c>
      <c r="E982" s="47">
        <v>47.77</v>
      </c>
      <c r="F982" s="47">
        <v>48.72</v>
      </c>
      <c r="G982" s="48">
        <v>4542100</v>
      </c>
      <c r="H982" s="47">
        <v>43.14</v>
      </c>
      <c r="I982" s="51">
        <f t="shared" si="127"/>
        <v>0.8854679802955665</v>
      </c>
      <c r="J982" s="51">
        <f t="shared" ca="1" si="128"/>
        <v>1</v>
      </c>
      <c r="K982" s="47">
        <f t="shared" si="129"/>
        <v>42.56</v>
      </c>
      <c r="L982" s="47">
        <f t="shared" si="130"/>
        <v>43.36</v>
      </c>
      <c r="M982" s="47">
        <f t="shared" si="131"/>
        <v>42.3</v>
      </c>
      <c r="N982" s="47">
        <f t="shared" si="132"/>
        <v>43.14</v>
      </c>
      <c r="O982" s="48">
        <f t="shared" ca="1" si="133"/>
        <v>4542100</v>
      </c>
    </row>
    <row r="983" spans="1:15" x14ac:dyDescent="0.25">
      <c r="A983">
        <v>968</v>
      </c>
      <c r="B983" s="84">
        <v>40548</v>
      </c>
      <c r="C983" s="47">
        <v>46.75</v>
      </c>
      <c r="D983" s="47">
        <v>48.06</v>
      </c>
      <c r="E983" s="47">
        <v>46.6</v>
      </c>
      <c r="F983" s="47">
        <v>47.7</v>
      </c>
      <c r="G983" s="48">
        <v>4637400</v>
      </c>
      <c r="H983" s="47">
        <v>42.23</v>
      </c>
      <c r="I983" s="51">
        <f t="shared" si="127"/>
        <v>0.88532494758909841</v>
      </c>
      <c r="J983" s="51">
        <f t="shared" ca="1" si="128"/>
        <v>1</v>
      </c>
      <c r="K983" s="47">
        <f t="shared" si="129"/>
        <v>41.39</v>
      </c>
      <c r="L983" s="47">
        <f t="shared" si="130"/>
        <v>42.55</v>
      </c>
      <c r="M983" s="47">
        <f t="shared" si="131"/>
        <v>41.26</v>
      </c>
      <c r="N983" s="47">
        <f t="shared" si="132"/>
        <v>42.23</v>
      </c>
      <c r="O983" s="48">
        <f t="shared" ca="1" si="133"/>
        <v>4637400</v>
      </c>
    </row>
    <row r="984" spans="1:15" x14ac:dyDescent="0.25">
      <c r="A984">
        <v>969</v>
      </c>
      <c r="B984" s="84">
        <v>40547</v>
      </c>
      <c r="C984" s="47">
        <v>46.03</v>
      </c>
      <c r="D984" s="47">
        <v>47</v>
      </c>
      <c r="E984" s="47">
        <v>45.81</v>
      </c>
      <c r="F984" s="47">
        <v>46.99</v>
      </c>
      <c r="G984" s="48">
        <v>4648700</v>
      </c>
      <c r="H984" s="47">
        <v>41.6</v>
      </c>
      <c r="I984" s="51">
        <f t="shared" si="127"/>
        <v>0.88529474356246007</v>
      </c>
      <c r="J984" s="51">
        <f t="shared" ca="1" si="128"/>
        <v>1</v>
      </c>
      <c r="K984" s="47">
        <f t="shared" si="129"/>
        <v>40.75</v>
      </c>
      <c r="L984" s="47">
        <f t="shared" si="130"/>
        <v>41.61</v>
      </c>
      <c r="M984" s="47">
        <f t="shared" si="131"/>
        <v>40.56</v>
      </c>
      <c r="N984" s="47">
        <f t="shared" si="132"/>
        <v>41.6</v>
      </c>
      <c r="O984" s="48">
        <f t="shared" ca="1" si="133"/>
        <v>4648700</v>
      </c>
    </row>
    <row r="985" spans="1:15" x14ac:dyDescent="0.25">
      <c r="A985">
        <v>970</v>
      </c>
      <c r="B985" s="84">
        <v>40546</v>
      </c>
      <c r="C985" s="47">
        <v>46.3</v>
      </c>
      <c r="D985" s="47">
        <v>46.53</v>
      </c>
      <c r="E985" s="47">
        <v>45.9</v>
      </c>
      <c r="F985" s="47">
        <v>46.09</v>
      </c>
      <c r="G985" s="48">
        <v>3534500</v>
      </c>
      <c r="H985" s="47">
        <v>40.81</v>
      </c>
      <c r="I985" s="51">
        <f t="shared" si="127"/>
        <v>0.88544152744630067</v>
      </c>
      <c r="J985" s="51">
        <f t="shared" ca="1" si="128"/>
        <v>1</v>
      </c>
      <c r="K985" s="47">
        <f t="shared" si="129"/>
        <v>41</v>
      </c>
      <c r="L985" s="47">
        <f t="shared" si="130"/>
        <v>41.2</v>
      </c>
      <c r="M985" s="47">
        <f t="shared" si="131"/>
        <v>40.64</v>
      </c>
      <c r="N985" s="47">
        <f t="shared" si="132"/>
        <v>40.81</v>
      </c>
      <c r="O985" s="48">
        <f t="shared" ca="1" si="133"/>
        <v>3534500</v>
      </c>
    </row>
    <row r="986" spans="1:15" x14ac:dyDescent="0.25">
      <c r="A986">
        <v>971</v>
      </c>
      <c r="B986" s="84">
        <v>40543</v>
      </c>
      <c r="C986" s="47">
        <v>45.88</v>
      </c>
      <c r="D986" s="47">
        <v>46.5</v>
      </c>
      <c r="E986" s="47">
        <v>45.8</v>
      </c>
      <c r="F986" s="47">
        <v>46.34</v>
      </c>
      <c r="G986" s="48">
        <v>2500500</v>
      </c>
      <c r="H986" s="47">
        <v>40.700000000000003</v>
      </c>
      <c r="I986" s="51">
        <f t="shared" si="127"/>
        <v>0.87829089339663358</v>
      </c>
      <c r="J986" s="51">
        <f t="shared" ca="1" si="128"/>
        <v>1</v>
      </c>
      <c r="K986" s="47">
        <f t="shared" si="129"/>
        <v>40.299999999999997</v>
      </c>
      <c r="L986" s="47">
        <f t="shared" si="130"/>
        <v>40.840000000000003</v>
      </c>
      <c r="M986" s="47">
        <f t="shared" si="131"/>
        <v>40.229999999999997</v>
      </c>
      <c r="N986" s="47">
        <f t="shared" si="132"/>
        <v>40.700000000000003</v>
      </c>
      <c r="O986" s="48">
        <f t="shared" ca="1" si="133"/>
        <v>2500500</v>
      </c>
    </row>
    <row r="987" spans="1:15" x14ac:dyDescent="0.25">
      <c r="A987">
        <v>972</v>
      </c>
      <c r="B987" s="84">
        <v>40542</v>
      </c>
      <c r="C987" s="47">
        <v>45.39</v>
      </c>
      <c r="D987" s="47">
        <v>46.07</v>
      </c>
      <c r="E987" s="47">
        <v>45.25</v>
      </c>
      <c r="F987" s="47">
        <v>45.95</v>
      </c>
      <c r="G987" s="48">
        <v>2436000</v>
      </c>
      <c r="H987" s="47">
        <v>40.35</v>
      </c>
      <c r="I987" s="51">
        <f t="shared" si="127"/>
        <v>0.87812840043525564</v>
      </c>
      <c r="J987" s="51">
        <f t="shared" ca="1" si="128"/>
        <v>1</v>
      </c>
      <c r="K987" s="47">
        <f t="shared" si="129"/>
        <v>39.86</v>
      </c>
      <c r="L987" s="47">
        <f t="shared" si="130"/>
        <v>40.46</v>
      </c>
      <c r="M987" s="47">
        <f t="shared" si="131"/>
        <v>39.74</v>
      </c>
      <c r="N987" s="47">
        <f t="shared" si="132"/>
        <v>40.35</v>
      </c>
      <c r="O987" s="48">
        <f t="shared" ca="1" si="133"/>
        <v>2436000</v>
      </c>
    </row>
    <row r="988" spans="1:15" x14ac:dyDescent="0.25">
      <c r="A988">
        <v>973</v>
      </c>
      <c r="B988" s="84">
        <v>40541</v>
      </c>
      <c r="C988" s="47">
        <v>45.73</v>
      </c>
      <c r="D988" s="47">
        <v>45.79</v>
      </c>
      <c r="E988" s="47">
        <v>45.44</v>
      </c>
      <c r="F988" s="47">
        <v>45.45</v>
      </c>
      <c r="G988" s="48">
        <v>2201400</v>
      </c>
      <c r="H988" s="47">
        <v>39.92</v>
      </c>
      <c r="I988" s="51">
        <f t="shared" si="127"/>
        <v>0.87832783278327831</v>
      </c>
      <c r="J988" s="51">
        <f t="shared" ca="1" si="128"/>
        <v>1</v>
      </c>
      <c r="K988" s="47">
        <f t="shared" si="129"/>
        <v>40.17</v>
      </c>
      <c r="L988" s="47">
        <f t="shared" si="130"/>
        <v>40.22</v>
      </c>
      <c r="M988" s="47">
        <f t="shared" si="131"/>
        <v>39.909999999999997</v>
      </c>
      <c r="N988" s="47">
        <f t="shared" si="132"/>
        <v>39.92</v>
      </c>
      <c r="O988" s="48">
        <f t="shared" ca="1" si="133"/>
        <v>2201400</v>
      </c>
    </row>
    <row r="989" spans="1:15" x14ac:dyDescent="0.25">
      <c r="A989">
        <v>974</v>
      </c>
      <c r="B989" s="84">
        <v>40540</v>
      </c>
      <c r="C989" s="47">
        <v>45.56</v>
      </c>
      <c r="D989" s="47">
        <v>45.72</v>
      </c>
      <c r="E989" s="47">
        <v>45.44</v>
      </c>
      <c r="F989" s="47">
        <v>45.65</v>
      </c>
      <c r="G989" s="48">
        <v>1386500</v>
      </c>
      <c r="H989" s="47">
        <v>40.090000000000003</v>
      </c>
      <c r="I989" s="51">
        <f t="shared" si="127"/>
        <v>0.87820372398685664</v>
      </c>
      <c r="J989" s="51">
        <f t="shared" ca="1" si="128"/>
        <v>1</v>
      </c>
      <c r="K989" s="47">
        <f t="shared" si="129"/>
        <v>40.01</v>
      </c>
      <c r="L989" s="47">
        <f t="shared" si="130"/>
        <v>40.15</v>
      </c>
      <c r="M989" s="47">
        <f t="shared" si="131"/>
        <v>39.909999999999997</v>
      </c>
      <c r="N989" s="47">
        <f t="shared" si="132"/>
        <v>40.090000000000003</v>
      </c>
      <c r="O989" s="48">
        <f t="shared" ca="1" si="133"/>
        <v>1386500</v>
      </c>
    </row>
    <row r="990" spans="1:15" x14ac:dyDescent="0.25">
      <c r="A990">
        <v>975</v>
      </c>
      <c r="B990" s="84">
        <v>40539</v>
      </c>
      <c r="C990" s="47">
        <v>45.46</v>
      </c>
      <c r="D990" s="47">
        <v>45.65</v>
      </c>
      <c r="E990" s="47">
        <v>45.07</v>
      </c>
      <c r="F990" s="47">
        <v>45.57</v>
      </c>
      <c r="G990" s="48">
        <v>1514500</v>
      </c>
      <c r="H990" s="47">
        <v>40.020000000000003</v>
      </c>
      <c r="I990" s="51">
        <f t="shared" si="127"/>
        <v>0.87820934825543129</v>
      </c>
      <c r="J990" s="51">
        <f t="shared" ca="1" si="128"/>
        <v>1</v>
      </c>
      <c r="K990" s="47">
        <f t="shared" si="129"/>
        <v>39.92</v>
      </c>
      <c r="L990" s="47">
        <f t="shared" si="130"/>
        <v>40.090000000000003</v>
      </c>
      <c r="M990" s="47">
        <f t="shared" si="131"/>
        <v>39.58</v>
      </c>
      <c r="N990" s="47">
        <f t="shared" si="132"/>
        <v>40.020000000000003</v>
      </c>
      <c r="O990" s="48">
        <f t="shared" ca="1" si="133"/>
        <v>1514500</v>
      </c>
    </row>
    <row r="991" spans="1:15" x14ac:dyDescent="0.25">
      <c r="A991">
        <v>976</v>
      </c>
      <c r="B991" s="84">
        <v>40535</v>
      </c>
      <c r="C991" s="47">
        <v>45.45</v>
      </c>
      <c r="D991" s="47">
        <v>45.82</v>
      </c>
      <c r="E991" s="47">
        <v>45.45</v>
      </c>
      <c r="F991" s="47">
        <v>45.58</v>
      </c>
      <c r="G991" s="48">
        <v>1890900</v>
      </c>
      <c r="H991" s="47">
        <v>40.03</v>
      </c>
      <c r="I991" s="51">
        <f t="shared" si="127"/>
        <v>0.87823606845107505</v>
      </c>
      <c r="J991" s="51">
        <f t="shared" ca="1" si="128"/>
        <v>1</v>
      </c>
      <c r="K991" s="47">
        <f t="shared" si="129"/>
        <v>39.92</v>
      </c>
      <c r="L991" s="47">
        <f t="shared" si="130"/>
        <v>40.24</v>
      </c>
      <c r="M991" s="47">
        <f t="shared" si="131"/>
        <v>39.92</v>
      </c>
      <c r="N991" s="47">
        <f t="shared" si="132"/>
        <v>40.03</v>
      </c>
      <c r="O991" s="48">
        <f t="shared" ca="1" si="133"/>
        <v>1890900</v>
      </c>
    </row>
    <row r="992" spans="1:15" x14ac:dyDescent="0.25">
      <c r="A992">
        <v>977</v>
      </c>
      <c r="B992" s="84">
        <v>40534</v>
      </c>
      <c r="C992" s="47">
        <v>44.9</v>
      </c>
      <c r="D992" s="47">
        <v>45.61</v>
      </c>
      <c r="E992" s="47">
        <v>44.87</v>
      </c>
      <c r="F992" s="47">
        <v>45.6</v>
      </c>
      <c r="G992" s="48">
        <v>4730700</v>
      </c>
      <c r="H992" s="47">
        <v>40.049999999999997</v>
      </c>
      <c r="I992" s="51">
        <f t="shared" si="127"/>
        <v>0.8782894736842104</v>
      </c>
      <c r="J992" s="51">
        <f t="shared" ca="1" si="128"/>
        <v>1</v>
      </c>
      <c r="K992" s="47">
        <f t="shared" si="129"/>
        <v>39.44</v>
      </c>
      <c r="L992" s="47">
        <f t="shared" si="130"/>
        <v>40.06</v>
      </c>
      <c r="M992" s="47">
        <f t="shared" si="131"/>
        <v>39.409999999999997</v>
      </c>
      <c r="N992" s="47">
        <f t="shared" si="132"/>
        <v>40.049999999999997</v>
      </c>
      <c r="O992" s="48">
        <f t="shared" ca="1" si="133"/>
        <v>4730700</v>
      </c>
    </row>
    <row r="993" spans="1:15" x14ac:dyDescent="0.25">
      <c r="A993">
        <v>978</v>
      </c>
      <c r="B993" s="84">
        <v>40533</v>
      </c>
      <c r="C993" s="47">
        <v>45.06</v>
      </c>
      <c r="D993" s="47">
        <v>45.23</v>
      </c>
      <c r="E993" s="47">
        <v>44.81</v>
      </c>
      <c r="F993" s="47">
        <v>44.95</v>
      </c>
      <c r="G993" s="48">
        <v>2181500</v>
      </c>
      <c r="H993" s="47">
        <v>39.479999999999997</v>
      </c>
      <c r="I993" s="51">
        <f t="shared" si="127"/>
        <v>0.87830923248053383</v>
      </c>
      <c r="J993" s="51">
        <f t="shared" ca="1" si="128"/>
        <v>1</v>
      </c>
      <c r="K993" s="47">
        <f t="shared" si="129"/>
        <v>39.58</v>
      </c>
      <c r="L993" s="47">
        <f t="shared" si="130"/>
        <v>39.729999999999997</v>
      </c>
      <c r="M993" s="47">
        <f t="shared" si="131"/>
        <v>39.36</v>
      </c>
      <c r="N993" s="47">
        <f t="shared" si="132"/>
        <v>39.479999999999997</v>
      </c>
      <c r="O993" s="48">
        <f t="shared" ca="1" si="133"/>
        <v>2181500</v>
      </c>
    </row>
    <row r="994" spans="1:15" x14ac:dyDescent="0.25">
      <c r="A994">
        <v>979</v>
      </c>
      <c r="B994" s="84">
        <v>40532</v>
      </c>
      <c r="C994" s="47">
        <v>45.12</v>
      </c>
      <c r="D994" s="47">
        <v>45.2</v>
      </c>
      <c r="E994" s="47">
        <v>44.81</v>
      </c>
      <c r="F994" s="47">
        <v>44.96</v>
      </c>
      <c r="G994" s="48">
        <v>2091900</v>
      </c>
      <c r="H994" s="47">
        <v>39.479999999999997</v>
      </c>
      <c r="I994" s="51">
        <f t="shared" si="127"/>
        <v>0.87811387900355864</v>
      </c>
      <c r="J994" s="51">
        <f t="shared" ca="1" si="128"/>
        <v>1</v>
      </c>
      <c r="K994" s="47">
        <f t="shared" si="129"/>
        <v>39.619999999999997</v>
      </c>
      <c r="L994" s="47">
        <f t="shared" si="130"/>
        <v>39.69</v>
      </c>
      <c r="M994" s="47">
        <f t="shared" si="131"/>
        <v>39.35</v>
      </c>
      <c r="N994" s="47">
        <f t="shared" si="132"/>
        <v>39.479999999999997</v>
      </c>
      <c r="O994" s="48">
        <f t="shared" ca="1" si="133"/>
        <v>2091900</v>
      </c>
    </row>
    <row r="995" spans="1:15" x14ac:dyDescent="0.25">
      <c r="A995">
        <v>980</v>
      </c>
      <c r="B995" s="84">
        <v>40529</v>
      </c>
      <c r="C995" s="47">
        <v>45.34</v>
      </c>
      <c r="D995" s="47">
        <v>45.39</v>
      </c>
      <c r="E995" s="47">
        <v>44.81</v>
      </c>
      <c r="F995" s="47">
        <v>45.17</v>
      </c>
      <c r="G995" s="48">
        <v>3801600</v>
      </c>
      <c r="H995" s="47">
        <v>39.67</v>
      </c>
      <c r="I995" s="51">
        <f t="shared" si="127"/>
        <v>0.87823776843037415</v>
      </c>
      <c r="J995" s="51">
        <f t="shared" ca="1" si="128"/>
        <v>1</v>
      </c>
      <c r="K995" s="47">
        <f t="shared" si="129"/>
        <v>39.82</v>
      </c>
      <c r="L995" s="47">
        <f t="shared" si="130"/>
        <v>39.86</v>
      </c>
      <c r="M995" s="47">
        <f t="shared" si="131"/>
        <v>39.35</v>
      </c>
      <c r="N995" s="47">
        <f t="shared" si="132"/>
        <v>39.67</v>
      </c>
      <c r="O995" s="48">
        <f t="shared" ca="1" si="133"/>
        <v>3801600</v>
      </c>
    </row>
    <row r="996" spans="1:15" x14ac:dyDescent="0.25">
      <c r="A996">
        <v>981</v>
      </c>
      <c r="B996" s="84">
        <v>40528</v>
      </c>
      <c r="C996" s="47">
        <v>44.79</v>
      </c>
      <c r="D996" s="47">
        <v>45.49</v>
      </c>
      <c r="E996" s="47">
        <v>44.5</v>
      </c>
      <c r="F996" s="47">
        <v>45.39</v>
      </c>
      <c r="G996" s="48">
        <v>2396100</v>
      </c>
      <c r="H996" s="47">
        <v>39.86</v>
      </c>
      <c r="I996" s="51">
        <f t="shared" si="127"/>
        <v>0.87816699713593305</v>
      </c>
      <c r="J996" s="51">
        <f t="shared" ca="1" si="128"/>
        <v>1</v>
      </c>
      <c r="K996" s="47">
        <f t="shared" si="129"/>
        <v>39.33</v>
      </c>
      <c r="L996" s="47">
        <f t="shared" si="130"/>
        <v>39.950000000000003</v>
      </c>
      <c r="M996" s="47">
        <f t="shared" si="131"/>
        <v>39.08</v>
      </c>
      <c r="N996" s="47">
        <f t="shared" si="132"/>
        <v>39.86</v>
      </c>
      <c r="O996" s="48">
        <f t="shared" ca="1" si="133"/>
        <v>2396100</v>
      </c>
    </row>
    <row r="997" spans="1:15" x14ac:dyDescent="0.25">
      <c r="A997">
        <v>982</v>
      </c>
      <c r="B997" s="84">
        <v>40527</v>
      </c>
      <c r="C997" s="47">
        <v>45.41</v>
      </c>
      <c r="D997" s="47">
        <v>45.57</v>
      </c>
      <c r="E997" s="47">
        <v>44.85</v>
      </c>
      <c r="F997" s="47">
        <v>44.86</v>
      </c>
      <c r="G997" s="48">
        <v>2943500</v>
      </c>
      <c r="H997" s="47">
        <v>39.4</v>
      </c>
      <c r="I997" s="51">
        <f t="shared" si="127"/>
        <v>0.87828800713330357</v>
      </c>
      <c r="J997" s="51">
        <f t="shared" ca="1" si="128"/>
        <v>1</v>
      </c>
      <c r="K997" s="47">
        <f t="shared" si="129"/>
        <v>39.880000000000003</v>
      </c>
      <c r="L997" s="47">
        <f t="shared" si="130"/>
        <v>40.020000000000003</v>
      </c>
      <c r="M997" s="47">
        <f t="shared" si="131"/>
        <v>39.39</v>
      </c>
      <c r="N997" s="47">
        <f t="shared" si="132"/>
        <v>39.4</v>
      </c>
      <c r="O997" s="48">
        <f t="shared" ca="1" si="133"/>
        <v>2943500</v>
      </c>
    </row>
    <row r="998" spans="1:15" x14ac:dyDescent="0.25">
      <c r="A998">
        <v>983</v>
      </c>
      <c r="B998" s="84">
        <v>40526</v>
      </c>
      <c r="C998" s="47">
        <v>45.76</v>
      </c>
      <c r="D998" s="47">
        <v>45.81</v>
      </c>
      <c r="E998" s="47">
        <v>45.5</v>
      </c>
      <c r="F998" s="47">
        <v>45.63</v>
      </c>
      <c r="G998" s="48">
        <v>2029100</v>
      </c>
      <c r="H998" s="47">
        <v>40.07</v>
      </c>
      <c r="I998" s="51">
        <f t="shared" si="127"/>
        <v>0.87815033968880118</v>
      </c>
      <c r="J998" s="51">
        <f t="shared" ca="1" si="128"/>
        <v>1</v>
      </c>
      <c r="K998" s="47">
        <f t="shared" si="129"/>
        <v>40.18</v>
      </c>
      <c r="L998" s="47">
        <f t="shared" si="130"/>
        <v>40.229999999999997</v>
      </c>
      <c r="M998" s="47">
        <f t="shared" si="131"/>
        <v>39.96</v>
      </c>
      <c r="N998" s="47">
        <f t="shared" si="132"/>
        <v>40.07</v>
      </c>
      <c r="O998" s="48">
        <f t="shared" ca="1" si="133"/>
        <v>2029100</v>
      </c>
    </row>
    <row r="999" spans="1:15" x14ac:dyDescent="0.25">
      <c r="A999">
        <v>984</v>
      </c>
      <c r="B999" s="84">
        <v>40525</v>
      </c>
      <c r="C999" s="47">
        <v>45.96</v>
      </c>
      <c r="D999" s="47">
        <v>45.96</v>
      </c>
      <c r="E999" s="47">
        <v>45.26</v>
      </c>
      <c r="F999" s="47">
        <v>45.47</v>
      </c>
      <c r="G999" s="48">
        <v>2721700</v>
      </c>
      <c r="H999" s="47">
        <v>39.93</v>
      </c>
      <c r="I999" s="51">
        <f t="shared" si="127"/>
        <v>0.8781614251154608</v>
      </c>
      <c r="J999" s="51">
        <f t="shared" ca="1" si="128"/>
        <v>1</v>
      </c>
      <c r="K999" s="47">
        <f t="shared" si="129"/>
        <v>40.36</v>
      </c>
      <c r="L999" s="47">
        <f t="shared" si="130"/>
        <v>40.36</v>
      </c>
      <c r="M999" s="47">
        <f t="shared" si="131"/>
        <v>39.75</v>
      </c>
      <c r="N999" s="47">
        <f t="shared" si="132"/>
        <v>39.93</v>
      </c>
      <c r="O999" s="48">
        <f t="shared" ca="1" si="133"/>
        <v>2721700</v>
      </c>
    </row>
    <row r="1000" spans="1:15" x14ac:dyDescent="0.25">
      <c r="A1000">
        <v>985</v>
      </c>
      <c r="B1000" s="84">
        <v>40522</v>
      </c>
      <c r="C1000" s="47">
        <v>46.03</v>
      </c>
      <c r="D1000" s="47">
        <v>46.18</v>
      </c>
      <c r="E1000" s="47">
        <v>45.48</v>
      </c>
      <c r="F1000" s="47">
        <v>45.58</v>
      </c>
      <c r="G1000" s="48">
        <v>2605600</v>
      </c>
      <c r="H1000" s="47">
        <v>40.03</v>
      </c>
      <c r="I1000" s="51">
        <f t="shared" si="127"/>
        <v>0.87823606845107505</v>
      </c>
      <c r="J1000" s="51">
        <f t="shared" ca="1" si="128"/>
        <v>1</v>
      </c>
      <c r="K1000" s="47">
        <f t="shared" si="129"/>
        <v>40.43</v>
      </c>
      <c r="L1000" s="47">
        <f t="shared" si="130"/>
        <v>40.56</v>
      </c>
      <c r="M1000" s="47">
        <f t="shared" si="131"/>
        <v>39.94</v>
      </c>
      <c r="N1000" s="47">
        <f t="shared" si="132"/>
        <v>40.03</v>
      </c>
      <c r="O1000" s="48">
        <f t="shared" ca="1" si="133"/>
        <v>2605600</v>
      </c>
    </row>
    <row r="1001" spans="1:15" x14ac:dyDescent="0.25">
      <c r="A1001">
        <v>986</v>
      </c>
      <c r="B1001" s="84">
        <v>40521</v>
      </c>
      <c r="C1001" s="47">
        <v>46.61</v>
      </c>
      <c r="D1001" s="47">
        <v>46.72</v>
      </c>
      <c r="E1001" s="47">
        <v>45.71</v>
      </c>
      <c r="F1001" s="47">
        <v>45.87</v>
      </c>
      <c r="G1001" s="48">
        <v>2887800</v>
      </c>
      <c r="H1001" s="47">
        <v>40.28</v>
      </c>
      <c r="I1001" s="51">
        <f t="shared" si="127"/>
        <v>0.87813385655112286</v>
      </c>
      <c r="J1001" s="51">
        <f t="shared" ca="1" si="128"/>
        <v>1</v>
      </c>
      <c r="K1001" s="47">
        <f t="shared" si="129"/>
        <v>40.93</v>
      </c>
      <c r="L1001" s="47">
        <f t="shared" si="130"/>
        <v>41.03</v>
      </c>
      <c r="M1001" s="47">
        <f t="shared" si="131"/>
        <v>40.14</v>
      </c>
      <c r="N1001" s="47">
        <f t="shared" si="132"/>
        <v>40.28</v>
      </c>
      <c r="O1001" s="48">
        <f t="shared" ca="1" si="133"/>
        <v>2887800</v>
      </c>
    </row>
    <row r="1002" spans="1:15" x14ac:dyDescent="0.25">
      <c r="A1002">
        <v>987</v>
      </c>
      <c r="B1002" s="84">
        <v>40520</v>
      </c>
      <c r="C1002" s="47">
        <v>47.2</v>
      </c>
      <c r="D1002" s="47">
        <v>47.27</v>
      </c>
      <c r="E1002" s="47">
        <v>46.42</v>
      </c>
      <c r="F1002" s="47">
        <v>46.46</v>
      </c>
      <c r="G1002" s="48">
        <v>3155100</v>
      </c>
      <c r="H1002" s="47">
        <v>40.799999999999997</v>
      </c>
      <c r="I1002" s="51">
        <f t="shared" si="127"/>
        <v>0.87817477399913901</v>
      </c>
      <c r="J1002" s="51">
        <f t="shared" ca="1" si="128"/>
        <v>1</v>
      </c>
      <c r="K1002" s="47">
        <f t="shared" si="129"/>
        <v>41.45</v>
      </c>
      <c r="L1002" s="47">
        <f t="shared" si="130"/>
        <v>41.51</v>
      </c>
      <c r="M1002" s="47">
        <f t="shared" si="131"/>
        <v>40.76</v>
      </c>
      <c r="N1002" s="47">
        <f t="shared" si="132"/>
        <v>40.799999999999997</v>
      </c>
      <c r="O1002" s="48">
        <f t="shared" ca="1" si="133"/>
        <v>3155100</v>
      </c>
    </row>
    <row r="1003" spans="1:15" x14ac:dyDescent="0.25">
      <c r="A1003">
        <v>988</v>
      </c>
      <c r="B1003" s="84">
        <v>40519</v>
      </c>
      <c r="C1003" s="47">
        <v>47.58</v>
      </c>
      <c r="D1003" s="47">
        <v>47.74</v>
      </c>
      <c r="E1003" s="47">
        <v>46.99</v>
      </c>
      <c r="F1003" s="47">
        <v>47.2</v>
      </c>
      <c r="G1003" s="48">
        <v>2997400</v>
      </c>
      <c r="H1003" s="47">
        <v>41.45</v>
      </c>
      <c r="I1003" s="51">
        <f t="shared" si="127"/>
        <v>0.87817796610169496</v>
      </c>
      <c r="J1003" s="51">
        <f t="shared" ca="1" si="128"/>
        <v>1</v>
      </c>
      <c r="K1003" s="47">
        <f t="shared" si="129"/>
        <v>41.78</v>
      </c>
      <c r="L1003" s="47">
        <f t="shared" si="130"/>
        <v>41.92</v>
      </c>
      <c r="M1003" s="47">
        <f t="shared" si="131"/>
        <v>41.27</v>
      </c>
      <c r="N1003" s="47">
        <f t="shared" si="132"/>
        <v>41.45</v>
      </c>
      <c r="O1003" s="48">
        <f t="shared" ca="1" si="133"/>
        <v>2997400</v>
      </c>
    </row>
    <row r="1004" spans="1:15" x14ac:dyDescent="0.25">
      <c r="A1004">
        <v>989</v>
      </c>
      <c r="B1004" s="84">
        <v>40518</v>
      </c>
      <c r="C1004" s="47">
        <v>47.47</v>
      </c>
      <c r="D1004" s="47">
        <v>47.59</v>
      </c>
      <c r="E1004" s="47">
        <v>46.91</v>
      </c>
      <c r="F1004" s="47">
        <v>47.2</v>
      </c>
      <c r="G1004" s="48">
        <v>5206800</v>
      </c>
      <c r="H1004" s="47">
        <v>41.45</v>
      </c>
      <c r="I1004" s="51">
        <f t="shared" si="127"/>
        <v>0.87817796610169496</v>
      </c>
      <c r="J1004" s="51">
        <f t="shared" ca="1" si="128"/>
        <v>1</v>
      </c>
      <c r="K1004" s="47">
        <f t="shared" si="129"/>
        <v>41.69</v>
      </c>
      <c r="L1004" s="47">
        <f t="shared" si="130"/>
        <v>41.79</v>
      </c>
      <c r="M1004" s="47">
        <f t="shared" si="131"/>
        <v>41.2</v>
      </c>
      <c r="N1004" s="47">
        <f t="shared" si="132"/>
        <v>41.45</v>
      </c>
      <c r="O1004" s="48">
        <f t="shared" ca="1" si="133"/>
        <v>5206800</v>
      </c>
    </row>
    <row r="1005" spans="1:15" x14ac:dyDescent="0.25">
      <c r="A1005">
        <v>990</v>
      </c>
      <c r="B1005" s="84">
        <v>40515</v>
      </c>
      <c r="C1005" s="47">
        <v>48.06</v>
      </c>
      <c r="D1005" s="47">
        <v>48.25</v>
      </c>
      <c r="E1005" s="47">
        <v>47.35</v>
      </c>
      <c r="F1005" s="47">
        <v>47.43</v>
      </c>
      <c r="G1005" s="48">
        <v>2824800</v>
      </c>
      <c r="H1005" s="47">
        <v>41.65</v>
      </c>
      <c r="I1005" s="51">
        <f t="shared" si="127"/>
        <v>0.87813620071684584</v>
      </c>
      <c r="J1005" s="51">
        <f t="shared" ca="1" si="128"/>
        <v>1</v>
      </c>
      <c r="K1005" s="47">
        <f t="shared" si="129"/>
        <v>42.2</v>
      </c>
      <c r="L1005" s="47">
        <f t="shared" si="130"/>
        <v>42.37</v>
      </c>
      <c r="M1005" s="47">
        <f t="shared" si="131"/>
        <v>41.58</v>
      </c>
      <c r="N1005" s="47">
        <f t="shared" si="132"/>
        <v>41.65</v>
      </c>
      <c r="O1005" s="48">
        <f t="shared" ca="1" si="133"/>
        <v>2824800</v>
      </c>
    </row>
    <row r="1006" spans="1:15" x14ac:dyDescent="0.25">
      <c r="A1006">
        <v>991</v>
      </c>
      <c r="B1006" s="84">
        <v>40514</v>
      </c>
      <c r="C1006" s="47">
        <v>47.34</v>
      </c>
      <c r="D1006" s="47">
        <v>48.51</v>
      </c>
      <c r="E1006" s="47">
        <v>46.97</v>
      </c>
      <c r="F1006" s="47">
        <v>48.33</v>
      </c>
      <c r="G1006" s="48">
        <v>3427600</v>
      </c>
      <c r="H1006" s="47">
        <v>42.44</v>
      </c>
      <c r="I1006" s="51">
        <f t="shared" si="127"/>
        <v>0.87812952617421891</v>
      </c>
      <c r="J1006" s="51">
        <f t="shared" ca="1" si="128"/>
        <v>1</v>
      </c>
      <c r="K1006" s="47">
        <f t="shared" si="129"/>
        <v>41.57</v>
      </c>
      <c r="L1006" s="47">
        <f t="shared" si="130"/>
        <v>42.6</v>
      </c>
      <c r="M1006" s="47">
        <f t="shared" si="131"/>
        <v>41.25</v>
      </c>
      <c r="N1006" s="47">
        <f t="shared" si="132"/>
        <v>42.44</v>
      </c>
      <c r="O1006" s="48">
        <f t="shared" ca="1" si="133"/>
        <v>3427600</v>
      </c>
    </row>
    <row r="1007" spans="1:15" x14ac:dyDescent="0.25">
      <c r="A1007">
        <v>992</v>
      </c>
      <c r="B1007" s="84">
        <v>40513</v>
      </c>
      <c r="C1007" s="47">
        <v>46.93</v>
      </c>
      <c r="D1007" s="47">
        <v>47.37</v>
      </c>
      <c r="E1007" s="47">
        <v>46.72</v>
      </c>
      <c r="F1007" s="47">
        <v>47.25</v>
      </c>
      <c r="G1007" s="48">
        <v>2857000</v>
      </c>
      <c r="H1007" s="47">
        <v>41.5</v>
      </c>
      <c r="I1007" s="51">
        <f t="shared" si="127"/>
        <v>0.87830687830687826</v>
      </c>
      <c r="J1007" s="51">
        <f t="shared" ca="1" si="128"/>
        <v>1</v>
      </c>
      <c r="K1007" s="47">
        <f t="shared" si="129"/>
        <v>41.22</v>
      </c>
      <c r="L1007" s="47">
        <f t="shared" si="130"/>
        <v>41.61</v>
      </c>
      <c r="M1007" s="47">
        <f t="shared" si="131"/>
        <v>41.03</v>
      </c>
      <c r="N1007" s="47">
        <f t="shared" si="132"/>
        <v>41.5</v>
      </c>
      <c r="O1007" s="48">
        <f t="shared" ca="1" si="133"/>
        <v>2857000</v>
      </c>
    </row>
    <row r="1008" spans="1:15" x14ac:dyDescent="0.25">
      <c r="A1008">
        <v>993</v>
      </c>
      <c r="B1008" s="84">
        <v>40512</v>
      </c>
      <c r="C1008" s="47">
        <v>46.14</v>
      </c>
      <c r="D1008" s="47">
        <v>46.65</v>
      </c>
      <c r="E1008" s="47">
        <v>45.97</v>
      </c>
      <c r="F1008" s="47">
        <v>46.25</v>
      </c>
      <c r="G1008" s="48">
        <v>3496500</v>
      </c>
      <c r="H1008" s="47">
        <v>40.619999999999997</v>
      </c>
      <c r="I1008" s="51">
        <f t="shared" si="127"/>
        <v>0.87827027027027027</v>
      </c>
      <c r="J1008" s="51">
        <f t="shared" ca="1" si="128"/>
        <v>1</v>
      </c>
      <c r="K1008" s="47">
        <f t="shared" si="129"/>
        <v>40.520000000000003</v>
      </c>
      <c r="L1008" s="47">
        <f t="shared" si="130"/>
        <v>40.97</v>
      </c>
      <c r="M1008" s="47">
        <f t="shared" si="131"/>
        <v>40.369999999999997</v>
      </c>
      <c r="N1008" s="47">
        <f t="shared" si="132"/>
        <v>40.619999999999997</v>
      </c>
      <c r="O1008" s="48">
        <f t="shared" ca="1" si="133"/>
        <v>3496500</v>
      </c>
    </row>
    <row r="1009" spans="1:15" x14ac:dyDescent="0.25">
      <c r="A1009">
        <v>994</v>
      </c>
      <c r="B1009" s="84">
        <v>40511</v>
      </c>
      <c r="C1009" s="47">
        <v>46.11</v>
      </c>
      <c r="D1009" s="47">
        <v>46.63</v>
      </c>
      <c r="E1009" s="47">
        <v>45.9</v>
      </c>
      <c r="F1009" s="47">
        <v>46.54</v>
      </c>
      <c r="G1009" s="48">
        <v>2739500</v>
      </c>
      <c r="H1009" s="47">
        <v>40.869999999999997</v>
      </c>
      <c r="I1009" s="51">
        <f t="shared" si="127"/>
        <v>0.87816931671680276</v>
      </c>
      <c r="J1009" s="51">
        <f t="shared" ca="1" si="128"/>
        <v>1</v>
      </c>
      <c r="K1009" s="47">
        <f t="shared" si="129"/>
        <v>40.49</v>
      </c>
      <c r="L1009" s="47">
        <f t="shared" si="130"/>
        <v>40.950000000000003</v>
      </c>
      <c r="M1009" s="47">
        <f t="shared" si="131"/>
        <v>40.31</v>
      </c>
      <c r="N1009" s="47">
        <f t="shared" si="132"/>
        <v>40.869999999999997</v>
      </c>
      <c r="O1009" s="48">
        <f t="shared" ca="1" si="133"/>
        <v>2739500</v>
      </c>
    </row>
    <row r="1010" spans="1:15" x14ac:dyDescent="0.25">
      <c r="A1010">
        <v>995</v>
      </c>
      <c r="B1010" s="84">
        <v>40508</v>
      </c>
      <c r="C1010" s="47">
        <v>46.67</v>
      </c>
      <c r="D1010" s="47">
        <v>46.93</v>
      </c>
      <c r="E1010" s="47">
        <v>46.3</v>
      </c>
      <c r="F1010" s="47">
        <v>46.48</v>
      </c>
      <c r="G1010" s="48">
        <v>922600</v>
      </c>
      <c r="H1010" s="47">
        <v>40.82</v>
      </c>
      <c r="I1010" s="51">
        <f t="shared" si="127"/>
        <v>0.87822719449225484</v>
      </c>
      <c r="J1010" s="51">
        <f t="shared" ca="1" si="128"/>
        <v>1</v>
      </c>
      <c r="K1010" s="47">
        <f t="shared" si="129"/>
        <v>40.99</v>
      </c>
      <c r="L1010" s="47">
        <f t="shared" si="130"/>
        <v>41.22</v>
      </c>
      <c r="M1010" s="47">
        <f t="shared" si="131"/>
        <v>40.659999999999997</v>
      </c>
      <c r="N1010" s="47">
        <f t="shared" si="132"/>
        <v>40.82</v>
      </c>
      <c r="O1010" s="48">
        <f t="shared" ca="1" si="133"/>
        <v>922600</v>
      </c>
    </row>
    <row r="1011" spans="1:15" x14ac:dyDescent="0.25">
      <c r="A1011">
        <v>996</v>
      </c>
      <c r="B1011" s="84">
        <v>40506</v>
      </c>
      <c r="C1011" s="47">
        <v>46.74</v>
      </c>
      <c r="D1011" s="47">
        <v>47.22</v>
      </c>
      <c r="E1011" s="47">
        <v>46.72</v>
      </c>
      <c r="F1011" s="47">
        <v>47.01</v>
      </c>
      <c r="G1011" s="48">
        <v>2050200</v>
      </c>
      <c r="H1011" s="47">
        <v>41.29</v>
      </c>
      <c r="I1011" s="51">
        <f t="shared" si="127"/>
        <v>0.87832376090193576</v>
      </c>
      <c r="J1011" s="51">
        <f t="shared" ca="1" si="128"/>
        <v>1</v>
      </c>
      <c r="K1011" s="47">
        <f t="shared" si="129"/>
        <v>41.05</v>
      </c>
      <c r="L1011" s="47">
        <f t="shared" si="130"/>
        <v>41.47</v>
      </c>
      <c r="M1011" s="47">
        <f t="shared" si="131"/>
        <v>41.04</v>
      </c>
      <c r="N1011" s="47">
        <f t="shared" si="132"/>
        <v>41.29</v>
      </c>
      <c r="O1011" s="48">
        <f t="shared" ca="1" si="133"/>
        <v>2050200</v>
      </c>
    </row>
    <row r="1012" spans="1:15" x14ac:dyDescent="0.25">
      <c r="A1012">
        <v>997</v>
      </c>
      <c r="B1012" s="84">
        <v>40505</v>
      </c>
      <c r="C1012" s="47">
        <v>46.15</v>
      </c>
      <c r="D1012" s="47">
        <v>46.54</v>
      </c>
      <c r="E1012" s="47">
        <v>46.04</v>
      </c>
      <c r="F1012" s="47">
        <v>46.44</v>
      </c>
      <c r="G1012" s="48">
        <v>2478000</v>
      </c>
      <c r="H1012" s="47">
        <v>40.78</v>
      </c>
      <c r="I1012" s="51">
        <f t="shared" si="127"/>
        <v>0.8781223083548666</v>
      </c>
      <c r="J1012" s="51">
        <f t="shared" ca="1" si="128"/>
        <v>1</v>
      </c>
      <c r="K1012" s="47">
        <f t="shared" si="129"/>
        <v>40.53</v>
      </c>
      <c r="L1012" s="47">
        <f t="shared" si="130"/>
        <v>40.869999999999997</v>
      </c>
      <c r="M1012" s="47">
        <f t="shared" si="131"/>
        <v>40.43</v>
      </c>
      <c r="N1012" s="47">
        <f t="shared" si="132"/>
        <v>40.78</v>
      </c>
      <c r="O1012" s="48">
        <f t="shared" ca="1" si="133"/>
        <v>2478000</v>
      </c>
    </row>
    <row r="1013" spans="1:15" x14ac:dyDescent="0.25">
      <c r="A1013">
        <v>998</v>
      </c>
      <c r="B1013" s="84">
        <v>40504</v>
      </c>
      <c r="C1013" s="47">
        <v>46.98</v>
      </c>
      <c r="D1013" s="47">
        <v>46.98</v>
      </c>
      <c r="E1013" s="47">
        <v>46</v>
      </c>
      <c r="F1013" s="47">
        <v>46.53</v>
      </c>
      <c r="G1013" s="48">
        <v>2409000</v>
      </c>
      <c r="H1013" s="47">
        <v>40.86</v>
      </c>
      <c r="I1013" s="51">
        <f t="shared" si="127"/>
        <v>0.87814313346228234</v>
      </c>
      <c r="J1013" s="51">
        <f t="shared" ca="1" si="128"/>
        <v>1</v>
      </c>
      <c r="K1013" s="47">
        <f t="shared" si="129"/>
        <v>41.26</v>
      </c>
      <c r="L1013" s="47">
        <f t="shared" si="130"/>
        <v>41.26</v>
      </c>
      <c r="M1013" s="47">
        <f t="shared" si="131"/>
        <v>40.39</v>
      </c>
      <c r="N1013" s="47">
        <f t="shared" si="132"/>
        <v>40.86</v>
      </c>
      <c r="O1013" s="48">
        <f t="shared" ca="1" si="133"/>
        <v>2409000</v>
      </c>
    </row>
    <row r="1014" spans="1:15" x14ac:dyDescent="0.25">
      <c r="A1014">
        <v>999</v>
      </c>
      <c r="B1014" s="84">
        <v>40501</v>
      </c>
      <c r="C1014" s="47">
        <v>47.11</v>
      </c>
      <c r="D1014" s="47">
        <v>47.56</v>
      </c>
      <c r="E1014" s="47">
        <v>46.71</v>
      </c>
      <c r="F1014" s="47">
        <v>47.01</v>
      </c>
      <c r="G1014" s="48">
        <v>2587800</v>
      </c>
      <c r="H1014" s="47">
        <v>41.29</v>
      </c>
      <c r="I1014" s="51">
        <f t="shared" si="127"/>
        <v>0.87832376090193576</v>
      </c>
      <c r="J1014" s="51">
        <f t="shared" ca="1" si="128"/>
        <v>1</v>
      </c>
      <c r="K1014" s="47">
        <f t="shared" si="129"/>
        <v>41.38</v>
      </c>
      <c r="L1014" s="47">
        <f t="shared" si="130"/>
        <v>41.77</v>
      </c>
      <c r="M1014" s="47">
        <f t="shared" si="131"/>
        <v>41.03</v>
      </c>
      <c r="N1014" s="47">
        <f t="shared" si="132"/>
        <v>41.29</v>
      </c>
      <c r="O1014" s="48">
        <f t="shared" ca="1" si="133"/>
        <v>2587800</v>
      </c>
    </row>
    <row r="1015" spans="1:15" x14ac:dyDescent="0.25">
      <c r="A1015">
        <v>1000</v>
      </c>
      <c r="B1015" s="84">
        <v>40500</v>
      </c>
      <c r="C1015" s="47">
        <v>46.64</v>
      </c>
      <c r="D1015" s="47">
        <v>47.09</v>
      </c>
      <c r="E1015" s="47">
        <v>46.53</v>
      </c>
      <c r="F1015" s="47">
        <v>47.07</v>
      </c>
      <c r="G1015" s="48">
        <v>2836000</v>
      </c>
      <c r="H1015" s="47">
        <v>41.34</v>
      </c>
      <c r="I1015" s="51">
        <f t="shared" si="127"/>
        <v>0.87826641172721487</v>
      </c>
      <c r="J1015" s="51">
        <f t="shared" ca="1" si="128"/>
        <v>1</v>
      </c>
      <c r="K1015" s="47">
        <f t="shared" si="129"/>
        <v>40.96</v>
      </c>
      <c r="L1015" s="47">
        <f t="shared" si="130"/>
        <v>41.36</v>
      </c>
      <c r="M1015" s="47">
        <f t="shared" si="131"/>
        <v>40.869999999999997</v>
      </c>
      <c r="N1015" s="47">
        <f t="shared" si="132"/>
        <v>41.34</v>
      </c>
      <c r="O1015" s="48">
        <f t="shared" ca="1" si="133"/>
        <v>2836000</v>
      </c>
    </row>
    <row r="1016" spans="1:15" x14ac:dyDescent="0.25">
      <c r="A1016">
        <v>1001</v>
      </c>
      <c r="B1016" s="84">
        <v>40499</v>
      </c>
      <c r="C1016" s="47">
        <v>46.01</v>
      </c>
      <c r="D1016" s="47">
        <v>46.49</v>
      </c>
      <c r="E1016" s="47">
        <v>45.98</v>
      </c>
      <c r="F1016" s="47">
        <v>46.34</v>
      </c>
      <c r="G1016" s="48">
        <v>2626200</v>
      </c>
      <c r="H1016" s="47">
        <v>40.700000000000003</v>
      </c>
      <c r="I1016" s="51">
        <f t="shared" si="127"/>
        <v>0.87829089339663358</v>
      </c>
      <c r="J1016" s="51">
        <f t="shared" ca="1" si="128"/>
        <v>1</v>
      </c>
      <c r="K1016" s="47">
        <f t="shared" si="129"/>
        <v>40.409999999999997</v>
      </c>
      <c r="L1016" s="47">
        <f t="shared" si="130"/>
        <v>40.83</v>
      </c>
      <c r="M1016" s="47">
        <f t="shared" si="131"/>
        <v>40.380000000000003</v>
      </c>
      <c r="N1016" s="47">
        <f t="shared" si="132"/>
        <v>40.700000000000003</v>
      </c>
      <c r="O1016" s="48">
        <f t="shared" ca="1" si="133"/>
        <v>2626200</v>
      </c>
    </row>
    <row r="1017" spans="1:15" x14ac:dyDescent="0.25">
      <c r="A1017">
        <v>1002</v>
      </c>
      <c r="B1017" s="84">
        <v>40498</v>
      </c>
      <c r="C1017" s="47">
        <v>46.27</v>
      </c>
      <c r="D1017" s="47">
        <v>46.54</v>
      </c>
      <c r="E1017" s="47">
        <v>45.68</v>
      </c>
      <c r="F1017" s="47">
        <v>45.9</v>
      </c>
      <c r="G1017" s="48">
        <v>2658700</v>
      </c>
      <c r="H1017" s="47">
        <v>40.31</v>
      </c>
      <c r="I1017" s="51">
        <f t="shared" si="127"/>
        <v>0.87821350762527239</v>
      </c>
      <c r="J1017" s="51">
        <f t="shared" ca="1" si="128"/>
        <v>1</v>
      </c>
      <c r="K1017" s="47">
        <f t="shared" si="129"/>
        <v>40.630000000000003</v>
      </c>
      <c r="L1017" s="47">
        <f t="shared" si="130"/>
        <v>40.869999999999997</v>
      </c>
      <c r="M1017" s="47">
        <f t="shared" si="131"/>
        <v>40.119999999999997</v>
      </c>
      <c r="N1017" s="47">
        <f t="shared" si="132"/>
        <v>40.31</v>
      </c>
      <c r="O1017" s="48">
        <f t="shared" ca="1" si="133"/>
        <v>2658700</v>
      </c>
    </row>
    <row r="1018" spans="1:15" x14ac:dyDescent="0.25">
      <c r="A1018">
        <v>1003</v>
      </c>
      <c r="B1018" s="84">
        <v>40497</v>
      </c>
      <c r="C1018" s="47">
        <v>46.5</v>
      </c>
      <c r="D1018" s="47">
        <v>46.96</v>
      </c>
      <c r="E1018" s="47">
        <v>46.5</v>
      </c>
      <c r="F1018" s="47">
        <v>46.54</v>
      </c>
      <c r="G1018" s="48">
        <v>1655200</v>
      </c>
      <c r="H1018" s="47">
        <v>40.869999999999997</v>
      </c>
      <c r="I1018" s="51">
        <f t="shared" si="127"/>
        <v>0.87816931671680276</v>
      </c>
      <c r="J1018" s="51">
        <f t="shared" ca="1" si="128"/>
        <v>1</v>
      </c>
      <c r="K1018" s="47">
        <f t="shared" si="129"/>
        <v>40.83</v>
      </c>
      <c r="L1018" s="47">
        <f t="shared" si="130"/>
        <v>41.24</v>
      </c>
      <c r="M1018" s="47">
        <f t="shared" si="131"/>
        <v>40.83</v>
      </c>
      <c r="N1018" s="47">
        <f t="shared" si="132"/>
        <v>40.869999999999997</v>
      </c>
      <c r="O1018" s="48">
        <f t="shared" ca="1" si="133"/>
        <v>1655200</v>
      </c>
    </row>
    <row r="1019" spans="1:15" x14ac:dyDescent="0.25">
      <c r="A1019">
        <v>1004</v>
      </c>
      <c r="B1019" s="84">
        <v>40494</v>
      </c>
      <c r="C1019" s="47">
        <v>47.02</v>
      </c>
      <c r="D1019" s="47">
        <v>47.02</v>
      </c>
      <c r="E1019" s="47">
        <v>46.12</v>
      </c>
      <c r="F1019" s="47">
        <v>46.41</v>
      </c>
      <c r="G1019" s="48">
        <v>2353100</v>
      </c>
      <c r="H1019" s="47">
        <v>40.76</v>
      </c>
      <c r="I1019" s="51">
        <f t="shared" si="127"/>
        <v>0.87825899590605472</v>
      </c>
      <c r="J1019" s="51">
        <f t="shared" ca="1" si="128"/>
        <v>1</v>
      </c>
      <c r="K1019" s="47">
        <f t="shared" si="129"/>
        <v>41.3</v>
      </c>
      <c r="L1019" s="47">
        <f t="shared" si="130"/>
        <v>41.3</v>
      </c>
      <c r="M1019" s="47">
        <f t="shared" si="131"/>
        <v>40.51</v>
      </c>
      <c r="N1019" s="47">
        <f t="shared" si="132"/>
        <v>40.76</v>
      </c>
      <c r="O1019" s="48">
        <f t="shared" ca="1" si="133"/>
        <v>2353100</v>
      </c>
    </row>
    <row r="1020" spans="1:15" x14ac:dyDescent="0.25">
      <c r="A1020">
        <v>1005</v>
      </c>
      <c r="B1020" s="84">
        <v>40493</v>
      </c>
      <c r="C1020" s="47">
        <v>47.49</v>
      </c>
      <c r="D1020" s="47">
        <v>47.66</v>
      </c>
      <c r="E1020" s="47">
        <v>46.95</v>
      </c>
      <c r="F1020" s="47">
        <v>47.15</v>
      </c>
      <c r="G1020" s="48">
        <v>2098900</v>
      </c>
      <c r="H1020" s="47">
        <v>41.41</v>
      </c>
      <c r="I1020" s="51">
        <f t="shared" si="127"/>
        <v>0.87826086956521732</v>
      </c>
      <c r="J1020" s="51">
        <f t="shared" ca="1" si="128"/>
        <v>1</v>
      </c>
      <c r="K1020" s="47">
        <f t="shared" si="129"/>
        <v>41.71</v>
      </c>
      <c r="L1020" s="47">
        <f t="shared" si="130"/>
        <v>41.86</v>
      </c>
      <c r="M1020" s="47">
        <f t="shared" si="131"/>
        <v>41.23</v>
      </c>
      <c r="N1020" s="47">
        <f t="shared" si="132"/>
        <v>41.41</v>
      </c>
      <c r="O1020" s="48">
        <f t="shared" ca="1" si="133"/>
        <v>2098900</v>
      </c>
    </row>
    <row r="1021" spans="1:15" x14ac:dyDescent="0.25">
      <c r="A1021">
        <v>1006</v>
      </c>
      <c r="B1021" s="84">
        <v>40492</v>
      </c>
      <c r="C1021" s="47">
        <v>48.05</v>
      </c>
      <c r="D1021" s="47">
        <v>48.13</v>
      </c>
      <c r="E1021" s="47">
        <v>47.62</v>
      </c>
      <c r="F1021" s="47">
        <v>47.96</v>
      </c>
      <c r="G1021" s="48">
        <v>2236600</v>
      </c>
      <c r="H1021" s="47">
        <v>42.12</v>
      </c>
      <c r="I1021" s="51">
        <f t="shared" si="127"/>
        <v>0.87823185988323593</v>
      </c>
      <c r="J1021" s="51">
        <f t="shared" ca="1" si="128"/>
        <v>1</v>
      </c>
      <c r="K1021" s="47">
        <f t="shared" si="129"/>
        <v>42.2</v>
      </c>
      <c r="L1021" s="47">
        <f t="shared" si="130"/>
        <v>42.27</v>
      </c>
      <c r="M1021" s="47">
        <f t="shared" si="131"/>
        <v>41.82</v>
      </c>
      <c r="N1021" s="47">
        <f t="shared" si="132"/>
        <v>42.12</v>
      </c>
      <c r="O1021" s="48">
        <f t="shared" ca="1" si="133"/>
        <v>2236600</v>
      </c>
    </row>
    <row r="1022" spans="1:15" x14ac:dyDescent="0.25">
      <c r="A1022">
        <v>1007</v>
      </c>
      <c r="B1022" s="84">
        <v>40491</v>
      </c>
      <c r="C1022" s="47">
        <v>48.55</v>
      </c>
      <c r="D1022" s="47">
        <v>48.67</v>
      </c>
      <c r="E1022" s="47">
        <v>47.95</v>
      </c>
      <c r="F1022" s="47">
        <v>48.02</v>
      </c>
      <c r="G1022" s="48">
        <v>2306000</v>
      </c>
      <c r="H1022" s="47">
        <v>42.17</v>
      </c>
      <c r="I1022" s="51">
        <f t="shared" si="127"/>
        <v>0.87817576009995835</v>
      </c>
      <c r="J1022" s="51">
        <f t="shared" ca="1" si="128"/>
        <v>1</v>
      </c>
      <c r="K1022" s="47">
        <f t="shared" si="129"/>
        <v>42.64</v>
      </c>
      <c r="L1022" s="47">
        <f t="shared" si="130"/>
        <v>42.74</v>
      </c>
      <c r="M1022" s="47">
        <f t="shared" si="131"/>
        <v>42.11</v>
      </c>
      <c r="N1022" s="47">
        <f t="shared" si="132"/>
        <v>42.17</v>
      </c>
      <c r="O1022" s="48">
        <f t="shared" ca="1" si="133"/>
        <v>2306000</v>
      </c>
    </row>
    <row r="1023" spans="1:15" x14ac:dyDescent="0.25">
      <c r="A1023">
        <v>1008</v>
      </c>
      <c r="B1023" s="84">
        <v>40490</v>
      </c>
      <c r="C1023" s="47">
        <v>48.12</v>
      </c>
      <c r="D1023" s="47">
        <v>48.66</v>
      </c>
      <c r="E1023" s="47">
        <v>48.07</v>
      </c>
      <c r="F1023" s="47">
        <v>48.33</v>
      </c>
      <c r="G1023" s="48">
        <v>2124300</v>
      </c>
      <c r="H1023" s="47">
        <v>42.44</v>
      </c>
      <c r="I1023" s="51">
        <f t="shared" si="127"/>
        <v>0.87812952617421891</v>
      </c>
      <c r="J1023" s="51">
        <f t="shared" ca="1" si="128"/>
        <v>1</v>
      </c>
      <c r="K1023" s="47">
        <f t="shared" si="129"/>
        <v>42.26</v>
      </c>
      <c r="L1023" s="47">
        <f t="shared" si="130"/>
        <v>42.73</v>
      </c>
      <c r="M1023" s="47">
        <f t="shared" si="131"/>
        <v>42.21</v>
      </c>
      <c r="N1023" s="47">
        <f t="shared" si="132"/>
        <v>42.44</v>
      </c>
      <c r="O1023" s="48">
        <f t="shared" ca="1" si="133"/>
        <v>2124300</v>
      </c>
    </row>
    <row r="1024" spans="1:15" x14ac:dyDescent="0.25">
      <c r="A1024">
        <v>1009</v>
      </c>
      <c r="B1024" s="84">
        <v>40487</v>
      </c>
      <c r="C1024" s="47">
        <v>48.16</v>
      </c>
      <c r="D1024" s="47">
        <v>48.41</v>
      </c>
      <c r="E1024" s="47">
        <v>47.95</v>
      </c>
      <c r="F1024" s="47">
        <v>48.15</v>
      </c>
      <c r="G1024" s="48">
        <v>2500600</v>
      </c>
      <c r="H1024" s="47">
        <v>42.29</v>
      </c>
      <c r="I1024" s="51">
        <f t="shared" si="127"/>
        <v>0.87829698857736238</v>
      </c>
      <c r="J1024" s="51">
        <f t="shared" ca="1" si="128"/>
        <v>1</v>
      </c>
      <c r="K1024" s="47">
        <f t="shared" si="129"/>
        <v>42.3</v>
      </c>
      <c r="L1024" s="47">
        <f t="shared" si="130"/>
        <v>42.52</v>
      </c>
      <c r="M1024" s="47">
        <f t="shared" si="131"/>
        <v>42.11</v>
      </c>
      <c r="N1024" s="47">
        <f t="shared" si="132"/>
        <v>42.29</v>
      </c>
      <c r="O1024" s="48">
        <f t="shared" ca="1" si="133"/>
        <v>2500600</v>
      </c>
    </row>
    <row r="1025" spans="1:15" x14ac:dyDescent="0.25">
      <c r="A1025">
        <v>1010</v>
      </c>
      <c r="B1025" s="84">
        <v>40486</v>
      </c>
      <c r="C1025" s="47">
        <v>48.11</v>
      </c>
      <c r="D1025" s="47">
        <v>48.19</v>
      </c>
      <c r="E1025" s="47">
        <v>47.6</v>
      </c>
      <c r="F1025" s="47">
        <v>48.06</v>
      </c>
      <c r="G1025" s="48">
        <v>2393600</v>
      </c>
      <c r="H1025" s="47">
        <v>42.21</v>
      </c>
      <c r="I1025" s="51">
        <f t="shared" si="127"/>
        <v>0.87827715355805236</v>
      </c>
      <c r="J1025" s="51">
        <f t="shared" ca="1" si="128"/>
        <v>1</v>
      </c>
      <c r="K1025" s="47">
        <f t="shared" si="129"/>
        <v>42.25</v>
      </c>
      <c r="L1025" s="47">
        <f t="shared" si="130"/>
        <v>42.32</v>
      </c>
      <c r="M1025" s="47">
        <f t="shared" si="131"/>
        <v>41.81</v>
      </c>
      <c r="N1025" s="47">
        <f t="shared" si="132"/>
        <v>42.21</v>
      </c>
      <c r="O1025" s="48">
        <f t="shared" ca="1" si="133"/>
        <v>2393600</v>
      </c>
    </row>
    <row r="1026" spans="1:15" x14ac:dyDescent="0.25">
      <c r="A1026">
        <v>1011</v>
      </c>
      <c r="B1026" s="84">
        <v>40485</v>
      </c>
      <c r="C1026" s="47">
        <v>47.91</v>
      </c>
      <c r="D1026" s="47">
        <v>48.29</v>
      </c>
      <c r="E1026" s="47">
        <v>47.3</v>
      </c>
      <c r="F1026" s="47">
        <v>47.73</v>
      </c>
      <c r="G1026" s="48">
        <v>2611600</v>
      </c>
      <c r="H1026" s="47">
        <v>41.92</v>
      </c>
      <c r="I1026" s="51">
        <f t="shared" si="127"/>
        <v>0.87827362245966911</v>
      </c>
      <c r="J1026" s="51">
        <f t="shared" ca="1" si="128"/>
        <v>1</v>
      </c>
      <c r="K1026" s="47">
        <f t="shared" si="129"/>
        <v>42.08</v>
      </c>
      <c r="L1026" s="47">
        <f t="shared" si="130"/>
        <v>42.41</v>
      </c>
      <c r="M1026" s="47">
        <f t="shared" si="131"/>
        <v>41.54</v>
      </c>
      <c r="N1026" s="47">
        <f t="shared" si="132"/>
        <v>41.92</v>
      </c>
      <c r="O1026" s="48">
        <f t="shared" ca="1" si="133"/>
        <v>2611600</v>
      </c>
    </row>
    <row r="1027" spans="1:15" x14ac:dyDescent="0.25">
      <c r="A1027">
        <v>1012</v>
      </c>
      <c r="B1027" s="84">
        <v>40484</v>
      </c>
      <c r="C1027" s="47">
        <v>47.34</v>
      </c>
      <c r="D1027" s="47">
        <v>48.38</v>
      </c>
      <c r="E1027" s="47">
        <v>47.25</v>
      </c>
      <c r="F1027" s="47">
        <v>47.8</v>
      </c>
      <c r="G1027" s="48">
        <v>3229300</v>
      </c>
      <c r="H1027" s="47">
        <v>41.98</v>
      </c>
      <c r="I1027" s="51">
        <f t="shared" si="127"/>
        <v>0.87824267782426779</v>
      </c>
      <c r="J1027" s="51">
        <f t="shared" ca="1" si="128"/>
        <v>1</v>
      </c>
      <c r="K1027" s="47">
        <f t="shared" si="129"/>
        <v>41.58</v>
      </c>
      <c r="L1027" s="47">
        <f t="shared" si="130"/>
        <v>42.49</v>
      </c>
      <c r="M1027" s="47">
        <f t="shared" si="131"/>
        <v>41.5</v>
      </c>
      <c r="N1027" s="47">
        <f t="shared" si="132"/>
        <v>41.98</v>
      </c>
      <c r="O1027" s="48">
        <f t="shared" ca="1" si="133"/>
        <v>3229300</v>
      </c>
    </row>
    <row r="1028" spans="1:15" x14ac:dyDescent="0.25">
      <c r="A1028">
        <v>1013</v>
      </c>
      <c r="B1028" s="84">
        <v>40483</v>
      </c>
      <c r="C1028" s="47">
        <v>46.36</v>
      </c>
      <c r="D1028" s="47">
        <v>47.56</v>
      </c>
      <c r="E1028" s="47">
        <v>46.33</v>
      </c>
      <c r="F1028" s="47">
        <v>46.9</v>
      </c>
      <c r="G1028" s="48">
        <v>3494000</v>
      </c>
      <c r="H1028" s="47">
        <v>41.19</v>
      </c>
      <c r="I1028" s="51">
        <f t="shared" si="127"/>
        <v>0.87825159914712148</v>
      </c>
      <c r="J1028" s="51">
        <f t="shared" ca="1" si="128"/>
        <v>1</v>
      </c>
      <c r="K1028" s="47">
        <f t="shared" si="129"/>
        <v>40.72</v>
      </c>
      <c r="L1028" s="47">
        <f t="shared" si="130"/>
        <v>41.77</v>
      </c>
      <c r="M1028" s="47">
        <f t="shared" si="131"/>
        <v>40.69</v>
      </c>
      <c r="N1028" s="47">
        <f t="shared" si="132"/>
        <v>41.19</v>
      </c>
      <c r="O1028" s="48">
        <f t="shared" ca="1" si="133"/>
        <v>3494000</v>
      </c>
    </row>
    <row r="1029" spans="1:15" x14ac:dyDescent="0.25">
      <c r="A1029">
        <v>1014</v>
      </c>
      <c r="B1029" s="84">
        <v>40480</v>
      </c>
      <c r="C1029" s="47">
        <v>45.65</v>
      </c>
      <c r="D1029" s="47">
        <v>46.23</v>
      </c>
      <c r="E1029" s="47">
        <v>45.65</v>
      </c>
      <c r="F1029" s="47">
        <v>46.08</v>
      </c>
      <c r="G1029" s="48">
        <v>2516600</v>
      </c>
      <c r="H1029" s="47">
        <v>40.47</v>
      </c>
      <c r="I1029" s="51">
        <f t="shared" si="127"/>
        <v>0.87825520833333337</v>
      </c>
      <c r="J1029" s="51">
        <f t="shared" ca="1" si="128"/>
        <v>1</v>
      </c>
      <c r="K1029" s="47">
        <f t="shared" si="129"/>
        <v>40.090000000000003</v>
      </c>
      <c r="L1029" s="47">
        <f t="shared" si="130"/>
        <v>40.6</v>
      </c>
      <c r="M1029" s="47">
        <f t="shared" si="131"/>
        <v>40.090000000000003</v>
      </c>
      <c r="N1029" s="47">
        <f t="shared" si="132"/>
        <v>40.47</v>
      </c>
      <c r="O1029" s="48">
        <f t="shared" ca="1" si="133"/>
        <v>2516600</v>
      </c>
    </row>
    <row r="1030" spans="1:15" x14ac:dyDescent="0.25">
      <c r="A1030">
        <v>1015</v>
      </c>
      <c r="B1030" s="84">
        <v>40479</v>
      </c>
      <c r="C1030" s="47">
        <v>46.58</v>
      </c>
      <c r="D1030" s="47">
        <v>47.43</v>
      </c>
      <c r="E1030" s="47">
        <v>45.16</v>
      </c>
      <c r="F1030" s="47">
        <v>45.64</v>
      </c>
      <c r="G1030" s="48">
        <v>6750300</v>
      </c>
      <c r="H1030" s="47">
        <v>40.08</v>
      </c>
      <c r="I1030" s="51">
        <f t="shared" si="127"/>
        <v>0.87817703768624011</v>
      </c>
      <c r="J1030" s="51">
        <f t="shared" ca="1" si="128"/>
        <v>1</v>
      </c>
      <c r="K1030" s="47">
        <f t="shared" si="129"/>
        <v>40.909999999999997</v>
      </c>
      <c r="L1030" s="47">
        <f t="shared" si="130"/>
        <v>41.65</v>
      </c>
      <c r="M1030" s="47">
        <f t="shared" si="131"/>
        <v>39.659999999999997</v>
      </c>
      <c r="N1030" s="47">
        <f t="shared" si="132"/>
        <v>40.08</v>
      </c>
      <c r="O1030" s="48">
        <f t="shared" ca="1" si="133"/>
        <v>6750300</v>
      </c>
    </row>
    <row r="1031" spans="1:15" x14ac:dyDescent="0.25">
      <c r="A1031">
        <v>1016</v>
      </c>
      <c r="B1031" s="84">
        <v>40478</v>
      </c>
      <c r="C1031" s="47">
        <v>47.17</v>
      </c>
      <c r="D1031" s="47">
        <v>47.37</v>
      </c>
      <c r="E1031" s="47">
        <v>46.83</v>
      </c>
      <c r="F1031" s="47">
        <v>47.3</v>
      </c>
      <c r="G1031" s="48">
        <v>1906800</v>
      </c>
      <c r="H1031" s="47">
        <v>41.54</v>
      </c>
      <c r="I1031" s="51">
        <f t="shared" si="127"/>
        <v>0.87822410147991548</v>
      </c>
      <c r="J1031" s="51">
        <f t="shared" ca="1" si="128"/>
        <v>1</v>
      </c>
      <c r="K1031" s="47">
        <f t="shared" si="129"/>
        <v>41.43</v>
      </c>
      <c r="L1031" s="47">
        <f t="shared" si="130"/>
        <v>41.6</v>
      </c>
      <c r="M1031" s="47">
        <f t="shared" si="131"/>
        <v>41.13</v>
      </c>
      <c r="N1031" s="47">
        <f t="shared" si="132"/>
        <v>41.54</v>
      </c>
      <c r="O1031" s="48">
        <f t="shared" ca="1" si="133"/>
        <v>1906800</v>
      </c>
    </row>
    <row r="1032" spans="1:15" x14ac:dyDescent="0.25">
      <c r="A1032">
        <v>1017</v>
      </c>
      <c r="B1032" s="84">
        <v>40477</v>
      </c>
      <c r="C1032" s="47">
        <v>47.01</v>
      </c>
      <c r="D1032" s="47">
        <v>47.62</v>
      </c>
      <c r="E1032" s="47">
        <v>46.78</v>
      </c>
      <c r="F1032" s="47">
        <v>47.55</v>
      </c>
      <c r="G1032" s="48">
        <v>3033100</v>
      </c>
      <c r="H1032" s="47">
        <v>41.76</v>
      </c>
      <c r="I1032" s="51">
        <f t="shared" si="127"/>
        <v>0.87823343848580437</v>
      </c>
      <c r="J1032" s="51">
        <f t="shared" ca="1" si="128"/>
        <v>1</v>
      </c>
      <c r="K1032" s="47">
        <f t="shared" si="129"/>
        <v>41.29</v>
      </c>
      <c r="L1032" s="47">
        <f t="shared" si="130"/>
        <v>41.82</v>
      </c>
      <c r="M1032" s="47">
        <f t="shared" si="131"/>
        <v>41.08</v>
      </c>
      <c r="N1032" s="47">
        <f t="shared" si="132"/>
        <v>41.76</v>
      </c>
      <c r="O1032" s="48">
        <f t="shared" ca="1" si="133"/>
        <v>3033100</v>
      </c>
    </row>
    <row r="1033" spans="1:15" x14ac:dyDescent="0.25">
      <c r="A1033">
        <v>1018</v>
      </c>
      <c r="B1033" s="84">
        <v>40476</v>
      </c>
      <c r="C1033" s="47">
        <v>47.94</v>
      </c>
      <c r="D1033" s="47">
        <v>47.94</v>
      </c>
      <c r="E1033" s="47">
        <v>47.09</v>
      </c>
      <c r="F1033" s="47">
        <v>47.14</v>
      </c>
      <c r="G1033" s="48">
        <v>2216600</v>
      </c>
      <c r="H1033" s="47">
        <v>41.4</v>
      </c>
      <c r="I1033" s="51">
        <f t="shared" si="127"/>
        <v>0.87823504454815438</v>
      </c>
      <c r="J1033" s="51">
        <f t="shared" ca="1" si="128"/>
        <v>1</v>
      </c>
      <c r="K1033" s="47">
        <f t="shared" si="129"/>
        <v>42.1</v>
      </c>
      <c r="L1033" s="47">
        <f t="shared" si="130"/>
        <v>42.1</v>
      </c>
      <c r="M1033" s="47">
        <f t="shared" si="131"/>
        <v>41.36</v>
      </c>
      <c r="N1033" s="47">
        <f t="shared" si="132"/>
        <v>41.4</v>
      </c>
      <c r="O1033" s="48">
        <f t="shared" ca="1" si="133"/>
        <v>2216600</v>
      </c>
    </row>
    <row r="1034" spans="1:15" x14ac:dyDescent="0.25">
      <c r="A1034">
        <v>1019</v>
      </c>
      <c r="B1034" s="84">
        <v>40473</v>
      </c>
      <c r="C1034" s="47">
        <v>47.83</v>
      </c>
      <c r="D1034" s="47">
        <v>47.83</v>
      </c>
      <c r="E1034" s="47">
        <v>47.33</v>
      </c>
      <c r="F1034" s="47">
        <v>47.6</v>
      </c>
      <c r="G1034" s="48">
        <v>1612600</v>
      </c>
      <c r="H1034" s="47">
        <v>41.8</v>
      </c>
      <c r="I1034" s="51">
        <f t="shared" si="127"/>
        <v>0.87815126050420156</v>
      </c>
      <c r="J1034" s="51">
        <f t="shared" ca="1" si="128"/>
        <v>1</v>
      </c>
      <c r="K1034" s="47">
        <f t="shared" si="129"/>
        <v>42</v>
      </c>
      <c r="L1034" s="47">
        <f t="shared" si="130"/>
        <v>42</v>
      </c>
      <c r="M1034" s="47">
        <f t="shared" si="131"/>
        <v>41.56</v>
      </c>
      <c r="N1034" s="47">
        <f t="shared" si="132"/>
        <v>41.8</v>
      </c>
      <c r="O1034" s="48">
        <f t="shared" ca="1" si="133"/>
        <v>1612600</v>
      </c>
    </row>
    <row r="1035" spans="1:15" x14ac:dyDescent="0.25">
      <c r="A1035">
        <v>1020</v>
      </c>
      <c r="B1035" s="84">
        <v>40472</v>
      </c>
      <c r="C1035" s="47">
        <v>47.39</v>
      </c>
      <c r="D1035" s="47">
        <v>47.89</v>
      </c>
      <c r="E1035" s="47">
        <v>47.23</v>
      </c>
      <c r="F1035" s="47">
        <v>47.83</v>
      </c>
      <c r="G1035" s="48">
        <v>3284500</v>
      </c>
      <c r="H1035" s="47">
        <v>42.01</v>
      </c>
      <c r="I1035" s="51">
        <f t="shared" si="127"/>
        <v>0.87831904662345806</v>
      </c>
      <c r="J1035" s="51">
        <f t="shared" ca="1" si="128"/>
        <v>1</v>
      </c>
      <c r="K1035" s="47">
        <f t="shared" si="129"/>
        <v>41.62</v>
      </c>
      <c r="L1035" s="47">
        <f t="shared" si="130"/>
        <v>42.06</v>
      </c>
      <c r="M1035" s="47">
        <f t="shared" si="131"/>
        <v>41.48</v>
      </c>
      <c r="N1035" s="47">
        <f t="shared" si="132"/>
        <v>42.01</v>
      </c>
      <c r="O1035" s="48">
        <f t="shared" ca="1" si="133"/>
        <v>3284500</v>
      </c>
    </row>
    <row r="1036" spans="1:15" x14ac:dyDescent="0.25">
      <c r="A1036">
        <v>1021</v>
      </c>
      <c r="B1036" s="84">
        <v>40471</v>
      </c>
      <c r="C1036" s="47">
        <v>46.73</v>
      </c>
      <c r="D1036" s="47">
        <v>47.43</v>
      </c>
      <c r="E1036" s="47">
        <v>46.68</v>
      </c>
      <c r="F1036" s="47">
        <v>47.24</v>
      </c>
      <c r="G1036" s="48">
        <v>2890400</v>
      </c>
      <c r="H1036" s="47">
        <v>41.49</v>
      </c>
      <c r="I1036" s="51">
        <f t="shared" si="127"/>
        <v>0.87828111769686712</v>
      </c>
      <c r="J1036" s="51">
        <f t="shared" ca="1" si="128"/>
        <v>1</v>
      </c>
      <c r="K1036" s="47">
        <f t="shared" si="129"/>
        <v>41.04</v>
      </c>
      <c r="L1036" s="47">
        <f t="shared" si="130"/>
        <v>41.66</v>
      </c>
      <c r="M1036" s="47">
        <f t="shared" si="131"/>
        <v>41</v>
      </c>
      <c r="N1036" s="47">
        <f t="shared" si="132"/>
        <v>41.49</v>
      </c>
      <c r="O1036" s="48">
        <f t="shared" ca="1" si="133"/>
        <v>2890400</v>
      </c>
    </row>
    <row r="1037" spans="1:15" x14ac:dyDescent="0.25">
      <c r="A1037">
        <v>1022</v>
      </c>
      <c r="B1037" s="84">
        <v>40470</v>
      </c>
      <c r="C1037" s="47">
        <v>46.95</v>
      </c>
      <c r="D1037" s="47">
        <v>46.95</v>
      </c>
      <c r="E1037" s="47">
        <v>46.17</v>
      </c>
      <c r="F1037" s="47">
        <v>46.54</v>
      </c>
      <c r="G1037" s="48">
        <v>4130200</v>
      </c>
      <c r="H1037" s="47">
        <v>40.869999999999997</v>
      </c>
      <c r="I1037" s="51">
        <f t="shared" si="127"/>
        <v>0.87816931671680276</v>
      </c>
      <c r="J1037" s="51">
        <f t="shared" ca="1" si="128"/>
        <v>1</v>
      </c>
      <c r="K1037" s="47">
        <f t="shared" si="129"/>
        <v>41.23</v>
      </c>
      <c r="L1037" s="47">
        <f t="shared" si="130"/>
        <v>41.23</v>
      </c>
      <c r="M1037" s="47">
        <f t="shared" si="131"/>
        <v>40.549999999999997</v>
      </c>
      <c r="N1037" s="47">
        <f t="shared" si="132"/>
        <v>40.869999999999997</v>
      </c>
      <c r="O1037" s="48">
        <f t="shared" ca="1" si="133"/>
        <v>4130200</v>
      </c>
    </row>
    <row r="1038" spans="1:15" x14ac:dyDescent="0.25">
      <c r="A1038">
        <v>1023</v>
      </c>
      <c r="B1038" s="84">
        <v>40469</v>
      </c>
      <c r="C1038" s="47">
        <v>45.66</v>
      </c>
      <c r="D1038" s="47">
        <v>47.42</v>
      </c>
      <c r="E1038" s="47">
        <v>45.66</v>
      </c>
      <c r="F1038" s="47">
        <v>47.33</v>
      </c>
      <c r="G1038" s="48">
        <v>4412800</v>
      </c>
      <c r="H1038" s="47">
        <v>41.57</v>
      </c>
      <c r="I1038" s="51">
        <f t="shared" si="127"/>
        <v>0.87830128882315661</v>
      </c>
      <c r="J1038" s="51">
        <f t="shared" ca="1" si="128"/>
        <v>1</v>
      </c>
      <c r="K1038" s="47">
        <f t="shared" si="129"/>
        <v>40.1</v>
      </c>
      <c r="L1038" s="47">
        <f t="shared" si="130"/>
        <v>41.65</v>
      </c>
      <c r="M1038" s="47">
        <f t="shared" si="131"/>
        <v>40.1</v>
      </c>
      <c r="N1038" s="47">
        <f t="shared" si="132"/>
        <v>41.57</v>
      </c>
      <c r="O1038" s="48">
        <f t="shared" ca="1" si="133"/>
        <v>4412800</v>
      </c>
    </row>
    <row r="1039" spans="1:15" x14ac:dyDescent="0.25">
      <c r="A1039">
        <v>1024</v>
      </c>
      <c r="B1039" s="84">
        <v>40466</v>
      </c>
      <c r="C1039" s="47">
        <v>45.79</v>
      </c>
      <c r="D1039" s="47">
        <v>45.89</v>
      </c>
      <c r="E1039" s="47">
        <v>45.22</v>
      </c>
      <c r="F1039" s="47">
        <v>45.71</v>
      </c>
      <c r="G1039" s="48">
        <v>4921800</v>
      </c>
      <c r="H1039" s="47">
        <v>40.14</v>
      </c>
      <c r="I1039" s="51">
        <f t="shared" si="127"/>
        <v>0.87814482607744471</v>
      </c>
      <c r="J1039" s="51">
        <f t="shared" ca="1" si="128"/>
        <v>1</v>
      </c>
      <c r="K1039" s="47">
        <f t="shared" si="129"/>
        <v>40.21</v>
      </c>
      <c r="L1039" s="47">
        <f t="shared" si="130"/>
        <v>40.299999999999997</v>
      </c>
      <c r="M1039" s="47">
        <f t="shared" si="131"/>
        <v>39.71</v>
      </c>
      <c r="N1039" s="47">
        <f t="shared" si="132"/>
        <v>40.14</v>
      </c>
      <c r="O1039" s="48">
        <f t="shared" ca="1" si="133"/>
        <v>4921800</v>
      </c>
    </row>
    <row r="1040" spans="1:15" x14ac:dyDescent="0.25">
      <c r="A1040">
        <v>1025</v>
      </c>
      <c r="B1040" s="84">
        <v>40465</v>
      </c>
      <c r="C1040" s="47">
        <v>45.89</v>
      </c>
      <c r="D1040" s="47">
        <v>46</v>
      </c>
      <c r="E1040" s="47">
        <v>45.08</v>
      </c>
      <c r="F1040" s="47">
        <v>45.52</v>
      </c>
      <c r="G1040" s="48">
        <v>2109200</v>
      </c>
      <c r="H1040" s="47">
        <v>39.979999999999997</v>
      </c>
      <c r="I1040" s="51">
        <f t="shared" si="127"/>
        <v>0.87829525483304027</v>
      </c>
      <c r="J1040" s="51">
        <f t="shared" ca="1" si="128"/>
        <v>1</v>
      </c>
      <c r="K1040" s="47">
        <f t="shared" si="129"/>
        <v>40.299999999999997</v>
      </c>
      <c r="L1040" s="47">
        <f t="shared" si="130"/>
        <v>40.4</v>
      </c>
      <c r="M1040" s="47">
        <f t="shared" si="131"/>
        <v>39.590000000000003</v>
      </c>
      <c r="N1040" s="47">
        <f t="shared" si="132"/>
        <v>39.979999999999997</v>
      </c>
      <c r="O1040" s="48">
        <f t="shared" ca="1" si="133"/>
        <v>2109200</v>
      </c>
    </row>
    <row r="1041" spans="1:15" x14ac:dyDescent="0.25">
      <c r="A1041">
        <v>1026</v>
      </c>
      <c r="B1041" s="84">
        <v>40464</v>
      </c>
      <c r="C1041" s="47">
        <v>45.79</v>
      </c>
      <c r="D1041" s="47">
        <v>46.04</v>
      </c>
      <c r="E1041" s="47">
        <v>45.61</v>
      </c>
      <c r="F1041" s="47">
        <v>45.88</v>
      </c>
      <c r="G1041" s="48">
        <v>2359900</v>
      </c>
      <c r="H1041" s="47">
        <v>40.29</v>
      </c>
      <c r="I1041" s="51">
        <f t="shared" ref="I1041:I1104" si="134">H1041/F1041</f>
        <v>0.87816041848299908</v>
      </c>
      <c r="J1041" s="51">
        <f t="shared" ref="J1041:J1104" ca="1" si="135">INDEX(OFFSET($T$15,0,0,$S$13+1,1),MATCH(B1041,OFFSET($Q$15,0,0,$S$13+1,1),-1))</f>
        <v>1</v>
      </c>
      <c r="K1041" s="47">
        <f t="shared" ref="K1041:K1104" si="136">ROUND($I1041*C1041,2)</f>
        <v>40.21</v>
      </c>
      <c r="L1041" s="47">
        <f t="shared" ref="L1041:L1104" si="137">ROUND($I1041*D1041,2)</f>
        <v>40.43</v>
      </c>
      <c r="M1041" s="47">
        <f t="shared" ref="M1041:M1104" si="138">ROUND($I1041*E1041,2)</f>
        <v>40.049999999999997</v>
      </c>
      <c r="N1041" s="47">
        <f t="shared" ref="N1041:N1104" si="139">ROUND($I1041*F1041,2)</f>
        <v>40.29</v>
      </c>
      <c r="O1041" s="48">
        <f t="shared" ref="O1041:O1104" ca="1" si="140">G1041*J1041</f>
        <v>2359900</v>
      </c>
    </row>
    <row r="1042" spans="1:15" x14ac:dyDescent="0.25">
      <c r="A1042">
        <v>1027</v>
      </c>
      <c r="B1042" s="84">
        <v>40463</v>
      </c>
      <c r="C1042" s="47">
        <v>45.52</v>
      </c>
      <c r="D1042" s="47">
        <v>45.85</v>
      </c>
      <c r="E1042" s="47">
        <v>45.03</v>
      </c>
      <c r="F1042" s="47">
        <v>45.63</v>
      </c>
      <c r="G1042" s="48">
        <v>2775600</v>
      </c>
      <c r="H1042" s="47">
        <v>40.07</v>
      </c>
      <c r="I1042" s="51">
        <f t="shared" si="134"/>
        <v>0.87815033968880118</v>
      </c>
      <c r="J1042" s="51">
        <f t="shared" ca="1" si="135"/>
        <v>1</v>
      </c>
      <c r="K1042" s="47">
        <f t="shared" si="136"/>
        <v>39.97</v>
      </c>
      <c r="L1042" s="47">
        <f t="shared" si="137"/>
        <v>40.26</v>
      </c>
      <c r="M1042" s="47">
        <f t="shared" si="138"/>
        <v>39.54</v>
      </c>
      <c r="N1042" s="47">
        <f t="shared" si="139"/>
        <v>40.07</v>
      </c>
      <c r="O1042" s="48">
        <f t="shared" ca="1" si="140"/>
        <v>2775600</v>
      </c>
    </row>
    <row r="1043" spans="1:15" x14ac:dyDescent="0.25">
      <c r="A1043">
        <v>1028</v>
      </c>
      <c r="B1043" s="84">
        <v>40462</v>
      </c>
      <c r="C1043" s="47">
        <v>45.55</v>
      </c>
      <c r="D1043" s="47">
        <v>45.59</v>
      </c>
      <c r="E1043" s="47">
        <v>45.07</v>
      </c>
      <c r="F1043" s="47">
        <v>45.5</v>
      </c>
      <c r="G1043" s="48">
        <v>2160600</v>
      </c>
      <c r="H1043" s="47">
        <v>39.96</v>
      </c>
      <c r="I1043" s="51">
        <f t="shared" si="134"/>
        <v>0.87824175824175821</v>
      </c>
      <c r="J1043" s="51">
        <f t="shared" ca="1" si="135"/>
        <v>1</v>
      </c>
      <c r="K1043" s="47">
        <f t="shared" si="136"/>
        <v>40</v>
      </c>
      <c r="L1043" s="47">
        <f t="shared" si="137"/>
        <v>40.04</v>
      </c>
      <c r="M1043" s="47">
        <f t="shared" si="138"/>
        <v>39.58</v>
      </c>
      <c r="N1043" s="47">
        <f t="shared" si="139"/>
        <v>39.96</v>
      </c>
      <c r="O1043" s="48">
        <f t="shared" ca="1" si="140"/>
        <v>2160600</v>
      </c>
    </row>
    <row r="1044" spans="1:15" x14ac:dyDescent="0.25">
      <c r="A1044">
        <v>1029</v>
      </c>
      <c r="B1044" s="84">
        <v>40459</v>
      </c>
      <c r="C1044" s="47">
        <v>45.69</v>
      </c>
      <c r="D1044" s="47">
        <v>45.69</v>
      </c>
      <c r="E1044" s="47">
        <v>44.99</v>
      </c>
      <c r="F1044" s="47">
        <v>45.4</v>
      </c>
      <c r="G1044" s="48">
        <v>2473300</v>
      </c>
      <c r="H1044" s="47">
        <v>39.869999999999997</v>
      </c>
      <c r="I1044" s="51">
        <f t="shared" si="134"/>
        <v>0.87819383259911887</v>
      </c>
      <c r="J1044" s="51">
        <f t="shared" ca="1" si="135"/>
        <v>1</v>
      </c>
      <c r="K1044" s="47">
        <f t="shared" si="136"/>
        <v>40.119999999999997</v>
      </c>
      <c r="L1044" s="47">
        <f t="shared" si="137"/>
        <v>40.119999999999997</v>
      </c>
      <c r="M1044" s="47">
        <f t="shared" si="138"/>
        <v>39.51</v>
      </c>
      <c r="N1044" s="47">
        <f t="shared" si="139"/>
        <v>39.869999999999997</v>
      </c>
      <c r="O1044" s="48">
        <f t="shared" ca="1" si="140"/>
        <v>2473300</v>
      </c>
    </row>
    <row r="1045" spans="1:15" x14ac:dyDescent="0.25">
      <c r="A1045">
        <v>1030</v>
      </c>
      <c r="B1045" s="84">
        <v>40458</v>
      </c>
      <c r="C1045" s="47">
        <v>45.99</v>
      </c>
      <c r="D1045" s="47">
        <v>45.99</v>
      </c>
      <c r="E1045" s="47">
        <v>45.34</v>
      </c>
      <c r="F1045" s="47">
        <v>45.71</v>
      </c>
      <c r="G1045" s="48">
        <v>2515400</v>
      </c>
      <c r="H1045" s="47">
        <v>40.14</v>
      </c>
      <c r="I1045" s="51">
        <f t="shared" si="134"/>
        <v>0.87814482607744471</v>
      </c>
      <c r="J1045" s="51">
        <f t="shared" ca="1" si="135"/>
        <v>1</v>
      </c>
      <c r="K1045" s="47">
        <f t="shared" si="136"/>
        <v>40.39</v>
      </c>
      <c r="L1045" s="47">
        <f t="shared" si="137"/>
        <v>40.39</v>
      </c>
      <c r="M1045" s="47">
        <f t="shared" si="138"/>
        <v>39.82</v>
      </c>
      <c r="N1045" s="47">
        <f t="shared" si="139"/>
        <v>40.14</v>
      </c>
      <c r="O1045" s="48">
        <f t="shared" ca="1" si="140"/>
        <v>2515400</v>
      </c>
    </row>
    <row r="1046" spans="1:15" x14ac:dyDescent="0.25">
      <c r="A1046">
        <v>1031</v>
      </c>
      <c r="B1046" s="84">
        <v>40457</v>
      </c>
      <c r="C1046" s="47">
        <v>45.57</v>
      </c>
      <c r="D1046" s="47">
        <v>45.99</v>
      </c>
      <c r="E1046" s="47">
        <v>45.5</v>
      </c>
      <c r="F1046" s="47">
        <v>45.93</v>
      </c>
      <c r="G1046" s="48">
        <v>3244000</v>
      </c>
      <c r="H1046" s="47">
        <v>40.340000000000003</v>
      </c>
      <c r="I1046" s="51">
        <f t="shared" si="134"/>
        <v>0.87829305464837804</v>
      </c>
      <c r="J1046" s="51">
        <f t="shared" ca="1" si="135"/>
        <v>1</v>
      </c>
      <c r="K1046" s="47">
        <f t="shared" si="136"/>
        <v>40.020000000000003</v>
      </c>
      <c r="L1046" s="47">
        <f t="shared" si="137"/>
        <v>40.39</v>
      </c>
      <c r="M1046" s="47">
        <f t="shared" si="138"/>
        <v>39.96</v>
      </c>
      <c r="N1046" s="47">
        <f t="shared" si="139"/>
        <v>40.340000000000003</v>
      </c>
      <c r="O1046" s="48">
        <f t="shared" ca="1" si="140"/>
        <v>3244000</v>
      </c>
    </row>
    <row r="1047" spans="1:15" x14ac:dyDescent="0.25">
      <c r="A1047">
        <v>1032</v>
      </c>
      <c r="B1047" s="84">
        <v>40456</v>
      </c>
      <c r="C1047" s="47">
        <v>44.71</v>
      </c>
      <c r="D1047" s="47">
        <v>45.77</v>
      </c>
      <c r="E1047" s="47">
        <v>44.65</v>
      </c>
      <c r="F1047" s="47">
        <v>45.58</v>
      </c>
      <c r="G1047" s="48">
        <v>3442400</v>
      </c>
      <c r="H1047" s="47">
        <v>40.03</v>
      </c>
      <c r="I1047" s="51">
        <f t="shared" si="134"/>
        <v>0.87823606845107505</v>
      </c>
      <c r="J1047" s="51">
        <f t="shared" ca="1" si="135"/>
        <v>1</v>
      </c>
      <c r="K1047" s="47">
        <f t="shared" si="136"/>
        <v>39.270000000000003</v>
      </c>
      <c r="L1047" s="47">
        <f t="shared" si="137"/>
        <v>40.200000000000003</v>
      </c>
      <c r="M1047" s="47">
        <f t="shared" si="138"/>
        <v>39.21</v>
      </c>
      <c r="N1047" s="47">
        <f t="shared" si="139"/>
        <v>40.03</v>
      </c>
      <c r="O1047" s="48">
        <f t="shared" ca="1" si="140"/>
        <v>3442400</v>
      </c>
    </row>
    <row r="1048" spans="1:15" x14ac:dyDescent="0.25">
      <c r="A1048">
        <v>1033</v>
      </c>
      <c r="B1048" s="84">
        <v>40455</v>
      </c>
      <c r="C1048" s="47">
        <v>44.62</v>
      </c>
      <c r="D1048" s="47">
        <v>44.94</v>
      </c>
      <c r="E1048" s="47">
        <v>44.37</v>
      </c>
      <c r="F1048" s="47">
        <v>44.45</v>
      </c>
      <c r="G1048" s="48">
        <v>2477700</v>
      </c>
      <c r="H1048" s="47">
        <v>39.04</v>
      </c>
      <c r="I1048" s="51">
        <f t="shared" si="134"/>
        <v>0.87829021372328453</v>
      </c>
      <c r="J1048" s="51">
        <f t="shared" ca="1" si="135"/>
        <v>1</v>
      </c>
      <c r="K1048" s="47">
        <f t="shared" si="136"/>
        <v>39.19</v>
      </c>
      <c r="L1048" s="47">
        <f t="shared" si="137"/>
        <v>39.47</v>
      </c>
      <c r="M1048" s="47">
        <f t="shared" si="138"/>
        <v>38.97</v>
      </c>
      <c r="N1048" s="47">
        <f t="shared" si="139"/>
        <v>39.04</v>
      </c>
      <c r="O1048" s="48">
        <f t="shared" ca="1" si="140"/>
        <v>2477700</v>
      </c>
    </row>
    <row r="1049" spans="1:15" x14ac:dyDescent="0.25">
      <c r="A1049">
        <v>1034</v>
      </c>
      <c r="B1049" s="84">
        <v>40452</v>
      </c>
      <c r="C1049" s="47">
        <v>45.68</v>
      </c>
      <c r="D1049" s="47">
        <v>45.8</v>
      </c>
      <c r="E1049" s="47">
        <v>44.58</v>
      </c>
      <c r="F1049" s="47">
        <v>44.61</v>
      </c>
      <c r="G1049" s="48">
        <v>3779800</v>
      </c>
      <c r="H1049" s="47">
        <v>39.18</v>
      </c>
      <c r="I1049" s="51">
        <f t="shared" si="134"/>
        <v>0.87827841291190312</v>
      </c>
      <c r="J1049" s="51">
        <f t="shared" ca="1" si="135"/>
        <v>1</v>
      </c>
      <c r="K1049" s="47">
        <f t="shared" si="136"/>
        <v>40.119999999999997</v>
      </c>
      <c r="L1049" s="47">
        <f t="shared" si="137"/>
        <v>40.229999999999997</v>
      </c>
      <c r="M1049" s="47">
        <f t="shared" si="138"/>
        <v>39.15</v>
      </c>
      <c r="N1049" s="47">
        <f t="shared" si="139"/>
        <v>39.18</v>
      </c>
      <c r="O1049" s="48">
        <f t="shared" ca="1" si="140"/>
        <v>3779800</v>
      </c>
    </row>
    <row r="1050" spans="1:15" x14ac:dyDescent="0.25">
      <c r="A1050">
        <v>1035</v>
      </c>
      <c r="B1050" s="84">
        <v>40451</v>
      </c>
      <c r="C1050" s="47">
        <v>45.62</v>
      </c>
      <c r="D1050" s="47">
        <v>46.19</v>
      </c>
      <c r="E1050" s="47">
        <v>45.5</v>
      </c>
      <c r="F1050" s="47">
        <v>45.71</v>
      </c>
      <c r="G1050" s="48">
        <v>3529500</v>
      </c>
      <c r="H1050" s="47">
        <v>39.81</v>
      </c>
      <c r="I1050" s="51">
        <f t="shared" si="134"/>
        <v>0.87092539925618029</v>
      </c>
      <c r="J1050" s="51">
        <f t="shared" ca="1" si="135"/>
        <v>1</v>
      </c>
      <c r="K1050" s="47">
        <f t="shared" si="136"/>
        <v>39.729999999999997</v>
      </c>
      <c r="L1050" s="47">
        <f t="shared" si="137"/>
        <v>40.229999999999997</v>
      </c>
      <c r="M1050" s="47">
        <f t="shared" si="138"/>
        <v>39.630000000000003</v>
      </c>
      <c r="N1050" s="47">
        <f t="shared" si="139"/>
        <v>39.81</v>
      </c>
      <c r="O1050" s="48">
        <f t="shared" ca="1" si="140"/>
        <v>3529500</v>
      </c>
    </row>
    <row r="1051" spans="1:15" x14ac:dyDescent="0.25">
      <c r="A1051">
        <v>1036</v>
      </c>
      <c r="B1051" s="84">
        <v>40450</v>
      </c>
      <c r="C1051" s="47">
        <v>45.56</v>
      </c>
      <c r="D1051" s="47">
        <v>45.63</v>
      </c>
      <c r="E1051" s="47">
        <v>45.12</v>
      </c>
      <c r="F1051" s="47">
        <v>45.54</v>
      </c>
      <c r="G1051" s="48">
        <v>3613700</v>
      </c>
      <c r="H1051" s="47">
        <v>39.67</v>
      </c>
      <c r="I1051" s="51">
        <f t="shared" si="134"/>
        <v>0.87110232762406681</v>
      </c>
      <c r="J1051" s="51">
        <f t="shared" ca="1" si="135"/>
        <v>1</v>
      </c>
      <c r="K1051" s="47">
        <f t="shared" si="136"/>
        <v>39.69</v>
      </c>
      <c r="L1051" s="47">
        <f t="shared" si="137"/>
        <v>39.75</v>
      </c>
      <c r="M1051" s="47">
        <f t="shared" si="138"/>
        <v>39.299999999999997</v>
      </c>
      <c r="N1051" s="47">
        <f t="shared" si="139"/>
        <v>39.67</v>
      </c>
      <c r="O1051" s="48">
        <f t="shared" ca="1" si="140"/>
        <v>3613700</v>
      </c>
    </row>
    <row r="1052" spans="1:15" x14ac:dyDescent="0.25">
      <c r="A1052">
        <v>1037</v>
      </c>
      <c r="B1052" s="84">
        <v>40449</v>
      </c>
      <c r="C1052" s="47">
        <v>45.48</v>
      </c>
      <c r="D1052" s="47">
        <v>45.85</v>
      </c>
      <c r="E1052" s="47">
        <v>44.88</v>
      </c>
      <c r="F1052" s="47">
        <v>45.77</v>
      </c>
      <c r="G1052" s="48">
        <v>3014100</v>
      </c>
      <c r="H1052" s="47">
        <v>39.869999999999997</v>
      </c>
      <c r="I1052" s="51">
        <f t="shared" si="134"/>
        <v>0.8710946034520427</v>
      </c>
      <c r="J1052" s="51">
        <f t="shared" ca="1" si="135"/>
        <v>1</v>
      </c>
      <c r="K1052" s="47">
        <f t="shared" si="136"/>
        <v>39.619999999999997</v>
      </c>
      <c r="L1052" s="47">
        <f t="shared" si="137"/>
        <v>39.94</v>
      </c>
      <c r="M1052" s="47">
        <f t="shared" si="138"/>
        <v>39.090000000000003</v>
      </c>
      <c r="N1052" s="47">
        <f t="shared" si="139"/>
        <v>39.869999999999997</v>
      </c>
      <c r="O1052" s="48">
        <f t="shared" ca="1" si="140"/>
        <v>3014100</v>
      </c>
    </row>
    <row r="1053" spans="1:15" x14ac:dyDescent="0.25">
      <c r="A1053">
        <v>1038</v>
      </c>
      <c r="B1053" s="84">
        <v>40448</v>
      </c>
      <c r="C1053" s="47">
        <v>46.13</v>
      </c>
      <c r="D1053" s="47">
        <v>46.23</v>
      </c>
      <c r="E1053" s="47">
        <v>45.21</v>
      </c>
      <c r="F1053" s="47">
        <v>45.37</v>
      </c>
      <c r="G1053" s="48">
        <v>3437200</v>
      </c>
      <c r="H1053" s="47">
        <v>39.520000000000003</v>
      </c>
      <c r="I1053" s="51">
        <f t="shared" si="134"/>
        <v>0.87106017191977092</v>
      </c>
      <c r="J1053" s="51">
        <f t="shared" ca="1" si="135"/>
        <v>1</v>
      </c>
      <c r="K1053" s="47">
        <f t="shared" si="136"/>
        <v>40.18</v>
      </c>
      <c r="L1053" s="47">
        <f t="shared" si="137"/>
        <v>40.270000000000003</v>
      </c>
      <c r="M1053" s="47">
        <f t="shared" si="138"/>
        <v>39.380000000000003</v>
      </c>
      <c r="N1053" s="47">
        <f t="shared" si="139"/>
        <v>39.520000000000003</v>
      </c>
      <c r="O1053" s="48">
        <f t="shared" ca="1" si="140"/>
        <v>3437200</v>
      </c>
    </row>
    <row r="1054" spans="1:15" x14ac:dyDescent="0.25">
      <c r="A1054">
        <v>1039</v>
      </c>
      <c r="B1054" s="84">
        <v>40445</v>
      </c>
      <c r="C1054" s="47">
        <v>45.43</v>
      </c>
      <c r="D1054" s="47">
        <v>45.94</v>
      </c>
      <c r="E1054" s="47">
        <v>45.2</v>
      </c>
      <c r="F1054" s="47">
        <v>45.87</v>
      </c>
      <c r="G1054" s="48">
        <v>2623100</v>
      </c>
      <c r="H1054" s="47">
        <v>39.950000000000003</v>
      </c>
      <c r="I1054" s="51">
        <f t="shared" si="134"/>
        <v>0.87093961194680625</v>
      </c>
      <c r="J1054" s="51">
        <f t="shared" ca="1" si="135"/>
        <v>1</v>
      </c>
      <c r="K1054" s="47">
        <f t="shared" si="136"/>
        <v>39.57</v>
      </c>
      <c r="L1054" s="47">
        <f t="shared" si="137"/>
        <v>40.01</v>
      </c>
      <c r="M1054" s="47">
        <f t="shared" si="138"/>
        <v>39.369999999999997</v>
      </c>
      <c r="N1054" s="47">
        <f t="shared" si="139"/>
        <v>39.950000000000003</v>
      </c>
      <c r="O1054" s="48">
        <f t="shared" ca="1" si="140"/>
        <v>2623100</v>
      </c>
    </row>
    <row r="1055" spans="1:15" x14ac:dyDescent="0.25">
      <c r="A1055">
        <v>1040</v>
      </c>
      <c r="B1055" s="84">
        <v>40444</v>
      </c>
      <c r="C1055" s="47">
        <v>45.5</v>
      </c>
      <c r="D1055" s="47">
        <v>45.59</v>
      </c>
      <c r="E1055" s="47">
        <v>44.93</v>
      </c>
      <c r="F1055" s="47">
        <v>45.01</v>
      </c>
      <c r="G1055" s="48">
        <v>2790600</v>
      </c>
      <c r="H1055" s="47">
        <v>39.200000000000003</v>
      </c>
      <c r="I1055" s="51">
        <f t="shared" si="134"/>
        <v>0.87091757387247293</v>
      </c>
      <c r="J1055" s="51">
        <f t="shared" ca="1" si="135"/>
        <v>1</v>
      </c>
      <c r="K1055" s="47">
        <f t="shared" si="136"/>
        <v>39.630000000000003</v>
      </c>
      <c r="L1055" s="47">
        <f t="shared" si="137"/>
        <v>39.71</v>
      </c>
      <c r="M1055" s="47">
        <f t="shared" si="138"/>
        <v>39.130000000000003</v>
      </c>
      <c r="N1055" s="47">
        <f t="shared" si="139"/>
        <v>39.200000000000003</v>
      </c>
      <c r="O1055" s="48">
        <f t="shared" ca="1" si="140"/>
        <v>2790600</v>
      </c>
    </row>
    <row r="1056" spans="1:15" x14ac:dyDescent="0.25">
      <c r="A1056">
        <v>1041</v>
      </c>
      <c r="B1056" s="84">
        <v>40443</v>
      </c>
      <c r="C1056" s="47">
        <v>46.29</v>
      </c>
      <c r="D1056" s="47">
        <v>46.59</v>
      </c>
      <c r="E1056" s="47">
        <v>45.81</v>
      </c>
      <c r="F1056" s="47">
        <v>45.84</v>
      </c>
      <c r="G1056" s="48">
        <v>2640300</v>
      </c>
      <c r="H1056" s="47">
        <v>39.93</v>
      </c>
      <c r="I1056" s="51">
        <f t="shared" si="134"/>
        <v>0.87107329842931935</v>
      </c>
      <c r="J1056" s="51">
        <f t="shared" ca="1" si="135"/>
        <v>1</v>
      </c>
      <c r="K1056" s="47">
        <f t="shared" si="136"/>
        <v>40.32</v>
      </c>
      <c r="L1056" s="47">
        <f t="shared" si="137"/>
        <v>40.58</v>
      </c>
      <c r="M1056" s="47">
        <f t="shared" si="138"/>
        <v>39.9</v>
      </c>
      <c r="N1056" s="47">
        <f t="shared" si="139"/>
        <v>39.93</v>
      </c>
      <c r="O1056" s="48">
        <f t="shared" ca="1" si="140"/>
        <v>2640300</v>
      </c>
    </row>
    <row r="1057" spans="1:15" x14ac:dyDescent="0.25">
      <c r="A1057">
        <v>1042</v>
      </c>
      <c r="B1057" s="84">
        <v>40442</v>
      </c>
      <c r="C1057" s="47">
        <v>46.85</v>
      </c>
      <c r="D1057" s="47">
        <v>47.17</v>
      </c>
      <c r="E1057" s="47">
        <v>46.28</v>
      </c>
      <c r="F1057" s="47">
        <v>46.29</v>
      </c>
      <c r="G1057" s="48">
        <v>3923400</v>
      </c>
      <c r="H1057" s="47">
        <v>40.32</v>
      </c>
      <c r="I1057" s="51">
        <f t="shared" si="134"/>
        <v>0.87103046014257945</v>
      </c>
      <c r="J1057" s="51">
        <f t="shared" ca="1" si="135"/>
        <v>1</v>
      </c>
      <c r="K1057" s="47">
        <f t="shared" si="136"/>
        <v>40.81</v>
      </c>
      <c r="L1057" s="47">
        <f t="shared" si="137"/>
        <v>41.09</v>
      </c>
      <c r="M1057" s="47">
        <f t="shared" si="138"/>
        <v>40.31</v>
      </c>
      <c r="N1057" s="47">
        <f t="shared" si="139"/>
        <v>40.32</v>
      </c>
      <c r="O1057" s="48">
        <f t="shared" ca="1" si="140"/>
        <v>3923400</v>
      </c>
    </row>
    <row r="1058" spans="1:15" x14ac:dyDescent="0.25">
      <c r="A1058">
        <v>1043</v>
      </c>
      <c r="B1058" s="84">
        <v>40441</v>
      </c>
      <c r="C1058" s="47">
        <v>45.95</v>
      </c>
      <c r="D1058" s="47">
        <v>47.06</v>
      </c>
      <c r="E1058" s="47">
        <v>45.89</v>
      </c>
      <c r="F1058" s="47">
        <v>46.96</v>
      </c>
      <c r="G1058" s="48">
        <v>2602300</v>
      </c>
      <c r="H1058" s="47">
        <v>40.9</v>
      </c>
      <c r="I1058" s="51">
        <f t="shared" si="134"/>
        <v>0.87095400340715501</v>
      </c>
      <c r="J1058" s="51">
        <f t="shared" ca="1" si="135"/>
        <v>1</v>
      </c>
      <c r="K1058" s="47">
        <f t="shared" si="136"/>
        <v>40.020000000000003</v>
      </c>
      <c r="L1058" s="47">
        <f t="shared" si="137"/>
        <v>40.99</v>
      </c>
      <c r="M1058" s="47">
        <f t="shared" si="138"/>
        <v>39.97</v>
      </c>
      <c r="N1058" s="47">
        <f t="shared" si="139"/>
        <v>40.9</v>
      </c>
      <c r="O1058" s="48">
        <f t="shared" ca="1" si="140"/>
        <v>2602300</v>
      </c>
    </row>
    <row r="1059" spans="1:15" x14ac:dyDescent="0.25">
      <c r="A1059">
        <v>1044</v>
      </c>
      <c r="B1059" s="84">
        <v>40438</v>
      </c>
      <c r="C1059" s="47">
        <v>45.94</v>
      </c>
      <c r="D1059" s="47">
        <v>46.16</v>
      </c>
      <c r="E1059" s="47">
        <v>45.52</v>
      </c>
      <c r="F1059" s="47">
        <v>45.89</v>
      </c>
      <c r="G1059" s="48">
        <v>2977900</v>
      </c>
      <c r="H1059" s="47">
        <v>39.97</v>
      </c>
      <c r="I1059" s="51">
        <f t="shared" si="134"/>
        <v>0.87099585966441484</v>
      </c>
      <c r="J1059" s="51">
        <f t="shared" ca="1" si="135"/>
        <v>1</v>
      </c>
      <c r="K1059" s="47">
        <f t="shared" si="136"/>
        <v>40.01</v>
      </c>
      <c r="L1059" s="47">
        <f t="shared" si="137"/>
        <v>40.21</v>
      </c>
      <c r="M1059" s="47">
        <f t="shared" si="138"/>
        <v>39.65</v>
      </c>
      <c r="N1059" s="47">
        <f t="shared" si="139"/>
        <v>39.97</v>
      </c>
      <c r="O1059" s="48">
        <f t="shared" ca="1" si="140"/>
        <v>2977900</v>
      </c>
    </row>
    <row r="1060" spans="1:15" x14ac:dyDescent="0.25">
      <c r="A1060">
        <v>1045</v>
      </c>
      <c r="B1060" s="84">
        <v>40437</v>
      </c>
      <c r="C1060" s="47">
        <v>45.64</v>
      </c>
      <c r="D1060" s="47">
        <v>45.9</v>
      </c>
      <c r="E1060" s="47">
        <v>45.51</v>
      </c>
      <c r="F1060" s="47">
        <v>45.72</v>
      </c>
      <c r="G1060" s="48">
        <v>1765200</v>
      </c>
      <c r="H1060" s="47">
        <v>39.82</v>
      </c>
      <c r="I1060" s="51">
        <f t="shared" si="134"/>
        <v>0.87095363079615051</v>
      </c>
      <c r="J1060" s="51">
        <f t="shared" ca="1" si="135"/>
        <v>1</v>
      </c>
      <c r="K1060" s="47">
        <f t="shared" si="136"/>
        <v>39.75</v>
      </c>
      <c r="L1060" s="47">
        <f t="shared" si="137"/>
        <v>39.979999999999997</v>
      </c>
      <c r="M1060" s="47">
        <f t="shared" si="138"/>
        <v>39.64</v>
      </c>
      <c r="N1060" s="47">
        <f t="shared" si="139"/>
        <v>39.82</v>
      </c>
      <c r="O1060" s="48">
        <f t="shared" ca="1" si="140"/>
        <v>1765200</v>
      </c>
    </row>
    <row r="1061" spans="1:15" x14ac:dyDescent="0.25">
      <c r="A1061">
        <v>1046</v>
      </c>
      <c r="B1061" s="84">
        <v>40436</v>
      </c>
      <c r="C1061" s="47">
        <v>45.87</v>
      </c>
      <c r="D1061" s="47">
        <v>46.16</v>
      </c>
      <c r="E1061" s="47">
        <v>45.45</v>
      </c>
      <c r="F1061" s="47">
        <v>45.84</v>
      </c>
      <c r="G1061" s="48">
        <v>2326300</v>
      </c>
      <c r="H1061" s="47">
        <v>39.93</v>
      </c>
      <c r="I1061" s="51">
        <f t="shared" si="134"/>
        <v>0.87107329842931935</v>
      </c>
      <c r="J1061" s="51">
        <f t="shared" ca="1" si="135"/>
        <v>1</v>
      </c>
      <c r="K1061" s="47">
        <f t="shared" si="136"/>
        <v>39.96</v>
      </c>
      <c r="L1061" s="47">
        <f t="shared" si="137"/>
        <v>40.21</v>
      </c>
      <c r="M1061" s="47">
        <f t="shared" si="138"/>
        <v>39.590000000000003</v>
      </c>
      <c r="N1061" s="47">
        <f t="shared" si="139"/>
        <v>39.93</v>
      </c>
      <c r="O1061" s="48">
        <f t="shared" ca="1" si="140"/>
        <v>2326300</v>
      </c>
    </row>
    <row r="1062" spans="1:15" x14ac:dyDescent="0.25">
      <c r="A1062">
        <v>1047</v>
      </c>
      <c r="B1062" s="84">
        <v>40435</v>
      </c>
      <c r="C1062" s="47">
        <v>46.38</v>
      </c>
      <c r="D1062" s="47">
        <v>46.5</v>
      </c>
      <c r="E1062" s="47">
        <v>46</v>
      </c>
      <c r="F1062" s="47">
        <v>46.21</v>
      </c>
      <c r="G1062" s="48">
        <v>2222300</v>
      </c>
      <c r="H1062" s="47">
        <v>40.25</v>
      </c>
      <c r="I1062" s="51">
        <f t="shared" si="134"/>
        <v>0.8710235879679723</v>
      </c>
      <c r="J1062" s="51">
        <f t="shared" ca="1" si="135"/>
        <v>1</v>
      </c>
      <c r="K1062" s="47">
        <f t="shared" si="136"/>
        <v>40.4</v>
      </c>
      <c r="L1062" s="47">
        <f t="shared" si="137"/>
        <v>40.5</v>
      </c>
      <c r="M1062" s="47">
        <f t="shared" si="138"/>
        <v>40.07</v>
      </c>
      <c r="N1062" s="47">
        <f t="shared" si="139"/>
        <v>40.25</v>
      </c>
      <c r="O1062" s="48">
        <f t="shared" ca="1" si="140"/>
        <v>2222300</v>
      </c>
    </row>
    <row r="1063" spans="1:15" x14ac:dyDescent="0.25">
      <c r="A1063">
        <v>1048</v>
      </c>
      <c r="B1063" s="84">
        <v>40434</v>
      </c>
      <c r="C1063" s="47">
        <v>47.4</v>
      </c>
      <c r="D1063" s="47">
        <v>47.66</v>
      </c>
      <c r="E1063" s="47">
        <v>46.3</v>
      </c>
      <c r="F1063" s="47">
        <v>46.5</v>
      </c>
      <c r="G1063" s="48">
        <v>3353100</v>
      </c>
      <c r="H1063" s="47">
        <v>40.5</v>
      </c>
      <c r="I1063" s="51">
        <f t="shared" si="134"/>
        <v>0.87096774193548387</v>
      </c>
      <c r="J1063" s="51">
        <f t="shared" ca="1" si="135"/>
        <v>1</v>
      </c>
      <c r="K1063" s="47">
        <f t="shared" si="136"/>
        <v>41.28</v>
      </c>
      <c r="L1063" s="47">
        <f t="shared" si="137"/>
        <v>41.51</v>
      </c>
      <c r="M1063" s="47">
        <f t="shared" si="138"/>
        <v>40.33</v>
      </c>
      <c r="N1063" s="47">
        <f t="shared" si="139"/>
        <v>40.5</v>
      </c>
      <c r="O1063" s="48">
        <f t="shared" ca="1" si="140"/>
        <v>3353100</v>
      </c>
    </row>
    <row r="1064" spans="1:15" x14ac:dyDescent="0.25">
      <c r="A1064">
        <v>1049</v>
      </c>
      <c r="B1064" s="84">
        <v>40431</v>
      </c>
      <c r="C1064" s="47">
        <v>45.51</v>
      </c>
      <c r="D1064" s="47">
        <v>46.74</v>
      </c>
      <c r="E1064" s="47">
        <v>45.51</v>
      </c>
      <c r="F1064" s="47">
        <v>46.69</v>
      </c>
      <c r="G1064" s="48">
        <v>3674400</v>
      </c>
      <c r="H1064" s="47">
        <v>40.67</v>
      </c>
      <c r="I1064" s="51">
        <f t="shared" si="134"/>
        <v>0.87106446776611701</v>
      </c>
      <c r="J1064" s="51">
        <f t="shared" ca="1" si="135"/>
        <v>1</v>
      </c>
      <c r="K1064" s="47">
        <f t="shared" si="136"/>
        <v>39.64</v>
      </c>
      <c r="L1064" s="47">
        <f t="shared" si="137"/>
        <v>40.71</v>
      </c>
      <c r="M1064" s="47">
        <f t="shared" si="138"/>
        <v>39.64</v>
      </c>
      <c r="N1064" s="47">
        <f t="shared" si="139"/>
        <v>40.67</v>
      </c>
      <c r="O1064" s="48">
        <f t="shared" ca="1" si="140"/>
        <v>3674400</v>
      </c>
    </row>
    <row r="1065" spans="1:15" x14ac:dyDescent="0.25">
      <c r="A1065">
        <v>1050</v>
      </c>
      <c r="B1065" s="84">
        <v>40430</v>
      </c>
      <c r="C1065" s="47">
        <v>45.82</v>
      </c>
      <c r="D1065" s="47">
        <v>45.96</v>
      </c>
      <c r="E1065" s="47">
        <v>45.11</v>
      </c>
      <c r="F1065" s="47">
        <v>45.47</v>
      </c>
      <c r="G1065" s="48">
        <v>2272800</v>
      </c>
      <c r="H1065" s="47">
        <v>39.61</v>
      </c>
      <c r="I1065" s="51">
        <f t="shared" si="134"/>
        <v>0.8711238179019134</v>
      </c>
      <c r="J1065" s="51">
        <f t="shared" ca="1" si="135"/>
        <v>1</v>
      </c>
      <c r="K1065" s="47">
        <f t="shared" si="136"/>
        <v>39.909999999999997</v>
      </c>
      <c r="L1065" s="47">
        <f t="shared" si="137"/>
        <v>40.04</v>
      </c>
      <c r="M1065" s="47">
        <f t="shared" si="138"/>
        <v>39.299999999999997</v>
      </c>
      <c r="N1065" s="47">
        <f t="shared" si="139"/>
        <v>39.61</v>
      </c>
      <c r="O1065" s="48">
        <f t="shared" ca="1" si="140"/>
        <v>2272800</v>
      </c>
    </row>
    <row r="1066" spans="1:15" x14ac:dyDescent="0.25">
      <c r="A1066">
        <v>1051</v>
      </c>
      <c r="B1066" s="84">
        <v>40429</v>
      </c>
      <c r="C1066" s="47">
        <v>45.41</v>
      </c>
      <c r="D1066" s="47">
        <v>45.43</v>
      </c>
      <c r="E1066" s="47">
        <v>44.8</v>
      </c>
      <c r="F1066" s="47">
        <v>45.32</v>
      </c>
      <c r="G1066" s="48">
        <v>3709400</v>
      </c>
      <c r="H1066" s="47">
        <v>39.47</v>
      </c>
      <c r="I1066" s="51">
        <f t="shared" si="134"/>
        <v>0.8709179170344219</v>
      </c>
      <c r="J1066" s="51">
        <f t="shared" ca="1" si="135"/>
        <v>1</v>
      </c>
      <c r="K1066" s="47">
        <f t="shared" si="136"/>
        <v>39.549999999999997</v>
      </c>
      <c r="L1066" s="47">
        <f t="shared" si="137"/>
        <v>39.57</v>
      </c>
      <c r="M1066" s="47">
        <f t="shared" si="138"/>
        <v>39.020000000000003</v>
      </c>
      <c r="N1066" s="47">
        <f t="shared" si="139"/>
        <v>39.47</v>
      </c>
      <c r="O1066" s="48">
        <f t="shared" ca="1" si="140"/>
        <v>3709400</v>
      </c>
    </row>
    <row r="1067" spans="1:15" x14ac:dyDescent="0.25">
      <c r="A1067">
        <v>1052</v>
      </c>
      <c r="B1067" s="84">
        <v>40428</v>
      </c>
      <c r="C1067" s="47">
        <v>46.26</v>
      </c>
      <c r="D1067" s="47">
        <v>46.26</v>
      </c>
      <c r="E1067" s="47">
        <v>45.4</v>
      </c>
      <c r="F1067" s="47">
        <v>45.68</v>
      </c>
      <c r="G1067" s="48">
        <v>3350200</v>
      </c>
      <c r="H1067" s="47">
        <v>39.79</v>
      </c>
      <c r="I1067" s="51">
        <f t="shared" si="134"/>
        <v>0.87105954465849389</v>
      </c>
      <c r="J1067" s="51">
        <f t="shared" ca="1" si="135"/>
        <v>1</v>
      </c>
      <c r="K1067" s="47">
        <f t="shared" si="136"/>
        <v>40.299999999999997</v>
      </c>
      <c r="L1067" s="47">
        <f t="shared" si="137"/>
        <v>40.299999999999997</v>
      </c>
      <c r="M1067" s="47">
        <f t="shared" si="138"/>
        <v>39.549999999999997</v>
      </c>
      <c r="N1067" s="47">
        <f t="shared" si="139"/>
        <v>39.79</v>
      </c>
      <c r="O1067" s="48">
        <f t="shared" ca="1" si="140"/>
        <v>3350200</v>
      </c>
    </row>
    <row r="1068" spans="1:15" x14ac:dyDescent="0.25">
      <c r="A1068">
        <v>1053</v>
      </c>
      <c r="B1068" s="84">
        <v>40424</v>
      </c>
      <c r="C1068" s="47">
        <v>46.02</v>
      </c>
      <c r="D1068" s="47">
        <v>46.21</v>
      </c>
      <c r="E1068" s="47">
        <v>45.45</v>
      </c>
      <c r="F1068" s="47">
        <v>45.67</v>
      </c>
      <c r="G1068" s="48">
        <v>2522700</v>
      </c>
      <c r="H1068" s="47">
        <v>39.78</v>
      </c>
      <c r="I1068" s="51">
        <f t="shared" si="134"/>
        <v>0.8710313115830961</v>
      </c>
      <c r="J1068" s="51">
        <f t="shared" ca="1" si="135"/>
        <v>1</v>
      </c>
      <c r="K1068" s="47">
        <f t="shared" si="136"/>
        <v>40.08</v>
      </c>
      <c r="L1068" s="47">
        <f t="shared" si="137"/>
        <v>40.25</v>
      </c>
      <c r="M1068" s="47">
        <f t="shared" si="138"/>
        <v>39.590000000000003</v>
      </c>
      <c r="N1068" s="47">
        <f t="shared" si="139"/>
        <v>39.78</v>
      </c>
      <c r="O1068" s="48">
        <f t="shared" ca="1" si="140"/>
        <v>2522700</v>
      </c>
    </row>
    <row r="1069" spans="1:15" x14ac:dyDescent="0.25">
      <c r="A1069">
        <v>1054</v>
      </c>
      <c r="B1069" s="84">
        <v>40423</v>
      </c>
      <c r="C1069" s="47">
        <v>45.06</v>
      </c>
      <c r="D1069" s="47">
        <v>45.77</v>
      </c>
      <c r="E1069" s="47">
        <v>45</v>
      </c>
      <c r="F1069" s="47">
        <v>45.66</v>
      </c>
      <c r="G1069" s="48">
        <v>2854500</v>
      </c>
      <c r="H1069" s="47">
        <v>39.770000000000003</v>
      </c>
      <c r="I1069" s="51">
        <f t="shared" si="134"/>
        <v>0.87100306614104261</v>
      </c>
      <c r="J1069" s="51">
        <f t="shared" ca="1" si="135"/>
        <v>1</v>
      </c>
      <c r="K1069" s="47">
        <f t="shared" si="136"/>
        <v>39.25</v>
      </c>
      <c r="L1069" s="47">
        <f t="shared" si="137"/>
        <v>39.869999999999997</v>
      </c>
      <c r="M1069" s="47">
        <f t="shared" si="138"/>
        <v>39.200000000000003</v>
      </c>
      <c r="N1069" s="47">
        <f t="shared" si="139"/>
        <v>39.770000000000003</v>
      </c>
      <c r="O1069" s="48">
        <f t="shared" ca="1" si="140"/>
        <v>2854500</v>
      </c>
    </row>
    <row r="1070" spans="1:15" x14ac:dyDescent="0.25">
      <c r="A1070">
        <v>1055</v>
      </c>
      <c r="B1070" s="84">
        <v>40422</v>
      </c>
      <c r="C1070" s="47">
        <v>44.5</v>
      </c>
      <c r="D1070" s="47">
        <v>45.46</v>
      </c>
      <c r="E1070" s="47">
        <v>44.31</v>
      </c>
      <c r="F1070" s="47">
        <v>45.06</v>
      </c>
      <c r="G1070" s="48">
        <v>3837800</v>
      </c>
      <c r="H1070" s="47">
        <v>39.25</v>
      </c>
      <c r="I1070" s="51">
        <f t="shared" si="134"/>
        <v>0.87106080781180639</v>
      </c>
      <c r="J1070" s="51">
        <f t="shared" ca="1" si="135"/>
        <v>1</v>
      </c>
      <c r="K1070" s="47">
        <f t="shared" si="136"/>
        <v>38.76</v>
      </c>
      <c r="L1070" s="47">
        <f t="shared" si="137"/>
        <v>39.6</v>
      </c>
      <c r="M1070" s="47">
        <f t="shared" si="138"/>
        <v>38.6</v>
      </c>
      <c r="N1070" s="47">
        <f t="shared" si="139"/>
        <v>39.25</v>
      </c>
      <c r="O1070" s="48">
        <f t="shared" ca="1" si="140"/>
        <v>3837800</v>
      </c>
    </row>
    <row r="1071" spans="1:15" x14ac:dyDescent="0.25">
      <c r="A1071">
        <v>1056</v>
      </c>
      <c r="B1071" s="84">
        <v>40421</v>
      </c>
      <c r="C1071" s="47">
        <v>43.92</v>
      </c>
      <c r="D1071" s="47">
        <v>44.38</v>
      </c>
      <c r="E1071" s="47">
        <v>43.8</v>
      </c>
      <c r="F1071" s="47">
        <v>43.92</v>
      </c>
      <c r="G1071" s="48">
        <v>4756200</v>
      </c>
      <c r="H1071" s="47">
        <v>38.25</v>
      </c>
      <c r="I1071" s="51">
        <f t="shared" si="134"/>
        <v>0.87090163934426224</v>
      </c>
      <c r="J1071" s="51">
        <f t="shared" ca="1" si="135"/>
        <v>1</v>
      </c>
      <c r="K1071" s="47">
        <f t="shared" si="136"/>
        <v>38.25</v>
      </c>
      <c r="L1071" s="47">
        <f t="shared" si="137"/>
        <v>38.65</v>
      </c>
      <c r="M1071" s="47">
        <f t="shared" si="138"/>
        <v>38.15</v>
      </c>
      <c r="N1071" s="47">
        <f t="shared" si="139"/>
        <v>38.25</v>
      </c>
      <c r="O1071" s="48">
        <f t="shared" ca="1" si="140"/>
        <v>4756200</v>
      </c>
    </row>
    <row r="1072" spans="1:15" x14ac:dyDescent="0.25">
      <c r="A1072">
        <v>1057</v>
      </c>
      <c r="B1072" s="84">
        <v>40420</v>
      </c>
      <c r="C1072" s="47">
        <v>44.66</v>
      </c>
      <c r="D1072" s="47">
        <v>44.66</v>
      </c>
      <c r="E1072" s="47">
        <v>44.18</v>
      </c>
      <c r="F1072" s="47">
        <v>44.2</v>
      </c>
      <c r="G1072" s="48">
        <v>3868200</v>
      </c>
      <c r="H1072" s="47">
        <v>38.5</v>
      </c>
      <c r="I1072" s="51">
        <f t="shared" si="134"/>
        <v>0.87104072398190036</v>
      </c>
      <c r="J1072" s="51">
        <f t="shared" ca="1" si="135"/>
        <v>1</v>
      </c>
      <c r="K1072" s="47">
        <f t="shared" si="136"/>
        <v>38.9</v>
      </c>
      <c r="L1072" s="47">
        <f t="shared" si="137"/>
        <v>38.9</v>
      </c>
      <c r="M1072" s="47">
        <f t="shared" si="138"/>
        <v>38.479999999999997</v>
      </c>
      <c r="N1072" s="47">
        <f t="shared" si="139"/>
        <v>38.5</v>
      </c>
      <c r="O1072" s="48">
        <f t="shared" ca="1" si="140"/>
        <v>3868200</v>
      </c>
    </row>
    <row r="1073" spans="1:15" x14ac:dyDescent="0.25">
      <c r="A1073">
        <v>1058</v>
      </c>
      <c r="B1073" s="84">
        <v>40417</v>
      </c>
      <c r="C1073" s="47">
        <v>43.44</v>
      </c>
      <c r="D1073" s="47">
        <v>44.32</v>
      </c>
      <c r="E1073" s="47">
        <v>43.23</v>
      </c>
      <c r="F1073" s="47">
        <v>44.23</v>
      </c>
      <c r="G1073" s="48">
        <v>4494100</v>
      </c>
      <c r="H1073" s="47">
        <v>38.520000000000003</v>
      </c>
      <c r="I1073" s="51">
        <f t="shared" si="134"/>
        <v>0.87090210264526358</v>
      </c>
      <c r="J1073" s="51">
        <f t="shared" ca="1" si="135"/>
        <v>1</v>
      </c>
      <c r="K1073" s="47">
        <f t="shared" si="136"/>
        <v>37.83</v>
      </c>
      <c r="L1073" s="47">
        <f t="shared" si="137"/>
        <v>38.6</v>
      </c>
      <c r="M1073" s="47">
        <f t="shared" si="138"/>
        <v>37.65</v>
      </c>
      <c r="N1073" s="47">
        <f t="shared" si="139"/>
        <v>38.520000000000003</v>
      </c>
      <c r="O1073" s="48">
        <f t="shared" ca="1" si="140"/>
        <v>4494100</v>
      </c>
    </row>
    <row r="1074" spans="1:15" x14ac:dyDescent="0.25">
      <c r="A1074">
        <v>1059</v>
      </c>
      <c r="B1074" s="84">
        <v>40416</v>
      </c>
      <c r="C1074" s="47">
        <v>43.3</v>
      </c>
      <c r="D1074" s="47">
        <v>43.67</v>
      </c>
      <c r="E1074" s="47">
        <v>43.11</v>
      </c>
      <c r="F1074" s="47">
        <v>43.25</v>
      </c>
      <c r="G1074" s="48">
        <v>3529600</v>
      </c>
      <c r="H1074" s="47">
        <v>37.67</v>
      </c>
      <c r="I1074" s="51">
        <f t="shared" si="134"/>
        <v>0.87098265895953764</v>
      </c>
      <c r="J1074" s="51">
        <f t="shared" ca="1" si="135"/>
        <v>1</v>
      </c>
      <c r="K1074" s="47">
        <f t="shared" si="136"/>
        <v>37.71</v>
      </c>
      <c r="L1074" s="47">
        <f t="shared" si="137"/>
        <v>38.04</v>
      </c>
      <c r="M1074" s="47">
        <f t="shared" si="138"/>
        <v>37.549999999999997</v>
      </c>
      <c r="N1074" s="47">
        <f t="shared" si="139"/>
        <v>37.67</v>
      </c>
      <c r="O1074" s="48">
        <f t="shared" ca="1" si="140"/>
        <v>3529600</v>
      </c>
    </row>
    <row r="1075" spans="1:15" x14ac:dyDescent="0.25">
      <c r="A1075">
        <v>1060</v>
      </c>
      <c r="B1075" s="84">
        <v>40415</v>
      </c>
      <c r="C1075" s="47">
        <v>42.88</v>
      </c>
      <c r="D1075" s="47">
        <v>43.37</v>
      </c>
      <c r="E1075" s="47">
        <v>42.7</v>
      </c>
      <c r="F1075" s="47">
        <v>43.21</v>
      </c>
      <c r="G1075" s="48">
        <v>7247000</v>
      </c>
      <c r="H1075" s="47">
        <v>37.64</v>
      </c>
      <c r="I1075" s="51">
        <f t="shared" si="134"/>
        <v>0.87109465401527419</v>
      </c>
      <c r="J1075" s="51">
        <f t="shared" ca="1" si="135"/>
        <v>1</v>
      </c>
      <c r="K1075" s="47">
        <f t="shared" si="136"/>
        <v>37.35</v>
      </c>
      <c r="L1075" s="47">
        <f t="shared" si="137"/>
        <v>37.78</v>
      </c>
      <c r="M1075" s="47">
        <f t="shared" si="138"/>
        <v>37.200000000000003</v>
      </c>
      <c r="N1075" s="47">
        <f t="shared" si="139"/>
        <v>37.64</v>
      </c>
      <c r="O1075" s="48">
        <f t="shared" ca="1" si="140"/>
        <v>7247000</v>
      </c>
    </row>
    <row r="1076" spans="1:15" x14ac:dyDescent="0.25">
      <c r="A1076">
        <v>1061</v>
      </c>
      <c r="B1076" s="84">
        <v>40414</v>
      </c>
      <c r="C1076" s="47">
        <v>43.18</v>
      </c>
      <c r="D1076" s="47">
        <v>43.55</v>
      </c>
      <c r="E1076" s="47">
        <v>42.65</v>
      </c>
      <c r="F1076" s="47">
        <v>43.26</v>
      </c>
      <c r="G1076" s="48">
        <v>4483500</v>
      </c>
      <c r="H1076" s="47">
        <v>37.68</v>
      </c>
      <c r="I1076" s="51">
        <f t="shared" si="134"/>
        <v>0.87101248266296816</v>
      </c>
      <c r="J1076" s="51">
        <f t="shared" ca="1" si="135"/>
        <v>1</v>
      </c>
      <c r="K1076" s="47">
        <f t="shared" si="136"/>
        <v>37.61</v>
      </c>
      <c r="L1076" s="47">
        <f t="shared" si="137"/>
        <v>37.93</v>
      </c>
      <c r="M1076" s="47">
        <f t="shared" si="138"/>
        <v>37.15</v>
      </c>
      <c r="N1076" s="47">
        <f t="shared" si="139"/>
        <v>37.68</v>
      </c>
      <c r="O1076" s="48">
        <f t="shared" ca="1" si="140"/>
        <v>4483500</v>
      </c>
    </row>
    <row r="1077" spans="1:15" x14ac:dyDescent="0.25">
      <c r="A1077">
        <v>1062</v>
      </c>
      <c r="B1077" s="84">
        <v>40413</v>
      </c>
      <c r="C1077" s="47">
        <v>43.84</v>
      </c>
      <c r="D1077" s="47">
        <v>44.37</v>
      </c>
      <c r="E1077" s="47">
        <v>43.44</v>
      </c>
      <c r="F1077" s="47">
        <v>43.49</v>
      </c>
      <c r="G1077" s="48">
        <v>3026800</v>
      </c>
      <c r="H1077" s="47">
        <v>37.880000000000003</v>
      </c>
      <c r="I1077" s="51">
        <f t="shared" si="134"/>
        <v>0.87100482869625206</v>
      </c>
      <c r="J1077" s="51">
        <f t="shared" ca="1" si="135"/>
        <v>1</v>
      </c>
      <c r="K1077" s="47">
        <f t="shared" si="136"/>
        <v>38.18</v>
      </c>
      <c r="L1077" s="47">
        <f t="shared" si="137"/>
        <v>38.65</v>
      </c>
      <c r="M1077" s="47">
        <f t="shared" si="138"/>
        <v>37.840000000000003</v>
      </c>
      <c r="N1077" s="47">
        <f t="shared" si="139"/>
        <v>37.880000000000003</v>
      </c>
      <c r="O1077" s="48">
        <f t="shared" ca="1" si="140"/>
        <v>3026800</v>
      </c>
    </row>
    <row r="1078" spans="1:15" x14ac:dyDescent="0.25">
      <c r="A1078">
        <v>1063</v>
      </c>
      <c r="B1078" s="84">
        <v>40410</v>
      </c>
      <c r="C1078" s="47">
        <v>43.62</v>
      </c>
      <c r="D1078" s="47">
        <v>43.88</v>
      </c>
      <c r="E1078" s="47">
        <v>43.16</v>
      </c>
      <c r="F1078" s="47">
        <v>43.75</v>
      </c>
      <c r="G1078" s="48">
        <v>4071700</v>
      </c>
      <c r="H1078" s="47">
        <v>38.11</v>
      </c>
      <c r="I1078" s="51">
        <f t="shared" si="134"/>
        <v>0.87108571428571424</v>
      </c>
      <c r="J1078" s="51">
        <f t="shared" ca="1" si="135"/>
        <v>1</v>
      </c>
      <c r="K1078" s="47">
        <f t="shared" si="136"/>
        <v>38</v>
      </c>
      <c r="L1078" s="47">
        <f t="shared" si="137"/>
        <v>38.22</v>
      </c>
      <c r="M1078" s="47">
        <f t="shared" si="138"/>
        <v>37.6</v>
      </c>
      <c r="N1078" s="47">
        <f t="shared" si="139"/>
        <v>38.11</v>
      </c>
      <c r="O1078" s="48">
        <f t="shared" ca="1" si="140"/>
        <v>4071700</v>
      </c>
    </row>
    <row r="1079" spans="1:15" x14ac:dyDescent="0.25">
      <c r="A1079">
        <v>1064</v>
      </c>
      <c r="B1079" s="84">
        <v>40409</v>
      </c>
      <c r="C1079" s="47">
        <v>44.93</v>
      </c>
      <c r="D1079" s="47">
        <v>44.93</v>
      </c>
      <c r="E1079" s="47">
        <v>43.89</v>
      </c>
      <c r="F1079" s="47">
        <v>44.01</v>
      </c>
      <c r="G1079" s="48">
        <v>3560200</v>
      </c>
      <c r="H1079" s="47">
        <v>38.33</v>
      </c>
      <c r="I1079" s="51">
        <f t="shared" si="134"/>
        <v>0.87093842308566238</v>
      </c>
      <c r="J1079" s="51">
        <f t="shared" ca="1" si="135"/>
        <v>1</v>
      </c>
      <c r="K1079" s="47">
        <f t="shared" si="136"/>
        <v>39.130000000000003</v>
      </c>
      <c r="L1079" s="47">
        <f t="shared" si="137"/>
        <v>39.130000000000003</v>
      </c>
      <c r="M1079" s="47">
        <f t="shared" si="138"/>
        <v>38.229999999999997</v>
      </c>
      <c r="N1079" s="47">
        <f t="shared" si="139"/>
        <v>38.33</v>
      </c>
      <c r="O1079" s="48">
        <f t="shared" ca="1" si="140"/>
        <v>3560200</v>
      </c>
    </row>
    <row r="1080" spans="1:15" x14ac:dyDescent="0.25">
      <c r="A1080">
        <v>1065</v>
      </c>
      <c r="B1080" s="84">
        <v>40408</v>
      </c>
      <c r="C1080" s="47">
        <v>45.49</v>
      </c>
      <c r="D1080" s="47">
        <v>45.49</v>
      </c>
      <c r="E1080" s="47">
        <v>45.06</v>
      </c>
      <c r="F1080" s="47">
        <v>45.23</v>
      </c>
      <c r="G1080" s="48">
        <v>3857100</v>
      </c>
      <c r="H1080" s="47">
        <v>39.4</v>
      </c>
      <c r="I1080" s="51">
        <f t="shared" si="134"/>
        <v>0.87110325005527312</v>
      </c>
      <c r="J1080" s="51">
        <f t="shared" ca="1" si="135"/>
        <v>1</v>
      </c>
      <c r="K1080" s="47">
        <f t="shared" si="136"/>
        <v>39.630000000000003</v>
      </c>
      <c r="L1080" s="47">
        <f t="shared" si="137"/>
        <v>39.630000000000003</v>
      </c>
      <c r="M1080" s="47">
        <f t="shared" si="138"/>
        <v>39.25</v>
      </c>
      <c r="N1080" s="47">
        <f t="shared" si="139"/>
        <v>39.4</v>
      </c>
      <c r="O1080" s="48">
        <f t="shared" ca="1" si="140"/>
        <v>3857100</v>
      </c>
    </row>
    <row r="1081" spans="1:15" x14ac:dyDescent="0.25">
      <c r="A1081">
        <v>1066</v>
      </c>
      <c r="B1081" s="84">
        <v>40407</v>
      </c>
      <c r="C1081" s="47">
        <v>45.15</v>
      </c>
      <c r="D1081" s="47">
        <v>45.8</v>
      </c>
      <c r="E1081" s="47">
        <v>44.95</v>
      </c>
      <c r="F1081" s="47">
        <v>45.46</v>
      </c>
      <c r="G1081" s="48">
        <v>2933500</v>
      </c>
      <c r="H1081" s="47">
        <v>39.6</v>
      </c>
      <c r="I1081" s="51">
        <f t="shared" si="134"/>
        <v>0.87109546854377473</v>
      </c>
      <c r="J1081" s="51">
        <f t="shared" ca="1" si="135"/>
        <v>1</v>
      </c>
      <c r="K1081" s="47">
        <f t="shared" si="136"/>
        <v>39.33</v>
      </c>
      <c r="L1081" s="47">
        <f t="shared" si="137"/>
        <v>39.9</v>
      </c>
      <c r="M1081" s="47">
        <f t="shared" si="138"/>
        <v>39.159999999999997</v>
      </c>
      <c r="N1081" s="47">
        <f t="shared" si="139"/>
        <v>39.6</v>
      </c>
      <c r="O1081" s="48">
        <f t="shared" ca="1" si="140"/>
        <v>2933500</v>
      </c>
    </row>
    <row r="1082" spans="1:15" x14ac:dyDescent="0.25">
      <c r="A1082">
        <v>1067</v>
      </c>
      <c r="B1082" s="84">
        <v>40406</v>
      </c>
      <c r="C1082" s="47">
        <v>44.47</v>
      </c>
      <c r="D1082" s="47">
        <v>45.07</v>
      </c>
      <c r="E1082" s="47">
        <v>44.24</v>
      </c>
      <c r="F1082" s="47">
        <v>44.76</v>
      </c>
      <c r="G1082" s="48">
        <v>2675600</v>
      </c>
      <c r="H1082" s="47">
        <v>38.99</v>
      </c>
      <c r="I1082" s="51">
        <f t="shared" si="134"/>
        <v>0.8710902591599643</v>
      </c>
      <c r="J1082" s="51">
        <f t="shared" ca="1" si="135"/>
        <v>1</v>
      </c>
      <c r="K1082" s="47">
        <f t="shared" si="136"/>
        <v>38.74</v>
      </c>
      <c r="L1082" s="47">
        <f t="shared" si="137"/>
        <v>39.26</v>
      </c>
      <c r="M1082" s="47">
        <f t="shared" si="138"/>
        <v>38.54</v>
      </c>
      <c r="N1082" s="47">
        <f t="shared" si="139"/>
        <v>38.99</v>
      </c>
      <c r="O1082" s="48">
        <f t="shared" ca="1" si="140"/>
        <v>2675600</v>
      </c>
    </row>
    <row r="1083" spans="1:15" x14ac:dyDescent="0.25">
      <c r="A1083">
        <v>1068</v>
      </c>
      <c r="B1083" s="84">
        <v>40403</v>
      </c>
      <c r="C1083" s="47">
        <v>44.49</v>
      </c>
      <c r="D1083" s="47">
        <v>45.19</v>
      </c>
      <c r="E1083" s="47">
        <v>44.49</v>
      </c>
      <c r="F1083" s="47">
        <v>44.74</v>
      </c>
      <c r="G1083" s="48">
        <v>2134300</v>
      </c>
      <c r="H1083" s="47">
        <v>38.97</v>
      </c>
      <c r="I1083" s="51">
        <f t="shared" si="134"/>
        <v>0.8710326329906124</v>
      </c>
      <c r="J1083" s="51">
        <f t="shared" ca="1" si="135"/>
        <v>1</v>
      </c>
      <c r="K1083" s="47">
        <f t="shared" si="136"/>
        <v>38.75</v>
      </c>
      <c r="L1083" s="47">
        <f t="shared" si="137"/>
        <v>39.36</v>
      </c>
      <c r="M1083" s="47">
        <f t="shared" si="138"/>
        <v>38.75</v>
      </c>
      <c r="N1083" s="47">
        <f t="shared" si="139"/>
        <v>38.97</v>
      </c>
      <c r="O1083" s="48">
        <f t="shared" ca="1" si="140"/>
        <v>2134300</v>
      </c>
    </row>
    <row r="1084" spans="1:15" x14ac:dyDescent="0.25">
      <c r="A1084">
        <v>1069</v>
      </c>
      <c r="B1084" s="84">
        <v>40402</v>
      </c>
      <c r="C1084" s="47">
        <v>44.53</v>
      </c>
      <c r="D1084" s="47">
        <v>44.83</v>
      </c>
      <c r="E1084" s="47">
        <v>44.23</v>
      </c>
      <c r="F1084" s="47">
        <v>44.59</v>
      </c>
      <c r="G1084" s="48">
        <v>2812900</v>
      </c>
      <c r="H1084" s="47">
        <v>38.840000000000003</v>
      </c>
      <c r="I1084" s="51">
        <f t="shared" si="134"/>
        <v>0.87104732002691188</v>
      </c>
      <c r="J1084" s="51">
        <f t="shared" ca="1" si="135"/>
        <v>1</v>
      </c>
      <c r="K1084" s="47">
        <f t="shared" si="136"/>
        <v>38.79</v>
      </c>
      <c r="L1084" s="47">
        <f t="shared" si="137"/>
        <v>39.049999999999997</v>
      </c>
      <c r="M1084" s="47">
        <f t="shared" si="138"/>
        <v>38.53</v>
      </c>
      <c r="N1084" s="47">
        <f t="shared" si="139"/>
        <v>38.840000000000003</v>
      </c>
      <c r="O1084" s="48">
        <f t="shared" ca="1" si="140"/>
        <v>2812900</v>
      </c>
    </row>
    <row r="1085" spans="1:15" x14ac:dyDescent="0.25">
      <c r="A1085">
        <v>1070</v>
      </c>
      <c r="B1085" s="84">
        <v>40401</v>
      </c>
      <c r="C1085" s="47">
        <v>45.74</v>
      </c>
      <c r="D1085" s="47">
        <v>45.83</v>
      </c>
      <c r="E1085" s="47">
        <v>44.74</v>
      </c>
      <c r="F1085" s="47">
        <v>44.93</v>
      </c>
      <c r="G1085" s="48">
        <v>2701000</v>
      </c>
      <c r="H1085" s="47">
        <v>39.130000000000003</v>
      </c>
      <c r="I1085" s="51">
        <f t="shared" si="134"/>
        <v>0.87091030491876253</v>
      </c>
      <c r="J1085" s="51">
        <f t="shared" ca="1" si="135"/>
        <v>1</v>
      </c>
      <c r="K1085" s="47">
        <f t="shared" si="136"/>
        <v>39.840000000000003</v>
      </c>
      <c r="L1085" s="47">
        <f t="shared" si="137"/>
        <v>39.909999999999997</v>
      </c>
      <c r="M1085" s="47">
        <f t="shared" si="138"/>
        <v>38.96</v>
      </c>
      <c r="N1085" s="47">
        <f t="shared" si="139"/>
        <v>39.130000000000003</v>
      </c>
      <c r="O1085" s="48">
        <f t="shared" ca="1" si="140"/>
        <v>2701000</v>
      </c>
    </row>
    <row r="1086" spans="1:15" x14ac:dyDescent="0.25">
      <c r="A1086">
        <v>1071</v>
      </c>
      <c r="B1086" s="84">
        <v>40400</v>
      </c>
      <c r="C1086" s="47">
        <v>46.13</v>
      </c>
      <c r="D1086" s="47">
        <v>46.53</v>
      </c>
      <c r="E1086" s="47">
        <v>45.64</v>
      </c>
      <c r="F1086" s="47">
        <v>46.3</v>
      </c>
      <c r="G1086" s="48">
        <v>3170000</v>
      </c>
      <c r="H1086" s="47">
        <v>40.33</v>
      </c>
      <c r="I1086" s="51">
        <f t="shared" si="134"/>
        <v>0.87105831533477318</v>
      </c>
      <c r="J1086" s="51">
        <f t="shared" ca="1" si="135"/>
        <v>1</v>
      </c>
      <c r="K1086" s="47">
        <f t="shared" si="136"/>
        <v>40.18</v>
      </c>
      <c r="L1086" s="47">
        <f t="shared" si="137"/>
        <v>40.53</v>
      </c>
      <c r="M1086" s="47">
        <f t="shared" si="138"/>
        <v>39.76</v>
      </c>
      <c r="N1086" s="47">
        <f t="shared" si="139"/>
        <v>40.33</v>
      </c>
      <c r="O1086" s="48">
        <f t="shared" ca="1" si="140"/>
        <v>3170000</v>
      </c>
    </row>
    <row r="1087" spans="1:15" x14ac:dyDescent="0.25">
      <c r="A1087">
        <v>1072</v>
      </c>
      <c r="B1087" s="84">
        <v>40399</v>
      </c>
      <c r="C1087" s="47">
        <v>46.4</v>
      </c>
      <c r="D1087" s="47">
        <v>46.75</v>
      </c>
      <c r="E1087" s="47">
        <v>46.32</v>
      </c>
      <c r="F1087" s="47">
        <v>46.45</v>
      </c>
      <c r="G1087" s="48">
        <v>2242700</v>
      </c>
      <c r="H1087" s="47">
        <v>40.46</v>
      </c>
      <c r="I1087" s="51">
        <f t="shared" si="134"/>
        <v>0.87104413347685683</v>
      </c>
      <c r="J1087" s="51">
        <f t="shared" ca="1" si="135"/>
        <v>1</v>
      </c>
      <c r="K1087" s="47">
        <f t="shared" si="136"/>
        <v>40.42</v>
      </c>
      <c r="L1087" s="47">
        <f t="shared" si="137"/>
        <v>40.72</v>
      </c>
      <c r="M1087" s="47">
        <f t="shared" si="138"/>
        <v>40.35</v>
      </c>
      <c r="N1087" s="47">
        <f t="shared" si="139"/>
        <v>40.46</v>
      </c>
      <c r="O1087" s="48">
        <f t="shared" ca="1" si="140"/>
        <v>2242700</v>
      </c>
    </row>
    <row r="1088" spans="1:15" x14ac:dyDescent="0.25">
      <c r="A1088">
        <v>1073</v>
      </c>
      <c r="B1088" s="84">
        <v>40396</v>
      </c>
      <c r="C1088" s="47">
        <v>45.98</v>
      </c>
      <c r="D1088" s="47">
        <v>46.47</v>
      </c>
      <c r="E1088" s="47">
        <v>45.8</v>
      </c>
      <c r="F1088" s="47">
        <v>46.14</v>
      </c>
      <c r="G1088" s="48">
        <v>2731700</v>
      </c>
      <c r="H1088" s="47">
        <v>40.19</v>
      </c>
      <c r="I1088" s="51">
        <f t="shared" si="134"/>
        <v>0.87104464672735149</v>
      </c>
      <c r="J1088" s="51">
        <f t="shared" ca="1" si="135"/>
        <v>1</v>
      </c>
      <c r="K1088" s="47">
        <f t="shared" si="136"/>
        <v>40.049999999999997</v>
      </c>
      <c r="L1088" s="47">
        <f t="shared" si="137"/>
        <v>40.479999999999997</v>
      </c>
      <c r="M1088" s="47">
        <f t="shared" si="138"/>
        <v>39.89</v>
      </c>
      <c r="N1088" s="47">
        <f t="shared" si="139"/>
        <v>40.19</v>
      </c>
      <c r="O1088" s="48">
        <f t="shared" ca="1" si="140"/>
        <v>2731700</v>
      </c>
    </row>
    <row r="1089" spans="1:15" x14ac:dyDescent="0.25">
      <c r="A1089">
        <v>1074</v>
      </c>
      <c r="B1089" s="84">
        <v>40395</v>
      </c>
      <c r="C1089" s="47">
        <v>46.17</v>
      </c>
      <c r="D1089" s="47">
        <v>46.85</v>
      </c>
      <c r="E1089" s="47">
        <v>45.95</v>
      </c>
      <c r="F1089" s="47">
        <v>46.43</v>
      </c>
      <c r="G1089" s="48">
        <v>3354100</v>
      </c>
      <c r="H1089" s="47">
        <v>40.44</v>
      </c>
      <c r="I1089" s="51">
        <f t="shared" si="134"/>
        <v>0.87098858496661635</v>
      </c>
      <c r="J1089" s="51">
        <f t="shared" ca="1" si="135"/>
        <v>1</v>
      </c>
      <c r="K1089" s="47">
        <f t="shared" si="136"/>
        <v>40.21</v>
      </c>
      <c r="L1089" s="47">
        <f t="shared" si="137"/>
        <v>40.81</v>
      </c>
      <c r="M1089" s="47">
        <f t="shared" si="138"/>
        <v>40.020000000000003</v>
      </c>
      <c r="N1089" s="47">
        <f t="shared" si="139"/>
        <v>40.44</v>
      </c>
      <c r="O1089" s="48">
        <f t="shared" ca="1" si="140"/>
        <v>3354100</v>
      </c>
    </row>
    <row r="1090" spans="1:15" x14ac:dyDescent="0.25">
      <c r="A1090">
        <v>1075</v>
      </c>
      <c r="B1090" s="84">
        <v>40394</v>
      </c>
      <c r="C1090" s="47">
        <v>46.05</v>
      </c>
      <c r="D1090" s="47">
        <v>46.48</v>
      </c>
      <c r="E1090" s="47">
        <v>45.83</v>
      </c>
      <c r="F1090" s="47">
        <v>46.34</v>
      </c>
      <c r="G1090" s="48">
        <v>3411000</v>
      </c>
      <c r="H1090" s="47">
        <v>40.36</v>
      </c>
      <c r="I1090" s="51">
        <f t="shared" si="134"/>
        <v>0.87095381959430285</v>
      </c>
      <c r="J1090" s="51">
        <f t="shared" ca="1" si="135"/>
        <v>1</v>
      </c>
      <c r="K1090" s="47">
        <f t="shared" si="136"/>
        <v>40.11</v>
      </c>
      <c r="L1090" s="47">
        <f t="shared" si="137"/>
        <v>40.479999999999997</v>
      </c>
      <c r="M1090" s="47">
        <f t="shared" si="138"/>
        <v>39.92</v>
      </c>
      <c r="N1090" s="47">
        <f t="shared" si="139"/>
        <v>40.36</v>
      </c>
      <c r="O1090" s="48">
        <f t="shared" ca="1" si="140"/>
        <v>3411000</v>
      </c>
    </row>
    <row r="1091" spans="1:15" x14ac:dyDescent="0.25">
      <c r="A1091">
        <v>1076</v>
      </c>
      <c r="B1091" s="84">
        <v>40393</v>
      </c>
      <c r="C1091" s="47">
        <v>46.67</v>
      </c>
      <c r="D1091" s="47">
        <v>46.88</v>
      </c>
      <c r="E1091" s="47">
        <v>45.9</v>
      </c>
      <c r="F1091" s="47">
        <v>45.99</v>
      </c>
      <c r="G1091" s="48">
        <v>4405900</v>
      </c>
      <c r="H1091" s="47">
        <v>40.06</v>
      </c>
      <c r="I1091" s="51">
        <f t="shared" si="134"/>
        <v>0.87105892585344646</v>
      </c>
      <c r="J1091" s="51">
        <f t="shared" ca="1" si="135"/>
        <v>1</v>
      </c>
      <c r="K1091" s="47">
        <f t="shared" si="136"/>
        <v>40.65</v>
      </c>
      <c r="L1091" s="47">
        <f t="shared" si="137"/>
        <v>40.840000000000003</v>
      </c>
      <c r="M1091" s="47">
        <f t="shared" si="138"/>
        <v>39.979999999999997</v>
      </c>
      <c r="N1091" s="47">
        <f t="shared" si="139"/>
        <v>40.06</v>
      </c>
      <c r="O1091" s="48">
        <f t="shared" ca="1" si="140"/>
        <v>4405900</v>
      </c>
    </row>
    <row r="1092" spans="1:15" x14ac:dyDescent="0.25">
      <c r="A1092">
        <v>1077</v>
      </c>
      <c r="B1092" s="84">
        <v>40392</v>
      </c>
      <c r="C1092" s="47">
        <v>46.98</v>
      </c>
      <c r="D1092" s="47">
        <v>46.99</v>
      </c>
      <c r="E1092" s="47">
        <v>46.15</v>
      </c>
      <c r="F1092" s="47">
        <v>46.89</v>
      </c>
      <c r="G1092" s="48">
        <v>3390600</v>
      </c>
      <c r="H1092" s="47">
        <v>40.840000000000003</v>
      </c>
      <c r="I1092" s="51">
        <f t="shared" si="134"/>
        <v>0.87097462145446791</v>
      </c>
      <c r="J1092" s="51">
        <f t="shared" ca="1" si="135"/>
        <v>1</v>
      </c>
      <c r="K1092" s="47">
        <f t="shared" si="136"/>
        <v>40.92</v>
      </c>
      <c r="L1092" s="47">
        <f t="shared" si="137"/>
        <v>40.93</v>
      </c>
      <c r="M1092" s="47">
        <f t="shared" si="138"/>
        <v>40.200000000000003</v>
      </c>
      <c r="N1092" s="47">
        <f t="shared" si="139"/>
        <v>40.840000000000003</v>
      </c>
      <c r="O1092" s="48">
        <f t="shared" ca="1" si="140"/>
        <v>3390600</v>
      </c>
    </row>
    <row r="1093" spans="1:15" x14ac:dyDescent="0.25">
      <c r="A1093">
        <v>1078</v>
      </c>
      <c r="B1093" s="84">
        <v>40389</v>
      </c>
      <c r="C1093" s="47">
        <v>46.31</v>
      </c>
      <c r="D1093" s="47">
        <v>46.61</v>
      </c>
      <c r="E1093" s="47">
        <v>46</v>
      </c>
      <c r="F1093" s="47">
        <v>46.27</v>
      </c>
      <c r="G1093" s="48">
        <v>4344400</v>
      </c>
      <c r="H1093" s="47">
        <v>40.299999999999997</v>
      </c>
      <c r="I1093" s="51">
        <f t="shared" si="134"/>
        <v>0.87097471363734591</v>
      </c>
      <c r="J1093" s="51">
        <f t="shared" ca="1" si="135"/>
        <v>1</v>
      </c>
      <c r="K1093" s="47">
        <f t="shared" si="136"/>
        <v>40.33</v>
      </c>
      <c r="L1093" s="47">
        <f t="shared" si="137"/>
        <v>40.6</v>
      </c>
      <c r="M1093" s="47">
        <f t="shared" si="138"/>
        <v>40.06</v>
      </c>
      <c r="N1093" s="47">
        <f t="shared" si="139"/>
        <v>40.299999999999997</v>
      </c>
      <c r="O1093" s="48">
        <f t="shared" ca="1" si="140"/>
        <v>4344400</v>
      </c>
    </row>
    <row r="1094" spans="1:15" x14ac:dyDescent="0.25">
      <c r="A1094">
        <v>1079</v>
      </c>
      <c r="B1094" s="84">
        <v>40388</v>
      </c>
      <c r="C1094" s="47">
        <v>47.22</v>
      </c>
      <c r="D1094" s="47">
        <v>47.97</v>
      </c>
      <c r="E1094" s="47">
        <v>46.64</v>
      </c>
      <c r="F1094" s="47">
        <v>46.67</v>
      </c>
      <c r="G1094" s="48">
        <v>5095100</v>
      </c>
      <c r="H1094" s="47">
        <v>40.65</v>
      </c>
      <c r="I1094" s="51">
        <f t="shared" si="134"/>
        <v>0.87100921362759798</v>
      </c>
      <c r="J1094" s="51">
        <f t="shared" ca="1" si="135"/>
        <v>1</v>
      </c>
      <c r="K1094" s="47">
        <f t="shared" si="136"/>
        <v>41.13</v>
      </c>
      <c r="L1094" s="47">
        <f t="shared" si="137"/>
        <v>41.78</v>
      </c>
      <c r="M1094" s="47">
        <f t="shared" si="138"/>
        <v>40.619999999999997</v>
      </c>
      <c r="N1094" s="47">
        <f t="shared" si="139"/>
        <v>40.65</v>
      </c>
      <c r="O1094" s="48">
        <f t="shared" ca="1" si="140"/>
        <v>5095100</v>
      </c>
    </row>
    <row r="1095" spans="1:15" x14ac:dyDescent="0.25">
      <c r="A1095">
        <v>1080</v>
      </c>
      <c r="B1095" s="84">
        <v>40387</v>
      </c>
      <c r="C1095" s="47">
        <v>48.26</v>
      </c>
      <c r="D1095" s="47">
        <v>48.6</v>
      </c>
      <c r="E1095" s="47">
        <v>48.17</v>
      </c>
      <c r="F1095" s="47">
        <v>48.27</v>
      </c>
      <c r="G1095" s="48">
        <v>3404200</v>
      </c>
      <c r="H1095" s="47">
        <v>42.04</v>
      </c>
      <c r="I1095" s="51">
        <f t="shared" si="134"/>
        <v>0.87093432773979695</v>
      </c>
      <c r="J1095" s="51">
        <f t="shared" ca="1" si="135"/>
        <v>1</v>
      </c>
      <c r="K1095" s="47">
        <f t="shared" si="136"/>
        <v>42.03</v>
      </c>
      <c r="L1095" s="47">
        <f t="shared" si="137"/>
        <v>42.33</v>
      </c>
      <c r="M1095" s="47">
        <f t="shared" si="138"/>
        <v>41.95</v>
      </c>
      <c r="N1095" s="47">
        <f t="shared" si="139"/>
        <v>42.04</v>
      </c>
      <c r="O1095" s="48">
        <f t="shared" ca="1" si="140"/>
        <v>3404200</v>
      </c>
    </row>
    <row r="1096" spans="1:15" x14ac:dyDescent="0.25">
      <c r="A1096">
        <v>1081</v>
      </c>
      <c r="B1096" s="84">
        <v>40386</v>
      </c>
      <c r="C1096" s="47">
        <v>49.33</v>
      </c>
      <c r="D1096" s="47">
        <v>49.59</v>
      </c>
      <c r="E1096" s="47">
        <v>48.12</v>
      </c>
      <c r="F1096" s="47">
        <v>48.31</v>
      </c>
      <c r="G1096" s="48">
        <v>4526100</v>
      </c>
      <c r="H1096" s="47">
        <v>42.08</v>
      </c>
      <c r="I1096" s="51">
        <f t="shared" si="134"/>
        <v>0.87104119229973087</v>
      </c>
      <c r="J1096" s="51">
        <f t="shared" ca="1" si="135"/>
        <v>1</v>
      </c>
      <c r="K1096" s="47">
        <f t="shared" si="136"/>
        <v>42.97</v>
      </c>
      <c r="L1096" s="47">
        <f t="shared" si="137"/>
        <v>43.19</v>
      </c>
      <c r="M1096" s="47">
        <f t="shared" si="138"/>
        <v>41.91</v>
      </c>
      <c r="N1096" s="47">
        <f t="shared" si="139"/>
        <v>42.08</v>
      </c>
      <c r="O1096" s="48">
        <f t="shared" ca="1" si="140"/>
        <v>4526100</v>
      </c>
    </row>
    <row r="1097" spans="1:15" x14ac:dyDescent="0.25">
      <c r="A1097">
        <v>1082</v>
      </c>
      <c r="B1097" s="84">
        <v>40385</v>
      </c>
      <c r="C1097" s="47">
        <v>49.27</v>
      </c>
      <c r="D1097" s="47">
        <v>50</v>
      </c>
      <c r="E1097" s="47">
        <v>49.26</v>
      </c>
      <c r="F1097" s="47">
        <v>49.64</v>
      </c>
      <c r="G1097" s="48">
        <v>3019500</v>
      </c>
      <c r="H1097" s="47">
        <v>43.24</v>
      </c>
      <c r="I1097" s="51">
        <f t="shared" si="134"/>
        <v>0.87107171635777603</v>
      </c>
      <c r="J1097" s="51">
        <f t="shared" ca="1" si="135"/>
        <v>1</v>
      </c>
      <c r="K1097" s="47">
        <f t="shared" si="136"/>
        <v>42.92</v>
      </c>
      <c r="L1097" s="47">
        <f t="shared" si="137"/>
        <v>43.55</v>
      </c>
      <c r="M1097" s="47">
        <f t="shared" si="138"/>
        <v>42.91</v>
      </c>
      <c r="N1097" s="47">
        <f t="shared" si="139"/>
        <v>43.24</v>
      </c>
      <c r="O1097" s="48">
        <f t="shared" ca="1" si="140"/>
        <v>3019500</v>
      </c>
    </row>
    <row r="1098" spans="1:15" x14ac:dyDescent="0.25">
      <c r="A1098">
        <v>1083</v>
      </c>
      <c r="B1098" s="84">
        <v>40382</v>
      </c>
      <c r="C1098" s="47">
        <v>48.85</v>
      </c>
      <c r="D1098" s="47">
        <v>49.31</v>
      </c>
      <c r="E1098" s="47">
        <v>48.5</v>
      </c>
      <c r="F1098" s="47">
        <v>49.06</v>
      </c>
      <c r="G1098" s="48">
        <v>3649100</v>
      </c>
      <c r="H1098" s="47">
        <v>42.73</v>
      </c>
      <c r="I1098" s="51">
        <f t="shared" si="134"/>
        <v>0.87097431716265783</v>
      </c>
      <c r="J1098" s="51">
        <f t="shared" ca="1" si="135"/>
        <v>1</v>
      </c>
      <c r="K1098" s="47">
        <f t="shared" si="136"/>
        <v>42.55</v>
      </c>
      <c r="L1098" s="47">
        <f t="shared" si="137"/>
        <v>42.95</v>
      </c>
      <c r="M1098" s="47">
        <f t="shared" si="138"/>
        <v>42.24</v>
      </c>
      <c r="N1098" s="47">
        <f t="shared" si="139"/>
        <v>42.73</v>
      </c>
      <c r="O1098" s="48">
        <f t="shared" ca="1" si="140"/>
        <v>3649100</v>
      </c>
    </row>
    <row r="1099" spans="1:15" x14ac:dyDescent="0.25">
      <c r="A1099">
        <v>1084</v>
      </c>
      <c r="B1099" s="84">
        <v>40381</v>
      </c>
      <c r="C1099" s="47">
        <v>48.58</v>
      </c>
      <c r="D1099" s="47">
        <v>48.99</v>
      </c>
      <c r="E1099" s="47">
        <v>48.2</v>
      </c>
      <c r="F1099" s="47">
        <v>48.69</v>
      </c>
      <c r="G1099" s="48">
        <v>3293700</v>
      </c>
      <c r="H1099" s="47">
        <v>42.41</v>
      </c>
      <c r="I1099" s="51">
        <f t="shared" si="134"/>
        <v>0.87102074347915381</v>
      </c>
      <c r="J1099" s="51">
        <f t="shared" ca="1" si="135"/>
        <v>1</v>
      </c>
      <c r="K1099" s="47">
        <f t="shared" si="136"/>
        <v>42.31</v>
      </c>
      <c r="L1099" s="47">
        <f t="shared" si="137"/>
        <v>42.67</v>
      </c>
      <c r="M1099" s="47">
        <f t="shared" si="138"/>
        <v>41.98</v>
      </c>
      <c r="N1099" s="47">
        <f t="shared" si="139"/>
        <v>42.41</v>
      </c>
      <c r="O1099" s="48">
        <f t="shared" ca="1" si="140"/>
        <v>3293700</v>
      </c>
    </row>
    <row r="1100" spans="1:15" x14ac:dyDescent="0.25">
      <c r="A1100">
        <v>1085</v>
      </c>
      <c r="B1100" s="84">
        <v>40380</v>
      </c>
      <c r="C1100" s="47">
        <v>48.86</v>
      </c>
      <c r="D1100" s="47">
        <v>48.86</v>
      </c>
      <c r="E1100" s="47">
        <v>47.85</v>
      </c>
      <c r="F1100" s="47">
        <v>48.14</v>
      </c>
      <c r="G1100" s="48">
        <v>2013000</v>
      </c>
      <c r="H1100" s="47">
        <v>41.93</v>
      </c>
      <c r="I1100" s="51">
        <f t="shared" si="134"/>
        <v>0.87100124636476939</v>
      </c>
      <c r="J1100" s="51">
        <f t="shared" ca="1" si="135"/>
        <v>1</v>
      </c>
      <c r="K1100" s="47">
        <f t="shared" si="136"/>
        <v>42.56</v>
      </c>
      <c r="L1100" s="47">
        <f t="shared" si="137"/>
        <v>42.56</v>
      </c>
      <c r="M1100" s="47">
        <f t="shared" si="138"/>
        <v>41.68</v>
      </c>
      <c r="N1100" s="47">
        <f t="shared" si="139"/>
        <v>41.93</v>
      </c>
      <c r="O1100" s="48">
        <f t="shared" ca="1" si="140"/>
        <v>2013000</v>
      </c>
    </row>
    <row r="1101" spans="1:15" x14ac:dyDescent="0.25">
      <c r="A1101">
        <v>1086</v>
      </c>
      <c r="B1101" s="84">
        <v>40379</v>
      </c>
      <c r="C1101" s="47">
        <v>47.51</v>
      </c>
      <c r="D1101" s="47">
        <v>48.56</v>
      </c>
      <c r="E1101" s="47">
        <v>47.09</v>
      </c>
      <c r="F1101" s="47">
        <v>48.45</v>
      </c>
      <c r="G1101" s="48">
        <v>2497300</v>
      </c>
      <c r="H1101" s="47">
        <v>42.2</v>
      </c>
      <c r="I1101" s="51">
        <f t="shared" si="134"/>
        <v>0.87100103199174406</v>
      </c>
      <c r="J1101" s="51">
        <f t="shared" ca="1" si="135"/>
        <v>1</v>
      </c>
      <c r="K1101" s="47">
        <f t="shared" si="136"/>
        <v>41.38</v>
      </c>
      <c r="L1101" s="47">
        <f t="shared" si="137"/>
        <v>42.3</v>
      </c>
      <c r="M1101" s="47">
        <f t="shared" si="138"/>
        <v>41.02</v>
      </c>
      <c r="N1101" s="47">
        <f t="shared" si="139"/>
        <v>42.2</v>
      </c>
      <c r="O1101" s="48">
        <f t="shared" ca="1" si="140"/>
        <v>2497300</v>
      </c>
    </row>
    <row r="1102" spans="1:15" x14ac:dyDescent="0.25">
      <c r="A1102">
        <v>1087</v>
      </c>
      <c r="B1102" s="84">
        <v>40378</v>
      </c>
      <c r="C1102" s="47">
        <v>48.07</v>
      </c>
      <c r="D1102" s="47">
        <v>48.4</v>
      </c>
      <c r="E1102" s="47">
        <v>47.76</v>
      </c>
      <c r="F1102" s="47">
        <v>48.03</v>
      </c>
      <c r="G1102" s="48">
        <v>2209900</v>
      </c>
      <c r="H1102" s="47">
        <v>41.83</v>
      </c>
      <c r="I1102" s="51">
        <f t="shared" si="134"/>
        <v>0.87091401207578589</v>
      </c>
      <c r="J1102" s="51">
        <f t="shared" ca="1" si="135"/>
        <v>1</v>
      </c>
      <c r="K1102" s="47">
        <f t="shared" si="136"/>
        <v>41.86</v>
      </c>
      <c r="L1102" s="47">
        <f t="shared" si="137"/>
        <v>42.15</v>
      </c>
      <c r="M1102" s="47">
        <f t="shared" si="138"/>
        <v>41.59</v>
      </c>
      <c r="N1102" s="47">
        <f t="shared" si="139"/>
        <v>41.83</v>
      </c>
      <c r="O1102" s="48">
        <f t="shared" ca="1" si="140"/>
        <v>2209900</v>
      </c>
    </row>
    <row r="1103" spans="1:15" x14ac:dyDescent="0.25">
      <c r="A1103">
        <v>1088</v>
      </c>
      <c r="B1103" s="84">
        <v>40375</v>
      </c>
      <c r="C1103" s="47">
        <v>48.83</v>
      </c>
      <c r="D1103" s="47">
        <v>49.31</v>
      </c>
      <c r="E1103" s="47">
        <v>47.68</v>
      </c>
      <c r="F1103" s="47">
        <v>47.73</v>
      </c>
      <c r="G1103" s="48">
        <v>2636000</v>
      </c>
      <c r="H1103" s="47">
        <v>41.57</v>
      </c>
      <c r="I1103" s="51">
        <f t="shared" si="134"/>
        <v>0.87094070815001057</v>
      </c>
      <c r="J1103" s="51">
        <f t="shared" ca="1" si="135"/>
        <v>1</v>
      </c>
      <c r="K1103" s="47">
        <f t="shared" si="136"/>
        <v>42.53</v>
      </c>
      <c r="L1103" s="47">
        <f t="shared" si="137"/>
        <v>42.95</v>
      </c>
      <c r="M1103" s="47">
        <f t="shared" si="138"/>
        <v>41.53</v>
      </c>
      <c r="N1103" s="47">
        <f t="shared" si="139"/>
        <v>41.57</v>
      </c>
      <c r="O1103" s="48">
        <f t="shared" ca="1" si="140"/>
        <v>2636000</v>
      </c>
    </row>
    <row r="1104" spans="1:15" x14ac:dyDescent="0.25">
      <c r="A1104">
        <v>1089</v>
      </c>
      <c r="B1104" s="84">
        <v>40374</v>
      </c>
      <c r="C1104" s="47">
        <v>49.07</v>
      </c>
      <c r="D1104" s="47">
        <v>49.3</v>
      </c>
      <c r="E1104" s="47">
        <v>48.26</v>
      </c>
      <c r="F1104" s="47">
        <v>49.02</v>
      </c>
      <c r="G1104" s="48">
        <v>3226900</v>
      </c>
      <c r="H1104" s="47">
        <v>42.7</v>
      </c>
      <c r="I1104" s="51">
        <f t="shared" si="134"/>
        <v>0.87107303141574866</v>
      </c>
      <c r="J1104" s="51">
        <f t="shared" ca="1" si="135"/>
        <v>1</v>
      </c>
      <c r="K1104" s="47">
        <f t="shared" si="136"/>
        <v>42.74</v>
      </c>
      <c r="L1104" s="47">
        <f t="shared" si="137"/>
        <v>42.94</v>
      </c>
      <c r="M1104" s="47">
        <f t="shared" si="138"/>
        <v>42.04</v>
      </c>
      <c r="N1104" s="47">
        <f t="shared" si="139"/>
        <v>42.7</v>
      </c>
      <c r="O1104" s="48">
        <f t="shared" ca="1" si="140"/>
        <v>3226900</v>
      </c>
    </row>
    <row r="1105" spans="1:15" x14ac:dyDescent="0.25">
      <c r="A1105">
        <v>1090</v>
      </c>
      <c r="B1105" s="84">
        <v>40373</v>
      </c>
      <c r="C1105" s="47">
        <v>48.53</v>
      </c>
      <c r="D1105" s="47">
        <v>48.86</v>
      </c>
      <c r="E1105" s="47">
        <v>47.91</v>
      </c>
      <c r="F1105" s="47">
        <v>48.57</v>
      </c>
      <c r="G1105" s="48">
        <v>2564100</v>
      </c>
      <c r="H1105" s="47">
        <v>42.31</v>
      </c>
      <c r="I1105" s="51">
        <f t="shared" ref="I1105:I1168" si="141">H1105/F1105</f>
        <v>0.87111385628989091</v>
      </c>
      <c r="J1105" s="51">
        <f t="shared" ref="J1105:J1168" ca="1" si="142">INDEX(OFFSET($T$15,0,0,$S$13+1,1),MATCH(B1105,OFFSET($Q$15,0,0,$S$13+1,1),-1))</f>
        <v>1</v>
      </c>
      <c r="K1105" s="47">
        <f t="shared" ref="K1105:K1168" si="143">ROUND($I1105*C1105,2)</f>
        <v>42.28</v>
      </c>
      <c r="L1105" s="47">
        <f t="shared" ref="L1105:L1168" si="144">ROUND($I1105*D1105,2)</f>
        <v>42.56</v>
      </c>
      <c r="M1105" s="47">
        <f t="shared" ref="M1105:M1168" si="145">ROUND($I1105*E1105,2)</f>
        <v>41.74</v>
      </c>
      <c r="N1105" s="47">
        <f t="shared" ref="N1105:N1168" si="146">ROUND($I1105*F1105,2)</f>
        <v>42.31</v>
      </c>
      <c r="O1105" s="48">
        <f t="shared" ref="O1105:O1168" ca="1" si="147">G1105*J1105</f>
        <v>2564100</v>
      </c>
    </row>
    <row r="1106" spans="1:15" x14ac:dyDescent="0.25">
      <c r="A1106">
        <v>1091</v>
      </c>
      <c r="B1106" s="84">
        <v>40372</v>
      </c>
      <c r="C1106" s="47">
        <v>48.4</v>
      </c>
      <c r="D1106" s="47">
        <v>48.78</v>
      </c>
      <c r="E1106" s="47">
        <v>48.08</v>
      </c>
      <c r="F1106" s="47">
        <v>48.33</v>
      </c>
      <c r="G1106" s="48">
        <v>3445400</v>
      </c>
      <c r="H1106" s="47">
        <v>42.1</v>
      </c>
      <c r="I1106" s="51">
        <f t="shared" si="141"/>
        <v>0.87109455824539628</v>
      </c>
      <c r="J1106" s="51">
        <f t="shared" ca="1" si="142"/>
        <v>1</v>
      </c>
      <c r="K1106" s="47">
        <f t="shared" si="143"/>
        <v>42.16</v>
      </c>
      <c r="L1106" s="47">
        <f t="shared" si="144"/>
        <v>42.49</v>
      </c>
      <c r="M1106" s="47">
        <f t="shared" si="145"/>
        <v>41.88</v>
      </c>
      <c r="N1106" s="47">
        <f t="shared" si="146"/>
        <v>42.1</v>
      </c>
      <c r="O1106" s="48">
        <f t="shared" ca="1" si="147"/>
        <v>3445400</v>
      </c>
    </row>
    <row r="1107" spans="1:15" x14ac:dyDescent="0.25">
      <c r="A1107">
        <v>1092</v>
      </c>
      <c r="B1107" s="84">
        <v>40371</v>
      </c>
      <c r="C1107" s="47">
        <v>48.52</v>
      </c>
      <c r="D1107" s="47">
        <v>48.71</v>
      </c>
      <c r="E1107" s="47">
        <v>47.97</v>
      </c>
      <c r="F1107" s="47">
        <v>48.1</v>
      </c>
      <c r="G1107" s="48">
        <v>1751800</v>
      </c>
      <c r="H1107" s="47">
        <v>41.9</v>
      </c>
      <c r="I1107" s="51">
        <f t="shared" si="141"/>
        <v>0.87110187110187109</v>
      </c>
      <c r="J1107" s="51">
        <f t="shared" ca="1" si="142"/>
        <v>1</v>
      </c>
      <c r="K1107" s="47">
        <f t="shared" si="143"/>
        <v>42.27</v>
      </c>
      <c r="L1107" s="47">
        <f t="shared" si="144"/>
        <v>42.43</v>
      </c>
      <c r="M1107" s="47">
        <f t="shared" si="145"/>
        <v>41.79</v>
      </c>
      <c r="N1107" s="47">
        <f t="shared" si="146"/>
        <v>41.9</v>
      </c>
      <c r="O1107" s="48">
        <f t="shared" ca="1" si="147"/>
        <v>1751800</v>
      </c>
    </row>
    <row r="1108" spans="1:15" x14ac:dyDescent="0.25">
      <c r="A1108">
        <v>1093</v>
      </c>
      <c r="B1108" s="84">
        <v>40368</v>
      </c>
      <c r="C1108" s="47">
        <v>49.56</v>
      </c>
      <c r="D1108" s="47">
        <v>49.58</v>
      </c>
      <c r="E1108" s="47">
        <v>48.49</v>
      </c>
      <c r="F1108" s="47">
        <v>48.81</v>
      </c>
      <c r="G1108" s="48">
        <v>1940000</v>
      </c>
      <c r="H1108" s="47">
        <v>42.51</v>
      </c>
      <c r="I1108" s="51">
        <f t="shared" si="141"/>
        <v>0.87092808850645353</v>
      </c>
      <c r="J1108" s="51">
        <f t="shared" ca="1" si="142"/>
        <v>1</v>
      </c>
      <c r="K1108" s="47">
        <f t="shared" si="143"/>
        <v>43.16</v>
      </c>
      <c r="L1108" s="47">
        <f t="shared" si="144"/>
        <v>43.18</v>
      </c>
      <c r="M1108" s="47">
        <f t="shared" si="145"/>
        <v>42.23</v>
      </c>
      <c r="N1108" s="47">
        <f t="shared" si="146"/>
        <v>42.51</v>
      </c>
      <c r="O1108" s="48">
        <f t="shared" ca="1" si="147"/>
        <v>1940000</v>
      </c>
    </row>
    <row r="1109" spans="1:15" x14ac:dyDescent="0.25">
      <c r="A1109">
        <v>1094</v>
      </c>
      <c r="B1109" s="84">
        <v>40367</v>
      </c>
      <c r="C1109" s="47">
        <v>49.02</v>
      </c>
      <c r="D1109" s="47">
        <v>49.59</v>
      </c>
      <c r="E1109" s="47">
        <v>48.85</v>
      </c>
      <c r="F1109" s="47">
        <v>49.5</v>
      </c>
      <c r="G1109" s="48">
        <v>1997300</v>
      </c>
      <c r="H1109" s="47">
        <v>43.12</v>
      </c>
      <c r="I1109" s="51">
        <f t="shared" si="141"/>
        <v>0.87111111111111106</v>
      </c>
      <c r="J1109" s="51">
        <f t="shared" ca="1" si="142"/>
        <v>1</v>
      </c>
      <c r="K1109" s="47">
        <f t="shared" si="143"/>
        <v>42.7</v>
      </c>
      <c r="L1109" s="47">
        <f t="shared" si="144"/>
        <v>43.2</v>
      </c>
      <c r="M1109" s="47">
        <f t="shared" si="145"/>
        <v>42.55</v>
      </c>
      <c r="N1109" s="47">
        <f t="shared" si="146"/>
        <v>43.12</v>
      </c>
      <c r="O1109" s="48">
        <f t="shared" ca="1" si="147"/>
        <v>1997300</v>
      </c>
    </row>
    <row r="1110" spans="1:15" x14ac:dyDescent="0.25">
      <c r="A1110">
        <v>1095</v>
      </c>
      <c r="B1110" s="84">
        <v>40366</v>
      </c>
      <c r="C1110" s="47">
        <v>47.46</v>
      </c>
      <c r="D1110" s="47">
        <v>48.86</v>
      </c>
      <c r="E1110" s="47">
        <v>47.36</v>
      </c>
      <c r="F1110" s="47">
        <v>48.81</v>
      </c>
      <c r="G1110" s="48">
        <v>2002600</v>
      </c>
      <c r="H1110" s="47">
        <v>42.51</v>
      </c>
      <c r="I1110" s="51">
        <f t="shared" si="141"/>
        <v>0.87092808850645353</v>
      </c>
      <c r="J1110" s="51">
        <f t="shared" ca="1" si="142"/>
        <v>1</v>
      </c>
      <c r="K1110" s="47">
        <f t="shared" si="143"/>
        <v>41.33</v>
      </c>
      <c r="L1110" s="47">
        <f t="shared" si="144"/>
        <v>42.55</v>
      </c>
      <c r="M1110" s="47">
        <f t="shared" si="145"/>
        <v>41.25</v>
      </c>
      <c r="N1110" s="47">
        <f t="shared" si="146"/>
        <v>42.51</v>
      </c>
      <c r="O1110" s="48">
        <f t="shared" ca="1" si="147"/>
        <v>2002600</v>
      </c>
    </row>
    <row r="1111" spans="1:15" x14ac:dyDescent="0.25">
      <c r="A1111">
        <v>1096</v>
      </c>
      <c r="B1111" s="84">
        <v>40365</v>
      </c>
      <c r="C1111" s="47">
        <v>47.99</v>
      </c>
      <c r="D1111" s="47">
        <v>48.18</v>
      </c>
      <c r="E1111" s="47">
        <v>47.02</v>
      </c>
      <c r="F1111" s="47">
        <v>47.47</v>
      </c>
      <c r="G1111" s="48">
        <v>2191300</v>
      </c>
      <c r="H1111" s="47">
        <v>41.35</v>
      </c>
      <c r="I1111" s="51">
        <f t="shared" si="141"/>
        <v>0.87107646934906258</v>
      </c>
      <c r="J1111" s="51">
        <f t="shared" ca="1" si="142"/>
        <v>1</v>
      </c>
      <c r="K1111" s="47">
        <f t="shared" si="143"/>
        <v>41.8</v>
      </c>
      <c r="L1111" s="47">
        <f t="shared" si="144"/>
        <v>41.97</v>
      </c>
      <c r="M1111" s="47">
        <f t="shared" si="145"/>
        <v>40.96</v>
      </c>
      <c r="N1111" s="47">
        <f t="shared" si="146"/>
        <v>41.35</v>
      </c>
      <c r="O1111" s="48">
        <f t="shared" ca="1" si="147"/>
        <v>2191300</v>
      </c>
    </row>
    <row r="1112" spans="1:15" x14ac:dyDescent="0.25">
      <c r="A1112">
        <v>1097</v>
      </c>
      <c r="B1112" s="84">
        <v>40361</v>
      </c>
      <c r="C1112" s="47">
        <v>47.91</v>
      </c>
      <c r="D1112" s="47">
        <v>48.15</v>
      </c>
      <c r="E1112" s="47">
        <v>47.26</v>
      </c>
      <c r="F1112" s="47">
        <v>47.58</v>
      </c>
      <c r="G1112" s="48">
        <v>1986300</v>
      </c>
      <c r="H1112" s="47">
        <v>41.44</v>
      </c>
      <c r="I1112" s="51">
        <f t="shared" si="141"/>
        <v>0.87095418242959222</v>
      </c>
      <c r="J1112" s="51">
        <f t="shared" ca="1" si="142"/>
        <v>1</v>
      </c>
      <c r="K1112" s="47">
        <f t="shared" si="143"/>
        <v>41.73</v>
      </c>
      <c r="L1112" s="47">
        <f t="shared" si="144"/>
        <v>41.94</v>
      </c>
      <c r="M1112" s="47">
        <f t="shared" si="145"/>
        <v>41.16</v>
      </c>
      <c r="N1112" s="47">
        <f t="shared" si="146"/>
        <v>41.44</v>
      </c>
      <c r="O1112" s="48">
        <f t="shared" ca="1" si="147"/>
        <v>1986300</v>
      </c>
    </row>
    <row r="1113" spans="1:15" x14ac:dyDescent="0.25">
      <c r="A1113">
        <v>1098</v>
      </c>
      <c r="B1113" s="84">
        <v>40360</v>
      </c>
      <c r="C1113" s="47">
        <v>47.85</v>
      </c>
      <c r="D1113" s="47">
        <v>48.01</v>
      </c>
      <c r="E1113" s="47">
        <v>47.19</v>
      </c>
      <c r="F1113" s="47">
        <v>47.73</v>
      </c>
      <c r="G1113" s="48">
        <v>2931400</v>
      </c>
      <c r="H1113" s="47">
        <v>41.57</v>
      </c>
      <c r="I1113" s="51">
        <f t="shared" si="141"/>
        <v>0.87094070815001057</v>
      </c>
      <c r="J1113" s="51">
        <f t="shared" ca="1" si="142"/>
        <v>1</v>
      </c>
      <c r="K1113" s="47">
        <f t="shared" si="143"/>
        <v>41.67</v>
      </c>
      <c r="L1113" s="47">
        <f t="shared" si="144"/>
        <v>41.81</v>
      </c>
      <c r="M1113" s="47">
        <f t="shared" si="145"/>
        <v>41.1</v>
      </c>
      <c r="N1113" s="47">
        <f t="shared" si="146"/>
        <v>41.57</v>
      </c>
      <c r="O1113" s="48">
        <f t="shared" ca="1" si="147"/>
        <v>2931400</v>
      </c>
    </row>
    <row r="1114" spans="1:15" x14ac:dyDescent="0.25">
      <c r="A1114">
        <v>1099</v>
      </c>
      <c r="B1114" s="84">
        <v>40359</v>
      </c>
      <c r="C1114" s="47">
        <v>48.77</v>
      </c>
      <c r="D1114" s="47">
        <v>49.04</v>
      </c>
      <c r="E1114" s="47">
        <v>48.31</v>
      </c>
      <c r="F1114" s="47">
        <v>48.39</v>
      </c>
      <c r="G1114" s="48">
        <v>3156100</v>
      </c>
      <c r="H1114" s="47">
        <v>41.82</v>
      </c>
      <c r="I1114" s="51">
        <f t="shared" si="141"/>
        <v>0.86422814631122136</v>
      </c>
      <c r="J1114" s="51">
        <f t="shared" ca="1" si="142"/>
        <v>1</v>
      </c>
      <c r="K1114" s="47">
        <f t="shared" si="143"/>
        <v>42.15</v>
      </c>
      <c r="L1114" s="47">
        <f t="shared" si="144"/>
        <v>42.38</v>
      </c>
      <c r="M1114" s="47">
        <f t="shared" si="145"/>
        <v>41.75</v>
      </c>
      <c r="N1114" s="47">
        <f t="shared" si="146"/>
        <v>41.82</v>
      </c>
      <c r="O1114" s="48">
        <f t="shared" ca="1" si="147"/>
        <v>3156100</v>
      </c>
    </row>
    <row r="1115" spans="1:15" x14ac:dyDescent="0.25">
      <c r="A1115">
        <v>1100</v>
      </c>
      <c r="B1115" s="84">
        <v>40358</v>
      </c>
      <c r="C1115" s="47">
        <v>49.89</v>
      </c>
      <c r="D1115" s="47">
        <v>50.05</v>
      </c>
      <c r="E1115" s="47">
        <v>48.42</v>
      </c>
      <c r="F1115" s="47">
        <v>48.75</v>
      </c>
      <c r="G1115" s="48">
        <v>2741300</v>
      </c>
      <c r="H1115" s="47">
        <v>42.13</v>
      </c>
      <c r="I1115" s="51">
        <f t="shared" si="141"/>
        <v>0.86420512820512829</v>
      </c>
      <c r="J1115" s="51">
        <f t="shared" ca="1" si="142"/>
        <v>1</v>
      </c>
      <c r="K1115" s="47">
        <f t="shared" si="143"/>
        <v>43.12</v>
      </c>
      <c r="L1115" s="47">
        <f t="shared" si="144"/>
        <v>43.25</v>
      </c>
      <c r="M1115" s="47">
        <f t="shared" si="145"/>
        <v>41.84</v>
      </c>
      <c r="N1115" s="47">
        <f t="shared" si="146"/>
        <v>42.13</v>
      </c>
      <c r="O1115" s="48">
        <f t="shared" ca="1" si="147"/>
        <v>2741300</v>
      </c>
    </row>
    <row r="1116" spans="1:15" x14ac:dyDescent="0.25">
      <c r="A1116">
        <v>1101</v>
      </c>
      <c r="B1116" s="84">
        <v>40357</v>
      </c>
      <c r="C1116" s="47">
        <v>50.57</v>
      </c>
      <c r="D1116" s="47">
        <v>51.02</v>
      </c>
      <c r="E1116" s="47">
        <v>50.17</v>
      </c>
      <c r="F1116" s="47">
        <v>50.59</v>
      </c>
      <c r="G1116" s="48">
        <v>1992400</v>
      </c>
      <c r="H1116" s="47">
        <v>43.72</v>
      </c>
      <c r="I1116" s="51">
        <f t="shared" si="141"/>
        <v>0.8642024115437833</v>
      </c>
      <c r="J1116" s="51">
        <f t="shared" ca="1" si="142"/>
        <v>1</v>
      </c>
      <c r="K1116" s="47">
        <f t="shared" si="143"/>
        <v>43.7</v>
      </c>
      <c r="L1116" s="47">
        <f t="shared" si="144"/>
        <v>44.09</v>
      </c>
      <c r="M1116" s="47">
        <f t="shared" si="145"/>
        <v>43.36</v>
      </c>
      <c r="N1116" s="47">
        <f t="shared" si="146"/>
        <v>43.72</v>
      </c>
      <c r="O1116" s="48">
        <f t="shared" ca="1" si="147"/>
        <v>1992400</v>
      </c>
    </row>
    <row r="1117" spans="1:15" x14ac:dyDescent="0.25">
      <c r="A1117">
        <v>1102</v>
      </c>
      <c r="B1117" s="84">
        <v>40354</v>
      </c>
      <c r="C1117" s="47">
        <v>50.82</v>
      </c>
      <c r="D1117" s="47">
        <v>51</v>
      </c>
      <c r="E1117" s="47">
        <v>50.05</v>
      </c>
      <c r="F1117" s="47">
        <v>50.38</v>
      </c>
      <c r="G1117" s="48">
        <v>5923800</v>
      </c>
      <c r="H1117" s="47">
        <v>43.54</v>
      </c>
      <c r="I1117" s="51">
        <f t="shared" si="141"/>
        <v>0.86423183803096459</v>
      </c>
      <c r="J1117" s="51">
        <f t="shared" ca="1" si="142"/>
        <v>1</v>
      </c>
      <c r="K1117" s="47">
        <f t="shared" si="143"/>
        <v>43.92</v>
      </c>
      <c r="L1117" s="47">
        <f t="shared" si="144"/>
        <v>44.08</v>
      </c>
      <c r="M1117" s="47">
        <f t="shared" si="145"/>
        <v>43.25</v>
      </c>
      <c r="N1117" s="47">
        <f t="shared" si="146"/>
        <v>43.54</v>
      </c>
      <c r="O1117" s="48">
        <f t="shared" ca="1" si="147"/>
        <v>5923800</v>
      </c>
    </row>
    <row r="1118" spans="1:15" x14ac:dyDescent="0.25">
      <c r="A1118">
        <v>1103</v>
      </c>
      <c r="B1118" s="84">
        <v>40353</v>
      </c>
      <c r="C1118" s="47">
        <v>51.73</v>
      </c>
      <c r="D1118" s="47">
        <v>51.98</v>
      </c>
      <c r="E1118" s="47">
        <v>50.64</v>
      </c>
      <c r="F1118" s="47">
        <v>50.8</v>
      </c>
      <c r="G1118" s="48">
        <v>2266100</v>
      </c>
      <c r="H1118" s="47">
        <v>43.9</v>
      </c>
      <c r="I1118" s="51">
        <f t="shared" si="141"/>
        <v>0.86417322834645671</v>
      </c>
      <c r="J1118" s="51">
        <f t="shared" ca="1" si="142"/>
        <v>1</v>
      </c>
      <c r="K1118" s="47">
        <f t="shared" si="143"/>
        <v>44.7</v>
      </c>
      <c r="L1118" s="47">
        <f t="shared" si="144"/>
        <v>44.92</v>
      </c>
      <c r="M1118" s="47">
        <f t="shared" si="145"/>
        <v>43.76</v>
      </c>
      <c r="N1118" s="47">
        <f t="shared" si="146"/>
        <v>43.9</v>
      </c>
      <c r="O1118" s="48">
        <f t="shared" ca="1" si="147"/>
        <v>2266100</v>
      </c>
    </row>
    <row r="1119" spans="1:15" x14ac:dyDescent="0.25">
      <c r="A1119">
        <v>1104</v>
      </c>
      <c r="B1119" s="84">
        <v>40352</v>
      </c>
      <c r="C1119" s="47">
        <v>52.18</v>
      </c>
      <c r="D1119" s="47">
        <v>52.42</v>
      </c>
      <c r="E1119" s="47">
        <v>51.41</v>
      </c>
      <c r="F1119" s="47">
        <v>51.96</v>
      </c>
      <c r="G1119" s="48">
        <v>2344400</v>
      </c>
      <c r="H1119" s="47">
        <v>44.91</v>
      </c>
      <c r="I1119" s="51">
        <f t="shared" si="141"/>
        <v>0.86431870669745947</v>
      </c>
      <c r="J1119" s="51">
        <f t="shared" ca="1" si="142"/>
        <v>1</v>
      </c>
      <c r="K1119" s="47">
        <f t="shared" si="143"/>
        <v>45.1</v>
      </c>
      <c r="L1119" s="47">
        <f t="shared" si="144"/>
        <v>45.31</v>
      </c>
      <c r="M1119" s="47">
        <f t="shared" si="145"/>
        <v>44.43</v>
      </c>
      <c r="N1119" s="47">
        <f t="shared" si="146"/>
        <v>44.91</v>
      </c>
      <c r="O1119" s="48">
        <f t="shared" ca="1" si="147"/>
        <v>2344400</v>
      </c>
    </row>
    <row r="1120" spans="1:15" x14ac:dyDescent="0.25">
      <c r="A1120">
        <v>1105</v>
      </c>
      <c r="B1120" s="84">
        <v>40351</v>
      </c>
      <c r="C1120" s="47">
        <v>52.94</v>
      </c>
      <c r="D1120" s="47">
        <v>53.47</v>
      </c>
      <c r="E1120" s="47">
        <v>52.07</v>
      </c>
      <c r="F1120" s="47">
        <v>52.18</v>
      </c>
      <c r="G1120" s="48">
        <v>1650000</v>
      </c>
      <c r="H1120" s="47">
        <v>45.1</v>
      </c>
      <c r="I1120" s="51">
        <f t="shared" si="141"/>
        <v>0.86431582981985433</v>
      </c>
      <c r="J1120" s="51">
        <f t="shared" ca="1" si="142"/>
        <v>1</v>
      </c>
      <c r="K1120" s="47">
        <f t="shared" si="143"/>
        <v>45.76</v>
      </c>
      <c r="L1120" s="47">
        <f t="shared" si="144"/>
        <v>46.21</v>
      </c>
      <c r="M1120" s="47">
        <f t="shared" si="145"/>
        <v>45</v>
      </c>
      <c r="N1120" s="47">
        <f t="shared" si="146"/>
        <v>45.1</v>
      </c>
      <c r="O1120" s="48">
        <f t="shared" ca="1" si="147"/>
        <v>1650000</v>
      </c>
    </row>
    <row r="1121" spans="1:15" x14ac:dyDescent="0.25">
      <c r="A1121">
        <v>1106</v>
      </c>
      <c r="B1121" s="84">
        <v>40350</v>
      </c>
      <c r="C1121" s="47">
        <v>53.58</v>
      </c>
      <c r="D1121" s="47">
        <v>53.76</v>
      </c>
      <c r="E1121" s="47">
        <v>52.92</v>
      </c>
      <c r="F1121" s="47">
        <v>53.19</v>
      </c>
      <c r="G1121" s="48">
        <v>2051200</v>
      </c>
      <c r="H1121" s="47">
        <v>45.97</v>
      </c>
      <c r="I1121" s="51">
        <f t="shared" si="141"/>
        <v>0.86426019928558007</v>
      </c>
      <c r="J1121" s="51">
        <f t="shared" ca="1" si="142"/>
        <v>1</v>
      </c>
      <c r="K1121" s="47">
        <f t="shared" si="143"/>
        <v>46.31</v>
      </c>
      <c r="L1121" s="47">
        <f t="shared" si="144"/>
        <v>46.46</v>
      </c>
      <c r="M1121" s="47">
        <f t="shared" si="145"/>
        <v>45.74</v>
      </c>
      <c r="N1121" s="47">
        <f t="shared" si="146"/>
        <v>45.97</v>
      </c>
      <c r="O1121" s="48">
        <f t="shared" ca="1" si="147"/>
        <v>2051200</v>
      </c>
    </row>
    <row r="1122" spans="1:15" x14ac:dyDescent="0.25">
      <c r="A1122">
        <v>1107</v>
      </c>
      <c r="B1122" s="84">
        <v>40347</v>
      </c>
      <c r="C1122" s="47">
        <v>53.28</v>
      </c>
      <c r="D1122" s="47">
        <v>53.33</v>
      </c>
      <c r="E1122" s="47">
        <v>52.77</v>
      </c>
      <c r="F1122" s="47">
        <v>53.25</v>
      </c>
      <c r="G1122" s="48">
        <v>2398600</v>
      </c>
      <c r="H1122" s="47">
        <v>46.02</v>
      </c>
      <c r="I1122" s="51">
        <f t="shared" si="141"/>
        <v>0.86422535211267615</v>
      </c>
      <c r="J1122" s="51">
        <f t="shared" ca="1" si="142"/>
        <v>1</v>
      </c>
      <c r="K1122" s="47">
        <f t="shared" si="143"/>
        <v>46.05</v>
      </c>
      <c r="L1122" s="47">
        <f t="shared" si="144"/>
        <v>46.09</v>
      </c>
      <c r="M1122" s="47">
        <f t="shared" si="145"/>
        <v>45.61</v>
      </c>
      <c r="N1122" s="47">
        <f t="shared" si="146"/>
        <v>46.02</v>
      </c>
      <c r="O1122" s="48">
        <f t="shared" ca="1" si="147"/>
        <v>2398600</v>
      </c>
    </row>
    <row r="1123" spans="1:15" x14ac:dyDescent="0.25">
      <c r="A1123">
        <v>1108</v>
      </c>
      <c r="B1123" s="84">
        <v>40346</v>
      </c>
      <c r="C1123" s="47">
        <v>53.01</v>
      </c>
      <c r="D1123" s="47">
        <v>53.16</v>
      </c>
      <c r="E1123" s="47">
        <v>52.39</v>
      </c>
      <c r="F1123" s="47">
        <v>53.1</v>
      </c>
      <c r="G1123" s="48">
        <v>1827600</v>
      </c>
      <c r="H1123" s="47">
        <v>45.89</v>
      </c>
      <c r="I1123" s="51">
        <f t="shared" si="141"/>
        <v>0.86421845574387945</v>
      </c>
      <c r="J1123" s="51">
        <f t="shared" ca="1" si="142"/>
        <v>1</v>
      </c>
      <c r="K1123" s="47">
        <f t="shared" si="143"/>
        <v>45.81</v>
      </c>
      <c r="L1123" s="47">
        <f t="shared" si="144"/>
        <v>45.94</v>
      </c>
      <c r="M1123" s="47">
        <f t="shared" si="145"/>
        <v>45.28</v>
      </c>
      <c r="N1123" s="47">
        <f t="shared" si="146"/>
        <v>45.89</v>
      </c>
      <c r="O1123" s="48">
        <f t="shared" ca="1" si="147"/>
        <v>1827600</v>
      </c>
    </row>
    <row r="1124" spans="1:15" x14ac:dyDescent="0.25">
      <c r="A1124">
        <v>1109</v>
      </c>
      <c r="B1124" s="84">
        <v>40345</v>
      </c>
      <c r="C1124" s="47">
        <v>52.86</v>
      </c>
      <c r="D1124" s="47">
        <v>53.21</v>
      </c>
      <c r="E1124" s="47">
        <v>52.7</v>
      </c>
      <c r="F1124" s="47">
        <v>52.85</v>
      </c>
      <c r="G1124" s="48">
        <v>2565100</v>
      </c>
      <c r="H1124" s="47">
        <v>45.68</v>
      </c>
      <c r="I1124" s="51">
        <f t="shared" si="141"/>
        <v>0.86433301797540207</v>
      </c>
      <c r="J1124" s="51">
        <f t="shared" ca="1" si="142"/>
        <v>1</v>
      </c>
      <c r="K1124" s="47">
        <f t="shared" si="143"/>
        <v>45.69</v>
      </c>
      <c r="L1124" s="47">
        <f t="shared" si="144"/>
        <v>45.99</v>
      </c>
      <c r="M1124" s="47">
        <f t="shared" si="145"/>
        <v>45.55</v>
      </c>
      <c r="N1124" s="47">
        <f t="shared" si="146"/>
        <v>45.68</v>
      </c>
      <c r="O1124" s="48">
        <f t="shared" ca="1" si="147"/>
        <v>2565100</v>
      </c>
    </row>
    <row r="1125" spans="1:15" x14ac:dyDescent="0.25">
      <c r="A1125">
        <v>1110</v>
      </c>
      <c r="B1125" s="84">
        <v>40344</v>
      </c>
      <c r="C1125" s="47">
        <v>51.84</v>
      </c>
      <c r="D1125" s="47">
        <v>53.13</v>
      </c>
      <c r="E1125" s="47">
        <v>51.84</v>
      </c>
      <c r="F1125" s="47">
        <v>53.13</v>
      </c>
      <c r="G1125" s="48">
        <v>2491400</v>
      </c>
      <c r="H1125" s="47">
        <v>45.92</v>
      </c>
      <c r="I1125" s="51">
        <f t="shared" si="141"/>
        <v>0.86429512516469043</v>
      </c>
      <c r="J1125" s="51">
        <f t="shared" ca="1" si="142"/>
        <v>1</v>
      </c>
      <c r="K1125" s="47">
        <f t="shared" si="143"/>
        <v>44.81</v>
      </c>
      <c r="L1125" s="47">
        <f t="shared" si="144"/>
        <v>45.92</v>
      </c>
      <c r="M1125" s="47">
        <f t="shared" si="145"/>
        <v>44.81</v>
      </c>
      <c r="N1125" s="47">
        <f t="shared" si="146"/>
        <v>45.92</v>
      </c>
      <c r="O1125" s="48">
        <f t="shared" ca="1" si="147"/>
        <v>2491400</v>
      </c>
    </row>
    <row r="1126" spans="1:15" x14ac:dyDescent="0.25">
      <c r="A1126">
        <v>1111</v>
      </c>
      <c r="B1126" s="84">
        <v>40343</v>
      </c>
      <c r="C1126" s="47">
        <v>52.05</v>
      </c>
      <c r="D1126" s="47">
        <v>52.27</v>
      </c>
      <c r="E1126" s="47">
        <v>51.36</v>
      </c>
      <c r="F1126" s="47">
        <v>51.4</v>
      </c>
      <c r="G1126" s="48">
        <v>2139100</v>
      </c>
      <c r="H1126" s="47">
        <v>44.42</v>
      </c>
      <c r="I1126" s="51">
        <f t="shared" si="141"/>
        <v>0.86420233463035023</v>
      </c>
      <c r="J1126" s="51">
        <f t="shared" ca="1" si="142"/>
        <v>1</v>
      </c>
      <c r="K1126" s="47">
        <f t="shared" si="143"/>
        <v>44.98</v>
      </c>
      <c r="L1126" s="47">
        <f t="shared" si="144"/>
        <v>45.17</v>
      </c>
      <c r="M1126" s="47">
        <f t="shared" si="145"/>
        <v>44.39</v>
      </c>
      <c r="N1126" s="47">
        <f t="shared" si="146"/>
        <v>44.42</v>
      </c>
      <c r="O1126" s="48">
        <f t="shared" ca="1" si="147"/>
        <v>2139100</v>
      </c>
    </row>
    <row r="1127" spans="1:15" x14ac:dyDescent="0.25">
      <c r="A1127">
        <v>1112</v>
      </c>
      <c r="B1127" s="84">
        <v>40340</v>
      </c>
      <c r="C1127" s="47">
        <v>51.06</v>
      </c>
      <c r="D1127" s="47">
        <v>51.76</v>
      </c>
      <c r="E1127" s="47">
        <v>50.66</v>
      </c>
      <c r="F1127" s="47">
        <v>51.71</v>
      </c>
      <c r="G1127" s="48">
        <v>1718600</v>
      </c>
      <c r="H1127" s="47">
        <v>44.69</v>
      </c>
      <c r="I1127" s="51">
        <f t="shared" si="141"/>
        <v>0.86424289305743562</v>
      </c>
      <c r="J1127" s="51">
        <f t="shared" ca="1" si="142"/>
        <v>1</v>
      </c>
      <c r="K1127" s="47">
        <f t="shared" si="143"/>
        <v>44.13</v>
      </c>
      <c r="L1127" s="47">
        <f t="shared" si="144"/>
        <v>44.73</v>
      </c>
      <c r="M1127" s="47">
        <f t="shared" si="145"/>
        <v>43.78</v>
      </c>
      <c r="N1127" s="47">
        <f t="shared" si="146"/>
        <v>44.69</v>
      </c>
      <c r="O1127" s="48">
        <f t="shared" ca="1" si="147"/>
        <v>1718600</v>
      </c>
    </row>
    <row r="1128" spans="1:15" x14ac:dyDescent="0.25">
      <c r="A1128">
        <v>1113</v>
      </c>
      <c r="B1128" s="84">
        <v>40339</v>
      </c>
      <c r="C1128" s="47">
        <v>51.11</v>
      </c>
      <c r="D1128" s="47">
        <v>51.73</v>
      </c>
      <c r="E1128" s="47">
        <v>50.86</v>
      </c>
      <c r="F1128" s="47">
        <v>51.5</v>
      </c>
      <c r="G1128" s="48">
        <v>2695700</v>
      </c>
      <c r="H1128" s="47">
        <v>44.51</v>
      </c>
      <c r="I1128" s="51">
        <f t="shared" si="141"/>
        <v>0.86427184466019413</v>
      </c>
      <c r="J1128" s="51">
        <f t="shared" ca="1" si="142"/>
        <v>1</v>
      </c>
      <c r="K1128" s="47">
        <f t="shared" si="143"/>
        <v>44.17</v>
      </c>
      <c r="L1128" s="47">
        <f t="shared" si="144"/>
        <v>44.71</v>
      </c>
      <c r="M1128" s="47">
        <f t="shared" si="145"/>
        <v>43.96</v>
      </c>
      <c r="N1128" s="47">
        <f t="shared" si="146"/>
        <v>44.51</v>
      </c>
      <c r="O1128" s="48">
        <f t="shared" ca="1" si="147"/>
        <v>2695700</v>
      </c>
    </row>
    <row r="1129" spans="1:15" x14ac:dyDescent="0.25">
      <c r="A1129">
        <v>1114</v>
      </c>
      <c r="B1129" s="84">
        <v>40338</v>
      </c>
      <c r="C1129" s="47">
        <v>50.64</v>
      </c>
      <c r="D1129" s="47">
        <v>51.34</v>
      </c>
      <c r="E1129" s="47">
        <v>50.35</v>
      </c>
      <c r="F1129" s="47">
        <v>50.51</v>
      </c>
      <c r="G1129" s="48">
        <v>3203000</v>
      </c>
      <c r="H1129" s="47">
        <v>43.65</v>
      </c>
      <c r="I1129" s="51">
        <f t="shared" si="141"/>
        <v>0.86418530983963571</v>
      </c>
      <c r="J1129" s="51">
        <f t="shared" ca="1" si="142"/>
        <v>1</v>
      </c>
      <c r="K1129" s="47">
        <f t="shared" si="143"/>
        <v>43.76</v>
      </c>
      <c r="L1129" s="47">
        <f t="shared" si="144"/>
        <v>44.37</v>
      </c>
      <c r="M1129" s="47">
        <f t="shared" si="145"/>
        <v>43.51</v>
      </c>
      <c r="N1129" s="47">
        <f t="shared" si="146"/>
        <v>43.65</v>
      </c>
      <c r="O1129" s="48">
        <f t="shared" ca="1" si="147"/>
        <v>3203000</v>
      </c>
    </row>
    <row r="1130" spans="1:15" x14ac:dyDescent="0.25">
      <c r="A1130">
        <v>1115</v>
      </c>
      <c r="B1130" s="84">
        <v>40337</v>
      </c>
      <c r="C1130" s="47">
        <v>50.69</v>
      </c>
      <c r="D1130" s="47">
        <v>51.05</v>
      </c>
      <c r="E1130" s="47">
        <v>49.74</v>
      </c>
      <c r="F1130" s="47">
        <v>50.47</v>
      </c>
      <c r="G1130" s="48">
        <v>3718600</v>
      </c>
      <c r="H1130" s="47">
        <v>43.62</v>
      </c>
      <c r="I1130" s="51">
        <f t="shared" si="141"/>
        <v>0.86427580741034271</v>
      </c>
      <c r="J1130" s="51">
        <f t="shared" ca="1" si="142"/>
        <v>1</v>
      </c>
      <c r="K1130" s="47">
        <f t="shared" si="143"/>
        <v>43.81</v>
      </c>
      <c r="L1130" s="47">
        <f t="shared" si="144"/>
        <v>44.12</v>
      </c>
      <c r="M1130" s="47">
        <f t="shared" si="145"/>
        <v>42.99</v>
      </c>
      <c r="N1130" s="47">
        <f t="shared" si="146"/>
        <v>43.62</v>
      </c>
      <c r="O1130" s="48">
        <f t="shared" ca="1" si="147"/>
        <v>3718600</v>
      </c>
    </row>
    <row r="1131" spans="1:15" x14ac:dyDescent="0.25">
      <c r="A1131">
        <v>1116</v>
      </c>
      <c r="B1131" s="84">
        <v>40336</v>
      </c>
      <c r="C1131" s="47">
        <v>51.58</v>
      </c>
      <c r="D1131" s="47">
        <v>51.68</v>
      </c>
      <c r="E1131" s="47">
        <v>50.7</v>
      </c>
      <c r="F1131" s="47">
        <v>50.72</v>
      </c>
      <c r="G1131" s="48">
        <v>3213900</v>
      </c>
      <c r="H1131" s="47">
        <v>43.84</v>
      </c>
      <c r="I1131" s="51">
        <f t="shared" si="141"/>
        <v>0.86435331230283918</v>
      </c>
      <c r="J1131" s="51">
        <f t="shared" ca="1" si="142"/>
        <v>1</v>
      </c>
      <c r="K1131" s="47">
        <f t="shared" si="143"/>
        <v>44.58</v>
      </c>
      <c r="L1131" s="47">
        <f t="shared" si="144"/>
        <v>44.67</v>
      </c>
      <c r="M1131" s="47">
        <f t="shared" si="145"/>
        <v>43.82</v>
      </c>
      <c r="N1131" s="47">
        <f t="shared" si="146"/>
        <v>43.84</v>
      </c>
      <c r="O1131" s="48">
        <f t="shared" ca="1" si="147"/>
        <v>3213900</v>
      </c>
    </row>
    <row r="1132" spans="1:15" x14ac:dyDescent="0.25">
      <c r="A1132">
        <v>1117</v>
      </c>
      <c r="B1132" s="84">
        <v>40333</v>
      </c>
      <c r="C1132" s="47">
        <v>52.2</v>
      </c>
      <c r="D1132" s="47">
        <v>52.52</v>
      </c>
      <c r="E1132" s="47">
        <v>51.3</v>
      </c>
      <c r="F1132" s="47">
        <v>51.47</v>
      </c>
      <c r="G1132" s="48">
        <v>3076700</v>
      </c>
      <c r="H1132" s="47">
        <v>44.48</v>
      </c>
      <c r="I1132" s="51">
        <f t="shared" si="141"/>
        <v>0.86419273363124149</v>
      </c>
      <c r="J1132" s="51">
        <f t="shared" ca="1" si="142"/>
        <v>1</v>
      </c>
      <c r="K1132" s="47">
        <f t="shared" si="143"/>
        <v>45.11</v>
      </c>
      <c r="L1132" s="47">
        <f t="shared" si="144"/>
        <v>45.39</v>
      </c>
      <c r="M1132" s="47">
        <f t="shared" si="145"/>
        <v>44.33</v>
      </c>
      <c r="N1132" s="47">
        <f t="shared" si="146"/>
        <v>44.48</v>
      </c>
      <c r="O1132" s="48">
        <f t="shared" ca="1" si="147"/>
        <v>3076700</v>
      </c>
    </row>
    <row r="1133" spans="1:15" x14ac:dyDescent="0.25">
      <c r="A1133">
        <v>1118</v>
      </c>
      <c r="B1133" s="84">
        <v>40332</v>
      </c>
      <c r="C1133" s="47">
        <v>52.92</v>
      </c>
      <c r="D1133" s="47">
        <v>53.56</v>
      </c>
      <c r="E1133" s="47">
        <v>52.77</v>
      </c>
      <c r="F1133" s="47">
        <v>53.08</v>
      </c>
      <c r="G1133" s="48">
        <v>2344300</v>
      </c>
      <c r="H1133" s="47">
        <v>45.88</v>
      </c>
      <c r="I1133" s="51">
        <f t="shared" si="141"/>
        <v>0.864355689525245</v>
      </c>
      <c r="J1133" s="51">
        <f t="shared" ca="1" si="142"/>
        <v>1</v>
      </c>
      <c r="K1133" s="47">
        <f t="shared" si="143"/>
        <v>45.74</v>
      </c>
      <c r="L1133" s="47">
        <f t="shared" si="144"/>
        <v>46.29</v>
      </c>
      <c r="M1133" s="47">
        <f t="shared" si="145"/>
        <v>45.61</v>
      </c>
      <c r="N1133" s="47">
        <f t="shared" si="146"/>
        <v>45.88</v>
      </c>
      <c r="O1133" s="48">
        <f t="shared" ca="1" si="147"/>
        <v>2344300</v>
      </c>
    </row>
    <row r="1134" spans="1:15" x14ac:dyDescent="0.25">
      <c r="A1134">
        <v>1119</v>
      </c>
      <c r="B1134" s="84">
        <v>40331</v>
      </c>
      <c r="C1134" s="47">
        <v>52.27</v>
      </c>
      <c r="D1134" s="47">
        <v>52.96</v>
      </c>
      <c r="E1134" s="47">
        <v>51.91</v>
      </c>
      <c r="F1134" s="47">
        <v>52.94</v>
      </c>
      <c r="G1134" s="48">
        <v>2941300</v>
      </c>
      <c r="H1134" s="47">
        <v>45.75</v>
      </c>
      <c r="I1134" s="51">
        <f t="shared" si="141"/>
        <v>0.86418587079712883</v>
      </c>
      <c r="J1134" s="51">
        <f t="shared" ca="1" si="142"/>
        <v>1</v>
      </c>
      <c r="K1134" s="47">
        <f t="shared" si="143"/>
        <v>45.17</v>
      </c>
      <c r="L1134" s="47">
        <f t="shared" si="144"/>
        <v>45.77</v>
      </c>
      <c r="M1134" s="47">
        <f t="shared" si="145"/>
        <v>44.86</v>
      </c>
      <c r="N1134" s="47">
        <f t="shared" si="146"/>
        <v>45.75</v>
      </c>
      <c r="O1134" s="48">
        <f t="shared" ca="1" si="147"/>
        <v>2941300</v>
      </c>
    </row>
    <row r="1135" spans="1:15" x14ac:dyDescent="0.25">
      <c r="A1135">
        <v>1120</v>
      </c>
      <c r="B1135" s="84">
        <v>40330</v>
      </c>
      <c r="C1135" s="47">
        <v>52.07</v>
      </c>
      <c r="D1135" s="47">
        <v>53.04</v>
      </c>
      <c r="E1135" s="47">
        <v>51.93</v>
      </c>
      <c r="F1135" s="47">
        <v>51.95</v>
      </c>
      <c r="G1135" s="48">
        <v>2928900</v>
      </c>
      <c r="H1135" s="47">
        <v>44.9</v>
      </c>
      <c r="I1135" s="51">
        <f t="shared" si="141"/>
        <v>0.8642925890279114</v>
      </c>
      <c r="J1135" s="51">
        <f t="shared" ca="1" si="142"/>
        <v>1</v>
      </c>
      <c r="K1135" s="47">
        <f t="shared" si="143"/>
        <v>45</v>
      </c>
      <c r="L1135" s="47">
        <f t="shared" si="144"/>
        <v>45.84</v>
      </c>
      <c r="M1135" s="47">
        <f t="shared" si="145"/>
        <v>44.88</v>
      </c>
      <c r="N1135" s="47">
        <f t="shared" si="146"/>
        <v>44.9</v>
      </c>
      <c r="O1135" s="48">
        <f t="shared" ca="1" si="147"/>
        <v>2928900</v>
      </c>
    </row>
    <row r="1136" spans="1:15" x14ac:dyDescent="0.25">
      <c r="A1136">
        <v>1121</v>
      </c>
      <c r="B1136" s="84">
        <v>40326</v>
      </c>
      <c r="C1136" s="47">
        <v>52.52</v>
      </c>
      <c r="D1136" s="47">
        <v>52.91</v>
      </c>
      <c r="E1136" s="47">
        <v>52.15</v>
      </c>
      <c r="F1136" s="47">
        <v>52.41</v>
      </c>
      <c r="G1136" s="48">
        <v>3300900</v>
      </c>
      <c r="H1136" s="47">
        <v>45.3</v>
      </c>
      <c r="I1136" s="51">
        <f t="shared" si="141"/>
        <v>0.86433886662850601</v>
      </c>
      <c r="J1136" s="51">
        <f t="shared" ca="1" si="142"/>
        <v>1</v>
      </c>
      <c r="K1136" s="47">
        <f t="shared" si="143"/>
        <v>45.4</v>
      </c>
      <c r="L1136" s="47">
        <f t="shared" si="144"/>
        <v>45.73</v>
      </c>
      <c r="M1136" s="47">
        <f t="shared" si="145"/>
        <v>45.08</v>
      </c>
      <c r="N1136" s="47">
        <f t="shared" si="146"/>
        <v>45.3</v>
      </c>
      <c r="O1136" s="48">
        <f t="shared" ca="1" si="147"/>
        <v>3300900</v>
      </c>
    </row>
    <row r="1137" spans="1:15" x14ac:dyDescent="0.25">
      <c r="A1137">
        <v>1122</v>
      </c>
      <c r="B1137" s="84">
        <v>40325</v>
      </c>
      <c r="C1137" s="47">
        <v>52.56</v>
      </c>
      <c r="D1137" s="47">
        <v>52.67</v>
      </c>
      <c r="E1137" s="47">
        <v>51.76</v>
      </c>
      <c r="F1137" s="47">
        <v>52.64</v>
      </c>
      <c r="G1137" s="48">
        <v>3038200</v>
      </c>
      <c r="H1137" s="47">
        <v>45.49</v>
      </c>
      <c r="I1137" s="51">
        <f t="shared" si="141"/>
        <v>0.86417173252279633</v>
      </c>
      <c r="J1137" s="51">
        <f t="shared" ca="1" si="142"/>
        <v>1</v>
      </c>
      <c r="K1137" s="47">
        <f t="shared" si="143"/>
        <v>45.42</v>
      </c>
      <c r="L1137" s="47">
        <f t="shared" si="144"/>
        <v>45.52</v>
      </c>
      <c r="M1137" s="47">
        <f t="shared" si="145"/>
        <v>44.73</v>
      </c>
      <c r="N1137" s="47">
        <f t="shared" si="146"/>
        <v>45.49</v>
      </c>
      <c r="O1137" s="48">
        <f t="shared" ca="1" si="147"/>
        <v>3038200</v>
      </c>
    </row>
    <row r="1138" spans="1:15" x14ac:dyDescent="0.25">
      <c r="A1138">
        <v>1123</v>
      </c>
      <c r="B1138" s="84">
        <v>40324</v>
      </c>
      <c r="C1138" s="47">
        <v>52.45</v>
      </c>
      <c r="D1138" s="47">
        <v>52.65</v>
      </c>
      <c r="E1138" s="47">
        <v>51.44</v>
      </c>
      <c r="F1138" s="47">
        <v>51.53</v>
      </c>
      <c r="G1138" s="48">
        <v>3973100</v>
      </c>
      <c r="H1138" s="47">
        <v>44.54</v>
      </c>
      <c r="I1138" s="51">
        <f t="shared" si="141"/>
        <v>0.86435086357461666</v>
      </c>
      <c r="J1138" s="51">
        <f t="shared" ca="1" si="142"/>
        <v>1</v>
      </c>
      <c r="K1138" s="47">
        <f t="shared" si="143"/>
        <v>45.34</v>
      </c>
      <c r="L1138" s="47">
        <f t="shared" si="144"/>
        <v>45.51</v>
      </c>
      <c r="M1138" s="47">
        <f t="shared" si="145"/>
        <v>44.46</v>
      </c>
      <c r="N1138" s="47">
        <f t="shared" si="146"/>
        <v>44.54</v>
      </c>
      <c r="O1138" s="48">
        <f t="shared" ca="1" si="147"/>
        <v>3973100</v>
      </c>
    </row>
    <row r="1139" spans="1:15" x14ac:dyDescent="0.25">
      <c r="A1139">
        <v>1124</v>
      </c>
      <c r="B1139" s="84">
        <v>40323</v>
      </c>
      <c r="C1139" s="47">
        <v>51.45</v>
      </c>
      <c r="D1139" s="47">
        <v>52.4</v>
      </c>
      <c r="E1139" s="47">
        <v>51.09</v>
      </c>
      <c r="F1139" s="47">
        <v>52.28</v>
      </c>
      <c r="G1139" s="48">
        <v>3608500</v>
      </c>
      <c r="H1139" s="47">
        <v>45.18</v>
      </c>
      <c r="I1139" s="51">
        <f t="shared" si="141"/>
        <v>0.86419280795715381</v>
      </c>
      <c r="J1139" s="51">
        <f t="shared" ca="1" si="142"/>
        <v>1</v>
      </c>
      <c r="K1139" s="47">
        <f t="shared" si="143"/>
        <v>44.46</v>
      </c>
      <c r="L1139" s="47">
        <f t="shared" si="144"/>
        <v>45.28</v>
      </c>
      <c r="M1139" s="47">
        <f t="shared" si="145"/>
        <v>44.15</v>
      </c>
      <c r="N1139" s="47">
        <f t="shared" si="146"/>
        <v>45.18</v>
      </c>
      <c r="O1139" s="48">
        <f t="shared" ca="1" si="147"/>
        <v>3608500</v>
      </c>
    </row>
    <row r="1140" spans="1:15" x14ac:dyDescent="0.25">
      <c r="A1140">
        <v>1125</v>
      </c>
      <c r="B1140" s="84">
        <v>40322</v>
      </c>
      <c r="C1140" s="47">
        <v>53.49</v>
      </c>
      <c r="D1140" s="47">
        <v>53.6</v>
      </c>
      <c r="E1140" s="47">
        <v>52.62</v>
      </c>
      <c r="F1140" s="47">
        <v>52.65</v>
      </c>
      <c r="G1140" s="48">
        <v>2469800</v>
      </c>
      <c r="H1140" s="47">
        <v>45.5</v>
      </c>
      <c r="I1140" s="51">
        <f t="shared" si="141"/>
        <v>0.86419753086419759</v>
      </c>
      <c r="J1140" s="51">
        <f t="shared" ca="1" si="142"/>
        <v>1</v>
      </c>
      <c r="K1140" s="47">
        <f t="shared" si="143"/>
        <v>46.23</v>
      </c>
      <c r="L1140" s="47">
        <f t="shared" si="144"/>
        <v>46.32</v>
      </c>
      <c r="M1140" s="47">
        <f t="shared" si="145"/>
        <v>45.47</v>
      </c>
      <c r="N1140" s="47">
        <f t="shared" si="146"/>
        <v>45.5</v>
      </c>
      <c r="O1140" s="48">
        <f t="shared" ca="1" si="147"/>
        <v>2469800</v>
      </c>
    </row>
    <row r="1141" spans="1:15" x14ac:dyDescent="0.25">
      <c r="A1141">
        <v>1126</v>
      </c>
      <c r="B1141" s="84">
        <v>40319</v>
      </c>
      <c r="C1141" s="47">
        <v>52.57</v>
      </c>
      <c r="D1141" s="47">
        <v>53.87</v>
      </c>
      <c r="E1141" s="47">
        <v>52.26</v>
      </c>
      <c r="F1141" s="47">
        <v>53.7</v>
      </c>
      <c r="G1141" s="48">
        <v>3953500</v>
      </c>
      <c r="H1141" s="47">
        <v>46.41</v>
      </c>
      <c r="I1141" s="51">
        <f t="shared" si="141"/>
        <v>0.86424581005586576</v>
      </c>
      <c r="J1141" s="51">
        <f t="shared" ca="1" si="142"/>
        <v>1</v>
      </c>
      <c r="K1141" s="47">
        <f t="shared" si="143"/>
        <v>45.43</v>
      </c>
      <c r="L1141" s="47">
        <f t="shared" si="144"/>
        <v>46.56</v>
      </c>
      <c r="M1141" s="47">
        <f t="shared" si="145"/>
        <v>45.17</v>
      </c>
      <c r="N1141" s="47">
        <f t="shared" si="146"/>
        <v>46.41</v>
      </c>
      <c r="O1141" s="48">
        <f t="shared" ca="1" si="147"/>
        <v>3953500</v>
      </c>
    </row>
    <row r="1142" spans="1:15" x14ac:dyDescent="0.25">
      <c r="A1142">
        <v>1127</v>
      </c>
      <c r="B1142" s="84">
        <v>40318</v>
      </c>
      <c r="C1142" s="47">
        <v>54.1</v>
      </c>
      <c r="D1142" s="47">
        <v>54.52</v>
      </c>
      <c r="E1142" s="47">
        <v>53.18</v>
      </c>
      <c r="F1142" s="47">
        <v>53.26</v>
      </c>
      <c r="G1142" s="48">
        <v>3748500</v>
      </c>
      <c r="H1142" s="47">
        <v>46.03</v>
      </c>
      <c r="I1142" s="51">
        <f t="shared" si="141"/>
        <v>0.86425084491175375</v>
      </c>
      <c r="J1142" s="51">
        <f t="shared" ca="1" si="142"/>
        <v>1</v>
      </c>
      <c r="K1142" s="47">
        <f t="shared" si="143"/>
        <v>46.76</v>
      </c>
      <c r="L1142" s="47">
        <f t="shared" si="144"/>
        <v>47.12</v>
      </c>
      <c r="M1142" s="47">
        <f t="shared" si="145"/>
        <v>45.96</v>
      </c>
      <c r="N1142" s="47">
        <f t="shared" si="146"/>
        <v>46.03</v>
      </c>
      <c r="O1142" s="48">
        <f t="shared" ca="1" si="147"/>
        <v>3748500</v>
      </c>
    </row>
    <row r="1143" spans="1:15" x14ac:dyDescent="0.25">
      <c r="A1143">
        <v>1128</v>
      </c>
      <c r="B1143" s="84">
        <v>40317</v>
      </c>
      <c r="C1143" s="47">
        <v>55.33</v>
      </c>
      <c r="D1143" s="47">
        <v>55.66</v>
      </c>
      <c r="E1143" s="47">
        <v>54.5</v>
      </c>
      <c r="F1143" s="47">
        <v>55.18</v>
      </c>
      <c r="G1143" s="48">
        <v>2569700</v>
      </c>
      <c r="H1143" s="47">
        <v>47.69</v>
      </c>
      <c r="I1143" s="51">
        <f t="shared" si="141"/>
        <v>0.86426241391808623</v>
      </c>
      <c r="J1143" s="51">
        <f t="shared" ca="1" si="142"/>
        <v>1</v>
      </c>
      <c r="K1143" s="47">
        <f t="shared" si="143"/>
        <v>47.82</v>
      </c>
      <c r="L1143" s="47">
        <f t="shared" si="144"/>
        <v>48.1</v>
      </c>
      <c r="M1143" s="47">
        <f t="shared" si="145"/>
        <v>47.1</v>
      </c>
      <c r="N1143" s="47">
        <f t="shared" si="146"/>
        <v>47.69</v>
      </c>
      <c r="O1143" s="48">
        <f t="shared" ca="1" si="147"/>
        <v>2569700</v>
      </c>
    </row>
    <row r="1144" spans="1:15" x14ac:dyDescent="0.25">
      <c r="A1144">
        <v>1129</v>
      </c>
      <c r="B1144" s="84">
        <v>40316</v>
      </c>
      <c r="C1144" s="47">
        <v>56.82</v>
      </c>
      <c r="D1144" s="47">
        <v>57.25</v>
      </c>
      <c r="E1144" s="47">
        <v>55.41</v>
      </c>
      <c r="F1144" s="47">
        <v>55.44</v>
      </c>
      <c r="G1144" s="48">
        <v>3660900</v>
      </c>
      <c r="H1144" s="47">
        <v>47.91</v>
      </c>
      <c r="I1144" s="51">
        <f t="shared" si="141"/>
        <v>0.86417748917748916</v>
      </c>
      <c r="J1144" s="51">
        <f t="shared" ca="1" si="142"/>
        <v>1</v>
      </c>
      <c r="K1144" s="47">
        <f t="shared" si="143"/>
        <v>49.1</v>
      </c>
      <c r="L1144" s="47">
        <f t="shared" si="144"/>
        <v>49.47</v>
      </c>
      <c r="M1144" s="47">
        <f t="shared" si="145"/>
        <v>47.88</v>
      </c>
      <c r="N1144" s="47">
        <f t="shared" si="146"/>
        <v>47.91</v>
      </c>
      <c r="O1144" s="48">
        <f t="shared" ca="1" si="147"/>
        <v>3660900</v>
      </c>
    </row>
    <row r="1145" spans="1:15" x14ac:dyDescent="0.25">
      <c r="A1145">
        <v>1130</v>
      </c>
      <c r="B1145" s="84">
        <v>40315</v>
      </c>
      <c r="C1145" s="47">
        <v>56.69</v>
      </c>
      <c r="D1145" s="47">
        <v>57</v>
      </c>
      <c r="E1145" s="47">
        <v>55.79</v>
      </c>
      <c r="F1145" s="47">
        <v>56.63</v>
      </c>
      <c r="G1145" s="48">
        <v>2787800</v>
      </c>
      <c r="H1145" s="47">
        <v>48.94</v>
      </c>
      <c r="I1145" s="51">
        <f t="shared" si="141"/>
        <v>0.86420625110365523</v>
      </c>
      <c r="J1145" s="51">
        <f t="shared" ca="1" si="142"/>
        <v>1</v>
      </c>
      <c r="K1145" s="47">
        <f t="shared" si="143"/>
        <v>48.99</v>
      </c>
      <c r="L1145" s="47">
        <f t="shared" si="144"/>
        <v>49.26</v>
      </c>
      <c r="M1145" s="47">
        <f t="shared" si="145"/>
        <v>48.21</v>
      </c>
      <c r="N1145" s="47">
        <f t="shared" si="146"/>
        <v>48.94</v>
      </c>
      <c r="O1145" s="48">
        <f t="shared" ca="1" si="147"/>
        <v>2787800</v>
      </c>
    </row>
    <row r="1146" spans="1:15" x14ac:dyDescent="0.25">
      <c r="A1146">
        <v>1131</v>
      </c>
      <c r="B1146" s="84">
        <v>40312</v>
      </c>
      <c r="C1146" s="47">
        <v>56.36</v>
      </c>
      <c r="D1146" s="47">
        <v>56.67</v>
      </c>
      <c r="E1146" s="47">
        <v>55.76</v>
      </c>
      <c r="F1146" s="47">
        <v>56.32</v>
      </c>
      <c r="G1146" s="48">
        <v>2549400</v>
      </c>
      <c r="H1146" s="47">
        <v>48.68</v>
      </c>
      <c r="I1146" s="51">
        <f t="shared" si="141"/>
        <v>0.86434659090909094</v>
      </c>
      <c r="J1146" s="51">
        <f t="shared" ca="1" si="142"/>
        <v>1</v>
      </c>
      <c r="K1146" s="47">
        <f t="shared" si="143"/>
        <v>48.71</v>
      </c>
      <c r="L1146" s="47">
        <f t="shared" si="144"/>
        <v>48.98</v>
      </c>
      <c r="M1146" s="47">
        <f t="shared" si="145"/>
        <v>48.2</v>
      </c>
      <c r="N1146" s="47">
        <f t="shared" si="146"/>
        <v>48.68</v>
      </c>
      <c r="O1146" s="48">
        <f t="shared" ca="1" si="147"/>
        <v>2549400</v>
      </c>
    </row>
    <row r="1147" spans="1:15" x14ac:dyDescent="0.25">
      <c r="A1147">
        <v>1132</v>
      </c>
      <c r="B1147" s="84">
        <v>40311</v>
      </c>
      <c r="C1147" s="47">
        <v>57.99</v>
      </c>
      <c r="D1147" s="47">
        <v>57.99</v>
      </c>
      <c r="E1147" s="47">
        <v>56.73</v>
      </c>
      <c r="F1147" s="47">
        <v>56.85</v>
      </c>
      <c r="G1147" s="48">
        <v>2469200</v>
      </c>
      <c r="H1147" s="47">
        <v>49.13</v>
      </c>
      <c r="I1147" s="51">
        <f t="shared" si="141"/>
        <v>0.8642040457343888</v>
      </c>
      <c r="J1147" s="51">
        <f t="shared" ca="1" si="142"/>
        <v>1</v>
      </c>
      <c r="K1147" s="47">
        <f t="shared" si="143"/>
        <v>50.12</v>
      </c>
      <c r="L1147" s="47">
        <f t="shared" si="144"/>
        <v>50.12</v>
      </c>
      <c r="M1147" s="47">
        <f t="shared" si="145"/>
        <v>49.03</v>
      </c>
      <c r="N1147" s="47">
        <f t="shared" si="146"/>
        <v>49.13</v>
      </c>
      <c r="O1147" s="48">
        <f t="shared" ca="1" si="147"/>
        <v>2469200</v>
      </c>
    </row>
    <row r="1148" spans="1:15" x14ac:dyDescent="0.25">
      <c r="A1148">
        <v>1133</v>
      </c>
      <c r="B1148" s="84">
        <v>40310</v>
      </c>
      <c r="C1148" s="47">
        <v>57.6</v>
      </c>
      <c r="D1148" s="47">
        <v>58.11</v>
      </c>
      <c r="E1148" s="47">
        <v>57.31</v>
      </c>
      <c r="F1148" s="47">
        <v>58</v>
      </c>
      <c r="G1148" s="48">
        <v>2086600</v>
      </c>
      <c r="H1148" s="47">
        <v>50.13</v>
      </c>
      <c r="I1148" s="51">
        <f t="shared" si="141"/>
        <v>0.86431034482758629</v>
      </c>
      <c r="J1148" s="51">
        <f t="shared" ca="1" si="142"/>
        <v>1</v>
      </c>
      <c r="K1148" s="47">
        <f t="shared" si="143"/>
        <v>49.78</v>
      </c>
      <c r="L1148" s="47">
        <f t="shared" si="144"/>
        <v>50.23</v>
      </c>
      <c r="M1148" s="47">
        <f t="shared" si="145"/>
        <v>49.53</v>
      </c>
      <c r="N1148" s="47">
        <f t="shared" si="146"/>
        <v>50.13</v>
      </c>
      <c r="O1148" s="48">
        <f t="shared" ca="1" si="147"/>
        <v>2086600</v>
      </c>
    </row>
    <row r="1149" spans="1:15" x14ac:dyDescent="0.25">
      <c r="A1149">
        <v>1134</v>
      </c>
      <c r="B1149" s="84">
        <v>40309</v>
      </c>
      <c r="C1149" s="47">
        <v>56.06</v>
      </c>
      <c r="D1149" s="47">
        <v>58.07</v>
      </c>
      <c r="E1149" s="47">
        <v>55.88</v>
      </c>
      <c r="F1149" s="47">
        <v>57.46</v>
      </c>
      <c r="G1149" s="48">
        <v>3867000</v>
      </c>
      <c r="H1149" s="47">
        <v>49.66</v>
      </c>
      <c r="I1149" s="51">
        <f t="shared" si="141"/>
        <v>0.8642533936651583</v>
      </c>
      <c r="J1149" s="51">
        <f t="shared" ca="1" si="142"/>
        <v>1</v>
      </c>
      <c r="K1149" s="47">
        <f t="shared" si="143"/>
        <v>48.45</v>
      </c>
      <c r="L1149" s="47">
        <f t="shared" si="144"/>
        <v>50.19</v>
      </c>
      <c r="M1149" s="47">
        <f t="shared" si="145"/>
        <v>48.29</v>
      </c>
      <c r="N1149" s="47">
        <f t="shared" si="146"/>
        <v>49.66</v>
      </c>
      <c r="O1149" s="48">
        <f t="shared" ca="1" si="147"/>
        <v>3867000</v>
      </c>
    </row>
    <row r="1150" spans="1:15" x14ac:dyDescent="0.25">
      <c r="A1150">
        <v>1135</v>
      </c>
      <c r="B1150" s="84">
        <v>40308</v>
      </c>
      <c r="C1150" s="47">
        <v>57.11</v>
      </c>
      <c r="D1150" s="47">
        <v>57.27</v>
      </c>
      <c r="E1150" s="47">
        <v>55.67</v>
      </c>
      <c r="F1150" s="47">
        <v>56.59</v>
      </c>
      <c r="G1150" s="48">
        <v>5169400</v>
      </c>
      <c r="H1150" s="47">
        <v>48.91</v>
      </c>
      <c r="I1150" s="51">
        <f t="shared" si="141"/>
        <v>0.86428697649761432</v>
      </c>
      <c r="J1150" s="51">
        <f t="shared" ca="1" si="142"/>
        <v>1</v>
      </c>
      <c r="K1150" s="47">
        <f t="shared" si="143"/>
        <v>49.36</v>
      </c>
      <c r="L1150" s="47">
        <f t="shared" si="144"/>
        <v>49.5</v>
      </c>
      <c r="M1150" s="47">
        <f t="shared" si="145"/>
        <v>48.11</v>
      </c>
      <c r="N1150" s="47">
        <f t="shared" si="146"/>
        <v>48.91</v>
      </c>
      <c r="O1150" s="48">
        <f t="shared" ca="1" si="147"/>
        <v>5169400</v>
      </c>
    </row>
    <row r="1151" spans="1:15" x14ac:dyDescent="0.25">
      <c r="A1151">
        <v>1136</v>
      </c>
      <c r="B1151" s="84">
        <v>40305</v>
      </c>
      <c r="C1151" s="47">
        <v>56.35</v>
      </c>
      <c r="D1151" s="47">
        <v>56.75</v>
      </c>
      <c r="E1151" s="47">
        <v>54.92</v>
      </c>
      <c r="F1151" s="47">
        <v>55.17</v>
      </c>
      <c r="G1151" s="48">
        <v>4165100</v>
      </c>
      <c r="H1151" s="47">
        <v>47.68</v>
      </c>
      <c r="I1151" s="51">
        <f t="shared" si="141"/>
        <v>0.86423781040420511</v>
      </c>
      <c r="J1151" s="51">
        <f t="shared" ca="1" si="142"/>
        <v>1</v>
      </c>
      <c r="K1151" s="47">
        <f t="shared" si="143"/>
        <v>48.7</v>
      </c>
      <c r="L1151" s="47">
        <f t="shared" si="144"/>
        <v>49.05</v>
      </c>
      <c r="M1151" s="47">
        <f t="shared" si="145"/>
        <v>47.46</v>
      </c>
      <c r="N1151" s="47">
        <f t="shared" si="146"/>
        <v>47.68</v>
      </c>
      <c r="O1151" s="48">
        <f t="shared" ca="1" si="147"/>
        <v>4165100</v>
      </c>
    </row>
    <row r="1152" spans="1:15" x14ac:dyDescent="0.25">
      <c r="A1152">
        <v>1137</v>
      </c>
      <c r="B1152" s="84">
        <v>40304</v>
      </c>
      <c r="C1152" s="47">
        <v>58.07</v>
      </c>
      <c r="D1152" s="47">
        <v>58.32</v>
      </c>
      <c r="E1152" s="47">
        <v>53.06</v>
      </c>
      <c r="F1152" s="47">
        <v>56.6</v>
      </c>
      <c r="G1152" s="48">
        <v>4135900</v>
      </c>
      <c r="H1152" s="47">
        <v>48.92</v>
      </c>
      <c r="I1152" s="51">
        <f t="shared" si="141"/>
        <v>0.86431095406360425</v>
      </c>
      <c r="J1152" s="51">
        <f t="shared" ca="1" si="142"/>
        <v>1</v>
      </c>
      <c r="K1152" s="47">
        <f t="shared" si="143"/>
        <v>50.19</v>
      </c>
      <c r="L1152" s="47">
        <f t="shared" si="144"/>
        <v>50.41</v>
      </c>
      <c r="M1152" s="47">
        <f t="shared" si="145"/>
        <v>45.86</v>
      </c>
      <c r="N1152" s="47">
        <f t="shared" si="146"/>
        <v>48.92</v>
      </c>
      <c r="O1152" s="48">
        <f t="shared" ca="1" si="147"/>
        <v>4135900</v>
      </c>
    </row>
    <row r="1153" spans="1:15" x14ac:dyDescent="0.25">
      <c r="A1153">
        <v>1138</v>
      </c>
      <c r="B1153" s="84">
        <v>40303</v>
      </c>
      <c r="C1153" s="47">
        <v>58.16</v>
      </c>
      <c r="D1153" s="47">
        <v>58.89</v>
      </c>
      <c r="E1153" s="47">
        <v>57.85</v>
      </c>
      <c r="F1153" s="47">
        <v>58.22</v>
      </c>
      <c r="G1153" s="48">
        <v>2611500</v>
      </c>
      <c r="H1153" s="47">
        <v>50.32</v>
      </c>
      <c r="I1153" s="51">
        <f t="shared" si="141"/>
        <v>0.86430779800755753</v>
      </c>
      <c r="J1153" s="51">
        <f t="shared" ca="1" si="142"/>
        <v>1</v>
      </c>
      <c r="K1153" s="47">
        <f t="shared" si="143"/>
        <v>50.27</v>
      </c>
      <c r="L1153" s="47">
        <f t="shared" si="144"/>
        <v>50.9</v>
      </c>
      <c r="M1153" s="47">
        <f t="shared" si="145"/>
        <v>50</v>
      </c>
      <c r="N1153" s="47">
        <f t="shared" si="146"/>
        <v>50.32</v>
      </c>
      <c r="O1153" s="48">
        <f t="shared" ca="1" si="147"/>
        <v>2611500</v>
      </c>
    </row>
    <row r="1154" spans="1:15" x14ac:dyDescent="0.25">
      <c r="A1154">
        <v>1139</v>
      </c>
      <c r="B1154" s="84">
        <v>40302</v>
      </c>
      <c r="C1154" s="47">
        <v>59.02</v>
      </c>
      <c r="D1154" s="47">
        <v>59.14</v>
      </c>
      <c r="E1154" s="47">
        <v>57.93</v>
      </c>
      <c r="F1154" s="47">
        <v>58.62</v>
      </c>
      <c r="G1154" s="48">
        <v>3123100</v>
      </c>
      <c r="H1154" s="47">
        <v>50.66</v>
      </c>
      <c r="I1154" s="51">
        <f t="shared" si="141"/>
        <v>0.86421016717843735</v>
      </c>
      <c r="J1154" s="51">
        <f t="shared" ca="1" si="142"/>
        <v>1</v>
      </c>
      <c r="K1154" s="47">
        <f t="shared" si="143"/>
        <v>51.01</v>
      </c>
      <c r="L1154" s="47">
        <f t="shared" si="144"/>
        <v>51.11</v>
      </c>
      <c r="M1154" s="47">
        <f t="shared" si="145"/>
        <v>50.06</v>
      </c>
      <c r="N1154" s="47">
        <f t="shared" si="146"/>
        <v>50.66</v>
      </c>
      <c r="O1154" s="48">
        <f t="shared" ca="1" si="147"/>
        <v>3123100</v>
      </c>
    </row>
    <row r="1155" spans="1:15" x14ac:dyDescent="0.25">
      <c r="A1155">
        <v>1140</v>
      </c>
      <c r="B1155" s="84">
        <v>40301</v>
      </c>
      <c r="C1155" s="47">
        <v>58.51</v>
      </c>
      <c r="D1155" s="47">
        <v>59.74</v>
      </c>
      <c r="E1155" s="47">
        <v>58.51</v>
      </c>
      <c r="F1155" s="47">
        <v>59.53</v>
      </c>
      <c r="G1155" s="48">
        <v>1954000</v>
      </c>
      <c r="H1155" s="47">
        <v>51.45</v>
      </c>
      <c r="I1155" s="51">
        <f t="shared" si="141"/>
        <v>0.86427011590794556</v>
      </c>
      <c r="J1155" s="51">
        <f t="shared" ca="1" si="142"/>
        <v>1</v>
      </c>
      <c r="K1155" s="47">
        <f t="shared" si="143"/>
        <v>50.57</v>
      </c>
      <c r="L1155" s="47">
        <f t="shared" si="144"/>
        <v>51.63</v>
      </c>
      <c r="M1155" s="47">
        <f t="shared" si="145"/>
        <v>50.57</v>
      </c>
      <c r="N1155" s="47">
        <f t="shared" si="146"/>
        <v>51.45</v>
      </c>
      <c r="O1155" s="48">
        <f t="shared" ca="1" si="147"/>
        <v>1954000</v>
      </c>
    </row>
    <row r="1156" spans="1:15" x14ac:dyDescent="0.25">
      <c r="A1156">
        <v>1141</v>
      </c>
      <c r="B1156" s="84">
        <v>40298</v>
      </c>
      <c r="C1156" s="47">
        <v>59.54</v>
      </c>
      <c r="D1156" s="47">
        <v>59.75</v>
      </c>
      <c r="E1156" s="47">
        <v>58.29</v>
      </c>
      <c r="F1156" s="47">
        <v>58.29</v>
      </c>
      <c r="G1156" s="48">
        <v>2623200</v>
      </c>
      <c r="H1156" s="47">
        <v>50.38</v>
      </c>
      <c r="I1156" s="51">
        <f t="shared" si="141"/>
        <v>0.8642991936867388</v>
      </c>
      <c r="J1156" s="51">
        <f t="shared" ca="1" si="142"/>
        <v>1</v>
      </c>
      <c r="K1156" s="47">
        <f t="shared" si="143"/>
        <v>51.46</v>
      </c>
      <c r="L1156" s="47">
        <f t="shared" si="144"/>
        <v>51.64</v>
      </c>
      <c r="M1156" s="47">
        <f t="shared" si="145"/>
        <v>50.38</v>
      </c>
      <c r="N1156" s="47">
        <f t="shared" si="146"/>
        <v>50.38</v>
      </c>
      <c r="O1156" s="48">
        <f t="shared" ca="1" si="147"/>
        <v>2623200</v>
      </c>
    </row>
    <row r="1157" spans="1:15" x14ac:dyDescent="0.25">
      <c r="A1157">
        <v>1142</v>
      </c>
      <c r="B1157" s="84">
        <v>40297</v>
      </c>
      <c r="C1157" s="47">
        <v>58.66</v>
      </c>
      <c r="D1157" s="47">
        <v>59.47</v>
      </c>
      <c r="E1157" s="47">
        <v>58.46</v>
      </c>
      <c r="F1157" s="47">
        <v>59.37</v>
      </c>
      <c r="G1157" s="48">
        <v>2795600</v>
      </c>
      <c r="H1157" s="47">
        <v>51.31</v>
      </c>
      <c r="I1157" s="51">
        <f t="shared" si="141"/>
        <v>0.86424119925888498</v>
      </c>
      <c r="J1157" s="51">
        <f t="shared" ca="1" si="142"/>
        <v>1</v>
      </c>
      <c r="K1157" s="47">
        <f t="shared" si="143"/>
        <v>50.7</v>
      </c>
      <c r="L1157" s="47">
        <f t="shared" si="144"/>
        <v>51.4</v>
      </c>
      <c r="M1157" s="47">
        <f t="shared" si="145"/>
        <v>50.52</v>
      </c>
      <c r="N1157" s="47">
        <f t="shared" si="146"/>
        <v>51.31</v>
      </c>
      <c r="O1157" s="48">
        <f t="shared" ca="1" si="147"/>
        <v>2795600</v>
      </c>
    </row>
    <row r="1158" spans="1:15" x14ac:dyDescent="0.25">
      <c r="A1158">
        <v>1143</v>
      </c>
      <c r="B1158" s="84">
        <v>40296</v>
      </c>
      <c r="C1158" s="47">
        <v>57.83</v>
      </c>
      <c r="D1158" s="47">
        <v>58.31</v>
      </c>
      <c r="E1158" s="47">
        <v>57.4</v>
      </c>
      <c r="F1158" s="47">
        <v>58.26</v>
      </c>
      <c r="G1158" s="48">
        <v>3113000</v>
      </c>
      <c r="H1158" s="47">
        <v>50.35</v>
      </c>
      <c r="I1158" s="51">
        <f t="shared" si="141"/>
        <v>0.86422931685547555</v>
      </c>
      <c r="J1158" s="51">
        <f t="shared" ca="1" si="142"/>
        <v>1</v>
      </c>
      <c r="K1158" s="47">
        <f t="shared" si="143"/>
        <v>49.98</v>
      </c>
      <c r="L1158" s="47">
        <f t="shared" si="144"/>
        <v>50.39</v>
      </c>
      <c r="M1158" s="47">
        <f t="shared" si="145"/>
        <v>49.61</v>
      </c>
      <c r="N1158" s="47">
        <f t="shared" si="146"/>
        <v>50.35</v>
      </c>
      <c r="O1158" s="48">
        <f t="shared" ca="1" si="147"/>
        <v>3113000</v>
      </c>
    </row>
    <row r="1159" spans="1:15" x14ac:dyDescent="0.25">
      <c r="A1159">
        <v>1144</v>
      </c>
      <c r="B1159" s="84">
        <v>40295</v>
      </c>
      <c r="C1159" s="47">
        <v>59.18</v>
      </c>
      <c r="D1159" s="47">
        <v>59.44</v>
      </c>
      <c r="E1159" s="47">
        <v>57.47</v>
      </c>
      <c r="F1159" s="47">
        <v>57.59</v>
      </c>
      <c r="G1159" s="48">
        <v>3443500</v>
      </c>
      <c r="H1159" s="47">
        <v>49.77</v>
      </c>
      <c r="I1159" s="51">
        <f t="shared" si="141"/>
        <v>0.8642125368987672</v>
      </c>
      <c r="J1159" s="51">
        <f t="shared" ca="1" si="142"/>
        <v>1</v>
      </c>
      <c r="K1159" s="47">
        <f t="shared" si="143"/>
        <v>51.14</v>
      </c>
      <c r="L1159" s="47">
        <f t="shared" si="144"/>
        <v>51.37</v>
      </c>
      <c r="M1159" s="47">
        <f t="shared" si="145"/>
        <v>49.67</v>
      </c>
      <c r="N1159" s="47">
        <f t="shared" si="146"/>
        <v>49.77</v>
      </c>
      <c r="O1159" s="48">
        <f t="shared" ca="1" si="147"/>
        <v>3443500</v>
      </c>
    </row>
    <row r="1160" spans="1:15" x14ac:dyDescent="0.25">
      <c r="A1160">
        <v>1145</v>
      </c>
      <c r="B1160" s="84">
        <v>40294</v>
      </c>
      <c r="C1160" s="47">
        <v>59.77</v>
      </c>
      <c r="D1160" s="47">
        <v>59.89</v>
      </c>
      <c r="E1160" s="47">
        <v>59.02</v>
      </c>
      <c r="F1160" s="47">
        <v>59.35</v>
      </c>
      <c r="G1160" s="48">
        <v>2688400</v>
      </c>
      <c r="H1160" s="47">
        <v>51.29</v>
      </c>
      <c r="I1160" s="51">
        <f t="shared" si="141"/>
        <v>0.86419545071609094</v>
      </c>
      <c r="J1160" s="51">
        <f t="shared" ca="1" si="142"/>
        <v>1</v>
      </c>
      <c r="K1160" s="47">
        <f t="shared" si="143"/>
        <v>51.65</v>
      </c>
      <c r="L1160" s="47">
        <f t="shared" si="144"/>
        <v>51.76</v>
      </c>
      <c r="M1160" s="47">
        <f t="shared" si="145"/>
        <v>51</v>
      </c>
      <c r="N1160" s="47">
        <f t="shared" si="146"/>
        <v>51.29</v>
      </c>
      <c r="O1160" s="48">
        <f t="shared" ca="1" si="147"/>
        <v>2688400</v>
      </c>
    </row>
    <row r="1161" spans="1:15" x14ac:dyDescent="0.25">
      <c r="A1161">
        <v>1146</v>
      </c>
      <c r="B1161" s="84">
        <v>40291</v>
      </c>
      <c r="C1161" s="47">
        <v>59.62</v>
      </c>
      <c r="D1161" s="47">
        <v>59.92</v>
      </c>
      <c r="E1161" s="47">
        <v>59.07</v>
      </c>
      <c r="F1161" s="47">
        <v>59.72</v>
      </c>
      <c r="G1161" s="48">
        <v>2226100</v>
      </c>
      <c r="H1161" s="47">
        <v>51.61</v>
      </c>
      <c r="I1161" s="51">
        <f t="shared" si="141"/>
        <v>0.86419959812458136</v>
      </c>
      <c r="J1161" s="51">
        <f t="shared" ca="1" si="142"/>
        <v>1</v>
      </c>
      <c r="K1161" s="47">
        <f t="shared" si="143"/>
        <v>51.52</v>
      </c>
      <c r="L1161" s="47">
        <f t="shared" si="144"/>
        <v>51.78</v>
      </c>
      <c r="M1161" s="47">
        <f t="shared" si="145"/>
        <v>51.05</v>
      </c>
      <c r="N1161" s="47">
        <f t="shared" si="146"/>
        <v>51.61</v>
      </c>
      <c r="O1161" s="48">
        <f t="shared" ca="1" si="147"/>
        <v>2226100</v>
      </c>
    </row>
    <row r="1162" spans="1:15" x14ac:dyDescent="0.25">
      <c r="A1162">
        <v>1147</v>
      </c>
      <c r="B1162" s="84">
        <v>40290</v>
      </c>
      <c r="C1162" s="47">
        <v>59.67</v>
      </c>
      <c r="D1162" s="47">
        <v>60</v>
      </c>
      <c r="E1162" s="47">
        <v>58.99</v>
      </c>
      <c r="F1162" s="47">
        <v>59.54</v>
      </c>
      <c r="G1162" s="48">
        <v>4045900</v>
      </c>
      <c r="H1162" s="47">
        <v>51.46</v>
      </c>
      <c r="I1162" s="51">
        <f t="shared" si="141"/>
        <v>0.86429291232784689</v>
      </c>
      <c r="J1162" s="51">
        <f t="shared" ca="1" si="142"/>
        <v>1</v>
      </c>
      <c r="K1162" s="47">
        <f t="shared" si="143"/>
        <v>51.57</v>
      </c>
      <c r="L1162" s="47">
        <f t="shared" si="144"/>
        <v>51.86</v>
      </c>
      <c r="M1162" s="47">
        <f t="shared" si="145"/>
        <v>50.98</v>
      </c>
      <c r="N1162" s="47">
        <f t="shared" si="146"/>
        <v>51.46</v>
      </c>
      <c r="O1162" s="48">
        <f t="shared" ca="1" si="147"/>
        <v>4045900</v>
      </c>
    </row>
    <row r="1163" spans="1:15" x14ac:dyDescent="0.25">
      <c r="A1163">
        <v>1148</v>
      </c>
      <c r="B1163" s="84">
        <v>40289</v>
      </c>
      <c r="C1163" s="47">
        <v>59.46</v>
      </c>
      <c r="D1163" s="47">
        <v>60.1</v>
      </c>
      <c r="E1163" s="47">
        <v>59.4</v>
      </c>
      <c r="F1163" s="47">
        <v>60.01</v>
      </c>
      <c r="G1163" s="48">
        <v>2251700</v>
      </c>
      <c r="H1163" s="47">
        <v>51.86</v>
      </c>
      <c r="I1163" s="51">
        <f t="shared" si="141"/>
        <v>0.86418930178303621</v>
      </c>
      <c r="J1163" s="51">
        <f t="shared" ca="1" si="142"/>
        <v>1</v>
      </c>
      <c r="K1163" s="47">
        <f t="shared" si="143"/>
        <v>51.38</v>
      </c>
      <c r="L1163" s="47">
        <f t="shared" si="144"/>
        <v>51.94</v>
      </c>
      <c r="M1163" s="47">
        <f t="shared" si="145"/>
        <v>51.33</v>
      </c>
      <c r="N1163" s="47">
        <f t="shared" si="146"/>
        <v>51.86</v>
      </c>
      <c r="O1163" s="48">
        <f t="shared" ca="1" si="147"/>
        <v>2251700</v>
      </c>
    </row>
    <row r="1164" spans="1:15" x14ac:dyDescent="0.25">
      <c r="A1164">
        <v>1149</v>
      </c>
      <c r="B1164" s="84">
        <v>40288</v>
      </c>
      <c r="C1164" s="47">
        <v>58.91</v>
      </c>
      <c r="D1164" s="47">
        <v>59.47</v>
      </c>
      <c r="E1164" s="47">
        <v>58.74</v>
      </c>
      <c r="F1164" s="47">
        <v>59.32</v>
      </c>
      <c r="G1164" s="48">
        <v>2188500</v>
      </c>
      <c r="H1164" s="47">
        <v>51.27</v>
      </c>
      <c r="I1164" s="51">
        <f t="shared" si="141"/>
        <v>0.86429534726904922</v>
      </c>
      <c r="J1164" s="51">
        <f t="shared" ca="1" si="142"/>
        <v>1</v>
      </c>
      <c r="K1164" s="47">
        <f t="shared" si="143"/>
        <v>50.92</v>
      </c>
      <c r="L1164" s="47">
        <f t="shared" si="144"/>
        <v>51.4</v>
      </c>
      <c r="M1164" s="47">
        <f t="shared" si="145"/>
        <v>50.77</v>
      </c>
      <c r="N1164" s="47">
        <f t="shared" si="146"/>
        <v>51.27</v>
      </c>
      <c r="O1164" s="48">
        <f t="shared" ca="1" si="147"/>
        <v>2188500</v>
      </c>
    </row>
    <row r="1165" spans="1:15" x14ac:dyDescent="0.25">
      <c r="A1165">
        <v>1150</v>
      </c>
      <c r="B1165" s="84">
        <v>40287</v>
      </c>
      <c r="C1165" s="47">
        <v>58.28</v>
      </c>
      <c r="D1165" s="47">
        <v>58.67</v>
      </c>
      <c r="E1165" s="47">
        <v>58</v>
      </c>
      <c r="F1165" s="47">
        <v>58.61</v>
      </c>
      <c r="G1165" s="48">
        <v>2231300</v>
      </c>
      <c r="H1165" s="47">
        <v>50.65</v>
      </c>
      <c r="I1165" s="51">
        <f t="shared" si="141"/>
        <v>0.86418699880566452</v>
      </c>
      <c r="J1165" s="51">
        <f t="shared" ca="1" si="142"/>
        <v>1</v>
      </c>
      <c r="K1165" s="47">
        <f t="shared" si="143"/>
        <v>50.36</v>
      </c>
      <c r="L1165" s="47">
        <f t="shared" si="144"/>
        <v>50.7</v>
      </c>
      <c r="M1165" s="47">
        <f t="shared" si="145"/>
        <v>50.12</v>
      </c>
      <c r="N1165" s="47">
        <f t="shared" si="146"/>
        <v>50.65</v>
      </c>
      <c r="O1165" s="48">
        <f t="shared" ca="1" si="147"/>
        <v>2231300</v>
      </c>
    </row>
    <row r="1166" spans="1:15" x14ac:dyDescent="0.25">
      <c r="A1166">
        <v>1151</v>
      </c>
      <c r="B1166" s="84">
        <v>40284</v>
      </c>
      <c r="C1166" s="47">
        <v>58.59</v>
      </c>
      <c r="D1166" s="47">
        <v>58.87</v>
      </c>
      <c r="E1166" s="47">
        <v>57.76</v>
      </c>
      <c r="F1166" s="47">
        <v>58.32</v>
      </c>
      <c r="G1166" s="48">
        <v>3163500</v>
      </c>
      <c r="H1166" s="47">
        <v>50.4</v>
      </c>
      <c r="I1166" s="51">
        <f t="shared" si="141"/>
        <v>0.86419753086419748</v>
      </c>
      <c r="J1166" s="51">
        <f t="shared" ca="1" si="142"/>
        <v>1</v>
      </c>
      <c r="K1166" s="47">
        <f t="shared" si="143"/>
        <v>50.63</v>
      </c>
      <c r="L1166" s="47">
        <f t="shared" si="144"/>
        <v>50.88</v>
      </c>
      <c r="M1166" s="47">
        <f t="shared" si="145"/>
        <v>49.92</v>
      </c>
      <c r="N1166" s="47">
        <f t="shared" si="146"/>
        <v>50.4</v>
      </c>
      <c r="O1166" s="48">
        <f t="shared" ca="1" si="147"/>
        <v>3163500</v>
      </c>
    </row>
    <row r="1167" spans="1:15" x14ac:dyDescent="0.25">
      <c r="A1167">
        <v>1152</v>
      </c>
      <c r="B1167" s="84">
        <v>40283</v>
      </c>
      <c r="C1167" s="47">
        <v>58.24</v>
      </c>
      <c r="D1167" s="47">
        <v>58.86</v>
      </c>
      <c r="E1167" s="47">
        <v>57.93</v>
      </c>
      <c r="F1167" s="47">
        <v>58.76</v>
      </c>
      <c r="G1167" s="48">
        <v>2263600</v>
      </c>
      <c r="H1167" s="47">
        <v>50.78</v>
      </c>
      <c r="I1167" s="51">
        <f t="shared" si="141"/>
        <v>0.8641933287950988</v>
      </c>
      <c r="J1167" s="51">
        <f t="shared" ca="1" si="142"/>
        <v>1</v>
      </c>
      <c r="K1167" s="47">
        <f t="shared" si="143"/>
        <v>50.33</v>
      </c>
      <c r="L1167" s="47">
        <f t="shared" si="144"/>
        <v>50.87</v>
      </c>
      <c r="M1167" s="47">
        <f t="shared" si="145"/>
        <v>50.06</v>
      </c>
      <c r="N1167" s="47">
        <f t="shared" si="146"/>
        <v>50.78</v>
      </c>
      <c r="O1167" s="48">
        <f t="shared" ca="1" si="147"/>
        <v>2263600</v>
      </c>
    </row>
    <row r="1168" spans="1:15" x14ac:dyDescent="0.25">
      <c r="A1168">
        <v>1153</v>
      </c>
      <c r="B1168" s="84">
        <v>40282</v>
      </c>
      <c r="C1168" s="47">
        <v>58.25</v>
      </c>
      <c r="D1168" s="47">
        <v>58.26</v>
      </c>
      <c r="E1168" s="47">
        <v>57.64</v>
      </c>
      <c r="F1168" s="47">
        <v>58.2</v>
      </c>
      <c r="G1168" s="48">
        <v>2888800</v>
      </c>
      <c r="H1168" s="47">
        <v>50.3</v>
      </c>
      <c r="I1168" s="51">
        <f t="shared" si="141"/>
        <v>0.86426116838487965</v>
      </c>
      <c r="J1168" s="51">
        <f t="shared" ca="1" si="142"/>
        <v>1</v>
      </c>
      <c r="K1168" s="47">
        <f t="shared" si="143"/>
        <v>50.34</v>
      </c>
      <c r="L1168" s="47">
        <f t="shared" si="144"/>
        <v>50.35</v>
      </c>
      <c r="M1168" s="47">
        <f t="shared" si="145"/>
        <v>49.82</v>
      </c>
      <c r="N1168" s="47">
        <f t="shared" si="146"/>
        <v>50.3</v>
      </c>
      <c r="O1168" s="48">
        <f t="shared" ca="1" si="147"/>
        <v>2888800</v>
      </c>
    </row>
    <row r="1169" spans="1:15" x14ac:dyDescent="0.25">
      <c r="A1169">
        <v>1154</v>
      </c>
      <c r="B1169" s="84">
        <v>40281</v>
      </c>
      <c r="C1169" s="47">
        <v>57.29</v>
      </c>
      <c r="D1169" s="47">
        <v>58.25</v>
      </c>
      <c r="E1169" s="47">
        <v>57.19</v>
      </c>
      <c r="F1169" s="47">
        <v>58.13</v>
      </c>
      <c r="G1169" s="48">
        <v>2563000</v>
      </c>
      <c r="H1169" s="47">
        <v>50.24</v>
      </c>
      <c r="I1169" s="51">
        <f t="shared" ref="I1169:I1232" si="148">H1169/F1169</f>
        <v>0.86426974023739889</v>
      </c>
      <c r="J1169" s="51">
        <f t="shared" ref="J1169:J1232" ca="1" si="149">INDEX(OFFSET($T$15,0,0,$S$13+1,1),MATCH(B1169,OFFSET($Q$15,0,0,$S$13+1,1),-1))</f>
        <v>1</v>
      </c>
      <c r="K1169" s="47">
        <f t="shared" ref="K1169:K1232" si="150">ROUND($I1169*C1169,2)</f>
        <v>49.51</v>
      </c>
      <c r="L1169" s="47">
        <f t="shared" ref="L1169:L1232" si="151">ROUND($I1169*D1169,2)</f>
        <v>50.34</v>
      </c>
      <c r="M1169" s="47">
        <f t="shared" ref="M1169:M1232" si="152">ROUND($I1169*E1169,2)</f>
        <v>49.43</v>
      </c>
      <c r="N1169" s="47">
        <f t="shared" ref="N1169:N1232" si="153">ROUND($I1169*F1169,2)</f>
        <v>50.24</v>
      </c>
      <c r="O1169" s="48">
        <f t="shared" ref="O1169:O1232" ca="1" si="154">G1169*J1169</f>
        <v>2563000</v>
      </c>
    </row>
    <row r="1170" spans="1:15" x14ac:dyDescent="0.25">
      <c r="A1170">
        <v>1155</v>
      </c>
      <c r="B1170" s="84">
        <v>40280</v>
      </c>
      <c r="C1170" s="47">
        <v>57.4</v>
      </c>
      <c r="D1170" s="47">
        <v>57.85</v>
      </c>
      <c r="E1170" s="47">
        <v>57.32</v>
      </c>
      <c r="F1170" s="47">
        <v>57.43</v>
      </c>
      <c r="G1170" s="48">
        <v>1347600</v>
      </c>
      <c r="H1170" s="47">
        <v>49.63</v>
      </c>
      <c r="I1170" s="51">
        <f t="shared" si="148"/>
        <v>0.86418248302281042</v>
      </c>
      <c r="J1170" s="51">
        <f t="shared" ca="1" si="149"/>
        <v>1</v>
      </c>
      <c r="K1170" s="47">
        <f t="shared" si="150"/>
        <v>49.6</v>
      </c>
      <c r="L1170" s="47">
        <f t="shared" si="151"/>
        <v>49.99</v>
      </c>
      <c r="M1170" s="47">
        <f t="shared" si="152"/>
        <v>49.53</v>
      </c>
      <c r="N1170" s="47">
        <f t="shared" si="153"/>
        <v>49.63</v>
      </c>
      <c r="O1170" s="48">
        <f t="shared" ca="1" si="154"/>
        <v>1347600</v>
      </c>
    </row>
    <row r="1171" spans="1:15" x14ac:dyDescent="0.25">
      <c r="A1171">
        <v>1156</v>
      </c>
      <c r="B1171" s="84">
        <v>40277</v>
      </c>
      <c r="C1171" s="47">
        <v>56.88</v>
      </c>
      <c r="D1171" s="47">
        <v>57.58</v>
      </c>
      <c r="E1171" s="47">
        <v>56.79</v>
      </c>
      <c r="F1171" s="47">
        <v>57.53</v>
      </c>
      <c r="G1171" s="48">
        <v>1629900</v>
      </c>
      <c r="H1171" s="47">
        <v>49.72</v>
      </c>
      <c r="I1171" s="51">
        <f t="shared" si="148"/>
        <v>0.86424474187380496</v>
      </c>
      <c r="J1171" s="51">
        <f t="shared" ca="1" si="149"/>
        <v>1</v>
      </c>
      <c r="K1171" s="47">
        <f t="shared" si="150"/>
        <v>49.16</v>
      </c>
      <c r="L1171" s="47">
        <f t="shared" si="151"/>
        <v>49.76</v>
      </c>
      <c r="M1171" s="47">
        <f t="shared" si="152"/>
        <v>49.08</v>
      </c>
      <c r="N1171" s="47">
        <f t="shared" si="153"/>
        <v>49.72</v>
      </c>
      <c r="O1171" s="48">
        <f t="shared" ca="1" si="154"/>
        <v>1629900</v>
      </c>
    </row>
    <row r="1172" spans="1:15" x14ac:dyDescent="0.25">
      <c r="A1172">
        <v>1157</v>
      </c>
      <c r="B1172" s="84">
        <v>40276</v>
      </c>
      <c r="C1172" s="47">
        <v>56.78</v>
      </c>
      <c r="D1172" s="47">
        <v>57.06</v>
      </c>
      <c r="E1172" s="47">
        <v>56.67</v>
      </c>
      <c r="F1172" s="47">
        <v>56.77</v>
      </c>
      <c r="G1172" s="48">
        <v>1901200</v>
      </c>
      <c r="H1172" s="47">
        <v>49.06</v>
      </c>
      <c r="I1172" s="51">
        <f t="shared" si="148"/>
        <v>0.86418883212964592</v>
      </c>
      <c r="J1172" s="51">
        <f t="shared" ca="1" si="149"/>
        <v>1</v>
      </c>
      <c r="K1172" s="47">
        <f t="shared" si="150"/>
        <v>49.07</v>
      </c>
      <c r="L1172" s="47">
        <f t="shared" si="151"/>
        <v>49.31</v>
      </c>
      <c r="M1172" s="47">
        <f t="shared" si="152"/>
        <v>48.97</v>
      </c>
      <c r="N1172" s="47">
        <f t="shared" si="153"/>
        <v>49.06</v>
      </c>
      <c r="O1172" s="48">
        <f t="shared" ca="1" si="154"/>
        <v>1901200</v>
      </c>
    </row>
    <row r="1173" spans="1:15" x14ac:dyDescent="0.25">
      <c r="A1173">
        <v>1158</v>
      </c>
      <c r="B1173" s="84">
        <v>40275</v>
      </c>
      <c r="C1173" s="47">
        <v>56.94</v>
      </c>
      <c r="D1173" s="47">
        <v>57.34</v>
      </c>
      <c r="E1173" s="47">
        <v>56.75</v>
      </c>
      <c r="F1173" s="47">
        <v>56.81</v>
      </c>
      <c r="G1173" s="48">
        <v>2277000</v>
      </c>
      <c r="H1173" s="47">
        <v>49.1</v>
      </c>
      <c r="I1173" s="51">
        <f t="shared" si="148"/>
        <v>0.86428445696180245</v>
      </c>
      <c r="J1173" s="51">
        <f t="shared" ca="1" si="149"/>
        <v>1</v>
      </c>
      <c r="K1173" s="47">
        <f t="shared" si="150"/>
        <v>49.21</v>
      </c>
      <c r="L1173" s="47">
        <f t="shared" si="151"/>
        <v>49.56</v>
      </c>
      <c r="M1173" s="47">
        <f t="shared" si="152"/>
        <v>49.05</v>
      </c>
      <c r="N1173" s="47">
        <f t="shared" si="153"/>
        <v>49.1</v>
      </c>
      <c r="O1173" s="48">
        <f t="shared" ca="1" si="154"/>
        <v>2277000</v>
      </c>
    </row>
    <row r="1174" spans="1:15" x14ac:dyDescent="0.25">
      <c r="A1174">
        <v>1159</v>
      </c>
      <c r="B1174" s="84">
        <v>40274</v>
      </c>
      <c r="C1174" s="47">
        <v>57.4</v>
      </c>
      <c r="D1174" s="47">
        <v>57.42</v>
      </c>
      <c r="E1174" s="47">
        <v>56.88</v>
      </c>
      <c r="F1174" s="47">
        <v>57.07</v>
      </c>
      <c r="G1174" s="48">
        <v>1531700</v>
      </c>
      <c r="H1174" s="47">
        <v>49.32</v>
      </c>
      <c r="I1174" s="51">
        <f t="shared" si="148"/>
        <v>0.86420185736814437</v>
      </c>
      <c r="J1174" s="51">
        <f t="shared" ca="1" si="149"/>
        <v>1</v>
      </c>
      <c r="K1174" s="47">
        <f t="shared" si="150"/>
        <v>49.61</v>
      </c>
      <c r="L1174" s="47">
        <f t="shared" si="151"/>
        <v>49.62</v>
      </c>
      <c r="M1174" s="47">
        <f t="shared" si="152"/>
        <v>49.16</v>
      </c>
      <c r="N1174" s="47">
        <f t="shared" si="153"/>
        <v>49.32</v>
      </c>
      <c r="O1174" s="48">
        <f t="shared" ca="1" si="154"/>
        <v>1531700</v>
      </c>
    </row>
    <row r="1175" spans="1:15" x14ac:dyDescent="0.25">
      <c r="A1175">
        <v>1160</v>
      </c>
      <c r="B1175" s="84">
        <v>40273</v>
      </c>
      <c r="C1175" s="47">
        <v>57.18</v>
      </c>
      <c r="D1175" s="47">
        <v>57.67</v>
      </c>
      <c r="E1175" s="47">
        <v>57.11</v>
      </c>
      <c r="F1175" s="47">
        <v>57.55</v>
      </c>
      <c r="G1175" s="48">
        <v>1739000</v>
      </c>
      <c r="H1175" s="47">
        <v>49.74</v>
      </c>
      <c r="I1175" s="51">
        <f t="shared" si="148"/>
        <v>0.86429192006950484</v>
      </c>
      <c r="J1175" s="51">
        <f t="shared" ca="1" si="149"/>
        <v>1</v>
      </c>
      <c r="K1175" s="47">
        <f t="shared" si="150"/>
        <v>49.42</v>
      </c>
      <c r="L1175" s="47">
        <f t="shared" si="151"/>
        <v>49.84</v>
      </c>
      <c r="M1175" s="47">
        <f t="shared" si="152"/>
        <v>49.36</v>
      </c>
      <c r="N1175" s="47">
        <f t="shared" si="153"/>
        <v>49.74</v>
      </c>
      <c r="O1175" s="48">
        <f t="shared" ca="1" si="154"/>
        <v>1739000</v>
      </c>
    </row>
    <row r="1176" spans="1:15" x14ac:dyDescent="0.25">
      <c r="A1176">
        <v>1161</v>
      </c>
      <c r="B1176" s="84">
        <v>40269</v>
      </c>
      <c r="C1176" s="47">
        <v>57.13</v>
      </c>
      <c r="D1176" s="47">
        <v>57.42</v>
      </c>
      <c r="E1176" s="47">
        <v>56.56</v>
      </c>
      <c r="F1176" s="47">
        <v>56.92</v>
      </c>
      <c r="G1176" s="48">
        <v>1928600</v>
      </c>
      <c r="H1176" s="47">
        <v>49.19</v>
      </c>
      <c r="I1176" s="51">
        <f t="shared" si="148"/>
        <v>0.86419536191145463</v>
      </c>
      <c r="J1176" s="51">
        <f t="shared" ca="1" si="149"/>
        <v>1</v>
      </c>
      <c r="K1176" s="47">
        <f t="shared" si="150"/>
        <v>49.37</v>
      </c>
      <c r="L1176" s="47">
        <f t="shared" si="151"/>
        <v>49.62</v>
      </c>
      <c r="M1176" s="47">
        <f t="shared" si="152"/>
        <v>48.88</v>
      </c>
      <c r="N1176" s="47">
        <f t="shared" si="153"/>
        <v>49.19</v>
      </c>
      <c r="O1176" s="48">
        <f t="shared" ca="1" si="154"/>
        <v>1928600</v>
      </c>
    </row>
    <row r="1177" spans="1:15" x14ac:dyDescent="0.25">
      <c r="A1177">
        <v>1162</v>
      </c>
      <c r="B1177" s="84">
        <v>40268</v>
      </c>
      <c r="C1177" s="47">
        <v>57.24</v>
      </c>
      <c r="D1177" s="47">
        <v>57.46</v>
      </c>
      <c r="E1177" s="47">
        <v>56.86</v>
      </c>
      <c r="F1177" s="47">
        <v>57.12</v>
      </c>
      <c r="G1177" s="48">
        <v>1736300</v>
      </c>
      <c r="H1177" s="47">
        <v>49.04</v>
      </c>
      <c r="I1177" s="51">
        <f t="shared" si="148"/>
        <v>0.85854341736694684</v>
      </c>
      <c r="J1177" s="51">
        <f t="shared" ca="1" si="149"/>
        <v>1</v>
      </c>
      <c r="K1177" s="47">
        <f t="shared" si="150"/>
        <v>49.14</v>
      </c>
      <c r="L1177" s="47">
        <f t="shared" si="151"/>
        <v>49.33</v>
      </c>
      <c r="M1177" s="47">
        <f t="shared" si="152"/>
        <v>48.82</v>
      </c>
      <c r="N1177" s="47">
        <f t="shared" si="153"/>
        <v>49.04</v>
      </c>
      <c r="O1177" s="48">
        <f t="shared" ca="1" si="154"/>
        <v>1736300</v>
      </c>
    </row>
    <row r="1178" spans="1:15" x14ac:dyDescent="0.25">
      <c r="A1178">
        <v>1163</v>
      </c>
      <c r="B1178" s="84">
        <v>40267</v>
      </c>
      <c r="C1178" s="47">
        <v>57.81</v>
      </c>
      <c r="D1178" s="47">
        <v>57.82</v>
      </c>
      <c r="E1178" s="47">
        <v>57.11</v>
      </c>
      <c r="F1178" s="47">
        <v>57.45</v>
      </c>
      <c r="G1178" s="48">
        <v>1485200</v>
      </c>
      <c r="H1178" s="47">
        <v>49.33</v>
      </c>
      <c r="I1178" s="51">
        <f t="shared" si="148"/>
        <v>0.8586597040905134</v>
      </c>
      <c r="J1178" s="51">
        <f t="shared" ca="1" si="149"/>
        <v>1</v>
      </c>
      <c r="K1178" s="47">
        <f t="shared" si="150"/>
        <v>49.64</v>
      </c>
      <c r="L1178" s="47">
        <f t="shared" si="151"/>
        <v>49.65</v>
      </c>
      <c r="M1178" s="47">
        <f t="shared" si="152"/>
        <v>49.04</v>
      </c>
      <c r="N1178" s="47">
        <f t="shared" si="153"/>
        <v>49.33</v>
      </c>
      <c r="O1178" s="48">
        <f t="shared" ca="1" si="154"/>
        <v>1485200</v>
      </c>
    </row>
    <row r="1179" spans="1:15" x14ac:dyDescent="0.25">
      <c r="A1179">
        <v>1164</v>
      </c>
      <c r="B1179" s="84">
        <v>40266</v>
      </c>
      <c r="C1179" s="47">
        <v>57.58</v>
      </c>
      <c r="D1179" s="47">
        <v>57.74</v>
      </c>
      <c r="E1179" s="47">
        <v>57.16</v>
      </c>
      <c r="F1179" s="47">
        <v>57.67</v>
      </c>
      <c r="G1179" s="48">
        <v>2173200</v>
      </c>
      <c r="H1179" s="47">
        <v>49.51</v>
      </c>
      <c r="I1179" s="51">
        <f t="shared" si="148"/>
        <v>0.85850528871163512</v>
      </c>
      <c r="J1179" s="51">
        <f t="shared" ca="1" si="149"/>
        <v>1</v>
      </c>
      <c r="K1179" s="47">
        <f t="shared" si="150"/>
        <v>49.43</v>
      </c>
      <c r="L1179" s="47">
        <f t="shared" si="151"/>
        <v>49.57</v>
      </c>
      <c r="M1179" s="47">
        <f t="shared" si="152"/>
        <v>49.07</v>
      </c>
      <c r="N1179" s="47">
        <f t="shared" si="153"/>
        <v>49.51</v>
      </c>
      <c r="O1179" s="48">
        <f t="shared" ca="1" si="154"/>
        <v>2173200</v>
      </c>
    </row>
    <row r="1180" spans="1:15" x14ac:dyDescent="0.25">
      <c r="A1180">
        <v>1165</v>
      </c>
      <c r="B1180" s="84">
        <v>40263</v>
      </c>
      <c r="C1180" s="47">
        <v>57.45</v>
      </c>
      <c r="D1180" s="47">
        <v>57.57</v>
      </c>
      <c r="E1180" s="47">
        <v>57.1</v>
      </c>
      <c r="F1180" s="47">
        <v>57.29</v>
      </c>
      <c r="G1180" s="48">
        <v>3136100</v>
      </c>
      <c r="H1180" s="47">
        <v>49.19</v>
      </c>
      <c r="I1180" s="51">
        <f t="shared" si="148"/>
        <v>0.85861406877290969</v>
      </c>
      <c r="J1180" s="51">
        <f t="shared" ca="1" si="149"/>
        <v>1</v>
      </c>
      <c r="K1180" s="47">
        <f t="shared" si="150"/>
        <v>49.33</v>
      </c>
      <c r="L1180" s="47">
        <f t="shared" si="151"/>
        <v>49.43</v>
      </c>
      <c r="M1180" s="47">
        <f t="shared" si="152"/>
        <v>49.03</v>
      </c>
      <c r="N1180" s="47">
        <f t="shared" si="153"/>
        <v>49.19</v>
      </c>
      <c r="O1180" s="48">
        <f t="shared" ca="1" si="154"/>
        <v>3136100</v>
      </c>
    </row>
    <row r="1181" spans="1:15" x14ac:dyDescent="0.25">
      <c r="A1181">
        <v>1166</v>
      </c>
      <c r="B1181" s="84">
        <v>40262</v>
      </c>
      <c r="C1181" s="47">
        <v>58.03</v>
      </c>
      <c r="D1181" s="47">
        <v>58.3</v>
      </c>
      <c r="E1181" s="47">
        <v>57.03</v>
      </c>
      <c r="F1181" s="47">
        <v>57.26</v>
      </c>
      <c r="G1181" s="48">
        <v>4935400</v>
      </c>
      <c r="H1181" s="47">
        <v>49.16</v>
      </c>
      <c r="I1181" s="51">
        <f t="shared" si="148"/>
        <v>0.8585399930143206</v>
      </c>
      <c r="J1181" s="51">
        <f t="shared" ca="1" si="149"/>
        <v>1</v>
      </c>
      <c r="K1181" s="47">
        <f t="shared" si="150"/>
        <v>49.82</v>
      </c>
      <c r="L1181" s="47">
        <f t="shared" si="151"/>
        <v>50.05</v>
      </c>
      <c r="M1181" s="47">
        <f t="shared" si="152"/>
        <v>48.96</v>
      </c>
      <c r="N1181" s="47">
        <f t="shared" si="153"/>
        <v>49.16</v>
      </c>
      <c r="O1181" s="48">
        <f t="shared" ca="1" si="154"/>
        <v>4935400</v>
      </c>
    </row>
    <row r="1182" spans="1:15" x14ac:dyDescent="0.25">
      <c r="A1182">
        <v>1167</v>
      </c>
      <c r="B1182" s="84">
        <v>40261</v>
      </c>
      <c r="C1182" s="47">
        <v>57.19</v>
      </c>
      <c r="D1182" s="47">
        <v>57.44</v>
      </c>
      <c r="E1182" s="47">
        <v>56.99</v>
      </c>
      <c r="F1182" s="47">
        <v>57.11</v>
      </c>
      <c r="G1182" s="48">
        <v>2236000</v>
      </c>
      <c r="H1182" s="47">
        <v>49.03</v>
      </c>
      <c r="I1182" s="51">
        <f t="shared" si="148"/>
        <v>0.85851864822272805</v>
      </c>
      <c r="J1182" s="51">
        <f t="shared" ca="1" si="149"/>
        <v>1</v>
      </c>
      <c r="K1182" s="47">
        <f t="shared" si="150"/>
        <v>49.1</v>
      </c>
      <c r="L1182" s="47">
        <f t="shared" si="151"/>
        <v>49.31</v>
      </c>
      <c r="M1182" s="47">
        <f t="shared" si="152"/>
        <v>48.93</v>
      </c>
      <c r="N1182" s="47">
        <f t="shared" si="153"/>
        <v>49.03</v>
      </c>
      <c r="O1182" s="48">
        <f t="shared" ca="1" si="154"/>
        <v>2236000</v>
      </c>
    </row>
    <row r="1183" spans="1:15" x14ac:dyDescent="0.25">
      <c r="A1183">
        <v>1168</v>
      </c>
      <c r="B1183" s="84">
        <v>40260</v>
      </c>
      <c r="C1183" s="47">
        <v>57.08</v>
      </c>
      <c r="D1183" s="47">
        <v>57.32</v>
      </c>
      <c r="E1183" s="47">
        <v>56.97</v>
      </c>
      <c r="F1183" s="47">
        <v>57.25</v>
      </c>
      <c r="G1183" s="48">
        <v>2445300</v>
      </c>
      <c r="H1183" s="47">
        <v>49.15</v>
      </c>
      <c r="I1183" s="51">
        <f t="shared" si="148"/>
        <v>0.85851528384279474</v>
      </c>
      <c r="J1183" s="51">
        <f t="shared" ca="1" si="149"/>
        <v>1</v>
      </c>
      <c r="K1183" s="47">
        <f t="shared" si="150"/>
        <v>49</v>
      </c>
      <c r="L1183" s="47">
        <f t="shared" si="151"/>
        <v>49.21</v>
      </c>
      <c r="M1183" s="47">
        <f t="shared" si="152"/>
        <v>48.91</v>
      </c>
      <c r="N1183" s="47">
        <f t="shared" si="153"/>
        <v>49.15</v>
      </c>
      <c r="O1183" s="48">
        <f t="shared" ca="1" si="154"/>
        <v>2445300</v>
      </c>
    </row>
    <row r="1184" spans="1:15" x14ac:dyDescent="0.25">
      <c r="A1184">
        <v>1169</v>
      </c>
      <c r="B1184" s="84">
        <v>40259</v>
      </c>
      <c r="C1184" s="47">
        <v>56.7</v>
      </c>
      <c r="D1184" s="47">
        <v>57.09</v>
      </c>
      <c r="E1184" s="47">
        <v>56.5</v>
      </c>
      <c r="F1184" s="47">
        <v>57.09</v>
      </c>
      <c r="G1184" s="48">
        <v>2538900</v>
      </c>
      <c r="H1184" s="47">
        <v>49.02</v>
      </c>
      <c r="I1184" s="51">
        <f t="shared" si="148"/>
        <v>0.8586442459274829</v>
      </c>
      <c r="J1184" s="51">
        <f t="shared" ca="1" si="149"/>
        <v>1</v>
      </c>
      <c r="K1184" s="47">
        <f t="shared" si="150"/>
        <v>48.69</v>
      </c>
      <c r="L1184" s="47">
        <f t="shared" si="151"/>
        <v>49.02</v>
      </c>
      <c r="M1184" s="47">
        <f t="shared" si="152"/>
        <v>48.51</v>
      </c>
      <c r="N1184" s="47">
        <f t="shared" si="153"/>
        <v>49.02</v>
      </c>
      <c r="O1184" s="48">
        <f t="shared" ca="1" si="154"/>
        <v>2538900</v>
      </c>
    </row>
    <row r="1185" spans="1:15" x14ac:dyDescent="0.25">
      <c r="A1185">
        <v>1170</v>
      </c>
      <c r="B1185" s="84">
        <v>40256</v>
      </c>
      <c r="C1185" s="47">
        <v>56.87</v>
      </c>
      <c r="D1185" s="47">
        <v>57.08</v>
      </c>
      <c r="E1185" s="47">
        <v>56.48</v>
      </c>
      <c r="F1185" s="47">
        <v>56.87</v>
      </c>
      <c r="G1185" s="48">
        <v>3843000</v>
      </c>
      <c r="H1185" s="47">
        <v>48.83</v>
      </c>
      <c r="I1185" s="51">
        <f t="shared" si="148"/>
        <v>0.85862493406013718</v>
      </c>
      <c r="J1185" s="51">
        <f t="shared" ca="1" si="149"/>
        <v>1</v>
      </c>
      <c r="K1185" s="47">
        <f t="shared" si="150"/>
        <v>48.83</v>
      </c>
      <c r="L1185" s="47">
        <f t="shared" si="151"/>
        <v>49.01</v>
      </c>
      <c r="M1185" s="47">
        <f t="shared" si="152"/>
        <v>48.5</v>
      </c>
      <c r="N1185" s="47">
        <f t="shared" si="153"/>
        <v>48.83</v>
      </c>
      <c r="O1185" s="48">
        <f t="shared" ca="1" si="154"/>
        <v>3843000</v>
      </c>
    </row>
    <row r="1186" spans="1:15" x14ac:dyDescent="0.25">
      <c r="A1186">
        <v>1171</v>
      </c>
      <c r="B1186" s="84">
        <v>40255</v>
      </c>
      <c r="C1186" s="47">
        <v>56.73</v>
      </c>
      <c r="D1186" s="47">
        <v>57.07</v>
      </c>
      <c r="E1186" s="47">
        <v>56.69</v>
      </c>
      <c r="F1186" s="47">
        <v>56.84</v>
      </c>
      <c r="G1186" s="48">
        <v>2706700</v>
      </c>
      <c r="H1186" s="47">
        <v>48.8</v>
      </c>
      <c r="I1186" s="51">
        <f t="shared" si="148"/>
        <v>0.85855031667839543</v>
      </c>
      <c r="J1186" s="51">
        <f t="shared" ca="1" si="149"/>
        <v>1</v>
      </c>
      <c r="K1186" s="47">
        <f t="shared" si="150"/>
        <v>48.71</v>
      </c>
      <c r="L1186" s="47">
        <f t="shared" si="151"/>
        <v>49</v>
      </c>
      <c r="M1186" s="47">
        <f t="shared" si="152"/>
        <v>48.67</v>
      </c>
      <c r="N1186" s="47">
        <f t="shared" si="153"/>
        <v>48.8</v>
      </c>
      <c r="O1186" s="48">
        <f t="shared" ca="1" si="154"/>
        <v>2706700</v>
      </c>
    </row>
    <row r="1187" spans="1:15" x14ac:dyDescent="0.25">
      <c r="A1187">
        <v>1172</v>
      </c>
      <c r="B1187" s="84">
        <v>40254</v>
      </c>
      <c r="C1187" s="47">
        <v>56.79</v>
      </c>
      <c r="D1187" s="47">
        <v>56.92</v>
      </c>
      <c r="E1187" s="47">
        <v>56.51</v>
      </c>
      <c r="F1187" s="47">
        <v>56.84</v>
      </c>
      <c r="G1187" s="48">
        <v>1539400</v>
      </c>
      <c r="H1187" s="47">
        <v>48.8</v>
      </c>
      <c r="I1187" s="51">
        <f t="shared" si="148"/>
        <v>0.85855031667839543</v>
      </c>
      <c r="J1187" s="51">
        <f t="shared" ca="1" si="149"/>
        <v>1</v>
      </c>
      <c r="K1187" s="47">
        <f t="shared" si="150"/>
        <v>48.76</v>
      </c>
      <c r="L1187" s="47">
        <f t="shared" si="151"/>
        <v>48.87</v>
      </c>
      <c r="M1187" s="47">
        <f t="shared" si="152"/>
        <v>48.52</v>
      </c>
      <c r="N1187" s="47">
        <f t="shared" si="153"/>
        <v>48.8</v>
      </c>
      <c r="O1187" s="48">
        <f t="shared" ca="1" si="154"/>
        <v>1539400</v>
      </c>
    </row>
    <row r="1188" spans="1:15" x14ac:dyDescent="0.25">
      <c r="A1188">
        <v>1173</v>
      </c>
      <c r="B1188" s="84">
        <v>40253</v>
      </c>
      <c r="C1188" s="47">
        <v>56.79</v>
      </c>
      <c r="D1188" s="47">
        <v>56.97</v>
      </c>
      <c r="E1188" s="47">
        <v>56.62</v>
      </c>
      <c r="F1188" s="47">
        <v>56.81</v>
      </c>
      <c r="G1188" s="48">
        <v>3890500</v>
      </c>
      <c r="H1188" s="47">
        <v>48.78</v>
      </c>
      <c r="I1188" s="51">
        <f t="shared" si="148"/>
        <v>0.85865164583700049</v>
      </c>
      <c r="J1188" s="51">
        <f t="shared" ca="1" si="149"/>
        <v>1</v>
      </c>
      <c r="K1188" s="47">
        <f t="shared" si="150"/>
        <v>48.76</v>
      </c>
      <c r="L1188" s="47">
        <f t="shared" si="151"/>
        <v>48.92</v>
      </c>
      <c r="M1188" s="47">
        <f t="shared" si="152"/>
        <v>48.62</v>
      </c>
      <c r="N1188" s="47">
        <f t="shared" si="153"/>
        <v>48.78</v>
      </c>
      <c r="O1188" s="48">
        <f t="shared" ca="1" si="154"/>
        <v>3890500</v>
      </c>
    </row>
    <row r="1189" spans="1:15" x14ac:dyDescent="0.25">
      <c r="A1189">
        <v>1174</v>
      </c>
      <c r="B1189" s="84">
        <v>40252</v>
      </c>
      <c r="C1189" s="47">
        <v>56.52</v>
      </c>
      <c r="D1189" s="47">
        <v>56.74</v>
      </c>
      <c r="E1189" s="47">
        <v>56</v>
      </c>
      <c r="F1189" s="47">
        <v>56.56</v>
      </c>
      <c r="G1189" s="48">
        <v>2360400</v>
      </c>
      <c r="H1189" s="47">
        <v>48.56</v>
      </c>
      <c r="I1189" s="51">
        <f t="shared" si="148"/>
        <v>0.85855728429985856</v>
      </c>
      <c r="J1189" s="51">
        <f t="shared" ca="1" si="149"/>
        <v>1</v>
      </c>
      <c r="K1189" s="47">
        <f t="shared" si="150"/>
        <v>48.53</v>
      </c>
      <c r="L1189" s="47">
        <f t="shared" si="151"/>
        <v>48.71</v>
      </c>
      <c r="M1189" s="47">
        <f t="shared" si="152"/>
        <v>48.08</v>
      </c>
      <c r="N1189" s="47">
        <f t="shared" si="153"/>
        <v>48.56</v>
      </c>
      <c r="O1189" s="48">
        <f t="shared" ca="1" si="154"/>
        <v>2360400</v>
      </c>
    </row>
    <row r="1190" spans="1:15" x14ac:dyDescent="0.25">
      <c r="A1190">
        <v>1175</v>
      </c>
      <c r="B1190" s="84">
        <v>40249</v>
      </c>
      <c r="C1190" s="47">
        <v>56.95</v>
      </c>
      <c r="D1190" s="47">
        <v>57.05</v>
      </c>
      <c r="E1190" s="47">
        <v>56.28</v>
      </c>
      <c r="F1190" s="47">
        <v>56.68</v>
      </c>
      <c r="G1190" s="48">
        <v>2099400</v>
      </c>
      <c r="H1190" s="47">
        <v>48.66</v>
      </c>
      <c r="I1190" s="51">
        <f t="shared" si="148"/>
        <v>0.85850388143966117</v>
      </c>
      <c r="J1190" s="51">
        <f t="shared" ca="1" si="149"/>
        <v>1</v>
      </c>
      <c r="K1190" s="47">
        <f t="shared" si="150"/>
        <v>48.89</v>
      </c>
      <c r="L1190" s="47">
        <f t="shared" si="151"/>
        <v>48.98</v>
      </c>
      <c r="M1190" s="47">
        <f t="shared" si="152"/>
        <v>48.32</v>
      </c>
      <c r="N1190" s="47">
        <f t="shared" si="153"/>
        <v>48.66</v>
      </c>
      <c r="O1190" s="48">
        <f t="shared" ca="1" si="154"/>
        <v>2099400</v>
      </c>
    </row>
    <row r="1191" spans="1:15" x14ac:dyDescent="0.25">
      <c r="A1191">
        <v>1176</v>
      </c>
      <c r="B1191" s="84">
        <v>40248</v>
      </c>
      <c r="C1191" s="47">
        <v>56.82</v>
      </c>
      <c r="D1191" s="47">
        <v>57.02</v>
      </c>
      <c r="E1191" s="47">
        <v>56.09</v>
      </c>
      <c r="F1191" s="47">
        <v>56.99</v>
      </c>
      <c r="G1191" s="48">
        <v>1859400</v>
      </c>
      <c r="H1191" s="47">
        <v>48.93</v>
      </c>
      <c r="I1191" s="51">
        <f t="shared" si="148"/>
        <v>0.8585716792419722</v>
      </c>
      <c r="J1191" s="51">
        <f t="shared" ca="1" si="149"/>
        <v>1</v>
      </c>
      <c r="K1191" s="47">
        <f t="shared" si="150"/>
        <v>48.78</v>
      </c>
      <c r="L1191" s="47">
        <f t="shared" si="151"/>
        <v>48.96</v>
      </c>
      <c r="M1191" s="47">
        <f t="shared" si="152"/>
        <v>48.16</v>
      </c>
      <c r="N1191" s="47">
        <f t="shared" si="153"/>
        <v>48.93</v>
      </c>
      <c r="O1191" s="48">
        <f t="shared" ca="1" si="154"/>
        <v>1859400</v>
      </c>
    </row>
    <row r="1192" spans="1:15" x14ac:dyDescent="0.25">
      <c r="A1192">
        <v>1177</v>
      </c>
      <c r="B1192" s="84">
        <v>40247</v>
      </c>
      <c r="C1192" s="47">
        <v>56.99</v>
      </c>
      <c r="D1192" s="47">
        <v>57.21</v>
      </c>
      <c r="E1192" s="47">
        <v>56.84</v>
      </c>
      <c r="F1192" s="47">
        <v>57.1</v>
      </c>
      <c r="G1192" s="48">
        <v>1562000</v>
      </c>
      <c r="H1192" s="47">
        <v>49.03</v>
      </c>
      <c r="I1192" s="51">
        <f t="shared" si="148"/>
        <v>0.85866900175131344</v>
      </c>
      <c r="J1192" s="51">
        <f t="shared" ca="1" si="149"/>
        <v>1</v>
      </c>
      <c r="K1192" s="47">
        <f t="shared" si="150"/>
        <v>48.94</v>
      </c>
      <c r="L1192" s="47">
        <f t="shared" si="151"/>
        <v>49.12</v>
      </c>
      <c r="M1192" s="47">
        <f t="shared" si="152"/>
        <v>48.81</v>
      </c>
      <c r="N1192" s="47">
        <f t="shared" si="153"/>
        <v>49.03</v>
      </c>
      <c r="O1192" s="48">
        <f t="shared" ca="1" si="154"/>
        <v>1562000</v>
      </c>
    </row>
    <row r="1193" spans="1:15" x14ac:dyDescent="0.25">
      <c r="A1193">
        <v>1178</v>
      </c>
      <c r="B1193" s="84">
        <v>40246</v>
      </c>
      <c r="C1193" s="47">
        <v>57.09</v>
      </c>
      <c r="D1193" s="47">
        <v>57.2</v>
      </c>
      <c r="E1193" s="47">
        <v>56.93</v>
      </c>
      <c r="F1193" s="47">
        <v>57.1</v>
      </c>
      <c r="G1193" s="48">
        <v>1901700</v>
      </c>
      <c r="H1193" s="47">
        <v>49.03</v>
      </c>
      <c r="I1193" s="51">
        <f t="shared" si="148"/>
        <v>0.85866900175131344</v>
      </c>
      <c r="J1193" s="51">
        <f t="shared" ca="1" si="149"/>
        <v>1</v>
      </c>
      <c r="K1193" s="47">
        <f t="shared" si="150"/>
        <v>49.02</v>
      </c>
      <c r="L1193" s="47">
        <f t="shared" si="151"/>
        <v>49.12</v>
      </c>
      <c r="M1193" s="47">
        <f t="shared" si="152"/>
        <v>48.88</v>
      </c>
      <c r="N1193" s="47">
        <f t="shared" si="153"/>
        <v>49.03</v>
      </c>
      <c r="O1193" s="48">
        <f t="shared" ca="1" si="154"/>
        <v>1901700</v>
      </c>
    </row>
    <row r="1194" spans="1:15" x14ac:dyDescent="0.25">
      <c r="A1194">
        <v>1179</v>
      </c>
      <c r="B1194" s="84">
        <v>40245</v>
      </c>
      <c r="C1194" s="47">
        <v>57.13</v>
      </c>
      <c r="D1194" s="47">
        <v>57.32</v>
      </c>
      <c r="E1194" s="47">
        <v>56.94</v>
      </c>
      <c r="F1194" s="47">
        <v>57.07</v>
      </c>
      <c r="G1194" s="48">
        <v>1615400</v>
      </c>
      <c r="H1194" s="47">
        <v>49</v>
      </c>
      <c r="I1194" s="51">
        <f t="shared" si="148"/>
        <v>0.85859470825302264</v>
      </c>
      <c r="J1194" s="51">
        <f t="shared" ca="1" si="149"/>
        <v>1</v>
      </c>
      <c r="K1194" s="47">
        <f t="shared" si="150"/>
        <v>49.05</v>
      </c>
      <c r="L1194" s="47">
        <f t="shared" si="151"/>
        <v>49.21</v>
      </c>
      <c r="M1194" s="47">
        <f t="shared" si="152"/>
        <v>48.89</v>
      </c>
      <c r="N1194" s="47">
        <f t="shared" si="153"/>
        <v>49</v>
      </c>
      <c r="O1194" s="48">
        <f t="shared" ca="1" si="154"/>
        <v>1615400</v>
      </c>
    </row>
    <row r="1195" spans="1:15" x14ac:dyDescent="0.25">
      <c r="A1195">
        <v>1180</v>
      </c>
      <c r="B1195" s="84">
        <v>40242</v>
      </c>
      <c r="C1195" s="47">
        <v>56.89</v>
      </c>
      <c r="D1195" s="47">
        <v>57.32</v>
      </c>
      <c r="E1195" s="47">
        <v>56.75</v>
      </c>
      <c r="F1195" s="47">
        <v>57.11</v>
      </c>
      <c r="G1195" s="48">
        <v>2189200</v>
      </c>
      <c r="H1195" s="47">
        <v>49.03</v>
      </c>
      <c r="I1195" s="51">
        <f t="shared" si="148"/>
        <v>0.85851864822272805</v>
      </c>
      <c r="J1195" s="51">
        <f t="shared" ca="1" si="149"/>
        <v>1</v>
      </c>
      <c r="K1195" s="47">
        <f t="shared" si="150"/>
        <v>48.84</v>
      </c>
      <c r="L1195" s="47">
        <f t="shared" si="151"/>
        <v>49.21</v>
      </c>
      <c r="M1195" s="47">
        <f t="shared" si="152"/>
        <v>48.72</v>
      </c>
      <c r="N1195" s="47">
        <f t="shared" si="153"/>
        <v>49.03</v>
      </c>
      <c r="O1195" s="48">
        <f t="shared" ca="1" si="154"/>
        <v>2189200</v>
      </c>
    </row>
    <row r="1196" spans="1:15" x14ac:dyDescent="0.25">
      <c r="A1196">
        <v>1181</v>
      </c>
      <c r="B1196" s="84">
        <v>40241</v>
      </c>
      <c r="C1196" s="47">
        <v>56.56</v>
      </c>
      <c r="D1196" s="47">
        <v>56.94</v>
      </c>
      <c r="E1196" s="47">
        <v>56.48</v>
      </c>
      <c r="F1196" s="47">
        <v>56.73</v>
      </c>
      <c r="G1196" s="48">
        <v>1600200</v>
      </c>
      <c r="H1196" s="47">
        <v>48.71</v>
      </c>
      <c r="I1196" s="51">
        <f t="shared" si="148"/>
        <v>0.85862859157412308</v>
      </c>
      <c r="J1196" s="51">
        <f t="shared" ca="1" si="149"/>
        <v>1</v>
      </c>
      <c r="K1196" s="47">
        <f t="shared" si="150"/>
        <v>48.56</v>
      </c>
      <c r="L1196" s="47">
        <f t="shared" si="151"/>
        <v>48.89</v>
      </c>
      <c r="M1196" s="47">
        <f t="shared" si="152"/>
        <v>48.5</v>
      </c>
      <c r="N1196" s="47">
        <f t="shared" si="153"/>
        <v>48.71</v>
      </c>
      <c r="O1196" s="48">
        <f t="shared" ca="1" si="154"/>
        <v>1600200</v>
      </c>
    </row>
    <row r="1197" spans="1:15" x14ac:dyDescent="0.25">
      <c r="A1197">
        <v>1182</v>
      </c>
      <c r="B1197" s="84">
        <v>40240</v>
      </c>
      <c r="C1197" s="47">
        <v>56.94</v>
      </c>
      <c r="D1197" s="47">
        <v>57</v>
      </c>
      <c r="E1197" s="47">
        <v>56.43</v>
      </c>
      <c r="F1197" s="47">
        <v>56.48</v>
      </c>
      <c r="G1197" s="48">
        <v>1516100</v>
      </c>
      <c r="H1197" s="47">
        <v>48.49</v>
      </c>
      <c r="I1197" s="51">
        <f t="shared" si="148"/>
        <v>0.85853399433427768</v>
      </c>
      <c r="J1197" s="51">
        <f t="shared" ca="1" si="149"/>
        <v>1</v>
      </c>
      <c r="K1197" s="47">
        <f t="shared" si="150"/>
        <v>48.88</v>
      </c>
      <c r="L1197" s="47">
        <f t="shared" si="151"/>
        <v>48.94</v>
      </c>
      <c r="M1197" s="47">
        <f t="shared" si="152"/>
        <v>48.45</v>
      </c>
      <c r="N1197" s="47">
        <f t="shared" si="153"/>
        <v>48.49</v>
      </c>
      <c r="O1197" s="48">
        <f t="shared" ca="1" si="154"/>
        <v>1516100</v>
      </c>
    </row>
    <row r="1198" spans="1:15" x14ac:dyDescent="0.25">
      <c r="A1198">
        <v>1183</v>
      </c>
      <c r="B1198" s="84">
        <v>40239</v>
      </c>
      <c r="C1198" s="47">
        <v>57.06</v>
      </c>
      <c r="D1198" s="47">
        <v>57.22</v>
      </c>
      <c r="E1198" s="47">
        <v>56.58</v>
      </c>
      <c r="F1198" s="47">
        <v>56.86</v>
      </c>
      <c r="G1198" s="48">
        <v>1889700</v>
      </c>
      <c r="H1198" s="47">
        <v>48.82</v>
      </c>
      <c r="I1198" s="51">
        <f t="shared" si="148"/>
        <v>0.85860007034822372</v>
      </c>
      <c r="J1198" s="51">
        <f t="shared" ca="1" si="149"/>
        <v>1</v>
      </c>
      <c r="K1198" s="47">
        <f t="shared" si="150"/>
        <v>48.99</v>
      </c>
      <c r="L1198" s="47">
        <f t="shared" si="151"/>
        <v>49.13</v>
      </c>
      <c r="M1198" s="47">
        <f t="shared" si="152"/>
        <v>48.58</v>
      </c>
      <c r="N1198" s="47">
        <f t="shared" si="153"/>
        <v>48.82</v>
      </c>
      <c r="O1198" s="48">
        <f t="shared" ca="1" si="154"/>
        <v>1889700</v>
      </c>
    </row>
    <row r="1199" spans="1:15" x14ac:dyDescent="0.25">
      <c r="A1199">
        <v>1184</v>
      </c>
      <c r="B1199" s="84">
        <v>40238</v>
      </c>
      <c r="C1199" s="47">
        <v>56.54</v>
      </c>
      <c r="D1199" s="47">
        <v>57.05</v>
      </c>
      <c r="E1199" s="47">
        <v>56.35</v>
      </c>
      <c r="F1199" s="47">
        <v>56.79</v>
      </c>
      <c r="G1199" s="48">
        <v>1719100</v>
      </c>
      <c r="H1199" s="47">
        <v>48.76</v>
      </c>
      <c r="I1199" s="51">
        <f t="shared" si="148"/>
        <v>0.85860186652579673</v>
      </c>
      <c r="J1199" s="51">
        <f t="shared" ca="1" si="149"/>
        <v>1</v>
      </c>
      <c r="K1199" s="47">
        <f t="shared" si="150"/>
        <v>48.55</v>
      </c>
      <c r="L1199" s="47">
        <f t="shared" si="151"/>
        <v>48.98</v>
      </c>
      <c r="M1199" s="47">
        <f t="shared" si="152"/>
        <v>48.38</v>
      </c>
      <c r="N1199" s="47">
        <f t="shared" si="153"/>
        <v>48.76</v>
      </c>
      <c r="O1199" s="48">
        <f t="shared" ca="1" si="154"/>
        <v>1719100</v>
      </c>
    </row>
    <row r="1200" spans="1:15" x14ac:dyDescent="0.25">
      <c r="A1200">
        <v>1185</v>
      </c>
      <c r="B1200" s="84">
        <v>40235</v>
      </c>
      <c r="C1200" s="47">
        <v>56.02</v>
      </c>
      <c r="D1200" s="47">
        <v>56.86</v>
      </c>
      <c r="E1200" s="47">
        <v>55.99</v>
      </c>
      <c r="F1200" s="47">
        <v>56.24</v>
      </c>
      <c r="G1200" s="48">
        <v>3053200</v>
      </c>
      <c r="H1200" s="47">
        <v>48.29</v>
      </c>
      <c r="I1200" s="51">
        <f t="shared" si="148"/>
        <v>0.85864153627311512</v>
      </c>
      <c r="J1200" s="51">
        <f t="shared" ca="1" si="149"/>
        <v>1</v>
      </c>
      <c r="K1200" s="47">
        <f t="shared" si="150"/>
        <v>48.1</v>
      </c>
      <c r="L1200" s="47">
        <f t="shared" si="151"/>
        <v>48.82</v>
      </c>
      <c r="M1200" s="47">
        <f t="shared" si="152"/>
        <v>48.08</v>
      </c>
      <c r="N1200" s="47">
        <f t="shared" si="153"/>
        <v>48.29</v>
      </c>
      <c r="O1200" s="48">
        <f t="shared" ca="1" si="154"/>
        <v>3053200</v>
      </c>
    </row>
    <row r="1201" spans="1:15" x14ac:dyDescent="0.25">
      <c r="A1201">
        <v>1186</v>
      </c>
      <c r="B1201" s="84">
        <v>40234</v>
      </c>
      <c r="C1201" s="47">
        <v>55.51</v>
      </c>
      <c r="D1201" s="47">
        <v>55.9</v>
      </c>
      <c r="E1201" s="47">
        <v>55.07</v>
      </c>
      <c r="F1201" s="47">
        <v>55.85</v>
      </c>
      <c r="G1201" s="48">
        <v>2123200</v>
      </c>
      <c r="H1201" s="47">
        <v>47.95</v>
      </c>
      <c r="I1201" s="51">
        <f t="shared" si="148"/>
        <v>0.85854968666069831</v>
      </c>
      <c r="J1201" s="51">
        <f t="shared" ca="1" si="149"/>
        <v>1</v>
      </c>
      <c r="K1201" s="47">
        <f t="shared" si="150"/>
        <v>47.66</v>
      </c>
      <c r="L1201" s="47">
        <f t="shared" si="151"/>
        <v>47.99</v>
      </c>
      <c r="M1201" s="47">
        <f t="shared" si="152"/>
        <v>47.28</v>
      </c>
      <c r="N1201" s="47">
        <f t="shared" si="153"/>
        <v>47.95</v>
      </c>
      <c r="O1201" s="48">
        <f t="shared" ca="1" si="154"/>
        <v>2123200</v>
      </c>
    </row>
    <row r="1202" spans="1:15" x14ac:dyDescent="0.25">
      <c r="A1202">
        <v>1187</v>
      </c>
      <c r="B1202" s="84">
        <v>40233</v>
      </c>
      <c r="C1202" s="47">
        <v>56.61</v>
      </c>
      <c r="D1202" s="47">
        <v>56.61</v>
      </c>
      <c r="E1202" s="47">
        <v>55.72</v>
      </c>
      <c r="F1202" s="47">
        <v>56.17</v>
      </c>
      <c r="G1202" s="48">
        <v>2145900</v>
      </c>
      <c r="H1202" s="47">
        <v>48.23</v>
      </c>
      <c r="I1202" s="51">
        <f t="shared" si="148"/>
        <v>0.85864340395228766</v>
      </c>
      <c r="J1202" s="51">
        <f t="shared" ca="1" si="149"/>
        <v>1</v>
      </c>
      <c r="K1202" s="47">
        <f t="shared" si="150"/>
        <v>48.61</v>
      </c>
      <c r="L1202" s="47">
        <f t="shared" si="151"/>
        <v>48.61</v>
      </c>
      <c r="M1202" s="47">
        <f t="shared" si="152"/>
        <v>47.84</v>
      </c>
      <c r="N1202" s="47">
        <f t="shared" si="153"/>
        <v>48.23</v>
      </c>
      <c r="O1202" s="48">
        <f t="shared" ca="1" si="154"/>
        <v>2145900</v>
      </c>
    </row>
    <row r="1203" spans="1:15" x14ac:dyDescent="0.25">
      <c r="A1203">
        <v>1188</v>
      </c>
      <c r="B1203" s="84">
        <v>40232</v>
      </c>
      <c r="C1203" s="47">
        <v>55.86</v>
      </c>
      <c r="D1203" s="47">
        <v>56.3</v>
      </c>
      <c r="E1203" s="47">
        <v>55.49</v>
      </c>
      <c r="F1203" s="47">
        <v>55.51</v>
      </c>
      <c r="G1203" s="48">
        <v>2028700</v>
      </c>
      <c r="H1203" s="47">
        <v>47.66</v>
      </c>
      <c r="I1203" s="51">
        <f t="shared" si="148"/>
        <v>0.85858403891190771</v>
      </c>
      <c r="J1203" s="51">
        <f t="shared" ca="1" si="149"/>
        <v>1</v>
      </c>
      <c r="K1203" s="47">
        <f t="shared" si="150"/>
        <v>47.96</v>
      </c>
      <c r="L1203" s="47">
        <f t="shared" si="151"/>
        <v>48.34</v>
      </c>
      <c r="M1203" s="47">
        <f t="shared" si="152"/>
        <v>47.64</v>
      </c>
      <c r="N1203" s="47">
        <f t="shared" si="153"/>
        <v>47.66</v>
      </c>
      <c r="O1203" s="48">
        <f t="shared" ca="1" si="154"/>
        <v>2028700</v>
      </c>
    </row>
    <row r="1204" spans="1:15" x14ac:dyDescent="0.25">
      <c r="A1204">
        <v>1189</v>
      </c>
      <c r="B1204" s="84">
        <v>40231</v>
      </c>
      <c r="C1204" s="47">
        <v>55.75</v>
      </c>
      <c r="D1204" s="47">
        <v>56.2</v>
      </c>
      <c r="E1204" s="47">
        <v>55.54</v>
      </c>
      <c r="F1204" s="47">
        <v>55.85</v>
      </c>
      <c r="G1204" s="48">
        <v>2540300</v>
      </c>
      <c r="H1204" s="47">
        <v>47.95</v>
      </c>
      <c r="I1204" s="51">
        <f t="shared" si="148"/>
        <v>0.85854968666069831</v>
      </c>
      <c r="J1204" s="51">
        <f t="shared" ca="1" si="149"/>
        <v>1</v>
      </c>
      <c r="K1204" s="47">
        <f t="shared" si="150"/>
        <v>47.86</v>
      </c>
      <c r="L1204" s="47">
        <f t="shared" si="151"/>
        <v>48.25</v>
      </c>
      <c r="M1204" s="47">
        <f t="shared" si="152"/>
        <v>47.68</v>
      </c>
      <c r="N1204" s="47">
        <f t="shared" si="153"/>
        <v>47.95</v>
      </c>
      <c r="O1204" s="48">
        <f t="shared" ca="1" si="154"/>
        <v>2540300</v>
      </c>
    </row>
    <row r="1205" spans="1:15" x14ac:dyDescent="0.25">
      <c r="A1205">
        <v>1190</v>
      </c>
      <c r="B1205" s="84">
        <v>40228</v>
      </c>
      <c r="C1205" s="47">
        <v>55.28</v>
      </c>
      <c r="D1205" s="47">
        <v>55.65</v>
      </c>
      <c r="E1205" s="47">
        <v>54.96</v>
      </c>
      <c r="F1205" s="47">
        <v>55.54</v>
      </c>
      <c r="G1205" s="48">
        <v>3963400</v>
      </c>
      <c r="H1205" s="47">
        <v>47.69</v>
      </c>
      <c r="I1205" s="51">
        <f t="shared" si="148"/>
        <v>0.85866042491897732</v>
      </c>
      <c r="J1205" s="51">
        <f t="shared" ca="1" si="149"/>
        <v>1</v>
      </c>
      <c r="K1205" s="47">
        <f t="shared" si="150"/>
        <v>47.47</v>
      </c>
      <c r="L1205" s="47">
        <f t="shared" si="151"/>
        <v>47.78</v>
      </c>
      <c r="M1205" s="47">
        <f t="shared" si="152"/>
        <v>47.19</v>
      </c>
      <c r="N1205" s="47">
        <f t="shared" si="153"/>
        <v>47.69</v>
      </c>
      <c r="O1205" s="48">
        <f t="shared" ca="1" si="154"/>
        <v>3963400</v>
      </c>
    </row>
    <row r="1206" spans="1:15" x14ac:dyDescent="0.25">
      <c r="A1206">
        <v>1191</v>
      </c>
      <c r="B1206" s="84">
        <v>40227</v>
      </c>
      <c r="C1206" s="47">
        <v>54.49</v>
      </c>
      <c r="D1206" s="47">
        <v>55.63</v>
      </c>
      <c r="E1206" s="47">
        <v>54.22</v>
      </c>
      <c r="F1206" s="47">
        <v>55.36</v>
      </c>
      <c r="G1206" s="48">
        <v>4478600</v>
      </c>
      <c r="H1206" s="47">
        <v>47.53</v>
      </c>
      <c r="I1206" s="51">
        <f t="shared" si="148"/>
        <v>0.85856213872832376</v>
      </c>
      <c r="J1206" s="51">
        <f t="shared" ca="1" si="149"/>
        <v>1</v>
      </c>
      <c r="K1206" s="47">
        <f t="shared" si="150"/>
        <v>46.78</v>
      </c>
      <c r="L1206" s="47">
        <f t="shared" si="151"/>
        <v>47.76</v>
      </c>
      <c r="M1206" s="47">
        <f t="shared" si="152"/>
        <v>46.55</v>
      </c>
      <c r="N1206" s="47">
        <f t="shared" si="153"/>
        <v>47.53</v>
      </c>
      <c r="O1206" s="48">
        <f t="shared" ca="1" si="154"/>
        <v>4478600</v>
      </c>
    </row>
    <row r="1207" spans="1:15" x14ac:dyDescent="0.25">
      <c r="A1207">
        <v>1192</v>
      </c>
      <c r="B1207" s="84">
        <v>40226</v>
      </c>
      <c r="C1207" s="47">
        <v>54.63</v>
      </c>
      <c r="D1207" s="47">
        <v>54.81</v>
      </c>
      <c r="E1207" s="47">
        <v>53.92</v>
      </c>
      <c r="F1207" s="47">
        <v>54.52</v>
      </c>
      <c r="G1207" s="48">
        <v>2557600</v>
      </c>
      <c r="H1207" s="47">
        <v>46.81</v>
      </c>
      <c r="I1207" s="51">
        <f t="shared" si="148"/>
        <v>0.85858400586940575</v>
      </c>
      <c r="J1207" s="51">
        <f t="shared" ca="1" si="149"/>
        <v>1</v>
      </c>
      <c r="K1207" s="47">
        <f t="shared" si="150"/>
        <v>46.9</v>
      </c>
      <c r="L1207" s="47">
        <f t="shared" si="151"/>
        <v>47.06</v>
      </c>
      <c r="M1207" s="47">
        <f t="shared" si="152"/>
        <v>46.29</v>
      </c>
      <c r="N1207" s="47">
        <f t="shared" si="153"/>
        <v>46.81</v>
      </c>
      <c r="O1207" s="48">
        <f t="shared" ca="1" si="154"/>
        <v>2557600</v>
      </c>
    </row>
    <row r="1208" spans="1:15" x14ac:dyDescent="0.25">
      <c r="A1208">
        <v>1193</v>
      </c>
      <c r="B1208" s="84">
        <v>40225</v>
      </c>
      <c r="C1208" s="47">
        <v>53.36</v>
      </c>
      <c r="D1208" s="47">
        <v>54.57</v>
      </c>
      <c r="E1208" s="47">
        <v>53.14</v>
      </c>
      <c r="F1208" s="47">
        <v>54.5</v>
      </c>
      <c r="G1208" s="48">
        <v>3270100</v>
      </c>
      <c r="H1208" s="47">
        <v>46.79</v>
      </c>
      <c r="I1208" s="51">
        <f t="shared" si="148"/>
        <v>0.85853211009174313</v>
      </c>
      <c r="J1208" s="51">
        <f t="shared" ca="1" si="149"/>
        <v>1</v>
      </c>
      <c r="K1208" s="47">
        <f t="shared" si="150"/>
        <v>45.81</v>
      </c>
      <c r="L1208" s="47">
        <f t="shared" si="151"/>
        <v>46.85</v>
      </c>
      <c r="M1208" s="47">
        <f t="shared" si="152"/>
        <v>45.62</v>
      </c>
      <c r="N1208" s="47">
        <f t="shared" si="153"/>
        <v>46.79</v>
      </c>
      <c r="O1208" s="48">
        <f t="shared" ca="1" si="154"/>
        <v>3270100</v>
      </c>
    </row>
    <row r="1209" spans="1:15" x14ac:dyDescent="0.25">
      <c r="A1209">
        <v>1194</v>
      </c>
      <c r="B1209" s="84">
        <v>40221</v>
      </c>
      <c r="C1209" s="47">
        <v>53.24</v>
      </c>
      <c r="D1209" s="47">
        <v>53.61</v>
      </c>
      <c r="E1209" s="47">
        <v>52.92</v>
      </c>
      <c r="F1209" s="47">
        <v>53.4</v>
      </c>
      <c r="G1209" s="48">
        <v>2807100</v>
      </c>
      <c r="H1209" s="47">
        <v>45.85</v>
      </c>
      <c r="I1209" s="51">
        <f t="shared" si="148"/>
        <v>0.85861423220973787</v>
      </c>
      <c r="J1209" s="51">
        <f t="shared" ca="1" si="149"/>
        <v>1</v>
      </c>
      <c r="K1209" s="47">
        <f t="shared" si="150"/>
        <v>45.71</v>
      </c>
      <c r="L1209" s="47">
        <f t="shared" si="151"/>
        <v>46.03</v>
      </c>
      <c r="M1209" s="47">
        <f t="shared" si="152"/>
        <v>45.44</v>
      </c>
      <c r="N1209" s="47">
        <f t="shared" si="153"/>
        <v>45.85</v>
      </c>
      <c r="O1209" s="48">
        <f t="shared" ca="1" si="154"/>
        <v>2807100</v>
      </c>
    </row>
    <row r="1210" spans="1:15" x14ac:dyDescent="0.25">
      <c r="A1210">
        <v>1195</v>
      </c>
      <c r="B1210" s="84">
        <v>40220</v>
      </c>
      <c r="C1210" s="47">
        <v>53.36</v>
      </c>
      <c r="D1210" s="47">
        <v>53.8</v>
      </c>
      <c r="E1210" s="47">
        <v>53.1</v>
      </c>
      <c r="F1210" s="47">
        <v>53.66</v>
      </c>
      <c r="G1210" s="48">
        <v>2152400</v>
      </c>
      <c r="H1210" s="47">
        <v>46.07</v>
      </c>
      <c r="I1210" s="51">
        <f t="shared" si="148"/>
        <v>0.85855385762206493</v>
      </c>
      <c r="J1210" s="51">
        <f t="shared" ca="1" si="149"/>
        <v>1</v>
      </c>
      <c r="K1210" s="47">
        <f t="shared" si="150"/>
        <v>45.81</v>
      </c>
      <c r="L1210" s="47">
        <f t="shared" si="151"/>
        <v>46.19</v>
      </c>
      <c r="M1210" s="47">
        <f t="shared" si="152"/>
        <v>45.59</v>
      </c>
      <c r="N1210" s="47">
        <f t="shared" si="153"/>
        <v>46.07</v>
      </c>
      <c r="O1210" s="48">
        <f t="shared" ca="1" si="154"/>
        <v>2152400</v>
      </c>
    </row>
    <row r="1211" spans="1:15" x14ac:dyDescent="0.25">
      <c r="A1211">
        <v>1196</v>
      </c>
      <c r="B1211" s="84">
        <v>40219</v>
      </c>
      <c r="C1211" s="47">
        <v>53.35</v>
      </c>
      <c r="D1211" s="47">
        <v>53.83</v>
      </c>
      <c r="E1211" s="47">
        <v>53.27</v>
      </c>
      <c r="F1211" s="47">
        <v>53.51</v>
      </c>
      <c r="G1211" s="48">
        <v>2240400</v>
      </c>
      <c r="H1211" s="47">
        <v>45.94</v>
      </c>
      <c r="I1211" s="51">
        <f t="shared" si="148"/>
        <v>0.85853111567931228</v>
      </c>
      <c r="J1211" s="51">
        <f t="shared" ca="1" si="149"/>
        <v>1</v>
      </c>
      <c r="K1211" s="47">
        <f t="shared" si="150"/>
        <v>45.8</v>
      </c>
      <c r="L1211" s="47">
        <f t="shared" si="151"/>
        <v>46.21</v>
      </c>
      <c r="M1211" s="47">
        <f t="shared" si="152"/>
        <v>45.73</v>
      </c>
      <c r="N1211" s="47">
        <f t="shared" si="153"/>
        <v>45.94</v>
      </c>
      <c r="O1211" s="48">
        <f t="shared" ca="1" si="154"/>
        <v>2240400</v>
      </c>
    </row>
    <row r="1212" spans="1:15" x14ac:dyDescent="0.25">
      <c r="A1212">
        <v>1197</v>
      </c>
      <c r="B1212" s="84">
        <v>40218</v>
      </c>
      <c r="C1212" s="47">
        <v>53.24</v>
      </c>
      <c r="D1212" s="47">
        <v>53.97</v>
      </c>
      <c r="E1212" s="47">
        <v>52.95</v>
      </c>
      <c r="F1212" s="47">
        <v>53.41</v>
      </c>
      <c r="G1212" s="48">
        <v>2635500</v>
      </c>
      <c r="H1212" s="47">
        <v>45.86</v>
      </c>
      <c r="I1212" s="51">
        <f t="shared" si="148"/>
        <v>0.85864070398801728</v>
      </c>
      <c r="J1212" s="51">
        <f t="shared" ca="1" si="149"/>
        <v>1</v>
      </c>
      <c r="K1212" s="47">
        <f t="shared" si="150"/>
        <v>45.71</v>
      </c>
      <c r="L1212" s="47">
        <f t="shared" si="151"/>
        <v>46.34</v>
      </c>
      <c r="M1212" s="47">
        <f t="shared" si="152"/>
        <v>45.47</v>
      </c>
      <c r="N1212" s="47">
        <f t="shared" si="153"/>
        <v>45.86</v>
      </c>
      <c r="O1212" s="48">
        <f t="shared" ca="1" si="154"/>
        <v>2635500</v>
      </c>
    </row>
    <row r="1213" spans="1:15" x14ac:dyDescent="0.25">
      <c r="A1213">
        <v>1198</v>
      </c>
      <c r="B1213" s="84">
        <v>40217</v>
      </c>
      <c r="C1213" s="47">
        <v>53.5</v>
      </c>
      <c r="D1213" s="47">
        <v>53.73</v>
      </c>
      <c r="E1213" s="47">
        <v>52.79</v>
      </c>
      <c r="F1213" s="47">
        <v>52.79</v>
      </c>
      <c r="G1213" s="48">
        <v>2253300</v>
      </c>
      <c r="H1213" s="47">
        <v>45.32</v>
      </c>
      <c r="I1213" s="51">
        <f t="shared" si="148"/>
        <v>0.85849592725895063</v>
      </c>
      <c r="J1213" s="51">
        <f t="shared" ca="1" si="149"/>
        <v>1</v>
      </c>
      <c r="K1213" s="47">
        <f t="shared" si="150"/>
        <v>45.93</v>
      </c>
      <c r="L1213" s="47">
        <f t="shared" si="151"/>
        <v>46.13</v>
      </c>
      <c r="M1213" s="47">
        <f t="shared" si="152"/>
        <v>45.32</v>
      </c>
      <c r="N1213" s="47">
        <f t="shared" si="153"/>
        <v>45.32</v>
      </c>
      <c r="O1213" s="48">
        <f t="shared" ca="1" si="154"/>
        <v>2253300</v>
      </c>
    </row>
    <row r="1214" spans="1:15" x14ac:dyDescent="0.25">
      <c r="A1214">
        <v>1199</v>
      </c>
      <c r="B1214" s="84">
        <v>40214</v>
      </c>
      <c r="C1214" s="47">
        <v>53.81</v>
      </c>
      <c r="D1214" s="47">
        <v>54.33</v>
      </c>
      <c r="E1214" s="47">
        <v>52.56</v>
      </c>
      <c r="F1214" s="47">
        <v>53.41</v>
      </c>
      <c r="G1214" s="48">
        <v>3117700</v>
      </c>
      <c r="H1214" s="47">
        <v>45.86</v>
      </c>
      <c r="I1214" s="51">
        <f t="shared" si="148"/>
        <v>0.85864070398801728</v>
      </c>
      <c r="J1214" s="51">
        <f t="shared" ca="1" si="149"/>
        <v>1</v>
      </c>
      <c r="K1214" s="47">
        <f t="shared" si="150"/>
        <v>46.2</v>
      </c>
      <c r="L1214" s="47">
        <f t="shared" si="151"/>
        <v>46.65</v>
      </c>
      <c r="M1214" s="47">
        <f t="shared" si="152"/>
        <v>45.13</v>
      </c>
      <c r="N1214" s="47">
        <f t="shared" si="153"/>
        <v>45.86</v>
      </c>
      <c r="O1214" s="48">
        <f t="shared" ca="1" si="154"/>
        <v>3117700</v>
      </c>
    </row>
    <row r="1215" spans="1:15" x14ac:dyDescent="0.25">
      <c r="A1215">
        <v>1200</v>
      </c>
      <c r="B1215" s="84">
        <v>40213</v>
      </c>
      <c r="C1215" s="47">
        <v>54.65</v>
      </c>
      <c r="D1215" s="47">
        <v>54.73</v>
      </c>
      <c r="E1215" s="47">
        <v>53.86</v>
      </c>
      <c r="F1215" s="47">
        <v>53.89</v>
      </c>
      <c r="G1215" s="48">
        <v>3581400</v>
      </c>
      <c r="H1215" s="47">
        <v>46.27</v>
      </c>
      <c r="I1215" s="51">
        <f t="shared" si="148"/>
        <v>0.85860085359064764</v>
      </c>
      <c r="J1215" s="51">
        <f t="shared" ca="1" si="149"/>
        <v>1</v>
      </c>
      <c r="K1215" s="47">
        <f t="shared" si="150"/>
        <v>46.92</v>
      </c>
      <c r="L1215" s="47">
        <f t="shared" si="151"/>
        <v>46.99</v>
      </c>
      <c r="M1215" s="47">
        <f t="shared" si="152"/>
        <v>46.24</v>
      </c>
      <c r="N1215" s="47">
        <f t="shared" si="153"/>
        <v>46.27</v>
      </c>
      <c r="O1215" s="48">
        <f t="shared" ca="1" si="154"/>
        <v>3581400</v>
      </c>
    </row>
    <row r="1216" spans="1:15" x14ac:dyDescent="0.25">
      <c r="A1216">
        <v>1201</v>
      </c>
      <c r="B1216" s="84">
        <v>40212</v>
      </c>
      <c r="C1216" s="47">
        <v>54.4</v>
      </c>
      <c r="D1216" s="47">
        <v>55</v>
      </c>
      <c r="E1216" s="47">
        <v>54.4</v>
      </c>
      <c r="F1216" s="47">
        <v>54.82</v>
      </c>
      <c r="G1216" s="48">
        <v>2847400</v>
      </c>
      <c r="H1216" s="47">
        <v>47.07</v>
      </c>
      <c r="I1216" s="51">
        <f t="shared" si="148"/>
        <v>0.85862823786939069</v>
      </c>
      <c r="J1216" s="51">
        <f t="shared" ca="1" si="149"/>
        <v>1</v>
      </c>
      <c r="K1216" s="47">
        <f t="shared" si="150"/>
        <v>46.71</v>
      </c>
      <c r="L1216" s="47">
        <f t="shared" si="151"/>
        <v>47.22</v>
      </c>
      <c r="M1216" s="47">
        <f t="shared" si="152"/>
        <v>46.71</v>
      </c>
      <c r="N1216" s="47">
        <f t="shared" si="153"/>
        <v>47.07</v>
      </c>
      <c r="O1216" s="48">
        <f t="shared" ca="1" si="154"/>
        <v>2847400</v>
      </c>
    </row>
    <row r="1217" spans="1:15" x14ac:dyDescent="0.25">
      <c r="A1217">
        <v>1202</v>
      </c>
      <c r="B1217" s="84">
        <v>40211</v>
      </c>
      <c r="C1217" s="47">
        <v>53.14</v>
      </c>
      <c r="D1217" s="47">
        <v>54.82</v>
      </c>
      <c r="E1217" s="47">
        <v>52.68</v>
      </c>
      <c r="F1217" s="47">
        <v>54.69</v>
      </c>
      <c r="G1217" s="48">
        <v>4119100</v>
      </c>
      <c r="H1217" s="47">
        <v>46.96</v>
      </c>
      <c r="I1217" s="51">
        <f t="shared" si="148"/>
        <v>0.858657889925032</v>
      </c>
      <c r="J1217" s="51">
        <f t="shared" ca="1" si="149"/>
        <v>1</v>
      </c>
      <c r="K1217" s="47">
        <f t="shared" si="150"/>
        <v>45.63</v>
      </c>
      <c r="L1217" s="47">
        <f t="shared" si="151"/>
        <v>47.07</v>
      </c>
      <c r="M1217" s="47">
        <f t="shared" si="152"/>
        <v>45.23</v>
      </c>
      <c r="N1217" s="47">
        <f t="shared" si="153"/>
        <v>46.96</v>
      </c>
      <c r="O1217" s="48">
        <f t="shared" ca="1" si="154"/>
        <v>4119100</v>
      </c>
    </row>
    <row r="1218" spans="1:15" x14ac:dyDescent="0.25">
      <c r="A1218">
        <v>1203</v>
      </c>
      <c r="B1218" s="84">
        <v>40210</v>
      </c>
      <c r="C1218" s="47">
        <v>52.46</v>
      </c>
      <c r="D1218" s="47">
        <v>52.96</v>
      </c>
      <c r="E1218" s="47">
        <v>52.14</v>
      </c>
      <c r="F1218" s="47">
        <v>52.96</v>
      </c>
      <c r="G1218" s="48">
        <v>2723300</v>
      </c>
      <c r="H1218" s="47">
        <v>45.47</v>
      </c>
      <c r="I1218" s="51">
        <f t="shared" si="148"/>
        <v>0.85857250755287007</v>
      </c>
      <c r="J1218" s="51">
        <f t="shared" ca="1" si="149"/>
        <v>1</v>
      </c>
      <c r="K1218" s="47">
        <f t="shared" si="150"/>
        <v>45.04</v>
      </c>
      <c r="L1218" s="47">
        <f t="shared" si="151"/>
        <v>45.47</v>
      </c>
      <c r="M1218" s="47">
        <f t="shared" si="152"/>
        <v>44.77</v>
      </c>
      <c r="N1218" s="47">
        <f t="shared" si="153"/>
        <v>45.47</v>
      </c>
      <c r="O1218" s="48">
        <f t="shared" ca="1" si="154"/>
        <v>2723300</v>
      </c>
    </row>
    <row r="1219" spans="1:15" x14ac:dyDescent="0.25">
      <c r="A1219">
        <v>1204</v>
      </c>
      <c r="B1219" s="84">
        <v>40207</v>
      </c>
      <c r="C1219" s="47">
        <v>52.97</v>
      </c>
      <c r="D1219" s="47">
        <v>52.97</v>
      </c>
      <c r="E1219" s="47">
        <v>52.25</v>
      </c>
      <c r="F1219" s="47">
        <v>52.43</v>
      </c>
      <c r="G1219" s="48">
        <v>3637600</v>
      </c>
      <c r="H1219" s="47">
        <v>45.02</v>
      </c>
      <c r="I1219" s="51">
        <f t="shared" si="148"/>
        <v>0.85866870112531002</v>
      </c>
      <c r="J1219" s="51">
        <f t="shared" ca="1" si="149"/>
        <v>1</v>
      </c>
      <c r="K1219" s="47">
        <f t="shared" si="150"/>
        <v>45.48</v>
      </c>
      <c r="L1219" s="47">
        <f t="shared" si="151"/>
        <v>45.48</v>
      </c>
      <c r="M1219" s="47">
        <f t="shared" si="152"/>
        <v>44.87</v>
      </c>
      <c r="N1219" s="47">
        <f t="shared" si="153"/>
        <v>45.02</v>
      </c>
      <c r="O1219" s="48">
        <f t="shared" ca="1" si="154"/>
        <v>3637600</v>
      </c>
    </row>
    <row r="1220" spans="1:15" x14ac:dyDescent="0.25">
      <c r="A1220">
        <v>1205</v>
      </c>
      <c r="B1220" s="84">
        <v>40206</v>
      </c>
      <c r="C1220" s="47">
        <v>53.41</v>
      </c>
      <c r="D1220" s="47">
        <v>53.6</v>
      </c>
      <c r="E1220" s="47">
        <v>51.72</v>
      </c>
      <c r="F1220" s="47">
        <v>52.7</v>
      </c>
      <c r="G1220" s="48">
        <v>5129200</v>
      </c>
      <c r="H1220" s="47">
        <v>45.25</v>
      </c>
      <c r="I1220" s="51">
        <f t="shared" si="148"/>
        <v>0.8586337760910816</v>
      </c>
      <c r="J1220" s="51">
        <f t="shared" ca="1" si="149"/>
        <v>1</v>
      </c>
      <c r="K1220" s="47">
        <f t="shared" si="150"/>
        <v>45.86</v>
      </c>
      <c r="L1220" s="47">
        <f t="shared" si="151"/>
        <v>46.02</v>
      </c>
      <c r="M1220" s="47">
        <f t="shared" si="152"/>
        <v>44.41</v>
      </c>
      <c r="N1220" s="47">
        <f t="shared" si="153"/>
        <v>45.25</v>
      </c>
      <c r="O1220" s="48">
        <f t="shared" ca="1" si="154"/>
        <v>5129200</v>
      </c>
    </row>
    <row r="1221" spans="1:15" x14ac:dyDescent="0.25">
      <c r="A1221">
        <v>1206</v>
      </c>
      <c r="B1221" s="84">
        <v>40205</v>
      </c>
      <c r="C1221" s="47">
        <v>53.52</v>
      </c>
      <c r="D1221" s="47">
        <v>53.63</v>
      </c>
      <c r="E1221" s="47">
        <v>52.65</v>
      </c>
      <c r="F1221" s="47">
        <v>53.46</v>
      </c>
      <c r="G1221" s="48">
        <v>3198000</v>
      </c>
      <c r="H1221" s="47">
        <v>45.9</v>
      </c>
      <c r="I1221" s="51">
        <f t="shared" si="148"/>
        <v>0.85858585858585856</v>
      </c>
      <c r="J1221" s="51">
        <f t="shared" ca="1" si="149"/>
        <v>1</v>
      </c>
      <c r="K1221" s="47">
        <f t="shared" si="150"/>
        <v>45.95</v>
      </c>
      <c r="L1221" s="47">
        <f t="shared" si="151"/>
        <v>46.05</v>
      </c>
      <c r="M1221" s="47">
        <f t="shared" si="152"/>
        <v>45.2</v>
      </c>
      <c r="N1221" s="47">
        <f t="shared" si="153"/>
        <v>45.9</v>
      </c>
      <c r="O1221" s="48">
        <f t="shared" ca="1" si="154"/>
        <v>3198000</v>
      </c>
    </row>
    <row r="1222" spans="1:15" x14ac:dyDescent="0.25">
      <c r="A1222">
        <v>1207</v>
      </c>
      <c r="B1222" s="84">
        <v>40204</v>
      </c>
      <c r="C1222" s="47">
        <v>53.2</v>
      </c>
      <c r="D1222" s="47">
        <v>53.94</v>
      </c>
      <c r="E1222" s="47">
        <v>52.97</v>
      </c>
      <c r="F1222" s="47">
        <v>53.47</v>
      </c>
      <c r="G1222" s="48">
        <v>2576700</v>
      </c>
      <c r="H1222" s="47">
        <v>45.91</v>
      </c>
      <c r="I1222" s="51">
        <f t="shared" si="148"/>
        <v>0.85861230596596216</v>
      </c>
      <c r="J1222" s="51">
        <f t="shared" ca="1" si="149"/>
        <v>1</v>
      </c>
      <c r="K1222" s="47">
        <f t="shared" si="150"/>
        <v>45.68</v>
      </c>
      <c r="L1222" s="47">
        <f t="shared" si="151"/>
        <v>46.31</v>
      </c>
      <c r="M1222" s="47">
        <f t="shared" si="152"/>
        <v>45.48</v>
      </c>
      <c r="N1222" s="47">
        <f t="shared" si="153"/>
        <v>45.91</v>
      </c>
      <c r="O1222" s="48">
        <f t="shared" ca="1" si="154"/>
        <v>2576700</v>
      </c>
    </row>
    <row r="1223" spans="1:15" x14ac:dyDescent="0.25">
      <c r="A1223">
        <v>1208</v>
      </c>
      <c r="B1223" s="84">
        <v>40203</v>
      </c>
      <c r="C1223" s="47">
        <v>53.37</v>
      </c>
      <c r="D1223" s="47">
        <v>53.7</v>
      </c>
      <c r="E1223" s="47">
        <v>52.88</v>
      </c>
      <c r="F1223" s="47">
        <v>53.21</v>
      </c>
      <c r="G1223" s="48">
        <v>1659000</v>
      </c>
      <c r="H1223" s="47">
        <v>45.69</v>
      </c>
      <c r="I1223" s="51">
        <f t="shared" si="148"/>
        <v>0.85867318173275697</v>
      </c>
      <c r="J1223" s="51">
        <f t="shared" ca="1" si="149"/>
        <v>1</v>
      </c>
      <c r="K1223" s="47">
        <f t="shared" si="150"/>
        <v>45.83</v>
      </c>
      <c r="L1223" s="47">
        <f t="shared" si="151"/>
        <v>46.11</v>
      </c>
      <c r="M1223" s="47">
        <f t="shared" si="152"/>
        <v>45.41</v>
      </c>
      <c r="N1223" s="47">
        <f t="shared" si="153"/>
        <v>45.69</v>
      </c>
      <c r="O1223" s="48">
        <f t="shared" ca="1" si="154"/>
        <v>1659000</v>
      </c>
    </row>
    <row r="1224" spans="1:15" x14ac:dyDescent="0.25">
      <c r="A1224">
        <v>1209</v>
      </c>
      <c r="B1224" s="84">
        <v>40200</v>
      </c>
      <c r="C1224" s="47">
        <v>53.48</v>
      </c>
      <c r="D1224" s="47">
        <v>53.99</v>
      </c>
      <c r="E1224" s="47">
        <v>52.95</v>
      </c>
      <c r="F1224" s="47">
        <v>53.01</v>
      </c>
      <c r="G1224" s="48">
        <v>1876400</v>
      </c>
      <c r="H1224" s="47">
        <v>45.51</v>
      </c>
      <c r="I1224" s="51">
        <f t="shared" si="148"/>
        <v>0.85851726089417091</v>
      </c>
      <c r="J1224" s="51">
        <f t="shared" ca="1" si="149"/>
        <v>1</v>
      </c>
      <c r="K1224" s="47">
        <f t="shared" si="150"/>
        <v>45.91</v>
      </c>
      <c r="L1224" s="47">
        <f t="shared" si="151"/>
        <v>46.35</v>
      </c>
      <c r="M1224" s="47">
        <f t="shared" si="152"/>
        <v>45.46</v>
      </c>
      <c r="N1224" s="47">
        <f t="shared" si="153"/>
        <v>45.51</v>
      </c>
      <c r="O1224" s="48">
        <f t="shared" ca="1" si="154"/>
        <v>1876400</v>
      </c>
    </row>
    <row r="1225" spans="1:15" x14ac:dyDescent="0.25">
      <c r="A1225">
        <v>1210</v>
      </c>
      <c r="B1225" s="84">
        <v>40199</v>
      </c>
      <c r="C1225" s="47">
        <v>54.45</v>
      </c>
      <c r="D1225" s="47">
        <v>54.87</v>
      </c>
      <c r="E1225" s="47">
        <v>53.43</v>
      </c>
      <c r="F1225" s="47">
        <v>53.64</v>
      </c>
      <c r="G1225" s="48">
        <v>3066800</v>
      </c>
      <c r="H1225" s="47">
        <v>46.05</v>
      </c>
      <c r="I1225" s="51">
        <f t="shared" si="148"/>
        <v>0.85850111856823264</v>
      </c>
      <c r="J1225" s="51">
        <f t="shared" ca="1" si="149"/>
        <v>1</v>
      </c>
      <c r="K1225" s="47">
        <f t="shared" si="150"/>
        <v>46.75</v>
      </c>
      <c r="L1225" s="47">
        <f t="shared" si="151"/>
        <v>47.11</v>
      </c>
      <c r="M1225" s="47">
        <f t="shared" si="152"/>
        <v>45.87</v>
      </c>
      <c r="N1225" s="47">
        <f t="shared" si="153"/>
        <v>46.05</v>
      </c>
      <c r="O1225" s="48">
        <f t="shared" ca="1" si="154"/>
        <v>3066800</v>
      </c>
    </row>
    <row r="1226" spans="1:15" x14ac:dyDescent="0.25">
      <c r="A1226">
        <v>1211</v>
      </c>
      <c r="B1226" s="84">
        <v>40198</v>
      </c>
      <c r="C1226" s="47">
        <v>54.32</v>
      </c>
      <c r="D1226" s="47">
        <v>54.53</v>
      </c>
      <c r="E1226" s="47">
        <v>53.73</v>
      </c>
      <c r="F1226" s="47">
        <v>54.48</v>
      </c>
      <c r="G1226" s="48">
        <v>2881900</v>
      </c>
      <c r="H1226" s="47">
        <v>46.78</v>
      </c>
      <c r="I1226" s="51">
        <f t="shared" si="148"/>
        <v>0.85866372980910433</v>
      </c>
      <c r="J1226" s="51">
        <f t="shared" ca="1" si="149"/>
        <v>1</v>
      </c>
      <c r="K1226" s="47">
        <f t="shared" si="150"/>
        <v>46.64</v>
      </c>
      <c r="L1226" s="47">
        <f t="shared" si="151"/>
        <v>46.82</v>
      </c>
      <c r="M1226" s="47">
        <f t="shared" si="152"/>
        <v>46.14</v>
      </c>
      <c r="N1226" s="47">
        <f t="shared" si="153"/>
        <v>46.78</v>
      </c>
      <c r="O1226" s="48">
        <f t="shared" ca="1" si="154"/>
        <v>2881900</v>
      </c>
    </row>
    <row r="1227" spans="1:15" x14ac:dyDescent="0.25">
      <c r="A1227">
        <v>1212</v>
      </c>
      <c r="B1227" s="84">
        <v>40197</v>
      </c>
      <c r="C1227" s="47">
        <v>53.85</v>
      </c>
      <c r="D1227" s="47">
        <v>54.72</v>
      </c>
      <c r="E1227" s="47">
        <v>53.15</v>
      </c>
      <c r="F1227" s="47">
        <v>54.71</v>
      </c>
      <c r="G1227" s="48">
        <v>2828200</v>
      </c>
      <c r="H1227" s="47">
        <v>46.97</v>
      </c>
      <c r="I1227" s="51">
        <f t="shared" si="148"/>
        <v>0.85852677755437756</v>
      </c>
      <c r="J1227" s="51">
        <f t="shared" ca="1" si="149"/>
        <v>1</v>
      </c>
      <c r="K1227" s="47">
        <f t="shared" si="150"/>
        <v>46.23</v>
      </c>
      <c r="L1227" s="47">
        <f t="shared" si="151"/>
        <v>46.98</v>
      </c>
      <c r="M1227" s="47">
        <f t="shared" si="152"/>
        <v>45.63</v>
      </c>
      <c r="N1227" s="47">
        <f t="shared" si="153"/>
        <v>46.97</v>
      </c>
      <c r="O1227" s="48">
        <f t="shared" ca="1" si="154"/>
        <v>2828200</v>
      </c>
    </row>
    <row r="1228" spans="1:15" x14ac:dyDescent="0.25">
      <c r="A1228">
        <v>1213</v>
      </c>
      <c r="B1228" s="84">
        <v>40193</v>
      </c>
      <c r="C1228" s="47">
        <v>54.18</v>
      </c>
      <c r="D1228" s="47">
        <v>54.26</v>
      </c>
      <c r="E1228" s="47">
        <v>53.66</v>
      </c>
      <c r="F1228" s="47">
        <v>53.98</v>
      </c>
      <c r="G1228" s="48">
        <v>2657600</v>
      </c>
      <c r="H1228" s="47">
        <v>46.35</v>
      </c>
      <c r="I1228" s="51">
        <f t="shared" si="148"/>
        <v>0.85865135235272327</v>
      </c>
      <c r="J1228" s="51">
        <f t="shared" ca="1" si="149"/>
        <v>1</v>
      </c>
      <c r="K1228" s="47">
        <f t="shared" si="150"/>
        <v>46.52</v>
      </c>
      <c r="L1228" s="47">
        <f t="shared" si="151"/>
        <v>46.59</v>
      </c>
      <c r="M1228" s="47">
        <f t="shared" si="152"/>
        <v>46.08</v>
      </c>
      <c r="N1228" s="47">
        <f t="shared" si="153"/>
        <v>46.35</v>
      </c>
      <c r="O1228" s="48">
        <f t="shared" ca="1" si="154"/>
        <v>2657600</v>
      </c>
    </row>
    <row r="1229" spans="1:15" x14ac:dyDescent="0.25">
      <c r="A1229">
        <v>1214</v>
      </c>
      <c r="B1229" s="84">
        <v>40192</v>
      </c>
      <c r="C1229" s="47">
        <v>53.8</v>
      </c>
      <c r="D1229" s="47">
        <v>54.42</v>
      </c>
      <c r="E1229" s="47">
        <v>53.52</v>
      </c>
      <c r="F1229" s="47">
        <v>54.39</v>
      </c>
      <c r="G1229" s="48">
        <v>2846100</v>
      </c>
      <c r="H1229" s="47">
        <v>46.7</v>
      </c>
      <c r="I1229" s="51">
        <f t="shared" si="148"/>
        <v>0.85861371575657297</v>
      </c>
      <c r="J1229" s="51">
        <f t="shared" ca="1" si="149"/>
        <v>1</v>
      </c>
      <c r="K1229" s="47">
        <f t="shared" si="150"/>
        <v>46.19</v>
      </c>
      <c r="L1229" s="47">
        <f t="shared" si="151"/>
        <v>46.73</v>
      </c>
      <c r="M1229" s="47">
        <f t="shared" si="152"/>
        <v>45.95</v>
      </c>
      <c r="N1229" s="47">
        <f t="shared" si="153"/>
        <v>46.7</v>
      </c>
      <c r="O1229" s="48">
        <f t="shared" ca="1" si="154"/>
        <v>2846100</v>
      </c>
    </row>
    <row r="1230" spans="1:15" x14ac:dyDescent="0.25">
      <c r="A1230">
        <v>1215</v>
      </c>
      <c r="B1230" s="84">
        <v>40191</v>
      </c>
      <c r="C1230" s="47">
        <v>53.11</v>
      </c>
      <c r="D1230" s="47">
        <v>53.89</v>
      </c>
      <c r="E1230" s="47">
        <v>52.93</v>
      </c>
      <c r="F1230" s="47">
        <v>53.74</v>
      </c>
      <c r="G1230" s="48">
        <v>2072300</v>
      </c>
      <c r="H1230" s="47">
        <v>46.14</v>
      </c>
      <c r="I1230" s="51">
        <f t="shared" si="148"/>
        <v>0.85857834015630818</v>
      </c>
      <c r="J1230" s="51">
        <f t="shared" ca="1" si="149"/>
        <v>1</v>
      </c>
      <c r="K1230" s="47">
        <f t="shared" si="150"/>
        <v>45.6</v>
      </c>
      <c r="L1230" s="47">
        <f t="shared" si="151"/>
        <v>46.27</v>
      </c>
      <c r="M1230" s="47">
        <f t="shared" si="152"/>
        <v>45.44</v>
      </c>
      <c r="N1230" s="47">
        <f t="shared" si="153"/>
        <v>46.14</v>
      </c>
      <c r="O1230" s="48">
        <f t="shared" ca="1" si="154"/>
        <v>2072300</v>
      </c>
    </row>
    <row r="1231" spans="1:15" x14ac:dyDescent="0.25">
      <c r="A1231">
        <v>1216</v>
      </c>
      <c r="B1231" s="84">
        <v>40190</v>
      </c>
      <c r="C1231" s="47">
        <v>52.73</v>
      </c>
      <c r="D1231" s="47">
        <v>53.01</v>
      </c>
      <c r="E1231" s="47">
        <v>52.25</v>
      </c>
      <c r="F1231" s="47">
        <v>53</v>
      </c>
      <c r="G1231" s="48">
        <v>2525500</v>
      </c>
      <c r="H1231" s="47">
        <v>45.51</v>
      </c>
      <c r="I1231" s="51">
        <f t="shared" si="148"/>
        <v>0.85867924528301887</v>
      </c>
      <c r="J1231" s="51">
        <f t="shared" ca="1" si="149"/>
        <v>1</v>
      </c>
      <c r="K1231" s="47">
        <f t="shared" si="150"/>
        <v>45.28</v>
      </c>
      <c r="L1231" s="47">
        <f t="shared" si="151"/>
        <v>45.52</v>
      </c>
      <c r="M1231" s="47">
        <f t="shared" si="152"/>
        <v>44.87</v>
      </c>
      <c r="N1231" s="47">
        <f t="shared" si="153"/>
        <v>45.51</v>
      </c>
      <c r="O1231" s="48">
        <f t="shared" ca="1" si="154"/>
        <v>2525500</v>
      </c>
    </row>
    <row r="1232" spans="1:15" x14ac:dyDescent="0.25">
      <c r="A1232">
        <v>1217</v>
      </c>
      <c r="B1232" s="84">
        <v>40189</v>
      </c>
      <c r="C1232" s="47">
        <v>52.5</v>
      </c>
      <c r="D1232" s="47">
        <v>53.03</v>
      </c>
      <c r="E1232" s="47">
        <v>52.44</v>
      </c>
      <c r="F1232" s="47">
        <v>53</v>
      </c>
      <c r="G1232" s="48">
        <v>2417300</v>
      </c>
      <c r="H1232" s="47">
        <v>45.51</v>
      </c>
      <c r="I1232" s="51">
        <f t="shared" si="148"/>
        <v>0.85867924528301887</v>
      </c>
      <c r="J1232" s="51">
        <f t="shared" ca="1" si="149"/>
        <v>1</v>
      </c>
      <c r="K1232" s="47">
        <f t="shared" si="150"/>
        <v>45.08</v>
      </c>
      <c r="L1232" s="47">
        <f t="shared" si="151"/>
        <v>45.54</v>
      </c>
      <c r="M1232" s="47">
        <f t="shared" si="152"/>
        <v>45.03</v>
      </c>
      <c r="N1232" s="47">
        <f t="shared" si="153"/>
        <v>45.51</v>
      </c>
      <c r="O1232" s="48">
        <f t="shared" ca="1" si="154"/>
        <v>2417300</v>
      </c>
    </row>
    <row r="1233" spans="1:15" x14ac:dyDescent="0.25">
      <c r="A1233">
        <v>1218</v>
      </c>
      <c r="B1233" s="84">
        <v>40186</v>
      </c>
      <c r="C1233" s="47">
        <v>51.13</v>
      </c>
      <c r="D1233" s="47">
        <v>52.48</v>
      </c>
      <c r="E1233" s="47">
        <v>51.13</v>
      </c>
      <c r="F1233" s="47">
        <v>52.45</v>
      </c>
      <c r="G1233" s="48">
        <v>2502000</v>
      </c>
      <c r="H1233" s="47">
        <v>45.03</v>
      </c>
      <c r="I1233" s="51">
        <f t="shared" ref="I1233:I1296" si="155">H1233/F1233</f>
        <v>0.8585319351763584</v>
      </c>
      <c r="J1233" s="51">
        <f t="shared" ref="J1233:J1296" ca="1" si="156">INDEX(OFFSET($T$15,0,0,$S$13+1,1),MATCH(B1233,OFFSET($Q$15,0,0,$S$13+1,1),-1))</f>
        <v>1</v>
      </c>
      <c r="K1233" s="47">
        <f t="shared" ref="K1233:K1296" si="157">ROUND($I1233*C1233,2)</f>
        <v>43.9</v>
      </c>
      <c r="L1233" s="47">
        <f t="shared" ref="L1233:L1296" si="158">ROUND($I1233*D1233,2)</f>
        <v>45.06</v>
      </c>
      <c r="M1233" s="47">
        <f t="shared" ref="M1233:M1296" si="159">ROUND($I1233*E1233,2)</f>
        <v>43.9</v>
      </c>
      <c r="N1233" s="47">
        <f t="shared" ref="N1233:N1296" si="160">ROUND($I1233*F1233,2)</f>
        <v>45.03</v>
      </c>
      <c r="O1233" s="48">
        <f t="shared" ref="O1233:O1296" ca="1" si="161">G1233*J1233</f>
        <v>2502000</v>
      </c>
    </row>
    <row r="1234" spans="1:15" x14ac:dyDescent="0.25">
      <c r="A1234">
        <v>1219</v>
      </c>
      <c r="B1234" s="84">
        <v>40185</v>
      </c>
      <c r="C1234" s="47">
        <v>50.78</v>
      </c>
      <c r="D1234" s="47">
        <v>51.62</v>
      </c>
      <c r="E1234" s="47">
        <v>50.53</v>
      </c>
      <c r="F1234" s="47">
        <v>51.35</v>
      </c>
      <c r="G1234" s="48">
        <v>4251400</v>
      </c>
      <c r="H1234" s="47">
        <v>44.09</v>
      </c>
      <c r="I1234" s="51">
        <f t="shared" si="155"/>
        <v>0.85861733203505364</v>
      </c>
      <c r="J1234" s="51">
        <f t="shared" ca="1" si="156"/>
        <v>1</v>
      </c>
      <c r="K1234" s="47">
        <f t="shared" si="157"/>
        <v>43.6</v>
      </c>
      <c r="L1234" s="47">
        <f t="shared" si="158"/>
        <v>44.32</v>
      </c>
      <c r="M1234" s="47">
        <f t="shared" si="159"/>
        <v>43.39</v>
      </c>
      <c r="N1234" s="47">
        <f t="shared" si="160"/>
        <v>44.09</v>
      </c>
      <c r="O1234" s="48">
        <f t="shared" ca="1" si="161"/>
        <v>4251400</v>
      </c>
    </row>
    <row r="1235" spans="1:15" x14ac:dyDescent="0.25">
      <c r="A1235">
        <v>1220</v>
      </c>
      <c r="B1235" s="84">
        <v>40184</v>
      </c>
      <c r="C1235" s="47">
        <v>51.37</v>
      </c>
      <c r="D1235" s="47">
        <v>51.6</v>
      </c>
      <c r="E1235" s="47">
        <v>50.59</v>
      </c>
      <c r="F1235" s="47">
        <v>50.73</v>
      </c>
      <c r="G1235" s="48">
        <v>3688100</v>
      </c>
      <c r="H1235" s="47">
        <v>43.56</v>
      </c>
      <c r="I1235" s="51">
        <f t="shared" si="155"/>
        <v>0.85866351271437025</v>
      </c>
      <c r="J1235" s="51">
        <f t="shared" ca="1" si="156"/>
        <v>1</v>
      </c>
      <c r="K1235" s="47">
        <f t="shared" si="157"/>
        <v>44.11</v>
      </c>
      <c r="L1235" s="47">
        <f t="shared" si="158"/>
        <v>44.31</v>
      </c>
      <c r="M1235" s="47">
        <f t="shared" si="159"/>
        <v>43.44</v>
      </c>
      <c r="N1235" s="47">
        <f t="shared" si="160"/>
        <v>43.56</v>
      </c>
      <c r="O1235" s="48">
        <f t="shared" ca="1" si="161"/>
        <v>3688100</v>
      </c>
    </row>
    <row r="1236" spans="1:15" x14ac:dyDescent="0.25">
      <c r="A1236">
        <v>1221</v>
      </c>
      <c r="B1236" s="84">
        <v>40183</v>
      </c>
      <c r="C1236" s="47">
        <v>52.22</v>
      </c>
      <c r="D1236" s="47">
        <v>52.29</v>
      </c>
      <c r="E1236" s="47">
        <v>51.22</v>
      </c>
      <c r="F1236" s="47">
        <v>51.45</v>
      </c>
      <c r="G1236" s="48">
        <v>3721400</v>
      </c>
      <c r="H1236" s="47">
        <v>44.17</v>
      </c>
      <c r="I1236" s="51">
        <f t="shared" si="155"/>
        <v>0.85850340136054415</v>
      </c>
      <c r="J1236" s="51">
        <f t="shared" ca="1" si="156"/>
        <v>1</v>
      </c>
      <c r="K1236" s="47">
        <f t="shared" si="157"/>
        <v>44.83</v>
      </c>
      <c r="L1236" s="47">
        <f t="shared" si="158"/>
        <v>44.89</v>
      </c>
      <c r="M1236" s="47">
        <f t="shared" si="159"/>
        <v>43.97</v>
      </c>
      <c r="N1236" s="47">
        <f t="shared" si="160"/>
        <v>44.17</v>
      </c>
      <c r="O1236" s="48">
        <f t="shared" ca="1" si="161"/>
        <v>3721400</v>
      </c>
    </row>
    <row r="1237" spans="1:15" x14ac:dyDescent="0.25">
      <c r="A1237">
        <v>1222</v>
      </c>
      <c r="B1237" s="84">
        <v>40182</v>
      </c>
      <c r="C1237" s="47">
        <v>51.92</v>
      </c>
      <c r="D1237" s="47">
        <v>52.25</v>
      </c>
      <c r="E1237" s="47">
        <v>51.7</v>
      </c>
      <c r="F1237" s="47">
        <v>52.21</v>
      </c>
      <c r="G1237" s="48">
        <v>1897000</v>
      </c>
      <c r="H1237" s="47">
        <v>44.83</v>
      </c>
      <c r="I1237" s="51">
        <f t="shared" si="155"/>
        <v>0.85864776862669978</v>
      </c>
      <c r="J1237" s="51">
        <f t="shared" ca="1" si="156"/>
        <v>1</v>
      </c>
      <c r="K1237" s="47">
        <f t="shared" si="157"/>
        <v>44.58</v>
      </c>
      <c r="L1237" s="47">
        <f t="shared" si="158"/>
        <v>44.86</v>
      </c>
      <c r="M1237" s="47">
        <f t="shared" si="159"/>
        <v>44.39</v>
      </c>
      <c r="N1237" s="47">
        <f t="shared" si="160"/>
        <v>44.83</v>
      </c>
      <c r="O1237" s="48">
        <f t="shared" ca="1" si="161"/>
        <v>1897000</v>
      </c>
    </row>
    <row r="1238" spans="1:15" x14ac:dyDescent="0.25">
      <c r="A1238">
        <v>1223</v>
      </c>
      <c r="B1238" s="84">
        <v>40178</v>
      </c>
      <c r="C1238" s="47">
        <v>52.09</v>
      </c>
      <c r="D1238" s="47">
        <v>52.48</v>
      </c>
      <c r="E1238" s="47">
        <v>51.52</v>
      </c>
      <c r="F1238" s="47">
        <v>51.52</v>
      </c>
      <c r="G1238" s="48">
        <v>1528000</v>
      </c>
      <c r="H1238" s="47">
        <v>44.23</v>
      </c>
      <c r="I1238" s="51">
        <f t="shared" si="155"/>
        <v>0.85850155279503093</v>
      </c>
      <c r="J1238" s="51">
        <f t="shared" ca="1" si="156"/>
        <v>1</v>
      </c>
      <c r="K1238" s="47">
        <f t="shared" si="157"/>
        <v>44.72</v>
      </c>
      <c r="L1238" s="47">
        <f t="shared" si="158"/>
        <v>45.05</v>
      </c>
      <c r="M1238" s="47">
        <f t="shared" si="159"/>
        <v>44.23</v>
      </c>
      <c r="N1238" s="47">
        <f t="shared" si="160"/>
        <v>44.23</v>
      </c>
      <c r="O1238" s="48">
        <f t="shared" ca="1" si="161"/>
        <v>1528000</v>
      </c>
    </row>
    <row r="1239" spans="1:15" x14ac:dyDescent="0.25">
      <c r="A1239">
        <v>1224</v>
      </c>
      <c r="B1239" s="84">
        <v>40177</v>
      </c>
      <c r="C1239" s="47">
        <v>52.33</v>
      </c>
      <c r="D1239" s="47">
        <v>52.74</v>
      </c>
      <c r="E1239" s="47">
        <v>52.07</v>
      </c>
      <c r="F1239" s="47">
        <v>52.18</v>
      </c>
      <c r="G1239" s="48">
        <v>2193500</v>
      </c>
      <c r="H1239" s="47">
        <v>44.8</v>
      </c>
      <c r="I1239" s="51">
        <f t="shared" si="155"/>
        <v>0.85856650057493289</v>
      </c>
      <c r="J1239" s="51">
        <f t="shared" ca="1" si="156"/>
        <v>1</v>
      </c>
      <c r="K1239" s="47">
        <f t="shared" si="157"/>
        <v>44.93</v>
      </c>
      <c r="L1239" s="47">
        <f t="shared" si="158"/>
        <v>45.28</v>
      </c>
      <c r="M1239" s="47">
        <f t="shared" si="159"/>
        <v>44.71</v>
      </c>
      <c r="N1239" s="47">
        <f t="shared" si="160"/>
        <v>44.8</v>
      </c>
      <c r="O1239" s="48">
        <f t="shared" ca="1" si="161"/>
        <v>2193500</v>
      </c>
    </row>
    <row r="1240" spans="1:15" x14ac:dyDescent="0.25">
      <c r="A1240">
        <v>1225</v>
      </c>
      <c r="B1240" s="84">
        <v>40176</v>
      </c>
      <c r="C1240" s="47">
        <v>52.77</v>
      </c>
      <c r="D1240" s="47">
        <v>53</v>
      </c>
      <c r="E1240" s="47">
        <v>52.66</v>
      </c>
      <c r="F1240" s="47">
        <v>52.72</v>
      </c>
      <c r="G1240" s="48">
        <v>1862200</v>
      </c>
      <c r="H1240" s="47">
        <v>45</v>
      </c>
      <c r="I1240" s="51">
        <f t="shared" si="155"/>
        <v>0.85356600910470415</v>
      </c>
      <c r="J1240" s="51">
        <f t="shared" ca="1" si="156"/>
        <v>1</v>
      </c>
      <c r="K1240" s="47">
        <f t="shared" si="157"/>
        <v>45.04</v>
      </c>
      <c r="L1240" s="47">
        <f t="shared" si="158"/>
        <v>45.24</v>
      </c>
      <c r="M1240" s="47">
        <f t="shared" si="159"/>
        <v>44.95</v>
      </c>
      <c r="N1240" s="47">
        <f t="shared" si="160"/>
        <v>45</v>
      </c>
      <c r="O1240" s="48">
        <f t="shared" ca="1" si="161"/>
        <v>1862200</v>
      </c>
    </row>
    <row r="1241" spans="1:15" x14ac:dyDescent="0.25">
      <c r="A1241">
        <v>1226</v>
      </c>
      <c r="B1241" s="84">
        <v>40175</v>
      </c>
      <c r="C1241" s="47">
        <v>52.44</v>
      </c>
      <c r="D1241" s="47">
        <v>52.79</v>
      </c>
      <c r="E1241" s="47">
        <v>52.44</v>
      </c>
      <c r="F1241" s="47">
        <v>52.79</v>
      </c>
      <c r="G1241" s="48">
        <v>2233200</v>
      </c>
      <c r="H1241" s="47">
        <v>45.06</v>
      </c>
      <c r="I1241" s="51">
        <f t="shared" si="155"/>
        <v>0.85357075203637056</v>
      </c>
      <c r="J1241" s="51">
        <f t="shared" ca="1" si="156"/>
        <v>1</v>
      </c>
      <c r="K1241" s="47">
        <f t="shared" si="157"/>
        <v>44.76</v>
      </c>
      <c r="L1241" s="47">
        <f t="shared" si="158"/>
        <v>45.06</v>
      </c>
      <c r="M1241" s="47">
        <f t="shared" si="159"/>
        <v>44.76</v>
      </c>
      <c r="N1241" s="47">
        <f t="shared" si="160"/>
        <v>45.06</v>
      </c>
      <c r="O1241" s="48">
        <f t="shared" ca="1" si="161"/>
        <v>2233200</v>
      </c>
    </row>
    <row r="1242" spans="1:15" x14ac:dyDescent="0.25">
      <c r="A1242">
        <v>1227</v>
      </c>
      <c r="B1242" s="84">
        <v>40171</v>
      </c>
      <c r="C1242" s="47">
        <v>52.15</v>
      </c>
      <c r="D1242" s="47">
        <v>52.47</v>
      </c>
      <c r="E1242" s="47">
        <v>52.15</v>
      </c>
      <c r="F1242" s="47">
        <v>52.25</v>
      </c>
      <c r="G1242" s="48">
        <v>1092100</v>
      </c>
      <c r="H1242" s="47">
        <v>44.6</v>
      </c>
      <c r="I1242" s="51">
        <f t="shared" si="155"/>
        <v>0.85358851674641156</v>
      </c>
      <c r="J1242" s="51">
        <f t="shared" ca="1" si="156"/>
        <v>1</v>
      </c>
      <c r="K1242" s="47">
        <f t="shared" si="157"/>
        <v>44.51</v>
      </c>
      <c r="L1242" s="47">
        <f t="shared" si="158"/>
        <v>44.79</v>
      </c>
      <c r="M1242" s="47">
        <f t="shared" si="159"/>
        <v>44.51</v>
      </c>
      <c r="N1242" s="47">
        <f t="shared" si="160"/>
        <v>44.6</v>
      </c>
      <c r="O1242" s="48">
        <f t="shared" ca="1" si="161"/>
        <v>1092100</v>
      </c>
    </row>
    <row r="1243" spans="1:15" x14ac:dyDescent="0.25">
      <c r="A1243">
        <v>1228</v>
      </c>
      <c r="B1243" s="84">
        <v>40170</v>
      </c>
      <c r="C1243" s="47">
        <v>52.48</v>
      </c>
      <c r="D1243" s="47">
        <v>52.69</v>
      </c>
      <c r="E1243" s="47">
        <v>51.15</v>
      </c>
      <c r="F1243" s="47">
        <v>52</v>
      </c>
      <c r="G1243" s="48">
        <v>2596800</v>
      </c>
      <c r="H1243" s="47">
        <v>44.38</v>
      </c>
      <c r="I1243" s="51">
        <f t="shared" si="155"/>
        <v>0.85346153846153849</v>
      </c>
      <c r="J1243" s="51">
        <f t="shared" ca="1" si="156"/>
        <v>1</v>
      </c>
      <c r="K1243" s="47">
        <f t="shared" si="157"/>
        <v>44.79</v>
      </c>
      <c r="L1243" s="47">
        <f t="shared" si="158"/>
        <v>44.97</v>
      </c>
      <c r="M1243" s="47">
        <f t="shared" si="159"/>
        <v>43.65</v>
      </c>
      <c r="N1243" s="47">
        <f t="shared" si="160"/>
        <v>44.38</v>
      </c>
      <c r="O1243" s="48">
        <f t="shared" ca="1" si="161"/>
        <v>2596800</v>
      </c>
    </row>
    <row r="1244" spans="1:15" x14ac:dyDescent="0.25">
      <c r="A1244">
        <v>1229</v>
      </c>
      <c r="B1244" s="84">
        <v>40169</v>
      </c>
      <c r="C1244" s="47">
        <v>53.08</v>
      </c>
      <c r="D1244" s="47">
        <v>53.46</v>
      </c>
      <c r="E1244" s="47">
        <v>52.37</v>
      </c>
      <c r="F1244" s="47">
        <v>52.55</v>
      </c>
      <c r="G1244" s="48">
        <v>2088800</v>
      </c>
      <c r="H1244" s="47">
        <v>44.85</v>
      </c>
      <c r="I1244" s="51">
        <f t="shared" si="155"/>
        <v>0.85347288296860135</v>
      </c>
      <c r="J1244" s="51">
        <f t="shared" ca="1" si="156"/>
        <v>1</v>
      </c>
      <c r="K1244" s="47">
        <f t="shared" si="157"/>
        <v>45.3</v>
      </c>
      <c r="L1244" s="47">
        <f t="shared" si="158"/>
        <v>45.63</v>
      </c>
      <c r="M1244" s="47">
        <f t="shared" si="159"/>
        <v>44.7</v>
      </c>
      <c r="N1244" s="47">
        <f t="shared" si="160"/>
        <v>44.85</v>
      </c>
      <c r="O1244" s="48">
        <f t="shared" ca="1" si="161"/>
        <v>2088800</v>
      </c>
    </row>
    <row r="1245" spans="1:15" x14ac:dyDescent="0.25">
      <c r="A1245">
        <v>1230</v>
      </c>
      <c r="B1245" s="84">
        <v>40168</v>
      </c>
      <c r="C1245" s="47">
        <v>52.4</v>
      </c>
      <c r="D1245" s="47">
        <v>53.27</v>
      </c>
      <c r="E1245" s="47">
        <v>52.4</v>
      </c>
      <c r="F1245" s="47">
        <v>52.96</v>
      </c>
      <c r="G1245" s="48">
        <v>1566400</v>
      </c>
      <c r="H1245" s="47">
        <v>45.2</v>
      </c>
      <c r="I1245" s="51">
        <f t="shared" si="155"/>
        <v>0.8534743202416919</v>
      </c>
      <c r="J1245" s="51">
        <f t="shared" ca="1" si="156"/>
        <v>1</v>
      </c>
      <c r="K1245" s="47">
        <f t="shared" si="157"/>
        <v>44.72</v>
      </c>
      <c r="L1245" s="47">
        <f t="shared" si="158"/>
        <v>45.46</v>
      </c>
      <c r="M1245" s="47">
        <f t="shared" si="159"/>
        <v>44.72</v>
      </c>
      <c r="N1245" s="47">
        <f t="shared" si="160"/>
        <v>45.2</v>
      </c>
      <c r="O1245" s="48">
        <f t="shared" ca="1" si="161"/>
        <v>1566400</v>
      </c>
    </row>
    <row r="1246" spans="1:15" x14ac:dyDescent="0.25">
      <c r="A1246">
        <v>1231</v>
      </c>
      <c r="B1246" s="84">
        <v>40165</v>
      </c>
      <c r="C1246" s="47">
        <v>52.63</v>
      </c>
      <c r="D1246" s="47">
        <v>52.76</v>
      </c>
      <c r="E1246" s="47">
        <v>52</v>
      </c>
      <c r="F1246" s="47">
        <v>52.45</v>
      </c>
      <c r="G1246" s="48">
        <v>3501300</v>
      </c>
      <c r="H1246" s="47">
        <v>44.77</v>
      </c>
      <c r="I1246" s="51">
        <f t="shared" si="155"/>
        <v>0.85357483317445182</v>
      </c>
      <c r="J1246" s="51">
        <f t="shared" ca="1" si="156"/>
        <v>1</v>
      </c>
      <c r="K1246" s="47">
        <f t="shared" si="157"/>
        <v>44.92</v>
      </c>
      <c r="L1246" s="47">
        <f t="shared" si="158"/>
        <v>45.03</v>
      </c>
      <c r="M1246" s="47">
        <f t="shared" si="159"/>
        <v>44.39</v>
      </c>
      <c r="N1246" s="47">
        <f t="shared" si="160"/>
        <v>44.77</v>
      </c>
      <c r="O1246" s="48">
        <f t="shared" ca="1" si="161"/>
        <v>3501300</v>
      </c>
    </row>
    <row r="1247" spans="1:15" x14ac:dyDescent="0.25">
      <c r="A1247">
        <v>1232</v>
      </c>
      <c r="B1247" s="84">
        <v>40164</v>
      </c>
      <c r="C1247" s="47">
        <v>52.8</v>
      </c>
      <c r="D1247" s="47">
        <v>52.9</v>
      </c>
      <c r="E1247" s="47">
        <v>52.28</v>
      </c>
      <c r="F1247" s="47">
        <v>52.52</v>
      </c>
      <c r="G1247" s="48">
        <v>2106500</v>
      </c>
      <c r="H1247" s="47">
        <v>44.83</v>
      </c>
      <c r="I1247" s="51">
        <f t="shared" si="155"/>
        <v>0.85357958872810347</v>
      </c>
      <c r="J1247" s="51">
        <f t="shared" ca="1" si="156"/>
        <v>1</v>
      </c>
      <c r="K1247" s="47">
        <f t="shared" si="157"/>
        <v>45.07</v>
      </c>
      <c r="L1247" s="47">
        <f t="shared" si="158"/>
        <v>45.15</v>
      </c>
      <c r="M1247" s="47">
        <f t="shared" si="159"/>
        <v>44.63</v>
      </c>
      <c r="N1247" s="47">
        <f t="shared" si="160"/>
        <v>44.83</v>
      </c>
      <c r="O1247" s="48">
        <f t="shared" ca="1" si="161"/>
        <v>2106500</v>
      </c>
    </row>
    <row r="1248" spans="1:15" x14ac:dyDescent="0.25">
      <c r="A1248">
        <v>1233</v>
      </c>
      <c r="B1248" s="84">
        <v>40163</v>
      </c>
      <c r="C1248" s="47">
        <v>53.47</v>
      </c>
      <c r="D1248" s="47">
        <v>53.48</v>
      </c>
      <c r="E1248" s="47">
        <v>52.9</v>
      </c>
      <c r="F1248" s="47">
        <v>53.02</v>
      </c>
      <c r="G1248" s="48">
        <v>2659900</v>
      </c>
      <c r="H1248" s="47">
        <v>45.25</v>
      </c>
      <c r="I1248" s="51">
        <f t="shared" si="155"/>
        <v>0.85345152772538657</v>
      </c>
      <c r="J1248" s="51">
        <f t="shared" ca="1" si="156"/>
        <v>1</v>
      </c>
      <c r="K1248" s="47">
        <f t="shared" si="157"/>
        <v>45.63</v>
      </c>
      <c r="L1248" s="47">
        <f t="shared" si="158"/>
        <v>45.64</v>
      </c>
      <c r="M1248" s="47">
        <f t="shared" si="159"/>
        <v>45.15</v>
      </c>
      <c r="N1248" s="47">
        <f t="shared" si="160"/>
        <v>45.25</v>
      </c>
      <c r="O1248" s="48">
        <f t="shared" ca="1" si="161"/>
        <v>2659900</v>
      </c>
    </row>
    <row r="1249" spans="1:15" x14ac:dyDescent="0.25">
      <c r="A1249">
        <v>1234</v>
      </c>
      <c r="B1249" s="84">
        <v>40162</v>
      </c>
      <c r="C1249" s="47">
        <v>53.46</v>
      </c>
      <c r="D1249" s="47">
        <v>53.61</v>
      </c>
      <c r="E1249" s="47">
        <v>51.51</v>
      </c>
      <c r="F1249" s="47">
        <v>53.34</v>
      </c>
      <c r="G1249" s="48">
        <v>2419100</v>
      </c>
      <c r="H1249" s="47">
        <v>45.53</v>
      </c>
      <c r="I1249" s="51">
        <f t="shared" si="155"/>
        <v>0.85358080239970002</v>
      </c>
      <c r="J1249" s="51">
        <f t="shared" ca="1" si="156"/>
        <v>1</v>
      </c>
      <c r="K1249" s="47">
        <f t="shared" si="157"/>
        <v>45.63</v>
      </c>
      <c r="L1249" s="47">
        <f t="shared" si="158"/>
        <v>45.76</v>
      </c>
      <c r="M1249" s="47">
        <f t="shared" si="159"/>
        <v>43.97</v>
      </c>
      <c r="N1249" s="47">
        <f t="shared" si="160"/>
        <v>45.53</v>
      </c>
      <c r="O1249" s="48">
        <f t="shared" ca="1" si="161"/>
        <v>2419100</v>
      </c>
    </row>
    <row r="1250" spans="1:15" x14ac:dyDescent="0.25">
      <c r="A1250">
        <v>1235</v>
      </c>
      <c r="B1250" s="84">
        <v>40161</v>
      </c>
      <c r="C1250" s="47">
        <v>52.84</v>
      </c>
      <c r="D1250" s="47">
        <v>53.84</v>
      </c>
      <c r="E1250" s="47">
        <v>52.84</v>
      </c>
      <c r="F1250" s="47">
        <v>53.44</v>
      </c>
      <c r="G1250" s="48">
        <v>2509600</v>
      </c>
      <c r="H1250" s="47">
        <v>45.61</v>
      </c>
      <c r="I1250" s="51">
        <f t="shared" si="155"/>
        <v>0.8534805389221557</v>
      </c>
      <c r="J1250" s="51">
        <f t="shared" ca="1" si="156"/>
        <v>1</v>
      </c>
      <c r="K1250" s="47">
        <f t="shared" si="157"/>
        <v>45.1</v>
      </c>
      <c r="L1250" s="47">
        <f t="shared" si="158"/>
        <v>45.95</v>
      </c>
      <c r="M1250" s="47">
        <f t="shared" si="159"/>
        <v>45.1</v>
      </c>
      <c r="N1250" s="47">
        <f t="shared" si="160"/>
        <v>45.61</v>
      </c>
      <c r="O1250" s="48">
        <f t="shared" ca="1" si="161"/>
        <v>2509600</v>
      </c>
    </row>
    <row r="1251" spans="1:15" x14ac:dyDescent="0.25">
      <c r="A1251">
        <v>1236</v>
      </c>
      <c r="B1251" s="84">
        <v>40158</v>
      </c>
      <c r="C1251" s="47">
        <v>52.33</v>
      </c>
      <c r="D1251" s="47">
        <v>52.94</v>
      </c>
      <c r="E1251" s="47">
        <v>52.33</v>
      </c>
      <c r="F1251" s="47">
        <v>52.74</v>
      </c>
      <c r="G1251" s="48">
        <v>1873300</v>
      </c>
      <c r="H1251" s="47">
        <v>45.02</v>
      </c>
      <c r="I1251" s="51">
        <f t="shared" si="155"/>
        <v>0.85362153962836562</v>
      </c>
      <c r="J1251" s="51">
        <f t="shared" ca="1" si="156"/>
        <v>1</v>
      </c>
      <c r="K1251" s="47">
        <f t="shared" si="157"/>
        <v>44.67</v>
      </c>
      <c r="L1251" s="47">
        <f t="shared" si="158"/>
        <v>45.19</v>
      </c>
      <c r="M1251" s="47">
        <f t="shared" si="159"/>
        <v>44.67</v>
      </c>
      <c r="N1251" s="47">
        <f t="shared" si="160"/>
        <v>45.02</v>
      </c>
      <c r="O1251" s="48">
        <f t="shared" ca="1" si="161"/>
        <v>1873300</v>
      </c>
    </row>
    <row r="1252" spans="1:15" x14ac:dyDescent="0.25">
      <c r="A1252">
        <v>1237</v>
      </c>
      <c r="B1252" s="84">
        <v>40157</v>
      </c>
      <c r="C1252" s="47">
        <v>51.94</v>
      </c>
      <c r="D1252" s="47">
        <v>52.64</v>
      </c>
      <c r="E1252" s="47">
        <v>51.9</v>
      </c>
      <c r="F1252" s="47">
        <v>52.23</v>
      </c>
      <c r="G1252" s="48">
        <v>2721100</v>
      </c>
      <c r="H1252" s="47">
        <v>44.58</v>
      </c>
      <c r="I1252" s="51">
        <f t="shared" si="155"/>
        <v>0.85353245261344057</v>
      </c>
      <c r="J1252" s="51">
        <f t="shared" ca="1" si="156"/>
        <v>1</v>
      </c>
      <c r="K1252" s="47">
        <f t="shared" si="157"/>
        <v>44.33</v>
      </c>
      <c r="L1252" s="47">
        <f t="shared" si="158"/>
        <v>44.93</v>
      </c>
      <c r="M1252" s="47">
        <f t="shared" si="159"/>
        <v>44.3</v>
      </c>
      <c r="N1252" s="47">
        <f t="shared" si="160"/>
        <v>44.58</v>
      </c>
      <c r="O1252" s="48">
        <f t="shared" ca="1" si="161"/>
        <v>2721100</v>
      </c>
    </row>
    <row r="1253" spans="1:15" x14ac:dyDescent="0.25">
      <c r="A1253">
        <v>1238</v>
      </c>
      <c r="B1253" s="84">
        <v>40156</v>
      </c>
      <c r="C1253" s="47">
        <v>51.92</v>
      </c>
      <c r="D1253" s="47">
        <v>51.92</v>
      </c>
      <c r="E1253" s="47">
        <v>51.03</v>
      </c>
      <c r="F1253" s="47">
        <v>51.8</v>
      </c>
      <c r="G1253" s="48">
        <v>3328300</v>
      </c>
      <c r="H1253" s="47">
        <v>44.21</v>
      </c>
      <c r="I1253" s="51">
        <f t="shared" si="155"/>
        <v>0.85347490347490351</v>
      </c>
      <c r="J1253" s="51">
        <f t="shared" ca="1" si="156"/>
        <v>1</v>
      </c>
      <c r="K1253" s="47">
        <f t="shared" si="157"/>
        <v>44.31</v>
      </c>
      <c r="L1253" s="47">
        <f t="shared" si="158"/>
        <v>44.31</v>
      </c>
      <c r="M1253" s="47">
        <f t="shared" si="159"/>
        <v>43.55</v>
      </c>
      <c r="N1253" s="47">
        <f t="shared" si="160"/>
        <v>44.21</v>
      </c>
      <c r="O1253" s="48">
        <f t="shared" ca="1" si="161"/>
        <v>3328300</v>
      </c>
    </row>
    <row r="1254" spans="1:15" x14ac:dyDescent="0.25">
      <c r="A1254">
        <v>1239</v>
      </c>
      <c r="B1254" s="84">
        <v>40155</v>
      </c>
      <c r="C1254" s="47">
        <v>52.48</v>
      </c>
      <c r="D1254" s="47">
        <v>52.61</v>
      </c>
      <c r="E1254" s="47">
        <v>51.77</v>
      </c>
      <c r="F1254" s="47">
        <v>52.36</v>
      </c>
      <c r="G1254" s="48">
        <v>2371800</v>
      </c>
      <c r="H1254" s="47">
        <v>44.69</v>
      </c>
      <c r="I1254" s="51">
        <f t="shared" si="155"/>
        <v>0.85351413292589762</v>
      </c>
      <c r="J1254" s="51">
        <f t="shared" ca="1" si="156"/>
        <v>1</v>
      </c>
      <c r="K1254" s="47">
        <f t="shared" si="157"/>
        <v>44.79</v>
      </c>
      <c r="L1254" s="47">
        <f t="shared" si="158"/>
        <v>44.9</v>
      </c>
      <c r="M1254" s="47">
        <f t="shared" si="159"/>
        <v>44.19</v>
      </c>
      <c r="N1254" s="47">
        <f t="shared" si="160"/>
        <v>44.69</v>
      </c>
      <c r="O1254" s="48">
        <f t="shared" ca="1" si="161"/>
        <v>2371800</v>
      </c>
    </row>
    <row r="1255" spans="1:15" x14ac:dyDescent="0.25">
      <c r="A1255">
        <v>1240</v>
      </c>
      <c r="B1255" s="84">
        <v>40154</v>
      </c>
      <c r="C1255" s="47">
        <v>52.51</v>
      </c>
      <c r="D1255" s="47">
        <v>52.9</v>
      </c>
      <c r="E1255" s="47">
        <v>52.44</v>
      </c>
      <c r="F1255" s="47">
        <v>52.79</v>
      </c>
      <c r="G1255" s="48">
        <v>2336800</v>
      </c>
      <c r="H1255" s="47">
        <v>45.06</v>
      </c>
      <c r="I1255" s="51">
        <f t="shared" si="155"/>
        <v>0.85357075203637056</v>
      </c>
      <c r="J1255" s="51">
        <f t="shared" ca="1" si="156"/>
        <v>1</v>
      </c>
      <c r="K1255" s="47">
        <f t="shared" si="157"/>
        <v>44.82</v>
      </c>
      <c r="L1255" s="47">
        <f t="shared" si="158"/>
        <v>45.15</v>
      </c>
      <c r="M1255" s="47">
        <f t="shared" si="159"/>
        <v>44.76</v>
      </c>
      <c r="N1255" s="47">
        <f t="shared" si="160"/>
        <v>45.06</v>
      </c>
      <c r="O1255" s="48">
        <f t="shared" ca="1" si="161"/>
        <v>2336800</v>
      </c>
    </row>
    <row r="1256" spans="1:15" x14ac:dyDescent="0.25">
      <c r="A1256">
        <v>1241</v>
      </c>
      <c r="B1256" s="84">
        <v>40151</v>
      </c>
      <c r="C1256" s="47">
        <v>51.78</v>
      </c>
      <c r="D1256" s="47">
        <v>52.82</v>
      </c>
      <c r="E1256" s="47">
        <v>51.78</v>
      </c>
      <c r="F1256" s="47">
        <v>52.65</v>
      </c>
      <c r="G1256" s="48">
        <v>3486500</v>
      </c>
      <c r="H1256" s="47">
        <v>44.94</v>
      </c>
      <c r="I1256" s="51">
        <f t="shared" si="155"/>
        <v>0.85356125356125356</v>
      </c>
      <c r="J1256" s="51">
        <f t="shared" ca="1" si="156"/>
        <v>1</v>
      </c>
      <c r="K1256" s="47">
        <f t="shared" si="157"/>
        <v>44.2</v>
      </c>
      <c r="L1256" s="47">
        <f t="shared" si="158"/>
        <v>45.09</v>
      </c>
      <c r="M1256" s="47">
        <f t="shared" si="159"/>
        <v>44.2</v>
      </c>
      <c r="N1256" s="47">
        <f t="shared" si="160"/>
        <v>44.94</v>
      </c>
      <c r="O1256" s="48">
        <f t="shared" ca="1" si="161"/>
        <v>3486500</v>
      </c>
    </row>
    <row r="1257" spans="1:15" x14ac:dyDescent="0.25">
      <c r="A1257">
        <v>1242</v>
      </c>
      <c r="B1257" s="84">
        <v>40150</v>
      </c>
      <c r="C1257" s="47">
        <v>52</v>
      </c>
      <c r="D1257" s="47">
        <v>52.2</v>
      </c>
      <c r="E1257" s="47">
        <v>51.44</v>
      </c>
      <c r="F1257" s="47">
        <v>51.54</v>
      </c>
      <c r="G1257" s="48">
        <v>3116400</v>
      </c>
      <c r="H1257" s="47">
        <v>43.99</v>
      </c>
      <c r="I1257" s="51">
        <f t="shared" si="155"/>
        <v>0.85351183546759801</v>
      </c>
      <c r="J1257" s="51">
        <f t="shared" ca="1" si="156"/>
        <v>1</v>
      </c>
      <c r="K1257" s="47">
        <f t="shared" si="157"/>
        <v>44.38</v>
      </c>
      <c r="L1257" s="47">
        <f t="shared" si="158"/>
        <v>44.55</v>
      </c>
      <c r="M1257" s="47">
        <f t="shared" si="159"/>
        <v>43.9</v>
      </c>
      <c r="N1257" s="47">
        <f t="shared" si="160"/>
        <v>43.99</v>
      </c>
      <c r="O1257" s="48">
        <f t="shared" ca="1" si="161"/>
        <v>3116400</v>
      </c>
    </row>
    <row r="1258" spans="1:15" x14ac:dyDescent="0.25">
      <c r="A1258">
        <v>1243</v>
      </c>
      <c r="B1258" s="84">
        <v>40149</v>
      </c>
      <c r="C1258" s="47">
        <v>51.54</v>
      </c>
      <c r="D1258" s="47">
        <v>51.99</v>
      </c>
      <c r="E1258" s="47">
        <v>51.4</v>
      </c>
      <c r="F1258" s="47">
        <v>51.9</v>
      </c>
      <c r="G1258" s="48">
        <v>2330600</v>
      </c>
      <c r="H1258" s="47">
        <v>44.3</v>
      </c>
      <c r="I1258" s="51">
        <f t="shared" si="155"/>
        <v>0.8535645472061657</v>
      </c>
      <c r="J1258" s="51">
        <f t="shared" ca="1" si="156"/>
        <v>1</v>
      </c>
      <c r="K1258" s="47">
        <f t="shared" si="157"/>
        <v>43.99</v>
      </c>
      <c r="L1258" s="47">
        <f t="shared" si="158"/>
        <v>44.38</v>
      </c>
      <c r="M1258" s="47">
        <f t="shared" si="159"/>
        <v>43.87</v>
      </c>
      <c r="N1258" s="47">
        <f t="shared" si="160"/>
        <v>44.3</v>
      </c>
      <c r="O1258" s="48">
        <f t="shared" ca="1" si="161"/>
        <v>2330600</v>
      </c>
    </row>
    <row r="1259" spans="1:15" x14ac:dyDescent="0.25">
      <c r="A1259">
        <v>1244</v>
      </c>
      <c r="B1259" s="84">
        <v>40148</v>
      </c>
      <c r="C1259" s="47">
        <v>51.75</v>
      </c>
      <c r="D1259" s="47">
        <v>52</v>
      </c>
      <c r="E1259" s="47">
        <v>51.49</v>
      </c>
      <c r="F1259" s="47">
        <v>51.8</v>
      </c>
      <c r="G1259" s="48">
        <v>3389900</v>
      </c>
      <c r="H1259" s="47">
        <v>44.21</v>
      </c>
      <c r="I1259" s="51">
        <f t="shared" si="155"/>
        <v>0.85347490347490351</v>
      </c>
      <c r="J1259" s="51">
        <f t="shared" ca="1" si="156"/>
        <v>1</v>
      </c>
      <c r="K1259" s="47">
        <f t="shared" si="157"/>
        <v>44.17</v>
      </c>
      <c r="L1259" s="47">
        <f t="shared" si="158"/>
        <v>44.38</v>
      </c>
      <c r="M1259" s="47">
        <f t="shared" si="159"/>
        <v>43.95</v>
      </c>
      <c r="N1259" s="47">
        <f t="shared" si="160"/>
        <v>44.21</v>
      </c>
      <c r="O1259" s="48">
        <f t="shared" ca="1" si="161"/>
        <v>3389900</v>
      </c>
    </row>
    <row r="1260" spans="1:15" x14ac:dyDescent="0.25">
      <c r="A1260">
        <v>1245</v>
      </c>
      <c r="B1260" s="84">
        <v>40147</v>
      </c>
      <c r="C1260" s="47">
        <v>51.51</v>
      </c>
      <c r="D1260" s="47">
        <v>51.99</v>
      </c>
      <c r="E1260" s="47">
        <v>51.12</v>
      </c>
      <c r="F1260" s="47">
        <v>51.53</v>
      </c>
      <c r="G1260" s="48">
        <v>3289200</v>
      </c>
      <c r="H1260" s="47">
        <v>43.98</v>
      </c>
      <c r="I1260" s="51">
        <f t="shared" si="155"/>
        <v>0.85348340772365605</v>
      </c>
      <c r="J1260" s="51">
        <f t="shared" ca="1" si="156"/>
        <v>1</v>
      </c>
      <c r="K1260" s="47">
        <f t="shared" si="157"/>
        <v>43.96</v>
      </c>
      <c r="L1260" s="47">
        <f t="shared" si="158"/>
        <v>44.37</v>
      </c>
      <c r="M1260" s="47">
        <f t="shared" si="159"/>
        <v>43.63</v>
      </c>
      <c r="N1260" s="47">
        <f t="shared" si="160"/>
        <v>43.98</v>
      </c>
      <c r="O1260" s="48">
        <f t="shared" ca="1" si="161"/>
        <v>3289200</v>
      </c>
    </row>
    <row r="1261" spans="1:15" x14ac:dyDescent="0.25">
      <c r="A1261">
        <v>1246</v>
      </c>
      <c r="B1261" s="84">
        <v>40144</v>
      </c>
      <c r="C1261" s="47">
        <v>51.4</v>
      </c>
      <c r="D1261" s="47">
        <v>51.95</v>
      </c>
      <c r="E1261" s="47">
        <v>50.86</v>
      </c>
      <c r="F1261" s="47">
        <v>51.63</v>
      </c>
      <c r="G1261" s="48">
        <v>1485400</v>
      </c>
      <c r="H1261" s="47">
        <v>44.07</v>
      </c>
      <c r="I1261" s="51">
        <f t="shared" si="155"/>
        <v>0.85357350377687391</v>
      </c>
      <c r="J1261" s="51">
        <f t="shared" ca="1" si="156"/>
        <v>1</v>
      </c>
      <c r="K1261" s="47">
        <f t="shared" si="157"/>
        <v>43.87</v>
      </c>
      <c r="L1261" s="47">
        <f t="shared" si="158"/>
        <v>44.34</v>
      </c>
      <c r="M1261" s="47">
        <f t="shared" si="159"/>
        <v>43.41</v>
      </c>
      <c r="N1261" s="47">
        <f t="shared" si="160"/>
        <v>44.07</v>
      </c>
      <c r="O1261" s="48">
        <f t="shared" ca="1" si="161"/>
        <v>1485400</v>
      </c>
    </row>
    <row r="1262" spans="1:15" x14ac:dyDescent="0.25">
      <c r="A1262">
        <v>1247</v>
      </c>
      <c r="B1262" s="84">
        <v>40142</v>
      </c>
      <c r="C1262" s="47">
        <v>51.45</v>
      </c>
      <c r="D1262" s="47">
        <v>52.05</v>
      </c>
      <c r="E1262" s="47">
        <v>51.31</v>
      </c>
      <c r="F1262" s="47">
        <v>52.02</v>
      </c>
      <c r="G1262" s="48">
        <v>2417900</v>
      </c>
      <c r="H1262" s="47">
        <v>44.4</v>
      </c>
      <c r="I1262" s="51">
        <f t="shared" si="155"/>
        <v>0.85351787773933097</v>
      </c>
      <c r="J1262" s="51">
        <f t="shared" ca="1" si="156"/>
        <v>1</v>
      </c>
      <c r="K1262" s="47">
        <f t="shared" si="157"/>
        <v>43.91</v>
      </c>
      <c r="L1262" s="47">
        <f t="shared" si="158"/>
        <v>44.43</v>
      </c>
      <c r="M1262" s="47">
        <f t="shared" si="159"/>
        <v>43.79</v>
      </c>
      <c r="N1262" s="47">
        <f t="shared" si="160"/>
        <v>44.4</v>
      </c>
      <c r="O1262" s="48">
        <f t="shared" ca="1" si="161"/>
        <v>2417900</v>
      </c>
    </row>
    <row r="1263" spans="1:15" x14ac:dyDescent="0.25">
      <c r="A1263">
        <v>1248</v>
      </c>
      <c r="B1263" s="84">
        <v>40141</v>
      </c>
      <c r="C1263" s="47">
        <v>51.37</v>
      </c>
      <c r="D1263" s="47">
        <v>51.75</v>
      </c>
      <c r="E1263" s="47">
        <v>51.05</v>
      </c>
      <c r="F1263" s="47">
        <v>51.65</v>
      </c>
      <c r="G1263" s="48">
        <v>3034500</v>
      </c>
      <c r="H1263" s="47">
        <v>44.09</v>
      </c>
      <c r="I1263" s="51">
        <f t="shared" si="155"/>
        <v>0.85363020329138439</v>
      </c>
      <c r="J1263" s="51">
        <f t="shared" ca="1" si="156"/>
        <v>1</v>
      </c>
      <c r="K1263" s="47">
        <f t="shared" si="157"/>
        <v>43.85</v>
      </c>
      <c r="L1263" s="47">
        <f t="shared" si="158"/>
        <v>44.18</v>
      </c>
      <c r="M1263" s="47">
        <f t="shared" si="159"/>
        <v>43.58</v>
      </c>
      <c r="N1263" s="47">
        <f t="shared" si="160"/>
        <v>44.09</v>
      </c>
      <c r="O1263" s="48">
        <f t="shared" ca="1" si="161"/>
        <v>3034500</v>
      </c>
    </row>
    <row r="1264" spans="1:15" x14ac:dyDescent="0.25">
      <c r="A1264">
        <v>1249</v>
      </c>
      <c r="B1264" s="84">
        <v>40140</v>
      </c>
      <c r="C1264" s="47">
        <v>50.75</v>
      </c>
      <c r="D1264" s="47">
        <v>51.62</v>
      </c>
      <c r="E1264" s="47">
        <v>50.65</v>
      </c>
      <c r="F1264" s="47">
        <v>51.44</v>
      </c>
      <c r="G1264" s="48">
        <v>3119200</v>
      </c>
      <c r="H1264" s="47">
        <v>43.91</v>
      </c>
      <c r="I1264" s="51">
        <f t="shared" si="155"/>
        <v>0.85361586314152404</v>
      </c>
      <c r="J1264" s="51">
        <f t="shared" ca="1" si="156"/>
        <v>1</v>
      </c>
      <c r="K1264" s="47">
        <f t="shared" si="157"/>
        <v>43.32</v>
      </c>
      <c r="L1264" s="47">
        <f t="shared" si="158"/>
        <v>44.06</v>
      </c>
      <c r="M1264" s="47">
        <f t="shared" si="159"/>
        <v>43.24</v>
      </c>
      <c r="N1264" s="47">
        <f t="shared" si="160"/>
        <v>43.91</v>
      </c>
      <c r="O1264" s="48">
        <f t="shared" ca="1" si="161"/>
        <v>3119200</v>
      </c>
    </row>
    <row r="1265" spans="1:15" x14ac:dyDescent="0.25">
      <c r="A1265">
        <v>1250</v>
      </c>
      <c r="B1265" s="84">
        <v>40137</v>
      </c>
      <c r="C1265" s="47">
        <v>49.8</v>
      </c>
      <c r="D1265" s="47">
        <v>50.69</v>
      </c>
      <c r="E1265" s="47">
        <v>49.8</v>
      </c>
      <c r="F1265" s="47">
        <v>50.59</v>
      </c>
      <c r="G1265" s="48">
        <v>3039100</v>
      </c>
      <c r="H1265" s="47">
        <v>43.18</v>
      </c>
      <c r="I1265" s="51">
        <f t="shared" si="155"/>
        <v>0.85352836528958287</v>
      </c>
      <c r="J1265" s="51">
        <f t="shared" ca="1" si="156"/>
        <v>1</v>
      </c>
      <c r="K1265" s="47">
        <f t="shared" si="157"/>
        <v>42.51</v>
      </c>
      <c r="L1265" s="47">
        <f t="shared" si="158"/>
        <v>43.27</v>
      </c>
      <c r="M1265" s="47">
        <f t="shared" si="159"/>
        <v>42.51</v>
      </c>
      <c r="N1265" s="47">
        <f t="shared" si="160"/>
        <v>43.18</v>
      </c>
      <c r="O1265" s="48">
        <f t="shared" ca="1" si="161"/>
        <v>3039100</v>
      </c>
    </row>
    <row r="1266" spans="1:15" x14ac:dyDescent="0.25">
      <c r="A1266">
        <v>1251</v>
      </c>
      <c r="B1266" s="84">
        <v>40136</v>
      </c>
      <c r="C1266" s="47">
        <v>50.28</v>
      </c>
      <c r="D1266" s="47">
        <v>50.3</v>
      </c>
      <c r="E1266" s="47">
        <v>49.52</v>
      </c>
      <c r="F1266" s="47">
        <v>49.83</v>
      </c>
      <c r="G1266" s="48">
        <v>2817000</v>
      </c>
      <c r="H1266" s="47">
        <v>42.53</v>
      </c>
      <c r="I1266" s="51">
        <f t="shared" si="155"/>
        <v>0.85350190648203894</v>
      </c>
      <c r="J1266" s="51">
        <f t="shared" ca="1" si="156"/>
        <v>1</v>
      </c>
      <c r="K1266" s="47">
        <f t="shared" si="157"/>
        <v>42.91</v>
      </c>
      <c r="L1266" s="47">
        <f t="shared" si="158"/>
        <v>42.93</v>
      </c>
      <c r="M1266" s="47">
        <f t="shared" si="159"/>
        <v>42.27</v>
      </c>
      <c r="N1266" s="47">
        <f t="shared" si="160"/>
        <v>42.53</v>
      </c>
      <c r="O1266" s="48">
        <f t="shared" ca="1" si="161"/>
        <v>2817000</v>
      </c>
    </row>
    <row r="1267" spans="1:15" x14ac:dyDescent="0.25">
      <c r="A1267">
        <v>1252</v>
      </c>
      <c r="B1267" s="84">
        <v>40135</v>
      </c>
      <c r="C1267" s="47">
        <v>50.27</v>
      </c>
      <c r="D1267" s="47">
        <v>50.69</v>
      </c>
      <c r="E1267" s="47">
        <v>50.04</v>
      </c>
      <c r="F1267" s="47">
        <v>50.41</v>
      </c>
      <c r="G1267" s="48">
        <v>2856700</v>
      </c>
      <c r="H1267" s="47">
        <v>43.03</v>
      </c>
      <c r="I1267" s="51">
        <f t="shared" si="155"/>
        <v>0.85360047609601275</v>
      </c>
      <c r="J1267" s="51">
        <f t="shared" ca="1" si="156"/>
        <v>1</v>
      </c>
      <c r="K1267" s="47">
        <f t="shared" si="157"/>
        <v>42.91</v>
      </c>
      <c r="L1267" s="47">
        <f t="shared" si="158"/>
        <v>43.27</v>
      </c>
      <c r="M1267" s="47">
        <f t="shared" si="159"/>
        <v>42.71</v>
      </c>
      <c r="N1267" s="47">
        <f t="shared" si="160"/>
        <v>43.03</v>
      </c>
      <c r="O1267" s="48">
        <f t="shared" ca="1" si="161"/>
        <v>2856700</v>
      </c>
    </row>
    <row r="1268" spans="1:15" x14ac:dyDescent="0.25">
      <c r="A1268">
        <v>1253</v>
      </c>
      <c r="B1268" s="84">
        <v>40134</v>
      </c>
      <c r="C1268" s="47">
        <v>49.64</v>
      </c>
      <c r="D1268" s="47">
        <v>50.32</v>
      </c>
      <c r="E1268" s="47">
        <v>49.52</v>
      </c>
      <c r="F1268" s="47">
        <v>50.21</v>
      </c>
      <c r="G1268" s="48">
        <v>3078400</v>
      </c>
      <c r="H1268" s="47">
        <v>42.86</v>
      </c>
      <c r="I1268" s="51">
        <f t="shared" si="155"/>
        <v>0.85361481776538539</v>
      </c>
      <c r="J1268" s="51">
        <f t="shared" ca="1" si="156"/>
        <v>1</v>
      </c>
      <c r="K1268" s="47">
        <f t="shared" si="157"/>
        <v>42.37</v>
      </c>
      <c r="L1268" s="47">
        <f t="shared" si="158"/>
        <v>42.95</v>
      </c>
      <c r="M1268" s="47">
        <f t="shared" si="159"/>
        <v>42.27</v>
      </c>
      <c r="N1268" s="47">
        <f t="shared" si="160"/>
        <v>42.86</v>
      </c>
      <c r="O1268" s="48">
        <f t="shared" ca="1" si="161"/>
        <v>3078400</v>
      </c>
    </row>
    <row r="1269" spans="1:15" x14ac:dyDescent="0.25">
      <c r="A1269">
        <v>1254</v>
      </c>
      <c r="B1269" s="84">
        <v>40133</v>
      </c>
      <c r="C1269" s="47">
        <v>49.15</v>
      </c>
      <c r="D1269" s="47">
        <v>49.97</v>
      </c>
      <c r="E1269" s="47">
        <v>49.08</v>
      </c>
      <c r="F1269" s="47">
        <v>49.8</v>
      </c>
      <c r="G1269" s="48">
        <v>2366200</v>
      </c>
      <c r="H1269" s="47">
        <v>42.51</v>
      </c>
      <c r="I1269" s="51">
        <f t="shared" si="155"/>
        <v>0.85361445783132528</v>
      </c>
      <c r="J1269" s="51">
        <f t="shared" ca="1" si="156"/>
        <v>1</v>
      </c>
      <c r="K1269" s="47">
        <f t="shared" si="157"/>
        <v>41.96</v>
      </c>
      <c r="L1269" s="47">
        <f t="shared" si="158"/>
        <v>42.66</v>
      </c>
      <c r="M1269" s="47">
        <f t="shared" si="159"/>
        <v>41.9</v>
      </c>
      <c r="N1269" s="47">
        <f t="shared" si="160"/>
        <v>42.51</v>
      </c>
      <c r="O1269" s="48">
        <f t="shared" ca="1" si="161"/>
        <v>2366200</v>
      </c>
    </row>
    <row r="1270" spans="1:15" x14ac:dyDescent="0.25">
      <c r="A1270">
        <v>1255</v>
      </c>
      <c r="B1270" s="84">
        <v>40130</v>
      </c>
      <c r="C1270" s="47">
        <v>48.49</v>
      </c>
      <c r="D1270" s="47">
        <v>49.24</v>
      </c>
      <c r="E1270" s="47">
        <v>48.49</v>
      </c>
      <c r="F1270" s="47">
        <v>49.03</v>
      </c>
      <c r="G1270" s="48">
        <v>1718900</v>
      </c>
      <c r="H1270" s="47">
        <v>41.85</v>
      </c>
      <c r="I1270" s="51">
        <f t="shared" si="155"/>
        <v>0.85355904548235773</v>
      </c>
      <c r="J1270" s="51">
        <f t="shared" ca="1" si="156"/>
        <v>1</v>
      </c>
      <c r="K1270" s="47">
        <f t="shared" si="157"/>
        <v>41.39</v>
      </c>
      <c r="L1270" s="47">
        <f t="shared" si="158"/>
        <v>42.03</v>
      </c>
      <c r="M1270" s="47">
        <f t="shared" si="159"/>
        <v>41.39</v>
      </c>
      <c r="N1270" s="47">
        <f t="shared" si="160"/>
        <v>41.85</v>
      </c>
      <c r="O1270" s="48">
        <f t="shared" ca="1" si="161"/>
        <v>1718900</v>
      </c>
    </row>
    <row r="1271" spans="1:15" x14ac:dyDescent="0.25">
      <c r="A1271">
        <v>1256</v>
      </c>
      <c r="B1271" s="84">
        <v>40129</v>
      </c>
      <c r="C1271" s="47">
        <v>48.85</v>
      </c>
      <c r="D1271" s="47">
        <v>48.94</v>
      </c>
      <c r="E1271" s="47">
        <v>48.34</v>
      </c>
      <c r="F1271" s="47">
        <v>48.56</v>
      </c>
      <c r="G1271" s="48">
        <v>2198900</v>
      </c>
      <c r="H1271" s="47">
        <v>41.45</v>
      </c>
      <c r="I1271" s="51">
        <f t="shared" si="155"/>
        <v>0.85358319604612853</v>
      </c>
      <c r="J1271" s="51">
        <f t="shared" ca="1" si="156"/>
        <v>1</v>
      </c>
      <c r="K1271" s="47">
        <f t="shared" si="157"/>
        <v>41.7</v>
      </c>
      <c r="L1271" s="47">
        <f t="shared" si="158"/>
        <v>41.77</v>
      </c>
      <c r="M1271" s="47">
        <f t="shared" si="159"/>
        <v>41.26</v>
      </c>
      <c r="N1271" s="47">
        <f t="shared" si="160"/>
        <v>41.45</v>
      </c>
      <c r="O1271" s="48">
        <f t="shared" ca="1" si="161"/>
        <v>2198900</v>
      </c>
    </row>
    <row r="1272" spans="1:15" x14ac:dyDescent="0.25">
      <c r="A1272">
        <v>1257</v>
      </c>
      <c r="B1272" s="84">
        <v>40128</v>
      </c>
      <c r="C1272" s="47">
        <v>48.47</v>
      </c>
      <c r="D1272" s="47">
        <v>49.13</v>
      </c>
      <c r="E1272" s="47">
        <v>48.47</v>
      </c>
      <c r="F1272" s="47">
        <v>48.85</v>
      </c>
      <c r="G1272" s="48">
        <v>2884000</v>
      </c>
      <c r="H1272" s="47">
        <v>41.7</v>
      </c>
      <c r="I1272" s="51">
        <f t="shared" si="155"/>
        <v>0.8536335721596725</v>
      </c>
      <c r="J1272" s="51">
        <f t="shared" ca="1" si="156"/>
        <v>1</v>
      </c>
      <c r="K1272" s="47">
        <f t="shared" si="157"/>
        <v>41.38</v>
      </c>
      <c r="L1272" s="47">
        <f t="shared" si="158"/>
        <v>41.94</v>
      </c>
      <c r="M1272" s="47">
        <f t="shared" si="159"/>
        <v>41.38</v>
      </c>
      <c r="N1272" s="47">
        <f t="shared" si="160"/>
        <v>41.7</v>
      </c>
      <c r="O1272" s="48">
        <f t="shared" ca="1" si="161"/>
        <v>2884000</v>
      </c>
    </row>
    <row r="1273" spans="1:15" x14ac:dyDescent="0.25">
      <c r="A1273">
        <v>1258</v>
      </c>
      <c r="B1273" s="84">
        <v>40127</v>
      </c>
      <c r="C1273" s="47">
        <v>47.99</v>
      </c>
      <c r="D1273" s="47">
        <v>48.55</v>
      </c>
      <c r="E1273" s="47">
        <v>47.99</v>
      </c>
      <c r="F1273" s="47">
        <v>48.36</v>
      </c>
      <c r="G1273" s="48">
        <v>2664700</v>
      </c>
      <c r="H1273" s="47">
        <v>41.28</v>
      </c>
      <c r="I1273" s="51">
        <f t="shared" si="155"/>
        <v>0.85359801488833753</v>
      </c>
      <c r="J1273" s="51">
        <f t="shared" ca="1" si="156"/>
        <v>1</v>
      </c>
      <c r="K1273" s="47">
        <f t="shared" si="157"/>
        <v>40.96</v>
      </c>
      <c r="L1273" s="47">
        <f t="shared" si="158"/>
        <v>41.44</v>
      </c>
      <c r="M1273" s="47">
        <f t="shared" si="159"/>
        <v>40.96</v>
      </c>
      <c r="N1273" s="47">
        <f t="shared" si="160"/>
        <v>41.28</v>
      </c>
      <c r="O1273" s="48">
        <f t="shared" ca="1" si="161"/>
        <v>2664700</v>
      </c>
    </row>
    <row r="1274" spans="1:15" x14ac:dyDescent="0.25">
      <c r="A1274">
        <v>1259</v>
      </c>
      <c r="B1274" s="84">
        <v>40126</v>
      </c>
      <c r="C1274" s="47">
        <v>47.64</v>
      </c>
      <c r="D1274" s="47">
        <v>48.17</v>
      </c>
      <c r="E1274" s="47">
        <v>47.64</v>
      </c>
      <c r="F1274" s="47">
        <v>48.17</v>
      </c>
      <c r="G1274" s="48">
        <v>2485900</v>
      </c>
      <c r="H1274" s="47">
        <v>41.12</v>
      </c>
      <c r="I1274" s="51">
        <f t="shared" si="155"/>
        <v>0.85364334648121232</v>
      </c>
      <c r="J1274" s="51">
        <f t="shared" ca="1" si="156"/>
        <v>1</v>
      </c>
      <c r="K1274" s="47">
        <f t="shared" si="157"/>
        <v>40.67</v>
      </c>
      <c r="L1274" s="47">
        <f t="shared" si="158"/>
        <v>41.12</v>
      </c>
      <c r="M1274" s="47">
        <f t="shared" si="159"/>
        <v>40.67</v>
      </c>
      <c r="N1274" s="47">
        <f t="shared" si="160"/>
        <v>41.12</v>
      </c>
      <c r="O1274" s="48">
        <f t="shared" ca="1" si="161"/>
        <v>2485900</v>
      </c>
    </row>
    <row r="1275" spans="1:15" x14ac:dyDescent="0.25">
      <c r="A1275">
        <v>1260</v>
      </c>
      <c r="B1275" s="84">
        <v>40123</v>
      </c>
      <c r="C1275" s="47">
        <v>46.87</v>
      </c>
      <c r="D1275" s="47">
        <v>47.64</v>
      </c>
      <c r="E1275" s="47">
        <v>46.87</v>
      </c>
      <c r="F1275" s="47">
        <v>47.57</v>
      </c>
      <c r="G1275" s="48">
        <v>2354900</v>
      </c>
      <c r="H1275" s="47">
        <v>40.6</v>
      </c>
      <c r="I1275" s="51">
        <f t="shared" si="155"/>
        <v>0.85347908345595969</v>
      </c>
      <c r="J1275" s="51">
        <f t="shared" ca="1" si="156"/>
        <v>1</v>
      </c>
      <c r="K1275" s="47">
        <f t="shared" si="157"/>
        <v>40</v>
      </c>
      <c r="L1275" s="47">
        <f t="shared" si="158"/>
        <v>40.659999999999997</v>
      </c>
      <c r="M1275" s="47">
        <f t="shared" si="159"/>
        <v>40</v>
      </c>
      <c r="N1275" s="47">
        <f t="shared" si="160"/>
        <v>40.6</v>
      </c>
      <c r="O1275" s="48">
        <f t="shared" ca="1" si="161"/>
        <v>2354900</v>
      </c>
    </row>
    <row r="1276" spans="1:15" x14ac:dyDescent="0.25">
      <c r="A1276">
        <v>1261</v>
      </c>
      <c r="B1276" s="84">
        <v>40122</v>
      </c>
      <c r="C1276" s="47">
        <v>46.5</v>
      </c>
      <c r="D1276" s="47">
        <v>47.16</v>
      </c>
      <c r="E1276" s="47">
        <v>46.48</v>
      </c>
      <c r="F1276" s="47">
        <v>47.08</v>
      </c>
      <c r="G1276" s="48">
        <v>2373300</v>
      </c>
      <c r="H1276" s="47">
        <v>40.18</v>
      </c>
      <c r="I1276" s="51">
        <f t="shared" si="155"/>
        <v>0.85344095157179267</v>
      </c>
      <c r="J1276" s="51">
        <f t="shared" ca="1" si="156"/>
        <v>1</v>
      </c>
      <c r="K1276" s="47">
        <f t="shared" si="157"/>
        <v>39.69</v>
      </c>
      <c r="L1276" s="47">
        <f t="shared" si="158"/>
        <v>40.25</v>
      </c>
      <c r="M1276" s="47">
        <f t="shared" si="159"/>
        <v>39.67</v>
      </c>
      <c r="N1276" s="47">
        <f t="shared" si="160"/>
        <v>40.18</v>
      </c>
      <c r="O1276" s="48">
        <f t="shared" ca="1" si="161"/>
        <v>2373300</v>
      </c>
    </row>
    <row r="1277" spans="1:15" x14ac:dyDescent="0.25">
      <c r="A1277">
        <v>1262</v>
      </c>
      <c r="B1277" s="84">
        <v>40121</v>
      </c>
      <c r="C1277" s="47">
        <v>45.87</v>
      </c>
      <c r="D1277" s="47">
        <v>46.85</v>
      </c>
      <c r="E1277" s="47">
        <v>45.72</v>
      </c>
      <c r="F1277" s="47">
        <v>46.23</v>
      </c>
      <c r="G1277" s="48">
        <v>3300400</v>
      </c>
      <c r="H1277" s="47">
        <v>39.46</v>
      </c>
      <c r="I1277" s="51">
        <f t="shared" si="155"/>
        <v>0.85355829547912621</v>
      </c>
      <c r="J1277" s="51">
        <f t="shared" ca="1" si="156"/>
        <v>1</v>
      </c>
      <c r="K1277" s="47">
        <f t="shared" si="157"/>
        <v>39.15</v>
      </c>
      <c r="L1277" s="47">
        <f t="shared" si="158"/>
        <v>39.99</v>
      </c>
      <c r="M1277" s="47">
        <f t="shared" si="159"/>
        <v>39.020000000000003</v>
      </c>
      <c r="N1277" s="47">
        <f t="shared" si="160"/>
        <v>39.46</v>
      </c>
      <c r="O1277" s="48">
        <f t="shared" ca="1" si="161"/>
        <v>3300400</v>
      </c>
    </row>
    <row r="1278" spans="1:15" x14ac:dyDescent="0.25">
      <c r="A1278">
        <v>1263</v>
      </c>
      <c r="B1278" s="84">
        <v>40120</v>
      </c>
      <c r="C1278" s="47">
        <v>45.61</v>
      </c>
      <c r="D1278" s="47">
        <v>45.87</v>
      </c>
      <c r="E1278" s="47">
        <v>45.11</v>
      </c>
      <c r="F1278" s="47">
        <v>45.75</v>
      </c>
      <c r="G1278" s="48">
        <v>2741800</v>
      </c>
      <c r="H1278" s="47">
        <v>39.049999999999997</v>
      </c>
      <c r="I1278" s="51">
        <f t="shared" si="155"/>
        <v>0.85355191256830598</v>
      </c>
      <c r="J1278" s="51">
        <f t="shared" ca="1" si="156"/>
        <v>1</v>
      </c>
      <c r="K1278" s="47">
        <f t="shared" si="157"/>
        <v>38.93</v>
      </c>
      <c r="L1278" s="47">
        <f t="shared" si="158"/>
        <v>39.15</v>
      </c>
      <c r="M1278" s="47">
        <f t="shared" si="159"/>
        <v>38.5</v>
      </c>
      <c r="N1278" s="47">
        <f t="shared" si="160"/>
        <v>39.049999999999997</v>
      </c>
      <c r="O1278" s="48">
        <f t="shared" ca="1" si="161"/>
        <v>2741800</v>
      </c>
    </row>
    <row r="1279" spans="1:15" x14ac:dyDescent="0.25">
      <c r="A1279">
        <v>1264</v>
      </c>
      <c r="B1279" s="84">
        <v>40119</v>
      </c>
      <c r="C1279" s="47">
        <v>45.27</v>
      </c>
      <c r="D1279" s="47">
        <v>45.89</v>
      </c>
      <c r="E1279" s="47">
        <v>45.04</v>
      </c>
      <c r="F1279" s="47">
        <v>45.73</v>
      </c>
      <c r="G1279" s="48">
        <v>3465800</v>
      </c>
      <c r="H1279" s="47">
        <v>39.03</v>
      </c>
      <c r="I1279" s="51">
        <f t="shared" si="155"/>
        <v>0.85348786354690587</v>
      </c>
      <c r="J1279" s="51">
        <f t="shared" ca="1" si="156"/>
        <v>1</v>
      </c>
      <c r="K1279" s="47">
        <f t="shared" si="157"/>
        <v>38.64</v>
      </c>
      <c r="L1279" s="47">
        <f t="shared" si="158"/>
        <v>39.17</v>
      </c>
      <c r="M1279" s="47">
        <f t="shared" si="159"/>
        <v>38.44</v>
      </c>
      <c r="N1279" s="47">
        <f t="shared" si="160"/>
        <v>39.03</v>
      </c>
      <c r="O1279" s="48">
        <f t="shared" ca="1" si="161"/>
        <v>3465800</v>
      </c>
    </row>
    <row r="1280" spans="1:15" x14ac:dyDescent="0.25">
      <c r="A1280">
        <v>1265</v>
      </c>
      <c r="B1280" s="84">
        <v>40116</v>
      </c>
      <c r="C1280" s="47">
        <v>45.81</v>
      </c>
      <c r="D1280" s="47">
        <v>46.18</v>
      </c>
      <c r="E1280" s="47">
        <v>45.25</v>
      </c>
      <c r="F1280" s="47">
        <v>45.28</v>
      </c>
      <c r="G1280" s="48">
        <v>3770100</v>
      </c>
      <c r="H1280" s="47">
        <v>38.65</v>
      </c>
      <c r="I1280" s="51">
        <f t="shared" si="155"/>
        <v>0.85357773851590102</v>
      </c>
      <c r="J1280" s="51">
        <f t="shared" ca="1" si="156"/>
        <v>1</v>
      </c>
      <c r="K1280" s="47">
        <f t="shared" si="157"/>
        <v>39.1</v>
      </c>
      <c r="L1280" s="47">
        <f t="shared" si="158"/>
        <v>39.42</v>
      </c>
      <c r="M1280" s="47">
        <f t="shared" si="159"/>
        <v>38.619999999999997</v>
      </c>
      <c r="N1280" s="47">
        <f t="shared" si="160"/>
        <v>38.65</v>
      </c>
      <c r="O1280" s="48">
        <f t="shared" ca="1" si="161"/>
        <v>3770100</v>
      </c>
    </row>
    <row r="1281" spans="1:15" x14ac:dyDescent="0.25">
      <c r="A1281">
        <v>1266</v>
      </c>
      <c r="B1281" s="84">
        <v>40115</v>
      </c>
      <c r="C1281" s="47">
        <v>45.87</v>
      </c>
      <c r="D1281" s="47">
        <v>46.01</v>
      </c>
      <c r="E1281" s="47">
        <v>45.07</v>
      </c>
      <c r="F1281" s="47">
        <v>45.87</v>
      </c>
      <c r="G1281" s="48">
        <v>4420000</v>
      </c>
      <c r="H1281" s="47">
        <v>39.15</v>
      </c>
      <c r="I1281" s="51">
        <f t="shared" si="155"/>
        <v>0.85349901896664493</v>
      </c>
      <c r="J1281" s="51">
        <f t="shared" ca="1" si="156"/>
        <v>1</v>
      </c>
      <c r="K1281" s="47">
        <f t="shared" si="157"/>
        <v>39.15</v>
      </c>
      <c r="L1281" s="47">
        <f t="shared" si="158"/>
        <v>39.270000000000003</v>
      </c>
      <c r="M1281" s="47">
        <f t="shared" si="159"/>
        <v>38.47</v>
      </c>
      <c r="N1281" s="47">
        <f t="shared" si="160"/>
        <v>39.15</v>
      </c>
      <c r="O1281" s="48">
        <f t="shared" ca="1" si="161"/>
        <v>4420000</v>
      </c>
    </row>
    <row r="1282" spans="1:15" x14ac:dyDescent="0.25">
      <c r="A1282">
        <v>1267</v>
      </c>
      <c r="B1282" s="84">
        <v>40114</v>
      </c>
      <c r="C1282" s="47">
        <v>46.05</v>
      </c>
      <c r="D1282" s="47">
        <v>46.35</v>
      </c>
      <c r="E1282" s="47">
        <v>45.58</v>
      </c>
      <c r="F1282" s="47">
        <v>45.61</v>
      </c>
      <c r="G1282" s="48">
        <v>3307000</v>
      </c>
      <c r="H1282" s="47">
        <v>38.93</v>
      </c>
      <c r="I1282" s="51">
        <f t="shared" si="155"/>
        <v>0.85354089015566759</v>
      </c>
      <c r="J1282" s="51">
        <f t="shared" ca="1" si="156"/>
        <v>1</v>
      </c>
      <c r="K1282" s="47">
        <f t="shared" si="157"/>
        <v>39.31</v>
      </c>
      <c r="L1282" s="47">
        <f t="shared" si="158"/>
        <v>39.56</v>
      </c>
      <c r="M1282" s="47">
        <f t="shared" si="159"/>
        <v>38.9</v>
      </c>
      <c r="N1282" s="47">
        <f t="shared" si="160"/>
        <v>38.93</v>
      </c>
      <c r="O1282" s="48">
        <f t="shared" ca="1" si="161"/>
        <v>3307000</v>
      </c>
    </row>
    <row r="1283" spans="1:15" x14ac:dyDescent="0.25">
      <c r="A1283">
        <v>1268</v>
      </c>
      <c r="B1283" s="84">
        <v>40113</v>
      </c>
      <c r="C1283" s="47">
        <v>46</v>
      </c>
      <c r="D1283" s="47">
        <v>46.67</v>
      </c>
      <c r="E1283" s="47">
        <v>45.99</v>
      </c>
      <c r="F1283" s="47">
        <v>46.02</v>
      </c>
      <c r="G1283" s="48">
        <v>3537300</v>
      </c>
      <c r="H1283" s="47">
        <v>39.28</v>
      </c>
      <c r="I1283" s="51">
        <f t="shared" si="155"/>
        <v>0.85354193828770097</v>
      </c>
      <c r="J1283" s="51">
        <f t="shared" ca="1" si="156"/>
        <v>1</v>
      </c>
      <c r="K1283" s="47">
        <f t="shared" si="157"/>
        <v>39.26</v>
      </c>
      <c r="L1283" s="47">
        <f t="shared" si="158"/>
        <v>39.83</v>
      </c>
      <c r="M1283" s="47">
        <f t="shared" si="159"/>
        <v>39.25</v>
      </c>
      <c r="N1283" s="47">
        <f t="shared" si="160"/>
        <v>39.28</v>
      </c>
      <c r="O1283" s="48">
        <f t="shared" ca="1" si="161"/>
        <v>3537300</v>
      </c>
    </row>
    <row r="1284" spans="1:15" x14ac:dyDescent="0.25">
      <c r="A1284">
        <v>1269</v>
      </c>
      <c r="B1284" s="84">
        <v>40112</v>
      </c>
      <c r="C1284" s="47">
        <v>46.48</v>
      </c>
      <c r="D1284" s="47">
        <v>46.96</v>
      </c>
      <c r="E1284" s="47">
        <v>45.78</v>
      </c>
      <c r="F1284" s="47">
        <v>46.01</v>
      </c>
      <c r="G1284" s="48">
        <v>3638100</v>
      </c>
      <c r="H1284" s="47">
        <v>39.270000000000003</v>
      </c>
      <c r="I1284" s="51">
        <f t="shared" si="155"/>
        <v>0.85351010649858738</v>
      </c>
      <c r="J1284" s="51">
        <f t="shared" ca="1" si="156"/>
        <v>1</v>
      </c>
      <c r="K1284" s="47">
        <f t="shared" si="157"/>
        <v>39.67</v>
      </c>
      <c r="L1284" s="47">
        <f t="shared" si="158"/>
        <v>40.08</v>
      </c>
      <c r="M1284" s="47">
        <f t="shared" si="159"/>
        <v>39.07</v>
      </c>
      <c r="N1284" s="47">
        <f t="shared" si="160"/>
        <v>39.270000000000003</v>
      </c>
      <c r="O1284" s="48">
        <f t="shared" ca="1" si="161"/>
        <v>3638100</v>
      </c>
    </row>
    <row r="1285" spans="1:15" x14ac:dyDescent="0.25">
      <c r="A1285">
        <v>1270</v>
      </c>
      <c r="B1285" s="84">
        <v>40109</v>
      </c>
      <c r="C1285" s="47">
        <v>46.84</v>
      </c>
      <c r="D1285" s="47">
        <v>47.51</v>
      </c>
      <c r="E1285" s="47">
        <v>46.33</v>
      </c>
      <c r="F1285" s="47">
        <v>46.43</v>
      </c>
      <c r="G1285" s="48">
        <v>4149300</v>
      </c>
      <c r="H1285" s="47">
        <v>39.630000000000003</v>
      </c>
      <c r="I1285" s="51">
        <f t="shared" si="155"/>
        <v>0.85354296790867978</v>
      </c>
      <c r="J1285" s="51">
        <f t="shared" ca="1" si="156"/>
        <v>1</v>
      </c>
      <c r="K1285" s="47">
        <f t="shared" si="157"/>
        <v>39.979999999999997</v>
      </c>
      <c r="L1285" s="47">
        <f t="shared" si="158"/>
        <v>40.549999999999997</v>
      </c>
      <c r="M1285" s="47">
        <f t="shared" si="159"/>
        <v>39.54</v>
      </c>
      <c r="N1285" s="47">
        <f t="shared" si="160"/>
        <v>39.630000000000003</v>
      </c>
      <c r="O1285" s="48">
        <f t="shared" ca="1" si="161"/>
        <v>4149300</v>
      </c>
    </row>
    <row r="1286" spans="1:15" x14ac:dyDescent="0.25">
      <c r="A1286">
        <v>1271</v>
      </c>
      <c r="B1286" s="84">
        <v>40108</v>
      </c>
      <c r="C1286" s="47">
        <v>45.43</v>
      </c>
      <c r="D1286" s="47">
        <v>47.4</v>
      </c>
      <c r="E1286" s="47">
        <v>45.13</v>
      </c>
      <c r="F1286" s="47">
        <v>46.82</v>
      </c>
      <c r="G1286" s="48">
        <v>6372900</v>
      </c>
      <c r="H1286" s="47">
        <v>39.96</v>
      </c>
      <c r="I1286" s="51">
        <f t="shared" si="155"/>
        <v>0.85348141819735157</v>
      </c>
      <c r="J1286" s="51">
        <f t="shared" ca="1" si="156"/>
        <v>1</v>
      </c>
      <c r="K1286" s="47">
        <f t="shared" si="157"/>
        <v>38.770000000000003</v>
      </c>
      <c r="L1286" s="47">
        <f t="shared" si="158"/>
        <v>40.46</v>
      </c>
      <c r="M1286" s="47">
        <f t="shared" si="159"/>
        <v>38.520000000000003</v>
      </c>
      <c r="N1286" s="47">
        <f t="shared" si="160"/>
        <v>39.96</v>
      </c>
      <c r="O1286" s="48">
        <f t="shared" ca="1" si="161"/>
        <v>6372900</v>
      </c>
    </row>
    <row r="1287" spans="1:15" x14ac:dyDescent="0.25">
      <c r="A1287">
        <v>1272</v>
      </c>
      <c r="B1287" s="84">
        <v>40107</v>
      </c>
      <c r="C1287" s="47">
        <v>45.49</v>
      </c>
      <c r="D1287" s="47">
        <v>46.14</v>
      </c>
      <c r="E1287" s="47">
        <v>45.02</v>
      </c>
      <c r="F1287" s="47">
        <v>45.18</v>
      </c>
      <c r="G1287" s="48">
        <v>6074600</v>
      </c>
      <c r="H1287" s="47">
        <v>38.56</v>
      </c>
      <c r="I1287" s="51">
        <f t="shared" si="155"/>
        <v>0.85347498893315632</v>
      </c>
      <c r="J1287" s="51">
        <f t="shared" ca="1" si="156"/>
        <v>1</v>
      </c>
      <c r="K1287" s="47">
        <f t="shared" si="157"/>
        <v>38.82</v>
      </c>
      <c r="L1287" s="47">
        <f t="shared" si="158"/>
        <v>39.380000000000003</v>
      </c>
      <c r="M1287" s="47">
        <f t="shared" si="159"/>
        <v>38.42</v>
      </c>
      <c r="N1287" s="47">
        <f t="shared" si="160"/>
        <v>38.56</v>
      </c>
      <c r="O1287" s="48">
        <f t="shared" ca="1" si="161"/>
        <v>6074600</v>
      </c>
    </row>
    <row r="1288" spans="1:15" x14ac:dyDescent="0.25">
      <c r="A1288">
        <v>1273</v>
      </c>
      <c r="B1288" s="84">
        <v>40106</v>
      </c>
      <c r="C1288" s="47">
        <v>46.88</v>
      </c>
      <c r="D1288" s="47">
        <v>46.88</v>
      </c>
      <c r="E1288" s="47">
        <v>45.38</v>
      </c>
      <c r="F1288" s="47">
        <v>45.54</v>
      </c>
      <c r="G1288" s="48">
        <v>6155000</v>
      </c>
      <c r="H1288" s="47">
        <v>38.869999999999997</v>
      </c>
      <c r="I1288" s="51">
        <f t="shared" si="155"/>
        <v>0.85353535353535348</v>
      </c>
      <c r="J1288" s="51">
        <f t="shared" ca="1" si="156"/>
        <v>1</v>
      </c>
      <c r="K1288" s="47">
        <f t="shared" si="157"/>
        <v>40.01</v>
      </c>
      <c r="L1288" s="47">
        <f t="shared" si="158"/>
        <v>40.01</v>
      </c>
      <c r="M1288" s="47">
        <f t="shared" si="159"/>
        <v>38.729999999999997</v>
      </c>
      <c r="N1288" s="47">
        <f t="shared" si="160"/>
        <v>38.869999999999997</v>
      </c>
      <c r="O1288" s="48">
        <f t="shared" ca="1" si="161"/>
        <v>6155000</v>
      </c>
    </row>
    <row r="1289" spans="1:15" x14ac:dyDescent="0.25">
      <c r="A1289">
        <v>1274</v>
      </c>
      <c r="B1289" s="84">
        <v>40105</v>
      </c>
      <c r="C1289" s="47">
        <v>46.68</v>
      </c>
      <c r="D1289" s="47">
        <v>47.35</v>
      </c>
      <c r="E1289" s="47">
        <v>46.55</v>
      </c>
      <c r="F1289" s="47">
        <v>47.15</v>
      </c>
      <c r="G1289" s="48">
        <v>2903400</v>
      </c>
      <c r="H1289" s="47">
        <v>40.24</v>
      </c>
      <c r="I1289" s="51">
        <f t="shared" si="155"/>
        <v>0.8534464475079534</v>
      </c>
      <c r="J1289" s="51">
        <f t="shared" ca="1" si="156"/>
        <v>1</v>
      </c>
      <c r="K1289" s="47">
        <f t="shared" si="157"/>
        <v>39.840000000000003</v>
      </c>
      <c r="L1289" s="47">
        <f t="shared" si="158"/>
        <v>40.409999999999997</v>
      </c>
      <c r="M1289" s="47">
        <f t="shared" si="159"/>
        <v>39.729999999999997</v>
      </c>
      <c r="N1289" s="47">
        <f t="shared" si="160"/>
        <v>40.24</v>
      </c>
      <c r="O1289" s="48">
        <f t="shared" ca="1" si="161"/>
        <v>2903400</v>
      </c>
    </row>
    <row r="1290" spans="1:15" x14ac:dyDescent="0.25">
      <c r="A1290">
        <v>1275</v>
      </c>
      <c r="B1290" s="84">
        <v>40102</v>
      </c>
      <c r="C1290" s="47">
        <v>46.38</v>
      </c>
      <c r="D1290" s="47">
        <v>46.85</v>
      </c>
      <c r="E1290" s="47">
        <v>46.14</v>
      </c>
      <c r="F1290" s="47">
        <v>46.55</v>
      </c>
      <c r="G1290" s="48">
        <v>3279900</v>
      </c>
      <c r="H1290" s="47">
        <v>39.729999999999997</v>
      </c>
      <c r="I1290" s="51">
        <f t="shared" si="155"/>
        <v>0.85349087003222335</v>
      </c>
      <c r="J1290" s="51">
        <f t="shared" ca="1" si="156"/>
        <v>1</v>
      </c>
      <c r="K1290" s="47">
        <f t="shared" si="157"/>
        <v>39.58</v>
      </c>
      <c r="L1290" s="47">
        <f t="shared" si="158"/>
        <v>39.99</v>
      </c>
      <c r="M1290" s="47">
        <f t="shared" si="159"/>
        <v>39.380000000000003</v>
      </c>
      <c r="N1290" s="47">
        <f t="shared" si="160"/>
        <v>39.729999999999997</v>
      </c>
      <c r="O1290" s="48">
        <f t="shared" ca="1" si="161"/>
        <v>3279900</v>
      </c>
    </row>
    <row r="1291" spans="1:15" x14ac:dyDescent="0.25">
      <c r="A1291">
        <v>1276</v>
      </c>
      <c r="B1291" s="84">
        <v>40101</v>
      </c>
      <c r="C1291" s="47">
        <v>46.78</v>
      </c>
      <c r="D1291" s="47">
        <v>46.88</v>
      </c>
      <c r="E1291" s="47">
        <v>46.28</v>
      </c>
      <c r="F1291" s="47">
        <v>46.6</v>
      </c>
      <c r="G1291" s="48">
        <v>2175100</v>
      </c>
      <c r="H1291" s="47">
        <v>39.78</v>
      </c>
      <c r="I1291" s="51">
        <f t="shared" si="155"/>
        <v>0.85364806866952792</v>
      </c>
      <c r="J1291" s="51">
        <f t="shared" ca="1" si="156"/>
        <v>1</v>
      </c>
      <c r="K1291" s="47">
        <f t="shared" si="157"/>
        <v>39.93</v>
      </c>
      <c r="L1291" s="47">
        <f t="shared" si="158"/>
        <v>40.020000000000003</v>
      </c>
      <c r="M1291" s="47">
        <f t="shared" si="159"/>
        <v>39.51</v>
      </c>
      <c r="N1291" s="47">
        <f t="shared" si="160"/>
        <v>39.78</v>
      </c>
      <c r="O1291" s="48">
        <f t="shared" ca="1" si="161"/>
        <v>2175100</v>
      </c>
    </row>
    <row r="1292" spans="1:15" x14ac:dyDescent="0.25">
      <c r="A1292">
        <v>1277</v>
      </c>
      <c r="B1292" s="84">
        <v>40100</v>
      </c>
      <c r="C1292" s="47">
        <v>46.21</v>
      </c>
      <c r="D1292" s="47">
        <v>47.07</v>
      </c>
      <c r="E1292" s="47">
        <v>46.12</v>
      </c>
      <c r="F1292" s="47">
        <v>46.92</v>
      </c>
      <c r="G1292" s="48">
        <v>3775300</v>
      </c>
      <c r="H1292" s="47">
        <v>40.049999999999997</v>
      </c>
      <c r="I1292" s="51">
        <f t="shared" si="155"/>
        <v>0.8535805626598465</v>
      </c>
      <c r="J1292" s="51">
        <f t="shared" ca="1" si="156"/>
        <v>1</v>
      </c>
      <c r="K1292" s="47">
        <f t="shared" si="157"/>
        <v>39.44</v>
      </c>
      <c r="L1292" s="47">
        <f t="shared" si="158"/>
        <v>40.18</v>
      </c>
      <c r="M1292" s="47">
        <f t="shared" si="159"/>
        <v>39.369999999999997</v>
      </c>
      <c r="N1292" s="47">
        <f t="shared" si="160"/>
        <v>40.049999999999997</v>
      </c>
      <c r="O1292" s="48">
        <f t="shared" ca="1" si="161"/>
        <v>3775300</v>
      </c>
    </row>
    <row r="1293" spans="1:15" x14ac:dyDescent="0.25">
      <c r="A1293">
        <v>1278</v>
      </c>
      <c r="B1293" s="84">
        <v>40099</v>
      </c>
      <c r="C1293" s="47">
        <v>45.71</v>
      </c>
      <c r="D1293" s="47">
        <v>46.19</v>
      </c>
      <c r="E1293" s="47">
        <v>45.56</v>
      </c>
      <c r="F1293" s="47">
        <v>45.97</v>
      </c>
      <c r="G1293" s="48">
        <v>2820100</v>
      </c>
      <c r="H1293" s="47">
        <v>39.24</v>
      </c>
      <c r="I1293" s="51">
        <f t="shared" si="155"/>
        <v>0.85360017402653909</v>
      </c>
      <c r="J1293" s="51">
        <f t="shared" ca="1" si="156"/>
        <v>1</v>
      </c>
      <c r="K1293" s="47">
        <f t="shared" si="157"/>
        <v>39.020000000000003</v>
      </c>
      <c r="L1293" s="47">
        <f t="shared" si="158"/>
        <v>39.43</v>
      </c>
      <c r="M1293" s="47">
        <f t="shared" si="159"/>
        <v>38.89</v>
      </c>
      <c r="N1293" s="47">
        <f t="shared" si="160"/>
        <v>39.24</v>
      </c>
      <c r="O1293" s="48">
        <f t="shared" ca="1" si="161"/>
        <v>2820100</v>
      </c>
    </row>
    <row r="1294" spans="1:15" x14ac:dyDescent="0.25">
      <c r="A1294">
        <v>1279</v>
      </c>
      <c r="B1294" s="84">
        <v>40098</v>
      </c>
      <c r="C1294" s="47">
        <v>46.16</v>
      </c>
      <c r="D1294" s="47">
        <v>46.23</v>
      </c>
      <c r="E1294" s="47">
        <v>45.7</v>
      </c>
      <c r="F1294" s="47">
        <v>45.86</v>
      </c>
      <c r="G1294" s="48">
        <v>2598500</v>
      </c>
      <c r="H1294" s="47">
        <v>39.14</v>
      </c>
      <c r="I1294" s="51">
        <f t="shared" si="155"/>
        <v>0.85346707370257302</v>
      </c>
      <c r="J1294" s="51">
        <f t="shared" ca="1" si="156"/>
        <v>1</v>
      </c>
      <c r="K1294" s="47">
        <f t="shared" si="157"/>
        <v>39.4</v>
      </c>
      <c r="L1294" s="47">
        <f t="shared" si="158"/>
        <v>39.46</v>
      </c>
      <c r="M1294" s="47">
        <f t="shared" si="159"/>
        <v>39</v>
      </c>
      <c r="N1294" s="47">
        <f t="shared" si="160"/>
        <v>39.14</v>
      </c>
      <c r="O1294" s="48">
        <f t="shared" ca="1" si="161"/>
        <v>2598500</v>
      </c>
    </row>
    <row r="1295" spans="1:15" x14ac:dyDescent="0.25">
      <c r="A1295">
        <v>1280</v>
      </c>
      <c r="B1295" s="84">
        <v>40095</v>
      </c>
      <c r="C1295" s="47">
        <v>45.54</v>
      </c>
      <c r="D1295" s="47">
        <v>46.16</v>
      </c>
      <c r="E1295" s="47">
        <v>45.54</v>
      </c>
      <c r="F1295" s="47">
        <v>46.11</v>
      </c>
      <c r="G1295" s="48">
        <v>2402600</v>
      </c>
      <c r="H1295" s="47">
        <v>39.36</v>
      </c>
      <c r="I1295" s="51">
        <f t="shared" si="155"/>
        <v>0.85361093038386471</v>
      </c>
      <c r="J1295" s="51">
        <f t="shared" ca="1" si="156"/>
        <v>1</v>
      </c>
      <c r="K1295" s="47">
        <f t="shared" si="157"/>
        <v>38.869999999999997</v>
      </c>
      <c r="L1295" s="47">
        <f t="shared" si="158"/>
        <v>39.4</v>
      </c>
      <c r="M1295" s="47">
        <f t="shared" si="159"/>
        <v>38.869999999999997</v>
      </c>
      <c r="N1295" s="47">
        <f t="shared" si="160"/>
        <v>39.36</v>
      </c>
      <c r="O1295" s="48">
        <f t="shared" ca="1" si="161"/>
        <v>2402600</v>
      </c>
    </row>
    <row r="1296" spans="1:15" x14ac:dyDescent="0.25">
      <c r="A1296">
        <v>1281</v>
      </c>
      <c r="B1296" s="84">
        <v>40094</v>
      </c>
      <c r="C1296" s="47">
        <v>45.88</v>
      </c>
      <c r="D1296" s="47">
        <v>46.09</v>
      </c>
      <c r="E1296" s="47">
        <v>45.48</v>
      </c>
      <c r="F1296" s="47">
        <v>45.59</v>
      </c>
      <c r="G1296" s="48">
        <v>3089600</v>
      </c>
      <c r="H1296" s="47">
        <v>38.909999999999997</v>
      </c>
      <c r="I1296" s="51">
        <f t="shared" si="155"/>
        <v>0.85347663961395026</v>
      </c>
      <c r="J1296" s="51">
        <f t="shared" ca="1" si="156"/>
        <v>1</v>
      </c>
      <c r="K1296" s="47">
        <f t="shared" si="157"/>
        <v>39.159999999999997</v>
      </c>
      <c r="L1296" s="47">
        <f t="shared" si="158"/>
        <v>39.340000000000003</v>
      </c>
      <c r="M1296" s="47">
        <f t="shared" si="159"/>
        <v>38.82</v>
      </c>
      <c r="N1296" s="47">
        <f t="shared" si="160"/>
        <v>38.909999999999997</v>
      </c>
      <c r="O1296" s="48">
        <f t="shared" ca="1" si="161"/>
        <v>3089600</v>
      </c>
    </row>
    <row r="1297" spans="1:15" x14ac:dyDescent="0.25">
      <c r="A1297">
        <v>1282</v>
      </c>
      <c r="B1297" s="84">
        <v>40093</v>
      </c>
      <c r="C1297" s="47">
        <v>46.47</v>
      </c>
      <c r="D1297" s="47">
        <v>46.5</v>
      </c>
      <c r="E1297" s="47">
        <v>45.45</v>
      </c>
      <c r="F1297" s="47">
        <v>45.78</v>
      </c>
      <c r="G1297" s="48">
        <v>3676400</v>
      </c>
      <c r="H1297" s="47">
        <v>39.08</v>
      </c>
      <c r="I1297" s="51">
        <f t="shared" ref="I1297:I1360" si="162">H1297/F1297</f>
        <v>0.85364788117081691</v>
      </c>
      <c r="J1297" s="51">
        <f t="shared" ref="J1297:J1360" ca="1" si="163">INDEX(OFFSET($T$15,0,0,$S$13+1,1),MATCH(B1297,OFFSET($Q$15,0,0,$S$13+1,1),-1))</f>
        <v>1</v>
      </c>
      <c r="K1297" s="47">
        <f t="shared" ref="K1297:K1360" si="164">ROUND($I1297*C1297,2)</f>
        <v>39.67</v>
      </c>
      <c r="L1297" s="47">
        <f t="shared" ref="L1297:L1360" si="165">ROUND($I1297*D1297,2)</f>
        <v>39.69</v>
      </c>
      <c r="M1297" s="47">
        <f t="shared" ref="M1297:M1360" si="166">ROUND($I1297*E1297,2)</f>
        <v>38.799999999999997</v>
      </c>
      <c r="N1297" s="47">
        <f t="shared" ref="N1297:N1360" si="167">ROUND($I1297*F1297,2)</f>
        <v>39.08</v>
      </c>
      <c r="O1297" s="48">
        <f t="shared" ref="O1297:O1360" ca="1" si="168">G1297*J1297</f>
        <v>3676400</v>
      </c>
    </row>
    <row r="1298" spans="1:15" x14ac:dyDescent="0.25">
      <c r="A1298">
        <v>1283</v>
      </c>
      <c r="B1298" s="84">
        <v>40092</v>
      </c>
      <c r="C1298" s="47">
        <v>46.42</v>
      </c>
      <c r="D1298" s="47">
        <v>46.62</v>
      </c>
      <c r="E1298" s="47">
        <v>46.12</v>
      </c>
      <c r="F1298" s="47">
        <v>46.55</v>
      </c>
      <c r="G1298" s="48">
        <v>3643600</v>
      </c>
      <c r="H1298" s="47">
        <v>39.729999999999997</v>
      </c>
      <c r="I1298" s="51">
        <f t="shared" si="162"/>
        <v>0.85349087003222335</v>
      </c>
      <c r="J1298" s="51">
        <f t="shared" ca="1" si="163"/>
        <v>1</v>
      </c>
      <c r="K1298" s="47">
        <f t="shared" si="164"/>
        <v>39.619999999999997</v>
      </c>
      <c r="L1298" s="47">
        <f t="shared" si="165"/>
        <v>39.79</v>
      </c>
      <c r="M1298" s="47">
        <f t="shared" si="166"/>
        <v>39.36</v>
      </c>
      <c r="N1298" s="47">
        <f t="shared" si="167"/>
        <v>39.729999999999997</v>
      </c>
      <c r="O1298" s="48">
        <f t="shared" ca="1" si="168"/>
        <v>3643600</v>
      </c>
    </row>
    <row r="1299" spans="1:15" x14ac:dyDescent="0.25">
      <c r="A1299">
        <v>1284</v>
      </c>
      <c r="B1299" s="84">
        <v>40091</v>
      </c>
      <c r="C1299" s="47">
        <v>46.06</v>
      </c>
      <c r="D1299" s="47">
        <v>46.36</v>
      </c>
      <c r="E1299" s="47">
        <v>45.82</v>
      </c>
      <c r="F1299" s="47">
        <v>46.12</v>
      </c>
      <c r="G1299" s="48">
        <v>2094800</v>
      </c>
      <c r="H1299" s="47">
        <v>39.369999999999997</v>
      </c>
      <c r="I1299" s="51">
        <f t="shared" si="162"/>
        <v>0.853642671292281</v>
      </c>
      <c r="J1299" s="51">
        <f t="shared" ca="1" si="163"/>
        <v>1</v>
      </c>
      <c r="K1299" s="47">
        <f t="shared" si="164"/>
        <v>39.32</v>
      </c>
      <c r="L1299" s="47">
        <f t="shared" si="165"/>
        <v>39.57</v>
      </c>
      <c r="M1299" s="47">
        <f t="shared" si="166"/>
        <v>39.11</v>
      </c>
      <c r="N1299" s="47">
        <f t="shared" si="167"/>
        <v>39.369999999999997</v>
      </c>
      <c r="O1299" s="48">
        <f t="shared" ca="1" si="168"/>
        <v>2094800</v>
      </c>
    </row>
    <row r="1300" spans="1:15" x14ac:dyDescent="0.25">
      <c r="A1300">
        <v>1285</v>
      </c>
      <c r="B1300" s="84">
        <v>40088</v>
      </c>
      <c r="C1300" s="47">
        <v>46.07</v>
      </c>
      <c r="D1300" s="47">
        <v>46.51</v>
      </c>
      <c r="E1300" s="47">
        <v>45.87</v>
      </c>
      <c r="F1300" s="47">
        <v>46.01</v>
      </c>
      <c r="G1300" s="48">
        <v>2499700</v>
      </c>
      <c r="H1300" s="47">
        <v>39.270000000000003</v>
      </c>
      <c r="I1300" s="51">
        <f t="shared" si="162"/>
        <v>0.85351010649858738</v>
      </c>
      <c r="J1300" s="51">
        <f t="shared" ca="1" si="163"/>
        <v>1</v>
      </c>
      <c r="K1300" s="47">
        <f t="shared" si="164"/>
        <v>39.32</v>
      </c>
      <c r="L1300" s="47">
        <f t="shared" si="165"/>
        <v>39.700000000000003</v>
      </c>
      <c r="M1300" s="47">
        <f t="shared" si="166"/>
        <v>39.15</v>
      </c>
      <c r="N1300" s="47">
        <f t="shared" si="167"/>
        <v>39.270000000000003</v>
      </c>
      <c r="O1300" s="48">
        <f t="shared" ca="1" si="168"/>
        <v>2499700</v>
      </c>
    </row>
    <row r="1301" spans="1:15" x14ac:dyDescent="0.25">
      <c r="A1301">
        <v>1286</v>
      </c>
      <c r="B1301" s="84">
        <v>40087</v>
      </c>
      <c r="C1301" s="47">
        <v>47.92</v>
      </c>
      <c r="D1301" s="47">
        <v>47.92</v>
      </c>
      <c r="E1301" s="47">
        <v>46.53</v>
      </c>
      <c r="F1301" s="47">
        <v>46.67</v>
      </c>
      <c r="G1301" s="48">
        <v>3571400</v>
      </c>
      <c r="H1301" s="47">
        <v>39.57</v>
      </c>
      <c r="I1301" s="51">
        <f t="shared" si="162"/>
        <v>0.84786800942789797</v>
      </c>
      <c r="J1301" s="51">
        <f t="shared" ca="1" si="163"/>
        <v>1</v>
      </c>
      <c r="K1301" s="47">
        <f t="shared" si="164"/>
        <v>40.630000000000003</v>
      </c>
      <c r="L1301" s="47">
        <f t="shared" si="165"/>
        <v>40.630000000000003</v>
      </c>
      <c r="M1301" s="47">
        <f t="shared" si="166"/>
        <v>39.450000000000003</v>
      </c>
      <c r="N1301" s="47">
        <f t="shared" si="167"/>
        <v>39.57</v>
      </c>
      <c r="O1301" s="48">
        <f t="shared" ca="1" si="168"/>
        <v>3571400</v>
      </c>
    </row>
    <row r="1302" spans="1:15" x14ac:dyDescent="0.25">
      <c r="A1302">
        <v>1287</v>
      </c>
      <c r="B1302" s="84">
        <v>40086</v>
      </c>
      <c r="C1302" s="47">
        <v>48.14</v>
      </c>
      <c r="D1302" s="47">
        <v>48.27</v>
      </c>
      <c r="E1302" s="47">
        <v>47.17</v>
      </c>
      <c r="F1302" s="47">
        <v>47.97</v>
      </c>
      <c r="G1302" s="48">
        <v>2956900</v>
      </c>
      <c r="H1302" s="47">
        <v>40.67</v>
      </c>
      <c r="I1302" s="51">
        <f t="shared" si="162"/>
        <v>0.84782155513862834</v>
      </c>
      <c r="J1302" s="51">
        <f t="shared" ca="1" si="163"/>
        <v>1</v>
      </c>
      <c r="K1302" s="47">
        <f t="shared" si="164"/>
        <v>40.81</v>
      </c>
      <c r="L1302" s="47">
        <f t="shared" si="165"/>
        <v>40.92</v>
      </c>
      <c r="M1302" s="47">
        <f t="shared" si="166"/>
        <v>39.99</v>
      </c>
      <c r="N1302" s="47">
        <f t="shared" si="167"/>
        <v>40.67</v>
      </c>
      <c r="O1302" s="48">
        <f t="shared" ca="1" si="168"/>
        <v>2956900</v>
      </c>
    </row>
    <row r="1303" spans="1:15" x14ac:dyDescent="0.25">
      <c r="A1303">
        <v>1288</v>
      </c>
      <c r="B1303" s="84">
        <v>40085</v>
      </c>
      <c r="C1303" s="47">
        <v>48.08</v>
      </c>
      <c r="D1303" s="47">
        <v>48.48</v>
      </c>
      <c r="E1303" s="47">
        <v>47.95</v>
      </c>
      <c r="F1303" s="47">
        <v>48.3</v>
      </c>
      <c r="G1303" s="48">
        <v>2363000</v>
      </c>
      <c r="H1303" s="47">
        <v>40.950000000000003</v>
      </c>
      <c r="I1303" s="51">
        <f t="shared" si="162"/>
        <v>0.84782608695652184</v>
      </c>
      <c r="J1303" s="51">
        <f t="shared" ca="1" si="163"/>
        <v>1</v>
      </c>
      <c r="K1303" s="47">
        <f t="shared" si="164"/>
        <v>40.76</v>
      </c>
      <c r="L1303" s="47">
        <f t="shared" si="165"/>
        <v>41.1</v>
      </c>
      <c r="M1303" s="47">
        <f t="shared" si="166"/>
        <v>40.65</v>
      </c>
      <c r="N1303" s="47">
        <f t="shared" si="167"/>
        <v>40.950000000000003</v>
      </c>
      <c r="O1303" s="48">
        <f t="shared" ca="1" si="168"/>
        <v>2363000</v>
      </c>
    </row>
    <row r="1304" spans="1:15" x14ac:dyDescent="0.25">
      <c r="A1304">
        <v>1289</v>
      </c>
      <c r="B1304" s="84">
        <v>40084</v>
      </c>
      <c r="C1304" s="47">
        <v>47.76</v>
      </c>
      <c r="D1304" s="47">
        <v>48.27</v>
      </c>
      <c r="E1304" s="47">
        <v>47.63</v>
      </c>
      <c r="F1304" s="47">
        <v>48</v>
      </c>
      <c r="G1304" s="48">
        <v>2023500</v>
      </c>
      <c r="H1304" s="47">
        <v>40.700000000000003</v>
      </c>
      <c r="I1304" s="51">
        <f t="shared" si="162"/>
        <v>0.84791666666666676</v>
      </c>
      <c r="J1304" s="51">
        <f t="shared" ca="1" si="163"/>
        <v>1</v>
      </c>
      <c r="K1304" s="47">
        <f t="shared" si="164"/>
        <v>40.5</v>
      </c>
      <c r="L1304" s="47">
        <f t="shared" si="165"/>
        <v>40.93</v>
      </c>
      <c r="M1304" s="47">
        <f t="shared" si="166"/>
        <v>40.39</v>
      </c>
      <c r="N1304" s="47">
        <f t="shared" si="167"/>
        <v>40.700000000000003</v>
      </c>
      <c r="O1304" s="48">
        <f t="shared" ca="1" si="168"/>
        <v>2023500</v>
      </c>
    </row>
    <row r="1305" spans="1:15" x14ac:dyDescent="0.25">
      <c r="A1305">
        <v>1290</v>
      </c>
      <c r="B1305" s="84">
        <v>40081</v>
      </c>
      <c r="C1305" s="47">
        <v>47.23</v>
      </c>
      <c r="D1305" s="47">
        <v>47.7</v>
      </c>
      <c r="E1305" s="47">
        <v>47.07</v>
      </c>
      <c r="F1305" s="47">
        <v>47.59</v>
      </c>
      <c r="G1305" s="48">
        <v>3232800</v>
      </c>
      <c r="H1305" s="47">
        <v>40.35</v>
      </c>
      <c r="I1305" s="51">
        <f t="shared" si="162"/>
        <v>0.84786719899138474</v>
      </c>
      <c r="J1305" s="51">
        <f t="shared" ca="1" si="163"/>
        <v>1</v>
      </c>
      <c r="K1305" s="47">
        <f t="shared" si="164"/>
        <v>40.04</v>
      </c>
      <c r="L1305" s="47">
        <f t="shared" si="165"/>
        <v>40.44</v>
      </c>
      <c r="M1305" s="47">
        <f t="shared" si="166"/>
        <v>39.909999999999997</v>
      </c>
      <c r="N1305" s="47">
        <f t="shared" si="167"/>
        <v>40.35</v>
      </c>
      <c r="O1305" s="48">
        <f t="shared" ca="1" si="168"/>
        <v>3232800</v>
      </c>
    </row>
    <row r="1306" spans="1:15" x14ac:dyDescent="0.25">
      <c r="A1306">
        <v>1291</v>
      </c>
      <c r="B1306" s="84">
        <v>40080</v>
      </c>
      <c r="C1306" s="47">
        <v>48</v>
      </c>
      <c r="D1306" s="47">
        <v>48.16</v>
      </c>
      <c r="E1306" s="47">
        <v>47.3</v>
      </c>
      <c r="F1306" s="47">
        <v>47.38</v>
      </c>
      <c r="G1306" s="48">
        <v>2433400</v>
      </c>
      <c r="H1306" s="47">
        <v>40.17</v>
      </c>
      <c r="I1306" s="51">
        <f t="shared" si="162"/>
        <v>0.84782608695652173</v>
      </c>
      <c r="J1306" s="51">
        <f t="shared" ca="1" si="163"/>
        <v>1</v>
      </c>
      <c r="K1306" s="47">
        <f t="shared" si="164"/>
        <v>40.700000000000003</v>
      </c>
      <c r="L1306" s="47">
        <f t="shared" si="165"/>
        <v>40.83</v>
      </c>
      <c r="M1306" s="47">
        <f t="shared" si="166"/>
        <v>40.1</v>
      </c>
      <c r="N1306" s="47">
        <f t="shared" si="167"/>
        <v>40.17</v>
      </c>
      <c r="O1306" s="48">
        <f t="shared" ca="1" si="168"/>
        <v>2433400</v>
      </c>
    </row>
    <row r="1307" spans="1:15" x14ac:dyDescent="0.25">
      <c r="A1307">
        <v>1292</v>
      </c>
      <c r="B1307" s="84">
        <v>40079</v>
      </c>
      <c r="C1307" s="47">
        <v>47.69</v>
      </c>
      <c r="D1307" s="47">
        <v>48.64</v>
      </c>
      <c r="E1307" s="47">
        <v>47.5</v>
      </c>
      <c r="F1307" s="47">
        <v>48.1</v>
      </c>
      <c r="G1307" s="48">
        <v>3700600</v>
      </c>
      <c r="H1307" s="47">
        <v>40.78</v>
      </c>
      <c r="I1307" s="51">
        <f t="shared" si="162"/>
        <v>0.84781704781704781</v>
      </c>
      <c r="J1307" s="51">
        <f t="shared" ca="1" si="163"/>
        <v>1</v>
      </c>
      <c r="K1307" s="47">
        <f t="shared" si="164"/>
        <v>40.43</v>
      </c>
      <c r="L1307" s="47">
        <f t="shared" si="165"/>
        <v>41.24</v>
      </c>
      <c r="M1307" s="47">
        <f t="shared" si="166"/>
        <v>40.270000000000003</v>
      </c>
      <c r="N1307" s="47">
        <f t="shared" si="167"/>
        <v>40.78</v>
      </c>
      <c r="O1307" s="48">
        <f t="shared" ca="1" si="168"/>
        <v>3700600</v>
      </c>
    </row>
    <row r="1308" spans="1:15" x14ac:dyDescent="0.25">
      <c r="A1308">
        <v>1293</v>
      </c>
      <c r="B1308" s="84">
        <v>40078</v>
      </c>
      <c r="C1308" s="47">
        <v>47.95</v>
      </c>
      <c r="D1308" s="47">
        <v>47.95</v>
      </c>
      <c r="E1308" s="47">
        <v>47.36</v>
      </c>
      <c r="F1308" s="47">
        <v>47.64</v>
      </c>
      <c r="G1308" s="48">
        <v>2160900</v>
      </c>
      <c r="H1308" s="47">
        <v>40.39</v>
      </c>
      <c r="I1308" s="51">
        <f t="shared" si="162"/>
        <v>0.84781696053736355</v>
      </c>
      <c r="J1308" s="51">
        <f t="shared" ca="1" si="163"/>
        <v>1</v>
      </c>
      <c r="K1308" s="47">
        <f t="shared" si="164"/>
        <v>40.65</v>
      </c>
      <c r="L1308" s="47">
        <f t="shared" si="165"/>
        <v>40.65</v>
      </c>
      <c r="M1308" s="47">
        <f t="shared" si="166"/>
        <v>40.15</v>
      </c>
      <c r="N1308" s="47">
        <f t="shared" si="167"/>
        <v>40.39</v>
      </c>
      <c r="O1308" s="48">
        <f t="shared" ca="1" si="168"/>
        <v>2160900</v>
      </c>
    </row>
    <row r="1309" spans="1:15" x14ac:dyDescent="0.25">
      <c r="A1309">
        <v>1294</v>
      </c>
      <c r="B1309" s="84">
        <v>40077</v>
      </c>
      <c r="C1309" s="47">
        <v>48.18</v>
      </c>
      <c r="D1309" s="47">
        <v>48.39</v>
      </c>
      <c r="E1309" s="47">
        <v>47.46</v>
      </c>
      <c r="F1309" s="47">
        <v>47.79</v>
      </c>
      <c r="G1309" s="48">
        <v>3349600</v>
      </c>
      <c r="H1309" s="47">
        <v>40.520000000000003</v>
      </c>
      <c r="I1309" s="51">
        <f t="shared" si="162"/>
        <v>0.84787612471228302</v>
      </c>
      <c r="J1309" s="51">
        <f t="shared" ca="1" si="163"/>
        <v>1</v>
      </c>
      <c r="K1309" s="47">
        <f t="shared" si="164"/>
        <v>40.85</v>
      </c>
      <c r="L1309" s="47">
        <f t="shared" si="165"/>
        <v>41.03</v>
      </c>
      <c r="M1309" s="47">
        <f t="shared" si="166"/>
        <v>40.24</v>
      </c>
      <c r="N1309" s="47">
        <f t="shared" si="167"/>
        <v>40.520000000000003</v>
      </c>
      <c r="O1309" s="48">
        <f t="shared" ca="1" si="168"/>
        <v>3349600</v>
      </c>
    </row>
    <row r="1310" spans="1:15" x14ac:dyDescent="0.25">
      <c r="A1310">
        <v>1295</v>
      </c>
      <c r="B1310" s="84">
        <v>40074</v>
      </c>
      <c r="C1310" s="47">
        <v>47.78</v>
      </c>
      <c r="D1310" s="47">
        <v>48.36</v>
      </c>
      <c r="E1310" s="47">
        <v>47.52</v>
      </c>
      <c r="F1310" s="47">
        <v>48.33</v>
      </c>
      <c r="G1310" s="48">
        <v>4555900</v>
      </c>
      <c r="H1310" s="47">
        <v>40.98</v>
      </c>
      <c r="I1310" s="51">
        <f t="shared" si="162"/>
        <v>0.84792054624456858</v>
      </c>
      <c r="J1310" s="51">
        <f t="shared" ca="1" si="163"/>
        <v>1</v>
      </c>
      <c r="K1310" s="47">
        <f t="shared" si="164"/>
        <v>40.51</v>
      </c>
      <c r="L1310" s="47">
        <f t="shared" si="165"/>
        <v>41.01</v>
      </c>
      <c r="M1310" s="47">
        <f t="shared" si="166"/>
        <v>40.29</v>
      </c>
      <c r="N1310" s="47">
        <f t="shared" si="167"/>
        <v>40.98</v>
      </c>
      <c r="O1310" s="48">
        <f t="shared" ca="1" si="168"/>
        <v>4555900</v>
      </c>
    </row>
    <row r="1311" spans="1:15" x14ac:dyDescent="0.25">
      <c r="A1311">
        <v>1296</v>
      </c>
      <c r="B1311" s="84">
        <v>40073</v>
      </c>
      <c r="C1311" s="47">
        <v>46.11</v>
      </c>
      <c r="D1311" s="47">
        <v>48.05</v>
      </c>
      <c r="E1311" s="47">
        <v>45.84</v>
      </c>
      <c r="F1311" s="47">
        <v>47.72</v>
      </c>
      <c r="G1311" s="48">
        <v>5916600</v>
      </c>
      <c r="H1311" s="47">
        <v>40.46</v>
      </c>
      <c r="I1311" s="51">
        <f t="shared" si="162"/>
        <v>0.84786253143336132</v>
      </c>
      <c r="J1311" s="51">
        <f t="shared" ca="1" si="163"/>
        <v>1</v>
      </c>
      <c r="K1311" s="47">
        <f t="shared" si="164"/>
        <v>39.090000000000003</v>
      </c>
      <c r="L1311" s="47">
        <f t="shared" si="165"/>
        <v>40.74</v>
      </c>
      <c r="M1311" s="47">
        <f t="shared" si="166"/>
        <v>38.869999999999997</v>
      </c>
      <c r="N1311" s="47">
        <f t="shared" si="167"/>
        <v>40.46</v>
      </c>
      <c r="O1311" s="48">
        <f t="shared" ca="1" si="168"/>
        <v>5916600</v>
      </c>
    </row>
    <row r="1312" spans="1:15" x14ac:dyDescent="0.25">
      <c r="A1312">
        <v>1297</v>
      </c>
      <c r="B1312" s="84">
        <v>40072</v>
      </c>
      <c r="C1312" s="47">
        <v>46.28</v>
      </c>
      <c r="D1312" s="47">
        <v>46.47</v>
      </c>
      <c r="E1312" s="47">
        <v>45.8</v>
      </c>
      <c r="F1312" s="47">
        <v>46.17</v>
      </c>
      <c r="G1312" s="48">
        <v>3288100</v>
      </c>
      <c r="H1312" s="47">
        <v>39.15</v>
      </c>
      <c r="I1312" s="51">
        <f t="shared" si="162"/>
        <v>0.8479532163742689</v>
      </c>
      <c r="J1312" s="51">
        <f t="shared" ca="1" si="163"/>
        <v>1</v>
      </c>
      <c r="K1312" s="47">
        <f t="shared" si="164"/>
        <v>39.24</v>
      </c>
      <c r="L1312" s="47">
        <f t="shared" si="165"/>
        <v>39.4</v>
      </c>
      <c r="M1312" s="47">
        <f t="shared" si="166"/>
        <v>38.840000000000003</v>
      </c>
      <c r="N1312" s="47">
        <f t="shared" si="167"/>
        <v>39.15</v>
      </c>
      <c r="O1312" s="48">
        <f t="shared" ca="1" si="168"/>
        <v>3288100</v>
      </c>
    </row>
    <row r="1313" spans="1:15" x14ac:dyDescent="0.25">
      <c r="A1313">
        <v>1298</v>
      </c>
      <c r="B1313" s="84">
        <v>40071</v>
      </c>
      <c r="C1313" s="47">
        <v>46.21</v>
      </c>
      <c r="D1313" s="47">
        <v>46.23</v>
      </c>
      <c r="E1313" s="47">
        <v>45.74</v>
      </c>
      <c r="F1313" s="47">
        <v>46.09</v>
      </c>
      <c r="G1313" s="48">
        <v>2706900</v>
      </c>
      <c r="H1313" s="47">
        <v>39.08</v>
      </c>
      <c r="I1313" s="51">
        <f t="shared" si="162"/>
        <v>0.84790627034063781</v>
      </c>
      <c r="J1313" s="51">
        <f t="shared" ca="1" si="163"/>
        <v>1</v>
      </c>
      <c r="K1313" s="47">
        <f t="shared" si="164"/>
        <v>39.18</v>
      </c>
      <c r="L1313" s="47">
        <f t="shared" si="165"/>
        <v>39.200000000000003</v>
      </c>
      <c r="M1313" s="47">
        <f t="shared" si="166"/>
        <v>38.78</v>
      </c>
      <c r="N1313" s="47">
        <f t="shared" si="167"/>
        <v>39.08</v>
      </c>
      <c r="O1313" s="48">
        <f t="shared" ca="1" si="168"/>
        <v>2706900</v>
      </c>
    </row>
    <row r="1314" spans="1:15" x14ac:dyDescent="0.25">
      <c r="A1314">
        <v>1299</v>
      </c>
      <c r="B1314" s="84">
        <v>40070</v>
      </c>
      <c r="C1314" s="47">
        <v>46.43</v>
      </c>
      <c r="D1314" s="47">
        <v>46.5</v>
      </c>
      <c r="E1314" s="47">
        <v>46.05</v>
      </c>
      <c r="F1314" s="47">
        <v>46.13</v>
      </c>
      <c r="G1314" s="48">
        <v>2891500</v>
      </c>
      <c r="H1314" s="47">
        <v>39.11</v>
      </c>
      <c r="I1314" s="51">
        <f t="shared" si="162"/>
        <v>0.84782137437676131</v>
      </c>
      <c r="J1314" s="51">
        <f t="shared" ca="1" si="163"/>
        <v>1</v>
      </c>
      <c r="K1314" s="47">
        <f t="shared" si="164"/>
        <v>39.36</v>
      </c>
      <c r="L1314" s="47">
        <f t="shared" si="165"/>
        <v>39.42</v>
      </c>
      <c r="M1314" s="47">
        <f t="shared" si="166"/>
        <v>39.04</v>
      </c>
      <c r="N1314" s="47">
        <f t="shared" si="167"/>
        <v>39.11</v>
      </c>
      <c r="O1314" s="48">
        <f t="shared" ca="1" si="168"/>
        <v>2891500</v>
      </c>
    </row>
    <row r="1315" spans="1:15" x14ac:dyDescent="0.25">
      <c r="A1315">
        <v>1300</v>
      </c>
      <c r="B1315" s="84">
        <v>40067</v>
      </c>
      <c r="C1315" s="47">
        <v>46.17</v>
      </c>
      <c r="D1315" s="47">
        <v>46.73</v>
      </c>
      <c r="E1315" s="47">
        <v>45.78</v>
      </c>
      <c r="F1315" s="47">
        <v>46.56</v>
      </c>
      <c r="G1315" s="48">
        <v>4089000</v>
      </c>
      <c r="H1315" s="47">
        <v>39.479999999999997</v>
      </c>
      <c r="I1315" s="51">
        <f t="shared" si="162"/>
        <v>0.84793814432989678</v>
      </c>
      <c r="J1315" s="51">
        <f t="shared" ca="1" si="163"/>
        <v>1</v>
      </c>
      <c r="K1315" s="47">
        <f t="shared" si="164"/>
        <v>39.15</v>
      </c>
      <c r="L1315" s="47">
        <f t="shared" si="165"/>
        <v>39.619999999999997</v>
      </c>
      <c r="M1315" s="47">
        <f t="shared" si="166"/>
        <v>38.82</v>
      </c>
      <c r="N1315" s="47">
        <f t="shared" si="167"/>
        <v>39.479999999999997</v>
      </c>
      <c r="O1315" s="48">
        <f t="shared" ca="1" si="168"/>
        <v>4089000</v>
      </c>
    </row>
    <row r="1316" spans="1:15" x14ac:dyDescent="0.25">
      <c r="A1316">
        <v>1301</v>
      </c>
      <c r="B1316" s="84">
        <v>40066</v>
      </c>
      <c r="C1316" s="47">
        <v>46.31</v>
      </c>
      <c r="D1316" s="47">
        <v>46.33</v>
      </c>
      <c r="E1316" s="47">
        <v>45.8</v>
      </c>
      <c r="F1316" s="47">
        <v>46.22</v>
      </c>
      <c r="G1316" s="48">
        <v>3196700</v>
      </c>
      <c r="H1316" s="47">
        <v>39.19</v>
      </c>
      <c r="I1316" s="51">
        <f t="shared" si="162"/>
        <v>0.84790134141064466</v>
      </c>
      <c r="J1316" s="51">
        <f t="shared" ca="1" si="163"/>
        <v>1</v>
      </c>
      <c r="K1316" s="47">
        <f t="shared" si="164"/>
        <v>39.270000000000003</v>
      </c>
      <c r="L1316" s="47">
        <f t="shared" si="165"/>
        <v>39.28</v>
      </c>
      <c r="M1316" s="47">
        <f t="shared" si="166"/>
        <v>38.83</v>
      </c>
      <c r="N1316" s="47">
        <f t="shared" si="167"/>
        <v>39.19</v>
      </c>
      <c r="O1316" s="48">
        <f t="shared" ca="1" si="168"/>
        <v>3196700</v>
      </c>
    </row>
    <row r="1317" spans="1:15" x14ac:dyDescent="0.25">
      <c r="A1317">
        <v>1302</v>
      </c>
      <c r="B1317" s="84">
        <v>40065</v>
      </c>
      <c r="C1317" s="47">
        <v>46.33</v>
      </c>
      <c r="D1317" s="47">
        <v>46.99</v>
      </c>
      <c r="E1317" s="47">
        <v>46.2</v>
      </c>
      <c r="F1317" s="47">
        <v>46.44</v>
      </c>
      <c r="G1317" s="48">
        <v>2807200</v>
      </c>
      <c r="H1317" s="47">
        <v>39.380000000000003</v>
      </c>
      <c r="I1317" s="51">
        <f t="shared" si="162"/>
        <v>0.8479758828596039</v>
      </c>
      <c r="J1317" s="51">
        <f t="shared" ca="1" si="163"/>
        <v>1</v>
      </c>
      <c r="K1317" s="47">
        <f t="shared" si="164"/>
        <v>39.29</v>
      </c>
      <c r="L1317" s="47">
        <f t="shared" si="165"/>
        <v>39.85</v>
      </c>
      <c r="M1317" s="47">
        <f t="shared" si="166"/>
        <v>39.18</v>
      </c>
      <c r="N1317" s="47">
        <f t="shared" si="167"/>
        <v>39.380000000000003</v>
      </c>
      <c r="O1317" s="48">
        <f t="shared" ca="1" si="168"/>
        <v>2807200</v>
      </c>
    </row>
    <row r="1318" spans="1:15" x14ac:dyDescent="0.25">
      <c r="A1318">
        <v>1303</v>
      </c>
      <c r="B1318" s="84">
        <v>40064</v>
      </c>
      <c r="C1318" s="47">
        <v>46.76</v>
      </c>
      <c r="D1318" s="47">
        <v>46.85</v>
      </c>
      <c r="E1318" s="47">
        <v>45.92</v>
      </c>
      <c r="F1318" s="47">
        <v>46.29</v>
      </c>
      <c r="G1318" s="48">
        <v>3421700</v>
      </c>
      <c r="H1318" s="47">
        <v>39.25</v>
      </c>
      <c r="I1318" s="51">
        <f t="shared" si="162"/>
        <v>0.84791531648304175</v>
      </c>
      <c r="J1318" s="51">
        <f t="shared" ca="1" si="163"/>
        <v>1</v>
      </c>
      <c r="K1318" s="47">
        <f t="shared" si="164"/>
        <v>39.65</v>
      </c>
      <c r="L1318" s="47">
        <f t="shared" si="165"/>
        <v>39.72</v>
      </c>
      <c r="M1318" s="47">
        <f t="shared" si="166"/>
        <v>38.94</v>
      </c>
      <c r="N1318" s="47">
        <f t="shared" si="167"/>
        <v>39.25</v>
      </c>
      <c r="O1318" s="48">
        <f t="shared" ca="1" si="168"/>
        <v>3421700</v>
      </c>
    </row>
    <row r="1319" spans="1:15" x14ac:dyDescent="0.25">
      <c r="A1319">
        <v>1304</v>
      </c>
      <c r="B1319" s="84">
        <v>40060</v>
      </c>
      <c r="C1319" s="47">
        <v>45.92</v>
      </c>
      <c r="D1319" s="47">
        <v>46.82</v>
      </c>
      <c r="E1319" s="47">
        <v>45.92</v>
      </c>
      <c r="F1319" s="47">
        <v>46.56</v>
      </c>
      <c r="G1319" s="48">
        <v>2213500</v>
      </c>
      <c r="H1319" s="47">
        <v>39.479999999999997</v>
      </c>
      <c r="I1319" s="51">
        <f t="shared" si="162"/>
        <v>0.84793814432989678</v>
      </c>
      <c r="J1319" s="51">
        <f t="shared" ca="1" si="163"/>
        <v>1</v>
      </c>
      <c r="K1319" s="47">
        <f t="shared" si="164"/>
        <v>38.94</v>
      </c>
      <c r="L1319" s="47">
        <f t="shared" si="165"/>
        <v>39.700000000000003</v>
      </c>
      <c r="M1319" s="47">
        <f t="shared" si="166"/>
        <v>38.94</v>
      </c>
      <c r="N1319" s="47">
        <f t="shared" si="167"/>
        <v>39.479999999999997</v>
      </c>
      <c r="O1319" s="48">
        <f t="shared" ca="1" si="168"/>
        <v>2213500</v>
      </c>
    </row>
    <row r="1320" spans="1:15" x14ac:dyDescent="0.25">
      <c r="A1320">
        <v>1305</v>
      </c>
      <c r="B1320" s="84">
        <v>40059</v>
      </c>
      <c r="C1320" s="47">
        <v>46.34</v>
      </c>
      <c r="D1320" s="47">
        <v>46.64</v>
      </c>
      <c r="E1320" s="47">
        <v>45.39</v>
      </c>
      <c r="F1320" s="47">
        <v>45.88</v>
      </c>
      <c r="G1320" s="48">
        <v>4761000</v>
      </c>
      <c r="H1320" s="47">
        <v>38.9</v>
      </c>
      <c r="I1320" s="51">
        <f t="shared" si="162"/>
        <v>0.84786399302528326</v>
      </c>
      <c r="J1320" s="51">
        <f t="shared" ca="1" si="163"/>
        <v>1</v>
      </c>
      <c r="K1320" s="47">
        <f t="shared" si="164"/>
        <v>39.29</v>
      </c>
      <c r="L1320" s="47">
        <f t="shared" si="165"/>
        <v>39.54</v>
      </c>
      <c r="M1320" s="47">
        <f t="shared" si="166"/>
        <v>38.479999999999997</v>
      </c>
      <c r="N1320" s="47">
        <f t="shared" si="167"/>
        <v>38.9</v>
      </c>
      <c r="O1320" s="48">
        <f t="shared" ca="1" si="168"/>
        <v>4761000</v>
      </c>
    </row>
    <row r="1321" spans="1:15" x14ac:dyDescent="0.25">
      <c r="A1321">
        <v>1306</v>
      </c>
      <c r="B1321" s="84">
        <v>40058</v>
      </c>
      <c r="C1321" s="47">
        <v>46.44</v>
      </c>
      <c r="D1321" s="47">
        <v>46.56</v>
      </c>
      <c r="E1321" s="47">
        <v>46.06</v>
      </c>
      <c r="F1321" s="47">
        <v>46.28</v>
      </c>
      <c r="G1321" s="48">
        <v>2677500</v>
      </c>
      <c r="H1321" s="47">
        <v>39.24</v>
      </c>
      <c r="I1321" s="51">
        <f t="shared" si="162"/>
        <v>0.84788245462402767</v>
      </c>
      <c r="J1321" s="51">
        <f t="shared" ca="1" si="163"/>
        <v>1</v>
      </c>
      <c r="K1321" s="47">
        <f t="shared" si="164"/>
        <v>39.380000000000003</v>
      </c>
      <c r="L1321" s="47">
        <f t="shared" si="165"/>
        <v>39.479999999999997</v>
      </c>
      <c r="M1321" s="47">
        <f t="shared" si="166"/>
        <v>39.049999999999997</v>
      </c>
      <c r="N1321" s="47">
        <f t="shared" si="167"/>
        <v>39.24</v>
      </c>
      <c r="O1321" s="48">
        <f t="shared" ca="1" si="168"/>
        <v>2677500</v>
      </c>
    </row>
    <row r="1322" spans="1:15" x14ac:dyDescent="0.25">
      <c r="A1322">
        <v>1307</v>
      </c>
      <c r="B1322" s="84">
        <v>40057</v>
      </c>
      <c r="C1322" s="47">
        <v>46.29</v>
      </c>
      <c r="D1322" s="47">
        <v>47.14</v>
      </c>
      <c r="E1322" s="47">
        <v>45.7</v>
      </c>
      <c r="F1322" s="47">
        <v>46.56</v>
      </c>
      <c r="G1322" s="48">
        <v>3773500</v>
      </c>
      <c r="H1322" s="47">
        <v>39.479999999999997</v>
      </c>
      <c r="I1322" s="51">
        <f t="shared" si="162"/>
        <v>0.84793814432989678</v>
      </c>
      <c r="J1322" s="51">
        <f t="shared" ca="1" si="163"/>
        <v>1</v>
      </c>
      <c r="K1322" s="47">
        <f t="shared" si="164"/>
        <v>39.25</v>
      </c>
      <c r="L1322" s="47">
        <f t="shared" si="165"/>
        <v>39.97</v>
      </c>
      <c r="M1322" s="47">
        <f t="shared" si="166"/>
        <v>38.75</v>
      </c>
      <c r="N1322" s="47">
        <f t="shared" si="167"/>
        <v>39.479999999999997</v>
      </c>
      <c r="O1322" s="48">
        <f t="shared" ca="1" si="168"/>
        <v>3773500</v>
      </c>
    </row>
    <row r="1323" spans="1:15" x14ac:dyDescent="0.25">
      <c r="A1323">
        <v>1308</v>
      </c>
      <c r="B1323" s="84">
        <v>40056</v>
      </c>
      <c r="C1323" s="47">
        <v>47.14</v>
      </c>
      <c r="D1323" s="47">
        <v>47.34</v>
      </c>
      <c r="E1323" s="47">
        <v>46.88</v>
      </c>
      <c r="F1323" s="47">
        <v>47.18</v>
      </c>
      <c r="G1323" s="48">
        <v>2132600</v>
      </c>
      <c r="H1323" s="47">
        <v>40</v>
      </c>
      <c r="I1323" s="51">
        <f t="shared" si="162"/>
        <v>0.84781687155574392</v>
      </c>
      <c r="J1323" s="51">
        <f t="shared" ca="1" si="163"/>
        <v>1</v>
      </c>
      <c r="K1323" s="47">
        <f t="shared" si="164"/>
        <v>39.97</v>
      </c>
      <c r="L1323" s="47">
        <f t="shared" si="165"/>
        <v>40.14</v>
      </c>
      <c r="M1323" s="47">
        <f t="shared" si="166"/>
        <v>39.75</v>
      </c>
      <c r="N1323" s="47">
        <f t="shared" si="167"/>
        <v>40</v>
      </c>
      <c r="O1323" s="48">
        <f t="shared" ca="1" si="168"/>
        <v>2132600</v>
      </c>
    </row>
    <row r="1324" spans="1:15" x14ac:dyDescent="0.25">
      <c r="A1324">
        <v>1309</v>
      </c>
      <c r="B1324" s="84">
        <v>40053</v>
      </c>
      <c r="C1324" s="47">
        <v>47.88</v>
      </c>
      <c r="D1324" s="47">
        <v>47.88</v>
      </c>
      <c r="E1324" s="47">
        <v>47.15</v>
      </c>
      <c r="F1324" s="47">
        <v>47.32</v>
      </c>
      <c r="G1324" s="48">
        <v>2403900</v>
      </c>
      <c r="H1324" s="47">
        <v>40.119999999999997</v>
      </c>
      <c r="I1324" s="51">
        <f t="shared" si="162"/>
        <v>0.84784446322907858</v>
      </c>
      <c r="J1324" s="51">
        <f t="shared" ca="1" si="163"/>
        <v>1</v>
      </c>
      <c r="K1324" s="47">
        <f t="shared" si="164"/>
        <v>40.590000000000003</v>
      </c>
      <c r="L1324" s="47">
        <f t="shared" si="165"/>
        <v>40.590000000000003</v>
      </c>
      <c r="M1324" s="47">
        <f t="shared" si="166"/>
        <v>39.979999999999997</v>
      </c>
      <c r="N1324" s="47">
        <f t="shared" si="167"/>
        <v>40.119999999999997</v>
      </c>
      <c r="O1324" s="48">
        <f t="shared" ca="1" si="168"/>
        <v>2403900</v>
      </c>
    </row>
    <row r="1325" spans="1:15" x14ac:dyDescent="0.25">
      <c r="A1325">
        <v>1310</v>
      </c>
      <c r="B1325" s="84">
        <v>40052</v>
      </c>
      <c r="C1325" s="47">
        <v>47.53</v>
      </c>
      <c r="D1325" s="47">
        <v>48.23</v>
      </c>
      <c r="E1325" s="47">
        <v>47.34</v>
      </c>
      <c r="F1325" s="47">
        <v>47.76</v>
      </c>
      <c r="G1325" s="48">
        <v>3486300</v>
      </c>
      <c r="H1325" s="47">
        <v>40.49</v>
      </c>
      <c r="I1325" s="51">
        <f t="shared" si="162"/>
        <v>0.84778056951423797</v>
      </c>
      <c r="J1325" s="51">
        <f t="shared" ca="1" si="163"/>
        <v>1</v>
      </c>
      <c r="K1325" s="47">
        <f t="shared" si="164"/>
        <v>40.299999999999997</v>
      </c>
      <c r="L1325" s="47">
        <f t="shared" si="165"/>
        <v>40.89</v>
      </c>
      <c r="M1325" s="47">
        <f t="shared" si="166"/>
        <v>40.130000000000003</v>
      </c>
      <c r="N1325" s="47">
        <f t="shared" si="167"/>
        <v>40.49</v>
      </c>
      <c r="O1325" s="48">
        <f t="shared" ca="1" si="168"/>
        <v>3486300</v>
      </c>
    </row>
    <row r="1326" spans="1:15" x14ac:dyDescent="0.25">
      <c r="A1326">
        <v>1311</v>
      </c>
      <c r="B1326" s="84">
        <v>40051</v>
      </c>
      <c r="C1326" s="47">
        <v>47.72</v>
      </c>
      <c r="D1326" s="47">
        <v>47.86</v>
      </c>
      <c r="E1326" s="47">
        <v>47.28</v>
      </c>
      <c r="F1326" s="47">
        <v>47.6</v>
      </c>
      <c r="G1326" s="48">
        <v>3337000</v>
      </c>
      <c r="H1326" s="47">
        <v>40.36</v>
      </c>
      <c r="I1326" s="51">
        <f t="shared" si="162"/>
        <v>0.84789915966386553</v>
      </c>
      <c r="J1326" s="51">
        <f t="shared" ca="1" si="163"/>
        <v>1</v>
      </c>
      <c r="K1326" s="47">
        <f t="shared" si="164"/>
        <v>40.46</v>
      </c>
      <c r="L1326" s="47">
        <f t="shared" si="165"/>
        <v>40.58</v>
      </c>
      <c r="M1326" s="47">
        <f t="shared" si="166"/>
        <v>40.090000000000003</v>
      </c>
      <c r="N1326" s="47">
        <f t="shared" si="167"/>
        <v>40.36</v>
      </c>
      <c r="O1326" s="48">
        <f t="shared" ca="1" si="168"/>
        <v>3337000</v>
      </c>
    </row>
    <row r="1327" spans="1:15" x14ac:dyDescent="0.25">
      <c r="A1327">
        <v>1312</v>
      </c>
      <c r="B1327" s="84">
        <v>40050</v>
      </c>
      <c r="C1327" s="47">
        <v>48.27</v>
      </c>
      <c r="D1327" s="47">
        <v>48.29</v>
      </c>
      <c r="E1327" s="47">
        <v>47.65</v>
      </c>
      <c r="F1327" s="47">
        <v>47.69</v>
      </c>
      <c r="G1327" s="48">
        <v>3309200</v>
      </c>
      <c r="H1327" s="47">
        <v>40.44</v>
      </c>
      <c r="I1327" s="51">
        <f t="shared" si="162"/>
        <v>0.84797651499266091</v>
      </c>
      <c r="J1327" s="51">
        <f t="shared" ca="1" si="163"/>
        <v>1</v>
      </c>
      <c r="K1327" s="47">
        <f t="shared" si="164"/>
        <v>40.93</v>
      </c>
      <c r="L1327" s="47">
        <f t="shared" si="165"/>
        <v>40.950000000000003</v>
      </c>
      <c r="M1327" s="47">
        <f t="shared" si="166"/>
        <v>40.409999999999997</v>
      </c>
      <c r="N1327" s="47">
        <f t="shared" si="167"/>
        <v>40.44</v>
      </c>
      <c r="O1327" s="48">
        <f t="shared" ca="1" si="168"/>
        <v>3309200</v>
      </c>
    </row>
    <row r="1328" spans="1:15" x14ac:dyDescent="0.25">
      <c r="A1328">
        <v>1313</v>
      </c>
      <c r="B1328" s="84">
        <v>40049</v>
      </c>
      <c r="C1328" s="47">
        <v>48.39</v>
      </c>
      <c r="D1328" s="47">
        <v>48.4</v>
      </c>
      <c r="E1328" s="47">
        <v>47.87</v>
      </c>
      <c r="F1328" s="47">
        <v>47.99</v>
      </c>
      <c r="G1328" s="48">
        <v>5168400</v>
      </c>
      <c r="H1328" s="47">
        <v>40.69</v>
      </c>
      <c r="I1328" s="51">
        <f t="shared" si="162"/>
        <v>0.84788497603667423</v>
      </c>
      <c r="J1328" s="51">
        <f t="shared" ca="1" si="163"/>
        <v>1</v>
      </c>
      <c r="K1328" s="47">
        <f t="shared" si="164"/>
        <v>41.03</v>
      </c>
      <c r="L1328" s="47">
        <f t="shared" si="165"/>
        <v>41.04</v>
      </c>
      <c r="M1328" s="47">
        <f t="shared" si="166"/>
        <v>40.590000000000003</v>
      </c>
      <c r="N1328" s="47">
        <f t="shared" si="167"/>
        <v>40.69</v>
      </c>
      <c r="O1328" s="48">
        <f t="shared" ca="1" si="168"/>
        <v>5168400</v>
      </c>
    </row>
    <row r="1329" spans="1:15" x14ac:dyDescent="0.25">
      <c r="A1329">
        <v>1314</v>
      </c>
      <c r="B1329" s="84">
        <v>40046</v>
      </c>
      <c r="C1329" s="47">
        <v>47.12</v>
      </c>
      <c r="D1329" s="47">
        <v>48.45</v>
      </c>
      <c r="E1329" s="47">
        <v>46.88</v>
      </c>
      <c r="F1329" s="47">
        <v>48.22</v>
      </c>
      <c r="G1329" s="48">
        <v>4436200</v>
      </c>
      <c r="H1329" s="47">
        <v>40.880000000000003</v>
      </c>
      <c r="I1329" s="51">
        <f t="shared" si="162"/>
        <v>0.847781003732891</v>
      </c>
      <c r="J1329" s="51">
        <f t="shared" ca="1" si="163"/>
        <v>1</v>
      </c>
      <c r="K1329" s="47">
        <f t="shared" si="164"/>
        <v>39.950000000000003</v>
      </c>
      <c r="L1329" s="47">
        <f t="shared" si="165"/>
        <v>41.07</v>
      </c>
      <c r="M1329" s="47">
        <f t="shared" si="166"/>
        <v>39.74</v>
      </c>
      <c r="N1329" s="47">
        <f t="shared" si="167"/>
        <v>40.880000000000003</v>
      </c>
      <c r="O1329" s="48">
        <f t="shared" ca="1" si="168"/>
        <v>4436200</v>
      </c>
    </row>
    <row r="1330" spans="1:15" x14ac:dyDescent="0.25">
      <c r="A1330">
        <v>1315</v>
      </c>
      <c r="B1330" s="84">
        <v>40045</v>
      </c>
      <c r="C1330" s="47">
        <v>47.37</v>
      </c>
      <c r="D1330" s="47">
        <v>47.37</v>
      </c>
      <c r="E1330" s="47">
        <v>46.55</v>
      </c>
      <c r="F1330" s="47">
        <v>46.95</v>
      </c>
      <c r="G1330" s="48">
        <v>3434000</v>
      </c>
      <c r="H1330" s="47">
        <v>39.81</v>
      </c>
      <c r="I1330" s="51">
        <f t="shared" si="162"/>
        <v>0.84792332268370607</v>
      </c>
      <c r="J1330" s="51">
        <f t="shared" ca="1" si="163"/>
        <v>1</v>
      </c>
      <c r="K1330" s="47">
        <f t="shared" si="164"/>
        <v>40.17</v>
      </c>
      <c r="L1330" s="47">
        <f t="shared" si="165"/>
        <v>40.17</v>
      </c>
      <c r="M1330" s="47">
        <f t="shared" si="166"/>
        <v>39.47</v>
      </c>
      <c r="N1330" s="47">
        <f t="shared" si="167"/>
        <v>39.81</v>
      </c>
      <c r="O1330" s="48">
        <f t="shared" ca="1" si="168"/>
        <v>3434000</v>
      </c>
    </row>
    <row r="1331" spans="1:15" x14ac:dyDescent="0.25">
      <c r="A1331">
        <v>1316</v>
      </c>
      <c r="B1331" s="84">
        <v>40044</v>
      </c>
      <c r="C1331" s="47">
        <v>46.99</v>
      </c>
      <c r="D1331" s="47">
        <v>47.5</v>
      </c>
      <c r="E1331" s="47">
        <v>46.77</v>
      </c>
      <c r="F1331" s="47">
        <v>47.25</v>
      </c>
      <c r="G1331" s="48">
        <v>3092600</v>
      </c>
      <c r="H1331" s="47">
        <v>40.06</v>
      </c>
      <c r="I1331" s="51">
        <f t="shared" si="162"/>
        <v>0.84783068783068782</v>
      </c>
      <c r="J1331" s="51">
        <f t="shared" ca="1" si="163"/>
        <v>1</v>
      </c>
      <c r="K1331" s="47">
        <f t="shared" si="164"/>
        <v>39.840000000000003</v>
      </c>
      <c r="L1331" s="47">
        <f t="shared" si="165"/>
        <v>40.270000000000003</v>
      </c>
      <c r="M1331" s="47">
        <f t="shared" si="166"/>
        <v>39.65</v>
      </c>
      <c r="N1331" s="47">
        <f t="shared" si="167"/>
        <v>40.06</v>
      </c>
      <c r="O1331" s="48">
        <f t="shared" ca="1" si="168"/>
        <v>3092600</v>
      </c>
    </row>
    <row r="1332" spans="1:15" x14ac:dyDescent="0.25">
      <c r="A1332">
        <v>1317</v>
      </c>
      <c r="B1332" s="84">
        <v>40043</v>
      </c>
      <c r="C1332" s="47">
        <v>47.24</v>
      </c>
      <c r="D1332" s="47">
        <v>47.5</v>
      </c>
      <c r="E1332" s="47">
        <v>47.09</v>
      </c>
      <c r="F1332" s="47">
        <v>47.24</v>
      </c>
      <c r="G1332" s="48">
        <v>2384300</v>
      </c>
      <c r="H1332" s="47">
        <v>40.049999999999997</v>
      </c>
      <c r="I1332" s="51">
        <f t="shared" si="162"/>
        <v>0.84779847586790846</v>
      </c>
      <c r="J1332" s="51">
        <f t="shared" ca="1" si="163"/>
        <v>1</v>
      </c>
      <c r="K1332" s="47">
        <f t="shared" si="164"/>
        <v>40.049999999999997</v>
      </c>
      <c r="L1332" s="47">
        <f t="shared" si="165"/>
        <v>40.270000000000003</v>
      </c>
      <c r="M1332" s="47">
        <f t="shared" si="166"/>
        <v>39.92</v>
      </c>
      <c r="N1332" s="47">
        <f t="shared" si="167"/>
        <v>40.049999999999997</v>
      </c>
      <c r="O1332" s="48">
        <f t="shared" ca="1" si="168"/>
        <v>2384300</v>
      </c>
    </row>
    <row r="1333" spans="1:15" x14ac:dyDescent="0.25">
      <c r="A1333">
        <v>1318</v>
      </c>
      <c r="B1333" s="84">
        <v>40042</v>
      </c>
      <c r="C1333" s="47">
        <v>47.06</v>
      </c>
      <c r="D1333" s="47">
        <v>47.3</v>
      </c>
      <c r="E1333" s="47">
        <v>46.46</v>
      </c>
      <c r="F1333" s="47">
        <v>47.13</v>
      </c>
      <c r="G1333" s="48">
        <v>3016900</v>
      </c>
      <c r="H1333" s="47">
        <v>39.96</v>
      </c>
      <c r="I1333" s="51">
        <f t="shared" si="162"/>
        <v>0.84786760025461483</v>
      </c>
      <c r="J1333" s="51">
        <f t="shared" ca="1" si="163"/>
        <v>1</v>
      </c>
      <c r="K1333" s="47">
        <f t="shared" si="164"/>
        <v>39.9</v>
      </c>
      <c r="L1333" s="47">
        <f t="shared" si="165"/>
        <v>40.1</v>
      </c>
      <c r="M1333" s="47">
        <f t="shared" si="166"/>
        <v>39.39</v>
      </c>
      <c r="N1333" s="47">
        <f t="shared" si="167"/>
        <v>39.96</v>
      </c>
      <c r="O1333" s="48">
        <f t="shared" ca="1" si="168"/>
        <v>3016900</v>
      </c>
    </row>
    <row r="1334" spans="1:15" x14ac:dyDescent="0.25">
      <c r="A1334">
        <v>1319</v>
      </c>
      <c r="B1334" s="84">
        <v>40039</v>
      </c>
      <c r="C1334" s="47">
        <v>47.59</v>
      </c>
      <c r="D1334" s="47">
        <v>47.77</v>
      </c>
      <c r="E1334" s="47">
        <v>46.95</v>
      </c>
      <c r="F1334" s="47">
        <v>47.53</v>
      </c>
      <c r="G1334" s="48">
        <v>3206600</v>
      </c>
      <c r="H1334" s="47">
        <v>40.299999999999997</v>
      </c>
      <c r="I1334" s="51">
        <f t="shared" si="162"/>
        <v>0.84788554597096566</v>
      </c>
      <c r="J1334" s="51">
        <f t="shared" ca="1" si="163"/>
        <v>1</v>
      </c>
      <c r="K1334" s="47">
        <f t="shared" si="164"/>
        <v>40.35</v>
      </c>
      <c r="L1334" s="47">
        <f t="shared" si="165"/>
        <v>40.5</v>
      </c>
      <c r="M1334" s="47">
        <f t="shared" si="166"/>
        <v>39.81</v>
      </c>
      <c r="N1334" s="47">
        <f t="shared" si="167"/>
        <v>40.299999999999997</v>
      </c>
      <c r="O1334" s="48">
        <f t="shared" ca="1" si="168"/>
        <v>3206600</v>
      </c>
    </row>
    <row r="1335" spans="1:15" x14ac:dyDescent="0.25">
      <c r="A1335">
        <v>1320</v>
      </c>
      <c r="B1335" s="84">
        <v>40038</v>
      </c>
      <c r="C1335" s="47">
        <v>47.82</v>
      </c>
      <c r="D1335" s="47">
        <v>47.82</v>
      </c>
      <c r="E1335" s="47">
        <v>47.22</v>
      </c>
      <c r="F1335" s="47">
        <v>47.59</v>
      </c>
      <c r="G1335" s="48">
        <v>2587000</v>
      </c>
      <c r="H1335" s="47">
        <v>40.35</v>
      </c>
      <c r="I1335" s="51">
        <f t="shared" si="162"/>
        <v>0.84786719899138474</v>
      </c>
      <c r="J1335" s="51">
        <f t="shared" ca="1" si="163"/>
        <v>1</v>
      </c>
      <c r="K1335" s="47">
        <f t="shared" si="164"/>
        <v>40.549999999999997</v>
      </c>
      <c r="L1335" s="47">
        <f t="shared" si="165"/>
        <v>40.549999999999997</v>
      </c>
      <c r="M1335" s="47">
        <f t="shared" si="166"/>
        <v>40.04</v>
      </c>
      <c r="N1335" s="47">
        <f t="shared" si="167"/>
        <v>40.35</v>
      </c>
      <c r="O1335" s="48">
        <f t="shared" ca="1" si="168"/>
        <v>2587000</v>
      </c>
    </row>
    <row r="1336" spans="1:15" x14ac:dyDescent="0.25">
      <c r="A1336">
        <v>1321</v>
      </c>
      <c r="B1336" s="84">
        <v>40037</v>
      </c>
      <c r="C1336" s="47">
        <v>46.75</v>
      </c>
      <c r="D1336" s="47">
        <v>47.96</v>
      </c>
      <c r="E1336" s="47">
        <v>46.57</v>
      </c>
      <c r="F1336" s="47">
        <v>47.7</v>
      </c>
      <c r="G1336" s="48">
        <v>2177600</v>
      </c>
      <c r="H1336" s="47">
        <v>40.44</v>
      </c>
      <c r="I1336" s="51">
        <f t="shared" si="162"/>
        <v>0.8477987421383647</v>
      </c>
      <c r="J1336" s="51">
        <f t="shared" ca="1" si="163"/>
        <v>1</v>
      </c>
      <c r="K1336" s="47">
        <f t="shared" si="164"/>
        <v>39.630000000000003</v>
      </c>
      <c r="L1336" s="47">
        <f t="shared" si="165"/>
        <v>40.659999999999997</v>
      </c>
      <c r="M1336" s="47">
        <f t="shared" si="166"/>
        <v>39.479999999999997</v>
      </c>
      <c r="N1336" s="47">
        <f t="shared" si="167"/>
        <v>40.44</v>
      </c>
      <c r="O1336" s="48">
        <f t="shared" ca="1" si="168"/>
        <v>2177600</v>
      </c>
    </row>
    <row r="1337" spans="1:15" x14ac:dyDescent="0.25">
      <c r="A1337">
        <v>1322</v>
      </c>
      <c r="B1337" s="84">
        <v>40036</v>
      </c>
      <c r="C1337" s="47">
        <v>46.19</v>
      </c>
      <c r="D1337" s="47">
        <v>46.99</v>
      </c>
      <c r="E1337" s="47">
        <v>46.18</v>
      </c>
      <c r="F1337" s="47">
        <v>46.7</v>
      </c>
      <c r="G1337" s="48">
        <v>1935400</v>
      </c>
      <c r="H1337" s="47">
        <v>39.6</v>
      </c>
      <c r="I1337" s="51">
        <f t="shared" si="162"/>
        <v>0.84796573875802994</v>
      </c>
      <c r="J1337" s="51">
        <f t="shared" ca="1" si="163"/>
        <v>1</v>
      </c>
      <c r="K1337" s="47">
        <f t="shared" si="164"/>
        <v>39.17</v>
      </c>
      <c r="L1337" s="47">
        <f t="shared" si="165"/>
        <v>39.85</v>
      </c>
      <c r="M1337" s="47">
        <f t="shared" si="166"/>
        <v>39.159999999999997</v>
      </c>
      <c r="N1337" s="47">
        <f t="shared" si="167"/>
        <v>39.6</v>
      </c>
      <c r="O1337" s="48">
        <f t="shared" ca="1" si="168"/>
        <v>1935400</v>
      </c>
    </row>
    <row r="1338" spans="1:15" x14ac:dyDescent="0.25">
      <c r="A1338">
        <v>1323</v>
      </c>
      <c r="B1338" s="84">
        <v>40035</v>
      </c>
      <c r="C1338" s="47">
        <v>47.09</v>
      </c>
      <c r="D1338" s="47">
        <v>47.15</v>
      </c>
      <c r="E1338" s="47">
        <v>46.41</v>
      </c>
      <c r="F1338" s="47">
        <v>47.11</v>
      </c>
      <c r="G1338" s="48">
        <v>1964700</v>
      </c>
      <c r="H1338" s="47">
        <v>39.94</v>
      </c>
      <c r="I1338" s="51">
        <f t="shared" si="162"/>
        <v>0.84780301422203352</v>
      </c>
      <c r="J1338" s="51">
        <f t="shared" ca="1" si="163"/>
        <v>1</v>
      </c>
      <c r="K1338" s="47">
        <f t="shared" si="164"/>
        <v>39.92</v>
      </c>
      <c r="L1338" s="47">
        <f t="shared" si="165"/>
        <v>39.97</v>
      </c>
      <c r="M1338" s="47">
        <f t="shared" si="166"/>
        <v>39.35</v>
      </c>
      <c r="N1338" s="47">
        <f t="shared" si="167"/>
        <v>39.94</v>
      </c>
      <c r="O1338" s="48">
        <f t="shared" ca="1" si="168"/>
        <v>1964700</v>
      </c>
    </row>
    <row r="1339" spans="1:15" x14ac:dyDescent="0.25">
      <c r="A1339">
        <v>1324</v>
      </c>
      <c r="B1339" s="84">
        <v>40032</v>
      </c>
      <c r="C1339" s="47">
        <v>46.66</v>
      </c>
      <c r="D1339" s="47">
        <v>47.52</v>
      </c>
      <c r="E1339" s="47">
        <v>46.52</v>
      </c>
      <c r="F1339" s="47">
        <v>47.15</v>
      </c>
      <c r="G1339" s="48">
        <v>2847400</v>
      </c>
      <c r="H1339" s="47">
        <v>39.979999999999997</v>
      </c>
      <c r="I1339" s="51">
        <f t="shared" si="162"/>
        <v>0.84793213149522795</v>
      </c>
      <c r="J1339" s="51">
        <f t="shared" ca="1" si="163"/>
        <v>1</v>
      </c>
      <c r="K1339" s="47">
        <f t="shared" si="164"/>
        <v>39.56</v>
      </c>
      <c r="L1339" s="47">
        <f t="shared" si="165"/>
        <v>40.29</v>
      </c>
      <c r="M1339" s="47">
        <f t="shared" si="166"/>
        <v>39.450000000000003</v>
      </c>
      <c r="N1339" s="47">
        <f t="shared" si="167"/>
        <v>39.979999999999997</v>
      </c>
      <c r="O1339" s="48">
        <f t="shared" ca="1" si="168"/>
        <v>2847400</v>
      </c>
    </row>
    <row r="1340" spans="1:15" x14ac:dyDescent="0.25">
      <c r="A1340">
        <v>1325</v>
      </c>
      <c r="B1340" s="84">
        <v>40031</v>
      </c>
      <c r="C1340" s="47">
        <v>47.08</v>
      </c>
      <c r="D1340" s="47">
        <v>47.14</v>
      </c>
      <c r="E1340" s="47">
        <v>46.13</v>
      </c>
      <c r="F1340" s="47">
        <v>46.56</v>
      </c>
      <c r="G1340" s="48">
        <v>3393300</v>
      </c>
      <c r="H1340" s="47">
        <v>39.479999999999997</v>
      </c>
      <c r="I1340" s="51">
        <f t="shared" si="162"/>
        <v>0.84793814432989678</v>
      </c>
      <c r="J1340" s="51">
        <f t="shared" ca="1" si="163"/>
        <v>1</v>
      </c>
      <c r="K1340" s="47">
        <f t="shared" si="164"/>
        <v>39.92</v>
      </c>
      <c r="L1340" s="47">
        <f t="shared" si="165"/>
        <v>39.97</v>
      </c>
      <c r="M1340" s="47">
        <f t="shared" si="166"/>
        <v>39.119999999999997</v>
      </c>
      <c r="N1340" s="47">
        <f t="shared" si="167"/>
        <v>39.479999999999997</v>
      </c>
      <c r="O1340" s="48">
        <f t="shared" ca="1" si="168"/>
        <v>3393300</v>
      </c>
    </row>
    <row r="1341" spans="1:15" x14ac:dyDescent="0.25">
      <c r="A1341">
        <v>1326</v>
      </c>
      <c r="B1341" s="84">
        <v>40030</v>
      </c>
      <c r="C1341" s="47">
        <v>47.71</v>
      </c>
      <c r="D1341" s="47">
        <v>47.75</v>
      </c>
      <c r="E1341" s="47">
        <v>46.98</v>
      </c>
      <c r="F1341" s="47">
        <v>47.07</v>
      </c>
      <c r="G1341" s="48">
        <v>2901000</v>
      </c>
      <c r="H1341" s="47">
        <v>39.909999999999997</v>
      </c>
      <c r="I1341" s="51">
        <f t="shared" si="162"/>
        <v>0.8478861270448268</v>
      </c>
      <c r="J1341" s="51">
        <f t="shared" ca="1" si="163"/>
        <v>1</v>
      </c>
      <c r="K1341" s="47">
        <f t="shared" si="164"/>
        <v>40.450000000000003</v>
      </c>
      <c r="L1341" s="47">
        <f t="shared" si="165"/>
        <v>40.49</v>
      </c>
      <c r="M1341" s="47">
        <f t="shared" si="166"/>
        <v>39.83</v>
      </c>
      <c r="N1341" s="47">
        <f t="shared" si="167"/>
        <v>39.909999999999997</v>
      </c>
      <c r="O1341" s="48">
        <f t="shared" ca="1" si="168"/>
        <v>2901000</v>
      </c>
    </row>
    <row r="1342" spans="1:15" x14ac:dyDescent="0.25">
      <c r="A1342">
        <v>1327</v>
      </c>
      <c r="B1342" s="84">
        <v>40029</v>
      </c>
      <c r="C1342" s="47">
        <v>47.73</v>
      </c>
      <c r="D1342" s="47">
        <v>47.95</v>
      </c>
      <c r="E1342" s="47">
        <v>47.34</v>
      </c>
      <c r="F1342" s="47">
        <v>47.63</v>
      </c>
      <c r="G1342" s="48">
        <v>2084900</v>
      </c>
      <c r="H1342" s="47">
        <v>40.380000000000003</v>
      </c>
      <c r="I1342" s="51">
        <f t="shared" si="162"/>
        <v>0.84778500944782698</v>
      </c>
      <c r="J1342" s="51">
        <f t="shared" ca="1" si="163"/>
        <v>1</v>
      </c>
      <c r="K1342" s="47">
        <f t="shared" si="164"/>
        <v>40.46</v>
      </c>
      <c r="L1342" s="47">
        <f t="shared" si="165"/>
        <v>40.65</v>
      </c>
      <c r="M1342" s="47">
        <f t="shared" si="166"/>
        <v>40.130000000000003</v>
      </c>
      <c r="N1342" s="47">
        <f t="shared" si="167"/>
        <v>40.380000000000003</v>
      </c>
      <c r="O1342" s="48">
        <f t="shared" ca="1" si="168"/>
        <v>2084900</v>
      </c>
    </row>
    <row r="1343" spans="1:15" x14ac:dyDescent="0.25">
      <c r="A1343">
        <v>1328</v>
      </c>
      <c r="B1343" s="84">
        <v>40028</v>
      </c>
      <c r="C1343" s="47">
        <v>47.36</v>
      </c>
      <c r="D1343" s="47">
        <v>48</v>
      </c>
      <c r="E1343" s="47">
        <v>46.7</v>
      </c>
      <c r="F1343" s="47">
        <v>47.84</v>
      </c>
      <c r="G1343" s="48">
        <v>2959700</v>
      </c>
      <c r="H1343" s="47">
        <v>40.56</v>
      </c>
      <c r="I1343" s="51">
        <f t="shared" si="162"/>
        <v>0.84782608695652173</v>
      </c>
      <c r="J1343" s="51">
        <f t="shared" ca="1" si="163"/>
        <v>1</v>
      </c>
      <c r="K1343" s="47">
        <f t="shared" si="164"/>
        <v>40.15</v>
      </c>
      <c r="L1343" s="47">
        <f t="shared" si="165"/>
        <v>40.700000000000003</v>
      </c>
      <c r="M1343" s="47">
        <f t="shared" si="166"/>
        <v>39.590000000000003</v>
      </c>
      <c r="N1343" s="47">
        <f t="shared" si="167"/>
        <v>40.56</v>
      </c>
      <c r="O1343" s="48">
        <f t="shared" ca="1" si="168"/>
        <v>2959700</v>
      </c>
    </row>
    <row r="1344" spans="1:15" x14ac:dyDescent="0.25">
      <c r="A1344">
        <v>1329</v>
      </c>
      <c r="B1344" s="84">
        <v>40025</v>
      </c>
      <c r="C1344" s="47">
        <v>47.46</v>
      </c>
      <c r="D1344" s="47">
        <v>47.83</v>
      </c>
      <c r="E1344" s="47">
        <v>46.88</v>
      </c>
      <c r="F1344" s="47">
        <v>46.95</v>
      </c>
      <c r="G1344" s="48">
        <v>3206400</v>
      </c>
      <c r="H1344" s="47">
        <v>39.81</v>
      </c>
      <c r="I1344" s="51">
        <f t="shared" si="162"/>
        <v>0.84792332268370607</v>
      </c>
      <c r="J1344" s="51">
        <f t="shared" ca="1" si="163"/>
        <v>1</v>
      </c>
      <c r="K1344" s="47">
        <f t="shared" si="164"/>
        <v>40.24</v>
      </c>
      <c r="L1344" s="47">
        <f t="shared" si="165"/>
        <v>40.56</v>
      </c>
      <c r="M1344" s="47">
        <f t="shared" si="166"/>
        <v>39.75</v>
      </c>
      <c r="N1344" s="47">
        <f t="shared" si="167"/>
        <v>39.81</v>
      </c>
      <c r="O1344" s="48">
        <f t="shared" ca="1" si="168"/>
        <v>3206400</v>
      </c>
    </row>
    <row r="1345" spans="1:15" x14ac:dyDescent="0.25">
      <c r="A1345">
        <v>1330</v>
      </c>
      <c r="B1345" s="84">
        <v>40024</v>
      </c>
      <c r="C1345" s="47">
        <v>46.75</v>
      </c>
      <c r="D1345" s="47">
        <v>47.84</v>
      </c>
      <c r="E1345" s="47">
        <v>46.71</v>
      </c>
      <c r="F1345" s="47">
        <v>47.42</v>
      </c>
      <c r="G1345" s="48">
        <v>3962600</v>
      </c>
      <c r="H1345" s="47">
        <v>40.21</v>
      </c>
      <c r="I1345" s="51">
        <f t="shared" si="162"/>
        <v>0.8479544495993252</v>
      </c>
      <c r="J1345" s="51">
        <f t="shared" ca="1" si="163"/>
        <v>1</v>
      </c>
      <c r="K1345" s="47">
        <f t="shared" si="164"/>
        <v>39.64</v>
      </c>
      <c r="L1345" s="47">
        <f t="shared" si="165"/>
        <v>40.57</v>
      </c>
      <c r="M1345" s="47">
        <f t="shared" si="166"/>
        <v>39.61</v>
      </c>
      <c r="N1345" s="47">
        <f t="shared" si="167"/>
        <v>40.21</v>
      </c>
      <c r="O1345" s="48">
        <f t="shared" ca="1" si="168"/>
        <v>3962600</v>
      </c>
    </row>
    <row r="1346" spans="1:15" x14ac:dyDescent="0.25">
      <c r="A1346">
        <v>1331</v>
      </c>
      <c r="B1346" s="84">
        <v>40023</v>
      </c>
      <c r="C1346" s="47">
        <v>46.07</v>
      </c>
      <c r="D1346" s="47">
        <v>46.66</v>
      </c>
      <c r="E1346" s="47">
        <v>45.77</v>
      </c>
      <c r="F1346" s="47">
        <v>46.57</v>
      </c>
      <c r="G1346" s="48">
        <v>2096600</v>
      </c>
      <c r="H1346" s="47">
        <v>39.49</v>
      </c>
      <c r="I1346" s="51">
        <f t="shared" si="162"/>
        <v>0.84797079665020403</v>
      </c>
      <c r="J1346" s="51">
        <f t="shared" ca="1" si="163"/>
        <v>1</v>
      </c>
      <c r="K1346" s="47">
        <f t="shared" si="164"/>
        <v>39.07</v>
      </c>
      <c r="L1346" s="47">
        <f t="shared" si="165"/>
        <v>39.57</v>
      </c>
      <c r="M1346" s="47">
        <f t="shared" si="166"/>
        <v>38.81</v>
      </c>
      <c r="N1346" s="47">
        <f t="shared" si="167"/>
        <v>39.49</v>
      </c>
      <c r="O1346" s="48">
        <f t="shared" ca="1" si="168"/>
        <v>2096600</v>
      </c>
    </row>
    <row r="1347" spans="1:15" x14ac:dyDescent="0.25">
      <c r="A1347">
        <v>1332</v>
      </c>
      <c r="B1347" s="84">
        <v>40022</v>
      </c>
      <c r="C1347" s="47">
        <v>45.34</v>
      </c>
      <c r="D1347" s="47">
        <v>46.36</v>
      </c>
      <c r="E1347" s="47">
        <v>45.17</v>
      </c>
      <c r="F1347" s="47">
        <v>46.3</v>
      </c>
      <c r="G1347" s="48">
        <v>2492100</v>
      </c>
      <c r="H1347" s="47">
        <v>39.26</v>
      </c>
      <c r="I1347" s="51">
        <f t="shared" si="162"/>
        <v>0.84794816414686824</v>
      </c>
      <c r="J1347" s="51">
        <f t="shared" ca="1" si="163"/>
        <v>1</v>
      </c>
      <c r="K1347" s="47">
        <f t="shared" si="164"/>
        <v>38.450000000000003</v>
      </c>
      <c r="L1347" s="47">
        <f t="shared" si="165"/>
        <v>39.31</v>
      </c>
      <c r="M1347" s="47">
        <f t="shared" si="166"/>
        <v>38.299999999999997</v>
      </c>
      <c r="N1347" s="47">
        <f t="shared" si="167"/>
        <v>39.26</v>
      </c>
      <c r="O1347" s="48">
        <f t="shared" ca="1" si="168"/>
        <v>2492100</v>
      </c>
    </row>
    <row r="1348" spans="1:15" x14ac:dyDescent="0.25">
      <c r="A1348">
        <v>1333</v>
      </c>
      <c r="B1348" s="84">
        <v>40021</v>
      </c>
      <c r="C1348" s="47">
        <v>45.3</v>
      </c>
      <c r="D1348" s="47">
        <v>45.68</v>
      </c>
      <c r="E1348" s="47">
        <v>44.82</v>
      </c>
      <c r="F1348" s="47">
        <v>45.58</v>
      </c>
      <c r="G1348" s="48">
        <v>2209000</v>
      </c>
      <c r="H1348" s="47">
        <v>38.65</v>
      </c>
      <c r="I1348" s="51">
        <f t="shared" si="162"/>
        <v>0.84795963141728825</v>
      </c>
      <c r="J1348" s="51">
        <f t="shared" ca="1" si="163"/>
        <v>1</v>
      </c>
      <c r="K1348" s="47">
        <f t="shared" si="164"/>
        <v>38.409999999999997</v>
      </c>
      <c r="L1348" s="47">
        <f t="shared" si="165"/>
        <v>38.729999999999997</v>
      </c>
      <c r="M1348" s="47">
        <f t="shared" si="166"/>
        <v>38.01</v>
      </c>
      <c r="N1348" s="47">
        <f t="shared" si="167"/>
        <v>38.65</v>
      </c>
      <c r="O1348" s="48">
        <f t="shared" ca="1" si="168"/>
        <v>2209000</v>
      </c>
    </row>
    <row r="1349" spans="1:15" x14ac:dyDescent="0.25">
      <c r="A1349">
        <v>1334</v>
      </c>
      <c r="B1349" s="84">
        <v>40018</v>
      </c>
      <c r="C1349" s="47">
        <v>45.64</v>
      </c>
      <c r="D1349" s="47">
        <v>46.29</v>
      </c>
      <c r="E1349" s="47">
        <v>45.09</v>
      </c>
      <c r="F1349" s="47">
        <v>45.39</v>
      </c>
      <c r="G1349" s="48">
        <v>3125800</v>
      </c>
      <c r="H1349" s="47">
        <v>38.479999999999997</v>
      </c>
      <c r="I1349" s="51">
        <f t="shared" si="162"/>
        <v>0.84776382463097588</v>
      </c>
      <c r="J1349" s="51">
        <f t="shared" ca="1" si="163"/>
        <v>1</v>
      </c>
      <c r="K1349" s="47">
        <f t="shared" si="164"/>
        <v>38.69</v>
      </c>
      <c r="L1349" s="47">
        <f t="shared" si="165"/>
        <v>39.24</v>
      </c>
      <c r="M1349" s="47">
        <f t="shared" si="166"/>
        <v>38.229999999999997</v>
      </c>
      <c r="N1349" s="47">
        <f t="shared" si="167"/>
        <v>38.479999999999997</v>
      </c>
      <c r="O1349" s="48">
        <f t="shared" ca="1" si="168"/>
        <v>3125800</v>
      </c>
    </row>
    <row r="1350" spans="1:15" x14ac:dyDescent="0.25">
      <c r="A1350">
        <v>1335</v>
      </c>
      <c r="B1350" s="84">
        <v>40017</v>
      </c>
      <c r="C1350" s="47">
        <v>44.75</v>
      </c>
      <c r="D1350" s="47">
        <v>46</v>
      </c>
      <c r="E1350" s="47">
        <v>44.54</v>
      </c>
      <c r="F1350" s="47">
        <v>45.75</v>
      </c>
      <c r="G1350" s="48">
        <v>4383500</v>
      </c>
      <c r="H1350" s="47">
        <v>38.79</v>
      </c>
      <c r="I1350" s="51">
        <f t="shared" si="162"/>
        <v>0.84786885245901633</v>
      </c>
      <c r="J1350" s="51">
        <f t="shared" ca="1" si="163"/>
        <v>1</v>
      </c>
      <c r="K1350" s="47">
        <f t="shared" si="164"/>
        <v>37.94</v>
      </c>
      <c r="L1350" s="47">
        <f t="shared" si="165"/>
        <v>39</v>
      </c>
      <c r="M1350" s="47">
        <f t="shared" si="166"/>
        <v>37.76</v>
      </c>
      <c r="N1350" s="47">
        <f t="shared" si="167"/>
        <v>38.79</v>
      </c>
      <c r="O1350" s="48">
        <f t="shared" ca="1" si="168"/>
        <v>4383500</v>
      </c>
    </row>
    <row r="1351" spans="1:15" x14ac:dyDescent="0.25">
      <c r="A1351">
        <v>1336</v>
      </c>
      <c r="B1351" s="84">
        <v>40016</v>
      </c>
      <c r="C1351" s="47">
        <v>44.78</v>
      </c>
      <c r="D1351" s="47">
        <v>45.42</v>
      </c>
      <c r="E1351" s="47">
        <v>44.7</v>
      </c>
      <c r="F1351" s="47">
        <v>44.99</v>
      </c>
      <c r="G1351" s="48">
        <v>2650500</v>
      </c>
      <c r="H1351" s="47">
        <v>38.15</v>
      </c>
      <c r="I1351" s="51">
        <f t="shared" si="162"/>
        <v>0.84796621471438094</v>
      </c>
      <c r="J1351" s="51">
        <f t="shared" ca="1" si="163"/>
        <v>1</v>
      </c>
      <c r="K1351" s="47">
        <f t="shared" si="164"/>
        <v>37.97</v>
      </c>
      <c r="L1351" s="47">
        <f t="shared" si="165"/>
        <v>38.51</v>
      </c>
      <c r="M1351" s="47">
        <f t="shared" si="166"/>
        <v>37.9</v>
      </c>
      <c r="N1351" s="47">
        <f t="shared" si="167"/>
        <v>38.15</v>
      </c>
      <c r="O1351" s="48">
        <f t="shared" ca="1" si="168"/>
        <v>2650500</v>
      </c>
    </row>
    <row r="1352" spans="1:15" x14ac:dyDescent="0.25">
      <c r="A1352">
        <v>1337</v>
      </c>
      <c r="B1352" s="84">
        <v>40015</v>
      </c>
      <c r="C1352" s="47">
        <v>45</v>
      </c>
      <c r="D1352" s="47">
        <v>45.09</v>
      </c>
      <c r="E1352" s="47">
        <v>44.14</v>
      </c>
      <c r="F1352" s="47">
        <v>44.88</v>
      </c>
      <c r="G1352" s="48">
        <v>3183300</v>
      </c>
      <c r="H1352" s="47">
        <v>38.049999999999997</v>
      </c>
      <c r="I1352" s="51">
        <f t="shared" si="162"/>
        <v>0.84781639928698738</v>
      </c>
      <c r="J1352" s="51">
        <f t="shared" ca="1" si="163"/>
        <v>1</v>
      </c>
      <c r="K1352" s="47">
        <f t="shared" si="164"/>
        <v>38.15</v>
      </c>
      <c r="L1352" s="47">
        <f t="shared" si="165"/>
        <v>38.229999999999997</v>
      </c>
      <c r="M1352" s="47">
        <f t="shared" si="166"/>
        <v>37.42</v>
      </c>
      <c r="N1352" s="47">
        <f t="shared" si="167"/>
        <v>38.049999999999997</v>
      </c>
      <c r="O1352" s="48">
        <f t="shared" ca="1" si="168"/>
        <v>3183300</v>
      </c>
    </row>
    <row r="1353" spans="1:15" x14ac:dyDescent="0.25">
      <c r="A1353">
        <v>1338</v>
      </c>
      <c r="B1353" s="84">
        <v>40014</v>
      </c>
      <c r="C1353" s="47">
        <v>45.03</v>
      </c>
      <c r="D1353" s="47">
        <v>45.2</v>
      </c>
      <c r="E1353" s="47">
        <v>44.3</v>
      </c>
      <c r="F1353" s="47">
        <v>45.14</v>
      </c>
      <c r="G1353" s="48">
        <v>2133000</v>
      </c>
      <c r="H1353" s="47">
        <v>38.270000000000003</v>
      </c>
      <c r="I1353" s="51">
        <f t="shared" si="162"/>
        <v>0.84780682321665934</v>
      </c>
      <c r="J1353" s="51">
        <f t="shared" ca="1" si="163"/>
        <v>1</v>
      </c>
      <c r="K1353" s="47">
        <f t="shared" si="164"/>
        <v>38.18</v>
      </c>
      <c r="L1353" s="47">
        <f t="shared" si="165"/>
        <v>38.32</v>
      </c>
      <c r="M1353" s="47">
        <f t="shared" si="166"/>
        <v>37.56</v>
      </c>
      <c r="N1353" s="47">
        <f t="shared" si="167"/>
        <v>38.270000000000003</v>
      </c>
      <c r="O1353" s="48">
        <f t="shared" ca="1" si="168"/>
        <v>2133000</v>
      </c>
    </row>
    <row r="1354" spans="1:15" x14ac:dyDescent="0.25">
      <c r="A1354">
        <v>1339</v>
      </c>
      <c r="B1354" s="84">
        <v>40011</v>
      </c>
      <c r="C1354" s="47">
        <v>45.38</v>
      </c>
      <c r="D1354" s="47">
        <v>45.38</v>
      </c>
      <c r="E1354" s="47">
        <v>44.62</v>
      </c>
      <c r="F1354" s="47">
        <v>44.94</v>
      </c>
      <c r="G1354" s="48">
        <v>2891200</v>
      </c>
      <c r="H1354" s="47">
        <v>38.1</v>
      </c>
      <c r="I1354" s="51">
        <f t="shared" si="162"/>
        <v>0.84779706275033384</v>
      </c>
      <c r="J1354" s="51">
        <f t="shared" ca="1" si="163"/>
        <v>1</v>
      </c>
      <c r="K1354" s="47">
        <f t="shared" si="164"/>
        <v>38.47</v>
      </c>
      <c r="L1354" s="47">
        <f t="shared" si="165"/>
        <v>38.47</v>
      </c>
      <c r="M1354" s="47">
        <f t="shared" si="166"/>
        <v>37.83</v>
      </c>
      <c r="N1354" s="47">
        <f t="shared" si="167"/>
        <v>38.1</v>
      </c>
      <c r="O1354" s="48">
        <f t="shared" ca="1" si="168"/>
        <v>2891200</v>
      </c>
    </row>
    <row r="1355" spans="1:15" x14ac:dyDescent="0.25">
      <c r="A1355">
        <v>1340</v>
      </c>
      <c r="B1355" s="84">
        <v>40010</v>
      </c>
      <c r="C1355" s="47">
        <v>45.11</v>
      </c>
      <c r="D1355" s="47">
        <v>45.8</v>
      </c>
      <c r="E1355" s="47">
        <v>44.98</v>
      </c>
      <c r="F1355" s="47">
        <v>45.5</v>
      </c>
      <c r="G1355" s="48">
        <v>3667000</v>
      </c>
      <c r="H1355" s="47">
        <v>38.58</v>
      </c>
      <c r="I1355" s="51">
        <f t="shared" si="162"/>
        <v>0.84791208791208783</v>
      </c>
      <c r="J1355" s="51">
        <f t="shared" ca="1" si="163"/>
        <v>1</v>
      </c>
      <c r="K1355" s="47">
        <f t="shared" si="164"/>
        <v>38.25</v>
      </c>
      <c r="L1355" s="47">
        <f t="shared" si="165"/>
        <v>38.83</v>
      </c>
      <c r="M1355" s="47">
        <f t="shared" si="166"/>
        <v>38.14</v>
      </c>
      <c r="N1355" s="47">
        <f t="shared" si="167"/>
        <v>38.58</v>
      </c>
      <c r="O1355" s="48">
        <f t="shared" ca="1" si="168"/>
        <v>3667000</v>
      </c>
    </row>
    <row r="1356" spans="1:15" x14ac:dyDescent="0.25">
      <c r="A1356">
        <v>1341</v>
      </c>
      <c r="B1356" s="84">
        <v>40009</v>
      </c>
      <c r="C1356" s="47">
        <v>44.52</v>
      </c>
      <c r="D1356" s="47">
        <v>44.77</v>
      </c>
      <c r="E1356" s="47">
        <v>44.3</v>
      </c>
      <c r="F1356" s="47">
        <v>44.52</v>
      </c>
      <c r="G1356" s="48">
        <v>3144000</v>
      </c>
      <c r="H1356" s="47">
        <v>37.75</v>
      </c>
      <c r="I1356" s="51">
        <f t="shared" si="162"/>
        <v>0.84793351302785258</v>
      </c>
      <c r="J1356" s="51">
        <f t="shared" ca="1" si="163"/>
        <v>1</v>
      </c>
      <c r="K1356" s="47">
        <f t="shared" si="164"/>
        <v>37.75</v>
      </c>
      <c r="L1356" s="47">
        <f t="shared" si="165"/>
        <v>37.96</v>
      </c>
      <c r="M1356" s="47">
        <f t="shared" si="166"/>
        <v>37.56</v>
      </c>
      <c r="N1356" s="47">
        <f t="shared" si="167"/>
        <v>37.75</v>
      </c>
      <c r="O1356" s="48">
        <f t="shared" ca="1" si="168"/>
        <v>3144000</v>
      </c>
    </row>
    <row r="1357" spans="1:15" x14ac:dyDescent="0.25">
      <c r="A1357">
        <v>1342</v>
      </c>
      <c r="B1357" s="84">
        <v>40008</v>
      </c>
      <c r="C1357" s="47">
        <v>43.38</v>
      </c>
      <c r="D1357" s="47">
        <v>44.4</v>
      </c>
      <c r="E1357" s="47">
        <v>43.3</v>
      </c>
      <c r="F1357" s="47">
        <v>44.23</v>
      </c>
      <c r="G1357" s="48">
        <v>3230600</v>
      </c>
      <c r="H1357" s="47">
        <v>37.5</v>
      </c>
      <c r="I1357" s="51">
        <f t="shared" si="162"/>
        <v>0.84784083201446991</v>
      </c>
      <c r="J1357" s="51">
        <f t="shared" ca="1" si="163"/>
        <v>1</v>
      </c>
      <c r="K1357" s="47">
        <f t="shared" si="164"/>
        <v>36.78</v>
      </c>
      <c r="L1357" s="47">
        <f t="shared" si="165"/>
        <v>37.64</v>
      </c>
      <c r="M1357" s="47">
        <f t="shared" si="166"/>
        <v>36.71</v>
      </c>
      <c r="N1357" s="47">
        <f t="shared" si="167"/>
        <v>37.5</v>
      </c>
      <c r="O1357" s="48">
        <f t="shared" ca="1" si="168"/>
        <v>3230600</v>
      </c>
    </row>
    <row r="1358" spans="1:15" x14ac:dyDescent="0.25">
      <c r="A1358">
        <v>1343</v>
      </c>
      <c r="B1358" s="84">
        <v>40007</v>
      </c>
      <c r="C1358" s="47">
        <v>42.85</v>
      </c>
      <c r="D1358" s="47">
        <v>43.66</v>
      </c>
      <c r="E1358" s="47">
        <v>42.23</v>
      </c>
      <c r="F1358" s="47">
        <v>43.58</v>
      </c>
      <c r="G1358" s="48">
        <v>2223500</v>
      </c>
      <c r="H1358" s="47">
        <v>36.950000000000003</v>
      </c>
      <c r="I1358" s="51">
        <f t="shared" si="162"/>
        <v>0.84786599357503456</v>
      </c>
      <c r="J1358" s="51">
        <f t="shared" ca="1" si="163"/>
        <v>1</v>
      </c>
      <c r="K1358" s="47">
        <f t="shared" si="164"/>
        <v>36.33</v>
      </c>
      <c r="L1358" s="47">
        <f t="shared" si="165"/>
        <v>37.020000000000003</v>
      </c>
      <c r="M1358" s="47">
        <f t="shared" si="166"/>
        <v>35.81</v>
      </c>
      <c r="N1358" s="47">
        <f t="shared" si="167"/>
        <v>36.950000000000003</v>
      </c>
      <c r="O1358" s="48">
        <f t="shared" ca="1" si="168"/>
        <v>2223500</v>
      </c>
    </row>
    <row r="1359" spans="1:15" x14ac:dyDescent="0.25">
      <c r="A1359">
        <v>1344</v>
      </c>
      <c r="B1359" s="84">
        <v>40004</v>
      </c>
      <c r="C1359" s="47">
        <v>42.14</v>
      </c>
      <c r="D1359" s="47">
        <v>42.8</v>
      </c>
      <c r="E1359" s="47">
        <v>42.05</v>
      </c>
      <c r="F1359" s="47">
        <v>42.68</v>
      </c>
      <c r="G1359" s="48">
        <v>2384200</v>
      </c>
      <c r="H1359" s="47">
        <v>36.19</v>
      </c>
      <c r="I1359" s="51">
        <f t="shared" si="162"/>
        <v>0.84793814432989689</v>
      </c>
      <c r="J1359" s="51">
        <f t="shared" ca="1" si="163"/>
        <v>1</v>
      </c>
      <c r="K1359" s="47">
        <f t="shared" si="164"/>
        <v>35.729999999999997</v>
      </c>
      <c r="L1359" s="47">
        <f t="shared" si="165"/>
        <v>36.29</v>
      </c>
      <c r="M1359" s="47">
        <f t="shared" si="166"/>
        <v>35.659999999999997</v>
      </c>
      <c r="N1359" s="47">
        <f t="shared" si="167"/>
        <v>36.19</v>
      </c>
      <c r="O1359" s="48">
        <f t="shared" ca="1" si="168"/>
        <v>2384200</v>
      </c>
    </row>
    <row r="1360" spans="1:15" x14ac:dyDescent="0.25">
      <c r="A1360">
        <v>1345</v>
      </c>
      <c r="B1360" s="84">
        <v>40003</v>
      </c>
      <c r="C1360" s="47">
        <v>42.33</v>
      </c>
      <c r="D1360" s="47">
        <v>42.38</v>
      </c>
      <c r="E1360" s="47">
        <v>41.9</v>
      </c>
      <c r="F1360" s="47">
        <v>42.27</v>
      </c>
      <c r="G1360" s="48">
        <v>1958000</v>
      </c>
      <c r="H1360" s="47">
        <v>35.840000000000003</v>
      </c>
      <c r="I1360" s="51">
        <f t="shared" si="162"/>
        <v>0.8478826590962858</v>
      </c>
      <c r="J1360" s="51">
        <f t="shared" ca="1" si="163"/>
        <v>1</v>
      </c>
      <c r="K1360" s="47">
        <f t="shared" si="164"/>
        <v>35.89</v>
      </c>
      <c r="L1360" s="47">
        <f t="shared" si="165"/>
        <v>35.93</v>
      </c>
      <c r="M1360" s="47">
        <f t="shared" si="166"/>
        <v>35.53</v>
      </c>
      <c r="N1360" s="47">
        <f t="shared" si="167"/>
        <v>35.840000000000003</v>
      </c>
      <c r="O1360" s="48">
        <f t="shared" ca="1" si="168"/>
        <v>1958000</v>
      </c>
    </row>
    <row r="1361" spans="1:15" x14ac:dyDescent="0.25">
      <c r="A1361">
        <v>1346</v>
      </c>
      <c r="B1361" s="84">
        <v>40002</v>
      </c>
      <c r="C1361" s="47">
        <v>42.15</v>
      </c>
      <c r="D1361" s="47">
        <v>42.4</v>
      </c>
      <c r="E1361" s="47">
        <v>41.94</v>
      </c>
      <c r="F1361" s="47">
        <v>42.17</v>
      </c>
      <c r="G1361" s="48">
        <v>3569600</v>
      </c>
      <c r="H1361" s="47">
        <v>35.75</v>
      </c>
      <c r="I1361" s="51">
        <f t="shared" ref="I1361:I1424" si="169">H1361/F1361</f>
        <v>0.84775907042921506</v>
      </c>
      <c r="J1361" s="51">
        <f t="shared" ref="J1361:J1424" ca="1" si="170">INDEX(OFFSET($T$15,0,0,$S$13+1,1),MATCH(B1361,OFFSET($Q$15,0,0,$S$13+1,1),-1))</f>
        <v>1</v>
      </c>
      <c r="K1361" s="47">
        <f t="shared" ref="K1361:K1424" si="171">ROUND($I1361*C1361,2)</f>
        <v>35.729999999999997</v>
      </c>
      <c r="L1361" s="47">
        <f t="shared" ref="L1361:L1424" si="172">ROUND($I1361*D1361,2)</f>
        <v>35.94</v>
      </c>
      <c r="M1361" s="47">
        <f t="shared" ref="M1361:M1424" si="173">ROUND($I1361*E1361,2)</f>
        <v>35.56</v>
      </c>
      <c r="N1361" s="47">
        <f t="shared" ref="N1361:N1424" si="174">ROUND($I1361*F1361,2)</f>
        <v>35.75</v>
      </c>
      <c r="O1361" s="48">
        <f t="shared" ref="O1361:O1424" ca="1" si="175">G1361*J1361</f>
        <v>3569600</v>
      </c>
    </row>
    <row r="1362" spans="1:15" x14ac:dyDescent="0.25">
      <c r="A1362">
        <v>1347</v>
      </c>
      <c r="B1362" s="84">
        <v>40001</v>
      </c>
      <c r="C1362" s="47">
        <v>43.19</v>
      </c>
      <c r="D1362" s="47">
        <v>43.25</v>
      </c>
      <c r="E1362" s="47">
        <v>42.01</v>
      </c>
      <c r="F1362" s="47">
        <v>42.08</v>
      </c>
      <c r="G1362" s="48">
        <v>2454500</v>
      </c>
      <c r="H1362" s="47">
        <v>35.68</v>
      </c>
      <c r="I1362" s="51">
        <f t="shared" si="169"/>
        <v>0.84790874524714832</v>
      </c>
      <c r="J1362" s="51">
        <f t="shared" ca="1" si="170"/>
        <v>1</v>
      </c>
      <c r="K1362" s="47">
        <f t="shared" si="171"/>
        <v>36.619999999999997</v>
      </c>
      <c r="L1362" s="47">
        <f t="shared" si="172"/>
        <v>36.67</v>
      </c>
      <c r="M1362" s="47">
        <f t="shared" si="173"/>
        <v>35.619999999999997</v>
      </c>
      <c r="N1362" s="47">
        <f t="shared" si="174"/>
        <v>35.68</v>
      </c>
      <c r="O1362" s="48">
        <f t="shared" ca="1" si="175"/>
        <v>2454500</v>
      </c>
    </row>
    <row r="1363" spans="1:15" x14ac:dyDescent="0.25">
      <c r="A1363">
        <v>1348</v>
      </c>
      <c r="B1363" s="84">
        <v>40000</v>
      </c>
      <c r="C1363" s="47">
        <v>42.91</v>
      </c>
      <c r="D1363" s="47">
        <v>43.47</v>
      </c>
      <c r="E1363" s="47">
        <v>42.6</v>
      </c>
      <c r="F1363" s="47">
        <v>43.32</v>
      </c>
      <c r="G1363" s="48">
        <v>2916000</v>
      </c>
      <c r="H1363" s="47">
        <v>36.729999999999997</v>
      </c>
      <c r="I1363" s="51">
        <f t="shared" si="169"/>
        <v>0.84787626962142193</v>
      </c>
      <c r="J1363" s="51">
        <f t="shared" ca="1" si="170"/>
        <v>1</v>
      </c>
      <c r="K1363" s="47">
        <f t="shared" si="171"/>
        <v>36.380000000000003</v>
      </c>
      <c r="L1363" s="47">
        <f t="shared" si="172"/>
        <v>36.86</v>
      </c>
      <c r="M1363" s="47">
        <f t="shared" si="173"/>
        <v>36.119999999999997</v>
      </c>
      <c r="N1363" s="47">
        <f t="shared" si="174"/>
        <v>36.729999999999997</v>
      </c>
      <c r="O1363" s="48">
        <f t="shared" ca="1" si="175"/>
        <v>2916000</v>
      </c>
    </row>
    <row r="1364" spans="1:15" x14ac:dyDescent="0.25">
      <c r="A1364">
        <v>1349</v>
      </c>
      <c r="B1364" s="84">
        <v>39996</v>
      </c>
      <c r="C1364" s="47">
        <v>44.34</v>
      </c>
      <c r="D1364" s="47">
        <v>44.36</v>
      </c>
      <c r="E1364" s="47">
        <v>42.99</v>
      </c>
      <c r="F1364" s="47">
        <v>43.01</v>
      </c>
      <c r="G1364" s="48">
        <v>2387200</v>
      </c>
      <c r="H1364" s="47">
        <v>36.47</v>
      </c>
      <c r="I1364" s="51">
        <f t="shared" si="169"/>
        <v>0.84794233899093241</v>
      </c>
      <c r="J1364" s="51">
        <f t="shared" ca="1" si="170"/>
        <v>1</v>
      </c>
      <c r="K1364" s="47">
        <f t="shared" si="171"/>
        <v>37.6</v>
      </c>
      <c r="L1364" s="47">
        <f t="shared" si="172"/>
        <v>37.61</v>
      </c>
      <c r="M1364" s="47">
        <f t="shared" si="173"/>
        <v>36.450000000000003</v>
      </c>
      <c r="N1364" s="47">
        <f t="shared" si="174"/>
        <v>36.47</v>
      </c>
      <c r="O1364" s="48">
        <f t="shared" ca="1" si="175"/>
        <v>2387200</v>
      </c>
    </row>
    <row r="1365" spans="1:15" x14ac:dyDescent="0.25">
      <c r="A1365">
        <v>1350</v>
      </c>
      <c r="B1365" s="84">
        <v>39995</v>
      </c>
      <c r="C1365" s="47">
        <v>44.54</v>
      </c>
      <c r="D1365" s="47">
        <v>45.04</v>
      </c>
      <c r="E1365" s="47">
        <v>44.49</v>
      </c>
      <c r="F1365" s="47">
        <v>44.89</v>
      </c>
      <c r="G1365" s="48">
        <v>2398200</v>
      </c>
      <c r="H1365" s="47">
        <v>37.799999999999997</v>
      </c>
      <c r="I1365" s="51">
        <f t="shared" si="169"/>
        <v>0.84205836489195807</v>
      </c>
      <c r="J1365" s="51">
        <f t="shared" ca="1" si="170"/>
        <v>1</v>
      </c>
      <c r="K1365" s="47">
        <f t="shared" si="171"/>
        <v>37.51</v>
      </c>
      <c r="L1365" s="47">
        <f t="shared" si="172"/>
        <v>37.93</v>
      </c>
      <c r="M1365" s="47">
        <f t="shared" si="173"/>
        <v>37.46</v>
      </c>
      <c r="N1365" s="47">
        <f t="shared" si="174"/>
        <v>37.799999999999997</v>
      </c>
      <c r="O1365" s="48">
        <f t="shared" ca="1" si="175"/>
        <v>2398200</v>
      </c>
    </row>
    <row r="1366" spans="1:15" x14ac:dyDescent="0.25">
      <c r="A1366">
        <v>1351</v>
      </c>
      <c r="B1366" s="84">
        <v>39994</v>
      </c>
      <c r="C1366" s="47">
        <v>45.44</v>
      </c>
      <c r="D1366" s="47">
        <v>45.44</v>
      </c>
      <c r="E1366" s="47">
        <v>44.3</v>
      </c>
      <c r="F1366" s="47">
        <v>44.43</v>
      </c>
      <c r="G1366" s="48">
        <v>2775000</v>
      </c>
      <c r="H1366" s="47">
        <v>37.409999999999997</v>
      </c>
      <c r="I1366" s="51">
        <f t="shared" si="169"/>
        <v>0.84199864956110726</v>
      </c>
      <c r="J1366" s="51">
        <f t="shared" ca="1" si="170"/>
        <v>1</v>
      </c>
      <c r="K1366" s="47">
        <f t="shared" si="171"/>
        <v>38.26</v>
      </c>
      <c r="L1366" s="47">
        <f t="shared" si="172"/>
        <v>38.26</v>
      </c>
      <c r="M1366" s="47">
        <f t="shared" si="173"/>
        <v>37.299999999999997</v>
      </c>
      <c r="N1366" s="47">
        <f t="shared" si="174"/>
        <v>37.409999999999997</v>
      </c>
      <c r="O1366" s="48">
        <f t="shared" ca="1" si="175"/>
        <v>2775000</v>
      </c>
    </row>
    <row r="1367" spans="1:15" x14ac:dyDescent="0.25">
      <c r="A1367">
        <v>1352</v>
      </c>
      <c r="B1367" s="84">
        <v>39993</v>
      </c>
      <c r="C1367" s="47">
        <v>44.52</v>
      </c>
      <c r="D1367" s="47">
        <v>45.55</v>
      </c>
      <c r="E1367" s="47">
        <v>44.49</v>
      </c>
      <c r="F1367" s="47">
        <v>45.4</v>
      </c>
      <c r="G1367" s="48">
        <v>3324100</v>
      </c>
      <c r="H1367" s="47">
        <v>38.229999999999997</v>
      </c>
      <c r="I1367" s="51">
        <f t="shared" si="169"/>
        <v>0.8420704845814978</v>
      </c>
      <c r="J1367" s="51">
        <f t="shared" ca="1" si="170"/>
        <v>1</v>
      </c>
      <c r="K1367" s="47">
        <f t="shared" si="171"/>
        <v>37.49</v>
      </c>
      <c r="L1367" s="47">
        <f t="shared" si="172"/>
        <v>38.36</v>
      </c>
      <c r="M1367" s="47">
        <f t="shared" si="173"/>
        <v>37.46</v>
      </c>
      <c r="N1367" s="47">
        <f t="shared" si="174"/>
        <v>38.229999999999997</v>
      </c>
      <c r="O1367" s="48">
        <f t="shared" ca="1" si="175"/>
        <v>3324100</v>
      </c>
    </row>
    <row r="1368" spans="1:15" x14ac:dyDescent="0.25">
      <c r="A1368">
        <v>1353</v>
      </c>
      <c r="B1368" s="84">
        <v>39990</v>
      </c>
      <c r="C1368" s="47">
        <v>44.99</v>
      </c>
      <c r="D1368" s="47">
        <v>45.05</v>
      </c>
      <c r="E1368" s="47">
        <v>44.36</v>
      </c>
      <c r="F1368" s="47">
        <v>44.5</v>
      </c>
      <c r="G1368" s="48">
        <v>4571500</v>
      </c>
      <c r="H1368" s="47">
        <v>37.47</v>
      </c>
      <c r="I1368" s="51">
        <f t="shared" si="169"/>
        <v>0.84202247191011237</v>
      </c>
      <c r="J1368" s="51">
        <f t="shared" ca="1" si="170"/>
        <v>1</v>
      </c>
      <c r="K1368" s="47">
        <f t="shared" si="171"/>
        <v>37.880000000000003</v>
      </c>
      <c r="L1368" s="47">
        <f t="shared" si="172"/>
        <v>37.93</v>
      </c>
      <c r="M1368" s="47">
        <f t="shared" si="173"/>
        <v>37.35</v>
      </c>
      <c r="N1368" s="47">
        <f t="shared" si="174"/>
        <v>37.47</v>
      </c>
      <c r="O1368" s="48">
        <f t="shared" ca="1" si="175"/>
        <v>4571500</v>
      </c>
    </row>
    <row r="1369" spans="1:15" x14ac:dyDescent="0.25">
      <c r="A1369">
        <v>1354</v>
      </c>
      <c r="B1369" s="84">
        <v>39989</v>
      </c>
      <c r="C1369" s="47">
        <v>44.16</v>
      </c>
      <c r="D1369" s="47">
        <v>45.15</v>
      </c>
      <c r="E1369" s="47">
        <v>44.16</v>
      </c>
      <c r="F1369" s="47">
        <v>45.12</v>
      </c>
      <c r="G1369" s="48">
        <v>2969400</v>
      </c>
      <c r="H1369" s="47">
        <v>37.99</v>
      </c>
      <c r="I1369" s="51">
        <f t="shared" si="169"/>
        <v>0.84197695035461007</v>
      </c>
      <c r="J1369" s="51">
        <f t="shared" ca="1" si="170"/>
        <v>1</v>
      </c>
      <c r="K1369" s="47">
        <f t="shared" si="171"/>
        <v>37.18</v>
      </c>
      <c r="L1369" s="47">
        <f t="shared" si="172"/>
        <v>38.020000000000003</v>
      </c>
      <c r="M1369" s="47">
        <f t="shared" si="173"/>
        <v>37.18</v>
      </c>
      <c r="N1369" s="47">
        <f t="shared" si="174"/>
        <v>37.99</v>
      </c>
      <c r="O1369" s="48">
        <f t="shared" ca="1" si="175"/>
        <v>2969400</v>
      </c>
    </row>
    <row r="1370" spans="1:15" x14ac:dyDescent="0.25">
      <c r="A1370">
        <v>1355</v>
      </c>
      <c r="B1370" s="84">
        <v>39988</v>
      </c>
      <c r="C1370" s="47">
        <v>45.05</v>
      </c>
      <c r="D1370" s="47">
        <v>45.07</v>
      </c>
      <c r="E1370" s="47">
        <v>44.13</v>
      </c>
      <c r="F1370" s="47">
        <v>44.22</v>
      </c>
      <c r="G1370" s="48">
        <v>3170800</v>
      </c>
      <c r="H1370" s="47">
        <v>37.229999999999997</v>
      </c>
      <c r="I1370" s="51">
        <f t="shared" si="169"/>
        <v>0.84192672998643148</v>
      </c>
      <c r="J1370" s="51">
        <f t="shared" ca="1" si="170"/>
        <v>1</v>
      </c>
      <c r="K1370" s="47">
        <f t="shared" si="171"/>
        <v>37.93</v>
      </c>
      <c r="L1370" s="47">
        <f t="shared" si="172"/>
        <v>37.950000000000003</v>
      </c>
      <c r="M1370" s="47">
        <f t="shared" si="173"/>
        <v>37.15</v>
      </c>
      <c r="N1370" s="47">
        <f t="shared" si="174"/>
        <v>37.229999999999997</v>
      </c>
      <c r="O1370" s="48">
        <f t="shared" ca="1" si="175"/>
        <v>3170800</v>
      </c>
    </row>
    <row r="1371" spans="1:15" x14ac:dyDescent="0.25">
      <c r="A1371">
        <v>1356</v>
      </c>
      <c r="B1371" s="84">
        <v>39987</v>
      </c>
      <c r="C1371" s="47">
        <v>45.38</v>
      </c>
      <c r="D1371" s="47">
        <v>45.38</v>
      </c>
      <c r="E1371" s="47">
        <v>44.45</v>
      </c>
      <c r="F1371" s="47">
        <v>44.75</v>
      </c>
      <c r="G1371" s="48">
        <v>3201700</v>
      </c>
      <c r="H1371" s="47">
        <v>37.68</v>
      </c>
      <c r="I1371" s="51">
        <f t="shared" si="169"/>
        <v>0.84201117318435759</v>
      </c>
      <c r="J1371" s="51">
        <f t="shared" ca="1" si="170"/>
        <v>1</v>
      </c>
      <c r="K1371" s="47">
        <f t="shared" si="171"/>
        <v>38.21</v>
      </c>
      <c r="L1371" s="47">
        <f t="shared" si="172"/>
        <v>38.21</v>
      </c>
      <c r="M1371" s="47">
        <f t="shared" si="173"/>
        <v>37.43</v>
      </c>
      <c r="N1371" s="47">
        <f t="shared" si="174"/>
        <v>37.68</v>
      </c>
      <c r="O1371" s="48">
        <f t="shared" ca="1" si="175"/>
        <v>3201700</v>
      </c>
    </row>
    <row r="1372" spans="1:15" x14ac:dyDescent="0.25">
      <c r="A1372">
        <v>1357</v>
      </c>
      <c r="B1372" s="84">
        <v>39986</v>
      </c>
      <c r="C1372" s="47">
        <v>45.86</v>
      </c>
      <c r="D1372" s="47">
        <v>45.86</v>
      </c>
      <c r="E1372" s="47">
        <v>45.13</v>
      </c>
      <c r="F1372" s="47">
        <v>45.37</v>
      </c>
      <c r="G1372" s="48">
        <v>3057200</v>
      </c>
      <c r="H1372" s="47">
        <v>38.200000000000003</v>
      </c>
      <c r="I1372" s="51">
        <f t="shared" si="169"/>
        <v>0.84196605686577042</v>
      </c>
      <c r="J1372" s="51">
        <f t="shared" ca="1" si="170"/>
        <v>1</v>
      </c>
      <c r="K1372" s="47">
        <f t="shared" si="171"/>
        <v>38.61</v>
      </c>
      <c r="L1372" s="47">
        <f t="shared" si="172"/>
        <v>38.61</v>
      </c>
      <c r="M1372" s="47">
        <f t="shared" si="173"/>
        <v>38</v>
      </c>
      <c r="N1372" s="47">
        <f t="shared" si="174"/>
        <v>38.200000000000003</v>
      </c>
      <c r="O1372" s="48">
        <f t="shared" ca="1" si="175"/>
        <v>3057200</v>
      </c>
    </row>
    <row r="1373" spans="1:15" x14ac:dyDescent="0.25">
      <c r="A1373">
        <v>1358</v>
      </c>
      <c r="B1373" s="84">
        <v>39983</v>
      </c>
      <c r="C1373" s="47">
        <v>45.86</v>
      </c>
      <c r="D1373" s="47">
        <v>46.2</v>
      </c>
      <c r="E1373" s="47">
        <v>45.55</v>
      </c>
      <c r="F1373" s="47">
        <v>46.08</v>
      </c>
      <c r="G1373" s="48">
        <v>5063700</v>
      </c>
      <c r="H1373" s="47">
        <v>38.799999999999997</v>
      </c>
      <c r="I1373" s="51">
        <f t="shared" si="169"/>
        <v>0.84201388888888884</v>
      </c>
      <c r="J1373" s="51">
        <f t="shared" ca="1" si="170"/>
        <v>1</v>
      </c>
      <c r="K1373" s="47">
        <f t="shared" si="171"/>
        <v>38.61</v>
      </c>
      <c r="L1373" s="47">
        <f t="shared" si="172"/>
        <v>38.9</v>
      </c>
      <c r="M1373" s="47">
        <f t="shared" si="173"/>
        <v>38.35</v>
      </c>
      <c r="N1373" s="47">
        <f t="shared" si="174"/>
        <v>38.799999999999997</v>
      </c>
      <c r="O1373" s="48">
        <f t="shared" ca="1" si="175"/>
        <v>5063700</v>
      </c>
    </row>
    <row r="1374" spans="1:15" x14ac:dyDescent="0.25">
      <c r="A1374">
        <v>1359</v>
      </c>
      <c r="B1374" s="84">
        <v>39982</v>
      </c>
      <c r="C1374" s="47">
        <v>45.39</v>
      </c>
      <c r="D1374" s="47">
        <v>46.24</v>
      </c>
      <c r="E1374" s="47">
        <v>45.35</v>
      </c>
      <c r="F1374" s="47">
        <v>45.91</v>
      </c>
      <c r="G1374" s="48">
        <v>2970800</v>
      </c>
      <c r="H1374" s="47">
        <v>38.659999999999997</v>
      </c>
      <c r="I1374" s="51">
        <f t="shared" si="169"/>
        <v>0.84208233500326723</v>
      </c>
      <c r="J1374" s="51">
        <f t="shared" ca="1" si="170"/>
        <v>1</v>
      </c>
      <c r="K1374" s="47">
        <f t="shared" si="171"/>
        <v>38.22</v>
      </c>
      <c r="L1374" s="47">
        <f t="shared" si="172"/>
        <v>38.94</v>
      </c>
      <c r="M1374" s="47">
        <f t="shared" si="173"/>
        <v>38.19</v>
      </c>
      <c r="N1374" s="47">
        <f t="shared" si="174"/>
        <v>38.659999999999997</v>
      </c>
      <c r="O1374" s="48">
        <f t="shared" ca="1" si="175"/>
        <v>2970800</v>
      </c>
    </row>
    <row r="1375" spans="1:15" x14ac:dyDescent="0.25">
      <c r="A1375">
        <v>1360</v>
      </c>
      <c r="B1375" s="84">
        <v>39981</v>
      </c>
      <c r="C1375" s="47">
        <v>44.78</v>
      </c>
      <c r="D1375" s="47">
        <v>45.57</v>
      </c>
      <c r="E1375" s="47">
        <v>44.78</v>
      </c>
      <c r="F1375" s="47">
        <v>45.31</v>
      </c>
      <c r="G1375" s="48">
        <v>2140200</v>
      </c>
      <c r="H1375" s="47">
        <v>38.15</v>
      </c>
      <c r="I1375" s="51">
        <f t="shared" si="169"/>
        <v>0.84197748841315379</v>
      </c>
      <c r="J1375" s="51">
        <f t="shared" ca="1" si="170"/>
        <v>1</v>
      </c>
      <c r="K1375" s="47">
        <f t="shared" si="171"/>
        <v>37.700000000000003</v>
      </c>
      <c r="L1375" s="47">
        <f t="shared" si="172"/>
        <v>38.369999999999997</v>
      </c>
      <c r="M1375" s="47">
        <f t="shared" si="173"/>
        <v>37.700000000000003</v>
      </c>
      <c r="N1375" s="47">
        <f t="shared" si="174"/>
        <v>38.15</v>
      </c>
      <c r="O1375" s="48">
        <f t="shared" ca="1" si="175"/>
        <v>2140200</v>
      </c>
    </row>
    <row r="1376" spans="1:15" x14ac:dyDescent="0.25">
      <c r="A1376">
        <v>1361</v>
      </c>
      <c r="B1376" s="84">
        <v>39980</v>
      </c>
      <c r="C1376" s="47">
        <v>44.77</v>
      </c>
      <c r="D1376" s="47">
        <v>45.15</v>
      </c>
      <c r="E1376" s="47">
        <v>44.67</v>
      </c>
      <c r="F1376" s="47">
        <v>44.85</v>
      </c>
      <c r="G1376" s="48">
        <v>3494000</v>
      </c>
      <c r="H1376" s="47">
        <v>37.76</v>
      </c>
      <c r="I1376" s="51">
        <f t="shared" si="169"/>
        <v>0.8419175027870679</v>
      </c>
      <c r="J1376" s="51">
        <f t="shared" ca="1" si="170"/>
        <v>1</v>
      </c>
      <c r="K1376" s="47">
        <f t="shared" si="171"/>
        <v>37.69</v>
      </c>
      <c r="L1376" s="47">
        <f t="shared" si="172"/>
        <v>38.01</v>
      </c>
      <c r="M1376" s="47">
        <f t="shared" si="173"/>
        <v>37.61</v>
      </c>
      <c r="N1376" s="47">
        <f t="shared" si="174"/>
        <v>37.76</v>
      </c>
      <c r="O1376" s="48">
        <f t="shared" ca="1" si="175"/>
        <v>3494000</v>
      </c>
    </row>
    <row r="1377" spans="1:15" x14ac:dyDescent="0.25">
      <c r="A1377">
        <v>1362</v>
      </c>
      <c r="B1377" s="84">
        <v>39979</v>
      </c>
      <c r="C1377" s="47">
        <v>44.99</v>
      </c>
      <c r="D1377" s="47">
        <v>45.2</v>
      </c>
      <c r="E1377" s="47">
        <v>44.58</v>
      </c>
      <c r="F1377" s="47">
        <v>45</v>
      </c>
      <c r="G1377" s="48">
        <v>4433300</v>
      </c>
      <c r="H1377" s="47">
        <v>37.89</v>
      </c>
      <c r="I1377" s="51">
        <f t="shared" si="169"/>
        <v>0.84199999999999997</v>
      </c>
      <c r="J1377" s="51">
        <f t="shared" ca="1" si="170"/>
        <v>1</v>
      </c>
      <c r="K1377" s="47">
        <f t="shared" si="171"/>
        <v>37.880000000000003</v>
      </c>
      <c r="L1377" s="47">
        <f t="shared" si="172"/>
        <v>38.06</v>
      </c>
      <c r="M1377" s="47">
        <f t="shared" si="173"/>
        <v>37.54</v>
      </c>
      <c r="N1377" s="47">
        <f t="shared" si="174"/>
        <v>37.89</v>
      </c>
      <c r="O1377" s="48">
        <f t="shared" ca="1" si="175"/>
        <v>4433300</v>
      </c>
    </row>
    <row r="1378" spans="1:15" x14ac:dyDescent="0.25">
      <c r="A1378">
        <v>1363</v>
      </c>
      <c r="B1378" s="84">
        <v>39976</v>
      </c>
      <c r="C1378" s="47">
        <v>45.57</v>
      </c>
      <c r="D1378" s="47">
        <v>45.69</v>
      </c>
      <c r="E1378" s="47">
        <v>44.93</v>
      </c>
      <c r="F1378" s="47">
        <v>45.31</v>
      </c>
      <c r="G1378" s="48">
        <v>3442800</v>
      </c>
      <c r="H1378" s="47">
        <v>38.15</v>
      </c>
      <c r="I1378" s="51">
        <f t="shared" si="169"/>
        <v>0.84197748841315379</v>
      </c>
      <c r="J1378" s="51">
        <f t="shared" ca="1" si="170"/>
        <v>1</v>
      </c>
      <c r="K1378" s="47">
        <f t="shared" si="171"/>
        <v>38.369999999999997</v>
      </c>
      <c r="L1378" s="47">
        <f t="shared" si="172"/>
        <v>38.47</v>
      </c>
      <c r="M1378" s="47">
        <f t="shared" si="173"/>
        <v>37.83</v>
      </c>
      <c r="N1378" s="47">
        <f t="shared" si="174"/>
        <v>38.15</v>
      </c>
      <c r="O1378" s="48">
        <f t="shared" ca="1" si="175"/>
        <v>3442800</v>
      </c>
    </row>
    <row r="1379" spans="1:15" x14ac:dyDescent="0.25">
      <c r="A1379">
        <v>1364</v>
      </c>
      <c r="B1379" s="84">
        <v>39975</v>
      </c>
      <c r="C1379" s="47">
        <v>45.7</v>
      </c>
      <c r="D1379" s="47">
        <v>46.4</v>
      </c>
      <c r="E1379" s="47">
        <v>45.67</v>
      </c>
      <c r="F1379" s="47">
        <v>45.67</v>
      </c>
      <c r="G1379" s="48">
        <v>4761000</v>
      </c>
      <c r="H1379" s="47">
        <v>38.450000000000003</v>
      </c>
      <c r="I1379" s="51">
        <f t="shared" si="169"/>
        <v>0.84190934968250497</v>
      </c>
      <c r="J1379" s="51">
        <f t="shared" ca="1" si="170"/>
        <v>1</v>
      </c>
      <c r="K1379" s="47">
        <f t="shared" si="171"/>
        <v>38.479999999999997</v>
      </c>
      <c r="L1379" s="47">
        <f t="shared" si="172"/>
        <v>39.06</v>
      </c>
      <c r="M1379" s="47">
        <f t="shared" si="173"/>
        <v>38.450000000000003</v>
      </c>
      <c r="N1379" s="47">
        <f t="shared" si="174"/>
        <v>38.450000000000003</v>
      </c>
      <c r="O1379" s="48">
        <f t="shared" ca="1" si="175"/>
        <v>4761000</v>
      </c>
    </row>
    <row r="1380" spans="1:15" x14ac:dyDescent="0.25">
      <c r="A1380">
        <v>1365</v>
      </c>
      <c r="B1380" s="84">
        <v>39974</v>
      </c>
      <c r="C1380" s="47">
        <v>45.1</v>
      </c>
      <c r="D1380" s="47">
        <v>45.66</v>
      </c>
      <c r="E1380" s="47">
        <v>44.91</v>
      </c>
      <c r="F1380" s="47">
        <v>45.6</v>
      </c>
      <c r="G1380" s="48">
        <v>3345400</v>
      </c>
      <c r="H1380" s="47">
        <v>38.4</v>
      </c>
      <c r="I1380" s="51">
        <f t="shared" si="169"/>
        <v>0.84210526315789469</v>
      </c>
      <c r="J1380" s="51">
        <f t="shared" ca="1" si="170"/>
        <v>1</v>
      </c>
      <c r="K1380" s="47">
        <f t="shared" si="171"/>
        <v>37.979999999999997</v>
      </c>
      <c r="L1380" s="47">
        <f t="shared" si="172"/>
        <v>38.450000000000003</v>
      </c>
      <c r="M1380" s="47">
        <f t="shared" si="173"/>
        <v>37.82</v>
      </c>
      <c r="N1380" s="47">
        <f t="shared" si="174"/>
        <v>38.4</v>
      </c>
      <c r="O1380" s="48">
        <f t="shared" ca="1" si="175"/>
        <v>3345400</v>
      </c>
    </row>
    <row r="1381" spans="1:15" x14ac:dyDescent="0.25">
      <c r="A1381">
        <v>1366</v>
      </c>
      <c r="B1381" s="84">
        <v>39973</v>
      </c>
      <c r="C1381" s="47">
        <v>45.86</v>
      </c>
      <c r="D1381" s="47">
        <v>46</v>
      </c>
      <c r="E1381" s="47">
        <v>44.74</v>
      </c>
      <c r="F1381" s="47">
        <v>44.98</v>
      </c>
      <c r="G1381" s="48">
        <v>4605400</v>
      </c>
      <c r="H1381" s="47">
        <v>37.869999999999997</v>
      </c>
      <c r="I1381" s="51">
        <f t="shared" si="169"/>
        <v>0.84192974655402397</v>
      </c>
      <c r="J1381" s="51">
        <f t="shared" ca="1" si="170"/>
        <v>1</v>
      </c>
      <c r="K1381" s="47">
        <f t="shared" si="171"/>
        <v>38.61</v>
      </c>
      <c r="L1381" s="47">
        <f t="shared" si="172"/>
        <v>38.729999999999997</v>
      </c>
      <c r="M1381" s="47">
        <f t="shared" si="173"/>
        <v>37.67</v>
      </c>
      <c r="N1381" s="47">
        <f t="shared" si="174"/>
        <v>37.869999999999997</v>
      </c>
      <c r="O1381" s="48">
        <f t="shared" ca="1" si="175"/>
        <v>4605400</v>
      </c>
    </row>
    <row r="1382" spans="1:15" x14ac:dyDescent="0.25">
      <c r="A1382">
        <v>1367</v>
      </c>
      <c r="B1382" s="84">
        <v>39972</v>
      </c>
      <c r="C1382" s="47">
        <v>46.21</v>
      </c>
      <c r="D1382" s="47">
        <v>46.24</v>
      </c>
      <c r="E1382" s="47">
        <v>44.95</v>
      </c>
      <c r="F1382" s="47">
        <v>45.95</v>
      </c>
      <c r="G1382" s="48">
        <v>2634700</v>
      </c>
      <c r="H1382" s="47">
        <v>38.69</v>
      </c>
      <c r="I1382" s="51">
        <f t="shared" si="169"/>
        <v>0.84200217627856355</v>
      </c>
      <c r="J1382" s="51">
        <f t="shared" ca="1" si="170"/>
        <v>1</v>
      </c>
      <c r="K1382" s="47">
        <f t="shared" si="171"/>
        <v>38.909999999999997</v>
      </c>
      <c r="L1382" s="47">
        <f t="shared" si="172"/>
        <v>38.93</v>
      </c>
      <c r="M1382" s="47">
        <f t="shared" si="173"/>
        <v>37.85</v>
      </c>
      <c r="N1382" s="47">
        <f t="shared" si="174"/>
        <v>38.69</v>
      </c>
      <c r="O1382" s="48">
        <f t="shared" ca="1" si="175"/>
        <v>2634700</v>
      </c>
    </row>
    <row r="1383" spans="1:15" x14ac:dyDescent="0.25">
      <c r="A1383">
        <v>1368</v>
      </c>
      <c r="B1383" s="84">
        <v>39969</v>
      </c>
      <c r="C1383" s="47">
        <v>45.73</v>
      </c>
      <c r="D1383" s="47">
        <v>46.46</v>
      </c>
      <c r="E1383" s="47">
        <v>45.31</v>
      </c>
      <c r="F1383" s="47">
        <v>46.22</v>
      </c>
      <c r="G1383" s="48">
        <v>3461000</v>
      </c>
      <c r="H1383" s="47">
        <v>38.92</v>
      </c>
      <c r="I1383" s="51">
        <f t="shared" si="169"/>
        <v>0.84205971440934668</v>
      </c>
      <c r="J1383" s="51">
        <f t="shared" ca="1" si="170"/>
        <v>1</v>
      </c>
      <c r="K1383" s="47">
        <f t="shared" si="171"/>
        <v>38.51</v>
      </c>
      <c r="L1383" s="47">
        <f t="shared" si="172"/>
        <v>39.119999999999997</v>
      </c>
      <c r="M1383" s="47">
        <f t="shared" si="173"/>
        <v>38.15</v>
      </c>
      <c r="N1383" s="47">
        <f t="shared" si="174"/>
        <v>38.92</v>
      </c>
      <c r="O1383" s="48">
        <f t="shared" ca="1" si="175"/>
        <v>3461000</v>
      </c>
    </row>
    <row r="1384" spans="1:15" x14ac:dyDescent="0.25">
      <c r="A1384">
        <v>1369</v>
      </c>
      <c r="B1384" s="84">
        <v>39968</v>
      </c>
      <c r="C1384" s="47">
        <v>45</v>
      </c>
      <c r="D1384" s="47">
        <v>45.05</v>
      </c>
      <c r="E1384" s="47">
        <v>44.45</v>
      </c>
      <c r="F1384" s="47">
        <v>45.02</v>
      </c>
      <c r="G1384" s="48">
        <v>4081500</v>
      </c>
      <c r="H1384" s="47">
        <v>37.909999999999997</v>
      </c>
      <c r="I1384" s="51">
        <f t="shared" si="169"/>
        <v>0.84207019102621039</v>
      </c>
      <c r="J1384" s="51">
        <f t="shared" ca="1" si="170"/>
        <v>1</v>
      </c>
      <c r="K1384" s="47">
        <f t="shared" si="171"/>
        <v>37.89</v>
      </c>
      <c r="L1384" s="47">
        <f t="shared" si="172"/>
        <v>37.94</v>
      </c>
      <c r="M1384" s="47">
        <f t="shared" si="173"/>
        <v>37.43</v>
      </c>
      <c r="N1384" s="47">
        <f t="shared" si="174"/>
        <v>37.909999999999997</v>
      </c>
      <c r="O1384" s="48">
        <f t="shared" ca="1" si="175"/>
        <v>4081500</v>
      </c>
    </row>
    <row r="1385" spans="1:15" x14ac:dyDescent="0.25">
      <c r="A1385">
        <v>1370</v>
      </c>
      <c r="B1385" s="84">
        <v>39967</v>
      </c>
      <c r="C1385" s="47">
        <v>45.3</v>
      </c>
      <c r="D1385" s="47">
        <v>45.36</v>
      </c>
      <c r="E1385" s="47">
        <v>44.65</v>
      </c>
      <c r="F1385" s="47">
        <v>44.82</v>
      </c>
      <c r="G1385" s="48">
        <v>3468100</v>
      </c>
      <c r="H1385" s="47">
        <v>37.74</v>
      </c>
      <c r="I1385" s="51">
        <f t="shared" si="169"/>
        <v>0.84203480589022761</v>
      </c>
      <c r="J1385" s="51">
        <f t="shared" ca="1" si="170"/>
        <v>1</v>
      </c>
      <c r="K1385" s="47">
        <f t="shared" si="171"/>
        <v>38.14</v>
      </c>
      <c r="L1385" s="47">
        <f t="shared" si="172"/>
        <v>38.19</v>
      </c>
      <c r="M1385" s="47">
        <f t="shared" si="173"/>
        <v>37.6</v>
      </c>
      <c r="N1385" s="47">
        <f t="shared" si="174"/>
        <v>37.74</v>
      </c>
      <c r="O1385" s="48">
        <f t="shared" ca="1" si="175"/>
        <v>3468100</v>
      </c>
    </row>
    <row r="1386" spans="1:15" x14ac:dyDescent="0.25">
      <c r="A1386">
        <v>1371</v>
      </c>
      <c r="B1386" s="84">
        <v>39966</v>
      </c>
      <c r="C1386" s="47">
        <v>45.69</v>
      </c>
      <c r="D1386" s="47">
        <v>45.88</v>
      </c>
      <c r="E1386" s="47">
        <v>44.82</v>
      </c>
      <c r="F1386" s="47">
        <v>45.52</v>
      </c>
      <c r="G1386" s="48">
        <v>3803100</v>
      </c>
      <c r="H1386" s="47">
        <v>38.33</v>
      </c>
      <c r="I1386" s="51">
        <f t="shared" si="169"/>
        <v>0.84204745166959571</v>
      </c>
      <c r="J1386" s="51">
        <f t="shared" ca="1" si="170"/>
        <v>1</v>
      </c>
      <c r="K1386" s="47">
        <f t="shared" si="171"/>
        <v>38.47</v>
      </c>
      <c r="L1386" s="47">
        <f t="shared" si="172"/>
        <v>38.630000000000003</v>
      </c>
      <c r="M1386" s="47">
        <f t="shared" si="173"/>
        <v>37.74</v>
      </c>
      <c r="N1386" s="47">
        <f t="shared" si="174"/>
        <v>38.33</v>
      </c>
      <c r="O1386" s="48">
        <f t="shared" ca="1" si="175"/>
        <v>3803100</v>
      </c>
    </row>
    <row r="1387" spans="1:15" x14ac:dyDescent="0.25">
      <c r="A1387">
        <v>1372</v>
      </c>
      <c r="B1387" s="84">
        <v>39965</v>
      </c>
      <c r="C1387" s="47">
        <v>44.7</v>
      </c>
      <c r="D1387" s="47">
        <v>45.96</v>
      </c>
      <c r="E1387" s="47">
        <v>44.65</v>
      </c>
      <c r="F1387" s="47">
        <v>45.88</v>
      </c>
      <c r="G1387" s="48">
        <v>3121300</v>
      </c>
      <c r="H1387" s="47">
        <v>38.630000000000003</v>
      </c>
      <c r="I1387" s="51">
        <f t="shared" si="169"/>
        <v>0.84197907585004361</v>
      </c>
      <c r="J1387" s="51">
        <f t="shared" ca="1" si="170"/>
        <v>1</v>
      </c>
      <c r="K1387" s="47">
        <f t="shared" si="171"/>
        <v>37.64</v>
      </c>
      <c r="L1387" s="47">
        <f t="shared" si="172"/>
        <v>38.700000000000003</v>
      </c>
      <c r="M1387" s="47">
        <f t="shared" si="173"/>
        <v>37.590000000000003</v>
      </c>
      <c r="N1387" s="47">
        <f t="shared" si="174"/>
        <v>38.630000000000003</v>
      </c>
      <c r="O1387" s="48">
        <f t="shared" ca="1" si="175"/>
        <v>3121300</v>
      </c>
    </row>
    <row r="1388" spans="1:15" x14ac:dyDescent="0.25">
      <c r="A1388">
        <v>1373</v>
      </c>
      <c r="B1388" s="84">
        <v>39962</v>
      </c>
      <c r="C1388" s="47">
        <v>44.79</v>
      </c>
      <c r="D1388" s="47">
        <v>44.94</v>
      </c>
      <c r="E1388" s="47">
        <v>43.9</v>
      </c>
      <c r="F1388" s="47">
        <v>44.65</v>
      </c>
      <c r="G1388" s="48">
        <v>3392100</v>
      </c>
      <c r="H1388" s="47">
        <v>37.6</v>
      </c>
      <c r="I1388" s="51">
        <f t="shared" si="169"/>
        <v>0.8421052631578948</v>
      </c>
      <c r="J1388" s="51">
        <f t="shared" ca="1" si="170"/>
        <v>1</v>
      </c>
      <c r="K1388" s="47">
        <f t="shared" si="171"/>
        <v>37.72</v>
      </c>
      <c r="L1388" s="47">
        <f t="shared" si="172"/>
        <v>37.840000000000003</v>
      </c>
      <c r="M1388" s="47">
        <f t="shared" si="173"/>
        <v>36.97</v>
      </c>
      <c r="N1388" s="47">
        <f t="shared" si="174"/>
        <v>37.6</v>
      </c>
      <c r="O1388" s="48">
        <f t="shared" ca="1" si="175"/>
        <v>3392100</v>
      </c>
    </row>
    <row r="1389" spans="1:15" x14ac:dyDescent="0.25">
      <c r="A1389">
        <v>1374</v>
      </c>
      <c r="B1389" s="84">
        <v>39961</v>
      </c>
      <c r="C1389" s="47">
        <v>44.08</v>
      </c>
      <c r="D1389" s="47">
        <v>44.89</v>
      </c>
      <c r="E1389" s="47">
        <v>43.75</v>
      </c>
      <c r="F1389" s="47">
        <v>44.69</v>
      </c>
      <c r="G1389" s="48">
        <v>2576300</v>
      </c>
      <c r="H1389" s="47">
        <v>37.630000000000003</v>
      </c>
      <c r="I1389" s="51">
        <f t="shared" si="169"/>
        <v>0.8420228238979639</v>
      </c>
      <c r="J1389" s="51">
        <f t="shared" ca="1" si="170"/>
        <v>1</v>
      </c>
      <c r="K1389" s="47">
        <f t="shared" si="171"/>
        <v>37.119999999999997</v>
      </c>
      <c r="L1389" s="47">
        <f t="shared" si="172"/>
        <v>37.799999999999997</v>
      </c>
      <c r="M1389" s="47">
        <f t="shared" si="173"/>
        <v>36.840000000000003</v>
      </c>
      <c r="N1389" s="47">
        <f t="shared" si="174"/>
        <v>37.630000000000003</v>
      </c>
      <c r="O1389" s="48">
        <f t="shared" ca="1" si="175"/>
        <v>2576300</v>
      </c>
    </row>
    <row r="1390" spans="1:15" x14ac:dyDescent="0.25">
      <c r="A1390">
        <v>1375</v>
      </c>
      <c r="B1390" s="84">
        <v>39960</v>
      </c>
      <c r="C1390" s="47">
        <v>44.62</v>
      </c>
      <c r="D1390" s="47">
        <v>44.92</v>
      </c>
      <c r="E1390" s="47">
        <v>44.17</v>
      </c>
      <c r="F1390" s="47">
        <v>44.2</v>
      </c>
      <c r="G1390" s="48">
        <v>3526200</v>
      </c>
      <c r="H1390" s="47">
        <v>37.22</v>
      </c>
      <c r="I1390" s="51">
        <f t="shared" si="169"/>
        <v>0.8420814479638008</v>
      </c>
      <c r="J1390" s="51">
        <f t="shared" ca="1" si="170"/>
        <v>1</v>
      </c>
      <c r="K1390" s="47">
        <f t="shared" si="171"/>
        <v>37.57</v>
      </c>
      <c r="L1390" s="47">
        <f t="shared" si="172"/>
        <v>37.83</v>
      </c>
      <c r="M1390" s="47">
        <f t="shared" si="173"/>
        <v>37.19</v>
      </c>
      <c r="N1390" s="47">
        <f t="shared" si="174"/>
        <v>37.22</v>
      </c>
      <c r="O1390" s="48">
        <f t="shared" ca="1" si="175"/>
        <v>3526200</v>
      </c>
    </row>
    <row r="1391" spans="1:15" x14ac:dyDescent="0.25">
      <c r="A1391">
        <v>1376</v>
      </c>
      <c r="B1391" s="84">
        <v>39959</v>
      </c>
      <c r="C1391" s="47">
        <v>43.47</v>
      </c>
      <c r="D1391" s="47">
        <v>44.86</v>
      </c>
      <c r="E1391" s="47">
        <v>43.47</v>
      </c>
      <c r="F1391" s="47">
        <v>44.58</v>
      </c>
      <c r="G1391" s="48">
        <v>4314400</v>
      </c>
      <c r="H1391" s="47">
        <v>37.54</v>
      </c>
      <c r="I1391" s="51">
        <f t="shared" si="169"/>
        <v>0.84208165096455811</v>
      </c>
      <c r="J1391" s="51">
        <f t="shared" ca="1" si="170"/>
        <v>1</v>
      </c>
      <c r="K1391" s="47">
        <f t="shared" si="171"/>
        <v>36.61</v>
      </c>
      <c r="L1391" s="47">
        <f t="shared" si="172"/>
        <v>37.78</v>
      </c>
      <c r="M1391" s="47">
        <f t="shared" si="173"/>
        <v>36.61</v>
      </c>
      <c r="N1391" s="47">
        <f t="shared" si="174"/>
        <v>37.54</v>
      </c>
      <c r="O1391" s="48">
        <f t="shared" ca="1" si="175"/>
        <v>4314400</v>
      </c>
    </row>
    <row r="1392" spans="1:15" x14ac:dyDescent="0.25">
      <c r="A1392">
        <v>1377</v>
      </c>
      <c r="B1392" s="84">
        <v>39955</v>
      </c>
      <c r="C1392" s="47">
        <v>43.84</v>
      </c>
      <c r="D1392" s="47">
        <v>43.89</v>
      </c>
      <c r="E1392" s="47">
        <v>43.37</v>
      </c>
      <c r="F1392" s="47">
        <v>43.47</v>
      </c>
      <c r="G1392" s="48">
        <v>2231600</v>
      </c>
      <c r="H1392" s="47">
        <v>36.6</v>
      </c>
      <c r="I1392" s="51">
        <f t="shared" si="169"/>
        <v>0.84195997239475506</v>
      </c>
      <c r="J1392" s="51">
        <f t="shared" ca="1" si="170"/>
        <v>1</v>
      </c>
      <c r="K1392" s="47">
        <f t="shared" si="171"/>
        <v>36.909999999999997</v>
      </c>
      <c r="L1392" s="47">
        <f t="shared" si="172"/>
        <v>36.950000000000003</v>
      </c>
      <c r="M1392" s="47">
        <f t="shared" si="173"/>
        <v>36.520000000000003</v>
      </c>
      <c r="N1392" s="47">
        <f t="shared" si="174"/>
        <v>36.6</v>
      </c>
      <c r="O1392" s="48">
        <f t="shared" ca="1" si="175"/>
        <v>2231600</v>
      </c>
    </row>
    <row r="1393" spans="1:15" x14ac:dyDescent="0.25">
      <c r="A1393">
        <v>1378</v>
      </c>
      <c r="B1393" s="84">
        <v>39954</v>
      </c>
      <c r="C1393" s="47">
        <v>44.33</v>
      </c>
      <c r="D1393" s="47">
        <v>44.88</v>
      </c>
      <c r="E1393" s="47">
        <v>43.4</v>
      </c>
      <c r="F1393" s="47">
        <v>43.68</v>
      </c>
      <c r="G1393" s="48">
        <v>3710300</v>
      </c>
      <c r="H1393" s="47">
        <v>36.78</v>
      </c>
      <c r="I1393" s="51">
        <f t="shared" si="169"/>
        <v>0.84203296703296704</v>
      </c>
      <c r="J1393" s="51">
        <f t="shared" ca="1" si="170"/>
        <v>1</v>
      </c>
      <c r="K1393" s="47">
        <f t="shared" si="171"/>
        <v>37.33</v>
      </c>
      <c r="L1393" s="47">
        <f t="shared" si="172"/>
        <v>37.79</v>
      </c>
      <c r="M1393" s="47">
        <f t="shared" si="173"/>
        <v>36.54</v>
      </c>
      <c r="N1393" s="47">
        <f t="shared" si="174"/>
        <v>36.78</v>
      </c>
      <c r="O1393" s="48">
        <f t="shared" ca="1" si="175"/>
        <v>3710300</v>
      </c>
    </row>
    <row r="1394" spans="1:15" x14ac:dyDescent="0.25">
      <c r="A1394">
        <v>1379</v>
      </c>
      <c r="B1394" s="84">
        <v>39953</v>
      </c>
      <c r="C1394" s="47">
        <v>44.65</v>
      </c>
      <c r="D1394" s="47">
        <v>45.5</v>
      </c>
      <c r="E1394" s="47">
        <v>44.46</v>
      </c>
      <c r="F1394" s="47">
        <v>44.72</v>
      </c>
      <c r="G1394" s="48">
        <v>4729500</v>
      </c>
      <c r="H1394" s="47">
        <v>37.65</v>
      </c>
      <c r="I1394" s="51">
        <f t="shared" si="169"/>
        <v>0.84190518783542034</v>
      </c>
      <c r="J1394" s="51">
        <f t="shared" ca="1" si="170"/>
        <v>1</v>
      </c>
      <c r="K1394" s="47">
        <f t="shared" si="171"/>
        <v>37.590000000000003</v>
      </c>
      <c r="L1394" s="47">
        <f t="shared" si="172"/>
        <v>38.31</v>
      </c>
      <c r="M1394" s="47">
        <f t="shared" si="173"/>
        <v>37.43</v>
      </c>
      <c r="N1394" s="47">
        <f t="shared" si="174"/>
        <v>37.65</v>
      </c>
      <c r="O1394" s="48">
        <f t="shared" ca="1" si="175"/>
        <v>4729500</v>
      </c>
    </row>
    <row r="1395" spans="1:15" x14ac:dyDescent="0.25">
      <c r="A1395">
        <v>1380</v>
      </c>
      <c r="B1395" s="84">
        <v>39952</v>
      </c>
      <c r="C1395" s="47">
        <v>44.87</v>
      </c>
      <c r="D1395" s="47">
        <v>45.6</v>
      </c>
      <c r="E1395" s="47">
        <v>44.35</v>
      </c>
      <c r="F1395" s="47">
        <v>44.44</v>
      </c>
      <c r="G1395" s="48">
        <v>5048700</v>
      </c>
      <c r="H1395" s="47">
        <v>37.42</v>
      </c>
      <c r="I1395" s="51">
        <f t="shared" si="169"/>
        <v>0.84203420342034208</v>
      </c>
      <c r="J1395" s="51">
        <f t="shared" ca="1" si="170"/>
        <v>1</v>
      </c>
      <c r="K1395" s="47">
        <f t="shared" si="171"/>
        <v>37.78</v>
      </c>
      <c r="L1395" s="47">
        <f t="shared" si="172"/>
        <v>38.4</v>
      </c>
      <c r="M1395" s="47">
        <f t="shared" si="173"/>
        <v>37.340000000000003</v>
      </c>
      <c r="N1395" s="47">
        <f t="shared" si="174"/>
        <v>37.42</v>
      </c>
      <c r="O1395" s="48">
        <f t="shared" ca="1" si="175"/>
        <v>5048700</v>
      </c>
    </row>
    <row r="1396" spans="1:15" x14ac:dyDescent="0.25">
      <c r="A1396">
        <v>1381</v>
      </c>
      <c r="B1396" s="84">
        <v>39951</v>
      </c>
      <c r="C1396" s="47">
        <v>45.27</v>
      </c>
      <c r="D1396" s="47">
        <v>45.49</v>
      </c>
      <c r="E1396" s="47">
        <v>44.05</v>
      </c>
      <c r="F1396" s="47">
        <v>45.13</v>
      </c>
      <c r="G1396" s="48">
        <v>5777200</v>
      </c>
      <c r="H1396" s="47">
        <v>38</v>
      </c>
      <c r="I1396" s="51">
        <f t="shared" si="169"/>
        <v>0.8420119654331929</v>
      </c>
      <c r="J1396" s="51">
        <f t="shared" ca="1" si="170"/>
        <v>1</v>
      </c>
      <c r="K1396" s="47">
        <f t="shared" si="171"/>
        <v>38.119999999999997</v>
      </c>
      <c r="L1396" s="47">
        <f t="shared" si="172"/>
        <v>38.299999999999997</v>
      </c>
      <c r="M1396" s="47">
        <f t="shared" si="173"/>
        <v>37.090000000000003</v>
      </c>
      <c r="N1396" s="47">
        <f t="shared" si="174"/>
        <v>38</v>
      </c>
      <c r="O1396" s="48">
        <f t="shared" ca="1" si="175"/>
        <v>5777200</v>
      </c>
    </row>
    <row r="1397" spans="1:15" x14ac:dyDescent="0.25">
      <c r="A1397">
        <v>1382</v>
      </c>
      <c r="B1397" s="84">
        <v>39948</v>
      </c>
      <c r="C1397" s="47">
        <v>46.75</v>
      </c>
      <c r="D1397" s="47">
        <v>46.89</v>
      </c>
      <c r="E1397" s="47">
        <v>45.76</v>
      </c>
      <c r="F1397" s="47">
        <v>46.07</v>
      </c>
      <c r="G1397" s="48">
        <v>3837000</v>
      </c>
      <c r="H1397" s="47">
        <v>38.79</v>
      </c>
      <c r="I1397" s="51">
        <f t="shared" si="169"/>
        <v>0.84197959626655083</v>
      </c>
      <c r="J1397" s="51">
        <f t="shared" ca="1" si="170"/>
        <v>1</v>
      </c>
      <c r="K1397" s="47">
        <f t="shared" si="171"/>
        <v>39.36</v>
      </c>
      <c r="L1397" s="47">
        <f t="shared" si="172"/>
        <v>39.479999999999997</v>
      </c>
      <c r="M1397" s="47">
        <f t="shared" si="173"/>
        <v>38.53</v>
      </c>
      <c r="N1397" s="47">
        <f t="shared" si="174"/>
        <v>38.79</v>
      </c>
      <c r="O1397" s="48">
        <f t="shared" ca="1" si="175"/>
        <v>3837000</v>
      </c>
    </row>
    <row r="1398" spans="1:15" x14ac:dyDescent="0.25">
      <c r="A1398">
        <v>1383</v>
      </c>
      <c r="B1398" s="84">
        <v>39947</v>
      </c>
      <c r="C1398" s="47">
        <v>47.17</v>
      </c>
      <c r="D1398" s="47">
        <v>47.98</v>
      </c>
      <c r="E1398" s="47">
        <v>46.6</v>
      </c>
      <c r="F1398" s="47">
        <v>47.02</v>
      </c>
      <c r="G1398" s="48">
        <v>3807600</v>
      </c>
      <c r="H1398" s="47">
        <v>39.590000000000003</v>
      </c>
      <c r="I1398" s="51">
        <f t="shared" si="169"/>
        <v>0.84198213526159082</v>
      </c>
      <c r="J1398" s="51">
        <f t="shared" ca="1" si="170"/>
        <v>1</v>
      </c>
      <c r="K1398" s="47">
        <f t="shared" si="171"/>
        <v>39.72</v>
      </c>
      <c r="L1398" s="47">
        <f t="shared" si="172"/>
        <v>40.4</v>
      </c>
      <c r="M1398" s="47">
        <f t="shared" si="173"/>
        <v>39.24</v>
      </c>
      <c r="N1398" s="47">
        <f t="shared" si="174"/>
        <v>39.590000000000003</v>
      </c>
      <c r="O1398" s="48">
        <f t="shared" ca="1" si="175"/>
        <v>3807600</v>
      </c>
    </row>
    <row r="1399" spans="1:15" x14ac:dyDescent="0.25">
      <c r="A1399">
        <v>1384</v>
      </c>
      <c r="B1399" s="84">
        <v>39946</v>
      </c>
      <c r="C1399" s="47">
        <v>47.24</v>
      </c>
      <c r="D1399" s="47">
        <v>47.62</v>
      </c>
      <c r="E1399" s="47">
        <v>46.72</v>
      </c>
      <c r="F1399" s="47">
        <v>47.2</v>
      </c>
      <c r="G1399" s="48">
        <v>3469300</v>
      </c>
      <c r="H1399" s="47">
        <v>39.74</v>
      </c>
      <c r="I1399" s="51">
        <f t="shared" si="169"/>
        <v>0.8419491525423729</v>
      </c>
      <c r="J1399" s="51">
        <f t="shared" ca="1" si="170"/>
        <v>1</v>
      </c>
      <c r="K1399" s="47">
        <f t="shared" si="171"/>
        <v>39.770000000000003</v>
      </c>
      <c r="L1399" s="47">
        <f t="shared" si="172"/>
        <v>40.090000000000003</v>
      </c>
      <c r="M1399" s="47">
        <f t="shared" si="173"/>
        <v>39.340000000000003</v>
      </c>
      <c r="N1399" s="47">
        <f t="shared" si="174"/>
        <v>39.74</v>
      </c>
      <c r="O1399" s="48">
        <f t="shared" ca="1" si="175"/>
        <v>3469300</v>
      </c>
    </row>
    <row r="1400" spans="1:15" x14ac:dyDescent="0.25">
      <c r="A1400">
        <v>1385</v>
      </c>
      <c r="B1400" s="84">
        <v>39945</v>
      </c>
      <c r="C1400" s="47">
        <v>47.85</v>
      </c>
      <c r="D1400" s="47">
        <v>48.12</v>
      </c>
      <c r="E1400" s="47">
        <v>47.4</v>
      </c>
      <c r="F1400" s="47">
        <v>47.87</v>
      </c>
      <c r="G1400" s="48">
        <v>3746500</v>
      </c>
      <c r="H1400" s="47">
        <v>40.31</v>
      </c>
      <c r="I1400" s="51">
        <f t="shared" si="169"/>
        <v>0.84207227908920002</v>
      </c>
      <c r="J1400" s="51">
        <f t="shared" ca="1" si="170"/>
        <v>1</v>
      </c>
      <c r="K1400" s="47">
        <f t="shared" si="171"/>
        <v>40.29</v>
      </c>
      <c r="L1400" s="47">
        <f t="shared" si="172"/>
        <v>40.520000000000003</v>
      </c>
      <c r="M1400" s="47">
        <f t="shared" si="173"/>
        <v>39.909999999999997</v>
      </c>
      <c r="N1400" s="47">
        <f t="shared" si="174"/>
        <v>40.31</v>
      </c>
      <c r="O1400" s="48">
        <f t="shared" ca="1" si="175"/>
        <v>3746500</v>
      </c>
    </row>
    <row r="1401" spans="1:15" x14ac:dyDescent="0.25">
      <c r="A1401">
        <v>1386</v>
      </c>
      <c r="B1401" s="84">
        <v>39944</v>
      </c>
      <c r="C1401" s="47">
        <v>47.76</v>
      </c>
      <c r="D1401" s="47">
        <v>48.08</v>
      </c>
      <c r="E1401" s="47">
        <v>47.18</v>
      </c>
      <c r="F1401" s="47">
        <v>47.66</v>
      </c>
      <c r="G1401" s="48">
        <v>3021900</v>
      </c>
      <c r="H1401" s="47">
        <v>40.130000000000003</v>
      </c>
      <c r="I1401" s="51">
        <f t="shared" si="169"/>
        <v>0.8420058749475452</v>
      </c>
      <c r="J1401" s="51">
        <f t="shared" ca="1" si="170"/>
        <v>1</v>
      </c>
      <c r="K1401" s="47">
        <f t="shared" si="171"/>
        <v>40.21</v>
      </c>
      <c r="L1401" s="47">
        <f t="shared" si="172"/>
        <v>40.479999999999997</v>
      </c>
      <c r="M1401" s="47">
        <f t="shared" si="173"/>
        <v>39.729999999999997</v>
      </c>
      <c r="N1401" s="47">
        <f t="shared" si="174"/>
        <v>40.130000000000003</v>
      </c>
      <c r="O1401" s="48">
        <f t="shared" ca="1" si="175"/>
        <v>3021900</v>
      </c>
    </row>
    <row r="1402" spans="1:15" x14ac:dyDescent="0.25">
      <c r="A1402">
        <v>1387</v>
      </c>
      <c r="B1402" s="84">
        <v>39941</v>
      </c>
      <c r="C1402" s="47">
        <v>47.86</v>
      </c>
      <c r="D1402" s="47">
        <v>48.34</v>
      </c>
      <c r="E1402" s="47">
        <v>47.48</v>
      </c>
      <c r="F1402" s="47">
        <v>48.27</v>
      </c>
      <c r="G1402" s="48">
        <v>3943600</v>
      </c>
      <c r="H1402" s="47">
        <v>40.64</v>
      </c>
      <c r="I1402" s="51">
        <f t="shared" si="169"/>
        <v>0.8419308058835715</v>
      </c>
      <c r="J1402" s="51">
        <f t="shared" ca="1" si="170"/>
        <v>1</v>
      </c>
      <c r="K1402" s="47">
        <f t="shared" si="171"/>
        <v>40.29</v>
      </c>
      <c r="L1402" s="47">
        <f t="shared" si="172"/>
        <v>40.700000000000003</v>
      </c>
      <c r="M1402" s="47">
        <f t="shared" si="173"/>
        <v>39.97</v>
      </c>
      <c r="N1402" s="47">
        <f t="shared" si="174"/>
        <v>40.64</v>
      </c>
      <c r="O1402" s="48">
        <f t="shared" ca="1" si="175"/>
        <v>3943600</v>
      </c>
    </row>
    <row r="1403" spans="1:15" x14ac:dyDescent="0.25">
      <c r="A1403">
        <v>1388</v>
      </c>
      <c r="B1403" s="84">
        <v>39940</v>
      </c>
      <c r="C1403" s="47">
        <v>48.01</v>
      </c>
      <c r="D1403" s="47">
        <v>48.25</v>
      </c>
      <c r="E1403" s="47">
        <v>47.07</v>
      </c>
      <c r="F1403" s="47">
        <v>47.47</v>
      </c>
      <c r="G1403" s="48">
        <v>4495600</v>
      </c>
      <c r="H1403" s="47">
        <v>39.97</v>
      </c>
      <c r="I1403" s="51">
        <f t="shared" si="169"/>
        <v>0.84200547714345897</v>
      </c>
      <c r="J1403" s="51">
        <f t="shared" ca="1" si="170"/>
        <v>1</v>
      </c>
      <c r="K1403" s="47">
        <f t="shared" si="171"/>
        <v>40.42</v>
      </c>
      <c r="L1403" s="47">
        <f t="shared" si="172"/>
        <v>40.630000000000003</v>
      </c>
      <c r="M1403" s="47">
        <f t="shared" si="173"/>
        <v>39.630000000000003</v>
      </c>
      <c r="N1403" s="47">
        <f t="shared" si="174"/>
        <v>39.97</v>
      </c>
      <c r="O1403" s="48">
        <f t="shared" ca="1" si="175"/>
        <v>4495600</v>
      </c>
    </row>
    <row r="1404" spans="1:15" x14ac:dyDescent="0.25">
      <c r="A1404">
        <v>1389</v>
      </c>
      <c r="B1404" s="84">
        <v>39939</v>
      </c>
      <c r="C1404" s="47">
        <v>47.95</v>
      </c>
      <c r="D1404" s="47">
        <v>47.95</v>
      </c>
      <c r="E1404" s="47">
        <v>47</v>
      </c>
      <c r="F1404" s="47">
        <v>47.61</v>
      </c>
      <c r="G1404" s="48">
        <v>3871600</v>
      </c>
      <c r="H1404" s="47">
        <v>40.090000000000003</v>
      </c>
      <c r="I1404" s="51">
        <f t="shared" si="169"/>
        <v>0.84204998949800469</v>
      </c>
      <c r="J1404" s="51">
        <f t="shared" ca="1" si="170"/>
        <v>1</v>
      </c>
      <c r="K1404" s="47">
        <f t="shared" si="171"/>
        <v>40.380000000000003</v>
      </c>
      <c r="L1404" s="47">
        <f t="shared" si="172"/>
        <v>40.380000000000003</v>
      </c>
      <c r="M1404" s="47">
        <f t="shared" si="173"/>
        <v>39.58</v>
      </c>
      <c r="N1404" s="47">
        <f t="shared" si="174"/>
        <v>40.090000000000003</v>
      </c>
      <c r="O1404" s="48">
        <f t="shared" ca="1" si="175"/>
        <v>3871600</v>
      </c>
    </row>
    <row r="1405" spans="1:15" x14ac:dyDescent="0.25">
      <c r="A1405">
        <v>1390</v>
      </c>
      <c r="B1405" s="84">
        <v>39938</v>
      </c>
      <c r="C1405" s="47">
        <v>46.83</v>
      </c>
      <c r="D1405" s="47">
        <v>47.72</v>
      </c>
      <c r="E1405" s="47">
        <v>46.78</v>
      </c>
      <c r="F1405" s="47">
        <v>47.53</v>
      </c>
      <c r="G1405" s="48">
        <v>3077600</v>
      </c>
      <c r="H1405" s="47">
        <v>40.020000000000003</v>
      </c>
      <c r="I1405" s="51">
        <f t="shared" si="169"/>
        <v>0.84199452977067124</v>
      </c>
      <c r="J1405" s="51">
        <f t="shared" ca="1" si="170"/>
        <v>1</v>
      </c>
      <c r="K1405" s="47">
        <f t="shared" si="171"/>
        <v>39.43</v>
      </c>
      <c r="L1405" s="47">
        <f t="shared" si="172"/>
        <v>40.18</v>
      </c>
      <c r="M1405" s="47">
        <f t="shared" si="173"/>
        <v>39.39</v>
      </c>
      <c r="N1405" s="47">
        <f t="shared" si="174"/>
        <v>40.020000000000003</v>
      </c>
      <c r="O1405" s="48">
        <f t="shared" ca="1" si="175"/>
        <v>3077600</v>
      </c>
    </row>
    <row r="1406" spans="1:15" x14ac:dyDescent="0.25">
      <c r="A1406">
        <v>1391</v>
      </c>
      <c r="B1406" s="84">
        <v>39937</v>
      </c>
      <c r="C1406" s="47">
        <v>45.75</v>
      </c>
      <c r="D1406" s="47">
        <v>46.97</v>
      </c>
      <c r="E1406" s="47">
        <v>45.64</v>
      </c>
      <c r="F1406" s="47">
        <v>46.97</v>
      </c>
      <c r="G1406" s="48">
        <v>5112200</v>
      </c>
      <c r="H1406" s="47">
        <v>39.549999999999997</v>
      </c>
      <c r="I1406" s="51">
        <f t="shared" si="169"/>
        <v>0.84202682563338294</v>
      </c>
      <c r="J1406" s="51">
        <f t="shared" ca="1" si="170"/>
        <v>1</v>
      </c>
      <c r="K1406" s="47">
        <f t="shared" si="171"/>
        <v>38.520000000000003</v>
      </c>
      <c r="L1406" s="47">
        <f t="shared" si="172"/>
        <v>39.549999999999997</v>
      </c>
      <c r="M1406" s="47">
        <f t="shared" si="173"/>
        <v>38.43</v>
      </c>
      <c r="N1406" s="47">
        <f t="shared" si="174"/>
        <v>39.549999999999997</v>
      </c>
      <c r="O1406" s="48">
        <f t="shared" ca="1" si="175"/>
        <v>5112200</v>
      </c>
    </row>
    <row r="1407" spans="1:15" x14ac:dyDescent="0.25">
      <c r="A1407">
        <v>1392</v>
      </c>
      <c r="B1407" s="84">
        <v>39934</v>
      </c>
      <c r="C1407" s="47">
        <v>45.12</v>
      </c>
      <c r="D1407" s="47">
        <v>46</v>
      </c>
      <c r="E1407" s="47">
        <v>45.12</v>
      </c>
      <c r="F1407" s="47">
        <v>45.67</v>
      </c>
      <c r="G1407" s="48">
        <v>2996000</v>
      </c>
      <c r="H1407" s="47">
        <v>38.450000000000003</v>
      </c>
      <c r="I1407" s="51">
        <f t="shared" si="169"/>
        <v>0.84190934968250497</v>
      </c>
      <c r="J1407" s="51">
        <f t="shared" ca="1" si="170"/>
        <v>1</v>
      </c>
      <c r="K1407" s="47">
        <f t="shared" si="171"/>
        <v>37.99</v>
      </c>
      <c r="L1407" s="47">
        <f t="shared" si="172"/>
        <v>38.729999999999997</v>
      </c>
      <c r="M1407" s="47">
        <f t="shared" si="173"/>
        <v>37.99</v>
      </c>
      <c r="N1407" s="47">
        <f t="shared" si="174"/>
        <v>38.450000000000003</v>
      </c>
      <c r="O1407" s="48">
        <f t="shared" ca="1" si="175"/>
        <v>2996000</v>
      </c>
    </row>
    <row r="1408" spans="1:15" x14ac:dyDescent="0.25">
      <c r="A1408">
        <v>1393</v>
      </c>
      <c r="B1408" s="84">
        <v>39933</v>
      </c>
      <c r="C1408" s="47">
        <v>46.49</v>
      </c>
      <c r="D1408" s="47">
        <v>46.65</v>
      </c>
      <c r="E1408" s="47">
        <v>44.84</v>
      </c>
      <c r="F1408" s="47">
        <v>45.23</v>
      </c>
      <c r="G1408" s="48">
        <v>5877400</v>
      </c>
      <c r="H1408" s="47">
        <v>38.08</v>
      </c>
      <c r="I1408" s="51">
        <f t="shared" si="169"/>
        <v>0.841919080256467</v>
      </c>
      <c r="J1408" s="51">
        <f t="shared" ca="1" si="170"/>
        <v>1</v>
      </c>
      <c r="K1408" s="47">
        <f t="shared" si="171"/>
        <v>39.14</v>
      </c>
      <c r="L1408" s="47">
        <f t="shared" si="172"/>
        <v>39.28</v>
      </c>
      <c r="M1408" s="47">
        <f t="shared" si="173"/>
        <v>37.75</v>
      </c>
      <c r="N1408" s="47">
        <f t="shared" si="174"/>
        <v>38.08</v>
      </c>
      <c r="O1408" s="48">
        <f t="shared" ca="1" si="175"/>
        <v>5877400</v>
      </c>
    </row>
    <row r="1409" spans="1:15" x14ac:dyDescent="0.25">
      <c r="A1409">
        <v>1394</v>
      </c>
      <c r="B1409" s="84">
        <v>39932</v>
      </c>
      <c r="C1409" s="47">
        <v>45.07</v>
      </c>
      <c r="D1409" s="47">
        <v>46.57</v>
      </c>
      <c r="E1409" s="47">
        <v>44.94</v>
      </c>
      <c r="F1409" s="47">
        <v>46.16</v>
      </c>
      <c r="G1409" s="48">
        <v>3389600</v>
      </c>
      <c r="H1409" s="47">
        <v>38.869999999999997</v>
      </c>
      <c r="I1409" s="51">
        <f t="shared" si="169"/>
        <v>0.84207105719237441</v>
      </c>
      <c r="J1409" s="51">
        <f t="shared" ca="1" si="170"/>
        <v>1</v>
      </c>
      <c r="K1409" s="47">
        <f t="shared" si="171"/>
        <v>37.950000000000003</v>
      </c>
      <c r="L1409" s="47">
        <f t="shared" si="172"/>
        <v>39.22</v>
      </c>
      <c r="M1409" s="47">
        <f t="shared" si="173"/>
        <v>37.840000000000003</v>
      </c>
      <c r="N1409" s="47">
        <f t="shared" si="174"/>
        <v>38.869999999999997</v>
      </c>
      <c r="O1409" s="48">
        <f t="shared" ca="1" si="175"/>
        <v>3389600</v>
      </c>
    </row>
    <row r="1410" spans="1:15" x14ac:dyDescent="0.25">
      <c r="A1410">
        <v>1395</v>
      </c>
      <c r="B1410" s="84">
        <v>39931</v>
      </c>
      <c r="C1410" s="47">
        <v>44.54</v>
      </c>
      <c r="D1410" s="47">
        <v>45.68</v>
      </c>
      <c r="E1410" s="47">
        <v>43.81</v>
      </c>
      <c r="F1410" s="47">
        <v>44.92</v>
      </c>
      <c r="G1410" s="48">
        <v>3441600</v>
      </c>
      <c r="H1410" s="47">
        <v>37.82</v>
      </c>
      <c r="I1410" s="51">
        <f t="shared" si="169"/>
        <v>0.84194122885129119</v>
      </c>
      <c r="J1410" s="51">
        <f t="shared" ca="1" si="170"/>
        <v>1</v>
      </c>
      <c r="K1410" s="47">
        <f t="shared" si="171"/>
        <v>37.5</v>
      </c>
      <c r="L1410" s="47">
        <f t="shared" si="172"/>
        <v>38.46</v>
      </c>
      <c r="M1410" s="47">
        <f t="shared" si="173"/>
        <v>36.89</v>
      </c>
      <c r="N1410" s="47">
        <f t="shared" si="174"/>
        <v>37.82</v>
      </c>
      <c r="O1410" s="48">
        <f t="shared" ca="1" si="175"/>
        <v>3441600</v>
      </c>
    </row>
    <row r="1411" spans="1:15" x14ac:dyDescent="0.25">
      <c r="A1411">
        <v>1396</v>
      </c>
      <c r="B1411" s="84">
        <v>39930</v>
      </c>
      <c r="C1411" s="47">
        <v>43.63</v>
      </c>
      <c r="D1411" s="47">
        <v>45.74</v>
      </c>
      <c r="E1411" s="47">
        <v>43.63</v>
      </c>
      <c r="F1411" s="47">
        <v>44.93</v>
      </c>
      <c r="G1411" s="48">
        <v>4193100</v>
      </c>
      <c r="H1411" s="47">
        <v>37.83</v>
      </c>
      <c r="I1411" s="51">
        <f t="shared" si="169"/>
        <v>0.84197640774538163</v>
      </c>
      <c r="J1411" s="51">
        <f t="shared" ca="1" si="170"/>
        <v>1</v>
      </c>
      <c r="K1411" s="47">
        <f t="shared" si="171"/>
        <v>36.74</v>
      </c>
      <c r="L1411" s="47">
        <f t="shared" si="172"/>
        <v>38.51</v>
      </c>
      <c r="M1411" s="47">
        <f t="shared" si="173"/>
        <v>36.74</v>
      </c>
      <c r="N1411" s="47">
        <f t="shared" si="174"/>
        <v>37.83</v>
      </c>
      <c r="O1411" s="48">
        <f t="shared" ca="1" si="175"/>
        <v>4193100</v>
      </c>
    </row>
    <row r="1412" spans="1:15" x14ac:dyDescent="0.25">
      <c r="A1412">
        <v>1397</v>
      </c>
      <c r="B1412" s="84">
        <v>39927</v>
      </c>
      <c r="C1412" s="47">
        <v>43.93</v>
      </c>
      <c r="D1412" s="47">
        <v>44.15</v>
      </c>
      <c r="E1412" s="47">
        <v>43.11</v>
      </c>
      <c r="F1412" s="47">
        <v>43.82</v>
      </c>
      <c r="G1412" s="48">
        <v>7207000</v>
      </c>
      <c r="H1412" s="47">
        <v>36.9</v>
      </c>
      <c r="I1412" s="51">
        <f t="shared" si="169"/>
        <v>0.84208124144226382</v>
      </c>
      <c r="J1412" s="51">
        <f t="shared" ca="1" si="170"/>
        <v>1</v>
      </c>
      <c r="K1412" s="47">
        <f t="shared" si="171"/>
        <v>36.99</v>
      </c>
      <c r="L1412" s="47">
        <f t="shared" si="172"/>
        <v>37.18</v>
      </c>
      <c r="M1412" s="47">
        <f t="shared" si="173"/>
        <v>36.299999999999997</v>
      </c>
      <c r="N1412" s="47">
        <f t="shared" si="174"/>
        <v>36.9</v>
      </c>
      <c r="O1412" s="48">
        <f t="shared" ca="1" si="175"/>
        <v>7207000</v>
      </c>
    </row>
    <row r="1413" spans="1:15" x14ac:dyDescent="0.25">
      <c r="A1413">
        <v>1398</v>
      </c>
      <c r="B1413" s="84">
        <v>39926</v>
      </c>
      <c r="C1413" s="47">
        <v>44.5</v>
      </c>
      <c r="D1413" s="47">
        <v>44.93</v>
      </c>
      <c r="E1413" s="47">
        <v>42.61</v>
      </c>
      <c r="F1413" s="47">
        <v>44.04</v>
      </c>
      <c r="G1413" s="48">
        <v>5836900</v>
      </c>
      <c r="H1413" s="47">
        <v>37.08</v>
      </c>
      <c r="I1413" s="51">
        <f t="shared" si="169"/>
        <v>0.84196185286103542</v>
      </c>
      <c r="J1413" s="51">
        <f t="shared" ca="1" si="170"/>
        <v>1</v>
      </c>
      <c r="K1413" s="47">
        <f t="shared" si="171"/>
        <v>37.47</v>
      </c>
      <c r="L1413" s="47">
        <f t="shared" si="172"/>
        <v>37.83</v>
      </c>
      <c r="M1413" s="47">
        <f t="shared" si="173"/>
        <v>35.880000000000003</v>
      </c>
      <c r="N1413" s="47">
        <f t="shared" si="174"/>
        <v>37.08</v>
      </c>
      <c r="O1413" s="48">
        <f t="shared" ca="1" si="175"/>
        <v>5836900</v>
      </c>
    </row>
    <row r="1414" spans="1:15" x14ac:dyDescent="0.25">
      <c r="A1414">
        <v>1399</v>
      </c>
      <c r="B1414" s="84">
        <v>39925</v>
      </c>
      <c r="C1414" s="47">
        <v>41.35</v>
      </c>
      <c r="D1414" s="47">
        <v>42.17</v>
      </c>
      <c r="E1414" s="47">
        <v>40.75</v>
      </c>
      <c r="F1414" s="47">
        <v>41.3</v>
      </c>
      <c r="G1414" s="48">
        <v>3561300</v>
      </c>
      <c r="H1414" s="47">
        <v>34.78</v>
      </c>
      <c r="I1414" s="51">
        <f t="shared" si="169"/>
        <v>0.84213075060532694</v>
      </c>
      <c r="J1414" s="51">
        <f t="shared" ca="1" si="170"/>
        <v>1</v>
      </c>
      <c r="K1414" s="47">
        <f t="shared" si="171"/>
        <v>34.82</v>
      </c>
      <c r="L1414" s="47">
        <f t="shared" si="172"/>
        <v>35.51</v>
      </c>
      <c r="M1414" s="47">
        <f t="shared" si="173"/>
        <v>34.32</v>
      </c>
      <c r="N1414" s="47">
        <f t="shared" si="174"/>
        <v>34.78</v>
      </c>
      <c r="O1414" s="48">
        <f t="shared" ca="1" si="175"/>
        <v>3561300</v>
      </c>
    </row>
    <row r="1415" spans="1:15" x14ac:dyDescent="0.25">
      <c r="A1415">
        <v>1400</v>
      </c>
      <c r="B1415" s="84">
        <v>39924</v>
      </c>
      <c r="C1415" s="47">
        <v>41.5</v>
      </c>
      <c r="D1415" s="47">
        <v>41.72</v>
      </c>
      <c r="E1415" s="47">
        <v>40.770000000000003</v>
      </c>
      <c r="F1415" s="47">
        <v>41.09</v>
      </c>
      <c r="G1415" s="48">
        <v>3792800</v>
      </c>
      <c r="H1415" s="47">
        <v>34.6</v>
      </c>
      <c r="I1415" s="51">
        <f t="shared" si="169"/>
        <v>0.84205402774397664</v>
      </c>
      <c r="J1415" s="51">
        <f t="shared" ca="1" si="170"/>
        <v>1</v>
      </c>
      <c r="K1415" s="47">
        <f t="shared" si="171"/>
        <v>34.950000000000003</v>
      </c>
      <c r="L1415" s="47">
        <f t="shared" si="172"/>
        <v>35.130000000000003</v>
      </c>
      <c r="M1415" s="47">
        <f t="shared" si="173"/>
        <v>34.33</v>
      </c>
      <c r="N1415" s="47">
        <f t="shared" si="174"/>
        <v>34.6</v>
      </c>
      <c r="O1415" s="48">
        <f t="shared" ca="1" si="175"/>
        <v>3792800</v>
      </c>
    </row>
    <row r="1416" spans="1:15" x14ac:dyDescent="0.25">
      <c r="A1416">
        <v>1401</v>
      </c>
      <c r="B1416" s="84">
        <v>39923</v>
      </c>
      <c r="C1416" s="47">
        <v>42.3</v>
      </c>
      <c r="D1416" s="47">
        <v>42.41</v>
      </c>
      <c r="E1416" s="47">
        <v>41.13</v>
      </c>
      <c r="F1416" s="47">
        <v>41.23</v>
      </c>
      <c r="G1416" s="48">
        <v>4048000</v>
      </c>
      <c r="H1416" s="47">
        <v>34.72</v>
      </c>
      <c r="I1416" s="51">
        <f t="shared" si="169"/>
        <v>0.8421052631578948</v>
      </c>
      <c r="J1416" s="51">
        <f t="shared" ca="1" si="170"/>
        <v>1</v>
      </c>
      <c r="K1416" s="47">
        <f t="shared" si="171"/>
        <v>35.619999999999997</v>
      </c>
      <c r="L1416" s="47">
        <f t="shared" si="172"/>
        <v>35.71</v>
      </c>
      <c r="M1416" s="47">
        <f t="shared" si="173"/>
        <v>34.64</v>
      </c>
      <c r="N1416" s="47">
        <f t="shared" si="174"/>
        <v>34.72</v>
      </c>
      <c r="O1416" s="48">
        <f t="shared" ca="1" si="175"/>
        <v>4048000</v>
      </c>
    </row>
    <row r="1417" spans="1:15" x14ac:dyDescent="0.25">
      <c r="A1417">
        <v>1402</v>
      </c>
      <c r="B1417" s="84">
        <v>39920</v>
      </c>
      <c r="C1417" s="47">
        <v>43.47</v>
      </c>
      <c r="D1417" s="47">
        <v>43.84</v>
      </c>
      <c r="E1417" s="47">
        <v>42.4</v>
      </c>
      <c r="F1417" s="47">
        <v>42.51</v>
      </c>
      <c r="G1417" s="48">
        <v>4958800</v>
      </c>
      <c r="H1417" s="47">
        <v>35.79</v>
      </c>
      <c r="I1417" s="51">
        <f t="shared" si="169"/>
        <v>0.84191954834156668</v>
      </c>
      <c r="J1417" s="51">
        <f t="shared" ca="1" si="170"/>
        <v>1</v>
      </c>
      <c r="K1417" s="47">
        <f t="shared" si="171"/>
        <v>36.6</v>
      </c>
      <c r="L1417" s="47">
        <f t="shared" si="172"/>
        <v>36.909999999999997</v>
      </c>
      <c r="M1417" s="47">
        <f t="shared" si="173"/>
        <v>35.700000000000003</v>
      </c>
      <c r="N1417" s="47">
        <f t="shared" si="174"/>
        <v>35.79</v>
      </c>
      <c r="O1417" s="48">
        <f t="shared" ca="1" si="175"/>
        <v>4958800</v>
      </c>
    </row>
    <row r="1418" spans="1:15" x14ac:dyDescent="0.25">
      <c r="A1418">
        <v>1403</v>
      </c>
      <c r="B1418" s="84">
        <v>39919</v>
      </c>
      <c r="C1418" s="47">
        <v>41.99</v>
      </c>
      <c r="D1418" s="47">
        <v>43.52</v>
      </c>
      <c r="E1418" s="47">
        <v>41.99</v>
      </c>
      <c r="F1418" s="47">
        <v>43.28</v>
      </c>
      <c r="G1418" s="48">
        <v>3501300</v>
      </c>
      <c r="H1418" s="47">
        <v>36.44</v>
      </c>
      <c r="I1418" s="51">
        <f t="shared" si="169"/>
        <v>0.84195933456561911</v>
      </c>
      <c r="J1418" s="51">
        <f t="shared" ca="1" si="170"/>
        <v>1</v>
      </c>
      <c r="K1418" s="47">
        <f t="shared" si="171"/>
        <v>35.35</v>
      </c>
      <c r="L1418" s="47">
        <f t="shared" si="172"/>
        <v>36.64</v>
      </c>
      <c r="M1418" s="47">
        <f t="shared" si="173"/>
        <v>35.35</v>
      </c>
      <c r="N1418" s="47">
        <f t="shared" si="174"/>
        <v>36.44</v>
      </c>
      <c r="O1418" s="48">
        <f t="shared" ca="1" si="175"/>
        <v>3501300</v>
      </c>
    </row>
    <row r="1419" spans="1:15" x14ac:dyDescent="0.25">
      <c r="A1419">
        <v>1404</v>
      </c>
      <c r="B1419" s="84">
        <v>39918</v>
      </c>
      <c r="C1419" s="47">
        <v>41.73</v>
      </c>
      <c r="D1419" s="47">
        <v>42.52</v>
      </c>
      <c r="E1419" s="47">
        <v>41.73</v>
      </c>
      <c r="F1419" s="47">
        <v>42.21</v>
      </c>
      <c r="G1419" s="48">
        <v>3280700</v>
      </c>
      <c r="H1419" s="47">
        <v>35.54</v>
      </c>
      <c r="I1419" s="51">
        <f t="shared" si="169"/>
        <v>0.8419805733238569</v>
      </c>
      <c r="J1419" s="51">
        <f t="shared" ca="1" si="170"/>
        <v>1</v>
      </c>
      <c r="K1419" s="47">
        <f t="shared" si="171"/>
        <v>35.14</v>
      </c>
      <c r="L1419" s="47">
        <f t="shared" si="172"/>
        <v>35.799999999999997</v>
      </c>
      <c r="M1419" s="47">
        <f t="shared" si="173"/>
        <v>35.14</v>
      </c>
      <c r="N1419" s="47">
        <f t="shared" si="174"/>
        <v>35.54</v>
      </c>
      <c r="O1419" s="48">
        <f t="shared" ca="1" si="175"/>
        <v>3280700</v>
      </c>
    </row>
    <row r="1420" spans="1:15" x14ac:dyDescent="0.25">
      <c r="A1420">
        <v>1405</v>
      </c>
      <c r="B1420" s="84">
        <v>39917</v>
      </c>
      <c r="C1420" s="47">
        <v>41.8</v>
      </c>
      <c r="D1420" s="47">
        <v>42.45</v>
      </c>
      <c r="E1420" s="47">
        <v>41.42</v>
      </c>
      <c r="F1420" s="47">
        <v>42.03</v>
      </c>
      <c r="G1420" s="48">
        <v>3243400</v>
      </c>
      <c r="H1420" s="47">
        <v>35.39</v>
      </c>
      <c r="I1420" s="51">
        <f t="shared" si="169"/>
        <v>0.84201760647156787</v>
      </c>
      <c r="J1420" s="51">
        <f t="shared" ca="1" si="170"/>
        <v>1</v>
      </c>
      <c r="K1420" s="47">
        <f t="shared" si="171"/>
        <v>35.200000000000003</v>
      </c>
      <c r="L1420" s="47">
        <f t="shared" si="172"/>
        <v>35.74</v>
      </c>
      <c r="M1420" s="47">
        <f t="shared" si="173"/>
        <v>34.880000000000003</v>
      </c>
      <c r="N1420" s="47">
        <f t="shared" si="174"/>
        <v>35.39</v>
      </c>
      <c r="O1420" s="48">
        <f t="shared" ca="1" si="175"/>
        <v>3243400</v>
      </c>
    </row>
    <row r="1421" spans="1:15" x14ac:dyDescent="0.25">
      <c r="A1421">
        <v>1406</v>
      </c>
      <c r="B1421" s="84">
        <v>39916</v>
      </c>
      <c r="C1421" s="47">
        <v>42.01</v>
      </c>
      <c r="D1421" s="47">
        <v>42.57</v>
      </c>
      <c r="E1421" s="47">
        <v>41.46</v>
      </c>
      <c r="F1421" s="47">
        <v>42.07</v>
      </c>
      <c r="G1421" s="48">
        <v>2511900</v>
      </c>
      <c r="H1421" s="47">
        <v>35.42</v>
      </c>
      <c r="I1421" s="51">
        <f t="shared" si="169"/>
        <v>0.84193011647254579</v>
      </c>
      <c r="J1421" s="51">
        <f t="shared" ca="1" si="170"/>
        <v>1</v>
      </c>
      <c r="K1421" s="47">
        <f t="shared" si="171"/>
        <v>35.369999999999997</v>
      </c>
      <c r="L1421" s="47">
        <f t="shared" si="172"/>
        <v>35.840000000000003</v>
      </c>
      <c r="M1421" s="47">
        <f t="shared" si="173"/>
        <v>34.909999999999997</v>
      </c>
      <c r="N1421" s="47">
        <f t="shared" si="174"/>
        <v>35.42</v>
      </c>
      <c r="O1421" s="48">
        <f t="shared" ca="1" si="175"/>
        <v>2511900</v>
      </c>
    </row>
    <row r="1422" spans="1:15" x14ac:dyDescent="0.25">
      <c r="A1422">
        <v>1407</v>
      </c>
      <c r="B1422" s="84">
        <v>39912</v>
      </c>
      <c r="C1422" s="47">
        <v>42.63</v>
      </c>
      <c r="D1422" s="47">
        <v>43.19</v>
      </c>
      <c r="E1422" s="47">
        <v>42.17</v>
      </c>
      <c r="F1422" s="47">
        <v>42.49</v>
      </c>
      <c r="G1422" s="48">
        <v>3857600</v>
      </c>
      <c r="H1422" s="47">
        <v>35.78</v>
      </c>
      <c r="I1422" s="51">
        <f t="shared" si="169"/>
        <v>0.84208048952694747</v>
      </c>
      <c r="J1422" s="51">
        <f t="shared" ca="1" si="170"/>
        <v>1</v>
      </c>
      <c r="K1422" s="47">
        <f t="shared" si="171"/>
        <v>35.9</v>
      </c>
      <c r="L1422" s="47">
        <f t="shared" si="172"/>
        <v>36.369999999999997</v>
      </c>
      <c r="M1422" s="47">
        <f t="shared" si="173"/>
        <v>35.51</v>
      </c>
      <c r="N1422" s="47">
        <f t="shared" si="174"/>
        <v>35.78</v>
      </c>
      <c r="O1422" s="48">
        <f t="shared" ca="1" si="175"/>
        <v>3857600</v>
      </c>
    </row>
    <row r="1423" spans="1:15" x14ac:dyDescent="0.25">
      <c r="A1423">
        <v>1408</v>
      </c>
      <c r="B1423" s="84">
        <v>39911</v>
      </c>
      <c r="C1423" s="47">
        <v>41.1</v>
      </c>
      <c r="D1423" s="47">
        <v>41.82</v>
      </c>
      <c r="E1423" s="47">
        <v>40.729999999999997</v>
      </c>
      <c r="F1423" s="47">
        <v>41.76</v>
      </c>
      <c r="G1423" s="48">
        <v>5077500</v>
      </c>
      <c r="H1423" s="47">
        <v>35.159999999999997</v>
      </c>
      <c r="I1423" s="51">
        <f t="shared" si="169"/>
        <v>0.84195402298850575</v>
      </c>
      <c r="J1423" s="51">
        <f t="shared" ca="1" si="170"/>
        <v>1</v>
      </c>
      <c r="K1423" s="47">
        <f t="shared" si="171"/>
        <v>34.6</v>
      </c>
      <c r="L1423" s="47">
        <f t="shared" si="172"/>
        <v>35.21</v>
      </c>
      <c r="M1423" s="47">
        <f t="shared" si="173"/>
        <v>34.29</v>
      </c>
      <c r="N1423" s="47">
        <f t="shared" si="174"/>
        <v>35.159999999999997</v>
      </c>
      <c r="O1423" s="48">
        <f t="shared" ca="1" si="175"/>
        <v>5077500</v>
      </c>
    </row>
    <row r="1424" spans="1:15" x14ac:dyDescent="0.25">
      <c r="A1424">
        <v>1409</v>
      </c>
      <c r="B1424" s="84">
        <v>39910</v>
      </c>
      <c r="C1424" s="47">
        <v>40.89</v>
      </c>
      <c r="D1424" s="47">
        <v>41.9</v>
      </c>
      <c r="E1424" s="47">
        <v>40.409999999999997</v>
      </c>
      <c r="F1424" s="47">
        <v>40.880000000000003</v>
      </c>
      <c r="G1424" s="48">
        <v>5055000</v>
      </c>
      <c r="H1424" s="47">
        <v>34.42</v>
      </c>
      <c r="I1424" s="51">
        <f t="shared" si="169"/>
        <v>0.84197651663405082</v>
      </c>
      <c r="J1424" s="51">
        <f t="shared" ca="1" si="170"/>
        <v>1</v>
      </c>
      <c r="K1424" s="47">
        <f t="shared" si="171"/>
        <v>34.43</v>
      </c>
      <c r="L1424" s="47">
        <f t="shared" si="172"/>
        <v>35.28</v>
      </c>
      <c r="M1424" s="47">
        <f t="shared" si="173"/>
        <v>34.020000000000003</v>
      </c>
      <c r="N1424" s="47">
        <f t="shared" si="174"/>
        <v>34.42</v>
      </c>
      <c r="O1424" s="48">
        <f t="shared" ca="1" si="175"/>
        <v>5055000</v>
      </c>
    </row>
    <row r="1425" spans="1:15" x14ac:dyDescent="0.25">
      <c r="A1425">
        <v>1410</v>
      </c>
      <c r="B1425" s="84">
        <v>39909</v>
      </c>
      <c r="C1425" s="47">
        <v>38.1</v>
      </c>
      <c r="D1425" s="47">
        <v>41.72</v>
      </c>
      <c r="E1425" s="47">
        <v>38</v>
      </c>
      <c r="F1425" s="47">
        <v>41.66</v>
      </c>
      <c r="G1425" s="48">
        <v>7184100</v>
      </c>
      <c r="H1425" s="47">
        <v>35.08</v>
      </c>
      <c r="I1425" s="51">
        <f t="shared" ref="I1425:I1488" si="176">H1425/F1425</f>
        <v>0.84205472875660103</v>
      </c>
      <c r="J1425" s="51">
        <f t="shared" ref="J1425:J1488" ca="1" si="177">INDEX(OFFSET($T$15,0,0,$S$13+1,1),MATCH(B1425,OFFSET($Q$15,0,0,$S$13+1,1),-1))</f>
        <v>1</v>
      </c>
      <c r="K1425" s="47">
        <f t="shared" ref="K1425:K1488" si="178">ROUND($I1425*C1425,2)</f>
        <v>32.08</v>
      </c>
      <c r="L1425" s="47">
        <f t="shared" ref="L1425:L1488" si="179">ROUND($I1425*D1425,2)</f>
        <v>35.130000000000003</v>
      </c>
      <c r="M1425" s="47">
        <f t="shared" ref="M1425:M1488" si="180">ROUND($I1425*E1425,2)</f>
        <v>32</v>
      </c>
      <c r="N1425" s="47">
        <f t="shared" ref="N1425:N1488" si="181">ROUND($I1425*F1425,2)</f>
        <v>35.08</v>
      </c>
      <c r="O1425" s="48">
        <f t="shared" ref="O1425:O1488" ca="1" si="182">G1425*J1425</f>
        <v>7184100</v>
      </c>
    </row>
    <row r="1426" spans="1:15" x14ac:dyDescent="0.25">
      <c r="A1426">
        <v>1411</v>
      </c>
      <c r="B1426" s="84">
        <v>39906</v>
      </c>
      <c r="C1426" s="47">
        <v>39.619999999999997</v>
      </c>
      <c r="D1426" s="47">
        <v>39.840000000000003</v>
      </c>
      <c r="E1426" s="47">
        <v>38.03</v>
      </c>
      <c r="F1426" s="47">
        <v>38.47</v>
      </c>
      <c r="G1426" s="48">
        <v>4925800</v>
      </c>
      <c r="H1426" s="47">
        <v>32.39</v>
      </c>
      <c r="I1426" s="51">
        <f t="shared" si="176"/>
        <v>0.84195476995061092</v>
      </c>
      <c r="J1426" s="51">
        <f t="shared" ca="1" si="177"/>
        <v>1</v>
      </c>
      <c r="K1426" s="47">
        <f t="shared" si="178"/>
        <v>33.36</v>
      </c>
      <c r="L1426" s="47">
        <f t="shared" si="179"/>
        <v>33.54</v>
      </c>
      <c r="M1426" s="47">
        <f t="shared" si="180"/>
        <v>32.020000000000003</v>
      </c>
      <c r="N1426" s="47">
        <f t="shared" si="181"/>
        <v>32.39</v>
      </c>
      <c r="O1426" s="48">
        <f t="shared" ca="1" si="182"/>
        <v>4925800</v>
      </c>
    </row>
    <row r="1427" spans="1:15" x14ac:dyDescent="0.25">
      <c r="A1427">
        <v>1412</v>
      </c>
      <c r="B1427" s="84">
        <v>39905</v>
      </c>
      <c r="C1427" s="47">
        <v>40.020000000000003</v>
      </c>
      <c r="D1427" s="47">
        <v>40.78</v>
      </c>
      <c r="E1427" s="47">
        <v>39.409999999999997</v>
      </c>
      <c r="F1427" s="47">
        <v>40.119999999999997</v>
      </c>
      <c r="G1427" s="48">
        <v>3379700</v>
      </c>
      <c r="H1427" s="47">
        <v>33.520000000000003</v>
      </c>
      <c r="I1427" s="51">
        <f t="shared" si="176"/>
        <v>0.83549351944167516</v>
      </c>
      <c r="J1427" s="51">
        <f t="shared" ca="1" si="177"/>
        <v>1</v>
      </c>
      <c r="K1427" s="47">
        <f t="shared" si="178"/>
        <v>33.44</v>
      </c>
      <c r="L1427" s="47">
        <f t="shared" si="179"/>
        <v>34.07</v>
      </c>
      <c r="M1427" s="47">
        <f t="shared" si="180"/>
        <v>32.93</v>
      </c>
      <c r="N1427" s="47">
        <f t="shared" si="181"/>
        <v>33.520000000000003</v>
      </c>
      <c r="O1427" s="48">
        <f t="shared" ca="1" si="182"/>
        <v>3379700</v>
      </c>
    </row>
    <row r="1428" spans="1:15" x14ac:dyDescent="0.25">
      <c r="A1428">
        <v>1413</v>
      </c>
      <c r="B1428" s="84">
        <v>39904</v>
      </c>
      <c r="C1428" s="47">
        <v>38.94</v>
      </c>
      <c r="D1428" s="47">
        <v>39.67</v>
      </c>
      <c r="E1428" s="47">
        <v>38.549999999999997</v>
      </c>
      <c r="F1428" s="47">
        <v>39.43</v>
      </c>
      <c r="G1428" s="48">
        <v>3136800</v>
      </c>
      <c r="H1428" s="47">
        <v>32.94</v>
      </c>
      <c r="I1428" s="51">
        <f t="shared" si="176"/>
        <v>0.83540451432919094</v>
      </c>
      <c r="J1428" s="51">
        <f t="shared" ca="1" si="177"/>
        <v>1</v>
      </c>
      <c r="K1428" s="47">
        <f t="shared" si="178"/>
        <v>32.53</v>
      </c>
      <c r="L1428" s="47">
        <f t="shared" si="179"/>
        <v>33.14</v>
      </c>
      <c r="M1428" s="47">
        <f t="shared" si="180"/>
        <v>32.200000000000003</v>
      </c>
      <c r="N1428" s="47">
        <f t="shared" si="181"/>
        <v>32.94</v>
      </c>
      <c r="O1428" s="48">
        <f t="shared" ca="1" si="182"/>
        <v>3136800</v>
      </c>
    </row>
    <row r="1429" spans="1:15" x14ac:dyDescent="0.25">
      <c r="A1429">
        <v>1414</v>
      </c>
      <c r="B1429" s="84">
        <v>39903</v>
      </c>
      <c r="C1429" s="47">
        <v>39.159999999999997</v>
      </c>
      <c r="D1429" s="47">
        <v>39.729999999999997</v>
      </c>
      <c r="E1429" s="47">
        <v>38.619999999999997</v>
      </c>
      <c r="F1429" s="47">
        <v>38.94</v>
      </c>
      <c r="G1429" s="48">
        <v>5019500</v>
      </c>
      <c r="H1429" s="47">
        <v>32.53</v>
      </c>
      <c r="I1429" s="51">
        <f t="shared" si="176"/>
        <v>0.83538777606574222</v>
      </c>
      <c r="J1429" s="51">
        <f t="shared" ca="1" si="177"/>
        <v>1</v>
      </c>
      <c r="K1429" s="47">
        <f t="shared" si="178"/>
        <v>32.71</v>
      </c>
      <c r="L1429" s="47">
        <f t="shared" si="179"/>
        <v>33.19</v>
      </c>
      <c r="M1429" s="47">
        <f t="shared" si="180"/>
        <v>32.26</v>
      </c>
      <c r="N1429" s="47">
        <f t="shared" si="181"/>
        <v>32.53</v>
      </c>
      <c r="O1429" s="48">
        <f t="shared" ca="1" si="182"/>
        <v>5019500</v>
      </c>
    </row>
    <row r="1430" spans="1:15" x14ac:dyDescent="0.25">
      <c r="A1430">
        <v>1415</v>
      </c>
      <c r="B1430" s="84">
        <v>39902</v>
      </c>
      <c r="C1430" s="47">
        <v>38.81</v>
      </c>
      <c r="D1430" s="47">
        <v>39.33</v>
      </c>
      <c r="E1430" s="47">
        <v>38.25</v>
      </c>
      <c r="F1430" s="47">
        <v>38.799999999999997</v>
      </c>
      <c r="G1430" s="48">
        <v>3796300</v>
      </c>
      <c r="H1430" s="47">
        <v>32.42</v>
      </c>
      <c r="I1430" s="51">
        <f t="shared" si="176"/>
        <v>0.83556701030927849</v>
      </c>
      <c r="J1430" s="51">
        <f t="shared" ca="1" si="177"/>
        <v>1</v>
      </c>
      <c r="K1430" s="47">
        <f t="shared" si="178"/>
        <v>32.43</v>
      </c>
      <c r="L1430" s="47">
        <f t="shared" si="179"/>
        <v>32.86</v>
      </c>
      <c r="M1430" s="47">
        <f t="shared" si="180"/>
        <v>31.96</v>
      </c>
      <c r="N1430" s="47">
        <f t="shared" si="181"/>
        <v>32.42</v>
      </c>
      <c r="O1430" s="48">
        <f t="shared" ca="1" si="182"/>
        <v>3796300</v>
      </c>
    </row>
    <row r="1431" spans="1:15" x14ac:dyDescent="0.25">
      <c r="A1431">
        <v>1416</v>
      </c>
      <c r="B1431" s="84">
        <v>39899</v>
      </c>
      <c r="C1431" s="47">
        <v>39.630000000000003</v>
      </c>
      <c r="D1431" s="47">
        <v>39.869999999999997</v>
      </c>
      <c r="E1431" s="47">
        <v>39.049999999999997</v>
      </c>
      <c r="F1431" s="47">
        <v>39.4</v>
      </c>
      <c r="G1431" s="48">
        <v>4434800</v>
      </c>
      <c r="H1431" s="47">
        <v>32.92</v>
      </c>
      <c r="I1431" s="51">
        <f t="shared" si="176"/>
        <v>0.83553299492385791</v>
      </c>
      <c r="J1431" s="51">
        <f t="shared" ca="1" si="177"/>
        <v>1</v>
      </c>
      <c r="K1431" s="47">
        <f t="shared" si="178"/>
        <v>33.11</v>
      </c>
      <c r="L1431" s="47">
        <f t="shared" si="179"/>
        <v>33.31</v>
      </c>
      <c r="M1431" s="47">
        <f t="shared" si="180"/>
        <v>32.630000000000003</v>
      </c>
      <c r="N1431" s="47">
        <f t="shared" si="181"/>
        <v>32.92</v>
      </c>
      <c r="O1431" s="48">
        <f t="shared" ca="1" si="182"/>
        <v>4434800</v>
      </c>
    </row>
    <row r="1432" spans="1:15" x14ac:dyDescent="0.25">
      <c r="A1432">
        <v>1417</v>
      </c>
      <c r="B1432" s="84">
        <v>39898</v>
      </c>
      <c r="C1432" s="47">
        <v>38.450000000000003</v>
      </c>
      <c r="D1432" s="47">
        <v>40.159999999999997</v>
      </c>
      <c r="E1432" s="47">
        <v>38.200000000000003</v>
      </c>
      <c r="F1432" s="47">
        <v>40.1</v>
      </c>
      <c r="G1432" s="48">
        <v>8451800</v>
      </c>
      <c r="H1432" s="47">
        <v>33.5</v>
      </c>
      <c r="I1432" s="51">
        <f t="shared" si="176"/>
        <v>0.83541147132169569</v>
      </c>
      <c r="J1432" s="51">
        <f t="shared" ca="1" si="177"/>
        <v>1</v>
      </c>
      <c r="K1432" s="47">
        <f t="shared" si="178"/>
        <v>32.119999999999997</v>
      </c>
      <c r="L1432" s="47">
        <f t="shared" si="179"/>
        <v>33.549999999999997</v>
      </c>
      <c r="M1432" s="47">
        <f t="shared" si="180"/>
        <v>31.91</v>
      </c>
      <c r="N1432" s="47">
        <f t="shared" si="181"/>
        <v>33.5</v>
      </c>
      <c r="O1432" s="48">
        <f t="shared" ca="1" si="182"/>
        <v>8451800</v>
      </c>
    </row>
    <row r="1433" spans="1:15" x14ac:dyDescent="0.25">
      <c r="A1433">
        <v>1418</v>
      </c>
      <c r="B1433" s="84">
        <v>39897</v>
      </c>
      <c r="C1433" s="47">
        <v>36.299999999999997</v>
      </c>
      <c r="D1433" s="47">
        <v>37.5</v>
      </c>
      <c r="E1433" s="47">
        <v>36.25</v>
      </c>
      <c r="F1433" s="47">
        <v>37.229999999999997</v>
      </c>
      <c r="G1433" s="48">
        <v>5899300</v>
      </c>
      <c r="H1433" s="47">
        <v>31.11</v>
      </c>
      <c r="I1433" s="51">
        <f t="shared" si="176"/>
        <v>0.83561643835616439</v>
      </c>
      <c r="J1433" s="51">
        <f t="shared" ca="1" si="177"/>
        <v>1</v>
      </c>
      <c r="K1433" s="47">
        <f t="shared" si="178"/>
        <v>30.33</v>
      </c>
      <c r="L1433" s="47">
        <f t="shared" si="179"/>
        <v>31.34</v>
      </c>
      <c r="M1433" s="47">
        <f t="shared" si="180"/>
        <v>30.29</v>
      </c>
      <c r="N1433" s="47">
        <f t="shared" si="181"/>
        <v>31.11</v>
      </c>
      <c r="O1433" s="48">
        <f t="shared" ca="1" si="182"/>
        <v>5899300</v>
      </c>
    </row>
    <row r="1434" spans="1:15" x14ac:dyDescent="0.25">
      <c r="A1434">
        <v>1419</v>
      </c>
      <c r="B1434" s="84">
        <v>39896</v>
      </c>
      <c r="C1434" s="47">
        <v>35.049999999999997</v>
      </c>
      <c r="D1434" s="47">
        <v>36.409999999999997</v>
      </c>
      <c r="E1434" s="47">
        <v>35.03</v>
      </c>
      <c r="F1434" s="47">
        <v>36.03</v>
      </c>
      <c r="G1434" s="48">
        <v>10691200</v>
      </c>
      <c r="H1434" s="47">
        <v>30.1</v>
      </c>
      <c r="I1434" s="51">
        <f t="shared" si="176"/>
        <v>0.83541493200111017</v>
      </c>
      <c r="J1434" s="51">
        <f t="shared" ca="1" si="177"/>
        <v>1</v>
      </c>
      <c r="K1434" s="47">
        <f t="shared" si="178"/>
        <v>29.28</v>
      </c>
      <c r="L1434" s="47">
        <f t="shared" si="179"/>
        <v>30.42</v>
      </c>
      <c r="M1434" s="47">
        <f t="shared" si="180"/>
        <v>29.26</v>
      </c>
      <c r="N1434" s="47">
        <f t="shared" si="181"/>
        <v>30.1</v>
      </c>
      <c r="O1434" s="48">
        <f t="shared" ca="1" si="182"/>
        <v>10691200</v>
      </c>
    </row>
    <row r="1435" spans="1:15" x14ac:dyDescent="0.25">
      <c r="A1435">
        <v>1420</v>
      </c>
      <c r="B1435" s="84">
        <v>39895</v>
      </c>
      <c r="C1435" s="47">
        <v>35.9</v>
      </c>
      <c r="D1435" s="47">
        <v>35.9</v>
      </c>
      <c r="E1435" s="47">
        <v>35.130000000000003</v>
      </c>
      <c r="F1435" s="47">
        <v>35.299999999999997</v>
      </c>
      <c r="G1435" s="48">
        <v>7282600</v>
      </c>
      <c r="H1435" s="47">
        <v>29.49</v>
      </c>
      <c r="I1435" s="51">
        <f t="shared" si="176"/>
        <v>0.83541076487252131</v>
      </c>
      <c r="J1435" s="51">
        <f t="shared" ca="1" si="177"/>
        <v>1</v>
      </c>
      <c r="K1435" s="47">
        <f t="shared" si="178"/>
        <v>29.99</v>
      </c>
      <c r="L1435" s="47">
        <f t="shared" si="179"/>
        <v>29.99</v>
      </c>
      <c r="M1435" s="47">
        <f t="shared" si="180"/>
        <v>29.35</v>
      </c>
      <c r="N1435" s="47">
        <f t="shared" si="181"/>
        <v>29.49</v>
      </c>
      <c r="O1435" s="48">
        <f t="shared" ca="1" si="182"/>
        <v>7282600</v>
      </c>
    </row>
    <row r="1436" spans="1:15" x14ac:dyDescent="0.25">
      <c r="A1436">
        <v>1421</v>
      </c>
      <c r="B1436" s="84">
        <v>39892</v>
      </c>
      <c r="C1436" s="47">
        <v>36.380000000000003</v>
      </c>
      <c r="D1436" s="47">
        <v>36.46</v>
      </c>
      <c r="E1436" s="47">
        <v>35.19</v>
      </c>
      <c r="F1436" s="47">
        <v>35.35</v>
      </c>
      <c r="G1436" s="48">
        <v>6591900</v>
      </c>
      <c r="H1436" s="47">
        <v>29.54</v>
      </c>
      <c r="I1436" s="51">
        <f t="shared" si="176"/>
        <v>0.83564356435643561</v>
      </c>
      <c r="J1436" s="51">
        <f t="shared" ca="1" si="177"/>
        <v>1</v>
      </c>
      <c r="K1436" s="47">
        <f t="shared" si="178"/>
        <v>30.4</v>
      </c>
      <c r="L1436" s="47">
        <f t="shared" si="179"/>
        <v>30.47</v>
      </c>
      <c r="M1436" s="47">
        <f t="shared" si="180"/>
        <v>29.41</v>
      </c>
      <c r="N1436" s="47">
        <f t="shared" si="181"/>
        <v>29.54</v>
      </c>
      <c r="O1436" s="48">
        <f t="shared" ca="1" si="182"/>
        <v>6591900</v>
      </c>
    </row>
    <row r="1437" spans="1:15" x14ac:dyDescent="0.25">
      <c r="A1437">
        <v>1422</v>
      </c>
      <c r="B1437" s="84">
        <v>39891</v>
      </c>
      <c r="C1437" s="47">
        <v>36.729999999999997</v>
      </c>
      <c r="D1437" s="47">
        <v>36.729999999999997</v>
      </c>
      <c r="E1437" s="47">
        <v>35.85</v>
      </c>
      <c r="F1437" s="47">
        <v>36.21</v>
      </c>
      <c r="G1437" s="48">
        <v>3991000</v>
      </c>
      <c r="H1437" s="47">
        <v>30.25</v>
      </c>
      <c r="I1437" s="51">
        <f t="shared" si="176"/>
        <v>0.83540458436895881</v>
      </c>
      <c r="J1437" s="51">
        <f t="shared" ca="1" si="177"/>
        <v>1</v>
      </c>
      <c r="K1437" s="47">
        <f t="shared" si="178"/>
        <v>30.68</v>
      </c>
      <c r="L1437" s="47">
        <f t="shared" si="179"/>
        <v>30.68</v>
      </c>
      <c r="M1437" s="47">
        <f t="shared" si="180"/>
        <v>29.95</v>
      </c>
      <c r="N1437" s="47">
        <f t="shared" si="181"/>
        <v>30.25</v>
      </c>
      <c r="O1437" s="48">
        <f t="shared" ca="1" si="182"/>
        <v>3991000</v>
      </c>
    </row>
    <row r="1438" spans="1:15" x14ac:dyDescent="0.25">
      <c r="A1438">
        <v>1423</v>
      </c>
      <c r="B1438" s="84">
        <v>39890</v>
      </c>
      <c r="C1438" s="47">
        <v>35.32</v>
      </c>
      <c r="D1438" s="47">
        <v>36.630000000000003</v>
      </c>
      <c r="E1438" s="47">
        <v>34.86</v>
      </c>
      <c r="F1438" s="47">
        <v>36.33</v>
      </c>
      <c r="G1438" s="48">
        <v>4754700</v>
      </c>
      <c r="H1438" s="47">
        <v>30.35</v>
      </c>
      <c r="I1438" s="51">
        <f t="shared" si="176"/>
        <v>0.83539774291219382</v>
      </c>
      <c r="J1438" s="51">
        <f t="shared" ca="1" si="177"/>
        <v>1</v>
      </c>
      <c r="K1438" s="47">
        <f t="shared" si="178"/>
        <v>29.51</v>
      </c>
      <c r="L1438" s="47">
        <f t="shared" si="179"/>
        <v>30.6</v>
      </c>
      <c r="M1438" s="47">
        <f t="shared" si="180"/>
        <v>29.12</v>
      </c>
      <c r="N1438" s="47">
        <f t="shared" si="181"/>
        <v>30.35</v>
      </c>
      <c r="O1438" s="48">
        <f t="shared" ca="1" si="182"/>
        <v>4754700</v>
      </c>
    </row>
    <row r="1439" spans="1:15" x14ac:dyDescent="0.25">
      <c r="A1439">
        <v>1424</v>
      </c>
      <c r="B1439" s="84">
        <v>39889</v>
      </c>
      <c r="C1439" s="47">
        <v>34.83</v>
      </c>
      <c r="D1439" s="47">
        <v>35.39</v>
      </c>
      <c r="E1439" s="47">
        <v>34.049999999999997</v>
      </c>
      <c r="F1439" s="47">
        <v>35.39</v>
      </c>
      <c r="G1439" s="48">
        <v>3380900</v>
      </c>
      <c r="H1439" s="47">
        <v>29.57</v>
      </c>
      <c r="I1439" s="51">
        <f t="shared" si="176"/>
        <v>0.83554676462277477</v>
      </c>
      <c r="J1439" s="51">
        <f t="shared" ca="1" si="177"/>
        <v>1</v>
      </c>
      <c r="K1439" s="47">
        <f t="shared" si="178"/>
        <v>29.1</v>
      </c>
      <c r="L1439" s="47">
        <f t="shared" si="179"/>
        <v>29.57</v>
      </c>
      <c r="M1439" s="47">
        <f t="shared" si="180"/>
        <v>28.45</v>
      </c>
      <c r="N1439" s="47">
        <f t="shared" si="181"/>
        <v>29.57</v>
      </c>
      <c r="O1439" s="48">
        <f t="shared" ca="1" si="182"/>
        <v>3380900</v>
      </c>
    </row>
    <row r="1440" spans="1:15" x14ac:dyDescent="0.25">
      <c r="A1440">
        <v>1425</v>
      </c>
      <c r="B1440" s="84">
        <v>39888</v>
      </c>
      <c r="C1440" s="47">
        <v>34</v>
      </c>
      <c r="D1440" s="47">
        <v>35.46</v>
      </c>
      <c r="E1440" s="47">
        <v>33.71</v>
      </c>
      <c r="F1440" s="47">
        <v>34.64</v>
      </c>
      <c r="G1440" s="48">
        <v>5441100</v>
      </c>
      <c r="H1440" s="47">
        <v>28.94</v>
      </c>
      <c r="I1440" s="51">
        <f t="shared" si="176"/>
        <v>0.83545034642032334</v>
      </c>
      <c r="J1440" s="51">
        <f t="shared" ca="1" si="177"/>
        <v>1</v>
      </c>
      <c r="K1440" s="47">
        <f t="shared" si="178"/>
        <v>28.41</v>
      </c>
      <c r="L1440" s="47">
        <f t="shared" si="179"/>
        <v>29.63</v>
      </c>
      <c r="M1440" s="47">
        <f t="shared" si="180"/>
        <v>28.16</v>
      </c>
      <c r="N1440" s="47">
        <f t="shared" si="181"/>
        <v>28.94</v>
      </c>
      <c r="O1440" s="48">
        <f t="shared" ca="1" si="182"/>
        <v>5441100</v>
      </c>
    </row>
    <row r="1441" spans="1:15" x14ac:dyDescent="0.25">
      <c r="A1441">
        <v>1426</v>
      </c>
      <c r="B1441" s="84">
        <v>39885</v>
      </c>
      <c r="C1441" s="47">
        <v>35.1</v>
      </c>
      <c r="D1441" s="47">
        <v>35.1</v>
      </c>
      <c r="E1441" s="47">
        <v>33.5</v>
      </c>
      <c r="F1441" s="47">
        <v>33.82</v>
      </c>
      <c r="G1441" s="48">
        <v>6029300</v>
      </c>
      <c r="H1441" s="47">
        <v>28.26</v>
      </c>
      <c r="I1441" s="51">
        <f t="shared" si="176"/>
        <v>0.83560023654642224</v>
      </c>
      <c r="J1441" s="51">
        <f t="shared" ca="1" si="177"/>
        <v>1</v>
      </c>
      <c r="K1441" s="47">
        <f t="shared" si="178"/>
        <v>29.33</v>
      </c>
      <c r="L1441" s="47">
        <f t="shared" si="179"/>
        <v>29.33</v>
      </c>
      <c r="M1441" s="47">
        <f t="shared" si="180"/>
        <v>27.99</v>
      </c>
      <c r="N1441" s="47">
        <f t="shared" si="181"/>
        <v>28.26</v>
      </c>
      <c r="O1441" s="48">
        <f t="shared" ca="1" si="182"/>
        <v>6029300</v>
      </c>
    </row>
    <row r="1442" spans="1:15" x14ac:dyDescent="0.25">
      <c r="A1442">
        <v>1427</v>
      </c>
      <c r="B1442" s="84">
        <v>39884</v>
      </c>
      <c r="C1442" s="47">
        <v>33.6</v>
      </c>
      <c r="D1442" s="47">
        <v>35.33</v>
      </c>
      <c r="E1442" s="47">
        <v>33.200000000000003</v>
      </c>
      <c r="F1442" s="47">
        <v>34.840000000000003</v>
      </c>
      <c r="G1442" s="48">
        <v>6144700</v>
      </c>
      <c r="H1442" s="47">
        <v>29.11</v>
      </c>
      <c r="I1442" s="51">
        <f t="shared" si="176"/>
        <v>0.83553386911595862</v>
      </c>
      <c r="J1442" s="51">
        <f t="shared" ca="1" si="177"/>
        <v>1</v>
      </c>
      <c r="K1442" s="47">
        <f t="shared" si="178"/>
        <v>28.07</v>
      </c>
      <c r="L1442" s="47">
        <f t="shared" si="179"/>
        <v>29.52</v>
      </c>
      <c r="M1442" s="47">
        <f t="shared" si="180"/>
        <v>27.74</v>
      </c>
      <c r="N1442" s="47">
        <f t="shared" si="181"/>
        <v>29.11</v>
      </c>
      <c r="O1442" s="48">
        <f t="shared" ca="1" si="182"/>
        <v>6144700</v>
      </c>
    </row>
    <row r="1443" spans="1:15" x14ac:dyDescent="0.25">
      <c r="A1443">
        <v>1428</v>
      </c>
      <c r="B1443" s="84">
        <v>39883</v>
      </c>
      <c r="C1443" s="47">
        <v>34.75</v>
      </c>
      <c r="D1443" s="47">
        <v>34.99</v>
      </c>
      <c r="E1443" s="47">
        <v>33.520000000000003</v>
      </c>
      <c r="F1443" s="47">
        <v>33.57</v>
      </c>
      <c r="G1443" s="48">
        <v>4524000</v>
      </c>
      <c r="H1443" s="47">
        <v>28.05</v>
      </c>
      <c r="I1443" s="51">
        <f t="shared" si="176"/>
        <v>0.83556747095621087</v>
      </c>
      <c r="J1443" s="51">
        <f t="shared" ca="1" si="177"/>
        <v>1</v>
      </c>
      <c r="K1443" s="47">
        <f t="shared" si="178"/>
        <v>29.04</v>
      </c>
      <c r="L1443" s="47">
        <f t="shared" si="179"/>
        <v>29.24</v>
      </c>
      <c r="M1443" s="47">
        <f t="shared" si="180"/>
        <v>28.01</v>
      </c>
      <c r="N1443" s="47">
        <f t="shared" si="181"/>
        <v>28.05</v>
      </c>
      <c r="O1443" s="48">
        <f t="shared" ca="1" si="182"/>
        <v>4524000</v>
      </c>
    </row>
    <row r="1444" spans="1:15" x14ac:dyDescent="0.25">
      <c r="A1444">
        <v>1429</v>
      </c>
      <c r="B1444" s="84">
        <v>39882</v>
      </c>
      <c r="C1444" s="47">
        <v>34.270000000000003</v>
      </c>
      <c r="D1444" s="47">
        <v>34.67</v>
      </c>
      <c r="E1444" s="47">
        <v>33.56</v>
      </c>
      <c r="F1444" s="47">
        <v>34.61</v>
      </c>
      <c r="G1444" s="48">
        <v>5267000</v>
      </c>
      <c r="H1444" s="47">
        <v>28.92</v>
      </c>
      <c r="I1444" s="51">
        <f t="shared" si="176"/>
        <v>0.8355966483675239</v>
      </c>
      <c r="J1444" s="51">
        <f t="shared" ca="1" si="177"/>
        <v>1</v>
      </c>
      <c r="K1444" s="47">
        <f t="shared" si="178"/>
        <v>28.64</v>
      </c>
      <c r="L1444" s="47">
        <f t="shared" si="179"/>
        <v>28.97</v>
      </c>
      <c r="M1444" s="47">
        <f t="shared" si="180"/>
        <v>28.04</v>
      </c>
      <c r="N1444" s="47">
        <f t="shared" si="181"/>
        <v>28.92</v>
      </c>
      <c r="O1444" s="48">
        <f t="shared" ca="1" si="182"/>
        <v>5267000</v>
      </c>
    </row>
    <row r="1445" spans="1:15" x14ac:dyDescent="0.25">
      <c r="A1445">
        <v>1430</v>
      </c>
      <c r="B1445" s="84">
        <v>39881</v>
      </c>
      <c r="C1445" s="47">
        <v>34.5</v>
      </c>
      <c r="D1445" s="47">
        <v>34.619999999999997</v>
      </c>
      <c r="E1445" s="47">
        <v>33.64</v>
      </c>
      <c r="F1445" s="47">
        <v>33.81</v>
      </c>
      <c r="G1445" s="48">
        <v>5182000</v>
      </c>
      <c r="H1445" s="47">
        <v>28.25</v>
      </c>
      <c r="I1445" s="51">
        <f t="shared" si="176"/>
        <v>0.83555161194912742</v>
      </c>
      <c r="J1445" s="51">
        <f t="shared" ca="1" si="177"/>
        <v>1</v>
      </c>
      <c r="K1445" s="47">
        <f t="shared" si="178"/>
        <v>28.83</v>
      </c>
      <c r="L1445" s="47">
        <f t="shared" si="179"/>
        <v>28.93</v>
      </c>
      <c r="M1445" s="47">
        <f t="shared" si="180"/>
        <v>28.11</v>
      </c>
      <c r="N1445" s="47">
        <f t="shared" si="181"/>
        <v>28.25</v>
      </c>
      <c r="O1445" s="48">
        <f t="shared" ca="1" si="182"/>
        <v>5182000</v>
      </c>
    </row>
    <row r="1446" spans="1:15" x14ac:dyDescent="0.25">
      <c r="A1446">
        <v>1431</v>
      </c>
      <c r="B1446" s="84">
        <v>39878</v>
      </c>
      <c r="C1446" s="47">
        <v>36.01</v>
      </c>
      <c r="D1446" s="47">
        <v>36.6</v>
      </c>
      <c r="E1446" s="47">
        <v>34.31</v>
      </c>
      <c r="F1446" s="47">
        <v>34.880000000000003</v>
      </c>
      <c r="G1446" s="48">
        <v>6324700</v>
      </c>
      <c r="H1446" s="47">
        <v>29.14</v>
      </c>
      <c r="I1446" s="51">
        <f t="shared" si="176"/>
        <v>0.83543577981651373</v>
      </c>
      <c r="J1446" s="51">
        <f t="shared" ca="1" si="177"/>
        <v>1</v>
      </c>
      <c r="K1446" s="47">
        <f t="shared" si="178"/>
        <v>30.08</v>
      </c>
      <c r="L1446" s="47">
        <f t="shared" si="179"/>
        <v>30.58</v>
      </c>
      <c r="M1446" s="47">
        <f t="shared" si="180"/>
        <v>28.66</v>
      </c>
      <c r="N1446" s="47">
        <f t="shared" si="181"/>
        <v>29.14</v>
      </c>
      <c r="O1446" s="48">
        <f t="shared" ca="1" si="182"/>
        <v>6324700</v>
      </c>
    </row>
    <row r="1447" spans="1:15" x14ac:dyDescent="0.25">
      <c r="A1447">
        <v>1432</v>
      </c>
      <c r="B1447" s="84">
        <v>39877</v>
      </c>
      <c r="C1447" s="47">
        <v>36.65</v>
      </c>
      <c r="D1447" s="47">
        <v>37.1</v>
      </c>
      <c r="E1447" s="47">
        <v>35.619999999999997</v>
      </c>
      <c r="F1447" s="47">
        <v>35.79</v>
      </c>
      <c r="G1447" s="48">
        <v>5086100</v>
      </c>
      <c r="H1447" s="47">
        <v>29.9</v>
      </c>
      <c r="I1447" s="51">
        <f t="shared" si="176"/>
        <v>0.83542889075160653</v>
      </c>
      <c r="J1447" s="51">
        <f t="shared" ca="1" si="177"/>
        <v>1</v>
      </c>
      <c r="K1447" s="47">
        <f t="shared" si="178"/>
        <v>30.62</v>
      </c>
      <c r="L1447" s="47">
        <f t="shared" si="179"/>
        <v>30.99</v>
      </c>
      <c r="M1447" s="47">
        <f t="shared" si="180"/>
        <v>29.76</v>
      </c>
      <c r="N1447" s="47">
        <f t="shared" si="181"/>
        <v>29.9</v>
      </c>
      <c r="O1447" s="48">
        <f t="shared" ca="1" si="182"/>
        <v>5086100</v>
      </c>
    </row>
    <row r="1448" spans="1:15" x14ac:dyDescent="0.25">
      <c r="A1448">
        <v>1433</v>
      </c>
      <c r="B1448" s="84">
        <v>39876</v>
      </c>
      <c r="C1448" s="47">
        <v>36.86</v>
      </c>
      <c r="D1448" s="47">
        <v>38.130000000000003</v>
      </c>
      <c r="E1448" s="47">
        <v>35.96</v>
      </c>
      <c r="F1448" s="47">
        <v>37.4</v>
      </c>
      <c r="G1448" s="48">
        <v>4880700</v>
      </c>
      <c r="H1448" s="47">
        <v>31.25</v>
      </c>
      <c r="I1448" s="51">
        <f t="shared" si="176"/>
        <v>0.83556149732620322</v>
      </c>
      <c r="J1448" s="51">
        <f t="shared" ca="1" si="177"/>
        <v>1</v>
      </c>
      <c r="K1448" s="47">
        <f t="shared" si="178"/>
        <v>30.8</v>
      </c>
      <c r="L1448" s="47">
        <f t="shared" si="179"/>
        <v>31.86</v>
      </c>
      <c r="M1448" s="47">
        <f t="shared" si="180"/>
        <v>30.05</v>
      </c>
      <c r="N1448" s="47">
        <f t="shared" si="181"/>
        <v>31.25</v>
      </c>
      <c r="O1448" s="48">
        <f t="shared" ca="1" si="182"/>
        <v>4880700</v>
      </c>
    </row>
    <row r="1449" spans="1:15" x14ac:dyDescent="0.25">
      <c r="A1449">
        <v>1434</v>
      </c>
      <c r="B1449" s="84">
        <v>39875</v>
      </c>
      <c r="C1449" s="47">
        <v>37.71</v>
      </c>
      <c r="D1449" s="47">
        <v>38.020000000000003</v>
      </c>
      <c r="E1449" s="47">
        <v>36.43</v>
      </c>
      <c r="F1449" s="47">
        <v>36.450000000000003</v>
      </c>
      <c r="G1449" s="48">
        <v>7824900</v>
      </c>
      <c r="H1449" s="47">
        <v>30.45</v>
      </c>
      <c r="I1449" s="51">
        <f t="shared" si="176"/>
        <v>0.83539094650205747</v>
      </c>
      <c r="J1449" s="51">
        <f t="shared" ca="1" si="177"/>
        <v>1</v>
      </c>
      <c r="K1449" s="47">
        <f t="shared" si="178"/>
        <v>31.5</v>
      </c>
      <c r="L1449" s="47">
        <f t="shared" si="179"/>
        <v>31.76</v>
      </c>
      <c r="M1449" s="47">
        <f t="shared" si="180"/>
        <v>30.43</v>
      </c>
      <c r="N1449" s="47">
        <f t="shared" si="181"/>
        <v>30.45</v>
      </c>
      <c r="O1449" s="48">
        <f t="shared" ca="1" si="182"/>
        <v>7824900</v>
      </c>
    </row>
    <row r="1450" spans="1:15" x14ac:dyDescent="0.25">
      <c r="A1450">
        <v>1435</v>
      </c>
      <c r="B1450" s="84">
        <v>39874</v>
      </c>
      <c r="C1450" s="47">
        <v>38.93</v>
      </c>
      <c r="D1450" s="47">
        <v>39.270000000000003</v>
      </c>
      <c r="E1450" s="47">
        <v>37.6</v>
      </c>
      <c r="F1450" s="47">
        <v>37.71</v>
      </c>
      <c r="G1450" s="48">
        <v>7766200</v>
      </c>
      <c r="H1450" s="47">
        <v>31.51</v>
      </c>
      <c r="I1450" s="51">
        <f t="shared" si="176"/>
        <v>0.8355873773534872</v>
      </c>
      <c r="J1450" s="51">
        <f t="shared" ca="1" si="177"/>
        <v>1</v>
      </c>
      <c r="K1450" s="47">
        <f t="shared" si="178"/>
        <v>32.53</v>
      </c>
      <c r="L1450" s="47">
        <f t="shared" si="179"/>
        <v>32.81</v>
      </c>
      <c r="M1450" s="47">
        <f t="shared" si="180"/>
        <v>31.42</v>
      </c>
      <c r="N1450" s="47">
        <f t="shared" si="181"/>
        <v>31.51</v>
      </c>
      <c r="O1450" s="48">
        <f t="shared" ca="1" si="182"/>
        <v>7766200</v>
      </c>
    </row>
    <row r="1451" spans="1:15" x14ac:dyDescent="0.25">
      <c r="A1451">
        <v>1436</v>
      </c>
      <c r="B1451" s="84">
        <v>39871</v>
      </c>
      <c r="C1451" s="47">
        <v>41.64</v>
      </c>
      <c r="D1451" s="47">
        <v>41.64</v>
      </c>
      <c r="E1451" s="47">
        <v>39.89</v>
      </c>
      <c r="F1451" s="47">
        <v>39.97</v>
      </c>
      <c r="G1451" s="48">
        <v>7468000</v>
      </c>
      <c r="H1451" s="47">
        <v>33.4</v>
      </c>
      <c r="I1451" s="51">
        <f t="shared" si="176"/>
        <v>0.83562672004003002</v>
      </c>
      <c r="J1451" s="51">
        <f t="shared" ca="1" si="177"/>
        <v>1</v>
      </c>
      <c r="K1451" s="47">
        <f t="shared" si="178"/>
        <v>34.799999999999997</v>
      </c>
      <c r="L1451" s="47">
        <f t="shared" si="179"/>
        <v>34.799999999999997</v>
      </c>
      <c r="M1451" s="47">
        <f t="shared" si="180"/>
        <v>33.33</v>
      </c>
      <c r="N1451" s="47">
        <f t="shared" si="181"/>
        <v>33.4</v>
      </c>
      <c r="O1451" s="48">
        <f t="shared" ca="1" si="182"/>
        <v>7468000</v>
      </c>
    </row>
    <row r="1452" spans="1:15" x14ac:dyDescent="0.25">
      <c r="A1452">
        <v>1437</v>
      </c>
      <c r="B1452" s="84">
        <v>39870</v>
      </c>
      <c r="C1452" s="47">
        <v>43.37</v>
      </c>
      <c r="D1452" s="47">
        <v>43.8</v>
      </c>
      <c r="E1452" s="47">
        <v>41.93</v>
      </c>
      <c r="F1452" s="47">
        <v>42.05</v>
      </c>
      <c r="G1452" s="48">
        <v>5243600</v>
      </c>
      <c r="H1452" s="47">
        <v>35.130000000000003</v>
      </c>
      <c r="I1452" s="51">
        <f t="shared" si="176"/>
        <v>0.835434007134364</v>
      </c>
      <c r="J1452" s="51">
        <f t="shared" ca="1" si="177"/>
        <v>1</v>
      </c>
      <c r="K1452" s="47">
        <f t="shared" si="178"/>
        <v>36.229999999999997</v>
      </c>
      <c r="L1452" s="47">
        <f t="shared" si="179"/>
        <v>36.590000000000003</v>
      </c>
      <c r="M1452" s="47">
        <f t="shared" si="180"/>
        <v>35.03</v>
      </c>
      <c r="N1452" s="47">
        <f t="shared" si="181"/>
        <v>35.130000000000003</v>
      </c>
      <c r="O1452" s="48">
        <f t="shared" ca="1" si="182"/>
        <v>5243600</v>
      </c>
    </row>
    <row r="1453" spans="1:15" x14ac:dyDescent="0.25">
      <c r="A1453">
        <v>1438</v>
      </c>
      <c r="B1453" s="84">
        <v>39869</v>
      </c>
      <c r="C1453" s="47">
        <v>44.59</v>
      </c>
      <c r="D1453" s="47">
        <v>44.86</v>
      </c>
      <c r="E1453" s="47">
        <v>43.01</v>
      </c>
      <c r="F1453" s="47">
        <v>43.02</v>
      </c>
      <c r="G1453" s="48">
        <v>4670700</v>
      </c>
      <c r="H1453" s="47">
        <v>35.94</v>
      </c>
      <c r="I1453" s="51">
        <f t="shared" si="176"/>
        <v>0.83542538354253826</v>
      </c>
      <c r="J1453" s="51">
        <f t="shared" ca="1" si="177"/>
        <v>1</v>
      </c>
      <c r="K1453" s="47">
        <f t="shared" si="178"/>
        <v>37.25</v>
      </c>
      <c r="L1453" s="47">
        <f t="shared" si="179"/>
        <v>37.479999999999997</v>
      </c>
      <c r="M1453" s="47">
        <f t="shared" si="180"/>
        <v>35.93</v>
      </c>
      <c r="N1453" s="47">
        <f t="shared" si="181"/>
        <v>35.94</v>
      </c>
      <c r="O1453" s="48">
        <f t="shared" ca="1" si="182"/>
        <v>4670700</v>
      </c>
    </row>
    <row r="1454" spans="1:15" x14ac:dyDescent="0.25">
      <c r="A1454">
        <v>1439</v>
      </c>
      <c r="B1454" s="84">
        <v>39868</v>
      </c>
      <c r="C1454" s="47">
        <v>44.09</v>
      </c>
      <c r="D1454" s="47">
        <v>45.2</v>
      </c>
      <c r="E1454" s="47">
        <v>43.97</v>
      </c>
      <c r="F1454" s="47">
        <v>44.86</v>
      </c>
      <c r="G1454" s="48">
        <v>4297200</v>
      </c>
      <c r="H1454" s="47">
        <v>37.479999999999997</v>
      </c>
      <c r="I1454" s="51">
        <f t="shared" si="176"/>
        <v>0.83548818546589387</v>
      </c>
      <c r="J1454" s="51">
        <f t="shared" ca="1" si="177"/>
        <v>1</v>
      </c>
      <c r="K1454" s="47">
        <f t="shared" si="178"/>
        <v>36.840000000000003</v>
      </c>
      <c r="L1454" s="47">
        <f t="shared" si="179"/>
        <v>37.76</v>
      </c>
      <c r="M1454" s="47">
        <f t="shared" si="180"/>
        <v>36.74</v>
      </c>
      <c r="N1454" s="47">
        <f t="shared" si="181"/>
        <v>37.479999999999997</v>
      </c>
      <c r="O1454" s="48">
        <f t="shared" ca="1" si="182"/>
        <v>4297200</v>
      </c>
    </row>
    <row r="1455" spans="1:15" x14ac:dyDescent="0.25">
      <c r="A1455">
        <v>1440</v>
      </c>
      <c r="B1455" s="84">
        <v>39867</v>
      </c>
      <c r="C1455" s="47">
        <v>45.89</v>
      </c>
      <c r="D1455" s="47">
        <v>45.89</v>
      </c>
      <c r="E1455" s="47">
        <v>43.79</v>
      </c>
      <c r="F1455" s="47">
        <v>43.84</v>
      </c>
      <c r="G1455" s="48">
        <v>3948100</v>
      </c>
      <c r="H1455" s="47">
        <v>36.630000000000003</v>
      </c>
      <c r="I1455" s="51">
        <f t="shared" si="176"/>
        <v>0.83553832116788318</v>
      </c>
      <c r="J1455" s="51">
        <f t="shared" ca="1" si="177"/>
        <v>1</v>
      </c>
      <c r="K1455" s="47">
        <f t="shared" si="178"/>
        <v>38.340000000000003</v>
      </c>
      <c r="L1455" s="47">
        <f t="shared" si="179"/>
        <v>38.340000000000003</v>
      </c>
      <c r="M1455" s="47">
        <f t="shared" si="180"/>
        <v>36.590000000000003</v>
      </c>
      <c r="N1455" s="47">
        <f t="shared" si="181"/>
        <v>36.630000000000003</v>
      </c>
      <c r="O1455" s="48">
        <f t="shared" ca="1" si="182"/>
        <v>3948100</v>
      </c>
    </row>
    <row r="1456" spans="1:15" x14ac:dyDescent="0.25">
      <c r="A1456">
        <v>1441</v>
      </c>
      <c r="B1456" s="84">
        <v>39864</v>
      </c>
      <c r="C1456" s="47">
        <v>45.8</v>
      </c>
      <c r="D1456" s="47">
        <v>46.35</v>
      </c>
      <c r="E1456" s="47">
        <v>44.96</v>
      </c>
      <c r="F1456" s="47">
        <v>45.56</v>
      </c>
      <c r="G1456" s="48">
        <v>4010400</v>
      </c>
      <c r="H1456" s="47">
        <v>38.07</v>
      </c>
      <c r="I1456" s="51">
        <f t="shared" si="176"/>
        <v>0.83560140474100086</v>
      </c>
      <c r="J1456" s="51">
        <f t="shared" ca="1" si="177"/>
        <v>1</v>
      </c>
      <c r="K1456" s="47">
        <f t="shared" si="178"/>
        <v>38.270000000000003</v>
      </c>
      <c r="L1456" s="47">
        <f t="shared" si="179"/>
        <v>38.729999999999997</v>
      </c>
      <c r="M1456" s="47">
        <f t="shared" si="180"/>
        <v>37.57</v>
      </c>
      <c r="N1456" s="47">
        <f t="shared" si="181"/>
        <v>38.07</v>
      </c>
      <c r="O1456" s="48">
        <f t="shared" ca="1" si="182"/>
        <v>4010400</v>
      </c>
    </row>
    <row r="1457" spans="1:15" x14ac:dyDescent="0.25">
      <c r="A1457">
        <v>1442</v>
      </c>
      <c r="B1457" s="84">
        <v>39863</v>
      </c>
      <c r="C1457" s="47">
        <v>46.39</v>
      </c>
      <c r="D1457" s="47">
        <v>46.76</v>
      </c>
      <c r="E1457" s="47">
        <v>46.03</v>
      </c>
      <c r="F1457" s="47">
        <v>46.38</v>
      </c>
      <c r="G1457" s="48">
        <v>4127300</v>
      </c>
      <c r="H1457" s="47">
        <v>38.75</v>
      </c>
      <c r="I1457" s="51">
        <f t="shared" si="176"/>
        <v>0.83548943510133677</v>
      </c>
      <c r="J1457" s="51">
        <f t="shared" ca="1" si="177"/>
        <v>1</v>
      </c>
      <c r="K1457" s="47">
        <f t="shared" si="178"/>
        <v>38.76</v>
      </c>
      <c r="L1457" s="47">
        <f t="shared" si="179"/>
        <v>39.07</v>
      </c>
      <c r="M1457" s="47">
        <f t="shared" si="180"/>
        <v>38.46</v>
      </c>
      <c r="N1457" s="47">
        <f t="shared" si="181"/>
        <v>38.75</v>
      </c>
      <c r="O1457" s="48">
        <f t="shared" ca="1" si="182"/>
        <v>4127300</v>
      </c>
    </row>
    <row r="1458" spans="1:15" x14ac:dyDescent="0.25">
      <c r="A1458">
        <v>1443</v>
      </c>
      <c r="B1458" s="84">
        <v>39862</v>
      </c>
      <c r="C1458" s="47">
        <v>45.26</v>
      </c>
      <c r="D1458" s="47">
        <v>46.73</v>
      </c>
      <c r="E1458" s="47">
        <v>45.26</v>
      </c>
      <c r="F1458" s="47">
        <v>46.13</v>
      </c>
      <c r="G1458" s="48">
        <v>3427500</v>
      </c>
      <c r="H1458" s="47">
        <v>38.54</v>
      </c>
      <c r="I1458" s="51">
        <f t="shared" si="176"/>
        <v>0.83546499024495979</v>
      </c>
      <c r="J1458" s="51">
        <f t="shared" ca="1" si="177"/>
        <v>1</v>
      </c>
      <c r="K1458" s="47">
        <f t="shared" si="178"/>
        <v>37.81</v>
      </c>
      <c r="L1458" s="47">
        <f t="shared" si="179"/>
        <v>39.04</v>
      </c>
      <c r="M1458" s="47">
        <f t="shared" si="180"/>
        <v>37.81</v>
      </c>
      <c r="N1458" s="47">
        <f t="shared" si="181"/>
        <v>38.54</v>
      </c>
      <c r="O1458" s="48">
        <f t="shared" ca="1" si="182"/>
        <v>3427500</v>
      </c>
    </row>
    <row r="1459" spans="1:15" x14ac:dyDescent="0.25">
      <c r="A1459">
        <v>1444</v>
      </c>
      <c r="B1459" s="84">
        <v>39861</v>
      </c>
      <c r="C1459" s="47">
        <v>45.47</v>
      </c>
      <c r="D1459" s="47">
        <v>46.3</v>
      </c>
      <c r="E1459" s="47">
        <v>45.09</v>
      </c>
      <c r="F1459" s="47">
        <v>45.6</v>
      </c>
      <c r="G1459" s="48">
        <v>4085200</v>
      </c>
      <c r="H1459" s="47">
        <v>38.1</v>
      </c>
      <c r="I1459" s="51">
        <f t="shared" si="176"/>
        <v>0.83552631578947367</v>
      </c>
      <c r="J1459" s="51">
        <f t="shared" ca="1" si="177"/>
        <v>1</v>
      </c>
      <c r="K1459" s="47">
        <f t="shared" si="178"/>
        <v>37.99</v>
      </c>
      <c r="L1459" s="47">
        <f t="shared" si="179"/>
        <v>38.68</v>
      </c>
      <c r="M1459" s="47">
        <f t="shared" si="180"/>
        <v>37.67</v>
      </c>
      <c r="N1459" s="47">
        <f t="shared" si="181"/>
        <v>38.1</v>
      </c>
      <c r="O1459" s="48">
        <f t="shared" ca="1" si="182"/>
        <v>4085200</v>
      </c>
    </row>
    <row r="1460" spans="1:15" x14ac:dyDescent="0.25">
      <c r="A1460">
        <v>1445</v>
      </c>
      <c r="B1460" s="84">
        <v>39857</v>
      </c>
      <c r="C1460" s="47">
        <v>46.75</v>
      </c>
      <c r="D1460" s="47">
        <v>47.34</v>
      </c>
      <c r="E1460" s="47">
        <v>46.64</v>
      </c>
      <c r="F1460" s="47">
        <v>46.74</v>
      </c>
      <c r="G1460" s="48">
        <v>2918200</v>
      </c>
      <c r="H1460" s="47">
        <v>39.049999999999997</v>
      </c>
      <c r="I1460" s="51">
        <f t="shared" si="176"/>
        <v>0.83547282841249459</v>
      </c>
      <c r="J1460" s="51">
        <f t="shared" ca="1" si="177"/>
        <v>1</v>
      </c>
      <c r="K1460" s="47">
        <f t="shared" si="178"/>
        <v>39.06</v>
      </c>
      <c r="L1460" s="47">
        <f t="shared" si="179"/>
        <v>39.549999999999997</v>
      </c>
      <c r="M1460" s="47">
        <f t="shared" si="180"/>
        <v>38.97</v>
      </c>
      <c r="N1460" s="47">
        <f t="shared" si="181"/>
        <v>39.049999999999997</v>
      </c>
      <c r="O1460" s="48">
        <f t="shared" ca="1" si="182"/>
        <v>2918200</v>
      </c>
    </row>
    <row r="1461" spans="1:15" x14ac:dyDescent="0.25">
      <c r="A1461">
        <v>1446</v>
      </c>
      <c r="B1461" s="84">
        <v>39856</v>
      </c>
      <c r="C1461" s="47">
        <v>46.22</v>
      </c>
      <c r="D1461" s="47">
        <v>46.69</v>
      </c>
      <c r="E1461" s="47">
        <v>45.43</v>
      </c>
      <c r="F1461" s="47">
        <v>46.64</v>
      </c>
      <c r="G1461" s="48">
        <v>3462200</v>
      </c>
      <c r="H1461" s="47">
        <v>38.97</v>
      </c>
      <c r="I1461" s="51">
        <f t="shared" si="176"/>
        <v>0.83554888507718694</v>
      </c>
      <c r="J1461" s="51">
        <f t="shared" ca="1" si="177"/>
        <v>1</v>
      </c>
      <c r="K1461" s="47">
        <f t="shared" si="178"/>
        <v>38.619999999999997</v>
      </c>
      <c r="L1461" s="47">
        <f t="shared" si="179"/>
        <v>39.01</v>
      </c>
      <c r="M1461" s="47">
        <f t="shared" si="180"/>
        <v>37.96</v>
      </c>
      <c r="N1461" s="47">
        <f t="shared" si="181"/>
        <v>38.97</v>
      </c>
      <c r="O1461" s="48">
        <f t="shared" ca="1" si="182"/>
        <v>3462200</v>
      </c>
    </row>
    <row r="1462" spans="1:15" x14ac:dyDescent="0.25">
      <c r="A1462">
        <v>1447</v>
      </c>
      <c r="B1462" s="84">
        <v>39855</v>
      </c>
      <c r="C1462" s="47">
        <v>47.16</v>
      </c>
      <c r="D1462" s="47">
        <v>47.5</v>
      </c>
      <c r="E1462" s="47">
        <v>46.27</v>
      </c>
      <c r="F1462" s="47">
        <v>46.98</v>
      </c>
      <c r="G1462" s="48">
        <v>2675800</v>
      </c>
      <c r="H1462" s="47">
        <v>39.25</v>
      </c>
      <c r="I1462" s="51">
        <f t="shared" si="176"/>
        <v>0.83546189868028953</v>
      </c>
      <c r="J1462" s="51">
        <f t="shared" ca="1" si="177"/>
        <v>1</v>
      </c>
      <c r="K1462" s="47">
        <f t="shared" si="178"/>
        <v>39.4</v>
      </c>
      <c r="L1462" s="47">
        <f t="shared" si="179"/>
        <v>39.68</v>
      </c>
      <c r="M1462" s="47">
        <f t="shared" si="180"/>
        <v>38.659999999999997</v>
      </c>
      <c r="N1462" s="47">
        <f t="shared" si="181"/>
        <v>39.25</v>
      </c>
      <c r="O1462" s="48">
        <f t="shared" ca="1" si="182"/>
        <v>2675800</v>
      </c>
    </row>
    <row r="1463" spans="1:15" x14ac:dyDescent="0.25">
      <c r="A1463">
        <v>1448</v>
      </c>
      <c r="B1463" s="84">
        <v>39854</v>
      </c>
      <c r="C1463" s="47">
        <v>47.82</v>
      </c>
      <c r="D1463" s="47">
        <v>48.41</v>
      </c>
      <c r="E1463" s="47">
        <v>46.54</v>
      </c>
      <c r="F1463" s="47">
        <v>46.84</v>
      </c>
      <c r="G1463" s="48">
        <v>3160800</v>
      </c>
      <c r="H1463" s="47">
        <v>39.14</v>
      </c>
      <c r="I1463" s="51">
        <f t="shared" si="176"/>
        <v>0.83561058923996578</v>
      </c>
      <c r="J1463" s="51">
        <f t="shared" ca="1" si="177"/>
        <v>1</v>
      </c>
      <c r="K1463" s="47">
        <f t="shared" si="178"/>
        <v>39.96</v>
      </c>
      <c r="L1463" s="47">
        <f t="shared" si="179"/>
        <v>40.450000000000003</v>
      </c>
      <c r="M1463" s="47">
        <f t="shared" si="180"/>
        <v>38.89</v>
      </c>
      <c r="N1463" s="47">
        <f t="shared" si="181"/>
        <v>39.14</v>
      </c>
      <c r="O1463" s="48">
        <f t="shared" ca="1" si="182"/>
        <v>3160800</v>
      </c>
    </row>
    <row r="1464" spans="1:15" x14ac:dyDescent="0.25">
      <c r="A1464">
        <v>1449</v>
      </c>
      <c r="B1464" s="84">
        <v>39853</v>
      </c>
      <c r="C1464" s="47">
        <v>47.87</v>
      </c>
      <c r="D1464" s="47">
        <v>48.5</v>
      </c>
      <c r="E1464" s="47">
        <v>47.32</v>
      </c>
      <c r="F1464" s="47">
        <v>48.41</v>
      </c>
      <c r="G1464" s="48">
        <v>2760500</v>
      </c>
      <c r="H1464" s="47">
        <v>40.450000000000003</v>
      </c>
      <c r="I1464" s="51">
        <f t="shared" si="176"/>
        <v>0.83557116298285494</v>
      </c>
      <c r="J1464" s="51">
        <f t="shared" ca="1" si="177"/>
        <v>1</v>
      </c>
      <c r="K1464" s="47">
        <f t="shared" si="178"/>
        <v>40</v>
      </c>
      <c r="L1464" s="47">
        <f t="shared" si="179"/>
        <v>40.53</v>
      </c>
      <c r="M1464" s="47">
        <f t="shared" si="180"/>
        <v>39.54</v>
      </c>
      <c r="N1464" s="47">
        <f t="shared" si="181"/>
        <v>40.450000000000003</v>
      </c>
      <c r="O1464" s="48">
        <f t="shared" ca="1" si="182"/>
        <v>2760500</v>
      </c>
    </row>
    <row r="1465" spans="1:15" x14ac:dyDescent="0.25">
      <c r="A1465">
        <v>1450</v>
      </c>
      <c r="B1465" s="84">
        <v>39850</v>
      </c>
      <c r="C1465" s="47">
        <v>49.16</v>
      </c>
      <c r="D1465" s="47">
        <v>49.35</v>
      </c>
      <c r="E1465" s="47">
        <v>47.72</v>
      </c>
      <c r="F1465" s="47">
        <v>47.8</v>
      </c>
      <c r="G1465" s="48">
        <v>4366800</v>
      </c>
      <c r="H1465" s="47">
        <v>39.94</v>
      </c>
      <c r="I1465" s="51">
        <f t="shared" si="176"/>
        <v>0.83556485355648535</v>
      </c>
      <c r="J1465" s="51">
        <f t="shared" ca="1" si="177"/>
        <v>1</v>
      </c>
      <c r="K1465" s="47">
        <f t="shared" si="178"/>
        <v>41.08</v>
      </c>
      <c r="L1465" s="47">
        <f t="shared" si="179"/>
        <v>41.24</v>
      </c>
      <c r="M1465" s="47">
        <f t="shared" si="180"/>
        <v>39.869999999999997</v>
      </c>
      <c r="N1465" s="47">
        <f t="shared" si="181"/>
        <v>39.94</v>
      </c>
      <c r="O1465" s="48">
        <f t="shared" ca="1" si="182"/>
        <v>4366800</v>
      </c>
    </row>
    <row r="1466" spans="1:15" x14ac:dyDescent="0.25">
      <c r="A1466">
        <v>1451</v>
      </c>
      <c r="B1466" s="84">
        <v>39849</v>
      </c>
      <c r="C1466" s="47">
        <v>48.38</v>
      </c>
      <c r="D1466" s="47">
        <v>49.38</v>
      </c>
      <c r="E1466" s="47">
        <v>47.9</v>
      </c>
      <c r="F1466" s="47">
        <v>49.04</v>
      </c>
      <c r="G1466" s="48">
        <v>3587300</v>
      </c>
      <c r="H1466" s="47">
        <v>40.97</v>
      </c>
      <c r="I1466" s="51">
        <f t="shared" si="176"/>
        <v>0.83544045676998369</v>
      </c>
      <c r="J1466" s="51">
        <f t="shared" ca="1" si="177"/>
        <v>1</v>
      </c>
      <c r="K1466" s="47">
        <f t="shared" si="178"/>
        <v>40.42</v>
      </c>
      <c r="L1466" s="47">
        <f t="shared" si="179"/>
        <v>41.25</v>
      </c>
      <c r="M1466" s="47">
        <f t="shared" si="180"/>
        <v>40.020000000000003</v>
      </c>
      <c r="N1466" s="47">
        <f t="shared" si="181"/>
        <v>40.97</v>
      </c>
      <c r="O1466" s="48">
        <f t="shared" ca="1" si="182"/>
        <v>3587300</v>
      </c>
    </row>
    <row r="1467" spans="1:15" x14ac:dyDescent="0.25">
      <c r="A1467">
        <v>1452</v>
      </c>
      <c r="B1467" s="84">
        <v>39848</v>
      </c>
      <c r="C1467" s="47">
        <v>48.32</v>
      </c>
      <c r="D1467" s="47">
        <v>49.19</v>
      </c>
      <c r="E1467" s="47">
        <v>48</v>
      </c>
      <c r="F1467" s="47">
        <v>48.6</v>
      </c>
      <c r="G1467" s="48">
        <v>3349700</v>
      </c>
      <c r="H1467" s="47">
        <v>40.61</v>
      </c>
      <c r="I1467" s="51">
        <f t="shared" si="176"/>
        <v>0.83559670781893003</v>
      </c>
      <c r="J1467" s="51">
        <f t="shared" ca="1" si="177"/>
        <v>1</v>
      </c>
      <c r="K1467" s="47">
        <f t="shared" si="178"/>
        <v>40.380000000000003</v>
      </c>
      <c r="L1467" s="47">
        <f t="shared" si="179"/>
        <v>41.1</v>
      </c>
      <c r="M1467" s="47">
        <f t="shared" si="180"/>
        <v>40.11</v>
      </c>
      <c r="N1467" s="47">
        <f t="shared" si="181"/>
        <v>40.61</v>
      </c>
      <c r="O1467" s="48">
        <f t="shared" ca="1" si="182"/>
        <v>3349700</v>
      </c>
    </row>
    <row r="1468" spans="1:15" x14ac:dyDescent="0.25">
      <c r="A1468">
        <v>1453</v>
      </c>
      <c r="B1468" s="84">
        <v>39847</v>
      </c>
      <c r="C1468" s="47">
        <v>48.92</v>
      </c>
      <c r="D1468" s="47">
        <v>49.08</v>
      </c>
      <c r="E1468" s="47">
        <v>46.99</v>
      </c>
      <c r="F1468" s="47">
        <v>48.32</v>
      </c>
      <c r="G1468" s="48">
        <v>3966100</v>
      </c>
      <c r="H1468" s="47">
        <v>40.369999999999997</v>
      </c>
      <c r="I1468" s="51">
        <f t="shared" si="176"/>
        <v>0.83547185430463566</v>
      </c>
      <c r="J1468" s="51">
        <f t="shared" ca="1" si="177"/>
        <v>1</v>
      </c>
      <c r="K1468" s="47">
        <f t="shared" si="178"/>
        <v>40.869999999999997</v>
      </c>
      <c r="L1468" s="47">
        <f t="shared" si="179"/>
        <v>41</v>
      </c>
      <c r="M1468" s="47">
        <f t="shared" si="180"/>
        <v>39.26</v>
      </c>
      <c r="N1468" s="47">
        <f t="shared" si="181"/>
        <v>40.369999999999997</v>
      </c>
      <c r="O1468" s="48">
        <f t="shared" ca="1" si="182"/>
        <v>3966100</v>
      </c>
    </row>
    <row r="1469" spans="1:15" x14ac:dyDescent="0.25">
      <c r="A1469">
        <v>1454</v>
      </c>
      <c r="B1469" s="84">
        <v>39846</v>
      </c>
      <c r="C1469" s="47">
        <v>50.02</v>
      </c>
      <c r="D1469" s="47">
        <v>50.19</v>
      </c>
      <c r="E1469" s="47">
        <v>47.85</v>
      </c>
      <c r="F1469" s="47">
        <v>48.69</v>
      </c>
      <c r="G1469" s="48">
        <v>4269700</v>
      </c>
      <c r="H1469" s="47">
        <v>40.68</v>
      </c>
      <c r="I1469" s="51">
        <f t="shared" si="176"/>
        <v>0.83548983364140483</v>
      </c>
      <c r="J1469" s="51">
        <f t="shared" ca="1" si="177"/>
        <v>1</v>
      </c>
      <c r="K1469" s="47">
        <f t="shared" si="178"/>
        <v>41.79</v>
      </c>
      <c r="L1469" s="47">
        <f t="shared" si="179"/>
        <v>41.93</v>
      </c>
      <c r="M1469" s="47">
        <f t="shared" si="180"/>
        <v>39.979999999999997</v>
      </c>
      <c r="N1469" s="47">
        <f t="shared" si="181"/>
        <v>40.68</v>
      </c>
      <c r="O1469" s="48">
        <f t="shared" ca="1" si="182"/>
        <v>4269700</v>
      </c>
    </row>
    <row r="1470" spans="1:15" x14ac:dyDescent="0.25">
      <c r="A1470">
        <v>1455</v>
      </c>
      <c r="B1470" s="84">
        <v>39843</v>
      </c>
      <c r="C1470" s="47">
        <v>50.32</v>
      </c>
      <c r="D1470" s="47">
        <v>51.6</v>
      </c>
      <c r="E1470" s="47">
        <v>50.27</v>
      </c>
      <c r="F1470" s="47">
        <v>50.62</v>
      </c>
      <c r="G1470" s="48">
        <v>3564200</v>
      </c>
      <c r="H1470" s="47">
        <v>42.29</v>
      </c>
      <c r="I1470" s="51">
        <f t="shared" si="176"/>
        <v>0.83544053733702095</v>
      </c>
      <c r="J1470" s="51">
        <f t="shared" ca="1" si="177"/>
        <v>1</v>
      </c>
      <c r="K1470" s="47">
        <f t="shared" si="178"/>
        <v>42.04</v>
      </c>
      <c r="L1470" s="47">
        <f t="shared" si="179"/>
        <v>43.11</v>
      </c>
      <c r="M1470" s="47">
        <f t="shared" si="180"/>
        <v>42</v>
      </c>
      <c r="N1470" s="47">
        <f t="shared" si="181"/>
        <v>42.29</v>
      </c>
      <c r="O1470" s="48">
        <f t="shared" ca="1" si="182"/>
        <v>3564200</v>
      </c>
    </row>
    <row r="1471" spans="1:15" x14ac:dyDescent="0.25">
      <c r="A1471">
        <v>1456</v>
      </c>
      <c r="B1471" s="84">
        <v>39842</v>
      </c>
      <c r="C1471" s="47">
        <v>49.62</v>
      </c>
      <c r="D1471" s="47">
        <v>51.25</v>
      </c>
      <c r="E1471" s="47">
        <v>49.24</v>
      </c>
      <c r="F1471" s="47">
        <v>50.3</v>
      </c>
      <c r="G1471" s="48">
        <v>3800000</v>
      </c>
      <c r="H1471" s="47">
        <v>42.03</v>
      </c>
      <c r="I1471" s="51">
        <f t="shared" si="176"/>
        <v>0.83558648111332012</v>
      </c>
      <c r="J1471" s="51">
        <f t="shared" ca="1" si="177"/>
        <v>1</v>
      </c>
      <c r="K1471" s="47">
        <f t="shared" si="178"/>
        <v>41.46</v>
      </c>
      <c r="L1471" s="47">
        <f t="shared" si="179"/>
        <v>42.82</v>
      </c>
      <c r="M1471" s="47">
        <f t="shared" si="180"/>
        <v>41.14</v>
      </c>
      <c r="N1471" s="47">
        <f t="shared" si="181"/>
        <v>42.03</v>
      </c>
      <c r="O1471" s="48">
        <f t="shared" ca="1" si="182"/>
        <v>3800000</v>
      </c>
    </row>
    <row r="1472" spans="1:15" x14ac:dyDescent="0.25">
      <c r="A1472">
        <v>1457</v>
      </c>
      <c r="B1472" s="84">
        <v>39841</v>
      </c>
      <c r="C1472" s="47">
        <v>50.5</v>
      </c>
      <c r="D1472" s="47">
        <v>51.41</v>
      </c>
      <c r="E1472" s="47">
        <v>49.33</v>
      </c>
      <c r="F1472" s="47">
        <v>49.67</v>
      </c>
      <c r="G1472" s="48">
        <v>4802200</v>
      </c>
      <c r="H1472" s="47">
        <v>41.5</v>
      </c>
      <c r="I1472" s="51">
        <f t="shared" si="176"/>
        <v>0.8355143950070465</v>
      </c>
      <c r="J1472" s="51">
        <f t="shared" ca="1" si="177"/>
        <v>1</v>
      </c>
      <c r="K1472" s="47">
        <f t="shared" si="178"/>
        <v>42.19</v>
      </c>
      <c r="L1472" s="47">
        <f t="shared" si="179"/>
        <v>42.95</v>
      </c>
      <c r="M1472" s="47">
        <f t="shared" si="180"/>
        <v>41.22</v>
      </c>
      <c r="N1472" s="47">
        <f t="shared" si="181"/>
        <v>41.5</v>
      </c>
      <c r="O1472" s="48">
        <f t="shared" ca="1" si="182"/>
        <v>4802200</v>
      </c>
    </row>
    <row r="1473" spans="1:15" x14ac:dyDescent="0.25">
      <c r="A1473">
        <v>1458</v>
      </c>
      <c r="B1473" s="84">
        <v>39840</v>
      </c>
      <c r="C1473" s="47">
        <v>50.63</v>
      </c>
      <c r="D1473" s="47">
        <v>50.63</v>
      </c>
      <c r="E1473" s="47">
        <v>49.56</v>
      </c>
      <c r="F1473" s="47">
        <v>49.78</v>
      </c>
      <c r="G1473" s="48">
        <v>3895000</v>
      </c>
      <c r="H1473" s="47">
        <v>41.59</v>
      </c>
      <c r="I1473" s="51">
        <f t="shared" si="176"/>
        <v>0.83547609481719576</v>
      </c>
      <c r="J1473" s="51">
        <f t="shared" ca="1" si="177"/>
        <v>1</v>
      </c>
      <c r="K1473" s="47">
        <f t="shared" si="178"/>
        <v>42.3</v>
      </c>
      <c r="L1473" s="47">
        <f t="shared" si="179"/>
        <v>42.3</v>
      </c>
      <c r="M1473" s="47">
        <f t="shared" si="180"/>
        <v>41.41</v>
      </c>
      <c r="N1473" s="47">
        <f t="shared" si="181"/>
        <v>41.59</v>
      </c>
      <c r="O1473" s="48">
        <f t="shared" ca="1" si="182"/>
        <v>3895000</v>
      </c>
    </row>
    <row r="1474" spans="1:15" x14ac:dyDescent="0.25">
      <c r="A1474">
        <v>1459</v>
      </c>
      <c r="B1474" s="84">
        <v>39839</v>
      </c>
      <c r="C1474" s="47">
        <v>50.3</v>
      </c>
      <c r="D1474" s="47">
        <v>50.86</v>
      </c>
      <c r="E1474" s="47">
        <v>49.93</v>
      </c>
      <c r="F1474" s="47">
        <v>50.37</v>
      </c>
      <c r="G1474" s="48">
        <v>3375400</v>
      </c>
      <c r="H1474" s="47">
        <v>42.08</v>
      </c>
      <c r="I1474" s="51">
        <f t="shared" si="176"/>
        <v>0.83541790748461386</v>
      </c>
      <c r="J1474" s="51">
        <f t="shared" ca="1" si="177"/>
        <v>1</v>
      </c>
      <c r="K1474" s="47">
        <f t="shared" si="178"/>
        <v>42.02</v>
      </c>
      <c r="L1474" s="47">
        <f t="shared" si="179"/>
        <v>42.49</v>
      </c>
      <c r="M1474" s="47">
        <f t="shared" si="180"/>
        <v>41.71</v>
      </c>
      <c r="N1474" s="47">
        <f t="shared" si="181"/>
        <v>42.08</v>
      </c>
      <c r="O1474" s="48">
        <f t="shared" ca="1" si="182"/>
        <v>3375400</v>
      </c>
    </row>
    <row r="1475" spans="1:15" x14ac:dyDescent="0.25">
      <c r="A1475">
        <v>1460</v>
      </c>
      <c r="B1475" s="84">
        <v>39836</v>
      </c>
      <c r="C1475" s="47">
        <v>50.75</v>
      </c>
      <c r="D1475" s="47">
        <v>51.37</v>
      </c>
      <c r="E1475" s="47">
        <v>50.02</v>
      </c>
      <c r="F1475" s="47">
        <v>50.38</v>
      </c>
      <c r="G1475" s="48">
        <v>3937100</v>
      </c>
      <c r="H1475" s="47">
        <v>42.09</v>
      </c>
      <c r="I1475" s="51">
        <f t="shared" si="176"/>
        <v>0.83545057562524816</v>
      </c>
      <c r="J1475" s="51">
        <f t="shared" ca="1" si="177"/>
        <v>1</v>
      </c>
      <c r="K1475" s="47">
        <f t="shared" si="178"/>
        <v>42.4</v>
      </c>
      <c r="L1475" s="47">
        <f t="shared" si="179"/>
        <v>42.92</v>
      </c>
      <c r="M1475" s="47">
        <f t="shared" si="180"/>
        <v>41.79</v>
      </c>
      <c r="N1475" s="47">
        <f t="shared" si="181"/>
        <v>42.09</v>
      </c>
      <c r="O1475" s="48">
        <f t="shared" ca="1" si="182"/>
        <v>3937100</v>
      </c>
    </row>
    <row r="1476" spans="1:15" x14ac:dyDescent="0.25">
      <c r="A1476">
        <v>1461</v>
      </c>
      <c r="B1476" s="84">
        <v>39835</v>
      </c>
      <c r="C1476" s="47">
        <v>51.28</v>
      </c>
      <c r="D1476" s="47">
        <v>51.91</v>
      </c>
      <c r="E1476" s="47">
        <v>50.24</v>
      </c>
      <c r="F1476" s="47">
        <v>51.54</v>
      </c>
      <c r="G1476" s="48">
        <v>4316700</v>
      </c>
      <c r="H1476" s="47">
        <v>43.06</v>
      </c>
      <c r="I1476" s="51">
        <f t="shared" si="176"/>
        <v>0.83546759798214987</v>
      </c>
      <c r="J1476" s="51">
        <f t="shared" ca="1" si="177"/>
        <v>1</v>
      </c>
      <c r="K1476" s="47">
        <f t="shared" si="178"/>
        <v>42.84</v>
      </c>
      <c r="L1476" s="47">
        <f t="shared" si="179"/>
        <v>43.37</v>
      </c>
      <c r="M1476" s="47">
        <f t="shared" si="180"/>
        <v>41.97</v>
      </c>
      <c r="N1476" s="47">
        <f t="shared" si="181"/>
        <v>43.06</v>
      </c>
      <c r="O1476" s="48">
        <f t="shared" ca="1" si="182"/>
        <v>4316700</v>
      </c>
    </row>
    <row r="1477" spans="1:15" x14ac:dyDescent="0.25">
      <c r="A1477">
        <v>1462</v>
      </c>
      <c r="B1477" s="84">
        <v>39834</v>
      </c>
      <c r="C1477" s="47">
        <v>52.04</v>
      </c>
      <c r="D1477" s="47">
        <v>52.04</v>
      </c>
      <c r="E1477" s="47">
        <v>50.49</v>
      </c>
      <c r="F1477" s="47">
        <v>51.71</v>
      </c>
      <c r="G1477" s="48">
        <v>2870900</v>
      </c>
      <c r="H1477" s="47">
        <v>43.2</v>
      </c>
      <c r="I1477" s="51">
        <f t="shared" si="176"/>
        <v>0.83542835041578034</v>
      </c>
      <c r="J1477" s="51">
        <f t="shared" ca="1" si="177"/>
        <v>1</v>
      </c>
      <c r="K1477" s="47">
        <f t="shared" si="178"/>
        <v>43.48</v>
      </c>
      <c r="L1477" s="47">
        <f t="shared" si="179"/>
        <v>43.48</v>
      </c>
      <c r="M1477" s="47">
        <f t="shared" si="180"/>
        <v>42.18</v>
      </c>
      <c r="N1477" s="47">
        <f t="shared" si="181"/>
        <v>43.2</v>
      </c>
      <c r="O1477" s="48">
        <f t="shared" ca="1" si="182"/>
        <v>2870900</v>
      </c>
    </row>
    <row r="1478" spans="1:15" x14ac:dyDescent="0.25">
      <c r="A1478">
        <v>1463</v>
      </c>
      <c r="B1478" s="84">
        <v>39833</v>
      </c>
      <c r="C1478" s="47">
        <v>52.56</v>
      </c>
      <c r="D1478" s="47">
        <v>53</v>
      </c>
      <c r="E1478" s="47">
        <v>51.32</v>
      </c>
      <c r="F1478" s="47">
        <v>51.46</v>
      </c>
      <c r="G1478" s="48">
        <v>2877700</v>
      </c>
      <c r="H1478" s="47">
        <v>43</v>
      </c>
      <c r="I1478" s="51">
        <f t="shared" si="176"/>
        <v>0.83560046638165564</v>
      </c>
      <c r="J1478" s="51">
        <f t="shared" ca="1" si="177"/>
        <v>1</v>
      </c>
      <c r="K1478" s="47">
        <f t="shared" si="178"/>
        <v>43.92</v>
      </c>
      <c r="L1478" s="47">
        <f t="shared" si="179"/>
        <v>44.29</v>
      </c>
      <c r="M1478" s="47">
        <f t="shared" si="180"/>
        <v>42.88</v>
      </c>
      <c r="N1478" s="47">
        <f t="shared" si="181"/>
        <v>43</v>
      </c>
      <c r="O1478" s="48">
        <f t="shared" ca="1" si="182"/>
        <v>2877700</v>
      </c>
    </row>
    <row r="1479" spans="1:15" x14ac:dyDescent="0.25">
      <c r="A1479">
        <v>1464</v>
      </c>
      <c r="B1479" s="84">
        <v>39829</v>
      </c>
      <c r="C1479" s="47">
        <v>52.3</v>
      </c>
      <c r="D1479" s="47">
        <v>52.99</v>
      </c>
      <c r="E1479" s="47">
        <v>51.76</v>
      </c>
      <c r="F1479" s="47">
        <v>52.67</v>
      </c>
      <c r="G1479" s="48">
        <v>4206400</v>
      </c>
      <c r="H1479" s="47">
        <v>44.01</v>
      </c>
      <c r="I1479" s="51">
        <f t="shared" si="176"/>
        <v>0.83558002658059605</v>
      </c>
      <c r="J1479" s="51">
        <f t="shared" ca="1" si="177"/>
        <v>1</v>
      </c>
      <c r="K1479" s="47">
        <f t="shared" si="178"/>
        <v>43.7</v>
      </c>
      <c r="L1479" s="47">
        <f t="shared" si="179"/>
        <v>44.28</v>
      </c>
      <c r="M1479" s="47">
        <f t="shared" si="180"/>
        <v>43.25</v>
      </c>
      <c r="N1479" s="47">
        <f t="shared" si="181"/>
        <v>44.01</v>
      </c>
      <c r="O1479" s="48">
        <f t="shared" ca="1" si="182"/>
        <v>4206400</v>
      </c>
    </row>
    <row r="1480" spans="1:15" x14ac:dyDescent="0.25">
      <c r="A1480">
        <v>1465</v>
      </c>
      <c r="B1480" s="84">
        <v>39828</v>
      </c>
      <c r="C1480" s="47">
        <v>50.99</v>
      </c>
      <c r="D1480" s="47">
        <v>52.25</v>
      </c>
      <c r="E1480" s="47">
        <v>50.06</v>
      </c>
      <c r="F1480" s="47">
        <v>51.97</v>
      </c>
      <c r="G1480" s="48">
        <v>4225400</v>
      </c>
      <c r="H1480" s="47">
        <v>43.42</v>
      </c>
      <c r="I1480" s="51">
        <f t="shared" si="176"/>
        <v>0.83548200885126034</v>
      </c>
      <c r="J1480" s="51">
        <f t="shared" ca="1" si="177"/>
        <v>1</v>
      </c>
      <c r="K1480" s="47">
        <f t="shared" si="178"/>
        <v>42.6</v>
      </c>
      <c r="L1480" s="47">
        <f t="shared" si="179"/>
        <v>43.65</v>
      </c>
      <c r="M1480" s="47">
        <f t="shared" si="180"/>
        <v>41.82</v>
      </c>
      <c r="N1480" s="47">
        <f t="shared" si="181"/>
        <v>43.42</v>
      </c>
      <c r="O1480" s="48">
        <f t="shared" ca="1" si="182"/>
        <v>4225400</v>
      </c>
    </row>
    <row r="1481" spans="1:15" x14ac:dyDescent="0.25">
      <c r="A1481">
        <v>1466</v>
      </c>
      <c r="B1481" s="84">
        <v>39827</v>
      </c>
      <c r="C1481" s="47">
        <v>48.95</v>
      </c>
      <c r="D1481" s="47">
        <v>52.05</v>
      </c>
      <c r="E1481" s="47">
        <v>48.34</v>
      </c>
      <c r="F1481" s="47">
        <v>50.95</v>
      </c>
      <c r="G1481" s="48">
        <v>6339400</v>
      </c>
      <c r="H1481" s="47">
        <v>42.57</v>
      </c>
      <c r="I1481" s="51">
        <f t="shared" si="176"/>
        <v>0.83552502453385669</v>
      </c>
      <c r="J1481" s="51">
        <f t="shared" ca="1" si="177"/>
        <v>1</v>
      </c>
      <c r="K1481" s="47">
        <f t="shared" si="178"/>
        <v>40.9</v>
      </c>
      <c r="L1481" s="47">
        <f t="shared" si="179"/>
        <v>43.49</v>
      </c>
      <c r="M1481" s="47">
        <f t="shared" si="180"/>
        <v>40.39</v>
      </c>
      <c r="N1481" s="47">
        <f t="shared" si="181"/>
        <v>42.57</v>
      </c>
      <c r="O1481" s="48">
        <f t="shared" ca="1" si="182"/>
        <v>6339400</v>
      </c>
    </row>
    <row r="1482" spans="1:15" x14ac:dyDescent="0.25">
      <c r="A1482">
        <v>1467</v>
      </c>
      <c r="B1482" s="84">
        <v>39826</v>
      </c>
      <c r="C1482" s="47">
        <v>51.34</v>
      </c>
      <c r="D1482" s="47">
        <v>51.34</v>
      </c>
      <c r="E1482" s="47">
        <v>48.71</v>
      </c>
      <c r="F1482" s="47">
        <v>49.29</v>
      </c>
      <c r="G1482" s="48">
        <v>3785600</v>
      </c>
      <c r="H1482" s="47">
        <v>41.18</v>
      </c>
      <c r="I1482" s="51">
        <f t="shared" si="176"/>
        <v>0.8354635828768513</v>
      </c>
      <c r="J1482" s="51">
        <f t="shared" ca="1" si="177"/>
        <v>1</v>
      </c>
      <c r="K1482" s="47">
        <f t="shared" si="178"/>
        <v>42.89</v>
      </c>
      <c r="L1482" s="47">
        <f t="shared" si="179"/>
        <v>42.89</v>
      </c>
      <c r="M1482" s="47">
        <f t="shared" si="180"/>
        <v>40.700000000000003</v>
      </c>
      <c r="N1482" s="47">
        <f t="shared" si="181"/>
        <v>41.18</v>
      </c>
      <c r="O1482" s="48">
        <f t="shared" ca="1" si="182"/>
        <v>3785600</v>
      </c>
    </row>
    <row r="1483" spans="1:15" x14ac:dyDescent="0.25">
      <c r="A1483">
        <v>1468</v>
      </c>
      <c r="B1483" s="84">
        <v>39825</v>
      </c>
      <c r="C1483" s="47">
        <v>50.62</v>
      </c>
      <c r="D1483" s="47">
        <v>50.8</v>
      </c>
      <c r="E1483" s="47">
        <v>49.77</v>
      </c>
      <c r="F1483" s="47">
        <v>50.54</v>
      </c>
      <c r="G1483" s="48">
        <v>2829900</v>
      </c>
      <c r="H1483" s="47">
        <v>42.23</v>
      </c>
      <c r="I1483" s="51">
        <f t="shared" si="176"/>
        <v>0.83557578155916101</v>
      </c>
      <c r="J1483" s="51">
        <f t="shared" ca="1" si="177"/>
        <v>1</v>
      </c>
      <c r="K1483" s="47">
        <f t="shared" si="178"/>
        <v>42.3</v>
      </c>
      <c r="L1483" s="47">
        <f t="shared" si="179"/>
        <v>42.45</v>
      </c>
      <c r="M1483" s="47">
        <f t="shared" si="180"/>
        <v>41.59</v>
      </c>
      <c r="N1483" s="47">
        <f t="shared" si="181"/>
        <v>42.23</v>
      </c>
      <c r="O1483" s="48">
        <f t="shared" ca="1" si="182"/>
        <v>2829900</v>
      </c>
    </row>
    <row r="1484" spans="1:15" x14ac:dyDescent="0.25">
      <c r="A1484">
        <v>1469</v>
      </c>
      <c r="B1484" s="84">
        <v>39822</v>
      </c>
      <c r="C1484" s="47">
        <v>50.84</v>
      </c>
      <c r="D1484" s="47">
        <v>51.63</v>
      </c>
      <c r="E1484" s="47">
        <v>49.86</v>
      </c>
      <c r="F1484" s="47">
        <v>50.52</v>
      </c>
      <c r="G1484" s="48">
        <v>3067100</v>
      </c>
      <c r="H1484" s="47">
        <v>42.21</v>
      </c>
      <c r="I1484" s="51">
        <f t="shared" si="176"/>
        <v>0.83551068883610446</v>
      </c>
      <c r="J1484" s="51">
        <f t="shared" ca="1" si="177"/>
        <v>1</v>
      </c>
      <c r="K1484" s="47">
        <f t="shared" si="178"/>
        <v>42.48</v>
      </c>
      <c r="L1484" s="47">
        <f t="shared" si="179"/>
        <v>43.14</v>
      </c>
      <c r="M1484" s="47">
        <f t="shared" si="180"/>
        <v>41.66</v>
      </c>
      <c r="N1484" s="47">
        <f t="shared" si="181"/>
        <v>42.21</v>
      </c>
      <c r="O1484" s="48">
        <f t="shared" ca="1" si="182"/>
        <v>3067100</v>
      </c>
    </row>
    <row r="1485" spans="1:15" x14ac:dyDescent="0.25">
      <c r="A1485">
        <v>1470</v>
      </c>
      <c r="B1485" s="84">
        <v>39821</v>
      </c>
      <c r="C1485" s="47">
        <v>50.8</v>
      </c>
      <c r="D1485" s="47">
        <v>50.83</v>
      </c>
      <c r="E1485" s="47">
        <v>49.79</v>
      </c>
      <c r="F1485" s="47">
        <v>50.17</v>
      </c>
      <c r="G1485" s="48">
        <v>3048600</v>
      </c>
      <c r="H1485" s="47">
        <v>41.92</v>
      </c>
      <c r="I1485" s="51">
        <f t="shared" si="176"/>
        <v>0.83555909906318515</v>
      </c>
      <c r="J1485" s="51">
        <f t="shared" ca="1" si="177"/>
        <v>1</v>
      </c>
      <c r="K1485" s="47">
        <f t="shared" si="178"/>
        <v>42.45</v>
      </c>
      <c r="L1485" s="47">
        <f t="shared" si="179"/>
        <v>42.47</v>
      </c>
      <c r="M1485" s="47">
        <f t="shared" si="180"/>
        <v>41.6</v>
      </c>
      <c r="N1485" s="47">
        <f t="shared" si="181"/>
        <v>41.92</v>
      </c>
      <c r="O1485" s="48">
        <f t="shared" ca="1" si="182"/>
        <v>3048600</v>
      </c>
    </row>
    <row r="1486" spans="1:15" x14ac:dyDescent="0.25">
      <c r="A1486">
        <v>1471</v>
      </c>
      <c r="B1486" s="84">
        <v>39820</v>
      </c>
      <c r="C1486" s="47">
        <v>51.53</v>
      </c>
      <c r="D1486" s="47">
        <v>51.53</v>
      </c>
      <c r="E1486" s="47">
        <v>50.32</v>
      </c>
      <c r="F1486" s="47">
        <v>50.9</v>
      </c>
      <c r="G1486" s="48">
        <v>2517300</v>
      </c>
      <c r="H1486" s="47">
        <v>42.53</v>
      </c>
      <c r="I1486" s="51">
        <f t="shared" si="176"/>
        <v>0.83555992141453839</v>
      </c>
      <c r="J1486" s="51">
        <f t="shared" ca="1" si="177"/>
        <v>1</v>
      </c>
      <c r="K1486" s="47">
        <f t="shared" si="178"/>
        <v>43.06</v>
      </c>
      <c r="L1486" s="47">
        <f t="shared" si="179"/>
        <v>43.06</v>
      </c>
      <c r="M1486" s="47">
        <f t="shared" si="180"/>
        <v>42.05</v>
      </c>
      <c r="N1486" s="47">
        <f t="shared" si="181"/>
        <v>42.53</v>
      </c>
      <c r="O1486" s="48">
        <f t="shared" ca="1" si="182"/>
        <v>2517300</v>
      </c>
    </row>
    <row r="1487" spans="1:15" x14ac:dyDescent="0.25">
      <c r="A1487">
        <v>1472</v>
      </c>
      <c r="B1487" s="84">
        <v>39819</v>
      </c>
      <c r="C1487" s="47">
        <v>52.49</v>
      </c>
      <c r="D1487" s="47">
        <v>52.75</v>
      </c>
      <c r="E1487" s="47">
        <v>51.52</v>
      </c>
      <c r="F1487" s="47">
        <v>51.79</v>
      </c>
      <c r="G1487" s="48">
        <v>2400100</v>
      </c>
      <c r="H1487" s="47">
        <v>43.27</v>
      </c>
      <c r="I1487" s="51">
        <f t="shared" si="176"/>
        <v>0.83548947673296015</v>
      </c>
      <c r="J1487" s="51">
        <f t="shared" ca="1" si="177"/>
        <v>1</v>
      </c>
      <c r="K1487" s="47">
        <f t="shared" si="178"/>
        <v>43.85</v>
      </c>
      <c r="L1487" s="47">
        <f t="shared" si="179"/>
        <v>44.07</v>
      </c>
      <c r="M1487" s="47">
        <f t="shared" si="180"/>
        <v>43.04</v>
      </c>
      <c r="N1487" s="47">
        <f t="shared" si="181"/>
        <v>43.27</v>
      </c>
      <c r="O1487" s="48">
        <f t="shared" ca="1" si="182"/>
        <v>2400100</v>
      </c>
    </row>
    <row r="1488" spans="1:15" x14ac:dyDescent="0.25">
      <c r="A1488">
        <v>1473</v>
      </c>
      <c r="B1488" s="84">
        <v>39818</v>
      </c>
      <c r="C1488" s="47">
        <v>51.89</v>
      </c>
      <c r="D1488" s="47">
        <v>52.7</v>
      </c>
      <c r="E1488" s="47">
        <v>51.69</v>
      </c>
      <c r="F1488" s="47">
        <v>52.49</v>
      </c>
      <c r="G1488" s="48">
        <v>2903500</v>
      </c>
      <c r="H1488" s="47">
        <v>43.86</v>
      </c>
      <c r="I1488" s="51">
        <f t="shared" si="176"/>
        <v>0.83558773099638017</v>
      </c>
      <c r="J1488" s="51">
        <f t="shared" ca="1" si="177"/>
        <v>1</v>
      </c>
      <c r="K1488" s="47">
        <f t="shared" si="178"/>
        <v>43.36</v>
      </c>
      <c r="L1488" s="47">
        <f t="shared" si="179"/>
        <v>44.04</v>
      </c>
      <c r="M1488" s="47">
        <f t="shared" si="180"/>
        <v>43.19</v>
      </c>
      <c r="N1488" s="47">
        <f t="shared" si="181"/>
        <v>43.86</v>
      </c>
      <c r="O1488" s="48">
        <f t="shared" ca="1" si="182"/>
        <v>2903500</v>
      </c>
    </row>
    <row r="1489" spans="1:15" x14ac:dyDescent="0.25">
      <c r="A1489">
        <v>1474</v>
      </c>
      <c r="B1489" s="84">
        <v>39815</v>
      </c>
      <c r="C1489" s="47">
        <v>51.19</v>
      </c>
      <c r="D1489" s="47">
        <v>52.21</v>
      </c>
      <c r="E1489" s="47">
        <v>50.46</v>
      </c>
      <c r="F1489" s="47">
        <v>52</v>
      </c>
      <c r="G1489" s="48">
        <v>1753500</v>
      </c>
      <c r="H1489" s="47">
        <v>43.45</v>
      </c>
      <c r="I1489" s="51">
        <f t="shared" ref="I1489:I1552" si="183">H1489/F1489</f>
        <v>0.83557692307692311</v>
      </c>
      <c r="J1489" s="51">
        <f t="shared" ref="J1489:J1552" ca="1" si="184">INDEX(OFFSET($T$15,0,0,$S$13+1,1),MATCH(B1489,OFFSET($Q$15,0,0,$S$13+1,1),-1))</f>
        <v>1</v>
      </c>
      <c r="K1489" s="47">
        <f t="shared" ref="K1489:K1552" si="185">ROUND($I1489*C1489,2)</f>
        <v>42.77</v>
      </c>
      <c r="L1489" s="47">
        <f t="shared" ref="L1489:L1552" si="186">ROUND($I1489*D1489,2)</f>
        <v>43.63</v>
      </c>
      <c r="M1489" s="47">
        <f t="shared" ref="M1489:M1552" si="187">ROUND($I1489*E1489,2)</f>
        <v>42.16</v>
      </c>
      <c r="N1489" s="47">
        <f t="shared" ref="N1489:N1552" si="188">ROUND($I1489*F1489,2)</f>
        <v>43.45</v>
      </c>
      <c r="O1489" s="48">
        <f t="shared" ref="O1489:O1552" ca="1" si="189">G1489*J1489</f>
        <v>1753500</v>
      </c>
    </row>
    <row r="1490" spans="1:15" x14ac:dyDescent="0.25">
      <c r="A1490">
        <v>1475</v>
      </c>
      <c r="B1490" s="84">
        <v>39813</v>
      </c>
      <c r="C1490" s="47">
        <v>50.66</v>
      </c>
      <c r="D1490" s="47">
        <v>51.58</v>
      </c>
      <c r="E1490" s="47">
        <v>50.66</v>
      </c>
      <c r="F1490" s="47">
        <v>51.04</v>
      </c>
      <c r="G1490" s="48">
        <v>1709600</v>
      </c>
      <c r="H1490" s="47">
        <v>42.64</v>
      </c>
      <c r="I1490" s="51">
        <f t="shared" si="183"/>
        <v>0.83542319749216298</v>
      </c>
      <c r="J1490" s="51">
        <f t="shared" ca="1" si="184"/>
        <v>1</v>
      </c>
      <c r="K1490" s="47">
        <f t="shared" si="185"/>
        <v>42.32</v>
      </c>
      <c r="L1490" s="47">
        <f t="shared" si="186"/>
        <v>43.09</v>
      </c>
      <c r="M1490" s="47">
        <f t="shared" si="187"/>
        <v>42.32</v>
      </c>
      <c r="N1490" s="47">
        <f t="shared" si="188"/>
        <v>42.64</v>
      </c>
      <c r="O1490" s="48">
        <f t="shared" ca="1" si="189"/>
        <v>1709600</v>
      </c>
    </row>
    <row r="1491" spans="1:15" x14ac:dyDescent="0.25">
      <c r="A1491">
        <v>1476</v>
      </c>
      <c r="B1491" s="84">
        <v>39812</v>
      </c>
      <c r="C1491" s="47">
        <v>49.34</v>
      </c>
      <c r="D1491" s="47">
        <v>50.75</v>
      </c>
      <c r="E1491" s="47">
        <v>49.24</v>
      </c>
      <c r="F1491" s="47">
        <v>50.67</v>
      </c>
      <c r="G1491" s="48">
        <v>1608800</v>
      </c>
      <c r="H1491" s="47">
        <v>42.34</v>
      </c>
      <c r="I1491" s="51">
        <f t="shared" si="183"/>
        <v>0.83560292086046972</v>
      </c>
      <c r="J1491" s="51">
        <f t="shared" ca="1" si="184"/>
        <v>1</v>
      </c>
      <c r="K1491" s="47">
        <f t="shared" si="185"/>
        <v>41.23</v>
      </c>
      <c r="L1491" s="47">
        <f t="shared" si="186"/>
        <v>42.41</v>
      </c>
      <c r="M1491" s="47">
        <f t="shared" si="187"/>
        <v>41.15</v>
      </c>
      <c r="N1491" s="47">
        <f t="shared" si="188"/>
        <v>42.34</v>
      </c>
      <c r="O1491" s="48">
        <f t="shared" ca="1" si="189"/>
        <v>1608800</v>
      </c>
    </row>
    <row r="1492" spans="1:15" x14ac:dyDescent="0.25">
      <c r="A1492">
        <v>1477</v>
      </c>
      <c r="B1492" s="84">
        <v>39811</v>
      </c>
      <c r="C1492" s="47">
        <v>49.34</v>
      </c>
      <c r="D1492" s="47">
        <v>49.95</v>
      </c>
      <c r="E1492" s="47">
        <v>49.01</v>
      </c>
      <c r="F1492" s="47">
        <v>49.08</v>
      </c>
      <c r="G1492" s="48">
        <v>1703400</v>
      </c>
      <c r="H1492" s="47">
        <v>40.770000000000003</v>
      </c>
      <c r="I1492" s="51">
        <f t="shared" si="183"/>
        <v>0.83068459657701721</v>
      </c>
      <c r="J1492" s="51">
        <f t="shared" ca="1" si="184"/>
        <v>1</v>
      </c>
      <c r="K1492" s="47">
        <f t="shared" si="185"/>
        <v>40.99</v>
      </c>
      <c r="L1492" s="47">
        <f t="shared" si="186"/>
        <v>41.49</v>
      </c>
      <c r="M1492" s="47">
        <f t="shared" si="187"/>
        <v>40.71</v>
      </c>
      <c r="N1492" s="47">
        <f t="shared" si="188"/>
        <v>40.770000000000003</v>
      </c>
      <c r="O1492" s="48">
        <f t="shared" ca="1" si="189"/>
        <v>1703400</v>
      </c>
    </row>
    <row r="1493" spans="1:15" x14ac:dyDescent="0.25">
      <c r="A1493">
        <v>1478</v>
      </c>
      <c r="B1493" s="84">
        <v>39808</v>
      </c>
      <c r="C1493" s="47">
        <v>49.38</v>
      </c>
      <c r="D1493" s="47">
        <v>49.53</v>
      </c>
      <c r="E1493" s="47">
        <v>49.08</v>
      </c>
      <c r="F1493" s="47">
        <v>49.31</v>
      </c>
      <c r="G1493" s="48">
        <v>635900</v>
      </c>
      <c r="H1493" s="47">
        <v>40.96</v>
      </c>
      <c r="I1493" s="51">
        <f t="shared" si="183"/>
        <v>0.8306631514905698</v>
      </c>
      <c r="J1493" s="51">
        <f t="shared" ca="1" si="184"/>
        <v>1</v>
      </c>
      <c r="K1493" s="47">
        <f t="shared" si="185"/>
        <v>41.02</v>
      </c>
      <c r="L1493" s="47">
        <f t="shared" si="186"/>
        <v>41.14</v>
      </c>
      <c r="M1493" s="47">
        <f t="shared" si="187"/>
        <v>40.770000000000003</v>
      </c>
      <c r="N1493" s="47">
        <f t="shared" si="188"/>
        <v>40.96</v>
      </c>
      <c r="O1493" s="48">
        <f t="shared" ca="1" si="189"/>
        <v>635900</v>
      </c>
    </row>
    <row r="1494" spans="1:15" x14ac:dyDescent="0.25">
      <c r="A1494">
        <v>1479</v>
      </c>
      <c r="B1494" s="84">
        <v>39806</v>
      </c>
      <c r="C1494" s="47">
        <v>49.1</v>
      </c>
      <c r="D1494" s="47">
        <v>49.35</v>
      </c>
      <c r="E1494" s="47">
        <v>48.68</v>
      </c>
      <c r="F1494" s="47">
        <v>49.08</v>
      </c>
      <c r="G1494" s="48">
        <v>480100</v>
      </c>
      <c r="H1494" s="47">
        <v>40.770000000000003</v>
      </c>
      <c r="I1494" s="51">
        <f t="shared" si="183"/>
        <v>0.83068459657701721</v>
      </c>
      <c r="J1494" s="51">
        <f t="shared" ca="1" si="184"/>
        <v>1</v>
      </c>
      <c r="K1494" s="47">
        <f t="shared" si="185"/>
        <v>40.79</v>
      </c>
      <c r="L1494" s="47">
        <f t="shared" si="186"/>
        <v>40.99</v>
      </c>
      <c r="M1494" s="47">
        <f t="shared" si="187"/>
        <v>40.44</v>
      </c>
      <c r="N1494" s="47">
        <f t="shared" si="188"/>
        <v>40.770000000000003</v>
      </c>
      <c r="O1494" s="48">
        <f t="shared" ca="1" si="189"/>
        <v>480100</v>
      </c>
    </row>
    <row r="1495" spans="1:15" x14ac:dyDescent="0.25">
      <c r="A1495">
        <v>1480</v>
      </c>
      <c r="B1495" s="84">
        <v>39805</v>
      </c>
      <c r="C1495" s="47">
        <v>49.31</v>
      </c>
      <c r="D1495" s="47">
        <v>49.69</v>
      </c>
      <c r="E1495" s="47">
        <v>48.81</v>
      </c>
      <c r="F1495" s="47">
        <v>48.95</v>
      </c>
      <c r="G1495" s="48">
        <v>2228000</v>
      </c>
      <c r="H1495" s="47">
        <v>40.659999999999997</v>
      </c>
      <c r="I1495" s="51">
        <f t="shared" si="183"/>
        <v>0.83064351378958112</v>
      </c>
      <c r="J1495" s="51">
        <f t="shared" ca="1" si="184"/>
        <v>1</v>
      </c>
      <c r="K1495" s="47">
        <f t="shared" si="185"/>
        <v>40.96</v>
      </c>
      <c r="L1495" s="47">
        <f t="shared" si="186"/>
        <v>41.27</v>
      </c>
      <c r="M1495" s="47">
        <f t="shared" si="187"/>
        <v>40.54</v>
      </c>
      <c r="N1495" s="47">
        <f t="shared" si="188"/>
        <v>40.659999999999997</v>
      </c>
      <c r="O1495" s="48">
        <f t="shared" ca="1" si="189"/>
        <v>2228000</v>
      </c>
    </row>
    <row r="1496" spans="1:15" x14ac:dyDescent="0.25">
      <c r="A1496">
        <v>1481</v>
      </c>
      <c r="B1496" s="84">
        <v>39804</v>
      </c>
      <c r="C1496" s="47">
        <v>49.59</v>
      </c>
      <c r="D1496" s="47">
        <v>49.59</v>
      </c>
      <c r="E1496" s="47">
        <v>48.16</v>
      </c>
      <c r="F1496" s="47">
        <v>49</v>
      </c>
      <c r="G1496" s="48">
        <v>3139500</v>
      </c>
      <c r="H1496" s="47">
        <v>40.71</v>
      </c>
      <c r="I1496" s="51">
        <f t="shared" si="183"/>
        <v>0.83081632653061221</v>
      </c>
      <c r="J1496" s="51">
        <f t="shared" ca="1" si="184"/>
        <v>1</v>
      </c>
      <c r="K1496" s="47">
        <f t="shared" si="185"/>
        <v>41.2</v>
      </c>
      <c r="L1496" s="47">
        <f t="shared" si="186"/>
        <v>41.2</v>
      </c>
      <c r="M1496" s="47">
        <f t="shared" si="187"/>
        <v>40.01</v>
      </c>
      <c r="N1496" s="47">
        <f t="shared" si="188"/>
        <v>40.71</v>
      </c>
      <c r="O1496" s="48">
        <f t="shared" ca="1" si="189"/>
        <v>3139500</v>
      </c>
    </row>
    <row r="1497" spans="1:15" x14ac:dyDescent="0.25">
      <c r="A1497">
        <v>1482</v>
      </c>
      <c r="B1497" s="84">
        <v>39801</v>
      </c>
      <c r="C1497" s="47">
        <v>50.24</v>
      </c>
      <c r="D1497" s="47">
        <v>51.21</v>
      </c>
      <c r="E1497" s="47">
        <v>49.51</v>
      </c>
      <c r="F1497" s="47">
        <v>49.63</v>
      </c>
      <c r="G1497" s="48">
        <v>4536700</v>
      </c>
      <c r="H1497" s="47">
        <v>41.23</v>
      </c>
      <c r="I1497" s="51">
        <f t="shared" si="183"/>
        <v>0.83074753173483773</v>
      </c>
      <c r="J1497" s="51">
        <f t="shared" ca="1" si="184"/>
        <v>1</v>
      </c>
      <c r="K1497" s="47">
        <f t="shared" si="185"/>
        <v>41.74</v>
      </c>
      <c r="L1497" s="47">
        <f t="shared" si="186"/>
        <v>42.54</v>
      </c>
      <c r="M1497" s="47">
        <f t="shared" si="187"/>
        <v>41.13</v>
      </c>
      <c r="N1497" s="47">
        <f t="shared" si="188"/>
        <v>41.23</v>
      </c>
      <c r="O1497" s="48">
        <f t="shared" ca="1" si="189"/>
        <v>4536700</v>
      </c>
    </row>
    <row r="1498" spans="1:15" x14ac:dyDescent="0.25">
      <c r="A1498">
        <v>1483</v>
      </c>
      <c r="B1498" s="84">
        <v>39800</v>
      </c>
      <c r="C1498" s="47">
        <v>50.57</v>
      </c>
      <c r="D1498" s="47">
        <v>52.04</v>
      </c>
      <c r="E1498" s="47">
        <v>49.91</v>
      </c>
      <c r="F1498" s="47">
        <v>50.2</v>
      </c>
      <c r="G1498" s="48">
        <v>3443900</v>
      </c>
      <c r="H1498" s="47">
        <v>41.7</v>
      </c>
      <c r="I1498" s="51">
        <f t="shared" si="183"/>
        <v>0.83067729083665343</v>
      </c>
      <c r="J1498" s="51">
        <f t="shared" ca="1" si="184"/>
        <v>1</v>
      </c>
      <c r="K1498" s="47">
        <f t="shared" si="185"/>
        <v>42.01</v>
      </c>
      <c r="L1498" s="47">
        <f t="shared" si="186"/>
        <v>43.23</v>
      </c>
      <c r="M1498" s="47">
        <f t="shared" si="187"/>
        <v>41.46</v>
      </c>
      <c r="N1498" s="47">
        <f t="shared" si="188"/>
        <v>41.7</v>
      </c>
      <c r="O1498" s="48">
        <f t="shared" ca="1" si="189"/>
        <v>3443900</v>
      </c>
    </row>
    <row r="1499" spans="1:15" x14ac:dyDescent="0.25">
      <c r="A1499">
        <v>1484</v>
      </c>
      <c r="B1499" s="84">
        <v>39799</v>
      </c>
      <c r="C1499" s="47">
        <v>50.44</v>
      </c>
      <c r="D1499" s="47">
        <v>51.25</v>
      </c>
      <c r="E1499" s="47">
        <v>50.07</v>
      </c>
      <c r="F1499" s="47">
        <v>50.49</v>
      </c>
      <c r="G1499" s="48">
        <v>2865100</v>
      </c>
      <c r="H1499" s="47">
        <v>41.94</v>
      </c>
      <c r="I1499" s="51">
        <f t="shared" si="183"/>
        <v>0.8306595365418894</v>
      </c>
      <c r="J1499" s="51">
        <f t="shared" ca="1" si="184"/>
        <v>1</v>
      </c>
      <c r="K1499" s="47">
        <f t="shared" si="185"/>
        <v>41.9</v>
      </c>
      <c r="L1499" s="47">
        <f t="shared" si="186"/>
        <v>42.57</v>
      </c>
      <c r="M1499" s="47">
        <f t="shared" si="187"/>
        <v>41.59</v>
      </c>
      <c r="N1499" s="47">
        <f t="shared" si="188"/>
        <v>41.94</v>
      </c>
      <c r="O1499" s="48">
        <f t="shared" ca="1" si="189"/>
        <v>2865100</v>
      </c>
    </row>
    <row r="1500" spans="1:15" x14ac:dyDescent="0.25">
      <c r="A1500">
        <v>1485</v>
      </c>
      <c r="B1500" s="84">
        <v>39798</v>
      </c>
      <c r="C1500" s="47">
        <v>50.19</v>
      </c>
      <c r="D1500" s="47">
        <v>50.8</v>
      </c>
      <c r="E1500" s="47">
        <v>49.05</v>
      </c>
      <c r="F1500" s="47">
        <v>50.67</v>
      </c>
      <c r="G1500" s="48">
        <v>3964900</v>
      </c>
      <c r="H1500" s="47">
        <v>42.09</v>
      </c>
      <c r="I1500" s="51">
        <f t="shared" si="183"/>
        <v>0.83066903493191246</v>
      </c>
      <c r="J1500" s="51">
        <f t="shared" ca="1" si="184"/>
        <v>1</v>
      </c>
      <c r="K1500" s="47">
        <f t="shared" si="185"/>
        <v>41.69</v>
      </c>
      <c r="L1500" s="47">
        <f t="shared" si="186"/>
        <v>42.2</v>
      </c>
      <c r="M1500" s="47">
        <f t="shared" si="187"/>
        <v>40.74</v>
      </c>
      <c r="N1500" s="47">
        <f t="shared" si="188"/>
        <v>42.09</v>
      </c>
      <c r="O1500" s="48">
        <f t="shared" ca="1" si="189"/>
        <v>3964900</v>
      </c>
    </row>
    <row r="1501" spans="1:15" x14ac:dyDescent="0.25">
      <c r="A1501">
        <v>1486</v>
      </c>
      <c r="B1501" s="84">
        <v>39797</v>
      </c>
      <c r="C1501" s="47">
        <v>51.26</v>
      </c>
      <c r="D1501" s="47">
        <v>51.41</v>
      </c>
      <c r="E1501" s="47">
        <v>49.41</v>
      </c>
      <c r="F1501" s="47">
        <v>49.94</v>
      </c>
      <c r="G1501" s="48">
        <v>2940100</v>
      </c>
      <c r="H1501" s="47">
        <v>41.49</v>
      </c>
      <c r="I1501" s="51">
        <f t="shared" si="183"/>
        <v>0.83079695634761719</v>
      </c>
      <c r="J1501" s="51">
        <f t="shared" ca="1" si="184"/>
        <v>1</v>
      </c>
      <c r="K1501" s="47">
        <f t="shared" si="185"/>
        <v>42.59</v>
      </c>
      <c r="L1501" s="47">
        <f t="shared" si="186"/>
        <v>42.71</v>
      </c>
      <c r="M1501" s="47">
        <f t="shared" si="187"/>
        <v>41.05</v>
      </c>
      <c r="N1501" s="47">
        <f t="shared" si="188"/>
        <v>41.49</v>
      </c>
      <c r="O1501" s="48">
        <f t="shared" ca="1" si="189"/>
        <v>2940100</v>
      </c>
    </row>
    <row r="1502" spans="1:15" x14ac:dyDescent="0.25">
      <c r="A1502">
        <v>1487</v>
      </c>
      <c r="B1502" s="84">
        <v>39794</v>
      </c>
      <c r="C1502" s="47">
        <v>49.39</v>
      </c>
      <c r="D1502" s="47">
        <v>51.13</v>
      </c>
      <c r="E1502" s="47">
        <v>49.37</v>
      </c>
      <c r="F1502" s="47">
        <v>50.8</v>
      </c>
      <c r="G1502" s="48">
        <v>2609400</v>
      </c>
      <c r="H1502" s="47">
        <v>42.2</v>
      </c>
      <c r="I1502" s="51">
        <f t="shared" si="183"/>
        <v>0.83070866141732291</v>
      </c>
      <c r="J1502" s="51">
        <f t="shared" ca="1" si="184"/>
        <v>1</v>
      </c>
      <c r="K1502" s="47">
        <f t="shared" si="185"/>
        <v>41.03</v>
      </c>
      <c r="L1502" s="47">
        <f t="shared" si="186"/>
        <v>42.47</v>
      </c>
      <c r="M1502" s="47">
        <f t="shared" si="187"/>
        <v>41.01</v>
      </c>
      <c r="N1502" s="47">
        <f t="shared" si="188"/>
        <v>42.2</v>
      </c>
      <c r="O1502" s="48">
        <f t="shared" ca="1" si="189"/>
        <v>2609400</v>
      </c>
    </row>
    <row r="1503" spans="1:15" x14ac:dyDescent="0.25">
      <c r="A1503">
        <v>1488</v>
      </c>
      <c r="B1503" s="84">
        <v>39793</v>
      </c>
      <c r="C1503" s="47">
        <v>51.37</v>
      </c>
      <c r="D1503" s="47">
        <v>52.14</v>
      </c>
      <c r="E1503" s="47">
        <v>49.84</v>
      </c>
      <c r="F1503" s="47">
        <v>50.23</v>
      </c>
      <c r="G1503" s="48">
        <v>3204500</v>
      </c>
      <c r="H1503" s="47">
        <v>41.73</v>
      </c>
      <c r="I1503" s="51">
        <f t="shared" si="183"/>
        <v>0.83077841927135176</v>
      </c>
      <c r="J1503" s="51">
        <f t="shared" ca="1" si="184"/>
        <v>1</v>
      </c>
      <c r="K1503" s="47">
        <f t="shared" si="185"/>
        <v>42.68</v>
      </c>
      <c r="L1503" s="47">
        <f t="shared" si="186"/>
        <v>43.32</v>
      </c>
      <c r="M1503" s="47">
        <f t="shared" si="187"/>
        <v>41.41</v>
      </c>
      <c r="N1503" s="47">
        <f t="shared" si="188"/>
        <v>41.73</v>
      </c>
      <c r="O1503" s="48">
        <f t="shared" ca="1" si="189"/>
        <v>3204500</v>
      </c>
    </row>
    <row r="1504" spans="1:15" x14ac:dyDescent="0.25">
      <c r="A1504">
        <v>1489</v>
      </c>
      <c r="B1504" s="84">
        <v>39792</v>
      </c>
      <c r="C1504" s="47">
        <v>51.64</v>
      </c>
      <c r="D1504" s="47">
        <v>52.44</v>
      </c>
      <c r="E1504" s="47">
        <v>51.28</v>
      </c>
      <c r="F1504" s="47">
        <v>51.74</v>
      </c>
      <c r="G1504" s="48">
        <v>3718400</v>
      </c>
      <c r="H1504" s="47">
        <v>42.98</v>
      </c>
      <c r="I1504" s="51">
        <f t="shared" si="183"/>
        <v>0.83069192114418233</v>
      </c>
      <c r="J1504" s="51">
        <f t="shared" ca="1" si="184"/>
        <v>1</v>
      </c>
      <c r="K1504" s="47">
        <f t="shared" si="185"/>
        <v>42.9</v>
      </c>
      <c r="L1504" s="47">
        <f t="shared" si="186"/>
        <v>43.56</v>
      </c>
      <c r="M1504" s="47">
        <f t="shared" si="187"/>
        <v>42.6</v>
      </c>
      <c r="N1504" s="47">
        <f t="shared" si="188"/>
        <v>42.98</v>
      </c>
      <c r="O1504" s="48">
        <f t="shared" ca="1" si="189"/>
        <v>3718400</v>
      </c>
    </row>
    <row r="1505" spans="1:15" x14ac:dyDescent="0.25">
      <c r="A1505">
        <v>1490</v>
      </c>
      <c r="B1505" s="84">
        <v>39791</v>
      </c>
      <c r="C1505" s="47">
        <v>50.59</v>
      </c>
      <c r="D1505" s="47">
        <v>52.33</v>
      </c>
      <c r="E1505" s="47">
        <v>50.27</v>
      </c>
      <c r="F1505" s="47">
        <v>51.31</v>
      </c>
      <c r="G1505" s="48">
        <v>3641700</v>
      </c>
      <c r="H1505" s="47">
        <v>42.63</v>
      </c>
      <c r="I1505" s="51">
        <f t="shared" si="183"/>
        <v>0.83083219645293316</v>
      </c>
      <c r="J1505" s="51">
        <f t="shared" ca="1" si="184"/>
        <v>1</v>
      </c>
      <c r="K1505" s="47">
        <f t="shared" si="185"/>
        <v>42.03</v>
      </c>
      <c r="L1505" s="47">
        <f t="shared" si="186"/>
        <v>43.48</v>
      </c>
      <c r="M1505" s="47">
        <f t="shared" si="187"/>
        <v>41.77</v>
      </c>
      <c r="N1505" s="47">
        <f t="shared" si="188"/>
        <v>42.63</v>
      </c>
      <c r="O1505" s="48">
        <f t="shared" ca="1" si="189"/>
        <v>3641700</v>
      </c>
    </row>
    <row r="1506" spans="1:15" x14ac:dyDescent="0.25">
      <c r="A1506">
        <v>1491</v>
      </c>
      <c r="B1506" s="84">
        <v>39790</v>
      </c>
      <c r="C1506" s="47">
        <v>50.48</v>
      </c>
      <c r="D1506" s="47">
        <v>51.87</v>
      </c>
      <c r="E1506" s="47">
        <v>50.13</v>
      </c>
      <c r="F1506" s="47">
        <v>50.93</v>
      </c>
      <c r="G1506" s="48">
        <v>3598900</v>
      </c>
      <c r="H1506" s="47">
        <v>42.31</v>
      </c>
      <c r="I1506" s="51">
        <f t="shared" si="183"/>
        <v>0.83074808560769686</v>
      </c>
      <c r="J1506" s="51">
        <f t="shared" ca="1" si="184"/>
        <v>1</v>
      </c>
      <c r="K1506" s="47">
        <f t="shared" si="185"/>
        <v>41.94</v>
      </c>
      <c r="L1506" s="47">
        <f t="shared" si="186"/>
        <v>43.09</v>
      </c>
      <c r="M1506" s="47">
        <f t="shared" si="187"/>
        <v>41.65</v>
      </c>
      <c r="N1506" s="47">
        <f t="shared" si="188"/>
        <v>42.31</v>
      </c>
      <c r="O1506" s="48">
        <f t="shared" ca="1" si="189"/>
        <v>3598900</v>
      </c>
    </row>
    <row r="1507" spans="1:15" x14ac:dyDescent="0.25">
      <c r="A1507">
        <v>1492</v>
      </c>
      <c r="B1507" s="84">
        <v>39787</v>
      </c>
      <c r="C1507" s="47">
        <v>48.41</v>
      </c>
      <c r="D1507" s="47">
        <v>49.71</v>
      </c>
      <c r="E1507" s="47">
        <v>46.77</v>
      </c>
      <c r="F1507" s="47">
        <v>49.55</v>
      </c>
      <c r="G1507" s="48">
        <v>3735600</v>
      </c>
      <c r="H1507" s="47">
        <v>41.16</v>
      </c>
      <c r="I1507" s="51">
        <f t="shared" si="183"/>
        <v>0.83067608476286581</v>
      </c>
      <c r="J1507" s="51">
        <f t="shared" ca="1" si="184"/>
        <v>1</v>
      </c>
      <c r="K1507" s="47">
        <f t="shared" si="185"/>
        <v>40.21</v>
      </c>
      <c r="L1507" s="47">
        <f t="shared" si="186"/>
        <v>41.29</v>
      </c>
      <c r="M1507" s="47">
        <f t="shared" si="187"/>
        <v>38.85</v>
      </c>
      <c r="N1507" s="47">
        <f t="shared" si="188"/>
        <v>41.16</v>
      </c>
      <c r="O1507" s="48">
        <f t="shared" ca="1" si="189"/>
        <v>3735600</v>
      </c>
    </row>
    <row r="1508" spans="1:15" x14ac:dyDescent="0.25">
      <c r="A1508">
        <v>1493</v>
      </c>
      <c r="B1508" s="84">
        <v>39786</v>
      </c>
      <c r="C1508" s="47">
        <v>49.88</v>
      </c>
      <c r="D1508" s="47">
        <v>50.42</v>
      </c>
      <c r="E1508" s="47">
        <v>47.43</v>
      </c>
      <c r="F1508" s="47">
        <v>48.28</v>
      </c>
      <c r="G1508" s="48">
        <v>3918000</v>
      </c>
      <c r="H1508" s="47">
        <v>40.11</v>
      </c>
      <c r="I1508" s="51">
        <f t="shared" si="183"/>
        <v>0.83077879038939517</v>
      </c>
      <c r="J1508" s="51">
        <f t="shared" ca="1" si="184"/>
        <v>1</v>
      </c>
      <c r="K1508" s="47">
        <f t="shared" si="185"/>
        <v>41.44</v>
      </c>
      <c r="L1508" s="47">
        <f t="shared" si="186"/>
        <v>41.89</v>
      </c>
      <c r="M1508" s="47">
        <f t="shared" si="187"/>
        <v>39.4</v>
      </c>
      <c r="N1508" s="47">
        <f t="shared" si="188"/>
        <v>40.11</v>
      </c>
      <c r="O1508" s="48">
        <f t="shared" ca="1" si="189"/>
        <v>3918000</v>
      </c>
    </row>
    <row r="1509" spans="1:15" x14ac:dyDescent="0.25">
      <c r="A1509">
        <v>1494</v>
      </c>
      <c r="B1509" s="84">
        <v>39785</v>
      </c>
      <c r="C1509" s="47">
        <v>48.12</v>
      </c>
      <c r="D1509" s="47">
        <v>50.68</v>
      </c>
      <c r="E1509" s="47">
        <v>47.18</v>
      </c>
      <c r="F1509" s="47">
        <v>50.62</v>
      </c>
      <c r="G1509" s="48">
        <v>4595800</v>
      </c>
      <c r="H1509" s="47">
        <v>42.05</v>
      </c>
      <c r="I1509" s="51">
        <f t="shared" si="183"/>
        <v>0.83069932832872384</v>
      </c>
      <c r="J1509" s="51">
        <f t="shared" ca="1" si="184"/>
        <v>1</v>
      </c>
      <c r="K1509" s="47">
        <f t="shared" si="185"/>
        <v>39.97</v>
      </c>
      <c r="L1509" s="47">
        <f t="shared" si="186"/>
        <v>42.1</v>
      </c>
      <c r="M1509" s="47">
        <f t="shared" si="187"/>
        <v>39.19</v>
      </c>
      <c r="N1509" s="47">
        <f t="shared" si="188"/>
        <v>42.05</v>
      </c>
      <c r="O1509" s="48">
        <f t="shared" ca="1" si="189"/>
        <v>4595800</v>
      </c>
    </row>
    <row r="1510" spans="1:15" x14ac:dyDescent="0.25">
      <c r="A1510">
        <v>1495</v>
      </c>
      <c r="B1510" s="84">
        <v>39784</v>
      </c>
      <c r="C1510" s="47">
        <v>46.7</v>
      </c>
      <c r="D1510" s="47">
        <v>48.9</v>
      </c>
      <c r="E1510" s="47">
        <v>46.15</v>
      </c>
      <c r="F1510" s="47">
        <v>48.9</v>
      </c>
      <c r="G1510" s="48">
        <v>4014000</v>
      </c>
      <c r="H1510" s="47">
        <v>40.619999999999997</v>
      </c>
      <c r="I1510" s="51">
        <f t="shared" si="183"/>
        <v>0.83067484662576685</v>
      </c>
      <c r="J1510" s="51">
        <f t="shared" ca="1" si="184"/>
        <v>1</v>
      </c>
      <c r="K1510" s="47">
        <f t="shared" si="185"/>
        <v>38.79</v>
      </c>
      <c r="L1510" s="47">
        <f t="shared" si="186"/>
        <v>40.619999999999997</v>
      </c>
      <c r="M1510" s="47">
        <f t="shared" si="187"/>
        <v>38.340000000000003</v>
      </c>
      <c r="N1510" s="47">
        <f t="shared" si="188"/>
        <v>40.619999999999997</v>
      </c>
      <c r="O1510" s="48">
        <f t="shared" ca="1" si="189"/>
        <v>4014000</v>
      </c>
    </row>
    <row r="1511" spans="1:15" x14ac:dyDescent="0.25">
      <c r="A1511">
        <v>1496</v>
      </c>
      <c r="B1511" s="84">
        <v>39783</v>
      </c>
      <c r="C1511" s="47">
        <v>47.73</v>
      </c>
      <c r="D1511" s="47">
        <v>48.16</v>
      </c>
      <c r="E1511" s="47">
        <v>46</v>
      </c>
      <c r="F1511" s="47">
        <v>46.16</v>
      </c>
      <c r="G1511" s="48">
        <v>3241600</v>
      </c>
      <c r="H1511" s="47">
        <v>38.35</v>
      </c>
      <c r="I1511" s="51">
        <f t="shared" si="183"/>
        <v>0.83080589254766035</v>
      </c>
      <c r="J1511" s="51">
        <f t="shared" ca="1" si="184"/>
        <v>1</v>
      </c>
      <c r="K1511" s="47">
        <f t="shared" si="185"/>
        <v>39.65</v>
      </c>
      <c r="L1511" s="47">
        <f t="shared" si="186"/>
        <v>40.01</v>
      </c>
      <c r="M1511" s="47">
        <f t="shared" si="187"/>
        <v>38.22</v>
      </c>
      <c r="N1511" s="47">
        <f t="shared" si="188"/>
        <v>38.35</v>
      </c>
      <c r="O1511" s="48">
        <f t="shared" ca="1" si="189"/>
        <v>3241600</v>
      </c>
    </row>
    <row r="1512" spans="1:15" x14ac:dyDescent="0.25">
      <c r="A1512">
        <v>1497</v>
      </c>
      <c r="B1512" s="84">
        <v>39780</v>
      </c>
      <c r="C1512" s="47">
        <v>46.83</v>
      </c>
      <c r="D1512" s="47">
        <v>48.8</v>
      </c>
      <c r="E1512" s="47">
        <v>46.39</v>
      </c>
      <c r="F1512" s="47">
        <v>48.8</v>
      </c>
      <c r="G1512" s="48">
        <v>1423600</v>
      </c>
      <c r="H1512" s="47">
        <v>40.54</v>
      </c>
      <c r="I1512" s="51">
        <f t="shared" si="183"/>
        <v>0.83073770491803278</v>
      </c>
      <c r="J1512" s="51">
        <f t="shared" ca="1" si="184"/>
        <v>1</v>
      </c>
      <c r="K1512" s="47">
        <f t="shared" si="185"/>
        <v>38.9</v>
      </c>
      <c r="L1512" s="47">
        <f t="shared" si="186"/>
        <v>40.54</v>
      </c>
      <c r="M1512" s="47">
        <f t="shared" si="187"/>
        <v>38.54</v>
      </c>
      <c r="N1512" s="47">
        <f t="shared" si="188"/>
        <v>40.54</v>
      </c>
      <c r="O1512" s="48">
        <f t="shared" ca="1" si="189"/>
        <v>1423600</v>
      </c>
    </row>
    <row r="1513" spans="1:15" x14ac:dyDescent="0.25">
      <c r="A1513">
        <v>1498</v>
      </c>
      <c r="B1513" s="84">
        <v>39778</v>
      </c>
      <c r="C1513" s="47">
        <v>45.55</v>
      </c>
      <c r="D1513" s="47">
        <v>47.23</v>
      </c>
      <c r="E1513" s="47">
        <v>45</v>
      </c>
      <c r="F1513" s="47">
        <v>47.14</v>
      </c>
      <c r="G1513" s="48">
        <v>2814000</v>
      </c>
      <c r="H1513" s="47">
        <v>39.159999999999997</v>
      </c>
      <c r="I1513" s="51">
        <f t="shared" si="183"/>
        <v>0.83071701315231217</v>
      </c>
      <c r="J1513" s="51">
        <f t="shared" ca="1" si="184"/>
        <v>1</v>
      </c>
      <c r="K1513" s="47">
        <f t="shared" si="185"/>
        <v>37.840000000000003</v>
      </c>
      <c r="L1513" s="47">
        <f t="shared" si="186"/>
        <v>39.229999999999997</v>
      </c>
      <c r="M1513" s="47">
        <f t="shared" si="187"/>
        <v>37.380000000000003</v>
      </c>
      <c r="N1513" s="47">
        <f t="shared" si="188"/>
        <v>39.159999999999997</v>
      </c>
      <c r="O1513" s="48">
        <f t="shared" ca="1" si="189"/>
        <v>2814000</v>
      </c>
    </row>
    <row r="1514" spans="1:15" x14ac:dyDescent="0.25">
      <c r="A1514">
        <v>1499</v>
      </c>
      <c r="B1514" s="84">
        <v>39777</v>
      </c>
      <c r="C1514" s="47">
        <v>47.1</v>
      </c>
      <c r="D1514" s="47">
        <v>48.28</v>
      </c>
      <c r="E1514" s="47">
        <v>45.17</v>
      </c>
      <c r="F1514" s="47">
        <v>45.77</v>
      </c>
      <c r="G1514" s="48">
        <v>5008500</v>
      </c>
      <c r="H1514" s="47">
        <v>38.020000000000003</v>
      </c>
      <c r="I1514" s="51">
        <f t="shared" si="183"/>
        <v>0.83067511470395461</v>
      </c>
      <c r="J1514" s="51">
        <f t="shared" ca="1" si="184"/>
        <v>1</v>
      </c>
      <c r="K1514" s="47">
        <f t="shared" si="185"/>
        <v>39.119999999999997</v>
      </c>
      <c r="L1514" s="47">
        <f t="shared" si="186"/>
        <v>40.1</v>
      </c>
      <c r="M1514" s="47">
        <f t="shared" si="187"/>
        <v>37.520000000000003</v>
      </c>
      <c r="N1514" s="47">
        <f t="shared" si="188"/>
        <v>38.020000000000003</v>
      </c>
      <c r="O1514" s="48">
        <f t="shared" ca="1" si="189"/>
        <v>5008500</v>
      </c>
    </row>
    <row r="1515" spans="1:15" x14ac:dyDescent="0.25">
      <c r="A1515">
        <v>1500</v>
      </c>
      <c r="B1515" s="84">
        <v>39776</v>
      </c>
      <c r="C1515" s="47">
        <v>48.62</v>
      </c>
      <c r="D1515" s="47">
        <v>48.99</v>
      </c>
      <c r="E1515" s="47">
        <v>45.73</v>
      </c>
      <c r="F1515" s="47">
        <v>46.43</v>
      </c>
      <c r="G1515" s="48">
        <v>5893800</v>
      </c>
      <c r="H1515" s="47">
        <v>38.57</v>
      </c>
      <c r="I1515" s="51">
        <f t="shared" si="183"/>
        <v>0.83071290114150331</v>
      </c>
      <c r="J1515" s="51">
        <f t="shared" ca="1" si="184"/>
        <v>1</v>
      </c>
      <c r="K1515" s="47">
        <f t="shared" si="185"/>
        <v>40.39</v>
      </c>
      <c r="L1515" s="47">
        <f t="shared" si="186"/>
        <v>40.700000000000003</v>
      </c>
      <c r="M1515" s="47">
        <f t="shared" si="187"/>
        <v>37.99</v>
      </c>
      <c r="N1515" s="47">
        <f t="shared" si="188"/>
        <v>38.57</v>
      </c>
      <c r="O1515" s="48">
        <f t="shared" ca="1" si="189"/>
        <v>5893800</v>
      </c>
    </row>
    <row r="1516" spans="1:15" x14ac:dyDescent="0.25">
      <c r="A1516">
        <v>1501</v>
      </c>
      <c r="B1516" s="84">
        <v>39773</v>
      </c>
      <c r="C1516" s="47">
        <v>45.68</v>
      </c>
      <c r="D1516" s="47">
        <v>48.03</v>
      </c>
      <c r="E1516" s="47">
        <v>44.11</v>
      </c>
      <c r="F1516" s="47">
        <v>47.94</v>
      </c>
      <c r="G1516" s="48">
        <v>5921600</v>
      </c>
      <c r="H1516" s="47">
        <v>39.83</v>
      </c>
      <c r="I1516" s="51">
        <f t="shared" si="183"/>
        <v>0.83083020442219446</v>
      </c>
      <c r="J1516" s="51">
        <f t="shared" ca="1" si="184"/>
        <v>1</v>
      </c>
      <c r="K1516" s="47">
        <f t="shared" si="185"/>
        <v>37.950000000000003</v>
      </c>
      <c r="L1516" s="47">
        <f t="shared" si="186"/>
        <v>39.9</v>
      </c>
      <c r="M1516" s="47">
        <f t="shared" si="187"/>
        <v>36.65</v>
      </c>
      <c r="N1516" s="47">
        <f t="shared" si="188"/>
        <v>39.83</v>
      </c>
      <c r="O1516" s="48">
        <f t="shared" ca="1" si="189"/>
        <v>5921600</v>
      </c>
    </row>
    <row r="1517" spans="1:15" x14ac:dyDescent="0.25">
      <c r="A1517">
        <v>1502</v>
      </c>
      <c r="B1517" s="84">
        <v>39772</v>
      </c>
      <c r="C1517" s="47">
        <v>45.27</v>
      </c>
      <c r="D1517" s="47">
        <v>47.52</v>
      </c>
      <c r="E1517" s="47">
        <v>45.04</v>
      </c>
      <c r="F1517" s="47">
        <v>45.51</v>
      </c>
      <c r="G1517" s="48">
        <v>6301300</v>
      </c>
      <c r="H1517" s="47">
        <v>37.81</v>
      </c>
      <c r="I1517" s="51">
        <f t="shared" si="183"/>
        <v>0.83080641617226991</v>
      </c>
      <c r="J1517" s="51">
        <f t="shared" ca="1" si="184"/>
        <v>1</v>
      </c>
      <c r="K1517" s="47">
        <f t="shared" si="185"/>
        <v>37.61</v>
      </c>
      <c r="L1517" s="47">
        <f t="shared" si="186"/>
        <v>39.479999999999997</v>
      </c>
      <c r="M1517" s="47">
        <f t="shared" si="187"/>
        <v>37.42</v>
      </c>
      <c r="N1517" s="47">
        <f t="shared" si="188"/>
        <v>37.81</v>
      </c>
      <c r="O1517" s="48">
        <f t="shared" ca="1" si="189"/>
        <v>6301300</v>
      </c>
    </row>
    <row r="1518" spans="1:15" x14ac:dyDescent="0.25">
      <c r="A1518">
        <v>1503</v>
      </c>
      <c r="B1518" s="84">
        <v>39771</v>
      </c>
      <c r="C1518" s="47">
        <v>47.26</v>
      </c>
      <c r="D1518" s="47">
        <v>48.23</v>
      </c>
      <c r="E1518" s="47">
        <v>45.8</v>
      </c>
      <c r="F1518" s="47">
        <v>45.85</v>
      </c>
      <c r="G1518" s="48">
        <v>3660800</v>
      </c>
      <c r="H1518" s="47">
        <v>38.090000000000003</v>
      </c>
      <c r="I1518" s="51">
        <f t="shared" si="183"/>
        <v>0.83075245365321704</v>
      </c>
      <c r="J1518" s="51">
        <f t="shared" ca="1" si="184"/>
        <v>1</v>
      </c>
      <c r="K1518" s="47">
        <f t="shared" si="185"/>
        <v>39.26</v>
      </c>
      <c r="L1518" s="47">
        <f t="shared" si="186"/>
        <v>40.07</v>
      </c>
      <c r="M1518" s="47">
        <f t="shared" si="187"/>
        <v>38.049999999999997</v>
      </c>
      <c r="N1518" s="47">
        <f t="shared" si="188"/>
        <v>38.090000000000003</v>
      </c>
      <c r="O1518" s="48">
        <f t="shared" ca="1" si="189"/>
        <v>3660800</v>
      </c>
    </row>
    <row r="1519" spans="1:15" x14ac:dyDescent="0.25">
      <c r="A1519">
        <v>1504</v>
      </c>
      <c r="B1519" s="84">
        <v>39770</v>
      </c>
      <c r="C1519" s="47">
        <v>46.79</v>
      </c>
      <c r="D1519" s="47">
        <v>47.5</v>
      </c>
      <c r="E1519" s="47">
        <v>46</v>
      </c>
      <c r="F1519" s="47">
        <v>47.31</v>
      </c>
      <c r="G1519" s="48">
        <v>4868100</v>
      </c>
      <c r="H1519" s="47">
        <v>39.299999999999997</v>
      </c>
      <c r="I1519" s="51">
        <f t="shared" si="183"/>
        <v>0.83069118579581469</v>
      </c>
      <c r="J1519" s="51">
        <f t="shared" ca="1" si="184"/>
        <v>1</v>
      </c>
      <c r="K1519" s="47">
        <f t="shared" si="185"/>
        <v>38.869999999999997</v>
      </c>
      <c r="L1519" s="47">
        <f t="shared" si="186"/>
        <v>39.46</v>
      </c>
      <c r="M1519" s="47">
        <f t="shared" si="187"/>
        <v>38.21</v>
      </c>
      <c r="N1519" s="47">
        <f t="shared" si="188"/>
        <v>39.299999999999997</v>
      </c>
      <c r="O1519" s="48">
        <f t="shared" ca="1" si="189"/>
        <v>4868100</v>
      </c>
    </row>
    <row r="1520" spans="1:15" x14ac:dyDescent="0.25">
      <c r="A1520">
        <v>1505</v>
      </c>
      <c r="B1520" s="84">
        <v>39769</v>
      </c>
      <c r="C1520" s="47">
        <v>47.26</v>
      </c>
      <c r="D1520" s="47">
        <v>48.26</v>
      </c>
      <c r="E1520" s="47">
        <v>46.9</v>
      </c>
      <c r="F1520" s="47">
        <v>46.92</v>
      </c>
      <c r="G1520" s="48">
        <v>3828900</v>
      </c>
      <c r="H1520" s="47">
        <v>38.979999999999997</v>
      </c>
      <c r="I1520" s="51">
        <f t="shared" si="183"/>
        <v>0.83077578857629997</v>
      </c>
      <c r="J1520" s="51">
        <f t="shared" ca="1" si="184"/>
        <v>1</v>
      </c>
      <c r="K1520" s="47">
        <f t="shared" si="185"/>
        <v>39.26</v>
      </c>
      <c r="L1520" s="47">
        <f t="shared" si="186"/>
        <v>40.090000000000003</v>
      </c>
      <c r="M1520" s="47">
        <f t="shared" si="187"/>
        <v>38.96</v>
      </c>
      <c r="N1520" s="47">
        <f t="shared" si="188"/>
        <v>38.979999999999997</v>
      </c>
      <c r="O1520" s="48">
        <f t="shared" ca="1" si="189"/>
        <v>3828900</v>
      </c>
    </row>
    <row r="1521" spans="1:15" x14ac:dyDescent="0.25">
      <c r="A1521">
        <v>1506</v>
      </c>
      <c r="B1521" s="84">
        <v>39766</v>
      </c>
      <c r="C1521" s="47">
        <v>48.43</v>
      </c>
      <c r="D1521" s="47">
        <v>50.35</v>
      </c>
      <c r="E1521" s="47">
        <v>47.68</v>
      </c>
      <c r="F1521" s="47">
        <v>47.91</v>
      </c>
      <c r="G1521" s="48">
        <v>3984000</v>
      </c>
      <c r="H1521" s="47">
        <v>39.799999999999997</v>
      </c>
      <c r="I1521" s="51">
        <f t="shared" si="183"/>
        <v>0.83072427468169485</v>
      </c>
      <c r="J1521" s="51">
        <f t="shared" ca="1" si="184"/>
        <v>1</v>
      </c>
      <c r="K1521" s="47">
        <f t="shared" si="185"/>
        <v>40.229999999999997</v>
      </c>
      <c r="L1521" s="47">
        <f t="shared" si="186"/>
        <v>41.83</v>
      </c>
      <c r="M1521" s="47">
        <f t="shared" si="187"/>
        <v>39.61</v>
      </c>
      <c r="N1521" s="47">
        <f t="shared" si="188"/>
        <v>39.799999999999997</v>
      </c>
      <c r="O1521" s="48">
        <f t="shared" ca="1" si="189"/>
        <v>3984000</v>
      </c>
    </row>
    <row r="1522" spans="1:15" x14ac:dyDescent="0.25">
      <c r="A1522">
        <v>1507</v>
      </c>
      <c r="B1522" s="84">
        <v>39765</v>
      </c>
      <c r="C1522" s="47">
        <v>48.42</v>
      </c>
      <c r="D1522" s="47">
        <v>49.51</v>
      </c>
      <c r="E1522" s="47">
        <v>46.8</v>
      </c>
      <c r="F1522" s="47">
        <v>49.41</v>
      </c>
      <c r="G1522" s="48">
        <v>6283400</v>
      </c>
      <c r="H1522" s="47">
        <v>41.05</v>
      </c>
      <c r="I1522" s="51">
        <f t="shared" si="183"/>
        <v>0.8308034810767051</v>
      </c>
      <c r="J1522" s="51">
        <f t="shared" ca="1" si="184"/>
        <v>1</v>
      </c>
      <c r="K1522" s="47">
        <f t="shared" si="185"/>
        <v>40.229999999999997</v>
      </c>
      <c r="L1522" s="47">
        <f t="shared" si="186"/>
        <v>41.13</v>
      </c>
      <c r="M1522" s="47">
        <f t="shared" si="187"/>
        <v>38.880000000000003</v>
      </c>
      <c r="N1522" s="47">
        <f t="shared" si="188"/>
        <v>41.05</v>
      </c>
      <c r="O1522" s="48">
        <f t="shared" ca="1" si="189"/>
        <v>6283400</v>
      </c>
    </row>
    <row r="1523" spans="1:15" x14ac:dyDescent="0.25">
      <c r="A1523">
        <v>1508</v>
      </c>
      <c r="B1523" s="84">
        <v>39764</v>
      </c>
      <c r="C1523" s="47">
        <v>48.77</v>
      </c>
      <c r="D1523" s="47">
        <v>49.66</v>
      </c>
      <c r="E1523" s="47">
        <v>47.99</v>
      </c>
      <c r="F1523" s="47">
        <v>48.07</v>
      </c>
      <c r="G1523" s="48">
        <v>4795000</v>
      </c>
      <c r="H1523" s="47">
        <v>39.93</v>
      </c>
      <c r="I1523" s="51">
        <f t="shared" si="183"/>
        <v>0.83066361556064072</v>
      </c>
      <c r="J1523" s="51">
        <f t="shared" ca="1" si="184"/>
        <v>1</v>
      </c>
      <c r="K1523" s="47">
        <f t="shared" si="185"/>
        <v>40.51</v>
      </c>
      <c r="L1523" s="47">
        <f t="shared" si="186"/>
        <v>41.25</v>
      </c>
      <c r="M1523" s="47">
        <f t="shared" si="187"/>
        <v>39.86</v>
      </c>
      <c r="N1523" s="47">
        <f t="shared" si="188"/>
        <v>39.93</v>
      </c>
      <c r="O1523" s="48">
        <f t="shared" ca="1" si="189"/>
        <v>4795000</v>
      </c>
    </row>
    <row r="1524" spans="1:15" x14ac:dyDescent="0.25">
      <c r="A1524">
        <v>1509</v>
      </c>
      <c r="B1524" s="84">
        <v>39763</v>
      </c>
      <c r="C1524" s="47">
        <v>49.25</v>
      </c>
      <c r="D1524" s="47">
        <v>50.7</v>
      </c>
      <c r="E1524" s="47">
        <v>49.25</v>
      </c>
      <c r="F1524" s="47">
        <v>49.54</v>
      </c>
      <c r="G1524" s="48">
        <v>4644300</v>
      </c>
      <c r="H1524" s="47">
        <v>41.16</v>
      </c>
      <c r="I1524" s="51">
        <f t="shared" si="183"/>
        <v>0.83084376261606774</v>
      </c>
      <c r="J1524" s="51">
        <f t="shared" ca="1" si="184"/>
        <v>1</v>
      </c>
      <c r="K1524" s="47">
        <f t="shared" si="185"/>
        <v>40.92</v>
      </c>
      <c r="L1524" s="47">
        <f t="shared" si="186"/>
        <v>42.12</v>
      </c>
      <c r="M1524" s="47">
        <f t="shared" si="187"/>
        <v>40.92</v>
      </c>
      <c r="N1524" s="47">
        <f t="shared" si="188"/>
        <v>41.16</v>
      </c>
      <c r="O1524" s="48">
        <f t="shared" ca="1" si="189"/>
        <v>4644300</v>
      </c>
    </row>
    <row r="1525" spans="1:15" x14ac:dyDescent="0.25">
      <c r="A1525">
        <v>1510</v>
      </c>
      <c r="B1525" s="84">
        <v>39762</v>
      </c>
      <c r="C1525" s="47">
        <v>49.75</v>
      </c>
      <c r="D1525" s="47">
        <v>50.29</v>
      </c>
      <c r="E1525" s="47">
        <v>49.41</v>
      </c>
      <c r="F1525" s="47">
        <v>49.95</v>
      </c>
      <c r="G1525" s="48">
        <v>3572600</v>
      </c>
      <c r="H1525" s="47">
        <v>41.5</v>
      </c>
      <c r="I1525" s="51">
        <f t="shared" si="183"/>
        <v>0.83083083083083076</v>
      </c>
      <c r="J1525" s="51">
        <f t="shared" ca="1" si="184"/>
        <v>1</v>
      </c>
      <c r="K1525" s="47">
        <f t="shared" si="185"/>
        <v>41.33</v>
      </c>
      <c r="L1525" s="47">
        <f t="shared" si="186"/>
        <v>41.78</v>
      </c>
      <c r="M1525" s="47">
        <f t="shared" si="187"/>
        <v>41.05</v>
      </c>
      <c r="N1525" s="47">
        <f t="shared" si="188"/>
        <v>41.5</v>
      </c>
      <c r="O1525" s="48">
        <f t="shared" ca="1" si="189"/>
        <v>3572600</v>
      </c>
    </row>
    <row r="1526" spans="1:15" x14ac:dyDescent="0.25">
      <c r="A1526">
        <v>1511</v>
      </c>
      <c r="B1526" s="84">
        <v>39759</v>
      </c>
      <c r="C1526" s="47">
        <v>48.77</v>
      </c>
      <c r="D1526" s="47">
        <v>49.75</v>
      </c>
      <c r="E1526" s="47">
        <v>48.16</v>
      </c>
      <c r="F1526" s="47">
        <v>49</v>
      </c>
      <c r="G1526" s="48">
        <v>3215300</v>
      </c>
      <c r="H1526" s="47">
        <v>40.71</v>
      </c>
      <c r="I1526" s="51">
        <f t="shared" si="183"/>
        <v>0.83081632653061221</v>
      </c>
      <c r="J1526" s="51">
        <f t="shared" ca="1" si="184"/>
        <v>1</v>
      </c>
      <c r="K1526" s="47">
        <f t="shared" si="185"/>
        <v>40.520000000000003</v>
      </c>
      <c r="L1526" s="47">
        <f t="shared" si="186"/>
        <v>41.33</v>
      </c>
      <c r="M1526" s="47">
        <f t="shared" si="187"/>
        <v>40.01</v>
      </c>
      <c r="N1526" s="47">
        <f t="shared" si="188"/>
        <v>40.71</v>
      </c>
      <c r="O1526" s="48">
        <f t="shared" ca="1" si="189"/>
        <v>3215300</v>
      </c>
    </row>
    <row r="1527" spans="1:15" x14ac:dyDescent="0.25">
      <c r="A1527">
        <v>1512</v>
      </c>
      <c r="B1527" s="84">
        <v>39758</v>
      </c>
      <c r="C1527" s="47">
        <v>50.44</v>
      </c>
      <c r="D1527" s="47">
        <v>50.56</v>
      </c>
      <c r="E1527" s="47">
        <v>48</v>
      </c>
      <c r="F1527" s="47">
        <v>48.54</v>
      </c>
      <c r="G1527" s="48">
        <v>4188400</v>
      </c>
      <c r="H1527" s="47">
        <v>40.32</v>
      </c>
      <c r="I1527" s="51">
        <f t="shared" si="183"/>
        <v>0.830655129789864</v>
      </c>
      <c r="J1527" s="51">
        <f t="shared" ca="1" si="184"/>
        <v>1</v>
      </c>
      <c r="K1527" s="47">
        <f t="shared" si="185"/>
        <v>41.9</v>
      </c>
      <c r="L1527" s="47">
        <f t="shared" si="186"/>
        <v>42</v>
      </c>
      <c r="M1527" s="47">
        <f t="shared" si="187"/>
        <v>39.869999999999997</v>
      </c>
      <c r="N1527" s="47">
        <f t="shared" si="188"/>
        <v>40.32</v>
      </c>
      <c r="O1527" s="48">
        <f t="shared" ca="1" si="189"/>
        <v>4188400</v>
      </c>
    </row>
    <row r="1528" spans="1:15" x14ac:dyDescent="0.25">
      <c r="A1528">
        <v>1513</v>
      </c>
      <c r="B1528" s="84">
        <v>39757</v>
      </c>
      <c r="C1528" s="47">
        <v>49.98</v>
      </c>
      <c r="D1528" s="47">
        <v>51.18</v>
      </c>
      <c r="E1528" s="47">
        <v>49.24</v>
      </c>
      <c r="F1528" s="47">
        <v>49.69</v>
      </c>
      <c r="G1528" s="48">
        <v>3184800</v>
      </c>
      <c r="H1528" s="47">
        <v>41.28</v>
      </c>
      <c r="I1528" s="51">
        <f t="shared" si="183"/>
        <v>0.83075065405514192</v>
      </c>
      <c r="J1528" s="51">
        <f t="shared" ca="1" si="184"/>
        <v>1</v>
      </c>
      <c r="K1528" s="47">
        <f t="shared" si="185"/>
        <v>41.52</v>
      </c>
      <c r="L1528" s="47">
        <f t="shared" si="186"/>
        <v>42.52</v>
      </c>
      <c r="M1528" s="47">
        <f t="shared" si="187"/>
        <v>40.909999999999997</v>
      </c>
      <c r="N1528" s="47">
        <f t="shared" si="188"/>
        <v>41.28</v>
      </c>
      <c r="O1528" s="48">
        <f t="shared" ca="1" si="189"/>
        <v>3184800</v>
      </c>
    </row>
    <row r="1529" spans="1:15" x14ac:dyDescent="0.25">
      <c r="A1529">
        <v>1514</v>
      </c>
      <c r="B1529" s="84">
        <v>39756</v>
      </c>
      <c r="C1529" s="47">
        <v>50.58</v>
      </c>
      <c r="D1529" s="47">
        <v>51.51</v>
      </c>
      <c r="E1529" s="47">
        <v>49.76</v>
      </c>
      <c r="F1529" s="47">
        <v>50.73</v>
      </c>
      <c r="G1529" s="48">
        <v>4056400</v>
      </c>
      <c r="H1529" s="47">
        <v>42.14</v>
      </c>
      <c r="I1529" s="51">
        <f t="shared" si="183"/>
        <v>0.8306721860831856</v>
      </c>
      <c r="J1529" s="51">
        <f t="shared" ca="1" si="184"/>
        <v>1</v>
      </c>
      <c r="K1529" s="47">
        <f t="shared" si="185"/>
        <v>42.02</v>
      </c>
      <c r="L1529" s="47">
        <f t="shared" si="186"/>
        <v>42.79</v>
      </c>
      <c r="M1529" s="47">
        <f t="shared" si="187"/>
        <v>41.33</v>
      </c>
      <c r="N1529" s="47">
        <f t="shared" si="188"/>
        <v>42.14</v>
      </c>
      <c r="O1529" s="48">
        <f t="shared" ca="1" si="189"/>
        <v>4056400</v>
      </c>
    </row>
    <row r="1530" spans="1:15" x14ac:dyDescent="0.25">
      <c r="A1530">
        <v>1515</v>
      </c>
      <c r="B1530" s="84">
        <v>39755</v>
      </c>
      <c r="C1530" s="47">
        <v>50.86</v>
      </c>
      <c r="D1530" s="47">
        <v>51.02</v>
      </c>
      <c r="E1530" s="47">
        <v>49.19</v>
      </c>
      <c r="F1530" s="47">
        <v>49.68</v>
      </c>
      <c r="G1530" s="48">
        <v>3411600</v>
      </c>
      <c r="H1530" s="47">
        <v>41.27</v>
      </c>
      <c r="I1530" s="51">
        <f t="shared" si="183"/>
        <v>0.83071658615136879</v>
      </c>
      <c r="J1530" s="51">
        <f t="shared" ca="1" si="184"/>
        <v>1</v>
      </c>
      <c r="K1530" s="47">
        <f t="shared" si="185"/>
        <v>42.25</v>
      </c>
      <c r="L1530" s="47">
        <f t="shared" si="186"/>
        <v>42.38</v>
      </c>
      <c r="M1530" s="47">
        <f t="shared" si="187"/>
        <v>40.86</v>
      </c>
      <c r="N1530" s="47">
        <f t="shared" si="188"/>
        <v>41.27</v>
      </c>
      <c r="O1530" s="48">
        <f t="shared" ca="1" si="189"/>
        <v>3411600</v>
      </c>
    </row>
    <row r="1531" spans="1:15" x14ac:dyDescent="0.25">
      <c r="A1531">
        <v>1516</v>
      </c>
      <c r="B1531" s="84">
        <v>39752</v>
      </c>
      <c r="C1531" s="47">
        <v>49</v>
      </c>
      <c r="D1531" s="47">
        <v>51.91</v>
      </c>
      <c r="E1531" s="47">
        <v>48.59</v>
      </c>
      <c r="F1531" s="47">
        <v>51.11</v>
      </c>
      <c r="G1531" s="48">
        <v>3729400</v>
      </c>
      <c r="H1531" s="47">
        <v>42.46</v>
      </c>
      <c r="I1531" s="51">
        <f t="shared" si="183"/>
        <v>0.83075719037370377</v>
      </c>
      <c r="J1531" s="51">
        <f t="shared" ca="1" si="184"/>
        <v>1</v>
      </c>
      <c r="K1531" s="47">
        <f t="shared" si="185"/>
        <v>40.71</v>
      </c>
      <c r="L1531" s="47">
        <f t="shared" si="186"/>
        <v>43.12</v>
      </c>
      <c r="M1531" s="47">
        <f t="shared" si="187"/>
        <v>40.369999999999997</v>
      </c>
      <c r="N1531" s="47">
        <f t="shared" si="188"/>
        <v>42.46</v>
      </c>
      <c r="O1531" s="48">
        <f t="shared" ca="1" si="189"/>
        <v>3729400</v>
      </c>
    </row>
    <row r="1532" spans="1:15" x14ac:dyDescent="0.25">
      <c r="A1532">
        <v>1517</v>
      </c>
      <c r="B1532" s="84">
        <v>39751</v>
      </c>
      <c r="C1532" s="47">
        <v>48.88</v>
      </c>
      <c r="D1532" s="47">
        <v>50.36</v>
      </c>
      <c r="E1532" s="47">
        <v>47.59</v>
      </c>
      <c r="F1532" s="47">
        <v>49.3</v>
      </c>
      <c r="G1532" s="48">
        <v>4854300</v>
      </c>
      <c r="H1532" s="47">
        <v>40.96</v>
      </c>
      <c r="I1532" s="51">
        <f t="shared" si="183"/>
        <v>0.8308316430020285</v>
      </c>
      <c r="J1532" s="51">
        <f t="shared" ca="1" si="184"/>
        <v>1</v>
      </c>
      <c r="K1532" s="47">
        <f t="shared" si="185"/>
        <v>40.61</v>
      </c>
      <c r="L1532" s="47">
        <f t="shared" si="186"/>
        <v>41.84</v>
      </c>
      <c r="M1532" s="47">
        <f t="shared" si="187"/>
        <v>39.54</v>
      </c>
      <c r="N1532" s="47">
        <f t="shared" si="188"/>
        <v>40.96</v>
      </c>
      <c r="O1532" s="48">
        <f t="shared" ca="1" si="189"/>
        <v>4854300</v>
      </c>
    </row>
    <row r="1533" spans="1:15" x14ac:dyDescent="0.25">
      <c r="A1533">
        <v>1518</v>
      </c>
      <c r="B1533" s="84">
        <v>39750</v>
      </c>
      <c r="C1533" s="47">
        <v>48.13</v>
      </c>
      <c r="D1533" s="47">
        <v>50.14</v>
      </c>
      <c r="E1533" s="47">
        <v>47.49</v>
      </c>
      <c r="F1533" s="47">
        <v>47.58</v>
      </c>
      <c r="G1533" s="48">
        <v>4420900</v>
      </c>
      <c r="H1533" s="47">
        <v>39.53</v>
      </c>
      <c r="I1533" s="51">
        <f t="shared" si="183"/>
        <v>0.83081126523749482</v>
      </c>
      <c r="J1533" s="51">
        <f t="shared" ca="1" si="184"/>
        <v>1</v>
      </c>
      <c r="K1533" s="47">
        <f t="shared" si="185"/>
        <v>39.99</v>
      </c>
      <c r="L1533" s="47">
        <f t="shared" si="186"/>
        <v>41.66</v>
      </c>
      <c r="M1533" s="47">
        <f t="shared" si="187"/>
        <v>39.46</v>
      </c>
      <c r="N1533" s="47">
        <f t="shared" si="188"/>
        <v>39.53</v>
      </c>
      <c r="O1533" s="48">
        <f t="shared" ca="1" si="189"/>
        <v>4420900</v>
      </c>
    </row>
    <row r="1534" spans="1:15" x14ac:dyDescent="0.25">
      <c r="A1534">
        <v>1519</v>
      </c>
      <c r="B1534" s="84">
        <v>39749</v>
      </c>
      <c r="C1534" s="47">
        <v>44.25</v>
      </c>
      <c r="D1534" s="47">
        <v>48.97</v>
      </c>
      <c r="E1534" s="47">
        <v>43.95</v>
      </c>
      <c r="F1534" s="47">
        <v>48.75</v>
      </c>
      <c r="G1534" s="48">
        <v>5579300</v>
      </c>
      <c r="H1534" s="47">
        <v>40.5</v>
      </c>
      <c r="I1534" s="51">
        <f t="shared" si="183"/>
        <v>0.83076923076923082</v>
      </c>
      <c r="J1534" s="51">
        <f t="shared" ca="1" si="184"/>
        <v>1</v>
      </c>
      <c r="K1534" s="47">
        <f t="shared" si="185"/>
        <v>36.76</v>
      </c>
      <c r="L1534" s="47">
        <f t="shared" si="186"/>
        <v>40.68</v>
      </c>
      <c r="M1534" s="47">
        <f t="shared" si="187"/>
        <v>36.51</v>
      </c>
      <c r="N1534" s="47">
        <f t="shared" si="188"/>
        <v>40.5</v>
      </c>
      <c r="O1534" s="48">
        <f t="shared" ca="1" si="189"/>
        <v>5579300</v>
      </c>
    </row>
    <row r="1535" spans="1:15" x14ac:dyDescent="0.25">
      <c r="A1535">
        <v>1520</v>
      </c>
      <c r="B1535" s="84">
        <v>39748</v>
      </c>
      <c r="C1535" s="47">
        <v>42.11</v>
      </c>
      <c r="D1535" s="47">
        <v>45.45</v>
      </c>
      <c r="E1535" s="47">
        <v>41.82</v>
      </c>
      <c r="F1535" s="47">
        <v>43.46</v>
      </c>
      <c r="G1535" s="48">
        <v>4887200</v>
      </c>
      <c r="H1535" s="47">
        <v>36.1</v>
      </c>
      <c r="I1535" s="51">
        <f t="shared" si="183"/>
        <v>0.83064887252646114</v>
      </c>
      <c r="J1535" s="51">
        <f t="shared" ca="1" si="184"/>
        <v>1</v>
      </c>
      <c r="K1535" s="47">
        <f t="shared" si="185"/>
        <v>34.979999999999997</v>
      </c>
      <c r="L1535" s="47">
        <f t="shared" si="186"/>
        <v>37.75</v>
      </c>
      <c r="M1535" s="47">
        <f t="shared" si="187"/>
        <v>34.74</v>
      </c>
      <c r="N1535" s="47">
        <f t="shared" si="188"/>
        <v>36.1</v>
      </c>
      <c r="O1535" s="48">
        <f t="shared" ca="1" si="189"/>
        <v>4887200</v>
      </c>
    </row>
    <row r="1536" spans="1:15" x14ac:dyDescent="0.25">
      <c r="A1536">
        <v>1521</v>
      </c>
      <c r="B1536" s="84">
        <v>39745</v>
      </c>
      <c r="C1536" s="47">
        <v>43.01</v>
      </c>
      <c r="D1536" s="47">
        <v>45.75</v>
      </c>
      <c r="E1536" s="47">
        <v>42.67</v>
      </c>
      <c r="F1536" s="47">
        <v>43.4</v>
      </c>
      <c r="G1536" s="48">
        <v>4329500</v>
      </c>
      <c r="H1536" s="47">
        <v>36.049999999999997</v>
      </c>
      <c r="I1536" s="51">
        <f t="shared" si="183"/>
        <v>0.83064516129032251</v>
      </c>
      <c r="J1536" s="51">
        <f t="shared" ca="1" si="184"/>
        <v>1</v>
      </c>
      <c r="K1536" s="47">
        <f t="shared" si="185"/>
        <v>35.729999999999997</v>
      </c>
      <c r="L1536" s="47">
        <f t="shared" si="186"/>
        <v>38</v>
      </c>
      <c r="M1536" s="47">
        <f t="shared" si="187"/>
        <v>35.44</v>
      </c>
      <c r="N1536" s="47">
        <f t="shared" si="188"/>
        <v>36.049999999999997</v>
      </c>
      <c r="O1536" s="48">
        <f t="shared" ca="1" si="189"/>
        <v>4329500</v>
      </c>
    </row>
    <row r="1537" spans="1:15" x14ac:dyDescent="0.25">
      <c r="A1537">
        <v>1522</v>
      </c>
      <c r="B1537" s="84">
        <v>39744</v>
      </c>
      <c r="C1537" s="47">
        <v>45.34</v>
      </c>
      <c r="D1537" s="47">
        <v>47.49</v>
      </c>
      <c r="E1537" s="47">
        <v>43.55</v>
      </c>
      <c r="F1537" s="47">
        <v>46.84</v>
      </c>
      <c r="G1537" s="48">
        <v>6589000</v>
      </c>
      <c r="H1537" s="47">
        <v>38.909999999999997</v>
      </c>
      <c r="I1537" s="51">
        <f t="shared" si="183"/>
        <v>0.8307002561912894</v>
      </c>
      <c r="J1537" s="51">
        <f t="shared" ca="1" si="184"/>
        <v>1</v>
      </c>
      <c r="K1537" s="47">
        <f t="shared" si="185"/>
        <v>37.659999999999997</v>
      </c>
      <c r="L1537" s="47">
        <f t="shared" si="186"/>
        <v>39.450000000000003</v>
      </c>
      <c r="M1537" s="47">
        <f t="shared" si="187"/>
        <v>36.18</v>
      </c>
      <c r="N1537" s="47">
        <f t="shared" si="188"/>
        <v>38.909999999999997</v>
      </c>
      <c r="O1537" s="48">
        <f t="shared" ca="1" si="189"/>
        <v>6589000</v>
      </c>
    </row>
    <row r="1538" spans="1:15" x14ac:dyDescent="0.25">
      <c r="A1538">
        <v>1523</v>
      </c>
      <c r="B1538" s="84">
        <v>39743</v>
      </c>
      <c r="C1538" s="47">
        <v>44.22</v>
      </c>
      <c r="D1538" s="47">
        <v>44.65</v>
      </c>
      <c r="E1538" s="47">
        <v>43.08</v>
      </c>
      <c r="F1538" s="47">
        <v>44.15</v>
      </c>
      <c r="G1538" s="48">
        <v>4709300</v>
      </c>
      <c r="H1538" s="47">
        <v>36.68</v>
      </c>
      <c r="I1538" s="51">
        <f t="shared" si="183"/>
        <v>0.83080407701019254</v>
      </c>
      <c r="J1538" s="51">
        <f t="shared" ca="1" si="184"/>
        <v>1</v>
      </c>
      <c r="K1538" s="47">
        <f t="shared" si="185"/>
        <v>36.74</v>
      </c>
      <c r="L1538" s="47">
        <f t="shared" si="186"/>
        <v>37.1</v>
      </c>
      <c r="M1538" s="47">
        <f t="shared" si="187"/>
        <v>35.79</v>
      </c>
      <c r="N1538" s="47">
        <f t="shared" si="188"/>
        <v>36.68</v>
      </c>
      <c r="O1538" s="48">
        <f t="shared" ca="1" si="189"/>
        <v>4709300</v>
      </c>
    </row>
    <row r="1539" spans="1:15" x14ac:dyDescent="0.25">
      <c r="A1539">
        <v>1524</v>
      </c>
      <c r="B1539" s="84">
        <v>39742</v>
      </c>
      <c r="C1539" s="47">
        <v>47.15</v>
      </c>
      <c r="D1539" s="47">
        <v>47.15</v>
      </c>
      <c r="E1539" s="47">
        <v>44.62</v>
      </c>
      <c r="F1539" s="47">
        <v>44.72</v>
      </c>
      <c r="G1539" s="48">
        <v>3017100</v>
      </c>
      <c r="H1539" s="47">
        <v>37.15</v>
      </c>
      <c r="I1539" s="51">
        <f t="shared" si="183"/>
        <v>0.83072450805008946</v>
      </c>
      <c r="J1539" s="51">
        <f t="shared" ca="1" si="184"/>
        <v>1</v>
      </c>
      <c r="K1539" s="47">
        <f t="shared" si="185"/>
        <v>39.17</v>
      </c>
      <c r="L1539" s="47">
        <f t="shared" si="186"/>
        <v>39.17</v>
      </c>
      <c r="M1539" s="47">
        <f t="shared" si="187"/>
        <v>37.07</v>
      </c>
      <c r="N1539" s="47">
        <f t="shared" si="188"/>
        <v>37.15</v>
      </c>
      <c r="O1539" s="48">
        <f t="shared" ca="1" si="189"/>
        <v>3017100</v>
      </c>
    </row>
    <row r="1540" spans="1:15" x14ac:dyDescent="0.25">
      <c r="A1540">
        <v>1525</v>
      </c>
      <c r="B1540" s="84">
        <v>39741</v>
      </c>
      <c r="C1540" s="47">
        <v>45.09</v>
      </c>
      <c r="D1540" s="47">
        <v>48</v>
      </c>
      <c r="E1540" s="47">
        <v>44.54</v>
      </c>
      <c r="F1540" s="47">
        <v>47.69</v>
      </c>
      <c r="G1540" s="48">
        <v>3002100</v>
      </c>
      <c r="H1540" s="47">
        <v>39.619999999999997</v>
      </c>
      <c r="I1540" s="51">
        <f t="shared" si="183"/>
        <v>0.83078213461941708</v>
      </c>
      <c r="J1540" s="51">
        <f t="shared" ca="1" si="184"/>
        <v>1</v>
      </c>
      <c r="K1540" s="47">
        <f t="shared" si="185"/>
        <v>37.46</v>
      </c>
      <c r="L1540" s="47">
        <f t="shared" si="186"/>
        <v>39.880000000000003</v>
      </c>
      <c r="M1540" s="47">
        <f t="shared" si="187"/>
        <v>37</v>
      </c>
      <c r="N1540" s="47">
        <f t="shared" si="188"/>
        <v>39.619999999999997</v>
      </c>
      <c r="O1540" s="48">
        <f t="shared" ca="1" si="189"/>
        <v>3002100</v>
      </c>
    </row>
    <row r="1541" spans="1:15" x14ac:dyDescent="0.25">
      <c r="A1541">
        <v>1526</v>
      </c>
      <c r="B1541" s="84">
        <v>39738</v>
      </c>
      <c r="C1541" s="47">
        <v>44.87</v>
      </c>
      <c r="D1541" s="47">
        <v>47.12</v>
      </c>
      <c r="E1541" s="47">
        <v>44.48</v>
      </c>
      <c r="F1541" s="47">
        <v>44.82</v>
      </c>
      <c r="G1541" s="48">
        <v>6345500</v>
      </c>
      <c r="H1541" s="47">
        <v>37.229999999999997</v>
      </c>
      <c r="I1541" s="51">
        <f t="shared" si="183"/>
        <v>0.83065595716198115</v>
      </c>
      <c r="J1541" s="51">
        <f t="shared" ca="1" si="184"/>
        <v>1</v>
      </c>
      <c r="K1541" s="47">
        <f t="shared" si="185"/>
        <v>37.270000000000003</v>
      </c>
      <c r="L1541" s="47">
        <f t="shared" si="186"/>
        <v>39.14</v>
      </c>
      <c r="M1541" s="47">
        <f t="shared" si="187"/>
        <v>36.950000000000003</v>
      </c>
      <c r="N1541" s="47">
        <f t="shared" si="188"/>
        <v>37.229999999999997</v>
      </c>
      <c r="O1541" s="48">
        <f t="shared" ca="1" si="189"/>
        <v>6345500</v>
      </c>
    </row>
    <row r="1542" spans="1:15" x14ac:dyDescent="0.25">
      <c r="A1542">
        <v>1527</v>
      </c>
      <c r="B1542" s="84">
        <v>39737</v>
      </c>
      <c r="C1542" s="47">
        <v>45</v>
      </c>
      <c r="D1542" s="47">
        <v>46.73</v>
      </c>
      <c r="E1542" s="47">
        <v>43.37</v>
      </c>
      <c r="F1542" s="47">
        <v>45.73</v>
      </c>
      <c r="G1542" s="48">
        <v>5297000</v>
      </c>
      <c r="H1542" s="47">
        <v>37.99</v>
      </c>
      <c r="I1542" s="51">
        <f t="shared" si="183"/>
        <v>0.83074568117209724</v>
      </c>
      <c r="J1542" s="51">
        <f t="shared" ca="1" si="184"/>
        <v>1</v>
      </c>
      <c r="K1542" s="47">
        <f t="shared" si="185"/>
        <v>37.380000000000003</v>
      </c>
      <c r="L1542" s="47">
        <f t="shared" si="186"/>
        <v>38.82</v>
      </c>
      <c r="M1542" s="47">
        <f t="shared" si="187"/>
        <v>36.03</v>
      </c>
      <c r="N1542" s="47">
        <f t="shared" si="188"/>
        <v>37.99</v>
      </c>
      <c r="O1542" s="48">
        <f t="shared" ca="1" si="189"/>
        <v>5297000</v>
      </c>
    </row>
    <row r="1543" spans="1:15" x14ac:dyDescent="0.25">
      <c r="A1543">
        <v>1528</v>
      </c>
      <c r="B1543" s="84">
        <v>39736</v>
      </c>
      <c r="C1543" s="47">
        <v>48.36</v>
      </c>
      <c r="D1543" s="47">
        <v>48.61</v>
      </c>
      <c r="E1543" s="47">
        <v>44.77</v>
      </c>
      <c r="F1543" s="47">
        <v>45.07</v>
      </c>
      <c r="G1543" s="48">
        <v>3364300</v>
      </c>
      <c r="H1543" s="47">
        <v>37.44</v>
      </c>
      <c r="I1543" s="51">
        <f t="shared" si="183"/>
        <v>0.83070778788551136</v>
      </c>
      <c r="J1543" s="51">
        <f t="shared" ca="1" si="184"/>
        <v>1</v>
      </c>
      <c r="K1543" s="47">
        <f t="shared" si="185"/>
        <v>40.17</v>
      </c>
      <c r="L1543" s="47">
        <f t="shared" si="186"/>
        <v>40.380000000000003</v>
      </c>
      <c r="M1543" s="47">
        <f t="shared" si="187"/>
        <v>37.19</v>
      </c>
      <c r="N1543" s="47">
        <f t="shared" si="188"/>
        <v>37.44</v>
      </c>
      <c r="O1543" s="48">
        <f t="shared" ca="1" si="189"/>
        <v>3364300</v>
      </c>
    </row>
    <row r="1544" spans="1:15" x14ac:dyDescent="0.25">
      <c r="A1544">
        <v>1529</v>
      </c>
      <c r="B1544" s="84">
        <v>39735</v>
      </c>
      <c r="C1544" s="47">
        <v>49.64</v>
      </c>
      <c r="D1544" s="47">
        <v>51.64</v>
      </c>
      <c r="E1544" s="47">
        <v>48</v>
      </c>
      <c r="F1544" s="47">
        <v>49.27</v>
      </c>
      <c r="G1544" s="48">
        <v>4187000</v>
      </c>
      <c r="H1544" s="47">
        <v>40.93</v>
      </c>
      <c r="I1544" s="51">
        <f t="shared" si="183"/>
        <v>0.83072863811650088</v>
      </c>
      <c r="J1544" s="51">
        <f t="shared" ca="1" si="184"/>
        <v>1</v>
      </c>
      <c r="K1544" s="47">
        <f t="shared" si="185"/>
        <v>41.24</v>
      </c>
      <c r="L1544" s="47">
        <f t="shared" si="186"/>
        <v>42.9</v>
      </c>
      <c r="M1544" s="47">
        <f t="shared" si="187"/>
        <v>39.869999999999997</v>
      </c>
      <c r="N1544" s="47">
        <f t="shared" si="188"/>
        <v>40.93</v>
      </c>
      <c r="O1544" s="48">
        <f t="shared" ca="1" si="189"/>
        <v>4187000</v>
      </c>
    </row>
    <row r="1545" spans="1:15" x14ac:dyDescent="0.25">
      <c r="A1545">
        <v>1530</v>
      </c>
      <c r="B1545" s="84">
        <v>39734</v>
      </c>
      <c r="C1545" s="47">
        <v>46.77</v>
      </c>
      <c r="D1545" s="47">
        <v>48.3</v>
      </c>
      <c r="E1545" s="47">
        <v>44.81</v>
      </c>
      <c r="F1545" s="47">
        <v>48.19</v>
      </c>
      <c r="G1545" s="48">
        <v>4351600</v>
      </c>
      <c r="H1545" s="47">
        <v>40.03</v>
      </c>
      <c r="I1545" s="51">
        <f t="shared" si="183"/>
        <v>0.83067026354015361</v>
      </c>
      <c r="J1545" s="51">
        <f t="shared" ca="1" si="184"/>
        <v>1</v>
      </c>
      <c r="K1545" s="47">
        <f t="shared" si="185"/>
        <v>38.85</v>
      </c>
      <c r="L1545" s="47">
        <f t="shared" si="186"/>
        <v>40.119999999999997</v>
      </c>
      <c r="M1545" s="47">
        <f t="shared" si="187"/>
        <v>37.22</v>
      </c>
      <c r="N1545" s="47">
        <f t="shared" si="188"/>
        <v>40.03</v>
      </c>
      <c r="O1545" s="48">
        <f t="shared" ca="1" si="189"/>
        <v>4351600</v>
      </c>
    </row>
    <row r="1546" spans="1:15" x14ac:dyDescent="0.25">
      <c r="A1546">
        <v>1531</v>
      </c>
      <c r="B1546" s="84">
        <v>39731</v>
      </c>
      <c r="C1546" s="47">
        <v>43.89</v>
      </c>
      <c r="D1546" s="47">
        <v>46.64</v>
      </c>
      <c r="E1546" s="47">
        <v>41.81</v>
      </c>
      <c r="F1546" s="47">
        <v>45.65</v>
      </c>
      <c r="G1546" s="48">
        <v>9470800</v>
      </c>
      <c r="H1546" s="47">
        <v>37.92</v>
      </c>
      <c r="I1546" s="51">
        <f t="shared" si="183"/>
        <v>0.83066812705366933</v>
      </c>
      <c r="J1546" s="51">
        <f t="shared" ca="1" si="184"/>
        <v>1</v>
      </c>
      <c r="K1546" s="47">
        <f t="shared" si="185"/>
        <v>36.46</v>
      </c>
      <c r="L1546" s="47">
        <f t="shared" si="186"/>
        <v>38.74</v>
      </c>
      <c r="M1546" s="47">
        <f t="shared" si="187"/>
        <v>34.729999999999997</v>
      </c>
      <c r="N1546" s="47">
        <f t="shared" si="188"/>
        <v>37.92</v>
      </c>
      <c r="O1546" s="48">
        <f t="shared" ca="1" si="189"/>
        <v>9470800</v>
      </c>
    </row>
    <row r="1547" spans="1:15" x14ac:dyDescent="0.25">
      <c r="A1547">
        <v>1532</v>
      </c>
      <c r="B1547" s="84">
        <v>39730</v>
      </c>
      <c r="C1547" s="47">
        <v>49.26</v>
      </c>
      <c r="D1547" s="47">
        <v>49.6</v>
      </c>
      <c r="E1547" s="47">
        <v>45.4</v>
      </c>
      <c r="F1547" s="47">
        <v>45.59</v>
      </c>
      <c r="G1547" s="48">
        <v>5315600</v>
      </c>
      <c r="H1547" s="47">
        <v>37.869999999999997</v>
      </c>
      <c r="I1547" s="51">
        <f t="shared" si="183"/>
        <v>0.83066461943408632</v>
      </c>
      <c r="J1547" s="51">
        <f t="shared" ca="1" si="184"/>
        <v>1</v>
      </c>
      <c r="K1547" s="47">
        <f t="shared" si="185"/>
        <v>40.92</v>
      </c>
      <c r="L1547" s="47">
        <f t="shared" si="186"/>
        <v>41.2</v>
      </c>
      <c r="M1547" s="47">
        <f t="shared" si="187"/>
        <v>37.71</v>
      </c>
      <c r="N1547" s="47">
        <f t="shared" si="188"/>
        <v>37.869999999999997</v>
      </c>
      <c r="O1547" s="48">
        <f t="shared" ca="1" si="189"/>
        <v>5315600</v>
      </c>
    </row>
    <row r="1548" spans="1:15" x14ac:dyDescent="0.25">
      <c r="A1548">
        <v>1533</v>
      </c>
      <c r="B1548" s="84">
        <v>39729</v>
      </c>
      <c r="C1548" s="47">
        <v>50.33</v>
      </c>
      <c r="D1548" s="47">
        <v>51.32</v>
      </c>
      <c r="E1548" s="47">
        <v>47</v>
      </c>
      <c r="F1548" s="47">
        <v>49.76</v>
      </c>
      <c r="G1548" s="48">
        <v>4710000</v>
      </c>
      <c r="H1548" s="47">
        <v>41.34</v>
      </c>
      <c r="I1548" s="51">
        <f t="shared" si="183"/>
        <v>0.83078778135048237</v>
      </c>
      <c r="J1548" s="51">
        <f t="shared" ca="1" si="184"/>
        <v>1</v>
      </c>
      <c r="K1548" s="47">
        <f t="shared" si="185"/>
        <v>41.81</v>
      </c>
      <c r="L1548" s="47">
        <f t="shared" si="186"/>
        <v>42.64</v>
      </c>
      <c r="M1548" s="47">
        <f t="shared" si="187"/>
        <v>39.049999999999997</v>
      </c>
      <c r="N1548" s="47">
        <f t="shared" si="188"/>
        <v>41.34</v>
      </c>
      <c r="O1548" s="48">
        <f t="shared" ca="1" si="189"/>
        <v>4710000</v>
      </c>
    </row>
    <row r="1549" spans="1:15" x14ac:dyDescent="0.25">
      <c r="A1549">
        <v>1534</v>
      </c>
      <c r="B1549" s="84">
        <v>39728</v>
      </c>
      <c r="C1549" s="47">
        <v>51</v>
      </c>
      <c r="D1549" s="47">
        <v>52.8</v>
      </c>
      <c r="E1549" s="47">
        <v>49.64</v>
      </c>
      <c r="F1549" s="47">
        <v>51.25</v>
      </c>
      <c r="G1549" s="48">
        <v>5772900</v>
      </c>
      <c r="H1549" s="47">
        <v>42.58</v>
      </c>
      <c r="I1549" s="51">
        <f t="shared" si="183"/>
        <v>0.83082926829268289</v>
      </c>
      <c r="J1549" s="51">
        <f t="shared" ca="1" si="184"/>
        <v>1</v>
      </c>
      <c r="K1549" s="47">
        <f t="shared" si="185"/>
        <v>42.37</v>
      </c>
      <c r="L1549" s="47">
        <f t="shared" si="186"/>
        <v>43.87</v>
      </c>
      <c r="M1549" s="47">
        <f t="shared" si="187"/>
        <v>41.24</v>
      </c>
      <c r="N1549" s="47">
        <f t="shared" si="188"/>
        <v>42.58</v>
      </c>
      <c r="O1549" s="48">
        <f t="shared" ca="1" si="189"/>
        <v>5772900</v>
      </c>
    </row>
    <row r="1550" spans="1:15" x14ac:dyDescent="0.25">
      <c r="A1550">
        <v>1535</v>
      </c>
      <c r="B1550" s="84">
        <v>39727</v>
      </c>
      <c r="C1550" s="47">
        <v>52.2</v>
      </c>
      <c r="D1550" s="47">
        <v>52.76</v>
      </c>
      <c r="E1550" s="47">
        <v>50.23</v>
      </c>
      <c r="F1550" s="47">
        <v>51.38</v>
      </c>
      <c r="G1550" s="48">
        <v>5101600</v>
      </c>
      <c r="H1550" s="47">
        <v>42.68</v>
      </c>
      <c r="I1550" s="51">
        <f t="shared" si="183"/>
        <v>0.83067341377968074</v>
      </c>
      <c r="J1550" s="51">
        <f t="shared" ca="1" si="184"/>
        <v>1</v>
      </c>
      <c r="K1550" s="47">
        <f t="shared" si="185"/>
        <v>43.36</v>
      </c>
      <c r="L1550" s="47">
        <f t="shared" si="186"/>
        <v>43.83</v>
      </c>
      <c r="M1550" s="47">
        <f t="shared" si="187"/>
        <v>41.72</v>
      </c>
      <c r="N1550" s="47">
        <f t="shared" si="188"/>
        <v>42.68</v>
      </c>
      <c r="O1550" s="48">
        <f t="shared" ca="1" si="189"/>
        <v>5101600</v>
      </c>
    </row>
    <row r="1551" spans="1:15" x14ac:dyDescent="0.25">
      <c r="A1551">
        <v>1536</v>
      </c>
      <c r="B1551" s="84">
        <v>39724</v>
      </c>
      <c r="C1551" s="47">
        <v>53.11</v>
      </c>
      <c r="D1551" s="47">
        <v>54.52</v>
      </c>
      <c r="E1551" s="47">
        <v>52.8</v>
      </c>
      <c r="F1551" s="47">
        <v>53.17</v>
      </c>
      <c r="G1551" s="48">
        <v>3707900</v>
      </c>
      <c r="H1551" s="47">
        <v>44.17</v>
      </c>
      <c r="I1551" s="51">
        <f t="shared" si="183"/>
        <v>0.83073161557269137</v>
      </c>
      <c r="J1551" s="51">
        <f t="shared" ca="1" si="184"/>
        <v>1</v>
      </c>
      <c r="K1551" s="47">
        <f t="shared" si="185"/>
        <v>44.12</v>
      </c>
      <c r="L1551" s="47">
        <f t="shared" si="186"/>
        <v>45.29</v>
      </c>
      <c r="M1551" s="47">
        <f t="shared" si="187"/>
        <v>43.86</v>
      </c>
      <c r="N1551" s="47">
        <f t="shared" si="188"/>
        <v>44.17</v>
      </c>
      <c r="O1551" s="48">
        <f t="shared" ca="1" si="189"/>
        <v>3707900</v>
      </c>
    </row>
    <row r="1552" spans="1:15" x14ac:dyDescent="0.25">
      <c r="A1552">
        <v>1537</v>
      </c>
      <c r="B1552" s="84">
        <v>39723</v>
      </c>
      <c r="C1552" s="47">
        <v>53.53</v>
      </c>
      <c r="D1552" s="47">
        <v>53.88</v>
      </c>
      <c r="E1552" s="47">
        <v>52.37</v>
      </c>
      <c r="F1552" s="47">
        <v>52.7</v>
      </c>
      <c r="G1552" s="48">
        <v>3073400</v>
      </c>
      <c r="H1552" s="47">
        <v>43.55</v>
      </c>
      <c r="I1552" s="51">
        <f t="shared" si="183"/>
        <v>0.82637571157495249</v>
      </c>
      <c r="J1552" s="51">
        <f t="shared" ca="1" si="184"/>
        <v>1</v>
      </c>
      <c r="K1552" s="47">
        <f t="shared" si="185"/>
        <v>44.24</v>
      </c>
      <c r="L1552" s="47">
        <f t="shared" si="186"/>
        <v>44.53</v>
      </c>
      <c r="M1552" s="47">
        <f t="shared" si="187"/>
        <v>43.28</v>
      </c>
      <c r="N1552" s="47">
        <f t="shared" si="188"/>
        <v>43.55</v>
      </c>
      <c r="O1552" s="48">
        <f t="shared" ca="1" si="189"/>
        <v>3073400</v>
      </c>
    </row>
    <row r="1553" spans="1:15" x14ac:dyDescent="0.25">
      <c r="A1553">
        <v>1538</v>
      </c>
      <c r="B1553" s="84">
        <v>39722</v>
      </c>
      <c r="C1553" s="47">
        <v>53.5</v>
      </c>
      <c r="D1553" s="47">
        <v>54.13</v>
      </c>
      <c r="E1553" s="47">
        <v>52.6</v>
      </c>
      <c r="F1553" s="47">
        <v>54</v>
      </c>
      <c r="G1553" s="48">
        <v>3082500</v>
      </c>
      <c r="H1553" s="47">
        <v>44.62</v>
      </c>
      <c r="I1553" s="51">
        <f t="shared" ref="I1553:I1616" si="190">H1553/F1553</f>
        <v>0.8262962962962962</v>
      </c>
      <c r="J1553" s="51">
        <f t="shared" ref="J1553:J1616" ca="1" si="191">INDEX(OFFSET($T$15,0,0,$S$13+1,1),MATCH(B1553,OFFSET($Q$15,0,0,$S$13+1,1),-1))</f>
        <v>1</v>
      </c>
      <c r="K1553" s="47">
        <f t="shared" ref="K1553:K1616" si="192">ROUND($I1553*C1553,2)</f>
        <v>44.21</v>
      </c>
      <c r="L1553" s="47">
        <f t="shared" ref="L1553:L1616" si="193">ROUND($I1553*D1553,2)</f>
        <v>44.73</v>
      </c>
      <c r="M1553" s="47">
        <f t="shared" ref="M1553:M1616" si="194">ROUND($I1553*E1553,2)</f>
        <v>43.46</v>
      </c>
      <c r="N1553" s="47">
        <f t="shared" ref="N1553:N1616" si="195">ROUND($I1553*F1553,2)</f>
        <v>44.62</v>
      </c>
      <c r="O1553" s="48">
        <f t="shared" ref="O1553:O1616" ca="1" si="196">G1553*J1553</f>
        <v>3082500</v>
      </c>
    </row>
    <row r="1554" spans="1:15" x14ac:dyDescent="0.25">
      <c r="A1554">
        <v>1539</v>
      </c>
      <c r="B1554" s="84">
        <v>39721</v>
      </c>
      <c r="C1554" s="47">
        <v>54.2</v>
      </c>
      <c r="D1554" s="47">
        <v>54.4</v>
      </c>
      <c r="E1554" s="47">
        <v>52.67</v>
      </c>
      <c r="F1554" s="47">
        <v>53.51</v>
      </c>
      <c r="G1554" s="48">
        <v>3166800</v>
      </c>
      <c r="H1554" s="47">
        <v>44.22</v>
      </c>
      <c r="I1554" s="51">
        <f t="shared" si="190"/>
        <v>0.82638759110446647</v>
      </c>
      <c r="J1554" s="51">
        <f t="shared" ca="1" si="191"/>
        <v>1</v>
      </c>
      <c r="K1554" s="47">
        <f t="shared" si="192"/>
        <v>44.79</v>
      </c>
      <c r="L1554" s="47">
        <f t="shared" si="193"/>
        <v>44.96</v>
      </c>
      <c r="M1554" s="47">
        <f t="shared" si="194"/>
        <v>43.53</v>
      </c>
      <c r="N1554" s="47">
        <f t="shared" si="195"/>
        <v>44.22</v>
      </c>
      <c r="O1554" s="48">
        <f t="shared" ca="1" si="196"/>
        <v>3166800</v>
      </c>
    </row>
    <row r="1555" spans="1:15" x14ac:dyDescent="0.25">
      <c r="A1555">
        <v>1540</v>
      </c>
      <c r="B1555" s="84">
        <v>39720</v>
      </c>
      <c r="C1555" s="47">
        <v>55.24</v>
      </c>
      <c r="D1555" s="47">
        <v>56.2</v>
      </c>
      <c r="E1555" s="47">
        <v>52.74</v>
      </c>
      <c r="F1555" s="47">
        <v>53.7</v>
      </c>
      <c r="G1555" s="48">
        <v>5233700</v>
      </c>
      <c r="H1555" s="47">
        <v>44.37</v>
      </c>
      <c r="I1555" s="51">
        <f t="shared" si="190"/>
        <v>0.82625698324022334</v>
      </c>
      <c r="J1555" s="51">
        <f t="shared" ca="1" si="191"/>
        <v>1</v>
      </c>
      <c r="K1555" s="47">
        <f t="shared" si="192"/>
        <v>45.64</v>
      </c>
      <c r="L1555" s="47">
        <f t="shared" si="193"/>
        <v>46.44</v>
      </c>
      <c r="M1555" s="47">
        <f t="shared" si="194"/>
        <v>43.58</v>
      </c>
      <c r="N1555" s="47">
        <f t="shared" si="195"/>
        <v>44.37</v>
      </c>
      <c r="O1555" s="48">
        <f t="shared" ca="1" si="196"/>
        <v>5233700</v>
      </c>
    </row>
    <row r="1556" spans="1:15" x14ac:dyDescent="0.25">
      <c r="A1556">
        <v>1541</v>
      </c>
      <c r="B1556" s="84">
        <v>39717</v>
      </c>
      <c r="C1556" s="47">
        <v>55.38</v>
      </c>
      <c r="D1556" s="47">
        <v>56.48</v>
      </c>
      <c r="E1556" s="47">
        <v>55.07</v>
      </c>
      <c r="F1556" s="47">
        <v>56.06</v>
      </c>
      <c r="G1556" s="48">
        <v>2941800</v>
      </c>
      <c r="H1556" s="47">
        <v>46.32</v>
      </c>
      <c r="I1556" s="51">
        <f t="shared" si="190"/>
        <v>0.8262575811630396</v>
      </c>
      <c r="J1556" s="51">
        <f t="shared" ca="1" si="191"/>
        <v>1</v>
      </c>
      <c r="K1556" s="47">
        <f t="shared" si="192"/>
        <v>45.76</v>
      </c>
      <c r="L1556" s="47">
        <f t="shared" si="193"/>
        <v>46.67</v>
      </c>
      <c r="M1556" s="47">
        <f t="shared" si="194"/>
        <v>45.5</v>
      </c>
      <c r="N1556" s="47">
        <f t="shared" si="195"/>
        <v>46.32</v>
      </c>
      <c r="O1556" s="48">
        <f t="shared" ca="1" si="196"/>
        <v>2941800</v>
      </c>
    </row>
    <row r="1557" spans="1:15" x14ac:dyDescent="0.25">
      <c r="A1557">
        <v>1542</v>
      </c>
      <c r="B1557" s="84">
        <v>39716</v>
      </c>
      <c r="C1557" s="47">
        <v>56.13</v>
      </c>
      <c r="D1557" s="47">
        <v>56.88</v>
      </c>
      <c r="E1557" s="47">
        <v>55.6</v>
      </c>
      <c r="F1557" s="47">
        <v>56.16</v>
      </c>
      <c r="G1557" s="48">
        <v>1999800</v>
      </c>
      <c r="H1557" s="47">
        <v>46.41</v>
      </c>
      <c r="I1557" s="51">
        <f t="shared" si="190"/>
        <v>0.82638888888888884</v>
      </c>
      <c r="J1557" s="51">
        <f t="shared" ca="1" si="191"/>
        <v>1</v>
      </c>
      <c r="K1557" s="47">
        <f t="shared" si="192"/>
        <v>46.39</v>
      </c>
      <c r="L1557" s="47">
        <f t="shared" si="193"/>
        <v>47.01</v>
      </c>
      <c r="M1557" s="47">
        <f t="shared" si="194"/>
        <v>45.95</v>
      </c>
      <c r="N1557" s="47">
        <f t="shared" si="195"/>
        <v>46.41</v>
      </c>
      <c r="O1557" s="48">
        <f t="shared" ca="1" si="196"/>
        <v>1999800</v>
      </c>
    </row>
    <row r="1558" spans="1:15" x14ac:dyDescent="0.25">
      <c r="A1558">
        <v>1543</v>
      </c>
      <c r="B1558" s="84">
        <v>39715</v>
      </c>
      <c r="C1558" s="47">
        <v>56.68</v>
      </c>
      <c r="D1558" s="47">
        <v>56.68</v>
      </c>
      <c r="E1558" s="47">
        <v>55.49</v>
      </c>
      <c r="F1558" s="47">
        <v>55.82</v>
      </c>
      <c r="G1558" s="48">
        <v>2249600</v>
      </c>
      <c r="H1558" s="47">
        <v>46.13</v>
      </c>
      <c r="I1558" s="51">
        <f t="shared" si="190"/>
        <v>0.8264063059835185</v>
      </c>
      <c r="J1558" s="51">
        <f t="shared" ca="1" si="191"/>
        <v>1</v>
      </c>
      <c r="K1558" s="47">
        <f t="shared" si="192"/>
        <v>46.84</v>
      </c>
      <c r="L1558" s="47">
        <f t="shared" si="193"/>
        <v>46.84</v>
      </c>
      <c r="M1558" s="47">
        <f t="shared" si="194"/>
        <v>45.86</v>
      </c>
      <c r="N1558" s="47">
        <f t="shared" si="195"/>
        <v>46.13</v>
      </c>
      <c r="O1558" s="48">
        <f t="shared" ca="1" si="196"/>
        <v>2249600</v>
      </c>
    </row>
    <row r="1559" spans="1:15" x14ac:dyDescent="0.25">
      <c r="A1559">
        <v>1544</v>
      </c>
      <c r="B1559" s="84">
        <v>39714</v>
      </c>
      <c r="C1559" s="47">
        <v>57.76</v>
      </c>
      <c r="D1559" s="47">
        <v>58.06</v>
      </c>
      <c r="E1559" s="47">
        <v>56.34</v>
      </c>
      <c r="F1559" s="47">
        <v>56.4</v>
      </c>
      <c r="G1559" s="48">
        <v>2702900</v>
      </c>
      <c r="H1559" s="47">
        <v>46.61</v>
      </c>
      <c r="I1559" s="51">
        <f t="shared" si="190"/>
        <v>0.82641843971631201</v>
      </c>
      <c r="J1559" s="51">
        <f t="shared" ca="1" si="191"/>
        <v>1</v>
      </c>
      <c r="K1559" s="47">
        <f t="shared" si="192"/>
        <v>47.73</v>
      </c>
      <c r="L1559" s="47">
        <f t="shared" si="193"/>
        <v>47.98</v>
      </c>
      <c r="M1559" s="47">
        <f t="shared" si="194"/>
        <v>46.56</v>
      </c>
      <c r="N1559" s="47">
        <f t="shared" si="195"/>
        <v>46.61</v>
      </c>
      <c r="O1559" s="48">
        <f t="shared" ca="1" si="196"/>
        <v>2702900</v>
      </c>
    </row>
    <row r="1560" spans="1:15" x14ac:dyDescent="0.25">
      <c r="A1560">
        <v>1545</v>
      </c>
      <c r="B1560" s="84">
        <v>39713</v>
      </c>
      <c r="C1560" s="47">
        <v>58</v>
      </c>
      <c r="D1560" s="47">
        <v>58.7</v>
      </c>
      <c r="E1560" s="47">
        <v>56.93</v>
      </c>
      <c r="F1560" s="47">
        <v>57.74</v>
      </c>
      <c r="G1560" s="48">
        <v>2557900</v>
      </c>
      <c r="H1560" s="47">
        <v>47.71</v>
      </c>
      <c r="I1560" s="51">
        <f t="shared" si="190"/>
        <v>0.82629026671285066</v>
      </c>
      <c r="J1560" s="51">
        <f t="shared" ca="1" si="191"/>
        <v>1</v>
      </c>
      <c r="K1560" s="47">
        <f t="shared" si="192"/>
        <v>47.92</v>
      </c>
      <c r="L1560" s="47">
        <f t="shared" si="193"/>
        <v>48.5</v>
      </c>
      <c r="M1560" s="47">
        <f t="shared" si="194"/>
        <v>47.04</v>
      </c>
      <c r="N1560" s="47">
        <f t="shared" si="195"/>
        <v>47.71</v>
      </c>
      <c r="O1560" s="48">
        <f t="shared" ca="1" si="196"/>
        <v>2557900</v>
      </c>
    </row>
    <row r="1561" spans="1:15" x14ac:dyDescent="0.25">
      <c r="A1561">
        <v>1546</v>
      </c>
      <c r="B1561" s="84">
        <v>39710</v>
      </c>
      <c r="C1561" s="47">
        <v>60.08</v>
      </c>
      <c r="D1561" s="47">
        <v>63.86</v>
      </c>
      <c r="E1561" s="47">
        <v>57.32</v>
      </c>
      <c r="F1561" s="47">
        <v>58.52</v>
      </c>
      <c r="G1561" s="48">
        <v>5214800</v>
      </c>
      <c r="H1561" s="47">
        <v>48.36</v>
      </c>
      <c r="I1561" s="51">
        <f t="shared" si="190"/>
        <v>0.82638414217361578</v>
      </c>
      <c r="J1561" s="51">
        <f t="shared" ca="1" si="191"/>
        <v>1</v>
      </c>
      <c r="K1561" s="47">
        <f t="shared" si="192"/>
        <v>49.65</v>
      </c>
      <c r="L1561" s="47">
        <f t="shared" si="193"/>
        <v>52.77</v>
      </c>
      <c r="M1561" s="47">
        <f t="shared" si="194"/>
        <v>47.37</v>
      </c>
      <c r="N1561" s="47">
        <f t="shared" si="195"/>
        <v>48.36</v>
      </c>
      <c r="O1561" s="48">
        <f t="shared" ca="1" si="196"/>
        <v>5214800</v>
      </c>
    </row>
    <row r="1562" spans="1:15" x14ac:dyDescent="0.25">
      <c r="A1562">
        <v>1547</v>
      </c>
      <c r="B1562" s="84">
        <v>39709</v>
      </c>
      <c r="C1562" s="47">
        <v>55.99</v>
      </c>
      <c r="D1562" s="47">
        <v>59.95</v>
      </c>
      <c r="E1562" s="47">
        <v>55.75</v>
      </c>
      <c r="F1562" s="47">
        <v>59.31</v>
      </c>
      <c r="G1562" s="48">
        <v>5032800</v>
      </c>
      <c r="H1562" s="47">
        <v>49.01</v>
      </c>
      <c r="I1562" s="51">
        <f t="shared" si="190"/>
        <v>0.82633619962906757</v>
      </c>
      <c r="J1562" s="51">
        <f t="shared" ca="1" si="191"/>
        <v>1</v>
      </c>
      <c r="K1562" s="47">
        <f t="shared" si="192"/>
        <v>46.27</v>
      </c>
      <c r="L1562" s="47">
        <f t="shared" si="193"/>
        <v>49.54</v>
      </c>
      <c r="M1562" s="47">
        <f t="shared" si="194"/>
        <v>46.07</v>
      </c>
      <c r="N1562" s="47">
        <f t="shared" si="195"/>
        <v>49.01</v>
      </c>
      <c r="O1562" s="48">
        <f t="shared" ca="1" si="196"/>
        <v>5032800</v>
      </c>
    </row>
    <row r="1563" spans="1:15" x14ac:dyDescent="0.25">
      <c r="A1563">
        <v>1548</v>
      </c>
      <c r="B1563" s="84">
        <v>39708</v>
      </c>
      <c r="C1563" s="47">
        <v>57.91</v>
      </c>
      <c r="D1563" s="47">
        <v>58.07</v>
      </c>
      <c r="E1563" s="47">
        <v>55.5</v>
      </c>
      <c r="F1563" s="47">
        <v>55.62</v>
      </c>
      <c r="G1563" s="48">
        <v>3739800</v>
      </c>
      <c r="H1563" s="47">
        <v>45.96</v>
      </c>
      <c r="I1563" s="51">
        <f t="shared" si="190"/>
        <v>0.82632146709816623</v>
      </c>
      <c r="J1563" s="51">
        <f t="shared" ca="1" si="191"/>
        <v>1</v>
      </c>
      <c r="K1563" s="47">
        <f t="shared" si="192"/>
        <v>47.85</v>
      </c>
      <c r="L1563" s="47">
        <f t="shared" si="193"/>
        <v>47.98</v>
      </c>
      <c r="M1563" s="47">
        <f t="shared" si="194"/>
        <v>45.86</v>
      </c>
      <c r="N1563" s="47">
        <f t="shared" si="195"/>
        <v>45.96</v>
      </c>
      <c r="O1563" s="48">
        <f t="shared" ca="1" si="196"/>
        <v>3739800</v>
      </c>
    </row>
    <row r="1564" spans="1:15" x14ac:dyDescent="0.25">
      <c r="A1564">
        <v>1549</v>
      </c>
      <c r="B1564" s="84">
        <v>39707</v>
      </c>
      <c r="C1564" s="47">
        <v>58.31</v>
      </c>
      <c r="D1564" s="47">
        <v>59.44</v>
      </c>
      <c r="E1564" s="47">
        <v>57.55</v>
      </c>
      <c r="F1564" s="47">
        <v>58.76</v>
      </c>
      <c r="G1564" s="48">
        <v>3396400</v>
      </c>
      <c r="H1564" s="47">
        <v>48.56</v>
      </c>
      <c r="I1564" s="51">
        <f t="shared" si="190"/>
        <v>0.82641252552756983</v>
      </c>
      <c r="J1564" s="51">
        <f t="shared" ca="1" si="191"/>
        <v>1</v>
      </c>
      <c r="K1564" s="47">
        <f t="shared" si="192"/>
        <v>48.19</v>
      </c>
      <c r="L1564" s="47">
        <f t="shared" si="193"/>
        <v>49.12</v>
      </c>
      <c r="M1564" s="47">
        <f t="shared" si="194"/>
        <v>47.56</v>
      </c>
      <c r="N1564" s="47">
        <f t="shared" si="195"/>
        <v>48.56</v>
      </c>
      <c r="O1564" s="48">
        <f t="shared" ca="1" si="196"/>
        <v>3396400</v>
      </c>
    </row>
    <row r="1565" spans="1:15" x14ac:dyDescent="0.25">
      <c r="A1565">
        <v>1550</v>
      </c>
      <c r="B1565" s="84">
        <v>39706</v>
      </c>
      <c r="C1565" s="47">
        <v>59.54</v>
      </c>
      <c r="D1565" s="47">
        <v>60.63</v>
      </c>
      <c r="E1565" s="47">
        <v>58.69</v>
      </c>
      <c r="F1565" s="47">
        <v>59.17</v>
      </c>
      <c r="G1565" s="48">
        <v>2598400</v>
      </c>
      <c r="H1565" s="47">
        <v>48.89</v>
      </c>
      <c r="I1565" s="51">
        <f t="shared" si="190"/>
        <v>0.82626330910934598</v>
      </c>
      <c r="J1565" s="51">
        <f t="shared" ca="1" si="191"/>
        <v>1</v>
      </c>
      <c r="K1565" s="47">
        <f t="shared" si="192"/>
        <v>49.2</v>
      </c>
      <c r="L1565" s="47">
        <f t="shared" si="193"/>
        <v>50.1</v>
      </c>
      <c r="M1565" s="47">
        <f t="shared" si="194"/>
        <v>48.49</v>
      </c>
      <c r="N1565" s="47">
        <f t="shared" si="195"/>
        <v>48.89</v>
      </c>
      <c r="O1565" s="48">
        <f t="shared" ca="1" si="196"/>
        <v>2598400</v>
      </c>
    </row>
    <row r="1566" spans="1:15" x14ac:dyDescent="0.25">
      <c r="A1566">
        <v>1551</v>
      </c>
      <c r="B1566" s="84">
        <v>39703</v>
      </c>
      <c r="C1566" s="47">
        <v>59.87</v>
      </c>
      <c r="D1566" s="47">
        <v>60.93</v>
      </c>
      <c r="E1566" s="47">
        <v>59.75</v>
      </c>
      <c r="F1566" s="47">
        <v>60.8</v>
      </c>
      <c r="G1566" s="48">
        <v>2167300</v>
      </c>
      <c r="H1566" s="47">
        <v>50.24</v>
      </c>
      <c r="I1566" s="51">
        <f t="shared" si="190"/>
        <v>0.82631578947368434</v>
      </c>
      <c r="J1566" s="51">
        <f t="shared" ca="1" si="191"/>
        <v>1</v>
      </c>
      <c r="K1566" s="47">
        <f t="shared" si="192"/>
        <v>49.47</v>
      </c>
      <c r="L1566" s="47">
        <f t="shared" si="193"/>
        <v>50.35</v>
      </c>
      <c r="M1566" s="47">
        <f t="shared" si="194"/>
        <v>49.37</v>
      </c>
      <c r="N1566" s="47">
        <f t="shared" si="195"/>
        <v>50.24</v>
      </c>
      <c r="O1566" s="48">
        <f t="shared" ca="1" si="196"/>
        <v>2167300</v>
      </c>
    </row>
    <row r="1567" spans="1:15" x14ac:dyDescent="0.25">
      <c r="A1567">
        <v>1552</v>
      </c>
      <c r="B1567" s="84">
        <v>39702</v>
      </c>
      <c r="C1567" s="47">
        <v>58.14</v>
      </c>
      <c r="D1567" s="47">
        <v>60.26</v>
      </c>
      <c r="E1567" s="47">
        <v>58.06</v>
      </c>
      <c r="F1567" s="47">
        <v>60.21</v>
      </c>
      <c r="G1567" s="48">
        <v>3011600</v>
      </c>
      <c r="H1567" s="47">
        <v>49.75</v>
      </c>
      <c r="I1567" s="51">
        <f t="shared" si="190"/>
        <v>0.82627470519847201</v>
      </c>
      <c r="J1567" s="51">
        <f t="shared" ca="1" si="191"/>
        <v>1</v>
      </c>
      <c r="K1567" s="47">
        <f t="shared" si="192"/>
        <v>48.04</v>
      </c>
      <c r="L1567" s="47">
        <f t="shared" si="193"/>
        <v>49.79</v>
      </c>
      <c r="M1567" s="47">
        <f t="shared" si="194"/>
        <v>47.97</v>
      </c>
      <c r="N1567" s="47">
        <f t="shared" si="195"/>
        <v>49.75</v>
      </c>
      <c r="O1567" s="48">
        <f t="shared" ca="1" si="196"/>
        <v>3011600</v>
      </c>
    </row>
    <row r="1568" spans="1:15" x14ac:dyDescent="0.25">
      <c r="A1568">
        <v>1553</v>
      </c>
      <c r="B1568" s="84">
        <v>39701</v>
      </c>
      <c r="C1568" s="47">
        <v>60.72</v>
      </c>
      <c r="D1568" s="47">
        <v>61.38</v>
      </c>
      <c r="E1568" s="47">
        <v>58.35</v>
      </c>
      <c r="F1568" s="47">
        <v>58.56</v>
      </c>
      <c r="G1568" s="48">
        <v>4131800</v>
      </c>
      <c r="H1568" s="47">
        <v>48.39</v>
      </c>
      <c r="I1568" s="51">
        <f t="shared" si="190"/>
        <v>0.82633196721311475</v>
      </c>
      <c r="J1568" s="51">
        <f t="shared" ca="1" si="191"/>
        <v>1</v>
      </c>
      <c r="K1568" s="47">
        <f t="shared" si="192"/>
        <v>50.17</v>
      </c>
      <c r="L1568" s="47">
        <f t="shared" si="193"/>
        <v>50.72</v>
      </c>
      <c r="M1568" s="47">
        <f t="shared" si="194"/>
        <v>48.22</v>
      </c>
      <c r="N1568" s="47">
        <f t="shared" si="195"/>
        <v>48.39</v>
      </c>
      <c r="O1568" s="48">
        <f t="shared" ca="1" si="196"/>
        <v>4131800</v>
      </c>
    </row>
    <row r="1569" spans="1:15" x14ac:dyDescent="0.25">
      <c r="A1569">
        <v>1554</v>
      </c>
      <c r="B1569" s="84">
        <v>39700</v>
      </c>
      <c r="C1569" s="47">
        <v>60.76</v>
      </c>
      <c r="D1569" s="47">
        <v>61.8</v>
      </c>
      <c r="E1569" s="47">
        <v>60.5</v>
      </c>
      <c r="F1569" s="47">
        <v>60.5</v>
      </c>
      <c r="G1569" s="48">
        <v>2982900</v>
      </c>
      <c r="H1569" s="47">
        <v>49.99</v>
      </c>
      <c r="I1569" s="51">
        <f t="shared" si="190"/>
        <v>0.82628099173553726</v>
      </c>
      <c r="J1569" s="51">
        <f t="shared" ca="1" si="191"/>
        <v>1</v>
      </c>
      <c r="K1569" s="47">
        <f t="shared" si="192"/>
        <v>50.2</v>
      </c>
      <c r="L1569" s="47">
        <f t="shared" si="193"/>
        <v>51.06</v>
      </c>
      <c r="M1569" s="47">
        <f t="shared" si="194"/>
        <v>49.99</v>
      </c>
      <c r="N1569" s="47">
        <f t="shared" si="195"/>
        <v>49.99</v>
      </c>
      <c r="O1569" s="48">
        <f t="shared" ca="1" si="196"/>
        <v>2982900</v>
      </c>
    </row>
    <row r="1570" spans="1:15" x14ac:dyDescent="0.25">
      <c r="A1570">
        <v>1555</v>
      </c>
      <c r="B1570" s="84">
        <v>39699</v>
      </c>
      <c r="C1570" s="47">
        <v>60.79</v>
      </c>
      <c r="D1570" s="47">
        <v>61.44</v>
      </c>
      <c r="E1570" s="47">
        <v>60.25</v>
      </c>
      <c r="F1570" s="47">
        <v>60.91</v>
      </c>
      <c r="G1570" s="48">
        <v>3715500</v>
      </c>
      <c r="H1570" s="47">
        <v>50.33</v>
      </c>
      <c r="I1570" s="51">
        <f t="shared" si="190"/>
        <v>0.82630109998358237</v>
      </c>
      <c r="J1570" s="51">
        <f t="shared" ca="1" si="191"/>
        <v>1</v>
      </c>
      <c r="K1570" s="47">
        <f t="shared" si="192"/>
        <v>50.23</v>
      </c>
      <c r="L1570" s="47">
        <f t="shared" si="193"/>
        <v>50.77</v>
      </c>
      <c r="M1570" s="47">
        <f t="shared" si="194"/>
        <v>49.78</v>
      </c>
      <c r="N1570" s="47">
        <f t="shared" si="195"/>
        <v>50.33</v>
      </c>
      <c r="O1570" s="48">
        <f t="shared" ca="1" si="196"/>
        <v>3715500</v>
      </c>
    </row>
    <row r="1571" spans="1:15" x14ac:dyDescent="0.25">
      <c r="A1571">
        <v>1556</v>
      </c>
      <c r="B1571" s="84">
        <v>39696</v>
      </c>
      <c r="C1571" s="47">
        <v>58.34</v>
      </c>
      <c r="D1571" s="47">
        <v>60.56</v>
      </c>
      <c r="E1571" s="47">
        <v>58</v>
      </c>
      <c r="F1571" s="47">
        <v>59.71</v>
      </c>
      <c r="G1571" s="48">
        <v>4275200</v>
      </c>
      <c r="H1571" s="47">
        <v>49.34</v>
      </c>
      <c r="I1571" s="51">
        <f t="shared" si="190"/>
        <v>0.82632724836710769</v>
      </c>
      <c r="J1571" s="51">
        <f t="shared" ca="1" si="191"/>
        <v>1</v>
      </c>
      <c r="K1571" s="47">
        <f t="shared" si="192"/>
        <v>48.21</v>
      </c>
      <c r="L1571" s="47">
        <f t="shared" si="193"/>
        <v>50.04</v>
      </c>
      <c r="M1571" s="47">
        <f t="shared" si="194"/>
        <v>47.93</v>
      </c>
      <c r="N1571" s="47">
        <f t="shared" si="195"/>
        <v>49.34</v>
      </c>
      <c r="O1571" s="48">
        <f t="shared" ca="1" si="196"/>
        <v>4275200</v>
      </c>
    </row>
    <row r="1572" spans="1:15" x14ac:dyDescent="0.25">
      <c r="A1572">
        <v>1557</v>
      </c>
      <c r="B1572" s="84">
        <v>39695</v>
      </c>
      <c r="C1572" s="47">
        <v>59.76</v>
      </c>
      <c r="D1572" s="47">
        <v>59.76</v>
      </c>
      <c r="E1572" s="47">
        <v>58.23</v>
      </c>
      <c r="F1572" s="47">
        <v>58.5</v>
      </c>
      <c r="G1572" s="48">
        <v>2369000</v>
      </c>
      <c r="H1572" s="47">
        <v>48.34</v>
      </c>
      <c r="I1572" s="51">
        <f t="shared" si="190"/>
        <v>0.82632478632478634</v>
      </c>
      <c r="J1572" s="51">
        <f t="shared" ca="1" si="191"/>
        <v>1</v>
      </c>
      <c r="K1572" s="47">
        <f t="shared" si="192"/>
        <v>49.38</v>
      </c>
      <c r="L1572" s="47">
        <f t="shared" si="193"/>
        <v>49.38</v>
      </c>
      <c r="M1572" s="47">
        <f t="shared" si="194"/>
        <v>48.12</v>
      </c>
      <c r="N1572" s="47">
        <f t="shared" si="195"/>
        <v>48.34</v>
      </c>
      <c r="O1572" s="48">
        <f t="shared" ca="1" si="196"/>
        <v>2369000</v>
      </c>
    </row>
    <row r="1573" spans="1:15" x14ac:dyDescent="0.25">
      <c r="A1573">
        <v>1558</v>
      </c>
      <c r="B1573" s="84">
        <v>39694</v>
      </c>
      <c r="C1573" s="47">
        <v>60.04</v>
      </c>
      <c r="D1573" s="47">
        <v>60.54</v>
      </c>
      <c r="E1573" s="47">
        <v>59.24</v>
      </c>
      <c r="F1573" s="47">
        <v>60.03</v>
      </c>
      <c r="G1573" s="48">
        <v>2457600</v>
      </c>
      <c r="H1573" s="47">
        <v>49.6</v>
      </c>
      <c r="I1573" s="51">
        <f t="shared" si="190"/>
        <v>0.82625353989671835</v>
      </c>
      <c r="J1573" s="51">
        <f t="shared" ca="1" si="191"/>
        <v>1</v>
      </c>
      <c r="K1573" s="47">
        <f t="shared" si="192"/>
        <v>49.61</v>
      </c>
      <c r="L1573" s="47">
        <f t="shared" si="193"/>
        <v>50.02</v>
      </c>
      <c r="M1573" s="47">
        <f t="shared" si="194"/>
        <v>48.95</v>
      </c>
      <c r="N1573" s="47">
        <f t="shared" si="195"/>
        <v>49.6</v>
      </c>
      <c r="O1573" s="48">
        <f t="shared" ca="1" si="196"/>
        <v>2457600</v>
      </c>
    </row>
    <row r="1574" spans="1:15" x14ac:dyDescent="0.25">
      <c r="A1574">
        <v>1559</v>
      </c>
      <c r="B1574" s="84">
        <v>39693</v>
      </c>
      <c r="C1574" s="47">
        <v>60.53</v>
      </c>
      <c r="D1574" s="47">
        <v>61.21</v>
      </c>
      <c r="E1574" s="47">
        <v>60.07</v>
      </c>
      <c r="F1574" s="47">
        <v>60.22</v>
      </c>
      <c r="G1574" s="48">
        <v>2630200</v>
      </c>
      <c r="H1574" s="47">
        <v>49.76</v>
      </c>
      <c r="I1574" s="51">
        <f t="shared" si="190"/>
        <v>0.82630355363666552</v>
      </c>
      <c r="J1574" s="51">
        <f t="shared" ca="1" si="191"/>
        <v>1</v>
      </c>
      <c r="K1574" s="47">
        <f t="shared" si="192"/>
        <v>50.02</v>
      </c>
      <c r="L1574" s="47">
        <f t="shared" si="193"/>
        <v>50.58</v>
      </c>
      <c r="M1574" s="47">
        <f t="shared" si="194"/>
        <v>49.64</v>
      </c>
      <c r="N1574" s="47">
        <f t="shared" si="195"/>
        <v>49.76</v>
      </c>
      <c r="O1574" s="48">
        <f t="shared" ca="1" si="196"/>
        <v>2630200</v>
      </c>
    </row>
    <row r="1575" spans="1:15" x14ac:dyDescent="0.25">
      <c r="A1575">
        <v>1560</v>
      </c>
      <c r="B1575" s="84">
        <v>39689</v>
      </c>
      <c r="C1575" s="47">
        <v>60.43</v>
      </c>
      <c r="D1575" s="47">
        <v>60.99</v>
      </c>
      <c r="E1575" s="47">
        <v>59.91</v>
      </c>
      <c r="F1575" s="47">
        <v>59.99</v>
      </c>
      <c r="G1575" s="48">
        <v>1767200</v>
      </c>
      <c r="H1575" s="47">
        <v>49.57</v>
      </c>
      <c r="I1575" s="51">
        <f t="shared" si="190"/>
        <v>0.82630438406401063</v>
      </c>
      <c r="J1575" s="51">
        <f t="shared" ca="1" si="191"/>
        <v>1</v>
      </c>
      <c r="K1575" s="47">
        <f t="shared" si="192"/>
        <v>49.93</v>
      </c>
      <c r="L1575" s="47">
        <f t="shared" si="193"/>
        <v>50.4</v>
      </c>
      <c r="M1575" s="47">
        <f t="shared" si="194"/>
        <v>49.5</v>
      </c>
      <c r="N1575" s="47">
        <f t="shared" si="195"/>
        <v>49.57</v>
      </c>
      <c r="O1575" s="48">
        <f t="shared" ca="1" si="196"/>
        <v>1767200</v>
      </c>
    </row>
    <row r="1576" spans="1:15" x14ac:dyDescent="0.25">
      <c r="A1576">
        <v>1561</v>
      </c>
      <c r="B1576" s="84">
        <v>39688</v>
      </c>
      <c r="C1576" s="47">
        <v>60.59</v>
      </c>
      <c r="D1576" s="47">
        <v>61.28</v>
      </c>
      <c r="E1576" s="47">
        <v>59.88</v>
      </c>
      <c r="F1576" s="47">
        <v>60.82</v>
      </c>
      <c r="G1576" s="48">
        <v>2226700</v>
      </c>
      <c r="H1576" s="47">
        <v>50.26</v>
      </c>
      <c r="I1576" s="51">
        <f t="shared" si="190"/>
        <v>0.82637290365011506</v>
      </c>
      <c r="J1576" s="51">
        <f t="shared" ca="1" si="191"/>
        <v>1</v>
      </c>
      <c r="K1576" s="47">
        <f t="shared" si="192"/>
        <v>50.07</v>
      </c>
      <c r="L1576" s="47">
        <f t="shared" si="193"/>
        <v>50.64</v>
      </c>
      <c r="M1576" s="47">
        <f t="shared" si="194"/>
        <v>49.48</v>
      </c>
      <c r="N1576" s="47">
        <f t="shared" si="195"/>
        <v>50.26</v>
      </c>
      <c r="O1576" s="48">
        <f t="shared" ca="1" si="196"/>
        <v>2226700</v>
      </c>
    </row>
    <row r="1577" spans="1:15" x14ac:dyDescent="0.25">
      <c r="A1577">
        <v>1562</v>
      </c>
      <c r="B1577" s="84">
        <v>39687</v>
      </c>
      <c r="C1577" s="47">
        <v>59.65</v>
      </c>
      <c r="D1577" s="47">
        <v>60.61</v>
      </c>
      <c r="E1577" s="47">
        <v>59.39</v>
      </c>
      <c r="F1577" s="47">
        <v>60.35</v>
      </c>
      <c r="G1577" s="48">
        <v>1639100</v>
      </c>
      <c r="H1577" s="47">
        <v>49.87</v>
      </c>
      <c r="I1577" s="51">
        <f t="shared" si="190"/>
        <v>0.82634631317315654</v>
      </c>
      <c r="J1577" s="51">
        <f t="shared" ca="1" si="191"/>
        <v>1</v>
      </c>
      <c r="K1577" s="47">
        <f t="shared" si="192"/>
        <v>49.29</v>
      </c>
      <c r="L1577" s="47">
        <f t="shared" si="193"/>
        <v>50.08</v>
      </c>
      <c r="M1577" s="47">
        <f t="shared" si="194"/>
        <v>49.08</v>
      </c>
      <c r="N1577" s="47">
        <f t="shared" si="195"/>
        <v>49.87</v>
      </c>
      <c r="O1577" s="48">
        <f t="shared" ca="1" si="196"/>
        <v>1639100</v>
      </c>
    </row>
    <row r="1578" spans="1:15" x14ac:dyDescent="0.25">
      <c r="A1578">
        <v>1563</v>
      </c>
      <c r="B1578" s="84">
        <v>39686</v>
      </c>
      <c r="C1578" s="47">
        <v>59.79</v>
      </c>
      <c r="D1578" s="47">
        <v>60.1</v>
      </c>
      <c r="E1578" s="47">
        <v>59.36</v>
      </c>
      <c r="F1578" s="47">
        <v>59.7</v>
      </c>
      <c r="G1578" s="48">
        <v>1242600</v>
      </c>
      <c r="H1578" s="47">
        <v>49.33</v>
      </c>
      <c r="I1578" s="51">
        <f t="shared" si="190"/>
        <v>0.82629815745393631</v>
      </c>
      <c r="J1578" s="51">
        <f t="shared" ca="1" si="191"/>
        <v>1</v>
      </c>
      <c r="K1578" s="47">
        <f t="shared" si="192"/>
        <v>49.4</v>
      </c>
      <c r="L1578" s="47">
        <f t="shared" si="193"/>
        <v>49.66</v>
      </c>
      <c r="M1578" s="47">
        <f t="shared" si="194"/>
        <v>49.05</v>
      </c>
      <c r="N1578" s="47">
        <f t="shared" si="195"/>
        <v>49.33</v>
      </c>
      <c r="O1578" s="48">
        <f t="shared" ca="1" si="196"/>
        <v>1242600</v>
      </c>
    </row>
    <row r="1579" spans="1:15" x14ac:dyDescent="0.25">
      <c r="A1579">
        <v>1564</v>
      </c>
      <c r="B1579" s="84">
        <v>39685</v>
      </c>
      <c r="C1579" s="47">
        <v>60.03</v>
      </c>
      <c r="D1579" s="47">
        <v>60.5</v>
      </c>
      <c r="E1579" s="47">
        <v>59.42</v>
      </c>
      <c r="F1579" s="47">
        <v>59.83</v>
      </c>
      <c r="G1579" s="48">
        <v>1677800</v>
      </c>
      <c r="H1579" s="47">
        <v>49.44</v>
      </c>
      <c r="I1579" s="51">
        <f t="shared" si="190"/>
        <v>0.82634130035099451</v>
      </c>
      <c r="J1579" s="51">
        <f t="shared" ca="1" si="191"/>
        <v>1</v>
      </c>
      <c r="K1579" s="47">
        <f t="shared" si="192"/>
        <v>49.61</v>
      </c>
      <c r="L1579" s="47">
        <f t="shared" si="193"/>
        <v>49.99</v>
      </c>
      <c r="M1579" s="47">
        <f t="shared" si="194"/>
        <v>49.1</v>
      </c>
      <c r="N1579" s="47">
        <f t="shared" si="195"/>
        <v>49.44</v>
      </c>
      <c r="O1579" s="48">
        <f t="shared" ca="1" si="196"/>
        <v>1677800</v>
      </c>
    </row>
    <row r="1580" spans="1:15" x14ac:dyDescent="0.25">
      <c r="A1580">
        <v>1565</v>
      </c>
      <c r="B1580" s="84">
        <v>39682</v>
      </c>
      <c r="C1580" s="47">
        <v>60.99</v>
      </c>
      <c r="D1580" s="47">
        <v>60.99</v>
      </c>
      <c r="E1580" s="47">
        <v>59.9</v>
      </c>
      <c r="F1580" s="47">
        <v>60.26</v>
      </c>
      <c r="G1580" s="48">
        <v>2271300</v>
      </c>
      <c r="H1580" s="47">
        <v>49.79</v>
      </c>
      <c r="I1580" s="51">
        <f t="shared" si="190"/>
        <v>0.82625290408231</v>
      </c>
      <c r="J1580" s="51">
        <f t="shared" ca="1" si="191"/>
        <v>1</v>
      </c>
      <c r="K1580" s="47">
        <f t="shared" si="192"/>
        <v>50.39</v>
      </c>
      <c r="L1580" s="47">
        <f t="shared" si="193"/>
        <v>50.39</v>
      </c>
      <c r="M1580" s="47">
        <f t="shared" si="194"/>
        <v>49.49</v>
      </c>
      <c r="N1580" s="47">
        <f t="shared" si="195"/>
        <v>49.79</v>
      </c>
      <c r="O1580" s="48">
        <f t="shared" ca="1" si="196"/>
        <v>2271300</v>
      </c>
    </row>
    <row r="1581" spans="1:15" x14ac:dyDescent="0.25">
      <c r="A1581">
        <v>1566</v>
      </c>
      <c r="B1581" s="84">
        <v>39681</v>
      </c>
      <c r="C1581" s="47">
        <v>59.84</v>
      </c>
      <c r="D1581" s="47">
        <v>60.75</v>
      </c>
      <c r="E1581" s="47">
        <v>59.71</v>
      </c>
      <c r="F1581" s="47">
        <v>60.63</v>
      </c>
      <c r="G1581" s="48">
        <v>1839700</v>
      </c>
      <c r="H1581" s="47">
        <v>50.1</v>
      </c>
      <c r="I1581" s="51">
        <f t="shared" si="190"/>
        <v>0.82632360217714007</v>
      </c>
      <c r="J1581" s="51">
        <f t="shared" ca="1" si="191"/>
        <v>1</v>
      </c>
      <c r="K1581" s="47">
        <f t="shared" si="192"/>
        <v>49.45</v>
      </c>
      <c r="L1581" s="47">
        <f t="shared" si="193"/>
        <v>50.2</v>
      </c>
      <c r="M1581" s="47">
        <f t="shared" si="194"/>
        <v>49.34</v>
      </c>
      <c r="N1581" s="47">
        <f t="shared" si="195"/>
        <v>50.1</v>
      </c>
      <c r="O1581" s="48">
        <f t="shared" ca="1" si="196"/>
        <v>1839700</v>
      </c>
    </row>
    <row r="1582" spans="1:15" x14ac:dyDescent="0.25">
      <c r="A1582">
        <v>1567</v>
      </c>
      <c r="B1582" s="84">
        <v>39680</v>
      </c>
      <c r="C1582" s="47">
        <v>61</v>
      </c>
      <c r="D1582" s="47">
        <v>61</v>
      </c>
      <c r="E1582" s="47">
        <v>59.68</v>
      </c>
      <c r="F1582" s="47">
        <v>60.59</v>
      </c>
      <c r="G1582" s="48">
        <v>2091800</v>
      </c>
      <c r="H1582" s="47">
        <v>50.07</v>
      </c>
      <c r="I1582" s="51">
        <f t="shared" si="190"/>
        <v>0.82637398910711335</v>
      </c>
      <c r="J1582" s="51">
        <f t="shared" ca="1" si="191"/>
        <v>1</v>
      </c>
      <c r="K1582" s="47">
        <f t="shared" si="192"/>
        <v>50.41</v>
      </c>
      <c r="L1582" s="47">
        <f t="shared" si="193"/>
        <v>50.41</v>
      </c>
      <c r="M1582" s="47">
        <f t="shared" si="194"/>
        <v>49.32</v>
      </c>
      <c r="N1582" s="47">
        <f t="shared" si="195"/>
        <v>50.07</v>
      </c>
      <c r="O1582" s="48">
        <f t="shared" ca="1" si="196"/>
        <v>2091800</v>
      </c>
    </row>
    <row r="1583" spans="1:15" x14ac:dyDescent="0.25">
      <c r="A1583">
        <v>1568</v>
      </c>
      <c r="B1583" s="84">
        <v>39679</v>
      </c>
      <c r="C1583" s="47">
        <v>61.01</v>
      </c>
      <c r="D1583" s="47">
        <v>61.33</v>
      </c>
      <c r="E1583" s="47">
        <v>60.21</v>
      </c>
      <c r="F1583" s="47">
        <v>60.34</v>
      </c>
      <c r="G1583" s="48">
        <v>2370900</v>
      </c>
      <c r="H1583" s="47">
        <v>49.86</v>
      </c>
      <c r="I1583" s="51">
        <f t="shared" si="190"/>
        <v>0.82631753397414642</v>
      </c>
      <c r="J1583" s="51">
        <f t="shared" ca="1" si="191"/>
        <v>1</v>
      </c>
      <c r="K1583" s="47">
        <f t="shared" si="192"/>
        <v>50.41</v>
      </c>
      <c r="L1583" s="47">
        <f t="shared" si="193"/>
        <v>50.68</v>
      </c>
      <c r="M1583" s="47">
        <f t="shared" si="194"/>
        <v>49.75</v>
      </c>
      <c r="N1583" s="47">
        <f t="shared" si="195"/>
        <v>49.86</v>
      </c>
      <c r="O1583" s="48">
        <f t="shared" ca="1" si="196"/>
        <v>2370900</v>
      </c>
    </row>
    <row r="1584" spans="1:15" x14ac:dyDescent="0.25">
      <c r="A1584">
        <v>1569</v>
      </c>
      <c r="B1584" s="84">
        <v>39678</v>
      </c>
      <c r="C1584" s="47">
        <v>61.95</v>
      </c>
      <c r="D1584" s="47">
        <v>62.09</v>
      </c>
      <c r="E1584" s="47">
        <v>61.17</v>
      </c>
      <c r="F1584" s="47">
        <v>61.41</v>
      </c>
      <c r="G1584" s="48">
        <v>2488300</v>
      </c>
      <c r="H1584" s="47">
        <v>50.74</v>
      </c>
      <c r="I1584" s="51">
        <f t="shared" si="190"/>
        <v>0.82624979645008967</v>
      </c>
      <c r="J1584" s="51">
        <f t="shared" ca="1" si="191"/>
        <v>1</v>
      </c>
      <c r="K1584" s="47">
        <f t="shared" si="192"/>
        <v>51.19</v>
      </c>
      <c r="L1584" s="47">
        <f t="shared" si="193"/>
        <v>51.3</v>
      </c>
      <c r="M1584" s="47">
        <f t="shared" si="194"/>
        <v>50.54</v>
      </c>
      <c r="N1584" s="47">
        <f t="shared" si="195"/>
        <v>50.74</v>
      </c>
      <c r="O1584" s="48">
        <f t="shared" ca="1" si="196"/>
        <v>2488300</v>
      </c>
    </row>
    <row r="1585" spans="1:15" x14ac:dyDescent="0.25">
      <c r="A1585">
        <v>1570</v>
      </c>
      <c r="B1585" s="84">
        <v>39675</v>
      </c>
      <c r="C1585" s="47">
        <v>60.31</v>
      </c>
      <c r="D1585" s="47">
        <v>61.92</v>
      </c>
      <c r="E1585" s="47">
        <v>60.29</v>
      </c>
      <c r="F1585" s="47">
        <v>61.71</v>
      </c>
      <c r="G1585" s="48">
        <v>2755900</v>
      </c>
      <c r="H1585" s="47">
        <v>50.99</v>
      </c>
      <c r="I1585" s="51">
        <f t="shared" si="190"/>
        <v>0.82628423270134499</v>
      </c>
      <c r="J1585" s="51">
        <f t="shared" ca="1" si="191"/>
        <v>1</v>
      </c>
      <c r="K1585" s="47">
        <f t="shared" si="192"/>
        <v>49.83</v>
      </c>
      <c r="L1585" s="47">
        <f t="shared" si="193"/>
        <v>51.16</v>
      </c>
      <c r="M1585" s="47">
        <f t="shared" si="194"/>
        <v>49.82</v>
      </c>
      <c r="N1585" s="47">
        <f t="shared" si="195"/>
        <v>50.99</v>
      </c>
      <c r="O1585" s="48">
        <f t="shared" ca="1" si="196"/>
        <v>2755900</v>
      </c>
    </row>
    <row r="1586" spans="1:15" x14ac:dyDescent="0.25">
      <c r="A1586">
        <v>1571</v>
      </c>
      <c r="B1586" s="84">
        <v>39674</v>
      </c>
      <c r="C1586" s="47">
        <v>60.2</v>
      </c>
      <c r="D1586" s="47">
        <v>60.83</v>
      </c>
      <c r="E1586" s="47">
        <v>59.15</v>
      </c>
      <c r="F1586" s="47">
        <v>60.31</v>
      </c>
      <c r="G1586" s="48">
        <v>2252300</v>
      </c>
      <c r="H1586" s="47">
        <v>49.84</v>
      </c>
      <c r="I1586" s="51">
        <f t="shared" si="190"/>
        <v>0.82639694909633565</v>
      </c>
      <c r="J1586" s="51">
        <f t="shared" ca="1" si="191"/>
        <v>1</v>
      </c>
      <c r="K1586" s="47">
        <f t="shared" si="192"/>
        <v>49.75</v>
      </c>
      <c r="L1586" s="47">
        <f t="shared" si="193"/>
        <v>50.27</v>
      </c>
      <c r="M1586" s="47">
        <f t="shared" si="194"/>
        <v>48.88</v>
      </c>
      <c r="N1586" s="47">
        <f t="shared" si="195"/>
        <v>49.84</v>
      </c>
      <c r="O1586" s="48">
        <f t="shared" ca="1" si="196"/>
        <v>2252300</v>
      </c>
    </row>
    <row r="1587" spans="1:15" x14ac:dyDescent="0.25">
      <c r="A1587">
        <v>1572</v>
      </c>
      <c r="B1587" s="84">
        <v>39673</v>
      </c>
      <c r="C1587" s="47">
        <v>61.04</v>
      </c>
      <c r="D1587" s="47">
        <v>61.25</v>
      </c>
      <c r="E1587" s="47">
        <v>59.7</v>
      </c>
      <c r="F1587" s="47">
        <v>60.42</v>
      </c>
      <c r="G1587" s="48">
        <v>1974000</v>
      </c>
      <c r="H1587" s="47">
        <v>49.93</v>
      </c>
      <c r="I1587" s="51">
        <f t="shared" si="190"/>
        <v>0.82638199271764312</v>
      </c>
      <c r="J1587" s="51">
        <f t="shared" ca="1" si="191"/>
        <v>1</v>
      </c>
      <c r="K1587" s="47">
        <f t="shared" si="192"/>
        <v>50.44</v>
      </c>
      <c r="L1587" s="47">
        <f t="shared" si="193"/>
        <v>50.62</v>
      </c>
      <c r="M1587" s="47">
        <f t="shared" si="194"/>
        <v>49.34</v>
      </c>
      <c r="N1587" s="47">
        <f t="shared" si="195"/>
        <v>49.93</v>
      </c>
      <c r="O1587" s="48">
        <f t="shared" ca="1" si="196"/>
        <v>1974000</v>
      </c>
    </row>
    <row r="1588" spans="1:15" x14ac:dyDescent="0.25">
      <c r="A1588">
        <v>1573</v>
      </c>
      <c r="B1588" s="84">
        <v>39672</v>
      </c>
      <c r="C1588" s="47">
        <v>60.11</v>
      </c>
      <c r="D1588" s="47">
        <v>61.34</v>
      </c>
      <c r="E1588" s="47">
        <v>60.09</v>
      </c>
      <c r="F1588" s="47">
        <v>61.07</v>
      </c>
      <c r="G1588" s="48">
        <v>2354500</v>
      </c>
      <c r="H1588" s="47">
        <v>50.46</v>
      </c>
      <c r="I1588" s="51">
        <f t="shared" si="190"/>
        <v>0.82626494186998523</v>
      </c>
      <c r="J1588" s="51">
        <f t="shared" ca="1" si="191"/>
        <v>1</v>
      </c>
      <c r="K1588" s="47">
        <f t="shared" si="192"/>
        <v>49.67</v>
      </c>
      <c r="L1588" s="47">
        <f t="shared" si="193"/>
        <v>50.68</v>
      </c>
      <c r="M1588" s="47">
        <f t="shared" si="194"/>
        <v>49.65</v>
      </c>
      <c r="N1588" s="47">
        <f t="shared" si="195"/>
        <v>50.46</v>
      </c>
      <c r="O1588" s="48">
        <f t="shared" ca="1" si="196"/>
        <v>2354500</v>
      </c>
    </row>
    <row r="1589" spans="1:15" x14ac:dyDescent="0.25">
      <c r="A1589">
        <v>1574</v>
      </c>
      <c r="B1589" s="84">
        <v>39671</v>
      </c>
      <c r="C1589" s="47">
        <v>60.1</v>
      </c>
      <c r="D1589" s="47">
        <v>60.54</v>
      </c>
      <c r="E1589" s="47">
        <v>59.85</v>
      </c>
      <c r="F1589" s="47">
        <v>60.41</v>
      </c>
      <c r="G1589" s="48">
        <v>1679500</v>
      </c>
      <c r="H1589" s="47">
        <v>49.92</v>
      </c>
      <c r="I1589" s="51">
        <f t="shared" si="190"/>
        <v>0.82635325277271987</v>
      </c>
      <c r="J1589" s="51">
        <f t="shared" ca="1" si="191"/>
        <v>1</v>
      </c>
      <c r="K1589" s="47">
        <f t="shared" si="192"/>
        <v>49.66</v>
      </c>
      <c r="L1589" s="47">
        <f t="shared" si="193"/>
        <v>50.03</v>
      </c>
      <c r="M1589" s="47">
        <f t="shared" si="194"/>
        <v>49.46</v>
      </c>
      <c r="N1589" s="47">
        <f t="shared" si="195"/>
        <v>49.92</v>
      </c>
      <c r="O1589" s="48">
        <f t="shared" ca="1" si="196"/>
        <v>1679500</v>
      </c>
    </row>
    <row r="1590" spans="1:15" x14ac:dyDescent="0.25">
      <c r="A1590">
        <v>1575</v>
      </c>
      <c r="B1590" s="84">
        <v>39668</v>
      </c>
      <c r="C1590" s="47">
        <v>58.69</v>
      </c>
      <c r="D1590" s="47">
        <v>60.35</v>
      </c>
      <c r="E1590" s="47">
        <v>58.39</v>
      </c>
      <c r="F1590" s="47">
        <v>60.31</v>
      </c>
      <c r="G1590" s="48">
        <v>2084700</v>
      </c>
      <c r="H1590" s="47">
        <v>49.84</v>
      </c>
      <c r="I1590" s="51">
        <f t="shared" si="190"/>
        <v>0.82639694909633565</v>
      </c>
      <c r="J1590" s="51">
        <f t="shared" ca="1" si="191"/>
        <v>1</v>
      </c>
      <c r="K1590" s="47">
        <f t="shared" si="192"/>
        <v>48.5</v>
      </c>
      <c r="L1590" s="47">
        <f t="shared" si="193"/>
        <v>49.87</v>
      </c>
      <c r="M1590" s="47">
        <f t="shared" si="194"/>
        <v>48.25</v>
      </c>
      <c r="N1590" s="47">
        <f t="shared" si="195"/>
        <v>49.84</v>
      </c>
      <c r="O1590" s="48">
        <f t="shared" ca="1" si="196"/>
        <v>2084700</v>
      </c>
    </row>
    <row r="1591" spans="1:15" x14ac:dyDescent="0.25">
      <c r="A1591">
        <v>1576</v>
      </c>
      <c r="B1591" s="84">
        <v>39667</v>
      </c>
      <c r="C1591" s="47">
        <v>58.15</v>
      </c>
      <c r="D1591" s="47">
        <v>59.26</v>
      </c>
      <c r="E1591" s="47">
        <v>57.88</v>
      </c>
      <c r="F1591" s="47">
        <v>58.53</v>
      </c>
      <c r="G1591" s="48">
        <v>2853500</v>
      </c>
      <c r="H1591" s="47">
        <v>48.37</v>
      </c>
      <c r="I1591" s="51">
        <f t="shared" si="190"/>
        <v>0.82641380488638294</v>
      </c>
      <c r="J1591" s="51">
        <f t="shared" ca="1" si="191"/>
        <v>1</v>
      </c>
      <c r="K1591" s="47">
        <f t="shared" si="192"/>
        <v>48.06</v>
      </c>
      <c r="L1591" s="47">
        <f t="shared" si="193"/>
        <v>48.97</v>
      </c>
      <c r="M1591" s="47">
        <f t="shared" si="194"/>
        <v>47.83</v>
      </c>
      <c r="N1591" s="47">
        <f t="shared" si="195"/>
        <v>48.37</v>
      </c>
      <c r="O1591" s="48">
        <f t="shared" ca="1" si="196"/>
        <v>2853500</v>
      </c>
    </row>
    <row r="1592" spans="1:15" x14ac:dyDescent="0.25">
      <c r="A1592">
        <v>1577</v>
      </c>
      <c r="B1592" s="84">
        <v>39666</v>
      </c>
      <c r="C1592" s="47">
        <v>58.58</v>
      </c>
      <c r="D1592" s="47">
        <v>59.23</v>
      </c>
      <c r="E1592" s="47">
        <v>58.54</v>
      </c>
      <c r="F1592" s="47">
        <v>58.64</v>
      </c>
      <c r="G1592" s="48">
        <v>2152100</v>
      </c>
      <c r="H1592" s="47">
        <v>48.46</v>
      </c>
      <c r="I1592" s="51">
        <f t="shared" si="190"/>
        <v>0.82639836289222379</v>
      </c>
      <c r="J1592" s="51">
        <f t="shared" ca="1" si="191"/>
        <v>1</v>
      </c>
      <c r="K1592" s="47">
        <f t="shared" si="192"/>
        <v>48.41</v>
      </c>
      <c r="L1592" s="47">
        <f t="shared" si="193"/>
        <v>48.95</v>
      </c>
      <c r="M1592" s="47">
        <f t="shared" si="194"/>
        <v>48.38</v>
      </c>
      <c r="N1592" s="47">
        <f t="shared" si="195"/>
        <v>48.46</v>
      </c>
      <c r="O1592" s="48">
        <f t="shared" ca="1" si="196"/>
        <v>2152100</v>
      </c>
    </row>
    <row r="1593" spans="1:15" x14ac:dyDescent="0.25">
      <c r="A1593">
        <v>1578</v>
      </c>
      <c r="B1593" s="84">
        <v>39665</v>
      </c>
      <c r="C1593" s="47">
        <v>57.94</v>
      </c>
      <c r="D1593" s="47">
        <v>59</v>
      </c>
      <c r="E1593" s="47">
        <v>57.86</v>
      </c>
      <c r="F1593" s="47">
        <v>58.88</v>
      </c>
      <c r="G1593" s="48">
        <v>2425800</v>
      </c>
      <c r="H1593" s="47">
        <v>48.65</v>
      </c>
      <c r="I1593" s="51">
        <f t="shared" si="190"/>
        <v>0.82625679347826086</v>
      </c>
      <c r="J1593" s="51">
        <f t="shared" ca="1" si="191"/>
        <v>1</v>
      </c>
      <c r="K1593" s="47">
        <f t="shared" si="192"/>
        <v>47.87</v>
      </c>
      <c r="L1593" s="47">
        <f t="shared" si="193"/>
        <v>48.75</v>
      </c>
      <c r="M1593" s="47">
        <f t="shared" si="194"/>
        <v>47.81</v>
      </c>
      <c r="N1593" s="47">
        <f t="shared" si="195"/>
        <v>48.65</v>
      </c>
      <c r="O1593" s="48">
        <f t="shared" ca="1" si="196"/>
        <v>2425800</v>
      </c>
    </row>
    <row r="1594" spans="1:15" x14ac:dyDescent="0.25">
      <c r="A1594">
        <v>1579</v>
      </c>
      <c r="B1594" s="84">
        <v>39664</v>
      </c>
      <c r="C1594" s="47">
        <v>56.13</v>
      </c>
      <c r="D1594" s="47">
        <v>57.98</v>
      </c>
      <c r="E1594" s="47">
        <v>55.51</v>
      </c>
      <c r="F1594" s="47">
        <v>57.68</v>
      </c>
      <c r="G1594" s="48">
        <v>2862400</v>
      </c>
      <c r="H1594" s="47">
        <v>47.66</v>
      </c>
      <c r="I1594" s="51">
        <f t="shared" si="190"/>
        <v>0.82628294036061023</v>
      </c>
      <c r="J1594" s="51">
        <f t="shared" ca="1" si="191"/>
        <v>1</v>
      </c>
      <c r="K1594" s="47">
        <f t="shared" si="192"/>
        <v>46.38</v>
      </c>
      <c r="L1594" s="47">
        <f t="shared" si="193"/>
        <v>47.91</v>
      </c>
      <c r="M1594" s="47">
        <f t="shared" si="194"/>
        <v>45.87</v>
      </c>
      <c r="N1594" s="47">
        <f t="shared" si="195"/>
        <v>47.66</v>
      </c>
      <c r="O1594" s="48">
        <f t="shared" ca="1" si="196"/>
        <v>2862400</v>
      </c>
    </row>
    <row r="1595" spans="1:15" x14ac:dyDescent="0.25">
      <c r="A1595">
        <v>1580</v>
      </c>
      <c r="B1595" s="84">
        <v>39661</v>
      </c>
      <c r="C1595" s="47">
        <v>56.76</v>
      </c>
      <c r="D1595" s="47">
        <v>57.28</v>
      </c>
      <c r="E1595" s="47">
        <v>56.11</v>
      </c>
      <c r="F1595" s="47">
        <v>56.36</v>
      </c>
      <c r="G1595" s="48">
        <v>2361700</v>
      </c>
      <c r="H1595" s="47">
        <v>46.57</v>
      </c>
      <c r="I1595" s="51">
        <f t="shared" si="190"/>
        <v>0.82629524485450678</v>
      </c>
      <c r="J1595" s="51">
        <f t="shared" ca="1" si="191"/>
        <v>1</v>
      </c>
      <c r="K1595" s="47">
        <f t="shared" si="192"/>
        <v>46.9</v>
      </c>
      <c r="L1595" s="47">
        <f t="shared" si="193"/>
        <v>47.33</v>
      </c>
      <c r="M1595" s="47">
        <f t="shared" si="194"/>
        <v>46.36</v>
      </c>
      <c r="N1595" s="47">
        <f t="shared" si="195"/>
        <v>46.57</v>
      </c>
      <c r="O1595" s="48">
        <f t="shared" ca="1" si="196"/>
        <v>2361700</v>
      </c>
    </row>
    <row r="1596" spans="1:15" x14ac:dyDescent="0.25">
      <c r="A1596">
        <v>1581</v>
      </c>
      <c r="B1596" s="84">
        <v>39660</v>
      </c>
      <c r="C1596" s="47">
        <v>57.46</v>
      </c>
      <c r="D1596" s="47">
        <v>58.5</v>
      </c>
      <c r="E1596" s="47">
        <v>56.91</v>
      </c>
      <c r="F1596" s="47">
        <v>56.93</v>
      </c>
      <c r="G1596" s="48">
        <v>2256800</v>
      </c>
      <c r="H1596" s="47">
        <v>47.04</v>
      </c>
      <c r="I1596" s="51">
        <f t="shared" si="190"/>
        <v>0.82627788512207978</v>
      </c>
      <c r="J1596" s="51">
        <f t="shared" ca="1" si="191"/>
        <v>1</v>
      </c>
      <c r="K1596" s="47">
        <f t="shared" si="192"/>
        <v>47.48</v>
      </c>
      <c r="L1596" s="47">
        <f t="shared" si="193"/>
        <v>48.34</v>
      </c>
      <c r="M1596" s="47">
        <f t="shared" si="194"/>
        <v>47.02</v>
      </c>
      <c r="N1596" s="47">
        <f t="shared" si="195"/>
        <v>47.04</v>
      </c>
      <c r="O1596" s="48">
        <f t="shared" ca="1" si="196"/>
        <v>2256800</v>
      </c>
    </row>
    <row r="1597" spans="1:15" x14ac:dyDescent="0.25">
      <c r="A1597">
        <v>1582</v>
      </c>
      <c r="B1597" s="84">
        <v>39659</v>
      </c>
      <c r="C1597" s="47">
        <v>57.89</v>
      </c>
      <c r="D1597" s="47">
        <v>58.39</v>
      </c>
      <c r="E1597" s="47">
        <v>57.43</v>
      </c>
      <c r="F1597" s="47">
        <v>57.94</v>
      </c>
      <c r="G1597" s="48">
        <v>2713400</v>
      </c>
      <c r="H1597" s="47">
        <v>47.88</v>
      </c>
      <c r="I1597" s="51">
        <f t="shared" si="190"/>
        <v>0.82637210907835701</v>
      </c>
      <c r="J1597" s="51">
        <f t="shared" ca="1" si="191"/>
        <v>1</v>
      </c>
      <c r="K1597" s="47">
        <f t="shared" si="192"/>
        <v>47.84</v>
      </c>
      <c r="L1597" s="47">
        <f t="shared" si="193"/>
        <v>48.25</v>
      </c>
      <c r="M1597" s="47">
        <f t="shared" si="194"/>
        <v>47.46</v>
      </c>
      <c r="N1597" s="47">
        <f t="shared" si="195"/>
        <v>47.88</v>
      </c>
      <c r="O1597" s="48">
        <f t="shared" ca="1" si="196"/>
        <v>2713400</v>
      </c>
    </row>
    <row r="1598" spans="1:15" x14ac:dyDescent="0.25">
      <c r="A1598">
        <v>1583</v>
      </c>
      <c r="B1598" s="84">
        <v>39658</v>
      </c>
      <c r="C1598" s="47">
        <v>56.22</v>
      </c>
      <c r="D1598" s="47">
        <v>58.1</v>
      </c>
      <c r="E1598" s="47">
        <v>56.22</v>
      </c>
      <c r="F1598" s="47">
        <v>57.83</v>
      </c>
      <c r="G1598" s="48">
        <v>2936400</v>
      </c>
      <c r="H1598" s="47">
        <v>47.79</v>
      </c>
      <c r="I1598" s="51">
        <f t="shared" si="190"/>
        <v>0.82638768805118457</v>
      </c>
      <c r="J1598" s="51">
        <f t="shared" ca="1" si="191"/>
        <v>1</v>
      </c>
      <c r="K1598" s="47">
        <f t="shared" si="192"/>
        <v>46.46</v>
      </c>
      <c r="L1598" s="47">
        <f t="shared" si="193"/>
        <v>48.01</v>
      </c>
      <c r="M1598" s="47">
        <f t="shared" si="194"/>
        <v>46.46</v>
      </c>
      <c r="N1598" s="47">
        <f t="shared" si="195"/>
        <v>47.79</v>
      </c>
      <c r="O1598" s="48">
        <f t="shared" ca="1" si="196"/>
        <v>2936400</v>
      </c>
    </row>
    <row r="1599" spans="1:15" x14ac:dyDescent="0.25">
      <c r="A1599">
        <v>1584</v>
      </c>
      <c r="B1599" s="84">
        <v>39657</v>
      </c>
      <c r="C1599" s="47">
        <v>56.89</v>
      </c>
      <c r="D1599" s="47">
        <v>57.74</v>
      </c>
      <c r="E1599" s="47">
        <v>56.53</v>
      </c>
      <c r="F1599" s="47">
        <v>56.78</v>
      </c>
      <c r="G1599" s="48">
        <v>2457100</v>
      </c>
      <c r="H1599" s="47">
        <v>46.92</v>
      </c>
      <c r="I1599" s="51">
        <f t="shared" si="190"/>
        <v>0.82634730538922152</v>
      </c>
      <c r="J1599" s="51">
        <f t="shared" ca="1" si="191"/>
        <v>1</v>
      </c>
      <c r="K1599" s="47">
        <f t="shared" si="192"/>
        <v>47.01</v>
      </c>
      <c r="L1599" s="47">
        <f t="shared" si="193"/>
        <v>47.71</v>
      </c>
      <c r="M1599" s="47">
        <f t="shared" si="194"/>
        <v>46.71</v>
      </c>
      <c r="N1599" s="47">
        <f t="shared" si="195"/>
        <v>46.92</v>
      </c>
      <c r="O1599" s="48">
        <f t="shared" ca="1" si="196"/>
        <v>2457100</v>
      </c>
    </row>
    <row r="1600" spans="1:15" x14ac:dyDescent="0.25">
      <c r="A1600">
        <v>1585</v>
      </c>
      <c r="B1600" s="84">
        <v>39654</v>
      </c>
      <c r="C1600" s="47">
        <v>56.75</v>
      </c>
      <c r="D1600" s="47">
        <v>57.69</v>
      </c>
      <c r="E1600" s="47">
        <v>56.66</v>
      </c>
      <c r="F1600" s="47">
        <v>57.22</v>
      </c>
      <c r="G1600" s="48">
        <v>2035400</v>
      </c>
      <c r="H1600" s="47">
        <v>47.28</v>
      </c>
      <c r="I1600" s="51">
        <f t="shared" si="190"/>
        <v>0.82628451590353025</v>
      </c>
      <c r="J1600" s="51">
        <f t="shared" ca="1" si="191"/>
        <v>1</v>
      </c>
      <c r="K1600" s="47">
        <f t="shared" si="192"/>
        <v>46.89</v>
      </c>
      <c r="L1600" s="47">
        <f t="shared" si="193"/>
        <v>47.67</v>
      </c>
      <c r="M1600" s="47">
        <f t="shared" si="194"/>
        <v>46.82</v>
      </c>
      <c r="N1600" s="47">
        <f t="shared" si="195"/>
        <v>47.28</v>
      </c>
      <c r="O1600" s="48">
        <f t="shared" ca="1" si="196"/>
        <v>2035400</v>
      </c>
    </row>
    <row r="1601" spans="1:15" x14ac:dyDescent="0.25">
      <c r="A1601">
        <v>1586</v>
      </c>
      <c r="B1601" s="84">
        <v>39653</v>
      </c>
      <c r="C1601" s="47">
        <v>57.98</v>
      </c>
      <c r="D1601" s="47">
        <v>58.92</v>
      </c>
      <c r="E1601" s="47">
        <v>56.52</v>
      </c>
      <c r="F1601" s="47">
        <v>56.96</v>
      </c>
      <c r="G1601" s="48">
        <v>5524500</v>
      </c>
      <c r="H1601" s="47">
        <v>47.07</v>
      </c>
      <c r="I1601" s="51">
        <f t="shared" si="190"/>
        <v>0.8263693820224719</v>
      </c>
      <c r="J1601" s="51">
        <f t="shared" ca="1" si="191"/>
        <v>1</v>
      </c>
      <c r="K1601" s="47">
        <f t="shared" si="192"/>
        <v>47.91</v>
      </c>
      <c r="L1601" s="47">
        <f t="shared" si="193"/>
        <v>48.69</v>
      </c>
      <c r="M1601" s="47">
        <f t="shared" si="194"/>
        <v>46.71</v>
      </c>
      <c r="N1601" s="47">
        <f t="shared" si="195"/>
        <v>47.07</v>
      </c>
      <c r="O1601" s="48">
        <f t="shared" ca="1" si="196"/>
        <v>5524500</v>
      </c>
    </row>
    <row r="1602" spans="1:15" x14ac:dyDescent="0.25">
      <c r="A1602">
        <v>1587</v>
      </c>
      <c r="B1602" s="84">
        <v>39652</v>
      </c>
      <c r="C1602" s="47">
        <v>56.54</v>
      </c>
      <c r="D1602" s="47">
        <v>57.5</v>
      </c>
      <c r="E1602" s="47">
        <v>55.79</v>
      </c>
      <c r="F1602" s="47">
        <v>57.46</v>
      </c>
      <c r="G1602" s="48">
        <v>4067600</v>
      </c>
      <c r="H1602" s="47">
        <v>47.48</v>
      </c>
      <c r="I1602" s="51">
        <f t="shared" si="190"/>
        <v>0.82631395753567694</v>
      </c>
      <c r="J1602" s="51">
        <f t="shared" ca="1" si="191"/>
        <v>1</v>
      </c>
      <c r="K1602" s="47">
        <f t="shared" si="192"/>
        <v>46.72</v>
      </c>
      <c r="L1602" s="47">
        <f t="shared" si="193"/>
        <v>47.51</v>
      </c>
      <c r="M1602" s="47">
        <f t="shared" si="194"/>
        <v>46.1</v>
      </c>
      <c r="N1602" s="47">
        <f t="shared" si="195"/>
        <v>47.48</v>
      </c>
      <c r="O1602" s="48">
        <f t="shared" ca="1" si="196"/>
        <v>4067600</v>
      </c>
    </row>
    <row r="1603" spans="1:15" x14ac:dyDescent="0.25">
      <c r="A1603">
        <v>1588</v>
      </c>
      <c r="B1603" s="84">
        <v>39651</v>
      </c>
      <c r="C1603" s="47">
        <v>57</v>
      </c>
      <c r="D1603" s="47">
        <v>57.88</v>
      </c>
      <c r="E1603" s="47">
        <v>56.42</v>
      </c>
      <c r="F1603" s="47">
        <v>56.77</v>
      </c>
      <c r="G1603" s="48">
        <v>4150700</v>
      </c>
      <c r="H1603" s="47">
        <v>46.91</v>
      </c>
      <c r="I1603" s="51">
        <f t="shared" si="190"/>
        <v>0.82631671657565609</v>
      </c>
      <c r="J1603" s="51">
        <f t="shared" ca="1" si="191"/>
        <v>1</v>
      </c>
      <c r="K1603" s="47">
        <f t="shared" si="192"/>
        <v>47.1</v>
      </c>
      <c r="L1603" s="47">
        <f t="shared" si="193"/>
        <v>47.83</v>
      </c>
      <c r="M1603" s="47">
        <f t="shared" si="194"/>
        <v>46.62</v>
      </c>
      <c r="N1603" s="47">
        <f t="shared" si="195"/>
        <v>46.91</v>
      </c>
      <c r="O1603" s="48">
        <f t="shared" ca="1" si="196"/>
        <v>4150700</v>
      </c>
    </row>
    <row r="1604" spans="1:15" x14ac:dyDescent="0.25">
      <c r="A1604">
        <v>1589</v>
      </c>
      <c r="B1604" s="84">
        <v>39650</v>
      </c>
      <c r="C1604" s="47">
        <v>56.28</v>
      </c>
      <c r="D1604" s="47">
        <v>57.21</v>
      </c>
      <c r="E1604" s="47">
        <v>56.13</v>
      </c>
      <c r="F1604" s="47">
        <v>57.09</v>
      </c>
      <c r="G1604" s="48">
        <v>3050700</v>
      </c>
      <c r="H1604" s="47">
        <v>47.18</v>
      </c>
      <c r="I1604" s="51">
        <f t="shared" si="190"/>
        <v>0.82641443335084952</v>
      </c>
      <c r="J1604" s="51">
        <f t="shared" ca="1" si="191"/>
        <v>1</v>
      </c>
      <c r="K1604" s="47">
        <f t="shared" si="192"/>
        <v>46.51</v>
      </c>
      <c r="L1604" s="47">
        <f t="shared" si="193"/>
        <v>47.28</v>
      </c>
      <c r="M1604" s="47">
        <f t="shared" si="194"/>
        <v>46.39</v>
      </c>
      <c r="N1604" s="47">
        <f t="shared" si="195"/>
        <v>47.18</v>
      </c>
      <c r="O1604" s="48">
        <f t="shared" ca="1" si="196"/>
        <v>3050700</v>
      </c>
    </row>
    <row r="1605" spans="1:15" x14ac:dyDescent="0.25">
      <c r="A1605">
        <v>1590</v>
      </c>
      <c r="B1605" s="84">
        <v>39647</v>
      </c>
      <c r="C1605" s="47">
        <v>55.41</v>
      </c>
      <c r="D1605" s="47">
        <v>56.5</v>
      </c>
      <c r="E1605" s="47">
        <v>55</v>
      </c>
      <c r="F1605" s="47">
        <v>56.17</v>
      </c>
      <c r="G1605" s="48">
        <v>5019100</v>
      </c>
      <c r="H1605" s="47">
        <v>46.41</v>
      </c>
      <c r="I1605" s="51">
        <f t="shared" si="190"/>
        <v>0.8262417660672956</v>
      </c>
      <c r="J1605" s="51">
        <f t="shared" ca="1" si="191"/>
        <v>1</v>
      </c>
      <c r="K1605" s="47">
        <f t="shared" si="192"/>
        <v>45.78</v>
      </c>
      <c r="L1605" s="47">
        <f t="shared" si="193"/>
        <v>46.68</v>
      </c>
      <c r="M1605" s="47">
        <f t="shared" si="194"/>
        <v>45.44</v>
      </c>
      <c r="N1605" s="47">
        <f t="shared" si="195"/>
        <v>46.41</v>
      </c>
      <c r="O1605" s="48">
        <f t="shared" ca="1" si="196"/>
        <v>5019100</v>
      </c>
    </row>
    <row r="1606" spans="1:15" x14ac:dyDescent="0.25">
      <c r="A1606">
        <v>1591</v>
      </c>
      <c r="B1606" s="84">
        <v>39646</v>
      </c>
      <c r="C1606" s="47">
        <v>56.27</v>
      </c>
      <c r="D1606" s="47">
        <v>56.5</v>
      </c>
      <c r="E1606" s="47">
        <v>54.5</v>
      </c>
      <c r="F1606" s="47">
        <v>55.46</v>
      </c>
      <c r="G1606" s="48">
        <v>4706600</v>
      </c>
      <c r="H1606" s="47">
        <v>45.83</v>
      </c>
      <c r="I1606" s="51">
        <f t="shared" si="190"/>
        <v>0.82636134150739271</v>
      </c>
      <c r="J1606" s="51">
        <f t="shared" ca="1" si="191"/>
        <v>1</v>
      </c>
      <c r="K1606" s="47">
        <f t="shared" si="192"/>
        <v>46.5</v>
      </c>
      <c r="L1606" s="47">
        <f t="shared" si="193"/>
        <v>46.69</v>
      </c>
      <c r="M1606" s="47">
        <f t="shared" si="194"/>
        <v>45.04</v>
      </c>
      <c r="N1606" s="47">
        <f t="shared" si="195"/>
        <v>45.83</v>
      </c>
      <c r="O1606" s="48">
        <f t="shared" ca="1" si="196"/>
        <v>4706600</v>
      </c>
    </row>
    <row r="1607" spans="1:15" x14ac:dyDescent="0.25">
      <c r="A1607">
        <v>1592</v>
      </c>
      <c r="B1607" s="84">
        <v>39645</v>
      </c>
      <c r="C1607" s="47">
        <v>56.6</v>
      </c>
      <c r="D1607" s="47">
        <v>56.6</v>
      </c>
      <c r="E1607" s="47">
        <v>55.27</v>
      </c>
      <c r="F1607" s="47">
        <v>55.88</v>
      </c>
      <c r="G1607" s="48">
        <v>4312900</v>
      </c>
      <c r="H1607" s="47">
        <v>46.18</v>
      </c>
      <c r="I1607" s="51">
        <f t="shared" si="190"/>
        <v>0.82641374373657839</v>
      </c>
      <c r="J1607" s="51">
        <f t="shared" ca="1" si="191"/>
        <v>1</v>
      </c>
      <c r="K1607" s="47">
        <f t="shared" si="192"/>
        <v>46.78</v>
      </c>
      <c r="L1607" s="47">
        <f t="shared" si="193"/>
        <v>46.78</v>
      </c>
      <c r="M1607" s="47">
        <f t="shared" si="194"/>
        <v>45.68</v>
      </c>
      <c r="N1607" s="47">
        <f t="shared" si="195"/>
        <v>46.18</v>
      </c>
      <c r="O1607" s="48">
        <f t="shared" ca="1" si="196"/>
        <v>4312900</v>
      </c>
    </row>
    <row r="1608" spans="1:15" x14ac:dyDescent="0.25">
      <c r="A1608">
        <v>1593</v>
      </c>
      <c r="B1608" s="84">
        <v>39644</v>
      </c>
      <c r="C1608" s="47">
        <v>56.73</v>
      </c>
      <c r="D1608" s="47">
        <v>57.55</v>
      </c>
      <c r="E1608" s="47">
        <v>56.51</v>
      </c>
      <c r="F1608" s="47">
        <v>56.65</v>
      </c>
      <c r="G1608" s="48">
        <v>3148300</v>
      </c>
      <c r="H1608" s="47">
        <v>46.81</v>
      </c>
      <c r="I1608" s="51">
        <f t="shared" si="190"/>
        <v>0.82630185348631957</v>
      </c>
      <c r="J1608" s="51">
        <f t="shared" ca="1" si="191"/>
        <v>1</v>
      </c>
      <c r="K1608" s="47">
        <f t="shared" si="192"/>
        <v>46.88</v>
      </c>
      <c r="L1608" s="47">
        <f t="shared" si="193"/>
        <v>47.55</v>
      </c>
      <c r="M1608" s="47">
        <f t="shared" si="194"/>
        <v>46.69</v>
      </c>
      <c r="N1608" s="47">
        <f t="shared" si="195"/>
        <v>46.81</v>
      </c>
      <c r="O1608" s="48">
        <f t="shared" ca="1" si="196"/>
        <v>3148300</v>
      </c>
    </row>
    <row r="1609" spans="1:15" x14ac:dyDescent="0.25">
      <c r="A1609">
        <v>1594</v>
      </c>
      <c r="B1609" s="84">
        <v>39643</v>
      </c>
      <c r="C1609" s="47">
        <v>57.61</v>
      </c>
      <c r="D1609" s="47">
        <v>57.61</v>
      </c>
      <c r="E1609" s="47">
        <v>56.27</v>
      </c>
      <c r="F1609" s="47">
        <v>56.67</v>
      </c>
      <c r="G1609" s="48">
        <v>1903700</v>
      </c>
      <c r="H1609" s="47">
        <v>46.83</v>
      </c>
      <c r="I1609" s="51">
        <f t="shared" si="190"/>
        <v>0.82636315510852298</v>
      </c>
      <c r="J1609" s="51">
        <f t="shared" ca="1" si="191"/>
        <v>1</v>
      </c>
      <c r="K1609" s="47">
        <f t="shared" si="192"/>
        <v>47.61</v>
      </c>
      <c r="L1609" s="47">
        <f t="shared" si="193"/>
        <v>47.61</v>
      </c>
      <c r="M1609" s="47">
        <f t="shared" si="194"/>
        <v>46.5</v>
      </c>
      <c r="N1609" s="47">
        <f t="shared" si="195"/>
        <v>46.83</v>
      </c>
      <c r="O1609" s="48">
        <f t="shared" ca="1" si="196"/>
        <v>1903700</v>
      </c>
    </row>
    <row r="1610" spans="1:15" x14ac:dyDescent="0.25">
      <c r="A1610">
        <v>1595</v>
      </c>
      <c r="B1610" s="84">
        <v>39640</v>
      </c>
      <c r="C1610" s="47">
        <v>57.59</v>
      </c>
      <c r="D1610" s="47">
        <v>57.59</v>
      </c>
      <c r="E1610" s="47">
        <v>56.51</v>
      </c>
      <c r="F1610" s="47">
        <v>57.04</v>
      </c>
      <c r="G1610" s="48">
        <v>3776300</v>
      </c>
      <c r="H1610" s="47">
        <v>47.13</v>
      </c>
      <c r="I1610" s="51">
        <f t="shared" si="190"/>
        <v>0.82626227208976166</v>
      </c>
      <c r="J1610" s="51">
        <f t="shared" ca="1" si="191"/>
        <v>1</v>
      </c>
      <c r="K1610" s="47">
        <f t="shared" si="192"/>
        <v>47.58</v>
      </c>
      <c r="L1610" s="47">
        <f t="shared" si="193"/>
        <v>47.58</v>
      </c>
      <c r="M1610" s="47">
        <f t="shared" si="194"/>
        <v>46.69</v>
      </c>
      <c r="N1610" s="47">
        <f t="shared" si="195"/>
        <v>47.13</v>
      </c>
      <c r="O1610" s="48">
        <f t="shared" ca="1" si="196"/>
        <v>3776300</v>
      </c>
    </row>
    <row r="1611" spans="1:15" x14ac:dyDescent="0.25">
      <c r="A1611">
        <v>1596</v>
      </c>
      <c r="B1611" s="84">
        <v>39639</v>
      </c>
      <c r="C1611" s="47">
        <v>56.58</v>
      </c>
      <c r="D1611" s="47">
        <v>58.26</v>
      </c>
      <c r="E1611" s="47">
        <v>56.58</v>
      </c>
      <c r="F1611" s="47">
        <v>58.14</v>
      </c>
      <c r="G1611" s="48">
        <v>3581600</v>
      </c>
      <c r="H1611" s="47">
        <v>48.04</v>
      </c>
      <c r="I1611" s="51">
        <f t="shared" si="190"/>
        <v>0.82628138974888199</v>
      </c>
      <c r="J1611" s="51">
        <f t="shared" ca="1" si="191"/>
        <v>1</v>
      </c>
      <c r="K1611" s="47">
        <f t="shared" si="192"/>
        <v>46.75</v>
      </c>
      <c r="L1611" s="47">
        <f t="shared" si="193"/>
        <v>48.14</v>
      </c>
      <c r="M1611" s="47">
        <f t="shared" si="194"/>
        <v>46.75</v>
      </c>
      <c r="N1611" s="47">
        <f t="shared" si="195"/>
        <v>48.04</v>
      </c>
      <c r="O1611" s="48">
        <f t="shared" ca="1" si="196"/>
        <v>3581600</v>
      </c>
    </row>
    <row r="1612" spans="1:15" x14ac:dyDescent="0.25">
      <c r="A1612">
        <v>1597</v>
      </c>
      <c r="B1612" s="84">
        <v>39638</v>
      </c>
      <c r="C1612" s="47">
        <v>57.75</v>
      </c>
      <c r="D1612" s="47">
        <v>57.75</v>
      </c>
      <c r="E1612" s="47">
        <v>56.68</v>
      </c>
      <c r="F1612" s="47">
        <v>56.68</v>
      </c>
      <c r="G1612" s="48">
        <v>1963900</v>
      </c>
      <c r="H1612" s="47">
        <v>46.84</v>
      </c>
      <c r="I1612" s="51">
        <f t="shared" si="190"/>
        <v>0.82639378969654209</v>
      </c>
      <c r="J1612" s="51">
        <f t="shared" ca="1" si="191"/>
        <v>1</v>
      </c>
      <c r="K1612" s="47">
        <f t="shared" si="192"/>
        <v>47.72</v>
      </c>
      <c r="L1612" s="47">
        <f t="shared" si="193"/>
        <v>47.72</v>
      </c>
      <c r="M1612" s="47">
        <f t="shared" si="194"/>
        <v>46.84</v>
      </c>
      <c r="N1612" s="47">
        <f t="shared" si="195"/>
        <v>46.84</v>
      </c>
      <c r="O1612" s="48">
        <f t="shared" ca="1" si="196"/>
        <v>1963900</v>
      </c>
    </row>
    <row r="1613" spans="1:15" x14ac:dyDescent="0.25">
      <c r="A1613">
        <v>1598</v>
      </c>
      <c r="B1613" s="84">
        <v>39637</v>
      </c>
      <c r="C1613" s="47">
        <v>56.77</v>
      </c>
      <c r="D1613" s="47">
        <v>57.78</v>
      </c>
      <c r="E1613" s="47">
        <v>56.77</v>
      </c>
      <c r="F1613" s="47">
        <v>57.44</v>
      </c>
      <c r="G1613" s="48">
        <v>3116600</v>
      </c>
      <c r="H1613" s="47">
        <v>47.46</v>
      </c>
      <c r="I1613" s="51">
        <f t="shared" si="190"/>
        <v>0.82625348189415049</v>
      </c>
      <c r="J1613" s="51">
        <f t="shared" ca="1" si="191"/>
        <v>1</v>
      </c>
      <c r="K1613" s="47">
        <f t="shared" si="192"/>
        <v>46.91</v>
      </c>
      <c r="L1613" s="47">
        <f t="shared" si="193"/>
        <v>47.74</v>
      </c>
      <c r="M1613" s="47">
        <f t="shared" si="194"/>
        <v>46.91</v>
      </c>
      <c r="N1613" s="47">
        <f t="shared" si="195"/>
        <v>47.46</v>
      </c>
      <c r="O1613" s="48">
        <f t="shared" ca="1" si="196"/>
        <v>3116600</v>
      </c>
    </row>
    <row r="1614" spans="1:15" x14ac:dyDescent="0.25">
      <c r="A1614">
        <v>1599</v>
      </c>
      <c r="B1614" s="84">
        <v>39636</v>
      </c>
      <c r="C1614" s="47">
        <v>57.63</v>
      </c>
      <c r="D1614" s="47">
        <v>58.17</v>
      </c>
      <c r="E1614" s="47">
        <v>56.79</v>
      </c>
      <c r="F1614" s="47">
        <v>57.14</v>
      </c>
      <c r="G1614" s="48">
        <v>2067300</v>
      </c>
      <c r="H1614" s="47">
        <v>46.99</v>
      </c>
      <c r="I1614" s="51">
        <f t="shared" si="190"/>
        <v>0.82236611830591533</v>
      </c>
      <c r="J1614" s="51">
        <f t="shared" ca="1" si="191"/>
        <v>1</v>
      </c>
      <c r="K1614" s="47">
        <f t="shared" si="192"/>
        <v>47.39</v>
      </c>
      <c r="L1614" s="47">
        <f t="shared" si="193"/>
        <v>47.84</v>
      </c>
      <c r="M1614" s="47">
        <f t="shared" si="194"/>
        <v>46.7</v>
      </c>
      <c r="N1614" s="47">
        <f t="shared" si="195"/>
        <v>46.99</v>
      </c>
      <c r="O1614" s="48">
        <f t="shared" ca="1" si="196"/>
        <v>2067300</v>
      </c>
    </row>
    <row r="1615" spans="1:15" x14ac:dyDescent="0.25">
      <c r="A1615">
        <v>1600</v>
      </c>
      <c r="B1615" s="84">
        <v>39632</v>
      </c>
      <c r="C1615" s="47">
        <v>56.7</v>
      </c>
      <c r="D1615" s="47">
        <v>58.15</v>
      </c>
      <c r="E1615" s="47">
        <v>56.39</v>
      </c>
      <c r="F1615" s="47">
        <v>57.65</v>
      </c>
      <c r="G1615" s="48">
        <v>2453200</v>
      </c>
      <c r="H1615" s="47">
        <v>47.4</v>
      </c>
      <c r="I1615" s="51">
        <f t="shared" si="190"/>
        <v>0.82220294882914136</v>
      </c>
      <c r="J1615" s="51">
        <f t="shared" ca="1" si="191"/>
        <v>1</v>
      </c>
      <c r="K1615" s="47">
        <f t="shared" si="192"/>
        <v>46.62</v>
      </c>
      <c r="L1615" s="47">
        <f t="shared" si="193"/>
        <v>47.81</v>
      </c>
      <c r="M1615" s="47">
        <f t="shared" si="194"/>
        <v>46.36</v>
      </c>
      <c r="N1615" s="47">
        <f t="shared" si="195"/>
        <v>47.4</v>
      </c>
      <c r="O1615" s="48">
        <f t="shared" ca="1" si="196"/>
        <v>2453200</v>
      </c>
    </row>
    <row r="1616" spans="1:15" x14ac:dyDescent="0.25">
      <c r="A1616">
        <v>1601</v>
      </c>
      <c r="B1616" s="84">
        <v>39631</v>
      </c>
      <c r="C1616" s="47">
        <v>57.87</v>
      </c>
      <c r="D1616" s="47">
        <v>57.87</v>
      </c>
      <c r="E1616" s="47">
        <v>56.17</v>
      </c>
      <c r="F1616" s="47">
        <v>56.34</v>
      </c>
      <c r="G1616" s="48">
        <v>4118300</v>
      </c>
      <c r="H1616" s="47">
        <v>46.33</v>
      </c>
      <c r="I1616" s="51">
        <f t="shared" si="190"/>
        <v>0.82232871849485256</v>
      </c>
      <c r="J1616" s="51">
        <f t="shared" ca="1" si="191"/>
        <v>1</v>
      </c>
      <c r="K1616" s="47">
        <f t="shared" si="192"/>
        <v>47.59</v>
      </c>
      <c r="L1616" s="47">
        <f t="shared" si="193"/>
        <v>47.59</v>
      </c>
      <c r="M1616" s="47">
        <f t="shared" si="194"/>
        <v>46.19</v>
      </c>
      <c r="N1616" s="47">
        <f t="shared" si="195"/>
        <v>46.33</v>
      </c>
      <c r="O1616" s="48">
        <f t="shared" ca="1" si="196"/>
        <v>4118300</v>
      </c>
    </row>
    <row r="1617" spans="1:15" x14ac:dyDescent="0.25">
      <c r="A1617">
        <v>1602</v>
      </c>
      <c r="B1617" s="84">
        <v>39630</v>
      </c>
      <c r="C1617" s="47">
        <v>55.6</v>
      </c>
      <c r="D1617" s="47">
        <v>58.22</v>
      </c>
      <c r="E1617" s="47">
        <v>55.4</v>
      </c>
      <c r="F1617" s="47">
        <v>57.57</v>
      </c>
      <c r="G1617" s="48">
        <v>6449000</v>
      </c>
      <c r="H1617" s="47">
        <v>47.34</v>
      </c>
      <c r="I1617" s="51">
        <f t="shared" ref="I1617:I1680" si="197">H1617/F1617</f>
        <v>0.82230328295987498</v>
      </c>
      <c r="J1617" s="51">
        <f t="shared" ref="J1617:J1680" ca="1" si="198">INDEX(OFFSET($T$15,0,0,$S$13+1,1),MATCH(B1617,OFFSET($Q$15,0,0,$S$13+1,1),-1))</f>
        <v>1</v>
      </c>
      <c r="K1617" s="47">
        <f t="shared" ref="K1617:K1680" si="199">ROUND($I1617*C1617,2)</f>
        <v>45.72</v>
      </c>
      <c r="L1617" s="47">
        <f t="shared" ref="L1617:L1680" si="200">ROUND($I1617*D1617,2)</f>
        <v>47.87</v>
      </c>
      <c r="M1617" s="47">
        <f t="shared" ref="M1617:M1680" si="201">ROUND($I1617*E1617,2)</f>
        <v>45.56</v>
      </c>
      <c r="N1617" s="47">
        <f t="shared" ref="N1617:N1680" si="202">ROUND($I1617*F1617,2)</f>
        <v>47.34</v>
      </c>
      <c r="O1617" s="48">
        <f t="shared" ref="O1617:O1680" ca="1" si="203">G1617*J1617</f>
        <v>6449000</v>
      </c>
    </row>
    <row r="1618" spans="1:15" x14ac:dyDescent="0.25">
      <c r="A1618">
        <v>1603</v>
      </c>
      <c r="B1618" s="84">
        <v>39629</v>
      </c>
      <c r="C1618" s="47">
        <v>56</v>
      </c>
      <c r="D1618" s="47">
        <v>56.76</v>
      </c>
      <c r="E1618" s="47">
        <v>55.3</v>
      </c>
      <c r="F1618" s="47">
        <v>56.28</v>
      </c>
      <c r="G1618" s="48">
        <v>6475100</v>
      </c>
      <c r="H1618" s="47">
        <v>46.28</v>
      </c>
      <c r="I1618" s="51">
        <f t="shared" si="197"/>
        <v>0.82231698649609097</v>
      </c>
      <c r="J1618" s="51">
        <f t="shared" ca="1" si="198"/>
        <v>1</v>
      </c>
      <c r="K1618" s="47">
        <f t="shared" si="199"/>
        <v>46.05</v>
      </c>
      <c r="L1618" s="47">
        <f t="shared" si="200"/>
        <v>46.67</v>
      </c>
      <c r="M1618" s="47">
        <f t="shared" si="201"/>
        <v>45.47</v>
      </c>
      <c r="N1618" s="47">
        <f t="shared" si="202"/>
        <v>46.28</v>
      </c>
      <c r="O1618" s="48">
        <f t="shared" ca="1" si="203"/>
        <v>6475100</v>
      </c>
    </row>
    <row r="1619" spans="1:15" x14ac:dyDescent="0.25">
      <c r="A1619">
        <v>1604</v>
      </c>
      <c r="B1619" s="84">
        <v>39626</v>
      </c>
      <c r="C1619" s="47">
        <v>56.07</v>
      </c>
      <c r="D1619" s="47">
        <v>57.16</v>
      </c>
      <c r="E1619" s="47">
        <v>55.81</v>
      </c>
      <c r="F1619" s="47">
        <v>56</v>
      </c>
      <c r="G1619" s="48">
        <v>4885300</v>
      </c>
      <c r="H1619" s="47">
        <v>46.05</v>
      </c>
      <c r="I1619" s="51">
        <f t="shared" si="197"/>
        <v>0.82232142857142854</v>
      </c>
      <c r="J1619" s="51">
        <f t="shared" ca="1" si="198"/>
        <v>1</v>
      </c>
      <c r="K1619" s="47">
        <f t="shared" si="199"/>
        <v>46.11</v>
      </c>
      <c r="L1619" s="47">
        <f t="shared" si="200"/>
        <v>47</v>
      </c>
      <c r="M1619" s="47">
        <f t="shared" si="201"/>
        <v>45.89</v>
      </c>
      <c r="N1619" s="47">
        <f t="shared" si="202"/>
        <v>46.05</v>
      </c>
      <c r="O1619" s="48">
        <f t="shared" ca="1" si="203"/>
        <v>4885300</v>
      </c>
    </row>
    <row r="1620" spans="1:15" x14ac:dyDescent="0.25">
      <c r="A1620">
        <v>1605</v>
      </c>
      <c r="B1620" s="84">
        <v>39625</v>
      </c>
      <c r="C1620" s="47">
        <v>57.75</v>
      </c>
      <c r="D1620" s="47">
        <v>57.76</v>
      </c>
      <c r="E1620" s="47">
        <v>56.04</v>
      </c>
      <c r="F1620" s="47">
        <v>56.06</v>
      </c>
      <c r="G1620" s="48">
        <v>3699000</v>
      </c>
      <c r="H1620" s="47">
        <v>46.1</v>
      </c>
      <c r="I1620" s="51">
        <f t="shared" si="197"/>
        <v>0.82233321441312879</v>
      </c>
      <c r="J1620" s="51">
        <f t="shared" ca="1" si="198"/>
        <v>1</v>
      </c>
      <c r="K1620" s="47">
        <f t="shared" si="199"/>
        <v>47.49</v>
      </c>
      <c r="L1620" s="47">
        <f t="shared" si="200"/>
        <v>47.5</v>
      </c>
      <c r="M1620" s="47">
        <f t="shared" si="201"/>
        <v>46.08</v>
      </c>
      <c r="N1620" s="47">
        <f t="shared" si="202"/>
        <v>46.1</v>
      </c>
      <c r="O1620" s="48">
        <f t="shared" ca="1" si="203"/>
        <v>3699000</v>
      </c>
    </row>
    <row r="1621" spans="1:15" x14ac:dyDescent="0.25">
      <c r="A1621">
        <v>1606</v>
      </c>
      <c r="B1621" s="84">
        <v>39624</v>
      </c>
      <c r="C1621" s="47">
        <v>59.35</v>
      </c>
      <c r="D1621" s="47">
        <v>59.42</v>
      </c>
      <c r="E1621" s="47">
        <v>57.82</v>
      </c>
      <c r="F1621" s="47">
        <v>58.05</v>
      </c>
      <c r="G1621" s="48">
        <v>3104400</v>
      </c>
      <c r="H1621" s="47">
        <v>47.73</v>
      </c>
      <c r="I1621" s="51">
        <f t="shared" si="197"/>
        <v>0.82222222222222219</v>
      </c>
      <c r="J1621" s="51">
        <f t="shared" ca="1" si="198"/>
        <v>1</v>
      </c>
      <c r="K1621" s="47">
        <f t="shared" si="199"/>
        <v>48.8</v>
      </c>
      <c r="L1621" s="47">
        <f t="shared" si="200"/>
        <v>48.86</v>
      </c>
      <c r="M1621" s="47">
        <f t="shared" si="201"/>
        <v>47.54</v>
      </c>
      <c r="N1621" s="47">
        <f t="shared" si="202"/>
        <v>47.73</v>
      </c>
      <c r="O1621" s="48">
        <f t="shared" ca="1" si="203"/>
        <v>3104400</v>
      </c>
    </row>
    <row r="1622" spans="1:15" x14ac:dyDescent="0.25">
      <c r="A1622">
        <v>1607</v>
      </c>
      <c r="B1622" s="84">
        <v>39623</v>
      </c>
      <c r="C1622" s="47">
        <v>58</v>
      </c>
      <c r="D1622" s="47">
        <v>59.7</v>
      </c>
      <c r="E1622" s="47">
        <v>58</v>
      </c>
      <c r="F1622" s="47">
        <v>59.25</v>
      </c>
      <c r="G1622" s="48">
        <v>4025500</v>
      </c>
      <c r="H1622" s="47">
        <v>48.72</v>
      </c>
      <c r="I1622" s="51">
        <f t="shared" si="197"/>
        <v>0.82227848101265821</v>
      </c>
      <c r="J1622" s="51">
        <f t="shared" ca="1" si="198"/>
        <v>1</v>
      </c>
      <c r="K1622" s="47">
        <f t="shared" si="199"/>
        <v>47.69</v>
      </c>
      <c r="L1622" s="47">
        <f t="shared" si="200"/>
        <v>49.09</v>
      </c>
      <c r="M1622" s="47">
        <f t="shared" si="201"/>
        <v>47.69</v>
      </c>
      <c r="N1622" s="47">
        <f t="shared" si="202"/>
        <v>48.72</v>
      </c>
      <c r="O1622" s="48">
        <f t="shared" ca="1" si="203"/>
        <v>4025500</v>
      </c>
    </row>
    <row r="1623" spans="1:15" x14ac:dyDescent="0.25">
      <c r="A1623">
        <v>1608</v>
      </c>
      <c r="B1623" s="84">
        <v>39622</v>
      </c>
      <c r="C1623" s="47">
        <v>58.02</v>
      </c>
      <c r="D1623" s="47">
        <v>58.02</v>
      </c>
      <c r="E1623" s="47">
        <v>57.02</v>
      </c>
      <c r="F1623" s="47">
        <v>57.37</v>
      </c>
      <c r="G1623" s="48">
        <v>2226500</v>
      </c>
      <c r="H1623" s="47">
        <v>47.17</v>
      </c>
      <c r="I1623" s="51">
        <f t="shared" si="197"/>
        <v>0.8222067282551857</v>
      </c>
      <c r="J1623" s="51">
        <f t="shared" ca="1" si="198"/>
        <v>1</v>
      </c>
      <c r="K1623" s="47">
        <f t="shared" si="199"/>
        <v>47.7</v>
      </c>
      <c r="L1623" s="47">
        <f t="shared" si="200"/>
        <v>47.7</v>
      </c>
      <c r="M1623" s="47">
        <f t="shared" si="201"/>
        <v>46.88</v>
      </c>
      <c r="N1623" s="47">
        <f t="shared" si="202"/>
        <v>47.17</v>
      </c>
      <c r="O1623" s="48">
        <f t="shared" ca="1" si="203"/>
        <v>2226500</v>
      </c>
    </row>
    <row r="1624" spans="1:15" x14ac:dyDescent="0.25">
      <c r="A1624">
        <v>1609</v>
      </c>
      <c r="B1624" s="84">
        <v>39619</v>
      </c>
      <c r="C1624" s="47">
        <v>58.05</v>
      </c>
      <c r="D1624" s="47">
        <v>58.2</v>
      </c>
      <c r="E1624" s="47">
        <v>57.6</v>
      </c>
      <c r="F1624" s="47">
        <v>57.89</v>
      </c>
      <c r="G1624" s="48">
        <v>4038400</v>
      </c>
      <c r="H1624" s="47">
        <v>47.6</v>
      </c>
      <c r="I1624" s="51">
        <f t="shared" si="197"/>
        <v>0.82224909310761796</v>
      </c>
      <c r="J1624" s="51">
        <f t="shared" ca="1" si="198"/>
        <v>1</v>
      </c>
      <c r="K1624" s="47">
        <f t="shared" si="199"/>
        <v>47.73</v>
      </c>
      <c r="L1624" s="47">
        <f t="shared" si="200"/>
        <v>47.85</v>
      </c>
      <c r="M1624" s="47">
        <f t="shared" si="201"/>
        <v>47.36</v>
      </c>
      <c r="N1624" s="47">
        <f t="shared" si="202"/>
        <v>47.6</v>
      </c>
      <c r="O1624" s="48">
        <f t="shared" ca="1" si="203"/>
        <v>4038400</v>
      </c>
    </row>
    <row r="1625" spans="1:15" x14ac:dyDescent="0.25">
      <c r="A1625">
        <v>1610</v>
      </c>
      <c r="B1625" s="84">
        <v>39618</v>
      </c>
      <c r="C1625" s="47">
        <v>57.57</v>
      </c>
      <c r="D1625" s="47">
        <v>58.57</v>
      </c>
      <c r="E1625" s="47">
        <v>56.87</v>
      </c>
      <c r="F1625" s="47">
        <v>58.38</v>
      </c>
      <c r="G1625" s="48">
        <v>3521300</v>
      </c>
      <c r="H1625" s="47">
        <v>48</v>
      </c>
      <c r="I1625" s="51">
        <f t="shared" si="197"/>
        <v>0.8221993833504625</v>
      </c>
      <c r="J1625" s="51">
        <f t="shared" ca="1" si="198"/>
        <v>1</v>
      </c>
      <c r="K1625" s="47">
        <f t="shared" si="199"/>
        <v>47.33</v>
      </c>
      <c r="L1625" s="47">
        <f t="shared" si="200"/>
        <v>48.16</v>
      </c>
      <c r="M1625" s="47">
        <f t="shared" si="201"/>
        <v>46.76</v>
      </c>
      <c r="N1625" s="47">
        <f t="shared" si="202"/>
        <v>48</v>
      </c>
      <c r="O1625" s="48">
        <f t="shared" ca="1" si="203"/>
        <v>3521300</v>
      </c>
    </row>
    <row r="1626" spans="1:15" x14ac:dyDescent="0.25">
      <c r="A1626">
        <v>1611</v>
      </c>
      <c r="B1626" s="84">
        <v>39617</v>
      </c>
      <c r="C1626" s="47">
        <v>58.25</v>
      </c>
      <c r="D1626" s="47">
        <v>58.73</v>
      </c>
      <c r="E1626" s="47">
        <v>57.49</v>
      </c>
      <c r="F1626" s="47">
        <v>57.49</v>
      </c>
      <c r="G1626" s="48">
        <v>3131700</v>
      </c>
      <c r="H1626" s="47">
        <v>47.27</v>
      </c>
      <c r="I1626" s="51">
        <f t="shared" si="197"/>
        <v>0.82222995303531055</v>
      </c>
      <c r="J1626" s="51">
        <f t="shared" ca="1" si="198"/>
        <v>1</v>
      </c>
      <c r="K1626" s="47">
        <f t="shared" si="199"/>
        <v>47.89</v>
      </c>
      <c r="L1626" s="47">
        <f t="shared" si="200"/>
        <v>48.29</v>
      </c>
      <c r="M1626" s="47">
        <f t="shared" si="201"/>
        <v>47.27</v>
      </c>
      <c r="N1626" s="47">
        <f t="shared" si="202"/>
        <v>47.27</v>
      </c>
      <c r="O1626" s="48">
        <f t="shared" ca="1" si="203"/>
        <v>3131700</v>
      </c>
    </row>
    <row r="1627" spans="1:15" x14ac:dyDescent="0.25">
      <c r="A1627">
        <v>1612</v>
      </c>
      <c r="B1627" s="84">
        <v>39616</v>
      </c>
      <c r="C1627" s="47">
        <v>58</v>
      </c>
      <c r="D1627" s="47">
        <v>58.84</v>
      </c>
      <c r="E1627" s="47">
        <v>57.85</v>
      </c>
      <c r="F1627" s="47">
        <v>58.51</v>
      </c>
      <c r="G1627" s="48">
        <v>4313000</v>
      </c>
      <c r="H1627" s="47">
        <v>48.11</v>
      </c>
      <c r="I1627" s="51">
        <f t="shared" si="197"/>
        <v>0.82225260639206976</v>
      </c>
      <c r="J1627" s="51">
        <f t="shared" ca="1" si="198"/>
        <v>1</v>
      </c>
      <c r="K1627" s="47">
        <f t="shared" si="199"/>
        <v>47.69</v>
      </c>
      <c r="L1627" s="47">
        <f t="shared" si="200"/>
        <v>48.38</v>
      </c>
      <c r="M1627" s="47">
        <f t="shared" si="201"/>
        <v>47.57</v>
      </c>
      <c r="N1627" s="47">
        <f t="shared" si="202"/>
        <v>48.11</v>
      </c>
      <c r="O1627" s="48">
        <f t="shared" ca="1" si="203"/>
        <v>4313000</v>
      </c>
    </row>
    <row r="1628" spans="1:15" x14ac:dyDescent="0.25">
      <c r="A1628">
        <v>1613</v>
      </c>
      <c r="B1628" s="84">
        <v>39615</v>
      </c>
      <c r="C1628" s="47">
        <v>57.77</v>
      </c>
      <c r="D1628" s="47">
        <v>57.99</v>
      </c>
      <c r="E1628" s="47">
        <v>57.13</v>
      </c>
      <c r="F1628" s="47">
        <v>57.79</v>
      </c>
      <c r="G1628" s="48">
        <v>2565100</v>
      </c>
      <c r="H1628" s="47">
        <v>47.52</v>
      </c>
      <c r="I1628" s="51">
        <f t="shared" si="197"/>
        <v>0.8222875930091712</v>
      </c>
      <c r="J1628" s="51">
        <f t="shared" ca="1" si="198"/>
        <v>1</v>
      </c>
      <c r="K1628" s="47">
        <f t="shared" si="199"/>
        <v>47.5</v>
      </c>
      <c r="L1628" s="47">
        <f t="shared" si="200"/>
        <v>47.68</v>
      </c>
      <c r="M1628" s="47">
        <f t="shared" si="201"/>
        <v>46.98</v>
      </c>
      <c r="N1628" s="47">
        <f t="shared" si="202"/>
        <v>47.52</v>
      </c>
      <c r="O1628" s="48">
        <f t="shared" ca="1" si="203"/>
        <v>2565100</v>
      </c>
    </row>
    <row r="1629" spans="1:15" x14ac:dyDescent="0.25">
      <c r="A1629">
        <v>1614</v>
      </c>
      <c r="B1629" s="84">
        <v>39612</v>
      </c>
      <c r="C1629" s="47">
        <v>57.63</v>
      </c>
      <c r="D1629" s="47">
        <v>58.39</v>
      </c>
      <c r="E1629" s="47">
        <v>57.48</v>
      </c>
      <c r="F1629" s="47">
        <v>58.04</v>
      </c>
      <c r="G1629" s="48">
        <v>1745400</v>
      </c>
      <c r="H1629" s="47">
        <v>47.73</v>
      </c>
      <c r="I1629" s="51">
        <f t="shared" si="197"/>
        <v>0.82236388697450036</v>
      </c>
      <c r="J1629" s="51">
        <f t="shared" ca="1" si="198"/>
        <v>1</v>
      </c>
      <c r="K1629" s="47">
        <f t="shared" si="199"/>
        <v>47.39</v>
      </c>
      <c r="L1629" s="47">
        <f t="shared" si="200"/>
        <v>48.02</v>
      </c>
      <c r="M1629" s="47">
        <f t="shared" si="201"/>
        <v>47.27</v>
      </c>
      <c r="N1629" s="47">
        <f t="shared" si="202"/>
        <v>47.73</v>
      </c>
      <c r="O1629" s="48">
        <f t="shared" ca="1" si="203"/>
        <v>1745400</v>
      </c>
    </row>
    <row r="1630" spans="1:15" x14ac:dyDescent="0.25">
      <c r="A1630">
        <v>1615</v>
      </c>
      <c r="B1630" s="84">
        <v>39611</v>
      </c>
      <c r="C1630" s="47">
        <v>57.75</v>
      </c>
      <c r="D1630" s="47">
        <v>58.48</v>
      </c>
      <c r="E1630" s="47">
        <v>57.28</v>
      </c>
      <c r="F1630" s="47">
        <v>57.36</v>
      </c>
      <c r="G1630" s="48">
        <v>2490000</v>
      </c>
      <c r="H1630" s="47">
        <v>47.17</v>
      </c>
      <c r="I1630" s="51">
        <f t="shared" si="197"/>
        <v>0.82235006973500702</v>
      </c>
      <c r="J1630" s="51">
        <f t="shared" ca="1" si="198"/>
        <v>1</v>
      </c>
      <c r="K1630" s="47">
        <f t="shared" si="199"/>
        <v>47.49</v>
      </c>
      <c r="L1630" s="47">
        <f t="shared" si="200"/>
        <v>48.09</v>
      </c>
      <c r="M1630" s="47">
        <f t="shared" si="201"/>
        <v>47.1</v>
      </c>
      <c r="N1630" s="47">
        <f t="shared" si="202"/>
        <v>47.17</v>
      </c>
      <c r="O1630" s="48">
        <f t="shared" ca="1" si="203"/>
        <v>2490000</v>
      </c>
    </row>
    <row r="1631" spans="1:15" x14ac:dyDescent="0.25">
      <c r="A1631">
        <v>1616</v>
      </c>
      <c r="B1631" s="84">
        <v>39610</v>
      </c>
      <c r="C1631" s="47">
        <v>58.93</v>
      </c>
      <c r="D1631" s="47">
        <v>59.19</v>
      </c>
      <c r="E1631" s="47">
        <v>57.49</v>
      </c>
      <c r="F1631" s="47">
        <v>57.56</v>
      </c>
      <c r="G1631" s="48">
        <v>3458300</v>
      </c>
      <c r="H1631" s="47">
        <v>47.33</v>
      </c>
      <c r="I1631" s="51">
        <f t="shared" si="197"/>
        <v>0.82227241139680329</v>
      </c>
      <c r="J1631" s="51">
        <f t="shared" ca="1" si="198"/>
        <v>1</v>
      </c>
      <c r="K1631" s="47">
        <f t="shared" si="199"/>
        <v>48.46</v>
      </c>
      <c r="L1631" s="47">
        <f t="shared" si="200"/>
        <v>48.67</v>
      </c>
      <c r="M1631" s="47">
        <f t="shared" si="201"/>
        <v>47.27</v>
      </c>
      <c r="N1631" s="47">
        <f t="shared" si="202"/>
        <v>47.33</v>
      </c>
      <c r="O1631" s="48">
        <f t="shared" ca="1" si="203"/>
        <v>3458300</v>
      </c>
    </row>
    <row r="1632" spans="1:15" x14ac:dyDescent="0.25">
      <c r="A1632">
        <v>1617</v>
      </c>
      <c r="B1632" s="84">
        <v>39609</v>
      </c>
      <c r="C1632" s="47">
        <v>57.89</v>
      </c>
      <c r="D1632" s="47">
        <v>59.54</v>
      </c>
      <c r="E1632" s="47">
        <v>57.78</v>
      </c>
      <c r="F1632" s="47">
        <v>59.11</v>
      </c>
      <c r="G1632" s="48">
        <v>4215800</v>
      </c>
      <c r="H1632" s="47">
        <v>48.61</v>
      </c>
      <c r="I1632" s="51">
        <f t="shared" si="197"/>
        <v>0.82236508205041448</v>
      </c>
      <c r="J1632" s="51">
        <f t="shared" ca="1" si="198"/>
        <v>1</v>
      </c>
      <c r="K1632" s="47">
        <f t="shared" si="199"/>
        <v>47.61</v>
      </c>
      <c r="L1632" s="47">
        <f t="shared" si="200"/>
        <v>48.96</v>
      </c>
      <c r="M1632" s="47">
        <f t="shared" si="201"/>
        <v>47.52</v>
      </c>
      <c r="N1632" s="47">
        <f t="shared" si="202"/>
        <v>48.61</v>
      </c>
      <c r="O1632" s="48">
        <f t="shared" ca="1" si="203"/>
        <v>4215800</v>
      </c>
    </row>
    <row r="1633" spans="1:15" x14ac:dyDescent="0.25">
      <c r="A1633">
        <v>1618</v>
      </c>
      <c r="B1633" s="84">
        <v>39608</v>
      </c>
      <c r="C1633" s="47">
        <v>60.32</v>
      </c>
      <c r="D1633" s="47">
        <v>60.52</v>
      </c>
      <c r="E1633" s="47">
        <v>57.38</v>
      </c>
      <c r="F1633" s="47">
        <v>58.01</v>
      </c>
      <c r="G1633" s="48">
        <v>5629500</v>
      </c>
      <c r="H1633" s="47">
        <v>47.7</v>
      </c>
      <c r="I1633" s="51">
        <f t="shared" si="197"/>
        <v>0.82227202206516126</v>
      </c>
      <c r="J1633" s="51">
        <f t="shared" ca="1" si="198"/>
        <v>1</v>
      </c>
      <c r="K1633" s="47">
        <f t="shared" si="199"/>
        <v>49.6</v>
      </c>
      <c r="L1633" s="47">
        <f t="shared" si="200"/>
        <v>49.76</v>
      </c>
      <c r="M1633" s="47">
        <f t="shared" si="201"/>
        <v>47.18</v>
      </c>
      <c r="N1633" s="47">
        <f t="shared" si="202"/>
        <v>47.7</v>
      </c>
      <c r="O1633" s="48">
        <f t="shared" ca="1" si="203"/>
        <v>5629500</v>
      </c>
    </row>
    <row r="1634" spans="1:15" x14ac:dyDescent="0.25">
      <c r="A1634">
        <v>1619</v>
      </c>
      <c r="B1634" s="84">
        <v>39605</v>
      </c>
      <c r="C1634" s="47">
        <v>61.76</v>
      </c>
      <c r="D1634" s="47">
        <v>61.76</v>
      </c>
      <c r="E1634" s="47">
        <v>59.94</v>
      </c>
      <c r="F1634" s="47">
        <v>59.99</v>
      </c>
      <c r="G1634" s="48">
        <v>4207700</v>
      </c>
      <c r="H1634" s="47">
        <v>49.33</v>
      </c>
      <c r="I1634" s="51">
        <f t="shared" si="197"/>
        <v>0.82230371728621432</v>
      </c>
      <c r="J1634" s="51">
        <f t="shared" ca="1" si="198"/>
        <v>1</v>
      </c>
      <c r="K1634" s="47">
        <f t="shared" si="199"/>
        <v>50.79</v>
      </c>
      <c r="L1634" s="47">
        <f t="shared" si="200"/>
        <v>50.79</v>
      </c>
      <c r="M1634" s="47">
        <f t="shared" si="201"/>
        <v>49.29</v>
      </c>
      <c r="N1634" s="47">
        <f t="shared" si="202"/>
        <v>49.33</v>
      </c>
      <c r="O1634" s="48">
        <f t="shared" ca="1" si="203"/>
        <v>4207700</v>
      </c>
    </row>
    <row r="1635" spans="1:15" x14ac:dyDescent="0.25">
      <c r="A1635">
        <v>1620</v>
      </c>
      <c r="B1635" s="84">
        <v>39604</v>
      </c>
      <c r="C1635" s="47">
        <v>61.99</v>
      </c>
      <c r="D1635" s="47">
        <v>62.03</v>
      </c>
      <c r="E1635" s="47">
        <v>61.13</v>
      </c>
      <c r="F1635" s="47">
        <v>61.87</v>
      </c>
      <c r="G1635" s="48">
        <v>2837800</v>
      </c>
      <c r="H1635" s="47">
        <v>50.87</v>
      </c>
      <c r="I1635" s="51">
        <f t="shared" si="197"/>
        <v>0.82220785518021655</v>
      </c>
      <c r="J1635" s="51">
        <f t="shared" ca="1" si="198"/>
        <v>1</v>
      </c>
      <c r="K1635" s="47">
        <f t="shared" si="199"/>
        <v>50.97</v>
      </c>
      <c r="L1635" s="47">
        <f t="shared" si="200"/>
        <v>51</v>
      </c>
      <c r="M1635" s="47">
        <f t="shared" si="201"/>
        <v>50.26</v>
      </c>
      <c r="N1635" s="47">
        <f t="shared" si="202"/>
        <v>50.87</v>
      </c>
      <c r="O1635" s="48">
        <f t="shared" ca="1" si="203"/>
        <v>2837800</v>
      </c>
    </row>
    <row r="1636" spans="1:15" x14ac:dyDescent="0.25">
      <c r="A1636">
        <v>1621</v>
      </c>
      <c r="B1636" s="84">
        <v>39603</v>
      </c>
      <c r="C1636" s="47">
        <v>62.17</v>
      </c>
      <c r="D1636" s="47">
        <v>62.24</v>
      </c>
      <c r="E1636" s="47">
        <v>61.55</v>
      </c>
      <c r="F1636" s="47">
        <v>61.89</v>
      </c>
      <c r="G1636" s="48">
        <v>2380600</v>
      </c>
      <c r="H1636" s="47">
        <v>50.89</v>
      </c>
      <c r="I1636" s="51">
        <f t="shared" si="197"/>
        <v>0.82226530941993858</v>
      </c>
      <c r="J1636" s="51">
        <f t="shared" ca="1" si="198"/>
        <v>1</v>
      </c>
      <c r="K1636" s="47">
        <f t="shared" si="199"/>
        <v>51.12</v>
      </c>
      <c r="L1636" s="47">
        <f t="shared" si="200"/>
        <v>51.18</v>
      </c>
      <c r="M1636" s="47">
        <f t="shared" si="201"/>
        <v>50.61</v>
      </c>
      <c r="N1636" s="47">
        <f t="shared" si="202"/>
        <v>50.89</v>
      </c>
      <c r="O1636" s="48">
        <f t="shared" ca="1" si="203"/>
        <v>2380600</v>
      </c>
    </row>
    <row r="1637" spans="1:15" x14ac:dyDescent="0.25">
      <c r="A1637">
        <v>1622</v>
      </c>
      <c r="B1637" s="84">
        <v>39602</v>
      </c>
      <c r="C1637" s="47">
        <v>63.25</v>
      </c>
      <c r="D1637" s="47">
        <v>63.25</v>
      </c>
      <c r="E1637" s="47">
        <v>61.72</v>
      </c>
      <c r="F1637" s="47">
        <v>62.22</v>
      </c>
      <c r="G1637" s="48">
        <v>3699900</v>
      </c>
      <c r="H1637" s="47">
        <v>51.16</v>
      </c>
      <c r="I1637" s="51">
        <f t="shared" si="197"/>
        <v>0.82224365155898416</v>
      </c>
      <c r="J1637" s="51">
        <f t="shared" ca="1" si="198"/>
        <v>1</v>
      </c>
      <c r="K1637" s="47">
        <f t="shared" si="199"/>
        <v>52.01</v>
      </c>
      <c r="L1637" s="47">
        <f t="shared" si="200"/>
        <v>52.01</v>
      </c>
      <c r="M1637" s="47">
        <f t="shared" si="201"/>
        <v>50.75</v>
      </c>
      <c r="N1637" s="47">
        <f t="shared" si="202"/>
        <v>51.16</v>
      </c>
      <c r="O1637" s="48">
        <f t="shared" ca="1" si="203"/>
        <v>3699900</v>
      </c>
    </row>
    <row r="1638" spans="1:15" x14ac:dyDescent="0.25">
      <c r="A1638">
        <v>1623</v>
      </c>
      <c r="B1638" s="84">
        <v>39601</v>
      </c>
      <c r="C1638" s="47">
        <v>63.74</v>
      </c>
      <c r="D1638" s="47">
        <v>63.76</v>
      </c>
      <c r="E1638" s="47">
        <v>62.77</v>
      </c>
      <c r="F1638" s="47">
        <v>63.05</v>
      </c>
      <c r="G1638" s="48">
        <v>2307800</v>
      </c>
      <c r="H1638" s="47">
        <v>51.84</v>
      </c>
      <c r="I1638" s="51">
        <f t="shared" si="197"/>
        <v>0.82220459952418723</v>
      </c>
      <c r="J1638" s="51">
        <f t="shared" ca="1" si="198"/>
        <v>1</v>
      </c>
      <c r="K1638" s="47">
        <f t="shared" si="199"/>
        <v>52.41</v>
      </c>
      <c r="L1638" s="47">
        <f t="shared" si="200"/>
        <v>52.42</v>
      </c>
      <c r="M1638" s="47">
        <f t="shared" si="201"/>
        <v>51.61</v>
      </c>
      <c r="N1638" s="47">
        <f t="shared" si="202"/>
        <v>51.84</v>
      </c>
      <c r="O1638" s="48">
        <f t="shared" ca="1" si="203"/>
        <v>2307800</v>
      </c>
    </row>
    <row r="1639" spans="1:15" x14ac:dyDescent="0.25">
      <c r="A1639">
        <v>1624</v>
      </c>
      <c r="B1639" s="84">
        <v>39598</v>
      </c>
      <c r="C1639" s="47">
        <v>63.23</v>
      </c>
      <c r="D1639" s="47">
        <v>64.23</v>
      </c>
      <c r="E1639" s="47">
        <v>63.23</v>
      </c>
      <c r="F1639" s="47">
        <v>63.86</v>
      </c>
      <c r="G1639" s="48">
        <v>1880200</v>
      </c>
      <c r="H1639" s="47">
        <v>52.51</v>
      </c>
      <c r="I1639" s="51">
        <f t="shared" si="197"/>
        <v>0.82226746006890072</v>
      </c>
      <c r="J1639" s="51">
        <f t="shared" ca="1" si="198"/>
        <v>1</v>
      </c>
      <c r="K1639" s="47">
        <f t="shared" si="199"/>
        <v>51.99</v>
      </c>
      <c r="L1639" s="47">
        <f t="shared" si="200"/>
        <v>52.81</v>
      </c>
      <c r="M1639" s="47">
        <f t="shared" si="201"/>
        <v>51.99</v>
      </c>
      <c r="N1639" s="47">
        <f t="shared" si="202"/>
        <v>52.51</v>
      </c>
      <c r="O1639" s="48">
        <f t="shared" ca="1" si="203"/>
        <v>1880200</v>
      </c>
    </row>
    <row r="1640" spans="1:15" x14ac:dyDescent="0.25">
      <c r="A1640">
        <v>1625</v>
      </c>
      <c r="B1640" s="84">
        <v>39597</v>
      </c>
      <c r="C1640" s="47">
        <v>62.66</v>
      </c>
      <c r="D1640" s="47">
        <v>63.8</v>
      </c>
      <c r="E1640" s="47">
        <v>62.3</v>
      </c>
      <c r="F1640" s="47">
        <v>63.46</v>
      </c>
      <c r="G1640" s="48">
        <v>2606400</v>
      </c>
      <c r="H1640" s="47">
        <v>52.18</v>
      </c>
      <c r="I1640" s="51">
        <f t="shared" si="197"/>
        <v>0.82225023636936656</v>
      </c>
      <c r="J1640" s="51">
        <f t="shared" ca="1" si="198"/>
        <v>1</v>
      </c>
      <c r="K1640" s="47">
        <f t="shared" si="199"/>
        <v>51.52</v>
      </c>
      <c r="L1640" s="47">
        <f t="shared" si="200"/>
        <v>52.46</v>
      </c>
      <c r="M1640" s="47">
        <f t="shared" si="201"/>
        <v>51.23</v>
      </c>
      <c r="N1640" s="47">
        <f t="shared" si="202"/>
        <v>52.18</v>
      </c>
      <c r="O1640" s="48">
        <f t="shared" ca="1" si="203"/>
        <v>2606400</v>
      </c>
    </row>
    <row r="1641" spans="1:15" x14ac:dyDescent="0.25">
      <c r="A1641">
        <v>1626</v>
      </c>
      <c r="B1641" s="84">
        <v>39596</v>
      </c>
      <c r="C1641" s="47">
        <v>62.81</v>
      </c>
      <c r="D1641" s="47">
        <v>62.9</v>
      </c>
      <c r="E1641" s="47">
        <v>61.92</v>
      </c>
      <c r="F1641" s="47">
        <v>62.89</v>
      </c>
      <c r="G1641" s="48">
        <v>3135400</v>
      </c>
      <c r="H1641" s="47">
        <v>51.71</v>
      </c>
      <c r="I1641" s="51">
        <f t="shared" si="197"/>
        <v>0.82222928923517258</v>
      </c>
      <c r="J1641" s="51">
        <f t="shared" ca="1" si="198"/>
        <v>1</v>
      </c>
      <c r="K1641" s="47">
        <f t="shared" si="199"/>
        <v>51.64</v>
      </c>
      <c r="L1641" s="47">
        <f t="shared" si="200"/>
        <v>51.72</v>
      </c>
      <c r="M1641" s="47">
        <f t="shared" si="201"/>
        <v>50.91</v>
      </c>
      <c r="N1641" s="47">
        <f t="shared" si="202"/>
        <v>51.71</v>
      </c>
      <c r="O1641" s="48">
        <f t="shared" ca="1" si="203"/>
        <v>3135400</v>
      </c>
    </row>
    <row r="1642" spans="1:15" x14ac:dyDescent="0.25">
      <c r="A1642">
        <v>1627</v>
      </c>
      <c r="B1642" s="84">
        <v>39595</v>
      </c>
      <c r="C1642" s="47">
        <v>62.78</v>
      </c>
      <c r="D1642" s="47">
        <v>62.99</v>
      </c>
      <c r="E1642" s="47">
        <v>62.33</v>
      </c>
      <c r="F1642" s="47">
        <v>62.77</v>
      </c>
      <c r="G1642" s="48">
        <v>2305700</v>
      </c>
      <c r="H1642" s="47">
        <v>51.61</v>
      </c>
      <c r="I1642" s="51">
        <f t="shared" si="197"/>
        <v>0.82220806117572087</v>
      </c>
      <c r="J1642" s="51">
        <f t="shared" ca="1" si="198"/>
        <v>1</v>
      </c>
      <c r="K1642" s="47">
        <f t="shared" si="199"/>
        <v>51.62</v>
      </c>
      <c r="L1642" s="47">
        <f t="shared" si="200"/>
        <v>51.79</v>
      </c>
      <c r="M1642" s="47">
        <f t="shared" si="201"/>
        <v>51.25</v>
      </c>
      <c r="N1642" s="47">
        <f t="shared" si="202"/>
        <v>51.61</v>
      </c>
      <c r="O1642" s="48">
        <f t="shared" ca="1" si="203"/>
        <v>2305700</v>
      </c>
    </row>
    <row r="1643" spans="1:15" x14ac:dyDescent="0.25">
      <c r="A1643">
        <v>1628</v>
      </c>
      <c r="B1643" s="84">
        <v>39591</v>
      </c>
      <c r="C1643" s="47">
        <v>62.6</v>
      </c>
      <c r="D1643" s="47">
        <v>62.98</v>
      </c>
      <c r="E1643" s="47">
        <v>62.26</v>
      </c>
      <c r="F1643" s="47">
        <v>62.49</v>
      </c>
      <c r="G1643" s="48">
        <v>2470300</v>
      </c>
      <c r="H1643" s="47">
        <v>51.38</v>
      </c>
      <c r="I1643" s="51">
        <f t="shared" si="197"/>
        <v>0.82221155384861577</v>
      </c>
      <c r="J1643" s="51">
        <f t="shared" ca="1" si="198"/>
        <v>1</v>
      </c>
      <c r="K1643" s="47">
        <f t="shared" si="199"/>
        <v>51.47</v>
      </c>
      <c r="L1643" s="47">
        <f t="shared" si="200"/>
        <v>51.78</v>
      </c>
      <c r="M1643" s="47">
        <f t="shared" si="201"/>
        <v>51.19</v>
      </c>
      <c r="N1643" s="47">
        <f t="shared" si="202"/>
        <v>51.38</v>
      </c>
      <c r="O1643" s="48">
        <f t="shared" ca="1" si="203"/>
        <v>2470300</v>
      </c>
    </row>
    <row r="1644" spans="1:15" x14ac:dyDescent="0.25">
      <c r="A1644">
        <v>1629</v>
      </c>
      <c r="B1644" s="84">
        <v>39590</v>
      </c>
      <c r="C1644" s="47">
        <v>62.29</v>
      </c>
      <c r="D1644" s="47">
        <v>62.83</v>
      </c>
      <c r="E1644" s="47">
        <v>62.18</v>
      </c>
      <c r="F1644" s="47">
        <v>62.64</v>
      </c>
      <c r="G1644" s="48">
        <v>2519600</v>
      </c>
      <c r="H1644" s="47">
        <v>51.51</v>
      </c>
      <c r="I1644" s="51">
        <f t="shared" si="197"/>
        <v>0.82231800766283525</v>
      </c>
      <c r="J1644" s="51">
        <f t="shared" ca="1" si="198"/>
        <v>1</v>
      </c>
      <c r="K1644" s="47">
        <f t="shared" si="199"/>
        <v>51.22</v>
      </c>
      <c r="L1644" s="47">
        <f t="shared" si="200"/>
        <v>51.67</v>
      </c>
      <c r="M1644" s="47">
        <f t="shared" si="201"/>
        <v>51.13</v>
      </c>
      <c r="N1644" s="47">
        <f t="shared" si="202"/>
        <v>51.51</v>
      </c>
      <c r="O1644" s="48">
        <f t="shared" ca="1" si="203"/>
        <v>2519600</v>
      </c>
    </row>
    <row r="1645" spans="1:15" x14ac:dyDescent="0.25">
      <c r="A1645">
        <v>1630</v>
      </c>
      <c r="B1645" s="84">
        <v>39589</v>
      </c>
      <c r="C1645" s="47">
        <v>64.5</v>
      </c>
      <c r="D1645" s="47">
        <v>64.5</v>
      </c>
      <c r="E1645" s="47">
        <v>62.14</v>
      </c>
      <c r="F1645" s="47">
        <v>62.33</v>
      </c>
      <c r="G1645" s="48">
        <v>3054900</v>
      </c>
      <c r="H1645" s="47">
        <v>51.25</v>
      </c>
      <c r="I1645" s="51">
        <f t="shared" si="197"/>
        <v>0.82223648323439757</v>
      </c>
      <c r="J1645" s="51">
        <f t="shared" ca="1" si="198"/>
        <v>1</v>
      </c>
      <c r="K1645" s="47">
        <f t="shared" si="199"/>
        <v>53.03</v>
      </c>
      <c r="L1645" s="47">
        <f t="shared" si="200"/>
        <v>53.03</v>
      </c>
      <c r="M1645" s="47">
        <f t="shared" si="201"/>
        <v>51.09</v>
      </c>
      <c r="N1645" s="47">
        <f t="shared" si="202"/>
        <v>51.25</v>
      </c>
      <c r="O1645" s="48">
        <f t="shared" ca="1" si="203"/>
        <v>3054900</v>
      </c>
    </row>
    <row r="1646" spans="1:15" x14ac:dyDescent="0.25">
      <c r="A1646">
        <v>1631</v>
      </c>
      <c r="B1646" s="84">
        <v>39588</v>
      </c>
      <c r="C1646" s="47">
        <v>64.73</v>
      </c>
      <c r="D1646" s="47">
        <v>65</v>
      </c>
      <c r="E1646" s="47">
        <v>64.11</v>
      </c>
      <c r="F1646" s="47">
        <v>64.260000000000005</v>
      </c>
      <c r="G1646" s="48">
        <v>3226000</v>
      </c>
      <c r="H1646" s="47">
        <v>52.84</v>
      </c>
      <c r="I1646" s="51">
        <f t="shared" si="197"/>
        <v>0.82228446934329291</v>
      </c>
      <c r="J1646" s="51">
        <f t="shared" ca="1" si="198"/>
        <v>1</v>
      </c>
      <c r="K1646" s="47">
        <f t="shared" si="199"/>
        <v>53.23</v>
      </c>
      <c r="L1646" s="47">
        <f t="shared" si="200"/>
        <v>53.45</v>
      </c>
      <c r="M1646" s="47">
        <f t="shared" si="201"/>
        <v>52.72</v>
      </c>
      <c r="N1646" s="47">
        <f t="shared" si="202"/>
        <v>52.84</v>
      </c>
      <c r="O1646" s="48">
        <f t="shared" ca="1" si="203"/>
        <v>3226000</v>
      </c>
    </row>
    <row r="1647" spans="1:15" x14ac:dyDescent="0.25">
      <c r="A1647">
        <v>1632</v>
      </c>
      <c r="B1647" s="84">
        <v>39587</v>
      </c>
      <c r="C1647" s="47">
        <v>65.27</v>
      </c>
      <c r="D1647" s="47">
        <v>65.67</v>
      </c>
      <c r="E1647" s="47">
        <v>64.709999999999994</v>
      </c>
      <c r="F1647" s="47">
        <v>65.11</v>
      </c>
      <c r="G1647" s="48">
        <v>2755600</v>
      </c>
      <c r="H1647" s="47">
        <v>53.54</v>
      </c>
      <c r="I1647" s="51">
        <f t="shared" si="197"/>
        <v>0.82230072185532177</v>
      </c>
      <c r="J1647" s="51">
        <f t="shared" ca="1" si="198"/>
        <v>1</v>
      </c>
      <c r="K1647" s="47">
        <f t="shared" si="199"/>
        <v>53.67</v>
      </c>
      <c r="L1647" s="47">
        <f t="shared" si="200"/>
        <v>54</v>
      </c>
      <c r="M1647" s="47">
        <f t="shared" si="201"/>
        <v>53.21</v>
      </c>
      <c r="N1647" s="47">
        <f t="shared" si="202"/>
        <v>53.54</v>
      </c>
      <c r="O1647" s="48">
        <f t="shared" ca="1" si="203"/>
        <v>2755600</v>
      </c>
    </row>
    <row r="1648" spans="1:15" x14ac:dyDescent="0.25">
      <c r="A1648">
        <v>1633</v>
      </c>
      <c r="B1648" s="84">
        <v>39584</v>
      </c>
      <c r="C1648" s="47">
        <v>66.069999999999993</v>
      </c>
      <c r="D1648" s="47">
        <v>66.25</v>
      </c>
      <c r="E1648" s="47">
        <v>64.94</v>
      </c>
      <c r="F1648" s="47">
        <v>65.12</v>
      </c>
      <c r="G1648" s="48">
        <v>2986900</v>
      </c>
      <c r="H1648" s="47">
        <v>53.55</v>
      </c>
      <c r="I1648" s="51">
        <f t="shared" si="197"/>
        <v>0.82232800982800969</v>
      </c>
      <c r="J1648" s="51">
        <f t="shared" ca="1" si="198"/>
        <v>1</v>
      </c>
      <c r="K1648" s="47">
        <f t="shared" si="199"/>
        <v>54.33</v>
      </c>
      <c r="L1648" s="47">
        <f t="shared" si="200"/>
        <v>54.48</v>
      </c>
      <c r="M1648" s="47">
        <f t="shared" si="201"/>
        <v>53.4</v>
      </c>
      <c r="N1648" s="47">
        <f t="shared" si="202"/>
        <v>53.55</v>
      </c>
      <c r="O1648" s="48">
        <f t="shared" ca="1" si="203"/>
        <v>2986900</v>
      </c>
    </row>
    <row r="1649" spans="1:15" x14ac:dyDescent="0.25">
      <c r="A1649">
        <v>1634</v>
      </c>
      <c r="B1649" s="84">
        <v>39583</v>
      </c>
      <c r="C1649" s="47">
        <v>65.260000000000005</v>
      </c>
      <c r="D1649" s="47">
        <v>65.88</v>
      </c>
      <c r="E1649" s="47">
        <v>65.069999999999993</v>
      </c>
      <c r="F1649" s="47">
        <v>65.83</v>
      </c>
      <c r="G1649" s="48">
        <v>2187700</v>
      </c>
      <c r="H1649" s="47">
        <v>54.13</v>
      </c>
      <c r="I1649" s="51">
        <f t="shared" si="197"/>
        <v>0.82226948199908867</v>
      </c>
      <c r="J1649" s="51">
        <f t="shared" ca="1" si="198"/>
        <v>1</v>
      </c>
      <c r="K1649" s="47">
        <f t="shared" si="199"/>
        <v>53.66</v>
      </c>
      <c r="L1649" s="47">
        <f t="shared" si="200"/>
        <v>54.17</v>
      </c>
      <c r="M1649" s="47">
        <f t="shared" si="201"/>
        <v>53.51</v>
      </c>
      <c r="N1649" s="47">
        <f t="shared" si="202"/>
        <v>54.13</v>
      </c>
      <c r="O1649" s="48">
        <f t="shared" ca="1" si="203"/>
        <v>2187700</v>
      </c>
    </row>
    <row r="1650" spans="1:15" x14ac:dyDescent="0.25">
      <c r="A1650">
        <v>1635</v>
      </c>
      <c r="B1650" s="84">
        <v>39582</v>
      </c>
      <c r="C1650" s="47">
        <v>64.66</v>
      </c>
      <c r="D1650" s="47">
        <v>65.59</v>
      </c>
      <c r="E1650" s="47">
        <v>64.5</v>
      </c>
      <c r="F1650" s="47">
        <v>65.03</v>
      </c>
      <c r="G1650" s="48">
        <v>1743100</v>
      </c>
      <c r="H1650" s="47">
        <v>53.47</v>
      </c>
      <c r="I1650" s="51">
        <f t="shared" si="197"/>
        <v>0.82223589112717199</v>
      </c>
      <c r="J1650" s="51">
        <f t="shared" ca="1" si="198"/>
        <v>1</v>
      </c>
      <c r="K1650" s="47">
        <f t="shared" si="199"/>
        <v>53.17</v>
      </c>
      <c r="L1650" s="47">
        <f t="shared" si="200"/>
        <v>53.93</v>
      </c>
      <c r="M1650" s="47">
        <f t="shared" si="201"/>
        <v>53.03</v>
      </c>
      <c r="N1650" s="47">
        <f t="shared" si="202"/>
        <v>53.47</v>
      </c>
      <c r="O1650" s="48">
        <f t="shared" ca="1" si="203"/>
        <v>1743100</v>
      </c>
    </row>
    <row r="1651" spans="1:15" x14ac:dyDescent="0.25">
      <c r="A1651">
        <v>1636</v>
      </c>
      <c r="B1651" s="84">
        <v>39581</v>
      </c>
      <c r="C1651" s="47">
        <v>64.12</v>
      </c>
      <c r="D1651" s="47">
        <v>64.94</v>
      </c>
      <c r="E1651" s="47">
        <v>64.12</v>
      </c>
      <c r="F1651" s="47">
        <v>64.5</v>
      </c>
      <c r="G1651" s="48">
        <v>2885400</v>
      </c>
      <c r="H1651" s="47">
        <v>53.04</v>
      </c>
      <c r="I1651" s="51">
        <f t="shared" si="197"/>
        <v>0.82232558139534884</v>
      </c>
      <c r="J1651" s="51">
        <f t="shared" ca="1" si="198"/>
        <v>1</v>
      </c>
      <c r="K1651" s="47">
        <f t="shared" si="199"/>
        <v>52.73</v>
      </c>
      <c r="L1651" s="47">
        <f t="shared" si="200"/>
        <v>53.4</v>
      </c>
      <c r="M1651" s="47">
        <f t="shared" si="201"/>
        <v>52.73</v>
      </c>
      <c r="N1651" s="47">
        <f t="shared" si="202"/>
        <v>53.04</v>
      </c>
      <c r="O1651" s="48">
        <f t="shared" ca="1" si="203"/>
        <v>2885400</v>
      </c>
    </row>
    <row r="1652" spans="1:15" x14ac:dyDescent="0.25">
      <c r="A1652">
        <v>1637</v>
      </c>
      <c r="B1652" s="84">
        <v>39580</v>
      </c>
      <c r="C1652" s="47">
        <v>64.09</v>
      </c>
      <c r="D1652" s="47">
        <v>64.150000000000006</v>
      </c>
      <c r="E1652" s="47">
        <v>63.82</v>
      </c>
      <c r="F1652" s="47">
        <v>64.08</v>
      </c>
      <c r="G1652" s="48">
        <v>2232800</v>
      </c>
      <c r="H1652" s="47">
        <v>52.69</v>
      </c>
      <c r="I1652" s="51">
        <f t="shared" si="197"/>
        <v>0.82225343320848943</v>
      </c>
      <c r="J1652" s="51">
        <f t="shared" ca="1" si="198"/>
        <v>1</v>
      </c>
      <c r="K1652" s="47">
        <f t="shared" si="199"/>
        <v>52.7</v>
      </c>
      <c r="L1652" s="47">
        <f t="shared" si="200"/>
        <v>52.75</v>
      </c>
      <c r="M1652" s="47">
        <f t="shared" si="201"/>
        <v>52.48</v>
      </c>
      <c r="N1652" s="47">
        <f t="shared" si="202"/>
        <v>52.69</v>
      </c>
      <c r="O1652" s="48">
        <f t="shared" ca="1" si="203"/>
        <v>2232800</v>
      </c>
    </row>
    <row r="1653" spans="1:15" x14ac:dyDescent="0.25">
      <c r="A1653">
        <v>1638</v>
      </c>
      <c r="B1653" s="84">
        <v>39577</v>
      </c>
      <c r="C1653" s="47">
        <v>63.55</v>
      </c>
      <c r="D1653" s="47">
        <v>64.25</v>
      </c>
      <c r="E1653" s="47">
        <v>63.16</v>
      </c>
      <c r="F1653" s="47">
        <v>64.05</v>
      </c>
      <c r="G1653" s="48">
        <v>1645200</v>
      </c>
      <c r="H1653" s="47">
        <v>52.67</v>
      </c>
      <c r="I1653" s="51">
        <f t="shared" si="197"/>
        <v>0.82232630757220926</v>
      </c>
      <c r="J1653" s="51">
        <f t="shared" ca="1" si="198"/>
        <v>1</v>
      </c>
      <c r="K1653" s="47">
        <f t="shared" si="199"/>
        <v>52.26</v>
      </c>
      <c r="L1653" s="47">
        <f t="shared" si="200"/>
        <v>52.83</v>
      </c>
      <c r="M1653" s="47">
        <f t="shared" si="201"/>
        <v>51.94</v>
      </c>
      <c r="N1653" s="47">
        <f t="shared" si="202"/>
        <v>52.67</v>
      </c>
      <c r="O1653" s="48">
        <f t="shared" ca="1" si="203"/>
        <v>1645200</v>
      </c>
    </row>
    <row r="1654" spans="1:15" x14ac:dyDescent="0.25">
      <c r="A1654">
        <v>1639</v>
      </c>
      <c r="B1654" s="84">
        <v>39576</v>
      </c>
      <c r="C1654" s="47">
        <v>63.78</v>
      </c>
      <c r="D1654" s="47">
        <v>64.08</v>
      </c>
      <c r="E1654" s="47">
        <v>63.25</v>
      </c>
      <c r="F1654" s="47">
        <v>63.91</v>
      </c>
      <c r="G1654" s="48">
        <v>1615100</v>
      </c>
      <c r="H1654" s="47">
        <v>52.55</v>
      </c>
      <c r="I1654" s="51">
        <f t="shared" si="197"/>
        <v>0.82225003911750905</v>
      </c>
      <c r="J1654" s="51">
        <f t="shared" ca="1" si="198"/>
        <v>1</v>
      </c>
      <c r="K1654" s="47">
        <f t="shared" si="199"/>
        <v>52.44</v>
      </c>
      <c r="L1654" s="47">
        <f t="shared" si="200"/>
        <v>52.69</v>
      </c>
      <c r="M1654" s="47">
        <f t="shared" si="201"/>
        <v>52.01</v>
      </c>
      <c r="N1654" s="47">
        <f t="shared" si="202"/>
        <v>52.55</v>
      </c>
      <c r="O1654" s="48">
        <f t="shared" ca="1" si="203"/>
        <v>1615100</v>
      </c>
    </row>
    <row r="1655" spans="1:15" x14ac:dyDescent="0.25">
      <c r="A1655">
        <v>1640</v>
      </c>
      <c r="B1655" s="84">
        <v>39575</v>
      </c>
      <c r="C1655" s="47">
        <v>64.55</v>
      </c>
      <c r="D1655" s="47">
        <v>64.55</v>
      </c>
      <c r="E1655" s="47">
        <v>63.4</v>
      </c>
      <c r="F1655" s="47">
        <v>63.42</v>
      </c>
      <c r="G1655" s="48">
        <v>2965000</v>
      </c>
      <c r="H1655" s="47">
        <v>52.15</v>
      </c>
      <c r="I1655" s="51">
        <f t="shared" si="197"/>
        <v>0.82229580573951433</v>
      </c>
      <c r="J1655" s="51">
        <f t="shared" ca="1" si="198"/>
        <v>1</v>
      </c>
      <c r="K1655" s="47">
        <f t="shared" si="199"/>
        <v>53.08</v>
      </c>
      <c r="L1655" s="47">
        <f t="shared" si="200"/>
        <v>53.08</v>
      </c>
      <c r="M1655" s="47">
        <f t="shared" si="201"/>
        <v>52.13</v>
      </c>
      <c r="N1655" s="47">
        <f t="shared" si="202"/>
        <v>52.15</v>
      </c>
      <c r="O1655" s="48">
        <f t="shared" ca="1" si="203"/>
        <v>2965000</v>
      </c>
    </row>
    <row r="1656" spans="1:15" x14ac:dyDescent="0.25">
      <c r="A1656">
        <v>1641</v>
      </c>
      <c r="B1656" s="84">
        <v>39574</v>
      </c>
      <c r="C1656" s="47">
        <v>64</v>
      </c>
      <c r="D1656" s="47">
        <v>64.540000000000006</v>
      </c>
      <c r="E1656" s="47">
        <v>63.75</v>
      </c>
      <c r="F1656" s="47">
        <v>64.39</v>
      </c>
      <c r="G1656" s="48">
        <v>1518700</v>
      </c>
      <c r="H1656" s="47">
        <v>52.95</v>
      </c>
      <c r="I1656" s="51">
        <f t="shared" si="197"/>
        <v>0.82233266035098618</v>
      </c>
      <c r="J1656" s="51">
        <f t="shared" ca="1" si="198"/>
        <v>1</v>
      </c>
      <c r="K1656" s="47">
        <f t="shared" si="199"/>
        <v>52.63</v>
      </c>
      <c r="L1656" s="47">
        <f t="shared" si="200"/>
        <v>53.07</v>
      </c>
      <c r="M1656" s="47">
        <f t="shared" si="201"/>
        <v>52.42</v>
      </c>
      <c r="N1656" s="47">
        <f t="shared" si="202"/>
        <v>52.95</v>
      </c>
      <c r="O1656" s="48">
        <f t="shared" ca="1" si="203"/>
        <v>1518700</v>
      </c>
    </row>
    <row r="1657" spans="1:15" x14ac:dyDescent="0.25">
      <c r="A1657">
        <v>1642</v>
      </c>
      <c r="B1657" s="84">
        <v>39573</v>
      </c>
      <c r="C1657" s="47">
        <v>64.84</v>
      </c>
      <c r="D1657" s="47">
        <v>64.84</v>
      </c>
      <c r="E1657" s="47">
        <v>63.91</v>
      </c>
      <c r="F1657" s="47">
        <v>64.150000000000006</v>
      </c>
      <c r="G1657" s="48">
        <v>1797200</v>
      </c>
      <c r="H1657" s="47">
        <v>52.75</v>
      </c>
      <c r="I1657" s="51">
        <f t="shared" si="197"/>
        <v>0.82229150428682762</v>
      </c>
      <c r="J1657" s="51">
        <f t="shared" ca="1" si="198"/>
        <v>1</v>
      </c>
      <c r="K1657" s="47">
        <f t="shared" si="199"/>
        <v>53.32</v>
      </c>
      <c r="L1657" s="47">
        <f t="shared" si="200"/>
        <v>53.32</v>
      </c>
      <c r="M1657" s="47">
        <f t="shared" si="201"/>
        <v>52.55</v>
      </c>
      <c r="N1657" s="47">
        <f t="shared" si="202"/>
        <v>52.75</v>
      </c>
      <c r="O1657" s="48">
        <f t="shared" ca="1" si="203"/>
        <v>1797200</v>
      </c>
    </row>
    <row r="1658" spans="1:15" x14ac:dyDescent="0.25">
      <c r="A1658">
        <v>1643</v>
      </c>
      <c r="B1658" s="84">
        <v>39570</v>
      </c>
      <c r="C1658" s="47">
        <v>65</v>
      </c>
      <c r="D1658" s="47">
        <v>65.2</v>
      </c>
      <c r="E1658" s="47">
        <v>64.23</v>
      </c>
      <c r="F1658" s="47">
        <v>64.709999999999994</v>
      </c>
      <c r="G1658" s="48">
        <v>1784700</v>
      </c>
      <c r="H1658" s="47">
        <v>53.21</v>
      </c>
      <c r="I1658" s="51">
        <f t="shared" si="197"/>
        <v>0.82228403647040649</v>
      </c>
      <c r="J1658" s="51">
        <f t="shared" ca="1" si="198"/>
        <v>1</v>
      </c>
      <c r="K1658" s="47">
        <f t="shared" si="199"/>
        <v>53.45</v>
      </c>
      <c r="L1658" s="47">
        <f t="shared" si="200"/>
        <v>53.61</v>
      </c>
      <c r="M1658" s="47">
        <f t="shared" si="201"/>
        <v>52.82</v>
      </c>
      <c r="N1658" s="47">
        <f t="shared" si="202"/>
        <v>53.21</v>
      </c>
      <c r="O1658" s="48">
        <f t="shared" ca="1" si="203"/>
        <v>1784700</v>
      </c>
    </row>
    <row r="1659" spans="1:15" x14ac:dyDescent="0.25">
      <c r="A1659">
        <v>1644</v>
      </c>
      <c r="B1659" s="84">
        <v>39569</v>
      </c>
      <c r="C1659" s="47">
        <v>64.17</v>
      </c>
      <c r="D1659" s="47">
        <v>64.58</v>
      </c>
      <c r="E1659" s="47">
        <v>64.010000000000005</v>
      </c>
      <c r="F1659" s="47">
        <v>64.58</v>
      </c>
      <c r="G1659" s="48">
        <v>2410500</v>
      </c>
      <c r="H1659" s="47">
        <v>53.1</v>
      </c>
      <c r="I1659" s="51">
        <f t="shared" si="197"/>
        <v>0.82223598637349027</v>
      </c>
      <c r="J1659" s="51">
        <f t="shared" ca="1" si="198"/>
        <v>1</v>
      </c>
      <c r="K1659" s="47">
        <f t="shared" si="199"/>
        <v>52.76</v>
      </c>
      <c r="L1659" s="47">
        <f t="shared" si="200"/>
        <v>53.1</v>
      </c>
      <c r="M1659" s="47">
        <f t="shared" si="201"/>
        <v>52.63</v>
      </c>
      <c r="N1659" s="47">
        <f t="shared" si="202"/>
        <v>53.1</v>
      </c>
      <c r="O1659" s="48">
        <f t="shared" ca="1" si="203"/>
        <v>2410500</v>
      </c>
    </row>
    <row r="1660" spans="1:15" x14ac:dyDescent="0.25">
      <c r="A1660">
        <v>1645</v>
      </c>
      <c r="B1660" s="84">
        <v>39568</v>
      </c>
      <c r="C1660" s="47">
        <v>63.91</v>
      </c>
      <c r="D1660" s="47">
        <v>64.97</v>
      </c>
      <c r="E1660" s="47">
        <v>63.91</v>
      </c>
      <c r="F1660" s="47">
        <v>63.97</v>
      </c>
      <c r="G1660" s="48">
        <v>2545000</v>
      </c>
      <c r="H1660" s="47">
        <v>52.6</v>
      </c>
      <c r="I1660" s="51">
        <f t="shared" si="197"/>
        <v>0.82226043457870879</v>
      </c>
      <c r="J1660" s="51">
        <f t="shared" ca="1" si="198"/>
        <v>1</v>
      </c>
      <c r="K1660" s="47">
        <f t="shared" si="199"/>
        <v>52.55</v>
      </c>
      <c r="L1660" s="47">
        <f t="shared" si="200"/>
        <v>53.42</v>
      </c>
      <c r="M1660" s="47">
        <f t="shared" si="201"/>
        <v>52.55</v>
      </c>
      <c r="N1660" s="47">
        <f t="shared" si="202"/>
        <v>52.6</v>
      </c>
      <c r="O1660" s="48">
        <f t="shared" ca="1" si="203"/>
        <v>2545000</v>
      </c>
    </row>
    <row r="1661" spans="1:15" x14ac:dyDescent="0.25">
      <c r="A1661">
        <v>1646</v>
      </c>
      <c r="B1661" s="84">
        <v>39567</v>
      </c>
      <c r="C1661" s="47">
        <v>65.25</v>
      </c>
      <c r="D1661" s="47">
        <v>65.569999999999993</v>
      </c>
      <c r="E1661" s="47">
        <v>63.99</v>
      </c>
      <c r="F1661" s="47">
        <v>64.42</v>
      </c>
      <c r="G1661" s="48">
        <v>2748900</v>
      </c>
      <c r="H1661" s="47">
        <v>52.97</v>
      </c>
      <c r="I1661" s="51">
        <f t="shared" si="197"/>
        <v>0.82226016764979815</v>
      </c>
      <c r="J1661" s="51">
        <f t="shared" ca="1" si="198"/>
        <v>1</v>
      </c>
      <c r="K1661" s="47">
        <f t="shared" si="199"/>
        <v>53.65</v>
      </c>
      <c r="L1661" s="47">
        <f t="shared" si="200"/>
        <v>53.92</v>
      </c>
      <c r="M1661" s="47">
        <f t="shared" si="201"/>
        <v>52.62</v>
      </c>
      <c r="N1661" s="47">
        <f t="shared" si="202"/>
        <v>52.97</v>
      </c>
      <c r="O1661" s="48">
        <f t="shared" ca="1" si="203"/>
        <v>2748900</v>
      </c>
    </row>
    <row r="1662" spans="1:15" x14ac:dyDescent="0.25">
      <c r="A1662">
        <v>1647</v>
      </c>
      <c r="B1662" s="84">
        <v>39566</v>
      </c>
      <c r="C1662" s="47">
        <v>64.7</v>
      </c>
      <c r="D1662" s="47">
        <v>65.64</v>
      </c>
      <c r="E1662" s="47">
        <v>64.7</v>
      </c>
      <c r="F1662" s="47">
        <v>65.290000000000006</v>
      </c>
      <c r="G1662" s="48">
        <v>2143100</v>
      </c>
      <c r="H1662" s="47">
        <v>53.69</v>
      </c>
      <c r="I1662" s="51">
        <f t="shared" si="197"/>
        <v>0.8223311379996936</v>
      </c>
      <c r="J1662" s="51">
        <f t="shared" ca="1" si="198"/>
        <v>1</v>
      </c>
      <c r="K1662" s="47">
        <f t="shared" si="199"/>
        <v>53.2</v>
      </c>
      <c r="L1662" s="47">
        <f t="shared" si="200"/>
        <v>53.98</v>
      </c>
      <c r="M1662" s="47">
        <f t="shared" si="201"/>
        <v>53.2</v>
      </c>
      <c r="N1662" s="47">
        <f t="shared" si="202"/>
        <v>53.69</v>
      </c>
      <c r="O1662" s="48">
        <f t="shared" ca="1" si="203"/>
        <v>2143100</v>
      </c>
    </row>
    <row r="1663" spans="1:15" x14ac:dyDescent="0.25">
      <c r="A1663">
        <v>1648</v>
      </c>
      <c r="B1663" s="84">
        <v>39563</v>
      </c>
      <c r="C1663" s="47">
        <v>65.25</v>
      </c>
      <c r="D1663" s="47">
        <v>65.28</v>
      </c>
      <c r="E1663" s="47">
        <v>63.6</v>
      </c>
      <c r="F1663" s="47">
        <v>64.67</v>
      </c>
      <c r="G1663" s="48">
        <v>4037400</v>
      </c>
      <c r="H1663" s="47">
        <v>53.18</v>
      </c>
      <c r="I1663" s="51">
        <f t="shared" si="197"/>
        <v>0.82232874594093086</v>
      </c>
      <c r="J1663" s="51">
        <f t="shared" ca="1" si="198"/>
        <v>1</v>
      </c>
      <c r="K1663" s="47">
        <f t="shared" si="199"/>
        <v>53.66</v>
      </c>
      <c r="L1663" s="47">
        <f t="shared" si="200"/>
        <v>53.68</v>
      </c>
      <c r="M1663" s="47">
        <f t="shared" si="201"/>
        <v>52.3</v>
      </c>
      <c r="N1663" s="47">
        <f t="shared" si="202"/>
        <v>53.18</v>
      </c>
      <c r="O1663" s="48">
        <f t="shared" ca="1" si="203"/>
        <v>4037400</v>
      </c>
    </row>
    <row r="1664" spans="1:15" x14ac:dyDescent="0.25">
      <c r="A1664">
        <v>1649</v>
      </c>
      <c r="B1664" s="84">
        <v>39562</v>
      </c>
      <c r="C1664" s="47">
        <v>65.56</v>
      </c>
      <c r="D1664" s="47">
        <v>66.5</v>
      </c>
      <c r="E1664" s="47">
        <v>65.56</v>
      </c>
      <c r="F1664" s="47">
        <v>66.09</v>
      </c>
      <c r="G1664" s="48">
        <v>2424000</v>
      </c>
      <c r="H1664" s="47">
        <v>54.34</v>
      </c>
      <c r="I1664" s="51">
        <f t="shared" si="197"/>
        <v>0.82221213496746859</v>
      </c>
      <c r="J1664" s="51">
        <f t="shared" ca="1" si="198"/>
        <v>1</v>
      </c>
      <c r="K1664" s="47">
        <f t="shared" si="199"/>
        <v>53.9</v>
      </c>
      <c r="L1664" s="47">
        <f t="shared" si="200"/>
        <v>54.68</v>
      </c>
      <c r="M1664" s="47">
        <f t="shared" si="201"/>
        <v>53.9</v>
      </c>
      <c r="N1664" s="47">
        <f t="shared" si="202"/>
        <v>54.34</v>
      </c>
      <c r="O1664" s="48">
        <f t="shared" ca="1" si="203"/>
        <v>2424000</v>
      </c>
    </row>
    <row r="1665" spans="1:15" x14ac:dyDescent="0.25">
      <c r="A1665">
        <v>1650</v>
      </c>
      <c r="B1665" s="84">
        <v>39561</v>
      </c>
      <c r="C1665" s="47">
        <v>65.739999999999995</v>
      </c>
      <c r="D1665" s="47">
        <v>66.489999999999995</v>
      </c>
      <c r="E1665" s="47">
        <v>65.23</v>
      </c>
      <c r="F1665" s="47">
        <v>66.23</v>
      </c>
      <c r="G1665" s="48">
        <v>2199500</v>
      </c>
      <c r="H1665" s="47">
        <v>54.46</v>
      </c>
      <c r="I1665" s="51">
        <f t="shared" si="197"/>
        <v>0.8222859731239619</v>
      </c>
      <c r="J1665" s="51">
        <f t="shared" ca="1" si="198"/>
        <v>1</v>
      </c>
      <c r="K1665" s="47">
        <f t="shared" si="199"/>
        <v>54.06</v>
      </c>
      <c r="L1665" s="47">
        <f t="shared" si="200"/>
        <v>54.67</v>
      </c>
      <c r="M1665" s="47">
        <f t="shared" si="201"/>
        <v>53.64</v>
      </c>
      <c r="N1665" s="47">
        <f t="shared" si="202"/>
        <v>54.46</v>
      </c>
      <c r="O1665" s="48">
        <f t="shared" ca="1" si="203"/>
        <v>2199500</v>
      </c>
    </row>
    <row r="1666" spans="1:15" x14ac:dyDescent="0.25">
      <c r="A1666">
        <v>1651</v>
      </c>
      <c r="B1666" s="84">
        <v>39560</v>
      </c>
      <c r="C1666" s="47">
        <v>66.06</v>
      </c>
      <c r="D1666" s="47">
        <v>66.06</v>
      </c>
      <c r="E1666" s="47">
        <v>64.8</v>
      </c>
      <c r="F1666" s="47">
        <v>65.3</v>
      </c>
      <c r="G1666" s="48">
        <v>2377000</v>
      </c>
      <c r="H1666" s="47">
        <v>53.69</v>
      </c>
      <c r="I1666" s="51">
        <f t="shared" si="197"/>
        <v>0.82220520673813169</v>
      </c>
      <c r="J1666" s="51">
        <f t="shared" ca="1" si="198"/>
        <v>1</v>
      </c>
      <c r="K1666" s="47">
        <f t="shared" si="199"/>
        <v>54.31</v>
      </c>
      <c r="L1666" s="47">
        <f t="shared" si="200"/>
        <v>54.31</v>
      </c>
      <c r="M1666" s="47">
        <f t="shared" si="201"/>
        <v>53.28</v>
      </c>
      <c r="N1666" s="47">
        <f t="shared" si="202"/>
        <v>53.69</v>
      </c>
      <c r="O1666" s="48">
        <f t="shared" ca="1" si="203"/>
        <v>2377000</v>
      </c>
    </row>
    <row r="1667" spans="1:15" x14ac:dyDescent="0.25">
      <c r="A1667">
        <v>1652</v>
      </c>
      <c r="B1667" s="84">
        <v>39559</v>
      </c>
      <c r="C1667" s="47">
        <v>66.17</v>
      </c>
      <c r="D1667" s="47">
        <v>66.5</v>
      </c>
      <c r="E1667" s="47">
        <v>65.680000000000007</v>
      </c>
      <c r="F1667" s="47">
        <v>66.06</v>
      </c>
      <c r="G1667" s="48">
        <v>1633000</v>
      </c>
      <c r="H1667" s="47">
        <v>54.32</v>
      </c>
      <c r="I1667" s="51">
        <f t="shared" si="197"/>
        <v>0.82228277323645171</v>
      </c>
      <c r="J1667" s="51">
        <f t="shared" ca="1" si="198"/>
        <v>1</v>
      </c>
      <c r="K1667" s="47">
        <f t="shared" si="199"/>
        <v>54.41</v>
      </c>
      <c r="L1667" s="47">
        <f t="shared" si="200"/>
        <v>54.68</v>
      </c>
      <c r="M1667" s="47">
        <f t="shared" si="201"/>
        <v>54.01</v>
      </c>
      <c r="N1667" s="47">
        <f t="shared" si="202"/>
        <v>54.32</v>
      </c>
      <c r="O1667" s="48">
        <f t="shared" ca="1" si="203"/>
        <v>1633000</v>
      </c>
    </row>
    <row r="1668" spans="1:15" x14ac:dyDescent="0.25">
      <c r="A1668">
        <v>1653</v>
      </c>
      <c r="B1668" s="84">
        <v>39556</v>
      </c>
      <c r="C1668" s="47">
        <v>66.05</v>
      </c>
      <c r="D1668" s="47">
        <v>66.34</v>
      </c>
      <c r="E1668" s="47">
        <v>65.3</v>
      </c>
      <c r="F1668" s="47">
        <v>66.14</v>
      </c>
      <c r="G1668" s="48">
        <v>2051300</v>
      </c>
      <c r="H1668" s="47">
        <v>54.39</v>
      </c>
      <c r="I1668" s="51">
        <f t="shared" si="197"/>
        <v>0.82234653764741461</v>
      </c>
      <c r="J1668" s="51">
        <f t="shared" ca="1" si="198"/>
        <v>1</v>
      </c>
      <c r="K1668" s="47">
        <f t="shared" si="199"/>
        <v>54.32</v>
      </c>
      <c r="L1668" s="47">
        <f t="shared" si="200"/>
        <v>54.55</v>
      </c>
      <c r="M1668" s="47">
        <f t="shared" si="201"/>
        <v>53.7</v>
      </c>
      <c r="N1668" s="47">
        <f t="shared" si="202"/>
        <v>54.39</v>
      </c>
      <c r="O1668" s="48">
        <f t="shared" ca="1" si="203"/>
        <v>2051300</v>
      </c>
    </row>
    <row r="1669" spans="1:15" x14ac:dyDescent="0.25">
      <c r="A1669">
        <v>1654</v>
      </c>
      <c r="B1669" s="84">
        <v>39555</v>
      </c>
      <c r="C1669" s="47">
        <v>65.86</v>
      </c>
      <c r="D1669" s="47">
        <v>65.87</v>
      </c>
      <c r="E1669" s="47">
        <v>65.09</v>
      </c>
      <c r="F1669" s="47">
        <v>65.27</v>
      </c>
      <c r="G1669" s="48">
        <v>1779800</v>
      </c>
      <c r="H1669" s="47">
        <v>53.67</v>
      </c>
      <c r="I1669" s="51">
        <f t="shared" si="197"/>
        <v>0.82227669679791637</v>
      </c>
      <c r="J1669" s="51">
        <f t="shared" ca="1" si="198"/>
        <v>1</v>
      </c>
      <c r="K1669" s="47">
        <f t="shared" si="199"/>
        <v>54.16</v>
      </c>
      <c r="L1669" s="47">
        <f t="shared" si="200"/>
        <v>54.16</v>
      </c>
      <c r="M1669" s="47">
        <f t="shared" si="201"/>
        <v>53.52</v>
      </c>
      <c r="N1669" s="47">
        <f t="shared" si="202"/>
        <v>53.67</v>
      </c>
      <c r="O1669" s="48">
        <f t="shared" ca="1" si="203"/>
        <v>1779800</v>
      </c>
    </row>
    <row r="1670" spans="1:15" x14ac:dyDescent="0.25">
      <c r="A1670">
        <v>1655</v>
      </c>
      <c r="B1670" s="84">
        <v>39554</v>
      </c>
      <c r="C1670" s="47">
        <v>64.650000000000006</v>
      </c>
      <c r="D1670" s="47">
        <v>65.69</v>
      </c>
      <c r="E1670" s="47">
        <v>64.5</v>
      </c>
      <c r="F1670" s="47">
        <v>65.650000000000006</v>
      </c>
      <c r="G1670" s="48">
        <v>2630100</v>
      </c>
      <c r="H1670" s="47">
        <v>53.98</v>
      </c>
      <c r="I1670" s="51">
        <f t="shared" si="197"/>
        <v>0.82223914699162215</v>
      </c>
      <c r="J1670" s="51">
        <f t="shared" ca="1" si="198"/>
        <v>1</v>
      </c>
      <c r="K1670" s="47">
        <f t="shared" si="199"/>
        <v>53.16</v>
      </c>
      <c r="L1670" s="47">
        <f t="shared" si="200"/>
        <v>54.01</v>
      </c>
      <c r="M1670" s="47">
        <f t="shared" si="201"/>
        <v>53.03</v>
      </c>
      <c r="N1670" s="47">
        <f t="shared" si="202"/>
        <v>53.98</v>
      </c>
      <c r="O1670" s="48">
        <f t="shared" ca="1" si="203"/>
        <v>2630100</v>
      </c>
    </row>
    <row r="1671" spans="1:15" x14ac:dyDescent="0.25">
      <c r="A1671">
        <v>1656</v>
      </c>
      <c r="B1671" s="84">
        <v>39553</v>
      </c>
      <c r="C1671" s="47">
        <v>65.37</v>
      </c>
      <c r="D1671" s="47">
        <v>65.37</v>
      </c>
      <c r="E1671" s="47">
        <v>63.8</v>
      </c>
      <c r="F1671" s="47">
        <v>64.23</v>
      </c>
      <c r="G1671" s="48">
        <v>1724700</v>
      </c>
      <c r="H1671" s="47">
        <v>52.82</v>
      </c>
      <c r="I1671" s="51">
        <f t="shared" si="197"/>
        <v>0.82235715397789189</v>
      </c>
      <c r="J1671" s="51">
        <f t="shared" ca="1" si="198"/>
        <v>1</v>
      </c>
      <c r="K1671" s="47">
        <f t="shared" si="199"/>
        <v>53.76</v>
      </c>
      <c r="L1671" s="47">
        <f t="shared" si="200"/>
        <v>53.76</v>
      </c>
      <c r="M1671" s="47">
        <f t="shared" si="201"/>
        <v>52.47</v>
      </c>
      <c r="N1671" s="47">
        <f t="shared" si="202"/>
        <v>52.82</v>
      </c>
      <c r="O1671" s="48">
        <f t="shared" ca="1" si="203"/>
        <v>1724700</v>
      </c>
    </row>
    <row r="1672" spans="1:15" x14ac:dyDescent="0.25">
      <c r="A1672">
        <v>1657</v>
      </c>
      <c r="B1672" s="84">
        <v>39552</v>
      </c>
      <c r="C1672" s="47">
        <v>65.260000000000005</v>
      </c>
      <c r="D1672" s="47">
        <v>65.69</v>
      </c>
      <c r="E1672" s="47">
        <v>64.73</v>
      </c>
      <c r="F1672" s="47">
        <v>65.08</v>
      </c>
      <c r="G1672" s="48">
        <v>1428300</v>
      </c>
      <c r="H1672" s="47">
        <v>53.51</v>
      </c>
      <c r="I1672" s="51">
        <f t="shared" si="197"/>
        <v>0.8222188076213891</v>
      </c>
      <c r="J1672" s="51">
        <f t="shared" ca="1" si="198"/>
        <v>1</v>
      </c>
      <c r="K1672" s="47">
        <f t="shared" si="199"/>
        <v>53.66</v>
      </c>
      <c r="L1672" s="47">
        <f t="shared" si="200"/>
        <v>54.01</v>
      </c>
      <c r="M1672" s="47">
        <f t="shared" si="201"/>
        <v>53.22</v>
      </c>
      <c r="N1672" s="47">
        <f t="shared" si="202"/>
        <v>53.51</v>
      </c>
      <c r="O1672" s="48">
        <f t="shared" ca="1" si="203"/>
        <v>1428300</v>
      </c>
    </row>
    <row r="1673" spans="1:15" x14ac:dyDescent="0.25">
      <c r="A1673">
        <v>1658</v>
      </c>
      <c r="B1673" s="84">
        <v>39549</v>
      </c>
      <c r="C1673" s="47">
        <v>65.59</v>
      </c>
      <c r="D1673" s="47">
        <v>66.180000000000007</v>
      </c>
      <c r="E1673" s="47">
        <v>65.25</v>
      </c>
      <c r="F1673" s="47">
        <v>65.41</v>
      </c>
      <c r="G1673" s="48">
        <v>2932100</v>
      </c>
      <c r="H1673" s="47">
        <v>53.79</v>
      </c>
      <c r="I1673" s="51">
        <f t="shared" si="197"/>
        <v>0.82235132242776332</v>
      </c>
      <c r="J1673" s="51">
        <f t="shared" ca="1" si="198"/>
        <v>1</v>
      </c>
      <c r="K1673" s="47">
        <f t="shared" si="199"/>
        <v>53.94</v>
      </c>
      <c r="L1673" s="47">
        <f t="shared" si="200"/>
        <v>54.42</v>
      </c>
      <c r="M1673" s="47">
        <f t="shared" si="201"/>
        <v>53.66</v>
      </c>
      <c r="N1673" s="47">
        <f t="shared" si="202"/>
        <v>53.79</v>
      </c>
      <c r="O1673" s="48">
        <f t="shared" ca="1" si="203"/>
        <v>2932100</v>
      </c>
    </row>
    <row r="1674" spans="1:15" x14ac:dyDescent="0.25">
      <c r="A1674">
        <v>1659</v>
      </c>
      <c r="B1674" s="84">
        <v>39548</v>
      </c>
      <c r="C1674" s="47">
        <v>66.77</v>
      </c>
      <c r="D1674" s="47">
        <v>66.849999999999994</v>
      </c>
      <c r="E1674" s="47">
        <v>66.2</v>
      </c>
      <c r="F1674" s="47">
        <v>66.44</v>
      </c>
      <c r="G1674" s="48">
        <v>2265200</v>
      </c>
      <c r="H1674" s="47">
        <v>54.63</v>
      </c>
      <c r="I1674" s="51">
        <f t="shared" si="197"/>
        <v>0.82224563515954252</v>
      </c>
      <c r="J1674" s="51">
        <f t="shared" ca="1" si="198"/>
        <v>1</v>
      </c>
      <c r="K1674" s="47">
        <f t="shared" si="199"/>
        <v>54.9</v>
      </c>
      <c r="L1674" s="47">
        <f t="shared" si="200"/>
        <v>54.97</v>
      </c>
      <c r="M1674" s="47">
        <f t="shared" si="201"/>
        <v>54.43</v>
      </c>
      <c r="N1674" s="47">
        <f t="shared" si="202"/>
        <v>54.63</v>
      </c>
      <c r="O1674" s="48">
        <f t="shared" ca="1" si="203"/>
        <v>2265200</v>
      </c>
    </row>
    <row r="1675" spans="1:15" x14ac:dyDescent="0.25">
      <c r="A1675">
        <v>1660</v>
      </c>
      <c r="B1675" s="84">
        <v>39547</v>
      </c>
      <c r="C1675" s="47">
        <v>66.5</v>
      </c>
      <c r="D1675" s="47">
        <v>67.37</v>
      </c>
      <c r="E1675" s="47">
        <v>66.349999999999994</v>
      </c>
      <c r="F1675" s="47">
        <v>66.63</v>
      </c>
      <c r="G1675" s="48">
        <v>2911600</v>
      </c>
      <c r="H1675" s="47">
        <v>54.79</v>
      </c>
      <c r="I1675" s="51">
        <f t="shared" si="197"/>
        <v>0.82230226624643554</v>
      </c>
      <c r="J1675" s="51">
        <f t="shared" ca="1" si="198"/>
        <v>1</v>
      </c>
      <c r="K1675" s="47">
        <f t="shared" si="199"/>
        <v>54.68</v>
      </c>
      <c r="L1675" s="47">
        <f t="shared" si="200"/>
        <v>55.4</v>
      </c>
      <c r="M1675" s="47">
        <f t="shared" si="201"/>
        <v>54.56</v>
      </c>
      <c r="N1675" s="47">
        <f t="shared" si="202"/>
        <v>54.79</v>
      </c>
      <c r="O1675" s="48">
        <f t="shared" ca="1" si="203"/>
        <v>2911600</v>
      </c>
    </row>
    <row r="1676" spans="1:15" x14ac:dyDescent="0.25">
      <c r="A1676">
        <v>1661</v>
      </c>
      <c r="B1676" s="84">
        <v>39546</v>
      </c>
      <c r="C1676" s="47">
        <v>65.430000000000007</v>
      </c>
      <c r="D1676" s="47">
        <v>66.75</v>
      </c>
      <c r="E1676" s="47">
        <v>65.180000000000007</v>
      </c>
      <c r="F1676" s="47">
        <v>66.510000000000005</v>
      </c>
      <c r="G1676" s="48">
        <v>2259300</v>
      </c>
      <c r="H1676" s="47">
        <v>54.69</v>
      </c>
      <c r="I1676" s="51">
        <f t="shared" si="197"/>
        <v>0.82228236355435258</v>
      </c>
      <c r="J1676" s="51">
        <f t="shared" ca="1" si="198"/>
        <v>1</v>
      </c>
      <c r="K1676" s="47">
        <f t="shared" si="199"/>
        <v>53.8</v>
      </c>
      <c r="L1676" s="47">
        <f t="shared" si="200"/>
        <v>54.89</v>
      </c>
      <c r="M1676" s="47">
        <f t="shared" si="201"/>
        <v>53.6</v>
      </c>
      <c r="N1676" s="47">
        <f t="shared" si="202"/>
        <v>54.69</v>
      </c>
      <c r="O1676" s="48">
        <f t="shared" ca="1" si="203"/>
        <v>2259300</v>
      </c>
    </row>
    <row r="1677" spans="1:15" x14ac:dyDescent="0.25">
      <c r="A1677">
        <v>1662</v>
      </c>
      <c r="B1677" s="84">
        <v>39545</v>
      </c>
      <c r="C1677" s="47">
        <v>66.12</v>
      </c>
      <c r="D1677" s="47">
        <v>66.3</v>
      </c>
      <c r="E1677" s="47">
        <v>65.489999999999995</v>
      </c>
      <c r="F1677" s="47">
        <v>65.760000000000005</v>
      </c>
      <c r="G1677" s="48">
        <v>1825000</v>
      </c>
      <c r="H1677" s="47">
        <v>54.07</v>
      </c>
      <c r="I1677" s="51">
        <f t="shared" si="197"/>
        <v>0.82223236009732359</v>
      </c>
      <c r="J1677" s="51">
        <f t="shared" ca="1" si="198"/>
        <v>1</v>
      </c>
      <c r="K1677" s="47">
        <f t="shared" si="199"/>
        <v>54.37</v>
      </c>
      <c r="L1677" s="47">
        <f t="shared" si="200"/>
        <v>54.51</v>
      </c>
      <c r="M1677" s="47">
        <f t="shared" si="201"/>
        <v>53.85</v>
      </c>
      <c r="N1677" s="47">
        <f t="shared" si="202"/>
        <v>54.07</v>
      </c>
      <c r="O1677" s="48">
        <f t="shared" ca="1" si="203"/>
        <v>1825000</v>
      </c>
    </row>
    <row r="1678" spans="1:15" x14ac:dyDescent="0.25">
      <c r="A1678">
        <v>1663</v>
      </c>
      <c r="B1678" s="84">
        <v>39542</v>
      </c>
      <c r="C1678" s="47">
        <v>65.290000000000006</v>
      </c>
      <c r="D1678" s="47">
        <v>66.040000000000006</v>
      </c>
      <c r="E1678" s="47">
        <v>64.73</v>
      </c>
      <c r="F1678" s="47">
        <v>65.540000000000006</v>
      </c>
      <c r="G1678" s="48">
        <v>1833100</v>
      </c>
      <c r="H1678" s="47">
        <v>53.89</v>
      </c>
      <c r="I1678" s="51">
        <f t="shared" si="197"/>
        <v>0.82224595666768374</v>
      </c>
      <c r="J1678" s="51">
        <f t="shared" ca="1" si="198"/>
        <v>1</v>
      </c>
      <c r="K1678" s="47">
        <f t="shared" si="199"/>
        <v>53.68</v>
      </c>
      <c r="L1678" s="47">
        <f t="shared" si="200"/>
        <v>54.3</v>
      </c>
      <c r="M1678" s="47">
        <f t="shared" si="201"/>
        <v>53.22</v>
      </c>
      <c r="N1678" s="47">
        <f t="shared" si="202"/>
        <v>53.89</v>
      </c>
      <c r="O1678" s="48">
        <f t="shared" ca="1" si="203"/>
        <v>1833100</v>
      </c>
    </row>
    <row r="1679" spans="1:15" x14ac:dyDescent="0.25">
      <c r="A1679">
        <v>1664</v>
      </c>
      <c r="B1679" s="84">
        <v>39541</v>
      </c>
      <c r="C1679" s="47">
        <v>65.59</v>
      </c>
      <c r="D1679" s="47">
        <v>65.959999999999994</v>
      </c>
      <c r="E1679" s="47">
        <v>64.56</v>
      </c>
      <c r="F1679" s="47">
        <v>65.06</v>
      </c>
      <c r="G1679" s="48">
        <v>2229300</v>
      </c>
      <c r="H1679" s="47">
        <v>53.5</v>
      </c>
      <c r="I1679" s="51">
        <f t="shared" si="197"/>
        <v>0.82231786043652011</v>
      </c>
      <c r="J1679" s="51">
        <f t="shared" ca="1" si="198"/>
        <v>1</v>
      </c>
      <c r="K1679" s="47">
        <f t="shared" si="199"/>
        <v>53.94</v>
      </c>
      <c r="L1679" s="47">
        <f t="shared" si="200"/>
        <v>54.24</v>
      </c>
      <c r="M1679" s="47">
        <f t="shared" si="201"/>
        <v>53.09</v>
      </c>
      <c r="N1679" s="47">
        <f t="shared" si="202"/>
        <v>53.5</v>
      </c>
      <c r="O1679" s="48">
        <f t="shared" ca="1" si="203"/>
        <v>2229300</v>
      </c>
    </row>
    <row r="1680" spans="1:15" x14ac:dyDescent="0.25">
      <c r="A1680">
        <v>1665</v>
      </c>
      <c r="B1680" s="84">
        <v>39540</v>
      </c>
      <c r="C1680" s="47">
        <v>65.599999999999994</v>
      </c>
      <c r="D1680" s="47">
        <v>66.459999999999994</v>
      </c>
      <c r="E1680" s="47">
        <v>65.599999999999994</v>
      </c>
      <c r="F1680" s="47">
        <v>65.849999999999994</v>
      </c>
      <c r="G1680" s="48">
        <v>2628100</v>
      </c>
      <c r="H1680" s="47">
        <v>54.15</v>
      </c>
      <c r="I1680" s="51">
        <f t="shared" si="197"/>
        <v>0.82232346241457865</v>
      </c>
      <c r="J1680" s="51">
        <f t="shared" ca="1" si="198"/>
        <v>1</v>
      </c>
      <c r="K1680" s="47">
        <f t="shared" si="199"/>
        <v>53.94</v>
      </c>
      <c r="L1680" s="47">
        <f t="shared" si="200"/>
        <v>54.65</v>
      </c>
      <c r="M1680" s="47">
        <f t="shared" si="201"/>
        <v>53.94</v>
      </c>
      <c r="N1680" s="47">
        <f t="shared" si="202"/>
        <v>54.15</v>
      </c>
      <c r="O1680" s="48">
        <f t="shared" ca="1" si="203"/>
        <v>2628100</v>
      </c>
    </row>
    <row r="1681" spans="1:15" x14ac:dyDescent="0.25">
      <c r="A1681">
        <v>1666</v>
      </c>
      <c r="B1681" s="84">
        <v>39539</v>
      </c>
      <c r="C1681" s="47">
        <v>64.97</v>
      </c>
      <c r="D1681" s="47">
        <v>65.92</v>
      </c>
      <c r="E1681" s="47">
        <v>64.69</v>
      </c>
      <c r="F1681" s="47">
        <v>65.66</v>
      </c>
      <c r="G1681" s="48">
        <v>2747500</v>
      </c>
      <c r="H1681" s="47">
        <v>53.99</v>
      </c>
      <c r="I1681" s="51">
        <f t="shared" ref="I1681:I1744" si="204">H1681/F1681</f>
        <v>0.82226621992080418</v>
      </c>
      <c r="J1681" s="51">
        <f t="shared" ref="J1681:J1744" ca="1" si="205">INDEX(OFFSET($T$15,0,0,$S$13+1,1),MATCH(B1681,OFFSET($Q$15,0,0,$S$13+1,1),-1))</f>
        <v>1</v>
      </c>
      <c r="K1681" s="47">
        <f t="shared" ref="K1681:K1744" si="206">ROUND($I1681*C1681,2)</f>
        <v>53.42</v>
      </c>
      <c r="L1681" s="47">
        <f t="shared" ref="L1681:L1744" si="207">ROUND($I1681*D1681,2)</f>
        <v>54.2</v>
      </c>
      <c r="M1681" s="47">
        <f t="shared" ref="M1681:M1744" si="208">ROUND($I1681*E1681,2)</f>
        <v>53.19</v>
      </c>
      <c r="N1681" s="47">
        <f t="shared" ref="N1681:N1744" si="209">ROUND($I1681*F1681,2)</f>
        <v>53.99</v>
      </c>
      <c r="O1681" s="48">
        <f t="shared" ref="O1681:O1744" ca="1" si="210">G1681*J1681</f>
        <v>2747500</v>
      </c>
    </row>
    <row r="1682" spans="1:15" x14ac:dyDescent="0.25">
      <c r="A1682">
        <v>1667</v>
      </c>
      <c r="B1682" s="84">
        <v>39538</v>
      </c>
      <c r="C1682" s="47">
        <v>64.98</v>
      </c>
      <c r="D1682" s="47">
        <v>64.98</v>
      </c>
      <c r="E1682" s="47">
        <v>64.31</v>
      </c>
      <c r="F1682" s="47">
        <v>64.61</v>
      </c>
      <c r="G1682" s="48">
        <v>2395700</v>
      </c>
      <c r="H1682" s="47">
        <v>53.13</v>
      </c>
      <c r="I1682" s="51">
        <f t="shared" si="204"/>
        <v>0.82231852654387871</v>
      </c>
      <c r="J1682" s="51">
        <f t="shared" ca="1" si="205"/>
        <v>1</v>
      </c>
      <c r="K1682" s="47">
        <f t="shared" si="206"/>
        <v>53.43</v>
      </c>
      <c r="L1682" s="47">
        <f t="shared" si="207"/>
        <v>53.43</v>
      </c>
      <c r="M1682" s="47">
        <f t="shared" si="208"/>
        <v>52.88</v>
      </c>
      <c r="N1682" s="47">
        <f t="shared" si="209"/>
        <v>53.13</v>
      </c>
      <c r="O1682" s="48">
        <f t="shared" ca="1" si="210"/>
        <v>2395700</v>
      </c>
    </row>
    <row r="1683" spans="1:15" x14ac:dyDescent="0.25">
      <c r="A1683">
        <v>1668</v>
      </c>
      <c r="B1683" s="84">
        <v>39535</v>
      </c>
      <c r="C1683" s="47">
        <v>64.33</v>
      </c>
      <c r="D1683" s="47">
        <v>65.33</v>
      </c>
      <c r="E1683" s="47">
        <v>64.239999999999995</v>
      </c>
      <c r="F1683" s="47">
        <v>64.5</v>
      </c>
      <c r="G1683" s="48">
        <v>1871900</v>
      </c>
      <c r="H1683" s="47">
        <v>53.04</v>
      </c>
      <c r="I1683" s="51">
        <f t="shared" si="204"/>
        <v>0.82232558139534884</v>
      </c>
      <c r="J1683" s="51">
        <f t="shared" ca="1" si="205"/>
        <v>1</v>
      </c>
      <c r="K1683" s="47">
        <f t="shared" si="206"/>
        <v>52.9</v>
      </c>
      <c r="L1683" s="47">
        <f t="shared" si="207"/>
        <v>53.72</v>
      </c>
      <c r="M1683" s="47">
        <f t="shared" si="208"/>
        <v>52.83</v>
      </c>
      <c r="N1683" s="47">
        <f t="shared" si="209"/>
        <v>53.04</v>
      </c>
      <c r="O1683" s="48">
        <f t="shared" ca="1" si="210"/>
        <v>1871900</v>
      </c>
    </row>
    <row r="1684" spans="1:15" x14ac:dyDescent="0.25">
      <c r="A1684">
        <v>1669</v>
      </c>
      <c r="B1684" s="84">
        <v>39534</v>
      </c>
      <c r="C1684" s="47">
        <v>65.12</v>
      </c>
      <c r="D1684" s="47">
        <v>65.31</v>
      </c>
      <c r="E1684" s="47">
        <v>64.12</v>
      </c>
      <c r="F1684" s="47">
        <v>64.150000000000006</v>
      </c>
      <c r="G1684" s="48">
        <v>1717900</v>
      </c>
      <c r="H1684" s="47">
        <v>52.52</v>
      </c>
      <c r="I1684" s="51">
        <f t="shared" si="204"/>
        <v>0.81870615744349184</v>
      </c>
      <c r="J1684" s="51">
        <f t="shared" ca="1" si="205"/>
        <v>1</v>
      </c>
      <c r="K1684" s="47">
        <f t="shared" si="206"/>
        <v>53.31</v>
      </c>
      <c r="L1684" s="47">
        <f t="shared" si="207"/>
        <v>53.47</v>
      </c>
      <c r="M1684" s="47">
        <f t="shared" si="208"/>
        <v>52.5</v>
      </c>
      <c r="N1684" s="47">
        <f t="shared" si="209"/>
        <v>52.52</v>
      </c>
      <c r="O1684" s="48">
        <f t="shared" ca="1" si="210"/>
        <v>1717900</v>
      </c>
    </row>
    <row r="1685" spans="1:15" x14ac:dyDescent="0.25">
      <c r="A1685">
        <v>1670</v>
      </c>
      <c r="B1685" s="84">
        <v>39533</v>
      </c>
      <c r="C1685" s="47">
        <v>64.78</v>
      </c>
      <c r="D1685" s="47">
        <v>64.900000000000006</v>
      </c>
      <c r="E1685" s="47">
        <v>64.209999999999994</v>
      </c>
      <c r="F1685" s="47">
        <v>64.849999999999994</v>
      </c>
      <c r="G1685" s="48">
        <v>3286200</v>
      </c>
      <c r="H1685" s="47">
        <v>53.09</v>
      </c>
      <c r="I1685" s="51">
        <f t="shared" si="204"/>
        <v>0.8186584425597534</v>
      </c>
      <c r="J1685" s="51">
        <f t="shared" ca="1" si="205"/>
        <v>1</v>
      </c>
      <c r="K1685" s="47">
        <f t="shared" si="206"/>
        <v>53.03</v>
      </c>
      <c r="L1685" s="47">
        <f t="shared" si="207"/>
        <v>53.13</v>
      </c>
      <c r="M1685" s="47">
        <f t="shared" si="208"/>
        <v>52.57</v>
      </c>
      <c r="N1685" s="47">
        <f t="shared" si="209"/>
        <v>53.09</v>
      </c>
      <c r="O1685" s="48">
        <f t="shared" ca="1" si="210"/>
        <v>3286200</v>
      </c>
    </row>
    <row r="1686" spans="1:15" x14ac:dyDescent="0.25">
      <c r="A1686">
        <v>1671</v>
      </c>
      <c r="B1686" s="84">
        <v>39532</v>
      </c>
      <c r="C1686" s="47">
        <v>63.6</v>
      </c>
      <c r="D1686" s="47">
        <v>65.19</v>
      </c>
      <c r="E1686" s="47">
        <v>63.59</v>
      </c>
      <c r="F1686" s="47">
        <v>64.989999999999995</v>
      </c>
      <c r="G1686" s="48">
        <v>2964900</v>
      </c>
      <c r="H1686" s="47">
        <v>53.21</v>
      </c>
      <c r="I1686" s="51">
        <f t="shared" si="204"/>
        <v>0.81874134482228045</v>
      </c>
      <c r="J1686" s="51">
        <f t="shared" ca="1" si="205"/>
        <v>1</v>
      </c>
      <c r="K1686" s="47">
        <f t="shared" si="206"/>
        <v>52.07</v>
      </c>
      <c r="L1686" s="47">
        <f t="shared" si="207"/>
        <v>53.37</v>
      </c>
      <c r="M1686" s="47">
        <f t="shared" si="208"/>
        <v>52.06</v>
      </c>
      <c r="N1686" s="47">
        <f t="shared" si="209"/>
        <v>53.21</v>
      </c>
      <c r="O1686" s="48">
        <f t="shared" ca="1" si="210"/>
        <v>2964900</v>
      </c>
    </row>
    <row r="1687" spans="1:15" x14ac:dyDescent="0.25">
      <c r="A1687">
        <v>1672</v>
      </c>
      <c r="B1687" s="84">
        <v>39531</v>
      </c>
      <c r="C1687" s="47">
        <v>63.91</v>
      </c>
      <c r="D1687" s="47">
        <v>64.41</v>
      </c>
      <c r="E1687" s="47">
        <v>63.08</v>
      </c>
      <c r="F1687" s="47">
        <v>63.7</v>
      </c>
      <c r="G1687" s="48">
        <v>2359100</v>
      </c>
      <c r="H1687" s="47">
        <v>52.15</v>
      </c>
      <c r="I1687" s="51">
        <f t="shared" si="204"/>
        <v>0.81868131868131866</v>
      </c>
      <c r="J1687" s="51">
        <f t="shared" ca="1" si="205"/>
        <v>1</v>
      </c>
      <c r="K1687" s="47">
        <f t="shared" si="206"/>
        <v>52.32</v>
      </c>
      <c r="L1687" s="47">
        <f t="shared" si="207"/>
        <v>52.73</v>
      </c>
      <c r="M1687" s="47">
        <f t="shared" si="208"/>
        <v>51.64</v>
      </c>
      <c r="N1687" s="47">
        <f t="shared" si="209"/>
        <v>52.15</v>
      </c>
      <c r="O1687" s="48">
        <f t="shared" ca="1" si="210"/>
        <v>2359100</v>
      </c>
    </row>
    <row r="1688" spans="1:15" x14ac:dyDescent="0.25">
      <c r="A1688">
        <v>1673</v>
      </c>
      <c r="B1688" s="84">
        <v>39527</v>
      </c>
      <c r="C1688" s="47">
        <v>63.28</v>
      </c>
      <c r="D1688" s="47">
        <v>63.78</v>
      </c>
      <c r="E1688" s="47">
        <v>62.5</v>
      </c>
      <c r="F1688" s="47">
        <v>63.72</v>
      </c>
      <c r="G1688" s="48">
        <v>3102500</v>
      </c>
      <c r="H1688" s="47">
        <v>52.17</v>
      </c>
      <c r="I1688" s="51">
        <f t="shared" si="204"/>
        <v>0.81873822975517896</v>
      </c>
      <c r="J1688" s="51">
        <f t="shared" ca="1" si="205"/>
        <v>1</v>
      </c>
      <c r="K1688" s="47">
        <f t="shared" si="206"/>
        <v>51.81</v>
      </c>
      <c r="L1688" s="47">
        <f t="shared" si="207"/>
        <v>52.22</v>
      </c>
      <c r="M1688" s="47">
        <f t="shared" si="208"/>
        <v>51.17</v>
      </c>
      <c r="N1688" s="47">
        <f t="shared" si="209"/>
        <v>52.17</v>
      </c>
      <c r="O1688" s="48">
        <f t="shared" ca="1" si="210"/>
        <v>3102500</v>
      </c>
    </row>
    <row r="1689" spans="1:15" x14ac:dyDescent="0.25">
      <c r="A1689">
        <v>1674</v>
      </c>
      <c r="B1689" s="84">
        <v>39526</v>
      </c>
      <c r="C1689" s="47">
        <v>64.73</v>
      </c>
      <c r="D1689" s="47">
        <v>65.33</v>
      </c>
      <c r="E1689" s="47">
        <v>63.2</v>
      </c>
      <c r="F1689" s="47">
        <v>63.2</v>
      </c>
      <c r="G1689" s="48">
        <v>2016800</v>
      </c>
      <c r="H1689" s="47">
        <v>51.74</v>
      </c>
      <c r="I1689" s="51">
        <f t="shared" si="204"/>
        <v>0.8186708860759494</v>
      </c>
      <c r="J1689" s="51">
        <f t="shared" ca="1" si="205"/>
        <v>1</v>
      </c>
      <c r="K1689" s="47">
        <f t="shared" si="206"/>
        <v>52.99</v>
      </c>
      <c r="L1689" s="47">
        <f t="shared" si="207"/>
        <v>53.48</v>
      </c>
      <c r="M1689" s="47">
        <f t="shared" si="208"/>
        <v>51.74</v>
      </c>
      <c r="N1689" s="47">
        <f t="shared" si="209"/>
        <v>51.74</v>
      </c>
      <c r="O1689" s="48">
        <f t="shared" ca="1" si="210"/>
        <v>2016800</v>
      </c>
    </row>
    <row r="1690" spans="1:15" x14ac:dyDescent="0.25">
      <c r="A1690">
        <v>1675</v>
      </c>
      <c r="B1690" s="84">
        <v>39525</v>
      </c>
      <c r="C1690" s="47">
        <v>64.44</v>
      </c>
      <c r="D1690" s="47">
        <v>64.8</v>
      </c>
      <c r="E1690" s="47">
        <v>63.5</v>
      </c>
      <c r="F1690" s="47">
        <v>64.540000000000006</v>
      </c>
      <c r="G1690" s="48">
        <v>2238000</v>
      </c>
      <c r="H1690" s="47">
        <v>52.84</v>
      </c>
      <c r="I1690" s="51">
        <f t="shared" si="204"/>
        <v>0.81871707468236754</v>
      </c>
      <c r="J1690" s="51">
        <f t="shared" ca="1" si="205"/>
        <v>1</v>
      </c>
      <c r="K1690" s="47">
        <f t="shared" si="206"/>
        <v>52.76</v>
      </c>
      <c r="L1690" s="47">
        <f t="shared" si="207"/>
        <v>53.05</v>
      </c>
      <c r="M1690" s="47">
        <f t="shared" si="208"/>
        <v>51.99</v>
      </c>
      <c r="N1690" s="47">
        <f t="shared" si="209"/>
        <v>52.84</v>
      </c>
      <c r="O1690" s="48">
        <f t="shared" ca="1" si="210"/>
        <v>2238000</v>
      </c>
    </row>
    <row r="1691" spans="1:15" x14ac:dyDescent="0.25">
      <c r="A1691">
        <v>1676</v>
      </c>
      <c r="B1691" s="84">
        <v>39524</v>
      </c>
      <c r="C1691" s="47">
        <v>62.13</v>
      </c>
      <c r="D1691" s="47">
        <v>64.12</v>
      </c>
      <c r="E1691" s="47">
        <v>62.13</v>
      </c>
      <c r="F1691" s="47">
        <v>63.65</v>
      </c>
      <c r="G1691" s="48">
        <v>3250300</v>
      </c>
      <c r="H1691" s="47">
        <v>52.11</v>
      </c>
      <c r="I1691" s="51">
        <f t="shared" si="204"/>
        <v>0.8186959937156324</v>
      </c>
      <c r="J1691" s="51">
        <f t="shared" ca="1" si="205"/>
        <v>1</v>
      </c>
      <c r="K1691" s="47">
        <f t="shared" si="206"/>
        <v>50.87</v>
      </c>
      <c r="L1691" s="47">
        <f t="shared" si="207"/>
        <v>52.49</v>
      </c>
      <c r="M1691" s="47">
        <f t="shared" si="208"/>
        <v>50.87</v>
      </c>
      <c r="N1691" s="47">
        <f t="shared" si="209"/>
        <v>52.11</v>
      </c>
      <c r="O1691" s="48">
        <f t="shared" ca="1" si="210"/>
        <v>3250300</v>
      </c>
    </row>
    <row r="1692" spans="1:15" x14ac:dyDescent="0.25">
      <c r="A1692">
        <v>1677</v>
      </c>
      <c r="B1692" s="84">
        <v>39521</v>
      </c>
      <c r="C1692" s="47">
        <v>64.73</v>
      </c>
      <c r="D1692" s="47">
        <v>64.95</v>
      </c>
      <c r="E1692" s="47">
        <v>62.76</v>
      </c>
      <c r="F1692" s="47">
        <v>63.51</v>
      </c>
      <c r="G1692" s="48">
        <v>2774600</v>
      </c>
      <c r="H1692" s="47">
        <v>52</v>
      </c>
      <c r="I1692" s="51">
        <f t="shared" si="204"/>
        <v>0.81876869784285944</v>
      </c>
      <c r="J1692" s="51">
        <f t="shared" ca="1" si="205"/>
        <v>1</v>
      </c>
      <c r="K1692" s="47">
        <f t="shared" si="206"/>
        <v>53</v>
      </c>
      <c r="L1692" s="47">
        <f t="shared" si="207"/>
        <v>53.18</v>
      </c>
      <c r="M1692" s="47">
        <f t="shared" si="208"/>
        <v>51.39</v>
      </c>
      <c r="N1692" s="47">
        <f t="shared" si="209"/>
        <v>52</v>
      </c>
      <c r="O1692" s="48">
        <f t="shared" ca="1" si="210"/>
        <v>2774600</v>
      </c>
    </row>
    <row r="1693" spans="1:15" x14ac:dyDescent="0.25">
      <c r="A1693">
        <v>1678</v>
      </c>
      <c r="B1693" s="84">
        <v>39520</v>
      </c>
      <c r="C1693" s="47">
        <v>62.45</v>
      </c>
      <c r="D1693" s="47">
        <v>64.55</v>
      </c>
      <c r="E1693" s="47">
        <v>62.29</v>
      </c>
      <c r="F1693" s="47">
        <v>64.39</v>
      </c>
      <c r="G1693" s="48">
        <v>2882900</v>
      </c>
      <c r="H1693" s="47">
        <v>52.72</v>
      </c>
      <c r="I1693" s="51">
        <f t="shared" si="204"/>
        <v>0.81876067712377698</v>
      </c>
      <c r="J1693" s="51">
        <f t="shared" ca="1" si="205"/>
        <v>1</v>
      </c>
      <c r="K1693" s="47">
        <f t="shared" si="206"/>
        <v>51.13</v>
      </c>
      <c r="L1693" s="47">
        <f t="shared" si="207"/>
        <v>52.85</v>
      </c>
      <c r="M1693" s="47">
        <f t="shared" si="208"/>
        <v>51</v>
      </c>
      <c r="N1693" s="47">
        <f t="shared" si="209"/>
        <v>52.72</v>
      </c>
      <c r="O1693" s="48">
        <f t="shared" ca="1" si="210"/>
        <v>2882900</v>
      </c>
    </row>
    <row r="1694" spans="1:15" x14ac:dyDescent="0.25">
      <c r="A1694">
        <v>1679</v>
      </c>
      <c r="B1694" s="84">
        <v>39519</v>
      </c>
      <c r="C1694" s="47">
        <v>63.25</v>
      </c>
      <c r="D1694" s="47">
        <v>63.63</v>
      </c>
      <c r="E1694" s="47">
        <v>62.65</v>
      </c>
      <c r="F1694" s="47">
        <v>63.4</v>
      </c>
      <c r="G1694" s="48">
        <v>3865400</v>
      </c>
      <c r="H1694" s="47">
        <v>51.91</v>
      </c>
      <c r="I1694" s="51">
        <f t="shared" si="204"/>
        <v>0.81876971608832805</v>
      </c>
      <c r="J1694" s="51">
        <f t="shared" ca="1" si="205"/>
        <v>1</v>
      </c>
      <c r="K1694" s="47">
        <f t="shared" si="206"/>
        <v>51.79</v>
      </c>
      <c r="L1694" s="47">
        <f t="shared" si="207"/>
        <v>52.1</v>
      </c>
      <c r="M1694" s="47">
        <f t="shared" si="208"/>
        <v>51.3</v>
      </c>
      <c r="N1694" s="47">
        <f t="shared" si="209"/>
        <v>51.91</v>
      </c>
      <c r="O1694" s="48">
        <f t="shared" ca="1" si="210"/>
        <v>3865400</v>
      </c>
    </row>
    <row r="1695" spans="1:15" x14ac:dyDescent="0.25">
      <c r="A1695">
        <v>1680</v>
      </c>
      <c r="B1695" s="84">
        <v>39518</v>
      </c>
      <c r="C1695" s="47">
        <v>62.61</v>
      </c>
      <c r="D1695" s="47">
        <v>63.14</v>
      </c>
      <c r="E1695" s="47">
        <v>61.83</v>
      </c>
      <c r="F1695" s="47">
        <v>62.99</v>
      </c>
      <c r="G1695" s="48">
        <v>2576900</v>
      </c>
      <c r="H1695" s="47">
        <v>51.57</v>
      </c>
      <c r="I1695" s="51">
        <f t="shared" si="204"/>
        <v>0.81870138117161451</v>
      </c>
      <c r="J1695" s="51">
        <f t="shared" ca="1" si="205"/>
        <v>1</v>
      </c>
      <c r="K1695" s="47">
        <f t="shared" si="206"/>
        <v>51.26</v>
      </c>
      <c r="L1695" s="47">
        <f t="shared" si="207"/>
        <v>51.69</v>
      </c>
      <c r="M1695" s="47">
        <f t="shared" si="208"/>
        <v>50.62</v>
      </c>
      <c r="N1695" s="47">
        <f t="shared" si="209"/>
        <v>51.57</v>
      </c>
      <c r="O1695" s="48">
        <f t="shared" ca="1" si="210"/>
        <v>2576900</v>
      </c>
    </row>
    <row r="1696" spans="1:15" x14ac:dyDescent="0.25">
      <c r="A1696">
        <v>1681</v>
      </c>
      <c r="B1696" s="84">
        <v>39517</v>
      </c>
      <c r="C1696" s="47">
        <v>63.49</v>
      </c>
      <c r="D1696" s="47">
        <v>63.5</v>
      </c>
      <c r="E1696" s="47">
        <v>62.45</v>
      </c>
      <c r="F1696" s="47">
        <v>62.66</v>
      </c>
      <c r="G1696" s="48">
        <v>2396300</v>
      </c>
      <c r="H1696" s="47">
        <v>51.3</v>
      </c>
      <c r="I1696" s="51">
        <f t="shared" si="204"/>
        <v>0.81870411745930416</v>
      </c>
      <c r="J1696" s="51">
        <f t="shared" ca="1" si="205"/>
        <v>1</v>
      </c>
      <c r="K1696" s="47">
        <f t="shared" si="206"/>
        <v>51.98</v>
      </c>
      <c r="L1696" s="47">
        <f t="shared" si="207"/>
        <v>51.99</v>
      </c>
      <c r="M1696" s="47">
        <f t="shared" si="208"/>
        <v>51.13</v>
      </c>
      <c r="N1696" s="47">
        <f t="shared" si="209"/>
        <v>51.3</v>
      </c>
      <c r="O1696" s="48">
        <f t="shared" ca="1" si="210"/>
        <v>2396300</v>
      </c>
    </row>
    <row r="1697" spans="1:15" x14ac:dyDescent="0.25">
      <c r="A1697">
        <v>1682</v>
      </c>
      <c r="B1697" s="84">
        <v>39514</v>
      </c>
      <c r="C1697" s="47">
        <v>64.16</v>
      </c>
      <c r="D1697" s="47">
        <v>64.8</v>
      </c>
      <c r="E1697" s="47">
        <v>63.38</v>
      </c>
      <c r="F1697" s="47">
        <v>63.56</v>
      </c>
      <c r="G1697" s="48">
        <v>2430500</v>
      </c>
      <c r="H1697" s="47">
        <v>52.04</v>
      </c>
      <c r="I1697" s="51">
        <f t="shared" si="204"/>
        <v>0.81875393329137813</v>
      </c>
      <c r="J1697" s="51">
        <f t="shared" ca="1" si="205"/>
        <v>1</v>
      </c>
      <c r="K1697" s="47">
        <f t="shared" si="206"/>
        <v>52.53</v>
      </c>
      <c r="L1697" s="47">
        <f t="shared" si="207"/>
        <v>53.06</v>
      </c>
      <c r="M1697" s="47">
        <f t="shared" si="208"/>
        <v>51.89</v>
      </c>
      <c r="N1697" s="47">
        <f t="shared" si="209"/>
        <v>52.04</v>
      </c>
      <c r="O1697" s="48">
        <f t="shared" ca="1" si="210"/>
        <v>2430500</v>
      </c>
    </row>
    <row r="1698" spans="1:15" x14ac:dyDescent="0.25">
      <c r="A1698">
        <v>1683</v>
      </c>
      <c r="B1698" s="84">
        <v>39513</v>
      </c>
      <c r="C1698" s="47">
        <v>65.19</v>
      </c>
      <c r="D1698" s="47">
        <v>65.3</v>
      </c>
      <c r="E1698" s="47">
        <v>64.53</v>
      </c>
      <c r="F1698" s="47">
        <v>64.540000000000006</v>
      </c>
      <c r="G1698" s="48">
        <v>1974800</v>
      </c>
      <c r="H1698" s="47">
        <v>52.84</v>
      </c>
      <c r="I1698" s="51">
        <f t="shared" si="204"/>
        <v>0.81871707468236754</v>
      </c>
      <c r="J1698" s="51">
        <f t="shared" ca="1" si="205"/>
        <v>1</v>
      </c>
      <c r="K1698" s="47">
        <f t="shared" si="206"/>
        <v>53.37</v>
      </c>
      <c r="L1698" s="47">
        <f t="shared" si="207"/>
        <v>53.46</v>
      </c>
      <c r="M1698" s="47">
        <f t="shared" si="208"/>
        <v>52.83</v>
      </c>
      <c r="N1698" s="47">
        <f t="shared" si="209"/>
        <v>52.84</v>
      </c>
      <c r="O1698" s="48">
        <f t="shared" ca="1" si="210"/>
        <v>1974800</v>
      </c>
    </row>
    <row r="1699" spans="1:15" x14ac:dyDescent="0.25">
      <c r="A1699">
        <v>1684</v>
      </c>
      <c r="B1699" s="84">
        <v>39512</v>
      </c>
      <c r="C1699" s="47">
        <v>65.099999999999994</v>
      </c>
      <c r="D1699" s="47">
        <v>65.75</v>
      </c>
      <c r="E1699" s="47">
        <v>64.72</v>
      </c>
      <c r="F1699" s="47">
        <v>65.38</v>
      </c>
      <c r="G1699" s="48">
        <v>2532700</v>
      </c>
      <c r="H1699" s="47">
        <v>53.53</v>
      </c>
      <c r="I1699" s="51">
        <f t="shared" si="204"/>
        <v>0.81875191189966356</v>
      </c>
      <c r="J1699" s="51">
        <f t="shared" ca="1" si="205"/>
        <v>1</v>
      </c>
      <c r="K1699" s="47">
        <f t="shared" si="206"/>
        <v>53.3</v>
      </c>
      <c r="L1699" s="47">
        <f t="shared" si="207"/>
        <v>53.83</v>
      </c>
      <c r="M1699" s="47">
        <f t="shared" si="208"/>
        <v>52.99</v>
      </c>
      <c r="N1699" s="47">
        <f t="shared" si="209"/>
        <v>53.53</v>
      </c>
      <c r="O1699" s="48">
        <f t="shared" ca="1" si="210"/>
        <v>2532700</v>
      </c>
    </row>
    <row r="1700" spans="1:15" x14ac:dyDescent="0.25">
      <c r="A1700">
        <v>1685</v>
      </c>
      <c r="B1700" s="84">
        <v>39511</v>
      </c>
      <c r="C1700" s="47">
        <v>65.02</v>
      </c>
      <c r="D1700" s="47">
        <v>65.239999999999995</v>
      </c>
      <c r="E1700" s="47">
        <v>64.099999999999994</v>
      </c>
      <c r="F1700" s="47">
        <v>64.67</v>
      </c>
      <c r="G1700" s="48">
        <v>2415700</v>
      </c>
      <c r="H1700" s="47">
        <v>52.94</v>
      </c>
      <c r="I1700" s="51">
        <f t="shared" si="204"/>
        <v>0.81861759703108083</v>
      </c>
      <c r="J1700" s="51">
        <f t="shared" ca="1" si="205"/>
        <v>1</v>
      </c>
      <c r="K1700" s="47">
        <f t="shared" si="206"/>
        <v>53.23</v>
      </c>
      <c r="L1700" s="47">
        <f t="shared" si="207"/>
        <v>53.41</v>
      </c>
      <c r="M1700" s="47">
        <f t="shared" si="208"/>
        <v>52.47</v>
      </c>
      <c r="N1700" s="47">
        <f t="shared" si="209"/>
        <v>52.94</v>
      </c>
      <c r="O1700" s="48">
        <f t="shared" ca="1" si="210"/>
        <v>2415700</v>
      </c>
    </row>
    <row r="1701" spans="1:15" x14ac:dyDescent="0.25">
      <c r="A1701">
        <v>1686</v>
      </c>
      <c r="B1701" s="84">
        <v>39510</v>
      </c>
      <c r="C1701" s="47">
        <v>64.900000000000006</v>
      </c>
      <c r="D1701" s="47">
        <v>65.61</v>
      </c>
      <c r="E1701" s="47">
        <v>64.55</v>
      </c>
      <c r="F1701" s="47">
        <v>65.5</v>
      </c>
      <c r="G1701" s="48">
        <v>1449600</v>
      </c>
      <c r="H1701" s="47">
        <v>53.62</v>
      </c>
      <c r="I1701" s="51">
        <f t="shared" si="204"/>
        <v>0.81862595419847328</v>
      </c>
      <c r="J1701" s="51">
        <f t="shared" ca="1" si="205"/>
        <v>1</v>
      </c>
      <c r="K1701" s="47">
        <f t="shared" si="206"/>
        <v>53.13</v>
      </c>
      <c r="L1701" s="47">
        <f t="shared" si="207"/>
        <v>53.71</v>
      </c>
      <c r="M1701" s="47">
        <f t="shared" si="208"/>
        <v>52.84</v>
      </c>
      <c r="N1701" s="47">
        <f t="shared" si="209"/>
        <v>53.62</v>
      </c>
      <c r="O1701" s="48">
        <f t="shared" ca="1" si="210"/>
        <v>1449600</v>
      </c>
    </row>
    <row r="1702" spans="1:15" x14ac:dyDescent="0.25">
      <c r="A1702">
        <v>1687</v>
      </c>
      <c r="B1702" s="84">
        <v>39507</v>
      </c>
      <c r="C1702" s="47">
        <v>65.69</v>
      </c>
      <c r="D1702" s="47">
        <v>65.78</v>
      </c>
      <c r="E1702" s="47">
        <v>64.650000000000006</v>
      </c>
      <c r="F1702" s="47">
        <v>64.84</v>
      </c>
      <c r="G1702" s="48">
        <v>2787100</v>
      </c>
      <c r="H1702" s="47">
        <v>53.08</v>
      </c>
      <c r="I1702" s="51">
        <f t="shared" si="204"/>
        <v>0.81863047501542252</v>
      </c>
      <c r="J1702" s="51">
        <f t="shared" ca="1" si="205"/>
        <v>1</v>
      </c>
      <c r="K1702" s="47">
        <f t="shared" si="206"/>
        <v>53.78</v>
      </c>
      <c r="L1702" s="47">
        <f t="shared" si="207"/>
        <v>53.85</v>
      </c>
      <c r="M1702" s="47">
        <f t="shared" si="208"/>
        <v>52.92</v>
      </c>
      <c r="N1702" s="47">
        <f t="shared" si="209"/>
        <v>53.08</v>
      </c>
      <c r="O1702" s="48">
        <f t="shared" ca="1" si="210"/>
        <v>2787100</v>
      </c>
    </row>
    <row r="1703" spans="1:15" x14ac:dyDescent="0.25">
      <c r="A1703">
        <v>1688</v>
      </c>
      <c r="B1703" s="84">
        <v>39506</v>
      </c>
      <c r="C1703" s="47">
        <v>66.430000000000007</v>
      </c>
      <c r="D1703" s="47">
        <v>66.7</v>
      </c>
      <c r="E1703" s="47">
        <v>65.430000000000007</v>
      </c>
      <c r="F1703" s="47">
        <v>66.290000000000006</v>
      </c>
      <c r="G1703" s="48">
        <v>1755100</v>
      </c>
      <c r="H1703" s="47">
        <v>54.27</v>
      </c>
      <c r="I1703" s="51">
        <f t="shared" si="204"/>
        <v>0.81867551666918081</v>
      </c>
      <c r="J1703" s="51">
        <f t="shared" ca="1" si="205"/>
        <v>1</v>
      </c>
      <c r="K1703" s="47">
        <f t="shared" si="206"/>
        <v>54.38</v>
      </c>
      <c r="L1703" s="47">
        <f t="shared" si="207"/>
        <v>54.61</v>
      </c>
      <c r="M1703" s="47">
        <f t="shared" si="208"/>
        <v>53.57</v>
      </c>
      <c r="N1703" s="47">
        <f t="shared" si="209"/>
        <v>54.27</v>
      </c>
      <c r="O1703" s="48">
        <f t="shared" ca="1" si="210"/>
        <v>1755100</v>
      </c>
    </row>
    <row r="1704" spans="1:15" x14ac:dyDescent="0.25">
      <c r="A1704">
        <v>1689</v>
      </c>
      <c r="B1704" s="84">
        <v>39505</v>
      </c>
      <c r="C1704" s="47">
        <v>66.25</v>
      </c>
      <c r="D1704" s="47">
        <v>67.489999999999995</v>
      </c>
      <c r="E1704" s="47">
        <v>66</v>
      </c>
      <c r="F1704" s="47">
        <v>66.42</v>
      </c>
      <c r="G1704" s="48">
        <v>2607200</v>
      </c>
      <c r="H1704" s="47">
        <v>54.38</v>
      </c>
      <c r="I1704" s="51">
        <f t="shared" si="204"/>
        <v>0.81872929840409514</v>
      </c>
      <c r="J1704" s="51">
        <f t="shared" ca="1" si="205"/>
        <v>1</v>
      </c>
      <c r="K1704" s="47">
        <f t="shared" si="206"/>
        <v>54.24</v>
      </c>
      <c r="L1704" s="47">
        <f t="shared" si="207"/>
        <v>55.26</v>
      </c>
      <c r="M1704" s="47">
        <f t="shared" si="208"/>
        <v>54.04</v>
      </c>
      <c r="N1704" s="47">
        <f t="shared" si="209"/>
        <v>54.38</v>
      </c>
      <c r="O1704" s="48">
        <f t="shared" ca="1" si="210"/>
        <v>2607200</v>
      </c>
    </row>
    <row r="1705" spans="1:15" x14ac:dyDescent="0.25">
      <c r="A1705">
        <v>1690</v>
      </c>
      <c r="B1705" s="84">
        <v>39504</v>
      </c>
      <c r="C1705" s="47">
        <v>65.78</v>
      </c>
      <c r="D1705" s="47">
        <v>66.569999999999993</v>
      </c>
      <c r="E1705" s="47">
        <v>65.37</v>
      </c>
      <c r="F1705" s="47">
        <v>66.52</v>
      </c>
      <c r="G1705" s="48">
        <v>2214700</v>
      </c>
      <c r="H1705" s="47">
        <v>54.46</v>
      </c>
      <c r="I1705" s="51">
        <f t="shared" si="204"/>
        <v>0.81870114251352988</v>
      </c>
      <c r="J1705" s="51">
        <f t="shared" ca="1" si="205"/>
        <v>1</v>
      </c>
      <c r="K1705" s="47">
        <f t="shared" si="206"/>
        <v>53.85</v>
      </c>
      <c r="L1705" s="47">
        <f t="shared" si="207"/>
        <v>54.5</v>
      </c>
      <c r="M1705" s="47">
        <f t="shared" si="208"/>
        <v>53.52</v>
      </c>
      <c r="N1705" s="47">
        <f t="shared" si="209"/>
        <v>54.46</v>
      </c>
      <c r="O1705" s="48">
        <f t="shared" ca="1" si="210"/>
        <v>2214700</v>
      </c>
    </row>
    <row r="1706" spans="1:15" x14ac:dyDescent="0.25">
      <c r="A1706">
        <v>1691</v>
      </c>
      <c r="B1706" s="84">
        <v>39503</v>
      </c>
      <c r="C1706" s="47">
        <v>66.2</v>
      </c>
      <c r="D1706" s="47">
        <v>66.38</v>
      </c>
      <c r="E1706" s="47">
        <v>65.27</v>
      </c>
      <c r="F1706" s="47">
        <v>66.22</v>
      </c>
      <c r="G1706" s="48">
        <v>2045000</v>
      </c>
      <c r="H1706" s="47">
        <v>54.21</v>
      </c>
      <c r="I1706" s="51">
        <f t="shared" si="204"/>
        <v>0.81863485351857446</v>
      </c>
      <c r="J1706" s="51">
        <f t="shared" ca="1" si="205"/>
        <v>1</v>
      </c>
      <c r="K1706" s="47">
        <f t="shared" si="206"/>
        <v>54.19</v>
      </c>
      <c r="L1706" s="47">
        <f t="shared" si="207"/>
        <v>54.34</v>
      </c>
      <c r="M1706" s="47">
        <f t="shared" si="208"/>
        <v>53.43</v>
      </c>
      <c r="N1706" s="47">
        <f t="shared" si="209"/>
        <v>54.21</v>
      </c>
      <c r="O1706" s="48">
        <f t="shared" ca="1" si="210"/>
        <v>2045000</v>
      </c>
    </row>
    <row r="1707" spans="1:15" x14ac:dyDescent="0.25">
      <c r="A1707">
        <v>1692</v>
      </c>
      <c r="B1707" s="84">
        <v>39500</v>
      </c>
      <c r="C1707" s="47">
        <v>65.25</v>
      </c>
      <c r="D1707" s="47">
        <v>66.040000000000006</v>
      </c>
      <c r="E1707" s="47">
        <v>64.89</v>
      </c>
      <c r="F1707" s="47">
        <v>66.040000000000006</v>
      </c>
      <c r="G1707" s="48">
        <v>2271100</v>
      </c>
      <c r="H1707" s="47">
        <v>54.07</v>
      </c>
      <c r="I1707" s="51">
        <f t="shared" si="204"/>
        <v>0.81874621441550566</v>
      </c>
      <c r="J1707" s="51">
        <f t="shared" ca="1" si="205"/>
        <v>1</v>
      </c>
      <c r="K1707" s="47">
        <f t="shared" si="206"/>
        <v>53.42</v>
      </c>
      <c r="L1707" s="47">
        <f t="shared" si="207"/>
        <v>54.07</v>
      </c>
      <c r="M1707" s="47">
        <f t="shared" si="208"/>
        <v>53.13</v>
      </c>
      <c r="N1707" s="47">
        <f t="shared" si="209"/>
        <v>54.07</v>
      </c>
      <c r="O1707" s="48">
        <f t="shared" ca="1" si="210"/>
        <v>2271100</v>
      </c>
    </row>
    <row r="1708" spans="1:15" x14ac:dyDescent="0.25">
      <c r="A1708">
        <v>1693</v>
      </c>
      <c r="B1708" s="84">
        <v>39499</v>
      </c>
      <c r="C1708" s="47">
        <v>66.11</v>
      </c>
      <c r="D1708" s="47">
        <v>66.489999999999995</v>
      </c>
      <c r="E1708" s="47">
        <v>64.88</v>
      </c>
      <c r="F1708" s="47">
        <v>65.11</v>
      </c>
      <c r="G1708" s="48">
        <v>1839300</v>
      </c>
      <c r="H1708" s="47">
        <v>53.31</v>
      </c>
      <c r="I1708" s="51">
        <f t="shared" si="204"/>
        <v>0.81876823836584245</v>
      </c>
      <c r="J1708" s="51">
        <f t="shared" ca="1" si="205"/>
        <v>1</v>
      </c>
      <c r="K1708" s="47">
        <f t="shared" si="206"/>
        <v>54.13</v>
      </c>
      <c r="L1708" s="47">
        <f t="shared" si="207"/>
        <v>54.44</v>
      </c>
      <c r="M1708" s="47">
        <f t="shared" si="208"/>
        <v>53.12</v>
      </c>
      <c r="N1708" s="47">
        <f t="shared" si="209"/>
        <v>53.31</v>
      </c>
      <c r="O1708" s="48">
        <f t="shared" ca="1" si="210"/>
        <v>1839300</v>
      </c>
    </row>
    <row r="1709" spans="1:15" x14ac:dyDescent="0.25">
      <c r="A1709">
        <v>1694</v>
      </c>
      <c r="B1709" s="84">
        <v>39498</v>
      </c>
      <c r="C1709" s="47">
        <v>65.430000000000007</v>
      </c>
      <c r="D1709" s="47">
        <v>65.89</v>
      </c>
      <c r="E1709" s="47">
        <v>65.010000000000005</v>
      </c>
      <c r="F1709" s="47">
        <v>65.75</v>
      </c>
      <c r="G1709" s="48">
        <v>2193300</v>
      </c>
      <c r="H1709" s="47">
        <v>53.83</v>
      </c>
      <c r="I1709" s="51">
        <f t="shared" si="204"/>
        <v>0.81870722433460075</v>
      </c>
      <c r="J1709" s="51">
        <f t="shared" ca="1" si="205"/>
        <v>1</v>
      </c>
      <c r="K1709" s="47">
        <f t="shared" si="206"/>
        <v>53.57</v>
      </c>
      <c r="L1709" s="47">
        <f t="shared" si="207"/>
        <v>53.94</v>
      </c>
      <c r="M1709" s="47">
        <f t="shared" si="208"/>
        <v>53.22</v>
      </c>
      <c r="N1709" s="47">
        <f t="shared" si="209"/>
        <v>53.83</v>
      </c>
      <c r="O1709" s="48">
        <f t="shared" ca="1" si="210"/>
        <v>2193300</v>
      </c>
    </row>
    <row r="1710" spans="1:15" x14ac:dyDescent="0.25">
      <c r="A1710">
        <v>1695</v>
      </c>
      <c r="B1710" s="84">
        <v>39497</v>
      </c>
      <c r="C1710" s="47">
        <v>66.540000000000006</v>
      </c>
      <c r="D1710" s="47">
        <v>66.739999999999995</v>
      </c>
      <c r="E1710" s="47">
        <v>65.7</v>
      </c>
      <c r="F1710" s="47">
        <v>65.87</v>
      </c>
      <c r="G1710" s="48">
        <v>1818100</v>
      </c>
      <c r="H1710" s="47">
        <v>53.93</v>
      </c>
      <c r="I1710" s="51">
        <f t="shared" si="204"/>
        <v>0.81873386974343398</v>
      </c>
      <c r="J1710" s="51">
        <f t="shared" ca="1" si="205"/>
        <v>1</v>
      </c>
      <c r="K1710" s="47">
        <f t="shared" si="206"/>
        <v>54.48</v>
      </c>
      <c r="L1710" s="47">
        <f t="shared" si="207"/>
        <v>54.64</v>
      </c>
      <c r="M1710" s="47">
        <f t="shared" si="208"/>
        <v>53.79</v>
      </c>
      <c r="N1710" s="47">
        <f t="shared" si="209"/>
        <v>53.93</v>
      </c>
      <c r="O1710" s="48">
        <f t="shared" ca="1" si="210"/>
        <v>1818100</v>
      </c>
    </row>
    <row r="1711" spans="1:15" x14ac:dyDescent="0.25">
      <c r="A1711">
        <v>1696</v>
      </c>
      <c r="B1711" s="84">
        <v>39493</v>
      </c>
      <c r="C1711" s="47">
        <v>66.02</v>
      </c>
      <c r="D1711" s="47">
        <v>66.23</v>
      </c>
      <c r="E1711" s="47">
        <v>65.209999999999994</v>
      </c>
      <c r="F1711" s="47">
        <v>65.650000000000006</v>
      </c>
      <c r="G1711" s="48">
        <v>2292000</v>
      </c>
      <c r="H1711" s="47">
        <v>53.75</v>
      </c>
      <c r="I1711" s="51">
        <f t="shared" si="204"/>
        <v>0.81873571972581871</v>
      </c>
      <c r="J1711" s="51">
        <f t="shared" ca="1" si="205"/>
        <v>1</v>
      </c>
      <c r="K1711" s="47">
        <f t="shared" si="206"/>
        <v>54.05</v>
      </c>
      <c r="L1711" s="47">
        <f t="shared" si="207"/>
        <v>54.22</v>
      </c>
      <c r="M1711" s="47">
        <f t="shared" si="208"/>
        <v>53.39</v>
      </c>
      <c r="N1711" s="47">
        <f t="shared" si="209"/>
        <v>53.75</v>
      </c>
      <c r="O1711" s="48">
        <f t="shared" ca="1" si="210"/>
        <v>2292000</v>
      </c>
    </row>
    <row r="1712" spans="1:15" x14ac:dyDescent="0.25">
      <c r="A1712">
        <v>1697</v>
      </c>
      <c r="B1712" s="84">
        <v>39492</v>
      </c>
      <c r="C1712" s="47">
        <v>67.260000000000005</v>
      </c>
      <c r="D1712" s="47">
        <v>67.489999999999995</v>
      </c>
      <c r="E1712" s="47">
        <v>66.150000000000006</v>
      </c>
      <c r="F1712" s="47">
        <v>66.3</v>
      </c>
      <c r="G1712" s="48">
        <v>1788000</v>
      </c>
      <c r="H1712" s="47">
        <v>54.28</v>
      </c>
      <c r="I1712" s="51">
        <f t="shared" si="204"/>
        <v>0.81870286576168938</v>
      </c>
      <c r="J1712" s="51">
        <f t="shared" ca="1" si="205"/>
        <v>1</v>
      </c>
      <c r="K1712" s="47">
        <f t="shared" si="206"/>
        <v>55.07</v>
      </c>
      <c r="L1712" s="47">
        <f t="shared" si="207"/>
        <v>55.25</v>
      </c>
      <c r="M1712" s="47">
        <f t="shared" si="208"/>
        <v>54.16</v>
      </c>
      <c r="N1712" s="47">
        <f t="shared" si="209"/>
        <v>54.28</v>
      </c>
      <c r="O1712" s="48">
        <f t="shared" ca="1" si="210"/>
        <v>1788000</v>
      </c>
    </row>
    <row r="1713" spans="1:15" x14ac:dyDescent="0.25">
      <c r="A1713">
        <v>1698</v>
      </c>
      <c r="B1713" s="84">
        <v>39491</v>
      </c>
      <c r="C1713" s="47">
        <v>66.87</v>
      </c>
      <c r="D1713" s="47">
        <v>67.14</v>
      </c>
      <c r="E1713" s="47">
        <v>65.86</v>
      </c>
      <c r="F1713" s="47">
        <v>67.11</v>
      </c>
      <c r="G1713" s="48">
        <v>2587700</v>
      </c>
      <c r="H1713" s="47">
        <v>54.94</v>
      </c>
      <c r="I1713" s="51">
        <f t="shared" si="204"/>
        <v>0.8186559380122187</v>
      </c>
      <c r="J1713" s="51">
        <f t="shared" ca="1" si="205"/>
        <v>1</v>
      </c>
      <c r="K1713" s="47">
        <f t="shared" si="206"/>
        <v>54.74</v>
      </c>
      <c r="L1713" s="47">
        <f t="shared" si="207"/>
        <v>54.96</v>
      </c>
      <c r="M1713" s="47">
        <f t="shared" si="208"/>
        <v>53.92</v>
      </c>
      <c r="N1713" s="47">
        <f t="shared" si="209"/>
        <v>54.94</v>
      </c>
      <c r="O1713" s="48">
        <f t="shared" ca="1" si="210"/>
        <v>2587700</v>
      </c>
    </row>
    <row r="1714" spans="1:15" x14ac:dyDescent="0.25">
      <c r="A1714">
        <v>1699</v>
      </c>
      <c r="B1714" s="84">
        <v>39490</v>
      </c>
      <c r="C1714" s="47">
        <v>67.25</v>
      </c>
      <c r="D1714" s="47">
        <v>67.3</v>
      </c>
      <c r="E1714" s="47">
        <v>65.849999999999994</v>
      </c>
      <c r="F1714" s="47">
        <v>66.28</v>
      </c>
      <c r="G1714" s="48">
        <v>2708200</v>
      </c>
      <c r="H1714" s="47">
        <v>54.26</v>
      </c>
      <c r="I1714" s="51">
        <f t="shared" si="204"/>
        <v>0.81864815932407964</v>
      </c>
      <c r="J1714" s="51">
        <f t="shared" ca="1" si="205"/>
        <v>1</v>
      </c>
      <c r="K1714" s="47">
        <f t="shared" si="206"/>
        <v>55.05</v>
      </c>
      <c r="L1714" s="47">
        <f t="shared" si="207"/>
        <v>55.1</v>
      </c>
      <c r="M1714" s="47">
        <f t="shared" si="208"/>
        <v>53.91</v>
      </c>
      <c r="N1714" s="47">
        <f t="shared" si="209"/>
        <v>54.26</v>
      </c>
      <c r="O1714" s="48">
        <f t="shared" ca="1" si="210"/>
        <v>2708200</v>
      </c>
    </row>
    <row r="1715" spans="1:15" x14ac:dyDescent="0.25">
      <c r="A1715">
        <v>1700</v>
      </c>
      <c r="B1715" s="84">
        <v>39489</v>
      </c>
      <c r="C1715" s="47">
        <v>66.25</v>
      </c>
      <c r="D1715" s="47">
        <v>67.489999999999995</v>
      </c>
      <c r="E1715" s="47">
        <v>65.86</v>
      </c>
      <c r="F1715" s="47">
        <v>67.05</v>
      </c>
      <c r="G1715" s="48">
        <v>3558300</v>
      </c>
      <c r="H1715" s="47">
        <v>54.89</v>
      </c>
      <c r="I1715" s="51">
        <f t="shared" si="204"/>
        <v>0.81864280387770327</v>
      </c>
      <c r="J1715" s="51">
        <f t="shared" ca="1" si="205"/>
        <v>1</v>
      </c>
      <c r="K1715" s="47">
        <f t="shared" si="206"/>
        <v>54.24</v>
      </c>
      <c r="L1715" s="47">
        <f t="shared" si="207"/>
        <v>55.25</v>
      </c>
      <c r="M1715" s="47">
        <f t="shared" si="208"/>
        <v>53.92</v>
      </c>
      <c r="N1715" s="47">
        <f t="shared" si="209"/>
        <v>54.89</v>
      </c>
      <c r="O1715" s="48">
        <f t="shared" ca="1" si="210"/>
        <v>3558300</v>
      </c>
    </row>
    <row r="1716" spans="1:15" x14ac:dyDescent="0.25">
      <c r="A1716">
        <v>1701</v>
      </c>
      <c r="B1716" s="84">
        <v>39486</v>
      </c>
      <c r="C1716" s="47">
        <v>65.77</v>
      </c>
      <c r="D1716" s="47">
        <v>65.77</v>
      </c>
      <c r="E1716" s="47">
        <v>64.92</v>
      </c>
      <c r="F1716" s="47">
        <v>65.55</v>
      </c>
      <c r="G1716" s="48">
        <v>2853000</v>
      </c>
      <c r="H1716" s="47">
        <v>53.67</v>
      </c>
      <c r="I1716" s="51">
        <f t="shared" si="204"/>
        <v>0.81876430205949657</v>
      </c>
      <c r="J1716" s="51">
        <f t="shared" ca="1" si="205"/>
        <v>1</v>
      </c>
      <c r="K1716" s="47">
        <f t="shared" si="206"/>
        <v>53.85</v>
      </c>
      <c r="L1716" s="47">
        <f t="shared" si="207"/>
        <v>53.85</v>
      </c>
      <c r="M1716" s="47">
        <f t="shared" si="208"/>
        <v>53.15</v>
      </c>
      <c r="N1716" s="47">
        <f t="shared" si="209"/>
        <v>53.67</v>
      </c>
      <c r="O1716" s="48">
        <f t="shared" ca="1" si="210"/>
        <v>2853000</v>
      </c>
    </row>
    <row r="1717" spans="1:15" x14ac:dyDescent="0.25">
      <c r="A1717">
        <v>1702</v>
      </c>
      <c r="B1717" s="84">
        <v>39485</v>
      </c>
      <c r="C1717" s="47">
        <v>64.12</v>
      </c>
      <c r="D1717" s="47">
        <v>66.14</v>
      </c>
      <c r="E1717" s="47">
        <v>64.08</v>
      </c>
      <c r="F1717" s="47">
        <v>66</v>
      </c>
      <c r="G1717" s="48">
        <v>4242900</v>
      </c>
      <c r="H1717" s="47">
        <v>54.03</v>
      </c>
      <c r="I1717" s="51">
        <f t="shared" si="204"/>
        <v>0.81863636363636361</v>
      </c>
      <c r="J1717" s="51">
        <f t="shared" ca="1" si="205"/>
        <v>1</v>
      </c>
      <c r="K1717" s="47">
        <f t="shared" si="206"/>
        <v>52.49</v>
      </c>
      <c r="L1717" s="47">
        <f t="shared" si="207"/>
        <v>54.14</v>
      </c>
      <c r="M1717" s="47">
        <f t="shared" si="208"/>
        <v>52.46</v>
      </c>
      <c r="N1717" s="47">
        <f t="shared" si="209"/>
        <v>54.03</v>
      </c>
      <c r="O1717" s="48">
        <f t="shared" ca="1" si="210"/>
        <v>4242900</v>
      </c>
    </row>
    <row r="1718" spans="1:15" x14ac:dyDescent="0.25">
      <c r="A1718">
        <v>1703</v>
      </c>
      <c r="B1718" s="84">
        <v>39484</v>
      </c>
      <c r="C1718" s="47">
        <v>65.040000000000006</v>
      </c>
      <c r="D1718" s="47">
        <v>65.22</v>
      </c>
      <c r="E1718" s="47">
        <v>64.260000000000005</v>
      </c>
      <c r="F1718" s="47">
        <v>64.349999999999994</v>
      </c>
      <c r="G1718" s="48">
        <v>3172100</v>
      </c>
      <c r="H1718" s="47">
        <v>52.68</v>
      </c>
      <c r="I1718" s="51">
        <f t="shared" si="204"/>
        <v>0.81864801864801873</v>
      </c>
      <c r="J1718" s="51">
        <f t="shared" ca="1" si="205"/>
        <v>1</v>
      </c>
      <c r="K1718" s="47">
        <f t="shared" si="206"/>
        <v>53.24</v>
      </c>
      <c r="L1718" s="47">
        <f t="shared" si="207"/>
        <v>53.39</v>
      </c>
      <c r="M1718" s="47">
        <f t="shared" si="208"/>
        <v>52.61</v>
      </c>
      <c r="N1718" s="47">
        <f t="shared" si="209"/>
        <v>52.68</v>
      </c>
      <c r="O1718" s="48">
        <f t="shared" ca="1" si="210"/>
        <v>3172100</v>
      </c>
    </row>
    <row r="1719" spans="1:15" x14ac:dyDescent="0.25">
      <c r="A1719">
        <v>1704</v>
      </c>
      <c r="B1719" s="84">
        <v>39483</v>
      </c>
      <c r="C1719" s="47">
        <v>65.37</v>
      </c>
      <c r="D1719" s="47">
        <v>65.98</v>
      </c>
      <c r="E1719" s="47">
        <v>64.760000000000005</v>
      </c>
      <c r="F1719" s="47">
        <v>64.989999999999995</v>
      </c>
      <c r="G1719" s="48">
        <v>3178100</v>
      </c>
      <c r="H1719" s="47">
        <v>53.21</v>
      </c>
      <c r="I1719" s="51">
        <f t="shared" si="204"/>
        <v>0.81874134482228045</v>
      </c>
      <c r="J1719" s="51">
        <f t="shared" ca="1" si="205"/>
        <v>1</v>
      </c>
      <c r="K1719" s="47">
        <f t="shared" si="206"/>
        <v>53.52</v>
      </c>
      <c r="L1719" s="47">
        <f t="shared" si="207"/>
        <v>54.02</v>
      </c>
      <c r="M1719" s="47">
        <f t="shared" si="208"/>
        <v>53.02</v>
      </c>
      <c r="N1719" s="47">
        <f t="shared" si="209"/>
        <v>53.21</v>
      </c>
      <c r="O1719" s="48">
        <f t="shared" ca="1" si="210"/>
        <v>3178100</v>
      </c>
    </row>
    <row r="1720" spans="1:15" x14ac:dyDescent="0.25">
      <c r="A1720">
        <v>1705</v>
      </c>
      <c r="B1720" s="84">
        <v>39482</v>
      </c>
      <c r="C1720" s="47">
        <v>66.11</v>
      </c>
      <c r="D1720" s="47">
        <v>66.650000000000006</v>
      </c>
      <c r="E1720" s="47">
        <v>65.66</v>
      </c>
      <c r="F1720" s="47">
        <v>66.41</v>
      </c>
      <c r="G1720" s="48">
        <v>3558100</v>
      </c>
      <c r="H1720" s="47">
        <v>54.37</v>
      </c>
      <c r="I1720" s="51">
        <f t="shared" si="204"/>
        <v>0.81870200271043514</v>
      </c>
      <c r="J1720" s="51">
        <f t="shared" ca="1" si="205"/>
        <v>1</v>
      </c>
      <c r="K1720" s="47">
        <f t="shared" si="206"/>
        <v>54.12</v>
      </c>
      <c r="L1720" s="47">
        <f t="shared" si="207"/>
        <v>54.57</v>
      </c>
      <c r="M1720" s="47">
        <f t="shared" si="208"/>
        <v>53.76</v>
      </c>
      <c r="N1720" s="47">
        <f t="shared" si="209"/>
        <v>54.37</v>
      </c>
      <c r="O1720" s="48">
        <f t="shared" ca="1" si="210"/>
        <v>3558100</v>
      </c>
    </row>
    <row r="1721" spans="1:15" x14ac:dyDescent="0.25">
      <c r="A1721">
        <v>1706</v>
      </c>
      <c r="B1721" s="84">
        <v>39479</v>
      </c>
      <c r="C1721" s="47">
        <v>65.290000000000006</v>
      </c>
      <c r="D1721" s="47">
        <v>66.09</v>
      </c>
      <c r="E1721" s="47">
        <v>64.8</v>
      </c>
      <c r="F1721" s="47">
        <v>66.09</v>
      </c>
      <c r="G1721" s="48">
        <v>4730800</v>
      </c>
      <c r="H1721" s="47">
        <v>54.11</v>
      </c>
      <c r="I1721" s="51">
        <f t="shared" si="204"/>
        <v>0.81873203207747003</v>
      </c>
      <c r="J1721" s="51">
        <f t="shared" ca="1" si="205"/>
        <v>1</v>
      </c>
      <c r="K1721" s="47">
        <f t="shared" si="206"/>
        <v>53.46</v>
      </c>
      <c r="L1721" s="47">
        <f t="shared" si="207"/>
        <v>54.11</v>
      </c>
      <c r="M1721" s="47">
        <f t="shared" si="208"/>
        <v>53.05</v>
      </c>
      <c r="N1721" s="47">
        <f t="shared" si="209"/>
        <v>54.11</v>
      </c>
      <c r="O1721" s="48">
        <f t="shared" ca="1" si="210"/>
        <v>4730800</v>
      </c>
    </row>
    <row r="1722" spans="1:15" x14ac:dyDescent="0.25">
      <c r="A1722">
        <v>1707</v>
      </c>
      <c r="B1722" s="84">
        <v>39478</v>
      </c>
      <c r="C1722" s="47">
        <v>64</v>
      </c>
      <c r="D1722" s="47">
        <v>65.489999999999995</v>
      </c>
      <c r="E1722" s="47">
        <v>62.75</v>
      </c>
      <c r="F1722" s="47">
        <v>65.14</v>
      </c>
      <c r="G1722" s="48">
        <v>5080600</v>
      </c>
      <c r="H1722" s="47">
        <v>53.33</v>
      </c>
      <c r="I1722" s="51">
        <f t="shared" si="204"/>
        <v>0.81869818851704024</v>
      </c>
      <c r="J1722" s="51">
        <f t="shared" ca="1" si="205"/>
        <v>1</v>
      </c>
      <c r="K1722" s="47">
        <f t="shared" si="206"/>
        <v>52.4</v>
      </c>
      <c r="L1722" s="47">
        <f t="shared" si="207"/>
        <v>53.62</v>
      </c>
      <c r="M1722" s="47">
        <f t="shared" si="208"/>
        <v>51.37</v>
      </c>
      <c r="N1722" s="47">
        <f t="shared" si="209"/>
        <v>53.33</v>
      </c>
      <c r="O1722" s="48">
        <f t="shared" ca="1" si="210"/>
        <v>5080600</v>
      </c>
    </row>
    <row r="1723" spans="1:15" x14ac:dyDescent="0.25">
      <c r="A1723">
        <v>1708</v>
      </c>
      <c r="B1723" s="84">
        <v>39477</v>
      </c>
      <c r="C1723" s="47">
        <v>63.92</v>
      </c>
      <c r="D1723" s="47">
        <v>64.62</v>
      </c>
      <c r="E1723" s="47">
        <v>63.16</v>
      </c>
      <c r="F1723" s="47">
        <v>63.43</v>
      </c>
      <c r="G1723" s="48">
        <v>3081400</v>
      </c>
      <c r="H1723" s="47">
        <v>51.93</v>
      </c>
      <c r="I1723" s="51">
        <f t="shared" si="204"/>
        <v>0.8186977770770929</v>
      </c>
      <c r="J1723" s="51">
        <f t="shared" ca="1" si="205"/>
        <v>1</v>
      </c>
      <c r="K1723" s="47">
        <f t="shared" si="206"/>
        <v>52.33</v>
      </c>
      <c r="L1723" s="47">
        <f t="shared" si="207"/>
        <v>52.9</v>
      </c>
      <c r="M1723" s="47">
        <f t="shared" si="208"/>
        <v>51.71</v>
      </c>
      <c r="N1723" s="47">
        <f t="shared" si="209"/>
        <v>51.93</v>
      </c>
      <c r="O1723" s="48">
        <f t="shared" ca="1" si="210"/>
        <v>3081400</v>
      </c>
    </row>
    <row r="1724" spans="1:15" x14ac:dyDescent="0.25">
      <c r="A1724">
        <v>1709</v>
      </c>
      <c r="B1724" s="84">
        <v>39476</v>
      </c>
      <c r="C1724" s="47">
        <v>63.29</v>
      </c>
      <c r="D1724" s="47">
        <v>64.17</v>
      </c>
      <c r="E1724" s="47">
        <v>63.29</v>
      </c>
      <c r="F1724" s="47">
        <v>63.92</v>
      </c>
      <c r="G1724" s="48">
        <v>2776700</v>
      </c>
      <c r="H1724" s="47">
        <v>52.33</v>
      </c>
      <c r="I1724" s="51">
        <f t="shared" si="204"/>
        <v>0.81867959949937419</v>
      </c>
      <c r="J1724" s="51">
        <f t="shared" ca="1" si="205"/>
        <v>1</v>
      </c>
      <c r="K1724" s="47">
        <f t="shared" si="206"/>
        <v>51.81</v>
      </c>
      <c r="L1724" s="47">
        <f t="shared" si="207"/>
        <v>52.53</v>
      </c>
      <c r="M1724" s="47">
        <f t="shared" si="208"/>
        <v>51.81</v>
      </c>
      <c r="N1724" s="47">
        <f t="shared" si="209"/>
        <v>52.33</v>
      </c>
      <c r="O1724" s="48">
        <f t="shared" ca="1" si="210"/>
        <v>2776700</v>
      </c>
    </row>
    <row r="1725" spans="1:15" x14ac:dyDescent="0.25">
      <c r="A1725">
        <v>1710</v>
      </c>
      <c r="B1725" s="84">
        <v>39475</v>
      </c>
      <c r="C1725" s="47">
        <v>62.85</v>
      </c>
      <c r="D1725" s="47">
        <v>63.42</v>
      </c>
      <c r="E1725" s="47">
        <v>62.53</v>
      </c>
      <c r="F1725" s="47">
        <v>63.22</v>
      </c>
      <c r="G1725" s="48">
        <v>2859200</v>
      </c>
      <c r="H1725" s="47">
        <v>51.76</v>
      </c>
      <c r="I1725" s="51">
        <f t="shared" si="204"/>
        <v>0.81872825055362231</v>
      </c>
      <c r="J1725" s="51">
        <f t="shared" ca="1" si="205"/>
        <v>1</v>
      </c>
      <c r="K1725" s="47">
        <f t="shared" si="206"/>
        <v>51.46</v>
      </c>
      <c r="L1725" s="47">
        <f t="shared" si="207"/>
        <v>51.92</v>
      </c>
      <c r="M1725" s="47">
        <f t="shared" si="208"/>
        <v>51.2</v>
      </c>
      <c r="N1725" s="47">
        <f t="shared" si="209"/>
        <v>51.76</v>
      </c>
      <c r="O1725" s="48">
        <f t="shared" ca="1" si="210"/>
        <v>2859200</v>
      </c>
    </row>
    <row r="1726" spans="1:15" x14ac:dyDescent="0.25">
      <c r="A1726">
        <v>1711</v>
      </c>
      <c r="B1726" s="84">
        <v>39472</v>
      </c>
      <c r="C1726" s="47">
        <v>63.59</v>
      </c>
      <c r="D1726" s="47">
        <v>63.74</v>
      </c>
      <c r="E1726" s="47">
        <v>62.46</v>
      </c>
      <c r="F1726" s="47">
        <v>62.82</v>
      </c>
      <c r="G1726" s="48">
        <v>3729100</v>
      </c>
      <c r="H1726" s="47">
        <v>51.43</v>
      </c>
      <c r="I1726" s="51">
        <f t="shared" si="204"/>
        <v>0.81868831582298629</v>
      </c>
      <c r="J1726" s="51">
        <f t="shared" ca="1" si="205"/>
        <v>1</v>
      </c>
      <c r="K1726" s="47">
        <f t="shared" si="206"/>
        <v>52.06</v>
      </c>
      <c r="L1726" s="47">
        <f t="shared" si="207"/>
        <v>52.18</v>
      </c>
      <c r="M1726" s="47">
        <f t="shared" si="208"/>
        <v>51.14</v>
      </c>
      <c r="N1726" s="47">
        <f t="shared" si="209"/>
        <v>51.43</v>
      </c>
      <c r="O1726" s="48">
        <f t="shared" ca="1" si="210"/>
        <v>3729100</v>
      </c>
    </row>
    <row r="1727" spans="1:15" x14ac:dyDescent="0.25">
      <c r="A1727">
        <v>1712</v>
      </c>
      <c r="B1727" s="84">
        <v>39471</v>
      </c>
      <c r="C1727" s="47">
        <v>60.92</v>
      </c>
      <c r="D1727" s="47">
        <v>63.91</v>
      </c>
      <c r="E1727" s="47">
        <v>60.92</v>
      </c>
      <c r="F1727" s="47">
        <v>63.11</v>
      </c>
      <c r="G1727" s="48">
        <v>5314100</v>
      </c>
      <c r="H1727" s="47">
        <v>51.67</v>
      </c>
      <c r="I1727" s="51">
        <f t="shared" si="204"/>
        <v>0.81872920297892571</v>
      </c>
      <c r="J1727" s="51">
        <f t="shared" ca="1" si="205"/>
        <v>1</v>
      </c>
      <c r="K1727" s="47">
        <f t="shared" si="206"/>
        <v>49.88</v>
      </c>
      <c r="L1727" s="47">
        <f t="shared" si="207"/>
        <v>52.32</v>
      </c>
      <c r="M1727" s="47">
        <f t="shared" si="208"/>
        <v>49.88</v>
      </c>
      <c r="N1727" s="47">
        <f t="shared" si="209"/>
        <v>51.67</v>
      </c>
      <c r="O1727" s="48">
        <f t="shared" ca="1" si="210"/>
        <v>5314100</v>
      </c>
    </row>
    <row r="1728" spans="1:15" x14ac:dyDescent="0.25">
      <c r="A1728">
        <v>1713</v>
      </c>
      <c r="B1728" s="84">
        <v>39470</v>
      </c>
      <c r="C1728" s="47">
        <v>58.18</v>
      </c>
      <c r="D1728" s="47">
        <v>60.81</v>
      </c>
      <c r="E1728" s="47">
        <v>57.85</v>
      </c>
      <c r="F1728" s="47">
        <v>60.77</v>
      </c>
      <c r="G1728" s="48">
        <v>4939400</v>
      </c>
      <c r="H1728" s="47">
        <v>49.75</v>
      </c>
      <c r="I1728" s="51">
        <f t="shared" si="204"/>
        <v>0.81866052328451533</v>
      </c>
      <c r="J1728" s="51">
        <f t="shared" ca="1" si="205"/>
        <v>1</v>
      </c>
      <c r="K1728" s="47">
        <f t="shared" si="206"/>
        <v>47.63</v>
      </c>
      <c r="L1728" s="47">
        <f t="shared" si="207"/>
        <v>49.78</v>
      </c>
      <c r="M1728" s="47">
        <f t="shared" si="208"/>
        <v>47.36</v>
      </c>
      <c r="N1728" s="47">
        <f t="shared" si="209"/>
        <v>49.75</v>
      </c>
      <c r="O1728" s="48">
        <f t="shared" ca="1" si="210"/>
        <v>4939400</v>
      </c>
    </row>
    <row r="1729" spans="1:15" x14ac:dyDescent="0.25">
      <c r="A1729">
        <v>1714</v>
      </c>
      <c r="B1729" s="84">
        <v>39469</v>
      </c>
      <c r="C1729" s="47">
        <v>56.79</v>
      </c>
      <c r="D1729" s="47">
        <v>60.39</v>
      </c>
      <c r="E1729" s="47">
        <v>56.27</v>
      </c>
      <c r="F1729" s="47">
        <v>59.82</v>
      </c>
      <c r="G1729" s="48">
        <v>5355500</v>
      </c>
      <c r="H1729" s="47">
        <v>48.97</v>
      </c>
      <c r="I1729" s="51">
        <f t="shared" si="204"/>
        <v>0.81862253426947507</v>
      </c>
      <c r="J1729" s="51">
        <f t="shared" ca="1" si="205"/>
        <v>1</v>
      </c>
      <c r="K1729" s="47">
        <f t="shared" si="206"/>
        <v>46.49</v>
      </c>
      <c r="L1729" s="47">
        <f t="shared" si="207"/>
        <v>49.44</v>
      </c>
      <c r="M1729" s="47">
        <f t="shared" si="208"/>
        <v>46.06</v>
      </c>
      <c r="N1729" s="47">
        <f t="shared" si="209"/>
        <v>48.97</v>
      </c>
      <c r="O1729" s="48">
        <f t="shared" ca="1" si="210"/>
        <v>5355500</v>
      </c>
    </row>
    <row r="1730" spans="1:15" x14ac:dyDescent="0.25">
      <c r="A1730">
        <v>1715</v>
      </c>
      <c r="B1730" s="84">
        <v>39465</v>
      </c>
      <c r="C1730" s="47">
        <v>62.27</v>
      </c>
      <c r="D1730" s="47">
        <v>62.27</v>
      </c>
      <c r="E1730" s="47">
        <v>60.25</v>
      </c>
      <c r="F1730" s="47">
        <v>60.56</v>
      </c>
      <c r="G1730" s="48">
        <v>4460600</v>
      </c>
      <c r="H1730" s="47">
        <v>49.58</v>
      </c>
      <c r="I1730" s="51">
        <f t="shared" si="204"/>
        <v>0.81869220607661819</v>
      </c>
      <c r="J1730" s="51">
        <f t="shared" ca="1" si="205"/>
        <v>1</v>
      </c>
      <c r="K1730" s="47">
        <f t="shared" si="206"/>
        <v>50.98</v>
      </c>
      <c r="L1730" s="47">
        <f t="shared" si="207"/>
        <v>50.98</v>
      </c>
      <c r="M1730" s="47">
        <f t="shared" si="208"/>
        <v>49.33</v>
      </c>
      <c r="N1730" s="47">
        <f t="shared" si="209"/>
        <v>49.58</v>
      </c>
      <c r="O1730" s="48">
        <f t="shared" ca="1" si="210"/>
        <v>4460600</v>
      </c>
    </row>
    <row r="1731" spans="1:15" x14ac:dyDescent="0.25">
      <c r="A1731">
        <v>1716</v>
      </c>
      <c r="B1731" s="84">
        <v>39464</v>
      </c>
      <c r="C1731" s="47">
        <v>63.61</v>
      </c>
      <c r="D1731" s="47">
        <v>63.81</v>
      </c>
      <c r="E1731" s="47">
        <v>61.79</v>
      </c>
      <c r="F1731" s="47">
        <v>61.8</v>
      </c>
      <c r="G1731" s="48">
        <v>4975200</v>
      </c>
      <c r="H1731" s="47">
        <v>50.6</v>
      </c>
      <c r="I1731" s="51">
        <f t="shared" si="204"/>
        <v>0.81877022653721687</v>
      </c>
      <c r="J1731" s="51">
        <f t="shared" ca="1" si="205"/>
        <v>1</v>
      </c>
      <c r="K1731" s="47">
        <f t="shared" si="206"/>
        <v>52.08</v>
      </c>
      <c r="L1731" s="47">
        <f t="shared" si="207"/>
        <v>52.25</v>
      </c>
      <c r="M1731" s="47">
        <f t="shared" si="208"/>
        <v>50.59</v>
      </c>
      <c r="N1731" s="47">
        <f t="shared" si="209"/>
        <v>50.6</v>
      </c>
      <c r="O1731" s="48">
        <f t="shared" ca="1" si="210"/>
        <v>4975200</v>
      </c>
    </row>
    <row r="1732" spans="1:15" x14ac:dyDescent="0.25">
      <c r="A1732">
        <v>1717</v>
      </c>
      <c r="B1732" s="84">
        <v>39463</v>
      </c>
      <c r="C1732" s="47">
        <v>61.78</v>
      </c>
      <c r="D1732" s="47">
        <v>63.77</v>
      </c>
      <c r="E1732" s="47">
        <v>61.78</v>
      </c>
      <c r="F1732" s="47">
        <v>63.3</v>
      </c>
      <c r="G1732" s="48">
        <v>6227000</v>
      </c>
      <c r="H1732" s="47">
        <v>51.82</v>
      </c>
      <c r="I1732" s="51">
        <f t="shared" si="204"/>
        <v>0.8186413902053713</v>
      </c>
      <c r="J1732" s="51">
        <f t="shared" ca="1" si="205"/>
        <v>1</v>
      </c>
      <c r="K1732" s="47">
        <f t="shared" si="206"/>
        <v>50.58</v>
      </c>
      <c r="L1732" s="47">
        <f t="shared" si="207"/>
        <v>52.2</v>
      </c>
      <c r="M1732" s="47">
        <f t="shared" si="208"/>
        <v>50.58</v>
      </c>
      <c r="N1732" s="47">
        <f t="shared" si="209"/>
        <v>51.82</v>
      </c>
      <c r="O1732" s="48">
        <f t="shared" ca="1" si="210"/>
        <v>6227000</v>
      </c>
    </row>
    <row r="1733" spans="1:15" x14ac:dyDescent="0.25">
      <c r="A1733">
        <v>1718</v>
      </c>
      <c r="B1733" s="84">
        <v>39462</v>
      </c>
      <c r="C1733" s="47">
        <v>60.91</v>
      </c>
      <c r="D1733" s="47">
        <v>63.13</v>
      </c>
      <c r="E1733" s="47">
        <v>60.9</v>
      </c>
      <c r="F1733" s="47">
        <v>62.64</v>
      </c>
      <c r="G1733" s="48">
        <v>4813100</v>
      </c>
      <c r="H1733" s="47">
        <v>51.28</v>
      </c>
      <c r="I1733" s="51">
        <f t="shared" si="204"/>
        <v>0.81864623243933587</v>
      </c>
      <c r="J1733" s="51">
        <f t="shared" ca="1" si="205"/>
        <v>1</v>
      </c>
      <c r="K1733" s="47">
        <f t="shared" si="206"/>
        <v>49.86</v>
      </c>
      <c r="L1733" s="47">
        <f t="shared" si="207"/>
        <v>51.68</v>
      </c>
      <c r="M1733" s="47">
        <f t="shared" si="208"/>
        <v>49.86</v>
      </c>
      <c r="N1733" s="47">
        <f t="shared" si="209"/>
        <v>51.28</v>
      </c>
      <c r="O1733" s="48">
        <f t="shared" ca="1" si="210"/>
        <v>4813100</v>
      </c>
    </row>
    <row r="1734" spans="1:15" x14ac:dyDescent="0.25">
      <c r="A1734">
        <v>1719</v>
      </c>
      <c r="B1734" s="84">
        <v>39461</v>
      </c>
      <c r="C1734" s="47">
        <v>61.18</v>
      </c>
      <c r="D1734" s="47">
        <v>61.74</v>
      </c>
      <c r="E1734" s="47">
        <v>61.13</v>
      </c>
      <c r="F1734" s="47">
        <v>61.58</v>
      </c>
      <c r="G1734" s="48">
        <v>3020000</v>
      </c>
      <c r="H1734" s="47">
        <v>50.42</v>
      </c>
      <c r="I1734" s="51">
        <f t="shared" si="204"/>
        <v>0.81877232867814231</v>
      </c>
      <c r="J1734" s="51">
        <f t="shared" ca="1" si="205"/>
        <v>1</v>
      </c>
      <c r="K1734" s="47">
        <f t="shared" si="206"/>
        <v>50.09</v>
      </c>
      <c r="L1734" s="47">
        <f t="shared" si="207"/>
        <v>50.55</v>
      </c>
      <c r="M1734" s="47">
        <f t="shared" si="208"/>
        <v>50.05</v>
      </c>
      <c r="N1734" s="47">
        <f t="shared" si="209"/>
        <v>50.42</v>
      </c>
      <c r="O1734" s="48">
        <f t="shared" ca="1" si="210"/>
        <v>3020000</v>
      </c>
    </row>
    <row r="1735" spans="1:15" x14ac:dyDescent="0.25">
      <c r="A1735">
        <v>1720</v>
      </c>
      <c r="B1735" s="84">
        <v>39458</v>
      </c>
      <c r="C1735" s="47">
        <v>60.93</v>
      </c>
      <c r="D1735" s="47">
        <v>61.95</v>
      </c>
      <c r="E1735" s="47">
        <v>60.5</v>
      </c>
      <c r="F1735" s="47">
        <v>60.81</v>
      </c>
      <c r="G1735" s="48">
        <v>3148100</v>
      </c>
      <c r="H1735" s="47">
        <v>49.78</v>
      </c>
      <c r="I1735" s="51">
        <f t="shared" si="204"/>
        <v>0.81861535931590201</v>
      </c>
      <c r="J1735" s="51">
        <f t="shared" ca="1" si="205"/>
        <v>1</v>
      </c>
      <c r="K1735" s="47">
        <f t="shared" si="206"/>
        <v>49.88</v>
      </c>
      <c r="L1735" s="47">
        <f t="shared" si="207"/>
        <v>50.71</v>
      </c>
      <c r="M1735" s="47">
        <f t="shared" si="208"/>
        <v>49.53</v>
      </c>
      <c r="N1735" s="47">
        <f t="shared" si="209"/>
        <v>49.78</v>
      </c>
      <c r="O1735" s="48">
        <f t="shared" ca="1" si="210"/>
        <v>3148100</v>
      </c>
    </row>
    <row r="1736" spans="1:15" x14ac:dyDescent="0.25">
      <c r="A1736">
        <v>1721</v>
      </c>
      <c r="B1736" s="84">
        <v>39457</v>
      </c>
      <c r="C1736" s="47">
        <v>61.05</v>
      </c>
      <c r="D1736" s="47">
        <v>61.99</v>
      </c>
      <c r="E1736" s="47">
        <v>60.94</v>
      </c>
      <c r="F1736" s="47">
        <v>61.41</v>
      </c>
      <c r="G1736" s="48">
        <v>3226000</v>
      </c>
      <c r="H1736" s="47">
        <v>50.28</v>
      </c>
      <c r="I1736" s="51">
        <f t="shared" si="204"/>
        <v>0.8187591597459698</v>
      </c>
      <c r="J1736" s="51">
        <f t="shared" ca="1" si="205"/>
        <v>1</v>
      </c>
      <c r="K1736" s="47">
        <f t="shared" si="206"/>
        <v>49.99</v>
      </c>
      <c r="L1736" s="47">
        <f t="shared" si="207"/>
        <v>50.75</v>
      </c>
      <c r="M1736" s="47">
        <f t="shared" si="208"/>
        <v>49.9</v>
      </c>
      <c r="N1736" s="47">
        <f t="shared" si="209"/>
        <v>50.28</v>
      </c>
      <c r="O1736" s="48">
        <f t="shared" ca="1" si="210"/>
        <v>3226000</v>
      </c>
    </row>
    <row r="1737" spans="1:15" x14ac:dyDescent="0.25">
      <c r="A1737">
        <v>1722</v>
      </c>
      <c r="B1737" s="84">
        <v>39456</v>
      </c>
      <c r="C1737" s="47">
        <v>60</v>
      </c>
      <c r="D1737" s="47">
        <v>61.5</v>
      </c>
      <c r="E1737" s="47">
        <v>59.96</v>
      </c>
      <c r="F1737" s="47">
        <v>61.49</v>
      </c>
      <c r="G1737" s="48">
        <v>3753100</v>
      </c>
      <c r="H1737" s="47">
        <v>50.34</v>
      </c>
      <c r="I1737" s="51">
        <f t="shared" si="204"/>
        <v>0.81866970239063264</v>
      </c>
      <c r="J1737" s="51">
        <f t="shared" ca="1" si="205"/>
        <v>1</v>
      </c>
      <c r="K1737" s="47">
        <f t="shared" si="206"/>
        <v>49.12</v>
      </c>
      <c r="L1737" s="47">
        <f t="shared" si="207"/>
        <v>50.35</v>
      </c>
      <c r="M1737" s="47">
        <f t="shared" si="208"/>
        <v>49.09</v>
      </c>
      <c r="N1737" s="47">
        <f t="shared" si="209"/>
        <v>50.34</v>
      </c>
      <c r="O1737" s="48">
        <f t="shared" ca="1" si="210"/>
        <v>3753100</v>
      </c>
    </row>
    <row r="1738" spans="1:15" x14ac:dyDescent="0.25">
      <c r="A1738">
        <v>1723</v>
      </c>
      <c r="B1738" s="84">
        <v>39455</v>
      </c>
      <c r="C1738" s="47">
        <v>61</v>
      </c>
      <c r="D1738" s="47">
        <v>61.28</v>
      </c>
      <c r="E1738" s="47">
        <v>59.89</v>
      </c>
      <c r="F1738" s="47">
        <v>60.08</v>
      </c>
      <c r="G1738" s="48">
        <v>3867600</v>
      </c>
      <c r="H1738" s="47">
        <v>49.19</v>
      </c>
      <c r="I1738" s="51">
        <f t="shared" si="204"/>
        <v>0.81874167776298268</v>
      </c>
      <c r="J1738" s="51">
        <f t="shared" ca="1" si="205"/>
        <v>1</v>
      </c>
      <c r="K1738" s="47">
        <f t="shared" si="206"/>
        <v>49.94</v>
      </c>
      <c r="L1738" s="47">
        <f t="shared" si="207"/>
        <v>50.17</v>
      </c>
      <c r="M1738" s="47">
        <f t="shared" si="208"/>
        <v>49.03</v>
      </c>
      <c r="N1738" s="47">
        <f t="shared" si="209"/>
        <v>49.19</v>
      </c>
      <c r="O1738" s="48">
        <f t="shared" ca="1" si="210"/>
        <v>3867600</v>
      </c>
    </row>
    <row r="1739" spans="1:15" x14ac:dyDescent="0.25">
      <c r="A1739">
        <v>1724</v>
      </c>
      <c r="B1739" s="84">
        <v>39454</v>
      </c>
      <c r="C1739" s="47">
        <v>62.17</v>
      </c>
      <c r="D1739" s="47">
        <v>62.44</v>
      </c>
      <c r="E1739" s="47">
        <v>60.22</v>
      </c>
      <c r="F1739" s="47">
        <v>60.82</v>
      </c>
      <c r="G1739" s="48">
        <v>4530300</v>
      </c>
      <c r="H1739" s="47">
        <v>49.79</v>
      </c>
      <c r="I1739" s="51">
        <f t="shared" si="204"/>
        <v>0.81864518250575469</v>
      </c>
      <c r="J1739" s="51">
        <f t="shared" ca="1" si="205"/>
        <v>1</v>
      </c>
      <c r="K1739" s="47">
        <f t="shared" si="206"/>
        <v>50.9</v>
      </c>
      <c r="L1739" s="47">
        <f t="shared" si="207"/>
        <v>51.12</v>
      </c>
      <c r="M1739" s="47">
        <f t="shared" si="208"/>
        <v>49.3</v>
      </c>
      <c r="N1739" s="47">
        <f t="shared" si="209"/>
        <v>49.79</v>
      </c>
      <c r="O1739" s="48">
        <f t="shared" ca="1" si="210"/>
        <v>4530300</v>
      </c>
    </row>
    <row r="1740" spans="1:15" x14ac:dyDescent="0.25">
      <c r="A1740">
        <v>1725</v>
      </c>
      <c r="B1740" s="84">
        <v>39451</v>
      </c>
      <c r="C1740" s="47">
        <v>61.53</v>
      </c>
      <c r="D1740" s="47">
        <v>62.41</v>
      </c>
      <c r="E1740" s="47">
        <v>61.53</v>
      </c>
      <c r="F1740" s="47">
        <v>61.91</v>
      </c>
      <c r="G1740" s="48">
        <v>3520300</v>
      </c>
      <c r="H1740" s="47">
        <v>50.69</v>
      </c>
      <c r="I1740" s="51">
        <f t="shared" si="204"/>
        <v>0.81876918106929419</v>
      </c>
      <c r="J1740" s="51">
        <f t="shared" ca="1" si="205"/>
        <v>1</v>
      </c>
      <c r="K1740" s="47">
        <f t="shared" si="206"/>
        <v>50.38</v>
      </c>
      <c r="L1740" s="47">
        <f t="shared" si="207"/>
        <v>51.1</v>
      </c>
      <c r="M1740" s="47">
        <f t="shared" si="208"/>
        <v>50.38</v>
      </c>
      <c r="N1740" s="47">
        <f t="shared" si="209"/>
        <v>50.69</v>
      </c>
      <c r="O1740" s="48">
        <f t="shared" ca="1" si="210"/>
        <v>3520300</v>
      </c>
    </row>
    <row r="1741" spans="1:15" x14ac:dyDescent="0.25">
      <c r="A1741">
        <v>1726</v>
      </c>
      <c r="B1741" s="84">
        <v>39450</v>
      </c>
      <c r="C1741" s="47">
        <v>60.1</v>
      </c>
      <c r="D1741" s="47">
        <v>62.24</v>
      </c>
      <c r="E1741" s="47">
        <v>60.1</v>
      </c>
      <c r="F1741" s="47">
        <v>61.93</v>
      </c>
      <c r="G1741" s="48">
        <v>2649400</v>
      </c>
      <c r="H1741" s="47">
        <v>50.7</v>
      </c>
      <c r="I1741" s="51">
        <f t="shared" si="204"/>
        <v>0.81866623607298572</v>
      </c>
      <c r="J1741" s="51">
        <f t="shared" ca="1" si="205"/>
        <v>1</v>
      </c>
      <c r="K1741" s="47">
        <f t="shared" si="206"/>
        <v>49.2</v>
      </c>
      <c r="L1741" s="47">
        <f t="shared" si="207"/>
        <v>50.95</v>
      </c>
      <c r="M1741" s="47">
        <f t="shared" si="208"/>
        <v>49.2</v>
      </c>
      <c r="N1741" s="47">
        <f t="shared" si="209"/>
        <v>50.7</v>
      </c>
      <c r="O1741" s="48">
        <f t="shared" ca="1" si="210"/>
        <v>2649400</v>
      </c>
    </row>
    <row r="1742" spans="1:15" x14ac:dyDescent="0.25">
      <c r="A1742">
        <v>1727</v>
      </c>
      <c r="B1742" s="84">
        <v>39449</v>
      </c>
      <c r="C1742" s="47">
        <v>60.62</v>
      </c>
      <c r="D1742" s="47">
        <v>61.19</v>
      </c>
      <c r="E1742" s="47">
        <v>59.67</v>
      </c>
      <c r="F1742" s="47">
        <v>60</v>
      </c>
      <c r="G1742" s="48">
        <v>2185600</v>
      </c>
      <c r="H1742" s="47">
        <v>49.12</v>
      </c>
      <c r="I1742" s="51">
        <f t="shared" si="204"/>
        <v>0.81866666666666665</v>
      </c>
      <c r="J1742" s="51">
        <f t="shared" ca="1" si="205"/>
        <v>1</v>
      </c>
      <c r="K1742" s="47">
        <f t="shared" si="206"/>
        <v>49.63</v>
      </c>
      <c r="L1742" s="47">
        <f t="shared" si="207"/>
        <v>50.09</v>
      </c>
      <c r="M1742" s="47">
        <f t="shared" si="208"/>
        <v>48.85</v>
      </c>
      <c r="N1742" s="47">
        <f t="shared" si="209"/>
        <v>49.12</v>
      </c>
      <c r="O1742" s="48">
        <f t="shared" ca="1" si="210"/>
        <v>2185600</v>
      </c>
    </row>
    <row r="1743" spans="1:15" x14ac:dyDescent="0.25">
      <c r="A1743">
        <v>1728</v>
      </c>
      <c r="B1743" s="84">
        <v>39447</v>
      </c>
      <c r="C1743" s="47">
        <v>61.43</v>
      </c>
      <c r="D1743" s="47">
        <v>61.56</v>
      </c>
      <c r="E1743" s="47">
        <v>60.6</v>
      </c>
      <c r="F1743" s="47">
        <v>60.7</v>
      </c>
      <c r="G1743" s="48">
        <v>1294900</v>
      </c>
      <c r="H1743" s="47">
        <v>49.69</v>
      </c>
      <c r="I1743" s="51">
        <f t="shared" si="204"/>
        <v>0.81861614497528823</v>
      </c>
      <c r="J1743" s="51">
        <f t="shared" ca="1" si="205"/>
        <v>1</v>
      </c>
      <c r="K1743" s="47">
        <f t="shared" si="206"/>
        <v>50.29</v>
      </c>
      <c r="L1743" s="47">
        <f t="shared" si="207"/>
        <v>50.39</v>
      </c>
      <c r="M1743" s="47">
        <f t="shared" si="208"/>
        <v>49.61</v>
      </c>
      <c r="N1743" s="47">
        <f t="shared" si="209"/>
        <v>49.69</v>
      </c>
      <c r="O1743" s="48">
        <f t="shared" ca="1" si="210"/>
        <v>1294900</v>
      </c>
    </row>
    <row r="1744" spans="1:15" x14ac:dyDescent="0.25">
      <c r="A1744">
        <v>1729</v>
      </c>
      <c r="B1744" s="84">
        <v>39444</v>
      </c>
      <c r="C1744" s="47">
        <v>62.06</v>
      </c>
      <c r="D1744" s="47">
        <v>62.06</v>
      </c>
      <c r="E1744" s="47">
        <v>61.25</v>
      </c>
      <c r="F1744" s="47">
        <v>61.51</v>
      </c>
      <c r="G1744" s="48">
        <v>1158700</v>
      </c>
      <c r="H1744" s="47">
        <v>50.15</v>
      </c>
      <c r="I1744" s="51">
        <f t="shared" si="204"/>
        <v>0.815314582994635</v>
      </c>
      <c r="J1744" s="51">
        <f t="shared" ca="1" si="205"/>
        <v>1</v>
      </c>
      <c r="K1744" s="47">
        <f t="shared" si="206"/>
        <v>50.6</v>
      </c>
      <c r="L1744" s="47">
        <f t="shared" si="207"/>
        <v>50.6</v>
      </c>
      <c r="M1744" s="47">
        <f t="shared" si="208"/>
        <v>49.94</v>
      </c>
      <c r="N1744" s="47">
        <f t="shared" si="209"/>
        <v>50.15</v>
      </c>
      <c r="O1744" s="48">
        <f t="shared" ca="1" si="210"/>
        <v>1158700</v>
      </c>
    </row>
    <row r="1745" spans="1:15" x14ac:dyDescent="0.25">
      <c r="A1745">
        <v>1730</v>
      </c>
      <c r="B1745" s="84">
        <v>39443</v>
      </c>
      <c r="C1745" s="47">
        <v>62.46</v>
      </c>
      <c r="D1745" s="47">
        <v>62.51</v>
      </c>
      <c r="E1745" s="47">
        <v>61.32</v>
      </c>
      <c r="F1745" s="47">
        <v>61.46</v>
      </c>
      <c r="G1745" s="48">
        <v>1540700</v>
      </c>
      <c r="H1745" s="47">
        <v>50.11</v>
      </c>
      <c r="I1745" s="51">
        <f t="shared" ref="I1745:I1808" si="211">H1745/F1745</f>
        <v>0.81532704197852257</v>
      </c>
      <c r="J1745" s="51">
        <f t="shared" ref="J1745:J1808" ca="1" si="212">INDEX(OFFSET($T$15,0,0,$S$13+1,1),MATCH(B1745,OFFSET($Q$15,0,0,$S$13+1,1),-1))</f>
        <v>1</v>
      </c>
      <c r="K1745" s="47">
        <f t="shared" ref="K1745:K1808" si="213">ROUND($I1745*C1745,2)</f>
        <v>50.93</v>
      </c>
      <c r="L1745" s="47">
        <f t="shared" ref="L1745:L1808" si="214">ROUND($I1745*D1745,2)</f>
        <v>50.97</v>
      </c>
      <c r="M1745" s="47">
        <f t="shared" ref="M1745:M1808" si="215">ROUND($I1745*E1745,2)</f>
        <v>50</v>
      </c>
      <c r="N1745" s="47">
        <f t="shared" ref="N1745:N1808" si="216">ROUND($I1745*F1745,2)</f>
        <v>50.11</v>
      </c>
      <c r="O1745" s="48">
        <f t="shared" ref="O1745:O1808" ca="1" si="217">G1745*J1745</f>
        <v>1540700</v>
      </c>
    </row>
    <row r="1746" spans="1:15" x14ac:dyDescent="0.25">
      <c r="A1746">
        <v>1731</v>
      </c>
      <c r="B1746" s="84">
        <v>39442</v>
      </c>
      <c r="C1746" s="47">
        <v>62.39</v>
      </c>
      <c r="D1746" s="47">
        <v>62.63</v>
      </c>
      <c r="E1746" s="47">
        <v>61.62</v>
      </c>
      <c r="F1746" s="47">
        <v>62.5</v>
      </c>
      <c r="G1746" s="48">
        <v>1615200</v>
      </c>
      <c r="H1746" s="47">
        <v>50.96</v>
      </c>
      <c r="I1746" s="51">
        <f t="shared" si="211"/>
        <v>0.81535999999999997</v>
      </c>
      <c r="J1746" s="51">
        <f t="shared" ca="1" si="212"/>
        <v>1</v>
      </c>
      <c r="K1746" s="47">
        <f t="shared" si="213"/>
        <v>50.87</v>
      </c>
      <c r="L1746" s="47">
        <f t="shared" si="214"/>
        <v>51.07</v>
      </c>
      <c r="M1746" s="47">
        <f t="shared" si="215"/>
        <v>50.24</v>
      </c>
      <c r="N1746" s="47">
        <f t="shared" si="216"/>
        <v>50.96</v>
      </c>
      <c r="O1746" s="48">
        <f t="shared" ca="1" si="217"/>
        <v>1615200</v>
      </c>
    </row>
    <row r="1747" spans="1:15" x14ac:dyDescent="0.25">
      <c r="A1747">
        <v>1732</v>
      </c>
      <c r="B1747" s="84">
        <v>39440</v>
      </c>
      <c r="C1747" s="47">
        <v>63.04</v>
      </c>
      <c r="D1747" s="47">
        <v>63.4</v>
      </c>
      <c r="E1747" s="47">
        <v>62.61</v>
      </c>
      <c r="F1747" s="47">
        <v>62.77</v>
      </c>
      <c r="G1747" s="48">
        <v>521900</v>
      </c>
      <c r="H1747" s="47">
        <v>51.18</v>
      </c>
      <c r="I1747" s="51">
        <f t="shared" si="211"/>
        <v>0.81535765493069934</v>
      </c>
      <c r="J1747" s="51">
        <f t="shared" ca="1" si="212"/>
        <v>1</v>
      </c>
      <c r="K1747" s="47">
        <f t="shared" si="213"/>
        <v>51.4</v>
      </c>
      <c r="L1747" s="47">
        <f t="shared" si="214"/>
        <v>51.69</v>
      </c>
      <c r="M1747" s="47">
        <f t="shared" si="215"/>
        <v>51.05</v>
      </c>
      <c r="N1747" s="47">
        <f t="shared" si="216"/>
        <v>51.18</v>
      </c>
      <c r="O1747" s="48">
        <f t="shared" ca="1" si="217"/>
        <v>521900</v>
      </c>
    </row>
    <row r="1748" spans="1:15" x14ac:dyDescent="0.25">
      <c r="A1748">
        <v>1733</v>
      </c>
      <c r="B1748" s="84">
        <v>39437</v>
      </c>
      <c r="C1748" s="47">
        <v>62.11</v>
      </c>
      <c r="D1748" s="47">
        <v>63.26</v>
      </c>
      <c r="E1748" s="47">
        <v>61.91</v>
      </c>
      <c r="F1748" s="47">
        <v>63</v>
      </c>
      <c r="G1748" s="48">
        <v>3883200</v>
      </c>
      <c r="H1748" s="47">
        <v>51.36</v>
      </c>
      <c r="I1748" s="51">
        <f t="shared" si="211"/>
        <v>0.81523809523809521</v>
      </c>
      <c r="J1748" s="51">
        <f t="shared" ca="1" si="212"/>
        <v>1</v>
      </c>
      <c r="K1748" s="47">
        <f t="shared" si="213"/>
        <v>50.63</v>
      </c>
      <c r="L1748" s="47">
        <f t="shared" si="214"/>
        <v>51.57</v>
      </c>
      <c r="M1748" s="47">
        <f t="shared" si="215"/>
        <v>50.47</v>
      </c>
      <c r="N1748" s="47">
        <f t="shared" si="216"/>
        <v>51.36</v>
      </c>
      <c r="O1748" s="48">
        <f t="shared" ca="1" si="217"/>
        <v>3883200</v>
      </c>
    </row>
    <row r="1749" spans="1:15" x14ac:dyDescent="0.25">
      <c r="A1749">
        <v>1734</v>
      </c>
      <c r="B1749" s="84">
        <v>39436</v>
      </c>
      <c r="C1749" s="47">
        <v>61.33</v>
      </c>
      <c r="D1749" s="47">
        <v>61.61</v>
      </c>
      <c r="E1749" s="47">
        <v>60.33</v>
      </c>
      <c r="F1749" s="47">
        <v>61.45</v>
      </c>
      <c r="G1749" s="48">
        <v>1965000</v>
      </c>
      <c r="H1749" s="47">
        <v>50.1</v>
      </c>
      <c r="I1749" s="51">
        <f t="shared" si="211"/>
        <v>0.81529698942229456</v>
      </c>
      <c r="J1749" s="51">
        <f t="shared" ca="1" si="212"/>
        <v>1</v>
      </c>
      <c r="K1749" s="47">
        <f t="shared" si="213"/>
        <v>50</v>
      </c>
      <c r="L1749" s="47">
        <f t="shared" si="214"/>
        <v>50.23</v>
      </c>
      <c r="M1749" s="47">
        <f t="shared" si="215"/>
        <v>49.19</v>
      </c>
      <c r="N1749" s="47">
        <f t="shared" si="216"/>
        <v>50.1</v>
      </c>
      <c r="O1749" s="48">
        <f t="shared" ca="1" si="217"/>
        <v>1965000</v>
      </c>
    </row>
    <row r="1750" spans="1:15" x14ac:dyDescent="0.25">
      <c r="A1750">
        <v>1735</v>
      </c>
      <c r="B1750" s="84">
        <v>39435</v>
      </c>
      <c r="C1750" s="47">
        <v>61.84</v>
      </c>
      <c r="D1750" s="47">
        <v>61.84</v>
      </c>
      <c r="E1750" s="47">
        <v>60.32</v>
      </c>
      <c r="F1750" s="47">
        <v>60.8</v>
      </c>
      <c r="G1750" s="48">
        <v>2270800</v>
      </c>
      <c r="H1750" s="47">
        <v>49.57</v>
      </c>
      <c r="I1750" s="51">
        <f t="shared" si="211"/>
        <v>0.815296052631579</v>
      </c>
      <c r="J1750" s="51">
        <f t="shared" ca="1" si="212"/>
        <v>1</v>
      </c>
      <c r="K1750" s="47">
        <f t="shared" si="213"/>
        <v>50.42</v>
      </c>
      <c r="L1750" s="47">
        <f t="shared" si="214"/>
        <v>50.42</v>
      </c>
      <c r="M1750" s="47">
        <f t="shared" si="215"/>
        <v>49.18</v>
      </c>
      <c r="N1750" s="47">
        <f t="shared" si="216"/>
        <v>49.57</v>
      </c>
      <c r="O1750" s="48">
        <f t="shared" ca="1" si="217"/>
        <v>2270800</v>
      </c>
    </row>
    <row r="1751" spans="1:15" x14ac:dyDescent="0.25">
      <c r="A1751">
        <v>1736</v>
      </c>
      <c r="B1751" s="84">
        <v>39434</v>
      </c>
      <c r="C1751" s="47">
        <v>61.43</v>
      </c>
      <c r="D1751" s="47">
        <v>61.61</v>
      </c>
      <c r="E1751" s="47">
        <v>60.52</v>
      </c>
      <c r="F1751" s="47">
        <v>61.27</v>
      </c>
      <c r="G1751" s="48">
        <v>2033000</v>
      </c>
      <c r="H1751" s="47">
        <v>49.95</v>
      </c>
      <c r="I1751" s="51">
        <f t="shared" si="211"/>
        <v>0.81524400195854418</v>
      </c>
      <c r="J1751" s="51">
        <f t="shared" ca="1" si="212"/>
        <v>1</v>
      </c>
      <c r="K1751" s="47">
        <f t="shared" si="213"/>
        <v>50.08</v>
      </c>
      <c r="L1751" s="47">
        <f t="shared" si="214"/>
        <v>50.23</v>
      </c>
      <c r="M1751" s="47">
        <f t="shared" si="215"/>
        <v>49.34</v>
      </c>
      <c r="N1751" s="47">
        <f t="shared" si="216"/>
        <v>49.95</v>
      </c>
      <c r="O1751" s="48">
        <f t="shared" ca="1" si="217"/>
        <v>2033000</v>
      </c>
    </row>
    <row r="1752" spans="1:15" x14ac:dyDescent="0.25">
      <c r="A1752">
        <v>1737</v>
      </c>
      <c r="B1752" s="84">
        <v>39433</v>
      </c>
      <c r="C1752" s="47">
        <v>61.7</v>
      </c>
      <c r="D1752" s="47">
        <v>61.74</v>
      </c>
      <c r="E1752" s="47">
        <v>60.77</v>
      </c>
      <c r="F1752" s="47">
        <v>60.88</v>
      </c>
      <c r="G1752" s="48">
        <v>2674900</v>
      </c>
      <c r="H1752" s="47">
        <v>49.64</v>
      </c>
      <c r="I1752" s="51">
        <f t="shared" si="211"/>
        <v>0.8153745072273324</v>
      </c>
      <c r="J1752" s="51">
        <f t="shared" ca="1" si="212"/>
        <v>1</v>
      </c>
      <c r="K1752" s="47">
        <f t="shared" si="213"/>
        <v>50.31</v>
      </c>
      <c r="L1752" s="47">
        <f t="shared" si="214"/>
        <v>50.34</v>
      </c>
      <c r="M1752" s="47">
        <f t="shared" si="215"/>
        <v>49.55</v>
      </c>
      <c r="N1752" s="47">
        <f t="shared" si="216"/>
        <v>49.64</v>
      </c>
      <c r="O1752" s="48">
        <f t="shared" ca="1" si="217"/>
        <v>2674900</v>
      </c>
    </row>
    <row r="1753" spans="1:15" x14ac:dyDescent="0.25">
      <c r="A1753">
        <v>1738</v>
      </c>
      <c r="B1753" s="84">
        <v>39430</v>
      </c>
      <c r="C1753" s="47">
        <v>62.75</v>
      </c>
      <c r="D1753" s="47">
        <v>62.75</v>
      </c>
      <c r="E1753" s="47">
        <v>61.66</v>
      </c>
      <c r="F1753" s="47">
        <v>61.66</v>
      </c>
      <c r="G1753" s="48">
        <v>2469600</v>
      </c>
      <c r="H1753" s="47">
        <v>50.27</v>
      </c>
      <c r="I1753" s="51">
        <f t="shared" si="211"/>
        <v>0.81527732727862479</v>
      </c>
      <c r="J1753" s="51">
        <f t="shared" ca="1" si="212"/>
        <v>1</v>
      </c>
      <c r="K1753" s="47">
        <f t="shared" si="213"/>
        <v>51.16</v>
      </c>
      <c r="L1753" s="47">
        <f t="shared" si="214"/>
        <v>51.16</v>
      </c>
      <c r="M1753" s="47">
        <f t="shared" si="215"/>
        <v>50.27</v>
      </c>
      <c r="N1753" s="47">
        <f t="shared" si="216"/>
        <v>50.27</v>
      </c>
      <c r="O1753" s="48">
        <f t="shared" ca="1" si="217"/>
        <v>2469600</v>
      </c>
    </row>
    <row r="1754" spans="1:15" x14ac:dyDescent="0.25">
      <c r="A1754">
        <v>1739</v>
      </c>
      <c r="B1754" s="84">
        <v>39429</v>
      </c>
      <c r="C1754" s="47">
        <v>63.24</v>
      </c>
      <c r="D1754" s="47">
        <v>63.56</v>
      </c>
      <c r="E1754" s="47">
        <v>62.35</v>
      </c>
      <c r="F1754" s="47">
        <v>62.74</v>
      </c>
      <c r="G1754" s="48">
        <v>2597700</v>
      </c>
      <c r="H1754" s="47">
        <v>51.15</v>
      </c>
      <c r="I1754" s="51">
        <f t="shared" si="211"/>
        <v>0.81526936563595787</v>
      </c>
      <c r="J1754" s="51">
        <f t="shared" ca="1" si="212"/>
        <v>1</v>
      </c>
      <c r="K1754" s="47">
        <f t="shared" si="213"/>
        <v>51.56</v>
      </c>
      <c r="L1754" s="47">
        <f t="shared" si="214"/>
        <v>51.82</v>
      </c>
      <c r="M1754" s="47">
        <f t="shared" si="215"/>
        <v>50.83</v>
      </c>
      <c r="N1754" s="47">
        <f t="shared" si="216"/>
        <v>51.15</v>
      </c>
      <c r="O1754" s="48">
        <f t="shared" ca="1" si="217"/>
        <v>2597700</v>
      </c>
    </row>
    <row r="1755" spans="1:15" x14ac:dyDescent="0.25">
      <c r="A1755">
        <v>1740</v>
      </c>
      <c r="B1755" s="84">
        <v>39428</v>
      </c>
      <c r="C1755" s="47">
        <v>64.52</v>
      </c>
      <c r="D1755" s="47">
        <v>64.52</v>
      </c>
      <c r="E1755" s="47">
        <v>63</v>
      </c>
      <c r="F1755" s="47">
        <v>63.43</v>
      </c>
      <c r="G1755" s="48">
        <v>2802800</v>
      </c>
      <c r="H1755" s="47">
        <v>51.71</v>
      </c>
      <c r="I1755" s="51">
        <f t="shared" si="211"/>
        <v>0.81522938672552425</v>
      </c>
      <c r="J1755" s="51">
        <f t="shared" ca="1" si="212"/>
        <v>1</v>
      </c>
      <c r="K1755" s="47">
        <f t="shared" si="213"/>
        <v>52.6</v>
      </c>
      <c r="L1755" s="47">
        <f t="shared" si="214"/>
        <v>52.6</v>
      </c>
      <c r="M1755" s="47">
        <f t="shared" si="215"/>
        <v>51.36</v>
      </c>
      <c r="N1755" s="47">
        <f t="shared" si="216"/>
        <v>51.71</v>
      </c>
      <c r="O1755" s="48">
        <f t="shared" ca="1" si="217"/>
        <v>2802800</v>
      </c>
    </row>
    <row r="1756" spans="1:15" x14ac:dyDescent="0.25">
      <c r="A1756">
        <v>1741</v>
      </c>
      <c r="B1756" s="84">
        <v>39427</v>
      </c>
      <c r="C1756" s="47">
        <v>64.790000000000006</v>
      </c>
      <c r="D1756" s="47">
        <v>65</v>
      </c>
      <c r="E1756" s="47">
        <v>62.9</v>
      </c>
      <c r="F1756" s="47">
        <v>62.98</v>
      </c>
      <c r="G1756" s="48">
        <v>2360700</v>
      </c>
      <c r="H1756" s="47">
        <v>51.35</v>
      </c>
      <c r="I1756" s="51">
        <f t="shared" si="211"/>
        <v>0.81533820260400136</v>
      </c>
      <c r="J1756" s="51">
        <f t="shared" ca="1" si="212"/>
        <v>1</v>
      </c>
      <c r="K1756" s="47">
        <f t="shared" si="213"/>
        <v>52.83</v>
      </c>
      <c r="L1756" s="47">
        <f t="shared" si="214"/>
        <v>53</v>
      </c>
      <c r="M1756" s="47">
        <f t="shared" si="215"/>
        <v>51.28</v>
      </c>
      <c r="N1756" s="47">
        <f t="shared" si="216"/>
        <v>51.35</v>
      </c>
      <c r="O1756" s="48">
        <f t="shared" ca="1" si="217"/>
        <v>2360700</v>
      </c>
    </row>
    <row r="1757" spans="1:15" x14ac:dyDescent="0.25">
      <c r="A1757">
        <v>1742</v>
      </c>
      <c r="B1757" s="84">
        <v>39426</v>
      </c>
      <c r="C1757" s="47">
        <v>65.400000000000006</v>
      </c>
      <c r="D1757" s="47">
        <v>65.400000000000006</v>
      </c>
      <c r="E1757" s="47">
        <v>64.61</v>
      </c>
      <c r="F1757" s="47">
        <v>64.81</v>
      </c>
      <c r="G1757" s="48">
        <v>2118800</v>
      </c>
      <c r="H1757" s="47">
        <v>52.84</v>
      </c>
      <c r="I1757" s="51">
        <f t="shared" si="211"/>
        <v>0.81530627989507798</v>
      </c>
      <c r="J1757" s="51">
        <f t="shared" ca="1" si="212"/>
        <v>1</v>
      </c>
      <c r="K1757" s="47">
        <f t="shared" si="213"/>
        <v>53.32</v>
      </c>
      <c r="L1757" s="47">
        <f t="shared" si="214"/>
        <v>53.32</v>
      </c>
      <c r="M1757" s="47">
        <f t="shared" si="215"/>
        <v>52.68</v>
      </c>
      <c r="N1757" s="47">
        <f t="shared" si="216"/>
        <v>52.84</v>
      </c>
      <c r="O1757" s="48">
        <f t="shared" ca="1" si="217"/>
        <v>2118800</v>
      </c>
    </row>
    <row r="1758" spans="1:15" x14ac:dyDescent="0.25">
      <c r="A1758">
        <v>1743</v>
      </c>
      <c r="B1758" s="84">
        <v>39423</v>
      </c>
      <c r="C1758" s="47">
        <v>64.849999999999994</v>
      </c>
      <c r="D1758" s="47">
        <v>65.37</v>
      </c>
      <c r="E1758" s="47">
        <v>64.599999999999994</v>
      </c>
      <c r="F1758" s="47">
        <v>65.180000000000007</v>
      </c>
      <c r="G1758" s="48">
        <v>3212900</v>
      </c>
      <c r="H1758" s="47">
        <v>53.14</v>
      </c>
      <c r="I1758" s="51">
        <f t="shared" si="211"/>
        <v>0.81528076096962254</v>
      </c>
      <c r="J1758" s="51">
        <f t="shared" ca="1" si="212"/>
        <v>1</v>
      </c>
      <c r="K1758" s="47">
        <f t="shared" si="213"/>
        <v>52.87</v>
      </c>
      <c r="L1758" s="47">
        <f t="shared" si="214"/>
        <v>53.29</v>
      </c>
      <c r="M1758" s="47">
        <f t="shared" si="215"/>
        <v>52.67</v>
      </c>
      <c r="N1758" s="47">
        <f t="shared" si="216"/>
        <v>53.14</v>
      </c>
      <c r="O1758" s="48">
        <f t="shared" ca="1" si="217"/>
        <v>3212900</v>
      </c>
    </row>
    <row r="1759" spans="1:15" x14ac:dyDescent="0.25">
      <c r="A1759">
        <v>1744</v>
      </c>
      <c r="B1759" s="84">
        <v>39422</v>
      </c>
      <c r="C1759" s="47">
        <v>62.79</v>
      </c>
      <c r="D1759" s="47">
        <v>64.56</v>
      </c>
      <c r="E1759" s="47">
        <v>62.79</v>
      </c>
      <c r="F1759" s="47">
        <v>64.099999999999994</v>
      </c>
      <c r="G1759" s="48">
        <v>3722200</v>
      </c>
      <c r="H1759" s="47">
        <v>52.26</v>
      </c>
      <c r="I1759" s="51">
        <f t="shared" si="211"/>
        <v>0.81528861154446186</v>
      </c>
      <c r="J1759" s="51">
        <f t="shared" ca="1" si="212"/>
        <v>1</v>
      </c>
      <c r="K1759" s="47">
        <f t="shared" si="213"/>
        <v>51.19</v>
      </c>
      <c r="L1759" s="47">
        <f t="shared" si="214"/>
        <v>52.64</v>
      </c>
      <c r="M1759" s="47">
        <f t="shared" si="215"/>
        <v>51.19</v>
      </c>
      <c r="N1759" s="47">
        <f t="shared" si="216"/>
        <v>52.26</v>
      </c>
      <c r="O1759" s="48">
        <f t="shared" ca="1" si="217"/>
        <v>3722200</v>
      </c>
    </row>
    <row r="1760" spans="1:15" x14ac:dyDescent="0.25">
      <c r="A1760">
        <v>1745</v>
      </c>
      <c r="B1760" s="84">
        <v>39421</v>
      </c>
      <c r="C1760" s="47">
        <v>62.89</v>
      </c>
      <c r="D1760" s="47">
        <v>62.98</v>
      </c>
      <c r="E1760" s="47">
        <v>61.93</v>
      </c>
      <c r="F1760" s="47">
        <v>62.04</v>
      </c>
      <c r="G1760" s="48">
        <v>2694900</v>
      </c>
      <c r="H1760" s="47">
        <v>50.58</v>
      </c>
      <c r="I1760" s="51">
        <f t="shared" si="211"/>
        <v>0.81528046421663436</v>
      </c>
      <c r="J1760" s="51">
        <f t="shared" ca="1" si="212"/>
        <v>1</v>
      </c>
      <c r="K1760" s="47">
        <f t="shared" si="213"/>
        <v>51.27</v>
      </c>
      <c r="L1760" s="47">
        <f t="shared" si="214"/>
        <v>51.35</v>
      </c>
      <c r="M1760" s="47">
        <f t="shared" si="215"/>
        <v>50.49</v>
      </c>
      <c r="N1760" s="47">
        <f t="shared" si="216"/>
        <v>50.58</v>
      </c>
      <c r="O1760" s="48">
        <f t="shared" ca="1" si="217"/>
        <v>2694900</v>
      </c>
    </row>
    <row r="1761" spans="1:15" x14ac:dyDescent="0.25">
      <c r="A1761">
        <v>1746</v>
      </c>
      <c r="B1761" s="84">
        <v>39420</v>
      </c>
      <c r="C1761" s="47">
        <v>61.5</v>
      </c>
      <c r="D1761" s="47">
        <v>62.33</v>
      </c>
      <c r="E1761" s="47">
        <v>61.5</v>
      </c>
      <c r="F1761" s="47">
        <v>61.87</v>
      </c>
      <c r="G1761" s="48">
        <v>2863400</v>
      </c>
      <c r="H1761" s="47">
        <v>50.44</v>
      </c>
      <c r="I1761" s="51">
        <f t="shared" si="211"/>
        <v>0.8152577986099887</v>
      </c>
      <c r="J1761" s="51">
        <f t="shared" ca="1" si="212"/>
        <v>1</v>
      </c>
      <c r="K1761" s="47">
        <f t="shared" si="213"/>
        <v>50.14</v>
      </c>
      <c r="L1761" s="47">
        <f t="shared" si="214"/>
        <v>50.82</v>
      </c>
      <c r="M1761" s="47">
        <f t="shared" si="215"/>
        <v>50.14</v>
      </c>
      <c r="N1761" s="47">
        <f t="shared" si="216"/>
        <v>50.44</v>
      </c>
      <c r="O1761" s="48">
        <f t="shared" ca="1" si="217"/>
        <v>2863400</v>
      </c>
    </row>
    <row r="1762" spans="1:15" x14ac:dyDescent="0.25">
      <c r="A1762">
        <v>1747</v>
      </c>
      <c r="B1762" s="84">
        <v>39419</v>
      </c>
      <c r="C1762" s="47">
        <v>61.5</v>
      </c>
      <c r="D1762" s="47">
        <v>62.59</v>
      </c>
      <c r="E1762" s="47">
        <v>61.5</v>
      </c>
      <c r="F1762" s="47">
        <v>61.81</v>
      </c>
      <c r="G1762" s="48">
        <v>2474400</v>
      </c>
      <c r="H1762" s="47">
        <v>50.39</v>
      </c>
      <c r="I1762" s="51">
        <f t="shared" si="211"/>
        <v>0.81524025238634523</v>
      </c>
      <c r="J1762" s="51">
        <f t="shared" ca="1" si="212"/>
        <v>1</v>
      </c>
      <c r="K1762" s="47">
        <f t="shared" si="213"/>
        <v>50.14</v>
      </c>
      <c r="L1762" s="47">
        <f t="shared" si="214"/>
        <v>51.03</v>
      </c>
      <c r="M1762" s="47">
        <f t="shared" si="215"/>
        <v>50.14</v>
      </c>
      <c r="N1762" s="47">
        <f t="shared" si="216"/>
        <v>50.39</v>
      </c>
      <c r="O1762" s="48">
        <f t="shared" ca="1" si="217"/>
        <v>2474400</v>
      </c>
    </row>
    <row r="1763" spans="1:15" x14ac:dyDescent="0.25">
      <c r="A1763">
        <v>1748</v>
      </c>
      <c r="B1763" s="84">
        <v>39416</v>
      </c>
      <c r="C1763" s="47">
        <v>62.22</v>
      </c>
      <c r="D1763" s="47">
        <v>62.22</v>
      </c>
      <c r="E1763" s="47">
        <v>61.51</v>
      </c>
      <c r="F1763" s="47">
        <v>61.85</v>
      </c>
      <c r="G1763" s="48">
        <v>2658200</v>
      </c>
      <c r="H1763" s="47">
        <v>50.43</v>
      </c>
      <c r="I1763" s="51">
        <f t="shared" si="211"/>
        <v>0.81535974130962008</v>
      </c>
      <c r="J1763" s="51">
        <f t="shared" ca="1" si="212"/>
        <v>1</v>
      </c>
      <c r="K1763" s="47">
        <f t="shared" si="213"/>
        <v>50.73</v>
      </c>
      <c r="L1763" s="47">
        <f t="shared" si="214"/>
        <v>50.73</v>
      </c>
      <c r="M1763" s="47">
        <f t="shared" si="215"/>
        <v>50.15</v>
      </c>
      <c r="N1763" s="47">
        <f t="shared" si="216"/>
        <v>50.43</v>
      </c>
      <c r="O1763" s="48">
        <f t="shared" ca="1" si="217"/>
        <v>2658200</v>
      </c>
    </row>
    <row r="1764" spans="1:15" x14ac:dyDescent="0.25">
      <c r="A1764">
        <v>1749</v>
      </c>
      <c r="B1764" s="84">
        <v>39415</v>
      </c>
      <c r="C1764" s="47">
        <v>61.91</v>
      </c>
      <c r="D1764" s="47">
        <v>62.01</v>
      </c>
      <c r="E1764" s="47">
        <v>61.51</v>
      </c>
      <c r="F1764" s="47">
        <v>61.61</v>
      </c>
      <c r="G1764" s="48">
        <v>2155700</v>
      </c>
      <c r="H1764" s="47">
        <v>50.23</v>
      </c>
      <c r="I1764" s="51">
        <f t="shared" si="211"/>
        <v>0.81528972569388081</v>
      </c>
      <c r="J1764" s="51">
        <f t="shared" ca="1" si="212"/>
        <v>1</v>
      </c>
      <c r="K1764" s="47">
        <f t="shared" si="213"/>
        <v>50.47</v>
      </c>
      <c r="L1764" s="47">
        <f t="shared" si="214"/>
        <v>50.56</v>
      </c>
      <c r="M1764" s="47">
        <f t="shared" si="215"/>
        <v>50.15</v>
      </c>
      <c r="N1764" s="47">
        <f t="shared" si="216"/>
        <v>50.23</v>
      </c>
      <c r="O1764" s="48">
        <f t="shared" ca="1" si="217"/>
        <v>2155700</v>
      </c>
    </row>
    <row r="1765" spans="1:15" x14ac:dyDescent="0.25">
      <c r="A1765">
        <v>1750</v>
      </c>
      <c r="B1765" s="84">
        <v>39414</v>
      </c>
      <c r="C1765" s="47">
        <v>61.83</v>
      </c>
      <c r="D1765" s="47">
        <v>62.3</v>
      </c>
      <c r="E1765" s="47">
        <v>61.22</v>
      </c>
      <c r="F1765" s="47">
        <v>61.98</v>
      </c>
      <c r="G1765" s="48">
        <v>2675500</v>
      </c>
      <c r="H1765" s="47">
        <v>50.53</v>
      </c>
      <c r="I1765" s="51">
        <f t="shared" si="211"/>
        <v>0.81526298806066477</v>
      </c>
      <c r="J1765" s="51">
        <f t="shared" ca="1" si="212"/>
        <v>1</v>
      </c>
      <c r="K1765" s="47">
        <f t="shared" si="213"/>
        <v>50.41</v>
      </c>
      <c r="L1765" s="47">
        <f t="shared" si="214"/>
        <v>50.79</v>
      </c>
      <c r="M1765" s="47">
        <f t="shared" si="215"/>
        <v>49.91</v>
      </c>
      <c r="N1765" s="47">
        <f t="shared" si="216"/>
        <v>50.53</v>
      </c>
      <c r="O1765" s="48">
        <f t="shared" ca="1" si="217"/>
        <v>2675500</v>
      </c>
    </row>
    <row r="1766" spans="1:15" x14ac:dyDescent="0.25">
      <c r="A1766">
        <v>1751</v>
      </c>
      <c r="B1766" s="84">
        <v>39413</v>
      </c>
      <c r="C1766" s="47">
        <v>60.92</v>
      </c>
      <c r="D1766" s="47">
        <v>61.74</v>
      </c>
      <c r="E1766" s="47">
        <v>60.64</v>
      </c>
      <c r="F1766" s="47">
        <v>61.49</v>
      </c>
      <c r="G1766" s="48">
        <v>2854700</v>
      </c>
      <c r="H1766" s="47">
        <v>50.13</v>
      </c>
      <c r="I1766" s="51">
        <f t="shared" si="211"/>
        <v>0.81525451292893159</v>
      </c>
      <c r="J1766" s="51">
        <f t="shared" ca="1" si="212"/>
        <v>1</v>
      </c>
      <c r="K1766" s="47">
        <f t="shared" si="213"/>
        <v>49.67</v>
      </c>
      <c r="L1766" s="47">
        <f t="shared" si="214"/>
        <v>50.33</v>
      </c>
      <c r="M1766" s="47">
        <f t="shared" si="215"/>
        <v>49.44</v>
      </c>
      <c r="N1766" s="47">
        <f t="shared" si="216"/>
        <v>50.13</v>
      </c>
      <c r="O1766" s="48">
        <f t="shared" ca="1" si="217"/>
        <v>2854700</v>
      </c>
    </row>
    <row r="1767" spans="1:15" x14ac:dyDescent="0.25">
      <c r="A1767">
        <v>1752</v>
      </c>
      <c r="B1767" s="84">
        <v>39412</v>
      </c>
      <c r="C1767" s="47">
        <v>61.97</v>
      </c>
      <c r="D1767" s="47">
        <v>62.47</v>
      </c>
      <c r="E1767" s="47">
        <v>60.6</v>
      </c>
      <c r="F1767" s="47">
        <v>60.73</v>
      </c>
      <c r="G1767" s="48">
        <v>2615400</v>
      </c>
      <c r="H1767" s="47">
        <v>49.51</v>
      </c>
      <c r="I1767" s="51">
        <f t="shared" si="211"/>
        <v>0.81524781821175696</v>
      </c>
      <c r="J1767" s="51">
        <f t="shared" ca="1" si="212"/>
        <v>1</v>
      </c>
      <c r="K1767" s="47">
        <f t="shared" si="213"/>
        <v>50.52</v>
      </c>
      <c r="L1767" s="47">
        <f t="shared" si="214"/>
        <v>50.93</v>
      </c>
      <c r="M1767" s="47">
        <f t="shared" si="215"/>
        <v>49.4</v>
      </c>
      <c r="N1767" s="47">
        <f t="shared" si="216"/>
        <v>49.51</v>
      </c>
      <c r="O1767" s="48">
        <f t="shared" ca="1" si="217"/>
        <v>2615400</v>
      </c>
    </row>
    <row r="1768" spans="1:15" x14ac:dyDescent="0.25">
      <c r="A1768">
        <v>1753</v>
      </c>
      <c r="B1768" s="84">
        <v>39409</v>
      </c>
      <c r="C1768" s="47">
        <v>61.63</v>
      </c>
      <c r="D1768" s="47">
        <v>62.1</v>
      </c>
      <c r="E1768" s="47">
        <v>61.51</v>
      </c>
      <c r="F1768" s="47">
        <v>62.09</v>
      </c>
      <c r="G1768" s="48">
        <v>650800</v>
      </c>
      <c r="H1768" s="47">
        <v>50.62</v>
      </c>
      <c r="I1768" s="51">
        <f t="shared" si="211"/>
        <v>0.81526815912385242</v>
      </c>
      <c r="J1768" s="51">
        <f t="shared" ca="1" si="212"/>
        <v>1</v>
      </c>
      <c r="K1768" s="47">
        <f t="shared" si="213"/>
        <v>50.24</v>
      </c>
      <c r="L1768" s="47">
        <f t="shared" si="214"/>
        <v>50.63</v>
      </c>
      <c r="M1768" s="47">
        <f t="shared" si="215"/>
        <v>50.15</v>
      </c>
      <c r="N1768" s="47">
        <f t="shared" si="216"/>
        <v>50.62</v>
      </c>
      <c r="O1768" s="48">
        <f t="shared" ca="1" si="217"/>
        <v>650800</v>
      </c>
    </row>
    <row r="1769" spans="1:15" x14ac:dyDescent="0.25">
      <c r="A1769">
        <v>1754</v>
      </c>
      <c r="B1769" s="84">
        <v>39407</v>
      </c>
      <c r="C1769" s="47">
        <v>61.51</v>
      </c>
      <c r="D1769" s="47">
        <v>62.16</v>
      </c>
      <c r="E1769" s="47">
        <v>61.14</v>
      </c>
      <c r="F1769" s="47">
        <v>61.35</v>
      </c>
      <c r="G1769" s="48">
        <v>2413800</v>
      </c>
      <c r="H1769" s="47">
        <v>50.02</v>
      </c>
      <c r="I1769" s="51">
        <f t="shared" si="211"/>
        <v>0.81532192339038312</v>
      </c>
      <c r="J1769" s="51">
        <f t="shared" ca="1" si="212"/>
        <v>1</v>
      </c>
      <c r="K1769" s="47">
        <f t="shared" si="213"/>
        <v>50.15</v>
      </c>
      <c r="L1769" s="47">
        <f t="shared" si="214"/>
        <v>50.68</v>
      </c>
      <c r="M1769" s="47">
        <f t="shared" si="215"/>
        <v>49.85</v>
      </c>
      <c r="N1769" s="47">
        <f t="shared" si="216"/>
        <v>50.02</v>
      </c>
      <c r="O1769" s="48">
        <f t="shared" ca="1" si="217"/>
        <v>2413800</v>
      </c>
    </row>
    <row r="1770" spans="1:15" x14ac:dyDescent="0.25">
      <c r="A1770">
        <v>1755</v>
      </c>
      <c r="B1770" s="84">
        <v>39406</v>
      </c>
      <c r="C1770" s="47">
        <v>61.36</v>
      </c>
      <c r="D1770" s="47">
        <v>62.33</v>
      </c>
      <c r="E1770" s="47">
        <v>61.02</v>
      </c>
      <c r="F1770" s="47">
        <v>61.9</v>
      </c>
      <c r="G1770" s="48">
        <v>3294900</v>
      </c>
      <c r="H1770" s="47">
        <v>50.47</v>
      </c>
      <c r="I1770" s="51">
        <f t="shared" si="211"/>
        <v>0.81534733441033924</v>
      </c>
      <c r="J1770" s="51">
        <f t="shared" ca="1" si="212"/>
        <v>1</v>
      </c>
      <c r="K1770" s="47">
        <f t="shared" si="213"/>
        <v>50.03</v>
      </c>
      <c r="L1770" s="47">
        <f t="shared" si="214"/>
        <v>50.82</v>
      </c>
      <c r="M1770" s="47">
        <f t="shared" si="215"/>
        <v>49.75</v>
      </c>
      <c r="N1770" s="47">
        <f t="shared" si="216"/>
        <v>50.47</v>
      </c>
      <c r="O1770" s="48">
        <f t="shared" ca="1" si="217"/>
        <v>3294900</v>
      </c>
    </row>
    <row r="1771" spans="1:15" x14ac:dyDescent="0.25">
      <c r="A1771">
        <v>1756</v>
      </c>
      <c r="B1771" s="84">
        <v>39405</v>
      </c>
      <c r="C1771" s="47">
        <v>61.75</v>
      </c>
      <c r="D1771" s="47">
        <v>62.06</v>
      </c>
      <c r="E1771" s="47">
        <v>61</v>
      </c>
      <c r="F1771" s="47">
        <v>61.14</v>
      </c>
      <c r="G1771" s="48">
        <v>1725700</v>
      </c>
      <c r="H1771" s="47">
        <v>49.85</v>
      </c>
      <c r="I1771" s="51">
        <f t="shared" si="211"/>
        <v>0.8153418384036637</v>
      </c>
      <c r="J1771" s="51">
        <f t="shared" ca="1" si="212"/>
        <v>1</v>
      </c>
      <c r="K1771" s="47">
        <f t="shared" si="213"/>
        <v>50.35</v>
      </c>
      <c r="L1771" s="47">
        <f t="shared" si="214"/>
        <v>50.6</v>
      </c>
      <c r="M1771" s="47">
        <f t="shared" si="215"/>
        <v>49.74</v>
      </c>
      <c r="N1771" s="47">
        <f t="shared" si="216"/>
        <v>49.85</v>
      </c>
      <c r="O1771" s="48">
        <f t="shared" ca="1" si="217"/>
        <v>1725700</v>
      </c>
    </row>
    <row r="1772" spans="1:15" x14ac:dyDescent="0.25">
      <c r="A1772">
        <v>1757</v>
      </c>
      <c r="B1772" s="84">
        <v>39402</v>
      </c>
      <c r="C1772" s="47">
        <v>62.23</v>
      </c>
      <c r="D1772" s="47">
        <v>62.58</v>
      </c>
      <c r="E1772" s="47">
        <v>61.36</v>
      </c>
      <c r="F1772" s="47">
        <v>62.07</v>
      </c>
      <c r="G1772" s="48">
        <v>2769200</v>
      </c>
      <c r="H1772" s="47">
        <v>50.61</v>
      </c>
      <c r="I1772" s="51">
        <f t="shared" si="211"/>
        <v>0.81536974383760275</v>
      </c>
      <c r="J1772" s="51">
        <f t="shared" ca="1" si="212"/>
        <v>1</v>
      </c>
      <c r="K1772" s="47">
        <f t="shared" si="213"/>
        <v>50.74</v>
      </c>
      <c r="L1772" s="47">
        <f t="shared" si="214"/>
        <v>51.03</v>
      </c>
      <c r="M1772" s="47">
        <f t="shared" si="215"/>
        <v>50.03</v>
      </c>
      <c r="N1772" s="47">
        <f t="shared" si="216"/>
        <v>50.61</v>
      </c>
      <c r="O1772" s="48">
        <f t="shared" ca="1" si="217"/>
        <v>2769200</v>
      </c>
    </row>
    <row r="1773" spans="1:15" x14ac:dyDescent="0.25">
      <c r="A1773">
        <v>1758</v>
      </c>
      <c r="B1773" s="84">
        <v>39401</v>
      </c>
      <c r="C1773" s="47">
        <v>62.45</v>
      </c>
      <c r="D1773" s="47">
        <v>62.7</v>
      </c>
      <c r="E1773" s="47">
        <v>61.25</v>
      </c>
      <c r="F1773" s="47">
        <v>61.8</v>
      </c>
      <c r="G1773" s="48">
        <v>3516800</v>
      </c>
      <c r="H1773" s="47">
        <v>50.39</v>
      </c>
      <c r="I1773" s="51">
        <f t="shared" si="211"/>
        <v>0.81537216828478964</v>
      </c>
      <c r="J1773" s="51">
        <f t="shared" ca="1" si="212"/>
        <v>1</v>
      </c>
      <c r="K1773" s="47">
        <f t="shared" si="213"/>
        <v>50.92</v>
      </c>
      <c r="L1773" s="47">
        <f t="shared" si="214"/>
        <v>51.12</v>
      </c>
      <c r="M1773" s="47">
        <f t="shared" si="215"/>
        <v>49.94</v>
      </c>
      <c r="N1773" s="47">
        <f t="shared" si="216"/>
        <v>50.39</v>
      </c>
      <c r="O1773" s="48">
        <f t="shared" ca="1" si="217"/>
        <v>3516800</v>
      </c>
    </row>
    <row r="1774" spans="1:15" x14ac:dyDescent="0.25">
      <c r="A1774">
        <v>1759</v>
      </c>
      <c r="B1774" s="84">
        <v>39400</v>
      </c>
      <c r="C1774" s="47">
        <v>62.55</v>
      </c>
      <c r="D1774" s="47">
        <v>63.67</v>
      </c>
      <c r="E1774" s="47">
        <v>61.65</v>
      </c>
      <c r="F1774" s="47">
        <v>61.84</v>
      </c>
      <c r="G1774" s="48">
        <v>2720300</v>
      </c>
      <c r="H1774" s="47">
        <v>50.42</v>
      </c>
      <c r="I1774" s="51">
        <f t="shared" si="211"/>
        <v>0.81532988357050451</v>
      </c>
      <c r="J1774" s="51">
        <f t="shared" ca="1" si="212"/>
        <v>1</v>
      </c>
      <c r="K1774" s="47">
        <f t="shared" si="213"/>
        <v>51</v>
      </c>
      <c r="L1774" s="47">
        <f t="shared" si="214"/>
        <v>51.91</v>
      </c>
      <c r="M1774" s="47">
        <f t="shared" si="215"/>
        <v>50.27</v>
      </c>
      <c r="N1774" s="47">
        <f t="shared" si="216"/>
        <v>50.42</v>
      </c>
      <c r="O1774" s="48">
        <f t="shared" ca="1" si="217"/>
        <v>2720300</v>
      </c>
    </row>
    <row r="1775" spans="1:15" x14ac:dyDescent="0.25">
      <c r="A1775">
        <v>1760</v>
      </c>
      <c r="B1775" s="84">
        <v>39399</v>
      </c>
      <c r="C1775" s="47">
        <v>61.13</v>
      </c>
      <c r="D1775" s="47">
        <v>61.81</v>
      </c>
      <c r="E1775" s="47">
        <v>60.53</v>
      </c>
      <c r="F1775" s="47">
        <v>61.76</v>
      </c>
      <c r="G1775" s="48">
        <v>2480600</v>
      </c>
      <c r="H1775" s="47">
        <v>50.35</v>
      </c>
      <c r="I1775" s="51">
        <f t="shared" si="211"/>
        <v>0.81525259067357514</v>
      </c>
      <c r="J1775" s="51">
        <f t="shared" ca="1" si="212"/>
        <v>1</v>
      </c>
      <c r="K1775" s="47">
        <f t="shared" si="213"/>
        <v>49.84</v>
      </c>
      <c r="L1775" s="47">
        <f t="shared" si="214"/>
        <v>50.39</v>
      </c>
      <c r="M1775" s="47">
        <f t="shared" si="215"/>
        <v>49.35</v>
      </c>
      <c r="N1775" s="47">
        <f t="shared" si="216"/>
        <v>50.35</v>
      </c>
      <c r="O1775" s="48">
        <f t="shared" ca="1" si="217"/>
        <v>2480600</v>
      </c>
    </row>
    <row r="1776" spans="1:15" x14ac:dyDescent="0.25">
      <c r="A1776">
        <v>1761</v>
      </c>
      <c r="B1776" s="84">
        <v>39398</v>
      </c>
      <c r="C1776" s="47">
        <v>62.3</v>
      </c>
      <c r="D1776" s="47">
        <v>62.3</v>
      </c>
      <c r="E1776" s="47">
        <v>60.65</v>
      </c>
      <c r="F1776" s="47">
        <v>60.74</v>
      </c>
      <c r="G1776" s="48">
        <v>2123600</v>
      </c>
      <c r="H1776" s="47">
        <v>49.52</v>
      </c>
      <c r="I1776" s="51">
        <f t="shared" si="211"/>
        <v>0.81527823510042807</v>
      </c>
      <c r="J1776" s="51">
        <f t="shared" ca="1" si="212"/>
        <v>1</v>
      </c>
      <c r="K1776" s="47">
        <f t="shared" si="213"/>
        <v>50.79</v>
      </c>
      <c r="L1776" s="47">
        <f t="shared" si="214"/>
        <v>50.79</v>
      </c>
      <c r="M1776" s="47">
        <f t="shared" si="215"/>
        <v>49.45</v>
      </c>
      <c r="N1776" s="47">
        <f t="shared" si="216"/>
        <v>49.52</v>
      </c>
      <c r="O1776" s="48">
        <f t="shared" ca="1" si="217"/>
        <v>2123600</v>
      </c>
    </row>
    <row r="1777" spans="1:15" x14ac:dyDescent="0.25">
      <c r="A1777">
        <v>1762</v>
      </c>
      <c r="B1777" s="84">
        <v>39395</v>
      </c>
      <c r="C1777" s="47">
        <v>61.92</v>
      </c>
      <c r="D1777" s="47">
        <v>62.55</v>
      </c>
      <c r="E1777" s="47">
        <v>61.48</v>
      </c>
      <c r="F1777" s="47">
        <v>61.52</v>
      </c>
      <c r="G1777" s="48">
        <v>2375500</v>
      </c>
      <c r="H1777" s="47">
        <v>50.16</v>
      </c>
      <c r="I1777" s="51">
        <f t="shared" si="211"/>
        <v>0.81534460338101422</v>
      </c>
      <c r="J1777" s="51">
        <f t="shared" ca="1" si="212"/>
        <v>1</v>
      </c>
      <c r="K1777" s="47">
        <f t="shared" si="213"/>
        <v>50.49</v>
      </c>
      <c r="L1777" s="47">
        <f t="shared" si="214"/>
        <v>51</v>
      </c>
      <c r="M1777" s="47">
        <f t="shared" si="215"/>
        <v>50.13</v>
      </c>
      <c r="N1777" s="47">
        <f t="shared" si="216"/>
        <v>50.16</v>
      </c>
      <c r="O1777" s="48">
        <f t="shared" ca="1" si="217"/>
        <v>2375500</v>
      </c>
    </row>
    <row r="1778" spans="1:15" x14ac:dyDescent="0.25">
      <c r="A1778">
        <v>1763</v>
      </c>
      <c r="B1778" s="84">
        <v>39394</v>
      </c>
      <c r="C1778" s="47">
        <v>63.3</v>
      </c>
      <c r="D1778" s="47">
        <v>63.77</v>
      </c>
      <c r="E1778" s="47">
        <v>61.85</v>
      </c>
      <c r="F1778" s="47">
        <v>62.7</v>
      </c>
      <c r="G1778" s="48">
        <v>3418700</v>
      </c>
      <c r="H1778" s="47">
        <v>51.12</v>
      </c>
      <c r="I1778" s="51">
        <f t="shared" si="211"/>
        <v>0.81531100478468888</v>
      </c>
      <c r="J1778" s="51">
        <f t="shared" ca="1" si="212"/>
        <v>1</v>
      </c>
      <c r="K1778" s="47">
        <f t="shared" si="213"/>
        <v>51.61</v>
      </c>
      <c r="L1778" s="47">
        <f t="shared" si="214"/>
        <v>51.99</v>
      </c>
      <c r="M1778" s="47">
        <f t="shared" si="215"/>
        <v>50.43</v>
      </c>
      <c r="N1778" s="47">
        <f t="shared" si="216"/>
        <v>51.12</v>
      </c>
      <c r="O1778" s="48">
        <f t="shared" ca="1" si="217"/>
        <v>3418700</v>
      </c>
    </row>
    <row r="1779" spans="1:15" x14ac:dyDescent="0.25">
      <c r="A1779">
        <v>1764</v>
      </c>
      <c r="B1779" s="84">
        <v>39393</v>
      </c>
      <c r="C1779" s="47">
        <v>64.569999999999993</v>
      </c>
      <c r="D1779" s="47">
        <v>64.650000000000006</v>
      </c>
      <c r="E1779" s="47">
        <v>63.36</v>
      </c>
      <c r="F1779" s="47">
        <v>63.45</v>
      </c>
      <c r="G1779" s="48">
        <v>2550400</v>
      </c>
      <c r="H1779" s="47">
        <v>51.73</v>
      </c>
      <c r="I1779" s="51">
        <f t="shared" si="211"/>
        <v>0.81528762805358546</v>
      </c>
      <c r="J1779" s="51">
        <f t="shared" ca="1" si="212"/>
        <v>1</v>
      </c>
      <c r="K1779" s="47">
        <f t="shared" si="213"/>
        <v>52.64</v>
      </c>
      <c r="L1779" s="47">
        <f t="shared" si="214"/>
        <v>52.71</v>
      </c>
      <c r="M1779" s="47">
        <f t="shared" si="215"/>
        <v>51.66</v>
      </c>
      <c r="N1779" s="47">
        <f t="shared" si="216"/>
        <v>51.73</v>
      </c>
      <c r="O1779" s="48">
        <f t="shared" ca="1" si="217"/>
        <v>2550400</v>
      </c>
    </row>
    <row r="1780" spans="1:15" x14ac:dyDescent="0.25">
      <c r="A1780">
        <v>1765</v>
      </c>
      <c r="B1780" s="84">
        <v>39392</v>
      </c>
      <c r="C1780" s="47">
        <v>63.4</v>
      </c>
      <c r="D1780" s="47">
        <v>64.760000000000005</v>
      </c>
      <c r="E1780" s="47">
        <v>63.1</v>
      </c>
      <c r="F1780" s="47">
        <v>64.64</v>
      </c>
      <c r="G1780" s="48">
        <v>1812000</v>
      </c>
      <c r="H1780" s="47">
        <v>52.7</v>
      </c>
      <c r="I1780" s="51">
        <f t="shared" si="211"/>
        <v>0.81528465346534662</v>
      </c>
      <c r="J1780" s="51">
        <f t="shared" ca="1" si="212"/>
        <v>1</v>
      </c>
      <c r="K1780" s="47">
        <f t="shared" si="213"/>
        <v>51.69</v>
      </c>
      <c r="L1780" s="47">
        <f t="shared" si="214"/>
        <v>52.8</v>
      </c>
      <c r="M1780" s="47">
        <f t="shared" si="215"/>
        <v>51.44</v>
      </c>
      <c r="N1780" s="47">
        <f t="shared" si="216"/>
        <v>52.7</v>
      </c>
      <c r="O1780" s="48">
        <f t="shared" ca="1" si="217"/>
        <v>1812000</v>
      </c>
    </row>
    <row r="1781" spans="1:15" x14ac:dyDescent="0.25">
      <c r="A1781">
        <v>1766</v>
      </c>
      <c r="B1781" s="84">
        <v>39391</v>
      </c>
      <c r="C1781" s="47">
        <v>63</v>
      </c>
      <c r="D1781" s="47">
        <v>63.9</v>
      </c>
      <c r="E1781" s="47">
        <v>62.5</v>
      </c>
      <c r="F1781" s="47">
        <v>63.37</v>
      </c>
      <c r="G1781" s="48">
        <v>1860600</v>
      </c>
      <c r="H1781" s="47">
        <v>51.67</v>
      </c>
      <c r="I1781" s="51">
        <f t="shared" si="211"/>
        <v>0.81537004891904696</v>
      </c>
      <c r="J1781" s="51">
        <f t="shared" ca="1" si="212"/>
        <v>1</v>
      </c>
      <c r="K1781" s="47">
        <f t="shared" si="213"/>
        <v>51.37</v>
      </c>
      <c r="L1781" s="47">
        <f t="shared" si="214"/>
        <v>52.1</v>
      </c>
      <c r="M1781" s="47">
        <f t="shared" si="215"/>
        <v>50.96</v>
      </c>
      <c r="N1781" s="47">
        <f t="shared" si="216"/>
        <v>51.67</v>
      </c>
      <c r="O1781" s="48">
        <f t="shared" ca="1" si="217"/>
        <v>1860600</v>
      </c>
    </row>
    <row r="1782" spans="1:15" x14ac:dyDescent="0.25">
      <c r="A1782">
        <v>1767</v>
      </c>
      <c r="B1782" s="84">
        <v>39388</v>
      </c>
      <c r="C1782" s="47">
        <v>62.99</v>
      </c>
      <c r="D1782" s="47">
        <v>63.28</v>
      </c>
      <c r="E1782" s="47">
        <v>62.28</v>
      </c>
      <c r="F1782" s="47">
        <v>63.16</v>
      </c>
      <c r="G1782" s="48">
        <v>2196500</v>
      </c>
      <c r="H1782" s="47">
        <v>51.49</v>
      </c>
      <c r="I1782" s="51">
        <f t="shared" si="211"/>
        <v>0.815231158961368</v>
      </c>
      <c r="J1782" s="51">
        <f t="shared" ca="1" si="212"/>
        <v>1</v>
      </c>
      <c r="K1782" s="47">
        <f t="shared" si="213"/>
        <v>51.35</v>
      </c>
      <c r="L1782" s="47">
        <f t="shared" si="214"/>
        <v>51.59</v>
      </c>
      <c r="M1782" s="47">
        <f t="shared" si="215"/>
        <v>50.77</v>
      </c>
      <c r="N1782" s="47">
        <f t="shared" si="216"/>
        <v>51.49</v>
      </c>
      <c r="O1782" s="48">
        <f t="shared" ca="1" si="217"/>
        <v>2196500</v>
      </c>
    </row>
    <row r="1783" spans="1:15" x14ac:dyDescent="0.25">
      <c r="A1783">
        <v>1768</v>
      </c>
      <c r="B1783" s="84">
        <v>39387</v>
      </c>
      <c r="C1783" s="47">
        <v>63.15</v>
      </c>
      <c r="D1783" s="47">
        <v>63.62</v>
      </c>
      <c r="E1783" s="47">
        <v>62.81</v>
      </c>
      <c r="F1783" s="47">
        <v>62.82</v>
      </c>
      <c r="G1783" s="48">
        <v>2724700</v>
      </c>
      <c r="H1783" s="47">
        <v>51.22</v>
      </c>
      <c r="I1783" s="51">
        <f t="shared" si="211"/>
        <v>0.81534543139127669</v>
      </c>
      <c r="J1783" s="51">
        <f t="shared" ca="1" si="212"/>
        <v>1</v>
      </c>
      <c r="K1783" s="47">
        <f t="shared" si="213"/>
        <v>51.49</v>
      </c>
      <c r="L1783" s="47">
        <f t="shared" si="214"/>
        <v>51.87</v>
      </c>
      <c r="M1783" s="47">
        <f t="shared" si="215"/>
        <v>51.21</v>
      </c>
      <c r="N1783" s="47">
        <f t="shared" si="216"/>
        <v>51.22</v>
      </c>
      <c r="O1783" s="48">
        <f t="shared" ca="1" si="217"/>
        <v>2724700</v>
      </c>
    </row>
    <row r="1784" spans="1:15" x14ac:dyDescent="0.25">
      <c r="A1784">
        <v>1769</v>
      </c>
      <c r="B1784" s="84">
        <v>39386</v>
      </c>
      <c r="C1784" s="47">
        <v>63.34</v>
      </c>
      <c r="D1784" s="47">
        <v>63.69</v>
      </c>
      <c r="E1784" s="47">
        <v>62.87</v>
      </c>
      <c r="F1784" s="47">
        <v>63.61</v>
      </c>
      <c r="G1784" s="48">
        <v>2628100</v>
      </c>
      <c r="H1784" s="47">
        <v>51.86</v>
      </c>
      <c r="I1784" s="51">
        <f t="shared" si="211"/>
        <v>0.81528061625530579</v>
      </c>
      <c r="J1784" s="51">
        <f t="shared" ca="1" si="212"/>
        <v>1</v>
      </c>
      <c r="K1784" s="47">
        <f t="shared" si="213"/>
        <v>51.64</v>
      </c>
      <c r="L1784" s="47">
        <f t="shared" si="214"/>
        <v>51.93</v>
      </c>
      <c r="M1784" s="47">
        <f t="shared" si="215"/>
        <v>51.26</v>
      </c>
      <c r="N1784" s="47">
        <f t="shared" si="216"/>
        <v>51.86</v>
      </c>
      <c r="O1784" s="48">
        <f t="shared" ca="1" si="217"/>
        <v>2628100</v>
      </c>
    </row>
    <row r="1785" spans="1:15" x14ac:dyDescent="0.25">
      <c r="A1785">
        <v>1770</v>
      </c>
      <c r="B1785" s="84">
        <v>39385</v>
      </c>
      <c r="C1785" s="47">
        <v>63.6</v>
      </c>
      <c r="D1785" s="47">
        <v>64</v>
      </c>
      <c r="E1785" s="47">
        <v>63.01</v>
      </c>
      <c r="F1785" s="47">
        <v>63.19</v>
      </c>
      <c r="G1785" s="48">
        <v>2028700</v>
      </c>
      <c r="H1785" s="47">
        <v>51.52</v>
      </c>
      <c r="I1785" s="51">
        <f t="shared" si="211"/>
        <v>0.81531887956955218</v>
      </c>
      <c r="J1785" s="51">
        <f t="shared" ca="1" si="212"/>
        <v>1</v>
      </c>
      <c r="K1785" s="47">
        <f t="shared" si="213"/>
        <v>51.85</v>
      </c>
      <c r="L1785" s="47">
        <f t="shared" si="214"/>
        <v>52.18</v>
      </c>
      <c r="M1785" s="47">
        <f t="shared" si="215"/>
        <v>51.37</v>
      </c>
      <c r="N1785" s="47">
        <f t="shared" si="216"/>
        <v>51.52</v>
      </c>
      <c r="O1785" s="48">
        <f t="shared" ca="1" si="217"/>
        <v>2028700</v>
      </c>
    </row>
    <row r="1786" spans="1:15" x14ac:dyDescent="0.25">
      <c r="A1786">
        <v>1771</v>
      </c>
      <c r="B1786" s="84">
        <v>39384</v>
      </c>
      <c r="C1786" s="47">
        <v>64.02</v>
      </c>
      <c r="D1786" s="47">
        <v>64.12</v>
      </c>
      <c r="E1786" s="47">
        <v>63.52</v>
      </c>
      <c r="F1786" s="47">
        <v>63.65</v>
      </c>
      <c r="G1786" s="48">
        <v>2133200</v>
      </c>
      <c r="H1786" s="47">
        <v>51.89</v>
      </c>
      <c r="I1786" s="51">
        <f t="shared" si="211"/>
        <v>0.8152395915161037</v>
      </c>
      <c r="J1786" s="51">
        <f t="shared" ca="1" si="212"/>
        <v>1</v>
      </c>
      <c r="K1786" s="47">
        <f t="shared" si="213"/>
        <v>52.19</v>
      </c>
      <c r="L1786" s="47">
        <f t="shared" si="214"/>
        <v>52.27</v>
      </c>
      <c r="M1786" s="47">
        <f t="shared" si="215"/>
        <v>51.78</v>
      </c>
      <c r="N1786" s="47">
        <f t="shared" si="216"/>
        <v>51.89</v>
      </c>
      <c r="O1786" s="48">
        <f t="shared" ca="1" si="217"/>
        <v>2133200</v>
      </c>
    </row>
    <row r="1787" spans="1:15" x14ac:dyDescent="0.25">
      <c r="A1787">
        <v>1772</v>
      </c>
      <c r="B1787" s="84">
        <v>39381</v>
      </c>
      <c r="C1787" s="47">
        <v>65.11</v>
      </c>
      <c r="D1787" s="47">
        <v>65.33</v>
      </c>
      <c r="E1787" s="47">
        <v>63.71</v>
      </c>
      <c r="F1787" s="47">
        <v>63.93</v>
      </c>
      <c r="G1787" s="48">
        <v>2743600</v>
      </c>
      <c r="H1787" s="47">
        <v>52.12</v>
      </c>
      <c r="I1787" s="51">
        <f t="shared" si="211"/>
        <v>0.81526669795088369</v>
      </c>
      <c r="J1787" s="51">
        <f t="shared" ca="1" si="212"/>
        <v>1</v>
      </c>
      <c r="K1787" s="47">
        <f t="shared" si="213"/>
        <v>53.08</v>
      </c>
      <c r="L1787" s="47">
        <f t="shared" si="214"/>
        <v>53.26</v>
      </c>
      <c r="M1787" s="47">
        <f t="shared" si="215"/>
        <v>51.94</v>
      </c>
      <c r="N1787" s="47">
        <f t="shared" si="216"/>
        <v>52.12</v>
      </c>
      <c r="O1787" s="48">
        <f t="shared" ca="1" si="217"/>
        <v>2743600</v>
      </c>
    </row>
    <row r="1788" spans="1:15" x14ac:dyDescent="0.25">
      <c r="A1788">
        <v>1773</v>
      </c>
      <c r="B1788" s="84">
        <v>39380</v>
      </c>
      <c r="C1788" s="47">
        <v>62.25</v>
      </c>
      <c r="D1788" s="47">
        <v>65.09</v>
      </c>
      <c r="E1788" s="47">
        <v>61.3</v>
      </c>
      <c r="F1788" s="47">
        <v>65</v>
      </c>
      <c r="G1788" s="48">
        <v>4524600</v>
      </c>
      <c r="H1788" s="47">
        <v>52.99</v>
      </c>
      <c r="I1788" s="51">
        <f t="shared" si="211"/>
        <v>0.81523076923076931</v>
      </c>
      <c r="J1788" s="51">
        <f t="shared" ca="1" si="212"/>
        <v>1</v>
      </c>
      <c r="K1788" s="47">
        <f t="shared" si="213"/>
        <v>50.75</v>
      </c>
      <c r="L1788" s="47">
        <f t="shared" si="214"/>
        <v>53.06</v>
      </c>
      <c r="M1788" s="47">
        <f t="shared" si="215"/>
        <v>49.97</v>
      </c>
      <c r="N1788" s="47">
        <f t="shared" si="216"/>
        <v>52.99</v>
      </c>
      <c r="O1788" s="48">
        <f t="shared" ca="1" si="217"/>
        <v>4524600</v>
      </c>
    </row>
    <row r="1789" spans="1:15" x14ac:dyDescent="0.25">
      <c r="A1789">
        <v>1774</v>
      </c>
      <c r="B1789" s="84">
        <v>39379</v>
      </c>
      <c r="C1789" s="47">
        <v>64.260000000000005</v>
      </c>
      <c r="D1789" s="47">
        <v>65.52</v>
      </c>
      <c r="E1789" s="47">
        <v>63.89</v>
      </c>
      <c r="F1789" s="47">
        <v>65.33</v>
      </c>
      <c r="G1789" s="48">
        <v>2287600</v>
      </c>
      <c r="H1789" s="47">
        <v>53.26</v>
      </c>
      <c r="I1789" s="51">
        <f t="shared" si="211"/>
        <v>0.81524567579978569</v>
      </c>
      <c r="J1789" s="51">
        <f t="shared" ca="1" si="212"/>
        <v>1</v>
      </c>
      <c r="K1789" s="47">
        <f t="shared" si="213"/>
        <v>52.39</v>
      </c>
      <c r="L1789" s="47">
        <f t="shared" si="214"/>
        <v>53.41</v>
      </c>
      <c r="M1789" s="47">
        <f t="shared" si="215"/>
        <v>52.09</v>
      </c>
      <c r="N1789" s="47">
        <f t="shared" si="216"/>
        <v>53.26</v>
      </c>
      <c r="O1789" s="48">
        <f t="shared" ca="1" si="217"/>
        <v>2287600</v>
      </c>
    </row>
    <row r="1790" spans="1:15" x14ac:dyDescent="0.25">
      <c r="A1790">
        <v>1775</v>
      </c>
      <c r="B1790" s="84">
        <v>39378</v>
      </c>
      <c r="C1790" s="47">
        <v>64.25</v>
      </c>
      <c r="D1790" s="47">
        <v>64.400000000000006</v>
      </c>
      <c r="E1790" s="47">
        <v>63.55</v>
      </c>
      <c r="F1790" s="47">
        <v>64.25</v>
      </c>
      <c r="G1790" s="48">
        <v>1935700</v>
      </c>
      <c r="H1790" s="47">
        <v>52.38</v>
      </c>
      <c r="I1790" s="51">
        <f t="shared" si="211"/>
        <v>0.81525291828793778</v>
      </c>
      <c r="J1790" s="51">
        <f t="shared" ca="1" si="212"/>
        <v>1</v>
      </c>
      <c r="K1790" s="47">
        <f t="shared" si="213"/>
        <v>52.38</v>
      </c>
      <c r="L1790" s="47">
        <f t="shared" si="214"/>
        <v>52.5</v>
      </c>
      <c r="M1790" s="47">
        <f t="shared" si="215"/>
        <v>51.81</v>
      </c>
      <c r="N1790" s="47">
        <f t="shared" si="216"/>
        <v>52.38</v>
      </c>
      <c r="O1790" s="48">
        <f t="shared" ca="1" si="217"/>
        <v>1935700</v>
      </c>
    </row>
    <row r="1791" spans="1:15" x14ac:dyDescent="0.25">
      <c r="A1791">
        <v>1776</v>
      </c>
      <c r="B1791" s="84">
        <v>39377</v>
      </c>
      <c r="C1791" s="47">
        <v>62.6</v>
      </c>
      <c r="D1791" s="47">
        <v>64.17</v>
      </c>
      <c r="E1791" s="47">
        <v>61.86</v>
      </c>
      <c r="F1791" s="47">
        <v>64.010000000000005</v>
      </c>
      <c r="G1791" s="48">
        <v>2357100</v>
      </c>
      <c r="H1791" s="47">
        <v>52.19</v>
      </c>
      <c r="I1791" s="51">
        <f t="shared" si="211"/>
        <v>0.8153413529136071</v>
      </c>
      <c r="J1791" s="51">
        <f t="shared" ca="1" si="212"/>
        <v>1</v>
      </c>
      <c r="K1791" s="47">
        <f t="shared" si="213"/>
        <v>51.04</v>
      </c>
      <c r="L1791" s="47">
        <f t="shared" si="214"/>
        <v>52.32</v>
      </c>
      <c r="M1791" s="47">
        <f t="shared" si="215"/>
        <v>50.44</v>
      </c>
      <c r="N1791" s="47">
        <f t="shared" si="216"/>
        <v>52.19</v>
      </c>
      <c r="O1791" s="48">
        <f t="shared" ca="1" si="217"/>
        <v>2357100</v>
      </c>
    </row>
    <row r="1792" spans="1:15" x14ac:dyDescent="0.25">
      <c r="A1792">
        <v>1777</v>
      </c>
      <c r="B1792" s="84">
        <v>39374</v>
      </c>
      <c r="C1792" s="47">
        <v>64.25</v>
      </c>
      <c r="D1792" s="47">
        <v>64.42</v>
      </c>
      <c r="E1792" s="47">
        <v>63.02</v>
      </c>
      <c r="F1792" s="47">
        <v>63.03</v>
      </c>
      <c r="G1792" s="48">
        <v>2236100</v>
      </c>
      <c r="H1792" s="47">
        <v>51.39</v>
      </c>
      <c r="I1792" s="51">
        <f t="shared" si="211"/>
        <v>0.81532603522132319</v>
      </c>
      <c r="J1792" s="51">
        <f t="shared" ca="1" si="212"/>
        <v>1</v>
      </c>
      <c r="K1792" s="47">
        <f t="shared" si="213"/>
        <v>52.38</v>
      </c>
      <c r="L1792" s="47">
        <f t="shared" si="214"/>
        <v>52.52</v>
      </c>
      <c r="M1792" s="47">
        <f t="shared" si="215"/>
        <v>51.38</v>
      </c>
      <c r="N1792" s="47">
        <f t="shared" si="216"/>
        <v>51.39</v>
      </c>
      <c r="O1792" s="48">
        <f t="shared" ca="1" si="217"/>
        <v>2236100</v>
      </c>
    </row>
    <row r="1793" spans="1:15" x14ac:dyDescent="0.25">
      <c r="A1793">
        <v>1778</v>
      </c>
      <c r="B1793" s="84">
        <v>39373</v>
      </c>
      <c r="C1793" s="47">
        <v>64.760000000000005</v>
      </c>
      <c r="D1793" s="47">
        <v>64.98</v>
      </c>
      <c r="E1793" s="47">
        <v>64.23</v>
      </c>
      <c r="F1793" s="47">
        <v>64.47</v>
      </c>
      <c r="G1793" s="48">
        <v>1685400</v>
      </c>
      <c r="H1793" s="47">
        <v>52.56</v>
      </c>
      <c r="I1793" s="51">
        <f t="shared" si="211"/>
        <v>0.81526291298278275</v>
      </c>
      <c r="J1793" s="51">
        <f t="shared" ca="1" si="212"/>
        <v>1</v>
      </c>
      <c r="K1793" s="47">
        <f t="shared" si="213"/>
        <v>52.8</v>
      </c>
      <c r="L1793" s="47">
        <f t="shared" si="214"/>
        <v>52.98</v>
      </c>
      <c r="M1793" s="47">
        <f t="shared" si="215"/>
        <v>52.36</v>
      </c>
      <c r="N1793" s="47">
        <f t="shared" si="216"/>
        <v>52.56</v>
      </c>
      <c r="O1793" s="48">
        <f t="shared" ca="1" si="217"/>
        <v>1685400</v>
      </c>
    </row>
    <row r="1794" spans="1:15" x14ac:dyDescent="0.25">
      <c r="A1794">
        <v>1779</v>
      </c>
      <c r="B1794" s="84">
        <v>39372</v>
      </c>
      <c r="C1794" s="47">
        <v>65.38</v>
      </c>
      <c r="D1794" s="47">
        <v>65.38</v>
      </c>
      <c r="E1794" s="47">
        <v>64.39</v>
      </c>
      <c r="F1794" s="47">
        <v>64.760000000000005</v>
      </c>
      <c r="G1794" s="48">
        <v>1725700</v>
      </c>
      <c r="H1794" s="47">
        <v>52.8</v>
      </c>
      <c r="I1794" s="51">
        <f t="shared" si="211"/>
        <v>0.81531809759110552</v>
      </c>
      <c r="J1794" s="51">
        <f t="shared" ca="1" si="212"/>
        <v>1</v>
      </c>
      <c r="K1794" s="47">
        <f t="shared" si="213"/>
        <v>53.31</v>
      </c>
      <c r="L1794" s="47">
        <f t="shared" si="214"/>
        <v>53.31</v>
      </c>
      <c r="M1794" s="47">
        <f t="shared" si="215"/>
        <v>52.5</v>
      </c>
      <c r="N1794" s="47">
        <f t="shared" si="216"/>
        <v>52.8</v>
      </c>
      <c r="O1794" s="48">
        <f t="shared" ca="1" si="217"/>
        <v>1725700</v>
      </c>
    </row>
    <row r="1795" spans="1:15" x14ac:dyDescent="0.25">
      <c r="A1795">
        <v>1780</v>
      </c>
      <c r="B1795" s="84">
        <v>39371</v>
      </c>
      <c r="C1795" s="47">
        <v>65.11</v>
      </c>
      <c r="D1795" s="47">
        <v>65.150000000000006</v>
      </c>
      <c r="E1795" s="47">
        <v>64.45</v>
      </c>
      <c r="F1795" s="47">
        <v>64.900000000000006</v>
      </c>
      <c r="G1795" s="48">
        <v>1816000</v>
      </c>
      <c r="H1795" s="47">
        <v>52.91</v>
      </c>
      <c r="I1795" s="51">
        <f t="shared" si="211"/>
        <v>0.81525423728813551</v>
      </c>
      <c r="J1795" s="51">
        <f t="shared" ca="1" si="212"/>
        <v>1</v>
      </c>
      <c r="K1795" s="47">
        <f t="shared" si="213"/>
        <v>53.08</v>
      </c>
      <c r="L1795" s="47">
        <f t="shared" si="214"/>
        <v>53.11</v>
      </c>
      <c r="M1795" s="47">
        <f t="shared" si="215"/>
        <v>52.54</v>
      </c>
      <c r="N1795" s="47">
        <f t="shared" si="216"/>
        <v>52.91</v>
      </c>
      <c r="O1795" s="48">
        <f t="shared" ca="1" si="217"/>
        <v>1816000</v>
      </c>
    </row>
    <row r="1796" spans="1:15" x14ac:dyDescent="0.25">
      <c r="A1796">
        <v>1781</v>
      </c>
      <c r="B1796" s="84">
        <v>39370</v>
      </c>
      <c r="C1796" s="47">
        <v>65.06</v>
      </c>
      <c r="D1796" s="47">
        <v>65.3</v>
      </c>
      <c r="E1796" s="47">
        <v>64.55</v>
      </c>
      <c r="F1796" s="47">
        <v>64.959999999999994</v>
      </c>
      <c r="G1796" s="48">
        <v>1637100</v>
      </c>
      <c r="H1796" s="47">
        <v>52.96</v>
      </c>
      <c r="I1796" s="51">
        <f t="shared" si="211"/>
        <v>0.81527093596059119</v>
      </c>
      <c r="J1796" s="51">
        <f t="shared" ca="1" si="212"/>
        <v>1</v>
      </c>
      <c r="K1796" s="47">
        <f t="shared" si="213"/>
        <v>53.04</v>
      </c>
      <c r="L1796" s="47">
        <f t="shared" si="214"/>
        <v>53.24</v>
      </c>
      <c r="M1796" s="47">
        <f t="shared" si="215"/>
        <v>52.63</v>
      </c>
      <c r="N1796" s="47">
        <f t="shared" si="216"/>
        <v>52.96</v>
      </c>
      <c r="O1796" s="48">
        <f t="shared" ca="1" si="217"/>
        <v>1637100</v>
      </c>
    </row>
    <row r="1797" spans="1:15" x14ac:dyDescent="0.25">
      <c r="A1797">
        <v>1782</v>
      </c>
      <c r="B1797" s="84">
        <v>39367</v>
      </c>
      <c r="C1797" s="47">
        <v>65.400000000000006</v>
      </c>
      <c r="D1797" s="47">
        <v>65.5</v>
      </c>
      <c r="E1797" s="47">
        <v>64.81</v>
      </c>
      <c r="F1797" s="47">
        <v>65.06</v>
      </c>
      <c r="G1797" s="48">
        <v>2070700</v>
      </c>
      <c r="H1797" s="47">
        <v>53.04</v>
      </c>
      <c r="I1797" s="51">
        <f t="shared" si="211"/>
        <v>0.81524746387949576</v>
      </c>
      <c r="J1797" s="51">
        <f t="shared" ca="1" si="212"/>
        <v>1</v>
      </c>
      <c r="K1797" s="47">
        <f t="shared" si="213"/>
        <v>53.32</v>
      </c>
      <c r="L1797" s="47">
        <f t="shared" si="214"/>
        <v>53.4</v>
      </c>
      <c r="M1797" s="47">
        <f t="shared" si="215"/>
        <v>52.84</v>
      </c>
      <c r="N1797" s="47">
        <f t="shared" si="216"/>
        <v>53.04</v>
      </c>
      <c r="O1797" s="48">
        <f t="shared" ca="1" si="217"/>
        <v>2070700</v>
      </c>
    </row>
    <row r="1798" spans="1:15" x14ac:dyDescent="0.25">
      <c r="A1798">
        <v>1783</v>
      </c>
      <c r="B1798" s="84">
        <v>39366</v>
      </c>
      <c r="C1798" s="47">
        <v>63.87</v>
      </c>
      <c r="D1798" s="47">
        <v>65.94</v>
      </c>
      <c r="E1798" s="47">
        <v>63.42</v>
      </c>
      <c r="F1798" s="47">
        <v>65.040000000000006</v>
      </c>
      <c r="G1798" s="48">
        <v>2591800</v>
      </c>
      <c r="H1798" s="47">
        <v>53.03</v>
      </c>
      <c r="I1798" s="51">
        <f t="shared" si="211"/>
        <v>0.81534440344403436</v>
      </c>
      <c r="J1798" s="51">
        <f t="shared" ca="1" si="212"/>
        <v>1</v>
      </c>
      <c r="K1798" s="47">
        <f t="shared" si="213"/>
        <v>52.08</v>
      </c>
      <c r="L1798" s="47">
        <f t="shared" si="214"/>
        <v>53.76</v>
      </c>
      <c r="M1798" s="47">
        <f t="shared" si="215"/>
        <v>51.71</v>
      </c>
      <c r="N1798" s="47">
        <f t="shared" si="216"/>
        <v>53.03</v>
      </c>
      <c r="O1798" s="48">
        <f t="shared" ca="1" si="217"/>
        <v>2591800</v>
      </c>
    </row>
    <row r="1799" spans="1:15" x14ac:dyDescent="0.25">
      <c r="A1799">
        <v>1784</v>
      </c>
      <c r="B1799" s="84">
        <v>39365</v>
      </c>
      <c r="C1799" s="47">
        <v>64.349999999999994</v>
      </c>
      <c r="D1799" s="47">
        <v>64.67</v>
      </c>
      <c r="E1799" s="47">
        <v>63.38</v>
      </c>
      <c r="F1799" s="47">
        <v>63.97</v>
      </c>
      <c r="G1799" s="48">
        <v>1555700</v>
      </c>
      <c r="H1799" s="47">
        <v>52.15</v>
      </c>
      <c r="I1799" s="51">
        <f t="shared" si="211"/>
        <v>0.81522588713459432</v>
      </c>
      <c r="J1799" s="51">
        <f t="shared" ca="1" si="212"/>
        <v>1</v>
      </c>
      <c r="K1799" s="47">
        <f t="shared" si="213"/>
        <v>52.46</v>
      </c>
      <c r="L1799" s="47">
        <f t="shared" si="214"/>
        <v>52.72</v>
      </c>
      <c r="M1799" s="47">
        <f t="shared" si="215"/>
        <v>51.67</v>
      </c>
      <c r="N1799" s="47">
        <f t="shared" si="216"/>
        <v>52.15</v>
      </c>
      <c r="O1799" s="48">
        <f t="shared" ca="1" si="217"/>
        <v>1555700</v>
      </c>
    </row>
    <row r="1800" spans="1:15" x14ac:dyDescent="0.25">
      <c r="A1800">
        <v>1785</v>
      </c>
      <c r="B1800" s="84">
        <v>39364</v>
      </c>
      <c r="C1800" s="47">
        <v>64.7</v>
      </c>
      <c r="D1800" s="47">
        <v>64.760000000000005</v>
      </c>
      <c r="E1800" s="47">
        <v>63.86</v>
      </c>
      <c r="F1800" s="47">
        <v>64.45</v>
      </c>
      <c r="G1800" s="48">
        <v>1322800</v>
      </c>
      <c r="H1800" s="47">
        <v>52.55</v>
      </c>
      <c r="I1800" s="51">
        <f t="shared" si="211"/>
        <v>0.81536074476338238</v>
      </c>
      <c r="J1800" s="51">
        <f t="shared" ca="1" si="212"/>
        <v>1</v>
      </c>
      <c r="K1800" s="47">
        <f t="shared" si="213"/>
        <v>52.75</v>
      </c>
      <c r="L1800" s="47">
        <f t="shared" si="214"/>
        <v>52.8</v>
      </c>
      <c r="M1800" s="47">
        <f t="shared" si="215"/>
        <v>52.07</v>
      </c>
      <c r="N1800" s="47">
        <f t="shared" si="216"/>
        <v>52.55</v>
      </c>
      <c r="O1800" s="48">
        <f t="shared" ca="1" si="217"/>
        <v>1322800</v>
      </c>
    </row>
    <row r="1801" spans="1:15" x14ac:dyDescent="0.25">
      <c r="A1801">
        <v>1786</v>
      </c>
      <c r="B1801" s="84">
        <v>39363</v>
      </c>
      <c r="C1801" s="47">
        <v>63.76</v>
      </c>
      <c r="D1801" s="47">
        <v>64.62</v>
      </c>
      <c r="E1801" s="47">
        <v>63.76</v>
      </c>
      <c r="F1801" s="47">
        <v>64.45</v>
      </c>
      <c r="G1801" s="48">
        <v>1147000</v>
      </c>
      <c r="H1801" s="47">
        <v>52.55</v>
      </c>
      <c r="I1801" s="51">
        <f t="shared" si="211"/>
        <v>0.81536074476338238</v>
      </c>
      <c r="J1801" s="51">
        <f t="shared" ca="1" si="212"/>
        <v>1</v>
      </c>
      <c r="K1801" s="47">
        <f t="shared" si="213"/>
        <v>51.99</v>
      </c>
      <c r="L1801" s="47">
        <f t="shared" si="214"/>
        <v>52.69</v>
      </c>
      <c r="M1801" s="47">
        <f t="shared" si="215"/>
        <v>51.99</v>
      </c>
      <c r="N1801" s="47">
        <f t="shared" si="216"/>
        <v>52.55</v>
      </c>
      <c r="O1801" s="48">
        <f t="shared" ca="1" si="217"/>
        <v>1147000</v>
      </c>
    </row>
    <row r="1802" spans="1:15" x14ac:dyDescent="0.25">
      <c r="A1802">
        <v>1787</v>
      </c>
      <c r="B1802" s="84">
        <v>39360</v>
      </c>
      <c r="C1802" s="47">
        <v>64.3</v>
      </c>
      <c r="D1802" s="47">
        <v>64.459999999999994</v>
      </c>
      <c r="E1802" s="47">
        <v>63.66</v>
      </c>
      <c r="F1802" s="47">
        <v>63.76</v>
      </c>
      <c r="G1802" s="48">
        <v>1358900</v>
      </c>
      <c r="H1802" s="47">
        <v>51.98</v>
      </c>
      <c r="I1802" s="51">
        <f t="shared" si="211"/>
        <v>0.81524466750313673</v>
      </c>
      <c r="J1802" s="51">
        <f t="shared" ca="1" si="212"/>
        <v>1</v>
      </c>
      <c r="K1802" s="47">
        <f t="shared" si="213"/>
        <v>52.42</v>
      </c>
      <c r="L1802" s="47">
        <f t="shared" si="214"/>
        <v>52.55</v>
      </c>
      <c r="M1802" s="47">
        <f t="shared" si="215"/>
        <v>51.9</v>
      </c>
      <c r="N1802" s="47">
        <f t="shared" si="216"/>
        <v>51.98</v>
      </c>
      <c r="O1802" s="48">
        <f t="shared" ca="1" si="217"/>
        <v>1358900</v>
      </c>
    </row>
    <row r="1803" spans="1:15" x14ac:dyDescent="0.25">
      <c r="A1803">
        <v>1788</v>
      </c>
      <c r="B1803" s="84">
        <v>39359</v>
      </c>
      <c r="C1803" s="47">
        <v>63.56</v>
      </c>
      <c r="D1803" s="47">
        <v>64.180000000000007</v>
      </c>
      <c r="E1803" s="47">
        <v>63.55</v>
      </c>
      <c r="F1803" s="47">
        <v>63.99</v>
      </c>
      <c r="G1803" s="48">
        <v>1450300</v>
      </c>
      <c r="H1803" s="47">
        <v>52.17</v>
      </c>
      <c r="I1803" s="51">
        <f t="shared" si="211"/>
        <v>0.81528363806844817</v>
      </c>
      <c r="J1803" s="51">
        <f t="shared" ca="1" si="212"/>
        <v>1</v>
      </c>
      <c r="K1803" s="47">
        <f t="shared" si="213"/>
        <v>51.82</v>
      </c>
      <c r="L1803" s="47">
        <f t="shared" si="214"/>
        <v>52.32</v>
      </c>
      <c r="M1803" s="47">
        <f t="shared" si="215"/>
        <v>51.81</v>
      </c>
      <c r="N1803" s="47">
        <f t="shared" si="216"/>
        <v>52.17</v>
      </c>
      <c r="O1803" s="48">
        <f t="shared" ca="1" si="217"/>
        <v>1450300</v>
      </c>
    </row>
    <row r="1804" spans="1:15" x14ac:dyDescent="0.25">
      <c r="A1804">
        <v>1789</v>
      </c>
      <c r="B1804" s="84">
        <v>39358</v>
      </c>
      <c r="C1804" s="47">
        <v>63.84</v>
      </c>
      <c r="D1804" s="47">
        <v>63.89</v>
      </c>
      <c r="E1804" s="47">
        <v>63.13</v>
      </c>
      <c r="F1804" s="47">
        <v>63.3</v>
      </c>
      <c r="G1804" s="48">
        <v>1795800</v>
      </c>
      <c r="H1804" s="47">
        <v>51.61</v>
      </c>
      <c r="I1804" s="51">
        <f t="shared" si="211"/>
        <v>0.81532385466034762</v>
      </c>
      <c r="J1804" s="51">
        <f t="shared" ca="1" si="212"/>
        <v>1</v>
      </c>
      <c r="K1804" s="47">
        <f t="shared" si="213"/>
        <v>52.05</v>
      </c>
      <c r="L1804" s="47">
        <f t="shared" si="214"/>
        <v>52.09</v>
      </c>
      <c r="M1804" s="47">
        <f t="shared" si="215"/>
        <v>51.47</v>
      </c>
      <c r="N1804" s="47">
        <f t="shared" si="216"/>
        <v>51.61</v>
      </c>
      <c r="O1804" s="48">
        <f t="shared" ca="1" si="217"/>
        <v>1795800</v>
      </c>
    </row>
    <row r="1805" spans="1:15" x14ac:dyDescent="0.25">
      <c r="A1805">
        <v>1790</v>
      </c>
      <c r="B1805" s="84">
        <v>39357</v>
      </c>
      <c r="C1805" s="47">
        <v>64.92</v>
      </c>
      <c r="D1805" s="47">
        <v>65.099999999999994</v>
      </c>
      <c r="E1805" s="47">
        <v>63.81</v>
      </c>
      <c r="F1805" s="47">
        <v>64.010000000000005</v>
      </c>
      <c r="G1805" s="48">
        <v>1569900</v>
      </c>
      <c r="H1805" s="47">
        <v>52.19</v>
      </c>
      <c r="I1805" s="51">
        <f t="shared" si="211"/>
        <v>0.8153413529136071</v>
      </c>
      <c r="J1805" s="51">
        <f t="shared" ca="1" si="212"/>
        <v>1</v>
      </c>
      <c r="K1805" s="47">
        <f t="shared" si="213"/>
        <v>52.93</v>
      </c>
      <c r="L1805" s="47">
        <f t="shared" si="214"/>
        <v>53.08</v>
      </c>
      <c r="M1805" s="47">
        <f t="shared" si="215"/>
        <v>52.03</v>
      </c>
      <c r="N1805" s="47">
        <f t="shared" si="216"/>
        <v>52.19</v>
      </c>
      <c r="O1805" s="48">
        <f t="shared" ca="1" si="217"/>
        <v>1569900</v>
      </c>
    </row>
    <row r="1806" spans="1:15" x14ac:dyDescent="0.25">
      <c r="A1806">
        <v>1791</v>
      </c>
      <c r="B1806" s="84">
        <v>39356</v>
      </c>
      <c r="C1806" s="47">
        <v>63.74</v>
      </c>
      <c r="D1806" s="47">
        <v>65.41</v>
      </c>
      <c r="E1806" s="47">
        <v>63.68</v>
      </c>
      <c r="F1806" s="47">
        <v>64.98</v>
      </c>
      <c r="G1806" s="48">
        <v>2244100</v>
      </c>
      <c r="H1806" s="47">
        <v>52.98</v>
      </c>
      <c r="I1806" s="51">
        <f t="shared" si="211"/>
        <v>0.81532779316712822</v>
      </c>
      <c r="J1806" s="51">
        <f t="shared" ca="1" si="212"/>
        <v>1</v>
      </c>
      <c r="K1806" s="47">
        <f t="shared" si="213"/>
        <v>51.97</v>
      </c>
      <c r="L1806" s="47">
        <f t="shared" si="214"/>
        <v>53.33</v>
      </c>
      <c r="M1806" s="47">
        <f t="shared" si="215"/>
        <v>51.92</v>
      </c>
      <c r="N1806" s="47">
        <f t="shared" si="216"/>
        <v>52.98</v>
      </c>
      <c r="O1806" s="48">
        <f t="shared" ca="1" si="217"/>
        <v>2244100</v>
      </c>
    </row>
    <row r="1807" spans="1:15" x14ac:dyDescent="0.25">
      <c r="A1807">
        <v>1792</v>
      </c>
      <c r="B1807" s="84">
        <v>39353</v>
      </c>
      <c r="C1807" s="47">
        <v>64.17</v>
      </c>
      <c r="D1807" s="47">
        <v>64.42</v>
      </c>
      <c r="E1807" s="47">
        <v>63.57</v>
      </c>
      <c r="F1807" s="47">
        <v>63.82</v>
      </c>
      <c r="G1807" s="48">
        <v>1686500</v>
      </c>
      <c r="H1807" s="47">
        <v>52.03</v>
      </c>
      <c r="I1807" s="51">
        <f t="shared" si="211"/>
        <v>0.81526167345659672</v>
      </c>
      <c r="J1807" s="51">
        <f t="shared" ca="1" si="212"/>
        <v>1</v>
      </c>
      <c r="K1807" s="47">
        <f t="shared" si="213"/>
        <v>52.32</v>
      </c>
      <c r="L1807" s="47">
        <f t="shared" si="214"/>
        <v>52.52</v>
      </c>
      <c r="M1807" s="47">
        <f t="shared" si="215"/>
        <v>51.83</v>
      </c>
      <c r="N1807" s="47">
        <f t="shared" si="216"/>
        <v>52.03</v>
      </c>
      <c r="O1807" s="48">
        <f t="shared" ca="1" si="217"/>
        <v>1686500</v>
      </c>
    </row>
    <row r="1808" spans="1:15" x14ac:dyDescent="0.25">
      <c r="A1808">
        <v>1793</v>
      </c>
      <c r="B1808" s="84">
        <v>39352</v>
      </c>
      <c r="C1808" s="47">
        <v>64.59</v>
      </c>
      <c r="D1808" s="47">
        <v>64.61</v>
      </c>
      <c r="E1808" s="47">
        <v>63.81</v>
      </c>
      <c r="F1808" s="47">
        <v>64.540000000000006</v>
      </c>
      <c r="G1808" s="48">
        <v>1864800</v>
      </c>
      <c r="H1808" s="47">
        <v>52.41</v>
      </c>
      <c r="I1808" s="51">
        <f t="shared" si="211"/>
        <v>0.81205453982026632</v>
      </c>
      <c r="J1808" s="51">
        <f t="shared" ca="1" si="212"/>
        <v>1</v>
      </c>
      <c r="K1808" s="47">
        <f t="shared" si="213"/>
        <v>52.45</v>
      </c>
      <c r="L1808" s="47">
        <f t="shared" si="214"/>
        <v>52.47</v>
      </c>
      <c r="M1808" s="47">
        <f t="shared" si="215"/>
        <v>51.82</v>
      </c>
      <c r="N1808" s="47">
        <f t="shared" si="216"/>
        <v>52.41</v>
      </c>
      <c r="O1808" s="48">
        <f t="shared" ca="1" si="217"/>
        <v>1864800</v>
      </c>
    </row>
    <row r="1809" spans="1:15" x14ac:dyDescent="0.25">
      <c r="A1809">
        <v>1794</v>
      </c>
      <c r="B1809" s="84">
        <v>39351</v>
      </c>
      <c r="C1809" s="47">
        <v>63.9</v>
      </c>
      <c r="D1809" s="47">
        <v>64.69</v>
      </c>
      <c r="E1809" s="47">
        <v>63.75</v>
      </c>
      <c r="F1809" s="47">
        <v>64.47</v>
      </c>
      <c r="G1809" s="48">
        <v>1673900</v>
      </c>
      <c r="H1809" s="47">
        <v>52.35</v>
      </c>
      <c r="I1809" s="51">
        <f t="shared" ref="I1809:I1872" si="218">H1809/F1809</f>
        <v>0.81200558399255474</v>
      </c>
      <c r="J1809" s="51">
        <f t="shared" ref="J1809:J1872" ca="1" si="219">INDEX(OFFSET($T$15,0,0,$S$13+1,1),MATCH(B1809,OFFSET($Q$15,0,0,$S$13+1,1),-1))</f>
        <v>1</v>
      </c>
      <c r="K1809" s="47">
        <f t="shared" ref="K1809:K1872" si="220">ROUND($I1809*C1809,2)</f>
        <v>51.89</v>
      </c>
      <c r="L1809" s="47">
        <f t="shared" ref="L1809:L1872" si="221">ROUND($I1809*D1809,2)</f>
        <v>52.53</v>
      </c>
      <c r="M1809" s="47">
        <f t="shared" ref="M1809:M1872" si="222">ROUND($I1809*E1809,2)</f>
        <v>51.77</v>
      </c>
      <c r="N1809" s="47">
        <f t="shared" ref="N1809:N1872" si="223">ROUND($I1809*F1809,2)</f>
        <v>52.35</v>
      </c>
      <c r="O1809" s="48">
        <f t="shared" ref="O1809:O1872" ca="1" si="224">G1809*J1809</f>
        <v>1673900</v>
      </c>
    </row>
    <row r="1810" spans="1:15" x14ac:dyDescent="0.25">
      <c r="A1810">
        <v>1795</v>
      </c>
      <c r="B1810" s="84">
        <v>39350</v>
      </c>
      <c r="C1810" s="47">
        <v>62.79</v>
      </c>
      <c r="D1810" s="47">
        <v>63.81</v>
      </c>
      <c r="E1810" s="47">
        <v>62.71</v>
      </c>
      <c r="F1810" s="47">
        <v>63.72</v>
      </c>
      <c r="G1810" s="48">
        <v>2060100</v>
      </c>
      <c r="H1810" s="47">
        <v>51.75</v>
      </c>
      <c r="I1810" s="51">
        <f t="shared" si="218"/>
        <v>0.81214689265536721</v>
      </c>
      <c r="J1810" s="51">
        <f t="shared" ca="1" si="219"/>
        <v>1</v>
      </c>
      <c r="K1810" s="47">
        <f t="shared" si="220"/>
        <v>50.99</v>
      </c>
      <c r="L1810" s="47">
        <f t="shared" si="221"/>
        <v>51.82</v>
      </c>
      <c r="M1810" s="47">
        <f t="shared" si="222"/>
        <v>50.93</v>
      </c>
      <c r="N1810" s="47">
        <f t="shared" si="223"/>
        <v>51.75</v>
      </c>
      <c r="O1810" s="48">
        <f t="shared" ca="1" si="224"/>
        <v>2060100</v>
      </c>
    </row>
    <row r="1811" spans="1:15" x14ac:dyDescent="0.25">
      <c r="A1811">
        <v>1796</v>
      </c>
      <c r="B1811" s="84">
        <v>39349</v>
      </c>
      <c r="C1811" s="47">
        <v>63.66</v>
      </c>
      <c r="D1811" s="47">
        <v>63.97</v>
      </c>
      <c r="E1811" s="47">
        <v>63.16</v>
      </c>
      <c r="F1811" s="47">
        <v>63.2</v>
      </c>
      <c r="G1811" s="48">
        <v>1919900</v>
      </c>
      <c r="H1811" s="47">
        <v>51.32</v>
      </c>
      <c r="I1811" s="51">
        <f t="shared" si="218"/>
        <v>0.8120253164556962</v>
      </c>
      <c r="J1811" s="51">
        <f t="shared" ca="1" si="219"/>
        <v>1</v>
      </c>
      <c r="K1811" s="47">
        <f t="shared" si="220"/>
        <v>51.69</v>
      </c>
      <c r="L1811" s="47">
        <f t="shared" si="221"/>
        <v>51.95</v>
      </c>
      <c r="M1811" s="47">
        <f t="shared" si="222"/>
        <v>51.29</v>
      </c>
      <c r="N1811" s="47">
        <f t="shared" si="223"/>
        <v>51.32</v>
      </c>
      <c r="O1811" s="48">
        <f t="shared" ca="1" si="224"/>
        <v>1919900</v>
      </c>
    </row>
    <row r="1812" spans="1:15" x14ac:dyDescent="0.25">
      <c r="A1812">
        <v>1797</v>
      </c>
      <c r="B1812" s="84">
        <v>39346</v>
      </c>
      <c r="C1812" s="47">
        <v>63.42</v>
      </c>
      <c r="D1812" s="47">
        <v>63.88</v>
      </c>
      <c r="E1812" s="47">
        <v>62.92</v>
      </c>
      <c r="F1812" s="47">
        <v>63.44</v>
      </c>
      <c r="G1812" s="48">
        <v>2940200</v>
      </c>
      <c r="H1812" s="47">
        <v>51.52</v>
      </c>
      <c r="I1812" s="51">
        <f t="shared" si="218"/>
        <v>0.81210592686002525</v>
      </c>
      <c r="J1812" s="51">
        <f t="shared" ca="1" si="219"/>
        <v>1</v>
      </c>
      <c r="K1812" s="47">
        <f t="shared" si="220"/>
        <v>51.5</v>
      </c>
      <c r="L1812" s="47">
        <f t="shared" si="221"/>
        <v>51.88</v>
      </c>
      <c r="M1812" s="47">
        <f t="shared" si="222"/>
        <v>51.1</v>
      </c>
      <c r="N1812" s="47">
        <f t="shared" si="223"/>
        <v>51.52</v>
      </c>
      <c r="O1812" s="48">
        <f t="shared" ca="1" si="224"/>
        <v>2940200</v>
      </c>
    </row>
    <row r="1813" spans="1:15" x14ac:dyDescent="0.25">
      <c r="A1813">
        <v>1798</v>
      </c>
      <c r="B1813" s="84">
        <v>39345</v>
      </c>
      <c r="C1813" s="47">
        <v>63</v>
      </c>
      <c r="D1813" s="47">
        <v>63.37</v>
      </c>
      <c r="E1813" s="47">
        <v>62.86</v>
      </c>
      <c r="F1813" s="47">
        <v>62.92</v>
      </c>
      <c r="G1813" s="48">
        <v>2402600</v>
      </c>
      <c r="H1813" s="47">
        <v>51.1</v>
      </c>
      <c r="I1813" s="51">
        <f t="shared" si="218"/>
        <v>0.81214240305149399</v>
      </c>
      <c r="J1813" s="51">
        <f t="shared" ca="1" si="219"/>
        <v>1</v>
      </c>
      <c r="K1813" s="47">
        <f t="shared" si="220"/>
        <v>51.16</v>
      </c>
      <c r="L1813" s="47">
        <f t="shared" si="221"/>
        <v>51.47</v>
      </c>
      <c r="M1813" s="47">
        <f t="shared" si="222"/>
        <v>51.05</v>
      </c>
      <c r="N1813" s="47">
        <f t="shared" si="223"/>
        <v>51.1</v>
      </c>
      <c r="O1813" s="48">
        <f t="shared" ca="1" si="224"/>
        <v>2402600</v>
      </c>
    </row>
    <row r="1814" spans="1:15" x14ac:dyDescent="0.25">
      <c r="A1814">
        <v>1799</v>
      </c>
      <c r="B1814" s="84">
        <v>39344</v>
      </c>
      <c r="C1814" s="47">
        <v>62.39</v>
      </c>
      <c r="D1814" s="47">
        <v>63.07</v>
      </c>
      <c r="E1814" s="47">
        <v>61.85</v>
      </c>
      <c r="F1814" s="47">
        <v>62.73</v>
      </c>
      <c r="G1814" s="48">
        <v>3648400</v>
      </c>
      <c r="H1814" s="47">
        <v>50.94</v>
      </c>
      <c r="I1814" s="51">
        <f t="shared" si="218"/>
        <v>0.81205164992826395</v>
      </c>
      <c r="J1814" s="51">
        <f t="shared" ca="1" si="219"/>
        <v>1</v>
      </c>
      <c r="K1814" s="47">
        <f t="shared" si="220"/>
        <v>50.66</v>
      </c>
      <c r="L1814" s="47">
        <f t="shared" si="221"/>
        <v>51.22</v>
      </c>
      <c r="M1814" s="47">
        <f t="shared" si="222"/>
        <v>50.23</v>
      </c>
      <c r="N1814" s="47">
        <f t="shared" si="223"/>
        <v>50.94</v>
      </c>
      <c r="O1814" s="48">
        <f t="shared" ca="1" si="224"/>
        <v>3648400</v>
      </c>
    </row>
    <row r="1815" spans="1:15" x14ac:dyDescent="0.25">
      <c r="A1815">
        <v>1800</v>
      </c>
      <c r="B1815" s="84">
        <v>39343</v>
      </c>
      <c r="C1815" s="47">
        <v>61.56</v>
      </c>
      <c r="D1815" s="47">
        <v>62.33</v>
      </c>
      <c r="E1815" s="47">
        <v>60.84</v>
      </c>
      <c r="F1815" s="47">
        <v>62.12</v>
      </c>
      <c r="G1815" s="48">
        <v>2642500</v>
      </c>
      <c r="H1815" s="47">
        <v>50.45</v>
      </c>
      <c r="I1815" s="51">
        <f t="shared" si="218"/>
        <v>0.81213779781068907</v>
      </c>
      <c r="J1815" s="51">
        <f t="shared" ca="1" si="219"/>
        <v>1</v>
      </c>
      <c r="K1815" s="47">
        <f t="shared" si="220"/>
        <v>50</v>
      </c>
      <c r="L1815" s="47">
        <f t="shared" si="221"/>
        <v>50.62</v>
      </c>
      <c r="M1815" s="47">
        <f t="shared" si="222"/>
        <v>49.41</v>
      </c>
      <c r="N1815" s="47">
        <f t="shared" si="223"/>
        <v>50.45</v>
      </c>
      <c r="O1815" s="48">
        <f t="shared" ca="1" si="224"/>
        <v>2642500</v>
      </c>
    </row>
    <row r="1816" spans="1:15" x14ac:dyDescent="0.25">
      <c r="A1816">
        <v>1801</v>
      </c>
      <c r="B1816" s="84">
        <v>39342</v>
      </c>
      <c r="C1816" s="47">
        <v>62</v>
      </c>
      <c r="D1816" s="47">
        <v>62.1</v>
      </c>
      <c r="E1816" s="47">
        <v>61.23</v>
      </c>
      <c r="F1816" s="47">
        <v>61.5</v>
      </c>
      <c r="G1816" s="48">
        <v>2527600</v>
      </c>
      <c r="H1816" s="47">
        <v>49.94</v>
      </c>
      <c r="I1816" s="51">
        <f t="shared" si="218"/>
        <v>0.81203252032520323</v>
      </c>
      <c r="J1816" s="51">
        <f t="shared" ca="1" si="219"/>
        <v>1</v>
      </c>
      <c r="K1816" s="47">
        <f t="shared" si="220"/>
        <v>50.35</v>
      </c>
      <c r="L1816" s="47">
        <f t="shared" si="221"/>
        <v>50.43</v>
      </c>
      <c r="M1816" s="47">
        <f t="shared" si="222"/>
        <v>49.72</v>
      </c>
      <c r="N1816" s="47">
        <f t="shared" si="223"/>
        <v>49.94</v>
      </c>
      <c r="O1816" s="48">
        <f t="shared" ca="1" si="224"/>
        <v>2527600</v>
      </c>
    </row>
    <row r="1817" spans="1:15" x14ac:dyDescent="0.25">
      <c r="A1817">
        <v>1802</v>
      </c>
      <c r="B1817" s="84">
        <v>39339</v>
      </c>
      <c r="C1817" s="47">
        <v>62.09</v>
      </c>
      <c r="D1817" s="47">
        <v>62.7</v>
      </c>
      <c r="E1817" s="47">
        <v>62</v>
      </c>
      <c r="F1817" s="47">
        <v>62.43</v>
      </c>
      <c r="G1817" s="48">
        <v>3131800</v>
      </c>
      <c r="H1817" s="47">
        <v>50.7</v>
      </c>
      <c r="I1817" s="51">
        <f t="shared" si="218"/>
        <v>0.81210956271023549</v>
      </c>
      <c r="J1817" s="51">
        <f t="shared" ca="1" si="219"/>
        <v>1</v>
      </c>
      <c r="K1817" s="47">
        <f t="shared" si="220"/>
        <v>50.42</v>
      </c>
      <c r="L1817" s="47">
        <f t="shared" si="221"/>
        <v>50.92</v>
      </c>
      <c r="M1817" s="47">
        <f t="shared" si="222"/>
        <v>50.35</v>
      </c>
      <c r="N1817" s="47">
        <f t="shared" si="223"/>
        <v>50.7</v>
      </c>
      <c r="O1817" s="48">
        <f t="shared" ca="1" si="224"/>
        <v>3131800</v>
      </c>
    </row>
    <row r="1818" spans="1:15" x14ac:dyDescent="0.25">
      <c r="A1818">
        <v>1803</v>
      </c>
      <c r="B1818" s="84">
        <v>39338</v>
      </c>
      <c r="C1818" s="47">
        <v>61.68</v>
      </c>
      <c r="D1818" s="47">
        <v>62.65</v>
      </c>
      <c r="E1818" s="47">
        <v>61.53</v>
      </c>
      <c r="F1818" s="47">
        <v>62.34</v>
      </c>
      <c r="G1818" s="48">
        <v>3195300</v>
      </c>
      <c r="H1818" s="47">
        <v>50.62</v>
      </c>
      <c r="I1818" s="51">
        <f t="shared" si="218"/>
        <v>0.81199871671478974</v>
      </c>
      <c r="J1818" s="51">
        <f t="shared" ca="1" si="219"/>
        <v>1</v>
      </c>
      <c r="K1818" s="47">
        <f t="shared" si="220"/>
        <v>50.08</v>
      </c>
      <c r="L1818" s="47">
        <f t="shared" si="221"/>
        <v>50.87</v>
      </c>
      <c r="M1818" s="47">
        <f t="shared" si="222"/>
        <v>49.96</v>
      </c>
      <c r="N1818" s="47">
        <f t="shared" si="223"/>
        <v>50.62</v>
      </c>
      <c r="O1818" s="48">
        <f t="shared" ca="1" si="224"/>
        <v>3195300</v>
      </c>
    </row>
    <row r="1819" spans="1:15" x14ac:dyDescent="0.25">
      <c r="A1819">
        <v>1804</v>
      </c>
      <c r="B1819" s="84">
        <v>39337</v>
      </c>
      <c r="C1819" s="47">
        <v>60.35</v>
      </c>
      <c r="D1819" s="47">
        <v>61.28</v>
      </c>
      <c r="E1819" s="47">
        <v>59.88</v>
      </c>
      <c r="F1819" s="47">
        <v>61.17</v>
      </c>
      <c r="G1819" s="48">
        <v>3029900</v>
      </c>
      <c r="H1819" s="47">
        <v>49.67</v>
      </c>
      <c r="I1819" s="51">
        <f t="shared" si="218"/>
        <v>0.81199934608468205</v>
      </c>
      <c r="J1819" s="51">
        <f t="shared" ca="1" si="219"/>
        <v>1</v>
      </c>
      <c r="K1819" s="47">
        <f t="shared" si="220"/>
        <v>49</v>
      </c>
      <c r="L1819" s="47">
        <f t="shared" si="221"/>
        <v>49.76</v>
      </c>
      <c r="M1819" s="47">
        <f t="shared" si="222"/>
        <v>48.62</v>
      </c>
      <c r="N1819" s="47">
        <f t="shared" si="223"/>
        <v>49.67</v>
      </c>
      <c r="O1819" s="48">
        <f t="shared" ca="1" si="224"/>
        <v>3029900</v>
      </c>
    </row>
    <row r="1820" spans="1:15" x14ac:dyDescent="0.25">
      <c r="A1820">
        <v>1805</v>
      </c>
      <c r="B1820" s="84">
        <v>39336</v>
      </c>
      <c r="C1820" s="47">
        <v>59.77</v>
      </c>
      <c r="D1820" s="47">
        <v>60.73</v>
      </c>
      <c r="E1820" s="47">
        <v>59.34</v>
      </c>
      <c r="F1820" s="47">
        <v>60.68</v>
      </c>
      <c r="G1820" s="48">
        <v>2777800</v>
      </c>
      <c r="H1820" s="47">
        <v>49.28</v>
      </c>
      <c r="I1820" s="51">
        <f t="shared" si="218"/>
        <v>0.81212920237310482</v>
      </c>
      <c r="J1820" s="51">
        <f t="shared" ca="1" si="219"/>
        <v>1</v>
      </c>
      <c r="K1820" s="47">
        <f t="shared" si="220"/>
        <v>48.54</v>
      </c>
      <c r="L1820" s="47">
        <f t="shared" si="221"/>
        <v>49.32</v>
      </c>
      <c r="M1820" s="47">
        <f t="shared" si="222"/>
        <v>48.19</v>
      </c>
      <c r="N1820" s="47">
        <f t="shared" si="223"/>
        <v>49.28</v>
      </c>
      <c r="O1820" s="48">
        <f t="shared" ca="1" si="224"/>
        <v>2777800</v>
      </c>
    </row>
    <row r="1821" spans="1:15" x14ac:dyDescent="0.25">
      <c r="A1821">
        <v>1806</v>
      </c>
      <c r="B1821" s="84">
        <v>39335</v>
      </c>
      <c r="C1821" s="47">
        <v>59.53</v>
      </c>
      <c r="D1821" s="47">
        <v>60.14</v>
      </c>
      <c r="E1821" s="47">
        <v>59</v>
      </c>
      <c r="F1821" s="47">
        <v>59.64</v>
      </c>
      <c r="G1821" s="48">
        <v>1923800</v>
      </c>
      <c r="H1821" s="47">
        <v>48.43</v>
      </c>
      <c r="I1821" s="51">
        <f t="shared" si="218"/>
        <v>0.81203890006706902</v>
      </c>
      <c r="J1821" s="51">
        <f t="shared" ca="1" si="219"/>
        <v>1</v>
      </c>
      <c r="K1821" s="47">
        <f t="shared" si="220"/>
        <v>48.34</v>
      </c>
      <c r="L1821" s="47">
        <f t="shared" si="221"/>
        <v>48.84</v>
      </c>
      <c r="M1821" s="47">
        <f t="shared" si="222"/>
        <v>47.91</v>
      </c>
      <c r="N1821" s="47">
        <f t="shared" si="223"/>
        <v>48.43</v>
      </c>
      <c r="O1821" s="48">
        <f t="shared" ca="1" si="224"/>
        <v>1923800</v>
      </c>
    </row>
    <row r="1822" spans="1:15" x14ac:dyDescent="0.25">
      <c r="A1822">
        <v>1807</v>
      </c>
      <c r="B1822" s="84">
        <v>39332</v>
      </c>
      <c r="C1822" s="47">
        <v>58.64</v>
      </c>
      <c r="D1822" s="47">
        <v>59.8</v>
      </c>
      <c r="E1822" s="47">
        <v>58.52</v>
      </c>
      <c r="F1822" s="47">
        <v>59.38</v>
      </c>
      <c r="G1822" s="48">
        <v>2650300</v>
      </c>
      <c r="H1822" s="47">
        <v>48.22</v>
      </c>
      <c r="I1822" s="51">
        <f t="shared" si="218"/>
        <v>0.81205793196362408</v>
      </c>
      <c r="J1822" s="51">
        <f t="shared" ca="1" si="219"/>
        <v>1</v>
      </c>
      <c r="K1822" s="47">
        <f t="shared" si="220"/>
        <v>47.62</v>
      </c>
      <c r="L1822" s="47">
        <f t="shared" si="221"/>
        <v>48.56</v>
      </c>
      <c r="M1822" s="47">
        <f t="shared" si="222"/>
        <v>47.52</v>
      </c>
      <c r="N1822" s="47">
        <f t="shared" si="223"/>
        <v>48.22</v>
      </c>
      <c r="O1822" s="48">
        <f t="shared" ca="1" si="224"/>
        <v>2650300</v>
      </c>
    </row>
    <row r="1823" spans="1:15" x14ac:dyDescent="0.25">
      <c r="A1823">
        <v>1808</v>
      </c>
      <c r="B1823" s="84">
        <v>39331</v>
      </c>
      <c r="C1823" s="47">
        <v>58.46</v>
      </c>
      <c r="D1823" s="47">
        <v>59.7</v>
      </c>
      <c r="E1823" s="47">
        <v>58.46</v>
      </c>
      <c r="F1823" s="47">
        <v>59.12</v>
      </c>
      <c r="G1823" s="48">
        <v>3250000</v>
      </c>
      <c r="H1823" s="47">
        <v>48.01</v>
      </c>
      <c r="I1823" s="51">
        <f t="shared" si="218"/>
        <v>0.81207713125845737</v>
      </c>
      <c r="J1823" s="51">
        <f t="shared" ca="1" si="219"/>
        <v>1</v>
      </c>
      <c r="K1823" s="47">
        <f t="shared" si="220"/>
        <v>47.47</v>
      </c>
      <c r="L1823" s="47">
        <f t="shared" si="221"/>
        <v>48.48</v>
      </c>
      <c r="M1823" s="47">
        <f t="shared" si="222"/>
        <v>47.47</v>
      </c>
      <c r="N1823" s="47">
        <f t="shared" si="223"/>
        <v>48.01</v>
      </c>
      <c r="O1823" s="48">
        <f t="shared" ca="1" si="224"/>
        <v>3250000</v>
      </c>
    </row>
    <row r="1824" spans="1:15" x14ac:dyDescent="0.25">
      <c r="A1824">
        <v>1809</v>
      </c>
      <c r="B1824" s="84">
        <v>39330</v>
      </c>
      <c r="C1824" s="47">
        <v>60</v>
      </c>
      <c r="D1824" s="47">
        <v>60</v>
      </c>
      <c r="E1824" s="47">
        <v>59.03</v>
      </c>
      <c r="F1824" s="47">
        <v>59.23</v>
      </c>
      <c r="G1824" s="48">
        <v>2718200</v>
      </c>
      <c r="H1824" s="47">
        <v>48.1</v>
      </c>
      <c r="I1824" s="51">
        <f t="shared" si="218"/>
        <v>0.81208846868141149</v>
      </c>
      <c r="J1824" s="51">
        <f t="shared" ca="1" si="219"/>
        <v>1</v>
      </c>
      <c r="K1824" s="47">
        <f t="shared" si="220"/>
        <v>48.73</v>
      </c>
      <c r="L1824" s="47">
        <f t="shared" si="221"/>
        <v>48.73</v>
      </c>
      <c r="M1824" s="47">
        <f t="shared" si="222"/>
        <v>47.94</v>
      </c>
      <c r="N1824" s="47">
        <f t="shared" si="223"/>
        <v>48.1</v>
      </c>
      <c r="O1824" s="48">
        <f t="shared" ca="1" si="224"/>
        <v>2718200</v>
      </c>
    </row>
    <row r="1825" spans="1:15" x14ac:dyDescent="0.25">
      <c r="A1825">
        <v>1810</v>
      </c>
      <c r="B1825" s="84">
        <v>39329</v>
      </c>
      <c r="C1825" s="47">
        <v>61.09</v>
      </c>
      <c r="D1825" s="47">
        <v>61.29</v>
      </c>
      <c r="E1825" s="47">
        <v>60.2</v>
      </c>
      <c r="F1825" s="47">
        <v>60.33</v>
      </c>
      <c r="G1825" s="48">
        <v>3758300</v>
      </c>
      <c r="H1825" s="47">
        <v>48.99</v>
      </c>
      <c r="I1825" s="51">
        <f t="shared" si="218"/>
        <v>0.81203381402287422</v>
      </c>
      <c r="J1825" s="51">
        <f t="shared" ca="1" si="219"/>
        <v>1</v>
      </c>
      <c r="K1825" s="47">
        <f t="shared" si="220"/>
        <v>49.61</v>
      </c>
      <c r="L1825" s="47">
        <f t="shared" si="221"/>
        <v>49.77</v>
      </c>
      <c r="M1825" s="47">
        <f t="shared" si="222"/>
        <v>48.88</v>
      </c>
      <c r="N1825" s="47">
        <f t="shared" si="223"/>
        <v>48.99</v>
      </c>
      <c r="O1825" s="48">
        <f t="shared" ca="1" si="224"/>
        <v>3758300</v>
      </c>
    </row>
    <row r="1826" spans="1:15" x14ac:dyDescent="0.25">
      <c r="A1826">
        <v>1811</v>
      </c>
      <c r="B1826" s="84">
        <v>39325</v>
      </c>
      <c r="C1826" s="47">
        <v>60.29</v>
      </c>
      <c r="D1826" s="47">
        <v>62</v>
      </c>
      <c r="E1826" s="47">
        <v>60.29</v>
      </c>
      <c r="F1826" s="47">
        <v>61.34</v>
      </c>
      <c r="G1826" s="48">
        <v>4734900</v>
      </c>
      <c r="H1826" s="47">
        <v>49.81</v>
      </c>
      <c r="I1826" s="51">
        <f t="shared" si="218"/>
        <v>0.81203130094554943</v>
      </c>
      <c r="J1826" s="51">
        <f t="shared" ca="1" si="219"/>
        <v>1</v>
      </c>
      <c r="K1826" s="47">
        <f t="shared" si="220"/>
        <v>48.96</v>
      </c>
      <c r="L1826" s="47">
        <f t="shared" si="221"/>
        <v>50.35</v>
      </c>
      <c r="M1826" s="47">
        <f t="shared" si="222"/>
        <v>48.96</v>
      </c>
      <c r="N1826" s="47">
        <f t="shared" si="223"/>
        <v>49.81</v>
      </c>
      <c r="O1826" s="48">
        <f t="shared" ca="1" si="224"/>
        <v>4734900</v>
      </c>
    </row>
    <row r="1827" spans="1:15" x14ac:dyDescent="0.25">
      <c r="A1827">
        <v>1812</v>
      </c>
      <c r="B1827" s="84">
        <v>39324</v>
      </c>
      <c r="C1827" s="47">
        <v>59.02</v>
      </c>
      <c r="D1827" s="47">
        <v>60.75</v>
      </c>
      <c r="E1827" s="47">
        <v>59</v>
      </c>
      <c r="F1827" s="47">
        <v>60.15</v>
      </c>
      <c r="G1827" s="48">
        <v>4572500</v>
      </c>
      <c r="H1827" s="47">
        <v>48.85</v>
      </c>
      <c r="I1827" s="51">
        <f t="shared" si="218"/>
        <v>0.81213632585203666</v>
      </c>
      <c r="J1827" s="51">
        <f t="shared" ca="1" si="219"/>
        <v>1</v>
      </c>
      <c r="K1827" s="47">
        <f t="shared" si="220"/>
        <v>47.93</v>
      </c>
      <c r="L1827" s="47">
        <f t="shared" si="221"/>
        <v>49.34</v>
      </c>
      <c r="M1827" s="47">
        <f t="shared" si="222"/>
        <v>47.92</v>
      </c>
      <c r="N1827" s="47">
        <f t="shared" si="223"/>
        <v>48.85</v>
      </c>
      <c r="O1827" s="48">
        <f t="shared" ca="1" si="224"/>
        <v>4572500</v>
      </c>
    </row>
    <row r="1828" spans="1:15" x14ac:dyDescent="0.25">
      <c r="A1828">
        <v>1813</v>
      </c>
      <c r="B1828" s="84">
        <v>39323</v>
      </c>
      <c r="C1828" s="47">
        <v>57.61</v>
      </c>
      <c r="D1828" s="47">
        <v>59.45</v>
      </c>
      <c r="E1828" s="47">
        <v>57.56</v>
      </c>
      <c r="F1828" s="47">
        <v>59.45</v>
      </c>
      <c r="G1828" s="48">
        <v>3029600</v>
      </c>
      <c r="H1828" s="47">
        <v>48.28</v>
      </c>
      <c r="I1828" s="51">
        <f t="shared" si="218"/>
        <v>0.81211101766190075</v>
      </c>
      <c r="J1828" s="51">
        <f t="shared" ca="1" si="219"/>
        <v>1</v>
      </c>
      <c r="K1828" s="47">
        <f t="shared" si="220"/>
        <v>46.79</v>
      </c>
      <c r="L1828" s="47">
        <f t="shared" si="221"/>
        <v>48.28</v>
      </c>
      <c r="M1828" s="47">
        <f t="shared" si="222"/>
        <v>46.75</v>
      </c>
      <c r="N1828" s="47">
        <f t="shared" si="223"/>
        <v>48.28</v>
      </c>
      <c r="O1828" s="48">
        <f t="shared" ca="1" si="224"/>
        <v>3029600</v>
      </c>
    </row>
    <row r="1829" spans="1:15" x14ac:dyDescent="0.25">
      <c r="A1829">
        <v>1814</v>
      </c>
      <c r="B1829" s="84">
        <v>39322</v>
      </c>
      <c r="C1829" s="47">
        <v>58.07</v>
      </c>
      <c r="D1829" s="47">
        <v>58.25</v>
      </c>
      <c r="E1829" s="47">
        <v>57.02</v>
      </c>
      <c r="F1829" s="47">
        <v>57.22</v>
      </c>
      <c r="G1829" s="48">
        <v>2897200</v>
      </c>
      <c r="H1829" s="47">
        <v>46.47</v>
      </c>
      <c r="I1829" s="51">
        <f t="shared" si="218"/>
        <v>0.81212862635442151</v>
      </c>
      <c r="J1829" s="51">
        <f t="shared" ca="1" si="219"/>
        <v>1</v>
      </c>
      <c r="K1829" s="47">
        <f t="shared" si="220"/>
        <v>47.16</v>
      </c>
      <c r="L1829" s="47">
        <f t="shared" si="221"/>
        <v>47.31</v>
      </c>
      <c r="M1829" s="47">
        <f t="shared" si="222"/>
        <v>46.31</v>
      </c>
      <c r="N1829" s="47">
        <f t="shared" si="223"/>
        <v>46.47</v>
      </c>
      <c r="O1829" s="48">
        <f t="shared" ca="1" si="224"/>
        <v>2897200</v>
      </c>
    </row>
    <row r="1830" spans="1:15" x14ac:dyDescent="0.25">
      <c r="A1830">
        <v>1815</v>
      </c>
      <c r="B1830" s="84">
        <v>39321</v>
      </c>
      <c r="C1830" s="47">
        <v>58.01</v>
      </c>
      <c r="D1830" s="47">
        <v>58.66</v>
      </c>
      <c r="E1830" s="47">
        <v>58.01</v>
      </c>
      <c r="F1830" s="47">
        <v>58.31</v>
      </c>
      <c r="G1830" s="48">
        <v>1429100</v>
      </c>
      <c r="H1830" s="47">
        <v>47.35</v>
      </c>
      <c r="I1830" s="51">
        <f t="shared" si="218"/>
        <v>0.8120391013548276</v>
      </c>
      <c r="J1830" s="51">
        <f t="shared" ca="1" si="219"/>
        <v>1</v>
      </c>
      <c r="K1830" s="47">
        <f t="shared" si="220"/>
        <v>47.11</v>
      </c>
      <c r="L1830" s="47">
        <f t="shared" si="221"/>
        <v>47.63</v>
      </c>
      <c r="M1830" s="47">
        <f t="shared" si="222"/>
        <v>47.11</v>
      </c>
      <c r="N1830" s="47">
        <f t="shared" si="223"/>
        <v>47.35</v>
      </c>
      <c r="O1830" s="48">
        <f t="shared" ca="1" si="224"/>
        <v>1429100</v>
      </c>
    </row>
    <row r="1831" spans="1:15" x14ac:dyDescent="0.25">
      <c r="A1831">
        <v>1816</v>
      </c>
      <c r="B1831" s="84">
        <v>39318</v>
      </c>
      <c r="C1831" s="47">
        <v>57.37</v>
      </c>
      <c r="D1831" s="47">
        <v>58.34</v>
      </c>
      <c r="E1831" s="47">
        <v>57.37</v>
      </c>
      <c r="F1831" s="47">
        <v>58.27</v>
      </c>
      <c r="G1831" s="48">
        <v>1637200</v>
      </c>
      <c r="H1831" s="47">
        <v>47.32</v>
      </c>
      <c r="I1831" s="51">
        <f t="shared" si="218"/>
        <v>0.81208168869057828</v>
      </c>
      <c r="J1831" s="51">
        <f t="shared" ca="1" si="219"/>
        <v>1</v>
      </c>
      <c r="K1831" s="47">
        <f t="shared" si="220"/>
        <v>46.59</v>
      </c>
      <c r="L1831" s="47">
        <f t="shared" si="221"/>
        <v>47.38</v>
      </c>
      <c r="M1831" s="47">
        <f t="shared" si="222"/>
        <v>46.59</v>
      </c>
      <c r="N1831" s="47">
        <f t="shared" si="223"/>
        <v>47.32</v>
      </c>
      <c r="O1831" s="48">
        <f t="shared" ca="1" si="224"/>
        <v>1637200</v>
      </c>
    </row>
    <row r="1832" spans="1:15" x14ac:dyDescent="0.25">
      <c r="A1832">
        <v>1817</v>
      </c>
      <c r="B1832" s="84">
        <v>39317</v>
      </c>
      <c r="C1832" s="47">
        <v>58.09</v>
      </c>
      <c r="D1832" s="47">
        <v>58.22</v>
      </c>
      <c r="E1832" s="47">
        <v>57.07</v>
      </c>
      <c r="F1832" s="47">
        <v>57.28</v>
      </c>
      <c r="G1832" s="48">
        <v>2290000</v>
      </c>
      <c r="H1832" s="47">
        <v>46.52</v>
      </c>
      <c r="I1832" s="51">
        <f t="shared" si="218"/>
        <v>0.81215083798882681</v>
      </c>
      <c r="J1832" s="51">
        <f t="shared" ca="1" si="219"/>
        <v>1</v>
      </c>
      <c r="K1832" s="47">
        <f t="shared" si="220"/>
        <v>47.18</v>
      </c>
      <c r="L1832" s="47">
        <f t="shared" si="221"/>
        <v>47.28</v>
      </c>
      <c r="M1832" s="47">
        <f t="shared" si="222"/>
        <v>46.35</v>
      </c>
      <c r="N1832" s="47">
        <f t="shared" si="223"/>
        <v>46.52</v>
      </c>
      <c r="O1832" s="48">
        <f t="shared" ca="1" si="224"/>
        <v>2290000</v>
      </c>
    </row>
    <row r="1833" spans="1:15" x14ac:dyDescent="0.25">
      <c r="A1833">
        <v>1818</v>
      </c>
      <c r="B1833" s="84">
        <v>39316</v>
      </c>
      <c r="C1833" s="47">
        <v>58.1</v>
      </c>
      <c r="D1833" s="47">
        <v>58.49</v>
      </c>
      <c r="E1833" s="47">
        <v>57.22</v>
      </c>
      <c r="F1833" s="47">
        <v>57.47</v>
      </c>
      <c r="G1833" s="48">
        <v>2642000</v>
      </c>
      <c r="H1833" s="47">
        <v>46.67</v>
      </c>
      <c r="I1833" s="51">
        <f t="shared" si="218"/>
        <v>0.81207586566904477</v>
      </c>
      <c r="J1833" s="51">
        <f t="shared" ca="1" si="219"/>
        <v>1</v>
      </c>
      <c r="K1833" s="47">
        <f t="shared" si="220"/>
        <v>47.18</v>
      </c>
      <c r="L1833" s="47">
        <f t="shared" si="221"/>
        <v>47.5</v>
      </c>
      <c r="M1833" s="47">
        <f t="shared" si="222"/>
        <v>46.47</v>
      </c>
      <c r="N1833" s="47">
        <f t="shared" si="223"/>
        <v>46.67</v>
      </c>
      <c r="O1833" s="48">
        <f t="shared" ca="1" si="224"/>
        <v>2642000</v>
      </c>
    </row>
    <row r="1834" spans="1:15" x14ac:dyDescent="0.25">
      <c r="A1834">
        <v>1819</v>
      </c>
      <c r="B1834" s="84">
        <v>39315</v>
      </c>
      <c r="C1834" s="47">
        <v>57.11</v>
      </c>
      <c r="D1834" s="47">
        <v>57.94</v>
      </c>
      <c r="E1834" s="47">
        <v>56.8</v>
      </c>
      <c r="F1834" s="47">
        <v>57.75</v>
      </c>
      <c r="G1834" s="48">
        <v>3551500</v>
      </c>
      <c r="H1834" s="47">
        <v>46.9</v>
      </c>
      <c r="I1834" s="51">
        <f t="shared" si="218"/>
        <v>0.81212121212121213</v>
      </c>
      <c r="J1834" s="51">
        <f t="shared" ca="1" si="219"/>
        <v>1</v>
      </c>
      <c r="K1834" s="47">
        <f t="shared" si="220"/>
        <v>46.38</v>
      </c>
      <c r="L1834" s="47">
        <f t="shared" si="221"/>
        <v>47.05</v>
      </c>
      <c r="M1834" s="47">
        <f t="shared" si="222"/>
        <v>46.13</v>
      </c>
      <c r="N1834" s="47">
        <f t="shared" si="223"/>
        <v>46.9</v>
      </c>
      <c r="O1834" s="48">
        <f t="shared" ca="1" si="224"/>
        <v>3551500</v>
      </c>
    </row>
    <row r="1835" spans="1:15" x14ac:dyDescent="0.25">
      <c r="A1835">
        <v>1820</v>
      </c>
      <c r="B1835" s="84">
        <v>39314</v>
      </c>
      <c r="C1835" s="47">
        <v>56.2</v>
      </c>
      <c r="D1835" s="47">
        <v>57.5</v>
      </c>
      <c r="E1835" s="47">
        <v>56.14</v>
      </c>
      <c r="F1835" s="47">
        <v>57.08</v>
      </c>
      <c r="G1835" s="48">
        <v>3401200</v>
      </c>
      <c r="H1835" s="47">
        <v>46.35</v>
      </c>
      <c r="I1835" s="51">
        <f t="shared" si="218"/>
        <v>0.81201822004204627</v>
      </c>
      <c r="J1835" s="51">
        <f t="shared" ca="1" si="219"/>
        <v>1</v>
      </c>
      <c r="K1835" s="47">
        <f t="shared" si="220"/>
        <v>45.64</v>
      </c>
      <c r="L1835" s="47">
        <f t="shared" si="221"/>
        <v>46.69</v>
      </c>
      <c r="M1835" s="47">
        <f t="shared" si="222"/>
        <v>45.59</v>
      </c>
      <c r="N1835" s="47">
        <f t="shared" si="223"/>
        <v>46.35</v>
      </c>
      <c r="O1835" s="48">
        <f t="shared" ca="1" si="224"/>
        <v>3401200</v>
      </c>
    </row>
    <row r="1836" spans="1:15" x14ac:dyDescent="0.25">
      <c r="A1836">
        <v>1821</v>
      </c>
      <c r="B1836" s="84">
        <v>39311</v>
      </c>
      <c r="C1836" s="47">
        <v>56.4</v>
      </c>
      <c r="D1836" s="47">
        <v>56.8</v>
      </c>
      <c r="E1836" s="47">
        <v>55.86</v>
      </c>
      <c r="F1836" s="47">
        <v>56.33</v>
      </c>
      <c r="G1836" s="48">
        <v>6315800</v>
      </c>
      <c r="H1836" s="47">
        <v>45.74</v>
      </c>
      <c r="I1836" s="51">
        <f t="shared" si="218"/>
        <v>0.81200071010118946</v>
      </c>
      <c r="J1836" s="51">
        <f t="shared" ca="1" si="219"/>
        <v>1</v>
      </c>
      <c r="K1836" s="47">
        <f t="shared" si="220"/>
        <v>45.8</v>
      </c>
      <c r="L1836" s="47">
        <f t="shared" si="221"/>
        <v>46.12</v>
      </c>
      <c r="M1836" s="47">
        <f t="shared" si="222"/>
        <v>45.36</v>
      </c>
      <c r="N1836" s="47">
        <f t="shared" si="223"/>
        <v>45.74</v>
      </c>
      <c r="O1836" s="48">
        <f t="shared" ca="1" si="224"/>
        <v>6315800</v>
      </c>
    </row>
    <row r="1837" spans="1:15" x14ac:dyDescent="0.25">
      <c r="A1837">
        <v>1822</v>
      </c>
      <c r="B1837" s="84">
        <v>39310</v>
      </c>
      <c r="C1837" s="47">
        <v>54.5</v>
      </c>
      <c r="D1837" s="47">
        <v>55.9</v>
      </c>
      <c r="E1837" s="47">
        <v>53.36</v>
      </c>
      <c r="F1837" s="47">
        <v>55.2</v>
      </c>
      <c r="G1837" s="48">
        <v>4052200</v>
      </c>
      <c r="H1837" s="47">
        <v>44.83</v>
      </c>
      <c r="I1837" s="51">
        <f t="shared" si="218"/>
        <v>0.8121376811594202</v>
      </c>
      <c r="J1837" s="51">
        <f t="shared" ca="1" si="219"/>
        <v>1</v>
      </c>
      <c r="K1837" s="47">
        <f t="shared" si="220"/>
        <v>44.26</v>
      </c>
      <c r="L1837" s="47">
        <f t="shared" si="221"/>
        <v>45.4</v>
      </c>
      <c r="M1837" s="47">
        <f t="shared" si="222"/>
        <v>43.34</v>
      </c>
      <c r="N1837" s="47">
        <f t="shared" si="223"/>
        <v>44.83</v>
      </c>
      <c r="O1837" s="48">
        <f t="shared" ca="1" si="224"/>
        <v>4052200</v>
      </c>
    </row>
    <row r="1838" spans="1:15" x14ac:dyDescent="0.25">
      <c r="A1838">
        <v>1823</v>
      </c>
      <c r="B1838" s="84">
        <v>39309</v>
      </c>
      <c r="C1838" s="47">
        <v>54.71</v>
      </c>
      <c r="D1838" s="47">
        <v>56.27</v>
      </c>
      <c r="E1838" s="47">
        <v>54.56</v>
      </c>
      <c r="F1838" s="47">
        <v>54.89</v>
      </c>
      <c r="G1838" s="48">
        <v>2477600</v>
      </c>
      <c r="H1838" s="47">
        <v>44.57</v>
      </c>
      <c r="I1838" s="51">
        <f t="shared" si="218"/>
        <v>0.81198761158680999</v>
      </c>
      <c r="J1838" s="51">
        <f t="shared" ca="1" si="219"/>
        <v>1</v>
      </c>
      <c r="K1838" s="47">
        <f t="shared" si="220"/>
        <v>44.42</v>
      </c>
      <c r="L1838" s="47">
        <f t="shared" si="221"/>
        <v>45.69</v>
      </c>
      <c r="M1838" s="47">
        <f t="shared" si="222"/>
        <v>44.3</v>
      </c>
      <c r="N1838" s="47">
        <f t="shared" si="223"/>
        <v>44.57</v>
      </c>
      <c r="O1838" s="48">
        <f t="shared" ca="1" si="224"/>
        <v>2477600</v>
      </c>
    </row>
    <row r="1839" spans="1:15" x14ac:dyDescent="0.25">
      <c r="A1839">
        <v>1824</v>
      </c>
      <c r="B1839" s="84">
        <v>39308</v>
      </c>
      <c r="C1839" s="47">
        <v>56.73</v>
      </c>
      <c r="D1839" s="47">
        <v>56.73</v>
      </c>
      <c r="E1839" s="47">
        <v>55.37</v>
      </c>
      <c r="F1839" s="47">
        <v>55.49</v>
      </c>
      <c r="G1839" s="48">
        <v>2333900</v>
      </c>
      <c r="H1839" s="47">
        <v>45.06</v>
      </c>
      <c r="I1839" s="51">
        <f t="shared" si="218"/>
        <v>0.81203820508199676</v>
      </c>
      <c r="J1839" s="51">
        <f t="shared" ca="1" si="219"/>
        <v>1</v>
      </c>
      <c r="K1839" s="47">
        <f t="shared" si="220"/>
        <v>46.07</v>
      </c>
      <c r="L1839" s="47">
        <f t="shared" si="221"/>
        <v>46.07</v>
      </c>
      <c r="M1839" s="47">
        <f t="shared" si="222"/>
        <v>44.96</v>
      </c>
      <c r="N1839" s="47">
        <f t="shared" si="223"/>
        <v>45.06</v>
      </c>
      <c r="O1839" s="48">
        <f t="shared" ca="1" si="224"/>
        <v>2333900</v>
      </c>
    </row>
    <row r="1840" spans="1:15" x14ac:dyDescent="0.25">
      <c r="A1840">
        <v>1825</v>
      </c>
      <c r="B1840" s="84">
        <v>39307</v>
      </c>
      <c r="C1840" s="47">
        <v>55.51</v>
      </c>
      <c r="D1840" s="47">
        <v>57.14</v>
      </c>
      <c r="E1840" s="47">
        <v>55.25</v>
      </c>
      <c r="F1840" s="47">
        <v>56.47</v>
      </c>
      <c r="G1840" s="48">
        <v>3447100</v>
      </c>
      <c r="H1840" s="47">
        <v>45.86</v>
      </c>
      <c r="I1840" s="51">
        <f t="shared" si="218"/>
        <v>0.81211262617318936</v>
      </c>
      <c r="J1840" s="51">
        <f t="shared" ca="1" si="219"/>
        <v>1</v>
      </c>
      <c r="K1840" s="47">
        <f t="shared" si="220"/>
        <v>45.08</v>
      </c>
      <c r="L1840" s="47">
        <f t="shared" si="221"/>
        <v>46.4</v>
      </c>
      <c r="M1840" s="47">
        <f t="shared" si="222"/>
        <v>44.87</v>
      </c>
      <c r="N1840" s="47">
        <f t="shared" si="223"/>
        <v>45.86</v>
      </c>
      <c r="O1840" s="48">
        <f t="shared" ca="1" si="224"/>
        <v>3447100</v>
      </c>
    </row>
    <row r="1841" spans="1:15" x14ac:dyDescent="0.25">
      <c r="A1841">
        <v>1826</v>
      </c>
      <c r="B1841" s="84">
        <v>39304</v>
      </c>
      <c r="C1841" s="47">
        <v>53.62</v>
      </c>
      <c r="D1841" s="47">
        <v>55.63</v>
      </c>
      <c r="E1841" s="47">
        <v>52.83</v>
      </c>
      <c r="F1841" s="47">
        <v>55.05</v>
      </c>
      <c r="G1841" s="48">
        <v>4914200</v>
      </c>
      <c r="H1841" s="47">
        <v>44.7</v>
      </c>
      <c r="I1841" s="51">
        <f t="shared" si="218"/>
        <v>0.8119891008174388</v>
      </c>
      <c r="J1841" s="51">
        <f t="shared" ca="1" si="219"/>
        <v>1</v>
      </c>
      <c r="K1841" s="47">
        <f t="shared" si="220"/>
        <v>43.54</v>
      </c>
      <c r="L1841" s="47">
        <f t="shared" si="221"/>
        <v>45.17</v>
      </c>
      <c r="M1841" s="47">
        <f t="shared" si="222"/>
        <v>42.9</v>
      </c>
      <c r="N1841" s="47">
        <f t="shared" si="223"/>
        <v>44.7</v>
      </c>
      <c r="O1841" s="48">
        <f t="shared" ca="1" si="224"/>
        <v>4914200</v>
      </c>
    </row>
    <row r="1842" spans="1:15" x14ac:dyDescent="0.25">
      <c r="A1842">
        <v>1827</v>
      </c>
      <c r="B1842" s="84">
        <v>39303</v>
      </c>
      <c r="C1842" s="47">
        <v>56.02</v>
      </c>
      <c r="D1842" s="47">
        <v>56.14</v>
      </c>
      <c r="E1842" s="47">
        <v>53.94</v>
      </c>
      <c r="F1842" s="47">
        <v>54.25</v>
      </c>
      <c r="G1842" s="48">
        <v>6164500</v>
      </c>
      <c r="H1842" s="47">
        <v>44.06</v>
      </c>
      <c r="I1842" s="51">
        <f t="shared" si="218"/>
        <v>0.81216589861751154</v>
      </c>
      <c r="J1842" s="51">
        <f t="shared" ca="1" si="219"/>
        <v>1</v>
      </c>
      <c r="K1842" s="47">
        <f t="shared" si="220"/>
        <v>45.5</v>
      </c>
      <c r="L1842" s="47">
        <f t="shared" si="221"/>
        <v>45.59</v>
      </c>
      <c r="M1842" s="47">
        <f t="shared" si="222"/>
        <v>43.81</v>
      </c>
      <c r="N1842" s="47">
        <f t="shared" si="223"/>
        <v>44.06</v>
      </c>
      <c r="O1842" s="48">
        <f t="shared" ca="1" si="224"/>
        <v>6164500</v>
      </c>
    </row>
    <row r="1843" spans="1:15" x14ac:dyDescent="0.25">
      <c r="A1843">
        <v>1828</v>
      </c>
      <c r="B1843" s="84">
        <v>39302</v>
      </c>
      <c r="C1843" s="47">
        <v>59.24</v>
      </c>
      <c r="D1843" s="47">
        <v>59.29</v>
      </c>
      <c r="E1843" s="47">
        <v>56.05</v>
      </c>
      <c r="F1843" s="47">
        <v>56.55</v>
      </c>
      <c r="G1843" s="48">
        <v>6830700</v>
      </c>
      <c r="H1843" s="47">
        <v>45.92</v>
      </c>
      <c r="I1843" s="51">
        <f t="shared" si="218"/>
        <v>0.8120247568523431</v>
      </c>
      <c r="J1843" s="51">
        <f t="shared" ca="1" si="219"/>
        <v>1</v>
      </c>
      <c r="K1843" s="47">
        <f t="shared" si="220"/>
        <v>48.1</v>
      </c>
      <c r="L1843" s="47">
        <f t="shared" si="221"/>
        <v>48.14</v>
      </c>
      <c r="M1843" s="47">
        <f t="shared" si="222"/>
        <v>45.51</v>
      </c>
      <c r="N1843" s="47">
        <f t="shared" si="223"/>
        <v>45.92</v>
      </c>
      <c r="O1843" s="48">
        <f t="shared" ca="1" si="224"/>
        <v>6830700</v>
      </c>
    </row>
    <row r="1844" spans="1:15" x14ac:dyDescent="0.25">
      <c r="A1844">
        <v>1829</v>
      </c>
      <c r="B1844" s="84">
        <v>39301</v>
      </c>
      <c r="C1844" s="47">
        <v>59.12</v>
      </c>
      <c r="D1844" s="47">
        <v>59.87</v>
      </c>
      <c r="E1844" s="47">
        <v>58.7</v>
      </c>
      <c r="F1844" s="47">
        <v>59.33</v>
      </c>
      <c r="G1844" s="48">
        <v>3518000</v>
      </c>
      <c r="H1844" s="47">
        <v>48.18</v>
      </c>
      <c r="I1844" s="51">
        <f t="shared" si="218"/>
        <v>0.81206809371312993</v>
      </c>
      <c r="J1844" s="51">
        <f t="shared" ca="1" si="219"/>
        <v>1</v>
      </c>
      <c r="K1844" s="47">
        <f t="shared" si="220"/>
        <v>48.01</v>
      </c>
      <c r="L1844" s="47">
        <f t="shared" si="221"/>
        <v>48.62</v>
      </c>
      <c r="M1844" s="47">
        <f t="shared" si="222"/>
        <v>47.67</v>
      </c>
      <c r="N1844" s="47">
        <f t="shared" si="223"/>
        <v>48.18</v>
      </c>
      <c r="O1844" s="48">
        <f t="shared" ca="1" si="224"/>
        <v>3518000</v>
      </c>
    </row>
    <row r="1845" spans="1:15" x14ac:dyDescent="0.25">
      <c r="A1845">
        <v>1830</v>
      </c>
      <c r="B1845" s="84">
        <v>39300</v>
      </c>
      <c r="C1845" s="47">
        <v>59.07</v>
      </c>
      <c r="D1845" s="47">
        <v>59.89</v>
      </c>
      <c r="E1845" s="47">
        <v>58.94</v>
      </c>
      <c r="F1845" s="47">
        <v>59.89</v>
      </c>
      <c r="G1845" s="48">
        <v>4026300</v>
      </c>
      <c r="H1845" s="47">
        <v>48.64</v>
      </c>
      <c r="I1845" s="51">
        <f t="shared" si="218"/>
        <v>0.81215561863416263</v>
      </c>
      <c r="J1845" s="51">
        <f t="shared" ca="1" si="219"/>
        <v>1</v>
      </c>
      <c r="K1845" s="47">
        <f t="shared" si="220"/>
        <v>47.97</v>
      </c>
      <c r="L1845" s="47">
        <f t="shared" si="221"/>
        <v>48.64</v>
      </c>
      <c r="M1845" s="47">
        <f t="shared" si="222"/>
        <v>47.87</v>
      </c>
      <c r="N1845" s="47">
        <f t="shared" si="223"/>
        <v>48.64</v>
      </c>
      <c r="O1845" s="48">
        <f t="shared" ca="1" si="224"/>
        <v>4026300</v>
      </c>
    </row>
    <row r="1846" spans="1:15" x14ac:dyDescent="0.25">
      <c r="A1846">
        <v>1831</v>
      </c>
      <c r="B1846" s="84">
        <v>39297</v>
      </c>
      <c r="C1846" s="47">
        <v>58.52</v>
      </c>
      <c r="D1846" s="47">
        <v>59.68</v>
      </c>
      <c r="E1846" s="47">
        <v>58.45</v>
      </c>
      <c r="F1846" s="47">
        <v>58.96</v>
      </c>
      <c r="G1846" s="48">
        <v>4743600</v>
      </c>
      <c r="H1846" s="47">
        <v>47.88</v>
      </c>
      <c r="I1846" s="51">
        <f t="shared" si="218"/>
        <v>0.81207598371777479</v>
      </c>
      <c r="J1846" s="51">
        <f t="shared" ca="1" si="219"/>
        <v>1</v>
      </c>
      <c r="K1846" s="47">
        <f t="shared" si="220"/>
        <v>47.52</v>
      </c>
      <c r="L1846" s="47">
        <f t="shared" si="221"/>
        <v>48.46</v>
      </c>
      <c r="M1846" s="47">
        <f t="shared" si="222"/>
        <v>47.47</v>
      </c>
      <c r="N1846" s="47">
        <f t="shared" si="223"/>
        <v>47.88</v>
      </c>
      <c r="O1846" s="48">
        <f t="shared" ca="1" si="224"/>
        <v>4743600</v>
      </c>
    </row>
    <row r="1847" spans="1:15" x14ac:dyDescent="0.25">
      <c r="A1847">
        <v>1832</v>
      </c>
      <c r="B1847" s="84">
        <v>39296</v>
      </c>
      <c r="C1847" s="47">
        <v>58.45</v>
      </c>
      <c r="D1847" s="47">
        <v>58.8</v>
      </c>
      <c r="E1847" s="47">
        <v>57.81</v>
      </c>
      <c r="F1847" s="47">
        <v>58.75</v>
      </c>
      <c r="G1847" s="48">
        <v>4712000</v>
      </c>
      <c r="H1847" s="47">
        <v>47.71</v>
      </c>
      <c r="I1847" s="51">
        <f t="shared" si="218"/>
        <v>0.81208510638297871</v>
      </c>
      <c r="J1847" s="51">
        <f t="shared" ca="1" si="219"/>
        <v>1</v>
      </c>
      <c r="K1847" s="47">
        <f t="shared" si="220"/>
        <v>47.47</v>
      </c>
      <c r="L1847" s="47">
        <f t="shared" si="221"/>
        <v>47.75</v>
      </c>
      <c r="M1847" s="47">
        <f t="shared" si="222"/>
        <v>46.95</v>
      </c>
      <c r="N1847" s="47">
        <f t="shared" si="223"/>
        <v>47.71</v>
      </c>
      <c r="O1847" s="48">
        <f t="shared" ca="1" si="224"/>
        <v>4712000</v>
      </c>
    </row>
    <row r="1848" spans="1:15" x14ac:dyDescent="0.25">
      <c r="A1848">
        <v>1833</v>
      </c>
      <c r="B1848" s="84">
        <v>39295</v>
      </c>
      <c r="C1848" s="47">
        <v>56.03</v>
      </c>
      <c r="D1848" s="47">
        <v>57.55</v>
      </c>
      <c r="E1848" s="47">
        <v>56.03</v>
      </c>
      <c r="F1848" s="47">
        <v>57.55</v>
      </c>
      <c r="G1848" s="48">
        <v>6483500</v>
      </c>
      <c r="H1848" s="47">
        <v>46.74</v>
      </c>
      <c r="I1848" s="51">
        <f t="shared" si="218"/>
        <v>0.81216333622936587</v>
      </c>
      <c r="J1848" s="51">
        <f t="shared" ca="1" si="219"/>
        <v>1</v>
      </c>
      <c r="K1848" s="47">
        <f t="shared" si="220"/>
        <v>45.51</v>
      </c>
      <c r="L1848" s="47">
        <f t="shared" si="221"/>
        <v>46.74</v>
      </c>
      <c r="M1848" s="47">
        <f t="shared" si="222"/>
        <v>45.51</v>
      </c>
      <c r="N1848" s="47">
        <f t="shared" si="223"/>
        <v>46.74</v>
      </c>
      <c r="O1848" s="48">
        <f t="shared" ca="1" si="224"/>
        <v>6483500</v>
      </c>
    </row>
    <row r="1849" spans="1:15" x14ac:dyDescent="0.25">
      <c r="A1849">
        <v>1834</v>
      </c>
      <c r="B1849" s="84">
        <v>39294</v>
      </c>
      <c r="C1849" s="47">
        <v>56.17</v>
      </c>
      <c r="D1849" s="47">
        <v>56.25</v>
      </c>
      <c r="E1849" s="47">
        <v>55.31</v>
      </c>
      <c r="F1849" s="47">
        <v>55.36</v>
      </c>
      <c r="G1849" s="48">
        <v>4743500</v>
      </c>
      <c r="H1849" s="47">
        <v>44.96</v>
      </c>
      <c r="I1849" s="51">
        <f t="shared" si="218"/>
        <v>0.81213872832369949</v>
      </c>
      <c r="J1849" s="51">
        <f t="shared" ca="1" si="219"/>
        <v>1</v>
      </c>
      <c r="K1849" s="47">
        <f t="shared" si="220"/>
        <v>45.62</v>
      </c>
      <c r="L1849" s="47">
        <f t="shared" si="221"/>
        <v>45.68</v>
      </c>
      <c r="M1849" s="47">
        <f t="shared" si="222"/>
        <v>44.92</v>
      </c>
      <c r="N1849" s="47">
        <f t="shared" si="223"/>
        <v>44.96</v>
      </c>
      <c r="O1849" s="48">
        <f t="shared" ca="1" si="224"/>
        <v>4743500</v>
      </c>
    </row>
    <row r="1850" spans="1:15" x14ac:dyDescent="0.25">
      <c r="A1850">
        <v>1835</v>
      </c>
      <c r="B1850" s="84">
        <v>39293</v>
      </c>
      <c r="C1850" s="47">
        <v>55.16</v>
      </c>
      <c r="D1850" s="47">
        <v>56.25</v>
      </c>
      <c r="E1850" s="47">
        <v>55</v>
      </c>
      <c r="F1850" s="47">
        <v>56.13</v>
      </c>
      <c r="G1850" s="48">
        <v>3936900</v>
      </c>
      <c r="H1850" s="47">
        <v>45.58</v>
      </c>
      <c r="I1850" s="51">
        <f t="shared" si="218"/>
        <v>0.81204347051487613</v>
      </c>
      <c r="J1850" s="51">
        <f t="shared" ca="1" si="219"/>
        <v>1</v>
      </c>
      <c r="K1850" s="47">
        <f t="shared" si="220"/>
        <v>44.79</v>
      </c>
      <c r="L1850" s="47">
        <f t="shared" si="221"/>
        <v>45.68</v>
      </c>
      <c r="M1850" s="47">
        <f t="shared" si="222"/>
        <v>44.66</v>
      </c>
      <c r="N1850" s="47">
        <f t="shared" si="223"/>
        <v>45.58</v>
      </c>
      <c r="O1850" s="48">
        <f t="shared" ca="1" si="224"/>
        <v>3936900</v>
      </c>
    </row>
    <row r="1851" spans="1:15" x14ac:dyDescent="0.25">
      <c r="A1851">
        <v>1836</v>
      </c>
      <c r="B1851" s="84">
        <v>39290</v>
      </c>
      <c r="C1851" s="47">
        <v>55.46</v>
      </c>
      <c r="D1851" s="47">
        <v>55.68</v>
      </c>
      <c r="E1851" s="47">
        <v>54.7</v>
      </c>
      <c r="F1851" s="47">
        <v>54.93</v>
      </c>
      <c r="G1851" s="48">
        <v>4248100</v>
      </c>
      <c r="H1851" s="47">
        <v>44.61</v>
      </c>
      <c r="I1851" s="51">
        <f t="shared" si="218"/>
        <v>0.81212452211906061</v>
      </c>
      <c r="J1851" s="51">
        <f t="shared" ca="1" si="219"/>
        <v>1</v>
      </c>
      <c r="K1851" s="47">
        <f t="shared" si="220"/>
        <v>45.04</v>
      </c>
      <c r="L1851" s="47">
        <f t="shared" si="221"/>
        <v>45.22</v>
      </c>
      <c r="M1851" s="47">
        <f t="shared" si="222"/>
        <v>44.42</v>
      </c>
      <c r="N1851" s="47">
        <f t="shared" si="223"/>
        <v>44.61</v>
      </c>
      <c r="O1851" s="48">
        <f t="shared" ca="1" si="224"/>
        <v>4248100</v>
      </c>
    </row>
    <row r="1852" spans="1:15" x14ac:dyDescent="0.25">
      <c r="A1852">
        <v>1837</v>
      </c>
      <c r="B1852" s="84">
        <v>39289</v>
      </c>
      <c r="C1852" s="47">
        <v>55.89</v>
      </c>
      <c r="D1852" s="47">
        <v>56.16</v>
      </c>
      <c r="E1852" s="47">
        <v>54.47</v>
      </c>
      <c r="F1852" s="47">
        <v>54.9</v>
      </c>
      <c r="G1852" s="48">
        <v>5379500</v>
      </c>
      <c r="H1852" s="47">
        <v>44.58</v>
      </c>
      <c r="I1852" s="51">
        <f t="shared" si="218"/>
        <v>0.81202185792349724</v>
      </c>
      <c r="J1852" s="51">
        <f t="shared" ca="1" si="219"/>
        <v>1</v>
      </c>
      <c r="K1852" s="47">
        <f t="shared" si="220"/>
        <v>45.38</v>
      </c>
      <c r="L1852" s="47">
        <f t="shared" si="221"/>
        <v>45.6</v>
      </c>
      <c r="M1852" s="47">
        <f t="shared" si="222"/>
        <v>44.23</v>
      </c>
      <c r="N1852" s="47">
        <f t="shared" si="223"/>
        <v>44.58</v>
      </c>
      <c r="O1852" s="48">
        <f t="shared" ca="1" si="224"/>
        <v>5379500</v>
      </c>
    </row>
    <row r="1853" spans="1:15" x14ac:dyDescent="0.25">
      <c r="A1853">
        <v>1838</v>
      </c>
      <c r="B1853" s="84">
        <v>39288</v>
      </c>
      <c r="C1853" s="47">
        <v>55.01</v>
      </c>
      <c r="D1853" s="47">
        <v>55.35</v>
      </c>
      <c r="E1853" s="47">
        <v>54.64</v>
      </c>
      <c r="F1853" s="47">
        <v>55.15</v>
      </c>
      <c r="G1853" s="48">
        <v>3071700</v>
      </c>
      <c r="H1853" s="47">
        <v>44.79</v>
      </c>
      <c r="I1853" s="51">
        <f t="shared" si="218"/>
        <v>0.8121486854034452</v>
      </c>
      <c r="J1853" s="51">
        <f t="shared" ca="1" si="219"/>
        <v>1</v>
      </c>
      <c r="K1853" s="47">
        <f t="shared" si="220"/>
        <v>44.68</v>
      </c>
      <c r="L1853" s="47">
        <f t="shared" si="221"/>
        <v>44.95</v>
      </c>
      <c r="M1853" s="47">
        <f t="shared" si="222"/>
        <v>44.38</v>
      </c>
      <c r="N1853" s="47">
        <f t="shared" si="223"/>
        <v>44.79</v>
      </c>
      <c r="O1853" s="48">
        <f t="shared" ca="1" si="224"/>
        <v>3071700</v>
      </c>
    </row>
    <row r="1854" spans="1:15" x14ac:dyDescent="0.25">
      <c r="A1854">
        <v>1839</v>
      </c>
      <c r="B1854" s="84">
        <v>39287</v>
      </c>
      <c r="C1854" s="47">
        <v>54.71</v>
      </c>
      <c r="D1854" s="47">
        <v>55.49</v>
      </c>
      <c r="E1854" s="47">
        <v>54.56</v>
      </c>
      <c r="F1854" s="47">
        <v>54.6</v>
      </c>
      <c r="G1854" s="48">
        <v>2300900</v>
      </c>
      <c r="H1854" s="47">
        <v>44.34</v>
      </c>
      <c r="I1854" s="51">
        <f t="shared" si="218"/>
        <v>0.81208791208791209</v>
      </c>
      <c r="J1854" s="51">
        <f t="shared" ca="1" si="219"/>
        <v>1</v>
      </c>
      <c r="K1854" s="47">
        <f t="shared" si="220"/>
        <v>44.43</v>
      </c>
      <c r="L1854" s="47">
        <f t="shared" si="221"/>
        <v>45.06</v>
      </c>
      <c r="M1854" s="47">
        <f t="shared" si="222"/>
        <v>44.31</v>
      </c>
      <c r="N1854" s="47">
        <f t="shared" si="223"/>
        <v>44.34</v>
      </c>
      <c r="O1854" s="48">
        <f t="shared" ca="1" si="224"/>
        <v>2300900</v>
      </c>
    </row>
    <row r="1855" spans="1:15" x14ac:dyDescent="0.25">
      <c r="A1855">
        <v>1840</v>
      </c>
      <c r="B1855" s="84">
        <v>39286</v>
      </c>
      <c r="C1855" s="47">
        <v>54.56</v>
      </c>
      <c r="D1855" s="47">
        <v>55.31</v>
      </c>
      <c r="E1855" s="47">
        <v>54.4</v>
      </c>
      <c r="F1855" s="47">
        <v>54.98</v>
      </c>
      <c r="G1855" s="48">
        <v>1610200</v>
      </c>
      <c r="H1855" s="47">
        <v>44.65</v>
      </c>
      <c r="I1855" s="51">
        <f t="shared" si="218"/>
        <v>0.81211349581666059</v>
      </c>
      <c r="J1855" s="51">
        <f t="shared" ca="1" si="219"/>
        <v>1</v>
      </c>
      <c r="K1855" s="47">
        <f t="shared" si="220"/>
        <v>44.31</v>
      </c>
      <c r="L1855" s="47">
        <f t="shared" si="221"/>
        <v>44.92</v>
      </c>
      <c r="M1855" s="47">
        <f t="shared" si="222"/>
        <v>44.18</v>
      </c>
      <c r="N1855" s="47">
        <f t="shared" si="223"/>
        <v>44.65</v>
      </c>
      <c r="O1855" s="48">
        <f t="shared" ca="1" si="224"/>
        <v>1610200</v>
      </c>
    </row>
    <row r="1856" spans="1:15" x14ac:dyDescent="0.25">
      <c r="A1856">
        <v>1841</v>
      </c>
      <c r="B1856" s="84">
        <v>39283</v>
      </c>
      <c r="C1856" s="47">
        <v>54.91</v>
      </c>
      <c r="D1856" s="47">
        <v>54.95</v>
      </c>
      <c r="E1856" s="47">
        <v>54.24</v>
      </c>
      <c r="F1856" s="47">
        <v>54.3</v>
      </c>
      <c r="G1856" s="48">
        <v>2330400</v>
      </c>
      <c r="H1856" s="47">
        <v>44.1</v>
      </c>
      <c r="I1856" s="51">
        <f t="shared" si="218"/>
        <v>0.81215469613259672</v>
      </c>
      <c r="J1856" s="51">
        <f t="shared" ca="1" si="219"/>
        <v>1</v>
      </c>
      <c r="K1856" s="47">
        <f t="shared" si="220"/>
        <v>44.6</v>
      </c>
      <c r="L1856" s="47">
        <f t="shared" si="221"/>
        <v>44.63</v>
      </c>
      <c r="M1856" s="47">
        <f t="shared" si="222"/>
        <v>44.05</v>
      </c>
      <c r="N1856" s="47">
        <f t="shared" si="223"/>
        <v>44.1</v>
      </c>
      <c r="O1856" s="48">
        <f t="shared" ca="1" si="224"/>
        <v>2330400</v>
      </c>
    </row>
    <row r="1857" spans="1:15" x14ac:dyDescent="0.25">
      <c r="A1857">
        <v>1842</v>
      </c>
      <c r="B1857" s="84">
        <v>39282</v>
      </c>
      <c r="C1857" s="47">
        <v>54.6</v>
      </c>
      <c r="D1857" s="47">
        <v>55.36</v>
      </c>
      <c r="E1857" s="47">
        <v>54.51</v>
      </c>
      <c r="F1857" s="47">
        <v>54.99</v>
      </c>
      <c r="G1857" s="48">
        <v>2785400</v>
      </c>
      <c r="H1857" s="47">
        <v>44.66</v>
      </c>
      <c r="I1857" s="51">
        <f t="shared" si="218"/>
        <v>0.8121476632114929</v>
      </c>
      <c r="J1857" s="51">
        <f t="shared" ca="1" si="219"/>
        <v>1</v>
      </c>
      <c r="K1857" s="47">
        <f t="shared" si="220"/>
        <v>44.34</v>
      </c>
      <c r="L1857" s="47">
        <f t="shared" si="221"/>
        <v>44.96</v>
      </c>
      <c r="M1857" s="47">
        <f t="shared" si="222"/>
        <v>44.27</v>
      </c>
      <c r="N1857" s="47">
        <f t="shared" si="223"/>
        <v>44.66</v>
      </c>
      <c r="O1857" s="48">
        <f t="shared" ca="1" si="224"/>
        <v>2785400</v>
      </c>
    </row>
    <row r="1858" spans="1:15" x14ac:dyDescent="0.25">
      <c r="A1858">
        <v>1843</v>
      </c>
      <c r="B1858" s="84">
        <v>39281</v>
      </c>
      <c r="C1858" s="47">
        <v>54.31</v>
      </c>
      <c r="D1858" s="47">
        <v>54.7</v>
      </c>
      <c r="E1858" s="47">
        <v>53.91</v>
      </c>
      <c r="F1858" s="47">
        <v>54.28</v>
      </c>
      <c r="G1858" s="48">
        <v>2449600</v>
      </c>
      <c r="H1858" s="47">
        <v>44.08</v>
      </c>
      <c r="I1858" s="51">
        <f t="shared" si="218"/>
        <v>0.81208548268238756</v>
      </c>
      <c r="J1858" s="51">
        <f t="shared" ca="1" si="219"/>
        <v>1</v>
      </c>
      <c r="K1858" s="47">
        <f t="shared" si="220"/>
        <v>44.1</v>
      </c>
      <c r="L1858" s="47">
        <f t="shared" si="221"/>
        <v>44.42</v>
      </c>
      <c r="M1858" s="47">
        <f t="shared" si="222"/>
        <v>43.78</v>
      </c>
      <c r="N1858" s="47">
        <f t="shared" si="223"/>
        <v>44.08</v>
      </c>
      <c r="O1858" s="48">
        <f t="shared" ca="1" si="224"/>
        <v>2449600</v>
      </c>
    </row>
    <row r="1859" spans="1:15" x14ac:dyDescent="0.25">
      <c r="A1859">
        <v>1844</v>
      </c>
      <c r="B1859" s="84">
        <v>39280</v>
      </c>
      <c r="C1859" s="47">
        <v>53.75</v>
      </c>
      <c r="D1859" s="47">
        <v>54.63</v>
      </c>
      <c r="E1859" s="47">
        <v>53.7</v>
      </c>
      <c r="F1859" s="47">
        <v>54.35</v>
      </c>
      <c r="G1859" s="48">
        <v>2456300</v>
      </c>
      <c r="H1859" s="47">
        <v>44.14</v>
      </c>
      <c r="I1859" s="51">
        <f t="shared" si="218"/>
        <v>0.81214351425942966</v>
      </c>
      <c r="J1859" s="51">
        <f t="shared" ca="1" si="219"/>
        <v>1</v>
      </c>
      <c r="K1859" s="47">
        <f t="shared" si="220"/>
        <v>43.65</v>
      </c>
      <c r="L1859" s="47">
        <f t="shared" si="221"/>
        <v>44.37</v>
      </c>
      <c r="M1859" s="47">
        <f t="shared" si="222"/>
        <v>43.61</v>
      </c>
      <c r="N1859" s="47">
        <f t="shared" si="223"/>
        <v>44.14</v>
      </c>
      <c r="O1859" s="48">
        <f t="shared" ca="1" si="224"/>
        <v>2456300</v>
      </c>
    </row>
    <row r="1860" spans="1:15" x14ac:dyDescent="0.25">
      <c r="A1860">
        <v>1845</v>
      </c>
      <c r="B1860" s="84">
        <v>39279</v>
      </c>
      <c r="C1860" s="47">
        <v>53.96</v>
      </c>
      <c r="D1860" s="47">
        <v>54.2</v>
      </c>
      <c r="E1860" s="47">
        <v>53.7</v>
      </c>
      <c r="F1860" s="47">
        <v>53.92</v>
      </c>
      <c r="G1860" s="48">
        <v>1904600</v>
      </c>
      <c r="H1860" s="47">
        <v>43.79</v>
      </c>
      <c r="I1860" s="51">
        <f t="shared" si="218"/>
        <v>0.81212908011869434</v>
      </c>
      <c r="J1860" s="51">
        <f t="shared" ca="1" si="219"/>
        <v>1</v>
      </c>
      <c r="K1860" s="47">
        <f t="shared" si="220"/>
        <v>43.82</v>
      </c>
      <c r="L1860" s="47">
        <f t="shared" si="221"/>
        <v>44.02</v>
      </c>
      <c r="M1860" s="47">
        <f t="shared" si="222"/>
        <v>43.61</v>
      </c>
      <c r="N1860" s="47">
        <f t="shared" si="223"/>
        <v>43.79</v>
      </c>
      <c r="O1860" s="48">
        <f t="shared" ca="1" si="224"/>
        <v>1904600</v>
      </c>
    </row>
    <row r="1861" spans="1:15" x14ac:dyDescent="0.25">
      <c r="A1861">
        <v>1846</v>
      </c>
      <c r="B1861" s="84">
        <v>39276</v>
      </c>
      <c r="C1861" s="47">
        <v>53.49</v>
      </c>
      <c r="D1861" s="47">
        <v>54.09</v>
      </c>
      <c r="E1861" s="47">
        <v>53.49</v>
      </c>
      <c r="F1861" s="47">
        <v>53.8</v>
      </c>
      <c r="G1861" s="48">
        <v>3033600</v>
      </c>
      <c r="H1861" s="47">
        <v>43.69</v>
      </c>
      <c r="I1861" s="51">
        <f t="shared" si="218"/>
        <v>0.81208178438661716</v>
      </c>
      <c r="J1861" s="51">
        <f t="shared" ca="1" si="219"/>
        <v>1</v>
      </c>
      <c r="K1861" s="47">
        <f t="shared" si="220"/>
        <v>43.44</v>
      </c>
      <c r="L1861" s="47">
        <f t="shared" si="221"/>
        <v>43.93</v>
      </c>
      <c r="M1861" s="47">
        <f t="shared" si="222"/>
        <v>43.44</v>
      </c>
      <c r="N1861" s="47">
        <f t="shared" si="223"/>
        <v>43.69</v>
      </c>
      <c r="O1861" s="48">
        <f t="shared" ca="1" si="224"/>
        <v>3033600</v>
      </c>
    </row>
    <row r="1862" spans="1:15" x14ac:dyDescent="0.25">
      <c r="A1862">
        <v>1847</v>
      </c>
      <c r="B1862" s="84">
        <v>39275</v>
      </c>
      <c r="C1862" s="47">
        <v>53.45</v>
      </c>
      <c r="D1862" s="47">
        <v>53.71</v>
      </c>
      <c r="E1862" s="47">
        <v>52.76</v>
      </c>
      <c r="F1862" s="47">
        <v>53.66</v>
      </c>
      <c r="G1862" s="48">
        <v>4098300</v>
      </c>
      <c r="H1862" s="47">
        <v>43.58</v>
      </c>
      <c r="I1862" s="51">
        <f t="shared" si="218"/>
        <v>0.812150577711517</v>
      </c>
      <c r="J1862" s="51">
        <f t="shared" ca="1" si="219"/>
        <v>1</v>
      </c>
      <c r="K1862" s="47">
        <f t="shared" si="220"/>
        <v>43.41</v>
      </c>
      <c r="L1862" s="47">
        <f t="shared" si="221"/>
        <v>43.62</v>
      </c>
      <c r="M1862" s="47">
        <f t="shared" si="222"/>
        <v>42.85</v>
      </c>
      <c r="N1862" s="47">
        <f t="shared" si="223"/>
        <v>43.58</v>
      </c>
      <c r="O1862" s="48">
        <f t="shared" ca="1" si="224"/>
        <v>4098300</v>
      </c>
    </row>
    <row r="1863" spans="1:15" x14ac:dyDescent="0.25">
      <c r="A1863">
        <v>1848</v>
      </c>
      <c r="B1863" s="84">
        <v>39274</v>
      </c>
      <c r="C1863" s="47">
        <v>52.83</v>
      </c>
      <c r="D1863" s="47">
        <v>53.05</v>
      </c>
      <c r="E1863" s="47">
        <v>52.28</v>
      </c>
      <c r="F1863" s="47">
        <v>52.76</v>
      </c>
      <c r="G1863" s="48">
        <v>2905200</v>
      </c>
      <c r="H1863" s="47">
        <v>42.85</v>
      </c>
      <c r="I1863" s="51">
        <f t="shared" si="218"/>
        <v>0.81216830932524642</v>
      </c>
      <c r="J1863" s="51">
        <f t="shared" ca="1" si="219"/>
        <v>1</v>
      </c>
      <c r="K1863" s="47">
        <f t="shared" si="220"/>
        <v>42.91</v>
      </c>
      <c r="L1863" s="47">
        <f t="shared" si="221"/>
        <v>43.09</v>
      </c>
      <c r="M1863" s="47">
        <f t="shared" si="222"/>
        <v>42.46</v>
      </c>
      <c r="N1863" s="47">
        <f t="shared" si="223"/>
        <v>42.85</v>
      </c>
      <c r="O1863" s="48">
        <f t="shared" ca="1" si="224"/>
        <v>2905200</v>
      </c>
    </row>
    <row r="1864" spans="1:15" x14ac:dyDescent="0.25">
      <c r="A1864">
        <v>1849</v>
      </c>
      <c r="B1864" s="84">
        <v>39273</v>
      </c>
      <c r="C1864" s="47">
        <v>53.97</v>
      </c>
      <c r="D1864" s="47">
        <v>54.13</v>
      </c>
      <c r="E1864" s="47">
        <v>52.94</v>
      </c>
      <c r="F1864" s="47">
        <v>52.98</v>
      </c>
      <c r="G1864" s="48">
        <v>2677700</v>
      </c>
      <c r="H1864" s="47">
        <v>43.02</v>
      </c>
      <c r="I1864" s="51">
        <f t="shared" si="218"/>
        <v>0.81200453001132511</v>
      </c>
      <c r="J1864" s="51">
        <f t="shared" ca="1" si="219"/>
        <v>1</v>
      </c>
      <c r="K1864" s="47">
        <f t="shared" si="220"/>
        <v>43.82</v>
      </c>
      <c r="L1864" s="47">
        <f t="shared" si="221"/>
        <v>43.95</v>
      </c>
      <c r="M1864" s="47">
        <f t="shared" si="222"/>
        <v>42.99</v>
      </c>
      <c r="N1864" s="47">
        <f t="shared" si="223"/>
        <v>43.02</v>
      </c>
      <c r="O1864" s="48">
        <f t="shared" ca="1" si="224"/>
        <v>2677700</v>
      </c>
    </row>
    <row r="1865" spans="1:15" x14ac:dyDescent="0.25">
      <c r="A1865">
        <v>1850</v>
      </c>
      <c r="B1865" s="84">
        <v>39272</v>
      </c>
      <c r="C1865" s="47">
        <v>54.36</v>
      </c>
      <c r="D1865" s="47">
        <v>54.75</v>
      </c>
      <c r="E1865" s="47">
        <v>54.27</v>
      </c>
      <c r="F1865" s="47">
        <v>54.44</v>
      </c>
      <c r="G1865" s="48">
        <v>2074000</v>
      </c>
      <c r="H1865" s="47">
        <v>44.21</v>
      </c>
      <c r="I1865" s="51">
        <f t="shared" si="218"/>
        <v>0.8120867009551801</v>
      </c>
      <c r="J1865" s="51">
        <f t="shared" ca="1" si="219"/>
        <v>1</v>
      </c>
      <c r="K1865" s="47">
        <f t="shared" si="220"/>
        <v>44.15</v>
      </c>
      <c r="L1865" s="47">
        <f t="shared" si="221"/>
        <v>44.46</v>
      </c>
      <c r="M1865" s="47">
        <f t="shared" si="222"/>
        <v>44.07</v>
      </c>
      <c r="N1865" s="47">
        <f t="shared" si="223"/>
        <v>44.21</v>
      </c>
      <c r="O1865" s="48">
        <f t="shared" ca="1" si="224"/>
        <v>2074000</v>
      </c>
    </row>
    <row r="1866" spans="1:15" x14ac:dyDescent="0.25">
      <c r="A1866">
        <v>1851</v>
      </c>
      <c r="B1866" s="84">
        <v>39269</v>
      </c>
      <c r="C1866" s="47">
        <v>54.77</v>
      </c>
      <c r="D1866" s="47">
        <v>54.79</v>
      </c>
      <c r="E1866" s="47">
        <v>54.31</v>
      </c>
      <c r="F1866" s="47">
        <v>54.44</v>
      </c>
      <c r="G1866" s="48">
        <v>2018400</v>
      </c>
      <c r="H1866" s="47">
        <v>44.21</v>
      </c>
      <c r="I1866" s="51">
        <f t="shared" si="218"/>
        <v>0.8120867009551801</v>
      </c>
      <c r="J1866" s="51">
        <f t="shared" ca="1" si="219"/>
        <v>1</v>
      </c>
      <c r="K1866" s="47">
        <f t="shared" si="220"/>
        <v>44.48</v>
      </c>
      <c r="L1866" s="47">
        <f t="shared" si="221"/>
        <v>44.49</v>
      </c>
      <c r="M1866" s="47">
        <f t="shared" si="222"/>
        <v>44.1</v>
      </c>
      <c r="N1866" s="47">
        <f t="shared" si="223"/>
        <v>44.21</v>
      </c>
      <c r="O1866" s="48">
        <f t="shared" ca="1" si="224"/>
        <v>2018400</v>
      </c>
    </row>
    <row r="1867" spans="1:15" x14ac:dyDescent="0.25">
      <c r="A1867">
        <v>1852</v>
      </c>
      <c r="B1867" s="84">
        <v>39268</v>
      </c>
      <c r="C1867" s="47">
        <v>54.37</v>
      </c>
      <c r="D1867" s="47">
        <v>54.78</v>
      </c>
      <c r="E1867" s="47">
        <v>54.21</v>
      </c>
      <c r="F1867" s="47">
        <v>54.72</v>
      </c>
      <c r="G1867" s="48">
        <v>1490200</v>
      </c>
      <c r="H1867" s="47">
        <v>44.44</v>
      </c>
      <c r="I1867" s="51">
        <f t="shared" si="218"/>
        <v>0.8121345029239766</v>
      </c>
      <c r="J1867" s="51">
        <f t="shared" ca="1" si="219"/>
        <v>1</v>
      </c>
      <c r="K1867" s="47">
        <f t="shared" si="220"/>
        <v>44.16</v>
      </c>
      <c r="L1867" s="47">
        <f t="shared" si="221"/>
        <v>44.49</v>
      </c>
      <c r="M1867" s="47">
        <f t="shared" si="222"/>
        <v>44.03</v>
      </c>
      <c r="N1867" s="47">
        <f t="shared" si="223"/>
        <v>44.44</v>
      </c>
      <c r="O1867" s="48">
        <f t="shared" ca="1" si="224"/>
        <v>1490200</v>
      </c>
    </row>
    <row r="1868" spans="1:15" x14ac:dyDescent="0.25">
      <c r="A1868">
        <v>1853</v>
      </c>
      <c r="B1868" s="84">
        <v>39266</v>
      </c>
      <c r="C1868" s="47">
        <v>54.45</v>
      </c>
      <c r="D1868" s="47">
        <v>54.54</v>
      </c>
      <c r="E1868" s="47">
        <v>54.07</v>
      </c>
      <c r="F1868" s="47">
        <v>54.2</v>
      </c>
      <c r="G1868" s="48">
        <v>1126700</v>
      </c>
      <c r="H1868" s="47">
        <v>44.01</v>
      </c>
      <c r="I1868" s="51">
        <f t="shared" si="218"/>
        <v>0.8119926199261992</v>
      </c>
      <c r="J1868" s="51">
        <f t="shared" ca="1" si="219"/>
        <v>1</v>
      </c>
      <c r="K1868" s="47">
        <f t="shared" si="220"/>
        <v>44.21</v>
      </c>
      <c r="L1868" s="47">
        <f t="shared" si="221"/>
        <v>44.29</v>
      </c>
      <c r="M1868" s="47">
        <f t="shared" si="222"/>
        <v>43.9</v>
      </c>
      <c r="N1868" s="47">
        <f t="shared" si="223"/>
        <v>44.01</v>
      </c>
      <c r="O1868" s="48">
        <f t="shared" ca="1" si="224"/>
        <v>1126700</v>
      </c>
    </row>
    <row r="1869" spans="1:15" x14ac:dyDescent="0.25">
      <c r="A1869">
        <v>1854</v>
      </c>
      <c r="B1869" s="84">
        <v>39265</v>
      </c>
      <c r="C1869" s="47">
        <v>54.23</v>
      </c>
      <c r="D1869" s="47">
        <v>54.52</v>
      </c>
      <c r="E1869" s="47">
        <v>54.06</v>
      </c>
      <c r="F1869" s="47">
        <v>54.23</v>
      </c>
      <c r="G1869" s="48">
        <v>1808000</v>
      </c>
      <c r="H1869" s="47">
        <v>44.04</v>
      </c>
      <c r="I1869" s="51">
        <f t="shared" si="218"/>
        <v>0.81209662548404948</v>
      </c>
      <c r="J1869" s="51">
        <f t="shared" ca="1" si="219"/>
        <v>1</v>
      </c>
      <c r="K1869" s="47">
        <f t="shared" si="220"/>
        <v>44.04</v>
      </c>
      <c r="L1869" s="47">
        <f t="shared" si="221"/>
        <v>44.28</v>
      </c>
      <c r="M1869" s="47">
        <f t="shared" si="222"/>
        <v>43.9</v>
      </c>
      <c r="N1869" s="47">
        <f t="shared" si="223"/>
        <v>44.04</v>
      </c>
      <c r="O1869" s="48">
        <f t="shared" ca="1" si="224"/>
        <v>1808000</v>
      </c>
    </row>
    <row r="1870" spans="1:15" x14ac:dyDescent="0.25">
      <c r="A1870">
        <v>1855</v>
      </c>
      <c r="B1870" s="84">
        <v>39262</v>
      </c>
      <c r="C1870" s="47">
        <v>53.58</v>
      </c>
      <c r="D1870" s="47">
        <v>54.29</v>
      </c>
      <c r="E1870" s="47">
        <v>53.55</v>
      </c>
      <c r="F1870" s="47">
        <v>53.89</v>
      </c>
      <c r="G1870" s="48">
        <v>2637600</v>
      </c>
      <c r="H1870" s="47">
        <v>43.76</v>
      </c>
      <c r="I1870" s="51">
        <f t="shared" si="218"/>
        <v>0.81202449434032287</v>
      </c>
      <c r="J1870" s="51">
        <f t="shared" ca="1" si="219"/>
        <v>1</v>
      </c>
      <c r="K1870" s="47">
        <f t="shared" si="220"/>
        <v>43.51</v>
      </c>
      <c r="L1870" s="47">
        <f t="shared" si="221"/>
        <v>44.08</v>
      </c>
      <c r="M1870" s="47">
        <f t="shared" si="222"/>
        <v>43.48</v>
      </c>
      <c r="N1870" s="47">
        <f t="shared" si="223"/>
        <v>43.76</v>
      </c>
      <c r="O1870" s="48">
        <f t="shared" ca="1" si="224"/>
        <v>2637600</v>
      </c>
    </row>
    <row r="1871" spans="1:15" x14ac:dyDescent="0.25">
      <c r="A1871">
        <v>1856</v>
      </c>
      <c r="B1871" s="84">
        <v>39261</v>
      </c>
      <c r="C1871" s="47">
        <v>53.88</v>
      </c>
      <c r="D1871" s="47">
        <v>53.91</v>
      </c>
      <c r="E1871" s="47">
        <v>53.46</v>
      </c>
      <c r="F1871" s="47">
        <v>53.75</v>
      </c>
      <c r="G1871" s="48">
        <v>2362900</v>
      </c>
      <c r="H1871" s="47">
        <v>43.44</v>
      </c>
      <c r="I1871" s="51">
        <f t="shared" si="218"/>
        <v>0.80818604651162784</v>
      </c>
      <c r="J1871" s="51">
        <f t="shared" ca="1" si="219"/>
        <v>1</v>
      </c>
      <c r="K1871" s="47">
        <f t="shared" si="220"/>
        <v>43.55</v>
      </c>
      <c r="L1871" s="47">
        <f t="shared" si="221"/>
        <v>43.57</v>
      </c>
      <c r="M1871" s="47">
        <f t="shared" si="222"/>
        <v>43.21</v>
      </c>
      <c r="N1871" s="47">
        <f t="shared" si="223"/>
        <v>43.44</v>
      </c>
      <c r="O1871" s="48">
        <f t="shared" ca="1" si="224"/>
        <v>2362900</v>
      </c>
    </row>
    <row r="1872" spans="1:15" x14ac:dyDescent="0.25">
      <c r="A1872">
        <v>1857</v>
      </c>
      <c r="B1872" s="84">
        <v>39260</v>
      </c>
      <c r="C1872" s="47">
        <v>53.6</v>
      </c>
      <c r="D1872" s="47">
        <v>54.12</v>
      </c>
      <c r="E1872" s="47">
        <v>53.52</v>
      </c>
      <c r="F1872" s="47">
        <v>54.08</v>
      </c>
      <c r="G1872" s="48">
        <v>2080800</v>
      </c>
      <c r="H1872" s="47">
        <v>43.71</v>
      </c>
      <c r="I1872" s="51">
        <f t="shared" si="218"/>
        <v>0.80824704142011838</v>
      </c>
      <c r="J1872" s="51">
        <f t="shared" ca="1" si="219"/>
        <v>1</v>
      </c>
      <c r="K1872" s="47">
        <f t="shared" si="220"/>
        <v>43.32</v>
      </c>
      <c r="L1872" s="47">
        <f t="shared" si="221"/>
        <v>43.74</v>
      </c>
      <c r="M1872" s="47">
        <f t="shared" si="222"/>
        <v>43.26</v>
      </c>
      <c r="N1872" s="47">
        <f t="shared" si="223"/>
        <v>43.71</v>
      </c>
      <c r="O1872" s="48">
        <f t="shared" ca="1" si="224"/>
        <v>2080800</v>
      </c>
    </row>
    <row r="1873" spans="1:15" x14ac:dyDescent="0.25">
      <c r="A1873">
        <v>1858</v>
      </c>
      <c r="B1873" s="84">
        <v>39259</v>
      </c>
      <c r="C1873" s="47">
        <v>54.32</v>
      </c>
      <c r="D1873" s="47">
        <v>54.69</v>
      </c>
      <c r="E1873" s="47">
        <v>53.98</v>
      </c>
      <c r="F1873" s="47">
        <v>54.03</v>
      </c>
      <c r="G1873" s="48">
        <v>3907300</v>
      </c>
      <c r="H1873" s="47">
        <v>43.67</v>
      </c>
      <c r="I1873" s="51">
        <f t="shared" ref="I1873:I1936" si="225">H1873/F1873</f>
        <v>0.80825467332963175</v>
      </c>
      <c r="J1873" s="51">
        <f t="shared" ref="J1873:J1936" ca="1" si="226">INDEX(OFFSET($T$15,0,0,$S$13+1,1),MATCH(B1873,OFFSET($Q$15,0,0,$S$13+1,1),-1))</f>
        <v>1</v>
      </c>
      <c r="K1873" s="47">
        <f t="shared" ref="K1873:K1936" si="227">ROUND($I1873*C1873,2)</f>
        <v>43.9</v>
      </c>
      <c r="L1873" s="47">
        <f t="shared" ref="L1873:L1936" si="228">ROUND($I1873*D1873,2)</f>
        <v>44.2</v>
      </c>
      <c r="M1873" s="47">
        <f t="shared" ref="M1873:M1936" si="229">ROUND($I1873*E1873,2)</f>
        <v>43.63</v>
      </c>
      <c r="N1873" s="47">
        <f t="shared" ref="N1873:N1936" si="230">ROUND($I1873*F1873,2)</f>
        <v>43.67</v>
      </c>
      <c r="O1873" s="48">
        <f t="shared" ref="O1873:O1936" ca="1" si="231">G1873*J1873</f>
        <v>3907300</v>
      </c>
    </row>
    <row r="1874" spans="1:15" x14ac:dyDescent="0.25">
      <c r="A1874">
        <v>1859</v>
      </c>
      <c r="B1874" s="84">
        <v>39258</v>
      </c>
      <c r="C1874" s="47">
        <v>54.5</v>
      </c>
      <c r="D1874" s="47">
        <v>54.83</v>
      </c>
      <c r="E1874" s="47">
        <v>53.83</v>
      </c>
      <c r="F1874" s="47">
        <v>54.18</v>
      </c>
      <c r="G1874" s="48">
        <v>2345100</v>
      </c>
      <c r="H1874" s="47">
        <v>43.79</v>
      </c>
      <c r="I1874" s="51">
        <f t="shared" si="225"/>
        <v>0.80823181985972681</v>
      </c>
      <c r="J1874" s="51">
        <f t="shared" ca="1" si="226"/>
        <v>1</v>
      </c>
      <c r="K1874" s="47">
        <f t="shared" si="227"/>
        <v>44.05</v>
      </c>
      <c r="L1874" s="47">
        <f t="shared" si="228"/>
        <v>44.32</v>
      </c>
      <c r="M1874" s="47">
        <f t="shared" si="229"/>
        <v>43.51</v>
      </c>
      <c r="N1874" s="47">
        <f t="shared" si="230"/>
        <v>43.79</v>
      </c>
      <c r="O1874" s="48">
        <f t="shared" ca="1" si="231"/>
        <v>2345100</v>
      </c>
    </row>
    <row r="1875" spans="1:15" x14ac:dyDescent="0.25">
      <c r="A1875">
        <v>1860</v>
      </c>
      <c r="B1875" s="84">
        <v>39255</v>
      </c>
      <c r="C1875" s="47">
        <v>55.64</v>
      </c>
      <c r="D1875" s="47">
        <v>55.64</v>
      </c>
      <c r="E1875" s="47">
        <v>54.38</v>
      </c>
      <c r="F1875" s="47">
        <v>54.5</v>
      </c>
      <c r="G1875" s="48">
        <v>2548900</v>
      </c>
      <c r="H1875" s="47">
        <v>44.05</v>
      </c>
      <c r="I1875" s="51">
        <f t="shared" si="225"/>
        <v>0.80825688073394486</v>
      </c>
      <c r="J1875" s="51">
        <f t="shared" ca="1" si="226"/>
        <v>1</v>
      </c>
      <c r="K1875" s="47">
        <f t="shared" si="227"/>
        <v>44.97</v>
      </c>
      <c r="L1875" s="47">
        <f t="shared" si="228"/>
        <v>44.97</v>
      </c>
      <c r="M1875" s="47">
        <f t="shared" si="229"/>
        <v>43.95</v>
      </c>
      <c r="N1875" s="47">
        <f t="shared" si="230"/>
        <v>44.05</v>
      </c>
      <c r="O1875" s="48">
        <f t="shared" ca="1" si="231"/>
        <v>2548900</v>
      </c>
    </row>
    <row r="1876" spans="1:15" x14ac:dyDescent="0.25">
      <c r="A1876">
        <v>1861</v>
      </c>
      <c r="B1876" s="84">
        <v>39254</v>
      </c>
      <c r="C1876" s="47">
        <v>55.45</v>
      </c>
      <c r="D1876" s="47">
        <v>56.01</v>
      </c>
      <c r="E1876" s="47">
        <v>55.08</v>
      </c>
      <c r="F1876" s="47">
        <v>55.74</v>
      </c>
      <c r="G1876" s="48">
        <v>2006700</v>
      </c>
      <c r="H1876" s="47">
        <v>45.05</v>
      </c>
      <c r="I1876" s="51">
        <f t="shared" si="225"/>
        <v>0.80821672048797988</v>
      </c>
      <c r="J1876" s="51">
        <f t="shared" ca="1" si="226"/>
        <v>1</v>
      </c>
      <c r="K1876" s="47">
        <f t="shared" si="227"/>
        <v>44.82</v>
      </c>
      <c r="L1876" s="47">
        <f t="shared" si="228"/>
        <v>45.27</v>
      </c>
      <c r="M1876" s="47">
        <f t="shared" si="229"/>
        <v>44.52</v>
      </c>
      <c r="N1876" s="47">
        <f t="shared" si="230"/>
        <v>45.05</v>
      </c>
      <c r="O1876" s="48">
        <f t="shared" ca="1" si="231"/>
        <v>2006700</v>
      </c>
    </row>
    <row r="1877" spans="1:15" x14ac:dyDescent="0.25">
      <c r="A1877">
        <v>1862</v>
      </c>
      <c r="B1877" s="84">
        <v>39253</v>
      </c>
      <c r="C1877" s="47">
        <v>56.33</v>
      </c>
      <c r="D1877" s="47">
        <v>56.63</v>
      </c>
      <c r="E1877" s="47">
        <v>55.61</v>
      </c>
      <c r="F1877" s="47">
        <v>55.62</v>
      </c>
      <c r="G1877" s="48">
        <v>1383400</v>
      </c>
      <c r="H1877" s="47">
        <v>44.95</v>
      </c>
      <c r="I1877" s="51">
        <f t="shared" si="225"/>
        <v>0.80816253146350248</v>
      </c>
      <c r="J1877" s="51">
        <f t="shared" ca="1" si="226"/>
        <v>1</v>
      </c>
      <c r="K1877" s="47">
        <f t="shared" si="227"/>
        <v>45.52</v>
      </c>
      <c r="L1877" s="47">
        <f t="shared" si="228"/>
        <v>45.77</v>
      </c>
      <c r="M1877" s="47">
        <f t="shared" si="229"/>
        <v>44.94</v>
      </c>
      <c r="N1877" s="47">
        <f t="shared" si="230"/>
        <v>44.95</v>
      </c>
      <c r="O1877" s="48">
        <f t="shared" ca="1" si="231"/>
        <v>1383400</v>
      </c>
    </row>
    <row r="1878" spans="1:15" x14ac:dyDescent="0.25">
      <c r="A1878">
        <v>1863</v>
      </c>
      <c r="B1878" s="84">
        <v>39252</v>
      </c>
      <c r="C1878" s="47">
        <v>55.53</v>
      </c>
      <c r="D1878" s="47">
        <v>56.47</v>
      </c>
      <c r="E1878" s="47">
        <v>55.53</v>
      </c>
      <c r="F1878" s="47">
        <v>56.1</v>
      </c>
      <c r="G1878" s="48">
        <v>1536400</v>
      </c>
      <c r="H1878" s="47">
        <v>45.34</v>
      </c>
      <c r="I1878" s="51">
        <f t="shared" si="225"/>
        <v>0.80819964349376117</v>
      </c>
      <c r="J1878" s="51">
        <f t="shared" ca="1" si="226"/>
        <v>1</v>
      </c>
      <c r="K1878" s="47">
        <f t="shared" si="227"/>
        <v>44.88</v>
      </c>
      <c r="L1878" s="47">
        <f t="shared" si="228"/>
        <v>45.64</v>
      </c>
      <c r="M1878" s="47">
        <f t="shared" si="229"/>
        <v>44.88</v>
      </c>
      <c r="N1878" s="47">
        <f t="shared" si="230"/>
        <v>45.34</v>
      </c>
      <c r="O1878" s="48">
        <f t="shared" ca="1" si="231"/>
        <v>1536400</v>
      </c>
    </row>
    <row r="1879" spans="1:15" x14ac:dyDescent="0.25">
      <c r="A1879">
        <v>1864</v>
      </c>
      <c r="B1879" s="84">
        <v>39251</v>
      </c>
      <c r="C1879" s="47">
        <v>56.53</v>
      </c>
      <c r="D1879" s="47">
        <v>56.58</v>
      </c>
      <c r="E1879" s="47">
        <v>55.7</v>
      </c>
      <c r="F1879" s="47">
        <v>55.74</v>
      </c>
      <c r="G1879" s="48">
        <v>2072300</v>
      </c>
      <c r="H1879" s="47">
        <v>45.05</v>
      </c>
      <c r="I1879" s="51">
        <f t="shared" si="225"/>
        <v>0.80821672048797988</v>
      </c>
      <c r="J1879" s="51">
        <f t="shared" ca="1" si="226"/>
        <v>1</v>
      </c>
      <c r="K1879" s="47">
        <f t="shared" si="227"/>
        <v>45.69</v>
      </c>
      <c r="L1879" s="47">
        <f t="shared" si="228"/>
        <v>45.73</v>
      </c>
      <c r="M1879" s="47">
        <f t="shared" si="229"/>
        <v>45.02</v>
      </c>
      <c r="N1879" s="47">
        <f t="shared" si="230"/>
        <v>45.05</v>
      </c>
      <c r="O1879" s="48">
        <f t="shared" ca="1" si="231"/>
        <v>2072300</v>
      </c>
    </row>
    <row r="1880" spans="1:15" x14ac:dyDescent="0.25">
      <c r="A1880">
        <v>1865</v>
      </c>
      <c r="B1880" s="84">
        <v>39248</v>
      </c>
      <c r="C1880" s="47">
        <v>56.64</v>
      </c>
      <c r="D1880" s="47">
        <v>56.86</v>
      </c>
      <c r="E1880" s="47">
        <v>56.25</v>
      </c>
      <c r="F1880" s="47">
        <v>56.54</v>
      </c>
      <c r="G1880" s="48">
        <v>2384400</v>
      </c>
      <c r="H1880" s="47">
        <v>45.7</v>
      </c>
      <c r="I1880" s="51">
        <f t="shared" si="225"/>
        <v>0.80827732578705347</v>
      </c>
      <c r="J1880" s="51">
        <f t="shared" ca="1" si="226"/>
        <v>1</v>
      </c>
      <c r="K1880" s="47">
        <f t="shared" si="227"/>
        <v>45.78</v>
      </c>
      <c r="L1880" s="47">
        <f t="shared" si="228"/>
        <v>45.96</v>
      </c>
      <c r="M1880" s="47">
        <f t="shared" si="229"/>
        <v>45.47</v>
      </c>
      <c r="N1880" s="47">
        <f t="shared" si="230"/>
        <v>45.7</v>
      </c>
      <c r="O1880" s="48">
        <f t="shared" ca="1" si="231"/>
        <v>2384400</v>
      </c>
    </row>
    <row r="1881" spans="1:15" x14ac:dyDescent="0.25">
      <c r="A1881">
        <v>1866</v>
      </c>
      <c r="B1881" s="84">
        <v>39247</v>
      </c>
      <c r="C1881" s="47">
        <v>55.93</v>
      </c>
      <c r="D1881" s="47">
        <v>56.45</v>
      </c>
      <c r="E1881" s="47">
        <v>55.75</v>
      </c>
      <c r="F1881" s="47">
        <v>56.41</v>
      </c>
      <c r="G1881" s="48">
        <v>2098500</v>
      </c>
      <c r="H1881" s="47">
        <v>45.59</v>
      </c>
      <c r="I1881" s="51">
        <f t="shared" si="225"/>
        <v>0.80819003722744209</v>
      </c>
      <c r="J1881" s="51">
        <f t="shared" ca="1" si="226"/>
        <v>1</v>
      </c>
      <c r="K1881" s="47">
        <f t="shared" si="227"/>
        <v>45.2</v>
      </c>
      <c r="L1881" s="47">
        <f t="shared" si="228"/>
        <v>45.62</v>
      </c>
      <c r="M1881" s="47">
        <f t="shared" si="229"/>
        <v>45.06</v>
      </c>
      <c r="N1881" s="47">
        <f t="shared" si="230"/>
        <v>45.59</v>
      </c>
      <c r="O1881" s="48">
        <f t="shared" ca="1" si="231"/>
        <v>2098500</v>
      </c>
    </row>
    <row r="1882" spans="1:15" x14ac:dyDescent="0.25">
      <c r="A1882">
        <v>1867</v>
      </c>
      <c r="B1882" s="84">
        <v>39246</v>
      </c>
      <c r="C1882" s="47">
        <v>55.82</v>
      </c>
      <c r="D1882" s="47">
        <v>56.18</v>
      </c>
      <c r="E1882" s="47">
        <v>55.28</v>
      </c>
      <c r="F1882" s="47">
        <v>56.18</v>
      </c>
      <c r="G1882" s="48">
        <v>2205500</v>
      </c>
      <c r="H1882" s="47">
        <v>45.41</v>
      </c>
      <c r="I1882" s="51">
        <f t="shared" si="225"/>
        <v>0.80829476682093271</v>
      </c>
      <c r="J1882" s="51">
        <f t="shared" ca="1" si="226"/>
        <v>1</v>
      </c>
      <c r="K1882" s="47">
        <f t="shared" si="227"/>
        <v>45.12</v>
      </c>
      <c r="L1882" s="47">
        <f t="shared" si="228"/>
        <v>45.41</v>
      </c>
      <c r="M1882" s="47">
        <f t="shared" si="229"/>
        <v>44.68</v>
      </c>
      <c r="N1882" s="47">
        <f t="shared" si="230"/>
        <v>45.41</v>
      </c>
      <c r="O1882" s="48">
        <f t="shared" ca="1" si="231"/>
        <v>2205500</v>
      </c>
    </row>
    <row r="1883" spans="1:15" x14ac:dyDescent="0.25">
      <c r="A1883">
        <v>1868</v>
      </c>
      <c r="B1883" s="84">
        <v>39245</v>
      </c>
      <c r="C1883" s="47">
        <v>55.55</v>
      </c>
      <c r="D1883" s="47">
        <v>56.31</v>
      </c>
      <c r="E1883" s="47">
        <v>55.52</v>
      </c>
      <c r="F1883" s="47">
        <v>55.82</v>
      </c>
      <c r="G1883" s="48">
        <v>2035300</v>
      </c>
      <c r="H1883" s="47">
        <v>45.12</v>
      </c>
      <c r="I1883" s="51">
        <f t="shared" si="225"/>
        <v>0.80831243281977783</v>
      </c>
      <c r="J1883" s="51">
        <f t="shared" ca="1" si="226"/>
        <v>1</v>
      </c>
      <c r="K1883" s="47">
        <f t="shared" si="227"/>
        <v>44.9</v>
      </c>
      <c r="L1883" s="47">
        <f t="shared" si="228"/>
        <v>45.52</v>
      </c>
      <c r="M1883" s="47">
        <f t="shared" si="229"/>
        <v>44.88</v>
      </c>
      <c r="N1883" s="47">
        <f t="shared" si="230"/>
        <v>45.12</v>
      </c>
      <c r="O1883" s="48">
        <f t="shared" ca="1" si="231"/>
        <v>2035300</v>
      </c>
    </row>
    <row r="1884" spans="1:15" x14ac:dyDescent="0.25">
      <c r="A1884">
        <v>1869</v>
      </c>
      <c r="B1884" s="84">
        <v>39244</v>
      </c>
      <c r="C1884" s="47">
        <v>56.64</v>
      </c>
      <c r="D1884" s="47">
        <v>56.64</v>
      </c>
      <c r="E1884" s="47">
        <v>55.82</v>
      </c>
      <c r="F1884" s="47">
        <v>55.87</v>
      </c>
      <c r="G1884" s="48">
        <v>3157800</v>
      </c>
      <c r="H1884" s="47">
        <v>45.16</v>
      </c>
      <c r="I1884" s="51">
        <f t="shared" si="225"/>
        <v>0.80830499373545728</v>
      </c>
      <c r="J1884" s="51">
        <f t="shared" ca="1" si="226"/>
        <v>1</v>
      </c>
      <c r="K1884" s="47">
        <f t="shared" si="227"/>
        <v>45.78</v>
      </c>
      <c r="L1884" s="47">
        <f t="shared" si="228"/>
        <v>45.78</v>
      </c>
      <c r="M1884" s="47">
        <f t="shared" si="229"/>
        <v>45.12</v>
      </c>
      <c r="N1884" s="47">
        <f t="shared" si="230"/>
        <v>45.16</v>
      </c>
      <c r="O1884" s="48">
        <f t="shared" ca="1" si="231"/>
        <v>3157800</v>
      </c>
    </row>
    <row r="1885" spans="1:15" x14ac:dyDescent="0.25">
      <c r="A1885">
        <v>1870</v>
      </c>
      <c r="B1885" s="84">
        <v>39241</v>
      </c>
      <c r="C1885" s="47">
        <v>56</v>
      </c>
      <c r="D1885" s="47">
        <v>56.73</v>
      </c>
      <c r="E1885" s="47">
        <v>55.26</v>
      </c>
      <c r="F1885" s="47">
        <v>56.64</v>
      </c>
      <c r="G1885" s="48">
        <v>2832700</v>
      </c>
      <c r="H1885" s="47">
        <v>45.78</v>
      </c>
      <c r="I1885" s="51">
        <f t="shared" si="225"/>
        <v>0.80826271186440679</v>
      </c>
      <c r="J1885" s="51">
        <f t="shared" ca="1" si="226"/>
        <v>1</v>
      </c>
      <c r="K1885" s="47">
        <f t="shared" si="227"/>
        <v>45.26</v>
      </c>
      <c r="L1885" s="47">
        <f t="shared" si="228"/>
        <v>45.85</v>
      </c>
      <c r="M1885" s="47">
        <f t="shared" si="229"/>
        <v>44.66</v>
      </c>
      <c r="N1885" s="47">
        <f t="shared" si="230"/>
        <v>45.78</v>
      </c>
      <c r="O1885" s="48">
        <f t="shared" ca="1" si="231"/>
        <v>2832700</v>
      </c>
    </row>
    <row r="1886" spans="1:15" x14ac:dyDescent="0.25">
      <c r="A1886">
        <v>1871</v>
      </c>
      <c r="B1886" s="84">
        <v>39240</v>
      </c>
      <c r="C1886" s="47">
        <v>56.66</v>
      </c>
      <c r="D1886" s="47">
        <v>56.94</v>
      </c>
      <c r="E1886" s="47">
        <v>56</v>
      </c>
      <c r="F1886" s="47">
        <v>56.05</v>
      </c>
      <c r="G1886" s="48">
        <v>2659500</v>
      </c>
      <c r="H1886" s="47">
        <v>45.3</v>
      </c>
      <c r="I1886" s="51">
        <f t="shared" si="225"/>
        <v>0.80820695807314902</v>
      </c>
      <c r="J1886" s="51">
        <f t="shared" ca="1" si="226"/>
        <v>1</v>
      </c>
      <c r="K1886" s="47">
        <f t="shared" si="227"/>
        <v>45.79</v>
      </c>
      <c r="L1886" s="47">
        <f t="shared" si="228"/>
        <v>46.02</v>
      </c>
      <c r="M1886" s="47">
        <f t="shared" si="229"/>
        <v>45.26</v>
      </c>
      <c r="N1886" s="47">
        <f t="shared" si="230"/>
        <v>45.3</v>
      </c>
      <c r="O1886" s="48">
        <f t="shared" ca="1" si="231"/>
        <v>2659500</v>
      </c>
    </row>
    <row r="1887" spans="1:15" x14ac:dyDescent="0.25">
      <c r="A1887">
        <v>1872</v>
      </c>
      <c r="B1887" s="84">
        <v>39239</v>
      </c>
      <c r="C1887" s="47">
        <v>56.37</v>
      </c>
      <c r="D1887" s="47">
        <v>57.04</v>
      </c>
      <c r="E1887" s="47">
        <v>56.25</v>
      </c>
      <c r="F1887" s="47">
        <v>56.91</v>
      </c>
      <c r="G1887" s="48">
        <v>3915400</v>
      </c>
      <c r="H1887" s="47">
        <v>46</v>
      </c>
      <c r="I1887" s="51">
        <f t="shared" si="225"/>
        <v>0.80829379722368655</v>
      </c>
      <c r="J1887" s="51">
        <f t="shared" ca="1" si="226"/>
        <v>1</v>
      </c>
      <c r="K1887" s="47">
        <f t="shared" si="227"/>
        <v>45.56</v>
      </c>
      <c r="L1887" s="47">
        <f t="shared" si="228"/>
        <v>46.11</v>
      </c>
      <c r="M1887" s="47">
        <f t="shared" si="229"/>
        <v>45.47</v>
      </c>
      <c r="N1887" s="47">
        <f t="shared" si="230"/>
        <v>46</v>
      </c>
      <c r="O1887" s="48">
        <f t="shared" ca="1" si="231"/>
        <v>3915400</v>
      </c>
    </row>
    <row r="1888" spans="1:15" x14ac:dyDescent="0.25">
      <c r="A1888">
        <v>1873</v>
      </c>
      <c r="B1888" s="84">
        <v>39238</v>
      </c>
      <c r="C1888" s="47">
        <v>56.4</v>
      </c>
      <c r="D1888" s="47">
        <v>56.45</v>
      </c>
      <c r="E1888" s="47">
        <v>55.94</v>
      </c>
      <c r="F1888" s="47">
        <v>56</v>
      </c>
      <c r="G1888" s="48">
        <v>2981600</v>
      </c>
      <c r="H1888" s="47">
        <v>45.26</v>
      </c>
      <c r="I1888" s="51">
        <f t="shared" si="225"/>
        <v>0.80821428571428566</v>
      </c>
      <c r="J1888" s="51">
        <f t="shared" ca="1" si="226"/>
        <v>1</v>
      </c>
      <c r="K1888" s="47">
        <f t="shared" si="227"/>
        <v>45.58</v>
      </c>
      <c r="L1888" s="47">
        <f t="shared" si="228"/>
        <v>45.62</v>
      </c>
      <c r="M1888" s="47">
        <f t="shared" si="229"/>
        <v>45.21</v>
      </c>
      <c r="N1888" s="47">
        <f t="shared" si="230"/>
        <v>45.26</v>
      </c>
      <c r="O1888" s="48">
        <f t="shared" ca="1" si="231"/>
        <v>2981600</v>
      </c>
    </row>
    <row r="1889" spans="1:15" x14ac:dyDescent="0.25">
      <c r="A1889">
        <v>1874</v>
      </c>
      <c r="B1889" s="84">
        <v>39237</v>
      </c>
      <c r="C1889" s="47">
        <v>55.95</v>
      </c>
      <c r="D1889" s="47">
        <v>56.75</v>
      </c>
      <c r="E1889" s="47">
        <v>55.89</v>
      </c>
      <c r="F1889" s="47">
        <v>56.6</v>
      </c>
      <c r="G1889" s="48">
        <v>2625200</v>
      </c>
      <c r="H1889" s="47">
        <v>45.75</v>
      </c>
      <c r="I1889" s="51">
        <f t="shared" si="225"/>
        <v>0.80830388692579502</v>
      </c>
      <c r="J1889" s="51">
        <f t="shared" ca="1" si="226"/>
        <v>1</v>
      </c>
      <c r="K1889" s="47">
        <f t="shared" si="227"/>
        <v>45.22</v>
      </c>
      <c r="L1889" s="47">
        <f t="shared" si="228"/>
        <v>45.87</v>
      </c>
      <c r="M1889" s="47">
        <f t="shared" si="229"/>
        <v>45.18</v>
      </c>
      <c r="N1889" s="47">
        <f t="shared" si="230"/>
        <v>45.75</v>
      </c>
      <c r="O1889" s="48">
        <f t="shared" ca="1" si="231"/>
        <v>2625200</v>
      </c>
    </row>
    <row r="1890" spans="1:15" x14ac:dyDescent="0.25">
      <c r="A1890">
        <v>1875</v>
      </c>
      <c r="B1890" s="84">
        <v>39234</v>
      </c>
      <c r="C1890" s="47">
        <v>55.71</v>
      </c>
      <c r="D1890" s="47">
        <v>56.25</v>
      </c>
      <c r="E1890" s="47">
        <v>55.66</v>
      </c>
      <c r="F1890" s="47">
        <v>56.17</v>
      </c>
      <c r="G1890" s="48">
        <v>3205800</v>
      </c>
      <c r="H1890" s="47">
        <v>45.4</v>
      </c>
      <c r="I1890" s="51">
        <f t="shared" si="225"/>
        <v>0.80826063735089904</v>
      </c>
      <c r="J1890" s="51">
        <f t="shared" ca="1" si="226"/>
        <v>1</v>
      </c>
      <c r="K1890" s="47">
        <f t="shared" si="227"/>
        <v>45.03</v>
      </c>
      <c r="L1890" s="47">
        <f t="shared" si="228"/>
        <v>45.46</v>
      </c>
      <c r="M1890" s="47">
        <f t="shared" si="229"/>
        <v>44.99</v>
      </c>
      <c r="N1890" s="47">
        <f t="shared" si="230"/>
        <v>45.4</v>
      </c>
      <c r="O1890" s="48">
        <f t="shared" ca="1" si="231"/>
        <v>3205800</v>
      </c>
    </row>
    <row r="1891" spans="1:15" x14ac:dyDescent="0.25">
      <c r="A1891">
        <v>1876</v>
      </c>
      <c r="B1891" s="84">
        <v>39233</v>
      </c>
      <c r="C1891" s="47">
        <v>54.89</v>
      </c>
      <c r="D1891" s="47">
        <v>55.65</v>
      </c>
      <c r="E1891" s="47">
        <v>54.8</v>
      </c>
      <c r="F1891" s="47">
        <v>55.6</v>
      </c>
      <c r="G1891" s="48">
        <v>2327500</v>
      </c>
      <c r="H1891" s="47">
        <v>44.94</v>
      </c>
      <c r="I1891" s="51">
        <f t="shared" si="225"/>
        <v>0.80827338129496396</v>
      </c>
      <c r="J1891" s="51">
        <f t="shared" ca="1" si="226"/>
        <v>1</v>
      </c>
      <c r="K1891" s="47">
        <f t="shared" si="227"/>
        <v>44.37</v>
      </c>
      <c r="L1891" s="47">
        <f t="shared" si="228"/>
        <v>44.98</v>
      </c>
      <c r="M1891" s="47">
        <f t="shared" si="229"/>
        <v>44.29</v>
      </c>
      <c r="N1891" s="47">
        <f t="shared" si="230"/>
        <v>44.94</v>
      </c>
      <c r="O1891" s="48">
        <f t="shared" ca="1" si="231"/>
        <v>2327500</v>
      </c>
    </row>
    <row r="1892" spans="1:15" x14ac:dyDescent="0.25">
      <c r="A1892">
        <v>1877</v>
      </c>
      <c r="B1892" s="84">
        <v>39232</v>
      </c>
      <c r="C1892" s="47">
        <v>54.55</v>
      </c>
      <c r="D1892" s="47">
        <v>54.96</v>
      </c>
      <c r="E1892" s="47">
        <v>54.42</v>
      </c>
      <c r="F1892" s="47">
        <v>54.96</v>
      </c>
      <c r="G1892" s="48">
        <v>2841900</v>
      </c>
      <c r="H1892" s="47">
        <v>44.42</v>
      </c>
      <c r="I1892" s="51">
        <f t="shared" si="225"/>
        <v>0.80822416302765654</v>
      </c>
      <c r="J1892" s="51">
        <f t="shared" ca="1" si="226"/>
        <v>1</v>
      </c>
      <c r="K1892" s="47">
        <f t="shared" si="227"/>
        <v>44.09</v>
      </c>
      <c r="L1892" s="47">
        <f t="shared" si="228"/>
        <v>44.42</v>
      </c>
      <c r="M1892" s="47">
        <f t="shared" si="229"/>
        <v>43.98</v>
      </c>
      <c r="N1892" s="47">
        <f t="shared" si="230"/>
        <v>44.42</v>
      </c>
      <c r="O1892" s="48">
        <f t="shared" ca="1" si="231"/>
        <v>2841900</v>
      </c>
    </row>
    <row r="1893" spans="1:15" x14ac:dyDescent="0.25">
      <c r="A1893">
        <v>1878</v>
      </c>
      <c r="B1893" s="84">
        <v>39231</v>
      </c>
      <c r="C1893" s="47">
        <v>54.18</v>
      </c>
      <c r="D1893" s="47">
        <v>54.68</v>
      </c>
      <c r="E1893" s="47">
        <v>54.1</v>
      </c>
      <c r="F1893" s="47">
        <v>54.59</v>
      </c>
      <c r="G1893" s="48">
        <v>1985000</v>
      </c>
      <c r="H1893" s="47">
        <v>44.12</v>
      </c>
      <c r="I1893" s="51">
        <f t="shared" si="225"/>
        <v>0.80820663125114478</v>
      </c>
      <c r="J1893" s="51">
        <f t="shared" ca="1" si="226"/>
        <v>1</v>
      </c>
      <c r="K1893" s="47">
        <f t="shared" si="227"/>
        <v>43.79</v>
      </c>
      <c r="L1893" s="47">
        <f t="shared" si="228"/>
        <v>44.19</v>
      </c>
      <c r="M1893" s="47">
        <f t="shared" si="229"/>
        <v>43.72</v>
      </c>
      <c r="N1893" s="47">
        <f t="shared" si="230"/>
        <v>44.12</v>
      </c>
      <c r="O1893" s="48">
        <f t="shared" ca="1" si="231"/>
        <v>1985000</v>
      </c>
    </row>
    <row r="1894" spans="1:15" x14ac:dyDescent="0.25">
      <c r="A1894">
        <v>1879</v>
      </c>
      <c r="B1894" s="84">
        <v>39227</v>
      </c>
      <c r="C1894" s="47">
        <v>54.28</v>
      </c>
      <c r="D1894" s="47">
        <v>54.6</v>
      </c>
      <c r="E1894" s="47">
        <v>54.05</v>
      </c>
      <c r="F1894" s="47">
        <v>54.23</v>
      </c>
      <c r="G1894" s="48">
        <v>2107300</v>
      </c>
      <c r="H1894" s="47">
        <v>43.83</v>
      </c>
      <c r="I1894" s="51">
        <f t="shared" si="225"/>
        <v>0.80822423013092382</v>
      </c>
      <c r="J1894" s="51">
        <f t="shared" ca="1" si="226"/>
        <v>1</v>
      </c>
      <c r="K1894" s="47">
        <f t="shared" si="227"/>
        <v>43.87</v>
      </c>
      <c r="L1894" s="47">
        <f t="shared" si="228"/>
        <v>44.13</v>
      </c>
      <c r="M1894" s="47">
        <f t="shared" si="229"/>
        <v>43.68</v>
      </c>
      <c r="N1894" s="47">
        <f t="shared" si="230"/>
        <v>43.83</v>
      </c>
      <c r="O1894" s="48">
        <f t="shared" ca="1" si="231"/>
        <v>2107300</v>
      </c>
    </row>
    <row r="1895" spans="1:15" x14ac:dyDescent="0.25">
      <c r="A1895">
        <v>1880</v>
      </c>
      <c r="B1895" s="84">
        <v>39226</v>
      </c>
      <c r="C1895" s="47">
        <v>54.25</v>
      </c>
      <c r="D1895" s="47">
        <v>55.09</v>
      </c>
      <c r="E1895" s="47">
        <v>54.02</v>
      </c>
      <c r="F1895" s="47">
        <v>54.43</v>
      </c>
      <c r="G1895" s="48">
        <v>3446600</v>
      </c>
      <c r="H1895" s="47">
        <v>43.99</v>
      </c>
      <c r="I1895" s="51">
        <f t="shared" si="225"/>
        <v>0.80819401065588836</v>
      </c>
      <c r="J1895" s="51">
        <f t="shared" ca="1" si="226"/>
        <v>1</v>
      </c>
      <c r="K1895" s="47">
        <f t="shared" si="227"/>
        <v>43.84</v>
      </c>
      <c r="L1895" s="47">
        <f t="shared" si="228"/>
        <v>44.52</v>
      </c>
      <c r="M1895" s="47">
        <f t="shared" si="229"/>
        <v>43.66</v>
      </c>
      <c r="N1895" s="47">
        <f t="shared" si="230"/>
        <v>43.99</v>
      </c>
      <c r="O1895" s="48">
        <f t="shared" ca="1" si="231"/>
        <v>3446600</v>
      </c>
    </row>
    <row r="1896" spans="1:15" x14ac:dyDescent="0.25">
      <c r="A1896">
        <v>1881</v>
      </c>
      <c r="B1896" s="84">
        <v>39225</v>
      </c>
      <c r="C1896" s="47">
        <v>54.32</v>
      </c>
      <c r="D1896" s="47">
        <v>54.61</v>
      </c>
      <c r="E1896" s="47">
        <v>54.17</v>
      </c>
      <c r="F1896" s="47">
        <v>54.38</v>
      </c>
      <c r="G1896" s="48">
        <v>2731700</v>
      </c>
      <c r="H1896" s="47">
        <v>43.95</v>
      </c>
      <c r="I1896" s="51">
        <f t="shared" si="225"/>
        <v>0.80820154468554617</v>
      </c>
      <c r="J1896" s="51">
        <f t="shared" ca="1" si="226"/>
        <v>1</v>
      </c>
      <c r="K1896" s="47">
        <f t="shared" si="227"/>
        <v>43.9</v>
      </c>
      <c r="L1896" s="47">
        <f t="shared" si="228"/>
        <v>44.14</v>
      </c>
      <c r="M1896" s="47">
        <f t="shared" si="229"/>
        <v>43.78</v>
      </c>
      <c r="N1896" s="47">
        <f t="shared" si="230"/>
        <v>43.95</v>
      </c>
      <c r="O1896" s="48">
        <f t="shared" ca="1" si="231"/>
        <v>2731700</v>
      </c>
    </row>
    <row r="1897" spans="1:15" x14ac:dyDescent="0.25">
      <c r="A1897">
        <v>1882</v>
      </c>
      <c r="B1897" s="84">
        <v>39224</v>
      </c>
      <c r="C1897" s="47">
        <v>54.95</v>
      </c>
      <c r="D1897" s="47">
        <v>55</v>
      </c>
      <c r="E1897" s="47">
        <v>54.31</v>
      </c>
      <c r="F1897" s="47">
        <v>54.32</v>
      </c>
      <c r="G1897" s="48">
        <v>2757600</v>
      </c>
      <c r="H1897" s="47">
        <v>43.9</v>
      </c>
      <c r="I1897" s="51">
        <f t="shared" si="225"/>
        <v>0.8081737849779087</v>
      </c>
      <c r="J1897" s="51">
        <f t="shared" ca="1" si="226"/>
        <v>1</v>
      </c>
      <c r="K1897" s="47">
        <f t="shared" si="227"/>
        <v>44.41</v>
      </c>
      <c r="L1897" s="47">
        <f t="shared" si="228"/>
        <v>44.45</v>
      </c>
      <c r="M1897" s="47">
        <f t="shared" si="229"/>
        <v>43.89</v>
      </c>
      <c r="N1897" s="47">
        <f t="shared" si="230"/>
        <v>43.9</v>
      </c>
      <c r="O1897" s="48">
        <f t="shared" ca="1" si="231"/>
        <v>2757600</v>
      </c>
    </row>
    <row r="1898" spans="1:15" x14ac:dyDescent="0.25">
      <c r="A1898">
        <v>1883</v>
      </c>
      <c r="B1898" s="84">
        <v>39223</v>
      </c>
      <c r="C1898" s="47">
        <v>54.28</v>
      </c>
      <c r="D1898" s="47">
        <v>54.57</v>
      </c>
      <c r="E1898" s="47">
        <v>54.19</v>
      </c>
      <c r="F1898" s="47">
        <v>54.3</v>
      </c>
      <c r="G1898" s="48">
        <v>2107300</v>
      </c>
      <c r="H1898" s="47">
        <v>43.89</v>
      </c>
      <c r="I1898" s="51">
        <f t="shared" si="225"/>
        <v>0.80828729281767964</v>
      </c>
      <c r="J1898" s="51">
        <f t="shared" ca="1" si="226"/>
        <v>1</v>
      </c>
      <c r="K1898" s="47">
        <f t="shared" si="227"/>
        <v>43.87</v>
      </c>
      <c r="L1898" s="47">
        <f t="shared" si="228"/>
        <v>44.11</v>
      </c>
      <c r="M1898" s="47">
        <f t="shared" si="229"/>
        <v>43.8</v>
      </c>
      <c r="N1898" s="47">
        <f t="shared" si="230"/>
        <v>43.89</v>
      </c>
      <c r="O1898" s="48">
        <f t="shared" ca="1" si="231"/>
        <v>2107300</v>
      </c>
    </row>
    <row r="1899" spans="1:15" x14ac:dyDescent="0.25">
      <c r="A1899">
        <v>1884</v>
      </c>
      <c r="B1899" s="84">
        <v>39220</v>
      </c>
      <c r="C1899" s="47">
        <v>54.59</v>
      </c>
      <c r="D1899" s="47">
        <v>54.86</v>
      </c>
      <c r="E1899" s="47">
        <v>54.29</v>
      </c>
      <c r="F1899" s="47">
        <v>54.55</v>
      </c>
      <c r="G1899" s="48">
        <v>2173900</v>
      </c>
      <c r="H1899" s="47">
        <v>44.09</v>
      </c>
      <c r="I1899" s="51">
        <f t="shared" si="225"/>
        <v>0.80824931255728705</v>
      </c>
      <c r="J1899" s="51">
        <f t="shared" ca="1" si="226"/>
        <v>1</v>
      </c>
      <c r="K1899" s="47">
        <f t="shared" si="227"/>
        <v>44.12</v>
      </c>
      <c r="L1899" s="47">
        <f t="shared" si="228"/>
        <v>44.34</v>
      </c>
      <c r="M1899" s="47">
        <f t="shared" si="229"/>
        <v>43.88</v>
      </c>
      <c r="N1899" s="47">
        <f t="shared" si="230"/>
        <v>44.09</v>
      </c>
      <c r="O1899" s="48">
        <f t="shared" ca="1" si="231"/>
        <v>2173900</v>
      </c>
    </row>
    <row r="1900" spans="1:15" x14ac:dyDescent="0.25">
      <c r="A1900">
        <v>1885</v>
      </c>
      <c r="B1900" s="84">
        <v>39219</v>
      </c>
      <c r="C1900" s="47">
        <v>54.37</v>
      </c>
      <c r="D1900" s="47">
        <v>54.75</v>
      </c>
      <c r="E1900" s="47">
        <v>54.25</v>
      </c>
      <c r="F1900" s="47">
        <v>54.51</v>
      </c>
      <c r="G1900" s="48">
        <v>2241400</v>
      </c>
      <c r="H1900" s="47">
        <v>44.06</v>
      </c>
      <c r="I1900" s="51">
        <f t="shared" si="225"/>
        <v>0.80829205650339397</v>
      </c>
      <c r="J1900" s="51">
        <f t="shared" ca="1" si="226"/>
        <v>1</v>
      </c>
      <c r="K1900" s="47">
        <f t="shared" si="227"/>
        <v>43.95</v>
      </c>
      <c r="L1900" s="47">
        <f t="shared" si="228"/>
        <v>44.25</v>
      </c>
      <c r="M1900" s="47">
        <f t="shared" si="229"/>
        <v>43.85</v>
      </c>
      <c r="N1900" s="47">
        <f t="shared" si="230"/>
        <v>44.06</v>
      </c>
      <c r="O1900" s="48">
        <f t="shared" ca="1" si="231"/>
        <v>2241400</v>
      </c>
    </row>
    <row r="1901" spans="1:15" x14ac:dyDescent="0.25">
      <c r="A1901">
        <v>1886</v>
      </c>
      <c r="B1901" s="84">
        <v>39218</v>
      </c>
      <c r="C1901" s="47">
        <v>54.3</v>
      </c>
      <c r="D1901" s="47">
        <v>54.34</v>
      </c>
      <c r="E1901" s="47">
        <v>54.1</v>
      </c>
      <c r="F1901" s="47">
        <v>54.32</v>
      </c>
      <c r="G1901" s="48">
        <v>2635800</v>
      </c>
      <c r="H1901" s="47">
        <v>43.9</v>
      </c>
      <c r="I1901" s="51">
        <f t="shared" si="225"/>
        <v>0.8081737849779087</v>
      </c>
      <c r="J1901" s="51">
        <f t="shared" ca="1" si="226"/>
        <v>1</v>
      </c>
      <c r="K1901" s="47">
        <f t="shared" si="227"/>
        <v>43.88</v>
      </c>
      <c r="L1901" s="47">
        <f t="shared" si="228"/>
        <v>43.92</v>
      </c>
      <c r="M1901" s="47">
        <f t="shared" si="229"/>
        <v>43.72</v>
      </c>
      <c r="N1901" s="47">
        <f t="shared" si="230"/>
        <v>43.9</v>
      </c>
      <c r="O1901" s="48">
        <f t="shared" ca="1" si="231"/>
        <v>2635800</v>
      </c>
    </row>
    <row r="1902" spans="1:15" x14ac:dyDescent="0.25">
      <c r="A1902">
        <v>1887</v>
      </c>
      <c r="B1902" s="84">
        <v>39217</v>
      </c>
      <c r="C1902" s="47">
        <v>54.05</v>
      </c>
      <c r="D1902" s="47">
        <v>54.45</v>
      </c>
      <c r="E1902" s="47">
        <v>53.83</v>
      </c>
      <c r="F1902" s="47">
        <v>54.01</v>
      </c>
      <c r="G1902" s="48">
        <v>3079900</v>
      </c>
      <c r="H1902" s="47">
        <v>43.65</v>
      </c>
      <c r="I1902" s="51">
        <f t="shared" si="225"/>
        <v>0.80818366969079802</v>
      </c>
      <c r="J1902" s="51">
        <f t="shared" ca="1" si="226"/>
        <v>1</v>
      </c>
      <c r="K1902" s="47">
        <f t="shared" si="227"/>
        <v>43.68</v>
      </c>
      <c r="L1902" s="47">
        <f t="shared" si="228"/>
        <v>44.01</v>
      </c>
      <c r="M1902" s="47">
        <f t="shared" si="229"/>
        <v>43.5</v>
      </c>
      <c r="N1902" s="47">
        <f t="shared" si="230"/>
        <v>43.65</v>
      </c>
      <c r="O1902" s="48">
        <f t="shared" ca="1" si="231"/>
        <v>3079900</v>
      </c>
    </row>
    <row r="1903" spans="1:15" x14ac:dyDescent="0.25">
      <c r="A1903">
        <v>1888</v>
      </c>
      <c r="B1903" s="84">
        <v>39216</v>
      </c>
      <c r="C1903" s="47">
        <v>54.06</v>
      </c>
      <c r="D1903" s="47">
        <v>54.32</v>
      </c>
      <c r="E1903" s="47">
        <v>53.73</v>
      </c>
      <c r="F1903" s="47">
        <v>53.83</v>
      </c>
      <c r="G1903" s="48">
        <v>2053500</v>
      </c>
      <c r="H1903" s="47">
        <v>43.51</v>
      </c>
      <c r="I1903" s="51">
        <f t="shared" si="225"/>
        <v>0.80828534274568087</v>
      </c>
      <c r="J1903" s="51">
        <f t="shared" ca="1" si="226"/>
        <v>1</v>
      </c>
      <c r="K1903" s="47">
        <f t="shared" si="227"/>
        <v>43.7</v>
      </c>
      <c r="L1903" s="47">
        <f t="shared" si="228"/>
        <v>43.91</v>
      </c>
      <c r="M1903" s="47">
        <f t="shared" si="229"/>
        <v>43.43</v>
      </c>
      <c r="N1903" s="47">
        <f t="shared" si="230"/>
        <v>43.51</v>
      </c>
      <c r="O1903" s="48">
        <f t="shared" ca="1" si="231"/>
        <v>2053500</v>
      </c>
    </row>
    <row r="1904" spans="1:15" x14ac:dyDescent="0.25">
      <c r="A1904">
        <v>1889</v>
      </c>
      <c r="B1904" s="84">
        <v>39213</v>
      </c>
      <c r="C1904" s="47">
        <v>54</v>
      </c>
      <c r="D1904" s="47">
        <v>54.33</v>
      </c>
      <c r="E1904" s="47">
        <v>53.8</v>
      </c>
      <c r="F1904" s="47">
        <v>54.22</v>
      </c>
      <c r="G1904" s="48">
        <v>2559300</v>
      </c>
      <c r="H1904" s="47">
        <v>43.82</v>
      </c>
      <c r="I1904" s="51">
        <f t="shared" si="225"/>
        <v>0.80818886019918856</v>
      </c>
      <c r="J1904" s="51">
        <f t="shared" ca="1" si="226"/>
        <v>1</v>
      </c>
      <c r="K1904" s="47">
        <f t="shared" si="227"/>
        <v>43.64</v>
      </c>
      <c r="L1904" s="47">
        <f t="shared" si="228"/>
        <v>43.91</v>
      </c>
      <c r="M1904" s="47">
        <f t="shared" si="229"/>
        <v>43.48</v>
      </c>
      <c r="N1904" s="47">
        <f t="shared" si="230"/>
        <v>43.82</v>
      </c>
      <c r="O1904" s="48">
        <f t="shared" ca="1" si="231"/>
        <v>2559300</v>
      </c>
    </row>
    <row r="1905" spans="1:15" x14ac:dyDescent="0.25">
      <c r="A1905">
        <v>1890</v>
      </c>
      <c r="B1905" s="84">
        <v>39212</v>
      </c>
      <c r="C1905" s="47">
        <v>54.8</v>
      </c>
      <c r="D1905" s="47">
        <v>54.81</v>
      </c>
      <c r="E1905" s="47">
        <v>54</v>
      </c>
      <c r="F1905" s="47">
        <v>54.05</v>
      </c>
      <c r="G1905" s="48">
        <v>3404800</v>
      </c>
      <c r="H1905" s="47">
        <v>43.68</v>
      </c>
      <c r="I1905" s="51">
        <f t="shared" si="225"/>
        <v>0.808140610545791</v>
      </c>
      <c r="J1905" s="51">
        <f t="shared" ca="1" si="226"/>
        <v>1</v>
      </c>
      <c r="K1905" s="47">
        <f t="shared" si="227"/>
        <v>44.29</v>
      </c>
      <c r="L1905" s="47">
        <f t="shared" si="228"/>
        <v>44.29</v>
      </c>
      <c r="M1905" s="47">
        <f t="shared" si="229"/>
        <v>43.64</v>
      </c>
      <c r="N1905" s="47">
        <f t="shared" si="230"/>
        <v>43.68</v>
      </c>
      <c r="O1905" s="48">
        <f t="shared" ca="1" si="231"/>
        <v>3404800</v>
      </c>
    </row>
    <row r="1906" spans="1:15" x14ac:dyDescent="0.25">
      <c r="A1906">
        <v>1891</v>
      </c>
      <c r="B1906" s="84">
        <v>39211</v>
      </c>
      <c r="C1906" s="47">
        <v>54.5</v>
      </c>
      <c r="D1906" s="47">
        <v>54.98</v>
      </c>
      <c r="E1906" s="47">
        <v>54.28</v>
      </c>
      <c r="F1906" s="47">
        <v>54.91</v>
      </c>
      <c r="G1906" s="48">
        <v>1967200</v>
      </c>
      <c r="H1906" s="47">
        <v>44.38</v>
      </c>
      <c r="I1906" s="51">
        <f t="shared" si="225"/>
        <v>0.8082316517938446</v>
      </c>
      <c r="J1906" s="51">
        <f t="shared" ca="1" si="226"/>
        <v>1</v>
      </c>
      <c r="K1906" s="47">
        <f t="shared" si="227"/>
        <v>44.05</v>
      </c>
      <c r="L1906" s="47">
        <f t="shared" si="228"/>
        <v>44.44</v>
      </c>
      <c r="M1906" s="47">
        <f t="shared" si="229"/>
        <v>43.87</v>
      </c>
      <c r="N1906" s="47">
        <f t="shared" si="230"/>
        <v>44.38</v>
      </c>
      <c r="O1906" s="48">
        <f t="shared" ca="1" si="231"/>
        <v>1967200</v>
      </c>
    </row>
    <row r="1907" spans="1:15" x14ac:dyDescent="0.25">
      <c r="A1907">
        <v>1892</v>
      </c>
      <c r="B1907" s="84">
        <v>39210</v>
      </c>
      <c r="C1907" s="47">
        <v>54.26</v>
      </c>
      <c r="D1907" s="47">
        <v>54.66</v>
      </c>
      <c r="E1907" s="47">
        <v>54.13</v>
      </c>
      <c r="F1907" s="47">
        <v>54.42</v>
      </c>
      <c r="G1907" s="48">
        <v>2471300</v>
      </c>
      <c r="H1907" s="47">
        <v>43.98</v>
      </c>
      <c r="I1907" s="51">
        <f t="shared" si="225"/>
        <v>0.80815876515986762</v>
      </c>
      <c r="J1907" s="51">
        <f t="shared" ca="1" si="226"/>
        <v>1</v>
      </c>
      <c r="K1907" s="47">
        <f t="shared" si="227"/>
        <v>43.85</v>
      </c>
      <c r="L1907" s="47">
        <f t="shared" si="228"/>
        <v>44.17</v>
      </c>
      <c r="M1907" s="47">
        <f t="shared" si="229"/>
        <v>43.75</v>
      </c>
      <c r="N1907" s="47">
        <f t="shared" si="230"/>
        <v>43.98</v>
      </c>
      <c r="O1907" s="48">
        <f t="shared" ca="1" si="231"/>
        <v>2471300</v>
      </c>
    </row>
    <row r="1908" spans="1:15" x14ac:dyDescent="0.25">
      <c r="A1908">
        <v>1893</v>
      </c>
      <c r="B1908" s="84">
        <v>39209</v>
      </c>
      <c r="C1908" s="47">
        <v>54.3</v>
      </c>
      <c r="D1908" s="47">
        <v>54.81</v>
      </c>
      <c r="E1908" s="47">
        <v>54.24</v>
      </c>
      <c r="F1908" s="47">
        <v>54.77</v>
      </c>
      <c r="G1908" s="48">
        <v>2048100</v>
      </c>
      <c r="H1908" s="47">
        <v>44.27</v>
      </c>
      <c r="I1908" s="51">
        <f t="shared" si="225"/>
        <v>0.80828920942121596</v>
      </c>
      <c r="J1908" s="51">
        <f t="shared" ca="1" si="226"/>
        <v>1</v>
      </c>
      <c r="K1908" s="47">
        <f t="shared" si="227"/>
        <v>43.89</v>
      </c>
      <c r="L1908" s="47">
        <f t="shared" si="228"/>
        <v>44.3</v>
      </c>
      <c r="M1908" s="47">
        <f t="shared" si="229"/>
        <v>43.84</v>
      </c>
      <c r="N1908" s="47">
        <f t="shared" si="230"/>
        <v>44.27</v>
      </c>
      <c r="O1908" s="48">
        <f t="shared" ca="1" si="231"/>
        <v>2048100</v>
      </c>
    </row>
    <row r="1909" spans="1:15" x14ac:dyDescent="0.25">
      <c r="A1909">
        <v>1894</v>
      </c>
      <c r="B1909" s="84">
        <v>39206</v>
      </c>
      <c r="C1909" s="47">
        <v>54.11</v>
      </c>
      <c r="D1909" s="47">
        <v>54.72</v>
      </c>
      <c r="E1909" s="47">
        <v>53.9</v>
      </c>
      <c r="F1909" s="47">
        <v>54</v>
      </c>
      <c r="G1909" s="48">
        <v>1881700</v>
      </c>
      <c r="H1909" s="47">
        <v>43.64</v>
      </c>
      <c r="I1909" s="51">
        <f t="shared" si="225"/>
        <v>0.80814814814814817</v>
      </c>
      <c r="J1909" s="51">
        <f t="shared" ca="1" si="226"/>
        <v>1</v>
      </c>
      <c r="K1909" s="47">
        <f t="shared" si="227"/>
        <v>43.73</v>
      </c>
      <c r="L1909" s="47">
        <f t="shared" si="228"/>
        <v>44.22</v>
      </c>
      <c r="M1909" s="47">
        <f t="shared" si="229"/>
        <v>43.56</v>
      </c>
      <c r="N1909" s="47">
        <f t="shared" si="230"/>
        <v>43.64</v>
      </c>
      <c r="O1909" s="48">
        <f t="shared" ca="1" si="231"/>
        <v>1881700</v>
      </c>
    </row>
    <row r="1910" spans="1:15" x14ac:dyDescent="0.25">
      <c r="A1910">
        <v>1895</v>
      </c>
      <c r="B1910" s="84">
        <v>39205</v>
      </c>
      <c r="C1910" s="47">
        <v>54.22</v>
      </c>
      <c r="D1910" s="47">
        <v>54.74</v>
      </c>
      <c r="E1910" s="47">
        <v>53.4</v>
      </c>
      <c r="F1910" s="47">
        <v>54.02</v>
      </c>
      <c r="G1910" s="48">
        <v>2791200</v>
      </c>
      <c r="H1910" s="47">
        <v>43.66</v>
      </c>
      <c r="I1910" s="51">
        <f t="shared" si="225"/>
        <v>0.80821917808219168</v>
      </c>
      <c r="J1910" s="51">
        <f t="shared" ca="1" si="226"/>
        <v>1</v>
      </c>
      <c r="K1910" s="47">
        <f t="shared" si="227"/>
        <v>43.82</v>
      </c>
      <c r="L1910" s="47">
        <f t="shared" si="228"/>
        <v>44.24</v>
      </c>
      <c r="M1910" s="47">
        <f t="shared" si="229"/>
        <v>43.16</v>
      </c>
      <c r="N1910" s="47">
        <f t="shared" si="230"/>
        <v>43.66</v>
      </c>
      <c r="O1910" s="48">
        <f t="shared" ca="1" si="231"/>
        <v>2791200</v>
      </c>
    </row>
    <row r="1911" spans="1:15" x14ac:dyDescent="0.25">
      <c r="A1911">
        <v>1896</v>
      </c>
      <c r="B1911" s="84">
        <v>39204</v>
      </c>
      <c r="C1911" s="47">
        <v>53.28</v>
      </c>
      <c r="D1911" s="47">
        <v>53.67</v>
      </c>
      <c r="E1911" s="47">
        <v>53.13</v>
      </c>
      <c r="F1911" s="47">
        <v>53.23</v>
      </c>
      <c r="G1911" s="48">
        <v>2363300</v>
      </c>
      <c r="H1911" s="47">
        <v>43.02</v>
      </c>
      <c r="I1911" s="51">
        <f t="shared" si="225"/>
        <v>0.80819086981025745</v>
      </c>
      <c r="J1911" s="51">
        <f t="shared" ca="1" si="226"/>
        <v>1</v>
      </c>
      <c r="K1911" s="47">
        <f t="shared" si="227"/>
        <v>43.06</v>
      </c>
      <c r="L1911" s="47">
        <f t="shared" si="228"/>
        <v>43.38</v>
      </c>
      <c r="M1911" s="47">
        <f t="shared" si="229"/>
        <v>42.94</v>
      </c>
      <c r="N1911" s="47">
        <f t="shared" si="230"/>
        <v>43.02</v>
      </c>
      <c r="O1911" s="48">
        <f t="shared" ca="1" si="231"/>
        <v>2363300</v>
      </c>
    </row>
    <row r="1912" spans="1:15" x14ac:dyDescent="0.25">
      <c r="A1912">
        <v>1897</v>
      </c>
      <c r="B1912" s="84">
        <v>39203</v>
      </c>
      <c r="C1912" s="47">
        <v>54.4</v>
      </c>
      <c r="D1912" s="47">
        <v>54.4</v>
      </c>
      <c r="E1912" s="47">
        <v>53.02</v>
      </c>
      <c r="F1912" s="47">
        <v>53.28</v>
      </c>
      <c r="G1912" s="48">
        <v>2893500</v>
      </c>
      <c r="H1912" s="47">
        <v>43.06</v>
      </c>
      <c r="I1912" s="51">
        <f t="shared" si="225"/>
        <v>0.80818318318318316</v>
      </c>
      <c r="J1912" s="51">
        <f t="shared" ca="1" si="226"/>
        <v>1</v>
      </c>
      <c r="K1912" s="47">
        <f t="shared" si="227"/>
        <v>43.97</v>
      </c>
      <c r="L1912" s="47">
        <f t="shared" si="228"/>
        <v>43.97</v>
      </c>
      <c r="M1912" s="47">
        <f t="shared" si="229"/>
        <v>42.85</v>
      </c>
      <c r="N1912" s="47">
        <f t="shared" si="230"/>
        <v>43.06</v>
      </c>
      <c r="O1912" s="48">
        <f t="shared" ca="1" si="231"/>
        <v>2893500</v>
      </c>
    </row>
    <row r="1913" spans="1:15" x14ac:dyDescent="0.25">
      <c r="A1913">
        <v>1898</v>
      </c>
      <c r="B1913" s="84">
        <v>39202</v>
      </c>
      <c r="C1913" s="47">
        <v>54.05</v>
      </c>
      <c r="D1913" s="47">
        <v>54.05</v>
      </c>
      <c r="E1913" s="47">
        <v>53.44</v>
      </c>
      <c r="F1913" s="47">
        <v>53.54</v>
      </c>
      <c r="G1913" s="48">
        <v>2726000</v>
      </c>
      <c r="H1913" s="47">
        <v>43.27</v>
      </c>
      <c r="I1913" s="51">
        <f t="shared" si="225"/>
        <v>0.80818079940231613</v>
      </c>
      <c r="J1913" s="51">
        <f t="shared" ca="1" si="226"/>
        <v>1</v>
      </c>
      <c r="K1913" s="47">
        <f t="shared" si="227"/>
        <v>43.68</v>
      </c>
      <c r="L1913" s="47">
        <f t="shared" si="228"/>
        <v>43.68</v>
      </c>
      <c r="M1913" s="47">
        <f t="shared" si="229"/>
        <v>43.19</v>
      </c>
      <c r="N1913" s="47">
        <f t="shared" si="230"/>
        <v>43.27</v>
      </c>
      <c r="O1913" s="48">
        <f t="shared" ca="1" si="231"/>
        <v>2726000</v>
      </c>
    </row>
    <row r="1914" spans="1:15" x14ac:dyDescent="0.25">
      <c r="A1914">
        <v>1899</v>
      </c>
      <c r="B1914" s="84">
        <v>39199</v>
      </c>
      <c r="C1914" s="47">
        <v>53.23</v>
      </c>
      <c r="D1914" s="47">
        <v>54.16</v>
      </c>
      <c r="E1914" s="47">
        <v>53.23</v>
      </c>
      <c r="F1914" s="47">
        <v>54.08</v>
      </c>
      <c r="G1914" s="48">
        <v>3664000</v>
      </c>
      <c r="H1914" s="47">
        <v>43.71</v>
      </c>
      <c r="I1914" s="51">
        <f t="shared" si="225"/>
        <v>0.80824704142011838</v>
      </c>
      <c r="J1914" s="51">
        <f t="shared" ca="1" si="226"/>
        <v>1</v>
      </c>
      <c r="K1914" s="47">
        <f t="shared" si="227"/>
        <v>43.02</v>
      </c>
      <c r="L1914" s="47">
        <f t="shared" si="228"/>
        <v>43.77</v>
      </c>
      <c r="M1914" s="47">
        <f t="shared" si="229"/>
        <v>43.02</v>
      </c>
      <c r="N1914" s="47">
        <f t="shared" si="230"/>
        <v>43.71</v>
      </c>
      <c r="O1914" s="48">
        <f t="shared" ca="1" si="231"/>
        <v>3664000</v>
      </c>
    </row>
    <row r="1915" spans="1:15" x14ac:dyDescent="0.25">
      <c r="A1915">
        <v>1900</v>
      </c>
      <c r="B1915" s="84">
        <v>39198</v>
      </c>
      <c r="C1915" s="47">
        <v>55.86</v>
      </c>
      <c r="D1915" s="47">
        <v>55.88</v>
      </c>
      <c r="E1915" s="47">
        <v>53.05</v>
      </c>
      <c r="F1915" s="47">
        <v>53.42</v>
      </c>
      <c r="G1915" s="48">
        <v>4618200</v>
      </c>
      <c r="H1915" s="47">
        <v>43.18</v>
      </c>
      <c r="I1915" s="51">
        <f t="shared" si="225"/>
        <v>0.80831149382253831</v>
      </c>
      <c r="J1915" s="51">
        <f t="shared" ca="1" si="226"/>
        <v>1</v>
      </c>
      <c r="K1915" s="47">
        <f t="shared" si="227"/>
        <v>45.15</v>
      </c>
      <c r="L1915" s="47">
        <f t="shared" si="228"/>
        <v>45.17</v>
      </c>
      <c r="M1915" s="47">
        <f t="shared" si="229"/>
        <v>42.88</v>
      </c>
      <c r="N1915" s="47">
        <f t="shared" si="230"/>
        <v>43.18</v>
      </c>
      <c r="O1915" s="48">
        <f t="shared" ca="1" si="231"/>
        <v>4618200</v>
      </c>
    </row>
    <row r="1916" spans="1:15" x14ac:dyDescent="0.25">
      <c r="A1916">
        <v>1901</v>
      </c>
      <c r="B1916" s="84">
        <v>39197</v>
      </c>
      <c r="C1916" s="47">
        <v>55.46</v>
      </c>
      <c r="D1916" s="47">
        <v>55.69</v>
      </c>
      <c r="E1916" s="47">
        <v>54.59</v>
      </c>
      <c r="F1916" s="47">
        <v>55</v>
      </c>
      <c r="G1916" s="48">
        <v>3898300</v>
      </c>
      <c r="H1916" s="47">
        <v>44.45</v>
      </c>
      <c r="I1916" s="51">
        <f t="shared" si="225"/>
        <v>0.80818181818181822</v>
      </c>
      <c r="J1916" s="51">
        <f t="shared" ca="1" si="226"/>
        <v>1</v>
      </c>
      <c r="K1916" s="47">
        <f t="shared" si="227"/>
        <v>44.82</v>
      </c>
      <c r="L1916" s="47">
        <f t="shared" si="228"/>
        <v>45.01</v>
      </c>
      <c r="M1916" s="47">
        <f t="shared" si="229"/>
        <v>44.12</v>
      </c>
      <c r="N1916" s="47">
        <f t="shared" si="230"/>
        <v>44.45</v>
      </c>
      <c r="O1916" s="48">
        <f t="shared" ca="1" si="231"/>
        <v>3898300</v>
      </c>
    </row>
    <row r="1917" spans="1:15" x14ac:dyDescent="0.25">
      <c r="A1917">
        <v>1902</v>
      </c>
      <c r="B1917" s="84">
        <v>39196</v>
      </c>
      <c r="C1917" s="47">
        <v>54.68</v>
      </c>
      <c r="D1917" s="47">
        <v>55.49</v>
      </c>
      <c r="E1917" s="47">
        <v>54.2</v>
      </c>
      <c r="F1917" s="47">
        <v>54.65</v>
      </c>
      <c r="G1917" s="48">
        <v>3262400</v>
      </c>
      <c r="H1917" s="47">
        <v>44.17</v>
      </c>
      <c r="I1917" s="51">
        <f t="shared" si="225"/>
        <v>0.80823421774931392</v>
      </c>
      <c r="J1917" s="51">
        <f t="shared" ca="1" si="226"/>
        <v>1</v>
      </c>
      <c r="K1917" s="47">
        <f t="shared" si="227"/>
        <v>44.19</v>
      </c>
      <c r="L1917" s="47">
        <f t="shared" si="228"/>
        <v>44.85</v>
      </c>
      <c r="M1917" s="47">
        <f t="shared" si="229"/>
        <v>43.81</v>
      </c>
      <c r="N1917" s="47">
        <f t="shared" si="230"/>
        <v>44.17</v>
      </c>
      <c r="O1917" s="48">
        <f t="shared" ca="1" si="231"/>
        <v>3262400</v>
      </c>
    </row>
    <row r="1918" spans="1:15" x14ac:dyDescent="0.25">
      <c r="A1918">
        <v>1903</v>
      </c>
      <c r="B1918" s="84">
        <v>39195</v>
      </c>
      <c r="C1918" s="47">
        <v>55.2</v>
      </c>
      <c r="D1918" s="47">
        <v>55.74</v>
      </c>
      <c r="E1918" s="47">
        <v>55.1</v>
      </c>
      <c r="F1918" s="47">
        <v>55.5</v>
      </c>
      <c r="G1918" s="48">
        <v>1204400</v>
      </c>
      <c r="H1918" s="47">
        <v>44.86</v>
      </c>
      <c r="I1918" s="51">
        <f t="shared" si="225"/>
        <v>0.80828828828828825</v>
      </c>
      <c r="J1918" s="51">
        <f t="shared" ca="1" si="226"/>
        <v>1</v>
      </c>
      <c r="K1918" s="47">
        <f t="shared" si="227"/>
        <v>44.62</v>
      </c>
      <c r="L1918" s="47">
        <f t="shared" si="228"/>
        <v>45.05</v>
      </c>
      <c r="M1918" s="47">
        <f t="shared" si="229"/>
        <v>44.54</v>
      </c>
      <c r="N1918" s="47">
        <f t="shared" si="230"/>
        <v>44.86</v>
      </c>
      <c r="O1918" s="48">
        <f t="shared" ca="1" si="231"/>
        <v>1204400</v>
      </c>
    </row>
    <row r="1919" spans="1:15" x14ac:dyDescent="0.25">
      <c r="A1919">
        <v>1904</v>
      </c>
      <c r="B1919" s="84">
        <v>39192</v>
      </c>
      <c r="C1919" s="47">
        <v>55.8</v>
      </c>
      <c r="D1919" s="47">
        <v>55.8</v>
      </c>
      <c r="E1919" s="47">
        <v>55.17</v>
      </c>
      <c r="F1919" s="47">
        <v>55.43</v>
      </c>
      <c r="G1919" s="48">
        <v>2341900</v>
      </c>
      <c r="H1919" s="47">
        <v>44.8</v>
      </c>
      <c r="I1919" s="51">
        <f t="shared" si="225"/>
        <v>0.80822659209814174</v>
      </c>
      <c r="J1919" s="51">
        <f t="shared" ca="1" si="226"/>
        <v>1</v>
      </c>
      <c r="K1919" s="47">
        <f t="shared" si="227"/>
        <v>45.1</v>
      </c>
      <c r="L1919" s="47">
        <f t="shared" si="228"/>
        <v>45.1</v>
      </c>
      <c r="M1919" s="47">
        <f t="shared" si="229"/>
        <v>44.59</v>
      </c>
      <c r="N1919" s="47">
        <f t="shared" si="230"/>
        <v>44.8</v>
      </c>
      <c r="O1919" s="48">
        <f t="shared" ca="1" si="231"/>
        <v>2341900</v>
      </c>
    </row>
    <row r="1920" spans="1:15" x14ac:dyDescent="0.25">
      <c r="A1920">
        <v>1905</v>
      </c>
      <c r="B1920" s="84">
        <v>39191</v>
      </c>
      <c r="C1920" s="47">
        <v>54.83</v>
      </c>
      <c r="D1920" s="47">
        <v>55.21</v>
      </c>
      <c r="E1920" s="47">
        <v>54.75</v>
      </c>
      <c r="F1920" s="47">
        <v>55.08</v>
      </c>
      <c r="G1920" s="48">
        <v>1548400</v>
      </c>
      <c r="H1920" s="47">
        <v>44.52</v>
      </c>
      <c r="I1920" s="51">
        <f t="shared" si="225"/>
        <v>0.8082788671023966</v>
      </c>
      <c r="J1920" s="51">
        <f t="shared" ca="1" si="226"/>
        <v>1</v>
      </c>
      <c r="K1920" s="47">
        <f t="shared" si="227"/>
        <v>44.32</v>
      </c>
      <c r="L1920" s="47">
        <f t="shared" si="228"/>
        <v>44.63</v>
      </c>
      <c r="M1920" s="47">
        <f t="shared" si="229"/>
        <v>44.25</v>
      </c>
      <c r="N1920" s="47">
        <f t="shared" si="230"/>
        <v>44.52</v>
      </c>
      <c r="O1920" s="48">
        <f t="shared" ca="1" si="231"/>
        <v>1548400</v>
      </c>
    </row>
    <row r="1921" spans="1:15" x14ac:dyDescent="0.25">
      <c r="A1921">
        <v>1906</v>
      </c>
      <c r="B1921" s="84">
        <v>39190</v>
      </c>
      <c r="C1921" s="47">
        <v>54.83</v>
      </c>
      <c r="D1921" s="47">
        <v>55.3</v>
      </c>
      <c r="E1921" s="47">
        <v>54.49</v>
      </c>
      <c r="F1921" s="47">
        <v>55.08</v>
      </c>
      <c r="G1921" s="48">
        <v>2319400</v>
      </c>
      <c r="H1921" s="47">
        <v>44.52</v>
      </c>
      <c r="I1921" s="51">
        <f t="shared" si="225"/>
        <v>0.8082788671023966</v>
      </c>
      <c r="J1921" s="51">
        <f t="shared" ca="1" si="226"/>
        <v>1</v>
      </c>
      <c r="K1921" s="47">
        <f t="shared" si="227"/>
        <v>44.32</v>
      </c>
      <c r="L1921" s="47">
        <f t="shared" si="228"/>
        <v>44.7</v>
      </c>
      <c r="M1921" s="47">
        <f t="shared" si="229"/>
        <v>44.04</v>
      </c>
      <c r="N1921" s="47">
        <f t="shared" si="230"/>
        <v>44.52</v>
      </c>
      <c r="O1921" s="48">
        <f t="shared" ca="1" si="231"/>
        <v>2319400</v>
      </c>
    </row>
    <row r="1922" spans="1:15" x14ac:dyDescent="0.25">
      <c r="A1922">
        <v>1907</v>
      </c>
      <c r="B1922" s="84">
        <v>39189</v>
      </c>
      <c r="C1922" s="47">
        <v>54.9</v>
      </c>
      <c r="D1922" s="47">
        <v>55.17</v>
      </c>
      <c r="E1922" s="47">
        <v>54.52</v>
      </c>
      <c r="F1922" s="47">
        <v>54.98</v>
      </c>
      <c r="G1922" s="48">
        <v>1722100</v>
      </c>
      <c r="H1922" s="47">
        <v>44.44</v>
      </c>
      <c r="I1922" s="51">
        <f t="shared" si="225"/>
        <v>0.80829392506365949</v>
      </c>
      <c r="J1922" s="51">
        <f t="shared" ca="1" si="226"/>
        <v>1</v>
      </c>
      <c r="K1922" s="47">
        <f t="shared" si="227"/>
        <v>44.38</v>
      </c>
      <c r="L1922" s="47">
        <f t="shared" si="228"/>
        <v>44.59</v>
      </c>
      <c r="M1922" s="47">
        <f t="shared" si="229"/>
        <v>44.07</v>
      </c>
      <c r="N1922" s="47">
        <f t="shared" si="230"/>
        <v>44.44</v>
      </c>
      <c r="O1922" s="48">
        <f t="shared" ca="1" si="231"/>
        <v>1722100</v>
      </c>
    </row>
    <row r="1923" spans="1:15" x14ac:dyDescent="0.25">
      <c r="A1923">
        <v>1908</v>
      </c>
      <c r="B1923" s="84">
        <v>39188</v>
      </c>
      <c r="C1923" s="47">
        <v>54.48</v>
      </c>
      <c r="D1923" s="47">
        <v>55.16</v>
      </c>
      <c r="E1923" s="47">
        <v>54.31</v>
      </c>
      <c r="F1923" s="47">
        <v>54.9</v>
      </c>
      <c r="G1923" s="48">
        <v>2643400</v>
      </c>
      <c r="H1923" s="47">
        <v>44.37</v>
      </c>
      <c r="I1923" s="51">
        <f t="shared" si="225"/>
        <v>0.80819672131147535</v>
      </c>
      <c r="J1923" s="51">
        <f t="shared" ca="1" si="226"/>
        <v>1</v>
      </c>
      <c r="K1923" s="47">
        <f t="shared" si="227"/>
        <v>44.03</v>
      </c>
      <c r="L1923" s="47">
        <f t="shared" si="228"/>
        <v>44.58</v>
      </c>
      <c r="M1923" s="47">
        <f t="shared" si="229"/>
        <v>43.89</v>
      </c>
      <c r="N1923" s="47">
        <f t="shared" si="230"/>
        <v>44.37</v>
      </c>
      <c r="O1923" s="48">
        <f t="shared" ca="1" si="231"/>
        <v>2643400</v>
      </c>
    </row>
    <row r="1924" spans="1:15" x14ac:dyDescent="0.25">
      <c r="A1924">
        <v>1909</v>
      </c>
      <c r="B1924" s="84">
        <v>39185</v>
      </c>
      <c r="C1924" s="47">
        <v>55.1</v>
      </c>
      <c r="D1924" s="47">
        <v>55.1</v>
      </c>
      <c r="E1924" s="47">
        <v>53.8</v>
      </c>
      <c r="F1924" s="47">
        <v>54.37</v>
      </c>
      <c r="G1924" s="48">
        <v>1587300</v>
      </c>
      <c r="H1924" s="47">
        <v>43.94</v>
      </c>
      <c r="I1924" s="51">
        <f t="shared" si="225"/>
        <v>0.80816626816258963</v>
      </c>
      <c r="J1924" s="51">
        <f t="shared" ca="1" si="226"/>
        <v>1</v>
      </c>
      <c r="K1924" s="47">
        <f t="shared" si="227"/>
        <v>44.53</v>
      </c>
      <c r="L1924" s="47">
        <f t="shared" si="228"/>
        <v>44.53</v>
      </c>
      <c r="M1924" s="47">
        <f t="shared" si="229"/>
        <v>43.48</v>
      </c>
      <c r="N1924" s="47">
        <f t="shared" si="230"/>
        <v>43.94</v>
      </c>
      <c r="O1924" s="48">
        <f t="shared" ca="1" si="231"/>
        <v>1587300</v>
      </c>
    </row>
    <row r="1925" spans="1:15" x14ac:dyDescent="0.25">
      <c r="A1925">
        <v>1910</v>
      </c>
      <c r="B1925" s="84">
        <v>39184</v>
      </c>
      <c r="C1925" s="47">
        <v>53.85</v>
      </c>
      <c r="D1925" s="47">
        <v>54.33</v>
      </c>
      <c r="E1925" s="47">
        <v>53.62</v>
      </c>
      <c r="F1925" s="47">
        <v>54.26</v>
      </c>
      <c r="G1925" s="48">
        <v>2385800</v>
      </c>
      <c r="H1925" s="47">
        <v>43.85</v>
      </c>
      <c r="I1925" s="51">
        <f t="shared" si="225"/>
        <v>0.80814596387762627</v>
      </c>
      <c r="J1925" s="51">
        <f t="shared" ca="1" si="226"/>
        <v>1</v>
      </c>
      <c r="K1925" s="47">
        <f t="shared" si="227"/>
        <v>43.52</v>
      </c>
      <c r="L1925" s="47">
        <f t="shared" si="228"/>
        <v>43.91</v>
      </c>
      <c r="M1925" s="47">
        <f t="shared" si="229"/>
        <v>43.33</v>
      </c>
      <c r="N1925" s="47">
        <f t="shared" si="230"/>
        <v>43.85</v>
      </c>
      <c r="O1925" s="48">
        <f t="shared" ca="1" si="231"/>
        <v>2385800</v>
      </c>
    </row>
    <row r="1926" spans="1:15" x14ac:dyDescent="0.25">
      <c r="A1926">
        <v>1911</v>
      </c>
      <c r="B1926" s="84">
        <v>39183</v>
      </c>
      <c r="C1926" s="47">
        <v>54.36</v>
      </c>
      <c r="D1926" s="47">
        <v>54.4</v>
      </c>
      <c r="E1926" s="47">
        <v>53.83</v>
      </c>
      <c r="F1926" s="47">
        <v>54.07</v>
      </c>
      <c r="G1926" s="48">
        <v>2327500</v>
      </c>
      <c r="H1926" s="47">
        <v>43.7</v>
      </c>
      <c r="I1926" s="51">
        <f t="shared" si="225"/>
        <v>0.80821157758461259</v>
      </c>
      <c r="J1926" s="51">
        <f t="shared" ca="1" si="226"/>
        <v>1</v>
      </c>
      <c r="K1926" s="47">
        <f t="shared" si="227"/>
        <v>43.93</v>
      </c>
      <c r="L1926" s="47">
        <f t="shared" si="228"/>
        <v>43.97</v>
      </c>
      <c r="M1926" s="47">
        <f t="shared" si="229"/>
        <v>43.51</v>
      </c>
      <c r="N1926" s="47">
        <f t="shared" si="230"/>
        <v>43.7</v>
      </c>
      <c r="O1926" s="48">
        <f t="shared" ca="1" si="231"/>
        <v>2327500</v>
      </c>
    </row>
    <row r="1927" spans="1:15" x14ac:dyDescent="0.25">
      <c r="A1927">
        <v>1912</v>
      </c>
      <c r="B1927" s="84">
        <v>39182</v>
      </c>
      <c r="C1927" s="47">
        <v>54.55</v>
      </c>
      <c r="D1927" s="47">
        <v>54.61</v>
      </c>
      <c r="E1927" s="47">
        <v>54.23</v>
      </c>
      <c r="F1927" s="47">
        <v>54.3</v>
      </c>
      <c r="G1927" s="48">
        <v>1482200</v>
      </c>
      <c r="H1927" s="47">
        <v>43.89</v>
      </c>
      <c r="I1927" s="51">
        <f t="shared" si="225"/>
        <v>0.80828729281767964</v>
      </c>
      <c r="J1927" s="51">
        <f t="shared" ca="1" si="226"/>
        <v>1</v>
      </c>
      <c r="K1927" s="47">
        <f t="shared" si="227"/>
        <v>44.09</v>
      </c>
      <c r="L1927" s="47">
        <f t="shared" si="228"/>
        <v>44.14</v>
      </c>
      <c r="M1927" s="47">
        <f t="shared" si="229"/>
        <v>43.83</v>
      </c>
      <c r="N1927" s="47">
        <f t="shared" si="230"/>
        <v>43.89</v>
      </c>
      <c r="O1927" s="48">
        <f t="shared" ca="1" si="231"/>
        <v>1482200</v>
      </c>
    </row>
    <row r="1928" spans="1:15" x14ac:dyDescent="0.25">
      <c r="A1928">
        <v>1913</v>
      </c>
      <c r="B1928" s="84">
        <v>39181</v>
      </c>
      <c r="C1928" s="47">
        <v>54.1</v>
      </c>
      <c r="D1928" s="47">
        <v>54.63</v>
      </c>
      <c r="E1928" s="47">
        <v>53.99</v>
      </c>
      <c r="F1928" s="47">
        <v>54.42</v>
      </c>
      <c r="G1928" s="48">
        <v>1773200</v>
      </c>
      <c r="H1928" s="47">
        <v>43.98</v>
      </c>
      <c r="I1928" s="51">
        <f t="shared" si="225"/>
        <v>0.80815876515986762</v>
      </c>
      <c r="J1928" s="51">
        <f t="shared" ca="1" si="226"/>
        <v>1</v>
      </c>
      <c r="K1928" s="47">
        <f t="shared" si="227"/>
        <v>43.72</v>
      </c>
      <c r="L1928" s="47">
        <f t="shared" si="228"/>
        <v>44.15</v>
      </c>
      <c r="M1928" s="47">
        <f t="shared" si="229"/>
        <v>43.63</v>
      </c>
      <c r="N1928" s="47">
        <f t="shared" si="230"/>
        <v>43.98</v>
      </c>
      <c r="O1928" s="48">
        <f t="shared" ca="1" si="231"/>
        <v>1773200</v>
      </c>
    </row>
    <row r="1929" spans="1:15" x14ac:dyDescent="0.25">
      <c r="A1929">
        <v>1914</v>
      </c>
      <c r="B1929" s="84">
        <v>39177</v>
      </c>
      <c r="C1929" s="47">
        <v>53.75</v>
      </c>
      <c r="D1929" s="47">
        <v>54.09</v>
      </c>
      <c r="E1929" s="47">
        <v>53.7</v>
      </c>
      <c r="F1929" s="47">
        <v>54.04</v>
      </c>
      <c r="G1929" s="48">
        <v>1794400</v>
      </c>
      <c r="H1929" s="47">
        <v>43.68</v>
      </c>
      <c r="I1929" s="51">
        <f t="shared" si="225"/>
        <v>0.80829015544041449</v>
      </c>
      <c r="J1929" s="51">
        <f t="shared" ca="1" si="226"/>
        <v>1</v>
      </c>
      <c r="K1929" s="47">
        <f t="shared" si="227"/>
        <v>43.45</v>
      </c>
      <c r="L1929" s="47">
        <f t="shared" si="228"/>
        <v>43.72</v>
      </c>
      <c r="M1929" s="47">
        <f t="shared" si="229"/>
        <v>43.41</v>
      </c>
      <c r="N1929" s="47">
        <f t="shared" si="230"/>
        <v>43.68</v>
      </c>
      <c r="O1929" s="48">
        <f t="shared" ca="1" si="231"/>
        <v>1794400</v>
      </c>
    </row>
    <row r="1930" spans="1:15" x14ac:dyDescent="0.25">
      <c r="A1930">
        <v>1915</v>
      </c>
      <c r="B1930" s="84">
        <v>39176</v>
      </c>
      <c r="C1930" s="47">
        <v>53.32</v>
      </c>
      <c r="D1930" s="47">
        <v>53.86</v>
      </c>
      <c r="E1930" s="47">
        <v>53.29</v>
      </c>
      <c r="F1930" s="47">
        <v>53.75</v>
      </c>
      <c r="G1930" s="48">
        <v>2165200</v>
      </c>
      <c r="H1930" s="47">
        <v>43.44</v>
      </c>
      <c r="I1930" s="51">
        <f t="shared" si="225"/>
        <v>0.80818604651162784</v>
      </c>
      <c r="J1930" s="51">
        <f t="shared" ca="1" si="226"/>
        <v>1</v>
      </c>
      <c r="K1930" s="47">
        <f t="shared" si="227"/>
        <v>43.09</v>
      </c>
      <c r="L1930" s="47">
        <f t="shared" si="228"/>
        <v>43.53</v>
      </c>
      <c r="M1930" s="47">
        <f t="shared" si="229"/>
        <v>43.07</v>
      </c>
      <c r="N1930" s="47">
        <f t="shared" si="230"/>
        <v>43.44</v>
      </c>
      <c r="O1930" s="48">
        <f t="shared" ca="1" si="231"/>
        <v>2165200</v>
      </c>
    </row>
    <row r="1931" spans="1:15" x14ac:dyDescent="0.25">
      <c r="A1931">
        <v>1916</v>
      </c>
      <c r="B1931" s="84">
        <v>39175</v>
      </c>
      <c r="C1931" s="47">
        <v>52.92</v>
      </c>
      <c r="D1931" s="47">
        <v>53.38</v>
      </c>
      <c r="E1931" s="47">
        <v>52.72</v>
      </c>
      <c r="F1931" s="47">
        <v>53.29</v>
      </c>
      <c r="G1931" s="48">
        <v>2002600</v>
      </c>
      <c r="H1931" s="47">
        <v>43.07</v>
      </c>
      <c r="I1931" s="51">
        <f t="shared" si="225"/>
        <v>0.80821917808219179</v>
      </c>
      <c r="J1931" s="51">
        <f t="shared" ca="1" si="226"/>
        <v>1</v>
      </c>
      <c r="K1931" s="47">
        <f t="shared" si="227"/>
        <v>42.77</v>
      </c>
      <c r="L1931" s="47">
        <f t="shared" si="228"/>
        <v>43.14</v>
      </c>
      <c r="M1931" s="47">
        <f t="shared" si="229"/>
        <v>42.61</v>
      </c>
      <c r="N1931" s="47">
        <f t="shared" si="230"/>
        <v>43.07</v>
      </c>
      <c r="O1931" s="48">
        <f t="shared" ca="1" si="231"/>
        <v>2002600</v>
      </c>
    </row>
    <row r="1932" spans="1:15" x14ac:dyDescent="0.25">
      <c r="A1932">
        <v>1917</v>
      </c>
      <c r="B1932" s="84">
        <v>39174</v>
      </c>
      <c r="C1932" s="47">
        <v>52.42</v>
      </c>
      <c r="D1932" s="47">
        <v>52.74</v>
      </c>
      <c r="E1932" s="47">
        <v>52.25</v>
      </c>
      <c r="F1932" s="47">
        <v>52.71</v>
      </c>
      <c r="G1932" s="48">
        <v>1360800</v>
      </c>
      <c r="H1932" s="47">
        <v>42.6</v>
      </c>
      <c r="I1932" s="51">
        <f t="shared" si="225"/>
        <v>0.80819578827546956</v>
      </c>
      <c r="J1932" s="51">
        <f t="shared" ca="1" si="226"/>
        <v>1</v>
      </c>
      <c r="K1932" s="47">
        <f t="shared" si="227"/>
        <v>42.37</v>
      </c>
      <c r="L1932" s="47">
        <f t="shared" si="228"/>
        <v>42.62</v>
      </c>
      <c r="M1932" s="47">
        <f t="shared" si="229"/>
        <v>42.23</v>
      </c>
      <c r="N1932" s="47">
        <f t="shared" si="230"/>
        <v>42.6</v>
      </c>
      <c r="O1932" s="48">
        <f t="shared" ca="1" si="231"/>
        <v>1360800</v>
      </c>
    </row>
    <row r="1933" spans="1:15" x14ac:dyDescent="0.25">
      <c r="A1933">
        <v>1918</v>
      </c>
      <c r="B1933" s="84">
        <v>39171</v>
      </c>
      <c r="C1933" s="47">
        <v>52.33</v>
      </c>
      <c r="D1933" s="47">
        <v>52.88</v>
      </c>
      <c r="E1933" s="47">
        <v>52.05</v>
      </c>
      <c r="F1933" s="47">
        <v>52.46</v>
      </c>
      <c r="G1933" s="48">
        <v>1889000</v>
      </c>
      <c r="H1933" s="47">
        <v>42.4</v>
      </c>
      <c r="I1933" s="51">
        <f t="shared" si="225"/>
        <v>0.80823484559664505</v>
      </c>
      <c r="J1933" s="51">
        <f t="shared" ca="1" si="226"/>
        <v>1</v>
      </c>
      <c r="K1933" s="47">
        <f t="shared" si="227"/>
        <v>42.29</v>
      </c>
      <c r="L1933" s="47">
        <f t="shared" si="228"/>
        <v>42.74</v>
      </c>
      <c r="M1933" s="47">
        <f t="shared" si="229"/>
        <v>42.07</v>
      </c>
      <c r="N1933" s="47">
        <f t="shared" si="230"/>
        <v>42.4</v>
      </c>
      <c r="O1933" s="48">
        <f t="shared" ca="1" si="231"/>
        <v>1889000</v>
      </c>
    </row>
    <row r="1934" spans="1:15" x14ac:dyDescent="0.25">
      <c r="A1934">
        <v>1919</v>
      </c>
      <c r="B1934" s="84">
        <v>39170</v>
      </c>
      <c r="C1934" s="47">
        <v>52.7</v>
      </c>
      <c r="D1934" s="47">
        <v>52.86</v>
      </c>
      <c r="E1934" s="47">
        <v>52.39</v>
      </c>
      <c r="F1934" s="47">
        <v>52.63</v>
      </c>
      <c r="G1934" s="48">
        <v>2040500</v>
      </c>
      <c r="H1934" s="47">
        <v>42.33</v>
      </c>
      <c r="I1934" s="51">
        <f t="shared" si="225"/>
        <v>0.80429412882386464</v>
      </c>
      <c r="J1934" s="51">
        <f t="shared" ca="1" si="226"/>
        <v>1</v>
      </c>
      <c r="K1934" s="47">
        <f t="shared" si="227"/>
        <v>42.39</v>
      </c>
      <c r="L1934" s="47">
        <f t="shared" si="228"/>
        <v>42.51</v>
      </c>
      <c r="M1934" s="47">
        <f t="shared" si="229"/>
        <v>42.14</v>
      </c>
      <c r="N1934" s="47">
        <f t="shared" si="230"/>
        <v>42.33</v>
      </c>
      <c r="O1934" s="48">
        <f t="shared" ca="1" si="231"/>
        <v>2040500</v>
      </c>
    </row>
    <row r="1935" spans="1:15" x14ac:dyDescent="0.25">
      <c r="A1935">
        <v>1920</v>
      </c>
      <c r="B1935" s="84">
        <v>39169</v>
      </c>
      <c r="C1935" s="47">
        <v>52.49</v>
      </c>
      <c r="D1935" s="47">
        <v>52.65</v>
      </c>
      <c r="E1935" s="47">
        <v>51.99</v>
      </c>
      <c r="F1935" s="47">
        <v>52.35</v>
      </c>
      <c r="G1935" s="48">
        <v>1639300</v>
      </c>
      <c r="H1935" s="47">
        <v>42.11</v>
      </c>
      <c r="I1935" s="51">
        <f t="shared" si="225"/>
        <v>0.80439350525310405</v>
      </c>
      <c r="J1935" s="51">
        <f t="shared" ca="1" si="226"/>
        <v>1</v>
      </c>
      <c r="K1935" s="47">
        <f t="shared" si="227"/>
        <v>42.22</v>
      </c>
      <c r="L1935" s="47">
        <f t="shared" si="228"/>
        <v>42.35</v>
      </c>
      <c r="M1935" s="47">
        <f t="shared" si="229"/>
        <v>41.82</v>
      </c>
      <c r="N1935" s="47">
        <f t="shared" si="230"/>
        <v>42.11</v>
      </c>
      <c r="O1935" s="48">
        <f t="shared" ca="1" si="231"/>
        <v>1639300</v>
      </c>
    </row>
    <row r="1936" spans="1:15" x14ac:dyDescent="0.25">
      <c r="A1936">
        <v>1921</v>
      </c>
      <c r="B1936" s="84">
        <v>39168</v>
      </c>
      <c r="C1936" s="47">
        <v>52.49</v>
      </c>
      <c r="D1936" s="47">
        <v>52.88</v>
      </c>
      <c r="E1936" s="47">
        <v>52.28</v>
      </c>
      <c r="F1936" s="47">
        <v>52.78</v>
      </c>
      <c r="G1936" s="48">
        <v>1838100</v>
      </c>
      <c r="H1936" s="47">
        <v>42.45</v>
      </c>
      <c r="I1936" s="51">
        <f t="shared" si="225"/>
        <v>0.80428192497158013</v>
      </c>
      <c r="J1936" s="51">
        <f t="shared" ca="1" si="226"/>
        <v>1</v>
      </c>
      <c r="K1936" s="47">
        <f t="shared" si="227"/>
        <v>42.22</v>
      </c>
      <c r="L1936" s="47">
        <f t="shared" si="228"/>
        <v>42.53</v>
      </c>
      <c r="M1936" s="47">
        <f t="shared" si="229"/>
        <v>42.05</v>
      </c>
      <c r="N1936" s="47">
        <f t="shared" si="230"/>
        <v>42.45</v>
      </c>
      <c r="O1936" s="48">
        <f t="shared" ca="1" si="231"/>
        <v>1838100</v>
      </c>
    </row>
    <row r="1937" spans="1:15" x14ac:dyDescent="0.25">
      <c r="A1937">
        <v>1922</v>
      </c>
      <c r="B1937" s="84">
        <v>39167</v>
      </c>
      <c r="C1937" s="47">
        <v>52.52</v>
      </c>
      <c r="D1937" s="47">
        <v>52.89</v>
      </c>
      <c r="E1937" s="47">
        <v>52.05</v>
      </c>
      <c r="F1937" s="47">
        <v>52.78</v>
      </c>
      <c r="G1937" s="48">
        <v>2234900</v>
      </c>
      <c r="H1937" s="47">
        <v>42.45</v>
      </c>
      <c r="I1937" s="51">
        <f t="shared" ref="I1937:I2000" si="232">H1937/F1937</f>
        <v>0.80428192497158013</v>
      </c>
      <c r="J1937" s="51">
        <f t="shared" ref="J1937:J2000" ca="1" si="233">INDEX(OFFSET($T$15,0,0,$S$13+1,1),MATCH(B1937,OFFSET($Q$15,0,0,$S$13+1,1),-1))</f>
        <v>1</v>
      </c>
      <c r="K1937" s="47">
        <f t="shared" ref="K1937:K2000" si="234">ROUND($I1937*C1937,2)</f>
        <v>42.24</v>
      </c>
      <c r="L1937" s="47">
        <f t="shared" ref="L1937:L2000" si="235">ROUND($I1937*D1937,2)</f>
        <v>42.54</v>
      </c>
      <c r="M1937" s="47">
        <f t="shared" ref="M1937:M2000" si="236">ROUND($I1937*E1937,2)</f>
        <v>41.86</v>
      </c>
      <c r="N1937" s="47">
        <f t="shared" ref="N1937:N2000" si="237">ROUND($I1937*F1937,2)</f>
        <v>42.45</v>
      </c>
      <c r="O1937" s="48">
        <f t="shared" ref="O1937:O2000" ca="1" si="238">G1937*J1937</f>
        <v>2234900</v>
      </c>
    </row>
    <row r="1938" spans="1:15" x14ac:dyDescent="0.25">
      <c r="A1938">
        <v>1923</v>
      </c>
      <c r="B1938" s="84">
        <v>39164</v>
      </c>
      <c r="C1938" s="47">
        <v>52.95</v>
      </c>
      <c r="D1938" s="47">
        <v>53.12</v>
      </c>
      <c r="E1938" s="47">
        <v>52.47</v>
      </c>
      <c r="F1938" s="47">
        <v>52.59</v>
      </c>
      <c r="G1938" s="48">
        <v>1928900</v>
      </c>
      <c r="H1938" s="47">
        <v>42.3</v>
      </c>
      <c r="I1938" s="51">
        <f t="shared" si="232"/>
        <v>0.80433542498573862</v>
      </c>
      <c r="J1938" s="51">
        <f t="shared" ca="1" si="233"/>
        <v>1</v>
      </c>
      <c r="K1938" s="47">
        <f t="shared" si="234"/>
        <v>42.59</v>
      </c>
      <c r="L1938" s="47">
        <f t="shared" si="235"/>
        <v>42.73</v>
      </c>
      <c r="M1938" s="47">
        <f t="shared" si="236"/>
        <v>42.2</v>
      </c>
      <c r="N1938" s="47">
        <f t="shared" si="237"/>
        <v>42.3</v>
      </c>
      <c r="O1938" s="48">
        <f t="shared" ca="1" si="238"/>
        <v>1928900</v>
      </c>
    </row>
    <row r="1939" spans="1:15" x14ac:dyDescent="0.25">
      <c r="A1939">
        <v>1924</v>
      </c>
      <c r="B1939" s="84">
        <v>39163</v>
      </c>
      <c r="C1939" s="47">
        <v>53.44</v>
      </c>
      <c r="D1939" s="47">
        <v>53.49</v>
      </c>
      <c r="E1939" s="47">
        <v>52.42</v>
      </c>
      <c r="F1939" s="47">
        <v>52.64</v>
      </c>
      <c r="G1939" s="48">
        <v>2680800</v>
      </c>
      <c r="H1939" s="47">
        <v>42.34</v>
      </c>
      <c r="I1939" s="51">
        <f t="shared" si="232"/>
        <v>0.80433130699088151</v>
      </c>
      <c r="J1939" s="51">
        <f t="shared" ca="1" si="233"/>
        <v>1</v>
      </c>
      <c r="K1939" s="47">
        <f t="shared" si="234"/>
        <v>42.98</v>
      </c>
      <c r="L1939" s="47">
        <f t="shared" si="235"/>
        <v>43.02</v>
      </c>
      <c r="M1939" s="47">
        <f t="shared" si="236"/>
        <v>42.16</v>
      </c>
      <c r="N1939" s="47">
        <f t="shared" si="237"/>
        <v>42.34</v>
      </c>
      <c r="O1939" s="48">
        <f t="shared" ca="1" si="238"/>
        <v>2680800</v>
      </c>
    </row>
    <row r="1940" spans="1:15" x14ac:dyDescent="0.25">
      <c r="A1940">
        <v>1925</v>
      </c>
      <c r="B1940" s="84">
        <v>39162</v>
      </c>
      <c r="C1940" s="47">
        <v>53.17</v>
      </c>
      <c r="D1940" s="47">
        <v>54.05</v>
      </c>
      <c r="E1940" s="47">
        <v>53.07</v>
      </c>
      <c r="F1940" s="47">
        <v>54.05</v>
      </c>
      <c r="G1940" s="48">
        <v>1991700</v>
      </c>
      <c r="H1940" s="47">
        <v>43.47</v>
      </c>
      <c r="I1940" s="51">
        <f t="shared" si="232"/>
        <v>0.80425531914893622</v>
      </c>
      <c r="J1940" s="51">
        <f t="shared" ca="1" si="233"/>
        <v>1</v>
      </c>
      <c r="K1940" s="47">
        <f t="shared" si="234"/>
        <v>42.76</v>
      </c>
      <c r="L1940" s="47">
        <f t="shared" si="235"/>
        <v>43.47</v>
      </c>
      <c r="M1940" s="47">
        <f t="shared" si="236"/>
        <v>42.68</v>
      </c>
      <c r="N1940" s="47">
        <f t="shared" si="237"/>
        <v>43.47</v>
      </c>
      <c r="O1940" s="48">
        <f t="shared" ca="1" si="238"/>
        <v>1991700</v>
      </c>
    </row>
    <row r="1941" spans="1:15" x14ac:dyDescent="0.25">
      <c r="A1941">
        <v>1926</v>
      </c>
      <c r="B1941" s="84">
        <v>39161</v>
      </c>
      <c r="C1941" s="47">
        <v>53.18</v>
      </c>
      <c r="D1941" s="47">
        <v>53.27</v>
      </c>
      <c r="E1941" s="47">
        <v>52.9</v>
      </c>
      <c r="F1941" s="47">
        <v>53.22</v>
      </c>
      <c r="G1941" s="48">
        <v>1167900</v>
      </c>
      <c r="H1941" s="47">
        <v>42.81</v>
      </c>
      <c r="I1941" s="51">
        <f t="shared" si="232"/>
        <v>0.80439684329199557</v>
      </c>
      <c r="J1941" s="51">
        <f t="shared" ca="1" si="233"/>
        <v>1</v>
      </c>
      <c r="K1941" s="47">
        <f t="shared" si="234"/>
        <v>42.78</v>
      </c>
      <c r="L1941" s="47">
        <f t="shared" si="235"/>
        <v>42.85</v>
      </c>
      <c r="M1941" s="47">
        <f t="shared" si="236"/>
        <v>42.55</v>
      </c>
      <c r="N1941" s="47">
        <f t="shared" si="237"/>
        <v>42.81</v>
      </c>
      <c r="O1941" s="48">
        <f t="shared" ca="1" si="238"/>
        <v>1167900</v>
      </c>
    </row>
    <row r="1942" spans="1:15" x14ac:dyDescent="0.25">
      <c r="A1942">
        <v>1927</v>
      </c>
      <c r="B1942" s="84">
        <v>39160</v>
      </c>
      <c r="C1942" s="47">
        <v>53.15</v>
      </c>
      <c r="D1942" s="47">
        <v>53.57</v>
      </c>
      <c r="E1942" s="47">
        <v>52.9</v>
      </c>
      <c r="F1942" s="47">
        <v>53.3</v>
      </c>
      <c r="G1942" s="48">
        <v>1826500</v>
      </c>
      <c r="H1942" s="47">
        <v>42.87</v>
      </c>
      <c r="I1942" s="51">
        <f t="shared" si="232"/>
        <v>0.80431519699812382</v>
      </c>
      <c r="J1942" s="51">
        <f t="shared" ca="1" si="233"/>
        <v>1</v>
      </c>
      <c r="K1942" s="47">
        <f t="shared" si="234"/>
        <v>42.75</v>
      </c>
      <c r="L1942" s="47">
        <f t="shared" si="235"/>
        <v>43.09</v>
      </c>
      <c r="M1942" s="47">
        <f t="shared" si="236"/>
        <v>42.55</v>
      </c>
      <c r="N1942" s="47">
        <f t="shared" si="237"/>
        <v>42.87</v>
      </c>
      <c r="O1942" s="48">
        <f t="shared" ca="1" si="238"/>
        <v>1826500</v>
      </c>
    </row>
    <row r="1943" spans="1:15" x14ac:dyDescent="0.25">
      <c r="A1943">
        <v>1928</v>
      </c>
      <c r="B1943" s="84">
        <v>39157</v>
      </c>
      <c r="C1943" s="47">
        <v>53.04</v>
      </c>
      <c r="D1943" s="47">
        <v>53.25</v>
      </c>
      <c r="E1943" s="47">
        <v>52.67</v>
      </c>
      <c r="F1943" s="47">
        <v>53.04</v>
      </c>
      <c r="G1943" s="48">
        <v>3119700</v>
      </c>
      <c r="H1943" s="47">
        <v>42.66</v>
      </c>
      <c r="I1943" s="51">
        <f t="shared" si="232"/>
        <v>0.80429864253393657</v>
      </c>
      <c r="J1943" s="51">
        <f t="shared" ca="1" si="233"/>
        <v>1</v>
      </c>
      <c r="K1943" s="47">
        <f t="shared" si="234"/>
        <v>42.66</v>
      </c>
      <c r="L1943" s="47">
        <f t="shared" si="235"/>
        <v>42.83</v>
      </c>
      <c r="M1943" s="47">
        <f t="shared" si="236"/>
        <v>42.36</v>
      </c>
      <c r="N1943" s="47">
        <f t="shared" si="237"/>
        <v>42.66</v>
      </c>
      <c r="O1943" s="48">
        <f t="shared" ca="1" si="238"/>
        <v>3119700</v>
      </c>
    </row>
    <row r="1944" spans="1:15" x14ac:dyDescent="0.25">
      <c r="A1944">
        <v>1929</v>
      </c>
      <c r="B1944" s="84">
        <v>39156</v>
      </c>
      <c r="C1944" s="47">
        <v>52.08</v>
      </c>
      <c r="D1944" s="47">
        <v>52.66</v>
      </c>
      <c r="E1944" s="47">
        <v>51.97</v>
      </c>
      <c r="F1944" s="47">
        <v>52.64</v>
      </c>
      <c r="G1944" s="48">
        <v>1960700</v>
      </c>
      <c r="H1944" s="47">
        <v>42.34</v>
      </c>
      <c r="I1944" s="51">
        <f t="shared" si="232"/>
        <v>0.80433130699088151</v>
      </c>
      <c r="J1944" s="51">
        <f t="shared" ca="1" si="233"/>
        <v>1</v>
      </c>
      <c r="K1944" s="47">
        <f t="shared" si="234"/>
        <v>41.89</v>
      </c>
      <c r="L1944" s="47">
        <f t="shared" si="235"/>
        <v>42.36</v>
      </c>
      <c r="M1944" s="47">
        <f t="shared" si="236"/>
        <v>41.8</v>
      </c>
      <c r="N1944" s="47">
        <f t="shared" si="237"/>
        <v>42.34</v>
      </c>
      <c r="O1944" s="48">
        <f t="shared" ca="1" si="238"/>
        <v>1960700</v>
      </c>
    </row>
    <row r="1945" spans="1:15" x14ac:dyDescent="0.25">
      <c r="A1945">
        <v>1930</v>
      </c>
      <c r="B1945" s="84">
        <v>39155</v>
      </c>
      <c r="C1945" s="47">
        <v>51.93</v>
      </c>
      <c r="D1945" s="47">
        <v>52.5</v>
      </c>
      <c r="E1945" s="47">
        <v>51.33</v>
      </c>
      <c r="F1945" s="47">
        <v>52.28</v>
      </c>
      <c r="G1945" s="48">
        <v>2014800</v>
      </c>
      <c r="H1945" s="47">
        <v>42.05</v>
      </c>
      <c r="I1945" s="51">
        <f t="shared" si="232"/>
        <v>0.80432287681713843</v>
      </c>
      <c r="J1945" s="51">
        <f t="shared" ca="1" si="233"/>
        <v>1</v>
      </c>
      <c r="K1945" s="47">
        <f t="shared" si="234"/>
        <v>41.77</v>
      </c>
      <c r="L1945" s="47">
        <f t="shared" si="235"/>
        <v>42.23</v>
      </c>
      <c r="M1945" s="47">
        <f t="shared" si="236"/>
        <v>41.29</v>
      </c>
      <c r="N1945" s="47">
        <f t="shared" si="237"/>
        <v>42.05</v>
      </c>
      <c r="O1945" s="48">
        <f t="shared" ca="1" si="238"/>
        <v>2014800</v>
      </c>
    </row>
    <row r="1946" spans="1:15" x14ac:dyDescent="0.25">
      <c r="A1946">
        <v>1931</v>
      </c>
      <c r="B1946" s="84">
        <v>39154</v>
      </c>
      <c r="C1946" s="47">
        <v>52.88</v>
      </c>
      <c r="D1946" s="47">
        <v>52.92</v>
      </c>
      <c r="E1946" s="47">
        <v>51.7</v>
      </c>
      <c r="F1946" s="47">
        <v>51.74</v>
      </c>
      <c r="G1946" s="48">
        <v>3150000</v>
      </c>
      <c r="H1946" s="47">
        <v>41.61</v>
      </c>
      <c r="I1946" s="51">
        <f t="shared" si="232"/>
        <v>0.80421337456513331</v>
      </c>
      <c r="J1946" s="51">
        <f t="shared" ca="1" si="233"/>
        <v>1</v>
      </c>
      <c r="K1946" s="47">
        <f t="shared" si="234"/>
        <v>42.53</v>
      </c>
      <c r="L1946" s="47">
        <f t="shared" si="235"/>
        <v>42.56</v>
      </c>
      <c r="M1946" s="47">
        <f t="shared" si="236"/>
        <v>41.58</v>
      </c>
      <c r="N1946" s="47">
        <f t="shared" si="237"/>
        <v>41.61</v>
      </c>
      <c r="O1946" s="48">
        <f t="shared" ca="1" si="238"/>
        <v>3150000</v>
      </c>
    </row>
    <row r="1947" spans="1:15" x14ac:dyDescent="0.25">
      <c r="A1947">
        <v>1932</v>
      </c>
      <c r="B1947" s="84">
        <v>39153</v>
      </c>
      <c r="C1947" s="47">
        <v>52.8</v>
      </c>
      <c r="D1947" s="47">
        <v>53.23</v>
      </c>
      <c r="E1947" s="47">
        <v>52.49</v>
      </c>
      <c r="F1947" s="47">
        <v>53.06</v>
      </c>
      <c r="G1947" s="48">
        <v>1691800</v>
      </c>
      <c r="H1947" s="47">
        <v>42.68</v>
      </c>
      <c r="I1947" s="51">
        <f t="shared" si="232"/>
        <v>0.80437240859404446</v>
      </c>
      <c r="J1947" s="51">
        <f t="shared" ca="1" si="233"/>
        <v>1</v>
      </c>
      <c r="K1947" s="47">
        <f t="shared" si="234"/>
        <v>42.47</v>
      </c>
      <c r="L1947" s="47">
        <f t="shared" si="235"/>
        <v>42.82</v>
      </c>
      <c r="M1947" s="47">
        <f t="shared" si="236"/>
        <v>42.22</v>
      </c>
      <c r="N1947" s="47">
        <f t="shared" si="237"/>
        <v>42.68</v>
      </c>
      <c r="O1947" s="48">
        <f t="shared" ca="1" si="238"/>
        <v>1691800</v>
      </c>
    </row>
    <row r="1948" spans="1:15" x14ac:dyDescent="0.25">
      <c r="A1948">
        <v>1933</v>
      </c>
      <c r="B1948" s="84">
        <v>39150</v>
      </c>
      <c r="C1948" s="47">
        <v>52.98</v>
      </c>
      <c r="D1948" s="47">
        <v>53.05</v>
      </c>
      <c r="E1948" s="47">
        <v>52.73</v>
      </c>
      <c r="F1948" s="47">
        <v>52.95</v>
      </c>
      <c r="G1948" s="48">
        <v>1466700</v>
      </c>
      <c r="H1948" s="47">
        <v>42.59</v>
      </c>
      <c r="I1948" s="51">
        <f t="shared" si="232"/>
        <v>0.80434372049102931</v>
      </c>
      <c r="J1948" s="51">
        <f t="shared" ca="1" si="233"/>
        <v>1</v>
      </c>
      <c r="K1948" s="47">
        <f t="shared" si="234"/>
        <v>42.61</v>
      </c>
      <c r="L1948" s="47">
        <f t="shared" si="235"/>
        <v>42.67</v>
      </c>
      <c r="M1948" s="47">
        <f t="shared" si="236"/>
        <v>42.41</v>
      </c>
      <c r="N1948" s="47">
        <f t="shared" si="237"/>
        <v>42.59</v>
      </c>
      <c r="O1948" s="48">
        <f t="shared" ca="1" si="238"/>
        <v>1466700</v>
      </c>
    </row>
    <row r="1949" spans="1:15" x14ac:dyDescent="0.25">
      <c r="A1949">
        <v>1934</v>
      </c>
      <c r="B1949" s="84">
        <v>39149</v>
      </c>
      <c r="C1949" s="47">
        <v>52.6</v>
      </c>
      <c r="D1949" s="47">
        <v>52.98</v>
      </c>
      <c r="E1949" s="47">
        <v>52.31</v>
      </c>
      <c r="F1949" s="47">
        <v>52.56</v>
      </c>
      <c r="G1949" s="48">
        <v>1882600</v>
      </c>
      <c r="H1949" s="47">
        <v>42.27</v>
      </c>
      <c r="I1949" s="51">
        <f t="shared" si="232"/>
        <v>0.80422374429223742</v>
      </c>
      <c r="J1949" s="51">
        <f t="shared" ca="1" si="233"/>
        <v>1</v>
      </c>
      <c r="K1949" s="47">
        <f t="shared" si="234"/>
        <v>42.3</v>
      </c>
      <c r="L1949" s="47">
        <f t="shared" si="235"/>
        <v>42.61</v>
      </c>
      <c r="M1949" s="47">
        <f t="shared" si="236"/>
        <v>42.07</v>
      </c>
      <c r="N1949" s="47">
        <f t="shared" si="237"/>
        <v>42.27</v>
      </c>
      <c r="O1949" s="48">
        <f t="shared" ca="1" si="238"/>
        <v>1882600</v>
      </c>
    </row>
    <row r="1950" spans="1:15" x14ac:dyDescent="0.25">
      <c r="A1950">
        <v>1935</v>
      </c>
      <c r="B1950" s="84">
        <v>39148</v>
      </c>
      <c r="C1950" s="47">
        <v>53.27</v>
      </c>
      <c r="D1950" s="47">
        <v>53.27</v>
      </c>
      <c r="E1950" s="47">
        <v>52.26</v>
      </c>
      <c r="F1950" s="47">
        <v>52.35</v>
      </c>
      <c r="G1950" s="48">
        <v>2666100</v>
      </c>
      <c r="H1950" s="47">
        <v>42.11</v>
      </c>
      <c r="I1950" s="51">
        <f t="shared" si="232"/>
        <v>0.80439350525310405</v>
      </c>
      <c r="J1950" s="51">
        <f t="shared" ca="1" si="233"/>
        <v>1</v>
      </c>
      <c r="K1950" s="47">
        <f t="shared" si="234"/>
        <v>42.85</v>
      </c>
      <c r="L1950" s="47">
        <f t="shared" si="235"/>
        <v>42.85</v>
      </c>
      <c r="M1950" s="47">
        <f t="shared" si="236"/>
        <v>42.04</v>
      </c>
      <c r="N1950" s="47">
        <f t="shared" si="237"/>
        <v>42.11</v>
      </c>
      <c r="O1950" s="48">
        <f t="shared" ca="1" si="238"/>
        <v>2666100</v>
      </c>
    </row>
    <row r="1951" spans="1:15" x14ac:dyDescent="0.25">
      <c r="A1951">
        <v>1936</v>
      </c>
      <c r="B1951" s="84">
        <v>39147</v>
      </c>
      <c r="C1951" s="47">
        <v>53.24</v>
      </c>
      <c r="D1951" s="47">
        <v>53.41</v>
      </c>
      <c r="E1951" s="47">
        <v>52.75</v>
      </c>
      <c r="F1951" s="47">
        <v>53.34</v>
      </c>
      <c r="G1951" s="48">
        <v>1507900</v>
      </c>
      <c r="H1951" s="47">
        <v>42.9</v>
      </c>
      <c r="I1951" s="51">
        <f t="shared" si="232"/>
        <v>0.8042744656917884</v>
      </c>
      <c r="J1951" s="51">
        <f t="shared" ca="1" si="233"/>
        <v>1</v>
      </c>
      <c r="K1951" s="47">
        <f t="shared" si="234"/>
        <v>42.82</v>
      </c>
      <c r="L1951" s="47">
        <f t="shared" si="235"/>
        <v>42.96</v>
      </c>
      <c r="M1951" s="47">
        <f t="shared" si="236"/>
        <v>42.43</v>
      </c>
      <c r="N1951" s="47">
        <f t="shared" si="237"/>
        <v>42.9</v>
      </c>
      <c r="O1951" s="48">
        <f t="shared" ca="1" si="238"/>
        <v>1507900</v>
      </c>
    </row>
    <row r="1952" spans="1:15" x14ac:dyDescent="0.25">
      <c r="A1952">
        <v>1937</v>
      </c>
      <c r="B1952" s="84">
        <v>39146</v>
      </c>
      <c r="C1952" s="47">
        <v>52.1</v>
      </c>
      <c r="D1952" s="47">
        <v>53.24</v>
      </c>
      <c r="E1952" s="47">
        <v>51.75</v>
      </c>
      <c r="F1952" s="47">
        <v>52.69</v>
      </c>
      <c r="G1952" s="48">
        <v>2330700</v>
      </c>
      <c r="H1952" s="47">
        <v>42.38</v>
      </c>
      <c r="I1952" s="51">
        <f t="shared" si="232"/>
        <v>0.8043271968115393</v>
      </c>
      <c r="J1952" s="51">
        <f t="shared" ca="1" si="233"/>
        <v>1</v>
      </c>
      <c r="K1952" s="47">
        <f t="shared" si="234"/>
        <v>41.91</v>
      </c>
      <c r="L1952" s="47">
        <f t="shared" si="235"/>
        <v>42.82</v>
      </c>
      <c r="M1952" s="47">
        <f t="shared" si="236"/>
        <v>41.62</v>
      </c>
      <c r="N1952" s="47">
        <f t="shared" si="237"/>
        <v>42.38</v>
      </c>
      <c r="O1952" s="48">
        <f t="shared" ca="1" si="238"/>
        <v>2330700</v>
      </c>
    </row>
    <row r="1953" spans="1:15" x14ac:dyDescent="0.25">
      <c r="A1953">
        <v>1938</v>
      </c>
      <c r="B1953" s="84">
        <v>39143</v>
      </c>
      <c r="C1953" s="47">
        <v>53.25</v>
      </c>
      <c r="D1953" s="47">
        <v>53.55</v>
      </c>
      <c r="E1953" s="47">
        <v>52.59</v>
      </c>
      <c r="F1953" s="47">
        <v>52.61</v>
      </c>
      <c r="G1953" s="48">
        <v>1785800</v>
      </c>
      <c r="H1953" s="47">
        <v>42.31</v>
      </c>
      <c r="I1953" s="51">
        <f t="shared" si="232"/>
        <v>0.80421973008933667</v>
      </c>
      <c r="J1953" s="51">
        <f t="shared" ca="1" si="233"/>
        <v>1</v>
      </c>
      <c r="K1953" s="47">
        <f t="shared" si="234"/>
        <v>42.82</v>
      </c>
      <c r="L1953" s="47">
        <f t="shared" si="235"/>
        <v>43.07</v>
      </c>
      <c r="M1953" s="47">
        <f t="shared" si="236"/>
        <v>42.29</v>
      </c>
      <c r="N1953" s="47">
        <f t="shared" si="237"/>
        <v>42.31</v>
      </c>
      <c r="O1953" s="48">
        <f t="shared" ca="1" si="238"/>
        <v>1785800</v>
      </c>
    </row>
    <row r="1954" spans="1:15" x14ac:dyDescent="0.25">
      <c r="A1954">
        <v>1939</v>
      </c>
      <c r="B1954" s="84">
        <v>39142</v>
      </c>
      <c r="C1954" s="47">
        <v>52.85</v>
      </c>
      <c r="D1954" s="47">
        <v>53.92</v>
      </c>
      <c r="E1954" s="47">
        <v>52.36</v>
      </c>
      <c r="F1954" s="47">
        <v>53.35</v>
      </c>
      <c r="G1954" s="48">
        <v>2428100</v>
      </c>
      <c r="H1954" s="47">
        <v>42.91</v>
      </c>
      <c r="I1954" s="51">
        <f t="shared" si="232"/>
        <v>0.80431115276476095</v>
      </c>
      <c r="J1954" s="51">
        <f t="shared" ca="1" si="233"/>
        <v>1</v>
      </c>
      <c r="K1954" s="47">
        <f t="shared" si="234"/>
        <v>42.51</v>
      </c>
      <c r="L1954" s="47">
        <f t="shared" si="235"/>
        <v>43.37</v>
      </c>
      <c r="M1954" s="47">
        <f t="shared" si="236"/>
        <v>42.11</v>
      </c>
      <c r="N1954" s="47">
        <f t="shared" si="237"/>
        <v>42.91</v>
      </c>
      <c r="O1954" s="48">
        <f t="shared" ca="1" si="238"/>
        <v>2428100</v>
      </c>
    </row>
    <row r="1955" spans="1:15" x14ac:dyDescent="0.25">
      <c r="A1955">
        <v>1940</v>
      </c>
      <c r="B1955" s="84">
        <v>39141</v>
      </c>
      <c r="C1955" s="47">
        <v>53.19</v>
      </c>
      <c r="D1955" s="47">
        <v>54.02</v>
      </c>
      <c r="E1955" s="47">
        <v>52.64</v>
      </c>
      <c r="F1955" s="47">
        <v>53.55</v>
      </c>
      <c r="G1955" s="48">
        <v>2649400</v>
      </c>
      <c r="H1955" s="47">
        <v>43.07</v>
      </c>
      <c r="I1955" s="51">
        <f t="shared" si="232"/>
        <v>0.80429505135387491</v>
      </c>
      <c r="J1955" s="51">
        <f t="shared" ca="1" si="233"/>
        <v>1</v>
      </c>
      <c r="K1955" s="47">
        <f t="shared" si="234"/>
        <v>42.78</v>
      </c>
      <c r="L1955" s="47">
        <f t="shared" si="235"/>
        <v>43.45</v>
      </c>
      <c r="M1955" s="47">
        <f t="shared" si="236"/>
        <v>42.34</v>
      </c>
      <c r="N1955" s="47">
        <f t="shared" si="237"/>
        <v>43.07</v>
      </c>
      <c r="O1955" s="48">
        <f t="shared" ca="1" si="238"/>
        <v>2649400</v>
      </c>
    </row>
    <row r="1956" spans="1:15" x14ac:dyDescent="0.25">
      <c r="A1956">
        <v>1941</v>
      </c>
      <c r="B1956" s="84">
        <v>39140</v>
      </c>
      <c r="C1956" s="47">
        <v>54.05</v>
      </c>
      <c r="D1956" s="47">
        <v>54.25</v>
      </c>
      <c r="E1956" s="47">
        <v>52.64</v>
      </c>
      <c r="F1956" s="47">
        <v>53.02</v>
      </c>
      <c r="G1956" s="48">
        <v>2587900</v>
      </c>
      <c r="H1956" s="47">
        <v>42.64</v>
      </c>
      <c r="I1956" s="51">
        <f t="shared" si="232"/>
        <v>0.80422482082233115</v>
      </c>
      <c r="J1956" s="51">
        <f t="shared" ca="1" si="233"/>
        <v>1</v>
      </c>
      <c r="K1956" s="47">
        <f t="shared" si="234"/>
        <v>43.47</v>
      </c>
      <c r="L1956" s="47">
        <f t="shared" si="235"/>
        <v>43.63</v>
      </c>
      <c r="M1956" s="47">
        <f t="shared" si="236"/>
        <v>42.33</v>
      </c>
      <c r="N1956" s="47">
        <f t="shared" si="237"/>
        <v>42.64</v>
      </c>
      <c r="O1956" s="48">
        <f t="shared" ca="1" si="238"/>
        <v>2587900</v>
      </c>
    </row>
    <row r="1957" spans="1:15" x14ac:dyDescent="0.25">
      <c r="A1957">
        <v>1942</v>
      </c>
      <c r="B1957" s="84">
        <v>39139</v>
      </c>
      <c r="C1957" s="47">
        <v>54.83</v>
      </c>
      <c r="D1957" s="47">
        <v>54.87</v>
      </c>
      <c r="E1957" s="47">
        <v>54.06</v>
      </c>
      <c r="F1957" s="47">
        <v>54.42</v>
      </c>
      <c r="G1957" s="48">
        <v>1738200</v>
      </c>
      <c r="H1957" s="47">
        <v>43.77</v>
      </c>
      <c r="I1957" s="51">
        <f t="shared" si="232"/>
        <v>0.80429988974641675</v>
      </c>
      <c r="J1957" s="51">
        <f t="shared" ca="1" si="233"/>
        <v>1</v>
      </c>
      <c r="K1957" s="47">
        <f t="shared" si="234"/>
        <v>44.1</v>
      </c>
      <c r="L1957" s="47">
        <f t="shared" si="235"/>
        <v>44.13</v>
      </c>
      <c r="M1957" s="47">
        <f t="shared" si="236"/>
        <v>43.48</v>
      </c>
      <c r="N1957" s="47">
        <f t="shared" si="237"/>
        <v>43.77</v>
      </c>
      <c r="O1957" s="48">
        <f t="shared" ca="1" si="238"/>
        <v>1738200</v>
      </c>
    </row>
    <row r="1958" spans="1:15" x14ac:dyDescent="0.25">
      <c r="A1958">
        <v>1943</v>
      </c>
      <c r="B1958" s="84">
        <v>39136</v>
      </c>
      <c r="C1958" s="47">
        <v>55.18</v>
      </c>
      <c r="D1958" s="47">
        <v>55.28</v>
      </c>
      <c r="E1958" s="47">
        <v>54.46</v>
      </c>
      <c r="F1958" s="47">
        <v>54.82</v>
      </c>
      <c r="G1958" s="48">
        <v>1353300</v>
      </c>
      <c r="H1958" s="47">
        <v>44.09</v>
      </c>
      <c r="I1958" s="51">
        <f t="shared" si="232"/>
        <v>0.80426851514045972</v>
      </c>
      <c r="J1958" s="51">
        <f t="shared" ca="1" si="233"/>
        <v>1</v>
      </c>
      <c r="K1958" s="47">
        <f t="shared" si="234"/>
        <v>44.38</v>
      </c>
      <c r="L1958" s="47">
        <f t="shared" si="235"/>
        <v>44.46</v>
      </c>
      <c r="M1958" s="47">
        <f t="shared" si="236"/>
        <v>43.8</v>
      </c>
      <c r="N1958" s="47">
        <f t="shared" si="237"/>
        <v>44.09</v>
      </c>
      <c r="O1958" s="48">
        <f t="shared" ca="1" si="238"/>
        <v>1353300</v>
      </c>
    </row>
    <row r="1959" spans="1:15" x14ac:dyDescent="0.25">
      <c r="A1959">
        <v>1944</v>
      </c>
      <c r="B1959" s="84">
        <v>39135</v>
      </c>
      <c r="C1959" s="47">
        <v>54.86</v>
      </c>
      <c r="D1959" s="47">
        <v>55.4</v>
      </c>
      <c r="E1959" s="47">
        <v>54.86</v>
      </c>
      <c r="F1959" s="47">
        <v>55.13</v>
      </c>
      <c r="G1959" s="48">
        <v>1656600</v>
      </c>
      <c r="H1959" s="47">
        <v>44.34</v>
      </c>
      <c r="I1959" s="51">
        <f t="shared" si="232"/>
        <v>0.80428079085797211</v>
      </c>
      <c r="J1959" s="51">
        <f t="shared" ca="1" si="233"/>
        <v>1</v>
      </c>
      <c r="K1959" s="47">
        <f t="shared" si="234"/>
        <v>44.12</v>
      </c>
      <c r="L1959" s="47">
        <f t="shared" si="235"/>
        <v>44.56</v>
      </c>
      <c r="M1959" s="47">
        <f t="shared" si="236"/>
        <v>44.12</v>
      </c>
      <c r="N1959" s="47">
        <f t="shared" si="237"/>
        <v>44.34</v>
      </c>
      <c r="O1959" s="48">
        <f t="shared" ca="1" si="238"/>
        <v>1656600</v>
      </c>
    </row>
    <row r="1960" spans="1:15" x14ac:dyDescent="0.25">
      <c r="A1960">
        <v>1945</v>
      </c>
      <c r="B1960" s="84">
        <v>39134</v>
      </c>
      <c r="C1960" s="47">
        <v>55.25</v>
      </c>
      <c r="D1960" s="47">
        <v>55.49</v>
      </c>
      <c r="E1960" s="47">
        <v>55.1</v>
      </c>
      <c r="F1960" s="47">
        <v>55.21</v>
      </c>
      <c r="G1960" s="48">
        <v>1690500</v>
      </c>
      <c r="H1960" s="47">
        <v>44.41</v>
      </c>
      <c r="I1960" s="51">
        <f t="shared" si="232"/>
        <v>0.80438326390146708</v>
      </c>
      <c r="J1960" s="51">
        <f t="shared" ca="1" si="233"/>
        <v>1</v>
      </c>
      <c r="K1960" s="47">
        <f t="shared" si="234"/>
        <v>44.44</v>
      </c>
      <c r="L1960" s="47">
        <f t="shared" si="235"/>
        <v>44.64</v>
      </c>
      <c r="M1960" s="47">
        <f t="shared" si="236"/>
        <v>44.32</v>
      </c>
      <c r="N1960" s="47">
        <f t="shared" si="237"/>
        <v>44.41</v>
      </c>
      <c r="O1960" s="48">
        <f t="shared" ca="1" si="238"/>
        <v>1690500</v>
      </c>
    </row>
    <row r="1961" spans="1:15" x14ac:dyDescent="0.25">
      <c r="A1961">
        <v>1946</v>
      </c>
      <c r="B1961" s="84">
        <v>39133</v>
      </c>
      <c r="C1961" s="47">
        <v>55.07</v>
      </c>
      <c r="D1961" s="47">
        <v>55.63</v>
      </c>
      <c r="E1961" s="47">
        <v>54.96</v>
      </c>
      <c r="F1961" s="47">
        <v>55.37</v>
      </c>
      <c r="G1961" s="48">
        <v>1995200</v>
      </c>
      <c r="H1961" s="47">
        <v>44.53</v>
      </c>
      <c r="I1961" s="51">
        <f t="shared" si="232"/>
        <v>0.8042261152248511</v>
      </c>
      <c r="J1961" s="51">
        <f t="shared" ca="1" si="233"/>
        <v>1</v>
      </c>
      <c r="K1961" s="47">
        <f t="shared" si="234"/>
        <v>44.29</v>
      </c>
      <c r="L1961" s="47">
        <f t="shared" si="235"/>
        <v>44.74</v>
      </c>
      <c r="M1961" s="47">
        <f t="shared" si="236"/>
        <v>44.2</v>
      </c>
      <c r="N1961" s="47">
        <f t="shared" si="237"/>
        <v>44.53</v>
      </c>
      <c r="O1961" s="48">
        <f t="shared" ca="1" si="238"/>
        <v>1995200</v>
      </c>
    </row>
    <row r="1962" spans="1:15" x14ac:dyDescent="0.25">
      <c r="A1962">
        <v>1947</v>
      </c>
      <c r="B1962" s="84">
        <v>39129</v>
      </c>
      <c r="C1962" s="47">
        <v>55.04</v>
      </c>
      <c r="D1962" s="47">
        <v>55.39</v>
      </c>
      <c r="E1962" s="47">
        <v>54.8</v>
      </c>
      <c r="F1962" s="47">
        <v>55.05</v>
      </c>
      <c r="G1962" s="48">
        <v>1812900</v>
      </c>
      <c r="H1962" s="47">
        <v>44.28</v>
      </c>
      <c r="I1962" s="51">
        <f t="shared" si="232"/>
        <v>0.80435967302452327</v>
      </c>
      <c r="J1962" s="51">
        <f t="shared" ca="1" si="233"/>
        <v>1</v>
      </c>
      <c r="K1962" s="47">
        <f t="shared" si="234"/>
        <v>44.27</v>
      </c>
      <c r="L1962" s="47">
        <f t="shared" si="235"/>
        <v>44.55</v>
      </c>
      <c r="M1962" s="47">
        <f t="shared" si="236"/>
        <v>44.08</v>
      </c>
      <c r="N1962" s="47">
        <f t="shared" si="237"/>
        <v>44.28</v>
      </c>
      <c r="O1962" s="48">
        <f t="shared" ca="1" si="238"/>
        <v>1812900</v>
      </c>
    </row>
    <row r="1963" spans="1:15" x14ac:dyDescent="0.25">
      <c r="A1963">
        <v>1948</v>
      </c>
      <c r="B1963" s="84">
        <v>39128</v>
      </c>
      <c r="C1963" s="47">
        <v>54.76</v>
      </c>
      <c r="D1963" s="47">
        <v>55.44</v>
      </c>
      <c r="E1963" s="47">
        <v>54.76</v>
      </c>
      <c r="F1963" s="47">
        <v>55.29</v>
      </c>
      <c r="G1963" s="48">
        <v>2188600</v>
      </c>
      <c r="H1963" s="47">
        <v>44.47</v>
      </c>
      <c r="I1963" s="51">
        <f t="shared" si="232"/>
        <v>0.80430457587267135</v>
      </c>
      <c r="J1963" s="51">
        <f t="shared" ca="1" si="233"/>
        <v>1</v>
      </c>
      <c r="K1963" s="47">
        <f t="shared" si="234"/>
        <v>44.04</v>
      </c>
      <c r="L1963" s="47">
        <f t="shared" si="235"/>
        <v>44.59</v>
      </c>
      <c r="M1963" s="47">
        <f t="shared" si="236"/>
        <v>44.04</v>
      </c>
      <c r="N1963" s="47">
        <f t="shared" si="237"/>
        <v>44.47</v>
      </c>
      <c r="O1963" s="48">
        <f t="shared" ca="1" si="238"/>
        <v>2188600</v>
      </c>
    </row>
    <row r="1964" spans="1:15" x14ac:dyDescent="0.25">
      <c r="A1964">
        <v>1949</v>
      </c>
      <c r="B1964" s="84">
        <v>39127</v>
      </c>
      <c r="C1964" s="47">
        <v>55.48</v>
      </c>
      <c r="D1964" s="47">
        <v>55.48</v>
      </c>
      <c r="E1964" s="47">
        <v>54.95</v>
      </c>
      <c r="F1964" s="47">
        <v>54.96</v>
      </c>
      <c r="G1964" s="48">
        <v>1903800</v>
      </c>
      <c r="H1964" s="47">
        <v>44.2</v>
      </c>
      <c r="I1964" s="51">
        <f t="shared" si="232"/>
        <v>0.8042212518195051</v>
      </c>
      <c r="J1964" s="51">
        <f t="shared" ca="1" si="233"/>
        <v>1</v>
      </c>
      <c r="K1964" s="47">
        <f t="shared" si="234"/>
        <v>44.62</v>
      </c>
      <c r="L1964" s="47">
        <f t="shared" si="235"/>
        <v>44.62</v>
      </c>
      <c r="M1964" s="47">
        <f t="shared" si="236"/>
        <v>44.19</v>
      </c>
      <c r="N1964" s="47">
        <f t="shared" si="237"/>
        <v>44.2</v>
      </c>
      <c r="O1964" s="48">
        <f t="shared" ca="1" si="238"/>
        <v>1903800</v>
      </c>
    </row>
    <row r="1965" spans="1:15" x14ac:dyDescent="0.25">
      <c r="A1965">
        <v>1950</v>
      </c>
      <c r="B1965" s="84">
        <v>39126</v>
      </c>
      <c r="C1965" s="47">
        <v>54.54</v>
      </c>
      <c r="D1965" s="47">
        <v>55.26</v>
      </c>
      <c r="E1965" s="47">
        <v>54.14</v>
      </c>
      <c r="F1965" s="47">
        <v>55.26</v>
      </c>
      <c r="G1965" s="48">
        <v>1654700</v>
      </c>
      <c r="H1965" s="47">
        <v>44.45</v>
      </c>
      <c r="I1965" s="51">
        <f t="shared" si="232"/>
        <v>0.80437929786464002</v>
      </c>
      <c r="J1965" s="51">
        <f t="shared" ca="1" si="233"/>
        <v>1</v>
      </c>
      <c r="K1965" s="47">
        <f t="shared" si="234"/>
        <v>43.87</v>
      </c>
      <c r="L1965" s="47">
        <f t="shared" si="235"/>
        <v>44.45</v>
      </c>
      <c r="M1965" s="47">
        <f t="shared" si="236"/>
        <v>43.55</v>
      </c>
      <c r="N1965" s="47">
        <f t="shared" si="237"/>
        <v>44.45</v>
      </c>
      <c r="O1965" s="48">
        <f t="shared" ca="1" si="238"/>
        <v>1654700</v>
      </c>
    </row>
    <row r="1966" spans="1:15" x14ac:dyDescent="0.25">
      <c r="A1966">
        <v>1951</v>
      </c>
      <c r="B1966" s="84">
        <v>39125</v>
      </c>
      <c r="C1966" s="47">
        <v>54.74</v>
      </c>
      <c r="D1966" s="47">
        <v>55.09</v>
      </c>
      <c r="E1966" s="47">
        <v>54.42</v>
      </c>
      <c r="F1966" s="47">
        <v>54.54</v>
      </c>
      <c r="G1966" s="48">
        <v>1617900</v>
      </c>
      <c r="H1966" s="47">
        <v>43.87</v>
      </c>
      <c r="I1966" s="51">
        <f t="shared" si="232"/>
        <v>0.80436376971030432</v>
      </c>
      <c r="J1966" s="51">
        <f t="shared" ca="1" si="233"/>
        <v>1</v>
      </c>
      <c r="K1966" s="47">
        <f t="shared" si="234"/>
        <v>44.03</v>
      </c>
      <c r="L1966" s="47">
        <f t="shared" si="235"/>
        <v>44.31</v>
      </c>
      <c r="M1966" s="47">
        <f t="shared" si="236"/>
        <v>43.77</v>
      </c>
      <c r="N1966" s="47">
        <f t="shared" si="237"/>
        <v>43.87</v>
      </c>
      <c r="O1966" s="48">
        <f t="shared" ca="1" si="238"/>
        <v>1617900</v>
      </c>
    </row>
    <row r="1967" spans="1:15" x14ac:dyDescent="0.25">
      <c r="A1967">
        <v>1952</v>
      </c>
      <c r="B1967" s="84">
        <v>39122</v>
      </c>
      <c r="C1967" s="47">
        <v>54.75</v>
      </c>
      <c r="D1967" s="47">
        <v>55.06</v>
      </c>
      <c r="E1967" s="47">
        <v>54.5</v>
      </c>
      <c r="F1967" s="47">
        <v>54.63</v>
      </c>
      <c r="G1967" s="48">
        <v>2409300</v>
      </c>
      <c r="H1967" s="47">
        <v>43.94</v>
      </c>
      <c r="I1967" s="51">
        <f t="shared" si="232"/>
        <v>0.80431997071206285</v>
      </c>
      <c r="J1967" s="51">
        <f t="shared" ca="1" si="233"/>
        <v>1</v>
      </c>
      <c r="K1967" s="47">
        <f t="shared" si="234"/>
        <v>44.04</v>
      </c>
      <c r="L1967" s="47">
        <f t="shared" si="235"/>
        <v>44.29</v>
      </c>
      <c r="M1967" s="47">
        <f t="shared" si="236"/>
        <v>43.84</v>
      </c>
      <c r="N1967" s="47">
        <f t="shared" si="237"/>
        <v>43.94</v>
      </c>
      <c r="O1967" s="48">
        <f t="shared" ca="1" si="238"/>
        <v>2409300</v>
      </c>
    </row>
    <row r="1968" spans="1:15" x14ac:dyDescent="0.25">
      <c r="A1968">
        <v>1953</v>
      </c>
      <c r="B1968" s="84">
        <v>39121</v>
      </c>
      <c r="C1968" s="47">
        <v>55.05</v>
      </c>
      <c r="D1968" s="47">
        <v>55.19</v>
      </c>
      <c r="E1968" s="47">
        <v>54.49</v>
      </c>
      <c r="F1968" s="47">
        <v>54.67</v>
      </c>
      <c r="G1968" s="48">
        <v>2241400</v>
      </c>
      <c r="H1968" s="47">
        <v>43.97</v>
      </c>
      <c r="I1968" s="51">
        <f t="shared" si="232"/>
        <v>0.80428022681543798</v>
      </c>
      <c r="J1968" s="51">
        <f t="shared" ca="1" si="233"/>
        <v>1</v>
      </c>
      <c r="K1968" s="47">
        <f t="shared" si="234"/>
        <v>44.28</v>
      </c>
      <c r="L1968" s="47">
        <f t="shared" si="235"/>
        <v>44.39</v>
      </c>
      <c r="M1968" s="47">
        <f t="shared" si="236"/>
        <v>43.83</v>
      </c>
      <c r="N1968" s="47">
        <f t="shared" si="237"/>
        <v>43.97</v>
      </c>
      <c r="O1968" s="48">
        <f t="shared" ca="1" si="238"/>
        <v>2241400</v>
      </c>
    </row>
    <row r="1969" spans="1:15" x14ac:dyDescent="0.25">
      <c r="A1969">
        <v>1954</v>
      </c>
      <c r="B1969" s="84">
        <v>39120</v>
      </c>
      <c r="C1969" s="47">
        <v>55.13</v>
      </c>
      <c r="D1969" s="47">
        <v>55.63</v>
      </c>
      <c r="E1969" s="47">
        <v>54.98</v>
      </c>
      <c r="F1969" s="47">
        <v>55.05</v>
      </c>
      <c r="G1969" s="48">
        <v>1849100</v>
      </c>
      <c r="H1969" s="47">
        <v>44.28</v>
      </c>
      <c r="I1969" s="51">
        <f t="shared" si="232"/>
        <v>0.80435967302452327</v>
      </c>
      <c r="J1969" s="51">
        <f t="shared" ca="1" si="233"/>
        <v>1</v>
      </c>
      <c r="K1969" s="47">
        <f t="shared" si="234"/>
        <v>44.34</v>
      </c>
      <c r="L1969" s="47">
        <f t="shared" si="235"/>
        <v>44.75</v>
      </c>
      <c r="M1969" s="47">
        <f t="shared" si="236"/>
        <v>44.22</v>
      </c>
      <c r="N1969" s="47">
        <f t="shared" si="237"/>
        <v>44.28</v>
      </c>
      <c r="O1969" s="48">
        <f t="shared" ca="1" si="238"/>
        <v>1849100</v>
      </c>
    </row>
    <row r="1970" spans="1:15" x14ac:dyDescent="0.25">
      <c r="A1970">
        <v>1955</v>
      </c>
      <c r="B1970" s="84">
        <v>39119</v>
      </c>
      <c r="C1970" s="47">
        <v>54.96</v>
      </c>
      <c r="D1970" s="47">
        <v>55.32</v>
      </c>
      <c r="E1970" s="47">
        <v>54.76</v>
      </c>
      <c r="F1970" s="47">
        <v>55.23</v>
      </c>
      <c r="G1970" s="48">
        <v>1822700</v>
      </c>
      <c r="H1970" s="47">
        <v>44.42</v>
      </c>
      <c r="I1970" s="51">
        <f t="shared" si="232"/>
        <v>0.80427304001448496</v>
      </c>
      <c r="J1970" s="51">
        <f t="shared" ca="1" si="233"/>
        <v>1</v>
      </c>
      <c r="K1970" s="47">
        <f t="shared" si="234"/>
        <v>44.2</v>
      </c>
      <c r="L1970" s="47">
        <f t="shared" si="235"/>
        <v>44.49</v>
      </c>
      <c r="M1970" s="47">
        <f t="shared" si="236"/>
        <v>44.04</v>
      </c>
      <c r="N1970" s="47">
        <f t="shared" si="237"/>
        <v>44.42</v>
      </c>
      <c r="O1970" s="48">
        <f t="shared" ca="1" si="238"/>
        <v>1822700</v>
      </c>
    </row>
    <row r="1971" spans="1:15" x14ac:dyDescent="0.25">
      <c r="A1971">
        <v>1956</v>
      </c>
      <c r="B1971" s="84">
        <v>39118</v>
      </c>
      <c r="C1971" s="47">
        <v>54.64</v>
      </c>
      <c r="D1971" s="47">
        <v>55.44</v>
      </c>
      <c r="E1971" s="47">
        <v>53.85</v>
      </c>
      <c r="F1971" s="47">
        <v>54.97</v>
      </c>
      <c r="G1971" s="48">
        <v>3055900</v>
      </c>
      <c r="H1971" s="47">
        <v>44.21</v>
      </c>
      <c r="I1971" s="51">
        <f t="shared" si="232"/>
        <v>0.80425686738220847</v>
      </c>
      <c r="J1971" s="51">
        <f t="shared" ca="1" si="233"/>
        <v>1</v>
      </c>
      <c r="K1971" s="47">
        <f t="shared" si="234"/>
        <v>43.94</v>
      </c>
      <c r="L1971" s="47">
        <f t="shared" si="235"/>
        <v>44.59</v>
      </c>
      <c r="M1971" s="47">
        <f t="shared" si="236"/>
        <v>43.31</v>
      </c>
      <c r="N1971" s="47">
        <f t="shared" si="237"/>
        <v>44.21</v>
      </c>
      <c r="O1971" s="48">
        <f t="shared" ca="1" si="238"/>
        <v>3055900</v>
      </c>
    </row>
    <row r="1972" spans="1:15" x14ac:dyDescent="0.25">
      <c r="A1972">
        <v>1957</v>
      </c>
      <c r="B1972" s="84">
        <v>39115</v>
      </c>
      <c r="C1972" s="47">
        <v>53.55</v>
      </c>
      <c r="D1972" s="47">
        <v>55</v>
      </c>
      <c r="E1972" s="47">
        <v>53.28</v>
      </c>
      <c r="F1972" s="47">
        <v>54.85</v>
      </c>
      <c r="G1972" s="48">
        <v>3595100</v>
      </c>
      <c r="H1972" s="47">
        <v>44.12</v>
      </c>
      <c r="I1972" s="51">
        <f t="shared" si="232"/>
        <v>0.80437556973564261</v>
      </c>
      <c r="J1972" s="51">
        <f t="shared" ca="1" si="233"/>
        <v>1</v>
      </c>
      <c r="K1972" s="47">
        <f t="shared" si="234"/>
        <v>43.07</v>
      </c>
      <c r="L1972" s="47">
        <f t="shared" si="235"/>
        <v>44.24</v>
      </c>
      <c r="M1972" s="47">
        <f t="shared" si="236"/>
        <v>42.86</v>
      </c>
      <c r="N1972" s="47">
        <f t="shared" si="237"/>
        <v>44.12</v>
      </c>
      <c r="O1972" s="48">
        <f t="shared" ca="1" si="238"/>
        <v>3595100</v>
      </c>
    </row>
    <row r="1973" spans="1:15" x14ac:dyDescent="0.25">
      <c r="A1973">
        <v>1958</v>
      </c>
      <c r="B1973" s="84">
        <v>39114</v>
      </c>
      <c r="C1973" s="47">
        <v>51.92</v>
      </c>
      <c r="D1973" s="47">
        <v>52.82</v>
      </c>
      <c r="E1973" s="47">
        <v>51.9</v>
      </c>
      <c r="F1973" s="47">
        <v>52.56</v>
      </c>
      <c r="G1973" s="48">
        <v>2723400</v>
      </c>
      <c r="H1973" s="47">
        <v>42.27</v>
      </c>
      <c r="I1973" s="51">
        <f t="shared" si="232"/>
        <v>0.80422374429223742</v>
      </c>
      <c r="J1973" s="51">
        <f t="shared" ca="1" si="233"/>
        <v>1</v>
      </c>
      <c r="K1973" s="47">
        <f t="shared" si="234"/>
        <v>41.76</v>
      </c>
      <c r="L1973" s="47">
        <f t="shared" si="235"/>
        <v>42.48</v>
      </c>
      <c r="M1973" s="47">
        <f t="shared" si="236"/>
        <v>41.74</v>
      </c>
      <c r="N1973" s="47">
        <f t="shared" si="237"/>
        <v>42.27</v>
      </c>
      <c r="O1973" s="48">
        <f t="shared" ca="1" si="238"/>
        <v>2723400</v>
      </c>
    </row>
    <row r="1974" spans="1:15" x14ac:dyDescent="0.25">
      <c r="A1974">
        <v>1959</v>
      </c>
      <c r="B1974" s="84">
        <v>39113</v>
      </c>
      <c r="C1974" s="47">
        <v>51.51</v>
      </c>
      <c r="D1974" s="47">
        <v>52.05</v>
      </c>
      <c r="E1974" s="47">
        <v>51.47</v>
      </c>
      <c r="F1974" s="47">
        <v>51.9</v>
      </c>
      <c r="G1974" s="48">
        <v>1215200</v>
      </c>
      <c r="H1974" s="47">
        <v>41.74</v>
      </c>
      <c r="I1974" s="51">
        <f t="shared" si="232"/>
        <v>0.80423892100192684</v>
      </c>
      <c r="J1974" s="51">
        <f t="shared" ca="1" si="233"/>
        <v>1</v>
      </c>
      <c r="K1974" s="47">
        <f t="shared" si="234"/>
        <v>41.43</v>
      </c>
      <c r="L1974" s="47">
        <f t="shared" si="235"/>
        <v>41.86</v>
      </c>
      <c r="M1974" s="47">
        <f t="shared" si="236"/>
        <v>41.39</v>
      </c>
      <c r="N1974" s="47">
        <f t="shared" si="237"/>
        <v>41.74</v>
      </c>
      <c r="O1974" s="48">
        <f t="shared" ca="1" si="238"/>
        <v>1215200</v>
      </c>
    </row>
    <row r="1975" spans="1:15" x14ac:dyDescent="0.25">
      <c r="A1975">
        <v>1960</v>
      </c>
      <c r="B1975" s="84">
        <v>39112</v>
      </c>
      <c r="C1975" s="47">
        <v>51.5</v>
      </c>
      <c r="D1975" s="47">
        <v>51.79</v>
      </c>
      <c r="E1975" s="47">
        <v>51.38</v>
      </c>
      <c r="F1975" s="47">
        <v>51.59</v>
      </c>
      <c r="G1975" s="48">
        <v>1384900</v>
      </c>
      <c r="H1975" s="47">
        <v>41.49</v>
      </c>
      <c r="I1975" s="51">
        <f t="shared" si="232"/>
        <v>0.80422562512114748</v>
      </c>
      <c r="J1975" s="51">
        <f t="shared" ca="1" si="233"/>
        <v>1</v>
      </c>
      <c r="K1975" s="47">
        <f t="shared" si="234"/>
        <v>41.42</v>
      </c>
      <c r="L1975" s="47">
        <f t="shared" si="235"/>
        <v>41.65</v>
      </c>
      <c r="M1975" s="47">
        <f t="shared" si="236"/>
        <v>41.32</v>
      </c>
      <c r="N1975" s="47">
        <f t="shared" si="237"/>
        <v>41.49</v>
      </c>
      <c r="O1975" s="48">
        <f t="shared" ca="1" si="238"/>
        <v>1384900</v>
      </c>
    </row>
    <row r="1976" spans="1:15" x14ac:dyDescent="0.25">
      <c r="A1976">
        <v>1961</v>
      </c>
      <c r="B1976" s="84">
        <v>39111</v>
      </c>
      <c r="C1976" s="47">
        <v>51.39</v>
      </c>
      <c r="D1976" s="47">
        <v>51.54</v>
      </c>
      <c r="E1976" s="47">
        <v>51.12</v>
      </c>
      <c r="F1976" s="47">
        <v>51.37</v>
      </c>
      <c r="G1976" s="48">
        <v>1211700</v>
      </c>
      <c r="H1976" s="47">
        <v>41.32</v>
      </c>
      <c r="I1976" s="51">
        <f t="shared" si="232"/>
        <v>0.8043605217052755</v>
      </c>
      <c r="J1976" s="51">
        <f t="shared" ca="1" si="233"/>
        <v>1</v>
      </c>
      <c r="K1976" s="47">
        <f t="shared" si="234"/>
        <v>41.34</v>
      </c>
      <c r="L1976" s="47">
        <f t="shared" si="235"/>
        <v>41.46</v>
      </c>
      <c r="M1976" s="47">
        <f t="shared" si="236"/>
        <v>41.12</v>
      </c>
      <c r="N1976" s="47">
        <f t="shared" si="237"/>
        <v>41.32</v>
      </c>
      <c r="O1976" s="48">
        <f t="shared" ca="1" si="238"/>
        <v>1211700</v>
      </c>
    </row>
    <row r="1977" spans="1:15" x14ac:dyDescent="0.25">
      <c r="A1977">
        <v>1962</v>
      </c>
      <c r="B1977" s="84">
        <v>39108</v>
      </c>
      <c r="C1977" s="47">
        <v>52.02</v>
      </c>
      <c r="D1977" s="47">
        <v>52.12</v>
      </c>
      <c r="E1977" s="47">
        <v>51.4</v>
      </c>
      <c r="F1977" s="47">
        <v>51.45</v>
      </c>
      <c r="G1977" s="48">
        <v>1640500</v>
      </c>
      <c r="H1977" s="47">
        <v>41.38</v>
      </c>
      <c r="I1977" s="51">
        <f t="shared" si="232"/>
        <v>0.80427599611273082</v>
      </c>
      <c r="J1977" s="51">
        <f t="shared" ca="1" si="233"/>
        <v>1</v>
      </c>
      <c r="K1977" s="47">
        <f t="shared" si="234"/>
        <v>41.84</v>
      </c>
      <c r="L1977" s="47">
        <f t="shared" si="235"/>
        <v>41.92</v>
      </c>
      <c r="M1977" s="47">
        <f t="shared" si="236"/>
        <v>41.34</v>
      </c>
      <c r="N1977" s="47">
        <f t="shared" si="237"/>
        <v>41.38</v>
      </c>
      <c r="O1977" s="48">
        <f t="shared" ca="1" si="238"/>
        <v>1640500</v>
      </c>
    </row>
    <row r="1978" spans="1:15" x14ac:dyDescent="0.25">
      <c r="A1978">
        <v>1963</v>
      </c>
      <c r="B1978" s="84">
        <v>39107</v>
      </c>
      <c r="C1978" s="47">
        <v>52.68</v>
      </c>
      <c r="D1978" s="47">
        <v>52.9</v>
      </c>
      <c r="E1978" s="47">
        <v>51.82</v>
      </c>
      <c r="F1978" s="47">
        <v>51.85</v>
      </c>
      <c r="G1978" s="48">
        <v>1555100</v>
      </c>
      <c r="H1978" s="47">
        <v>41.7</v>
      </c>
      <c r="I1978" s="51">
        <f t="shared" si="232"/>
        <v>0.80424300867888143</v>
      </c>
      <c r="J1978" s="51">
        <f t="shared" ca="1" si="233"/>
        <v>1</v>
      </c>
      <c r="K1978" s="47">
        <f t="shared" si="234"/>
        <v>42.37</v>
      </c>
      <c r="L1978" s="47">
        <f t="shared" si="235"/>
        <v>42.54</v>
      </c>
      <c r="M1978" s="47">
        <f t="shared" si="236"/>
        <v>41.68</v>
      </c>
      <c r="N1978" s="47">
        <f t="shared" si="237"/>
        <v>41.7</v>
      </c>
      <c r="O1978" s="48">
        <f t="shared" ca="1" si="238"/>
        <v>1555100</v>
      </c>
    </row>
    <row r="1979" spans="1:15" x14ac:dyDescent="0.25">
      <c r="A1979">
        <v>1964</v>
      </c>
      <c r="B1979" s="84">
        <v>39106</v>
      </c>
      <c r="C1979" s="47">
        <v>52.95</v>
      </c>
      <c r="D1979" s="47">
        <v>53.05</v>
      </c>
      <c r="E1979" s="47">
        <v>52.41</v>
      </c>
      <c r="F1979" s="47">
        <v>52.77</v>
      </c>
      <c r="G1979" s="48">
        <v>1207900</v>
      </c>
      <c r="H1979" s="47">
        <v>42.44</v>
      </c>
      <c r="I1979" s="51">
        <f t="shared" si="232"/>
        <v>0.80424483608110664</v>
      </c>
      <c r="J1979" s="51">
        <f t="shared" ca="1" si="233"/>
        <v>1</v>
      </c>
      <c r="K1979" s="47">
        <f t="shared" si="234"/>
        <v>42.58</v>
      </c>
      <c r="L1979" s="47">
        <f t="shared" si="235"/>
        <v>42.67</v>
      </c>
      <c r="M1979" s="47">
        <f t="shared" si="236"/>
        <v>42.15</v>
      </c>
      <c r="N1979" s="47">
        <f t="shared" si="237"/>
        <v>42.44</v>
      </c>
      <c r="O1979" s="48">
        <f t="shared" ca="1" si="238"/>
        <v>1207900</v>
      </c>
    </row>
    <row r="1980" spans="1:15" x14ac:dyDescent="0.25">
      <c r="A1980">
        <v>1965</v>
      </c>
      <c r="B1980" s="84">
        <v>39105</v>
      </c>
      <c r="C1980" s="47">
        <v>51.96</v>
      </c>
      <c r="D1980" s="47">
        <v>53.22</v>
      </c>
      <c r="E1980" s="47">
        <v>51.89</v>
      </c>
      <c r="F1980" s="47">
        <v>53.18</v>
      </c>
      <c r="G1980" s="48">
        <v>1941800</v>
      </c>
      <c r="H1980" s="47">
        <v>42.77</v>
      </c>
      <c r="I1980" s="51">
        <f t="shared" si="232"/>
        <v>0.80424971793907485</v>
      </c>
      <c r="J1980" s="51">
        <f t="shared" ca="1" si="233"/>
        <v>1</v>
      </c>
      <c r="K1980" s="47">
        <f t="shared" si="234"/>
        <v>41.79</v>
      </c>
      <c r="L1980" s="47">
        <f t="shared" si="235"/>
        <v>42.8</v>
      </c>
      <c r="M1980" s="47">
        <f t="shared" si="236"/>
        <v>41.73</v>
      </c>
      <c r="N1980" s="47">
        <f t="shared" si="237"/>
        <v>42.77</v>
      </c>
      <c r="O1980" s="48">
        <f t="shared" ca="1" si="238"/>
        <v>1941800</v>
      </c>
    </row>
    <row r="1981" spans="1:15" x14ac:dyDescent="0.25">
      <c r="A1981">
        <v>1966</v>
      </c>
      <c r="B1981" s="84">
        <v>39104</v>
      </c>
      <c r="C1981" s="47">
        <v>52.2</v>
      </c>
      <c r="D1981" s="47">
        <v>52.29</v>
      </c>
      <c r="E1981" s="47">
        <v>51.79</v>
      </c>
      <c r="F1981" s="47">
        <v>51.95</v>
      </c>
      <c r="G1981" s="48">
        <v>1769100</v>
      </c>
      <c r="H1981" s="47">
        <v>41.78</v>
      </c>
      <c r="I1981" s="51">
        <f t="shared" si="232"/>
        <v>0.80423484119345523</v>
      </c>
      <c r="J1981" s="51">
        <f t="shared" ca="1" si="233"/>
        <v>1</v>
      </c>
      <c r="K1981" s="47">
        <f t="shared" si="234"/>
        <v>41.98</v>
      </c>
      <c r="L1981" s="47">
        <f t="shared" si="235"/>
        <v>42.05</v>
      </c>
      <c r="M1981" s="47">
        <f t="shared" si="236"/>
        <v>41.65</v>
      </c>
      <c r="N1981" s="47">
        <f t="shared" si="237"/>
        <v>41.78</v>
      </c>
      <c r="O1981" s="48">
        <f t="shared" ca="1" si="238"/>
        <v>1769100</v>
      </c>
    </row>
    <row r="1982" spans="1:15" x14ac:dyDescent="0.25">
      <c r="A1982">
        <v>1967</v>
      </c>
      <c r="B1982" s="84">
        <v>39101</v>
      </c>
      <c r="C1982" s="47">
        <v>51.8</v>
      </c>
      <c r="D1982" s="47">
        <v>52.58</v>
      </c>
      <c r="E1982" s="47">
        <v>51.7</v>
      </c>
      <c r="F1982" s="47">
        <v>52.3</v>
      </c>
      <c r="G1982" s="48">
        <v>2470600</v>
      </c>
      <c r="H1982" s="47">
        <v>42.07</v>
      </c>
      <c r="I1982" s="51">
        <f t="shared" si="232"/>
        <v>0.80439770554493317</v>
      </c>
      <c r="J1982" s="51">
        <f t="shared" ca="1" si="233"/>
        <v>1</v>
      </c>
      <c r="K1982" s="47">
        <f t="shared" si="234"/>
        <v>41.67</v>
      </c>
      <c r="L1982" s="47">
        <f t="shared" si="235"/>
        <v>42.3</v>
      </c>
      <c r="M1982" s="47">
        <f t="shared" si="236"/>
        <v>41.59</v>
      </c>
      <c r="N1982" s="47">
        <f t="shared" si="237"/>
        <v>42.07</v>
      </c>
      <c r="O1982" s="48">
        <f t="shared" ca="1" si="238"/>
        <v>2470600</v>
      </c>
    </row>
    <row r="1983" spans="1:15" x14ac:dyDescent="0.25">
      <c r="A1983">
        <v>1968</v>
      </c>
      <c r="B1983" s="84">
        <v>39100</v>
      </c>
      <c r="C1983" s="47">
        <v>51.8</v>
      </c>
      <c r="D1983" s="47">
        <v>51.96</v>
      </c>
      <c r="E1983" s="47">
        <v>51.4</v>
      </c>
      <c r="F1983" s="47">
        <v>51.56</v>
      </c>
      <c r="G1983" s="48">
        <v>1420300</v>
      </c>
      <c r="H1983" s="47">
        <v>41.47</v>
      </c>
      <c r="I1983" s="51">
        <f t="shared" si="232"/>
        <v>0.8043056633048874</v>
      </c>
      <c r="J1983" s="51">
        <f t="shared" ca="1" si="233"/>
        <v>1</v>
      </c>
      <c r="K1983" s="47">
        <f t="shared" si="234"/>
        <v>41.66</v>
      </c>
      <c r="L1983" s="47">
        <f t="shared" si="235"/>
        <v>41.79</v>
      </c>
      <c r="M1983" s="47">
        <f t="shared" si="236"/>
        <v>41.34</v>
      </c>
      <c r="N1983" s="47">
        <f t="shared" si="237"/>
        <v>41.47</v>
      </c>
      <c r="O1983" s="48">
        <f t="shared" ca="1" si="238"/>
        <v>1420300</v>
      </c>
    </row>
    <row r="1984" spans="1:15" x14ac:dyDescent="0.25">
      <c r="A1984">
        <v>1969</v>
      </c>
      <c r="B1984" s="84">
        <v>39099</v>
      </c>
      <c r="C1984" s="47">
        <v>51.87</v>
      </c>
      <c r="D1984" s="47">
        <v>51.92</v>
      </c>
      <c r="E1984" s="47">
        <v>51.58</v>
      </c>
      <c r="F1984" s="47">
        <v>51.68</v>
      </c>
      <c r="G1984" s="48">
        <v>1123100</v>
      </c>
      <c r="H1984" s="47">
        <v>41.57</v>
      </c>
      <c r="I1984" s="51">
        <f t="shared" si="232"/>
        <v>0.80437306501547989</v>
      </c>
      <c r="J1984" s="51">
        <f t="shared" ca="1" si="233"/>
        <v>1</v>
      </c>
      <c r="K1984" s="47">
        <f t="shared" si="234"/>
        <v>41.72</v>
      </c>
      <c r="L1984" s="47">
        <f t="shared" si="235"/>
        <v>41.76</v>
      </c>
      <c r="M1984" s="47">
        <f t="shared" si="236"/>
        <v>41.49</v>
      </c>
      <c r="N1984" s="47">
        <f t="shared" si="237"/>
        <v>41.57</v>
      </c>
      <c r="O1984" s="48">
        <f t="shared" ca="1" si="238"/>
        <v>1123100</v>
      </c>
    </row>
    <row r="1985" spans="1:15" x14ac:dyDescent="0.25">
      <c r="A1985">
        <v>1970</v>
      </c>
      <c r="B1985" s="84">
        <v>39098</v>
      </c>
      <c r="C1985" s="47">
        <v>51.72</v>
      </c>
      <c r="D1985" s="47">
        <v>52.12</v>
      </c>
      <c r="E1985" s="47">
        <v>51.63</v>
      </c>
      <c r="F1985" s="47">
        <v>51.78</v>
      </c>
      <c r="G1985" s="48">
        <v>1504900</v>
      </c>
      <c r="H1985" s="47">
        <v>41.65</v>
      </c>
      <c r="I1985" s="51">
        <f t="shared" si="232"/>
        <v>0.80436461954422556</v>
      </c>
      <c r="J1985" s="51">
        <f t="shared" ca="1" si="233"/>
        <v>1</v>
      </c>
      <c r="K1985" s="47">
        <f t="shared" si="234"/>
        <v>41.6</v>
      </c>
      <c r="L1985" s="47">
        <f t="shared" si="235"/>
        <v>41.92</v>
      </c>
      <c r="M1985" s="47">
        <f t="shared" si="236"/>
        <v>41.53</v>
      </c>
      <c r="N1985" s="47">
        <f t="shared" si="237"/>
        <v>41.65</v>
      </c>
      <c r="O1985" s="48">
        <f t="shared" ca="1" si="238"/>
        <v>1504900</v>
      </c>
    </row>
    <row r="1986" spans="1:15" x14ac:dyDescent="0.25">
      <c r="A1986">
        <v>1971</v>
      </c>
      <c r="B1986" s="84">
        <v>39094</v>
      </c>
      <c r="C1986" s="47">
        <v>52.1</v>
      </c>
      <c r="D1986" s="47">
        <v>52.23</v>
      </c>
      <c r="E1986" s="47">
        <v>51.45</v>
      </c>
      <c r="F1986" s="47">
        <v>51.78</v>
      </c>
      <c r="G1986" s="48">
        <v>2079800</v>
      </c>
      <c r="H1986" s="47">
        <v>41.65</v>
      </c>
      <c r="I1986" s="51">
        <f t="shared" si="232"/>
        <v>0.80436461954422556</v>
      </c>
      <c r="J1986" s="51">
        <f t="shared" ca="1" si="233"/>
        <v>1</v>
      </c>
      <c r="K1986" s="47">
        <f t="shared" si="234"/>
        <v>41.91</v>
      </c>
      <c r="L1986" s="47">
        <f t="shared" si="235"/>
        <v>42.01</v>
      </c>
      <c r="M1986" s="47">
        <f t="shared" si="236"/>
        <v>41.38</v>
      </c>
      <c r="N1986" s="47">
        <f t="shared" si="237"/>
        <v>41.65</v>
      </c>
      <c r="O1986" s="48">
        <f t="shared" ca="1" si="238"/>
        <v>2079800</v>
      </c>
    </row>
    <row r="1987" spans="1:15" x14ac:dyDescent="0.25">
      <c r="A1987">
        <v>1972</v>
      </c>
      <c r="B1987" s="84">
        <v>39093</v>
      </c>
      <c r="C1987" s="47">
        <v>52.03</v>
      </c>
      <c r="D1987" s="47">
        <v>52.34</v>
      </c>
      <c r="E1987" s="47">
        <v>51.89</v>
      </c>
      <c r="F1987" s="47">
        <v>52.2</v>
      </c>
      <c r="G1987" s="48">
        <v>1892000</v>
      </c>
      <c r="H1987" s="47">
        <v>41.98</v>
      </c>
      <c r="I1987" s="51">
        <f t="shared" si="232"/>
        <v>0.80421455938697306</v>
      </c>
      <c r="J1987" s="51">
        <f t="shared" ca="1" si="233"/>
        <v>1</v>
      </c>
      <c r="K1987" s="47">
        <f t="shared" si="234"/>
        <v>41.84</v>
      </c>
      <c r="L1987" s="47">
        <f t="shared" si="235"/>
        <v>42.09</v>
      </c>
      <c r="M1987" s="47">
        <f t="shared" si="236"/>
        <v>41.73</v>
      </c>
      <c r="N1987" s="47">
        <f t="shared" si="237"/>
        <v>41.98</v>
      </c>
      <c r="O1987" s="48">
        <f t="shared" ca="1" si="238"/>
        <v>1892000</v>
      </c>
    </row>
    <row r="1988" spans="1:15" x14ac:dyDescent="0.25">
      <c r="A1988">
        <v>1973</v>
      </c>
      <c r="B1988" s="84">
        <v>39092</v>
      </c>
      <c r="C1988" s="47">
        <v>51.45</v>
      </c>
      <c r="D1988" s="47">
        <v>52.02</v>
      </c>
      <c r="E1988" s="47">
        <v>51.12</v>
      </c>
      <c r="F1988" s="47">
        <v>52.01</v>
      </c>
      <c r="G1988" s="48">
        <v>1856700</v>
      </c>
      <c r="H1988" s="47">
        <v>41.83</v>
      </c>
      <c r="I1988" s="51">
        <f t="shared" si="232"/>
        <v>0.80426840992116899</v>
      </c>
      <c r="J1988" s="51">
        <f t="shared" ca="1" si="233"/>
        <v>1</v>
      </c>
      <c r="K1988" s="47">
        <f t="shared" si="234"/>
        <v>41.38</v>
      </c>
      <c r="L1988" s="47">
        <f t="shared" si="235"/>
        <v>41.84</v>
      </c>
      <c r="M1988" s="47">
        <f t="shared" si="236"/>
        <v>41.11</v>
      </c>
      <c r="N1988" s="47">
        <f t="shared" si="237"/>
        <v>41.83</v>
      </c>
      <c r="O1988" s="48">
        <f t="shared" ca="1" si="238"/>
        <v>1856700</v>
      </c>
    </row>
    <row r="1989" spans="1:15" x14ac:dyDescent="0.25">
      <c r="A1989">
        <v>1974</v>
      </c>
      <c r="B1989" s="84">
        <v>39091</v>
      </c>
      <c r="C1989" s="47">
        <v>51.1</v>
      </c>
      <c r="D1989" s="47">
        <v>51.68</v>
      </c>
      <c r="E1989" s="47">
        <v>51.1</v>
      </c>
      <c r="F1989" s="47">
        <v>51.59</v>
      </c>
      <c r="G1989" s="48">
        <v>2274300</v>
      </c>
      <c r="H1989" s="47">
        <v>41.49</v>
      </c>
      <c r="I1989" s="51">
        <f t="shared" si="232"/>
        <v>0.80422562512114748</v>
      </c>
      <c r="J1989" s="51">
        <f t="shared" ca="1" si="233"/>
        <v>1</v>
      </c>
      <c r="K1989" s="47">
        <f t="shared" si="234"/>
        <v>41.1</v>
      </c>
      <c r="L1989" s="47">
        <f t="shared" si="235"/>
        <v>41.56</v>
      </c>
      <c r="M1989" s="47">
        <f t="shared" si="236"/>
        <v>41.1</v>
      </c>
      <c r="N1989" s="47">
        <f t="shared" si="237"/>
        <v>41.49</v>
      </c>
      <c r="O1989" s="48">
        <f t="shared" ca="1" si="238"/>
        <v>2274300</v>
      </c>
    </row>
    <row r="1990" spans="1:15" x14ac:dyDescent="0.25">
      <c r="A1990">
        <v>1975</v>
      </c>
      <c r="B1990" s="84">
        <v>39090</v>
      </c>
      <c r="C1990" s="47">
        <v>51.48</v>
      </c>
      <c r="D1990" s="47">
        <v>51.48</v>
      </c>
      <c r="E1990" s="47">
        <v>50.96</v>
      </c>
      <c r="F1990" s="47">
        <v>51.1</v>
      </c>
      <c r="G1990" s="48">
        <v>2115500</v>
      </c>
      <c r="H1990" s="47">
        <v>41.1</v>
      </c>
      <c r="I1990" s="51">
        <f t="shared" si="232"/>
        <v>0.80430528375733856</v>
      </c>
      <c r="J1990" s="51">
        <f t="shared" ca="1" si="233"/>
        <v>1</v>
      </c>
      <c r="K1990" s="47">
        <f t="shared" si="234"/>
        <v>41.41</v>
      </c>
      <c r="L1990" s="47">
        <f t="shared" si="235"/>
        <v>41.41</v>
      </c>
      <c r="M1990" s="47">
        <f t="shared" si="236"/>
        <v>40.99</v>
      </c>
      <c r="N1990" s="47">
        <f t="shared" si="237"/>
        <v>41.1</v>
      </c>
      <c r="O1990" s="48">
        <f t="shared" ca="1" si="238"/>
        <v>2115500</v>
      </c>
    </row>
    <row r="1991" spans="1:15" x14ac:dyDescent="0.25">
      <c r="A1991">
        <v>1976</v>
      </c>
      <c r="B1991" s="84">
        <v>39087</v>
      </c>
      <c r="C1991" s="47">
        <v>51.34</v>
      </c>
      <c r="D1991" s="47">
        <v>51.92</v>
      </c>
      <c r="E1991" s="47">
        <v>51.31</v>
      </c>
      <c r="F1991" s="47">
        <v>51.63</v>
      </c>
      <c r="G1991" s="48">
        <v>2136900</v>
      </c>
      <c r="H1991" s="47">
        <v>41.53</v>
      </c>
      <c r="I1991" s="51">
        <f t="shared" si="232"/>
        <v>0.80437730001936858</v>
      </c>
      <c r="J1991" s="51">
        <f t="shared" ca="1" si="233"/>
        <v>1</v>
      </c>
      <c r="K1991" s="47">
        <f t="shared" si="234"/>
        <v>41.3</v>
      </c>
      <c r="L1991" s="47">
        <f t="shared" si="235"/>
        <v>41.76</v>
      </c>
      <c r="M1991" s="47">
        <f t="shared" si="236"/>
        <v>41.27</v>
      </c>
      <c r="N1991" s="47">
        <f t="shared" si="237"/>
        <v>41.53</v>
      </c>
      <c r="O1991" s="48">
        <f t="shared" ca="1" si="238"/>
        <v>2136900</v>
      </c>
    </row>
    <row r="1992" spans="1:15" x14ac:dyDescent="0.25">
      <c r="A1992">
        <v>1977</v>
      </c>
      <c r="B1992" s="84">
        <v>39086</v>
      </c>
      <c r="C1992" s="47">
        <v>52.05</v>
      </c>
      <c r="D1992" s="47">
        <v>52.1</v>
      </c>
      <c r="E1992" s="47">
        <v>51.31</v>
      </c>
      <c r="F1992" s="47">
        <v>51.33</v>
      </c>
      <c r="G1992" s="48">
        <v>2336700</v>
      </c>
      <c r="H1992" s="47">
        <v>41.29</v>
      </c>
      <c r="I1992" s="51">
        <f t="shared" si="232"/>
        <v>0.80440288330411069</v>
      </c>
      <c r="J1992" s="51">
        <f t="shared" ca="1" si="233"/>
        <v>1</v>
      </c>
      <c r="K1992" s="47">
        <f t="shared" si="234"/>
        <v>41.87</v>
      </c>
      <c r="L1992" s="47">
        <f t="shared" si="235"/>
        <v>41.91</v>
      </c>
      <c r="M1992" s="47">
        <f t="shared" si="236"/>
        <v>41.27</v>
      </c>
      <c r="N1992" s="47">
        <f t="shared" si="237"/>
        <v>41.29</v>
      </c>
      <c r="O1992" s="48">
        <f t="shared" ca="1" si="238"/>
        <v>2336700</v>
      </c>
    </row>
    <row r="1993" spans="1:15" x14ac:dyDescent="0.25">
      <c r="A1993">
        <v>1978</v>
      </c>
      <c r="B1993" s="84">
        <v>39085</v>
      </c>
      <c r="C1993" s="47">
        <v>52.3</v>
      </c>
      <c r="D1993" s="47">
        <v>52.97</v>
      </c>
      <c r="E1993" s="47">
        <v>51.97</v>
      </c>
      <c r="F1993" s="47">
        <v>52.11</v>
      </c>
      <c r="G1993" s="48">
        <v>2075600</v>
      </c>
      <c r="H1993" s="47">
        <v>41.91</v>
      </c>
      <c r="I1993" s="51">
        <f t="shared" si="232"/>
        <v>0.8042602187679907</v>
      </c>
      <c r="J1993" s="51">
        <f t="shared" ca="1" si="233"/>
        <v>1</v>
      </c>
      <c r="K1993" s="47">
        <f t="shared" si="234"/>
        <v>42.06</v>
      </c>
      <c r="L1993" s="47">
        <f t="shared" si="235"/>
        <v>42.6</v>
      </c>
      <c r="M1993" s="47">
        <f t="shared" si="236"/>
        <v>41.8</v>
      </c>
      <c r="N1993" s="47">
        <f t="shared" si="237"/>
        <v>41.91</v>
      </c>
      <c r="O1993" s="48">
        <f t="shared" ca="1" si="238"/>
        <v>2075600</v>
      </c>
    </row>
    <row r="1994" spans="1:15" x14ac:dyDescent="0.25">
      <c r="A1994">
        <v>1979</v>
      </c>
      <c r="B1994" s="84">
        <v>39080</v>
      </c>
      <c r="C1994" s="47">
        <v>53.29</v>
      </c>
      <c r="D1994" s="47">
        <v>53.29</v>
      </c>
      <c r="E1994" s="47">
        <v>52.76</v>
      </c>
      <c r="F1994" s="47">
        <v>52.8</v>
      </c>
      <c r="G1994" s="48">
        <v>799800</v>
      </c>
      <c r="H1994" s="47">
        <v>42.47</v>
      </c>
      <c r="I1994" s="51">
        <f t="shared" si="232"/>
        <v>0.80435606060606057</v>
      </c>
      <c r="J1994" s="51">
        <f t="shared" ca="1" si="233"/>
        <v>1</v>
      </c>
      <c r="K1994" s="47">
        <f t="shared" si="234"/>
        <v>42.86</v>
      </c>
      <c r="L1994" s="47">
        <f t="shared" si="235"/>
        <v>42.86</v>
      </c>
      <c r="M1994" s="47">
        <f t="shared" si="236"/>
        <v>42.44</v>
      </c>
      <c r="N1994" s="47">
        <f t="shared" si="237"/>
        <v>42.47</v>
      </c>
      <c r="O1994" s="48">
        <f t="shared" ca="1" si="238"/>
        <v>799800</v>
      </c>
    </row>
    <row r="1995" spans="1:15" x14ac:dyDescent="0.25">
      <c r="A1995">
        <v>1980</v>
      </c>
      <c r="B1995" s="84">
        <v>39079</v>
      </c>
      <c r="C1995" s="47">
        <v>53.53</v>
      </c>
      <c r="D1995" s="47">
        <v>53.61</v>
      </c>
      <c r="E1995" s="47">
        <v>53.17</v>
      </c>
      <c r="F1995" s="47">
        <v>53.45</v>
      </c>
      <c r="G1995" s="48">
        <v>1095300</v>
      </c>
      <c r="H1995" s="47">
        <v>42.8</v>
      </c>
      <c r="I1995" s="51">
        <f t="shared" si="232"/>
        <v>0.80074836295603358</v>
      </c>
      <c r="J1995" s="51">
        <f t="shared" ca="1" si="233"/>
        <v>1</v>
      </c>
      <c r="K1995" s="47">
        <f t="shared" si="234"/>
        <v>42.86</v>
      </c>
      <c r="L1995" s="47">
        <f t="shared" si="235"/>
        <v>42.93</v>
      </c>
      <c r="M1995" s="47">
        <f t="shared" si="236"/>
        <v>42.58</v>
      </c>
      <c r="N1995" s="47">
        <f t="shared" si="237"/>
        <v>42.8</v>
      </c>
      <c r="O1995" s="48">
        <f t="shared" ca="1" si="238"/>
        <v>1095300</v>
      </c>
    </row>
    <row r="1996" spans="1:15" x14ac:dyDescent="0.25">
      <c r="A1996">
        <v>1981</v>
      </c>
      <c r="B1996" s="84">
        <v>39078</v>
      </c>
      <c r="C1996" s="47">
        <v>53.67</v>
      </c>
      <c r="D1996" s="47">
        <v>53.77</v>
      </c>
      <c r="E1996" s="47">
        <v>53.5</v>
      </c>
      <c r="F1996" s="47">
        <v>53.63</v>
      </c>
      <c r="G1996" s="48">
        <v>1092900</v>
      </c>
      <c r="H1996" s="47">
        <v>42.94</v>
      </c>
      <c r="I1996" s="51">
        <f t="shared" si="232"/>
        <v>0.80067126608241646</v>
      </c>
      <c r="J1996" s="51">
        <f t="shared" ca="1" si="233"/>
        <v>1</v>
      </c>
      <c r="K1996" s="47">
        <f t="shared" si="234"/>
        <v>42.97</v>
      </c>
      <c r="L1996" s="47">
        <f t="shared" si="235"/>
        <v>43.05</v>
      </c>
      <c r="M1996" s="47">
        <f t="shared" si="236"/>
        <v>42.84</v>
      </c>
      <c r="N1996" s="47">
        <f t="shared" si="237"/>
        <v>42.94</v>
      </c>
      <c r="O1996" s="48">
        <f t="shared" ca="1" si="238"/>
        <v>1092900</v>
      </c>
    </row>
    <row r="1997" spans="1:15" x14ac:dyDescent="0.25">
      <c r="A1997">
        <v>1982</v>
      </c>
      <c r="B1997" s="84">
        <v>39077</v>
      </c>
      <c r="C1997" s="47">
        <v>53.33</v>
      </c>
      <c r="D1997" s="47">
        <v>53.71</v>
      </c>
      <c r="E1997" s="47">
        <v>53.3</v>
      </c>
      <c r="F1997" s="47">
        <v>53.45</v>
      </c>
      <c r="G1997" s="48">
        <v>1036500</v>
      </c>
      <c r="H1997" s="47">
        <v>42.8</v>
      </c>
      <c r="I1997" s="51">
        <f t="shared" si="232"/>
        <v>0.80074836295603358</v>
      </c>
      <c r="J1997" s="51">
        <f t="shared" ca="1" si="233"/>
        <v>1</v>
      </c>
      <c r="K1997" s="47">
        <f t="shared" si="234"/>
        <v>42.7</v>
      </c>
      <c r="L1997" s="47">
        <f t="shared" si="235"/>
        <v>43.01</v>
      </c>
      <c r="M1997" s="47">
        <f t="shared" si="236"/>
        <v>42.68</v>
      </c>
      <c r="N1997" s="47">
        <f t="shared" si="237"/>
        <v>42.8</v>
      </c>
      <c r="O1997" s="48">
        <f t="shared" ca="1" si="238"/>
        <v>1036500</v>
      </c>
    </row>
    <row r="1998" spans="1:15" x14ac:dyDescent="0.25">
      <c r="A1998">
        <v>1983</v>
      </c>
      <c r="B1998" s="84">
        <v>39073</v>
      </c>
      <c r="C1998" s="47">
        <v>53.71</v>
      </c>
      <c r="D1998" s="47">
        <v>53.78</v>
      </c>
      <c r="E1998" s="47">
        <v>53.4</v>
      </c>
      <c r="F1998" s="47">
        <v>53.43</v>
      </c>
      <c r="G1998" s="48">
        <v>1457800</v>
      </c>
      <c r="H1998" s="47">
        <v>42.78</v>
      </c>
      <c r="I1998" s="51">
        <f t="shared" si="232"/>
        <v>0.80067377877596857</v>
      </c>
      <c r="J1998" s="51">
        <f t="shared" ca="1" si="233"/>
        <v>1</v>
      </c>
      <c r="K1998" s="47">
        <f t="shared" si="234"/>
        <v>43</v>
      </c>
      <c r="L1998" s="47">
        <f t="shared" si="235"/>
        <v>43.06</v>
      </c>
      <c r="M1998" s="47">
        <f t="shared" si="236"/>
        <v>42.76</v>
      </c>
      <c r="N1998" s="47">
        <f t="shared" si="237"/>
        <v>42.78</v>
      </c>
      <c r="O1998" s="48">
        <f t="shared" ca="1" si="238"/>
        <v>1457800</v>
      </c>
    </row>
    <row r="1999" spans="1:15" x14ac:dyDescent="0.25">
      <c r="A1999">
        <v>1984</v>
      </c>
      <c r="B1999" s="84">
        <v>39072</v>
      </c>
      <c r="C1999" s="47">
        <v>54</v>
      </c>
      <c r="D1999" s="47">
        <v>54.17</v>
      </c>
      <c r="E1999" s="47">
        <v>53.65</v>
      </c>
      <c r="F1999" s="47">
        <v>53.82</v>
      </c>
      <c r="G1999" s="48">
        <v>2462800</v>
      </c>
      <c r="H1999" s="47">
        <v>43.09</v>
      </c>
      <c r="I1999" s="51">
        <f t="shared" si="232"/>
        <v>0.80063173541434418</v>
      </c>
      <c r="J1999" s="51">
        <f t="shared" ca="1" si="233"/>
        <v>1</v>
      </c>
      <c r="K1999" s="47">
        <f t="shared" si="234"/>
        <v>43.23</v>
      </c>
      <c r="L1999" s="47">
        <f t="shared" si="235"/>
        <v>43.37</v>
      </c>
      <c r="M1999" s="47">
        <f t="shared" si="236"/>
        <v>42.95</v>
      </c>
      <c r="N1999" s="47">
        <f t="shared" si="237"/>
        <v>43.09</v>
      </c>
      <c r="O1999" s="48">
        <f t="shared" ca="1" si="238"/>
        <v>2462800</v>
      </c>
    </row>
    <row r="2000" spans="1:15" x14ac:dyDescent="0.25">
      <c r="A2000">
        <v>1985</v>
      </c>
      <c r="B2000" s="84">
        <v>39071</v>
      </c>
      <c r="C2000" s="47">
        <v>53.7</v>
      </c>
      <c r="D2000" s="47">
        <v>54.09</v>
      </c>
      <c r="E2000" s="47">
        <v>53.55</v>
      </c>
      <c r="F2000" s="47">
        <v>53.86</v>
      </c>
      <c r="G2000" s="48">
        <v>1141300</v>
      </c>
      <c r="H2000" s="47">
        <v>43.13</v>
      </c>
      <c r="I2000" s="51">
        <f t="shared" si="232"/>
        <v>0.80077979948013378</v>
      </c>
      <c r="J2000" s="51">
        <f t="shared" ca="1" si="233"/>
        <v>1</v>
      </c>
      <c r="K2000" s="47">
        <f t="shared" si="234"/>
        <v>43</v>
      </c>
      <c r="L2000" s="47">
        <f t="shared" si="235"/>
        <v>43.31</v>
      </c>
      <c r="M2000" s="47">
        <f t="shared" si="236"/>
        <v>42.88</v>
      </c>
      <c r="N2000" s="47">
        <f t="shared" si="237"/>
        <v>43.13</v>
      </c>
      <c r="O2000" s="48">
        <f t="shared" ca="1" si="238"/>
        <v>1141300</v>
      </c>
    </row>
    <row r="2001" spans="1:15" x14ac:dyDescent="0.25">
      <c r="A2001">
        <v>1986</v>
      </c>
      <c r="B2001" s="84">
        <v>39070</v>
      </c>
      <c r="C2001" s="47">
        <v>52.99</v>
      </c>
      <c r="D2001" s="47">
        <v>53.59</v>
      </c>
      <c r="E2001" s="47">
        <v>52.89</v>
      </c>
      <c r="F2001" s="47">
        <v>53.55</v>
      </c>
      <c r="G2001" s="48">
        <v>1137600</v>
      </c>
      <c r="H2001" s="47">
        <v>42.88</v>
      </c>
      <c r="I2001" s="51">
        <f t="shared" ref="I2001:I2064" si="239">H2001/F2001</f>
        <v>0.80074696545284785</v>
      </c>
      <c r="J2001" s="51">
        <f t="shared" ref="J2001:J2064" ca="1" si="240">INDEX(OFFSET($T$15,0,0,$S$13+1,1),MATCH(B2001,OFFSET($Q$15,0,0,$S$13+1,1),-1))</f>
        <v>1</v>
      </c>
      <c r="K2001" s="47">
        <f t="shared" ref="K2001:K2064" si="241">ROUND($I2001*C2001,2)</f>
        <v>42.43</v>
      </c>
      <c r="L2001" s="47">
        <f t="shared" ref="L2001:L2064" si="242">ROUND($I2001*D2001,2)</f>
        <v>42.91</v>
      </c>
      <c r="M2001" s="47">
        <f t="shared" ref="M2001:M2064" si="243">ROUND($I2001*E2001,2)</f>
        <v>42.35</v>
      </c>
      <c r="N2001" s="47">
        <f t="shared" ref="N2001:N2064" si="244">ROUND($I2001*F2001,2)</f>
        <v>42.88</v>
      </c>
      <c r="O2001" s="48">
        <f t="shared" ref="O2001:O2064" ca="1" si="245">G2001*J2001</f>
        <v>1137600</v>
      </c>
    </row>
    <row r="2002" spans="1:15" x14ac:dyDescent="0.25">
      <c r="A2002">
        <v>1987</v>
      </c>
      <c r="B2002" s="84">
        <v>39069</v>
      </c>
      <c r="C2002" s="47">
        <v>52.73</v>
      </c>
      <c r="D2002" s="47">
        <v>53.29</v>
      </c>
      <c r="E2002" s="47">
        <v>52.61</v>
      </c>
      <c r="F2002" s="47">
        <v>52.99</v>
      </c>
      <c r="G2002" s="48">
        <v>1496000</v>
      </c>
      <c r="H2002" s="47">
        <v>42.43</v>
      </c>
      <c r="I2002" s="51">
        <f t="shared" si="239"/>
        <v>0.80071711643706356</v>
      </c>
      <c r="J2002" s="51">
        <f t="shared" ca="1" si="240"/>
        <v>1</v>
      </c>
      <c r="K2002" s="47">
        <f t="shared" si="241"/>
        <v>42.22</v>
      </c>
      <c r="L2002" s="47">
        <f t="shared" si="242"/>
        <v>42.67</v>
      </c>
      <c r="M2002" s="47">
        <f t="shared" si="243"/>
        <v>42.13</v>
      </c>
      <c r="N2002" s="47">
        <f t="shared" si="244"/>
        <v>42.43</v>
      </c>
      <c r="O2002" s="48">
        <f t="shared" ca="1" si="245"/>
        <v>1496000</v>
      </c>
    </row>
    <row r="2003" spans="1:15" x14ac:dyDescent="0.25">
      <c r="A2003">
        <v>1988</v>
      </c>
      <c r="B2003" s="84">
        <v>39066</v>
      </c>
      <c r="C2003" s="47">
        <v>52.75</v>
      </c>
      <c r="D2003" s="47">
        <v>53.2</v>
      </c>
      <c r="E2003" s="47">
        <v>52.59</v>
      </c>
      <c r="F2003" s="47">
        <v>52.66</v>
      </c>
      <c r="G2003" s="48">
        <v>2106100</v>
      </c>
      <c r="H2003" s="47">
        <v>42.16</v>
      </c>
      <c r="I2003" s="51">
        <f t="shared" si="239"/>
        <v>0.80060767185719706</v>
      </c>
      <c r="J2003" s="51">
        <f t="shared" ca="1" si="240"/>
        <v>1</v>
      </c>
      <c r="K2003" s="47">
        <f t="shared" si="241"/>
        <v>42.23</v>
      </c>
      <c r="L2003" s="47">
        <f t="shared" si="242"/>
        <v>42.59</v>
      </c>
      <c r="M2003" s="47">
        <f t="shared" si="243"/>
        <v>42.1</v>
      </c>
      <c r="N2003" s="47">
        <f t="shared" si="244"/>
        <v>42.16</v>
      </c>
      <c r="O2003" s="48">
        <f t="shared" ca="1" si="245"/>
        <v>2106100</v>
      </c>
    </row>
    <row r="2004" spans="1:15" x14ac:dyDescent="0.25">
      <c r="A2004">
        <v>1989</v>
      </c>
      <c r="B2004" s="84">
        <v>39065</v>
      </c>
      <c r="C2004" s="47">
        <v>52.35</v>
      </c>
      <c r="D2004" s="47">
        <v>52.61</v>
      </c>
      <c r="E2004" s="47">
        <v>52.13</v>
      </c>
      <c r="F2004" s="47">
        <v>52.4</v>
      </c>
      <c r="G2004" s="48">
        <v>1718700</v>
      </c>
      <c r="H2004" s="47">
        <v>41.96</v>
      </c>
      <c r="I2004" s="51">
        <f t="shared" si="239"/>
        <v>0.80076335877862603</v>
      </c>
      <c r="J2004" s="51">
        <f t="shared" ca="1" si="240"/>
        <v>1</v>
      </c>
      <c r="K2004" s="47">
        <f t="shared" si="241"/>
        <v>41.92</v>
      </c>
      <c r="L2004" s="47">
        <f t="shared" si="242"/>
        <v>42.13</v>
      </c>
      <c r="M2004" s="47">
        <f t="shared" si="243"/>
        <v>41.74</v>
      </c>
      <c r="N2004" s="47">
        <f t="shared" si="244"/>
        <v>41.96</v>
      </c>
      <c r="O2004" s="48">
        <f t="shared" ca="1" si="245"/>
        <v>1718700</v>
      </c>
    </row>
    <row r="2005" spans="1:15" x14ac:dyDescent="0.25">
      <c r="A2005">
        <v>1990</v>
      </c>
      <c r="B2005" s="84">
        <v>39064</v>
      </c>
      <c r="C2005" s="47">
        <v>52.4</v>
      </c>
      <c r="D2005" s="47">
        <v>52.63</v>
      </c>
      <c r="E2005" s="47">
        <v>52.17</v>
      </c>
      <c r="F2005" s="47">
        <v>52.25</v>
      </c>
      <c r="G2005" s="48">
        <v>1584900</v>
      </c>
      <c r="H2005" s="47">
        <v>41.84</v>
      </c>
      <c r="I2005" s="51">
        <f t="shared" si="239"/>
        <v>0.80076555023923457</v>
      </c>
      <c r="J2005" s="51">
        <f t="shared" ca="1" si="240"/>
        <v>1</v>
      </c>
      <c r="K2005" s="47">
        <f t="shared" si="241"/>
        <v>41.96</v>
      </c>
      <c r="L2005" s="47">
        <f t="shared" si="242"/>
        <v>42.14</v>
      </c>
      <c r="M2005" s="47">
        <f t="shared" si="243"/>
        <v>41.78</v>
      </c>
      <c r="N2005" s="47">
        <f t="shared" si="244"/>
        <v>41.84</v>
      </c>
      <c r="O2005" s="48">
        <f t="shared" ca="1" si="245"/>
        <v>1584900</v>
      </c>
    </row>
    <row r="2006" spans="1:15" x14ac:dyDescent="0.25">
      <c r="A2006">
        <v>1991</v>
      </c>
      <c r="B2006" s="84">
        <v>39063</v>
      </c>
      <c r="C2006" s="47">
        <v>52.45</v>
      </c>
      <c r="D2006" s="47">
        <v>52.66</v>
      </c>
      <c r="E2006" s="47">
        <v>52.23</v>
      </c>
      <c r="F2006" s="47">
        <v>52.36</v>
      </c>
      <c r="G2006" s="48">
        <v>2274700</v>
      </c>
      <c r="H2006" s="47">
        <v>41.92</v>
      </c>
      <c r="I2006" s="51">
        <f t="shared" si="239"/>
        <v>0.80061115355233003</v>
      </c>
      <c r="J2006" s="51">
        <f t="shared" ca="1" si="240"/>
        <v>1</v>
      </c>
      <c r="K2006" s="47">
        <f t="shared" si="241"/>
        <v>41.99</v>
      </c>
      <c r="L2006" s="47">
        <f t="shared" si="242"/>
        <v>42.16</v>
      </c>
      <c r="M2006" s="47">
        <f t="shared" si="243"/>
        <v>41.82</v>
      </c>
      <c r="N2006" s="47">
        <f t="shared" si="244"/>
        <v>41.92</v>
      </c>
      <c r="O2006" s="48">
        <f t="shared" ca="1" si="245"/>
        <v>2274700</v>
      </c>
    </row>
    <row r="2007" spans="1:15" x14ac:dyDescent="0.25">
      <c r="A2007">
        <v>1992</v>
      </c>
      <c r="B2007" s="84">
        <v>39062</v>
      </c>
      <c r="C2007" s="47">
        <v>52.17</v>
      </c>
      <c r="D2007" s="47">
        <v>52.63</v>
      </c>
      <c r="E2007" s="47">
        <v>52.06</v>
      </c>
      <c r="F2007" s="47">
        <v>52.38</v>
      </c>
      <c r="G2007" s="48">
        <v>1325700</v>
      </c>
      <c r="H2007" s="47">
        <v>41.94</v>
      </c>
      <c r="I2007" s="51">
        <f t="shared" si="239"/>
        <v>0.80068728522336763</v>
      </c>
      <c r="J2007" s="51">
        <f t="shared" ca="1" si="240"/>
        <v>1</v>
      </c>
      <c r="K2007" s="47">
        <f t="shared" si="241"/>
        <v>41.77</v>
      </c>
      <c r="L2007" s="47">
        <f t="shared" si="242"/>
        <v>42.14</v>
      </c>
      <c r="M2007" s="47">
        <f t="shared" si="243"/>
        <v>41.68</v>
      </c>
      <c r="N2007" s="47">
        <f t="shared" si="244"/>
        <v>41.94</v>
      </c>
      <c r="O2007" s="48">
        <f t="shared" ca="1" si="245"/>
        <v>1325700</v>
      </c>
    </row>
    <row r="2008" spans="1:15" x14ac:dyDescent="0.25">
      <c r="A2008">
        <v>1993</v>
      </c>
      <c r="B2008" s="84">
        <v>39059</v>
      </c>
      <c r="C2008" s="47">
        <v>52.41</v>
      </c>
      <c r="D2008" s="47">
        <v>52.58</v>
      </c>
      <c r="E2008" s="47">
        <v>52.09</v>
      </c>
      <c r="F2008" s="47">
        <v>52.17</v>
      </c>
      <c r="G2008" s="48">
        <v>1167600</v>
      </c>
      <c r="H2008" s="47">
        <v>41.77</v>
      </c>
      <c r="I2008" s="51">
        <f t="shared" si="239"/>
        <v>0.80065171554533265</v>
      </c>
      <c r="J2008" s="51">
        <f t="shared" ca="1" si="240"/>
        <v>1</v>
      </c>
      <c r="K2008" s="47">
        <f t="shared" si="241"/>
        <v>41.96</v>
      </c>
      <c r="L2008" s="47">
        <f t="shared" si="242"/>
        <v>42.1</v>
      </c>
      <c r="M2008" s="47">
        <f t="shared" si="243"/>
        <v>41.71</v>
      </c>
      <c r="N2008" s="47">
        <f t="shared" si="244"/>
        <v>41.77</v>
      </c>
      <c r="O2008" s="48">
        <f t="shared" ca="1" si="245"/>
        <v>1167600</v>
      </c>
    </row>
    <row r="2009" spans="1:15" x14ac:dyDescent="0.25">
      <c r="A2009">
        <v>1994</v>
      </c>
      <c r="B2009" s="84">
        <v>39058</v>
      </c>
      <c r="C2009" s="47">
        <v>52.83</v>
      </c>
      <c r="D2009" s="47">
        <v>52.9</v>
      </c>
      <c r="E2009" s="47">
        <v>52.35</v>
      </c>
      <c r="F2009" s="47">
        <v>52.35</v>
      </c>
      <c r="G2009" s="48">
        <v>1499700</v>
      </c>
      <c r="H2009" s="47">
        <v>41.92</v>
      </c>
      <c r="I2009" s="51">
        <f t="shared" si="239"/>
        <v>0.80076408787010511</v>
      </c>
      <c r="J2009" s="51">
        <f t="shared" ca="1" si="240"/>
        <v>1</v>
      </c>
      <c r="K2009" s="47">
        <f t="shared" si="241"/>
        <v>42.3</v>
      </c>
      <c r="L2009" s="47">
        <f t="shared" si="242"/>
        <v>42.36</v>
      </c>
      <c r="M2009" s="47">
        <f t="shared" si="243"/>
        <v>41.92</v>
      </c>
      <c r="N2009" s="47">
        <f t="shared" si="244"/>
        <v>41.92</v>
      </c>
      <c r="O2009" s="48">
        <f t="shared" ca="1" si="245"/>
        <v>1499700</v>
      </c>
    </row>
    <row r="2010" spans="1:15" x14ac:dyDescent="0.25">
      <c r="A2010">
        <v>1995</v>
      </c>
      <c r="B2010" s="84">
        <v>39057</v>
      </c>
      <c r="C2010" s="47">
        <v>52.02</v>
      </c>
      <c r="D2010" s="47">
        <v>52.97</v>
      </c>
      <c r="E2010" s="47">
        <v>52.01</v>
      </c>
      <c r="F2010" s="47">
        <v>52.82</v>
      </c>
      <c r="G2010" s="48">
        <v>2858600</v>
      </c>
      <c r="H2010" s="47">
        <v>42.29</v>
      </c>
      <c r="I2010" s="51">
        <f t="shared" si="239"/>
        <v>0.80064369556985993</v>
      </c>
      <c r="J2010" s="51">
        <f t="shared" ca="1" si="240"/>
        <v>1</v>
      </c>
      <c r="K2010" s="47">
        <f t="shared" si="241"/>
        <v>41.65</v>
      </c>
      <c r="L2010" s="47">
        <f t="shared" si="242"/>
        <v>42.41</v>
      </c>
      <c r="M2010" s="47">
        <f t="shared" si="243"/>
        <v>41.64</v>
      </c>
      <c r="N2010" s="47">
        <f t="shared" si="244"/>
        <v>42.29</v>
      </c>
      <c r="O2010" s="48">
        <f t="shared" ca="1" si="245"/>
        <v>2858600</v>
      </c>
    </row>
    <row r="2011" spans="1:15" x14ac:dyDescent="0.25">
      <c r="A2011">
        <v>1996</v>
      </c>
      <c r="B2011" s="84">
        <v>39056</v>
      </c>
      <c r="C2011" s="47">
        <v>52.15</v>
      </c>
      <c r="D2011" s="47">
        <v>52.61</v>
      </c>
      <c r="E2011" s="47">
        <v>52.06</v>
      </c>
      <c r="F2011" s="47">
        <v>52.28</v>
      </c>
      <c r="G2011" s="48">
        <v>1071700</v>
      </c>
      <c r="H2011" s="47">
        <v>41.86</v>
      </c>
      <c r="I2011" s="51">
        <f t="shared" si="239"/>
        <v>0.80068859984697782</v>
      </c>
      <c r="J2011" s="51">
        <f t="shared" ca="1" si="240"/>
        <v>1</v>
      </c>
      <c r="K2011" s="47">
        <f t="shared" si="241"/>
        <v>41.76</v>
      </c>
      <c r="L2011" s="47">
        <f t="shared" si="242"/>
        <v>42.12</v>
      </c>
      <c r="M2011" s="47">
        <f t="shared" si="243"/>
        <v>41.68</v>
      </c>
      <c r="N2011" s="47">
        <f t="shared" si="244"/>
        <v>41.86</v>
      </c>
      <c r="O2011" s="48">
        <f t="shared" ca="1" si="245"/>
        <v>1071700</v>
      </c>
    </row>
    <row r="2012" spans="1:15" x14ac:dyDescent="0.25">
      <c r="A2012">
        <v>1997</v>
      </c>
      <c r="B2012" s="84">
        <v>39055</v>
      </c>
      <c r="C2012" s="47">
        <v>51.6</v>
      </c>
      <c r="D2012" s="47">
        <v>52.22</v>
      </c>
      <c r="E2012" s="47">
        <v>51.47</v>
      </c>
      <c r="F2012" s="47">
        <v>52.15</v>
      </c>
      <c r="G2012" s="48">
        <v>1815100</v>
      </c>
      <c r="H2012" s="47">
        <v>41.76</v>
      </c>
      <c r="I2012" s="51">
        <f t="shared" si="239"/>
        <v>0.80076701821668261</v>
      </c>
      <c r="J2012" s="51">
        <f t="shared" ca="1" si="240"/>
        <v>1</v>
      </c>
      <c r="K2012" s="47">
        <f t="shared" si="241"/>
        <v>41.32</v>
      </c>
      <c r="L2012" s="47">
        <f t="shared" si="242"/>
        <v>41.82</v>
      </c>
      <c r="M2012" s="47">
        <f t="shared" si="243"/>
        <v>41.22</v>
      </c>
      <c r="N2012" s="47">
        <f t="shared" si="244"/>
        <v>41.76</v>
      </c>
      <c r="O2012" s="48">
        <f t="shared" ca="1" si="245"/>
        <v>1815100</v>
      </c>
    </row>
    <row r="2013" spans="1:15" x14ac:dyDescent="0.25">
      <c r="A2013">
        <v>1998</v>
      </c>
      <c r="B2013" s="84">
        <v>39052</v>
      </c>
      <c r="C2013" s="47">
        <v>51.2</v>
      </c>
      <c r="D2013" s="47">
        <v>51.4</v>
      </c>
      <c r="E2013" s="47">
        <v>51</v>
      </c>
      <c r="F2013" s="47">
        <v>51.3</v>
      </c>
      <c r="G2013" s="48">
        <v>1545800</v>
      </c>
      <c r="H2013" s="47">
        <v>41.08</v>
      </c>
      <c r="I2013" s="51">
        <f t="shared" si="239"/>
        <v>0.80077972709551659</v>
      </c>
      <c r="J2013" s="51">
        <f t="shared" ca="1" si="240"/>
        <v>1</v>
      </c>
      <c r="K2013" s="47">
        <f t="shared" si="241"/>
        <v>41</v>
      </c>
      <c r="L2013" s="47">
        <f t="shared" si="242"/>
        <v>41.16</v>
      </c>
      <c r="M2013" s="47">
        <f t="shared" si="243"/>
        <v>40.840000000000003</v>
      </c>
      <c r="N2013" s="47">
        <f t="shared" si="244"/>
        <v>41.08</v>
      </c>
      <c r="O2013" s="48">
        <f t="shared" ca="1" si="245"/>
        <v>1545800</v>
      </c>
    </row>
    <row r="2014" spans="1:15" x14ac:dyDescent="0.25">
      <c r="A2014">
        <v>1999</v>
      </c>
      <c r="B2014" s="84">
        <v>39051</v>
      </c>
      <c r="C2014" s="47">
        <v>51.32</v>
      </c>
      <c r="D2014" s="47">
        <v>51.6</v>
      </c>
      <c r="E2014" s="47">
        <v>50.65</v>
      </c>
      <c r="F2014" s="47">
        <v>51.04</v>
      </c>
      <c r="G2014" s="48">
        <v>2108200</v>
      </c>
      <c r="H2014" s="47">
        <v>40.869999999999997</v>
      </c>
      <c r="I2014" s="51">
        <f t="shared" si="239"/>
        <v>0.80074451410658298</v>
      </c>
      <c r="J2014" s="51">
        <f t="shared" ca="1" si="240"/>
        <v>1</v>
      </c>
      <c r="K2014" s="47">
        <f t="shared" si="241"/>
        <v>41.09</v>
      </c>
      <c r="L2014" s="47">
        <f t="shared" si="242"/>
        <v>41.32</v>
      </c>
      <c r="M2014" s="47">
        <f t="shared" si="243"/>
        <v>40.56</v>
      </c>
      <c r="N2014" s="47">
        <f t="shared" si="244"/>
        <v>40.869999999999997</v>
      </c>
      <c r="O2014" s="48">
        <f t="shared" ca="1" si="245"/>
        <v>2108200</v>
      </c>
    </row>
    <row r="2015" spans="1:15" x14ac:dyDescent="0.25">
      <c r="A2015">
        <v>2000</v>
      </c>
      <c r="B2015" s="84">
        <v>39050</v>
      </c>
      <c r="C2015" s="47">
        <v>50.76</v>
      </c>
      <c r="D2015" s="47">
        <v>51.59</v>
      </c>
      <c r="E2015" s="47">
        <v>50.76</v>
      </c>
      <c r="F2015" s="47">
        <v>51.55</v>
      </c>
      <c r="G2015" s="48">
        <v>1638800</v>
      </c>
      <c r="H2015" s="47">
        <v>41.28</v>
      </c>
      <c r="I2015" s="51">
        <f t="shared" si="239"/>
        <v>0.80077594568380217</v>
      </c>
      <c r="J2015" s="51">
        <f t="shared" ca="1" si="240"/>
        <v>1</v>
      </c>
      <c r="K2015" s="47">
        <f t="shared" si="241"/>
        <v>40.65</v>
      </c>
      <c r="L2015" s="47">
        <f t="shared" si="242"/>
        <v>41.31</v>
      </c>
      <c r="M2015" s="47">
        <f t="shared" si="243"/>
        <v>40.65</v>
      </c>
      <c r="N2015" s="47">
        <f t="shared" si="244"/>
        <v>41.28</v>
      </c>
      <c r="O2015" s="48">
        <f t="shared" ca="1" si="245"/>
        <v>1638800</v>
      </c>
    </row>
    <row r="2016" spans="1:15" x14ac:dyDescent="0.25">
      <c r="A2016">
        <v>2001</v>
      </c>
      <c r="B2016" s="84">
        <v>39049</v>
      </c>
      <c r="C2016" s="47">
        <v>50.3</v>
      </c>
      <c r="D2016" s="47">
        <v>50.85</v>
      </c>
      <c r="E2016" s="47">
        <v>50.03</v>
      </c>
      <c r="F2016" s="47">
        <v>50.8</v>
      </c>
      <c r="G2016" s="48">
        <v>1834300</v>
      </c>
      <c r="H2016" s="47">
        <v>40.68</v>
      </c>
      <c r="I2016" s="51">
        <f t="shared" si="239"/>
        <v>0.80078740157480321</v>
      </c>
      <c r="J2016" s="51">
        <f t="shared" ca="1" si="240"/>
        <v>1</v>
      </c>
      <c r="K2016" s="47">
        <f t="shared" si="241"/>
        <v>40.28</v>
      </c>
      <c r="L2016" s="47">
        <f t="shared" si="242"/>
        <v>40.72</v>
      </c>
      <c r="M2016" s="47">
        <f t="shared" si="243"/>
        <v>40.06</v>
      </c>
      <c r="N2016" s="47">
        <f t="shared" si="244"/>
        <v>40.68</v>
      </c>
      <c r="O2016" s="48">
        <f t="shared" ca="1" si="245"/>
        <v>1834300</v>
      </c>
    </row>
    <row r="2017" spans="1:15" x14ac:dyDescent="0.25">
      <c r="A2017">
        <v>2002</v>
      </c>
      <c r="B2017" s="84">
        <v>39048</v>
      </c>
      <c r="C2017" s="47">
        <v>50.97</v>
      </c>
      <c r="D2017" s="47">
        <v>50.97</v>
      </c>
      <c r="E2017" s="47">
        <v>50.04</v>
      </c>
      <c r="F2017" s="47">
        <v>50.36</v>
      </c>
      <c r="G2017" s="48">
        <v>1682000</v>
      </c>
      <c r="H2017" s="47">
        <v>40.32</v>
      </c>
      <c r="I2017" s="51">
        <f t="shared" si="239"/>
        <v>0.80063542494042894</v>
      </c>
      <c r="J2017" s="51">
        <f t="shared" ca="1" si="240"/>
        <v>1</v>
      </c>
      <c r="K2017" s="47">
        <f t="shared" si="241"/>
        <v>40.81</v>
      </c>
      <c r="L2017" s="47">
        <f t="shared" si="242"/>
        <v>40.81</v>
      </c>
      <c r="M2017" s="47">
        <f t="shared" si="243"/>
        <v>40.06</v>
      </c>
      <c r="N2017" s="47">
        <f t="shared" si="244"/>
        <v>40.32</v>
      </c>
      <c r="O2017" s="48">
        <f t="shared" ca="1" si="245"/>
        <v>1682000</v>
      </c>
    </row>
    <row r="2018" spans="1:15" x14ac:dyDescent="0.25">
      <c r="A2018">
        <v>2003</v>
      </c>
      <c r="B2018" s="84">
        <v>39045</v>
      </c>
      <c r="C2018" s="47">
        <v>50.22</v>
      </c>
      <c r="D2018" s="47">
        <v>50.99</v>
      </c>
      <c r="E2018" s="47">
        <v>50.22</v>
      </c>
      <c r="F2018" s="47">
        <v>50.87</v>
      </c>
      <c r="G2018" s="48">
        <v>617900</v>
      </c>
      <c r="H2018" s="47">
        <v>40.729999999999997</v>
      </c>
      <c r="I2018" s="51">
        <f t="shared" si="239"/>
        <v>0.80066837035580896</v>
      </c>
      <c r="J2018" s="51">
        <f t="shared" ca="1" si="240"/>
        <v>1</v>
      </c>
      <c r="K2018" s="47">
        <f t="shared" si="241"/>
        <v>40.21</v>
      </c>
      <c r="L2018" s="47">
        <f t="shared" si="242"/>
        <v>40.83</v>
      </c>
      <c r="M2018" s="47">
        <f t="shared" si="243"/>
        <v>40.21</v>
      </c>
      <c r="N2018" s="47">
        <f t="shared" si="244"/>
        <v>40.729999999999997</v>
      </c>
      <c r="O2018" s="48">
        <f t="shared" ca="1" si="245"/>
        <v>617900</v>
      </c>
    </row>
    <row r="2019" spans="1:15" x14ac:dyDescent="0.25">
      <c r="A2019">
        <v>2004</v>
      </c>
      <c r="B2019" s="84">
        <v>39043</v>
      </c>
      <c r="C2019" s="47">
        <v>50.42</v>
      </c>
      <c r="D2019" s="47">
        <v>50.67</v>
      </c>
      <c r="E2019" s="47">
        <v>50.28</v>
      </c>
      <c r="F2019" s="47">
        <v>50.57</v>
      </c>
      <c r="G2019" s="48">
        <v>1099400</v>
      </c>
      <c r="H2019" s="47">
        <v>40.49</v>
      </c>
      <c r="I2019" s="51">
        <f t="shared" si="239"/>
        <v>0.80067233537670557</v>
      </c>
      <c r="J2019" s="51">
        <f t="shared" ca="1" si="240"/>
        <v>1</v>
      </c>
      <c r="K2019" s="47">
        <f t="shared" si="241"/>
        <v>40.369999999999997</v>
      </c>
      <c r="L2019" s="47">
        <f t="shared" si="242"/>
        <v>40.57</v>
      </c>
      <c r="M2019" s="47">
        <f t="shared" si="243"/>
        <v>40.26</v>
      </c>
      <c r="N2019" s="47">
        <f t="shared" si="244"/>
        <v>40.49</v>
      </c>
      <c r="O2019" s="48">
        <f t="shared" ca="1" si="245"/>
        <v>1099400</v>
      </c>
    </row>
    <row r="2020" spans="1:15" x14ac:dyDescent="0.25">
      <c r="A2020">
        <v>2005</v>
      </c>
      <c r="B2020" s="84">
        <v>39042</v>
      </c>
      <c r="C2020" s="47">
        <v>49.91</v>
      </c>
      <c r="D2020" s="47">
        <v>50.69</v>
      </c>
      <c r="E2020" s="47">
        <v>49.87</v>
      </c>
      <c r="F2020" s="47">
        <v>50.41</v>
      </c>
      <c r="G2020" s="48">
        <v>1299700</v>
      </c>
      <c r="H2020" s="47">
        <v>40.36</v>
      </c>
      <c r="I2020" s="51">
        <f t="shared" si="239"/>
        <v>0.80063479468359455</v>
      </c>
      <c r="J2020" s="51">
        <f t="shared" ca="1" si="240"/>
        <v>1</v>
      </c>
      <c r="K2020" s="47">
        <f t="shared" si="241"/>
        <v>39.96</v>
      </c>
      <c r="L2020" s="47">
        <f t="shared" si="242"/>
        <v>40.58</v>
      </c>
      <c r="M2020" s="47">
        <f t="shared" si="243"/>
        <v>39.93</v>
      </c>
      <c r="N2020" s="47">
        <f t="shared" si="244"/>
        <v>40.36</v>
      </c>
      <c r="O2020" s="48">
        <f t="shared" ca="1" si="245"/>
        <v>1299700</v>
      </c>
    </row>
    <row r="2021" spans="1:15" x14ac:dyDescent="0.25">
      <c r="A2021">
        <v>2006</v>
      </c>
      <c r="B2021" s="84">
        <v>39041</v>
      </c>
      <c r="C2021" s="47">
        <v>50.18</v>
      </c>
      <c r="D2021" s="47">
        <v>50.37</v>
      </c>
      <c r="E2021" s="47">
        <v>49.97</v>
      </c>
      <c r="F2021" s="47">
        <v>50.01</v>
      </c>
      <c r="G2021" s="48">
        <v>838200</v>
      </c>
      <c r="H2021" s="47">
        <v>40.04</v>
      </c>
      <c r="I2021" s="51">
        <f t="shared" si="239"/>
        <v>0.80063987202559495</v>
      </c>
      <c r="J2021" s="51">
        <f t="shared" ca="1" si="240"/>
        <v>1</v>
      </c>
      <c r="K2021" s="47">
        <f t="shared" si="241"/>
        <v>40.18</v>
      </c>
      <c r="L2021" s="47">
        <f t="shared" si="242"/>
        <v>40.33</v>
      </c>
      <c r="M2021" s="47">
        <f t="shared" si="243"/>
        <v>40.01</v>
      </c>
      <c r="N2021" s="47">
        <f t="shared" si="244"/>
        <v>40.04</v>
      </c>
      <c r="O2021" s="48">
        <f t="shared" ca="1" si="245"/>
        <v>838200</v>
      </c>
    </row>
    <row r="2022" spans="1:15" x14ac:dyDescent="0.25">
      <c r="A2022">
        <v>2007</v>
      </c>
      <c r="B2022" s="84">
        <v>39038</v>
      </c>
      <c r="C2022" s="47">
        <v>50.33</v>
      </c>
      <c r="D2022" s="47">
        <v>50.67</v>
      </c>
      <c r="E2022" s="47">
        <v>50.18</v>
      </c>
      <c r="F2022" s="47">
        <v>50.37</v>
      </c>
      <c r="G2022" s="48">
        <v>1537900</v>
      </c>
      <c r="H2022" s="47">
        <v>40.33</v>
      </c>
      <c r="I2022" s="51">
        <f t="shared" si="239"/>
        <v>0.80067500496327182</v>
      </c>
      <c r="J2022" s="51">
        <f t="shared" ca="1" si="240"/>
        <v>1</v>
      </c>
      <c r="K2022" s="47">
        <f t="shared" si="241"/>
        <v>40.299999999999997</v>
      </c>
      <c r="L2022" s="47">
        <f t="shared" si="242"/>
        <v>40.57</v>
      </c>
      <c r="M2022" s="47">
        <f t="shared" si="243"/>
        <v>40.18</v>
      </c>
      <c r="N2022" s="47">
        <f t="shared" si="244"/>
        <v>40.33</v>
      </c>
      <c r="O2022" s="48">
        <f t="shared" ca="1" si="245"/>
        <v>1537900</v>
      </c>
    </row>
    <row r="2023" spans="1:15" x14ac:dyDescent="0.25">
      <c r="A2023">
        <v>2008</v>
      </c>
      <c r="B2023" s="84">
        <v>39037</v>
      </c>
      <c r="C2023" s="47">
        <v>50.42</v>
      </c>
      <c r="D2023" s="47">
        <v>50.48</v>
      </c>
      <c r="E2023" s="47">
        <v>50.24</v>
      </c>
      <c r="F2023" s="47">
        <v>50.43</v>
      </c>
      <c r="G2023" s="48">
        <v>2483900</v>
      </c>
      <c r="H2023" s="47">
        <v>40.380000000000003</v>
      </c>
      <c r="I2023" s="51">
        <f t="shared" si="239"/>
        <v>0.80071386079714457</v>
      </c>
      <c r="J2023" s="51">
        <f t="shared" ca="1" si="240"/>
        <v>1</v>
      </c>
      <c r="K2023" s="47">
        <f t="shared" si="241"/>
        <v>40.369999999999997</v>
      </c>
      <c r="L2023" s="47">
        <f t="shared" si="242"/>
        <v>40.42</v>
      </c>
      <c r="M2023" s="47">
        <f t="shared" si="243"/>
        <v>40.229999999999997</v>
      </c>
      <c r="N2023" s="47">
        <f t="shared" si="244"/>
        <v>40.380000000000003</v>
      </c>
      <c r="O2023" s="48">
        <f t="shared" ca="1" si="245"/>
        <v>2483900</v>
      </c>
    </row>
    <row r="2024" spans="1:15" x14ac:dyDescent="0.25">
      <c r="A2024">
        <v>2009</v>
      </c>
      <c r="B2024" s="84">
        <v>39036</v>
      </c>
      <c r="C2024" s="47">
        <v>49.95</v>
      </c>
      <c r="D2024" s="47">
        <v>50.32</v>
      </c>
      <c r="E2024" s="47">
        <v>49.95</v>
      </c>
      <c r="F2024" s="47">
        <v>50.27</v>
      </c>
      <c r="G2024" s="48">
        <v>2210700</v>
      </c>
      <c r="H2024" s="47">
        <v>40.25</v>
      </c>
      <c r="I2024" s="51">
        <f t="shared" si="239"/>
        <v>0.80067634772229956</v>
      </c>
      <c r="J2024" s="51">
        <f t="shared" ca="1" si="240"/>
        <v>1</v>
      </c>
      <c r="K2024" s="47">
        <f t="shared" si="241"/>
        <v>39.99</v>
      </c>
      <c r="L2024" s="47">
        <f t="shared" si="242"/>
        <v>40.29</v>
      </c>
      <c r="M2024" s="47">
        <f t="shared" si="243"/>
        <v>39.99</v>
      </c>
      <c r="N2024" s="47">
        <f t="shared" si="244"/>
        <v>40.25</v>
      </c>
      <c r="O2024" s="48">
        <f t="shared" ca="1" si="245"/>
        <v>2210700</v>
      </c>
    </row>
    <row r="2025" spans="1:15" x14ac:dyDescent="0.25">
      <c r="A2025">
        <v>2010</v>
      </c>
      <c r="B2025" s="84">
        <v>39035</v>
      </c>
      <c r="C2025" s="47">
        <v>49.1</v>
      </c>
      <c r="D2025" s="47">
        <v>50.15</v>
      </c>
      <c r="E2025" s="47">
        <v>49.1</v>
      </c>
      <c r="F2025" s="47">
        <v>49.83</v>
      </c>
      <c r="G2025" s="48">
        <v>1682200</v>
      </c>
      <c r="H2025" s="47">
        <v>39.9</v>
      </c>
      <c r="I2025" s="51">
        <f t="shared" si="239"/>
        <v>0.80072245635159545</v>
      </c>
      <c r="J2025" s="51">
        <f t="shared" ca="1" si="240"/>
        <v>1</v>
      </c>
      <c r="K2025" s="47">
        <f t="shared" si="241"/>
        <v>39.32</v>
      </c>
      <c r="L2025" s="47">
        <f t="shared" si="242"/>
        <v>40.159999999999997</v>
      </c>
      <c r="M2025" s="47">
        <f t="shared" si="243"/>
        <v>39.32</v>
      </c>
      <c r="N2025" s="47">
        <f t="shared" si="244"/>
        <v>39.9</v>
      </c>
      <c r="O2025" s="48">
        <f t="shared" ca="1" si="245"/>
        <v>1682200</v>
      </c>
    </row>
    <row r="2026" spans="1:15" x14ac:dyDescent="0.25">
      <c r="A2026">
        <v>2011</v>
      </c>
      <c r="B2026" s="84">
        <v>39034</v>
      </c>
      <c r="C2026" s="47">
        <v>48.9</v>
      </c>
      <c r="D2026" s="47">
        <v>49.39</v>
      </c>
      <c r="E2026" s="47">
        <v>48.42</v>
      </c>
      <c r="F2026" s="47">
        <v>49.24</v>
      </c>
      <c r="G2026" s="48">
        <v>1157800</v>
      </c>
      <c r="H2026" s="47">
        <v>39.43</v>
      </c>
      <c r="I2026" s="51">
        <f t="shared" si="239"/>
        <v>0.80077173030056858</v>
      </c>
      <c r="J2026" s="51">
        <f t="shared" ca="1" si="240"/>
        <v>1</v>
      </c>
      <c r="K2026" s="47">
        <f t="shared" si="241"/>
        <v>39.159999999999997</v>
      </c>
      <c r="L2026" s="47">
        <f t="shared" si="242"/>
        <v>39.549999999999997</v>
      </c>
      <c r="M2026" s="47">
        <f t="shared" si="243"/>
        <v>38.770000000000003</v>
      </c>
      <c r="N2026" s="47">
        <f t="shared" si="244"/>
        <v>39.43</v>
      </c>
      <c r="O2026" s="48">
        <f t="shared" ca="1" si="245"/>
        <v>1157800</v>
      </c>
    </row>
    <row r="2027" spans="1:15" x14ac:dyDescent="0.25">
      <c r="A2027">
        <v>2012</v>
      </c>
      <c r="B2027" s="84">
        <v>39031</v>
      </c>
      <c r="C2027" s="47">
        <v>48.74</v>
      </c>
      <c r="D2027" s="47">
        <v>49.04</v>
      </c>
      <c r="E2027" s="47">
        <v>48.6</v>
      </c>
      <c r="F2027" s="47">
        <v>48.9</v>
      </c>
      <c r="G2027" s="48">
        <v>1162500</v>
      </c>
      <c r="H2027" s="47">
        <v>39.15</v>
      </c>
      <c r="I2027" s="51">
        <f t="shared" si="239"/>
        <v>0.80061349693251538</v>
      </c>
      <c r="J2027" s="51">
        <f t="shared" ca="1" si="240"/>
        <v>1</v>
      </c>
      <c r="K2027" s="47">
        <f t="shared" si="241"/>
        <v>39.020000000000003</v>
      </c>
      <c r="L2027" s="47">
        <f t="shared" si="242"/>
        <v>39.26</v>
      </c>
      <c r="M2027" s="47">
        <f t="shared" si="243"/>
        <v>38.909999999999997</v>
      </c>
      <c r="N2027" s="47">
        <f t="shared" si="244"/>
        <v>39.15</v>
      </c>
      <c r="O2027" s="48">
        <f t="shared" ca="1" si="245"/>
        <v>1162500</v>
      </c>
    </row>
    <row r="2028" spans="1:15" x14ac:dyDescent="0.25">
      <c r="A2028">
        <v>2013</v>
      </c>
      <c r="B2028" s="84">
        <v>39030</v>
      </c>
      <c r="C2028" s="47">
        <v>48.96</v>
      </c>
      <c r="D2028" s="47">
        <v>49.18</v>
      </c>
      <c r="E2028" s="47">
        <v>48.46</v>
      </c>
      <c r="F2028" s="47">
        <v>48.73</v>
      </c>
      <c r="G2028" s="48">
        <v>1954600</v>
      </c>
      <c r="H2028" s="47">
        <v>39.020000000000003</v>
      </c>
      <c r="I2028" s="51">
        <f t="shared" si="239"/>
        <v>0.80073876462138327</v>
      </c>
      <c r="J2028" s="51">
        <f t="shared" ca="1" si="240"/>
        <v>1</v>
      </c>
      <c r="K2028" s="47">
        <f t="shared" si="241"/>
        <v>39.200000000000003</v>
      </c>
      <c r="L2028" s="47">
        <f t="shared" si="242"/>
        <v>39.380000000000003</v>
      </c>
      <c r="M2028" s="47">
        <f t="shared" si="243"/>
        <v>38.799999999999997</v>
      </c>
      <c r="N2028" s="47">
        <f t="shared" si="244"/>
        <v>39.020000000000003</v>
      </c>
      <c r="O2028" s="48">
        <f t="shared" ca="1" si="245"/>
        <v>1954600</v>
      </c>
    </row>
    <row r="2029" spans="1:15" x14ac:dyDescent="0.25">
      <c r="A2029">
        <v>2014</v>
      </c>
      <c r="B2029" s="84">
        <v>39029</v>
      </c>
      <c r="C2029" s="47">
        <v>49.48</v>
      </c>
      <c r="D2029" s="47">
        <v>49.49</v>
      </c>
      <c r="E2029" s="47">
        <v>48.53</v>
      </c>
      <c r="F2029" s="47">
        <v>48.96</v>
      </c>
      <c r="G2029" s="48">
        <v>2684100</v>
      </c>
      <c r="H2029" s="47">
        <v>39.200000000000003</v>
      </c>
      <c r="I2029" s="51">
        <f t="shared" si="239"/>
        <v>0.80065359477124187</v>
      </c>
      <c r="J2029" s="51">
        <f t="shared" ca="1" si="240"/>
        <v>1</v>
      </c>
      <c r="K2029" s="47">
        <f t="shared" si="241"/>
        <v>39.619999999999997</v>
      </c>
      <c r="L2029" s="47">
        <f t="shared" si="242"/>
        <v>39.619999999999997</v>
      </c>
      <c r="M2029" s="47">
        <f t="shared" si="243"/>
        <v>38.86</v>
      </c>
      <c r="N2029" s="47">
        <f t="shared" si="244"/>
        <v>39.200000000000003</v>
      </c>
      <c r="O2029" s="48">
        <f t="shared" ca="1" si="245"/>
        <v>2684100</v>
      </c>
    </row>
    <row r="2030" spans="1:15" x14ac:dyDescent="0.25">
      <c r="A2030">
        <v>2015</v>
      </c>
      <c r="B2030" s="84">
        <v>39028</v>
      </c>
      <c r="C2030" s="47">
        <v>49.55</v>
      </c>
      <c r="D2030" s="47">
        <v>49.99</v>
      </c>
      <c r="E2030" s="47">
        <v>49.51</v>
      </c>
      <c r="F2030" s="47">
        <v>49.68</v>
      </c>
      <c r="G2030" s="48">
        <v>1255900</v>
      </c>
      <c r="H2030" s="47">
        <v>39.78</v>
      </c>
      <c r="I2030" s="51">
        <f t="shared" si="239"/>
        <v>0.80072463768115942</v>
      </c>
      <c r="J2030" s="51">
        <f t="shared" ca="1" si="240"/>
        <v>1</v>
      </c>
      <c r="K2030" s="47">
        <f t="shared" si="241"/>
        <v>39.68</v>
      </c>
      <c r="L2030" s="47">
        <f t="shared" si="242"/>
        <v>40.03</v>
      </c>
      <c r="M2030" s="47">
        <f t="shared" si="243"/>
        <v>39.64</v>
      </c>
      <c r="N2030" s="47">
        <f t="shared" si="244"/>
        <v>39.78</v>
      </c>
      <c r="O2030" s="48">
        <f t="shared" ca="1" si="245"/>
        <v>1255900</v>
      </c>
    </row>
    <row r="2031" spans="1:15" x14ac:dyDescent="0.25">
      <c r="A2031">
        <v>2016</v>
      </c>
      <c r="B2031" s="84">
        <v>39027</v>
      </c>
      <c r="C2031" s="47">
        <v>49.32</v>
      </c>
      <c r="D2031" s="47">
        <v>49.77</v>
      </c>
      <c r="E2031" s="47">
        <v>49.27</v>
      </c>
      <c r="F2031" s="47">
        <v>49.63</v>
      </c>
      <c r="G2031" s="48">
        <v>1879500</v>
      </c>
      <c r="H2031" s="47">
        <v>39.74</v>
      </c>
      <c r="I2031" s="51">
        <f t="shared" si="239"/>
        <v>0.80072536772113645</v>
      </c>
      <c r="J2031" s="51">
        <f t="shared" ca="1" si="240"/>
        <v>1</v>
      </c>
      <c r="K2031" s="47">
        <f t="shared" si="241"/>
        <v>39.49</v>
      </c>
      <c r="L2031" s="47">
        <f t="shared" si="242"/>
        <v>39.85</v>
      </c>
      <c r="M2031" s="47">
        <f t="shared" si="243"/>
        <v>39.450000000000003</v>
      </c>
      <c r="N2031" s="47">
        <f t="shared" si="244"/>
        <v>39.74</v>
      </c>
      <c r="O2031" s="48">
        <f t="shared" ca="1" si="245"/>
        <v>1879500</v>
      </c>
    </row>
    <row r="2032" spans="1:15" x14ac:dyDescent="0.25">
      <c r="A2032">
        <v>2017</v>
      </c>
      <c r="B2032" s="84">
        <v>39024</v>
      </c>
      <c r="C2032" s="47">
        <v>49.23</v>
      </c>
      <c r="D2032" s="47">
        <v>49.42</v>
      </c>
      <c r="E2032" s="47">
        <v>48.89</v>
      </c>
      <c r="F2032" s="47">
        <v>48.98</v>
      </c>
      <c r="G2032" s="48">
        <v>1569700</v>
      </c>
      <c r="H2032" s="47">
        <v>39.22</v>
      </c>
      <c r="I2032" s="51">
        <f t="shared" si="239"/>
        <v>0.80073499387505109</v>
      </c>
      <c r="J2032" s="51">
        <f t="shared" ca="1" si="240"/>
        <v>1</v>
      </c>
      <c r="K2032" s="47">
        <f t="shared" si="241"/>
        <v>39.42</v>
      </c>
      <c r="L2032" s="47">
        <f t="shared" si="242"/>
        <v>39.57</v>
      </c>
      <c r="M2032" s="47">
        <f t="shared" si="243"/>
        <v>39.15</v>
      </c>
      <c r="N2032" s="47">
        <f t="shared" si="244"/>
        <v>39.22</v>
      </c>
      <c r="O2032" s="48">
        <f t="shared" ca="1" si="245"/>
        <v>1569700</v>
      </c>
    </row>
    <row r="2033" spans="1:15" x14ac:dyDescent="0.25">
      <c r="A2033">
        <v>2018</v>
      </c>
      <c r="B2033" s="84">
        <v>39023</v>
      </c>
      <c r="C2033" s="47">
        <v>49.72</v>
      </c>
      <c r="D2033" s="47">
        <v>49.77</v>
      </c>
      <c r="E2033" s="47">
        <v>49.21</v>
      </c>
      <c r="F2033" s="47">
        <v>49.27</v>
      </c>
      <c r="G2033" s="48">
        <v>1978700</v>
      </c>
      <c r="H2033" s="47">
        <v>39.450000000000003</v>
      </c>
      <c r="I2033" s="51">
        <f t="shared" si="239"/>
        <v>0.80069007509640755</v>
      </c>
      <c r="J2033" s="51">
        <f t="shared" ca="1" si="240"/>
        <v>1</v>
      </c>
      <c r="K2033" s="47">
        <f t="shared" si="241"/>
        <v>39.81</v>
      </c>
      <c r="L2033" s="47">
        <f t="shared" si="242"/>
        <v>39.85</v>
      </c>
      <c r="M2033" s="47">
        <f t="shared" si="243"/>
        <v>39.4</v>
      </c>
      <c r="N2033" s="47">
        <f t="shared" si="244"/>
        <v>39.450000000000003</v>
      </c>
      <c r="O2033" s="48">
        <f t="shared" ca="1" si="245"/>
        <v>1978700</v>
      </c>
    </row>
    <row r="2034" spans="1:15" x14ac:dyDescent="0.25">
      <c r="A2034">
        <v>2019</v>
      </c>
      <c r="B2034" s="84">
        <v>39022</v>
      </c>
      <c r="C2034" s="47">
        <v>50.2</v>
      </c>
      <c r="D2034" s="47">
        <v>50.2</v>
      </c>
      <c r="E2034" s="47">
        <v>49.77</v>
      </c>
      <c r="F2034" s="47">
        <v>50.05</v>
      </c>
      <c r="G2034" s="48">
        <v>1601000</v>
      </c>
      <c r="H2034" s="47">
        <v>40.07</v>
      </c>
      <c r="I2034" s="51">
        <f t="shared" si="239"/>
        <v>0.8005994005994006</v>
      </c>
      <c r="J2034" s="51">
        <f t="shared" ca="1" si="240"/>
        <v>1</v>
      </c>
      <c r="K2034" s="47">
        <f t="shared" si="241"/>
        <v>40.19</v>
      </c>
      <c r="L2034" s="47">
        <f t="shared" si="242"/>
        <v>40.19</v>
      </c>
      <c r="M2034" s="47">
        <f t="shared" si="243"/>
        <v>39.85</v>
      </c>
      <c r="N2034" s="47">
        <f t="shared" si="244"/>
        <v>40.07</v>
      </c>
      <c r="O2034" s="48">
        <f t="shared" ca="1" si="245"/>
        <v>1601000</v>
      </c>
    </row>
    <row r="2035" spans="1:15" x14ac:dyDescent="0.25">
      <c r="A2035">
        <v>2020</v>
      </c>
      <c r="B2035" s="84">
        <v>39021</v>
      </c>
      <c r="C2035" s="47">
        <v>49.81</v>
      </c>
      <c r="D2035" s="47">
        <v>50.07</v>
      </c>
      <c r="E2035" s="47">
        <v>49.66</v>
      </c>
      <c r="F2035" s="47">
        <v>49.95</v>
      </c>
      <c r="G2035" s="48">
        <v>1493800</v>
      </c>
      <c r="H2035" s="47">
        <v>39.99</v>
      </c>
      <c r="I2035" s="51">
        <f t="shared" si="239"/>
        <v>0.80060060060060056</v>
      </c>
      <c r="J2035" s="51">
        <f t="shared" ca="1" si="240"/>
        <v>1</v>
      </c>
      <c r="K2035" s="47">
        <f t="shared" si="241"/>
        <v>39.880000000000003</v>
      </c>
      <c r="L2035" s="47">
        <f t="shared" si="242"/>
        <v>40.090000000000003</v>
      </c>
      <c r="M2035" s="47">
        <f t="shared" si="243"/>
        <v>39.76</v>
      </c>
      <c r="N2035" s="47">
        <f t="shared" si="244"/>
        <v>39.99</v>
      </c>
      <c r="O2035" s="48">
        <f t="shared" ca="1" si="245"/>
        <v>1493800</v>
      </c>
    </row>
    <row r="2036" spans="1:15" x14ac:dyDescent="0.25">
      <c r="A2036">
        <v>2021</v>
      </c>
      <c r="B2036" s="84">
        <v>39020</v>
      </c>
      <c r="C2036" s="47">
        <v>49.64</v>
      </c>
      <c r="D2036" s="47">
        <v>50.06</v>
      </c>
      <c r="E2036" s="47">
        <v>49.59</v>
      </c>
      <c r="F2036" s="47">
        <v>49.87</v>
      </c>
      <c r="G2036" s="48">
        <v>1297200</v>
      </c>
      <c r="H2036" s="47">
        <v>39.93</v>
      </c>
      <c r="I2036" s="51">
        <f t="shared" si="239"/>
        <v>0.80068177260878282</v>
      </c>
      <c r="J2036" s="51">
        <f t="shared" ca="1" si="240"/>
        <v>1</v>
      </c>
      <c r="K2036" s="47">
        <f t="shared" si="241"/>
        <v>39.75</v>
      </c>
      <c r="L2036" s="47">
        <f t="shared" si="242"/>
        <v>40.08</v>
      </c>
      <c r="M2036" s="47">
        <f t="shared" si="243"/>
        <v>39.71</v>
      </c>
      <c r="N2036" s="47">
        <f t="shared" si="244"/>
        <v>39.93</v>
      </c>
      <c r="O2036" s="48">
        <f t="shared" ca="1" si="245"/>
        <v>1297200</v>
      </c>
    </row>
    <row r="2037" spans="1:15" x14ac:dyDescent="0.25">
      <c r="A2037">
        <v>2022</v>
      </c>
      <c r="B2037" s="84">
        <v>39017</v>
      </c>
      <c r="C2037" s="47">
        <v>48.64</v>
      </c>
      <c r="D2037" s="47">
        <v>49.89</v>
      </c>
      <c r="E2037" s="47">
        <v>48.4</v>
      </c>
      <c r="F2037" s="47">
        <v>49.62</v>
      </c>
      <c r="G2037" s="48">
        <v>2806900</v>
      </c>
      <c r="H2037" s="47">
        <v>39.729999999999997</v>
      </c>
      <c r="I2037" s="51">
        <f t="shared" si="239"/>
        <v>0.80068520757758965</v>
      </c>
      <c r="J2037" s="51">
        <f t="shared" ca="1" si="240"/>
        <v>1</v>
      </c>
      <c r="K2037" s="47">
        <f t="shared" si="241"/>
        <v>38.950000000000003</v>
      </c>
      <c r="L2037" s="47">
        <f t="shared" si="242"/>
        <v>39.950000000000003</v>
      </c>
      <c r="M2037" s="47">
        <f t="shared" si="243"/>
        <v>38.75</v>
      </c>
      <c r="N2037" s="47">
        <f t="shared" si="244"/>
        <v>39.729999999999997</v>
      </c>
      <c r="O2037" s="48">
        <f t="shared" ca="1" si="245"/>
        <v>2806900</v>
      </c>
    </row>
    <row r="2038" spans="1:15" x14ac:dyDescent="0.25">
      <c r="A2038">
        <v>2023</v>
      </c>
      <c r="B2038" s="84">
        <v>39016</v>
      </c>
      <c r="C2038" s="47">
        <v>50.1</v>
      </c>
      <c r="D2038" s="47">
        <v>50.15</v>
      </c>
      <c r="E2038" s="47">
        <v>48.41</v>
      </c>
      <c r="F2038" s="47">
        <v>49.21</v>
      </c>
      <c r="G2038" s="48">
        <v>2284100</v>
      </c>
      <c r="H2038" s="47">
        <v>39.4</v>
      </c>
      <c r="I2038" s="51">
        <f t="shared" si="239"/>
        <v>0.80065027433448477</v>
      </c>
      <c r="J2038" s="51">
        <f t="shared" ca="1" si="240"/>
        <v>1</v>
      </c>
      <c r="K2038" s="47">
        <f t="shared" si="241"/>
        <v>40.11</v>
      </c>
      <c r="L2038" s="47">
        <f t="shared" si="242"/>
        <v>40.15</v>
      </c>
      <c r="M2038" s="47">
        <f t="shared" si="243"/>
        <v>38.76</v>
      </c>
      <c r="N2038" s="47">
        <f t="shared" si="244"/>
        <v>39.4</v>
      </c>
      <c r="O2038" s="48">
        <f t="shared" ca="1" si="245"/>
        <v>2284100</v>
      </c>
    </row>
    <row r="2039" spans="1:15" x14ac:dyDescent="0.25">
      <c r="A2039">
        <v>2024</v>
      </c>
      <c r="B2039" s="84">
        <v>39015</v>
      </c>
      <c r="C2039" s="47">
        <v>50.49</v>
      </c>
      <c r="D2039" s="47">
        <v>50.5</v>
      </c>
      <c r="E2039" s="47">
        <v>49.36</v>
      </c>
      <c r="F2039" s="47">
        <v>49.48</v>
      </c>
      <c r="G2039" s="48">
        <v>1929700</v>
      </c>
      <c r="H2039" s="47">
        <v>39.619999999999997</v>
      </c>
      <c r="I2039" s="51">
        <f t="shared" si="239"/>
        <v>0.80072756669361356</v>
      </c>
      <c r="J2039" s="51">
        <f t="shared" ca="1" si="240"/>
        <v>1</v>
      </c>
      <c r="K2039" s="47">
        <f t="shared" si="241"/>
        <v>40.43</v>
      </c>
      <c r="L2039" s="47">
        <f t="shared" si="242"/>
        <v>40.44</v>
      </c>
      <c r="M2039" s="47">
        <f t="shared" si="243"/>
        <v>39.520000000000003</v>
      </c>
      <c r="N2039" s="47">
        <f t="shared" si="244"/>
        <v>39.619999999999997</v>
      </c>
      <c r="O2039" s="48">
        <f t="shared" ca="1" si="245"/>
        <v>1929700</v>
      </c>
    </row>
    <row r="2040" spans="1:15" x14ac:dyDescent="0.25">
      <c r="A2040">
        <v>2025</v>
      </c>
      <c r="B2040" s="84">
        <v>39014</v>
      </c>
      <c r="C2040" s="47">
        <v>50.39</v>
      </c>
      <c r="D2040" s="47">
        <v>50.59</v>
      </c>
      <c r="E2040" s="47">
        <v>50.26</v>
      </c>
      <c r="F2040" s="47">
        <v>50.54</v>
      </c>
      <c r="G2040" s="48">
        <v>1776200</v>
      </c>
      <c r="H2040" s="47">
        <v>40.47</v>
      </c>
      <c r="I2040" s="51">
        <f t="shared" si="239"/>
        <v>0.8007518796992481</v>
      </c>
      <c r="J2040" s="51">
        <f t="shared" ca="1" si="240"/>
        <v>1</v>
      </c>
      <c r="K2040" s="47">
        <f t="shared" si="241"/>
        <v>40.35</v>
      </c>
      <c r="L2040" s="47">
        <f t="shared" si="242"/>
        <v>40.51</v>
      </c>
      <c r="M2040" s="47">
        <f t="shared" si="243"/>
        <v>40.25</v>
      </c>
      <c r="N2040" s="47">
        <f t="shared" si="244"/>
        <v>40.47</v>
      </c>
      <c r="O2040" s="48">
        <f t="shared" ca="1" si="245"/>
        <v>1776200</v>
      </c>
    </row>
    <row r="2041" spans="1:15" x14ac:dyDescent="0.25">
      <c r="A2041">
        <v>2026</v>
      </c>
      <c r="B2041" s="84">
        <v>39013</v>
      </c>
      <c r="C2041" s="47">
        <v>50.1</v>
      </c>
      <c r="D2041" s="47">
        <v>50.42</v>
      </c>
      <c r="E2041" s="47">
        <v>50.01</v>
      </c>
      <c r="F2041" s="47">
        <v>50.39</v>
      </c>
      <c r="G2041" s="48">
        <v>1237500</v>
      </c>
      <c r="H2041" s="47">
        <v>40.35</v>
      </c>
      <c r="I2041" s="51">
        <f t="shared" si="239"/>
        <v>0.80075411788053186</v>
      </c>
      <c r="J2041" s="51">
        <f t="shared" ca="1" si="240"/>
        <v>1</v>
      </c>
      <c r="K2041" s="47">
        <f t="shared" si="241"/>
        <v>40.119999999999997</v>
      </c>
      <c r="L2041" s="47">
        <f t="shared" si="242"/>
        <v>40.369999999999997</v>
      </c>
      <c r="M2041" s="47">
        <f t="shared" si="243"/>
        <v>40.049999999999997</v>
      </c>
      <c r="N2041" s="47">
        <f t="shared" si="244"/>
        <v>40.35</v>
      </c>
      <c r="O2041" s="48">
        <f t="shared" ca="1" si="245"/>
        <v>1237500</v>
      </c>
    </row>
    <row r="2042" spans="1:15" x14ac:dyDescent="0.25">
      <c r="A2042">
        <v>2027</v>
      </c>
      <c r="B2042" s="84">
        <v>39010</v>
      </c>
      <c r="C2042" s="47">
        <v>50.64</v>
      </c>
      <c r="D2042" s="47">
        <v>50.64</v>
      </c>
      <c r="E2042" s="47">
        <v>50</v>
      </c>
      <c r="F2042" s="47">
        <v>50.33</v>
      </c>
      <c r="G2042" s="48">
        <v>1173000</v>
      </c>
      <c r="H2042" s="47">
        <v>40.299999999999997</v>
      </c>
      <c r="I2042" s="51">
        <f t="shared" si="239"/>
        <v>0.80071527915756002</v>
      </c>
      <c r="J2042" s="51">
        <f t="shared" ca="1" si="240"/>
        <v>1</v>
      </c>
      <c r="K2042" s="47">
        <f t="shared" si="241"/>
        <v>40.549999999999997</v>
      </c>
      <c r="L2042" s="47">
        <f t="shared" si="242"/>
        <v>40.549999999999997</v>
      </c>
      <c r="M2042" s="47">
        <f t="shared" si="243"/>
        <v>40.04</v>
      </c>
      <c r="N2042" s="47">
        <f t="shared" si="244"/>
        <v>40.299999999999997</v>
      </c>
      <c r="O2042" s="48">
        <f t="shared" ca="1" si="245"/>
        <v>1173000</v>
      </c>
    </row>
    <row r="2043" spans="1:15" x14ac:dyDescent="0.25">
      <c r="A2043">
        <v>2028</v>
      </c>
      <c r="B2043" s="84">
        <v>39009</v>
      </c>
      <c r="C2043" s="47">
        <v>50.31</v>
      </c>
      <c r="D2043" s="47">
        <v>50.6</v>
      </c>
      <c r="E2043" s="47">
        <v>50.1</v>
      </c>
      <c r="F2043" s="47">
        <v>50.45</v>
      </c>
      <c r="G2043" s="48">
        <v>1020000</v>
      </c>
      <c r="H2043" s="47">
        <v>40.4</v>
      </c>
      <c r="I2043" s="51">
        <f t="shared" si="239"/>
        <v>0.80079286422200191</v>
      </c>
      <c r="J2043" s="51">
        <f t="shared" ca="1" si="240"/>
        <v>1</v>
      </c>
      <c r="K2043" s="47">
        <f t="shared" si="241"/>
        <v>40.29</v>
      </c>
      <c r="L2043" s="47">
        <f t="shared" si="242"/>
        <v>40.520000000000003</v>
      </c>
      <c r="M2043" s="47">
        <f t="shared" si="243"/>
        <v>40.119999999999997</v>
      </c>
      <c r="N2043" s="47">
        <f t="shared" si="244"/>
        <v>40.4</v>
      </c>
      <c r="O2043" s="48">
        <f t="shared" ca="1" si="245"/>
        <v>1020000</v>
      </c>
    </row>
    <row r="2044" spans="1:15" x14ac:dyDescent="0.25">
      <c r="A2044">
        <v>2029</v>
      </c>
      <c r="B2044" s="84">
        <v>39008</v>
      </c>
      <c r="C2044" s="47">
        <v>50.55</v>
      </c>
      <c r="D2044" s="47">
        <v>50.72</v>
      </c>
      <c r="E2044" s="47">
        <v>50.4</v>
      </c>
      <c r="F2044" s="47">
        <v>50.5</v>
      </c>
      <c r="G2044" s="48">
        <v>1265200</v>
      </c>
      <c r="H2044" s="47">
        <v>40.44</v>
      </c>
      <c r="I2044" s="51">
        <f t="shared" si="239"/>
        <v>0.80079207920792073</v>
      </c>
      <c r="J2044" s="51">
        <f t="shared" ca="1" si="240"/>
        <v>1</v>
      </c>
      <c r="K2044" s="47">
        <f t="shared" si="241"/>
        <v>40.479999999999997</v>
      </c>
      <c r="L2044" s="47">
        <f t="shared" si="242"/>
        <v>40.619999999999997</v>
      </c>
      <c r="M2044" s="47">
        <f t="shared" si="243"/>
        <v>40.36</v>
      </c>
      <c r="N2044" s="47">
        <f t="shared" si="244"/>
        <v>40.44</v>
      </c>
      <c r="O2044" s="48">
        <f t="shared" ca="1" si="245"/>
        <v>1265200</v>
      </c>
    </row>
    <row r="2045" spans="1:15" x14ac:dyDescent="0.25">
      <c r="A2045">
        <v>2030</v>
      </c>
      <c r="B2045" s="84">
        <v>39007</v>
      </c>
      <c r="C2045" s="47">
        <v>50.56</v>
      </c>
      <c r="D2045" s="47">
        <v>50.95</v>
      </c>
      <c r="E2045" s="47">
        <v>50.18</v>
      </c>
      <c r="F2045" s="47">
        <v>50.31</v>
      </c>
      <c r="G2045" s="48">
        <v>993100</v>
      </c>
      <c r="H2045" s="47">
        <v>40.28</v>
      </c>
      <c r="I2045" s="51">
        <f t="shared" si="239"/>
        <v>0.8006360564500099</v>
      </c>
      <c r="J2045" s="51">
        <f t="shared" ca="1" si="240"/>
        <v>1</v>
      </c>
      <c r="K2045" s="47">
        <f t="shared" si="241"/>
        <v>40.479999999999997</v>
      </c>
      <c r="L2045" s="47">
        <f t="shared" si="242"/>
        <v>40.79</v>
      </c>
      <c r="M2045" s="47">
        <f t="shared" si="243"/>
        <v>40.18</v>
      </c>
      <c r="N2045" s="47">
        <f t="shared" si="244"/>
        <v>40.28</v>
      </c>
      <c r="O2045" s="48">
        <f t="shared" ca="1" si="245"/>
        <v>993100</v>
      </c>
    </row>
    <row r="2046" spans="1:15" x14ac:dyDescent="0.25">
      <c r="A2046">
        <v>2031</v>
      </c>
      <c r="B2046" s="84">
        <v>39006</v>
      </c>
      <c r="C2046" s="47">
        <v>50.48</v>
      </c>
      <c r="D2046" s="47">
        <v>50.89</v>
      </c>
      <c r="E2046" s="47">
        <v>50.37</v>
      </c>
      <c r="F2046" s="47">
        <v>50.8</v>
      </c>
      <c r="G2046" s="48">
        <v>1188900</v>
      </c>
      <c r="H2046" s="47">
        <v>40.68</v>
      </c>
      <c r="I2046" s="51">
        <f t="shared" si="239"/>
        <v>0.80078740157480321</v>
      </c>
      <c r="J2046" s="51">
        <f t="shared" ca="1" si="240"/>
        <v>1</v>
      </c>
      <c r="K2046" s="47">
        <f t="shared" si="241"/>
        <v>40.42</v>
      </c>
      <c r="L2046" s="47">
        <f t="shared" si="242"/>
        <v>40.75</v>
      </c>
      <c r="M2046" s="47">
        <f t="shared" si="243"/>
        <v>40.340000000000003</v>
      </c>
      <c r="N2046" s="47">
        <f t="shared" si="244"/>
        <v>40.68</v>
      </c>
      <c r="O2046" s="48">
        <f t="shared" ca="1" si="245"/>
        <v>1188900</v>
      </c>
    </row>
    <row r="2047" spans="1:15" x14ac:dyDescent="0.25">
      <c r="A2047">
        <v>2032</v>
      </c>
      <c r="B2047" s="84">
        <v>39003</v>
      </c>
      <c r="C2047" s="47">
        <v>49.9</v>
      </c>
      <c r="D2047" s="47">
        <v>50.76</v>
      </c>
      <c r="E2047" s="47">
        <v>49.66</v>
      </c>
      <c r="F2047" s="47">
        <v>50.65</v>
      </c>
      <c r="G2047" s="48">
        <v>2192300</v>
      </c>
      <c r="H2047" s="47">
        <v>40.56</v>
      </c>
      <c r="I2047" s="51">
        <f t="shared" si="239"/>
        <v>0.80078973346495563</v>
      </c>
      <c r="J2047" s="51">
        <f t="shared" ca="1" si="240"/>
        <v>1</v>
      </c>
      <c r="K2047" s="47">
        <f t="shared" si="241"/>
        <v>39.96</v>
      </c>
      <c r="L2047" s="47">
        <f t="shared" si="242"/>
        <v>40.65</v>
      </c>
      <c r="M2047" s="47">
        <f t="shared" si="243"/>
        <v>39.770000000000003</v>
      </c>
      <c r="N2047" s="47">
        <f t="shared" si="244"/>
        <v>40.56</v>
      </c>
      <c r="O2047" s="48">
        <f t="shared" ca="1" si="245"/>
        <v>2192300</v>
      </c>
    </row>
    <row r="2048" spans="1:15" x14ac:dyDescent="0.25">
      <c r="A2048">
        <v>2033</v>
      </c>
      <c r="B2048" s="84">
        <v>39002</v>
      </c>
      <c r="C2048" s="47">
        <v>49.62</v>
      </c>
      <c r="D2048" s="47">
        <v>49.95</v>
      </c>
      <c r="E2048" s="47">
        <v>49.49</v>
      </c>
      <c r="F2048" s="47">
        <v>49.85</v>
      </c>
      <c r="G2048" s="48">
        <v>1670500</v>
      </c>
      <c r="H2048" s="47">
        <v>39.909999999999997</v>
      </c>
      <c r="I2048" s="51">
        <f t="shared" si="239"/>
        <v>0.8006018054162487</v>
      </c>
      <c r="J2048" s="51">
        <f t="shared" ca="1" si="240"/>
        <v>1</v>
      </c>
      <c r="K2048" s="47">
        <f t="shared" si="241"/>
        <v>39.729999999999997</v>
      </c>
      <c r="L2048" s="47">
        <f t="shared" si="242"/>
        <v>39.99</v>
      </c>
      <c r="M2048" s="47">
        <f t="shared" si="243"/>
        <v>39.619999999999997</v>
      </c>
      <c r="N2048" s="47">
        <f t="shared" si="244"/>
        <v>39.909999999999997</v>
      </c>
      <c r="O2048" s="48">
        <f t="shared" ca="1" si="245"/>
        <v>1670500</v>
      </c>
    </row>
    <row r="2049" spans="1:15" x14ac:dyDescent="0.25">
      <c r="A2049">
        <v>2034</v>
      </c>
      <c r="B2049" s="84">
        <v>39001</v>
      </c>
      <c r="C2049" s="47">
        <v>49.8</v>
      </c>
      <c r="D2049" s="47">
        <v>49.89</v>
      </c>
      <c r="E2049" s="47">
        <v>49.42</v>
      </c>
      <c r="F2049" s="47">
        <v>49.6</v>
      </c>
      <c r="G2049" s="48">
        <v>1922000</v>
      </c>
      <c r="H2049" s="47">
        <v>39.71</v>
      </c>
      <c r="I2049" s="51">
        <f t="shared" si="239"/>
        <v>0.80060483870967747</v>
      </c>
      <c r="J2049" s="51">
        <f t="shared" ca="1" si="240"/>
        <v>1</v>
      </c>
      <c r="K2049" s="47">
        <f t="shared" si="241"/>
        <v>39.869999999999997</v>
      </c>
      <c r="L2049" s="47">
        <f t="shared" si="242"/>
        <v>39.94</v>
      </c>
      <c r="M2049" s="47">
        <f t="shared" si="243"/>
        <v>39.57</v>
      </c>
      <c r="N2049" s="47">
        <f t="shared" si="244"/>
        <v>39.71</v>
      </c>
      <c r="O2049" s="48">
        <f t="shared" ca="1" si="245"/>
        <v>1922000</v>
      </c>
    </row>
    <row r="2050" spans="1:15" x14ac:dyDescent="0.25">
      <c r="A2050">
        <v>2035</v>
      </c>
      <c r="B2050" s="84">
        <v>39000</v>
      </c>
      <c r="C2050" s="47">
        <v>49.04</v>
      </c>
      <c r="D2050" s="47">
        <v>49.87</v>
      </c>
      <c r="E2050" s="47">
        <v>49</v>
      </c>
      <c r="F2050" s="47">
        <v>49.83</v>
      </c>
      <c r="G2050" s="48">
        <v>2557700</v>
      </c>
      <c r="H2050" s="47">
        <v>39.9</v>
      </c>
      <c r="I2050" s="51">
        <f t="shared" si="239"/>
        <v>0.80072245635159545</v>
      </c>
      <c r="J2050" s="51">
        <f t="shared" ca="1" si="240"/>
        <v>1</v>
      </c>
      <c r="K2050" s="47">
        <f t="shared" si="241"/>
        <v>39.270000000000003</v>
      </c>
      <c r="L2050" s="47">
        <f t="shared" si="242"/>
        <v>39.93</v>
      </c>
      <c r="M2050" s="47">
        <f t="shared" si="243"/>
        <v>39.24</v>
      </c>
      <c r="N2050" s="47">
        <f t="shared" si="244"/>
        <v>39.9</v>
      </c>
      <c r="O2050" s="48">
        <f t="shared" ca="1" si="245"/>
        <v>2557700</v>
      </c>
    </row>
    <row r="2051" spans="1:15" x14ac:dyDescent="0.25">
      <c r="A2051">
        <v>2036</v>
      </c>
      <c r="B2051" s="84">
        <v>38999</v>
      </c>
      <c r="C2051" s="47">
        <v>48.88</v>
      </c>
      <c r="D2051" s="47">
        <v>49.33</v>
      </c>
      <c r="E2051" s="47">
        <v>48.88</v>
      </c>
      <c r="F2051" s="47">
        <v>49.04</v>
      </c>
      <c r="G2051" s="48">
        <v>890300</v>
      </c>
      <c r="H2051" s="47">
        <v>39.270000000000003</v>
      </c>
      <c r="I2051" s="51">
        <f t="shared" si="239"/>
        <v>0.80077487765089728</v>
      </c>
      <c r="J2051" s="51">
        <f t="shared" ca="1" si="240"/>
        <v>1</v>
      </c>
      <c r="K2051" s="47">
        <f t="shared" si="241"/>
        <v>39.14</v>
      </c>
      <c r="L2051" s="47">
        <f t="shared" si="242"/>
        <v>39.5</v>
      </c>
      <c r="M2051" s="47">
        <f t="shared" si="243"/>
        <v>39.14</v>
      </c>
      <c r="N2051" s="47">
        <f t="shared" si="244"/>
        <v>39.270000000000003</v>
      </c>
      <c r="O2051" s="48">
        <f t="shared" ca="1" si="245"/>
        <v>890300</v>
      </c>
    </row>
    <row r="2052" spans="1:15" x14ac:dyDescent="0.25">
      <c r="A2052">
        <v>2037</v>
      </c>
      <c r="B2052" s="84">
        <v>38996</v>
      </c>
      <c r="C2052" s="47">
        <v>49.5</v>
      </c>
      <c r="D2052" s="47">
        <v>49.53</v>
      </c>
      <c r="E2052" s="47">
        <v>48.85</v>
      </c>
      <c r="F2052" s="47">
        <v>49.12</v>
      </c>
      <c r="G2052" s="48">
        <v>1516400</v>
      </c>
      <c r="H2052" s="47">
        <v>39.33</v>
      </c>
      <c r="I2052" s="51">
        <f t="shared" si="239"/>
        <v>0.8006921824104235</v>
      </c>
      <c r="J2052" s="51">
        <f t="shared" ca="1" si="240"/>
        <v>1</v>
      </c>
      <c r="K2052" s="47">
        <f t="shared" si="241"/>
        <v>39.630000000000003</v>
      </c>
      <c r="L2052" s="47">
        <f t="shared" si="242"/>
        <v>39.659999999999997</v>
      </c>
      <c r="M2052" s="47">
        <f t="shared" si="243"/>
        <v>39.11</v>
      </c>
      <c r="N2052" s="47">
        <f t="shared" si="244"/>
        <v>39.33</v>
      </c>
      <c r="O2052" s="48">
        <f t="shared" ca="1" si="245"/>
        <v>1516400</v>
      </c>
    </row>
    <row r="2053" spans="1:15" x14ac:dyDescent="0.25">
      <c r="A2053">
        <v>2038</v>
      </c>
      <c r="B2053" s="84">
        <v>38995</v>
      </c>
      <c r="C2053" s="47">
        <v>49.09</v>
      </c>
      <c r="D2053" s="47">
        <v>49.76</v>
      </c>
      <c r="E2053" s="47">
        <v>49.06</v>
      </c>
      <c r="F2053" s="47">
        <v>49.6</v>
      </c>
      <c r="G2053" s="48">
        <v>2128400</v>
      </c>
      <c r="H2053" s="47">
        <v>39.71</v>
      </c>
      <c r="I2053" s="51">
        <f t="shared" si="239"/>
        <v>0.80060483870967747</v>
      </c>
      <c r="J2053" s="51">
        <f t="shared" ca="1" si="240"/>
        <v>1</v>
      </c>
      <c r="K2053" s="47">
        <f t="shared" si="241"/>
        <v>39.299999999999997</v>
      </c>
      <c r="L2053" s="47">
        <f t="shared" si="242"/>
        <v>39.840000000000003</v>
      </c>
      <c r="M2053" s="47">
        <f t="shared" si="243"/>
        <v>39.28</v>
      </c>
      <c r="N2053" s="47">
        <f t="shared" si="244"/>
        <v>39.71</v>
      </c>
      <c r="O2053" s="48">
        <f t="shared" ca="1" si="245"/>
        <v>2128400</v>
      </c>
    </row>
    <row r="2054" spans="1:15" x14ac:dyDescent="0.25">
      <c r="A2054">
        <v>2039</v>
      </c>
      <c r="B2054" s="84">
        <v>38994</v>
      </c>
      <c r="C2054" s="47">
        <v>48.53</v>
      </c>
      <c r="D2054" s="47">
        <v>49.25</v>
      </c>
      <c r="E2054" s="47">
        <v>48.34</v>
      </c>
      <c r="F2054" s="47">
        <v>49.2</v>
      </c>
      <c r="G2054" s="48">
        <v>1524900</v>
      </c>
      <c r="H2054" s="47">
        <v>39.39</v>
      </c>
      <c r="I2054" s="51">
        <f t="shared" si="239"/>
        <v>0.80060975609756091</v>
      </c>
      <c r="J2054" s="51">
        <f t="shared" ca="1" si="240"/>
        <v>1</v>
      </c>
      <c r="K2054" s="47">
        <f t="shared" si="241"/>
        <v>38.85</v>
      </c>
      <c r="L2054" s="47">
        <f t="shared" si="242"/>
        <v>39.43</v>
      </c>
      <c r="M2054" s="47">
        <f t="shared" si="243"/>
        <v>38.700000000000003</v>
      </c>
      <c r="N2054" s="47">
        <f t="shared" si="244"/>
        <v>39.39</v>
      </c>
      <c r="O2054" s="48">
        <f t="shared" ca="1" si="245"/>
        <v>1524900</v>
      </c>
    </row>
    <row r="2055" spans="1:15" x14ac:dyDescent="0.25">
      <c r="A2055">
        <v>2040</v>
      </c>
      <c r="B2055" s="84">
        <v>38993</v>
      </c>
      <c r="C2055" s="47">
        <v>48.7</v>
      </c>
      <c r="D2055" s="47">
        <v>49.08</v>
      </c>
      <c r="E2055" s="47">
        <v>48.54</v>
      </c>
      <c r="F2055" s="47">
        <v>48.75</v>
      </c>
      <c r="G2055" s="48">
        <v>1328100</v>
      </c>
      <c r="H2055" s="47">
        <v>39.03</v>
      </c>
      <c r="I2055" s="51">
        <f t="shared" si="239"/>
        <v>0.80061538461538462</v>
      </c>
      <c r="J2055" s="51">
        <f t="shared" ca="1" si="240"/>
        <v>1</v>
      </c>
      <c r="K2055" s="47">
        <f t="shared" si="241"/>
        <v>38.99</v>
      </c>
      <c r="L2055" s="47">
        <f t="shared" si="242"/>
        <v>39.29</v>
      </c>
      <c r="M2055" s="47">
        <f t="shared" si="243"/>
        <v>38.86</v>
      </c>
      <c r="N2055" s="47">
        <f t="shared" si="244"/>
        <v>39.03</v>
      </c>
      <c r="O2055" s="48">
        <f t="shared" ca="1" si="245"/>
        <v>1328100</v>
      </c>
    </row>
    <row r="2056" spans="1:15" x14ac:dyDescent="0.25">
      <c r="A2056">
        <v>2041</v>
      </c>
      <c r="B2056" s="84">
        <v>38992</v>
      </c>
      <c r="C2056" s="47">
        <v>48.15</v>
      </c>
      <c r="D2056" s="47">
        <v>48.96</v>
      </c>
      <c r="E2056" s="47">
        <v>48.02</v>
      </c>
      <c r="F2056" s="47">
        <v>48.69</v>
      </c>
      <c r="G2056" s="48">
        <v>1791200</v>
      </c>
      <c r="H2056" s="47">
        <v>38.99</v>
      </c>
      <c r="I2056" s="51">
        <f t="shared" si="239"/>
        <v>0.80078044773054025</v>
      </c>
      <c r="J2056" s="51">
        <f t="shared" ca="1" si="240"/>
        <v>1</v>
      </c>
      <c r="K2056" s="47">
        <f t="shared" si="241"/>
        <v>38.56</v>
      </c>
      <c r="L2056" s="47">
        <f t="shared" si="242"/>
        <v>39.21</v>
      </c>
      <c r="M2056" s="47">
        <f t="shared" si="243"/>
        <v>38.450000000000003</v>
      </c>
      <c r="N2056" s="47">
        <f t="shared" si="244"/>
        <v>38.99</v>
      </c>
      <c r="O2056" s="48">
        <f t="shared" ca="1" si="245"/>
        <v>1791200</v>
      </c>
    </row>
    <row r="2057" spans="1:15" x14ac:dyDescent="0.25">
      <c r="A2057">
        <v>2042</v>
      </c>
      <c r="B2057" s="84">
        <v>38989</v>
      </c>
      <c r="C2057" s="47">
        <v>48</v>
      </c>
      <c r="D2057" s="47">
        <v>48.13</v>
      </c>
      <c r="E2057" s="47">
        <v>47.9</v>
      </c>
      <c r="F2057" s="47">
        <v>48.01</v>
      </c>
      <c r="G2057" s="48">
        <v>1110900</v>
      </c>
      <c r="H2057" s="47">
        <v>38.25</v>
      </c>
      <c r="I2057" s="51">
        <f t="shared" si="239"/>
        <v>0.79670901895438451</v>
      </c>
      <c r="J2057" s="51">
        <f t="shared" ca="1" si="240"/>
        <v>1</v>
      </c>
      <c r="K2057" s="47">
        <f t="shared" si="241"/>
        <v>38.24</v>
      </c>
      <c r="L2057" s="47">
        <f t="shared" si="242"/>
        <v>38.35</v>
      </c>
      <c r="M2057" s="47">
        <f t="shared" si="243"/>
        <v>38.159999999999997</v>
      </c>
      <c r="N2057" s="47">
        <f t="shared" si="244"/>
        <v>38.25</v>
      </c>
      <c r="O2057" s="48">
        <f t="shared" ca="1" si="245"/>
        <v>1110900</v>
      </c>
    </row>
    <row r="2058" spans="1:15" x14ac:dyDescent="0.25">
      <c r="A2058">
        <v>2043</v>
      </c>
      <c r="B2058" s="84">
        <v>38988</v>
      </c>
      <c r="C2058" s="47">
        <v>47.78</v>
      </c>
      <c r="D2058" s="47">
        <v>48.13</v>
      </c>
      <c r="E2058" s="47">
        <v>47.65</v>
      </c>
      <c r="F2058" s="47">
        <v>47.98</v>
      </c>
      <c r="G2058" s="48">
        <v>1244700</v>
      </c>
      <c r="H2058" s="47">
        <v>38.229999999999997</v>
      </c>
      <c r="I2058" s="51">
        <f t="shared" si="239"/>
        <v>0.79679032930387661</v>
      </c>
      <c r="J2058" s="51">
        <f t="shared" ca="1" si="240"/>
        <v>1</v>
      </c>
      <c r="K2058" s="47">
        <f t="shared" si="241"/>
        <v>38.07</v>
      </c>
      <c r="L2058" s="47">
        <f t="shared" si="242"/>
        <v>38.35</v>
      </c>
      <c r="M2058" s="47">
        <f t="shared" si="243"/>
        <v>37.97</v>
      </c>
      <c r="N2058" s="47">
        <f t="shared" si="244"/>
        <v>38.229999999999997</v>
      </c>
      <c r="O2058" s="48">
        <f t="shared" ca="1" si="245"/>
        <v>1244700</v>
      </c>
    </row>
    <row r="2059" spans="1:15" x14ac:dyDescent="0.25">
      <c r="A2059">
        <v>2044</v>
      </c>
      <c r="B2059" s="84">
        <v>38987</v>
      </c>
      <c r="C2059" s="47">
        <v>47.7</v>
      </c>
      <c r="D2059" s="47">
        <v>47.99</v>
      </c>
      <c r="E2059" s="47">
        <v>47.63</v>
      </c>
      <c r="F2059" s="47">
        <v>47.78</v>
      </c>
      <c r="G2059" s="48">
        <v>1196500</v>
      </c>
      <c r="H2059" s="47">
        <v>38.07</v>
      </c>
      <c r="I2059" s="51">
        <f t="shared" si="239"/>
        <v>0.79677689409794894</v>
      </c>
      <c r="J2059" s="51">
        <f t="shared" ca="1" si="240"/>
        <v>1</v>
      </c>
      <c r="K2059" s="47">
        <f t="shared" si="241"/>
        <v>38.01</v>
      </c>
      <c r="L2059" s="47">
        <f t="shared" si="242"/>
        <v>38.24</v>
      </c>
      <c r="M2059" s="47">
        <f t="shared" si="243"/>
        <v>37.950000000000003</v>
      </c>
      <c r="N2059" s="47">
        <f t="shared" si="244"/>
        <v>38.07</v>
      </c>
      <c r="O2059" s="48">
        <f t="shared" ca="1" si="245"/>
        <v>1196500</v>
      </c>
    </row>
    <row r="2060" spans="1:15" x14ac:dyDescent="0.25">
      <c r="A2060">
        <v>2045</v>
      </c>
      <c r="B2060" s="84">
        <v>38986</v>
      </c>
      <c r="C2060" s="47">
        <v>47.73</v>
      </c>
      <c r="D2060" s="47">
        <v>47.99</v>
      </c>
      <c r="E2060" s="47">
        <v>47.56</v>
      </c>
      <c r="F2060" s="47">
        <v>47.84</v>
      </c>
      <c r="G2060" s="48">
        <v>1269200</v>
      </c>
      <c r="H2060" s="47">
        <v>38.11</v>
      </c>
      <c r="I2060" s="51">
        <f t="shared" si="239"/>
        <v>0.79661371237458189</v>
      </c>
      <c r="J2060" s="51">
        <f t="shared" ca="1" si="240"/>
        <v>1</v>
      </c>
      <c r="K2060" s="47">
        <f t="shared" si="241"/>
        <v>38.020000000000003</v>
      </c>
      <c r="L2060" s="47">
        <f t="shared" si="242"/>
        <v>38.229999999999997</v>
      </c>
      <c r="M2060" s="47">
        <f t="shared" si="243"/>
        <v>37.89</v>
      </c>
      <c r="N2060" s="47">
        <f t="shared" si="244"/>
        <v>38.11</v>
      </c>
      <c r="O2060" s="48">
        <f t="shared" ca="1" si="245"/>
        <v>1269200</v>
      </c>
    </row>
    <row r="2061" spans="1:15" x14ac:dyDescent="0.25">
      <c r="A2061">
        <v>2046</v>
      </c>
      <c r="B2061" s="84">
        <v>38985</v>
      </c>
      <c r="C2061" s="47">
        <v>47.6</v>
      </c>
      <c r="D2061" s="47">
        <v>47.95</v>
      </c>
      <c r="E2061" s="47">
        <v>47.35</v>
      </c>
      <c r="F2061" s="47">
        <v>47.73</v>
      </c>
      <c r="G2061" s="48">
        <v>1595900</v>
      </c>
      <c r="H2061" s="47">
        <v>38.03</v>
      </c>
      <c r="I2061" s="51">
        <f t="shared" si="239"/>
        <v>0.79677351770375038</v>
      </c>
      <c r="J2061" s="51">
        <f t="shared" ca="1" si="240"/>
        <v>1</v>
      </c>
      <c r="K2061" s="47">
        <f t="shared" si="241"/>
        <v>37.93</v>
      </c>
      <c r="L2061" s="47">
        <f t="shared" si="242"/>
        <v>38.21</v>
      </c>
      <c r="M2061" s="47">
        <f t="shared" si="243"/>
        <v>37.729999999999997</v>
      </c>
      <c r="N2061" s="47">
        <f t="shared" si="244"/>
        <v>38.03</v>
      </c>
      <c r="O2061" s="48">
        <f t="shared" ca="1" si="245"/>
        <v>1595900</v>
      </c>
    </row>
    <row r="2062" spans="1:15" x14ac:dyDescent="0.25">
      <c r="A2062">
        <v>2047</v>
      </c>
      <c r="B2062" s="84">
        <v>38982</v>
      </c>
      <c r="C2062" s="47">
        <v>47.05</v>
      </c>
      <c r="D2062" s="47">
        <v>47.36</v>
      </c>
      <c r="E2062" s="47">
        <v>46.68</v>
      </c>
      <c r="F2062" s="47">
        <v>47.23</v>
      </c>
      <c r="G2062" s="48">
        <v>1312000</v>
      </c>
      <c r="H2062" s="47">
        <v>37.630000000000003</v>
      </c>
      <c r="I2062" s="51">
        <f t="shared" si="239"/>
        <v>0.79673936057590522</v>
      </c>
      <c r="J2062" s="51">
        <f t="shared" ca="1" si="240"/>
        <v>1</v>
      </c>
      <c r="K2062" s="47">
        <f t="shared" si="241"/>
        <v>37.49</v>
      </c>
      <c r="L2062" s="47">
        <f t="shared" si="242"/>
        <v>37.729999999999997</v>
      </c>
      <c r="M2062" s="47">
        <f t="shared" si="243"/>
        <v>37.19</v>
      </c>
      <c r="N2062" s="47">
        <f t="shared" si="244"/>
        <v>37.630000000000003</v>
      </c>
      <c r="O2062" s="48">
        <f t="shared" ca="1" si="245"/>
        <v>1312000</v>
      </c>
    </row>
    <row r="2063" spans="1:15" x14ac:dyDescent="0.25">
      <c r="A2063">
        <v>2048</v>
      </c>
      <c r="B2063" s="84">
        <v>38981</v>
      </c>
      <c r="C2063" s="47">
        <v>47.4</v>
      </c>
      <c r="D2063" s="47">
        <v>47.56</v>
      </c>
      <c r="E2063" s="47">
        <v>46.98</v>
      </c>
      <c r="F2063" s="47">
        <v>47.05</v>
      </c>
      <c r="G2063" s="48">
        <v>1894700</v>
      </c>
      <c r="H2063" s="47">
        <v>37.479999999999997</v>
      </c>
      <c r="I2063" s="51">
        <f t="shared" si="239"/>
        <v>0.79659936238044626</v>
      </c>
      <c r="J2063" s="51">
        <f t="shared" ca="1" si="240"/>
        <v>1</v>
      </c>
      <c r="K2063" s="47">
        <f t="shared" si="241"/>
        <v>37.76</v>
      </c>
      <c r="L2063" s="47">
        <f t="shared" si="242"/>
        <v>37.89</v>
      </c>
      <c r="M2063" s="47">
        <f t="shared" si="243"/>
        <v>37.42</v>
      </c>
      <c r="N2063" s="47">
        <f t="shared" si="244"/>
        <v>37.479999999999997</v>
      </c>
      <c r="O2063" s="48">
        <f t="shared" ca="1" si="245"/>
        <v>1894700</v>
      </c>
    </row>
    <row r="2064" spans="1:15" x14ac:dyDescent="0.25">
      <c r="A2064">
        <v>2049</v>
      </c>
      <c r="B2064" s="84">
        <v>38980</v>
      </c>
      <c r="C2064" s="47">
        <v>47.5</v>
      </c>
      <c r="D2064" s="47">
        <v>47.84</v>
      </c>
      <c r="E2064" s="47">
        <v>47.35</v>
      </c>
      <c r="F2064" s="47">
        <v>47.74</v>
      </c>
      <c r="G2064" s="48">
        <v>1345000</v>
      </c>
      <c r="H2064" s="47">
        <v>38.03</v>
      </c>
      <c r="I2064" s="51">
        <f t="shared" si="239"/>
        <v>0.79660661918726439</v>
      </c>
      <c r="J2064" s="51">
        <f t="shared" ca="1" si="240"/>
        <v>1</v>
      </c>
      <c r="K2064" s="47">
        <f t="shared" si="241"/>
        <v>37.840000000000003</v>
      </c>
      <c r="L2064" s="47">
        <f t="shared" si="242"/>
        <v>38.11</v>
      </c>
      <c r="M2064" s="47">
        <f t="shared" si="243"/>
        <v>37.72</v>
      </c>
      <c r="N2064" s="47">
        <f t="shared" si="244"/>
        <v>38.03</v>
      </c>
      <c r="O2064" s="48">
        <f t="shared" ca="1" si="245"/>
        <v>1345000</v>
      </c>
    </row>
    <row r="2065" spans="1:15" x14ac:dyDescent="0.25">
      <c r="A2065">
        <v>2050</v>
      </c>
      <c r="B2065" s="84">
        <v>38979</v>
      </c>
      <c r="C2065" s="47">
        <v>47.69</v>
      </c>
      <c r="D2065" s="47">
        <v>47.7</v>
      </c>
      <c r="E2065" s="47">
        <v>47.2</v>
      </c>
      <c r="F2065" s="47">
        <v>47.32</v>
      </c>
      <c r="G2065" s="48">
        <v>1024600</v>
      </c>
      <c r="H2065" s="47">
        <v>37.700000000000003</v>
      </c>
      <c r="I2065" s="51">
        <f t="shared" ref="I2065:I2128" si="246">H2065/F2065</f>
        <v>0.79670329670329676</v>
      </c>
      <c r="J2065" s="51">
        <f t="shared" ref="J2065:J2128" ca="1" si="247">INDEX(OFFSET($T$15,0,0,$S$13+1,1),MATCH(B2065,OFFSET($Q$15,0,0,$S$13+1,1),-1))</f>
        <v>1</v>
      </c>
      <c r="K2065" s="47">
        <f t="shared" ref="K2065:K2128" si="248">ROUND($I2065*C2065,2)</f>
        <v>37.99</v>
      </c>
      <c r="L2065" s="47">
        <f t="shared" ref="L2065:L2128" si="249">ROUND($I2065*D2065,2)</f>
        <v>38</v>
      </c>
      <c r="M2065" s="47">
        <f t="shared" ref="M2065:M2128" si="250">ROUND($I2065*E2065,2)</f>
        <v>37.6</v>
      </c>
      <c r="N2065" s="47">
        <f t="shared" ref="N2065:N2128" si="251">ROUND($I2065*F2065,2)</f>
        <v>37.700000000000003</v>
      </c>
      <c r="O2065" s="48">
        <f t="shared" ref="O2065:O2128" ca="1" si="252">G2065*J2065</f>
        <v>1024600</v>
      </c>
    </row>
    <row r="2066" spans="1:15" x14ac:dyDescent="0.25">
      <c r="A2066">
        <v>2051</v>
      </c>
      <c r="B2066" s="84">
        <v>38978</v>
      </c>
      <c r="C2066" s="47">
        <v>47.21</v>
      </c>
      <c r="D2066" s="47">
        <v>47.85</v>
      </c>
      <c r="E2066" s="47">
        <v>47.03</v>
      </c>
      <c r="F2066" s="47">
        <v>47.68</v>
      </c>
      <c r="G2066" s="48">
        <v>2577400</v>
      </c>
      <c r="H2066" s="47">
        <v>37.99</v>
      </c>
      <c r="I2066" s="51">
        <f t="shared" si="246"/>
        <v>0.79677013422818799</v>
      </c>
      <c r="J2066" s="51">
        <f t="shared" ca="1" si="247"/>
        <v>1</v>
      </c>
      <c r="K2066" s="47">
        <f t="shared" si="248"/>
        <v>37.619999999999997</v>
      </c>
      <c r="L2066" s="47">
        <f t="shared" si="249"/>
        <v>38.130000000000003</v>
      </c>
      <c r="M2066" s="47">
        <f t="shared" si="250"/>
        <v>37.47</v>
      </c>
      <c r="N2066" s="47">
        <f t="shared" si="251"/>
        <v>37.99</v>
      </c>
      <c r="O2066" s="48">
        <f t="shared" ca="1" si="252"/>
        <v>2577400</v>
      </c>
    </row>
    <row r="2067" spans="1:15" x14ac:dyDescent="0.25">
      <c r="A2067">
        <v>2052</v>
      </c>
      <c r="B2067" s="84">
        <v>38975</v>
      </c>
      <c r="C2067" s="47">
        <v>47.06</v>
      </c>
      <c r="D2067" s="47">
        <v>47.5</v>
      </c>
      <c r="E2067" s="47">
        <v>47.06</v>
      </c>
      <c r="F2067" s="47">
        <v>47.26</v>
      </c>
      <c r="G2067" s="48">
        <v>2552800</v>
      </c>
      <c r="H2067" s="47">
        <v>37.65</v>
      </c>
      <c r="I2067" s="51">
        <f t="shared" si="246"/>
        <v>0.79665679221328822</v>
      </c>
      <c r="J2067" s="51">
        <f t="shared" ca="1" si="247"/>
        <v>1</v>
      </c>
      <c r="K2067" s="47">
        <f t="shared" si="248"/>
        <v>37.49</v>
      </c>
      <c r="L2067" s="47">
        <f t="shared" si="249"/>
        <v>37.840000000000003</v>
      </c>
      <c r="M2067" s="47">
        <f t="shared" si="250"/>
        <v>37.49</v>
      </c>
      <c r="N2067" s="47">
        <f t="shared" si="251"/>
        <v>37.65</v>
      </c>
      <c r="O2067" s="48">
        <f t="shared" ca="1" si="252"/>
        <v>2552800</v>
      </c>
    </row>
    <row r="2068" spans="1:15" x14ac:dyDescent="0.25">
      <c r="A2068">
        <v>2053</v>
      </c>
      <c r="B2068" s="84">
        <v>38974</v>
      </c>
      <c r="C2068" s="47">
        <v>47.15</v>
      </c>
      <c r="D2068" s="47">
        <v>47.17</v>
      </c>
      <c r="E2068" s="47">
        <v>46.86</v>
      </c>
      <c r="F2068" s="47">
        <v>47.05</v>
      </c>
      <c r="G2068" s="48">
        <v>1723800</v>
      </c>
      <c r="H2068" s="47">
        <v>37.479999999999997</v>
      </c>
      <c r="I2068" s="51">
        <f t="shared" si="246"/>
        <v>0.79659936238044626</v>
      </c>
      <c r="J2068" s="51">
        <f t="shared" ca="1" si="247"/>
        <v>1</v>
      </c>
      <c r="K2068" s="47">
        <f t="shared" si="248"/>
        <v>37.56</v>
      </c>
      <c r="L2068" s="47">
        <f t="shared" si="249"/>
        <v>37.58</v>
      </c>
      <c r="M2068" s="47">
        <f t="shared" si="250"/>
        <v>37.33</v>
      </c>
      <c r="N2068" s="47">
        <f t="shared" si="251"/>
        <v>37.479999999999997</v>
      </c>
      <c r="O2068" s="48">
        <f t="shared" ca="1" si="252"/>
        <v>1723800</v>
      </c>
    </row>
    <row r="2069" spans="1:15" x14ac:dyDescent="0.25">
      <c r="A2069">
        <v>2054</v>
      </c>
      <c r="B2069" s="84">
        <v>38973</v>
      </c>
      <c r="C2069" s="47">
        <v>47.22</v>
      </c>
      <c r="D2069" s="47">
        <v>47.25</v>
      </c>
      <c r="E2069" s="47">
        <v>46.83</v>
      </c>
      <c r="F2069" s="47">
        <v>47.2</v>
      </c>
      <c r="G2069" s="48">
        <v>1448300</v>
      </c>
      <c r="H2069" s="47">
        <v>37.6</v>
      </c>
      <c r="I2069" s="51">
        <f t="shared" si="246"/>
        <v>0.79661016949152541</v>
      </c>
      <c r="J2069" s="51">
        <f t="shared" ca="1" si="247"/>
        <v>1</v>
      </c>
      <c r="K2069" s="47">
        <f t="shared" si="248"/>
        <v>37.619999999999997</v>
      </c>
      <c r="L2069" s="47">
        <f t="shared" si="249"/>
        <v>37.64</v>
      </c>
      <c r="M2069" s="47">
        <f t="shared" si="250"/>
        <v>37.31</v>
      </c>
      <c r="N2069" s="47">
        <f t="shared" si="251"/>
        <v>37.6</v>
      </c>
      <c r="O2069" s="48">
        <f t="shared" ca="1" si="252"/>
        <v>1448300</v>
      </c>
    </row>
    <row r="2070" spans="1:15" x14ac:dyDescent="0.25">
      <c r="A2070">
        <v>2055</v>
      </c>
      <c r="B2070" s="84">
        <v>38972</v>
      </c>
      <c r="C2070" s="47">
        <v>47.9</v>
      </c>
      <c r="D2070" s="47">
        <v>48</v>
      </c>
      <c r="E2070" s="47">
        <v>46.91</v>
      </c>
      <c r="F2070" s="47">
        <v>47.21</v>
      </c>
      <c r="G2070" s="48">
        <v>2458600</v>
      </c>
      <c r="H2070" s="47">
        <v>37.61</v>
      </c>
      <c r="I2070" s="51">
        <f t="shared" si="246"/>
        <v>0.79665325142978183</v>
      </c>
      <c r="J2070" s="51">
        <f t="shared" ca="1" si="247"/>
        <v>1</v>
      </c>
      <c r="K2070" s="47">
        <f t="shared" si="248"/>
        <v>38.159999999999997</v>
      </c>
      <c r="L2070" s="47">
        <f t="shared" si="249"/>
        <v>38.24</v>
      </c>
      <c r="M2070" s="47">
        <f t="shared" si="250"/>
        <v>37.369999999999997</v>
      </c>
      <c r="N2070" s="47">
        <f t="shared" si="251"/>
        <v>37.61</v>
      </c>
      <c r="O2070" s="48">
        <f t="shared" ca="1" si="252"/>
        <v>2458600</v>
      </c>
    </row>
    <row r="2071" spans="1:15" x14ac:dyDescent="0.25">
      <c r="A2071">
        <v>2056</v>
      </c>
      <c r="B2071" s="84">
        <v>38971</v>
      </c>
      <c r="C2071" s="47">
        <v>47.62</v>
      </c>
      <c r="D2071" s="47">
        <v>47.94</v>
      </c>
      <c r="E2071" s="47">
        <v>47.43</v>
      </c>
      <c r="F2071" s="47">
        <v>47.9</v>
      </c>
      <c r="G2071" s="48">
        <v>1184000</v>
      </c>
      <c r="H2071" s="47">
        <v>38.159999999999997</v>
      </c>
      <c r="I2071" s="51">
        <f t="shared" si="246"/>
        <v>0.79665970772442585</v>
      </c>
      <c r="J2071" s="51">
        <f t="shared" ca="1" si="247"/>
        <v>1</v>
      </c>
      <c r="K2071" s="47">
        <f t="shared" si="248"/>
        <v>37.94</v>
      </c>
      <c r="L2071" s="47">
        <f t="shared" si="249"/>
        <v>38.19</v>
      </c>
      <c r="M2071" s="47">
        <f t="shared" si="250"/>
        <v>37.79</v>
      </c>
      <c r="N2071" s="47">
        <f t="shared" si="251"/>
        <v>38.159999999999997</v>
      </c>
      <c r="O2071" s="48">
        <f t="shared" ca="1" si="252"/>
        <v>1184000</v>
      </c>
    </row>
    <row r="2072" spans="1:15" x14ac:dyDescent="0.25">
      <c r="A2072">
        <v>2057</v>
      </c>
      <c r="B2072" s="84">
        <v>38968</v>
      </c>
      <c r="C2072" s="47">
        <v>47.86</v>
      </c>
      <c r="D2072" s="47">
        <v>47.86</v>
      </c>
      <c r="E2072" s="47">
        <v>47.31</v>
      </c>
      <c r="F2072" s="47">
        <v>47.62</v>
      </c>
      <c r="G2072" s="48">
        <v>1270500</v>
      </c>
      <c r="H2072" s="47">
        <v>37.94</v>
      </c>
      <c r="I2072" s="51">
        <f t="shared" si="246"/>
        <v>0.79672406551868957</v>
      </c>
      <c r="J2072" s="51">
        <f t="shared" ca="1" si="247"/>
        <v>1</v>
      </c>
      <c r="K2072" s="47">
        <f t="shared" si="248"/>
        <v>38.130000000000003</v>
      </c>
      <c r="L2072" s="47">
        <f t="shared" si="249"/>
        <v>38.130000000000003</v>
      </c>
      <c r="M2072" s="47">
        <f t="shared" si="250"/>
        <v>37.69</v>
      </c>
      <c r="N2072" s="47">
        <f t="shared" si="251"/>
        <v>37.94</v>
      </c>
      <c r="O2072" s="48">
        <f t="shared" ca="1" si="252"/>
        <v>1270500</v>
      </c>
    </row>
    <row r="2073" spans="1:15" x14ac:dyDescent="0.25">
      <c r="A2073">
        <v>2058</v>
      </c>
      <c r="B2073" s="84">
        <v>38967</v>
      </c>
      <c r="C2073" s="47">
        <v>47.82</v>
      </c>
      <c r="D2073" s="47">
        <v>47.87</v>
      </c>
      <c r="E2073" s="47">
        <v>47.54</v>
      </c>
      <c r="F2073" s="47">
        <v>47.65</v>
      </c>
      <c r="G2073" s="48">
        <v>1220800</v>
      </c>
      <c r="H2073" s="47">
        <v>37.96</v>
      </c>
      <c r="I2073" s="51">
        <f t="shared" si="246"/>
        <v>0.79664218258132213</v>
      </c>
      <c r="J2073" s="51">
        <f t="shared" ca="1" si="247"/>
        <v>1</v>
      </c>
      <c r="K2073" s="47">
        <f t="shared" si="248"/>
        <v>38.1</v>
      </c>
      <c r="L2073" s="47">
        <f t="shared" si="249"/>
        <v>38.14</v>
      </c>
      <c r="M2073" s="47">
        <f t="shared" si="250"/>
        <v>37.869999999999997</v>
      </c>
      <c r="N2073" s="47">
        <f t="shared" si="251"/>
        <v>37.96</v>
      </c>
      <c r="O2073" s="48">
        <f t="shared" ca="1" si="252"/>
        <v>1220800</v>
      </c>
    </row>
    <row r="2074" spans="1:15" x14ac:dyDescent="0.25">
      <c r="A2074">
        <v>2059</v>
      </c>
      <c r="B2074" s="84">
        <v>38966</v>
      </c>
      <c r="C2074" s="47">
        <v>47.81</v>
      </c>
      <c r="D2074" s="47">
        <v>47.84</v>
      </c>
      <c r="E2074" s="47">
        <v>47.59</v>
      </c>
      <c r="F2074" s="47">
        <v>47.76</v>
      </c>
      <c r="G2074" s="48">
        <v>1319500</v>
      </c>
      <c r="H2074" s="47">
        <v>38.049999999999997</v>
      </c>
      <c r="I2074" s="51">
        <f t="shared" si="246"/>
        <v>0.79669179229480735</v>
      </c>
      <c r="J2074" s="51">
        <f t="shared" ca="1" si="247"/>
        <v>1</v>
      </c>
      <c r="K2074" s="47">
        <f t="shared" si="248"/>
        <v>38.090000000000003</v>
      </c>
      <c r="L2074" s="47">
        <f t="shared" si="249"/>
        <v>38.11</v>
      </c>
      <c r="M2074" s="47">
        <f t="shared" si="250"/>
        <v>37.909999999999997</v>
      </c>
      <c r="N2074" s="47">
        <f t="shared" si="251"/>
        <v>38.049999999999997</v>
      </c>
      <c r="O2074" s="48">
        <f t="shared" ca="1" si="252"/>
        <v>1319500</v>
      </c>
    </row>
    <row r="2075" spans="1:15" x14ac:dyDescent="0.25">
      <c r="A2075">
        <v>2060</v>
      </c>
      <c r="B2075" s="84">
        <v>38965</v>
      </c>
      <c r="C2075" s="47">
        <v>47.22</v>
      </c>
      <c r="D2075" s="47">
        <v>48</v>
      </c>
      <c r="E2075" s="47">
        <v>47.2</v>
      </c>
      <c r="F2075" s="47">
        <v>47.85</v>
      </c>
      <c r="G2075" s="48">
        <v>1224700</v>
      </c>
      <c r="H2075" s="47">
        <v>38.119999999999997</v>
      </c>
      <c r="I2075" s="51">
        <f t="shared" si="246"/>
        <v>0.79665621734587244</v>
      </c>
      <c r="J2075" s="51">
        <f t="shared" ca="1" si="247"/>
        <v>1</v>
      </c>
      <c r="K2075" s="47">
        <f t="shared" si="248"/>
        <v>37.619999999999997</v>
      </c>
      <c r="L2075" s="47">
        <f t="shared" si="249"/>
        <v>38.24</v>
      </c>
      <c r="M2075" s="47">
        <f t="shared" si="250"/>
        <v>37.6</v>
      </c>
      <c r="N2075" s="47">
        <f t="shared" si="251"/>
        <v>38.119999999999997</v>
      </c>
      <c r="O2075" s="48">
        <f t="shared" ca="1" si="252"/>
        <v>1224700</v>
      </c>
    </row>
    <row r="2076" spans="1:15" x14ac:dyDescent="0.25">
      <c r="A2076">
        <v>2061</v>
      </c>
      <c r="B2076" s="84">
        <v>38961</v>
      </c>
      <c r="C2076" s="47">
        <v>47.21</v>
      </c>
      <c r="D2076" s="47">
        <v>47.3</v>
      </c>
      <c r="E2076" s="47">
        <v>46.66</v>
      </c>
      <c r="F2076" s="47">
        <v>47.05</v>
      </c>
      <c r="G2076" s="48">
        <v>1562700</v>
      </c>
      <c r="H2076" s="47">
        <v>37.479999999999997</v>
      </c>
      <c r="I2076" s="51">
        <f t="shared" si="246"/>
        <v>0.79659936238044626</v>
      </c>
      <c r="J2076" s="51">
        <f t="shared" ca="1" si="247"/>
        <v>1</v>
      </c>
      <c r="K2076" s="47">
        <f t="shared" si="248"/>
        <v>37.61</v>
      </c>
      <c r="L2076" s="47">
        <f t="shared" si="249"/>
        <v>37.68</v>
      </c>
      <c r="M2076" s="47">
        <f t="shared" si="250"/>
        <v>37.17</v>
      </c>
      <c r="N2076" s="47">
        <f t="shared" si="251"/>
        <v>37.479999999999997</v>
      </c>
      <c r="O2076" s="48">
        <f t="shared" ca="1" si="252"/>
        <v>1562700</v>
      </c>
    </row>
    <row r="2077" spans="1:15" x14ac:dyDescent="0.25">
      <c r="A2077">
        <v>2062</v>
      </c>
      <c r="B2077" s="84">
        <v>38960</v>
      </c>
      <c r="C2077" s="47">
        <v>47.45</v>
      </c>
      <c r="D2077" s="47">
        <v>47.5</v>
      </c>
      <c r="E2077" s="47">
        <v>47.17</v>
      </c>
      <c r="F2077" s="47">
        <v>47.21</v>
      </c>
      <c r="G2077" s="48">
        <v>1366800</v>
      </c>
      <c r="H2077" s="47">
        <v>37.61</v>
      </c>
      <c r="I2077" s="51">
        <f t="shared" si="246"/>
        <v>0.79665325142978183</v>
      </c>
      <c r="J2077" s="51">
        <f t="shared" ca="1" si="247"/>
        <v>1</v>
      </c>
      <c r="K2077" s="47">
        <f t="shared" si="248"/>
        <v>37.799999999999997</v>
      </c>
      <c r="L2077" s="47">
        <f t="shared" si="249"/>
        <v>37.840000000000003</v>
      </c>
      <c r="M2077" s="47">
        <f t="shared" si="250"/>
        <v>37.58</v>
      </c>
      <c r="N2077" s="47">
        <f t="shared" si="251"/>
        <v>37.61</v>
      </c>
      <c r="O2077" s="48">
        <f t="shared" ca="1" si="252"/>
        <v>1366800</v>
      </c>
    </row>
    <row r="2078" spans="1:15" x14ac:dyDescent="0.25">
      <c r="A2078">
        <v>2063</v>
      </c>
      <c r="B2078" s="84">
        <v>38959</v>
      </c>
      <c r="C2078" s="47">
        <v>47.09</v>
      </c>
      <c r="D2078" s="47">
        <v>47.6</v>
      </c>
      <c r="E2078" s="47">
        <v>46.81</v>
      </c>
      <c r="F2078" s="47">
        <v>47.45</v>
      </c>
      <c r="G2078" s="48">
        <v>1072100</v>
      </c>
      <c r="H2078" s="47">
        <v>37.799999999999997</v>
      </c>
      <c r="I2078" s="51">
        <f t="shared" si="246"/>
        <v>0.79662802950474176</v>
      </c>
      <c r="J2078" s="51">
        <f t="shared" ca="1" si="247"/>
        <v>1</v>
      </c>
      <c r="K2078" s="47">
        <f t="shared" si="248"/>
        <v>37.51</v>
      </c>
      <c r="L2078" s="47">
        <f t="shared" si="249"/>
        <v>37.92</v>
      </c>
      <c r="M2078" s="47">
        <f t="shared" si="250"/>
        <v>37.29</v>
      </c>
      <c r="N2078" s="47">
        <f t="shared" si="251"/>
        <v>37.799999999999997</v>
      </c>
      <c r="O2078" s="48">
        <f t="shared" ca="1" si="252"/>
        <v>1072100</v>
      </c>
    </row>
    <row r="2079" spans="1:15" x14ac:dyDescent="0.25">
      <c r="A2079">
        <v>2064</v>
      </c>
      <c r="B2079" s="84">
        <v>38958</v>
      </c>
      <c r="C2079" s="47">
        <v>46.85</v>
      </c>
      <c r="D2079" s="47">
        <v>47.51</v>
      </c>
      <c r="E2079" s="47">
        <v>46.62</v>
      </c>
      <c r="F2079" s="47">
        <v>46.96</v>
      </c>
      <c r="G2079" s="48">
        <v>2077600</v>
      </c>
      <c r="H2079" s="47">
        <v>37.409999999999997</v>
      </c>
      <c r="I2079" s="51">
        <f t="shared" si="246"/>
        <v>0.7966354344122657</v>
      </c>
      <c r="J2079" s="51">
        <f t="shared" ca="1" si="247"/>
        <v>1</v>
      </c>
      <c r="K2079" s="47">
        <f t="shared" si="248"/>
        <v>37.32</v>
      </c>
      <c r="L2079" s="47">
        <f t="shared" si="249"/>
        <v>37.85</v>
      </c>
      <c r="M2079" s="47">
        <f t="shared" si="250"/>
        <v>37.14</v>
      </c>
      <c r="N2079" s="47">
        <f t="shared" si="251"/>
        <v>37.409999999999997</v>
      </c>
      <c r="O2079" s="48">
        <f t="shared" ca="1" si="252"/>
        <v>2077600</v>
      </c>
    </row>
    <row r="2080" spans="1:15" x14ac:dyDescent="0.25">
      <c r="A2080">
        <v>2065</v>
      </c>
      <c r="B2080" s="84">
        <v>38957</v>
      </c>
      <c r="C2080" s="47">
        <v>46.44</v>
      </c>
      <c r="D2080" s="47">
        <v>46.95</v>
      </c>
      <c r="E2080" s="47">
        <v>46.43</v>
      </c>
      <c r="F2080" s="47">
        <v>46.9</v>
      </c>
      <c r="G2080" s="48">
        <v>970700</v>
      </c>
      <c r="H2080" s="47">
        <v>37.36</v>
      </c>
      <c r="I2080" s="51">
        <f t="shared" si="246"/>
        <v>0.79658848614072497</v>
      </c>
      <c r="J2080" s="51">
        <f t="shared" ca="1" si="247"/>
        <v>1</v>
      </c>
      <c r="K2080" s="47">
        <f t="shared" si="248"/>
        <v>36.99</v>
      </c>
      <c r="L2080" s="47">
        <f t="shared" si="249"/>
        <v>37.4</v>
      </c>
      <c r="M2080" s="47">
        <f t="shared" si="250"/>
        <v>36.99</v>
      </c>
      <c r="N2080" s="47">
        <f t="shared" si="251"/>
        <v>37.36</v>
      </c>
      <c r="O2080" s="48">
        <f t="shared" ca="1" si="252"/>
        <v>970700</v>
      </c>
    </row>
    <row r="2081" spans="1:15" x14ac:dyDescent="0.25">
      <c r="A2081">
        <v>2066</v>
      </c>
      <c r="B2081" s="84">
        <v>38954</v>
      </c>
      <c r="C2081" s="47">
        <v>46.7</v>
      </c>
      <c r="D2081" s="47">
        <v>46.77</v>
      </c>
      <c r="E2081" s="47">
        <v>46.39</v>
      </c>
      <c r="F2081" s="47">
        <v>46.64</v>
      </c>
      <c r="G2081" s="48">
        <v>850600</v>
      </c>
      <c r="H2081" s="47">
        <v>37.159999999999997</v>
      </c>
      <c r="I2081" s="51">
        <f t="shared" si="246"/>
        <v>0.79674099485420236</v>
      </c>
      <c r="J2081" s="51">
        <f t="shared" ca="1" si="247"/>
        <v>1</v>
      </c>
      <c r="K2081" s="47">
        <f t="shared" si="248"/>
        <v>37.21</v>
      </c>
      <c r="L2081" s="47">
        <f t="shared" si="249"/>
        <v>37.26</v>
      </c>
      <c r="M2081" s="47">
        <f t="shared" si="250"/>
        <v>36.96</v>
      </c>
      <c r="N2081" s="47">
        <f t="shared" si="251"/>
        <v>37.159999999999997</v>
      </c>
      <c r="O2081" s="48">
        <f t="shared" ca="1" si="252"/>
        <v>850600</v>
      </c>
    </row>
    <row r="2082" spans="1:15" x14ac:dyDescent="0.25">
      <c r="A2082">
        <v>2067</v>
      </c>
      <c r="B2082" s="84">
        <v>38953</v>
      </c>
      <c r="C2082" s="47">
        <v>47.13</v>
      </c>
      <c r="D2082" s="47">
        <v>47.33</v>
      </c>
      <c r="E2082" s="47">
        <v>46.52</v>
      </c>
      <c r="F2082" s="47">
        <v>46.82</v>
      </c>
      <c r="G2082" s="48">
        <v>1085100</v>
      </c>
      <c r="H2082" s="47">
        <v>37.299999999999997</v>
      </c>
      <c r="I2082" s="51">
        <f t="shared" si="246"/>
        <v>0.79666809055958987</v>
      </c>
      <c r="J2082" s="51">
        <f t="shared" ca="1" si="247"/>
        <v>1</v>
      </c>
      <c r="K2082" s="47">
        <f t="shared" si="248"/>
        <v>37.549999999999997</v>
      </c>
      <c r="L2082" s="47">
        <f t="shared" si="249"/>
        <v>37.71</v>
      </c>
      <c r="M2082" s="47">
        <f t="shared" si="250"/>
        <v>37.06</v>
      </c>
      <c r="N2082" s="47">
        <f t="shared" si="251"/>
        <v>37.299999999999997</v>
      </c>
      <c r="O2082" s="48">
        <f t="shared" ca="1" si="252"/>
        <v>1085100</v>
      </c>
    </row>
    <row r="2083" spans="1:15" x14ac:dyDescent="0.25">
      <c r="A2083">
        <v>2068</v>
      </c>
      <c r="B2083" s="84">
        <v>38952</v>
      </c>
      <c r="C2083" s="47">
        <v>47.47</v>
      </c>
      <c r="D2083" s="47">
        <v>47.52</v>
      </c>
      <c r="E2083" s="47">
        <v>46.62</v>
      </c>
      <c r="F2083" s="47">
        <v>46.93</v>
      </c>
      <c r="G2083" s="48">
        <v>1171300</v>
      </c>
      <c r="H2083" s="47">
        <v>37.39</v>
      </c>
      <c r="I2083" s="51">
        <f t="shared" si="246"/>
        <v>0.79671851694012363</v>
      </c>
      <c r="J2083" s="51">
        <f t="shared" ca="1" si="247"/>
        <v>1</v>
      </c>
      <c r="K2083" s="47">
        <f t="shared" si="248"/>
        <v>37.82</v>
      </c>
      <c r="L2083" s="47">
        <f t="shared" si="249"/>
        <v>37.86</v>
      </c>
      <c r="M2083" s="47">
        <f t="shared" si="250"/>
        <v>37.14</v>
      </c>
      <c r="N2083" s="47">
        <f t="shared" si="251"/>
        <v>37.39</v>
      </c>
      <c r="O2083" s="48">
        <f t="shared" ca="1" si="252"/>
        <v>1171300</v>
      </c>
    </row>
    <row r="2084" spans="1:15" x14ac:dyDescent="0.25">
      <c r="A2084">
        <v>2069</v>
      </c>
      <c r="B2084" s="84">
        <v>38951</v>
      </c>
      <c r="C2084" s="47">
        <v>47.42</v>
      </c>
      <c r="D2084" s="47">
        <v>47.68</v>
      </c>
      <c r="E2084" s="47">
        <v>47.28</v>
      </c>
      <c r="F2084" s="47">
        <v>47.45</v>
      </c>
      <c r="G2084" s="48">
        <v>954300</v>
      </c>
      <c r="H2084" s="47">
        <v>37.799999999999997</v>
      </c>
      <c r="I2084" s="51">
        <f t="shared" si="246"/>
        <v>0.79662802950474176</v>
      </c>
      <c r="J2084" s="51">
        <f t="shared" ca="1" si="247"/>
        <v>1</v>
      </c>
      <c r="K2084" s="47">
        <f t="shared" si="248"/>
        <v>37.78</v>
      </c>
      <c r="L2084" s="47">
        <f t="shared" si="249"/>
        <v>37.979999999999997</v>
      </c>
      <c r="M2084" s="47">
        <f t="shared" si="250"/>
        <v>37.659999999999997</v>
      </c>
      <c r="N2084" s="47">
        <f t="shared" si="251"/>
        <v>37.799999999999997</v>
      </c>
      <c r="O2084" s="48">
        <f t="shared" ca="1" si="252"/>
        <v>954300</v>
      </c>
    </row>
    <row r="2085" spans="1:15" x14ac:dyDescent="0.25">
      <c r="A2085">
        <v>2070</v>
      </c>
      <c r="B2085" s="84">
        <v>38950</v>
      </c>
      <c r="C2085" s="47">
        <v>47.27</v>
      </c>
      <c r="D2085" s="47">
        <v>47.65</v>
      </c>
      <c r="E2085" s="47">
        <v>47.15</v>
      </c>
      <c r="F2085" s="47">
        <v>47.49</v>
      </c>
      <c r="G2085" s="48">
        <v>1659700</v>
      </c>
      <c r="H2085" s="47">
        <v>37.840000000000003</v>
      </c>
      <c r="I2085" s="51">
        <f t="shared" si="246"/>
        <v>0.79679932617393134</v>
      </c>
      <c r="J2085" s="51">
        <f t="shared" ca="1" si="247"/>
        <v>1</v>
      </c>
      <c r="K2085" s="47">
        <f t="shared" si="248"/>
        <v>37.659999999999997</v>
      </c>
      <c r="L2085" s="47">
        <f t="shared" si="249"/>
        <v>37.97</v>
      </c>
      <c r="M2085" s="47">
        <f t="shared" si="250"/>
        <v>37.57</v>
      </c>
      <c r="N2085" s="47">
        <f t="shared" si="251"/>
        <v>37.840000000000003</v>
      </c>
      <c r="O2085" s="48">
        <f t="shared" ca="1" si="252"/>
        <v>1659700</v>
      </c>
    </row>
    <row r="2086" spans="1:15" x14ac:dyDescent="0.25">
      <c r="A2086">
        <v>2071</v>
      </c>
      <c r="B2086" s="84">
        <v>38947</v>
      </c>
      <c r="C2086" s="47">
        <v>47.61</v>
      </c>
      <c r="D2086" s="47">
        <v>47.85</v>
      </c>
      <c r="E2086" s="47">
        <v>47.42</v>
      </c>
      <c r="F2086" s="47">
        <v>47.61</v>
      </c>
      <c r="G2086" s="48">
        <v>1854100</v>
      </c>
      <c r="H2086" s="47">
        <v>37.93</v>
      </c>
      <c r="I2086" s="51">
        <f t="shared" si="246"/>
        <v>0.79668136946019741</v>
      </c>
      <c r="J2086" s="51">
        <f t="shared" ca="1" si="247"/>
        <v>1</v>
      </c>
      <c r="K2086" s="47">
        <f t="shared" si="248"/>
        <v>37.93</v>
      </c>
      <c r="L2086" s="47">
        <f t="shared" si="249"/>
        <v>38.119999999999997</v>
      </c>
      <c r="M2086" s="47">
        <f t="shared" si="250"/>
        <v>37.78</v>
      </c>
      <c r="N2086" s="47">
        <f t="shared" si="251"/>
        <v>37.93</v>
      </c>
      <c r="O2086" s="48">
        <f t="shared" ca="1" si="252"/>
        <v>1854100</v>
      </c>
    </row>
    <row r="2087" spans="1:15" x14ac:dyDescent="0.25">
      <c r="A2087">
        <v>2072</v>
      </c>
      <c r="B2087" s="84">
        <v>38946</v>
      </c>
      <c r="C2087" s="47">
        <v>46.95</v>
      </c>
      <c r="D2087" s="47">
        <v>47.75</v>
      </c>
      <c r="E2087" s="47">
        <v>46.89</v>
      </c>
      <c r="F2087" s="47">
        <v>47.71</v>
      </c>
      <c r="G2087" s="48">
        <v>2046400</v>
      </c>
      <c r="H2087" s="47">
        <v>38.01</v>
      </c>
      <c r="I2087" s="51">
        <f t="shared" si="246"/>
        <v>0.7966883252986795</v>
      </c>
      <c r="J2087" s="51">
        <f t="shared" ca="1" si="247"/>
        <v>1</v>
      </c>
      <c r="K2087" s="47">
        <f t="shared" si="248"/>
        <v>37.4</v>
      </c>
      <c r="L2087" s="47">
        <f t="shared" si="249"/>
        <v>38.04</v>
      </c>
      <c r="M2087" s="47">
        <f t="shared" si="250"/>
        <v>37.36</v>
      </c>
      <c r="N2087" s="47">
        <f t="shared" si="251"/>
        <v>38.01</v>
      </c>
      <c r="O2087" s="48">
        <f t="shared" ca="1" si="252"/>
        <v>2046400</v>
      </c>
    </row>
    <row r="2088" spans="1:15" x14ac:dyDescent="0.25">
      <c r="A2088">
        <v>2073</v>
      </c>
      <c r="B2088" s="84">
        <v>38945</v>
      </c>
      <c r="C2088" s="47">
        <v>46.5</v>
      </c>
      <c r="D2088" s="47">
        <v>47.43</v>
      </c>
      <c r="E2088" s="47">
        <v>46.5</v>
      </c>
      <c r="F2088" s="47">
        <v>47.28</v>
      </c>
      <c r="G2088" s="48">
        <v>2768100</v>
      </c>
      <c r="H2088" s="47">
        <v>37.67</v>
      </c>
      <c r="I2088" s="51">
        <f t="shared" si="246"/>
        <v>0.79674280879864634</v>
      </c>
      <c r="J2088" s="51">
        <f t="shared" ca="1" si="247"/>
        <v>1</v>
      </c>
      <c r="K2088" s="47">
        <f t="shared" si="248"/>
        <v>37.049999999999997</v>
      </c>
      <c r="L2088" s="47">
        <f t="shared" si="249"/>
        <v>37.79</v>
      </c>
      <c r="M2088" s="47">
        <f t="shared" si="250"/>
        <v>37.049999999999997</v>
      </c>
      <c r="N2088" s="47">
        <f t="shared" si="251"/>
        <v>37.67</v>
      </c>
      <c r="O2088" s="48">
        <f t="shared" ca="1" si="252"/>
        <v>2768100</v>
      </c>
    </row>
    <row r="2089" spans="1:15" x14ac:dyDescent="0.25">
      <c r="A2089">
        <v>2074</v>
      </c>
      <c r="B2089" s="84">
        <v>38944</v>
      </c>
      <c r="C2089" s="47">
        <v>45.7</v>
      </c>
      <c r="D2089" s="47">
        <v>46.54</v>
      </c>
      <c r="E2089" s="47">
        <v>45.57</v>
      </c>
      <c r="F2089" s="47">
        <v>46.46</v>
      </c>
      <c r="G2089" s="48">
        <v>1811400</v>
      </c>
      <c r="H2089" s="47">
        <v>37.01</v>
      </c>
      <c r="I2089" s="51">
        <f t="shared" si="246"/>
        <v>0.79659922513990522</v>
      </c>
      <c r="J2089" s="51">
        <f t="shared" ca="1" si="247"/>
        <v>1</v>
      </c>
      <c r="K2089" s="47">
        <f t="shared" si="248"/>
        <v>36.4</v>
      </c>
      <c r="L2089" s="47">
        <f t="shared" si="249"/>
        <v>37.07</v>
      </c>
      <c r="M2089" s="47">
        <f t="shared" si="250"/>
        <v>36.299999999999997</v>
      </c>
      <c r="N2089" s="47">
        <f t="shared" si="251"/>
        <v>37.01</v>
      </c>
      <c r="O2089" s="48">
        <f t="shared" ca="1" si="252"/>
        <v>1811400</v>
      </c>
    </row>
    <row r="2090" spans="1:15" x14ac:dyDescent="0.25">
      <c r="A2090">
        <v>2075</v>
      </c>
      <c r="B2090" s="84">
        <v>38943</v>
      </c>
      <c r="C2090" s="47">
        <v>45.34</v>
      </c>
      <c r="D2090" s="47">
        <v>45.48</v>
      </c>
      <c r="E2090" s="47">
        <v>45.13</v>
      </c>
      <c r="F2090" s="47">
        <v>45.33</v>
      </c>
      <c r="G2090" s="48">
        <v>1635400</v>
      </c>
      <c r="H2090" s="47">
        <v>36.11</v>
      </c>
      <c r="I2090" s="51">
        <f t="shared" si="246"/>
        <v>0.79660269137436579</v>
      </c>
      <c r="J2090" s="51">
        <f t="shared" ca="1" si="247"/>
        <v>1</v>
      </c>
      <c r="K2090" s="47">
        <f t="shared" si="248"/>
        <v>36.119999999999997</v>
      </c>
      <c r="L2090" s="47">
        <f t="shared" si="249"/>
        <v>36.229999999999997</v>
      </c>
      <c r="M2090" s="47">
        <f t="shared" si="250"/>
        <v>35.950000000000003</v>
      </c>
      <c r="N2090" s="47">
        <f t="shared" si="251"/>
        <v>36.11</v>
      </c>
      <c r="O2090" s="48">
        <f t="shared" ca="1" si="252"/>
        <v>1635400</v>
      </c>
    </row>
    <row r="2091" spans="1:15" x14ac:dyDescent="0.25">
      <c r="A2091">
        <v>2076</v>
      </c>
      <c r="B2091" s="84">
        <v>38940</v>
      </c>
      <c r="C2091" s="47">
        <v>45</v>
      </c>
      <c r="D2091" s="47">
        <v>45.29</v>
      </c>
      <c r="E2091" s="47">
        <v>44.86</v>
      </c>
      <c r="F2091" s="47">
        <v>45.01</v>
      </c>
      <c r="G2091" s="48">
        <v>1513500</v>
      </c>
      <c r="H2091" s="47">
        <v>35.86</v>
      </c>
      <c r="I2091" s="51">
        <f t="shared" si="246"/>
        <v>0.79671184181293053</v>
      </c>
      <c r="J2091" s="51">
        <f t="shared" ca="1" si="247"/>
        <v>1</v>
      </c>
      <c r="K2091" s="47">
        <f t="shared" si="248"/>
        <v>35.85</v>
      </c>
      <c r="L2091" s="47">
        <f t="shared" si="249"/>
        <v>36.08</v>
      </c>
      <c r="M2091" s="47">
        <f t="shared" si="250"/>
        <v>35.74</v>
      </c>
      <c r="N2091" s="47">
        <f t="shared" si="251"/>
        <v>35.86</v>
      </c>
      <c r="O2091" s="48">
        <f t="shared" ca="1" si="252"/>
        <v>1513500</v>
      </c>
    </row>
    <row r="2092" spans="1:15" x14ac:dyDescent="0.25">
      <c r="A2092">
        <v>2077</v>
      </c>
      <c r="B2092" s="84">
        <v>38939</v>
      </c>
      <c r="C2092" s="47">
        <v>44.66</v>
      </c>
      <c r="D2092" s="47">
        <v>45.22</v>
      </c>
      <c r="E2092" s="47">
        <v>44.63</v>
      </c>
      <c r="F2092" s="47">
        <v>45.1</v>
      </c>
      <c r="G2092" s="48">
        <v>1570800</v>
      </c>
      <c r="H2092" s="47">
        <v>35.93</v>
      </c>
      <c r="I2092" s="51">
        <f t="shared" si="246"/>
        <v>0.79667405764966737</v>
      </c>
      <c r="J2092" s="51">
        <f t="shared" ca="1" si="247"/>
        <v>1</v>
      </c>
      <c r="K2092" s="47">
        <f t="shared" si="248"/>
        <v>35.58</v>
      </c>
      <c r="L2092" s="47">
        <f t="shared" si="249"/>
        <v>36.03</v>
      </c>
      <c r="M2092" s="47">
        <f t="shared" si="250"/>
        <v>35.56</v>
      </c>
      <c r="N2092" s="47">
        <f t="shared" si="251"/>
        <v>35.93</v>
      </c>
      <c r="O2092" s="48">
        <f t="shared" ca="1" si="252"/>
        <v>1570800</v>
      </c>
    </row>
    <row r="2093" spans="1:15" x14ac:dyDescent="0.25">
      <c r="A2093">
        <v>2078</v>
      </c>
      <c r="B2093" s="84">
        <v>38938</v>
      </c>
      <c r="C2093" s="47">
        <v>45.21</v>
      </c>
      <c r="D2093" s="47">
        <v>45.35</v>
      </c>
      <c r="E2093" s="47">
        <v>44.54</v>
      </c>
      <c r="F2093" s="47">
        <v>44.54</v>
      </c>
      <c r="G2093" s="48">
        <v>2163600</v>
      </c>
      <c r="H2093" s="47">
        <v>35.479999999999997</v>
      </c>
      <c r="I2093" s="51">
        <f t="shared" si="246"/>
        <v>0.79658733722496622</v>
      </c>
      <c r="J2093" s="51">
        <f t="shared" ca="1" si="247"/>
        <v>1</v>
      </c>
      <c r="K2093" s="47">
        <f t="shared" si="248"/>
        <v>36.01</v>
      </c>
      <c r="L2093" s="47">
        <f t="shared" si="249"/>
        <v>36.130000000000003</v>
      </c>
      <c r="M2093" s="47">
        <f t="shared" si="250"/>
        <v>35.479999999999997</v>
      </c>
      <c r="N2093" s="47">
        <f t="shared" si="251"/>
        <v>35.479999999999997</v>
      </c>
      <c r="O2093" s="48">
        <f t="shared" ca="1" si="252"/>
        <v>2163600</v>
      </c>
    </row>
    <row r="2094" spans="1:15" x14ac:dyDescent="0.25">
      <c r="A2094">
        <v>2079</v>
      </c>
      <c r="B2094" s="84">
        <v>38937</v>
      </c>
      <c r="C2094" s="47">
        <v>45.23</v>
      </c>
      <c r="D2094" s="47">
        <v>45.33</v>
      </c>
      <c r="E2094" s="47">
        <v>44.6</v>
      </c>
      <c r="F2094" s="47">
        <v>44.76</v>
      </c>
      <c r="G2094" s="48">
        <v>1640100</v>
      </c>
      <c r="H2094" s="47">
        <v>35.659999999999997</v>
      </c>
      <c r="I2094" s="51">
        <f t="shared" si="246"/>
        <v>0.79669347631814114</v>
      </c>
      <c r="J2094" s="51">
        <f t="shared" ca="1" si="247"/>
        <v>1</v>
      </c>
      <c r="K2094" s="47">
        <f t="shared" si="248"/>
        <v>36.03</v>
      </c>
      <c r="L2094" s="47">
        <f t="shared" si="249"/>
        <v>36.11</v>
      </c>
      <c r="M2094" s="47">
        <f t="shared" si="250"/>
        <v>35.53</v>
      </c>
      <c r="N2094" s="47">
        <f t="shared" si="251"/>
        <v>35.659999999999997</v>
      </c>
      <c r="O2094" s="48">
        <f t="shared" ca="1" si="252"/>
        <v>1640100</v>
      </c>
    </row>
    <row r="2095" spans="1:15" x14ac:dyDescent="0.25">
      <c r="A2095">
        <v>2080</v>
      </c>
      <c r="B2095" s="84">
        <v>38936</v>
      </c>
      <c r="C2095" s="47">
        <v>44.92</v>
      </c>
      <c r="D2095" s="47">
        <v>45.09</v>
      </c>
      <c r="E2095" s="47">
        <v>44.6</v>
      </c>
      <c r="F2095" s="47">
        <v>45.05</v>
      </c>
      <c r="G2095" s="48">
        <v>1522200</v>
      </c>
      <c r="H2095" s="47">
        <v>35.89</v>
      </c>
      <c r="I2095" s="51">
        <f t="shared" si="246"/>
        <v>0.79667036625971155</v>
      </c>
      <c r="J2095" s="51">
        <f t="shared" ca="1" si="247"/>
        <v>1</v>
      </c>
      <c r="K2095" s="47">
        <f t="shared" si="248"/>
        <v>35.79</v>
      </c>
      <c r="L2095" s="47">
        <f t="shared" si="249"/>
        <v>35.92</v>
      </c>
      <c r="M2095" s="47">
        <f t="shared" si="250"/>
        <v>35.53</v>
      </c>
      <c r="N2095" s="47">
        <f t="shared" si="251"/>
        <v>35.89</v>
      </c>
      <c r="O2095" s="48">
        <f t="shared" ca="1" si="252"/>
        <v>1522200</v>
      </c>
    </row>
    <row r="2096" spans="1:15" x14ac:dyDescent="0.25">
      <c r="A2096">
        <v>2081</v>
      </c>
      <c r="B2096" s="84">
        <v>38933</v>
      </c>
      <c r="C2096" s="47">
        <v>45.05</v>
      </c>
      <c r="D2096" s="47">
        <v>45.22</v>
      </c>
      <c r="E2096" s="47">
        <v>44.86</v>
      </c>
      <c r="F2096" s="47">
        <v>45.1</v>
      </c>
      <c r="G2096" s="48">
        <v>2509300</v>
      </c>
      <c r="H2096" s="47">
        <v>35.93</v>
      </c>
      <c r="I2096" s="51">
        <f t="shared" si="246"/>
        <v>0.79667405764966737</v>
      </c>
      <c r="J2096" s="51">
        <f t="shared" ca="1" si="247"/>
        <v>1</v>
      </c>
      <c r="K2096" s="47">
        <f t="shared" si="248"/>
        <v>35.89</v>
      </c>
      <c r="L2096" s="47">
        <f t="shared" si="249"/>
        <v>36.03</v>
      </c>
      <c r="M2096" s="47">
        <f t="shared" si="250"/>
        <v>35.74</v>
      </c>
      <c r="N2096" s="47">
        <f t="shared" si="251"/>
        <v>35.93</v>
      </c>
      <c r="O2096" s="48">
        <f t="shared" ca="1" si="252"/>
        <v>2509300</v>
      </c>
    </row>
    <row r="2097" spans="1:15" x14ac:dyDescent="0.25">
      <c r="A2097">
        <v>2082</v>
      </c>
      <c r="B2097" s="84">
        <v>38932</v>
      </c>
      <c r="C2097" s="47">
        <v>45.02</v>
      </c>
      <c r="D2097" s="47">
        <v>45.11</v>
      </c>
      <c r="E2097" s="47">
        <v>44.75</v>
      </c>
      <c r="F2097" s="47">
        <v>44.92</v>
      </c>
      <c r="G2097" s="48">
        <v>1478100</v>
      </c>
      <c r="H2097" s="47">
        <v>35.79</v>
      </c>
      <c r="I2097" s="51">
        <f t="shared" si="246"/>
        <v>0.79674977738201247</v>
      </c>
      <c r="J2097" s="51">
        <f t="shared" ca="1" si="247"/>
        <v>1</v>
      </c>
      <c r="K2097" s="47">
        <f t="shared" si="248"/>
        <v>35.869999999999997</v>
      </c>
      <c r="L2097" s="47">
        <f t="shared" si="249"/>
        <v>35.94</v>
      </c>
      <c r="M2097" s="47">
        <f t="shared" si="250"/>
        <v>35.65</v>
      </c>
      <c r="N2097" s="47">
        <f t="shared" si="251"/>
        <v>35.79</v>
      </c>
      <c r="O2097" s="48">
        <f t="shared" ca="1" si="252"/>
        <v>1478100</v>
      </c>
    </row>
    <row r="2098" spans="1:15" x14ac:dyDescent="0.25">
      <c r="A2098">
        <v>2083</v>
      </c>
      <c r="B2098" s="84">
        <v>38931</v>
      </c>
      <c r="C2098" s="47">
        <v>44.93</v>
      </c>
      <c r="D2098" s="47">
        <v>45.15</v>
      </c>
      <c r="E2098" s="47">
        <v>44.78</v>
      </c>
      <c r="F2098" s="47">
        <v>45.02</v>
      </c>
      <c r="G2098" s="48">
        <v>1756400</v>
      </c>
      <c r="H2098" s="47">
        <v>35.869999999999997</v>
      </c>
      <c r="I2098" s="51">
        <f t="shared" si="246"/>
        <v>0.79675699689027091</v>
      </c>
      <c r="J2098" s="51">
        <f t="shared" ca="1" si="247"/>
        <v>1</v>
      </c>
      <c r="K2098" s="47">
        <f t="shared" si="248"/>
        <v>35.799999999999997</v>
      </c>
      <c r="L2098" s="47">
        <f t="shared" si="249"/>
        <v>35.97</v>
      </c>
      <c r="M2098" s="47">
        <f t="shared" si="250"/>
        <v>35.68</v>
      </c>
      <c r="N2098" s="47">
        <f t="shared" si="251"/>
        <v>35.869999999999997</v>
      </c>
      <c r="O2098" s="48">
        <f t="shared" ca="1" si="252"/>
        <v>1756400</v>
      </c>
    </row>
    <row r="2099" spans="1:15" x14ac:dyDescent="0.25">
      <c r="A2099">
        <v>2084</v>
      </c>
      <c r="B2099" s="84">
        <v>38930</v>
      </c>
      <c r="C2099" s="47">
        <v>45.06</v>
      </c>
      <c r="D2099" s="47">
        <v>45.18</v>
      </c>
      <c r="E2099" s="47">
        <v>44.53</v>
      </c>
      <c r="F2099" s="47">
        <v>44.76</v>
      </c>
      <c r="G2099" s="48">
        <v>1825500</v>
      </c>
      <c r="H2099" s="47">
        <v>35.659999999999997</v>
      </c>
      <c r="I2099" s="51">
        <f t="shared" si="246"/>
        <v>0.79669347631814114</v>
      </c>
      <c r="J2099" s="51">
        <f t="shared" ca="1" si="247"/>
        <v>1</v>
      </c>
      <c r="K2099" s="47">
        <f t="shared" si="248"/>
        <v>35.9</v>
      </c>
      <c r="L2099" s="47">
        <f t="shared" si="249"/>
        <v>35.99</v>
      </c>
      <c r="M2099" s="47">
        <f t="shared" si="250"/>
        <v>35.479999999999997</v>
      </c>
      <c r="N2099" s="47">
        <f t="shared" si="251"/>
        <v>35.659999999999997</v>
      </c>
      <c r="O2099" s="48">
        <f t="shared" ca="1" si="252"/>
        <v>1825500</v>
      </c>
    </row>
    <row r="2100" spans="1:15" x14ac:dyDescent="0.25">
      <c r="A2100">
        <v>2085</v>
      </c>
      <c r="B2100" s="84">
        <v>38929</v>
      </c>
      <c r="C2100" s="47">
        <v>44.9</v>
      </c>
      <c r="D2100" s="47">
        <v>45.18</v>
      </c>
      <c r="E2100" s="47">
        <v>44.7</v>
      </c>
      <c r="F2100" s="47">
        <v>45.07</v>
      </c>
      <c r="G2100" s="48">
        <v>2762400</v>
      </c>
      <c r="H2100" s="47">
        <v>35.909999999999997</v>
      </c>
      <c r="I2100" s="51">
        <f t="shared" si="246"/>
        <v>0.79676059463057458</v>
      </c>
      <c r="J2100" s="51">
        <f t="shared" ca="1" si="247"/>
        <v>1</v>
      </c>
      <c r="K2100" s="47">
        <f t="shared" si="248"/>
        <v>35.770000000000003</v>
      </c>
      <c r="L2100" s="47">
        <f t="shared" si="249"/>
        <v>36</v>
      </c>
      <c r="M2100" s="47">
        <f t="shared" si="250"/>
        <v>35.619999999999997</v>
      </c>
      <c r="N2100" s="47">
        <f t="shared" si="251"/>
        <v>35.909999999999997</v>
      </c>
      <c r="O2100" s="48">
        <f t="shared" ca="1" si="252"/>
        <v>2762400</v>
      </c>
    </row>
    <row r="2101" spans="1:15" x14ac:dyDescent="0.25">
      <c r="A2101">
        <v>2086</v>
      </c>
      <c r="B2101" s="84">
        <v>38926</v>
      </c>
      <c r="C2101" s="47">
        <v>45.29</v>
      </c>
      <c r="D2101" s="47">
        <v>45.64</v>
      </c>
      <c r="E2101" s="47">
        <v>44.79</v>
      </c>
      <c r="F2101" s="47">
        <v>44.9</v>
      </c>
      <c r="G2101" s="48">
        <v>2285400</v>
      </c>
      <c r="H2101" s="47">
        <v>35.770000000000003</v>
      </c>
      <c r="I2101" s="51">
        <f t="shared" si="246"/>
        <v>0.79665924276169275</v>
      </c>
      <c r="J2101" s="51">
        <f t="shared" ca="1" si="247"/>
        <v>1</v>
      </c>
      <c r="K2101" s="47">
        <f t="shared" si="248"/>
        <v>36.08</v>
      </c>
      <c r="L2101" s="47">
        <f t="shared" si="249"/>
        <v>36.36</v>
      </c>
      <c r="M2101" s="47">
        <f t="shared" si="250"/>
        <v>35.68</v>
      </c>
      <c r="N2101" s="47">
        <f t="shared" si="251"/>
        <v>35.770000000000003</v>
      </c>
      <c r="O2101" s="48">
        <f t="shared" ca="1" si="252"/>
        <v>2285400</v>
      </c>
    </row>
    <row r="2102" spans="1:15" x14ac:dyDescent="0.25">
      <c r="A2102">
        <v>2087</v>
      </c>
      <c r="B2102" s="84">
        <v>38925</v>
      </c>
      <c r="C2102" s="47">
        <v>46.9</v>
      </c>
      <c r="D2102" s="47">
        <v>46.9</v>
      </c>
      <c r="E2102" s="47">
        <v>44.84</v>
      </c>
      <c r="F2102" s="47">
        <v>45.15</v>
      </c>
      <c r="G2102" s="48">
        <v>1778200</v>
      </c>
      <c r="H2102" s="47">
        <v>35.97</v>
      </c>
      <c r="I2102" s="51">
        <f t="shared" si="246"/>
        <v>0.7966777408637874</v>
      </c>
      <c r="J2102" s="51">
        <f t="shared" ca="1" si="247"/>
        <v>1</v>
      </c>
      <c r="K2102" s="47">
        <f t="shared" si="248"/>
        <v>37.36</v>
      </c>
      <c r="L2102" s="47">
        <f t="shared" si="249"/>
        <v>37.36</v>
      </c>
      <c r="M2102" s="47">
        <f t="shared" si="250"/>
        <v>35.72</v>
      </c>
      <c r="N2102" s="47">
        <f t="shared" si="251"/>
        <v>35.97</v>
      </c>
      <c r="O2102" s="48">
        <f t="shared" ca="1" si="252"/>
        <v>1778200</v>
      </c>
    </row>
    <row r="2103" spans="1:15" x14ac:dyDescent="0.25">
      <c r="A2103">
        <v>2088</v>
      </c>
      <c r="B2103" s="84">
        <v>38924</v>
      </c>
      <c r="C2103" s="47">
        <v>46.25</v>
      </c>
      <c r="D2103" s="47">
        <v>46.5</v>
      </c>
      <c r="E2103" s="47">
        <v>45.65</v>
      </c>
      <c r="F2103" s="47">
        <v>45.96</v>
      </c>
      <c r="G2103" s="48">
        <v>2041600</v>
      </c>
      <c r="H2103" s="47">
        <v>36.619999999999997</v>
      </c>
      <c r="I2103" s="51">
        <f t="shared" si="246"/>
        <v>0.79677980852915575</v>
      </c>
      <c r="J2103" s="51">
        <f t="shared" ca="1" si="247"/>
        <v>1</v>
      </c>
      <c r="K2103" s="47">
        <f t="shared" si="248"/>
        <v>36.85</v>
      </c>
      <c r="L2103" s="47">
        <f t="shared" si="249"/>
        <v>37.049999999999997</v>
      </c>
      <c r="M2103" s="47">
        <f t="shared" si="250"/>
        <v>36.369999999999997</v>
      </c>
      <c r="N2103" s="47">
        <f t="shared" si="251"/>
        <v>36.619999999999997</v>
      </c>
      <c r="O2103" s="48">
        <f t="shared" ca="1" si="252"/>
        <v>2041600</v>
      </c>
    </row>
    <row r="2104" spans="1:15" x14ac:dyDescent="0.25">
      <c r="A2104">
        <v>2089</v>
      </c>
      <c r="B2104" s="84">
        <v>38923</v>
      </c>
      <c r="C2104" s="47">
        <v>45.15</v>
      </c>
      <c r="D2104" s="47">
        <v>46.08</v>
      </c>
      <c r="E2104" s="47">
        <v>44.87</v>
      </c>
      <c r="F2104" s="47">
        <v>45.92</v>
      </c>
      <c r="G2104" s="48">
        <v>1502200</v>
      </c>
      <c r="H2104" s="47">
        <v>36.58</v>
      </c>
      <c r="I2104" s="51">
        <f t="shared" si="246"/>
        <v>0.79660278745644597</v>
      </c>
      <c r="J2104" s="51">
        <f t="shared" ca="1" si="247"/>
        <v>1</v>
      </c>
      <c r="K2104" s="47">
        <f t="shared" si="248"/>
        <v>35.97</v>
      </c>
      <c r="L2104" s="47">
        <f t="shared" si="249"/>
        <v>36.71</v>
      </c>
      <c r="M2104" s="47">
        <f t="shared" si="250"/>
        <v>35.74</v>
      </c>
      <c r="N2104" s="47">
        <f t="shared" si="251"/>
        <v>36.58</v>
      </c>
      <c r="O2104" s="48">
        <f t="shared" ca="1" si="252"/>
        <v>1502200</v>
      </c>
    </row>
    <row r="2105" spans="1:15" x14ac:dyDescent="0.25">
      <c r="A2105">
        <v>2090</v>
      </c>
      <c r="B2105" s="84">
        <v>38922</v>
      </c>
      <c r="C2105" s="47">
        <v>44.96</v>
      </c>
      <c r="D2105" s="47">
        <v>45.37</v>
      </c>
      <c r="E2105" s="47">
        <v>44.75</v>
      </c>
      <c r="F2105" s="47">
        <v>45.02</v>
      </c>
      <c r="G2105" s="48">
        <v>1811500</v>
      </c>
      <c r="H2105" s="47">
        <v>35.869999999999997</v>
      </c>
      <c r="I2105" s="51">
        <f t="shared" si="246"/>
        <v>0.79675699689027091</v>
      </c>
      <c r="J2105" s="51">
        <f t="shared" ca="1" si="247"/>
        <v>1</v>
      </c>
      <c r="K2105" s="47">
        <f t="shared" si="248"/>
        <v>35.82</v>
      </c>
      <c r="L2105" s="47">
        <f t="shared" si="249"/>
        <v>36.15</v>
      </c>
      <c r="M2105" s="47">
        <f t="shared" si="250"/>
        <v>35.65</v>
      </c>
      <c r="N2105" s="47">
        <f t="shared" si="251"/>
        <v>35.869999999999997</v>
      </c>
      <c r="O2105" s="48">
        <f t="shared" ca="1" si="252"/>
        <v>1811500</v>
      </c>
    </row>
    <row r="2106" spans="1:15" x14ac:dyDescent="0.25">
      <c r="A2106">
        <v>2091</v>
      </c>
      <c r="B2106" s="84">
        <v>38919</v>
      </c>
      <c r="C2106" s="47">
        <v>44.66</v>
      </c>
      <c r="D2106" s="47">
        <v>45.32</v>
      </c>
      <c r="E2106" s="47">
        <v>44.27</v>
      </c>
      <c r="F2106" s="47">
        <v>44.96</v>
      </c>
      <c r="G2106" s="48">
        <v>1971400</v>
      </c>
      <c r="H2106" s="47">
        <v>35.82</v>
      </c>
      <c r="I2106" s="51">
        <f t="shared" si="246"/>
        <v>0.79670818505338081</v>
      </c>
      <c r="J2106" s="51">
        <f t="shared" ca="1" si="247"/>
        <v>1</v>
      </c>
      <c r="K2106" s="47">
        <f t="shared" si="248"/>
        <v>35.58</v>
      </c>
      <c r="L2106" s="47">
        <f t="shared" si="249"/>
        <v>36.11</v>
      </c>
      <c r="M2106" s="47">
        <f t="shared" si="250"/>
        <v>35.270000000000003</v>
      </c>
      <c r="N2106" s="47">
        <f t="shared" si="251"/>
        <v>35.82</v>
      </c>
      <c r="O2106" s="48">
        <f t="shared" ca="1" si="252"/>
        <v>1971400</v>
      </c>
    </row>
    <row r="2107" spans="1:15" x14ac:dyDescent="0.25">
      <c r="A2107">
        <v>2092</v>
      </c>
      <c r="B2107" s="84">
        <v>38918</v>
      </c>
      <c r="C2107" s="47">
        <v>44.37</v>
      </c>
      <c r="D2107" s="47">
        <v>44.83</v>
      </c>
      <c r="E2107" s="47">
        <v>44.35</v>
      </c>
      <c r="F2107" s="47">
        <v>44.43</v>
      </c>
      <c r="G2107" s="48">
        <v>1447600</v>
      </c>
      <c r="H2107" s="47">
        <v>35.4</v>
      </c>
      <c r="I2107" s="51">
        <f t="shared" si="246"/>
        <v>0.79675894665766367</v>
      </c>
      <c r="J2107" s="51">
        <f t="shared" ca="1" si="247"/>
        <v>1</v>
      </c>
      <c r="K2107" s="47">
        <f t="shared" si="248"/>
        <v>35.35</v>
      </c>
      <c r="L2107" s="47">
        <f t="shared" si="249"/>
        <v>35.72</v>
      </c>
      <c r="M2107" s="47">
        <f t="shared" si="250"/>
        <v>35.340000000000003</v>
      </c>
      <c r="N2107" s="47">
        <f t="shared" si="251"/>
        <v>35.4</v>
      </c>
      <c r="O2107" s="48">
        <f t="shared" ca="1" si="252"/>
        <v>1447600</v>
      </c>
    </row>
    <row r="2108" spans="1:15" x14ac:dyDescent="0.25">
      <c r="A2108">
        <v>2093</v>
      </c>
      <c r="B2108" s="84">
        <v>38917</v>
      </c>
      <c r="C2108" s="47">
        <v>43.91</v>
      </c>
      <c r="D2108" s="47">
        <v>44.74</v>
      </c>
      <c r="E2108" s="47">
        <v>43.83</v>
      </c>
      <c r="F2108" s="47">
        <v>44.46</v>
      </c>
      <c r="G2108" s="48">
        <v>2635300</v>
      </c>
      <c r="H2108" s="47">
        <v>35.42</v>
      </c>
      <c r="I2108" s="51">
        <f t="shared" si="246"/>
        <v>0.79667116509221769</v>
      </c>
      <c r="J2108" s="51">
        <f t="shared" ca="1" si="247"/>
        <v>1</v>
      </c>
      <c r="K2108" s="47">
        <f t="shared" si="248"/>
        <v>34.979999999999997</v>
      </c>
      <c r="L2108" s="47">
        <f t="shared" si="249"/>
        <v>35.64</v>
      </c>
      <c r="M2108" s="47">
        <f t="shared" si="250"/>
        <v>34.92</v>
      </c>
      <c r="N2108" s="47">
        <f t="shared" si="251"/>
        <v>35.42</v>
      </c>
      <c r="O2108" s="48">
        <f t="shared" ca="1" si="252"/>
        <v>2635300</v>
      </c>
    </row>
    <row r="2109" spans="1:15" x14ac:dyDescent="0.25">
      <c r="A2109">
        <v>2094</v>
      </c>
      <c r="B2109" s="84">
        <v>38916</v>
      </c>
      <c r="C2109" s="47">
        <v>43.4</v>
      </c>
      <c r="D2109" s="47">
        <v>43.97</v>
      </c>
      <c r="E2109" s="47">
        <v>43.01</v>
      </c>
      <c r="F2109" s="47">
        <v>43.6</v>
      </c>
      <c r="G2109" s="48">
        <v>1161700</v>
      </c>
      <c r="H2109" s="47">
        <v>34.74</v>
      </c>
      <c r="I2109" s="51">
        <f t="shared" si="246"/>
        <v>0.7967889908256881</v>
      </c>
      <c r="J2109" s="51">
        <f t="shared" ca="1" si="247"/>
        <v>1</v>
      </c>
      <c r="K2109" s="47">
        <f t="shared" si="248"/>
        <v>34.58</v>
      </c>
      <c r="L2109" s="47">
        <f t="shared" si="249"/>
        <v>35.03</v>
      </c>
      <c r="M2109" s="47">
        <f t="shared" si="250"/>
        <v>34.270000000000003</v>
      </c>
      <c r="N2109" s="47">
        <f t="shared" si="251"/>
        <v>34.74</v>
      </c>
      <c r="O2109" s="48">
        <f t="shared" ca="1" si="252"/>
        <v>1161700</v>
      </c>
    </row>
    <row r="2110" spans="1:15" x14ac:dyDescent="0.25">
      <c r="A2110">
        <v>2095</v>
      </c>
      <c r="B2110" s="84">
        <v>38915</v>
      </c>
      <c r="C2110" s="47">
        <v>43.77</v>
      </c>
      <c r="D2110" s="47">
        <v>44.15</v>
      </c>
      <c r="E2110" s="47">
        <v>43.35</v>
      </c>
      <c r="F2110" s="47">
        <v>43.56</v>
      </c>
      <c r="G2110" s="48">
        <v>909600</v>
      </c>
      <c r="H2110" s="47">
        <v>34.700000000000003</v>
      </c>
      <c r="I2110" s="51">
        <f t="shared" si="246"/>
        <v>0.79660238751147849</v>
      </c>
      <c r="J2110" s="51">
        <f t="shared" ca="1" si="247"/>
        <v>1</v>
      </c>
      <c r="K2110" s="47">
        <f t="shared" si="248"/>
        <v>34.869999999999997</v>
      </c>
      <c r="L2110" s="47">
        <f t="shared" si="249"/>
        <v>35.17</v>
      </c>
      <c r="M2110" s="47">
        <f t="shared" si="250"/>
        <v>34.53</v>
      </c>
      <c r="N2110" s="47">
        <f t="shared" si="251"/>
        <v>34.700000000000003</v>
      </c>
      <c r="O2110" s="48">
        <f t="shared" ca="1" si="252"/>
        <v>909600</v>
      </c>
    </row>
    <row r="2111" spans="1:15" x14ac:dyDescent="0.25">
      <c r="A2111">
        <v>2096</v>
      </c>
      <c r="B2111" s="84">
        <v>38912</v>
      </c>
      <c r="C2111" s="47">
        <v>44.06</v>
      </c>
      <c r="D2111" s="47">
        <v>44.1</v>
      </c>
      <c r="E2111" s="47">
        <v>42.99</v>
      </c>
      <c r="F2111" s="47">
        <v>43.94</v>
      </c>
      <c r="G2111" s="48">
        <v>1597700</v>
      </c>
      <c r="H2111" s="47">
        <v>35.01</v>
      </c>
      <c r="I2111" s="51">
        <f t="shared" si="246"/>
        <v>0.79676832043695944</v>
      </c>
      <c r="J2111" s="51">
        <f t="shared" ca="1" si="247"/>
        <v>1</v>
      </c>
      <c r="K2111" s="47">
        <f t="shared" si="248"/>
        <v>35.11</v>
      </c>
      <c r="L2111" s="47">
        <f t="shared" si="249"/>
        <v>35.14</v>
      </c>
      <c r="M2111" s="47">
        <f t="shared" si="250"/>
        <v>34.25</v>
      </c>
      <c r="N2111" s="47">
        <f t="shared" si="251"/>
        <v>35.01</v>
      </c>
      <c r="O2111" s="48">
        <f t="shared" ca="1" si="252"/>
        <v>1597700</v>
      </c>
    </row>
    <row r="2112" spans="1:15" x14ac:dyDescent="0.25">
      <c r="A2112">
        <v>2097</v>
      </c>
      <c r="B2112" s="84">
        <v>38911</v>
      </c>
      <c r="C2112" s="47">
        <v>44.17</v>
      </c>
      <c r="D2112" s="47">
        <v>44.61</v>
      </c>
      <c r="E2112" s="47">
        <v>43.88</v>
      </c>
      <c r="F2112" s="47">
        <v>44.06</v>
      </c>
      <c r="G2112" s="48">
        <v>1747100</v>
      </c>
      <c r="H2112" s="47">
        <v>35.1</v>
      </c>
      <c r="I2112" s="51">
        <f t="shared" si="246"/>
        <v>0.7966409441670449</v>
      </c>
      <c r="J2112" s="51">
        <f t="shared" ca="1" si="247"/>
        <v>1</v>
      </c>
      <c r="K2112" s="47">
        <f t="shared" si="248"/>
        <v>35.19</v>
      </c>
      <c r="L2112" s="47">
        <f t="shared" si="249"/>
        <v>35.54</v>
      </c>
      <c r="M2112" s="47">
        <f t="shared" si="250"/>
        <v>34.96</v>
      </c>
      <c r="N2112" s="47">
        <f t="shared" si="251"/>
        <v>35.1</v>
      </c>
      <c r="O2112" s="48">
        <f t="shared" ca="1" si="252"/>
        <v>1747100</v>
      </c>
    </row>
    <row r="2113" spans="1:15" x14ac:dyDescent="0.25">
      <c r="A2113">
        <v>2098</v>
      </c>
      <c r="B2113" s="84">
        <v>38910</v>
      </c>
      <c r="C2113" s="47">
        <v>44.97</v>
      </c>
      <c r="D2113" s="47">
        <v>44.99</v>
      </c>
      <c r="E2113" s="47">
        <v>44.02</v>
      </c>
      <c r="F2113" s="47">
        <v>44.37</v>
      </c>
      <c r="G2113" s="48">
        <v>1817200</v>
      </c>
      <c r="H2113" s="47">
        <v>35.159999999999997</v>
      </c>
      <c r="I2113" s="51">
        <f t="shared" si="246"/>
        <v>0.7924273157538877</v>
      </c>
      <c r="J2113" s="51">
        <f t="shared" ca="1" si="247"/>
        <v>1</v>
      </c>
      <c r="K2113" s="47">
        <f t="shared" si="248"/>
        <v>35.64</v>
      </c>
      <c r="L2113" s="47">
        <f t="shared" si="249"/>
        <v>35.65</v>
      </c>
      <c r="M2113" s="47">
        <f t="shared" si="250"/>
        <v>34.880000000000003</v>
      </c>
      <c r="N2113" s="47">
        <f t="shared" si="251"/>
        <v>35.159999999999997</v>
      </c>
      <c r="O2113" s="48">
        <f t="shared" ca="1" si="252"/>
        <v>1817200</v>
      </c>
    </row>
    <row r="2114" spans="1:15" x14ac:dyDescent="0.25">
      <c r="A2114">
        <v>2099</v>
      </c>
      <c r="B2114" s="84">
        <v>38909</v>
      </c>
      <c r="C2114" s="47">
        <v>44.26</v>
      </c>
      <c r="D2114" s="47">
        <v>45</v>
      </c>
      <c r="E2114" s="47">
        <v>44.2</v>
      </c>
      <c r="F2114" s="47">
        <v>44.95</v>
      </c>
      <c r="G2114" s="48">
        <v>1209200</v>
      </c>
      <c r="H2114" s="47">
        <v>35.619999999999997</v>
      </c>
      <c r="I2114" s="51">
        <f t="shared" si="246"/>
        <v>0.79243604004449375</v>
      </c>
      <c r="J2114" s="51">
        <f t="shared" ca="1" si="247"/>
        <v>1</v>
      </c>
      <c r="K2114" s="47">
        <f t="shared" si="248"/>
        <v>35.07</v>
      </c>
      <c r="L2114" s="47">
        <f t="shared" si="249"/>
        <v>35.659999999999997</v>
      </c>
      <c r="M2114" s="47">
        <f t="shared" si="250"/>
        <v>35.03</v>
      </c>
      <c r="N2114" s="47">
        <f t="shared" si="251"/>
        <v>35.619999999999997</v>
      </c>
      <c r="O2114" s="48">
        <f t="shared" ca="1" si="252"/>
        <v>1209200</v>
      </c>
    </row>
    <row r="2115" spans="1:15" x14ac:dyDescent="0.25">
      <c r="A2115">
        <v>2100</v>
      </c>
      <c r="B2115" s="84">
        <v>38908</v>
      </c>
      <c r="C2115" s="47">
        <v>44.2</v>
      </c>
      <c r="D2115" s="47">
        <v>44.41</v>
      </c>
      <c r="E2115" s="47">
        <v>44.06</v>
      </c>
      <c r="F2115" s="47">
        <v>44.19</v>
      </c>
      <c r="G2115" s="48">
        <v>701000</v>
      </c>
      <c r="H2115" s="47">
        <v>35.020000000000003</v>
      </c>
      <c r="I2115" s="51">
        <f t="shared" si="246"/>
        <v>0.79248698800633643</v>
      </c>
      <c r="J2115" s="51">
        <f t="shared" ca="1" si="247"/>
        <v>1</v>
      </c>
      <c r="K2115" s="47">
        <f t="shared" si="248"/>
        <v>35.03</v>
      </c>
      <c r="L2115" s="47">
        <f t="shared" si="249"/>
        <v>35.19</v>
      </c>
      <c r="M2115" s="47">
        <f t="shared" si="250"/>
        <v>34.92</v>
      </c>
      <c r="N2115" s="47">
        <f t="shared" si="251"/>
        <v>35.020000000000003</v>
      </c>
      <c r="O2115" s="48">
        <f t="shared" ca="1" si="252"/>
        <v>701000</v>
      </c>
    </row>
    <row r="2116" spans="1:15" x14ac:dyDescent="0.25">
      <c r="A2116">
        <v>2101</v>
      </c>
      <c r="B2116" s="84">
        <v>38905</v>
      </c>
      <c r="C2116" s="47">
        <v>44.16</v>
      </c>
      <c r="D2116" s="47">
        <v>44.35</v>
      </c>
      <c r="E2116" s="47">
        <v>43.86</v>
      </c>
      <c r="F2116" s="47">
        <v>44.03</v>
      </c>
      <c r="G2116" s="48">
        <v>1207900</v>
      </c>
      <c r="H2116" s="47">
        <v>34.89</v>
      </c>
      <c r="I2116" s="51">
        <f t="shared" si="246"/>
        <v>0.79241426300249829</v>
      </c>
      <c r="J2116" s="51">
        <f t="shared" ca="1" si="247"/>
        <v>1</v>
      </c>
      <c r="K2116" s="47">
        <f t="shared" si="248"/>
        <v>34.99</v>
      </c>
      <c r="L2116" s="47">
        <f t="shared" si="249"/>
        <v>35.14</v>
      </c>
      <c r="M2116" s="47">
        <f t="shared" si="250"/>
        <v>34.76</v>
      </c>
      <c r="N2116" s="47">
        <f t="shared" si="251"/>
        <v>34.89</v>
      </c>
      <c r="O2116" s="48">
        <f t="shared" ca="1" si="252"/>
        <v>1207900</v>
      </c>
    </row>
    <row r="2117" spans="1:15" x14ac:dyDescent="0.25">
      <c r="A2117">
        <v>2102</v>
      </c>
      <c r="B2117" s="84">
        <v>38904</v>
      </c>
      <c r="C2117" s="47">
        <v>44.27</v>
      </c>
      <c r="D2117" s="47">
        <v>44.45</v>
      </c>
      <c r="E2117" s="47">
        <v>44.02</v>
      </c>
      <c r="F2117" s="47">
        <v>44.1</v>
      </c>
      <c r="G2117" s="48">
        <v>1152400</v>
      </c>
      <c r="H2117" s="47">
        <v>34.94</v>
      </c>
      <c r="I2117" s="51">
        <f t="shared" si="246"/>
        <v>0.79229024943310655</v>
      </c>
      <c r="J2117" s="51">
        <f t="shared" ca="1" si="247"/>
        <v>1</v>
      </c>
      <c r="K2117" s="47">
        <f t="shared" si="248"/>
        <v>35.07</v>
      </c>
      <c r="L2117" s="47">
        <f t="shared" si="249"/>
        <v>35.22</v>
      </c>
      <c r="M2117" s="47">
        <f t="shared" si="250"/>
        <v>34.880000000000003</v>
      </c>
      <c r="N2117" s="47">
        <f t="shared" si="251"/>
        <v>34.94</v>
      </c>
      <c r="O2117" s="48">
        <f t="shared" ca="1" si="252"/>
        <v>1152400</v>
      </c>
    </row>
    <row r="2118" spans="1:15" x14ac:dyDescent="0.25">
      <c r="A2118">
        <v>2103</v>
      </c>
      <c r="B2118" s="84">
        <v>38903</v>
      </c>
      <c r="C2118" s="47">
        <v>44.5</v>
      </c>
      <c r="D2118" s="47">
        <v>44.67</v>
      </c>
      <c r="E2118" s="47">
        <v>43.9</v>
      </c>
      <c r="F2118" s="47">
        <v>44.31</v>
      </c>
      <c r="G2118" s="48">
        <v>1769800</v>
      </c>
      <c r="H2118" s="47">
        <v>35.11</v>
      </c>
      <c r="I2118" s="51">
        <f t="shared" si="246"/>
        <v>0.79237192507334686</v>
      </c>
      <c r="J2118" s="51">
        <f t="shared" ca="1" si="247"/>
        <v>1</v>
      </c>
      <c r="K2118" s="47">
        <f t="shared" si="248"/>
        <v>35.26</v>
      </c>
      <c r="L2118" s="47">
        <f t="shared" si="249"/>
        <v>35.4</v>
      </c>
      <c r="M2118" s="47">
        <f t="shared" si="250"/>
        <v>34.79</v>
      </c>
      <c r="N2118" s="47">
        <f t="shared" si="251"/>
        <v>35.11</v>
      </c>
      <c r="O2118" s="48">
        <f t="shared" ca="1" si="252"/>
        <v>1769800</v>
      </c>
    </row>
    <row r="2119" spans="1:15" x14ac:dyDescent="0.25">
      <c r="A2119">
        <v>2104</v>
      </c>
      <c r="B2119" s="84">
        <v>38901</v>
      </c>
      <c r="C2119" s="47">
        <v>44.57</v>
      </c>
      <c r="D2119" s="47">
        <v>44.62</v>
      </c>
      <c r="E2119" s="47">
        <v>44.26</v>
      </c>
      <c r="F2119" s="47">
        <v>44.45</v>
      </c>
      <c r="G2119" s="48">
        <v>718100</v>
      </c>
      <c r="H2119" s="47">
        <v>35.22</v>
      </c>
      <c r="I2119" s="51">
        <f t="shared" si="246"/>
        <v>0.79235095613048356</v>
      </c>
      <c r="J2119" s="51">
        <f t="shared" ca="1" si="247"/>
        <v>1</v>
      </c>
      <c r="K2119" s="47">
        <f t="shared" si="248"/>
        <v>35.32</v>
      </c>
      <c r="L2119" s="47">
        <f t="shared" si="249"/>
        <v>35.35</v>
      </c>
      <c r="M2119" s="47">
        <f t="shared" si="250"/>
        <v>35.07</v>
      </c>
      <c r="N2119" s="47">
        <f t="shared" si="251"/>
        <v>35.22</v>
      </c>
      <c r="O2119" s="48">
        <f t="shared" ca="1" si="252"/>
        <v>718100</v>
      </c>
    </row>
    <row r="2120" spans="1:15" x14ac:dyDescent="0.25">
      <c r="A2120">
        <v>2105</v>
      </c>
      <c r="B2120" s="84">
        <v>38898</v>
      </c>
      <c r="C2120" s="47">
        <v>44.29</v>
      </c>
      <c r="D2120" s="47">
        <v>44.68</v>
      </c>
      <c r="E2120" s="47">
        <v>44.1</v>
      </c>
      <c r="F2120" s="47">
        <v>44.57</v>
      </c>
      <c r="G2120" s="48">
        <v>1957000</v>
      </c>
      <c r="H2120" s="47">
        <v>35.32</v>
      </c>
      <c r="I2120" s="51">
        <f t="shared" si="246"/>
        <v>0.79246129683643707</v>
      </c>
      <c r="J2120" s="51">
        <f t="shared" ca="1" si="247"/>
        <v>1</v>
      </c>
      <c r="K2120" s="47">
        <f t="shared" si="248"/>
        <v>35.1</v>
      </c>
      <c r="L2120" s="47">
        <f t="shared" si="249"/>
        <v>35.409999999999997</v>
      </c>
      <c r="M2120" s="47">
        <f t="shared" si="250"/>
        <v>34.950000000000003</v>
      </c>
      <c r="N2120" s="47">
        <f t="shared" si="251"/>
        <v>35.32</v>
      </c>
      <c r="O2120" s="48">
        <f t="shared" ca="1" si="252"/>
        <v>1957000</v>
      </c>
    </row>
    <row r="2121" spans="1:15" x14ac:dyDescent="0.25">
      <c r="A2121">
        <v>2106</v>
      </c>
      <c r="B2121" s="84">
        <v>38897</v>
      </c>
      <c r="C2121" s="47">
        <v>44.04</v>
      </c>
      <c r="D2121" s="47">
        <v>44.38</v>
      </c>
      <c r="E2121" s="47">
        <v>43.85</v>
      </c>
      <c r="F2121" s="47">
        <v>44.28</v>
      </c>
      <c r="G2121" s="48">
        <v>2054300</v>
      </c>
      <c r="H2121" s="47">
        <v>35.090000000000003</v>
      </c>
      <c r="I2121" s="51">
        <f t="shared" si="246"/>
        <v>0.79245709123757913</v>
      </c>
      <c r="J2121" s="51">
        <f t="shared" ca="1" si="247"/>
        <v>1</v>
      </c>
      <c r="K2121" s="47">
        <f t="shared" si="248"/>
        <v>34.9</v>
      </c>
      <c r="L2121" s="47">
        <f t="shared" si="249"/>
        <v>35.17</v>
      </c>
      <c r="M2121" s="47">
        <f t="shared" si="250"/>
        <v>34.75</v>
      </c>
      <c r="N2121" s="47">
        <f t="shared" si="251"/>
        <v>35.090000000000003</v>
      </c>
      <c r="O2121" s="48">
        <f t="shared" ca="1" si="252"/>
        <v>2054300</v>
      </c>
    </row>
    <row r="2122" spans="1:15" x14ac:dyDescent="0.25">
      <c r="A2122">
        <v>2107</v>
      </c>
      <c r="B2122" s="84">
        <v>38896</v>
      </c>
      <c r="C2122" s="47">
        <v>44.28</v>
      </c>
      <c r="D2122" s="47">
        <v>44.32</v>
      </c>
      <c r="E2122" s="47">
        <v>43.6</v>
      </c>
      <c r="F2122" s="47">
        <v>43.73</v>
      </c>
      <c r="G2122" s="48">
        <v>1435200</v>
      </c>
      <c r="H2122" s="47">
        <v>34.65</v>
      </c>
      <c r="I2122" s="51">
        <f t="shared" si="246"/>
        <v>0.79236222273039103</v>
      </c>
      <c r="J2122" s="51">
        <f t="shared" ca="1" si="247"/>
        <v>1</v>
      </c>
      <c r="K2122" s="47">
        <f t="shared" si="248"/>
        <v>35.090000000000003</v>
      </c>
      <c r="L2122" s="47">
        <f t="shared" si="249"/>
        <v>35.119999999999997</v>
      </c>
      <c r="M2122" s="47">
        <f t="shared" si="250"/>
        <v>34.549999999999997</v>
      </c>
      <c r="N2122" s="47">
        <f t="shared" si="251"/>
        <v>34.65</v>
      </c>
      <c r="O2122" s="48">
        <f t="shared" ca="1" si="252"/>
        <v>1435200</v>
      </c>
    </row>
    <row r="2123" spans="1:15" x14ac:dyDescent="0.25">
      <c r="A2123">
        <v>2108</v>
      </c>
      <c r="B2123" s="84">
        <v>38895</v>
      </c>
      <c r="C2123" s="47">
        <v>44.14</v>
      </c>
      <c r="D2123" s="47">
        <v>44.58</v>
      </c>
      <c r="E2123" s="47">
        <v>43.95</v>
      </c>
      <c r="F2123" s="47">
        <v>44.07</v>
      </c>
      <c r="G2123" s="48">
        <v>1995000</v>
      </c>
      <c r="H2123" s="47">
        <v>34.92</v>
      </c>
      <c r="I2123" s="51">
        <f t="shared" si="246"/>
        <v>0.79237576582709335</v>
      </c>
      <c r="J2123" s="51">
        <f t="shared" ca="1" si="247"/>
        <v>1</v>
      </c>
      <c r="K2123" s="47">
        <f t="shared" si="248"/>
        <v>34.979999999999997</v>
      </c>
      <c r="L2123" s="47">
        <f t="shared" si="249"/>
        <v>35.32</v>
      </c>
      <c r="M2123" s="47">
        <f t="shared" si="250"/>
        <v>34.82</v>
      </c>
      <c r="N2123" s="47">
        <f t="shared" si="251"/>
        <v>34.92</v>
      </c>
      <c r="O2123" s="48">
        <f t="shared" ca="1" si="252"/>
        <v>1995000</v>
      </c>
    </row>
    <row r="2124" spans="1:15" x14ac:dyDescent="0.25">
      <c r="A2124">
        <v>2109</v>
      </c>
      <c r="B2124" s="84">
        <v>38894</v>
      </c>
      <c r="C2124" s="47">
        <v>44.33</v>
      </c>
      <c r="D2124" s="47">
        <v>44.5</v>
      </c>
      <c r="E2124" s="47">
        <v>43.9</v>
      </c>
      <c r="F2124" s="47">
        <v>44.07</v>
      </c>
      <c r="G2124" s="48">
        <v>884400</v>
      </c>
      <c r="H2124" s="47">
        <v>34.92</v>
      </c>
      <c r="I2124" s="51">
        <f t="shared" si="246"/>
        <v>0.79237576582709335</v>
      </c>
      <c r="J2124" s="51">
        <f t="shared" ca="1" si="247"/>
        <v>1</v>
      </c>
      <c r="K2124" s="47">
        <f t="shared" si="248"/>
        <v>35.130000000000003</v>
      </c>
      <c r="L2124" s="47">
        <f t="shared" si="249"/>
        <v>35.26</v>
      </c>
      <c r="M2124" s="47">
        <f t="shared" si="250"/>
        <v>34.79</v>
      </c>
      <c r="N2124" s="47">
        <f t="shared" si="251"/>
        <v>34.92</v>
      </c>
      <c r="O2124" s="48">
        <f t="shared" ca="1" si="252"/>
        <v>884400</v>
      </c>
    </row>
    <row r="2125" spans="1:15" x14ac:dyDescent="0.25">
      <c r="A2125">
        <v>2110</v>
      </c>
      <c r="B2125" s="84">
        <v>38891</v>
      </c>
      <c r="C2125" s="47">
        <v>43.81</v>
      </c>
      <c r="D2125" s="47">
        <v>44.7</v>
      </c>
      <c r="E2125" s="47">
        <v>43.73</v>
      </c>
      <c r="F2125" s="47">
        <v>44.28</v>
      </c>
      <c r="G2125" s="48">
        <v>1291100</v>
      </c>
      <c r="H2125" s="47">
        <v>35.090000000000003</v>
      </c>
      <c r="I2125" s="51">
        <f t="shared" si="246"/>
        <v>0.79245709123757913</v>
      </c>
      <c r="J2125" s="51">
        <f t="shared" ca="1" si="247"/>
        <v>1</v>
      </c>
      <c r="K2125" s="47">
        <f t="shared" si="248"/>
        <v>34.72</v>
      </c>
      <c r="L2125" s="47">
        <f t="shared" si="249"/>
        <v>35.42</v>
      </c>
      <c r="M2125" s="47">
        <f t="shared" si="250"/>
        <v>34.65</v>
      </c>
      <c r="N2125" s="47">
        <f t="shared" si="251"/>
        <v>35.090000000000003</v>
      </c>
      <c r="O2125" s="48">
        <f t="shared" ca="1" si="252"/>
        <v>1291100</v>
      </c>
    </row>
    <row r="2126" spans="1:15" x14ac:dyDescent="0.25">
      <c r="A2126">
        <v>2111</v>
      </c>
      <c r="B2126" s="84">
        <v>38890</v>
      </c>
      <c r="C2126" s="47">
        <v>44.67</v>
      </c>
      <c r="D2126" s="47">
        <v>44.82</v>
      </c>
      <c r="E2126" s="47">
        <v>43.63</v>
      </c>
      <c r="F2126" s="47">
        <v>43.81</v>
      </c>
      <c r="G2126" s="48">
        <v>1340200</v>
      </c>
      <c r="H2126" s="47">
        <v>34.71</v>
      </c>
      <c r="I2126" s="51">
        <f t="shared" si="246"/>
        <v>0.79228486646884266</v>
      </c>
      <c r="J2126" s="51">
        <f t="shared" ca="1" si="247"/>
        <v>1</v>
      </c>
      <c r="K2126" s="47">
        <f t="shared" si="248"/>
        <v>35.39</v>
      </c>
      <c r="L2126" s="47">
        <f t="shared" si="249"/>
        <v>35.51</v>
      </c>
      <c r="M2126" s="47">
        <f t="shared" si="250"/>
        <v>34.57</v>
      </c>
      <c r="N2126" s="47">
        <f t="shared" si="251"/>
        <v>34.71</v>
      </c>
      <c r="O2126" s="48">
        <f t="shared" ca="1" si="252"/>
        <v>1340200</v>
      </c>
    </row>
    <row r="2127" spans="1:15" x14ac:dyDescent="0.25">
      <c r="A2127">
        <v>2112</v>
      </c>
      <c r="B2127" s="84">
        <v>38889</v>
      </c>
      <c r="C2127" s="47">
        <v>43.92</v>
      </c>
      <c r="D2127" s="47">
        <v>44.98</v>
      </c>
      <c r="E2127" s="47">
        <v>43.9</v>
      </c>
      <c r="F2127" s="47">
        <v>44.92</v>
      </c>
      <c r="G2127" s="48">
        <v>1891400</v>
      </c>
      <c r="H2127" s="47">
        <v>35.590000000000003</v>
      </c>
      <c r="I2127" s="51">
        <f t="shared" si="246"/>
        <v>0.79229741763134465</v>
      </c>
      <c r="J2127" s="51">
        <f t="shared" ca="1" si="247"/>
        <v>1</v>
      </c>
      <c r="K2127" s="47">
        <f t="shared" si="248"/>
        <v>34.799999999999997</v>
      </c>
      <c r="L2127" s="47">
        <f t="shared" si="249"/>
        <v>35.64</v>
      </c>
      <c r="M2127" s="47">
        <f t="shared" si="250"/>
        <v>34.78</v>
      </c>
      <c r="N2127" s="47">
        <f t="shared" si="251"/>
        <v>35.590000000000003</v>
      </c>
      <c r="O2127" s="48">
        <f t="shared" ca="1" si="252"/>
        <v>1891400</v>
      </c>
    </row>
    <row r="2128" spans="1:15" x14ac:dyDescent="0.25">
      <c r="A2128">
        <v>2113</v>
      </c>
      <c r="B2128" s="84">
        <v>38888</v>
      </c>
      <c r="C2128" s="47">
        <v>43.92</v>
      </c>
      <c r="D2128" s="47">
        <v>44.13</v>
      </c>
      <c r="E2128" s="47">
        <v>43.75</v>
      </c>
      <c r="F2128" s="47">
        <v>43.92</v>
      </c>
      <c r="G2128" s="48">
        <v>1841500</v>
      </c>
      <c r="H2128" s="47">
        <v>34.799999999999997</v>
      </c>
      <c r="I2128" s="51">
        <f t="shared" si="246"/>
        <v>0.79234972677595616</v>
      </c>
      <c r="J2128" s="51">
        <f t="shared" ca="1" si="247"/>
        <v>1</v>
      </c>
      <c r="K2128" s="47">
        <f t="shared" si="248"/>
        <v>34.799999999999997</v>
      </c>
      <c r="L2128" s="47">
        <f t="shared" si="249"/>
        <v>34.97</v>
      </c>
      <c r="M2128" s="47">
        <f t="shared" si="250"/>
        <v>34.67</v>
      </c>
      <c r="N2128" s="47">
        <f t="shared" si="251"/>
        <v>34.799999999999997</v>
      </c>
      <c r="O2128" s="48">
        <f t="shared" ca="1" si="252"/>
        <v>1841500</v>
      </c>
    </row>
    <row r="2129" spans="1:15" x14ac:dyDescent="0.25">
      <c r="A2129">
        <v>2114</v>
      </c>
      <c r="B2129" s="84">
        <v>38887</v>
      </c>
      <c r="C2129" s="47">
        <v>44.58</v>
      </c>
      <c r="D2129" s="47">
        <v>44.75</v>
      </c>
      <c r="E2129" s="47">
        <v>43.87</v>
      </c>
      <c r="F2129" s="47">
        <v>44</v>
      </c>
      <c r="G2129" s="48">
        <v>1860800</v>
      </c>
      <c r="H2129" s="47">
        <v>34.86</v>
      </c>
      <c r="I2129" s="51">
        <f t="shared" ref="I2129:I2192" si="253">H2129/F2129</f>
        <v>0.79227272727272724</v>
      </c>
      <c r="J2129" s="51">
        <f t="shared" ref="J2129:J2192" ca="1" si="254">INDEX(OFFSET($T$15,0,0,$S$13+1,1),MATCH(B2129,OFFSET($Q$15,0,0,$S$13+1,1),-1))</f>
        <v>1</v>
      </c>
      <c r="K2129" s="47">
        <f t="shared" ref="K2129:K2192" si="255">ROUND($I2129*C2129,2)</f>
        <v>35.32</v>
      </c>
      <c r="L2129" s="47">
        <f t="shared" ref="L2129:L2192" si="256">ROUND($I2129*D2129,2)</f>
        <v>35.450000000000003</v>
      </c>
      <c r="M2129" s="47">
        <f t="shared" ref="M2129:M2192" si="257">ROUND($I2129*E2129,2)</f>
        <v>34.76</v>
      </c>
      <c r="N2129" s="47">
        <f t="shared" ref="N2129:N2192" si="258">ROUND($I2129*F2129,2)</f>
        <v>34.86</v>
      </c>
      <c r="O2129" s="48">
        <f t="shared" ref="O2129:O2192" ca="1" si="259">G2129*J2129</f>
        <v>1860800</v>
      </c>
    </row>
    <row r="2130" spans="1:15" x14ac:dyDescent="0.25">
      <c r="A2130">
        <v>2115</v>
      </c>
      <c r="B2130" s="84">
        <v>38884</v>
      </c>
      <c r="C2130" s="47">
        <v>43.85</v>
      </c>
      <c r="D2130" s="47">
        <v>44.6</v>
      </c>
      <c r="E2130" s="47">
        <v>43.54</v>
      </c>
      <c r="F2130" s="47">
        <v>44.58</v>
      </c>
      <c r="G2130" s="48">
        <v>3552200</v>
      </c>
      <c r="H2130" s="47">
        <v>35.32</v>
      </c>
      <c r="I2130" s="51">
        <f t="shared" si="253"/>
        <v>0.79228353521758643</v>
      </c>
      <c r="J2130" s="51">
        <f t="shared" ca="1" si="254"/>
        <v>1</v>
      </c>
      <c r="K2130" s="47">
        <f t="shared" si="255"/>
        <v>34.74</v>
      </c>
      <c r="L2130" s="47">
        <f t="shared" si="256"/>
        <v>35.340000000000003</v>
      </c>
      <c r="M2130" s="47">
        <f t="shared" si="257"/>
        <v>34.5</v>
      </c>
      <c r="N2130" s="47">
        <f t="shared" si="258"/>
        <v>35.32</v>
      </c>
      <c r="O2130" s="48">
        <f t="shared" ca="1" si="259"/>
        <v>3552200</v>
      </c>
    </row>
    <row r="2131" spans="1:15" x14ac:dyDescent="0.25">
      <c r="A2131">
        <v>2116</v>
      </c>
      <c r="B2131" s="84">
        <v>38883</v>
      </c>
      <c r="C2131" s="47">
        <v>43.3</v>
      </c>
      <c r="D2131" s="47">
        <v>44.18</v>
      </c>
      <c r="E2131" s="47">
        <v>43.15</v>
      </c>
      <c r="F2131" s="47">
        <v>44.06</v>
      </c>
      <c r="G2131" s="48">
        <v>1144500</v>
      </c>
      <c r="H2131" s="47">
        <v>34.909999999999997</v>
      </c>
      <c r="I2131" s="51">
        <f t="shared" si="253"/>
        <v>0.7923286427598728</v>
      </c>
      <c r="J2131" s="51">
        <f t="shared" ca="1" si="254"/>
        <v>1</v>
      </c>
      <c r="K2131" s="47">
        <f t="shared" si="255"/>
        <v>34.31</v>
      </c>
      <c r="L2131" s="47">
        <f t="shared" si="256"/>
        <v>35.01</v>
      </c>
      <c r="M2131" s="47">
        <f t="shared" si="257"/>
        <v>34.19</v>
      </c>
      <c r="N2131" s="47">
        <f t="shared" si="258"/>
        <v>34.909999999999997</v>
      </c>
      <c r="O2131" s="48">
        <f t="shared" ca="1" si="259"/>
        <v>1144500</v>
      </c>
    </row>
    <row r="2132" spans="1:15" x14ac:dyDescent="0.25">
      <c r="A2132">
        <v>2117</v>
      </c>
      <c r="B2132" s="84">
        <v>38882</v>
      </c>
      <c r="C2132" s="47">
        <v>42.75</v>
      </c>
      <c r="D2132" s="47">
        <v>43.15</v>
      </c>
      <c r="E2132" s="47">
        <v>42.63</v>
      </c>
      <c r="F2132" s="47">
        <v>43.1</v>
      </c>
      <c r="G2132" s="48">
        <v>1321900</v>
      </c>
      <c r="H2132" s="47">
        <v>34.15</v>
      </c>
      <c r="I2132" s="51">
        <f t="shared" si="253"/>
        <v>0.79234338747099764</v>
      </c>
      <c r="J2132" s="51">
        <f t="shared" ca="1" si="254"/>
        <v>1</v>
      </c>
      <c r="K2132" s="47">
        <f t="shared" si="255"/>
        <v>33.869999999999997</v>
      </c>
      <c r="L2132" s="47">
        <f t="shared" si="256"/>
        <v>34.19</v>
      </c>
      <c r="M2132" s="47">
        <f t="shared" si="257"/>
        <v>33.78</v>
      </c>
      <c r="N2132" s="47">
        <f t="shared" si="258"/>
        <v>34.15</v>
      </c>
      <c r="O2132" s="48">
        <f t="shared" ca="1" si="259"/>
        <v>1321900</v>
      </c>
    </row>
    <row r="2133" spans="1:15" x14ac:dyDescent="0.25">
      <c r="A2133">
        <v>2118</v>
      </c>
      <c r="B2133" s="84">
        <v>38881</v>
      </c>
      <c r="C2133" s="47">
        <v>42.8</v>
      </c>
      <c r="D2133" s="47">
        <v>43.3</v>
      </c>
      <c r="E2133" s="47">
        <v>42.51</v>
      </c>
      <c r="F2133" s="47">
        <v>42.95</v>
      </c>
      <c r="G2133" s="48">
        <v>1868100</v>
      </c>
      <c r="H2133" s="47">
        <v>34.03</v>
      </c>
      <c r="I2133" s="51">
        <f t="shared" si="253"/>
        <v>0.79231664726426076</v>
      </c>
      <c r="J2133" s="51">
        <f t="shared" ca="1" si="254"/>
        <v>1</v>
      </c>
      <c r="K2133" s="47">
        <f t="shared" si="255"/>
        <v>33.909999999999997</v>
      </c>
      <c r="L2133" s="47">
        <f t="shared" si="256"/>
        <v>34.31</v>
      </c>
      <c r="M2133" s="47">
        <f t="shared" si="257"/>
        <v>33.68</v>
      </c>
      <c r="N2133" s="47">
        <f t="shared" si="258"/>
        <v>34.03</v>
      </c>
      <c r="O2133" s="48">
        <f t="shared" ca="1" si="259"/>
        <v>1868100</v>
      </c>
    </row>
    <row r="2134" spans="1:15" x14ac:dyDescent="0.25">
      <c r="A2134">
        <v>2119</v>
      </c>
      <c r="B2134" s="84">
        <v>38880</v>
      </c>
      <c r="C2134" s="47">
        <v>43.81</v>
      </c>
      <c r="D2134" s="47">
        <v>43.84</v>
      </c>
      <c r="E2134" s="47">
        <v>42.98</v>
      </c>
      <c r="F2134" s="47">
        <v>43.03</v>
      </c>
      <c r="G2134" s="48">
        <v>1122800</v>
      </c>
      <c r="H2134" s="47">
        <v>34.1</v>
      </c>
      <c r="I2134" s="51">
        <f t="shared" si="253"/>
        <v>0.79247036950964445</v>
      </c>
      <c r="J2134" s="51">
        <f t="shared" ca="1" si="254"/>
        <v>1</v>
      </c>
      <c r="K2134" s="47">
        <f t="shared" si="255"/>
        <v>34.72</v>
      </c>
      <c r="L2134" s="47">
        <f t="shared" si="256"/>
        <v>34.74</v>
      </c>
      <c r="M2134" s="47">
        <f t="shared" si="257"/>
        <v>34.06</v>
      </c>
      <c r="N2134" s="47">
        <f t="shared" si="258"/>
        <v>34.1</v>
      </c>
      <c r="O2134" s="48">
        <f t="shared" ca="1" si="259"/>
        <v>1122800</v>
      </c>
    </row>
    <row r="2135" spans="1:15" x14ac:dyDescent="0.25">
      <c r="A2135">
        <v>2120</v>
      </c>
      <c r="B2135" s="84">
        <v>38877</v>
      </c>
      <c r="C2135" s="47">
        <v>43.98</v>
      </c>
      <c r="D2135" s="47">
        <v>44.23</v>
      </c>
      <c r="E2135" s="47">
        <v>43.67</v>
      </c>
      <c r="F2135" s="47">
        <v>43.73</v>
      </c>
      <c r="G2135" s="48">
        <v>1073400</v>
      </c>
      <c r="H2135" s="47">
        <v>34.65</v>
      </c>
      <c r="I2135" s="51">
        <f t="shared" si="253"/>
        <v>0.79236222273039103</v>
      </c>
      <c r="J2135" s="51">
        <f t="shared" ca="1" si="254"/>
        <v>1</v>
      </c>
      <c r="K2135" s="47">
        <f t="shared" si="255"/>
        <v>34.85</v>
      </c>
      <c r="L2135" s="47">
        <f t="shared" si="256"/>
        <v>35.049999999999997</v>
      </c>
      <c r="M2135" s="47">
        <f t="shared" si="257"/>
        <v>34.6</v>
      </c>
      <c r="N2135" s="47">
        <f t="shared" si="258"/>
        <v>34.65</v>
      </c>
      <c r="O2135" s="48">
        <f t="shared" ca="1" si="259"/>
        <v>1073400</v>
      </c>
    </row>
    <row r="2136" spans="1:15" x14ac:dyDescent="0.25">
      <c r="A2136">
        <v>2121</v>
      </c>
      <c r="B2136" s="84">
        <v>38876</v>
      </c>
      <c r="C2136" s="47">
        <v>44.24</v>
      </c>
      <c r="D2136" s="47">
        <v>44.27</v>
      </c>
      <c r="E2136" s="47">
        <v>42.91</v>
      </c>
      <c r="F2136" s="47">
        <v>44.1</v>
      </c>
      <c r="G2136" s="48">
        <v>2055400</v>
      </c>
      <c r="H2136" s="47">
        <v>34.94</v>
      </c>
      <c r="I2136" s="51">
        <f t="shared" si="253"/>
        <v>0.79229024943310655</v>
      </c>
      <c r="J2136" s="51">
        <f t="shared" ca="1" si="254"/>
        <v>1</v>
      </c>
      <c r="K2136" s="47">
        <f t="shared" si="255"/>
        <v>35.049999999999997</v>
      </c>
      <c r="L2136" s="47">
        <f t="shared" si="256"/>
        <v>35.07</v>
      </c>
      <c r="M2136" s="47">
        <f t="shared" si="257"/>
        <v>34</v>
      </c>
      <c r="N2136" s="47">
        <f t="shared" si="258"/>
        <v>34.94</v>
      </c>
      <c r="O2136" s="48">
        <f t="shared" ca="1" si="259"/>
        <v>2055400</v>
      </c>
    </row>
    <row r="2137" spans="1:15" x14ac:dyDescent="0.25">
      <c r="A2137">
        <v>2122</v>
      </c>
      <c r="B2137" s="84">
        <v>38875</v>
      </c>
      <c r="C2137" s="47">
        <v>44.51</v>
      </c>
      <c r="D2137" s="47">
        <v>44.81</v>
      </c>
      <c r="E2137" s="47">
        <v>44.1</v>
      </c>
      <c r="F2137" s="47">
        <v>44.13</v>
      </c>
      <c r="G2137" s="48">
        <v>1741200</v>
      </c>
      <c r="H2137" s="47">
        <v>34.97</v>
      </c>
      <c r="I2137" s="51">
        <f t="shared" si="253"/>
        <v>0.79243145252662583</v>
      </c>
      <c r="J2137" s="51">
        <f t="shared" ca="1" si="254"/>
        <v>1</v>
      </c>
      <c r="K2137" s="47">
        <f t="shared" si="255"/>
        <v>35.270000000000003</v>
      </c>
      <c r="L2137" s="47">
        <f t="shared" si="256"/>
        <v>35.51</v>
      </c>
      <c r="M2137" s="47">
        <f t="shared" si="257"/>
        <v>34.950000000000003</v>
      </c>
      <c r="N2137" s="47">
        <f t="shared" si="258"/>
        <v>34.97</v>
      </c>
      <c r="O2137" s="48">
        <f t="shared" ca="1" si="259"/>
        <v>1741200</v>
      </c>
    </row>
    <row r="2138" spans="1:15" x14ac:dyDescent="0.25">
      <c r="A2138">
        <v>2123</v>
      </c>
      <c r="B2138" s="84">
        <v>38874</v>
      </c>
      <c r="C2138" s="47">
        <v>45.6</v>
      </c>
      <c r="D2138" s="47">
        <v>45.74</v>
      </c>
      <c r="E2138" s="47">
        <v>44.4</v>
      </c>
      <c r="F2138" s="47">
        <v>44.6</v>
      </c>
      <c r="G2138" s="48">
        <v>1864000</v>
      </c>
      <c r="H2138" s="47">
        <v>35.340000000000003</v>
      </c>
      <c r="I2138" s="51">
        <f t="shared" si="253"/>
        <v>0.79237668161434982</v>
      </c>
      <c r="J2138" s="51">
        <f t="shared" ca="1" si="254"/>
        <v>1</v>
      </c>
      <c r="K2138" s="47">
        <f t="shared" si="255"/>
        <v>36.130000000000003</v>
      </c>
      <c r="L2138" s="47">
        <f t="shared" si="256"/>
        <v>36.24</v>
      </c>
      <c r="M2138" s="47">
        <f t="shared" si="257"/>
        <v>35.18</v>
      </c>
      <c r="N2138" s="47">
        <f t="shared" si="258"/>
        <v>35.340000000000003</v>
      </c>
      <c r="O2138" s="48">
        <f t="shared" ca="1" si="259"/>
        <v>1864000</v>
      </c>
    </row>
    <row r="2139" spans="1:15" x14ac:dyDescent="0.25">
      <c r="A2139">
        <v>2124</v>
      </c>
      <c r="B2139" s="84">
        <v>38873</v>
      </c>
      <c r="C2139" s="47">
        <v>45.65</v>
      </c>
      <c r="D2139" s="47">
        <v>45.99</v>
      </c>
      <c r="E2139" s="47">
        <v>45.38</v>
      </c>
      <c r="F2139" s="47">
        <v>45.52</v>
      </c>
      <c r="G2139" s="48">
        <v>1537600</v>
      </c>
      <c r="H2139" s="47">
        <v>36.07</v>
      </c>
      <c r="I2139" s="51">
        <f t="shared" si="253"/>
        <v>0.79239894551845336</v>
      </c>
      <c r="J2139" s="51">
        <f t="shared" ca="1" si="254"/>
        <v>1</v>
      </c>
      <c r="K2139" s="47">
        <f t="shared" si="255"/>
        <v>36.17</v>
      </c>
      <c r="L2139" s="47">
        <f t="shared" si="256"/>
        <v>36.44</v>
      </c>
      <c r="M2139" s="47">
        <f t="shared" si="257"/>
        <v>35.96</v>
      </c>
      <c r="N2139" s="47">
        <f t="shared" si="258"/>
        <v>36.07</v>
      </c>
      <c r="O2139" s="48">
        <f t="shared" ca="1" si="259"/>
        <v>1537600</v>
      </c>
    </row>
    <row r="2140" spans="1:15" x14ac:dyDescent="0.25">
      <c r="A2140">
        <v>2125</v>
      </c>
      <c r="B2140" s="84">
        <v>38870</v>
      </c>
      <c r="C2140" s="47">
        <v>46.2</v>
      </c>
      <c r="D2140" s="47">
        <v>46.24</v>
      </c>
      <c r="E2140" s="47">
        <v>45.25</v>
      </c>
      <c r="F2140" s="47">
        <v>45.76</v>
      </c>
      <c r="G2140" s="48">
        <v>1682600</v>
      </c>
      <c r="H2140" s="47">
        <v>36.26</v>
      </c>
      <c r="I2140" s="51">
        <f t="shared" si="253"/>
        <v>0.7923951048951049</v>
      </c>
      <c r="J2140" s="51">
        <f t="shared" ca="1" si="254"/>
        <v>1</v>
      </c>
      <c r="K2140" s="47">
        <f t="shared" si="255"/>
        <v>36.61</v>
      </c>
      <c r="L2140" s="47">
        <f t="shared" si="256"/>
        <v>36.64</v>
      </c>
      <c r="M2140" s="47">
        <f t="shared" si="257"/>
        <v>35.86</v>
      </c>
      <c r="N2140" s="47">
        <f t="shared" si="258"/>
        <v>36.26</v>
      </c>
      <c r="O2140" s="48">
        <f t="shared" ca="1" si="259"/>
        <v>1682600</v>
      </c>
    </row>
    <row r="2141" spans="1:15" x14ac:dyDescent="0.25">
      <c r="A2141">
        <v>2126</v>
      </c>
      <c r="B2141" s="84">
        <v>38869</v>
      </c>
      <c r="C2141" s="47">
        <v>45.8</v>
      </c>
      <c r="D2141" s="47">
        <v>46.29</v>
      </c>
      <c r="E2141" s="47">
        <v>45.77</v>
      </c>
      <c r="F2141" s="47">
        <v>46.25</v>
      </c>
      <c r="G2141" s="48">
        <v>1007100</v>
      </c>
      <c r="H2141" s="47">
        <v>36.65</v>
      </c>
      <c r="I2141" s="51">
        <f t="shared" si="253"/>
        <v>0.79243243243243244</v>
      </c>
      <c r="J2141" s="51">
        <f t="shared" ca="1" si="254"/>
        <v>1</v>
      </c>
      <c r="K2141" s="47">
        <f t="shared" si="255"/>
        <v>36.29</v>
      </c>
      <c r="L2141" s="47">
        <f t="shared" si="256"/>
        <v>36.68</v>
      </c>
      <c r="M2141" s="47">
        <f t="shared" si="257"/>
        <v>36.270000000000003</v>
      </c>
      <c r="N2141" s="47">
        <f t="shared" si="258"/>
        <v>36.65</v>
      </c>
      <c r="O2141" s="48">
        <f t="shared" ca="1" si="259"/>
        <v>1007100</v>
      </c>
    </row>
    <row r="2142" spans="1:15" x14ac:dyDescent="0.25">
      <c r="A2142">
        <v>2127</v>
      </c>
      <c r="B2142" s="84">
        <v>38868</v>
      </c>
      <c r="C2142" s="47">
        <v>45.15</v>
      </c>
      <c r="D2142" s="47">
        <v>45.92</v>
      </c>
      <c r="E2142" s="47">
        <v>45.1</v>
      </c>
      <c r="F2142" s="47">
        <v>45.85</v>
      </c>
      <c r="G2142" s="48">
        <v>2423000</v>
      </c>
      <c r="H2142" s="47">
        <v>36.33</v>
      </c>
      <c r="I2142" s="51">
        <f t="shared" si="253"/>
        <v>0.79236641221374038</v>
      </c>
      <c r="J2142" s="51">
        <f t="shared" ca="1" si="254"/>
        <v>1</v>
      </c>
      <c r="K2142" s="47">
        <f t="shared" si="255"/>
        <v>35.78</v>
      </c>
      <c r="L2142" s="47">
        <f t="shared" si="256"/>
        <v>36.39</v>
      </c>
      <c r="M2142" s="47">
        <f t="shared" si="257"/>
        <v>35.74</v>
      </c>
      <c r="N2142" s="47">
        <f t="shared" si="258"/>
        <v>36.33</v>
      </c>
      <c r="O2142" s="48">
        <f t="shared" ca="1" si="259"/>
        <v>2423000</v>
      </c>
    </row>
    <row r="2143" spans="1:15" x14ac:dyDescent="0.25">
      <c r="A2143">
        <v>2128</v>
      </c>
      <c r="B2143" s="84">
        <v>38867</v>
      </c>
      <c r="C2143" s="47">
        <v>45.25</v>
      </c>
      <c r="D2143" s="47">
        <v>45.4</v>
      </c>
      <c r="E2143" s="47">
        <v>45.02</v>
      </c>
      <c r="F2143" s="47">
        <v>45.03</v>
      </c>
      <c r="G2143" s="48">
        <v>2125500</v>
      </c>
      <c r="H2143" s="47">
        <v>35.68</v>
      </c>
      <c r="I2143" s="51">
        <f t="shared" si="253"/>
        <v>0.79236064845658449</v>
      </c>
      <c r="J2143" s="51">
        <f t="shared" ca="1" si="254"/>
        <v>1</v>
      </c>
      <c r="K2143" s="47">
        <f t="shared" si="255"/>
        <v>35.85</v>
      </c>
      <c r="L2143" s="47">
        <f t="shared" si="256"/>
        <v>35.97</v>
      </c>
      <c r="M2143" s="47">
        <f t="shared" si="257"/>
        <v>35.67</v>
      </c>
      <c r="N2143" s="47">
        <f t="shared" si="258"/>
        <v>35.68</v>
      </c>
      <c r="O2143" s="48">
        <f t="shared" ca="1" si="259"/>
        <v>2125500</v>
      </c>
    </row>
    <row r="2144" spans="1:15" x14ac:dyDescent="0.25">
      <c r="A2144">
        <v>2129</v>
      </c>
      <c r="B2144" s="84">
        <v>38863</v>
      </c>
      <c r="C2144" s="47">
        <v>45.4</v>
      </c>
      <c r="D2144" s="47">
        <v>45.6</v>
      </c>
      <c r="E2144" s="47">
        <v>44.98</v>
      </c>
      <c r="F2144" s="47">
        <v>45.2</v>
      </c>
      <c r="G2144" s="48">
        <v>1064900</v>
      </c>
      <c r="H2144" s="47">
        <v>35.82</v>
      </c>
      <c r="I2144" s="51">
        <f t="shared" si="253"/>
        <v>0.79247787610619469</v>
      </c>
      <c r="J2144" s="51">
        <f t="shared" ca="1" si="254"/>
        <v>1</v>
      </c>
      <c r="K2144" s="47">
        <f t="shared" si="255"/>
        <v>35.979999999999997</v>
      </c>
      <c r="L2144" s="47">
        <f t="shared" si="256"/>
        <v>36.14</v>
      </c>
      <c r="M2144" s="47">
        <f t="shared" si="257"/>
        <v>35.65</v>
      </c>
      <c r="N2144" s="47">
        <f t="shared" si="258"/>
        <v>35.82</v>
      </c>
      <c r="O2144" s="48">
        <f t="shared" ca="1" si="259"/>
        <v>1064900</v>
      </c>
    </row>
    <row r="2145" spans="1:15" x14ac:dyDescent="0.25">
      <c r="A2145">
        <v>2130</v>
      </c>
      <c r="B2145" s="84">
        <v>38862</v>
      </c>
      <c r="C2145" s="47">
        <v>45.52</v>
      </c>
      <c r="D2145" s="47">
        <v>45.82</v>
      </c>
      <c r="E2145" s="47">
        <v>45.07</v>
      </c>
      <c r="F2145" s="47">
        <v>45.26</v>
      </c>
      <c r="G2145" s="48">
        <v>1503400</v>
      </c>
      <c r="H2145" s="47">
        <v>35.86</v>
      </c>
      <c r="I2145" s="51">
        <f t="shared" si="253"/>
        <v>0.79231109147149803</v>
      </c>
      <c r="J2145" s="51">
        <f t="shared" ca="1" si="254"/>
        <v>1</v>
      </c>
      <c r="K2145" s="47">
        <f t="shared" si="255"/>
        <v>36.07</v>
      </c>
      <c r="L2145" s="47">
        <f t="shared" si="256"/>
        <v>36.299999999999997</v>
      </c>
      <c r="M2145" s="47">
        <f t="shared" si="257"/>
        <v>35.71</v>
      </c>
      <c r="N2145" s="47">
        <f t="shared" si="258"/>
        <v>35.86</v>
      </c>
      <c r="O2145" s="48">
        <f t="shared" ca="1" si="259"/>
        <v>1503400</v>
      </c>
    </row>
    <row r="2146" spans="1:15" x14ac:dyDescent="0.25">
      <c r="A2146">
        <v>2131</v>
      </c>
      <c r="B2146" s="84">
        <v>38861</v>
      </c>
      <c r="C2146" s="47">
        <v>45.45</v>
      </c>
      <c r="D2146" s="47">
        <v>45.45</v>
      </c>
      <c r="E2146" s="47">
        <v>44.62</v>
      </c>
      <c r="F2146" s="47">
        <v>45.06</v>
      </c>
      <c r="G2146" s="48">
        <v>2802000</v>
      </c>
      <c r="H2146" s="47">
        <v>35.700000000000003</v>
      </c>
      <c r="I2146" s="51">
        <f t="shared" si="253"/>
        <v>0.79227696404793613</v>
      </c>
      <c r="J2146" s="51">
        <f t="shared" ca="1" si="254"/>
        <v>1</v>
      </c>
      <c r="K2146" s="47">
        <f t="shared" si="255"/>
        <v>36.01</v>
      </c>
      <c r="L2146" s="47">
        <f t="shared" si="256"/>
        <v>36.01</v>
      </c>
      <c r="M2146" s="47">
        <f t="shared" si="257"/>
        <v>35.35</v>
      </c>
      <c r="N2146" s="47">
        <f t="shared" si="258"/>
        <v>35.700000000000003</v>
      </c>
      <c r="O2146" s="48">
        <f t="shared" ca="1" si="259"/>
        <v>2802000</v>
      </c>
    </row>
    <row r="2147" spans="1:15" x14ac:dyDescent="0.25">
      <c r="A2147">
        <v>2132</v>
      </c>
      <c r="B2147" s="84">
        <v>38860</v>
      </c>
      <c r="C2147" s="47">
        <v>46.19</v>
      </c>
      <c r="D2147" s="47">
        <v>46.31</v>
      </c>
      <c r="E2147" s="47">
        <v>45.3</v>
      </c>
      <c r="F2147" s="47">
        <v>45.45</v>
      </c>
      <c r="G2147" s="48">
        <v>1574300</v>
      </c>
      <c r="H2147" s="47">
        <v>36.01</v>
      </c>
      <c r="I2147" s="51">
        <f t="shared" si="253"/>
        <v>0.79229922992299218</v>
      </c>
      <c r="J2147" s="51">
        <f t="shared" ca="1" si="254"/>
        <v>1</v>
      </c>
      <c r="K2147" s="47">
        <f t="shared" si="255"/>
        <v>36.6</v>
      </c>
      <c r="L2147" s="47">
        <f t="shared" si="256"/>
        <v>36.69</v>
      </c>
      <c r="M2147" s="47">
        <f t="shared" si="257"/>
        <v>35.89</v>
      </c>
      <c r="N2147" s="47">
        <f t="shared" si="258"/>
        <v>36.01</v>
      </c>
      <c r="O2147" s="48">
        <f t="shared" ca="1" si="259"/>
        <v>1574300</v>
      </c>
    </row>
    <row r="2148" spans="1:15" x14ac:dyDescent="0.25">
      <c r="A2148">
        <v>2133</v>
      </c>
      <c r="B2148" s="84">
        <v>38859</v>
      </c>
      <c r="C2148" s="47">
        <v>46.01</v>
      </c>
      <c r="D2148" s="47">
        <v>46.44</v>
      </c>
      <c r="E2148" s="47">
        <v>45.74</v>
      </c>
      <c r="F2148" s="47">
        <v>46.11</v>
      </c>
      <c r="G2148" s="48">
        <v>1887300</v>
      </c>
      <c r="H2148" s="47">
        <v>36.54</v>
      </c>
      <c r="I2148" s="51">
        <f t="shared" si="253"/>
        <v>0.79245283018867929</v>
      </c>
      <c r="J2148" s="51">
        <f t="shared" ca="1" si="254"/>
        <v>1</v>
      </c>
      <c r="K2148" s="47">
        <f t="shared" si="255"/>
        <v>36.46</v>
      </c>
      <c r="L2148" s="47">
        <f t="shared" si="256"/>
        <v>36.799999999999997</v>
      </c>
      <c r="M2148" s="47">
        <f t="shared" si="257"/>
        <v>36.25</v>
      </c>
      <c r="N2148" s="47">
        <f t="shared" si="258"/>
        <v>36.54</v>
      </c>
      <c r="O2148" s="48">
        <f t="shared" ca="1" si="259"/>
        <v>1887300</v>
      </c>
    </row>
    <row r="2149" spans="1:15" x14ac:dyDescent="0.25">
      <c r="A2149">
        <v>2134</v>
      </c>
      <c r="B2149" s="84">
        <v>38856</v>
      </c>
      <c r="C2149" s="47">
        <v>45.77</v>
      </c>
      <c r="D2149" s="47">
        <v>46.52</v>
      </c>
      <c r="E2149" s="47">
        <v>45.51</v>
      </c>
      <c r="F2149" s="47">
        <v>46.05</v>
      </c>
      <c r="G2149" s="48">
        <v>1841800</v>
      </c>
      <c r="H2149" s="47">
        <v>36.49</v>
      </c>
      <c r="I2149" s="51">
        <f t="shared" si="253"/>
        <v>0.79239956568946801</v>
      </c>
      <c r="J2149" s="51">
        <f t="shared" ca="1" si="254"/>
        <v>1</v>
      </c>
      <c r="K2149" s="47">
        <f t="shared" si="255"/>
        <v>36.270000000000003</v>
      </c>
      <c r="L2149" s="47">
        <f t="shared" si="256"/>
        <v>36.86</v>
      </c>
      <c r="M2149" s="47">
        <f t="shared" si="257"/>
        <v>36.06</v>
      </c>
      <c r="N2149" s="47">
        <f t="shared" si="258"/>
        <v>36.49</v>
      </c>
      <c r="O2149" s="48">
        <f t="shared" ca="1" si="259"/>
        <v>1841800</v>
      </c>
    </row>
    <row r="2150" spans="1:15" x14ac:dyDescent="0.25">
      <c r="A2150">
        <v>2135</v>
      </c>
      <c r="B2150" s="84">
        <v>38855</v>
      </c>
      <c r="C2150" s="47">
        <v>44.94</v>
      </c>
      <c r="D2150" s="47">
        <v>46.1</v>
      </c>
      <c r="E2150" s="47">
        <v>44.94</v>
      </c>
      <c r="F2150" s="47">
        <v>45.74</v>
      </c>
      <c r="G2150" s="48">
        <v>1834100</v>
      </c>
      <c r="H2150" s="47">
        <v>36.24</v>
      </c>
      <c r="I2150" s="51">
        <f t="shared" si="253"/>
        <v>0.79230432881504154</v>
      </c>
      <c r="J2150" s="51">
        <f t="shared" ca="1" si="254"/>
        <v>1</v>
      </c>
      <c r="K2150" s="47">
        <f t="shared" si="255"/>
        <v>35.61</v>
      </c>
      <c r="L2150" s="47">
        <f t="shared" si="256"/>
        <v>36.53</v>
      </c>
      <c r="M2150" s="47">
        <f t="shared" si="257"/>
        <v>35.61</v>
      </c>
      <c r="N2150" s="47">
        <f t="shared" si="258"/>
        <v>36.24</v>
      </c>
      <c r="O2150" s="48">
        <f t="shared" ca="1" si="259"/>
        <v>1834100</v>
      </c>
    </row>
    <row r="2151" spans="1:15" x14ac:dyDescent="0.25">
      <c r="A2151">
        <v>2136</v>
      </c>
      <c r="B2151" s="84">
        <v>38854</v>
      </c>
      <c r="C2151" s="47">
        <v>46.36</v>
      </c>
      <c r="D2151" s="47">
        <v>46.43</v>
      </c>
      <c r="E2151" s="47">
        <v>45.52</v>
      </c>
      <c r="F2151" s="47">
        <v>45.72</v>
      </c>
      <c r="G2151" s="48">
        <v>1557500</v>
      </c>
      <c r="H2151" s="47">
        <v>36.229999999999997</v>
      </c>
      <c r="I2151" s="51">
        <f t="shared" si="253"/>
        <v>0.79243219597550296</v>
      </c>
      <c r="J2151" s="51">
        <f t="shared" ca="1" si="254"/>
        <v>1</v>
      </c>
      <c r="K2151" s="47">
        <f t="shared" si="255"/>
        <v>36.74</v>
      </c>
      <c r="L2151" s="47">
        <f t="shared" si="256"/>
        <v>36.79</v>
      </c>
      <c r="M2151" s="47">
        <f t="shared" si="257"/>
        <v>36.07</v>
      </c>
      <c r="N2151" s="47">
        <f t="shared" si="258"/>
        <v>36.229999999999997</v>
      </c>
      <c r="O2151" s="48">
        <f t="shared" ca="1" si="259"/>
        <v>1557500</v>
      </c>
    </row>
    <row r="2152" spans="1:15" x14ac:dyDescent="0.25">
      <c r="A2152">
        <v>2137</v>
      </c>
      <c r="B2152" s="84">
        <v>38853</v>
      </c>
      <c r="C2152" s="47">
        <v>47.27</v>
      </c>
      <c r="D2152" s="47">
        <v>47.27</v>
      </c>
      <c r="E2152" s="47">
        <v>46.19</v>
      </c>
      <c r="F2152" s="47">
        <v>46.48</v>
      </c>
      <c r="G2152" s="48">
        <v>1453300</v>
      </c>
      <c r="H2152" s="47">
        <v>36.83</v>
      </c>
      <c r="I2152" s="51">
        <f t="shared" si="253"/>
        <v>0.79238382099827886</v>
      </c>
      <c r="J2152" s="51">
        <f t="shared" ca="1" si="254"/>
        <v>1</v>
      </c>
      <c r="K2152" s="47">
        <f t="shared" si="255"/>
        <v>37.46</v>
      </c>
      <c r="L2152" s="47">
        <f t="shared" si="256"/>
        <v>37.46</v>
      </c>
      <c r="M2152" s="47">
        <f t="shared" si="257"/>
        <v>36.6</v>
      </c>
      <c r="N2152" s="47">
        <f t="shared" si="258"/>
        <v>36.83</v>
      </c>
      <c r="O2152" s="48">
        <f t="shared" ca="1" si="259"/>
        <v>1453300</v>
      </c>
    </row>
    <row r="2153" spans="1:15" x14ac:dyDescent="0.25">
      <c r="A2153">
        <v>2138</v>
      </c>
      <c r="B2153" s="84">
        <v>38852</v>
      </c>
      <c r="C2153" s="47">
        <v>46.1</v>
      </c>
      <c r="D2153" s="47">
        <v>47.3</v>
      </c>
      <c r="E2153" s="47">
        <v>46.07</v>
      </c>
      <c r="F2153" s="47">
        <v>47.27</v>
      </c>
      <c r="G2153" s="48">
        <v>2462900</v>
      </c>
      <c r="H2153" s="47">
        <v>37.46</v>
      </c>
      <c r="I2153" s="51">
        <f t="shared" si="253"/>
        <v>0.79246879627670819</v>
      </c>
      <c r="J2153" s="51">
        <f t="shared" ca="1" si="254"/>
        <v>1</v>
      </c>
      <c r="K2153" s="47">
        <f t="shared" si="255"/>
        <v>36.53</v>
      </c>
      <c r="L2153" s="47">
        <f t="shared" si="256"/>
        <v>37.479999999999997</v>
      </c>
      <c r="M2153" s="47">
        <f t="shared" si="257"/>
        <v>36.51</v>
      </c>
      <c r="N2153" s="47">
        <f t="shared" si="258"/>
        <v>37.46</v>
      </c>
      <c r="O2153" s="48">
        <f t="shared" ca="1" si="259"/>
        <v>2462900</v>
      </c>
    </row>
    <row r="2154" spans="1:15" x14ac:dyDescent="0.25">
      <c r="A2154">
        <v>2139</v>
      </c>
      <c r="B2154" s="84">
        <v>38849</v>
      </c>
      <c r="C2154" s="47">
        <v>46.75</v>
      </c>
      <c r="D2154" s="47">
        <v>46.91</v>
      </c>
      <c r="E2154" s="47">
        <v>46.14</v>
      </c>
      <c r="F2154" s="47">
        <v>46.26</v>
      </c>
      <c r="G2154" s="48">
        <v>1106500</v>
      </c>
      <c r="H2154" s="47">
        <v>36.659999999999997</v>
      </c>
      <c r="I2154" s="51">
        <f t="shared" si="253"/>
        <v>0.79247730220492862</v>
      </c>
      <c r="J2154" s="51">
        <f t="shared" ca="1" si="254"/>
        <v>1</v>
      </c>
      <c r="K2154" s="47">
        <f t="shared" si="255"/>
        <v>37.049999999999997</v>
      </c>
      <c r="L2154" s="47">
        <f t="shared" si="256"/>
        <v>37.18</v>
      </c>
      <c r="M2154" s="47">
        <f t="shared" si="257"/>
        <v>36.56</v>
      </c>
      <c r="N2154" s="47">
        <f t="shared" si="258"/>
        <v>36.659999999999997</v>
      </c>
      <c r="O2154" s="48">
        <f t="shared" ca="1" si="259"/>
        <v>1106500</v>
      </c>
    </row>
    <row r="2155" spans="1:15" x14ac:dyDescent="0.25">
      <c r="A2155">
        <v>2140</v>
      </c>
      <c r="B2155" s="84">
        <v>38848</v>
      </c>
      <c r="C2155" s="47">
        <v>47.17</v>
      </c>
      <c r="D2155" s="47">
        <v>47.37</v>
      </c>
      <c r="E2155" s="47">
        <v>46.74</v>
      </c>
      <c r="F2155" s="47">
        <v>46.89</v>
      </c>
      <c r="G2155" s="48">
        <v>1266500</v>
      </c>
      <c r="H2155" s="47">
        <v>37.15</v>
      </c>
      <c r="I2155" s="51">
        <f t="shared" si="253"/>
        <v>0.79227980379611851</v>
      </c>
      <c r="J2155" s="51">
        <f t="shared" ca="1" si="254"/>
        <v>1</v>
      </c>
      <c r="K2155" s="47">
        <f t="shared" si="255"/>
        <v>37.369999999999997</v>
      </c>
      <c r="L2155" s="47">
        <f t="shared" si="256"/>
        <v>37.53</v>
      </c>
      <c r="M2155" s="47">
        <f t="shared" si="257"/>
        <v>37.03</v>
      </c>
      <c r="N2155" s="47">
        <f t="shared" si="258"/>
        <v>37.15</v>
      </c>
      <c r="O2155" s="48">
        <f t="shared" ca="1" si="259"/>
        <v>1266500</v>
      </c>
    </row>
    <row r="2156" spans="1:15" x14ac:dyDescent="0.25">
      <c r="A2156">
        <v>2141</v>
      </c>
      <c r="B2156" s="84">
        <v>38847</v>
      </c>
      <c r="C2156" s="47">
        <v>46.51</v>
      </c>
      <c r="D2156" s="47">
        <v>47.39</v>
      </c>
      <c r="E2156" s="47">
        <v>46.5</v>
      </c>
      <c r="F2156" s="47">
        <v>47.17</v>
      </c>
      <c r="G2156" s="48">
        <v>1575600</v>
      </c>
      <c r="H2156" s="47">
        <v>37.380000000000003</v>
      </c>
      <c r="I2156" s="51">
        <f t="shared" si="253"/>
        <v>0.79245283018867929</v>
      </c>
      <c r="J2156" s="51">
        <f t="shared" ca="1" si="254"/>
        <v>1</v>
      </c>
      <c r="K2156" s="47">
        <f t="shared" si="255"/>
        <v>36.86</v>
      </c>
      <c r="L2156" s="47">
        <f t="shared" si="256"/>
        <v>37.549999999999997</v>
      </c>
      <c r="M2156" s="47">
        <f t="shared" si="257"/>
        <v>36.85</v>
      </c>
      <c r="N2156" s="47">
        <f t="shared" si="258"/>
        <v>37.380000000000003</v>
      </c>
      <c r="O2156" s="48">
        <f t="shared" ca="1" si="259"/>
        <v>1575600</v>
      </c>
    </row>
    <row r="2157" spans="1:15" x14ac:dyDescent="0.25">
      <c r="A2157">
        <v>2142</v>
      </c>
      <c r="B2157" s="84">
        <v>38846</v>
      </c>
      <c r="C2157" s="47">
        <v>46.85</v>
      </c>
      <c r="D2157" s="47">
        <v>47</v>
      </c>
      <c r="E2157" s="47">
        <v>46.42</v>
      </c>
      <c r="F2157" s="47">
        <v>46.51</v>
      </c>
      <c r="G2157" s="48">
        <v>881100</v>
      </c>
      <c r="H2157" s="47">
        <v>36.85</v>
      </c>
      <c r="I2157" s="51">
        <f t="shared" si="253"/>
        <v>0.79230273059557088</v>
      </c>
      <c r="J2157" s="51">
        <f t="shared" ca="1" si="254"/>
        <v>1</v>
      </c>
      <c r="K2157" s="47">
        <f t="shared" si="255"/>
        <v>37.119999999999997</v>
      </c>
      <c r="L2157" s="47">
        <f t="shared" si="256"/>
        <v>37.24</v>
      </c>
      <c r="M2157" s="47">
        <f t="shared" si="257"/>
        <v>36.78</v>
      </c>
      <c r="N2157" s="47">
        <f t="shared" si="258"/>
        <v>36.85</v>
      </c>
      <c r="O2157" s="48">
        <f t="shared" ca="1" si="259"/>
        <v>881100</v>
      </c>
    </row>
    <row r="2158" spans="1:15" x14ac:dyDescent="0.25">
      <c r="A2158">
        <v>2143</v>
      </c>
      <c r="B2158" s="84">
        <v>38845</v>
      </c>
      <c r="C2158" s="47">
        <v>46.32</v>
      </c>
      <c r="D2158" s="47">
        <v>46.98</v>
      </c>
      <c r="E2158" s="47">
        <v>46.32</v>
      </c>
      <c r="F2158" s="47">
        <v>46.84</v>
      </c>
      <c r="G2158" s="48">
        <v>1448100</v>
      </c>
      <c r="H2158" s="47">
        <v>37.119999999999997</v>
      </c>
      <c r="I2158" s="51">
        <f t="shared" si="253"/>
        <v>0.79248505550811266</v>
      </c>
      <c r="J2158" s="51">
        <f t="shared" ca="1" si="254"/>
        <v>1</v>
      </c>
      <c r="K2158" s="47">
        <f t="shared" si="255"/>
        <v>36.71</v>
      </c>
      <c r="L2158" s="47">
        <f t="shared" si="256"/>
        <v>37.229999999999997</v>
      </c>
      <c r="M2158" s="47">
        <f t="shared" si="257"/>
        <v>36.71</v>
      </c>
      <c r="N2158" s="47">
        <f t="shared" si="258"/>
        <v>37.119999999999997</v>
      </c>
      <c r="O2158" s="48">
        <f t="shared" ca="1" si="259"/>
        <v>1448100</v>
      </c>
    </row>
    <row r="2159" spans="1:15" x14ac:dyDescent="0.25">
      <c r="A2159">
        <v>2144</v>
      </c>
      <c r="B2159" s="84">
        <v>38842</v>
      </c>
      <c r="C2159" s="47">
        <v>46.25</v>
      </c>
      <c r="D2159" s="47">
        <v>46.75</v>
      </c>
      <c r="E2159" s="47">
        <v>46.21</v>
      </c>
      <c r="F2159" s="47">
        <v>46.53</v>
      </c>
      <c r="G2159" s="48">
        <v>1512300</v>
      </c>
      <c r="H2159" s="47">
        <v>36.869999999999997</v>
      </c>
      <c r="I2159" s="51">
        <f t="shared" si="253"/>
        <v>0.79239200515796249</v>
      </c>
      <c r="J2159" s="51">
        <f t="shared" ca="1" si="254"/>
        <v>1</v>
      </c>
      <c r="K2159" s="47">
        <f t="shared" si="255"/>
        <v>36.65</v>
      </c>
      <c r="L2159" s="47">
        <f t="shared" si="256"/>
        <v>37.04</v>
      </c>
      <c r="M2159" s="47">
        <f t="shared" si="257"/>
        <v>36.619999999999997</v>
      </c>
      <c r="N2159" s="47">
        <f t="shared" si="258"/>
        <v>36.869999999999997</v>
      </c>
      <c r="O2159" s="48">
        <f t="shared" ca="1" si="259"/>
        <v>1512300</v>
      </c>
    </row>
    <row r="2160" spans="1:15" x14ac:dyDescent="0.25">
      <c r="A2160">
        <v>2145</v>
      </c>
      <c r="B2160" s="84">
        <v>38841</v>
      </c>
      <c r="C2160" s="47">
        <v>46.01</v>
      </c>
      <c r="D2160" s="47">
        <v>46.18</v>
      </c>
      <c r="E2160" s="47">
        <v>45.88</v>
      </c>
      <c r="F2160" s="47">
        <v>46.02</v>
      </c>
      <c r="G2160" s="48">
        <v>1463800</v>
      </c>
      <c r="H2160" s="47">
        <v>36.47</v>
      </c>
      <c r="I2160" s="51">
        <f t="shared" si="253"/>
        <v>0.79248152976966524</v>
      </c>
      <c r="J2160" s="51">
        <f t="shared" ca="1" si="254"/>
        <v>1</v>
      </c>
      <c r="K2160" s="47">
        <f t="shared" si="255"/>
        <v>36.46</v>
      </c>
      <c r="L2160" s="47">
        <f t="shared" si="256"/>
        <v>36.6</v>
      </c>
      <c r="M2160" s="47">
        <f t="shared" si="257"/>
        <v>36.36</v>
      </c>
      <c r="N2160" s="47">
        <f t="shared" si="258"/>
        <v>36.47</v>
      </c>
      <c r="O2160" s="48">
        <f t="shared" ca="1" si="259"/>
        <v>1463800</v>
      </c>
    </row>
    <row r="2161" spans="1:15" x14ac:dyDescent="0.25">
      <c r="A2161">
        <v>2146</v>
      </c>
      <c r="B2161" s="84">
        <v>38840</v>
      </c>
      <c r="C2161" s="47">
        <v>45.82</v>
      </c>
      <c r="D2161" s="47">
        <v>46.27</v>
      </c>
      <c r="E2161" s="47">
        <v>45.8</v>
      </c>
      <c r="F2161" s="47">
        <v>45.87</v>
      </c>
      <c r="G2161" s="48">
        <v>2390700</v>
      </c>
      <c r="H2161" s="47">
        <v>36.35</v>
      </c>
      <c r="I2161" s="51">
        <f t="shared" si="253"/>
        <v>0.79245694353608032</v>
      </c>
      <c r="J2161" s="51">
        <f t="shared" ca="1" si="254"/>
        <v>1</v>
      </c>
      <c r="K2161" s="47">
        <f t="shared" si="255"/>
        <v>36.31</v>
      </c>
      <c r="L2161" s="47">
        <f t="shared" si="256"/>
        <v>36.67</v>
      </c>
      <c r="M2161" s="47">
        <f t="shared" si="257"/>
        <v>36.29</v>
      </c>
      <c r="N2161" s="47">
        <f t="shared" si="258"/>
        <v>36.35</v>
      </c>
      <c r="O2161" s="48">
        <f t="shared" ca="1" si="259"/>
        <v>2390700</v>
      </c>
    </row>
    <row r="2162" spans="1:15" x14ac:dyDescent="0.25">
      <c r="A2162">
        <v>2147</v>
      </c>
      <c r="B2162" s="84">
        <v>38839</v>
      </c>
      <c r="C2162" s="47">
        <v>45.81</v>
      </c>
      <c r="D2162" s="47">
        <v>46.1</v>
      </c>
      <c r="E2162" s="47">
        <v>45.72</v>
      </c>
      <c r="F2162" s="47">
        <v>45.81</v>
      </c>
      <c r="G2162" s="48">
        <v>2648200</v>
      </c>
      <c r="H2162" s="47">
        <v>36.299999999999997</v>
      </c>
      <c r="I2162" s="51">
        <f t="shared" si="253"/>
        <v>0.79240340537000642</v>
      </c>
      <c r="J2162" s="51">
        <f t="shared" ca="1" si="254"/>
        <v>1</v>
      </c>
      <c r="K2162" s="47">
        <f t="shared" si="255"/>
        <v>36.299999999999997</v>
      </c>
      <c r="L2162" s="47">
        <f t="shared" si="256"/>
        <v>36.53</v>
      </c>
      <c r="M2162" s="47">
        <f t="shared" si="257"/>
        <v>36.229999999999997</v>
      </c>
      <c r="N2162" s="47">
        <f t="shared" si="258"/>
        <v>36.299999999999997</v>
      </c>
      <c r="O2162" s="48">
        <f t="shared" ca="1" si="259"/>
        <v>2648200</v>
      </c>
    </row>
    <row r="2163" spans="1:15" x14ac:dyDescent="0.25">
      <c r="A2163">
        <v>2148</v>
      </c>
      <c r="B2163" s="84">
        <v>38838</v>
      </c>
      <c r="C2163" s="47">
        <v>44.66</v>
      </c>
      <c r="D2163" s="47">
        <v>46.11</v>
      </c>
      <c r="E2163" s="47">
        <v>44.36</v>
      </c>
      <c r="F2163" s="47">
        <v>45.8</v>
      </c>
      <c r="G2163" s="48">
        <v>3082700</v>
      </c>
      <c r="H2163" s="47">
        <v>36.29</v>
      </c>
      <c r="I2163" s="51">
        <f t="shared" si="253"/>
        <v>0.79235807860262009</v>
      </c>
      <c r="J2163" s="51">
        <f t="shared" ca="1" si="254"/>
        <v>1</v>
      </c>
      <c r="K2163" s="47">
        <f t="shared" si="255"/>
        <v>35.39</v>
      </c>
      <c r="L2163" s="47">
        <f t="shared" si="256"/>
        <v>36.54</v>
      </c>
      <c r="M2163" s="47">
        <f t="shared" si="257"/>
        <v>35.15</v>
      </c>
      <c r="N2163" s="47">
        <f t="shared" si="258"/>
        <v>36.29</v>
      </c>
      <c r="O2163" s="48">
        <f t="shared" ca="1" si="259"/>
        <v>3082700</v>
      </c>
    </row>
    <row r="2164" spans="1:15" x14ac:dyDescent="0.25">
      <c r="A2164">
        <v>2149</v>
      </c>
      <c r="B2164" s="84">
        <v>38835</v>
      </c>
      <c r="C2164" s="47">
        <v>46.08</v>
      </c>
      <c r="D2164" s="47">
        <v>46.08</v>
      </c>
      <c r="E2164" s="47">
        <v>43.98</v>
      </c>
      <c r="F2164" s="47">
        <v>44.27</v>
      </c>
      <c r="G2164" s="48">
        <v>3084700</v>
      </c>
      <c r="H2164" s="47">
        <v>35.08</v>
      </c>
      <c r="I2164" s="51">
        <f t="shared" si="253"/>
        <v>0.79241021007454249</v>
      </c>
      <c r="J2164" s="51">
        <f t="shared" ca="1" si="254"/>
        <v>1</v>
      </c>
      <c r="K2164" s="47">
        <f t="shared" si="255"/>
        <v>36.51</v>
      </c>
      <c r="L2164" s="47">
        <f t="shared" si="256"/>
        <v>36.51</v>
      </c>
      <c r="M2164" s="47">
        <f t="shared" si="257"/>
        <v>34.85</v>
      </c>
      <c r="N2164" s="47">
        <f t="shared" si="258"/>
        <v>35.08</v>
      </c>
      <c r="O2164" s="48">
        <f t="shared" ca="1" si="259"/>
        <v>3084700</v>
      </c>
    </row>
    <row r="2165" spans="1:15" x14ac:dyDescent="0.25">
      <c r="A2165">
        <v>2150</v>
      </c>
      <c r="B2165" s="84">
        <v>38834</v>
      </c>
      <c r="C2165" s="47">
        <v>45.18</v>
      </c>
      <c r="D2165" s="47">
        <v>46.21</v>
      </c>
      <c r="E2165" s="47">
        <v>45.18</v>
      </c>
      <c r="F2165" s="47">
        <v>46.02</v>
      </c>
      <c r="G2165" s="48">
        <v>2295300</v>
      </c>
      <c r="H2165" s="47">
        <v>36.47</v>
      </c>
      <c r="I2165" s="51">
        <f t="shared" si="253"/>
        <v>0.79248152976966524</v>
      </c>
      <c r="J2165" s="51">
        <f t="shared" ca="1" si="254"/>
        <v>1</v>
      </c>
      <c r="K2165" s="47">
        <f t="shared" si="255"/>
        <v>35.799999999999997</v>
      </c>
      <c r="L2165" s="47">
        <f t="shared" si="256"/>
        <v>36.619999999999997</v>
      </c>
      <c r="M2165" s="47">
        <f t="shared" si="257"/>
        <v>35.799999999999997</v>
      </c>
      <c r="N2165" s="47">
        <f t="shared" si="258"/>
        <v>36.47</v>
      </c>
      <c r="O2165" s="48">
        <f t="shared" ca="1" si="259"/>
        <v>2295300</v>
      </c>
    </row>
    <row r="2166" spans="1:15" x14ac:dyDescent="0.25">
      <c r="A2166">
        <v>2151</v>
      </c>
      <c r="B2166" s="84">
        <v>38833</v>
      </c>
      <c r="C2166" s="47">
        <v>45.12</v>
      </c>
      <c r="D2166" s="47">
        <v>45.4</v>
      </c>
      <c r="E2166" s="47">
        <v>44.82</v>
      </c>
      <c r="F2166" s="47">
        <v>45.18</v>
      </c>
      <c r="G2166" s="48">
        <v>1272700</v>
      </c>
      <c r="H2166" s="47">
        <v>35.799999999999997</v>
      </c>
      <c r="I2166" s="51">
        <f t="shared" si="253"/>
        <v>0.79238601150951737</v>
      </c>
      <c r="J2166" s="51">
        <f t="shared" ca="1" si="254"/>
        <v>1</v>
      </c>
      <c r="K2166" s="47">
        <f t="shared" si="255"/>
        <v>35.75</v>
      </c>
      <c r="L2166" s="47">
        <f t="shared" si="256"/>
        <v>35.97</v>
      </c>
      <c r="M2166" s="47">
        <f t="shared" si="257"/>
        <v>35.51</v>
      </c>
      <c r="N2166" s="47">
        <f t="shared" si="258"/>
        <v>35.799999999999997</v>
      </c>
      <c r="O2166" s="48">
        <f t="shared" ca="1" si="259"/>
        <v>1272700</v>
      </c>
    </row>
    <row r="2167" spans="1:15" x14ac:dyDescent="0.25">
      <c r="A2167">
        <v>2152</v>
      </c>
      <c r="B2167" s="84">
        <v>38832</v>
      </c>
      <c r="C2167" s="47">
        <v>45.84</v>
      </c>
      <c r="D2167" s="47">
        <v>45.93</v>
      </c>
      <c r="E2167" s="47">
        <v>45.12</v>
      </c>
      <c r="F2167" s="47">
        <v>45.26</v>
      </c>
      <c r="G2167" s="48">
        <v>1456900</v>
      </c>
      <c r="H2167" s="47">
        <v>35.86</v>
      </c>
      <c r="I2167" s="51">
        <f t="shared" si="253"/>
        <v>0.79231109147149803</v>
      </c>
      <c r="J2167" s="51">
        <f t="shared" ca="1" si="254"/>
        <v>1</v>
      </c>
      <c r="K2167" s="47">
        <f t="shared" si="255"/>
        <v>36.32</v>
      </c>
      <c r="L2167" s="47">
        <f t="shared" si="256"/>
        <v>36.39</v>
      </c>
      <c r="M2167" s="47">
        <f t="shared" si="257"/>
        <v>35.75</v>
      </c>
      <c r="N2167" s="47">
        <f t="shared" si="258"/>
        <v>35.86</v>
      </c>
      <c r="O2167" s="48">
        <f t="shared" ca="1" si="259"/>
        <v>1456900</v>
      </c>
    </row>
    <row r="2168" spans="1:15" x14ac:dyDescent="0.25">
      <c r="A2168">
        <v>2153</v>
      </c>
      <c r="B2168" s="84">
        <v>38831</v>
      </c>
      <c r="C2168" s="47">
        <v>45.31</v>
      </c>
      <c r="D2168" s="47">
        <v>46.24</v>
      </c>
      <c r="E2168" s="47">
        <v>45.3</v>
      </c>
      <c r="F2168" s="47">
        <v>45.99</v>
      </c>
      <c r="G2168" s="48">
        <v>1368500</v>
      </c>
      <c r="H2168" s="47">
        <v>36.44</v>
      </c>
      <c r="I2168" s="51">
        <f t="shared" si="253"/>
        <v>0.79234616220917586</v>
      </c>
      <c r="J2168" s="51">
        <f t="shared" ca="1" si="254"/>
        <v>1</v>
      </c>
      <c r="K2168" s="47">
        <f t="shared" si="255"/>
        <v>35.9</v>
      </c>
      <c r="L2168" s="47">
        <f t="shared" si="256"/>
        <v>36.64</v>
      </c>
      <c r="M2168" s="47">
        <f t="shared" si="257"/>
        <v>35.89</v>
      </c>
      <c r="N2168" s="47">
        <f t="shared" si="258"/>
        <v>36.44</v>
      </c>
      <c r="O2168" s="48">
        <f t="shared" ca="1" si="259"/>
        <v>1368500</v>
      </c>
    </row>
    <row r="2169" spans="1:15" x14ac:dyDescent="0.25">
      <c r="A2169">
        <v>2154</v>
      </c>
      <c r="B2169" s="84">
        <v>38828</v>
      </c>
      <c r="C2169" s="47">
        <v>45.94</v>
      </c>
      <c r="D2169" s="47">
        <v>45.94</v>
      </c>
      <c r="E2169" s="47">
        <v>45.21</v>
      </c>
      <c r="F2169" s="47">
        <v>45.42</v>
      </c>
      <c r="G2169" s="48">
        <v>1381100</v>
      </c>
      <c r="H2169" s="47">
        <v>35.99</v>
      </c>
      <c r="I2169" s="51">
        <f t="shared" si="253"/>
        <v>0.79238221047996482</v>
      </c>
      <c r="J2169" s="51">
        <f t="shared" ca="1" si="254"/>
        <v>1</v>
      </c>
      <c r="K2169" s="47">
        <f t="shared" si="255"/>
        <v>36.4</v>
      </c>
      <c r="L2169" s="47">
        <f t="shared" si="256"/>
        <v>36.4</v>
      </c>
      <c r="M2169" s="47">
        <f t="shared" si="257"/>
        <v>35.82</v>
      </c>
      <c r="N2169" s="47">
        <f t="shared" si="258"/>
        <v>35.99</v>
      </c>
      <c r="O2169" s="48">
        <f t="shared" ca="1" si="259"/>
        <v>1381100</v>
      </c>
    </row>
    <row r="2170" spans="1:15" x14ac:dyDescent="0.25">
      <c r="A2170">
        <v>2155</v>
      </c>
      <c r="B2170" s="84">
        <v>38827</v>
      </c>
      <c r="C2170" s="47">
        <v>44.8</v>
      </c>
      <c r="D2170" s="47">
        <v>46.06</v>
      </c>
      <c r="E2170" s="47">
        <v>44.8</v>
      </c>
      <c r="F2170" s="47">
        <v>45.75</v>
      </c>
      <c r="G2170" s="48">
        <v>1983300</v>
      </c>
      <c r="H2170" s="47">
        <v>36.25</v>
      </c>
      <c r="I2170" s="51">
        <f t="shared" si="253"/>
        <v>0.79234972677595628</v>
      </c>
      <c r="J2170" s="51">
        <f t="shared" ca="1" si="254"/>
        <v>1</v>
      </c>
      <c r="K2170" s="47">
        <f t="shared" si="255"/>
        <v>35.5</v>
      </c>
      <c r="L2170" s="47">
        <f t="shared" si="256"/>
        <v>36.5</v>
      </c>
      <c r="M2170" s="47">
        <f t="shared" si="257"/>
        <v>35.5</v>
      </c>
      <c r="N2170" s="47">
        <f t="shared" si="258"/>
        <v>36.25</v>
      </c>
      <c r="O2170" s="48">
        <f t="shared" ca="1" si="259"/>
        <v>1983300</v>
      </c>
    </row>
    <row r="2171" spans="1:15" x14ac:dyDescent="0.25">
      <c r="A2171">
        <v>2156</v>
      </c>
      <c r="B2171" s="84">
        <v>38826</v>
      </c>
      <c r="C2171" s="47">
        <v>44.69</v>
      </c>
      <c r="D2171" s="47">
        <v>44.94</v>
      </c>
      <c r="E2171" s="47">
        <v>44.54</v>
      </c>
      <c r="F2171" s="47">
        <v>44.89</v>
      </c>
      <c r="G2171" s="48">
        <v>1260700</v>
      </c>
      <c r="H2171" s="47">
        <v>35.57</v>
      </c>
      <c r="I2171" s="51">
        <f t="shared" si="253"/>
        <v>0.79238137669859654</v>
      </c>
      <c r="J2171" s="51">
        <f t="shared" ca="1" si="254"/>
        <v>1</v>
      </c>
      <c r="K2171" s="47">
        <f t="shared" si="255"/>
        <v>35.409999999999997</v>
      </c>
      <c r="L2171" s="47">
        <f t="shared" si="256"/>
        <v>35.61</v>
      </c>
      <c r="M2171" s="47">
        <f t="shared" si="257"/>
        <v>35.29</v>
      </c>
      <c r="N2171" s="47">
        <f t="shared" si="258"/>
        <v>35.57</v>
      </c>
      <c r="O2171" s="48">
        <f t="shared" ca="1" si="259"/>
        <v>1260700</v>
      </c>
    </row>
    <row r="2172" spans="1:15" x14ac:dyDescent="0.25">
      <c r="A2172">
        <v>2157</v>
      </c>
      <c r="B2172" s="84">
        <v>38825</v>
      </c>
      <c r="C2172" s="47">
        <v>43.95</v>
      </c>
      <c r="D2172" s="47">
        <v>45.06</v>
      </c>
      <c r="E2172" s="47">
        <v>43.94</v>
      </c>
      <c r="F2172" s="47">
        <v>44.9</v>
      </c>
      <c r="G2172" s="48">
        <v>2208100</v>
      </c>
      <c r="H2172" s="47">
        <v>35.58</v>
      </c>
      <c r="I2172" s="51">
        <f t="shared" si="253"/>
        <v>0.79242761692650332</v>
      </c>
      <c r="J2172" s="51">
        <f t="shared" ca="1" si="254"/>
        <v>1</v>
      </c>
      <c r="K2172" s="47">
        <f t="shared" si="255"/>
        <v>34.83</v>
      </c>
      <c r="L2172" s="47">
        <f t="shared" si="256"/>
        <v>35.71</v>
      </c>
      <c r="M2172" s="47">
        <f t="shared" si="257"/>
        <v>34.82</v>
      </c>
      <c r="N2172" s="47">
        <f t="shared" si="258"/>
        <v>35.58</v>
      </c>
      <c r="O2172" s="48">
        <f t="shared" ca="1" si="259"/>
        <v>2208100</v>
      </c>
    </row>
    <row r="2173" spans="1:15" x14ac:dyDescent="0.25">
      <c r="A2173">
        <v>2158</v>
      </c>
      <c r="B2173" s="84">
        <v>38824</v>
      </c>
      <c r="C2173" s="47">
        <v>43.69</v>
      </c>
      <c r="D2173" s="47">
        <v>44.13</v>
      </c>
      <c r="E2173" s="47">
        <v>43.55</v>
      </c>
      <c r="F2173" s="47">
        <v>43.87</v>
      </c>
      <c r="G2173" s="48">
        <v>1007600</v>
      </c>
      <c r="H2173" s="47">
        <v>34.76</v>
      </c>
      <c r="I2173" s="51">
        <f t="shared" si="253"/>
        <v>0.79234100752222481</v>
      </c>
      <c r="J2173" s="51">
        <f t="shared" ca="1" si="254"/>
        <v>1</v>
      </c>
      <c r="K2173" s="47">
        <f t="shared" si="255"/>
        <v>34.619999999999997</v>
      </c>
      <c r="L2173" s="47">
        <f t="shared" si="256"/>
        <v>34.97</v>
      </c>
      <c r="M2173" s="47">
        <f t="shared" si="257"/>
        <v>34.51</v>
      </c>
      <c r="N2173" s="47">
        <f t="shared" si="258"/>
        <v>34.76</v>
      </c>
      <c r="O2173" s="48">
        <f t="shared" ca="1" si="259"/>
        <v>1007600</v>
      </c>
    </row>
    <row r="2174" spans="1:15" x14ac:dyDescent="0.25">
      <c r="A2174">
        <v>2159</v>
      </c>
      <c r="B2174" s="84">
        <v>38820</v>
      </c>
      <c r="C2174" s="47">
        <v>43.31</v>
      </c>
      <c r="D2174" s="47">
        <v>44.18</v>
      </c>
      <c r="E2174" s="47">
        <v>43.3</v>
      </c>
      <c r="F2174" s="47">
        <v>43.69</v>
      </c>
      <c r="G2174" s="48">
        <v>1292500</v>
      </c>
      <c r="H2174" s="47">
        <v>34.619999999999997</v>
      </c>
      <c r="I2174" s="51">
        <f t="shared" si="253"/>
        <v>0.79240100709544514</v>
      </c>
      <c r="J2174" s="51">
        <f t="shared" ca="1" si="254"/>
        <v>1</v>
      </c>
      <c r="K2174" s="47">
        <f t="shared" si="255"/>
        <v>34.32</v>
      </c>
      <c r="L2174" s="47">
        <f t="shared" si="256"/>
        <v>35.01</v>
      </c>
      <c r="M2174" s="47">
        <f t="shared" si="257"/>
        <v>34.31</v>
      </c>
      <c r="N2174" s="47">
        <f t="shared" si="258"/>
        <v>34.619999999999997</v>
      </c>
      <c r="O2174" s="48">
        <f t="shared" ca="1" si="259"/>
        <v>1292500</v>
      </c>
    </row>
    <row r="2175" spans="1:15" x14ac:dyDescent="0.25">
      <c r="A2175">
        <v>2160</v>
      </c>
      <c r="B2175" s="84">
        <v>38819</v>
      </c>
      <c r="C2175" s="47">
        <v>43.9</v>
      </c>
      <c r="D2175" s="47">
        <v>43.98</v>
      </c>
      <c r="E2175" s="47">
        <v>43.29</v>
      </c>
      <c r="F2175" s="47">
        <v>43.53</v>
      </c>
      <c r="G2175" s="48">
        <v>2105700</v>
      </c>
      <c r="H2175" s="47">
        <v>34.49</v>
      </c>
      <c r="I2175" s="51">
        <f t="shared" si="253"/>
        <v>0.79232713071444982</v>
      </c>
      <c r="J2175" s="51">
        <f t="shared" ca="1" si="254"/>
        <v>1</v>
      </c>
      <c r="K2175" s="47">
        <f t="shared" si="255"/>
        <v>34.78</v>
      </c>
      <c r="L2175" s="47">
        <f t="shared" si="256"/>
        <v>34.85</v>
      </c>
      <c r="M2175" s="47">
        <f t="shared" si="257"/>
        <v>34.299999999999997</v>
      </c>
      <c r="N2175" s="47">
        <f t="shared" si="258"/>
        <v>34.49</v>
      </c>
      <c r="O2175" s="48">
        <f t="shared" ca="1" si="259"/>
        <v>2105700</v>
      </c>
    </row>
    <row r="2176" spans="1:15" x14ac:dyDescent="0.25">
      <c r="A2176">
        <v>2161</v>
      </c>
      <c r="B2176" s="84">
        <v>38818</v>
      </c>
      <c r="C2176" s="47">
        <v>44.67</v>
      </c>
      <c r="D2176" s="47">
        <v>44.96</v>
      </c>
      <c r="E2176" s="47">
        <v>44.04</v>
      </c>
      <c r="F2176" s="47">
        <v>44.11</v>
      </c>
      <c r="G2176" s="48">
        <v>1720900</v>
      </c>
      <c r="H2176" s="47">
        <v>34.950000000000003</v>
      </c>
      <c r="I2176" s="51">
        <f t="shared" si="253"/>
        <v>0.79233733847200194</v>
      </c>
      <c r="J2176" s="51">
        <f t="shared" ca="1" si="254"/>
        <v>1</v>
      </c>
      <c r="K2176" s="47">
        <f t="shared" si="255"/>
        <v>35.39</v>
      </c>
      <c r="L2176" s="47">
        <f t="shared" si="256"/>
        <v>35.619999999999997</v>
      </c>
      <c r="M2176" s="47">
        <f t="shared" si="257"/>
        <v>34.89</v>
      </c>
      <c r="N2176" s="47">
        <f t="shared" si="258"/>
        <v>34.950000000000003</v>
      </c>
      <c r="O2176" s="48">
        <f t="shared" ca="1" si="259"/>
        <v>1720900</v>
      </c>
    </row>
    <row r="2177" spans="1:15" x14ac:dyDescent="0.25">
      <c r="A2177">
        <v>2162</v>
      </c>
      <c r="B2177" s="84">
        <v>38817</v>
      </c>
      <c r="C2177" s="47">
        <v>44.99</v>
      </c>
      <c r="D2177" s="47">
        <v>45</v>
      </c>
      <c r="E2177" s="47">
        <v>44.3</v>
      </c>
      <c r="F2177" s="47">
        <v>44.52</v>
      </c>
      <c r="G2177" s="48">
        <v>2266600</v>
      </c>
      <c r="H2177" s="47">
        <v>35.28</v>
      </c>
      <c r="I2177" s="51">
        <f t="shared" si="253"/>
        <v>0.79245283018867918</v>
      </c>
      <c r="J2177" s="51">
        <f t="shared" ca="1" si="254"/>
        <v>1</v>
      </c>
      <c r="K2177" s="47">
        <f t="shared" si="255"/>
        <v>35.65</v>
      </c>
      <c r="L2177" s="47">
        <f t="shared" si="256"/>
        <v>35.659999999999997</v>
      </c>
      <c r="M2177" s="47">
        <f t="shared" si="257"/>
        <v>35.11</v>
      </c>
      <c r="N2177" s="47">
        <f t="shared" si="258"/>
        <v>35.28</v>
      </c>
      <c r="O2177" s="48">
        <f t="shared" ca="1" si="259"/>
        <v>2266600</v>
      </c>
    </row>
    <row r="2178" spans="1:15" x14ac:dyDescent="0.25">
      <c r="A2178">
        <v>2163</v>
      </c>
      <c r="B2178" s="84">
        <v>38814</v>
      </c>
      <c r="C2178" s="47">
        <v>45.08</v>
      </c>
      <c r="D2178" s="47">
        <v>45.72</v>
      </c>
      <c r="E2178" s="47">
        <v>44.98</v>
      </c>
      <c r="F2178" s="47">
        <v>45.4</v>
      </c>
      <c r="G2178" s="48">
        <v>1869100</v>
      </c>
      <c r="H2178" s="47">
        <v>35.97</v>
      </c>
      <c r="I2178" s="51">
        <f t="shared" si="253"/>
        <v>0.79229074889867845</v>
      </c>
      <c r="J2178" s="51">
        <f t="shared" ca="1" si="254"/>
        <v>1</v>
      </c>
      <c r="K2178" s="47">
        <f t="shared" si="255"/>
        <v>35.72</v>
      </c>
      <c r="L2178" s="47">
        <f t="shared" si="256"/>
        <v>36.22</v>
      </c>
      <c r="M2178" s="47">
        <f t="shared" si="257"/>
        <v>35.64</v>
      </c>
      <c r="N2178" s="47">
        <f t="shared" si="258"/>
        <v>35.97</v>
      </c>
      <c r="O2178" s="48">
        <f t="shared" ca="1" si="259"/>
        <v>1869100</v>
      </c>
    </row>
    <row r="2179" spans="1:15" x14ac:dyDescent="0.25">
      <c r="A2179">
        <v>2164</v>
      </c>
      <c r="B2179" s="84">
        <v>38813</v>
      </c>
      <c r="C2179" s="47">
        <v>46</v>
      </c>
      <c r="D2179" s="47">
        <v>46.28</v>
      </c>
      <c r="E2179" s="47">
        <v>45.5</v>
      </c>
      <c r="F2179" s="47">
        <v>45.9</v>
      </c>
      <c r="G2179" s="48">
        <v>1270200</v>
      </c>
      <c r="H2179" s="47">
        <v>36.18</v>
      </c>
      <c r="I2179" s="51">
        <f t="shared" si="253"/>
        <v>0.78823529411764703</v>
      </c>
      <c r="J2179" s="51">
        <f t="shared" ca="1" si="254"/>
        <v>1</v>
      </c>
      <c r="K2179" s="47">
        <f t="shared" si="255"/>
        <v>36.26</v>
      </c>
      <c r="L2179" s="47">
        <f t="shared" si="256"/>
        <v>36.479999999999997</v>
      </c>
      <c r="M2179" s="47">
        <f t="shared" si="257"/>
        <v>35.86</v>
      </c>
      <c r="N2179" s="47">
        <f t="shared" si="258"/>
        <v>36.18</v>
      </c>
      <c r="O2179" s="48">
        <f t="shared" ca="1" si="259"/>
        <v>1270200</v>
      </c>
    </row>
    <row r="2180" spans="1:15" x14ac:dyDescent="0.25">
      <c r="A2180">
        <v>2165</v>
      </c>
      <c r="B2180" s="84">
        <v>38812</v>
      </c>
      <c r="C2180" s="47">
        <v>46.19</v>
      </c>
      <c r="D2180" s="47">
        <v>46.39</v>
      </c>
      <c r="E2180" s="47">
        <v>45.81</v>
      </c>
      <c r="F2180" s="47">
        <v>46.02</v>
      </c>
      <c r="G2180" s="48">
        <v>1435800</v>
      </c>
      <c r="H2180" s="47">
        <v>36.270000000000003</v>
      </c>
      <c r="I2180" s="51">
        <f t="shared" si="253"/>
        <v>0.78813559322033899</v>
      </c>
      <c r="J2180" s="51">
        <f t="shared" ca="1" si="254"/>
        <v>1</v>
      </c>
      <c r="K2180" s="47">
        <f t="shared" si="255"/>
        <v>36.4</v>
      </c>
      <c r="L2180" s="47">
        <f t="shared" si="256"/>
        <v>36.56</v>
      </c>
      <c r="M2180" s="47">
        <f t="shared" si="257"/>
        <v>36.1</v>
      </c>
      <c r="N2180" s="47">
        <f t="shared" si="258"/>
        <v>36.270000000000003</v>
      </c>
      <c r="O2180" s="48">
        <f t="shared" ca="1" si="259"/>
        <v>1435800</v>
      </c>
    </row>
    <row r="2181" spans="1:15" x14ac:dyDescent="0.25">
      <c r="A2181">
        <v>2166</v>
      </c>
      <c r="B2181" s="84">
        <v>38811</v>
      </c>
      <c r="C2181" s="47">
        <v>46</v>
      </c>
      <c r="D2181" s="47">
        <v>46.3</v>
      </c>
      <c r="E2181" s="47">
        <v>45.66</v>
      </c>
      <c r="F2181" s="47">
        <v>46.1</v>
      </c>
      <c r="G2181" s="48">
        <v>1430400</v>
      </c>
      <c r="H2181" s="47">
        <v>36.340000000000003</v>
      </c>
      <c r="I2181" s="51">
        <f t="shared" si="253"/>
        <v>0.78828633405639914</v>
      </c>
      <c r="J2181" s="51">
        <f t="shared" ca="1" si="254"/>
        <v>1</v>
      </c>
      <c r="K2181" s="47">
        <f t="shared" si="255"/>
        <v>36.26</v>
      </c>
      <c r="L2181" s="47">
        <f t="shared" si="256"/>
        <v>36.5</v>
      </c>
      <c r="M2181" s="47">
        <f t="shared" si="257"/>
        <v>35.99</v>
      </c>
      <c r="N2181" s="47">
        <f t="shared" si="258"/>
        <v>36.340000000000003</v>
      </c>
      <c r="O2181" s="48">
        <f t="shared" ca="1" si="259"/>
        <v>1430400</v>
      </c>
    </row>
    <row r="2182" spans="1:15" x14ac:dyDescent="0.25">
      <c r="A2182">
        <v>2167</v>
      </c>
      <c r="B2182" s="84">
        <v>38810</v>
      </c>
      <c r="C2182" s="47">
        <v>45.81</v>
      </c>
      <c r="D2182" s="47">
        <v>46.07</v>
      </c>
      <c r="E2182" s="47">
        <v>45.65</v>
      </c>
      <c r="F2182" s="47">
        <v>45.97</v>
      </c>
      <c r="G2182" s="48">
        <v>2027500</v>
      </c>
      <c r="H2182" s="47">
        <v>36.24</v>
      </c>
      <c r="I2182" s="51">
        <f t="shared" si="253"/>
        <v>0.78834022188383734</v>
      </c>
      <c r="J2182" s="51">
        <f t="shared" ca="1" si="254"/>
        <v>1</v>
      </c>
      <c r="K2182" s="47">
        <f t="shared" si="255"/>
        <v>36.11</v>
      </c>
      <c r="L2182" s="47">
        <f t="shared" si="256"/>
        <v>36.32</v>
      </c>
      <c r="M2182" s="47">
        <f t="shared" si="257"/>
        <v>35.99</v>
      </c>
      <c r="N2182" s="47">
        <f t="shared" si="258"/>
        <v>36.24</v>
      </c>
      <c r="O2182" s="48">
        <f t="shared" ca="1" si="259"/>
        <v>2027500</v>
      </c>
    </row>
    <row r="2183" spans="1:15" x14ac:dyDescent="0.25">
      <c r="A2183">
        <v>2168</v>
      </c>
      <c r="B2183" s="84">
        <v>38807</v>
      </c>
      <c r="C2183" s="47">
        <v>46.5</v>
      </c>
      <c r="D2183" s="47">
        <v>46.85</v>
      </c>
      <c r="E2183" s="47">
        <v>45.76</v>
      </c>
      <c r="F2183" s="47">
        <v>45.84</v>
      </c>
      <c r="G2183" s="48">
        <v>2724000</v>
      </c>
      <c r="H2183" s="47">
        <v>36.130000000000003</v>
      </c>
      <c r="I2183" s="51">
        <f t="shared" si="253"/>
        <v>0.7881762652705061</v>
      </c>
      <c r="J2183" s="51">
        <f t="shared" ca="1" si="254"/>
        <v>1</v>
      </c>
      <c r="K2183" s="47">
        <f t="shared" si="255"/>
        <v>36.65</v>
      </c>
      <c r="L2183" s="47">
        <f t="shared" si="256"/>
        <v>36.93</v>
      </c>
      <c r="M2183" s="47">
        <f t="shared" si="257"/>
        <v>36.07</v>
      </c>
      <c r="N2183" s="47">
        <f t="shared" si="258"/>
        <v>36.130000000000003</v>
      </c>
      <c r="O2183" s="48">
        <f t="shared" ca="1" si="259"/>
        <v>2724000</v>
      </c>
    </row>
    <row r="2184" spans="1:15" x14ac:dyDescent="0.25">
      <c r="A2184">
        <v>2169</v>
      </c>
      <c r="B2184" s="84">
        <v>38806</v>
      </c>
      <c r="C2184" s="47">
        <v>46.24</v>
      </c>
      <c r="D2184" s="47">
        <v>46.24</v>
      </c>
      <c r="E2184" s="47">
        <v>45.42</v>
      </c>
      <c r="F2184" s="47">
        <v>45.51</v>
      </c>
      <c r="G2184" s="48">
        <v>1582400</v>
      </c>
      <c r="H2184" s="47">
        <v>35.869999999999997</v>
      </c>
      <c r="I2184" s="51">
        <f t="shared" si="253"/>
        <v>0.78817842232476376</v>
      </c>
      <c r="J2184" s="51">
        <f t="shared" ca="1" si="254"/>
        <v>1</v>
      </c>
      <c r="K2184" s="47">
        <f t="shared" si="255"/>
        <v>36.450000000000003</v>
      </c>
      <c r="L2184" s="47">
        <f t="shared" si="256"/>
        <v>36.450000000000003</v>
      </c>
      <c r="M2184" s="47">
        <f t="shared" si="257"/>
        <v>35.799999999999997</v>
      </c>
      <c r="N2184" s="47">
        <f t="shared" si="258"/>
        <v>35.869999999999997</v>
      </c>
      <c r="O2184" s="48">
        <f t="shared" ca="1" si="259"/>
        <v>1582400</v>
      </c>
    </row>
    <row r="2185" spans="1:15" x14ac:dyDescent="0.25">
      <c r="A2185">
        <v>2170</v>
      </c>
      <c r="B2185" s="84">
        <v>38805</v>
      </c>
      <c r="C2185" s="47">
        <v>45.4</v>
      </c>
      <c r="D2185" s="47">
        <v>46.7</v>
      </c>
      <c r="E2185" s="47">
        <v>45.4</v>
      </c>
      <c r="F2185" s="47">
        <v>46.58</v>
      </c>
      <c r="G2185" s="48">
        <v>2361100</v>
      </c>
      <c r="H2185" s="47">
        <v>36.72</v>
      </c>
      <c r="I2185" s="51">
        <f t="shared" si="253"/>
        <v>0.78832116788321172</v>
      </c>
      <c r="J2185" s="51">
        <f t="shared" ca="1" si="254"/>
        <v>1</v>
      </c>
      <c r="K2185" s="47">
        <f t="shared" si="255"/>
        <v>35.79</v>
      </c>
      <c r="L2185" s="47">
        <f t="shared" si="256"/>
        <v>36.81</v>
      </c>
      <c r="M2185" s="47">
        <f t="shared" si="257"/>
        <v>35.79</v>
      </c>
      <c r="N2185" s="47">
        <f t="shared" si="258"/>
        <v>36.72</v>
      </c>
      <c r="O2185" s="48">
        <f t="shared" ca="1" si="259"/>
        <v>2361100</v>
      </c>
    </row>
    <row r="2186" spans="1:15" x14ac:dyDescent="0.25">
      <c r="A2186">
        <v>2171</v>
      </c>
      <c r="B2186" s="84">
        <v>38804</v>
      </c>
      <c r="C2186" s="47">
        <v>45.53</v>
      </c>
      <c r="D2186" s="47">
        <v>45.73</v>
      </c>
      <c r="E2186" s="47">
        <v>45.07</v>
      </c>
      <c r="F2186" s="47">
        <v>45.2</v>
      </c>
      <c r="G2186" s="48">
        <v>1198600</v>
      </c>
      <c r="H2186" s="47">
        <v>35.630000000000003</v>
      </c>
      <c r="I2186" s="51">
        <f t="shared" si="253"/>
        <v>0.78827433628318588</v>
      </c>
      <c r="J2186" s="51">
        <f t="shared" ca="1" si="254"/>
        <v>1</v>
      </c>
      <c r="K2186" s="47">
        <f t="shared" si="255"/>
        <v>35.89</v>
      </c>
      <c r="L2186" s="47">
        <f t="shared" si="256"/>
        <v>36.049999999999997</v>
      </c>
      <c r="M2186" s="47">
        <f t="shared" si="257"/>
        <v>35.53</v>
      </c>
      <c r="N2186" s="47">
        <f t="shared" si="258"/>
        <v>35.630000000000003</v>
      </c>
      <c r="O2186" s="48">
        <f t="shared" ca="1" si="259"/>
        <v>1198600</v>
      </c>
    </row>
    <row r="2187" spans="1:15" x14ac:dyDescent="0.25">
      <c r="A2187">
        <v>2172</v>
      </c>
      <c r="B2187" s="84">
        <v>38803</v>
      </c>
      <c r="C2187" s="47">
        <v>45.33</v>
      </c>
      <c r="D2187" s="47">
        <v>45.75</v>
      </c>
      <c r="E2187" s="47">
        <v>45.19</v>
      </c>
      <c r="F2187" s="47">
        <v>45.59</v>
      </c>
      <c r="G2187" s="48">
        <v>1896500</v>
      </c>
      <c r="H2187" s="47">
        <v>35.94</v>
      </c>
      <c r="I2187" s="51">
        <f t="shared" si="253"/>
        <v>0.78833077429260789</v>
      </c>
      <c r="J2187" s="51">
        <f t="shared" ca="1" si="254"/>
        <v>1</v>
      </c>
      <c r="K2187" s="47">
        <f t="shared" si="255"/>
        <v>35.74</v>
      </c>
      <c r="L2187" s="47">
        <f t="shared" si="256"/>
        <v>36.07</v>
      </c>
      <c r="M2187" s="47">
        <f t="shared" si="257"/>
        <v>35.619999999999997</v>
      </c>
      <c r="N2187" s="47">
        <f t="shared" si="258"/>
        <v>35.94</v>
      </c>
      <c r="O2187" s="48">
        <f t="shared" ca="1" si="259"/>
        <v>1896500</v>
      </c>
    </row>
    <row r="2188" spans="1:15" x14ac:dyDescent="0.25">
      <c r="A2188">
        <v>2173</v>
      </c>
      <c r="B2188" s="84">
        <v>38800</v>
      </c>
      <c r="C2188" s="47">
        <v>44.95</v>
      </c>
      <c r="D2188" s="47">
        <v>45.56</v>
      </c>
      <c r="E2188" s="47">
        <v>44.91</v>
      </c>
      <c r="F2188" s="47">
        <v>45.18</v>
      </c>
      <c r="G2188" s="48">
        <v>1344100</v>
      </c>
      <c r="H2188" s="47">
        <v>35.61</v>
      </c>
      <c r="I2188" s="51">
        <f t="shared" si="253"/>
        <v>0.7881806108897742</v>
      </c>
      <c r="J2188" s="51">
        <f t="shared" ca="1" si="254"/>
        <v>1</v>
      </c>
      <c r="K2188" s="47">
        <f t="shared" si="255"/>
        <v>35.43</v>
      </c>
      <c r="L2188" s="47">
        <f t="shared" si="256"/>
        <v>35.909999999999997</v>
      </c>
      <c r="M2188" s="47">
        <f t="shared" si="257"/>
        <v>35.4</v>
      </c>
      <c r="N2188" s="47">
        <f t="shared" si="258"/>
        <v>35.61</v>
      </c>
      <c r="O2188" s="48">
        <f t="shared" ca="1" si="259"/>
        <v>1344100</v>
      </c>
    </row>
    <row r="2189" spans="1:15" x14ac:dyDescent="0.25">
      <c r="A2189">
        <v>2174</v>
      </c>
      <c r="B2189" s="84">
        <v>38799</v>
      </c>
      <c r="C2189" s="47">
        <v>45.77</v>
      </c>
      <c r="D2189" s="47">
        <v>45.77</v>
      </c>
      <c r="E2189" s="47">
        <v>44.85</v>
      </c>
      <c r="F2189" s="47">
        <v>44.9</v>
      </c>
      <c r="G2189" s="48">
        <v>1567200</v>
      </c>
      <c r="H2189" s="47">
        <v>35.39</v>
      </c>
      <c r="I2189" s="51">
        <f t="shared" si="253"/>
        <v>0.78819599109131411</v>
      </c>
      <c r="J2189" s="51">
        <f t="shared" ca="1" si="254"/>
        <v>1</v>
      </c>
      <c r="K2189" s="47">
        <f t="shared" si="255"/>
        <v>36.08</v>
      </c>
      <c r="L2189" s="47">
        <f t="shared" si="256"/>
        <v>36.08</v>
      </c>
      <c r="M2189" s="47">
        <f t="shared" si="257"/>
        <v>35.35</v>
      </c>
      <c r="N2189" s="47">
        <f t="shared" si="258"/>
        <v>35.39</v>
      </c>
      <c r="O2189" s="48">
        <f t="shared" ca="1" si="259"/>
        <v>1567200</v>
      </c>
    </row>
    <row r="2190" spans="1:15" x14ac:dyDescent="0.25">
      <c r="A2190">
        <v>2175</v>
      </c>
      <c r="B2190" s="84">
        <v>38798</v>
      </c>
      <c r="C2190" s="47">
        <v>45.9</v>
      </c>
      <c r="D2190" s="47">
        <v>45.98</v>
      </c>
      <c r="E2190" s="47">
        <v>45.48</v>
      </c>
      <c r="F2190" s="47">
        <v>45.76</v>
      </c>
      <c r="G2190" s="48">
        <v>1065100</v>
      </c>
      <c r="H2190" s="47">
        <v>36.07</v>
      </c>
      <c r="I2190" s="51">
        <f t="shared" si="253"/>
        <v>0.78824300699300698</v>
      </c>
      <c r="J2190" s="51">
        <f t="shared" ca="1" si="254"/>
        <v>1</v>
      </c>
      <c r="K2190" s="47">
        <f t="shared" si="255"/>
        <v>36.18</v>
      </c>
      <c r="L2190" s="47">
        <f t="shared" si="256"/>
        <v>36.24</v>
      </c>
      <c r="M2190" s="47">
        <f t="shared" si="257"/>
        <v>35.85</v>
      </c>
      <c r="N2190" s="47">
        <f t="shared" si="258"/>
        <v>36.07</v>
      </c>
      <c r="O2190" s="48">
        <f t="shared" ca="1" si="259"/>
        <v>1065100</v>
      </c>
    </row>
    <row r="2191" spans="1:15" x14ac:dyDescent="0.25">
      <c r="A2191">
        <v>2176</v>
      </c>
      <c r="B2191" s="84">
        <v>38797</v>
      </c>
      <c r="C2191" s="47">
        <v>45.53</v>
      </c>
      <c r="D2191" s="47">
        <v>46.27</v>
      </c>
      <c r="E2191" s="47">
        <v>45.5</v>
      </c>
      <c r="F2191" s="47">
        <v>45.99</v>
      </c>
      <c r="G2191" s="48">
        <v>1600700</v>
      </c>
      <c r="H2191" s="47">
        <v>36.25</v>
      </c>
      <c r="I2191" s="51">
        <f t="shared" si="253"/>
        <v>0.78821482931071973</v>
      </c>
      <c r="J2191" s="51">
        <f t="shared" ca="1" si="254"/>
        <v>1</v>
      </c>
      <c r="K2191" s="47">
        <f t="shared" si="255"/>
        <v>35.89</v>
      </c>
      <c r="L2191" s="47">
        <f t="shared" si="256"/>
        <v>36.47</v>
      </c>
      <c r="M2191" s="47">
        <f t="shared" si="257"/>
        <v>35.86</v>
      </c>
      <c r="N2191" s="47">
        <f t="shared" si="258"/>
        <v>36.25</v>
      </c>
      <c r="O2191" s="48">
        <f t="shared" ca="1" si="259"/>
        <v>1600700</v>
      </c>
    </row>
    <row r="2192" spans="1:15" x14ac:dyDescent="0.25">
      <c r="A2192">
        <v>2177</v>
      </c>
      <c r="B2192" s="84">
        <v>38796</v>
      </c>
      <c r="C2192" s="47">
        <v>45.51</v>
      </c>
      <c r="D2192" s="47">
        <v>45.83</v>
      </c>
      <c r="E2192" s="47">
        <v>45.23</v>
      </c>
      <c r="F2192" s="47">
        <v>45.38</v>
      </c>
      <c r="G2192" s="48">
        <v>1515300</v>
      </c>
      <c r="H2192" s="47">
        <v>35.770000000000003</v>
      </c>
      <c r="I2192" s="51">
        <f t="shared" si="253"/>
        <v>0.78823270163067438</v>
      </c>
      <c r="J2192" s="51">
        <f t="shared" ca="1" si="254"/>
        <v>1</v>
      </c>
      <c r="K2192" s="47">
        <f t="shared" si="255"/>
        <v>35.869999999999997</v>
      </c>
      <c r="L2192" s="47">
        <f t="shared" si="256"/>
        <v>36.119999999999997</v>
      </c>
      <c r="M2192" s="47">
        <f t="shared" si="257"/>
        <v>35.65</v>
      </c>
      <c r="N2192" s="47">
        <f t="shared" si="258"/>
        <v>35.770000000000003</v>
      </c>
      <c r="O2192" s="48">
        <f t="shared" ca="1" si="259"/>
        <v>1515300</v>
      </c>
    </row>
    <row r="2193" spans="1:15" x14ac:dyDescent="0.25">
      <c r="A2193">
        <v>2178</v>
      </c>
      <c r="B2193" s="84">
        <v>38793</v>
      </c>
      <c r="C2193" s="47">
        <v>45.7</v>
      </c>
      <c r="D2193" s="47">
        <v>45.99</v>
      </c>
      <c r="E2193" s="47">
        <v>45.48</v>
      </c>
      <c r="F2193" s="47">
        <v>45.69</v>
      </c>
      <c r="G2193" s="48">
        <v>1430500</v>
      </c>
      <c r="H2193" s="47">
        <v>36.01</v>
      </c>
      <c r="I2193" s="51">
        <f t="shared" ref="I2193:I2256" si="260">H2193/F2193</f>
        <v>0.78813744801926022</v>
      </c>
      <c r="J2193" s="51">
        <f t="shared" ref="J2193:J2256" ca="1" si="261">INDEX(OFFSET($T$15,0,0,$S$13+1,1),MATCH(B2193,OFFSET($Q$15,0,0,$S$13+1,1),-1))</f>
        <v>1</v>
      </c>
      <c r="K2193" s="47">
        <f t="shared" ref="K2193:K2256" si="262">ROUND($I2193*C2193,2)</f>
        <v>36.020000000000003</v>
      </c>
      <c r="L2193" s="47">
        <f t="shared" ref="L2193:L2256" si="263">ROUND($I2193*D2193,2)</f>
        <v>36.25</v>
      </c>
      <c r="M2193" s="47">
        <f t="shared" ref="M2193:M2256" si="264">ROUND($I2193*E2193,2)</f>
        <v>35.840000000000003</v>
      </c>
      <c r="N2193" s="47">
        <f t="shared" ref="N2193:N2256" si="265">ROUND($I2193*F2193,2)</f>
        <v>36.01</v>
      </c>
      <c r="O2193" s="48">
        <f t="shared" ref="O2193:O2256" ca="1" si="266">G2193*J2193</f>
        <v>1430500</v>
      </c>
    </row>
    <row r="2194" spans="1:15" x14ac:dyDescent="0.25">
      <c r="A2194">
        <v>2179</v>
      </c>
      <c r="B2194" s="84">
        <v>38792</v>
      </c>
      <c r="C2194" s="47">
        <v>45.21</v>
      </c>
      <c r="D2194" s="47">
        <v>45.73</v>
      </c>
      <c r="E2194" s="47">
        <v>45.12</v>
      </c>
      <c r="F2194" s="47">
        <v>45.53</v>
      </c>
      <c r="G2194" s="48">
        <v>1096300</v>
      </c>
      <c r="H2194" s="47">
        <v>35.89</v>
      </c>
      <c r="I2194" s="51">
        <f t="shared" si="260"/>
        <v>0.78827146936086101</v>
      </c>
      <c r="J2194" s="51">
        <f t="shared" ca="1" si="261"/>
        <v>1</v>
      </c>
      <c r="K2194" s="47">
        <f t="shared" si="262"/>
        <v>35.64</v>
      </c>
      <c r="L2194" s="47">
        <f t="shared" si="263"/>
        <v>36.049999999999997</v>
      </c>
      <c r="M2194" s="47">
        <f t="shared" si="264"/>
        <v>35.57</v>
      </c>
      <c r="N2194" s="47">
        <f t="shared" si="265"/>
        <v>35.89</v>
      </c>
      <c r="O2194" s="48">
        <f t="shared" ca="1" si="266"/>
        <v>1096300</v>
      </c>
    </row>
    <row r="2195" spans="1:15" x14ac:dyDescent="0.25">
      <c r="A2195">
        <v>2180</v>
      </c>
      <c r="B2195" s="84">
        <v>38791</v>
      </c>
      <c r="C2195" s="47">
        <v>44.8</v>
      </c>
      <c r="D2195" s="47">
        <v>45.33</v>
      </c>
      <c r="E2195" s="47">
        <v>44.75</v>
      </c>
      <c r="F2195" s="47">
        <v>45.27</v>
      </c>
      <c r="G2195" s="48">
        <v>2192600</v>
      </c>
      <c r="H2195" s="47">
        <v>35.68</v>
      </c>
      <c r="I2195" s="51">
        <f t="shared" si="260"/>
        <v>0.78815992931301071</v>
      </c>
      <c r="J2195" s="51">
        <f t="shared" ca="1" si="261"/>
        <v>1</v>
      </c>
      <c r="K2195" s="47">
        <f t="shared" si="262"/>
        <v>35.31</v>
      </c>
      <c r="L2195" s="47">
        <f t="shared" si="263"/>
        <v>35.729999999999997</v>
      </c>
      <c r="M2195" s="47">
        <f t="shared" si="264"/>
        <v>35.270000000000003</v>
      </c>
      <c r="N2195" s="47">
        <f t="shared" si="265"/>
        <v>35.68</v>
      </c>
      <c r="O2195" s="48">
        <f t="shared" ca="1" si="266"/>
        <v>2192600</v>
      </c>
    </row>
    <row r="2196" spans="1:15" x14ac:dyDescent="0.25">
      <c r="A2196">
        <v>2181</v>
      </c>
      <c r="B2196" s="84">
        <v>38790</v>
      </c>
      <c r="C2196" s="47">
        <v>44.65</v>
      </c>
      <c r="D2196" s="47">
        <v>45.08</v>
      </c>
      <c r="E2196" s="47">
        <v>44.31</v>
      </c>
      <c r="F2196" s="47">
        <v>45.04</v>
      </c>
      <c r="G2196" s="48">
        <v>1261600</v>
      </c>
      <c r="H2196" s="47">
        <v>35.5</v>
      </c>
      <c r="I2196" s="51">
        <f t="shared" si="260"/>
        <v>0.78818827708703376</v>
      </c>
      <c r="J2196" s="51">
        <f t="shared" ca="1" si="261"/>
        <v>1</v>
      </c>
      <c r="K2196" s="47">
        <f t="shared" si="262"/>
        <v>35.19</v>
      </c>
      <c r="L2196" s="47">
        <f t="shared" si="263"/>
        <v>35.53</v>
      </c>
      <c r="M2196" s="47">
        <f t="shared" si="264"/>
        <v>34.92</v>
      </c>
      <c r="N2196" s="47">
        <f t="shared" si="265"/>
        <v>35.5</v>
      </c>
      <c r="O2196" s="48">
        <f t="shared" ca="1" si="266"/>
        <v>1261600</v>
      </c>
    </row>
    <row r="2197" spans="1:15" x14ac:dyDescent="0.25">
      <c r="A2197">
        <v>2182</v>
      </c>
      <c r="B2197" s="84">
        <v>38789</v>
      </c>
      <c r="C2197" s="47">
        <v>44.32</v>
      </c>
      <c r="D2197" s="47">
        <v>44.79</v>
      </c>
      <c r="E2197" s="47">
        <v>44.04</v>
      </c>
      <c r="F2197" s="47">
        <v>44.7</v>
      </c>
      <c r="G2197" s="48">
        <v>1052400</v>
      </c>
      <c r="H2197" s="47">
        <v>35.229999999999997</v>
      </c>
      <c r="I2197" s="51">
        <f t="shared" si="260"/>
        <v>0.78814317673378065</v>
      </c>
      <c r="J2197" s="51">
        <f t="shared" ca="1" si="261"/>
        <v>1</v>
      </c>
      <c r="K2197" s="47">
        <f t="shared" si="262"/>
        <v>34.93</v>
      </c>
      <c r="L2197" s="47">
        <f t="shared" si="263"/>
        <v>35.299999999999997</v>
      </c>
      <c r="M2197" s="47">
        <f t="shared" si="264"/>
        <v>34.71</v>
      </c>
      <c r="N2197" s="47">
        <f t="shared" si="265"/>
        <v>35.229999999999997</v>
      </c>
      <c r="O2197" s="48">
        <f t="shared" ca="1" si="266"/>
        <v>1052400</v>
      </c>
    </row>
    <row r="2198" spans="1:15" x14ac:dyDescent="0.25">
      <c r="A2198">
        <v>2183</v>
      </c>
      <c r="B2198" s="84">
        <v>38786</v>
      </c>
      <c r="C2198" s="47">
        <v>44.06</v>
      </c>
      <c r="D2198" s="47">
        <v>44.42</v>
      </c>
      <c r="E2198" s="47">
        <v>43.82</v>
      </c>
      <c r="F2198" s="47">
        <v>44.32</v>
      </c>
      <c r="G2198" s="48">
        <v>1439500</v>
      </c>
      <c r="H2198" s="47">
        <v>34.93</v>
      </c>
      <c r="I2198" s="51">
        <f t="shared" si="260"/>
        <v>0.78813176895306858</v>
      </c>
      <c r="J2198" s="51">
        <f t="shared" ca="1" si="261"/>
        <v>1</v>
      </c>
      <c r="K2198" s="47">
        <f t="shared" si="262"/>
        <v>34.729999999999997</v>
      </c>
      <c r="L2198" s="47">
        <f t="shared" si="263"/>
        <v>35.01</v>
      </c>
      <c r="M2198" s="47">
        <f t="shared" si="264"/>
        <v>34.54</v>
      </c>
      <c r="N2198" s="47">
        <f t="shared" si="265"/>
        <v>34.93</v>
      </c>
      <c r="O2198" s="48">
        <f t="shared" ca="1" si="266"/>
        <v>1439500</v>
      </c>
    </row>
    <row r="2199" spans="1:15" x14ac:dyDescent="0.25">
      <c r="A2199">
        <v>2184</v>
      </c>
      <c r="B2199" s="84">
        <v>38785</v>
      </c>
      <c r="C2199" s="47">
        <v>43.58</v>
      </c>
      <c r="D2199" s="47">
        <v>44.28</v>
      </c>
      <c r="E2199" s="47">
        <v>43.35</v>
      </c>
      <c r="F2199" s="47">
        <v>44.14</v>
      </c>
      <c r="G2199" s="48">
        <v>1753700</v>
      </c>
      <c r="H2199" s="47">
        <v>34.79</v>
      </c>
      <c r="I2199" s="51">
        <f t="shared" si="260"/>
        <v>0.78817399184413228</v>
      </c>
      <c r="J2199" s="51">
        <f t="shared" ca="1" si="261"/>
        <v>1</v>
      </c>
      <c r="K2199" s="47">
        <f t="shared" si="262"/>
        <v>34.35</v>
      </c>
      <c r="L2199" s="47">
        <f t="shared" si="263"/>
        <v>34.9</v>
      </c>
      <c r="M2199" s="47">
        <f t="shared" si="264"/>
        <v>34.17</v>
      </c>
      <c r="N2199" s="47">
        <f t="shared" si="265"/>
        <v>34.79</v>
      </c>
      <c r="O2199" s="48">
        <f t="shared" ca="1" si="266"/>
        <v>1753700</v>
      </c>
    </row>
    <row r="2200" spans="1:15" x14ac:dyDescent="0.25">
      <c r="A2200">
        <v>2185</v>
      </c>
      <c r="B2200" s="84">
        <v>38784</v>
      </c>
      <c r="C2200" s="47">
        <v>43.85</v>
      </c>
      <c r="D2200" s="47">
        <v>43.95</v>
      </c>
      <c r="E2200" s="47">
        <v>43.2</v>
      </c>
      <c r="F2200" s="47">
        <v>43.42</v>
      </c>
      <c r="G2200" s="48">
        <v>1489000</v>
      </c>
      <c r="H2200" s="47">
        <v>34.229999999999997</v>
      </c>
      <c r="I2200" s="51">
        <f t="shared" si="260"/>
        <v>0.78834638415476732</v>
      </c>
      <c r="J2200" s="51">
        <f t="shared" ca="1" si="261"/>
        <v>1</v>
      </c>
      <c r="K2200" s="47">
        <f t="shared" si="262"/>
        <v>34.57</v>
      </c>
      <c r="L2200" s="47">
        <f t="shared" si="263"/>
        <v>34.65</v>
      </c>
      <c r="M2200" s="47">
        <f t="shared" si="264"/>
        <v>34.06</v>
      </c>
      <c r="N2200" s="47">
        <f t="shared" si="265"/>
        <v>34.229999999999997</v>
      </c>
      <c r="O2200" s="48">
        <f t="shared" ca="1" si="266"/>
        <v>1489000</v>
      </c>
    </row>
    <row r="2201" spans="1:15" x14ac:dyDescent="0.25">
      <c r="A2201">
        <v>2186</v>
      </c>
      <c r="B2201" s="84">
        <v>38783</v>
      </c>
      <c r="C2201" s="47">
        <v>43.85</v>
      </c>
      <c r="D2201" s="47">
        <v>44.04</v>
      </c>
      <c r="E2201" s="47">
        <v>43.5</v>
      </c>
      <c r="F2201" s="47">
        <v>43.78</v>
      </c>
      <c r="G2201" s="48">
        <v>1107000</v>
      </c>
      <c r="H2201" s="47">
        <v>34.51</v>
      </c>
      <c r="I2201" s="51">
        <f t="shared" si="260"/>
        <v>0.78825947921425299</v>
      </c>
      <c r="J2201" s="51">
        <f t="shared" ca="1" si="261"/>
        <v>1</v>
      </c>
      <c r="K2201" s="47">
        <f t="shared" si="262"/>
        <v>34.57</v>
      </c>
      <c r="L2201" s="47">
        <f t="shared" si="263"/>
        <v>34.71</v>
      </c>
      <c r="M2201" s="47">
        <f t="shared" si="264"/>
        <v>34.29</v>
      </c>
      <c r="N2201" s="47">
        <f t="shared" si="265"/>
        <v>34.51</v>
      </c>
      <c r="O2201" s="48">
        <f t="shared" ca="1" si="266"/>
        <v>1107000</v>
      </c>
    </row>
    <row r="2202" spans="1:15" x14ac:dyDescent="0.25">
      <c r="A2202">
        <v>2187</v>
      </c>
      <c r="B2202" s="84">
        <v>38782</v>
      </c>
      <c r="C2202" s="47">
        <v>44.11</v>
      </c>
      <c r="D2202" s="47">
        <v>44.31</v>
      </c>
      <c r="E2202" s="47">
        <v>43.61</v>
      </c>
      <c r="F2202" s="47">
        <v>43.82</v>
      </c>
      <c r="G2202" s="48">
        <v>1839400</v>
      </c>
      <c r="H2202" s="47">
        <v>34.54</v>
      </c>
      <c r="I2202" s="51">
        <f t="shared" si="260"/>
        <v>0.78822455499771793</v>
      </c>
      <c r="J2202" s="51">
        <f t="shared" ca="1" si="261"/>
        <v>1</v>
      </c>
      <c r="K2202" s="47">
        <f t="shared" si="262"/>
        <v>34.770000000000003</v>
      </c>
      <c r="L2202" s="47">
        <f t="shared" si="263"/>
        <v>34.93</v>
      </c>
      <c r="M2202" s="47">
        <f t="shared" si="264"/>
        <v>34.369999999999997</v>
      </c>
      <c r="N2202" s="47">
        <f t="shared" si="265"/>
        <v>34.54</v>
      </c>
      <c r="O2202" s="48">
        <f t="shared" ca="1" si="266"/>
        <v>1839400</v>
      </c>
    </row>
    <row r="2203" spans="1:15" x14ac:dyDescent="0.25">
      <c r="A2203">
        <v>2188</v>
      </c>
      <c r="B2203" s="84">
        <v>38779</v>
      </c>
      <c r="C2203" s="47">
        <v>43.99</v>
      </c>
      <c r="D2203" s="47">
        <v>44.55</v>
      </c>
      <c r="E2203" s="47">
        <v>43.77</v>
      </c>
      <c r="F2203" s="47">
        <v>44.2</v>
      </c>
      <c r="G2203" s="48">
        <v>1488700</v>
      </c>
      <c r="H2203" s="47">
        <v>34.840000000000003</v>
      </c>
      <c r="I2203" s="51">
        <f t="shared" si="260"/>
        <v>0.78823529411764703</v>
      </c>
      <c r="J2203" s="51">
        <f t="shared" ca="1" si="261"/>
        <v>1</v>
      </c>
      <c r="K2203" s="47">
        <f t="shared" si="262"/>
        <v>34.67</v>
      </c>
      <c r="L2203" s="47">
        <f t="shared" si="263"/>
        <v>35.119999999999997</v>
      </c>
      <c r="M2203" s="47">
        <f t="shared" si="264"/>
        <v>34.5</v>
      </c>
      <c r="N2203" s="47">
        <f t="shared" si="265"/>
        <v>34.840000000000003</v>
      </c>
      <c r="O2203" s="48">
        <f t="shared" ca="1" si="266"/>
        <v>1488700</v>
      </c>
    </row>
    <row r="2204" spans="1:15" x14ac:dyDescent="0.25">
      <c r="A2204">
        <v>2189</v>
      </c>
      <c r="B2204" s="84">
        <v>38778</v>
      </c>
      <c r="C2204" s="47">
        <v>43.68</v>
      </c>
      <c r="D2204" s="47">
        <v>44.2</v>
      </c>
      <c r="E2204" s="47">
        <v>43.46</v>
      </c>
      <c r="F2204" s="47">
        <v>43.98</v>
      </c>
      <c r="G2204" s="48">
        <v>1557700</v>
      </c>
      <c r="H2204" s="47">
        <v>34.67</v>
      </c>
      <c r="I2204" s="51">
        <f t="shared" si="260"/>
        <v>0.78831286948613011</v>
      </c>
      <c r="J2204" s="51">
        <f t="shared" ca="1" si="261"/>
        <v>1</v>
      </c>
      <c r="K2204" s="47">
        <f t="shared" si="262"/>
        <v>34.43</v>
      </c>
      <c r="L2204" s="47">
        <f t="shared" si="263"/>
        <v>34.840000000000003</v>
      </c>
      <c r="M2204" s="47">
        <f t="shared" si="264"/>
        <v>34.26</v>
      </c>
      <c r="N2204" s="47">
        <f t="shared" si="265"/>
        <v>34.67</v>
      </c>
      <c r="O2204" s="48">
        <f t="shared" ca="1" si="266"/>
        <v>1557700</v>
      </c>
    </row>
    <row r="2205" spans="1:15" x14ac:dyDescent="0.25">
      <c r="A2205">
        <v>2190</v>
      </c>
      <c r="B2205" s="84">
        <v>38777</v>
      </c>
      <c r="C2205" s="47">
        <v>43.43</v>
      </c>
      <c r="D2205" s="47">
        <v>43.82</v>
      </c>
      <c r="E2205" s="47">
        <v>43.34</v>
      </c>
      <c r="F2205" s="47">
        <v>43.68</v>
      </c>
      <c r="G2205" s="48">
        <v>1237300</v>
      </c>
      <c r="H2205" s="47">
        <v>34.43</v>
      </c>
      <c r="I2205" s="51">
        <f t="shared" si="260"/>
        <v>0.78823260073260071</v>
      </c>
      <c r="J2205" s="51">
        <f t="shared" ca="1" si="261"/>
        <v>1</v>
      </c>
      <c r="K2205" s="47">
        <f t="shared" si="262"/>
        <v>34.229999999999997</v>
      </c>
      <c r="L2205" s="47">
        <f t="shared" si="263"/>
        <v>34.54</v>
      </c>
      <c r="M2205" s="47">
        <f t="shared" si="264"/>
        <v>34.159999999999997</v>
      </c>
      <c r="N2205" s="47">
        <f t="shared" si="265"/>
        <v>34.43</v>
      </c>
      <c r="O2205" s="48">
        <f t="shared" ca="1" si="266"/>
        <v>1237300</v>
      </c>
    </row>
    <row r="2206" spans="1:15" x14ac:dyDescent="0.25">
      <c r="A2206">
        <v>2191</v>
      </c>
      <c r="B2206" s="84">
        <v>38776</v>
      </c>
      <c r="C2206" s="47">
        <v>43.87</v>
      </c>
      <c r="D2206" s="47">
        <v>43.92</v>
      </c>
      <c r="E2206" s="47">
        <v>43.29</v>
      </c>
      <c r="F2206" s="47">
        <v>43.4</v>
      </c>
      <c r="G2206" s="48">
        <v>1891300</v>
      </c>
      <c r="H2206" s="47">
        <v>34.21</v>
      </c>
      <c r="I2206" s="51">
        <f t="shared" si="260"/>
        <v>0.78824884792626737</v>
      </c>
      <c r="J2206" s="51">
        <f t="shared" ca="1" si="261"/>
        <v>1</v>
      </c>
      <c r="K2206" s="47">
        <f t="shared" si="262"/>
        <v>34.58</v>
      </c>
      <c r="L2206" s="47">
        <f t="shared" si="263"/>
        <v>34.619999999999997</v>
      </c>
      <c r="M2206" s="47">
        <f t="shared" si="264"/>
        <v>34.119999999999997</v>
      </c>
      <c r="N2206" s="47">
        <f t="shared" si="265"/>
        <v>34.21</v>
      </c>
      <c r="O2206" s="48">
        <f t="shared" ca="1" si="266"/>
        <v>1891300</v>
      </c>
    </row>
    <row r="2207" spans="1:15" x14ac:dyDescent="0.25">
      <c r="A2207">
        <v>2192</v>
      </c>
      <c r="B2207" s="84">
        <v>38775</v>
      </c>
      <c r="C2207" s="47">
        <v>43.14</v>
      </c>
      <c r="D2207" s="47">
        <v>44.1</v>
      </c>
      <c r="E2207" s="47">
        <v>43.14</v>
      </c>
      <c r="F2207" s="47">
        <v>43.93</v>
      </c>
      <c r="G2207" s="48">
        <v>2232000</v>
      </c>
      <c r="H2207" s="47">
        <v>34.630000000000003</v>
      </c>
      <c r="I2207" s="51">
        <f t="shared" si="260"/>
        <v>0.78829956749374008</v>
      </c>
      <c r="J2207" s="51">
        <f t="shared" ca="1" si="261"/>
        <v>1</v>
      </c>
      <c r="K2207" s="47">
        <f t="shared" si="262"/>
        <v>34.01</v>
      </c>
      <c r="L2207" s="47">
        <f t="shared" si="263"/>
        <v>34.76</v>
      </c>
      <c r="M2207" s="47">
        <f t="shared" si="264"/>
        <v>34.01</v>
      </c>
      <c r="N2207" s="47">
        <f t="shared" si="265"/>
        <v>34.630000000000003</v>
      </c>
      <c r="O2207" s="48">
        <f t="shared" ca="1" si="266"/>
        <v>2232000</v>
      </c>
    </row>
    <row r="2208" spans="1:15" x14ac:dyDescent="0.25">
      <c r="A2208">
        <v>2193</v>
      </c>
      <c r="B2208" s="84">
        <v>38772</v>
      </c>
      <c r="C2208" s="47">
        <v>43.1</v>
      </c>
      <c r="D2208" s="47">
        <v>43.35</v>
      </c>
      <c r="E2208" s="47">
        <v>42.83</v>
      </c>
      <c r="F2208" s="47">
        <v>43.24</v>
      </c>
      <c r="G2208" s="48">
        <v>1267500</v>
      </c>
      <c r="H2208" s="47">
        <v>34.08</v>
      </c>
      <c r="I2208" s="51">
        <f t="shared" si="260"/>
        <v>0.78815911193339494</v>
      </c>
      <c r="J2208" s="51">
        <f t="shared" ca="1" si="261"/>
        <v>1</v>
      </c>
      <c r="K2208" s="47">
        <f t="shared" si="262"/>
        <v>33.97</v>
      </c>
      <c r="L2208" s="47">
        <f t="shared" si="263"/>
        <v>34.17</v>
      </c>
      <c r="M2208" s="47">
        <f t="shared" si="264"/>
        <v>33.76</v>
      </c>
      <c r="N2208" s="47">
        <f t="shared" si="265"/>
        <v>34.08</v>
      </c>
      <c r="O2208" s="48">
        <f t="shared" ca="1" si="266"/>
        <v>1267500</v>
      </c>
    </row>
    <row r="2209" spans="1:15" x14ac:dyDescent="0.25">
      <c r="A2209">
        <v>2194</v>
      </c>
      <c r="B2209" s="84">
        <v>38771</v>
      </c>
      <c r="C2209" s="47">
        <v>43.25</v>
      </c>
      <c r="D2209" s="47">
        <v>43.4</v>
      </c>
      <c r="E2209" s="47">
        <v>42.99</v>
      </c>
      <c r="F2209" s="47">
        <v>42.99</v>
      </c>
      <c r="G2209" s="48">
        <v>1566600</v>
      </c>
      <c r="H2209" s="47">
        <v>33.89</v>
      </c>
      <c r="I2209" s="51">
        <f t="shared" si="260"/>
        <v>0.78832286578274013</v>
      </c>
      <c r="J2209" s="51">
        <f t="shared" ca="1" si="261"/>
        <v>1</v>
      </c>
      <c r="K2209" s="47">
        <f t="shared" si="262"/>
        <v>34.090000000000003</v>
      </c>
      <c r="L2209" s="47">
        <f t="shared" si="263"/>
        <v>34.21</v>
      </c>
      <c r="M2209" s="47">
        <f t="shared" si="264"/>
        <v>33.89</v>
      </c>
      <c r="N2209" s="47">
        <f t="shared" si="265"/>
        <v>33.89</v>
      </c>
      <c r="O2209" s="48">
        <f t="shared" ca="1" si="266"/>
        <v>1566600</v>
      </c>
    </row>
    <row r="2210" spans="1:15" x14ac:dyDescent="0.25">
      <c r="A2210">
        <v>2195</v>
      </c>
      <c r="B2210" s="84">
        <v>38770</v>
      </c>
      <c r="C2210" s="47">
        <v>43</v>
      </c>
      <c r="D2210" s="47">
        <v>43.57</v>
      </c>
      <c r="E2210" s="47">
        <v>42.85</v>
      </c>
      <c r="F2210" s="47">
        <v>43.4</v>
      </c>
      <c r="G2210" s="48">
        <v>1747300</v>
      </c>
      <c r="H2210" s="47">
        <v>34.21</v>
      </c>
      <c r="I2210" s="51">
        <f t="shared" si="260"/>
        <v>0.78824884792626737</v>
      </c>
      <c r="J2210" s="51">
        <f t="shared" ca="1" si="261"/>
        <v>1</v>
      </c>
      <c r="K2210" s="47">
        <f t="shared" si="262"/>
        <v>33.89</v>
      </c>
      <c r="L2210" s="47">
        <f t="shared" si="263"/>
        <v>34.340000000000003</v>
      </c>
      <c r="M2210" s="47">
        <f t="shared" si="264"/>
        <v>33.78</v>
      </c>
      <c r="N2210" s="47">
        <f t="shared" si="265"/>
        <v>34.21</v>
      </c>
      <c r="O2210" s="48">
        <f t="shared" ca="1" si="266"/>
        <v>1747300</v>
      </c>
    </row>
    <row r="2211" spans="1:15" x14ac:dyDescent="0.25">
      <c r="A2211">
        <v>2196</v>
      </c>
      <c r="B2211" s="84">
        <v>38769</v>
      </c>
      <c r="C2211" s="47">
        <v>43.02</v>
      </c>
      <c r="D2211" s="47">
        <v>43.31</v>
      </c>
      <c r="E2211" s="47">
        <v>42.76</v>
      </c>
      <c r="F2211" s="47">
        <v>42.77</v>
      </c>
      <c r="G2211" s="48">
        <v>1736800</v>
      </c>
      <c r="H2211" s="47">
        <v>33.71</v>
      </c>
      <c r="I2211" s="51">
        <f t="shared" si="260"/>
        <v>0.78816927753097965</v>
      </c>
      <c r="J2211" s="51">
        <f t="shared" ca="1" si="261"/>
        <v>1</v>
      </c>
      <c r="K2211" s="47">
        <f t="shared" si="262"/>
        <v>33.909999999999997</v>
      </c>
      <c r="L2211" s="47">
        <f t="shared" si="263"/>
        <v>34.14</v>
      </c>
      <c r="M2211" s="47">
        <f t="shared" si="264"/>
        <v>33.700000000000003</v>
      </c>
      <c r="N2211" s="47">
        <f t="shared" si="265"/>
        <v>33.71</v>
      </c>
      <c r="O2211" s="48">
        <f t="shared" ca="1" si="266"/>
        <v>1736800</v>
      </c>
    </row>
    <row r="2212" spans="1:15" x14ac:dyDescent="0.25">
      <c r="A2212">
        <v>2197</v>
      </c>
      <c r="B2212" s="84">
        <v>38765</v>
      </c>
      <c r="C2212" s="47">
        <v>43.02</v>
      </c>
      <c r="D2212" s="47">
        <v>43.34</v>
      </c>
      <c r="E2212" s="47">
        <v>42.92</v>
      </c>
      <c r="F2212" s="47">
        <v>43.02</v>
      </c>
      <c r="G2212" s="48">
        <v>1913800</v>
      </c>
      <c r="H2212" s="47">
        <v>33.909999999999997</v>
      </c>
      <c r="I2212" s="51">
        <f t="shared" si="260"/>
        <v>0.78823802882380278</v>
      </c>
      <c r="J2212" s="51">
        <f t="shared" ca="1" si="261"/>
        <v>1</v>
      </c>
      <c r="K2212" s="47">
        <f t="shared" si="262"/>
        <v>33.909999999999997</v>
      </c>
      <c r="L2212" s="47">
        <f t="shared" si="263"/>
        <v>34.159999999999997</v>
      </c>
      <c r="M2212" s="47">
        <f t="shared" si="264"/>
        <v>33.83</v>
      </c>
      <c r="N2212" s="47">
        <f t="shared" si="265"/>
        <v>33.909999999999997</v>
      </c>
      <c r="O2212" s="48">
        <f t="shared" ca="1" si="266"/>
        <v>1913800</v>
      </c>
    </row>
    <row r="2213" spans="1:15" x14ac:dyDescent="0.25">
      <c r="A2213">
        <v>2198</v>
      </c>
      <c r="B2213" s="84">
        <v>38764</v>
      </c>
      <c r="C2213" s="47">
        <v>43.17</v>
      </c>
      <c r="D2213" s="47">
        <v>43.4</v>
      </c>
      <c r="E2213" s="47">
        <v>43.1</v>
      </c>
      <c r="F2213" s="47">
        <v>43.38</v>
      </c>
      <c r="G2213" s="48">
        <v>1412300</v>
      </c>
      <c r="H2213" s="47">
        <v>34.19</v>
      </c>
      <c r="I2213" s="51">
        <f t="shared" si="260"/>
        <v>0.78815122176118013</v>
      </c>
      <c r="J2213" s="51">
        <f t="shared" ca="1" si="261"/>
        <v>1</v>
      </c>
      <c r="K2213" s="47">
        <f t="shared" si="262"/>
        <v>34.020000000000003</v>
      </c>
      <c r="L2213" s="47">
        <f t="shared" si="263"/>
        <v>34.21</v>
      </c>
      <c r="M2213" s="47">
        <f t="shared" si="264"/>
        <v>33.97</v>
      </c>
      <c r="N2213" s="47">
        <f t="shared" si="265"/>
        <v>34.19</v>
      </c>
      <c r="O2213" s="48">
        <f t="shared" ca="1" si="266"/>
        <v>1412300</v>
      </c>
    </row>
    <row r="2214" spans="1:15" x14ac:dyDescent="0.25">
      <c r="A2214">
        <v>2199</v>
      </c>
      <c r="B2214" s="84">
        <v>38763</v>
      </c>
      <c r="C2214" s="47">
        <v>43.5</v>
      </c>
      <c r="D2214" s="47">
        <v>43.53</v>
      </c>
      <c r="E2214" s="47">
        <v>42.84</v>
      </c>
      <c r="F2214" s="47">
        <v>43.29</v>
      </c>
      <c r="G2214" s="48">
        <v>1926900</v>
      </c>
      <c r="H2214" s="47">
        <v>34.119999999999997</v>
      </c>
      <c r="I2214" s="51">
        <f t="shared" si="260"/>
        <v>0.78817278817278813</v>
      </c>
      <c r="J2214" s="51">
        <f t="shared" ca="1" si="261"/>
        <v>1</v>
      </c>
      <c r="K2214" s="47">
        <f t="shared" si="262"/>
        <v>34.29</v>
      </c>
      <c r="L2214" s="47">
        <f t="shared" si="263"/>
        <v>34.31</v>
      </c>
      <c r="M2214" s="47">
        <f t="shared" si="264"/>
        <v>33.770000000000003</v>
      </c>
      <c r="N2214" s="47">
        <f t="shared" si="265"/>
        <v>34.119999999999997</v>
      </c>
      <c r="O2214" s="48">
        <f t="shared" ca="1" si="266"/>
        <v>1926900</v>
      </c>
    </row>
    <row r="2215" spans="1:15" x14ac:dyDescent="0.25">
      <c r="A2215">
        <v>2200</v>
      </c>
      <c r="B2215" s="84">
        <v>38762</v>
      </c>
      <c r="C2215" s="47">
        <v>42.75</v>
      </c>
      <c r="D2215" s="47">
        <v>43.71</v>
      </c>
      <c r="E2215" s="47">
        <v>42.71</v>
      </c>
      <c r="F2215" s="47">
        <v>43.69</v>
      </c>
      <c r="G2215" s="48">
        <v>2198200</v>
      </c>
      <c r="H2215" s="47">
        <v>34.44</v>
      </c>
      <c r="I2215" s="51">
        <f t="shared" si="260"/>
        <v>0.78828107118333712</v>
      </c>
      <c r="J2215" s="51">
        <f t="shared" ca="1" si="261"/>
        <v>1</v>
      </c>
      <c r="K2215" s="47">
        <f t="shared" si="262"/>
        <v>33.700000000000003</v>
      </c>
      <c r="L2215" s="47">
        <f t="shared" si="263"/>
        <v>34.46</v>
      </c>
      <c r="M2215" s="47">
        <f t="shared" si="264"/>
        <v>33.67</v>
      </c>
      <c r="N2215" s="47">
        <f t="shared" si="265"/>
        <v>34.44</v>
      </c>
      <c r="O2215" s="48">
        <f t="shared" ca="1" si="266"/>
        <v>2198200</v>
      </c>
    </row>
    <row r="2216" spans="1:15" x14ac:dyDescent="0.25">
      <c r="A2216">
        <v>2201</v>
      </c>
      <c r="B2216" s="84">
        <v>38761</v>
      </c>
      <c r="C2216" s="47">
        <v>42.9</v>
      </c>
      <c r="D2216" s="47">
        <v>43.2</v>
      </c>
      <c r="E2216" s="47">
        <v>42.64</v>
      </c>
      <c r="F2216" s="47">
        <v>42.96</v>
      </c>
      <c r="G2216" s="48">
        <v>1164000</v>
      </c>
      <c r="H2216" s="47">
        <v>33.86</v>
      </c>
      <c r="I2216" s="51">
        <f t="shared" si="260"/>
        <v>0.78817504655493476</v>
      </c>
      <c r="J2216" s="51">
        <f t="shared" ca="1" si="261"/>
        <v>1</v>
      </c>
      <c r="K2216" s="47">
        <f t="shared" si="262"/>
        <v>33.81</v>
      </c>
      <c r="L2216" s="47">
        <f t="shared" si="263"/>
        <v>34.049999999999997</v>
      </c>
      <c r="M2216" s="47">
        <f t="shared" si="264"/>
        <v>33.61</v>
      </c>
      <c r="N2216" s="47">
        <f t="shared" si="265"/>
        <v>33.86</v>
      </c>
      <c r="O2216" s="48">
        <f t="shared" ca="1" si="266"/>
        <v>1164000</v>
      </c>
    </row>
    <row r="2217" spans="1:15" x14ac:dyDescent="0.25">
      <c r="A2217">
        <v>2202</v>
      </c>
      <c r="B2217" s="84">
        <v>38758</v>
      </c>
      <c r="C2217" s="47">
        <v>42.04</v>
      </c>
      <c r="D2217" s="47">
        <v>42.94</v>
      </c>
      <c r="E2217" s="47">
        <v>41.92</v>
      </c>
      <c r="F2217" s="47">
        <v>42.79</v>
      </c>
      <c r="G2217" s="48">
        <v>1285100</v>
      </c>
      <c r="H2217" s="47">
        <v>33.729999999999997</v>
      </c>
      <c r="I2217" s="51">
        <f t="shared" si="260"/>
        <v>0.78826828698293994</v>
      </c>
      <c r="J2217" s="51">
        <f t="shared" ca="1" si="261"/>
        <v>1</v>
      </c>
      <c r="K2217" s="47">
        <f t="shared" si="262"/>
        <v>33.14</v>
      </c>
      <c r="L2217" s="47">
        <f t="shared" si="263"/>
        <v>33.85</v>
      </c>
      <c r="M2217" s="47">
        <f t="shared" si="264"/>
        <v>33.04</v>
      </c>
      <c r="N2217" s="47">
        <f t="shared" si="265"/>
        <v>33.729999999999997</v>
      </c>
      <c r="O2217" s="48">
        <f t="shared" ca="1" si="266"/>
        <v>1285100</v>
      </c>
    </row>
    <row r="2218" spans="1:15" x14ac:dyDescent="0.25">
      <c r="A2218">
        <v>2203</v>
      </c>
      <c r="B2218" s="84">
        <v>38757</v>
      </c>
      <c r="C2218" s="47">
        <v>41.69</v>
      </c>
      <c r="D2218" s="47">
        <v>42.18</v>
      </c>
      <c r="E2218" s="47">
        <v>41.33</v>
      </c>
      <c r="F2218" s="47">
        <v>42.03</v>
      </c>
      <c r="G2218" s="48">
        <v>1153100</v>
      </c>
      <c r="H2218" s="47">
        <v>33.130000000000003</v>
      </c>
      <c r="I2218" s="51">
        <f t="shared" si="260"/>
        <v>0.78824649060195107</v>
      </c>
      <c r="J2218" s="51">
        <f t="shared" ca="1" si="261"/>
        <v>1</v>
      </c>
      <c r="K2218" s="47">
        <f t="shared" si="262"/>
        <v>32.86</v>
      </c>
      <c r="L2218" s="47">
        <f t="shared" si="263"/>
        <v>33.25</v>
      </c>
      <c r="M2218" s="47">
        <f t="shared" si="264"/>
        <v>32.58</v>
      </c>
      <c r="N2218" s="47">
        <f t="shared" si="265"/>
        <v>33.130000000000003</v>
      </c>
      <c r="O2218" s="48">
        <f t="shared" ca="1" si="266"/>
        <v>1153100</v>
      </c>
    </row>
    <row r="2219" spans="1:15" x14ac:dyDescent="0.25">
      <c r="A2219">
        <v>2204</v>
      </c>
      <c r="B2219" s="84">
        <v>38756</v>
      </c>
      <c r="C2219" s="47">
        <v>41.62</v>
      </c>
      <c r="D2219" s="47">
        <v>41.79</v>
      </c>
      <c r="E2219" s="47">
        <v>41.07</v>
      </c>
      <c r="F2219" s="47">
        <v>41.76</v>
      </c>
      <c r="G2219" s="48">
        <v>1148500</v>
      </c>
      <c r="H2219" s="47">
        <v>32.92</v>
      </c>
      <c r="I2219" s="51">
        <f t="shared" si="260"/>
        <v>0.78831417624521083</v>
      </c>
      <c r="J2219" s="51">
        <f t="shared" ca="1" si="261"/>
        <v>1</v>
      </c>
      <c r="K2219" s="47">
        <f t="shared" si="262"/>
        <v>32.81</v>
      </c>
      <c r="L2219" s="47">
        <f t="shared" si="263"/>
        <v>32.94</v>
      </c>
      <c r="M2219" s="47">
        <f t="shared" si="264"/>
        <v>32.380000000000003</v>
      </c>
      <c r="N2219" s="47">
        <f t="shared" si="265"/>
        <v>32.92</v>
      </c>
      <c r="O2219" s="48">
        <f t="shared" ca="1" si="266"/>
        <v>1148500</v>
      </c>
    </row>
    <row r="2220" spans="1:15" x14ac:dyDescent="0.25">
      <c r="A2220">
        <v>2205</v>
      </c>
      <c r="B2220" s="84">
        <v>38755</v>
      </c>
      <c r="C2220" s="47">
        <v>42.2</v>
      </c>
      <c r="D2220" s="47">
        <v>42.2</v>
      </c>
      <c r="E2220" s="47">
        <v>41.63</v>
      </c>
      <c r="F2220" s="47">
        <v>41.67</v>
      </c>
      <c r="G2220" s="48">
        <v>1621500</v>
      </c>
      <c r="H2220" s="47">
        <v>32.85</v>
      </c>
      <c r="I2220" s="51">
        <f t="shared" si="260"/>
        <v>0.78833693304535635</v>
      </c>
      <c r="J2220" s="51">
        <f t="shared" ca="1" si="261"/>
        <v>1</v>
      </c>
      <c r="K2220" s="47">
        <f t="shared" si="262"/>
        <v>33.270000000000003</v>
      </c>
      <c r="L2220" s="47">
        <f t="shared" si="263"/>
        <v>33.270000000000003</v>
      </c>
      <c r="M2220" s="47">
        <f t="shared" si="264"/>
        <v>32.82</v>
      </c>
      <c r="N2220" s="47">
        <f t="shared" si="265"/>
        <v>32.85</v>
      </c>
      <c r="O2220" s="48">
        <f t="shared" ca="1" si="266"/>
        <v>1621500</v>
      </c>
    </row>
    <row r="2221" spans="1:15" x14ac:dyDescent="0.25">
      <c r="A2221">
        <v>2206</v>
      </c>
      <c r="B2221" s="84">
        <v>38754</v>
      </c>
      <c r="C2221" s="47">
        <v>41.39</v>
      </c>
      <c r="D2221" s="47">
        <v>42.19</v>
      </c>
      <c r="E2221" s="47">
        <v>41.31</v>
      </c>
      <c r="F2221" s="47">
        <v>42.12</v>
      </c>
      <c r="G2221" s="48">
        <v>1954300</v>
      </c>
      <c r="H2221" s="47">
        <v>33.200000000000003</v>
      </c>
      <c r="I2221" s="51">
        <f t="shared" si="260"/>
        <v>0.78822412155745503</v>
      </c>
      <c r="J2221" s="51">
        <f t="shared" ca="1" si="261"/>
        <v>1</v>
      </c>
      <c r="K2221" s="47">
        <f t="shared" si="262"/>
        <v>32.619999999999997</v>
      </c>
      <c r="L2221" s="47">
        <f t="shared" si="263"/>
        <v>33.26</v>
      </c>
      <c r="M2221" s="47">
        <f t="shared" si="264"/>
        <v>32.56</v>
      </c>
      <c r="N2221" s="47">
        <f t="shared" si="265"/>
        <v>33.200000000000003</v>
      </c>
      <c r="O2221" s="48">
        <f t="shared" ca="1" si="266"/>
        <v>1954300</v>
      </c>
    </row>
    <row r="2222" spans="1:15" x14ac:dyDescent="0.25">
      <c r="A2222">
        <v>2207</v>
      </c>
      <c r="B2222" s="84">
        <v>38751</v>
      </c>
      <c r="C2222" s="47">
        <v>40.83</v>
      </c>
      <c r="D2222" s="47">
        <v>41.84</v>
      </c>
      <c r="E2222" s="47">
        <v>40.799999999999997</v>
      </c>
      <c r="F2222" s="47">
        <v>41.43</v>
      </c>
      <c r="G2222" s="48">
        <v>1958500</v>
      </c>
      <c r="H2222" s="47">
        <v>32.659999999999997</v>
      </c>
      <c r="I2222" s="51">
        <f t="shared" si="260"/>
        <v>0.78831764421916473</v>
      </c>
      <c r="J2222" s="51">
        <f t="shared" ca="1" si="261"/>
        <v>1</v>
      </c>
      <c r="K2222" s="47">
        <f t="shared" si="262"/>
        <v>32.19</v>
      </c>
      <c r="L2222" s="47">
        <f t="shared" si="263"/>
        <v>32.979999999999997</v>
      </c>
      <c r="M2222" s="47">
        <f t="shared" si="264"/>
        <v>32.159999999999997</v>
      </c>
      <c r="N2222" s="47">
        <f t="shared" si="265"/>
        <v>32.659999999999997</v>
      </c>
      <c r="O2222" s="48">
        <f t="shared" ca="1" si="266"/>
        <v>1958500</v>
      </c>
    </row>
    <row r="2223" spans="1:15" x14ac:dyDescent="0.25">
      <c r="A2223">
        <v>2208</v>
      </c>
      <c r="B2223" s="84">
        <v>38750</v>
      </c>
      <c r="C2223" s="47">
        <v>41.4</v>
      </c>
      <c r="D2223" s="47">
        <v>42.46</v>
      </c>
      <c r="E2223" s="47">
        <v>40.57</v>
      </c>
      <c r="F2223" s="47">
        <v>41.03</v>
      </c>
      <c r="G2223" s="48">
        <v>2117800</v>
      </c>
      <c r="H2223" s="47">
        <v>32.340000000000003</v>
      </c>
      <c r="I2223" s="51">
        <f t="shared" si="260"/>
        <v>0.78820375335120652</v>
      </c>
      <c r="J2223" s="51">
        <f t="shared" ca="1" si="261"/>
        <v>1</v>
      </c>
      <c r="K2223" s="47">
        <f t="shared" si="262"/>
        <v>32.630000000000003</v>
      </c>
      <c r="L2223" s="47">
        <f t="shared" si="263"/>
        <v>33.47</v>
      </c>
      <c r="M2223" s="47">
        <f t="shared" si="264"/>
        <v>31.98</v>
      </c>
      <c r="N2223" s="47">
        <f t="shared" si="265"/>
        <v>32.340000000000003</v>
      </c>
      <c r="O2223" s="48">
        <f t="shared" ca="1" si="266"/>
        <v>2117800</v>
      </c>
    </row>
    <row r="2224" spans="1:15" x14ac:dyDescent="0.25">
      <c r="A2224">
        <v>2209</v>
      </c>
      <c r="B2224" s="84">
        <v>38749</v>
      </c>
      <c r="C2224" s="47">
        <v>40.89</v>
      </c>
      <c r="D2224" s="47">
        <v>41.5</v>
      </c>
      <c r="E2224" s="47">
        <v>40.83</v>
      </c>
      <c r="F2224" s="47">
        <v>41.39</v>
      </c>
      <c r="G2224" s="48">
        <v>1811300</v>
      </c>
      <c r="H2224" s="47">
        <v>32.630000000000003</v>
      </c>
      <c r="I2224" s="51">
        <f t="shared" si="260"/>
        <v>0.78835467504228085</v>
      </c>
      <c r="J2224" s="51">
        <f t="shared" ca="1" si="261"/>
        <v>1</v>
      </c>
      <c r="K2224" s="47">
        <f t="shared" si="262"/>
        <v>32.24</v>
      </c>
      <c r="L2224" s="47">
        <f t="shared" si="263"/>
        <v>32.72</v>
      </c>
      <c r="M2224" s="47">
        <f t="shared" si="264"/>
        <v>32.19</v>
      </c>
      <c r="N2224" s="47">
        <f t="shared" si="265"/>
        <v>32.630000000000003</v>
      </c>
      <c r="O2224" s="48">
        <f t="shared" ca="1" si="266"/>
        <v>1811300</v>
      </c>
    </row>
    <row r="2225" spans="1:15" x14ac:dyDescent="0.25">
      <c r="A2225">
        <v>2210</v>
      </c>
      <c r="B2225" s="84">
        <v>38748</v>
      </c>
      <c r="C2225" s="47">
        <v>41.3</v>
      </c>
      <c r="D2225" s="47">
        <v>41.5</v>
      </c>
      <c r="E2225" s="47">
        <v>40.96</v>
      </c>
      <c r="F2225" s="47">
        <v>40.97</v>
      </c>
      <c r="G2225" s="48">
        <v>2645900</v>
      </c>
      <c r="H2225" s="47">
        <v>32.29</v>
      </c>
      <c r="I2225" s="51">
        <f t="shared" si="260"/>
        <v>0.7881376617036856</v>
      </c>
      <c r="J2225" s="51">
        <f t="shared" ca="1" si="261"/>
        <v>1</v>
      </c>
      <c r="K2225" s="47">
        <f t="shared" si="262"/>
        <v>32.549999999999997</v>
      </c>
      <c r="L2225" s="47">
        <f t="shared" si="263"/>
        <v>32.71</v>
      </c>
      <c r="M2225" s="47">
        <f t="shared" si="264"/>
        <v>32.28</v>
      </c>
      <c r="N2225" s="47">
        <f t="shared" si="265"/>
        <v>32.29</v>
      </c>
      <c r="O2225" s="48">
        <f t="shared" ca="1" si="266"/>
        <v>2645900</v>
      </c>
    </row>
    <row r="2226" spans="1:15" x14ac:dyDescent="0.25">
      <c r="A2226">
        <v>2211</v>
      </c>
      <c r="B2226" s="84">
        <v>38747</v>
      </c>
      <c r="C2226" s="47">
        <v>41.32</v>
      </c>
      <c r="D2226" s="47">
        <v>41.62</v>
      </c>
      <c r="E2226" s="47">
        <v>40.75</v>
      </c>
      <c r="F2226" s="47">
        <v>41.62</v>
      </c>
      <c r="G2226" s="48">
        <v>1276100</v>
      </c>
      <c r="H2226" s="47">
        <v>32.81</v>
      </c>
      <c r="I2226" s="51">
        <f t="shared" si="260"/>
        <v>0.78832292167227302</v>
      </c>
      <c r="J2226" s="51">
        <f t="shared" ca="1" si="261"/>
        <v>1</v>
      </c>
      <c r="K2226" s="47">
        <f t="shared" si="262"/>
        <v>32.57</v>
      </c>
      <c r="L2226" s="47">
        <f t="shared" si="263"/>
        <v>32.81</v>
      </c>
      <c r="M2226" s="47">
        <f t="shared" si="264"/>
        <v>32.119999999999997</v>
      </c>
      <c r="N2226" s="47">
        <f t="shared" si="265"/>
        <v>32.81</v>
      </c>
      <c r="O2226" s="48">
        <f t="shared" ca="1" si="266"/>
        <v>1276100</v>
      </c>
    </row>
    <row r="2227" spans="1:15" x14ac:dyDescent="0.25">
      <c r="A2227">
        <v>2212</v>
      </c>
      <c r="B2227" s="84">
        <v>38744</v>
      </c>
      <c r="C2227" s="47">
        <v>41.58</v>
      </c>
      <c r="D2227" s="47">
        <v>41.63</v>
      </c>
      <c r="E2227" s="47">
        <v>41.19</v>
      </c>
      <c r="F2227" s="47">
        <v>41.35</v>
      </c>
      <c r="G2227" s="48">
        <v>1169100</v>
      </c>
      <c r="H2227" s="47">
        <v>32.590000000000003</v>
      </c>
      <c r="I2227" s="51">
        <f t="shared" si="260"/>
        <v>0.78814993954050794</v>
      </c>
      <c r="J2227" s="51">
        <f t="shared" ca="1" si="261"/>
        <v>1</v>
      </c>
      <c r="K2227" s="47">
        <f t="shared" si="262"/>
        <v>32.770000000000003</v>
      </c>
      <c r="L2227" s="47">
        <f t="shared" si="263"/>
        <v>32.81</v>
      </c>
      <c r="M2227" s="47">
        <f t="shared" si="264"/>
        <v>32.46</v>
      </c>
      <c r="N2227" s="47">
        <f t="shared" si="265"/>
        <v>32.590000000000003</v>
      </c>
      <c r="O2227" s="48">
        <f t="shared" ca="1" si="266"/>
        <v>1169100</v>
      </c>
    </row>
    <row r="2228" spans="1:15" x14ac:dyDescent="0.25">
      <c r="A2228">
        <v>2213</v>
      </c>
      <c r="B2228" s="84">
        <v>38743</v>
      </c>
      <c r="C2228" s="47">
        <v>41</v>
      </c>
      <c r="D2228" s="47">
        <v>41.96</v>
      </c>
      <c r="E2228" s="47">
        <v>41</v>
      </c>
      <c r="F2228" s="47">
        <v>41.58</v>
      </c>
      <c r="G2228" s="48">
        <v>2063600</v>
      </c>
      <c r="H2228" s="47">
        <v>32.78</v>
      </c>
      <c r="I2228" s="51">
        <f t="shared" si="260"/>
        <v>0.78835978835978837</v>
      </c>
      <c r="J2228" s="51">
        <f t="shared" ca="1" si="261"/>
        <v>1</v>
      </c>
      <c r="K2228" s="47">
        <f t="shared" si="262"/>
        <v>32.32</v>
      </c>
      <c r="L2228" s="47">
        <f t="shared" si="263"/>
        <v>33.08</v>
      </c>
      <c r="M2228" s="47">
        <f t="shared" si="264"/>
        <v>32.32</v>
      </c>
      <c r="N2228" s="47">
        <f t="shared" si="265"/>
        <v>32.78</v>
      </c>
      <c r="O2228" s="48">
        <f t="shared" ca="1" si="266"/>
        <v>2063600</v>
      </c>
    </row>
    <row r="2229" spans="1:15" x14ac:dyDescent="0.25">
      <c r="A2229">
        <v>2214</v>
      </c>
      <c r="B2229" s="84">
        <v>38742</v>
      </c>
      <c r="C2229" s="47">
        <v>40.799999999999997</v>
      </c>
      <c r="D2229" s="47">
        <v>40.869999999999997</v>
      </c>
      <c r="E2229" s="47">
        <v>40.6</v>
      </c>
      <c r="F2229" s="47">
        <v>40.82</v>
      </c>
      <c r="G2229" s="48">
        <v>1764900</v>
      </c>
      <c r="H2229" s="47">
        <v>32.18</v>
      </c>
      <c r="I2229" s="51">
        <f t="shared" si="260"/>
        <v>0.78833904948554634</v>
      </c>
      <c r="J2229" s="51">
        <f t="shared" ca="1" si="261"/>
        <v>1</v>
      </c>
      <c r="K2229" s="47">
        <f t="shared" si="262"/>
        <v>32.159999999999997</v>
      </c>
      <c r="L2229" s="47">
        <f t="shared" si="263"/>
        <v>32.22</v>
      </c>
      <c r="M2229" s="47">
        <f t="shared" si="264"/>
        <v>32.01</v>
      </c>
      <c r="N2229" s="47">
        <f t="shared" si="265"/>
        <v>32.18</v>
      </c>
      <c r="O2229" s="48">
        <f t="shared" ca="1" si="266"/>
        <v>1764900</v>
      </c>
    </row>
    <row r="2230" spans="1:15" x14ac:dyDescent="0.25">
      <c r="A2230">
        <v>2215</v>
      </c>
      <c r="B2230" s="84">
        <v>38741</v>
      </c>
      <c r="C2230" s="47">
        <v>40.4</v>
      </c>
      <c r="D2230" s="47">
        <v>40.93</v>
      </c>
      <c r="E2230" s="47">
        <v>40.4</v>
      </c>
      <c r="F2230" s="47">
        <v>40.840000000000003</v>
      </c>
      <c r="G2230" s="48">
        <v>1656400</v>
      </c>
      <c r="H2230" s="47">
        <v>32.19</v>
      </c>
      <c r="I2230" s="51">
        <f t="shared" si="260"/>
        <v>0.788197845249755</v>
      </c>
      <c r="J2230" s="51">
        <f t="shared" ca="1" si="261"/>
        <v>1</v>
      </c>
      <c r="K2230" s="47">
        <f t="shared" si="262"/>
        <v>31.84</v>
      </c>
      <c r="L2230" s="47">
        <f t="shared" si="263"/>
        <v>32.26</v>
      </c>
      <c r="M2230" s="47">
        <f t="shared" si="264"/>
        <v>31.84</v>
      </c>
      <c r="N2230" s="47">
        <f t="shared" si="265"/>
        <v>32.19</v>
      </c>
      <c r="O2230" s="48">
        <f t="shared" ca="1" si="266"/>
        <v>1656400</v>
      </c>
    </row>
    <row r="2231" spans="1:15" x14ac:dyDescent="0.25">
      <c r="A2231">
        <v>2216</v>
      </c>
      <c r="B2231" s="84">
        <v>38740</v>
      </c>
      <c r="C2231" s="47">
        <v>40.299999999999997</v>
      </c>
      <c r="D2231" s="47">
        <v>40.520000000000003</v>
      </c>
      <c r="E2231" s="47">
        <v>40.24</v>
      </c>
      <c r="F2231" s="47">
        <v>40.31</v>
      </c>
      <c r="G2231" s="48">
        <v>1547900</v>
      </c>
      <c r="H2231" s="47">
        <v>31.77</v>
      </c>
      <c r="I2231" s="51">
        <f t="shared" si="260"/>
        <v>0.78814190027288511</v>
      </c>
      <c r="J2231" s="51">
        <f t="shared" ca="1" si="261"/>
        <v>1</v>
      </c>
      <c r="K2231" s="47">
        <f t="shared" si="262"/>
        <v>31.76</v>
      </c>
      <c r="L2231" s="47">
        <f t="shared" si="263"/>
        <v>31.94</v>
      </c>
      <c r="M2231" s="47">
        <f t="shared" si="264"/>
        <v>31.71</v>
      </c>
      <c r="N2231" s="47">
        <f t="shared" si="265"/>
        <v>31.77</v>
      </c>
      <c r="O2231" s="48">
        <f t="shared" ca="1" si="266"/>
        <v>1547900</v>
      </c>
    </row>
    <row r="2232" spans="1:15" x14ac:dyDescent="0.25">
      <c r="A2232">
        <v>2217</v>
      </c>
      <c r="B2232" s="84">
        <v>38737</v>
      </c>
      <c r="C2232" s="47">
        <v>40.42</v>
      </c>
      <c r="D2232" s="47">
        <v>40.42</v>
      </c>
      <c r="E2232" s="47">
        <v>40.01</v>
      </c>
      <c r="F2232" s="47">
        <v>40.130000000000003</v>
      </c>
      <c r="G2232" s="48">
        <v>1219300</v>
      </c>
      <c r="H2232" s="47">
        <v>31.63</v>
      </c>
      <c r="I2232" s="51">
        <f t="shared" si="260"/>
        <v>0.78818838773984545</v>
      </c>
      <c r="J2232" s="51">
        <f t="shared" ca="1" si="261"/>
        <v>1</v>
      </c>
      <c r="K2232" s="47">
        <f t="shared" si="262"/>
        <v>31.86</v>
      </c>
      <c r="L2232" s="47">
        <f t="shared" si="263"/>
        <v>31.86</v>
      </c>
      <c r="M2232" s="47">
        <f t="shared" si="264"/>
        <v>31.54</v>
      </c>
      <c r="N2232" s="47">
        <f t="shared" si="265"/>
        <v>31.63</v>
      </c>
      <c r="O2232" s="48">
        <f t="shared" ca="1" si="266"/>
        <v>1219300</v>
      </c>
    </row>
    <row r="2233" spans="1:15" x14ac:dyDescent="0.25">
      <c r="A2233">
        <v>2218</v>
      </c>
      <c r="B2233" s="84">
        <v>38736</v>
      </c>
      <c r="C2233" s="47">
        <v>40.33</v>
      </c>
      <c r="D2233" s="47">
        <v>40.61</v>
      </c>
      <c r="E2233" s="47">
        <v>40.200000000000003</v>
      </c>
      <c r="F2233" s="47">
        <v>40.56</v>
      </c>
      <c r="G2233" s="48">
        <v>940600</v>
      </c>
      <c r="H2233" s="47">
        <v>31.97</v>
      </c>
      <c r="I2233" s="51">
        <f t="shared" si="260"/>
        <v>0.78821499013806695</v>
      </c>
      <c r="J2233" s="51">
        <f t="shared" ca="1" si="261"/>
        <v>1</v>
      </c>
      <c r="K2233" s="47">
        <f t="shared" si="262"/>
        <v>31.79</v>
      </c>
      <c r="L2233" s="47">
        <f t="shared" si="263"/>
        <v>32.01</v>
      </c>
      <c r="M2233" s="47">
        <f t="shared" si="264"/>
        <v>31.69</v>
      </c>
      <c r="N2233" s="47">
        <f t="shared" si="265"/>
        <v>31.97</v>
      </c>
      <c r="O2233" s="48">
        <f t="shared" ca="1" si="266"/>
        <v>940600</v>
      </c>
    </row>
    <row r="2234" spans="1:15" x14ac:dyDescent="0.25">
      <c r="A2234">
        <v>2219</v>
      </c>
      <c r="B2234" s="84">
        <v>38735</v>
      </c>
      <c r="C2234" s="47">
        <v>40.31</v>
      </c>
      <c r="D2234" s="47">
        <v>40.520000000000003</v>
      </c>
      <c r="E2234" s="47">
        <v>40.22</v>
      </c>
      <c r="F2234" s="47">
        <v>40.33</v>
      </c>
      <c r="G2234" s="48">
        <v>1003000</v>
      </c>
      <c r="H2234" s="47">
        <v>31.79</v>
      </c>
      <c r="I2234" s="51">
        <f t="shared" si="260"/>
        <v>0.78824696255888915</v>
      </c>
      <c r="J2234" s="51">
        <f t="shared" ca="1" si="261"/>
        <v>1</v>
      </c>
      <c r="K2234" s="47">
        <f t="shared" si="262"/>
        <v>31.77</v>
      </c>
      <c r="L2234" s="47">
        <f t="shared" si="263"/>
        <v>31.94</v>
      </c>
      <c r="M2234" s="47">
        <f t="shared" si="264"/>
        <v>31.7</v>
      </c>
      <c r="N2234" s="47">
        <f t="shared" si="265"/>
        <v>31.79</v>
      </c>
      <c r="O2234" s="48">
        <f t="shared" ca="1" si="266"/>
        <v>1003000</v>
      </c>
    </row>
    <row r="2235" spans="1:15" x14ac:dyDescent="0.25">
      <c r="A2235">
        <v>2220</v>
      </c>
      <c r="B2235" s="84">
        <v>38734</v>
      </c>
      <c r="C2235" s="47">
        <v>40.56</v>
      </c>
      <c r="D2235" s="47">
        <v>40.72</v>
      </c>
      <c r="E2235" s="47">
        <v>40.21</v>
      </c>
      <c r="F2235" s="47">
        <v>40.299999999999997</v>
      </c>
      <c r="G2235" s="48">
        <v>1012200</v>
      </c>
      <c r="H2235" s="47">
        <v>31.77</v>
      </c>
      <c r="I2235" s="51">
        <f t="shared" si="260"/>
        <v>0.78833746898263035</v>
      </c>
      <c r="J2235" s="51">
        <f t="shared" ca="1" si="261"/>
        <v>1</v>
      </c>
      <c r="K2235" s="47">
        <f t="shared" si="262"/>
        <v>31.97</v>
      </c>
      <c r="L2235" s="47">
        <f t="shared" si="263"/>
        <v>32.1</v>
      </c>
      <c r="M2235" s="47">
        <f t="shared" si="264"/>
        <v>31.7</v>
      </c>
      <c r="N2235" s="47">
        <f t="shared" si="265"/>
        <v>31.77</v>
      </c>
      <c r="O2235" s="48">
        <f t="shared" ca="1" si="266"/>
        <v>1012200</v>
      </c>
    </row>
    <row r="2236" spans="1:15" x14ac:dyDescent="0.25">
      <c r="A2236">
        <v>2221</v>
      </c>
      <c r="B2236" s="84">
        <v>38730</v>
      </c>
      <c r="C2236" s="47">
        <v>40.46</v>
      </c>
      <c r="D2236" s="47">
        <v>40.9</v>
      </c>
      <c r="E2236" s="47">
        <v>40.4</v>
      </c>
      <c r="F2236" s="47">
        <v>40.86</v>
      </c>
      <c r="G2236" s="48">
        <v>1255600</v>
      </c>
      <c r="H2236" s="47">
        <v>32.21</v>
      </c>
      <c r="I2236" s="51">
        <f t="shared" si="260"/>
        <v>0.7883015173764073</v>
      </c>
      <c r="J2236" s="51">
        <f t="shared" ca="1" si="261"/>
        <v>1</v>
      </c>
      <c r="K2236" s="47">
        <f t="shared" si="262"/>
        <v>31.89</v>
      </c>
      <c r="L2236" s="47">
        <f t="shared" si="263"/>
        <v>32.24</v>
      </c>
      <c r="M2236" s="47">
        <f t="shared" si="264"/>
        <v>31.85</v>
      </c>
      <c r="N2236" s="47">
        <f t="shared" si="265"/>
        <v>32.21</v>
      </c>
      <c r="O2236" s="48">
        <f t="shared" ca="1" si="266"/>
        <v>1255600</v>
      </c>
    </row>
    <row r="2237" spans="1:15" x14ac:dyDescent="0.25">
      <c r="A2237">
        <v>2222</v>
      </c>
      <c r="B2237" s="84">
        <v>38729</v>
      </c>
      <c r="C2237" s="47">
        <v>40.799999999999997</v>
      </c>
      <c r="D2237" s="47">
        <v>40.81</v>
      </c>
      <c r="E2237" s="47">
        <v>40.47</v>
      </c>
      <c r="F2237" s="47">
        <v>40.520000000000003</v>
      </c>
      <c r="G2237" s="48">
        <v>1254200</v>
      </c>
      <c r="H2237" s="47">
        <v>31.94</v>
      </c>
      <c r="I2237" s="51">
        <f t="shared" si="260"/>
        <v>0.78825271470878577</v>
      </c>
      <c r="J2237" s="51">
        <f t="shared" ca="1" si="261"/>
        <v>1</v>
      </c>
      <c r="K2237" s="47">
        <f t="shared" si="262"/>
        <v>32.159999999999997</v>
      </c>
      <c r="L2237" s="47">
        <f t="shared" si="263"/>
        <v>32.17</v>
      </c>
      <c r="M2237" s="47">
        <f t="shared" si="264"/>
        <v>31.9</v>
      </c>
      <c r="N2237" s="47">
        <f t="shared" si="265"/>
        <v>31.94</v>
      </c>
      <c r="O2237" s="48">
        <f t="shared" ca="1" si="266"/>
        <v>1254200</v>
      </c>
    </row>
    <row r="2238" spans="1:15" x14ac:dyDescent="0.25">
      <c r="A2238">
        <v>2223</v>
      </c>
      <c r="B2238" s="84">
        <v>38728</v>
      </c>
      <c r="C2238" s="47">
        <v>40.520000000000003</v>
      </c>
      <c r="D2238" s="47">
        <v>40.799999999999997</v>
      </c>
      <c r="E2238" s="47">
        <v>40.19</v>
      </c>
      <c r="F2238" s="47">
        <v>40.799999999999997</v>
      </c>
      <c r="G2238" s="48">
        <v>1322300</v>
      </c>
      <c r="H2238" s="47">
        <v>32.159999999999997</v>
      </c>
      <c r="I2238" s="51">
        <f t="shared" si="260"/>
        <v>0.78823529411764703</v>
      </c>
      <c r="J2238" s="51">
        <f t="shared" ca="1" si="261"/>
        <v>1</v>
      </c>
      <c r="K2238" s="47">
        <f t="shared" si="262"/>
        <v>31.94</v>
      </c>
      <c r="L2238" s="47">
        <f t="shared" si="263"/>
        <v>32.159999999999997</v>
      </c>
      <c r="M2238" s="47">
        <f t="shared" si="264"/>
        <v>31.68</v>
      </c>
      <c r="N2238" s="47">
        <f t="shared" si="265"/>
        <v>32.159999999999997</v>
      </c>
      <c r="O2238" s="48">
        <f t="shared" ca="1" si="266"/>
        <v>1322300</v>
      </c>
    </row>
    <row r="2239" spans="1:15" x14ac:dyDescent="0.25">
      <c r="A2239">
        <v>2224</v>
      </c>
      <c r="B2239" s="84">
        <v>38727</v>
      </c>
      <c r="C2239" s="47">
        <v>40.229999999999997</v>
      </c>
      <c r="D2239" s="47">
        <v>40.61</v>
      </c>
      <c r="E2239" s="47">
        <v>39.979999999999997</v>
      </c>
      <c r="F2239" s="47">
        <v>40.61</v>
      </c>
      <c r="G2239" s="48">
        <v>1794700</v>
      </c>
      <c r="H2239" s="47">
        <v>32.01</v>
      </c>
      <c r="I2239" s="51">
        <f t="shared" si="260"/>
        <v>0.78822950012312232</v>
      </c>
      <c r="J2239" s="51">
        <f t="shared" ca="1" si="261"/>
        <v>1</v>
      </c>
      <c r="K2239" s="47">
        <f t="shared" si="262"/>
        <v>31.71</v>
      </c>
      <c r="L2239" s="47">
        <f t="shared" si="263"/>
        <v>32.01</v>
      </c>
      <c r="M2239" s="47">
        <f t="shared" si="264"/>
        <v>31.51</v>
      </c>
      <c r="N2239" s="47">
        <f t="shared" si="265"/>
        <v>32.01</v>
      </c>
      <c r="O2239" s="48">
        <f t="shared" ca="1" si="266"/>
        <v>1794700</v>
      </c>
    </row>
    <row r="2240" spans="1:15" x14ac:dyDescent="0.25">
      <c r="A2240">
        <v>2225</v>
      </c>
      <c r="B2240" s="84">
        <v>38726</v>
      </c>
      <c r="C2240" s="47">
        <v>39.94</v>
      </c>
      <c r="D2240" s="47">
        <v>40.5</v>
      </c>
      <c r="E2240" s="47">
        <v>39.880000000000003</v>
      </c>
      <c r="F2240" s="47">
        <v>40.43</v>
      </c>
      <c r="G2240" s="48">
        <v>1190700</v>
      </c>
      <c r="H2240" s="47">
        <v>31.87</v>
      </c>
      <c r="I2240" s="51">
        <f t="shared" si="260"/>
        <v>0.78827603264902302</v>
      </c>
      <c r="J2240" s="51">
        <f t="shared" ca="1" si="261"/>
        <v>1</v>
      </c>
      <c r="K2240" s="47">
        <f t="shared" si="262"/>
        <v>31.48</v>
      </c>
      <c r="L2240" s="47">
        <f t="shared" si="263"/>
        <v>31.93</v>
      </c>
      <c r="M2240" s="47">
        <f t="shared" si="264"/>
        <v>31.44</v>
      </c>
      <c r="N2240" s="47">
        <f t="shared" si="265"/>
        <v>31.87</v>
      </c>
      <c r="O2240" s="48">
        <f t="shared" ca="1" si="266"/>
        <v>1190700</v>
      </c>
    </row>
    <row r="2241" spans="1:15" x14ac:dyDescent="0.25">
      <c r="A2241">
        <v>2226</v>
      </c>
      <c r="B2241" s="84">
        <v>38723</v>
      </c>
      <c r="C2241" s="47">
        <v>40.200000000000003</v>
      </c>
      <c r="D2241" s="47">
        <v>40.39</v>
      </c>
      <c r="E2241" s="47">
        <v>40.04</v>
      </c>
      <c r="F2241" s="47">
        <v>40.26</v>
      </c>
      <c r="G2241" s="48">
        <v>1038000</v>
      </c>
      <c r="H2241" s="47">
        <v>31.73</v>
      </c>
      <c r="I2241" s="51">
        <f t="shared" si="260"/>
        <v>0.78812717337307503</v>
      </c>
      <c r="J2241" s="51">
        <f t="shared" ca="1" si="261"/>
        <v>1</v>
      </c>
      <c r="K2241" s="47">
        <f t="shared" si="262"/>
        <v>31.68</v>
      </c>
      <c r="L2241" s="47">
        <f t="shared" si="263"/>
        <v>31.83</v>
      </c>
      <c r="M2241" s="47">
        <f t="shared" si="264"/>
        <v>31.56</v>
      </c>
      <c r="N2241" s="47">
        <f t="shared" si="265"/>
        <v>31.73</v>
      </c>
      <c r="O2241" s="48">
        <f t="shared" ca="1" si="266"/>
        <v>1038000</v>
      </c>
    </row>
    <row r="2242" spans="1:15" x14ac:dyDescent="0.25">
      <c r="A2242">
        <v>2227</v>
      </c>
      <c r="B2242" s="84">
        <v>38722</v>
      </c>
      <c r="C2242" s="47">
        <v>39.9</v>
      </c>
      <c r="D2242" s="47">
        <v>40.04</v>
      </c>
      <c r="E2242" s="47">
        <v>39.54</v>
      </c>
      <c r="F2242" s="47">
        <v>40.04</v>
      </c>
      <c r="G2242" s="48">
        <v>1418700</v>
      </c>
      <c r="H2242" s="47">
        <v>31.56</v>
      </c>
      <c r="I2242" s="51">
        <f t="shared" si="260"/>
        <v>0.78821178821178817</v>
      </c>
      <c r="J2242" s="51">
        <f t="shared" ca="1" si="261"/>
        <v>1</v>
      </c>
      <c r="K2242" s="47">
        <f t="shared" si="262"/>
        <v>31.45</v>
      </c>
      <c r="L2242" s="47">
        <f t="shared" si="263"/>
        <v>31.56</v>
      </c>
      <c r="M2242" s="47">
        <f t="shared" si="264"/>
        <v>31.17</v>
      </c>
      <c r="N2242" s="47">
        <f t="shared" si="265"/>
        <v>31.56</v>
      </c>
      <c r="O2242" s="48">
        <f t="shared" ca="1" si="266"/>
        <v>1418700</v>
      </c>
    </row>
    <row r="2243" spans="1:15" x14ac:dyDescent="0.25">
      <c r="A2243">
        <v>2228</v>
      </c>
      <c r="B2243" s="84">
        <v>38721</v>
      </c>
      <c r="C2243" s="47">
        <v>39.909999999999997</v>
      </c>
      <c r="D2243" s="47">
        <v>40.020000000000003</v>
      </c>
      <c r="E2243" s="47">
        <v>39.75</v>
      </c>
      <c r="F2243" s="47">
        <v>39.99</v>
      </c>
      <c r="G2243" s="48">
        <v>2204700</v>
      </c>
      <c r="H2243" s="47">
        <v>31.52</v>
      </c>
      <c r="I2243" s="51">
        <f t="shared" si="260"/>
        <v>0.78819704926231549</v>
      </c>
      <c r="J2243" s="51">
        <f t="shared" ca="1" si="261"/>
        <v>1</v>
      </c>
      <c r="K2243" s="47">
        <f t="shared" si="262"/>
        <v>31.46</v>
      </c>
      <c r="L2243" s="47">
        <f t="shared" si="263"/>
        <v>31.54</v>
      </c>
      <c r="M2243" s="47">
        <f t="shared" si="264"/>
        <v>31.33</v>
      </c>
      <c r="N2243" s="47">
        <f t="shared" si="265"/>
        <v>31.52</v>
      </c>
      <c r="O2243" s="48">
        <f t="shared" ca="1" si="266"/>
        <v>2204700</v>
      </c>
    </row>
    <row r="2244" spans="1:15" x14ac:dyDescent="0.25">
      <c r="A2244">
        <v>2229</v>
      </c>
      <c r="B2244" s="84">
        <v>38720</v>
      </c>
      <c r="C2244" s="47">
        <v>40.020000000000003</v>
      </c>
      <c r="D2244" s="47">
        <v>40.04</v>
      </c>
      <c r="E2244" s="47">
        <v>39.43</v>
      </c>
      <c r="F2244" s="47">
        <v>40</v>
      </c>
      <c r="G2244" s="48">
        <v>2038400</v>
      </c>
      <c r="H2244" s="47">
        <v>31.53</v>
      </c>
      <c r="I2244" s="51">
        <f t="shared" si="260"/>
        <v>0.78825000000000001</v>
      </c>
      <c r="J2244" s="51">
        <f t="shared" ca="1" si="261"/>
        <v>1</v>
      </c>
      <c r="K2244" s="47">
        <f t="shared" si="262"/>
        <v>31.55</v>
      </c>
      <c r="L2244" s="47">
        <f t="shared" si="263"/>
        <v>31.56</v>
      </c>
      <c r="M2244" s="47">
        <f t="shared" si="264"/>
        <v>31.08</v>
      </c>
      <c r="N2244" s="47">
        <f t="shared" si="265"/>
        <v>31.53</v>
      </c>
      <c r="O2244" s="48">
        <f t="shared" ca="1" si="266"/>
        <v>2038400</v>
      </c>
    </row>
    <row r="2245" spans="1:15" x14ac:dyDescent="0.25">
      <c r="A2245">
        <v>2230</v>
      </c>
      <c r="B2245" s="84">
        <v>38716</v>
      </c>
      <c r="C2245" s="47">
        <v>39.85</v>
      </c>
      <c r="D2245" s="47">
        <v>40.21</v>
      </c>
      <c r="E2245" s="47">
        <v>39.79</v>
      </c>
      <c r="F2245" s="47">
        <v>40.15</v>
      </c>
      <c r="G2245" s="48">
        <v>1278900</v>
      </c>
      <c r="H2245" s="47">
        <v>31.65</v>
      </c>
      <c r="I2245" s="51">
        <f t="shared" si="260"/>
        <v>0.78829389788293902</v>
      </c>
      <c r="J2245" s="51">
        <f t="shared" ca="1" si="261"/>
        <v>1</v>
      </c>
      <c r="K2245" s="47">
        <f t="shared" si="262"/>
        <v>31.41</v>
      </c>
      <c r="L2245" s="47">
        <f t="shared" si="263"/>
        <v>31.7</v>
      </c>
      <c r="M2245" s="47">
        <f t="shared" si="264"/>
        <v>31.37</v>
      </c>
      <c r="N2245" s="47">
        <f t="shared" si="265"/>
        <v>31.65</v>
      </c>
      <c r="O2245" s="48">
        <f t="shared" ca="1" si="266"/>
        <v>1278900</v>
      </c>
    </row>
    <row r="2246" spans="1:15" x14ac:dyDescent="0.25">
      <c r="A2246">
        <v>2231</v>
      </c>
      <c r="B2246" s="84">
        <v>38715</v>
      </c>
      <c r="C2246" s="47">
        <v>39.97</v>
      </c>
      <c r="D2246" s="47">
        <v>40.159999999999997</v>
      </c>
      <c r="E2246" s="47">
        <v>39.93</v>
      </c>
      <c r="F2246" s="47">
        <v>39.94</v>
      </c>
      <c r="G2246" s="48">
        <v>729500</v>
      </c>
      <c r="H2246" s="47">
        <v>31.48</v>
      </c>
      <c r="I2246" s="51">
        <f t="shared" si="260"/>
        <v>0.78818227341011526</v>
      </c>
      <c r="J2246" s="51">
        <f t="shared" ca="1" si="261"/>
        <v>1</v>
      </c>
      <c r="K2246" s="47">
        <f t="shared" si="262"/>
        <v>31.5</v>
      </c>
      <c r="L2246" s="47">
        <f t="shared" si="263"/>
        <v>31.65</v>
      </c>
      <c r="M2246" s="47">
        <f t="shared" si="264"/>
        <v>31.47</v>
      </c>
      <c r="N2246" s="47">
        <f t="shared" si="265"/>
        <v>31.48</v>
      </c>
      <c r="O2246" s="48">
        <f t="shared" ca="1" si="266"/>
        <v>729500</v>
      </c>
    </row>
    <row r="2247" spans="1:15" x14ac:dyDescent="0.25">
      <c r="A2247">
        <v>2232</v>
      </c>
      <c r="B2247" s="84">
        <v>38714</v>
      </c>
      <c r="C2247" s="47">
        <v>40.17</v>
      </c>
      <c r="D2247" s="47">
        <v>40.299999999999997</v>
      </c>
      <c r="E2247" s="47">
        <v>40.07</v>
      </c>
      <c r="F2247" s="47">
        <v>40.21</v>
      </c>
      <c r="G2247" s="48">
        <v>1179400</v>
      </c>
      <c r="H2247" s="47">
        <v>31.52</v>
      </c>
      <c r="I2247" s="51">
        <f t="shared" si="260"/>
        <v>0.78388460581944785</v>
      </c>
      <c r="J2247" s="51">
        <f t="shared" ca="1" si="261"/>
        <v>1</v>
      </c>
      <c r="K2247" s="47">
        <f t="shared" si="262"/>
        <v>31.49</v>
      </c>
      <c r="L2247" s="47">
        <f t="shared" si="263"/>
        <v>31.59</v>
      </c>
      <c r="M2247" s="47">
        <f t="shared" si="264"/>
        <v>31.41</v>
      </c>
      <c r="N2247" s="47">
        <f t="shared" si="265"/>
        <v>31.52</v>
      </c>
      <c r="O2247" s="48">
        <f t="shared" ca="1" si="266"/>
        <v>1179400</v>
      </c>
    </row>
    <row r="2248" spans="1:15" x14ac:dyDescent="0.25">
      <c r="A2248">
        <v>2233</v>
      </c>
      <c r="B2248" s="84">
        <v>38713</v>
      </c>
      <c r="C2248" s="47">
        <v>40.14</v>
      </c>
      <c r="D2248" s="47">
        <v>40.57</v>
      </c>
      <c r="E2248" s="47">
        <v>40.119999999999997</v>
      </c>
      <c r="F2248" s="47">
        <v>40.119999999999997</v>
      </c>
      <c r="G2248" s="48">
        <v>1142600</v>
      </c>
      <c r="H2248" s="47">
        <v>31.45</v>
      </c>
      <c r="I2248" s="51">
        <f t="shared" si="260"/>
        <v>0.78389830508474578</v>
      </c>
      <c r="J2248" s="51">
        <f t="shared" ca="1" si="261"/>
        <v>1</v>
      </c>
      <c r="K2248" s="47">
        <f t="shared" si="262"/>
        <v>31.47</v>
      </c>
      <c r="L2248" s="47">
        <f t="shared" si="263"/>
        <v>31.8</v>
      </c>
      <c r="M2248" s="47">
        <f t="shared" si="264"/>
        <v>31.45</v>
      </c>
      <c r="N2248" s="47">
        <f t="shared" si="265"/>
        <v>31.45</v>
      </c>
      <c r="O2248" s="48">
        <f t="shared" ca="1" si="266"/>
        <v>1142600</v>
      </c>
    </row>
    <row r="2249" spans="1:15" x14ac:dyDescent="0.25">
      <c r="A2249">
        <v>2234</v>
      </c>
      <c r="B2249" s="84">
        <v>38709</v>
      </c>
      <c r="C2249" s="47">
        <v>39.94</v>
      </c>
      <c r="D2249" s="47">
        <v>40.04</v>
      </c>
      <c r="E2249" s="47">
        <v>39.81</v>
      </c>
      <c r="F2249" s="47">
        <v>40.04</v>
      </c>
      <c r="G2249" s="48">
        <v>747600</v>
      </c>
      <c r="H2249" s="47">
        <v>31.39</v>
      </c>
      <c r="I2249" s="51">
        <f t="shared" si="260"/>
        <v>0.78396603396603404</v>
      </c>
      <c r="J2249" s="51">
        <f t="shared" ca="1" si="261"/>
        <v>1</v>
      </c>
      <c r="K2249" s="47">
        <f t="shared" si="262"/>
        <v>31.31</v>
      </c>
      <c r="L2249" s="47">
        <f t="shared" si="263"/>
        <v>31.39</v>
      </c>
      <c r="M2249" s="47">
        <f t="shared" si="264"/>
        <v>31.21</v>
      </c>
      <c r="N2249" s="47">
        <f t="shared" si="265"/>
        <v>31.39</v>
      </c>
      <c r="O2249" s="48">
        <f t="shared" ca="1" si="266"/>
        <v>747600</v>
      </c>
    </row>
    <row r="2250" spans="1:15" x14ac:dyDescent="0.25">
      <c r="A2250">
        <v>2235</v>
      </c>
      <c r="B2250" s="84">
        <v>38708</v>
      </c>
      <c r="C2250" s="47">
        <v>39.79</v>
      </c>
      <c r="D2250" s="47">
        <v>40.01</v>
      </c>
      <c r="E2250" s="47">
        <v>39.72</v>
      </c>
      <c r="F2250" s="47">
        <v>39.99</v>
      </c>
      <c r="G2250" s="48">
        <v>1138800</v>
      </c>
      <c r="H2250" s="47">
        <v>31.35</v>
      </c>
      <c r="I2250" s="51">
        <f t="shared" si="260"/>
        <v>0.78394598649662417</v>
      </c>
      <c r="J2250" s="51">
        <f t="shared" ca="1" si="261"/>
        <v>1</v>
      </c>
      <c r="K2250" s="47">
        <f t="shared" si="262"/>
        <v>31.19</v>
      </c>
      <c r="L2250" s="47">
        <f t="shared" si="263"/>
        <v>31.37</v>
      </c>
      <c r="M2250" s="47">
        <f t="shared" si="264"/>
        <v>31.14</v>
      </c>
      <c r="N2250" s="47">
        <f t="shared" si="265"/>
        <v>31.35</v>
      </c>
      <c r="O2250" s="48">
        <f t="shared" ca="1" si="266"/>
        <v>1138800</v>
      </c>
    </row>
    <row r="2251" spans="1:15" x14ac:dyDescent="0.25">
      <c r="A2251">
        <v>2236</v>
      </c>
      <c r="B2251" s="84">
        <v>38707</v>
      </c>
      <c r="C2251" s="47">
        <v>39.49</v>
      </c>
      <c r="D2251" s="47">
        <v>39.880000000000003</v>
      </c>
      <c r="E2251" s="47">
        <v>39.479999999999997</v>
      </c>
      <c r="F2251" s="47">
        <v>39.840000000000003</v>
      </c>
      <c r="G2251" s="48">
        <v>1086600</v>
      </c>
      <c r="H2251" s="47">
        <v>31.23</v>
      </c>
      <c r="I2251" s="51">
        <f t="shared" si="260"/>
        <v>0.78388554216867468</v>
      </c>
      <c r="J2251" s="51">
        <f t="shared" ca="1" si="261"/>
        <v>1</v>
      </c>
      <c r="K2251" s="47">
        <f t="shared" si="262"/>
        <v>30.96</v>
      </c>
      <c r="L2251" s="47">
        <f t="shared" si="263"/>
        <v>31.26</v>
      </c>
      <c r="M2251" s="47">
        <f t="shared" si="264"/>
        <v>30.95</v>
      </c>
      <c r="N2251" s="47">
        <f t="shared" si="265"/>
        <v>31.23</v>
      </c>
      <c r="O2251" s="48">
        <f t="shared" ca="1" si="266"/>
        <v>1086600</v>
      </c>
    </row>
    <row r="2252" spans="1:15" x14ac:dyDescent="0.25">
      <c r="A2252">
        <v>2237</v>
      </c>
      <c r="B2252" s="84">
        <v>38706</v>
      </c>
      <c r="C2252" s="47">
        <v>39.119999999999997</v>
      </c>
      <c r="D2252" s="47">
        <v>39.700000000000003</v>
      </c>
      <c r="E2252" s="47">
        <v>39.119999999999997</v>
      </c>
      <c r="F2252" s="47">
        <v>39.44</v>
      </c>
      <c r="G2252" s="48">
        <v>892400</v>
      </c>
      <c r="H2252" s="47">
        <v>30.92</v>
      </c>
      <c r="I2252" s="51">
        <f t="shared" si="260"/>
        <v>0.78397565922920898</v>
      </c>
      <c r="J2252" s="51">
        <f t="shared" ca="1" si="261"/>
        <v>1</v>
      </c>
      <c r="K2252" s="47">
        <f t="shared" si="262"/>
        <v>30.67</v>
      </c>
      <c r="L2252" s="47">
        <f t="shared" si="263"/>
        <v>31.12</v>
      </c>
      <c r="M2252" s="47">
        <f t="shared" si="264"/>
        <v>30.67</v>
      </c>
      <c r="N2252" s="47">
        <f t="shared" si="265"/>
        <v>30.92</v>
      </c>
      <c r="O2252" s="48">
        <f t="shared" ca="1" si="266"/>
        <v>892400</v>
      </c>
    </row>
    <row r="2253" spans="1:15" x14ac:dyDescent="0.25">
      <c r="A2253">
        <v>2238</v>
      </c>
      <c r="B2253" s="84">
        <v>38705</v>
      </c>
      <c r="C2253" s="47">
        <v>39.479999999999997</v>
      </c>
      <c r="D2253" s="47">
        <v>39.49</v>
      </c>
      <c r="E2253" s="47">
        <v>39.049999999999997</v>
      </c>
      <c r="F2253" s="47">
        <v>39.18</v>
      </c>
      <c r="G2253" s="48">
        <v>1410400</v>
      </c>
      <c r="H2253" s="47">
        <v>30.71</v>
      </c>
      <c r="I2253" s="51">
        <f t="shared" si="260"/>
        <v>0.78381827462991327</v>
      </c>
      <c r="J2253" s="51">
        <f t="shared" ca="1" si="261"/>
        <v>1</v>
      </c>
      <c r="K2253" s="47">
        <f t="shared" si="262"/>
        <v>30.95</v>
      </c>
      <c r="L2253" s="47">
        <f t="shared" si="263"/>
        <v>30.95</v>
      </c>
      <c r="M2253" s="47">
        <f t="shared" si="264"/>
        <v>30.61</v>
      </c>
      <c r="N2253" s="47">
        <f t="shared" si="265"/>
        <v>30.71</v>
      </c>
      <c r="O2253" s="48">
        <f t="shared" ca="1" si="266"/>
        <v>1410400</v>
      </c>
    </row>
    <row r="2254" spans="1:15" x14ac:dyDescent="0.25">
      <c r="A2254">
        <v>2239</v>
      </c>
      <c r="B2254" s="84">
        <v>38702</v>
      </c>
      <c r="C2254" s="47">
        <v>39.99</v>
      </c>
      <c r="D2254" s="47">
        <v>40</v>
      </c>
      <c r="E2254" s="47">
        <v>39.46</v>
      </c>
      <c r="F2254" s="47">
        <v>39.61</v>
      </c>
      <c r="G2254" s="48">
        <v>1957300</v>
      </c>
      <c r="H2254" s="47">
        <v>31.05</v>
      </c>
      <c r="I2254" s="51">
        <f t="shared" si="260"/>
        <v>0.78389295632416056</v>
      </c>
      <c r="J2254" s="51">
        <f t="shared" ca="1" si="261"/>
        <v>1</v>
      </c>
      <c r="K2254" s="47">
        <f t="shared" si="262"/>
        <v>31.35</v>
      </c>
      <c r="L2254" s="47">
        <f t="shared" si="263"/>
        <v>31.36</v>
      </c>
      <c r="M2254" s="47">
        <f t="shared" si="264"/>
        <v>30.93</v>
      </c>
      <c r="N2254" s="47">
        <f t="shared" si="265"/>
        <v>31.05</v>
      </c>
      <c r="O2254" s="48">
        <f t="shared" ca="1" si="266"/>
        <v>1957300</v>
      </c>
    </row>
    <row r="2255" spans="1:15" x14ac:dyDescent="0.25">
      <c r="A2255">
        <v>2240</v>
      </c>
      <c r="B2255" s="84">
        <v>38701</v>
      </c>
      <c r="C2255" s="47">
        <v>39.85</v>
      </c>
      <c r="D2255" s="47">
        <v>40</v>
      </c>
      <c r="E2255" s="47">
        <v>39.71</v>
      </c>
      <c r="F2255" s="47">
        <v>39.950000000000003</v>
      </c>
      <c r="G2255" s="48">
        <v>1467900</v>
      </c>
      <c r="H2255" s="47">
        <v>31.32</v>
      </c>
      <c r="I2255" s="51">
        <f t="shared" si="260"/>
        <v>0.78397997496871086</v>
      </c>
      <c r="J2255" s="51">
        <f t="shared" ca="1" si="261"/>
        <v>1</v>
      </c>
      <c r="K2255" s="47">
        <f t="shared" si="262"/>
        <v>31.24</v>
      </c>
      <c r="L2255" s="47">
        <f t="shared" si="263"/>
        <v>31.36</v>
      </c>
      <c r="M2255" s="47">
        <f t="shared" si="264"/>
        <v>31.13</v>
      </c>
      <c r="N2255" s="47">
        <f t="shared" si="265"/>
        <v>31.32</v>
      </c>
      <c r="O2255" s="48">
        <f t="shared" ca="1" si="266"/>
        <v>1467900</v>
      </c>
    </row>
    <row r="2256" spans="1:15" x14ac:dyDescent="0.25">
      <c r="A2256">
        <v>2241</v>
      </c>
      <c r="B2256" s="84">
        <v>38700</v>
      </c>
      <c r="C2256" s="47">
        <v>39.590000000000003</v>
      </c>
      <c r="D2256" s="47">
        <v>39.99</v>
      </c>
      <c r="E2256" s="47">
        <v>39.57</v>
      </c>
      <c r="F2256" s="47">
        <v>39.85</v>
      </c>
      <c r="G2256" s="48">
        <v>1871300</v>
      </c>
      <c r="H2256" s="47">
        <v>31.24</v>
      </c>
      <c r="I2256" s="51">
        <f t="shared" si="260"/>
        <v>0.78393977415307392</v>
      </c>
      <c r="J2256" s="51">
        <f t="shared" ca="1" si="261"/>
        <v>1</v>
      </c>
      <c r="K2256" s="47">
        <f t="shared" si="262"/>
        <v>31.04</v>
      </c>
      <c r="L2256" s="47">
        <f t="shared" si="263"/>
        <v>31.35</v>
      </c>
      <c r="M2256" s="47">
        <f t="shared" si="264"/>
        <v>31.02</v>
      </c>
      <c r="N2256" s="47">
        <f t="shared" si="265"/>
        <v>31.24</v>
      </c>
      <c r="O2256" s="48">
        <f t="shared" ca="1" si="266"/>
        <v>1871300</v>
      </c>
    </row>
    <row r="2257" spans="1:15" x14ac:dyDescent="0.25">
      <c r="A2257">
        <v>2242</v>
      </c>
      <c r="B2257" s="84">
        <v>38699</v>
      </c>
      <c r="C2257" s="47">
        <v>39.26</v>
      </c>
      <c r="D2257" s="47">
        <v>39.78</v>
      </c>
      <c r="E2257" s="47">
        <v>39.24</v>
      </c>
      <c r="F2257" s="47">
        <v>39.65</v>
      </c>
      <c r="G2257" s="48">
        <v>998400</v>
      </c>
      <c r="H2257" s="47">
        <v>31.08</v>
      </c>
      <c r="I2257" s="51">
        <f t="shared" ref="I2257:I2320" si="267">H2257/F2257</f>
        <v>0.78385876418663303</v>
      </c>
      <c r="J2257" s="51">
        <f t="shared" ref="J2257:J2320" ca="1" si="268">INDEX(OFFSET($T$15,0,0,$S$13+1,1),MATCH(B2257,OFFSET($Q$15,0,0,$S$13+1,1),-1))</f>
        <v>1</v>
      </c>
      <c r="K2257" s="47">
        <f t="shared" ref="K2257:K2320" si="269">ROUND($I2257*C2257,2)</f>
        <v>30.77</v>
      </c>
      <c r="L2257" s="47">
        <f t="shared" ref="L2257:L2320" si="270">ROUND($I2257*D2257,2)</f>
        <v>31.18</v>
      </c>
      <c r="M2257" s="47">
        <f t="shared" ref="M2257:M2320" si="271">ROUND($I2257*E2257,2)</f>
        <v>30.76</v>
      </c>
      <c r="N2257" s="47">
        <f t="shared" ref="N2257:N2320" si="272">ROUND($I2257*F2257,2)</f>
        <v>31.08</v>
      </c>
      <c r="O2257" s="48">
        <f t="shared" ref="O2257:O2320" ca="1" si="273">G2257*J2257</f>
        <v>998400</v>
      </c>
    </row>
    <row r="2258" spans="1:15" x14ac:dyDescent="0.25">
      <c r="A2258">
        <v>2243</v>
      </c>
      <c r="B2258" s="84">
        <v>38698</v>
      </c>
      <c r="C2258" s="47">
        <v>39.49</v>
      </c>
      <c r="D2258" s="47">
        <v>39.549999999999997</v>
      </c>
      <c r="E2258" s="47">
        <v>39.229999999999997</v>
      </c>
      <c r="F2258" s="47">
        <v>39.32</v>
      </c>
      <c r="G2258" s="48">
        <v>830100</v>
      </c>
      <c r="H2258" s="47">
        <v>30.82</v>
      </c>
      <c r="I2258" s="51">
        <f t="shared" si="267"/>
        <v>0.78382502543235</v>
      </c>
      <c r="J2258" s="51">
        <f t="shared" ca="1" si="268"/>
        <v>1</v>
      </c>
      <c r="K2258" s="47">
        <f t="shared" si="269"/>
        <v>30.95</v>
      </c>
      <c r="L2258" s="47">
        <f t="shared" si="270"/>
        <v>31</v>
      </c>
      <c r="M2258" s="47">
        <f t="shared" si="271"/>
        <v>30.75</v>
      </c>
      <c r="N2258" s="47">
        <f t="shared" si="272"/>
        <v>30.82</v>
      </c>
      <c r="O2258" s="48">
        <f t="shared" ca="1" si="273"/>
        <v>830100</v>
      </c>
    </row>
    <row r="2259" spans="1:15" x14ac:dyDescent="0.25">
      <c r="A2259">
        <v>2244</v>
      </c>
      <c r="B2259" s="84">
        <v>38695</v>
      </c>
      <c r="C2259" s="47">
        <v>39.47</v>
      </c>
      <c r="D2259" s="47">
        <v>39.520000000000003</v>
      </c>
      <c r="E2259" s="47">
        <v>39.049999999999997</v>
      </c>
      <c r="F2259" s="47">
        <v>39.409999999999997</v>
      </c>
      <c r="G2259" s="48">
        <v>1330500</v>
      </c>
      <c r="H2259" s="47">
        <v>30.89</v>
      </c>
      <c r="I2259" s="51">
        <f t="shared" si="267"/>
        <v>0.7838112154275565</v>
      </c>
      <c r="J2259" s="51">
        <f t="shared" ca="1" si="268"/>
        <v>1</v>
      </c>
      <c r="K2259" s="47">
        <f t="shared" si="269"/>
        <v>30.94</v>
      </c>
      <c r="L2259" s="47">
        <f t="shared" si="270"/>
        <v>30.98</v>
      </c>
      <c r="M2259" s="47">
        <f t="shared" si="271"/>
        <v>30.61</v>
      </c>
      <c r="N2259" s="47">
        <f t="shared" si="272"/>
        <v>30.89</v>
      </c>
      <c r="O2259" s="48">
        <f t="shared" ca="1" si="273"/>
        <v>1330500</v>
      </c>
    </row>
    <row r="2260" spans="1:15" x14ac:dyDescent="0.25">
      <c r="A2260">
        <v>2245</v>
      </c>
      <c r="B2260" s="84">
        <v>38694</v>
      </c>
      <c r="C2260" s="47">
        <v>39.1</v>
      </c>
      <c r="D2260" s="47">
        <v>39.49</v>
      </c>
      <c r="E2260" s="47">
        <v>38.75</v>
      </c>
      <c r="F2260" s="47">
        <v>39.33</v>
      </c>
      <c r="G2260" s="48">
        <v>1148600</v>
      </c>
      <c r="H2260" s="47">
        <v>30.83</v>
      </c>
      <c r="I2260" s="51">
        <f t="shared" si="267"/>
        <v>0.78387998982964657</v>
      </c>
      <c r="J2260" s="51">
        <f t="shared" ca="1" si="268"/>
        <v>1</v>
      </c>
      <c r="K2260" s="47">
        <f t="shared" si="269"/>
        <v>30.65</v>
      </c>
      <c r="L2260" s="47">
        <f t="shared" si="270"/>
        <v>30.96</v>
      </c>
      <c r="M2260" s="47">
        <f t="shared" si="271"/>
        <v>30.38</v>
      </c>
      <c r="N2260" s="47">
        <f t="shared" si="272"/>
        <v>30.83</v>
      </c>
      <c r="O2260" s="48">
        <f t="shared" ca="1" si="273"/>
        <v>1148600</v>
      </c>
    </row>
    <row r="2261" spans="1:15" x14ac:dyDescent="0.25">
      <c r="A2261">
        <v>2246</v>
      </c>
      <c r="B2261" s="84">
        <v>38693</v>
      </c>
      <c r="C2261" s="47">
        <v>39.15</v>
      </c>
      <c r="D2261" s="47">
        <v>39.19</v>
      </c>
      <c r="E2261" s="47">
        <v>38.869999999999997</v>
      </c>
      <c r="F2261" s="47">
        <v>39.090000000000003</v>
      </c>
      <c r="G2261" s="48">
        <v>1336400</v>
      </c>
      <c r="H2261" s="47">
        <v>30.64</v>
      </c>
      <c r="I2261" s="51">
        <f t="shared" si="267"/>
        <v>0.78383218214377071</v>
      </c>
      <c r="J2261" s="51">
        <f t="shared" ca="1" si="268"/>
        <v>1</v>
      </c>
      <c r="K2261" s="47">
        <f t="shared" si="269"/>
        <v>30.69</v>
      </c>
      <c r="L2261" s="47">
        <f t="shared" si="270"/>
        <v>30.72</v>
      </c>
      <c r="M2261" s="47">
        <f t="shared" si="271"/>
        <v>30.47</v>
      </c>
      <c r="N2261" s="47">
        <f t="shared" si="272"/>
        <v>30.64</v>
      </c>
      <c r="O2261" s="48">
        <f t="shared" ca="1" si="273"/>
        <v>1336400</v>
      </c>
    </row>
    <row r="2262" spans="1:15" x14ac:dyDescent="0.25">
      <c r="A2262">
        <v>2247</v>
      </c>
      <c r="B2262" s="84">
        <v>38692</v>
      </c>
      <c r="C2262" s="47">
        <v>39.25</v>
      </c>
      <c r="D2262" s="47">
        <v>39.6</v>
      </c>
      <c r="E2262" s="47">
        <v>38.75</v>
      </c>
      <c r="F2262" s="47">
        <v>39.18</v>
      </c>
      <c r="G2262" s="48">
        <v>2094600</v>
      </c>
      <c r="H2262" s="47">
        <v>30.71</v>
      </c>
      <c r="I2262" s="51">
        <f t="shared" si="267"/>
        <v>0.78381827462991327</v>
      </c>
      <c r="J2262" s="51">
        <f t="shared" ca="1" si="268"/>
        <v>1</v>
      </c>
      <c r="K2262" s="47">
        <f t="shared" si="269"/>
        <v>30.76</v>
      </c>
      <c r="L2262" s="47">
        <f t="shared" si="270"/>
        <v>31.04</v>
      </c>
      <c r="M2262" s="47">
        <f t="shared" si="271"/>
        <v>30.37</v>
      </c>
      <c r="N2262" s="47">
        <f t="shared" si="272"/>
        <v>30.71</v>
      </c>
      <c r="O2262" s="48">
        <f t="shared" ca="1" si="273"/>
        <v>2094600</v>
      </c>
    </row>
    <row r="2263" spans="1:15" x14ac:dyDescent="0.25">
      <c r="A2263">
        <v>2248</v>
      </c>
      <c r="B2263" s="84">
        <v>38691</v>
      </c>
      <c r="C2263" s="47">
        <v>38.479999999999997</v>
      </c>
      <c r="D2263" s="47">
        <v>38.56</v>
      </c>
      <c r="E2263" s="47">
        <v>38.01</v>
      </c>
      <c r="F2263" s="47">
        <v>38.49</v>
      </c>
      <c r="G2263" s="48">
        <v>1784900</v>
      </c>
      <c r="H2263" s="47">
        <v>30.17</v>
      </c>
      <c r="I2263" s="51">
        <f t="shared" si="267"/>
        <v>0.78383995843076126</v>
      </c>
      <c r="J2263" s="51">
        <f t="shared" ca="1" si="268"/>
        <v>1</v>
      </c>
      <c r="K2263" s="47">
        <f t="shared" si="269"/>
        <v>30.16</v>
      </c>
      <c r="L2263" s="47">
        <f t="shared" si="270"/>
        <v>30.22</v>
      </c>
      <c r="M2263" s="47">
        <f t="shared" si="271"/>
        <v>29.79</v>
      </c>
      <c r="N2263" s="47">
        <f t="shared" si="272"/>
        <v>30.17</v>
      </c>
      <c r="O2263" s="48">
        <f t="shared" ca="1" si="273"/>
        <v>1784900</v>
      </c>
    </row>
    <row r="2264" spans="1:15" x14ac:dyDescent="0.25">
      <c r="A2264">
        <v>2249</v>
      </c>
      <c r="B2264" s="84">
        <v>38688</v>
      </c>
      <c r="C2264" s="47">
        <v>38.81</v>
      </c>
      <c r="D2264" s="47">
        <v>38.81</v>
      </c>
      <c r="E2264" s="47">
        <v>38.32</v>
      </c>
      <c r="F2264" s="47">
        <v>38.61</v>
      </c>
      <c r="G2264" s="48">
        <v>1166600</v>
      </c>
      <c r="H2264" s="47">
        <v>30.27</v>
      </c>
      <c r="I2264" s="51">
        <f t="shared" si="267"/>
        <v>0.78399378399378394</v>
      </c>
      <c r="J2264" s="51">
        <f t="shared" ca="1" si="268"/>
        <v>1</v>
      </c>
      <c r="K2264" s="47">
        <f t="shared" si="269"/>
        <v>30.43</v>
      </c>
      <c r="L2264" s="47">
        <f t="shared" si="270"/>
        <v>30.43</v>
      </c>
      <c r="M2264" s="47">
        <f t="shared" si="271"/>
        <v>30.04</v>
      </c>
      <c r="N2264" s="47">
        <f t="shared" si="272"/>
        <v>30.27</v>
      </c>
      <c r="O2264" s="48">
        <f t="shared" ca="1" si="273"/>
        <v>1166600</v>
      </c>
    </row>
    <row r="2265" spans="1:15" x14ac:dyDescent="0.25">
      <c r="A2265">
        <v>2250</v>
      </c>
      <c r="B2265" s="84">
        <v>38687</v>
      </c>
      <c r="C2265" s="47">
        <v>38.630000000000003</v>
      </c>
      <c r="D2265" s="47">
        <v>39.119999999999997</v>
      </c>
      <c r="E2265" s="47">
        <v>38.520000000000003</v>
      </c>
      <c r="F2265" s="47">
        <v>38.92</v>
      </c>
      <c r="G2265" s="48">
        <v>1681600</v>
      </c>
      <c r="H2265" s="47">
        <v>30.51</v>
      </c>
      <c r="I2265" s="51">
        <f t="shared" si="267"/>
        <v>0.78391572456320657</v>
      </c>
      <c r="J2265" s="51">
        <f t="shared" ca="1" si="268"/>
        <v>1</v>
      </c>
      <c r="K2265" s="47">
        <f t="shared" si="269"/>
        <v>30.28</v>
      </c>
      <c r="L2265" s="47">
        <f t="shared" si="270"/>
        <v>30.67</v>
      </c>
      <c r="M2265" s="47">
        <f t="shared" si="271"/>
        <v>30.2</v>
      </c>
      <c r="N2265" s="47">
        <f t="shared" si="272"/>
        <v>30.51</v>
      </c>
      <c r="O2265" s="48">
        <f t="shared" ca="1" si="273"/>
        <v>1681600</v>
      </c>
    </row>
    <row r="2266" spans="1:15" x14ac:dyDescent="0.25">
      <c r="A2266">
        <v>2251</v>
      </c>
      <c r="B2266" s="84">
        <v>38686</v>
      </c>
      <c r="C2266" s="47">
        <v>38.72</v>
      </c>
      <c r="D2266" s="47">
        <v>38.770000000000003</v>
      </c>
      <c r="E2266" s="47">
        <v>38.39</v>
      </c>
      <c r="F2266" s="47">
        <v>38.42</v>
      </c>
      <c r="G2266" s="48">
        <v>1222100</v>
      </c>
      <c r="H2266" s="47">
        <v>30.12</v>
      </c>
      <c r="I2266" s="51">
        <f t="shared" si="267"/>
        <v>0.78396668401874026</v>
      </c>
      <c r="J2266" s="51">
        <f t="shared" ca="1" si="268"/>
        <v>1</v>
      </c>
      <c r="K2266" s="47">
        <f t="shared" si="269"/>
        <v>30.36</v>
      </c>
      <c r="L2266" s="47">
        <f t="shared" si="270"/>
        <v>30.39</v>
      </c>
      <c r="M2266" s="47">
        <f t="shared" si="271"/>
        <v>30.1</v>
      </c>
      <c r="N2266" s="47">
        <f t="shared" si="272"/>
        <v>30.12</v>
      </c>
      <c r="O2266" s="48">
        <f t="shared" ca="1" si="273"/>
        <v>1222100</v>
      </c>
    </row>
    <row r="2267" spans="1:15" x14ac:dyDescent="0.25">
      <c r="A2267">
        <v>2252</v>
      </c>
      <c r="B2267" s="84">
        <v>38685</v>
      </c>
      <c r="C2267" s="47">
        <v>38.130000000000003</v>
      </c>
      <c r="D2267" s="47">
        <v>38.79</v>
      </c>
      <c r="E2267" s="47">
        <v>38.130000000000003</v>
      </c>
      <c r="F2267" s="47">
        <v>38.619999999999997</v>
      </c>
      <c r="G2267" s="48">
        <v>1316900</v>
      </c>
      <c r="H2267" s="47">
        <v>30.28</v>
      </c>
      <c r="I2267" s="51">
        <f t="shared" si="267"/>
        <v>0.78404971517348532</v>
      </c>
      <c r="J2267" s="51">
        <f t="shared" ca="1" si="268"/>
        <v>1</v>
      </c>
      <c r="K2267" s="47">
        <f t="shared" si="269"/>
        <v>29.9</v>
      </c>
      <c r="L2267" s="47">
        <f t="shared" si="270"/>
        <v>30.41</v>
      </c>
      <c r="M2267" s="47">
        <f t="shared" si="271"/>
        <v>29.9</v>
      </c>
      <c r="N2267" s="47">
        <f t="shared" si="272"/>
        <v>30.28</v>
      </c>
      <c r="O2267" s="48">
        <f t="shared" ca="1" si="273"/>
        <v>1316900</v>
      </c>
    </row>
    <row r="2268" spans="1:15" x14ac:dyDescent="0.25">
      <c r="A2268">
        <v>2253</v>
      </c>
      <c r="B2268" s="84">
        <v>38684</v>
      </c>
      <c r="C2268" s="47">
        <v>38.200000000000003</v>
      </c>
      <c r="D2268" s="47">
        <v>38.43</v>
      </c>
      <c r="E2268" s="47">
        <v>38.03</v>
      </c>
      <c r="F2268" s="47">
        <v>38.03</v>
      </c>
      <c r="G2268" s="48">
        <v>1172700</v>
      </c>
      <c r="H2268" s="47">
        <v>29.81</v>
      </c>
      <c r="I2268" s="51">
        <f t="shared" si="267"/>
        <v>0.78385485143307909</v>
      </c>
      <c r="J2268" s="51">
        <f t="shared" ca="1" si="268"/>
        <v>1</v>
      </c>
      <c r="K2268" s="47">
        <f t="shared" si="269"/>
        <v>29.94</v>
      </c>
      <c r="L2268" s="47">
        <f t="shared" si="270"/>
        <v>30.12</v>
      </c>
      <c r="M2268" s="47">
        <f t="shared" si="271"/>
        <v>29.81</v>
      </c>
      <c r="N2268" s="47">
        <f t="shared" si="272"/>
        <v>29.81</v>
      </c>
      <c r="O2268" s="48">
        <f t="shared" ca="1" si="273"/>
        <v>1172700</v>
      </c>
    </row>
    <row r="2269" spans="1:15" x14ac:dyDescent="0.25">
      <c r="A2269">
        <v>2254</v>
      </c>
      <c r="B2269" s="84">
        <v>38681</v>
      </c>
      <c r="C2269" s="47">
        <v>38.01</v>
      </c>
      <c r="D2269" s="47">
        <v>38.159999999999997</v>
      </c>
      <c r="E2269" s="47">
        <v>37.85</v>
      </c>
      <c r="F2269" s="47">
        <v>38.119999999999997</v>
      </c>
      <c r="G2269" s="48">
        <v>282700</v>
      </c>
      <c r="H2269" s="47">
        <v>29.88</v>
      </c>
      <c r="I2269" s="51">
        <f t="shared" si="267"/>
        <v>0.78384050367261282</v>
      </c>
      <c r="J2269" s="51">
        <f t="shared" ca="1" si="268"/>
        <v>1</v>
      </c>
      <c r="K2269" s="47">
        <f t="shared" si="269"/>
        <v>29.79</v>
      </c>
      <c r="L2269" s="47">
        <f t="shared" si="270"/>
        <v>29.91</v>
      </c>
      <c r="M2269" s="47">
        <f t="shared" si="271"/>
        <v>29.67</v>
      </c>
      <c r="N2269" s="47">
        <f t="shared" si="272"/>
        <v>29.88</v>
      </c>
      <c r="O2269" s="48">
        <f t="shared" ca="1" si="273"/>
        <v>282700</v>
      </c>
    </row>
    <row r="2270" spans="1:15" x14ac:dyDescent="0.25">
      <c r="A2270">
        <v>2255</v>
      </c>
      <c r="B2270" s="84">
        <v>38679</v>
      </c>
      <c r="C2270" s="47">
        <v>38.119999999999997</v>
      </c>
      <c r="D2270" s="47">
        <v>38.18</v>
      </c>
      <c r="E2270" s="47">
        <v>37.909999999999997</v>
      </c>
      <c r="F2270" s="47">
        <v>37.92</v>
      </c>
      <c r="G2270" s="48">
        <v>738100</v>
      </c>
      <c r="H2270" s="47">
        <v>29.73</v>
      </c>
      <c r="I2270" s="51">
        <f t="shared" si="267"/>
        <v>0.78401898734177211</v>
      </c>
      <c r="J2270" s="51">
        <f t="shared" ca="1" si="268"/>
        <v>1</v>
      </c>
      <c r="K2270" s="47">
        <f t="shared" si="269"/>
        <v>29.89</v>
      </c>
      <c r="L2270" s="47">
        <f t="shared" si="270"/>
        <v>29.93</v>
      </c>
      <c r="M2270" s="47">
        <f t="shared" si="271"/>
        <v>29.72</v>
      </c>
      <c r="N2270" s="47">
        <f t="shared" si="272"/>
        <v>29.73</v>
      </c>
      <c r="O2270" s="48">
        <f t="shared" ca="1" si="273"/>
        <v>738100</v>
      </c>
    </row>
    <row r="2271" spans="1:15" x14ac:dyDescent="0.25">
      <c r="A2271">
        <v>2256</v>
      </c>
      <c r="B2271" s="84">
        <v>38678</v>
      </c>
      <c r="C2271" s="47">
        <v>37.65</v>
      </c>
      <c r="D2271" s="47">
        <v>38.24</v>
      </c>
      <c r="E2271" s="47">
        <v>37.630000000000003</v>
      </c>
      <c r="F2271" s="47">
        <v>38.24</v>
      </c>
      <c r="G2271" s="48">
        <v>1360000</v>
      </c>
      <c r="H2271" s="47">
        <v>29.98</v>
      </c>
      <c r="I2271" s="51">
        <f t="shared" si="267"/>
        <v>0.78399581589958156</v>
      </c>
      <c r="J2271" s="51">
        <f t="shared" ca="1" si="268"/>
        <v>1</v>
      </c>
      <c r="K2271" s="47">
        <f t="shared" si="269"/>
        <v>29.52</v>
      </c>
      <c r="L2271" s="47">
        <f t="shared" si="270"/>
        <v>29.98</v>
      </c>
      <c r="M2271" s="47">
        <f t="shared" si="271"/>
        <v>29.5</v>
      </c>
      <c r="N2271" s="47">
        <f t="shared" si="272"/>
        <v>29.98</v>
      </c>
      <c r="O2271" s="48">
        <f t="shared" ca="1" si="273"/>
        <v>1360000</v>
      </c>
    </row>
    <row r="2272" spans="1:15" x14ac:dyDescent="0.25">
      <c r="A2272">
        <v>2257</v>
      </c>
      <c r="B2272" s="84">
        <v>38677</v>
      </c>
      <c r="C2272" s="47">
        <v>37.79</v>
      </c>
      <c r="D2272" s="47">
        <v>37.99</v>
      </c>
      <c r="E2272" s="47">
        <v>37.42</v>
      </c>
      <c r="F2272" s="47">
        <v>37.89</v>
      </c>
      <c r="G2272" s="48">
        <v>770700</v>
      </c>
      <c r="H2272" s="47">
        <v>29.7</v>
      </c>
      <c r="I2272" s="51">
        <f t="shared" si="267"/>
        <v>0.78384798099762465</v>
      </c>
      <c r="J2272" s="51">
        <f t="shared" ca="1" si="268"/>
        <v>1</v>
      </c>
      <c r="K2272" s="47">
        <f t="shared" si="269"/>
        <v>29.62</v>
      </c>
      <c r="L2272" s="47">
        <f t="shared" si="270"/>
        <v>29.78</v>
      </c>
      <c r="M2272" s="47">
        <f t="shared" si="271"/>
        <v>29.33</v>
      </c>
      <c r="N2272" s="47">
        <f t="shared" si="272"/>
        <v>29.7</v>
      </c>
      <c r="O2272" s="48">
        <f t="shared" ca="1" si="273"/>
        <v>770700</v>
      </c>
    </row>
    <row r="2273" spans="1:15" x14ac:dyDescent="0.25">
      <c r="A2273">
        <v>2258</v>
      </c>
      <c r="B2273" s="84">
        <v>38674</v>
      </c>
      <c r="C2273" s="47">
        <v>38.4</v>
      </c>
      <c r="D2273" s="47">
        <v>38.409999999999997</v>
      </c>
      <c r="E2273" s="47">
        <v>37.700000000000003</v>
      </c>
      <c r="F2273" s="47">
        <v>37.81</v>
      </c>
      <c r="G2273" s="48">
        <v>1187200</v>
      </c>
      <c r="H2273" s="47">
        <v>29.64</v>
      </c>
      <c r="I2273" s="51">
        <f t="shared" si="267"/>
        <v>0.7839195979899497</v>
      </c>
      <c r="J2273" s="51">
        <f t="shared" ca="1" si="268"/>
        <v>1</v>
      </c>
      <c r="K2273" s="47">
        <f t="shared" si="269"/>
        <v>30.1</v>
      </c>
      <c r="L2273" s="47">
        <f t="shared" si="270"/>
        <v>30.11</v>
      </c>
      <c r="M2273" s="47">
        <f t="shared" si="271"/>
        <v>29.55</v>
      </c>
      <c r="N2273" s="47">
        <f t="shared" si="272"/>
        <v>29.64</v>
      </c>
      <c r="O2273" s="48">
        <f t="shared" ca="1" si="273"/>
        <v>1187200</v>
      </c>
    </row>
    <row r="2274" spans="1:15" x14ac:dyDescent="0.25">
      <c r="A2274">
        <v>2259</v>
      </c>
      <c r="B2274" s="84">
        <v>38673</v>
      </c>
      <c r="C2274" s="47">
        <v>37.6</v>
      </c>
      <c r="D2274" s="47">
        <v>38.159999999999997</v>
      </c>
      <c r="E2274" s="47">
        <v>37.51</v>
      </c>
      <c r="F2274" s="47">
        <v>38.11</v>
      </c>
      <c r="G2274" s="48">
        <v>1169500</v>
      </c>
      <c r="H2274" s="47">
        <v>29.88</v>
      </c>
      <c r="I2274" s="51">
        <f t="shared" si="267"/>
        <v>0.78404618210443455</v>
      </c>
      <c r="J2274" s="51">
        <f t="shared" ca="1" si="268"/>
        <v>1</v>
      </c>
      <c r="K2274" s="47">
        <f t="shared" si="269"/>
        <v>29.48</v>
      </c>
      <c r="L2274" s="47">
        <f t="shared" si="270"/>
        <v>29.92</v>
      </c>
      <c r="M2274" s="47">
        <f t="shared" si="271"/>
        <v>29.41</v>
      </c>
      <c r="N2274" s="47">
        <f t="shared" si="272"/>
        <v>29.88</v>
      </c>
      <c r="O2274" s="48">
        <f t="shared" ca="1" si="273"/>
        <v>1169500</v>
      </c>
    </row>
    <row r="2275" spans="1:15" x14ac:dyDescent="0.25">
      <c r="A2275">
        <v>2260</v>
      </c>
      <c r="B2275" s="84">
        <v>38672</v>
      </c>
      <c r="C2275" s="47">
        <v>37.44</v>
      </c>
      <c r="D2275" s="47">
        <v>37.69</v>
      </c>
      <c r="E2275" s="47">
        <v>37.31</v>
      </c>
      <c r="F2275" s="47">
        <v>37.44</v>
      </c>
      <c r="G2275" s="48">
        <v>916900</v>
      </c>
      <c r="H2275" s="47">
        <v>29.35</v>
      </c>
      <c r="I2275" s="51">
        <f t="shared" si="267"/>
        <v>0.78392094017094027</v>
      </c>
      <c r="J2275" s="51">
        <f t="shared" ca="1" si="268"/>
        <v>1</v>
      </c>
      <c r="K2275" s="47">
        <f t="shared" si="269"/>
        <v>29.35</v>
      </c>
      <c r="L2275" s="47">
        <f t="shared" si="270"/>
        <v>29.55</v>
      </c>
      <c r="M2275" s="47">
        <f t="shared" si="271"/>
        <v>29.25</v>
      </c>
      <c r="N2275" s="47">
        <f t="shared" si="272"/>
        <v>29.35</v>
      </c>
      <c r="O2275" s="48">
        <f t="shared" ca="1" si="273"/>
        <v>916900</v>
      </c>
    </row>
    <row r="2276" spans="1:15" x14ac:dyDescent="0.25">
      <c r="A2276">
        <v>2261</v>
      </c>
      <c r="B2276" s="84">
        <v>38671</v>
      </c>
      <c r="C2276" s="47">
        <v>37.590000000000003</v>
      </c>
      <c r="D2276" s="47">
        <v>37.85</v>
      </c>
      <c r="E2276" s="47">
        <v>37.44</v>
      </c>
      <c r="F2276" s="47">
        <v>37.479999999999997</v>
      </c>
      <c r="G2276" s="48">
        <v>1361600</v>
      </c>
      <c r="H2276" s="47">
        <v>29.38</v>
      </c>
      <c r="I2276" s="51">
        <f t="shared" si="267"/>
        <v>0.78388473852721452</v>
      </c>
      <c r="J2276" s="51">
        <f t="shared" ca="1" si="268"/>
        <v>1</v>
      </c>
      <c r="K2276" s="47">
        <f t="shared" si="269"/>
        <v>29.47</v>
      </c>
      <c r="L2276" s="47">
        <f t="shared" si="270"/>
        <v>29.67</v>
      </c>
      <c r="M2276" s="47">
        <f t="shared" si="271"/>
        <v>29.35</v>
      </c>
      <c r="N2276" s="47">
        <f t="shared" si="272"/>
        <v>29.38</v>
      </c>
      <c r="O2276" s="48">
        <f t="shared" ca="1" si="273"/>
        <v>1361600</v>
      </c>
    </row>
    <row r="2277" spans="1:15" x14ac:dyDescent="0.25">
      <c r="A2277">
        <v>2262</v>
      </c>
      <c r="B2277" s="84">
        <v>38670</v>
      </c>
      <c r="C2277" s="47">
        <v>37.119999999999997</v>
      </c>
      <c r="D2277" s="47">
        <v>37.630000000000003</v>
      </c>
      <c r="E2277" s="47">
        <v>37.119999999999997</v>
      </c>
      <c r="F2277" s="47">
        <v>37.61</v>
      </c>
      <c r="G2277" s="48">
        <v>983200</v>
      </c>
      <c r="H2277" s="47">
        <v>29.48</v>
      </c>
      <c r="I2277" s="51">
        <f t="shared" si="267"/>
        <v>0.78383408667907473</v>
      </c>
      <c r="J2277" s="51">
        <f t="shared" ca="1" si="268"/>
        <v>1</v>
      </c>
      <c r="K2277" s="47">
        <f t="shared" si="269"/>
        <v>29.1</v>
      </c>
      <c r="L2277" s="47">
        <f t="shared" si="270"/>
        <v>29.5</v>
      </c>
      <c r="M2277" s="47">
        <f t="shared" si="271"/>
        <v>29.1</v>
      </c>
      <c r="N2277" s="47">
        <f t="shared" si="272"/>
        <v>29.48</v>
      </c>
      <c r="O2277" s="48">
        <f t="shared" ca="1" si="273"/>
        <v>983200</v>
      </c>
    </row>
    <row r="2278" spans="1:15" x14ac:dyDescent="0.25">
      <c r="A2278">
        <v>2263</v>
      </c>
      <c r="B2278" s="84">
        <v>38667</v>
      </c>
      <c r="C2278" s="47">
        <v>37.64</v>
      </c>
      <c r="D2278" s="47">
        <v>37.659999999999997</v>
      </c>
      <c r="E2278" s="47">
        <v>37.03</v>
      </c>
      <c r="F2278" s="47">
        <v>37.1</v>
      </c>
      <c r="G2278" s="48">
        <v>865900</v>
      </c>
      <c r="H2278" s="47">
        <v>29.08</v>
      </c>
      <c r="I2278" s="51">
        <f t="shared" si="267"/>
        <v>0.7838274932614554</v>
      </c>
      <c r="J2278" s="51">
        <f t="shared" ca="1" si="268"/>
        <v>1</v>
      </c>
      <c r="K2278" s="47">
        <f t="shared" si="269"/>
        <v>29.5</v>
      </c>
      <c r="L2278" s="47">
        <f t="shared" si="270"/>
        <v>29.52</v>
      </c>
      <c r="M2278" s="47">
        <f t="shared" si="271"/>
        <v>29.03</v>
      </c>
      <c r="N2278" s="47">
        <f t="shared" si="272"/>
        <v>29.08</v>
      </c>
      <c r="O2278" s="48">
        <f t="shared" ca="1" si="273"/>
        <v>865900</v>
      </c>
    </row>
    <row r="2279" spans="1:15" x14ac:dyDescent="0.25">
      <c r="A2279">
        <v>2264</v>
      </c>
      <c r="B2279" s="84">
        <v>38666</v>
      </c>
      <c r="C2279" s="47">
        <v>37.479999999999997</v>
      </c>
      <c r="D2279" s="47">
        <v>37.880000000000003</v>
      </c>
      <c r="E2279" s="47">
        <v>37.26</v>
      </c>
      <c r="F2279" s="47">
        <v>37.68</v>
      </c>
      <c r="G2279" s="48">
        <v>1330200</v>
      </c>
      <c r="H2279" s="47">
        <v>29.54</v>
      </c>
      <c r="I2279" s="51">
        <f t="shared" si="267"/>
        <v>0.78397027600849256</v>
      </c>
      <c r="J2279" s="51">
        <f t="shared" ca="1" si="268"/>
        <v>1</v>
      </c>
      <c r="K2279" s="47">
        <f t="shared" si="269"/>
        <v>29.38</v>
      </c>
      <c r="L2279" s="47">
        <f t="shared" si="270"/>
        <v>29.7</v>
      </c>
      <c r="M2279" s="47">
        <f t="shared" si="271"/>
        <v>29.21</v>
      </c>
      <c r="N2279" s="47">
        <f t="shared" si="272"/>
        <v>29.54</v>
      </c>
      <c r="O2279" s="48">
        <f t="shared" ca="1" si="273"/>
        <v>1330200</v>
      </c>
    </row>
    <row r="2280" spans="1:15" x14ac:dyDescent="0.25">
      <c r="A2280">
        <v>2265</v>
      </c>
      <c r="B2280" s="84">
        <v>38665</v>
      </c>
      <c r="C2280" s="47">
        <v>37.1</v>
      </c>
      <c r="D2280" s="47">
        <v>37.43</v>
      </c>
      <c r="E2280" s="47">
        <v>37.049999999999997</v>
      </c>
      <c r="F2280" s="47">
        <v>37.21</v>
      </c>
      <c r="G2280" s="48">
        <v>1094200</v>
      </c>
      <c r="H2280" s="47">
        <v>29.17</v>
      </c>
      <c r="I2280" s="51">
        <f t="shared" si="267"/>
        <v>0.78392905133028756</v>
      </c>
      <c r="J2280" s="51">
        <f t="shared" ca="1" si="268"/>
        <v>1</v>
      </c>
      <c r="K2280" s="47">
        <f t="shared" si="269"/>
        <v>29.08</v>
      </c>
      <c r="L2280" s="47">
        <f t="shared" si="270"/>
        <v>29.34</v>
      </c>
      <c r="M2280" s="47">
        <f t="shared" si="271"/>
        <v>29.04</v>
      </c>
      <c r="N2280" s="47">
        <f t="shared" si="272"/>
        <v>29.17</v>
      </c>
      <c r="O2280" s="48">
        <f t="shared" ca="1" si="273"/>
        <v>1094200</v>
      </c>
    </row>
    <row r="2281" spans="1:15" x14ac:dyDescent="0.25">
      <c r="A2281">
        <v>2266</v>
      </c>
      <c r="B2281" s="84">
        <v>38664</v>
      </c>
      <c r="C2281" s="47">
        <v>37.200000000000003</v>
      </c>
      <c r="D2281" s="47">
        <v>37.49</v>
      </c>
      <c r="E2281" s="47">
        <v>37.01</v>
      </c>
      <c r="F2281" s="47">
        <v>37.15</v>
      </c>
      <c r="G2281" s="48">
        <v>1262000</v>
      </c>
      <c r="H2281" s="47">
        <v>29.12</v>
      </c>
      <c r="I2281" s="51">
        <f t="shared" si="267"/>
        <v>0.783849259757739</v>
      </c>
      <c r="J2281" s="51">
        <f t="shared" ca="1" si="268"/>
        <v>1</v>
      </c>
      <c r="K2281" s="47">
        <f t="shared" si="269"/>
        <v>29.16</v>
      </c>
      <c r="L2281" s="47">
        <f t="shared" si="270"/>
        <v>29.39</v>
      </c>
      <c r="M2281" s="47">
        <f t="shared" si="271"/>
        <v>29.01</v>
      </c>
      <c r="N2281" s="47">
        <f t="shared" si="272"/>
        <v>29.12</v>
      </c>
      <c r="O2281" s="48">
        <f t="shared" ca="1" si="273"/>
        <v>1262000</v>
      </c>
    </row>
    <row r="2282" spans="1:15" x14ac:dyDescent="0.25">
      <c r="A2282">
        <v>2267</v>
      </c>
      <c r="B2282" s="84">
        <v>38663</v>
      </c>
      <c r="C2282" s="47">
        <v>37.630000000000003</v>
      </c>
      <c r="D2282" s="47">
        <v>37.799999999999997</v>
      </c>
      <c r="E2282" s="47">
        <v>37.42</v>
      </c>
      <c r="F2282" s="47">
        <v>37.549999999999997</v>
      </c>
      <c r="G2282" s="48">
        <v>1839300</v>
      </c>
      <c r="H2282" s="47">
        <v>29.44</v>
      </c>
      <c r="I2282" s="51">
        <f t="shared" si="267"/>
        <v>0.78402130492676436</v>
      </c>
      <c r="J2282" s="51">
        <f t="shared" ca="1" si="268"/>
        <v>1</v>
      </c>
      <c r="K2282" s="47">
        <f t="shared" si="269"/>
        <v>29.5</v>
      </c>
      <c r="L2282" s="47">
        <f t="shared" si="270"/>
        <v>29.64</v>
      </c>
      <c r="M2282" s="47">
        <f t="shared" si="271"/>
        <v>29.34</v>
      </c>
      <c r="N2282" s="47">
        <f t="shared" si="272"/>
        <v>29.44</v>
      </c>
      <c r="O2282" s="48">
        <f t="shared" ca="1" si="273"/>
        <v>1839300</v>
      </c>
    </row>
    <row r="2283" spans="1:15" x14ac:dyDescent="0.25">
      <c r="A2283">
        <v>2268</v>
      </c>
      <c r="B2283" s="84">
        <v>38660</v>
      </c>
      <c r="C2283" s="47">
        <v>37.54</v>
      </c>
      <c r="D2283" s="47">
        <v>37.68</v>
      </c>
      <c r="E2283" s="47">
        <v>37.380000000000003</v>
      </c>
      <c r="F2283" s="47">
        <v>37.56</v>
      </c>
      <c r="G2283" s="48">
        <v>1319600</v>
      </c>
      <c r="H2283" s="47">
        <v>29.44</v>
      </c>
      <c r="I2283" s="51">
        <f t="shared" si="267"/>
        <v>0.7838125665601704</v>
      </c>
      <c r="J2283" s="51">
        <f t="shared" ca="1" si="268"/>
        <v>1</v>
      </c>
      <c r="K2283" s="47">
        <f t="shared" si="269"/>
        <v>29.42</v>
      </c>
      <c r="L2283" s="47">
        <f t="shared" si="270"/>
        <v>29.53</v>
      </c>
      <c r="M2283" s="47">
        <f t="shared" si="271"/>
        <v>29.3</v>
      </c>
      <c r="N2283" s="47">
        <f t="shared" si="272"/>
        <v>29.44</v>
      </c>
      <c r="O2283" s="48">
        <f t="shared" ca="1" si="273"/>
        <v>1319600</v>
      </c>
    </row>
    <row r="2284" spans="1:15" x14ac:dyDescent="0.25">
      <c r="A2284">
        <v>2269</v>
      </c>
      <c r="B2284" s="84">
        <v>38659</v>
      </c>
      <c r="C2284" s="47">
        <v>37.74</v>
      </c>
      <c r="D2284" s="47">
        <v>37.93</v>
      </c>
      <c r="E2284" s="47">
        <v>37.43</v>
      </c>
      <c r="F2284" s="47">
        <v>37.549999999999997</v>
      </c>
      <c r="G2284" s="48">
        <v>1383500</v>
      </c>
      <c r="H2284" s="47">
        <v>29.44</v>
      </c>
      <c r="I2284" s="51">
        <f t="shared" si="267"/>
        <v>0.78402130492676436</v>
      </c>
      <c r="J2284" s="51">
        <f t="shared" ca="1" si="268"/>
        <v>1</v>
      </c>
      <c r="K2284" s="47">
        <f t="shared" si="269"/>
        <v>29.59</v>
      </c>
      <c r="L2284" s="47">
        <f t="shared" si="270"/>
        <v>29.74</v>
      </c>
      <c r="M2284" s="47">
        <f t="shared" si="271"/>
        <v>29.35</v>
      </c>
      <c r="N2284" s="47">
        <f t="shared" si="272"/>
        <v>29.44</v>
      </c>
      <c r="O2284" s="48">
        <f t="shared" ca="1" si="273"/>
        <v>1383500</v>
      </c>
    </row>
    <row r="2285" spans="1:15" x14ac:dyDescent="0.25">
      <c r="A2285">
        <v>2270</v>
      </c>
      <c r="B2285" s="84">
        <v>38658</v>
      </c>
      <c r="C2285" s="47">
        <v>37.630000000000003</v>
      </c>
      <c r="D2285" s="47">
        <v>37.81</v>
      </c>
      <c r="E2285" s="47">
        <v>37.520000000000003</v>
      </c>
      <c r="F2285" s="47">
        <v>37.74</v>
      </c>
      <c r="G2285" s="48">
        <v>1645700</v>
      </c>
      <c r="H2285" s="47">
        <v>29.59</v>
      </c>
      <c r="I2285" s="51">
        <f t="shared" si="267"/>
        <v>0.78404875463698986</v>
      </c>
      <c r="J2285" s="51">
        <f t="shared" ca="1" si="268"/>
        <v>1</v>
      </c>
      <c r="K2285" s="47">
        <f t="shared" si="269"/>
        <v>29.5</v>
      </c>
      <c r="L2285" s="47">
        <f t="shared" si="270"/>
        <v>29.64</v>
      </c>
      <c r="M2285" s="47">
        <f t="shared" si="271"/>
        <v>29.42</v>
      </c>
      <c r="N2285" s="47">
        <f t="shared" si="272"/>
        <v>29.59</v>
      </c>
      <c r="O2285" s="48">
        <f t="shared" ca="1" si="273"/>
        <v>1645700</v>
      </c>
    </row>
    <row r="2286" spans="1:15" x14ac:dyDescent="0.25">
      <c r="A2286">
        <v>2271</v>
      </c>
      <c r="B2286" s="84">
        <v>38657</v>
      </c>
      <c r="C2286" s="47">
        <v>36.99</v>
      </c>
      <c r="D2286" s="47">
        <v>37.85</v>
      </c>
      <c r="E2286" s="47">
        <v>36.99</v>
      </c>
      <c r="F2286" s="47">
        <v>37.659999999999997</v>
      </c>
      <c r="G2286" s="48">
        <v>2616600</v>
      </c>
      <c r="H2286" s="47">
        <v>29.52</v>
      </c>
      <c r="I2286" s="51">
        <f t="shared" si="267"/>
        <v>0.78385554965480619</v>
      </c>
      <c r="J2286" s="51">
        <f t="shared" ca="1" si="268"/>
        <v>1</v>
      </c>
      <c r="K2286" s="47">
        <f t="shared" si="269"/>
        <v>28.99</v>
      </c>
      <c r="L2286" s="47">
        <f t="shared" si="270"/>
        <v>29.67</v>
      </c>
      <c r="M2286" s="47">
        <f t="shared" si="271"/>
        <v>28.99</v>
      </c>
      <c r="N2286" s="47">
        <f t="shared" si="272"/>
        <v>29.52</v>
      </c>
      <c r="O2286" s="48">
        <f t="shared" ca="1" si="273"/>
        <v>2616600</v>
      </c>
    </row>
    <row r="2287" spans="1:15" x14ac:dyDescent="0.25">
      <c r="A2287">
        <v>2272</v>
      </c>
      <c r="B2287" s="84">
        <v>38656</v>
      </c>
      <c r="C2287" s="47">
        <v>37.46</v>
      </c>
      <c r="D2287" s="47">
        <v>37.65</v>
      </c>
      <c r="E2287" s="47">
        <v>36.86</v>
      </c>
      <c r="F2287" s="47">
        <v>36.950000000000003</v>
      </c>
      <c r="G2287" s="48">
        <v>2457400</v>
      </c>
      <c r="H2287" s="47">
        <v>28.97</v>
      </c>
      <c r="I2287" s="51">
        <f t="shared" si="267"/>
        <v>0.78403247631935036</v>
      </c>
      <c r="J2287" s="51">
        <f t="shared" ca="1" si="268"/>
        <v>1</v>
      </c>
      <c r="K2287" s="47">
        <f t="shared" si="269"/>
        <v>29.37</v>
      </c>
      <c r="L2287" s="47">
        <f t="shared" si="270"/>
        <v>29.52</v>
      </c>
      <c r="M2287" s="47">
        <f t="shared" si="271"/>
        <v>28.9</v>
      </c>
      <c r="N2287" s="47">
        <f t="shared" si="272"/>
        <v>28.97</v>
      </c>
      <c r="O2287" s="48">
        <f t="shared" ca="1" si="273"/>
        <v>2457400</v>
      </c>
    </row>
    <row r="2288" spans="1:15" x14ac:dyDescent="0.25">
      <c r="A2288">
        <v>2273</v>
      </c>
      <c r="B2288" s="84">
        <v>38653</v>
      </c>
      <c r="C2288" s="47">
        <v>36.6</v>
      </c>
      <c r="D2288" s="47">
        <v>37.49</v>
      </c>
      <c r="E2288" s="47">
        <v>36.47</v>
      </c>
      <c r="F2288" s="47">
        <v>37.43</v>
      </c>
      <c r="G2288" s="48">
        <v>1748200</v>
      </c>
      <c r="H2288" s="47">
        <v>29.34</v>
      </c>
      <c r="I2288" s="51">
        <f t="shared" si="267"/>
        <v>0.78386321132781189</v>
      </c>
      <c r="J2288" s="51">
        <f t="shared" ca="1" si="268"/>
        <v>1</v>
      </c>
      <c r="K2288" s="47">
        <f t="shared" si="269"/>
        <v>28.69</v>
      </c>
      <c r="L2288" s="47">
        <f t="shared" si="270"/>
        <v>29.39</v>
      </c>
      <c r="M2288" s="47">
        <f t="shared" si="271"/>
        <v>28.59</v>
      </c>
      <c r="N2288" s="47">
        <f t="shared" si="272"/>
        <v>29.34</v>
      </c>
      <c r="O2288" s="48">
        <f t="shared" ca="1" si="273"/>
        <v>1748200</v>
      </c>
    </row>
    <row r="2289" spans="1:15" x14ac:dyDescent="0.25">
      <c r="A2289">
        <v>2274</v>
      </c>
      <c r="B2289" s="84">
        <v>38652</v>
      </c>
      <c r="C2289" s="47">
        <v>36.94</v>
      </c>
      <c r="D2289" s="47">
        <v>37.1</v>
      </c>
      <c r="E2289" s="47">
        <v>36.450000000000003</v>
      </c>
      <c r="F2289" s="47">
        <v>36.450000000000003</v>
      </c>
      <c r="G2289" s="48">
        <v>1356600</v>
      </c>
      <c r="H2289" s="47">
        <v>28.57</v>
      </c>
      <c r="I2289" s="51">
        <f t="shared" si="267"/>
        <v>0.78381344307270229</v>
      </c>
      <c r="J2289" s="51">
        <f t="shared" ca="1" si="268"/>
        <v>1</v>
      </c>
      <c r="K2289" s="47">
        <f t="shared" si="269"/>
        <v>28.95</v>
      </c>
      <c r="L2289" s="47">
        <f t="shared" si="270"/>
        <v>29.08</v>
      </c>
      <c r="M2289" s="47">
        <f t="shared" si="271"/>
        <v>28.57</v>
      </c>
      <c r="N2289" s="47">
        <f t="shared" si="272"/>
        <v>28.57</v>
      </c>
      <c r="O2289" s="48">
        <f t="shared" ca="1" si="273"/>
        <v>1356600</v>
      </c>
    </row>
    <row r="2290" spans="1:15" x14ac:dyDescent="0.25">
      <c r="A2290">
        <v>2275</v>
      </c>
      <c r="B2290" s="84">
        <v>38651</v>
      </c>
      <c r="C2290" s="47">
        <v>36.840000000000003</v>
      </c>
      <c r="D2290" s="47">
        <v>37.18</v>
      </c>
      <c r="E2290" s="47">
        <v>36.71</v>
      </c>
      <c r="F2290" s="47">
        <v>36.93</v>
      </c>
      <c r="G2290" s="48">
        <v>2178300</v>
      </c>
      <c r="H2290" s="47">
        <v>28.95</v>
      </c>
      <c r="I2290" s="51">
        <f t="shared" si="267"/>
        <v>0.78391551584077979</v>
      </c>
      <c r="J2290" s="51">
        <f t="shared" ca="1" si="268"/>
        <v>1</v>
      </c>
      <c r="K2290" s="47">
        <f t="shared" si="269"/>
        <v>28.88</v>
      </c>
      <c r="L2290" s="47">
        <f t="shared" si="270"/>
        <v>29.15</v>
      </c>
      <c r="M2290" s="47">
        <f t="shared" si="271"/>
        <v>28.78</v>
      </c>
      <c r="N2290" s="47">
        <f t="shared" si="272"/>
        <v>28.95</v>
      </c>
      <c r="O2290" s="48">
        <f t="shared" ca="1" si="273"/>
        <v>2178300</v>
      </c>
    </row>
    <row r="2291" spans="1:15" x14ac:dyDescent="0.25">
      <c r="A2291">
        <v>2276</v>
      </c>
      <c r="B2291" s="84">
        <v>38650</v>
      </c>
      <c r="C2291" s="47">
        <v>37.44</v>
      </c>
      <c r="D2291" s="47">
        <v>37.44</v>
      </c>
      <c r="E2291" s="47">
        <v>36.520000000000003</v>
      </c>
      <c r="F2291" s="47">
        <v>36.68</v>
      </c>
      <c r="G2291" s="48">
        <v>1872000</v>
      </c>
      <c r="H2291" s="47">
        <v>28.75</v>
      </c>
      <c r="I2291" s="51">
        <f t="shared" si="267"/>
        <v>0.78380588876772084</v>
      </c>
      <c r="J2291" s="51">
        <f t="shared" ca="1" si="268"/>
        <v>1</v>
      </c>
      <c r="K2291" s="47">
        <f t="shared" si="269"/>
        <v>29.35</v>
      </c>
      <c r="L2291" s="47">
        <f t="shared" si="270"/>
        <v>29.35</v>
      </c>
      <c r="M2291" s="47">
        <f t="shared" si="271"/>
        <v>28.62</v>
      </c>
      <c r="N2291" s="47">
        <f t="shared" si="272"/>
        <v>28.75</v>
      </c>
      <c r="O2291" s="48">
        <f t="shared" ca="1" si="273"/>
        <v>1872000</v>
      </c>
    </row>
    <row r="2292" spans="1:15" x14ac:dyDescent="0.25">
      <c r="A2292">
        <v>2277</v>
      </c>
      <c r="B2292" s="84">
        <v>38649</v>
      </c>
      <c r="C2292" s="47">
        <v>36.82</v>
      </c>
      <c r="D2292" s="47">
        <v>37.76</v>
      </c>
      <c r="E2292" s="47">
        <v>36.78</v>
      </c>
      <c r="F2292" s="47">
        <v>37.72</v>
      </c>
      <c r="G2292" s="48">
        <v>1089500</v>
      </c>
      <c r="H2292" s="47">
        <v>29.57</v>
      </c>
      <c r="I2292" s="51">
        <f t="shared" si="267"/>
        <v>0.78393425238600212</v>
      </c>
      <c r="J2292" s="51">
        <f t="shared" ca="1" si="268"/>
        <v>1</v>
      </c>
      <c r="K2292" s="47">
        <f t="shared" si="269"/>
        <v>28.86</v>
      </c>
      <c r="L2292" s="47">
        <f t="shared" si="270"/>
        <v>29.6</v>
      </c>
      <c r="M2292" s="47">
        <f t="shared" si="271"/>
        <v>28.83</v>
      </c>
      <c r="N2292" s="47">
        <f t="shared" si="272"/>
        <v>29.57</v>
      </c>
      <c r="O2292" s="48">
        <f t="shared" ca="1" si="273"/>
        <v>1089500</v>
      </c>
    </row>
    <row r="2293" spans="1:15" x14ac:dyDescent="0.25">
      <c r="A2293">
        <v>2278</v>
      </c>
      <c r="B2293" s="84">
        <v>38646</v>
      </c>
      <c r="C2293" s="47">
        <v>37.26</v>
      </c>
      <c r="D2293" s="47">
        <v>37.32</v>
      </c>
      <c r="E2293" s="47">
        <v>36.75</v>
      </c>
      <c r="F2293" s="47">
        <v>36.770000000000003</v>
      </c>
      <c r="G2293" s="48">
        <v>1147100</v>
      </c>
      <c r="H2293" s="47">
        <v>28.83</v>
      </c>
      <c r="I2293" s="51">
        <f t="shared" si="267"/>
        <v>0.78406309491433224</v>
      </c>
      <c r="J2293" s="51">
        <f t="shared" ca="1" si="268"/>
        <v>1</v>
      </c>
      <c r="K2293" s="47">
        <f t="shared" si="269"/>
        <v>29.21</v>
      </c>
      <c r="L2293" s="47">
        <f t="shared" si="270"/>
        <v>29.26</v>
      </c>
      <c r="M2293" s="47">
        <f t="shared" si="271"/>
        <v>28.81</v>
      </c>
      <c r="N2293" s="47">
        <f t="shared" si="272"/>
        <v>28.83</v>
      </c>
      <c r="O2293" s="48">
        <f t="shared" ca="1" si="273"/>
        <v>1147100</v>
      </c>
    </row>
    <row r="2294" spans="1:15" x14ac:dyDescent="0.25">
      <c r="A2294">
        <v>2279</v>
      </c>
      <c r="B2294" s="84">
        <v>38645</v>
      </c>
      <c r="C2294" s="47">
        <v>37.82</v>
      </c>
      <c r="D2294" s="47">
        <v>37.82</v>
      </c>
      <c r="E2294" s="47">
        <v>36.97</v>
      </c>
      <c r="F2294" s="47">
        <v>37.119999999999997</v>
      </c>
      <c r="G2294" s="48">
        <v>1532000</v>
      </c>
      <c r="H2294" s="47">
        <v>29.1</v>
      </c>
      <c r="I2294" s="51">
        <f t="shared" si="267"/>
        <v>0.78394396551724144</v>
      </c>
      <c r="J2294" s="51">
        <f t="shared" ca="1" si="268"/>
        <v>1</v>
      </c>
      <c r="K2294" s="47">
        <f t="shared" si="269"/>
        <v>29.65</v>
      </c>
      <c r="L2294" s="47">
        <f t="shared" si="270"/>
        <v>29.65</v>
      </c>
      <c r="M2294" s="47">
        <f t="shared" si="271"/>
        <v>28.98</v>
      </c>
      <c r="N2294" s="47">
        <f t="shared" si="272"/>
        <v>29.1</v>
      </c>
      <c r="O2294" s="48">
        <f t="shared" ca="1" si="273"/>
        <v>1532000</v>
      </c>
    </row>
    <row r="2295" spans="1:15" x14ac:dyDescent="0.25">
      <c r="A2295">
        <v>2280</v>
      </c>
      <c r="B2295" s="84">
        <v>38644</v>
      </c>
      <c r="C2295" s="47">
        <v>36.799999999999997</v>
      </c>
      <c r="D2295" s="47">
        <v>37.81</v>
      </c>
      <c r="E2295" s="47">
        <v>36.71</v>
      </c>
      <c r="F2295" s="47">
        <v>37.81</v>
      </c>
      <c r="G2295" s="48">
        <v>1994000</v>
      </c>
      <c r="H2295" s="47">
        <v>29.64</v>
      </c>
      <c r="I2295" s="51">
        <f t="shared" si="267"/>
        <v>0.7839195979899497</v>
      </c>
      <c r="J2295" s="51">
        <f t="shared" ca="1" si="268"/>
        <v>1</v>
      </c>
      <c r="K2295" s="47">
        <f t="shared" si="269"/>
        <v>28.85</v>
      </c>
      <c r="L2295" s="47">
        <f t="shared" si="270"/>
        <v>29.64</v>
      </c>
      <c r="M2295" s="47">
        <f t="shared" si="271"/>
        <v>28.78</v>
      </c>
      <c r="N2295" s="47">
        <f t="shared" si="272"/>
        <v>29.64</v>
      </c>
      <c r="O2295" s="48">
        <f t="shared" ca="1" si="273"/>
        <v>1994000</v>
      </c>
    </row>
    <row r="2296" spans="1:15" x14ac:dyDescent="0.25">
      <c r="A2296">
        <v>2281</v>
      </c>
      <c r="B2296" s="84">
        <v>38643</v>
      </c>
      <c r="C2296" s="47">
        <v>36.700000000000003</v>
      </c>
      <c r="D2296" s="47">
        <v>36.97</v>
      </c>
      <c r="E2296" s="47">
        <v>36.369999999999997</v>
      </c>
      <c r="F2296" s="47">
        <v>36.950000000000003</v>
      </c>
      <c r="G2296" s="48">
        <v>1373200</v>
      </c>
      <c r="H2296" s="47">
        <v>28.97</v>
      </c>
      <c r="I2296" s="51">
        <f t="shared" si="267"/>
        <v>0.78403247631935036</v>
      </c>
      <c r="J2296" s="51">
        <f t="shared" ca="1" si="268"/>
        <v>1</v>
      </c>
      <c r="K2296" s="47">
        <f t="shared" si="269"/>
        <v>28.77</v>
      </c>
      <c r="L2296" s="47">
        <f t="shared" si="270"/>
        <v>28.99</v>
      </c>
      <c r="M2296" s="47">
        <f t="shared" si="271"/>
        <v>28.52</v>
      </c>
      <c r="N2296" s="47">
        <f t="shared" si="272"/>
        <v>28.97</v>
      </c>
      <c r="O2296" s="48">
        <f t="shared" ca="1" si="273"/>
        <v>1373200</v>
      </c>
    </row>
    <row r="2297" spans="1:15" x14ac:dyDescent="0.25">
      <c r="A2297">
        <v>2282</v>
      </c>
      <c r="B2297" s="84">
        <v>38642</v>
      </c>
      <c r="C2297" s="47">
        <v>36.46</v>
      </c>
      <c r="D2297" s="47">
        <v>36.770000000000003</v>
      </c>
      <c r="E2297" s="47">
        <v>36.159999999999997</v>
      </c>
      <c r="F2297" s="47">
        <v>36.68</v>
      </c>
      <c r="G2297" s="48">
        <v>1058900</v>
      </c>
      <c r="H2297" s="47">
        <v>28.75</v>
      </c>
      <c r="I2297" s="51">
        <f t="shared" si="267"/>
        <v>0.78380588876772084</v>
      </c>
      <c r="J2297" s="51">
        <f t="shared" ca="1" si="268"/>
        <v>1</v>
      </c>
      <c r="K2297" s="47">
        <f t="shared" si="269"/>
        <v>28.58</v>
      </c>
      <c r="L2297" s="47">
        <f t="shared" si="270"/>
        <v>28.82</v>
      </c>
      <c r="M2297" s="47">
        <f t="shared" si="271"/>
        <v>28.34</v>
      </c>
      <c r="N2297" s="47">
        <f t="shared" si="272"/>
        <v>28.75</v>
      </c>
      <c r="O2297" s="48">
        <f t="shared" ca="1" si="273"/>
        <v>1058900</v>
      </c>
    </row>
    <row r="2298" spans="1:15" x14ac:dyDescent="0.25">
      <c r="A2298">
        <v>2283</v>
      </c>
      <c r="B2298" s="84">
        <v>38639</v>
      </c>
      <c r="C2298" s="47">
        <v>36.46</v>
      </c>
      <c r="D2298" s="47">
        <v>36.61</v>
      </c>
      <c r="E2298" s="47">
        <v>35.96</v>
      </c>
      <c r="F2298" s="47">
        <v>36.53</v>
      </c>
      <c r="G2298" s="48">
        <v>1247400</v>
      </c>
      <c r="H2298" s="47">
        <v>28.64</v>
      </c>
      <c r="I2298" s="51">
        <f t="shared" si="267"/>
        <v>0.78401313988502597</v>
      </c>
      <c r="J2298" s="51">
        <f t="shared" ca="1" si="268"/>
        <v>1</v>
      </c>
      <c r="K2298" s="47">
        <f t="shared" si="269"/>
        <v>28.59</v>
      </c>
      <c r="L2298" s="47">
        <f t="shared" si="270"/>
        <v>28.7</v>
      </c>
      <c r="M2298" s="47">
        <f t="shared" si="271"/>
        <v>28.19</v>
      </c>
      <c r="N2298" s="47">
        <f t="shared" si="272"/>
        <v>28.64</v>
      </c>
      <c r="O2298" s="48">
        <f t="shared" ca="1" si="273"/>
        <v>1247400</v>
      </c>
    </row>
    <row r="2299" spans="1:15" x14ac:dyDescent="0.25">
      <c r="A2299">
        <v>2284</v>
      </c>
      <c r="B2299" s="84">
        <v>38638</v>
      </c>
      <c r="C2299" s="47">
        <v>36.369999999999997</v>
      </c>
      <c r="D2299" s="47">
        <v>36.67</v>
      </c>
      <c r="E2299" s="47">
        <v>36.15</v>
      </c>
      <c r="F2299" s="47">
        <v>36.42</v>
      </c>
      <c r="G2299" s="48">
        <v>824500</v>
      </c>
      <c r="H2299" s="47">
        <v>28.55</v>
      </c>
      <c r="I2299" s="51">
        <f t="shared" si="267"/>
        <v>0.78390993959362987</v>
      </c>
      <c r="J2299" s="51">
        <f t="shared" ca="1" si="268"/>
        <v>1</v>
      </c>
      <c r="K2299" s="47">
        <f t="shared" si="269"/>
        <v>28.51</v>
      </c>
      <c r="L2299" s="47">
        <f t="shared" si="270"/>
        <v>28.75</v>
      </c>
      <c r="M2299" s="47">
        <f t="shared" si="271"/>
        <v>28.34</v>
      </c>
      <c r="N2299" s="47">
        <f t="shared" si="272"/>
        <v>28.55</v>
      </c>
      <c r="O2299" s="48">
        <f t="shared" ca="1" si="273"/>
        <v>824500</v>
      </c>
    </row>
    <row r="2300" spans="1:15" x14ac:dyDescent="0.25">
      <c r="A2300">
        <v>2285</v>
      </c>
      <c r="B2300" s="84">
        <v>38637</v>
      </c>
      <c r="C2300" s="47">
        <v>36.18</v>
      </c>
      <c r="D2300" s="47">
        <v>36.69</v>
      </c>
      <c r="E2300" s="47">
        <v>36.18</v>
      </c>
      <c r="F2300" s="47">
        <v>36.380000000000003</v>
      </c>
      <c r="G2300" s="48">
        <v>1460400</v>
      </c>
      <c r="H2300" s="47">
        <v>28.52</v>
      </c>
      <c r="I2300" s="51">
        <f t="shared" si="267"/>
        <v>0.78394722374931269</v>
      </c>
      <c r="J2300" s="51">
        <f t="shared" ca="1" si="268"/>
        <v>1</v>
      </c>
      <c r="K2300" s="47">
        <f t="shared" si="269"/>
        <v>28.36</v>
      </c>
      <c r="L2300" s="47">
        <f t="shared" si="270"/>
        <v>28.76</v>
      </c>
      <c r="M2300" s="47">
        <f t="shared" si="271"/>
        <v>28.36</v>
      </c>
      <c r="N2300" s="47">
        <f t="shared" si="272"/>
        <v>28.52</v>
      </c>
      <c r="O2300" s="48">
        <f t="shared" ca="1" si="273"/>
        <v>1460400</v>
      </c>
    </row>
    <row r="2301" spans="1:15" x14ac:dyDescent="0.25">
      <c r="A2301">
        <v>2286</v>
      </c>
      <c r="B2301" s="84">
        <v>38636</v>
      </c>
      <c r="C2301" s="47">
        <v>36.630000000000003</v>
      </c>
      <c r="D2301" s="47">
        <v>36.79</v>
      </c>
      <c r="E2301" s="47">
        <v>36.08</v>
      </c>
      <c r="F2301" s="47">
        <v>36.340000000000003</v>
      </c>
      <c r="G2301" s="48">
        <v>1190900</v>
      </c>
      <c r="H2301" s="47">
        <v>28.49</v>
      </c>
      <c r="I2301" s="51">
        <f t="shared" si="267"/>
        <v>0.78398458998348919</v>
      </c>
      <c r="J2301" s="51">
        <f t="shared" ca="1" si="268"/>
        <v>1</v>
      </c>
      <c r="K2301" s="47">
        <f t="shared" si="269"/>
        <v>28.72</v>
      </c>
      <c r="L2301" s="47">
        <f t="shared" si="270"/>
        <v>28.84</v>
      </c>
      <c r="M2301" s="47">
        <f t="shared" si="271"/>
        <v>28.29</v>
      </c>
      <c r="N2301" s="47">
        <f t="shared" si="272"/>
        <v>28.49</v>
      </c>
      <c r="O2301" s="48">
        <f t="shared" ca="1" si="273"/>
        <v>1190900</v>
      </c>
    </row>
    <row r="2302" spans="1:15" x14ac:dyDescent="0.25">
      <c r="A2302">
        <v>2287</v>
      </c>
      <c r="B2302" s="84">
        <v>38635</v>
      </c>
      <c r="C2302" s="47">
        <v>36.97</v>
      </c>
      <c r="D2302" s="47">
        <v>36.979999999999997</v>
      </c>
      <c r="E2302" s="47">
        <v>36.53</v>
      </c>
      <c r="F2302" s="47">
        <v>36.64</v>
      </c>
      <c r="G2302" s="48">
        <v>537800</v>
      </c>
      <c r="H2302" s="47">
        <v>28.72</v>
      </c>
      <c r="I2302" s="51">
        <f t="shared" si="267"/>
        <v>0.78384279475982532</v>
      </c>
      <c r="J2302" s="51">
        <f t="shared" ca="1" si="268"/>
        <v>1</v>
      </c>
      <c r="K2302" s="47">
        <f t="shared" si="269"/>
        <v>28.98</v>
      </c>
      <c r="L2302" s="47">
        <f t="shared" si="270"/>
        <v>28.99</v>
      </c>
      <c r="M2302" s="47">
        <f t="shared" si="271"/>
        <v>28.63</v>
      </c>
      <c r="N2302" s="47">
        <f t="shared" si="272"/>
        <v>28.72</v>
      </c>
      <c r="O2302" s="48">
        <f t="shared" ca="1" si="273"/>
        <v>537800</v>
      </c>
    </row>
    <row r="2303" spans="1:15" x14ac:dyDescent="0.25">
      <c r="A2303">
        <v>2288</v>
      </c>
      <c r="B2303" s="84">
        <v>38632</v>
      </c>
      <c r="C2303" s="47">
        <v>37.020000000000003</v>
      </c>
      <c r="D2303" s="47">
        <v>37.04</v>
      </c>
      <c r="E2303" s="47">
        <v>36.619999999999997</v>
      </c>
      <c r="F2303" s="47">
        <v>37</v>
      </c>
      <c r="G2303" s="48">
        <v>969500</v>
      </c>
      <c r="H2303" s="47">
        <v>29.01</v>
      </c>
      <c r="I2303" s="51">
        <f t="shared" si="267"/>
        <v>0.78405405405405415</v>
      </c>
      <c r="J2303" s="51">
        <f t="shared" ca="1" si="268"/>
        <v>1</v>
      </c>
      <c r="K2303" s="47">
        <f t="shared" si="269"/>
        <v>29.03</v>
      </c>
      <c r="L2303" s="47">
        <f t="shared" si="270"/>
        <v>29.04</v>
      </c>
      <c r="M2303" s="47">
        <f t="shared" si="271"/>
        <v>28.71</v>
      </c>
      <c r="N2303" s="47">
        <f t="shared" si="272"/>
        <v>29.01</v>
      </c>
      <c r="O2303" s="48">
        <f t="shared" ca="1" si="273"/>
        <v>969500</v>
      </c>
    </row>
    <row r="2304" spans="1:15" x14ac:dyDescent="0.25">
      <c r="A2304">
        <v>2289</v>
      </c>
      <c r="B2304" s="84">
        <v>38631</v>
      </c>
      <c r="C2304" s="47">
        <v>36.79</v>
      </c>
      <c r="D2304" s="47">
        <v>37.18</v>
      </c>
      <c r="E2304" s="47">
        <v>36.58</v>
      </c>
      <c r="F2304" s="47">
        <v>37</v>
      </c>
      <c r="G2304" s="48">
        <v>1551800</v>
      </c>
      <c r="H2304" s="47">
        <v>29.01</v>
      </c>
      <c r="I2304" s="51">
        <f t="shared" si="267"/>
        <v>0.78405405405405415</v>
      </c>
      <c r="J2304" s="51">
        <f t="shared" ca="1" si="268"/>
        <v>1</v>
      </c>
      <c r="K2304" s="47">
        <f t="shared" si="269"/>
        <v>28.85</v>
      </c>
      <c r="L2304" s="47">
        <f t="shared" si="270"/>
        <v>29.15</v>
      </c>
      <c r="M2304" s="47">
        <f t="shared" si="271"/>
        <v>28.68</v>
      </c>
      <c r="N2304" s="47">
        <f t="shared" si="272"/>
        <v>29.01</v>
      </c>
      <c r="O2304" s="48">
        <f t="shared" ca="1" si="273"/>
        <v>1551800</v>
      </c>
    </row>
    <row r="2305" spans="1:15" x14ac:dyDescent="0.25">
      <c r="A2305">
        <v>2290</v>
      </c>
      <c r="B2305" s="84">
        <v>38630</v>
      </c>
      <c r="C2305" s="47">
        <v>37.46</v>
      </c>
      <c r="D2305" s="47">
        <v>37.51</v>
      </c>
      <c r="E2305" s="47">
        <v>36.75</v>
      </c>
      <c r="F2305" s="47">
        <v>36.79</v>
      </c>
      <c r="G2305" s="48">
        <v>1443900</v>
      </c>
      <c r="H2305" s="47">
        <v>28.84</v>
      </c>
      <c r="I2305" s="51">
        <f t="shared" si="267"/>
        <v>0.78390867083446591</v>
      </c>
      <c r="J2305" s="51">
        <f t="shared" ca="1" si="268"/>
        <v>1</v>
      </c>
      <c r="K2305" s="47">
        <f t="shared" si="269"/>
        <v>29.37</v>
      </c>
      <c r="L2305" s="47">
        <f t="shared" si="270"/>
        <v>29.4</v>
      </c>
      <c r="M2305" s="47">
        <f t="shared" si="271"/>
        <v>28.81</v>
      </c>
      <c r="N2305" s="47">
        <f t="shared" si="272"/>
        <v>28.84</v>
      </c>
      <c r="O2305" s="48">
        <f t="shared" ca="1" si="273"/>
        <v>1443900</v>
      </c>
    </row>
    <row r="2306" spans="1:15" x14ac:dyDescent="0.25">
      <c r="A2306">
        <v>2291</v>
      </c>
      <c r="B2306" s="84">
        <v>38629</v>
      </c>
      <c r="C2306" s="47">
        <v>37.74</v>
      </c>
      <c r="D2306" s="47">
        <v>38.090000000000003</v>
      </c>
      <c r="E2306" s="47">
        <v>37.47</v>
      </c>
      <c r="F2306" s="47">
        <v>37.53</v>
      </c>
      <c r="G2306" s="48">
        <v>1102500</v>
      </c>
      <c r="H2306" s="47">
        <v>29.42</v>
      </c>
      <c r="I2306" s="51">
        <f t="shared" si="267"/>
        <v>0.78390620836664004</v>
      </c>
      <c r="J2306" s="51">
        <f t="shared" ca="1" si="268"/>
        <v>1</v>
      </c>
      <c r="K2306" s="47">
        <f t="shared" si="269"/>
        <v>29.58</v>
      </c>
      <c r="L2306" s="47">
        <f t="shared" si="270"/>
        <v>29.86</v>
      </c>
      <c r="M2306" s="47">
        <f t="shared" si="271"/>
        <v>29.37</v>
      </c>
      <c r="N2306" s="47">
        <f t="shared" si="272"/>
        <v>29.42</v>
      </c>
      <c r="O2306" s="48">
        <f t="shared" ca="1" si="273"/>
        <v>1102500</v>
      </c>
    </row>
    <row r="2307" spans="1:15" x14ac:dyDescent="0.25">
      <c r="A2307">
        <v>2292</v>
      </c>
      <c r="B2307" s="84">
        <v>38628</v>
      </c>
      <c r="C2307" s="47">
        <v>38.1</v>
      </c>
      <c r="D2307" s="47">
        <v>38.15</v>
      </c>
      <c r="E2307" s="47">
        <v>37.42</v>
      </c>
      <c r="F2307" s="47">
        <v>37.630000000000003</v>
      </c>
      <c r="G2307" s="48">
        <v>1647300</v>
      </c>
      <c r="H2307" s="47">
        <v>29.5</v>
      </c>
      <c r="I2307" s="51">
        <f t="shared" si="267"/>
        <v>0.78394897688014875</v>
      </c>
      <c r="J2307" s="51">
        <f t="shared" ca="1" si="268"/>
        <v>1</v>
      </c>
      <c r="K2307" s="47">
        <f t="shared" si="269"/>
        <v>29.87</v>
      </c>
      <c r="L2307" s="47">
        <f t="shared" si="270"/>
        <v>29.91</v>
      </c>
      <c r="M2307" s="47">
        <f t="shared" si="271"/>
        <v>29.34</v>
      </c>
      <c r="N2307" s="47">
        <f t="shared" si="272"/>
        <v>29.5</v>
      </c>
      <c r="O2307" s="48">
        <f t="shared" ca="1" si="273"/>
        <v>1647300</v>
      </c>
    </row>
    <row r="2308" spans="1:15" x14ac:dyDescent="0.25">
      <c r="A2308">
        <v>2293</v>
      </c>
      <c r="B2308" s="84">
        <v>38625</v>
      </c>
      <c r="C2308" s="47">
        <v>37.700000000000003</v>
      </c>
      <c r="D2308" s="47">
        <v>38.159999999999997</v>
      </c>
      <c r="E2308" s="47">
        <v>37.520000000000003</v>
      </c>
      <c r="F2308" s="47">
        <v>38.020000000000003</v>
      </c>
      <c r="G2308" s="48">
        <v>1883500</v>
      </c>
      <c r="H2308" s="47">
        <v>29.8</v>
      </c>
      <c r="I2308" s="51">
        <f t="shared" si="267"/>
        <v>0.78379800105207775</v>
      </c>
      <c r="J2308" s="51">
        <f t="shared" ca="1" si="268"/>
        <v>1</v>
      </c>
      <c r="K2308" s="47">
        <f t="shared" si="269"/>
        <v>29.55</v>
      </c>
      <c r="L2308" s="47">
        <f t="shared" si="270"/>
        <v>29.91</v>
      </c>
      <c r="M2308" s="47">
        <f t="shared" si="271"/>
        <v>29.41</v>
      </c>
      <c r="N2308" s="47">
        <f t="shared" si="272"/>
        <v>29.8</v>
      </c>
      <c r="O2308" s="48">
        <f t="shared" ca="1" si="273"/>
        <v>1883500</v>
      </c>
    </row>
    <row r="2309" spans="1:15" x14ac:dyDescent="0.25">
      <c r="A2309">
        <v>2294</v>
      </c>
      <c r="B2309" s="84">
        <v>38624</v>
      </c>
      <c r="C2309" s="47">
        <v>37.49</v>
      </c>
      <c r="D2309" s="47">
        <v>37.65</v>
      </c>
      <c r="E2309" s="47">
        <v>37.29</v>
      </c>
      <c r="F2309" s="47">
        <v>37.61</v>
      </c>
      <c r="G2309" s="48">
        <v>1182700</v>
      </c>
      <c r="H2309" s="47">
        <v>29.48</v>
      </c>
      <c r="I2309" s="51">
        <f t="shared" si="267"/>
        <v>0.78383408667907473</v>
      </c>
      <c r="J2309" s="51">
        <f t="shared" ca="1" si="268"/>
        <v>1</v>
      </c>
      <c r="K2309" s="47">
        <f t="shared" si="269"/>
        <v>29.39</v>
      </c>
      <c r="L2309" s="47">
        <f t="shared" si="270"/>
        <v>29.51</v>
      </c>
      <c r="M2309" s="47">
        <f t="shared" si="271"/>
        <v>29.23</v>
      </c>
      <c r="N2309" s="47">
        <f t="shared" si="272"/>
        <v>29.48</v>
      </c>
      <c r="O2309" s="48">
        <f t="shared" ca="1" si="273"/>
        <v>1182700</v>
      </c>
    </row>
    <row r="2310" spans="1:15" x14ac:dyDescent="0.25">
      <c r="A2310">
        <v>2295</v>
      </c>
      <c r="B2310" s="84">
        <v>38623</v>
      </c>
      <c r="C2310" s="47">
        <v>37.549999999999997</v>
      </c>
      <c r="D2310" s="47">
        <v>37.799999999999997</v>
      </c>
      <c r="E2310" s="47">
        <v>37.340000000000003</v>
      </c>
      <c r="F2310" s="47">
        <v>37.72</v>
      </c>
      <c r="G2310" s="48">
        <v>1440300</v>
      </c>
      <c r="H2310" s="47">
        <v>29.4</v>
      </c>
      <c r="I2310" s="51">
        <f t="shared" si="267"/>
        <v>0.77942735949098618</v>
      </c>
      <c r="J2310" s="51">
        <f t="shared" ca="1" si="268"/>
        <v>1</v>
      </c>
      <c r="K2310" s="47">
        <f t="shared" si="269"/>
        <v>29.27</v>
      </c>
      <c r="L2310" s="47">
        <f t="shared" si="270"/>
        <v>29.46</v>
      </c>
      <c r="M2310" s="47">
        <f t="shared" si="271"/>
        <v>29.1</v>
      </c>
      <c r="N2310" s="47">
        <f t="shared" si="272"/>
        <v>29.4</v>
      </c>
      <c r="O2310" s="48">
        <f t="shared" ca="1" si="273"/>
        <v>1440300</v>
      </c>
    </row>
    <row r="2311" spans="1:15" x14ac:dyDescent="0.25">
      <c r="A2311">
        <v>2296</v>
      </c>
      <c r="B2311" s="84">
        <v>38622</v>
      </c>
      <c r="C2311" s="47">
        <v>37.380000000000003</v>
      </c>
      <c r="D2311" s="47">
        <v>37.380000000000003</v>
      </c>
      <c r="E2311" s="47">
        <v>36.979999999999997</v>
      </c>
      <c r="F2311" s="47">
        <v>37.28</v>
      </c>
      <c r="G2311" s="48">
        <v>2159700</v>
      </c>
      <c r="H2311" s="47">
        <v>29.05</v>
      </c>
      <c r="I2311" s="51">
        <f t="shared" si="267"/>
        <v>0.77923819742489275</v>
      </c>
      <c r="J2311" s="51">
        <f t="shared" ca="1" si="268"/>
        <v>1</v>
      </c>
      <c r="K2311" s="47">
        <f t="shared" si="269"/>
        <v>29.13</v>
      </c>
      <c r="L2311" s="47">
        <f t="shared" si="270"/>
        <v>29.13</v>
      </c>
      <c r="M2311" s="47">
        <f t="shared" si="271"/>
        <v>28.82</v>
      </c>
      <c r="N2311" s="47">
        <f t="shared" si="272"/>
        <v>29.05</v>
      </c>
      <c r="O2311" s="48">
        <f t="shared" ca="1" si="273"/>
        <v>2159700</v>
      </c>
    </row>
    <row r="2312" spans="1:15" x14ac:dyDescent="0.25">
      <c r="A2312">
        <v>2297</v>
      </c>
      <c r="B2312" s="84">
        <v>38621</v>
      </c>
      <c r="C2312" s="47">
        <v>37.549999999999997</v>
      </c>
      <c r="D2312" s="47">
        <v>37.64</v>
      </c>
      <c r="E2312" s="47">
        <v>37.22</v>
      </c>
      <c r="F2312" s="47">
        <v>37.33</v>
      </c>
      <c r="G2312" s="48">
        <v>1175200</v>
      </c>
      <c r="H2312" s="47">
        <v>29.09</v>
      </c>
      <c r="I2312" s="51">
        <f t="shared" si="267"/>
        <v>0.77926600589338335</v>
      </c>
      <c r="J2312" s="51">
        <f t="shared" ca="1" si="268"/>
        <v>1</v>
      </c>
      <c r="K2312" s="47">
        <f t="shared" si="269"/>
        <v>29.26</v>
      </c>
      <c r="L2312" s="47">
        <f t="shared" si="270"/>
        <v>29.33</v>
      </c>
      <c r="M2312" s="47">
        <f t="shared" si="271"/>
        <v>29</v>
      </c>
      <c r="N2312" s="47">
        <f t="shared" si="272"/>
        <v>29.09</v>
      </c>
      <c r="O2312" s="48">
        <f t="shared" ca="1" si="273"/>
        <v>1175200</v>
      </c>
    </row>
    <row r="2313" spans="1:15" x14ac:dyDescent="0.25">
      <c r="A2313">
        <v>2298</v>
      </c>
      <c r="B2313" s="84">
        <v>38618</v>
      </c>
      <c r="C2313" s="47">
        <v>37.049999999999997</v>
      </c>
      <c r="D2313" s="47">
        <v>37.36</v>
      </c>
      <c r="E2313" s="47">
        <v>36.86</v>
      </c>
      <c r="F2313" s="47">
        <v>37.24</v>
      </c>
      <c r="G2313" s="48">
        <v>861000</v>
      </c>
      <c r="H2313" s="47">
        <v>29.02</v>
      </c>
      <c r="I2313" s="51">
        <f t="shared" si="267"/>
        <v>0.77926960257787325</v>
      </c>
      <c r="J2313" s="51">
        <f t="shared" ca="1" si="268"/>
        <v>1</v>
      </c>
      <c r="K2313" s="47">
        <f t="shared" si="269"/>
        <v>28.87</v>
      </c>
      <c r="L2313" s="47">
        <f t="shared" si="270"/>
        <v>29.11</v>
      </c>
      <c r="M2313" s="47">
        <f t="shared" si="271"/>
        <v>28.72</v>
      </c>
      <c r="N2313" s="47">
        <f t="shared" si="272"/>
        <v>29.02</v>
      </c>
      <c r="O2313" s="48">
        <f t="shared" ca="1" si="273"/>
        <v>861000</v>
      </c>
    </row>
    <row r="2314" spans="1:15" x14ac:dyDescent="0.25">
      <c r="A2314">
        <v>2299</v>
      </c>
      <c r="B2314" s="84">
        <v>38617</v>
      </c>
      <c r="C2314" s="47">
        <v>36.799999999999997</v>
      </c>
      <c r="D2314" s="47">
        <v>37.08</v>
      </c>
      <c r="E2314" s="47">
        <v>36.56</v>
      </c>
      <c r="F2314" s="47">
        <v>37.03</v>
      </c>
      <c r="G2314" s="48">
        <v>1779600</v>
      </c>
      <c r="H2314" s="47">
        <v>28.86</v>
      </c>
      <c r="I2314" s="51">
        <f t="shared" si="267"/>
        <v>0.77936807993518764</v>
      </c>
      <c r="J2314" s="51">
        <f t="shared" ca="1" si="268"/>
        <v>1</v>
      </c>
      <c r="K2314" s="47">
        <f t="shared" si="269"/>
        <v>28.68</v>
      </c>
      <c r="L2314" s="47">
        <f t="shared" si="270"/>
        <v>28.9</v>
      </c>
      <c r="M2314" s="47">
        <f t="shared" si="271"/>
        <v>28.49</v>
      </c>
      <c r="N2314" s="47">
        <f t="shared" si="272"/>
        <v>28.86</v>
      </c>
      <c r="O2314" s="48">
        <f t="shared" ca="1" si="273"/>
        <v>1779600</v>
      </c>
    </row>
    <row r="2315" spans="1:15" x14ac:dyDescent="0.25">
      <c r="A2315">
        <v>2300</v>
      </c>
      <c r="B2315" s="84">
        <v>38616</v>
      </c>
      <c r="C2315" s="47">
        <v>37.590000000000003</v>
      </c>
      <c r="D2315" s="47">
        <v>37.68</v>
      </c>
      <c r="E2315" s="47">
        <v>36.659999999999997</v>
      </c>
      <c r="F2315" s="47">
        <v>36.99</v>
      </c>
      <c r="G2315" s="48">
        <v>3134300</v>
      </c>
      <c r="H2315" s="47">
        <v>28.83</v>
      </c>
      <c r="I2315" s="51">
        <f t="shared" si="267"/>
        <v>0.77939983779399824</v>
      </c>
      <c r="J2315" s="51">
        <f t="shared" ca="1" si="268"/>
        <v>1</v>
      </c>
      <c r="K2315" s="47">
        <f t="shared" si="269"/>
        <v>29.3</v>
      </c>
      <c r="L2315" s="47">
        <f t="shared" si="270"/>
        <v>29.37</v>
      </c>
      <c r="M2315" s="47">
        <f t="shared" si="271"/>
        <v>28.57</v>
      </c>
      <c r="N2315" s="47">
        <f t="shared" si="272"/>
        <v>28.83</v>
      </c>
      <c r="O2315" s="48">
        <f t="shared" ca="1" si="273"/>
        <v>3134300</v>
      </c>
    </row>
    <row r="2316" spans="1:15" x14ac:dyDescent="0.25">
      <c r="A2316">
        <v>2301</v>
      </c>
      <c r="B2316" s="84">
        <v>38615</v>
      </c>
      <c r="C2316" s="47">
        <v>38.08</v>
      </c>
      <c r="D2316" s="47">
        <v>38.15</v>
      </c>
      <c r="E2316" s="47">
        <v>37.799999999999997</v>
      </c>
      <c r="F2316" s="47">
        <v>37.9</v>
      </c>
      <c r="G2316" s="48">
        <v>1593700</v>
      </c>
      <c r="H2316" s="47">
        <v>29.54</v>
      </c>
      <c r="I2316" s="51">
        <f t="shared" si="267"/>
        <v>0.77941952506596301</v>
      </c>
      <c r="J2316" s="51">
        <f t="shared" ca="1" si="268"/>
        <v>1</v>
      </c>
      <c r="K2316" s="47">
        <f t="shared" si="269"/>
        <v>29.68</v>
      </c>
      <c r="L2316" s="47">
        <f t="shared" si="270"/>
        <v>29.73</v>
      </c>
      <c r="M2316" s="47">
        <f t="shared" si="271"/>
        <v>29.46</v>
      </c>
      <c r="N2316" s="47">
        <f t="shared" si="272"/>
        <v>29.54</v>
      </c>
      <c r="O2316" s="48">
        <f t="shared" ca="1" si="273"/>
        <v>1593700</v>
      </c>
    </row>
    <row r="2317" spans="1:15" x14ac:dyDescent="0.25">
      <c r="A2317">
        <v>2302</v>
      </c>
      <c r="B2317" s="84">
        <v>38614</v>
      </c>
      <c r="C2317" s="47">
        <v>38.35</v>
      </c>
      <c r="D2317" s="47">
        <v>38.39</v>
      </c>
      <c r="E2317" s="47">
        <v>37.89</v>
      </c>
      <c r="F2317" s="47">
        <v>38.090000000000003</v>
      </c>
      <c r="G2317" s="48">
        <v>1204500</v>
      </c>
      <c r="H2317" s="47">
        <v>29.69</v>
      </c>
      <c r="I2317" s="51">
        <f t="shared" si="267"/>
        <v>0.77946967708059856</v>
      </c>
      <c r="J2317" s="51">
        <f t="shared" ca="1" si="268"/>
        <v>1</v>
      </c>
      <c r="K2317" s="47">
        <f t="shared" si="269"/>
        <v>29.89</v>
      </c>
      <c r="L2317" s="47">
        <f t="shared" si="270"/>
        <v>29.92</v>
      </c>
      <c r="M2317" s="47">
        <f t="shared" si="271"/>
        <v>29.53</v>
      </c>
      <c r="N2317" s="47">
        <f t="shared" si="272"/>
        <v>29.69</v>
      </c>
      <c r="O2317" s="48">
        <f t="shared" ca="1" si="273"/>
        <v>1204500</v>
      </c>
    </row>
    <row r="2318" spans="1:15" x14ac:dyDescent="0.25">
      <c r="A2318">
        <v>2303</v>
      </c>
      <c r="B2318" s="84">
        <v>38611</v>
      </c>
      <c r="C2318" s="47">
        <v>38.36</v>
      </c>
      <c r="D2318" s="47">
        <v>38.5</v>
      </c>
      <c r="E2318" s="47">
        <v>38.08</v>
      </c>
      <c r="F2318" s="47">
        <v>38.25</v>
      </c>
      <c r="G2318" s="48">
        <v>1752200</v>
      </c>
      <c r="H2318" s="47">
        <v>29.81</v>
      </c>
      <c r="I2318" s="51">
        <f t="shared" si="267"/>
        <v>0.77934640522875809</v>
      </c>
      <c r="J2318" s="51">
        <f t="shared" ca="1" si="268"/>
        <v>1</v>
      </c>
      <c r="K2318" s="47">
        <f t="shared" si="269"/>
        <v>29.9</v>
      </c>
      <c r="L2318" s="47">
        <f t="shared" si="270"/>
        <v>30</v>
      </c>
      <c r="M2318" s="47">
        <f t="shared" si="271"/>
        <v>29.68</v>
      </c>
      <c r="N2318" s="47">
        <f t="shared" si="272"/>
        <v>29.81</v>
      </c>
      <c r="O2318" s="48">
        <f t="shared" ca="1" si="273"/>
        <v>1752200</v>
      </c>
    </row>
    <row r="2319" spans="1:15" x14ac:dyDescent="0.25">
      <c r="A2319">
        <v>2304</v>
      </c>
      <c r="B2319" s="84">
        <v>38610</v>
      </c>
      <c r="C2319" s="47">
        <v>38.369999999999997</v>
      </c>
      <c r="D2319" s="47">
        <v>38.479999999999997</v>
      </c>
      <c r="E2319" s="47">
        <v>38.08</v>
      </c>
      <c r="F2319" s="47">
        <v>38.200000000000003</v>
      </c>
      <c r="G2319" s="48">
        <v>1330900</v>
      </c>
      <c r="H2319" s="47">
        <v>29.77</v>
      </c>
      <c r="I2319" s="51">
        <f t="shared" si="267"/>
        <v>0.77931937172774857</v>
      </c>
      <c r="J2319" s="51">
        <f t="shared" ca="1" si="268"/>
        <v>1</v>
      </c>
      <c r="K2319" s="47">
        <f t="shared" si="269"/>
        <v>29.9</v>
      </c>
      <c r="L2319" s="47">
        <f t="shared" si="270"/>
        <v>29.99</v>
      </c>
      <c r="M2319" s="47">
        <f t="shared" si="271"/>
        <v>29.68</v>
      </c>
      <c r="N2319" s="47">
        <f t="shared" si="272"/>
        <v>29.77</v>
      </c>
      <c r="O2319" s="48">
        <f t="shared" ca="1" si="273"/>
        <v>1330900</v>
      </c>
    </row>
    <row r="2320" spans="1:15" x14ac:dyDescent="0.25">
      <c r="A2320">
        <v>2305</v>
      </c>
      <c r="B2320" s="84">
        <v>38609</v>
      </c>
      <c r="C2320" s="47">
        <v>38.340000000000003</v>
      </c>
      <c r="D2320" s="47">
        <v>38.51</v>
      </c>
      <c r="E2320" s="47">
        <v>38.22</v>
      </c>
      <c r="F2320" s="47">
        <v>38.35</v>
      </c>
      <c r="G2320" s="48">
        <v>1178900</v>
      </c>
      <c r="H2320" s="47">
        <v>29.89</v>
      </c>
      <c r="I2320" s="51">
        <f t="shared" si="267"/>
        <v>0.77940026075619295</v>
      </c>
      <c r="J2320" s="51">
        <f t="shared" ca="1" si="268"/>
        <v>1</v>
      </c>
      <c r="K2320" s="47">
        <f t="shared" si="269"/>
        <v>29.88</v>
      </c>
      <c r="L2320" s="47">
        <f t="shared" si="270"/>
        <v>30.01</v>
      </c>
      <c r="M2320" s="47">
        <f t="shared" si="271"/>
        <v>29.79</v>
      </c>
      <c r="N2320" s="47">
        <f t="shared" si="272"/>
        <v>29.89</v>
      </c>
      <c r="O2320" s="48">
        <f t="shared" ca="1" si="273"/>
        <v>1178900</v>
      </c>
    </row>
    <row r="2321" spans="1:15" x14ac:dyDescent="0.25">
      <c r="A2321">
        <v>2306</v>
      </c>
      <c r="B2321" s="84">
        <v>38608</v>
      </c>
      <c r="C2321" s="47">
        <v>38.9</v>
      </c>
      <c r="D2321" s="47">
        <v>38.909999999999997</v>
      </c>
      <c r="E2321" s="47">
        <v>38.29</v>
      </c>
      <c r="F2321" s="47">
        <v>38.369999999999997</v>
      </c>
      <c r="G2321" s="48">
        <v>2066000</v>
      </c>
      <c r="H2321" s="47">
        <v>29.9</v>
      </c>
      <c r="I2321" s="51">
        <f t="shared" ref="I2321:I2384" si="274">H2321/F2321</f>
        <v>0.77925462600990358</v>
      </c>
      <c r="J2321" s="51">
        <f t="shared" ref="J2321:J2384" ca="1" si="275">INDEX(OFFSET($T$15,0,0,$S$13+1,1),MATCH(B2321,OFFSET($Q$15,0,0,$S$13+1,1),-1))</f>
        <v>1</v>
      </c>
      <c r="K2321" s="47">
        <f t="shared" ref="K2321:K2384" si="276">ROUND($I2321*C2321,2)</f>
        <v>30.31</v>
      </c>
      <c r="L2321" s="47">
        <f t="shared" ref="L2321:L2384" si="277">ROUND($I2321*D2321,2)</f>
        <v>30.32</v>
      </c>
      <c r="M2321" s="47">
        <f t="shared" ref="M2321:M2384" si="278">ROUND($I2321*E2321,2)</f>
        <v>29.84</v>
      </c>
      <c r="N2321" s="47">
        <f t="shared" ref="N2321:N2384" si="279">ROUND($I2321*F2321,2)</f>
        <v>29.9</v>
      </c>
      <c r="O2321" s="48">
        <f t="shared" ref="O2321:O2384" ca="1" si="280">G2321*J2321</f>
        <v>2066000</v>
      </c>
    </row>
    <row r="2322" spans="1:15" x14ac:dyDescent="0.25">
      <c r="A2322">
        <v>2307</v>
      </c>
      <c r="B2322" s="84">
        <v>38607</v>
      </c>
      <c r="C2322" s="47">
        <v>39.04</v>
      </c>
      <c r="D2322" s="47">
        <v>39.17</v>
      </c>
      <c r="E2322" s="47">
        <v>38.840000000000003</v>
      </c>
      <c r="F2322" s="47">
        <v>38.94</v>
      </c>
      <c r="G2322" s="48">
        <v>853000</v>
      </c>
      <c r="H2322" s="47">
        <v>30.35</v>
      </c>
      <c r="I2322" s="51">
        <f t="shared" si="274"/>
        <v>0.77940421160760154</v>
      </c>
      <c r="J2322" s="51">
        <f t="shared" ca="1" si="275"/>
        <v>1</v>
      </c>
      <c r="K2322" s="47">
        <f t="shared" si="276"/>
        <v>30.43</v>
      </c>
      <c r="L2322" s="47">
        <f t="shared" si="277"/>
        <v>30.53</v>
      </c>
      <c r="M2322" s="47">
        <f t="shared" si="278"/>
        <v>30.27</v>
      </c>
      <c r="N2322" s="47">
        <f t="shared" si="279"/>
        <v>30.35</v>
      </c>
      <c r="O2322" s="48">
        <f t="shared" ca="1" si="280"/>
        <v>853000</v>
      </c>
    </row>
    <row r="2323" spans="1:15" x14ac:dyDescent="0.25">
      <c r="A2323">
        <v>2308</v>
      </c>
      <c r="B2323" s="84">
        <v>38604</v>
      </c>
      <c r="C2323" s="47">
        <v>39.200000000000003</v>
      </c>
      <c r="D2323" s="47">
        <v>39.29</v>
      </c>
      <c r="E2323" s="47">
        <v>39</v>
      </c>
      <c r="F2323" s="47">
        <v>39.08</v>
      </c>
      <c r="G2323" s="48">
        <v>2493700</v>
      </c>
      <c r="H2323" s="47">
        <v>30.46</v>
      </c>
      <c r="I2323" s="51">
        <f t="shared" si="274"/>
        <v>0.77942681678607995</v>
      </c>
      <c r="J2323" s="51">
        <f t="shared" ca="1" si="275"/>
        <v>1</v>
      </c>
      <c r="K2323" s="47">
        <f t="shared" si="276"/>
        <v>30.55</v>
      </c>
      <c r="L2323" s="47">
        <f t="shared" si="277"/>
        <v>30.62</v>
      </c>
      <c r="M2323" s="47">
        <f t="shared" si="278"/>
        <v>30.4</v>
      </c>
      <c r="N2323" s="47">
        <f t="shared" si="279"/>
        <v>30.46</v>
      </c>
      <c r="O2323" s="48">
        <f t="shared" ca="1" si="280"/>
        <v>2493700</v>
      </c>
    </row>
    <row r="2324" spans="1:15" x14ac:dyDescent="0.25">
      <c r="A2324">
        <v>2309</v>
      </c>
      <c r="B2324" s="84">
        <v>38603</v>
      </c>
      <c r="C2324" s="47">
        <v>39.28</v>
      </c>
      <c r="D2324" s="47">
        <v>39.61</v>
      </c>
      <c r="E2324" s="47">
        <v>39.11</v>
      </c>
      <c r="F2324" s="47">
        <v>39.200000000000003</v>
      </c>
      <c r="G2324" s="48">
        <v>1539700</v>
      </c>
      <c r="H2324" s="47">
        <v>30.55</v>
      </c>
      <c r="I2324" s="51">
        <f t="shared" si="274"/>
        <v>0.77933673469387754</v>
      </c>
      <c r="J2324" s="51">
        <f t="shared" ca="1" si="275"/>
        <v>1</v>
      </c>
      <c r="K2324" s="47">
        <f t="shared" si="276"/>
        <v>30.61</v>
      </c>
      <c r="L2324" s="47">
        <f t="shared" si="277"/>
        <v>30.87</v>
      </c>
      <c r="M2324" s="47">
        <f t="shared" si="278"/>
        <v>30.48</v>
      </c>
      <c r="N2324" s="47">
        <f t="shared" si="279"/>
        <v>30.55</v>
      </c>
      <c r="O2324" s="48">
        <f t="shared" ca="1" si="280"/>
        <v>1539700</v>
      </c>
    </row>
    <row r="2325" spans="1:15" x14ac:dyDescent="0.25">
      <c r="A2325">
        <v>2310</v>
      </c>
      <c r="B2325" s="84">
        <v>38602</v>
      </c>
      <c r="C2325" s="47">
        <v>39.5</v>
      </c>
      <c r="D2325" s="47">
        <v>39.54</v>
      </c>
      <c r="E2325" s="47">
        <v>39.31</v>
      </c>
      <c r="F2325" s="47">
        <v>39.450000000000003</v>
      </c>
      <c r="G2325" s="48">
        <v>975100</v>
      </c>
      <c r="H2325" s="47">
        <v>30.75</v>
      </c>
      <c r="I2325" s="51">
        <f t="shared" si="274"/>
        <v>0.77946768060836491</v>
      </c>
      <c r="J2325" s="51">
        <f t="shared" ca="1" si="275"/>
        <v>1</v>
      </c>
      <c r="K2325" s="47">
        <f t="shared" si="276"/>
        <v>30.79</v>
      </c>
      <c r="L2325" s="47">
        <f t="shared" si="277"/>
        <v>30.82</v>
      </c>
      <c r="M2325" s="47">
        <f t="shared" si="278"/>
        <v>30.64</v>
      </c>
      <c r="N2325" s="47">
        <f t="shared" si="279"/>
        <v>30.75</v>
      </c>
      <c r="O2325" s="48">
        <f t="shared" ca="1" si="280"/>
        <v>975100</v>
      </c>
    </row>
    <row r="2326" spans="1:15" x14ac:dyDescent="0.25">
      <c r="A2326">
        <v>2311</v>
      </c>
      <c r="B2326" s="84">
        <v>38601</v>
      </c>
      <c r="C2326" s="47">
        <v>39.340000000000003</v>
      </c>
      <c r="D2326" s="47">
        <v>39.799999999999997</v>
      </c>
      <c r="E2326" s="47">
        <v>39.340000000000003</v>
      </c>
      <c r="F2326" s="47">
        <v>39.49</v>
      </c>
      <c r="G2326" s="48">
        <v>993400</v>
      </c>
      <c r="H2326" s="47">
        <v>30.78</v>
      </c>
      <c r="I2326" s="51">
        <f t="shared" si="274"/>
        <v>0.77943783236262343</v>
      </c>
      <c r="J2326" s="51">
        <f t="shared" ca="1" si="275"/>
        <v>1</v>
      </c>
      <c r="K2326" s="47">
        <f t="shared" si="276"/>
        <v>30.66</v>
      </c>
      <c r="L2326" s="47">
        <f t="shared" si="277"/>
        <v>31.02</v>
      </c>
      <c r="M2326" s="47">
        <f t="shared" si="278"/>
        <v>30.66</v>
      </c>
      <c r="N2326" s="47">
        <f t="shared" si="279"/>
        <v>30.78</v>
      </c>
      <c r="O2326" s="48">
        <f t="shared" ca="1" si="280"/>
        <v>993400</v>
      </c>
    </row>
    <row r="2327" spans="1:15" x14ac:dyDescent="0.25">
      <c r="A2327">
        <v>2312</v>
      </c>
      <c r="B2327" s="84">
        <v>38597</v>
      </c>
      <c r="C2327" s="47">
        <v>39.4</v>
      </c>
      <c r="D2327" s="47">
        <v>39.619999999999997</v>
      </c>
      <c r="E2327" s="47">
        <v>39.340000000000003</v>
      </c>
      <c r="F2327" s="47">
        <v>39.340000000000003</v>
      </c>
      <c r="G2327" s="48">
        <v>742400</v>
      </c>
      <c r="H2327" s="47">
        <v>30.66</v>
      </c>
      <c r="I2327" s="51">
        <f t="shared" si="274"/>
        <v>0.77935943060498214</v>
      </c>
      <c r="J2327" s="51">
        <f t="shared" ca="1" si="275"/>
        <v>1</v>
      </c>
      <c r="K2327" s="47">
        <f t="shared" si="276"/>
        <v>30.71</v>
      </c>
      <c r="L2327" s="47">
        <f t="shared" si="277"/>
        <v>30.88</v>
      </c>
      <c r="M2327" s="47">
        <f t="shared" si="278"/>
        <v>30.66</v>
      </c>
      <c r="N2327" s="47">
        <f t="shared" si="279"/>
        <v>30.66</v>
      </c>
      <c r="O2327" s="48">
        <f t="shared" ca="1" si="280"/>
        <v>742400</v>
      </c>
    </row>
    <row r="2328" spans="1:15" x14ac:dyDescent="0.25">
      <c r="A2328">
        <v>2313</v>
      </c>
      <c r="B2328" s="84">
        <v>38596</v>
      </c>
      <c r="C2328" s="47">
        <v>39.159999999999997</v>
      </c>
      <c r="D2328" s="47">
        <v>39.47</v>
      </c>
      <c r="E2328" s="47">
        <v>39.090000000000003</v>
      </c>
      <c r="F2328" s="47">
        <v>39.35</v>
      </c>
      <c r="G2328" s="48">
        <v>1126700</v>
      </c>
      <c r="H2328" s="47">
        <v>30.67</v>
      </c>
      <c r="I2328" s="51">
        <f t="shared" si="274"/>
        <v>0.77941550190597209</v>
      </c>
      <c r="J2328" s="51">
        <f t="shared" ca="1" si="275"/>
        <v>1</v>
      </c>
      <c r="K2328" s="47">
        <f t="shared" si="276"/>
        <v>30.52</v>
      </c>
      <c r="L2328" s="47">
        <f t="shared" si="277"/>
        <v>30.76</v>
      </c>
      <c r="M2328" s="47">
        <f t="shared" si="278"/>
        <v>30.47</v>
      </c>
      <c r="N2328" s="47">
        <f t="shared" si="279"/>
        <v>30.67</v>
      </c>
      <c r="O2328" s="48">
        <f t="shared" ca="1" si="280"/>
        <v>1126700</v>
      </c>
    </row>
    <row r="2329" spans="1:15" x14ac:dyDescent="0.25">
      <c r="A2329">
        <v>2314</v>
      </c>
      <c r="B2329" s="84">
        <v>38595</v>
      </c>
      <c r="C2329" s="47">
        <v>39.47</v>
      </c>
      <c r="D2329" s="47">
        <v>39.47</v>
      </c>
      <c r="E2329" s="47">
        <v>38.770000000000003</v>
      </c>
      <c r="F2329" s="47">
        <v>39.22</v>
      </c>
      <c r="G2329" s="48">
        <v>2218400</v>
      </c>
      <c r="H2329" s="47">
        <v>30.57</v>
      </c>
      <c r="I2329" s="51">
        <f t="shared" si="274"/>
        <v>0.77944926058133612</v>
      </c>
      <c r="J2329" s="51">
        <f t="shared" ca="1" si="275"/>
        <v>1</v>
      </c>
      <c r="K2329" s="47">
        <f t="shared" si="276"/>
        <v>30.76</v>
      </c>
      <c r="L2329" s="47">
        <f t="shared" si="277"/>
        <v>30.76</v>
      </c>
      <c r="M2329" s="47">
        <f t="shared" si="278"/>
        <v>30.22</v>
      </c>
      <c r="N2329" s="47">
        <f t="shared" si="279"/>
        <v>30.57</v>
      </c>
      <c r="O2329" s="48">
        <f t="shared" ca="1" si="280"/>
        <v>2218400</v>
      </c>
    </row>
    <row r="2330" spans="1:15" x14ac:dyDescent="0.25">
      <c r="A2330">
        <v>2315</v>
      </c>
      <c r="B2330" s="84">
        <v>38594</v>
      </c>
      <c r="C2330" s="47">
        <v>39.18</v>
      </c>
      <c r="D2330" s="47">
        <v>39.86</v>
      </c>
      <c r="E2330" s="47">
        <v>39.119999999999997</v>
      </c>
      <c r="F2330" s="47">
        <v>39.74</v>
      </c>
      <c r="G2330" s="48">
        <v>1662500</v>
      </c>
      <c r="H2330" s="47">
        <v>30.97</v>
      </c>
      <c r="I2330" s="51">
        <f t="shared" si="274"/>
        <v>0.7793155510820331</v>
      </c>
      <c r="J2330" s="51">
        <f t="shared" ca="1" si="275"/>
        <v>1</v>
      </c>
      <c r="K2330" s="47">
        <f t="shared" si="276"/>
        <v>30.53</v>
      </c>
      <c r="L2330" s="47">
        <f t="shared" si="277"/>
        <v>31.06</v>
      </c>
      <c r="M2330" s="47">
        <f t="shared" si="278"/>
        <v>30.49</v>
      </c>
      <c r="N2330" s="47">
        <f t="shared" si="279"/>
        <v>30.97</v>
      </c>
      <c r="O2330" s="48">
        <f t="shared" ca="1" si="280"/>
        <v>1662500</v>
      </c>
    </row>
    <row r="2331" spans="1:15" x14ac:dyDescent="0.25">
      <c r="A2331">
        <v>2316</v>
      </c>
      <c r="B2331" s="84">
        <v>38593</v>
      </c>
      <c r="C2331" s="47">
        <v>38.880000000000003</v>
      </c>
      <c r="D2331" s="47">
        <v>39.39</v>
      </c>
      <c r="E2331" s="47">
        <v>38.79</v>
      </c>
      <c r="F2331" s="47">
        <v>39.31</v>
      </c>
      <c r="G2331" s="48">
        <v>1367100</v>
      </c>
      <c r="H2331" s="47">
        <v>30.64</v>
      </c>
      <c r="I2331" s="51">
        <f t="shared" si="274"/>
        <v>0.7794454337318748</v>
      </c>
      <c r="J2331" s="51">
        <f t="shared" ca="1" si="275"/>
        <v>1</v>
      </c>
      <c r="K2331" s="47">
        <f t="shared" si="276"/>
        <v>30.3</v>
      </c>
      <c r="L2331" s="47">
        <f t="shared" si="277"/>
        <v>30.7</v>
      </c>
      <c r="M2331" s="47">
        <f t="shared" si="278"/>
        <v>30.23</v>
      </c>
      <c r="N2331" s="47">
        <f t="shared" si="279"/>
        <v>30.64</v>
      </c>
      <c r="O2331" s="48">
        <f t="shared" ca="1" si="280"/>
        <v>1367100</v>
      </c>
    </row>
    <row r="2332" spans="1:15" x14ac:dyDescent="0.25">
      <c r="A2332">
        <v>2317</v>
      </c>
      <c r="B2332" s="84">
        <v>38590</v>
      </c>
      <c r="C2332" s="47">
        <v>39.17</v>
      </c>
      <c r="D2332" s="47">
        <v>39.22</v>
      </c>
      <c r="E2332" s="47">
        <v>38.85</v>
      </c>
      <c r="F2332" s="47">
        <v>39.049999999999997</v>
      </c>
      <c r="G2332" s="48">
        <v>883500</v>
      </c>
      <c r="H2332" s="47">
        <v>30.43</v>
      </c>
      <c r="I2332" s="51">
        <f t="shared" si="274"/>
        <v>0.779257362355954</v>
      </c>
      <c r="J2332" s="51">
        <f t="shared" ca="1" si="275"/>
        <v>1</v>
      </c>
      <c r="K2332" s="47">
        <f t="shared" si="276"/>
        <v>30.52</v>
      </c>
      <c r="L2332" s="47">
        <f t="shared" si="277"/>
        <v>30.56</v>
      </c>
      <c r="M2332" s="47">
        <f t="shared" si="278"/>
        <v>30.27</v>
      </c>
      <c r="N2332" s="47">
        <f t="shared" si="279"/>
        <v>30.43</v>
      </c>
      <c r="O2332" s="48">
        <f t="shared" ca="1" si="280"/>
        <v>883500</v>
      </c>
    </row>
    <row r="2333" spans="1:15" x14ac:dyDescent="0.25">
      <c r="A2333">
        <v>2318</v>
      </c>
      <c r="B2333" s="84">
        <v>38589</v>
      </c>
      <c r="C2333" s="47">
        <v>39.380000000000003</v>
      </c>
      <c r="D2333" s="47">
        <v>39.5</v>
      </c>
      <c r="E2333" s="47">
        <v>39.119999999999997</v>
      </c>
      <c r="F2333" s="47">
        <v>39.29</v>
      </c>
      <c r="G2333" s="48">
        <v>666100</v>
      </c>
      <c r="H2333" s="47">
        <v>30.62</v>
      </c>
      <c r="I2333" s="51">
        <f t="shared" si="274"/>
        <v>0.77933316365487404</v>
      </c>
      <c r="J2333" s="51">
        <f t="shared" ca="1" si="275"/>
        <v>1</v>
      </c>
      <c r="K2333" s="47">
        <f t="shared" si="276"/>
        <v>30.69</v>
      </c>
      <c r="L2333" s="47">
        <f t="shared" si="277"/>
        <v>30.78</v>
      </c>
      <c r="M2333" s="47">
        <f t="shared" si="278"/>
        <v>30.49</v>
      </c>
      <c r="N2333" s="47">
        <f t="shared" si="279"/>
        <v>30.62</v>
      </c>
      <c r="O2333" s="48">
        <f t="shared" ca="1" si="280"/>
        <v>666100</v>
      </c>
    </row>
    <row r="2334" spans="1:15" x14ac:dyDescent="0.25">
      <c r="A2334">
        <v>2319</v>
      </c>
      <c r="B2334" s="84">
        <v>38588</v>
      </c>
      <c r="C2334" s="47">
        <v>39.380000000000003</v>
      </c>
      <c r="D2334" s="47">
        <v>39.630000000000003</v>
      </c>
      <c r="E2334" s="47">
        <v>39.22</v>
      </c>
      <c r="F2334" s="47">
        <v>39.299999999999997</v>
      </c>
      <c r="G2334" s="48">
        <v>1163300</v>
      </c>
      <c r="H2334" s="47">
        <v>30.63</v>
      </c>
      <c r="I2334" s="51">
        <f t="shared" si="274"/>
        <v>0.77938931297709924</v>
      </c>
      <c r="J2334" s="51">
        <f t="shared" ca="1" si="275"/>
        <v>1</v>
      </c>
      <c r="K2334" s="47">
        <f t="shared" si="276"/>
        <v>30.69</v>
      </c>
      <c r="L2334" s="47">
        <f t="shared" si="277"/>
        <v>30.89</v>
      </c>
      <c r="M2334" s="47">
        <f t="shared" si="278"/>
        <v>30.57</v>
      </c>
      <c r="N2334" s="47">
        <f t="shared" si="279"/>
        <v>30.63</v>
      </c>
      <c r="O2334" s="48">
        <f t="shared" ca="1" si="280"/>
        <v>1163300</v>
      </c>
    </row>
    <row r="2335" spans="1:15" x14ac:dyDescent="0.25">
      <c r="A2335">
        <v>2320</v>
      </c>
      <c r="B2335" s="84">
        <v>38587</v>
      </c>
      <c r="C2335" s="47">
        <v>39.4</v>
      </c>
      <c r="D2335" s="47">
        <v>39.65</v>
      </c>
      <c r="E2335" s="47">
        <v>39.35</v>
      </c>
      <c r="F2335" s="47">
        <v>39.450000000000003</v>
      </c>
      <c r="G2335" s="48">
        <v>1260500</v>
      </c>
      <c r="H2335" s="47">
        <v>30.75</v>
      </c>
      <c r="I2335" s="51">
        <f t="shared" si="274"/>
        <v>0.77946768060836491</v>
      </c>
      <c r="J2335" s="51">
        <f t="shared" ca="1" si="275"/>
        <v>1</v>
      </c>
      <c r="K2335" s="47">
        <f t="shared" si="276"/>
        <v>30.71</v>
      </c>
      <c r="L2335" s="47">
        <f t="shared" si="277"/>
        <v>30.91</v>
      </c>
      <c r="M2335" s="47">
        <f t="shared" si="278"/>
        <v>30.67</v>
      </c>
      <c r="N2335" s="47">
        <f t="shared" si="279"/>
        <v>30.75</v>
      </c>
      <c r="O2335" s="48">
        <f t="shared" ca="1" si="280"/>
        <v>1260500</v>
      </c>
    </row>
    <row r="2336" spans="1:15" x14ac:dyDescent="0.25">
      <c r="A2336">
        <v>2321</v>
      </c>
      <c r="B2336" s="84">
        <v>38586</v>
      </c>
      <c r="C2336" s="47">
        <v>39.6</v>
      </c>
      <c r="D2336" s="47">
        <v>39.770000000000003</v>
      </c>
      <c r="E2336" s="47">
        <v>39.33</v>
      </c>
      <c r="F2336" s="47">
        <v>39.409999999999997</v>
      </c>
      <c r="G2336" s="48">
        <v>1523000</v>
      </c>
      <c r="H2336" s="47">
        <v>30.71</v>
      </c>
      <c r="I2336" s="51">
        <f t="shared" si="274"/>
        <v>0.77924384673940628</v>
      </c>
      <c r="J2336" s="51">
        <f t="shared" ca="1" si="275"/>
        <v>1</v>
      </c>
      <c r="K2336" s="47">
        <f t="shared" si="276"/>
        <v>30.86</v>
      </c>
      <c r="L2336" s="47">
        <f t="shared" si="277"/>
        <v>30.99</v>
      </c>
      <c r="M2336" s="47">
        <f t="shared" si="278"/>
        <v>30.65</v>
      </c>
      <c r="N2336" s="47">
        <f t="shared" si="279"/>
        <v>30.71</v>
      </c>
      <c r="O2336" s="48">
        <f t="shared" ca="1" si="280"/>
        <v>1523000</v>
      </c>
    </row>
    <row r="2337" spans="1:15" x14ac:dyDescent="0.25">
      <c r="A2337">
        <v>2322</v>
      </c>
      <c r="B2337" s="84">
        <v>38583</v>
      </c>
      <c r="C2337" s="47">
        <v>39.369999999999997</v>
      </c>
      <c r="D2337" s="47">
        <v>39.590000000000003</v>
      </c>
      <c r="E2337" s="47">
        <v>39.270000000000003</v>
      </c>
      <c r="F2337" s="47">
        <v>39.49</v>
      </c>
      <c r="G2337" s="48">
        <v>940400</v>
      </c>
      <c r="H2337" s="47">
        <v>30.78</v>
      </c>
      <c r="I2337" s="51">
        <f t="shared" si="274"/>
        <v>0.77943783236262343</v>
      </c>
      <c r="J2337" s="51">
        <f t="shared" ca="1" si="275"/>
        <v>1</v>
      </c>
      <c r="K2337" s="47">
        <f t="shared" si="276"/>
        <v>30.69</v>
      </c>
      <c r="L2337" s="47">
        <f t="shared" si="277"/>
        <v>30.86</v>
      </c>
      <c r="M2337" s="47">
        <f t="shared" si="278"/>
        <v>30.61</v>
      </c>
      <c r="N2337" s="47">
        <f t="shared" si="279"/>
        <v>30.78</v>
      </c>
      <c r="O2337" s="48">
        <f t="shared" ca="1" si="280"/>
        <v>940400</v>
      </c>
    </row>
    <row r="2338" spans="1:15" x14ac:dyDescent="0.25">
      <c r="A2338">
        <v>2323</v>
      </c>
      <c r="B2338" s="84">
        <v>38582</v>
      </c>
      <c r="C2338" s="47">
        <v>39.35</v>
      </c>
      <c r="D2338" s="47">
        <v>39.46</v>
      </c>
      <c r="E2338" s="47">
        <v>39.200000000000003</v>
      </c>
      <c r="F2338" s="47">
        <v>39.36</v>
      </c>
      <c r="G2338" s="48">
        <v>1038500</v>
      </c>
      <c r="H2338" s="47">
        <v>30.68</v>
      </c>
      <c r="I2338" s="51">
        <f t="shared" si="274"/>
        <v>0.77947154471544711</v>
      </c>
      <c r="J2338" s="51">
        <f t="shared" ca="1" si="275"/>
        <v>1</v>
      </c>
      <c r="K2338" s="47">
        <f t="shared" si="276"/>
        <v>30.67</v>
      </c>
      <c r="L2338" s="47">
        <f t="shared" si="277"/>
        <v>30.76</v>
      </c>
      <c r="M2338" s="47">
        <f t="shared" si="278"/>
        <v>30.56</v>
      </c>
      <c r="N2338" s="47">
        <f t="shared" si="279"/>
        <v>30.68</v>
      </c>
      <c r="O2338" s="48">
        <f t="shared" ca="1" si="280"/>
        <v>1038500</v>
      </c>
    </row>
    <row r="2339" spans="1:15" x14ac:dyDescent="0.25">
      <c r="A2339">
        <v>2324</v>
      </c>
      <c r="B2339" s="84">
        <v>38581</v>
      </c>
      <c r="C2339" s="47">
        <v>39.29</v>
      </c>
      <c r="D2339" s="47">
        <v>39.549999999999997</v>
      </c>
      <c r="E2339" s="47">
        <v>39.24</v>
      </c>
      <c r="F2339" s="47">
        <v>39.4</v>
      </c>
      <c r="G2339" s="48">
        <v>873500</v>
      </c>
      <c r="H2339" s="47">
        <v>30.71</v>
      </c>
      <c r="I2339" s="51">
        <f t="shared" si="274"/>
        <v>0.77944162436548226</v>
      </c>
      <c r="J2339" s="51">
        <f t="shared" ca="1" si="275"/>
        <v>1</v>
      </c>
      <c r="K2339" s="47">
        <f t="shared" si="276"/>
        <v>30.62</v>
      </c>
      <c r="L2339" s="47">
        <f t="shared" si="277"/>
        <v>30.83</v>
      </c>
      <c r="M2339" s="47">
        <f t="shared" si="278"/>
        <v>30.59</v>
      </c>
      <c r="N2339" s="47">
        <f t="shared" si="279"/>
        <v>30.71</v>
      </c>
      <c r="O2339" s="48">
        <f t="shared" ca="1" si="280"/>
        <v>873500</v>
      </c>
    </row>
    <row r="2340" spans="1:15" x14ac:dyDescent="0.25">
      <c r="A2340">
        <v>2325</v>
      </c>
      <c r="B2340" s="84">
        <v>38580</v>
      </c>
      <c r="C2340" s="47">
        <v>39.6</v>
      </c>
      <c r="D2340" s="47">
        <v>39.76</v>
      </c>
      <c r="E2340" s="47">
        <v>39.340000000000003</v>
      </c>
      <c r="F2340" s="47">
        <v>39.369999999999997</v>
      </c>
      <c r="G2340" s="48">
        <v>737700</v>
      </c>
      <c r="H2340" s="47">
        <v>30.68</v>
      </c>
      <c r="I2340" s="51">
        <f t="shared" si="274"/>
        <v>0.77927355854711711</v>
      </c>
      <c r="J2340" s="51">
        <f t="shared" ca="1" si="275"/>
        <v>1</v>
      </c>
      <c r="K2340" s="47">
        <f t="shared" si="276"/>
        <v>30.86</v>
      </c>
      <c r="L2340" s="47">
        <f t="shared" si="277"/>
        <v>30.98</v>
      </c>
      <c r="M2340" s="47">
        <f t="shared" si="278"/>
        <v>30.66</v>
      </c>
      <c r="N2340" s="47">
        <f t="shared" si="279"/>
        <v>30.68</v>
      </c>
      <c r="O2340" s="48">
        <f t="shared" ca="1" si="280"/>
        <v>737700</v>
      </c>
    </row>
    <row r="2341" spans="1:15" x14ac:dyDescent="0.25">
      <c r="A2341">
        <v>2326</v>
      </c>
      <c r="B2341" s="84">
        <v>38579</v>
      </c>
      <c r="C2341" s="47">
        <v>39.5</v>
      </c>
      <c r="D2341" s="47">
        <v>39.64</v>
      </c>
      <c r="E2341" s="47">
        <v>39.369999999999997</v>
      </c>
      <c r="F2341" s="47">
        <v>39.549999999999997</v>
      </c>
      <c r="G2341" s="48">
        <v>642500</v>
      </c>
      <c r="H2341" s="47">
        <v>30.82</v>
      </c>
      <c r="I2341" s="51">
        <f t="shared" si="274"/>
        <v>0.77926675094816689</v>
      </c>
      <c r="J2341" s="51">
        <f t="shared" ca="1" si="275"/>
        <v>1</v>
      </c>
      <c r="K2341" s="47">
        <f t="shared" si="276"/>
        <v>30.78</v>
      </c>
      <c r="L2341" s="47">
        <f t="shared" si="277"/>
        <v>30.89</v>
      </c>
      <c r="M2341" s="47">
        <f t="shared" si="278"/>
        <v>30.68</v>
      </c>
      <c r="N2341" s="47">
        <f t="shared" si="279"/>
        <v>30.82</v>
      </c>
      <c r="O2341" s="48">
        <f t="shared" ca="1" si="280"/>
        <v>642500</v>
      </c>
    </row>
    <row r="2342" spans="1:15" x14ac:dyDescent="0.25">
      <c r="A2342">
        <v>2327</v>
      </c>
      <c r="B2342" s="84">
        <v>38576</v>
      </c>
      <c r="C2342" s="47">
        <v>39.58</v>
      </c>
      <c r="D2342" s="47">
        <v>39.729999999999997</v>
      </c>
      <c r="E2342" s="47">
        <v>39.450000000000003</v>
      </c>
      <c r="F2342" s="47">
        <v>39.520000000000003</v>
      </c>
      <c r="G2342" s="48">
        <v>1051000</v>
      </c>
      <c r="H2342" s="47">
        <v>30.8</v>
      </c>
      <c r="I2342" s="51">
        <f t="shared" si="274"/>
        <v>0.77935222672064774</v>
      </c>
      <c r="J2342" s="51">
        <f t="shared" ca="1" si="275"/>
        <v>1</v>
      </c>
      <c r="K2342" s="47">
        <f t="shared" si="276"/>
        <v>30.85</v>
      </c>
      <c r="L2342" s="47">
        <f t="shared" si="277"/>
        <v>30.96</v>
      </c>
      <c r="M2342" s="47">
        <f t="shared" si="278"/>
        <v>30.75</v>
      </c>
      <c r="N2342" s="47">
        <f t="shared" si="279"/>
        <v>30.8</v>
      </c>
      <c r="O2342" s="48">
        <f t="shared" ca="1" si="280"/>
        <v>1051000</v>
      </c>
    </row>
    <row r="2343" spans="1:15" x14ac:dyDescent="0.25">
      <c r="A2343">
        <v>2328</v>
      </c>
      <c r="B2343" s="84">
        <v>38575</v>
      </c>
      <c r="C2343" s="47">
        <v>39.36</v>
      </c>
      <c r="D2343" s="47">
        <v>39.75</v>
      </c>
      <c r="E2343" s="47">
        <v>39.340000000000003</v>
      </c>
      <c r="F2343" s="47">
        <v>39.75</v>
      </c>
      <c r="G2343" s="48">
        <v>1014300</v>
      </c>
      <c r="H2343" s="47">
        <v>30.98</v>
      </c>
      <c r="I2343" s="51">
        <f t="shared" si="274"/>
        <v>0.77937106918238996</v>
      </c>
      <c r="J2343" s="51">
        <f t="shared" ca="1" si="275"/>
        <v>1</v>
      </c>
      <c r="K2343" s="47">
        <f t="shared" si="276"/>
        <v>30.68</v>
      </c>
      <c r="L2343" s="47">
        <f t="shared" si="277"/>
        <v>30.98</v>
      </c>
      <c r="M2343" s="47">
        <f t="shared" si="278"/>
        <v>30.66</v>
      </c>
      <c r="N2343" s="47">
        <f t="shared" si="279"/>
        <v>30.98</v>
      </c>
      <c r="O2343" s="48">
        <f t="shared" ca="1" si="280"/>
        <v>1014300</v>
      </c>
    </row>
    <row r="2344" spans="1:15" x14ac:dyDescent="0.25">
      <c r="A2344">
        <v>2329</v>
      </c>
      <c r="B2344" s="84">
        <v>38574</v>
      </c>
      <c r="C2344" s="47">
        <v>39.4</v>
      </c>
      <c r="D2344" s="47">
        <v>39.69</v>
      </c>
      <c r="E2344" s="47">
        <v>39.119999999999997</v>
      </c>
      <c r="F2344" s="47">
        <v>39.36</v>
      </c>
      <c r="G2344" s="48">
        <v>812000</v>
      </c>
      <c r="H2344" s="47">
        <v>30.68</v>
      </c>
      <c r="I2344" s="51">
        <f t="shared" si="274"/>
        <v>0.77947154471544711</v>
      </c>
      <c r="J2344" s="51">
        <f t="shared" ca="1" si="275"/>
        <v>1</v>
      </c>
      <c r="K2344" s="47">
        <f t="shared" si="276"/>
        <v>30.71</v>
      </c>
      <c r="L2344" s="47">
        <f t="shared" si="277"/>
        <v>30.94</v>
      </c>
      <c r="M2344" s="47">
        <f t="shared" si="278"/>
        <v>30.49</v>
      </c>
      <c r="N2344" s="47">
        <f t="shared" si="279"/>
        <v>30.68</v>
      </c>
      <c r="O2344" s="48">
        <f t="shared" ca="1" si="280"/>
        <v>812000</v>
      </c>
    </row>
    <row r="2345" spans="1:15" x14ac:dyDescent="0.25">
      <c r="A2345">
        <v>2330</v>
      </c>
      <c r="B2345" s="84">
        <v>38573</v>
      </c>
      <c r="C2345" s="47">
        <v>39.4</v>
      </c>
      <c r="D2345" s="47">
        <v>39.5</v>
      </c>
      <c r="E2345" s="47">
        <v>39.229999999999997</v>
      </c>
      <c r="F2345" s="47">
        <v>39.33</v>
      </c>
      <c r="G2345" s="48">
        <v>1116300</v>
      </c>
      <c r="H2345" s="47">
        <v>30.65</v>
      </c>
      <c r="I2345" s="51">
        <f t="shared" si="274"/>
        <v>0.77930333079074499</v>
      </c>
      <c r="J2345" s="51">
        <f t="shared" ca="1" si="275"/>
        <v>1</v>
      </c>
      <c r="K2345" s="47">
        <f t="shared" si="276"/>
        <v>30.7</v>
      </c>
      <c r="L2345" s="47">
        <f t="shared" si="277"/>
        <v>30.78</v>
      </c>
      <c r="M2345" s="47">
        <f t="shared" si="278"/>
        <v>30.57</v>
      </c>
      <c r="N2345" s="47">
        <f t="shared" si="279"/>
        <v>30.65</v>
      </c>
      <c r="O2345" s="48">
        <f t="shared" ca="1" si="280"/>
        <v>1116300</v>
      </c>
    </row>
    <row r="2346" spans="1:15" x14ac:dyDescent="0.25">
      <c r="A2346">
        <v>2331</v>
      </c>
      <c r="B2346" s="84">
        <v>38572</v>
      </c>
      <c r="C2346" s="47">
        <v>39</v>
      </c>
      <c r="D2346" s="47">
        <v>39.450000000000003</v>
      </c>
      <c r="E2346" s="47">
        <v>39</v>
      </c>
      <c r="F2346" s="47">
        <v>39.26</v>
      </c>
      <c r="G2346" s="48">
        <v>982800</v>
      </c>
      <c r="H2346" s="47">
        <v>30.6</v>
      </c>
      <c r="I2346" s="51">
        <f t="shared" si="274"/>
        <v>0.77941925624044839</v>
      </c>
      <c r="J2346" s="51">
        <f t="shared" ca="1" si="275"/>
        <v>1</v>
      </c>
      <c r="K2346" s="47">
        <f t="shared" si="276"/>
        <v>30.4</v>
      </c>
      <c r="L2346" s="47">
        <f t="shared" si="277"/>
        <v>30.75</v>
      </c>
      <c r="M2346" s="47">
        <f t="shared" si="278"/>
        <v>30.4</v>
      </c>
      <c r="N2346" s="47">
        <f t="shared" si="279"/>
        <v>30.6</v>
      </c>
      <c r="O2346" s="48">
        <f t="shared" ca="1" si="280"/>
        <v>982800</v>
      </c>
    </row>
    <row r="2347" spans="1:15" x14ac:dyDescent="0.25">
      <c r="A2347">
        <v>2332</v>
      </c>
      <c r="B2347" s="84">
        <v>38569</v>
      </c>
      <c r="C2347" s="47">
        <v>39.26</v>
      </c>
      <c r="D2347" s="47">
        <v>39.450000000000003</v>
      </c>
      <c r="E2347" s="47">
        <v>38.96</v>
      </c>
      <c r="F2347" s="47">
        <v>39</v>
      </c>
      <c r="G2347" s="48">
        <v>1238100</v>
      </c>
      <c r="H2347" s="47">
        <v>30.39</v>
      </c>
      <c r="I2347" s="51">
        <f t="shared" si="274"/>
        <v>0.77923076923076928</v>
      </c>
      <c r="J2347" s="51">
        <f t="shared" ca="1" si="275"/>
        <v>1</v>
      </c>
      <c r="K2347" s="47">
        <f t="shared" si="276"/>
        <v>30.59</v>
      </c>
      <c r="L2347" s="47">
        <f t="shared" si="277"/>
        <v>30.74</v>
      </c>
      <c r="M2347" s="47">
        <f t="shared" si="278"/>
        <v>30.36</v>
      </c>
      <c r="N2347" s="47">
        <f t="shared" si="279"/>
        <v>30.39</v>
      </c>
      <c r="O2347" s="48">
        <f t="shared" ca="1" si="280"/>
        <v>1238100</v>
      </c>
    </row>
    <row r="2348" spans="1:15" x14ac:dyDescent="0.25">
      <c r="A2348">
        <v>2333</v>
      </c>
      <c r="B2348" s="84">
        <v>38568</v>
      </c>
      <c r="C2348" s="47">
        <v>39.369999999999997</v>
      </c>
      <c r="D2348" s="47">
        <v>39.49</v>
      </c>
      <c r="E2348" s="47">
        <v>39.17</v>
      </c>
      <c r="F2348" s="47">
        <v>39.33</v>
      </c>
      <c r="G2348" s="48">
        <v>976700</v>
      </c>
      <c r="H2348" s="47">
        <v>30.65</v>
      </c>
      <c r="I2348" s="51">
        <f t="shared" si="274"/>
        <v>0.77930333079074499</v>
      </c>
      <c r="J2348" s="51">
        <f t="shared" ca="1" si="275"/>
        <v>1</v>
      </c>
      <c r="K2348" s="47">
        <f t="shared" si="276"/>
        <v>30.68</v>
      </c>
      <c r="L2348" s="47">
        <f t="shared" si="277"/>
        <v>30.77</v>
      </c>
      <c r="M2348" s="47">
        <f t="shared" si="278"/>
        <v>30.53</v>
      </c>
      <c r="N2348" s="47">
        <f t="shared" si="279"/>
        <v>30.65</v>
      </c>
      <c r="O2348" s="48">
        <f t="shared" ca="1" si="280"/>
        <v>976700</v>
      </c>
    </row>
    <row r="2349" spans="1:15" x14ac:dyDescent="0.25">
      <c r="A2349">
        <v>2334</v>
      </c>
      <c r="B2349" s="84">
        <v>38567</v>
      </c>
      <c r="C2349" s="47">
        <v>39.43</v>
      </c>
      <c r="D2349" s="47">
        <v>39.58</v>
      </c>
      <c r="E2349" s="47">
        <v>39.36</v>
      </c>
      <c r="F2349" s="47">
        <v>39.549999999999997</v>
      </c>
      <c r="G2349" s="48">
        <v>806800</v>
      </c>
      <c r="H2349" s="47">
        <v>30.82</v>
      </c>
      <c r="I2349" s="51">
        <f t="shared" si="274"/>
        <v>0.77926675094816689</v>
      </c>
      <c r="J2349" s="51">
        <f t="shared" ca="1" si="275"/>
        <v>1</v>
      </c>
      <c r="K2349" s="47">
        <f t="shared" si="276"/>
        <v>30.73</v>
      </c>
      <c r="L2349" s="47">
        <f t="shared" si="277"/>
        <v>30.84</v>
      </c>
      <c r="M2349" s="47">
        <f t="shared" si="278"/>
        <v>30.67</v>
      </c>
      <c r="N2349" s="47">
        <f t="shared" si="279"/>
        <v>30.82</v>
      </c>
      <c r="O2349" s="48">
        <f t="shared" ca="1" si="280"/>
        <v>806800</v>
      </c>
    </row>
    <row r="2350" spans="1:15" x14ac:dyDescent="0.25">
      <c r="A2350">
        <v>2335</v>
      </c>
      <c r="B2350" s="84">
        <v>38566</v>
      </c>
      <c r="C2350" s="47">
        <v>39.36</v>
      </c>
      <c r="D2350" s="47">
        <v>39.65</v>
      </c>
      <c r="E2350" s="47">
        <v>39.15</v>
      </c>
      <c r="F2350" s="47">
        <v>39.58</v>
      </c>
      <c r="G2350" s="48">
        <v>1055300</v>
      </c>
      <c r="H2350" s="47">
        <v>30.85</v>
      </c>
      <c r="I2350" s="51">
        <f t="shared" si="274"/>
        <v>0.77943405760485096</v>
      </c>
      <c r="J2350" s="51">
        <f t="shared" ca="1" si="275"/>
        <v>1</v>
      </c>
      <c r="K2350" s="47">
        <f t="shared" si="276"/>
        <v>30.68</v>
      </c>
      <c r="L2350" s="47">
        <f t="shared" si="277"/>
        <v>30.9</v>
      </c>
      <c r="M2350" s="47">
        <f t="shared" si="278"/>
        <v>30.51</v>
      </c>
      <c r="N2350" s="47">
        <f t="shared" si="279"/>
        <v>30.85</v>
      </c>
      <c r="O2350" s="48">
        <f t="shared" ca="1" si="280"/>
        <v>1055300</v>
      </c>
    </row>
    <row r="2351" spans="1:15" x14ac:dyDescent="0.25">
      <c r="A2351">
        <v>2336</v>
      </c>
      <c r="B2351" s="84">
        <v>38565</v>
      </c>
      <c r="C2351" s="47">
        <v>39.35</v>
      </c>
      <c r="D2351" s="47">
        <v>39.5</v>
      </c>
      <c r="E2351" s="47">
        <v>39.11</v>
      </c>
      <c r="F2351" s="47">
        <v>39.36</v>
      </c>
      <c r="G2351" s="48">
        <v>1369500</v>
      </c>
      <c r="H2351" s="47">
        <v>30.68</v>
      </c>
      <c r="I2351" s="51">
        <f t="shared" si="274"/>
        <v>0.77947154471544711</v>
      </c>
      <c r="J2351" s="51">
        <f t="shared" ca="1" si="275"/>
        <v>1</v>
      </c>
      <c r="K2351" s="47">
        <f t="shared" si="276"/>
        <v>30.67</v>
      </c>
      <c r="L2351" s="47">
        <f t="shared" si="277"/>
        <v>30.79</v>
      </c>
      <c r="M2351" s="47">
        <f t="shared" si="278"/>
        <v>30.49</v>
      </c>
      <c r="N2351" s="47">
        <f t="shared" si="279"/>
        <v>30.68</v>
      </c>
      <c r="O2351" s="48">
        <f t="shared" ca="1" si="280"/>
        <v>1369500</v>
      </c>
    </row>
    <row r="2352" spans="1:15" x14ac:dyDescent="0.25">
      <c r="A2352">
        <v>2337</v>
      </c>
      <c r="B2352" s="84">
        <v>38562</v>
      </c>
      <c r="C2352" s="47">
        <v>39.78</v>
      </c>
      <c r="D2352" s="47">
        <v>39.78</v>
      </c>
      <c r="E2352" s="47">
        <v>39.22</v>
      </c>
      <c r="F2352" s="47">
        <v>39.33</v>
      </c>
      <c r="G2352" s="48">
        <v>1216800</v>
      </c>
      <c r="H2352" s="47">
        <v>30.65</v>
      </c>
      <c r="I2352" s="51">
        <f t="shared" si="274"/>
        <v>0.77930333079074499</v>
      </c>
      <c r="J2352" s="51">
        <f t="shared" ca="1" si="275"/>
        <v>1</v>
      </c>
      <c r="K2352" s="47">
        <f t="shared" si="276"/>
        <v>31</v>
      </c>
      <c r="L2352" s="47">
        <f t="shared" si="277"/>
        <v>31</v>
      </c>
      <c r="M2352" s="47">
        <f t="shared" si="278"/>
        <v>30.56</v>
      </c>
      <c r="N2352" s="47">
        <f t="shared" si="279"/>
        <v>30.65</v>
      </c>
      <c r="O2352" s="48">
        <f t="shared" ca="1" si="280"/>
        <v>1216800</v>
      </c>
    </row>
    <row r="2353" spans="1:15" x14ac:dyDescent="0.25">
      <c r="A2353">
        <v>2338</v>
      </c>
      <c r="B2353" s="84">
        <v>38561</v>
      </c>
      <c r="C2353" s="47">
        <v>39.97</v>
      </c>
      <c r="D2353" s="47">
        <v>40</v>
      </c>
      <c r="E2353" s="47">
        <v>39.380000000000003</v>
      </c>
      <c r="F2353" s="47">
        <v>39.69</v>
      </c>
      <c r="G2353" s="48">
        <v>1868100</v>
      </c>
      <c r="H2353" s="47">
        <v>30.93</v>
      </c>
      <c r="I2353" s="51">
        <f t="shared" si="274"/>
        <v>0.77928949357520794</v>
      </c>
      <c r="J2353" s="51">
        <f t="shared" ca="1" si="275"/>
        <v>1</v>
      </c>
      <c r="K2353" s="47">
        <f t="shared" si="276"/>
        <v>31.15</v>
      </c>
      <c r="L2353" s="47">
        <f t="shared" si="277"/>
        <v>31.17</v>
      </c>
      <c r="M2353" s="47">
        <f t="shared" si="278"/>
        <v>30.69</v>
      </c>
      <c r="N2353" s="47">
        <f t="shared" si="279"/>
        <v>30.93</v>
      </c>
      <c r="O2353" s="48">
        <f t="shared" ca="1" si="280"/>
        <v>1868100</v>
      </c>
    </row>
    <row r="2354" spans="1:15" x14ac:dyDescent="0.25">
      <c r="A2354">
        <v>2339</v>
      </c>
      <c r="B2354" s="84">
        <v>38560</v>
      </c>
      <c r="C2354" s="47">
        <v>39.770000000000003</v>
      </c>
      <c r="D2354" s="47">
        <v>39.99</v>
      </c>
      <c r="E2354" s="47">
        <v>39.76</v>
      </c>
      <c r="F2354" s="47">
        <v>39.83</v>
      </c>
      <c r="G2354" s="48">
        <v>1668700</v>
      </c>
      <c r="H2354" s="47">
        <v>31.04</v>
      </c>
      <c r="I2354" s="51">
        <f t="shared" si="274"/>
        <v>0.7793120763243786</v>
      </c>
      <c r="J2354" s="51">
        <f t="shared" ca="1" si="275"/>
        <v>1</v>
      </c>
      <c r="K2354" s="47">
        <f t="shared" si="276"/>
        <v>30.99</v>
      </c>
      <c r="L2354" s="47">
        <f t="shared" si="277"/>
        <v>31.16</v>
      </c>
      <c r="M2354" s="47">
        <f t="shared" si="278"/>
        <v>30.99</v>
      </c>
      <c r="N2354" s="47">
        <f t="shared" si="279"/>
        <v>31.04</v>
      </c>
      <c r="O2354" s="48">
        <f t="shared" ca="1" si="280"/>
        <v>1668700</v>
      </c>
    </row>
    <row r="2355" spans="1:15" x14ac:dyDescent="0.25">
      <c r="A2355">
        <v>2340</v>
      </c>
      <c r="B2355" s="84">
        <v>38559</v>
      </c>
      <c r="C2355" s="47">
        <v>39.65</v>
      </c>
      <c r="D2355" s="47">
        <v>39.99</v>
      </c>
      <c r="E2355" s="47">
        <v>39.56</v>
      </c>
      <c r="F2355" s="47">
        <v>39.82</v>
      </c>
      <c r="G2355" s="48">
        <v>1232300</v>
      </c>
      <c r="H2355" s="47">
        <v>31.03</v>
      </c>
      <c r="I2355" s="51">
        <f t="shared" si="274"/>
        <v>0.77925665494726271</v>
      </c>
      <c r="J2355" s="51">
        <f t="shared" ca="1" si="275"/>
        <v>1</v>
      </c>
      <c r="K2355" s="47">
        <f t="shared" si="276"/>
        <v>30.9</v>
      </c>
      <c r="L2355" s="47">
        <f t="shared" si="277"/>
        <v>31.16</v>
      </c>
      <c r="M2355" s="47">
        <f t="shared" si="278"/>
        <v>30.83</v>
      </c>
      <c r="N2355" s="47">
        <f t="shared" si="279"/>
        <v>31.03</v>
      </c>
      <c r="O2355" s="48">
        <f t="shared" ca="1" si="280"/>
        <v>1232300</v>
      </c>
    </row>
    <row r="2356" spans="1:15" x14ac:dyDescent="0.25">
      <c r="A2356">
        <v>2341</v>
      </c>
      <c r="B2356" s="84">
        <v>38558</v>
      </c>
      <c r="C2356" s="47">
        <v>39.549999999999997</v>
      </c>
      <c r="D2356" s="47">
        <v>39.71</v>
      </c>
      <c r="E2356" s="47">
        <v>39.24</v>
      </c>
      <c r="F2356" s="47">
        <v>39.25</v>
      </c>
      <c r="G2356" s="48">
        <v>1155100</v>
      </c>
      <c r="H2356" s="47">
        <v>30.59</v>
      </c>
      <c r="I2356" s="51">
        <f t="shared" si="274"/>
        <v>0.77936305732484079</v>
      </c>
      <c r="J2356" s="51">
        <f t="shared" ca="1" si="275"/>
        <v>1</v>
      </c>
      <c r="K2356" s="47">
        <f t="shared" si="276"/>
        <v>30.82</v>
      </c>
      <c r="L2356" s="47">
        <f t="shared" si="277"/>
        <v>30.95</v>
      </c>
      <c r="M2356" s="47">
        <f t="shared" si="278"/>
        <v>30.58</v>
      </c>
      <c r="N2356" s="47">
        <f t="shared" si="279"/>
        <v>30.59</v>
      </c>
      <c r="O2356" s="48">
        <f t="shared" ca="1" si="280"/>
        <v>1155100</v>
      </c>
    </row>
    <row r="2357" spans="1:15" x14ac:dyDescent="0.25">
      <c r="A2357">
        <v>2342</v>
      </c>
      <c r="B2357" s="84">
        <v>38555</v>
      </c>
      <c r="C2357" s="47">
        <v>39.549999999999997</v>
      </c>
      <c r="D2357" s="47">
        <v>39.58</v>
      </c>
      <c r="E2357" s="47">
        <v>39.28</v>
      </c>
      <c r="F2357" s="47">
        <v>39.42</v>
      </c>
      <c r="G2357" s="48">
        <v>1521100</v>
      </c>
      <c r="H2357" s="47">
        <v>30.72</v>
      </c>
      <c r="I2357" s="51">
        <f t="shared" si="274"/>
        <v>0.77929984779299843</v>
      </c>
      <c r="J2357" s="51">
        <f t="shared" ca="1" si="275"/>
        <v>1</v>
      </c>
      <c r="K2357" s="47">
        <f t="shared" si="276"/>
        <v>30.82</v>
      </c>
      <c r="L2357" s="47">
        <f t="shared" si="277"/>
        <v>30.84</v>
      </c>
      <c r="M2357" s="47">
        <f t="shared" si="278"/>
        <v>30.61</v>
      </c>
      <c r="N2357" s="47">
        <f t="shared" si="279"/>
        <v>30.72</v>
      </c>
      <c r="O2357" s="48">
        <f t="shared" ca="1" si="280"/>
        <v>1521100</v>
      </c>
    </row>
    <row r="2358" spans="1:15" x14ac:dyDescent="0.25">
      <c r="A2358">
        <v>2343</v>
      </c>
      <c r="B2358" s="84">
        <v>38554</v>
      </c>
      <c r="C2358" s="47">
        <v>39.75</v>
      </c>
      <c r="D2358" s="47">
        <v>39.880000000000003</v>
      </c>
      <c r="E2358" s="47">
        <v>39.56</v>
      </c>
      <c r="F2358" s="47">
        <v>39.64</v>
      </c>
      <c r="G2358" s="48">
        <v>1287000</v>
      </c>
      <c r="H2358" s="47">
        <v>30.89</v>
      </c>
      <c r="I2358" s="51">
        <f t="shared" si="274"/>
        <v>0.77926337033299697</v>
      </c>
      <c r="J2358" s="51">
        <f t="shared" ca="1" si="275"/>
        <v>1</v>
      </c>
      <c r="K2358" s="47">
        <f t="shared" si="276"/>
        <v>30.98</v>
      </c>
      <c r="L2358" s="47">
        <f t="shared" si="277"/>
        <v>31.08</v>
      </c>
      <c r="M2358" s="47">
        <f t="shared" si="278"/>
        <v>30.83</v>
      </c>
      <c r="N2358" s="47">
        <f t="shared" si="279"/>
        <v>30.89</v>
      </c>
      <c r="O2358" s="48">
        <f t="shared" ca="1" si="280"/>
        <v>1287000</v>
      </c>
    </row>
    <row r="2359" spans="1:15" x14ac:dyDescent="0.25">
      <c r="A2359">
        <v>2344</v>
      </c>
      <c r="B2359" s="84">
        <v>38553</v>
      </c>
      <c r="C2359" s="47">
        <v>39.299999999999997</v>
      </c>
      <c r="D2359" s="47">
        <v>39.81</v>
      </c>
      <c r="E2359" s="47">
        <v>39.299999999999997</v>
      </c>
      <c r="F2359" s="47">
        <v>39.71</v>
      </c>
      <c r="G2359" s="48">
        <v>1210400</v>
      </c>
      <c r="H2359" s="47">
        <v>30.95</v>
      </c>
      <c r="I2359" s="51">
        <f t="shared" si="274"/>
        <v>0.77940065474691511</v>
      </c>
      <c r="J2359" s="51">
        <f t="shared" ca="1" si="275"/>
        <v>1</v>
      </c>
      <c r="K2359" s="47">
        <f t="shared" si="276"/>
        <v>30.63</v>
      </c>
      <c r="L2359" s="47">
        <f t="shared" si="277"/>
        <v>31.03</v>
      </c>
      <c r="M2359" s="47">
        <f t="shared" si="278"/>
        <v>30.63</v>
      </c>
      <c r="N2359" s="47">
        <f t="shared" si="279"/>
        <v>30.95</v>
      </c>
      <c r="O2359" s="48">
        <f t="shared" ca="1" si="280"/>
        <v>1210400</v>
      </c>
    </row>
    <row r="2360" spans="1:15" x14ac:dyDescent="0.25">
      <c r="A2360">
        <v>2345</v>
      </c>
      <c r="B2360" s="84">
        <v>38552</v>
      </c>
      <c r="C2360" s="47">
        <v>39.6</v>
      </c>
      <c r="D2360" s="47">
        <v>39.86</v>
      </c>
      <c r="E2360" s="47">
        <v>39.369999999999997</v>
      </c>
      <c r="F2360" s="47">
        <v>39.549999999999997</v>
      </c>
      <c r="G2360" s="48">
        <v>832100</v>
      </c>
      <c r="H2360" s="47">
        <v>30.82</v>
      </c>
      <c r="I2360" s="51">
        <f t="shared" si="274"/>
        <v>0.77926675094816689</v>
      </c>
      <c r="J2360" s="51">
        <f t="shared" ca="1" si="275"/>
        <v>1</v>
      </c>
      <c r="K2360" s="47">
        <f t="shared" si="276"/>
        <v>30.86</v>
      </c>
      <c r="L2360" s="47">
        <f t="shared" si="277"/>
        <v>31.06</v>
      </c>
      <c r="M2360" s="47">
        <f t="shared" si="278"/>
        <v>30.68</v>
      </c>
      <c r="N2360" s="47">
        <f t="shared" si="279"/>
        <v>30.82</v>
      </c>
      <c r="O2360" s="48">
        <f t="shared" ca="1" si="280"/>
        <v>832100</v>
      </c>
    </row>
    <row r="2361" spans="1:15" x14ac:dyDescent="0.25">
      <c r="A2361">
        <v>2346</v>
      </c>
      <c r="B2361" s="84">
        <v>38551</v>
      </c>
      <c r="C2361" s="47">
        <v>39.58</v>
      </c>
      <c r="D2361" s="47">
        <v>39.6</v>
      </c>
      <c r="E2361" s="47">
        <v>39.299999999999997</v>
      </c>
      <c r="F2361" s="47">
        <v>39.5</v>
      </c>
      <c r="G2361" s="48">
        <v>1220400</v>
      </c>
      <c r="H2361" s="47">
        <v>30.78</v>
      </c>
      <c r="I2361" s="51">
        <f t="shared" si="274"/>
        <v>0.7792405063291139</v>
      </c>
      <c r="J2361" s="51">
        <f t="shared" ca="1" si="275"/>
        <v>1</v>
      </c>
      <c r="K2361" s="47">
        <f t="shared" si="276"/>
        <v>30.84</v>
      </c>
      <c r="L2361" s="47">
        <f t="shared" si="277"/>
        <v>30.86</v>
      </c>
      <c r="M2361" s="47">
        <f t="shared" si="278"/>
        <v>30.62</v>
      </c>
      <c r="N2361" s="47">
        <f t="shared" si="279"/>
        <v>30.78</v>
      </c>
      <c r="O2361" s="48">
        <f t="shared" ca="1" si="280"/>
        <v>1220400</v>
      </c>
    </row>
    <row r="2362" spans="1:15" x14ac:dyDescent="0.25">
      <c r="A2362">
        <v>2347</v>
      </c>
      <c r="B2362" s="84">
        <v>38548</v>
      </c>
      <c r="C2362" s="47">
        <v>39.229999999999997</v>
      </c>
      <c r="D2362" s="47">
        <v>39.85</v>
      </c>
      <c r="E2362" s="47">
        <v>39.21</v>
      </c>
      <c r="F2362" s="47">
        <v>39.75</v>
      </c>
      <c r="G2362" s="48">
        <v>1171200</v>
      </c>
      <c r="H2362" s="47">
        <v>30.98</v>
      </c>
      <c r="I2362" s="51">
        <f t="shared" si="274"/>
        <v>0.77937106918238996</v>
      </c>
      <c r="J2362" s="51">
        <f t="shared" ca="1" si="275"/>
        <v>1</v>
      </c>
      <c r="K2362" s="47">
        <f t="shared" si="276"/>
        <v>30.57</v>
      </c>
      <c r="L2362" s="47">
        <f t="shared" si="277"/>
        <v>31.06</v>
      </c>
      <c r="M2362" s="47">
        <f t="shared" si="278"/>
        <v>30.56</v>
      </c>
      <c r="N2362" s="47">
        <f t="shared" si="279"/>
        <v>30.98</v>
      </c>
      <c r="O2362" s="48">
        <f t="shared" ca="1" si="280"/>
        <v>1171200</v>
      </c>
    </row>
    <row r="2363" spans="1:15" x14ac:dyDescent="0.25">
      <c r="A2363">
        <v>2348</v>
      </c>
      <c r="B2363" s="84">
        <v>38547</v>
      </c>
      <c r="C2363" s="47">
        <v>39.799999999999997</v>
      </c>
      <c r="D2363" s="47">
        <v>39.880000000000003</v>
      </c>
      <c r="E2363" s="47">
        <v>39.17</v>
      </c>
      <c r="F2363" s="47">
        <v>39.229999999999997</v>
      </c>
      <c r="G2363" s="48">
        <v>1939000</v>
      </c>
      <c r="H2363" s="47">
        <v>30.57</v>
      </c>
      <c r="I2363" s="51">
        <f t="shared" si="274"/>
        <v>0.77925057354065774</v>
      </c>
      <c r="J2363" s="51">
        <f t="shared" ca="1" si="275"/>
        <v>1</v>
      </c>
      <c r="K2363" s="47">
        <f t="shared" si="276"/>
        <v>31.01</v>
      </c>
      <c r="L2363" s="47">
        <f t="shared" si="277"/>
        <v>31.08</v>
      </c>
      <c r="M2363" s="47">
        <f t="shared" si="278"/>
        <v>30.52</v>
      </c>
      <c r="N2363" s="47">
        <f t="shared" si="279"/>
        <v>30.57</v>
      </c>
      <c r="O2363" s="48">
        <f t="shared" ca="1" si="280"/>
        <v>1939000</v>
      </c>
    </row>
    <row r="2364" spans="1:15" x14ac:dyDescent="0.25">
      <c r="A2364">
        <v>2349</v>
      </c>
      <c r="B2364" s="84">
        <v>38546</v>
      </c>
      <c r="C2364" s="47">
        <v>39.42</v>
      </c>
      <c r="D2364" s="47">
        <v>39.729999999999997</v>
      </c>
      <c r="E2364" s="47">
        <v>39.42</v>
      </c>
      <c r="F2364" s="47">
        <v>39.700000000000003</v>
      </c>
      <c r="G2364" s="48">
        <v>1031000</v>
      </c>
      <c r="H2364" s="47">
        <v>30.94</v>
      </c>
      <c r="I2364" s="51">
        <f t="shared" si="274"/>
        <v>0.77934508816120907</v>
      </c>
      <c r="J2364" s="51">
        <f t="shared" ca="1" si="275"/>
        <v>1</v>
      </c>
      <c r="K2364" s="47">
        <f t="shared" si="276"/>
        <v>30.72</v>
      </c>
      <c r="L2364" s="47">
        <f t="shared" si="277"/>
        <v>30.96</v>
      </c>
      <c r="M2364" s="47">
        <f t="shared" si="278"/>
        <v>30.72</v>
      </c>
      <c r="N2364" s="47">
        <f t="shared" si="279"/>
        <v>30.94</v>
      </c>
      <c r="O2364" s="48">
        <f t="shared" ca="1" si="280"/>
        <v>1031000</v>
      </c>
    </row>
    <row r="2365" spans="1:15" x14ac:dyDescent="0.25">
      <c r="A2365">
        <v>2350</v>
      </c>
      <c r="B2365" s="84">
        <v>38545</v>
      </c>
      <c r="C2365" s="47">
        <v>39.619999999999997</v>
      </c>
      <c r="D2365" s="47">
        <v>39.700000000000003</v>
      </c>
      <c r="E2365" s="47">
        <v>39.47</v>
      </c>
      <c r="F2365" s="47">
        <v>39.57</v>
      </c>
      <c r="G2365" s="48">
        <v>1086700</v>
      </c>
      <c r="H2365" s="47">
        <v>30.84</v>
      </c>
      <c r="I2365" s="51">
        <f t="shared" si="274"/>
        <v>0.77937831690674753</v>
      </c>
      <c r="J2365" s="51">
        <f t="shared" ca="1" si="275"/>
        <v>1</v>
      </c>
      <c r="K2365" s="47">
        <f t="shared" si="276"/>
        <v>30.88</v>
      </c>
      <c r="L2365" s="47">
        <f t="shared" si="277"/>
        <v>30.94</v>
      </c>
      <c r="M2365" s="47">
        <f t="shared" si="278"/>
        <v>30.76</v>
      </c>
      <c r="N2365" s="47">
        <f t="shared" si="279"/>
        <v>30.84</v>
      </c>
      <c r="O2365" s="48">
        <f t="shared" ca="1" si="280"/>
        <v>1086700</v>
      </c>
    </row>
    <row r="2366" spans="1:15" x14ac:dyDescent="0.25">
      <c r="A2366">
        <v>2351</v>
      </c>
      <c r="B2366" s="84">
        <v>38544</v>
      </c>
      <c r="C2366" s="47">
        <v>39.56</v>
      </c>
      <c r="D2366" s="47">
        <v>39.799999999999997</v>
      </c>
      <c r="E2366" s="47">
        <v>39.409999999999997</v>
      </c>
      <c r="F2366" s="47">
        <v>39.799999999999997</v>
      </c>
      <c r="G2366" s="48">
        <v>940900</v>
      </c>
      <c r="H2366" s="47">
        <v>31.02</v>
      </c>
      <c r="I2366" s="51">
        <f t="shared" si="274"/>
        <v>0.77939698492462317</v>
      </c>
      <c r="J2366" s="51">
        <f t="shared" ca="1" si="275"/>
        <v>1</v>
      </c>
      <c r="K2366" s="47">
        <f t="shared" si="276"/>
        <v>30.83</v>
      </c>
      <c r="L2366" s="47">
        <f t="shared" si="277"/>
        <v>31.02</v>
      </c>
      <c r="M2366" s="47">
        <f t="shared" si="278"/>
        <v>30.72</v>
      </c>
      <c r="N2366" s="47">
        <f t="shared" si="279"/>
        <v>31.02</v>
      </c>
      <c r="O2366" s="48">
        <f t="shared" ca="1" si="280"/>
        <v>940900</v>
      </c>
    </row>
    <row r="2367" spans="1:15" x14ac:dyDescent="0.25">
      <c r="A2367">
        <v>2352</v>
      </c>
      <c r="B2367" s="84">
        <v>38541</v>
      </c>
      <c r="C2367" s="47">
        <v>39.28</v>
      </c>
      <c r="D2367" s="47">
        <v>39.61</v>
      </c>
      <c r="E2367" s="47">
        <v>39.07</v>
      </c>
      <c r="F2367" s="47">
        <v>39.549999999999997</v>
      </c>
      <c r="G2367" s="48">
        <v>900600</v>
      </c>
      <c r="H2367" s="47">
        <v>30.82</v>
      </c>
      <c r="I2367" s="51">
        <f t="shared" si="274"/>
        <v>0.77926675094816689</v>
      </c>
      <c r="J2367" s="51">
        <f t="shared" ca="1" si="275"/>
        <v>1</v>
      </c>
      <c r="K2367" s="47">
        <f t="shared" si="276"/>
        <v>30.61</v>
      </c>
      <c r="L2367" s="47">
        <f t="shared" si="277"/>
        <v>30.87</v>
      </c>
      <c r="M2367" s="47">
        <f t="shared" si="278"/>
        <v>30.45</v>
      </c>
      <c r="N2367" s="47">
        <f t="shared" si="279"/>
        <v>30.82</v>
      </c>
      <c r="O2367" s="48">
        <f t="shared" ca="1" si="280"/>
        <v>900600</v>
      </c>
    </row>
    <row r="2368" spans="1:15" x14ac:dyDescent="0.25">
      <c r="A2368">
        <v>2353</v>
      </c>
      <c r="B2368" s="84">
        <v>38540</v>
      </c>
      <c r="C2368" s="47">
        <v>39.369999999999997</v>
      </c>
      <c r="D2368" s="47">
        <v>39.47</v>
      </c>
      <c r="E2368" s="47">
        <v>38.799999999999997</v>
      </c>
      <c r="F2368" s="47">
        <v>39.270000000000003</v>
      </c>
      <c r="G2368" s="48">
        <v>986500</v>
      </c>
      <c r="H2368" s="47">
        <v>30.61</v>
      </c>
      <c r="I2368" s="51">
        <f t="shared" si="274"/>
        <v>0.77947542653424995</v>
      </c>
      <c r="J2368" s="51">
        <f t="shared" ca="1" si="275"/>
        <v>1</v>
      </c>
      <c r="K2368" s="47">
        <f t="shared" si="276"/>
        <v>30.69</v>
      </c>
      <c r="L2368" s="47">
        <f t="shared" si="277"/>
        <v>30.77</v>
      </c>
      <c r="M2368" s="47">
        <f t="shared" si="278"/>
        <v>30.24</v>
      </c>
      <c r="N2368" s="47">
        <f t="shared" si="279"/>
        <v>30.61</v>
      </c>
      <c r="O2368" s="48">
        <f t="shared" ca="1" si="280"/>
        <v>986500</v>
      </c>
    </row>
    <row r="2369" spans="1:15" x14ac:dyDescent="0.25">
      <c r="A2369">
        <v>2354</v>
      </c>
      <c r="B2369" s="84">
        <v>38539</v>
      </c>
      <c r="C2369" s="47">
        <v>39.4</v>
      </c>
      <c r="D2369" s="47">
        <v>39.6</v>
      </c>
      <c r="E2369" s="47">
        <v>39.26</v>
      </c>
      <c r="F2369" s="47">
        <v>39.369999999999997</v>
      </c>
      <c r="G2369" s="48">
        <v>1500700</v>
      </c>
      <c r="H2369" s="47">
        <v>30.68</v>
      </c>
      <c r="I2369" s="51">
        <f t="shared" si="274"/>
        <v>0.77927355854711711</v>
      </c>
      <c r="J2369" s="51">
        <f t="shared" ca="1" si="275"/>
        <v>1</v>
      </c>
      <c r="K2369" s="47">
        <f t="shared" si="276"/>
        <v>30.7</v>
      </c>
      <c r="L2369" s="47">
        <f t="shared" si="277"/>
        <v>30.86</v>
      </c>
      <c r="M2369" s="47">
        <f t="shared" si="278"/>
        <v>30.59</v>
      </c>
      <c r="N2369" s="47">
        <f t="shared" si="279"/>
        <v>30.68</v>
      </c>
      <c r="O2369" s="48">
        <f t="shared" ca="1" si="280"/>
        <v>1500700</v>
      </c>
    </row>
    <row r="2370" spans="1:15" x14ac:dyDescent="0.25">
      <c r="A2370">
        <v>2355</v>
      </c>
      <c r="B2370" s="84">
        <v>38538</v>
      </c>
      <c r="C2370" s="47">
        <v>39</v>
      </c>
      <c r="D2370" s="47">
        <v>39.54</v>
      </c>
      <c r="E2370" s="47">
        <v>38.72</v>
      </c>
      <c r="F2370" s="47">
        <v>39.380000000000003</v>
      </c>
      <c r="G2370" s="48">
        <v>1390500</v>
      </c>
      <c r="H2370" s="47">
        <v>30.69</v>
      </c>
      <c r="I2370" s="51">
        <f t="shared" si="274"/>
        <v>0.77932960893854741</v>
      </c>
      <c r="J2370" s="51">
        <f t="shared" ca="1" si="275"/>
        <v>1</v>
      </c>
      <c r="K2370" s="47">
        <f t="shared" si="276"/>
        <v>30.39</v>
      </c>
      <c r="L2370" s="47">
        <f t="shared" si="277"/>
        <v>30.81</v>
      </c>
      <c r="M2370" s="47">
        <f t="shared" si="278"/>
        <v>30.18</v>
      </c>
      <c r="N2370" s="47">
        <f t="shared" si="279"/>
        <v>30.69</v>
      </c>
      <c r="O2370" s="48">
        <f t="shared" ca="1" si="280"/>
        <v>1390500</v>
      </c>
    </row>
    <row r="2371" spans="1:15" x14ac:dyDescent="0.25">
      <c r="A2371">
        <v>2356</v>
      </c>
      <c r="B2371" s="84">
        <v>38534</v>
      </c>
      <c r="C2371" s="47">
        <v>39.119999999999997</v>
      </c>
      <c r="D2371" s="47">
        <v>39.32</v>
      </c>
      <c r="E2371" s="47">
        <v>39</v>
      </c>
      <c r="F2371" s="47">
        <v>39.22</v>
      </c>
      <c r="G2371" s="48">
        <v>898200</v>
      </c>
      <c r="H2371" s="47">
        <v>30.57</v>
      </c>
      <c r="I2371" s="51">
        <f t="shared" si="274"/>
        <v>0.77944926058133612</v>
      </c>
      <c r="J2371" s="51">
        <f t="shared" ca="1" si="275"/>
        <v>1</v>
      </c>
      <c r="K2371" s="47">
        <f t="shared" si="276"/>
        <v>30.49</v>
      </c>
      <c r="L2371" s="47">
        <f t="shared" si="277"/>
        <v>30.65</v>
      </c>
      <c r="M2371" s="47">
        <f t="shared" si="278"/>
        <v>30.4</v>
      </c>
      <c r="N2371" s="47">
        <f t="shared" si="279"/>
        <v>30.57</v>
      </c>
      <c r="O2371" s="48">
        <f t="shared" ca="1" si="280"/>
        <v>898200</v>
      </c>
    </row>
    <row r="2372" spans="1:15" x14ac:dyDescent="0.25">
      <c r="A2372">
        <v>2357</v>
      </c>
      <c r="B2372" s="84">
        <v>38533</v>
      </c>
      <c r="C2372" s="47">
        <v>39.18</v>
      </c>
      <c r="D2372" s="47">
        <v>39.47</v>
      </c>
      <c r="E2372" s="47">
        <v>39.119999999999997</v>
      </c>
      <c r="F2372" s="47">
        <v>39.119999999999997</v>
      </c>
      <c r="G2372" s="48">
        <v>1092100</v>
      </c>
      <c r="H2372" s="47">
        <v>30.49</v>
      </c>
      <c r="I2372" s="51">
        <f t="shared" si="274"/>
        <v>0.77939672801635995</v>
      </c>
      <c r="J2372" s="51">
        <f t="shared" ca="1" si="275"/>
        <v>1</v>
      </c>
      <c r="K2372" s="47">
        <f t="shared" si="276"/>
        <v>30.54</v>
      </c>
      <c r="L2372" s="47">
        <f t="shared" si="277"/>
        <v>30.76</v>
      </c>
      <c r="M2372" s="47">
        <f t="shared" si="278"/>
        <v>30.49</v>
      </c>
      <c r="N2372" s="47">
        <f t="shared" si="279"/>
        <v>30.49</v>
      </c>
      <c r="O2372" s="48">
        <f t="shared" ca="1" si="280"/>
        <v>1092100</v>
      </c>
    </row>
    <row r="2373" spans="1:15" x14ac:dyDescent="0.25">
      <c r="A2373">
        <v>2358</v>
      </c>
      <c r="B2373" s="84">
        <v>38532</v>
      </c>
      <c r="C2373" s="47">
        <v>39.35</v>
      </c>
      <c r="D2373" s="47">
        <v>39.44</v>
      </c>
      <c r="E2373" s="47">
        <v>39.14</v>
      </c>
      <c r="F2373" s="47">
        <v>39.229999999999997</v>
      </c>
      <c r="G2373" s="48">
        <v>1060500</v>
      </c>
      <c r="H2373" s="47">
        <v>30.4</v>
      </c>
      <c r="I2373" s="51">
        <f t="shared" si="274"/>
        <v>0.77491715523833804</v>
      </c>
      <c r="J2373" s="51">
        <f t="shared" ca="1" si="275"/>
        <v>1</v>
      </c>
      <c r="K2373" s="47">
        <f t="shared" si="276"/>
        <v>30.49</v>
      </c>
      <c r="L2373" s="47">
        <f t="shared" si="277"/>
        <v>30.56</v>
      </c>
      <c r="M2373" s="47">
        <f t="shared" si="278"/>
        <v>30.33</v>
      </c>
      <c r="N2373" s="47">
        <f t="shared" si="279"/>
        <v>30.4</v>
      </c>
      <c r="O2373" s="48">
        <f t="shared" ca="1" si="280"/>
        <v>1060500</v>
      </c>
    </row>
    <row r="2374" spans="1:15" x14ac:dyDescent="0.25">
      <c r="A2374">
        <v>2359</v>
      </c>
      <c r="B2374" s="84">
        <v>38531</v>
      </c>
      <c r="C2374" s="47">
        <v>39.06</v>
      </c>
      <c r="D2374" s="47">
        <v>39.380000000000003</v>
      </c>
      <c r="E2374" s="47">
        <v>39.049999999999997</v>
      </c>
      <c r="F2374" s="47">
        <v>39.32</v>
      </c>
      <c r="G2374" s="48">
        <v>1151000</v>
      </c>
      <c r="H2374" s="47">
        <v>30.47</v>
      </c>
      <c r="I2374" s="51">
        <f t="shared" si="274"/>
        <v>0.77492370295015256</v>
      </c>
      <c r="J2374" s="51">
        <f t="shared" ca="1" si="275"/>
        <v>1</v>
      </c>
      <c r="K2374" s="47">
        <f t="shared" si="276"/>
        <v>30.27</v>
      </c>
      <c r="L2374" s="47">
        <f t="shared" si="277"/>
        <v>30.52</v>
      </c>
      <c r="M2374" s="47">
        <f t="shared" si="278"/>
        <v>30.26</v>
      </c>
      <c r="N2374" s="47">
        <f t="shared" si="279"/>
        <v>30.47</v>
      </c>
      <c r="O2374" s="48">
        <f t="shared" ca="1" si="280"/>
        <v>1151000</v>
      </c>
    </row>
    <row r="2375" spans="1:15" x14ac:dyDescent="0.25">
      <c r="A2375">
        <v>2360</v>
      </c>
      <c r="B2375" s="84">
        <v>38530</v>
      </c>
      <c r="C2375" s="47">
        <v>38.630000000000003</v>
      </c>
      <c r="D2375" s="47">
        <v>39.159999999999997</v>
      </c>
      <c r="E2375" s="47">
        <v>38.46</v>
      </c>
      <c r="F2375" s="47">
        <v>39.04</v>
      </c>
      <c r="G2375" s="48">
        <v>1174400</v>
      </c>
      <c r="H2375" s="47">
        <v>30.26</v>
      </c>
      <c r="I2375" s="51">
        <f t="shared" si="274"/>
        <v>0.77510245901639352</v>
      </c>
      <c r="J2375" s="51">
        <f t="shared" ca="1" si="275"/>
        <v>1</v>
      </c>
      <c r="K2375" s="47">
        <f t="shared" si="276"/>
        <v>29.94</v>
      </c>
      <c r="L2375" s="47">
        <f t="shared" si="277"/>
        <v>30.35</v>
      </c>
      <c r="M2375" s="47">
        <f t="shared" si="278"/>
        <v>29.81</v>
      </c>
      <c r="N2375" s="47">
        <f t="shared" si="279"/>
        <v>30.26</v>
      </c>
      <c r="O2375" s="48">
        <f t="shared" ca="1" si="280"/>
        <v>1174400</v>
      </c>
    </row>
    <row r="2376" spans="1:15" x14ac:dyDescent="0.25">
      <c r="A2376">
        <v>2361</v>
      </c>
      <c r="B2376" s="84">
        <v>38527</v>
      </c>
      <c r="C2376" s="47">
        <v>39.17</v>
      </c>
      <c r="D2376" s="47">
        <v>39.28</v>
      </c>
      <c r="E2376" s="47">
        <v>38.72</v>
      </c>
      <c r="F2376" s="47">
        <v>38.78</v>
      </c>
      <c r="G2376" s="48">
        <v>1261200</v>
      </c>
      <c r="H2376" s="47">
        <v>30.05</v>
      </c>
      <c r="I2376" s="51">
        <f t="shared" si="274"/>
        <v>0.77488396080453836</v>
      </c>
      <c r="J2376" s="51">
        <f t="shared" ca="1" si="275"/>
        <v>1</v>
      </c>
      <c r="K2376" s="47">
        <f t="shared" si="276"/>
        <v>30.35</v>
      </c>
      <c r="L2376" s="47">
        <f t="shared" si="277"/>
        <v>30.44</v>
      </c>
      <c r="M2376" s="47">
        <f t="shared" si="278"/>
        <v>30</v>
      </c>
      <c r="N2376" s="47">
        <f t="shared" si="279"/>
        <v>30.05</v>
      </c>
      <c r="O2376" s="48">
        <f t="shared" ca="1" si="280"/>
        <v>1261200</v>
      </c>
    </row>
    <row r="2377" spans="1:15" x14ac:dyDescent="0.25">
      <c r="A2377">
        <v>2362</v>
      </c>
      <c r="B2377" s="84">
        <v>38526</v>
      </c>
      <c r="C2377" s="47">
        <v>39.65</v>
      </c>
      <c r="D2377" s="47">
        <v>39.659999999999997</v>
      </c>
      <c r="E2377" s="47">
        <v>39.11</v>
      </c>
      <c r="F2377" s="47">
        <v>39.14</v>
      </c>
      <c r="G2377" s="48">
        <v>1330700</v>
      </c>
      <c r="H2377" s="47">
        <v>30.33</v>
      </c>
      <c r="I2377" s="51">
        <f t="shared" si="274"/>
        <v>0.77491057741440972</v>
      </c>
      <c r="J2377" s="51">
        <f t="shared" ca="1" si="275"/>
        <v>1</v>
      </c>
      <c r="K2377" s="47">
        <f t="shared" si="276"/>
        <v>30.73</v>
      </c>
      <c r="L2377" s="47">
        <f t="shared" si="277"/>
        <v>30.73</v>
      </c>
      <c r="M2377" s="47">
        <f t="shared" si="278"/>
        <v>30.31</v>
      </c>
      <c r="N2377" s="47">
        <f t="shared" si="279"/>
        <v>30.33</v>
      </c>
      <c r="O2377" s="48">
        <f t="shared" ca="1" si="280"/>
        <v>1330700</v>
      </c>
    </row>
    <row r="2378" spans="1:15" x14ac:dyDescent="0.25">
      <c r="A2378">
        <v>2363</v>
      </c>
      <c r="B2378" s="84">
        <v>38525</v>
      </c>
      <c r="C2378" s="47">
        <v>39.35</v>
      </c>
      <c r="D2378" s="47">
        <v>39.74</v>
      </c>
      <c r="E2378" s="47">
        <v>39.25</v>
      </c>
      <c r="F2378" s="47">
        <v>39.69</v>
      </c>
      <c r="G2378" s="48">
        <v>1135100</v>
      </c>
      <c r="H2378" s="47">
        <v>30.76</v>
      </c>
      <c r="I2378" s="51">
        <f t="shared" si="274"/>
        <v>0.77500629881582273</v>
      </c>
      <c r="J2378" s="51">
        <f t="shared" ca="1" si="275"/>
        <v>1</v>
      </c>
      <c r="K2378" s="47">
        <f t="shared" si="276"/>
        <v>30.5</v>
      </c>
      <c r="L2378" s="47">
        <f t="shared" si="277"/>
        <v>30.8</v>
      </c>
      <c r="M2378" s="47">
        <f t="shared" si="278"/>
        <v>30.42</v>
      </c>
      <c r="N2378" s="47">
        <f t="shared" si="279"/>
        <v>30.76</v>
      </c>
      <c r="O2378" s="48">
        <f t="shared" ca="1" si="280"/>
        <v>1135100</v>
      </c>
    </row>
    <row r="2379" spans="1:15" x14ac:dyDescent="0.25">
      <c r="A2379">
        <v>2364</v>
      </c>
      <c r="B2379" s="84">
        <v>38524</v>
      </c>
      <c r="C2379" s="47">
        <v>39.200000000000003</v>
      </c>
      <c r="D2379" s="47">
        <v>39.31</v>
      </c>
      <c r="E2379" s="47">
        <v>39.03</v>
      </c>
      <c r="F2379" s="47">
        <v>39.06</v>
      </c>
      <c r="G2379" s="48">
        <v>764900</v>
      </c>
      <c r="H2379" s="47">
        <v>30.27</v>
      </c>
      <c r="I2379" s="51">
        <f t="shared" si="274"/>
        <v>0.7749615975422427</v>
      </c>
      <c r="J2379" s="51">
        <f t="shared" ca="1" si="275"/>
        <v>1</v>
      </c>
      <c r="K2379" s="47">
        <f t="shared" si="276"/>
        <v>30.38</v>
      </c>
      <c r="L2379" s="47">
        <f t="shared" si="277"/>
        <v>30.46</v>
      </c>
      <c r="M2379" s="47">
        <f t="shared" si="278"/>
        <v>30.25</v>
      </c>
      <c r="N2379" s="47">
        <f t="shared" si="279"/>
        <v>30.27</v>
      </c>
      <c r="O2379" s="48">
        <f t="shared" ca="1" si="280"/>
        <v>764900</v>
      </c>
    </row>
    <row r="2380" spans="1:15" x14ac:dyDescent="0.25">
      <c r="A2380">
        <v>2365</v>
      </c>
      <c r="B2380" s="84">
        <v>38523</v>
      </c>
      <c r="C2380" s="47">
        <v>39.200000000000003</v>
      </c>
      <c r="D2380" s="47">
        <v>39.340000000000003</v>
      </c>
      <c r="E2380" s="47">
        <v>39.06</v>
      </c>
      <c r="F2380" s="47">
        <v>39.270000000000003</v>
      </c>
      <c r="G2380" s="48">
        <v>842500</v>
      </c>
      <c r="H2380" s="47">
        <v>30.43</v>
      </c>
      <c r="I2380" s="51">
        <f t="shared" si="274"/>
        <v>0.77489177489177485</v>
      </c>
      <c r="J2380" s="51">
        <f t="shared" ca="1" si="275"/>
        <v>1</v>
      </c>
      <c r="K2380" s="47">
        <f t="shared" si="276"/>
        <v>30.38</v>
      </c>
      <c r="L2380" s="47">
        <f t="shared" si="277"/>
        <v>30.48</v>
      </c>
      <c r="M2380" s="47">
        <f t="shared" si="278"/>
        <v>30.27</v>
      </c>
      <c r="N2380" s="47">
        <f t="shared" si="279"/>
        <v>30.43</v>
      </c>
      <c r="O2380" s="48">
        <f t="shared" ca="1" si="280"/>
        <v>842500</v>
      </c>
    </row>
    <row r="2381" spans="1:15" x14ac:dyDescent="0.25">
      <c r="A2381">
        <v>2366</v>
      </c>
      <c r="B2381" s="84">
        <v>38520</v>
      </c>
      <c r="C2381" s="47">
        <v>39.49</v>
      </c>
      <c r="D2381" s="47">
        <v>39.75</v>
      </c>
      <c r="E2381" s="47">
        <v>39.35</v>
      </c>
      <c r="F2381" s="47">
        <v>39.5</v>
      </c>
      <c r="G2381" s="48">
        <v>1555100</v>
      </c>
      <c r="H2381" s="47">
        <v>30.61</v>
      </c>
      <c r="I2381" s="51">
        <f t="shared" si="274"/>
        <v>0.77493670886075949</v>
      </c>
      <c r="J2381" s="51">
        <f t="shared" ca="1" si="275"/>
        <v>1</v>
      </c>
      <c r="K2381" s="47">
        <f t="shared" si="276"/>
        <v>30.6</v>
      </c>
      <c r="L2381" s="47">
        <f t="shared" si="277"/>
        <v>30.8</v>
      </c>
      <c r="M2381" s="47">
        <f t="shared" si="278"/>
        <v>30.49</v>
      </c>
      <c r="N2381" s="47">
        <f t="shared" si="279"/>
        <v>30.61</v>
      </c>
      <c r="O2381" s="48">
        <f t="shared" ca="1" si="280"/>
        <v>1555100</v>
      </c>
    </row>
    <row r="2382" spans="1:15" x14ac:dyDescent="0.25">
      <c r="A2382">
        <v>2367</v>
      </c>
      <c r="B2382" s="84">
        <v>38519</v>
      </c>
      <c r="C2382" s="47">
        <v>39.04</v>
      </c>
      <c r="D2382" s="47">
        <v>39.17</v>
      </c>
      <c r="E2382" s="47">
        <v>38.74</v>
      </c>
      <c r="F2382" s="47">
        <v>39.01</v>
      </c>
      <c r="G2382" s="48">
        <v>722000</v>
      </c>
      <c r="H2382" s="47">
        <v>30.23</v>
      </c>
      <c r="I2382" s="51">
        <f t="shared" si="274"/>
        <v>0.77492950525506288</v>
      </c>
      <c r="J2382" s="51">
        <f t="shared" ca="1" si="275"/>
        <v>1</v>
      </c>
      <c r="K2382" s="47">
        <f t="shared" si="276"/>
        <v>30.25</v>
      </c>
      <c r="L2382" s="47">
        <f t="shared" si="277"/>
        <v>30.35</v>
      </c>
      <c r="M2382" s="47">
        <f t="shared" si="278"/>
        <v>30.02</v>
      </c>
      <c r="N2382" s="47">
        <f t="shared" si="279"/>
        <v>30.23</v>
      </c>
      <c r="O2382" s="48">
        <f t="shared" ca="1" si="280"/>
        <v>722000</v>
      </c>
    </row>
    <row r="2383" spans="1:15" x14ac:dyDescent="0.25">
      <c r="A2383">
        <v>2368</v>
      </c>
      <c r="B2383" s="84">
        <v>38518</v>
      </c>
      <c r="C2383" s="47">
        <v>38.9</v>
      </c>
      <c r="D2383" s="47">
        <v>39.119999999999997</v>
      </c>
      <c r="E2383" s="47">
        <v>38.659999999999997</v>
      </c>
      <c r="F2383" s="47">
        <v>39.119999999999997</v>
      </c>
      <c r="G2383" s="48">
        <v>917800</v>
      </c>
      <c r="H2383" s="47">
        <v>30.32</v>
      </c>
      <c r="I2383" s="51">
        <f t="shared" si="274"/>
        <v>0.77505112474437632</v>
      </c>
      <c r="J2383" s="51">
        <f t="shared" ca="1" si="275"/>
        <v>1</v>
      </c>
      <c r="K2383" s="47">
        <f t="shared" si="276"/>
        <v>30.15</v>
      </c>
      <c r="L2383" s="47">
        <f t="shared" si="277"/>
        <v>30.32</v>
      </c>
      <c r="M2383" s="47">
        <f t="shared" si="278"/>
        <v>29.96</v>
      </c>
      <c r="N2383" s="47">
        <f t="shared" si="279"/>
        <v>30.32</v>
      </c>
      <c r="O2383" s="48">
        <f t="shared" ca="1" si="280"/>
        <v>917800</v>
      </c>
    </row>
    <row r="2384" spans="1:15" x14ac:dyDescent="0.25">
      <c r="A2384">
        <v>2369</v>
      </c>
      <c r="B2384" s="84">
        <v>38517</v>
      </c>
      <c r="C2384" s="47">
        <v>38.9</v>
      </c>
      <c r="D2384" s="47">
        <v>39.020000000000003</v>
      </c>
      <c r="E2384" s="47">
        <v>38.74</v>
      </c>
      <c r="F2384" s="47">
        <v>39</v>
      </c>
      <c r="G2384" s="48">
        <v>906300</v>
      </c>
      <c r="H2384" s="47">
        <v>30.22</v>
      </c>
      <c r="I2384" s="51">
        <f t="shared" si="274"/>
        <v>0.77487179487179481</v>
      </c>
      <c r="J2384" s="51">
        <f t="shared" ca="1" si="275"/>
        <v>1</v>
      </c>
      <c r="K2384" s="47">
        <f t="shared" si="276"/>
        <v>30.14</v>
      </c>
      <c r="L2384" s="47">
        <f t="shared" si="277"/>
        <v>30.24</v>
      </c>
      <c r="M2384" s="47">
        <f t="shared" si="278"/>
        <v>30.02</v>
      </c>
      <c r="N2384" s="47">
        <f t="shared" si="279"/>
        <v>30.22</v>
      </c>
      <c r="O2384" s="48">
        <f t="shared" ca="1" si="280"/>
        <v>906300</v>
      </c>
    </row>
    <row r="2385" spans="1:15" x14ac:dyDescent="0.25">
      <c r="A2385">
        <v>2370</v>
      </c>
      <c r="B2385" s="84">
        <v>38516</v>
      </c>
      <c r="C2385" s="47">
        <v>39.4</v>
      </c>
      <c r="D2385" s="47">
        <v>39.520000000000003</v>
      </c>
      <c r="E2385" s="47">
        <v>38.97</v>
      </c>
      <c r="F2385" s="47">
        <v>39.090000000000003</v>
      </c>
      <c r="G2385" s="48">
        <v>840000</v>
      </c>
      <c r="H2385" s="47">
        <v>30.29</v>
      </c>
      <c r="I2385" s="51">
        <f t="shared" ref="I2385:I2448" si="281">H2385/F2385</f>
        <v>0.77487848554617544</v>
      </c>
      <c r="J2385" s="51">
        <f t="shared" ref="J2385:J2448" ca="1" si="282">INDEX(OFFSET($T$15,0,0,$S$13+1,1),MATCH(B2385,OFFSET($Q$15,0,0,$S$13+1,1),-1))</f>
        <v>1</v>
      </c>
      <c r="K2385" s="47">
        <f t="shared" ref="K2385:K2448" si="283">ROUND($I2385*C2385,2)</f>
        <v>30.53</v>
      </c>
      <c r="L2385" s="47">
        <f t="shared" ref="L2385:L2448" si="284">ROUND($I2385*D2385,2)</f>
        <v>30.62</v>
      </c>
      <c r="M2385" s="47">
        <f t="shared" ref="M2385:M2448" si="285">ROUND($I2385*E2385,2)</f>
        <v>30.2</v>
      </c>
      <c r="N2385" s="47">
        <f t="shared" ref="N2385:N2448" si="286">ROUND($I2385*F2385,2)</f>
        <v>30.29</v>
      </c>
      <c r="O2385" s="48">
        <f t="shared" ref="O2385:O2448" ca="1" si="287">G2385*J2385</f>
        <v>840000</v>
      </c>
    </row>
    <row r="2386" spans="1:15" x14ac:dyDescent="0.25">
      <c r="A2386">
        <v>2371</v>
      </c>
      <c r="B2386" s="84">
        <v>38513</v>
      </c>
      <c r="C2386" s="47">
        <v>39.200000000000003</v>
      </c>
      <c r="D2386" s="47">
        <v>39.549999999999997</v>
      </c>
      <c r="E2386" s="47">
        <v>39.03</v>
      </c>
      <c r="F2386" s="47">
        <v>39.53</v>
      </c>
      <c r="G2386" s="48">
        <v>1132600</v>
      </c>
      <c r="H2386" s="47">
        <v>30.64</v>
      </c>
      <c r="I2386" s="51">
        <f t="shared" si="281"/>
        <v>0.77510751328105232</v>
      </c>
      <c r="J2386" s="51">
        <f t="shared" ca="1" si="282"/>
        <v>1</v>
      </c>
      <c r="K2386" s="47">
        <f t="shared" si="283"/>
        <v>30.38</v>
      </c>
      <c r="L2386" s="47">
        <f t="shared" si="284"/>
        <v>30.66</v>
      </c>
      <c r="M2386" s="47">
        <f t="shared" si="285"/>
        <v>30.25</v>
      </c>
      <c r="N2386" s="47">
        <f t="shared" si="286"/>
        <v>30.64</v>
      </c>
      <c r="O2386" s="48">
        <f t="shared" ca="1" si="287"/>
        <v>1132600</v>
      </c>
    </row>
    <row r="2387" spans="1:15" x14ac:dyDescent="0.25">
      <c r="A2387">
        <v>2372</v>
      </c>
      <c r="B2387" s="84">
        <v>38512</v>
      </c>
      <c r="C2387" s="47">
        <v>38.75</v>
      </c>
      <c r="D2387" s="47">
        <v>39.31</v>
      </c>
      <c r="E2387" s="47">
        <v>38.700000000000003</v>
      </c>
      <c r="F2387" s="47">
        <v>39.26</v>
      </c>
      <c r="G2387" s="48">
        <v>1109700</v>
      </c>
      <c r="H2387" s="47">
        <v>30.43</v>
      </c>
      <c r="I2387" s="51">
        <f t="shared" si="281"/>
        <v>0.77508914926133476</v>
      </c>
      <c r="J2387" s="51">
        <f t="shared" ca="1" si="282"/>
        <v>1</v>
      </c>
      <c r="K2387" s="47">
        <f t="shared" si="283"/>
        <v>30.03</v>
      </c>
      <c r="L2387" s="47">
        <f t="shared" si="284"/>
        <v>30.47</v>
      </c>
      <c r="M2387" s="47">
        <f t="shared" si="285"/>
        <v>30</v>
      </c>
      <c r="N2387" s="47">
        <f t="shared" si="286"/>
        <v>30.43</v>
      </c>
      <c r="O2387" s="48">
        <f t="shared" ca="1" si="287"/>
        <v>1109700</v>
      </c>
    </row>
    <row r="2388" spans="1:15" x14ac:dyDescent="0.25">
      <c r="A2388">
        <v>2373</v>
      </c>
      <c r="B2388" s="84">
        <v>38511</v>
      </c>
      <c r="C2388" s="47">
        <v>38.79</v>
      </c>
      <c r="D2388" s="47">
        <v>38.97</v>
      </c>
      <c r="E2388" s="47">
        <v>38.520000000000003</v>
      </c>
      <c r="F2388" s="47">
        <v>38.770000000000003</v>
      </c>
      <c r="G2388" s="48">
        <v>855500</v>
      </c>
      <c r="H2388" s="47">
        <v>30.05</v>
      </c>
      <c r="I2388" s="51">
        <f t="shared" si="281"/>
        <v>0.77508382770183126</v>
      </c>
      <c r="J2388" s="51">
        <f t="shared" ca="1" si="282"/>
        <v>1</v>
      </c>
      <c r="K2388" s="47">
        <f t="shared" si="283"/>
        <v>30.07</v>
      </c>
      <c r="L2388" s="47">
        <f t="shared" si="284"/>
        <v>30.21</v>
      </c>
      <c r="M2388" s="47">
        <f t="shared" si="285"/>
        <v>29.86</v>
      </c>
      <c r="N2388" s="47">
        <f t="shared" si="286"/>
        <v>30.05</v>
      </c>
      <c r="O2388" s="48">
        <f t="shared" ca="1" si="287"/>
        <v>855500</v>
      </c>
    </row>
    <row r="2389" spans="1:15" x14ac:dyDescent="0.25">
      <c r="A2389">
        <v>2374</v>
      </c>
      <c r="B2389" s="84">
        <v>38510</v>
      </c>
      <c r="C2389" s="47">
        <v>39.17</v>
      </c>
      <c r="D2389" s="47">
        <v>39.47</v>
      </c>
      <c r="E2389" s="47">
        <v>38.75</v>
      </c>
      <c r="F2389" s="47">
        <v>38.770000000000003</v>
      </c>
      <c r="G2389" s="48">
        <v>1344500</v>
      </c>
      <c r="H2389" s="47">
        <v>30.05</v>
      </c>
      <c r="I2389" s="51">
        <f t="shared" si="281"/>
        <v>0.77508382770183126</v>
      </c>
      <c r="J2389" s="51">
        <f t="shared" ca="1" si="282"/>
        <v>1</v>
      </c>
      <c r="K2389" s="47">
        <f t="shared" si="283"/>
        <v>30.36</v>
      </c>
      <c r="L2389" s="47">
        <f t="shared" si="284"/>
        <v>30.59</v>
      </c>
      <c r="M2389" s="47">
        <f t="shared" si="285"/>
        <v>30.03</v>
      </c>
      <c r="N2389" s="47">
        <f t="shared" si="286"/>
        <v>30.05</v>
      </c>
      <c r="O2389" s="48">
        <f t="shared" ca="1" si="287"/>
        <v>1344500</v>
      </c>
    </row>
    <row r="2390" spans="1:15" x14ac:dyDescent="0.25">
      <c r="A2390">
        <v>2375</v>
      </c>
      <c r="B2390" s="84">
        <v>38509</v>
      </c>
      <c r="C2390" s="47">
        <v>39.049999999999997</v>
      </c>
      <c r="D2390" s="47">
        <v>39.15</v>
      </c>
      <c r="E2390" s="47">
        <v>38.94</v>
      </c>
      <c r="F2390" s="47">
        <v>39.15</v>
      </c>
      <c r="G2390" s="48">
        <v>791400</v>
      </c>
      <c r="H2390" s="47">
        <v>30.34</v>
      </c>
      <c r="I2390" s="51">
        <f t="shared" si="281"/>
        <v>0.77496807151979563</v>
      </c>
      <c r="J2390" s="51">
        <f t="shared" ca="1" si="282"/>
        <v>1</v>
      </c>
      <c r="K2390" s="47">
        <f t="shared" si="283"/>
        <v>30.26</v>
      </c>
      <c r="L2390" s="47">
        <f t="shared" si="284"/>
        <v>30.34</v>
      </c>
      <c r="M2390" s="47">
        <f t="shared" si="285"/>
        <v>30.18</v>
      </c>
      <c r="N2390" s="47">
        <f t="shared" si="286"/>
        <v>30.34</v>
      </c>
      <c r="O2390" s="48">
        <f t="shared" ca="1" si="287"/>
        <v>791400</v>
      </c>
    </row>
    <row r="2391" spans="1:15" x14ac:dyDescent="0.25">
      <c r="A2391">
        <v>2376</v>
      </c>
      <c r="B2391" s="84">
        <v>38506</v>
      </c>
      <c r="C2391" s="47">
        <v>39.11</v>
      </c>
      <c r="D2391" s="47">
        <v>39.29</v>
      </c>
      <c r="E2391" s="47">
        <v>38.85</v>
      </c>
      <c r="F2391" s="47">
        <v>39.06</v>
      </c>
      <c r="G2391" s="48">
        <v>1145900</v>
      </c>
      <c r="H2391" s="47">
        <v>30.27</v>
      </c>
      <c r="I2391" s="51">
        <f t="shared" si="281"/>
        <v>0.7749615975422427</v>
      </c>
      <c r="J2391" s="51">
        <f t="shared" ca="1" si="282"/>
        <v>1</v>
      </c>
      <c r="K2391" s="47">
        <f t="shared" si="283"/>
        <v>30.31</v>
      </c>
      <c r="L2391" s="47">
        <f t="shared" si="284"/>
        <v>30.45</v>
      </c>
      <c r="M2391" s="47">
        <f t="shared" si="285"/>
        <v>30.11</v>
      </c>
      <c r="N2391" s="47">
        <f t="shared" si="286"/>
        <v>30.27</v>
      </c>
      <c r="O2391" s="48">
        <f t="shared" ca="1" si="287"/>
        <v>1145900</v>
      </c>
    </row>
    <row r="2392" spans="1:15" x14ac:dyDescent="0.25">
      <c r="A2392">
        <v>2377</v>
      </c>
      <c r="B2392" s="84">
        <v>38505</v>
      </c>
      <c r="C2392" s="47">
        <v>39.270000000000003</v>
      </c>
      <c r="D2392" s="47">
        <v>39.35</v>
      </c>
      <c r="E2392" s="47">
        <v>39.14</v>
      </c>
      <c r="F2392" s="47">
        <v>39.25</v>
      </c>
      <c r="G2392" s="48">
        <v>820300</v>
      </c>
      <c r="H2392" s="47">
        <v>30.42</v>
      </c>
      <c r="I2392" s="51">
        <f t="shared" si="281"/>
        <v>0.77503184713375806</v>
      </c>
      <c r="J2392" s="51">
        <f t="shared" ca="1" si="282"/>
        <v>1</v>
      </c>
      <c r="K2392" s="47">
        <f t="shared" si="283"/>
        <v>30.44</v>
      </c>
      <c r="L2392" s="47">
        <f t="shared" si="284"/>
        <v>30.5</v>
      </c>
      <c r="M2392" s="47">
        <f t="shared" si="285"/>
        <v>30.33</v>
      </c>
      <c r="N2392" s="47">
        <f t="shared" si="286"/>
        <v>30.42</v>
      </c>
      <c r="O2392" s="48">
        <f t="shared" ca="1" si="287"/>
        <v>820300</v>
      </c>
    </row>
    <row r="2393" spans="1:15" x14ac:dyDescent="0.25">
      <c r="A2393">
        <v>2378</v>
      </c>
      <c r="B2393" s="84">
        <v>38504</v>
      </c>
      <c r="C2393" s="47">
        <v>39.14</v>
      </c>
      <c r="D2393" s="47">
        <v>39.4</v>
      </c>
      <c r="E2393" s="47">
        <v>39.03</v>
      </c>
      <c r="F2393" s="47">
        <v>39.28</v>
      </c>
      <c r="G2393" s="48">
        <v>1108600</v>
      </c>
      <c r="H2393" s="47">
        <v>30.44</v>
      </c>
      <c r="I2393" s="51">
        <f t="shared" si="281"/>
        <v>0.77494908350305503</v>
      </c>
      <c r="J2393" s="51">
        <f t="shared" ca="1" si="282"/>
        <v>1</v>
      </c>
      <c r="K2393" s="47">
        <f t="shared" si="283"/>
        <v>30.33</v>
      </c>
      <c r="L2393" s="47">
        <f t="shared" si="284"/>
        <v>30.53</v>
      </c>
      <c r="M2393" s="47">
        <f t="shared" si="285"/>
        <v>30.25</v>
      </c>
      <c r="N2393" s="47">
        <f t="shared" si="286"/>
        <v>30.44</v>
      </c>
      <c r="O2393" s="48">
        <f t="shared" ca="1" si="287"/>
        <v>1108600</v>
      </c>
    </row>
    <row r="2394" spans="1:15" x14ac:dyDescent="0.25">
      <c r="A2394">
        <v>2379</v>
      </c>
      <c r="B2394" s="84">
        <v>38503</v>
      </c>
      <c r="C2394" s="47">
        <v>39.11</v>
      </c>
      <c r="D2394" s="47">
        <v>39.29</v>
      </c>
      <c r="E2394" s="47">
        <v>38.619999999999997</v>
      </c>
      <c r="F2394" s="47">
        <v>39.159999999999997</v>
      </c>
      <c r="G2394" s="48">
        <v>1299900</v>
      </c>
      <c r="H2394" s="47">
        <v>30.35</v>
      </c>
      <c r="I2394" s="51">
        <f t="shared" si="281"/>
        <v>0.7750255362614914</v>
      </c>
      <c r="J2394" s="51">
        <f t="shared" ca="1" si="282"/>
        <v>1</v>
      </c>
      <c r="K2394" s="47">
        <f t="shared" si="283"/>
        <v>30.31</v>
      </c>
      <c r="L2394" s="47">
        <f t="shared" si="284"/>
        <v>30.45</v>
      </c>
      <c r="M2394" s="47">
        <f t="shared" si="285"/>
        <v>29.93</v>
      </c>
      <c r="N2394" s="47">
        <f t="shared" si="286"/>
        <v>30.35</v>
      </c>
      <c r="O2394" s="48">
        <f t="shared" ca="1" si="287"/>
        <v>1299900</v>
      </c>
    </row>
    <row r="2395" spans="1:15" x14ac:dyDescent="0.25">
      <c r="A2395">
        <v>2380</v>
      </c>
      <c r="B2395" s="84">
        <v>38499</v>
      </c>
      <c r="C2395" s="47">
        <v>39.43</v>
      </c>
      <c r="D2395" s="47">
        <v>39.6</v>
      </c>
      <c r="E2395" s="47">
        <v>39.200000000000003</v>
      </c>
      <c r="F2395" s="47">
        <v>39.200000000000003</v>
      </c>
      <c r="G2395" s="48">
        <v>1133300</v>
      </c>
      <c r="H2395" s="47">
        <v>30.38</v>
      </c>
      <c r="I2395" s="51">
        <f t="shared" si="281"/>
        <v>0.77499999999999991</v>
      </c>
      <c r="J2395" s="51">
        <f t="shared" ca="1" si="282"/>
        <v>1</v>
      </c>
      <c r="K2395" s="47">
        <f t="shared" si="283"/>
        <v>30.56</v>
      </c>
      <c r="L2395" s="47">
        <f t="shared" si="284"/>
        <v>30.69</v>
      </c>
      <c r="M2395" s="47">
        <f t="shared" si="285"/>
        <v>30.38</v>
      </c>
      <c r="N2395" s="47">
        <f t="shared" si="286"/>
        <v>30.38</v>
      </c>
      <c r="O2395" s="48">
        <f t="shared" ca="1" si="287"/>
        <v>1133300</v>
      </c>
    </row>
    <row r="2396" spans="1:15" x14ac:dyDescent="0.25">
      <c r="A2396">
        <v>2381</v>
      </c>
      <c r="B2396" s="84">
        <v>38498</v>
      </c>
      <c r="C2396" s="47">
        <v>39.1</v>
      </c>
      <c r="D2396" s="47">
        <v>39.590000000000003</v>
      </c>
      <c r="E2396" s="47">
        <v>39.020000000000003</v>
      </c>
      <c r="F2396" s="47">
        <v>39.5</v>
      </c>
      <c r="G2396" s="48">
        <v>1807500</v>
      </c>
      <c r="H2396" s="47">
        <v>30.61</v>
      </c>
      <c r="I2396" s="51">
        <f t="shared" si="281"/>
        <v>0.77493670886075949</v>
      </c>
      <c r="J2396" s="51">
        <f t="shared" ca="1" si="282"/>
        <v>1</v>
      </c>
      <c r="K2396" s="47">
        <f t="shared" si="283"/>
        <v>30.3</v>
      </c>
      <c r="L2396" s="47">
        <f t="shared" si="284"/>
        <v>30.68</v>
      </c>
      <c r="M2396" s="47">
        <f t="shared" si="285"/>
        <v>30.24</v>
      </c>
      <c r="N2396" s="47">
        <f t="shared" si="286"/>
        <v>30.61</v>
      </c>
      <c r="O2396" s="48">
        <f t="shared" ca="1" si="287"/>
        <v>1807500</v>
      </c>
    </row>
    <row r="2397" spans="1:15" x14ac:dyDescent="0.25">
      <c r="A2397">
        <v>2382</v>
      </c>
      <c r="B2397" s="84">
        <v>38497</v>
      </c>
      <c r="C2397" s="47">
        <v>39.18</v>
      </c>
      <c r="D2397" s="47">
        <v>39.22</v>
      </c>
      <c r="E2397" s="47">
        <v>38.76</v>
      </c>
      <c r="F2397" s="47">
        <v>38.92</v>
      </c>
      <c r="G2397" s="48">
        <v>745900</v>
      </c>
      <c r="H2397" s="47">
        <v>30.16</v>
      </c>
      <c r="I2397" s="51">
        <f t="shared" si="281"/>
        <v>0.77492291880781083</v>
      </c>
      <c r="J2397" s="51">
        <f t="shared" ca="1" si="282"/>
        <v>1</v>
      </c>
      <c r="K2397" s="47">
        <f t="shared" si="283"/>
        <v>30.36</v>
      </c>
      <c r="L2397" s="47">
        <f t="shared" si="284"/>
        <v>30.39</v>
      </c>
      <c r="M2397" s="47">
        <f t="shared" si="285"/>
        <v>30.04</v>
      </c>
      <c r="N2397" s="47">
        <f t="shared" si="286"/>
        <v>30.16</v>
      </c>
      <c r="O2397" s="48">
        <f t="shared" ca="1" si="287"/>
        <v>745900</v>
      </c>
    </row>
    <row r="2398" spans="1:15" x14ac:dyDescent="0.25">
      <c r="A2398">
        <v>2383</v>
      </c>
      <c r="B2398" s="84">
        <v>38496</v>
      </c>
      <c r="C2398" s="47">
        <v>39.35</v>
      </c>
      <c r="D2398" s="47">
        <v>39.5</v>
      </c>
      <c r="E2398" s="47">
        <v>39</v>
      </c>
      <c r="F2398" s="47">
        <v>39.17</v>
      </c>
      <c r="G2398" s="48">
        <v>1209700</v>
      </c>
      <c r="H2398" s="47">
        <v>30.36</v>
      </c>
      <c r="I2398" s="51">
        <f t="shared" si="281"/>
        <v>0.77508297166198614</v>
      </c>
      <c r="J2398" s="51">
        <f t="shared" ca="1" si="282"/>
        <v>1</v>
      </c>
      <c r="K2398" s="47">
        <f t="shared" si="283"/>
        <v>30.5</v>
      </c>
      <c r="L2398" s="47">
        <f t="shared" si="284"/>
        <v>30.62</v>
      </c>
      <c r="M2398" s="47">
        <f t="shared" si="285"/>
        <v>30.23</v>
      </c>
      <c r="N2398" s="47">
        <f t="shared" si="286"/>
        <v>30.36</v>
      </c>
      <c r="O2398" s="48">
        <f t="shared" ca="1" si="287"/>
        <v>1209700</v>
      </c>
    </row>
    <row r="2399" spans="1:15" x14ac:dyDescent="0.25">
      <c r="A2399">
        <v>2384</v>
      </c>
      <c r="B2399" s="84">
        <v>38495</v>
      </c>
      <c r="C2399" s="47">
        <v>39.06</v>
      </c>
      <c r="D2399" s="47">
        <v>39.130000000000003</v>
      </c>
      <c r="E2399" s="47">
        <v>38.880000000000003</v>
      </c>
      <c r="F2399" s="47">
        <v>39.049999999999997</v>
      </c>
      <c r="G2399" s="48">
        <v>921300</v>
      </c>
      <c r="H2399" s="47">
        <v>30.26</v>
      </c>
      <c r="I2399" s="51">
        <f t="shared" si="281"/>
        <v>0.77490396927016658</v>
      </c>
      <c r="J2399" s="51">
        <f t="shared" ca="1" si="282"/>
        <v>1</v>
      </c>
      <c r="K2399" s="47">
        <f t="shared" si="283"/>
        <v>30.27</v>
      </c>
      <c r="L2399" s="47">
        <f t="shared" si="284"/>
        <v>30.32</v>
      </c>
      <c r="M2399" s="47">
        <f t="shared" si="285"/>
        <v>30.13</v>
      </c>
      <c r="N2399" s="47">
        <f t="shared" si="286"/>
        <v>30.26</v>
      </c>
      <c r="O2399" s="48">
        <f t="shared" ca="1" si="287"/>
        <v>921300</v>
      </c>
    </row>
    <row r="2400" spans="1:15" x14ac:dyDescent="0.25">
      <c r="A2400">
        <v>2385</v>
      </c>
      <c r="B2400" s="84">
        <v>38492</v>
      </c>
      <c r="C2400" s="47">
        <v>39.090000000000003</v>
      </c>
      <c r="D2400" s="47">
        <v>39.25</v>
      </c>
      <c r="E2400" s="47">
        <v>38.96</v>
      </c>
      <c r="F2400" s="47">
        <v>39.04</v>
      </c>
      <c r="G2400" s="48">
        <v>1207200</v>
      </c>
      <c r="H2400" s="47">
        <v>30.26</v>
      </c>
      <c r="I2400" s="51">
        <f t="shared" si="281"/>
        <v>0.77510245901639352</v>
      </c>
      <c r="J2400" s="51">
        <f t="shared" ca="1" si="282"/>
        <v>1</v>
      </c>
      <c r="K2400" s="47">
        <f t="shared" si="283"/>
        <v>30.3</v>
      </c>
      <c r="L2400" s="47">
        <f t="shared" si="284"/>
        <v>30.42</v>
      </c>
      <c r="M2400" s="47">
        <f t="shared" si="285"/>
        <v>30.2</v>
      </c>
      <c r="N2400" s="47">
        <f t="shared" si="286"/>
        <v>30.26</v>
      </c>
      <c r="O2400" s="48">
        <f t="shared" ca="1" si="287"/>
        <v>1207200</v>
      </c>
    </row>
    <row r="2401" spans="1:15" x14ac:dyDescent="0.25">
      <c r="A2401">
        <v>2386</v>
      </c>
      <c r="B2401" s="84">
        <v>38491</v>
      </c>
      <c r="C2401" s="47">
        <v>39.369999999999997</v>
      </c>
      <c r="D2401" s="47">
        <v>39.369999999999997</v>
      </c>
      <c r="E2401" s="47">
        <v>38.85</v>
      </c>
      <c r="F2401" s="47">
        <v>39.020000000000003</v>
      </c>
      <c r="G2401" s="48">
        <v>1440100</v>
      </c>
      <c r="H2401" s="47">
        <v>30.24</v>
      </c>
      <c r="I2401" s="51">
        <f t="shared" si="281"/>
        <v>0.77498718605843142</v>
      </c>
      <c r="J2401" s="51">
        <f t="shared" ca="1" si="282"/>
        <v>1</v>
      </c>
      <c r="K2401" s="47">
        <f t="shared" si="283"/>
        <v>30.51</v>
      </c>
      <c r="L2401" s="47">
        <f t="shared" si="284"/>
        <v>30.51</v>
      </c>
      <c r="M2401" s="47">
        <f t="shared" si="285"/>
        <v>30.11</v>
      </c>
      <c r="N2401" s="47">
        <f t="shared" si="286"/>
        <v>30.24</v>
      </c>
      <c r="O2401" s="48">
        <f t="shared" ca="1" si="287"/>
        <v>1440100</v>
      </c>
    </row>
    <row r="2402" spans="1:15" x14ac:dyDescent="0.25">
      <c r="A2402">
        <v>2387</v>
      </c>
      <c r="B2402" s="84">
        <v>38490</v>
      </c>
      <c r="C2402" s="47">
        <v>39.229999999999997</v>
      </c>
      <c r="D2402" s="47">
        <v>39.4</v>
      </c>
      <c r="E2402" s="47">
        <v>39.1</v>
      </c>
      <c r="F2402" s="47">
        <v>39.32</v>
      </c>
      <c r="G2402" s="48">
        <v>1130700</v>
      </c>
      <c r="H2402" s="47">
        <v>30.47</v>
      </c>
      <c r="I2402" s="51">
        <f t="shared" si="281"/>
        <v>0.77492370295015256</v>
      </c>
      <c r="J2402" s="51">
        <f t="shared" ca="1" si="282"/>
        <v>1</v>
      </c>
      <c r="K2402" s="47">
        <f t="shared" si="283"/>
        <v>30.4</v>
      </c>
      <c r="L2402" s="47">
        <f t="shared" si="284"/>
        <v>30.53</v>
      </c>
      <c r="M2402" s="47">
        <f t="shared" si="285"/>
        <v>30.3</v>
      </c>
      <c r="N2402" s="47">
        <f t="shared" si="286"/>
        <v>30.47</v>
      </c>
      <c r="O2402" s="48">
        <f t="shared" ca="1" si="287"/>
        <v>1130700</v>
      </c>
    </row>
    <row r="2403" spans="1:15" x14ac:dyDescent="0.25">
      <c r="A2403">
        <v>2388</v>
      </c>
      <c r="B2403" s="84">
        <v>38489</v>
      </c>
      <c r="C2403" s="47">
        <v>38.82</v>
      </c>
      <c r="D2403" s="47">
        <v>39.200000000000003</v>
      </c>
      <c r="E2403" s="47">
        <v>38.67</v>
      </c>
      <c r="F2403" s="47">
        <v>39.15</v>
      </c>
      <c r="G2403" s="48">
        <v>1315100</v>
      </c>
      <c r="H2403" s="47">
        <v>30.34</v>
      </c>
      <c r="I2403" s="51">
        <f t="shared" si="281"/>
        <v>0.77496807151979563</v>
      </c>
      <c r="J2403" s="51">
        <f t="shared" ca="1" si="282"/>
        <v>1</v>
      </c>
      <c r="K2403" s="47">
        <f t="shared" si="283"/>
        <v>30.08</v>
      </c>
      <c r="L2403" s="47">
        <f t="shared" si="284"/>
        <v>30.38</v>
      </c>
      <c r="M2403" s="47">
        <f t="shared" si="285"/>
        <v>29.97</v>
      </c>
      <c r="N2403" s="47">
        <f t="shared" si="286"/>
        <v>30.34</v>
      </c>
      <c r="O2403" s="48">
        <f t="shared" ca="1" si="287"/>
        <v>1315100</v>
      </c>
    </row>
    <row r="2404" spans="1:15" x14ac:dyDescent="0.25">
      <c r="A2404">
        <v>2389</v>
      </c>
      <c r="B2404" s="84">
        <v>38488</v>
      </c>
      <c r="C2404" s="47">
        <v>38.950000000000003</v>
      </c>
      <c r="D2404" s="47">
        <v>39.119999999999997</v>
      </c>
      <c r="E2404" s="47">
        <v>38.85</v>
      </c>
      <c r="F2404" s="47">
        <v>39</v>
      </c>
      <c r="G2404" s="48">
        <v>1112100</v>
      </c>
      <c r="H2404" s="47">
        <v>30.22</v>
      </c>
      <c r="I2404" s="51">
        <f t="shared" si="281"/>
        <v>0.77487179487179481</v>
      </c>
      <c r="J2404" s="51">
        <f t="shared" ca="1" si="282"/>
        <v>1</v>
      </c>
      <c r="K2404" s="47">
        <f t="shared" si="283"/>
        <v>30.18</v>
      </c>
      <c r="L2404" s="47">
        <f t="shared" si="284"/>
        <v>30.31</v>
      </c>
      <c r="M2404" s="47">
        <f t="shared" si="285"/>
        <v>30.1</v>
      </c>
      <c r="N2404" s="47">
        <f t="shared" si="286"/>
        <v>30.22</v>
      </c>
      <c r="O2404" s="48">
        <f t="shared" ca="1" si="287"/>
        <v>1112100</v>
      </c>
    </row>
    <row r="2405" spans="1:15" x14ac:dyDescent="0.25">
      <c r="A2405">
        <v>2390</v>
      </c>
      <c r="B2405" s="84">
        <v>38485</v>
      </c>
      <c r="C2405" s="47">
        <v>39.159999999999997</v>
      </c>
      <c r="D2405" s="47">
        <v>39.31</v>
      </c>
      <c r="E2405" s="47">
        <v>38.65</v>
      </c>
      <c r="F2405" s="47">
        <v>39.01</v>
      </c>
      <c r="G2405" s="48">
        <v>2027500</v>
      </c>
      <c r="H2405" s="47">
        <v>30.23</v>
      </c>
      <c r="I2405" s="51">
        <f t="shared" si="281"/>
        <v>0.77492950525506288</v>
      </c>
      <c r="J2405" s="51">
        <f t="shared" ca="1" si="282"/>
        <v>1</v>
      </c>
      <c r="K2405" s="47">
        <f t="shared" si="283"/>
        <v>30.35</v>
      </c>
      <c r="L2405" s="47">
        <f t="shared" si="284"/>
        <v>30.46</v>
      </c>
      <c r="M2405" s="47">
        <f t="shared" si="285"/>
        <v>29.95</v>
      </c>
      <c r="N2405" s="47">
        <f t="shared" si="286"/>
        <v>30.23</v>
      </c>
      <c r="O2405" s="48">
        <f t="shared" ca="1" si="287"/>
        <v>2027500</v>
      </c>
    </row>
    <row r="2406" spans="1:15" x14ac:dyDescent="0.25">
      <c r="A2406">
        <v>2391</v>
      </c>
      <c r="B2406" s="84">
        <v>38484</v>
      </c>
      <c r="C2406" s="47">
        <v>39.21</v>
      </c>
      <c r="D2406" s="47">
        <v>39.35</v>
      </c>
      <c r="E2406" s="47">
        <v>38.93</v>
      </c>
      <c r="F2406" s="47">
        <v>39</v>
      </c>
      <c r="G2406" s="48">
        <v>1295300</v>
      </c>
      <c r="H2406" s="47">
        <v>30.22</v>
      </c>
      <c r="I2406" s="51">
        <f t="shared" si="281"/>
        <v>0.77487179487179481</v>
      </c>
      <c r="J2406" s="51">
        <f t="shared" ca="1" si="282"/>
        <v>1</v>
      </c>
      <c r="K2406" s="47">
        <f t="shared" si="283"/>
        <v>30.38</v>
      </c>
      <c r="L2406" s="47">
        <f t="shared" si="284"/>
        <v>30.49</v>
      </c>
      <c r="M2406" s="47">
        <f t="shared" si="285"/>
        <v>30.17</v>
      </c>
      <c r="N2406" s="47">
        <f t="shared" si="286"/>
        <v>30.22</v>
      </c>
      <c r="O2406" s="48">
        <f t="shared" ca="1" si="287"/>
        <v>1295300</v>
      </c>
    </row>
    <row r="2407" spans="1:15" x14ac:dyDescent="0.25">
      <c r="A2407">
        <v>2392</v>
      </c>
      <c r="B2407" s="84">
        <v>38483</v>
      </c>
      <c r="C2407" s="47">
        <v>38.97</v>
      </c>
      <c r="D2407" s="47">
        <v>39.18</v>
      </c>
      <c r="E2407" s="47">
        <v>38.6</v>
      </c>
      <c r="F2407" s="47">
        <v>39.14</v>
      </c>
      <c r="G2407" s="48">
        <v>1645800</v>
      </c>
      <c r="H2407" s="47">
        <v>30.33</v>
      </c>
      <c r="I2407" s="51">
        <f t="shared" si="281"/>
        <v>0.77491057741440972</v>
      </c>
      <c r="J2407" s="51">
        <f t="shared" ca="1" si="282"/>
        <v>1</v>
      </c>
      <c r="K2407" s="47">
        <f t="shared" si="283"/>
        <v>30.2</v>
      </c>
      <c r="L2407" s="47">
        <f t="shared" si="284"/>
        <v>30.36</v>
      </c>
      <c r="M2407" s="47">
        <f t="shared" si="285"/>
        <v>29.91</v>
      </c>
      <c r="N2407" s="47">
        <f t="shared" si="286"/>
        <v>30.33</v>
      </c>
      <c r="O2407" s="48">
        <f t="shared" ca="1" si="287"/>
        <v>1645800</v>
      </c>
    </row>
    <row r="2408" spans="1:15" x14ac:dyDescent="0.25">
      <c r="A2408">
        <v>2393</v>
      </c>
      <c r="B2408" s="84">
        <v>38482</v>
      </c>
      <c r="C2408" s="47">
        <v>39.1</v>
      </c>
      <c r="D2408" s="47">
        <v>39.200000000000003</v>
      </c>
      <c r="E2408" s="47">
        <v>38.71</v>
      </c>
      <c r="F2408" s="47">
        <v>39</v>
      </c>
      <c r="G2408" s="48">
        <v>1654500</v>
      </c>
      <c r="H2408" s="47">
        <v>30.22</v>
      </c>
      <c r="I2408" s="51">
        <f t="shared" si="281"/>
        <v>0.77487179487179481</v>
      </c>
      <c r="J2408" s="51">
        <f t="shared" ca="1" si="282"/>
        <v>1</v>
      </c>
      <c r="K2408" s="47">
        <f t="shared" si="283"/>
        <v>30.3</v>
      </c>
      <c r="L2408" s="47">
        <f t="shared" si="284"/>
        <v>30.37</v>
      </c>
      <c r="M2408" s="47">
        <f t="shared" si="285"/>
        <v>30</v>
      </c>
      <c r="N2408" s="47">
        <f t="shared" si="286"/>
        <v>30.22</v>
      </c>
      <c r="O2408" s="48">
        <f t="shared" ca="1" si="287"/>
        <v>1654500</v>
      </c>
    </row>
    <row r="2409" spans="1:15" x14ac:dyDescent="0.25">
      <c r="A2409">
        <v>2394</v>
      </c>
      <c r="B2409" s="84">
        <v>38481</v>
      </c>
      <c r="C2409" s="47">
        <v>38.9</v>
      </c>
      <c r="D2409" s="47">
        <v>39.44</v>
      </c>
      <c r="E2409" s="47">
        <v>38.76</v>
      </c>
      <c r="F2409" s="47">
        <v>39.44</v>
      </c>
      <c r="G2409" s="48">
        <v>1316600</v>
      </c>
      <c r="H2409" s="47">
        <v>30.57</v>
      </c>
      <c r="I2409" s="51">
        <f t="shared" si="281"/>
        <v>0.77510141987829617</v>
      </c>
      <c r="J2409" s="51">
        <f t="shared" ca="1" si="282"/>
        <v>1</v>
      </c>
      <c r="K2409" s="47">
        <f t="shared" si="283"/>
        <v>30.15</v>
      </c>
      <c r="L2409" s="47">
        <f t="shared" si="284"/>
        <v>30.57</v>
      </c>
      <c r="M2409" s="47">
        <f t="shared" si="285"/>
        <v>30.04</v>
      </c>
      <c r="N2409" s="47">
        <f t="shared" si="286"/>
        <v>30.57</v>
      </c>
      <c r="O2409" s="48">
        <f t="shared" ca="1" si="287"/>
        <v>1316600</v>
      </c>
    </row>
    <row r="2410" spans="1:15" x14ac:dyDescent="0.25">
      <c r="A2410">
        <v>2395</v>
      </c>
      <c r="B2410" s="84">
        <v>38478</v>
      </c>
      <c r="C2410" s="47">
        <v>38.75</v>
      </c>
      <c r="D2410" s="47">
        <v>39</v>
      </c>
      <c r="E2410" s="47">
        <v>38.69</v>
      </c>
      <c r="F2410" s="47">
        <v>38.74</v>
      </c>
      <c r="G2410" s="48">
        <v>1781800</v>
      </c>
      <c r="H2410" s="47">
        <v>30.02</v>
      </c>
      <c r="I2410" s="51">
        <f t="shared" si="281"/>
        <v>0.77490965410428492</v>
      </c>
      <c r="J2410" s="51">
        <f t="shared" ca="1" si="282"/>
        <v>1</v>
      </c>
      <c r="K2410" s="47">
        <f t="shared" si="283"/>
        <v>30.03</v>
      </c>
      <c r="L2410" s="47">
        <f t="shared" si="284"/>
        <v>30.22</v>
      </c>
      <c r="M2410" s="47">
        <f t="shared" si="285"/>
        <v>29.98</v>
      </c>
      <c r="N2410" s="47">
        <f t="shared" si="286"/>
        <v>30.02</v>
      </c>
      <c r="O2410" s="48">
        <f t="shared" ca="1" si="287"/>
        <v>1781800</v>
      </c>
    </row>
    <row r="2411" spans="1:15" x14ac:dyDescent="0.25">
      <c r="A2411">
        <v>2396</v>
      </c>
      <c r="B2411" s="84">
        <v>38477</v>
      </c>
      <c r="C2411" s="47">
        <v>38.81</v>
      </c>
      <c r="D2411" s="47">
        <v>38.89</v>
      </c>
      <c r="E2411" s="47">
        <v>38.340000000000003</v>
      </c>
      <c r="F2411" s="47">
        <v>38.6</v>
      </c>
      <c r="G2411" s="48">
        <v>1246300</v>
      </c>
      <c r="H2411" s="47">
        <v>29.91</v>
      </c>
      <c r="I2411" s="51">
        <f t="shared" si="281"/>
        <v>0.77487046632124346</v>
      </c>
      <c r="J2411" s="51">
        <f t="shared" ca="1" si="282"/>
        <v>1</v>
      </c>
      <c r="K2411" s="47">
        <f t="shared" si="283"/>
        <v>30.07</v>
      </c>
      <c r="L2411" s="47">
        <f t="shared" si="284"/>
        <v>30.13</v>
      </c>
      <c r="M2411" s="47">
        <f t="shared" si="285"/>
        <v>29.71</v>
      </c>
      <c r="N2411" s="47">
        <f t="shared" si="286"/>
        <v>29.91</v>
      </c>
      <c r="O2411" s="48">
        <f t="shared" ca="1" si="287"/>
        <v>1246300</v>
      </c>
    </row>
    <row r="2412" spans="1:15" x14ac:dyDescent="0.25">
      <c r="A2412">
        <v>2397</v>
      </c>
      <c r="B2412" s="84">
        <v>38476</v>
      </c>
      <c r="C2412" s="47">
        <v>38.5</v>
      </c>
      <c r="D2412" s="47">
        <v>38.9</v>
      </c>
      <c r="E2412" s="47">
        <v>38.43</v>
      </c>
      <c r="F2412" s="47">
        <v>38.9</v>
      </c>
      <c r="G2412" s="48">
        <v>2300200</v>
      </c>
      <c r="H2412" s="47">
        <v>30.15</v>
      </c>
      <c r="I2412" s="51">
        <f t="shared" si="281"/>
        <v>0.77506426735218503</v>
      </c>
      <c r="J2412" s="51">
        <f t="shared" ca="1" si="282"/>
        <v>1</v>
      </c>
      <c r="K2412" s="47">
        <f t="shared" si="283"/>
        <v>29.84</v>
      </c>
      <c r="L2412" s="47">
        <f t="shared" si="284"/>
        <v>30.15</v>
      </c>
      <c r="M2412" s="47">
        <f t="shared" si="285"/>
        <v>29.79</v>
      </c>
      <c r="N2412" s="47">
        <f t="shared" si="286"/>
        <v>30.15</v>
      </c>
      <c r="O2412" s="48">
        <f t="shared" ca="1" si="287"/>
        <v>2300200</v>
      </c>
    </row>
    <row r="2413" spans="1:15" x14ac:dyDescent="0.25">
      <c r="A2413">
        <v>2398</v>
      </c>
      <c r="B2413" s="84">
        <v>38475</v>
      </c>
      <c r="C2413" s="47">
        <v>38.39</v>
      </c>
      <c r="D2413" s="47">
        <v>38.700000000000003</v>
      </c>
      <c r="E2413" s="47">
        <v>38.19</v>
      </c>
      <c r="F2413" s="47">
        <v>38.340000000000003</v>
      </c>
      <c r="G2413" s="48">
        <v>1894900</v>
      </c>
      <c r="H2413" s="47">
        <v>29.71</v>
      </c>
      <c r="I2413" s="51">
        <f t="shared" si="281"/>
        <v>0.77490871152842977</v>
      </c>
      <c r="J2413" s="51">
        <f t="shared" ca="1" si="282"/>
        <v>1</v>
      </c>
      <c r="K2413" s="47">
        <f t="shared" si="283"/>
        <v>29.75</v>
      </c>
      <c r="L2413" s="47">
        <f t="shared" si="284"/>
        <v>29.99</v>
      </c>
      <c r="M2413" s="47">
        <f t="shared" si="285"/>
        <v>29.59</v>
      </c>
      <c r="N2413" s="47">
        <f t="shared" si="286"/>
        <v>29.71</v>
      </c>
      <c r="O2413" s="48">
        <f t="shared" ca="1" si="287"/>
        <v>1894900</v>
      </c>
    </row>
    <row r="2414" spans="1:15" x14ac:dyDescent="0.25">
      <c r="A2414">
        <v>2399</v>
      </c>
      <c r="B2414" s="84">
        <v>38474</v>
      </c>
      <c r="C2414" s="47">
        <v>37.61</v>
      </c>
      <c r="D2414" s="47">
        <v>38.369999999999997</v>
      </c>
      <c r="E2414" s="47">
        <v>37.549999999999997</v>
      </c>
      <c r="F2414" s="47">
        <v>38.32</v>
      </c>
      <c r="G2414" s="48">
        <v>1823100</v>
      </c>
      <c r="H2414" s="47">
        <v>29.7</v>
      </c>
      <c r="I2414" s="51">
        <f t="shared" si="281"/>
        <v>0.77505219206680587</v>
      </c>
      <c r="J2414" s="51">
        <f t="shared" ca="1" si="282"/>
        <v>1</v>
      </c>
      <c r="K2414" s="47">
        <f t="shared" si="283"/>
        <v>29.15</v>
      </c>
      <c r="L2414" s="47">
        <f t="shared" si="284"/>
        <v>29.74</v>
      </c>
      <c r="M2414" s="47">
        <f t="shared" si="285"/>
        <v>29.1</v>
      </c>
      <c r="N2414" s="47">
        <f t="shared" si="286"/>
        <v>29.7</v>
      </c>
      <c r="O2414" s="48">
        <f t="shared" ca="1" si="287"/>
        <v>1823100</v>
      </c>
    </row>
    <row r="2415" spans="1:15" x14ac:dyDescent="0.25">
      <c r="A2415">
        <v>2400</v>
      </c>
      <c r="B2415" s="84">
        <v>38471</v>
      </c>
      <c r="C2415" s="47">
        <v>37.68</v>
      </c>
      <c r="D2415" s="47">
        <v>37.840000000000003</v>
      </c>
      <c r="E2415" s="47">
        <v>37.22</v>
      </c>
      <c r="F2415" s="47">
        <v>37.61</v>
      </c>
      <c r="G2415" s="48">
        <v>2144400</v>
      </c>
      <c r="H2415" s="47">
        <v>29.15</v>
      </c>
      <c r="I2415" s="51">
        <f t="shared" si="281"/>
        <v>0.77505982451475663</v>
      </c>
      <c r="J2415" s="51">
        <f t="shared" ca="1" si="282"/>
        <v>1</v>
      </c>
      <c r="K2415" s="47">
        <f t="shared" si="283"/>
        <v>29.2</v>
      </c>
      <c r="L2415" s="47">
        <f t="shared" si="284"/>
        <v>29.33</v>
      </c>
      <c r="M2415" s="47">
        <f t="shared" si="285"/>
        <v>28.85</v>
      </c>
      <c r="N2415" s="47">
        <f t="shared" si="286"/>
        <v>29.15</v>
      </c>
      <c r="O2415" s="48">
        <f t="shared" ca="1" si="287"/>
        <v>2144400</v>
      </c>
    </row>
    <row r="2416" spans="1:15" x14ac:dyDescent="0.25">
      <c r="A2416">
        <v>2401</v>
      </c>
      <c r="B2416" s="84">
        <v>38470</v>
      </c>
      <c r="C2416" s="47">
        <v>37.5</v>
      </c>
      <c r="D2416" s="47">
        <v>38.1</v>
      </c>
      <c r="E2416" s="47">
        <v>37.369999999999997</v>
      </c>
      <c r="F2416" s="47">
        <v>37.630000000000003</v>
      </c>
      <c r="G2416" s="48">
        <v>2479500</v>
      </c>
      <c r="H2416" s="47">
        <v>29.16</v>
      </c>
      <c r="I2416" s="51">
        <f t="shared" si="281"/>
        <v>0.77491363273983516</v>
      </c>
      <c r="J2416" s="51">
        <f t="shared" ca="1" si="282"/>
        <v>1</v>
      </c>
      <c r="K2416" s="47">
        <f t="shared" si="283"/>
        <v>29.06</v>
      </c>
      <c r="L2416" s="47">
        <f t="shared" si="284"/>
        <v>29.52</v>
      </c>
      <c r="M2416" s="47">
        <f t="shared" si="285"/>
        <v>28.96</v>
      </c>
      <c r="N2416" s="47">
        <f t="shared" si="286"/>
        <v>29.16</v>
      </c>
      <c r="O2416" s="48">
        <f t="shared" ca="1" si="287"/>
        <v>2479500</v>
      </c>
    </row>
    <row r="2417" spans="1:15" x14ac:dyDescent="0.25">
      <c r="A2417">
        <v>2402</v>
      </c>
      <c r="B2417" s="84">
        <v>38469</v>
      </c>
      <c r="C2417" s="47">
        <v>36.79</v>
      </c>
      <c r="D2417" s="47">
        <v>37.19</v>
      </c>
      <c r="E2417" s="47">
        <v>36.520000000000003</v>
      </c>
      <c r="F2417" s="47">
        <v>37.1</v>
      </c>
      <c r="G2417" s="48">
        <v>1414300</v>
      </c>
      <c r="H2417" s="47">
        <v>28.75</v>
      </c>
      <c r="I2417" s="51">
        <f t="shared" si="281"/>
        <v>0.77493261455525608</v>
      </c>
      <c r="J2417" s="51">
        <f t="shared" ca="1" si="282"/>
        <v>1</v>
      </c>
      <c r="K2417" s="47">
        <f t="shared" si="283"/>
        <v>28.51</v>
      </c>
      <c r="L2417" s="47">
        <f t="shared" si="284"/>
        <v>28.82</v>
      </c>
      <c r="M2417" s="47">
        <f t="shared" si="285"/>
        <v>28.3</v>
      </c>
      <c r="N2417" s="47">
        <f t="shared" si="286"/>
        <v>28.75</v>
      </c>
      <c r="O2417" s="48">
        <f t="shared" ca="1" si="287"/>
        <v>1414300</v>
      </c>
    </row>
    <row r="2418" spans="1:15" x14ac:dyDescent="0.25">
      <c r="A2418">
        <v>2403</v>
      </c>
      <c r="B2418" s="84">
        <v>38468</v>
      </c>
      <c r="C2418" s="47">
        <v>36.82</v>
      </c>
      <c r="D2418" s="47">
        <v>37.119999999999997</v>
      </c>
      <c r="E2418" s="47">
        <v>36.75</v>
      </c>
      <c r="F2418" s="47">
        <v>36.799999999999997</v>
      </c>
      <c r="G2418" s="48">
        <v>1428400</v>
      </c>
      <c r="H2418" s="47">
        <v>28.52</v>
      </c>
      <c r="I2418" s="51">
        <f t="shared" si="281"/>
        <v>0.77500000000000002</v>
      </c>
      <c r="J2418" s="51">
        <f t="shared" ca="1" si="282"/>
        <v>1</v>
      </c>
      <c r="K2418" s="47">
        <f t="shared" si="283"/>
        <v>28.54</v>
      </c>
      <c r="L2418" s="47">
        <f t="shared" si="284"/>
        <v>28.77</v>
      </c>
      <c r="M2418" s="47">
        <f t="shared" si="285"/>
        <v>28.48</v>
      </c>
      <c r="N2418" s="47">
        <f t="shared" si="286"/>
        <v>28.52</v>
      </c>
      <c r="O2418" s="48">
        <f t="shared" ca="1" si="287"/>
        <v>1428400</v>
      </c>
    </row>
    <row r="2419" spans="1:15" x14ac:dyDescent="0.25">
      <c r="A2419">
        <v>2404</v>
      </c>
      <c r="B2419" s="84">
        <v>38467</v>
      </c>
      <c r="C2419" s="47">
        <v>36.9</v>
      </c>
      <c r="D2419" s="47">
        <v>37.24</v>
      </c>
      <c r="E2419" s="47">
        <v>36.85</v>
      </c>
      <c r="F2419" s="47">
        <v>37.03</v>
      </c>
      <c r="G2419" s="48">
        <v>1332200</v>
      </c>
      <c r="H2419" s="47">
        <v>28.7</v>
      </c>
      <c r="I2419" s="51">
        <f t="shared" si="281"/>
        <v>0.77504725897920601</v>
      </c>
      <c r="J2419" s="51">
        <f t="shared" ca="1" si="282"/>
        <v>1</v>
      </c>
      <c r="K2419" s="47">
        <f t="shared" si="283"/>
        <v>28.6</v>
      </c>
      <c r="L2419" s="47">
        <f t="shared" si="284"/>
        <v>28.86</v>
      </c>
      <c r="M2419" s="47">
        <f t="shared" si="285"/>
        <v>28.56</v>
      </c>
      <c r="N2419" s="47">
        <f t="shared" si="286"/>
        <v>28.7</v>
      </c>
      <c r="O2419" s="48">
        <f t="shared" ca="1" si="287"/>
        <v>1332200</v>
      </c>
    </row>
    <row r="2420" spans="1:15" x14ac:dyDescent="0.25">
      <c r="A2420">
        <v>2405</v>
      </c>
      <c r="B2420" s="84">
        <v>38464</v>
      </c>
      <c r="C2420" s="47">
        <v>36.94</v>
      </c>
      <c r="D2420" s="47">
        <v>37.119999999999997</v>
      </c>
      <c r="E2420" s="47">
        <v>36.33</v>
      </c>
      <c r="F2420" s="47">
        <v>36.76</v>
      </c>
      <c r="G2420" s="48">
        <v>1075900</v>
      </c>
      <c r="H2420" s="47">
        <v>28.49</v>
      </c>
      <c r="I2420" s="51">
        <f t="shared" si="281"/>
        <v>0.77502720348204568</v>
      </c>
      <c r="J2420" s="51">
        <f t="shared" ca="1" si="282"/>
        <v>1</v>
      </c>
      <c r="K2420" s="47">
        <f t="shared" si="283"/>
        <v>28.63</v>
      </c>
      <c r="L2420" s="47">
        <f t="shared" si="284"/>
        <v>28.77</v>
      </c>
      <c r="M2420" s="47">
        <f t="shared" si="285"/>
        <v>28.16</v>
      </c>
      <c r="N2420" s="47">
        <f t="shared" si="286"/>
        <v>28.49</v>
      </c>
      <c r="O2420" s="48">
        <f t="shared" ca="1" si="287"/>
        <v>1075900</v>
      </c>
    </row>
    <row r="2421" spans="1:15" x14ac:dyDescent="0.25">
      <c r="A2421">
        <v>2406</v>
      </c>
      <c r="B2421" s="84">
        <v>38463</v>
      </c>
      <c r="C2421" s="47">
        <v>36.83</v>
      </c>
      <c r="D2421" s="47">
        <v>37.229999999999997</v>
      </c>
      <c r="E2421" s="47">
        <v>36.74</v>
      </c>
      <c r="F2421" s="47">
        <v>37.08</v>
      </c>
      <c r="G2421" s="48">
        <v>1838200</v>
      </c>
      <c r="H2421" s="47">
        <v>28.74</v>
      </c>
      <c r="I2421" s="51">
        <f t="shared" si="281"/>
        <v>0.77508090614886727</v>
      </c>
      <c r="J2421" s="51">
        <f t="shared" ca="1" si="282"/>
        <v>1</v>
      </c>
      <c r="K2421" s="47">
        <f t="shared" si="283"/>
        <v>28.55</v>
      </c>
      <c r="L2421" s="47">
        <f t="shared" si="284"/>
        <v>28.86</v>
      </c>
      <c r="M2421" s="47">
        <f t="shared" si="285"/>
        <v>28.48</v>
      </c>
      <c r="N2421" s="47">
        <f t="shared" si="286"/>
        <v>28.74</v>
      </c>
      <c r="O2421" s="48">
        <f t="shared" ca="1" si="287"/>
        <v>1838200</v>
      </c>
    </row>
    <row r="2422" spans="1:15" x14ac:dyDescent="0.25">
      <c r="A2422">
        <v>2407</v>
      </c>
      <c r="B2422" s="84">
        <v>38462</v>
      </c>
      <c r="C2422" s="47">
        <v>36.9</v>
      </c>
      <c r="D2422" s="47">
        <v>37.090000000000003</v>
      </c>
      <c r="E2422" s="47">
        <v>36.450000000000003</v>
      </c>
      <c r="F2422" s="47">
        <v>36.54</v>
      </c>
      <c r="G2422" s="48">
        <v>1261700</v>
      </c>
      <c r="H2422" s="47">
        <v>28.32</v>
      </c>
      <c r="I2422" s="51">
        <f t="shared" si="281"/>
        <v>0.77504105090311992</v>
      </c>
      <c r="J2422" s="51">
        <f t="shared" ca="1" si="282"/>
        <v>1</v>
      </c>
      <c r="K2422" s="47">
        <f t="shared" si="283"/>
        <v>28.6</v>
      </c>
      <c r="L2422" s="47">
        <f t="shared" si="284"/>
        <v>28.75</v>
      </c>
      <c r="M2422" s="47">
        <f t="shared" si="285"/>
        <v>28.25</v>
      </c>
      <c r="N2422" s="47">
        <f t="shared" si="286"/>
        <v>28.32</v>
      </c>
      <c r="O2422" s="48">
        <f t="shared" ca="1" si="287"/>
        <v>1261700</v>
      </c>
    </row>
    <row r="2423" spans="1:15" x14ac:dyDescent="0.25">
      <c r="A2423">
        <v>2408</v>
      </c>
      <c r="B2423" s="84">
        <v>38461</v>
      </c>
      <c r="C2423" s="47">
        <v>37</v>
      </c>
      <c r="D2423" s="47">
        <v>37.03</v>
      </c>
      <c r="E2423" s="47">
        <v>36.659999999999997</v>
      </c>
      <c r="F2423" s="47">
        <v>36.96</v>
      </c>
      <c r="G2423" s="48">
        <v>1300500</v>
      </c>
      <c r="H2423" s="47">
        <v>28.64</v>
      </c>
      <c r="I2423" s="51">
        <f t="shared" si="281"/>
        <v>0.77489177489177485</v>
      </c>
      <c r="J2423" s="51">
        <f t="shared" ca="1" si="282"/>
        <v>1</v>
      </c>
      <c r="K2423" s="47">
        <f t="shared" si="283"/>
        <v>28.67</v>
      </c>
      <c r="L2423" s="47">
        <f t="shared" si="284"/>
        <v>28.69</v>
      </c>
      <c r="M2423" s="47">
        <f t="shared" si="285"/>
        <v>28.41</v>
      </c>
      <c r="N2423" s="47">
        <f t="shared" si="286"/>
        <v>28.64</v>
      </c>
      <c r="O2423" s="48">
        <f t="shared" ca="1" si="287"/>
        <v>1300500</v>
      </c>
    </row>
    <row r="2424" spans="1:15" x14ac:dyDescent="0.25">
      <c r="A2424">
        <v>2409</v>
      </c>
      <c r="B2424" s="84">
        <v>38460</v>
      </c>
      <c r="C2424" s="47">
        <v>36.85</v>
      </c>
      <c r="D2424" s="47">
        <v>36.979999999999997</v>
      </c>
      <c r="E2424" s="47">
        <v>36.479999999999997</v>
      </c>
      <c r="F2424" s="47">
        <v>36.92</v>
      </c>
      <c r="G2424" s="48">
        <v>1762100</v>
      </c>
      <c r="H2424" s="47">
        <v>28.61</v>
      </c>
      <c r="I2424" s="51">
        <f t="shared" si="281"/>
        <v>0.77491874322860232</v>
      </c>
      <c r="J2424" s="51">
        <f t="shared" ca="1" si="282"/>
        <v>1</v>
      </c>
      <c r="K2424" s="47">
        <f t="shared" si="283"/>
        <v>28.56</v>
      </c>
      <c r="L2424" s="47">
        <f t="shared" si="284"/>
        <v>28.66</v>
      </c>
      <c r="M2424" s="47">
        <f t="shared" si="285"/>
        <v>28.27</v>
      </c>
      <c r="N2424" s="47">
        <f t="shared" si="286"/>
        <v>28.61</v>
      </c>
      <c r="O2424" s="48">
        <f t="shared" ca="1" si="287"/>
        <v>1762100</v>
      </c>
    </row>
    <row r="2425" spans="1:15" x14ac:dyDescent="0.25">
      <c r="A2425">
        <v>2410</v>
      </c>
      <c r="B2425" s="84">
        <v>38457</v>
      </c>
      <c r="C2425" s="47">
        <v>37.5</v>
      </c>
      <c r="D2425" s="47">
        <v>37.590000000000003</v>
      </c>
      <c r="E2425" s="47">
        <v>36.799999999999997</v>
      </c>
      <c r="F2425" s="47">
        <v>36.83</v>
      </c>
      <c r="G2425" s="48">
        <v>2012000</v>
      </c>
      <c r="H2425" s="47">
        <v>28.54</v>
      </c>
      <c r="I2425" s="51">
        <f t="shared" si="281"/>
        <v>0.77491175672006518</v>
      </c>
      <c r="J2425" s="51">
        <f t="shared" ca="1" si="282"/>
        <v>1</v>
      </c>
      <c r="K2425" s="47">
        <f t="shared" si="283"/>
        <v>29.06</v>
      </c>
      <c r="L2425" s="47">
        <f t="shared" si="284"/>
        <v>29.13</v>
      </c>
      <c r="M2425" s="47">
        <f t="shared" si="285"/>
        <v>28.52</v>
      </c>
      <c r="N2425" s="47">
        <f t="shared" si="286"/>
        <v>28.54</v>
      </c>
      <c r="O2425" s="48">
        <f t="shared" ca="1" si="287"/>
        <v>2012000</v>
      </c>
    </row>
    <row r="2426" spans="1:15" x14ac:dyDescent="0.25">
      <c r="A2426">
        <v>2411</v>
      </c>
      <c r="B2426" s="84">
        <v>38456</v>
      </c>
      <c r="C2426" s="47">
        <v>38.299999999999997</v>
      </c>
      <c r="D2426" s="47">
        <v>38.49</v>
      </c>
      <c r="E2426" s="47">
        <v>37.700000000000003</v>
      </c>
      <c r="F2426" s="47">
        <v>37.76</v>
      </c>
      <c r="G2426" s="48">
        <v>1640500</v>
      </c>
      <c r="H2426" s="47">
        <v>29.26</v>
      </c>
      <c r="I2426" s="51">
        <f t="shared" si="281"/>
        <v>0.7748940677966103</v>
      </c>
      <c r="J2426" s="51">
        <f t="shared" ca="1" si="282"/>
        <v>1</v>
      </c>
      <c r="K2426" s="47">
        <f t="shared" si="283"/>
        <v>29.68</v>
      </c>
      <c r="L2426" s="47">
        <f t="shared" si="284"/>
        <v>29.83</v>
      </c>
      <c r="M2426" s="47">
        <f t="shared" si="285"/>
        <v>29.21</v>
      </c>
      <c r="N2426" s="47">
        <f t="shared" si="286"/>
        <v>29.26</v>
      </c>
      <c r="O2426" s="48">
        <f t="shared" ca="1" si="287"/>
        <v>1640500</v>
      </c>
    </row>
    <row r="2427" spans="1:15" x14ac:dyDescent="0.25">
      <c r="A2427">
        <v>2412</v>
      </c>
      <c r="B2427" s="84">
        <v>38455</v>
      </c>
      <c r="C2427" s="47">
        <v>38.83</v>
      </c>
      <c r="D2427" s="47">
        <v>39</v>
      </c>
      <c r="E2427" s="47">
        <v>38.35</v>
      </c>
      <c r="F2427" s="47">
        <v>38.380000000000003</v>
      </c>
      <c r="G2427" s="48">
        <v>967100</v>
      </c>
      <c r="H2427" s="47">
        <v>29.74</v>
      </c>
      <c r="I2427" s="51">
        <f t="shared" si="281"/>
        <v>0.77488275143303798</v>
      </c>
      <c r="J2427" s="51">
        <f t="shared" ca="1" si="282"/>
        <v>1</v>
      </c>
      <c r="K2427" s="47">
        <f t="shared" si="283"/>
        <v>30.09</v>
      </c>
      <c r="L2427" s="47">
        <f t="shared" si="284"/>
        <v>30.22</v>
      </c>
      <c r="M2427" s="47">
        <f t="shared" si="285"/>
        <v>29.72</v>
      </c>
      <c r="N2427" s="47">
        <f t="shared" si="286"/>
        <v>29.74</v>
      </c>
      <c r="O2427" s="48">
        <f t="shared" ca="1" si="287"/>
        <v>967100</v>
      </c>
    </row>
    <row r="2428" spans="1:15" x14ac:dyDescent="0.25">
      <c r="A2428">
        <v>2413</v>
      </c>
      <c r="B2428" s="84">
        <v>38454</v>
      </c>
      <c r="C2428" s="47">
        <v>38.880000000000003</v>
      </c>
      <c r="D2428" s="47">
        <v>38.950000000000003</v>
      </c>
      <c r="E2428" s="47">
        <v>38.380000000000003</v>
      </c>
      <c r="F2428" s="47">
        <v>38.83</v>
      </c>
      <c r="G2428" s="48">
        <v>1032100</v>
      </c>
      <c r="H2428" s="47">
        <v>30.09</v>
      </c>
      <c r="I2428" s="51">
        <f t="shared" si="281"/>
        <v>0.77491630182848315</v>
      </c>
      <c r="J2428" s="51">
        <f t="shared" ca="1" si="282"/>
        <v>1</v>
      </c>
      <c r="K2428" s="47">
        <f t="shared" si="283"/>
        <v>30.13</v>
      </c>
      <c r="L2428" s="47">
        <f t="shared" si="284"/>
        <v>30.18</v>
      </c>
      <c r="M2428" s="47">
        <f t="shared" si="285"/>
        <v>29.74</v>
      </c>
      <c r="N2428" s="47">
        <f t="shared" si="286"/>
        <v>30.09</v>
      </c>
      <c r="O2428" s="48">
        <f t="shared" ca="1" si="287"/>
        <v>1032100</v>
      </c>
    </row>
    <row r="2429" spans="1:15" x14ac:dyDescent="0.25">
      <c r="A2429">
        <v>2414</v>
      </c>
      <c r="B2429" s="84">
        <v>38453</v>
      </c>
      <c r="C2429" s="47">
        <v>38.99</v>
      </c>
      <c r="D2429" s="47">
        <v>39.119999999999997</v>
      </c>
      <c r="E2429" s="47">
        <v>38.81</v>
      </c>
      <c r="F2429" s="47">
        <v>38.979999999999997</v>
      </c>
      <c r="G2429" s="48">
        <v>624600</v>
      </c>
      <c r="H2429" s="47">
        <v>30.21</v>
      </c>
      <c r="I2429" s="51">
        <f t="shared" si="281"/>
        <v>0.77501282709081587</v>
      </c>
      <c r="J2429" s="51">
        <f t="shared" ca="1" si="282"/>
        <v>1</v>
      </c>
      <c r="K2429" s="47">
        <f t="shared" si="283"/>
        <v>30.22</v>
      </c>
      <c r="L2429" s="47">
        <f t="shared" si="284"/>
        <v>30.32</v>
      </c>
      <c r="M2429" s="47">
        <f t="shared" si="285"/>
        <v>30.08</v>
      </c>
      <c r="N2429" s="47">
        <f t="shared" si="286"/>
        <v>30.21</v>
      </c>
      <c r="O2429" s="48">
        <f t="shared" ca="1" si="287"/>
        <v>624600</v>
      </c>
    </row>
    <row r="2430" spans="1:15" x14ac:dyDescent="0.25">
      <c r="A2430">
        <v>2415</v>
      </c>
      <c r="B2430" s="84">
        <v>38450</v>
      </c>
      <c r="C2430" s="47">
        <v>39</v>
      </c>
      <c r="D2430" s="47">
        <v>39.21</v>
      </c>
      <c r="E2430" s="47">
        <v>38.85</v>
      </c>
      <c r="F2430" s="47">
        <v>39.020000000000003</v>
      </c>
      <c r="G2430" s="48">
        <v>1429200</v>
      </c>
      <c r="H2430" s="47">
        <v>30.24</v>
      </c>
      <c r="I2430" s="51">
        <f t="shared" si="281"/>
        <v>0.77498718605843142</v>
      </c>
      <c r="J2430" s="51">
        <f t="shared" ca="1" si="282"/>
        <v>1</v>
      </c>
      <c r="K2430" s="47">
        <f t="shared" si="283"/>
        <v>30.22</v>
      </c>
      <c r="L2430" s="47">
        <f t="shared" si="284"/>
        <v>30.39</v>
      </c>
      <c r="M2430" s="47">
        <f t="shared" si="285"/>
        <v>30.11</v>
      </c>
      <c r="N2430" s="47">
        <f t="shared" si="286"/>
        <v>30.24</v>
      </c>
      <c r="O2430" s="48">
        <f t="shared" ca="1" si="287"/>
        <v>1429200</v>
      </c>
    </row>
    <row r="2431" spans="1:15" x14ac:dyDescent="0.25">
      <c r="A2431">
        <v>2416</v>
      </c>
      <c r="B2431" s="84">
        <v>38449</v>
      </c>
      <c r="C2431" s="47">
        <v>39.18</v>
      </c>
      <c r="D2431" s="47">
        <v>39.33</v>
      </c>
      <c r="E2431" s="47">
        <v>38.880000000000003</v>
      </c>
      <c r="F2431" s="47">
        <v>39.07</v>
      </c>
      <c r="G2431" s="48">
        <v>1175500</v>
      </c>
      <c r="H2431" s="47">
        <v>30.28</v>
      </c>
      <c r="I2431" s="51">
        <f t="shared" si="281"/>
        <v>0.77501919631430771</v>
      </c>
      <c r="J2431" s="51">
        <f t="shared" ca="1" si="282"/>
        <v>1</v>
      </c>
      <c r="K2431" s="47">
        <f t="shared" si="283"/>
        <v>30.37</v>
      </c>
      <c r="L2431" s="47">
        <f t="shared" si="284"/>
        <v>30.48</v>
      </c>
      <c r="M2431" s="47">
        <f t="shared" si="285"/>
        <v>30.13</v>
      </c>
      <c r="N2431" s="47">
        <f t="shared" si="286"/>
        <v>30.28</v>
      </c>
      <c r="O2431" s="48">
        <f t="shared" ca="1" si="287"/>
        <v>1175500</v>
      </c>
    </row>
    <row r="2432" spans="1:15" x14ac:dyDescent="0.25">
      <c r="A2432">
        <v>2417</v>
      </c>
      <c r="B2432" s="84">
        <v>38448</v>
      </c>
      <c r="C2432" s="47">
        <v>39.28</v>
      </c>
      <c r="D2432" s="47">
        <v>39.340000000000003</v>
      </c>
      <c r="E2432" s="47">
        <v>39.03</v>
      </c>
      <c r="F2432" s="47">
        <v>39.14</v>
      </c>
      <c r="G2432" s="48">
        <v>692900</v>
      </c>
      <c r="H2432" s="47">
        <v>30.33</v>
      </c>
      <c r="I2432" s="51">
        <f t="shared" si="281"/>
        <v>0.77491057741440972</v>
      </c>
      <c r="J2432" s="51">
        <f t="shared" ca="1" si="282"/>
        <v>1</v>
      </c>
      <c r="K2432" s="47">
        <f t="shared" si="283"/>
        <v>30.44</v>
      </c>
      <c r="L2432" s="47">
        <f t="shared" si="284"/>
        <v>30.48</v>
      </c>
      <c r="M2432" s="47">
        <f t="shared" si="285"/>
        <v>30.24</v>
      </c>
      <c r="N2432" s="47">
        <f t="shared" si="286"/>
        <v>30.33</v>
      </c>
      <c r="O2432" s="48">
        <f t="shared" ca="1" si="287"/>
        <v>692900</v>
      </c>
    </row>
    <row r="2433" spans="1:15" x14ac:dyDescent="0.25">
      <c r="A2433">
        <v>2418</v>
      </c>
      <c r="B2433" s="84">
        <v>38447</v>
      </c>
      <c r="C2433" s="47">
        <v>39</v>
      </c>
      <c r="D2433" s="47">
        <v>39.369999999999997</v>
      </c>
      <c r="E2433" s="47">
        <v>38.92</v>
      </c>
      <c r="F2433" s="47">
        <v>39.14</v>
      </c>
      <c r="G2433" s="48">
        <v>1169000</v>
      </c>
      <c r="H2433" s="47">
        <v>30.33</v>
      </c>
      <c r="I2433" s="51">
        <f t="shared" si="281"/>
        <v>0.77491057741440972</v>
      </c>
      <c r="J2433" s="51">
        <f t="shared" ca="1" si="282"/>
        <v>1</v>
      </c>
      <c r="K2433" s="47">
        <f t="shared" si="283"/>
        <v>30.22</v>
      </c>
      <c r="L2433" s="47">
        <f t="shared" si="284"/>
        <v>30.51</v>
      </c>
      <c r="M2433" s="47">
        <f t="shared" si="285"/>
        <v>30.16</v>
      </c>
      <c r="N2433" s="47">
        <f t="shared" si="286"/>
        <v>30.33</v>
      </c>
      <c r="O2433" s="48">
        <f t="shared" ca="1" si="287"/>
        <v>1169000</v>
      </c>
    </row>
    <row r="2434" spans="1:15" x14ac:dyDescent="0.25">
      <c r="A2434">
        <v>2419</v>
      </c>
      <c r="B2434" s="84">
        <v>38446</v>
      </c>
      <c r="C2434" s="47">
        <v>38.96</v>
      </c>
      <c r="D2434" s="47">
        <v>39.11</v>
      </c>
      <c r="E2434" s="47">
        <v>38.71</v>
      </c>
      <c r="F2434" s="47">
        <v>39</v>
      </c>
      <c r="G2434" s="48">
        <v>1119600</v>
      </c>
      <c r="H2434" s="47">
        <v>30.22</v>
      </c>
      <c r="I2434" s="51">
        <f t="shared" si="281"/>
        <v>0.77487179487179481</v>
      </c>
      <c r="J2434" s="51">
        <f t="shared" ca="1" si="282"/>
        <v>1</v>
      </c>
      <c r="K2434" s="47">
        <f t="shared" si="283"/>
        <v>30.19</v>
      </c>
      <c r="L2434" s="47">
        <f t="shared" si="284"/>
        <v>30.31</v>
      </c>
      <c r="M2434" s="47">
        <f t="shared" si="285"/>
        <v>30</v>
      </c>
      <c r="N2434" s="47">
        <f t="shared" si="286"/>
        <v>30.22</v>
      </c>
      <c r="O2434" s="48">
        <f t="shared" ca="1" si="287"/>
        <v>1119600</v>
      </c>
    </row>
    <row r="2435" spans="1:15" x14ac:dyDescent="0.25">
      <c r="A2435">
        <v>2420</v>
      </c>
      <c r="B2435" s="84">
        <v>38443</v>
      </c>
      <c r="C2435" s="47">
        <v>38.75</v>
      </c>
      <c r="D2435" s="47">
        <v>38.99</v>
      </c>
      <c r="E2435" s="47">
        <v>38.57</v>
      </c>
      <c r="F2435" s="47">
        <v>38.96</v>
      </c>
      <c r="G2435" s="48">
        <v>2306200</v>
      </c>
      <c r="H2435" s="47">
        <v>30.19</v>
      </c>
      <c r="I2435" s="51">
        <f t="shared" si="281"/>
        <v>0.7748973305954826</v>
      </c>
      <c r="J2435" s="51">
        <f t="shared" ca="1" si="282"/>
        <v>1</v>
      </c>
      <c r="K2435" s="47">
        <f t="shared" si="283"/>
        <v>30.03</v>
      </c>
      <c r="L2435" s="47">
        <f t="shared" si="284"/>
        <v>30.21</v>
      </c>
      <c r="M2435" s="47">
        <f t="shared" si="285"/>
        <v>29.89</v>
      </c>
      <c r="N2435" s="47">
        <f t="shared" si="286"/>
        <v>30.19</v>
      </c>
      <c r="O2435" s="48">
        <f t="shared" ca="1" si="287"/>
        <v>2306200</v>
      </c>
    </row>
    <row r="2436" spans="1:15" x14ac:dyDescent="0.25">
      <c r="A2436">
        <v>2421</v>
      </c>
      <c r="B2436" s="84">
        <v>38442</v>
      </c>
      <c r="C2436" s="47">
        <v>38.64</v>
      </c>
      <c r="D2436" s="47">
        <v>38.97</v>
      </c>
      <c r="E2436" s="47">
        <v>38.35</v>
      </c>
      <c r="F2436" s="47">
        <v>38.700000000000003</v>
      </c>
      <c r="G2436" s="48">
        <v>1154900</v>
      </c>
      <c r="H2436" s="47">
        <v>29.99</v>
      </c>
      <c r="I2436" s="51">
        <f t="shared" si="281"/>
        <v>0.77493540051679577</v>
      </c>
      <c r="J2436" s="51">
        <f t="shared" ca="1" si="282"/>
        <v>1</v>
      </c>
      <c r="K2436" s="47">
        <f t="shared" si="283"/>
        <v>29.94</v>
      </c>
      <c r="L2436" s="47">
        <f t="shared" si="284"/>
        <v>30.2</v>
      </c>
      <c r="M2436" s="47">
        <f t="shared" si="285"/>
        <v>29.72</v>
      </c>
      <c r="N2436" s="47">
        <f t="shared" si="286"/>
        <v>29.99</v>
      </c>
      <c r="O2436" s="48">
        <f t="shared" ca="1" si="287"/>
        <v>1154900</v>
      </c>
    </row>
    <row r="2437" spans="1:15" x14ac:dyDescent="0.25">
      <c r="A2437">
        <v>2422</v>
      </c>
      <c r="B2437" s="84">
        <v>38441</v>
      </c>
      <c r="C2437" s="47">
        <v>38.35</v>
      </c>
      <c r="D2437" s="47">
        <v>38.94</v>
      </c>
      <c r="E2437" s="47">
        <v>38.29</v>
      </c>
      <c r="F2437" s="47">
        <v>38.82</v>
      </c>
      <c r="G2437" s="48">
        <v>1149800</v>
      </c>
      <c r="H2437" s="47">
        <v>29.91</v>
      </c>
      <c r="I2437" s="51">
        <f t="shared" si="281"/>
        <v>0.77047913446676974</v>
      </c>
      <c r="J2437" s="51">
        <f t="shared" ca="1" si="282"/>
        <v>1</v>
      </c>
      <c r="K2437" s="47">
        <f t="shared" si="283"/>
        <v>29.55</v>
      </c>
      <c r="L2437" s="47">
        <f t="shared" si="284"/>
        <v>30</v>
      </c>
      <c r="M2437" s="47">
        <f t="shared" si="285"/>
        <v>29.5</v>
      </c>
      <c r="N2437" s="47">
        <f t="shared" si="286"/>
        <v>29.91</v>
      </c>
      <c r="O2437" s="48">
        <f t="shared" ca="1" si="287"/>
        <v>1149800</v>
      </c>
    </row>
    <row r="2438" spans="1:15" x14ac:dyDescent="0.25">
      <c r="A2438">
        <v>2423</v>
      </c>
      <c r="B2438" s="84">
        <v>38440</v>
      </c>
      <c r="C2438" s="47">
        <v>38.18</v>
      </c>
      <c r="D2438" s="47">
        <v>38.49</v>
      </c>
      <c r="E2438" s="47">
        <v>38.090000000000003</v>
      </c>
      <c r="F2438" s="47">
        <v>38.270000000000003</v>
      </c>
      <c r="G2438" s="48">
        <v>1378500</v>
      </c>
      <c r="H2438" s="47">
        <v>29.49</v>
      </c>
      <c r="I2438" s="51">
        <f t="shared" si="281"/>
        <v>0.77057747582963143</v>
      </c>
      <c r="J2438" s="51">
        <f t="shared" ca="1" si="282"/>
        <v>1</v>
      </c>
      <c r="K2438" s="47">
        <f t="shared" si="283"/>
        <v>29.42</v>
      </c>
      <c r="L2438" s="47">
        <f t="shared" si="284"/>
        <v>29.66</v>
      </c>
      <c r="M2438" s="47">
        <f t="shared" si="285"/>
        <v>29.35</v>
      </c>
      <c r="N2438" s="47">
        <f t="shared" si="286"/>
        <v>29.49</v>
      </c>
      <c r="O2438" s="48">
        <f t="shared" ca="1" si="287"/>
        <v>1378500</v>
      </c>
    </row>
    <row r="2439" spans="1:15" x14ac:dyDescent="0.25">
      <c r="A2439">
        <v>2424</v>
      </c>
      <c r="B2439" s="84">
        <v>38439</v>
      </c>
      <c r="C2439" s="47">
        <v>38.43</v>
      </c>
      <c r="D2439" s="47">
        <v>38.74</v>
      </c>
      <c r="E2439" s="47">
        <v>38.32</v>
      </c>
      <c r="F2439" s="47">
        <v>38.32</v>
      </c>
      <c r="G2439" s="48">
        <v>901800</v>
      </c>
      <c r="H2439" s="47">
        <v>29.53</v>
      </c>
      <c r="I2439" s="51">
        <f t="shared" si="281"/>
        <v>0.77061586638830903</v>
      </c>
      <c r="J2439" s="51">
        <f t="shared" ca="1" si="282"/>
        <v>1</v>
      </c>
      <c r="K2439" s="47">
        <f t="shared" si="283"/>
        <v>29.61</v>
      </c>
      <c r="L2439" s="47">
        <f t="shared" si="284"/>
        <v>29.85</v>
      </c>
      <c r="M2439" s="47">
        <f t="shared" si="285"/>
        <v>29.53</v>
      </c>
      <c r="N2439" s="47">
        <f t="shared" si="286"/>
        <v>29.53</v>
      </c>
      <c r="O2439" s="48">
        <f t="shared" ca="1" si="287"/>
        <v>901800</v>
      </c>
    </row>
    <row r="2440" spans="1:15" x14ac:dyDescent="0.25">
      <c r="A2440">
        <v>2425</v>
      </c>
      <c r="B2440" s="84">
        <v>38435</v>
      </c>
      <c r="C2440" s="47">
        <v>38.51</v>
      </c>
      <c r="D2440" s="47">
        <v>38.69</v>
      </c>
      <c r="E2440" s="47">
        <v>38.35</v>
      </c>
      <c r="F2440" s="47">
        <v>38.54</v>
      </c>
      <c r="G2440" s="48">
        <v>1697300</v>
      </c>
      <c r="H2440" s="47">
        <v>29.7</v>
      </c>
      <c r="I2440" s="51">
        <f t="shared" si="281"/>
        <v>0.77062791904514794</v>
      </c>
      <c r="J2440" s="51">
        <f t="shared" ca="1" si="282"/>
        <v>1</v>
      </c>
      <c r="K2440" s="47">
        <f t="shared" si="283"/>
        <v>29.68</v>
      </c>
      <c r="L2440" s="47">
        <f t="shared" si="284"/>
        <v>29.82</v>
      </c>
      <c r="M2440" s="47">
        <f t="shared" si="285"/>
        <v>29.55</v>
      </c>
      <c r="N2440" s="47">
        <f t="shared" si="286"/>
        <v>29.7</v>
      </c>
      <c r="O2440" s="48">
        <f t="shared" ca="1" si="287"/>
        <v>1697300</v>
      </c>
    </row>
    <row r="2441" spans="1:15" x14ac:dyDescent="0.25">
      <c r="A2441">
        <v>2426</v>
      </c>
      <c r="B2441" s="84">
        <v>38434</v>
      </c>
      <c r="C2441" s="47">
        <v>37.799999999999997</v>
      </c>
      <c r="D2441" s="47">
        <v>38.35</v>
      </c>
      <c r="E2441" s="47">
        <v>37.72</v>
      </c>
      <c r="F2441" s="47">
        <v>38.229999999999997</v>
      </c>
      <c r="G2441" s="48">
        <v>1755200</v>
      </c>
      <c r="H2441" s="47">
        <v>29.46</v>
      </c>
      <c r="I2441" s="51">
        <f t="shared" si="281"/>
        <v>0.77059900601621767</v>
      </c>
      <c r="J2441" s="51">
        <f t="shared" ca="1" si="282"/>
        <v>1</v>
      </c>
      <c r="K2441" s="47">
        <f t="shared" si="283"/>
        <v>29.13</v>
      </c>
      <c r="L2441" s="47">
        <f t="shared" si="284"/>
        <v>29.55</v>
      </c>
      <c r="M2441" s="47">
        <f t="shared" si="285"/>
        <v>29.07</v>
      </c>
      <c r="N2441" s="47">
        <f t="shared" si="286"/>
        <v>29.46</v>
      </c>
      <c r="O2441" s="48">
        <f t="shared" ca="1" si="287"/>
        <v>1755200</v>
      </c>
    </row>
    <row r="2442" spans="1:15" x14ac:dyDescent="0.25">
      <c r="A2442">
        <v>2427</v>
      </c>
      <c r="B2442" s="84">
        <v>38433</v>
      </c>
      <c r="C2442" s="47">
        <v>38.25</v>
      </c>
      <c r="D2442" s="47">
        <v>38.53</v>
      </c>
      <c r="E2442" s="47">
        <v>37.86</v>
      </c>
      <c r="F2442" s="47">
        <v>37.92</v>
      </c>
      <c r="G2442" s="48">
        <v>1610500</v>
      </c>
      <c r="H2442" s="47">
        <v>29.22</v>
      </c>
      <c r="I2442" s="51">
        <f t="shared" si="281"/>
        <v>0.77056962025316444</v>
      </c>
      <c r="J2442" s="51">
        <f t="shared" ca="1" si="282"/>
        <v>1</v>
      </c>
      <c r="K2442" s="47">
        <f t="shared" si="283"/>
        <v>29.47</v>
      </c>
      <c r="L2442" s="47">
        <f t="shared" si="284"/>
        <v>29.69</v>
      </c>
      <c r="M2442" s="47">
        <f t="shared" si="285"/>
        <v>29.17</v>
      </c>
      <c r="N2442" s="47">
        <f t="shared" si="286"/>
        <v>29.22</v>
      </c>
      <c r="O2442" s="48">
        <f t="shared" ca="1" si="287"/>
        <v>1610500</v>
      </c>
    </row>
    <row r="2443" spans="1:15" x14ac:dyDescent="0.25">
      <c r="A2443">
        <v>2428</v>
      </c>
      <c r="B2443" s="84">
        <v>38432</v>
      </c>
      <c r="C2443" s="47">
        <v>38.450000000000003</v>
      </c>
      <c r="D2443" s="47">
        <v>38.71</v>
      </c>
      <c r="E2443" s="47">
        <v>38.01</v>
      </c>
      <c r="F2443" s="47">
        <v>38.15</v>
      </c>
      <c r="G2443" s="48">
        <v>1385200</v>
      </c>
      <c r="H2443" s="47">
        <v>29.4</v>
      </c>
      <c r="I2443" s="51">
        <f t="shared" si="281"/>
        <v>0.77064220183486243</v>
      </c>
      <c r="J2443" s="51">
        <f t="shared" ca="1" si="282"/>
        <v>1</v>
      </c>
      <c r="K2443" s="47">
        <f t="shared" si="283"/>
        <v>29.63</v>
      </c>
      <c r="L2443" s="47">
        <f t="shared" si="284"/>
        <v>29.83</v>
      </c>
      <c r="M2443" s="47">
        <f t="shared" si="285"/>
        <v>29.29</v>
      </c>
      <c r="N2443" s="47">
        <f t="shared" si="286"/>
        <v>29.4</v>
      </c>
      <c r="O2443" s="48">
        <f t="shared" ca="1" si="287"/>
        <v>1385200</v>
      </c>
    </row>
    <row r="2444" spans="1:15" x14ac:dyDescent="0.25">
      <c r="A2444">
        <v>2429</v>
      </c>
      <c r="B2444" s="84">
        <v>38429</v>
      </c>
      <c r="C2444" s="47">
        <v>38.590000000000003</v>
      </c>
      <c r="D2444" s="47">
        <v>38.770000000000003</v>
      </c>
      <c r="E2444" s="47">
        <v>38.15</v>
      </c>
      <c r="F2444" s="47">
        <v>38.51</v>
      </c>
      <c r="G2444" s="48">
        <v>2492500</v>
      </c>
      <c r="H2444" s="47">
        <v>29.68</v>
      </c>
      <c r="I2444" s="51">
        <f t="shared" si="281"/>
        <v>0.7707089067774604</v>
      </c>
      <c r="J2444" s="51">
        <f t="shared" ca="1" si="282"/>
        <v>1</v>
      </c>
      <c r="K2444" s="47">
        <f t="shared" si="283"/>
        <v>29.74</v>
      </c>
      <c r="L2444" s="47">
        <f t="shared" si="284"/>
        <v>29.88</v>
      </c>
      <c r="M2444" s="47">
        <f t="shared" si="285"/>
        <v>29.4</v>
      </c>
      <c r="N2444" s="47">
        <f t="shared" si="286"/>
        <v>29.68</v>
      </c>
      <c r="O2444" s="48">
        <f t="shared" ca="1" si="287"/>
        <v>2492500</v>
      </c>
    </row>
    <row r="2445" spans="1:15" x14ac:dyDescent="0.25">
      <c r="A2445">
        <v>2430</v>
      </c>
      <c r="B2445" s="84">
        <v>38428</v>
      </c>
      <c r="C2445" s="47">
        <v>38.200000000000003</v>
      </c>
      <c r="D2445" s="47">
        <v>38.770000000000003</v>
      </c>
      <c r="E2445" s="47">
        <v>38.020000000000003</v>
      </c>
      <c r="F2445" s="47">
        <v>38.58</v>
      </c>
      <c r="G2445" s="48">
        <v>1078600</v>
      </c>
      <c r="H2445" s="47">
        <v>29.73</v>
      </c>
      <c r="I2445" s="51">
        <f t="shared" si="281"/>
        <v>0.77060653188180406</v>
      </c>
      <c r="J2445" s="51">
        <f t="shared" ca="1" si="282"/>
        <v>1</v>
      </c>
      <c r="K2445" s="47">
        <f t="shared" si="283"/>
        <v>29.44</v>
      </c>
      <c r="L2445" s="47">
        <f t="shared" si="284"/>
        <v>29.88</v>
      </c>
      <c r="M2445" s="47">
        <f t="shared" si="285"/>
        <v>29.3</v>
      </c>
      <c r="N2445" s="47">
        <f t="shared" si="286"/>
        <v>29.73</v>
      </c>
      <c r="O2445" s="48">
        <f t="shared" ca="1" si="287"/>
        <v>1078600</v>
      </c>
    </row>
    <row r="2446" spans="1:15" x14ac:dyDescent="0.25">
      <c r="A2446">
        <v>2431</v>
      </c>
      <c r="B2446" s="84">
        <v>38427</v>
      </c>
      <c r="C2446" s="47">
        <v>38.49</v>
      </c>
      <c r="D2446" s="47">
        <v>38.729999999999997</v>
      </c>
      <c r="E2446" s="47">
        <v>37.950000000000003</v>
      </c>
      <c r="F2446" s="47">
        <v>38.1</v>
      </c>
      <c r="G2446" s="48">
        <v>920600</v>
      </c>
      <c r="H2446" s="47">
        <v>29.36</v>
      </c>
      <c r="I2446" s="51">
        <f t="shared" si="281"/>
        <v>0.77060367454068235</v>
      </c>
      <c r="J2446" s="51">
        <f t="shared" ca="1" si="282"/>
        <v>1</v>
      </c>
      <c r="K2446" s="47">
        <f t="shared" si="283"/>
        <v>29.66</v>
      </c>
      <c r="L2446" s="47">
        <f t="shared" si="284"/>
        <v>29.85</v>
      </c>
      <c r="M2446" s="47">
        <f t="shared" si="285"/>
        <v>29.24</v>
      </c>
      <c r="N2446" s="47">
        <f t="shared" si="286"/>
        <v>29.36</v>
      </c>
      <c r="O2446" s="48">
        <f t="shared" ca="1" si="287"/>
        <v>920600</v>
      </c>
    </row>
    <row r="2447" spans="1:15" x14ac:dyDescent="0.25">
      <c r="A2447">
        <v>2432</v>
      </c>
      <c r="B2447" s="84">
        <v>38426</v>
      </c>
      <c r="C2447" s="47">
        <v>39.22</v>
      </c>
      <c r="D2447" s="47">
        <v>39.340000000000003</v>
      </c>
      <c r="E2447" s="47">
        <v>38.729999999999997</v>
      </c>
      <c r="F2447" s="47">
        <v>38.729999999999997</v>
      </c>
      <c r="G2447" s="48">
        <v>909300</v>
      </c>
      <c r="H2447" s="47">
        <v>29.85</v>
      </c>
      <c r="I2447" s="51">
        <f t="shared" si="281"/>
        <v>0.77072037180480257</v>
      </c>
      <c r="J2447" s="51">
        <f t="shared" ca="1" si="282"/>
        <v>1</v>
      </c>
      <c r="K2447" s="47">
        <f t="shared" si="283"/>
        <v>30.23</v>
      </c>
      <c r="L2447" s="47">
        <f t="shared" si="284"/>
        <v>30.32</v>
      </c>
      <c r="M2447" s="47">
        <f t="shared" si="285"/>
        <v>29.85</v>
      </c>
      <c r="N2447" s="47">
        <f t="shared" si="286"/>
        <v>29.85</v>
      </c>
      <c r="O2447" s="48">
        <f t="shared" ca="1" si="287"/>
        <v>909300</v>
      </c>
    </row>
    <row r="2448" spans="1:15" x14ac:dyDescent="0.25">
      <c r="A2448">
        <v>2433</v>
      </c>
      <c r="B2448" s="84">
        <v>38425</v>
      </c>
      <c r="C2448" s="47">
        <v>38.6</v>
      </c>
      <c r="D2448" s="47">
        <v>39.19</v>
      </c>
      <c r="E2448" s="47">
        <v>38.58</v>
      </c>
      <c r="F2448" s="47">
        <v>39.19</v>
      </c>
      <c r="G2448" s="48">
        <v>1207000</v>
      </c>
      <c r="H2448" s="47">
        <v>30.2</v>
      </c>
      <c r="I2448" s="51">
        <f t="shared" si="281"/>
        <v>0.77060474610870122</v>
      </c>
      <c r="J2448" s="51">
        <f t="shared" ca="1" si="282"/>
        <v>1</v>
      </c>
      <c r="K2448" s="47">
        <f t="shared" si="283"/>
        <v>29.75</v>
      </c>
      <c r="L2448" s="47">
        <f t="shared" si="284"/>
        <v>30.2</v>
      </c>
      <c r="M2448" s="47">
        <f t="shared" si="285"/>
        <v>29.73</v>
      </c>
      <c r="N2448" s="47">
        <f t="shared" si="286"/>
        <v>30.2</v>
      </c>
      <c r="O2448" s="48">
        <f t="shared" ca="1" si="287"/>
        <v>1207000</v>
      </c>
    </row>
    <row r="2449" spans="1:15" x14ac:dyDescent="0.25">
      <c r="A2449">
        <v>2434</v>
      </c>
      <c r="B2449" s="84">
        <v>38422</v>
      </c>
      <c r="C2449" s="47">
        <v>39.119999999999997</v>
      </c>
      <c r="D2449" s="47">
        <v>39.119999999999997</v>
      </c>
      <c r="E2449" s="47">
        <v>38.53</v>
      </c>
      <c r="F2449" s="47">
        <v>38.64</v>
      </c>
      <c r="G2449" s="48">
        <v>800300</v>
      </c>
      <c r="H2449" s="47">
        <v>29.78</v>
      </c>
      <c r="I2449" s="51">
        <f t="shared" ref="I2449:I2512" si="288">H2449/F2449</f>
        <v>0.77070393374741197</v>
      </c>
      <c r="J2449" s="51">
        <f t="shared" ref="J2449:J2512" ca="1" si="289">INDEX(OFFSET($T$15,0,0,$S$13+1,1),MATCH(B2449,OFFSET($Q$15,0,0,$S$13+1,1),-1))</f>
        <v>1</v>
      </c>
      <c r="K2449" s="47">
        <f t="shared" ref="K2449:K2512" si="290">ROUND($I2449*C2449,2)</f>
        <v>30.15</v>
      </c>
      <c r="L2449" s="47">
        <f t="shared" ref="L2449:L2512" si="291">ROUND($I2449*D2449,2)</f>
        <v>30.15</v>
      </c>
      <c r="M2449" s="47">
        <f t="shared" ref="M2449:M2512" si="292">ROUND($I2449*E2449,2)</f>
        <v>29.7</v>
      </c>
      <c r="N2449" s="47">
        <f t="shared" ref="N2449:N2512" si="293">ROUND($I2449*F2449,2)</f>
        <v>29.78</v>
      </c>
      <c r="O2449" s="48">
        <f t="shared" ref="O2449:O2512" ca="1" si="294">G2449*J2449</f>
        <v>800300</v>
      </c>
    </row>
    <row r="2450" spans="1:15" x14ac:dyDescent="0.25">
      <c r="A2450">
        <v>2435</v>
      </c>
      <c r="B2450" s="84">
        <v>38421</v>
      </c>
      <c r="C2450" s="47">
        <v>39.03</v>
      </c>
      <c r="D2450" s="47">
        <v>39.22</v>
      </c>
      <c r="E2450" s="47">
        <v>38.840000000000003</v>
      </c>
      <c r="F2450" s="47">
        <v>38.979999999999997</v>
      </c>
      <c r="G2450" s="48">
        <v>973400</v>
      </c>
      <c r="H2450" s="47">
        <v>30.04</v>
      </c>
      <c r="I2450" s="51">
        <f t="shared" si="288"/>
        <v>0.7706516162134428</v>
      </c>
      <c r="J2450" s="51">
        <f t="shared" ca="1" si="289"/>
        <v>1</v>
      </c>
      <c r="K2450" s="47">
        <f t="shared" si="290"/>
        <v>30.08</v>
      </c>
      <c r="L2450" s="47">
        <f t="shared" si="291"/>
        <v>30.22</v>
      </c>
      <c r="M2450" s="47">
        <f t="shared" si="292"/>
        <v>29.93</v>
      </c>
      <c r="N2450" s="47">
        <f t="shared" si="293"/>
        <v>30.04</v>
      </c>
      <c r="O2450" s="48">
        <f t="shared" ca="1" si="294"/>
        <v>973400</v>
      </c>
    </row>
    <row r="2451" spans="1:15" x14ac:dyDescent="0.25">
      <c r="A2451">
        <v>2436</v>
      </c>
      <c r="B2451" s="84">
        <v>38420</v>
      </c>
      <c r="C2451" s="47">
        <v>39</v>
      </c>
      <c r="D2451" s="47">
        <v>39.25</v>
      </c>
      <c r="E2451" s="47">
        <v>38.68</v>
      </c>
      <c r="F2451" s="47">
        <v>39</v>
      </c>
      <c r="G2451" s="48">
        <v>1325000</v>
      </c>
      <c r="H2451" s="47">
        <v>30.05</v>
      </c>
      <c r="I2451" s="51">
        <f t="shared" si="288"/>
        <v>0.77051282051282055</v>
      </c>
      <c r="J2451" s="51">
        <f t="shared" ca="1" si="289"/>
        <v>1</v>
      </c>
      <c r="K2451" s="47">
        <f t="shared" si="290"/>
        <v>30.05</v>
      </c>
      <c r="L2451" s="47">
        <f t="shared" si="291"/>
        <v>30.24</v>
      </c>
      <c r="M2451" s="47">
        <f t="shared" si="292"/>
        <v>29.8</v>
      </c>
      <c r="N2451" s="47">
        <f t="shared" si="293"/>
        <v>30.05</v>
      </c>
      <c r="O2451" s="48">
        <f t="shared" ca="1" si="294"/>
        <v>1325000</v>
      </c>
    </row>
    <row r="2452" spans="1:15" x14ac:dyDescent="0.25">
      <c r="A2452">
        <v>2437</v>
      </c>
      <c r="B2452" s="84">
        <v>38419</v>
      </c>
      <c r="C2452" s="47">
        <v>38.799999999999997</v>
      </c>
      <c r="D2452" s="47">
        <v>39.21</v>
      </c>
      <c r="E2452" s="47">
        <v>38.770000000000003</v>
      </c>
      <c r="F2452" s="47">
        <v>39</v>
      </c>
      <c r="G2452" s="48">
        <v>2023000</v>
      </c>
      <c r="H2452" s="47">
        <v>30.05</v>
      </c>
      <c r="I2452" s="51">
        <f t="shared" si="288"/>
        <v>0.77051282051282055</v>
      </c>
      <c r="J2452" s="51">
        <f t="shared" ca="1" si="289"/>
        <v>1</v>
      </c>
      <c r="K2452" s="47">
        <f t="shared" si="290"/>
        <v>29.9</v>
      </c>
      <c r="L2452" s="47">
        <f t="shared" si="291"/>
        <v>30.21</v>
      </c>
      <c r="M2452" s="47">
        <f t="shared" si="292"/>
        <v>29.87</v>
      </c>
      <c r="N2452" s="47">
        <f t="shared" si="293"/>
        <v>30.05</v>
      </c>
      <c r="O2452" s="48">
        <f t="shared" ca="1" si="294"/>
        <v>2023000</v>
      </c>
    </row>
    <row r="2453" spans="1:15" x14ac:dyDescent="0.25">
      <c r="A2453">
        <v>2438</v>
      </c>
      <c r="B2453" s="84">
        <v>38418</v>
      </c>
      <c r="C2453" s="47">
        <v>38.74</v>
      </c>
      <c r="D2453" s="47">
        <v>39.15</v>
      </c>
      <c r="E2453" s="47">
        <v>38.6</v>
      </c>
      <c r="F2453" s="47">
        <v>38.979999999999997</v>
      </c>
      <c r="G2453" s="48">
        <v>1399300</v>
      </c>
      <c r="H2453" s="47">
        <v>30.04</v>
      </c>
      <c r="I2453" s="51">
        <f t="shared" si="288"/>
        <v>0.7706516162134428</v>
      </c>
      <c r="J2453" s="51">
        <f t="shared" ca="1" si="289"/>
        <v>1</v>
      </c>
      <c r="K2453" s="47">
        <f t="shared" si="290"/>
        <v>29.86</v>
      </c>
      <c r="L2453" s="47">
        <f t="shared" si="291"/>
        <v>30.17</v>
      </c>
      <c r="M2453" s="47">
        <f t="shared" si="292"/>
        <v>29.75</v>
      </c>
      <c r="N2453" s="47">
        <f t="shared" si="293"/>
        <v>30.04</v>
      </c>
      <c r="O2453" s="48">
        <f t="shared" ca="1" si="294"/>
        <v>1399300</v>
      </c>
    </row>
    <row r="2454" spans="1:15" x14ac:dyDescent="0.25">
      <c r="A2454">
        <v>2439</v>
      </c>
      <c r="B2454" s="84">
        <v>38415</v>
      </c>
      <c r="C2454" s="47">
        <v>38.26</v>
      </c>
      <c r="D2454" s="47">
        <v>38.72</v>
      </c>
      <c r="E2454" s="47">
        <v>37.96</v>
      </c>
      <c r="F2454" s="47">
        <v>38.61</v>
      </c>
      <c r="G2454" s="48">
        <v>1078100</v>
      </c>
      <c r="H2454" s="47">
        <v>29.75</v>
      </c>
      <c r="I2454" s="51">
        <f t="shared" si="288"/>
        <v>0.77052577052577054</v>
      </c>
      <c r="J2454" s="51">
        <f t="shared" ca="1" si="289"/>
        <v>1</v>
      </c>
      <c r="K2454" s="47">
        <f t="shared" si="290"/>
        <v>29.48</v>
      </c>
      <c r="L2454" s="47">
        <f t="shared" si="291"/>
        <v>29.83</v>
      </c>
      <c r="M2454" s="47">
        <f t="shared" si="292"/>
        <v>29.25</v>
      </c>
      <c r="N2454" s="47">
        <f t="shared" si="293"/>
        <v>29.75</v>
      </c>
      <c r="O2454" s="48">
        <f t="shared" ca="1" si="294"/>
        <v>1078100</v>
      </c>
    </row>
    <row r="2455" spans="1:15" x14ac:dyDescent="0.25">
      <c r="A2455">
        <v>2440</v>
      </c>
      <c r="B2455" s="84">
        <v>38414</v>
      </c>
      <c r="C2455" s="47">
        <v>38.159999999999997</v>
      </c>
      <c r="D2455" s="47">
        <v>38.450000000000003</v>
      </c>
      <c r="E2455" s="47">
        <v>37.74</v>
      </c>
      <c r="F2455" s="47">
        <v>37.99</v>
      </c>
      <c r="G2455" s="48">
        <v>1319000</v>
      </c>
      <c r="H2455" s="47">
        <v>29.27</v>
      </c>
      <c r="I2455" s="51">
        <f t="shared" si="288"/>
        <v>0.77046591208212678</v>
      </c>
      <c r="J2455" s="51">
        <f t="shared" ca="1" si="289"/>
        <v>1</v>
      </c>
      <c r="K2455" s="47">
        <f t="shared" si="290"/>
        <v>29.4</v>
      </c>
      <c r="L2455" s="47">
        <f t="shared" si="291"/>
        <v>29.62</v>
      </c>
      <c r="M2455" s="47">
        <f t="shared" si="292"/>
        <v>29.08</v>
      </c>
      <c r="N2455" s="47">
        <f t="shared" si="293"/>
        <v>29.27</v>
      </c>
      <c r="O2455" s="48">
        <f t="shared" ca="1" si="294"/>
        <v>1319000</v>
      </c>
    </row>
    <row r="2456" spans="1:15" x14ac:dyDescent="0.25">
      <c r="A2456">
        <v>2441</v>
      </c>
      <c r="B2456" s="84">
        <v>38413</v>
      </c>
      <c r="C2456" s="47">
        <v>38.25</v>
      </c>
      <c r="D2456" s="47">
        <v>38.6</v>
      </c>
      <c r="E2456" s="47">
        <v>38.1</v>
      </c>
      <c r="F2456" s="47">
        <v>38.1</v>
      </c>
      <c r="G2456" s="48">
        <v>1204000</v>
      </c>
      <c r="H2456" s="47">
        <v>29.36</v>
      </c>
      <c r="I2456" s="51">
        <f t="shared" si="288"/>
        <v>0.77060367454068235</v>
      </c>
      <c r="J2456" s="51">
        <f t="shared" ca="1" si="289"/>
        <v>1</v>
      </c>
      <c r="K2456" s="47">
        <f t="shared" si="290"/>
        <v>29.48</v>
      </c>
      <c r="L2456" s="47">
        <f t="shared" si="291"/>
        <v>29.75</v>
      </c>
      <c r="M2456" s="47">
        <f t="shared" si="292"/>
        <v>29.36</v>
      </c>
      <c r="N2456" s="47">
        <f t="shared" si="293"/>
        <v>29.36</v>
      </c>
      <c r="O2456" s="48">
        <f t="shared" ca="1" si="294"/>
        <v>1204000</v>
      </c>
    </row>
    <row r="2457" spans="1:15" x14ac:dyDescent="0.25">
      <c r="A2457">
        <v>2442</v>
      </c>
      <c r="B2457" s="84">
        <v>38412</v>
      </c>
      <c r="C2457" s="47">
        <v>38.450000000000003</v>
      </c>
      <c r="D2457" s="47">
        <v>38.5</v>
      </c>
      <c r="E2457" s="47">
        <v>38.159999999999997</v>
      </c>
      <c r="F2457" s="47">
        <v>38.36</v>
      </c>
      <c r="G2457" s="48">
        <v>1954900</v>
      </c>
      <c r="H2457" s="47">
        <v>29.56</v>
      </c>
      <c r="I2457" s="51">
        <f t="shared" si="288"/>
        <v>0.77059436913451507</v>
      </c>
      <c r="J2457" s="51">
        <f t="shared" ca="1" si="289"/>
        <v>1</v>
      </c>
      <c r="K2457" s="47">
        <f t="shared" si="290"/>
        <v>29.63</v>
      </c>
      <c r="L2457" s="47">
        <f t="shared" si="291"/>
        <v>29.67</v>
      </c>
      <c r="M2457" s="47">
        <f t="shared" si="292"/>
        <v>29.41</v>
      </c>
      <c r="N2457" s="47">
        <f t="shared" si="293"/>
        <v>29.56</v>
      </c>
      <c r="O2457" s="48">
        <f t="shared" ca="1" si="294"/>
        <v>1954900</v>
      </c>
    </row>
    <row r="2458" spans="1:15" x14ac:dyDescent="0.25">
      <c r="A2458">
        <v>2443</v>
      </c>
      <c r="B2458" s="84">
        <v>38411</v>
      </c>
      <c r="C2458" s="47">
        <v>38.69</v>
      </c>
      <c r="D2458" s="47">
        <v>38.700000000000003</v>
      </c>
      <c r="E2458" s="47">
        <v>38.19</v>
      </c>
      <c r="F2458" s="47">
        <v>38.24</v>
      </c>
      <c r="G2458" s="48">
        <v>1141300</v>
      </c>
      <c r="H2458" s="47">
        <v>29.47</v>
      </c>
      <c r="I2458" s="51">
        <f t="shared" si="288"/>
        <v>0.77065899581589947</v>
      </c>
      <c r="J2458" s="51">
        <f t="shared" ca="1" si="289"/>
        <v>1</v>
      </c>
      <c r="K2458" s="47">
        <f t="shared" si="290"/>
        <v>29.82</v>
      </c>
      <c r="L2458" s="47">
        <f t="shared" si="291"/>
        <v>29.82</v>
      </c>
      <c r="M2458" s="47">
        <f t="shared" si="292"/>
        <v>29.43</v>
      </c>
      <c r="N2458" s="47">
        <f t="shared" si="293"/>
        <v>29.47</v>
      </c>
      <c r="O2458" s="48">
        <f t="shared" ca="1" si="294"/>
        <v>1141300</v>
      </c>
    </row>
    <row r="2459" spans="1:15" x14ac:dyDescent="0.25">
      <c r="A2459">
        <v>2444</v>
      </c>
      <c r="B2459" s="84">
        <v>38408</v>
      </c>
      <c r="C2459" s="47">
        <v>38.049999999999997</v>
      </c>
      <c r="D2459" s="47">
        <v>38.69</v>
      </c>
      <c r="E2459" s="47">
        <v>38.049999999999997</v>
      </c>
      <c r="F2459" s="47">
        <v>38.590000000000003</v>
      </c>
      <c r="G2459" s="48">
        <v>1140700</v>
      </c>
      <c r="H2459" s="47">
        <v>29.74</v>
      </c>
      <c r="I2459" s="51">
        <f t="shared" si="288"/>
        <v>0.77066597564135775</v>
      </c>
      <c r="J2459" s="51">
        <f t="shared" ca="1" si="289"/>
        <v>1</v>
      </c>
      <c r="K2459" s="47">
        <f t="shared" si="290"/>
        <v>29.32</v>
      </c>
      <c r="L2459" s="47">
        <f t="shared" si="291"/>
        <v>29.82</v>
      </c>
      <c r="M2459" s="47">
        <f t="shared" si="292"/>
        <v>29.32</v>
      </c>
      <c r="N2459" s="47">
        <f t="shared" si="293"/>
        <v>29.74</v>
      </c>
      <c r="O2459" s="48">
        <f t="shared" ca="1" si="294"/>
        <v>1140700</v>
      </c>
    </row>
    <row r="2460" spans="1:15" x14ac:dyDescent="0.25">
      <c r="A2460">
        <v>2445</v>
      </c>
      <c r="B2460" s="84">
        <v>38407</v>
      </c>
      <c r="C2460" s="47">
        <v>38.22</v>
      </c>
      <c r="D2460" s="47">
        <v>38.369999999999997</v>
      </c>
      <c r="E2460" s="47">
        <v>37.79</v>
      </c>
      <c r="F2460" s="47">
        <v>38.15</v>
      </c>
      <c r="G2460" s="48">
        <v>1482800</v>
      </c>
      <c r="H2460" s="47">
        <v>29.4</v>
      </c>
      <c r="I2460" s="51">
        <f t="shared" si="288"/>
        <v>0.77064220183486243</v>
      </c>
      <c r="J2460" s="51">
        <f t="shared" ca="1" si="289"/>
        <v>1</v>
      </c>
      <c r="K2460" s="47">
        <f t="shared" si="290"/>
        <v>29.45</v>
      </c>
      <c r="L2460" s="47">
        <f t="shared" si="291"/>
        <v>29.57</v>
      </c>
      <c r="M2460" s="47">
        <f t="shared" si="292"/>
        <v>29.12</v>
      </c>
      <c r="N2460" s="47">
        <f t="shared" si="293"/>
        <v>29.4</v>
      </c>
      <c r="O2460" s="48">
        <f t="shared" ca="1" si="294"/>
        <v>1482800</v>
      </c>
    </row>
    <row r="2461" spans="1:15" x14ac:dyDescent="0.25">
      <c r="A2461">
        <v>2446</v>
      </c>
      <c r="B2461" s="84">
        <v>38406</v>
      </c>
      <c r="C2461" s="47">
        <v>37.93</v>
      </c>
      <c r="D2461" s="47">
        <v>38.33</v>
      </c>
      <c r="E2461" s="47">
        <v>37.869999999999997</v>
      </c>
      <c r="F2461" s="47">
        <v>38.25</v>
      </c>
      <c r="G2461" s="48">
        <v>1180100</v>
      </c>
      <c r="H2461" s="47">
        <v>29.48</v>
      </c>
      <c r="I2461" s="51">
        <f t="shared" si="288"/>
        <v>0.77071895424836601</v>
      </c>
      <c r="J2461" s="51">
        <f t="shared" ca="1" si="289"/>
        <v>1</v>
      </c>
      <c r="K2461" s="47">
        <f t="shared" si="290"/>
        <v>29.23</v>
      </c>
      <c r="L2461" s="47">
        <f t="shared" si="291"/>
        <v>29.54</v>
      </c>
      <c r="M2461" s="47">
        <f t="shared" si="292"/>
        <v>29.19</v>
      </c>
      <c r="N2461" s="47">
        <f t="shared" si="293"/>
        <v>29.48</v>
      </c>
      <c r="O2461" s="48">
        <f t="shared" ca="1" si="294"/>
        <v>1180100</v>
      </c>
    </row>
    <row r="2462" spans="1:15" x14ac:dyDescent="0.25">
      <c r="A2462">
        <v>2447</v>
      </c>
      <c r="B2462" s="84">
        <v>38405</v>
      </c>
      <c r="C2462" s="47">
        <v>37.950000000000003</v>
      </c>
      <c r="D2462" s="47">
        <v>38.090000000000003</v>
      </c>
      <c r="E2462" s="47">
        <v>37.409999999999997</v>
      </c>
      <c r="F2462" s="47">
        <v>37.93</v>
      </c>
      <c r="G2462" s="48">
        <v>1764200</v>
      </c>
      <c r="H2462" s="47">
        <v>29.23</v>
      </c>
      <c r="I2462" s="51">
        <f t="shared" si="288"/>
        <v>0.77063010809385712</v>
      </c>
      <c r="J2462" s="51">
        <f t="shared" ca="1" si="289"/>
        <v>1</v>
      </c>
      <c r="K2462" s="47">
        <f t="shared" si="290"/>
        <v>29.25</v>
      </c>
      <c r="L2462" s="47">
        <f t="shared" si="291"/>
        <v>29.35</v>
      </c>
      <c r="M2462" s="47">
        <f t="shared" si="292"/>
        <v>28.83</v>
      </c>
      <c r="N2462" s="47">
        <f t="shared" si="293"/>
        <v>29.23</v>
      </c>
      <c r="O2462" s="48">
        <f t="shared" ca="1" si="294"/>
        <v>1764200</v>
      </c>
    </row>
    <row r="2463" spans="1:15" x14ac:dyDescent="0.25">
      <c r="A2463">
        <v>2448</v>
      </c>
      <c r="B2463" s="84">
        <v>38401</v>
      </c>
      <c r="C2463" s="47">
        <v>38.5</v>
      </c>
      <c r="D2463" s="47">
        <v>38.520000000000003</v>
      </c>
      <c r="E2463" s="47">
        <v>38.159999999999997</v>
      </c>
      <c r="F2463" s="47">
        <v>38.19</v>
      </c>
      <c r="G2463" s="48">
        <v>812800</v>
      </c>
      <c r="H2463" s="47">
        <v>29.43</v>
      </c>
      <c r="I2463" s="51">
        <f t="shared" si="288"/>
        <v>0.77062058130400635</v>
      </c>
      <c r="J2463" s="51">
        <f t="shared" ca="1" si="289"/>
        <v>1</v>
      </c>
      <c r="K2463" s="47">
        <f t="shared" si="290"/>
        <v>29.67</v>
      </c>
      <c r="L2463" s="47">
        <f t="shared" si="291"/>
        <v>29.68</v>
      </c>
      <c r="M2463" s="47">
        <f t="shared" si="292"/>
        <v>29.41</v>
      </c>
      <c r="N2463" s="47">
        <f t="shared" si="293"/>
        <v>29.43</v>
      </c>
      <c r="O2463" s="48">
        <f t="shared" ca="1" si="294"/>
        <v>812800</v>
      </c>
    </row>
    <row r="2464" spans="1:15" x14ac:dyDescent="0.25">
      <c r="A2464">
        <v>2449</v>
      </c>
      <c r="B2464" s="84">
        <v>38400</v>
      </c>
      <c r="C2464" s="47">
        <v>38.29</v>
      </c>
      <c r="D2464" s="47">
        <v>38.83</v>
      </c>
      <c r="E2464" s="47">
        <v>38.24</v>
      </c>
      <c r="F2464" s="47">
        <v>38.46</v>
      </c>
      <c r="G2464" s="48">
        <v>1600700</v>
      </c>
      <c r="H2464" s="47">
        <v>29.64</v>
      </c>
      <c r="I2464" s="51">
        <f t="shared" si="288"/>
        <v>0.77067082683307331</v>
      </c>
      <c r="J2464" s="51">
        <f t="shared" ca="1" si="289"/>
        <v>1</v>
      </c>
      <c r="K2464" s="47">
        <f t="shared" si="290"/>
        <v>29.51</v>
      </c>
      <c r="L2464" s="47">
        <f t="shared" si="291"/>
        <v>29.93</v>
      </c>
      <c r="M2464" s="47">
        <f t="shared" si="292"/>
        <v>29.47</v>
      </c>
      <c r="N2464" s="47">
        <f t="shared" si="293"/>
        <v>29.64</v>
      </c>
      <c r="O2464" s="48">
        <f t="shared" ca="1" si="294"/>
        <v>1600700</v>
      </c>
    </row>
    <row r="2465" spans="1:15" x14ac:dyDescent="0.25">
      <c r="A2465">
        <v>2450</v>
      </c>
      <c r="B2465" s="84">
        <v>38399</v>
      </c>
      <c r="C2465" s="47">
        <v>37.99</v>
      </c>
      <c r="D2465" s="47">
        <v>38.479999999999997</v>
      </c>
      <c r="E2465" s="47">
        <v>37.93</v>
      </c>
      <c r="F2465" s="47">
        <v>38.270000000000003</v>
      </c>
      <c r="G2465" s="48">
        <v>1100900</v>
      </c>
      <c r="H2465" s="47">
        <v>29.49</v>
      </c>
      <c r="I2465" s="51">
        <f t="shared" si="288"/>
        <v>0.77057747582963143</v>
      </c>
      <c r="J2465" s="51">
        <f t="shared" ca="1" si="289"/>
        <v>1</v>
      </c>
      <c r="K2465" s="47">
        <f t="shared" si="290"/>
        <v>29.27</v>
      </c>
      <c r="L2465" s="47">
        <f t="shared" si="291"/>
        <v>29.65</v>
      </c>
      <c r="M2465" s="47">
        <f t="shared" si="292"/>
        <v>29.23</v>
      </c>
      <c r="N2465" s="47">
        <f t="shared" si="293"/>
        <v>29.49</v>
      </c>
      <c r="O2465" s="48">
        <f t="shared" ca="1" si="294"/>
        <v>1100900</v>
      </c>
    </row>
    <row r="2466" spans="1:15" x14ac:dyDescent="0.25">
      <c r="A2466">
        <v>2451</v>
      </c>
      <c r="B2466" s="84">
        <v>38398</v>
      </c>
      <c r="C2466" s="47">
        <v>38.08</v>
      </c>
      <c r="D2466" s="47">
        <v>38.29</v>
      </c>
      <c r="E2466" s="47">
        <v>37.99</v>
      </c>
      <c r="F2466" s="47">
        <v>38.1</v>
      </c>
      <c r="G2466" s="48">
        <v>985000</v>
      </c>
      <c r="H2466" s="47">
        <v>29.36</v>
      </c>
      <c r="I2466" s="51">
        <f t="shared" si="288"/>
        <v>0.77060367454068235</v>
      </c>
      <c r="J2466" s="51">
        <f t="shared" ca="1" si="289"/>
        <v>1</v>
      </c>
      <c r="K2466" s="47">
        <f t="shared" si="290"/>
        <v>29.34</v>
      </c>
      <c r="L2466" s="47">
        <f t="shared" si="291"/>
        <v>29.51</v>
      </c>
      <c r="M2466" s="47">
        <f t="shared" si="292"/>
        <v>29.28</v>
      </c>
      <c r="N2466" s="47">
        <f t="shared" si="293"/>
        <v>29.36</v>
      </c>
      <c r="O2466" s="48">
        <f t="shared" ca="1" si="294"/>
        <v>985000</v>
      </c>
    </row>
    <row r="2467" spans="1:15" x14ac:dyDescent="0.25">
      <c r="A2467">
        <v>2452</v>
      </c>
      <c r="B2467" s="84">
        <v>38397</v>
      </c>
      <c r="C2467" s="47">
        <v>37.81</v>
      </c>
      <c r="D2467" s="47">
        <v>38.4</v>
      </c>
      <c r="E2467" s="47">
        <v>37.799999999999997</v>
      </c>
      <c r="F2467" s="47">
        <v>38.22</v>
      </c>
      <c r="G2467" s="48">
        <v>834400</v>
      </c>
      <c r="H2467" s="47">
        <v>29.45</v>
      </c>
      <c r="I2467" s="51">
        <f t="shared" si="288"/>
        <v>0.77053898482469907</v>
      </c>
      <c r="J2467" s="51">
        <f t="shared" ca="1" si="289"/>
        <v>1</v>
      </c>
      <c r="K2467" s="47">
        <f t="shared" si="290"/>
        <v>29.13</v>
      </c>
      <c r="L2467" s="47">
        <f t="shared" si="291"/>
        <v>29.59</v>
      </c>
      <c r="M2467" s="47">
        <f t="shared" si="292"/>
        <v>29.13</v>
      </c>
      <c r="N2467" s="47">
        <f t="shared" si="293"/>
        <v>29.45</v>
      </c>
      <c r="O2467" s="48">
        <f t="shared" ca="1" si="294"/>
        <v>834400</v>
      </c>
    </row>
    <row r="2468" spans="1:15" x14ac:dyDescent="0.25">
      <c r="A2468">
        <v>2453</v>
      </c>
      <c r="B2468" s="84">
        <v>38394</v>
      </c>
      <c r="C2468" s="47">
        <v>37.97</v>
      </c>
      <c r="D2468" s="47">
        <v>38.369999999999997</v>
      </c>
      <c r="E2468" s="47">
        <v>37.86</v>
      </c>
      <c r="F2468" s="47">
        <v>38.049999999999997</v>
      </c>
      <c r="G2468" s="48">
        <v>1446500</v>
      </c>
      <c r="H2468" s="47">
        <v>29.32</v>
      </c>
      <c r="I2468" s="51">
        <f t="shared" si="288"/>
        <v>0.77056504599211573</v>
      </c>
      <c r="J2468" s="51">
        <f t="shared" ca="1" si="289"/>
        <v>1</v>
      </c>
      <c r="K2468" s="47">
        <f t="shared" si="290"/>
        <v>29.26</v>
      </c>
      <c r="L2468" s="47">
        <f t="shared" si="291"/>
        <v>29.57</v>
      </c>
      <c r="M2468" s="47">
        <f t="shared" si="292"/>
        <v>29.17</v>
      </c>
      <c r="N2468" s="47">
        <f t="shared" si="293"/>
        <v>29.32</v>
      </c>
      <c r="O2468" s="48">
        <f t="shared" ca="1" si="294"/>
        <v>1446500</v>
      </c>
    </row>
    <row r="2469" spans="1:15" x14ac:dyDescent="0.25">
      <c r="A2469">
        <v>2454</v>
      </c>
      <c r="B2469" s="84">
        <v>38393</v>
      </c>
      <c r="C2469" s="47">
        <v>37.799999999999997</v>
      </c>
      <c r="D2469" s="47">
        <v>38.22</v>
      </c>
      <c r="E2469" s="47">
        <v>37.630000000000003</v>
      </c>
      <c r="F2469" s="47">
        <v>38.15</v>
      </c>
      <c r="G2469" s="48">
        <v>724700</v>
      </c>
      <c r="H2469" s="47">
        <v>29.4</v>
      </c>
      <c r="I2469" s="51">
        <f t="shared" si="288"/>
        <v>0.77064220183486243</v>
      </c>
      <c r="J2469" s="51">
        <f t="shared" ca="1" si="289"/>
        <v>1</v>
      </c>
      <c r="K2469" s="47">
        <f t="shared" si="290"/>
        <v>29.13</v>
      </c>
      <c r="L2469" s="47">
        <f t="shared" si="291"/>
        <v>29.45</v>
      </c>
      <c r="M2469" s="47">
        <f t="shared" si="292"/>
        <v>29</v>
      </c>
      <c r="N2469" s="47">
        <f t="shared" si="293"/>
        <v>29.4</v>
      </c>
      <c r="O2469" s="48">
        <f t="shared" ca="1" si="294"/>
        <v>724700</v>
      </c>
    </row>
    <row r="2470" spans="1:15" x14ac:dyDescent="0.25">
      <c r="A2470">
        <v>2455</v>
      </c>
      <c r="B2470" s="84">
        <v>38392</v>
      </c>
      <c r="C2470" s="47">
        <v>37.799999999999997</v>
      </c>
      <c r="D2470" s="47">
        <v>38.130000000000003</v>
      </c>
      <c r="E2470" s="47">
        <v>37.520000000000003</v>
      </c>
      <c r="F2470" s="47">
        <v>37.659999999999997</v>
      </c>
      <c r="G2470" s="48">
        <v>1120400</v>
      </c>
      <c r="H2470" s="47">
        <v>29.02</v>
      </c>
      <c r="I2470" s="51">
        <f t="shared" si="288"/>
        <v>0.77057886351566651</v>
      </c>
      <c r="J2470" s="51">
        <f t="shared" ca="1" si="289"/>
        <v>1</v>
      </c>
      <c r="K2470" s="47">
        <f t="shared" si="290"/>
        <v>29.13</v>
      </c>
      <c r="L2470" s="47">
        <f t="shared" si="291"/>
        <v>29.38</v>
      </c>
      <c r="M2470" s="47">
        <f t="shared" si="292"/>
        <v>28.91</v>
      </c>
      <c r="N2470" s="47">
        <f t="shared" si="293"/>
        <v>29.02</v>
      </c>
      <c r="O2470" s="48">
        <f t="shared" ca="1" si="294"/>
        <v>1120400</v>
      </c>
    </row>
    <row r="2471" spans="1:15" x14ac:dyDescent="0.25">
      <c r="A2471">
        <v>2456</v>
      </c>
      <c r="B2471" s="84">
        <v>38391</v>
      </c>
      <c r="C2471" s="47">
        <v>38.200000000000003</v>
      </c>
      <c r="D2471" s="47">
        <v>38.299999999999997</v>
      </c>
      <c r="E2471" s="47">
        <v>37.65</v>
      </c>
      <c r="F2471" s="47">
        <v>37.9</v>
      </c>
      <c r="G2471" s="48">
        <v>1363800</v>
      </c>
      <c r="H2471" s="47">
        <v>29.21</v>
      </c>
      <c r="I2471" s="51">
        <f t="shared" si="288"/>
        <v>0.77071240105540906</v>
      </c>
      <c r="J2471" s="51">
        <f t="shared" ca="1" si="289"/>
        <v>1</v>
      </c>
      <c r="K2471" s="47">
        <f t="shared" si="290"/>
        <v>29.44</v>
      </c>
      <c r="L2471" s="47">
        <f t="shared" si="291"/>
        <v>29.52</v>
      </c>
      <c r="M2471" s="47">
        <f t="shared" si="292"/>
        <v>29.02</v>
      </c>
      <c r="N2471" s="47">
        <f t="shared" si="293"/>
        <v>29.21</v>
      </c>
      <c r="O2471" s="48">
        <f t="shared" ca="1" si="294"/>
        <v>1363800</v>
      </c>
    </row>
    <row r="2472" spans="1:15" x14ac:dyDescent="0.25">
      <c r="A2472">
        <v>2457</v>
      </c>
      <c r="B2472" s="84">
        <v>38390</v>
      </c>
      <c r="C2472" s="47">
        <v>37.770000000000003</v>
      </c>
      <c r="D2472" s="47">
        <v>38.44</v>
      </c>
      <c r="E2472" s="47">
        <v>37.630000000000003</v>
      </c>
      <c r="F2472" s="47">
        <v>38.35</v>
      </c>
      <c r="G2472" s="48">
        <v>1163500</v>
      </c>
      <c r="H2472" s="47">
        <v>29.55</v>
      </c>
      <c r="I2472" s="51">
        <f t="shared" si="288"/>
        <v>0.77053455019556716</v>
      </c>
      <c r="J2472" s="51">
        <f t="shared" ca="1" si="289"/>
        <v>1</v>
      </c>
      <c r="K2472" s="47">
        <f t="shared" si="290"/>
        <v>29.1</v>
      </c>
      <c r="L2472" s="47">
        <f t="shared" si="291"/>
        <v>29.62</v>
      </c>
      <c r="M2472" s="47">
        <f t="shared" si="292"/>
        <v>29</v>
      </c>
      <c r="N2472" s="47">
        <f t="shared" si="293"/>
        <v>29.55</v>
      </c>
      <c r="O2472" s="48">
        <f t="shared" ca="1" si="294"/>
        <v>1163500</v>
      </c>
    </row>
    <row r="2473" spans="1:15" x14ac:dyDescent="0.25">
      <c r="A2473">
        <v>2458</v>
      </c>
      <c r="B2473" s="84">
        <v>38387</v>
      </c>
      <c r="C2473" s="47">
        <v>38.15</v>
      </c>
      <c r="D2473" s="47">
        <v>38.200000000000003</v>
      </c>
      <c r="E2473" s="47">
        <v>37.65</v>
      </c>
      <c r="F2473" s="47">
        <v>37.92</v>
      </c>
      <c r="G2473" s="48">
        <v>1472200</v>
      </c>
      <c r="H2473" s="47">
        <v>29.22</v>
      </c>
      <c r="I2473" s="51">
        <f t="shared" si="288"/>
        <v>0.77056962025316444</v>
      </c>
      <c r="J2473" s="51">
        <f t="shared" ca="1" si="289"/>
        <v>1</v>
      </c>
      <c r="K2473" s="47">
        <f t="shared" si="290"/>
        <v>29.4</v>
      </c>
      <c r="L2473" s="47">
        <f t="shared" si="291"/>
        <v>29.44</v>
      </c>
      <c r="M2473" s="47">
        <f t="shared" si="292"/>
        <v>29.01</v>
      </c>
      <c r="N2473" s="47">
        <f t="shared" si="293"/>
        <v>29.22</v>
      </c>
      <c r="O2473" s="48">
        <f t="shared" ca="1" si="294"/>
        <v>1472200</v>
      </c>
    </row>
    <row r="2474" spans="1:15" x14ac:dyDescent="0.25">
      <c r="A2474">
        <v>2459</v>
      </c>
      <c r="B2474" s="84">
        <v>38386</v>
      </c>
      <c r="C2474" s="47">
        <v>38.35</v>
      </c>
      <c r="D2474" s="47">
        <v>39.04</v>
      </c>
      <c r="E2474" s="47">
        <v>37.76</v>
      </c>
      <c r="F2474" s="47">
        <v>38.1</v>
      </c>
      <c r="G2474" s="48">
        <v>1808700</v>
      </c>
      <c r="H2474" s="47">
        <v>29.36</v>
      </c>
      <c r="I2474" s="51">
        <f t="shared" si="288"/>
        <v>0.77060367454068235</v>
      </c>
      <c r="J2474" s="51">
        <f t="shared" ca="1" si="289"/>
        <v>1</v>
      </c>
      <c r="K2474" s="47">
        <f t="shared" si="290"/>
        <v>29.55</v>
      </c>
      <c r="L2474" s="47">
        <f t="shared" si="291"/>
        <v>30.08</v>
      </c>
      <c r="M2474" s="47">
        <f t="shared" si="292"/>
        <v>29.1</v>
      </c>
      <c r="N2474" s="47">
        <f t="shared" si="293"/>
        <v>29.36</v>
      </c>
      <c r="O2474" s="48">
        <f t="shared" ca="1" si="294"/>
        <v>1808700</v>
      </c>
    </row>
    <row r="2475" spans="1:15" x14ac:dyDescent="0.25">
      <c r="A2475">
        <v>2460</v>
      </c>
      <c r="B2475" s="84">
        <v>38385</v>
      </c>
      <c r="C2475" s="47">
        <v>37.68</v>
      </c>
      <c r="D2475" s="47">
        <v>38</v>
      </c>
      <c r="E2475" s="47">
        <v>37.409999999999997</v>
      </c>
      <c r="F2475" s="47">
        <v>37.799999999999997</v>
      </c>
      <c r="G2475" s="48">
        <v>1087500</v>
      </c>
      <c r="H2475" s="47">
        <v>29.13</v>
      </c>
      <c r="I2475" s="51">
        <f t="shared" si="288"/>
        <v>0.77063492063492067</v>
      </c>
      <c r="J2475" s="51">
        <f t="shared" ca="1" si="289"/>
        <v>1</v>
      </c>
      <c r="K2475" s="47">
        <f t="shared" si="290"/>
        <v>29.04</v>
      </c>
      <c r="L2475" s="47">
        <f t="shared" si="291"/>
        <v>29.28</v>
      </c>
      <c r="M2475" s="47">
        <f t="shared" si="292"/>
        <v>28.83</v>
      </c>
      <c r="N2475" s="47">
        <f t="shared" si="293"/>
        <v>29.13</v>
      </c>
      <c r="O2475" s="48">
        <f t="shared" ca="1" si="294"/>
        <v>1087500</v>
      </c>
    </row>
    <row r="2476" spans="1:15" x14ac:dyDescent="0.25">
      <c r="A2476">
        <v>2461</v>
      </c>
      <c r="B2476" s="84">
        <v>38384</v>
      </c>
      <c r="C2476" s="47">
        <v>37.56</v>
      </c>
      <c r="D2476" s="47">
        <v>37.799999999999997</v>
      </c>
      <c r="E2476" s="47">
        <v>37.07</v>
      </c>
      <c r="F2476" s="47">
        <v>37.71</v>
      </c>
      <c r="G2476" s="48">
        <v>1376100</v>
      </c>
      <c r="H2476" s="47">
        <v>29.06</v>
      </c>
      <c r="I2476" s="51">
        <f t="shared" si="288"/>
        <v>0.77061787324317155</v>
      </c>
      <c r="J2476" s="51">
        <f t="shared" ca="1" si="289"/>
        <v>1</v>
      </c>
      <c r="K2476" s="47">
        <f t="shared" si="290"/>
        <v>28.94</v>
      </c>
      <c r="L2476" s="47">
        <f t="shared" si="291"/>
        <v>29.13</v>
      </c>
      <c r="M2476" s="47">
        <f t="shared" si="292"/>
        <v>28.57</v>
      </c>
      <c r="N2476" s="47">
        <f t="shared" si="293"/>
        <v>29.06</v>
      </c>
      <c r="O2476" s="48">
        <f t="shared" ca="1" si="294"/>
        <v>1376100</v>
      </c>
    </row>
    <row r="2477" spans="1:15" x14ac:dyDescent="0.25">
      <c r="A2477">
        <v>2462</v>
      </c>
      <c r="B2477" s="84">
        <v>38383</v>
      </c>
      <c r="C2477" s="47">
        <v>37.4</v>
      </c>
      <c r="D2477" s="47">
        <v>37.5</v>
      </c>
      <c r="E2477" s="47">
        <v>36.93</v>
      </c>
      <c r="F2477" s="47">
        <v>37.4</v>
      </c>
      <c r="G2477" s="48">
        <v>1061500</v>
      </c>
      <c r="H2477" s="47">
        <v>28.82</v>
      </c>
      <c r="I2477" s="51">
        <f t="shared" si="288"/>
        <v>0.77058823529411768</v>
      </c>
      <c r="J2477" s="51">
        <f t="shared" ca="1" si="289"/>
        <v>1</v>
      </c>
      <c r="K2477" s="47">
        <f t="shared" si="290"/>
        <v>28.82</v>
      </c>
      <c r="L2477" s="47">
        <f t="shared" si="291"/>
        <v>28.9</v>
      </c>
      <c r="M2477" s="47">
        <f t="shared" si="292"/>
        <v>28.46</v>
      </c>
      <c r="N2477" s="47">
        <f t="shared" si="293"/>
        <v>28.82</v>
      </c>
      <c r="O2477" s="48">
        <f t="shared" ca="1" si="294"/>
        <v>1061500</v>
      </c>
    </row>
    <row r="2478" spans="1:15" x14ac:dyDescent="0.25">
      <c r="A2478">
        <v>2463</v>
      </c>
      <c r="B2478" s="84">
        <v>38380</v>
      </c>
      <c r="C2478" s="47">
        <v>37.4</v>
      </c>
      <c r="D2478" s="47">
        <v>37.56</v>
      </c>
      <c r="E2478" s="47">
        <v>36.56</v>
      </c>
      <c r="F2478" s="47">
        <v>37.020000000000003</v>
      </c>
      <c r="G2478" s="48">
        <v>1173600</v>
      </c>
      <c r="H2478" s="47">
        <v>28.53</v>
      </c>
      <c r="I2478" s="51">
        <f t="shared" si="288"/>
        <v>0.77066450567260936</v>
      </c>
      <c r="J2478" s="51">
        <f t="shared" ca="1" si="289"/>
        <v>1</v>
      </c>
      <c r="K2478" s="47">
        <f t="shared" si="290"/>
        <v>28.82</v>
      </c>
      <c r="L2478" s="47">
        <f t="shared" si="291"/>
        <v>28.95</v>
      </c>
      <c r="M2478" s="47">
        <f t="shared" si="292"/>
        <v>28.18</v>
      </c>
      <c r="N2478" s="47">
        <f t="shared" si="293"/>
        <v>28.53</v>
      </c>
      <c r="O2478" s="48">
        <f t="shared" ca="1" si="294"/>
        <v>1173600</v>
      </c>
    </row>
    <row r="2479" spans="1:15" x14ac:dyDescent="0.25">
      <c r="A2479">
        <v>2464</v>
      </c>
      <c r="B2479" s="84">
        <v>38379</v>
      </c>
      <c r="C2479" s="47">
        <v>37.07</v>
      </c>
      <c r="D2479" s="47">
        <v>37.81</v>
      </c>
      <c r="E2479" s="47">
        <v>36.909999999999997</v>
      </c>
      <c r="F2479" s="47">
        <v>37.229999999999997</v>
      </c>
      <c r="G2479" s="48">
        <v>1409200</v>
      </c>
      <c r="H2479" s="47">
        <v>28.69</v>
      </c>
      <c r="I2479" s="51">
        <f t="shared" si="288"/>
        <v>0.77061509535320982</v>
      </c>
      <c r="J2479" s="51">
        <f t="shared" ca="1" si="289"/>
        <v>1</v>
      </c>
      <c r="K2479" s="47">
        <f t="shared" si="290"/>
        <v>28.57</v>
      </c>
      <c r="L2479" s="47">
        <f t="shared" si="291"/>
        <v>29.14</v>
      </c>
      <c r="M2479" s="47">
        <f t="shared" si="292"/>
        <v>28.44</v>
      </c>
      <c r="N2479" s="47">
        <f t="shared" si="293"/>
        <v>28.69</v>
      </c>
      <c r="O2479" s="48">
        <f t="shared" ca="1" si="294"/>
        <v>1409200</v>
      </c>
    </row>
    <row r="2480" spans="1:15" x14ac:dyDescent="0.25">
      <c r="A2480">
        <v>2465</v>
      </c>
      <c r="B2480" s="84">
        <v>38378</v>
      </c>
      <c r="C2480" s="47">
        <v>36.85</v>
      </c>
      <c r="D2480" s="47">
        <v>37.15</v>
      </c>
      <c r="E2480" s="47">
        <v>36.229999999999997</v>
      </c>
      <c r="F2480" s="47">
        <v>37</v>
      </c>
      <c r="G2480" s="48">
        <v>1823300</v>
      </c>
      <c r="H2480" s="47">
        <v>28.51</v>
      </c>
      <c r="I2480" s="51">
        <f t="shared" si="288"/>
        <v>0.77054054054054055</v>
      </c>
      <c r="J2480" s="51">
        <f t="shared" ca="1" si="289"/>
        <v>1</v>
      </c>
      <c r="K2480" s="47">
        <f t="shared" si="290"/>
        <v>28.39</v>
      </c>
      <c r="L2480" s="47">
        <f t="shared" si="291"/>
        <v>28.63</v>
      </c>
      <c r="M2480" s="47">
        <f t="shared" si="292"/>
        <v>27.92</v>
      </c>
      <c r="N2480" s="47">
        <f t="shared" si="293"/>
        <v>28.51</v>
      </c>
      <c r="O2480" s="48">
        <f t="shared" ca="1" si="294"/>
        <v>1823300</v>
      </c>
    </row>
    <row r="2481" spans="1:15" x14ac:dyDescent="0.25">
      <c r="A2481">
        <v>2466</v>
      </c>
      <c r="B2481" s="84">
        <v>38377</v>
      </c>
      <c r="C2481" s="47">
        <v>36.75</v>
      </c>
      <c r="D2481" s="47">
        <v>36.89</v>
      </c>
      <c r="E2481" s="47">
        <v>36.479999999999997</v>
      </c>
      <c r="F2481" s="47">
        <v>36.5</v>
      </c>
      <c r="G2481" s="48">
        <v>983500</v>
      </c>
      <c r="H2481" s="47">
        <v>28.13</v>
      </c>
      <c r="I2481" s="51">
        <f t="shared" si="288"/>
        <v>0.77068493150684925</v>
      </c>
      <c r="J2481" s="51">
        <f t="shared" ca="1" si="289"/>
        <v>1</v>
      </c>
      <c r="K2481" s="47">
        <f t="shared" si="290"/>
        <v>28.32</v>
      </c>
      <c r="L2481" s="47">
        <f t="shared" si="291"/>
        <v>28.43</v>
      </c>
      <c r="M2481" s="47">
        <f t="shared" si="292"/>
        <v>28.11</v>
      </c>
      <c r="N2481" s="47">
        <f t="shared" si="293"/>
        <v>28.13</v>
      </c>
      <c r="O2481" s="48">
        <f t="shared" ca="1" si="294"/>
        <v>983500</v>
      </c>
    </row>
    <row r="2482" spans="1:15" x14ac:dyDescent="0.25">
      <c r="A2482">
        <v>2467</v>
      </c>
      <c r="B2482" s="84">
        <v>38376</v>
      </c>
      <c r="C2482" s="47">
        <v>36.880000000000003</v>
      </c>
      <c r="D2482" s="47">
        <v>37</v>
      </c>
      <c r="E2482" s="47">
        <v>36.46</v>
      </c>
      <c r="F2482" s="47">
        <v>36.5</v>
      </c>
      <c r="G2482" s="48">
        <v>1151000</v>
      </c>
      <c r="H2482" s="47">
        <v>28.13</v>
      </c>
      <c r="I2482" s="51">
        <f t="shared" si="288"/>
        <v>0.77068493150684925</v>
      </c>
      <c r="J2482" s="51">
        <f t="shared" ca="1" si="289"/>
        <v>1</v>
      </c>
      <c r="K2482" s="47">
        <f t="shared" si="290"/>
        <v>28.42</v>
      </c>
      <c r="L2482" s="47">
        <f t="shared" si="291"/>
        <v>28.52</v>
      </c>
      <c r="M2482" s="47">
        <f t="shared" si="292"/>
        <v>28.1</v>
      </c>
      <c r="N2482" s="47">
        <f t="shared" si="293"/>
        <v>28.13</v>
      </c>
      <c r="O2482" s="48">
        <f t="shared" ca="1" si="294"/>
        <v>1151000</v>
      </c>
    </row>
    <row r="2483" spans="1:15" x14ac:dyDescent="0.25">
      <c r="A2483">
        <v>2468</v>
      </c>
      <c r="B2483" s="84">
        <v>38373</v>
      </c>
      <c r="C2483" s="47">
        <v>36.909999999999997</v>
      </c>
      <c r="D2483" s="47">
        <v>37.29</v>
      </c>
      <c r="E2483" s="47">
        <v>36.75</v>
      </c>
      <c r="F2483" s="47">
        <v>36.76</v>
      </c>
      <c r="G2483" s="48">
        <v>1116300</v>
      </c>
      <c r="H2483" s="47">
        <v>28.33</v>
      </c>
      <c r="I2483" s="51">
        <f t="shared" si="288"/>
        <v>0.77067464635473337</v>
      </c>
      <c r="J2483" s="51">
        <f t="shared" ca="1" si="289"/>
        <v>1</v>
      </c>
      <c r="K2483" s="47">
        <f t="shared" si="290"/>
        <v>28.45</v>
      </c>
      <c r="L2483" s="47">
        <f t="shared" si="291"/>
        <v>28.74</v>
      </c>
      <c r="M2483" s="47">
        <f t="shared" si="292"/>
        <v>28.32</v>
      </c>
      <c r="N2483" s="47">
        <f t="shared" si="293"/>
        <v>28.33</v>
      </c>
      <c r="O2483" s="48">
        <f t="shared" ca="1" si="294"/>
        <v>1116300</v>
      </c>
    </row>
    <row r="2484" spans="1:15" x14ac:dyDescent="0.25">
      <c r="A2484">
        <v>2469</v>
      </c>
      <c r="B2484" s="84">
        <v>38372</v>
      </c>
      <c r="C2484" s="47">
        <v>36.94</v>
      </c>
      <c r="D2484" s="47">
        <v>37.299999999999997</v>
      </c>
      <c r="E2484" s="47">
        <v>36.83</v>
      </c>
      <c r="F2484" s="47">
        <v>36.9</v>
      </c>
      <c r="G2484" s="48">
        <v>921400</v>
      </c>
      <c r="H2484" s="47">
        <v>28.43</v>
      </c>
      <c r="I2484" s="51">
        <f t="shared" si="288"/>
        <v>0.77046070460704608</v>
      </c>
      <c r="J2484" s="51">
        <f t="shared" ca="1" si="289"/>
        <v>1</v>
      </c>
      <c r="K2484" s="47">
        <f t="shared" si="290"/>
        <v>28.46</v>
      </c>
      <c r="L2484" s="47">
        <f t="shared" si="291"/>
        <v>28.74</v>
      </c>
      <c r="M2484" s="47">
        <f t="shared" si="292"/>
        <v>28.38</v>
      </c>
      <c r="N2484" s="47">
        <f t="shared" si="293"/>
        <v>28.43</v>
      </c>
      <c r="O2484" s="48">
        <f t="shared" ca="1" si="294"/>
        <v>921400</v>
      </c>
    </row>
    <row r="2485" spans="1:15" x14ac:dyDescent="0.25">
      <c r="A2485">
        <v>2470</v>
      </c>
      <c r="B2485" s="84">
        <v>38371</v>
      </c>
      <c r="C2485" s="47">
        <v>37.17</v>
      </c>
      <c r="D2485" s="47">
        <v>37.36</v>
      </c>
      <c r="E2485" s="47">
        <v>36.909999999999997</v>
      </c>
      <c r="F2485" s="47">
        <v>37.17</v>
      </c>
      <c r="G2485" s="48">
        <v>1169700</v>
      </c>
      <c r="H2485" s="47">
        <v>28.64</v>
      </c>
      <c r="I2485" s="51">
        <f t="shared" si="288"/>
        <v>0.77051385525961791</v>
      </c>
      <c r="J2485" s="51">
        <f t="shared" ca="1" si="289"/>
        <v>1</v>
      </c>
      <c r="K2485" s="47">
        <f t="shared" si="290"/>
        <v>28.64</v>
      </c>
      <c r="L2485" s="47">
        <f t="shared" si="291"/>
        <v>28.79</v>
      </c>
      <c r="M2485" s="47">
        <f t="shared" si="292"/>
        <v>28.44</v>
      </c>
      <c r="N2485" s="47">
        <f t="shared" si="293"/>
        <v>28.64</v>
      </c>
      <c r="O2485" s="48">
        <f t="shared" ca="1" si="294"/>
        <v>1169700</v>
      </c>
    </row>
    <row r="2486" spans="1:15" x14ac:dyDescent="0.25">
      <c r="A2486">
        <v>2471</v>
      </c>
      <c r="B2486" s="84">
        <v>38370</v>
      </c>
      <c r="C2486" s="47">
        <v>36.46</v>
      </c>
      <c r="D2486" s="47">
        <v>37.090000000000003</v>
      </c>
      <c r="E2486" s="47">
        <v>36.380000000000003</v>
      </c>
      <c r="F2486" s="47">
        <v>36.99</v>
      </c>
      <c r="G2486" s="48">
        <v>1997300</v>
      </c>
      <c r="H2486" s="47">
        <v>28.5</v>
      </c>
      <c r="I2486" s="51">
        <f t="shared" si="288"/>
        <v>0.77047850770478499</v>
      </c>
      <c r="J2486" s="51">
        <f t="shared" ca="1" si="289"/>
        <v>1</v>
      </c>
      <c r="K2486" s="47">
        <f t="shared" si="290"/>
        <v>28.09</v>
      </c>
      <c r="L2486" s="47">
        <f t="shared" si="291"/>
        <v>28.58</v>
      </c>
      <c r="M2486" s="47">
        <f t="shared" si="292"/>
        <v>28.03</v>
      </c>
      <c r="N2486" s="47">
        <f t="shared" si="293"/>
        <v>28.5</v>
      </c>
      <c r="O2486" s="48">
        <f t="shared" ca="1" si="294"/>
        <v>1997300</v>
      </c>
    </row>
    <row r="2487" spans="1:15" x14ac:dyDescent="0.25">
      <c r="A2487">
        <v>2472</v>
      </c>
      <c r="B2487" s="84">
        <v>38366</v>
      </c>
      <c r="C2487" s="47">
        <v>36.76</v>
      </c>
      <c r="D2487" s="47">
        <v>37</v>
      </c>
      <c r="E2487" s="47">
        <v>36.659999999999997</v>
      </c>
      <c r="F2487" s="47">
        <v>36.76</v>
      </c>
      <c r="G2487" s="48">
        <v>1137700</v>
      </c>
      <c r="H2487" s="47">
        <v>28.33</v>
      </c>
      <c r="I2487" s="51">
        <f t="shared" si="288"/>
        <v>0.77067464635473337</v>
      </c>
      <c r="J2487" s="51">
        <f t="shared" ca="1" si="289"/>
        <v>1</v>
      </c>
      <c r="K2487" s="47">
        <f t="shared" si="290"/>
        <v>28.33</v>
      </c>
      <c r="L2487" s="47">
        <f t="shared" si="291"/>
        <v>28.51</v>
      </c>
      <c r="M2487" s="47">
        <f t="shared" si="292"/>
        <v>28.25</v>
      </c>
      <c r="N2487" s="47">
        <f t="shared" si="293"/>
        <v>28.33</v>
      </c>
      <c r="O2487" s="48">
        <f t="shared" ca="1" si="294"/>
        <v>1137700</v>
      </c>
    </row>
    <row r="2488" spans="1:15" x14ac:dyDescent="0.25">
      <c r="A2488">
        <v>2473</v>
      </c>
      <c r="B2488" s="84">
        <v>38365</v>
      </c>
      <c r="C2488" s="47">
        <v>37.119999999999997</v>
      </c>
      <c r="D2488" s="47">
        <v>37.380000000000003</v>
      </c>
      <c r="E2488" s="47">
        <v>36.729999999999997</v>
      </c>
      <c r="F2488" s="47">
        <v>36.799999999999997</v>
      </c>
      <c r="G2488" s="48">
        <v>1244300</v>
      </c>
      <c r="H2488" s="47">
        <v>28.36</v>
      </c>
      <c r="I2488" s="51">
        <f t="shared" si="288"/>
        <v>0.77065217391304353</v>
      </c>
      <c r="J2488" s="51">
        <f t="shared" ca="1" si="289"/>
        <v>1</v>
      </c>
      <c r="K2488" s="47">
        <f t="shared" si="290"/>
        <v>28.61</v>
      </c>
      <c r="L2488" s="47">
        <f t="shared" si="291"/>
        <v>28.81</v>
      </c>
      <c r="M2488" s="47">
        <f t="shared" si="292"/>
        <v>28.31</v>
      </c>
      <c r="N2488" s="47">
        <f t="shared" si="293"/>
        <v>28.36</v>
      </c>
      <c r="O2488" s="48">
        <f t="shared" ca="1" si="294"/>
        <v>1244300</v>
      </c>
    </row>
    <row r="2489" spans="1:15" x14ac:dyDescent="0.25">
      <c r="A2489">
        <v>2474</v>
      </c>
      <c r="B2489" s="84">
        <v>38364</v>
      </c>
      <c r="C2489" s="47">
        <v>36.630000000000003</v>
      </c>
      <c r="D2489" s="47">
        <v>37.25</v>
      </c>
      <c r="E2489" s="47">
        <v>36.53</v>
      </c>
      <c r="F2489" s="47">
        <v>37.25</v>
      </c>
      <c r="G2489" s="48">
        <v>1351300</v>
      </c>
      <c r="H2489" s="47">
        <v>28.7</v>
      </c>
      <c r="I2489" s="51">
        <f t="shared" si="288"/>
        <v>0.77046979865771814</v>
      </c>
      <c r="J2489" s="51">
        <f t="shared" ca="1" si="289"/>
        <v>1</v>
      </c>
      <c r="K2489" s="47">
        <f t="shared" si="290"/>
        <v>28.22</v>
      </c>
      <c r="L2489" s="47">
        <f t="shared" si="291"/>
        <v>28.7</v>
      </c>
      <c r="M2489" s="47">
        <f t="shared" si="292"/>
        <v>28.15</v>
      </c>
      <c r="N2489" s="47">
        <f t="shared" si="293"/>
        <v>28.7</v>
      </c>
      <c r="O2489" s="48">
        <f t="shared" ca="1" si="294"/>
        <v>1351300</v>
      </c>
    </row>
    <row r="2490" spans="1:15" x14ac:dyDescent="0.25">
      <c r="A2490">
        <v>2475</v>
      </c>
      <c r="B2490" s="84">
        <v>38363</v>
      </c>
      <c r="C2490" s="47">
        <v>36.89</v>
      </c>
      <c r="D2490" s="47">
        <v>36.97</v>
      </c>
      <c r="E2490" s="47">
        <v>36.4</v>
      </c>
      <c r="F2490" s="47">
        <v>36.54</v>
      </c>
      <c r="G2490" s="48">
        <v>1576500</v>
      </c>
      <c r="H2490" s="47">
        <v>28.16</v>
      </c>
      <c r="I2490" s="51">
        <f t="shared" si="288"/>
        <v>0.7706622879036672</v>
      </c>
      <c r="J2490" s="51">
        <f t="shared" ca="1" si="289"/>
        <v>1</v>
      </c>
      <c r="K2490" s="47">
        <f t="shared" si="290"/>
        <v>28.43</v>
      </c>
      <c r="L2490" s="47">
        <f t="shared" si="291"/>
        <v>28.49</v>
      </c>
      <c r="M2490" s="47">
        <f t="shared" si="292"/>
        <v>28.05</v>
      </c>
      <c r="N2490" s="47">
        <f t="shared" si="293"/>
        <v>28.16</v>
      </c>
      <c r="O2490" s="48">
        <f t="shared" ca="1" si="294"/>
        <v>1576500</v>
      </c>
    </row>
    <row r="2491" spans="1:15" x14ac:dyDescent="0.25">
      <c r="A2491">
        <v>2476</v>
      </c>
      <c r="B2491" s="84">
        <v>38362</v>
      </c>
      <c r="C2491" s="47">
        <v>36.5</v>
      </c>
      <c r="D2491" s="47">
        <v>37.020000000000003</v>
      </c>
      <c r="E2491" s="47">
        <v>36.299999999999997</v>
      </c>
      <c r="F2491" s="47">
        <v>36.89</v>
      </c>
      <c r="G2491" s="48">
        <v>1828300</v>
      </c>
      <c r="H2491" s="47">
        <v>28.43</v>
      </c>
      <c r="I2491" s="51">
        <f t="shared" si="288"/>
        <v>0.77066955814583893</v>
      </c>
      <c r="J2491" s="51">
        <f t="shared" ca="1" si="289"/>
        <v>1</v>
      </c>
      <c r="K2491" s="47">
        <f t="shared" si="290"/>
        <v>28.13</v>
      </c>
      <c r="L2491" s="47">
        <f t="shared" si="291"/>
        <v>28.53</v>
      </c>
      <c r="M2491" s="47">
        <f t="shared" si="292"/>
        <v>27.98</v>
      </c>
      <c r="N2491" s="47">
        <f t="shared" si="293"/>
        <v>28.43</v>
      </c>
      <c r="O2491" s="48">
        <f t="shared" ca="1" si="294"/>
        <v>1828300</v>
      </c>
    </row>
    <row r="2492" spans="1:15" x14ac:dyDescent="0.25">
      <c r="A2492">
        <v>2477</v>
      </c>
      <c r="B2492" s="84">
        <v>38359</v>
      </c>
      <c r="C2492" s="47">
        <v>36.630000000000003</v>
      </c>
      <c r="D2492" s="47">
        <v>36.78</v>
      </c>
      <c r="E2492" s="47">
        <v>36.409999999999997</v>
      </c>
      <c r="F2492" s="47">
        <v>36.409999999999997</v>
      </c>
      <c r="G2492" s="48">
        <v>1930600</v>
      </c>
      <c r="H2492" s="47">
        <v>28.06</v>
      </c>
      <c r="I2492" s="51">
        <f t="shared" si="288"/>
        <v>0.77066739906619064</v>
      </c>
      <c r="J2492" s="51">
        <f t="shared" ca="1" si="289"/>
        <v>1</v>
      </c>
      <c r="K2492" s="47">
        <f t="shared" si="290"/>
        <v>28.23</v>
      </c>
      <c r="L2492" s="47">
        <f t="shared" si="291"/>
        <v>28.35</v>
      </c>
      <c r="M2492" s="47">
        <f t="shared" si="292"/>
        <v>28.06</v>
      </c>
      <c r="N2492" s="47">
        <f t="shared" si="293"/>
        <v>28.06</v>
      </c>
      <c r="O2492" s="48">
        <f t="shared" ca="1" si="294"/>
        <v>1930600</v>
      </c>
    </row>
    <row r="2493" spans="1:15" x14ac:dyDescent="0.25">
      <c r="A2493">
        <v>2478</v>
      </c>
      <c r="B2493" s="84">
        <v>38358</v>
      </c>
      <c r="C2493" s="47">
        <v>37.01</v>
      </c>
      <c r="D2493" s="47">
        <v>37.1</v>
      </c>
      <c r="E2493" s="47">
        <v>36.47</v>
      </c>
      <c r="F2493" s="47">
        <v>36.520000000000003</v>
      </c>
      <c r="G2493" s="48">
        <v>2921400</v>
      </c>
      <c r="H2493" s="47">
        <v>28.14</v>
      </c>
      <c r="I2493" s="51">
        <f t="shared" si="288"/>
        <v>0.77053669222343912</v>
      </c>
      <c r="J2493" s="51">
        <f t="shared" ca="1" si="289"/>
        <v>1</v>
      </c>
      <c r="K2493" s="47">
        <f t="shared" si="290"/>
        <v>28.52</v>
      </c>
      <c r="L2493" s="47">
        <f t="shared" si="291"/>
        <v>28.59</v>
      </c>
      <c r="M2493" s="47">
        <f t="shared" si="292"/>
        <v>28.1</v>
      </c>
      <c r="N2493" s="47">
        <f t="shared" si="293"/>
        <v>28.14</v>
      </c>
      <c r="O2493" s="48">
        <f t="shared" ca="1" si="294"/>
        <v>2921400</v>
      </c>
    </row>
    <row r="2494" spans="1:15" x14ac:dyDescent="0.25">
      <c r="A2494">
        <v>2479</v>
      </c>
      <c r="B2494" s="84">
        <v>38357</v>
      </c>
      <c r="C2494" s="47">
        <v>36.58</v>
      </c>
      <c r="D2494" s="47">
        <v>37.17</v>
      </c>
      <c r="E2494" s="47">
        <v>36.47</v>
      </c>
      <c r="F2494" s="47">
        <v>36.880000000000003</v>
      </c>
      <c r="G2494" s="48">
        <v>3404900</v>
      </c>
      <c r="H2494" s="47">
        <v>28.42</v>
      </c>
      <c r="I2494" s="51">
        <f t="shared" si="288"/>
        <v>0.77060737527114964</v>
      </c>
      <c r="J2494" s="51">
        <f t="shared" ca="1" si="289"/>
        <v>1</v>
      </c>
      <c r="K2494" s="47">
        <f t="shared" si="290"/>
        <v>28.19</v>
      </c>
      <c r="L2494" s="47">
        <f t="shared" si="291"/>
        <v>28.64</v>
      </c>
      <c r="M2494" s="47">
        <f t="shared" si="292"/>
        <v>28.1</v>
      </c>
      <c r="N2494" s="47">
        <f t="shared" si="293"/>
        <v>28.42</v>
      </c>
      <c r="O2494" s="48">
        <f t="shared" ca="1" si="294"/>
        <v>3404900</v>
      </c>
    </row>
    <row r="2495" spans="1:15" x14ac:dyDescent="0.25">
      <c r="A2495">
        <v>2480</v>
      </c>
      <c r="B2495" s="84">
        <v>38356</v>
      </c>
      <c r="C2495" s="47">
        <v>38.049999999999997</v>
      </c>
      <c r="D2495" s="47">
        <v>38.049999999999997</v>
      </c>
      <c r="E2495" s="47">
        <v>36.47</v>
      </c>
      <c r="F2495" s="47">
        <v>36.58</v>
      </c>
      <c r="G2495" s="48">
        <v>3050500</v>
      </c>
      <c r="H2495" s="47">
        <v>28.19</v>
      </c>
      <c r="I2495" s="51">
        <f t="shared" si="288"/>
        <v>0.77063969382176056</v>
      </c>
      <c r="J2495" s="51">
        <f t="shared" ca="1" si="289"/>
        <v>1</v>
      </c>
      <c r="K2495" s="47">
        <f t="shared" si="290"/>
        <v>29.32</v>
      </c>
      <c r="L2495" s="47">
        <f t="shared" si="291"/>
        <v>29.32</v>
      </c>
      <c r="M2495" s="47">
        <f t="shared" si="292"/>
        <v>28.11</v>
      </c>
      <c r="N2495" s="47">
        <f t="shared" si="293"/>
        <v>28.19</v>
      </c>
      <c r="O2495" s="48">
        <f t="shared" ca="1" si="294"/>
        <v>3050500</v>
      </c>
    </row>
    <row r="2496" spans="1:15" x14ac:dyDescent="0.25">
      <c r="A2496">
        <v>2481</v>
      </c>
      <c r="B2496" s="84">
        <v>38355</v>
      </c>
      <c r="C2496" s="47">
        <v>38.700000000000003</v>
      </c>
      <c r="D2496" s="47">
        <v>38.75</v>
      </c>
      <c r="E2496" s="47">
        <v>37.880000000000003</v>
      </c>
      <c r="F2496" s="47">
        <v>38.049999999999997</v>
      </c>
      <c r="G2496" s="48">
        <v>2168100</v>
      </c>
      <c r="H2496" s="47">
        <v>29.32</v>
      </c>
      <c r="I2496" s="51">
        <f t="shared" si="288"/>
        <v>0.77056504599211573</v>
      </c>
      <c r="J2496" s="51">
        <f t="shared" ca="1" si="289"/>
        <v>1</v>
      </c>
      <c r="K2496" s="47">
        <f t="shared" si="290"/>
        <v>29.82</v>
      </c>
      <c r="L2496" s="47">
        <f t="shared" si="291"/>
        <v>29.86</v>
      </c>
      <c r="M2496" s="47">
        <f t="shared" si="292"/>
        <v>29.19</v>
      </c>
      <c r="N2496" s="47">
        <f t="shared" si="293"/>
        <v>29.32</v>
      </c>
      <c r="O2496" s="48">
        <f t="shared" ca="1" si="294"/>
        <v>2168100</v>
      </c>
    </row>
    <row r="2497" spans="1:15" x14ac:dyDescent="0.25">
      <c r="A2497">
        <v>2482</v>
      </c>
      <c r="B2497" s="84">
        <v>38352</v>
      </c>
      <c r="C2497" s="47">
        <v>38.799999999999997</v>
      </c>
      <c r="D2497" s="47">
        <v>39.11</v>
      </c>
      <c r="E2497" s="47">
        <v>38.53</v>
      </c>
      <c r="F2497" s="47">
        <v>38.83</v>
      </c>
      <c r="G2497" s="48">
        <v>1008600</v>
      </c>
      <c r="H2497" s="47">
        <v>29.92</v>
      </c>
      <c r="I2497" s="51">
        <f t="shared" si="288"/>
        <v>0.77053824362606238</v>
      </c>
      <c r="J2497" s="51">
        <f t="shared" ca="1" si="289"/>
        <v>1</v>
      </c>
      <c r="K2497" s="47">
        <f t="shared" si="290"/>
        <v>29.9</v>
      </c>
      <c r="L2497" s="47">
        <f t="shared" si="291"/>
        <v>30.14</v>
      </c>
      <c r="M2497" s="47">
        <f t="shared" si="292"/>
        <v>29.69</v>
      </c>
      <c r="N2497" s="47">
        <f t="shared" si="293"/>
        <v>29.92</v>
      </c>
      <c r="O2497" s="48">
        <f t="shared" ca="1" si="294"/>
        <v>1008600</v>
      </c>
    </row>
    <row r="2498" spans="1:15" x14ac:dyDescent="0.25">
      <c r="A2498">
        <v>2483</v>
      </c>
      <c r="B2498" s="84">
        <v>38351</v>
      </c>
      <c r="C2498" s="47">
        <v>39.06</v>
      </c>
      <c r="D2498" s="47">
        <v>39.369999999999997</v>
      </c>
      <c r="E2498" s="47">
        <v>38.630000000000003</v>
      </c>
      <c r="F2498" s="47">
        <v>38.770000000000003</v>
      </c>
      <c r="G2498" s="48">
        <v>2151800</v>
      </c>
      <c r="H2498" s="47">
        <v>29.88</v>
      </c>
      <c r="I2498" s="51">
        <f t="shared" si="288"/>
        <v>0.77069899406757791</v>
      </c>
      <c r="J2498" s="51">
        <f t="shared" ca="1" si="289"/>
        <v>1</v>
      </c>
      <c r="K2498" s="47">
        <f t="shared" si="290"/>
        <v>30.1</v>
      </c>
      <c r="L2498" s="47">
        <f t="shared" si="291"/>
        <v>30.34</v>
      </c>
      <c r="M2498" s="47">
        <f t="shared" si="292"/>
        <v>29.77</v>
      </c>
      <c r="N2498" s="47">
        <f t="shared" si="293"/>
        <v>29.88</v>
      </c>
      <c r="O2498" s="48">
        <f t="shared" ca="1" si="294"/>
        <v>2151800</v>
      </c>
    </row>
    <row r="2499" spans="1:15" x14ac:dyDescent="0.25">
      <c r="A2499">
        <v>2484</v>
      </c>
      <c r="B2499" s="84">
        <v>38350</v>
      </c>
      <c r="C2499" s="47">
        <v>39.5</v>
      </c>
      <c r="D2499" s="47">
        <v>39.51</v>
      </c>
      <c r="E2499" s="47">
        <v>38.869999999999997</v>
      </c>
      <c r="F2499" s="47">
        <v>39.06</v>
      </c>
      <c r="G2499" s="48">
        <v>1553800</v>
      </c>
      <c r="H2499" s="47">
        <v>30.1</v>
      </c>
      <c r="I2499" s="51">
        <f t="shared" si="288"/>
        <v>0.77060931899641572</v>
      </c>
      <c r="J2499" s="51">
        <f t="shared" ca="1" si="289"/>
        <v>1</v>
      </c>
      <c r="K2499" s="47">
        <f t="shared" si="290"/>
        <v>30.44</v>
      </c>
      <c r="L2499" s="47">
        <f t="shared" si="291"/>
        <v>30.45</v>
      </c>
      <c r="M2499" s="47">
        <f t="shared" si="292"/>
        <v>29.95</v>
      </c>
      <c r="N2499" s="47">
        <f t="shared" si="293"/>
        <v>30.1</v>
      </c>
      <c r="O2499" s="48">
        <f t="shared" ca="1" si="294"/>
        <v>1553800</v>
      </c>
    </row>
    <row r="2500" spans="1:15" x14ac:dyDescent="0.25">
      <c r="A2500">
        <v>2485</v>
      </c>
      <c r="B2500" s="84">
        <v>38349</v>
      </c>
      <c r="C2500" s="47">
        <v>39.369999999999997</v>
      </c>
      <c r="D2500" s="47">
        <v>39.75</v>
      </c>
      <c r="E2500" s="47">
        <v>39.32</v>
      </c>
      <c r="F2500" s="47">
        <v>39.56</v>
      </c>
      <c r="G2500" s="48">
        <v>894500</v>
      </c>
      <c r="H2500" s="47">
        <v>30.48</v>
      </c>
      <c r="I2500" s="51">
        <f t="shared" si="288"/>
        <v>0.77047522750252773</v>
      </c>
      <c r="J2500" s="51">
        <f t="shared" ca="1" si="289"/>
        <v>1</v>
      </c>
      <c r="K2500" s="47">
        <f t="shared" si="290"/>
        <v>30.33</v>
      </c>
      <c r="L2500" s="47">
        <f t="shared" si="291"/>
        <v>30.63</v>
      </c>
      <c r="M2500" s="47">
        <f t="shared" si="292"/>
        <v>30.3</v>
      </c>
      <c r="N2500" s="47">
        <f t="shared" si="293"/>
        <v>30.48</v>
      </c>
      <c r="O2500" s="48">
        <f t="shared" ca="1" si="294"/>
        <v>894500</v>
      </c>
    </row>
    <row r="2501" spans="1:15" x14ac:dyDescent="0.25">
      <c r="A2501">
        <v>2486</v>
      </c>
      <c r="B2501" s="84">
        <v>38348</v>
      </c>
      <c r="C2501" s="47">
        <v>39.119999999999997</v>
      </c>
      <c r="D2501" s="47">
        <v>39.4</v>
      </c>
      <c r="E2501" s="47">
        <v>39.020000000000003</v>
      </c>
      <c r="F2501" s="47">
        <v>39.25</v>
      </c>
      <c r="G2501" s="48">
        <v>1214800</v>
      </c>
      <c r="H2501" s="47">
        <v>30.25</v>
      </c>
      <c r="I2501" s="51">
        <f t="shared" si="288"/>
        <v>0.77070063694267521</v>
      </c>
      <c r="J2501" s="51">
        <f t="shared" ca="1" si="289"/>
        <v>1</v>
      </c>
      <c r="K2501" s="47">
        <f t="shared" si="290"/>
        <v>30.15</v>
      </c>
      <c r="L2501" s="47">
        <f t="shared" si="291"/>
        <v>30.37</v>
      </c>
      <c r="M2501" s="47">
        <f t="shared" si="292"/>
        <v>30.07</v>
      </c>
      <c r="N2501" s="47">
        <f t="shared" si="293"/>
        <v>30.25</v>
      </c>
      <c r="O2501" s="48">
        <f t="shared" ca="1" si="294"/>
        <v>1214800</v>
      </c>
    </row>
    <row r="2502" spans="1:15" x14ac:dyDescent="0.25">
      <c r="A2502">
        <v>2487</v>
      </c>
      <c r="B2502" s="84">
        <v>38344</v>
      </c>
      <c r="C2502" s="47">
        <v>38.909999999999997</v>
      </c>
      <c r="D2502" s="47">
        <v>39.25</v>
      </c>
      <c r="E2502" s="47">
        <v>38.880000000000003</v>
      </c>
      <c r="F2502" s="47">
        <v>38.9</v>
      </c>
      <c r="G2502" s="48">
        <v>1168100</v>
      </c>
      <c r="H2502" s="47">
        <v>29.98</v>
      </c>
      <c r="I2502" s="51">
        <f t="shared" si="288"/>
        <v>0.77069408740359902</v>
      </c>
      <c r="J2502" s="51">
        <f t="shared" ca="1" si="289"/>
        <v>1</v>
      </c>
      <c r="K2502" s="47">
        <f t="shared" si="290"/>
        <v>29.99</v>
      </c>
      <c r="L2502" s="47">
        <f t="shared" si="291"/>
        <v>30.25</v>
      </c>
      <c r="M2502" s="47">
        <f t="shared" si="292"/>
        <v>29.96</v>
      </c>
      <c r="N2502" s="47">
        <f t="shared" si="293"/>
        <v>29.98</v>
      </c>
      <c r="O2502" s="48">
        <f t="shared" ca="1" si="294"/>
        <v>1168100</v>
      </c>
    </row>
    <row r="2503" spans="1:15" x14ac:dyDescent="0.25">
      <c r="A2503">
        <v>2488</v>
      </c>
      <c r="B2503" s="84">
        <v>38343</v>
      </c>
      <c r="C2503" s="47">
        <v>38.619999999999997</v>
      </c>
      <c r="D2503" s="47">
        <v>39.25</v>
      </c>
      <c r="E2503" s="47">
        <v>38.61</v>
      </c>
      <c r="F2503" s="47">
        <v>39.04</v>
      </c>
      <c r="G2503" s="48">
        <v>1619100</v>
      </c>
      <c r="H2503" s="47">
        <v>30.08</v>
      </c>
      <c r="I2503" s="51">
        <f t="shared" si="288"/>
        <v>0.77049180327868849</v>
      </c>
      <c r="J2503" s="51">
        <f t="shared" ca="1" si="289"/>
        <v>1</v>
      </c>
      <c r="K2503" s="47">
        <f t="shared" si="290"/>
        <v>29.76</v>
      </c>
      <c r="L2503" s="47">
        <f t="shared" si="291"/>
        <v>30.24</v>
      </c>
      <c r="M2503" s="47">
        <f t="shared" si="292"/>
        <v>29.75</v>
      </c>
      <c r="N2503" s="47">
        <f t="shared" si="293"/>
        <v>30.08</v>
      </c>
      <c r="O2503" s="48">
        <f t="shared" ca="1" si="294"/>
        <v>1619100</v>
      </c>
    </row>
    <row r="2504" spans="1:15" x14ac:dyDescent="0.25">
      <c r="A2504">
        <v>2489</v>
      </c>
      <c r="B2504" s="84">
        <v>38342</v>
      </c>
      <c r="C2504" s="47">
        <v>38.75</v>
      </c>
      <c r="D2504" s="47">
        <v>38.97</v>
      </c>
      <c r="E2504" s="47">
        <v>38.159999999999997</v>
      </c>
      <c r="F2504" s="47">
        <v>38.880000000000003</v>
      </c>
      <c r="G2504" s="48">
        <v>1953500</v>
      </c>
      <c r="H2504" s="47">
        <v>29.81</v>
      </c>
      <c r="I2504" s="51">
        <f t="shared" si="288"/>
        <v>0.76671810699588472</v>
      </c>
      <c r="J2504" s="51">
        <f t="shared" ca="1" si="289"/>
        <v>1</v>
      </c>
      <c r="K2504" s="47">
        <f t="shared" si="290"/>
        <v>29.71</v>
      </c>
      <c r="L2504" s="47">
        <f t="shared" si="291"/>
        <v>29.88</v>
      </c>
      <c r="M2504" s="47">
        <f t="shared" si="292"/>
        <v>29.26</v>
      </c>
      <c r="N2504" s="47">
        <f t="shared" si="293"/>
        <v>29.81</v>
      </c>
      <c r="O2504" s="48">
        <f t="shared" ca="1" si="294"/>
        <v>1953500</v>
      </c>
    </row>
    <row r="2505" spans="1:15" x14ac:dyDescent="0.25">
      <c r="A2505">
        <v>2490</v>
      </c>
      <c r="B2505" s="84">
        <v>38341</v>
      </c>
      <c r="C2505" s="47">
        <v>39.090000000000003</v>
      </c>
      <c r="D2505" s="47">
        <v>39.299999999999997</v>
      </c>
      <c r="E2505" s="47">
        <v>38.44</v>
      </c>
      <c r="F2505" s="47">
        <v>38.630000000000003</v>
      </c>
      <c r="G2505" s="48">
        <v>2512800</v>
      </c>
      <c r="H2505" s="47">
        <v>29.61</v>
      </c>
      <c r="I2505" s="51">
        <f t="shared" si="288"/>
        <v>0.76650271809474491</v>
      </c>
      <c r="J2505" s="51">
        <f t="shared" ca="1" si="289"/>
        <v>1</v>
      </c>
      <c r="K2505" s="47">
        <f t="shared" si="290"/>
        <v>29.96</v>
      </c>
      <c r="L2505" s="47">
        <f t="shared" si="291"/>
        <v>30.12</v>
      </c>
      <c r="M2505" s="47">
        <f t="shared" si="292"/>
        <v>29.46</v>
      </c>
      <c r="N2505" s="47">
        <f t="shared" si="293"/>
        <v>29.61</v>
      </c>
      <c r="O2505" s="48">
        <f t="shared" ca="1" si="294"/>
        <v>2512800</v>
      </c>
    </row>
    <row r="2506" spans="1:15" x14ac:dyDescent="0.25">
      <c r="A2506">
        <v>2491</v>
      </c>
      <c r="B2506" s="84">
        <v>38338</v>
      </c>
      <c r="C2506" s="47">
        <v>38.67</v>
      </c>
      <c r="D2506" s="47">
        <v>39.549999999999997</v>
      </c>
      <c r="E2506" s="47">
        <v>38.65</v>
      </c>
      <c r="F2506" s="47">
        <v>39.090000000000003</v>
      </c>
      <c r="G2506" s="48">
        <v>1785500</v>
      </c>
      <c r="H2506" s="47">
        <v>29.97</v>
      </c>
      <c r="I2506" s="51">
        <f t="shared" si="288"/>
        <v>0.76669224865694541</v>
      </c>
      <c r="J2506" s="51">
        <f t="shared" ca="1" si="289"/>
        <v>1</v>
      </c>
      <c r="K2506" s="47">
        <f t="shared" si="290"/>
        <v>29.65</v>
      </c>
      <c r="L2506" s="47">
        <f t="shared" si="291"/>
        <v>30.32</v>
      </c>
      <c r="M2506" s="47">
        <f t="shared" si="292"/>
        <v>29.63</v>
      </c>
      <c r="N2506" s="47">
        <f t="shared" si="293"/>
        <v>29.97</v>
      </c>
      <c r="O2506" s="48">
        <f t="shared" ca="1" si="294"/>
        <v>1785500</v>
      </c>
    </row>
    <row r="2507" spans="1:15" x14ac:dyDescent="0.25">
      <c r="A2507">
        <v>2492</v>
      </c>
      <c r="B2507" s="84">
        <v>38337</v>
      </c>
      <c r="C2507" s="47">
        <v>38.979999999999997</v>
      </c>
      <c r="D2507" s="47">
        <v>39.26</v>
      </c>
      <c r="E2507" s="47">
        <v>38.729999999999997</v>
      </c>
      <c r="F2507" s="47">
        <v>39</v>
      </c>
      <c r="G2507" s="48">
        <v>1620000</v>
      </c>
      <c r="H2507" s="47">
        <v>29.9</v>
      </c>
      <c r="I2507" s="51">
        <f t="shared" si="288"/>
        <v>0.76666666666666661</v>
      </c>
      <c r="J2507" s="51">
        <f t="shared" ca="1" si="289"/>
        <v>1</v>
      </c>
      <c r="K2507" s="47">
        <f t="shared" si="290"/>
        <v>29.88</v>
      </c>
      <c r="L2507" s="47">
        <f t="shared" si="291"/>
        <v>30.1</v>
      </c>
      <c r="M2507" s="47">
        <f t="shared" si="292"/>
        <v>29.69</v>
      </c>
      <c r="N2507" s="47">
        <f t="shared" si="293"/>
        <v>29.9</v>
      </c>
      <c r="O2507" s="48">
        <f t="shared" ca="1" si="294"/>
        <v>1620000</v>
      </c>
    </row>
    <row r="2508" spans="1:15" x14ac:dyDescent="0.25">
      <c r="A2508">
        <v>2493</v>
      </c>
      <c r="B2508" s="84">
        <v>38336</v>
      </c>
      <c r="C2508" s="47">
        <v>39.6</v>
      </c>
      <c r="D2508" s="47">
        <v>39.6</v>
      </c>
      <c r="E2508" s="47">
        <v>38.78</v>
      </c>
      <c r="F2508" s="47">
        <v>39.08</v>
      </c>
      <c r="G2508" s="48">
        <v>1730600</v>
      </c>
      <c r="H2508" s="47">
        <v>29.96</v>
      </c>
      <c r="I2508" s="51">
        <f t="shared" si="288"/>
        <v>0.76663254861821906</v>
      </c>
      <c r="J2508" s="51">
        <f t="shared" ca="1" si="289"/>
        <v>1</v>
      </c>
      <c r="K2508" s="47">
        <f t="shared" si="290"/>
        <v>30.36</v>
      </c>
      <c r="L2508" s="47">
        <f t="shared" si="291"/>
        <v>30.36</v>
      </c>
      <c r="M2508" s="47">
        <f t="shared" si="292"/>
        <v>29.73</v>
      </c>
      <c r="N2508" s="47">
        <f t="shared" si="293"/>
        <v>29.96</v>
      </c>
      <c r="O2508" s="48">
        <f t="shared" ca="1" si="294"/>
        <v>1730600</v>
      </c>
    </row>
    <row r="2509" spans="1:15" x14ac:dyDescent="0.25">
      <c r="A2509">
        <v>2494</v>
      </c>
      <c r="B2509" s="84">
        <v>38335</v>
      </c>
      <c r="C2509" s="47">
        <v>39.840000000000003</v>
      </c>
      <c r="D2509" s="47">
        <v>39.840000000000003</v>
      </c>
      <c r="E2509" s="47">
        <v>39.299999999999997</v>
      </c>
      <c r="F2509" s="47">
        <v>39.6</v>
      </c>
      <c r="G2509" s="48">
        <v>1154200</v>
      </c>
      <c r="H2509" s="47">
        <v>30.36</v>
      </c>
      <c r="I2509" s="51">
        <f t="shared" si="288"/>
        <v>0.76666666666666661</v>
      </c>
      <c r="J2509" s="51">
        <f t="shared" ca="1" si="289"/>
        <v>1</v>
      </c>
      <c r="K2509" s="47">
        <f t="shared" si="290"/>
        <v>30.54</v>
      </c>
      <c r="L2509" s="47">
        <f t="shared" si="291"/>
        <v>30.54</v>
      </c>
      <c r="M2509" s="47">
        <f t="shared" si="292"/>
        <v>30.13</v>
      </c>
      <c r="N2509" s="47">
        <f t="shared" si="293"/>
        <v>30.36</v>
      </c>
      <c r="O2509" s="48">
        <f t="shared" ca="1" si="294"/>
        <v>1154200</v>
      </c>
    </row>
    <row r="2510" spans="1:15" x14ac:dyDescent="0.25">
      <c r="A2510">
        <v>2495</v>
      </c>
      <c r="B2510" s="84">
        <v>38334</v>
      </c>
      <c r="C2510" s="47">
        <v>39.57</v>
      </c>
      <c r="D2510" s="47">
        <v>39.950000000000003</v>
      </c>
      <c r="E2510" s="47">
        <v>39.270000000000003</v>
      </c>
      <c r="F2510" s="47">
        <v>39.72</v>
      </c>
      <c r="G2510" s="48">
        <v>1096700</v>
      </c>
      <c r="H2510" s="47">
        <v>30.45</v>
      </c>
      <c r="I2510" s="51">
        <f t="shared" si="288"/>
        <v>0.7666163141993958</v>
      </c>
      <c r="J2510" s="51">
        <f t="shared" ca="1" si="289"/>
        <v>1</v>
      </c>
      <c r="K2510" s="47">
        <f t="shared" si="290"/>
        <v>30.34</v>
      </c>
      <c r="L2510" s="47">
        <f t="shared" si="291"/>
        <v>30.63</v>
      </c>
      <c r="M2510" s="47">
        <f t="shared" si="292"/>
        <v>30.11</v>
      </c>
      <c r="N2510" s="47">
        <f t="shared" si="293"/>
        <v>30.45</v>
      </c>
      <c r="O2510" s="48">
        <f t="shared" ca="1" si="294"/>
        <v>1096700</v>
      </c>
    </row>
    <row r="2511" spans="1:15" x14ac:dyDescent="0.25">
      <c r="A2511">
        <v>2496</v>
      </c>
      <c r="B2511" s="84">
        <v>38331</v>
      </c>
      <c r="C2511" s="47">
        <v>39.619999999999997</v>
      </c>
      <c r="D2511" s="47">
        <v>39.619999999999997</v>
      </c>
      <c r="E2511" s="47">
        <v>38.909999999999997</v>
      </c>
      <c r="F2511" s="47">
        <v>39.35</v>
      </c>
      <c r="G2511" s="48">
        <v>1134900</v>
      </c>
      <c r="H2511" s="47">
        <v>30.17</v>
      </c>
      <c r="I2511" s="51">
        <f t="shared" si="288"/>
        <v>0.7667090216010165</v>
      </c>
      <c r="J2511" s="51">
        <f t="shared" ca="1" si="289"/>
        <v>1</v>
      </c>
      <c r="K2511" s="47">
        <f t="shared" si="290"/>
        <v>30.38</v>
      </c>
      <c r="L2511" s="47">
        <f t="shared" si="291"/>
        <v>30.38</v>
      </c>
      <c r="M2511" s="47">
        <f t="shared" si="292"/>
        <v>29.83</v>
      </c>
      <c r="N2511" s="47">
        <f t="shared" si="293"/>
        <v>30.17</v>
      </c>
      <c r="O2511" s="48">
        <f t="shared" ca="1" si="294"/>
        <v>1134900</v>
      </c>
    </row>
    <row r="2512" spans="1:15" x14ac:dyDescent="0.25">
      <c r="A2512">
        <v>2497</v>
      </c>
      <c r="B2512" s="84">
        <v>38330</v>
      </c>
      <c r="C2512" s="47">
        <v>38.6</v>
      </c>
      <c r="D2512" s="47">
        <v>38.93</v>
      </c>
      <c r="E2512" s="47">
        <v>38.25</v>
      </c>
      <c r="F2512" s="47">
        <v>38.92</v>
      </c>
      <c r="G2512" s="48">
        <v>1473900</v>
      </c>
      <c r="H2512" s="47">
        <v>29.84</v>
      </c>
      <c r="I2512" s="51">
        <f t="shared" si="288"/>
        <v>0.7667009249743062</v>
      </c>
      <c r="J2512" s="51">
        <f t="shared" ca="1" si="289"/>
        <v>1</v>
      </c>
      <c r="K2512" s="47">
        <f t="shared" si="290"/>
        <v>29.59</v>
      </c>
      <c r="L2512" s="47">
        <f t="shared" si="291"/>
        <v>29.85</v>
      </c>
      <c r="M2512" s="47">
        <f t="shared" si="292"/>
        <v>29.33</v>
      </c>
      <c r="N2512" s="47">
        <f t="shared" si="293"/>
        <v>29.84</v>
      </c>
      <c r="O2512" s="48">
        <f t="shared" ca="1" si="294"/>
        <v>1473900</v>
      </c>
    </row>
    <row r="2513" spans="1:15" x14ac:dyDescent="0.25">
      <c r="A2513">
        <v>2498</v>
      </c>
      <c r="B2513" s="84">
        <v>38329</v>
      </c>
      <c r="C2513" s="47">
        <v>39.69</v>
      </c>
      <c r="D2513" s="47">
        <v>39.69</v>
      </c>
      <c r="E2513" s="47">
        <v>38.58</v>
      </c>
      <c r="F2513" s="47">
        <v>38.65</v>
      </c>
      <c r="G2513" s="48">
        <v>2883100</v>
      </c>
      <c r="H2513" s="47">
        <v>29.63</v>
      </c>
      <c r="I2513" s="51">
        <f t="shared" ref="I2513:I2576" si="295">H2513/F2513</f>
        <v>0.76662354463130655</v>
      </c>
      <c r="J2513" s="51">
        <f t="shared" ref="J2513:J2576" ca="1" si="296">INDEX(OFFSET($T$15,0,0,$S$13+1,1),MATCH(B2513,OFFSET($Q$15,0,0,$S$13+1,1),-1))</f>
        <v>1</v>
      </c>
      <c r="K2513" s="47">
        <f t="shared" ref="K2513:K2576" si="297">ROUND($I2513*C2513,2)</f>
        <v>30.43</v>
      </c>
      <c r="L2513" s="47">
        <f t="shared" ref="L2513:L2576" si="298">ROUND($I2513*D2513,2)</f>
        <v>30.43</v>
      </c>
      <c r="M2513" s="47">
        <f t="shared" ref="M2513:M2576" si="299">ROUND($I2513*E2513,2)</f>
        <v>29.58</v>
      </c>
      <c r="N2513" s="47">
        <f t="shared" ref="N2513:N2576" si="300">ROUND($I2513*F2513,2)</f>
        <v>29.63</v>
      </c>
      <c r="O2513" s="48">
        <f t="shared" ref="O2513:O2576" ca="1" si="301">G2513*J2513</f>
        <v>2883100</v>
      </c>
    </row>
    <row r="2514" spans="1:15" x14ac:dyDescent="0.25">
      <c r="A2514">
        <v>2499</v>
      </c>
      <c r="B2514" s="84">
        <v>38328</v>
      </c>
      <c r="C2514" s="47">
        <v>40.369999999999997</v>
      </c>
      <c r="D2514" s="47">
        <v>40.369999999999997</v>
      </c>
      <c r="E2514" s="47">
        <v>39.409999999999997</v>
      </c>
      <c r="F2514" s="47">
        <v>39.479999999999997</v>
      </c>
      <c r="G2514" s="48">
        <v>2889000</v>
      </c>
      <c r="H2514" s="47">
        <v>30.27</v>
      </c>
      <c r="I2514" s="51">
        <f t="shared" si="295"/>
        <v>0.76671732522796354</v>
      </c>
      <c r="J2514" s="51">
        <f t="shared" ca="1" si="296"/>
        <v>1</v>
      </c>
      <c r="K2514" s="47">
        <f t="shared" si="297"/>
        <v>30.95</v>
      </c>
      <c r="L2514" s="47">
        <f t="shared" si="298"/>
        <v>30.95</v>
      </c>
      <c r="M2514" s="47">
        <f t="shared" si="299"/>
        <v>30.22</v>
      </c>
      <c r="N2514" s="47">
        <f t="shared" si="300"/>
        <v>30.27</v>
      </c>
      <c r="O2514" s="48">
        <f t="shared" ca="1" si="301"/>
        <v>2889000</v>
      </c>
    </row>
    <row r="2515" spans="1:15" x14ac:dyDescent="0.25">
      <c r="A2515">
        <v>2500</v>
      </c>
      <c r="B2515" s="84">
        <v>38327</v>
      </c>
      <c r="C2515" s="47">
        <v>41.13</v>
      </c>
      <c r="D2515" s="47">
        <v>41.14</v>
      </c>
      <c r="E2515" s="47">
        <v>40.229999999999997</v>
      </c>
      <c r="F2515" s="47">
        <v>40.369999999999997</v>
      </c>
      <c r="G2515" s="48">
        <v>1598100</v>
      </c>
      <c r="H2515" s="47">
        <v>30.95</v>
      </c>
      <c r="I2515" s="51">
        <f t="shared" si="295"/>
        <v>0.76665840971018084</v>
      </c>
      <c r="J2515" s="51">
        <f t="shared" ca="1" si="296"/>
        <v>1</v>
      </c>
      <c r="K2515" s="47">
        <f t="shared" si="297"/>
        <v>31.53</v>
      </c>
      <c r="L2515" s="47">
        <f t="shared" si="298"/>
        <v>31.54</v>
      </c>
      <c r="M2515" s="47">
        <f t="shared" si="299"/>
        <v>30.84</v>
      </c>
      <c r="N2515" s="47">
        <f t="shared" si="300"/>
        <v>30.95</v>
      </c>
      <c r="O2515" s="48">
        <f t="shared" ca="1" si="301"/>
        <v>1598100</v>
      </c>
    </row>
    <row r="2516" spans="1:15" x14ac:dyDescent="0.25">
      <c r="A2516">
        <v>2501</v>
      </c>
      <c r="B2516" s="84">
        <v>38324</v>
      </c>
      <c r="C2516" s="47">
        <v>40.85</v>
      </c>
      <c r="D2516" s="47">
        <v>41.18</v>
      </c>
      <c r="E2516" s="47">
        <v>40.700000000000003</v>
      </c>
      <c r="F2516" s="47">
        <v>41.18</v>
      </c>
      <c r="G2516" s="48">
        <v>1432800</v>
      </c>
      <c r="H2516" s="47">
        <v>31.57</v>
      </c>
      <c r="I2516" s="51">
        <f t="shared" si="295"/>
        <v>0.76663428848955806</v>
      </c>
      <c r="J2516" s="51">
        <f t="shared" ca="1" si="296"/>
        <v>1</v>
      </c>
      <c r="K2516" s="47">
        <f t="shared" si="297"/>
        <v>31.32</v>
      </c>
      <c r="L2516" s="47">
        <f t="shared" si="298"/>
        <v>31.57</v>
      </c>
      <c r="M2516" s="47">
        <f t="shared" si="299"/>
        <v>31.2</v>
      </c>
      <c r="N2516" s="47">
        <f t="shared" si="300"/>
        <v>31.57</v>
      </c>
      <c r="O2516" s="48">
        <f t="shared" ca="1" si="301"/>
        <v>1432800</v>
      </c>
    </row>
    <row r="2517" spans="1:15" x14ac:dyDescent="0.25">
      <c r="A2517">
        <v>2502</v>
      </c>
      <c r="B2517" s="84">
        <v>38323</v>
      </c>
      <c r="C2517" s="47">
        <v>40.869999999999997</v>
      </c>
      <c r="D2517" s="47">
        <v>41.29</v>
      </c>
      <c r="E2517" s="47">
        <v>40.799999999999997</v>
      </c>
      <c r="F2517" s="47">
        <v>40.98</v>
      </c>
      <c r="G2517" s="48">
        <v>1002100</v>
      </c>
      <c r="H2517" s="47">
        <v>31.42</v>
      </c>
      <c r="I2517" s="51">
        <f t="shared" si="295"/>
        <v>0.76671547096144466</v>
      </c>
      <c r="J2517" s="51">
        <f t="shared" ca="1" si="296"/>
        <v>1</v>
      </c>
      <c r="K2517" s="47">
        <f t="shared" si="297"/>
        <v>31.34</v>
      </c>
      <c r="L2517" s="47">
        <f t="shared" si="298"/>
        <v>31.66</v>
      </c>
      <c r="M2517" s="47">
        <f t="shared" si="299"/>
        <v>31.28</v>
      </c>
      <c r="N2517" s="47">
        <f t="shared" si="300"/>
        <v>31.42</v>
      </c>
      <c r="O2517" s="48">
        <f t="shared" ca="1" si="301"/>
        <v>1002100</v>
      </c>
    </row>
    <row r="2518" spans="1:15" x14ac:dyDescent="0.25">
      <c r="A2518">
        <v>2503</v>
      </c>
      <c r="B2518" s="84">
        <v>38322</v>
      </c>
      <c r="C2518" s="47">
        <v>40.799999999999997</v>
      </c>
      <c r="D2518" s="47">
        <v>41.89</v>
      </c>
      <c r="E2518" s="47">
        <v>40.65</v>
      </c>
      <c r="F2518" s="47">
        <v>40.97</v>
      </c>
      <c r="G2518" s="48">
        <v>2240400</v>
      </c>
      <c r="H2518" s="47">
        <v>31.41</v>
      </c>
      <c r="I2518" s="51">
        <f t="shared" si="295"/>
        <v>0.76665853063216993</v>
      </c>
      <c r="J2518" s="51">
        <f t="shared" ca="1" si="296"/>
        <v>1</v>
      </c>
      <c r="K2518" s="47">
        <f t="shared" si="297"/>
        <v>31.28</v>
      </c>
      <c r="L2518" s="47">
        <f t="shared" si="298"/>
        <v>32.119999999999997</v>
      </c>
      <c r="M2518" s="47">
        <f t="shared" si="299"/>
        <v>31.16</v>
      </c>
      <c r="N2518" s="47">
        <f t="shared" si="300"/>
        <v>31.41</v>
      </c>
      <c r="O2518" s="48">
        <f t="shared" ca="1" si="301"/>
        <v>2240400</v>
      </c>
    </row>
    <row r="2519" spans="1:15" x14ac:dyDescent="0.25">
      <c r="A2519">
        <v>2504</v>
      </c>
      <c r="B2519" s="84">
        <v>38321</v>
      </c>
      <c r="C2519" s="47">
        <v>39.86</v>
      </c>
      <c r="D2519" s="47">
        <v>40.4</v>
      </c>
      <c r="E2519" s="47">
        <v>39.85</v>
      </c>
      <c r="F2519" s="47">
        <v>40.340000000000003</v>
      </c>
      <c r="G2519" s="48">
        <v>1793300</v>
      </c>
      <c r="H2519" s="47">
        <v>30.93</v>
      </c>
      <c r="I2519" s="51">
        <f t="shared" si="295"/>
        <v>0.76673277144273666</v>
      </c>
      <c r="J2519" s="51">
        <f t="shared" ca="1" si="296"/>
        <v>1</v>
      </c>
      <c r="K2519" s="47">
        <f t="shared" si="297"/>
        <v>30.56</v>
      </c>
      <c r="L2519" s="47">
        <f t="shared" si="298"/>
        <v>30.98</v>
      </c>
      <c r="M2519" s="47">
        <f t="shared" si="299"/>
        <v>30.55</v>
      </c>
      <c r="N2519" s="47">
        <f t="shared" si="300"/>
        <v>30.93</v>
      </c>
      <c r="O2519" s="48">
        <f t="shared" ca="1" si="301"/>
        <v>1793300</v>
      </c>
    </row>
    <row r="2520" spans="1:15" x14ac:dyDescent="0.25">
      <c r="A2520">
        <v>2505</v>
      </c>
      <c r="B2520" s="84">
        <v>38320</v>
      </c>
      <c r="C2520" s="47">
        <v>39.71</v>
      </c>
      <c r="D2520" s="47">
        <v>39.97</v>
      </c>
      <c r="E2520" s="47">
        <v>39.18</v>
      </c>
      <c r="F2520" s="47">
        <v>39.86</v>
      </c>
      <c r="G2520" s="48">
        <v>1224400</v>
      </c>
      <c r="H2520" s="47">
        <v>30.56</v>
      </c>
      <c r="I2520" s="51">
        <f t="shared" si="295"/>
        <v>0.76668339187155043</v>
      </c>
      <c r="J2520" s="51">
        <f t="shared" ca="1" si="296"/>
        <v>1</v>
      </c>
      <c r="K2520" s="47">
        <f t="shared" si="297"/>
        <v>30.44</v>
      </c>
      <c r="L2520" s="47">
        <f t="shared" si="298"/>
        <v>30.64</v>
      </c>
      <c r="M2520" s="47">
        <f t="shared" si="299"/>
        <v>30.04</v>
      </c>
      <c r="N2520" s="47">
        <f t="shared" si="300"/>
        <v>30.56</v>
      </c>
      <c r="O2520" s="48">
        <f t="shared" ca="1" si="301"/>
        <v>1224400</v>
      </c>
    </row>
    <row r="2521" spans="1:15" x14ac:dyDescent="0.25">
      <c r="A2521">
        <v>2506</v>
      </c>
      <c r="B2521" s="84">
        <v>38317</v>
      </c>
      <c r="C2521" s="47">
        <v>39.65</v>
      </c>
      <c r="D2521" s="47">
        <v>39.89</v>
      </c>
      <c r="E2521" s="47">
        <v>39.58</v>
      </c>
      <c r="F2521" s="47">
        <v>39.85</v>
      </c>
      <c r="G2521" s="48">
        <v>352700</v>
      </c>
      <c r="H2521" s="47">
        <v>30.55</v>
      </c>
      <c r="I2521" s="51">
        <f t="shared" si="295"/>
        <v>0.76662484316185697</v>
      </c>
      <c r="J2521" s="51">
        <f t="shared" ca="1" si="296"/>
        <v>1</v>
      </c>
      <c r="K2521" s="47">
        <f t="shared" si="297"/>
        <v>30.4</v>
      </c>
      <c r="L2521" s="47">
        <f t="shared" si="298"/>
        <v>30.58</v>
      </c>
      <c r="M2521" s="47">
        <f t="shared" si="299"/>
        <v>30.34</v>
      </c>
      <c r="N2521" s="47">
        <f t="shared" si="300"/>
        <v>30.55</v>
      </c>
      <c r="O2521" s="48">
        <f t="shared" ca="1" si="301"/>
        <v>352700</v>
      </c>
    </row>
    <row r="2522" spans="1:15" x14ac:dyDescent="0.25">
      <c r="A2522">
        <v>2507</v>
      </c>
      <c r="B2522" s="84">
        <v>38315</v>
      </c>
      <c r="C2522" s="47">
        <v>39.5</v>
      </c>
      <c r="D2522" s="47">
        <v>39.700000000000003</v>
      </c>
      <c r="E2522" s="47">
        <v>39.44</v>
      </c>
      <c r="F2522" s="47">
        <v>39.700000000000003</v>
      </c>
      <c r="G2522" s="48">
        <v>665300</v>
      </c>
      <c r="H2522" s="47">
        <v>30.44</v>
      </c>
      <c r="I2522" s="51">
        <f t="shared" si="295"/>
        <v>0.76675062972292185</v>
      </c>
      <c r="J2522" s="51">
        <f t="shared" ca="1" si="296"/>
        <v>1</v>
      </c>
      <c r="K2522" s="47">
        <f t="shared" si="297"/>
        <v>30.29</v>
      </c>
      <c r="L2522" s="47">
        <f t="shared" si="298"/>
        <v>30.44</v>
      </c>
      <c r="M2522" s="47">
        <f t="shared" si="299"/>
        <v>30.24</v>
      </c>
      <c r="N2522" s="47">
        <f t="shared" si="300"/>
        <v>30.44</v>
      </c>
      <c r="O2522" s="48">
        <f t="shared" ca="1" si="301"/>
        <v>665300</v>
      </c>
    </row>
    <row r="2523" spans="1:15" x14ac:dyDescent="0.25">
      <c r="A2523">
        <v>2508</v>
      </c>
      <c r="B2523" s="84">
        <v>38314</v>
      </c>
      <c r="C2523" s="47">
        <v>39.36</v>
      </c>
      <c r="D2523" s="47">
        <v>39.58</v>
      </c>
      <c r="E2523" s="47">
        <v>38.950000000000003</v>
      </c>
      <c r="F2523" s="47">
        <v>39.520000000000003</v>
      </c>
      <c r="G2523" s="48">
        <v>1650000</v>
      </c>
      <c r="H2523" s="47">
        <v>30.3</v>
      </c>
      <c r="I2523" s="51">
        <f t="shared" si="295"/>
        <v>0.7667004048582996</v>
      </c>
      <c r="J2523" s="51">
        <f t="shared" ca="1" si="296"/>
        <v>1</v>
      </c>
      <c r="K2523" s="47">
        <f t="shared" si="297"/>
        <v>30.18</v>
      </c>
      <c r="L2523" s="47">
        <f t="shared" si="298"/>
        <v>30.35</v>
      </c>
      <c r="M2523" s="47">
        <f t="shared" si="299"/>
        <v>29.86</v>
      </c>
      <c r="N2523" s="47">
        <f t="shared" si="300"/>
        <v>30.3</v>
      </c>
      <c r="O2523" s="48">
        <f t="shared" ca="1" si="301"/>
        <v>1650000</v>
      </c>
    </row>
    <row r="2524" spans="1:15" x14ac:dyDescent="0.25">
      <c r="A2524">
        <v>2509</v>
      </c>
      <c r="B2524" s="84">
        <v>38313</v>
      </c>
      <c r="C2524" s="47">
        <v>38.840000000000003</v>
      </c>
      <c r="D2524" s="47">
        <v>39.380000000000003</v>
      </c>
      <c r="E2524" s="47">
        <v>38.69</v>
      </c>
      <c r="F2524" s="47">
        <v>39.36</v>
      </c>
      <c r="G2524" s="48">
        <v>921700</v>
      </c>
      <c r="H2524" s="47">
        <v>30.17</v>
      </c>
      <c r="I2524" s="51">
        <f t="shared" si="295"/>
        <v>0.7665142276422765</v>
      </c>
      <c r="J2524" s="51">
        <f t="shared" ca="1" si="296"/>
        <v>1</v>
      </c>
      <c r="K2524" s="47">
        <f t="shared" si="297"/>
        <v>29.77</v>
      </c>
      <c r="L2524" s="47">
        <f t="shared" si="298"/>
        <v>30.19</v>
      </c>
      <c r="M2524" s="47">
        <f t="shared" si="299"/>
        <v>29.66</v>
      </c>
      <c r="N2524" s="47">
        <f t="shared" si="300"/>
        <v>30.17</v>
      </c>
      <c r="O2524" s="48">
        <f t="shared" ca="1" si="301"/>
        <v>921700</v>
      </c>
    </row>
    <row r="2525" spans="1:15" x14ac:dyDescent="0.25">
      <c r="A2525">
        <v>2510</v>
      </c>
      <c r="B2525" s="84">
        <v>38310</v>
      </c>
      <c r="C2525" s="47">
        <v>39.39</v>
      </c>
      <c r="D2525" s="47">
        <v>39.39</v>
      </c>
      <c r="E2525" s="47">
        <v>38.54</v>
      </c>
      <c r="F2525" s="47">
        <v>38.840000000000003</v>
      </c>
      <c r="G2525" s="48">
        <v>1233400</v>
      </c>
      <c r="H2525" s="47">
        <v>29.78</v>
      </c>
      <c r="I2525" s="51">
        <f t="shared" si="295"/>
        <v>0.76673532440782699</v>
      </c>
      <c r="J2525" s="51">
        <f t="shared" ca="1" si="296"/>
        <v>1</v>
      </c>
      <c r="K2525" s="47">
        <f t="shared" si="297"/>
        <v>30.2</v>
      </c>
      <c r="L2525" s="47">
        <f t="shared" si="298"/>
        <v>30.2</v>
      </c>
      <c r="M2525" s="47">
        <f t="shared" si="299"/>
        <v>29.55</v>
      </c>
      <c r="N2525" s="47">
        <f t="shared" si="300"/>
        <v>29.78</v>
      </c>
      <c r="O2525" s="48">
        <f t="shared" ca="1" si="301"/>
        <v>1233400</v>
      </c>
    </row>
    <row r="2526" spans="1:15" x14ac:dyDescent="0.25">
      <c r="A2526">
        <v>2511</v>
      </c>
      <c r="B2526" s="84">
        <v>38309</v>
      </c>
      <c r="C2526" s="47">
        <v>39</v>
      </c>
      <c r="D2526" s="47">
        <v>39.42</v>
      </c>
      <c r="E2526" s="47">
        <v>38.99</v>
      </c>
      <c r="F2526" s="47">
        <v>39.4</v>
      </c>
      <c r="G2526" s="48">
        <v>1242200</v>
      </c>
      <c r="H2526" s="47">
        <v>30.21</v>
      </c>
      <c r="I2526" s="51">
        <f t="shared" si="295"/>
        <v>0.76675126903553303</v>
      </c>
      <c r="J2526" s="51">
        <f t="shared" ca="1" si="296"/>
        <v>1</v>
      </c>
      <c r="K2526" s="47">
        <f t="shared" si="297"/>
        <v>29.9</v>
      </c>
      <c r="L2526" s="47">
        <f t="shared" si="298"/>
        <v>30.23</v>
      </c>
      <c r="M2526" s="47">
        <f t="shared" si="299"/>
        <v>29.9</v>
      </c>
      <c r="N2526" s="47">
        <f t="shared" si="300"/>
        <v>30.21</v>
      </c>
      <c r="O2526" s="48">
        <f t="shared" ca="1" si="301"/>
        <v>1242200</v>
      </c>
    </row>
    <row r="2527" spans="1:15" x14ac:dyDescent="0.25">
      <c r="A2527">
        <v>2512</v>
      </c>
      <c r="B2527" s="84">
        <v>38308</v>
      </c>
      <c r="C2527" s="47">
        <v>38.979999999999997</v>
      </c>
      <c r="D2527" s="47">
        <v>39.5</v>
      </c>
      <c r="E2527" s="47">
        <v>38.92</v>
      </c>
      <c r="F2527" s="47">
        <v>39.020000000000003</v>
      </c>
      <c r="G2527" s="48">
        <v>1904700</v>
      </c>
      <c r="H2527" s="47">
        <v>29.91</v>
      </c>
      <c r="I2527" s="51">
        <f t="shared" si="295"/>
        <v>0.76652998462327004</v>
      </c>
      <c r="J2527" s="51">
        <f t="shared" ca="1" si="296"/>
        <v>1</v>
      </c>
      <c r="K2527" s="47">
        <f t="shared" si="297"/>
        <v>29.88</v>
      </c>
      <c r="L2527" s="47">
        <f t="shared" si="298"/>
        <v>30.28</v>
      </c>
      <c r="M2527" s="47">
        <f t="shared" si="299"/>
        <v>29.83</v>
      </c>
      <c r="N2527" s="47">
        <f t="shared" si="300"/>
        <v>29.91</v>
      </c>
      <c r="O2527" s="48">
        <f t="shared" ca="1" si="301"/>
        <v>1904700</v>
      </c>
    </row>
    <row r="2528" spans="1:15" x14ac:dyDescent="0.25">
      <c r="A2528">
        <v>2513</v>
      </c>
      <c r="B2528" s="84">
        <v>38307</v>
      </c>
      <c r="C2528" s="47">
        <v>38.74</v>
      </c>
      <c r="D2528" s="47">
        <v>38.92</v>
      </c>
      <c r="E2528" s="47">
        <v>38.64</v>
      </c>
      <c r="F2528" s="47">
        <v>38.83</v>
      </c>
      <c r="G2528" s="48">
        <v>956300</v>
      </c>
      <c r="H2528" s="47">
        <v>29.77</v>
      </c>
      <c r="I2528" s="51">
        <f t="shared" si="295"/>
        <v>0.76667525109451462</v>
      </c>
      <c r="J2528" s="51">
        <f t="shared" ca="1" si="296"/>
        <v>1</v>
      </c>
      <c r="K2528" s="47">
        <f t="shared" si="297"/>
        <v>29.7</v>
      </c>
      <c r="L2528" s="47">
        <f t="shared" si="298"/>
        <v>29.84</v>
      </c>
      <c r="M2528" s="47">
        <f t="shared" si="299"/>
        <v>29.62</v>
      </c>
      <c r="N2528" s="47">
        <f t="shared" si="300"/>
        <v>29.77</v>
      </c>
      <c r="O2528" s="48">
        <f t="shared" ca="1" si="301"/>
        <v>956300</v>
      </c>
    </row>
    <row r="2529" spans="1:15" x14ac:dyDescent="0.25">
      <c r="A2529">
        <v>2514</v>
      </c>
      <c r="B2529" s="84">
        <v>38306</v>
      </c>
      <c r="C2529" s="47">
        <v>38.6</v>
      </c>
      <c r="D2529" s="47">
        <v>38.9</v>
      </c>
      <c r="E2529" s="47">
        <v>38.56</v>
      </c>
      <c r="F2529" s="47">
        <v>38.69</v>
      </c>
      <c r="G2529" s="48">
        <v>927800</v>
      </c>
      <c r="H2529" s="47">
        <v>29.66</v>
      </c>
      <c r="I2529" s="51">
        <f t="shared" si="295"/>
        <v>0.76660635823210133</v>
      </c>
      <c r="J2529" s="51">
        <f t="shared" ca="1" si="296"/>
        <v>1</v>
      </c>
      <c r="K2529" s="47">
        <f t="shared" si="297"/>
        <v>29.59</v>
      </c>
      <c r="L2529" s="47">
        <f t="shared" si="298"/>
        <v>29.82</v>
      </c>
      <c r="M2529" s="47">
        <f t="shared" si="299"/>
        <v>29.56</v>
      </c>
      <c r="N2529" s="47">
        <f t="shared" si="300"/>
        <v>29.66</v>
      </c>
      <c r="O2529" s="48">
        <f t="shared" ca="1" si="301"/>
        <v>927800</v>
      </c>
    </row>
    <row r="2530" spans="1:15" x14ac:dyDescent="0.25">
      <c r="A2530">
        <v>2515</v>
      </c>
      <c r="B2530" s="84">
        <v>38303</v>
      </c>
      <c r="C2530" s="47">
        <v>38.81</v>
      </c>
      <c r="D2530" s="47">
        <v>38.85</v>
      </c>
      <c r="E2530" s="47">
        <v>38.46</v>
      </c>
      <c r="F2530" s="47">
        <v>38.79</v>
      </c>
      <c r="G2530" s="48">
        <v>1079200</v>
      </c>
      <c r="H2530" s="47">
        <v>29.74</v>
      </c>
      <c r="I2530" s="51">
        <f t="shared" si="295"/>
        <v>0.76669244650683166</v>
      </c>
      <c r="J2530" s="51">
        <f t="shared" ca="1" si="296"/>
        <v>1</v>
      </c>
      <c r="K2530" s="47">
        <f t="shared" si="297"/>
        <v>29.76</v>
      </c>
      <c r="L2530" s="47">
        <f t="shared" si="298"/>
        <v>29.79</v>
      </c>
      <c r="M2530" s="47">
        <f t="shared" si="299"/>
        <v>29.49</v>
      </c>
      <c r="N2530" s="47">
        <f t="shared" si="300"/>
        <v>29.74</v>
      </c>
      <c r="O2530" s="48">
        <f t="shared" ca="1" si="301"/>
        <v>1079200</v>
      </c>
    </row>
    <row r="2531" spans="1:15" x14ac:dyDescent="0.25">
      <c r="A2531">
        <v>2516</v>
      </c>
      <c r="B2531" s="84">
        <v>38302</v>
      </c>
      <c r="C2531" s="47">
        <v>38.450000000000003</v>
      </c>
      <c r="D2531" s="47">
        <v>38.979999999999997</v>
      </c>
      <c r="E2531" s="47">
        <v>38.409999999999997</v>
      </c>
      <c r="F2531" s="47">
        <v>38.83</v>
      </c>
      <c r="G2531" s="48">
        <v>1097300</v>
      </c>
      <c r="H2531" s="47">
        <v>29.77</v>
      </c>
      <c r="I2531" s="51">
        <f t="shared" si="295"/>
        <v>0.76667525109451462</v>
      </c>
      <c r="J2531" s="51">
        <f t="shared" ca="1" si="296"/>
        <v>1</v>
      </c>
      <c r="K2531" s="47">
        <f t="shared" si="297"/>
        <v>29.48</v>
      </c>
      <c r="L2531" s="47">
        <f t="shared" si="298"/>
        <v>29.89</v>
      </c>
      <c r="M2531" s="47">
        <f t="shared" si="299"/>
        <v>29.45</v>
      </c>
      <c r="N2531" s="47">
        <f t="shared" si="300"/>
        <v>29.77</v>
      </c>
      <c r="O2531" s="48">
        <f t="shared" ca="1" si="301"/>
        <v>1097300</v>
      </c>
    </row>
    <row r="2532" spans="1:15" x14ac:dyDescent="0.25">
      <c r="A2532">
        <v>2517</v>
      </c>
      <c r="B2532" s="84">
        <v>38301</v>
      </c>
      <c r="C2532" s="47">
        <v>37.950000000000003</v>
      </c>
      <c r="D2532" s="47">
        <v>38.630000000000003</v>
      </c>
      <c r="E2532" s="47">
        <v>37.950000000000003</v>
      </c>
      <c r="F2532" s="47">
        <v>38.5</v>
      </c>
      <c r="G2532" s="48">
        <v>1094900</v>
      </c>
      <c r="H2532" s="47">
        <v>29.52</v>
      </c>
      <c r="I2532" s="51">
        <f t="shared" si="295"/>
        <v>0.76675324675324674</v>
      </c>
      <c r="J2532" s="51">
        <f t="shared" ca="1" si="296"/>
        <v>1</v>
      </c>
      <c r="K2532" s="47">
        <f t="shared" si="297"/>
        <v>29.1</v>
      </c>
      <c r="L2532" s="47">
        <f t="shared" si="298"/>
        <v>29.62</v>
      </c>
      <c r="M2532" s="47">
        <f t="shared" si="299"/>
        <v>29.1</v>
      </c>
      <c r="N2532" s="47">
        <f t="shared" si="300"/>
        <v>29.52</v>
      </c>
      <c r="O2532" s="48">
        <f t="shared" ca="1" si="301"/>
        <v>1094900</v>
      </c>
    </row>
    <row r="2533" spans="1:15" x14ac:dyDescent="0.25">
      <c r="A2533">
        <v>2518</v>
      </c>
      <c r="B2533" s="84">
        <v>38300</v>
      </c>
      <c r="C2533" s="47">
        <v>37.85</v>
      </c>
      <c r="D2533" s="47">
        <v>38.35</v>
      </c>
      <c r="E2533" s="47">
        <v>37.85</v>
      </c>
      <c r="F2533" s="47">
        <v>37.99</v>
      </c>
      <c r="G2533" s="48">
        <v>1486500</v>
      </c>
      <c r="H2533" s="47">
        <v>29.12</v>
      </c>
      <c r="I2533" s="51">
        <f t="shared" si="295"/>
        <v>0.76651750460647539</v>
      </c>
      <c r="J2533" s="51">
        <f t="shared" ca="1" si="296"/>
        <v>1</v>
      </c>
      <c r="K2533" s="47">
        <f t="shared" si="297"/>
        <v>29.01</v>
      </c>
      <c r="L2533" s="47">
        <f t="shared" si="298"/>
        <v>29.4</v>
      </c>
      <c r="M2533" s="47">
        <f t="shared" si="299"/>
        <v>29.01</v>
      </c>
      <c r="N2533" s="47">
        <f t="shared" si="300"/>
        <v>29.12</v>
      </c>
      <c r="O2533" s="48">
        <f t="shared" ca="1" si="301"/>
        <v>1486500</v>
      </c>
    </row>
    <row r="2534" spans="1:15" x14ac:dyDescent="0.25">
      <c r="A2534">
        <v>2519</v>
      </c>
      <c r="B2534" s="84">
        <v>38299</v>
      </c>
      <c r="C2534" s="47">
        <v>37.83</v>
      </c>
      <c r="D2534" s="47">
        <v>38.049999999999997</v>
      </c>
      <c r="E2534" s="47">
        <v>37.659999999999997</v>
      </c>
      <c r="F2534" s="47">
        <v>37.979999999999997</v>
      </c>
      <c r="G2534" s="48">
        <v>2079000</v>
      </c>
      <c r="H2534" s="47">
        <v>29.12</v>
      </c>
      <c r="I2534" s="51">
        <f t="shared" si="295"/>
        <v>0.76671932596103221</v>
      </c>
      <c r="J2534" s="51">
        <f t="shared" ca="1" si="296"/>
        <v>1</v>
      </c>
      <c r="K2534" s="47">
        <f t="shared" si="297"/>
        <v>29</v>
      </c>
      <c r="L2534" s="47">
        <f t="shared" si="298"/>
        <v>29.17</v>
      </c>
      <c r="M2534" s="47">
        <f t="shared" si="299"/>
        <v>28.87</v>
      </c>
      <c r="N2534" s="47">
        <f t="shared" si="300"/>
        <v>29.12</v>
      </c>
      <c r="O2534" s="48">
        <f t="shared" ca="1" si="301"/>
        <v>2079000</v>
      </c>
    </row>
    <row r="2535" spans="1:15" x14ac:dyDescent="0.25">
      <c r="A2535">
        <v>2520</v>
      </c>
      <c r="B2535" s="84">
        <v>38296</v>
      </c>
      <c r="C2535" s="47">
        <v>37.950000000000003</v>
      </c>
      <c r="D2535" s="47">
        <v>37.950000000000003</v>
      </c>
      <c r="E2535" s="47">
        <v>37.6</v>
      </c>
      <c r="F2535" s="47">
        <v>37.729999999999997</v>
      </c>
      <c r="G2535" s="48">
        <v>2006600</v>
      </c>
      <c r="H2535" s="47">
        <v>28.92</v>
      </c>
      <c r="I2535" s="51">
        <f t="shared" si="295"/>
        <v>0.76649880731513398</v>
      </c>
      <c r="J2535" s="51">
        <f t="shared" ca="1" si="296"/>
        <v>1</v>
      </c>
      <c r="K2535" s="47">
        <f t="shared" si="297"/>
        <v>29.09</v>
      </c>
      <c r="L2535" s="47">
        <f t="shared" si="298"/>
        <v>29.09</v>
      </c>
      <c r="M2535" s="47">
        <f t="shared" si="299"/>
        <v>28.82</v>
      </c>
      <c r="N2535" s="47">
        <f t="shared" si="300"/>
        <v>28.92</v>
      </c>
      <c r="O2535" s="48">
        <f t="shared" ca="1" si="301"/>
        <v>2006600</v>
      </c>
    </row>
    <row r="2536" spans="1:15" x14ac:dyDescent="0.25">
      <c r="A2536">
        <v>2521</v>
      </c>
      <c r="B2536" s="84">
        <v>38295</v>
      </c>
      <c r="C2536" s="47">
        <v>37.75</v>
      </c>
      <c r="D2536" s="47">
        <v>37.75</v>
      </c>
      <c r="E2536" s="47">
        <v>37.36</v>
      </c>
      <c r="F2536" s="47">
        <v>37.71</v>
      </c>
      <c r="G2536" s="48">
        <v>3358600</v>
      </c>
      <c r="H2536" s="47">
        <v>28.91</v>
      </c>
      <c r="I2536" s="51">
        <f t="shared" si="295"/>
        <v>0.76664014850172368</v>
      </c>
      <c r="J2536" s="51">
        <f t="shared" ca="1" si="296"/>
        <v>1</v>
      </c>
      <c r="K2536" s="47">
        <f t="shared" si="297"/>
        <v>28.94</v>
      </c>
      <c r="L2536" s="47">
        <f t="shared" si="298"/>
        <v>28.94</v>
      </c>
      <c r="M2536" s="47">
        <f t="shared" si="299"/>
        <v>28.64</v>
      </c>
      <c r="N2536" s="47">
        <f t="shared" si="300"/>
        <v>28.91</v>
      </c>
      <c r="O2536" s="48">
        <f t="shared" ca="1" si="301"/>
        <v>3358600</v>
      </c>
    </row>
    <row r="2537" spans="1:15" x14ac:dyDescent="0.25">
      <c r="A2537">
        <v>2522</v>
      </c>
      <c r="B2537" s="84">
        <v>38294</v>
      </c>
      <c r="C2537" s="47">
        <v>38</v>
      </c>
      <c r="D2537" s="47">
        <v>38</v>
      </c>
      <c r="E2537" s="47">
        <v>37.299999999999997</v>
      </c>
      <c r="F2537" s="47">
        <v>37.549999999999997</v>
      </c>
      <c r="G2537" s="48">
        <v>2619200</v>
      </c>
      <c r="H2537" s="47">
        <v>28.79</v>
      </c>
      <c r="I2537" s="51">
        <f t="shared" si="295"/>
        <v>0.76671105193075906</v>
      </c>
      <c r="J2537" s="51">
        <f t="shared" ca="1" si="296"/>
        <v>1</v>
      </c>
      <c r="K2537" s="47">
        <f t="shared" si="297"/>
        <v>29.14</v>
      </c>
      <c r="L2537" s="47">
        <f t="shared" si="298"/>
        <v>29.14</v>
      </c>
      <c r="M2537" s="47">
        <f t="shared" si="299"/>
        <v>28.6</v>
      </c>
      <c r="N2537" s="47">
        <f t="shared" si="300"/>
        <v>28.79</v>
      </c>
      <c r="O2537" s="48">
        <f t="shared" ca="1" si="301"/>
        <v>2619200</v>
      </c>
    </row>
    <row r="2538" spans="1:15" x14ac:dyDescent="0.25">
      <c r="A2538">
        <v>2523</v>
      </c>
      <c r="B2538" s="84">
        <v>38293</v>
      </c>
      <c r="C2538" s="47">
        <v>36.96</v>
      </c>
      <c r="D2538" s="47">
        <v>37.090000000000003</v>
      </c>
      <c r="E2538" s="47">
        <v>36.47</v>
      </c>
      <c r="F2538" s="47">
        <v>36.76</v>
      </c>
      <c r="G2538" s="48">
        <v>2214700</v>
      </c>
      <c r="H2538" s="47">
        <v>28.18</v>
      </c>
      <c r="I2538" s="51">
        <f t="shared" si="295"/>
        <v>0.76659412404787819</v>
      </c>
      <c r="J2538" s="51">
        <f t="shared" ca="1" si="296"/>
        <v>1</v>
      </c>
      <c r="K2538" s="47">
        <f t="shared" si="297"/>
        <v>28.33</v>
      </c>
      <c r="L2538" s="47">
        <f t="shared" si="298"/>
        <v>28.43</v>
      </c>
      <c r="M2538" s="47">
        <f t="shared" si="299"/>
        <v>27.96</v>
      </c>
      <c r="N2538" s="47">
        <f t="shared" si="300"/>
        <v>28.18</v>
      </c>
      <c r="O2538" s="48">
        <f t="shared" ca="1" si="301"/>
        <v>2214700</v>
      </c>
    </row>
    <row r="2539" spans="1:15" x14ac:dyDescent="0.25">
      <c r="A2539">
        <v>2524</v>
      </c>
      <c r="B2539" s="84">
        <v>38292</v>
      </c>
      <c r="C2539" s="47">
        <v>36.479999999999997</v>
      </c>
      <c r="D2539" s="47">
        <v>37.06</v>
      </c>
      <c r="E2539" s="47">
        <v>36.28</v>
      </c>
      <c r="F2539" s="47">
        <v>36.950000000000003</v>
      </c>
      <c r="G2539" s="48">
        <v>2457600</v>
      </c>
      <c r="H2539" s="47">
        <v>28.33</v>
      </c>
      <c r="I2539" s="51">
        <f t="shared" si="295"/>
        <v>0.7667117726657644</v>
      </c>
      <c r="J2539" s="51">
        <f t="shared" ca="1" si="296"/>
        <v>1</v>
      </c>
      <c r="K2539" s="47">
        <f t="shared" si="297"/>
        <v>27.97</v>
      </c>
      <c r="L2539" s="47">
        <f t="shared" si="298"/>
        <v>28.41</v>
      </c>
      <c r="M2539" s="47">
        <f t="shared" si="299"/>
        <v>27.82</v>
      </c>
      <c r="N2539" s="47">
        <f t="shared" si="300"/>
        <v>28.33</v>
      </c>
      <c r="O2539" s="48">
        <f t="shared" ca="1" si="301"/>
        <v>2457600</v>
      </c>
    </row>
    <row r="2540" spans="1:15" x14ac:dyDescent="0.25">
      <c r="A2540">
        <v>2525</v>
      </c>
      <c r="B2540" s="84">
        <v>38289</v>
      </c>
      <c r="C2540" s="47">
        <v>37.08</v>
      </c>
      <c r="D2540" s="47">
        <v>37.25</v>
      </c>
      <c r="E2540" s="47">
        <v>36.04</v>
      </c>
      <c r="F2540" s="47">
        <v>36.479999999999997</v>
      </c>
      <c r="G2540" s="48">
        <v>2483200</v>
      </c>
      <c r="H2540" s="47">
        <v>27.97</v>
      </c>
      <c r="I2540" s="51">
        <f t="shared" si="295"/>
        <v>0.76672149122807021</v>
      </c>
      <c r="J2540" s="51">
        <f t="shared" ca="1" si="296"/>
        <v>1</v>
      </c>
      <c r="K2540" s="47">
        <f t="shared" si="297"/>
        <v>28.43</v>
      </c>
      <c r="L2540" s="47">
        <f t="shared" si="298"/>
        <v>28.56</v>
      </c>
      <c r="M2540" s="47">
        <f t="shared" si="299"/>
        <v>27.63</v>
      </c>
      <c r="N2540" s="47">
        <f t="shared" si="300"/>
        <v>27.97</v>
      </c>
      <c r="O2540" s="48">
        <f t="shared" ca="1" si="301"/>
        <v>2483200</v>
      </c>
    </row>
    <row r="2541" spans="1:15" x14ac:dyDescent="0.25">
      <c r="A2541">
        <v>2526</v>
      </c>
      <c r="B2541" s="84">
        <v>38288</v>
      </c>
      <c r="C2541" s="47">
        <v>36.75</v>
      </c>
      <c r="D2541" s="47">
        <v>37.450000000000003</v>
      </c>
      <c r="E2541" s="47">
        <v>36.69</v>
      </c>
      <c r="F2541" s="47">
        <v>37.450000000000003</v>
      </c>
      <c r="G2541" s="48">
        <v>1948300</v>
      </c>
      <c r="H2541" s="47">
        <v>28.71</v>
      </c>
      <c r="I2541" s="51">
        <f t="shared" si="295"/>
        <v>0.7666221628838451</v>
      </c>
      <c r="J2541" s="51">
        <f t="shared" ca="1" si="296"/>
        <v>1</v>
      </c>
      <c r="K2541" s="47">
        <f t="shared" si="297"/>
        <v>28.17</v>
      </c>
      <c r="L2541" s="47">
        <f t="shared" si="298"/>
        <v>28.71</v>
      </c>
      <c r="M2541" s="47">
        <f t="shared" si="299"/>
        <v>28.13</v>
      </c>
      <c r="N2541" s="47">
        <f t="shared" si="300"/>
        <v>28.71</v>
      </c>
      <c r="O2541" s="48">
        <f t="shared" ca="1" si="301"/>
        <v>1948300</v>
      </c>
    </row>
    <row r="2542" spans="1:15" x14ac:dyDescent="0.25">
      <c r="A2542">
        <v>2527</v>
      </c>
      <c r="B2542" s="84">
        <v>38287</v>
      </c>
      <c r="C2542" s="47">
        <v>36.07</v>
      </c>
      <c r="D2542" s="47">
        <v>36.83</v>
      </c>
      <c r="E2542" s="47">
        <v>35.92</v>
      </c>
      <c r="F2542" s="47">
        <v>36.659999999999997</v>
      </c>
      <c r="G2542" s="48">
        <v>1855700</v>
      </c>
      <c r="H2542" s="47">
        <v>28.1</v>
      </c>
      <c r="I2542" s="51">
        <f t="shared" si="295"/>
        <v>0.76650300054555387</v>
      </c>
      <c r="J2542" s="51">
        <f t="shared" ca="1" si="296"/>
        <v>1</v>
      </c>
      <c r="K2542" s="47">
        <f t="shared" si="297"/>
        <v>27.65</v>
      </c>
      <c r="L2542" s="47">
        <f t="shared" si="298"/>
        <v>28.23</v>
      </c>
      <c r="M2542" s="47">
        <f t="shared" si="299"/>
        <v>27.53</v>
      </c>
      <c r="N2542" s="47">
        <f t="shared" si="300"/>
        <v>28.1</v>
      </c>
      <c r="O2542" s="48">
        <f t="shared" ca="1" si="301"/>
        <v>1855700</v>
      </c>
    </row>
    <row r="2543" spans="1:15" x14ac:dyDescent="0.25">
      <c r="A2543">
        <v>2528</v>
      </c>
      <c r="B2543" s="84">
        <v>38286</v>
      </c>
      <c r="C2543" s="47">
        <v>35.25</v>
      </c>
      <c r="D2543" s="47">
        <v>36.07</v>
      </c>
      <c r="E2543" s="47">
        <v>35.08</v>
      </c>
      <c r="F2543" s="47">
        <v>36.07</v>
      </c>
      <c r="G2543" s="48">
        <v>2825600</v>
      </c>
      <c r="H2543" s="47">
        <v>27.65</v>
      </c>
      <c r="I2543" s="51">
        <f t="shared" si="295"/>
        <v>0.7665650124757416</v>
      </c>
      <c r="J2543" s="51">
        <f t="shared" ca="1" si="296"/>
        <v>1</v>
      </c>
      <c r="K2543" s="47">
        <f t="shared" si="297"/>
        <v>27.02</v>
      </c>
      <c r="L2543" s="47">
        <f t="shared" si="298"/>
        <v>27.65</v>
      </c>
      <c r="M2543" s="47">
        <f t="shared" si="299"/>
        <v>26.89</v>
      </c>
      <c r="N2543" s="47">
        <f t="shared" si="300"/>
        <v>27.65</v>
      </c>
      <c r="O2543" s="48">
        <f t="shared" ca="1" si="301"/>
        <v>2825600</v>
      </c>
    </row>
    <row r="2544" spans="1:15" x14ac:dyDescent="0.25">
      <c r="A2544">
        <v>2529</v>
      </c>
      <c r="B2544" s="84">
        <v>38285</v>
      </c>
      <c r="C2544" s="47">
        <v>35.299999999999997</v>
      </c>
      <c r="D2544" s="47">
        <v>35.33</v>
      </c>
      <c r="E2544" s="47">
        <v>34.840000000000003</v>
      </c>
      <c r="F2544" s="47">
        <v>35.17</v>
      </c>
      <c r="G2544" s="48">
        <v>1792100</v>
      </c>
      <c r="H2544" s="47">
        <v>26.96</v>
      </c>
      <c r="I2544" s="51">
        <f t="shared" si="295"/>
        <v>0.76656241114586299</v>
      </c>
      <c r="J2544" s="51">
        <f t="shared" ca="1" si="296"/>
        <v>1</v>
      </c>
      <c r="K2544" s="47">
        <f t="shared" si="297"/>
        <v>27.06</v>
      </c>
      <c r="L2544" s="47">
        <f t="shared" si="298"/>
        <v>27.08</v>
      </c>
      <c r="M2544" s="47">
        <f t="shared" si="299"/>
        <v>26.71</v>
      </c>
      <c r="N2544" s="47">
        <f t="shared" si="300"/>
        <v>26.96</v>
      </c>
      <c r="O2544" s="48">
        <f t="shared" ca="1" si="301"/>
        <v>1792100</v>
      </c>
    </row>
    <row r="2545" spans="1:15" x14ac:dyDescent="0.25">
      <c r="A2545">
        <v>2530</v>
      </c>
      <c r="B2545" s="84">
        <v>38282</v>
      </c>
      <c r="C2545" s="47">
        <v>35.69</v>
      </c>
      <c r="D2545" s="47">
        <v>35.799999999999997</v>
      </c>
      <c r="E2545" s="47">
        <v>35.340000000000003</v>
      </c>
      <c r="F2545" s="47">
        <v>35.42</v>
      </c>
      <c r="G2545" s="48">
        <v>1457100</v>
      </c>
      <c r="H2545" s="47">
        <v>27.15</v>
      </c>
      <c r="I2545" s="51">
        <f t="shared" si="295"/>
        <v>0.76651609260304909</v>
      </c>
      <c r="J2545" s="51">
        <f t="shared" ca="1" si="296"/>
        <v>1</v>
      </c>
      <c r="K2545" s="47">
        <f t="shared" si="297"/>
        <v>27.36</v>
      </c>
      <c r="L2545" s="47">
        <f t="shared" si="298"/>
        <v>27.44</v>
      </c>
      <c r="M2545" s="47">
        <f t="shared" si="299"/>
        <v>27.09</v>
      </c>
      <c r="N2545" s="47">
        <f t="shared" si="300"/>
        <v>27.15</v>
      </c>
      <c r="O2545" s="48">
        <f t="shared" ca="1" si="301"/>
        <v>1457100</v>
      </c>
    </row>
    <row r="2546" spans="1:15" x14ac:dyDescent="0.25">
      <c r="A2546">
        <v>2531</v>
      </c>
      <c r="B2546" s="84">
        <v>38281</v>
      </c>
      <c r="C2546" s="47">
        <v>35.840000000000003</v>
      </c>
      <c r="D2546" s="47">
        <v>35.99</v>
      </c>
      <c r="E2546" s="47">
        <v>35.54</v>
      </c>
      <c r="F2546" s="47">
        <v>35.770000000000003</v>
      </c>
      <c r="G2546" s="48">
        <v>1215000</v>
      </c>
      <c r="H2546" s="47">
        <v>27.42</v>
      </c>
      <c r="I2546" s="51">
        <f t="shared" si="295"/>
        <v>0.7665641599105395</v>
      </c>
      <c r="J2546" s="51">
        <f t="shared" ca="1" si="296"/>
        <v>1</v>
      </c>
      <c r="K2546" s="47">
        <f t="shared" si="297"/>
        <v>27.47</v>
      </c>
      <c r="L2546" s="47">
        <f t="shared" si="298"/>
        <v>27.59</v>
      </c>
      <c r="M2546" s="47">
        <f t="shared" si="299"/>
        <v>27.24</v>
      </c>
      <c r="N2546" s="47">
        <f t="shared" si="300"/>
        <v>27.42</v>
      </c>
      <c r="O2546" s="48">
        <f t="shared" ca="1" si="301"/>
        <v>1215000</v>
      </c>
    </row>
    <row r="2547" spans="1:15" x14ac:dyDescent="0.25">
      <c r="A2547">
        <v>2532</v>
      </c>
      <c r="B2547" s="84">
        <v>38280</v>
      </c>
      <c r="C2547" s="47">
        <v>35.85</v>
      </c>
      <c r="D2547" s="47">
        <v>36.049999999999997</v>
      </c>
      <c r="E2547" s="47">
        <v>35.35</v>
      </c>
      <c r="F2547" s="47">
        <v>35.67</v>
      </c>
      <c r="G2547" s="48">
        <v>1454500</v>
      </c>
      <c r="H2547" s="47">
        <v>27.35</v>
      </c>
      <c r="I2547" s="51">
        <f t="shared" si="295"/>
        <v>0.76675077095598543</v>
      </c>
      <c r="J2547" s="51">
        <f t="shared" ca="1" si="296"/>
        <v>1</v>
      </c>
      <c r="K2547" s="47">
        <f t="shared" si="297"/>
        <v>27.49</v>
      </c>
      <c r="L2547" s="47">
        <f t="shared" si="298"/>
        <v>27.64</v>
      </c>
      <c r="M2547" s="47">
        <f t="shared" si="299"/>
        <v>27.1</v>
      </c>
      <c r="N2547" s="47">
        <f t="shared" si="300"/>
        <v>27.35</v>
      </c>
      <c r="O2547" s="48">
        <f t="shared" ca="1" si="301"/>
        <v>1454500</v>
      </c>
    </row>
    <row r="2548" spans="1:15" x14ac:dyDescent="0.25">
      <c r="A2548">
        <v>2533</v>
      </c>
      <c r="B2548" s="84">
        <v>38279</v>
      </c>
      <c r="C2548" s="47">
        <v>35.85</v>
      </c>
      <c r="D2548" s="47">
        <v>36.29</v>
      </c>
      <c r="E2548" s="47">
        <v>35.79</v>
      </c>
      <c r="F2548" s="47">
        <v>35.85</v>
      </c>
      <c r="G2548" s="48">
        <v>1462200</v>
      </c>
      <c r="H2548" s="47">
        <v>27.48</v>
      </c>
      <c r="I2548" s="51">
        <f t="shared" si="295"/>
        <v>0.76652719665271962</v>
      </c>
      <c r="J2548" s="51">
        <f t="shared" ca="1" si="296"/>
        <v>1</v>
      </c>
      <c r="K2548" s="47">
        <f t="shared" si="297"/>
        <v>27.48</v>
      </c>
      <c r="L2548" s="47">
        <f t="shared" si="298"/>
        <v>27.82</v>
      </c>
      <c r="M2548" s="47">
        <f t="shared" si="299"/>
        <v>27.43</v>
      </c>
      <c r="N2548" s="47">
        <f t="shared" si="300"/>
        <v>27.48</v>
      </c>
      <c r="O2548" s="48">
        <f t="shared" ca="1" si="301"/>
        <v>1462200</v>
      </c>
    </row>
    <row r="2549" spans="1:15" x14ac:dyDescent="0.25">
      <c r="A2549">
        <v>2534</v>
      </c>
      <c r="B2549" s="84">
        <v>38278</v>
      </c>
      <c r="C2549" s="47">
        <v>35.78</v>
      </c>
      <c r="D2549" s="47">
        <v>35.81</v>
      </c>
      <c r="E2549" s="47">
        <v>35.380000000000003</v>
      </c>
      <c r="F2549" s="47">
        <v>35.700000000000003</v>
      </c>
      <c r="G2549" s="48">
        <v>1384800</v>
      </c>
      <c r="H2549" s="47">
        <v>27.37</v>
      </c>
      <c r="I2549" s="51">
        <f t="shared" si="295"/>
        <v>0.76666666666666661</v>
      </c>
      <c r="J2549" s="51">
        <f t="shared" ca="1" si="296"/>
        <v>1</v>
      </c>
      <c r="K2549" s="47">
        <f t="shared" si="297"/>
        <v>27.43</v>
      </c>
      <c r="L2549" s="47">
        <f t="shared" si="298"/>
        <v>27.45</v>
      </c>
      <c r="M2549" s="47">
        <f t="shared" si="299"/>
        <v>27.12</v>
      </c>
      <c r="N2549" s="47">
        <f t="shared" si="300"/>
        <v>27.37</v>
      </c>
      <c r="O2549" s="48">
        <f t="shared" ca="1" si="301"/>
        <v>1384800</v>
      </c>
    </row>
    <row r="2550" spans="1:15" x14ac:dyDescent="0.25">
      <c r="A2550">
        <v>2535</v>
      </c>
      <c r="B2550" s="84">
        <v>38275</v>
      </c>
      <c r="C2550" s="47">
        <v>35.93</v>
      </c>
      <c r="D2550" s="47">
        <v>36.21</v>
      </c>
      <c r="E2550" s="47">
        <v>35.83</v>
      </c>
      <c r="F2550" s="47">
        <v>35.979999999999997</v>
      </c>
      <c r="G2550" s="48">
        <v>1461900</v>
      </c>
      <c r="H2550" s="47">
        <v>27.58</v>
      </c>
      <c r="I2550" s="51">
        <f t="shared" si="295"/>
        <v>0.7665369649805448</v>
      </c>
      <c r="J2550" s="51">
        <f t="shared" ca="1" si="296"/>
        <v>1</v>
      </c>
      <c r="K2550" s="47">
        <f t="shared" si="297"/>
        <v>27.54</v>
      </c>
      <c r="L2550" s="47">
        <f t="shared" si="298"/>
        <v>27.76</v>
      </c>
      <c r="M2550" s="47">
        <f t="shared" si="299"/>
        <v>27.47</v>
      </c>
      <c r="N2550" s="47">
        <f t="shared" si="300"/>
        <v>27.58</v>
      </c>
      <c r="O2550" s="48">
        <f t="shared" ca="1" si="301"/>
        <v>1461900</v>
      </c>
    </row>
    <row r="2551" spans="1:15" x14ac:dyDescent="0.25">
      <c r="A2551">
        <v>2536</v>
      </c>
      <c r="B2551" s="84">
        <v>38274</v>
      </c>
      <c r="C2551" s="47">
        <v>35.92</v>
      </c>
      <c r="D2551" s="47">
        <v>36.21</v>
      </c>
      <c r="E2551" s="47">
        <v>35.69</v>
      </c>
      <c r="F2551" s="47">
        <v>35.72</v>
      </c>
      <c r="G2551" s="48">
        <v>1880700</v>
      </c>
      <c r="H2551" s="47">
        <v>27.38</v>
      </c>
      <c r="I2551" s="51">
        <f t="shared" si="295"/>
        <v>0.76651735722284431</v>
      </c>
      <c r="J2551" s="51">
        <f t="shared" ca="1" si="296"/>
        <v>1</v>
      </c>
      <c r="K2551" s="47">
        <f t="shared" si="297"/>
        <v>27.53</v>
      </c>
      <c r="L2551" s="47">
        <f t="shared" si="298"/>
        <v>27.76</v>
      </c>
      <c r="M2551" s="47">
        <f t="shared" si="299"/>
        <v>27.36</v>
      </c>
      <c r="N2551" s="47">
        <f t="shared" si="300"/>
        <v>27.38</v>
      </c>
      <c r="O2551" s="48">
        <f t="shared" ca="1" si="301"/>
        <v>1880700</v>
      </c>
    </row>
    <row r="2552" spans="1:15" x14ac:dyDescent="0.25">
      <c r="A2552">
        <v>2537</v>
      </c>
      <c r="B2552" s="84">
        <v>38273</v>
      </c>
      <c r="C2552" s="47">
        <v>36.200000000000003</v>
      </c>
      <c r="D2552" s="47">
        <v>36.520000000000003</v>
      </c>
      <c r="E2552" s="47">
        <v>35.590000000000003</v>
      </c>
      <c r="F2552" s="47">
        <v>35.92</v>
      </c>
      <c r="G2552" s="48">
        <v>2334600</v>
      </c>
      <c r="H2552" s="47">
        <v>27.54</v>
      </c>
      <c r="I2552" s="51">
        <f t="shared" si="295"/>
        <v>0.76670378619153667</v>
      </c>
      <c r="J2552" s="51">
        <f t="shared" ca="1" si="296"/>
        <v>1</v>
      </c>
      <c r="K2552" s="47">
        <f t="shared" si="297"/>
        <v>27.75</v>
      </c>
      <c r="L2552" s="47">
        <f t="shared" si="298"/>
        <v>28</v>
      </c>
      <c r="M2552" s="47">
        <f t="shared" si="299"/>
        <v>27.29</v>
      </c>
      <c r="N2552" s="47">
        <f t="shared" si="300"/>
        <v>27.54</v>
      </c>
      <c r="O2552" s="48">
        <f t="shared" ca="1" si="301"/>
        <v>2334600</v>
      </c>
    </row>
    <row r="2553" spans="1:15" x14ac:dyDescent="0.25">
      <c r="A2553">
        <v>2538</v>
      </c>
      <c r="B2553" s="84">
        <v>38272</v>
      </c>
      <c r="C2553" s="47">
        <v>36.409999999999997</v>
      </c>
      <c r="D2553" s="47">
        <v>36.47</v>
      </c>
      <c r="E2553" s="47">
        <v>36.200000000000003</v>
      </c>
      <c r="F2553" s="47">
        <v>36.4</v>
      </c>
      <c r="G2553" s="48">
        <v>1964100</v>
      </c>
      <c r="H2553" s="47">
        <v>27.91</v>
      </c>
      <c r="I2553" s="51">
        <f t="shared" si="295"/>
        <v>0.76675824175824181</v>
      </c>
      <c r="J2553" s="51">
        <f t="shared" ca="1" si="296"/>
        <v>1</v>
      </c>
      <c r="K2553" s="47">
        <f t="shared" si="297"/>
        <v>27.92</v>
      </c>
      <c r="L2553" s="47">
        <f t="shared" si="298"/>
        <v>27.96</v>
      </c>
      <c r="M2553" s="47">
        <f t="shared" si="299"/>
        <v>27.76</v>
      </c>
      <c r="N2553" s="47">
        <f t="shared" si="300"/>
        <v>27.91</v>
      </c>
      <c r="O2553" s="48">
        <f t="shared" ca="1" si="301"/>
        <v>1964100</v>
      </c>
    </row>
    <row r="2554" spans="1:15" x14ac:dyDescent="0.25">
      <c r="A2554">
        <v>2539</v>
      </c>
      <c r="B2554" s="84">
        <v>38271</v>
      </c>
      <c r="C2554" s="47">
        <v>36.5</v>
      </c>
      <c r="D2554" s="47">
        <v>36.65</v>
      </c>
      <c r="E2554" s="47">
        <v>36.33</v>
      </c>
      <c r="F2554" s="47">
        <v>36.4</v>
      </c>
      <c r="G2554" s="48">
        <v>1126300</v>
      </c>
      <c r="H2554" s="47">
        <v>27.91</v>
      </c>
      <c r="I2554" s="51">
        <f t="shared" si="295"/>
        <v>0.76675824175824181</v>
      </c>
      <c r="J2554" s="51">
        <f t="shared" ca="1" si="296"/>
        <v>1</v>
      </c>
      <c r="K2554" s="47">
        <f t="shared" si="297"/>
        <v>27.99</v>
      </c>
      <c r="L2554" s="47">
        <f t="shared" si="298"/>
        <v>28.1</v>
      </c>
      <c r="M2554" s="47">
        <f t="shared" si="299"/>
        <v>27.86</v>
      </c>
      <c r="N2554" s="47">
        <f t="shared" si="300"/>
        <v>27.91</v>
      </c>
      <c r="O2554" s="48">
        <f t="shared" ca="1" si="301"/>
        <v>1126300</v>
      </c>
    </row>
    <row r="2555" spans="1:15" x14ac:dyDescent="0.25">
      <c r="A2555">
        <v>2540</v>
      </c>
      <c r="B2555" s="84">
        <v>38268</v>
      </c>
      <c r="C2555" s="47">
        <v>36.950000000000003</v>
      </c>
      <c r="D2555" s="47">
        <v>37.119999999999997</v>
      </c>
      <c r="E2555" s="47">
        <v>36.130000000000003</v>
      </c>
      <c r="F2555" s="47">
        <v>36.32</v>
      </c>
      <c r="G2555" s="48">
        <v>1381900</v>
      </c>
      <c r="H2555" s="47">
        <v>27.84</v>
      </c>
      <c r="I2555" s="51">
        <f t="shared" si="295"/>
        <v>0.76651982378854622</v>
      </c>
      <c r="J2555" s="51">
        <f t="shared" ca="1" si="296"/>
        <v>1</v>
      </c>
      <c r="K2555" s="47">
        <f t="shared" si="297"/>
        <v>28.32</v>
      </c>
      <c r="L2555" s="47">
        <f t="shared" si="298"/>
        <v>28.45</v>
      </c>
      <c r="M2555" s="47">
        <f t="shared" si="299"/>
        <v>27.69</v>
      </c>
      <c r="N2555" s="47">
        <f t="shared" si="300"/>
        <v>27.84</v>
      </c>
      <c r="O2555" s="48">
        <f t="shared" ca="1" si="301"/>
        <v>1381900</v>
      </c>
    </row>
    <row r="2556" spans="1:15" x14ac:dyDescent="0.25">
      <c r="A2556">
        <v>2541</v>
      </c>
      <c r="B2556" s="84">
        <v>38267</v>
      </c>
      <c r="C2556" s="47">
        <v>37.53</v>
      </c>
      <c r="D2556" s="47">
        <v>37.53</v>
      </c>
      <c r="E2556" s="47">
        <v>36.99</v>
      </c>
      <c r="F2556" s="47">
        <v>36.99</v>
      </c>
      <c r="G2556" s="48">
        <v>1143100</v>
      </c>
      <c r="H2556" s="47">
        <v>28.36</v>
      </c>
      <c r="I2556" s="51">
        <f t="shared" si="295"/>
        <v>0.76669370100027023</v>
      </c>
      <c r="J2556" s="51">
        <f t="shared" ca="1" si="296"/>
        <v>1</v>
      </c>
      <c r="K2556" s="47">
        <f t="shared" si="297"/>
        <v>28.77</v>
      </c>
      <c r="L2556" s="47">
        <f t="shared" si="298"/>
        <v>28.77</v>
      </c>
      <c r="M2556" s="47">
        <f t="shared" si="299"/>
        <v>28.36</v>
      </c>
      <c r="N2556" s="47">
        <f t="shared" si="300"/>
        <v>28.36</v>
      </c>
      <c r="O2556" s="48">
        <f t="shared" ca="1" si="301"/>
        <v>1143100</v>
      </c>
    </row>
    <row r="2557" spans="1:15" x14ac:dyDescent="0.25">
      <c r="A2557">
        <v>2542</v>
      </c>
      <c r="B2557" s="84">
        <v>38266</v>
      </c>
      <c r="C2557" s="47">
        <v>37.93</v>
      </c>
      <c r="D2557" s="47">
        <v>37.93</v>
      </c>
      <c r="E2557" s="47">
        <v>37.33</v>
      </c>
      <c r="F2557" s="47">
        <v>37.5</v>
      </c>
      <c r="G2557" s="48">
        <v>1379500</v>
      </c>
      <c r="H2557" s="47">
        <v>28.75</v>
      </c>
      <c r="I2557" s="51">
        <f t="shared" si="295"/>
        <v>0.76666666666666672</v>
      </c>
      <c r="J2557" s="51">
        <f t="shared" ca="1" si="296"/>
        <v>1</v>
      </c>
      <c r="K2557" s="47">
        <f t="shared" si="297"/>
        <v>29.08</v>
      </c>
      <c r="L2557" s="47">
        <f t="shared" si="298"/>
        <v>29.08</v>
      </c>
      <c r="M2557" s="47">
        <f t="shared" si="299"/>
        <v>28.62</v>
      </c>
      <c r="N2557" s="47">
        <f t="shared" si="300"/>
        <v>28.75</v>
      </c>
      <c r="O2557" s="48">
        <f t="shared" ca="1" si="301"/>
        <v>1379500</v>
      </c>
    </row>
    <row r="2558" spans="1:15" x14ac:dyDescent="0.25">
      <c r="A2558">
        <v>2543</v>
      </c>
      <c r="B2558" s="84">
        <v>38265</v>
      </c>
      <c r="C2558" s="47">
        <v>37.770000000000003</v>
      </c>
      <c r="D2558" s="47">
        <v>38.020000000000003</v>
      </c>
      <c r="E2558" s="47">
        <v>37.72</v>
      </c>
      <c r="F2558" s="47">
        <v>37.9</v>
      </c>
      <c r="G2558" s="48">
        <v>1534300</v>
      </c>
      <c r="H2558" s="47">
        <v>29.06</v>
      </c>
      <c r="I2558" s="51">
        <f t="shared" si="295"/>
        <v>0.766754617414248</v>
      </c>
      <c r="J2558" s="51">
        <f t="shared" ca="1" si="296"/>
        <v>1</v>
      </c>
      <c r="K2558" s="47">
        <f t="shared" si="297"/>
        <v>28.96</v>
      </c>
      <c r="L2558" s="47">
        <f t="shared" si="298"/>
        <v>29.15</v>
      </c>
      <c r="M2558" s="47">
        <f t="shared" si="299"/>
        <v>28.92</v>
      </c>
      <c r="N2558" s="47">
        <f t="shared" si="300"/>
        <v>29.06</v>
      </c>
      <c r="O2558" s="48">
        <f t="shared" ca="1" si="301"/>
        <v>1534300</v>
      </c>
    </row>
    <row r="2559" spans="1:15" x14ac:dyDescent="0.25">
      <c r="A2559">
        <v>2544</v>
      </c>
      <c r="B2559" s="84">
        <v>38264</v>
      </c>
      <c r="C2559" s="47">
        <v>38.04</v>
      </c>
      <c r="D2559" s="47">
        <v>38.1</v>
      </c>
      <c r="E2559" s="47">
        <v>37.6</v>
      </c>
      <c r="F2559" s="47">
        <v>37.770000000000003</v>
      </c>
      <c r="G2559" s="48">
        <v>1561000</v>
      </c>
      <c r="H2559" s="47">
        <v>28.96</v>
      </c>
      <c r="I2559" s="51">
        <f t="shared" si="295"/>
        <v>0.76674609478422029</v>
      </c>
      <c r="J2559" s="51">
        <f t="shared" ca="1" si="296"/>
        <v>1</v>
      </c>
      <c r="K2559" s="47">
        <f t="shared" si="297"/>
        <v>29.17</v>
      </c>
      <c r="L2559" s="47">
        <f t="shared" si="298"/>
        <v>29.21</v>
      </c>
      <c r="M2559" s="47">
        <f t="shared" si="299"/>
        <v>28.83</v>
      </c>
      <c r="N2559" s="47">
        <f t="shared" si="300"/>
        <v>28.96</v>
      </c>
      <c r="O2559" s="48">
        <f t="shared" ca="1" si="301"/>
        <v>1561000</v>
      </c>
    </row>
    <row r="2560" spans="1:15" x14ac:dyDescent="0.25">
      <c r="A2560">
        <v>2545</v>
      </c>
      <c r="B2560" s="84">
        <v>38261</v>
      </c>
      <c r="C2560" s="47">
        <v>38</v>
      </c>
      <c r="D2560" s="47">
        <v>38.22</v>
      </c>
      <c r="E2560" s="47">
        <v>37.630000000000003</v>
      </c>
      <c r="F2560" s="47">
        <v>37.979999999999997</v>
      </c>
      <c r="G2560" s="48">
        <v>1928400</v>
      </c>
      <c r="H2560" s="47">
        <v>29.12</v>
      </c>
      <c r="I2560" s="51">
        <f t="shared" si="295"/>
        <v>0.76671932596103221</v>
      </c>
      <c r="J2560" s="51">
        <f t="shared" ca="1" si="296"/>
        <v>1</v>
      </c>
      <c r="K2560" s="47">
        <f t="shared" si="297"/>
        <v>29.14</v>
      </c>
      <c r="L2560" s="47">
        <f t="shared" si="298"/>
        <v>29.3</v>
      </c>
      <c r="M2560" s="47">
        <f t="shared" si="299"/>
        <v>28.85</v>
      </c>
      <c r="N2560" s="47">
        <f t="shared" si="300"/>
        <v>29.12</v>
      </c>
      <c r="O2560" s="48">
        <f t="shared" ca="1" si="301"/>
        <v>1928400</v>
      </c>
    </row>
    <row r="2561" spans="1:15" x14ac:dyDescent="0.25">
      <c r="A2561">
        <v>2546</v>
      </c>
      <c r="B2561" s="84">
        <v>38260</v>
      </c>
      <c r="C2561" s="47">
        <v>36.79</v>
      </c>
      <c r="D2561" s="47">
        <v>38.590000000000003</v>
      </c>
      <c r="E2561" s="47">
        <v>36.71</v>
      </c>
      <c r="F2561" s="47">
        <v>37.979999999999997</v>
      </c>
      <c r="G2561" s="48">
        <v>3164800</v>
      </c>
      <c r="H2561" s="47">
        <v>29.12</v>
      </c>
      <c r="I2561" s="51">
        <f t="shared" si="295"/>
        <v>0.76671932596103221</v>
      </c>
      <c r="J2561" s="51">
        <f t="shared" ca="1" si="296"/>
        <v>1</v>
      </c>
      <c r="K2561" s="47">
        <f t="shared" si="297"/>
        <v>28.21</v>
      </c>
      <c r="L2561" s="47">
        <f t="shared" si="298"/>
        <v>29.59</v>
      </c>
      <c r="M2561" s="47">
        <f t="shared" si="299"/>
        <v>28.15</v>
      </c>
      <c r="N2561" s="47">
        <f t="shared" si="300"/>
        <v>29.12</v>
      </c>
      <c r="O2561" s="48">
        <f t="shared" ca="1" si="301"/>
        <v>3164800</v>
      </c>
    </row>
    <row r="2562" spans="1:15" x14ac:dyDescent="0.25">
      <c r="A2562">
        <v>2547</v>
      </c>
      <c r="B2562" s="84">
        <v>38259</v>
      </c>
      <c r="C2562" s="47">
        <v>36.799999999999997</v>
      </c>
      <c r="D2562" s="47">
        <v>36.799999999999997</v>
      </c>
      <c r="E2562" s="47">
        <v>36.32</v>
      </c>
      <c r="F2562" s="47">
        <v>36.770000000000003</v>
      </c>
      <c r="G2562" s="48">
        <v>1388400</v>
      </c>
      <c r="H2562" s="47">
        <v>28.04</v>
      </c>
      <c r="I2562" s="51">
        <f t="shared" si="295"/>
        <v>0.76257818874082128</v>
      </c>
      <c r="J2562" s="51">
        <f t="shared" ca="1" si="296"/>
        <v>1</v>
      </c>
      <c r="K2562" s="47">
        <f t="shared" si="297"/>
        <v>28.06</v>
      </c>
      <c r="L2562" s="47">
        <f t="shared" si="298"/>
        <v>28.06</v>
      </c>
      <c r="M2562" s="47">
        <f t="shared" si="299"/>
        <v>27.7</v>
      </c>
      <c r="N2562" s="47">
        <f t="shared" si="300"/>
        <v>28.04</v>
      </c>
      <c r="O2562" s="48">
        <f t="shared" ca="1" si="301"/>
        <v>1388400</v>
      </c>
    </row>
    <row r="2563" spans="1:15" x14ac:dyDescent="0.25">
      <c r="A2563">
        <v>2548</v>
      </c>
      <c r="B2563" s="84">
        <v>38258</v>
      </c>
      <c r="C2563" s="47">
        <v>36.64</v>
      </c>
      <c r="D2563" s="47">
        <v>37.06</v>
      </c>
      <c r="E2563" s="47">
        <v>36.46</v>
      </c>
      <c r="F2563" s="47">
        <v>36.950000000000003</v>
      </c>
      <c r="G2563" s="48">
        <v>1074900</v>
      </c>
      <c r="H2563" s="47">
        <v>28.17</v>
      </c>
      <c r="I2563" s="51">
        <f t="shared" si="295"/>
        <v>0.76238159675236805</v>
      </c>
      <c r="J2563" s="51">
        <f t="shared" ca="1" si="296"/>
        <v>1</v>
      </c>
      <c r="K2563" s="47">
        <f t="shared" si="297"/>
        <v>27.93</v>
      </c>
      <c r="L2563" s="47">
        <f t="shared" si="298"/>
        <v>28.25</v>
      </c>
      <c r="M2563" s="47">
        <f t="shared" si="299"/>
        <v>27.8</v>
      </c>
      <c r="N2563" s="47">
        <f t="shared" si="300"/>
        <v>28.17</v>
      </c>
      <c r="O2563" s="48">
        <f t="shared" ca="1" si="301"/>
        <v>1074900</v>
      </c>
    </row>
    <row r="2564" spans="1:15" x14ac:dyDescent="0.25">
      <c r="A2564">
        <v>2549</v>
      </c>
      <c r="B2564" s="84">
        <v>38257</v>
      </c>
      <c r="C2564" s="47">
        <v>36.78</v>
      </c>
      <c r="D2564" s="47">
        <v>36.99</v>
      </c>
      <c r="E2564" s="47">
        <v>36.65</v>
      </c>
      <c r="F2564" s="47">
        <v>36.69</v>
      </c>
      <c r="G2564" s="48">
        <v>1307800</v>
      </c>
      <c r="H2564" s="47">
        <v>27.97</v>
      </c>
      <c r="I2564" s="51">
        <f t="shared" si="295"/>
        <v>0.76233306077950402</v>
      </c>
      <c r="J2564" s="51">
        <f t="shared" ca="1" si="296"/>
        <v>1</v>
      </c>
      <c r="K2564" s="47">
        <f t="shared" si="297"/>
        <v>28.04</v>
      </c>
      <c r="L2564" s="47">
        <f t="shared" si="298"/>
        <v>28.2</v>
      </c>
      <c r="M2564" s="47">
        <f t="shared" si="299"/>
        <v>27.94</v>
      </c>
      <c r="N2564" s="47">
        <f t="shared" si="300"/>
        <v>27.97</v>
      </c>
      <c r="O2564" s="48">
        <f t="shared" ca="1" si="301"/>
        <v>1307800</v>
      </c>
    </row>
    <row r="2565" spans="1:15" x14ac:dyDescent="0.25">
      <c r="A2565">
        <v>2550</v>
      </c>
      <c r="B2565" s="84">
        <v>38254</v>
      </c>
      <c r="C2565" s="47">
        <v>36.5</v>
      </c>
      <c r="D2565" s="47">
        <v>37.17</v>
      </c>
      <c r="E2565" s="47">
        <v>36.450000000000003</v>
      </c>
      <c r="F2565" s="47">
        <v>37.01</v>
      </c>
      <c r="G2565" s="48">
        <v>1109300</v>
      </c>
      <c r="H2565" s="47">
        <v>28.22</v>
      </c>
      <c r="I2565" s="51">
        <f t="shared" si="295"/>
        <v>0.76249662253445016</v>
      </c>
      <c r="J2565" s="51">
        <f t="shared" ca="1" si="296"/>
        <v>1</v>
      </c>
      <c r="K2565" s="47">
        <f t="shared" si="297"/>
        <v>27.83</v>
      </c>
      <c r="L2565" s="47">
        <f t="shared" si="298"/>
        <v>28.34</v>
      </c>
      <c r="M2565" s="47">
        <f t="shared" si="299"/>
        <v>27.79</v>
      </c>
      <c r="N2565" s="47">
        <f t="shared" si="300"/>
        <v>28.22</v>
      </c>
      <c r="O2565" s="48">
        <f t="shared" ca="1" si="301"/>
        <v>1109300</v>
      </c>
    </row>
    <row r="2566" spans="1:15" x14ac:dyDescent="0.25">
      <c r="A2566">
        <v>2551</v>
      </c>
      <c r="B2566" s="84">
        <v>38253</v>
      </c>
      <c r="C2566" s="47">
        <v>36.49</v>
      </c>
      <c r="D2566" s="47">
        <v>36.549999999999997</v>
      </c>
      <c r="E2566" s="47">
        <v>36.200000000000003</v>
      </c>
      <c r="F2566" s="47">
        <v>36.43</v>
      </c>
      <c r="G2566" s="48">
        <v>1272600</v>
      </c>
      <c r="H2566" s="47">
        <v>27.78</v>
      </c>
      <c r="I2566" s="51">
        <f t="shared" si="295"/>
        <v>0.76255833104584136</v>
      </c>
      <c r="J2566" s="51">
        <f t="shared" ca="1" si="296"/>
        <v>1</v>
      </c>
      <c r="K2566" s="47">
        <f t="shared" si="297"/>
        <v>27.83</v>
      </c>
      <c r="L2566" s="47">
        <f t="shared" si="298"/>
        <v>27.87</v>
      </c>
      <c r="M2566" s="47">
        <f t="shared" si="299"/>
        <v>27.6</v>
      </c>
      <c r="N2566" s="47">
        <f t="shared" si="300"/>
        <v>27.78</v>
      </c>
      <c r="O2566" s="48">
        <f t="shared" ca="1" si="301"/>
        <v>1272600</v>
      </c>
    </row>
    <row r="2567" spans="1:15" x14ac:dyDescent="0.25">
      <c r="A2567">
        <v>2552</v>
      </c>
      <c r="B2567" s="84">
        <v>38252</v>
      </c>
      <c r="C2567" s="47">
        <v>36.56</v>
      </c>
      <c r="D2567" s="47">
        <v>36.630000000000003</v>
      </c>
      <c r="E2567" s="47">
        <v>36.11</v>
      </c>
      <c r="F2567" s="47">
        <v>36.4</v>
      </c>
      <c r="G2567" s="48">
        <v>1110300</v>
      </c>
      <c r="H2567" s="47">
        <v>27.75</v>
      </c>
      <c r="I2567" s="51">
        <f t="shared" si="295"/>
        <v>0.76236263736263743</v>
      </c>
      <c r="J2567" s="51">
        <f t="shared" ca="1" si="296"/>
        <v>1</v>
      </c>
      <c r="K2567" s="47">
        <f t="shared" si="297"/>
        <v>27.87</v>
      </c>
      <c r="L2567" s="47">
        <f t="shared" si="298"/>
        <v>27.93</v>
      </c>
      <c r="M2567" s="47">
        <f t="shared" si="299"/>
        <v>27.53</v>
      </c>
      <c r="N2567" s="47">
        <f t="shared" si="300"/>
        <v>27.75</v>
      </c>
      <c r="O2567" s="48">
        <f t="shared" ca="1" si="301"/>
        <v>1110300</v>
      </c>
    </row>
    <row r="2568" spans="1:15" x14ac:dyDescent="0.25">
      <c r="A2568">
        <v>2553</v>
      </c>
      <c r="B2568" s="84">
        <v>38251</v>
      </c>
      <c r="C2568" s="47">
        <v>36.51</v>
      </c>
      <c r="D2568" s="47">
        <v>36.99</v>
      </c>
      <c r="E2568" s="47">
        <v>36.450000000000003</v>
      </c>
      <c r="F2568" s="47">
        <v>36.76</v>
      </c>
      <c r="G2568" s="48">
        <v>934000</v>
      </c>
      <c r="H2568" s="47">
        <v>28.03</v>
      </c>
      <c r="I2568" s="51">
        <f t="shared" si="295"/>
        <v>0.7625136017410229</v>
      </c>
      <c r="J2568" s="51">
        <f t="shared" ca="1" si="296"/>
        <v>1</v>
      </c>
      <c r="K2568" s="47">
        <f t="shared" si="297"/>
        <v>27.84</v>
      </c>
      <c r="L2568" s="47">
        <f t="shared" si="298"/>
        <v>28.21</v>
      </c>
      <c r="M2568" s="47">
        <f t="shared" si="299"/>
        <v>27.79</v>
      </c>
      <c r="N2568" s="47">
        <f t="shared" si="300"/>
        <v>28.03</v>
      </c>
      <c r="O2568" s="48">
        <f t="shared" ca="1" si="301"/>
        <v>934000</v>
      </c>
    </row>
    <row r="2569" spans="1:15" x14ac:dyDescent="0.25">
      <c r="A2569">
        <v>2554</v>
      </c>
      <c r="B2569" s="84">
        <v>38250</v>
      </c>
      <c r="C2569" s="47">
        <v>36.75</v>
      </c>
      <c r="D2569" s="47">
        <v>36.950000000000003</v>
      </c>
      <c r="E2569" s="47">
        <v>36.28</v>
      </c>
      <c r="F2569" s="47">
        <v>36.5</v>
      </c>
      <c r="G2569" s="48">
        <v>1012000</v>
      </c>
      <c r="H2569" s="47">
        <v>27.83</v>
      </c>
      <c r="I2569" s="51">
        <f t="shared" si="295"/>
        <v>0.7624657534246575</v>
      </c>
      <c r="J2569" s="51">
        <f t="shared" ca="1" si="296"/>
        <v>1</v>
      </c>
      <c r="K2569" s="47">
        <f t="shared" si="297"/>
        <v>28.02</v>
      </c>
      <c r="L2569" s="47">
        <f t="shared" si="298"/>
        <v>28.17</v>
      </c>
      <c r="M2569" s="47">
        <f t="shared" si="299"/>
        <v>27.66</v>
      </c>
      <c r="N2569" s="47">
        <f t="shared" si="300"/>
        <v>27.83</v>
      </c>
      <c r="O2569" s="48">
        <f t="shared" ca="1" si="301"/>
        <v>1012000</v>
      </c>
    </row>
    <row r="2570" spans="1:15" x14ac:dyDescent="0.25">
      <c r="A2570">
        <v>2555</v>
      </c>
      <c r="B2570" s="84">
        <v>38247</v>
      </c>
      <c r="C2570" s="47">
        <v>36.450000000000003</v>
      </c>
      <c r="D2570" s="47">
        <v>36.99</v>
      </c>
      <c r="E2570" s="47">
        <v>36.450000000000003</v>
      </c>
      <c r="F2570" s="47">
        <v>36.880000000000003</v>
      </c>
      <c r="G2570" s="48">
        <v>1449400</v>
      </c>
      <c r="H2570" s="47">
        <v>28.12</v>
      </c>
      <c r="I2570" s="51">
        <f t="shared" si="295"/>
        <v>0.76247288503253796</v>
      </c>
      <c r="J2570" s="51">
        <f t="shared" ca="1" si="296"/>
        <v>1</v>
      </c>
      <c r="K2570" s="47">
        <f t="shared" si="297"/>
        <v>27.79</v>
      </c>
      <c r="L2570" s="47">
        <f t="shared" si="298"/>
        <v>28.2</v>
      </c>
      <c r="M2570" s="47">
        <f t="shared" si="299"/>
        <v>27.79</v>
      </c>
      <c r="N2570" s="47">
        <f t="shared" si="300"/>
        <v>28.12</v>
      </c>
      <c r="O2570" s="48">
        <f t="shared" ca="1" si="301"/>
        <v>1449400</v>
      </c>
    </row>
    <row r="2571" spans="1:15" x14ac:dyDescent="0.25">
      <c r="A2571">
        <v>2556</v>
      </c>
      <c r="B2571" s="84">
        <v>38246</v>
      </c>
      <c r="C2571" s="47">
        <v>36.409999999999997</v>
      </c>
      <c r="D2571" s="47">
        <v>36.49</v>
      </c>
      <c r="E2571" s="47">
        <v>36.130000000000003</v>
      </c>
      <c r="F2571" s="47">
        <v>36.299999999999997</v>
      </c>
      <c r="G2571" s="48">
        <v>1190600</v>
      </c>
      <c r="H2571" s="47">
        <v>27.68</v>
      </c>
      <c r="I2571" s="51">
        <f t="shared" si="295"/>
        <v>0.76253443526170805</v>
      </c>
      <c r="J2571" s="51">
        <f t="shared" ca="1" si="296"/>
        <v>1</v>
      </c>
      <c r="K2571" s="47">
        <f t="shared" si="297"/>
        <v>27.76</v>
      </c>
      <c r="L2571" s="47">
        <f t="shared" si="298"/>
        <v>27.82</v>
      </c>
      <c r="M2571" s="47">
        <f t="shared" si="299"/>
        <v>27.55</v>
      </c>
      <c r="N2571" s="47">
        <f t="shared" si="300"/>
        <v>27.68</v>
      </c>
      <c r="O2571" s="48">
        <f t="shared" ca="1" si="301"/>
        <v>1190600</v>
      </c>
    </row>
    <row r="2572" spans="1:15" x14ac:dyDescent="0.25">
      <c r="A2572">
        <v>2557</v>
      </c>
      <c r="B2572" s="84">
        <v>38245</v>
      </c>
      <c r="C2572" s="47">
        <v>36.25</v>
      </c>
      <c r="D2572" s="47">
        <v>36.58</v>
      </c>
      <c r="E2572" s="47">
        <v>36.21</v>
      </c>
      <c r="F2572" s="47">
        <v>36.4</v>
      </c>
      <c r="G2572" s="48">
        <v>1691100</v>
      </c>
      <c r="H2572" s="47">
        <v>27.75</v>
      </c>
      <c r="I2572" s="51">
        <f t="shared" si="295"/>
        <v>0.76236263736263743</v>
      </c>
      <c r="J2572" s="51">
        <f t="shared" ca="1" si="296"/>
        <v>1</v>
      </c>
      <c r="K2572" s="47">
        <f t="shared" si="297"/>
        <v>27.64</v>
      </c>
      <c r="L2572" s="47">
        <f t="shared" si="298"/>
        <v>27.89</v>
      </c>
      <c r="M2572" s="47">
        <f t="shared" si="299"/>
        <v>27.61</v>
      </c>
      <c r="N2572" s="47">
        <f t="shared" si="300"/>
        <v>27.75</v>
      </c>
      <c r="O2572" s="48">
        <f t="shared" ca="1" si="301"/>
        <v>1691100</v>
      </c>
    </row>
    <row r="2573" spans="1:15" x14ac:dyDescent="0.25">
      <c r="A2573">
        <v>2558</v>
      </c>
      <c r="B2573" s="84">
        <v>38244</v>
      </c>
      <c r="C2573" s="47">
        <v>36.11</v>
      </c>
      <c r="D2573" s="47">
        <v>36.31</v>
      </c>
      <c r="E2573" s="47">
        <v>35.979999999999997</v>
      </c>
      <c r="F2573" s="47">
        <v>36.200000000000003</v>
      </c>
      <c r="G2573" s="48">
        <v>988600</v>
      </c>
      <c r="H2573" s="47">
        <v>27.6</v>
      </c>
      <c r="I2573" s="51">
        <f t="shared" si="295"/>
        <v>0.76243093922651928</v>
      </c>
      <c r="J2573" s="51">
        <f t="shared" ca="1" si="296"/>
        <v>1</v>
      </c>
      <c r="K2573" s="47">
        <f t="shared" si="297"/>
        <v>27.53</v>
      </c>
      <c r="L2573" s="47">
        <f t="shared" si="298"/>
        <v>27.68</v>
      </c>
      <c r="M2573" s="47">
        <f t="shared" si="299"/>
        <v>27.43</v>
      </c>
      <c r="N2573" s="47">
        <f t="shared" si="300"/>
        <v>27.6</v>
      </c>
      <c r="O2573" s="48">
        <f t="shared" ca="1" si="301"/>
        <v>988600</v>
      </c>
    </row>
    <row r="2574" spans="1:15" x14ac:dyDescent="0.25">
      <c r="A2574">
        <v>2559</v>
      </c>
      <c r="B2574" s="84">
        <v>38243</v>
      </c>
      <c r="C2574" s="47">
        <v>36.08</v>
      </c>
      <c r="D2574" s="47">
        <v>36.1</v>
      </c>
      <c r="E2574" s="47">
        <v>35.82</v>
      </c>
      <c r="F2574" s="47">
        <v>36.090000000000003</v>
      </c>
      <c r="G2574" s="48">
        <v>1433100</v>
      </c>
      <c r="H2574" s="47">
        <v>27.52</v>
      </c>
      <c r="I2574" s="51">
        <f t="shared" si="295"/>
        <v>0.76253809919645321</v>
      </c>
      <c r="J2574" s="51">
        <f t="shared" ca="1" si="296"/>
        <v>1</v>
      </c>
      <c r="K2574" s="47">
        <f t="shared" si="297"/>
        <v>27.51</v>
      </c>
      <c r="L2574" s="47">
        <f t="shared" si="298"/>
        <v>27.53</v>
      </c>
      <c r="M2574" s="47">
        <f t="shared" si="299"/>
        <v>27.31</v>
      </c>
      <c r="N2574" s="47">
        <f t="shared" si="300"/>
        <v>27.52</v>
      </c>
      <c r="O2574" s="48">
        <f t="shared" ca="1" si="301"/>
        <v>1433100</v>
      </c>
    </row>
    <row r="2575" spans="1:15" x14ac:dyDescent="0.25">
      <c r="A2575">
        <v>2560</v>
      </c>
      <c r="B2575" s="84">
        <v>38240</v>
      </c>
      <c r="C2575" s="47">
        <v>35.659999999999997</v>
      </c>
      <c r="D2575" s="47">
        <v>36.08</v>
      </c>
      <c r="E2575" s="47">
        <v>35.49</v>
      </c>
      <c r="F2575" s="47">
        <v>36.08</v>
      </c>
      <c r="G2575" s="48">
        <v>1194200</v>
      </c>
      <c r="H2575" s="47">
        <v>27.51</v>
      </c>
      <c r="I2575" s="51">
        <f t="shared" si="295"/>
        <v>0.76247228381374732</v>
      </c>
      <c r="J2575" s="51">
        <f t="shared" ca="1" si="296"/>
        <v>1</v>
      </c>
      <c r="K2575" s="47">
        <f t="shared" si="297"/>
        <v>27.19</v>
      </c>
      <c r="L2575" s="47">
        <f t="shared" si="298"/>
        <v>27.51</v>
      </c>
      <c r="M2575" s="47">
        <f t="shared" si="299"/>
        <v>27.06</v>
      </c>
      <c r="N2575" s="47">
        <f t="shared" si="300"/>
        <v>27.51</v>
      </c>
      <c r="O2575" s="48">
        <f t="shared" ca="1" si="301"/>
        <v>1194200</v>
      </c>
    </row>
    <row r="2576" spans="1:15" x14ac:dyDescent="0.25">
      <c r="A2576">
        <v>2561</v>
      </c>
      <c r="B2576" s="84">
        <v>38239</v>
      </c>
      <c r="C2576" s="47">
        <v>35.53</v>
      </c>
      <c r="D2576" s="47">
        <v>35.75</v>
      </c>
      <c r="E2576" s="47">
        <v>35.53</v>
      </c>
      <c r="F2576" s="47">
        <v>35.659999999999997</v>
      </c>
      <c r="G2576" s="48">
        <v>1321600</v>
      </c>
      <c r="H2576" s="47">
        <v>27.19</v>
      </c>
      <c r="I2576" s="51">
        <f t="shared" si="295"/>
        <v>0.7624789680314078</v>
      </c>
      <c r="J2576" s="51">
        <f t="shared" ca="1" si="296"/>
        <v>1</v>
      </c>
      <c r="K2576" s="47">
        <f t="shared" si="297"/>
        <v>27.09</v>
      </c>
      <c r="L2576" s="47">
        <f t="shared" si="298"/>
        <v>27.26</v>
      </c>
      <c r="M2576" s="47">
        <f t="shared" si="299"/>
        <v>27.09</v>
      </c>
      <c r="N2576" s="47">
        <f t="shared" si="300"/>
        <v>27.19</v>
      </c>
      <c r="O2576" s="48">
        <f t="shared" ca="1" si="301"/>
        <v>1321600</v>
      </c>
    </row>
    <row r="2577" spans="1:15" x14ac:dyDescent="0.25">
      <c r="A2577">
        <v>2562</v>
      </c>
      <c r="B2577" s="84">
        <v>38238</v>
      </c>
      <c r="C2577" s="47">
        <v>35.83</v>
      </c>
      <c r="D2577" s="47">
        <v>35.89</v>
      </c>
      <c r="E2577" s="47">
        <v>35.47</v>
      </c>
      <c r="F2577" s="47">
        <v>35.630000000000003</v>
      </c>
      <c r="G2577" s="48">
        <v>1220500</v>
      </c>
      <c r="H2577" s="47">
        <v>27.17</v>
      </c>
      <c r="I2577" s="51">
        <f t="shared" ref="I2577:I2640" si="302">H2577/F2577</f>
        <v>0.76255964075217508</v>
      </c>
      <c r="J2577" s="51">
        <f t="shared" ref="J2577:J2640" ca="1" si="303">INDEX(OFFSET($T$15,0,0,$S$13+1,1),MATCH(B2577,OFFSET($Q$15,0,0,$S$13+1,1),-1))</f>
        <v>1</v>
      </c>
      <c r="K2577" s="47">
        <f t="shared" ref="K2577:K2640" si="304">ROUND($I2577*C2577,2)</f>
        <v>27.32</v>
      </c>
      <c r="L2577" s="47">
        <f t="shared" ref="L2577:L2640" si="305">ROUND($I2577*D2577,2)</f>
        <v>27.37</v>
      </c>
      <c r="M2577" s="47">
        <f t="shared" ref="M2577:M2640" si="306">ROUND($I2577*E2577,2)</f>
        <v>27.05</v>
      </c>
      <c r="N2577" s="47">
        <f t="shared" ref="N2577:N2640" si="307">ROUND($I2577*F2577,2)</f>
        <v>27.17</v>
      </c>
      <c r="O2577" s="48">
        <f t="shared" ref="O2577:O2640" ca="1" si="308">G2577*J2577</f>
        <v>1220500</v>
      </c>
    </row>
    <row r="2578" spans="1:15" x14ac:dyDescent="0.25">
      <c r="A2578">
        <v>2563</v>
      </c>
      <c r="B2578" s="84">
        <v>38237</v>
      </c>
      <c r="C2578" s="47">
        <v>35.83</v>
      </c>
      <c r="D2578" s="47">
        <v>36.07</v>
      </c>
      <c r="E2578" s="47">
        <v>35.67</v>
      </c>
      <c r="F2578" s="47">
        <v>35.82</v>
      </c>
      <c r="G2578" s="48">
        <v>1370400</v>
      </c>
      <c r="H2578" s="47">
        <v>27.31</v>
      </c>
      <c r="I2578" s="51">
        <f t="shared" si="302"/>
        <v>0.76242322724734779</v>
      </c>
      <c r="J2578" s="51">
        <f t="shared" ca="1" si="303"/>
        <v>1</v>
      </c>
      <c r="K2578" s="47">
        <f t="shared" si="304"/>
        <v>27.32</v>
      </c>
      <c r="L2578" s="47">
        <f t="shared" si="305"/>
        <v>27.5</v>
      </c>
      <c r="M2578" s="47">
        <f t="shared" si="306"/>
        <v>27.2</v>
      </c>
      <c r="N2578" s="47">
        <f t="shared" si="307"/>
        <v>27.31</v>
      </c>
      <c r="O2578" s="48">
        <f t="shared" ca="1" si="308"/>
        <v>1370400</v>
      </c>
    </row>
    <row r="2579" spans="1:15" x14ac:dyDescent="0.25">
      <c r="A2579">
        <v>2564</v>
      </c>
      <c r="B2579" s="84">
        <v>38233</v>
      </c>
      <c r="C2579" s="47">
        <v>35.32</v>
      </c>
      <c r="D2579" s="47">
        <v>35.75</v>
      </c>
      <c r="E2579" s="47">
        <v>35.270000000000003</v>
      </c>
      <c r="F2579" s="47">
        <v>35.549999999999997</v>
      </c>
      <c r="G2579" s="48">
        <v>1006100</v>
      </c>
      <c r="H2579" s="47">
        <v>27.11</v>
      </c>
      <c r="I2579" s="51">
        <f t="shared" si="302"/>
        <v>0.7625879043600563</v>
      </c>
      <c r="J2579" s="51">
        <f t="shared" ca="1" si="303"/>
        <v>1</v>
      </c>
      <c r="K2579" s="47">
        <f t="shared" si="304"/>
        <v>26.93</v>
      </c>
      <c r="L2579" s="47">
        <f t="shared" si="305"/>
        <v>27.26</v>
      </c>
      <c r="M2579" s="47">
        <f t="shared" si="306"/>
        <v>26.9</v>
      </c>
      <c r="N2579" s="47">
        <f t="shared" si="307"/>
        <v>27.11</v>
      </c>
      <c r="O2579" s="48">
        <f t="shared" ca="1" si="308"/>
        <v>1006100</v>
      </c>
    </row>
    <row r="2580" spans="1:15" x14ac:dyDescent="0.25">
      <c r="A2580">
        <v>2565</v>
      </c>
      <c r="B2580" s="84">
        <v>38232</v>
      </c>
      <c r="C2580" s="47">
        <v>35.159999999999997</v>
      </c>
      <c r="D2580" s="47">
        <v>35.409999999999997</v>
      </c>
      <c r="E2580" s="47">
        <v>35.1</v>
      </c>
      <c r="F2580" s="47">
        <v>35.32</v>
      </c>
      <c r="G2580" s="48">
        <v>1980800</v>
      </c>
      <c r="H2580" s="47">
        <v>26.93</v>
      </c>
      <c r="I2580" s="51">
        <f t="shared" si="302"/>
        <v>0.76245753114382786</v>
      </c>
      <c r="J2580" s="51">
        <f t="shared" ca="1" si="303"/>
        <v>1</v>
      </c>
      <c r="K2580" s="47">
        <f t="shared" si="304"/>
        <v>26.81</v>
      </c>
      <c r="L2580" s="47">
        <f t="shared" si="305"/>
        <v>27</v>
      </c>
      <c r="M2580" s="47">
        <f t="shared" si="306"/>
        <v>26.76</v>
      </c>
      <c r="N2580" s="47">
        <f t="shared" si="307"/>
        <v>26.93</v>
      </c>
      <c r="O2580" s="48">
        <f t="shared" ca="1" si="308"/>
        <v>1980800</v>
      </c>
    </row>
    <row r="2581" spans="1:15" x14ac:dyDescent="0.25">
      <c r="A2581">
        <v>2566</v>
      </c>
      <c r="B2581" s="84">
        <v>38231</v>
      </c>
      <c r="C2581" s="47">
        <v>34.54</v>
      </c>
      <c r="D2581" s="47">
        <v>35.18</v>
      </c>
      <c r="E2581" s="47">
        <v>34.53</v>
      </c>
      <c r="F2581" s="47">
        <v>35.159999999999997</v>
      </c>
      <c r="G2581" s="48">
        <v>1705900</v>
      </c>
      <c r="H2581" s="47">
        <v>26.81</v>
      </c>
      <c r="I2581" s="51">
        <f t="shared" si="302"/>
        <v>0.76251422070534702</v>
      </c>
      <c r="J2581" s="51">
        <f t="shared" ca="1" si="303"/>
        <v>1</v>
      </c>
      <c r="K2581" s="47">
        <f t="shared" si="304"/>
        <v>26.34</v>
      </c>
      <c r="L2581" s="47">
        <f t="shared" si="305"/>
        <v>26.83</v>
      </c>
      <c r="M2581" s="47">
        <f t="shared" si="306"/>
        <v>26.33</v>
      </c>
      <c r="N2581" s="47">
        <f t="shared" si="307"/>
        <v>26.81</v>
      </c>
      <c r="O2581" s="48">
        <f t="shared" ca="1" si="308"/>
        <v>1705900</v>
      </c>
    </row>
    <row r="2582" spans="1:15" x14ac:dyDescent="0.25">
      <c r="A2582">
        <v>2567</v>
      </c>
      <c r="B2582" s="84">
        <v>38230</v>
      </c>
      <c r="C2582" s="47">
        <v>34.6</v>
      </c>
      <c r="D2582" s="47">
        <v>34.770000000000003</v>
      </c>
      <c r="E2582" s="47">
        <v>34.33</v>
      </c>
      <c r="F2582" s="47">
        <v>34.729999999999997</v>
      </c>
      <c r="G2582" s="48">
        <v>2065500</v>
      </c>
      <c r="H2582" s="47">
        <v>26.48</v>
      </c>
      <c r="I2582" s="51">
        <f t="shared" si="302"/>
        <v>0.76245321048085235</v>
      </c>
      <c r="J2582" s="51">
        <f t="shared" ca="1" si="303"/>
        <v>1</v>
      </c>
      <c r="K2582" s="47">
        <f t="shared" si="304"/>
        <v>26.38</v>
      </c>
      <c r="L2582" s="47">
        <f t="shared" si="305"/>
        <v>26.51</v>
      </c>
      <c r="M2582" s="47">
        <f t="shared" si="306"/>
        <v>26.18</v>
      </c>
      <c r="N2582" s="47">
        <f t="shared" si="307"/>
        <v>26.48</v>
      </c>
      <c r="O2582" s="48">
        <f t="shared" ca="1" si="308"/>
        <v>2065500</v>
      </c>
    </row>
    <row r="2583" spans="1:15" x14ac:dyDescent="0.25">
      <c r="A2583">
        <v>2568</v>
      </c>
      <c r="B2583" s="84">
        <v>38229</v>
      </c>
      <c r="C2583" s="47">
        <v>34.200000000000003</v>
      </c>
      <c r="D2583" s="47">
        <v>34.82</v>
      </c>
      <c r="E2583" s="47">
        <v>34.17</v>
      </c>
      <c r="F2583" s="47">
        <v>34.659999999999997</v>
      </c>
      <c r="G2583" s="48">
        <v>1687700</v>
      </c>
      <c r="H2583" s="47">
        <v>26.43</v>
      </c>
      <c r="I2583" s="51">
        <f t="shared" si="302"/>
        <v>0.7625504904789383</v>
      </c>
      <c r="J2583" s="51">
        <f t="shared" ca="1" si="303"/>
        <v>1</v>
      </c>
      <c r="K2583" s="47">
        <f t="shared" si="304"/>
        <v>26.08</v>
      </c>
      <c r="L2583" s="47">
        <f t="shared" si="305"/>
        <v>26.55</v>
      </c>
      <c r="M2583" s="47">
        <f t="shared" si="306"/>
        <v>26.06</v>
      </c>
      <c r="N2583" s="47">
        <f t="shared" si="307"/>
        <v>26.43</v>
      </c>
      <c r="O2583" s="48">
        <f t="shared" ca="1" si="308"/>
        <v>1687700</v>
      </c>
    </row>
    <row r="2584" spans="1:15" x14ac:dyDescent="0.25">
      <c r="A2584">
        <v>2569</v>
      </c>
      <c r="B2584" s="84">
        <v>38226</v>
      </c>
      <c r="C2584" s="47">
        <v>34.299999999999997</v>
      </c>
      <c r="D2584" s="47">
        <v>34.450000000000003</v>
      </c>
      <c r="E2584" s="47">
        <v>34.15</v>
      </c>
      <c r="F2584" s="47">
        <v>34.4</v>
      </c>
      <c r="G2584" s="48">
        <v>646100</v>
      </c>
      <c r="H2584" s="47">
        <v>26.23</v>
      </c>
      <c r="I2584" s="51">
        <f t="shared" si="302"/>
        <v>0.76250000000000007</v>
      </c>
      <c r="J2584" s="51">
        <f t="shared" ca="1" si="303"/>
        <v>1</v>
      </c>
      <c r="K2584" s="47">
        <f t="shared" si="304"/>
        <v>26.15</v>
      </c>
      <c r="L2584" s="47">
        <f t="shared" si="305"/>
        <v>26.27</v>
      </c>
      <c r="M2584" s="47">
        <f t="shared" si="306"/>
        <v>26.04</v>
      </c>
      <c r="N2584" s="47">
        <f t="shared" si="307"/>
        <v>26.23</v>
      </c>
      <c r="O2584" s="48">
        <f t="shared" ca="1" si="308"/>
        <v>646100</v>
      </c>
    </row>
    <row r="2585" spans="1:15" x14ac:dyDescent="0.25">
      <c r="A2585">
        <v>2570</v>
      </c>
      <c r="B2585" s="84">
        <v>38225</v>
      </c>
      <c r="C2585" s="47">
        <v>33.700000000000003</v>
      </c>
      <c r="D2585" s="47">
        <v>34.39</v>
      </c>
      <c r="E2585" s="47">
        <v>33.65</v>
      </c>
      <c r="F2585" s="47">
        <v>34.299999999999997</v>
      </c>
      <c r="G2585" s="48">
        <v>1966900</v>
      </c>
      <c r="H2585" s="47">
        <v>26.15</v>
      </c>
      <c r="I2585" s="51">
        <f t="shared" si="302"/>
        <v>0.76239067055393583</v>
      </c>
      <c r="J2585" s="51">
        <f t="shared" ca="1" si="303"/>
        <v>1</v>
      </c>
      <c r="K2585" s="47">
        <f t="shared" si="304"/>
        <v>25.69</v>
      </c>
      <c r="L2585" s="47">
        <f t="shared" si="305"/>
        <v>26.22</v>
      </c>
      <c r="M2585" s="47">
        <f t="shared" si="306"/>
        <v>25.65</v>
      </c>
      <c r="N2585" s="47">
        <f t="shared" si="307"/>
        <v>26.15</v>
      </c>
      <c r="O2585" s="48">
        <f t="shared" ca="1" si="308"/>
        <v>1966900</v>
      </c>
    </row>
    <row r="2586" spans="1:15" x14ac:dyDescent="0.25">
      <c r="A2586">
        <v>2571</v>
      </c>
      <c r="B2586" s="84">
        <v>38224</v>
      </c>
      <c r="C2586" s="47">
        <v>34.299999999999997</v>
      </c>
      <c r="D2586" s="47">
        <v>35.08</v>
      </c>
      <c r="E2586" s="47">
        <v>34.28</v>
      </c>
      <c r="F2586" s="47">
        <v>34.950000000000003</v>
      </c>
      <c r="G2586" s="48">
        <v>1133100</v>
      </c>
      <c r="H2586" s="47">
        <v>26.65</v>
      </c>
      <c r="I2586" s="51">
        <f t="shared" si="302"/>
        <v>0.76251788268955645</v>
      </c>
      <c r="J2586" s="51">
        <f t="shared" ca="1" si="303"/>
        <v>1</v>
      </c>
      <c r="K2586" s="47">
        <f t="shared" si="304"/>
        <v>26.15</v>
      </c>
      <c r="L2586" s="47">
        <f t="shared" si="305"/>
        <v>26.75</v>
      </c>
      <c r="M2586" s="47">
        <f t="shared" si="306"/>
        <v>26.14</v>
      </c>
      <c r="N2586" s="47">
        <f t="shared" si="307"/>
        <v>26.65</v>
      </c>
      <c r="O2586" s="48">
        <f t="shared" ca="1" si="308"/>
        <v>1133100</v>
      </c>
    </row>
    <row r="2587" spans="1:15" x14ac:dyDescent="0.25">
      <c r="A2587">
        <v>2572</v>
      </c>
      <c r="B2587" s="84">
        <v>38223</v>
      </c>
      <c r="C2587" s="47">
        <v>34.479999999999997</v>
      </c>
      <c r="D2587" s="47">
        <v>34.67</v>
      </c>
      <c r="E2587" s="47">
        <v>34.020000000000003</v>
      </c>
      <c r="F2587" s="47">
        <v>34.35</v>
      </c>
      <c r="G2587" s="48">
        <v>911900</v>
      </c>
      <c r="H2587" s="47">
        <v>26.19</v>
      </c>
      <c r="I2587" s="51">
        <f t="shared" si="302"/>
        <v>0.76244541484716155</v>
      </c>
      <c r="J2587" s="51">
        <f t="shared" ca="1" si="303"/>
        <v>1</v>
      </c>
      <c r="K2587" s="47">
        <f t="shared" si="304"/>
        <v>26.29</v>
      </c>
      <c r="L2587" s="47">
        <f t="shared" si="305"/>
        <v>26.43</v>
      </c>
      <c r="M2587" s="47">
        <f t="shared" si="306"/>
        <v>25.94</v>
      </c>
      <c r="N2587" s="47">
        <f t="shared" si="307"/>
        <v>26.19</v>
      </c>
      <c r="O2587" s="48">
        <f t="shared" ca="1" si="308"/>
        <v>911900</v>
      </c>
    </row>
    <row r="2588" spans="1:15" x14ac:dyDescent="0.25">
      <c r="A2588">
        <v>2573</v>
      </c>
      <c r="B2588" s="84">
        <v>38222</v>
      </c>
      <c r="C2588" s="47">
        <v>34.11</v>
      </c>
      <c r="D2588" s="47">
        <v>34.64</v>
      </c>
      <c r="E2588" s="47">
        <v>34.11</v>
      </c>
      <c r="F2588" s="47">
        <v>34.33</v>
      </c>
      <c r="G2588" s="48">
        <v>1223800</v>
      </c>
      <c r="H2588" s="47">
        <v>26.18</v>
      </c>
      <c r="I2588" s="51">
        <f t="shared" si="302"/>
        <v>0.76259831051558402</v>
      </c>
      <c r="J2588" s="51">
        <f t="shared" ca="1" si="303"/>
        <v>1</v>
      </c>
      <c r="K2588" s="47">
        <f t="shared" si="304"/>
        <v>26.01</v>
      </c>
      <c r="L2588" s="47">
        <f t="shared" si="305"/>
        <v>26.42</v>
      </c>
      <c r="M2588" s="47">
        <f t="shared" si="306"/>
        <v>26.01</v>
      </c>
      <c r="N2588" s="47">
        <f t="shared" si="307"/>
        <v>26.18</v>
      </c>
      <c r="O2588" s="48">
        <f t="shared" ca="1" si="308"/>
        <v>1223800</v>
      </c>
    </row>
    <row r="2589" spans="1:15" x14ac:dyDescent="0.25">
      <c r="A2589">
        <v>2574</v>
      </c>
      <c r="B2589" s="84">
        <v>38219</v>
      </c>
      <c r="C2589" s="47">
        <v>33.840000000000003</v>
      </c>
      <c r="D2589" s="47">
        <v>34.71</v>
      </c>
      <c r="E2589" s="47">
        <v>33.729999999999997</v>
      </c>
      <c r="F2589" s="47">
        <v>34.69</v>
      </c>
      <c r="G2589" s="48">
        <v>1652900</v>
      </c>
      <c r="H2589" s="47">
        <v>26.45</v>
      </c>
      <c r="I2589" s="51">
        <f t="shared" si="302"/>
        <v>0.76246756990487174</v>
      </c>
      <c r="J2589" s="51">
        <f t="shared" ca="1" si="303"/>
        <v>1</v>
      </c>
      <c r="K2589" s="47">
        <f t="shared" si="304"/>
        <v>25.8</v>
      </c>
      <c r="L2589" s="47">
        <f t="shared" si="305"/>
        <v>26.47</v>
      </c>
      <c r="M2589" s="47">
        <f t="shared" si="306"/>
        <v>25.72</v>
      </c>
      <c r="N2589" s="47">
        <f t="shared" si="307"/>
        <v>26.45</v>
      </c>
      <c r="O2589" s="48">
        <f t="shared" ca="1" si="308"/>
        <v>1652900</v>
      </c>
    </row>
    <row r="2590" spans="1:15" x14ac:dyDescent="0.25">
      <c r="A2590">
        <v>2575</v>
      </c>
      <c r="B2590" s="84">
        <v>38218</v>
      </c>
      <c r="C2590" s="47">
        <v>33.979999999999997</v>
      </c>
      <c r="D2590" s="47">
        <v>34.07</v>
      </c>
      <c r="E2590" s="47">
        <v>33.72</v>
      </c>
      <c r="F2590" s="47">
        <v>33.799999999999997</v>
      </c>
      <c r="G2590" s="48">
        <v>1640200</v>
      </c>
      <c r="H2590" s="47">
        <v>25.77</v>
      </c>
      <c r="I2590" s="51">
        <f t="shared" si="302"/>
        <v>0.76242603550295862</v>
      </c>
      <c r="J2590" s="51">
        <f t="shared" ca="1" si="303"/>
        <v>1</v>
      </c>
      <c r="K2590" s="47">
        <f t="shared" si="304"/>
        <v>25.91</v>
      </c>
      <c r="L2590" s="47">
        <f t="shared" si="305"/>
        <v>25.98</v>
      </c>
      <c r="M2590" s="47">
        <f t="shared" si="306"/>
        <v>25.71</v>
      </c>
      <c r="N2590" s="47">
        <f t="shared" si="307"/>
        <v>25.77</v>
      </c>
      <c r="O2590" s="48">
        <f t="shared" ca="1" si="308"/>
        <v>1640200</v>
      </c>
    </row>
    <row r="2591" spans="1:15" x14ac:dyDescent="0.25">
      <c r="A2591">
        <v>2576</v>
      </c>
      <c r="B2591" s="84">
        <v>38217</v>
      </c>
      <c r="C2591" s="47">
        <v>34.130000000000003</v>
      </c>
      <c r="D2591" s="47">
        <v>34.14</v>
      </c>
      <c r="E2591" s="47">
        <v>33.67</v>
      </c>
      <c r="F2591" s="47">
        <v>33.93</v>
      </c>
      <c r="G2591" s="48">
        <v>2071500</v>
      </c>
      <c r="H2591" s="47">
        <v>25.87</v>
      </c>
      <c r="I2591" s="51">
        <f t="shared" si="302"/>
        <v>0.76245210727969348</v>
      </c>
      <c r="J2591" s="51">
        <f t="shared" ca="1" si="303"/>
        <v>1</v>
      </c>
      <c r="K2591" s="47">
        <f t="shared" si="304"/>
        <v>26.02</v>
      </c>
      <c r="L2591" s="47">
        <f t="shared" si="305"/>
        <v>26.03</v>
      </c>
      <c r="M2591" s="47">
        <f t="shared" si="306"/>
        <v>25.67</v>
      </c>
      <c r="N2591" s="47">
        <f t="shared" si="307"/>
        <v>25.87</v>
      </c>
      <c r="O2591" s="48">
        <f t="shared" ca="1" si="308"/>
        <v>2071500</v>
      </c>
    </row>
    <row r="2592" spans="1:15" x14ac:dyDescent="0.25">
      <c r="A2592">
        <v>2577</v>
      </c>
      <c r="B2592" s="84">
        <v>38216</v>
      </c>
      <c r="C2592" s="47">
        <v>34.35</v>
      </c>
      <c r="D2592" s="47">
        <v>34.479999999999997</v>
      </c>
      <c r="E2592" s="47">
        <v>34.17</v>
      </c>
      <c r="F2592" s="47">
        <v>34.299999999999997</v>
      </c>
      <c r="G2592" s="48">
        <v>976700</v>
      </c>
      <c r="H2592" s="47">
        <v>26.15</v>
      </c>
      <c r="I2592" s="51">
        <f t="shared" si="302"/>
        <v>0.76239067055393583</v>
      </c>
      <c r="J2592" s="51">
        <f t="shared" ca="1" si="303"/>
        <v>1</v>
      </c>
      <c r="K2592" s="47">
        <f t="shared" si="304"/>
        <v>26.19</v>
      </c>
      <c r="L2592" s="47">
        <f t="shared" si="305"/>
        <v>26.29</v>
      </c>
      <c r="M2592" s="47">
        <f t="shared" si="306"/>
        <v>26.05</v>
      </c>
      <c r="N2592" s="47">
        <f t="shared" si="307"/>
        <v>26.15</v>
      </c>
      <c r="O2592" s="48">
        <f t="shared" ca="1" si="308"/>
        <v>976700</v>
      </c>
    </row>
    <row r="2593" spans="1:15" x14ac:dyDescent="0.25">
      <c r="A2593">
        <v>2578</v>
      </c>
      <c r="B2593" s="84">
        <v>38215</v>
      </c>
      <c r="C2593" s="47">
        <v>33.950000000000003</v>
      </c>
      <c r="D2593" s="47">
        <v>34.5</v>
      </c>
      <c r="E2593" s="47">
        <v>33.950000000000003</v>
      </c>
      <c r="F2593" s="47">
        <v>34.409999999999997</v>
      </c>
      <c r="G2593" s="48">
        <v>1135500</v>
      </c>
      <c r="H2593" s="47">
        <v>26.24</v>
      </c>
      <c r="I2593" s="51">
        <f t="shared" si="302"/>
        <v>0.76256902063353682</v>
      </c>
      <c r="J2593" s="51">
        <f t="shared" ca="1" si="303"/>
        <v>1</v>
      </c>
      <c r="K2593" s="47">
        <f t="shared" si="304"/>
        <v>25.89</v>
      </c>
      <c r="L2593" s="47">
        <f t="shared" si="305"/>
        <v>26.31</v>
      </c>
      <c r="M2593" s="47">
        <f t="shared" si="306"/>
        <v>25.89</v>
      </c>
      <c r="N2593" s="47">
        <f t="shared" si="307"/>
        <v>26.24</v>
      </c>
      <c r="O2593" s="48">
        <f t="shared" ca="1" si="308"/>
        <v>1135500</v>
      </c>
    </row>
    <row r="2594" spans="1:15" x14ac:dyDescent="0.25">
      <c r="A2594">
        <v>2579</v>
      </c>
      <c r="B2594" s="84">
        <v>38212</v>
      </c>
      <c r="C2594" s="47">
        <v>33.82</v>
      </c>
      <c r="D2594" s="47">
        <v>34.04</v>
      </c>
      <c r="E2594" s="47">
        <v>33.520000000000003</v>
      </c>
      <c r="F2594" s="47">
        <v>34.01</v>
      </c>
      <c r="G2594" s="48">
        <v>1189400</v>
      </c>
      <c r="H2594" s="47">
        <v>25.93</v>
      </c>
      <c r="I2594" s="51">
        <f t="shared" si="302"/>
        <v>0.76242281681858282</v>
      </c>
      <c r="J2594" s="51">
        <f t="shared" ca="1" si="303"/>
        <v>1</v>
      </c>
      <c r="K2594" s="47">
        <f t="shared" si="304"/>
        <v>25.79</v>
      </c>
      <c r="L2594" s="47">
        <f t="shared" si="305"/>
        <v>25.95</v>
      </c>
      <c r="M2594" s="47">
        <f t="shared" si="306"/>
        <v>25.56</v>
      </c>
      <c r="N2594" s="47">
        <f t="shared" si="307"/>
        <v>25.93</v>
      </c>
      <c r="O2594" s="48">
        <f t="shared" ca="1" si="308"/>
        <v>1189400</v>
      </c>
    </row>
    <row r="2595" spans="1:15" x14ac:dyDescent="0.25">
      <c r="A2595">
        <v>2580</v>
      </c>
      <c r="B2595" s="84">
        <v>38211</v>
      </c>
      <c r="C2595" s="47">
        <v>34.299999999999997</v>
      </c>
      <c r="D2595" s="47">
        <v>34.33</v>
      </c>
      <c r="E2595" s="47">
        <v>33.56</v>
      </c>
      <c r="F2595" s="47">
        <v>33.700000000000003</v>
      </c>
      <c r="G2595" s="48">
        <v>1517600</v>
      </c>
      <c r="H2595" s="47">
        <v>25.69</v>
      </c>
      <c r="I2595" s="51">
        <f t="shared" si="302"/>
        <v>0.76231454005934718</v>
      </c>
      <c r="J2595" s="51">
        <f t="shared" ca="1" si="303"/>
        <v>1</v>
      </c>
      <c r="K2595" s="47">
        <f t="shared" si="304"/>
        <v>26.15</v>
      </c>
      <c r="L2595" s="47">
        <f t="shared" si="305"/>
        <v>26.17</v>
      </c>
      <c r="M2595" s="47">
        <f t="shared" si="306"/>
        <v>25.58</v>
      </c>
      <c r="N2595" s="47">
        <f t="shared" si="307"/>
        <v>25.69</v>
      </c>
      <c r="O2595" s="48">
        <f t="shared" ca="1" si="308"/>
        <v>1517600</v>
      </c>
    </row>
    <row r="2596" spans="1:15" x14ac:dyDescent="0.25">
      <c r="A2596">
        <v>2581</v>
      </c>
      <c r="B2596" s="84">
        <v>38210</v>
      </c>
      <c r="C2596" s="47">
        <v>34.4</v>
      </c>
      <c r="D2596" s="47">
        <v>34.75</v>
      </c>
      <c r="E2596" s="47">
        <v>34.06</v>
      </c>
      <c r="F2596" s="47">
        <v>34.5</v>
      </c>
      <c r="G2596" s="48">
        <v>1452100</v>
      </c>
      <c r="H2596" s="47">
        <v>26.3</v>
      </c>
      <c r="I2596" s="51">
        <f t="shared" si="302"/>
        <v>0.76231884057971011</v>
      </c>
      <c r="J2596" s="51">
        <f t="shared" ca="1" si="303"/>
        <v>1</v>
      </c>
      <c r="K2596" s="47">
        <f t="shared" si="304"/>
        <v>26.22</v>
      </c>
      <c r="L2596" s="47">
        <f t="shared" si="305"/>
        <v>26.49</v>
      </c>
      <c r="M2596" s="47">
        <f t="shared" si="306"/>
        <v>25.96</v>
      </c>
      <c r="N2596" s="47">
        <f t="shared" si="307"/>
        <v>26.3</v>
      </c>
      <c r="O2596" s="48">
        <f t="shared" ca="1" si="308"/>
        <v>1452100</v>
      </c>
    </row>
    <row r="2597" spans="1:15" x14ac:dyDescent="0.25">
      <c r="A2597">
        <v>2582</v>
      </c>
      <c r="B2597" s="84">
        <v>38209</v>
      </c>
      <c r="C2597" s="47">
        <v>34.5</v>
      </c>
      <c r="D2597" s="47">
        <v>34.71</v>
      </c>
      <c r="E2597" s="47">
        <v>34.47</v>
      </c>
      <c r="F2597" s="47">
        <v>34.630000000000003</v>
      </c>
      <c r="G2597" s="48">
        <v>2144000</v>
      </c>
      <c r="H2597" s="47">
        <v>26.4</v>
      </c>
      <c r="I2597" s="51">
        <f t="shared" si="302"/>
        <v>0.76234478775628056</v>
      </c>
      <c r="J2597" s="51">
        <f t="shared" ca="1" si="303"/>
        <v>1</v>
      </c>
      <c r="K2597" s="47">
        <f t="shared" si="304"/>
        <v>26.3</v>
      </c>
      <c r="L2597" s="47">
        <f t="shared" si="305"/>
        <v>26.46</v>
      </c>
      <c r="M2597" s="47">
        <f t="shared" si="306"/>
        <v>26.28</v>
      </c>
      <c r="N2597" s="47">
        <f t="shared" si="307"/>
        <v>26.4</v>
      </c>
      <c r="O2597" s="48">
        <f t="shared" ca="1" si="308"/>
        <v>2144000</v>
      </c>
    </row>
    <row r="2598" spans="1:15" x14ac:dyDescent="0.25">
      <c r="A2598">
        <v>2583</v>
      </c>
      <c r="B2598" s="84">
        <v>38208</v>
      </c>
      <c r="C2598" s="47">
        <v>34.06</v>
      </c>
      <c r="D2598" s="47">
        <v>34.6</v>
      </c>
      <c r="E2598" s="47">
        <v>34.049999999999997</v>
      </c>
      <c r="F2598" s="47">
        <v>34.450000000000003</v>
      </c>
      <c r="G2598" s="48">
        <v>1989700</v>
      </c>
      <c r="H2598" s="47">
        <v>26.27</v>
      </c>
      <c r="I2598" s="51">
        <f t="shared" si="302"/>
        <v>0.76255442670536999</v>
      </c>
      <c r="J2598" s="51">
        <f t="shared" ca="1" si="303"/>
        <v>1</v>
      </c>
      <c r="K2598" s="47">
        <f t="shared" si="304"/>
        <v>25.97</v>
      </c>
      <c r="L2598" s="47">
        <f t="shared" si="305"/>
        <v>26.38</v>
      </c>
      <c r="M2598" s="47">
        <f t="shared" si="306"/>
        <v>25.96</v>
      </c>
      <c r="N2598" s="47">
        <f t="shared" si="307"/>
        <v>26.27</v>
      </c>
      <c r="O2598" s="48">
        <f t="shared" ca="1" si="308"/>
        <v>1989700</v>
      </c>
    </row>
    <row r="2599" spans="1:15" x14ac:dyDescent="0.25">
      <c r="A2599">
        <v>2584</v>
      </c>
      <c r="B2599" s="84">
        <v>38205</v>
      </c>
      <c r="C2599" s="47">
        <v>33.9</v>
      </c>
      <c r="D2599" s="47">
        <v>34.36</v>
      </c>
      <c r="E2599" s="47">
        <v>33.630000000000003</v>
      </c>
      <c r="F2599" s="47">
        <v>33.86</v>
      </c>
      <c r="G2599" s="48">
        <v>1579100</v>
      </c>
      <c r="H2599" s="47">
        <v>25.82</v>
      </c>
      <c r="I2599" s="51">
        <f t="shared" si="302"/>
        <v>0.76255168340224455</v>
      </c>
      <c r="J2599" s="51">
        <f t="shared" ca="1" si="303"/>
        <v>1</v>
      </c>
      <c r="K2599" s="47">
        <f t="shared" si="304"/>
        <v>25.85</v>
      </c>
      <c r="L2599" s="47">
        <f t="shared" si="305"/>
        <v>26.2</v>
      </c>
      <c r="M2599" s="47">
        <f t="shared" si="306"/>
        <v>25.64</v>
      </c>
      <c r="N2599" s="47">
        <f t="shared" si="307"/>
        <v>25.82</v>
      </c>
      <c r="O2599" s="48">
        <f t="shared" ca="1" si="308"/>
        <v>1579100</v>
      </c>
    </row>
    <row r="2600" spans="1:15" x14ac:dyDescent="0.25">
      <c r="A2600">
        <v>2585</v>
      </c>
      <c r="B2600" s="84">
        <v>38204</v>
      </c>
      <c r="C2600" s="47">
        <v>34.65</v>
      </c>
      <c r="D2600" s="47">
        <v>34.659999999999997</v>
      </c>
      <c r="E2600" s="47">
        <v>34.090000000000003</v>
      </c>
      <c r="F2600" s="47">
        <v>34.090000000000003</v>
      </c>
      <c r="G2600" s="48">
        <v>3196600</v>
      </c>
      <c r="H2600" s="47">
        <v>25.99</v>
      </c>
      <c r="I2600" s="51">
        <f t="shared" si="302"/>
        <v>0.76239366383103535</v>
      </c>
      <c r="J2600" s="51">
        <f t="shared" ca="1" si="303"/>
        <v>1</v>
      </c>
      <c r="K2600" s="47">
        <f t="shared" si="304"/>
        <v>26.42</v>
      </c>
      <c r="L2600" s="47">
        <f t="shared" si="305"/>
        <v>26.42</v>
      </c>
      <c r="M2600" s="47">
        <f t="shared" si="306"/>
        <v>25.99</v>
      </c>
      <c r="N2600" s="47">
        <f t="shared" si="307"/>
        <v>25.99</v>
      </c>
      <c r="O2600" s="48">
        <f t="shared" ca="1" si="308"/>
        <v>3196600</v>
      </c>
    </row>
    <row r="2601" spans="1:15" x14ac:dyDescent="0.25">
      <c r="A2601">
        <v>2586</v>
      </c>
      <c r="B2601" s="84">
        <v>38203</v>
      </c>
      <c r="C2601" s="47">
        <v>33.64</v>
      </c>
      <c r="D2601" s="47">
        <v>34.42</v>
      </c>
      <c r="E2601" s="47">
        <v>33.409999999999997</v>
      </c>
      <c r="F2601" s="47">
        <v>34.33</v>
      </c>
      <c r="G2601" s="48">
        <v>1675400</v>
      </c>
      <c r="H2601" s="47">
        <v>26.18</v>
      </c>
      <c r="I2601" s="51">
        <f t="shared" si="302"/>
        <v>0.76259831051558402</v>
      </c>
      <c r="J2601" s="51">
        <f t="shared" ca="1" si="303"/>
        <v>1</v>
      </c>
      <c r="K2601" s="47">
        <f t="shared" si="304"/>
        <v>25.65</v>
      </c>
      <c r="L2601" s="47">
        <f t="shared" si="305"/>
        <v>26.25</v>
      </c>
      <c r="M2601" s="47">
        <f t="shared" si="306"/>
        <v>25.48</v>
      </c>
      <c r="N2601" s="47">
        <f t="shared" si="307"/>
        <v>26.18</v>
      </c>
      <c r="O2601" s="48">
        <f t="shared" ca="1" si="308"/>
        <v>1675400</v>
      </c>
    </row>
    <row r="2602" spans="1:15" x14ac:dyDescent="0.25">
      <c r="A2602">
        <v>2587</v>
      </c>
      <c r="B2602" s="84">
        <v>38202</v>
      </c>
      <c r="C2602" s="47">
        <v>33.69</v>
      </c>
      <c r="D2602" s="47">
        <v>33.85</v>
      </c>
      <c r="E2602" s="47">
        <v>33.51</v>
      </c>
      <c r="F2602" s="47">
        <v>33.67</v>
      </c>
      <c r="G2602" s="48">
        <v>2366000</v>
      </c>
      <c r="H2602" s="47">
        <v>25.67</v>
      </c>
      <c r="I2602" s="51">
        <f t="shared" si="302"/>
        <v>0.76239976239976237</v>
      </c>
      <c r="J2602" s="51">
        <f t="shared" ca="1" si="303"/>
        <v>1</v>
      </c>
      <c r="K2602" s="47">
        <f t="shared" si="304"/>
        <v>25.69</v>
      </c>
      <c r="L2602" s="47">
        <f t="shared" si="305"/>
        <v>25.81</v>
      </c>
      <c r="M2602" s="47">
        <f t="shared" si="306"/>
        <v>25.55</v>
      </c>
      <c r="N2602" s="47">
        <f t="shared" si="307"/>
        <v>25.67</v>
      </c>
      <c r="O2602" s="48">
        <f t="shared" ca="1" si="308"/>
        <v>2366000</v>
      </c>
    </row>
    <row r="2603" spans="1:15" x14ac:dyDescent="0.25">
      <c r="A2603">
        <v>2588</v>
      </c>
      <c r="B2603" s="84">
        <v>38201</v>
      </c>
      <c r="C2603" s="47">
        <v>33.549999999999997</v>
      </c>
      <c r="D2603" s="47">
        <v>33.99</v>
      </c>
      <c r="E2603" s="47">
        <v>33.340000000000003</v>
      </c>
      <c r="F2603" s="47">
        <v>33.82</v>
      </c>
      <c r="G2603" s="48">
        <v>2148200</v>
      </c>
      <c r="H2603" s="47">
        <v>25.79</v>
      </c>
      <c r="I2603" s="51">
        <f t="shared" si="302"/>
        <v>0.76256652868125363</v>
      </c>
      <c r="J2603" s="51">
        <f t="shared" ca="1" si="303"/>
        <v>1</v>
      </c>
      <c r="K2603" s="47">
        <f t="shared" si="304"/>
        <v>25.58</v>
      </c>
      <c r="L2603" s="47">
        <f t="shared" si="305"/>
        <v>25.92</v>
      </c>
      <c r="M2603" s="47">
        <f t="shared" si="306"/>
        <v>25.42</v>
      </c>
      <c r="N2603" s="47">
        <f t="shared" si="307"/>
        <v>25.79</v>
      </c>
      <c r="O2603" s="48">
        <f t="shared" ca="1" si="308"/>
        <v>2148200</v>
      </c>
    </row>
    <row r="2604" spans="1:15" x14ac:dyDescent="0.25">
      <c r="A2604">
        <v>2589</v>
      </c>
      <c r="B2604" s="84">
        <v>38198</v>
      </c>
      <c r="C2604" s="47">
        <v>33.5</v>
      </c>
      <c r="D2604" s="47">
        <v>33.65</v>
      </c>
      <c r="E2604" s="47">
        <v>33.32</v>
      </c>
      <c r="F2604" s="47">
        <v>33.549999999999997</v>
      </c>
      <c r="G2604" s="48">
        <v>2487100</v>
      </c>
      <c r="H2604" s="47">
        <v>25.58</v>
      </c>
      <c r="I2604" s="51">
        <f t="shared" si="302"/>
        <v>0.76244411326378536</v>
      </c>
      <c r="J2604" s="51">
        <f t="shared" ca="1" si="303"/>
        <v>1</v>
      </c>
      <c r="K2604" s="47">
        <f t="shared" si="304"/>
        <v>25.54</v>
      </c>
      <c r="L2604" s="47">
        <f t="shared" si="305"/>
        <v>25.66</v>
      </c>
      <c r="M2604" s="47">
        <f t="shared" si="306"/>
        <v>25.4</v>
      </c>
      <c r="N2604" s="47">
        <f t="shared" si="307"/>
        <v>25.58</v>
      </c>
      <c r="O2604" s="48">
        <f t="shared" ca="1" si="308"/>
        <v>2487100</v>
      </c>
    </row>
    <row r="2605" spans="1:15" x14ac:dyDescent="0.25">
      <c r="A2605">
        <v>2590</v>
      </c>
      <c r="B2605" s="84">
        <v>38197</v>
      </c>
      <c r="C2605" s="47">
        <v>33.5</v>
      </c>
      <c r="D2605" s="47">
        <v>33.92</v>
      </c>
      <c r="E2605" s="47">
        <v>33.21</v>
      </c>
      <c r="F2605" s="47">
        <v>33.549999999999997</v>
      </c>
      <c r="G2605" s="48">
        <v>3108900</v>
      </c>
      <c r="H2605" s="47">
        <v>25.58</v>
      </c>
      <c r="I2605" s="51">
        <f t="shared" si="302"/>
        <v>0.76244411326378536</v>
      </c>
      <c r="J2605" s="51">
        <f t="shared" ca="1" si="303"/>
        <v>1</v>
      </c>
      <c r="K2605" s="47">
        <f t="shared" si="304"/>
        <v>25.54</v>
      </c>
      <c r="L2605" s="47">
        <f t="shared" si="305"/>
        <v>25.86</v>
      </c>
      <c r="M2605" s="47">
        <f t="shared" si="306"/>
        <v>25.32</v>
      </c>
      <c r="N2605" s="47">
        <f t="shared" si="307"/>
        <v>25.58</v>
      </c>
      <c r="O2605" s="48">
        <f t="shared" ca="1" si="308"/>
        <v>3108900</v>
      </c>
    </row>
    <row r="2606" spans="1:15" x14ac:dyDescent="0.25">
      <c r="A2606">
        <v>2591</v>
      </c>
      <c r="B2606" s="84">
        <v>38196</v>
      </c>
      <c r="C2606" s="47">
        <v>32.020000000000003</v>
      </c>
      <c r="D2606" s="47">
        <v>32.78</v>
      </c>
      <c r="E2606" s="47">
        <v>32.020000000000003</v>
      </c>
      <c r="F2606" s="47">
        <v>32.71</v>
      </c>
      <c r="G2606" s="48">
        <v>1561500</v>
      </c>
      <c r="H2606" s="47">
        <v>24.94</v>
      </c>
      <c r="I2606" s="51">
        <f t="shared" si="302"/>
        <v>0.7624579639254051</v>
      </c>
      <c r="J2606" s="51">
        <f t="shared" ca="1" si="303"/>
        <v>1</v>
      </c>
      <c r="K2606" s="47">
        <f t="shared" si="304"/>
        <v>24.41</v>
      </c>
      <c r="L2606" s="47">
        <f t="shared" si="305"/>
        <v>24.99</v>
      </c>
      <c r="M2606" s="47">
        <f t="shared" si="306"/>
        <v>24.41</v>
      </c>
      <c r="N2606" s="47">
        <f t="shared" si="307"/>
        <v>24.94</v>
      </c>
      <c r="O2606" s="48">
        <f t="shared" ca="1" si="308"/>
        <v>1561500</v>
      </c>
    </row>
    <row r="2607" spans="1:15" x14ac:dyDescent="0.25">
      <c r="A2607">
        <v>2592</v>
      </c>
      <c r="B2607" s="84">
        <v>38195</v>
      </c>
      <c r="C2607" s="47">
        <v>32.51</v>
      </c>
      <c r="D2607" s="47">
        <v>32.520000000000003</v>
      </c>
      <c r="E2607" s="47">
        <v>31.91</v>
      </c>
      <c r="F2607" s="47">
        <v>32.270000000000003</v>
      </c>
      <c r="G2607" s="48">
        <v>1259700</v>
      </c>
      <c r="H2607" s="47">
        <v>24.6</v>
      </c>
      <c r="I2607" s="51">
        <f t="shared" si="302"/>
        <v>0.76231794236132633</v>
      </c>
      <c r="J2607" s="51">
        <f t="shared" ca="1" si="303"/>
        <v>1</v>
      </c>
      <c r="K2607" s="47">
        <f t="shared" si="304"/>
        <v>24.78</v>
      </c>
      <c r="L2607" s="47">
        <f t="shared" si="305"/>
        <v>24.79</v>
      </c>
      <c r="M2607" s="47">
        <f t="shared" si="306"/>
        <v>24.33</v>
      </c>
      <c r="N2607" s="47">
        <f t="shared" si="307"/>
        <v>24.6</v>
      </c>
      <c r="O2607" s="48">
        <f t="shared" ca="1" si="308"/>
        <v>1259700</v>
      </c>
    </row>
    <row r="2608" spans="1:15" x14ac:dyDescent="0.25">
      <c r="A2608">
        <v>2593</v>
      </c>
      <c r="B2608" s="84">
        <v>38194</v>
      </c>
      <c r="C2608" s="47">
        <v>32</v>
      </c>
      <c r="D2608" s="47">
        <v>32.630000000000003</v>
      </c>
      <c r="E2608" s="47">
        <v>31.95</v>
      </c>
      <c r="F2608" s="47">
        <v>32.53</v>
      </c>
      <c r="G2608" s="48">
        <v>2272100</v>
      </c>
      <c r="H2608" s="47">
        <v>24.8</v>
      </c>
      <c r="I2608" s="51">
        <f t="shared" si="302"/>
        <v>0.76237319397479253</v>
      </c>
      <c r="J2608" s="51">
        <f t="shared" ca="1" si="303"/>
        <v>1</v>
      </c>
      <c r="K2608" s="47">
        <f t="shared" si="304"/>
        <v>24.4</v>
      </c>
      <c r="L2608" s="47">
        <f t="shared" si="305"/>
        <v>24.88</v>
      </c>
      <c r="M2608" s="47">
        <f t="shared" si="306"/>
        <v>24.36</v>
      </c>
      <c r="N2608" s="47">
        <f t="shared" si="307"/>
        <v>24.8</v>
      </c>
      <c r="O2608" s="48">
        <f t="shared" ca="1" si="308"/>
        <v>2272100</v>
      </c>
    </row>
    <row r="2609" spans="1:15" x14ac:dyDescent="0.25">
      <c r="A2609">
        <v>2594</v>
      </c>
      <c r="B2609" s="84">
        <v>38191</v>
      </c>
      <c r="C2609" s="47">
        <v>32.4</v>
      </c>
      <c r="D2609" s="47">
        <v>32.64</v>
      </c>
      <c r="E2609" s="47">
        <v>32.020000000000003</v>
      </c>
      <c r="F2609" s="47">
        <v>32.380000000000003</v>
      </c>
      <c r="G2609" s="48">
        <v>2220300</v>
      </c>
      <c r="H2609" s="47">
        <v>24.69</v>
      </c>
      <c r="I2609" s="51">
        <f t="shared" si="302"/>
        <v>0.76250772081531804</v>
      </c>
      <c r="J2609" s="51">
        <f t="shared" ca="1" si="303"/>
        <v>1</v>
      </c>
      <c r="K2609" s="47">
        <f t="shared" si="304"/>
        <v>24.71</v>
      </c>
      <c r="L2609" s="47">
        <f t="shared" si="305"/>
        <v>24.89</v>
      </c>
      <c r="M2609" s="47">
        <f t="shared" si="306"/>
        <v>24.42</v>
      </c>
      <c r="N2609" s="47">
        <f t="shared" si="307"/>
        <v>24.69</v>
      </c>
      <c r="O2609" s="48">
        <f t="shared" ca="1" si="308"/>
        <v>2220300</v>
      </c>
    </row>
    <row r="2610" spans="1:15" x14ac:dyDescent="0.25">
      <c r="A2610">
        <v>2595</v>
      </c>
      <c r="B2610" s="84">
        <v>38190</v>
      </c>
      <c r="C2610" s="47">
        <v>32.5</v>
      </c>
      <c r="D2610" s="47">
        <v>32.82</v>
      </c>
      <c r="E2610" s="47">
        <v>32.4</v>
      </c>
      <c r="F2610" s="47">
        <v>32.53</v>
      </c>
      <c r="G2610" s="48">
        <v>1766600</v>
      </c>
      <c r="H2610" s="47">
        <v>24.8</v>
      </c>
      <c r="I2610" s="51">
        <f t="shared" si="302"/>
        <v>0.76237319397479253</v>
      </c>
      <c r="J2610" s="51">
        <f t="shared" ca="1" si="303"/>
        <v>1</v>
      </c>
      <c r="K2610" s="47">
        <f t="shared" si="304"/>
        <v>24.78</v>
      </c>
      <c r="L2610" s="47">
        <f t="shared" si="305"/>
        <v>25.02</v>
      </c>
      <c r="M2610" s="47">
        <f t="shared" si="306"/>
        <v>24.7</v>
      </c>
      <c r="N2610" s="47">
        <f t="shared" si="307"/>
        <v>24.8</v>
      </c>
      <c r="O2610" s="48">
        <f t="shared" ca="1" si="308"/>
        <v>1766600</v>
      </c>
    </row>
    <row r="2611" spans="1:15" x14ac:dyDescent="0.25">
      <c r="A2611">
        <v>2596</v>
      </c>
      <c r="B2611" s="84">
        <v>38189</v>
      </c>
      <c r="C2611" s="47">
        <v>33.35</v>
      </c>
      <c r="D2611" s="47">
        <v>33.5</v>
      </c>
      <c r="E2611" s="47">
        <v>32.979999999999997</v>
      </c>
      <c r="F2611" s="47">
        <v>33</v>
      </c>
      <c r="G2611" s="48">
        <v>1304000</v>
      </c>
      <c r="H2611" s="47">
        <v>25.16</v>
      </c>
      <c r="I2611" s="51">
        <f t="shared" si="302"/>
        <v>0.76242424242424245</v>
      </c>
      <c r="J2611" s="51">
        <f t="shared" ca="1" si="303"/>
        <v>1</v>
      </c>
      <c r="K2611" s="47">
        <f t="shared" si="304"/>
        <v>25.43</v>
      </c>
      <c r="L2611" s="47">
        <f t="shared" si="305"/>
        <v>25.54</v>
      </c>
      <c r="M2611" s="47">
        <f t="shared" si="306"/>
        <v>25.14</v>
      </c>
      <c r="N2611" s="47">
        <f t="shared" si="307"/>
        <v>25.16</v>
      </c>
      <c r="O2611" s="48">
        <f t="shared" ca="1" si="308"/>
        <v>1304000</v>
      </c>
    </row>
    <row r="2612" spans="1:15" x14ac:dyDescent="0.25">
      <c r="A2612">
        <v>2597</v>
      </c>
      <c r="B2612" s="84">
        <v>38188</v>
      </c>
      <c r="C2612" s="47">
        <v>32.950000000000003</v>
      </c>
      <c r="D2612" s="47">
        <v>33.15</v>
      </c>
      <c r="E2612" s="47">
        <v>32.909999999999997</v>
      </c>
      <c r="F2612" s="47">
        <v>33.119999999999997</v>
      </c>
      <c r="G2612" s="48">
        <v>1410400</v>
      </c>
      <c r="H2612" s="47">
        <v>25.25</v>
      </c>
      <c r="I2612" s="51">
        <f t="shared" si="302"/>
        <v>0.76237922705314021</v>
      </c>
      <c r="J2612" s="51">
        <f t="shared" ca="1" si="303"/>
        <v>1</v>
      </c>
      <c r="K2612" s="47">
        <f t="shared" si="304"/>
        <v>25.12</v>
      </c>
      <c r="L2612" s="47">
        <f t="shared" si="305"/>
        <v>25.27</v>
      </c>
      <c r="M2612" s="47">
        <f t="shared" si="306"/>
        <v>25.09</v>
      </c>
      <c r="N2612" s="47">
        <f t="shared" si="307"/>
        <v>25.25</v>
      </c>
      <c r="O2612" s="48">
        <f t="shared" ca="1" si="308"/>
        <v>1410400</v>
      </c>
    </row>
    <row r="2613" spans="1:15" x14ac:dyDescent="0.25">
      <c r="A2613">
        <v>2598</v>
      </c>
      <c r="B2613" s="84">
        <v>38187</v>
      </c>
      <c r="C2613" s="47">
        <v>33.18</v>
      </c>
      <c r="D2613" s="47">
        <v>33.18</v>
      </c>
      <c r="E2613" s="47">
        <v>32.85</v>
      </c>
      <c r="F2613" s="47">
        <v>32.979999999999997</v>
      </c>
      <c r="G2613" s="48">
        <v>1763100</v>
      </c>
      <c r="H2613" s="47">
        <v>25.15</v>
      </c>
      <c r="I2613" s="51">
        <f t="shared" si="302"/>
        <v>0.76258338386901159</v>
      </c>
      <c r="J2613" s="51">
        <f t="shared" ca="1" si="303"/>
        <v>1</v>
      </c>
      <c r="K2613" s="47">
        <f t="shared" si="304"/>
        <v>25.3</v>
      </c>
      <c r="L2613" s="47">
        <f t="shared" si="305"/>
        <v>25.3</v>
      </c>
      <c r="M2613" s="47">
        <f t="shared" si="306"/>
        <v>25.05</v>
      </c>
      <c r="N2613" s="47">
        <f t="shared" si="307"/>
        <v>25.15</v>
      </c>
      <c r="O2613" s="48">
        <f t="shared" ca="1" si="308"/>
        <v>1763100</v>
      </c>
    </row>
    <row r="2614" spans="1:15" x14ac:dyDescent="0.25">
      <c r="A2614">
        <v>2599</v>
      </c>
      <c r="B2614" s="84">
        <v>38184</v>
      </c>
      <c r="C2614" s="47">
        <v>33.590000000000003</v>
      </c>
      <c r="D2614" s="47">
        <v>33.590000000000003</v>
      </c>
      <c r="E2614" s="47">
        <v>33</v>
      </c>
      <c r="F2614" s="47">
        <v>33</v>
      </c>
      <c r="G2614" s="48">
        <v>2171700</v>
      </c>
      <c r="H2614" s="47">
        <v>25.16</v>
      </c>
      <c r="I2614" s="51">
        <f t="shared" si="302"/>
        <v>0.76242424242424245</v>
      </c>
      <c r="J2614" s="51">
        <f t="shared" ca="1" si="303"/>
        <v>1</v>
      </c>
      <c r="K2614" s="47">
        <f t="shared" si="304"/>
        <v>25.61</v>
      </c>
      <c r="L2614" s="47">
        <f t="shared" si="305"/>
        <v>25.61</v>
      </c>
      <c r="M2614" s="47">
        <f t="shared" si="306"/>
        <v>25.16</v>
      </c>
      <c r="N2614" s="47">
        <f t="shared" si="307"/>
        <v>25.16</v>
      </c>
      <c r="O2614" s="48">
        <f t="shared" ca="1" si="308"/>
        <v>2171700</v>
      </c>
    </row>
    <row r="2615" spans="1:15" x14ac:dyDescent="0.25">
      <c r="A2615">
        <v>2600</v>
      </c>
      <c r="B2615" s="84">
        <v>38183</v>
      </c>
      <c r="C2615" s="47">
        <v>33.79</v>
      </c>
      <c r="D2615" s="47">
        <v>33.79</v>
      </c>
      <c r="E2615" s="47">
        <v>33.200000000000003</v>
      </c>
      <c r="F2615" s="47">
        <v>33.33</v>
      </c>
      <c r="G2615" s="48">
        <v>2321500</v>
      </c>
      <c r="H2615" s="47">
        <v>25.41</v>
      </c>
      <c r="I2615" s="51">
        <f t="shared" si="302"/>
        <v>0.76237623762376239</v>
      </c>
      <c r="J2615" s="51">
        <f t="shared" ca="1" si="303"/>
        <v>1</v>
      </c>
      <c r="K2615" s="47">
        <f t="shared" si="304"/>
        <v>25.76</v>
      </c>
      <c r="L2615" s="47">
        <f t="shared" si="305"/>
        <v>25.76</v>
      </c>
      <c r="M2615" s="47">
        <f t="shared" si="306"/>
        <v>25.31</v>
      </c>
      <c r="N2615" s="47">
        <f t="shared" si="307"/>
        <v>25.41</v>
      </c>
      <c r="O2615" s="48">
        <f t="shared" ca="1" si="308"/>
        <v>2321500</v>
      </c>
    </row>
    <row r="2616" spans="1:15" x14ac:dyDescent="0.25">
      <c r="A2616">
        <v>2601</v>
      </c>
      <c r="B2616" s="84">
        <v>38182</v>
      </c>
      <c r="C2616" s="47">
        <v>34.340000000000003</v>
      </c>
      <c r="D2616" s="47">
        <v>34.369999999999997</v>
      </c>
      <c r="E2616" s="47">
        <v>33.65</v>
      </c>
      <c r="F2616" s="47">
        <v>33.72</v>
      </c>
      <c r="G2616" s="48">
        <v>3186800</v>
      </c>
      <c r="H2616" s="47">
        <v>25.71</v>
      </c>
      <c r="I2616" s="51">
        <f t="shared" si="302"/>
        <v>0.76245551601423489</v>
      </c>
      <c r="J2616" s="51">
        <f t="shared" ca="1" si="303"/>
        <v>1</v>
      </c>
      <c r="K2616" s="47">
        <f t="shared" si="304"/>
        <v>26.18</v>
      </c>
      <c r="L2616" s="47">
        <f t="shared" si="305"/>
        <v>26.21</v>
      </c>
      <c r="M2616" s="47">
        <f t="shared" si="306"/>
        <v>25.66</v>
      </c>
      <c r="N2616" s="47">
        <f t="shared" si="307"/>
        <v>25.71</v>
      </c>
      <c r="O2616" s="48">
        <f t="shared" ca="1" si="308"/>
        <v>3186800</v>
      </c>
    </row>
    <row r="2617" spans="1:15" x14ac:dyDescent="0.25">
      <c r="A2617">
        <v>2602</v>
      </c>
      <c r="B2617" s="84">
        <v>38181</v>
      </c>
      <c r="C2617" s="47">
        <v>34.58</v>
      </c>
      <c r="D2617" s="47">
        <v>34.65</v>
      </c>
      <c r="E2617" s="47">
        <v>34.33</v>
      </c>
      <c r="F2617" s="47">
        <v>34.51</v>
      </c>
      <c r="G2617" s="48">
        <v>1035600</v>
      </c>
      <c r="H2617" s="47">
        <v>26.31</v>
      </c>
      <c r="I2617" s="51">
        <f t="shared" si="302"/>
        <v>0.76238771370617209</v>
      </c>
      <c r="J2617" s="51">
        <f t="shared" ca="1" si="303"/>
        <v>1</v>
      </c>
      <c r="K2617" s="47">
        <f t="shared" si="304"/>
        <v>26.36</v>
      </c>
      <c r="L2617" s="47">
        <f t="shared" si="305"/>
        <v>26.42</v>
      </c>
      <c r="M2617" s="47">
        <f t="shared" si="306"/>
        <v>26.17</v>
      </c>
      <c r="N2617" s="47">
        <f t="shared" si="307"/>
        <v>26.31</v>
      </c>
      <c r="O2617" s="48">
        <f t="shared" ca="1" si="308"/>
        <v>1035600</v>
      </c>
    </row>
    <row r="2618" spans="1:15" x14ac:dyDescent="0.25">
      <c r="A2618">
        <v>2603</v>
      </c>
      <c r="B2618" s="84">
        <v>38180</v>
      </c>
      <c r="C2618" s="47">
        <v>34.869999999999997</v>
      </c>
      <c r="D2618" s="47">
        <v>35</v>
      </c>
      <c r="E2618" s="47">
        <v>34.4</v>
      </c>
      <c r="F2618" s="47">
        <v>34.479999999999997</v>
      </c>
      <c r="G2618" s="48">
        <v>1663600</v>
      </c>
      <c r="H2618" s="47">
        <v>26.29</v>
      </c>
      <c r="I2618" s="51">
        <f t="shared" si="302"/>
        <v>0.76247099767981441</v>
      </c>
      <c r="J2618" s="51">
        <f t="shared" ca="1" si="303"/>
        <v>1</v>
      </c>
      <c r="K2618" s="47">
        <f t="shared" si="304"/>
        <v>26.59</v>
      </c>
      <c r="L2618" s="47">
        <f t="shared" si="305"/>
        <v>26.69</v>
      </c>
      <c r="M2618" s="47">
        <f t="shared" si="306"/>
        <v>26.23</v>
      </c>
      <c r="N2618" s="47">
        <f t="shared" si="307"/>
        <v>26.29</v>
      </c>
      <c r="O2618" s="48">
        <f t="shared" ca="1" si="308"/>
        <v>1663600</v>
      </c>
    </row>
    <row r="2619" spans="1:15" x14ac:dyDescent="0.25">
      <c r="A2619">
        <v>2604</v>
      </c>
      <c r="B2619" s="84">
        <v>38177</v>
      </c>
      <c r="C2619" s="47">
        <v>34.71</v>
      </c>
      <c r="D2619" s="47">
        <v>35.119999999999997</v>
      </c>
      <c r="E2619" s="47">
        <v>34.67</v>
      </c>
      <c r="F2619" s="47">
        <v>34.83</v>
      </c>
      <c r="G2619" s="48">
        <v>1400400</v>
      </c>
      <c r="H2619" s="47">
        <v>26.56</v>
      </c>
      <c r="I2619" s="51">
        <f t="shared" si="302"/>
        <v>0.76256101062302617</v>
      </c>
      <c r="J2619" s="51">
        <f t="shared" ca="1" si="303"/>
        <v>1</v>
      </c>
      <c r="K2619" s="47">
        <f t="shared" si="304"/>
        <v>26.47</v>
      </c>
      <c r="L2619" s="47">
        <f t="shared" si="305"/>
        <v>26.78</v>
      </c>
      <c r="M2619" s="47">
        <f t="shared" si="306"/>
        <v>26.44</v>
      </c>
      <c r="N2619" s="47">
        <f t="shared" si="307"/>
        <v>26.56</v>
      </c>
      <c r="O2619" s="48">
        <f t="shared" ca="1" si="308"/>
        <v>1400400</v>
      </c>
    </row>
    <row r="2620" spans="1:15" x14ac:dyDescent="0.25">
      <c r="A2620">
        <v>2605</v>
      </c>
      <c r="B2620" s="84">
        <v>38176</v>
      </c>
      <c r="C2620" s="47">
        <v>34.25</v>
      </c>
      <c r="D2620" s="47">
        <v>34.81</v>
      </c>
      <c r="E2620" s="47">
        <v>34.14</v>
      </c>
      <c r="F2620" s="47">
        <v>34.61</v>
      </c>
      <c r="G2620" s="48">
        <v>1628600</v>
      </c>
      <c r="H2620" s="47">
        <v>26.39</v>
      </c>
      <c r="I2620" s="51">
        <f t="shared" si="302"/>
        <v>0.76249638832707312</v>
      </c>
      <c r="J2620" s="51">
        <f t="shared" ca="1" si="303"/>
        <v>1</v>
      </c>
      <c r="K2620" s="47">
        <f t="shared" si="304"/>
        <v>26.12</v>
      </c>
      <c r="L2620" s="47">
        <f t="shared" si="305"/>
        <v>26.54</v>
      </c>
      <c r="M2620" s="47">
        <f t="shared" si="306"/>
        <v>26.03</v>
      </c>
      <c r="N2620" s="47">
        <f t="shared" si="307"/>
        <v>26.39</v>
      </c>
      <c r="O2620" s="48">
        <f t="shared" ca="1" si="308"/>
        <v>1628600</v>
      </c>
    </row>
    <row r="2621" spans="1:15" x14ac:dyDescent="0.25">
      <c r="A2621">
        <v>2606</v>
      </c>
      <c r="B2621" s="84">
        <v>38175</v>
      </c>
      <c r="C2621" s="47">
        <v>34.090000000000003</v>
      </c>
      <c r="D2621" s="47">
        <v>34.590000000000003</v>
      </c>
      <c r="E2621" s="47">
        <v>33.9</v>
      </c>
      <c r="F2621" s="47">
        <v>34.409999999999997</v>
      </c>
      <c r="G2621" s="48">
        <v>1958600</v>
      </c>
      <c r="H2621" s="47">
        <v>26.24</v>
      </c>
      <c r="I2621" s="51">
        <f t="shared" si="302"/>
        <v>0.76256902063353682</v>
      </c>
      <c r="J2621" s="51">
        <f t="shared" ca="1" si="303"/>
        <v>1</v>
      </c>
      <c r="K2621" s="47">
        <f t="shared" si="304"/>
        <v>26</v>
      </c>
      <c r="L2621" s="47">
        <f t="shared" si="305"/>
        <v>26.38</v>
      </c>
      <c r="M2621" s="47">
        <f t="shared" si="306"/>
        <v>25.85</v>
      </c>
      <c r="N2621" s="47">
        <f t="shared" si="307"/>
        <v>26.24</v>
      </c>
      <c r="O2621" s="48">
        <f t="shared" ca="1" si="308"/>
        <v>1958600</v>
      </c>
    </row>
    <row r="2622" spans="1:15" x14ac:dyDescent="0.25">
      <c r="A2622">
        <v>2607</v>
      </c>
      <c r="B2622" s="84">
        <v>38174</v>
      </c>
      <c r="C2622" s="47">
        <v>34.729999999999997</v>
      </c>
      <c r="D2622" s="47">
        <v>34.85</v>
      </c>
      <c r="E2622" s="47">
        <v>33.75</v>
      </c>
      <c r="F2622" s="47">
        <v>34</v>
      </c>
      <c r="G2622" s="48">
        <v>4300700</v>
      </c>
      <c r="H2622" s="47">
        <v>25.92</v>
      </c>
      <c r="I2622" s="51">
        <f t="shared" si="302"/>
        <v>0.76235294117647068</v>
      </c>
      <c r="J2622" s="51">
        <f t="shared" ca="1" si="303"/>
        <v>1</v>
      </c>
      <c r="K2622" s="47">
        <f t="shared" si="304"/>
        <v>26.48</v>
      </c>
      <c r="L2622" s="47">
        <f t="shared" si="305"/>
        <v>26.57</v>
      </c>
      <c r="M2622" s="47">
        <f t="shared" si="306"/>
        <v>25.73</v>
      </c>
      <c r="N2622" s="47">
        <f t="shared" si="307"/>
        <v>25.92</v>
      </c>
      <c r="O2622" s="48">
        <f t="shared" ca="1" si="308"/>
        <v>4300700</v>
      </c>
    </row>
    <row r="2623" spans="1:15" x14ac:dyDescent="0.25">
      <c r="A2623">
        <v>2608</v>
      </c>
      <c r="B2623" s="84">
        <v>38170</v>
      </c>
      <c r="C2623" s="47">
        <v>34.74</v>
      </c>
      <c r="D2623" s="47">
        <v>34.96</v>
      </c>
      <c r="E2623" s="47">
        <v>34.58</v>
      </c>
      <c r="F2623" s="47">
        <v>34.72</v>
      </c>
      <c r="G2623" s="48">
        <v>1802000</v>
      </c>
      <c r="H2623" s="47">
        <v>26.47</v>
      </c>
      <c r="I2623" s="51">
        <f t="shared" si="302"/>
        <v>0.76238479262672809</v>
      </c>
      <c r="J2623" s="51">
        <f t="shared" ca="1" si="303"/>
        <v>1</v>
      </c>
      <c r="K2623" s="47">
        <f t="shared" si="304"/>
        <v>26.49</v>
      </c>
      <c r="L2623" s="47">
        <f t="shared" si="305"/>
        <v>26.65</v>
      </c>
      <c r="M2623" s="47">
        <f t="shared" si="306"/>
        <v>26.36</v>
      </c>
      <c r="N2623" s="47">
        <f t="shared" si="307"/>
        <v>26.47</v>
      </c>
      <c r="O2623" s="48">
        <f t="shared" ca="1" si="308"/>
        <v>1802000</v>
      </c>
    </row>
    <row r="2624" spans="1:15" x14ac:dyDescent="0.25">
      <c r="A2624">
        <v>2609</v>
      </c>
      <c r="B2624" s="84">
        <v>38169</v>
      </c>
      <c r="C2624" s="47">
        <v>35.64</v>
      </c>
      <c r="D2624" s="47">
        <v>35.799999999999997</v>
      </c>
      <c r="E2624" s="47">
        <v>34.81</v>
      </c>
      <c r="F2624" s="47">
        <v>35.35</v>
      </c>
      <c r="G2624" s="48">
        <v>1863000</v>
      </c>
      <c r="H2624" s="47">
        <v>26.8</v>
      </c>
      <c r="I2624" s="51">
        <f t="shared" si="302"/>
        <v>0.75813295615275811</v>
      </c>
      <c r="J2624" s="51">
        <f t="shared" ca="1" si="303"/>
        <v>1</v>
      </c>
      <c r="K2624" s="47">
        <f t="shared" si="304"/>
        <v>27.02</v>
      </c>
      <c r="L2624" s="47">
        <f t="shared" si="305"/>
        <v>27.14</v>
      </c>
      <c r="M2624" s="47">
        <f t="shared" si="306"/>
        <v>26.39</v>
      </c>
      <c r="N2624" s="47">
        <f t="shared" si="307"/>
        <v>26.8</v>
      </c>
      <c r="O2624" s="48">
        <f t="shared" ca="1" si="308"/>
        <v>1863000</v>
      </c>
    </row>
    <row r="2625" spans="1:15" x14ac:dyDescent="0.25">
      <c r="A2625">
        <v>2610</v>
      </c>
      <c r="B2625" s="84">
        <v>38168</v>
      </c>
      <c r="C2625" s="47">
        <v>35.25</v>
      </c>
      <c r="D2625" s="47">
        <v>35.85</v>
      </c>
      <c r="E2625" s="47">
        <v>35.229999999999997</v>
      </c>
      <c r="F2625" s="47">
        <v>35.770000000000003</v>
      </c>
      <c r="G2625" s="48">
        <v>1835200</v>
      </c>
      <c r="H2625" s="47">
        <v>27.12</v>
      </c>
      <c r="I2625" s="51">
        <f t="shared" si="302"/>
        <v>0.75817724350013971</v>
      </c>
      <c r="J2625" s="51">
        <f t="shared" ca="1" si="303"/>
        <v>1</v>
      </c>
      <c r="K2625" s="47">
        <f t="shared" si="304"/>
        <v>26.73</v>
      </c>
      <c r="L2625" s="47">
        <f t="shared" si="305"/>
        <v>27.18</v>
      </c>
      <c r="M2625" s="47">
        <f t="shared" si="306"/>
        <v>26.71</v>
      </c>
      <c r="N2625" s="47">
        <f t="shared" si="307"/>
        <v>27.12</v>
      </c>
      <c r="O2625" s="48">
        <f t="shared" ca="1" si="308"/>
        <v>1835200</v>
      </c>
    </row>
    <row r="2626" spans="1:15" x14ac:dyDescent="0.25">
      <c r="A2626">
        <v>2611</v>
      </c>
      <c r="B2626" s="84">
        <v>38167</v>
      </c>
      <c r="C2626" s="47">
        <v>34.56</v>
      </c>
      <c r="D2626" s="47">
        <v>35.270000000000003</v>
      </c>
      <c r="E2626" s="47">
        <v>34.299999999999997</v>
      </c>
      <c r="F2626" s="47">
        <v>35.229999999999997</v>
      </c>
      <c r="G2626" s="48">
        <v>1989500</v>
      </c>
      <c r="H2626" s="47">
        <v>26.71</v>
      </c>
      <c r="I2626" s="51">
        <f t="shared" si="302"/>
        <v>0.7581606585296623</v>
      </c>
      <c r="J2626" s="51">
        <f t="shared" ca="1" si="303"/>
        <v>1</v>
      </c>
      <c r="K2626" s="47">
        <f t="shared" si="304"/>
        <v>26.2</v>
      </c>
      <c r="L2626" s="47">
        <f t="shared" si="305"/>
        <v>26.74</v>
      </c>
      <c r="M2626" s="47">
        <f t="shared" si="306"/>
        <v>26</v>
      </c>
      <c r="N2626" s="47">
        <f t="shared" si="307"/>
        <v>26.71</v>
      </c>
      <c r="O2626" s="48">
        <f t="shared" ca="1" si="308"/>
        <v>1989500</v>
      </c>
    </row>
    <row r="2627" spans="1:15" x14ac:dyDescent="0.25">
      <c r="A2627">
        <v>2612</v>
      </c>
      <c r="B2627" s="84">
        <v>38166</v>
      </c>
      <c r="C2627" s="47">
        <v>34.799999999999997</v>
      </c>
      <c r="D2627" s="47">
        <v>34.92</v>
      </c>
      <c r="E2627" s="47">
        <v>34.47</v>
      </c>
      <c r="F2627" s="47">
        <v>34.56</v>
      </c>
      <c r="G2627" s="48">
        <v>1716600</v>
      </c>
      <c r="H2627" s="47">
        <v>26.2</v>
      </c>
      <c r="I2627" s="51">
        <f t="shared" si="302"/>
        <v>0.75810185185185175</v>
      </c>
      <c r="J2627" s="51">
        <f t="shared" ca="1" si="303"/>
        <v>1</v>
      </c>
      <c r="K2627" s="47">
        <f t="shared" si="304"/>
        <v>26.38</v>
      </c>
      <c r="L2627" s="47">
        <f t="shared" si="305"/>
        <v>26.47</v>
      </c>
      <c r="M2627" s="47">
        <f t="shared" si="306"/>
        <v>26.13</v>
      </c>
      <c r="N2627" s="47">
        <f t="shared" si="307"/>
        <v>26.2</v>
      </c>
      <c r="O2627" s="48">
        <f t="shared" ca="1" si="308"/>
        <v>1716600</v>
      </c>
    </row>
    <row r="2628" spans="1:15" x14ac:dyDescent="0.25">
      <c r="A2628">
        <v>2613</v>
      </c>
      <c r="B2628" s="84">
        <v>38163</v>
      </c>
      <c r="C2628" s="47">
        <v>34.5</v>
      </c>
      <c r="D2628" s="47">
        <v>34.74</v>
      </c>
      <c r="E2628" s="47">
        <v>34.5</v>
      </c>
      <c r="F2628" s="47">
        <v>34.67</v>
      </c>
      <c r="G2628" s="48">
        <v>1796100</v>
      </c>
      <c r="H2628" s="47">
        <v>26.28</v>
      </c>
      <c r="I2628" s="51">
        <f t="shared" si="302"/>
        <v>0.75800403807326222</v>
      </c>
      <c r="J2628" s="51">
        <f t="shared" ca="1" si="303"/>
        <v>1</v>
      </c>
      <c r="K2628" s="47">
        <f t="shared" si="304"/>
        <v>26.15</v>
      </c>
      <c r="L2628" s="47">
        <f t="shared" si="305"/>
        <v>26.33</v>
      </c>
      <c r="M2628" s="47">
        <f t="shared" si="306"/>
        <v>26.15</v>
      </c>
      <c r="N2628" s="47">
        <f t="shared" si="307"/>
        <v>26.28</v>
      </c>
      <c r="O2628" s="48">
        <f t="shared" ca="1" si="308"/>
        <v>1796100</v>
      </c>
    </row>
    <row r="2629" spans="1:15" x14ac:dyDescent="0.25">
      <c r="A2629">
        <v>2614</v>
      </c>
      <c r="B2629" s="84">
        <v>38162</v>
      </c>
      <c r="C2629" s="47">
        <v>35.479999999999997</v>
      </c>
      <c r="D2629" s="47">
        <v>35.479999999999997</v>
      </c>
      <c r="E2629" s="47">
        <v>34.97</v>
      </c>
      <c r="F2629" s="47">
        <v>34.97</v>
      </c>
      <c r="G2629" s="48">
        <v>944800</v>
      </c>
      <c r="H2629" s="47">
        <v>26.51</v>
      </c>
      <c r="I2629" s="51">
        <f t="shared" si="302"/>
        <v>0.75807835287389203</v>
      </c>
      <c r="J2629" s="51">
        <f t="shared" ca="1" si="303"/>
        <v>1</v>
      </c>
      <c r="K2629" s="47">
        <f t="shared" si="304"/>
        <v>26.9</v>
      </c>
      <c r="L2629" s="47">
        <f t="shared" si="305"/>
        <v>26.9</v>
      </c>
      <c r="M2629" s="47">
        <f t="shared" si="306"/>
        <v>26.51</v>
      </c>
      <c r="N2629" s="47">
        <f t="shared" si="307"/>
        <v>26.51</v>
      </c>
      <c r="O2629" s="48">
        <f t="shared" ca="1" si="308"/>
        <v>944800</v>
      </c>
    </row>
    <row r="2630" spans="1:15" x14ac:dyDescent="0.25">
      <c r="A2630">
        <v>2615</v>
      </c>
      <c r="B2630" s="84">
        <v>38161</v>
      </c>
      <c r="C2630" s="47">
        <v>35.08</v>
      </c>
      <c r="D2630" s="47">
        <v>35.479999999999997</v>
      </c>
      <c r="E2630" s="47">
        <v>34.799999999999997</v>
      </c>
      <c r="F2630" s="47">
        <v>35.409999999999997</v>
      </c>
      <c r="G2630" s="48">
        <v>1596400</v>
      </c>
      <c r="H2630" s="47">
        <v>26.85</v>
      </c>
      <c r="I2630" s="51">
        <f t="shared" si="302"/>
        <v>0.75826037842417404</v>
      </c>
      <c r="J2630" s="51">
        <f t="shared" ca="1" si="303"/>
        <v>1</v>
      </c>
      <c r="K2630" s="47">
        <f t="shared" si="304"/>
        <v>26.6</v>
      </c>
      <c r="L2630" s="47">
        <f t="shared" si="305"/>
        <v>26.9</v>
      </c>
      <c r="M2630" s="47">
        <f t="shared" si="306"/>
        <v>26.39</v>
      </c>
      <c r="N2630" s="47">
        <f t="shared" si="307"/>
        <v>26.85</v>
      </c>
      <c r="O2630" s="48">
        <f t="shared" ca="1" si="308"/>
        <v>1596400</v>
      </c>
    </row>
    <row r="2631" spans="1:15" x14ac:dyDescent="0.25">
      <c r="A2631">
        <v>2616</v>
      </c>
      <c r="B2631" s="84">
        <v>38160</v>
      </c>
      <c r="C2631" s="47">
        <v>34.619999999999997</v>
      </c>
      <c r="D2631" s="47">
        <v>35.159999999999997</v>
      </c>
      <c r="E2631" s="47">
        <v>34.6</v>
      </c>
      <c r="F2631" s="47">
        <v>35.08</v>
      </c>
      <c r="G2631" s="48">
        <v>976000</v>
      </c>
      <c r="H2631" s="47">
        <v>26.6</v>
      </c>
      <c r="I2631" s="51">
        <f t="shared" si="302"/>
        <v>0.75826681870011414</v>
      </c>
      <c r="J2631" s="51">
        <f t="shared" ca="1" si="303"/>
        <v>1</v>
      </c>
      <c r="K2631" s="47">
        <f t="shared" si="304"/>
        <v>26.25</v>
      </c>
      <c r="L2631" s="47">
        <f t="shared" si="305"/>
        <v>26.66</v>
      </c>
      <c r="M2631" s="47">
        <f t="shared" si="306"/>
        <v>26.24</v>
      </c>
      <c r="N2631" s="47">
        <f t="shared" si="307"/>
        <v>26.6</v>
      </c>
      <c r="O2631" s="48">
        <f t="shared" ca="1" si="308"/>
        <v>976000</v>
      </c>
    </row>
    <row r="2632" spans="1:15" x14ac:dyDescent="0.25">
      <c r="A2632">
        <v>2617</v>
      </c>
      <c r="B2632" s="84">
        <v>38159</v>
      </c>
      <c r="C2632" s="47">
        <v>35.119999999999997</v>
      </c>
      <c r="D2632" s="47">
        <v>35.15</v>
      </c>
      <c r="E2632" s="47">
        <v>34.630000000000003</v>
      </c>
      <c r="F2632" s="47">
        <v>34.729999999999997</v>
      </c>
      <c r="G2632" s="48">
        <v>1449900</v>
      </c>
      <c r="H2632" s="47">
        <v>26.33</v>
      </c>
      <c r="I2632" s="51">
        <f t="shared" si="302"/>
        <v>0.75813417794414051</v>
      </c>
      <c r="J2632" s="51">
        <f t="shared" ca="1" si="303"/>
        <v>1</v>
      </c>
      <c r="K2632" s="47">
        <f t="shared" si="304"/>
        <v>26.63</v>
      </c>
      <c r="L2632" s="47">
        <f t="shared" si="305"/>
        <v>26.65</v>
      </c>
      <c r="M2632" s="47">
        <f t="shared" si="306"/>
        <v>26.25</v>
      </c>
      <c r="N2632" s="47">
        <f t="shared" si="307"/>
        <v>26.33</v>
      </c>
      <c r="O2632" s="48">
        <f t="shared" ca="1" si="308"/>
        <v>1449900</v>
      </c>
    </row>
    <row r="2633" spans="1:15" x14ac:dyDescent="0.25">
      <c r="A2633">
        <v>2618</v>
      </c>
      <c r="B2633" s="84">
        <v>38156</v>
      </c>
      <c r="C2633" s="47">
        <v>34.74</v>
      </c>
      <c r="D2633" s="47">
        <v>35.369999999999997</v>
      </c>
      <c r="E2633" s="47">
        <v>34.700000000000003</v>
      </c>
      <c r="F2633" s="47">
        <v>35.1</v>
      </c>
      <c r="G2633" s="48">
        <v>2516700</v>
      </c>
      <c r="H2633" s="47">
        <v>26.61</v>
      </c>
      <c r="I2633" s="51">
        <f t="shared" si="302"/>
        <v>0.75811965811965809</v>
      </c>
      <c r="J2633" s="51">
        <f t="shared" ca="1" si="303"/>
        <v>1</v>
      </c>
      <c r="K2633" s="47">
        <f t="shared" si="304"/>
        <v>26.34</v>
      </c>
      <c r="L2633" s="47">
        <f t="shared" si="305"/>
        <v>26.81</v>
      </c>
      <c r="M2633" s="47">
        <f t="shared" si="306"/>
        <v>26.31</v>
      </c>
      <c r="N2633" s="47">
        <f t="shared" si="307"/>
        <v>26.61</v>
      </c>
      <c r="O2633" s="48">
        <f t="shared" ca="1" si="308"/>
        <v>2516700</v>
      </c>
    </row>
    <row r="2634" spans="1:15" x14ac:dyDescent="0.25">
      <c r="A2634">
        <v>2619</v>
      </c>
      <c r="B2634" s="84">
        <v>38155</v>
      </c>
      <c r="C2634" s="47">
        <v>34.82</v>
      </c>
      <c r="D2634" s="47">
        <v>34.94</v>
      </c>
      <c r="E2634" s="47">
        <v>34.700000000000003</v>
      </c>
      <c r="F2634" s="47">
        <v>34.869999999999997</v>
      </c>
      <c r="G2634" s="48">
        <v>1272500</v>
      </c>
      <c r="H2634" s="47">
        <v>26.44</v>
      </c>
      <c r="I2634" s="51">
        <f t="shared" si="302"/>
        <v>0.75824490966446811</v>
      </c>
      <c r="J2634" s="51">
        <f t="shared" ca="1" si="303"/>
        <v>1</v>
      </c>
      <c r="K2634" s="47">
        <f t="shared" si="304"/>
        <v>26.4</v>
      </c>
      <c r="L2634" s="47">
        <f t="shared" si="305"/>
        <v>26.49</v>
      </c>
      <c r="M2634" s="47">
        <f t="shared" si="306"/>
        <v>26.31</v>
      </c>
      <c r="N2634" s="47">
        <f t="shared" si="307"/>
        <v>26.44</v>
      </c>
      <c r="O2634" s="48">
        <f t="shared" ca="1" si="308"/>
        <v>1272500</v>
      </c>
    </row>
    <row r="2635" spans="1:15" x14ac:dyDescent="0.25">
      <c r="A2635">
        <v>2620</v>
      </c>
      <c r="B2635" s="84">
        <v>38154</v>
      </c>
      <c r="C2635" s="47">
        <v>34.58</v>
      </c>
      <c r="D2635" s="47">
        <v>34.89</v>
      </c>
      <c r="E2635" s="47">
        <v>34.57</v>
      </c>
      <c r="F2635" s="47">
        <v>34.869999999999997</v>
      </c>
      <c r="G2635" s="48">
        <v>985200</v>
      </c>
      <c r="H2635" s="47">
        <v>26.44</v>
      </c>
      <c r="I2635" s="51">
        <f t="shared" si="302"/>
        <v>0.75824490966446811</v>
      </c>
      <c r="J2635" s="51">
        <f t="shared" ca="1" si="303"/>
        <v>1</v>
      </c>
      <c r="K2635" s="47">
        <f t="shared" si="304"/>
        <v>26.22</v>
      </c>
      <c r="L2635" s="47">
        <f t="shared" si="305"/>
        <v>26.46</v>
      </c>
      <c r="M2635" s="47">
        <f t="shared" si="306"/>
        <v>26.21</v>
      </c>
      <c r="N2635" s="47">
        <f t="shared" si="307"/>
        <v>26.44</v>
      </c>
      <c r="O2635" s="48">
        <f t="shared" ca="1" si="308"/>
        <v>985200</v>
      </c>
    </row>
    <row r="2636" spans="1:15" x14ac:dyDescent="0.25">
      <c r="A2636">
        <v>2621</v>
      </c>
      <c r="B2636" s="84">
        <v>38153</v>
      </c>
      <c r="C2636" s="47">
        <v>34.299999999999997</v>
      </c>
      <c r="D2636" s="47">
        <v>34.619999999999997</v>
      </c>
      <c r="E2636" s="47">
        <v>34.299999999999997</v>
      </c>
      <c r="F2636" s="47">
        <v>34.51</v>
      </c>
      <c r="G2636" s="48">
        <v>1639400</v>
      </c>
      <c r="H2636" s="47">
        <v>26.16</v>
      </c>
      <c r="I2636" s="51">
        <f t="shared" si="302"/>
        <v>0.75804114749348017</v>
      </c>
      <c r="J2636" s="51">
        <f t="shared" ca="1" si="303"/>
        <v>1</v>
      </c>
      <c r="K2636" s="47">
        <f t="shared" si="304"/>
        <v>26</v>
      </c>
      <c r="L2636" s="47">
        <f t="shared" si="305"/>
        <v>26.24</v>
      </c>
      <c r="M2636" s="47">
        <f t="shared" si="306"/>
        <v>26</v>
      </c>
      <c r="N2636" s="47">
        <f t="shared" si="307"/>
        <v>26.16</v>
      </c>
      <c r="O2636" s="48">
        <f t="shared" ca="1" si="308"/>
        <v>1639400</v>
      </c>
    </row>
    <row r="2637" spans="1:15" x14ac:dyDescent="0.25">
      <c r="A2637">
        <v>2622</v>
      </c>
      <c r="B2637" s="84">
        <v>38152</v>
      </c>
      <c r="C2637" s="47">
        <v>34.15</v>
      </c>
      <c r="D2637" s="47">
        <v>34.29</v>
      </c>
      <c r="E2637" s="47">
        <v>34.1</v>
      </c>
      <c r="F2637" s="47">
        <v>34.21</v>
      </c>
      <c r="G2637" s="48">
        <v>1168500</v>
      </c>
      <c r="H2637" s="47">
        <v>25.94</v>
      </c>
      <c r="I2637" s="51">
        <f t="shared" si="302"/>
        <v>0.75825781935106695</v>
      </c>
      <c r="J2637" s="51">
        <f t="shared" ca="1" si="303"/>
        <v>1</v>
      </c>
      <c r="K2637" s="47">
        <f t="shared" si="304"/>
        <v>25.89</v>
      </c>
      <c r="L2637" s="47">
        <f t="shared" si="305"/>
        <v>26</v>
      </c>
      <c r="M2637" s="47">
        <f t="shared" si="306"/>
        <v>25.86</v>
      </c>
      <c r="N2637" s="47">
        <f t="shared" si="307"/>
        <v>25.94</v>
      </c>
      <c r="O2637" s="48">
        <f t="shared" ca="1" si="308"/>
        <v>1168500</v>
      </c>
    </row>
    <row r="2638" spans="1:15" x14ac:dyDescent="0.25">
      <c r="A2638">
        <v>2623</v>
      </c>
      <c r="B2638" s="84">
        <v>38148</v>
      </c>
      <c r="C2638" s="47">
        <v>34.020000000000003</v>
      </c>
      <c r="D2638" s="47">
        <v>34.36</v>
      </c>
      <c r="E2638" s="47">
        <v>33.979999999999997</v>
      </c>
      <c r="F2638" s="47">
        <v>34.36</v>
      </c>
      <c r="G2638" s="48">
        <v>1039700</v>
      </c>
      <c r="H2638" s="47">
        <v>26.05</v>
      </c>
      <c r="I2638" s="51">
        <f t="shared" si="302"/>
        <v>0.75814901047729921</v>
      </c>
      <c r="J2638" s="51">
        <f t="shared" ca="1" si="303"/>
        <v>1</v>
      </c>
      <c r="K2638" s="47">
        <f t="shared" si="304"/>
        <v>25.79</v>
      </c>
      <c r="L2638" s="47">
        <f t="shared" si="305"/>
        <v>26.05</v>
      </c>
      <c r="M2638" s="47">
        <f t="shared" si="306"/>
        <v>25.76</v>
      </c>
      <c r="N2638" s="47">
        <f t="shared" si="307"/>
        <v>26.05</v>
      </c>
      <c r="O2638" s="48">
        <f t="shared" ca="1" si="308"/>
        <v>1039700</v>
      </c>
    </row>
    <row r="2639" spans="1:15" x14ac:dyDescent="0.25">
      <c r="A2639">
        <v>2624</v>
      </c>
      <c r="B2639" s="84">
        <v>38147</v>
      </c>
      <c r="C2639" s="47">
        <v>33.97</v>
      </c>
      <c r="D2639" s="47">
        <v>34.299999999999997</v>
      </c>
      <c r="E2639" s="47">
        <v>33.909999999999997</v>
      </c>
      <c r="F2639" s="47">
        <v>34.1</v>
      </c>
      <c r="G2639" s="48">
        <v>1752200</v>
      </c>
      <c r="H2639" s="47">
        <v>25.85</v>
      </c>
      <c r="I2639" s="51">
        <f t="shared" si="302"/>
        <v>0.75806451612903225</v>
      </c>
      <c r="J2639" s="51">
        <f t="shared" ca="1" si="303"/>
        <v>1</v>
      </c>
      <c r="K2639" s="47">
        <f t="shared" si="304"/>
        <v>25.75</v>
      </c>
      <c r="L2639" s="47">
        <f t="shared" si="305"/>
        <v>26</v>
      </c>
      <c r="M2639" s="47">
        <f t="shared" si="306"/>
        <v>25.71</v>
      </c>
      <c r="N2639" s="47">
        <f t="shared" si="307"/>
        <v>25.85</v>
      </c>
      <c r="O2639" s="48">
        <f t="shared" ca="1" si="308"/>
        <v>1752200</v>
      </c>
    </row>
    <row r="2640" spans="1:15" x14ac:dyDescent="0.25">
      <c r="A2640">
        <v>2625</v>
      </c>
      <c r="B2640" s="84">
        <v>38146</v>
      </c>
      <c r="C2640" s="47">
        <v>33.64</v>
      </c>
      <c r="D2640" s="47">
        <v>34.090000000000003</v>
      </c>
      <c r="E2640" s="47">
        <v>33.630000000000003</v>
      </c>
      <c r="F2640" s="47">
        <v>34.020000000000003</v>
      </c>
      <c r="G2640" s="48">
        <v>1328900</v>
      </c>
      <c r="H2640" s="47">
        <v>25.79</v>
      </c>
      <c r="I2640" s="51">
        <f t="shared" si="302"/>
        <v>0.75808348030570238</v>
      </c>
      <c r="J2640" s="51">
        <f t="shared" ca="1" si="303"/>
        <v>1</v>
      </c>
      <c r="K2640" s="47">
        <f t="shared" si="304"/>
        <v>25.5</v>
      </c>
      <c r="L2640" s="47">
        <f t="shared" si="305"/>
        <v>25.84</v>
      </c>
      <c r="M2640" s="47">
        <f t="shared" si="306"/>
        <v>25.49</v>
      </c>
      <c r="N2640" s="47">
        <f t="shared" si="307"/>
        <v>25.79</v>
      </c>
      <c r="O2640" s="48">
        <f t="shared" ca="1" si="308"/>
        <v>1328900</v>
      </c>
    </row>
    <row r="2641" spans="1:15" x14ac:dyDescent="0.25">
      <c r="A2641">
        <v>2626</v>
      </c>
      <c r="B2641" s="84">
        <v>38145</v>
      </c>
      <c r="C2641" s="47">
        <v>33.56</v>
      </c>
      <c r="D2641" s="47">
        <v>33.9</v>
      </c>
      <c r="E2641" s="47">
        <v>33.53</v>
      </c>
      <c r="F2641" s="47">
        <v>33.799999999999997</v>
      </c>
      <c r="G2641" s="48">
        <v>1421300</v>
      </c>
      <c r="H2641" s="47">
        <v>25.63</v>
      </c>
      <c r="I2641" s="51">
        <f t="shared" ref="I2641:I2704" si="309">H2641/F2641</f>
        <v>0.75828402366863912</v>
      </c>
      <c r="J2641" s="51">
        <f t="shared" ref="J2641:J2704" ca="1" si="310">INDEX(OFFSET($T$15,0,0,$S$13+1,1),MATCH(B2641,OFFSET($Q$15,0,0,$S$13+1,1),-1))</f>
        <v>1</v>
      </c>
      <c r="K2641" s="47">
        <f t="shared" ref="K2641:K2704" si="311">ROUND($I2641*C2641,2)</f>
        <v>25.45</v>
      </c>
      <c r="L2641" s="47">
        <f t="shared" ref="L2641:L2704" si="312">ROUND($I2641*D2641,2)</f>
        <v>25.71</v>
      </c>
      <c r="M2641" s="47">
        <f t="shared" ref="M2641:M2704" si="313">ROUND($I2641*E2641,2)</f>
        <v>25.43</v>
      </c>
      <c r="N2641" s="47">
        <f t="shared" ref="N2641:N2704" si="314">ROUND($I2641*F2641,2)</f>
        <v>25.63</v>
      </c>
      <c r="O2641" s="48">
        <f t="shared" ref="O2641:O2704" ca="1" si="315">G2641*J2641</f>
        <v>1421300</v>
      </c>
    </row>
    <row r="2642" spans="1:15" x14ac:dyDescent="0.25">
      <c r="A2642">
        <v>2627</v>
      </c>
      <c r="B2642" s="84">
        <v>38142</v>
      </c>
      <c r="C2642" s="47">
        <v>33.549999999999997</v>
      </c>
      <c r="D2642" s="47">
        <v>33.630000000000003</v>
      </c>
      <c r="E2642" s="47">
        <v>33.380000000000003</v>
      </c>
      <c r="F2642" s="47">
        <v>33.549999999999997</v>
      </c>
      <c r="G2642" s="48">
        <v>1863500</v>
      </c>
      <c r="H2642" s="47">
        <v>25.44</v>
      </c>
      <c r="I2642" s="51">
        <f t="shared" si="309"/>
        <v>0.75827123695976162</v>
      </c>
      <c r="J2642" s="51">
        <f t="shared" ca="1" si="310"/>
        <v>1</v>
      </c>
      <c r="K2642" s="47">
        <f t="shared" si="311"/>
        <v>25.44</v>
      </c>
      <c r="L2642" s="47">
        <f t="shared" si="312"/>
        <v>25.5</v>
      </c>
      <c r="M2642" s="47">
        <f t="shared" si="313"/>
        <v>25.31</v>
      </c>
      <c r="N2642" s="47">
        <f t="shared" si="314"/>
        <v>25.44</v>
      </c>
      <c r="O2642" s="48">
        <f t="shared" ca="1" si="315"/>
        <v>1863500</v>
      </c>
    </row>
    <row r="2643" spans="1:15" x14ac:dyDescent="0.25">
      <c r="A2643">
        <v>2628</v>
      </c>
      <c r="B2643" s="84">
        <v>38141</v>
      </c>
      <c r="C2643" s="47">
        <v>33.57</v>
      </c>
      <c r="D2643" s="47">
        <v>33.74</v>
      </c>
      <c r="E2643" s="47">
        <v>33.479999999999997</v>
      </c>
      <c r="F2643" s="47">
        <v>33.49</v>
      </c>
      <c r="G2643" s="48">
        <v>1284900</v>
      </c>
      <c r="H2643" s="47">
        <v>25.39</v>
      </c>
      <c r="I2643" s="51">
        <f t="shared" si="309"/>
        <v>0.75813675724096741</v>
      </c>
      <c r="J2643" s="51">
        <f t="shared" ca="1" si="310"/>
        <v>1</v>
      </c>
      <c r="K2643" s="47">
        <f t="shared" si="311"/>
        <v>25.45</v>
      </c>
      <c r="L2643" s="47">
        <f t="shared" si="312"/>
        <v>25.58</v>
      </c>
      <c r="M2643" s="47">
        <f t="shared" si="313"/>
        <v>25.38</v>
      </c>
      <c r="N2643" s="47">
        <f t="shared" si="314"/>
        <v>25.39</v>
      </c>
      <c r="O2643" s="48">
        <f t="shared" ca="1" si="315"/>
        <v>1284900</v>
      </c>
    </row>
    <row r="2644" spans="1:15" x14ac:dyDescent="0.25">
      <c r="A2644">
        <v>2629</v>
      </c>
      <c r="B2644" s="84">
        <v>38140</v>
      </c>
      <c r="C2644" s="47">
        <v>33.380000000000003</v>
      </c>
      <c r="D2644" s="47">
        <v>33.630000000000003</v>
      </c>
      <c r="E2644" s="47">
        <v>33.159999999999997</v>
      </c>
      <c r="F2644" s="47">
        <v>33.54</v>
      </c>
      <c r="G2644" s="48">
        <v>1590700</v>
      </c>
      <c r="H2644" s="47">
        <v>25.43</v>
      </c>
      <c r="I2644" s="51">
        <f t="shared" si="309"/>
        <v>0.75819916517590935</v>
      </c>
      <c r="J2644" s="51">
        <f t="shared" ca="1" si="310"/>
        <v>1</v>
      </c>
      <c r="K2644" s="47">
        <f t="shared" si="311"/>
        <v>25.31</v>
      </c>
      <c r="L2644" s="47">
        <f t="shared" si="312"/>
        <v>25.5</v>
      </c>
      <c r="M2644" s="47">
        <f t="shared" si="313"/>
        <v>25.14</v>
      </c>
      <c r="N2644" s="47">
        <f t="shared" si="314"/>
        <v>25.43</v>
      </c>
      <c r="O2644" s="48">
        <f t="shared" ca="1" si="315"/>
        <v>1590700</v>
      </c>
    </row>
    <row r="2645" spans="1:15" x14ac:dyDescent="0.25">
      <c r="A2645">
        <v>2630</v>
      </c>
      <c r="B2645" s="84">
        <v>38139</v>
      </c>
      <c r="C2645" s="47">
        <v>33.15</v>
      </c>
      <c r="D2645" s="47">
        <v>33.26</v>
      </c>
      <c r="E2645" s="47">
        <v>33</v>
      </c>
      <c r="F2645" s="47">
        <v>33.26</v>
      </c>
      <c r="G2645" s="48">
        <v>1267700</v>
      </c>
      <c r="H2645" s="47">
        <v>25.22</v>
      </c>
      <c r="I2645" s="51">
        <f t="shared" si="309"/>
        <v>0.75826819001803969</v>
      </c>
      <c r="J2645" s="51">
        <f t="shared" ca="1" si="310"/>
        <v>1</v>
      </c>
      <c r="K2645" s="47">
        <f t="shared" si="311"/>
        <v>25.14</v>
      </c>
      <c r="L2645" s="47">
        <f t="shared" si="312"/>
        <v>25.22</v>
      </c>
      <c r="M2645" s="47">
        <f t="shared" si="313"/>
        <v>25.02</v>
      </c>
      <c r="N2645" s="47">
        <f t="shared" si="314"/>
        <v>25.22</v>
      </c>
      <c r="O2645" s="48">
        <f t="shared" ca="1" si="315"/>
        <v>1267700</v>
      </c>
    </row>
    <row r="2646" spans="1:15" x14ac:dyDescent="0.25">
      <c r="A2646">
        <v>2631</v>
      </c>
      <c r="B2646" s="84">
        <v>38135</v>
      </c>
      <c r="C2646" s="47">
        <v>33.36</v>
      </c>
      <c r="D2646" s="47">
        <v>33.520000000000003</v>
      </c>
      <c r="E2646" s="47">
        <v>33.08</v>
      </c>
      <c r="F2646" s="47">
        <v>33.25</v>
      </c>
      <c r="G2646" s="48">
        <v>1190200</v>
      </c>
      <c r="H2646" s="47">
        <v>25.21</v>
      </c>
      <c r="I2646" s="51">
        <f t="shared" si="309"/>
        <v>0.75819548872180453</v>
      </c>
      <c r="J2646" s="51">
        <f t="shared" ca="1" si="310"/>
        <v>1</v>
      </c>
      <c r="K2646" s="47">
        <f t="shared" si="311"/>
        <v>25.29</v>
      </c>
      <c r="L2646" s="47">
        <f t="shared" si="312"/>
        <v>25.41</v>
      </c>
      <c r="M2646" s="47">
        <f t="shared" si="313"/>
        <v>25.08</v>
      </c>
      <c r="N2646" s="47">
        <f t="shared" si="314"/>
        <v>25.21</v>
      </c>
      <c r="O2646" s="48">
        <f t="shared" ca="1" si="315"/>
        <v>1190200</v>
      </c>
    </row>
    <row r="2647" spans="1:15" x14ac:dyDescent="0.25">
      <c r="A2647">
        <v>2632</v>
      </c>
      <c r="B2647" s="84">
        <v>38134</v>
      </c>
      <c r="C2647" s="47">
        <v>33.28</v>
      </c>
      <c r="D2647" s="47">
        <v>33.979999999999997</v>
      </c>
      <c r="E2647" s="47">
        <v>33.119999999999997</v>
      </c>
      <c r="F2647" s="47">
        <v>33.159999999999997</v>
      </c>
      <c r="G2647" s="48">
        <v>2390900</v>
      </c>
      <c r="H2647" s="47">
        <v>25.14</v>
      </c>
      <c r="I2647" s="51">
        <f t="shared" si="309"/>
        <v>0.75814234016887827</v>
      </c>
      <c r="J2647" s="51">
        <f t="shared" ca="1" si="310"/>
        <v>1</v>
      </c>
      <c r="K2647" s="47">
        <f t="shared" si="311"/>
        <v>25.23</v>
      </c>
      <c r="L2647" s="47">
        <f t="shared" si="312"/>
        <v>25.76</v>
      </c>
      <c r="M2647" s="47">
        <f t="shared" si="313"/>
        <v>25.11</v>
      </c>
      <c r="N2647" s="47">
        <f t="shared" si="314"/>
        <v>25.14</v>
      </c>
      <c r="O2647" s="48">
        <f t="shared" ca="1" si="315"/>
        <v>2390900</v>
      </c>
    </row>
    <row r="2648" spans="1:15" x14ac:dyDescent="0.25">
      <c r="A2648">
        <v>2633</v>
      </c>
      <c r="B2648" s="84">
        <v>38133</v>
      </c>
      <c r="C2648" s="47">
        <v>32.9</v>
      </c>
      <c r="D2648" s="47">
        <v>33.1</v>
      </c>
      <c r="E2648" s="47">
        <v>32.700000000000003</v>
      </c>
      <c r="F2648" s="47">
        <v>33.08</v>
      </c>
      <c r="G2648" s="48">
        <v>1177300</v>
      </c>
      <c r="H2648" s="47">
        <v>25.08</v>
      </c>
      <c r="I2648" s="51">
        <f t="shared" si="309"/>
        <v>0.7581620314389359</v>
      </c>
      <c r="J2648" s="51">
        <f t="shared" ca="1" si="310"/>
        <v>1</v>
      </c>
      <c r="K2648" s="47">
        <f t="shared" si="311"/>
        <v>24.94</v>
      </c>
      <c r="L2648" s="47">
        <f t="shared" si="312"/>
        <v>25.1</v>
      </c>
      <c r="M2648" s="47">
        <f t="shared" si="313"/>
        <v>24.79</v>
      </c>
      <c r="N2648" s="47">
        <f t="shared" si="314"/>
        <v>25.08</v>
      </c>
      <c r="O2648" s="48">
        <f t="shared" ca="1" si="315"/>
        <v>1177300</v>
      </c>
    </row>
    <row r="2649" spans="1:15" x14ac:dyDescent="0.25">
      <c r="A2649">
        <v>2634</v>
      </c>
      <c r="B2649" s="84">
        <v>38132</v>
      </c>
      <c r="C2649" s="47">
        <v>32.68</v>
      </c>
      <c r="D2649" s="47">
        <v>33</v>
      </c>
      <c r="E2649" s="47">
        <v>32.549999999999997</v>
      </c>
      <c r="F2649" s="47">
        <v>32.94</v>
      </c>
      <c r="G2649" s="48">
        <v>1050200</v>
      </c>
      <c r="H2649" s="47">
        <v>24.97</v>
      </c>
      <c r="I2649" s="51">
        <f t="shared" si="309"/>
        <v>0.75804493017607777</v>
      </c>
      <c r="J2649" s="51">
        <f t="shared" ca="1" si="310"/>
        <v>1</v>
      </c>
      <c r="K2649" s="47">
        <f t="shared" si="311"/>
        <v>24.77</v>
      </c>
      <c r="L2649" s="47">
        <f t="shared" si="312"/>
        <v>25.02</v>
      </c>
      <c r="M2649" s="47">
        <f t="shared" si="313"/>
        <v>24.67</v>
      </c>
      <c r="N2649" s="47">
        <f t="shared" si="314"/>
        <v>24.97</v>
      </c>
      <c r="O2649" s="48">
        <f t="shared" ca="1" si="315"/>
        <v>1050200</v>
      </c>
    </row>
    <row r="2650" spans="1:15" x14ac:dyDescent="0.25">
      <c r="A2650">
        <v>2635</v>
      </c>
      <c r="B2650" s="84">
        <v>38131</v>
      </c>
      <c r="C2650" s="47">
        <v>32.57</v>
      </c>
      <c r="D2650" s="47">
        <v>33</v>
      </c>
      <c r="E2650" s="47">
        <v>32.31</v>
      </c>
      <c r="F2650" s="47">
        <v>32.590000000000003</v>
      </c>
      <c r="G2650" s="48">
        <v>1562500</v>
      </c>
      <c r="H2650" s="47">
        <v>24.71</v>
      </c>
      <c r="I2650" s="51">
        <f t="shared" si="309"/>
        <v>0.75820803927585145</v>
      </c>
      <c r="J2650" s="51">
        <f t="shared" ca="1" si="310"/>
        <v>1</v>
      </c>
      <c r="K2650" s="47">
        <f t="shared" si="311"/>
        <v>24.69</v>
      </c>
      <c r="L2650" s="47">
        <f t="shared" si="312"/>
        <v>25.02</v>
      </c>
      <c r="M2650" s="47">
        <f t="shared" si="313"/>
        <v>24.5</v>
      </c>
      <c r="N2650" s="47">
        <f t="shared" si="314"/>
        <v>24.71</v>
      </c>
      <c r="O2650" s="48">
        <f t="shared" ca="1" si="315"/>
        <v>1562500</v>
      </c>
    </row>
    <row r="2651" spans="1:15" x14ac:dyDescent="0.25">
      <c r="A2651">
        <v>2636</v>
      </c>
      <c r="B2651" s="84">
        <v>38128</v>
      </c>
      <c r="C2651" s="47">
        <v>32.74</v>
      </c>
      <c r="D2651" s="47">
        <v>32.799999999999997</v>
      </c>
      <c r="E2651" s="47">
        <v>32.47</v>
      </c>
      <c r="F2651" s="47">
        <v>32.51</v>
      </c>
      <c r="G2651" s="48">
        <v>1158400</v>
      </c>
      <c r="H2651" s="47">
        <v>24.65</v>
      </c>
      <c r="I2651" s="51">
        <f t="shared" si="309"/>
        <v>0.75822823746539525</v>
      </c>
      <c r="J2651" s="51">
        <f t="shared" ca="1" si="310"/>
        <v>1</v>
      </c>
      <c r="K2651" s="47">
        <f t="shared" si="311"/>
        <v>24.82</v>
      </c>
      <c r="L2651" s="47">
        <f t="shared" si="312"/>
        <v>24.87</v>
      </c>
      <c r="M2651" s="47">
        <f t="shared" si="313"/>
        <v>24.62</v>
      </c>
      <c r="N2651" s="47">
        <f t="shared" si="314"/>
        <v>24.65</v>
      </c>
      <c r="O2651" s="48">
        <f t="shared" ca="1" si="315"/>
        <v>1158400</v>
      </c>
    </row>
    <row r="2652" spans="1:15" x14ac:dyDescent="0.25">
      <c r="A2652">
        <v>2637</v>
      </c>
      <c r="B2652" s="84">
        <v>38127</v>
      </c>
      <c r="C2652" s="47">
        <v>32.96</v>
      </c>
      <c r="D2652" s="47">
        <v>32.979999999999997</v>
      </c>
      <c r="E2652" s="47">
        <v>32.51</v>
      </c>
      <c r="F2652" s="47">
        <v>32.51</v>
      </c>
      <c r="G2652" s="48">
        <v>1787500</v>
      </c>
      <c r="H2652" s="47">
        <v>24.65</v>
      </c>
      <c r="I2652" s="51">
        <f t="shared" si="309"/>
        <v>0.75822823746539525</v>
      </c>
      <c r="J2652" s="51">
        <f t="shared" ca="1" si="310"/>
        <v>1</v>
      </c>
      <c r="K2652" s="47">
        <f t="shared" si="311"/>
        <v>24.99</v>
      </c>
      <c r="L2652" s="47">
        <f t="shared" si="312"/>
        <v>25.01</v>
      </c>
      <c r="M2652" s="47">
        <f t="shared" si="313"/>
        <v>24.65</v>
      </c>
      <c r="N2652" s="47">
        <f t="shared" si="314"/>
        <v>24.65</v>
      </c>
      <c r="O2652" s="48">
        <f t="shared" ca="1" si="315"/>
        <v>1787500</v>
      </c>
    </row>
    <row r="2653" spans="1:15" x14ac:dyDescent="0.25">
      <c r="A2653">
        <v>2638</v>
      </c>
      <c r="B2653" s="84">
        <v>38126</v>
      </c>
      <c r="C2653" s="47">
        <v>32.979999999999997</v>
      </c>
      <c r="D2653" s="47">
        <v>33.32</v>
      </c>
      <c r="E2653" s="47">
        <v>32.97</v>
      </c>
      <c r="F2653" s="47">
        <v>32.99</v>
      </c>
      <c r="G2653" s="48">
        <v>3926800</v>
      </c>
      <c r="H2653" s="47">
        <v>25.01</v>
      </c>
      <c r="I2653" s="51">
        <f t="shared" si="309"/>
        <v>0.7581085177326462</v>
      </c>
      <c r="J2653" s="51">
        <f t="shared" ca="1" si="310"/>
        <v>1</v>
      </c>
      <c r="K2653" s="47">
        <f t="shared" si="311"/>
        <v>25</v>
      </c>
      <c r="L2653" s="47">
        <f t="shared" si="312"/>
        <v>25.26</v>
      </c>
      <c r="M2653" s="47">
        <f t="shared" si="313"/>
        <v>24.99</v>
      </c>
      <c r="N2653" s="47">
        <f t="shared" si="314"/>
        <v>25.01</v>
      </c>
      <c r="O2653" s="48">
        <f t="shared" ca="1" si="315"/>
        <v>3926800</v>
      </c>
    </row>
    <row r="2654" spans="1:15" x14ac:dyDescent="0.25">
      <c r="A2654">
        <v>2639</v>
      </c>
      <c r="B2654" s="84">
        <v>38125</v>
      </c>
      <c r="C2654" s="47">
        <v>32.380000000000003</v>
      </c>
      <c r="D2654" s="47">
        <v>33.1</v>
      </c>
      <c r="E2654" s="47">
        <v>32.33</v>
      </c>
      <c r="F2654" s="47">
        <v>32.770000000000003</v>
      </c>
      <c r="G2654" s="48">
        <v>2608700</v>
      </c>
      <c r="H2654" s="47">
        <v>24.84</v>
      </c>
      <c r="I2654" s="51">
        <f t="shared" si="309"/>
        <v>0.75801037534330173</v>
      </c>
      <c r="J2654" s="51">
        <f t="shared" ca="1" si="310"/>
        <v>1</v>
      </c>
      <c r="K2654" s="47">
        <f t="shared" si="311"/>
        <v>24.54</v>
      </c>
      <c r="L2654" s="47">
        <f t="shared" si="312"/>
        <v>25.09</v>
      </c>
      <c r="M2654" s="47">
        <f t="shared" si="313"/>
        <v>24.51</v>
      </c>
      <c r="N2654" s="47">
        <f t="shared" si="314"/>
        <v>24.84</v>
      </c>
      <c r="O2654" s="48">
        <f t="shared" ca="1" si="315"/>
        <v>2608700</v>
      </c>
    </row>
    <row r="2655" spans="1:15" x14ac:dyDescent="0.25">
      <c r="A2655">
        <v>2640</v>
      </c>
      <c r="B2655" s="84">
        <v>38124</v>
      </c>
      <c r="C2655" s="47">
        <v>33.119999999999997</v>
      </c>
      <c r="D2655" s="47">
        <v>33.119999999999997</v>
      </c>
      <c r="E2655" s="47">
        <v>32.369999999999997</v>
      </c>
      <c r="F2655" s="47">
        <v>32.369999999999997</v>
      </c>
      <c r="G2655" s="48">
        <v>1885600</v>
      </c>
      <c r="H2655" s="47">
        <v>24.54</v>
      </c>
      <c r="I2655" s="51">
        <f t="shared" si="309"/>
        <v>0.75810936051899913</v>
      </c>
      <c r="J2655" s="51">
        <f t="shared" ca="1" si="310"/>
        <v>1</v>
      </c>
      <c r="K2655" s="47">
        <f t="shared" si="311"/>
        <v>25.11</v>
      </c>
      <c r="L2655" s="47">
        <f t="shared" si="312"/>
        <v>25.11</v>
      </c>
      <c r="M2655" s="47">
        <f t="shared" si="313"/>
        <v>24.54</v>
      </c>
      <c r="N2655" s="47">
        <f t="shared" si="314"/>
        <v>24.54</v>
      </c>
      <c r="O2655" s="48">
        <f t="shared" ca="1" si="315"/>
        <v>1885600</v>
      </c>
    </row>
    <row r="2656" spans="1:15" x14ac:dyDescent="0.25">
      <c r="A2656">
        <v>2641</v>
      </c>
      <c r="B2656" s="84">
        <v>38121</v>
      </c>
      <c r="C2656" s="47">
        <v>32.53</v>
      </c>
      <c r="D2656" s="47">
        <v>33.26</v>
      </c>
      <c r="E2656" s="47">
        <v>32.53</v>
      </c>
      <c r="F2656" s="47">
        <v>33.119999999999997</v>
      </c>
      <c r="G2656" s="48">
        <v>2778600</v>
      </c>
      <c r="H2656" s="47">
        <v>25.11</v>
      </c>
      <c r="I2656" s="51">
        <f t="shared" si="309"/>
        <v>0.75815217391304357</v>
      </c>
      <c r="J2656" s="51">
        <f t="shared" ca="1" si="310"/>
        <v>1</v>
      </c>
      <c r="K2656" s="47">
        <f t="shared" si="311"/>
        <v>24.66</v>
      </c>
      <c r="L2656" s="47">
        <f t="shared" si="312"/>
        <v>25.22</v>
      </c>
      <c r="M2656" s="47">
        <f t="shared" si="313"/>
        <v>24.66</v>
      </c>
      <c r="N2656" s="47">
        <f t="shared" si="314"/>
        <v>25.11</v>
      </c>
      <c r="O2656" s="48">
        <f t="shared" ca="1" si="315"/>
        <v>2778600</v>
      </c>
    </row>
    <row r="2657" spans="1:15" x14ac:dyDescent="0.25">
      <c r="A2657">
        <v>2642</v>
      </c>
      <c r="B2657" s="84">
        <v>38120</v>
      </c>
      <c r="C2657" s="47">
        <v>32.119999999999997</v>
      </c>
      <c r="D2657" s="47">
        <v>32.78</v>
      </c>
      <c r="E2657" s="47">
        <v>32.119999999999997</v>
      </c>
      <c r="F2657" s="47">
        <v>32.69</v>
      </c>
      <c r="G2657" s="48">
        <v>1860600</v>
      </c>
      <c r="H2657" s="47">
        <v>24.78</v>
      </c>
      <c r="I2657" s="51">
        <f t="shared" si="309"/>
        <v>0.75802997858672383</v>
      </c>
      <c r="J2657" s="51">
        <f t="shared" ca="1" si="310"/>
        <v>1</v>
      </c>
      <c r="K2657" s="47">
        <f t="shared" si="311"/>
        <v>24.35</v>
      </c>
      <c r="L2657" s="47">
        <f t="shared" si="312"/>
        <v>24.85</v>
      </c>
      <c r="M2657" s="47">
        <f t="shared" si="313"/>
        <v>24.35</v>
      </c>
      <c r="N2657" s="47">
        <f t="shared" si="314"/>
        <v>24.78</v>
      </c>
      <c r="O2657" s="48">
        <f t="shared" ca="1" si="315"/>
        <v>1860600</v>
      </c>
    </row>
    <row r="2658" spans="1:15" x14ac:dyDescent="0.25">
      <c r="A2658">
        <v>2643</v>
      </c>
      <c r="B2658" s="84">
        <v>38119</v>
      </c>
      <c r="C2658" s="47">
        <v>31.75</v>
      </c>
      <c r="D2658" s="47">
        <v>32.26</v>
      </c>
      <c r="E2658" s="47">
        <v>31.66</v>
      </c>
      <c r="F2658" s="47">
        <v>32.22</v>
      </c>
      <c r="G2658" s="48">
        <v>1893300</v>
      </c>
      <c r="H2658" s="47">
        <v>24.43</v>
      </c>
      <c r="I2658" s="51">
        <f t="shared" si="309"/>
        <v>0.75822470515207951</v>
      </c>
      <c r="J2658" s="51">
        <f t="shared" ca="1" si="310"/>
        <v>1</v>
      </c>
      <c r="K2658" s="47">
        <f t="shared" si="311"/>
        <v>24.07</v>
      </c>
      <c r="L2658" s="47">
        <f t="shared" si="312"/>
        <v>24.46</v>
      </c>
      <c r="M2658" s="47">
        <f t="shared" si="313"/>
        <v>24.01</v>
      </c>
      <c r="N2658" s="47">
        <f t="shared" si="314"/>
        <v>24.43</v>
      </c>
      <c r="O2658" s="48">
        <f t="shared" ca="1" si="315"/>
        <v>1893300</v>
      </c>
    </row>
    <row r="2659" spans="1:15" x14ac:dyDescent="0.25">
      <c r="A2659">
        <v>2644</v>
      </c>
      <c r="B2659" s="84">
        <v>38118</v>
      </c>
      <c r="C2659" s="47">
        <v>31.8</v>
      </c>
      <c r="D2659" s="47">
        <v>32.090000000000003</v>
      </c>
      <c r="E2659" s="47">
        <v>31.8</v>
      </c>
      <c r="F2659" s="47">
        <v>31.87</v>
      </c>
      <c r="G2659" s="48">
        <v>1875200</v>
      </c>
      <c r="H2659" s="47">
        <v>24.16</v>
      </c>
      <c r="I2659" s="51">
        <f t="shared" si="309"/>
        <v>0.75807969877627857</v>
      </c>
      <c r="J2659" s="51">
        <f t="shared" ca="1" si="310"/>
        <v>1</v>
      </c>
      <c r="K2659" s="47">
        <f t="shared" si="311"/>
        <v>24.11</v>
      </c>
      <c r="L2659" s="47">
        <f t="shared" si="312"/>
        <v>24.33</v>
      </c>
      <c r="M2659" s="47">
        <f t="shared" si="313"/>
        <v>24.11</v>
      </c>
      <c r="N2659" s="47">
        <f t="shared" si="314"/>
        <v>24.16</v>
      </c>
      <c r="O2659" s="48">
        <f t="shared" ca="1" si="315"/>
        <v>1875200</v>
      </c>
    </row>
    <row r="2660" spans="1:15" x14ac:dyDescent="0.25">
      <c r="A2660">
        <v>2645</v>
      </c>
      <c r="B2660" s="84">
        <v>38117</v>
      </c>
      <c r="C2660" s="47">
        <v>31.92</v>
      </c>
      <c r="D2660" s="47">
        <v>32.01</v>
      </c>
      <c r="E2660" s="47">
        <v>31.65</v>
      </c>
      <c r="F2660" s="47">
        <v>31.8</v>
      </c>
      <c r="G2660" s="48">
        <v>2265300</v>
      </c>
      <c r="H2660" s="47">
        <v>24.11</v>
      </c>
      <c r="I2660" s="51">
        <f t="shared" si="309"/>
        <v>0.75817610062893082</v>
      </c>
      <c r="J2660" s="51">
        <f t="shared" ca="1" si="310"/>
        <v>1</v>
      </c>
      <c r="K2660" s="47">
        <f t="shared" si="311"/>
        <v>24.2</v>
      </c>
      <c r="L2660" s="47">
        <f t="shared" si="312"/>
        <v>24.27</v>
      </c>
      <c r="M2660" s="47">
        <f t="shared" si="313"/>
        <v>24</v>
      </c>
      <c r="N2660" s="47">
        <f t="shared" si="314"/>
        <v>24.11</v>
      </c>
      <c r="O2660" s="48">
        <f t="shared" ca="1" si="315"/>
        <v>2265300</v>
      </c>
    </row>
    <row r="2661" spans="1:15" x14ac:dyDescent="0.25">
      <c r="A2661">
        <v>2646</v>
      </c>
      <c r="B2661" s="84">
        <v>38114</v>
      </c>
      <c r="C2661" s="47">
        <v>32.020000000000003</v>
      </c>
      <c r="D2661" s="47">
        <v>32.33</v>
      </c>
      <c r="E2661" s="47">
        <v>32.01</v>
      </c>
      <c r="F2661" s="47">
        <v>32.06</v>
      </c>
      <c r="G2661" s="48">
        <v>1977600</v>
      </c>
      <c r="H2661" s="47">
        <v>24.31</v>
      </c>
      <c r="I2661" s="51">
        <f t="shared" si="309"/>
        <v>0.75826575171553323</v>
      </c>
      <c r="J2661" s="51">
        <f t="shared" ca="1" si="310"/>
        <v>1</v>
      </c>
      <c r="K2661" s="47">
        <f t="shared" si="311"/>
        <v>24.28</v>
      </c>
      <c r="L2661" s="47">
        <f t="shared" si="312"/>
        <v>24.51</v>
      </c>
      <c r="M2661" s="47">
        <f t="shared" si="313"/>
        <v>24.27</v>
      </c>
      <c r="N2661" s="47">
        <f t="shared" si="314"/>
        <v>24.31</v>
      </c>
      <c r="O2661" s="48">
        <f t="shared" ca="1" si="315"/>
        <v>1977600</v>
      </c>
    </row>
    <row r="2662" spans="1:15" x14ac:dyDescent="0.25">
      <c r="A2662">
        <v>2647</v>
      </c>
      <c r="B2662" s="84">
        <v>38113</v>
      </c>
      <c r="C2662" s="47">
        <v>32.369999999999997</v>
      </c>
      <c r="D2662" s="47">
        <v>32.450000000000003</v>
      </c>
      <c r="E2662" s="47">
        <v>32</v>
      </c>
      <c r="F2662" s="47">
        <v>32.020000000000003</v>
      </c>
      <c r="G2662" s="48">
        <v>1841400</v>
      </c>
      <c r="H2662" s="47">
        <v>24.28</v>
      </c>
      <c r="I2662" s="51">
        <f t="shared" si="309"/>
        <v>0.75827607745159276</v>
      </c>
      <c r="J2662" s="51">
        <f t="shared" ca="1" si="310"/>
        <v>1</v>
      </c>
      <c r="K2662" s="47">
        <f t="shared" si="311"/>
        <v>24.55</v>
      </c>
      <c r="L2662" s="47">
        <f t="shared" si="312"/>
        <v>24.61</v>
      </c>
      <c r="M2662" s="47">
        <f t="shared" si="313"/>
        <v>24.26</v>
      </c>
      <c r="N2662" s="47">
        <f t="shared" si="314"/>
        <v>24.28</v>
      </c>
      <c r="O2662" s="48">
        <f t="shared" ca="1" si="315"/>
        <v>1841400</v>
      </c>
    </row>
    <row r="2663" spans="1:15" x14ac:dyDescent="0.25">
      <c r="A2663">
        <v>2648</v>
      </c>
      <c r="B2663" s="84">
        <v>38112</v>
      </c>
      <c r="C2663" s="47">
        <v>32.19</v>
      </c>
      <c r="D2663" s="47">
        <v>32.68</v>
      </c>
      <c r="E2663" s="47">
        <v>32.01</v>
      </c>
      <c r="F2663" s="47">
        <v>32.35</v>
      </c>
      <c r="G2663" s="48">
        <v>2109400</v>
      </c>
      <c r="H2663" s="47">
        <v>24.53</v>
      </c>
      <c r="I2663" s="51">
        <f t="shared" si="309"/>
        <v>0.75826893353941272</v>
      </c>
      <c r="J2663" s="51">
        <f t="shared" ca="1" si="310"/>
        <v>1</v>
      </c>
      <c r="K2663" s="47">
        <f t="shared" si="311"/>
        <v>24.41</v>
      </c>
      <c r="L2663" s="47">
        <f t="shared" si="312"/>
        <v>24.78</v>
      </c>
      <c r="M2663" s="47">
        <f t="shared" si="313"/>
        <v>24.27</v>
      </c>
      <c r="N2663" s="47">
        <f t="shared" si="314"/>
        <v>24.53</v>
      </c>
      <c r="O2663" s="48">
        <f t="shared" ca="1" si="315"/>
        <v>2109400</v>
      </c>
    </row>
    <row r="2664" spans="1:15" x14ac:dyDescent="0.25">
      <c r="A2664">
        <v>2649</v>
      </c>
      <c r="B2664" s="84">
        <v>38111</v>
      </c>
      <c r="C2664" s="47">
        <v>32.29</v>
      </c>
      <c r="D2664" s="47">
        <v>32.520000000000003</v>
      </c>
      <c r="E2664" s="47">
        <v>32.11</v>
      </c>
      <c r="F2664" s="47">
        <v>32.11</v>
      </c>
      <c r="G2664" s="48">
        <v>1740500</v>
      </c>
      <c r="H2664" s="47">
        <v>24.34</v>
      </c>
      <c r="I2664" s="51">
        <f t="shared" si="309"/>
        <v>0.75801930862659606</v>
      </c>
      <c r="J2664" s="51">
        <f t="shared" ca="1" si="310"/>
        <v>1</v>
      </c>
      <c r="K2664" s="47">
        <f t="shared" si="311"/>
        <v>24.48</v>
      </c>
      <c r="L2664" s="47">
        <f t="shared" si="312"/>
        <v>24.65</v>
      </c>
      <c r="M2664" s="47">
        <f t="shared" si="313"/>
        <v>24.34</v>
      </c>
      <c r="N2664" s="47">
        <f t="shared" si="314"/>
        <v>24.34</v>
      </c>
      <c r="O2664" s="48">
        <f t="shared" ca="1" si="315"/>
        <v>1740500</v>
      </c>
    </row>
    <row r="2665" spans="1:15" x14ac:dyDescent="0.25">
      <c r="A2665">
        <v>2650</v>
      </c>
      <c r="B2665" s="84">
        <v>38110</v>
      </c>
      <c r="C2665" s="47">
        <v>32.39</v>
      </c>
      <c r="D2665" s="47">
        <v>32.49</v>
      </c>
      <c r="E2665" s="47">
        <v>32.06</v>
      </c>
      <c r="F2665" s="47">
        <v>32.17</v>
      </c>
      <c r="G2665" s="48">
        <v>2603400</v>
      </c>
      <c r="H2665" s="47">
        <v>24.39</v>
      </c>
      <c r="I2665" s="51">
        <f t="shared" si="309"/>
        <v>0.75815977618899588</v>
      </c>
      <c r="J2665" s="51">
        <f t="shared" ca="1" si="310"/>
        <v>1</v>
      </c>
      <c r="K2665" s="47">
        <f t="shared" si="311"/>
        <v>24.56</v>
      </c>
      <c r="L2665" s="47">
        <f t="shared" si="312"/>
        <v>24.63</v>
      </c>
      <c r="M2665" s="47">
        <f t="shared" si="313"/>
        <v>24.31</v>
      </c>
      <c r="N2665" s="47">
        <f t="shared" si="314"/>
        <v>24.39</v>
      </c>
      <c r="O2665" s="48">
        <f t="shared" ca="1" si="315"/>
        <v>2603400</v>
      </c>
    </row>
    <row r="2666" spans="1:15" x14ac:dyDescent="0.25">
      <c r="A2666">
        <v>2651</v>
      </c>
      <c r="B2666" s="84">
        <v>38107</v>
      </c>
      <c r="C2666" s="47">
        <v>32.17</v>
      </c>
      <c r="D2666" s="47">
        <v>32.46</v>
      </c>
      <c r="E2666" s="47">
        <v>32</v>
      </c>
      <c r="F2666" s="47">
        <v>32.26</v>
      </c>
      <c r="G2666" s="48">
        <v>2304100</v>
      </c>
      <c r="H2666" s="47">
        <v>24.46</v>
      </c>
      <c r="I2666" s="51">
        <f t="shared" si="309"/>
        <v>0.75821450712957228</v>
      </c>
      <c r="J2666" s="51">
        <f t="shared" ca="1" si="310"/>
        <v>1</v>
      </c>
      <c r="K2666" s="47">
        <f t="shared" si="311"/>
        <v>24.39</v>
      </c>
      <c r="L2666" s="47">
        <f t="shared" si="312"/>
        <v>24.61</v>
      </c>
      <c r="M2666" s="47">
        <f t="shared" si="313"/>
        <v>24.26</v>
      </c>
      <c r="N2666" s="47">
        <f t="shared" si="314"/>
        <v>24.46</v>
      </c>
      <c r="O2666" s="48">
        <f t="shared" ca="1" si="315"/>
        <v>2304100</v>
      </c>
    </row>
    <row r="2667" spans="1:15" x14ac:dyDescent="0.25">
      <c r="A2667">
        <v>2652</v>
      </c>
      <c r="B2667" s="84">
        <v>38106</v>
      </c>
      <c r="C2667" s="47">
        <v>31.58</v>
      </c>
      <c r="D2667" s="47">
        <v>32.14</v>
      </c>
      <c r="E2667" s="47">
        <v>31.53</v>
      </c>
      <c r="F2667" s="47">
        <v>32</v>
      </c>
      <c r="G2667" s="48">
        <v>3559500</v>
      </c>
      <c r="H2667" s="47">
        <v>24.26</v>
      </c>
      <c r="I2667" s="51">
        <f t="shared" si="309"/>
        <v>0.75812500000000005</v>
      </c>
      <c r="J2667" s="51">
        <f t="shared" ca="1" si="310"/>
        <v>1</v>
      </c>
      <c r="K2667" s="47">
        <f t="shared" si="311"/>
        <v>23.94</v>
      </c>
      <c r="L2667" s="47">
        <f t="shared" si="312"/>
        <v>24.37</v>
      </c>
      <c r="M2667" s="47">
        <f t="shared" si="313"/>
        <v>23.9</v>
      </c>
      <c r="N2667" s="47">
        <f t="shared" si="314"/>
        <v>24.26</v>
      </c>
      <c r="O2667" s="48">
        <f t="shared" ca="1" si="315"/>
        <v>3559500</v>
      </c>
    </row>
    <row r="2668" spans="1:15" x14ac:dyDescent="0.25">
      <c r="A2668">
        <v>2653</v>
      </c>
      <c r="B2668" s="84">
        <v>38105</v>
      </c>
      <c r="C2668" s="47">
        <v>32.01</v>
      </c>
      <c r="D2668" s="47">
        <v>32.08</v>
      </c>
      <c r="E2668" s="47">
        <v>31.55</v>
      </c>
      <c r="F2668" s="47">
        <v>31.57</v>
      </c>
      <c r="G2668" s="48">
        <v>1841700</v>
      </c>
      <c r="H2668" s="47">
        <v>23.93</v>
      </c>
      <c r="I2668" s="51">
        <f t="shared" si="309"/>
        <v>0.75799809946151409</v>
      </c>
      <c r="J2668" s="51">
        <f t="shared" ca="1" si="310"/>
        <v>1</v>
      </c>
      <c r="K2668" s="47">
        <f t="shared" si="311"/>
        <v>24.26</v>
      </c>
      <c r="L2668" s="47">
        <f t="shared" si="312"/>
        <v>24.32</v>
      </c>
      <c r="M2668" s="47">
        <f t="shared" si="313"/>
        <v>23.91</v>
      </c>
      <c r="N2668" s="47">
        <f t="shared" si="314"/>
        <v>23.93</v>
      </c>
      <c r="O2668" s="48">
        <f t="shared" ca="1" si="315"/>
        <v>1841700</v>
      </c>
    </row>
    <row r="2669" spans="1:15" x14ac:dyDescent="0.25">
      <c r="A2669">
        <v>2654</v>
      </c>
      <c r="B2669" s="84">
        <v>38104</v>
      </c>
      <c r="C2669" s="47">
        <v>32.11</v>
      </c>
      <c r="D2669" s="47">
        <v>32.24</v>
      </c>
      <c r="E2669" s="47">
        <v>31.9</v>
      </c>
      <c r="F2669" s="47">
        <v>32.01</v>
      </c>
      <c r="G2669" s="48">
        <v>1441200</v>
      </c>
      <c r="H2669" s="47">
        <v>24.27</v>
      </c>
      <c r="I2669" s="51">
        <f t="shared" si="309"/>
        <v>0.75820056232427369</v>
      </c>
      <c r="J2669" s="51">
        <f t="shared" ca="1" si="310"/>
        <v>1</v>
      </c>
      <c r="K2669" s="47">
        <f t="shared" si="311"/>
        <v>24.35</v>
      </c>
      <c r="L2669" s="47">
        <f t="shared" si="312"/>
        <v>24.44</v>
      </c>
      <c r="M2669" s="47">
        <f t="shared" si="313"/>
        <v>24.19</v>
      </c>
      <c r="N2669" s="47">
        <f t="shared" si="314"/>
        <v>24.27</v>
      </c>
      <c r="O2669" s="48">
        <f t="shared" ca="1" si="315"/>
        <v>1441200</v>
      </c>
    </row>
    <row r="2670" spans="1:15" x14ac:dyDescent="0.25">
      <c r="A2670">
        <v>2655</v>
      </c>
      <c r="B2670" s="84">
        <v>38103</v>
      </c>
      <c r="C2670" s="47">
        <v>32.1</v>
      </c>
      <c r="D2670" s="47">
        <v>32.1</v>
      </c>
      <c r="E2670" s="47">
        <v>31.91</v>
      </c>
      <c r="F2670" s="47">
        <v>31.96</v>
      </c>
      <c r="G2670" s="48">
        <v>1291200</v>
      </c>
      <c r="H2670" s="47">
        <v>24.23</v>
      </c>
      <c r="I2670" s="51">
        <f t="shared" si="309"/>
        <v>0.75813516896120148</v>
      </c>
      <c r="J2670" s="51">
        <f t="shared" ca="1" si="310"/>
        <v>1</v>
      </c>
      <c r="K2670" s="47">
        <f t="shared" si="311"/>
        <v>24.34</v>
      </c>
      <c r="L2670" s="47">
        <f t="shared" si="312"/>
        <v>24.34</v>
      </c>
      <c r="M2670" s="47">
        <f t="shared" si="313"/>
        <v>24.19</v>
      </c>
      <c r="N2670" s="47">
        <f t="shared" si="314"/>
        <v>24.23</v>
      </c>
      <c r="O2670" s="48">
        <f t="shared" ca="1" si="315"/>
        <v>1291200</v>
      </c>
    </row>
    <row r="2671" spans="1:15" x14ac:dyDescent="0.25">
      <c r="A2671">
        <v>2656</v>
      </c>
      <c r="B2671" s="84">
        <v>38100</v>
      </c>
      <c r="C2671" s="47">
        <v>32.28</v>
      </c>
      <c r="D2671" s="47">
        <v>32.28</v>
      </c>
      <c r="E2671" s="47">
        <v>31.84</v>
      </c>
      <c r="F2671" s="47">
        <v>32.06</v>
      </c>
      <c r="G2671" s="48">
        <v>1443200</v>
      </c>
      <c r="H2671" s="47">
        <v>24.31</v>
      </c>
      <c r="I2671" s="51">
        <f t="shared" si="309"/>
        <v>0.75826575171553323</v>
      </c>
      <c r="J2671" s="51">
        <f t="shared" ca="1" si="310"/>
        <v>1</v>
      </c>
      <c r="K2671" s="47">
        <f t="shared" si="311"/>
        <v>24.48</v>
      </c>
      <c r="L2671" s="47">
        <f t="shared" si="312"/>
        <v>24.48</v>
      </c>
      <c r="M2671" s="47">
        <f t="shared" si="313"/>
        <v>24.14</v>
      </c>
      <c r="N2671" s="47">
        <f t="shared" si="314"/>
        <v>24.31</v>
      </c>
      <c r="O2671" s="48">
        <f t="shared" ca="1" si="315"/>
        <v>1443200</v>
      </c>
    </row>
    <row r="2672" spans="1:15" x14ac:dyDescent="0.25">
      <c r="A2672">
        <v>2657</v>
      </c>
      <c r="B2672" s="84">
        <v>38099</v>
      </c>
      <c r="C2672" s="47">
        <v>31.55</v>
      </c>
      <c r="D2672" s="47">
        <v>32.450000000000003</v>
      </c>
      <c r="E2672" s="47">
        <v>31.53</v>
      </c>
      <c r="F2672" s="47">
        <v>32.200000000000003</v>
      </c>
      <c r="G2672" s="48">
        <v>1716300</v>
      </c>
      <c r="H2672" s="47">
        <v>24.41</v>
      </c>
      <c r="I2672" s="51">
        <f t="shared" si="309"/>
        <v>0.75807453416149062</v>
      </c>
      <c r="J2672" s="51">
        <f t="shared" ca="1" si="310"/>
        <v>1</v>
      </c>
      <c r="K2672" s="47">
        <f t="shared" si="311"/>
        <v>23.92</v>
      </c>
      <c r="L2672" s="47">
        <f t="shared" si="312"/>
        <v>24.6</v>
      </c>
      <c r="M2672" s="47">
        <f t="shared" si="313"/>
        <v>23.9</v>
      </c>
      <c r="N2672" s="47">
        <f t="shared" si="314"/>
        <v>24.41</v>
      </c>
      <c r="O2672" s="48">
        <f t="shared" ca="1" si="315"/>
        <v>1716300</v>
      </c>
    </row>
    <row r="2673" spans="1:15" x14ac:dyDescent="0.25">
      <c r="A2673">
        <v>2658</v>
      </c>
      <c r="B2673" s="84">
        <v>38098</v>
      </c>
      <c r="C2673" s="47">
        <v>31.32</v>
      </c>
      <c r="D2673" s="47">
        <v>31.81</v>
      </c>
      <c r="E2673" s="47">
        <v>30.78</v>
      </c>
      <c r="F2673" s="47">
        <v>31.62</v>
      </c>
      <c r="G2673" s="48">
        <v>2048900</v>
      </c>
      <c r="H2673" s="47">
        <v>23.97</v>
      </c>
      <c r="I2673" s="51">
        <f t="shared" si="309"/>
        <v>0.75806451612903225</v>
      </c>
      <c r="J2673" s="51">
        <f t="shared" ca="1" si="310"/>
        <v>1</v>
      </c>
      <c r="K2673" s="47">
        <f t="shared" si="311"/>
        <v>23.74</v>
      </c>
      <c r="L2673" s="47">
        <f t="shared" si="312"/>
        <v>24.11</v>
      </c>
      <c r="M2673" s="47">
        <f t="shared" si="313"/>
        <v>23.33</v>
      </c>
      <c r="N2673" s="47">
        <f t="shared" si="314"/>
        <v>23.97</v>
      </c>
      <c r="O2673" s="48">
        <f t="shared" ca="1" si="315"/>
        <v>2048900</v>
      </c>
    </row>
    <row r="2674" spans="1:15" x14ac:dyDescent="0.25">
      <c r="A2674">
        <v>2659</v>
      </c>
      <c r="B2674" s="84">
        <v>38097</v>
      </c>
      <c r="C2674" s="47">
        <v>31.56</v>
      </c>
      <c r="D2674" s="47">
        <v>31.68</v>
      </c>
      <c r="E2674" s="47">
        <v>31.32</v>
      </c>
      <c r="F2674" s="47">
        <v>31.33</v>
      </c>
      <c r="G2674" s="48">
        <v>1767100</v>
      </c>
      <c r="H2674" s="47">
        <v>23.75</v>
      </c>
      <c r="I2674" s="51">
        <f t="shared" si="309"/>
        <v>0.75805936801787432</v>
      </c>
      <c r="J2674" s="51">
        <f t="shared" ca="1" si="310"/>
        <v>1</v>
      </c>
      <c r="K2674" s="47">
        <f t="shared" si="311"/>
        <v>23.92</v>
      </c>
      <c r="L2674" s="47">
        <f t="shared" si="312"/>
        <v>24.02</v>
      </c>
      <c r="M2674" s="47">
        <f t="shared" si="313"/>
        <v>23.74</v>
      </c>
      <c r="N2674" s="47">
        <f t="shared" si="314"/>
        <v>23.75</v>
      </c>
      <c r="O2674" s="48">
        <f t="shared" ca="1" si="315"/>
        <v>1767100</v>
      </c>
    </row>
    <row r="2675" spans="1:15" x14ac:dyDescent="0.25">
      <c r="A2675">
        <v>2660</v>
      </c>
      <c r="B2675" s="84">
        <v>38096</v>
      </c>
      <c r="C2675" s="47">
        <v>31.66</v>
      </c>
      <c r="D2675" s="47">
        <v>31.72</v>
      </c>
      <c r="E2675" s="47">
        <v>31.37</v>
      </c>
      <c r="F2675" s="47">
        <v>31.43</v>
      </c>
      <c r="G2675" s="48">
        <v>999400</v>
      </c>
      <c r="H2675" s="47">
        <v>23.83</v>
      </c>
      <c r="I2675" s="51">
        <f t="shared" si="309"/>
        <v>0.75819280941775369</v>
      </c>
      <c r="J2675" s="51">
        <f t="shared" ca="1" si="310"/>
        <v>1</v>
      </c>
      <c r="K2675" s="47">
        <f t="shared" si="311"/>
        <v>24</v>
      </c>
      <c r="L2675" s="47">
        <f t="shared" si="312"/>
        <v>24.05</v>
      </c>
      <c r="M2675" s="47">
        <f t="shared" si="313"/>
        <v>23.78</v>
      </c>
      <c r="N2675" s="47">
        <f t="shared" si="314"/>
        <v>23.83</v>
      </c>
      <c r="O2675" s="48">
        <f t="shared" ca="1" si="315"/>
        <v>999400</v>
      </c>
    </row>
    <row r="2676" spans="1:15" x14ac:dyDescent="0.25">
      <c r="A2676">
        <v>2661</v>
      </c>
      <c r="B2676" s="84">
        <v>38093</v>
      </c>
      <c r="C2676" s="47">
        <v>31.95</v>
      </c>
      <c r="D2676" s="47">
        <v>31.99</v>
      </c>
      <c r="E2676" s="47">
        <v>31.66</v>
      </c>
      <c r="F2676" s="47">
        <v>31.67</v>
      </c>
      <c r="G2676" s="48">
        <v>1777900</v>
      </c>
      <c r="H2676" s="47">
        <v>24.01</v>
      </c>
      <c r="I2676" s="51">
        <f t="shared" si="309"/>
        <v>0.75813072308178087</v>
      </c>
      <c r="J2676" s="51">
        <f t="shared" ca="1" si="310"/>
        <v>1</v>
      </c>
      <c r="K2676" s="47">
        <f t="shared" si="311"/>
        <v>24.22</v>
      </c>
      <c r="L2676" s="47">
        <f t="shared" si="312"/>
        <v>24.25</v>
      </c>
      <c r="M2676" s="47">
        <f t="shared" si="313"/>
        <v>24</v>
      </c>
      <c r="N2676" s="47">
        <f t="shared" si="314"/>
        <v>24.01</v>
      </c>
      <c r="O2676" s="48">
        <f t="shared" ca="1" si="315"/>
        <v>1777900</v>
      </c>
    </row>
    <row r="2677" spans="1:15" x14ac:dyDescent="0.25">
      <c r="A2677">
        <v>2662</v>
      </c>
      <c r="B2677" s="84">
        <v>38092</v>
      </c>
      <c r="C2677" s="47">
        <v>31.95</v>
      </c>
      <c r="D2677" s="47">
        <v>31.95</v>
      </c>
      <c r="E2677" s="47">
        <v>31.63</v>
      </c>
      <c r="F2677" s="47">
        <v>31.85</v>
      </c>
      <c r="G2677" s="48">
        <v>1074000</v>
      </c>
      <c r="H2677" s="47">
        <v>24.15</v>
      </c>
      <c r="I2677" s="51">
        <f t="shared" si="309"/>
        <v>0.75824175824175821</v>
      </c>
      <c r="J2677" s="51">
        <f t="shared" ca="1" si="310"/>
        <v>1</v>
      </c>
      <c r="K2677" s="47">
        <f t="shared" si="311"/>
        <v>24.23</v>
      </c>
      <c r="L2677" s="47">
        <f t="shared" si="312"/>
        <v>24.23</v>
      </c>
      <c r="M2677" s="47">
        <f t="shared" si="313"/>
        <v>23.98</v>
      </c>
      <c r="N2677" s="47">
        <f t="shared" si="314"/>
        <v>24.15</v>
      </c>
      <c r="O2677" s="48">
        <f t="shared" ca="1" si="315"/>
        <v>1074000</v>
      </c>
    </row>
    <row r="2678" spans="1:15" x14ac:dyDescent="0.25">
      <c r="A2678">
        <v>2663</v>
      </c>
      <c r="B2678" s="84">
        <v>38091</v>
      </c>
      <c r="C2678" s="47">
        <v>31.52</v>
      </c>
      <c r="D2678" s="47">
        <v>31.85</v>
      </c>
      <c r="E2678" s="47">
        <v>31.43</v>
      </c>
      <c r="F2678" s="47">
        <v>31.82</v>
      </c>
      <c r="G2678" s="48">
        <v>1216600</v>
      </c>
      <c r="H2678" s="47">
        <v>24.12</v>
      </c>
      <c r="I2678" s="51">
        <f t="shared" si="309"/>
        <v>0.75801382778126969</v>
      </c>
      <c r="J2678" s="51">
        <f t="shared" ca="1" si="310"/>
        <v>1</v>
      </c>
      <c r="K2678" s="47">
        <f t="shared" si="311"/>
        <v>23.89</v>
      </c>
      <c r="L2678" s="47">
        <f t="shared" si="312"/>
        <v>24.14</v>
      </c>
      <c r="M2678" s="47">
        <f t="shared" si="313"/>
        <v>23.82</v>
      </c>
      <c r="N2678" s="47">
        <f t="shared" si="314"/>
        <v>24.12</v>
      </c>
      <c r="O2678" s="48">
        <f t="shared" ca="1" si="315"/>
        <v>1216600</v>
      </c>
    </row>
    <row r="2679" spans="1:15" x14ac:dyDescent="0.25">
      <c r="A2679">
        <v>2664</v>
      </c>
      <c r="B2679" s="84">
        <v>38090</v>
      </c>
      <c r="C2679" s="47">
        <v>31.98</v>
      </c>
      <c r="D2679" s="47">
        <v>31.98</v>
      </c>
      <c r="E2679" s="47">
        <v>31.56</v>
      </c>
      <c r="F2679" s="47">
        <v>31.7</v>
      </c>
      <c r="G2679" s="48">
        <v>910200</v>
      </c>
      <c r="H2679" s="47">
        <v>24.03</v>
      </c>
      <c r="I2679" s="51">
        <f t="shared" si="309"/>
        <v>0.75804416403785491</v>
      </c>
      <c r="J2679" s="51">
        <f t="shared" ca="1" si="310"/>
        <v>1</v>
      </c>
      <c r="K2679" s="47">
        <f t="shared" si="311"/>
        <v>24.24</v>
      </c>
      <c r="L2679" s="47">
        <f t="shared" si="312"/>
        <v>24.24</v>
      </c>
      <c r="M2679" s="47">
        <f t="shared" si="313"/>
        <v>23.92</v>
      </c>
      <c r="N2679" s="47">
        <f t="shared" si="314"/>
        <v>24.03</v>
      </c>
      <c r="O2679" s="48">
        <f t="shared" ca="1" si="315"/>
        <v>910200</v>
      </c>
    </row>
    <row r="2680" spans="1:15" x14ac:dyDescent="0.25">
      <c r="A2680">
        <v>2665</v>
      </c>
      <c r="B2680" s="84">
        <v>38089</v>
      </c>
      <c r="C2680" s="47">
        <v>31.88</v>
      </c>
      <c r="D2680" s="47">
        <v>32.07</v>
      </c>
      <c r="E2680" s="47">
        <v>31.82</v>
      </c>
      <c r="F2680" s="47">
        <v>31.89</v>
      </c>
      <c r="G2680" s="48">
        <v>805300</v>
      </c>
      <c r="H2680" s="47">
        <v>24.18</v>
      </c>
      <c r="I2680" s="51">
        <f t="shared" si="309"/>
        <v>0.75823142050799619</v>
      </c>
      <c r="J2680" s="51">
        <f t="shared" ca="1" si="310"/>
        <v>1</v>
      </c>
      <c r="K2680" s="47">
        <f t="shared" si="311"/>
        <v>24.17</v>
      </c>
      <c r="L2680" s="47">
        <f t="shared" si="312"/>
        <v>24.32</v>
      </c>
      <c r="M2680" s="47">
        <f t="shared" si="313"/>
        <v>24.13</v>
      </c>
      <c r="N2680" s="47">
        <f t="shared" si="314"/>
        <v>24.18</v>
      </c>
      <c r="O2680" s="48">
        <f t="shared" ca="1" si="315"/>
        <v>805300</v>
      </c>
    </row>
    <row r="2681" spans="1:15" x14ac:dyDescent="0.25">
      <c r="A2681">
        <v>2666</v>
      </c>
      <c r="B2681" s="84">
        <v>38085</v>
      </c>
      <c r="C2681" s="47">
        <v>31.78</v>
      </c>
      <c r="D2681" s="47">
        <v>31.98</v>
      </c>
      <c r="E2681" s="47">
        <v>31.66</v>
      </c>
      <c r="F2681" s="47">
        <v>31.88</v>
      </c>
      <c r="G2681" s="48">
        <v>882400</v>
      </c>
      <c r="H2681" s="47">
        <v>24.17</v>
      </c>
      <c r="I2681" s="51">
        <f t="shared" si="309"/>
        <v>0.75815558343789213</v>
      </c>
      <c r="J2681" s="51">
        <f t="shared" ca="1" si="310"/>
        <v>1</v>
      </c>
      <c r="K2681" s="47">
        <f t="shared" si="311"/>
        <v>24.09</v>
      </c>
      <c r="L2681" s="47">
        <f t="shared" si="312"/>
        <v>24.25</v>
      </c>
      <c r="M2681" s="47">
        <f t="shared" si="313"/>
        <v>24</v>
      </c>
      <c r="N2681" s="47">
        <f t="shared" si="314"/>
        <v>24.17</v>
      </c>
      <c r="O2681" s="48">
        <f t="shared" ca="1" si="315"/>
        <v>882400</v>
      </c>
    </row>
    <row r="2682" spans="1:15" x14ac:dyDescent="0.25">
      <c r="A2682">
        <v>2667</v>
      </c>
      <c r="B2682" s="84">
        <v>38084</v>
      </c>
      <c r="C2682" s="47">
        <v>31.89</v>
      </c>
      <c r="D2682" s="47">
        <v>31.93</v>
      </c>
      <c r="E2682" s="47">
        <v>31.45</v>
      </c>
      <c r="F2682" s="47">
        <v>31.73</v>
      </c>
      <c r="G2682" s="48">
        <v>1313600</v>
      </c>
      <c r="H2682" s="47">
        <v>24.06</v>
      </c>
      <c r="I2682" s="51">
        <f t="shared" si="309"/>
        <v>0.75827292782855338</v>
      </c>
      <c r="J2682" s="51">
        <f t="shared" ca="1" si="310"/>
        <v>1</v>
      </c>
      <c r="K2682" s="47">
        <f t="shared" si="311"/>
        <v>24.18</v>
      </c>
      <c r="L2682" s="47">
        <f t="shared" si="312"/>
        <v>24.21</v>
      </c>
      <c r="M2682" s="47">
        <f t="shared" si="313"/>
        <v>23.85</v>
      </c>
      <c r="N2682" s="47">
        <f t="shared" si="314"/>
        <v>24.06</v>
      </c>
      <c r="O2682" s="48">
        <f t="shared" ca="1" si="315"/>
        <v>1313600</v>
      </c>
    </row>
    <row r="2683" spans="1:15" x14ac:dyDescent="0.25">
      <c r="A2683">
        <v>2668</v>
      </c>
      <c r="B2683" s="84">
        <v>38083</v>
      </c>
      <c r="C2683" s="47">
        <v>31.6</v>
      </c>
      <c r="D2683" s="47">
        <v>31.98</v>
      </c>
      <c r="E2683" s="47">
        <v>31.5</v>
      </c>
      <c r="F2683" s="47">
        <v>31.96</v>
      </c>
      <c r="G2683" s="48">
        <v>1624000</v>
      </c>
      <c r="H2683" s="47">
        <v>24.23</v>
      </c>
      <c r="I2683" s="51">
        <f t="shared" si="309"/>
        <v>0.75813516896120148</v>
      </c>
      <c r="J2683" s="51">
        <f t="shared" ca="1" si="310"/>
        <v>1</v>
      </c>
      <c r="K2683" s="47">
        <f t="shared" si="311"/>
        <v>23.96</v>
      </c>
      <c r="L2683" s="47">
        <f t="shared" si="312"/>
        <v>24.25</v>
      </c>
      <c r="M2683" s="47">
        <f t="shared" si="313"/>
        <v>23.88</v>
      </c>
      <c r="N2683" s="47">
        <f t="shared" si="314"/>
        <v>24.23</v>
      </c>
      <c r="O2683" s="48">
        <f t="shared" ca="1" si="315"/>
        <v>1624000</v>
      </c>
    </row>
    <row r="2684" spans="1:15" x14ac:dyDescent="0.25">
      <c r="A2684">
        <v>2669</v>
      </c>
      <c r="B2684" s="84">
        <v>38082</v>
      </c>
      <c r="C2684" s="47">
        <v>31.56</v>
      </c>
      <c r="D2684" s="47">
        <v>31.79</v>
      </c>
      <c r="E2684" s="47">
        <v>31.42</v>
      </c>
      <c r="F2684" s="47">
        <v>31.79</v>
      </c>
      <c r="G2684" s="48">
        <v>1052700</v>
      </c>
      <c r="H2684" s="47">
        <v>24.1</v>
      </c>
      <c r="I2684" s="51">
        <f t="shared" si="309"/>
        <v>0.7581000314564329</v>
      </c>
      <c r="J2684" s="51">
        <f t="shared" ca="1" si="310"/>
        <v>1</v>
      </c>
      <c r="K2684" s="47">
        <f t="shared" si="311"/>
        <v>23.93</v>
      </c>
      <c r="L2684" s="47">
        <f t="shared" si="312"/>
        <v>24.1</v>
      </c>
      <c r="M2684" s="47">
        <f t="shared" si="313"/>
        <v>23.82</v>
      </c>
      <c r="N2684" s="47">
        <f t="shared" si="314"/>
        <v>24.1</v>
      </c>
      <c r="O2684" s="48">
        <f t="shared" ca="1" si="315"/>
        <v>1052700</v>
      </c>
    </row>
    <row r="2685" spans="1:15" x14ac:dyDescent="0.25">
      <c r="A2685">
        <v>2670</v>
      </c>
      <c r="B2685" s="84">
        <v>38079</v>
      </c>
      <c r="C2685" s="47">
        <v>31.29</v>
      </c>
      <c r="D2685" s="47">
        <v>31.7</v>
      </c>
      <c r="E2685" s="47">
        <v>31.24</v>
      </c>
      <c r="F2685" s="47">
        <v>31.67</v>
      </c>
      <c r="G2685" s="48">
        <v>1252400</v>
      </c>
      <c r="H2685" s="47">
        <v>24.01</v>
      </c>
      <c r="I2685" s="51">
        <f t="shared" si="309"/>
        <v>0.75813072308178087</v>
      </c>
      <c r="J2685" s="51">
        <f t="shared" ca="1" si="310"/>
        <v>1</v>
      </c>
      <c r="K2685" s="47">
        <f t="shared" si="311"/>
        <v>23.72</v>
      </c>
      <c r="L2685" s="47">
        <f t="shared" si="312"/>
        <v>24.03</v>
      </c>
      <c r="M2685" s="47">
        <f t="shared" si="313"/>
        <v>23.68</v>
      </c>
      <c r="N2685" s="47">
        <f t="shared" si="314"/>
        <v>24.01</v>
      </c>
      <c r="O2685" s="48">
        <f t="shared" ca="1" si="315"/>
        <v>1252400</v>
      </c>
    </row>
    <row r="2686" spans="1:15" x14ac:dyDescent="0.25">
      <c r="A2686">
        <v>2671</v>
      </c>
      <c r="B2686" s="84">
        <v>38078</v>
      </c>
      <c r="C2686" s="47">
        <v>31.14</v>
      </c>
      <c r="D2686" s="47">
        <v>31.34</v>
      </c>
      <c r="E2686" s="47">
        <v>31.06</v>
      </c>
      <c r="F2686" s="47">
        <v>31.14</v>
      </c>
      <c r="G2686" s="48">
        <v>1359400</v>
      </c>
      <c r="H2686" s="47">
        <v>23.61</v>
      </c>
      <c r="I2686" s="51">
        <f t="shared" si="309"/>
        <v>0.75818882466281312</v>
      </c>
      <c r="J2686" s="51">
        <f t="shared" ca="1" si="310"/>
        <v>1</v>
      </c>
      <c r="K2686" s="47">
        <f t="shared" si="311"/>
        <v>23.61</v>
      </c>
      <c r="L2686" s="47">
        <f t="shared" si="312"/>
        <v>23.76</v>
      </c>
      <c r="M2686" s="47">
        <f t="shared" si="313"/>
        <v>23.55</v>
      </c>
      <c r="N2686" s="47">
        <f t="shared" si="314"/>
        <v>23.61</v>
      </c>
      <c r="O2686" s="48">
        <f t="shared" ca="1" si="315"/>
        <v>1359400</v>
      </c>
    </row>
    <row r="2687" spans="1:15" x14ac:dyDescent="0.25">
      <c r="A2687">
        <v>2672</v>
      </c>
      <c r="B2687" s="84">
        <v>38077</v>
      </c>
      <c r="C2687" s="47">
        <v>31.17</v>
      </c>
      <c r="D2687" s="47">
        <v>31.41</v>
      </c>
      <c r="E2687" s="47">
        <v>30.98</v>
      </c>
      <c r="F2687" s="47">
        <v>31.34</v>
      </c>
      <c r="G2687" s="48">
        <v>1291900</v>
      </c>
      <c r="H2687" s="47">
        <v>23.61</v>
      </c>
      <c r="I2687" s="51">
        <f t="shared" si="309"/>
        <v>0.75335035098915126</v>
      </c>
      <c r="J2687" s="51">
        <f t="shared" ca="1" si="310"/>
        <v>1</v>
      </c>
      <c r="K2687" s="47">
        <f t="shared" si="311"/>
        <v>23.48</v>
      </c>
      <c r="L2687" s="47">
        <f t="shared" si="312"/>
        <v>23.66</v>
      </c>
      <c r="M2687" s="47">
        <f t="shared" si="313"/>
        <v>23.34</v>
      </c>
      <c r="N2687" s="47">
        <f t="shared" si="314"/>
        <v>23.61</v>
      </c>
      <c r="O2687" s="48">
        <f t="shared" ca="1" si="315"/>
        <v>1291900</v>
      </c>
    </row>
    <row r="2688" spans="1:15" x14ac:dyDescent="0.25">
      <c r="A2688">
        <v>2673</v>
      </c>
      <c r="B2688" s="84">
        <v>38076</v>
      </c>
      <c r="C2688" s="47">
        <v>31.13</v>
      </c>
      <c r="D2688" s="47">
        <v>31.31</v>
      </c>
      <c r="E2688" s="47">
        <v>30.98</v>
      </c>
      <c r="F2688" s="47">
        <v>31.24</v>
      </c>
      <c r="G2688" s="48">
        <v>1356900</v>
      </c>
      <c r="H2688" s="47">
        <v>23.53</v>
      </c>
      <c r="I2688" s="51">
        <f t="shared" si="309"/>
        <v>0.75320102432778502</v>
      </c>
      <c r="J2688" s="51">
        <f t="shared" ca="1" si="310"/>
        <v>1</v>
      </c>
      <c r="K2688" s="47">
        <f t="shared" si="311"/>
        <v>23.45</v>
      </c>
      <c r="L2688" s="47">
        <f t="shared" si="312"/>
        <v>23.58</v>
      </c>
      <c r="M2688" s="47">
        <f t="shared" si="313"/>
        <v>23.33</v>
      </c>
      <c r="N2688" s="47">
        <f t="shared" si="314"/>
        <v>23.53</v>
      </c>
      <c r="O2688" s="48">
        <f t="shared" ca="1" si="315"/>
        <v>1356900</v>
      </c>
    </row>
    <row r="2689" spans="1:15" x14ac:dyDescent="0.25">
      <c r="A2689">
        <v>2674</v>
      </c>
      <c r="B2689" s="84">
        <v>38075</v>
      </c>
      <c r="C2689" s="47">
        <v>30.87</v>
      </c>
      <c r="D2689" s="47">
        <v>31.16</v>
      </c>
      <c r="E2689" s="47">
        <v>30.73</v>
      </c>
      <c r="F2689" s="47">
        <v>31.06</v>
      </c>
      <c r="G2689" s="48">
        <v>1221900</v>
      </c>
      <c r="H2689" s="47">
        <v>23.4</v>
      </c>
      <c r="I2689" s="51">
        <f t="shared" si="309"/>
        <v>0.75338055376690272</v>
      </c>
      <c r="J2689" s="51">
        <f t="shared" ca="1" si="310"/>
        <v>1</v>
      </c>
      <c r="K2689" s="47">
        <f t="shared" si="311"/>
        <v>23.26</v>
      </c>
      <c r="L2689" s="47">
        <f t="shared" si="312"/>
        <v>23.48</v>
      </c>
      <c r="M2689" s="47">
        <f t="shared" si="313"/>
        <v>23.15</v>
      </c>
      <c r="N2689" s="47">
        <f t="shared" si="314"/>
        <v>23.4</v>
      </c>
      <c r="O2689" s="48">
        <f t="shared" ca="1" si="315"/>
        <v>1221900</v>
      </c>
    </row>
    <row r="2690" spans="1:15" x14ac:dyDescent="0.25">
      <c r="A2690">
        <v>2675</v>
      </c>
      <c r="B2690" s="84">
        <v>38072</v>
      </c>
      <c r="C2690" s="47">
        <v>30.71</v>
      </c>
      <c r="D2690" s="47">
        <v>30.95</v>
      </c>
      <c r="E2690" s="47">
        <v>30.4</v>
      </c>
      <c r="F2690" s="47">
        <v>30.78</v>
      </c>
      <c r="G2690" s="48">
        <v>1623900</v>
      </c>
      <c r="H2690" s="47">
        <v>23.19</v>
      </c>
      <c r="I2690" s="51">
        <f t="shared" si="309"/>
        <v>0.75341130604288498</v>
      </c>
      <c r="J2690" s="51">
        <f t="shared" ca="1" si="310"/>
        <v>1</v>
      </c>
      <c r="K2690" s="47">
        <f t="shared" si="311"/>
        <v>23.14</v>
      </c>
      <c r="L2690" s="47">
        <f t="shared" si="312"/>
        <v>23.32</v>
      </c>
      <c r="M2690" s="47">
        <f t="shared" si="313"/>
        <v>22.9</v>
      </c>
      <c r="N2690" s="47">
        <f t="shared" si="314"/>
        <v>23.19</v>
      </c>
      <c r="O2690" s="48">
        <f t="shared" ca="1" si="315"/>
        <v>1623900</v>
      </c>
    </row>
    <row r="2691" spans="1:15" x14ac:dyDescent="0.25">
      <c r="A2691">
        <v>2676</v>
      </c>
      <c r="B2691" s="84">
        <v>38071</v>
      </c>
      <c r="C2691" s="47">
        <v>30.6</v>
      </c>
      <c r="D2691" s="47">
        <v>30.71</v>
      </c>
      <c r="E2691" s="47">
        <v>30.25</v>
      </c>
      <c r="F2691" s="47">
        <v>30.71</v>
      </c>
      <c r="G2691" s="48">
        <v>1451800</v>
      </c>
      <c r="H2691" s="47">
        <v>23.13</v>
      </c>
      <c r="I2691" s="51">
        <f t="shared" si="309"/>
        <v>0.75317486160859648</v>
      </c>
      <c r="J2691" s="51">
        <f t="shared" ca="1" si="310"/>
        <v>1</v>
      </c>
      <c r="K2691" s="47">
        <f t="shared" si="311"/>
        <v>23.05</v>
      </c>
      <c r="L2691" s="47">
        <f t="shared" si="312"/>
        <v>23.13</v>
      </c>
      <c r="M2691" s="47">
        <f t="shared" si="313"/>
        <v>22.78</v>
      </c>
      <c r="N2691" s="47">
        <f t="shared" si="314"/>
        <v>23.13</v>
      </c>
      <c r="O2691" s="48">
        <f t="shared" ca="1" si="315"/>
        <v>1451800</v>
      </c>
    </row>
    <row r="2692" spans="1:15" x14ac:dyDescent="0.25">
      <c r="A2692">
        <v>2677</v>
      </c>
      <c r="B2692" s="84">
        <v>38070</v>
      </c>
      <c r="C2692" s="47">
        <v>30.25</v>
      </c>
      <c r="D2692" s="47">
        <v>30.54</v>
      </c>
      <c r="E2692" s="47">
        <v>30.11</v>
      </c>
      <c r="F2692" s="47">
        <v>30.4</v>
      </c>
      <c r="G2692" s="48">
        <v>1910400</v>
      </c>
      <c r="H2692" s="47">
        <v>22.9</v>
      </c>
      <c r="I2692" s="51">
        <f t="shared" si="309"/>
        <v>0.75328947368421051</v>
      </c>
      <c r="J2692" s="51">
        <f t="shared" ca="1" si="310"/>
        <v>1</v>
      </c>
      <c r="K2692" s="47">
        <f t="shared" si="311"/>
        <v>22.79</v>
      </c>
      <c r="L2692" s="47">
        <f t="shared" si="312"/>
        <v>23.01</v>
      </c>
      <c r="M2692" s="47">
        <f t="shared" si="313"/>
        <v>22.68</v>
      </c>
      <c r="N2692" s="47">
        <f t="shared" si="314"/>
        <v>22.9</v>
      </c>
      <c r="O2692" s="48">
        <f t="shared" ca="1" si="315"/>
        <v>1910400</v>
      </c>
    </row>
    <row r="2693" spans="1:15" x14ac:dyDescent="0.25">
      <c r="A2693">
        <v>2678</v>
      </c>
      <c r="B2693" s="84">
        <v>38069</v>
      </c>
      <c r="C2693" s="47">
        <v>29.81</v>
      </c>
      <c r="D2693" s="47">
        <v>30.39</v>
      </c>
      <c r="E2693" s="47">
        <v>29.81</v>
      </c>
      <c r="F2693" s="47">
        <v>30.26</v>
      </c>
      <c r="G2693" s="48">
        <v>1481100</v>
      </c>
      <c r="H2693" s="47">
        <v>22.8</v>
      </c>
      <c r="I2693" s="51">
        <f t="shared" si="309"/>
        <v>0.75346992729676143</v>
      </c>
      <c r="J2693" s="51">
        <f t="shared" ca="1" si="310"/>
        <v>1</v>
      </c>
      <c r="K2693" s="47">
        <f t="shared" si="311"/>
        <v>22.46</v>
      </c>
      <c r="L2693" s="47">
        <f t="shared" si="312"/>
        <v>22.9</v>
      </c>
      <c r="M2693" s="47">
        <f t="shared" si="313"/>
        <v>22.46</v>
      </c>
      <c r="N2693" s="47">
        <f t="shared" si="314"/>
        <v>22.8</v>
      </c>
      <c r="O2693" s="48">
        <f t="shared" ca="1" si="315"/>
        <v>1481100</v>
      </c>
    </row>
    <row r="2694" spans="1:15" x14ac:dyDescent="0.25">
      <c r="A2694">
        <v>2679</v>
      </c>
      <c r="B2694" s="84">
        <v>38068</v>
      </c>
      <c r="C2694" s="47">
        <v>29.98</v>
      </c>
      <c r="D2694" s="47">
        <v>29.98</v>
      </c>
      <c r="E2694" s="47">
        <v>29.51</v>
      </c>
      <c r="F2694" s="47">
        <v>29.81</v>
      </c>
      <c r="G2694" s="48">
        <v>1832800</v>
      </c>
      <c r="H2694" s="47">
        <v>22.46</v>
      </c>
      <c r="I2694" s="51">
        <f t="shared" si="309"/>
        <v>0.75343844347534394</v>
      </c>
      <c r="J2694" s="51">
        <f t="shared" ca="1" si="310"/>
        <v>1</v>
      </c>
      <c r="K2694" s="47">
        <f t="shared" si="311"/>
        <v>22.59</v>
      </c>
      <c r="L2694" s="47">
        <f t="shared" si="312"/>
        <v>22.59</v>
      </c>
      <c r="M2694" s="47">
        <f t="shared" si="313"/>
        <v>22.23</v>
      </c>
      <c r="N2694" s="47">
        <f t="shared" si="314"/>
        <v>22.46</v>
      </c>
      <c r="O2694" s="48">
        <f t="shared" ca="1" si="315"/>
        <v>1832800</v>
      </c>
    </row>
    <row r="2695" spans="1:15" x14ac:dyDescent="0.25">
      <c r="A2695">
        <v>2680</v>
      </c>
      <c r="B2695" s="84">
        <v>38065</v>
      </c>
      <c r="C2695" s="47">
        <v>30.08</v>
      </c>
      <c r="D2695" s="47">
        <v>30.16</v>
      </c>
      <c r="E2695" s="47">
        <v>29.88</v>
      </c>
      <c r="F2695" s="47">
        <v>29.97</v>
      </c>
      <c r="G2695" s="48">
        <v>1535100</v>
      </c>
      <c r="H2695" s="47">
        <v>22.58</v>
      </c>
      <c r="I2695" s="51">
        <f t="shared" si="309"/>
        <v>0.75342008675342009</v>
      </c>
      <c r="J2695" s="51">
        <f t="shared" ca="1" si="310"/>
        <v>1</v>
      </c>
      <c r="K2695" s="47">
        <f t="shared" si="311"/>
        <v>22.66</v>
      </c>
      <c r="L2695" s="47">
        <f t="shared" si="312"/>
        <v>22.72</v>
      </c>
      <c r="M2695" s="47">
        <f t="shared" si="313"/>
        <v>22.51</v>
      </c>
      <c r="N2695" s="47">
        <f t="shared" si="314"/>
        <v>22.58</v>
      </c>
      <c r="O2695" s="48">
        <f t="shared" ca="1" si="315"/>
        <v>1535100</v>
      </c>
    </row>
    <row r="2696" spans="1:15" x14ac:dyDescent="0.25">
      <c r="A2696">
        <v>2681</v>
      </c>
      <c r="B2696" s="84">
        <v>38064</v>
      </c>
      <c r="C2696" s="47">
        <v>30</v>
      </c>
      <c r="D2696" s="47">
        <v>30.15</v>
      </c>
      <c r="E2696" s="47">
        <v>29.74</v>
      </c>
      <c r="F2696" s="47">
        <v>30.08</v>
      </c>
      <c r="G2696" s="48">
        <v>1894500</v>
      </c>
      <c r="H2696" s="47">
        <v>22.66</v>
      </c>
      <c r="I2696" s="51">
        <f t="shared" si="309"/>
        <v>0.75332446808510645</v>
      </c>
      <c r="J2696" s="51">
        <f t="shared" ca="1" si="310"/>
        <v>1</v>
      </c>
      <c r="K2696" s="47">
        <f t="shared" si="311"/>
        <v>22.6</v>
      </c>
      <c r="L2696" s="47">
        <f t="shared" si="312"/>
        <v>22.71</v>
      </c>
      <c r="M2696" s="47">
        <f t="shared" si="313"/>
        <v>22.4</v>
      </c>
      <c r="N2696" s="47">
        <f t="shared" si="314"/>
        <v>22.66</v>
      </c>
      <c r="O2696" s="48">
        <f t="shared" ca="1" si="315"/>
        <v>1894500</v>
      </c>
    </row>
    <row r="2697" spans="1:15" x14ac:dyDescent="0.25">
      <c r="A2697">
        <v>2682</v>
      </c>
      <c r="B2697" s="84">
        <v>38063</v>
      </c>
      <c r="C2697" s="47">
        <v>29.8</v>
      </c>
      <c r="D2697" s="47">
        <v>30.12</v>
      </c>
      <c r="E2697" s="47">
        <v>29.67</v>
      </c>
      <c r="F2697" s="47">
        <v>30.06</v>
      </c>
      <c r="G2697" s="48">
        <v>1190900</v>
      </c>
      <c r="H2697" s="47">
        <v>22.64</v>
      </c>
      <c r="I2697" s="51">
        <f t="shared" si="309"/>
        <v>0.75316034597471726</v>
      </c>
      <c r="J2697" s="51">
        <f t="shared" ca="1" si="310"/>
        <v>1</v>
      </c>
      <c r="K2697" s="47">
        <f t="shared" si="311"/>
        <v>22.44</v>
      </c>
      <c r="L2697" s="47">
        <f t="shared" si="312"/>
        <v>22.69</v>
      </c>
      <c r="M2697" s="47">
        <f t="shared" si="313"/>
        <v>22.35</v>
      </c>
      <c r="N2697" s="47">
        <f t="shared" si="314"/>
        <v>22.64</v>
      </c>
      <c r="O2697" s="48">
        <f t="shared" ca="1" si="315"/>
        <v>1190900</v>
      </c>
    </row>
    <row r="2698" spans="1:15" x14ac:dyDescent="0.25">
      <c r="A2698">
        <v>2683</v>
      </c>
      <c r="B2698" s="84">
        <v>38062</v>
      </c>
      <c r="C2698" s="47">
        <v>30.2</v>
      </c>
      <c r="D2698" s="47">
        <v>30.2</v>
      </c>
      <c r="E2698" s="47">
        <v>29.28</v>
      </c>
      <c r="F2698" s="47">
        <v>29.74</v>
      </c>
      <c r="G2698" s="48">
        <v>2001400</v>
      </c>
      <c r="H2698" s="47">
        <v>22.4</v>
      </c>
      <c r="I2698" s="51">
        <f t="shared" si="309"/>
        <v>0.75319435104236721</v>
      </c>
      <c r="J2698" s="51">
        <f t="shared" ca="1" si="310"/>
        <v>1</v>
      </c>
      <c r="K2698" s="47">
        <f t="shared" si="311"/>
        <v>22.75</v>
      </c>
      <c r="L2698" s="47">
        <f t="shared" si="312"/>
        <v>22.75</v>
      </c>
      <c r="M2698" s="47">
        <f t="shared" si="313"/>
        <v>22.05</v>
      </c>
      <c r="N2698" s="47">
        <f t="shared" si="314"/>
        <v>22.4</v>
      </c>
      <c r="O2698" s="48">
        <f t="shared" ca="1" si="315"/>
        <v>2001400</v>
      </c>
    </row>
    <row r="2699" spans="1:15" x14ac:dyDescent="0.25">
      <c r="A2699">
        <v>2684</v>
      </c>
      <c r="B2699" s="84">
        <v>38061</v>
      </c>
      <c r="C2699" s="47">
        <v>29.96</v>
      </c>
      <c r="D2699" s="47">
        <v>30.32</v>
      </c>
      <c r="E2699" s="47">
        <v>29.91</v>
      </c>
      <c r="F2699" s="47">
        <v>30.26</v>
      </c>
      <c r="G2699" s="48">
        <v>1607200</v>
      </c>
      <c r="H2699" s="47">
        <v>22.8</v>
      </c>
      <c r="I2699" s="51">
        <f t="shared" si="309"/>
        <v>0.75346992729676143</v>
      </c>
      <c r="J2699" s="51">
        <f t="shared" ca="1" si="310"/>
        <v>1</v>
      </c>
      <c r="K2699" s="47">
        <f t="shared" si="311"/>
        <v>22.57</v>
      </c>
      <c r="L2699" s="47">
        <f t="shared" si="312"/>
        <v>22.85</v>
      </c>
      <c r="M2699" s="47">
        <f t="shared" si="313"/>
        <v>22.54</v>
      </c>
      <c r="N2699" s="47">
        <f t="shared" si="314"/>
        <v>22.8</v>
      </c>
      <c r="O2699" s="48">
        <f t="shared" ca="1" si="315"/>
        <v>1607200</v>
      </c>
    </row>
    <row r="2700" spans="1:15" x14ac:dyDescent="0.25">
      <c r="A2700">
        <v>2685</v>
      </c>
      <c r="B2700" s="84">
        <v>38058</v>
      </c>
      <c r="C2700" s="47">
        <v>30.1</v>
      </c>
      <c r="D2700" s="47">
        <v>30.22</v>
      </c>
      <c r="E2700" s="47">
        <v>29.84</v>
      </c>
      <c r="F2700" s="47">
        <v>30.09</v>
      </c>
      <c r="G2700" s="48">
        <v>1817500</v>
      </c>
      <c r="H2700" s="47">
        <v>22.67</v>
      </c>
      <c r="I2700" s="51">
        <f t="shared" si="309"/>
        <v>0.75340644732469264</v>
      </c>
      <c r="J2700" s="51">
        <f t="shared" ca="1" si="310"/>
        <v>1</v>
      </c>
      <c r="K2700" s="47">
        <f t="shared" si="311"/>
        <v>22.68</v>
      </c>
      <c r="L2700" s="47">
        <f t="shared" si="312"/>
        <v>22.77</v>
      </c>
      <c r="M2700" s="47">
        <f t="shared" si="313"/>
        <v>22.48</v>
      </c>
      <c r="N2700" s="47">
        <f t="shared" si="314"/>
        <v>22.67</v>
      </c>
      <c r="O2700" s="48">
        <f t="shared" ca="1" si="315"/>
        <v>1817500</v>
      </c>
    </row>
    <row r="2701" spans="1:15" x14ac:dyDescent="0.25">
      <c r="A2701">
        <v>2686</v>
      </c>
      <c r="B2701" s="84">
        <v>38057</v>
      </c>
      <c r="C2701" s="47">
        <v>30.55</v>
      </c>
      <c r="D2701" s="47">
        <v>30.57</v>
      </c>
      <c r="E2701" s="47">
        <v>30.06</v>
      </c>
      <c r="F2701" s="47">
        <v>30.1</v>
      </c>
      <c r="G2701" s="48">
        <v>2012300</v>
      </c>
      <c r="H2701" s="47">
        <v>22.67</v>
      </c>
      <c r="I2701" s="51">
        <f t="shared" si="309"/>
        <v>0.75315614617940196</v>
      </c>
      <c r="J2701" s="51">
        <f t="shared" ca="1" si="310"/>
        <v>1</v>
      </c>
      <c r="K2701" s="47">
        <f t="shared" si="311"/>
        <v>23.01</v>
      </c>
      <c r="L2701" s="47">
        <f t="shared" si="312"/>
        <v>23.02</v>
      </c>
      <c r="M2701" s="47">
        <f t="shared" si="313"/>
        <v>22.64</v>
      </c>
      <c r="N2701" s="47">
        <f t="shared" si="314"/>
        <v>22.67</v>
      </c>
      <c r="O2701" s="48">
        <f t="shared" ca="1" si="315"/>
        <v>2012300</v>
      </c>
    </row>
    <row r="2702" spans="1:15" x14ac:dyDescent="0.25">
      <c r="A2702">
        <v>2687</v>
      </c>
      <c r="B2702" s="84">
        <v>38056</v>
      </c>
      <c r="C2702" s="47">
        <v>30.01</v>
      </c>
      <c r="D2702" s="47">
        <v>30.73</v>
      </c>
      <c r="E2702" s="47">
        <v>29.9</v>
      </c>
      <c r="F2702" s="47">
        <v>30.65</v>
      </c>
      <c r="G2702" s="48">
        <v>3153000</v>
      </c>
      <c r="H2702" s="47">
        <v>23.09</v>
      </c>
      <c r="I2702" s="51">
        <f t="shared" si="309"/>
        <v>0.75334420880913544</v>
      </c>
      <c r="J2702" s="51">
        <f t="shared" ca="1" si="310"/>
        <v>1</v>
      </c>
      <c r="K2702" s="47">
        <f t="shared" si="311"/>
        <v>22.61</v>
      </c>
      <c r="L2702" s="47">
        <f t="shared" si="312"/>
        <v>23.15</v>
      </c>
      <c r="M2702" s="47">
        <f t="shared" si="313"/>
        <v>22.52</v>
      </c>
      <c r="N2702" s="47">
        <f t="shared" si="314"/>
        <v>23.09</v>
      </c>
      <c r="O2702" s="48">
        <f t="shared" ca="1" si="315"/>
        <v>3153000</v>
      </c>
    </row>
    <row r="2703" spans="1:15" x14ac:dyDescent="0.25">
      <c r="A2703">
        <v>2688</v>
      </c>
      <c r="B2703" s="84">
        <v>38055</v>
      </c>
      <c r="C2703" s="47">
        <v>31.3</v>
      </c>
      <c r="D2703" s="47">
        <v>31.4</v>
      </c>
      <c r="E2703" s="47">
        <v>30.88</v>
      </c>
      <c r="F2703" s="47">
        <v>30.97</v>
      </c>
      <c r="G2703" s="48">
        <v>2101100</v>
      </c>
      <c r="H2703" s="47">
        <v>23.33</v>
      </c>
      <c r="I2703" s="51">
        <f t="shared" si="309"/>
        <v>0.75330965450435905</v>
      </c>
      <c r="J2703" s="51">
        <f t="shared" ca="1" si="310"/>
        <v>1</v>
      </c>
      <c r="K2703" s="47">
        <f t="shared" si="311"/>
        <v>23.58</v>
      </c>
      <c r="L2703" s="47">
        <f t="shared" si="312"/>
        <v>23.65</v>
      </c>
      <c r="M2703" s="47">
        <f t="shared" si="313"/>
        <v>23.26</v>
      </c>
      <c r="N2703" s="47">
        <f t="shared" si="314"/>
        <v>23.33</v>
      </c>
      <c r="O2703" s="48">
        <f t="shared" ca="1" si="315"/>
        <v>2101100</v>
      </c>
    </row>
    <row r="2704" spans="1:15" x14ac:dyDescent="0.25">
      <c r="A2704">
        <v>2689</v>
      </c>
      <c r="B2704" s="84">
        <v>38054</v>
      </c>
      <c r="C2704" s="47">
        <v>31.42</v>
      </c>
      <c r="D2704" s="47">
        <v>31.53</v>
      </c>
      <c r="E2704" s="47">
        <v>31.25</v>
      </c>
      <c r="F2704" s="47">
        <v>31.31</v>
      </c>
      <c r="G2704" s="48">
        <v>2145200</v>
      </c>
      <c r="H2704" s="47">
        <v>23.59</v>
      </c>
      <c r="I2704" s="51">
        <f t="shared" si="309"/>
        <v>0.75343340785691471</v>
      </c>
      <c r="J2704" s="51">
        <f t="shared" ca="1" si="310"/>
        <v>1</v>
      </c>
      <c r="K2704" s="47">
        <f t="shared" si="311"/>
        <v>23.67</v>
      </c>
      <c r="L2704" s="47">
        <f t="shared" si="312"/>
        <v>23.76</v>
      </c>
      <c r="M2704" s="47">
        <f t="shared" si="313"/>
        <v>23.54</v>
      </c>
      <c r="N2704" s="47">
        <f t="shared" si="314"/>
        <v>23.59</v>
      </c>
      <c r="O2704" s="48">
        <f t="shared" ca="1" si="315"/>
        <v>2145200</v>
      </c>
    </row>
    <row r="2705" spans="1:15" x14ac:dyDescent="0.25">
      <c r="A2705">
        <v>2690</v>
      </c>
      <c r="B2705" s="84">
        <v>38051</v>
      </c>
      <c r="C2705" s="47">
        <v>31.4</v>
      </c>
      <c r="D2705" s="47">
        <v>31.75</v>
      </c>
      <c r="E2705" s="47">
        <v>31.16</v>
      </c>
      <c r="F2705" s="47">
        <v>31.52</v>
      </c>
      <c r="G2705" s="48">
        <v>2172700</v>
      </c>
      <c r="H2705" s="47">
        <v>23.74</v>
      </c>
      <c r="I2705" s="51">
        <f t="shared" ref="I2705:I2768" si="316">H2705/F2705</f>
        <v>0.75317258883248728</v>
      </c>
      <c r="J2705" s="51">
        <f t="shared" ref="J2705:J2768" ca="1" si="317">INDEX(OFFSET($T$15,0,0,$S$13+1,1),MATCH(B2705,OFFSET($Q$15,0,0,$S$13+1,1),-1))</f>
        <v>1</v>
      </c>
      <c r="K2705" s="47">
        <f t="shared" ref="K2705:K2768" si="318">ROUND($I2705*C2705,2)</f>
        <v>23.65</v>
      </c>
      <c r="L2705" s="47">
        <f t="shared" ref="L2705:L2768" si="319">ROUND($I2705*D2705,2)</f>
        <v>23.91</v>
      </c>
      <c r="M2705" s="47">
        <f t="shared" ref="M2705:M2768" si="320">ROUND($I2705*E2705,2)</f>
        <v>23.47</v>
      </c>
      <c r="N2705" s="47">
        <f t="shared" ref="N2705:N2768" si="321">ROUND($I2705*F2705,2)</f>
        <v>23.74</v>
      </c>
      <c r="O2705" s="48">
        <f t="shared" ref="O2705:O2768" ca="1" si="322">G2705*J2705</f>
        <v>2172700</v>
      </c>
    </row>
    <row r="2706" spans="1:15" x14ac:dyDescent="0.25">
      <c r="A2706">
        <v>2691</v>
      </c>
      <c r="B2706" s="84">
        <v>38050</v>
      </c>
      <c r="C2706" s="47">
        <v>31.5</v>
      </c>
      <c r="D2706" s="47">
        <v>31.65</v>
      </c>
      <c r="E2706" s="47">
        <v>31.3</v>
      </c>
      <c r="F2706" s="47">
        <v>31.54</v>
      </c>
      <c r="G2706" s="48">
        <v>1850400</v>
      </c>
      <c r="H2706" s="47">
        <v>23.76</v>
      </c>
      <c r="I2706" s="51">
        <f t="shared" si="316"/>
        <v>0.75332910589727342</v>
      </c>
      <c r="J2706" s="51">
        <f t="shared" ca="1" si="317"/>
        <v>1</v>
      </c>
      <c r="K2706" s="47">
        <f t="shared" si="318"/>
        <v>23.73</v>
      </c>
      <c r="L2706" s="47">
        <f t="shared" si="319"/>
        <v>23.84</v>
      </c>
      <c r="M2706" s="47">
        <f t="shared" si="320"/>
        <v>23.58</v>
      </c>
      <c r="N2706" s="47">
        <f t="shared" si="321"/>
        <v>23.76</v>
      </c>
      <c r="O2706" s="48">
        <f t="shared" ca="1" si="322"/>
        <v>1850400</v>
      </c>
    </row>
    <row r="2707" spans="1:15" x14ac:dyDescent="0.25">
      <c r="A2707">
        <v>2692</v>
      </c>
      <c r="B2707" s="84">
        <v>38049</v>
      </c>
      <c r="C2707" s="47">
        <v>31.34</v>
      </c>
      <c r="D2707" s="47">
        <v>31.7</v>
      </c>
      <c r="E2707" s="47">
        <v>31.31</v>
      </c>
      <c r="F2707" s="47">
        <v>31.54</v>
      </c>
      <c r="G2707" s="48">
        <v>2278900</v>
      </c>
      <c r="H2707" s="47">
        <v>23.76</v>
      </c>
      <c r="I2707" s="51">
        <f t="shared" si="316"/>
        <v>0.75332910589727342</v>
      </c>
      <c r="J2707" s="51">
        <f t="shared" ca="1" si="317"/>
        <v>1</v>
      </c>
      <c r="K2707" s="47">
        <f t="shared" si="318"/>
        <v>23.61</v>
      </c>
      <c r="L2707" s="47">
        <f t="shared" si="319"/>
        <v>23.88</v>
      </c>
      <c r="M2707" s="47">
        <f t="shared" si="320"/>
        <v>23.59</v>
      </c>
      <c r="N2707" s="47">
        <f t="shared" si="321"/>
        <v>23.76</v>
      </c>
      <c r="O2707" s="48">
        <f t="shared" ca="1" si="322"/>
        <v>2278900</v>
      </c>
    </row>
    <row r="2708" spans="1:15" x14ac:dyDescent="0.25">
      <c r="A2708">
        <v>2693</v>
      </c>
      <c r="B2708" s="84">
        <v>38048</v>
      </c>
      <c r="C2708" s="47">
        <v>31.3</v>
      </c>
      <c r="D2708" s="47">
        <v>31.41</v>
      </c>
      <c r="E2708" s="47">
        <v>30.9</v>
      </c>
      <c r="F2708" s="47">
        <v>31.25</v>
      </c>
      <c r="G2708" s="48">
        <v>2203700</v>
      </c>
      <c r="H2708" s="47">
        <v>23.54</v>
      </c>
      <c r="I2708" s="51">
        <f t="shared" si="316"/>
        <v>0.75327999999999995</v>
      </c>
      <c r="J2708" s="51">
        <f t="shared" ca="1" si="317"/>
        <v>1</v>
      </c>
      <c r="K2708" s="47">
        <f t="shared" si="318"/>
        <v>23.58</v>
      </c>
      <c r="L2708" s="47">
        <f t="shared" si="319"/>
        <v>23.66</v>
      </c>
      <c r="M2708" s="47">
        <f t="shared" si="320"/>
        <v>23.28</v>
      </c>
      <c r="N2708" s="47">
        <f t="shared" si="321"/>
        <v>23.54</v>
      </c>
      <c r="O2708" s="48">
        <f t="shared" ca="1" si="322"/>
        <v>2203700</v>
      </c>
    </row>
    <row r="2709" spans="1:15" x14ac:dyDescent="0.25">
      <c r="A2709">
        <v>2694</v>
      </c>
      <c r="B2709" s="84">
        <v>38047</v>
      </c>
      <c r="C2709" s="47">
        <v>30.95</v>
      </c>
      <c r="D2709" s="47">
        <v>31.74</v>
      </c>
      <c r="E2709" s="47">
        <v>30.84</v>
      </c>
      <c r="F2709" s="47">
        <v>31.41</v>
      </c>
      <c r="G2709" s="48">
        <v>2786400</v>
      </c>
      <c r="H2709" s="47">
        <v>23.66</v>
      </c>
      <c r="I2709" s="51">
        <f t="shared" si="316"/>
        <v>0.75326329194524033</v>
      </c>
      <c r="J2709" s="51">
        <f t="shared" ca="1" si="317"/>
        <v>1</v>
      </c>
      <c r="K2709" s="47">
        <f t="shared" si="318"/>
        <v>23.31</v>
      </c>
      <c r="L2709" s="47">
        <f t="shared" si="319"/>
        <v>23.91</v>
      </c>
      <c r="M2709" s="47">
        <f t="shared" si="320"/>
        <v>23.23</v>
      </c>
      <c r="N2709" s="47">
        <f t="shared" si="321"/>
        <v>23.66</v>
      </c>
      <c r="O2709" s="48">
        <f t="shared" ca="1" si="322"/>
        <v>2786400</v>
      </c>
    </row>
    <row r="2710" spans="1:15" x14ac:dyDescent="0.25">
      <c r="A2710">
        <v>2695</v>
      </c>
      <c r="B2710" s="84">
        <v>38044</v>
      </c>
      <c r="C2710" s="47">
        <v>30.16</v>
      </c>
      <c r="D2710" s="47">
        <v>30.48</v>
      </c>
      <c r="E2710" s="47">
        <v>30.1</v>
      </c>
      <c r="F2710" s="47">
        <v>30.4</v>
      </c>
      <c r="G2710" s="48">
        <v>1072400</v>
      </c>
      <c r="H2710" s="47">
        <v>22.9</v>
      </c>
      <c r="I2710" s="51">
        <f t="shared" si="316"/>
        <v>0.75328947368421051</v>
      </c>
      <c r="J2710" s="51">
        <f t="shared" ca="1" si="317"/>
        <v>1</v>
      </c>
      <c r="K2710" s="47">
        <f t="shared" si="318"/>
        <v>22.72</v>
      </c>
      <c r="L2710" s="47">
        <f t="shared" si="319"/>
        <v>22.96</v>
      </c>
      <c r="M2710" s="47">
        <f t="shared" si="320"/>
        <v>22.67</v>
      </c>
      <c r="N2710" s="47">
        <f t="shared" si="321"/>
        <v>22.9</v>
      </c>
      <c r="O2710" s="48">
        <f t="shared" ca="1" si="322"/>
        <v>1072400</v>
      </c>
    </row>
    <row r="2711" spans="1:15" x14ac:dyDescent="0.25">
      <c r="A2711">
        <v>2696</v>
      </c>
      <c r="B2711" s="84">
        <v>38043</v>
      </c>
      <c r="C2711" s="47">
        <v>30.63</v>
      </c>
      <c r="D2711" s="47">
        <v>30.66</v>
      </c>
      <c r="E2711" s="47">
        <v>29.87</v>
      </c>
      <c r="F2711" s="47">
        <v>30.17</v>
      </c>
      <c r="G2711" s="48">
        <v>1487400</v>
      </c>
      <c r="H2711" s="47">
        <v>22.73</v>
      </c>
      <c r="I2711" s="51">
        <f t="shared" si="316"/>
        <v>0.75339741465031485</v>
      </c>
      <c r="J2711" s="51">
        <f t="shared" ca="1" si="317"/>
        <v>1</v>
      </c>
      <c r="K2711" s="47">
        <f t="shared" si="318"/>
        <v>23.08</v>
      </c>
      <c r="L2711" s="47">
        <f t="shared" si="319"/>
        <v>23.1</v>
      </c>
      <c r="M2711" s="47">
        <f t="shared" si="320"/>
        <v>22.5</v>
      </c>
      <c r="N2711" s="47">
        <f t="shared" si="321"/>
        <v>22.73</v>
      </c>
      <c r="O2711" s="48">
        <f t="shared" ca="1" si="322"/>
        <v>1487400</v>
      </c>
    </row>
    <row r="2712" spans="1:15" x14ac:dyDescent="0.25">
      <c r="A2712">
        <v>2697</v>
      </c>
      <c r="B2712" s="84">
        <v>38042</v>
      </c>
      <c r="C2712" s="47">
        <v>30.35</v>
      </c>
      <c r="D2712" s="47">
        <v>30.76</v>
      </c>
      <c r="E2712" s="47">
        <v>30.23</v>
      </c>
      <c r="F2712" s="47">
        <v>30.59</v>
      </c>
      <c r="G2712" s="48">
        <v>1592900</v>
      </c>
      <c r="H2712" s="47">
        <v>23.04</v>
      </c>
      <c r="I2712" s="51">
        <f t="shared" si="316"/>
        <v>0.7531873161163779</v>
      </c>
      <c r="J2712" s="51">
        <f t="shared" ca="1" si="317"/>
        <v>1</v>
      </c>
      <c r="K2712" s="47">
        <f t="shared" si="318"/>
        <v>22.86</v>
      </c>
      <c r="L2712" s="47">
        <f t="shared" si="319"/>
        <v>23.17</v>
      </c>
      <c r="M2712" s="47">
        <f t="shared" si="320"/>
        <v>22.77</v>
      </c>
      <c r="N2712" s="47">
        <f t="shared" si="321"/>
        <v>23.04</v>
      </c>
      <c r="O2712" s="48">
        <f t="shared" ca="1" si="322"/>
        <v>1592900</v>
      </c>
    </row>
    <row r="2713" spans="1:15" x14ac:dyDescent="0.25">
      <c r="A2713">
        <v>2698</v>
      </c>
      <c r="B2713" s="84">
        <v>38041</v>
      </c>
      <c r="C2713" s="47">
        <v>31.04</v>
      </c>
      <c r="D2713" s="47">
        <v>31.2</v>
      </c>
      <c r="E2713" s="47">
        <v>29.57</v>
      </c>
      <c r="F2713" s="47">
        <v>30.33</v>
      </c>
      <c r="G2713" s="48">
        <v>3560300</v>
      </c>
      <c r="H2713" s="47">
        <v>22.85</v>
      </c>
      <c r="I2713" s="51">
        <f t="shared" si="316"/>
        <v>0.75337949225189593</v>
      </c>
      <c r="J2713" s="51">
        <f t="shared" ca="1" si="317"/>
        <v>1</v>
      </c>
      <c r="K2713" s="47">
        <f t="shared" si="318"/>
        <v>23.38</v>
      </c>
      <c r="L2713" s="47">
        <f t="shared" si="319"/>
        <v>23.51</v>
      </c>
      <c r="M2713" s="47">
        <f t="shared" si="320"/>
        <v>22.28</v>
      </c>
      <c r="N2713" s="47">
        <f t="shared" si="321"/>
        <v>22.85</v>
      </c>
      <c r="O2713" s="48">
        <f t="shared" ca="1" si="322"/>
        <v>3560300</v>
      </c>
    </row>
    <row r="2714" spans="1:15" x14ac:dyDescent="0.25">
      <c r="A2714">
        <v>2699</v>
      </c>
      <c r="B2714" s="84">
        <v>38040</v>
      </c>
      <c r="C2714" s="47">
        <v>31.89</v>
      </c>
      <c r="D2714" s="47">
        <v>31.9</v>
      </c>
      <c r="E2714" s="47">
        <v>30.48</v>
      </c>
      <c r="F2714" s="47">
        <v>31.02</v>
      </c>
      <c r="G2714" s="48">
        <v>2706400</v>
      </c>
      <c r="H2714" s="47">
        <v>23.37</v>
      </c>
      <c r="I2714" s="51">
        <f t="shared" si="316"/>
        <v>0.75338491295938104</v>
      </c>
      <c r="J2714" s="51">
        <f t="shared" ca="1" si="317"/>
        <v>1</v>
      </c>
      <c r="K2714" s="47">
        <f t="shared" si="318"/>
        <v>24.03</v>
      </c>
      <c r="L2714" s="47">
        <f t="shared" si="319"/>
        <v>24.03</v>
      </c>
      <c r="M2714" s="47">
        <f t="shared" si="320"/>
        <v>22.96</v>
      </c>
      <c r="N2714" s="47">
        <f t="shared" si="321"/>
        <v>23.37</v>
      </c>
      <c r="O2714" s="48">
        <f t="shared" ca="1" si="322"/>
        <v>2706400</v>
      </c>
    </row>
    <row r="2715" spans="1:15" x14ac:dyDescent="0.25">
      <c r="A2715">
        <v>2700</v>
      </c>
      <c r="B2715" s="84">
        <v>38037</v>
      </c>
      <c r="C2715" s="47">
        <v>32.19</v>
      </c>
      <c r="D2715" s="47">
        <v>32.299999999999997</v>
      </c>
      <c r="E2715" s="47">
        <v>31.88</v>
      </c>
      <c r="F2715" s="47">
        <v>32.03</v>
      </c>
      <c r="G2715" s="48">
        <v>1125200</v>
      </c>
      <c r="H2715" s="47">
        <v>24.13</v>
      </c>
      <c r="I2715" s="51">
        <f t="shared" si="316"/>
        <v>0.75335622853574769</v>
      </c>
      <c r="J2715" s="51">
        <f t="shared" ca="1" si="317"/>
        <v>1</v>
      </c>
      <c r="K2715" s="47">
        <f t="shared" si="318"/>
        <v>24.25</v>
      </c>
      <c r="L2715" s="47">
        <f t="shared" si="319"/>
        <v>24.33</v>
      </c>
      <c r="M2715" s="47">
        <f t="shared" si="320"/>
        <v>24.02</v>
      </c>
      <c r="N2715" s="47">
        <f t="shared" si="321"/>
        <v>24.13</v>
      </c>
      <c r="O2715" s="48">
        <f t="shared" ca="1" si="322"/>
        <v>1125200</v>
      </c>
    </row>
    <row r="2716" spans="1:15" x14ac:dyDescent="0.25">
      <c r="A2716">
        <v>2701</v>
      </c>
      <c r="B2716" s="84">
        <v>38036</v>
      </c>
      <c r="C2716" s="47">
        <v>31.85</v>
      </c>
      <c r="D2716" s="47">
        <v>32.340000000000003</v>
      </c>
      <c r="E2716" s="47">
        <v>31.8</v>
      </c>
      <c r="F2716" s="47">
        <v>32.04</v>
      </c>
      <c r="G2716" s="48">
        <v>1711800</v>
      </c>
      <c r="H2716" s="47">
        <v>24.14</v>
      </c>
      <c r="I2716" s="51">
        <f t="shared" si="316"/>
        <v>0.75343320848938833</v>
      </c>
      <c r="J2716" s="51">
        <f t="shared" ca="1" si="317"/>
        <v>1</v>
      </c>
      <c r="K2716" s="47">
        <f t="shared" si="318"/>
        <v>24</v>
      </c>
      <c r="L2716" s="47">
        <f t="shared" si="319"/>
        <v>24.37</v>
      </c>
      <c r="M2716" s="47">
        <f t="shared" si="320"/>
        <v>23.96</v>
      </c>
      <c r="N2716" s="47">
        <f t="shared" si="321"/>
        <v>24.14</v>
      </c>
      <c r="O2716" s="48">
        <f t="shared" ca="1" si="322"/>
        <v>1711800</v>
      </c>
    </row>
    <row r="2717" spans="1:15" x14ac:dyDescent="0.25">
      <c r="A2717">
        <v>2702</v>
      </c>
      <c r="B2717" s="84">
        <v>38035</v>
      </c>
      <c r="C2717" s="47">
        <v>32.15</v>
      </c>
      <c r="D2717" s="47">
        <v>32.17</v>
      </c>
      <c r="E2717" s="47">
        <v>31.7</v>
      </c>
      <c r="F2717" s="47">
        <v>31.8</v>
      </c>
      <c r="G2717" s="48">
        <v>1572200</v>
      </c>
      <c r="H2717" s="47">
        <v>23.96</v>
      </c>
      <c r="I2717" s="51">
        <f t="shared" si="316"/>
        <v>0.7534591194968554</v>
      </c>
      <c r="J2717" s="51">
        <f t="shared" ca="1" si="317"/>
        <v>1</v>
      </c>
      <c r="K2717" s="47">
        <f t="shared" si="318"/>
        <v>24.22</v>
      </c>
      <c r="L2717" s="47">
        <f t="shared" si="319"/>
        <v>24.24</v>
      </c>
      <c r="M2717" s="47">
        <f t="shared" si="320"/>
        <v>23.88</v>
      </c>
      <c r="N2717" s="47">
        <f t="shared" si="321"/>
        <v>23.96</v>
      </c>
      <c r="O2717" s="48">
        <f t="shared" ca="1" si="322"/>
        <v>1572200</v>
      </c>
    </row>
    <row r="2718" spans="1:15" x14ac:dyDescent="0.25">
      <c r="A2718">
        <v>2703</v>
      </c>
      <c r="B2718" s="84">
        <v>38034</v>
      </c>
      <c r="C2718" s="47">
        <v>32</v>
      </c>
      <c r="D2718" s="47">
        <v>32.270000000000003</v>
      </c>
      <c r="E2718" s="47">
        <v>31.95</v>
      </c>
      <c r="F2718" s="47">
        <v>32.200000000000003</v>
      </c>
      <c r="G2718" s="48">
        <v>1916000</v>
      </c>
      <c r="H2718" s="47">
        <v>24.26</v>
      </c>
      <c r="I2718" s="51">
        <f t="shared" si="316"/>
        <v>0.75341614906832299</v>
      </c>
      <c r="J2718" s="51">
        <f t="shared" ca="1" si="317"/>
        <v>1</v>
      </c>
      <c r="K2718" s="47">
        <f t="shared" si="318"/>
        <v>24.11</v>
      </c>
      <c r="L2718" s="47">
        <f t="shared" si="319"/>
        <v>24.31</v>
      </c>
      <c r="M2718" s="47">
        <f t="shared" si="320"/>
        <v>24.07</v>
      </c>
      <c r="N2718" s="47">
        <f t="shared" si="321"/>
        <v>24.26</v>
      </c>
      <c r="O2718" s="48">
        <f t="shared" ca="1" si="322"/>
        <v>1916000</v>
      </c>
    </row>
    <row r="2719" spans="1:15" x14ac:dyDescent="0.25">
      <c r="A2719">
        <v>2704</v>
      </c>
      <c r="B2719" s="84">
        <v>38030</v>
      </c>
      <c r="C2719" s="47">
        <v>31.35</v>
      </c>
      <c r="D2719" s="47">
        <v>31.83</v>
      </c>
      <c r="E2719" s="47">
        <v>31.34</v>
      </c>
      <c r="F2719" s="47">
        <v>31.76</v>
      </c>
      <c r="G2719" s="48">
        <v>1800400</v>
      </c>
      <c r="H2719" s="47">
        <v>23.93</v>
      </c>
      <c r="I2719" s="51">
        <f t="shared" si="316"/>
        <v>0.75346347607052888</v>
      </c>
      <c r="J2719" s="51">
        <f t="shared" ca="1" si="317"/>
        <v>1</v>
      </c>
      <c r="K2719" s="47">
        <f t="shared" si="318"/>
        <v>23.62</v>
      </c>
      <c r="L2719" s="47">
        <f t="shared" si="319"/>
        <v>23.98</v>
      </c>
      <c r="M2719" s="47">
        <f t="shared" si="320"/>
        <v>23.61</v>
      </c>
      <c r="N2719" s="47">
        <f t="shared" si="321"/>
        <v>23.93</v>
      </c>
      <c r="O2719" s="48">
        <f t="shared" ca="1" si="322"/>
        <v>1800400</v>
      </c>
    </row>
    <row r="2720" spans="1:15" x14ac:dyDescent="0.25">
      <c r="A2720">
        <v>2705</v>
      </c>
      <c r="B2720" s="84">
        <v>38029</v>
      </c>
      <c r="C2720" s="47">
        <v>31.05</v>
      </c>
      <c r="D2720" s="47">
        <v>31.62</v>
      </c>
      <c r="E2720" s="47">
        <v>30.84</v>
      </c>
      <c r="F2720" s="47">
        <v>31.41</v>
      </c>
      <c r="G2720" s="48">
        <v>1268900</v>
      </c>
      <c r="H2720" s="47">
        <v>23.66</v>
      </c>
      <c r="I2720" s="51">
        <f t="shared" si="316"/>
        <v>0.75326329194524033</v>
      </c>
      <c r="J2720" s="51">
        <f t="shared" ca="1" si="317"/>
        <v>1</v>
      </c>
      <c r="K2720" s="47">
        <f t="shared" si="318"/>
        <v>23.39</v>
      </c>
      <c r="L2720" s="47">
        <f t="shared" si="319"/>
        <v>23.82</v>
      </c>
      <c r="M2720" s="47">
        <f t="shared" si="320"/>
        <v>23.23</v>
      </c>
      <c r="N2720" s="47">
        <f t="shared" si="321"/>
        <v>23.66</v>
      </c>
      <c r="O2720" s="48">
        <f t="shared" ca="1" si="322"/>
        <v>1268900</v>
      </c>
    </row>
    <row r="2721" spans="1:15" x14ac:dyDescent="0.25">
      <c r="A2721">
        <v>2706</v>
      </c>
      <c r="B2721" s="84">
        <v>38028</v>
      </c>
      <c r="C2721" s="47">
        <v>30.8</v>
      </c>
      <c r="D2721" s="47">
        <v>31.18</v>
      </c>
      <c r="E2721" s="47">
        <v>30.55</v>
      </c>
      <c r="F2721" s="47">
        <v>31.05</v>
      </c>
      <c r="G2721" s="48">
        <v>1814400</v>
      </c>
      <c r="H2721" s="47">
        <v>23.39</v>
      </c>
      <c r="I2721" s="51">
        <f t="shared" si="316"/>
        <v>0.75330112721417064</v>
      </c>
      <c r="J2721" s="51">
        <f t="shared" ca="1" si="317"/>
        <v>1</v>
      </c>
      <c r="K2721" s="47">
        <f t="shared" si="318"/>
        <v>23.2</v>
      </c>
      <c r="L2721" s="47">
        <f t="shared" si="319"/>
        <v>23.49</v>
      </c>
      <c r="M2721" s="47">
        <f t="shared" si="320"/>
        <v>23.01</v>
      </c>
      <c r="N2721" s="47">
        <f t="shared" si="321"/>
        <v>23.39</v>
      </c>
      <c r="O2721" s="48">
        <f t="shared" ca="1" si="322"/>
        <v>1814400</v>
      </c>
    </row>
    <row r="2722" spans="1:15" x14ac:dyDescent="0.25">
      <c r="A2722">
        <v>2707</v>
      </c>
      <c r="B2722" s="84">
        <v>38027</v>
      </c>
      <c r="C2722" s="47">
        <v>30.87</v>
      </c>
      <c r="D2722" s="47">
        <v>30.91</v>
      </c>
      <c r="E2722" s="47">
        <v>30.57</v>
      </c>
      <c r="F2722" s="47">
        <v>30.8</v>
      </c>
      <c r="G2722" s="48">
        <v>1651600</v>
      </c>
      <c r="H2722" s="47">
        <v>23.2</v>
      </c>
      <c r="I2722" s="51">
        <f t="shared" si="316"/>
        <v>0.75324675324675316</v>
      </c>
      <c r="J2722" s="51">
        <f t="shared" ca="1" si="317"/>
        <v>1</v>
      </c>
      <c r="K2722" s="47">
        <f t="shared" si="318"/>
        <v>23.25</v>
      </c>
      <c r="L2722" s="47">
        <f t="shared" si="319"/>
        <v>23.28</v>
      </c>
      <c r="M2722" s="47">
        <f t="shared" si="320"/>
        <v>23.03</v>
      </c>
      <c r="N2722" s="47">
        <f t="shared" si="321"/>
        <v>23.2</v>
      </c>
      <c r="O2722" s="48">
        <f t="shared" ca="1" si="322"/>
        <v>1651600</v>
      </c>
    </row>
    <row r="2723" spans="1:15" x14ac:dyDescent="0.25">
      <c r="A2723">
        <v>2708</v>
      </c>
      <c r="B2723" s="84">
        <v>38026</v>
      </c>
      <c r="C2723" s="47">
        <v>31.09</v>
      </c>
      <c r="D2723" s="47">
        <v>31.15</v>
      </c>
      <c r="E2723" s="47">
        <v>30.87</v>
      </c>
      <c r="F2723" s="47">
        <v>30.9</v>
      </c>
      <c r="G2723" s="48">
        <v>1083900</v>
      </c>
      <c r="H2723" s="47">
        <v>23.28</v>
      </c>
      <c r="I2723" s="51">
        <f t="shared" si="316"/>
        <v>0.75339805825242723</v>
      </c>
      <c r="J2723" s="51">
        <f t="shared" ca="1" si="317"/>
        <v>1</v>
      </c>
      <c r="K2723" s="47">
        <f t="shared" si="318"/>
        <v>23.42</v>
      </c>
      <c r="L2723" s="47">
        <f t="shared" si="319"/>
        <v>23.47</v>
      </c>
      <c r="M2723" s="47">
        <f t="shared" si="320"/>
        <v>23.26</v>
      </c>
      <c r="N2723" s="47">
        <f t="shared" si="321"/>
        <v>23.28</v>
      </c>
      <c r="O2723" s="48">
        <f t="shared" ca="1" si="322"/>
        <v>1083900</v>
      </c>
    </row>
    <row r="2724" spans="1:15" x14ac:dyDescent="0.25">
      <c r="A2724">
        <v>2709</v>
      </c>
      <c r="B2724" s="84">
        <v>38023</v>
      </c>
      <c r="C2724" s="47">
        <v>31.39</v>
      </c>
      <c r="D2724" s="47">
        <v>31.44</v>
      </c>
      <c r="E2724" s="47">
        <v>31.07</v>
      </c>
      <c r="F2724" s="47">
        <v>31.15</v>
      </c>
      <c r="G2724" s="48">
        <v>1340600</v>
      </c>
      <c r="H2724" s="47">
        <v>23.47</v>
      </c>
      <c r="I2724" s="51">
        <f t="shared" si="316"/>
        <v>0.75345104333868373</v>
      </c>
      <c r="J2724" s="51">
        <f t="shared" ca="1" si="317"/>
        <v>1</v>
      </c>
      <c r="K2724" s="47">
        <f t="shared" si="318"/>
        <v>23.65</v>
      </c>
      <c r="L2724" s="47">
        <f t="shared" si="319"/>
        <v>23.69</v>
      </c>
      <c r="M2724" s="47">
        <f t="shared" si="320"/>
        <v>23.41</v>
      </c>
      <c r="N2724" s="47">
        <f t="shared" si="321"/>
        <v>23.47</v>
      </c>
      <c r="O2724" s="48">
        <f t="shared" ca="1" si="322"/>
        <v>1340600</v>
      </c>
    </row>
    <row r="2725" spans="1:15" x14ac:dyDescent="0.25">
      <c r="A2725">
        <v>2710</v>
      </c>
      <c r="B2725" s="84">
        <v>38022</v>
      </c>
      <c r="C2725" s="47">
        <v>30.29</v>
      </c>
      <c r="D2725" s="47">
        <v>31.36</v>
      </c>
      <c r="E2725" s="47">
        <v>30.29</v>
      </c>
      <c r="F2725" s="47">
        <v>31.26</v>
      </c>
      <c r="G2725" s="48">
        <v>1656100</v>
      </c>
      <c r="H2725" s="47">
        <v>23.55</v>
      </c>
      <c r="I2725" s="51">
        <f t="shared" si="316"/>
        <v>0.75335892514395397</v>
      </c>
      <c r="J2725" s="51">
        <f t="shared" ca="1" si="317"/>
        <v>1</v>
      </c>
      <c r="K2725" s="47">
        <f t="shared" si="318"/>
        <v>22.82</v>
      </c>
      <c r="L2725" s="47">
        <f t="shared" si="319"/>
        <v>23.63</v>
      </c>
      <c r="M2725" s="47">
        <f t="shared" si="320"/>
        <v>22.82</v>
      </c>
      <c r="N2725" s="47">
        <f t="shared" si="321"/>
        <v>23.55</v>
      </c>
      <c r="O2725" s="48">
        <f t="shared" ca="1" si="322"/>
        <v>1656100</v>
      </c>
    </row>
    <row r="2726" spans="1:15" x14ac:dyDescent="0.25">
      <c r="A2726">
        <v>2711</v>
      </c>
      <c r="B2726" s="84">
        <v>38021</v>
      </c>
      <c r="C2726" s="47">
        <v>30.9</v>
      </c>
      <c r="D2726" s="47">
        <v>31.25</v>
      </c>
      <c r="E2726" s="47">
        <v>30.75</v>
      </c>
      <c r="F2726" s="47">
        <v>30.88</v>
      </c>
      <c r="G2726" s="48">
        <v>2117900</v>
      </c>
      <c r="H2726" s="47">
        <v>23.26</v>
      </c>
      <c r="I2726" s="51">
        <f t="shared" si="316"/>
        <v>0.75323834196891204</v>
      </c>
      <c r="J2726" s="51">
        <f t="shared" ca="1" si="317"/>
        <v>1</v>
      </c>
      <c r="K2726" s="47">
        <f t="shared" si="318"/>
        <v>23.28</v>
      </c>
      <c r="L2726" s="47">
        <f t="shared" si="319"/>
        <v>23.54</v>
      </c>
      <c r="M2726" s="47">
        <f t="shared" si="320"/>
        <v>23.16</v>
      </c>
      <c r="N2726" s="47">
        <f t="shared" si="321"/>
        <v>23.26</v>
      </c>
      <c r="O2726" s="48">
        <f t="shared" ca="1" si="322"/>
        <v>2117900</v>
      </c>
    </row>
    <row r="2727" spans="1:15" x14ac:dyDescent="0.25">
      <c r="A2727">
        <v>2712</v>
      </c>
      <c r="B2727" s="84">
        <v>38020</v>
      </c>
      <c r="C2727" s="47">
        <v>30.99</v>
      </c>
      <c r="D2727" s="47">
        <v>31.07</v>
      </c>
      <c r="E2727" s="47">
        <v>30.67</v>
      </c>
      <c r="F2727" s="47">
        <v>30.95</v>
      </c>
      <c r="G2727" s="48">
        <v>1776600</v>
      </c>
      <c r="H2727" s="47">
        <v>23.31</v>
      </c>
      <c r="I2727" s="51">
        <f t="shared" si="316"/>
        <v>0.75315024232633276</v>
      </c>
      <c r="J2727" s="51">
        <f t="shared" ca="1" si="317"/>
        <v>1</v>
      </c>
      <c r="K2727" s="47">
        <f t="shared" si="318"/>
        <v>23.34</v>
      </c>
      <c r="L2727" s="47">
        <f t="shared" si="319"/>
        <v>23.4</v>
      </c>
      <c r="M2727" s="47">
        <f t="shared" si="320"/>
        <v>23.1</v>
      </c>
      <c r="N2727" s="47">
        <f t="shared" si="321"/>
        <v>23.31</v>
      </c>
      <c r="O2727" s="48">
        <f t="shared" ca="1" si="322"/>
        <v>1776600</v>
      </c>
    </row>
    <row r="2728" spans="1:15" x14ac:dyDescent="0.25">
      <c r="A2728">
        <v>2713</v>
      </c>
      <c r="B2728" s="84">
        <v>38019</v>
      </c>
      <c r="C2728" s="47">
        <v>30.65</v>
      </c>
      <c r="D2728" s="47">
        <v>31.29</v>
      </c>
      <c r="E2728" s="47">
        <v>30.56</v>
      </c>
      <c r="F2728" s="47">
        <v>30.99</v>
      </c>
      <c r="G2728" s="48">
        <v>1788400</v>
      </c>
      <c r="H2728" s="47">
        <v>23.35</v>
      </c>
      <c r="I2728" s="51">
        <f t="shared" si="316"/>
        <v>0.75346886092287846</v>
      </c>
      <c r="J2728" s="51">
        <f t="shared" ca="1" si="317"/>
        <v>1</v>
      </c>
      <c r="K2728" s="47">
        <f t="shared" si="318"/>
        <v>23.09</v>
      </c>
      <c r="L2728" s="47">
        <f t="shared" si="319"/>
        <v>23.58</v>
      </c>
      <c r="M2728" s="47">
        <f t="shared" si="320"/>
        <v>23.03</v>
      </c>
      <c r="N2728" s="47">
        <f t="shared" si="321"/>
        <v>23.35</v>
      </c>
      <c r="O2728" s="48">
        <f t="shared" ca="1" si="322"/>
        <v>1788400</v>
      </c>
    </row>
    <row r="2729" spans="1:15" x14ac:dyDescent="0.25">
      <c r="A2729">
        <v>2714</v>
      </c>
      <c r="B2729" s="84">
        <v>38016</v>
      </c>
      <c r="C2729" s="47">
        <v>30.9</v>
      </c>
      <c r="D2729" s="47">
        <v>30.9</v>
      </c>
      <c r="E2729" s="47">
        <v>30.34</v>
      </c>
      <c r="F2729" s="47">
        <v>30.51</v>
      </c>
      <c r="G2729" s="48">
        <v>2425100</v>
      </c>
      <c r="H2729" s="47">
        <v>22.98</v>
      </c>
      <c r="I2729" s="51">
        <f t="shared" si="316"/>
        <v>0.75319567354965578</v>
      </c>
      <c r="J2729" s="51">
        <f t="shared" ca="1" si="317"/>
        <v>1</v>
      </c>
      <c r="K2729" s="47">
        <f t="shared" si="318"/>
        <v>23.27</v>
      </c>
      <c r="L2729" s="47">
        <f t="shared" si="319"/>
        <v>23.27</v>
      </c>
      <c r="M2729" s="47">
        <f t="shared" si="320"/>
        <v>22.85</v>
      </c>
      <c r="N2729" s="47">
        <f t="shared" si="321"/>
        <v>22.98</v>
      </c>
      <c r="O2729" s="48">
        <f t="shared" ca="1" si="322"/>
        <v>2425100</v>
      </c>
    </row>
    <row r="2730" spans="1:15" x14ac:dyDescent="0.25">
      <c r="A2730">
        <v>2715</v>
      </c>
      <c r="B2730" s="84">
        <v>38015</v>
      </c>
      <c r="C2730" s="47">
        <v>31.2</v>
      </c>
      <c r="D2730" s="47">
        <v>31.25</v>
      </c>
      <c r="E2730" s="47">
        <v>30.88</v>
      </c>
      <c r="F2730" s="47">
        <v>30.9</v>
      </c>
      <c r="G2730" s="48">
        <v>2130800</v>
      </c>
      <c r="H2730" s="47">
        <v>23.28</v>
      </c>
      <c r="I2730" s="51">
        <f t="shared" si="316"/>
        <v>0.75339805825242723</v>
      </c>
      <c r="J2730" s="51">
        <f t="shared" ca="1" si="317"/>
        <v>1</v>
      </c>
      <c r="K2730" s="47">
        <f t="shared" si="318"/>
        <v>23.51</v>
      </c>
      <c r="L2730" s="47">
        <f t="shared" si="319"/>
        <v>23.54</v>
      </c>
      <c r="M2730" s="47">
        <f t="shared" si="320"/>
        <v>23.26</v>
      </c>
      <c r="N2730" s="47">
        <f t="shared" si="321"/>
        <v>23.28</v>
      </c>
      <c r="O2730" s="48">
        <f t="shared" ca="1" si="322"/>
        <v>2130800</v>
      </c>
    </row>
    <row r="2731" spans="1:15" x14ac:dyDescent="0.25">
      <c r="A2731">
        <v>2716</v>
      </c>
      <c r="B2731" s="84">
        <v>38014</v>
      </c>
      <c r="C2731" s="47">
        <v>31.38</v>
      </c>
      <c r="D2731" s="47">
        <v>31.53</v>
      </c>
      <c r="E2731" s="47">
        <v>30.77</v>
      </c>
      <c r="F2731" s="47">
        <v>31.2</v>
      </c>
      <c r="G2731" s="48">
        <v>2768500</v>
      </c>
      <c r="H2731" s="47">
        <v>23.5</v>
      </c>
      <c r="I2731" s="51">
        <f t="shared" si="316"/>
        <v>0.75320512820512819</v>
      </c>
      <c r="J2731" s="51">
        <f t="shared" ca="1" si="317"/>
        <v>1</v>
      </c>
      <c r="K2731" s="47">
        <f t="shared" si="318"/>
        <v>23.64</v>
      </c>
      <c r="L2731" s="47">
        <f t="shared" si="319"/>
        <v>23.75</v>
      </c>
      <c r="M2731" s="47">
        <f t="shared" si="320"/>
        <v>23.18</v>
      </c>
      <c r="N2731" s="47">
        <f t="shared" si="321"/>
        <v>23.5</v>
      </c>
      <c r="O2731" s="48">
        <f t="shared" ca="1" si="322"/>
        <v>2768500</v>
      </c>
    </row>
    <row r="2732" spans="1:15" x14ac:dyDescent="0.25">
      <c r="A2732">
        <v>2717</v>
      </c>
      <c r="B2732" s="84">
        <v>38013</v>
      </c>
      <c r="C2732" s="47">
        <v>32.07</v>
      </c>
      <c r="D2732" s="47">
        <v>32.07</v>
      </c>
      <c r="E2732" s="47">
        <v>31.35</v>
      </c>
      <c r="F2732" s="47">
        <v>31.61</v>
      </c>
      <c r="G2732" s="48">
        <v>3286300</v>
      </c>
      <c r="H2732" s="47">
        <v>23.81</v>
      </c>
      <c r="I2732" s="51">
        <f t="shared" si="316"/>
        <v>0.75324264473267954</v>
      </c>
      <c r="J2732" s="51">
        <f t="shared" ca="1" si="317"/>
        <v>1</v>
      </c>
      <c r="K2732" s="47">
        <f t="shared" si="318"/>
        <v>24.16</v>
      </c>
      <c r="L2732" s="47">
        <f t="shared" si="319"/>
        <v>24.16</v>
      </c>
      <c r="M2732" s="47">
        <f t="shared" si="320"/>
        <v>23.61</v>
      </c>
      <c r="N2732" s="47">
        <f t="shared" si="321"/>
        <v>23.81</v>
      </c>
      <c r="O2732" s="48">
        <f t="shared" ca="1" si="322"/>
        <v>3286300</v>
      </c>
    </row>
    <row r="2733" spans="1:15" x14ac:dyDescent="0.25">
      <c r="A2733">
        <v>2718</v>
      </c>
      <c r="B2733" s="84">
        <v>38012</v>
      </c>
      <c r="C2733" s="47">
        <v>31.8</v>
      </c>
      <c r="D2733" s="47">
        <v>32.35</v>
      </c>
      <c r="E2733" s="47">
        <v>31.57</v>
      </c>
      <c r="F2733" s="47">
        <v>32.22</v>
      </c>
      <c r="G2733" s="48">
        <v>2222800</v>
      </c>
      <c r="H2733" s="47">
        <v>24.27</v>
      </c>
      <c r="I2733" s="51">
        <f t="shared" si="316"/>
        <v>0.75325884543761645</v>
      </c>
      <c r="J2733" s="51">
        <f t="shared" ca="1" si="317"/>
        <v>1</v>
      </c>
      <c r="K2733" s="47">
        <f t="shared" si="318"/>
        <v>23.95</v>
      </c>
      <c r="L2733" s="47">
        <f t="shared" si="319"/>
        <v>24.37</v>
      </c>
      <c r="M2733" s="47">
        <f t="shared" si="320"/>
        <v>23.78</v>
      </c>
      <c r="N2733" s="47">
        <f t="shared" si="321"/>
        <v>24.27</v>
      </c>
      <c r="O2733" s="48">
        <f t="shared" ca="1" si="322"/>
        <v>2222800</v>
      </c>
    </row>
    <row r="2734" spans="1:15" x14ac:dyDescent="0.25">
      <c r="A2734">
        <v>2719</v>
      </c>
      <c r="B2734" s="84">
        <v>38009</v>
      </c>
      <c r="C2734" s="47">
        <v>31.94</v>
      </c>
      <c r="D2734" s="47">
        <v>32.19</v>
      </c>
      <c r="E2734" s="47">
        <v>31.8</v>
      </c>
      <c r="F2734" s="47">
        <v>31.98</v>
      </c>
      <c r="G2734" s="48">
        <v>1262100</v>
      </c>
      <c r="H2734" s="47">
        <v>24.09</v>
      </c>
      <c r="I2734" s="51">
        <f t="shared" si="316"/>
        <v>0.75328330206378991</v>
      </c>
      <c r="J2734" s="51">
        <f t="shared" ca="1" si="317"/>
        <v>1</v>
      </c>
      <c r="K2734" s="47">
        <f t="shared" si="318"/>
        <v>24.06</v>
      </c>
      <c r="L2734" s="47">
        <f t="shared" si="319"/>
        <v>24.25</v>
      </c>
      <c r="M2734" s="47">
        <f t="shared" si="320"/>
        <v>23.95</v>
      </c>
      <c r="N2734" s="47">
        <f t="shared" si="321"/>
        <v>24.09</v>
      </c>
      <c r="O2734" s="48">
        <f t="shared" ca="1" si="322"/>
        <v>1262100</v>
      </c>
    </row>
    <row r="2735" spans="1:15" x14ac:dyDescent="0.25">
      <c r="A2735">
        <v>2720</v>
      </c>
      <c r="B2735" s="84">
        <v>38008</v>
      </c>
      <c r="C2735" s="47">
        <v>31.99</v>
      </c>
      <c r="D2735" s="47">
        <v>32.130000000000003</v>
      </c>
      <c r="E2735" s="47">
        <v>31.75</v>
      </c>
      <c r="F2735" s="47">
        <v>31.75</v>
      </c>
      <c r="G2735" s="48">
        <v>1732600</v>
      </c>
      <c r="H2735" s="47">
        <v>23.92</v>
      </c>
      <c r="I2735" s="51">
        <f t="shared" si="316"/>
        <v>0.75338582677165356</v>
      </c>
      <c r="J2735" s="51">
        <f t="shared" ca="1" si="317"/>
        <v>1</v>
      </c>
      <c r="K2735" s="47">
        <f t="shared" si="318"/>
        <v>24.1</v>
      </c>
      <c r="L2735" s="47">
        <f t="shared" si="319"/>
        <v>24.21</v>
      </c>
      <c r="M2735" s="47">
        <f t="shared" si="320"/>
        <v>23.92</v>
      </c>
      <c r="N2735" s="47">
        <f t="shared" si="321"/>
        <v>23.92</v>
      </c>
      <c r="O2735" s="48">
        <f t="shared" ca="1" si="322"/>
        <v>1732600</v>
      </c>
    </row>
    <row r="2736" spans="1:15" x14ac:dyDescent="0.25">
      <c r="A2736">
        <v>2721</v>
      </c>
      <c r="B2736" s="84">
        <v>38007</v>
      </c>
      <c r="C2736" s="47">
        <v>31.25</v>
      </c>
      <c r="D2736" s="47">
        <v>32.24</v>
      </c>
      <c r="E2736" s="47">
        <v>31.17</v>
      </c>
      <c r="F2736" s="47">
        <v>32.07</v>
      </c>
      <c r="G2736" s="48">
        <v>2133500</v>
      </c>
      <c r="H2736" s="47">
        <v>24.16</v>
      </c>
      <c r="I2736" s="51">
        <f t="shared" si="316"/>
        <v>0.75335204240723419</v>
      </c>
      <c r="J2736" s="51">
        <f t="shared" ca="1" si="317"/>
        <v>1</v>
      </c>
      <c r="K2736" s="47">
        <f t="shared" si="318"/>
        <v>23.54</v>
      </c>
      <c r="L2736" s="47">
        <f t="shared" si="319"/>
        <v>24.29</v>
      </c>
      <c r="M2736" s="47">
        <f t="shared" si="320"/>
        <v>23.48</v>
      </c>
      <c r="N2736" s="47">
        <f t="shared" si="321"/>
        <v>24.16</v>
      </c>
      <c r="O2736" s="48">
        <f t="shared" ca="1" si="322"/>
        <v>2133500</v>
      </c>
    </row>
    <row r="2737" spans="1:15" x14ac:dyDescent="0.25">
      <c r="A2737">
        <v>2722</v>
      </c>
      <c r="B2737" s="84">
        <v>38006</v>
      </c>
      <c r="C2737" s="47">
        <v>31.96</v>
      </c>
      <c r="D2737" s="47">
        <v>32</v>
      </c>
      <c r="E2737" s="47">
        <v>31.26</v>
      </c>
      <c r="F2737" s="47">
        <v>31.45</v>
      </c>
      <c r="G2737" s="48">
        <v>1183000</v>
      </c>
      <c r="H2737" s="47">
        <v>23.69</v>
      </c>
      <c r="I2737" s="51">
        <f t="shared" si="316"/>
        <v>0.75325914149443562</v>
      </c>
      <c r="J2737" s="51">
        <f t="shared" ca="1" si="317"/>
        <v>1</v>
      </c>
      <c r="K2737" s="47">
        <f t="shared" si="318"/>
        <v>24.07</v>
      </c>
      <c r="L2737" s="47">
        <f t="shared" si="319"/>
        <v>24.1</v>
      </c>
      <c r="M2737" s="47">
        <f t="shared" si="320"/>
        <v>23.55</v>
      </c>
      <c r="N2737" s="47">
        <f t="shared" si="321"/>
        <v>23.69</v>
      </c>
      <c r="O2737" s="48">
        <f t="shared" ca="1" si="322"/>
        <v>1183000</v>
      </c>
    </row>
    <row r="2738" spans="1:15" x14ac:dyDescent="0.25">
      <c r="A2738">
        <v>2723</v>
      </c>
      <c r="B2738" s="84">
        <v>38002</v>
      </c>
      <c r="C2738" s="47">
        <v>31.46</v>
      </c>
      <c r="D2738" s="47">
        <v>32.020000000000003</v>
      </c>
      <c r="E2738" s="47">
        <v>31.33</v>
      </c>
      <c r="F2738" s="47">
        <v>32.020000000000003</v>
      </c>
      <c r="G2738" s="48">
        <v>1875500</v>
      </c>
      <c r="H2738" s="47">
        <v>24.12</v>
      </c>
      <c r="I2738" s="51">
        <f t="shared" si="316"/>
        <v>0.75327920049968766</v>
      </c>
      <c r="J2738" s="51">
        <f t="shared" ca="1" si="317"/>
        <v>1</v>
      </c>
      <c r="K2738" s="47">
        <f t="shared" si="318"/>
        <v>23.7</v>
      </c>
      <c r="L2738" s="47">
        <f t="shared" si="319"/>
        <v>24.12</v>
      </c>
      <c r="M2738" s="47">
        <f t="shared" si="320"/>
        <v>23.6</v>
      </c>
      <c r="N2738" s="47">
        <f t="shared" si="321"/>
        <v>24.12</v>
      </c>
      <c r="O2738" s="48">
        <f t="shared" ca="1" si="322"/>
        <v>1875500</v>
      </c>
    </row>
    <row r="2739" spans="1:15" x14ac:dyDescent="0.25">
      <c r="A2739">
        <v>2724</v>
      </c>
      <c r="B2739" s="84">
        <v>38001</v>
      </c>
      <c r="C2739" s="47">
        <v>30.99</v>
      </c>
      <c r="D2739" s="47">
        <v>31.49</v>
      </c>
      <c r="E2739" s="47">
        <v>30.98</v>
      </c>
      <c r="F2739" s="47">
        <v>31.41</v>
      </c>
      <c r="G2739" s="48">
        <v>1584800</v>
      </c>
      <c r="H2739" s="47">
        <v>23.66</v>
      </c>
      <c r="I2739" s="51">
        <f t="shared" si="316"/>
        <v>0.75326329194524033</v>
      </c>
      <c r="J2739" s="51">
        <f t="shared" ca="1" si="317"/>
        <v>1</v>
      </c>
      <c r="K2739" s="47">
        <f t="shared" si="318"/>
        <v>23.34</v>
      </c>
      <c r="L2739" s="47">
        <f t="shared" si="319"/>
        <v>23.72</v>
      </c>
      <c r="M2739" s="47">
        <f t="shared" si="320"/>
        <v>23.34</v>
      </c>
      <c r="N2739" s="47">
        <f t="shared" si="321"/>
        <v>23.66</v>
      </c>
      <c r="O2739" s="48">
        <f t="shared" ca="1" si="322"/>
        <v>1584800</v>
      </c>
    </row>
    <row r="2740" spans="1:15" x14ac:dyDescent="0.25">
      <c r="A2740">
        <v>2725</v>
      </c>
      <c r="B2740" s="84">
        <v>38000</v>
      </c>
      <c r="C2740" s="47">
        <v>30.82</v>
      </c>
      <c r="D2740" s="47">
        <v>31.16</v>
      </c>
      <c r="E2740" s="47">
        <v>30.69</v>
      </c>
      <c r="F2740" s="47">
        <v>31.01</v>
      </c>
      <c r="G2740" s="48">
        <v>1110400</v>
      </c>
      <c r="H2740" s="47">
        <v>23.36</v>
      </c>
      <c r="I2740" s="51">
        <f t="shared" si="316"/>
        <v>0.75330538535956137</v>
      </c>
      <c r="J2740" s="51">
        <f t="shared" ca="1" si="317"/>
        <v>1</v>
      </c>
      <c r="K2740" s="47">
        <f t="shared" si="318"/>
        <v>23.22</v>
      </c>
      <c r="L2740" s="47">
        <f t="shared" si="319"/>
        <v>23.47</v>
      </c>
      <c r="M2740" s="47">
        <f t="shared" si="320"/>
        <v>23.12</v>
      </c>
      <c r="N2740" s="47">
        <f t="shared" si="321"/>
        <v>23.36</v>
      </c>
      <c r="O2740" s="48">
        <f t="shared" ca="1" si="322"/>
        <v>1110400</v>
      </c>
    </row>
    <row r="2741" spans="1:15" x14ac:dyDescent="0.25">
      <c r="A2741">
        <v>2726</v>
      </c>
      <c r="B2741" s="84">
        <v>37999</v>
      </c>
      <c r="C2741" s="47">
        <v>30.64</v>
      </c>
      <c r="D2741" s="47">
        <v>30.74</v>
      </c>
      <c r="E2741" s="47">
        <v>30.31</v>
      </c>
      <c r="F2741" s="47">
        <v>30.65</v>
      </c>
      <c r="G2741" s="48">
        <v>1304400</v>
      </c>
      <c r="H2741" s="47">
        <v>23.09</v>
      </c>
      <c r="I2741" s="51">
        <f t="shared" si="316"/>
        <v>0.75334420880913544</v>
      </c>
      <c r="J2741" s="51">
        <f t="shared" ca="1" si="317"/>
        <v>1</v>
      </c>
      <c r="K2741" s="47">
        <f t="shared" si="318"/>
        <v>23.08</v>
      </c>
      <c r="L2741" s="47">
        <f t="shared" si="319"/>
        <v>23.16</v>
      </c>
      <c r="M2741" s="47">
        <f t="shared" si="320"/>
        <v>22.83</v>
      </c>
      <c r="N2741" s="47">
        <f t="shared" si="321"/>
        <v>23.09</v>
      </c>
      <c r="O2741" s="48">
        <f t="shared" ca="1" si="322"/>
        <v>1304400</v>
      </c>
    </row>
    <row r="2742" spans="1:15" x14ac:dyDescent="0.25">
      <c r="A2742">
        <v>2727</v>
      </c>
      <c r="B2742" s="84">
        <v>37998</v>
      </c>
      <c r="C2742" s="47">
        <v>30.85</v>
      </c>
      <c r="D2742" s="47">
        <v>31.14</v>
      </c>
      <c r="E2742" s="47">
        <v>30.47</v>
      </c>
      <c r="F2742" s="47">
        <v>30.57</v>
      </c>
      <c r="G2742" s="48">
        <v>2173700</v>
      </c>
      <c r="H2742" s="47">
        <v>23.03</v>
      </c>
      <c r="I2742" s="51">
        <f t="shared" si="316"/>
        <v>0.75335296041871114</v>
      </c>
      <c r="J2742" s="51">
        <f t="shared" ca="1" si="317"/>
        <v>1</v>
      </c>
      <c r="K2742" s="47">
        <f t="shared" si="318"/>
        <v>23.24</v>
      </c>
      <c r="L2742" s="47">
        <f t="shared" si="319"/>
        <v>23.46</v>
      </c>
      <c r="M2742" s="47">
        <f t="shared" si="320"/>
        <v>22.95</v>
      </c>
      <c r="N2742" s="47">
        <f t="shared" si="321"/>
        <v>23.03</v>
      </c>
      <c r="O2742" s="48">
        <f t="shared" ca="1" si="322"/>
        <v>2173700</v>
      </c>
    </row>
    <row r="2743" spans="1:15" x14ac:dyDescent="0.25">
      <c r="A2743">
        <v>2728</v>
      </c>
      <c r="B2743" s="84">
        <v>37995</v>
      </c>
      <c r="C2743" s="47">
        <v>30.33</v>
      </c>
      <c r="D2743" s="47">
        <v>31.03</v>
      </c>
      <c r="E2743" s="47">
        <v>30.12</v>
      </c>
      <c r="F2743" s="47">
        <v>30.92</v>
      </c>
      <c r="G2743" s="48">
        <v>2055100</v>
      </c>
      <c r="H2743" s="47">
        <v>23.29</v>
      </c>
      <c r="I2743" s="51">
        <f t="shared" si="316"/>
        <v>0.75323415265200511</v>
      </c>
      <c r="J2743" s="51">
        <f t="shared" ca="1" si="317"/>
        <v>1</v>
      </c>
      <c r="K2743" s="47">
        <f t="shared" si="318"/>
        <v>22.85</v>
      </c>
      <c r="L2743" s="47">
        <f t="shared" si="319"/>
        <v>23.37</v>
      </c>
      <c r="M2743" s="47">
        <f t="shared" si="320"/>
        <v>22.69</v>
      </c>
      <c r="N2743" s="47">
        <f t="shared" si="321"/>
        <v>23.29</v>
      </c>
      <c r="O2743" s="48">
        <f t="shared" ca="1" si="322"/>
        <v>2055100</v>
      </c>
    </row>
    <row r="2744" spans="1:15" x14ac:dyDescent="0.25">
      <c r="A2744">
        <v>2729</v>
      </c>
      <c r="B2744" s="84">
        <v>37994</v>
      </c>
      <c r="C2744" s="47">
        <v>30.25</v>
      </c>
      <c r="D2744" s="47">
        <v>30.83</v>
      </c>
      <c r="E2744" s="47">
        <v>30.07</v>
      </c>
      <c r="F2744" s="47">
        <v>30.53</v>
      </c>
      <c r="G2744" s="48">
        <v>1818500</v>
      </c>
      <c r="H2744" s="47">
        <v>23</v>
      </c>
      <c r="I2744" s="51">
        <f t="shared" si="316"/>
        <v>0.7533573534228627</v>
      </c>
      <c r="J2744" s="51">
        <f t="shared" ca="1" si="317"/>
        <v>1</v>
      </c>
      <c r="K2744" s="47">
        <f t="shared" si="318"/>
        <v>22.79</v>
      </c>
      <c r="L2744" s="47">
        <f t="shared" si="319"/>
        <v>23.23</v>
      </c>
      <c r="M2744" s="47">
        <f t="shared" si="320"/>
        <v>22.65</v>
      </c>
      <c r="N2744" s="47">
        <f t="shared" si="321"/>
        <v>23</v>
      </c>
      <c r="O2744" s="48">
        <f t="shared" ca="1" si="322"/>
        <v>1818500</v>
      </c>
    </row>
    <row r="2745" spans="1:15" x14ac:dyDescent="0.25">
      <c r="A2745">
        <v>2730</v>
      </c>
      <c r="B2745" s="84">
        <v>37993</v>
      </c>
      <c r="C2745" s="47">
        <v>29.63</v>
      </c>
      <c r="D2745" s="47">
        <v>30.25</v>
      </c>
      <c r="E2745" s="47">
        <v>29.49</v>
      </c>
      <c r="F2745" s="47">
        <v>30.17</v>
      </c>
      <c r="G2745" s="48">
        <v>1312900</v>
      </c>
      <c r="H2745" s="47">
        <v>22.73</v>
      </c>
      <c r="I2745" s="51">
        <f t="shared" si="316"/>
        <v>0.75339741465031485</v>
      </c>
      <c r="J2745" s="51">
        <f t="shared" ca="1" si="317"/>
        <v>1</v>
      </c>
      <c r="K2745" s="47">
        <f t="shared" si="318"/>
        <v>22.32</v>
      </c>
      <c r="L2745" s="47">
        <f t="shared" si="319"/>
        <v>22.79</v>
      </c>
      <c r="M2745" s="47">
        <f t="shared" si="320"/>
        <v>22.22</v>
      </c>
      <c r="N2745" s="47">
        <f t="shared" si="321"/>
        <v>22.73</v>
      </c>
      <c r="O2745" s="48">
        <f t="shared" ca="1" si="322"/>
        <v>1312900</v>
      </c>
    </row>
    <row r="2746" spans="1:15" x14ac:dyDescent="0.25">
      <c r="A2746">
        <v>2731</v>
      </c>
      <c r="B2746" s="84">
        <v>37992</v>
      </c>
      <c r="C2746" s="47">
        <v>29.83</v>
      </c>
      <c r="D2746" s="47">
        <v>29.92</v>
      </c>
      <c r="E2746" s="47">
        <v>29.6</v>
      </c>
      <c r="F2746" s="47">
        <v>29.72</v>
      </c>
      <c r="G2746" s="48">
        <v>1392600</v>
      </c>
      <c r="H2746" s="47">
        <v>22.39</v>
      </c>
      <c r="I2746" s="51">
        <f t="shared" si="316"/>
        <v>0.75336473755047106</v>
      </c>
      <c r="J2746" s="51">
        <f t="shared" ca="1" si="317"/>
        <v>1</v>
      </c>
      <c r="K2746" s="47">
        <f t="shared" si="318"/>
        <v>22.47</v>
      </c>
      <c r="L2746" s="47">
        <f t="shared" si="319"/>
        <v>22.54</v>
      </c>
      <c r="M2746" s="47">
        <f t="shared" si="320"/>
        <v>22.3</v>
      </c>
      <c r="N2746" s="47">
        <f t="shared" si="321"/>
        <v>22.39</v>
      </c>
      <c r="O2746" s="48">
        <f t="shared" ca="1" si="322"/>
        <v>1392600</v>
      </c>
    </row>
    <row r="2747" spans="1:15" x14ac:dyDescent="0.25">
      <c r="A2747">
        <v>2732</v>
      </c>
      <c r="B2747" s="84">
        <v>37991</v>
      </c>
      <c r="C2747" s="47">
        <v>30.04</v>
      </c>
      <c r="D2747" s="47">
        <v>30.04</v>
      </c>
      <c r="E2747" s="47">
        <v>29.71</v>
      </c>
      <c r="F2747" s="47">
        <v>29.98</v>
      </c>
      <c r="G2747" s="48">
        <v>1881100</v>
      </c>
      <c r="H2747" s="47">
        <v>22.58</v>
      </c>
      <c r="I2747" s="51">
        <f t="shared" si="316"/>
        <v>0.75316877918612402</v>
      </c>
      <c r="J2747" s="51">
        <f t="shared" ca="1" si="317"/>
        <v>1</v>
      </c>
      <c r="K2747" s="47">
        <f t="shared" si="318"/>
        <v>22.63</v>
      </c>
      <c r="L2747" s="47">
        <f t="shared" si="319"/>
        <v>22.63</v>
      </c>
      <c r="M2747" s="47">
        <f t="shared" si="320"/>
        <v>22.38</v>
      </c>
      <c r="N2747" s="47">
        <f t="shared" si="321"/>
        <v>22.58</v>
      </c>
      <c r="O2747" s="48">
        <f t="shared" ca="1" si="322"/>
        <v>1881100</v>
      </c>
    </row>
    <row r="2748" spans="1:15" x14ac:dyDescent="0.25">
      <c r="A2748">
        <v>2733</v>
      </c>
      <c r="B2748" s="84">
        <v>37988</v>
      </c>
      <c r="C2748" s="47">
        <v>30.05</v>
      </c>
      <c r="D2748" s="47">
        <v>30.36</v>
      </c>
      <c r="E2748" s="47">
        <v>29.71</v>
      </c>
      <c r="F2748" s="47">
        <v>29.86</v>
      </c>
      <c r="G2748" s="48">
        <v>1520600</v>
      </c>
      <c r="H2748" s="47">
        <v>22.49</v>
      </c>
      <c r="I2748" s="51">
        <f t="shared" si="316"/>
        <v>0.75318151373074338</v>
      </c>
      <c r="J2748" s="51">
        <f t="shared" ca="1" si="317"/>
        <v>1</v>
      </c>
      <c r="K2748" s="47">
        <f t="shared" si="318"/>
        <v>22.63</v>
      </c>
      <c r="L2748" s="47">
        <f t="shared" si="319"/>
        <v>22.87</v>
      </c>
      <c r="M2748" s="47">
        <f t="shared" si="320"/>
        <v>22.38</v>
      </c>
      <c r="N2748" s="47">
        <f t="shared" si="321"/>
        <v>22.49</v>
      </c>
      <c r="O2748" s="48">
        <f t="shared" ca="1" si="322"/>
        <v>1520600</v>
      </c>
    </row>
    <row r="2749" spans="1:15" x14ac:dyDescent="0.25">
      <c r="A2749">
        <v>2734</v>
      </c>
      <c r="B2749" s="84">
        <v>37986</v>
      </c>
      <c r="C2749" s="47">
        <v>29.91</v>
      </c>
      <c r="D2749" s="47">
        <v>30.15</v>
      </c>
      <c r="E2749" s="47">
        <v>29.74</v>
      </c>
      <c r="F2749" s="47">
        <v>30.04</v>
      </c>
      <c r="G2749" s="48">
        <v>1206400</v>
      </c>
      <c r="H2749" s="47">
        <v>22.63</v>
      </c>
      <c r="I2749" s="51">
        <f t="shared" si="316"/>
        <v>0.75332889480692411</v>
      </c>
      <c r="J2749" s="51">
        <f t="shared" ca="1" si="317"/>
        <v>1</v>
      </c>
      <c r="K2749" s="47">
        <f t="shared" si="318"/>
        <v>22.53</v>
      </c>
      <c r="L2749" s="47">
        <f t="shared" si="319"/>
        <v>22.71</v>
      </c>
      <c r="M2749" s="47">
        <f t="shared" si="320"/>
        <v>22.4</v>
      </c>
      <c r="N2749" s="47">
        <f t="shared" si="321"/>
        <v>22.63</v>
      </c>
      <c r="O2749" s="48">
        <f t="shared" ca="1" si="322"/>
        <v>1206400</v>
      </c>
    </row>
    <row r="2750" spans="1:15" x14ac:dyDescent="0.25">
      <c r="A2750">
        <v>2735</v>
      </c>
      <c r="B2750" s="84">
        <v>37985</v>
      </c>
      <c r="C2750" s="47">
        <v>30.07</v>
      </c>
      <c r="D2750" s="47">
        <v>30.2</v>
      </c>
      <c r="E2750" s="47">
        <v>29.85</v>
      </c>
      <c r="F2750" s="47">
        <v>29.9</v>
      </c>
      <c r="G2750" s="48">
        <v>1426100</v>
      </c>
      <c r="H2750" s="47">
        <v>22.52</v>
      </c>
      <c r="I2750" s="51">
        <f t="shared" si="316"/>
        <v>0.75317725752508369</v>
      </c>
      <c r="J2750" s="51">
        <f t="shared" ca="1" si="317"/>
        <v>1</v>
      </c>
      <c r="K2750" s="47">
        <f t="shared" si="318"/>
        <v>22.65</v>
      </c>
      <c r="L2750" s="47">
        <f t="shared" si="319"/>
        <v>22.75</v>
      </c>
      <c r="M2750" s="47">
        <f t="shared" si="320"/>
        <v>22.48</v>
      </c>
      <c r="N2750" s="47">
        <f t="shared" si="321"/>
        <v>22.52</v>
      </c>
      <c r="O2750" s="48">
        <f t="shared" ca="1" si="322"/>
        <v>1426100</v>
      </c>
    </row>
    <row r="2751" spans="1:15" x14ac:dyDescent="0.25">
      <c r="A2751">
        <v>2736</v>
      </c>
      <c r="B2751" s="84">
        <v>37984</v>
      </c>
      <c r="C2751" s="47">
        <v>30.14</v>
      </c>
      <c r="D2751" s="47">
        <v>30.24</v>
      </c>
      <c r="E2751" s="47">
        <v>29.9</v>
      </c>
      <c r="F2751" s="47">
        <v>30.22</v>
      </c>
      <c r="G2751" s="48">
        <v>1266200</v>
      </c>
      <c r="H2751" s="47">
        <v>22.61</v>
      </c>
      <c r="I2751" s="51">
        <f t="shared" si="316"/>
        <v>0.74818001323626737</v>
      </c>
      <c r="J2751" s="51">
        <f t="shared" ca="1" si="317"/>
        <v>1</v>
      </c>
      <c r="K2751" s="47">
        <f t="shared" si="318"/>
        <v>22.55</v>
      </c>
      <c r="L2751" s="47">
        <f t="shared" si="319"/>
        <v>22.62</v>
      </c>
      <c r="M2751" s="47">
        <f t="shared" si="320"/>
        <v>22.37</v>
      </c>
      <c r="N2751" s="47">
        <f t="shared" si="321"/>
        <v>22.61</v>
      </c>
      <c r="O2751" s="48">
        <f t="shared" ca="1" si="322"/>
        <v>1266200</v>
      </c>
    </row>
    <row r="2752" spans="1:15" x14ac:dyDescent="0.25">
      <c r="A2752">
        <v>2737</v>
      </c>
      <c r="B2752" s="84">
        <v>37981</v>
      </c>
      <c r="C2752" s="47">
        <v>29.95</v>
      </c>
      <c r="D2752" s="47">
        <v>30.08</v>
      </c>
      <c r="E2752" s="47">
        <v>29.89</v>
      </c>
      <c r="F2752" s="47">
        <v>30.01</v>
      </c>
      <c r="G2752" s="48">
        <v>483800</v>
      </c>
      <c r="H2752" s="47">
        <v>22.46</v>
      </c>
      <c r="I2752" s="51">
        <f t="shared" si="316"/>
        <v>0.74841719426857711</v>
      </c>
      <c r="J2752" s="51">
        <f t="shared" ca="1" si="317"/>
        <v>1</v>
      </c>
      <c r="K2752" s="47">
        <f t="shared" si="318"/>
        <v>22.42</v>
      </c>
      <c r="L2752" s="47">
        <f t="shared" si="319"/>
        <v>22.51</v>
      </c>
      <c r="M2752" s="47">
        <f t="shared" si="320"/>
        <v>22.37</v>
      </c>
      <c r="N2752" s="47">
        <f t="shared" si="321"/>
        <v>22.46</v>
      </c>
      <c r="O2752" s="48">
        <f t="shared" ca="1" si="322"/>
        <v>483800</v>
      </c>
    </row>
    <row r="2753" spans="1:15" x14ac:dyDescent="0.25">
      <c r="A2753">
        <v>2738</v>
      </c>
      <c r="B2753" s="84">
        <v>37979</v>
      </c>
      <c r="C2753" s="47">
        <v>29.83</v>
      </c>
      <c r="D2753" s="47">
        <v>29.95</v>
      </c>
      <c r="E2753" s="47">
        <v>29.75</v>
      </c>
      <c r="F2753" s="47">
        <v>29.95</v>
      </c>
      <c r="G2753" s="48">
        <v>615100</v>
      </c>
      <c r="H2753" s="47">
        <v>22.41</v>
      </c>
      <c r="I2753" s="51">
        <f t="shared" si="316"/>
        <v>0.74824707846410687</v>
      </c>
      <c r="J2753" s="51">
        <f t="shared" ca="1" si="317"/>
        <v>1</v>
      </c>
      <c r="K2753" s="47">
        <f t="shared" si="318"/>
        <v>22.32</v>
      </c>
      <c r="L2753" s="47">
        <f t="shared" si="319"/>
        <v>22.41</v>
      </c>
      <c r="M2753" s="47">
        <f t="shared" si="320"/>
        <v>22.26</v>
      </c>
      <c r="N2753" s="47">
        <f t="shared" si="321"/>
        <v>22.41</v>
      </c>
      <c r="O2753" s="48">
        <f t="shared" ca="1" si="322"/>
        <v>615100</v>
      </c>
    </row>
    <row r="2754" spans="1:15" x14ac:dyDescent="0.25">
      <c r="A2754">
        <v>2739</v>
      </c>
      <c r="B2754" s="84">
        <v>37978</v>
      </c>
      <c r="C2754" s="47">
        <v>29.64</v>
      </c>
      <c r="D2754" s="47">
        <v>29.87</v>
      </c>
      <c r="E2754" s="47">
        <v>29.6</v>
      </c>
      <c r="F2754" s="47">
        <v>29.83</v>
      </c>
      <c r="G2754" s="48">
        <v>1427500</v>
      </c>
      <c r="H2754" s="47">
        <v>22.32</v>
      </c>
      <c r="I2754" s="51">
        <f t="shared" si="316"/>
        <v>0.74824002681863899</v>
      </c>
      <c r="J2754" s="51">
        <f t="shared" ca="1" si="317"/>
        <v>1</v>
      </c>
      <c r="K2754" s="47">
        <f t="shared" si="318"/>
        <v>22.18</v>
      </c>
      <c r="L2754" s="47">
        <f t="shared" si="319"/>
        <v>22.35</v>
      </c>
      <c r="M2754" s="47">
        <f t="shared" si="320"/>
        <v>22.15</v>
      </c>
      <c r="N2754" s="47">
        <f t="shared" si="321"/>
        <v>22.32</v>
      </c>
      <c r="O2754" s="48">
        <f t="shared" ca="1" si="322"/>
        <v>1427500</v>
      </c>
    </row>
    <row r="2755" spans="1:15" x14ac:dyDescent="0.25">
      <c r="A2755">
        <v>2740</v>
      </c>
      <c r="B2755" s="84">
        <v>37977</v>
      </c>
      <c r="C2755" s="47">
        <v>29.56</v>
      </c>
      <c r="D2755" s="47">
        <v>29.75</v>
      </c>
      <c r="E2755" s="47">
        <v>29.54</v>
      </c>
      <c r="F2755" s="47">
        <v>29.65</v>
      </c>
      <c r="G2755" s="48">
        <v>1186400</v>
      </c>
      <c r="H2755" s="47">
        <v>22.19</v>
      </c>
      <c r="I2755" s="51">
        <f t="shared" si="316"/>
        <v>0.74839797639123107</v>
      </c>
      <c r="J2755" s="51">
        <f t="shared" ca="1" si="317"/>
        <v>1</v>
      </c>
      <c r="K2755" s="47">
        <f t="shared" si="318"/>
        <v>22.12</v>
      </c>
      <c r="L2755" s="47">
        <f t="shared" si="319"/>
        <v>22.26</v>
      </c>
      <c r="M2755" s="47">
        <f t="shared" si="320"/>
        <v>22.11</v>
      </c>
      <c r="N2755" s="47">
        <f t="shared" si="321"/>
        <v>22.19</v>
      </c>
      <c r="O2755" s="48">
        <f t="shared" ca="1" si="322"/>
        <v>1186400</v>
      </c>
    </row>
    <row r="2756" spans="1:15" x14ac:dyDescent="0.25">
      <c r="A2756">
        <v>2741</v>
      </c>
      <c r="B2756" s="84">
        <v>37974</v>
      </c>
      <c r="C2756" s="47">
        <v>29.9</v>
      </c>
      <c r="D2756" s="47">
        <v>29.95</v>
      </c>
      <c r="E2756" s="47">
        <v>29.55</v>
      </c>
      <c r="F2756" s="47">
        <v>29.84</v>
      </c>
      <c r="G2756" s="48">
        <v>1875500</v>
      </c>
      <c r="H2756" s="47">
        <v>22.33</v>
      </c>
      <c r="I2756" s="51">
        <f t="shared" si="316"/>
        <v>0.74832439678284179</v>
      </c>
      <c r="J2756" s="51">
        <f t="shared" ca="1" si="317"/>
        <v>1</v>
      </c>
      <c r="K2756" s="47">
        <f t="shared" si="318"/>
        <v>22.37</v>
      </c>
      <c r="L2756" s="47">
        <f t="shared" si="319"/>
        <v>22.41</v>
      </c>
      <c r="M2756" s="47">
        <f t="shared" si="320"/>
        <v>22.11</v>
      </c>
      <c r="N2756" s="47">
        <f t="shared" si="321"/>
        <v>22.33</v>
      </c>
      <c r="O2756" s="48">
        <f t="shared" ca="1" si="322"/>
        <v>1875500</v>
      </c>
    </row>
    <row r="2757" spans="1:15" x14ac:dyDescent="0.25">
      <c r="A2757">
        <v>2742</v>
      </c>
      <c r="B2757" s="84">
        <v>37973</v>
      </c>
      <c r="C2757" s="47">
        <v>29.72</v>
      </c>
      <c r="D2757" s="47">
        <v>29.78</v>
      </c>
      <c r="E2757" s="47">
        <v>29.29</v>
      </c>
      <c r="F2757" s="47">
        <v>29.76</v>
      </c>
      <c r="G2757" s="48">
        <v>2029800</v>
      </c>
      <c r="H2757" s="47">
        <v>22.27</v>
      </c>
      <c r="I2757" s="51">
        <f t="shared" si="316"/>
        <v>0.74831989247311825</v>
      </c>
      <c r="J2757" s="51">
        <f t="shared" ca="1" si="317"/>
        <v>1</v>
      </c>
      <c r="K2757" s="47">
        <f t="shared" si="318"/>
        <v>22.24</v>
      </c>
      <c r="L2757" s="47">
        <f t="shared" si="319"/>
        <v>22.28</v>
      </c>
      <c r="M2757" s="47">
        <f t="shared" si="320"/>
        <v>21.92</v>
      </c>
      <c r="N2757" s="47">
        <f t="shared" si="321"/>
        <v>22.27</v>
      </c>
      <c r="O2757" s="48">
        <f t="shared" ca="1" si="322"/>
        <v>2029800</v>
      </c>
    </row>
    <row r="2758" spans="1:15" x14ac:dyDescent="0.25">
      <c r="A2758">
        <v>2743</v>
      </c>
      <c r="B2758" s="84">
        <v>37972</v>
      </c>
      <c r="C2758" s="47">
        <v>29.17</v>
      </c>
      <c r="D2758" s="47">
        <v>29.54</v>
      </c>
      <c r="E2758" s="47">
        <v>28.8</v>
      </c>
      <c r="F2758" s="47">
        <v>29.51</v>
      </c>
      <c r="G2758" s="48">
        <v>2477000</v>
      </c>
      <c r="H2758" s="47">
        <v>22.08</v>
      </c>
      <c r="I2758" s="51">
        <f t="shared" si="316"/>
        <v>0.74822094205354106</v>
      </c>
      <c r="J2758" s="51">
        <f t="shared" ca="1" si="317"/>
        <v>1</v>
      </c>
      <c r="K2758" s="47">
        <f t="shared" si="318"/>
        <v>21.83</v>
      </c>
      <c r="L2758" s="47">
        <f t="shared" si="319"/>
        <v>22.1</v>
      </c>
      <c r="M2758" s="47">
        <f t="shared" si="320"/>
        <v>21.55</v>
      </c>
      <c r="N2758" s="47">
        <f t="shared" si="321"/>
        <v>22.08</v>
      </c>
      <c r="O2758" s="48">
        <f t="shared" ca="1" si="322"/>
        <v>2477000</v>
      </c>
    </row>
    <row r="2759" spans="1:15" x14ac:dyDescent="0.25">
      <c r="A2759">
        <v>2744</v>
      </c>
      <c r="B2759" s="84">
        <v>37971</v>
      </c>
      <c r="C2759" s="47">
        <v>28.65</v>
      </c>
      <c r="D2759" s="47">
        <v>29</v>
      </c>
      <c r="E2759" s="47">
        <v>28.65</v>
      </c>
      <c r="F2759" s="47">
        <v>28.92</v>
      </c>
      <c r="G2759" s="48">
        <v>1546200</v>
      </c>
      <c r="H2759" s="47">
        <v>21.64</v>
      </c>
      <c r="I2759" s="51">
        <f t="shared" si="316"/>
        <v>0.74827109266943292</v>
      </c>
      <c r="J2759" s="51">
        <f t="shared" ca="1" si="317"/>
        <v>1</v>
      </c>
      <c r="K2759" s="47">
        <f t="shared" si="318"/>
        <v>21.44</v>
      </c>
      <c r="L2759" s="47">
        <f t="shared" si="319"/>
        <v>21.7</v>
      </c>
      <c r="M2759" s="47">
        <f t="shared" si="320"/>
        <v>21.44</v>
      </c>
      <c r="N2759" s="47">
        <f t="shared" si="321"/>
        <v>21.64</v>
      </c>
      <c r="O2759" s="48">
        <f t="shared" ca="1" si="322"/>
        <v>1546200</v>
      </c>
    </row>
    <row r="2760" spans="1:15" x14ac:dyDescent="0.25">
      <c r="A2760">
        <v>2745</v>
      </c>
      <c r="B2760" s="84">
        <v>37970</v>
      </c>
      <c r="C2760" s="47">
        <v>29.17</v>
      </c>
      <c r="D2760" s="47">
        <v>29.27</v>
      </c>
      <c r="E2760" s="47">
        <v>28.65</v>
      </c>
      <c r="F2760" s="47">
        <v>28.65</v>
      </c>
      <c r="G2760" s="48">
        <v>1323800</v>
      </c>
      <c r="H2760" s="47">
        <v>21.44</v>
      </c>
      <c r="I2760" s="51">
        <f t="shared" si="316"/>
        <v>0.74834205933682385</v>
      </c>
      <c r="J2760" s="51">
        <f t="shared" ca="1" si="317"/>
        <v>1</v>
      </c>
      <c r="K2760" s="47">
        <f t="shared" si="318"/>
        <v>21.83</v>
      </c>
      <c r="L2760" s="47">
        <f t="shared" si="319"/>
        <v>21.9</v>
      </c>
      <c r="M2760" s="47">
        <f t="shared" si="320"/>
        <v>21.44</v>
      </c>
      <c r="N2760" s="47">
        <f t="shared" si="321"/>
        <v>21.44</v>
      </c>
      <c r="O2760" s="48">
        <f t="shared" ca="1" si="322"/>
        <v>1323800</v>
      </c>
    </row>
    <row r="2761" spans="1:15" x14ac:dyDescent="0.25">
      <c r="A2761">
        <v>2746</v>
      </c>
      <c r="B2761" s="84">
        <v>37967</v>
      </c>
      <c r="C2761" s="47">
        <v>28.84</v>
      </c>
      <c r="D2761" s="47">
        <v>29.29</v>
      </c>
      <c r="E2761" s="47">
        <v>28.61</v>
      </c>
      <c r="F2761" s="47">
        <v>29.05</v>
      </c>
      <c r="G2761" s="48">
        <v>1954000</v>
      </c>
      <c r="H2761" s="47">
        <v>21.74</v>
      </c>
      <c r="I2761" s="51">
        <f t="shared" si="316"/>
        <v>0.74836488812392421</v>
      </c>
      <c r="J2761" s="51">
        <f t="shared" ca="1" si="317"/>
        <v>1</v>
      </c>
      <c r="K2761" s="47">
        <f t="shared" si="318"/>
        <v>21.58</v>
      </c>
      <c r="L2761" s="47">
        <f t="shared" si="319"/>
        <v>21.92</v>
      </c>
      <c r="M2761" s="47">
        <f t="shared" si="320"/>
        <v>21.41</v>
      </c>
      <c r="N2761" s="47">
        <f t="shared" si="321"/>
        <v>21.74</v>
      </c>
      <c r="O2761" s="48">
        <f t="shared" ca="1" si="322"/>
        <v>1954000</v>
      </c>
    </row>
    <row r="2762" spans="1:15" x14ac:dyDescent="0.25">
      <c r="A2762">
        <v>2747</v>
      </c>
      <c r="B2762" s="84">
        <v>37966</v>
      </c>
      <c r="C2762" s="47">
        <v>28.62</v>
      </c>
      <c r="D2762" s="47">
        <v>28.81</v>
      </c>
      <c r="E2762" s="47">
        <v>28.45</v>
      </c>
      <c r="F2762" s="47">
        <v>28.77</v>
      </c>
      <c r="G2762" s="48">
        <v>1013500</v>
      </c>
      <c r="H2762" s="47">
        <v>21.53</v>
      </c>
      <c r="I2762" s="51">
        <f t="shared" si="316"/>
        <v>0.74834897462634697</v>
      </c>
      <c r="J2762" s="51">
        <f t="shared" ca="1" si="317"/>
        <v>1</v>
      </c>
      <c r="K2762" s="47">
        <f t="shared" si="318"/>
        <v>21.42</v>
      </c>
      <c r="L2762" s="47">
        <f t="shared" si="319"/>
        <v>21.56</v>
      </c>
      <c r="M2762" s="47">
        <f t="shared" si="320"/>
        <v>21.29</v>
      </c>
      <c r="N2762" s="47">
        <f t="shared" si="321"/>
        <v>21.53</v>
      </c>
      <c r="O2762" s="48">
        <f t="shared" ca="1" si="322"/>
        <v>1013500</v>
      </c>
    </row>
    <row r="2763" spans="1:15" x14ac:dyDescent="0.25">
      <c r="A2763">
        <v>2748</v>
      </c>
      <c r="B2763" s="84">
        <v>37965</v>
      </c>
      <c r="C2763" s="47">
        <v>28.36</v>
      </c>
      <c r="D2763" s="47">
        <v>28.62</v>
      </c>
      <c r="E2763" s="47">
        <v>28.2</v>
      </c>
      <c r="F2763" s="47">
        <v>28.54</v>
      </c>
      <c r="G2763" s="48">
        <v>1011700</v>
      </c>
      <c r="H2763" s="47">
        <v>21.36</v>
      </c>
      <c r="I2763" s="51">
        <f t="shared" si="316"/>
        <v>0.74842326559215133</v>
      </c>
      <c r="J2763" s="51">
        <f t="shared" ca="1" si="317"/>
        <v>1</v>
      </c>
      <c r="K2763" s="47">
        <f t="shared" si="318"/>
        <v>21.23</v>
      </c>
      <c r="L2763" s="47">
        <f t="shared" si="319"/>
        <v>21.42</v>
      </c>
      <c r="M2763" s="47">
        <f t="shared" si="320"/>
        <v>21.11</v>
      </c>
      <c r="N2763" s="47">
        <f t="shared" si="321"/>
        <v>21.36</v>
      </c>
      <c r="O2763" s="48">
        <f t="shared" ca="1" si="322"/>
        <v>1011700</v>
      </c>
    </row>
    <row r="2764" spans="1:15" x14ac:dyDescent="0.25">
      <c r="A2764">
        <v>2749</v>
      </c>
      <c r="B2764" s="84">
        <v>37964</v>
      </c>
      <c r="C2764" s="47">
        <v>28.63</v>
      </c>
      <c r="D2764" s="47">
        <v>28.86</v>
      </c>
      <c r="E2764" s="47">
        <v>28.33</v>
      </c>
      <c r="F2764" s="47">
        <v>28.36</v>
      </c>
      <c r="G2764" s="48">
        <v>1155400</v>
      </c>
      <c r="H2764" s="47">
        <v>21.22</v>
      </c>
      <c r="I2764" s="51">
        <f t="shared" si="316"/>
        <v>0.74823695345557117</v>
      </c>
      <c r="J2764" s="51">
        <f t="shared" ca="1" si="317"/>
        <v>1</v>
      </c>
      <c r="K2764" s="47">
        <f t="shared" si="318"/>
        <v>21.42</v>
      </c>
      <c r="L2764" s="47">
        <f t="shared" si="319"/>
        <v>21.59</v>
      </c>
      <c r="M2764" s="47">
        <f t="shared" si="320"/>
        <v>21.2</v>
      </c>
      <c r="N2764" s="47">
        <f t="shared" si="321"/>
        <v>21.22</v>
      </c>
      <c r="O2764" s="48">
        <f t="shared" ca="1" si="322"/>
        <v>1155400</v>
      </c>
    </row>
    <row r="2765" spans="1:15" x14ac:dyDescent="0.25">
      <c r="A2765">
        <v>2750</v>
      </c>
      <c r="B2765" s="84">
        <v>37963</v>
      </c>
      <c r="C2765" s="47">
        <v>28.34</v>
      </c>
      <c r="D2765" s="47">
        <v>28.86</v>
      </c>
      <c r="E2765" s="47">
        <v>28.32</v>
      </c>
      <c r="F2765" s="47">
        <v>28.73</v>
      </c>
      <c r="G2765" s="48">
        <v>1016200</v>
      </c>
      <c r="H2765" s="47">
        <v>21.5</v>
      </c>
      <c r="I2765" s="51">
        <f t="shared" si="316"/>
        <v>0.74834667594848592</v>
      </c>
      <c r="J2765" s="51">
        <f t="shared" ca="1" si="317"/>
        <v>1</v>
      </c>
      <c r="K2765" s="47">
        <f t="shared" si="318"/>
        <v>21.21</v>
      </c>
      <c r="L2765" s="47">
        <f t="shared" si="319"/>
        <v>21.6</v>
      </c>
      <c r="M2765" s="47">
        <f t="shared" si="320"/>
        <v>21.19</v>
      </c>
      <c r="N2765" s="47">
        <f t="shared" si="321"/>
        <v>21.5</v>
      </c>
      <c r="O2765" s="48">
        <f t="shared" ca="1" si="322"/>
        <v>1016200</v>
      </c>
    </row>
    <row r="2766" spans="1:15" x14ac:dyDescent="0.25">
      <c r="A2766">
        <v>2751</v>
      </c>
      <c r="B2766" s="84">
        <v>37960</v>
      </c>
      <c r="C2766" s="47">
        <v>28.73</v>
      </c>
      <c r="D2766" s="47">
        <v>28.73</v>
      </c>
      <c r="E2766" s="47">
        <v>28.26</v>
      </c>
      <c r="F2766" s="47">
        <v>28.3</v>
      </c>
      <c r="G2766" s="48">
        <v>983700</v>
      </c>
      <c r="H2766" s="47">
        <v>21.18</v>
      </c>
      <c r="I2766" s="51">
        <f t="shared" si="316"/>
        <v>0.74840989399293278</v>
      </c>
      <c r="J2766" s="51">
        <f t="shared" ca="1" si="317"/>
        <v>1</v>
      </c>
      <c r="K2766" s="47">
        <f t="shared" si="318"/>
        <v>21.5</v>
      </c>
      <c r="L2766" s="47">
        <f t="shared" si="319"/>
        <v>21.5</v>
      </c>
      <c r="M2766" s="47">
        <f t="shared" si="320"/>
        <v>21.15</v>
      </c>
      <c r="N2766" s="47">
        <f t="shared" si="321"/>
        <v>21.18</v>
      </c>
      <c r="O2766" s="48">
        <f t="shared" ca="1" si="322"/>
        <v>983700</v>
      </c>
    </row>
    <row r="2767" spans="1:15" x14ac:dyDescent="0.25">
      <c r="A2767">
        <v>2752</v>
      </c>
      <c r="B2767" s="84">
        <v>37959</v>
      </c>
      <c r="C2767" s="47">
        <v>28.6</v>
      </c>
      <c r="D2767" s="47">
        <v>29</v>
      </c>
      <c r="E2767" s="47">
        <v>28.4</v>
      </c>
      <c r="F2767" s="47">
        <v>28.73</v>
      </c>
      <c r="G2767" s="48">
        <v>2593800</v>
      </c>
      <c r="H2767" s="47">
        <v>21.5</v>
      </c>
      <c r="I2767" s="51">
        <f t="shared" si="316"/>
        <v>0.74834667594848592</v>
      </c>
      <c r="J2767" s="51">
        <f t="shared" ca="1" si="317"/>
        <v>1</v>
      </c>
      <c r="K2767" s="47">
        <f t="shared" si="318"/>
        <v>21.4</v>
      </c>
      <c r="L2767" s="47">
        <f t="shared" si="319"/>
        <v>21.7</v>
      </c>
      <c r="M2767" s="47">
        <f t="shared" si="320"/>
        <v>21.25</v>
      </c>
      <c r="N2767" s="47">
        <f t="shared" si="321"/>
        <v>21.5</v>
      </c>
      <c r="O2767" s="48">
        <f t="shared" ca="1" si="322"/>
        <v>2593800</v>
      </c>
    </row>
    <row r="2768" spans="1:15" x14ac:dyDescent="0.25">
      <c r="A2768">
        <v>2753</v>
      </c>
      <c r="B2768" s="84">
        <v>37958</v>
      </c>
      <c r="C2768" s="47">
        <v>28</v>
      </c>
      <c r="D2768" s="47">
        <v>28.41</v>
      </c>
      <c r="E2768" s="47">
        <v>27.95</v>
      </c>
      <c r="F2768" s="47">
        <v>28.23</v>
      </c>
      <c r="G2768" s="48">
        <v>1900600</v>
      </c>
      <c r="H2768" s="47">
        <v>21.13</v>
      </c>
      <c r="I2768" s="51">
        <f t="shared" si="316"/>
        <v>0.74849450938717677</v>
      </c>
      <c r="J2768" s="51">
        <f t="shared" ca="1" si="317"/>
        <v>1</v>
      </c>
      <c r="K2768" s="47">
        <f t="shared" si="318"/>
        <v>20.96</v>
      </c>
      <c r="L2768" s="47">
        <f t="shared" si="319"/>
        <v>21.26</v>
      </c>
      <c r="M2768" s="47">
        <f t="shared" si="320"/>
        <v>20.92</v>
      </c>
      <c r="N2768" s="47">
        <f t="shared" si="321"/>
        <v>21.13</v>
      </c>
      <c r="O2768" s="48">
        <f t="shared" ca="1" si="322"/>
        <v>1900600</v>
      </c>
    </row>
    <row r="2769" spans="1:15" x14ac:dyDescent="0.25">
      <c r="A2769">
        <v>2754</v>
      </c>
      <c r="B2769" s="84">
        <v>37957</v>
      </c>
      <c r="C2769" s="47">
        <v>27.6</v>
      </c>
      <c r="D2769" s="47">
        <v>28.03</v>
      </c>
      <c r="E2769" s="47">
        <v>27.56</v>
      </c>
      <c r="F2769" s="47">
        <v>27.89</v>
      </c>
      <c r="G2769" s="48">
        <v>2142900</v>
      </c>
      <c r="H2769" s="47">
        <v>20.87</v>
      </c>
      <c r="I2769" s="51">
        <f t="shared" ref="I2769:I2832" si="323">H2769/F2769</f>
        <v>0.74829688060236643</v>
      </c>
      <c r="J2769" s="51">
        <f t="shared" ref="J2769:J2832" ca="1" si="324">INDEX(OFFSET($T$15,0,0,$S$13+1,1),MATCH(B2769,OFFSET($Q$15,0,0,$S$13+1,1),-1))</f>
        <v>1</v>
      </c>
      <c r="K2769" s="47">
        <f t="shared" ref="K2769:K2832" si="325">ROUND($I2769*C2769,2)</f>
        <v>20.65</v>
      </c>
      <c r="L2769" s="47">
        <f t="shared" ref="L2769:L2832" si="326">ROUND($I2769*D2769,2)</f>
        <v>20.97</v>
      </c>
      <c r="M2769" s="47">
        <f t="shared" ref="M2769:M2832" si="327">ROUND($I2769*E2769,2)</f>
        <v>20.62</v>
      </c>
      <c r="N2769" s="47">
        <f t="shared" ref="N2769:N2832" si="328">ROUND($I2769*F2769,2)</f>
        <v>20.87</v>
      </c>
      <c r="O2769" s="48">
        <f t="shared" ref="O2769:O2832" ca="1" si="329">G2769*J2769</f>
        <v>2142900</v>
      </c>
    </row>
    <row r="2770" spans="1:15" x14ac:dyDescent="0.25">
      <c r="A2770">
        <v>2755</v>
      </c>
      <c r="B2770" s="84">
        <v>37956</v>
      </c>
      <c r="C2770" s="47">
        <v>27.62</v>
      </c>
      <c r="D2770" s="47">
        <v>27.85</v>
      </c>
      <c r="E2770" s="47">
        <v>27.43</v>
      </c>
      <c r="F2770" s="47">
        <v>27.62</v>
      </c>
      <c r="G2770" s="48">
        <v>1619200</v>
      </c>
      <c r="H2770" s="47">
        <v>20.67</v>
      </c>
      <c r="I2770" s="51">
        <f t="shared" si="323"/>
        <v>0.74837074583635055</v>
      </c>
      <c r="J2770" s="51">
        <f t="shared" ca="1" si="324"/>
        <v>1</v>
      </c>
      <c r="K2770" s="47">
        <f t="shared" si="325"/>
        <v>20.67</v>
      </c>
      <c r="L2770" s="47">
        <f t="shared" si="326"/>
        <v>20.84</v>
      </c>
      <c r="M2770" s="47">
        <f t="shared" si="327"/>
        <v>20.53</v>
      </c>
      <c r="N2770" s="47">
        <f t="shared" si="328"/>
        <v>20.67</v>
      </c>
      <c r="O2770" s="48">
        <f t="shared" ca="1" si="329"/>
        <v>1619200</v>
      </c>
    </row>
    <row r="2771" spans="1:15" x14ac:dyDescent="0.25">
      <c r="A2771">
        <v>2756</v>
      </c>
      <c r="B2771" s="84">
        <v>37953</v>
      </c>
      <c r="C2771" s="47">
        <v>27.8</v>
      </c>
      <c r="D2771" s="47">
        <v>27.91</v>
      </c>
      <c r="E2771" s="47">
        <v>27.64</v>
      </c>
      <c r="F2771" s="47">
        <v>27.71</v>
      </c>
      <c r="G2771" s="48">
        <v>430000</v>
      </c>
      <c r="H2771" s="47">
        <v>20.74</v>
      </c>
      <c r="I2771" s="51">
        <f t="shared" si="323"/>
        <v>0.74846625766871155</v>
      </c>
      <c r="J2771" s="51">
        <f t="shared" ca="1" si="324"/>
        <v>1</v>
      </c>
      <c r="K2771" s="47">
        <f t="shared" si="325"/>
        <v>20.81</v>
      </c>
      <c r="L2771" s="47">
        <f t="shared" si="326"/>
        <v>20.89</v>
      </c>
      <c r="M2771" s="47">
        <f t="shared" si="327"/>
        <v>20.69</v>
      </c>
      <c r="N2771" s="47">
        <f t="shared" si="328"/>
        <v>20.74</v>
      </c>
      <c r="O2771" s="48">
        <f t="shared" ca="1" si="329"/>
        <v>430000</v>
      </c>
    </row>
    <row r="2772" spans="1:15" x14ac:dyDescent="0.25">
      <c r="A2772">
        <v>2757</v>
      </c>
      <c r="B2772" s="84">
        <v>37951</v>
      </c>
      <c r="C2772" s="47">
        <v>27.7</v>
      </c>
      <c r="D2772" s="47">
        <v>27.88</v>
      </c>
      <c r="E2772" s="47">
        <v>27.5</v>
      </c>
      <c r="F2772" s="47">
        <v>27.86</v>
      </c>
      <c r="G2772" s="48">
        <v>1051500</v>
      </c>
      <c r="H2772" s="47">
        <v>20.85</v>
      </c>
      <c r="I2772" s="51">
        <f t="shared" si="323"/>
        <v>0.74838478104809769</v>
      </c>
      <c r="J2772" s="51">
        <f t="shared" ca="1" si="324"/>
        <v>1</v>
      </c>
      <c r="K2772" s="47">
        <f t="shared" si="325"/>
        <v>20.73</v>
      </c>
      <c r="L2772" s="47">
        <f t="shared" si="326"/>
        <v>20.86</v>
      </c>
      <c r="M2772" s="47">
        <f t="shared" si="327"/>
        <v>20.58</v>
      </c>
      <c r="N2772" s="47">
        <f t="shared" si="328"/>
        <v>20.85</v>
      </c>
      <c r="O2772" s="48">
        <f t="shared" ca="1" si="329"/>
        <v>1051500</v>
      </c>
    </row>
    <row r="2773" spans="1:15" x14ac:dyDescent="0.25">
      <c r="A2773">
        <v>2758</v>
      </c>
      <c r="B2773" s="84">
        <v>37950</v>
      </c>
      <c r="C2773" s="47">
        <v>27.63</v>
      </c>
      <c r="D2773" s="47">
        <v>27.95</v>
      </c>
      <c r="E2773" s="47">
        <v>27.43</v>
      </c>
      <c r="F2773" s="47">
        <v>27.75</v>
      </c>
      <c r="G2773" s="48">
        <v>1824000</v>
      </c>
      <c r="H2773" s="47">
        <v>20.77</v>
      </c>
      <c r="I2773" s="51">
        <f t="shared" si="323"/>
        <v>0.74846846846846848</v>
      </c>
      <c r="J2773" s="51">
        <f t="shared" ca="1" si="324"/>
        <v>1</v>
      </c>
      <c r="K2773" s="47">
        <f t="shared" si="325"/>
        <v>20.68</v>
      </c>
      <c r="L2773" s="47">
        <f t="shared" si="326"/>
        <v>20.92</v>
      </c>
      <c r="M2773" s="47">
        <f t="shared" si="327"/>
        <v>20.53</v>
      </c>
      <c r="N2773" s="47">
        <f t="shared" si="328"/>
        <v>20.77</v>
      </c>
      <c r="O2773" s="48">
        <f t="shared" ca="1" si="329"/>
        <v>1824000</v>
      </c>
    </row>
    <row r="2774" spans="1:15" x14ac:dyDescent="0.25">
      <c r="A2774">
        <v>2759</v>
      </c>
      <c r="B2774" s="84">
        <v>37949</v>
      </c>
      <c r="C2774" s="47">
        <v>27.32</v>
      </c>
      <c r="D2774" s="47">
        <v>27.76</v>
      </c>
      <c r="E2774" s="47">
        <v>27.17</v>
      </c>
      <c r="F2774" s="47">
        <v>27.76</v>
      </c>
      <c r="G2774" s="48">
        <v>1624300</v>
      </c>
      <c r="H2774" s="47">
        <v>20.77</v>
      </c>
      <c r="I2774" s="51">
        <f t="shared" si="323"/>
        <v>0.74819884726224783</v>
      </c>
      <c r="J2774" s="51">
        <f t="shared" ca="1" si="324"/>
        <v>1</v>
      </c>
      <c r="K2774" s="47">
        <f t="shared" si="325"/>
        <v>20.440000000000001</v>
      </c>
      <c r="L2774" s="47">
        <f t="shared" si="326"/>
        <v>20.77</v>
      </c>
      <c r="M2774" s="47">
        <f t="shared" si="327"/>
        <v>20.329999999999998</v>
      </c>
      <c r="N2774" s="47">
        <f t="shared" si="328"/>
        <v>20.77</v>
      </c>
      <c r="O2774" s="48">
        <f t="shared" ca="1" si="329"/>
        <v>1624300</v>
      </c>
    </row>
    <row r="2775" spans="1:15" x14ac:dyDescent="0.25">
      <c r="A2775">
        <v>2760</v>
      </c>
      <c r="B2775" s="84">
        <v>37946</v>
      </c>
      <c r="C2775" s="47">
        <v>27.38</v>
      </c>
      <c r="D2775" s="47">
        <v>27.39</v>
      </c>
      <c r="E2775" s="47">
        <v>27.24</v>
      </c>
      <c r="F2775" s="47">
        <v>27.3</v>
      </c>
      <c r="G2775" s="48">
        <v>1673400</v>
      </c>
      <c r="H2775" s="47">
        <v>20.43</v>
      </c>
      <c r="I2775" s="51">
        <f t="shared" si="323"/>
        <v>0.74835164835164836</v>
      </c>
      <c r="J2775" s="51">
        <f t="shared" ca="1" si="324"/>
        <v>1</v>
      </c>
      <c r="K2775" s="47">
        <f t="shared" si="325"/>
        <v>20.49</v>
      </c>
      <c r="L2775" s="47">
        <f t="shared" si="326"/>
        <v>20.5</v>
      </c>
      <c r="M2775" s="47">
        <f t="shared" si="327"/>
        <v>20.39</v>
      </c>
      <c r="N2775" s="47">
        <f t="shared" si="328"/>
        <v>20.43</v>
      </c>
      <c r="O2775" s="48">
        <f t="shared" ca="1" si="329"/>
        <v>1673400</v>
      </c>
    </row>
    <row r="2776" spans="1:15" x14ac:dyDescent="0.25">
      <c r="A2776">
        <v>2761</v>
      </c>
      <c r="B2776" s="84">
        <v>37945</v>
      </c>
      <c r="C2776" s="47">
        <v>27.12</v>
      </c>
      <c r="D2776" s="47">
        <v>27.43</v>
      </c>
      <c r="E2776" s="47">
        <v>27.12</v>
      </c>
      <c r="F2776" s="47">
        <v>27.24</v>
      </c>
      <c r="G2776" s="48">
        <v>1729600</v>
      </c>
      <c r="H2776" s="47">
        <v>20.38</v>
      </c>
      <c r="I2776" s="51">
        <f t="shared" si="323"/>
        <v>0.7481644640234949</v>
      </c>
      <c r="J2776" s="51">
        <f t="shared" ca="1" si="324"/>
        <v>1</v>
      </c>
      <c r="K2776" s="47">
        <f t="shared" si="325"/>
        <v>20.29</v>
      </c>
      <c r="L2776" s="47">
        <f t="shared" si="326"/>
        <v>20.52</v>
      </c>
      <c r="M2776" s="47">
        <f t="shared" si="327"/>
        <v>20.29</v>
      </c>
      <c r="N2776" s="47">
        <f t="shared" si="328"/>
        <v>20.38</v>
      </c>
      <c r="O2776" s="48">
        <f t="shared" ca="1" si="329"/>
        <v>1729600</v>
      </c>
    </row>
    <row r="2777" spans="1:15" x14ac:dyDescent="0.25">
      <c r="A2777">
        <v>2762</v>
      </c>
      <c r="B2777" s="84">
        <v>37944</v>
      </c>
      <c r="C2777" s="47">
        <v>27.1</v>
      </c>
      <c r="D2777" s="47">
        <v>27.6</v>
      </c>
      <c r="E2777" s="47">
        <v>26.98</v>
      </c>
      <c r="F2777" s="47">
        <v>27.46</v>
      </c>
      <c r="G2777" s="48">
        <v>2636800</v>
      </c>
      <c r="H2777" s="47">
        <v>20.55</v>
      </c>
      <c r="I2777" s="51">
        <f t="shared" si="323"/>
        <v>0.74836125273124543</v>
      </c>
      <c r="J2777" s="51">
        <f t="shared" ca="1" si="324"/>
        <v>1</v>
      </c>
      <c r="K2777" s="47">
        <f t="shared" si="325"/>
        <v>20.28</v>
      </c>
      <c r="L2777" s="47">
        <f t="shared" si="326"/>
        <v>20.65</v>
      </c>
      <c r="M2777" s="47">
        <f t="shared" si="327"/>
        <v>20.190000000000001</v>
      </c>
      <c r="N2777" s="47">
        <f t="shared" si="328"/>
        <v>20.55</v>
      </c>
      <c r="O2777" s="48">
        <f t="shared" ca="1" si="329"/>
        <v>2636800</v>
      </c>
    </row>
    <row r="2778" spans="1:15" x14ac:dyDescent="0.25">
      <c r="A2778">
        <v>2763</v>
      </c>
      <c r="B2778" s="84">
        <v>37943</v>
      </c>
      <c r="C2778" s="47">
        <v>27.3</v>
      </c>
      <c r="D2778" s="47">
        <v>27.33</v>
      </c>
      <c r="E2778" s="47">
        <v>26.9</v>
      </c>
      <c r="F2778" s="47">
        <v>27.02</v>
      </c>
      <c r="G2778" s="48">
        <v>1774300</v>
      </c>
      <c r="H2778" s="47">
        <v>20.22</v>
      </c>
      <c r="I2778" s="51">
        <f t="shared" si="323"/>
        <v>0.74833456698741674</v>
      </c>
      <c r="J2778" s="51">
        <f t="shared" ca="1" si="324"/>
        <v>1</v>
      </c>
      <c r="K2778" s="47">
        <f t="shared" si="325"/>
        <v>20.43</v>
      </c>
      <c r="L2778" s="47">
        <f t="shared" si="326"/>
        <v>20.45</v>
      </c>
      <c r="M2778" s="47">
        <f t="shared" si="327"/>
        <v>20.13</v>
      </c>
      <c r="N2778" s="47">
        <f t="shared" si="328"/>
        <v>20.22</v>
      </c>
      <c r="O2778" s="48">
        <f t="shared" ca="1" si="329"/>
        <v>1774300</v>
      </c>
    </row>
    <row r="2779" spans="1:15" x14ac:dyDescent="0.25">
      <c r="A2779">
        <v>2764</v>
      </c>
      <c r="B2779" s="84">
        <v>37942</v>
      </c>
      <c r="C2779" s="47">
        <v>27.71</v>
      </c>
      <c r="D2779" s="47">
        <v>27.71</v>
      </c>
      <c r="E2779" s="47">
        <v>27.21</v>
      </c>
      <c r="F2779" s="47">
        <v>27.34</v>
      </c>
      <c r="G2779" s="48">
        <v>2182900</v>
      </c>
      <c r="H2779" s="47">
        <v>20.46</v>
      </c>
      <c r="I2779" s="51">
        <f t="shared" si="323"/>
        <v>0.74835405998536941</v>
      </c>
      <c r="J2779" s="51">
        <f t="shared" ca="1" si="324"/>
        <v>1</v>
      </c>
      <c r="K2779" s="47">
        <f t="shared" si="325"/>
        <v>20.74</v>
      </c>
      <c r="L2779" s="47">
        <f t="shared" si="326"/>
        <v>20.74</v>
      </c>
      <c r="M2779" s="47">
        <f t="shared" si="327"/>
        <v>20.36</v>
      </c>
      <c r="N2779" s="47">
        <f t="shared" si="328"/>
        <v>20.46</v>
      </c>
      <c r="O2779" s="48">
        <f t="shared" ca="1" si="329"/>
        <v>2182900</v>
      </c>
    </row>
    <row r="2780" spans="1:15" x14ac:dyDescent="0.25">
      <c r="A2780">
        <v>2765</v>
      </c>
      <c r="B2780" s="84">
        <v>37939</v>
      </c>
      <c r="C2780" s="47">
        <v>27.92</v>
      </c>
      <c r="D2780" s="47">
        <v>28.02</v>
      </c>
      <c r="E2780" s="47">
        <v>27.46</v>
      </c>
      <c r="F2780" s="47">
        <v>27.71</v>
      </c>
      <c r="G2780" s="48">
        <v>2376800</v>
      </c>
      <c r="H2780" s="47">
        <v>20.74</v>
      </c>
      <c r="I2780" s="51">
        <f t="shared" si="323"/>
        <v>0.74846625766871155</v>
      </c>
      <c r="J2780" s="51">
        <f t="shared" ca="1" si="324"/>
        <v>1</v>
      </c>
      <c r="K2780" s="47">
        <f t="shared" si="325"/>
        <v>20.9</v>
      </c>
      <c r="L2780" s="47">
        <f t="shared" si="326"/>
        <v>20.97</v>
      </c>
      <c r="M2780" s="47">
        <f t="shared" si="327"/>
        <v>20.55</v>
      </c>
      <c r="N2780" s="47">
        <f t="shared" si="328"/>
        <v>20.74</v>
      </c>
      <c r="O2780" s="48">
        <f t="shared" ca="1" si="329"/>
        <v>2376800</v>
      </c>
    </row>
    <row r="2781" spans="1:15" x14ac:dyDescent="0.25">
      <c r="A2781">
        <v>2766</v>
      </c>
      <c r="B2781" s="84">
        <v>37938</v>
      </c>
      <c r="C2781" s="47">
        <v>27.22</v>
      </c>
      <c r="D2781" s="47">
        <v>28.13</v>
      </c>
      <c r="E2781" s="47">
        <v>27.22</v>
      </c>
      <c r="F2781" s="47">
        <v>28.05</v>
      </c>
      <c r="G2781" s="48">
        <v>4718700</v>
      </c>
      <c r="H2781" s="47">
        <v>20.99</v>
      </c>
      <c r="I2781" s="51">
        <f t="shared" si="323"/>
        <v>0.74830659536541877</v>
      </c>
      <c r="J2781" s="51">
        <f t="shared" ca="1" si="324"/>
        <v>1</v>
      </c>
      <c r="K2781" s="47">
        <f t="shared" si="325"/>
        <v>20.37</v>
      </c>
      <c r="L2781" s="47">
        <f t="shared" si="326"/>
        <v>21.05</v>
      </c>
      <c r="M2781" s="47">
        <f t="shared" si="327"/>
        <v>20.37</v>
      </c>
      <c r="N2781" s="47">
        <f t="shared" si="328"/>
        <v>20.99</v>
      </c>
      <c r="O2781" s="48">
        <f t="shared" ca="1" si="329"/>
        <v>4718700</v>
      </c>
    </row>
    <row r="2782" spans="1:15" x14ac:dyDescent="0.25">
      <c r="A2782">
        <v>2767</v>
      </c>
      <c r="B2782" s="84">
        <v>37937</v>
      </c>
      <c r="C2782" s="47">
        <v>26.58</v>
      </c>
      <c r="D2782" s="47">
        <v>27.25</v>
      </c>
      <c r="E2782" s="47">
        <v>26</v>
      </c>
      <c r="F2782" s="47">
        <v>27.19</v>
      </c>
      <c r="G2782" s="48">
        <v>2253700</v>
      </c>
      <c r="H2782" s="47">
        <v>20.350000000000001</v>
      </c>
      <c r="I2782" s="51">
        <f t="shared" si="323"/>
        <v>0.74843692534019857</v>
      </c>
      <c r="J2782" s="51">
        <f t="shared" ca="1" si="324"/>
        <v>1</v>
      </c>
      <c r="K2782" s="47">
        <f t="shared" si="325"/>
        <v>19.89</v>
      </c>
      <c r="L2782" s="47">
        <f t="shared" si="326"/>
        <v>20.39</v>
      </c>
      <c r="M2782" s="47">
        <f t="shared" si="327"/>
        <v>19.46</v>
      </c>
      <c r="N2782" s="47">
        <f t="shared" si="328"/>
        <v>20.350000000000001</v>
      </c>
      <c r="O2782" s="48">
        <f t="shared" ca="1" si="329"/>
        <v>2253700</v>
      </c>
    </row>
    <row r="2783" spans="1:15" x14ac:dyDescent="0.25">
      <c r="A2783">
        <v>2768</v>
      </c>
      <c r="B2783" s="84">
        <v>37936</v>
      </c>
      <c r="C2783" s="47">
        <v>26.6</v>
      </c>
      <c r="D2783" s="47">
        <v>26.73</v>
      </c>
      <c r="E2783" s="47">
        <v>26.5</v>
      </c>
      <c r="F2783" s="47">
        <v>26.57</v>
      </c>
      <c r="G2783" s="48">
        <v>1511700</v>
      </c>
      <c r="H2783" s="47">
        <v>19.88</v>
      </c>
      <c r="I2783" s="51">
        <f t="shared" si="323"/>
        <v>0.7482122694768536</v>
      </c>
      <c r="J2783" s="51">
        <f t="shared" ca="1" si="324"/>
        <v>1</v>
      </c>
      <c r="K2783" s="47">
        <f t="shared" si="325"/>
        <v>19.899999999999999</v>
      </c>
      <c r="L2783" s="47">
        <f t="shared" si="326"/>
        <v>20</v>
      </c>
      <c r="M2783" s="47">
        <f t="shared" si="327"/>
        <v>19.829999999999998</v>
      </c>
      <c r="N2783" s="47">
        <f t="shared" si="328"/>
        <v>19.88</v>
      </c>
      <c r="O2783" s="48">
        <f t="shared" ca="1" si="329"/>
        <v>1511700</v>
      </c>
    </row>
    <row r="2784" spans="1:15" x14ac:dyDescent="0.25">
      <c r="A2784">
        <v>2769</v>
      </c>
      <c r="B2784" s="84">
        <v>37935</v>
      </c>
      <c r="C2784" s="47">
        <v>26.97</v>
      </c>
      <c r="D2784" s="47">
        <v>26.98</v>
      </c>
      <c r="E2784" s="47">
        <v>26.53</v>
      </c>
      <c r="F2784" s="47">
        <v>26.65</v>
      </c>
      <c r="G2784" s="48">
        <v>1992200</v>
      </c>
      <c r="H2784" s="47">
        <v>19.940000000000001</v>
      </c>
      <c r="I2784" s="51">
        <f t="shared" si="323"/>
        <v>0.74821763602251412</v>
      </c>
      <c r="J2784" s="51">
        <f t="shared" ca="1" si="324"/>
        <v>1</v>
      </c>
      <c r="K2784" s="47">
        <f t="shared" si="325"/>
        <v>20.18</v>
      </c>
      <c r="L2784" s="47">
        <f t="shared" si="326"/>
        <v>20.190000000000001</v>
      </c>
      <c r="M2784" s="47">
        <f t="shared" si="327"/>
        <v>19.850000000000001</v>
      </c>
      <c r="N2784" s="47">
        <f t="shared" si="328"/>
        <v>19.940000000000001</v>
      </c>
      <c r="O2784" s="48">
        <f t="shared" ca="1" si="329"/>
        <v>1992200</v>
      </c>
    </row>
    <row r="2785" spans="1:15" x14ac:dyDescent="0.25">
      <c r="A2785">
        <v>2770</v>
      </c>
      <c r="B2785" s="84">
        <v>37932</v>
      </c>
      <c r="C2785" s="47">
        <v>26.97</v>
      </c>
      <c r="D2785" s="47">
        <v>27.24</v>
      </c>
      <c r="E2785" s="47">
        <v>26.9</v>
      </c>
      <c r="F2785" s="47">
        <v>26.97</v>
      </c>
      <c r="G2785" s="48">
        <v>2201800</v>
      </c>
      <c r="H2785" s="47">
        <v>20.18</v>
      </c>
      <c r="I2785" s="51">
        <f t="shared" si="323"/>
        <v>0.74823878383388953</v>
      </c>
      <c r="J2785" s="51">
        <f t="shared" ca="1" si="324"/>
        <v>1</v>
      </c>
      <c r="K2785" s="47">
        <f t="shared" si="325"/>
        <v>20.18</v>
      </c>
      <c r="L2785" s="47">
        <f t="shared" si="326"/>
        <v>20.38</v>
      </c>
      <c r="M2785" s="47">
        <f t="shared" si="327"/>
        <v>20.13</v>
      </c>
      <c r="N2785" s="47">
        <f t="shared" si="328"/>
        <v>20.18</v>
      </c>
      <c r="O2785" s="48">
        <f t="shared" ca="1" si="329"/>
        <v>2201800</v>
      </c>
    </row>
    <row r="2786" spans="1:15" x14ac:dyDescent="0.25">
      <c r="A2786">
        <v>2771</v>
      </c>
      <c r="B2786" s="84">
        <v>37931</v>
      </c>
      <c r="C2786" s="47">
        <v>26.79</v>
      </c>
      <c r="D2786" s="47">
        <v>27</v>
      </c>
      <c r="E2786" s="47">
        <v>26.63</v>
      </c>
      <c r="F2786" s="47">
        <v>26.91</v>
      </c>
      <c r="G2786" s="48">
        <v>1843000</v>
      </c>
      <c r="H2786" s="47">
        <v>20.14</v>
      </c>
      <c r="I2786" s="51">
        <f t="shared" si="323"/>
        <v>0.74842066146413977</v>
      </c>
      <c r="J2786" s="51">
        <f t="shared" ca="1" si="324"/>
        <v>1</v>
      </c>
      <c r="K2786" s="47">
        <f t="shared" si="325"/>
        <v>20.05</v>
      </c>
      <c r="L2786" s="47">
        <f t="shared" si="326"/>
        <v>20.21</v>
      </c>
      <c r="M2786" s="47">
        <f t="shared" si="327"/>
        <v>19.93</v>
      </c>
      <c r="N2786" s="47">
        <f t="shared" si="328"/>
        <v>20.14</v>
      </c>
      <c r="O2786" s="48">
        <f t="shared" ca="1" si="329"/>
        <v>1843000</v>
      </c>
    </row>
    <row r="2787" spans="1:15" x14ac:dyDescent="0.25">
      <c r="A2787">
        <v>2772</v>
      </c>
      <c r="B2787" s="84">
        <v>37930</v>
      </c>
      <c r="C2787" s="47">
        <v>26.9</v>
      </c>
      <c r="D2787" s="47">
        <v>27.11</v>
      </c>
      <c r="E2787" s="47">
        <v>26.74</v>
      </c>
      <c r="F2787" s="47">
        <v>27.01</v>
      </c>
      <c r="G2787" s="48">
        <v>2673600</v>
      </c>
      <c r="H2787" s="47">
        <v>20.21</v>
      </c>
      <c r="I2787" s="51">
        <f t="shared" si="323"/>
        <v>0.74824139207700846</v>
      </c>
      <c r="J2787" s="51">
        <f t="shared" ca="1" si="324"/>
        <v>1</v>
      </c>
      <c r="K2787" s="47">
        <f t="shared" si="325"/>
        <v>20.13</v>
      </c>
      <c r="L2787" s="47">
        <f t="shared" si="326"/>
        <v>20.28</v>
      </c>
      <c r="M2787" s="47">
        <f t="shared" si="327"/>
        <v>20.010000000000002</v>
      </c>
      <c r="N2787" s="47">
        <f t="shared" si="328"/>
        <v>20.21</v>
      </c>
      <c r="O2787" s="48">
        <f t="shared" ca="1" si="329"/>
        <v>2673600</v>
      </c>
    </row>
    <row r="2788" spans="1:15" x14ac:dyDescent="0.25">
      <c r="A2788">
        <v>2773</v>
      </c>
      <c r="B2788" s="84">
        <v>37929</v>
      </c>
      <c r="C2788" s="47">
        <v>26.8</v>
      </c>
      <c r="D2788" s="47">
        <v>27.08</v>
      </c>
      <c r="E2788" s="47">
        <v>26.77</v>
      </c>
      <c r="F2788" s="47">
        <v>26.85</v>
      </c>
      <c r="G2788" s="48">
        <v>2522100</v>
      </c>
      <c r="H2788" s="47">
        <v>20.09</v>
      </c>
      <c r="I2788" s="51">
        <f t="shared" si="323"/>
        <v>0.74823091247672247</v>
      </c>
      <c r="J2788" s="51">
        <f t="shared" ca="1" si="324"/>
        <v>1</v>
      </c>
      <c r="K2788" s="47">
        <f t="shared" si="325"/>
        <v>20.05</v>
      </c>
      <c r="L2788" s="47">
        <f t="shared" si="326"/>
        <v>20.260000000000002</v>
      </c>
      <c r="M2788" s="47">
        <f t="shared" si="327"/>
        <v>20.03</v>
      </c>
      <c r="N2788" s="47">
        <f t="shared" si="328"/>
        <v>20.09</v>
      </c>
      <c r="O2788" s="48">
        <f t="shared" ca="1" si="329"/>
        <v>2522100</v>
      </c>
    </row>
    <row r="2789" spans="1:15" x14ac:dyDescent="0.25">
      <c r="A2789">
        <v>2774</v>
      </c>
      <c r="B2789" s="84">
        <v>37928</v>
      </c>
      <c r="C2789" s="47">
        <v>26.73</v>
      </c>
      <c r="D2789" s="47">
        <v>27.05</v>
      </c>
      <c r="E2789" s="47">
        <v>26.65</v>
      </c>
      <c r="F2789" s="47">
        <v>27.05</v>
      </c>
      <c r="G2789" s="48">
        <v>2780000</v>
      </c>
      <c r="H2789" s="47">
        <v>20.239999999999998</v>
      </c>
      <c r="I2789" s="51">
        <f t="shared" si="323"/>
        <v>0.7482439926062846</v>
      </c>
      <c r="J2789" s="51">
        <f t="shared" ca="1" si="324"/>
        <v>1</v>
      </c>
      <c r="K2789" s="47">
        <f t="shared" si="325"/>
        <v>20</v>
      </c>
      <c r="L2789" s="47">
        <f t="shared" si="326"/>
        <v>20.239999999999998</v>
      </c>
      <c r="M2789" s="47">
        <f t="shared" si="327"/>
        <v>19.940000000000001</v>
      </c>
      <c r="N2789" s="47">
        <f t="shared" si="328"/>
        <v>20.239999999999998</v>
      </c>
      <c r="O2789" s="48">
        <f t="shared" ca="1" si="329"/>
        <v>2780000</v>
      </c>
    </row>
    <row r="2790" spans="1:15" x14ac:dyDescent="0.25">
      <c r="A2790">
        <v>2775</v>
      </c>
      <c r="B2790" s="84">
        <v>37925</v>
      </c>
      <c r="C2790" s="47">
        <v>26.49</v>
      </c>
      <c r="D2790" s="47">
        <v>26.67</v>
      </c>
      <c r="E2790" s="47">
        <v>26.18</v>
      </c>
      <c r="F2790" s="47">
        <v>26.48</v>
      </c>
      <c r="G2790" s="48">
        <v>2859600</v>
      </c>
      <c r="H2790" s="47">
        <v>19.82</v>
      </c>
      <c r="I2790" s="51">
        <f t="shared" si="323"/>
        <v>0.74848942598187307</v>
      </c>
      <c r="J2790" s="51">
        <f t="shared" ca="1" si="324"/>
        <v>1</v>
      </c>
      <c r="K2790" s="47">
        <f t="shared" si="325"/>
        <v>19.829999999999998</v>
      </c>
      <c r="L2790" s="47">
        <f t="shared" si="326"/>
        <v>19.96</v>
      </c>
      <c r="M2790" s="47">
        <f t="shared" si="327"/>
        <v>19.600000000000001</v>
      </c>
      <c r="N2790" s="47">
        <f t="shared" si="328"/>
        <v>19.82</v>
      </c>
      <c r="O2790" s="48">
        <f t="shared" ca="1" si="329"/>
        <v>2859600</v>
      </c>
    </row>
    <row r="2791" spans="1:15" x14ac:dyDescent="0.25">
      <c r="A2791">
        <v>2776</v>
      </c>
      <c r="B2791" s="84">
        <v>37924</v>
      </c>
      <c r="C2791" s="47">
        <v>26.75</v>
      </c>
      <c r="D2791" s="47">
        <v>26.88</v>
      </c>
      <c r="E2791" s="47">
        <v>26.37</v>
      </c>
      <c r="F2791" s="47">
        <v>26.5</v>
      </c>
      <c r="G2791" s="48">
        <v>2559200</v>
      </c>
      <c r="H2791" s="47">
        <v>19.829999999999998</v>
      </c>
      <c r="I2791" s="51">
        <f t="shared" si="323"/>
        <v>0.7483018867924528</v>
      </c>
      <c r="J2791" s="51">
        <f t="shared" ca="1" si="324"/>
        <v>1</v>
      </c>
      <c r="K2791" s="47">
        <f t="shared" si="325"/>
        <v>20.02</v>
      </c>
      <c r="L2791" s="47">
        <f t="shared" si="326"/>
        <v>20.11</v>
      </c>
      <c r="M2791" s="47">
        <f t="shared" si="327"/>
        <v>19.73</v>
      </c>
      <c r="N2791" s="47">
        <f t="shared" si="328"/>
        <v>19.829999999999998</v>
      </c>
      <c r="O2791" s="48">
        <f t="shared" ca="1" si="329"/>
        <v>2559200</v>
      </c>
    </row>
    <row r="2792" spans="1:15" x14ac:dyDescent="0.25">
      <c r="A2792">
        <v>2777</v>
      </c>
      <c r="B2792" s="84">
        <v>37923</v>
      </c>
      <c r="C2792" s="47">
        <v>26.2</v>
      </c>
      <c r="D2792" s="47">
        <v>26.64</v>
      </c>
      <c r="E2792" s="47">
        <v>26</v>
      </c>
      <c r="F2792" s="47">
        <v>26.64</v>
      </c>
      <c r="G2792" s="48">
        <v>2887700</v>
      </c>
      <c r="H2792" s="47">
        <v>19.940000000000001</v>
      </c>
      <c r="I2792" s="51">
        <f t="shared" si="323"/>
        <v>0.74849849849849848</v>
      </c>
      <c r="J2792" s="51">
        <f t="shared" ca="1" si="324"/>
        <v>1</v>
      </c>
      <c r="K2792" s="47">
        <f t="shared" si="325"/>
        <v>19.61</v>
      </c>
      <c r="L2792" s="47">
        <f t="shared" si="326"/>
        <v>19.940000000000001</v>
      </c>
      <c r="M2792" s="47">
        <f t="shared" si="327"/>
        <v>19.46</v>
      </c>
      <c r="N2792" s="47">
        <f t="shared" si="328"/>
        <v>19.940000000000001</v>
      </c>
      <c r="O2792" s="48">
        <f t="shared" ca="1" si="329"/>
        <v>2887700</v>
      </c>
    </row>
    <row r="2793" spans="1:15" x14ac:dyDescent="0.25">
      <c r="A2793">
        <v>2778</v>
      </c>
      <c r="B2793" s="84">
        <v>37922</v>
      </c>
      <c r="C2793" s="47">
        <v>26.27</v>
      </c>
      <c r="D2793" s="47">
        <v>26.28</v>
      </c>
      <c r="E2793" s="47">
        <v>25.92</v>
      </c>
      <c r="F2793" s="47">
        <v>26.1</v>
      </c>
      <c r="G2793" s="48">
        <v>2475500</v>
      </c>
      <c r="H2793" s="47">
        <v>19.53</v>
      </c>
      <c r="I2793" s="51">
        <f t="shared" si="323"/>
        <v>0.74827586206896557</v>
      </c>
      <c r="J2793" s="51">
        <f t="shared" ca="1" si="324"/>
        <v>1</v>
      </c>
      <c r="K2793" s="47">
        <f t="shared" si="325"/>
        <v>19.66</v>
      </c>
      <c r="L2793" s="47">
        <f t="shared" si="326"/>
        <v>19.66</v>
      </c>
      <c r="M2793" s="47">
        <f t="shared" si="327"/>
        <v>19.399999999999999</v>
      </c>
      <c r="N2793" s="47">
        <f t="shared" si="328"/>
        <v>19.53</v>
      </c>
      <c r="O2793" s="48">
        <f t="shared" ca="1" si="329"/>
        <v>2475500</v>
      </c>
    </row>
    <row r="2794" spans="1:15" x14ac:dyDescent="0.25">
      <c r="A2794">
        <v>2779</v>
      </c>
      <c r="B2794" s="84">
        <v>37921</v>
      </c>
      <c r="C2794" s="47">
        <v>25.9</v>
      </c>
      <c r="D2794" s="47">
        <v>26.4</v>
      </c>
      <c r="E2794" s="47">
        <v>25.83</v>
      </c>
      <c r="F2794" s="47">
        <v>26.02</v>
      </c>
      <c r="G2794" s="48">
        <v>4970500</v>
      </c>
      <c r="H2794" s="47">
        <v>19.47</v>
      </c>
      <c r="I2794" s="51">
        <f t="shared" si="323"/>
        <v>0.74827056110684087</v>
      </c>
      <c r="J2794" s="51">
        <f t="shared" ca="1" si="324"/>
        <v>1</v>
      </c>
      <c r="K2794" s="47">
        <f t="shared" si="325"/>
        <v>19.38</v>
      </c>
      <c r="L2794" s="47">
        <f t="shared" si="326"/>
        <v>19.75</v>
      </c>
      <c r="M2794" s="47">
        <f t="shared" si="327"/>
        <v>19.329999999999998</v>
      </c>
      <c r="N2794" s="47">
        <f t="shared" si="328"/>
        <v>19.47</v>
      </c>
      <c r="O2794" s="48">
        <f t="shared" ca="1" si="329"/>
        <v>4970500</v>
      </c>
    </row>
    <row r="2795" spans="1:15" x14ac:dyDescent="0.25">
      <c r="A2795">
        <v>2780</v>
      </c>
      <c r="B2795" s="84">
        <v>37918</v>
      </c>
      <c r="C2795" s="47">
        <v>26.3</v>
      </c>
      <c r="D2795" s="47">
        <v>26.39</v>
      </c>
      <c r="E2795" s="47">
        <v>25.69</v>
      </c>
      <c r="F2795" s="47">
        <v>26</v>
      </c>
      <c r="G2795" s="48">
        <v>5436400</v>
      </c>
      <c r="H2795" s="47">
        <v>19.46</v>
      </c>
      <c r="I2795" s="51">
        <f t="shared" si="323"/>
        <v>0.74846153846153851</v>
      </c>
      <c r="J2795" s="51">
        <f t="shared" ca="1" si="324"/>
        <v>1</v>
      </c>
      <c r="K2795" s="47">
        <f t="shared" si="325"/>
        <v>19.68</v>
      </c>
      <c r="L2795" s="47">
        <f t="shared" si="326"/>
        <v>19.75</v>
      </c>
      <c r="M2795" s="47">
        <f t="shared" si="327"/>
        <v>19.23</v>
      </c>
      <c r="N2795" s="47">
        <f t="shared" si="328"/>
        <v>19.46</v>
      </c>
      <c r="O2795" s="48">
        <f t="shared" ca="1" si="329"/>
        <v>5436400</v>
      </c>
    </row>
    <row r="2796" spans="1:15" x14ac:dyDescent="0.25">
      <c r="A2796">
        <v>2781</v>
      </c>
      <c r="B2796" s="84">
        <v>37917</v>
      </c>
      <c r="C2796" s="47">
        <v>25.55</v>
      </c>
      <c r="D2796" s="47">
        <v>26.94</v>
      </c>
      <c r="E2796" s="47">
        <v>25.45</v>
      </c>
      <c r="F2796" s="47">
        <v>26.71</v>
      </c>
      <c r="G2796" s="48">
        <v>9552500</v>
      </c>
      <c r="H2796" s="47">
        <v>19.989999999999998</v>
      </c>
      <c r="I2796" s="51">
        <f t="shared" si="323"/>
        <v>0.74840883564208149</v>
      </c>
      <c r="J2796" s="51">
        <f t="shared" ca="1" si="324"/>
        <v>1</v>
      </c>
      <c r="K2796" s="47">
        <f t="shared" si="325"/>
        <v>19.12</v>
      </c>
      <c r="L2796" s="47">
        <f t="shared" si="326"/>
        <v>20.16</v>
      </c>
      <c r="M2796" s="47">
        <f t="shared" si="327"/>
        <v>19.05</v>
      </c>
      <c r="N2796" s="47">
        <f t="shared" si="328"/>
        <v>19.989999999999998</v>
      </c>
      <c r="O2796" s="48">
        <f t="shared" ca="1" si="329"/>
        <v>9552500</v>
      </c>
    </row>
    <row r="2797" spans="1:15" x14ac:dyDescent="0.25">
      <c r="A2797">
        <v>2782</v>
      </c>
      <c r="B2797" s="84">
        <v>37916</v>
      </c>
      <c r="C2797" s="47">
        <v>27.94</v>
      </c>
      <c r="D2797" s="47">
        <v>27.94</v>
      </c>
      <c r="E2797" s="47">
        <v>27.49</v>
      </c>
      <c r="F2797" s="47">
        <v>27.65</v>
      </c>
      <c r="G2797" s="48">
        <v>1595800</v>
      </c>
      <c r="H2797" s="47">
        <v>20.69</v>
      </c>
      <c r="I2797" s="51">
        <f t="shared" si="323"/>
        <v>0.7482820976491863</v>
      </c>
      <c r="J2797" s="51">
        <f t="shared" ca="1" si="324"/>
        <v>1</v>
      </c>
      <c r="K2797" s="47">
        <f t="shared" si="325"/>
        <v>20.91</v>
      </c>
      <c r="L2797" s="47">
        <f t="shared" si="326"/>
        <v>20.91</v>
      </c>
      <c r="M2797" s="47">
        <f t="shared" si="327"/>
        <v>20.57</v>
      </c>
      <c r="N2797" s="47">
        <f t="shared" si="328"/>
        <v>20.69</v>
      </c>
      <c r="O2797" s="48">
        <f t="shared" ca="1" si="329"/>
        <v>1595800</v>
      </c>
    </row>
    <row r="2798" spans="1:15" x14ac:dyDescent="0.25">
      <c r="A2798">
        <v>2783</v>
      </c>
      <c r="B2798" s="84">
        <v>37915</v>
      </c>
      <c r="C2798" s="47">
        <v>28.22</v>
      </c>
      <c r="D2798" s="47">
        <v>28.29</v>
      </c>
      <c r="E2798" s="47">
        <v>28</v>
      </c>
      <c r="F2798" s="47">
        <v>28.04</v>
      </c>
      <c r="G2798" s="48">
        <v>1537600</v>
      </c>
      <c r="H2798" s="47">
        <v>20.98</v>
      </c>
      <c r="I2798" s="51">
        <f t="shared" si="323"/>
        <v>0.74821683309557774</v>
      </c>
      <c r="J2798" s="51">
        <f t="shared" ca="1" si="324"/>
        <v>1</v>
      </c>
      <c r="K2798" s="47">
        <f t="shared" si="325"/>
        <v>21.11</v>
      </c>
      <c r="L2798" s="47">
        <f t="shared" si="326"/>
        <v>21.17</v>
      </c>
      <c r="M2798" s="47">
        <f t="shared" si="327"/>
        <v>20.95</v>
      </c>
      <c r="N2798" s="47">
        <f t="shared" si="328"/>
        <v>20.98</v>
      </c>
      <c r="O2798" s="48">
        <f t="shared" ca="1" si="329"/>
        <v>1537600</v>
      </c>
    </row>
    <row r="2799" spans="1:15" x14ac:dyDescent="0.25">
      <c r="A2799">
        <v>2784</v>
      </c>
      <c r="B2799" s="84">
        <v>37914</v>
      </c>
      <c r="C2799" s="47">
        <v>28.19</v>
      </c>
      <c r="D2799" s="47">
        <v>28.35</v>
      </c>
      <c r="E2799" s="47">
        <v>27.94</v>
      </c>
      <c r="F2799" s="47">
        <v>28.15</v>
      </c>
      <c r="G2799" s="48">
        <v>1719000</v>
      </c>
      <c r="H2799" s="47">
        <v>21.07</v>
      </c>
      <c r="I2799" s="51">
        <f t="shared" si="323"/>
        <v>0.74849023090586153</v>
      </c>
      <c r="J2799" s="51">
        <f t="shared" ca="1" si="324"/>
        <v>1</v>
      </c>
      <c r="K2799" s="47">
        <f t="shared" si="325"/>
        <v>21.1</v>
      </c>
      <c r="L2799" s="47">
        <f t="shared" si="326"/>
        <v>21.22</v>
      </c>
      <c r="M2799" s="47">
        <f t="shared" si="327"/>
        <v>20.91</v>
      </c>
      <c r="N2799" s="47">
        <f t="shared" si="328"/>
        <v>21.07</v>
      </c>
      <c r="O2799" s="48">
        <f t="shared" ca="1" si="329"/>
        <v>1719000</v>
      </c>
    </row>
    <row r="2800" spans="1:15" x14ac:dyDescent="0.25">
      <c r="A2800">
        <v>2785</v>
      </c>
      <c r="B2800" s="84">
        <v>37911</v>
      </c>
      <c r="C2800" s="47">
        <v>28.23</v>
      </c>
      <c r="D2800" s="47">
        <v>28.43</v>
      </c>
      <c r="E2800" s="47">
        <v>27.94</v>
      </c>
      <c r="F2800" s="47">
        <v>28</v>
      </c>
      <c r="G2800" s="48">
        <v>1962100</v>
      </c>
      <c r="H2800" s="47">
        <v>20.95</v>
      </c>
      <c r="I2800" s="51">
        <f t="shared" si="323"/>
        <v>0.74821428571428572</v>
      </c>
      <c r="J2800" s="51">
        <f t="shared" ca="1" si="324"/>
        <v>1</v>
      </c>
      <c r="K2800" s="47">
        <f t="shared" si="325"/>
        <v>21.12</v>
      </c>
      <c r="L2800" s="47">
        <f t="shared" si="326"/>
        <v>21.27</v>
      </c>
      <c r="M2800" s="47">
        <f t="shared" si="327"/>
        <v>20.91</v>
      </c>
      <c r="N2800" s="47">
        <f t="shared" si="328"/>
        <v>20.95</v>
      </c>
      <c r="O2800" s="48">
        <f t="shared" ca="1" si="329"/>
        <v>1962100</v>
      </c>
    </row>
    <row r="2801" spans="1:15" x14ac:dyDescent="0.25">
      <c r="A2801">
        <v>2786</v>
      </c>
      <c r="B2801" s="84">
        <v>37910</v>
      </c>
      <c r="C2801" s="47">
        <v>28.3</v>
      </c>
      <c r="D2801" s="47">
        <v>28.44</v>
      </c>
      <c r="E2801" s="47">
        <v>27.95</v>
      </c>
      <c r="F2801" s="47">
        <v>28.11</v>
      </c>
      <c r="G2801" s="48">
        <v>1347300</v>
      </c>
      <c r="H2801" s="47">
        <v>21.04</v>
      </c>
      <c r="I2801" s="51">
        <f t="shared" si="323"/>
        <v>0.74848808253290644</v>
      </c>
      <c r="J2801" s="51">
        <f t="shared" ca="1" si="324"/>
        <v>1</v>
      </c>
      <c r="K2801" s="47">
        <f t="shared" si="325"/>
        <v>21.18</v>
      </c>
      <c r="L2801" s="47">
        <f t="shared" si="326"/>
        <v>21.29</v>
      </c>
      <c r="M2801" s="47">
        <f t="shared" si="327"/>
        <v>20.92</v>
      </c>
      <c r="N2801" s="47">
        <f t="shared" si="328"/>
        <v>21.04</v>
      </c>
      <c r="O2801" s="48">
        <f t="shared" ca="1" si="329"/>
        <v>1347300</v>
      </c>
    </row>
    <row r="2802" spans="1:15" x14ac:dyDescent="0.25">
      <c r="A2802">
        <v>2787</v>
      </c>
      <c r="B2802" s="84">
        <v>37909</v>
      </c>
      <c r="C2802" s="47">
        <v>28.45</v>
      </c>
      <c r="D2802" s="47">
        <v>28.45</v>
      </c>
      <c r="E2802" s="47">
        <v>27.95</v>
      </c>
      <c r="F2802" s="47">
        <v>28.1</v>
      </c>
      <c r="G2802" s="48">
        <v>2133200</v>
      </c>
      <c r="H2802" s="47">
        <v>21.03</v>
      </c>
      <c r="I2802" s="51">
        <f t="shared" si="323"/>
        <v>0.74839857651245556</v>
      </c>
      <c r="J2802" s="51">
        <f t="shared" ca="1" si="324"/>
        <v>1</v>
      </c>
      <c r="K2802" s="47">
        <f t="shared" si="325"/>
        <v>21.29</v>
      </c>
      <c r="L2802" s="47">
        <f t="shared" si="326"/>
        <v>21.29</v>
      </c>
      <c r="M2802" s="47">
        <f t="shared" si="327"/>
        <v>20.92</v>
      </c>
      <c r="N2802" s="47">
        <f t="shared" si="328"/>
        <v>21.03</v>
      </c>
      <c r="O2802" s="48">
        <f t="shared" ca="1" si="329"/>
        <v>2133200</v>
      </c>
    </row>
    <row r="2803" spans="1:15" x14ac:dyDescent="0.25">
      <c r="A2803">
        <v>2788</v>
      </c>
      <c r="B2803" s="84">
        <v>37908</v>
      </c>
      <c r="C2803" s="47">
        <v>27.81</v>
      </c>
      <c r="D2803" s="47">
        <v>28.37</v>
      </c>
      <c r="E2803" s="47">
        <v>27.71</v>
      </c>
      <c r="F2803" s="47">
        <v>28.32</v>
      </c>
      <c r="G2803" s="48">
        <v>2323100</v>
      </c>
      <c r="H2803" s="47">
        <v>21.19</v>
      </c>
      <c r="I2803" s="51">
        <f t="shared" si="323"/>
        <v>0.74823446327683618</v>
      </c>
      <c r="J2803" s="51">
        <f t="shared" ca="1" si="324"/>
        <v>1</v>
      </c>
      <c r="K2803" s="47">
        <f t="shared" si="325"/>
        <v>20.81</v>
      </c>
      <c r="L2803" s="47">
        <f t="shared" si="326"/>
        <v>21.23</v>
      </c>
      <c r="M2803" s="47">
        <f t="shared" si="327"/>
        <v>20.73</v>
      </c>
      <c r="N2803" s="47">
        <f t="shared" si="328"/>
        <v>21.19</v>
      </c>
      <c r="O2803" s="48">
        <f t="shared" ca="1" si="329"/>
        <v>2323100</v>
      </c>
    </row>
    <row r="2804" spans="1:15" x14ac:dyDescent="0.25">
      <c r="A2804">
        <v>2789</v>
      </c>
      <c r="B2804" s="84">
        <v>37907</v>
      </c>
      <c r="C2804" s="47">
        <v>27.71</v>
      </c>
      <c r="D2804" s="47">
        <v>27.8</v>
      </c>
      <c r="E2804" s="47">
        <v>27.49</v>
      </c>
      <c r="F2804" s="47">
        <v>27.7</v>
      </c>
      <c r="G2804" s="48">
        <v>2442500</v>
      </c>
      <c r="H2804" s="47">
        <v>20.73</v>
      </c>
      <c r="I2804" s="51">
        <f t="shared" si="323"/>
        <v>0.74837545126353799</v>
      </c>
      <c r="J2804" s="51">
        <f t="shared" ca="1" si="324"/>
        <v>1</v>
      </c>
      <c r="K2804" s="47">
        <f t="shared" si="325"/>
        <v>20.74</v>
      </c>
      <c r="L2804" s="47">
        <f t="shared" si="326"/>
        <v>20.8</v>
      </c>
      <c r="M2804" s="47">
        <f t="shared" si="327"/>
        <v>20.57</v>
      </c>
      <c r="N2804" s="47">
        <f t="shared" si="328"/>
        <v>20.73</v>
      </c>
      <c r="O2804" s="48">
        <f t="shared" ca="1" si="329"/>
        <v>2442500</v>
      </c>
    </row>
    <row r="2805" spans="1:15" x14ac:dyDescent="0.25">
      <c r="A2805">
        <v>2790</v>
      </c>
      <c r="B2805" s="84">
        <v>37904</v>
      </c>
      <c r="C2805" s="47">
        <v>27.57</v>
      </c>
      <c r="D2805" s="47">
        <v>27.78</v>
      </c>
      <c r="E2805" s="47">
        <v>27.44</v>
      </c>
      <c r="F2805" s="47">
        <v>27.55</v>
      </c>
      <c r="G2805" s="48">
        <v>2474000</v>
      </c>
      <c r="H2805" s="47">
        <v>20.62</v>
      </c>
      <c r="I2805" s="51">
        <f t="shared" si="323"/>
        <v>0.74845735027223237</v>
      </c>
      <c r="J2805" s="51">
        <f t="shared" ca="1" si="324"/>
        <v>1</v>
      </c>
      <c r="K2805" s="47">
        <f t="shared" si="325"/>
        <v>20.63</v>
      </c>
      <c r="L2805" s="47">
        <f t="shared" si="326"/>
        <v>20.79</v>
      </c>
      <c r="M2805" s="47">
        <f t="shared" si="327"/>
        <v>20.54</v>
      </c>
      <c r="N2805" s="47">
        <f t="shared" si="328"/>
        <v>20.62</v>
      </c>
      <c r="O2805" s="48">
        <f t="shared" ca="1" si="329"/>
        <v>2474000</v>
      </c>
    </row>
    <row r="2806" spans="1:15" x14ac:dyDescent="0.25">
      <c r="A2806">
        <v>2791</v>
      </c>
      <c r="B2806" s="84">
        <v>37903</v>
      </c>
      <c r="C2806" s="47">
        <v>27.6</v>
      </c>
      <c r="D2806" s="47">
        <v>27.88</v>
      </c>
      <c r="E2806" s="47">
        <v>27.43</v>
      </c>
      <c r="F2806" s="47">
        <v>27.53</v>
      </c>
      <c r="G2806" s="48">
        <v>1752100</v>
      </c>
      <c r="H2806" s="47">
        <v>20.6</v>
      </c>
      <c r="I2806" s="51">
        <f t="shared" si="323"/>
        <v>0.74827460951689073</v>
      </c>
      <c r="J2806" s="51">
        <f t="shared" ca="1" si="324"/>
        <v>1</v>
      </c>
      <c r="K2806" s="47">
        <f t="shared" si="325"/>
        <v>20.65</v>
      </c>
      <c r="L2806" s="47">
        <f t="shared" si="326"/>
        <v>20.86</v>
      </c>
      <c r="M2806" s="47">
        <f t="shared" si="327"/>
        <v>20.53</v>
      </c>
      <c r="N2806" s="47">
        <f t="shared" si="328"/>
        <v>20.6</v>
      </c>
      <c r="O2806" s="48">
        <f t="shared" ca="1" si="329"/>
        <v>1752100</v>
      </c>
    </row>
    <row r="2807" spans="1:15" x14ac:dyDescent="0.25">
      <c r="A2807">
        <v>2792</v>
      </c>
      <c r="B2807" s="84">
        <v>37902</v>
      </c>
      <c r="C2807" s="47">
        <v>27.83</v>
      </c>
      <c r="D2807" s="47">
        <v>27.99</v>
      </c>
      <c r="E2807" s="47">
        <v>27.46</v>
      </c>
      <c r="F2807" s="47">
        <v>27.52</v>
      </c>
      <c r="G2807" s="48">
        <v>2810000</v>
      </c>
      <c r="H2807" s="47">
        <v>20.59</v>
      </c>
      <c r="I2807" s="51">
        <f t="shared" si="323"/>
        <v>0.74818313953488369</v>
      </c>
      <c r="J2807" s="51">
        <f t="shared" ca="1" si="324"/>
        <v>1</v>
      </c>
      <c r="K2807" s="47">
        <f t="shared" si="325"/>
        <v>20.82</v>
      </c>
      <c r="L2807" s="47">
        <f t="shared" si="326"/>
        <v>20.94</v>
      </c>
      <c r="M2807" s="47">
        <f t="shared" si="327"/>
        <v>20.55</v>
      </c>
      <c r="N2807" s="47">
        <f t="shared" si="328"/>
        <v>20.59</v>
      </c>
      <c r="O2807" s="48">
        <f t="shared" ca="1" si="329"/>
        <v>2810000</v>
      </c>
    </row>
    <row r="2808" spans="1:15" x14ac:dyDescent="0.25">
      <c r="A2808">
        <v>2793</v>
      </c>
      <c r="B2808" s="84">
        <v>37901</v>
      </c>
      <c r="C2808" s="47">
        <v>28.01</v>
      </c>
      <c r="D2808" s="47">
        <v>28.08</v>
      </c>
      <c r="E2808" s="47">
        <v>27.72</v>
      </c>
      <c r="F2808" s="47">
        <v>27.76</v>
      </c>
      <c r="G2808" s="48">
        <v>1989300</v>
      </c>
      <c r="H2808" s="47">
        <v>20.77</v>
      </c>
      <c r="I2808" s="51">
        <f t="shared" si="323"/>
        <v>0.74819884726224783</v>
      </c>
      <c r="J2808" s="51">
        <f t="shared" ca="1" si="324"/>
        <v>1</v>
      </c>
      <c r="K2808" s="47">
        <f t="shared" si="325"/>
        <v>20.96</v>
      </c>
      <c r="L2808" s="47">
        <f t="shared" si="326"/>
        <v>21.01</v>
      </c>
      <c r="M2808" s="47">
        <f t="shared" si="327"/>
        <v>20.74</v>
      </c>
      <c r="N2808" s="47">
        <f t="shared" si="328"/>
        <v>20.77</v>
      </c>
      <c r="O2808" s="48">
        <f t="shared" ca="1" si="329"/>
        <v>1989300</v>
      </c>
    </row>
    <row r="2809" spans="1:15" x14ac:dyDescent="0.25">
      <c r="A2809">
        <v>2794</v>
      </c>
      <c r="B2809" s="84">
        <v>37900</v>
      </c>
      <c r="C2809" s="47">
        <v>27.96</v>
      </c>
      <c r="D2809" s="47">
        <v>28.15</v>
      </c>
      <c r="E2809" s="47">
        <v>27.9</v>
      </c>
      <c r="F2809" s="47">
        <v>28.06</v>
      </c>
      <c r="G2809" s="48">
        <v>1118500</v>
      </c>
      <c r="H2809" s="47">
        <v>21</v>
      </c>
      <c r="I2809" s="51">
        <f t="shared" si="323"/>
        <v>0.74839629365645055</v>
      </c>
      <c r="J2809" s="51">
        <f t="shared" ca="1" si="324"/>
        <v>1</v>
      </c>
      <c r="K2809" s="47">
        <f t="shared" si="325"/>
        <v>20.93</v>
      </c>
      <c r="L2809" s="47">
        <f t="shared" si="326"/>
        <v>21.07</v>
      </c>
      <c r="M2809" s="47">
        <f t="shared" si="327"/>
        <v>20.88</v>
      </c>
      <c r="N2809" s="47">
        <f t="shared" si="328"/>
        <v>21</v>
      </c>
      <c r="O2809" s="48">
        <f t="shared" ca="1" si="329"/>
        <v>1118500</v>
      </c>
    </row>
    <row r="2810" spans="1:15" x14ac:dyDescent="0.25">
      <c r="A2810">
        <v>2795</v>
      </c>
      <c r="B2810" s="84">
        <v>37897</v>
      </c>
      <c r="C2810" s="47">
        <v>28.32</v>
      </c>
      <c r="D2810" s="47">
        <v>28.86</v>
      </c>
      <c r="E2810" s="47">
        <v>27.95</v>
      </c>
      <c r="F2810" s="47">
        <v>27.96</v>
      </c>
      <c r="G2810" s="48">
        <v>1891800</v>
      </c>
      <c r="H2810" s="47">
        <v>20.92</v>
      </c>
      <c r="I2810" s="51">
        <f t="shared" si="323"/>
        <v>0.74821173104434913</v>
      </c>
      <c r="J2810" s="51">
        <f t="shared" ca="1" si="324"/>
        <v>1</v>
      </c>
      <c r="K2810" s="47">
        <f t="shared" si="325"/>
        <v>21.19</v>
      </c>
      <c r="L2810" s="47">
        <f t="shared" si="326"/>
        <v>21.59</v>
      </c>
      <c r="M2810" s="47">
        <f t="shared" si="327"/>
        <v>20.91</v>
      </c>
      <c r="N2810" s="47">
        <f t="shared" si="328"/>
        <v>20.92</v>
      </c>
      <c r="O2810" s="48">
        <f t="shared" ca="1" si="329"/>
        <v>1891800</v>
      </c>
    </row>
    <row r="2811" spans="1:15" x14ac:dyDescent="0.25">
      <c r="A2811">
        <v>2796</v>
      </c>
      <c r="B2811" s="84">
        <v>37896</v>
      </c>
      <c r="C2811" s="47">
        <v>28.53</v>
      </c>
      <c r="D2811" s="47">
        <v>28.95</v>
      </c>
      <c r="E2811" s="47">
        <v>27.84</v>
      </c>
      <c r="F2811" s="47">
        <v>28.08</v>
      </c>
      <c r="G2811" s="48">
        <v>1864500</v>
      </c>
      <c r="H2811" s="47">
        <v>21.01</v>
      </c>
      <c r="I2811" s="51">
        <f t="shared" si="323"/>
        <v>0.74821937321937337</v>
      </c>
      <c r="J2811" s="51">
        <f t="shared" ca="1" si="324"/>
        <v>1</v>
      </c>
      <c r="K2811" s="47">
        <f t="shared" si="325"/>
        <v>21.35</v>
      </c>
      <c r="L2811" s="47">
        <f t="shared" si="326"/>
        <v>21.66</v>
      </c>
      <c r="M2811" s="47">
        <f t="shared" si="327"/>
        <v>20.83</v>
      </c>
      <c r="N2811" s="47">
        <f t="shared" si="328"/>
        <v>21.01</v>
      </c>
      <c r="O2811" s="48">
        <f t="shared" ca="1" si="329"/>
        <v>1864500</v>
      </c>
    </row>
    <row r="2812" spans="1:15" x14ac:dyDescent="0.25">
      <c r="A2812">
        <v>2797</v>
      </c>
      <c r="B2812" s="84">
        <v>37895</v>
      </c>
      <c r="C2812" s="47">
        <v>28.05</v>
      </c>
      <c r="D2812" s="47">
        <v>28.51</v>
      </c>
      <c r="E2812" s="47">
        <v>27.81</v>
      </c>
      <c r="F2812" s="47">
        <v>28.51</v>
      </c>
      <c r="G2812" s="48">
        <v>2107100</v>
      </c>
      <c r="H2812" s="47">
        <v>21.19</v>
      </c>
      <c r="I2812" s="51">
        <f t="shared" si="323"/>
        <v>0.74324798316380214</v>
      </c>
      <c r="J2812" s="51">
        <f t="shared" ca="1" si="324"/>
        <v>1</v>
      </c>
      <c r="K2812" s="47">
        <f t="shared" si="325"/>
        <v>20.85</v>
      </c>
      <c r="L2812" s="47">
        <f t="shared" si="326"/>
        <v>21.19</v>
      </c>
      <c r="M2812" s="47">
        <f t="shared" si="327"/>
        <v>20.67</v>
      </c>
      <c r="N2812" s="47">
        <f t="shared" si="328"/>
        <v>21.19</v>
      </c>
      <c r="O2812" s="48">
        <f t="shared" ca="1" si="329"/>
        <v>2107100</v>
      </c>
    </row>
    <row r="2813" spans="1:15" x14ac:dyDescent="0.25">
      <c r="A2813">
        <v>2798</v>
      </c>
      <c r="B2813" s="84">
        <v>37894</v>
      </c>
      <c r="C2813" s="47">
        <v>28</v>
      </c>
      <c r="D2813" s="47">
        <v>28.08</v>
      </c>
      <c r="E2813" s="47">
        <v>27.61</v>
      </c>
      <c r="F2813" s="47">
        <v>28</v>
      </c>
      <c r="G2813" s="48">
        <v>2218700</v>
      </c>
      <c r="H2813" s="47">
        <v>20.81</v>
      </c>
      <c r="I2813" s="51">
        <f t="shared" si="323"/>
        <v>0.74321428571428572</v>
      </c>
      <c r="J2813" s="51">
        <f t="shared" ca="1" si="324"/>
        <v>1</v>
      </c>
      <c r="K2813" s="47">
        <f t="shared" si="325"/>
        <v>20.81</v>
      </c>
      <c r="L2813" s="47">
        <f t="shared" si="326"/>
        <v>20.87</v>
      </c>
      <c r="M2813" s="47">
        <f t="shared" si="327"/>
        <v>20.52</v>
      </c>
      <c r="N2813" s="47">
        <f t="shared" si="328"/>
        <v>20.81</v>
      </c>
      <c r="O2813" s="48">
        <f t="shared" ca="1" si="329"/>
        <v>2218700</v>
      </c>
    </row>
    <row r="2814" spans="1:15" x14ac:dyDescent="0.25">
      <c r="A2814">
        <v>2799</v>
      </c>
      <c r="B2814" s="84">
        <v>37893</v>
      </c>
      <c r="C2814" s="47">
        <v>28.3</v>
      </c>
      <c r="D2814" s="47">
        <v>28.45</v>
      </c>
      <c r="E2814" s="47">
        <v>27.9</v>
      </c>
      <c r="F2814" s="47">
        <v>28.08</v>
      </c>
      <c r="G2814" s="48">
        <v>2679100</v>
      </c>
      <c r="H2814" s="47">
        <v>20.87</v>
      </c>
      <c r="I2814" s="51">
        <f t="shared" si="323"/>
        <v>0.74323361823361833</v>
      </c>
      <c r="J2814" s="51">
        <f t="shared" ca="1" si="324"/>
        <v>1</v>
      </c>
      <c r="K2814" s="47">
        <f t="shared" si="325"/>
        <v>21.03</v>
      </c>
      <c r="L2814" s="47">
        <f t="shared" si="326"/>
        <v>21.14</v>
      </c>
      <c r="M2814" s="47">
        <f t="shared" si="327"/>
        <v>20.74</v>
      </c>
      <c r="N2814" s="47">
        <f t="shared" si="328"/>
        <v>20.87</v>
      </c>
      <c r="O2814" s="48">
        <f t="shared" ca="1" si="329"/>
        <v>2679100</v>
      </c>
    </row>
    <row r="2815" spans="1:15" x14ac:dyDescent="0.25">
      <c r="A2815">
        <v>2800</v>
      </c>
      <c r="B2815" s="84">
        <v>37890</v>
      </c>
      <c r="C2815" s="47">
        <v>28.25</v>
      </c>
      <c r="D2815" s="47">
        <v>28.63</v>
      </c>
      <c r="E2815" s="47">
        <v>28.1</v>
      </c>
      <c r="F2815" s="47">
        <v>28.16</v>
      </c>
      <c r="G2815" s="48">
        <v>1798400</v>
      </c>
      <c r="H2815" s="47">
        <v>20.92</v>
      </c>
      <c r="I2815" s="51">
        <f t="shared" si="323"/>
        <v>0.74289772727272729</v>
      </c>
      <c r="J2815" s="51">
        <f t="shared" ca="1" si="324"/>
        <v>1</v>
      </c>
      <c r="K2815" s="47">
        <f t="shared" si="325"/>
        <v>20.99</v>
      </c>
      <c r="L2815" s="47">
        <f t="shared" si="326"/>
        <v>21.27</v>
      </c>
      <c r="M2815" s="47">
        <f t="shared" si="327"/>
        <v>20.88</v>
      </c>
      <c r="N2815" s="47">
        <f t="shared" si="328"/>
        <v>20.92</v>
      </c>
      <c r="O2815" s="48">
        <f t="shared" ca="1" si="329"/>
        <v>1798400</v>
      </c>
    </row>
    <row r="2816" spans="1:15" x14ac:dyDescent="0.25">
      <c r="A2816">
        <v>2801</v>
      </c>
      <c r="B2816" s="84">
        <v>37889</v>
      </c>
      <c r="C2816" s="47">
        <v>28.25</v>
      </c>
      <c r="D2816" s="47">
        <v>28.36</v>
      </c>
      <c r="E2816" s="47">
        <v>27.74</v>
      </c>
      <c r="F2816" s="47">
        <v>28.04</v>
      </c>
      <c r="G2816" s="48">
        <v>4572900</v>
      </c>
      <c r="H2816" s="47">
        <v>20.84</v>
      </c>
      <c r="I2816" s="51">
        <f t="shared" si="323"/>
        <v>0.74322396576319549</v>
      </c>
      <c r="J2816" s="51">
        <f t="shared" ca="1" si="324"/>
        <v>1</v>
      </c>
      <c r="K2816" s="47">
        <f t="shared" si="325"/>
        <v>21</v>
      </c>
      <c r="L2816" s="47">
        <f t="shared" si="326"/>
        <v>21.08</v>
      </c>
      <c r="M2816" s="47">
        <f t="shared" si="327"/>
        <v>20.62</v>
      </c>
      <c r="N2816" s="47">
        <f t="shared" si="328"/>
        <v>20.84</v>
      </c>
      <c r="O2816" s="48">
        <f t="shared" ca="1" si="329"/>
        <v>4572900</v>
      </c>
    </row>
    <row r="2817" spans="1:15" x14ac:dyDescent="0.25">
      <c r="A2817">
        <v>2802</v>
      </c>
      <c r="B2817" s="84">
        <v>37888</v>
      </c>
      <c r="C2817" s="47">
        <v>29.35</v>
      </c>
      <c r="D2817" s="47">
        <v>29.36</v>
      </c>
      <c r="E2817" s="47">
        <v>28.79</v>
      </c>
      <c r="F2817" s="47">
        <v>28.9</v>
      </c>
      <c r="G2817" s="48">
        <v>1852400</v>
      </c>
      <c r="H2817" s="47">
        <v>21.47</v>
      </c>
      <c r="I2817" s="51">
        <f t="shared" si="323"/>
        <v>0.74290657439446361</v>
      </c>
      <c r="J2817" s="51">
        <f t="shared" ca="1" si="324"/>
        <v>1</v>
      </c>
      <c r="K2817" s="47">
        <f t="shared" si="325"/>
        <v>21.8</v>
      </c>
      <c r="L2817" s="47">
        <f t="shared" si="326"/>
        <v>21.81</v>
      </c>
      <c r="M2817" s="47">
        <f t="shared" si="327"/>
        <v>21.39</v>
      </c>
      <c r="N2817" s="47">
        <f t="shared" si="328"/>
        <v>21.47</v>
      </c>
      <c r="O2817" s="48">
        <f t="shared" ca="1" si="329"/>
        <v>1852400</v>
      </c>
    </row>
    <row r="2818" spans="1:15" x14ac:dyDescent="0.25">
      <c r="A2818">
        <v>2803</v>
      </c>
      <c r="B2818" s="84">
        <v>37887</v>
      </c>
      <c r="C2818" s="47">
        <v>28.46</v>
      </c>
      <c r="D2818" s="47">
        <v>29.5</v>
      </c>
      <c r="E2818" s="47">
        <v>28.46</v>
      </c>
      <c r="F2818" s="47">
        <v>29.16</v>
      </c>
      <c r="G2818" s="48">
        <v>3742900</v>
      </c>
      <c r="H2818" s="47">
        <v>21.67</v>
      </c>
      <c r="I2818" s="51">
        <f t="shared" si="323"/>
        <v>0.74314128943758584</v>
      </c>
      <c r="J2818" s="51">
        <f t="shared" ca="1" si="324"/>
        <v>1</v>
      </c>
      <c r="K2818" s="47">
        <f t="shared" si="325"/>
        <v>21.15</v>
      </c>
      <c r="L2818" s="47">
        <f t="shared" si="326"/>
        <v>21.92</v>
      </c>
      <c r="M2818" s="47">
        <f t="shared" si="327"/>
        <v>21.15</v>
      </c>
      <c r="N2818" s="47">
        <f t="shared" si="328"/>
        <v>21.67</v>
      </c>
      <c r="O2818" s="48">
        <f t="shared" ca="1" si="329"/>
        <v>3742900</v>
      </c>
    </row>
    <row r="2819" spans="1:15" x14ac:dyDescent="0.25">
      <c r="A2819">
        <v>2804</v>
      </c>
      <c r="B2819" s="84">
        <v>37886</v>
      </c>
      <c r="C2819" s="47">
        <v>30.12</v>
      </c>
      <c r="D2819" s="47">
        <v>30.29</v>
      </c>
      <c r="E2819" s="47">
        <v>29.96</v>
      </c>
      <c r="F2819" s="47">
        <v>30.04</v>
      </c>
      <c r="G2819" s="48">
        <v>1161600</v>
      </c>
      <c r="H2819" s="47">
        <v>22.32</v>
      </c>
      <c r="I2819" s="51">
        <f t="shared" si="323"/>
        <v>0.74300932090545946</v>
      </c>
      <c r="J2819" s="51">
        <f t="shared" ca="1" si="324"/>
        <v>1</v>
      </c>
      <c r="K2819" s="47">
        <f t="shared" si="325"/>
        <v>22.38</v>
      </c>
      <c r="L2819" s="47">
        <f t="shared" si="326"/>
        <v>22.51</v>
      </c>
      <c r="M2819" s="47">
        <f t="shared" si="327"/>
        <v>22.26</v>
      </c>
      <c r="N2819" s="47">
        <f t="shared" si="328"/>
        <v>22.32</v>
      </c>
      <c r="O2819" s="48">
        <f t="shared" ca="1" si="329"/>
        <v>1161600</v>
      </c>
    </row>
    <row r="2820" spans="1:15" x14ac:dyDescent="0.25">
      <c r="A2820">
        <v>2805</v>
      </c>
      <c r="B2820" s="84">
        <v>37883</v>
      </c>
      <c r="C2820" s="47">
        <v>29.94</v>
      </c>
      <c r="D2820" s="47">
        <v>30.64</v>
      </c>
      <c r="E2820" s="47">
        <v>29.94</v>
      </c>
      <c r="F2820" s="47">
        <v>30.45</v>
      </c>
      <c r="G2820" s="48">
        <v>1356100</v>
      </c>
      <c r="H2820" s="47">
        <v>22.63</v>
      </c>
      <c r="I2820" s="51">
        <f t="shared" si="323"/>
        <v>0.74318555008210174</v>
      </c>
      <c r="J2820" s="51">
        <f t="shared" ca="1" si="324"/>
        <v>1</v>
      </c>
      <c r="K2820" s="47">
        <f t="shared" si="325"/>
        <v>22.25</v>
      </c>
      <c r="L2820" s="47">
        <f t="shared" si="326"/>
        <v>22.77</v>
      </c>
      <c r="M2820" s="47">
        <f t="shared" si="327"/>
        <v>22.25</v>
      </c>
      <c r="N2820" s="47">
        <f t="shared" si="328"/>
        <v>22.63</v>
      </c>
      <c r="O2820" s="48">
        <f t="shared" ca="1" si="329"/>
        <v>1356100</v>
      </c>
    </row>
    <row r="2821" spans="1:15" x14ac:dyDescent="0.25">
      <c r="A2821">
        <v>2806</v>
      </c>
      <c r="B2821" s="84">
        <v>37882</v>
      </c>
      <c r="C2821" s="47">
        <v>30.35</v>
      </c>
      <c r="D2821" s="47">
        <v>30.74</v>
      </c>
      <c r="E2821" s="47">
        <v>30.33</v>
      </c>
      <c r="F2821" s="47">
        <v>30.55</v>
      </c>
      <c r="G2821" s="48">
        <v>1184100</v>
      </c>
      <c r="H2821" s="47">
        <v>22.7</v>
      </c>
      <c r="I2821" s="51">
        <f t="shared" si="323"/>
        <v>0.74304418985270049</v>
      </c>
      <c r="J2821" s="51">
        <f t="shared" ca="1" si="324"/>
        <v>1</v>
      </c>
      <c r="K2821" s="47">
        <f t="shared" si="325"/>
        <v>22.55</v>
      </c>
      <c r="L2821" s="47">
        <f t="shared" si="326"/>
        <v>22.84</v>
      </c>
      <c r="M2821" s="47">
        <f t="shared" si="327"/>
        <v>22.54</v>
      </c>
      <c r="N2821" s="47">
        <f t="shared" si="328"/>
        <v>22.7</v>
      </c>
      <c r="O2821" s="48">
        <f t="shared" ca="1" si="329"/>
        <v>1184100</v>
      </c>
    </row>
    <row r="2822" spans="1:15" x14ac:dyDescent="0.25">
      <c r="A2822">
        <v>2807</v>
      </c>
      <c r="B2822" s="84">
        <v>37881</v>
      </c>
      <c r="C2822" s="47">
        <v>30.47</v>
      </c>
      <c r="D2822" s="47">
        <v>30.47</v>
      </c>
      <c r="E2822" s="47">
        <v>29.97</v>
      </c>
      <c r="F2822" s="47">
        <v>30.31</v>
      </c>
      <c r="G2822" s="48">
        <v>3674300</v>
      </c>
      <c r="H2822" s="47">
        <v>22.52</v>
      </c>
      <c r="I2822" s="51">
        <f t="shared" si="323"/>
        <v>0.74298911250412403</v>
      </c>
      <c r="J2822" s="51">
        <f t="shared" ca="1" si="324"/>
        <v>1</v>
      </c>
      <c r="K2822" s="47">
        <f t="shared" si="325"/>
        <v>22.64</v>
      </c>
      <c r="L2822" s="47">
        <f t="shared" si="326"/>
        <v>22.64</v>
      </c>
      <c r="M2822" s="47">
        <f t="shared" si="327"/>
        <v>22.27</v>
      </c>
      <c r="N2822" s="47">
        <f t="shared" si="328"/>
        <v>22.52</v>
      </c>
      <c r="O2822" s="48">
        <f t="shared" ca="1" si="329"/>
        <v>3674300</v>
      </c>
    </row>
    <row r="2823" spans="1:15" x14ac:dyDescent="0.25">
      <c r="A2823">
        <v>2808</v>
      </c>
      <c r="B2823" s="84">
        <v>37880</v>
      </c>
      <c r="C2823" s="47">
        <v>30.79</v>
      </c>
      <c r="D2823" s="47">
        <v>30.89</v>
      </c>
      <c r="E2823" s="47">
        <v>30.47</v>
      </c>
      <c r="F2823" s="47">
        <v>30.47</v>
      </c>
      <c r="G2823" s="48">
        <v>3544300</v>
      </c>
      <c r="H2823" s="47">
        <v>22.64</v>
      </c>
      <c r="I2823" s="51">
        <f t="shared" si="323"/>
        <v>0.74302592714145066</v>
      </c>
      <c r="J2823" s="51">
        <f t="shared" ca="1" si="324"/>
        <v>1</v>
      </c>
      <c r="K2823" s="47">
        <f t="shared" si="325"/>
        <v>22.88</v>
      </c>
      <c r="L2823" s="47">
        <f t="shared" si="326"/>
        <v>22.95</v>
      </c>
      <c r="M2823" s="47">
        <f t="shared" si="327"/>
        <v>22.64</v>
      </c>
      <c r="N2823" s="47">
        <f t="shared" si="328"/>
        <v>22.64</v>
      </c>
      <c r="O2823" s="48">
        <f t="shared" ca="1" si="329"/>
        <v>3544300</v>
      </c>
    </row>
    <row r="2824" spans="1:15" x14ac:dyDescent="0.25">
      <c r="A2824">
        <v>2809</v>
      </c>
      <c r="B2824" s="84">
        <v>37879</v>
      </c>
      <c r="C2824" s="47">
        <v>31.75</v>
      </c>
      <c r="D2824" s="47">
        <v>31.79</v>
      </c>
      <c r="E2824" s="47">
        <v>31.19</v>
      </c>
      <c r="F2824" s="47">
        <v>31.29</v>
      </c>
      <c r="G2824" s="48">
        <v>2009200</v>
      </c>
      <c r="H2824" s="47">
        <v>23.25</v>
      </c>
      <c r="I2824" s="51">
        <f t="shared" si="323"/>
        <v>0.74304889741131352</v>
      </c>
      <c r="J2824" s="51">
        <f t="shared" ca="1" si="324"/>
        <v>1</v>
      </c>
      <c r="K2824" s="47">
        <f t="shared" si="325"/>
        <v>23.59</v>
      </c>
      <c r="L2824" s="47">
        <f t="shared" si="326"/>
        <v>23.62</v>
      </c>
      <c r="M2824" s="47">
        <f t="shared" si="327"/>
        <v>23.18</v>
      </c>
      <c r="N2824" s="47">
        <f t="shared" si="328"/>
        <v>23.25</v>
      </c>
      <c r="O2824" s="48">
        <f t="shared" ca="1" si="329"/>
        <v>2009200</v>
      </c>
    </row>
    <row r="2825" spans="1:15" x14ac:dyDescent="0.25">
      <c r="A2825">
        <v>2810</v>
      </c>
      <c r="B2825" s="84">
        <v>37876</v>
      </c>
      <c r="C2825" s="47">
        <v>31.89</v>
      </c>
      <c r="D2825" s="47">
        <v>32</v>
      </c>
      <c r="E2825" s="47">
        <v>31.49</v>
      </c>
      <c r="F2825" s="47">
        <v>31.91</v>
      </c>
      <c r="G2825" s="48">
        <v>1347100</v>
      </c>
      <c r="H2825" s="47">
        <v>23.71</v>
      </c>
      <c r="I2825" s="51">
        <f t="shared" si="323"/>
        <v>0.74302726418050768</v>
      </c>
      <c r="J2825" s="51">
        <f t="shared" ca="1" si="324"/>
        <v>1</v>
      </c>
      <c r="K2825" s="47">
        <f t="shared" si="325"/>
        <v>23.7</v>
      </c>
      <c r="L2825" s="47">
        <f t="shared" si="326"/>
        <v>23.78</v>
      </c>
      <c r="M2825" s="47">
        <f t="shared" si="327"/>
        <v>23.4</v>
      </c>
      <c r="N2825" s="47">
        <f t="shared" si="328"/>
        <v>23.71</v>
      </c>
      <c r="O2825" s="48">
        <f t="shared" ca="1" si="329"/>
        <v>1347100</v>
      </c>
    </row>
    <row r="2826" spans="1:15" x14ac:dyDescent="0.25">
      <c r="A2826">
        <v>2811</v>
      </c>
      <c r="B2826" s="84">
        <v>37875</v>
      </c>
      <c r="C2826" s="47">
        <v>32.1</v>
      </c>
      <c r="D2826" s="47">
        <v>32.1</v>
      </c>
      <c r="E2826" s="47">
        <v>31.81</v>
      </c>
      <c r="F2826" s="47">
        <v>32</v>
      </c>
      <c r="G2826" s="48">
        <v>1684100</v>
      </c>
      <c r="H2826" s="47">
        <v>23.78</v>
      </c>
      <c r="I2826" s="51">
        <f t="shared" si="323"/>
        <v>0.74312500000000004</v>
      </c>
      <c r="J2826" s="51">
        <f t="shared" ca="1" si="324"/>
        <v>1</v>
      </c>
      <c r="K2826" s="47">
        <f t="shared" si="325"/>
        <v>23.85</v>
      </c>
      <c r="L2826" s="47">
        <f t="shared" si="326"/>
        <v>23.85</v>
      </c>
      <c r="M2826" s="47">
        <f t="shared" si="327"/>
        <v>23.64</v>
      </c>
      <c r="N2826" s="47">
        <f t="shared" si="328"/>
        <v>23.78</v>
      </c>
      <c r="O2826" s="48">
        <f t="shared" ca="1" si="329"/>
        <v>1684100</v>
      </c>
    </row>
    <row r="2827" spans="1:15" x14ac:dyDescent="0.25">
      <c r="A2827">
        <v>2812</v>
      </c>
      <c r="B2827" s="84">
        <v>37874</v>
      </c>
      <c r="C2827" s="47">
        <v>31.5</v>
      </c>
      <c r="D2827" s="47">
        <v>32</v>
      </c>
      <c r="E2827" s="47">
        <v>31.31</v>
      </c>
      <c r="F2827" s="47">
        <v>31.9</v>
      </c>
      <c r="G2827" s="48">
        <v>2863100</v>
      </c>
      <c r="H2827" s="47">
        <v>23.7</v>
      </c>
      <c r="I2827" s="51">
        <f t="shared" si="323"/>
        <v>0.74294670846394983</v>
      </c>
      <c r="J2827" s="51">
        <f t="shared" ca="1" si="324"/>
        <v>1</v>
      </c>
      <c r="K2827" s="47">
        <f t="shared" si="325"/>
        <v>23.4</v>
      </c>
      <c r="L2827" s="47">
        <f t="shared" si="326"/>
        <v>23.77</v>
      </c>
      <c r="M2827" s="47">
        <f t="shared" si="327"/>
        <v>23.26</v>
      </c>
      <c r="N2827" s="47">
        <f t="shared" si="328"/>
        <v>23.7</v>
      </c>
      <c r="O2827" s="48">
        <f t="shared" ca="1" si="329"/>
        <v>2863100</v>
      </c>
    </row>
    <row r="2828" spans="1:15" x14ac:dyDescent="0.25">
      <c r="A2828">
        <v>2813</v>
      </c>
      <c r="B2828" s="84">
        <v>37873</v>
      </c>
      <c r="C2828" s="47">
        <v>32.479999999999997</v>
      </c>
      <c r="D2828" s="47">
        <v>32.61</v>
      </c>
      <c r="E2828" s="47">
        <v>32.28</v>
      </c>
      <c r="F2828" s="47">
        <v>32.46</v>
      </c>
      <c r="G2828" s="48">
        <v>1680800</v>
      </c>
      <c r="H2828" s="47">
        <v>24.12</v>
      </c>
      <c r="I2828" s="51">
        <f t="shared" si="323"/>
        <v>0.74306839186691309</v>
      </c>
      <c r="J2828" s="51">
        <f t="shared" ca="1" si="324"/>
        <v>1</v>
      </c>
      <c r="K2828" s="47">
        <f t="shared" si="325"/>
        <v>24.13</v>
      </c>
      <c r="L2828" s="47">
        <f t="shared" si="326"/>
        <v>24.23</v>
      </c>
      <c r="M2828" s="47">
        <f t="shared" si="327"/>
        <v>23.99</v>
      </c>
      <c r="N2828" s="47">
        <f t="shared" si="328"/>
        <v>24.12</v>
      </c>
      <c r="O2828" s="48">
        <f t="shared" ca="1" si="329"/>
        <v>1680800</v>
      </c>
    </row>
    <row r="2829" spans="1:15" x14ac:dyDescent="0.25">
      <c r="A2829">
        <v>2814</v>
      </c>
      <c r="B2829" s="84">
        <v>37872</v>
      </c>
      <c r="C2829" s="47">
        <v>32.5</v>
      </c>
      <c r="D2829" s="47">
        <v>32.770000000000003</v>
      </c>
      <c r="E2829" s="47">
        <v>32.380000000000003</v>
      </c>
      <c r="F2829" s="47">
        <v>32.6</v>
      </c>
      <c r="G2829" s="48">
        <v>1002900</v>
      </c>
      <c r="H2829" s="47">
        <v>24.22</v>
      </c>
      <c r="I2829" s="51">
        <f t="shared" si="323"/>
        <v>0.74294478527607355</v>
      </c>
      <c r="J2829" s="51">
        <f t="shared" ca="1" si="324"/>
        <v>1</v>
      </c>
      <c r="K2829" s="47">
        <f t="shared" si="325"/>
        <v>24.15</v>
      </c>
      <c r="L2829" s="47">
        <f t="shared" si="326"/>
        <v>24.35</v>
      </c>
      <c r="M2829" s="47">
        <f t="shared" si="327"/>
        <v>24.06</v>
      </c>
      <c r="N2829" s="47">
        <f t="shared" si="328"/>
        <v>24.22</v>
      </c>
      <c r="O2829" s="48">
        <f t="shared" ca="1" si="329"/>
        <v>1002900</v>
      </c>
    </row>
    <row r="2830" spans="1:15" x14ac:dyDescent="0.25">
      <c r="A2830">
        <v>2815</v>
      </c>
      <c r="B2830" s="84">
        <v>37869</v>
      </c>
      <c r="C2830" s="47">
        <v>32.32</v>
      </c>
      <c r="D2830" s="47">
        <v>32.58</v>
      </c>
      <c r="E2830" s="47">
        <v>32.19</v>
      </c>
      <c r="F2830" s="47">
        <v>32.47</v>
      </c>
      <c r="G2830" s="48">
        <v>1589800</v>
      </c>
      <c r="H2830" s="47">
        <v>24.13</v>
      </c>
      <c r="I2830" s="51">
        <f t="shared" si="323"/>
        <v>0.74314752078842006</v>
      </c>
      <c r="J2830" s="51">
        <f t="shared" ca="1" si="324"/>
        <v>1</v>
      </c>
      <c r="K2830" s="47">
        <f t="shared" si="325"/>
        <v>24.02</v>
      </c>
      <c r="L2830" s="47">
        <f t="shared" si="326"/>
        <v>24.21</v>
      </c>
      <c r="M2830" s="47">
        <f t="shared" si="327"/>
        <v>23.92</v>
      </c>
      <c r="N2830" s="47">
        <f t="shared" si="328"/>
        <v>24.13</v>
      </c>
      <c r="O2830" s="48">
        <f t="shared" ca="1" si="329"/>
        <v>1589800</v>
      </c>
    </row>
    <row r="2831" spans="1:15" x14ac:dyDescent="0.25">
      <c r="A2831">
        <v>2816</v>
      </c>
      <c r="B2831" s="84">
        <v>37868</v>
      </c>
      <c r="C2831" s="47">
        <v>32.36</v>
      </c>
      <c r="D2831" s="47">
        <v>32.590000000000003</v>
      </c>
      <c r="E2831" s="47">
        <v>32.119999999999997</v>
      </c>
      <c r="F2831" s="47">
        <v>32.5</v>
      </c>
      <c r="G2831" s="48">
        <v>2276200</v>
      </c>
      <c r="H2831" s="47">
        <v>24.15</v>
      </c>
      <c r="I2831" s="51">
        <f t="shared" si="323"/>
        <v>0.74307692307692308</v>
      </c>
      <c r="J2831" s="51">
        <f t="shared" ca="1" si="324"/>
        <v>1</v>
      </c>
      <c r="K2831" s="47">
        <f t="shared" si="325"/>
        <v>24.05</v>
      </c>
      <c r="L2831" s="47">
        <f t="shared" si="326"/>
        <v>24.22</v>
      </c>
      <c r="M2831" s="47">
        <f t="shared" si="327"/>
        <v>23.87</v>
      </c>
      <c r="N2831" s="47">
        <f t="shared" si="328"/>
        <v>24.15</v>
      </c>
      <c r="O2831" s="48">
        <f t="shared" ca="1" si="329"/>
        <v>2276200</v>
      </c>
    </row>
    <row r="2832" spans="1:15" x14ac:dyDescent="0.25">
      <c r="A2832">
        <v>2817</v>
      </c>
      <c r="B2832" s="84">
        <v>37867</v>
      </c>
      <c r="C2832" s="47">
        <v>32.18</v>
      </c>
      <c r="D2832" s="47">
        <v>32.450000000000003</v>
      </c>
      <c r="E2832" s="47">
        <v>32</v>
      </c>
      <c r="F2832" s="47">
        <v>32.35</v>
      </c>
      <c r="G2832" s="48">
        <v>1964700</v>
      </c>
      <c r="H2832" s="47">
        <v>24.04</v>
      </c>
      <c r="I2832" s="51">
        <f t="shared" si="323"/>
        <v>0.74312210200927353</v>
      </c>
      <c r="J2832" s="51">
        <f t="shared" ca="1" si="324"/>
        <v>1</v>
      </c>
      <c r="K2832" s="47">
        <f t="shared" si="325"/>
        <v>23.91</v>
      </c>
      <c r="L2832" s="47">
        <f t="shared" si="326"/>
        <v>24.11</v>
      </c>
      <c r="M2832" s="47">
        <f t="shared" si="327"/>
        <v>23.78</v>
      </c>
      <c r="N2832" s="47">
        <f t="shared" si="328"/>
        <v>24.04</v>
      </c>
      <c r="O2832" s="48">
        <f t="shared" ca="1" si="329"/>
        <v>1964700</v>
      </c>
    </row>
    <row r="2833" spans="1:15" x14ac:dyDescent="0.25">
      <c r="A2833">
        <v>2818</v>
      </c>
      <c r="B2833" s="84">
        <v>37866</v>
      </c>
      <c r="C2833" s="47">
        <v>32.1</v>
      </c>
      <c r="D2833" s="47">
        <v>32.299999999999997</v>
      </c>
      <c r="E2833" s="47">
        <v>31.88</v>
      </c>
      <c r="F2833" s="47">
        <v>32.1</v>
      </c>
      <c r="G2833" s="48">
        <v>1436100</v>
      </c>
      <c r="H2833" s="47">
        <v>23.85</v>
      </c>
      <c r="I2833" s="51">
        <f t="shared" ref="I2833:I2896" si="330">H2833/F2833</f>
        <v>0.7429906542056075</v>
      </c>
      <c r="J2833" s="51">
        <f t="shared" ref="J2833:J2896" ca="1" si="331">INDEX(OFFSET($T$15,0,0,$S$13+1,1),MATCH(B2833,OFFSET($Q$15,0,0,$S$13+1,1),-1))</f>
        <v>1</v>
      </c>
      <c r="K2833" s="47">
        <f t="shared" ref="K2833:K2896" si="332">ROUND($I2833*C2833,2)</f>
        <v>23.85</v>
      </c>
      <c r="L2833" s="47">
        <f t="shared" ref="L2833:L2896" si="333">ROUND($I2833*D2833,2)</f>
        <v>24</v>
      </c>
      <c r="M2833" s="47">
        <f t="shared" ref="M2833:M2896" si="334">ROUND($I2833*E2833,2)</f>
        <v>23.69</v>
      </c>
      <c r="N2833" s="47">
        <f t="shared" ref="N2833:N2896" si="335">ROUND($I2833*F2833,2)</f>
        <v>23.85</v>
      </c>
      <c r="O2833" s="48">
        <f t="shared" ref="O2833:O2896" ca="1" si="336">G2833*J2833</f>
        <v>1436100</v>
      </c>
    </row>
    <row r="2834" spans="1:15" x14ac:dyDescent="0.25">
      <c r="A2834">
        <v>2819</v>
      </c>
      <c r="B2834" s="84">
        <v>37862</v>
      </c>
      <c r="C2834" s="47">
        <v>32</v>
      </c>
      <c r="D2834" s="47">
        <v>32.28</v>
      </c>
      <c r="E2834" s="47">
        <v>31.58</v>
      </c>
      <c r="F2834" s="47">
        <v>32.06</v>
      </c>
      <c r="G2834" s="48">
        <v>1330900</v>
      </c>
      <c r="H2834" s="47">
        <v>23.82</v>
      </c>
      <c r="I2834" s="51">
        <f t="shared" si="330"/>
        <v>0.74298190892077354</v>
      </c>
      <c r="J2834" s="51">
        <f t="shared" ca="1" si="331"/>
        <v>1</v>
      </c>
      <c r="K2834" s="47">
        <f t="shared" si="332"/>
        <v>23.78</v>
      </c>
      <c r="L2834" s="47">
        <f t="shared" si="333"/>
        <v>23.98</v>
      </c>
      <c r="M2834" s="47">
        <f t="shared" si="334"/>
        <v>23.46</v>
      </c>
      <c r="N2834" s="47">
        <f t="shared" si="335"/>
        <v>23.82</v>
      </c>
      <c r="O2834" s="48">
        <f t="shared" ca="1" si="336"/>
        <v>1330900</v>
      </c>
    </row>
    <row r="2835" spans="1:15" x14ac:dyDescent="0.25">
      <c r="A2835">
        <v>2820</v>
      </c>
      <c r="B2835" s="84">
        <v>37861</v>
      </c>
      <c r="C2835" s="47">
        <v>31.65</v>
      </c>
      <c r="D2835" s="47">
        <v>32.08</v>
      </c>
      <c r="E2835" s="47">
        <v>31.65</v>
      </c>
      <c r="F2835" s="47">
        <v>32</v>
      </c>
      <c r="G2835" s="48">
        <v>2226700</v>
      </c>
      <c r="H2835" s="47">
        <v>23.78</v>
      </c>
      <c r="I2835" s="51">
        <f t="shared" si="330"/>
        <v>0.74312500000000004</v>
      </c>
      <c r="J2835" s="51">
        <f t="shared" ca="1" si="331"/>
        <v>1</v>
      </c>
      <c r="K2835" s="47">
        <f t="shared" si="332"/>
        <v>23.52</v>
      </c>
      <c r="L2835" s="47">
        <f t="shared" si="333"/>
        <v>23.84</v>
      </c>
      <c r="M2835" s="47">
        <f t="shared" si="334"/>
        <v>23.52</v>
      </c>
      <c r="N2835" s="47">
        <f t="shared" si="335"/>
        <v>23.78</v>
      </c>
      <c r="O2835" s="48">
        <f t="shared" ca="1" si="336"/>
        <v>2226700</v>
      </c>
    </row>
    <row r="2836" spans="1:15" x14ac:dyDescent="0.25">
      <c r="A2836">
        <v>2821</v>
      </c>
      <c r="B2836" s="84">
        <v>37860</v>
      </c>
      <c r="C2836" s="47">
        <v>31.37</v>
      </c>
      <c r="D2836" s="47">
        <v>31.63</v>
      </c>
      <c r="E2836" s="47">
        <v>31.37</v>
      </c>
      <c r="F2836" s="47">
        <v>31.6</v>
      </c>
      <c r="G2836" s="48">
        <v>1224900</v>
      </c>
      <c r="H2836" s="47">
        <v>23.48</v>
      </c>
      <c r="I2836" s="51">
        <f t="shared" si="330"/>
        <v>0.74303797468354427</v>
      </c>
      <c r="J2836" s="51">
        <f t="shared" ca="1" si="331"/>
        <v>1</v>
      </c>
      <c r="K2836" s="47">
        <f t="shared" si="332"/>
        <v>23.31</v>
      </c>
      <c r="L2836" s="47">
        <f t="shared" si="333"/>
        <v>23.5</v>
      </c>
      <c r="M2836" s="47">
        <f t="shared" si="334"/>
        <v>23.31</v>
      </c>
      <c r="N2836" s="47">
        <f t="shared" si="335"/>
        <v>23.48</v>
      </c>
      <c r="O2836" s="48">
        <f t="shared" ca="1" si="336"/>
        <v>1224900</v>
      </c>
    </row>
    <row r="2837" spans="1:15" x14ac:dyDescent="0.25">
      <c r="A2837">
        <v>2822</v>
      </c>
      <c r="B2837" s="84">
        <v>37859</v>
      </c>
      <c r="C2837" s="47">
        <v>30.96</v>
      </c>
      <c r="D2837" s="47">
        <v>31.85</v>
      </c>
      <c r="E2837" s="47">
        <v>30.96</v>
      </c>
      <c r="F2837" s="47">
        <v>31.59</v>
      </c>
      <c r="G2837" s="48">
        <v>2294900</v>
      </c>
      <c r="H2837" s="47">
        <v>23.47</v>
      </c>
      <c r="I2837" s="51">
        <f t="shared" si="330"/>
        <v>0.74295663184552074</v>
      </c>
      <c r="J2837" s="51">
        <f t="shared" ca="1" si="331"/>
        <v>1</v>
      </c>
      <c r="K2837" s="47">
        <f t="shared" si="332"/>
        <v>23</v>
      </c>
      <c r="L2837" s="47">
        <f t="shared" si="333"/>
        <v>23.66</v>
      </c>
      <c r="M2837" s="47">
        <f t="shared" si="334"/>
        <v>23</v>
      </c>
      <c r="N2837" s="47">
        <f t="shared" si="335"/>
        <v>23.47</v>
      </c>
      <c r="O2837" s="48">
        <f t="shared" ca="1" si="336"/>
        <v>2294900</v>
      </c>
    </row>
    <row r="2838" spans="1:15" x14ac:dyDescent="0.25">
      <c r="A2838">
        <v>2823</v>
      </c>
      <c r="B2838" s="84">
        <v>37858</v>
      </c>
      <c r="C2838" s="47">
        <v>31.02</v>
      </c>
      <c r="D2838" s="47">
        <v>31.13</v>
      </c>
      <c r="E2838" s="47">
        <v>30.81</v>
      </c>
      <c r="F2838" s="47">
        <v>30.94</v>
      </c>
      <c r="G2838" s="48">
        <v>979400</v>
      </c>
      <c r="H2838" s="47">
        <v>22.99</v>
      </c>
      <c r="I2838" s="51">
        <f t="shared" si="330"/>
        <v>0.74305106658047826</v>
      </c>
      <c r="J2838" s="51">
        <f t="shared" ca="1" si="331"/>
        <v>1</v>
      </c>
      <c r="K2838" s="47">
        <f t="shared" si="332"/>
        <v>23.05</v>
      </c>
      <c r="L2838" s="47">
        <f t="shared" si="333"/>
        <v>23.13</v>
      </c>
      <c r="M2838" s="47">
        <f t="shared" si="334"/>
        <v>22.89</v>
      </c>
      <c r="N2838" s="47">
        <f t="shared" si="335"/>
        <v>22.99</v>
      </c>
      <c r="O2838" s="48">
        <f t="shared" ca="1" si="336"/>
        <v>979400</v>
      </c>
    </row>
    <row r="2839" spans="1:15" x14ac:dyDescent="0.25">
      <c r="A2839">
        <v>2824</v>
      </c>
      <c r="B2839" s="84">
        <v>37855</v>
      </c>
      <c r="C2839" s="47">
        <v>31.3</v>
      </c>
      <c r="D2839" s="47">
        <v>31.68</v>
      </c>
      <c r="E2839" s="47">
        <v>31.17</v>
      </c>
      <c r="F2839" s="47">
        <v>31.27</v>
      </c>
      <c r="G2839" s="48">
        <v>1548300</v>
      </c>
      <c r="H2839" s="47">
        <v>23.24</v>
      </c>
      <c r="I2839" s="51">
        <f t="shared" si="330"/>
        <v>0.74320434921650136</v>
      </c>
      <c r="J2839" s="51">
        <f t="shared" ca="1" si="331"/>
        <v>1</v>
      </c>
      <c r="K2839" s="47">
        <f t="shared" si="332"/>
        <v>23.26</v>
      </c>
      <c r="L2839" s="47">
        <f t="shared" si="333"/>
        <v>23.54</v>
      </c>
      <c r="M2839" s="47">
        <f t="shared" si="334"/>
        <v>23.17</v>
      </c>
      <c r="N2839" s="47">
        <f t="shared" si="335"/>
        <v>23.24</v>
      </c>
      <c r="O2839" s="48">
        <f t="shared" ca="1" si="336"/>
        <v>1548300</v>
      </c>
    </row>
    <row r="2840" spans="1:15" x14ac:dyDescent="0.25">
      <c r="A2840">
        <v>2825</v>
      </c>
      <c r="B2840" s="84">
        <v>37854</v>
      </c>
      <c r="C2840" s="47">
        <v>31.24</v>
      </c>
      <c r="D2840" s="47">
        <v>31.61</v>
      </c>
      <c r="E2840" s="47">
        <v>31</v>
      </c>
      <c r="F2840" s="47">
        <v>31.06</v>
      </c>
      <c r="G2840" s="48">
        <v>1236200</v>
      </c>
      <c r="H2840" s="47">
        <v>23.08</v>
      </c>
      <c r="I2840" s="51">
        <f t="shared" si="330"/>
        <v>0.74307791371538956</v>
      </c>
      <c r="J2840" s="51">
        <f t="shared" ca="1" si="331"/>
        <v>1</v>
      </c>
      <c r="K2840" s="47">
        <f t="shared" si="332"/>
        <v>23.21</v>
      </c>
      <c r="L2840" s="47">
        <f t="shared" si="333"/>
        <v>23.49</v>
      </c>
      <c r="M2840" s="47">
        <f t="shared" si="334"/>
        <v>23.04</v>
      </c>
      <c r="N2840" s="47">
        <f t="shared" si="335"/>
        <v>23.08</v>
      </c>
      <c r="O2840" s="48">
        <f t="shared" ca="1" si="336"/>
        <v>1236200</v>
      </c>
    </row>
    <row r="2841" spans="1:15" x14ac:dyDescent="0.25">
      <c r="A2841">
        <v>2826</v>
      </c>
      <c r="B2841" s="84">
        <v>37853</v>
      </c>
      <c r="C2841" s="47">
        <v>31.52</v>
      </c>
      <c r="D2841" s="47">
        <v>31.74</v>
      </c>
      <c r="E2841" s="47">
        <v>31.09</v>
      </c>
      <c r="F2841" s="47">
        <v>31.21</v>
      </c>
      <c r="G2841" s="48">
        <v>1124800</v>
      </c>
      <c r="H2841" s="47">
        <v>23.19</v>
      </c>
      <c r="I2841" s="51">
        <f t="shared" si="330"/>
        <v>0.74303107978212113</v>
      </c>
      <c r="J2841" s="51">
        <f t="shared" ca="1" si="331"/>
        <v>1</v>
      </c>
      <c r="K2841" s="47">
        <f t="shared" si="332"/>
        <v>23.42</v>
      </c>
      <c r="L2841" s="47">
        <f t="shared" si="333"/>
        <v>23.58</v>
      </c>
      <c r="M2841" s="47">
        <f t="shared" si="334"/>
        <v>23.1</v>
      </c>
      <c r="N2841" s="47">
        <f t="shared" si="335"/>
        <v>23.19</v>
      </c>
      <c r="O2841" s="48">
        <f t="shared" ca="1" si="336"/>
        <v>1124800</v>
      </c>
    </row>
    <row r="2842" spans="1:15" x14ac:dyDescent="0.25">
      <c r="A2842">
        <v>2827</v>
      </c>
      <c r="B2842" s="84">
        <v>37852</v>
      </c>
      <c r="C2842" s="47">
        <v>31.55</v>
      </c>
      <c r="D2842" s="47">
        <v>31.9</v>
      </c>
      <c r="E2842" s="47">
        <v>31.29</v>
      </c>
      <c r="F2842" s="47">
        <v>31.65</v>
      </c>
      <c r="G2842" s="48">
        <v>846400</v>
      </c>
      <c r="H2842" s="47">
        <v>23.52</v>
      </c>
      <c r="I2842" s="51">
        <f t="shared" si="330"/>
        <v>0.74312796208530807</v>
      </c>
      <c r="J2842" s="51">
        <f t="shared" ca="1" si="331"/>
        <v>1</v>
      </c>
      <c r="K2842" s="47">
        <f t="shared" si="332"/>
        <v>23.45</v>
      </c>
      <c r="L2842" s="47">
        <f t="shared" si="333"/>
        <v>23.71</v>
      </c>
      <c r="M2842" s="47">
        <f t="shared" si="334"/>
        <v>23.25</v>
      </c>
      <c r="N2842" s="47">
        <f t="shared" si="335"/>
        <v>23.52</v>
      </c>
      <c r="O2842" s="48">
        <f t="shared" ca="1" si="336"/>
        <v>846400</v>
      </c>
    </row>
    <row r="2843" spans="1:15" x14ac:dyDescent="0.25">
      <c r="A2843">
        <v>2828</v>
      </c>
      <c r="B2843" s="84">
        <v>37851</v>
      </c>
      <c r="C2843" s="47">
        <v>31.2</v>
      </c>
      <c r="D2843" s="47">
        <v>31.51</v>
      </c>
      <c r="E2843" s="47">
        <v>30.96</v>
      </c>
      <c r="F2843" s="47">
        <v>31.49</v>
      </c>
      <c r="G2843" s="48">
        <v>1079900</v>
      </c>
      <c r="H2843" s="47">
        <v>23.4</v>
      </c>
      <c r="I2843" s="51">
        <f t="shared" si="330"/>
        <v>0.74309304541124166</v>
      </c>
      <c r="J2843" s="51">
        <f t="shared" ca="1" si="331"/>
        <v>1</v>
      </c>
      <c r="K2843" s="47">
        <f t="shared" si="332"/>
        <v>23.18</v>
      </c>
      <c r="L2843" s="47">
        <f t="shared" si="333"/>
        <v>23.41</v>
      </c>
      <c r="M2843" s="47">
        <f t="shared" si="334"/>
        <v>23.01</v>
      </c>
      <c r="N2843" s="47">
        <f t="shared" si="335"/>
        <v>23.4</v>
      </c>
      <c r="O2843" s="48">
        <f t="shared" ca="1" si="336"/>
        <v>1079900</v>
      </c>
    </row>
    <row r="2844" spans="1:15" x14ac:dyDescent="0.25">
      <c r="A2844">
        <v>2829</v>
      </c>
      <c r="B2844" s="84">
        <v>37848</v>
      </c>
      <c r="C2844" s="47">
        <v>31</v>
      </c>
      <c r="D2844" s="47">
        <v>31.35</v>
      </c>
      <c r="E2844" s="47">
        <v>30.81</v>
      </c>
      <c r="F2844" s="47">
        <v>31</v>
      </c>
      <c r="G2844" s="48">
        <v>587200</v>
      </c>
      <c r="H2844" s="47">
        <v>23.04</v>
      </c>
      <c r="I2844" s="51">
        <f t="shared" si="330"/>
        <v>0.74322580645161285</v>
      </c>
      <c r="J2844" s="51">
        <f t="shared" ca="1" si="331"/>
        <v>1</v>
      </c>
      <c r="K2844" s="47">
        <f t="shared" si="332"/>
        <v>23.04</v>
      </c>
      <c r="L2844" s="47">
        <f t="shared" si="333"/>
        <v>23.3</v>
      </c>
      <c r="M2844" s="47">
        <f t="shared" si="334"/>
        <v>22.9</v>
      </c>
      <c r="N2844" s="47">
        <f t="shared" si="335"/>
        <v>23.04</v>
      </c>
      <c r="O2844" s="48">
        <f t="shared" ca="1" si="336"/>
        <v>587200</v>
      </c>
    </row>
    <row r="2845" spans="1:15" x14ac:dyDescent="0.25">
      <c r="A2845">
        <v>2830</v>
      </c>
      <c r="B2845" s="84">
        <v>37847</v>
      </c>
      <c r="C2845" s="47">
        <v>30.82</v>
      </c>
      <c r="D2845" s="47">
        <v>31.18</v>
      </c>
      <c r="E2845" s="47">
        <v>30.51</v>
      </c>
      <c r="F2845" s="47">
        <v>31.11</v>
      </c>
      <c r="G2845" s="48">
        <v>1322800</v>
      </c>
      <c r="H2845" s="47">
        <v>23.12</v>
      </c>
      <c r="I2845" s="51">
        <f t="shared" si="330"/>
        <v>0.74316939890710387</v>
      </c>
      <c r="J2845" s="51">
        <f t="shared" ca="1" si="331"/>
        <v>1</v>
      </c>
      <c r="K2845" s="47">
        <f t="shared" si="332"/>
        <v>22.9</v>
      </c>
      <c r="L2845" s="47">
        <f t="shared" si="333"/>
        <v>23.17</v>
      </c>
      <c r="M2845" s="47">
        <f t="shared" si="334"/>
        <v>22.67</v>
      </c>
      <c r="N2845" s="47">
        <f t="shared" si="335"/>
        <v>23.12</v>
      </c>
      <c r="O2845" s="48">
        <f t="shared" ca="1" si="336"/>
        <v>1322800</v>
      </c>
    </row>
    <row r="2846" spans="1:15" x14ac:dyDescent="0.25">
      <c r="A2846">
        <v>2831</v>
      </c>
      <c r="B2846" s="84">
        <v>37846</v>
      </c>
      <c r="C2846" s="47">
        <v>30.75</v>
      </c>
      <c r="D2846" s="47">
        <v>30.85</v>
      </c>
      <c r="E2846" s="47">
        <v>30.03</v>
      </c>
      <c r="F2846" s="47">
        <v>30.73</v>
      </c>
      <c r="G2846" s="48">
        <v>920200</v>
      </c>
      <c r="H2846" s="47">
        <v>22.83</v>
      </c>
      <c r="I2846" s="51">
        <f t="shared" si="330"/>
        <v>0.74292222583794332</v>
      </c>
      <c r="J2846" s="51">
        <f t="shared" ca="1" si="331"/>
        <v>1</v>
      </c>
      <c r="K2846" s="47">
        <f t="shared" si="332"/>
        <v>22.84</v>
      </c>
      <c r="L2846" s="47">
        <f t="shared" si="333"/>
        <v>22.92</v>
      </c>
      <c r="M2846" s="47">
        <f t="shared" si="334"/>
        <v>22.31</v>
      </c>
      <c r="N2846" s="47">
        <f t="shared" si="335"/>
        <v>22.83</v>
      </c>
      <c r="O2846" s="48">
        <f t="shared" ca="1" si="336"/>
        <v>920200</v>
      </c>
    </row>
    <row r="2847" spans="1:15" x14ac:dyDescent="0.25">
      <c r="A2847">
        <v>2832</v>
      </c>
      <c r="B2847" s="84">
        <v>37845</v>
      </c>
      <c r="C2847" s="47">
        <v>30.25</v>
      </c>
      <c r="D2847" s="47">
        <v>30.77</v>
      </c>
      <c r="E2847" s="47">
        <v>30.1</v>
      </c>
      <c r="F2847" s="47">
        <v>30.76</v>
      </c>
      <c r="G2847" s="48">
        <v>1298500</v>
      </c>
      <c r="H2847" s="47">
        <v>22.86</v>
      </c>
      <c r="I2847" s="51">
        <f t="shared" si="330"/>
        <v>0.74317295188556565</v>
      </c>
      <c r="J2847" s="51">
        <f t="shared" ca="1" si="331"/>
        <v>1</v>
      </c>
      <c r="K2847" s="47">
        <f t="shared" si="332"/>
        <v>22.48</v>
      </c>
      <c r="L2847" s="47">
        <f t="shared" si="333"/>
        <v>22.87</v>
      </c>
      <c r="M2847" s="47">
        <f t="shared" si="334"/>
        <v>22.37</v>
      </c>
      <c r="N2847" s="47">
        <f t="shared" si="335"/>
        <v>22.86</v>
      </c>
      <c r="O2847" s="48">
        <f t="shared" ca="1" si="336"/>
        <v>1298500</v>
      </c>
    </row>
    <row r="2848" spans="1:15" x14ac:dyDescent="0.25">
      <c r="A2848">
        <v>2833</v>
      </c>
      <c r="B2848" s="84">
        <v>37844</v>
      </c>
      <c r="C2848" s="47">
        <v>30.17</v>
      </c>
      <c r="D2848" s="47">
        <v>30.3</v>
      </c>
      <c r="E2848" s="47">
        <v>29.91</v>
      </c>
      <c r="F2848" s="47">
        <v>30.28</v>
      </c>
      <c r="G2848" s="48">
        <v>1027300</v>
      </c>
      <c r="H2848" s="47">
        <v>22.5</v>
      </c>
      <c r="I2848" s="51">
        <f t="shared" si="330"/>
        <v>0.74306472919418753</v>
      </c>
      <c r="J2848" s="51">
        <f t="shared" ca="1" si="331"/>
        <v>1</v>
      </c>
      <c r="K2848" s="47">
        <f t="shared" si="332"/>
        <v>22.42</v>
      </c>
      <c r="L2848" s="47">
        <f t="shared" si="333"/>
        <v>22.51</v>
      </c>
      <c r="M2848" s="47">
        <f t="shared" si="334"/>
        <v>22.23</v>
      </c>
      <c r="N2848" s="47">
        <f t="shared" si="335"/>
        <v>22.5</v>
      </c>
      <c r="O2848" s="48">
        <f t="shared" ca="1" si="336"/>
        <v>1027300</v>
      </c>
    </row>
    <row r="2849" spans="1:15" x14ac:dyDescent="0.25">
      <c r="A2849">
        <v>2834</v>
      </c>
      <c r="B2849" s="84">
        <v>37841</v>
      </c>
      <c r="C2849" s="47">
        <v>30.3</v>
      </c>
      <c r="D2849" s="47">
        <v>30.34</v>
      </c>
      <c r="E2849" s="47">
        <v>29.99</v>
      </c>
      <c r="F2849" s="47">
        <v>30.17</v>
      </c>
      <c r="G2849" s="48">
        <v>1262200</v>
      </c>
      <c r="H2849" s="47">
        <v>22.42</v>
      </c>
      <c r="I2849" s="51">
        <f t="shared" si="330"/>
        <v>0.74312230692741132</v>
      </c>
      <c r="J2849" s="51">
        <f t="shared" ca="1" si="331"/>
        <v>1</v>
      </c>
      <c r="K2849" s="47">
        <f t="shared" si="332"/>
        <v>22.52</v>
      </c>
      <c r="L2849" s="47">
        <f t="shared" si="333"/>
        <v>22.55</v>
      </c>
      <c r="M2849" s="47">
        <f t="shared" si="334"/>
        <v>22.29</v>
      </c>
      <c r="N2849" s="47">
        <f t="shared" si="335"/>
        <v>22.42</v>
      </c>
      <c r="O2849" s="48">
        <f t="shared" ca="1" si="336"/>
        <v>1262200</v>
      </c>
    </row>
    <row r="2850" spans="1:15" x14ac:dyDescent="0.25">
      <c r="A2850">
        <v>2835</v>
      </c>
      <c r="B2850" s="84">
        <v>37840</v>
      </c>
      <c r="C2850" s="47">
        <v>30.18</v>
      </c>
      <c r="D2850" s="47">
        <v>30.34</v>
      </c>
      <c r="E2850" s="47">
        <v>29.96</v>
      </c>
      <c r="F2850" s="47">
        <v>30.1</v>
      </c>
      <c r="G2850" s="48">
        <v>1194900</v>
      </c>
      <c r="H2850" s="47">
        <v>22.37</v>
      </c>
      <c r="I2850" s="51">
        <f t="shared" si="330"/>
        <v>0.74318936877076414</v>
      </c>
      <c r="J2850" s="51">
        <f t="shared" ca="1" si="331"/>
        <v>1</v>
      </c>
      <c r="K2850" s="47">
        <f t="shared" si="332"/>
        <v>22.43</v>
      </c>
      <c r="L2850" s="47">
        <f t="shared" si="333"/>
        <v>22.55</v>
      </c>
      <c r="M2850" s="47">
        <f t="shared" si="334"/>
        <v>22.27</v>
      </c>
      <c r="N2850" s="47">
        <f t="shared" si="335"/>
        <v>22.37</v>
      </c>
      <c r="O2850" s="48">
        <f t="shared" ca="1" si="336"/>
        <v>1194900</v>
      </c>
    </row>
    <row r="2851" spans="1:15" x14ac:dyDescent="0.25">
      <c r="A2851">
        <v>2836</v>
      </c>
      <c r="B2851" s="84">
        <v>37839</v>
      </c>
      <c r="C2851" s="47">
        <v>30.08</v>
      </c>
      <c r="D2851" s="47">
        <v>30.7</v>
      </c>
      <c r="E2851" s="47">
        <v>29.84</v>
      </c>
      <c r="F2851" s="47">
        <v>30.28</v>
      </c>
      <c r="G2851" s="48">
        <v>1183400</v>
      </c>
      <c r="H2851" s="47">
        <v>22.5</v>
      </c>
      <c r="I2851" s="51">
        <f t="shared" si="330"/>
        <v>0.74306472919418753</v>
      </c>
      <c r="J2851" s="51">
        <f t="shared" ca="1" si="331"/>
        <v>1</v>
      </c>
      <c r="K2851" s="47">
        <f t="shared" si="332"/>
        <v>22.35</v>
      </c>
      <c r="L2851" s="47">
        <f t="shared" si="333"/>
        <v>22.81</v>
      </c>
      <c r="M2851" s="47">
        <f t="shared" si="334"/>
        <v>22.17</v>
      </c>
      <c r="N2851" s="47">
        <f t="shared" si="335"/>
        <v>22.5</v>
      </c>
      <c r="O2851" s="48">
        <f t="shared" ca="1" si="336"/>
        <v>1183400</v>
      </c>
    </row>
    <row r="2852" spans="1:15" x14ac:dyDescent="0.25">
      <c r="A2852">
        <v>2837</v>
      </c>
      <c r="B2852" s="84">
        <v>37838</v>
      </c>
      <c r="C2852" s="47">
        <v>30.73</v>
      </c>
      <c r="D2852" s="47">
        <v>30.79</v>
      </c>
      <c r="E2852" s="47">
        <v>30</v>
      </c>
      <c r="F2852" s="47">
        <v>30.08</v>
      </c>
      <c r="G2852" s="48">
        <v>1379700</v>
      </c>
      <c r="H2852" s="47">
        <v>22.35</v>
      </c>
      <c r="I2852" s="51">
        <f t="shared" si="330"/>
        <v>0.74301861702127669</v>
      </c>
      <c r="J2852" s="51">
        <f t="shared" ca="1" si="331"/>
        <v>1</v>
      </c>
      <c r="K2852" s="47">
        <f t="shared" si="332"/>
        <v>22.83</v>
      </c>
      <c r="L2852" s="47">
        <f t="shared" si="333"/>
        <v>22.88</v>
      </c>
      <c r="M2852" s="47">
        <f t="shared" si="334"/>
        <v>22.29</v>
      </c>
      <c r="N2852" s="47">
        <f t="shared" si="335"/>
        <v>22.35</v>
      </c>
      <c r="O2852" s="48">
        <f t="shared" ca="1" si="336"/>
        <v>1379700</v>
      </c>
    </row>
    <row r="2853" spans="1:15" x14ac:dyDescent="0.25">
      <c r="A2853">
        <v>2838</v>
      </c>
      <c r="B2853" s="84">
        <v>37837</v>
      </c>
      <c r="C2853" s="47">
        <v>30.8</v>
      </c>
      <c r="D2853" s="47">
        <v>31.17</v>
      </c>
      <c r="E2853" s="47">
        <v>30.17</v>
      </c>
      <c r="F2853" s="47">
        <v>30.97</v>
      </c>
      <c r="G2853" s="48">
        <v>1420500</v>
      </c>
      <c r="H2853" s="47">
        <v>23.01</v>
      </c>
      <c r="I2853" s="51">
        <f t="shared" si="330"/>
        <v>0.7429770745883113</v>
      </c>
      <c r="J2853" s="51">
        <f t="shared" ca="1" si="331"/>
        <v>1</v>
      </c>
      <c r="K2853" s="47">
        <f t="shared" si="332"/>
        <v>22.88</v>
      </c>
      <c r="L2853" s="47">
        <f t="shared" si="333"/>
        <v>23.16</v>
      </c>
      <c r="M2853" s="47">
        <f t="shared" si="334"/>
        <v>22.42</v>
      </c>
      <c r="N2853" s="47">
        <f t="shared" si="335"/>
        <v>23.01</v>
      </c>
      <c r="O2853" s="48">
        <f t="shared" ca="1" si="336"/>
        <v>1420500</v>
      </c>
    </row>
    <row r="2854" spans="1:15" x14ac:dyDescent="0.25">
      <c r="A2854">
        <v>2839</v>
      </c>
      <c r="B2854" s="84">
        <v>37834</v>
      </c>
      <c r="C2854" s="47">
        <v>30.99</v>
      </c>
      <c r="D2854" s="47">
        <v>31.08</v>
      </c>
      <c r="E2854" s="47">
        <v>30.5</v>
      </c>
      <c r="F2854" s="47">
        <v>30.86</v>
      </c>
      <c r="G2854" s="48">
        <v>1330400</v>
      </c>
      <c r="H2854" s="47">
        <v>22.93</v>
      </c>
      <c r="I2854" s="51">
        <f t="shared" si="330"/>
        <v>0.74303305249513929</v>
      </c>
      <c r="J2854" s="51">
        <f t="shared" ca="1" si="331"/>
        <v>1</v>
      </c>
      <c r="K2854" s="47">
        <f t="shared" si="332"/>
        <v>23.03</v>
      </c>
      <c r="L2854" s="47">
        <f t="shared" si="333"/>
        <v>23.09</v>
      </c>
      <c r="M2854" s="47">
        <f t="shared" si="334"/>
        <v>22.66</v>
      </c>
      <c r="N2854" s="47">
        <f t="shared" si="335"/>
        <v>22.93</v>
      </c>
      <c r="O2854" s="48">
        <f t="shared" ca="1" si="336"/>
        <v>1330400</v>
      </c>
    </row>
    <row r="2855" spans="1:15" x14ac:dyDescent="0.25">
      <c r="A2855">
        <v>2840</v>
      </c>
      <c r="B2855" s="84">
        <v>37833</v>
      </c>
      <c r="C2855" s="47">
        <v>31.15</v>
      </c>
      <c r="D2855" s="47">
        <v>31.3</v>
      </c>
      <c r="E2855" s="47">
        <v>30.69</v>
      </c>
      <c r="F2855" s="47">
        <v>30.7</v>
      </c>
      <c r="G2855" s="48">
        <v>1949900</v>
      </c>
      <c r="H2855" s="47">
        <v>22.81</v>
      </c>
      <c r="I2855" s="51">
        <f t="shared" si="330"/>
        <v>0.74299674267100979</v>
      </c>
      <c r="J2855" s="51">
        <f t="shared" ca="1" si="331"/>
        <v>1</v>
      </c>
      <c r="K2855" s="47">
        <f t="shared" si="332"/>
        <v>23.14</v>
      </c>
      <c r="L2855" s="47">
        <f t="shared" si="333"/>
        <v>23.26</v>
      </c>
      <c r="M2855" s="47">
        <f t="shared" si="334"/>
        <v>22.8</v>
      </c>
      <c r="N2855" s="47">
        <f t="shared" si="335"/>
        <v>22.81</v>
      </c>
      <c r="O2855" s="48">
        <f t="shared" ca="1" si="336"/>
        <v>1949900</v>
      </c>
    </row>
    <row r="2856" spans="1:15" x14ac:dyDescent="0.25">
      <c r="A2856">
        <v>2841</v>
      </c>
      <c r="B2856" s="84">
        <v>37832</v>
      </c>
      <c r="C2856" s="47">
        <v>31.17</v>
      </c>
      <c r="D2856" s="47">
        <v>31.3</v>
      </c>
      <c r="E2856" s="47">
        <v>30.53</v>
      </c>
      <c r="F2856" s="47">
        <v>30.65</v>
      </c>
      <c r="G2856" s="48">
        <v>3943300</v>
      </c>
      <c r="H2856" s="47">
        <v>22.78</v>
      </c>
      <c r="I2856" s="51">
        <f t="shared" si="330"/>
        <v>0.74323001631321373</v>
      </c>
      <c r="J2856" s="51">
        <f t="shared" ca="1" si="331"/>
        <v>1</v>
      </c>
      <c r="K2856" s="47">
        <f t="shared" si="332"/>
        <v>23.17</v>
      </c>
      <c r="L2856" s="47">
        <f t="shared" si="333"/>
        <v>23.26</v>
      </c>
      <c r="M2856" s="47">
        <f t="shared" si="334"/>
        <v>22.69</v>
      </c>
      <c r="N2856" s="47">
        <f t="shared" si="335"/>
        <v>22.78</v>
      </c>
      <c r="O2856" s="48">
        <f t="shared" ca="1" si="336"/>
        <v>3943300</v>
      </c>
    </row>
    <row r="2857" spans="1:15" x14ac:dyDescent="0.25">
      <c r="A2857">
        <v>2842</v>
      </c>
      <c r="B2857" s="84">
        <v>37831</v>
      </c>
      <c r="C2857" s="47">
        <v>32.049999999999997</v>
      </c>
      <c r="D2857" s="47">
        <v>32.049999999999997</v>
      </c>
      <c r="E2857" s="47">
        <v>31.15</v>
      </c>
      <c r="F2857" s="47">
        <v>31.15</v>
      </c>
      <c r="G2857" s="48">
        <v>2603700</v>
      </c>
      <c r="H2857" s="47">
        <v>23.15</v>
      </c>
      <c r="I2857" s="51">
        <f t="shared" si="330"/>
        <v>0.7431781701444623</v>
      </c>
      <c r="J2857" s="51">
        <f t="shared" ca="1" si="331"/>
        <v>1</v>
      </c>
      <c r="K2857" s="47">
        <f t="shared" si="332"/>
        <v>23.82</v>
      </c>
      <c r="L2857" s="47">
        <f t="shared" si="333"/>
        <v>23.82</v>
      </c>
      <c r="M2857" s="47">
        <f t="shared" si="334"/>
        <v>23.15</v>
      </c>
      <c r="N2857" s="47">
        <f t="shared" si="335"/>
        <v>23.15</v>
      </c>
      <c r="O2857" s="48">
        <f t="shared" ca="1" si="336"/>
        <v>2603700</v>
      </c>
    </row>
    <row r="2858" spans="1:15" x14ac:dyDescent="0.25">
      <c r="A2858">
        <v>2843</v>
      </c>
      <c r="B2858" s="84">
        <v>37830</v>
      </c>
      <c r="C2858" s="47">
        <v>32.25</v>
      </c>
      <c r="D2858" s="47">
        <v>32.49</v>
      </c>
      <c r="E2858" s="47">
        <v>31.95</v>
      </c>
      <c r="F2858" s="47">
        <v>31.98</v>
      </c>
      <c r="G2858" s="48">
        <v>2892900</v>
      </c>
      <c r="H2858" s="47">
        <v>23.76</v>
      </c>
      <c r="I2858" s="51">
        <f t="shared" si="330"/>
        <v>0.74296435272045036</v>
      </c>
      <c r="J2858" s="51">
        <f t="shared" ca="1" si="331"/>
        <v>1</v>
      </c>
      <c r="K2858" s="47">
        <f t="shared" si="332"/>
        <v>23.96</v>
      </c>
      <c r="L2858" s="47">
        <f t="shared" si="333"/>
        <v>24.14</v>
      </c>
      <c r="M2858" s="47">
        <f t="shared" si="334"/>
        <v>23.74</v>
      </c>
      <c r="N2858" s="47">
        <f t="shared" si="335"/>
        <v>23.76</v>
      </c>
      <c r="O2858" s="48">
        <f t="shared" ca="1" si="336"/>
        <v>2892900</v>
      </c>
    </row>
    <row r="2859" spans="1:15" x14ac:dyDescent="0.25">
      <c r="A2859">
        <v>2844</v>
      </c>
      <c r="B2859" s="84">
        <v>37827</v>
      </c>
      <c r="C2859" s="47">
        <v>32.06</v>
      </c>
      <c r="D2859" s="47">
        <v>32.4</v>
      </c>
      <c r="E2859" s="47">
        <v>32.049999999999997</v>
      </c>
      <c r="F2859" s="47">
        <v>32.299999999999997</v>
      </c>
      <c r="G2859" s="48">
        <v>3131200</v>
      </c>
      <c r="H2859" s="47">
        <v>24</v>
      </c>
      <c r="I2859" s="51">
        <f t="shared" si="330"/>
        <v>0.74303405572755421</v>
      </c>
      <c r="J2859" s="51">
        <f t="shared" ca="1" si="331"/>
        <v>1</v>
      </c>
      <c r="K2859" s="47">
        <f t="shared" si="332"/>
        <v>23.82</v>
      </c>
      <c r="L2859" s="47">
        <f t="shared" si="333"/>
        <v>24.07</v>
      </c>
      <c r="M2859" s="47">
        <f t="shared" si="334"/>
        <v>23.81</v>
      </c>
      <c r="N2859" s="47">
        <f t="shared" si="335"/>
        <v>24</v>
      </c>
      <c r="O2859" s="48">
        <f t="shared" ca="1" si="336"/>
        <v>3131200</v>
      </c>
    </row>
    <row r="2860" spans="1:15" x14ac:dyDescent="0.25">
      <c r="A2860">
        <v>2845</v>
      </c>
      <c r="B2860" s="84">
        <v>37826</v>
      </c>
      <c r="C2860" s="47">
        <v>33.5</v>
      </c>
      <c r="D2860" s="47">
        <v>33.51</v>
      </c>
      <c r="E2860" s="47">
        <v>32.25</v>
      </c>
      <c r="F2860" s="47">
        <v>32.32</v>
      </c>
      <c r="G2860" s="48">
        <v>2945300</v>
      </c>
      <c r="H2860" s="47">
        <v>24.02</v>
      </c>
      <c r="I2860" s="51">
        <f t="shared" si="330"/>
        <v>0.74319306930693063</v>
      </c>
      <c r="J2860" s="51">
        <f t="shared" ca="1" si="331"/>
        <v>1</v>
      </c>
      <c r="K2860" s="47">
        <f t="shared" si="332"/>
        <v>24.9</v>
      </c>
      <c r="L2860" s="47">
        <f t="shared" si="333"/>
        <v>24.9</v>
      </c>
      <c r="M2860" s="47">
        <f t="shared" si="334"/>
        <v>23.97</v>
      </c>
      <c r="N2860" s="47">
        <f t="shared" si="335"/>
        <v>24.02</v>
      </c>
      <c r="O2860" s="48">
        <f t="shared" ca="1" si="336"/>
        <v>2945300</v>
      </c>
    </row>
    <row r="2861" spans="1:15" x14ac:dyDescent="0.25">
      <c r="A2861">
        <v>2846</v>
      </c>
      <c r="B2861" s="84">
        <v>37825</v>
      </c>
      <c r="C2861" s="47">
        <v>33.56</v>
      </c>
      <c r="D2861" s="47">
        <v>33.67</v>
      </c>
      <c r="E2861" s="47">
        <v>33.01</v>
      </c>
      <c r="F2861" s="47">
        <v>33.56</v>
      </c>
      <c r="G2861" s="48">
        <v>1426500</v>
      </c>
      <c r="H2861" s="47">
        <v>24.94</v>
      </c>
      <c r="I2861" s="51">
        <f t="shared" si="330"/>
        <v>0.74314660309892733</v>
      </c>
      <c r="J2861" s="51">
        <f t="shared" ca="1" si="331"/>
        <v>1</v>
      </c>
      <c r="K2861" s="47">
        <f t="shared" si="332"/>
        <v>24.94</v>
      </c>
      <c r="L2861" s="47">
        <f t="shared" si="333"/>
        <v>25.02</v>
      </c>
      <c r="M2861" s="47">
        <f t="shared" si="334"/>
        <v>24.53</v>
      </c>
      <c r="N2861" s="47">
        <f t="shared" si="335"/>
        <v>24.94</v>
      </c>
      <c r="O2861" s="48">
        <f t="shared" ca="1" si="336"/>
        <v>1426500</v>
      </c>
    </row>
    <row r="2862" spans="1:15" x14ac:dyDescent="0.25">
      <c r="A2862">
        <v>2847</v>
      </c>
      <c r="B2862" s="84">
        <v>37824</v>
      </c>
      <c r="C2862" s="47">
        <v>33.119999999999997</v>
      </c>
      <c r="D2862" s="47">
        <v>33.97</v>
      </c>
      <c r="E2862" s="47">
        <v>33.090000000000003</v>
      </c>
      <c r="F2862" s="47">
        <v>33.71</v>
      </c>
      <c r="G2862" s="48">
        <v>1972600</v>
      </c>
      <c r="H2862" s="47">
        <v>25.05</v>
      </c>
      <c r="I2862" s="51">
        <f t="shared" si="330"/>
        <v>0.74310293681400175</v>
      </c>
      <c r="J2862" s="51">
        <f t="shared" ca="1" si="331"/>
        <v>1</v>
      </c>
      <c r="K2862" s="47">
        <f t="shared" si="332"/>
        <v>24.61</v>
      </c>
      <c r="L2862" s="47">
        <f t="shared" si="333"/>
        <v>25.24</v>
      </c>
      <c r="M2862" s="47">
        <f t="shared" si="334"/>
        <v>24.59</v>
      </c>
      <c r="N2862" s="47">
        <f t="shared" si="335"/>
        <v>25.05</v>
      </c>
      <c r="O2862" s="48">
        <f t="shared" ca="1" si="336"/>
        <v>1972600</v>
      </c>
    </row>
    <row r="2863" spans="1:15" x14ac:dyDescent="0.25">
      <c r="A2863">
        <v>2848</v>
      </c>
      <c r="B2863" s="84">
        <v>37823</v>
      </c>
      <c r="C2863" s="47">
        <v>33.35</v>
      </c>
      <c r="D2863" s="47">
        <v>33.590000000000003</v>
      </c>
      <c r="E2863" s="47">
        <v>32.94</v>
      </c>
      <c r="F2863" s="47">
        <v>33.119999999999997</v>
      </c>
      <c r="G2863" s="48">
        <v>1762500</v>
      </c>
      <c r="H2863" s="47">
        <v>24.61</v>
      </c>
      <c r="I2863" s="51">
        <f t="shared" si="330"/>
        <v>0.74305555555555558</v>
      </c>
      <c r="J2863" s="51">
        <f t="shared" ca="1" si="331"/>
        <v>1</v>
      </c>
      <c r="K2863" s="47">
        <f t="shared" si="332"/>
        <v>24.78</v>
      </c>
      <c r="L2863" s="47">
        <f t="shared" si="333"/>
        <v>24.96</v>
      </c>
      <c r="M2863" s="47">
        <f t="shared" si="334"/>
        <v>24.48</v>
      </c>
      <c r="N2863" s="47">
        <f t="shared" si="335"/>
        <v>24.61</v>
      </c>
      <c r="O2863" s="48">
        <f t="shared" ca="1" si="336"/>
        <v>1762500</v>
      </c>
    </row>
    <row r="2864" spans="1:15" x14ac:dyDescent="0.25">
      <c r="A2864">
        <v>2849</v>
      </c>
      <c r="B2864" s="84">
        <v>37820</v>
      </c>
      <c r="C2864" s="47">
        <v>32.700000000000003</v>
      </c>
      <c r="D2864" s="47">
        <v>33.31</v>
      </c>
      <c r="E2864" s="47">
        <v>32.479999999999997</v>
      </c>
      <c r="F2864" s="47">
        <v>33.25</v>
      </c>
      <c r="G2864" s="48">
        <v>2129100</v>
      </c>
      <c r="H2864" s="47">
        <v>24.71</v>
      </c>
      <c r="I2864" s="51">
        <f t="shared" si="330"/>
        <v>0.74315789473684213</v>
      </c>
      <c r="J2864" s="51">
        <f t="shared" ca="1" si="331"/>
        <v>1</v>
      </c>
      <c r="K2864" s="47">
        <f t="shared" si="332"/>
        <v>24.3</v>
      </c>
      <c r="L2864" s="47">
        <f t="shared" si="333"/>
        <v>24.75</v>
      </c>
      <c r="M2864" s="47">
        <f t="shared" si="334"/>
        <v>24.14</v>
      </c>
      <c r="N2864" s="47">
        <f t="shared" si="335"/>
        <v>24.71</v>
      </c>
      <c r="O2864" s="48">
        <f t="shared" ca="1" si="336"/>
        <v>2129100</v>
      </c>
    </row>
    <row r="2865" spans="1:15" x14ac:dyDescent="0.25">
      <c r="A2865">
        <v>2850</v>
      </c>
      <c r="B2865" s="84">
        <v>37819</v>
      </c>
      <c r="C2865" s="47">
        <v>32.700000000000003</v>
      </c>
      <c r="D2865" s="47">
        <v>33</v>
      </c>
      <c r="E2865" s="47">
        <v>32.29</v>
      </c>
      <c r="F2865" s="47">
        <v>32.43</v>
      </c>
      <c r="G2865" s="48">
        <v>2015000</v>
      </c>
      <c r="H2865" s="47">
        <v>24.1</v>
      </c>
      <c r="I2865" s="51">
        <f t="shared" si="330"/>
        <v>0.74313906876349067</v>
      </c>
      <c r="J2865" s="51">
        <f t="shared" ca="1" si="331"/>
        <v>1</v>
      </c>
      <c r="K2865" s="47">
        <f t="shared" si="332"/>
        <v>24.3</v>
      </c>
      <c r="L2865" s="47">
        <f t="shared" si="333"/>
        <v>24.52</v>
      </c>
      <c r="M2865" s="47">
        <f t="shared" si="334"/>
        <v>24</v>
      </c>
      <c r="N2865" s="47">
        <f t="shared" si="335"/>
        <v>24.1</v>
      </c>
      <c r="O2865" s="48">
        <f t="shared" ca="1" si="336"/>
        <v>2015000</v>
      </c>
    </row>
    <row r="2866" spans="1:15" x14ac:dyDescent="0.25">
      <c r="A2866">
        <v>2851</v>
      </c>
      <c r="B2866" s="84">
        <v>37818</v>
      </c>
      <c r="C2866" s="47">
        <v>32.15</v>
      </c>
      <c r="D2866" s="47">
        <v>32.96</v>
      </c>
      <c r="E2866" s="47">
        <v>32.14</v>
      </c>
      <c r="F2866" s="47">
        <v>32.85</v>
      </c>
      <c r="G2866" s="48">
        <v>3048800</v>
      </c>
      <c r="H2866" s="47">
        <v>24.41</v>
      </c>
      <c r="I2866" s="51">
        <f t="shared" si="330"/>
        <v>0.74307458143074578</v>
      </c>
      <c r="J2866" s="51">
        <f t="shared" ca="1" si="331"/>
        <v>1</v>
      </c>
      <c r="K2866" s="47">
        <f t="shared" si="332"/>
        <v>23.89</v>
      </c>
      <c r="L2866" s="47">
        <f t="shared" si="333"/>
        <v>24.49</v>
      </c>
      <c r="M2866" s="47">
        <f t="shared" si="334"/>
        <v>23.88</v>
      </c>
      <c r="N2866" s="47">
        <f t="shared" si="335"/>
        <v>24.41</v>
      </c>
      <c r="O2866" s="48">
        <f t="shared" ca="1" si="336"/>
        <v>3048800</v>
      </c>
    </row>
    <row r="2867" spans="1:15" x14ac:dyDescent="0.25">
      <c r="A2867">
        <v>2852</v>
      </c>
      <c r="B2867" s="84">
        <v>37817</v>
      </c>
      <c r="C2867" s="47">
        <v>32.28</v>
      </c>
      <c r="D2867" s="47">
        <v>32.5</v>
      </c>
      <c r="E2867" s="47">
        <v>32.06</v>
      </c>
      <c r="F2867" s="47">
        <v>32.340000000000003</v>
      </c>
      <c r="G2867" s="48">
        <v>2569400</v>
      </c>
      <c r="H2867" s="47">
        <v>24.03</v>
      </c>
      <c r="I2867" s="51">
        <f t="shared" si="330"/>
        <v>0.74304267161410009</v>
      </c>
      <c r="J2867" s="51">
        <f t="shared" ca="1" si="331"/>
        <v>1</v>
      </c>
      <c r="K2867" s="47">
        <f t="shared" si="332"/>
        <v>23.99</v>
      </c>
      <c r="L2867" s="47">
        <f t="shared" si="333"/>
        <v>24.15</v>
      </c>
      <c r="M2867" s="47">
        <f t="shared" si="334"/>
        <v>23.82</v>
      </c>
      <c r="N2867" s="47">
        <f t="shared" si="335"/>
        <v>24.03</v>
      </c>
      <c r="O2867" s="48">
        <f t="shared" ca="1" si="336"/>
        <v>2569400</v>
      </c>
    </row>
    <row r="2868" spans="1:15" x14ac:dyDescent="0.25">
      <c r="A2868">
        <v>2853</v>
      </c>
      <c r="B2868" s="84">
        <v>37816</v>
      </c>
      <c r="C2868" s="47">
        <v>32.9</v>
      </c>
      <c r="D2868" s="47">
        <v>32.9</v>
      </c>
      <c r="E2868" s="47">
        <v>32.229999999999997</v>
      </c>
      <c r="F2868" s="47">
        <v>32.28</v>
      </c>
      <c r="G2868" s="48">
        <v>1778500</v>
      </c>
      <c r="H2868" s="47">
        <v>23.99</v>
      </c>
      <c r="I2868" s="51">
        <f t="shared" si="330"/>
        <v>0.74318463444857485</v>
      </c>
      <c r="J2868" s="51">
        <f t="shared" ca="1" si="331"/>
        <v>1</v>
      </c>
      <c r="K2868" s="47">
        <f t="shared" si="332"/>
        <v>24.45</v>
      </c>
      <c r="L2868" s="47">
        <f t="shared" si="333"/>
        <v>24.45</v>
      </c>
      <c r="M2868" s="47">
        <f t="shared" si="334"/>
        <v>23.95</v>
      </c>
      <c r="N2868" s="47">
        <f t="shared" si="335"/>
        <v>23.99</v>
      </c>
      <c r="O2868" s="48">
        <f t="shared" ca="1" si="336"/>
        <v>1778500</v>
      </c>
    </row>
    <row r="2869" spans="1:15" x14ac:dyDescent="0.25">
      <c r="A2869">
        <v>2854</v>
      </c>
      <c r="B2869" s="84">
        <v>37813</v>
      </c>
      <c r="C2869" s="47">
        <v>32.700000000000003</v>
      </c>
      <c r="D2869" s="47">
        <v>32.78</v>
      </c>
      <c r="E2869" s="47">
        <v>32.39</v>
      </c>
      <c r="F2869" s="47">
        <v>32.57</v>
      </c>
      <c r="G2869" s="48">
        <v>1899100</v>
      </c>
      <c r="H2869" s="47">
        <v>24.2</v>
      </c>
      <c r="I2869" s="51">
        <f t="shared" si="330"/>
        <v>0.7430150445194964</v>
      </c>
      <c r="J2869" s="51">
        <f t="shared" ca="1" si="331"/>
        <v>1</v>
      </c>
      <c r="K2869" s="47">
        <f t="shared" si="332"/>
        <v>24.3</v>
      </c>
      <c r="L2869" s="47">
        <f t="shared" si="333"/>
        <v>24.36</v>
      </c>
      <c r="M2869" s="47">
        <f t="shared" si="334"/>
        <v>24.07</v>
      </c>
      <c r="N2869" s="47">
        <f t="shared" si="335"/>
        <v>24.2</v>
      </c>
      <c r="O2869" s="48">
        <f t="shared" ca="1" si="336"/>
        <v>1899100</v>
      </c>
    </row>
    <row r="2870" spans="1:15" x14ac:dyDescent="0.25">
      <c r="A2870">
        <v>2855</v>
      </c>
      <c r="B2870" s="84">
        <v>37812</v>
      </c>
      <c r="C2870" s="47">
        <v>32.58</v>
      </c>
      <c r="D2870" s="47">
        <v>32.9</v>
      </c>
      <c r="E2870" s="47">
        <v>32.299999999999997</v>
      </c>
      <c r="F2870" s="47">
        <v>32.53</v>
      </c>
      <c r="G2870" s="48">
        <v>1881300</v>
      </c>
      <c r="H2870" s="47">
        <v>24.17</v>
      </c>
      <c r="I2870" s="51">
        <f t="shared" si="330"/>
        <v>0.7430064555794651</v>
      </c>
      <c r="J2870" s="51">
        <f t="shared" ca="1" si="331"/>
        <v>1</v>
      </c>
      <c r="K2870" s="47">
        <f t="shared" si="332"/>
        <v>24.21</v>
      </c>
      <c r="L2870" s="47">
        <f t="shared" si="333"/>
        <v>24.44</v>
      </c>
      <c r="M2870" s="47">
        <f t="shared" si="334"/>
        <v>24</v>
      </c>
      <c r="N2870" s="47">
        <f t="shared" si="335"/>
        <v>24.17</v>
      </c>
      <c r="O2870" s="48">
        <f t="shared" ca="1" si="336"/>
        <v>1881300</v>
      </c>
    </row>
    <row r="2871" spans="1:15" x14ac:dyDescent="0.25">
      <c r="A2871">
        <v>2856</v>
      </c>
      <c r="B2871" s="84">
        <v>37811</v>
      </c>
      <c r="C2871" s="47">
        <v>32.619999999999997</v>
      </c>
      <c r="D2871" s="47">
        <v>32.79</v>
      </c>
      <c r="E2871" s="47">
        <v>32.200000000000003</v>
      </c>
      <c r="F2871" s="47">
        <v>32.58</v>
      </c>
      <c r="G2871" s="48">
        <v>2477900</v>
      </c>
      <c r="H2871" s="47">
        <v>24.21</v>
      </c>
      <c r="I2871" s="51">
        <f t="shared" si="330"/>
        <v>0.74309392265193375</v>
      </c>
      <c r="J2871" s="51">
        <f t="shared" ca="1" si="331"/>
        <v>1</v>
      </c>
      <c r="K2871" s="47">
        <f t="shared" si="332"/>
        <v>24.24</v>
      </c>
      <c r="L2871" s="47">
        <f t="shared" si="333"/>
        <v>24.37</v>
      </c>
      <c r="M2871" s="47">
        <f t="shared" si="334"/>
        <v>23.93</v>
      </c>
      <c r="N2871" s="47">
        <f t="shared" si="335"/>
        <v>24.21</v>
      </c>
      <c r="O2871" s="48">
        <f t="shared" ca="1" si="336"/>
        <v>2477900</v>
      </c>
    </row>
    <row r="2872" spans="1:15" x14ac:dyDescent="0.25">
      <c r="A2872">
        <v>2857</v>
      </c>
      <c r="B2872" s="84">
        <v>37810</v>
      </c>
      <c r="C2872" s="47">
        <v>32.5</v>
      </c>
      <c r="D2872" s="47">
        <v>32.71</v>
      </c>
      <c r="E2872" s="47">
        <v>32.119999999999997</v>
      </c>
      <c r="F2872" s="47">
        <v>32.590000000000003</v>
      </c>
      <c r="G2872" s="48">
        <v>1597000</v>
      </c>
      <c r="H2872" s="47">
        <v>24.22</v>
      </c>
      <c r="I2872" s="51">
        <f t="shared" si="330"/>
        <v>0.74317275237802993</v>
      </c>
      <c r="J2872" s="51">
        <f t="shared" ca="1" si="331"/>
        <v>1</v>
      </c>
      <c r="K2872" s="47">
        <f t="shared" si="332"/>
        <v>24.15</v>
      </c>
      <c r="L2872" s="47">
        <f t="shared" si="333"/>
        <v>24.31</v>
      </c>
      <c r="M2872" s="47">
        <f t="shared" si="334"/>
        <v>23.87</v>
      </c>
      <c r="N2872" s="47">
        <f t="shared" si="335"/>
        <v>24.22</v>
      </c>
      <c r="O2872" s="48">
        <f t="shared" ca="1" si="336"/>
        <v>1597000</v>
      </c>
    </row>
    <row r="2873" spans="1:15" x14ac:dyDescent="0.25">
      <c r="A2873">
        <v>2858</v>
      </c>
      <c r="B2873" s="84">
        <v>37809</v>
      </c>
      <c r="C2873" s="47">
        <v>33</v>
      </c>
      <c r="D2873" s="47">
        <v>33.28</v>
      </c>
      <c r="E2873" s="47">
        <v>32.65</v>
      </c>
      <c r="F2873" s="47">
        <v>32.85</v>
      </c>
      <c r="G2873" s="48">
        <v>1237700</v>
      </c>
      <c r="H2873" s="47">
        <v>24.41</v>
      </c>
      <c r="I2873" s="51">
        <f t="shared" si="330"/>
        <v>0.74307458143074578</v>
      </c>
      <c r="J2873" s="51">
        <f t="shared" ca="1" si="331"/>
        <v>1</v>
      </c>
      <c r="K2873" s="47">
        <f t="shared" si="332"/>
        <v>24.52</v>
      </c>
      <c r="L2873" s="47">
        <f t="shared" si="333"/>
        <v>24.73</v>
      </c>
      <c r="M2873" s="47">
        <f t="shared" si="334"/>
        <v>24.26</v>
      </c>
      <c r="N2873" s="47">
        <f t="shared" si="335"/>
        <v>24.41</v>
      </c>
      <c r="O2873" s="48">
        <f t="shared" ca="1" si="336"/>
        <v>1237700</v>
      </c>
    </row>
    <row r="2874" spans="1:15" x14ac:dyDescent="0.25">
      <c r="A2874">
        <v>2859</v>
      </c>
      <c r="B2874" s="84">
        <v>37805</v>
      </c>
      <c r="C2874" s="47">
        <v>33.159999999999997</v>
      </c>
      <c r="D2874" s="47">
        <v>33.340000000000003</v>
      </c>
      <c r="E2874" s="47">
        <v>32.86</v>
      </c>
      <c r="F2874" s="47">
        <v>32.86</v>
      </c>
      <c r="G2874" s="48">
        <v>655600</v>
      </c>
      <c r="H2874" s="47">
        <v>24.42</v>
      </c>
      <c r="I2874" s="51">
        <f t="shared" si="330"/>
        <v>0.74315276932440666</v>
      </c>
      <c r="J2874" s="51">
        <f t="shared" ca="1" si="331"/>
        <v>1</v>
      </c>
      <c r="K2874" s="47">
        <f t="shared" si="332"/>
        <v>24.64</v>
      </c>
      <c r="L2874" s="47">
        <f t="shared" si="333"/>
        <v>24.78</v>
      </c>
      <c r="M2874" s="47">
        <f t="shared" si="334"/>
        <v>24.42</v>
      </c>
      <c r="N2874" s="47">
        <f t="shared" si="335"/>
        <v>24.42</v>
      </c>
      <c r="O2874" s="48">
        <f t="shared" ca="1" si="336"/>
        <v>655600</v>
      </c>
    </row>
    <row r="2875" spans="1:15" x14ac:dyDescent="0.25">
      <c r="A2875">
        <v>2860</v>
      </c>
      <c r="B2875" s="84">
        <v>37804</v>
      </c>
      <c r="C2875" s="47">
        <v>33.049999999999997</v>
      </c>
      <c r="D2875" s="47">
        <v>33.369999999999997</v>
      </c>
      <c r="E2875" s="47">
        <v>32.89</v>
      </c>
      <c r="F2875" s="47">
        <v>33.159999999999997</v>
      </c>
      <c r="G2875" s="48">
        <v>1420700</v>
      </c>
      <c r="H2875" s="47">
        <v>24.64</v>
      </c>
      <c r="I2875" s="51">
        <f t="shared" si="330"/>
        <v>0.74306393244873348</v>
      </c>
      <c r="J2875" s="51">
        <f t="shared" ca="1" si="331"/>
        <v>1</v>
      </c>
      <c r="K2875" s="47">
        <f t="shared" si="332"/>
        <v>24.56</v>
      </c>
      <c r="L2875" s="47">
        <f t="shared" si="333"/>
        <v>24.8</v>
      </c>
      <c r="M2875" s="47">
        <f t="shared" si="334"/>
        <v>24.44</v>
      </c>
      <c r="N2875" s="47">
        <f t="shared" si="335"/>
        <v>24.64</v>
      </c>
      <c r="O2875" s="48">
        <f t="shared" ca="1" si="336"/>
        <v>1420700</v>
      </c>
    </row>
    <row r="2876" spans="1:15" x14ac:dyDescent="0.25">
      <c r="A2876">
        <v>2861</v>
      </c>
      <c r="B2876" s="84">
        <v>37803</v>
      </c>
      <c r="C2876" s="47">
        <v>32.65</v>
      </c>
      <c r="D2876" s="47">
        <v>33.35</v>
      </c>
      <c r="E2876" s="47">
        <v>32.590000000000003</v>
      </c>
      <c r="F2876" s="47">
        <v>33.25</v>
      </c>
      <c r="G2876" s="48">
        <v>1308300</v>
      </c>
      <c r="H2876" s="47">
        <v>24.56</v>
      </c>
      <c r="I2876" s="51">
        <f t="shared" si="330"/>
        <v>0.73864661654135333</v>
      </c>
      <c r="J2876" s="51">
        <f t="shared" ca="1" si="331"/>
        <v>1</v>
      </c>
      <c r="K2876" s="47">
        <f t="shared" si="332"/>
        <v>24.12</v>
      </c>
      <c r="L2876" s="47">
        <f t="shared" si="333"/>
        <v>24.63</v>
      </c>
      <c r="M2876" s="47">
        <f t="shared" si="334"/>
        <v>24.07</v>
      </c>
      <c r="N2876" s="47">
        <f t="shared" si="335"/>
        <v>24.56</v>
      </c>
      <c r="O2876" s="48">
        <f t="shared" ca="1" si="336"/>
        <v>1308300</v>
      </c>
    </row>
    <row r="2877" spans="1:15" x14ac:dyDescent="0.25">
      <c r="A2877">
        <v>2862</v>
      </c>
      <c r="B2877" s="84">
        <v>37802</v>
      </c>
      <c r="C2877" s="47">
        <v>32.6</v>
      </c>
      <c r="D2877" s="47">
        <v>33.19</v>
      </c>
      <c r="E2877" s="47">
        <v>32.58</v>
      </c>
      <c r="F2877" s="47">
        <v>32.840000000000003</v>
      </c>
      <c r="G2877" s="48">
        <v>1197000</v>
      </c>
      <c r="H2877" s="47">
        <v>24.26</v>
      </c>
      <c r="I2877" s="51">
        <f t="shared" si="330"/>
        <v>0.73873325213154684</v>
      </c>
      <c r="J2877" s="51">
        <f t="shared" ca="1" si="331"/>
        <v>1</v>
      </c>
      <c r="K2877" s="47">
        <f t="shared" si="332"/>
        <v>24.08</v>
      </c>
      <c r="L2877" s="47">
        <f t="shared" si="333"/>
        <v>24.52</v>
      </c>
      <c r="M2877" s="47">
        <f t="shared" si="334"/>
        <v>24.07</v>
      </c>
      <c r="N2877" s="47">
        <f t="shared" si="335"/>
        <v>24.26</v>
      </c>
      <c r="O2877" s="48">
        <f t="shared" ca="1" si="336"/>
        <v>1197000</v>
      </c>
    </row>
    <row r="2878" spans="1:15" x14ac:dyDescent="0.25">
      <c r="A2878">
        <v>2863</v>
      </c>
      <c r="B2878" s="84">
        <v>37799</v>
      </c>
      <c r="C2878" s="47">
        <v>32.9</v>
      </c>
      <c r="D2878" s="47">
        <v>33.17</v>
      </c>
      <c r="E2878" s="47">
        <v>32.5</v>
      </c>
      <c r="F2878" s="47">
        <v>32.6</v>
      </c>
      <c r="G2878" s="48">
        <v>1322500</v>
      </c>
      <c r="H2878" s="47">
        <v>24.08</v>
      </c>
      <c r="I2878" s="51">
        <f t="shared" si="330"/>
        <v>0.73865030674846621</v>
      </c>
      <c r="J2878" s="51">
        <f t="shared" ca="1" si="331"/>
        <v>1</v>
      </c>
      <c r="K2878" s="47">
        <f t="shared" si="332"/>
        <v>24.3</v>
      </c>
      <c r="L2878" s="47">
        <f t="shared" si="333"/>
        <v>24.5</v>
      </c>
      <c r="M2878" s="47">
        <f t="shared" si="334"/>
        <v>24.01</v>
      </c>
      <c r="N2878" s="47">
        <f t="shared" si="335"/>
        <v>24.08</v>
      </c>
      <c r="O2878" s="48">
        <f t="shared" ca="1" si="336"/>
        <v>1322500</v>
      </c>
    </row>
    <row r="2879" spans="1:15" x14ac:dyDescent="0.25">
      <c r="A2879">
        <v>2864</v>
      </c>
      <c r="B2879" s="84">
        <v>37798</v>
      </c>
      <c r="C2879" s="47">
        <v>33.119999999999997</v>
      </c>
      <c r="D2879" s="47">
        <v>33.119999999999997</v>
      </c>
      <c r="E2879" s="47">
        <v>32.57</v>
      </c>
      <c r="F2879" s="47">
        <v>32.659999999999997</v>
      </c>
      <c r="G2879" s="48">
        <v>1639200</v>
      </c>
      <c r="H2879" s="47">
        <v>24.12</v>
      </c>
      <c r="I2879" s="51">
        <f t="shared" si="330"/>
        <v>0.73851806491120653</v>
      </c>
      <c r="J2879" s="51">
        <f t="shared" ca="1" si="331"/>
        <v>1</v>
      </c>
      <c r="K2879" s="47">
        <f t="shared" si="332"/>
        <v>24.46</v>
      </c>
      <c r="L2879" s="47">
        <f t="shared" si="333"/>
        <v>24.46</v>
      </c>
      <c r="M2879" s="47">
        <f t="shared" si="334"/>
        <v>24.05</v>
      </c>
      <c r="N2879" s="47">
        <f t="shared" si="335"/>
        <v>24.12</v>
      </c>
      <c r="O2879" s="48">
        <f t="shared" ca="1" si="336"/>
        <v>1639200</v>
      </c>
    </row>
    <row r="2880" spans="1:15" x14ac:dyDescent="0.25">
      <c r="A2880">
        <v>2865</v>
      </c>
      <c r="B2880" s="84">
        <v>37797</v>
      </c>
      <c r="C2880" s="47">
        <v>33.1</v>
      </c>
      <c r="D2880" s="47">
        <v>33.69</v>
      </c>
      <c r="E2880" s="47">
        <v>33.1</v>
      </c>
      <c r="F2880" s="47">
        <v>33.22</v>
      </c>
      <c r="G2880" s="48">
        <v>1812200</v>
      </c>
      <c r="H2880" s="47">
        <v>24.54</v>
      </c>
      <c r="I2880" s="51">
        <f t="shared" si="330"/>
        <v>0.73871161950632147</v>
      </c>
      <c r="J2880" s="51">
        <f t="shared" ca="1" si="331"/>
        <v>1</v>
      </c>
      <c r="K2880" s="47">
        <f t="shared" si="332"/>
        <v>24.45</v>
      </c>
      <c r="L2880" s="47">
        <f t="shared" si="333"/>
        <v>24.89</v>
      </c>
      <c r="M2880" s="47">
        <f t="shared" si="334"/>
        <v>24.45</v>
      </c>
      <c r="N2880" s="47">
        <f t="shared" si="335"/>
        <v>24.54</v>
      </c>
      <c r="O2880" s="48">
        <f t="shared" ca="1" si="336"/>
        <v>1812200</v>
      </c>
    </row>
    <row r="2881" spans="1:15" x14ac:dyDescent="0.25">
      <c r="A2881">
        <v>2866</v>
      </c>
      <c r="B2881" s="84">
        <v>37796</v>
      </c>
      <c r="C2881" s="47">
        <v>32.75</v>
      </c>
      <c r="D2881" s="47">
        <v>33.200000000000003</v>
      </c>
      <c r="E2881" s="47">
        <v>32.75</v>
      </c>
      <c r="F2881" s="47">
        <v>33.14</v>
      </c>
      <c r="G2881" s="48">
        <v>1763500</v>
      </c>
      <c r="H2881" s="47">
        <v>24.48</v>
      </c>
      <c r="I2881" s="51">
        <f t="shared" si="330"/>
        <v>0.73868436934218462</v>
      </c>
      <c r="J2881" s="51">
        <f t="shared" ca="1" si="331"/>
        <v>1</v>
      </c>
      <c r="K2881" s="47">
        <f t="shared" si="332"/>
        <v>24.19</v>
      </c>
      <c r="L2881" s="47">
        <f t="shared" si="333"/>
        <v>24.52</v>
      </c>
      <c r="M2881" s="47">
        <f t="shared" si="334"/>
        <v>24.19</v>
      </c>
      <c r="N2881" s="47">
        <f t="shared" si="335"/>
        <v>24.48</v>
      </c>
      <c r="O2881" s="48">
        <f t="shared" ca="1" si="336"/>
        <v>1763500</v>
      </c>
    </row>
    <row r="2882" spans="1:15" x14ac:dyDescent="0.25">
      <c r="A2882">
        <v>2867</v>
      </c>
      <c r="B2882" s="84">
        <v>37795</v>
      </c>
      <c r="C2882" s="47">
        <v>33.090000000000003</v>
      </c>
      <c r="D2882" s="47">
        <v>33.090000000000003</v>
      </c>
      <c r="E2882" s="47">
        <v>32.54</v>
      </c>
      <c r="F2882" s="47">
        <v>32.72</v>
      </c>
      <c r="G2882" s="48">
        <v>1388700</v>
      </c>
      <c r="H2882" s="47">
        <v>24.17</v>
      </c>
      <c r="I2882" s="51">
        <f t="shared" si="330"/>
        <v>0.73869193154034241</v>
      </c>
      <c r="J2882" s="51">
        <f t="shared" ca="1" si="331"/>
        <v>1</v>
      </c>
      <c r="K2882" s="47">
        <f t="shared" si="332"/>
        <v>24.44</v>
      </c>
      <c r="L2882" s="47">
        <f t="shared" si="333"/>
        <v>24.44</v>
      </c>
      <c r="M2882" s="47">
        <f t="shared" si="334"/>
        <v>24.04</v>
      </c>
      <c r="N2882" s="47">
        <f t="shared" si="335"/>
        <v>24.17</v>
      </c>
      <c r="O2882" s="48">
        <f t="shared" ca="1" si="336"/>
        <v>1388700</v>
      </c>
    </row>
    <row r="2883" spans="1:15" x14ac:dyDescent="0.25">
      <c r="A2883">
        <v>2868</v>
      </c>
      <c r="B2883" s="84">
        <v>37792</v>
      </c>
      <c r="C2883" s="47">
        <v>32.799999999999997</v>
      </c>
      <c r="D2883" s="47">
        <v>33.1</v>
      </c>
      <c r="E2883" s="47">
        <v>32.5</v>
      </c>
      <c r="F2883" s="47">
        <v>33.06</v>
      </c>
      <c r="G2883" s="48">
        <v>2896100</v>
      </c>
      <c r="H2883" s="47">
        <v>24.42</v>
      </c>
      <c r="I2883" s="51">
        <f t="shared" si="330"/>
        <v>0.73865698729582574</v>
      </c>
      <c r="J2883" s="51">
        <f t="shared" ca="1" si="331"/>
        <v>1</v>
      </c>
      <c r="K2883" s="47">
        <f t="shared" si="332"/>
        <v>24.23</v>
      </c>
      <c r="L2883" s="47">
        <f t="shared" si="333"/>
        <v>24.45</v>
      </c>
      <c r="M2883" s="47">
        <f t="shared" si="334"/>
        <v>24.01</v>
      </c>
      <c r="N2883" s="47">
        <f t="shared" si="335"/>
        <v>24.42</v>
      </c>
      <c r="O2883" s="48">
        <f t="shared" ca="1" si="336"/>
        <v>2896100</v>
      </c>
    </row>
    <row r="2884" spans="1:15" x14ac:dyDescent="0.25">
      <c r="A2884">
        <v>2869</v>
      </c>
      <c r="B2884" s="84">
        <v>37791</v>
      </c>
      <c r="C2884" s="47">
        <v>32.6</v>
      </c>
      <c r="D2884" s="47">
        <v>32.950000000000003</v>
      </c>
      <c r="E2884" s="47">
        <v>32.33</v>
      </c>
      <c r="F2884" s="47">
        <v>32.409999999999997</v>
      </c>
      <c r="G2884" s="48">
        <v>1654900</v>
      </c>
      <c r="H2884" s="47">
        <v>23.94</v>
      </c>
      <c r="I2884" s="51">
        <f t="shared" si="330"/>
        <v>0.73866090712742993</v>
      </c>
      <c r="J2884" s="51">
        <f t="shared" ca="1" si="331"/>
        <v>1</v>
      </c>
      <c r="K2884" s="47">
        <f t="shared" si="332"/>
        <v>24.08</v>
      </c>
      <c r="L2884" s="47">
        <f t="shared" si="333"/>
        <v>24.34</v>
      </c>
      <c r="M2884" s="47">
        <f t="shared" si="334"/>
        <v>23.88</v>
      </c>
      <c r="N2884" s="47">
        <f t="shared" si="335"/>
        <v>23.94</v>
      </c>
      <c r="O2884" s="48">
        <f t="shared" ca="1" si="336"/>
        <v>1654900</v>
      </c>
    </row>
    <row r="2885" spans="1:15" x14ac:dyDescent="0.25">
      <c r="A2885">
        <v>2870</v>
      </c>
      <c r="B2885" s="84">
        <v>37790</v>
      </c>
      <c r="C2885" s="47">
        <v>32.700000000000003</v>
      </c>
      <c r="D2885" s="47">
        <v>32.86</v>
      </c>
      <c r="E2885" s="47">
        <v>32.46</v>
      </c>
      <c r="F2885" s="47">
        <v>32.78</v>
      </c>
      <c r="G2885" s="48">
        <v>1735300</v>
      </c>
      <c r="H2885" s="47">
        <v>24.21</v>
      </c>
      <c r="I2885" s="51">
        <f t="shared" si="330"/>
        <v>0.73856009762050034</v>
      </c>
      <c r="J2885" s="51">
        <f t="shared" ca="1" si="331"/>
        <v>1</v>
      </c>
      <c r="K2885" s="47">
        <f t="shared" si="332"/>
        <v>24.15</v>
      </c>
      <c r="L2885" s="47">
        <f t="shared" si="333"/>
        <v>24.27</v>
      </c>
      <c r="M2885" s="47">
        <f t="shared" si="334"/>
        <v>23.97</v>
      </c>
      <c r="N2885" s="47">
        <f t="shared" si="335"/>
        <v>24.21</v>
      </c>
      <c r="O2885" s="48">
        <f t="shared" ca="1" si="336"/>
        <v>1735300</v>
      </c>
    </row>
    <row r="2886" spans="1:15" x14ac:dyDescent="0.25">
      <c r="A2886">
        <v>2871</v>
      </c>
      <c r="B2886" s="84">
        <v>37789</v>
      </c>
      <c r="C2886" s="47">
        <v>32.1</v>
      </c>
      <c r="D2886" s="47">
        <v>32.799999999999997</v>
      </c>
      <c r="E2886" s="47">
        <v>32.020000000000003</v>
      </c>
      <c r="F2886" s="47">
        <v>32.700000000000003</v>
      </c>
      <c r="G2886" s="48">
        <v>1937300</v>
      </c>
      <c r="H2886" s="47">
        <v>24.15</v>
      </c>
      <c r="I2886" s="51">
        <f t="shared" si="330"/>
        <v>0.73853211009174302</v>
      </c>
      <c r="J2886" s="51">
        <f t="shared" ca="1" si="331"/>
        <v>1</v>
      </c>
      <c r="K2886" s="47">
        <f t="shared" si="332"/>
        <v>23.71</v>
      </c>
      <c r="L2886" s="47">
        <f t="shared" si="333"/>
        <v>24.22</v>
      </c>
      <c r="M2886" s="47">
        <f t="shared" si="334"/>
        <v>23.65</v>
      </c>
      <c r="N2886" s="47">
        <f t="shared" si="335"/>
        <v>24.15</v>
      </c>
      <c r="O2886" s="48">
        <f t="shared" ca="1" si="336"/>
        <v>1937300</v>
      </c>
    </row>
    <row r="2887" spans="1:15" x14ac:dyDescent="0.25">
      <c r="A2887">
        <v>2872</v>
      </c>
      <c r="B2887" s="84">
        <v>37788</v>
      </c>
      <c r="C2887" s="47">
        <v>31.9</v>
      </c>
      <c r="D2887" s="47">
        <v>32.18</v>
      </c>
      <c r="E2887" s="47">
        <v>31.8</v>
      </c>
      <c r="F2887" s="47">
        <v>32.1</v>
      </c>
      <c r="G2887" s="48">
        <v>1736400</v>
      </c>
      <c r="H2887" s="47">
        <v>23.71</v>
      </c>
      <c r="I2887" s="51">
        <f t="shared" si="330"/>
        <v>0.73862928348909662</v>
      </c>
      <c r="J2887" s="51">
        <f t="shared" ca="1" si="331"/>
        <v>1</v>
      </c>
      <c r="K2887" s="47">
        <f t="shared" si="332"/>
        <v>23.56</v>
      </c>
      <c r="L2887" s="47">
        <f t="shared" si="333"/>
        <v>23.77</v>
      </c>
      <c r="M2887" s="47">
        <f t="shared" si="334"/>
        <v>23.49</v>
      </c>
      <c r="N2887" s="47">
        <f t="shared" si="335"/>
        <v>23.71</v>
      </c>
      <c r="O2887" s="48">
        <f t="shared" ca="1" si="336"/>
        <v>1736400</v>
      </c>
    </row>
    <row r="2888" spans="1:15" x14ac:dyDescent="0.25">
      <c r="A2888">
        <v>2873</v>
      </c>
      <c r="B2888" s="84">
        <v>37785</v>
      </c>
      <c r="C2888" s="47">
        <v>32.24</v>
      </c>
      <c r="D2888" s="47">
        <v>32.24</v>
      </c>
      <c r="E2888" s="47">
        <v>31.46</v>
      </c>
      <c r="F2888" s="47">
        <v>31.73</v>
      </c>
      <c r="G2888" s="48">
        <v>1449200</v>
      </c>
      <c r="H2888" s="47">
        <v>23.44</v>
      </c>
      <c r="I2888" s="51">
        <f t="shared" si="330"/>
        <v>0.73873306019539875</v>
      </c>
      <c r="J2888" s="51">
        <f t="shared" ca="1" si="331"/>
        <v>1</v>
      </c>
      <c r="K2888" s="47">
        <f t="shared" si="332"/>
        <v>23.82</v>
      </c>
      <c r="L2888" s="47">
        <f t="shared" si="333"/>
        <v>23.82</v>
      </c>
      <c r="M2888" s="47">
        <f t="shared" si="334"/>
        <v>23.24</v>
      </c>
      <c r="N2888" s="47">
        <f t="shared" si="335"/>
        <v>23.44</v>
      </c>
      <c r="O2888" s="48">
        <f t="shared" ca="1" si="336"/>
        <v>1449200</v>
      </c>
    </row>
    <row r="2889" spans="1:15" x14ac:dyDescent="0.25">
      <c r="A2889">
        <v>2874</v>
      </c>
      <c r="B2889" s="84">
        <v>37784</v>
      </c>
      <c r="C2889" s="47">
        <v>32.5</v>
      </c>
      <c r="D2889" s="47">
        <v>32.590000000000003</v>
      </c>
      <c r="E2889" s="47">
        <v>32.11</v>
      </c>
      <c r="F2889" s="47">
        <v>32.340000000000003</v>
      </c>
      <c r="G2889" s="48">
        <v>2111300</v>
      </c>
      <c r="H2889" s="47">
        <v>23.89</v>
      </c>
      <c r="I2889" s="51">
        <f t="shared" si="330"/>
        <v>0.7387136672850958</v>
      </c>
      <c r="J2889" s="51">
        <f t="shared" ca="1" si="331"/>
        <v>1</v>
      </c>
      <c r="K2889" s="47">
        <f t="shared" si="332"/>
        <v>24.01</v>
      </c>
      <c r="L2889" s="47">
        <f t="shared" si="333"/>
        <v>24.07</v>
      </c>
      <c r="M2889" s="47">
        <f t="shared" si="334"/>
        <v>23.72</v>
      </c>
      <c r="N2889" s="47">
        <f t="shared" si="335"/>
        <v>23.89</v>
      </c>
      <c r="O2889" s="48">
        <f t="shared" ca="1" si="336"/>
        <v>2111300</v>
      </c>
    </row>
    <row r="2890" spans="1:15" x14ac:dyDescent="0.25">
      <c r="A2890">
        <v>2875</v>
      </c>
      <c r="B2890" s="84">
        <v>37783</v>
      </c>
      <c r="C2890" s="47">
        <v>32</v>
      </c>
      <c r="D2890" s="47">
        <v>32.24</v>
      </c>
      <c r="E2890" s="47">
        <v>31.65</v>
      </c>
      <c r="F2890" s="47">
        <v>32.21</v>
      </c>
      <c r="G2890" s="48">
        <v>2014300</v>
      </c>
      <c r="H2890" s="47">
        <v>23.79</v>
      </c>
      <c r="I2890" s="51">
        <f t="shared" si="330"/>
        <v>0.73859049984476866</v>
      </c>
      <c r="J2890" s="51">
        <f t="shared" ca="1" si="331"/>
        <v>1</v>
      </c>
      <c r="K2890" s="47">
        <f t="shared" si="332"/>
        <v>23.63</v>
      </c>
      <c r="L2890" s="47">
        <f t="shared" si="333"/>
        <v>23.81</v>
      </c>
      <c r="M2890" s="47">
        <f t="shared" si="334"/>
        <v>23.38</v>
      </c>
      <c r="N2890" s="47">
        <f t="shared" si="335"/>
        <v>23.79</v>
      </c>
      <c r="O2890" s="48">
        <f t="shared" ca="1" si="336"/>
        <v>2014300</v>
      </c>
    </row>
    <row r="2891" spans="1:15" x14ac:dyDescent="0.25">
      <c r="A2891">
        <v>2876</v>
      </c>
      <c r="B2891" s="84">
        <v>37782</v>
      </c>
      <c r="C2891" s="47">
        <v>31.88</v>
      </c>
      <c r="D2891" s="47">
        <v>32.090000000000003</v>
      </c>
      <c r="E2891" s="47">
        <v>31.7</v>
      </c>
      <c r="F2891" s="47">
        <v>31.84</v>
      </c>
      <c r="G2891" s="48">
        <v>2077300</v>
      </c>
      <c r="H2891" s="47">
        <v>23.52</v>
      </c>
      <c r="I2891" s="51">
        <f t="shared" si="330"/>
        <v>0.7386934673366834</v>
      </c>
      <c r="J2891" s="51">
        <f t="shared" ca="1" si="331"/>
        <v>1</v>
      </c>
      <c r="K2891" s="47">
        <f t="shared" si="332"/>
        <v>23.55</v>
      </c>
      <c r="L2891" s="47">
        <f t="shared" si="333"/>
        <v>23.7</v>
      </c>
      <c r="M2891" s="47">
        <f t="shared" si="334"/>
        <v>23.42</v>
      </c>
      <c r="N2891" s="47">
        <f t="shared" si="335"/>
        <v>23.52</v>
      </c>
      <c r="O2891" s="48">
        <f t="shared" ca="1" si="336"/>
        <v>2077300</v>
      </c>
    </row>
    <row r="2892" spans="1:15" x14ac:dyDescent="0.25">
      <c r="A2892">
        <v>2877</v>
      </c>
      <c r="B2892" s="84">
        <v>37781</v>
      </c>
      <c r="C2892" s="47">
        <v>32.29</v>
      </c>
      <c r="D2892" s="47">
        <v>32.520000000000003</v>
      </c>
      <c r="E2892" s="47">
        <v>31.45</v>
      </c>
      <c r="F2892" s="47">
        <v>31.81</v>
      </c>
      <c r="G2892" s="48">
        <v>1486100</v>
      </c>
      <c r="H2892" s="47">
        <v>23.49</v>
      </c>
      <c r="I2892" s="51">
        <f t="shared" si="330"/>
        <v>0.73844702923608929</v>
      </c>
      <c r="J2892" s="51">
        <f t="shared" ca="1" si="331"/>
        <v>1</v>
      </c>
      <c r="K2892" s="47">
        <f t="shared" si="332"/>
        <v>23.84</v>
      </c>
      <c r="L2892" s="47">
        <f t="shared" si="333"/>
        <v>24.01</v>
      </c>
      <c r="M2892" s="47">
        <f t="shared" si="334"/>
        <v>23.22</v>
      </c>
      <c r="N2892" s="47">
        <f t="shared" si="335"/>
        <v>23.49</v>
      </c>
      <c r="O2892" s="48">
        <f t="shared" ca="1" si="336"/>
        <v>1486100</v>
      </c>
    </row>
    <row r="2893" spans="1:15" x14ac:dyDescent="0.25">
      <c r="A2893">
        <v>2878</v>
      </c>
      <c r="B2893" s="84">
        <v>37778</v>
      </c>
      <c r="C2893" s="47">
        <v>32.299999999999997</v>
      </c>
      <c r="D2893" s="47">
        <v>32.950000000000003</v>
      </c>
      <c r="E2893" s="47">
        <v>32.25</v>
      </c>
      <c r="F2893" s="47">
        <v>32.590000000000003</v>
      </c>
      <c r="G2893" s="48">
        <v>2008200</v>
      </c>
      <c r="H2893" s="47">
        <v>24.07</v>
      </c>
      <c r="I2893" s="51">
        <f t="shared" si="330"/>
        <v>0.73857011353175817</v>
      </c>
      <c r="J2893" s="51">
        <f t="shared" ca="1" si="331"/>
        <v>1</v>
      </c>
      <c r="K2893" s="47">
        <f t="shared" si="332"/>
        <v>23.86</v>
      </c>
      <c r="L2893" s="47">
        <f t="shared" si="333"/>
        <v>24.34</v>
      </c>
      <c r="M2893" s="47">
        <f t="shared" si="334"/>
        <v>23.82</v>
      </c>
      <c r="N2893" s="47">
        <f t="shared" si="335"/>
        <v>24.07</v>
      </c>
      <c r="O2893" s="48">
        <f t="shared" ca="1" si="336"/>
        <v>2008200</v>
      </c>
    </row>
    <row r="2894" spans="1:15" x14ac:dyDescent="0.25">
      <c r="A2894">
        <v>2879</v>
      </c>
      <c r="B2894" s="84">
        <v>37777</v>
      </c>
      <c r="C2894" s="47">
        <v>31.62</v>
      </c>
      <c r="D2894" s="47">
        <v>32.35</v>
      </c>
      <c r="E2894" s="47">
        <v>31.57</v>
      </c>
      <c r="F2894" s="47">
        <v>32.11</v>
      </c>
      <c r="G2894" s="48">
        <v>1940000</v>
      </c>
      <c r="H2894" s="47">
        <v>23.72</v>
      </c>
      <c r="I2894" s="51">
        <f t="shared" si="330"/>
        <v>0.73871068203052004</v>
      </c>
      <c r="J2894" s="51">
        <f t="shared" ca="1" si="331"/>
        <v>1</v>
      </c>
      <c r="K2894" s="47">
        <f t="shared" si="332"/>
        <v>23.36</v>
      </c>
      <c r="L2894" s="47">
        <f t="shared" si="333"/>
        <v>23.9</v>
      </c>
      <c r="M2894" s="47">
        <f t="shared" si="334"/>
        <v>23.32</v>
      </c>
      <c r="N2894" s="47">
        <f t="shared" si="335"/>
        <v>23.72</v>
      </c>
      <c r="O2894" s="48">
        <f t="shared" ca="1" si="336"/>
        <v>1940000</v>
      </c>
    </row>
    <row r="2895" spans="1:15" x14ac:dyDescent="0.25">
      <c r="A2895">
        <v>2880</v>
      </c>
      <c r="B2895" s="84">
        <v>37776</v>
      </c>
      <c r="C2895" s="47">
        <v>31.9</v>
      </c>
      <c r="D2895" s="47">
        <v>32.4</v>
      </c>
      <c r="E2895" s="47">
        <v>31.66</v>
      </c>
      <c r="F2895" s="47">
        <v>31.92</v>
      </c>
      <c r="G2895" s="48">
        <v>1827000</v>
      </c>
      <c r="H2895" s="47">
        <v>23.58</v>
      </c>
      <c r="I2895" s="51">
        <f t="shared" si="330"/>
        <v>0.73872180451127811</v>
      </c>
      <c r="J2895" s="51">
        <f t="shared" ca="1" si="331"/>
        <v>1</v>
      </c>
      <c r="K2895" s="47">
        <f t="shared" si="332"/>
        <v>23.57</v>
      </c>
      <c r="L2895" s="47">
        <f t="shared" si="333"/>
        <v>23.93</v>
      </c>
      <c r="M2895" s="47">
        <f t="shared" si="334"/>
        <v>23.39</v>
      </c>
      <c r="N2895" s="47">
        <f t="shared" si="335"/>
        <v>23.58</v>
      </c>
      <c r="O2895" s="48">
        <f t="shared" ca="1" si="336"/>
        <v>1827000</v>
      </c>
    </row>
    <row r="2896" spans="1:15" x14ac:dyDescent="0.25">
      <c r="A2896">
        <v>2881</v>
      </c>
      <c r="B2896" s="84">
        <v>37775</v>
      </c>
      <c r="C2896" s="47">
        <v>32.200000000000003</v>
      </c>
      <c r="D2896" s="47">
        <v>32.21</v>
      </c>
      <c r="E2896" s="47">
        <v>31.47</v>
      </c>
      <c r="F2896" s="47">
        <v>31.71</v>
      </c>
      <c r="G2896" s="48">
        <v>1309000</v>
      </c>
      <c r="H2896" s="47">
        <v>23.42</v>
      </c>
      <c r="I2896" s="51">
        <f t="shared" si="330"/>
        <v>0.73856827499211608</v>
      </c>
      <c r="J2896" s="51">
        <f t="shared" ca="1" si="331"/>
        <v>1</v>
      </c>
      <c r="K2896" s="47">
        <f t="shared" si="332"/>
        <v>23.78</v>
      </c>
      <c r="L2896" s="47">
        <f t="shared" si="333"/>
        <v>23.79</v>
      </c>
      <c r="M2896" s="47">
        <f t="shared" si="334"/>
        <v>23.24</v>
      </c>
      <c r="N2896" s="47">
        <f t="shared" si="335"/>
        <v>23.42</v>
      </c>
      <c r="O2896" s="48">
        <f t="shared" ca="1" si="336"/>
        <v>1309000</v>
      </c>
    </row>
    <row r="2897" spans="1:15" x14ac:dyDescent="0.25">
      <c r="A2897">
        <v>2882</v>
      </c>
      <c r="B2897" s="84">
        <v>37774</v>
      </c>
      <c r="C2897" s="47">
        <v>32.29</v>
      </c>
      <c r="D2897" s="47">
        <v>32.49</v>
      </c>
      <c r="E2897" s="47">
        <v>32.130000000000003</v>
      </c>
      <c r="F2897" s="47">
        <v>32.25</v>
      </c>
      <c r="G2897" s="48">
        <v>2041300</v>
      </c>
      <c r="H2897" s="47">
        <v>23.82</v>
      </c>
      <c r="I2897" s="51">
        <f t="shared" ref="I2897:I2960" si="337">H2897/F2897</f>
        <v>0.73860465116279073</v>
      </c>
      <c r="J2897" s="51">
        <f t="shared" ref="J2897:J2960" ca="1" si="338">INDEX(OFFSET($T$15,0,0,$S$13+1,1),MATCH(B2897,OFFSET($Q$15,0,0,$S$13+1,1),-1))</f>
        <v>1</v>
      </c>
      <c r="K2897" s="47">
        <f t="shared" ref="K2897:K2960" si="339">ROUND($I2897*C2897,2)</f>
        <v>23.85</v>
      </c>
      <c r="L2897" s="47">
        <f t="shared" ref="L2897:L2960" si="340">ROUND($I2897*D2897,2)</f>
        <v>24</v>
      </c>
      <c r="M2897" s="47">
        <f t="shared" ref="M2897:M2960" si="341">ROUND($I2897*E2897,2)</f>
        <v>23.73</v>
      </c>
      <c r="N2897" s="47">
        <f t="shared" ref="N2897:N2960" si="342">ROUND($I2897*F2897,2)</f>
        <v>23.82</v>
      </c>
      <c r="O2897" s="48">
        <f t="shared" ref="O2897:O2960" ca="1" si="343">G2897*J2897</f>
        <v>2041300</v>
      </c>
    </row>
    <row r="2898" spans="1:15" x14ac:dyDescent="0.25">
      <c r="A2898">
        <v>2883</v>
      </c>
      <c r="B2898" s="84">
        <v>37771</v>
      </c>
      <c r="C2898" s="47">
        <v>31.7</v>
      </c>
      <c r="D2898" s="47">
        <v>32.18</v>
      </c>
      <c r="E2898" s="47">
        <v>31.7</v>
      </c>
      <c r="F2898" s="47">
        <v>32.04</v>
      </c>
      <c r="G2898" s="48">
        <v>2774100</v>
      </c>
      <c r="H2898" s="47">
        <v>23.66</v>
      </c>
      <c r="I2898" s="51">
        <f t="shared" si="337"/>
        <v>0.73845193508114859</v>
      </c>
      <c r="J2898" s="51">
        <f t="shared" ca="1" si="338"/>
        <v>1</v>
      </c>
      <c r="K2898" s="47">
        <f t="shared" si="339"/>
        <v>23.41</v>
      </c>
      <c r="L2898" s="47">
        <f t="shared" si="340"/>
        <v>23.76</v>
      </c>
      <c r="M2898" s="47">
        <f t="shared" si="341"/>
        <v>23.41</v>
      </c>
      <c r="N2898" s="47">
        <f t="shared" si="342"/>
        <v>23.66</v>
      </c>
      <c r="O2898" s="48">
        <f t="shared" ca="1" si="343"/>
        <v>2774100</v>
      </c>
    </row>
    <row r="2899" spans="1:15" x14ac:dyDescent="0.25">
      <c r="A2899">
        <v>2884</v>
      </c>
      <c r="B2899" s="84">
        <v>37770</v>
      </c>
      <c r="C2899" s="47">
        <v>31.93</v>
      </c>
      <c r="D2899" s="47">
        <v>32.200000000000003</v>
      </c>
      <c r="E2899" s="47">
        <v>31.26</v>
      </c>
      <c r="F2899" s="47">
        <v>31.48</v>
      </c>
      <c r="G2899" s="48">
        <v>2395300</v>
      </c>
      <c r="H2899" s="47">
        <v>23.25</v>
      </c>
      <c r="I2899" s="51">
        <f t="shared" si="337"/>
        <v>0.73856416772554001</v>
      </c>
      <c r="J2899" s="51">
        <f t="shared" ca="1" si="338"/>
        <v>1</v>
      </c>
      <c r="K2899" s="47">
        <f t="shared" si="339"/>
        <v>23.58</v>
      </c>
      <c r="L2899" s="47">
        <f t="shared" si="340"/>
        <v>23.78</v>
      </c>
      <c r="M2899" s="47">
        <f t="shared" si="341"/>
        <v>23.09</v>
      </c>
      <c r="N2899" s="47">
        <f t="shared" si="342"/>
        <v>23.25</v>
      </c>
      <c r="O2899" s="48">
        <f t="shared" ca="1" si="343"/>
        <v>2395300</v>
      </c>
    </row>
    <row r="2900" spans="1:15" x14ac:dyDescent="0.25">
      <c r="A2900">
        <v>2885</v>
      </c>
      <c r="B2900" s="84">
        <v>37769</v>
      </c>
      <c r="C2900" s="47">
        <v>31.88</v>
      </c>
      <c r="D2900" s="47">
        <v>31.9</v>
      </c>
      <c r="E2900" s="47">
        <v>31.55</v>
      </c>
      <c r="F2900" s="47">
        <v>31.73</v>
      </c>
      <c r="G2900" s="48">
        <v>2264800</v>
      </c>
      <c r="H2900" s="47">
        <v>23.44</v>
      </c>
      <c r="I2900" s="51">
        <f t="shared" si="337"/>
        <v>0.73873306019539875</v>
      </c>
      <c r="J2900" s="51">
        <f t="shared" ca="1" si="338"/>
        <v>1</v>
      </c>
      <c r="K2900" s="47">
        <f t="shared" si="339"/>
        <v>23.55</v>
      </c>
      <c r="L2900" s="47">
        <f t="shared" si="340"/>
        <v>23.57</v>
      </c>
      <c r="M2900" s="47">
        <f t="shared" si="341"/>
        <v>23.31</v>
      </c>
      <c r="N2900" s="47">
        <f t="shared" si="342"/>
        <v>23.44</v>
      </c>
      <c r="O2900" s="48">
        <f t="shared" ca="1" si="343"/>
        <v>2264800</v>
      </c>
    </row>
    <row r="2901" spans="1:15" x14ac:dyDescent="0.25">
      <c r="A2901">
        <v>2886</v>
      </c>
      <c r="B2901" s="84">
        <v>37768</v>
      </c>
      <c r="C2901" s="47">
        <v>31.76</v>
      </c>
      <c r="D2901" s="47">
        <v>32</v>
      </c>
      <c r="E2901" s="47">
        <v>31.52</v>
      </c>
      <c r="F2901" s="47">
        <v>31.88</v>
      </c>
      <c r="G2901" s="48">
        <v>2155400</v>
      </c>
      <c r="H2901" s="47">
        <v>23.55</v>
      </c>
      <c r="I2901" s="51">
        <f t="shared" si="337"/>
        <v>0.73870765370138025</v>
      </c>
      <c r="J2901" s="51">
        <f t="shared" ca="1" si="338"/>
        <v>1</v>
      </c>
      <c r="K2901" s="47">
        <f t="shared" si="339"/>
        <v>23.46</v>
      </c>
      <c r="L2901" s="47">
        <f t="shared" si="340"/>
        <v>23.64</v>
      </c>
      <c r="M2901" s="47">
        <f t="shared" si="341"/>
        <v>23.28</v>
      </c>
      <c r="N2901" s="47">
        <f t="shared" si="342"/>
        <v>23.55</v>
      </c>
      <c r="O2901" s="48">
        <f t="shared" ca="1" si="343"/>
        <v>2155400</v>
      </c>
    </row>
    <row r="2902" spans="1:15" x14ac:dyDescent="0.25">
      <c r="A2902">
        <v>2887</v>
      </c>
      <c r="B2902" s="84">
        <v>37764</v>
      </c>
      <c r="C2902" s="47">
        <v>31.82</v>
      </c>
      <c r="D2902" s="47">
        <v>32.07</v>
      </c>
      <c r="E2902" s="47">
        <v>31.62</v>
      </c>
      <c r="F2902" s="47">
        <v>31.86</v>
      </c>
      <c r="G2902" s="48">
        <v>2487700</v>
      </c>
      <c r="H2902" s="47">
        <v>23.53</v>
      </c>
      <c r="I2902" s="51">
        <f t="shared" si="337"/>
        <v>0.7385436283741369</v>
      </c>
      <c r="J2902" s="51">
        <f t="shared" ca="1" si="338"/>
        <v>1</v>
      </c>
      <c r="K2902" s="47">
        <f t="shared" si="339"/>
        <v>23.5</v>
      </c>
      <c r="L2902" s="47">
        <f t="shared" si="340"/>
        <v>23.69</v>
      </c>
      <c r="M2902" s="47">
        <f t="shared" si="341"/>
        <v>23.35</v>
      </c>
      <c r="N2902" s="47">
        <f t="shared" si="342"/>
        <v>23.53</v>
      </c>
      <c r="O2902" s="48">
        <f t="shared" ca="1" si="343"/>
        <v>2487700</v>
      </c>
    </row>
    <row r="2903" spans="1:15" x14ac:dyDescent="0.25">
      <c r="A2903">
        <v>2888</v>
      </c>
      <c r="B2903" s="84">
        <v>37763</v>
      </c>
      <c r="C2903" s="47">
        <v>31.65</v>
      </c>
      <c r="D2903" s="47">
        <v>31.94</v>
      </c>
      <c r="E2903" s="47">
        <v>31.5</v>
      </c>
      <c r="F2903" s="47">
        <v>31.66</v>
      </c>
      <c r="G2903" s="48">
        <v>1241500</v>
      </c>
      <c r="H2903" s="47">
        <v>23.38</v>
      </c>
      <c r="I2903" s="51">
        <f t="shared" si="337"/>
        <v>0.73847125710675932</v>
      </c>
      <c r="J2903" s="51">
        <f t="shared" ca="1" si="338"/>
        <v>1</v>
      </c>
      <c r="K2903" s="47">
        <f t="shared" si="339"/>
        <v>23.37</v>
      </c>
      <c r="L2903" s="47">
        <f t="shared" si="340"/>
        <v>23.59</v>
      </c>
      <c r="M2903" s="47">
        <f t="shared" si="341"/>
        <v>23.26</v>
      </c>
      <c r="N2903" s="47">
        <f t="shared" si="342"/>
        <v>23.38</v>
      </c>
      <c r="O2903" s="48">
        <f t="shared" ca="1" si="343"/>
        <v>1241500</v>
      </c>
    </row>
    <row r="2904" spans="1:15" x14ac:dyDescent="0.25">
      <c r="A2904">
        <v>2889</v>
      </c>
      <c r="B2904" s="84">
        <v>37762</v>
      </c>
      <c r="C2904" s="47">
        <v>31.5</v>
      </c>
      <c r="D2904" s="47">
        <v>31.68</v>
      </c>
      <c r="E2904" s="47">
        <v>31.31</v>
      </c>
      <c r="F2904" s="47">
        <v>31.45</v>
      </c>
      <c r="G2904" s="48">
        <v>1039900</v>
      </c>
      <c r="H2904" s="47">
        <v>23.23</v>
      </c>
      <c r="I2904" s="51">
        <f t="shared" si="337"/>
        <v>0.73863275039745635</v>
      </c>
      <c r="J2904" s="51">
        <f t="shared" ca="1" si="338"/>
        <v>1</v>
      </c>
      <c r="K2904" s="47">
        <f t="shared" si="339"/>
        <v>23.27</v>
      </c>
      <c r="L2904" s="47">
        <f t="shared" si="340"/>
        <v>23.4</v>
      </c>
      <c r="M2904" s="47">
        <f t="shared" si="341"/>
        <v>23.13</v>
      </c>
      <c r="N2904" s="47">
        <f t="shared" si="342"/>
        <v>23.23</v>
      </c>
      <c r="O2904" s="48">
        <f t="shared" ca="1" si="343"/>
        <v>1039900</v>
      </c>
    </row>
    <row r="2905" spans="1:15" x14ac:dyDescent="0.25">
      <c r="A2905">
        <v>2890</v>
      </c>
      <c r="B2905" s="84">
        <v>37761</v>
      </c>
      <c r="C2905" s="47">
        <v>31.85</v>
      </c>
      <c r="D2905" s="47">
        <v>32.15</v>
      </c>
      <c r="E2905" s="47">
        <v>31.28</v>
      </c>
      <c r="F2905" s="47">
        <v>31.58</v>
      </c>
      <c r="G2905" s="48">
        <v>1373100</v>
      </c>
      <c r="H2905" s="47">
        <v>23.33</v>
      </c>
      <c r="I2905" s="51">
        <f t="shared" si="337"/>
        <v>0.7387587080430652</v>
      </c>
      <c r="J2905" s="51">
        <f t="shared" ca="1" si="338"/>
        <v>1</v>
      </c>
      <c r="K2905" s="47">
        <f t="shared" si="339"/>
        <v>23.53</v>
      </c>
      <c r="L2905" s="47">
        <f t="shared" si="340"/>
        <v>23.75</v>
      </c>
      <c r="M2905" s="47">
        <f t="shared" si="341"/>
        <v>23.11</v>
      </c>
      <c r="N2905" s="47">
        <f t="shared" si="342"/>
        <v>23.33</v>
      </c>
      <c r="O2905" s="48">
        <f t="shared" ca="1" si="343"/>
        <v>1373100</v>
      </c>
    </row>
    <row r="2906" spans="1:15" x14ac:dyDescent="0.25">
      <c r="A2906">
        <v>2891</v>
      </c>
      <c r="B2906" s="84">
        <v>37760</v>
      </c>
      <c r="C2906" s="47">
        <v>32.25</v>
      </c>
      <c r="D2906" s="47">
        <v>32.32</v>
      </c>
      <c r="E2906" s="47">
        <v>31.75</v>
      </c>
      <c r="F2906" s="47">
        <v>31.75</v>
      </c>
      <c r="G2906" s="48">
        <v>1894000</v>
      </c>
      <c r="H2906" s="47">
        <v>23.45</v>
      </c>
      <c r="I2906" s="51">
        <f t="shared" si="337"/>
        <v>0.73858267716535431</v>
      </c>
      <c r="J2906" s="51">
        <f t="shared" ca="1" si="338"/>
        <v>1</v>
      </c>
      <c r="K2906" s="47">
        <f t="shared" si="339"/>
        <v>23.82</v>
      </c>
      <c r="L2906" s="47">
        <f t="shared" si="340"/>
        <v>23.87</v>
      </c>
      <c r="M2906" s="47">
        <f t="shared" si="341"/>
        <v>23.45</v>
      </c>
      <c r="N2906" s="47">
        <f t="shared" si="342"/>
        <v>23.45</v>
      </c>
      <c r="O2906" s="48">
        <f t="shared" ca="1" si="343"/>
        <v>1894000</v>
      </c>
    </row>
    <row r="2907" spans="1:15" x14ac:dyDescent="0.25">
      <c r="A2907">
        <v>2892</v>
      </c>
      <c r="B2907" s="84">
        <v>37757</v>
      </c>
      <c r="C2907" s="47">
        <v>32.1</v>
      </c>
      <c r="D2907" s="47">
        <v>32.44</v>
      </c>
      <c r="E2907" s="47">
        <v>32</v>
      </c>
      <c r="F2907" s="47">
        <v>32.35</v>
      </c>
      <c r="G2907" s="48">
        <v>1188100</v>
      </c>
      <c r="H2907" s="47">
        <v>23.89</v>
      </c>
      <c r="I2907" s="51">
        <f t="shared" si="337"/>
        <v>0.73848531684698604</v>
      </c>
      <c r="J2907" s="51">
        <f t="shared" ca="1" si="338"/>
        <v>1</v>
      </c>
      <c r="K2907" s="47">
        <f t="shared" si="339"/>
        <v>23.71</v>
      </c>
      <c r="L2907" s="47">
        <f t="shared" si="340"/>
        <v>23.96</v>
      </c>
      <c r="M2907" s="47">
        <f t="shared" si="341"/>
        <v>23.63</v>
      </c>
      <c r="N2907" s="47">
        <f t="shared" si="342"/>
        <v>23.89</v>
      </c>
      <c r="O2907" s="48">
        <f t="shared" ca="1" si="343"/>
        <v>1188100</v>
      </c>
    </row>
    <row r="2908" spans="1:15" x14ac:dyDescent="0.25">
      <c r="A2908">
        <v>2893</v>
      </c>
      <c r="B2908" s="84">
        <v>37756</v>
      </c>
      <c r="C2908" s="47">
        <v>31.69</v>
      </c>
      <c r="D2908" s="47">
        <v>32.25</v>
      </c>
      <c r="E2908" s="47">
        <v>31.66</v>
      </c>
      <c r="F2908" s="47">
        <v>32.17</v>
      </c>
      <c r="G2908" s="48">
        <v>1990100</v>
      </c>
      <c r="H2908" s="47">
        <v>23.76</v>
      </c>
      <c r="I2908" s="51">
        <f t="shared" si="337"/>
        <v>0.73857631333540563</v>
      </c>
      <c r="J2908" s="51">
        <f t="shared" ca="1" si="338"/>
        <v>1</v>
      </c>
      <c r="K2908" s="47">
        <f t="shared" si="339"/>
        <v>23.41</v>
      </c>
      <c r="L2908" s="47">
        <f t="shared" si="340"/>
        <v>23.82</v>
      </c>
      <c r="M2908" s="47">
        <f t="shared" si="341"/>
        <v>23.38</v>
      </c>
      <c r="N2908" s="47">
        <f t="shared" si="342"/>
        <v>23.76</v>
      </c>
      <c r="O2908" s="48">
        <f t="shared" ca="1" si="343"/>
        <v>1990100</v>
      </c>
    </row>
    <row r="2909" spans="1:15" x14ac:dyDescent="0.25">
      <c r="A2909">
        <v>2894</v>
      </c>
      <c r="B2909" s="84">
        <v>37755</v>
      </c>
      <c r="C2909" s="47">
        <v>31.67</v>
      </c>
      <c r="D2909" s="47">
        <v>31.79</v>
      </c>
      <c r="E2909" s="47">
        <v>31.1</v>
      </c>
      <c r="F2909" s="47">
        <v>31.74</v>
      </c>
      <c r="G2909" s="48">
        <v>2294900</v>
      </c>
      <c r="H2909" s="47">
        <v>23.44</v>
      </c>
      <c r="I2909" s="51">
        <f t="shared" si="337"/>
        <v>0.73850031505986147</v>
      </c>
      <c r="J2909" s="51">
        <f t="shared" ca="1" si="338"/>
        <v>1</v>
      </c>
      <c r="K2909" s="47">
        <f t="shared" si="339"/>
        <v>23.39</v>
      </c>
      <c r="L2909" s="47">
        <f t="shared" si="340"/>
        <v>23.48</v>
      </c>
      <c r="M2909" s="47">
        <f t="shared" si="341"/>
        <v>22.97</v>
      </c>
      <c r="N2909" s="47">
        <f t="shared" si="342"/>
        <v>23.44</v>
      </c>
      <c r="O2909" s="48">
        <f t="shared" ca="1" si="343"/>
        <v>2294900</v>
      </c>
    </row>
    <row r="2910" spans="1:15" x14ac:dyDescent="0.25">
      <c r="A2910">
        <v>2895</v>
      </c>
      <c r="B2910" s="84">
        <v>37754</v>
      </c>
      <c r="C2910" s="47">
        <v>31.72</v>
      </c>
      <c r="D2910" s="47">
        <v>31.99</v>
      </c>
      <c r="E2910" s="47">
        <v>31.48</v>
      </c>
      <c r="F2910" s="47">
        <v>31.67</v>
      </c>
      <c r="G2910" s="48">
        <v>1607100</v>
      </c>
      <c r="H2910" s="47">
        <v>23.39</v>
      </c>
      <c r="I2910" s="51">
        <f t="shared" si="337"/>
        <v>0.73855383643826966</v>
      </c>
      <c r="J2910" s="51">
        <f t="shared" ca="1" si="338"/>
        <v>1</v>
      </c>
      <c r="K2910" s="47">
        <f t="shared" si="339"/>
        <v>23.43</v>
      </c>
      <c r="L2910" s="47">
        <f t="shared" si="340"/>
        <v>23.63</v>
      </c>
      <c r="M2910" s="47">
        <f t="shared" si="341"/>
        <v>23.25</v>
      </c>
      <c r="N2910" s="47">
        <f t="shared" si="342"/>
        <v>23.39</v>
      </c>
      <c r="O2910" s="48">
        <f t="shared" ca="1" si="343"/>
        <v>1607100</v>
      </c>
    </row>
    <row r="2911" spans="1:15" x14ac:dyDescent="0.25">
      <c r="A2911">
        <v>2896</v>
      </c>
      <c r="B2911" s="84">
        <v>37753</v>
      </c>
      <c r="C2911" s="47">
        <v>31.7</v>
      </c>
      <c r="D2911" s="47">
        <v>32.21</v>
      </c>
      <c r="E2911" s="47">
        <v>31.32</v>
      </c>
      <c r="F2911" s="47">
        <v>31.62</v>
      </c>
      <c r="G2911" s="48">
        <v>3912100</v>
      </c>
      <c r="H2911" s="47">
        <v>23.35</v>
      </c>
      <c r="I2911" s="51">
        <f t="shared" si="337"/>
        <v>0.73845667299177742</v>
      </c>
      <c r="J2911" s="51">
        <f t="shared" ca="1" si="338"/>
        <v>1</v>
      </c>
      <c r="K2911" s="47">
        <f t="shared" si="339"/>
        <v>23.41</v>
      </c>
      <c r="L2911" s="47">
        <f t="shared" si="340"/>
        <v>23.79</v>
      </c>
      <c r="M2911" s="47">
        <f t="shared" si="341"/>
        <v>23.13</v>
      </c>
      <c r="N2911" s="47">
        <f t="shared" si="342"/>
        <v>23.35</v>
      </c>
      <c r="O2911" s="48">
        <f t="shared" ca="1" si="343"/>
        <v>3912100</v>
      </c>
    </row>
    <row r="2912" spans="1:15" x14ac:dyDescent="0.25">
      <c r="A2912">
        <v>2897</v>
      </c>
      <c r="B2912" s="84">
        <v>37750</v>
      </c>
      <c r="C2912" s="47">
        <v>29.98</v>
      </c>
      <c r="D2912" s="47">
        <v>30.52</v>
      </c>
      <c r="E2912" s="47">
        <v>29.83</v>
      </c>
      <c r="F2912" s="47">
        <v>30.51</v>
      </c>
      <c r="G2912" s="48">
        <v>1470600</v>
      </c>
      <c r="H2912" s="47">
        <v>22.53</v>
      </c>
      <c r="I2912" s="51">
        <f t="shared" si="337"/>
        <v>0.73844641101278274</v>
      </c>
      <c r="J2912" s="51">
        <f t="shared" ca="1" si="338"/>
        <v>1</v>
      </c>
      <c r="K2912" s="47">
        <f t="shared" si="339"/>
        <v>22.14</v>
      </c>
      <c r="L2912" s="47">
        <f t="shared" si="340"/>
        <v>22.54</v>
      </c>
      <c r="M2912" s="47">
        <f t="shared" si="341"/>
        <v>22.03</v>
      </c>
      <c r="N2912" s="47">
        <f t="shared" si="342"/>
        <v>22.53</v>
      </c>
      <c r="O2912" s="48">
        <f t="shared" ca="1" si="343"/>
        <v>1470600</v>
      </c>
    </row>
    <row r="2913" spans="1:15" x14ac:dyDescent="0.25">
      <c r="A2913">
        <v>2898</v>
      </c>
      <c r="B2913" s="84">
        <v>37749</v>
      </c>
      <c r="C2913" s="47">
        <v>29.95</v>
      </c>
      <c r="D2913" s="47">
        <v>30.5</v>
      </c>
      <c r="E2913" s="47">
        <v>29.92</v>
      </c>
      <c r="F2913" s="47">
        <v>29.98</v>
      </c>
      <c r="G2913" s="48">
        <v>1501100</v>
      </c>
      <c r="H2913" s="47">
        <v>22.14</v>
      </c>
      <c r="I2913" s="51">
        <f t="shared" si="337"/>
        <v>0.7384923282188125</v>
      </c>
      <c r="J2913" s="51">
        <f t="shared" ca="1" si="338"/>
        <v>1</v>
      </c>
      <c r="K2913" s="47">
        <f t="shared" si="339"/>
        <v>22.12</v>
      </c>
      <c r="L2913" s="47">
        <f t="shared" si="340"/>
        <v>22.52</v>
      </c>
      <c r="M2913" s="47">
        <f t="shared" si="341"/>
        <v>22.1</v>
      </c>
      <c r="N2913" s="47">
        <f t="shared" si="342"/>
        <v>22.14</v>
      </c>
      <c r="O2913" s="48">
        <f t="shared" ca="1" si="343"/>
        <v>1501100</v>
      </c>
    </row>
    <row r="2914" spans="1:15" x14ac:dyDescent="0.25">
      <c r="A2914">
        <v>2899</v>
      </c>
      <c r="B2914" s="84">
        <v>37748</v>
      </c>
      <c r="C2914" s="47">
        <v>29.85</v>
      </c>
      <c r="D2914" s="47">
        <v>30.3</v>
      </c>
      <c r="E2914" s="47">
        <v>29.7</v>
      </c>
      <c r="F2914" s="47">
        <v>30.15</v>
      </c>
      <c r="G2914" s="48">
        <v>1556400</v>
      </c>
      <c r="H2914" s="47">
        <v>22.27</v>
      </c>
      <c r="I2914" s="51">
        <f t="shared" si="337"/>
        <v>0.73864013266998341</v>
      </c>
      <c r="J2914" s="51">
        <f t="shared" ca="1" si="338"/>
        <v>1</v>
      </c>
      <c r="K2914" s="47">
        <f t="shared" si="339"/>
        <v>22.05</v>
      </c>
      <c r="L2914" s="47">
        <f t="shared" si="340"/>
        <v>22.38</v>
      </c>
      <c r="M2914" s="47">
        <f t="shared" si="341"/>
        <v>21.94</v>
      </c>
      <c r="N2914" s="47">
        <f t="shared" si="342"/>
        <v>22.27</v>
      </c>
      <c r="O2914" s="48">
        <f t="shared" ca="1" si="343"/>
        <v>1556400</v>
      </c>
    </row>
    <row r="2915" spans="1:15" x14ac:dyDescent="0.25">
      <c r="A2915">
        <v>2900</v>
      </c>
      <c r="B2915" s="84">
        <v>37747</v>
      </c>
      <c r="C2915" s="47">
        <v>29.5</v>
      </c>
      <c r="D2915" s="47">
        <v>30.22</v>
      </c>
      <c r="E2915" s="47">
        <v>29.47</v>
      </c>
      <c r="F2915" s="47">
        <v>29.95</v>
      </c>
      <c r="G2915" s="48">
        <v>1788600</v>
      </c>
      <c r="H2915" s="47">
        <v>22.12</v>
      </c>
      <c r="I2915" s="51">
        <f t="shared" si="337"/>
        <v>0.73856427378964951</v>
      </c>
      <c r="J2915" s="51">
        <f t="shared" ca="1" si="338"/>
        <v>1</v>
      </c>
      <c r="K2915" s="47">
        <f t="shared" si="339"/>
        <v>21.79</v>
      </c>
      <c r="L2915" s="47">
        <f t="shared" si="340"/>
        <v>22.32</v>
      </c>
      <c r="M2915" s="47">
        <f t="shared" si="341"/>
        <v>21.77</v>
      </c>
      <c r="N2915" s="47">
        <f t="shared" si="342"/>
        <v>22.12</v>
      </c>
      <c r="O2915" s="48">
        <f t="shared" ca="1" si="343"/>
        <v>1788600</v>
      </c>
    </row>
    <row r="2916" spans="1:15" x14ac:dyDescent="0.25">
      <c r="A2916">
        <v>2901</v>
      </c>
      <c r="B2916" s="84">
        <v>37746</v>
      </c>
      <c r="C2916" s="47">
        <v>29.76</v>
      </c>
      <c r="D2916" s="47">
        <v>29.9</v>
      </c>
      <c r="E2916" s="47">
        <v>29.25</v>
      </c>
      <c r="F2916" s="47">
        <v>29.5</v>
      </c>
      <c r="G2916" s="48">
        <v>1572600</v>
      </c>
      <c r="H2916" s="47">
        <v>21.79</v>
      </c>
      <c r="I2916" s="51">
        <f t="shared" si="337"/>
        <v>0.73864406779661018</v>
      </c>
      <c r="J2916" s="51">
        <f t="shared" ca="1" si="338"/>
        <v>1</v>
      </c>
      <c r="K2916" s="47">
        <f t="shared" si="339"/>
        <v>21.98</v>
      </c>
      <c r="L2916" s="47">
        <f t="shared" si="340"/>
        <v>22.09</v>
      </c>
      <c r="M2916" s="47">
        <f t="shared" si="341"/>
        <v>21.61</v>
      </c>
      <c r="N2916" s="47">
        <f t="shared" si="342"/>
        <v>21.79</v>
      </c>
      <c r="O2916" s="48">
        <f t="shared" ca="1" si="343"/>
        <v>1572600</v>
      </c>
    </row>
    <row r="2917" spans="1:15" x14ac:dyDescent="0.25">
      <c r="A2917">
        <v>2902</v>
      </c>
      <c r="B2917" s="84">
        <v>37743</v>
      </c>
      <c r="C2917" s="47">
        <v>29.45</v>
      </c>
      <c r="D2917" s="47">
        <v>30.07</v>
      </c>
      <c r="E2917" s="47">
        <v>29.45</v>
      </c>
      <c r="F2917" s="47">
        <v>29.88</v>
      </c>
      <c r="G2917" s="48">
        <v>1633100</v>
      </c>
      <c r="H2917" s="47">
        <v>22.07</v>
      </c>
      <c r="I2917" s="51">
        <f t="shared" si="337"/>
        <v>0.73862115127175376</v>
      </c>
      <c r="J2917" s="51">
        <f t="shared" ca="1" si="338"/>
        <v>1</v>
      </c>
      <c r="K2917" s="47">
        <f t="shared" si="339"/>
        <v>21.75</v>
      </c>
      <c r="L2917" s="47">
        <f t="shared" si="340"/>
        <v>22.21</v>
      </c>
      <c r="M2917" s="47">
        <f t="shared" si="341"/>
        <v>21.75</v>
      </c>
      <c r="N2917" s="47">
        <f t="shared" si="342"/>
        <v>22.07</v>
      </c>
      <c r="O2917" s="48">
        <f t="shared" ca="1" si="343"/>
        <v>1633100</v>
      </c>
    </row>
    <row r="2918" spans="1:15" x14ac:dyDescent="0.25">
      <c r="A2918">
        <v>2903</v>
      </c>
      <c r="B2918" s="84">
        <v>37742</v>
      </c>
      <c r="C2918" s="47">
        <v>29.8</v>
      </c>
      <c r="D2918" s="47">
        <v>29.8</v>
      </c>
      <c r="E2918" s="47">
        <v>29.05</v>
      </c>
      <c r="F2918" s="47">
        <v>29.51</v>
      </c>
      <c r="G2918" s="48">
        <v>1390800</v>
      </c>
      <c r="H2918" s="47">
        <v>21.8</v>
      </c>
      <c r="I2918" s="51">
        <f t="shared" si="337"/>
        <v>0.73873263300576075</v>
      </c>
      <c r="J2918" s="51">
        <f t="shared" ca="1" si="338"/>
        <v>1</v>
      </c>
      <c r="K2918" s="47">
        <f t="shared" si="339"/>
        <v>22.01</v>
      </c>
      <c r="L2918" s="47">
        <f t="shared" si="340"/>
        <v>22.01</v>
      </c>
      <c r="M2918" s="47">
        <f t="shared" si="341"/>
        <v>21.46</v>
      </c>
      <c r="N2918" s="47">
        <f t="shared" si="342"/>
        <v>21.8</v>
      </c>
      <c r="O2918" s="48">
        <f t="shared" ca="1" si="343"/>
        <v>1390800</v>
      </c>
    </row>
    <row r="2919" spans="1:15" x14ac:dyDescent="0.25">
      <c r="A2919">
        <v>2904</v>
      </c>
      <c r="B2919" s="84">
        <v>37741</v>
      </c>
      <c r="C2919" s="47">
        <v>30</v>
      </c>
      <c r="D2919" s="47">
        <v>30.4</v>
      </c>
      <c r="E2919" s="47">
        <v>29.27</v>
      </c>
      <c r="F2919" s="47">
        <v>29.93</v>
      </c>
      <c r="G2919" s="48">
        <v>2983600</v>
      </c>
      <c r="H2919" s="47">
        <v>22.11</v>
      </c>
      <c r="I2919" s="51">
        <f t="shared" si="337"/>
        <v>0.73872368860674908</v>
      </c>
      <c r="J2919" s="51">
        <f t="shared" ca="1" si="338"/>
        <v>1</v>
      </c>
      <c r="K2919" s="47">
        <f t="shared" si="339"/>
        <v>22.16</v>
      </c>
      <c r="L2919" s="47">
        <f t="shared" si="340"/>
        <v>22.46</v>
      </c>
      <c r="M2919" s="47">
        <f t="shared" si="341"/>
        <v>21.62</v>
      </c>
      <c r="N2919" s="47">
        <f t="shared" si="342"/>
        <v>22.11</v>
      </c>
      <c r="O2919" s="48">
        <f t="shared" ca="1" si="343"/>
        <v>2983600</v>
      </c>
    </row>
    <row r="2920" spans="1:15" x14ac:dyDescent="0.25">
      <c r="A2920">
        <v>2905</v>
      </c>
      <c r="B2920" s="84">
        <v>37740</v>
      </c>
      <c r="C2920" s="47">
        <v>30.22</v>
      </c>
      <c r="D2920" s="47">
        <v>30.68</v>
      </c>
      <c r="E2920" s="47">
        <v>29.5</v>
      </c>
      <c r="F2920" s="47">
        <v>30.19</v>
      </c>
      <c r="G2920" s="48">
        <v>1689200</v>
      </c>
      <c r="H2920" s="47">
        <v>22.3</v>
      </c>
      <c r="I2920" s="51">
        <f t="shared" si="337"/>
        <v>0.73865518383570716</v>
      </c>
      <c r="J2920" s="51">
        <f t="shared" ca="1" si="338"/>
        <v>1</v>
      </c>
      <c r="K2920" s="47">
        <f t="shared" si="339"/>
        <v>22.32</v>
      </c>
      <c r="L2920" s="47">
        <f t="shared" si="340"/>
        <v>22.66</v>
      </c>
      <c r="M2920" s="47">
        <f t="shared" si="341"/>
        <v>21.79</v>
      </c>
      <c r="N2920" s="47">
        <f t="shared" si="342"/>
        <v>22.3</v>
      </c>
      <c r="O2920" s="48">
        <f t="shared" ca="1" si="343"/>
        <v>1689200</v>
      </c>
    </row>
    <row r="2921" spans="1:15" x14ac:dyDescent="0.25">
      <c r="A2921">
        <v>2906</v>
      </c>
      <c r="B2921" s="84">
        <v>37739</v>
      </c>
      <c r="C2921" s="47">
        <v>29.85</v>
      </c>
      <c r="D2921" s="47">
        <v>30.41</v>
      </c>
      <c r="E2921" s="47">
        <v>29.7</v>
      </c>
      <c r="F2921" s="47">
        <v>30.35</v>
      </c>
      <c r="G2921" s="48">
        <v>1505800</v>
      </c>
      <c r="H2921" s="47">
        <v>22.42</v>
      </c>
      <c r="I2921" s="51">
        <f t="shared" si="337"/>
        <v>0.73871499176276778</v>
      </c>
      <c r="J2921" s="51">
        <f t="shared" ca="1" si="338"/>
        <v>1</v>
      </c>
      <c r="K2921" s="47">
        <f t="shared" si="339"/>
        <v>22.05</v>
      </c>
      <c r="L2921" s="47">
        <f t="shared" si="340"/>
        <v>22.46</v>
      </c>
      <c r="M2921" s="47">
        <f t="shared" si="341"/>
        <v>21.94</v>
      </c>
      <c r="N2921" s="47">
        <f t="shared" si="342"/>
        <v>22.42</v>
      </c>
      <c r="O2921" s="48">
        <f t="shared" ca="1" si="343"/>
        <v>1505800</v>
      </c>
    </row>
    <row r="2922" spans="1:15" x14ac:dyDescent="0.25">
      <c r="A2922">
        <v>2907</v>
      </c>
      <c r="B2922" s="84">
        <v>37736</v>
      </c>
      <c r="C2922" s="47">
        <v>30.32</v>
      </c>
      <c r="D2922" s="47">
        <v>30.48</v>
      </c>
      <c r="E2922" s="47">
        <v>29.71</v>
      </c>
      <c r="F2922" s="47">
        <v>29.91</v>
      </c>
      <c r="G2922" s="48">
        <v>1557800</v>
      </c>
      <c r="H2922" s="47">
        <v>22.09</v>
      </c>
      <c r="I2922" s="51">
        <f t="shared" si="337"/>
        <v>0.73854898027415583</v>
      </c>
      <c r="J2922" s="51">
        <f t="shared" ca="1" si="338"/>
        <v>1</v>
      </c>
      <c r="K2922" s="47">
        <f t="shared" si="339"/>
        <v>22.39</v>
      </c>
      <c r="L2922" s="47">
        <f t="shared" si="340"/>
        <v>22.51</v>
      </c>
      <c r="M2922" s="47">
        <f t="shared" si="341"/>
        <v>21.94</v>
      </c>
      <c r="N2922" s="47">
        <f t="shared" si="342"/>
        <v>22.09</v>
      </c>
      <c r="O2922" s="48">
        <f t="shared" ca="1" si="343"/>
        <v>1557800</v>
      </c>
    </row>
    <row r="2923" spans="1:15" x14ac:dyDescent="0.25">
      <c r="A2923">
        <v>2908</v>
      </c>
      <c r="B2923" s="84">
        <v>37735</v>
      </c>
      <c r="C2923" s="47">
        <v>30.15</v>
      </c>
      <c r="D2923" s="47">
        <v>30.4</v>
      </c>
      <c r="E2923" s="47">
        <v>29.88</v>
      </c>
      <c r="F2923" s="47">
        <v>30.4</v>
      </c>
      <c r="G2923" s="48">
        <v>2096900</v>
      </c>
      <c r="H2923" s="47">
        <v>22.45</v>
      </c>
      <c r="I2923" s="51">
        <f t="shared" si="337"/>
        <v>0.73848684210526316</v>
      </c>
      <c r="J2923" s="51">
        <f t="shared" ca="1" si="338"/>
        <v>1</v>
      </c>
      <c r="K2923" s="47">
        <f t="shared" si="339"/>
        <v>22.27</v>
      </c>
      <c r="L2923" s="47">
        <f t="shared" si="340"/>
        <v>22.45</v>
      </c>
      <c r="M2923" s="47">
        <f t="shared" si="341"/>
        <v>22.07</v>
      </c>
      <c r="N2923" s="47">
        <f t="shared" si="342"/>
        <v>22.45</v>
      </c>
      <c r="O2923" s="48">
        <f t="shared" ca="1" si="343"/>
        <v>2096900</v>
      </c>
    </row>
    <row r="2924" spans="1:15" x14ac:dyDescent="0.25">
      <c r="A2924">
        <v>2909</v>
      </c>
      <c r="B2924" s="84">
        <v>37734</v>
      </c>
      <c r="C2924" s="47">
        <v>29.74</v>
      </c>
      <c r="D2924" s="47">
        <v>30.3</v>
      </c>
      <c r="E2924" s="47">
        <v>29.42</v>
      </c>
      <c r="F2924" s="47">
        <v>30.3</v>
      </c>
      <c r="G2924" s="48">
        <v>3028000</v>
      </c>
      <c r="H2924" s="47">
        <v>22.38</v>
      </c>
      <c r="I2924" s="51">
        <f t="shared" si="337"/>
        <v>0.7386138613861386</v>
      </c>
      <c r="J2924" s="51">
        <f t="shared" ca="1" si="338"/>
        <v>1</v>
      </c>
      <c r="K2924" s="47">
        <f t="shared" si="339"/>
        <v>21.97</v>
      </c>
      <c r="L2924" s="47">
        <f t="shared" si="340"/>
        <v>22.38</v>
      </c>
      <c r="M2924" s="47">
        <f t="shared" si="341"/>
        <v>21.73</v>
      </c>
      <c r="N2924" s="47">
        <f t="shared" si="342"/>
        <v>22.38</v>
      </c>
      <c r="O2924" s="48">
        <f t="shared" ca="1" si="343"/>
        <v>3028000</v>
      </c>
    </row>
    <row r="2925" spans="1:15" x14ac:dyDescent="0.25">
      <c r="A2925">
        <v>2910</v>
      </c>
      <c r="B2925" s="84">
        <v>37733</v>
      </c>
      <c r="C2925" s="47">
        <v>29</v>
      </c>
      <c r="D2925" s="47">
        <v>29.9</v>
      </c>
      <c r="E2925" s="47">
        <v>28.9</v>
      </c>
      <c r="F2925" s="47">
        <v>29.75</v>
      </c>
      <c r="G2925" s="48">
        <v>3018200</v>
      </c>
      <c r="H2925" s="47">
        <v>21.97</v>
      </c>
      <c r="I2925" s="51">
        <f t="shared" si="337"/>
        <v>0.7384873949579831</v>
      </c>
      <c r="J2925" s="51">
        <f t="shared" ca="1" si="338"/>
        <v>1</v>
      </c>
      <c r="K2925" s="47">
        <f t="shared" si="339"/>
        <v>21.42</v>
      </c>
      <c r="L2925" s="47">
        <f t="shared" si="340"/>
        <v>22.08</v>
      </c>
      <c r="M2925" s="47">
        <f t="shared" si="341"/>
        <v>21.34</v>
      </c>
      <c r="N2925" s="47">
        <f t="shared" si="342"/>
        <v>21.97</v>
      </c>
      <c r="O2925" s="48">
        <f t="shared" ca="1" si="343"/>
        <v>3018200</v>
      </c>
    </row>
    <row r="2926" spans="1:15" x14ac:dyDescent="0.25">
      <c r="A2926">
        <v>2911</v>
      </c>
      <c r="B2926" s="84">
        <v>37732</v>
      </c>
      <c r="C2926" s="47">
        <v>29</v>
      </c>
      <c r="D2926" s="47">
        <v>29.21</v>
      </c>
      <c r="E2926" s="47">
        <v>28.78</v>
      </c>
      <c r="F2926" s="47">
        <v>28.83</v>
      </c>
      <c r="G2926" s="48">
        <v>1623100</v>
      </c>
      <c r="H2926" s="47">
        <v>21.29</v>
      </c>
      <c r="I2926" s="51">
        <f t="shared" si="337"/>
        <v>0.73846687478321194</v>
      </c>
      <c r="J2926" s="51">
        <f t="shared" ca="1" si="338"/>
        <v>1</v>
      </c>
      <c r="K2926" s="47">
        <f t="shared" si="339"/>
        <v>21.42</v>
      </c>
      <c r="L2926" s="47">
        <f t="shared" si="340"/>
        <v>21.57</v>
      </c>
      <c r="M2926" s="47">
        <f t="shared" si="341"/>
        <v>21.25</v>
      </c>
      <c r="N2926" s="47">
        <f t="shared" si="342"/>
        <v>21.29</v>
      </c>
      <c r="O2926" s="48">
        <f t="shared" ca="1" si="343"/>
        <v>1623100</v>
      </c>
    </row>
    <row r="2927" spans="1:15" x14ac:dyDescent="0.25">
      <c r="A2927">
        <v>2912</v>
      </c>
      <c r="B2927" s="84">
        <v>37728</v>
      </c>
      <c r="C2927" s="47">
        <v>28.05</v>
      </c>
      <c r="D2927" s="47">
        <v>28.98</v>
      </c>
      <c r="E2927" s="47">
        <v>28.01</v>
      </c>
      <c r="F2927" s="47">
        <v>28.98</v>
      </c>
      <c r="G2927" s="48">
        <v>2210900</v>
      </c>
      <c r="H2927" s="47">
        <v>21.4</v>
      </c>
      <c r="I2927" s="51">
        <f t="shared" si="337"/>
        <v>0.73844030365769486</v>
      </c>
      <c r="J2927" s="51">
        <f t="shared" ca="1" si="338"/>
        <v>1</v>
      </c>
      <c r="K2927" s="47">
        <f t="shared" si="339"/>
        <v>20.71</v>
      </c>
      <c r="L2927" s="47">
        <f t="shared" si="340"/>
        <v>21.4</v>
      </c>
      <c r="M2927" s="47">
        <f t="shared" si="341"/>
        <v>20.68</v>
      </c>
      <c r="N2927" s="47">
        <f t="shared" si="342"/>
        <v>21.4</v>
      </c>
      <c r="O2927" s="48">
        <f t="shared" ca="1" si="343"/>
        <v>2210900</v>
      </c>
    </row>
    <row r="2928" spans="1:15" x14ac:dyDescent="0.25">
      <c r="A2928">
        <v>2913</v>
      </c>
      <c r="B2928" s="84">
        <v>37727</v>
      </c>
      <c r="C2928" s="47">
        <v>28.35</v>
      </c>
      <c r="D2928" s="47">
        <v>28.45</v>
      </c>
      <c r="E2928" s="47">
        <v>27.98</v>
      </c>
      <c r="F2928" s="47">
        <v>27.99</v>
      </c>
      <c r="G2928" s="48">
        <v>2179200</v>
      </c>
      <c r="H2928" s="47">
        <v>20.67</v>
      </c>
      <c r="I2928" s="51">
        <f t="shared" si="337"/>
        <v>0.73847802786709549</v>
      </c>
      <c r="J2928" s="51">
        <f t="shared" ca="1" si="338"/>
        <v>1</v>
      </c>
      <c r="K2928" s="47">
        <f t="shared" si="339"/>
        <v>20.94</v>
      </c>
      <c r="L2928" s="47">
        <f t="shared" si="340"/>
        <v>21.01</v>
      </c>
      <c r="M2928" s="47">
        <f t="shared" si="341"/>
        <v>20.66</v>
      </c>
      <c r="N2928" s="47">
        <f t="shared" si="342"/>
        <v>20.67</v>
      </c>
      <c r="O2928" s="48">
        <f t="shared" ca="1" si="343"/>
        <v>2179200</v>
      </c>
    </row>
    <row r="2929" spans="1:15" x14ac:dyDescent="0.25">
      <c r="A2929">
        <v>2914</v>
      </c>
      <c r="B2929" s="84">
        <v>37726</v>
      </c>
      <c r="C2929" s="47">
        <v>27.9</v>
      </c>
      <c r="D2929" s="47">
        <v>28.05</v>
      </c>
      <c r="E2929" s="47">
        <v>27.69</v>
      </c>
      <c r="F2929" s="47">
        <v>28.04</v>
      </c>
      <c r="G2929" s="48">
        <v>1920000</v>
      </c>
      <c r="H2929" s="47">
        <v>20.71</v>
      </c>
      <c r="I2929" s="51">
        <f t="shared" si="337"/>
        <v>0.73858773181169768</v>
      </c>
      <c r="J2929" s="51">
        <f t="shared" ca="1" si="338"/>
        <v>1</v>
      </c>
      <c r="K2929" s="47">
        <f t="shared" si="339"/>
        <v>20.61</v>
      </c>
      <c r="L2929" s="47">
        <f t="shared" si="340"/>
        <v>20.72</v>
      </c>
      <c r="M2929" s="47">
        <f t="shared" si="341"/>
        <v>20.45</v>
      </c>
      <c r="N2929" s="47">
        <f t="shared" si="342"/>
        <v>20.71</v>
      </c>
      <c r="O2929" s="48">
        <f t="shared" ca="1" si="343"/>
        <v>1920000</v>
      </c>
    </row>
    <row r="2930" spans="1:15" x14ac:dyDescent="0.25">
      <c r="A2930">
        <v>2915</v>
      </c>
      <c r="B2930" s="84">
        <v>37725</v>
      </c>
      <c r="C2930" s="47">
        <v>27.45</v>
      </c>
      <c r="D2930" s="47">
        <v>27.97</v>
      </c>
      <c r="E2930" s="47">
        <v>27.38</v>
      </c>
      <c r="F2930" s="47">
        <v>27.96</v>
      </c>
      <c r="G2930" s="48">
        <v>1459900</v>
      </c>
      <c r="H2930" s="47">
        <v>20.65</v>
      </c>
      <c r="I2930" s="51">
        <f t="shared" si="337"/>
        <v>0.73855507868383397</v>
      </c>
      <c r="J2930" s="51">
        <f t="shared" ca="1" si="338"/>
        <v>1</v>
      </c>
      <c r="K2930" s="47">
        <f t="shared" si="339"/>
        <v>20.27</v>
      </c>
      <c r="L2930" s="47">
        <f t="shared" si="340"/>
        <v>20.66</v>
      </c>
      <c r="M2930" s="47">
        <f t="shared" si="341"/>
        <v>20.22</v>
      </c>
      <c r="N2930" s="47">
        <f t="shared" si="342"/>
        <v>20.65</v>
      </c>
      <c r="O2930" s="48">
        <f t="shared" ca="1" si="343"/>
        <v>1459900</v>
      </c>
    </row>
    <row r="2931" spans="1:15" x14ac:dyDescent="0.25">
      <c r="A2931">
        <v>2916</v>
      </c>
      <c r="B2931" s="84">
        <v>37722</v>
      </c>
      <c r="C2931" s="47">
        <v>27.98</v>
      </c>
      <c r="D2931" s="47">
        <v>27.98</v>
      </c>
      <c r="E2931" s="47">
        <v>27.15</v>
      </c>
      <c r="F2931" s="47">
        <v>27.37</v>
      </c>
      <c r="G2931" s="48">
        <v>2214400</v>
      </c>
      <c r="H2931" s="47">
        <v>20.22</v>
      </c>
      <c r="I2931" s="51">
        <f t="shared" si="337"/>
        <v>0.73876507124588964</v>
      </c>
      <c r="J2931" s="51">
        <f t="shared" ca="1" si="338"/>
        <v>1</v>
      </c>
      <c r="K2931" s="47">
        <f t="shared" si="339"/>
        <v>20.67</v>
      </c>
      <c r="L2931" s="47">
        <f t="shared" si="340"/>
        <v>20.67</v>
      </c>
      <c r="M2931" s="47">
        <f t="shared" si="341"/>
        <v>20.059999999999999</v>
      </c>
      <c r="N2931" s="47">
        <f t="shared" si="342"/>
        <v>20.22</v>
      </c>
      <c r="O2931" s="48">
        <f t="shared" ca="1" si="343"/>
        <v>2214400</v>
      </c>
    </row>
    <row r="2932" spans="1:15" x14ac:dyDescent="0.25">
      <c r="A2932">
        <v>2917</v>
      </c>
      <c r="B2932" s="84">
        <v>37721</v>
      </c>
      <c r="C2932" s="47">
        <v>28.25</v>
      </c>
      <c r="D2932" s="47">
        <v>28.29</v>
      </c>
      <c r="E2932" s="47">
        <v>27.56</v>
      </c>
      <c r="F2932" s="47">
        <v>27.98</v>
      </c>
      <c r="G2932" s="48">
        <v>2555800</v>
      </c>
      <c r="H2932" s="47">
        <v>20.67</v>
      </c>
      <c r="I2932" s="51">
        <f t="shared" si="337"/>
        <v>0.73874195854181568</v>
      </c>
      <c r="J2932" s="51">
        <f t="shared" ca="1" si="338"/>
        <v>1</v>
      </c>
      <c r="K2932" s="47">
        <f t="shared" si="339"/>
        <v>20.87</v>
      </c>
      <c r="L2932" s="47">
        <f t="shared" si="340"/>
        <v>20.9</v>
      </c>
      <c r="M2932" s="47">
        <f t="shared" si="341"/>
        <v>20.36</v>
      </c>
      <c r="N2932" s="47">
        <f t="shared" si="342"/>
        <v>20.67</v>
      </c>
      <c r="O2932" s="48">
        <f t="shared" ca="1" si="343"/>
        <v>2555800</v>
      </c>
    </row>
    <row r="2933" spans="1:15" x14ac:dyDescent="0.25">
      <c r="A2933">
        <v>2918</v>
      </c>
      <c r="B2933" s="84">
        <v>37720</v>
      </c>
      <c r="C2933" s="47">
        <v>28.55</v>
      </c>
      <c r="D2933" s="47">
        <v>28.89</v>
      </c>
      <c r="E2933" s="47">
        <v>28.18</v>
      </c>
      <c r="F2933" s="47">
        <v>28.3</v>
      </c>
      <c r="G2933" s="48">
        <v>1767500</v>
      </c>
      <c r="H2933" s="47">
        <v>20.9</v>
      </c>
      <c r="I2933" s="51">
        <f t="shared" si="337"/>
        <v>0.73851590106007059</v>
      </c>
      <c r="J2933" s="51">
        <f t="shared" ca="1" si="338"/>
        <v>1</v>
      </c>
      <c r="K2933" s="47">
        <f t="shared" si="339"/>
        <v>21.08</v>
      </c>
      <c r="L2933" s="47">
        <f t="shared" si="340"/>
        <v>21.34</v>
      </c>
      <c r="M2933" s="47">
        <f t="shared" si="341"/>
        <v>20.81</v>
      </c>
      <c r="N2933" s="47">
        <f t="shared" si="342"/>
        <v>20.9</v>
      </c>
      <c r="O2933" s="48">
        <f t="shared" ca="1" si="343"/>
        <v>1767500</v>
      </c>
    </row>
    <row r="2934" spans="1:15" x14ac:dyDescent="0.25">
      <c r="A2934">
        <v>2919</v>
      </c>
      <c r="B2934" s="84">
        <v>37719</v>
      </c>
      <c r="C2934" s="47">
        <v>28.31</v>
      </c>
      <c r="D2934" s="47">
        <v>28.58</v>
      </c>
      <c r="E2934" s="47">
        <v>28.18</v>
      </c>
      <c r="F2934" s="47">
        <v>28.55</v>
      </c>
      <c r="G2934" s="48">
        <v>1235300</v>
      </c>
      <c r="H2934" s="47">
        <v>21.09</v>
      </c>
      <c r="I2934" s="51">
        <f t="shared" si="337"/>
        <v>0.73870402802101576</v>
      </c>
      <c r="J2934" s="51">
        <f t="shared" ca="1" si="338"/>
        <v>1</v>
      </c>
      <c r="K2934" s="47">
        <f t="shared" si="339"/>
        <v>20.91</v>
      </c>
      <c r="L2934" s="47">
        <f t="shared" si="340"/>
        <v>21.11</v>
      </c>
      <c r="M2934" s="47">
        <f t="shared" si="341"/>
        <v>20.82</v>
      </c>
      <c r="N2934" s="47">
        <f t="shared" si="342"/>
        <v>21.09</v>
      </c>
      <c r="O2934" s="48">
        <f t="shared" ca="1" si="343"/>
        <v>1235300</v>
      </c>
    </row>
    <row r="2935" spans="1:15" x14ac:dyDescent="0.25">
      <c r="A2935">
        <v>2920</v>
      </c>
      <c r="B2935" s="84">
        <v>37718</v>
      </c>
      <c r="C2935" s="47">
        <v>28.76</v>
      </c>
      <c r="D2935" s="47">
        <v>29.39</v>
      </c>
      <c r="E2935" s="47">
        <v>28.3</v>
      </c>
      <c r="F2935" s="47">
        <v>28.31</v>
      </c>
      <c r="G2935" s="48">
        <v>2316900</v>
      </c>
      <c r="H2935" s="47">
        <v>20.91</v>
      </c>
      <c r="I2935" s="51">
        <f t="shared" si="337"/>
        <v>0.73860826563051929</v>
      </c>
      <c r="J2935" s="51">
        <f t="shared" ca="1" si="338"/>
        <v>1</v>
      </c>
      <c r="K2935" s="47">
        <f t="shared" si="339"/>
        <v>21.24</v>
      </c>
      <c r="L2935" s="47">
        <f t="shared" si="340"/>
        <v>21.71</v>
      </c>
      <c r="M2935" s="47">
        <f t="shared" si="341"/>
        <v>20.9</v>
      </c>
      <c r="N2935" s="47">
        <f t="shared" si="342"/>
        <v>20.91</v>
      </c>
      <c r="O2935" s="48">
        <f t="shared" ca="1" si="343"/>
        <v>2316900</v>
      </c>
    </row>
    <row r="2936" spans="1:15" x14ac:dyDescent="0.25">
      <c r="A2936">
        <v>2921</v>
      </c>
      <c r="B2936" s="84">
        <v>37715</v>
      </c>
      <c r="C2936" s="47">
        <v>28.98</v>
      </c>
      <c r="D2936" s="47">
        <v>29.1</v>
      </c>
      <c r="E2936" s="47">
        <v>28.5</v>
      </c>
      <c r="F2936" s="47">
        <v>28.76</v>
      </c>
      <c r="G2936" s="48">
        <v>2063100</v>
      </c>
      <c r="H2936" s="47">
        <v>21.24</v>
      </c>
      <c r="I2936" s="51">
        <f t="shared" si="337"/>
        <v>0.73852573018080658</v>
      </c>
      <c r="J2936" s="51">
        <f t="shared" ca="1" si="338"/>
        <v>1</v>
      </c>
      <c r="K2936" s="47">
        <f t="shared" si="339"/>
        <v>21.4</v>
      </c>
      <c r="L2936" s="47">
        <f t="shared" si="340"/>
        <v>21.49</v>
      </c>
      <c r="M2936" s="47">
        <f t="shared" si="341"/>
        <v>21.05</v>
      </c>
      <c r="N2936" s="47">
        <f t="shared" si="342"/>
        <v>21.24</v>
      </c>
      <c r="O2936" s="48">
        <f t="shared" ca="1" si="343"/>
        <v>2063100</v>
      </c>
    </row>
    <row r="2937" spans="1:15" x14ac:dyDescent="0.25">
      <c r="A2937">
        <v>2922</v>
      </c>
      <c r="B2937" s="84">
        <v>37714</v>
      </c>
      <c r="C2937" s="47">
        <v>29.35</v>
      </c>
      <c r="D2937" s="47">
        <v>29.4</v>
      </c>
      <c r="E2937" s="47">
        <v>28.86</v>
      </c>
      <c r="F2937" s="47">
        <v>28.99</v>
      </c>
      <c r="G2937" s="48">
        <v>2774400</v>
      </c>
      <c r="H2937" s="47">
        <v>21.41</v>
      </c>
      <c r="I2937" s="51">
        <f t="shared" si="337"/>
        <v>0.73853052776819594</v>
      </c>
      <c r="J2937" s="51">
        <f t="shared" ca="1" si="338"/>
        <v>1</v>
      </c>
      <c r="K2937" s="47">
        <f t="shared" si="339"/>
        <v>21.68</v>
      </c>
      <c r="L2937" s="47">
        <f t="shared" si="340"/>
        <v>21.71</v>
      </c>
      <c r="M2937" s="47">
        <f t="shared" si="341"/>
        <v>21.31</v>
      </c>
      <c r="N2937" s="47">
        <f t="shared" si="342"/>
        <v>21.41</v>
      </c>
      <c r="O2937" s="48">
        <f t="shared" ca="1" si="343"/>
        <v>2774400</v>
      </c>
    </row>
    <row r="2938" spans="1:15" x14ac:dyDescent="0.25">
      <c r="A2938">
        <v>2923</v>
      </c>
      <c r="B2938" s="84">
        <v>37713</v>
      </c>
      <c r="C2938" s="47">
        <v>29.64</v>
      </c>
      <c r="D2938" s="47">
        <v>29.64</v>
      </c>
      <c r="E2938" s="47">
        <v>28.36</v>
      </c>
      <c r="F2938" s="47">
        <v>28.96</v>
      </c>
      <c r="G2938" s="48">
        <v>3304800</v>
      </c>
      <c r="H2938" s="47">
        <v>21.24</v>
      </c>
      <c r="I2938" s="51">
        <f t="shared" si="337"/>
        <v>0.73342541436464082</v>
      </c>
      <c r="J2938" s="51">
        <f t="shared" ca="1" si="338"/>
        <v>1</v>
      </c>
      <c r="K2938" s="47">
        <f t="shared" si="339"/>
        <v>21.74</v>
      </c>
      <c r="L2938" s="47">
        <f t="shared" si="340"/>
        <v>21.74</v>
      </c>
      <c r="M2938" s="47">
        <f t="shared" si="341"/>
        <v>20.8</v>
      </c>
      <c r="N2938" s="47">
        <f t="shared" si="342"/>
        <v>21.24</v>
      </c>
      <c r="O2938" s="48">
        <f t="shared" ca="1" si="343"/>
        <v>3304800</v>
      </c>
    </row>
    <row r="2939" spans="1:15" x14ac:dyDescent="0.25">
      <c r="A2939">
        <v>2924</v>
      </c>
      <c r="B2939" s="84">
        <v>37712</v>
      </c>
      <c r="C2939" s="47">
        <v>28.65</v>
      </c>
      <c r="D2939" s="47">
        <v>29.02</v>
      </c>
      <c r="E2939" s="47">
        <v>28.4</v>
      </c>
      <c r="F2939" s="47">
        <v>28.88</v>
      </c>
      <c r="G2939" s="48">
        <v>2403500</v>
      </c>
      <c r="H2939" s="47">
        <v>21.18</v>
      </c>
      <c r="I2939" s="51">
        <f t="shared" si="337"/>
        <v>0.7333795013850416</v>
      </c>
      <c r="J2939" s="51">
        <f t="shared" ca="1" si="338"/>
        <v>1</v>
      </c>
      <c r="K2939" s="47">
        <f t="shared" si="339"/>
        <v>21.01</v>
      </c>
      <c r="L2939" s="47">
        <f t="shared" si="340"/>
        <v>21.28</v>
      </c>
      <c r="M2939" s="47">
        <f t="shared" si="341"/>
        <v>20.83</v>
      </c>
      <c r="N2939" s="47">
        <f t="shared" si="342"/>
        <v>21.18</v>
      </c>
      <c r="O2939" s="48">
        <f t="shared" ca="1" si="343"/>
        <v>2403500</v>
      </c>
    </row>
    <row r="2940" spans="1:15" x14ac:dyDescent="0.25">
      <c r="A2940">
        <v>2925</v>
      </c>
      <c r="B2940" s="84">
        <v>37711</v>
      </c>
      <c r="C2940" s="47">
        <v>28.1</v>
      </c>
      <c r="D2940" s="47">
        <v>28.75</v>
      </c>
      <c r="E2940" s="47">
        <v>28.05</v>
      </c>
      <c r="F2940" s="47">
        <v>28.37</v>
      </c>
      <c r="G2940" s="48">
        <v>2202000</v>
      </c>
      <c r="H2940" s="47">
        <v>20.81</v>
      </c>
      <c r="I2940" s="51">
        <f t="shared" si="337"/>
        <v>0.73352132534367287</v>
      </c>
      <c r="J2940" s="51">
        <f t="shared" ca="1" si="338"/>
        <v>1</v>
      </c>
      <c r="K2940" s="47">
        <f t="shared" si="339"/>
        <v>20.61</v>
      </c>
      <c r="L2940" s="47">
        <f t="shared" si="340"/>
        <v>21.09</v>
      </c>
      <c r="M2940" s="47">
        <f t="shared" si="341"/>
        <v>20.58</v>
      </c>
      <c r="N2940" s="47">
        <f t="shared" si="342"/>
        <v>20.81</v>
      </c>
      <c r="O2940" s="48">
        <f t="shared" ca="1" si="343"/>
        <v>2202000</v>
      </c>
    </row>
    <row r="2941" spans="1:15" x14ac:dyDescent="0.25">
      <c r="A2941">
        <v>2926</v>
      </c>
      <c r="B2941" s="84">
        <v>37708</v>
      </c>
      <c r="C2941" s="47">
        <v>28.8</v>
      </c>
      <c r="D2941" s="47">
        <v>29.02</v>
      </c>
      <c r="E2941" s="47">
        <v>28.65</v>
      </c>
      <c r="F2941" s="47">
        <v>28.88</v>
      </c>
      <c r="G2941" s="48">
        <v>2231300</v>
      </c>
      <c r="H2941" s="47">
        <v>21.18</v>
      </c>
      <c r="I2941" s="51">
        <f t="shared" si="337"/>
        <v>0.7333795013850416</v>
      </c>
      <c r="J2941" s="51">
        <f t="shared" ca="1" si="338"/>
        <v>1</v>
      </c>
      <c r="K2941" s="47">
        <f t="shared" si="339"/>
        <v>21.12</v>
      </c>
      <c r="L2941" s="47">
        <f t="shared" si="340"/>
        <v>21.28</v>
      </c>
      <c r="M2941" s="47">
        <f t="shared" si="341"/>
        <v>21.01</v>
      </c>
      <c r="N2941" s="47">
        <f t="shared" si="342"/>
        <v>21.18</v>
      </c>
      <c r="O2941" s="48">
        <f t="shared" ca="1" si="343"/>
        <v>2231300</v>
      </c>
    </row>
    <row r="2942" spans="1:15" x14ac:dyDescent="0.25">
      <c r="A2942">
        <v>2927</v>
      </c>
      <c r="B2942" s="84">
        <v>37707</v>
      </c>
      <c r="C2942" s="47">
        <v>27.75</v>
      </c>
      <c r="D2942" s="47">
        <v>28.9</v>
      </c>
      <c r="E2942" s="47">
        <v>27.6</v>
      </c>
      <c r="F2942" s="47">
        <v>28.85</v>
      </c>
      <c r="G2942" s="48">
        <v>2820200</v>
      </c>
      <c r="H2942" s="47">
        <v>21.16</v>
      </c>
      <c r="I2942" s="51">
        <f t="shared" si="337"/>
        <v>0.73344887348353549</v>
      </c>
      <c r="J2942" s="51">
        <f t="shared" ca="1" si="338"/>
        <v>1</v>
      </c>
      <c r="K2942" s="47">
        <f t="shared" si="339"/>
        <v>20.350000000000001</v>
      </c>
      <c r="L2942" s="47">
        <f t="shared" si="340"/>
        <v>21.2</v>
      </c>
      <c r="M2942" s="47">
        <f t="shared" si="341"/>
        <v>20.239999999999998</v>
      </c>
      <c r="N2942" s="47">
        <f t="shared" si="342"/>
        <v>21.16</v>
      </c>
      <c r="O2942" s="48">
        <f t="shared" ca="1" si="343"/>
        <v>2820200</v>
      </c>
    </row>
    <row r="2943" spans="1:15" x14ac:dyDescent="0.25">
      <c r="A2943">
        <v>2928</v>
      </c>
      <c r="B2943" s="84">
        <v>37706</v>
      </c>
      <c r="C2943" s="47">
        <v>28.29</v>
      </c>
      <c r="D2943" s="47">
        <v>28.6</v>
      </c>
      <c r="E2943" s="47">
        <v>27.95</v>
      </c>
      <c r="F2943" s="47">
        <v>27.95</v>
      </c>
      <c r="G2943" s="48">
        <v>2372500</v>
      </c>
      <c r="H2943" s="47">
        <v>20.5</v>
      </c>
      <c r="I2943" s="51">
        <f t="shared" si="337"/>
        <v>0.73345259391771023</v>
      </c>
      <c r="J2943" s="51">
        <f t="shared" ca="1" si="338"/>
        <v>1</v>
      </c>
      <c r="K2943" s="47">
        <f t="shared" si="339"/>
        <v>20.75</v>
      </c>
      <c r="L2943" s="47">
        <f t="shared" si="340"/>
        <v>20.98</v>
      </c>
      <c r="M2943" s="47">
        <f t="shared" si="341"/>
        <v>20.5</v>
      </c>
      <c r="N2943" s="47">
        <f t="shared" si="342"/>
        <v>20.5</v>
      </c>
      <c r="O2943" s="48">
        <f t="shared" ca="1" si="343"/>
        <v>2372500</v>
      </c>
    </row>
    <row r="2944" spans="1:15" x14ac:dyDescent="0.25">
      <c r="A2944">
        <v>2929</v>
      </c>
      <c r="B2944" s="84">
        <v>37705</v>
      </c>
      <c r="C2944" s="47">
        <v>27.8</v>
      </c>
      <c r="D2944" s="47">
        <v>28.2</v>
      </c>
      <c r="E2944" s="47">
        <v>27.5</v>
      </c>
      <c r="F2944" s="47">
        <v>28.07</v>
      </c>
      <c r="G2944" s="48">
        <v>2726200</v>
      </c>
      <c r="H2944" s="47">
        <v>20.59</v>
      </c>
      <c r="I2944" s="51">
        <f t="shared" si="337"/>
        <v>0.73352333452084073</v>
      </c>
      <c r="J2944" s="51">
        <f t="shared" ca="1" si="338"/>
        <v>1</v>
      </c>
      <c r="K2944" s="47">
        <f t="shared" si="339"/>
        <v>20.39</v>
      </c>
      <c r="L2944" s="47">
        <f t="shared" si="340"/>
        <v>20.69</v>
      </c>
      <c r="M2944" s="47">
        <f t="shared" si="341"/>
        <v>20.170000000000002</v>
      </c>
      <c r="N2944" s="47">
        <f t="shared" si="342"/>
        <v>20.59</v>
      </c>
      <c r="O2944" s="48">
        <f t="shared" ca="1" si="343"/>
        <v>2726200</v>
      </c>
    </row>
    <row r="2945" spans="1:15" x14ac:dyDescent="0.25">
      <c r="A2945">
        <v>2930</v>
      </c>
      <c r="B2945" s="84">
        <v>37704</v>
      </c>
      <c r="C2945" s="47">
        <v>28.15</v>
      </c>
      <c r="D2945" s="47">
        <v>28.63</v>
      </c>
      <c r="E2945" s="47">
        <v>27.52</v>
      </c>
      <c r="F2945" s="47">
        <v>27.69</v>
      </c>
      <c r="G2945" s="48">
        <v>2817300</v>
      </c>
      <c r="H2945" s="47">
        <v>20.309999999999999</v>
      </c>
      <c r="I2945" s="51">
        <f t="shared" si="337"/>
        <v>0.7334777898158179</v>
      </c>
      <c r="J2945" s="51">
        <f t="shared" ca="1" si="338"/>
        <v>1</v>
      </c>
      <c r="K2945" s="47">
        <f t="shared" si="339"/>
        <v>20.65</v>
      </c>
      <c r="L2945" s="47">
        <f t="shared" si="340"/>
        <v>21</v>
      </c>
      <c r="M2945" s="47">
        <f t="shared" si="341"/>
        <v>20.190000000000001</v>
      </c>
      <c r="N2945" s="47">
        <f t="shared" si="342"/>
        <v>20.309999999999999</v>
      </c>
      <c r="O2945" s="48">
        <f t="shared" ca="1" si="343"/>
        <v>2817300</v>
      </c>
    </row>
    <row r="2946" spans="1:15" x14ac:dyDescent="0.25">
      <c r="A2946">
        <v>2931</v>
      </c>
      <c r="B2946" s="84">
        <v>37701</v>
      </c>
      <c r="C2946" s="47">
        <v>28.57</v>
      </c>
      <c r="D2946" s="47">
        <v>28.58</v>
      </c>
      <c r="E2946" s="47">
        <v>27.1</v>
      </c>
      <c r="F2946" s="47">
        <v>27.79</v>
      </c>
      <c r="G2946" s="48">
        <v>3490700</v>
      </c>
      <c r="H2946" s="47">
        <v>20.38</v>
      </c>
      <c r="I2946" s="51">
        <f t="shared" si="337"/>
        <v>0.73335732277797772</v>
      </c>
      <c r="J2946" s="51">
        <f t="shared" ca="1" si="338"/>
        <v>1</v>
      </c>
      <c r="K2946" s="47">
        <f t="shared" si="339"/>
        <v>20.95</v>
      </c>
      <c r="L2946" s="47">
        <f t="shared" si="340"/>
        <v>20.96</v>
      </c>
      <c r="M2946" s="47">
        <f t="shared" si="341"/>
        <v>19.87</v>
      </c>
      <c r="N2946" s="47">
        <f t="shared" si="342"/>
        <v>20.38</v>
      </c>
      <c r="O2946" s="48">
        <f t="shared" ca="1" si="343"/>
        <v>3490700</v>
      </c>
    </row>
    <row r="2947" spans="1:15" x14ac:dyDescent="0.25">
      <c r="A2947">
        <v>2932</v>
      </c>
      <c r="B2947" s="84">
        <v>37700</v>
      </c>
      <c r="C2947" s="47">
        <v>28.6</v>
      </c>
      <c r="D2947" s="47">
        <v>28.61</v>
      </c>
      <c r="E2947" s="47">
        <v>27.76</v>
      </c>
      <c r="F2947" s="47">
        <v>28.07</v>
      </c>
      <c r="G2947" s="48">
        <v>3004700</v>
      </c>
      <c r="H2947" s="47">
        <v>20.59</v>
      </c>
      <c r="I2947" s="51">
        <f t="shared" si="337"/>
        <v>0.73352333452084073</v>
      </c>
      <c r="J2947" s="51">
        <f t="shared" ca="1" si="338"/>
        <v>1</v>
      </c>
      <c r="K2947" s="47">
        <f t="shared" si="339"/>
        <v>20.98</v>
      </c>
      <c r="L2947" s="47">
        <f t="shared" si="340"/>
        <v>20.99</v>
      </c>
      <c r="M2947" s="47">
        <f t="shared" si="341"/>
        <v>20.36</v>
      </c>
      <c r="N2947" s="47">
        <f t="shared" si="342"/>
        <v>20.59</v>
      </c>
      <c r="O2947" s="48">
        <f t="shared" ca="1" si="343"/>
        <v>3004700</v>
      </c>
    </row>
    <row r="2948" spans="1:15" x14ac:dyDescent="0.25">
      <c r="A2948">
        <v>2933</v>
      </c>
      <c r="B2948" s="84">
        <v>37699</v>
      </c>
      <c r="C2948" s="47">
        <v>28.45</v>
      </c>
      <c r="D2948" s="47">
        <v>28.57</v>
      </c>
      <c r="E2948" s="47">
        <v>27.95</v>
      </c>
      <c r="F2948" s="47">
        <v>28.35</v>
      </c>
      <c r="G2948" s="48">
        <v>2235300</v>
      </c>
      <c r="H2948" s="47">
        <v>20.79</v>
      </c>
      <c r="I2948" s="51">
        <f t="shared" si="337"/>
        <v>0.73333333333333328</v>
      </c>
      <c r="J2948" s="51">
        <f t="shared" ca="1" si="338"/>
        <v>1</v>
      </c>
      <c r="K2948" s="47">
        <f t="shared" si="339"/>
        <v>20.86</v>
      </c>
      <c r="L2948" s="47">
        <f t="shared" si="340"/>
        <v>20.95</v>
      </c>
      <c r="M2948" s="47">
        <f t="shared" si="341"/>
        <v>20.5</v>
      </c>
      <c r="N2948" s="47">
        <f t="shared" si="342"/>
        <v>20.79</v>
      </c>
      <c r="O2948" s="48">
        <f t="shared" ca="1" si="343"/>
        <v>2235300</v>
      </c>
    </row>
    <row r="2949" spans="1:15" x14ac:dyDescent="0.25">
      <c r="A2949">
        <v>2934</v>
      </c>
      <c r="B2949" s="84">
        <v>37698</v>
      </c>
      <c r="C2949" s="47">
        <v>28.1</v>
      </c>
      <c r="D2949" s="47">
        <v>28.5</v>
      </c>
      <c r="E2949" s="47">
        <v>27.82</v>
      </c>
      <c r="F2949" s="47">
        <v>28.16</v>
      </c>
      <c r="G2949" s="48">
        <v>2857500</v>
      </c>
      <c r="H2949" s="47">
        <v>20.66</v>
      </c>
      <c r="I2949" s="51">
        <f t="shared" si="337"/>
        <v>0.73366477272727271</v>
      </c>
      <c r="J2949" s="51">
        <f t="shared" ca="1" si="338"/>
        <v>1</v>
      </c>
      <c r="K2949" s="47">
        <f t="shared" si="339"/>
        <v>20.62</v>
      </c>
      <c r="L2949" s="47">
        <f t="shared" si="340"/>
        <v>20.91</v>
      </c>
      <c r="M2949" s="47">
        <f t="shared" si="341"/>
        <v>20.41</v>
      </c>
      <c r="N2949" s="47">
        <f t="shared" si="342"/>
        <v>20.66</v>
      </c>
      <c r="O2949" s="48">
        <f t="shared" ca="1" si="343"/>
        <v>2857500</v>
      </c>
    </row>
    <row r="2950" spans="1:15" x14ac:dyDescent="0.25">
      <c r="A2950">
        <v>2935</v>
      </c>
      <c r="B2950" s="84">
        <v>37697</v>
      </c>
      <c r="C2950" s="47">
        <v>26.5</v>
      </c>
      <c r="D2950" s="47">
        <v>27.82</v>
      </c>
      <c r="E2950" s="47">
        <v>26.35</v>
      </c>
      <c r="F2950" s="47">
        <v>27.68</v>
      </c>
      <c r="G2950" s="48">
        <v>3380900</v>
      </c>
      <c r="H2950" s="47">
        <v>20.3</v>
      </c>
      <c r="I2950" s="51">
        <f t="shared" si="337"/>
        <v>0.73338150289017345</v>
      </c>
      <c r="J2950" s="51">
        <f t="shared" ca="1" si="338"/>
        <v>1</v>
      </c>
      <c r="K2950" s="47">
        <f t="shared" si="339"/>
        <v>19.43</v>
      </c>
      <c r="L2950" s="47">
        <f t="shared" si="340"/>
        <v>20.399999999999999</v>
      </c>
      <c r="M2950" s="47">
        <f t="shared" si="341"/>
        <v>19.32</v>
      </c>
      <c r="N2950" s="47">
        <f t="shared" si="342"/>
        <v>20.3</v>
      </c>
      <c r="O2950" s="48">
        <f t="shared" ca="1" si="343"/>
        <v>3380900</v>
      </c>
    </row>
    <row r="2951" spans="1:15" x14ac:dyDescent="0.25">
      <c r="A2951">
        <v>2936</v>
      </c>
      <c r="B2951" s="84">
        <v>37694</v>
      </c>
      <c r="C2951" s="47">
        <v>26.2</v>
      </c>
      <c r="D2951" s="47">
        <v>26.96</v>
      </c>
      <c r="E2951" s="47">
        <v>26</v>
      </c>
      <c r="F2951" s="47">
        <v>26.11</v>
      </c>
      <c r="G2951" s="48">
        <v>3191000</v>
      </c>
      <c r="H2951" s="47">
        <v>19.149999999999999</v>
      </c>
      <c r="I2951" s="51">
        <f t="shared" si="337"/>
        <v>0.73343546533895054</v>
      </c>
      <c r="J2951" s="51">
        <f t="shared" ca="1" si="338"/>
        <v>1</v>
      </c>
      <c r="K2951" s="47">
        <f t="shared" si="339"/>
        <v>19.22</v>
      </c>
      <c r="L2951" s="47">
        <f t="shared" si="340"/>
        <v>19.77</v>
      </c>
      <c r="M2951" s="47">
        <f t="shared" si="341"/>
        <v>19.07</v>
      </c>
      <c r="N2951" s="47">
        <f t="shared" si="342"/>
        <v>19.149999999999999</v>
      </c>
      <c r="O2951" s="48">
        <f t="shared" ca="1" si="343"/>
        <v>3191000</v>
      </c>
    </row>
    <row r="2952" spans="1:15" x14ac:dyDescent="0.25">
      <c r="A2952">
        <v>2937</v>
      </c>
      <c r="B2952" s="84">
        <v>37693</v>
      </c>
      <c r="C2952" s="47">
        <v>25.35</v>
      </c>
      <c r="D2952" s="47">
        <v>26</v>
      </c>
      <c r="E2952" s="47">
        <v>25.12</v>
      </c>
      <c r="F2952" s="47">
        <v>25.88</v>
      </c>
      <c r="G2952" s="48">
        <v>2410800</v>
      </c>
      <c r="H2952" s="47">
        <v>18.98</v>
      </c>
      <c r="I2952" s="51">
        <f t="shared" si="337"/>
        <v>0.73338485316846991</v>
      </c>
      <c r="J2952" s="51">
        <f t="shared" ca="1" si="338"/>
        <v>1</v>
      </c>
      <c r="K2952" s="47">
        <f t="shared" si="339"/>
        <v>18.59</v>
      </c>
      <c r="L2952" s="47">
        <f t="shared" si="340"/>
        <v>19.07</v>
      </c>
      <c r="M2952" s="47">
        <f t="shared" si="341"/>
        <v>18.420000000000002</v>
      </c>
      <c r="N2952" s="47">
        <f t="shared" si="342"/>
        <v>18.98</v>
      </c>
      <c r="O2952" s="48">
        <f t="shared" ca="1" si="343"/>
        <v>2410800</v>
      </c>
    </row>
    <row r="2953" spans="1:15" x14ac:dyDescent="0.25">
      <c r="A2953">
        <v>2938</v>
      </c>
      <c r="B2953" s="84">
        <v>37692</v>
      </c>
      <c r="C2953" s="47">
        <v>24.4</v>
      </c>
      <c r="D2953" s="47">
        <v>25.12</v>
      </c>
      <c r="E2953" s="47">
        <v>24.31</v>
      </c>
      <c r="F2953" s="47">
        <v>25.12</v>
      </c>
      <c r="G2953" s="48">
        <v>2285200</v>
      </c>
      <c r="H2953" s="47">
        <v>18.43</v>
      </c>
      <c r="I2953" s="51">
        <f t="shared" si="337"/>
        <v>0.73367834394904452</v>
      </c>
      <c r="J2953" s="51">
        <f t="shared" ca="1" si="338"/>
        <v>1</v>
      </c>
      <c r="K2953" s="47">
        <f t="shared" si="339"/>
        <v>17.899999999999999</v>
      </c>
      <c r="L2953" s="47">
        <f t="shared" si="340"/>
        <v>18.43</v>
      </c>
      <c r="M2953" s="47">
        <f t="shared" si="341"/>
        <v>17.84</v>
      </c>
      <c r="N2953" s="47">
        <f t="shared" si="342"/>
        <v>18.43</v>
      </c>
      <c r="O2953" s="48">
        <f t="shared" ca="1" si="343"/>
        <v>2285200</v>
      </c>
    </row>
    <row r="2954" spans="1:15" x14ac:dyDescent="0.25">
      <c r="A2954">
        <v>2939</v>
      </c>
      <c r="B2954" s="84">
        <v>37691</v>
      </c>
      <c r="C2954" s="47">
        <v>24.83</v>
      </c>
      <c r="D2954" s="47">
        <v>24.97</v>
      </c>
      <c r="E2954" s="47">
        <v>24.43</v>
      </c>
      <c r="F2954" s="47">
        <v>24.55</v>
      </c>
      <c r="G2954" s="48">
        <v>2511100</v>
      </c>
      <c r="H2954" s="47">
        <v>18.010000000000002</v>
      </c>
      <c r="I2954" s="51">
        <f t="shared" si="337"/>
        <v>0.73360488798370671</v>
      </c>
      <c r="J2954" s="51">
        <f t="shared" ca="1" si="338"/>
        <v>1</v>
      </c>
      <c r="K2954" s="47">
        <f t="shared" si="339"/>
        <v>18.22</v>
      </c>
      <c r="L2954" s="47">
        <f t="shared" si="340"/>
        <v>18.32</v>
      </c>
      <c r="M2954" s="47">
        <f t="shared" si="341"/>
        <v>17.920000000000002</v>
      </c>
      <c r="N2954" s="47">
        <f t="shared" si="342"/>
        <v>18.010000000000002</v>
      </c>
      <c r="O2954" s="48">
        <f t="shared" ca="1" si="343"/>
        <v>2511100</v>
      </c>
    </row>
    <row r="2955" spans="1:15" x14ac:dyDescent="0.25">
      <c r="A2955">
        <v>2940</v>
      </c>
      <c r="B2955" s="84">
        <v>37690</v>
      </c>
      <c r="C2955" s="47">
        <v>25.15</v>
      </c>
      <c r="D2955" s="47">
        <v>25.22</v>
      </c>
      <c r="E2955" s="47">
        <v>24.63</v>
      </c>
      <c r="F2955" s="47">
        <v>24.83</v>
      </c>
      <c r="G2955" s="48">
        <v>2107300</v>
      </c>
      <c r="H2955" s="47">
        <v>18.21</v>
      </c>
      <c r="I2955" s="51">
        <f t="shared" si="337"/>
        <v>0.73338703181635123</v>
      </c>
      <c r="J2955" s="51">
        <f t="shared" ca="1" si="338"/>
        <v>1</v>
      </c>
      <c r="K2955" s="47">
        <f t="shared" si="339"/>
        <v>18.440000000000001</v>
      </c>
      <c r="L2955" s="47">
        <f t="shared" si="340"/>
        <v>18.5</v>
      </c>
      <c r="M2955" s="47">
        <f t="shared" si="341"/>
        <v>18.059999999999999</v>
      </c>
      <c r="N2955" s="47">
        <f t="shared" si="342"/>
        <v>18.21</v>
      </c>
      <c r="O2955" s="48">
        <f t="shared" ca="1" si="343"/>
        <v>2107300</v>
      </c>
    </row>
    <row r="2956" spans="1:15" x14ac:dyDescent="0.25">
      <c r="A2956">
        <v>2941</v>
      </c>
      <c r="B2956" s="84">
        <v>37687</v>
      </c>
      <c r="C2956" s="47">
        <v>24.77</v>
      </c>
      <c r="D2956" s="47">
        <v>25.75</v>
      </c>
      <c r="E2956" s="47">
        <v>24.77</v>
      </c>
      <c r="F2956" s="47">
        <v>25.2</v>
      </c>
      <c r="G2956" s="48">
        <v>3256800</v>
      </c>
      <c r="H2956" s="47">
        <v>18.48</v>
      </c>
      <c r="I2956" s="51">
        <f t="shared" si="337"/>
        <v>0.73333333333333339</v>
      </c>
      <c r="J2956" s="51">
        <f t="shared" ca="1" si="338"/>
        <v>1</v>
      </c>
      <c r="K2956" s="47">
        <f t="shared" si="339"/>
        <v>18.16</v>
      </c>
      <c r="L2956" s="47">
        <f t="shared" si="340"/>
        <v>18.88</v>
      </c>
      <c r="M2956" s="47">
        <f t="shared" si="341"/>
        <v>18.16</v>
      </c>
      <c r="N2956" s="47">
        <f t="shared" si="342"/>
        <v>18.48</v>
      </c>
      <c r="O2956" s="48">
        <f t="shared" ca="1" si="343"/>
        <v>3256800</v>
      </c>
    </row>
    <row r="2957" spans="1:15" x14ac:dyDescent="0.25">
      <c r="A2957">
        <v>2942</v>
      </c>
      <c r="B2957" s="84">
        <v>37686</v>
      </c>
      <c r="C2957" s="47">
        <v>25.41</v>
      </c>
      <c r="D2957" s="47">
        <v>25.7</v>
      </c>
      <c r="E2957" s="47">
        <v>24.45</v>
      </c>
      <c r="F2957" s="47">
        <v>25.42</v>
      </c>
      <c r="G2957" s="48">
        <v>7422000</v>
      </c>
      <c r="H2957" s="47">
        <v>18.649999999999999</v>
      </c>
      <c r="I2957" s="51">
        <f t="shared" si="337"/>
        <v>0.73367427222659309</v>
      </c>
      <c r="J2957" s="51">
        <f t="shared" ca="1" si="338"/>
        <v>1</v>
      </c>
      <c r="K2957" s="47">
        <f t="shared" si="339"/>
        <v>18.64</v>
      </c>
      <c r="L2957" s="47">
        <f t="shared" si="340"/>
        <v>18.86</v>
      </c>
      <c r="M2957" s="47">
        <f t="shared" si="341"/>
        <v>17.940000000000001</v>
      </c>
      <c r="N2957" s="47">
        <f t="shared" si="342"/>
        <v>18.649999999999999</v>
      </c>
      <c r="O2957" s="48">
        <f t="shared" ca="1" si="343"/>
        <v>7422000</v>
      </c>
    </row>
    <row r="2958" spans="1:15" x14ac:dyDescent="0.25">
      <c r="A2958">
        <v>2943</v>
      </c>
      <c r="B2958" s="84">
        <v>37685</v>
      </c>
      <c r="C2958" s="47">
        <v>27.18</v>
      </c>
      <c r="D2958" s="47">
        <v>27.36</v>
      </c>
      <c r="E2958" s="47">
        <v>26.71</v>
      </c>
      <c r="F2958" s="47">
        <v>26.91</v>
      </c>
      <c r="G2958" s="48">
        <v>2788400</v>
      </c>
      <c r="H2958" s="47">
        <v>19.739999999999998</v>
      </c>
      <c r="I2958" s="51">
        <f t="shared" si="337"/>
        <v>0.73355629877369</v>
      </c>
      <c r="J2958" s="51">
        <f t="shared" ca="1" si="338"/>
        <v>1</v>
      </c>
      <c r="K2958" s="47">
        <f t="shared" si="339"/>
        <v>19.940000000000001</v>
      </c>
      <c r="L2958" s="47">
        <f t="shared" si="340"/>
        <v>20.07</v>
      </c>
      <c r="M2958" s="47">
        <f t="shared" si="341"/>
        <v>19.59</v>
      </c>
      <c r="N2958" s="47">
        <f t="shared" si="342"/>
        <v>19.739999999999998</v>
      </c>
      <c r="O2958" s="48">
        <f t="shared" ca="1" si="343"/>
        <v>2788400</v>
      </c>
    </row>
    <row r="2959" spans="1:15" x14ac:dyDescent="0.25">
      <c r="A2959">
        <v>2944</v>
      </c>
      <c r="B2959" s="84">
        <v>37684</v>
      </c>
      <c r="C2959" s="47">
        <v>27.3</v>
      </c>
      <c r="D2959" s="47">
        <v>27.75</v>
      </c>
      <c r="E2959" s="47">
        <v>26.85</v>
      </c>
      <c r="F2959" s="47">
        <v>27.54</v>
      </c>
      <c r="G2959" s="48">
        <v>3252100</v>
      </c>
      <c r="H2959" s="47">
        <v>20.2</v>
      </c>
      <c r="I2959" s="51">
        <f t="shared" si="337"/>
        <v>0.73347857661583149</v>
      </c>
      <c r="J2959" s="51">
        <f t="shared" ca="1" si="338"/>
        <v>1</v>
      </c>
      <c r="K2959" s="47">
        <f t="shared" si="339"/>
        <v>20.02</v>
      </c>
      <c r="L2959" s="47">
        <f t="shared" si="340"/>
        <v>20.350000000000001</v>
      </c>
      <c r="M2959" s="47">
        <f t="shared" si="341"/>
        <v>19.690000000000001</v>
      </c>
      <c r="N2959" s="47">
        <f t="shared" si="342"/>
        <v>20.2</v>
      </c>
      <c r="O2959" s="48">
        <f t="shared" ca="1" si="343"/>
        <v>3252100</v>
      </c>
    </row>
    <row r="2960" spans="1:15" x14ac:dyDescent="0.25">
      <c r="A2960">
        <v>2945</v>
      </c>
      <c r="B2960" s="84">
        <v>37683</v>
      </c>
      <c r="C2960" s="47">
        <v>27.09</v>
      </c>
      <c r="D2960" s="47">
        <v>27.5</v>
      </c>
      <c r="E2960" s="47">
        <v>27.08</v>
      </c>
      <c r="F2960" s="47">
        <v>27.37</v>
      </c>
      <c r="G2960" s="48">
        <v>1809300</v>
      </c>
      <c r="H2960" s="47">
        <v>20.079999999999998</v>
      </c>
      <c r="I2960" s="51">
        <f t="shared" si="337"/>
        <v>0.73364998173182305</v>
      </c>
      <c r="J2960" s="51">
        <f t="shared" ca="1" si="338"/>
        <v>1</v>
      </c>
      <c r="K2960" s="47">
        <f t="shared" si="339"/>
        <v>19.87</v>
      </c>
      <c r="L2960" s="47">
        <f t="shared" si="340"/>
        <v>20.18</v>
      </c>
      <c r="M2960" s="47">
        <f t="shared" si="341"/>
        <v>19.87</v>
      </c>
      <c r="N2960" s="47">
        <f t="shared" si="342"/>
        <v>20.079999999999998</v>
      </c>
      <c r="O2960" s="48">
        <f t="shared" ca="1" si="343"/>
        <v>1809300</v>
      </c>
    </row>
    <row r="2961" spans="1:15" x14ac:dyDescent="0.25">
      <c r="A2961">
        <v>2946</v>
      </c>
      <c r="B2961" s="84">
        <v>37680</v>
      </c>
      <c r="C2961" s="47">
        <v>27.45</v>
      </c>
      <c r="D2961" s="47">
        <v>27.53</v>
      </c>
      <c r="E2961" s="47">
        <v>26.83</v>
      </c>
      <c r="F2961" s="47">
        <v>27.08</v>
      </c>
      <c r="G2961" s="48">
        <v>1588300</v>
      </c>
      <c r="H2961" s="47">
        <v>19.86</v>
      </c>
      <c r="I2961" s="51">
        <f t="shared" ref="I2961:I3024" si="344">H2961/F2961</f>
        <v>0.73338257016248154</v>
      </c>
      <c r="J2961" s="51">
        <f t="shared" ref="J2961:J3024" ca="1" si="345">INDEX(OFFSET($T$15,0,0,$S$13+1,1),MATCH(B2961,OFFSET($Q$15,0,0,$S$13+1,1),-1))</f>
        <v>1</v>
      </c>
      <c r="K2961" s="47">
        <f t="shared" ref="K2961:K3024" si="346">ROUND($I2961*C2961,2)</f>
        <v>20.13</v>
      </c>
      <c r="L2961" s="47">
        <f t="shared" ref="L2961:L3024" si="347">ROUND($I2961*D2961,2)</f>
        <v>20.190000000000001</v>
      </c>
      <c r="M2961" s="47">
        <f t="shared" ref="M2961:M3024" si="348">ROUND($I2961*E2961,2)</f>
        <v>19.68</v>
      </c>
      <c r="N2961" s="47">
        <f t="shared" ref="N2961:N3024" si="349">ROUND($I2961*F2961,2)</f>
        <v>19.86</v>
      </c>
      <c r="O2961" s="48">
        <f t="shared" ref="O2961:O3024" ca="1" si="350">G2961*J2961</f>
        <v>1588300</v>
      </c>
    </row>
    <row r="2962" spans="1:15" x14ac:dyDescent="0.25">
      <c r="A2962">
        <v>2947</v>
      </c>
      <c r="B2962" s="84">
        <v>37679</v>
      </c>
      <c r="C2962" s="47">
        <v>27.47</v>
      </c>
      <c r="D2962" s="47">
        <v>27.6</v>
      </c>
      <c r="E2962" s="47">
        <v>27.12</v>
      </c>
      <c r="F2962" s="47">
        <v>27.45</v>
      </c>
      <c r="G2962" s="48">
        <v>1375400</v>
      </c>
      <c r="H2962" s="47">
        <v>20.13</v>
      </c>
      <c r="I2962" s="51">
        <f t="shared" si="344"/>
        <v>0.73333333333333328</v>
      </c>
      <c r="J2962" s="51">
        <f t="shared" ca="1" si="345"/>
        <v>1</v>
      </c>
      <c r="K2962" s="47">
        <f t="shared" si="346"/>
        <v>20.14</v>
      </c>
      <c r="L2962" s="47">
        <f t="shared" si="347"/>
        <v>20.239999999999998</v>
      </c>
      <c r="M2962" s="47">
        <f t="shared" si="348"/>
        <v>19.89</v>
      </c>
      <c r="N2962" s="47">
        <f t="shared" si="349"/>
        <v>20.13</v>
      </c>
      <c r="O2962" s="48">
        <f t="shared" ca="1" si="350"/>
        <v>1375400</v>
      </c>
    </row>
    <row r="2963" spans="1:15" x14ac:dyDescent="0.25">
      <c r="A2963">
        <v>2948</v>
      </c>
      <c r="B2963" s="84">
        <v>37678</v>
      </c>
      <c r="C2963" s="47">
        <v>27.62</v>
      </c>
      <c r="D2963" s="47">
        <v>27.83</v>
      </c>
      <c r="E2963" s="47">
        <v>27.28</v>
      </c>
      <c r="F2963" s="47">
        <v>27.47</v>
      </c>
      <c r="G2963" s="48">
        <v>1496600</v>
      </c>
      <c r="H2963" s="47">
        <v>20.149999999999999</v>
      </c>
      <c r="I2963" s="51">
        <f t="shared" si="344"/>
        <v>0.73352748452857663</v>
      </c>
      <c r="J2963" s="51">
        <f t="shared" ca="1" si="345"/>
        <v>1</v>
      </c>
      <c r="K2963" s="47">
        <f t="shared" si="346"/>
        <v>20.260000000000002</v>
      </c>
      <c r="L2963" s="47">
        <f t="shared" si="347"/>
        <v>20.41</v>
      </c>
      <c r="M2963" s="47">
        <f t="shared" si="348"/>
        <v>20.010000000000002</v>
      </c>
      <c r="N2963" s="47">
        <f t="shared" si="349"/>
        <v>20.149999999999999</v>
      </c>
      <c r="O2963" s="48">
        <f t="shared" ca="1" si="350"/>
        <v>1496600</v>
      </c>
    </row>
    <row r="2964" spans="1:15" x14ac:dyDescent="0.25">
      <c r="A2964">
        <v>2949</v>
      </c>
      <c r="B2964" s="84">
        <v>37677</v>
      </c>
      <c r="C2964" s="47">
        <v>27.03</v>
      </c>
      <c r="D2964" s="47">
        <v>27.67</v>
      </c>
      <c r="E2964" s="47">
        <v>27.01</v>
      </c>
      <c r="F2964" s="47">
        <v>27.6</v>
      </c>
      <c r="G2964" s="48">
        <v>2238000</v>
      </c>
      <c r="H2964" s="47">
        <v>20.239999999999998</v>
      </c>
      <c r="I2964" s="51">
        <f t="shared" si="344"/>
        <v>0.73333333333333328</v>
      </c>
      <c r="J2964" s="51">
        <f t="shared" ca="1" si="345"/>
        <v>1</v>
      </c>
      <c r="K2964" s="47">
        <f t="shared" si="346"/>
        <v>19.82</v>
      </c>
      <c r="L2964" s="47">
        <f t="shared" si="347"/>
        <v>20.29</v>
      </c>
      <c r="M2964" s="47">
        <f t="shared" si="348"/>
        <v>19.809999999999999</v>
      </c>
      <c r="N2964" s="47">
        <f t="shared" si="349"/>
        <v>20.239999999999998</v>
      </c>
      <c r="O2964" s="48">
        <f t="shared" ca="1" si="350"/>
        <v>2238000</v>
      </c>
    </row>
    <row r="2965" spans="1:15" x14ac:dyDescent="0.25">
      <c r="A2965">
        <v>2950</v>
      </c>
      <c r="B2965" s="84">
        <v>37676</v>
      </c>
      <c r="C2965" s="47">
        <v>27.93</v>
      </c>
      <c r="D2965" s="47">
        <v>27.93</v>
      </c>
      <c r="E2965" s="47">
        <v>27.3</v>
      </c>
      <c r="F2965" s="47">
        <v>27.36</v>
      </c>
      <c r="G2965" s="48">
        <v>1422600</v>
      </c>
      <c r="H2965" s="47">
        <v>20.07</v>
      </c>
      <c r="I2965" s="51">
        <f t="shared" si="344"/>
        <v>0.73355263157894735</v>
      </c>
      <c r="J2965" s="51">
        <f t="shared" ca="1" si="345"/>
        <v>1</v>
      </c>
      <c r="K2965" s="47">
        <f t="shared" si="346"/>
        <v>20.49</v>
      </c>
      <c r="L2965" s="47">
        <f t="shared" si="347"/>
        <v>20.49</v>
      </c>
      <c r="M2965" s="47">
        <f t="shared" si="348"/>
        <v>20.03</v>
      </c>
      <c r="N2965" s="47">
        <f t="shared" si="349"/>
        <v>20.07</v>
      </c>
      <c r="O2965" s="48">
        <f t="shared" ca="1" si="350"/>
        <v>1422600</v>
      </c>
    </row>
    <row r="2966" spans="1:15" x14ac:dyDescent="0.25">
      <c r="A2966">
        <v>2951</v>
      </c>
      <c r="B2966" s="84">
        <v>37673</v>
      </c>
      <c r="C2966" s="47">
        <v>28.07</v>
      </c>
      <c r="D2966" s="47">
        <v>28.32</v>
      </c>
      <c r="E2966" s="47">
        <v>27.7</v>
      </c>
      <c r="F2966" s="47">
        <v>27.94</v>
      </c>
      <c r="G2966" s="48">
        <v>2627600</v>
      </c>
      <c r="H2966" s="47">
        <v>20.49</v>
      </c>
      <c r="I2966" s="51">
        <f t="shared" si="344"/>
        <v>0.73335719398711519</v>
      </c>
      <c r="J2966" s="51">
        <f t="shared" ca="1" si="345"/>
        <v>1</v>
      </c>
      <c r="K2966" s="47">
        <f t="shared" si="346"/>
        <v>20.59</v>
      </c>
      <c r="L2966" s="47">
        <f t="shared" si="347"/>
        <v>20.77</v>
      </c>
      <c r="M2966" s="47">
        <f t="shared" si="348"/>
        <v>20.309999999999999</v>
      </c>
      <c r="N2966" s="47">
        <f t="shared" si="349"/>
        <v>20.49</v>
      </c>
      <c r="O2966" s="48">
        <f t="shared" ca="1" si="350"/>
        <v>2627600</v>
      </c>
    </row>
    <row r="2967" spans="1:15" x14ac:dyDescent="0.25">
      <c r="A2967">
        <v>2952</v>
      </c>
      <c r="B2967" s="84">
        <v>37672</v>
      </c>
      <c r="C2967" s="47">
        <v>28.89</v>
      </c>
      <c r="D2967" s="47">
        <v>28.98</v>
      </c>
      <c r="E2967" s="47">
        <v>28.01</v>
      </c>
      <c r="F2967" s="47">
        <v>28.14</v>
      </c>
      <c r="G2967" s="48">
        <v>1455300</v>
      </c>
      <c r="H2967" s="47">
        <v>20.64</v>
      </c>
      <c r="I2967" s="51">
        <f t="shared" si="344"/>
        <v>0.73347547974413652</v>
      </c>
      <c r="J2967" s="51">
        <f t="shared" ca="1" si="345"/>
        <v>1</v>
      </c>
      <c r="K2967" s="47">
        <f t="shared" si="346"/>
        <v>21.19</v>
      </c>
      <c r="L2967" s="47">
        <f t="shared" si="347"/>
        <v>21.26</v>
      </c>
      <c r="M2967" s="47">
        <f t="shared" si="348"/>
        <v>20.54</v>
      </c>
      <c r="N2967" s="47">
        <f t="shared" si="349"/>
        <v>20.64</v>
      </c>
      <c r="O2967" s="48">
        <f t="shared" ca="1" si="350"/>
        <v>1455300</v>
      </c>
    </row>
    <row r="2968" spans="1:15" x14ac:dyDescent="0.25">
      <c r="A2968">
        <v>2953</v>
      </c>
      <c r="B2968" s="84">
        <v>37671</v>
      </c>
      <c r="C2968" s="47">
        <v>28.76</v>
      </c>
      <c r="D2968" s="47">
        <v>29</v>
      </c>
      <c r="E2968" s="47">
        <v>28.36</v>
      </c>
      <c r="F2968" s="47">
        <v>29</v>
      </c>
      <c r="G2968" s="48">
        <v>1301900</v>
      </c>
      <c r="H2968" s="47">
        <v>21.27</v>
      </c>
      <c r="I2968" s="51">
        <f t="shared" si="344"/>
        <v>0.73344827586206895</v>
      </c>
      <c r="J2968" s="51">
        <f t="shared" ca="1" si="345"/>
        <v>1</v>
      </c>
      <c r="K2968" s="47">
        <f t="shared" si="346"/>
        <v>21.09</v>
      </c>
      <c r="L2968" s="47">
        <f t="shared" si="347"/>
        <v>21.27</v>
      </c>
      <c r="M2968" s="47">
        <f t="shared" si="348"/>
        <v>20.8</v>
      </c>
      <c r="N2968" s="47">
        <f t="shared" si="349"/>
        <v>21.27</v>
      </c>
      <c r="O2968" s="48">
        <f t="shared" ca="1" si="350"/>
        <v>1301900</v>
      </c>
    </row>
    <row r="2969" spans="1:15" x14ac:dyDescent="0.25">
      <c r="A2969">
        <v>2954</v>
      </c>
      <c r="B2969" s="84">
        <v>37670</v>
      </c>
      <c r="C2969" s="47">
        <v>28.98</v>
      </c>
      <c r="D2969" s="47">
        <v>29.03</v>
      </c>
      <c r="E2969" s="47">
        <v>28.15</v>
      </c>
      <c r="F2969" s="47">
        <v>28.72</v>
      </c>
      <c r="G2969" s="48">
        <v>1742000</v>
      </c>
      <c r="H2969" s="47">
        <v>21.07</v>
      </c>
      <c r="I2969" s="51">
        <f t="shared" si="344"/>
        <v>0.73363509749303624</v>
      </c>
      <c r="J2969" s="51">
        <f t="shared" ca="1" si="345"/>
        <v>1</v>
      </c>
      <c r="K2969" s="47">
        <f t="shared" si="346"/>
        <v>21.26</v>
      </c>
      <c r="L2969" s="47">
        <f t="shared" si="347"/>
        <v>21.3</v>
      </c>
      <c r="M2969" s="47">
        <f t="shared" si="348"/>
        <v>20.65</v>
      </c>
      <c r="N2969" s="47">
        <f t="shared" si="349"/>
        <v>21.07</v>
      </c>
      <c r="O2969" s="48">
        <f t="shared" ca="1" si="350"/>
        <v>1742000</v>
      </c>
    </row>
    <row r="2970" spans="1:15" x14ac:dyDescent="0.25">
      <c r="A2970">
        <v>2955</v>
      </c>
      <c r="B2970" s="84">
        <v>37666</v>
      </c>
      <c r="C2970" s="47">
        <v>28.53</v>
      </c>
      <c r="D2970" s="47">
        <v>28.99</v>
      </c>
      <c r="E2970" s="47">
        <v>28.14</v>
      </c>
      <c r="F2970" s="47">
        <v>28.98</v>
      </c>
      <c r="G2970" s="48">
        <v>1351100</v>
      </c>
      <c r="H2970" s="47">
        <v>21.26</v>
      </c>
      <c r="I2970" s="51">
        <f t="shared" si="344"/>
        <v>0.73360938578329882</v>
      </c>
      <c r="J2970" s="51">
        <f t="shared" ca="1" si="345"/>
        <v>1</v>
      </c>
      <c r="K2970" s="47">
        <f t="shared" si="346"/>
        <v>20.93</v>
      </c>
      <c r="L2970" s="47">
        <f t="shared" si="347"/>
        <v>21.27</v>
      </c>
      <c r="M2970" s="47">
        <f t="shared" si="348"/>
        <v>20.64</v>
      </c>
      <c r="N2970" s="47">
        <f t="shared" si="349"/>
        <v>21.26</v>
      </c>
      <c r="O2970" s="48">
        <f t="shared" ca="1" si="350"/>
        <v>1351100</v>
      </c>
    </row>
    <row r="2971" spans="1:15" x14ac:dyDescent="0.25">
      <c r="A2971">
        <v>2956</v>
      </c>
      <c r="B2971" s="84">
        <v>37665</v>
      </c>
      <c r="C2971" s="47">
        <v>28.83</v>
      </c>
      <c r="D2971" s="47">
        <v>28.91</v>
      </c>
      <c r="E2971" s="47">
        <v>27.8</v>
      </c>
      <c r="F2971" s="47">
        <v>28.46</v>
      </c>
      <c r="G2971" s="48">
        <v>1720300</v>
      </c>
      <c r="H2971" s="47">
        <v>20.88</v>
      </c>
      <c r="I2971" s="51">
        <f t="shared" si="344"/>
        <v>0.73366127898805333</v>
      </c>
      <c r="J2971" s="51">
        <f t="shared" ca="1" si="345"/>
        <v>1</v>
      </c>
      <c r="K2971" s="47">
        <f t="shared" si="346"/>
        <v>21.15</v>
      </c>
      <c r="L2971" s="47">
        <f t="shared" si="347"/>
        <v>21.21</v>
      </c>
      <c r="M2971" s="47">
        <f t="shared" si="348"/>
        <v>20.399999999999999</v>
      </c>
      <c r="N2971" s="47">
        <f t="shared" si="349"/>
        <v>20.88</v>
      </c>
      <c r="O2971" s="48">
        <f t="shared" ca="1" si="350"/>
        <v>1720300</v>
      </c>
    </row>
    <row r="2972" spans="1:15" x14ac:dyDescent="0.25">
      <c r="A2972">
        <v>2957</v>
      </c>
      <c r="B2972" s="84">
        <v>37664</v>
      </c>
      <c r="C2972" s="47">
        <v>29.22</v>
      </c>
      <c r="D2972" s="47">
        <v>29.55</v>
      </c>
      <c r="E2972" s="47">
        <v>28.6</v>
      </c>
      <c r="F2972" s="47">
        <v>28.79</v>
      </c>
      <c r="G2972" s="48">
        <v>1394500</v>
      </c>
      <c r="H2972" s="47">
        <v>21.12</v>
      </c>
      <c r="I2972" s="51">
        <f t="shared" si="344"/>
        <v>0.73358805140673855</v>
      </c>
      <c r="J2972" s="51">
        <f t="shared" ca="1" si="345"/>
        <v>1</v>
      </c>
      <c r="K2972" s="47">
        <f t="shared" si="346"/>
        <v>21.44</v>
      </c>
      <c r="L2972" s="47">
        <f t="shared" si="347"/>
        <v>21.68</v>
      </c>
      <c r="M2972" s="47">
        <f t="shared" si="348"/>
        <v>20.98</v>
      </c>
      <c r="N2972" s="47">
        <f t="shared" si="349"/>
        <v>21.12</v>
      </c>
      <c r="O2972" s="48">
        <f t="shared" ca="1" si="350"/>
        <v>1394500</v>
      </c>
    </row>
    <row r="2973" spans="1:15" x14ac:dyDescent="0.25">
      <c r="A2973">
        <v>2958</v>
      </c>
      <c r="B2973" s="84">
        <v>37663</v>
      </c>
      <c r="C2973" s="47">
        <v>29.57</v>
      </c>
      <c r="D2973" s="47">
        <v>29.75</v>
      </c>
      <c r="E2973" s="47">
        <v>29.25</v>
      </c>
      <c r="F2973" s="47">
        <v>29.47</v>
      </c>
      <c r="G2973" s="48">
        <v>1284000</v>
      </c>
      <c r="H2973" s="47">
        <v>21.62</v>
      </c>
      <c r="I2973" s="51">
        <f t="shared" si="344"/>
        <v>0.7336274177129285</v>
      </c>
      <c r="J2973" s="51">
        <f t="shared" ca="1" si="345"/>
        <v>1</v>
      </c>
      <c r="K2973" s="47">
        <f t="shared" si="346"/>
        <v>21.69</v>
      </c>
      <c r="L2973" s="47">
        <f t="shared" si="347"/>
        <v>21.83</v>
      </c>
      <c r="M2973" s="47">
        <f t="shared" si="348"/>
        <v>21.46</v>
      </c>
      <c r="N2973" s="47">
        <f t="shared" si="349"/>
        <v>21.62</v>
      </c>
      <c r="O2973" s="48">
        <f t="shared" ca="1" si="350"/>
        <v>1284000</v>
      </c>
    </row>
    <row r="2974" spans="1:15" x14ac:dyDescent="0.25">
      <c r="A2974">
        <v>2959</v>
      </c>
      <c r="B2974" s="84">
        <v>37662</v>
      </c>
      <c r="C2974" s="47">
        <v>29.57</v>
      </c>
      <c r="D2974" s="47">
        <v>29.75</v>
      </c>
      <c r="E2974" s="47">
        <v>29.3</v>
      </c>
      <c r="F2974" s="47">
        <v>29.73</v>
      </c>
      <c r="G2974" s="48">
        <v>1082700</v>
      </c>
      <c r="H2974" s="47">
        <v>21.81</v>
      </c>
      <c r="I2974" s="51">
        <f t="shared" si="344"/>
        <v>0.73360242179616542</v>
      </c>
      <c r="J2974" s="51">
        <f t="shared" ca="1" si="345"/>
        <v>1</v>
      </c>
      <c r="K2974" s="47">
        <f t="shared" si="346"/>
        <v>21.69</v>
      </c>
      <c r="L2974" s="47">
        <f t="shared" si="347"/>
        <v>21.82</v>
      </c>
      <c r="M2974" s="47">
        <f t="shared" si="348"/>
        <v>21.49</v>
      </c>
      <c r="N2974" s="47">
        <f t="shared" si="349"/>
        <v>21.81</v>
      </c>
      <c r="O2974" s="48">
        <f t="shared" ca="1" si="350"/>
        <v>1082700</v>
      </c>
    </row>
    <row r="2975" spans="1:15" x14ac:dyDescent="0.25">
      <c r="A2975">
        <v>2960</v>
      </c>
      <c r="B2975" s="84">
        <v>37659</v>
      </c>
      <c r="C2975" s="47">
        <v>29.88</v>
      </c>
      <c r="D2975" s="47">
        <v>30.05</v>
      </c>
      <c r="E2975" s="47">
        <v>29.45</v>
      </c>
      <c r="F2975" s="47">
        <v>29.53</v>
      </c>
      <c r="G2975" s="48">
        <v>1039200</v>
      </c>
      <c r="H2975" s="47">
        <v>21.66</v>
      </c>
      <c r="I2975" s="51">
        <f t="shared" si="344"/>
        <v>0.73349136471385035</v>
      </c>
      <c r="J2975" s="51">
        <f t="shared" ca="1" si="345"/>
        <v>1</v>
      </c>
      <c r="K2975" s="47">
        <f t="shared" si="346"/>
        <v>21.92</v>
      </c>
      <c r="L2975" s="47">
        <f t="shared" si="347"/>
        <v>22.04</v>
      </c>
      <c r="M2975" s="47">
        <f t="shared" si="348"/>
        <v>21.6</v>
      </c>
      <c r="N2975" s="47">
        <f t="shared" si="349"/>
        <v>21.66</v>
      </c>
      <c r="O2975" s="48">
        <f t="shared" ca="1" si="350"/>
        <v>1039200</v>
      </c>
    </row>
    <row r="2976" spans="1:15" x14ac:dyDescent="0.25">
      <c r="A2976">
        <v>2961</v>
      </c>
      <c r="B2976" s="84">
        <v>37658</v>
      </c>
      <c r="C2976" s="47">
        <v>30.04</v>
      </c>
      <c r="D2976" s="47">
        <v>30.4</v>
      </c>
      <c r="E2976" s="47">
        <v>29.45</v>
      </c>
      <c r="F2976" s="47">
        <v>29.71</v>
      </c>
      <c r="G2976" s="48">
        <v>1588100</v>
      </c>
      <c r="H2976" s="47">
        <v>21.79</v>
      </c>
      <c r="I2976" s="51">
        <f t="shared" si="344"/>
        <v>0.73342308986873106</v>
      </c>
      <c r="J2976" s="51">
        <f t="shared" ca="1" si="345"/>
        <v>1</v>
      </c>
      <c r="K2976" s="47">
        <f t="shared" si="346"/>
        <v>22.03</v>
      </c>
      <c r="L2976" s="47">
        <f t="shared" si="347"/>
        <v>22.3</v>
      </c>
      <c r="M2976" s="47">
        <f t="shared" si="348"/>
        <v>21.6</v>
      </c>
      <c r="N2976" s="47">
        <f t="shared" si="349"/>
        <v>21.79</v>
      </c>
      <c r="O2976" s="48">
        <f t="shared" ca="1" si="350"/>
        <v>1588100</v>
      </c>
    </row>
    <row r="2977" spans="1:15" x14ac:dyDescent="0.25">
      <c r="A2977">
        <v>2962</v>
      </c>
      <c r="B2977" s="84">
        <v>37657</v>
      </c>
      <c r="C2977" s="47">
        <v>30.38</v>
      </c>
      <c r="D2977" s="47">
        <v>30.75</v>
      </c>
      <c r="E2977" s="47">
        <v>30</v>
      </c>
      <c r="F2977" s="47">
        <v>30.29</v>
      </c>
      <c r="G2977" s="48">
        <v>1697700</v>
      </c>
      <c r="H2977" s="47">
        <v>22.22</v>
      </c>
      <c r="I2977" s="51">
        <f t="shared" si="344"/>
        <v>0.73357543743809839</v>
      </c>
      <c r="J2977" s="51">
        <f t="shared" ca="1" si="345"/>
        <v>1</v>
      </c>
      <c r="K2977" s="47">
        <f t="shared" si="346"/>
        <v>22.29</v>
      </c>
      <c r="L2977" s="47">
        <f t="shared" si="347"/>
        <v>22.56</v>
      </c>
      <c r="M2977" s="47">
        <f t="shared" si="348"/>
        <v>22.01</v>
      </c>
      <c r="N2977" s="47">
        <f t="shared" si="349"/>
        <v>22.22</v>
      </c>
      <c r="O2977" s="48">
        <f t="shared" ca="1" si="350"/>
        <v>1697700</v>
      </c>
    </row>
    <row r="2978" spans="1:15" x14ac:dyDescent="0.25">
      <c r="A2978">
        <v>2963</v>
      </c>
      <c r="B2978" s="84">
        <v>37656</v>
      </c>
      <c r="C2978" s="47">
        <v>29.99</v>
      </c>
      <c r="D2978" s="47">
        <v>30.25</v>
      </c>
      <c r="E2978" s="47">
        <v>29.44</v>
      </c>
      <c r="F2978" s="47">
        <v>30.18</v>
      </c>
      <c r="G2978" s="48">
        <v>1489900</v>
      </c>
      <c r="H2978" s="47">
        <v>22.14</v>
      </c>
      <c r="I2978" s="51">
        <f t="shared" si="344"/>
        <v>0.73359840954274358</v>
      </c>
      <c r="J2978" s="51">
        <f t="shared" ca="1" si="345"/>
        <v>1</v>
      </c>
      <c r="K2978" s="47">
        <f t="shared" si="346"/>
        <v>22</v>
      </c>
      <c r="L2978" s="47">
        <f t="shared" si="347"/>
        <v>22.19</v>
      </c>
      <c r="M2978" s="47">
        <f t="shared" si="348"/>
        <v>21.6</v>
      </c>
      <c r="N2978" s="47">
        <f t="shared" si="349"/>
        <v>22.14</v>
      </c>
      <c r="O2978" s="48">
        <f t="shared" ca="1" si="350"/>
        <v>1489900</v>
      </c>
    </row>
    <row r="2979" spans="1:15" x14ac:dyDescent="0.25">
      <c r="A2979">
        <v>2964</v>
      </c>
      <c r="B2979" s="84">
        <v>37655</v>
      </c>
      <c r="C2979" s="47">
        <v>30.1</v>
      </c>
      <c r="D2979" s="47">
        <v>30.38</v>
      </c>
      <c r="E2979" s="47">
        <v>29.71</v>
      </c>
      <c r="F2979" s="47">
        <v>30</v>
      </c>
      <c r="G2979" s="48">
        <v>1432000</v>
      </c>
      <c r="H2979" s="47">
        <v>22.01</v>
      </c>
      <c r="I2979" s="51">
        <f t="shared" si="344"/>
        <v>0.73366666666666669</v>
      </c>
      <c r="J2979" s="51">
        <f t="shared" ca="1" si="345"/>
        <v>1</v>
      </c>
      <c r="K2979" s="47">
        <f t="shared" si="346"/>
        <v>22.08</v>
      </c>
      <c r="L2979" s="47">
        <f t="shared" si="347"/>
        <v>22.29</v>
      </c>
      <c r="M2979" s="47">
        <f t="shared" si="348"/>
        <v>21.8</v>
      </c>
      <c r="N2979" s="47">
        <f t="shared" si="349"/>
        <v>22.01</v>
      </c>
      <c r="O2979" s="48">
        <f t="shared" ca="1" si="350"/>
        <v>1432000</v>
      </c>
    </row>
    <row r="2980" spans="1:15" x14ac:dyDescent="0.25">
      <c r="A2980">
        <v>2965</v>
      </c>
      <c r="B2980" s="84">
        <v>37652</v>
      </c>
      <c r="C2980" s="47">
        <v>29.9</v>
      </c>
      <c r="D2980" s="47">
        <v>30.53</v>
      </c>
      <c r="E2980" s="47">
        <v>29.66</v>
      </c>
      <c r="F2980" s="47">
        <v>30.09</v>
      </c>
      <c r="G2980" s="48">
        <v>1862400</v>
      </c>
      <c r="H2980" s="47">
        <v>22.07</v>
      </c>
      <c r="I2980" s="51">
        <f t="shared" si="344"/>
        <v>0.73346626786307745</v>
      </c>
      <c r="J2980" s="51">
        <f t="shared" ca="1" si="345"/>
        <v>1</v>
      </c>
      <c r="K2980" s="47">
        <f t="shared" si="346"/>
        <v>21.93</v>
      </c>
      <c r="L2980" s="47">
        <f t="shared" si="347"/>
        <v>22.39</v>
      </c>
      <c r="M2980" s="47">
        <f t="shared" si="348"/>
        <v>21.75</v>
      </c>
      <c r="N2980" s="47">
        <f t="shared" si="349"/>
        <v>22.07</v>
      </c>
      <c r="O2980" s="48">
        <f t="shared" ca="1" si="350"/>
        <v>1862400</v>
      </c>
    </row>
    <row r="2981" spans="1:15" x14ac:dyDescent="0.25">
      <c r="A2981">
        <v>2966</v>
      </c>
      <c r="B2981" s="84">
        <v>37651</v>
      </c>
      <c r="C2981" s="47">
        <v>29.87</v>
      </c>
      <c r="D2981" s="47">
        <v>29.93</v>
      </c>
      <c r="E2981" s="47">
        <v>29.52</v>
      </c>
      <c r="F2981" s="47">
        <v>29.55</v>
      </c>
      <c r="G2981" s="48">
        <v>1461600</v>
      </c>
      <c r="H2981" s="47">
        <v>21.68</v>
      </c>
      <c r="I2981" s="51">
        <f t="shared" si="344"/>
        <v>0.73367174280879865</v>
      </c>
      <c r="J2981" s="51">
        <f t="shared" ca="1" si="345"/>
        <v>1</v>
      </c>
      <c r="K2981" s="47">
        <f t="shared" si="346"/>
        <v>21.91</v>
      </c>
      <c r="L2981" s="47">
        <f t="shared" si="347"/>
        <v>21.96</v>
      </c>
      <c r="M2981" s="47">
        <f t="shared" si="348"/>
        <v>21.66</v>
      </c>
      <c r="N2981" s="47">
        <f t="shared" si="349"/>
        <v>21.68</v>
      </c>
      <c r="O2981" s="48">
        <f t="shared" ca="1" si="350"/>
        <v>1461600</v>
      </c>
    </row>
    <row r="2982" spans="1:15" x14ac:dyDescent="0.25">
      <c r="A2982">
        <v>2967</v>
      </c>
      <c r="B2982" s="84">
        <v>37650</v>
      </c>
      <c r="C2982" s="47">
        <v>29.89</v>
      </c>
      <c r="D2982" s="47">
        <v>30.47</v>
      </c>
      <c r="E2982" s="47">
        <v>29.76</v>
      </c>
      <c r="F2982" s="47">
        <v>29.86</v>
      </c>
      <c r="G2982" s="48">
        <v>1860300</v>
      </c>
      <c r="H2982" s="47">
        <v>21.9</v>
      </c>
      <c r="I2982" s="51">
        <f t="shared" si="344"/>
        <v>0.73342263898191562</v>
      </c>
      <c r="J2982" s="51">
        <f t="shared" ca="1" si="345"/>
        <v>1</v>
      </c>
      <c r="K2982" s="47">
        <f t="shared" si="346"/>
        <v>21.92</v>
      </c>
      <c r="L2982" s="47">
        <f t="shared" si="347"/>
        <v>22.35</v>
      </c>
      <c r="M2982" s="47">
        <f t="shared" si="348"/>
        <v>21.83</v>
      </c>
      <c r="N2982" s="47">
        <f t="shared" si="349"/>
        <v>21.9</v>
      </c>
      <c r="O2982" s="48">
        <f t="shared" ca="1" si="350"/>
        <v>1860300</v>
      </c>
    </row>
    <row r="2983" spans="1:15" x14ac:dyDescent="0.25">
      <c r="A2983">
        <v>2968</v>
      </c>
      <c r="B2983" s="84">
        <v>37649</v>
      </c>
      <c r="C2983" s="47">
        <v>29.25</v>
      </c>
      <c r="D2983" s="47">
        <v>29.92</v>
      </c>
      <c r="E2983" s="47">
        <v>29.23</v>
      </c>
      <c r="F2983" s="47">
        <v>29.86</v>
      </c>
      <c r="G2983" s="48">
        <v>2059400</v>
      </c>
      <c r="H2983" s="47">
        <v>21.9</v>
      </c>
      <c r="I2983" s="51">
        <f t="shared" si="344"/>
        <v>0.73342263898191562</v>
      </c>
      <c r="J2983" s="51">
        <f t="shared" ca="1" si="345"/>
        <v>1</v>
      </c>
      <c r="K2983" s="47">
        <f t="shared" si="346"/>
        <v>21.45</v>
      </c>
      <c r="L2983" s="47">
        <f t="shared" si="347"/>
        <v>21.94</v>
      </c>
      <c r="M2983" s="47">
        <f t="shared" si="348"/>
        <v>21.44</v>
      </c>
      <c r="N2983" s="47">
        <f t="shared" si="349"/>
        <v>21.9</v>
      </c>
      <c r="O2983" s="48">
        <f t="shared" ca="1" si="350"/>
        <v>2059400</v>
      </c>
    </row>
    <row r="2984" spans="1:15" x14ac:dyDescent="0.25">
      <c r="A2984">
        <v>2969</v>
      </c>
      <c r="B2984" s="84">
        <v>37648</v>
      </c>
      <c r="C2984" s="47">
        <v>29.8</v>
      </c>
      <c r="D2984" s="47">
        <v>29.99</v>
      </c>
      <c r="E2984" s="47">
        <v>29.21</v>
      </c>
      <c r="F2984" s="47">
        <v>29.22</v>
      </c>
      <c r="G2984" s="48">
        <v>2346500</v>
      </c>
      <c r="H2984" s="47">
        <v>21.43</v>
      </c>
      <c r="I2984" s="51">
        <f t="shared" si="344"/>
        <v>0.73340177960301167</v>
      </c>
      <c r="J2984" s="51">
        <f t="shared" ca="1" si="345"/>
        <v>1</v>
      </c>
      <c r="K2984" s="47">
        <f t="shared" si="346"/>
        <v>21.86</v>
      </c>
      <c r="L2984" s="47">
        <f t="shared" si="347"/>
        <v>21.99</v>
      </c>
      <c r="M2984" s="47">
        <f t="shared" si="348"/>
        <v>21.42</v>
      </c>
      <c r="N2984" s="47">
        <f t="shared" si="349"/>
        <v>21.43</v>
      </c>
      <c r="O2984" s="48">
        <f t="shared" ca="1" si="350"/>
        <v>2346500</v>
      </c>
    </row>
    <row r="2985" spans="1:15" x14ac:dyDescent="0.25">
      <c r="A2985">
        <v>2970</v>
      </c>
      <c r="B2985" s="84">
        <v>37645</v>
      </c>
      <c r="C2985" s="47">
        <v>28.56</v>
      </c>
      <c r="D2985" s="47">
        <v>30.9</v>
      </c>
      <c r="E2985" s="47">
        <v>28.56</v>
      </c>
      <c r="F2985" s="47">
        <v>30.16</v>
      </c>
      <c r="G2985" s="48">
        <v>4745700</v>
      </c>
      <c r="H2985" s="47">
        <v>22.12</v>
      </c>
      <c r="I2985" s="51">
        <f t="shared" si="344"/>
        <v>0.73342175066312998</v>
      </c>
      <c r="J2985" s="51">
        <f t="shared" ca="1" si="345"/>
        <v>1</v>
      </c>
      <c r="K2985" s="47">
        <f t="shared" si="346"/>
        <v>20.95</v>
      </c>
      <c r="L2985" s="47">
        <f t="shared" si="347"/>
        <v>22.66</v>
      </c>
      <c r="M2985" s="47">
        <f t="shared" si="348"/>
        <v>20.95</v>
      </c>
      <c r="N2985" s="47">
        <f t="shared" si="349"/>
        <v>22.12</v>
      </c>
      <c r="O2985" s="48">
        <f t="shared" ca="1" si="350"/>
        <v>4745700</v>
      </c>
    </row>
    <row r="2986" spans="1:15" x14ac:dyDescent="0.25">
      <c r="A2986">
        <v>2971</v>
      </c>
      <c r="B2986" s="84">
        <v>37644</v>
      </c>
      <c r="C2986" s="47">
        <v>29.15</v>
      </c>
      <c r="D2986" s="47">
        <v>29.37</v>
      </c>
      <c r="E2986" s="47">
        <v>28.38</v>
      </c>
      <c r="F2986" s="47">
        <v>28.55</v>
      </c>
      <c r="G2986" s="48">
        <v>2458800</v>
      </c>
      <c r="H2986" s="47">
        <v>20.94</v>
      </c>
      <c r="I2986" s="51">
        <f t="shared" si="344"/>
        <v>0.73345008756567431</v>
      </c>
      <c r="J2986" s="51">
        <f t="shared" ca="1" si="345"/>
        <v>1</v>
      </c>
      <c r="K2986" s="47">
        <f t="shared" si="346"/>
        <v>21.38</v>
      </c>
      <c r="L2986" s="47">
        <f t="shared" si="347"/>
        <v>21.54</v>
      </c>
      <c r="M2986" s="47">
        <f t="shared" si="348"/>
        <v>20.82</v>
      </c>
      <c r="N2986" s="47">
        <f t="shared" si="349"/>
        <v>20.94</v>
      </c>
      <c r="O2986" s="48">
        <f t="shared" ca="1" si="350"/>
        <v>2458800</v>
      </c>
    </row>
    <row r="2987" spans="1:15" x14ac:dyDescent="0.25">
      <c r="A2987">
        <v>2972</v>
      </c>
      <c r="B2987" s="84">
        <v>37643</v>
      </c>
      <c r="C2987" s="47">
        <v>30.31</v>
      </c>
      <c r="D2987" s="47">
        <v>30.31</v>
      </c>
      <c r="E2987" s="47">
        <v>28.65</v>
      </c>
      <c r="F2987" s="47">
        <v>28.85</v>
      </c>
      <c r="G2987" s="48">
        <v>3247800</v>
      </c>
      <c r="H2987" s="47">
        <v>21.16</v>
      </c>
      <c r="I2987" s="51">
        <f t="shared" si="344"/>
        <v>0.73344887348353549</v>
      </c>
      <c r="J2987" s="51">
        <f t="shared" ca="1" si="345"/>
        <v>1</v>
      </c>
      <c r="K2987" s="47">
        <f t="shared" si="346"/>
        <v>22.23</v>
      </c>
      <c r="L2987" s="47">
        <f t="shared" si="347"/>
        <v>22.23</v>
      </c>
      <c r="M2987" s="47">
        <f t="shared" si="348"/>
        <v>21.01</v>
      </c>
      <c r="N2987" s="47">
        <f t="shared" si="349"/>
        <v>21.16</v>
      </c>
      <c r="O2987" s="48">
        <f t="shared" ca="1" si="350"/>
        <v>3247800</v>
      </c>
    </row>
    <row r="2988" spans="1:15" x14ac:dyDescent="0.25">
      <c r="A2988">
        <v>2973</v>
      </c>
      <c r="B2988" s="84">
        <v>37642</v>
      </c>
      <c r="C2988" s="47">
        <v>31</v>
      </c>
      <c r="D2988" s="47">
        <v>31</v>
      </c>
      <c r="E2988" s="47">
        <v>30.28</v>
      </c>
      <c r="F2988" s="47">
        <v>30.3</v>
      </c>
      <c r="G2988" s="48">
        <v>2516200</v>
      </c>
      <c r="H2988" s="47">
        <v>22.23</v>
      </c>
      <c r="I2988" s="51">
        <f t="shared" si="344"/>
        <v>0.73366336633663365</v>
      </c>
      <c r="J2988" s="51">
        <f t="shared" ca="1" si="345"/>
        <v>1</v>
      </c>
      <c r="K2988" s="47">
        <f t="shared" si="346"/>
        <v>22.74</v>
      </c>
      <c r="L2988" s="47">
        <f t="shared" si="347"/>
        <v>22.74</v>
      </c>
      <c r="M2988" s="47">
        <f t="shared" si="348"/>
        <v>22.22</v>
      </c>
      <c r="N2988" s="47">
        <f t="shared" si="349"/>
        <v>22.23</v>
      </c>
      <c r="O2988" s="48">
        <f t="shared" ca="1" si="350"/>
        <v>2516200</v>
      </c>
    </row>
    <row r="2989" spans="1:15" x14ac:dyDescent="0.25">
      <c r="A2989">
        <v>2974</v>
      </c>
      <c r="B2989" s="84">
        <v>37638</v>
      </c>
      <c r="C2989" s="47">
        <v>30.15</v>
      </c>
      <c r="D2989" s="47">
        <v>31.57</v>
      </c>
      <c r="E2989" s="47">
        <v>30</v>
      </c>
      <c r="F2989" s="47">
        <v>31.1</v>
      </c>
      <c r="G2989" s="48">
        <v>4070700</v>
      </c>
      <c r="H2989" s="47">
        <v>22.81</v>
      </c>
      <c r="I2989" s="51">
        <f t="shared" si="344"/>
        <v>0.73344051446945335</v>
      </c>
      <c r="J2989" s="51">
        <f t="shared" ca="1" si="345"/>
        <v>1</v>
      </c>
      <c r="K2989" s="47">
        <f t="shared" si="346"/>
        <v>22.11</v>
      </c>
      <c r="L2989" s="47">
        <f t="shared" si="347"/>
        <v>23.15</v>
      </c>
      <c r="M2989" s="47">
        <f t="shared" si="348"/>
        <v>22</v>
      </c>
      <c r="N2989" s="47">
        <f t="shared" si="349"/>
        <v>22.81</v>
      </c>
      <c r="O2989" s="48">
        <f t="shared" ca="1" si="350"/>
        <v>4070700</v>
      </c>
    </row>
    <row r="2990" spans="1:15" x14ac:dyDescent="0.25">
      <c r="A2990">
        <v>2975</v>
      </c>
      <c r="B2990" s="84">
        <v>37637</v>
      </c>
      <c r="C2990" s="47">
        <v>30</v>
      </c>
      <c r="D2990" s="47">
        <v>30.31</v>
      </c>
      <c r="E2990" s="47">
        <v>29.92</v>
      </c>
      <c r="F2990" s="47">
        <v>30.16</v>
      </c>
      <c r="G2990" s="48">
        <v>2772700</v>
      </c>
      <c r="H2990" s="47">
        <v>22.12</v>
      </c>
      <c r="I2990" s="51">
        <f t="shared" si="344"/>
        <v>0.73342175066312998</v>
      </c>
      <c r="J2990" s="51">
        <f t="shared" ca="1" si="345"/>
        <v>1</v>
      </c>
      <c r="K2990" s="47">
        <f t="shared" si="346"/>
        <v>22</v>
      </c>
      <c r="L2990" s="47">
        <f t="shared" si="347"/>
        <v>22.23</v>
      </c>
      <c r="M2990" s="47">
        <f t="shared" si="348"/>
        <v>21.94</v>
      </c>
      <c r="N2990" s="47">
        <f t="shared" si="349"/>
        <v>22.12</v>
      </c>
      <c r="O2990" s="48">
        <f t="shared" ca="1" si="350"/>
        <v>2772700</v>
      </c>
    </row>
    <row r="2991" spans="1:15" x14ac:dyDescent="0.25">
      <c r="A2991">
        <v>2976</v>
      </c>
      <c r="B2991" s="84">
        <v>37636</v>
      </c>
      <c r="C2991" s="47">
        <v>29.95</v>
      </c>
      <c r="D2991" s="47">
        <v>30.1</v>
      </c>
      <c r="E2991" s="47">
        <v>29.74</v>
      </c>
      <c r="F2991" s="47">
        <v>29.84</v>
      </c>
      <c r="G2991" s="48">
        <v>1506200</v>
      </c>
      <c r="H2991" s="47">
        <v>21.89</v>
      </c>
      <c r="I2991" s="51">
        <f t="shared" si="344"/>
        <v>0.73357908847184994</v>
      </c>
      <c r="J2991" s="51">
        <f t="shared" ca="1" si="345"/>
        <v>1</v>
      </c>
      <c r="K2991" s="47">
        <f t="shared" si="346"/>
        <v>21.97</v>
      </c>
      <c r="L2991" s="47">
        <f t="shared" si="347"/>
        <v>22.08</v>
      </c>
      <c r="M2991" s="47">
        <f t="shared" si="348"/>
        <v>21.82</v>
      </c>
      <c r="N2991" s="47">
        <f t="shared" si="349"/>
        <v>21.89</v>
      </c>
      <c r="O2991" s="48">
        <f t="shared" ca="1" si="350"/>
        <v>1506200</v>
      </c>
    </row>
    <row r="2992" spans="1:15" x14ac:dyDescent="0.25">
      <c r="A2992">
        <v>2977</v>
      </c>
      <c r="B2992" s="84">
        <v>37635</v>
      </c>
      <c r="C2992" s="47">
        <v>29.9</v>
      </c>
      <c r="D2992" s="47">
        <v>30.19</v>
      </c>
      <c r="E2992" s="47">
        <v>29.8</v>
      </c>
      <c r="F2992" s="47">
        <v>29.94</v>
      </c>
      <c r="G2992" s="48">
        <v>3001400</v>
      </c>
      <c r="H2992" s="47">
        <v>21.96</v>
      </c>
      <c r="I2992" s="51">
        <f t="shared" si="344"/>
        <v>0.73346693386773543</v>
      </c>
      <c r="J2992" s="51">
        <f t="shared" ca="1" si="345"/>
        <v>1</v>
      </c>
      <c r="K2992" s="47">
        <f t="shared" si="346"/>
        <v>21.93</v>
      </c>
      <c r="L2992" s="47">
        <f t="shared" si="347"/>
        <v>22.14</v>
      </c>
      <c r="M2992" s="47">
        <f t="shared" si="348"/>
        <v>21.86</v>
      </c>
      <c r="N2992" s="47">
        <f t="shared" si="349"/>
        <v>21.96</v>
      </c>
      <c r="O2992" s="48">
        <f t="shared" ca="1" si="350"/>
        <v>3001400</v>
      </c>
    </row>
    <row r="2993" spans="1:15" x14ac:dyDescent="0.25">
      <c r="A2993">
        <v>2978</v>
      </c>
      <c r="B2993" s="84">
        <v>37634</v>
      </c>
      <c r="C2993" s="47">
        <v>30.14</v>
      </c>
      <c r="D2993" s="47">
        <v>30.4</v>
      </c>
      <c r="E2993" s="47">
        <v>28.9</v>
      </c>
      <c r="F2993" s="47">
        <v>29.85</v>
      </c>
      <c r="G2993" s="48">
        <v>7060400</v>
      </c>
      <c r="H2993" s="47">
        <v>21.9</v>
      </c>
      <c r="I2993" s="51">
        <f t="shared" si="344"/>
        <v>0.73366834170854267</v>
      </c>
      <c r="J2993" s="51">
        <f t="shared" ca="1" si="345"/>
        <v>1</v>
      </c>
      <c r="K2993" s="47">
        <f t="shared" si="346"/>
        <v>22.11</v>
      </c>
      <c r="L2993" s="47">
        <f t="shared" si="347"/>
        <v>22.3</v>
      </c>
      <c r="M2993" s="47">
        <f t="shared" si="348"/>
        <v>21.2</v>
      </c>
      <c r="N2993" s="47">
        <f t="shared" si="349"/>
        <v>21.9</v>
      </c>
      <c r="O2993" s="48">
        <f t="shared" ca="1" si="350"/>
        <v>7060400</v>
      </c>
    </row>
    <row r="2994" spans="1:15" x14ac:dyDescent="0.25">
      <c r="A2994">
        <v>2979</v>
      </c>
      <c r="B2994" s="84">
        <v>37631</v>
      </c>
      <c r="C2994" s="47">
        <v>30.6</v>
      </c>
      <c r="D2994" s="47">
        <v>31.48</v>
      </c>
      <c r="E2994" s="47">
        <v>30.6</v>
      </c>
      <c r="F2994" s="47">
        <v>31.42</v>
      </c>
      <c r="G2994" s="48">
        <v>1456900</v>
      </c>
      <c r="H2994" s="47">
        <v>23.05</v>
      </c>
      <c r="I2994" s="51">
        <f t="shared" si="344"/>
        <v>0.73360916613621896</v>
      </c>
      <c r="J2994" s="51">
        <f t="shared" ca="1" si="345"/>
        <v>1</v>
      </c>
      <c r="K2994" s="47">
        <f t="shared" si="346"/>
        <v>22.45</v>
      </c>
      <c r="L2994" s="47">
        <f t="shared" si="347"/>
        <v>23.09</v>
      </c>
      <c r="M2994" s="47">
        <f t="shared" si="348"/>
        <v>22.45</v>
      </c>
      <c r="N2994" s="47">
        <f t="shared" si="349"/>
        <v>23.05</v>
      </c>
      <c r="O2994" s="48">
        <f t="shared" ca="1" si="350"/>
        <v>1456900</v>
      </c>
    </row>
    <row r="2995" spans="1:15" x14ac:dyDescent="0.25">
      <c r="A2995">
        <v>2980</v>
      </c>
      <c r="B2995" s="84">
        <v>37630</v>
      </c>
      <c r="C2995" s="47">
        <v>31.51</v>
      </c>
      <c r="D2995" s="47">
        <v>31.78</v>
      </c>
      <c r="E2995" s="47">
        <v>30.9</v>
      </c>
      <c r="F2995" s="47">
        <v>31.01</v>
      </c>
      <c r="G2995" s="48">
        <v>2012900</v>
      </c>
      <c r="H2995" s="47">
        <v>22.75</v>
      </c>
      <c r="I2995" s="51">
        <f t="shared" si="344"/>
        <v>0.73363431151241532</v>
      </c>
      <c r="J2995" s="51">
        <f t="shared" ca="1" si="345"/>
        <v>1</v>
      </c>
      <c r="K2995" s="47">
        <f t="shared" si="346"/>
        <v>23.12</v>
      </c>
      <c r="L2995" s="47">
        <f t="shared" si="347"/>
        <v>23.31</v>
      </c>
      <c r="M2995" s="47">
        <f t="shared" si="348"/>
        <v>22.67</v>
      </c>
      <c r="N2995" s="47">
        <f t="shared" si="349"/>
        <v>22.75</v>
      </c>
      <c r="O2995" s="48">
        <f t="shared" ca="1" si="350"/>
        <v>2012900</v>
      </c>
    </row>
    <row r="2996" spans="1:15" x14ac:dyDescent="0.25">
      <c r="A2996">
        <v>2981</v>
      </c>
      <c r="B2996" s="84">
        <v>37629</v>
      </c>
      <c r="C2996" s="47">
        <v>31.1</v>
      </c>
      <c r="D2996" s="47">
        <v>32</v>
      </c>
      <c r="E2996" s="47">
        <v>31.1</v>
      </c>
      <c r="F2996" s="47">
        <v>31.52</v>
      </c>
      <c r="G2996" s="48">
        <v>1889500</v>
      </c>
      <c r="H2996" s="47">
        <v>23.12</v>
      </c>
      <c r="I2996" s="51">
        <f t="shared" si="344"/>
        <v>0.73350253807106602</v>
      </c>
      <c r="J2996" s="51">
        <f t="shared" ca="1" si="345"/>
        <v>1</v>
      </c>
      <c r="K2996" s="47">
        <f t="shared" si="346"/>
        <v>22.81</v>
      </c>
      <c r="L2996" s="47">
        <f t="shared" si="347"/>
        <v>23.47</v>
      </c>
      <c r="M2996" s="47">
        <f t="shared" si="348"/>
        <v>22.81</v>
      </c>
      <c r="N2996" s="47">
        <f t="shared" si="349"/>
        <v>23.12</v>
      </c>
      <c r="O2996" s="48">
        <f t="shared" ca="1" si="350"/>
        <v>1889500</v>
      </c>
    </row>
    <row r="2997" spans="1:15" x14ac:dyDescent="0.25">
      <c r="A2997">
        <v>2982</v>
      </c>
      <c r="B2997" s="84">
        <v>37628</v>
      </c>
      <c r="C2997" s="47">
        <v>31.99</v>
      </c>
      <c r="D2997" s="47">
        <v>32.08</v>
      </c>
      <c r="E2997" s="47">
        <v>31.05</v>
      </c>
      <c r="F2997" s="47">
        <v>31.41</v>
      </c>
      <c r="G2997" s="48">
        <v>2469400</v>
      </c>
      <c r="H2997" s="47">
        <v>23.04</v>
      </c>
      <c r="I2997" s="51">
        <f t="shared" si="344"/>
        <v>0.73352435530085958</v>
      </c>
      <c r="J2997" s="51">
        <f t="shared" ca="1" si="345"/>
        <v>1</v>
      </c>
      <c r="K2997" s="47">
        <f t="shared" si="346"/>
        <v>23.47</v>
      </c>
      <c r="L2997" s="47">
        <f t="shared" si="347"/>
        <v>23.53</v>
      </c>
      <c r="M2997" s="47">
        <f t="shared" si="348"/>
        <v>22.78</v>
      </c>
      <c r="N2997" s="47">
        <f t="shared" si="349"/>
        <v>23.04</v>
      </c>
      <c r="O2997" s="48">
        <f t="shared" ca="1" si="350"/>
        <v>2469400</v>
      </c>
    </row>
    <row r="2998" spans="1:15" x14ac:dyDescent="0.25">
      <c r="A2998">
        <v>2983</v>
      </c>
      <c r="B2998" s="84">
        <v>37627</v>
      </c>
      <c r="C2998" s="47">
        <v>31.7</v>
      </c>
      <c r="D2998" s="47">
        <v>32.090000000000003</v>
      </c>
      <c r="E2998" s="47">
        <v>31.57</v>
      </c>
      <c r="F2998" s="47">
        <v>31.99</v>
      </c>
      <c r="G2998" s="48">
        <v>1912500</v>
      </c>
      <c r="H2998" s="47">
        <v>23.46</v>
      </c>
      <c r="I2998" s="51">
        <f t="shared" si="344"/>
        <v>0.73335417317911855</v>
      </c>
      <c r="J2998" s="51">
        <f t="shared" ca="1" si="345"/>
        <v>1</v>
      </c>
      <c r="K2998" s="47">
        <f t="shared" si="346"/>
        <v>23.25</v>
      </c>
      <c r="L2998" s="47">
        <f t="shared" si="347"/>
        <v>23.53</v>
      </c>
      <c r="M2998" s="47">
        <f t="shared" si="348"/>
        <v>23.15</v>
      </c>
      <c r="N2998" s="47">
        <f t="shared" si="349"/>
        <v>23.46</v>
      </c>
      <c r="O2998" s="48">
        <f t="shared" ca="1" si="350"/>
        <v>1912500</v>
      </c>
    </row>
    <row r="2999" spans="1:15" x14ac:dyDescent="0.25">
      <c r="A2999">
        <v>2984</v>
      </c>
      <c r="B2999" s="84">
        <v>37624</v>
      </c>
      <c r="C2999" s="47">
        <v>31.58</v>
      </c>
      <c r="D2999" s="47">
        <v>31.78</v>
      </c>
      <c r="E2999" s="47">
        <v>31.3</v>
      </c>
      <c r="F2999" s="47">
        <v>31.6</v>
      </c>
      <c r="G2999" s="48">
        <v>1704200</v>
      </c>
      <c r="H2999" s="47">
        <v>23.18</v>
      </c>
      <c r="I2999" s="51">
        <f t="shared" si="344"/>
        <v>0.73354430379746827</v>
      </c>
      <c r="J2999" s="51">
        <f t="shared" ca="1" si="345"/>
        <v>1</v>
      </c>
      <c r="K2999" s="47">
        <f t="shared" si="346"/>
        <v>23.17</v>
      </c>
      <c r="L2999" s="47">
        <f t="shared" si="347"/>
        <v>23.31</v>
      </c>
      <c r="M2999" s="47">
        <f t="shared" si="348"/>
        <v>22.96</v>
      </c>
      <c r="N2999" s="47">
        <f t="shared" si="349"/>
        <v>23.18</v>
      </c>
      <c r="O2999" s="48">
        <f t="shared" ca="1" si="350"/>
        <v>1704200</v>
      </c>
    </row>
    <row r="3000" spans="1:15" x14ac:dyDescent="0.25">
      <c r="A3000">
        <v>2985</v>
      </c>
      <c r="B3000" s="84">
        <v>37623</v>
      </c>
      <c r="C3000" s="47">
        <v>31.1</v>
      </c>
      <c r="D3000" s="47">
        <v>31.79</v>
      </c>
      <c r="E3000" s="47">
        <v>30.98</v>
      </c>
      <c r="F3000" s="47">
        <v>31.58</v>
      </c>
      <c r="G3000" s="48">
        <v>1977200</v>
      </c>
      <c r="H3000" s="47">
        <v>23.16</v>
      </c>
      <c r="I3000" s="51">
        <f t="shared" si="344"/>
        <v>0.73337555414819511</v>
      </c>
      <c r="J3000" s="51">
        <f t="shared" ca="1" si="345"/>
        <v>1</v>
      </c>
      <c r="K3000" s="47">
        <f t="shared" si="346"/>
        <v>22.81</v>
      </c>
      <c r="L3000" s="47">
        <f t="shared" si="347"/>
        <v>23.31</v>
      </c>
      <c r="M3000" s="47">
        <f t="shared" si="348"/>
        <v>22.72</v>
      </c>
      <c r="N3000" s="47">
        <f t="shared" si="349"/>
        <v>23.16</v>
      </c>
      <c r="O3000" s="48">
        <f t="shared" ca="1" si="350"/>
        <v>1977200</v>
      </c>
    </row>
    <row r="3001" spans="1:15" x14ac:dyDescent="0.25">
      <c r="A3001">
        <v>2986</v>
      </c>
      <c r="B3001" s="84">
        <v>37621</v>
      </c>
      <c r="C3001" s="47">
        <v>29.67</v>
      </c>
      <c r="D3001" s="47">
        <v>31</v>
      </c>
      <c r="E3001" s="47">
        <v>29.66</v>
      </c>
      <c r="F3001" s="47">
        <v>30.75</v>
      </c>
      <c r="G3001" s="48">
        <v>2504900</v>
      </c>
      <c r="H3001" s="47">
        <v>22.56</v>
      </c>
      <c r="I3001" s="51">
        <f t="shared" si="344"/>
        <v>0.73365853658536584</v>
      </c>
      <c r="J3001" s="51">
        <f t="shared" ca="1" si="345"/>
        <v>1</v>
      </c>
      <c r="K3001" s="47">
        <f t="shared" si="346"/>
        <v>21.77</v>
      </c>
      <c r="L3001" s="47">
        <f t="shared" si="347"/>
        <v>22.74</v>
      </c>
      <c r="M3001" s="47">
        <f t="shared" si="348"/>
        <v>21.76</v>
      </c>
      <c r="N3001" s="47">
        <f t="shared" si="349"/>
        <v>22.56</v>
      </c>
      <c r="O3001" s="48">
        <f t="shared" ca="1" si="350"/>
        <v>2504900</v>
      </c>
    </row>
    <row r="3002" spans="1:15" x14ac:dyDescent="0.25">
      <c r="A3002">
        <v>2987</v>
      </c>
      <c r="B3002" s="84">
        <v>37620</v>
      </c>
      <c r="C3002" s="47">
        <v>30.5</v>
      </c>
      <c r="D3002" s="47">
        <v>30.59</v>
      </c>
      <c r="E3002" s="47">
        <v>29.48</v>
      </c>
      <c r="F3002" s="47">
        <v>29.88</v>
      </c>
      <c r="G3002" s="48">
        <v>1869600</v>
      </c>
      <c r="H3002" s="47">
        <v>21.92</v>
      </c>
      <c r="I3002" s="51">
        <f t="shared" si="344"/>
        <v>0.73360107095046867</v>
      </c>
      <c r="J3002" s="51">
        <f t="shared" ca="1" si="345"/>
        <v>1</v>
      </c>
      <c r="K3002" s="47">
        <f t="shared" si="346"/>
        <v>22.37</v>
      </c>
      <c r="L3002" s="47">
        <f t="shared" si="347"/>
        <v>22.44</v>
      </c>
      <c r="M3002" s="47">
        <f t="shared" si="348"/>
        <v>21.63</v>
      </c>
      <c r="N3002" s="47">
        <f t="shared" si="349"/>
        <v>21.92</v>
      </c>
      <c r="O3002" s="48">
        <f t="shared" ca="1" si="350"/>
        <v>1869600</v>
      </c>
    </row>
    <row r="3003" spans="1:15" x14ac:dyDescent="0.25">
      <c r="A3003">
        <v>2988</v>
      </c>
      <c r="B3003" s="84">
        <v>37617</v>
      </c>
      <c r="C3003" s="47">
        <v>29.8</v>
      </c>
      <c r="D3003" s="47">
        <v>30.93</v>
      </c>
      <c r="E3003" s="47">
        <v>29.8</v>
      </c>
      <c r="F3003" s="47">
        <v>30.47</v>
      </c>
      <c r="G3003" s="48">
        <v>1698200</v>
      </c>
      <c r="H3003" s="47">
        <v>22.2</v>
      </c>
      <c r="I3003" s="51">
        <f t="shared" si="344"/>
        <v>0.72858549392845418</v>
      </c>
      <c r="J3003" s="51">
        <f t="shared" ca="1" si="345"/>
        <v>1</v>
      </c>
      <c r="K3003" s="47">
        <f t="shared" si="346"/>
        <v>21.71</v>
      </c>
      <c r="L3003" s="47">
        <f t="shared" si="347"/>
        <v>22.54</v>
      </c>
      <c r="M3003" s="47">
        <f t="shared" si="348"/>
        <v>21.71</v>
      </c>
      <c r="N3003" s="47">
        <f t="shared" si="349"/>
        <v>22.2</v>
      </c>
      <c r="O3003" s="48">
        <f t="shared" ca="1" si="350"/>
        <v>1698200</v>
      </c>
    </row>
    <row r="3004" spans="1:15" x14ac:dyDescent="0.25">
      <c r="A3004">
        <v>2989</v>
      </c>
      <c r="B3004" s="84">
        <v>37616</v>
      </c>
      <c r="C3004" s="47">
        <v>30.24</v>
      </c>
      <c r="D3004" s="47">
        <v>30.45</v>
      </c>
      <c r="E3004" s="47">
        <v>29.81</v>
      </c>
      <c r="F3004" s="47">
        <v>29.93</v>
      </c>
      <c r="G3004" s="48">
        <v>1432000</v>
      </c>
      <c r="H3004" s="47">
        <v>21.81</v>
      </c>
      <c r="I3004" s="51">
        <f t="shared" si="344"/>
        <v>0.72870030070163716</v>
      </c>
      <c r="J3004" s="51">
        <f t="shared" ca="1" si="345"/>
        <v>1</v>
      </c>
      <c r="K3004" s="47">
        <f t="shared" si="346"/>
        <v>22.04</v>
      </c>
      <c r="L3004" s="47">
        <f t="shared" si="347"/>
        <v>22.19</v>
      </c>
      <c r="M3004" s="47">
        <f t="shared" si="348"/>
        <v>21.72</v>
      </c>
      <c r="N3004" s="47">
        <f t="shared" si="349"/>
        <v>21.81</v>
      </c>
      <c r="O3004" s="48">
        <f t="shared" ca="1" si="350"/>
        <v>1432000</v>
      </c>
    </row>
    <row r="3005" spans="1:15" x14ac:dyDescent="0.25">
      <c r="A3005">
        <v>2990</v>
      </c>
      <c r="B3005" s="84">
        <v>37614</v>
      </c>
      <c r="C3005" s="47">
        <v>29.91</v>
      </c>
      <c r="D3005" s="47">
        <v>30.4</v>
      </c>
      <c r="E3005" s="47">
        <v>29.91</v>
      </c>
      <c r="F3005" s="47">
        <v>30.23</v>
      </c>
      <c r="G3005" s="48">
        <v>1319500</v>
      </c>
      <c r="H3005" s="47">
        <v>22.03</v>
      </c>
      <c r="I3005" s="51">
        <f t="shared" si="344"/>
        <v>0.72874627853126039</v>
      </c>
      <c r="J3005" s="51">
        <f t="shared" ca="1" si="345"/>
        <v>1</v>
      </c>
      <c r="K3005" s="47">
        <f t="shared" si="346"/>
        <v>21.8</v>
      </c>
      <c r="L3005" s="47">
        <f t="shared" si="347"/>
        <v>22.15</v>
      </c>
      <c r="M3005" s="47">
        <f t="shared" si="348"/>
        <v>21.8</v>
      </c>
      <c r="N3005" s="47">
        <f t="shared" si="349"/>
        <v>22.03</v>
      </c>
      <c r="O3005" s="48">
        <f t="shared" ca="1" si="350"/>
        <v>1319500</v>
      </c>
    </row>
    <row r="3006" spans="1:15" x14ac:dyDescent="0.25">
      <c r="A3006">
        <v>2991</v>
      </c>
      <c r="B3006" s="84">
        <v>37613</v>
      </c>
      <c r="C3006" s="47">
        <v>29.31</v>
      </c>
      <c r="D3006" s="47">
        <v>29.99</v>
      </c>
      <c r="E3006" s="47">
        <v>29.3</v>
      </c>
      <c r="F3006" s="47">
        <v>29.99</v>
      </c>
      <c r="G3006" s="48">
        <v>2550500</v>
      </c>
      <c r="H3006" s="47">
        <v>21.85</v>
      </c>
      <c r="I3006" s="51">
        <f t="shared" si="344"/>
        <v>0.72857619206402147</v>
      </c>
      <c r="J3006" s="51">
        <f t="shared" ca="1" si="345"/>
        <v>1</v>
      </c>
      <c r="K3006" s="47">
        <f t="shared" si="346"/>
        <v>21.35</v>
      </c>
      <c r="L3006" s="47">
        <f t="shared" si="347"/>
        <v>21.85</v>
      </c>
      <c r="M3006" s="47">
        <f t="shared" si="348"/>
        <v>21.35</v>
      </c>
      <c r="N3006" s="47">
        <f t="shared" si="349"/>
        <v>21.85</v>
      </c>
      <c r="O3006" s="48">
        <f t="shared" ca="1" si="350"/>
        <v>2550500</v>
      </c>
    </row>
    <row r="3007" spans="1:15" x14ac:dyDescent="0.25">
      <c r="A3007">
        <v>2992</v>
      </c>
      <c r="B3007" s="84">
        <v>37610</v>
      </c>
      <c r="C3007" s="47">
        <v>28.95</v>
      </c>
      <c r="D3007" s="47">
        <v>29.38</v>
      </c>
      <c r="E3007" s="47">
        <v>28.36</v>
      </c>
      <c r="F3007" s="47">
        <v>29.36</v>
      </c>
      <c r="G3007" s="48">
        <v>2900300</v>
      </c>
      <c r="H3007" s="47">
        <v>21.39</v>
      </c>
      <c r="I3007" s="51">
        <f t="shared" si="344"/>
        <v>0.72854223433242515</v>
      </c>
      <c r="J3007" s="51">
        <f t="shared" ca="1" si="345"/>
        <v>1</v>
      </c>
      <c r="K3007" s="47">
        <f t="shared" si="346"/>
        <v>21.09</v>
      </c>
      <c r="L3007" s="47">
        <f t="shared" si="347"/>
        <v>21.4</v>
      </c>
      <c r="M3007" s="47">
        <f t="shared" si="348"/>
        <v>20.66</v>
      </c>
      <c r="N3007" s="47">
        <f t="shared" si="349"/>
        <v>21.39</v>
      </c>
      <c r="O3007" s="48">
        <f t="shared" ca="1" si="350"/>
        <v>2900300</v>
      </c>
    </row>
    <row r="3008" spans="1:15" x14ac:dyDescent="0.25">
      <c r="A3008">
        <v>2993</v>
      </c>
      <c r="B3008" s="84">
        <v>37609</v>
      </c>
      <c r="C3008" s="47">
        <v>29.5</v>
      </c>
      <c r="D3008" s="47">
        <v>29.99</v>
      </c>
      <c r="E3008" s="47">
        <v>28.84</v>
      </c>
      <c r="F3008" s="47">
        <v>29.07</v>
      </c>
      <c r="G3008" s="48">
        <v>2459200</v>
      </c>
      <c r="H3008" s="47">
        <v>21.18</v>
      </c>
      <c r="I3008" s="51">
        <f t="shared" si="344"/>
        <v>0.72858617131062953</v>
      </c>
      <c r="J3008" s="51">
        <f t="shared" ca="1" si="345"/>
        <v>1</v>
      </c>
      <c r="K3008" s="47">
        <f t="shared" si="346"/>
        <v>21.49</v>
      </c>
      <c r="L3008" s="47">
        <f t="shared" si="347"/>
        <v>21.85</v>
      </c>
      <c r="M3008" s="47">
        <f t="shared" si="348"/>
        <v>21.01</v>
      </c>
      <c r="N3008" s="47">
        <f t="shared" si="349"/>
        <v>21.18</v>
      </c>
      <c r="O3008" s="48">
        <f t="shared" ca="1" si="350"/>
        <v>2459200</v>
      </c>
    </row>
    <row r="3009" spans="1:15" x14ac:dyDescent="0.25">
      <c r="A3009">
        <v>2994</v>
      </c>
      <c r="B3009" s="84">
        <v>37608</v>
      </c>
      <c r="C3009" s="47">
        <v>28.5</v>
      </c>
      <c r="D3009" s="47">
        <v>29.9</v>
      </c>
      <c r="E3009" s="47">
        <v>28.5</v>
      </c>
      <c r="F3009" s="47">
        <v>29.45</v>
      </c>
      <c r="G3009" s="48">
        <v>2908700</v>
      </c>
      <c r="H3009" s="47">
        <v>21.46</v>
      </c>
      <c r="I3009" s="51">
        <f t="shared" si="344"/>
        <v>0.72869269949066218</v>
      </c>
      <c r="J3009" s="51">
        <f t="shared" ca="1" si="345"/>
        <v>1</v>
      </c>
      <c r="K3009" s="47">
        <f t="shared" si="346"/>
        <v>20.77</v>
      </c>
      <c r="L3009" s="47">
        <f t="shared" si="347"/>
        <v>21.79</v>
      </c>
      <c r="M3009" s="47">
        <f t="shared" si="348"/>
        <v>20.77</v>
      </c>
      <c r="N3009" s="47">
        <f t="shared" si="349"/>
        <v>21.46</v>
      </c>
      <c r="O3009" s="48">
        <f t="shared" ca="1" si="350"/>
        <v>2908700</v>
      </c>
    </row>
    <row r="3010" spans="1:15" x14ac:dyDescent="0.25">
      <c r="A3010">
        <v>2995</v>
      </c>
      <c r="B3010" s="84">
        <v>37607</v>
      </c>
      <c r="C3010" s="47">
        <v>28.5</v>
      </c>
      <c r="D3010" s="47">
        <v>28.95</v>
      </c>
      <c r="E3010" s="47">
        <v>28.41</v>
      </c>
      <c r="F3010" s="47">
        <v>28.6</v>
      </c>
      <c r="G3010" s="48">
        <v>2211900</v>
      </c>
      <c r="H3010" s="47">
        <v>20.84</v>
      </c>
      <c r="I3010" s="51">
        <f t="shared" si="344"/>
        <v>0.72867132867132867</v>
      </c>
      <c r="J3010" s="51">
        <f t="shared" ca="1" si="345"/>
        <v>1</v>
      </c>
      <c r="K3010" s="47">
        <f t="shared" si="346"/>
        <v>20.77</v>
      </c>
      <c r="L3010" s="47">
        <f t="shared" si="347"/>
        <v>21.1</v>
      </c>
      <c r="M3010" s="47">
        <f t="shared" si="348"/>
        <v>20.7</v>
      </c>
      <c r="N3010" s="47">
        <f t="shared" si="349"/>
        <v>20.84</v>
      </c>
      <c r="O3010" s="48">
        <f t="shared" ca="1" si="350"/>
        <v>2211900</v>
      </c>
    </row>
    <row r="3011" spans="1:15" x14ac:dyDescent="0.25">
      <c r="A3011">
        <v>2996</v>
      </c>
      <c r="B3011" s="84">
        <v>37606</v>
      </c>
      <c r="C3011" s="47">
        <v>28.21</v>
      </c>
      <c r="D3011" s="47">
        <v>28.77</v>
      </c>
      <c r="E3011" s="47">
        <v>28.09</v>
      </c>
      <c r="F3011" s="47">
        <v>28.35</v>
      </c>
      <c r="G3011" s="48">
        <v>2475900</v>
      </c>
      <c r="H3011" s="47">
        <v>20.66</v>
      </c>
      <c r="I3011" s="51">
        <f t="shared" si="344"/>
        <v>0.728747795414462</v>
      </c>
      <c r="J3011" s="51">
        <f t="shared" ca="1" si="345"/>
        <v>1</v>
      </c>
      <c r="K3011" s="47">
        <f t="shared" si="346"/>
        <v>20.56</v>
      </c>
      <c r="L3011" s="47">
        <f t="shared" si="347"/>
        <v>20.97</v>
      </c>
      <c r="M3011" s="47">
        <f t="shared" si="348"/>
        <v>20.47</v>
      </c>
      <c r="N3011" s="47">
        <f t="shared" si="349"/>
        <v>20.66</v>
      </c>
      <c r="O3011" s="48">
        <f t="shared" ca="1" si="350"/>
        <v>2475900</v>
      </c>
    </row>
    <row r="3012" spans="1:15" x14ac:dyDescent="0.25">
      <c r="A3012">
        <v>2997</v>
      </c>
      <c r="B3012" s="84">
        <v>37603</v>
      </c>
      <c r="C3012" s="47">
        <v>28.78</v>
      </c>
      <c r="D3012" s="47">
        <v>28.79</v>
      </c>
      <c r="E3012" s="47">
        <v>28.15</v>
      </c>
      <c r="F3012" s="47">
        <v>28.18</v>
      </c>
      <c r="G3012" s="48">
        <v>1753000</v>
      </c>
      <c r="H3012" s="47">
        <v>20.53</v>
      </c>
      <c r="I3012" s="51">
        <f t="shared" si="344"/>
        <v>0.72853087295954577</v>
      </c>
      <c r="J3012" s="51">
        <f t="shared" ca="1" si="345"/>
        <v>1</v>
      </c>
      <c r="K3012" s="47">
        <f t="shared" si="346"/>
        <v>20.97</v>
      </c>
      <c r="L3012" s="47">
        <f t="shared" si="347"/>
        <v>20.97</v>
      </c>
      <c r="M3012" s="47">
        <f t="shared" si="348"/>
        <v>20.51</v>
      </c>
      <c r="N3012" s="47">
        <f t="shared" si="349"/>
        <v>20.53</v>
      </c>
      <c r="O3012" s="48">
        <f t="shared" ca="1" si="350"/>
        <v>1753000</v>
      </c>
    </row>
    <row r="3013" spans="1:15" x14ac:dyDescent="0.25">
      <c r="A3013">
        <v>2998</v>
      </c>
      <c r="B3013" s="84">
        <v>37602</v>
      </c>
      <c r="C3013" s="47">
        <v>29.67</v>
      </c>
      <c r="D3013" s="47">
        <v>29.67</v>
      </c>
      <c r="E3013" s="47">
        <v>28.88</v>
      </c>
      <c r="F3013" s="47">
        <v>28.88</v>
      </c>
      <c r="G3013" s="48">
        <v>1639500</v>
      </c>
      <c r="H3013" s="47">
        <v>21.04</v>
      </c>
      <c r="I3013" s="51">
        <f t="shared" si="344"/>
        <v>0.72853185595567871</v>
      </c>
      <c r="J3013" s="51">
        <f t="shared" ca="1" si="345"/>
        <v>1</v>
      </c>
      <c r="K3013" s="47">
        <f t="shared" si="346"/>
        <v>21.62</v>
      </c>
      <c r="L3013" s="47">
        <f t="shared" si="347"/>
        <v>21.62</v>
      </c>
      <c r="M3013" s="47">
        <f t="shared" si="348"/>
        <v>21.04</v>
      </c>
      <c r="N3013" s="47">
        <f t="shared" si="349"/>
        <v>21.04</v>
      </c>
      <c r="O3013" s="48">
        <f t="shared" ca="1" si="350"/>
        <v>1639500</v>
      </c>
    </row>
    <row r="3014" spans="1:15" x14ac:dyDescent="0.25">
      <c r="A3014">
        <v>2999</v>
      </c>
      <c r="B3014" s="84">
        <v>37601</v>
      </c>
      <c r="C3014" s="47">
        <v>28.41</v>
      </c>
      <c r="D3014" s="47">
        <v>29.8</v>
      </c>
      <c r="E3014" s="47">
        <v>28.1</v>
      </c>
      <c r="F3014" s="47">
        <v>29.72</v>
      </c>
      <c r="G3014" s="48">
        <v>3433200</v>
      </c>
      <c r="H3014" s="47">
        <v>21.66</v>
      </c>
      <c r="I3014" s="51">
        <f t="shared" si="344"/>
        <v>0.72880215343203236</v>
      </c>
      <c r="J3014" s="51">
        <f t="shared" ca="1" si="345"/>
        <v>1</v>
      </c>
      <c r="K3014" s="47">
        <f t="shared" si="346"/>
        <v>20.71</v>
      </c>
      <c r="L3014" s="47">
        <f t="shared" si="347"/>
        <v>21.72</v>
      </c>
      <c r="M3014" s="47">
        <f t="shared" si="348"/>
        <v>20.48</v>
      </c>
      <c r="N3014" s="47">
        <f t="shared" si="349"/>
        <v>21.66</v>
      </c>
      <c r="O3014" s="48">
        <f t="shared" ca="1" si="350"/>
        <v>3433200</v>
      </c>
    </row>
    <row r="3015" spans="1:15" x14ac:dyDescent="0.25">
      <c r="A3015">
        <v>3000</v>
      </c>
      <c r="B3015" s="84">
        <v>37600</v>
      </c>
      <c r="C3015" s="47">
        <v>28.19</v>
      </c>
      <c r="D3015" s="47">
        <v>28.69</v>
      </c>
      <c r="E3015" s="47">
        <v>27.93</v>
      </c>
      <c r="F3015" s="47">
        <v>28.52</v>
      </c>
      <c r="G3015" s="48">
        <v>2534200</v>
      </c>
      <c r="H3015" s="47">
        <v>20.78</v>
      </c>
      <c r="I3015" s="51">
        <f t="shared" si="344"/>
        <v>0.72861150070126235</v>
      </c>
      <c r="J3015" s="51">
        <f t="shared" ca="1" si="345"/>
        <v>1</v>
      </c>
      <c r="K3015" s="47">
        <f t="shared" si="346"/>
        <v>20.54</v>
      </c>
      <c r="L3015" s="47">
        <f t="shared" si="347"/>
        <v>20.9</v>
      </c>
      <c r="M3015" s="47">
        <f t="shared" si="348"/>
        <v>20.350000000000001</v>
      </c>
      <c r="N3015" s="47">
        <f t="shared" si="349"/>
        <v>20.78</v>
      </c>
      <c r="O3015" s="48">
        <f t="shared" ca="1" si="350"/>
        <v>2534200</v>
      </c>
    </row>
    <row r="3016" spans="1:15" x14ac:dyDescent="0.25">
      <c r="A3016">
        <v>3001</v>
      </c>
      <c r="B3016" s="84">
        <v>37599</v>
      </c>
      <c r="C3016" s="47">
        <v>28</v>
      </c>
      <c r="D3016" s="47">
        <v>28.38</v>
      </c>
      <c r="E3016" s="47">
        <v>27.93</v>
      </c>
      <c r="F3016" s="47">
        <v>28.08</v>
      </c>
      <c r="G3016" s="48">
        <v>2260900</v>
      </c>
      <c r="H3016" s="47">
        <v>20.46</v>
      </c>
      <c r="I3016" s="51">
        <f t="shared" si="344"/>
        <v>0.72863247863247871</v>
      </c>
      <c r="J3016" s="51">
        <f t="shared" ca="1" si="345"/>
        <v>1</v>
      </c>
      <c r="K3016" s="47">
        <f t="shared" si="346"/>
        <v>20.399999999999999</v>
      </c>
      <c r="L3016" s="47">
        <f t="shared" si="347"/>
        <v>20.68</v>
      </c>
      <c r="M3016" s="47">
        <f t="shared" si="348"/>
        <v>20.350000000000001</v>
      </c>
      <c r="N3016" s="47">
        <f t="shared" si="349"/>
        <v>20.46</v>
      </c>
      <c r="O3016" s="48">
        <f t="shared" ca="1" si="350"/>
        <v>2260900</v>
      </c>
    </row>
    <row r="3017" spans="1:15" x14ac:dyDescent="0.25">
      <c r="A3017">
        <v>3002</v>
      </c>
      <c r="B3017" s="84">
        <v>37596</v>
      </c>
      <c r="C3017" s="47">
        <v>28</v>
      </c>
      <c r="D3017" s="47">
        <v>28.39</v>
      </c>
      <c r="E3017" s="47">
        <v>27.75</v>
      </c>
      <c r="F3017" s="47">
        <v>28.3</v>
      </c>
      <c r="G3017" s="48">
        <v>3219600</v>
      </c>
      <c r="H3017" s="47">
        <v>20.62</v>
      </c>
      <c r="I3017" s="51">
        <f t="shared" si="344"/>
        <v>0.72862190812720851</v>
      </c>
      <c r="J3017" s="51">
        <f t="shared" ca="1" si="345"/>
        <v>1</v>
      </c>
      <c r="K3017" s="47">
        <f t="shared" si="346"/>
        <v>20.399999999999999</v>
      </c>
      <c r="L3017" s="47">
        <f t="shared" si="347"/>
        <v>20.69</v>
      </c>
      <c r="M3017" s="47">
        <f t="shared" si="348"/>
        <v>20.22</v>
      </c>
      <c r="N3017" s="47">
        <f t="shared" si="349"/>
        <v>20.62</v>
      </c>
      <c r="O3017" s="48">
        <f t="shared" ca="1" si="350"/>
        <v>3219600</v>
      </c>
    </row>
    <row r="3018" spans="1:15" x14ac:dyDescent="0.25">
      <c r="A3018">
        <v>3003</v>
      </c>
      <c r="B3018" s="84">
        <v>37595</v>
      </c>
      <c r="C3018" s="47">
        <v>28.98</v>
      </c>
      <c r="D3018" s="47">
        <v>28.98</v>
      </c>
      <c r="E3018" s="47">
        <v>28</v>
      </c>
      <c r="F3018" s="47">
        <v>28.2</v>
      </c>
      <c r="G3018" s="48">
        <v>1622700</v>
      </c>
      <c r="H3018" s="47">
        <v>20.55</v>
      </c>
      <c r="I3018" s="51">
        <f t="shared" si="344"/>
        <v>0.72872340425531923</v>
      </c>
      <c r="J3018" s="51">
        <f t="shared" ca="1" si="345"/>
        <v>1</v>
      </c>
      <c r="K3018" s="47">
        <f t="shared" si="346"/>
        <v>21.12</v>
      </c>
      <c r="L3018" s="47">
        <f t="shared" si="347"/>
        <v>21.12</v>
      </c>
      <c r="M3018" s="47">
        <f t="shared" si="348"/>
        <v>20.399999999999999</v>
      </c>
      <c r="N3018" s="47">
        <f t="shared" si="349"/>
        <v>20.55</v>
      </c>
      <c r="O3018" s="48">
        <f t="shared" ca="1" si="350"/>
        <v>1622700</v>
      </c>
    </row>
    <row r="3019" spans="1:15" x14ac:dyDescent="0.25">
      <c r="A3019">
        <v>3004</v>
      </c>
      <c r="B3019" s="84">
        <v>37594</v>
      </c>
      <c r="C3019" s="47">
        <v>28.75</v>
      </c>
      <c r="D3019" s="47">
        <v>28.96</v>
      </c>
      <c r="E3019" s="47">
        <v>28.25</v>
      </c>
      <c r="F3019" s="47">
        <v>28.55</v>
      </c>
      <c r="G3019" s="48">
        <v>2316200</v>
      </c>
      <c r="H3019" s="47">
        <v>20.8</v>
      </c>
      <c r="I3019" s="51">
        <f t="shared" si="344"/>
        <v>0.72854640980735552</v>
      </c>
      <c r="J3019" s="51">
        <f t="shared" ca="1" si="345"/>
        <v>1</v>
      </c>
      <c r="K3019" s="47">
        <f t="shared" si="346"/>
        <v>20.95</v>
      </c>
      <c r="L3019" s="47">
        <f t="shared" si="347"/>
        <v>21.1</v>
      </c>
      <c r="M3019" s="47">
        <f t="shared" si="348"/>
        <v>20.58</v>
      </c>
      <c r="N3019" s="47">
        <f t="shared" si="349"/>
        <v>20.8</v>
      </c>
      <c r="O3019" s="48">
        <f t="shared" ca="1" si="350"/>
        <v>2316200</v>
      </c>
    </row>
    <row r="3020" spans="1:15" x14ac:dyDescent="0.25">
      <c r="A3020">
        <v>3005</v>
      </c>
      <c r="B3020" s="84">
        <v>37593</v>
      </c>
      <c r="C3020" s="47">
        <v>29.25</v>
      </c>
      <c r="D3020" s="47">
        <v>29.3</v>
      </c>
      <c r="E3020" s="47">
        <v>28.56</v>
      </c>
      <c r="F3020" s="47">
        <v>28.8</v>
      </c>
      <c r="G3020" s="48">
        <v>2748000</v>
      </c>
      <c r="H3020" s="47">
        <v>20.99</v>
      </c>
      <c r="I3020" s="51">
        <f t="shared" si="344"/>
        <v>0.72881944444444435</v>
      </c>
      <c r="J3020" s="51">
        <f t="shared" ca="1" si="345"/>
        <v>1</v>
      </c>
      <c r="K3020" s="47">
        <f t="shared" si="346"/>
        <v>21.32</v>
      </c>
      <c r="L3020" s="47">
        <f t="shared" si="347"/>
        <v>21.35</v>
      </c>
      <c r="M3020" s="47">
        <f t="shared" si="348"/>
        <v>20.82</v>
      </c>
      <c r="N3020" s="47">
        <f t="shared" si="349"/>
        <v>20.99</v>
      </c>
      <c r="O3020" s="48">
        <f t="shared" ca="1" si="350"/>
        <v>2748000</v>
      </c>
    </row>
    <row r="3021" spans="1:15" x14ac:dyDescent="0.25">
      <c r="A3021">
        <v>3006</v>
      </c>
      <c r="B3021" s="84">
        <v>37592</v>
      </c>
      <c r="C3021" s="47">
        <v>29.88</v>
      </c>
      <c r="D3021" s="47">
        <v>29.88</v>
      </c>
      <c r="E3021" s="47">
        <v>28.8</v>
      </c>
      <c r="F3021" s="47">
        <v>29.69</v>
      </c>
      <c r="G3021" s="48">
        <v>2335300</v>
      </c>
      <c r="H3021" s="47">
        <v>21.63</v>
      </c>
      <c r="I3021" s="51">
        <f t="shared" si="344"/>
        <v>0.72852812394745703</v>
      </c>
      <c r="J3021" s="51">
        <f t="shared" ca="1" si="345"/>
        <v>1</v>
      </c>
      <c r="K3021" s="47">
        <f t="shared" si="346"/>
        <v>21.77</v>
      </c>
      <c r="L3021" s="47">
        <f t="shared" si="347"/>
        <v>21.77</v>
      </c>
      <c r="M3021" s="47">
        <f t="shared" si="348"/>
        <v>20.98</v>
      </c>
      <c r="N3021" s="47">
        <f t="shared" si="349"/>
        <v>21.63</v>
      </c>
      <c r="O3021" s="48">
        <f t="shared" ca="1" si="350"/>
        <v>2335300</v>
      </c>
    </row>
    <row r="3022" spans="1:15" x14ac:dyDescent="0.25">
      <c r="A3022">
        <v>3007</v>
      </c>
      <c r="B3022" s="84">
        <v>37589</v>
      </c>
      <c r="C3022" s="47">
        <v>29.05</v>
      </c>
      <c r="D3022" s="47">
        <v>29.25</v>
      </c>
      <c r="E3022" s="47">
        <v>28.71</v>
      </c>
      <c r="F3022" s="47">
        <v>29.17</v>
      </c>
      <c r="G3022" s="48">
        <v>1231100</v>
      </c>
      <c r="H3022" s="47">
        <v>21.26</v>
      </c>
      <c r="I3022" s="51">
        <f t="shared" si="344"/>
        <v>0.728830990743915</v>
      </c>
      <c r="J3022" s="51">
        <f t="shared" ca="1" si="345"/>
        <v>1</v>
      </c>
      <c r="K3022" s="47">
        <f t="shared" si="346"/>
        <v>21.17</v>
      </c>
      <c r="L3022" s="47">
        <f t="shared" si="347"/>
        <v>21.32</v>
      </c>
      <c r="M3022" s="47">
        <f t="shared" si="348"/>
        <v>20.92</v>
      </c>
      <c r="N3022" s="47">
        <f t="shared" si="349"/>
        <v>21.26</v>
      </c>
      <c r="O3022" s="48">
        <f t="shared" ca="1" si="350"/>
        <v>1231100</v>
      </c>
    </row>
    <row r="3023" spans="1:15" x14ac:dyDescent="0.25">
      <c r="A3023">
        <v>3008</v>
      </c>
      <c r="B3023" s="84">
        <v>37587</v>
      </c>
      <c r="C3023" s="47">
        <v>28.3</v>
      </c>
      <c r="D3023" s="47">
        <v>28.8</v>
      </c>
      <c r="E3023" s="47">
        <v>28.22</v>
      </c>
      <c r="F3023" s="47">
        <v>28.78</v>
      </c>
      <c r="G3023" s="48">
        <v>2812900</v>
      </c>
      <c r="H3023" s="47">
        <v>20.97</v>
      </c>
      <c r="I3023" s="51">
        <f t="shared" si="344"/>
        <v>0.72863099374565665</v>
      </c>
      <c r="J3023" s="51">
        <f t="shared" ca="1" si="345"/>
        <v>1</v>
      </c>
      <c r="K3023" s="47">
        <f t="shared" si="346"/>
        <v>20.62</v>
      </c>
      <c r="L3023" s="47">
        <f t="shared" si="347"/>
        <v>20.98</v>
      </c>
      <c r="M3023" s="47">
        <f t="shared" si="348"/>
        <v>20.56</v>
      </c>
      <c r="N3023" s="47">
        <f t="shared" si="349"/>
        <v>20.97</v>
      </c>
      <c r="O3023" s="48">
        <f t="shared" ca="1" si="350"/>
        <v>2812900</v>
      </c>
    </row>
    <row r="3024" spans="1:15" x14ac:dyDescent="0.25">
      <c r="A3024">
        <v>3009</v>
      </c>
      <c r="B3024" s="84">
        <v>37586</v>
      </c>
      <c r="C3024" s="47">
        <v>28.17</v>
      </c>
      <c r="D3024" s="47">
        <v>28.68</v>
      </c>
      <c r="E3024" s="47">
        <v>28</v>
      </c>
      <c r="F3024" s="47">
        <v>28</v>
      </c>
      <c r="G3024" s="48">
        <v>2789700</v>
      </c>
      <c r="H3024" s="47">
        <v>20.399999999999999</v>
      </c>
      <c r="I3024" s="51">
        <f t="shared" si="344"/>
        <v>0.72857142857142854</v>
      </c>
      <c r="J3024" s="51">
        <f t="shared" ca="1" si="345"/>
        <v>1</v>
      </c>
      <c r="K3024" s="47">
        <f t="shared" si="346"/>
        <v>20.52</v>
      </c>
      <c r="L3024" s="47">
        <f t="shared" si="347"/>
        <v>20.9</v>
      </c>
      <c r="M3024" s="47">
        <f t="shared" si="348"/>
        <v>20.399999999999999</v>
      </c>
      <c r="N3024" s="47">
        <f t="shared" si="349"/>
        <v>20.399999999999999</v>
      </c>
      <c r="O3024" s="48">
        <f t="shared" ca="1" si="350"/>
        <v>2789700</v>
      </c>
    </row>
    <row r="3025" spans="1:15" x14ac:dyDescent="0.25">
      <c r="A3025">
        <v>3010</v>
      </c>
      <c r="B3025" s="84">
        <v>37585</v>
      </c>
      <c r="C3025" s="47">
        <v>29.4</v>
      </c>
      <c r="D3025" s="47">
        <v>29.4</v>
      </c>
      <c r="E3025" s="47">
        <v>28.15</v>
      </c>
      <c r="F3025" s="47">
        <v>28.54</v>
      </c>
      <c r="G3025" s="48">
        <v>2002700</v>
      </c>
      <c r="H3025" s="47">
        <v>20.8</v>
      </c>
      <c r="I3025" s="51">
        <f t="shared" ref="I3025:I3088" si="351">H3025/F3025</f>
        <v>0.72880168185003513</v>
      </c>
      <c r="J3025" s="51">
        <f t="shared" ref="J3025:J3088" ca="1" si="352">INDEX(OFFSET($T$15,0,0,$S$13+1,1),MATCH(B3025,OFFSET($Q$15,0,0,$S$13+1,1),-1))</f>
        <v>1</v>
      </c>
      <c r="K3025" s="47">
        <f t="shared" ref="K3025:K3088" si="353">ROUND($I3025*C3025,2)</f>
        <v>21.43</v>
      </c>
      <c r="L3025" s="47">
        <f t="shared" ref="L3025:L3088" si="354">ROUND($I3025*D3025,2)</f>
        <v>21.43</v>
      </c>
      <c r="M3025" s="47">
        <f t="shared" ref="M3025:M3088" si="355">ROUND($I3025*E3025,2)</f>
        <v>20.52</v>
      </c>
      <c r="N3025" s="47">
        <f t="shared" ref="N3025:N3088" si="356">ROUND($I3025*F3025,2)</f>
        <v>20.8</v>
      </c>
      <c r="O3025" s="48">
        <f t="shared" ref="O3025:O3088" ca="1" si="357">G3025*J3025</f>
        <v>2002700</v>
      </c>
    </row>
    <row r="3026" spans="1:15" x14ac:dyDescent="0.25">
      <c r="A3026">
        <v>3011</v>
      </c>
      <c r="B3026" s="84">
        <v>37582</v>
      </c>
      <c r="C3026" s="47">
        <v>29.23</v>
      </c>
      <c r="D3026" s="47">
        <v>29.48</v>
      </c>
      <c r="E3026" s="47">
        <v>28.7</v>
      </c>
      <c r="F3026" s="47">
        <v>29.05</v>
      </c>
      <c r="G3026" s="48">
        <v>2465400</v>
      </c>
      <c r="H3026" s="47">
        <v>21.17</v>
      </c>
      <c r="I3026" s="51">
        <f t="shared" si="351"/>
        <v>0.72874354561101551</v>
      </c>
      <c r="J3026" s="51">
        <f t="shared" ca="1" si="352"/>
        <v>1</v>
      </c>
      <c r="K3026" s="47">
        <f t="shared" si="353"/>
        <v>21.3</v>
      </c>
      <c r="L3026" s="47">
        <f t="shared" si="354"/>
        <v>21.48</v>
      </c>
      <c r="M3026" s="47">
        <f t="shared" si="355"/>
        <v>20.91</v>
      </c>
      <c r="N3026" s="47">
        <f t="shared" si="356"/>
        <v>21.17</v>
      </c>
      <c r="O3026" s="48">
        <f t="shared" ca="1" si="357"/>
        <v>2465400</v>
      </c>
    </row>
    <row r="3027" spans="1:15" x14ac:dyDescent="0.25">
      <c r="A3027">
        <v>3012</v>
      </c>
      <c r="B3027" s="84">
        <v>37581</v>
      </c>
      <c r="C3027" s="47">
        <v>28.76</v>
      </c>
      <c r="D3027" s="47">
        <v>29.5</v>
      </c>
      <c r="E3027" s="47">
        <v>28.5</v>
      </c>
      <c r="F3027" s="47">
        <v>29.25</v>
      </c>
      <c r="G3027" s="48">
        <v>3498000</v>
      </c>
      <c r="H3027" s="47">
        <v>21.31</v>
      </c>
      <c r="I3027" s="51">
        <f t="shared" si="351"/>
        <v>0.72854700854700849</v>
      </c>
      <c r="J3027" s="51">
        <f t="shared" ca="1" si="352"/>
        <v>1</v>
      </c>
      <c r="K3027" s="47">
        <f t="shared" si="353"/>
        <v>20.95</v>
      </c>
      <c r="L3027" s="47">
        <f t="shared" si="354"/>
        <v>21.49</v>
      </c>
      <c r="M3027" s="47">
        <f t="shared" si="355"/>
        <v>20.76</v>
      </c>
      <c r="N3027" s="47">
        <f t="shared" si="356"/>
        <v>21.31</v>
      </c>
      <c r="O3027" s="48">
        <f t="shared" ca="1" si="357"/>
        <v>3498000</v>
      </c>
    </row>
    <row r="3028" spans="1:15" x14ac:dyDescent="0.25">
      <c r="A3028">
        <v>3013</v>
      </c>
      <c r="B3028" s="84">
        <v>37580</v>
      </c>
      <c r="C3028" s="47">
        <v>28.01</v>
      </c>
      <c r="D3028" s="47">
        <v>28.64</v>
      </c>
      <c r="E3028" s="47">
        <v>27.86</v>
      </c>
      <c r="F3028" s="47">
        <v>28.4</v>
      </c>
      <c r="G3028" s="48">
        <v>1303400</v>
      </c>
      <c r="H3028" s="47">
        <v>20.69</v>
      </c>
      <c r="I3028" s="51">
        <f t="shared" si="351"/>
        <v>0.72852112676056346</v>
      </c>
      <c r="J3028" s="51">
        <f t="shared" ca="1" si="352"/>
        <v>1</v>
      </c>
      <c r="K3028" s="47">
        <f t="shared" si="353"/>
        <v>20.41</v>
      </c>
      <c r="L3028" s="47">
        <f t="shared" si="354"/>
        <v>20.86</v>
      </c>
      <c r="M3028" s="47">
        <f t="shared" si="355"/>
        <v>20.3</v>
      </c>
      <c r="N3028" s="47">
        <f t="shared" si="356"/>
        <v>20.69</v>
      </c>
      <c r="O3028" s="48">
        <f t="shared" ca="1" si="357"/>
        <v>1303400</v>
      </c>
    </row>
    <row r="3029" spans="1:15" x14ac:dyDescent="0.25">
      <c r="A3029">
        <v>3014</v>
      </c>
      <c r="B3029" s="84">
        <v>37579</v>
      </c>
      <c r="C3029" s="47">
        <v>27.98</v>
      </c>
      <c r="D3029" s="47">
        <v>28.49</v>
      </c>
      <c r="E3029" s="47">
        <v>27.75</v>
      </c>
      <c r="F3029" s="47">
        <v>28.01</v>
      </c>
      <c r="G3029" s="48">
        <v>2336700</v>
      </c>
      <c r="H3029" s="47">
        <v>20.41</v>
      </c>
      <c r="I3029" s="51">
        <f t="shared" si="351"/>
        <v>0.72866833273830767</v>
      </c>
      <c r="J3029" s="51">
        <f t="shared" ca="1" si="352"/>
        <v>1</v>
      </c>
      <c r="K3029" s="47">
        <f t="shared" si="353"/>
        <v>20.39</v>
      </c>
      <c r="L3029" s="47">
        <f t="shared" si="354"/>
        <v>20.76</v>
      </c>
      <c r="M3029" s="47">
        <f t="shared" si="355"/>
        <v>20.22</v>
      </c>
      <c r="N3029" s="47">
        <f t="shared" si="356"/>
        <v>20.41</v>
      </c>
      <c r="O3029" s="48">
        <f t="shared" ca="1" si="357"/>
        <v>2336700</v>
      </c>
    </row>
    <row r="3030" spans="1:15" x14ac:dyDescent="0.25">
      <c r="A3030">
        <v>3015</v>
      </c>
      <c r="B3030" s="84">
        <v>37578</v>
      </c>
      <c r="C3030" s="47">
        <v>28.06</v>
      </c>
      <c r="D3030" s="47">
        <v>28.2</v>
      </c>
      <c r="E3030" s="47">
        <v>27.46</v>
      </c>
      <c r="F3030" s="47">
        <v>27.63</v>
      </c>
      <c r="G3030" s="48">
        <v>2323200</v>
      </c>
      <c r="H3030" s="47">
        <v>20.13</v>
      </c>
      <c r="I3030" s="51">
        <f t="shared" si="351"/>
        <v>0.7285559174809989</v>
      </c>
      <c r="J3030" s="51">
        <f t="shared" ca="1" si="352"/>
        <v>1</v>
      </c>
      <c r="K3030" s="47">
        <f t="shared" si="353"/>
        <v>20.440000000000001</v>
      </c>
      <c r="L3030" s="47">
        <f t="shared" si="354"/>
        <v>20.55</v>
      </c>
      <c r="M3030" s="47">
        <f t="shared" si="355"/>
        <v>20.010000000000002</v>
      </c>
      <c r="N3030" s="47">
        <f t="shared" si="356"/>
        <v>20.13</v>
      </c>
      <c r="O3030" s="48">
        <f t="shared" ca="1" si="357"/>
        <v>2323200</v>
      </c>
    </row>
    <row r="3031" spans="1:15" x14ac:dyDescent="0.25">
      <c r="A3031">
        <v>3016</v>
      </c>
      <c r="B3031" s="84">
        <v>37575</v>
      </c>
      <c r="C3031" s="47">
        <v>27.05</v>
      </c>
      <c r="D3031" s="47">
        <v>28.3</v>
      </c>
      <c r="E3031" s="47">
        <v>27.05</v>
      </c>
      <c r="F3031" s="47">
        <v>28.05</v>
      </c>
      <c r="G3031" s="48">
        <v>3031500</v>
      </c>
      <c r="H3031" s="47">
        <v>20.440000000000001</v>
      </c>
      <c r="I3031" s="51">
        <f t="shared" si="351"/>
        <v>0.72869875222816405</v>
      </c>
      <c r="J3031" s="51">
        <f t="shared" ca="1" si="352"/>
        <v>1</v>
      </c>
      <c r="K3031" s="47">
        <f t="shared" si="353"/>
        <v>19.71</v>
      </c>
      <c r="L3031" s="47">
        <f t="shared" si="354"/>
        <v>20.62</v>
      </c>
      <c r="M3031" s="47">
        <f t="shared" si="355"/>
        <v>19.71</v>
      </c>
      <c r="N3031" s="47">
        <f t="shared" si="356"/>
        <v>20.440000000000001</v>
      </c>
      <c r="O3031" s="48">
        <f t="shared" ca="1" si="357"/>
        <v>3031500</v>
      </c>
    </row>
    <row r="3032" spans="1:15" x14ac:dyDescent="0.25">
      <c r="A3032">
        <v>3017</v>
      </c>
      <c r="B3032" s="84">
        <v>37574</v>
      </c>
      <c r="C3032" s="47">
        <v>28.76</v>
      </c>
      <c r="D3032" s="47">
        <v>29.01</v>
      </c>
      <c r="E3032" s="47">
        <v>27.17</v>
      </c>
      <c r="F3032" s="47">
        <v>27.39</v>
      </c>
      <c r="G3032" s="48">
        <v>5252400</v>
      </c>
      <c r="H3032" s="47">
        <v>19.96</v>
      </c>
      <c r="I3032" s="51">
        <f t="shared" si="351"/>
        <v>0.72873311427528298</v>
      </c>
      <c r="J3032" s="51">
        <f t="shared" ca="1" si="352"/>
        <v>1</v>
      </c>
      <c r="K3032" s="47">
        <f t="shared" si="353"/>
        <v>20.96</v>
      </c>
      <c r="L3032" s="47">
        <f t="shared" si="354"/>
        <v>21.14</v>
      </c>
      <c r="M3032" s="47">
        <f t="shared" si="355"/>
        <v>19.8</v>
      </c>
      <c r="N3032" s="47">
        <f t="shared" si="356"/>
        <v>19.96</v>
      </c>
      <c r="O3032" s="48">
        <f t="shared" ca="1" si="357"/>
        <v>5252400</v>
      </c>
    </row>
    <row r="3033" spans="1:15" x14ac:dyDescent="0.25">
      <c r="A3033">
        <v>3018</v>
      </c>
      <c r="B3033" s="84">
        <v>37573</v>
      </c>
      <c r="C3033" s="47">
        <v>29.29</v>
      </c>
      <c r="D3033" s="47">
        <v>29.99</v>
      </c>
      <c r="E3033" s="47">
        <v>28.77</v>
      </c>
      <c r="F3033" s="47">
        <v>28.96</v>
      </c>
      <c r="G3033" s="48">
        <v>2294400</v>
      </c>
      <c r="H3033" s="47">
        <v>21.1</v>
      </c>
      <c r="I3033" s="51">
        <f t="shared" si="351"/>
        <v>0.72859116022099446</v>
      </c>
      <c r="J3033" s="51">
        <f t="shared" ca="1" si="352"/>
        <v>1</v>
      </c>
      <c r="K3033" s="47">
        <f t="shared" si="353"/>
        <v>21.34</v>
      </c>
      <c r="L3033" s="47">
        <f t="shared" si="354"/>
        <v>21.85</v>
      </c>
      <c r="M3033" s="47">
        <f t="shared" si="355"/>
        <v>20.96</v>
      </c>
      <c r="N3033" s="47">
        <f t="shared" si="356"/>
        <v>21.1</v>
      </c>
      <c r="O3033" s="48">
        <f t="shared" ca="1" si="357"/>
        <v>2294400</v>
      </c>
    </row>
    <row r="3034" spans="1:15" x14ac:dyDescent="0.25">
      <c r="A3034">
        <v>3019</v>
      </c>
      <c r="B3034" s="84">
        <v>37572</v>
      </c>
      <c r="C3034" s="47">
        <v>28.93</v>
      </c>
      <c r="D3034" s="47">
        <v>30.14</v>
      </c>
      <c r="E3034" s="47">
        <v>28.79</v>
      </c>
      <c r="F3034" s="47">
        <v>29.29</v>
      </c>
      <c r="G3034" s="48">
        <v>1934400</v>
      </c>
      <c r="H3034" s="47">
        <v>21.34</v>
      </c>
      <c r="I3034" s="51">
        <f t="shared" si="351"/>
        <v>0.72857630590645273</v>
      </c>
      <c r="J3034" s="51">
        <f t="shared" ca="1" si="352"/>
        <v>1</v>
      </c>
      <c r="K3034" s="47">
        <f t="shared" si="353"/>
        <v>21.08</v>
      </c>
      <c r="L3034" s="47">
        <f t="shared" si="354"/>
        <v>21.96</v>
      </c>
      <c r="M3034" s="47">
        <f t="shared" si="355"/>
        <v>20.98</v>
      </c>
      <c r="N3034" s="47">
        <f t="shared" si="356"/>
        <v>21.34</v>
      </c>
      <c r="O3034" s="48">
        <f t="shared" ca="1" si="357"/>
        <v>1934400</v>
      </c>
    </row>
    <row r="3035" spans="1:15" x14ac:dyDescent="0.25">
      <c r="A3035">
        <v>3020</v>
      </c>
      <c r="B3035" s="84">
        <v>37571</v>
      </c>
      <c r="C3035" s="47">
        <v>29.51</v>
      </c>
      <c r="D3035" s="47">
        <v>29.6</v>
      </c>
      <c r="E3035" s="47">
        <v>28.5</v>
      </c>
      <c r="F3035" s="47">
        <v>28.61</v>
      </c>
      <c r="G3035" s="48">
        <v>1802700</v>
      </c>
      <c r="H3035" s="47">
        <v>20.85</v>
      </c>
      <c r="I3035" s="51">
        <f t="shared" si="351"/>
        <v>0.72876616567633701</v>
      </c>
      <c r="J3035" s="51">
        <f t="shared" ca="1" si="352"/>
        <v>1</v>
      </c>
      <c r="K3035" s="47">
        <f t="shared" si="353"/>
        <v>21.51</v>
      </c>
      <c r="L3035" s="47">
        <f t="shared" si="354"/>
        <v>21.57</v>
      </c>
      <c r="M3035" s="47">
        <f t="shared" si="355"/>
        <v>20.77</v>
      </c>
      <c r="N3035" s="47">
        <f t="shared" si="356"/>
        <v>20.85</v>
      </c>
      <c r="O3035" s="48">
        <f t="shared" ca="1" si="357"/>
        <v>1802700</v>
      </c>
    </row>
    <row r="3036" spans="1:15" x14ac:dyDescent="0.25">
      <c r="A3036">
        <v>3021</v>
      </c>
      <c r="B3036" s="84">
        <v>37568</v>
      </c>
      <c r="C3036" s="47">
        <v>30.1</v>
      </c>
      <c r="D3036" s="47">
        <v>30.82</v>
      </c>
      <c r="E3036" s="47">
        <v>29.41</v>
      </c>
      <c r="F3036" s="47">
        <v>29.49</v>
      </c>
      <c r="G3036" s="48">
        <v>2530000</v>
      </c>
      <c r="H3036" s="47">
        <v>21.49</v>
      </c>
      <c r="I3036" s="51">
        <f t="shared" si="351"/>
        <v>0.72872160054255675</v>
      </c>
      <c r="J3036" s="51">
        <f t="shared" ca="1" si="352"/>
        <v>1</v>
      </c>
      <c r="K3036" s="47">
        <f t="shared" si="353"/>
        <v>21.93</v>
      </c>
      <c r="L3036" s="47">
        <f t="shared" si="354"/>
        <v>22.46</v>
      </c>
      <c r="M3036" s="47">
        <f t="shared" si="355"/>
        <v>21.43</v>
      </c>
      <c r="N3036" s="47">
        <f t="shared" si="356"/>
        <v>21.49</v>
      </c>
      <c r="O3036" s="48">
        <f t="shared" ca="1" si="357"/>
        <v>2530000</v>
      </c>
    </row>
    <row r="3037" spans="1:15" x14ac:dyDescent="0.25">
      <c r="A3037">
        <v>3022</v>
      </c>
      <c r="B3037" s="84">
        <v>37567</v>
      </c>
      <c r="C3037" s="47">
        <v>30.37</v>
      </c>
      <c r="D3037" s="47">
        <v>30.65</v>
      </c>
      <c r="E3037" s="47">
        <v>29.75</v>
      </c>
      <c r="F3037" s="47">
        <v>29.82</v>
      </c>
      <c r="G3037" s="48">
        <v>2199900</v>
      </c>
      <c r="H3037" s="47">
        <v>21.73</v>
      </c>
      <c r="I3037" s="51">
        <f t="shared" si="351"/>
        <v>0.72870556673373577</v>
      </c>
      <c r="J3037" s="51">
        <f t="shared" ca="1" si="352"/>
        <v>1</v>
      </c>
      <c r="K3037" s="47">
        <f t="shared" si="353"/>
        <v>22.13</v>
      </c>
      <c r="L3037" s="47">
        <f t="shared" si="354"/>
        <v>22.33</v>
      </c>
      <c r="M3037" s="47">
        <f t="shared" si="355"/>
        <v>21.68</v>
      </c>
      <c r="N3037" s="47">
        <f t="shared" si="356"/>
        <v>21.73</v>
      </c>
      <c r="O3037" s="48">
        <f t="shared" ca="1" si="357"/>
        <v>2199900</v>
      </c>
    </row>
    <row r="3038" spans="1:15" x14ac:dyDescent="0.25">
      <c r="A3038">
        <v>3023</v>
      </c>
      <c r="B3038" s="84">
        <v>37566</v>
      </c>
      <c r="C3038" s="47">
        <v>30</v>
      </c>
      <c r="D3038" s="47">
        <v>30.59</v>
      </c>
      <c r="E3038" s="47">
        <v>29.9</v>
      </c>
      <c r="F3038" s="47">
        <v>30.37</v>
      </c>
      <c r="G3038" s="48">
        <v>4697400</v>
      </c>
      <c r="H3038" s="47">
        <v>22.13</v>
      </c>
      <c r="I3038" s="51">
        <f t="shared" si="351"/>
        <v>0.7286796180441224</v>
      </c>
      <c r="J3038" s="51">
        <f t="shared" ca="1" si="352"/>
        <v>1</v>
      </c>
      <c r="K3038" s="47">
        <f t="shared" si="353"/>
        <v>21.86</v>
      </c>
      <c r="L3038" s="47">
        <f t="shared" si="354"/>
        <v>22.29</v>
      </c>
      <c r="M3038" s="47">
        <f t="shared" si="355"/>
        <v>21.79</v>
      </c>
      <c r="N3038" s="47">
        <f t="shared" si="356"/>
        <v>22.13</v>
      </c>
      <c r="O3038" s="48">
        <f t="shared" ca="1" si="357"/>
        <v>4697400</v>
      </c>
    </row>
    <row r="3039" spans="1:15" x14ac:dyDescent="0.25">
      <c r="A3039">
        <v>3024</v>
      </c>
      <c r="B3039" s="84">
        <v>37565</v>
      </c>
      <c r="C3039" s="47">
        <v>28.27</v>
      </c>
      <c r="D3039" s="47">
        <v>29.27</v>
      </c>
      <c r="E3039" s="47">
        <v>28.2</v>
      </c>
      <c r="F3039" s="47">
        <v>29.27</v>
      </c>
      <c r="G3039" s="48">
        <v>2736100</v>
      </c>
      <c r="H3039" s="47">
        <v>21.33</v>
      </c>
      <c r="I3039" s="51">
        <f t="shared" si="351"/>
        <v>0.72873249060471468</v>
      </c>
      <c r="J3039" s="51">
        <f t="shared" ca="1" si="352"/>
        <v>1</v>
      </c>
      <c r="K3039" s="47">
        <f t="shared" si="353"/>
        <v>20.6</v>
      </c>
      <c r="L3039" s="47">
        <f t="shared" si="354"/>
        <v>21.33</v>
      </c>
      <c r="M3039" s="47">
        <f t="shared" si="355"/>
        <v>20.55</v>
      </c>
      <c r="N3039" s="47">
        <f t="shared" si="356"/>
        <v>21.33</v>
      </c>
      <c r="O3039" s="48">
        <f t="shared" ca="1" si="357"/>
        <v>2736100</v>
      </c>
    </row>
    <row r="3040" spans="1:15" x14ac:dyDescent="0.25">
      <c r="A3040">
        <v>3025</v>
      </c>
      <c r="B3040" s="84">
        <v>37564</v>
      </c>
      <c r="C3040" s="47">
        <v>29.2</v>
      </c>
      <c r="D3040" s="47">
        <v>29.24</v>
      </c>
      <c r="E3040" s="47">
        <v>27.99</v>
      </c>
      <c r="F3040" s="47">
        <v>28.02</v>
      </c>
      <c r="G3040" s="48">
        <v>2534000</v>
      </c>
      <c r="H3040" s="47">
        <v>20.420000000000002</v>
      </c>
      <c r="I3040" s="51">
        <f t="shared" si="351"/>
        <v>0.72876516773733058</v>
      </c>
      <c r="J3040" s="51">
        <f t="shared" ca="1" si="352"/>
        <v>1</v>
      </c>
      <c r="K3040" s="47">
        <f t="shared" si="353"/>
        <v>21.28</v>
      </c>
      <c r="L3040" s="47">
        <f t="shared" si="354"/>
        <v>21.31</v>
      </c>
      <c r="M3040" s="47">
        <f t="shared" si="355"/>
        <v>20.399999999999999</v>
      </c>
      <c r="N3040" s="47">
        <f t="shared" si="356"/>
        <v>20.420000000000002</v>
      </c>
      <c r="O3040" s="48">
        <f t="shared" ca="1" si="357"/>
        <v>2534000</v>
      </c>
    </row>
    <row r="3041" spans="1:15" x14ac:dyDescent="0.25">
      <c r="A3041">
        <v>3026</v>
      </c>
      <c r="B3041" s="84">
        <v>37561</v>
      </c>
      <c r="C3041" s="47">
        <v>29.51</v>
      </c>
      <c r="D3041" s="47">
        <v>29.51</v>
      </c>
      <c r="E3041" s="47">
        <v>28.82</v>
      </c>
      <c r="F3041" s="47">
        <v>29.13</v>
      </c>
      <c r="G3041" s="48">
        <v>1698000</v>
      </c>
      <c r="H3041" s="47">
        <v>21.23</v>
      </c>
      <c r="I3041" s="51">
        <f t="shared" si="351"/>
        <v>0.72880192241675257</v>
      </c>
      <c r="J3041" s="51">
        <f t="shared" ca="1" si="352"/>
        <v>1</v>
      </c>
      <c r="K3041" s="47">
        <f t="shared" si="353"/>
        <v>21.51</v>
      </c>
      <c r="L3041" s="47">
        <f t="shared" si="354"/>
        <v>21.51</v>
      </c>
      <c r="M3041" s="47">
        <f t="shared" si="355"/>
        <v>21</v>
      </c>
      <c r="N3041" s="47">
        <f t="shared" si="356"/>
        <v>21.23</v>
      </c>
      <c r="O3041" s="48">
        <f t="shared" ca="1" si="357"/>
        <v>1698000</v>
      </c>
    </row>
    <row r="3042" spans="1:15" x14ac:dyDescent="0.25">
      <c r="A3042">
        <v>3027</v>
      </c>
      <c r="B3042" s="84">
        <v>37560</v>
      </c>
      <c r="C3042" s="47">
        <v>29.2</v>
      </c>
      <c r="D3042" s="47">
        <v>29.6</v>
      </c>
      <c r="E3042" s="47">
        <v>29</v>
      </c>
      <c r="F3042" s="47">
        <v>29.5</v>
      </c>
      <c r="G3042" s="48">
        <v>1960700</v>
      </c>
      <c r="H3042" s="47">
        <v>21.5</v>
      </c>
      <c r="I3042" s="51">
        <f t="shared" si="351"/>
        <v>0.72881355932203384</v>
      </c>
      <c r="J3042" s="51">
        <f t="shared" ca="1" si="352"/>
        <v>1</v>
      </c>
      <c r="K3042" s="47">
        <f t="shared" si="353"/>
        <v>21.28</v>
      </c>
      <c r="L3042" s="47">
        <f t="shared" si="354"/>
        <v>21.57</v>
      </c>
      <c r="M3042" s="47">
        <f t="shared" si="355"/>
        <v>21.14</v>
      </c>
      <c r="N3042" s="47">
        <f t="shared" si="356"/>
        <v>21.5</v>
      </c>
      <c r="O3042" s="48">
        <f t="shared" ca="1" si="357"/>
        <v>1960700</v>
      </c>
    </row>
    <row r="3043" spans="1:15" x14ac:dyDescent="0.25">
      <c r="A3043">
        <v>3028</v>
      </c>
      <c r="B3043" s="84">
        <v>37559</v>
      </c>
      <c r="C3043" s="47">
        <v>28.7</v>
      </c>
      <c r="D3043" s="47">
        <v>29.4</v>
      </c>
      <c r="E3043" s="47">
        <v>28.61</v>
      </c>
      <c r="F3043" s="47">
        <v>29.2</v>
      </c>
      <c r="G3043" s="48">
        <v>2013800</v>
      </c>
      <c r="H3043" s="47">
        <v>21.28</v>
      </c>
      <c r="I3043" s="51">
        <f t="shared" si="351"/>
        <v>0.72876712328767124</v>
      </c>
      <c r="J3043" s="51">
        <f t="shared" ca="1" si="352"/>
        <v>1</v>
      </c>
      <c r="K3043" s="47">
        <f t="shared" si="353"/>
        <v>20.92</v>
      </c>
      <c r="L3043" s="47">
        <f t="shared" si="354"/>
        <v>21.43</v>
      </c>
      <c r="M3043" s="47">
        <f t="shared" si="355"/>
        <v>20.85</v>
      </c>
      <c r="N3043" s="47">
        <f t="shared" si="356"/>
        <v>21.28</v>
      </c>
      <c r="O3043" s="48">
        <f t="shared" ca="1" si="357"/>
        <v>2013800</v>
      </c>
    </row>
    <row r="3044" spans="1:15" x14ac:dyDescent="0.25">
      <c r="A3044">
        <v>3029</v>
      </c>
      <c r="B3044" s="84">
        <v>37558</v>
      </c>
      <c r="C3044" s="47">
        <v>28.43</v>
      </c>
      <c r="D3044" s="47">
        <v>29.01</v>
      </c>
      <c r="E3044" s="47">
        <v>28.05</v>
      </c>
      <c r="F3044" s="47">
        <v>28.93</v>
      </c>
      <c r="G3044" s="48">
        <v>2037000</v>
      </c>
      <c r="H3044" s="47">
        <v>21.08</v>
      </c>
      <c r="I3044" s="51">
        <f t="shared" si="351"/>
        <v>0.72865537504320765</v>
      </c>
      <c r="J3044" s="51">
        <f t="shared" ca="1" si="352"/>
        <v>1</v>
      </c>
      <c r="K3044" s="47">
        <f t="shared" si="353"/>
        <v>20.72</v>
      </c>
      <c r="L3044" s="47">
        <f t="shared" si="354"/>
        <v>21.14</v>
      </c>
      <c r="M3044" s="47">
        <f t="shared" si="355"/>
        <v>20.440000000000001</v>
      </c>
      <c r="N3044" s="47">
        <f t="shared" si="356"/>
        <v>21.08</v>
      </c>
      <c r="O3044" s="48">
        <f t="shared" ca="1" si="357"/>
        <v>2037000</v>
      </c>
    </row>
    <row r="3045" spans="1:15" x14ac:dyDescent="0.25">
      <c r="A3045">
        <v>3030</v>
      </c>
      <c r="B3045" s="84">
        <v>37557</v>
      </c>
      <c r="C3045" s="47">
        <v>29.8</v>
      </c>
      <c r="D3045" s="47">
        <v>29.85</v>
      </c>
      <c r="E3045" s="47">
        <v>28.3</v>
      </c>
      <c r="F3045" s="47">
        <v>28.68</v>
      </c>
      <c r="G3045" s="48">
        <v>2237000</v>
      </c>
      <c r="H3045" s="47">
        <v>20.9</v>
      </c>
      <c r="I3045" s="51">
        <f t="shared" si="351"/>
        <v>0.72873082287308222</v>
      </c>
      <c r="J3045" s="51">
        <f t="shared" ca="1" si="352"/>
        <v>1</v>
      </c>
      <c r="K3045" s="47">
        <f t="shared" si="353"/>
        <v>21.72</v>
      </c>
      <c r="L3045" s="47">
        <f t="shared" si="354"/>
        <v>21.75</v>
      </c>
      <c r="M3045" s="47">
        <f t="shared" si="355"/>
        <v>20.62</v>
      </c>
      <c r="N3045" s="47">
        <f t="shared" si="356"/>
        <v>20.9</v>
      </c>
      <c r="O3045" s="48">
        <f t="shared" ca="1" si="357"/>
        <v>2237000</v>
      </c>
    </row>
    <row r="3046" spans="1:15" x14ac:dyDescent="0.25">
      <c r="A3046">
        <v>3031</v>
      </c>
      <c r="B3046" s="84">
        <v>37554</v>
      </c>
      <c r="C3046" s="47">
        <v>30.01</v>
      </c>
      <c r="D3046" s="47">
        <v>30.4</v>
      </c>
      <c r="E3046" s="47">
        <v>28.67</v>
      </c>
      <c r="F3046" s="47">
        <v>29.41</v>
      </c>
      <c r="G3046" s="48">
        <v>3230600</v>
      </c>
      <c r="H3046" s="47">
        <v>21.43</v>
      </c>
      <c r="I3046" s="51">
        <f t="shared" si="351"/>
        <v>0.72866371982318934</v>
      </c>
      <c r="J3046" s="51">
        <f t="shared" ca="1" si="352"/>
        <v>1</v>
      </c>
      <c r="K3046" s="47">
        <f t="shared" si="353"/>
        <v>21.87</v>
      </c>
      <c r="L3046" s="47">
        <f t="shared" si="354"/>
        <v>22.15</v>
      </c>
      <c r="M3046" s="47">
        <f t="shared" si="355"/>
        <v>20.89</v>
      </c>
      <c r="N3046" s="47">
        <f t="shared" si="356"/>
        <v>21.43</v>
      </c>
      <c r="O3046" s="48">
        <f t="shared" ca="1" si="357"/>
        <v>3230600</v>
      </c>
    </row>
    <row r="3047" spans="1:15" x14ac:dyDescent="0.25">
      <c r="A3047">
        <v>3032</v>
      </c>
      <c r="B3047" s="84">
        <v>37553</v>
      </c>
      <c r="C3047" s="47">
        <v>30.5</v>
      </c>
      <c r="D3047" s="47">
        <v>31.6</v>
      </c>
      <c r="E3047" s="47">
        <v>29</v>
      </c>
      <c r="F3047" s="47">
        <v>30.48</v>
      </c>
      <c r="G3047" s="48">
        <v>4289500</v>
      </c>
      <c r="H3047" s="47">
        <v>22.21</v>
      </c>
      <c r="I3047" s="51">
        <f t="shared" si="351"/>
        <v>0.72867454068241466</v>
      </c>
      <c r="J3047" s="51">
        <f t="shared" ca="1" si="352"/>
        <v>1</v>
      </c>
      <c r="K3047" s="47">
        <f t="shared" si="353"/>
        <v>22.22</v>
      </c>
      <c r="L3047" s="47">
        <f t="shared" si="354"/>
        <v>23.03</v>
      </c>
      <c r="M3047" s="47">
        <f t="shared" si="355"/>
        <v>21.13</v>
      </c>
      <c r="N3047" s="47">
        <f t="shared" si="356"/>
        <v>22.21</v>
      </c>
      <c r="O3047" s="48">
        <f t="shared" ca="1" si="357"/>
        <v>4289500</v>
      </c>
    </row>
    <row r="3048" spans="1:15" x14ac:dyDescent="0.25">
      <c r="A3048">
        <v>3033</v>
      </c>
      <c r="B3048" s="84">
        <v>37552</v>
      </c>
      <c r="C3048" s="47">
        <v>28.88</v>
      </c>
      <c r="D3048" s="47">
        <v>30.26</v>
      </c>
      <c r="E3048" s="47">
        <v>28.76</v>
      </c>
      <c r="F3048" s="47">
        <v>30.25</v>
      </c>
      <c r="G3048" s="48">
        <v>2669000</v>
      </c>
      <c r="H3048" s="47">
        <v>22.04</v>
      </c>
      <c r="I3048" s="51">
        <f t="shared" si="351"/>
        <v>0.72859504132231401</v>
      </c>
      <c r="J3048" s="51">
        <f t="shared" ca="1" si="352"/>
        <v>1</v>
      </c>
      <c r="K3048" s="47">
        <f t="shared" si="353"/>
        <v>21.04</v>
      </c>
      <c r="L3048" s="47">
        <f t="shared" si="354"/>
        <v>22.05</v>
      </c>
      <c r="M3048" s="47">
        <f t="shared" si="355"/>
        <v>20.95</v>
      </c>
      <c r="N3048" s="47">
        <f t="shared" si="356"/>
        <v>22.04</v>
      </c>
      <c r="O3048" s="48">
        <f t="shared" ca="1" si="357"/>
        <v>2669000</v>
      </c>
    </row>
    <row r="3049" spans="1:15" x14ac:dyDescent="0.25">
      <c r="A3049">
        <v>3034</v>
      </c>
      <c r="B3049" s="84">
        <v>37551</v>
      </c>
      <c r="C3049" s="47">
        <v>28</v>
      </c>
      <c r="D3049" s="47">
        <v>28.9</v>
      </c>
      <c r="E3049" s="47">
        <v>28</v>
      </c>
      <c r="F3049" s="47">
        <v>28.75</v>
      </c>
      <c r="G3049" s="48">
        <v>1308400</v>
      </c>
      <c r="H3049" s="47">
        <v>20.95</v>
      </c>
      <c r="I3049" s="51">
        <f t="shared" si="351"/>
        <v>0.72869565217391297</v>
      </c>
      <c r="J3049" s="51">
        <f t="shared" ca="1" si="352"/>
        <v>1</v>
      </c>
      <c r="K3049" s="47">
        <f t="shared" si="353"/>
        <v>20.399999999999999</v>
      </c>
      <c r="L3049" s="47">
        <f t="shared" si="354"/>
        <v>21.06</v>
      </c>
      <c r="M3049" s="47">
        <f t="shared" si="355"/>
        <v>20.399999999999999</v>
      </c>
      <c r="N3049" s="47">
        <f t="shared" si="356"/>
        <v>20.95</v>
      </c>
      <c r="O3049" s="48">
        <f t="shared" ca="1" si="357"/>
        <v>1308400</v>
      </c>
    </row>
    <row r="3050" spans="1:15" x14ac:dyDescent="0.25">
      <c r="A3050">
        <v>3035</v>
      </c>
      <c r="B3050" s="84">
        <v>37550</v>
      </c>
      <c r="C3050" s="47">
        <v>28.9</v>
      </c>
      <c r="D3050" s="47">
        <v>29.3</v>
      </c>
      <c r="E3050" s="47">
        <v>28.54</v>
      </c>
      <c r="F3050" s="47">
        <v>29</v>
      </c>
      <c r="G3050" s="48">
        <v>2503900</v>
      </c>
      <c r="H3050" s="47">
        <v>21.13</v>
      </c>
      <c r="I3050" s="51">
        <f t="shared" si="351"/>
        <v>0.72862068965517235</v>
      </c>
      <c r="J3050" s="51">
        <f t="shared" ca="1" si="352"/>
        <v>1</v>
      </c>
      <c r="K3050" s="47">
        <f t="shared" si="353"/>
        <v>21.06</v>
      </c>
      <c r="L3050" s="47">
        <f t="shared" si="354"/>
        <v>21.35</v>
      </c>
      <c r="M3050" s="47">
        <f t="shared" si="355"/>
        <v>20.79</v>
      </c>
      <c r="N3050" s="47">
        <f t="shared" si="356"/>
        <v>21.13</v>
      </c>
      <c r="O3050" s="48">
        <f t="shared" ca="1" si="357"/>
        <v>2503900</v>
      </c>
    </row>
    <row r="3051" spans="1:15" x14ac:dyDescent="0.25">
      <c r="A3051">
        <v>3036</v>
      </c>
      <c r="B3051" s="84">
        <v>37547</v>
      </c>
      <c r="C3051" s="47">
        <v>28.8</v>
      </c>
      <c r="D3051" s="47">
        <v>29.4</v>
      </c>
      <c r="E3051" s="47">
        <v>28.25</v>
      </c>
      <c r="F3051" s="47">
        <v>28.93</v>
      </c>
      <c r="G3051" s="48">
        <v>1745800</v>
      </c>
      <c r="H3051" s="47">
        <v>21.08</v>
      </c>
      <c r="I3051" s="51">
        <f t="shared" si="351"/>
        <v>0.72865537504320765</v>
      </c>
      <c r="J3051" s="51">
        <f t="shared" ca="1" si="352"/>
        <v>1</v>
      </c>
      <c r="K3051" s="47">
        <f t="shared" si="353"/>
        <v>20.99</v>
      </c>
      <c r="L3051" s="47">
        <f t="shared" si="354"/>
        <v>21.42</v>
      </c>
      <c r="M3051" s="47">
        <f t="shared" si="355"/>
        <v>20.58</v>
      </c>
      <c r="N3051" s="47">
        <f t="shared" si="356"/>
        <v>21.08</v>
      </c>
      <c r="O3051" s="48">
        <f t="shared" ca="1" si="357"/>
        <v>1745800</v>
      </c>
    </row>
    <row r="3052" spans="1:15" x14ac:dyDescent="0.25">
      <c r="A3052">
        <v>3037</v>
      </c>
      <c r="B3052" s="84">
        <v>37546</v>
      </c>
      <c r="C3052" s="47">
        <v>30.25</v>
      </c>
      <c r="D3052" s="47">
        <v>30.3</v>
      </c>
      <c r="E3052" s="47">
        <v>27.5</v>
      </c>
      <c r="F3052" s="47">
        <v>28.85</v>
      </c>
      <c r="G3052" s="48">
        <v>4243900</v>
      </c>
      <c r="H3052" s="47">
        <v>21.02</v>
      </c>
      <c r="I3052" s="51">
        <f t="shared" si="351"/>
        <v>0.72859618717504326</v>
      </c>
      <c r="J3052" s="51">
        <f t="shared" ca="1" si="352"/>
        <v>1</v>
      </c>
      <c r="K3052" s="47">
        <f t="shared" si="353"/>
        <v>22.04</v>
      </c>
      <c r="L3052" s="47">
        <f t="shared" si="354"/>
        <v>22.08</v>
      </c>
      <c r="M3052" s="47">
        <f t="shared" si="355"/>
        <v>20.04</v>
      </c>
      <c r="N3052" s="47">
        <f t="shared" si="356"/>
        <v>21.02</v>
      </c>
      <c r="O3052" s="48">
        <f t="shared" ca="1" si="357"/>
        <v>4243900</v>
      </c>
    </row>
    <row r="3053" spans="1:15" x14ac:dyDescent="0.25">
      <c r="A3053">
        <v>3038</v>
      </c>
      <c r="B3053" s="84">
        <v>37545</v>
      </c>
      <c r="C3053" s="47">
        <v>29.32</v>
      </c>
      <c r="D3053" s="47">
        <v>29.74</v>
      </c>
      <c r="E3053" s="47">
        <v>28.55</v>
      </c>
      <c r="F3053" s="47">
        <v>29.11</v>
      </c>
      <c r="G3053" s="48">
        <v>2527800</v>
      </c>
      <c r="H3053" s="47">
        <v>21.21</v>
      </c>
      <c r="I3053" s="51">
        <f t="shared" si="351"/>
        <v>0.72861559601511516</v>
      </c>
      <c r="J3053" s="51">
        <f t="shared" ca="1" si="352"/>
        <v>1</v>
      </c>
      <c r="K3053" s="47">
        <f t="shared" si="353"/>
        <v>21.36</v>
      </c>
      <c r="L3053" s="47">
        <f t="shared" si="354"/>
        <v>21.67</v>
      </c>
      <c r="M3053" s="47">
        <f t="shared" si="355"/>
        <v>20.8</v>
      </c>
      <c r="N3053" s="47">
        <f t="shared" si="356"/>
        <v>21.21</v>
      </c>
      <c r="O3053" s="48">
        <f t="shared" ca="1" si="357"/>
        <v>2527800</v>
      </c>
    </row>
    <row r="3054" spans="1:15" x14ac:dyDescent="0.25">
      <c r="A3054">
        <v>3039</v>
      </c>
      <c r="B3054" s="84">
        <v>37544</v>
      </c>
      <c r="C3054" s="47">
        <v>30</v>
      </c>
      <c r="D3054" s="47">
        <v>30.27</v>
      </c>
      <c r="E3054" s="47">
        <v>29.12</v>
      </c>
      <c r="F3054" s="47">
        <v>29.32</v>
      </c>
      <c r="G3054" s="48">
        <v>2586100</v>
      </c>
      <c r="H3054" s="47">
        <v>21.37</v>
      </c>
      <c r="I3054" s="51">
        <f t="shared" si="351"/>
        <v>0.72885402455661663</v>
      </c>
      <c r="J3054" s="51">
        <f t="shared" ca="1" si="352"/>
        <v>1</v>
      </c>
      <c r="K3054" s="47">
        <f t="shared" si="353"/>
        <v>21.87</v>
      </c>
      <c r="L3054" s="47">
        <f t="shared" si="354"/>
        <v>22.06</v>
      </c>
      <c r="M3054" s="47">
        <f t="shared" si="355"/>
        <v>21.22</v>
      </c>
      <c r="N3054" s="47">
        <f t="shared" si="356"/>
        <v>21.37</v>
      </c>
      <c r="O3054" s="48">
        <f t="shared" ca="1" si="357"/>
        <v>2586100</v>
      </c>
    </row>
    <row r="3055" spans="1:15" x14ac:dyDescent="0.25">
      <c r="A3055">
        <v>3040</v>
      </c>
      <c r="B3055" s="84">
        <v>37543</v>
      </c>
      <c r="C3055" s="47">
        <v>28.6</v>
      </c>
      <c r="D3055" s="47">
        <v>30.14</v>
      </c>
      <c r="E3055" s="47">
        <v>28.5</v>
      </c>
      <c r="F3055" s="47">
        <v>28.74</v>
      </c>
      <c r="G3055" s="48">
        <v>3061600</v>
      </c>
      <c r="H3055" s="47">
        <v>20.94</v>
      </c>
      <c r="I3055" s="51">
        <f t="shared" si="351"/>
        <v>0.7286012526096034</v>
      </c>
      <c r="J3055" s="51">
        <f t="shared" ca="1" si="352"/>
        <v>1</v>
      </c>
      <c r="K3055" s="47">
        <f t="shared" si="353"/>
        <v>20.84</v>
      </c>
      <c r="L3055" s="47">
        <f t="shared" si="354"/>
        <v>21.96</v>
      </c>
      <c r="M3055" s="47">
        <f t="shared" si="355"/>
        <v>20.77</v>
      </c>
      <c r="N3055" s="47">
        <f t="shared" si="356"/>
        <v>20.94</v>
      </c>
      <c r="O3055" s="48">
        <f t="shared" ca="1" si="357"/>
        <v>3061600</v>
      </c>
    </row>
    <row r="3056" spans="1:15" x14ac:dyDescent="0.25">
      <c r="A3056">
        <v>3041</v>
      </c>
      <c r="B3056" s="84">
        <v>37540</v>
      </c>
      <c r="C3056" s="47">
        <v>27.9</v>
      </c>
      <c r="D3056" s="47">
        <v>28.89</v>
      </c>
      <c r="E3056" s="47">
        <v>27.8</v>
      </c>
      <c r="F3056" s="47">
        <v>28.6</v>
      </c>
      <c r="G3056" s="48">
        <v>2099900</v>
      </c>
      <c r="H3056" s="47">
        <v>20.84</v>
      </c>
      <c r="I3056" s="51">
        <f t="shared" si="351"/>
        <v>0.72867132867132867</v>
      </c>
      <c r="J3056" s="51">
        <f t="shared" ca="1" si="352"/>
        <v>1</v>
      </c>
      <c r="K3056" s="47">
        <f t="shared" si="353"/>
        <v>20.329999999999998</v>
      </c>
      <c r="L3056" s="47">
        <f t="shared" si="354"/>
        <v>21.05</v>
      </c>
      <c r="M3056" s="47">
        <f t="shared" si="355"/>
        <v>20.260000000000002</v>
      </c>
      <c r="N3056" s="47">
        <f t="shared" si="356"/>
        <v>20.84</v>
      </c>
      <c r="O3056" s="48">
        <f t="shared" ca="1" si="357"/>
        <v>2099900</v>
      </c>
    </row>
    <row r="3057" spans="1:15" x14ac:dyDescent="0.25">
      <c r="A3057">
        <v>3042</v>
      </c>
      <c r="B3057" s="84">
        <v>37539</v>
      </c>
      <c r="C3057" s="47">
        <v>27.29</v>
      </c>
      <c r="D3057" s="47">
        <v>27.45</v>
      </c>
      <c r="E3057" s="47">
        <v>26.8</v>
      </c>
      <c r="F3057" s="47">
        <v>27.12</v>
      </c>
      <c r="G3057" s="48">
        <v>2799400</v>
      </c>
      <c r="H3057" s="47">
        <v>19.760000000000002</v>
      </c>
      <c r="I3057" s="51">
        <f t="shared" si="351"/>
        <v>0.72861356932153398</v>
      </c>
      <c r="J3057" s="51">
        <f t="shared" ca="1" si="352"/>
        <v>1</v>
      </c>
      <c r="K3057" s="47">
        <f t="shared" si="353"/>
        <v>19.88</v>
      </c>
      <c r="L3057" s="47">
        <f t="shared" si="354"/>
        <v>20</v>
      </c>
      <c r="M3057" s="47">
        <f t="shared" si="355"/>
        <v>19.53</v>
      </c>
      <c r="N3057" s="47">
        <f t="shared" si="356"/>
        <v>19.760000000000002</v>
      </c>
      <c r="O3057" s="48">
        <f t="shared" ca="1" si="357"/>
        <v>2799400</v>
      </c>
    </row>
    <row r="3058" spans="1:15" x14ac:dyDescent="0.25">
      <c r="A3058">
        <v>3043</v>
      </c>
      <c r="B3058" s="84">
        <v>37538</v>
      </c>
      <c r="C3058" s="47">
        <v>27.15</v>
      </c>
      <c r="D3058" s="47">
        <v>28</v>
      </c>
      <c r="E3058" s="47">
        <v>26.81</v>
      </c>
      <c r="F3058" s="47">
        <v>27.04</v>
      </c>
      <c r="G3058" s="48">
        <v>2885400</v>
      </c>
      <c r="H3058" s="47">
        <v>19.7</v>
      </c>
      <c r="I3058" s="51">
        <f t="shared" si="351"/>
        <v>0.72855029585798814</v>
      </c>
      <c r="J3058" s="51">
        <f t="shared" ca="1" si="352"/>
        <v>1</v>
      </c>
      <c r="K3058" s="47">
        <f t="shared" si="353"/>
        <v>19.78</v>
      </c>
      <c r="L3058" s="47">
        <f t="shared" si="354"/>
        <v>20.399999999999999</v>
      </c>
      <c r="M3058" s="47">
        <f t="shared" si="355"/>
        <v>19.53</v>
      </c>
      <c r="N3058" s="47">
        <f t="shared" si="356"/>
        <v>19.7</v>
      </c>
      <c r="O3058" s="48">
        <f t="shared" ca="1" si="357"/>
        <v>2885400</v>
      </c>
    </row>
    <row r="3059" spans="1:15" x14ac:dyDescent="0.25">
      <c r="A3059">
        <v>3044</v>
      </c>
      <c r="B3059" s="84">
        <v>37537</v>
      </c>
      <c r="C3059" s="47">
        <v>29</v>
      </c>
      <c r="D3059" s="47">
        <v>29.32</v>
      </c>
      <c r="E3059" s="47">
        <v>26.3</v>
      </c>
      <c r="F3059" s="47">
        <v>27.15</v>
      </c>
      <c r="G3059" s="48">
        <v>5438100</v>
      </c>
      <c r="H3059" s="47">
        <v>19.78</v>
      </c>
      <c r="I3059" s="51">
        <f t="shared" si="351"/>
        <v>0.72854511970534075</v>
      </c>
      <c r="J3059" s="51">
        <f t="shared" ca="1" si="352"/>
        <v>1</v>
      </c>
      <c r="K3059" s="47">
        <f t="shared" si="353"/>
        <v>21.13</v>
      </c>
      <c r="L3059" s="47">
        <f t="shared" si="354"/>
        <v>21.36</v>
      </c>
      <c r="M3059" s="47">
        <f t="shared" si="355"/>
        <v>19.16</v>
      </c>
      <c r="N3059" s="47">
        <f t="shared" si="356"/>
        <v>19.78</v>
      </c>
      <c r="O3059" s="48">
        <f t="shared" ca="1" si="357"/>
        <v>5438100</v>
      </c>
    </row>
    <row r="3060" spans="1:15" x14ac:dyDescent="0.25">
      <c r="A3060">
        <v>3045</v>
      </c>
      <c r="B3060" s="84">
        <v>37536</v>
      </c>
      <c r="C3060" s="47">
        <v>29.2</v>
      </c>
      <c r="D3060" s="47">
        <v>29.75</v>
      </c>
      <c r="E3060" s="47">
        <v>29.15</v>
      </c>
      <c r="F3060" s="47">
        <v>29.15</v>
      </c>
      <c r="G3060" s="48">
        <v>2518300</v>
      </c>
      <c r="H3060" s="47">
        <v>21.24</v>
      </c>
      <c r="I3060" s="51">
        <f t="shared" si="351"/>
        <v>0.72864493996569468</v>
      </c>
      <c r="J3060" s="51">
        <f t="shared" ca="1" si="352"/>
        <v>1</v>
      </c>
      <c r="K3060" s="47">
        <f t="shared" si="353"/>
        <v>21.28</v>
      </c>
      <c r="L3060" s="47">
        <f t="shared" si="354"/>
        <v>21.68</v>
      </c>
      <c r="M3060" s="47">
        <f t="shared" si="355"/>
        <v>21.24</v>
      </c>
      <c r="N3060" s="47">
        <f t="shared" si="356"/>
        <v>21.24</v>
      </c>
      <c r="O3060" s="48">
        <f t="shared" ca="1" si="357"/>
        <v>2518300</v>
      </c>
    </row>
    <row r="3061" spans="1:15" x14ac:dyDescent="0.25">
      <c r="A3061">
        <v>3046</v>
      </c>
      <c r="B3061" s="84">
        <v>37533</v>
      </c>
      <c r="C3061" s="47">
        <v>30.2</v>
      </c>
      <c r="D3061" s="47">
        <v>30.24</v>
      </c>
      <c r="E3061" s="47">
        <v>29</v>
      </c>
      <c r="F3061" s="47">
        <v>29.2</v>
      </c>
      <c r="G3061" s="48">
        <v>2635500</v>
      </c>
      <c r="H3061" s="47">
        <v>21.28</v>
      </c>
      <c r="I3061" s="51">
        <f t="shared" si="351"/>
        <v>0.72876712328767124</v>
      </c>
      <c r="J3061" s="51">
        <f t="shared" ca="1" si="352"/>
        <v>1</v>
      </c>
      <c r="K3061" s="47">
        <f t="shared" si="353"/>
        <v>22.01</v>
      </c>
      <c r="L3061" s="47">
        <f t="shared" si="354"/>
        <v>22.04</v>
      </c>
      <c r="M3061" s="47">
        <f t="shared" si="355"/>
        <v>21.13</v>
      </c>
      <c r="N3061" s="47">
        <f t="shared" si="356"/>
        <v>21.28</v>
      </c>
      <c r="O3061" s="48">
        <f t="shared" ca="1" si="357"/>
        <v>2635500</v>
      </c>
    </row>
    <row r="3062" spans="1:15" x14ac:dyDescent="0.25">
      <c r="A3062">
        <v>3047</v>
      </c>
      <c r="B3062" s="84">
        <v>37532</v>
      </c>
      <c r="C3062" s="47">
        <v>29.75</v>
      </c>
      <c r="D3062" s="47">
        <v>30.1</v>
      </c>
      <c r="E3062" s="47">
        <v>29.51</v>
      </c>
      <c r="F3062" s="47">
        <v>29.71</v>
      </c>
      <c r="G3062" s="48">
        <v>2299300</v>
      </c>
      <c r="H3062" s="47">
        <v>21.65</v>
      </c>
      <c r="I3062" s="51">
        <f t="shared" si="351"/>
        <v>0.72871087176034999</v>
      </c>
      <c r="J3062" s="51">
        <f t="shared" ca="1" si="352"/>
        <v>1</v>
      </c>
      <c r="K3062" s="47">
        <f t="shared" si="353"/>
        <v>21.68</v>
      </c>
      <c r="L3062" s="47">
        <f t="shared" si="354"/>
        <v>21.93</v>
      </c>
      <c r="M3062" s="47">
        <f t="shared" si="355"/>
        <v>21.5</v>
      </c>
      <c r="N3062" s="47">
        <f t="shared" si="356"/>
        <v>21.65</v>
      </c>
      <c r="O3062" s="48">
        <f t="shared" ca="1" si="357"/>
        <v>2299300</v>
      </c>
    </row>
    <row r="3063" spans="1:15" x14ac:dyDescent="0.25">
      <c r="A3063">
        <v>3048</v>
      </c>
      <c r="B3063" s="84">
        <v>37531</v>
      </c>
      <c r="C3063" s="47">
        <v>30.22</v>
      </c>
      <c r="D3063" s="47">
        <v>30.55</v>
      </c>
      <c r="E3063" s="47">
        <v>29.5</v>
      </c>
      <c r="F3063" s="47">
        <v>29.53</v>
      </c>
      <c r="G3063" s="48">
        <v>2333400</v>
      </c>
      <c r="H3063" s="47">
        <v>21.37</v>
      </c>
      <c r="I3063" s="51">
        <f t="shared" si="351"/>
        <v>0.72367084321029462</v>
      </c>
      <c r="J3063" s="51">
        <f t="shared" ca="1" si="352"/>
        <v>1</v>
      </c>
      <c r="K3063" s="47">
        <f t="shared" si="353"/>
        <v>21.87</v>
      </c>
      <c r="L3063" s="47">
        <f t="shared" si="354"/>
        <v>22.11</v>
      </c>
      <c r="M3063" s="47">
        <f t="shared" si="355"/>
        <v>21.35</v>
      </c>
      <c r="N3063" s="47">
        <f t="shared" si="356"/>
        <v>21.37</v>
      </c>
      <c r="O3063" s="48">
        <f t="shared" ca="1" si="357"/>
        <v>2333400</v>
      </c>
    </row>
    <row r="3064" spans="1:15" x14ac:dyDescent="0.25">
      <c r="A3064">
        <v>3049</v>
      </c>
      <c r="B3064" s="84">
        <v>37530</v>
      </c>
      <c r="C3064" s="47">
        <v>29.9</v>
      </c>
      <c r="D3064" s="47">
        <v>30.5</v>
      </c>
      <c r="E3064" s="47">
        <v>29.25</v>
      </c>
      <c r="F3064" s="47">
        <v>30.4</v>
      </c>
      <c r="G3064" s="48">
        <v>3665600</v>
      </c>
      <c r="H3064" s="47">
        <v>22</v>
      </c>
      <c r="I3064" s="51">
        <f t="shared" si="351"/>
        <v>0.72368421052631582</v>
      </c>
      <c r="J3064" s="51">
        <f t="shared" ca="1" si="352"/>
        <v>1</v>
      </c>
      <c r="K3064" s="47">
        <f t="shared" si="353"/>
        <v>21.64</v>
      </c>
      <c r="L3064" s="47">
        <f t="shared" si="354"/>
        <v>22.07</v>
      </c>
      <c r="M3064" s="47">
        <f t="shared" si="355"/>
        <v>21.17</v>
      </c>
      <c r="N3064" s="47">
        <f t="shared" si="356"/>
        <v>22</v>
      </c>
      <c r="O3064" s="48">
        <f t="shared" ca="1" si="357"/>
        <v>3665600</v>
      </c>
    </row>
    <row r="3065" spans="1:15" x14ac:dyDescent="0.25">
      <c r="A3065">
        <v>3050</v>
      </c>
      <c r="B3065" s="84">
        <v>37529</v>
      </c>
      <c r="C3065" s="47">
        <v>29.8</v>
      </c>
      <c r="D3065" s="47">
        <v>29.8</v>
      </c>
      <c r="E3065" s="47">
        <v>27.4</v>
      </c>
      <c r="F3065" s="47">
        <v>29.3</v>
      </c>
      <c r="G3065" s="48">
        <v>5051200</v>
      </c>
      <c r="H3065" s="47">
        <v>21.21</v>
      </c>
      <c r="I3065" s="51">
        <f t="shared" si="351"/>
        <v>0.72389078498293513</v>
      </c>
      <c r="J3065" s="51">
        <f t="shared" ca="1" si="352"/>
        <v>1</v>
      </c>
      <c r="K3065" s="47">
        <f t="shared" si="353"/>
        <v>21.57</v>
      </c>
      <c r="L3065" s="47">
        <f t="shared" si="354"/>
        <v>21.57</v>
      </c>
      <c r="M3065" s="47">
        <f t="shared" si="355"/>
        <v>19.829999999999998</v>
      </c>
      <c r="N3065" s="47">
        <f t="shared" si="356"/>
        <v>21.21</v>
      </c>
      <c r="O3065" s="48">
        <f t="shared" ca="1" si="357"/>
        <v>5051200</v>
      </c>
    </row>
    <row r="3066" spans="1:15" x14ac:dyDescent="0.25">
      <c r="A3066">
        <v>3051</v>
      </c>
      <c r="B3066" s="84">
        <v>37526</v>
      </c>
      <c r="C3066" s="47">
        <v>32.65</v>
      </c>
      <c r="D3066" s="47">
        <v>32.700000000000003</v>
      </c>
      <c r="E3066" s="47">
        <v>30.99</v>
      </c>
      <c r="F3066" s="47">
        <v>31.18</v>
      </c>
      <c r="G3066" s="48">
        <v>4837600</v>
      </c>
      <c r="H3066" s="47">
        <v>22.57</v>
      </c>
      <c r="I3066" s="51">
        <f t="shared" si="351"/>
        <v>0.72386144964720978</v>
      </c>
      <c r="J3066" s="51">
        <f t="shared" ca="1" si="352"/>
        <v>1</v>
      </c>
      <c r="K3066" s="47">
        <f t="shared" si="353"/>
        <v>23.63</v>
      </c>
      <c r="L3066" s="47">
        <f t="shared" si="354"/>
        <v>23.67</v>
      </c>
      <c r="M3066" s="47">
        <f t="shared" si="355"/>
        <v>22.43</v>
      </c>
      <c r="N3066" s="47">
        <f t="shared" si="356"/>
        <v>22.57</v>
      </c>
      <c r="O3066" s="48">
        <f t="shared" ca="1" si="357"/>
        <v>4837600</v>
      </c>
    </row>
    <row r="3067" spans="1:15" x14ac:dyDescent="0.25">
      <c r="A3067">
        <v>3052</v>
      </c>
      <c r="B3067" s="84">
        <v>37525</v>
      </c>
      <c r="C3067" s="47">
        <v>32.200000000000003</v>
      </c>
      <c r="D3067" s="47">
        <v>32.590000000000003</v>
      </c>
      <c r="E3067" s="47">
        <v>32.01</v>
      </c>
      <c r="F3067" s="47">
        <v>32.299999999999997</v>
      </c>
      <c r="G3067" s="48">
        <v>2658400</v>
      </c>
      <c r="H3067" s="47">
        <v>23.38</v>
      </c>
      <c r="I3067" s="51">
        <f t="shared" si="351"/>
        <v>0.72383900928792577</v>
      </c>
      <c r="J3067" s="51">
        <f t="shared" ca="1" si="352"/>
        <v>1</v>
      </c>
      <c r="K3067" s="47">
        <f t="shared" si="353"/>
        <v>23.31</v>
      </c>
      <c r="L3067" s="47">
        <f t="shared" si="354"/>
        <v>23.59</v>
      </c>
      <c r="M3067" s="47">
        <f t="shared" si="355"/>
        <v>23.17</v>
      </c>
      <c r="N3067" s="47">
        <f t="shared" si="356"/>
        <v>23.38</v>
      </c>
      <c r="O3067" s="48">
        <f t="shared" ca="1" si="357"/>
        <v>2658400</v>
      </c>
    </row>
    <row r="3068" spans="1:15" x14ac:dyDescent="0.25">
      <c r="A3068">
        <v>3053</v>
      </c>
      <c r="B3068" s="84">
        <v>37524</v>
      </c>
      <c r="C3068" s="47">
        <v>31.8</v>
      </c>
      <c r="D3068" s="47">
        <v>32.43</v>
      </c>
      <c r="E3068" s="47">
        <v>31.75</v>
      </c>
      <c r="F3068" s="47">
        <v>31.99</v>
      </c>
      <c r="G3068" s="48">
        <v>2450200</v>
      </c>
      <c r="H3068" s="47">
        <v>23.15</v>
      </c>
      <c r="I3068" s="51">
        <f t="shared" si="351"/>
        <v>0.72366364488902779</v>
      </c>
      <c r="J3068" s="51">
        <f t="shared" ca="1" si="352"/>
        <v>1</v>
      </c>
      <c r="K3068" s="47">
        <f t="shared" si="353"/>
        <v>23.01</v>
      </c>
      <c r="L3068" s="47">
        <f t="shared" si="354"/>
        <v>23.47</v>
      </c>
      <c r="M3068" s="47">
        <f t="shared" si="355"/>
        <v>22.98</v>
      </c>
      <c r="N3068" s="47">
        <f t="shared" si="356"/>
        <v>23.15</v>
      </c>
      <c r="O3068" s="48">
        <f t="shared" ca="1" si="357"/>
        <v>2450200</v>
      </c>
    </row>
    <row r="3069" spans="1:15" x14ac:dyDescent="0.25">
      <c r="A3069">
        <v>3054</v>
      </c>
      <c r="B3069" s="84">
        <v>37523</v>
      </c>
      <c r="C3069" s="47">
        <v>32</v>
      </c>
      <c r="D3069" s="47">
        <v>32.25</v>
      </c>
      <c r="E3069" s="47">
        <v>30.8</v>
      </c>
      <c r="F3069" s="47">
        <v>31.4</v>
      </c>
      <c r="G3069" s="48">
        <v>3492600</v>
      </c>
      <c r="H3069" s="47">
        <v>22.73</v>
      </c>
      <c r="I3069" s="51">
        <f t="shared" si="351"/>
        <v>0.72388535031847134</v>
      </c>
      <c r="J3069" s="51">
        <f t="shared" ca="1" si="352"/>
        <v>1</v>
      </c>
      <c r="K3069" s="47">
        <f t="shared" si="353"/>
        <v>23.16</v>
      </c>
      <c r="L3069" s="47">
        <f t="shared" si="354"/>
        <v>23.35</v>
      </c>
      <c r="M3069" s="47">
        <f t="shared" si="355"/>
        <v>22.3</v>
      </c>
      <c r="N3069" s="47">
        <f t="shared" si="356"/>
        <v>22.73</v>
      </c>
      <c r="O3069" s="48">
        <f t="shared" ca="1" si="357"/>
        <v>3492600</v>
      </c>
    </row>
    <row r="3070" spans="1:15" x14ac:dyDescent="0.25">
      <c r="A3070">
        <v>3055</v>
      </c>
      <c r="B3070" s="84">
        <v>37522</v>
      </c>
      <c r="C3070" s="47">
        <v>33.700000000000003</v>
      </c>
      <c r="D3070" s="47">
        <v>34.1</v>
      </c>
      <c r="E3070" s="47">
        <v>32.39</v>
      </c>
      <c r="F3070" s="47">
        <v>32.4</v>
      </c>
      <c r="G3070" s="48">
        <v>2548000</v>
      </c>
      <c r="H3070" s="47">
        <v>23.45</v>
      </c>
      <c r="I3070" s="51">
        <f t="shared" si="351"/>
        <v>0.72376543209876543</v>
      </c>
      <c r="J3070" s="51">
        <f t="shared" ca="1" si="352"/>
        <v>1</v>
      </c>
      <c r="K3070" s="47">
        <f t="shared" si="353"/>
        <v>24.39</v>
      </c>
      <c r="L3070" s="47">
        <f t="shared" si="354"/>
        <v>24.68</v>
      </c>
      <c r="M3070" s="47">
        <f t="shared" si="355"/>
        <v>23.44</v>
      </c>
      <c r="N3070" s="47">
        <f t="shared" si="356"/>
        <v>23.45</v>
      </c>
      <c r="O3070" s="48">
        <f t="shared" ca="1" si="357"/>
        <v>2548000</v>
      </c>
    </row>
    <row r="3071" spans="1:15" x14ac:dyDescent="0.25">
      <c r="A3071">
        <v>3056</v>
      </c>
      <c r="B3071" s="84">
        <v>37519</v>
      </c>
      <c r="C3071" s="47">
        <v>33</v>
      </c>
      <c r="D3071" s="47">
        <v>34.22</v>
      </c>
      <c r="E3071" s="47">
        <v>32.9</v>
      </c>
      <c r="F3071" s="47">
        <v>33.700000000000003</v>
      </c>
      <c r="G3071" s="48">
        <v>2913800</v>
      </c>
      <c r="H3071" s="47">
        <v>24.39</v>
      </c>
      <c r="I3071" s="51">
        <f t="shared" si="351"/>
        <v>0.72373887240356083</v>
      </c>
      <c r="J3071" s="51">
        <f t="shared" ca="1" si="352"/>
        <v>1</v>
      </c>
      <c r="K3071" s="47">
        <f t="shared" si="353"/>
        <v>23.88</v>
      </c>
      <c r="L3071" s="47">
        <f t="shared" si="354"/>
        <v>24.77</v>
      </c>
      <c r="M3071" s="47">
        <f t="shared" si="355"/>
        <v>23.81</v>
      </c>
      <c r="N3071" s="47">
        <f t="shared" si="356"/>
        <v>24.39</v>
      </c>
      <c r="O3071" s="48">
        <f t="shared" ca="1" si="357"/>
        <v>2913800</v>
      </c>
    </row>
    <row r="3072" spans="1:15" x14ac:dyDescent="0.25">
      <c r="A3072">
        <v>3057</v>
      </c>
      <c r="B3072" s="84">
        <v>37518</v>
      </c>
      <c r="C3072" s="47">
        <v>34.4</v>
      </c>
      <c r="D3072" s="47">
        <v>34.9</v>
      </c>
      <c r="E3072" s="47">
        <v>33.25</v>
      </c>
      <c r="F3072" s="47">
        <v>33.5</v>
      </c>
      <c r="G3072" s="48">
        <v>2284400</v>
      </c>
      <c r="H3072" s="47">
        <v>24.25</v>
      </c>
      <c r="I3072" s="51">
        <f t="shared" si="351"/>
        <v>0.72388059701492535</v>
      </c>
      <c r="J3072" s="51">
        <f t="shared" ca="1" si="352"/>
        <v>1</v>
      </c>
      <c r="K3072" s="47">
        <f t="shared" si="353"/>
        <v>24.9</v>
      </c>
      <c r="L3072" s="47">
        <f t="shared" si="354"/>
        <v>25.26</v>
      </c>
      <c r="M3072" s="47">
        <f t="shared" si="355"/>
        <v>24.07</v>
      </c>
      <c r="N3072" s="47">
        <f t="shared" si="356"/>
        <v>24.25</v>
      </c>
      <c r="O3072" s="48">
        <f t="shared" ca="1" si="357"/>
        <v>2284400</v>
      </c>
    </row>
    <row r="3073" spans="1:15" x14ac:dyDescent="0.25">
      <c r="A3073">
        <v>3058</v>
      </c>
      <c r="B3073" s="84">
        <v>37517</v>
      </c>
      <c r="C3073" s="47">
        <v>34.65</v>
      </c>
      <c r="D3073" s="47">
        <v>35.69</v>
      </c>
      <c r="E3073" s="47">
        <v>34.590000000000003</v>
      </c>
      <c r="F3073" s="47">
        <v>35.32</v>
      </c>
      <c r="G3073" s="48">
        <v>1643700</v>
      </c>
      <c r="H3073" s="47">
        <v>25.56</v>
      </c>
      <c r="I3073" s="51">
        <f t="shared" si="351"/>
        <v>0.72366930917327288</v>
      </c>
      <c r="J3073" s="51">
        <f t="shared" ca="1" si="352"/>
        <v>1</v>
      </c>
      <c r="K3073" s="47">
        <f t="shared" si="353"/>
        <v>25.08</v>
      </c>
      <c r="L3073" s="47">
        <f t="shared" si="354"/>
        <v>25.83</v>
      </c>
      <c r="M3073" s="47">
        <f t="shared" si="355"/>
        <v>25.03</v>
      </c>
      <c r="N3073" s="47">
        <f t="shared" si="356"/>
        <v>25.56</v>
      </c>
      <c r="O3073" s="48">
        <f t="shared" ca="1" si="357"/>
        <v>1643700</v>
      </c>
    </row>
    <row r="3074" spans="1:15" x14ac:dyDescent="0.25">
      <c r="A3074">
        <v>3059</v>
      </c>
      <c r="B3074" s="84">
        <v>37516</v>
      </c>
      <c r="C3074" s="47">
        <v>35.89</v>
      </c>
      <c r="D3074" s="47">
        <v>36</v>
      </c>
      <c r="E3074" s="47">
        <v>34.6</v>
      </c>
      <c r="F3074" s="47">
        <v>34.82</v>
      </c>
      <c r="G3074" s="48">
        <v>2868300</v>
      </c>
      <c r="H3074" s="47">
        <v>25.2</v>
      </c>
      <c r="I3074" s="51">
        <f t="shared" si="351"/>
        <v>0.72372199885123489</v>
      </c>
      <c r="J3074" s="51">
        <f t="shared" ca="1" si="352"/>
        <v>1</v>
      </c>
      <c r="K3074" s="47">
        <f t="shared" si="353"/>
        <v>25.97</v>
      </c>
      <c r="L3074" s="47">
        <f t="shared" si="354"/>
        <v>26.05</v>
      </c>
      <c r="M3074" s="47">
        <f t="shared" si="355"/>
        <v>25.04</v>
      </c>
      <c r="N3074" s="47">
        <f t="shared" si="356"/>
        <v>25.2</v>
      </c>
      <c r="O3074" s="48">
        <f t="shared" ca="1" si="357"/>
        <v>2868300</v>
      </c>
    </row>
    <row r="3075" spans="1:15" x14ac:dyDescent="0.25">
      <c r="A3075">
        <v>3060</v>
      </c>
      <c r="B3075" s="84">
        <v>37515</v>
      </c>
      <c r="C3075" s="47">
        <v>35.450000000000003</v>
      </c>
      <c r="D3075" s="47">
        <v>37.76</v>
      </c>
      <c r="E3075" s="47">
        <v>35.450000000000003</v>
      </c>
      <c r="F3075" s="47">
        <v>36.880000000000003</v>
      </c>
      <c r="G3075" s="48">
        <v>2402100</v>
      </c>
      <c r="H3075" s="47">
        <v>26.69</v>
      </c>
      <c r="I3075" s="51">
        <f t="shared" si="351"/>
        <v>0.72369848156182215</v>
      </c>
      <c r="J3075" s="51">
        <f t="shared" ca="1" si="352"/>
        <v>1</v>
      </c>
      <c r="K3075" s="47">
        <f t="shared" si="353"/>
        <v>25.66</v>
      </c>
      <c r="L3075" s="47">
        <f t="shared" si="354"/>
        <v>27.33</v>
      </c>
      <c r="M3075" s="47">
        <f t="shared" si="355"/>
        <v>25.66</v>
      </c>
      <c r="N3075" s="47">
        <f t="shared" si="356"/>
        <v>26.69</v>
      </c>
      <c r="O3075" s="48">
        <f t="shared" ca="1" si="357"/>
        <v>2402100</v>
      </c>
    </row>
    <row r="3076" spans="1:15" x14ac:dyDescent="0.25">
      <c r="A3076">
        <v>3061</v>
      </c>
      <c r="B3076" s="84">
        <v>37512</v>
      </c>
      <c r="C3076" s="47">
        <v>35.65</v>
      </c>
      <c r="D3076" s="47">
        <v>36</v>
      </c>
      <c r="E3076" s="47">
        <v>35.200000000000003</v>
      </c>
      <c r="F3076" s="47">
        <v>35.380000000000003</v>
      </c>
      <c r="G3076" s="48">
        <v>1332500</v>
      </c>
      <c r="H3076" s="47">
        <v>25.61</v>
      </c>
      <c r="I3076" s="51">
        <f t="shared" si="351"/>
        <v>0.72385528547201805</v>
      </c>
      <c r="J3076" s="51">
        <f t="shared" ca="1" si="352"/>
        <v>1</v>
      </c>
      <c r="K3076" s="47">
        <f t="shared" si="353"/>
        <v>25.81</v>
      </c>
      <c r="L3076" s="47">
        <f t="shared" si="354"/>
        <v>26.06</v>
      </c>
      <c r="M3076" s="47">
        <f t="shared" si="355"/>
        <v>25.48</v>
      </c>
      <c r="N3076" s="47">
        <f t="shared" si="356"/>
        <v>25.61</v>
      </c>
      <c r="O3076" s="48">
        <f t="shared" ca="1" si="357"/>
        <v>1332500</v>
      </c>
    </row>
    <row r="3077" spans="1:15" x14ac:dyDescent="0.25">
      <c r="A3077">
        <v>3062</v>
      </c>
      <c r="B3077" s="84">
        <v>37511</v>
      </c>
      <c r="C3077" s="47">
        <v>35.4</v>
      </c>
      <c r="D3077" s="47">
        <v>36.950000000000003</v>
      </c>
      <c r="E3077" s="47">
        <v>35.29</v>
      </c>
      <c r="F3077" s="47">
        <v>35.67</v>
      </c>
      <c r="G3077" s="48">
        <v>2065500</v>
      </c>
      <c r="H3077" s="47">
        <v>25.82</v>
      </c>
      <c r="I3077" s="51">
        <f t="shared" si="351"/>
        <v>0.72385758340342021</v>
      </c>
      <c r="J3077" s="51">
        <f t="shared" ca="1" si="352"/>
        <v>1</v>
      </c>
      <c r="K3077" s="47">
        <f t="shared" si="353"/>
        <v>25.62</v>
      </c>
      <c r="L3077" s="47">
        <f t="shared" si="354"/>
        <v>26.75</v>
      </c>
      <c r="M3077" s="47">
        <f t="shared" si="355"/>
        <v>25.54</v>
      </c>
      <c r="N3077" s="47">
        <f t="shared" si="356"/>
        <v>25.82</v>
      </c>
      <c r="O3077" s="48">
        <f t="shared" ca="1" si="357"/>
        <v>2065500</v>
      </c>
    </row>
    <row r="3078" spans="1:15" x14ac:dyDescent="0.25">
      <c r="A3078">
        <v>3063</v>
      </c>
      <c r="B3078" s="84">
        <v>37510</v>
      </c>
      <c r="C3078" s="47">
        <v>35.74</v>
      </c>
      <c r="D3078" s="47">
        <v>36.26</v>
      </c>
      <c r="E3078" s="47">
        <v>35.340000000000003</v>
      </c>
      <c r="F3078" s="47">
        <v>35.4</v>
      </c>
      <c r="G3078" s="48">
        <v>1465100</v>
      </c>
      <c r="H3078" s="47">
        <v>25.62</v>
      </c>
      <c r="I3078" s="51">
        <f t="shared" si="351"/>
        <v>0.72372881355932206</v>
      </c>
      <c r="J3078" s="51">
        <f t="shared" ca="1" si="352"/>
        <v>1</v>
      </c>
      <c r="K3078" s="47">
        <f t="shared" si="353"/>
        <v>25.87</v>
      </c>
      <c r="L3078" s="47">
        <f t="shared" si="354"/>
        <v>26.24</v>
      </c>
      <c r="M3078" s="47">
        <f t="shared" si="355"/>
        <v>25.58</v>
      </c>
      <c r="N3078" s="47">
        <f t="shared" si="356"/>
        <v>25.62</v>
      </c>
      <c r="O3078" s="48">
        <f t="shared" ca="1" si="357"/>
        <v>1465100</v>
      </c>
    </row>
    <row r="3079" spans="1:15" x14ac:dyDescent="0.25">
      <c r="A3079">
        <v>3064</v>
      </c>
      <c r="B3079" s="84">
        <v>37509</v>
      </c>
      <c r="C3079" s="47">
        <v>35.75</v>
      </c>
      <c r="D3079" s="47">
        <v>36.299999999999997</v>
      </c>
      <c r="E3079" s="47">
        <v>35.090000000000003</v>
      </c>
      <c r="F3079" s="47">
        <v>35.26</v>
      </c>
      <c r="G3079" s="48">
        <v>3408400</v>
      </c>
      <c r="H3079" s="47">
        <v>25.52</v>
      </c>
      <c r="I3079" s="51">
        <f t="shared" si="351"/>
        <v>0.72376630743051618</v>
      </c>
      <c r="J3079" s="51">
        <f t="shared" ca="1" si="352"/>
        <v>1</v>
      </c>
      <c r="K3079" s="47">
        <f t="shared" si="353"/>
        <v>25.87</v>
      </c>
      <c r="L3079" s="47">
        <f t="shared" si="354"/>
        <v>26.27</v>
      </c>
      <c r="M3079" s="47">
        <f t="shared" si="355"/>
        <v>25.4</v>
      </c>
      <c r="N3079" s="47">
        <f t="shared" si="356"/>
        <v>25.52</v>
      </c>
      <c r="O3079" s="48">
        <f t="shared" ca="1" si="357"/>
        <v>3408400</v>
      </c>
    </row>
    <row r="3080" spans="1:15" x14ac:dyDescent="0.25">
      <c r="A3080">
        <v>3065</v>
      </c>
      <c r="B3080" s="84">
        <v>37508</v>
      </c>
      <c r="C3080" s="47">
        <v>36.25</v>
      </c>
      <c r="D3080" s="47">
        <v>37.619999999999997</v>
      </c>
      <c r="E3080" s="47">
        <v>36.020000000000003</v>
      </c>
      <c r="F3080" s="47">
        <v>37.01</v>
      </c>
      <c r="G3080" s="48">
        <v>1995800</v>
      </c>
      <c r="H3080" s="47">
        <v>26.79</v>
      </c>
      <c r="I3080" s="51">
        <f t="shared" si="351"/>
        <v>0.72385841664415029</v>
      </c>
      <c r="J3080" s="51">
        <f t="shared" ca="1" si="352"/>
        <v>1</v>
      </c>
      <c r="K3080" s="47">
        <f t="shared" si="353"/>
        <v>26.24</v>
      </c>
      <c r="L3080" s="47">
        <f t="shared" si="354"/>
        <v>27.23</v>
      </c>
      <c r="M3080" s="47">
        <f t="shared" si="355"/>
        <v>26.07</v>
      </c>
      <c r="N3080" s="47">
        <f t="shared" si="356"/>
        <v>26.79</v>
      </c>
      <c r="O3080" s="48">
        <f t="shared" ca="1" si="357"/>
        <v>1995800</v>
      </c>
    </row>
    <row r="3081" spans="1:15" x14ac:dyDescent="0.25">
      <c r="A3081">
        <v>3066</v>
      </c>
      <c r="B3081" s="84">
        <v>37505</v>
      </c>
      <c r="C3081" s="47">
        <v>35.5</v>
      </c>
      <c r="D3081" s="47">
        <v>36.58</v>
      </c>
      <c r="E3081" s="47">
        <v>35.450000000000003</v>
      </c>
      <c r="F3081" s="47">
        <v>36.31</v>
      </c>
      <c r="G3081" s="48">
        <v>2143200</v>
      </c>
      <c r="H3081" s="47">
        <v>26.28</v>
      </c>
      <c r="I3081" s="51">
        <f t="shared" si="351"/>
        <v>0.72376755714679153</v>
      </c>
      <c r="J3081" s="51">
        <f t="shared" ca="1" si="352"/>
        <v>1</v>
      </c>
      <c r="K3081" s="47">
        <f t="shared" si="353"/>
        <v>25.69</v>
      </c>
      <c r="L3081" s="47">
        <f t="shared" si="354"/>
        <v>26.48</v>
      </c>
      <c r="M3081" s="47">
        <f t="shared" si="355"/>
        <v>25.66</v>
      </c>
      <c r="N3081" s="47">
        <f t="shared" si="356"/>
        <v>26.28</v>
      </c>
      <c r="O3081" s="48">
        <f t="shared" ca="1" si="357"/>
        <v>2143200</v>
      </c>
    </row>
    <row r="3082" spans="1:15" x14ac:dyDescent="0.25">
      <c r="A3082">
        <v>3067</v>
      </c>
      <c r="B3082" s="84">
        <v>37504</v>
      </c>
      <c r="C3082" s="47">
        <v>34.15</v>
      </c>
      <c r="D3082" s="47">
        <v>35.65</v>
      </c>
      <c r="E3082" s="47">
        <v>33.92</v>
      </c>
      <c r="F3082" s="47">
        <v>35</v>
      </c>
      <c r="G3082" s="48">
        <v>2915200</v>
      </c>
      <c r="H3082" s="47">
        <v>25.33</v>
      </c>
      <c r="I3082" s="51">
        <f t="shared" si="351"/>
        <v>0.72371428571428564</v>
      </c>
      <c r="J3082" s="51">
        <f t="shared" ca="1" si="352"/>
        <v>1</v>
      </c>
      <c r="K3082" s="47">
        <f t="shared" si="353"/>
        <v>24.71</v>
      </c>
      <c r="L3082" s="47">
        <f t="shared" si="354"/>
        <v>25.8</v>
      </c>
      <c r="M3082" s="47">
        <f t="shared" si="355"/>
        <v>24.55</v>
      </c>
      <c r="N3082" s="47">
        <f t="shared" si="356"/>
        <v>25.33</v>
      </c>
      <c r="O3082" s="48">
        <f t="shared" ca="1" si="357"/>
        <v>2915200</v>
      </c>
    </row>
    <row r="3083" spans="1:15" x14ac:dyDescent="0.25">
      <c r="A3083">
        <v>3068</v>
      </c>
      <c r="B3083" s="84">
        <v>37503</v>
      </c>
      <c r="C3083" s="47">
        <v>33.75</v>
      </c>
      <c r="D3083" s="47">
        <v>34.39</v>
      </c>
      <c r="E3083" s="47">
        <v>33.549999999999997</v>
      </c>
      <c r="F3083" s="47">
        <v>34.200000000000003</v>
      </c>
      <c r="G3083" s="48">
        <v>1406800</v>
      </c>
      <c r="H3083" s="47">
        <v>24.75</v>
      </c>
      <c r="I3083" s="51">
        <f t="shared" si="351"/>
        <v>0.72368421052631571</v>
      </c>
      <c r="J3083" s="51">
        <f t="shared" ca="1" si="352"/>
        <v>1</v>
      </c>
      <c r="K3083" s="47">
        <f t="shared" si="353"/>
        <v>24.42</v>
      </c>
      <c r="L3083" s="47">
        <f t="shared" si="354"/>
        <v>24.89</v>
      </c>
      <c r="M3083" s="47">
        <f t="shared" si="355"/>
        <v>24.28</v>
      </c>
      <c r="N3083" s="47">
        <f t="shared" si="356"/>
        <v>24.75</v>
      </c>
      <c r="O3083" s="48">
        <f t="shared" ca="1" si="357"/>
        <v>1406800</v>
      </c>
    </row>
    <row r="3084" spans="1:15" x14ac:dyDescent="0.25">
      <c r="A3084">
        <v>3069</v>
      </c>
      <c r="B3084" s="84">
        <v>37502</v>
      </c>
      <c r="C3084" s="47">
        <v>34.75</v>
      </c>
      <c r="D3084" s="47">
        <v>34.75</v>
      </c>
      <c r="E3084" s="47">
        <v>33.799999999999997</v>
      </c>
      <c r="F3084" s="47">
        <v>33.81</v>
      </c>
      <c r="G3084" s="48">
        <v>1763100</v>
      </c>
      <c r="H3084" s="47">
        <v>24.47</v>
      </c>
      <c r="I3084" s="51">
        <f t="shared" si="351"/>
        <v>0.72375036971310258</v>
      </c>
      <c r="J3084" s="51">
        <f t="shared" ca="1" si="352"/>
        <v>1</v>
      </c>
      <c r="K3084" s="47">
        <f t="shared" si="353"/>
        <v>25.15</v>
      </c>
      <c r="L3084" s="47">
        <f t="shared" si="354"/>
        <v>25.15</v>
      </c>
      <c r="M3084" s="47">
        <f t="shared" si="355"/>
        <v>24.46</v>
      </c>
      <c r="N3084" s="47">
        <f t="shared" si="356"/>
        <v>24.47</v>
      </c>
      <c r="O3084" s="48">
        <f t="shared" ca="1" si="357"/>
        <v>1763100</v>
      </c>
    </row>
    <row r="3085" spans="1:15" x14ac:dyDescent="0.25">
      <c r="A3085">
        <v>3070</v>
      </c>
      <c r="B3085" s="84">
        <v>37498</v>
      </c>
      <c r="C3085" s="47">
        <v>33.950000000000003</v>
      </c>
      <c r="D3085" s="47">
        <v>35.68</v>
      </c>
      <c r="E3085" s="47">
        <v>33.93</v>
      </c>
      <c r="F3085" s="47">
        <v>35</v>
      </c>
      <c r="G3085" s="48">
        <v>1893100</v>
      </c>
      <c r="H3085" s="47">
        <v>25.33</v>
      </c>
      <c r="I3085" s="51">
        <f t="shared" si="351"/>
        <v>0.72371428571428564</v>
      </c>
      <c r="J3085" s="51">
        <f t="shared" ca="1" si="352"/>
        <v>1</v>
      </c>
      <c r="K3085" s="47">
        <f t="shared" si="353"/>
        <v>24.57</v>
      </c>
      <c r="L3085" s="47">
        <f t="shared" si="354"/>
        <v>25.82</v>
      </c>
      <c r="M3085" s="47">
        <f t="shared" si="355"/>
        <v>24.56</v>
      </c>
      <c r="N3085" s="47">
        <f t="shared" si="356"/>
        <v>25.33</v>
      </c>
      <c r="O3085" s="48">
        <f t="shared" ca="1" si="357"/>
        <v>1893100</v>
      </c>
    </row>
    <row r="3086" spans="1:15" x14ac:dyDescent="0.25">
      <c r="A3086">
        <v>3071</v>
      </c>
      <c r="B3086" s="84">
        <v>37497</v>
      </c>
      <c r="C3086" s="47">
        <v>33</v>
      </c>
      <c r="D3086" s="47">
        <v>34.24</v>
      </c>
      <c r="E3086" s="47">
        <v>32.94</v>
      </c>
      <c r="F3086" s="47">
        <v>33.92</v>
      </c>
      <c r="G3086" s="48">
        <v>1589300</v>
      </c>
      <c r="H3086" s="47">
        <v>24.55</v>
      </c>
      <c r="I3086" s="51">
        <f t="shared" si="351"/>
        <v>0.72376179245283012</v>
      </c>
      <c r="J3086" s="51">
        <f t="shared" ca="1" si="352"/>
        <v>1</v>
      </c>
      <c r="K3086" s="47">
        <f t="shared" si="353"/>
        <v>23.88</v>
      </c>
      <c r="L3086" s="47">
        <f t="shared" si="354"/>
        <v>24.78</v>
      </c>
      <c r="M3086" s="47">
        <f t="shared" si="355"/>
        <v>23.84</v>
      </c>
      <c r="N3086" s="47">
        <f t="shared" si="356"/>
        <v>24.55</v>
      </c>
      <c r="O3086" s="48">
        <f t="shared" ca="1" si="357"/>
        <v>1589300</v>
      </c>
    </row>
    <row r="3087" spans="1:15" x14ac:dyDescent="0.25">
      <c r="A3087">
        <v>3072</v>
      </c>
      <c r="B3087" s="84">
        <v>37496</v>
      </c>
      <c r="C3087" s="47">
        <v>34.5</v>
      </c>
      <c r="D3087" s="47">
        <v>34.5</v>
      </c>
      <c r="E3087" s="47">
        <v>33</v>
      </c>
      <c r="F3087" s="47">
        <v>33.57</v>
      </c>
      <c r="G3087" s="48">
        <v>2139700</v>
      </c>
      <c r="H3087" s="47">
        <v>24.3</v>
      </c>
      <c r="I3087" s="51">
        <f t="shared" si="351"/>
        <v>0.72386058981233248</v>
      </c>
      <c r="J3087" s="51">
        <f t="shared" ca="1" si="352"/>
        <v>1</v>
      </c>
      <c r="K3087" s="47">
        <f t="shared" si="353"/>
        <v>24.97</v>
      </c>
      <c r="L3087" s="47">
        <f t="shared" si="354"/>
        <v>24.97</v>
      </c>
      <c r="M3087" s="47">
        <f t="shared" si="355"/>
        <v>23.89</v>
      </c>
      <c r="N3087" s="47">
        <f t="shared" si="356"/>
        <v>24.3</v>
      </c>
      <c r="O3087" s="48">
        <f t="shared" ca="1" si="357"/>
        <v>2139700</v>
      </c>
    </row>
    <row r="3088" spans="1:15" x14ac:dyDescent="0.25">
      <c r="A3088">
        <v>3073</v>
      </c>
      <c r="B3088" s="84">
        <v>37495</v>
      </c>
      <c r="C3088" s="47">
        <v>33.049999999999997</v>
      </c>
      <c r="D3088" s="47">
        <v>34.15</v>
      </c>
      <c r="E3088" s="47">
        <v>32.799999999999997</v>
      </c>
      <c r="F3088" s="47">
        <v>33.72</v>
      </c>
      <c r="G3088" s="48">
        <v>1726800</v>
      </c>
      <c r="H3088" s="47">
        <v>24.4</v>
      </c>
      <c r="I3088" s="51">
        <f t="shared" si="351"/>
        <v>0.7236061684460261</v>
      </c>
      <c r="J3088" s="51">
        <f t="shared" ca="1" si="352"/>
        <v>1</v>
      </c>
      <c r="K3088" s="47">
        <f t="shared" si="353"/>
        <v>23.92</v>
      </c>
      <c r="L3088" s="47">
        <f t="shared" si="354"/>
        <v>24.71</v>
      </c>
      <c r="M3088" s="47">
        <f t="shared" si="355"/>
        <v>23.73</v>
      </c>
      <c r="N3088" s="47">
        <f t="shared" si="356"/>
        <v>24.4</v>
      </c>
      <c r="O3088" s="48">
        <f t="shared" ca="1" si="357"/>
        <v>1726800</v>
      </c>
    </row>
    <row r="3089" spans="1:15" x14ac:dyDescent="0.25">
      <c r="A3089">
        <v>3074</v>
      </c>
      <c r="B3089" s="84">
        <v>37494</v>
      </c>
      <c r="C3089" s="47">
        <v>33.659999999999997</v>
      </c>
      <c r="D3089" s="47">
        <v>33.67</v>
      </c>
      <c r="E3089" s="47">
        <v>32.200000000000003</v>
      </c>
      <c r="F3089" s="47">
        <v>32.96</v>
      </c>
      <c r="G3089" s="48">
        <v>2041500</v>
      </c>
      <c r="H3089" s="47">
        <v>23.85</v>
      </c>
      <c r="I3089" s="51">
        <f t="shared" ref="I3089:I3152" si="358">H3089/F3089</f>
        <v>0.72360436893203883</v>
      </c>
      <c r="J3089" s="51">
        <f t="shared" ref="J3089:J3152" ca="1" si="359">INDEX(OFFSET($T$15,0,0,$S$13+1,1),MATCH(B3089,OFFSET($Q$15,0,0,$S$13+1,1),-1))</f>
        <v>1</v>
      </c>
      <c r="K3089" s="47">
        <f t="shared" ref="K3089:K3152" si="360">ROUND($I3089*C3089,2)</f>
        <v>24.36</v>
      </c>
      <c r="L3089" s="47">
        <f t="shared" ref="L3089:L3152" si="361">ROUND($I3089*D3089,2)</f>
        <v>24.36</v>
      </c>
      <c r="M3089" s="47">
        <f t="shared" ref="M3089:M3152" si="362">ROUND($I3089*E3089,2)</f>
        <v>23.3</v>
      </c>
      <c r="N3089" s="47">
        <f t="shared" ref="N3089:N3152" si="363">ROUND($I3089*F3089,2)</f>
        <v>23.85</v>
      </c>
      <c r="O3089" s="48">
        <f t="shared" ref="O3089:O3152" ca="1" si="364">G3089*J3089</f>
        <v>2041500</v>
      </c>
    </row>
    <row r="3090" spans="1:15" x14ac:dyDescent="0.25">
      <c r="A3090">
        <v>3075</v>
      </c>
      <c r="B3090" s="84">
        <v>37491</v>
      </c>
      <c r="C3090" s="47">
        <v>34.35</v>
      </c>
      <c r="D3090" s="47">
        <v>34.58</v>
      </c>
      <c r="E3090" s="47">
        <v>33.590000000000003</v>
      </c>
      <c r="F3090" s="47">
        <v>33.659999999999997</v>
      </c>
      <c r="G3090" s="48">
        <v>1459600</v>
      </c>
      <c r="H3090" s="47">
        <v>24.36</v>
      </c>
      <c r="I3090" s="51">
        <f t="shared" si="358"/>
        <v>0.72370766488413552</v>
      </c>
      <c r="J3090" s="51">
        <f t="shared" ca="1" si="359"/>
        <v>1</v>
      </c>
      <c r="K3090" s="47">
        <f t="shared" si="360"/>
        <v>24.86</v>
      </c>
      <c r="L3090" s="47">
        <f t="shared" si="361"/>
        <v>25.03</v>
      </c>
      <c r="M3090" s="47">
        <f t="shared" si="362"/>
        <v>24.31</v>
      </c>
      <c r="N3090" s="47">
        <f t="shared" si="363"/>
        <v>24.36</v>
      </c>
      <c r="O3090" s="48">
        <f t="shared" ca="1" si="364"/>
        <v>1459600</v>
      </c>
    </row>
    <row r="3091" spans="1:15" x14ac:dyDescent="0.25">
      <c r="A3091">
        <v>3076</v>
      </c>
      <c r="B3091" s="84">
        <v>37490</v>
      </c>
      <c r="C3091" s="47">
        <v>34.5</v>
      </c>
      <c r="D3091" s="47">
        <v>35.01</v>
      </c>
      <c r="E3091" s="47">
        <v>34</v>
      </c>
      <c r="F3091" s="47">
        <v>34.74</v>
      </c>
      <c r="G3091" s="48">
        <v>2172900</v>
      </c>
      <c r="H3091" s="47">
        <v>25.14</v>
      </c>
      <c r="I3091" s="51">
        <f t="shared" si="358"/>
        <v>0.72366148531951635</v>
      </c>
      <c r="J3091" s="51">
        <f t="shared" ca="1" si="359"/>
        <v>1</v>
      </c>
      <c r="K3091" s="47">
        <f t="shared" si="360"/>
        <v>24.97</v>
      </c>
      <c r="L3091" s="47">
        <f t="shared" si="361"/>
        <v>25.34</v>
      </c>
      <c r="M3091" s="47">
        <f t="shared" si="362"/>
        <v>24.6</v>
      </c>
      <c r="N3091" s="47">
        <f t="shared" si="363"/>
        <v>25.14</v>
      </c>
      <c r="O3091" s="48">
        <f t="shared" ca="1" si="364"/>
        <v>2172900</v>
      </c>
    </row>
    <row r="3092" spans="1:15" x14ac:dyDescent="0.25">
      <c r="A3092">
        <v>3077</v>
      </c>
      <c r="B3092" s="84">
        <v>37489</v>
      </c>
      <c r="C3092" s="47">
        <v>34.299999999999997</v>
      </c>
      <c r="D3092" s="47">
        <v>34.6</v>
      </c>
      <c r="E3092" s="47">
        <v>34.03</v>
      </c>
      <c r="F3092" s="47">
        <v>34.299999999999997</v>
      </c>
      <c r="G3092" s="48">
        <v>1118200</v>
      </c>
      <c r="H3092" s="47">
        <v>24.82</v>
      </c>
      <c r="I3092" s="51">
        <f t="shared" si="358"/>
        <v>0.72361516034985429</v>
      </c>
      <c r="J3092" s="51">
        <f t="shared" ca="1" si="359"/>
        <v>1</v>
      </c>
      <c r="K3092" s="47">
        <f t="shared" si="360"/>
        <v>24.82</v>
      </c>
      <c r="L3092" s="47">
        <f t="shared" si="361"/>
        <v>25.04</v>
      </c>
      <c r="M3092" s="47">
        <f t="shared" si="362"/>
        <v>24.62</v>
      </c>
      <c r="N3092" s="47">
        <f t="shared" si="363"/>
        <v>24.82</v>
      </c>
      <c r="O3092" s="48">
        <f t="shared" ca="1" si="364"/>
        <v>1118200</v>
      </c>
    </row>
    <row r="3093" spans="1:15" x14ac:dyDescent="0.25">
      <c r="A3093">
        <v>3078</v>
      </c>
      <c r="B3093" s="84">
        <v>37488</v>
      </c>
      <c r="C3093" s="47">
        <v>34.479999999999997</v>
      </c>
      <c r="D3093" s="47">
        <v>34.49</v>
      </c>
      <c r="E3093" s="47">
        <v>33.770000000000003</v>
      </c>
      <c r="F3093" s="47">
        <v>33.86</v>
      </c>
      <c r="G3093" s="48">
        <v>1079400</v>
      </c>
      <c r="H3093" s="47">
        <v>24.51</v>
      </c>
      <c r="I3093" s="51">
        <f t="shared" si="358"/>
        <v>0.72386296515062021</v>
      </c>
      <c r="J3093" s="51">
        <f t="shared" ca="1" si="359"/>
        <v>1</v>
      </c>
      <c r="K3093" s="47">
        <f t="shared" si="360"/>
        <v>24.96</v>
      </c>
      <c r="L3093" s="47">
        <f t="shared" si="361"/>
        <v>24.97</v>
      </c>
      <c r="M3093" s="47">
        <f t="shared" si="362"/>
        <v>24.44</v>
      </c>
      <c r="N3093" s="47">
        <f t="shared" si="363"/>
        <v>24.51</v>
      </c>
      <c r="O3093" s="48">
        <f t="shared" ca="1" si="364"/>
        <v>1079400</v>
      </c>
    </row>
    <row r="3094" spans="1:15" x14ac:dyDescent="0.25">
      <c r="A3094">
        <v>3079</v>
      </c>
      <c r="B3094" s="84">
        <v>37487</v>
      </c>
      <c r="C3094" s="47">
        <v>34.5</v>
      </c>
      <c r="D3094" s="47">
        <v>34.799999999999997</v>
      </c>
      <c r="E3094" s="47">
        <v>34.159999999999997</v>
      </c>
      <c r="F3094" s="47">
        <v>34.5</v>
      </c>
      <c r="G3094" s="48">
        <v>1583400</v>
      </c>
      <c r="H3094" s="47">
        <v>24.97</v>
      </c>
      <c r="I3094" s="51">
        <f t="shared" si="358"/>
        <v>0.72376811594202894</v>
      </c>
      <c r="J3094" s="51">
        <f t="shared" ca="1" si="359"/>
        <v>1</v>
      </c>
      <c r="K3094" s="47">
        <f t="shared" si="360"/>
        <v>24.97</v>
      </c>
      <c r="L3094" s="47">
        <f t="shared" si="361"/>
        <v>25.19</v>
      </c>
      <c r="M3094" s="47">
        <f t="shared" si="362"/>
        <v>24.72</v>
      </c>
      <c r="N3094" s="47">
        <f t="shared" si="363"/>
        <v>24.97</v>
      </c>
      <c r="O3094" s="48">
        <f t="shared" ca="1" si="364"/>
        <v>1583400</v>
      </c>
    </row>
    <row r="3095" spans="1:15" x14ac:dyDescent="0.25">
      <c r="A3095">
        <v>3080</v>
      </c>
      <c r="B3095" s="84">
        <v>37484</v>
      </c>
      <c r="C3095" s="47">
        <v>33.65</v>
      </c>
      <c r="D3095" s="47">
        <v>34.97</v>
      </c>
      <c r="E3095" s="47">
        <v>33.57</v>
      </c>
      <c r="F3095" s="47">
        <v>34.5</v>
      </c>
      <c r="G3095" s="48">
        <v>1523500</v>
      </c>
      <c r="H3095" s="47">
        <v>24.97</v>
      </c>
      <c r="I3095" s="51">
        <f t="shared" si="358"/>
        <v>0.72376811594202894</v>
      </c>
      <c r="J3095" s="51">
        <f t="shared" ca="1" si="359"/>
        <v>1</v>
      </c>
      <c r="K3095" s="47">
        <f t="shared" si="360"/>
        <v>24.35</v>
      </c>
      <c r="L3095" s="47">
        <f t="shared" si="361"/>
        <v>25.31</v>
      </c>
      <c r="M3095" s="47">
        <f t="shared" si="362"/>
        <v>24.3</v>
      </c>
      <c r="N3095" s="47">
        <f t="shared" si="363"/>
        <v>24.97</v>
      </c>
      <c r="O3095" s="48">
        <f t="shared" ca="1" si="364"/>
        <v>1523500</v>
      </c>
    </row>
    <row r="3096" spans="1:15" x14ac:dyDescent="0.25">
      <c r="A3096">
        <v>3081</v>
      </c>
      <c r="B3096" s="84">
        <v>37483</v>
      </c>
      <c r="C3096" s="47">
        <v>34.5</v>
      </c>
      <c r="D3096" s="47">
        <v>34.74</v>
      </c>
      <c r="E3096" s="47">
        <v>33.35</v>
      </c>
      <c r="F3096" s="47">
        <v>33.65</v>
      </c>
      <c r="G3096" s="48">
        <v>2095300</v>
      </c>
      <c r="H3096" s="47">
        <v>24.35</v>
      </c>
      <c r="I3096" s="51">
        <f t="shared" si="358"/>
        <v>0.72362555720653798</v>
      </c>
      <c r="J3096" s="51">
        <f t="shared" ca="1" si="359"/>
        <v>1</v>
      </c>
      <c r="K3096" s="47">
        <f t="shared" si="360"/>
        <v>24.97</v>
      </c>
      <c r="L3096" s="47">
        <f t="shared" si="361"/>
        <v>25.14</v>
      </c>
      <c r="M3096" s="47">
        <f t="shared" si="362"/>
        <v>24.13</v>
      </c>
      <c r="N3096" s="47">
        <f t="shared" si="363"/>
        <v>24.35</v>
      </c>
      <c r="O3096" s="48">
        <f t="shared" ca="1" si="364"/>
        <v>2095300</v>
      </c>
    </row>
    <row r="3097" spans="1:15" x14ac:dyDescent="0.25">
      <c r="A3097">
        <v>3082</v>
      </c>
      <c r="B3097" s="84">
        <v>37482</v>
      </c>
      <c r="C3097" s="47">
        <v>33.1</v>
      </c>
      <c r="D3097" s="47">
        <v>34.380000000000003</v>
      </c>
      <c r="E3097" s="47">
        <v>32.75</v>
      </c>
      <c r="F3097" s="47">
        <v>34.380000000000003</v>
      </c>
      <c r="G3097" s="48">
        <v>1971800</v>
      </c>
      <c r="H3097" s="47">
        <v>24.88</v>
      </c>
      <c r="I3097" s="51">
        <f t="shared" si="358"/>
        <v>0.72367655613728898</v>
      </c>
      <c r="J3097" s="51">
        <f t="shared" ca="1" si="359"/>
        <v>1</v>
      </c>
      <c r="K3097" s="47">
        <f t="shared" si="360"/>
        <v>23.95</v>
      </c>
      <c r="L3097" s="47">
        <f t="shared" si="361"/>
        <v>24.88</v>
      </c>
      <c r="M3097" s="47">
        <f t="shared" si="362"/>
        <v>23.7</v>
      </c>
      <c r="N3097" s="47">
        <f t="shared" si="363"/>
        <v>24.88</v>
      </c>
      <c r="O3097" s="48">
        <f t="shared" ca="1" si="364"/>
        <v>1971800</v>
      </c>
    </row>
    <row r="3098" spans="1:15" x14ac:dyDescent="0.25">
      <c r="A3098">
        <v>3083</v>
      </c>
      <c r="B3098" s="84">
        <v>37481</v>
      </c>
      <c r="C3098" s="47">
        <v>33.75</v>
      </c>
      <c r="D3098" s="47">
        <v>34.08</v>
      </c>
      <c r="E3098" s="47">
        <v>33.25</v>
      </c>
      <c r="F3098" s="47">
        <v>33.36</v>
      </c>
      <c r="G3098" s="48">
        <v>1511000</v>
      </c>
      <c r="H3098" s="47">
        <v>24.14</v>
      </c>
      <c r="I3098" s="51">
        <f t="shared" si="358"/>
        <v>0.72362110311750605</v>
      </c>
      <c r="J3098" s="51">
        <f t="shared" ca="1" si="359"/>
        <v>1</v>
      </c>
      <c r="K3098" s="47">
        <f t="shared" si="360"/>
        <v>24.42</v>
      </c>
      <c r="L3098" s="47">
        <f t="shared" si="361"/>
        <v>24.66</v>
      </c>
      <c r="M3098" s="47">
        <f t="shared" si="362"/>
        <v>24.06</v>
      </c>
      <c r="N3098" s="47">
        <f t="shared" si="363"/>
        <v>24.14</v>
      </c>
      <c r="O3098" s="48">
        <f t="shared" ca="1" si="364"/>
        <v>1511000</v>
      </c>
    </row>
    <row r="3099" spans="1:15" x14ac:dyDescent="0.25">
      <c r="A3099">
        <v>3084</v>
      </c>
      <c r="B3099" s="84">
        <v>37480</v>
      </c>
      <c r="C3099" s="47">
        <v>34.299999999999997</v>
      </c>
      <c r="D3099" s="47">
        <v>34.6</v>
      </c>
      <c r="E3099" s="47">
        <v>33.75</v>
      </c>
      <c r="F3099" s="47">
        <v>34.409999999999997</v>
      </c>
      <c r="G3099" s="48">
        <v>903700</v>
      </c>
      <c r="H3099" s="47">
        <v>24.9</v>
      </c>
      <c r="I3099" s="51">
        <f t="shared" si="358"/>
        <v>0.72362685265911075</v>
      </c>
      <c r="J3099" s="51">
        <f t="shared" ca="1" si="359"/>
        <v>1</v>
      </c>
      <c r="K3099" s="47">
        <f t="shared" si="360"/>
        <v>24.82</v>
      </c>
      <c r="L3099" s="47">
        <f t="shared" si="361"/>
        <v>25.04</v>
      </c>
      <c r="M3099" s="47">
        <f t="shared" si="362"/>
        <v>24.42</v>
      </c>
      <c r="N3099" s="47">
        <f t="shared" si="363"/>
        <v>24.9</v>
      </c>
      <c r="O3099" s="48">
        <f t="shared" ca="1" si="364"/>
        <v>903700</v>
      </c>
    </row>
    <row r="3100" spans="1:15" x14ac:dyDescent="0.25">
      <c r="A3100">
        <v>3085</v>
      </c>
      <c r="B3100" s="84">
        <v>37477</v>
      </c>
      <c r="C3100" s="47">
        <v>34.5</v>
      </c>
      <c r="D3100" s="47">
        <v>35.35</v>
      </c>
      <c r="E3100" s="47">
        <v>34.08</v>
      </c>
      <c r="F3100" s="47">
        <v>34.78</v>
      </c>
      <c r="G3100" s="48">
        <v>1653500</v>
      </c>
      <c r="H3100" s="47">
        <v>25.17</v>
      </c>
      <c r="I3100" s="51">
        <f t="shared" si="358"/>
        <v>0.72369177688326625</v>
      </c>
      <c r="J3100" s="51">
        <f t="shared" ca="1" si="359"/>
        <v>1</v>
      </c>
      <c r="K3100" s="47">
        <f t="shared" si="360"/>
        <v>24.97</v>
      </c>
      <c r="L3100" s="47">
        <f t="shared" si="361"/>
        <v>25.58</v>
      </c>
      <c r="M3100" s="47">
        <f t="shared" si="362"/>
        <v>24.66</v>
      </c>
      <c r="N3100" s="47">
        <f t="shared" si="363"/>
        <v>25.17</v>
      </c>
      <c r="O3100" s="48">
        <f t="shared" ca="1" si="364"/>
        <v>1653500</v>
      </c>
    </row>
    <row r="3101" spans="1:15" x14ac:dyDescent="0.25">
      <c r="A3101">
        <v>3086</v>
      </c>
      <c r="B3101" s="84">
        <v>37476</v>
      </c>
      <c r="C3101" s="47">
        <v>33.5</v>
      </c>
      <c r="D3101" s="47">
        <v>34.53</v>
      </c>
      <c r="E3101" s="47">
        <v>32.97</v>
      </c>
      <c r="F3101" s="47">
        <v>34.520000000000003</v>
      </c>
      <c r="G3101" s="48">
        <v>1715900</v>
      </c>
      <c r="H3101" s="47">
        <v>24.98</v>
      </c>
      <c r="I3101" s="51">
        <f t="shared" si="358"/>
        <v>0.72363847045191187</v>
      </c>
      <c r="J3101" s="51">
        <f t="shared" ca="1" si="359"/>
        <v>1</v>
      </c>
      <c r="K3101" s="47">
        <f t="shared" si="360"/>
        <v>24.24</v>
      </c>
      <c r="L3101" s="47">
        <f t="shared" si="361"/>
        <v>24.99</v>
      </c>
      <c r="M3101" s="47">
        <f t="shared" si="362"/>
        <v>23.86</v>
      </c>
      <c r="N3101" s="47">
        <f t="shared" si="363"/>
        <v>24.98</v>
      </c>
      <c r="O3101" s="48">
        <f t="shared" ca="1" si="364"/>
        <v>1715900</v>
      </c>
    </row>
    <row r="3102" spans="1:15" x14ac:dyDescent="0.25">
      <c r="A3102">
        <v>3087</v>
      </c>
      <c r="B3102" s="84">
        <v>37475</v>
      </c>
      <c r="C3102" s="47">
        <v>32.799999999999997</v>
      </c>
      <c r="D3102" s="47">
        <v>33.36</v>
      </c>
      <c r="E3102" s="47">
        <v>31.8</v>
      </c>
      <c r="F3102" s="47">
        <v>33</v>
      </c>
      <c r="G3102" s="48">
        <v>1572200</v>
      </c>
      <c r="H3102" s="47">
        <v>23.88</v>
      </c>
      <c r="I3102" s="51">
        <f t="shared" si="358"/>
        <v>0.72363636363636363</v>
      </c>
      <c r="J3102" s="51">
        <f t="shared" ca="1" si="359"/>
        <v>1</v>
      </c>
      <c r="K3102" s="47">
        <f t="shared" si="360"/>
        <v>23.74</v>
      </c>
      <c r="L3102" s="47">
        <f t="shared" si="361"/>
        <v>24.14</v>
      </c>
      <c r="M3102" s="47">
        <f t="shared" si="362"/>
        <v>23.01</v>
      </c>
      <c r="N3102" s="47">
        <f t="shared" si="363"/>
        <v>23.88</v>
      </c>
      <c r="O3102" s="48">
        <f t="shared" ca="1" si="364"/>
        <v>1572200</v>
      </c>
    </row>
    <row r="3103" spans="1:15" x14ac:dyDescent="0.25">
      <c r="A3103">
        <v>3088</v>
      </c>
      <c r="B3103" s="84">
        <v>37474</v>
      </c>
      <c r="C3103" s="47">
        <v>31.95</v>
      </c>
      <c r="D3103" s="47">
        <v>33.04</v>
      </c>
      <c r="E3103" s="47">
        <v>31.9</v>
      </c>
      <c r="F3103" s="47">
        <v>32.24</v>
      </c>
      <c r="G3103" s="48">
        <v>1267900</v>
      </c>
      <c r="H3103" s="47">
        <v>23.33</v>
      </c>
      <c r="I3103" s="51">
        <f t="shared" si="358"/>
        <v>0.72363523573200983</v>
      </c>
      <c r="J3103" s="51">
        <f t="shared" ca="1" si="359"/>
        <v>1</v>
      </c>
      <c r="K3103" s="47">
        <f t="shared" si="360"/>
        <v>23.12</v>
      </c>
      <c r="L3103" s="47">
        <f t="shared" si="361"/>
        <v>23.91</v>
      </c>
      <c r="M3103" s="47">
        <f t="shared" si="362"/>
        <v>23.08</v>
      </c>
      <c r="N3103" s="47">
        <f t="shared" si="363"/>
        <v>23.33</v>
      </c>
      <c r="O3103" s="48">
        <f t="shared" ca="1" si="364"/>
        <v>1267900</v>
      </c>
    </row>
    <row r="3104" spans="1:15" x14ac:dyDescent="0.25">
      <c r="A3104">
        <v>3089</v>
      </c>
      <c r="B3104" s="84">
        <v>37473</v>
      </c>
      <c r="C3104" s="47">
        <v>32.450000000000003</v>
      </c>
      <c r="D3104" s="47">
        <v>32.619999999999997</v>
      </c>
      <c r="E3104" s="47">
        <v>31</v>
      </c>
      <c r="F3104" s="47">
        <v>31.1</v>
      </c>
      <c r="G3104" s="48">
        <v>1412700</v>
      </c>
      <c r="H3104" s="47">
        <v>22.51</v>
      </c>
      <c r="I3104" s="51">
        <f t="shared" si="358"/>
        <v>0.72379421221864948</v>
      </c>
      <c r="J3104" s="51">
        <f t="shared" ca="1" si="359"/>
        <v>1</v>
      </c>
      <c r="K3104" s="47">
        <f t="shared" si="360"/>
        <v>23.49</v>
      </c>
      <c r="L3104" s="47">
        <f t="shared" si="361"/>
        <v>23.61</v>
      </c>
      <c r="M3104" s="47">
        <f t="shared" si="362"/>
        <v>22.44</v>
      </c>
      <c r="N3104" s="47">
        <f t="shared" si="363"/>
        <v>22.51</v>
      </c>
      <c r="O3104" s="48">
        <f t="shared" ca="1" si="364"/>
        <v>1412700</v>
      </c>
    </row>
    <row r="3105" spans="1:15" x14ac:dyDescent="0.25">
      <c r="A3105">
        <v>3090</v>
      </c>
      <c r="B3105" s="84">
        <v>37470</v>
      </c>
      <c r="C3105" s="47">
        <v>32.799999999999997</v>
      </c>
      <c r="D3105" s="47">
        <v>33.69</v>
      </c>
      <c r="E3105" s="47">
        <v>31.55</v>
      </c>
      <c r="F3105" s="47">
        <v>32.229999999999997</v>
      </c>
      <c r="G3105" s="48">
        <v>1852700</v>
      </c>
      <c r="H3105" s="47">
        <v>23.33</v>
      </c>
      <c r="I3105" s="51">
        <f t="shared" si="358"/>
        <v>0.72385975798945079</v>
      </c>
      <c r="J3105" s="51">
        <f t="shared" ca="1" si="359"/>
        <v>1</v>
      </c>
      <c r="K3105" s="47">
        <f t="shared" si="360"/>
        <v>23.74</v>
      </c>
      <c r="L3105" s="47">
        <f t="shared" si="361"/>
        <v>24.39</v>
      </c>
      <c r="M3105" s="47">
        <f t="shared" si="362"/>
        <v>22.84</v>
      </c>
      <c r="N3105" s="47">
        <f t="shared" si="363"/>
        <v>23.33</v>
      </c>
      <c r="O3105" s="48">
        <f t="shared" ca="1" si="364"/>
        <v>1852700</v>
      </c>
    </row>
    <row r="3106" spans="1:15" x14ac:dyDescent="0.25">
      <c r="A3106">
        <v>3091</v>
      </c>
      <c r="B3106" s="84">
        <v>37469</v>
      </c>
      <c r="C3106" s="47">
        <v>32.299999999999997</v>
      </c>
      <c r="D3106" s="47">
        <v>33.29</v>
      </c>
      <c r="E3106" s="47">
        <v>32.200000000000003</v>
      </c>
      <c r="F3106" s="47">
        <v>32.799999999999997</v>
      </c>
      <c r="G3106" s="48">
        <v>2025000</v>
      </c>
      <c r="H3106" s="47">
        <v>23.74</v>
      </c>
      <c r="I3106" s="51">
        <f t="shared" si="358"/>
        <v>0.72378048780487803</v>
      </c>
      <c r="J3106" s="51">
        <f t="shared" ca="1" si="359"/>
        <v>1</v>
      </c>
      <c r="K3106" s="47">
        <f t="shared" si="360"/>
        <v>23.38</v>
      </c>
      <c r="L3106" s="47">
        <f t="shared" si="361"/>
        <v>24.09</v>
      </c>
      <c r="M3106" s="47">
        <f t="shared" si="362"/>
        <v>23.31</v>
      </c>
      <c r="N3106" s="47">
        <f t="shared" si="363"/>
        <v>23.74</v>
      </c>
      <c r="O3106" s="48">
        <f t="shared" ca="1" si="364"/>
        <v>2025000</v>
      </c>
    </row>
    <row r="3107" spans="1:15" x14ac:dyDescent="0.25">
      <c r="A3107">
        <v>3092</v>
      </c>
      <c r="B3107" s="84">
        <v>37468</v>
      </c>
      <c r="C3107" s="47">
        <v>32.15</v>
      </c>
      <c r="D3107" s="47">
        <v>32.58</v>
      </c>
      <c r="E3107" s="47">
        <v>31.3</v>
      </c>
      <c r="F3107" s="47">
        <v>32.58</v>
      </c>
      <c r="G3107" s="48">
        <v>2061600</v>
      </c>
      <c r="H3107" s="47">
        <v>23.58</v>
      </c>
      <c r="I3107" s="51">
        <f t="shared" si="358"/>
        <v>0.72375690607734811</v>
      </c>
      <c r="J3107" s="51">
        <f t="shared" ca="1" si="359"/>
        <v>1</v>
      </c>
      <c r="K3107" s="47">
        <f t="shared" si="360"/>
        <v>23.27</v>
      </c>
      <c r="L3107" s="47">
        <f t="shared" si="361"/>
        <v>23.58</v>
      </c>
      <c r="M3107" s="47">
        <f t="shared" si="362"/>
        <v>22.65</v>
      </c>
      <c r="N3107" s="47">
        <f t="shared" si="363"/>
        <v>23.58</v>
      </c>
      <c r="O3107" s="48">
        <f t="shared" ca="1" si="364"/>
        <v>2061600</v>
      </c>
    </row>
    <row r="3108" spans="1:15" x14ac:dyDescent="0.25">
      <c r="A3108">
        <v>3093</v>
      </c>
      <c r="B3108" s="84">
        <v>37467</v>
      </c>
      <c r="C3108" s="47">
        <v>30.8</v>
      </c>
      <c r="D3108" s="47">
        <v>32.39</v>
      </c>
      <c r="E3108" s="47">
        <v>30.27</v>
      </c>
      <c r="F3108" s="47">
        <v>31.9</v>
      </c>
      <c r="G3108" s="48">
        <v>2285500</v>
      </c>
      <c r="H3108" s="47">
        <v>23.09</v>
      </c>
      <c r="I3108" s="51">
        <f t="shared" si="358"/>
        <v>0.72382445141065832</v>
      </c>
      <c r="J3108" s="51">
        <f t="shared" ca="1" si="359"/>
        <v>1</v>
      </c>
      <c r="K3108" s="47">
        <f t="shared" si="360"/>
        <v>22.29</v>
      </c>
      <c r="L3108" s="47">
        <f t="shared" si="361"/>
        <v>23.44</v>
      </c>
      <c r="M3108" s="47">
        <f t="shared" si="362"/>
        <v>21.91</v>
      </c>
      <c r="N3108" s="47">
        <f t="shared" si="363"/>
        <v>23.09</v>
      </c>
      <c r="O3108" s="48">
        <f t="shared" ca="1" si="364"/>
        <v>2285500</v>
      </c>
    </row>
    <row r="3109" spans="1:15" x14ac:dyDescent="0.25">
      <c r="A3109">
        <v>3094</v>
      </c>
      <c r="B3109" s="84">
        <v>37466</v>
      </c>
      <c r="C3109" s="47">
        <v>30.05</v>
      </c>
      <c r="D3109" s="47">
        <v>32.200000000000003</v>
      </c>
      <c r="E3109" s="47">
        <v>30.01</v>
      </c>
      <c r="F3109" s="47">
        <v>31.4</v>
      </c>
      <c r="G3109" s="48">
        <v>3280000</v>
      </c>
      <c r="H3109" s="47">
        <v>22.73</v>
      </c>
      <c r="I3109" s="51">
        <f t="shared" si="358"/>
        <v>0.72388535031847134</v>
      </c>
      <c r="J3109" s="51">
        <f t="shared" ca="1" si="359"/>
        <v>1</v>
      </c>
      <c r="K3109" s="47">
        <f t="shared" si="360"/>
        <v>21.75</v>
      </c>
      <c r="L3109" s="47">
        <f t="shared" si="361"/>
        <v>23.31</v>
      </c>
      <c r="M3109" s="47">
        <f t="shared" si="362"/>
        <v>21.72</v>
      </c>
      <c r="N3109" s="47">
        <f t="shared" si="363"/>
        <v>22.73</v>
      </c>
      <c r="O3109" s="48">
        <f t="shared" ca="1" si="364"/>
        <v>3280000</v>
      </c>
    </row>
    <row r="3110" spans="1:15" x14ac:dyDescent="0.25">
      <c r="A3110">
        <v>3095</v>
      </c>
      <c r="B3110" s="84">
        <v>37463</v>
      </c>
      <c r="C3110" s="47">
        <v>30.25</v>
      </c>
      <c r="D3110" s="47">
        <v>30.29</v>
      </c>
      <c r="E3110" s="47">
        <v>28.75</v>
      </c>
      <c r="F3110" s="47">
        <v>29.8</v>
      </c>
      <c r="G3110" s="48">
        <v>2253600</v>
      </c>
      <c r="H3110" s="47">
        <v>21.57</v>
      </c>
      <c r="I3110" s="51">
        <f t="shared" si="358"/>
        <v>0.72382550335570472</v>
      </c>
      <c r="J3110" s="51">
        <f t="shared" ca="1" si="359"/>
        <v>1</v>
      </c>
      <c r="K3110" s="47">
        <f t="shared" si="360"/>
        <v>21.9</v>
      </c>
      <c r="L3110" s="47">
        <f t="shared" si="361"/>
        <v>21.92</v>
      </c>
      <c r="M3110" s="47">
        <f t="shared" si="362"/>
        <v>20.81</v>
      </c>
      <c r="N3110" s="47">
        <f t="shared" si="363"/>
        <v>21.57</v>
      </c>
      <c r="O3110" s="48">
        <f t="shared" ca="1" si="364"/>
        <v>2253600</v>
      </c>
    </row>
    <row r="3111" spans="1:15" x14ac:dyDescent="0.25">
      <c r="A3111">
        <v>3096</v>
      </c>
      <c r="B3111" s="84">
        <v>37462</v>
      </c>
      <c r="C3111" s="47">
        <v>31.28</v>
      </c>
      <c r="D3111" s="47">
        <v>31.3</v>
      </c>
      <c r="E3111" s="47">
        <v>29.1</v>
      </c>
      <c r="F3111" s="47">
        <v>30.73</v>
      </c>
      <c r="G3111" s="48">
        <v>2948300</v>
      </c>
      <c r="H3111" s="47">
        <v>22.24</v>
      </c>
      <c r="I3111" s="51">
        <f t="shared" si="358"/>
        <v>0.72372274650178969</v>
      </c>
      <c r="J3111" s="51">
        <f t="shared" ca="1" si="359"/>
        <v>1</v>
      </c>
      <c r="K3111" s="47">
        <f t="shared" si="360"/>
        <v>22.64</v>
      </c>
      <c r="L3111" s="47">
        <f t="shared" si="361"/>
        <v>22.65</v>
      </c>
      <c r="M3111" s="47">
        <f t="shared" si="362"/>
        <v>21.06</v>
      </c>
      <c r="N3111" s="47">
        <f t="shared" si="363"/>
        <v>22.24</v>
      </c>
      <c r="O3111" s="48">
        <f t="shared" ca="1" si="364"/>
        <v>2948300</v>
      </c>
    </row>
    <row r="3112" spans="1:15" x14ac:dyDescent="0.25">
      <c r="A3112">
        <v>3097</v>
      </c>
      <c r="B3112" s="84">
        <v>37461</v>
      </c>
      <c r="C3112" s="47">
        <v>29</v>
      </c>
      <c r="D3112" s="47">
        <v>31.7</v>
      </c>
      <c r="E3112" s="47">
        <v>28.5</v>
      </c>
      <c r="F3112" s="47">
        <v>31.24</v>
      </c>
      <c r="G3112" s="48">
        <v>3402200</v>
      </c>
      <c r="H3112" s="47">
        <v>22.61</v>
      </c>
      <c r="I3112" s="51">
        <f t="shared" si="358"/>
        <v>0.72375160051216392</v>
      </c>
      <c r="J3112" s="51">
        <f t="shared" ca="1" si="359"/>
        <v>1</v>
      </c>
      <c r="K3112" s="47">
        <f t="shared" si="360"/>
        <v>20.99</v>
      </c>
      <c r="L3112" s="47">
        <f t="shared" si="361"/>
        <v>22.94</v>
      </c>
      <c r="M3112" s="47">
        <f t="shared" si="362"/>
        <v>20.63</v>
      </c>
      <c r="N3112" s="47">
        <f t="shared" si="363"/>
        <v>22.61</v>
      </c>
      <c r="O3112" s="48">
        <f t="shared" ca="1" si="364"/>
        <v>3402200</v>
      </c>
    </row>
    <row r="3113" spans="1:15" x14ac:dyDescent="0.25">
      <c r="A3113">
        <v>3098</v>
      </c>
      <c r="B3113" s="84">
        <v>37460</v>
      </c>
      <c r="C3113" s="47">
        <v>29.5</v>
      </c>
      <c r="D3113" s="47">
        <v>29.85</v>
      </c>
      <c r="E3113" s="47">
        <v>28.68</v>
      </c>
      <c r="F3113" s="47">
        <v>29</v>
      </c>
      <c r="G3113" s="48">
        <v>3990900</v>
      </c>
      <c r="H3113" s="47">
        <v>20.99</v>
      </c>
      <c r="I3113" s="51">
        <f t="shared" si="358"/>
        <v>0.72379310344827585</v>
      </c>
      <c r="J3113" s="51">
        <f t="shared" ca="1" si="359"/>
        <v>1</v>
      </c>
      <c r="K3113" s="47">
        <f t="shared" si="360"/>
        <v>21.35</v>
      </c>
      <c r="L3113" s="47">
        <f t="shared" si="361"/>
        <v>21.61</v>
      </c>
      <c r="M3113" s="47">
        <f t="shared" si="362"/>
        <v>20.76</v>
      </c>
      <c r="N3113" s="47">
        <f t="shared" si="363"/>
        <v>20.99</v>
      </c>
      <c r="O3113" s="48">
        <f t="shared" ca="1" si="364"/>
        <v>3990900</v>
      </c>
    </row>
    <row r="3114" spans="1:15" x14ac:dyDescent="0.25">
      <c r="A3114">
        <v>3099</v>
      </c>
      <c r="B3114" s="84">
        <v>37459</v>
      </c>
      <c r="C3114" s="47">
        <v>30.3</v>
      </c>
      <c r="D3114" s="47">
        <v>30.6</v>
      </c>
      <c r="E3114" s="47">
        <v>28.7</v>
      </c>
      <c r="F3114" s="47">
        <v>29.05</v>
      </c>
      <c r="G3114" s="48">
        <v>4303400</v>
      </c>
      <c r="H3114" s="47">
        <v>21.03</v>
      </c>
      <c r="I3114" s="51">
        <f t="shared" si="358"/>
        <v>0.72392426850258174</v>
      </c>
      <c r="J3114" s="51">
        <f t="shared" ca="1" si="359"/>
        <v>1</v>
      </c>
      <c r="K3114" s="47">
        <f t="shared" si="360"/>
        <v>21.93</v>
      </c>
      <c r="L3114" s="47">
        <f t="shared" si="361"/>
        <v>22.15</v>
      </c>
      <c r="M3114" s="47">
        <f t="shared" si="362"/>
        <v>20.78</v>
      </c>
      <c r="N3114" s="47">
        <f t="shared" si="363"/>
        <v>21.03</v>
      </c>
      <c r="O3114" s="48">
        <f t="shared" ca="1" si="364"/>
        <v>4303400</v>
      </c>
    </row>
    <row r="3115" spans="1:15" x14ac:dyDescent="0.25">
      <c r="A3115">
        <v>3100</v>
      </c>
      <c r="B3115" s="84">
        <v>37456</v>
      </c>
      <c r="C3115" s="47">
        <v>30.5</v>
      </c>
      <c r="D3115" s="47">
        <v>32.01</v>
      </c>
      <c r="E3115" s="47">
        <v>30.26</v>
      </c>
      <c r="F3115" s="47">
        <v>30.78</v>
      </c>
      <c r="G3115" s="48">
        <v>4146500</v>
      </c>
      <c r="H3115" s="47">
        <v>22.28</v>
      </c>
      <c r="I3115" s="51">
        <f t="shared" si="358"/>
        <v>0.72384665367121503</v>
      </c>
      <c r="J3115" s="51">
        <f t="shared" ca="1" si="359"/>
        <v>1</v>
      </c>
      <c r="K3115" s="47">
        <f t="shared" si="360"/>
        <v>22.08</v>
      </c>
      <c r="L3115" s="47">
        <f t="shared" si="361"/>
        <v>23.17</v>
      </c>
      <c r="M3115" s="47">
        <f t="shared" si="362"/>
        <v>21.9</v>
      </c>
      <c r="N3115" s="47">
        <f t="shared" si="363"/>
        <v>22.28</v>
      </c>
      <c r="O3115" s="48">
        <f t="shared" ca="1" si="364"/>
        <v>4146500</v>
      </c>
    </row>
    <row r="3116" spans="1:15" x14ac:dyDescent="0.25">
      <c r="A3116">
        <v>3101</v>
      </c>
      <c r="B3116" s="84">
        <v>37455</v>
      </c>
      <c r="C3116" s="47">
        <v>34.630000000000003</v>
      </c>
      <c r="D3116" s="47">
        <v>35.15</v>
      </c>
      <c r="E3116" s="47">
        <v>32.5</v>
      </c>
      <c r="F3116" s="47">
        <v>32.61</v>
      </c>
      <c r="G3116" s="48">
        <v>2735000</v>
      </c>
      <c r="H3116" s="47">
        <v>23.6</v>
      </c>
      <c r="I3116" s="51">
        <f t="shared" si="358"/>
        <v>0.72370438515792712</v>
      </c>
      <c r="J3116" s="51">
        <f t="shared" ca="1" si="359"/>
        <v>1</v>
      </c>
      <c r="K3116" s="47">
        <f t="shared" si="360"/>
        <v>25.06</v>
      </c>
      <c r="L3116" s="47">
        <f t="shared" si="361"/>
        <v>25.44</v>
      </c>
      <c r="M3116" s="47">
        <f t="shared" si="362"/>
        <v>23.52</v>
      </c>
      <c r="N3116" s="47">
        <f t="shared" si="363"/>
        <v>23.6</v>
      </c>
      <c r="O3116" s="48">
        <f t="shared" ca="1" si="364"/>
        <v>2735000</v>
      </c>
    </row>
    <row r="3117" spans="1:15" x14ac:dyDescent="0.25">
      <c r="A3117">
        <v>3102</v>
      </c>
      <c r="B3117" s="84">
        <v>37454</v>
      </c>
      <c r="C3117" s="47">
        <v>36.5</v>
      </c>
      <c r="D3117" s="47">
        <v>37.07</v>
      </c>
      <c r="E3117" s="47">
        <v>33.450000000000003</v>
      </c>
      <c r="F3117" s="47">
        <v>34.880000000000003</v>
      </c>
      <c r="G3117" s="48">
        <v>3251200</v>
      </c>
      <c r="H3117" s="47">
        <v>25.24</v>
      </c>
      <c r="I3117" s="51">
        <f t="shared" si="358"/>
        <v>0.72362385321100908</v>
      </c>
      <c r="J3117" s="51">
        <f t="shared" ca="1" si="359"/>
        <v>1</v>
      </c>
      <c r="K3117" s="47">
        <f t="shared" si="360"/>
        <v>26.41</v>
      </c>
      <c r="L3117" s="47">
        <f t="shared" si="361"/>
        <v>26.82</v>
      </c>
      <c r="M3117" s="47">
        <f t="shared" si="362"/>
        <v>24.21</v>
      </c>
      <c r="N3117" s="47">
        <f t="shared" si="363"/>
        <v>25.24</v>
      </c>
      <c r="O3117" s="48">
        <f t="shared" ca="1" si="364"/>
        <v>3251200</v>
      </c>
    </row>
    <row r="3118" spans="1:15" x14ac:dyDescent="0.25">
      <c r="A3118">
        <v>3103</v>
      </c>
      <c r="B3118" s="84">
        <v>37453</v>
      </c>
      <c r="C3118" s="47">
        <v>33.5</v>
      </c>
      <c r="D3118" s="47">
        <v>35.909999999999997</v>
      </c>
      <c r="E3118" s="47">
        <v>33.4</v>
      </c>
      <c r="F3118" s="47">
        <v>35</v>
      </c>
      <c r="G3118" s="48">
        <v>3395100</v>
      </c>
      <c r="H3118" s="47">
        <v>25.33</v>
      </c>
      <c r="I3118" s="51">
        <f t="shared" si="358"/>
        <v>0.72371428571428564</v>
      </c>
      <c r="J3118" s="51">
        <f t="shared" ca="1" si="359"/>
        <v>1</v>
      </c>
      <c r="K3118" s="47">
        <f t="shared" si="360"/>
        <v>24.24</v>
      </c>
      <c r="L3118" s="47">
        <f t="shared" si="361"/>
        <v>25.99</v>
      </c>
      <c r="M3118" s="47">
        <f t="shared" si="362"/>
        <v>24.17</v>
      </c>
      <c r="N3118" s="47">
        <f t="shared" si="363"/>
        <v>25.33</v>
      </c>
      <c r="O3118" s="48">
        <f t="shared" ca="1" si="364"/>
        <v>3395100</v>
      </c>
    </row>
    <row r="3119" spans="1:15" x14ac:dyDescent="0.25">
      <c r="A3119">
        <v>3104</v>
      </c>
      <c r="B3119" s="84">
        <v>37452</v>
      </c>
      <c r="C3119" s="47">
        <v>34.89</v>
      </c>
      <c r="D3119" s="47">
        <v>35.049999999999997</v>
      </c>
      <c r="E3119" s="47">
        <v>32.75</v>
      </c>
      <c r="F3119" s="47">
        <v>34.18</v>
      </c>
      <c r="G3119" s="48">
        <v>3415600</v>
      </c>
      <c r="H3119" s="47">
        <v>24.74</v>
      </c>
      <c r="I3119" s="51">
        <f t="shared" si="358"/>
        <v>0.72381509654768872</v>
      </c>
      <c r="J3119" s="51">
        <f t="shared" ca="1" si="359"/>
        <v>1</v>
      </c>
      <c r="K3119" s="47">
        <f t="shared" si="360"/>
        <v>25.25</v>
      </c>
      <c r="L3119" s="47">
        <f t="shared" si="361"/>
        <v>25.37</v>
      </c>
      <c r="M3119" s="47">
        <f t="shared" si="362"/>
        <v>23.7</v>
      </c>
      <c r="N3119" s="47">
        <f t="shared" si="363"/>
        <v>24.74</v>
      </c>
      <c r="O3119" s="48">
        <f t="shared" ca="1" si="364"/>
        <v>3415600</v>
      </c>
    </row>
    <row r="3120" spans="1:15" x14ac:dyDescent="0.25">
      <c r="A3120">
        <v>3105</v>
      </c>
      <c r="B3120" s="84">
        <v>37449</v>
      </c>
      <c r="C3120" s="47">
        <v>35.6</v>
      </c>
      <c r="D3120" s="47">
        <v>35.950000000000003</v>
      </c>
      <c r="E3120" s="47">
        <v>34.01</v>
      </c>
      <c r="F3120" s="47">
        <v>34.83</v>
      </c>
      <c r="G3120" s="48">
        <v>2028800</v>
      </c>
      <c r="H3120" s="47">
        <v>25.21</v>
      </c>
      <c r="I3120" s="51">
        <f t="shared" si="358"/>
        <v>0.72380132070054559</v>
      </c>
      <c r="J3120" s="51">
        <f t="shared" ca="1" si="359"/>
        <v>1</v>
      </c>
      <c r="K3120" s="47">
        <f t="shared" si="360"/>
        <v>25.77</v>
      </c>
      <c r="L3120" s="47">
        <f t="shared" si="361"/>
        <v>26.02</v>
      </c>
      <c r="M3120" s="47">
        <f t="shared" si="362"/>
        <v>24.62</v>
      </c>
      <c r="N3120" s="47">
        <f t="shared" si="363"/>
        <v>25.21</v>
      </c>
      <c r="O3120" s="48">
        <f t="shared" ca="1" si="364"/>
        <v>2028800</v>
      </c>
    </row>
    <row r="3121" spans="1:15" x14ac:dyDescent="0.25">
      <c r="A3121">
        <v>3106</v>
      </c>
      <c r="B3121" s="84">
        <v>37448</v>
      </c>
      <c r="C3121" s="47">
        <v>36.700000000000003</v>
      </c>
      <c r="D3121" s="47">
        <v>37.049999999999997</v>
      </c>
      <c r="E3121" s="47">
        <v>34.450000000000003</v>
      </c>
      <c r="F3121" s="47">
        <v>35.6</v>
      </c>
      <c r="G3121" s="48">
        <v>3498400</v>
      </c>
      <c r="H3121" s="47">
        <v>25.77</v>
      </c>
      <c r="I3121" s="51">
        <f t="shared" si="358"/>
        <v>0.72387640449438195</v>
      </c>
      <c r="J3121" s="51">
        <f t="shared" ca="1" si="359"/>
        <v>1</v>
      </c>
      <c r="K3121" s="47">
        <f t="shared" si="360"/>
        <v>26.57</v>
      </c>
      <c r="L3121" s="47">
        <f t="shared" si="361"/>
        <v>26.82</v>
      </c>
      <c r="M3121" s="47">
        <f t="shared" si="362"/>
        <v>24.94</v>
      </c>
      <c r="N3121" s="47">
        <f t="shared" si="363"/>
        <v>25.77</v>
      </c>
      <c r="O3121" s="48">
        <f t="shared" ca="1" si="364"/>
        <v>3498400</v>
      </c>
    </row>
    <row r="3122" spans="1:15" x14ac:dyDescent="0.25">
      <c r="A3122">
        <v>3107</v>
      </c>
      <c r="B3122" s="84">
        <v>37447</v>
      </c>
      <c r="C3122" s="47">
        <v>38.119999999999997</v>
      </c>
      <c r="D3122" s="47">
        <v>38.17</v>
      </c>
      <c r="E3122" s="47">
        <v>36.39</v>
      </c>
      <c r="F3122" s="47">
        <v>36.92</v>
      </c>
      <c r="G3122" s="48">
        <v>2453100</v>
      </c>
      <c r="H3122" s="47">
        <v>26.72</v>
      </c>
      <c r="I3122" s="51">
        <f t="shared" si="358"/>
        <v>0.72372697724810398</v>
      </c>
      <c r="J3122" s="51">
        <f t="shared" ca="1" si="359"/>
        <v>1</v>
      </c>
      <c r="K3122" s="47">
        <f t="shared" si="360"/>
        <v>27.59</v>
      </c>
      <c r="L3122" s="47">
        <f t="shared" si="361"/>
        <v>27.62</v>
      </c>
      <c r="M3122" s="47">
        <f t="shared" si="362"/>
        <v>26.34</v>
      </c>
      <c r="N3122" s="47">
        <f t="shared" si="363"/>
        <v>26.72</v>
      </c>
      <c r="O3122" s="48">
        <f t="shared" ca="1" si="364"/>
        <v>2453100</v>
      </c>
    </row>
    <row r="3123" spans="1:15" x14ac:dyDescent="0.25">
      <c r="A3123">
        <v>3108</v>
      </c>
      <c r="B3123" s="84">
        <v>37446</v>
      </c>
      <c r="C3123" s="47">
        <v>38.630000000000003</v>
      </c>
      <c r="D3123" s="47">
        <v>39.5</v>
      </c>
      <c r="E3123" s="47">
        <v>38.049999999999997</v>
      </c>
      <c r="F3123" s="47">
        <v>38.119999999999997</v>
      </c>
      <c r="G3123" s="48">
        <v>1397700</v>
      </c>
      <c r="H3123" s="47">
        <v>27.59</v>
      </c>
      <c r="I3123" s="51">
        <f t="shared" si="358"/>
        <v>0.72376705141657927</v>
      </c>
      <c r="J3123" s="51">
        <f t="shared" ca="1" si="359"/>
        <v>1</v>
      </c>
      <c r="K3123" s="47">
        <f t="shared" si="360"/>
        <v>27.96</v>
      </c>
      <c r="L3123" s="47">
        <f t="shared" si="361"/>
        <v>28.59</v>
      </c>
      <c r="M3123" s="47">
        <f t="shared" si="362"/>
        <v>27.54</v>
      </c>
      <c r="N3123" s="47">
        <f t="shared" si="363"/>
        <v>27.59</v>
      </c>
      <c r="O3123" s="48">
        <f t="shared" ca="1" si="364"/>
        <v>1397700</v>
      </c>
    </row>
    <row r="3124" spans="1:15" x14ac:dyDescent="0.25">
      <c r="A3124">
        <v>3109</v>
      </c>
      <c r="B3124" s="84">
        <v>37445</v>
      </c>
      <c r="C3124" s="47">
        <v>38.75</v>
      </c>
      <c r="D3124" s="47">
        <v>39.200000000000003</v>
      </c>
      <c r="E3124" s="47">
        <v>38.58</v>
      </c>
      <c r="F3124" s="47">
        <v>38.880000000000003</v>
      </c>
      <c r="G3124" s="48">
        <v>1337900</v>
      </c>
      <c r="H3124" s="47">
        <v>28.14</v>
      </c>
      <c r="I3124" s="51">
        <f t="shared" si="358"/>
        <v>0.72376543209876543</v>
      </c>
      <c r="J3124" s="51">
        <f t="shared" ca="1" si="359"/>
        <v>1</v>
      </c>
      <c r="K3124" s="47">
        <f t="shared" si="360"/>
        <v>28.05</v>
      </c>
      <c r="L3124" s="47">
        <f t="shared" si="361"/>
        <v>28.37</v>
      </c>
      <c r="M3124" s="47">
        <f t="shared" si="362"/>
        <v>27.92</v>
      </c>
      <c r="N3124" s="47">
        <f t="shared" si="363"/>
        <v>28.14</v>
      </c>
      <c r="O3124" s="48">
        <f t="shared" ca="1" si="364"/>
        <v>1337900</v>
      </c>
    </row>
    <row r="3125" spans="1:15" x14ac:dyDescent="0.25">
      <c r="A3125">
        <v>3110</v>
      </c>
      <c r="B3125" s="84">
        <v>37442</v>
      </c>
      <c r="C3125" s="47">
        <v>38.5</v>
      </c>
      <c r="D3125" s="47">
        <v>39.29</v>
      </c>
      <c r="E3125" s="47">
        <v>38.299999999999997</v>
      </c>
      <c r="F3125" s="47">
        <v>39.15</v>
      </c>
      <c r="G3125" s="48">
        <v>1156000</v>
      </c>
      <c r="H3125" s="47">
        <v>28.33</v>
      </c>
      <c r="I3125" s="51">
        <f t="shared" si="358"/>
        <v>0.72362707535121329</v>
      </c>
      <c r="J3125" s="51">
        <f t="shared" ca="1" si="359"/>
        <v>1</v>
      </c>
      <c r="K3125" s="47">
        <f t="shared" si="360"/>
        <v>27.86</v>
      </c>
      <c r="L3125" s="47">
        <f t="shared" si="361"/>
        <v>28.43</v>
      </c>
      <c r="M3125" s="47">
        <f t="shared" si="362"/>
        <v>27.71</v>
      </c>
      <c r="N3125" s="47">
        <f t="shared" si="363"/>
        <v>28.33</v>
      </c>
      <c r="O3125" s="48">
        <f t="shared" ca="1" si="364"/>
        <v>1156000</v>
      </c>
    </row>
    <row r="3126" spans="1:15" x14ac:dyDescent="0.25">
      <c r="A3126">
        <v>3111</v>
      </c>
      <c r="B3126" s="84">
        <v>37440</v>
      </c>
      <c r="C3126" s="47">
        <v>36.9</v>
      </c>
      <c r="D3126" s="47">
        <v>38.299999999999997</v>
      </c>
      <c r="E3126" s="47">
        <v>36.9</v>
      </c>
      <c r="F3126" s="47">
        <v>37.96</v>
      </c>
      <c r="G3126" s="48">
        <v>2379200</v>
      </c>
      <c r="H3126" s="47">
        <v>27.47</v>
      </c>
      <c r="I3126" s="51">
        <f t="shared" si="358"/>
        <v>0.72365648050579556</v>
      </c>
      <c r="J3126" s="51">
        <f t="shared" ca="1" si="359"/>
        <v>1</v>
      </c>
      <c r="K3126" s="47">
        <f t="shared" si="360"/>
        <v>26.7</v>
      </c>
      <c r="L3126" s="47">
        <f t="shared" si="361"/>
        <v>27.72</v>
      </c>
      <c r="M3126" s="47">
        <f t="shared" si="362"/>
        <v>26.7</v>
      </c>
      <c r="N3126" s="47">
        <f t="shared" si="363"/>
        <v>27.47</v>
      </c>
      <c r="O3126" s="48">
        <f t="shared" ca="1" si="364"/>
        <v>2379200</v>
      </c>
    </row>
    <row r="3127" spans="1:15" x14ac:dyDescent="0.25">
      <c r="A3127">
        <v>3112</v>
      </c>
      <c r="B3127" s="84">
        <v>37439</v>
      </c>
      <c r="C3127" s="47">
        <v>37.15</v>
      </c>
      <c r="D3127" s="47">
        <v>37.9</v>
      </c>
      <c r="E3127" s="47">
        <v>36.9</v>
      </c>
      <c r="F3127" s="47">
        <v>37.25</v>
      </c>
      <c r="G3127" s="48">
        <v>2739600</v>
      </c>
      <c r="H3127" s="47">
        <v>26.82</v>
      </c>
      <c r="I3127" s="51">
        <f t="shared" si="358"/>
        <v>0.72</v>
      </c>
      <c r="J3127" s="51">
        <f t="shared" ca="1" si="359"/>
        <v>1</v>
      </c>
      <c r="K3127" s="47">
        <f t="shared" si="360"/>
        <v>26.75</v>
      </c>
      <c r="L3127" s="47">
        <f t="shared" si="361"/>
        <v>27.29</v>
      </c>
      <c r="M3127" s="47">
        <f t="shared" si="362"/>
        <v>26.57</v>
      </c>
      <c r="N3127" s="47">
        <f t="shared" si="363"/>
        <v>26.82</v>
      </c>
      <c r="O3127" s="48">
        <f t="shared" ca="1" si="364"/>
        <v>2739600</v>
      </c>
    </row>
    <row r="3128" spans="1:15" x14ac:dyDescent="0.25">
      <c r="A3128">
        <v>3113</v>
      </c>
      <c r="B3128" s="84">
        <v>37438</v>
      </c>
      <c r="C3128" s="47">
        <v>40.049999999999997</v>
      </c>
      <c r="D3128" s="47">
        <v>40.06</v>
      </c>
      <c r="E3128" s="47">
        <v>36.25</v>
      </c>
      <c r="F3128" s="47">
        <v>37.25</v>
      </c>
      <c r="G3128" s="48">
        <v>6957400</v>
      </c>
      <c r="H3128" s="47">
        <v>26.82</v>
      </c>
      <c r="I3128" s="51">
        <f t="shared" si="358"/>
        <v>0.72</v>
      </c>
      <c r="J3128" s="51">
        <f t="shared" ca="1" si="359"/>
        <v>1</v>
      </c>
      <c r="K3128" s="47">
        <f t="shared" si="360"/>
        <v>28.84</v>
      </c>
      <c r="L3128" s="47">
        <f t="shared" si="361"/>
        <v>28.84</v>
      </c>
      <c r="M3128" s="47">
        <f t="shared" si="362"/>
        <v>26.1</v>
      </c>
      <c r="N3128" s="47">
        <f t="shared" si="363"/>
        <v>26.82</v>
      </c>
      <c r="O3128" s="48">
        <f t="shared" ca="1" si="364"/>
        <v>6957400</v>
      </c>
    </row>
    <row r="3129" spans="1:15" x14ac:dyDescent="0.25">
      <c r="A3129">
        <v>3114</v>
      </c>
      <c r="B3129" s="84">
        <v>37435</v>
      </c>
      <c r="C3129" s="47">
        <v>39.85</v>
      </c>
      <c r="D3129" s="47">
        <v>40.75</v>
      </c>
      <c r="E3129" s="47">
        <v>39.83</v>
      </c>
      <c r="F3129" s="47">
        <v>40.75</v>
      </c>
      <c r="G3129" s="48">
        <v>1964900</v>
      </c>
      <c r="H3129" s="47">
        <v>29.33</v>
      </c>
      <c r="I3129" s="51">
        <f t="shared" si="358"/>
        <v>0.71975460122699386</v>
      </c>
      <c r="J3129" s="51">
        <f t="shared" ca="1" si="359"/>
        <v>1</v>
      </c>
      <c r="K3129" s="47">
        <f t="shared" si="360"/>
        <v>28.68</v>
      </c>
      <c r="L3129" s="47">
        <f t="shared" si="361"/>
        <v>29.33</v>
      </c>
      <c r="M3129" s="47">
        <f t="shared" si="362"/>
        <v>28.67</v>
      </c>
      <c r="N3129" s="47">
        <f t="shared" si="363"/>
        <v>29.33</v>
      </c>
      <c r="O3129" s="48">
        <f t="shared" ca="1" si="364"/>
        <v>1964900</v>
      </c>
    </row>
    <row r="3130" spans="1:15" x14ac:dyDescent="0.25">
      <c r="A3130">
        <v>3115</v>
      </c>
      <c r="B3130" s="84">
        <v>37434</v>
      </c>
      <c r="C3130" s="47">
        <v>38.39</v>
      </c>
      <c r="D3130" s="47">
        <v>40.700000000000003</v>
      </c>
      <c r="E3130" s="47">
        <v>38.35</v>
      </c>
      <c r="F3130" s="47">
        <v>40.1</v>
      </c>
      <c r="G3130" s="48">
        <v>3305100</v>
      </c>
      <c r="H3130" s="47">
        <v>28.87</v>
      </c>
      <c r="I3130" s="51">
        <f t="shared" si="358"/>
        <v>0.71995012468827935</v>
      </c>
      <c r="J3130" s="51">
        <f t="shared" ca="1" si="359"/>
        <v>1</v>
      </c>
      <c r="K3130" s="47">
        <f t="shared" si="360"/>
        <v>27.64</v>
      </c>
      <c r="L3130" s="47">
        <f t="shared" si="361"/>
        <v>29.3</v>
      </c>
      <c r="M3130" s="47">
        <f t="shared" si="362"/>
        <v>27.61</v>
      </c>
      <c r="N3130" s="47">
        <f t="shared" si="363"/>
        <v>28.87</v>
      </c>
      <c r="O3130" s="48">
        <f t="shared" ca="1" si="364"/>
        <v>3305100</v>
      </c>
    </row>
    <row r="3131" spans="1:15" x14ac:dyDescent="0.25">
      <c r="A3131">
        <v>3116</v>
      </c>
      <c r="B3131" s="84">
        <v>37433</v>
      </c>
      <c r="C3131" s="47">
        <v>36.799999999999997</v>
      </c>
      <c r="D3131" s="47">
        <v>38.700000000000003</v>
      </c>
      <c r="E3131" s="47">
        <v>36.75</v>
      </c>
      <c r="F3131" s="47">
        <v>38.39</v>
      </c>
      <c r="G3131" s="48">
        <v>5443600</v>
      </c>
      <c r="H3131" s="47">
        <v>27.64</v>
      </c>
      <c r="I3131" s="51">
        <f t="shared" si="358"/>
        <v>0.71997916123990624</v>
      </c>
      <c r="J3131" s="51">
        <f t="shared" ca="1" si="359"/>
        <v>1</v>
      </c>
      <c r="K3131" s="47">
        <f t="shared" si="360"/>
        <v>26.5</v>
      </c>
      <c r="L3131" s="47">
        <f t="shared" si="361"/>
        <v>27.86</v>
      </c>
      <c r="M3131" s="47">
        <f t="shared" si="362"/>
        <v>26.46</v>
      </c>
      <c r="N3131" s="47">
        <f t="shared" si="363"/>
        <v>27.64</v>
      </c>
      <c r="O3131" s="48">
        <f t="shared" ca="1" si="364"/>
        <v>5443600</v>
      </c>
    </row>
    <row r="3132" spans="1:15" x14ac:dyDescent="0.25">
      <c r="A3132">
        <v>3117</v>
      </c>
      <c r="B3132" s="84">
        <v>37432</v>
      </c>
      <c r="C3132" s="47">
        <v>40.950000000000003</v>
      </c>
      <c r="D3132" s="47">
        <v>41.15</v>
      </c>
      <c r="E3132" s="47">
        <v>37.4</v>
      </c>
      <c r="F3132" s="47">
        <v>38.58</v>
      </c>
      <c r="G3132" s="48">
        <v>5773400</v>
      </c>
      <c r="H3132" s="47">
        <v>27.77</v>
      </c>
      <c r="I3132" s="51">
        <f t="shared" si="358"/>
        <v>0.71980300673924313</v>
      </c>
      <c r="J3132" s="51">
        <f t="shared" ca="1" si="359"/>
        <v>1</v>
      </c>
      <c r="K3132" s="47">
        <f t="shared" si="360"/>
        <v>29.48</v>
      </c>
      <c r="L3132" s="47">
        <f t="shared" si="361"/>
        <v>29.62</v>
      </c>
      <c r="M3132" s="47">
        <f t="shared" si="362"/>
        <v>26.92</v>
      </c>
      <c r="N3132" s="47">
        <f t="shared" si="363"/>
        <v>27.77</v>
      </c>
      <c r="O3132" s="48">
        <f t="shared" ca="1" si="364"/>
        <v>5773400</v>
      </c>
    </row>
    <row r="3133" spans="1:15" x14ac:dyDescent="0.25">
      <c r="A3133">
        <v>3118</v>
      </c>
      <c r="B3133" s="84">
        <v>37431</v>
      </c>
      <c r="C3133" s="47">
        <v>43.9</v>
      </c>
      <c r="D3133" s="47">
        <v>44.2</v>
      </c>
      <c r="E3133" s="47">
        <v>40.090000000000003</v>
      </c>
      <c r="F3133" s="47">
        <v>40.950000000000003</v>
      </c>
      <c r="G3133" s="48">
        <v>6723700</v>
      </c>
      <c r="H3133" s="47">
        <v>29.48</v>
      </c>
      <c r="I3133" s="51">
        <f t="shared" si="358"/>
        <v>0.7199023199023199</v>
      </c>
      <c r="J3133" s="51">
        <f t="shared" ca="1" si="359"/>
        <v>1</v>
      </c>
      <c r="K3133" s="47">
        <f t="shared" si="360"/>
        <v>31.6</v>
      </c>
      <c r="L3133" s="47">
        <f t="shared" si="361"/>
        <v>31.82</v>
      </c>
      <c r="M3133" s="47">
        <f t="shared" si="362"/>
        <v>28.86</v>
      </c>
      <c r="N3133" s="47">
        <f t="shared" si="363"/>
        <v>29.48</v>
      </c>
      <c r="O3133" s="48">
        <f t="shared" ca="1" si="364"/>
        <v>6723700</v>
      </c>
    </row>
    <row r="3134" spans="1:15" x14ac:dyDescent="0.25">
      <c r="A3134">
        <v>3119</v>
      </c>
      <c r="B3134" s="84">
        <v>37428</v>
      </c>
      <c r="C3134" s="47">
        <v>44.25</v>
      </c>
      <c r="D3134" s="47">
        <v>45.23</v>
      </c>
      <c r="E3134" s="47">
        <v>44.25</v>
      </c>
      <c r="F3134" s="47">
        <v>45.12</v>
      </c>
      <c r="G3134" s="48">
        <v>2284700</v>
      </c>
      <c r="H3134" s="47">
        <v>32.479999999999997</v>
      </c>
      <c r="I3134" s="51">
        <f t="shared" si="358"/>
        <v>0.71985815602836878</v>
      </c>
      <c r="J3134" s="51">
        <f t="shared" ca="1" si="359"/>
        <v>1</v>
      </c>
      <c r="K3134" s="47">
        <f t="shared" si="360"/>
        <v>31.85</v>
      </c>
      <c r="L3134" s="47">
        <f t="shared" si="361"/>
        <v>32.56</v>
      </c>
      <c r="M3134" s="47">
        <f t="shared" si="362"/>
        <v>31.85</v>
      </c>
      <c r="N3134" s="47">
        <f t="shared" si="363"/>
        <v>32.479999999999997</v>
      </c>
      <c r="O3134" s="48">
        <f t="shared" ca="1" si="364"/>
        <v>2284700</v>
      </c>
    </row>
    <row r="3135" spans="1:15" x14ac:dyDescent="0.25">
      <c r="A3135">
        <v>3120</v>
      </c>
      <c r="B3135" s="84">
        <v>37427</v>
      </c>
      <c r="C3135" s="47">
        <v>45</v>
      </c>
      <c r="D3135" s="47">
        <v>45.18</v>
      </c>
      <c r="E3135" s="47">
        <v>44.61</v>
      </c>
      <c r="F3135" s="47">
        <v>45</v>
      </c>
      <c r="G3135" s="48">
        <v>1977400</v>
      </c>
      <c r="H3135" s="47">
        <v>32.39</v>
      </c>
      <c r="I3135" s="51">
        <f t="shared" si="358"/>
        <v>0.71977777777777774</v>
      </c>
      <c r="J3135" s="51">
        <f t="shared" ca="1" si="359"/>
        <v>1</v>
      </c>
      <c r="K3135" s="47">
        <f t="shared" si="360"/>
        <v>32.39</v>
      </c>
      <c r="L3135" s="47">
        <f t="shared" si="361"/>
        <v>32.520000000000003</v>
      </c>
      <c r="M3135" s="47">
        <f t="shared" si="362"/>
        <v>32.11</v>
      </c>
      <c r="N3135" s="47">
        <f t="shared" si="363"/>
        <v>32.39</v>
      </c>
      <c r="O3135" s="48">
        <f t="shared" ca="1" si="364"/>
        <v>1977400</v>
      </c>
    </row>
    <row r="3136" spans="1:15" x14ac:dyDescent="0.25">
      <c r="A3136">
        <v>3121</v>
      </c>
      <c r="B3136" s="84">
        <v>37426</v>
      </c>
      <c r="C3136" s="47">
        <v>43.9</v>
      </c>
      <c r="D3136" s="47">
        <v>45.02</v>
      </c>
      <c r="E3136" s="47">
        <v>43.78</v>
      </c>
      <c r="F3136" s="47">
        <v>44.75</v>
      </c>
      <c r="G3136" s="48">
        <v>2097100</v>
      </c>
      <c r="H3136" s="47">
        <v>32.21</v>
      </c>
      <c r="I3136" s="51">
        <f t="shared" si="358"/>
        <v>0.71977653631284921</v>
      </c>
      <c r="J3136" s="51">
        <f t="shared" ca="1" si="359"/>
        <v>1</v>
      </c>
      <c r="K3136" s="47">
        <f t="shared" si="360"/>
        <v>31.6</v>
      </c>
      <c r="L3136" s="47">
        <f t="shared" si="361"/>
        <v>32.4</v>
      </c>
      <c r="M3136" s="47">
        <f t="shared" si="362"/>
        <v>31.51</v>
      </c>
      <c r="N3136" s="47">
        <f t="shared" si="363"/>
        <v>32.21</v>
      </c>
      <c r="O3136" s="48">
        <f t="shared" ca="1" si="364"/>
        <v>2097100</v>
      </c>
    </row>
    <row r="3137" spans="1:15" x14ac:dyDescent="0.25">
      <c r="A3137">
        <v>3122</v>
      </c>
      <c r="B3137" s="84">
        <v>37425</v>
      </c>
      <c r="C3137" s="47">
        <v>43.6</v>
      </c>
      <c r="D3137" s="47">
        <v>44.68</v>
      </c>
      <c r="E3137" s="47">
        <v>43.51</v>
      </c>
      <c r="F3137" s="47">
        <v>44</v>
      </c>
      <c r="G3137" s="48">
        <v>2594400</v>
      </c>
      <c r="H3137" s="47">
        <v>31.67</v>
      </c>
      <c r="I3137" s="51">
        <f t="shared" si="358"/>
        <v>0.71977272727272734</v>
      </c>
      <c r="J3137" s="51">
        <f t="shared" ca="1" si="359"/>
        <v>1</v>
      </c>
      <c r="K3137" s="47">
        <f t="shared" si="360"/>
        <v>31.38</v>
      </c>
      <c r="L3137" s="47">
        <f t="shared" si="361"/>
        <v>32.159999999999997</v>
      </c>
      <c r="M3137" s="47">
        <f t="shared" si="362"/>
        <v>31.32</v>
      </c>
      <c r="N3137" s="47">
        <f t="shared" si="363"/>
        <v>31.67</v>
      </c>
      <c r="O3137" s="48">
        <f t="shared" ca="1" si="364"/>
        <v>2594400</v>
      </c>
    </row>
    <row r="3138" spans="1:15" x14ac:dyDescent="0.25">
      <c r="A3138">
        <v>3123</v>
      </c>
      <c r="B3138" s="84">
        <v>37424</v>
      </c>
      <c r="C3138" s="47">
        <v>43.1</v>
      </c>
      <c r="D3138" s="47">
        <v>44.5</v>
      </c>
      <c r="E3138" s="47">
        <v>42.94</v>
      </c>
      <c r="F3138" s="47">
        <v>44.27</v>
      </c>
      <c r="G3138" s="48">
        <v>1792400</v>
      </c>
      <c r="H3138" s="47">
        <v>31.87</v>
      </c>
      <c r="I3138" s="51">
        <f t="shared" si="358"/>
        <v>0.71990060989383331</v>
      </c>
      <c r="J3138" s="51">
        <f t="shared" ca="1" si="359"/>
        <v>1</v>
      </c>
      <c r="K3138" s="47">
        <f t="shared" si="360"/>
        <v>31.03</v>
      </c>
      <c r="L3138" s="47">
        <f t="shared" si="361"/>
        <v>32.04</v>
      </c>
      <c r="M3138" s="47">
        <f t="shared" si="362"/>
        <v>30.91</v>
      </c>
      <c r="N3138" s="47">
        <f t="shared" si="363"/>
        <v>31.87</v>
      </c>
      <c r="O3138" s="48">
        <f t="shared" ca="1" si="364"/>
        <v>1792400</v>
      </c>
    </row>
    <row r="3139" spans="1:15" x14ac:dyDescent="0.25">
      <c r="A3139">
        <v>3124</v>
      </c>
      <c r="B3139" s="84">
        <v>37421</v>
      </c>
      <c r="C3139" s="47">
        <v>42.9</v>
      </c>
      <c r="D3139" s="47">
        <v>43.23</v>
      </c>
      <c r="E3139" s="47">
        <v>42.2</v>
      </c>
      <c r="F3139" s="47">
        <v>42.75</v>
      </c>
      <c r="G3139" s="48">
        <v>2465600</v>
      </c>
      <c r="H3139" s="47">
        <v>30.77</v>
      </c>
      <c r="I3139" s="51">
        <f t="shared" si="358"/>
        <v>0.71976608187134505</v>
      </c>
      <c r="J3139" s="51">
        <f t="shared" ca="1" si="359"/>
        <v>1</v>
      </c>
      <c r="K3139" s="47">
        <f t="shared" si="360"/>
        <v>30.88</v>
      </c>
      <c r="L3139" s="47">
        <f t="shared" si="361"/>
        <v>31.12</v>
      </c>
      <c r="M3139" s="47">
        <f t="shared" si="362"/>
        <v>30.37</v>
      </c>
      <c r="N3139" s="47">
        <f t="shared" si="363"/>
        <v>30.77</v>
      </c>
      <c r="O3139" s="48">
        <f t="shared" ca="1" si="364"/>
        <v>2465600</v>
      </c>
    </row>
    <row r="3140" spans="1:15" x14ac:dyDescent="0.25">
      <c r="A3140">
        <v>3125</v>
      </c>
      <c r="B3140" s="84">
        <v>37420</v>
      </c>
      <c r="C3140" s="47">
        <v>43.25</v>
      </c>
      <c r="D3140" s="47">
        <v>43.47</v>
      </c>
      <c r="E3140" s="47">
        <v>42.88</v>
      </c>
      <c r="F3140" s="47">
        <v>43.25</v>
      </c>
      <c r="G3140" s="48">
        <v>1106800</v>
      </c>
      <c r="H3140" s="47">
        <v>31.13</v>
      </c>
      <c r="I3140" s="51">
        <f t="shared" si="358"/>
        <v>0.71976878612716766</v>
      </c>
      <c r="J3140" s="51">
        <f t="shared" ca="1" si="359"/>
        <v>1</v>
      </c>
      <c r="K3140" s="47">
        <f t="shared" si="360"/>
        <v>31.13</v>
      </c>
      <c r="L3140" s="47">
        <f t="shared" si="361"/>
        <v>31.29</v>
      </c>
      <c r="M3140" s="47">
        <f t="shared" si="362"/>
        <v>30.86</v>
      </c>
      <c r="N3140" s="47">
        <f t="shared" si="363"/>
        <v>31.13</v>
      </c>
      <c r="O3140" s="48">
        <f t="shared" ca="1" si="364"/>
        <v>1106800</v>
      </c>
    </row>
    <row r="3141" spans="1:15" x14ac:dyDescent="0.25">
      <c r="A3141">
        <v>3126</v>
      </c>
      <c r="B3141" s="84">
        <v>37419</v>
      </c>
      <c r="C3141" s="47">
        <v>43</v>
      </c>
      <c r="D3141" s="47">
        <v>43.56</v>
      </c>
      <c r="E3141" s="47">
        <v>42.9</v>
      </c>
      <c r="F3141" s="47">
        <v>43.25</v>
      </c>
      <c r="G3141" s="48">
        <v>1309400</v>
      </c>
      <c r="H3141" s="47">
        <v>31.13</v>
      </c>
      <c r="I3141" s="51">
        <f t="shared" si="358"/>
        <v>0.71976878612716766</v>
      </c>
      <c r="J3141" s="51">
        <f t="shared" ca="1" si="359"/>
        <v>1</v>
      </c>
      <c r="K3141" s="47">
        <f t="shared" si="360"/>
        <v>30.95</v>
      </c>
      <c r="L3141" s="47">
        <f t="shared" si="361"/>
        <v>31.35</v>
      </c>
      <c r="M3141" s="47">
        <f t="shared" si="362"/>
        <v>30.88</v>
      </c>
      <c r="N3141" s="47">
        <f t="shared" si="363"/>
        <v>31.13</v>
      </c>
      <c r="O3141" s="48">
        <f t="shared" ca="1" si="364"/>
        <v>1309400</v>
      </c>
    </row>
    <row r="3142" spans="1:15" x14ac:dyDescent="0.25">
      <c r="A3142">
        <v>3127</v>
      </c>
      <c r="B3142" s="84">
        <v>37418</v>
      </c>
      <c r="C3142" s="47">
        <v>43.85</v>
      </c>
      <c r="D3142" s="47">
        <v>44.47</v>
      </c>
      <c r="E3142" s="47">
        <v>43.06</v>
      </c>
      <c r="F3142" s="47">
        <v>43.2</v>
      </c>
      <c r="G3142" s="48">
        <v>1579300</v>
      </c>
      <c r="H3142" s="47">
        <v>31.1</v>
      </c>
      <c r="I3142" s="51">
        <f t="shared" si="358"/>
        <v>0.71990740740740744</v>
      </c>
      <c r="J3142" s="51">
        <f t="shared" ca="1" si="359"/>
        <v>1</v>
      </c>
      <c r="K3142" s="47">
        <f t="shared" si="360"/>
        <v>31.57</v>
      </c>
      <c r="L3142" s="47">
        <f t="shared" si="361"/>
        <v>32.01</v>
      </c>
      <c r="M3142" s="47">
        <f t="shared" si="362"/>
        <v>31</v>
      </c>
      <c r="N3142" s="47">
        <f t="shared" si="363"/>
        <v>31.1</v>
      </c>
      <c r="O3142" s="48">
        <f t="shared" ca="1" si="364"/>
        <v>1579300</v>
      </c>
    </row>
    <row r="3143" spans="1:15" x14ac:dyDescent="0.25">
      <c r="A3143">
        <v>3128</v>
      </c>
      <c r="B3143" s="84">
        <v>37417</v>
      </c>
      <c r="C3143" s="47">
        <v>43.3</v>
      </c>
      <c r="D3143" s="47">
        <v>44.4</v>
      </c>
      <c r="E3143" s="47">
        <v>42.55</v>
      </c>
      <c r="F3143" s="47">
        <v>44.03</v>
      </c>
      <c r="G3143" s="48">
        <v>1458400</v>
      </c>
      <c r="H3143" s="47">
        <v>31.7</v>
      </c>
      <c r="I3143" s="51">
        <f t="shared" si="358"/>
        <v>0.71996366114013166</v>
      </c>
      <c r="J3143" s="51">
        <f t="shared" ca="1" si="359"/>
        <v>1</v>
      </c>
      <c r="K3143" s="47">
        <f t="shared" si="360"/>
        <v>31.17</v>
      </c>
      <c r="L3143" s="47">
        <f t="shared" si="361"/>
        <v>31.97</v>
      </c>
      <c r="M3143" s="47">
        <f t="shared" si="362"/>
        <v>30.63</v>
      </c>
      <c r="N3143" s="47">
        <f t="shared" si="363"/>
        <v>31.7</v>
      </c>
      <c r="O3143" s="48">
        <f t="shared" ca="1" si="364"/>
        <v>1458400</v>
      </c>
    </row>
    <row r="3144" spans="1:15" x14ac:dyDescent="0.25">
      <c r="A3144">
        <v>3129</v>
      </c>
      <c r="B3144" s="84">
        <v>37414</v>
      </c>
      <c r="C3144" s="47">
        <v>43.7</v>
      </c>
      <c r="D3144" s="47">
        <v>43.9</v>
      </c>
      <c r="E3144" s="47">
        <v>43.3</v>
      </c>
      <c r="F3144" s="47">
        <v>43.38</v>
      </c>
      <c r="G3144" s="48">
        <v>1200800</v>
      </c>
      <c r="H3144" s="47">
        <v>31.23</v>
      </c>
      <c r="I3144" s="51">
        <f t="shared" si="358"/>
        <v>0.71991701244813278</v>
      </c>
      <c r="J3144" s="51">
        <f t="shared" ca="1" si="359"/>
        <v>1</v>
      </c>
      <c r="K3144" s="47">
        <f t="shared" si="360"/>
        <v>31.46</v>
      </c>
      <c r="L3144" s="47">
        <f t="shared" si="361"/>
        <v>31.6</v>
      </c>
      <c r="M3144" s="47">
        <f t="shared" si="362"/>
        <v>31.17</v>
      </c>
      <c r="N3144" s="47">
        <f t="shared" si="363"/>
        <v>31.23</v>
      </c>
      <c r="O3144" s="48">
        <f t="shared" ca="1" si="364"/>
        <v>1200800</v>
      </c>
    </row>
    <row r="3145" spans="1:15" x14ac:dyDescent="0.25">
      <c r="A3145">
        <v>3130</v>
      </c>
      <c r="B3145" s="84">
        <v>37413</v>
      </c>
      <c r="C3145" s="47">
        <v>43.19</v>
      </c>
      <c r="D3145" s="47">
        <v>44.19</v>
      </c>
      <c r="E3145" s="47">
        <v>43</v>
      </c>
      <c r="F3145" s="47">
        <v>43.99</v>
      </c>
      <c r="G3145" s="48">
        <v>1701900</v>
      </c>
      <c r="H3145" s="47">
        <v>31.67</v>
      </c>
      <c r="I3145" s="51">
        <f t="shared" si="358"/>
        <v>0.71993634917026594</v>
      </c>
      <c r="J3145" s="51">
        <f t="shared" ca="1" si="359"/>
        <v>1</v>
      </c>
      <c r="K3145" s="47">
        <f t="shared" si="360"/>
        <v>31.09</v>
      </c>
      <c r="L3145" s="47">
        <f t="shared" si="361"/>
        <v>31.81</v>
      </c>
      <c r="M3145" s="47">
        <f t="shared" si="362"/>
        <v>30.96</v>
      </c>
      <c r="N3145" s="47">
        <f t="shared" si="363"/>
        <v>31.67</v>
      </c>
      <c r="O3145" s="48">
        <f t="shared" ca="1" si="364"/>
        <v>1701900</v>
      </c>
    </row>
    <row r="3146" spans="1:15" x14ac:dyDescent="0.25">
      <c r="A3146">
        <v>3131</v>
      </c>
      <c r="B3146" s="84">
        <v>37412</v>
      </c>
      <c r="C3146" s="47">
        <v>42.9</v>
      </c>
      <c r="D3146" s="47">
        <v>43.3</v>
      </c>
      <c r="E3146" s="47">
        <v>42.8</v>
      </c>
      <c r="F3146" s="47">
        <v>43.19</v>
      </c>
      <c r="G3146" s="48">
        <v>1219300</v>
      </c>
      <c r="H3146" s="47">
        <v>31.09</v>
      </c>
      <c r="I3146" s="51">
        <f t="shared" si="358"/>
        <v>0.71984255614725634</v>
      </c>
      <c r="J3146" s="51">
        <f t="shared" ca="1" si="359"/>
        <v>1</v>
      </c>
      <c r="K3146" s="47">
        <f t="shared" si="360"/>
        <v>30.88</v>
      </c>
      <c r="L3146" s="47">
        <f t="shared" si="361"/>
        <v>31.17</v>
      </c>
      <c r="M3146" s="47">
        <f t="shared" si="362"/>
        <v>30.81</v>
      </c>
      <c r="N3146" s="47">
        <f t="shared" si="363"/>
        <v>31.09</v>
      </c>
      <c r="O3146" s="48">
        <f t="shared" ca="1" si="364"/>
        <v>1219300</v>
      </c>
    </row>
    <row r="3147" spans="1:15" x14ac:dyDescent="0.25">
      <c r="A3147">
        <v>3132</v>
      </c>
      <c r="B3147" s="84">
        <v>37411</v>
      </c>
      <c r="C3147" s="47">
        <v>43.1</v>
      </c>
      <c r="D3147" s="47">
        <v>43.25</v>
      </c>
      <c r="E3147" s="47">
        <v>41.75</v>
      </c>
      <c r="F3147" s="47">
        <v>43.04</v>
      </c>
      <c r="G3147" s="48">
        <v>2171600</v>
      </c>
      <c r="H3147" s="47">
        <v>30.98</v>
      </c>
      <c r="I3147" s="51">
        <f t="shared" si="358"/>
        <v>0.71979553903345728</v>
      </c>
      <c r="J3147" s="51">
        <f t="shared" ca="1" si="359"/>
        <v>1</v>
      </c>
      <c r="K3147" s="47">
        <f t="shared" si="360"/>
        <v>31.02</v>
      </c>
      <c r="L3147" s="47">
        <f t="shared" si="361"/>
        <v>31.13</v>
      </c>
      <c r="M3147" s="47">
        <f t="shared" si="362"/>
        <v>30.05</v>
      </c>
      <c r="N3147" s="47">
        <f t="shared" si="363"/>
        <v>30.98</v>
      </c>
      <c r="O3147" s="48">
        <f t="shared" ca="1" si="364"/>
        <v>2171600</v>
      </c>
    </row>
    <row r="3148" spans="1:15" x14ac:dyDescent="0.25">
      <c r="A3148">
        <v>3133</v>
      </c>
      <c r="B3148" s="84">
        <v>37410</v>
      </c>
      <c r="C3148" s="47">
        <v>44.1</v>
      </c>
      <c r="D3148" s="47">
        <v>44.65</v>
      </c>
      <c r="E3148" s="47">
        <v>43.49</v>
      </c>
      <c r="F3148" s="47">
        <v>43.57</v>
      </c>
      <c r="G3148" s="48">
        <v>1173400</v>
      </c>
      <c r="H3148" s="47">
        <v>31.36</v>
      </c>
      <c r="I3148" s="51">
        <f t="shared" si="358"/>
        <v>0.71976130364929991</v>
      </c>
      <c r="J3148" s="51">
        <f t="shared" ca="1" si="359"/>
        <v>1</v>
      </c>
      <c r="K3148" s="47">
        <f t="shared" si="360"/>
        <v>31.74</v>
      </c>
      <c r="L3148" s="47">
        <f t="shared" si="361"/>
        <v>32.14</v>
      </c>
      <c r="M3148" s="47">
        <f t="shared" si="362"/>
        <v>31.3</v>
      </c>
      <c r="N3148" s="47">
        <f t="shared" si="363"/>
        <v>31.36</v>
      </c>
      <c r="O3148" s="48">
        <f t="shared" ca="1" si="364"/>
        <v>1173400</v>
      </c>
    </row>
    <row r="3149" spans="1:15" x14ac:dyDescent="0.25">
      <c r="A3149">
        <v>3134</v>
      </c>
      <c r="B3149" s="84">
        <v>37407</v>
      </c>
      <c r="C3149" s="47">
        <v>44.25</v>
      </c>
      <c r="D3149" s="47">
        <v>44.5</v>
      </c>
      <c r="E3149" s="47">
        <v>43.76</v>
      </c>
      <c r="F3149" s="47">
        <v>44.2</v>
      </c>
      <c r="G3149" s="48">
        <v>1865800</v>
      </c>
      <c r="H3149" s="47">
        <v>31.82</v>
      </c>
      <c r="I3149" s="51">
        <f t="shared" si="358"/>
        <v>0.71990950226244343</v>
      </c>
      <c r="J3149" s="51">
        <f t="shared" ca="1" si="359"/>
        <v>1</v>
      </c>
      <c r="K3149" s="47">
        <f t="shared" si="360"/>
        <v>31.86</v>
      </c>
      <c r="L3149" s="47">
        <f t="shared" si="361"/>
        <v>32.04</v>
      </c>
      <c r="M3149" s="47">
        <f t="shared" si="362"/>
        <v>31.5</v>
      </c>
      <c r="N3149" s="47">
        <f t="shared" si="363"/>
        <v>31.82</v>
      </c>
      <c r="O3149" s="48">
        <f t="shared" ca="1" si="364"/>
        <v>1865800</v>
      </c>
    </row>
    <row r="3150" spans="1:15" x14ac:dyDescent="0.25">
      <c r="A3150">
        <v>3135</v>
      </c>
      <c r="B3150" s="84">
        <v>37406</v>
      </c>
      <c r="C3150" s="47">
        <v>43</v>
      </c>
      <c r="D3150" s="47">
        <v>44.7</v>
      </c>
      <c r="E3150" s="47">
        <v>42.91</v>
      </c>
      <c r="F3150" s="47">
        <v>44.6</v>
      </c>
      <c r="G3150" s="48">
        <v>2328300</v>
      </c>
      <c r="H3150" s="47">
        <v>32.11</v>
      </c>
      <c r="I3150" s="51">
        <f t="shared" si="358"/>
        <v>0.71995515695067258</v>
      </c>
      <c r="J3150" s="51">
        <f t="shared" ca="1" si="359"/>
        <v>1</v>
      </c>
      <c r="K3150" s="47">
        <f t="shared" si="360"/>
        <v>30.96</v>
      </c>
      <c r="L3150" s="47">
        <f t="shared" si="361"/>
        <v>32.18</v>
      </c>
      <c r="M3150" s="47">
        <f t="shared" si="362"/>
        <v>30.89</v>
      </c>
      <c r="N3150" s="47">
        <f t="shared" si="363"/>
        <v>32.11</v>
      </c>
      <c r="O3150" s="48">
        <f t="shared" ca="1" si="364"/>
        <v>2328300</v>
      </c>
    </row>
    <row r="3151" spans="1:15" x14ac:dyDescent="0.25">
      <c r="A3151">
        <v>3136</v>
      </c>
      <c r="B3151" s="84">
        <v>37405</v>
      </c>
      <c r="C3151" s="47">
        <v>43.18</v>
      </c>
      <c r="D3151" s="47">
        <v>43.4</v>
      </c>
      <c r="E3151" s="47">
        <v>42.8</v>
      </c>
      <c r="F3151" s="47">
        <v>42.9</v>
      </c>
      <c r="G3151" s="48">
        <v>1079100</v>
      </c>
      <c r="H3151" s="47">
        <v>30.88</v>
      </c>
      <c r="I3151" s="51">
        <f t="shared" si="358"/>
        <v>0.71981351981351982</v>
      </c>
      <c r="J3151" s="51">
        <f t="shared" ca="1" si="359"/>
        <v>1</v>
      </c>
      <c r="K3151" s="47">
        <f t="shared" si="360"/>
        <v>31.08</v>
      </c>
      <c r="L3151" s="47">
        <f t="shared" si="361"/>
        <v>31.24</v>
      </c>
      <c r="M3151" s="47">
        <f t="shared" si="362"/>
        <v>30.81</v>
      </c>
      <c r="N3151" s="47">
        <f t="shared" si="363"/>
        <v>30.88</v>
      </c>
      <c r="O3151" s="48">
        <f t="shared" ca="1" si="364"/>
        <v>1079100</v>
      </c>
    </row>
    <row r="3152" spans="1:15" x14ac:dyDescent="0.25">
      <c r="A3152">
        <v>3137</v>
      </c>
      <c r="B3152" s="84">
        <v>37404</v>
      </c>
      <c r="C3152" s="47">
        <v>43.15</v>
      </c>
      <c r="D3152" s="47">
        <v>43.32</v>
      </c>
      <c r="E3152" s="47">
        <v>42.7</v>
      </c>
      <c r="F3152" s="47">
        <v>43.18</v>
      </c>
      <c r="G3152" s="48">
        <v>1245300</v>
      </c>
      <c r="H3152" s="47">
        <v>31.08</v>
      </c>
      <c r="I3152" s="51">
        <f t="shared" si="358"/>
        <v>0.71977767484946731</v>
      </c>
      <c r="J3152" s="51">
        <f t="shared" ca="1" si="359"/>
        <v>1</v>
      </c>
      <c r="K3152" s="47">
        <f t="shared" si="360"/>
        <v>31.06</v>
      </c>
      <c r="L3152" s="47">
        <f t="shared" si="361"/>
        <v>31.18</v>
      </c>
      <c r="M3152" s="47">
        <f t="shared" si="362"/>
        <v>30.73</v>
      </c>
      <c r="N3152" s="47">
        <f t="shared" si="363"/>
        <v>31.08</v>
      </c>
      <c r="O3152" s="48">
        <f t="shared" ca="1" si="364"/>
        <v>1245300</v>
      </c>
    </row>
    <row r="3153" spans="1:15" x14ac:dyDescent="0.25">
      <c r="A3153">
        <v>3138</v>
      </c>
      <c r="B3153" s="84">
        <v>37400</v>
      </c>
      <c r="C3153" s="47">
        <v>43.75</v>
      </c>
      <c r="D3153" s="47">
        <v>43.98</v>
      </c>
      <c r="E3153" s="47">
        <v>42.34</v>
      </c>
      <c r="F3153" s="47">
        <v>42.56</v>
      </c>
      <c r="G3153" s="48">
        <v>1068600</v>
      </c>
      <c r="H3153" s="47">
        <v>30.64</v>
      </c>
      <c r="I3153" s="51">
        <f t="shared" ref="I3153:I3216" si="365">H3153/F3153</f>
        <v>0.71992481203007519</v>
      </c>
      <c r="J3153" s="51">
        <f t="shared" ref="J3153:J3216" ca="1" si="366">INDEX(OFFSET($T$15,0,0,$S$13+1,1),MATCH(B3153,OFFSET($Q$15,0,0,$S$13+1,1),-1))</f>
        <v>1</v>
      </c>
      <c r="K3153" s="47">
        <f t="shared" ref="K3153:K3216" si="367">ROUND($I3153*C3153,2)</f>
        <v>31.5</v>
      </c>
      <c r="L3153" s="47">
        <f t="shared" ref="L3153:L3216" si="368">ROUND($I3153*D3153,2)</f>
        <v>31.66</v>
      </c>
      <c r="M3153" s="47">
        <f t="shared" ref="M3153:M3216" si="369">ROUND($I3153*E3153,2)</f>
        <v>30.48</v>
      </c>
      <c r="N3153" s="47">
        <f t="shared" ref="N3153:N3216" si="370">ROUND($I3153*F3153,2)</f>
        <v>30.64</v>
      </c>
      <c r="O3153" s="48">
        <f t="shared" ref="O3153:O3216" ca="1" si="371">G3153*J3153</f>
        <v>1068600</v>
      </c>
    </row>
    <row r="3154" spans="1:15" x14ac:dyDescent="0.25">
      <c r="A3154">
        <v>3139</v>
      </c>
      <c r="B3154" s="84">
        <v>37399</v>
      </c>
      <c r="C3154" s="47">
        <v>43.53</v>
      </c>
      <c r="D3154" s="47">
        <v>43.95</v>
      </c>
      <c r="E3154" s="47">
        <v>42.92</v>
      </c>
      <c r="F3154" s="47">
        <v>43.65</v>
      </c>
      <c r="G3154" s="48">
        <v>1359900</v>
      </c>
      <c r="H3154" s="47">
        <v>31.42</v>
      </c>
      <c r="I3154" s="51">
        <f t="shared" si="365"/>
        <v>0.71981672394043539</v>
      </c>
      <c r="J3154" s="51">
        <f t="shared" ca="1" si="366"/>
        <v>1</v>
      </c>
      <c r="K3154" s="47">
        <f t="shared" si="367"/>
        <v>31.33</v>
      </c>
      <c r="L3154" s="47">
        <f t="shared" si="368"/>
        <v>31.64</v>
      </c>
      <c r="M3154" s="47">
        <f t="shared" si="369"/>
        <v>30.89</v>
      </c>
      <c r="N3154" s="47">
        <f t="shared" si="370"/>
        <v>31.42</v>
      </c>
      <c r="O3154" s="48">
        <f t="shared" ca="1" si="371"/>
        <v>1359900</v>
      </c>
    </row>
    <row r="3155" spans="1:15" x14ac:dyDescent="0.25">
      <c r="A3155">
        <v>3140</v>
      </c>
      <c r="B3155" s="84">
        <v>37398</v>
      </c>
      <c r="C3155" s="47">
        <v>42.92</v>
      </c>
      <c r="D3155" s="47">
        <v>43.65</v>
      </c>
      <c r="E3155" s="47">
        <v>42.82</v>
      </c>
      <c r="F3155" s="47">
        <v>43.28</v>
      </c>
      <c r="G3155" s="48">
        <v>1813600</v>
      </c>
      <c r="H3155" s="47">
        <v>31.16</v>
      </c>
      <c r="I3155" s="51">
        <f t="shared" si="365"/>
        <v>0.71996303142329021</v>
      </c>
      <c r="J3155" s="51">
        <f t="shared" ca="1" si="366"/>
        <v>1</v>
      </c>
      <c r="K3155" s="47">
        <f t="shared" si="367"/>
        <v>30.9</v>
      </c>
      <c r="L3155" s="47">
        <f t="shared" si="368"/>
        <v>31.43</v>
      </c>
      <c r="M3155" s="47">
        <f t="shared" si="369"/>
        <v>30.83</v>
      </c>
      <c r="N3155" s="47">
        <f t="shared" si="370"/>
        <v>31.16</v>
      </c>
      <c r="O3155" s="48">
        <f t="shared" ca="1" si="371"/>
        <v>1813600</v>
      </c>
    </row>
    <row r="3156" spans="1:15" x14ac:dyDescent="0.25">
      <c r="A3156">
        <v>3141</v>
      </c>
      <c r="B3156" s="84">
        <v>37397</v>
      </c>
      <c r="C3156" s="47">
        <v>42.5</v>
      </c>
      <c r="D3156" s="47">
        <v>43.08</v>
      </c>
      <c r="E3156" s="47">
        <v>42.49</v>
      </c>
      <c r="F3156" s="47">
        <v>43</v>
      </c>
      <c r="G3156" s="48">
        <v>1879500</v>
      </c>
      <c r="H3156" s="47">
        <v>30.95</v>
      </c>
      <c r="I3156" s="51">
        <f t="shared" si="365"/>
        <v>0.71976744186046515</v>
      </c>
      <c r="J3156" s="51">
        <f t="shared" ca="1" si="366"/>
        <v>1</v>
      </c>
      <c r="K3156" s="47">
        <f t="shared" si="367"/>
        <v>30.59</v>
      </c>
      <c r="L3156" s="47">
        <f t="shared" si="368"/>
        <v>31.01</v>
      </c>
      <c r="M3156" s="47">
        <f t="shared" si="369"/>
        <v>30.58</v>
      </c>
      <c r="N3156" s="47">
        <f t="shared" si="370"/>
        <v>30.95</v>
      </c>
      <c r="O3156" s="48">
        <f t="shared" ca="1" si="371"/>
        <v>1879500</v>
      </c>
    </row>
    <row r="3157" spans="1:15" x14ac:dyDescent="0.25">
      <c r="A3157">
        <v>3142</v>
      </c>
      <c r="B3157" s="84">
        <v>37396</v>
      </c>
      <c r="C3157" s="47">
        <v>42.53</v>
      </c>
      <c r="D3157" s="47">
        <v>42.73</v>
      </c>
      <c r="E3157" s="47">
        <v>42.1</v>
      </c>
      <c r="F3157" s="47">
        <v>42.48</v>
      </c>
      <c r="G3157" s="48">
        <v>1370200</v>
      </c>
      <c r="H3157" s="47">
        <v>30.58</v>
      </c>
      <c r="I3157" s="51">
        <f t="shared" si="365"/>
        <v>0.71986817325800379</v>
      </c>
      <c r="J3157" s="51">
        <f t="shared" ca="1" si="366"/>
        <v>1</v>
      </c>
      <c r="K3157" s="47">
        <f t="shared" si="367"/>
        <v>30.62</v>
      </c>
      <c r="L3157" s="47">
        <f t="shared" si="368"/>
        <v>30.76</v>
      </c>
      <c r="M3157" s="47">
        <f t="shared" si="369"/>
        <v>30.31</v>
      </c>
      <c r="N3157" s="47">
        <f t="shared" si="370"/>
        <v>30.58</v>
      </c>
      <c r="O3157" s="48">
        <f t="shared" ca="1" si="371"/>
        <v>1370200</v>
      </c>
    </row>
    <row r="3158" spans="1:15" x14ac:dyDescent="0.25">
      <c r="A3158">
        <v>3143</v>
      </c>
      <c r="B3158" s="84">
        <v>37393</v>
      </c>
      <c r="C3158" s="47">
        <v>42.99</v>
      </c>
      <c r="D3158" s="47">
        <v>42.99</v>
      </c>
      <c r="E3158" s="47">
        <v>42.25</v>
      </c>
      <c r="F3158" s="47">
        <v>42.57</v>
      </c>
      <c r="G3158" s="48">
        <v>2159200</v>
      </c>
      <c r="H3158" s="47">
        <v>30.64</v>
      </c>
      <c r="I3158" s="51">
        <f t="shared" si="365"/>
        <v>0.71975569649988258</v>
      </c>
      <c r="J3158" s="51">
        <f t="shared" ca="1" si="366"/>
        <v>1</v>
      </c>
      <c r="K3158" s="47">
        <f t="shared" si="367"/>
        <v>30.94</v>
      </c>
      <c r="L3158" s="47">
        <f t="shared" si="368"/>
        <v>30.94</v>
      </c>
      <c r="M3158" s="47">
        <f t="shared" si="369"/>
        <v>30.41</v>
      </c>
      <c r="N3158" s="47">
        <f t="shared" si="370"/>
        <v>30.64</v>
      </c>
      <c r="O3158" s="48">
        <f t="shared" ca="1" si="371"/>
        <v>2159200</v>
      </c>
    </row>
    <row r="3159" spans="1:15" x14ac:dyDescent="0.25">
      <c r="A3159">
        <v>3144</v>
      </c>
      <c r="B3159" s="84">
        <v>37392</v>
      </c>
      <c r="C3159" s="47">
        <v>43.95</v>
      </c>
      <c r="D3159" s="47">
        <v>44</v>
      </c>
      <c r="E3159" s="47">
        <v>42.5</v>
      </c>
      <c r="F3159" s="47">
        <v>42.99</v>
      </c>
      <c r="G3159" s="48">
        <v>3110800</v>
      </c>
      <c r="H3159" s="47">
        <v>30.95</v>
      </c>
      <c r="I3159" s="51">
        <f t="shared" si="365"/>
        <v>0.71993486857408695</v>
      </c>
      <c r="J3159" s="51">
        <f t="shared" ca="1" si="366"/>
        <v>1</v>
      </c>
      <c r="K3159" s="47">
        <f t="shared" si="367"/>
        <v>31.64</v>
      </c>
      <c r="L3159" s="47">
        <f t="shared" si="368"/>
        <v>31.68</v>
      </c>
      <c r="M3159" s="47">
        <f t="shared" si="369"/>
        <v>30.6</v>
      </c>
      <c r="N3159" s="47">
        <f t="shared" si="370"/>
        <v>30.95</v>
      </c>
      <c r="O3159" s="48">
        <f t="shared" ca="1" si="371"/>
        <v>3110800</v>
      </c>
    </row>
    <row r="3160" spans="1:15" x14ac:dyDescent="0.25">
      <c r="A3160">
        <v>3145</v>
      </c>
      <c r="B3160" s="84">
        <v>37391</v>
      </c>
      <c r="C3160" s="47">
        <v>44.35</v>
      </c>
      <c r="D3160" s="47">
        <v>44.85</v>
      </c>
      <c r="E3160" s="47">
        <v>43.91</v>
      </c>
      <c r="F3160" s="47">
        <v>44.43</v>
      </c>
      <c r="G3160" s="48">
        <v>1910600</v>
      </c>
      <c r="H3160" s="47">
        <v>31.98</v>
      </c>
      <c r="I3160" s="51">
        <f t="shared" si="365"/>
        <v>0.71978392977717764</v>
      </c>
      <c r="J3160" s="51">
        <f t="shared" ca="1" si="366"/>
        <v>1</v>
      </c>
      <c r="K3160" s="47">
        <f t="shared" si="367"/>
        <v>31.92</v>
      </c>
      <c r="L3160" s="47">
        <f t="shared" si="368"/>
        <v>32.28</v>
      </c>
      <c r="M3160" s="47">
        <f t="shared" si="369"/>
        <v>31.61</v>
      </c>
      <c r="N3160" s="47">
        <f t="shared" si="370"/>
        <v>31.98</v>
      </c>
      <c r="O3160" s="48">
        <f t="shared" ca="1" si="371"/>
        <v>1910600</v>
      </c>
    </row>
    <row r="3161" spans="1:15" x14ac:dyDescent="0.25">
      <c r="A3161">
        <v>3146</v>
      </c>
      <c r="B3161" s="84">
        <v>37390</v>
      </c>
      <c r="C3161" s="47">
        <v>45.5</v>
      </c>
      <c r="D3161" s="47">
        <v>45.7</v>
      </c>
      <c r="E3161" s="47">
        <v>44.33</v>
      </c>
      <c r="F3161" s="47">
        <v>45</v>
      </c>
      <c r="G3161" s="48">
        <v>2835600</v>
      </c>
      <c r="H3161" s="47">
        <v>32.39</v>
      </c>
      <c r="I3161" s="51">
        <f t="shared" si="365"/>
        <v>0.71977777777777774</v>
      </c>
      <c r="J3161" s="51">
        <f t="shared" ca="1" si="366"/>
        <v>1</v>
      </c>
      <c r="K3161" s="47">
        <f t="shared" si="367"/>
        <v>32.75</v>
      </c>
      <c r="L3161" s="47">
        <f t="shared" si="368"/>
        <v>32.89</v>
      </c>
      <c r="M3161" s="47">
        <f t="shared" si="369"/>
        <v>31.91</v>
      </c>
      <c r="N3161" s="47">
        <f t="shared" si="370"/>
        <v>32.39</v>
      </c>
      <c r="O3161" s="48">
        <f t="shared" ca="1" si="371"/>
        <v>2835600</v>
      </c>
    </row>
    <row r="3162" spans="1:15" x14ac:dyDescent="0.25">
      <c r="A3162">
        <v>3147</v>
      </c>
      <c r="B3162" s="84">
        <v>37389</v>
      </c>
      <c r="C3162" s="47">
        <v>44</v>
      </c>
      <c r="D3162" s="47">
        <v>45</v>
      </c>
      <c r="E3162" s="47">
        <v>43.9</v>
      </c>
      <c r="F3162" s="47">
        <v>44.78</v>
      </c>
      <c r="G3162" s="48">
        <v>1368200</v>
      </c>
      <c r="H3162" s="47">
        <v>32.24</v>
      </c>
      <c r="I3162" s="51">
        <f t="shared" si="365"/>
        <v>0.7199642697632872</v>
      </c>
      <c r="J3162" s="51">
        <f t="shared" ca="1" si="366"/>
        <v>1</v>
      </c>
      <c r="K3162" s="47">
        <f t="shared" si="367"/>
        <v>31.68</v>
      </c>
      <c r="L3162" s="47">
        <f t="shared" si="368"/>
        <v>32.4</v>
      </c>
      <c r="M3162" s="47">
        <f t="shared" si="369"/>
        <v>31.61</v>
      </c>
      <c r="N3162" s="47">
        <f t="shared" si="370"/>
        <v>32.24</v>
      </c>
      <c r="O3162" s="48">
        <f t="shared" ca="1" si="371"/>
        <v>1368200</v>
      </c>
    </row>
    <row r="3163" spans="1:15" x14ac:dyDescent="0.25">
      <c r="A3163">
        <v>3148</v>
      </c>
      <c r="B3163" s="84">
        <v>37386</v>
      </c>
      <c r="C3163" s="47">
        <v>44.95</v>
      </c>
      <c r="D3163" s="47">
        <v>45.45</v>
      </c>
      <c r="E3163" s="47">
        <v>43.7</v>
      </c>
      <c r="F3163" s="47">
        <v>43.77</v>
      </c>
      <c r="G3163" s="48">
        <v>2492800</v>
      </c>
      <c r="H3163" s="47">
        <v>31.51</v>
      </c>
      <c r="I3163" s="51">
        <f t="shared" si="365"/>
        <v>0.71989947452593095</v>
      </c>
      <c r="J3163" s="51">
        <f t="shared" ca="1" si="366"/>
        <v>1</v>
      </c>
      <c r="K3163" s="47">
        <f t="shared" si="367"/>
        <v>32.36</v>
      </c>
      <c r="L3163" s="47">
        <f t="shared" si="368"/>
        <v>32.72</v>
      </c>
      <c r="M3163" s="47">
        <f t="shared" si="369"/>
        <v>31.46</v>
      </c>
      <c r="N3163" s="47">
        <f t="shared" si="370"/>
        <v>31.51</v>
      </c>
      <c r="O3163" s="48">
        <f t="shared" ca="1" si="371"/>
        <v>2492800</v>
      </c>
    </row>
    <row r="3164" spans="1:15" x14ac:dyDescent="0.25">
      <c r="A3164">
        <v>3149</v>
      </c>
      <c r="B3164" s="84">
        <v>37385</v>
      </c>
      <c r="C3164" s="47">
        <v>43.7</v>
      </c>
      <c r="D3164" s="47">
        <v>44.54</v>
      </c>
      <c r="E3164" s="47">
        <v>43.61</v>
      </c>
      <c r="F3164" s="47">
        <v>44.3</v>
      </c>
      <c r="G3164" s="48">
        <v>1979400</v>
      </c>
      <c r="H3164" s="47">
        <v>31.89</v>
      </c>
      <c r="I3164" s="51">
        <f t="shared" si="365"/>
        <v>0.71986455981941311</v>
      </c>
      <c r="J3164" s="51">
        <f t="shared" ca="1" si="366"/>
        <v>1</v>
      </c>
      <c r="K3164" s="47">
        <f t="shared" si="367"/>
        <v>31.46</v>
      </c>
      <c r="L3164" s="47">
        <f t="shared" si="368"/>
        <v>32.06</v>
      </c>
      <c r="M3164" s="47">
        <f t="shared" si="369"/>
        <v>31.39</v>
      </c>
      <c r="N3164" s="47">
        <f t="shared" si="370"/>
        <v>31.89</v>
      </c>
      <c r="O3164" s="48">
        <f t="shared" ca="1" si="371"/>
        <v>1979400</v>
      </c>
    </row>
    <row r="3165" spans="1:15" x14ac:dyDescent="0.25">
      <c r="A3165">
        <v>3150</v>
      </c>
      <c r="B3165" s="84">
        <v>37384</v>
      </c>
      <c r="C3165" s="47">
        <v>43.7</v>
      </c>
      <c r="D3165" s="47">
        <v>43.98</v>
      </c>
      <c r="E3165" s="47">
        <v>43.33</v>
      </c>
      <c r="F3165" s="47">
        <v>43.93</v>
      </c>
      <c r="G3165" s="48">
        <v>2250400</v>
      </c>
      <c r="H3165" s="47">
        <v>31.62</v>
      </c>
      <c r="I3165" s="51">
        <f t="shared" si="365"/>
        <v>0.71978147052128394</v>
      </c>
      <c r="J3165" s="51">
        <f t="shared" ca="1" si="366"/>
        <v>1</v>
      </c>
      <c r="K3165" s="47">
        <f t="shared" si="367"/>
        <v>31.45</v>
      </c>
      <c r="L3165" s="47">
        <f t="shared" si="368"/>
        <v>31.66</v>
      </c>
      <c r="M3165" s="47">
        <f t="shared" si="369"/>
        <v>31.19</v>
      </c>
      <c r="N3165" s="47">
        <f t="shared" si="370"/>
        <v>31.62</v>
      </c>
      <c r="O3165" s="48">
        <f t="shared" ca="1" si="371"/>
        <v>2250400</v>
      </c>
    </row>
    <row r="3166" spans="1:15" x14ac:dyDescent="0.25">
      <c r="A3166">
        <v>3151</v>
      </c>
      <c r="B3166" s="84">
        <v>37383</v>
      </c>
      <c r="C3166" s="47">
        <v>42.15</v>
      </c>
      <c r="D3166" s="47">
        <v>43.35</v>
      </c>
      <c r="E3166" s="47">
        <v>41.68</v>
      </c>
      <c r="F3166" s="47">
        <v>42.72</v>
      </c>
      <c r="G3166" s="48">
        <v>2366700</v>
      </c>
      <c r="H3166" s="47">
        <v>30.75</v>
      </c>
      <c r="I3166" s="51">
        <f t="shared" si="365"/>
        <v>0.71980337078651691</v>
      </c>
      <c r="J3166" s="51">
        <f t="shared" ca="1" si="366"/>
        <v>1</v>
      </c>
      <c r="K3166" s="47">
        <f t="shared" si="367"/>
        <v>30.34</v>
      </c>
      <c r="L3166" s="47">
        <f t="shared" si="368"/>
        <v>31.2</v>
      </c>
      <c r="M3166" s="47">
        <f t="shared" si="369"/>
        <v>30</v>
      </c>
      <c r="N3166" s="47">
        <f t="shared" si="370"/>
        <v>30.75</v>
      </c>
      <c r="O3166" s="48">
        <f t="shared" ca="1" si="371"/>
        <v>2366700</v>
      </c>
    </row>
    <row r="3167" spans="1:15" x14ac:dyDescent="0.25">
      <c r="A3167">
        <v>3152</v>
      </c>
      <c r="B3167" s="84">
        <v>37382</v>
      </c>
      <c r="C3167" s="47">
        <v>43.9</v>
      </c>
      <c r="D3167" s="47">
        <v>43.94</v>
      </c>
      <c r="E3167" s="47">
        <v>42.1</v>
      </c>
      <c r="F3167" s="47">
        <v>42.21</v>
      </c>
      <c r="G3167" s="48">
        <v>2002000</v>
      </c>
      <c r="H3167" s="47">
        <v>30.39</v>
      </c>
      <c r="I3167" s="51">
        <f t="shared" si="365"/>
        <v>0.71997157071783935</v>
      </c>
      <c r="J3167" s="51">
        <f t="shared" ca="1" si="366"/>
        <v>1</v>
      </c>
      <c r="K3167" s="47">
        <f t="shared" si="367"/>
        <v>31.61</v>
      </c>
      <c r="L3167" s="47">
        <f t="shared" si="368"/>
        <v>31.64</v>
      </c>
      <c r="M3167" s="47">
        <f t="shared" si="369"/>
        <v>30.31</v>
      </c>
      <c r="N3167" s="47">
        <f t="shared" si="370"/>
        <v>30.39</v>
      </c>
      <c r="O3167" s="48">
        <f t="shared" ca="1" si="371"/>
        <v>2002000</v>
      </c>
    </row>
    <row r="3168" spans="1:15" x14ac:dyDescent="0.25">
      <c r="A3168">
        <v>3153</v>
      </c>
      <c r="B3168" s="84">
        <v>37379</v>
      </c>
      <c r="C3168" s="47">
        <v>44</v>
      </c>
      <c r="D3168" s="47">
        <v>44</v>
      </c>
      <c r="E3168" s="47">
        <v>42.91</v>
      </c>
      <c r="F3168" s="47">
        <v>43.75</v>
      </c>
      <c r="G3168" s="48">
        <v>2494300</v>
      </c>
      <c r="H3168" s="47">
        <v>31.49</v>
      </c>
      <c r="I3168" s="51">
        <f t="shared" si="365"/>
        <v>0.71977142857142851</v>
      </c>
      <c r="J3168" s="51">
        <f t="shared" ca="1" si="366"/>
        <v>1</v>
      </c>
      <c r="K3168" s="47">
        <f t="shared" si="367"/>
        <v>31.67</v>
      </c>
      <c r="L3168" s="47">
        <f t="shared" si="368"/>
        <v>31.67</v>
      </c>
      <c r="M3168" s="47">
        <f t="shared" si="369"/>
        <v>30.89</v>
      </c>
      <c r="N3168" s="47">
        <f t="shared" si="370"/>
        <v>31.49</v>
      </c>
      <c r="O3168" s="48">
        <f t="shared" ca="1" si="371"/>
        <v>2494300</v>
      </c>
    </row>
    <row r="3169" spans="1:15" x14ac:dyDescent="0.25">
      <c r="A3169">
        <v>3154</v>
      </c>
      <c r="B3169" s="84">
        <v>37378</v>
      </c>
      <c r="C3169" s="47">
        <v>42.7</v>
      </c>
      <c r="D3169" s="47">
        <v>43.81</v>
      </c>
      <c r="E3169" s="47">
        <v>42.6</v>
      </c>
      <c r="F3169" s="47">
        <v>43.75</v>
      </c>
      <c r="G3169" s="48">
        <v>3665000</v>
      </c>
      <c r="H3169" s="47">
        <v>31.49</v>
      </c>
      <c r="I3169" s="51">
        <f t="shared" si="365"/>
        <v>0.71977142857142851</v>
      </c>
      <c r="J3169" s="51">
        <f t="shared" ca="1" si="366"/>
        <v>1</v>
      </c>
      <c r="K3169" s="47">
        <f t="shared" si="367"/>
        <v>30.73</v>
      </c>
      <c r="L3169" s="47">
        <f t="shared" si="368"/>
        <v>31.53</v>
      </c>
      <c r="M3169" s="47">
        <f t="shared" si="369"/>
        <v>30.66</v>
      </c>
      <c r="N3169" s="47">
        <f t="shared" si="370"/>
        <v>31.49</v>
      </c>
      <c r="O3169" s="48">
        <f t="shared" ca="1" si="371"/>
        <v>3665000</v>
      </c>
    </row>
    <row r="3170" spans="1:15" x14ac:dyDescent="0.25">
      <c r="A3170">
        <v>3155</v>
      </c>
      <c r="B3170" s="84">
        <v>37377</v>
      </c>
      <c r="C3170" s="47">
        <v>41.8</v>
      </c>
      <c r="D3170" s="47">
        <v>43.04</v>
      </c>
      <c r="E3170" s="47">
        <v>41.31</v>
      </c>
      <c r="F3170" s="47">
        <v>42.4</v>
      </c>
      <c r="G3170" s="48">
        <v>3225100</v>
      </c>
      <c r="H3170" s="47">
        <v>30.52</v>
      </c>
      <c r="I3170" s="51">
        <f t="shared" si="365"/>
        <v>0.71981132075471699</v>
      </c>
      <c r="J3170" s="51">
        <f t="shared" ca="1" si="366"/>
        <v>1</v>
      </c>
      <c r="K3170" s="47">
        <f t="shared" si="367"/>
        <v>30.09</v>
      </c>
      <c r="L3170" s="47">
        <f t="shared" si="368"/>
        <v>30.98</v>
      </c>
      <c r="M3170" s="47">
        <f t="shared" si="369"/>
        <v>29.74</v>
      </c>
      <c r="N3170" s="47">
        <f t="shared" si="370"/>
        <v>30.52</v>
      </c>
      <c r="O3170" s="48">
        <f t="shared" ca="1" si="371"/>
        <v>3225100</v>
      </c>
    </row>
    <row r="3171" spans="1:15" x14ac:dyDescent="0.25">
      <c r="A3171">
        <v>3156</v>
      </c>
      <c r="B3171" s="84">
        <v>37376</v>
      </c>
      <c r="C3171" s="47">
        <v>40.799999999999997</v>
      </c>
      <c r="D3171" s="47">
        <v>43.05</v>
      </c>
      <c r="E3171" s="47">
        <v>40.799999999999997</v>
      </c>
      <c r="F3171" s="47">
        <v>42.3</v>
      </c>
      <c r="G3171" s="48">
        <v>5527600</v>
      </c>
      <c r="H3171" s="47">
        <v>30.45</v>
      </c>
      <c r="I3171" s="51">
        <f t="shared" si="365"/>
        <v>0.71985815602836878</v>
      </c>
      <c r="J3171" s="51">
        <f t="shared" ca="1" si="366"/>
        <v>1</v>
      </c>
      <c r="K3171" s="47">
        <f t="shared" si="367"/>
        <v>29.37</v>
      </c>
      <c r="L3171" s="47">
        <f t="shared" si="368"/>
        <v>30.99</v>
      </c>
      <c r="M3171" s="47">
        <f t="shared" si="369"/>
        <v>29.37</v>
      </c>
      <c r="N3171" s="47">
        <f t="shared" si="370"/>
        <v>30.45</v>
      </c>
      <c r="O3171" s="48">
        <f t="shared" ca="1" si="371"/>
        <v>5527600</v>
      </c>
    </row>
    <row r="3172" spans="1:15" x14ac:dyDescent="0.25">
      <c r="A3172">
        <v>3157</v>
      </c>
      <c r="B3172" s="84">
        <v>37375</v>
      </c>
      <c r="C3172" s="47">
        <v>40.700000000000003</v>
      </c>
      <c r="D3172" s="47">
        <v>40.75</v>
      </c>
      <c r="E3172" s="47">
        <v>40</v>
      </c>
      <c r="F3172" s="47">
        <v>40.06</v>
      </c>
      <c r="G3172" s="48">
        <v>1488800</v>
      </c>
      <c r="H3172" s="47">
        <v>28.84</v>
      </c>
      <c r="I3172" s="51">
        <f t="shared" si="365"/>
        <v>0.7199201198202696</v>
      </c>
      <c r="J3172" s="51">
        <f t="shared" ca="1" si="366"/>
        <v>1</v>
      </c>
      <c r="K3172" s="47">
        <f t="shared" si="367"/>
        <v>29.3</v>
      </c>
      <c r="L3172" s="47">
        <f t="shared" si="368"/>
        <v>29.34</v>
      </c>
      <c r="M3172" s="47">
        <f t="shared" si="369"/>
        <v>28.8</v>
      </c>
      <c r="N3172" s="47">
        <f t="shared" si="370"/>
        <v>28.84</v>
      </c>
      <c r="O3172" s="48">
        <f t="shared" ca="1" si="371"/>
        <v>1488800</v>
      </c>
    </row>
    <row r="3173" spans="1:15" x14ac:dyDescent="0.25">
      <c r="A3173">
        <v>3158</v>
      </c>
      <c r="B3173" s="84">
        <v>37372</v>
      </c>
      <c r="C3173" s="47">
        <v>40.450000000000003</v>
      </c>
      <c r="D3173" s="47">
        <v>40.69</v>
      </c>
      <c r="E3173" s="47">
        <v>39.880000000000003</v>
      </c>
      <c r="F3173" s="47">
        <v>40.01</v>
      </c>
      <c r="G3173" s="48">
        <v>1409700</v>
      </c>
      <c r="H3173" s="47">
        <v>28.8</v>
      </c>
      <c r="I3173" s="51">
        <f t="shared" si="365"/>
        <v>0.71982004498875285</v>
      </c>
      <c r="J3173" s="51">
        <f t="shared" ca="1" si="366"/>
        <v>1</v>
      </c>
      <c r="K3173" s="47">
        <f t="shared" si="367"/>
        <v>29.12</v>
      </c>
      <c r="L3173" s="47">
        <f t="shared" si="368"/>
        <v>29.29</v>
      </c>
      <c r="M3173" s="47">
        <f t="shared" si="369"/>
        <v>28.71</v>
      </c>
      <c r="N3173" s="47">
        <f t="shared" si="370"/>
        <v>28.8</v>
      </c>
      <c r="O3173" s="48">
        <f t="shared" ca="1" si="371"/>
        <v>1409700</v>
      </c>
    </row>
    <row r="3174" spans="1:15" x14ac:dyDescent="0.25">
      <c r="A3174">
        <v>3159</v>
      </c>
      <c r="B3174" s="84">
        <v>37371</v>
      </c>
      <c r="C3174" s="47">
        <v>40.44</v>
      </c>
      <c r="D3174" s="47">
        <v>40.700000000000003</v>
      </c>
      <c r="E3174" s="47">
        <v>39.9</v>
      </c>
      <c r="F3174" s="47">
        <v>40.53</v>
      </c>
      <c r="G3174" s="48">
        <v>1872800</v>
      </c>
      <c r="H3174" s="47">
        <v>29.18</v>
      </c>
      <c r="I3174" s="51">
        <f t="shared" si="365"/>
        <v>0.71996052306933134</v>
      </c>
      <c r="J3174" s="51">
        <f t="shared" ca="1" si="366"/>
        <v>1</v>
      </c>
      <c r="K3174" s="47">
        <f t="shared" si="367"/>
        <v>29.12</v>
      </c>
      <c r="L3174" s="47">
        <f t="shared" si="368"/>
        <v>29.3</v>
      </c>
      <c r="M3174" s="47">
        <f t="shared" si="369"/>
        <v>28.73</v>
      </c>
      <c r="N3174" s="47">
        <f t="shared" si="370"/>
        <v>29.18</v>
      </c>
      <c r="O3174" s="48">
        <f t="shared" ca="1" si="371"/>
        <v>1872800</v>
      </c>
    </row>
    <row r="3175" spans="1:15" x14ac:dyDescent="0.25">
      <c r="A3175">
        <v>3160</v>
      </c>
      <c r="B3175" s="84">
        <v>37370</v>
      </c>
      <c r="C3175" s="47">
        <v>41</v>
      </c>
      <c r="D3175" s="47">
        <v>41.75</v>
      </c>
      <c r="E3175" s="47">
        <v>40.4</v>
      </c>
      <c r="F3175" s="47">
        <v>40.44</v>
      </c>
      <c r="G3175" s="48">
        <v>3221500</v>
      </c>
      <c r="H3175" s="47">
        <v>29.11</v>
      </c>
      <c r="I3175" s="51">
        <f t="shared" si="365"/>
        <v>0.71983184965380809</v>
      </c>
      <c r="J3175" s="51">
        <f t="shared" ca="1" si="366"/>
        <v>1</v>
      </c>
      <c r="K3175" s="47">
        <f t="shared" si="367"/>
        <v>29.51</v>
      </c>
      <c r="L3175" s="47">
        <f t="shared" si="368"/>
        <v>30.05</v>
      </c>
      <c r="M3175" s="47">
        <f t="shared" si="369"/>
        <v>29.08</v>
      </c>
      <c r="N3175" s="47">
        <f t="shared" si="370"/>
        <v>29.11</v>
      </c>
      <c r="O3175" s="48">
        <f t="shared" ca="1" si="371"/>
        <v>3221500</v>
      </c>
    </row>
    <row r="3176" spans="1:15" x14ac:dyDescent="0.25">
      <c r="A3176">
        <v>3161</v>
      </c>
      <c r="B3176" s="84">
        <v>37369</v>
      </c>
      <c r="C3176" s="47">
        <v>39.15</v>
      </c>
      <c r="D3176" s="47">
        <v>41.15</v>
      </c>
      <c r="E3176" s="47">
        <v>39.1</v>
      </c>
      <c r="F3176" s="47">
        <v>40.4</v>
      </c>
      <c r="G3176" s="48">
        <v>2722600</v>
      </c>
      <c r="H3176" s="47">
        <v>29.08</v>
      </c>
      <c r="I3176" s="51">
        <f t="shared" si="365"/>
        <v>0.71980198019801978</v>
      </c>
      <c r="J3176" s="51">
        <f t="shared" ca="1" si="366"/>
        <v>1</v>
      </c>
      <c r="K3176" s="47">
        <f t="shared" si="367"/>
        <v>28.18</v>
      </c>
      <c r="L3176" s="47">
        <f t="shared" si="368"/>
        <v>29.62</v>
      </c>
      <c r="M3176" s="47">
        <f t="shared" si="369"/>
        <v>28.14</v>
      </c>
      <c r="N3176" s="47">
        <f t="shared" si="370"/>
        <v>29.08</v>
      </c>
      <c r="O3176" s="48">
        <f t="shared" ca="1" si="371"/>
        <v>2722600</v>
      </c>
    </row>
    <row r="3177" spans="1:15" x14ac:dyDescent="0.25">
      <c r="A3177">
        <v>3162</v>
      </c>
      <c r="B3177" s="84">
        <v>37368</v>
      </c>
      <c r="C3177" s="47">
        <v>39.85</v>
      </c>
      <c r="D3177" s="47">
        <v>40.08</v>
      </c>
      <c r="E3177" s="47">
        <v>38.869999999999997</v>
      </c>
      <c r="F3177" s="47">
        <v>39</v>
      </c>
      <c r="G3177" s="48">
        <v>2351100</v>
      </c>
      <c r="H3177" s="47">
        <v>28.07</v>
      </c>
      <c r="I3177" s="51">
        <f t="shared" si="365"/>
        <v>0.71974358974358976</v>
      </c>
      <c r="J3177" s="51">
        <f t="shared" ca="1" si="366"/>
        <v>1</v>
      </c>
      <c r="K3177" s="47">
        <f t="shared" si="367"/>
        <v>28.68</v>
      </c>
      <c r="L3177" s="47">
        <f t="shared" si="368"/>
        <v>28.85</v>
      </c>
      <c r="M3177" s="47">
        <f t="shared" si="369"/>
        <v>27.98</v>
      </c>
      <c r="N3177" s="47">
        <f t="shared" si="370"/>
        <v>28.07</v>
      </c>
      <c r="O3177" s="48">
        <f t="shared" ca="1" si="371"/>
        <v>2351100</v>
      </c>
    </row>
    <row r="3178" spans="1:15" x14ac:dyDescent="0.25">
      <c r="A3178">
        <v>3163</v>
      </c>
      <c r="B3178" s="84">
        <v>37365</v>
      </c>
      <c r="C3178" s="47">
        <v>39</v>
      </c>
      <c r="D3178" s="47">
        <v>39.799999999999997</v>
      </c>
      <c r="E3178" s="47">
        <v>38.799999999999997</v>
      </c>
      <c r="F3178" s="47">
        <v>39.56</v>
      </c>
      <c r="G3178" s="48">
        <v>2562900</v>
      </c>
      <c r="H3178" s="47">
        <v>28.48</v>
      </c>
      <c r="I3178" s="51">
        <f t="shared" si="365"/>
        <v>0.71991911021233568</v>
      </c>
      <c r="J3178" s="51">
        <f t="shared" ca="1" si="366"/>
        <v>1</v>
      </c>
      <c r="K3178" s="47">
        <f t="shared" si="367"/>
        <v>28.08</v>
      </c>
      <c r="L3178" s="47">
        <f t="shared" si="368"/>
        <v>28.65</v>
      </c>
      <c r="M3178" s="47">
        <f t="shared" si="369"/>
        <v>27.93</v>
      </c>
      <c r="N3178" s="47">
        <f t="shared" si="370"/>
        <v>28.48</v>
      </c>
      <c r="O3178" s="48">
        <f t="shared" ca="1" si="371"/>
        <v>2562900</v>
      </c>
    </row>
    <row r="3179" spans="1:15" x14ac:dyDescent="0.25">
      <c r="A3179">
        <v>3164</v>
      </c>
      <c r="B3179" s="84">
        <v>37364</v>
      </c>
      <c r="C3179" s="47">
        <v>38.75</v>
      </c>
      <c r="D3179" s="47">
        <v>39.200000000000003</v>
      </c>
      <c r="E3179" s="47">
        <v>38.5</v>
      </c>
      <c r="F3179" s="47">
        <v>38.72</v>
      </c>
      <c r="G3179" s="48">
        <v>2590100</v>
      </c>
      <c r="H3179" s="47">
        <v>27.87</v>
      </c>
      <c r="I3179" s="51">
        <f t="shared" si="365"/>
        <v>0.71978305785123975</v>
      </c>
      <c r="J3179" s="51">
        <f t="shared" ca="1" si="366"/>
        <v>1</v>
      </c>
      <c r="K3179" s="47">
        <f t="shared" si="367"/>
        <v>27.89</v>
      </c>
      <c r="L3179" s="47">
        <f t="shared" si="368"/>
        <v>28.22</v>
      </c>
      <c r="M3179" s="47">
        <f t="shared" si="369"/>
        <v>27.71</v>
      </c>
      <c r="N3179" s="47">
        <f t="shared" si="370"/>
        <v>27.87</v>
      </c>
      <c r="O3179" s="48">
        <f t="shared" ca="1" si="371"/>
        <v>2590100</v>
      </c>
    </row>
    <row r="3180" spans="1:15" x14ac:dyDescent="0.25">
      <c r="A3180">
        <v>3165</v>
      </c>
      <c r="B3180" s="84">
        <v>37363</v>
      </c>
      <c r="C3180" s="47">
        <v>38.86</v>
      </c>
      <c r="D3180" s="47">
        <v>38.9</v>
      </c>
      <c r="E3180" s="47">
        <v>37.4</v>
      </c>
      <c r="F3180" s="47">
        <v>38.049999999999997</v>
      </c>
      <c r="G3180" s="48">
        <v>2372100</v>
      </c>
      <c r="H3180" s="47">
        <v>27.39</v>
      </c>
      <c r="I3180" s="51">
        <f t="shared" si="365"/>
        <v>0.71984231274638644</v>
      </c>
      <c r="J3180" s="51">
        <f t="shared" ca="1" si="366"/>
        <v>1</v>
      </c>
      <c r="K3180" s="47">
        <f t="shared" si="367"/>
        <v>27.97</v>
      </c>
      <c r="L3180" s="47">
        <f t="shared" si="368"/>
        <v>28</v>
      </c>
      <c r="M3180" s="47">
        <f t="shared" si="369"/>
        <v>26.92</v>
      </c>
      <c r="N3180" s="47">
        <f t="shared" si="370"/>
        <v>27.39</v>
      </c>
      <c r="O3180" s="48">
        <f t="shared" ca="1" si="371"/>
        <v>2372100</v>
      </c>
    </row>
    <row r="3181" spans="1:15" x14ac:dyDescent="0.25">
      <c r="A3181">
        <v>3166</v>
      </c>
      <c r="B3181" s="84">
        <v>37362</v>
      </c>
      <c r="C3181" s="47">
        <v>38.380000000000003</v>
      </c>
      <c r="D3181" s="47">
        <v>39.1</v>
      </c>
      <c r="E3181" s="47">
        <v>38.369999999999997</v>
      </c>
      <c r="F3181" s="47">
        <v>38.86</v>
      </c>
      <c r="G3181" s="48">
        <v>1632400</v>
      </c>
      <c r="H3181" s="47">
        <v>27.97</v>
      </c>
      <c r="I3181" s="51">
        <f t="shared" si="365"/>
        <v>0.71976325270200714</v>
      </c>
      <c r="J3181" s="51">
        <f t="shared" ca="1" si="366"/>
        <v>1</v>
      </c>
      <c r="K3181" s="47">
        <f t="shared" si="367"/>
        <v>27.62</v>
      </c>
      <c r="L3181" s="47">
        <f t="shared" si="368"/>
        <v>28.14</v>
      </c>
      <c r="M3181" s="47">
        <f t="shared" si="369"/>
        <v>27.62</v>
      </c>
      <c r="N3181" s="47">
        <f t="shared" si="370"/>
        <v>27.97</v>
      </c>
      <c r="O3181" s="48">
        <f t="shared" ca="1" si="371"/>
        <v>1632400</v>
      </c>
    </row>
    <row r="3182" spans="1:15" x14ac:dyDescent="0.25">
      <c r="A3182">
        <v>3167</v>
      </c>
      <c r="B3182" s="84">
        <v>37361</v>
      </c>
      <c r="C3182" s="47">
        <v>39.25</v>
      </c>
      <c r="D3182" s="47">
        <v>39.270000000000003</v>
      </c>
      <c r="E3182" s="47">
        <v>38.200000000000003</v>
      </c>
      <c r="F3182" s="47">
        <v>38.380000000000003</v>
      </c>
      <c r="G3182" s="48">
        <v>2446800</v>
      </c>
      <c r="H3182" s="47">
        <v>27.63</v>
      </c>
      <c r="I3182" s="51">
        <f t="shared" si="365"/>
        <v>0.71990620114643034</v>
      </c>
      <c r="J3182" s="51">
        <f t="shared" ca="1" si="366"/>
        <v>1</v>
      </c>
      <c r="K3182" s="47">
        <f t="shared" si="367"/>
        <v>28.26</v>
      </c>
      <c r="L3182" s="47">
        <f t="shared" si="368"/>
        <v>28.27</v>
      </c>
      <c r="M3182" s="47">
        <f t="shared" si="369"/>
        <v>27.5</v>
      </c>
      <c r="N3182" s="47">
        <f t="shared" si="370"/>
        <v>27.63</v>
      </c>
      <c r="O3182" s="48">
        <f t="shared" ca="1" si="371"/>
        <v>2446800</v>
      </c>
    </row>
    <row r="3183" spans="1:15" x14ac:dyDescent="0.25">
      <c r="A3183">
        <v>3168</v>
      </c>
      <c r="B3183" s="84">
        <v>37358</v>
      </c>
      <c r="C3183" s="47">
        <v>39.299999999999997</v>
      </c>
      <c r="D3183" s="47">
        <v>39.56</v>
      </c>
      <c r="E3183" s="47">
        <v>38.4</v>
      </c>
      <c r="F3183" s="47">
        <v>39.11</v>
      </c>
      <c r="G3183" s="48">
        <v>2159000</v>
      </c>
      <c r="H3183" s="47">
        <v>28.15</v>
      </c>
      <c r="I3183" s="51">
        <f t="shared" si="365"/>
        <v>0.71976476604448991</v>
      </c>
      <c r="J3183" s="51">
        <f t="shared" ca="1" si="366"/>
        <v>1</v>
      </c>
      <c r="K3183" s="47">
        <f t="shared" si="367"/>
        <v>28.29</v>
      </c>
      <c r="L3183" s="47">
        <f t="shared" si="368"/>
        <v>28.47</v>
      </c>
      <c r="M3183" s="47">
        <f t="shared" si="369"/>
        <v>27.64</v>
      </c>
      <c r="N3183" s="47">
        <f t="shared" si="370"/>
        <v>28.15</v>
      </c>
      <c r="O3183" s="48">
        <f t="shared" ca="1" si="371"/>
        <v>2159000</v>
      </c>
    </row>
    <row r="3184" spans="1:15" x14ac:dyDescent="0.25">
      <c r="A3184">
        <v>3169</v>
      </c>
      <c r="B3184" s="84">
        <v>37357</v>
      </c>
      <c r="C3184" s="47">
        <v>39.799999999999997</v>
      </c>
      <c r="D3184" s="47">
        <v>39.85</v>
      </c>
      <c r="E3184" s="47">
        <v>39.15</v>
      </c>
      <c r="F3184" s="47">
        <v>39.25</v>
      </c>
      <c r="G3184" s="48">
        <v>2419900</v>
      </c>
      <c r="H3184" s="47">
        <v>28.25</v>
      </c>
      <c r="I3184" s="51">
        <f t="shared" si="365"/>
        <v>0.71974522292993626</v>
      </c>
      <c r="J3184" s="51">
        <f t="shared" ca="1" si="366"/>
        <v>1</v>
      </c>
      <c r="K3184" s="47">
        <f t="shared" si="367"/>
        <v>28.65</v>
      </c>
      <c r="L3184" s="47">
        <f t="shared" si="368"/>
        <v>28.68</v>
      </c>
      <c r="M3184" s="47">
        <f t="shared" si="369"/>
        <v>28.18</v>
      </c>
      <c r="N3184" s="47">
        <f t="shared" si="370"/>
        <v>28.25</v>
      </c>
      <c r="O3184" s="48">
        <f t="shared" ca="1" si="371"/>
        <v>2419900</v>
      </c>
    </row>
    <row r="3185" spans="1:15" x14ac:dyDescent="0.25">
      <c r="A3185">
        <v>3170</v>
      </c>
      <c r="B3185" s="84">
        <v>37356</v>
      </c>
      <c r="C3185" s="47">
        <v>39.35</v>
      </c>
      <c r="D3185" s="47">
        <v>39.700000000000003</v>
      </c>
      <c r="E3185" s="47">
        <v>39.15</v>
      </c>
      <c r="F3185" s="47">
        <v>39.67</v>
      </c>
      <c r="G3185" s="48">
        <v>3657400</v>
      </c>
      <c r="H3185" s="47">
        <v>28.56</v>
      </c>
      <c r="I3185" s="51">
        <f t="shared" si="365"/>
        <v>0.71993950088227876</v>
      </c>
      <c r="J3185" s="51">
        <f t="shared" ca="1" si="366"/>
        <v>1</v>
      </c>
      <c r="K3185" s="47">
        <f t="shared" si="367"/>
        <v>28.33</v>
      </c>
      <c r="L3185" s="47">
        <f t="shared" si="368"/>
        <v>28.58</v>
      </c>
      <c r="M3185" s="47">
        <f t="shared" si="369"/>
        <v>28.19</v>
      </c>
      <c r="N3185" s="47">
        <f t="shared" si="370"/>
        <v>28.56</v>
      </c>
      <c r="O3185" s="48">
        <f t="shared" ca="1" si="371"/>
        <v>3657400</v>
      </c>
    </row>
    <row r="3186" spans="1:15" x14ac:dyDescent="0.25">
      <c r="A3186">
        <v>3171</v>
      </c>
      <c r="B3186" s="84">
        <v>37355</v>
      </c>
      <c r="C3186" s="47">
        <v>39.25</v>
      </c>
      <c r="D3186" s="47">
        <v>39.25</v>
      </c>
      <c r="E3186" s="47">
        <v>38.33</v>
      </c>
      <c r="F3186" s="47">
        <v>38.700000000000003</v>
      </c>
      <c r="G3186" s="48">
        <v>1405600</v>
      </c>
      <c r="H3186" s="47">
        <v>27.86</v>
      </c>
      <c r="I3186" s="51">
        <f t="shared" si="365"/>
        <v>0.71989664082687332</v>
      </c>
      <c r="J3186" s="51">
        <f t="shared" ca="1" si="366"/>
        <v>1</v>
      </c>
      <c r="K3186" s="47">
        <f t="shared" si="367"/>
        <v>28.26</v>
      </c>
      <c r="L3186" s="47">
        <f t="shared" si="368"/>
        <v>28.26</v>
      </c>
      <c r="M3186" s="47">
        <f t="shared" si="369"/>
        <v>27.59</v>
      </c>
      <c r="N3186" s="47">
        <f t="shared" si="370"/>
        <v>27.86</v>
      </c>
      <c r="O3186" s="48">
        <f t="shared" ca="1" si="371"/>
        <v>1405600</v>
      </c>
    </row>
    <row r="3187" spans="1:15" x14ac:dyDescent="0.25">
      <c r="A3187">
        <v>3172</v>
      </c>
      <c r="B3187" s="84">
        <v>37354</v>
      </c>
      <c r="C3187" s="47">
        <v>39</v>
      </c>
      <c r="D3187" s="47">
        <v>39.14</v>
      </c>
      <c r="E3187" s="47">
        <v>38.57</v>
      </c>
      <c r="F3187" s="47">
        <v>39</v>
      </c>
      <c r="G3187" s="48">
        <v>1640600</v>
      </c>
      <c r="H3187" s="47">
        <v>28.07</v>
      </c>
      <c r="I3187" s="51">
        <f t="shared" si="365"/>
        <v>0.71974358974358976</v>
      </c>
      <c r="J3187" s="51">
        <f t="shared" ca="1" si="366"/>
        <v>1</v>
      </c>
      <c r="K3187" s="47">
        <f t="shared" si="367"/>
        <v>28.07</v>
      </c>
      <c r="L3187" s="47">
        <f t="shared" si="368"/>
        <v>28.17</v>
      </c>
      <c r="M3187" s="47">
        <f t="shared" si="369"/>
        <v>27.76</v>
      </c>
      <c r="N3187" s="47">
        <f t="shared" si="370"/>
        <v>28.07</v>
      </c>
      <c r="O3187" s="48">
        <f t="shared" ca="1" si="371"/>
        <v>1640600</v>
      </c>
    </row>
    <row r="3188" spans="1:15" x14ac:dyDescent="0.25">
      <c r="A3188">
        <v>3173</v>
      </c>
      <c r="B3188" s="84">
        <v>37351</v>
      </c>
      <c r="C3188" s="47">
        <v>39</v>
      </c>
      <c r="D3188" s="47">
        <v>39.200000000000003</v>
      </c>
      <c r="E3188" s="47">
        <v>38.56</v>
      </c>
      <c r="F3188" s="47">
        <v>38.89</v>
      </c>
      <c r="G3188" s="48">
        <v>3237100</v>
      </c>
      <c r="H3188" s="47">
        <v>28</v>
      </c>
      <c r="I3188" s="51">
        <f t="shared" si="365"/>
        <v>0.71997942915916691</v>
      </c>
      <c r="J3188" s="51">
        <f t="shared" ca="1" si="366"/>
        <v>1</v>
      </c>
      <c r="K3188" s="47">
        <f t="shared" si="367"/>
        <v>28.08</v>
      </c>
      <c r="L3188" s="47">
        <f t="shared" si="368"/>
        <v>28.22</v>
      </c>
      <c r="M3188" s="47">
        <f t="shared" si="369"/>
        <v>27.76</v>
      </c>
      <c r="N3188" s="47">
        <f t="shared" si="370"/>
        <v>28</v>
      </c>
      <c r="O3188" s="48">
        <f t="shared" ca="1" si="371"/>
        <v>3237100</v>
      </c>
    </row>
    <row r="3189" spans="1:15" x14ac:dyDescent="0.25">
      <c r="A3189">
        <v>3174</v>
      </c>
      <c r="B3189" s="84">
        <v>37350</v>
      </c>
      <c r="C3189" s="47">
        <v>39.5</v>
      </c>
      <c r="D3189" s="47">
        <v>39.94</v>
      </c>
      <c r="E3189" s="47">
        <v>37.950000000000003</v>
      </c>
      <c r="F3189" s="47">
        <v>38.42</v>
      </c>
      <c r="G3189" s="48">
        <v>4752900</v>
      </c>
      <c r="H3189" s="47">
        <v>27.66</v>
      </c>
      <c r="I3189" s="51">
        <f t="shared" si="365"/>
        <v>0.71993753253513793</v>
      </c>
      <c r="J3189" s="51">
        <f t="shared" ca="1" si="366"/>
        <v>1</v>
      </c>
      <c r="K3189" s="47">
        <f t="shared" si="367"/>
        <v>28.44</v>
      </c>
      <c r="L3189" s="47">
        <f t="shared" si="368"/>
        <v>28.75</v>
      </c>
      <c r="M3189" s="47">
        <f t="shared" si="369"/>
        <v>27.32</v>
      </c>
      <c r="N3189" s="47">
        <f t="shared" si="370"/>
        <v>27.66</v>
      </c>
      <c r="O3189" s="48">
        <f t="shared" ca="1" si="371"/>
        <v>4752900</v>
      </c>
    </row>
    <row r="3190" spans="1:15" x14ac:dyDescent="0.25">
      <c r="A3190">
        <v>3175</v>
      </c>
      <c r="B3190" s="84">
        <v>37349</v>
      </c>
      <c r="C3190" s="47">
        <v>41.83</v>
      </c>
      <c r="D3190" s="47">
        <v>41.83</v>
      </c>
      <c r="E3190" s="47">
        <v>40.130000000000003</v>
      </c>
      <c r="F3190" s="47">
        <v>40.25</v>
      </c>
      <c r="G3190" s="48">
        <v>2504300</v>
      </c>
      <c r="H3190" s="47">
        <v>28.83</v>
      </c>
      <c r="I3190" s="51">
        <f t="shared" si="365"/>
        <v>0.71627329192546585</v>
      </c>
      <c r="J3190" s="51">
        <f t="shared" ca="1" si="366"/>
        <v>1</v>
      </c>
      <c r="K3190" s="47">
        <f t="shared" si="367"/>
        <v>29.96</v>
      </c>
      <c r="L3190" s="47">
        <f t="shared" si="368"/>
        <v>29.96</v>
      </c>
      <c r="M3190" s="47">
        <f t="shared" si="369"/>
        <v>28.74</v>
      </c>
      <c r="N3190" s="47">
        <f t="shared" si="370"/>
        <v>28.83</v>
      </c>
      <c r="O3190" s="48">
        <f t="shared" ca="1" si="371"/>
        <v>2504300</v>
      </c>
    </row>
    <row r="3191" spans="1:15" x14ac:dyDescent="0.25">
      <c r="A3191">
        <v>3176</v>
      </c>
      <c r="B3191" s="84">
        <v>37348</v>
      </c>
      <c r="C3191" s="47">
        <v>41.95</v>
      </c>
      <c r="D3191" s="47">
        <v>42.89</v>
      </c>
      <c r="E3191" s="47">
        <v>41.5</v>
      </c>
      <c r="F3191" s="47">
        <v>41.75</v>
      </c>
      <c r="G3191" s="48">
        <v>2824700</v>
      </c>
      <c r="H3191" s="47">
        <v>29.91</v>
      </c>
      <c r="I3191" s="51">
        <f t="shared" si="365"/>
        <v>0.7164071856287425</v>
      </c>
      <c r="J3191" s="51">
        <f t="shared" ca="1" si="366"/>
        <v>1</v>
      </c>
      <c r="K3191" s="47">
        <f t="shared" si="367"/>
        <v>30.05</v>
      </c>
      <c r="L3191" s="47">
        <f t="shared" si="368"/>
        <v>30.73</v>
      </c>
      <c r="M3191" s="47">
        <f t="shared" si="369"/>
        <v>29.73</v>
      </c>
      <c r="N3191" s="47">
        <f t="shared" si="370"/>
        <v>29.91</v>
      </c>
      <c r="O3191" s="48">
        <f t="shared" ca="1" si="371"/>
        <v>2824700</v>
      </c>
    </row>
    <row r="3192" spans="1:15" x14ac:dyDescent="0.25">
      <c r="A3192">
        <v>3177</v>
      </c>
      <c r="B3192" s="84">
        <v>37347</v>
      </c>
      <c r="C3192" s="47">
        <v>40.799999999999997</v>
      </c>
      <c r="D3192" s="47">
        <v>42.3</v>
      </c>
      <c r="E3192" s="47">
        <v>40.700000000000003</v>
      </c>
      <c r="F3192" s="47">
        <v>41.75</v>
      </c>
      <c r="G3192" s="48">
        <v>1793500</v>
      </c>
      <c r="H3192" s="47">
        <v>29.91</v>
      </c>
      <c r="I3192" s="51">
        <f t="shared" si="365"/>
        <v>0.7164071856287425</v>
      </c>
      <c r="J3192" s="51">
        <f t="shared" ca="1" si="366"/>
        <v>1</v>
      </c>
      <c r="K3192" s="47">
        <f t="shared" si="367"/>
        <v>29.23</v>
      </c>
      <c r="L3192" s="47">
        <f t="shared" si="368"/>
        <v>30.3</v>
      </c>
      <c r="M3192" s="47">
        <f t="shared" si="369"/>
        <v>29.16</v>
      </c>
      <c r="N3192" s="47">
        <f t="shared" si="370"/>
        <v>29.91</v>
      </c>
      <c r="O3192" s="48">
        <f t="shared" ca="1" si="371"/>
        <v>1793500</v>
      </c>
    </row>
    <row r="3193" spans="1:15" x14ac:dyDescent="0.25">
      <c r="A3193">
        <v>3178</v>
      </c>
      <c r="B3193" s="84">
        <v>37343</v>
      </c>
      <c r="C3193" s="47">
        <v>41.95</v>
      </c>
      <c r="D3193" s="47">
        <v>41.95</v>
      </c>
      <c r="E3193" s="47">
        <v>40.549999999999997</v>
      </c>
      <c r="F3193" s="47">
        <v>41.05</v>
      </c>
      <c r="G3193" s="48">
        <v>1660000</v>
      </c>
      <c r="H3193" s="47">
        <v>29.4</v>
      </c>
      <c r="I3193" s="51">
        <f t="shared" si="365"/>
        <v>0.71619975639464073</v>
      </c>
      <c r="J3193" s="51">
        <f t="shared" ca="1" si="366"/>
        <v>1</v>
      </c>
      <c r="K3193" s="47">
        <f t="shared" si="367"/>
        <v>30.04</v>
      </c>
      <c r="L3193" s="47">
        <f t="shared" si="368"/>
        <v>30.04</v>
      </c>
      <c r="M3193" s="47">
        <f t="shared" si="369"/>
        <v>29.04</v>
      </c>
      <c r="N3193" s="47">
        <f t="shared" si="370"/>
        <v>29.4</v>
      </c>
      <c r="O3193" s="48">
        <f t="shared" ca="1" si="371"/>
        <v>1660000</v>
      </c>
    </row>
    <row r="3194" spans="1:15" x14ac:dyDescent="0.25">
      <c r="A3194">
        <v>3179</v>
      </c>
      <c r="B3194" s="84">
        <v>37342</v>
      </c>
      <c r="C3194" s="47">
        <v>39.72</v>
      </c>
      <c r="D3194" s="47">
        <v>41.79</v>
      </c>
      <c r="E3194" s="47">
        <v>39.71</v>
      </c>
      <c r="F3194" s="47">
        <v>40.549999999999997</v>
      </c>
      <c r="G3194" s="48">
        <v>4909200</v>
      </c>
      <c r="H3194" s="47">
        <v>29.05</v>
      </c>
      <c r="I3194" s="51">
        <f t="shared" si="365"/>
        <v>0.71639950678175102</v>
      </c>
      <c r="J3194" s="51">
        <f t="shared" ca="1" si="366"/>
        <v>1</v>
      </c>
      <c r="K3194" s="47">
        <f t="shared" si="367"/>
        <v>28.46</v>
      </c>
      <c r="L3194" s="47">
        <f t="shared" si="368"/>
        <v>29.94</v>
      </c>
      <c r="M3194" s="47">
        <f t="shared" si="369"/>
        <v>28.45</v>
      </c>
      <c r="N3194" s="47">
        <f t="shared" si="370"/>
        <v>29.05</v>
      </c>
      <c r="O3194" s="48">
        <f t="shared" ca="1" si="371"/>
        <v>4909200</v>
      </c>
    </row>
    <row r="3195" spans="1:15" x14ac:dyDescent="0.25">
      <c r="A3195">
        <v>3180</v>
      </c>
      <c r="B3195" s="84">
        <v>37341</v>
      </c>
      <c r="C3195" s="47">
        <v>39.29</v>
      </c>
      <c r="D3195" s="47">
        <v>40.43</v>
      </c>
      <c r="E3195" s="47">
        <v>39.17</v>
      </c>
      <c r="F3195" s="47">
        <v>39.57</v>
      </c>
      <c r="G3195" s="48">
        <v>1506000</v>
      </c>
      <c r="H3195" s="47">
        <v>28.34</v>
      </c>
      <c r="I3195" s="51">
        <f t="shared" si="365"/>
        <v>0.71619914076320446</v>
      </c>
      <c r="J3195" s="51">
        <f t="shared" ca="1" si="366"/>
        <v>1</v>
      </c>
      <c r="K3195" s="47">
        <f t="shared" si="367"/>
        <v>28.14</v>
      </c>
      <c r="L3195" s="47">
        <f t="shared" si="368"/>
        <v>28.96</v>
      </c>
      <c r="M3195" s="47">
        <f t="shared" si="369"/>
        <v>28.05</v>
      </c>
      <c r="N3195" s="47">
        <f t="shared" si="370"/>
        <v>28.34</v>
      </c>
      <c r="O3195" s="48">
        <f t="shared" ca="1" si="371"/>
        <v>1506000</v>
      </c>
    </row>
    <row r="3196" spans="1:15" x14ac:dyDescent="0.25">
      <c r="A3196">
        <v>3181</v>
      </c>
      <c r="B3196" s="84">
        <v>37340</v>
      </c>
      <c r="C3196" s="47">
        <v>40.5</v>
      </c>
      <c r="D3196" s="47">
        <v>40.5</v>
      </c>
      <c r="E3196" s="47">
        <v>39.200000000000003</v>
      </c>
      <c r="F3196" s="47">
        <v>39.39</v>
      </c>
      <c r="G3196" s="48">
        <v>4075700</v>
      </c>
      <c r="H3196" s="47">
        <v>28.21</v>
      </c>
      <c r="I3196" s="51">
        <f t="shared" si="365"/>
        <v>0.71617161716171618</v>
      </c>
      <c r="J3196" s="51">
        <f t="shared" ca="1" si="366"/>
        <v>1</v>
      </c>
      <c r="K3196" s="47">
        <f t="shared" si="367"/>
        <v>29</v>
      </c>
      <c r="L3196" s="47">
        <f t="shared" si="368"/>
        <v>29</v>
      </c>
      <c r="M3196" s="47">
        <f t="shared" si="369"/>
        <v>28.07</v>
      </c>
      <c r="N3196" s="47">
        <f t="shared" si="370"/>
        <v>28.21</v>
      </c>
      <c r="O3196" s="48">
        <f t="shared" ca="1" si="371"/>
        <v>4075700</v>
      </c>
    </row>
    <row r="3197" spans="1:15" x14ac:dyDescent="0.25">
      <c r="A3197">
        <v>3182</v>
      </c>
      <c r="B3197" s="84">
        <v>37337</v>
      </c>
      <c r="C3197" s="47">
        <v>40.9</v>
      </c>
      <c r="D3197" s="47">
        <v>41</v>
      </c>
      <c r="E3197" s="47">
        <v>40.119999999999997</v>
      </c>
      <c r="F3197" s="47">
        <v>40.200000000000003</v>
      </c>
      <c r="G3197" s="48">
        <v>1843500</v>
      </c>
      <c r="H3197" s="47">
        <v>28.79</v>
      </c>
      <c r="I3197" s="51">
        <f t="shared" si="365"/>
        <v>0.71616915422885563</v>
      </c>
      <c r="J3197" s="51">
        <f t="shared" ca="1" si="366"/>
        <v>1</v>
      </c>
      <c r="K3197" s="47">
        <f t="shared" si="367"/>
        <v>29.29</v>
      </c>
      <c r="L3197" s="47">
        <f t="shared" si="368"/>
        <v>29.36</v>
      </c>
      <c r="M3197" s="47">
        <f t="shared" si="369"/>
        <v>28.73</v>
      </c>
      <c r="N3197" s="47">
        <f t="shared" si="370"/>
        <v>28.79</v>
      </c>
      <c r="O3197" s="48">
        <f t="shared" ca="1" si="371"/>
        <v>1843500</v>
      </c>
    </row>
    <row r="3198" spans="1:15" x14ac:dyDescent="0.25">
      <c r="A3198">
        <v>3183</v>
      </c>
      <c r="B3198" s="84">
        <v>37336</v>
      </c>
      <c r="C3198" s="47">
        <v>41.1</v>
      </c>
      <c r="D3198" s="47">
        <v>41.55</v>
      </c>
      <c r="E3198" s="47">
        <v>40.68</v>
      </c>
      <c r="F3198" s="47">
        <v>41.1</v>
      </c>
      <c r="G3198" s="48">
        <v>1341900</v>
      </c>
      <c r="H3198" s="47">
        <v>29.44</v>
      </c>
      <c r="I3198" s="51">
        <f t="shared" si="365"/>
        <v>0.716301703163017</v>
      </c>
      <c r="J3198" s="51">
        <f t="shared" ca="1" si="366"/>
        <v>1</v>
      </c>
      <c r="K3198" s="47">
        <f t="shared" si="367"/>
        <v>29.44</v>
      </c>
      <c r="L3198" s="47">
        <f t="shared" si="368"/>
        <v>29.76</v>
      </c>
      <c r="M3198" s="47">
        <f t="shared" si="369"/>
        <v>29.14</v>
      </c>
      <c r="N3198" s="47">
        <f t="shared" si="370"/>
        <v>29.44</v>
      </c>
      <c r="O3198" s="48">
        <f t="shared" ca="1" si="371"/>
        <v>1341900</v>
      </c>
    </row>
    <row r="3199" spans="1:15" x14ac:dyDescent="0.25">
      <c r="A3199">
        <v>3184</v>
      </c>
      <c r="B3199" s="84">
        <v>37335</v>
      </c>
      <c r="C3199" s="47">
        <v>40.6</v>
      </c>
      <c r="D3199" s="47">
        <v>41.69</v>
      </c>
      <c r="E3199" s="47">
        <v>40.5</v>
      </c>
      <c r="F3199" s="47">
        <v>41.29</v>
      </c>
      <c r="G3199" s="48">
        <v>1589500</v>
      </c>
      <c r="H3199" s="47">
        <v>29.58</v>
      </c>
      <c r="I3199" s="51">
        <f t="shared" si="365"/>
        <v>0.71639622184548313</v>
      </c>
      <c r="J3199" s="51">
        <f t="shared" ca="1" si="366"/>
        <v>1</v>
      </c>
      <c r="K3199" s="47">
        <f t="shared" si="367"/>
        <v>29.09</v>
      </c>
      <c r="L3199" s="47">
        <f t="shared" si="368"/>
        <v>29.87</v>
      </c>
      <c r="M3199" s="47">
        <f t="shared" si="369"/>
        <v>29.01</v>
      </c>
      <c r="N3199" s="47">
        <f t="shared" si="370"/>
        <v>29.58</v>
      </c>
      <c r="O3199" s="48">
        <f t="shared" ca="1" si="371"/>
        <v>1589500</v>
      </c>
    </row>
    <row r="3200" spans="1:15" x14ac:dyDescent="0.25">
      <c r="A3200">
        <v>3185</v>
      </c>
      <c r="B3200" s="84">
        <v>37334</v>
      </c>
      <c r="C3200" s="47">
        <v>40.9</v>
      </c>
      <c r="D3200" s="47">
        <v>41.97</v>
      </c>
      <c r="E3200" s="47">
        <v>40.299999999999997</v>
      </c>
      <c r="F3200" s="47">
        <v>41.5</v>
      </c>
      <c r="G3200" s="48">
        <v>2324400</v>
      </c>
      <c r="H3200" s="47">
        <v>29.73</v>
      </c>
      <c r="I3200" s="51">
        <f t="shared" si="365"/>
        <v>0.71638554216867467</v>
      </c>
      <c r="J3200" s="51">
        <f t="shared" ca="1" si="366"/>
        <v>1</v>
      </c>
      <c r="K3200" s="47">
        <f t="shared" si="367"/>
        <v>29.3</v>
      </c>
      <c r="L3200" s="47">
        <f t="shared" si="368"/>
        <v>30.07</v>
      </c>
      <c r="M3200" s="47">
        <f t="shared" si="369"/>
        <v>28.87</v>
      </c>
      <c r="N3200" s="47">
        <f t="shared" si="370"/>
        <v>29.73</v>
      </c>
      <c r="O3200" s="48">
        <f t="shared" ca="1" si="371"/>
        <v>2324400</v>
      </c>
    </row>
    <row r="3201" spans="1:15" x14ac:dyDescent="0.25">
      <c r="A3201">
        <v>3186</v>
      </c>
      <c r="B3201" s="84">
        <v>37333</v>
      </c>
      <c r="C3201" s="47">
        <v>41.5</v>
      </c>
      <c r="D3201" s="47">
        <v>41.94</v>
      </c>
      <c r="E3201" s="47">
        <v>40.799999999999997</v>
      </c>
      <c r="F3201" s="47">
        <v>41.03</v>
      </c>
      <c r="G3201" s="48">
        <v>2052200</v>
      </c>
      <c r="H3201" s="47">
        <v>29.39</v>
      </c>
      <c r="I3201" s="51">
        <f t="shared" si="365"/>
        <v>0.71630514257860101</v>
      </c>
      <c r="J3201" s="51">
        <f t="shared" ca="1" si="366"/>
        <v>1</v>
      </c>
      <c r="K3201" s="47">
        <f t="shared" si="367"/>
        <v>29.73</v>
      </c>
      <c r="L3201" s="47">
        <f t="shared" si="368"/>
        <v>30.04</v>
      </c>
      <c r="M3201" s="47">
        <f t="shared" si="369"/>
        <v>29.23</v>
      </c>
      <c r="N3201" s="47">
        <f t="shared" si="370"/>
        <v>29.39</v>
      </c>
      <c r="O3201" s="48">
        <f t="shared" ca="1" si="371"/>
        <v>2052200</v>
      </c>
    </row>
    <row r="3202" spans="1:15" x14ac:dyDescent="0.25">
      <c r="A3202">
        <v>3187</v>
      </c>
      <c r="B3202" s="84">
        <v>37330</v>
      </c>
      <c r="C3202" s="47">
        <v>40</v>
      </c>
      <c r="D3202" s="47">
        <v>41.59</v>
      </c>
      <c r="E3202" s="47">
        <v>40</v>
      </c>
      <c r="F3202" s="47">
        <v>41</v>
      </c>
      <c r="G3202" s="48">
        <v>4219600</v>
      </c>
      <c r="H3202" s="47">
        <v>29.37</v>
      </c>
      <c r="I3202" s="51">
        <f t="shared" si="365"/>
        <v>0.71634146341463412</v>
      </c>
      <c r="J3202" s="51">
        <f t="shared" ca="1" si="366"/>
        <v>1</v>
      </c>
      <c r="K3202" s="47">
        <f t="shared" si="367"/>
        <v>28.65</v>
      </c>
      <c r="L3202" s="47">
        <f t="shared" si="368"/>
        <v>29.79</v>
      </c>
      <c r="M3202" s="47">
        <f t="shared" si="369"/>
        <v>28.65</v>
      </c>
      <c r="N3202" s="47">
        <f t="shared" si="370"/>
        <v>29.37</v>
      </c>
      <c r="O3202" s="48">
        <f t="shared" ca="1" si="371"/>
        <v>4219600</v>
      </c>
    </row>
    <row r="3203" spans="1:15" x14ac:dyDescent="0.25">
      <c r="A3203">
        <v>3188</v>
      </c>
      <c r="B3203" s="84">
        <v>37329</v>
      </c>
      <c r="C3203" s="47">
        <v>39.15</v>
      </c>
      <c r="D3203" s="47">
        <v>40.75</v>
      </c>
      <c r="E3203" s="47">
        <v>39.15</v>
      </c>
      <c r="F3203" s="47">
        <v>39.65</v>
      </c>
      <c r="G3203" s="48">
        <v>4261500</v>
      </c>
      <c r="H3203" s="47">
        <v>28.4</v>
      </c>
      <c r="I3203" s="51">
        <f t="shared" si="365"/>
        <v>0.71626733921815888</v>
      </c>
      <c r="J3203" s="51">
        <f t="shared" ca="1" si="366"/>
        <v>1</v>
      </c>
      <c r="K3203" s="47">
        <f t="shared" si="367"/>
        <v>28.04</v>
      </c>
      <c r="L3203" s="47">
        <f t="shared" si="368"/>
        <v>29.19</v>
      </c>
      <c r="M3203" s="47">
        <f t="shared" si="369"/>
        <v>28.04</v>
      </c>
      <c r="N3203" s="47">
        <f t="shared" si="370"/>
        <v>28.4</v>
      </c>
      <c r="O3203" s="48">
        <f t="shared" ca="1" si="371"/>
        <v>4261500</v>
      </c>
    </row>
    <row r="3204" spans="1:15" x14ac:dyDescent="0.25">
      <c r="A3204">
        <v>3189</v>
      </c>
      <c r="B3204" s="84">
        <v>37328</v>
      </c>
      <c r="C3204" s="47">
        <v>39</v>
      </c>
      <c r="D3204" s="47">
        <v>39.15</v>
      </c>
      <c r="E3204" s="47">
        <v>38.72</v>
      </c>
      <c r="F3204" s="47">
        <v>38.9</v>
      </c>
      <c r="G3204" s="48">
        <v>2241600</v>
      </c>
      <c r="H3204" s="47">
        <v>27.86</v>
      </c>
      <c r="I3204" s="51">
        <f t="shared" si="365"/>
        <v>0.71619537275064271</v>
      </c>
      <c r="J3204" s="51">
        <f t="shared" ca="1" si="366"/>
        <v>1</v>
      </c>
      <c r="K3204" s="47">
        <f t="shared" si="367"/>
        <v>27.93</v>
      </c>
      <c r="L3204" s="47">
        <f t="shared" si="368"/>
        <v>28.04</v>
      </c>
      <c r="M3204" s="47">
        <f t="shared" si="369"/>
        <v>27.73</v>
      </c>
      <c r="N3204" s="47">
        <f t="shared" si="370"/>
        <v>27.86</v>
      </c>
      <c r="O3204" s="48">
        <f t="shared" ca="1" si="371"/>
        <v>2241600</v>
      </c>
    </row>
    <row r="3205" spans="1:15" x14ac:dyDescent="0.25">
      <c r="A3205">
        <v>3190</v>
      </c>
      <c r="B3205" s="84">
        <v>37327</v>
      </c>
      <c r="C3205" s="47">
        <v>38.6</v>
      </c>
      <c r="D3205" s="47">
        <v>39.1</v>
      </c>
      <c r="E3205" s="47">
        <v>38.299999999999997</v>
      </c>
      <c r="F3205" s="47">
        <v>38.74</v>
      </c>
      <c r="G3205" s="48">
        <v>2101500</v>
      </c>
      <c r="H3205" s="47">
        <v>27.75</v>
      </c>
      <c r="I3205" s="51">
        <f t="shared" si="365"/>
        <v>0.71631388745482705</v>
      </c>
      <c r="J3205" s="51">
        <f t="shared" ca="1" si="366"/>
        <v>1</v>
      </c>
      <c r="K3205" s="47">
        <f t="shared" si="367"/>
        <v>27.65</v>
      </c>
      <c r="L3205" s="47">
        <f t="shared" si="368"/>
        <v>28.01</v>
      </c>
      <c r="M3205" s="47">
        <f t="shared" si="369"/>
        <v>27.43</v>
      </c>
      <c r="N3205" s="47">
        <f t="shared" si="370"/>
        <v>27.75</v>
      </c>
      <c r="O3205" s="48">
        <f t="shared" ca="1" si="371"/>
        <v>2101500</v>
      </c>
    </row>
    <row r="3206" spans="1:15" x14ac:dyDescent="0.25">
      <c r="A3206">
        <v>3191</v>
      </c>
      <c r="B3206" s="84">
        <v>37326</v>
      </c>
      <c r="C3206" s="47">
        <v>38.1</v>
      </c>
      <c r="D3206" s="47">
        <v>39</v>
      </c>
      <c r="E3206" s="47">
        <v>38.1</v>
      </c>
      <c r="F3206" s="47">
        <v>38.53</v>
      </c>
      <c r="G3206" s="48">
        <v>2027500</v>
      </c>
      <c r="H3206" s="47">
        <v>27.6</v>
      </c>
      <c r="I3206" s="51">
        <f t="shared" si="365"/>
        <v>0.716324941603945</v>
      </c>
      <c r="J3206" s="51">
        <f t="shared" ca="1" si="366"/>
        <v>1</v>
      </c>
      <c r="K3206" s="47">
        <f t="shared" si="367"/>
        <v>27.29</v>
      </c>
      <c r="L3206" s="47">
        <f t="shared" si="368"/>
        <v>27.94</v>
      </c>
      <c r="M3206" s="47">
        <f t="shared" si="369"/>
        <v>27.29</v>
      </c>
      <c r="N3206" s="47">
        <f t="shared" si="370"/>
        <v>27.6</v>
      </c>
      <c r="O3206" s="48">
        <f t="shared" ca="1" si="371"/>
        <v>2027500</v>
      </c>
    </row>
    <row r="3207" spans="1:15" x14ac:dyDescent="0.25">
      <c r="A3207">
        <v>3192</v>
      </c>
      <c r="B3207" s="84">
        <v>37323</v>
      </c>
      <c r="C3207" s="47">
        <v>39.049999999999997</v>
      </c>
      <c r="D3207" s="47">
        <v>39.450000000000003</v>
      </c>
      <c r="E3207" s="47">
        <v>37.5</v>
      </c>
      <c r="F3207" s="47">
        <v>38.200000000000003</v>
      </c>
      <c r="G3207" s="48">
        <v>2796100</v>
      </c>
      <c r="H3207" s="47">
        <v>27.36</v>
      </c>
      <c r="I3207" s="51">
        <f t="shared" si="365"/>
        <v>0.71623036649214655</v>
      </c>
      <c r="J3207" s="51">
        <f t="shared" ca="1" si="366"/>
        <v>1</v>
      </c>
      <c r="K3207" s="47">
        <f t="shared" si="367"/>
        <v>27.97</v>
      </c>
      <c r="L3207" s="47">
        <f t="shared" si="368"/>
        <v>28.26</v>
      </c>
      <c r="M3207" s="47">
        <f t="shared" si="369"/>
        <v>26.86</v>
      </c>
      <c r="N3207" s="47">
        <f t="shared" si="370"/>
        <v>27.36</v>
      </c>
      <c r="O3207" s="48">
        <f t="shared" ca="1" si="371"/>
        <v>2796100</v>
      </c>
    </row>
    <row r="3208" spans="1:15" x14ac:dyDescent="0.25">
      <c r="A3208">
        <v>3193</v>
      </c>
      <c r="B3208" s="84">
        <v>37322</v>
      </c>
      <c r="C3208" s="47">
        <v>39.700000000000003</v>
      </c>
      <c r="D3208" s="47">
        <v>39.99</v>
      </c>
      <c r="E3208" s="47">
        <v>38.6</v>
      </c>
      <c r="F3208" s="47">
        <v>38.89</v>
      </c>
      <c r="G3208" s="48">
        <v>2956900</v>
      </c>
      <c r="H3208" s="47">
        <v>27.86</v>
      </c>
      <c r="I3208" s="51">
        <f t="shared" si="365"/>
        <v>0.71637953201337101</v>
      </c>
      <c r="J3208" s="51">
        <f t="shared" ca="1" si="366"/>
        <v>1</v>
      </c>
      <c r="K3208" s="47">
        <f t="shared" si="367"/>
        <v>28.44</v>
      </c>
      <c r="L3208" s="47">
        <f t="shared" si="368"/>
        <v>28.65</v>
      </c>
      <c r="M3208" s="47">
        <f t="shared" si="369"/>
        <v>27.65</v>
      </c>
      <c r="N3208" s="47">
        <f t="shared" si="370"/>
        <v>27.86</v>
      </c>
      <c r="O3208" s="48">
        <f t="shared" ca="1" si="371"/>
        <v>2956900</v>
      </c>
    </row>
    <row r="3209" spans="1:15" x14ac:dyDescent="0.25">
      <c r="A3209">
        <v>3194</v>
      </c>
      <c r="B3209" s="84">
        <v>37321</v>
      </c>
      <c r="C3209" s="47">
        <v>38.299999999999997</v>
      </c>
      <c r="D3209" s="47">
        <v>39.92</v>
      </c>
      <c r="E3209" s="47">
        <v>38.299999999999997</v>
      </c>
      <c r="F3209" s="47">
        <v>39.549999999999997</v>
      </c>
      <c r="G3209" s="48">
        <v>2419100</v>
      </c>
      <c r="H3209" s="47">
        <v>28.33</v>
      </c>
      <c r="I3209" s="51">
        <f t="shared" si="365"/>
        <v>0.71630847029077116</v>
      </c>
      <c r="J3209" s="51">
        <f t="shared" ca="1" si="366"/>
        <v>1</v>
      </c>
      <c r="K3209" s="47">
        <f t="shared" si="367"/>
        <v>27.43</v>
      </c>
      <c r="L3209" s="47">
        <f t="shared" si="368"/>
        <v>28.6</v>
      </c>
      <c r="M3209" s="47">
        <f t="shared" si="369"/>
        <v>27.43</v>
      </c>
      <c r="N3209" s="47">
        <f t="shared" si="370"/>
        <v>28.33</v>
      </c>
      <c r="O3209" s="48">
        <f t="shared" ca="1" si="371"/>
        <v>2419100</v>
      </c>
    </row>
    <row r="3210" spans="1:15" x14ac:dyDescent="0.25">
      <c r="A3210">
        <v>3195</v>
      </c>
      <c r="B3210" s="84">
        <v>37320</v>
      </c>
      <c r="C3210" s="47">
        <v>38.799999999999997</v>
      </c>
      <c r="D3210" s="47">
        <v>38.86</v>
      </c>
      <c r="E3210" s="47">
        <v>38</v>
      </c>
      <c r="F3210" s="47">
        <v>38.299999999999997</v>
      </c>
      <c r="G3210" s="48">
        <v>2595000</v>
      </c>
      <c r="H3210" s="47">
        <v>27.43</v>
      </c>
      <c r="I3210" s="51">
        <f t="shared" si="365"/>
        <v>0.71618798955613583</v>
      </c>
      <c r="J3210" s="51">
        <f t="shared" ca="1" si="366"/>
        <v>1</v>
      </c>
      <c r="K3210" s="47">
        <f t="shared" si="367"/>
        <v>27.79</v>
      </c>
      <c r="L3210" s="47">
        <f t="shared" si="368"/>
        <v>27.83</v>
      </c>
      <c r="M3210" s="47">
        <f t="shared" si="369"/>
        <v>27.22</v>
      </c>
      <c r="N3210" s="47">
        <f t="shared" si="370"/>
        <v>27.43</v>
      </c>
      <c r="O3210" s="48">
        <f t="shared" ca="1" si="371"/>
        <v>2595000</v>
      </c>
    </row>
    <row r="3211" spans="1:15" x14ac:dyDescent="0.25">
      <c r="A3211">
        <v>3196</v>
      </c>
      <c r="B3211" s="84">
        <v>37319</v>
      </c>
      <c r="C3211" s="47">
        <v>39.4</v>
      </c>
      <c r="D3211" s="47">
        <v>39.5</v>
      </c>
      <c r="E3211" s="47">
        <v>37.9</v>
      </c>
      <c r="F3211" s="47">
        <v>38.68</v>
      </c>
      <c r="G3211" s="48">
        <v>3090400</v>
      </c>
      <c r="H3211" s="47">
        <v>27.71</v>
      </c>
      <c r="I3211" s="51">
        <f t="shared" si="365"/>
        <v>0.71639089968976222</v>
      </c>
      <c r="J3211" s="51">
        <f t="shared" ca="1" si="366"/>
        <v>1</v>
      </c>
      <c r="K3211" s="47">
        <f t="shared" si="367"/>
        <v>28.23</v>
      </c>
      <c r="L3211" s="47">
        <f t="shared" si="368"/>
        <v>28.3</v>
      </c>
      <c r="M3211" s="47">
        <f t="shared" si="369"/>
        <v>27.15</v>
      </c>
      <c r="N3211" s="47">
        <f t="shared" si="370"/>
        <v>27.71</v>
      </c>
      <c r="O3211" s="48">
        <f t="shared" ca="1" si="371"/>
        <v>3090400</v>
      </c>
    </row>
    <row r="3212" spans="1:15" x14ac:dyDescent="0.25">
      <c r="A3212">
        <v>3197</v>
      </c>
      <c r="B3212" s="84">
        <v>37316</v>
      </c>
      <c r="C3212" s="47">
        <v>39</v>
      </c>
      <c r="D3212" s="47">
        <v>40</v>
      </c>
      <c r="E3212" s="47">
        <v>38.85</v>
      </c>
      <c r="F3212" s="47">
        <v>39.15</v>
      </c>
      <c r="G3212" s="48">
        <v>2981200</v>
      </c>
      <c r="H3212" s="47">
        <v>28.04</v>
      </c>
      <c r="I3212" s="51">
        <f t="shared" si="365"/>
        <v>0.71621966794380587</v>
      </c>
      <c r="J3212" s="51">
        <f t="shared" ca="1" si="366"/>
        <v>1</v>
      </c>
      <c r="K3212" s="47">
        <f t="shared" si="367"/>
        <v>27.93</v>
      </c>
      <c r="L3212" s="47">
        <f t="shared" si="368"/>
        <v>28.65</v>
      </c>
      <c r="M3212" s="47">
        <f t="shared" si="369"/>
        <v>27.83</v>
      </c>
      <c r="N3212" s="47">
        <f t="shared" si="370"/>
        <v>28.04</v>
      </c>
      <c r="O3212" s="48">
        <f t="shared" ca="1" si="371"/>
        <v>2981200</v>
      </c>
    </row>
    <row r="3213" spans="1:15" x14ac:dyDescent="0.25">
      <c r="A3213">
        <v>3198</v>
      </c>
      <c r="B3213" s="84">
        <v>37315</v>
      </c>
      <c r="C3213" s="47">
        <v>39.1</v>
      </c>
      <c r="D3213" s="47">
        <v>39.18</v>
      </c>
      <c r="E3213" s="47">
        <v>38.200000000000003</v>
      </c>
      <c r="F3213" s="47">
        <v>38.69</v>
      </c>
      <c r="G3213" s="48">
        <v>2815300</v>
      </c>
      <c r="H3213" s="47">
        <v>27.71</v>
      </c>
      <c r="I3213" s="51">
        <f t="shared" si="365"/>
        <v>0.71620573791677444</v>
      </c>
      <c r="J3213" s="51">
        <f t="shared" ca="1" si="366"/>
        <v>1</v>
      </c>
      <c r="K3213" s="47">
        <f t="shared" si="367"/>
        <v>28</v>
      </c>
      <c r="L3213" s="47">
        <f t="shared" si="368"/>
        <v>28.06</v>
      </c>
      <c r="M3213" s="47">
        <f t="shared" si="369"/>
        <v>27.36</v>
      </c>
      <c r="N3213" s="47">
        <f t="shared" si="370"/>
        <v>27.71</v>
      </c>
      <c r="O3213" s="48">
        <f t="shared" ca="1" si="371"/>
        <v>2815300</v>
      </c>
    </row>
    <row r="3214" spans="1:15" x14ac:dyDescent="0.25">
      <c r="A3214">
        <v>3199</v>
      </c>
      <c r="B3214" s="84">
        <v>37314</v>
      </c>
      <c r="C3214" s="47">
        <v>37.85</v>
      </c>
      <c r="D3214" s="47">
        <v>39.15</v>
      </c>
      <c r="E3214" s="47">
        <v>37.79</v>
      </c>
      <c r="F3214" s="47">
        <v>39.15</v>
      </c>
      <c r="G3214" s="48">
        <v>3465200</v>
      </c>
      <c r="H3214" s="47">
        <v>28.04</v>
      </c>
      <c r="I3214" s="51">
        <f t="shared" si="365"/>
        <v>0.71621966794380587</v>
      </c>
      <c r="J3214" s="51">
        <f t="shared" ca="1" si="366"/>
        <v>1</v>
      </c>
      <c r="K3214" s="47">
        <f t="shared" si="367"/>
        <v>27.11</v>
      </c>
      <c r="L3214" s="47">
        <f t="shared" si="368"/>
        <v>28.04</v>
      </c>
      <c r="M3214" s="47">
        <f t="shared" si="369"/>
        <v>27.07</v>
      </c>
      <c r="N3214" s="47">
        <f t="shared" si="370"/>
        <v>28.04</v>
      </c>
      <c r="O3214" s="48">
        <f t="shared" ca="1" si="371"/>
        <v>3465200</v>
      </c>
    </row>
    <row r="3215" spans="1:15" x14ac:dyDescent="0.25">
      <c r="A3215">
        <v>3200</v>
      </c>
      <c r="B3215" s="84">
        <v>37313</v>
      </c>
      <c r="C3215" s="47">
        <v>38.5</v>
      </c>
      <c r="D3215" s="47">
        <v>38.6</v>
      </c>
      <c r="E3215" s="47">
        <v>37.25</v>
      </c>
      <c r="F3215" s="47">
        <v>37.65</v>
      </c>
      <c r="G3215" s="48">
        <v>3469600</v>
      </c>
      <c r="H3215" s="47">
        <v>26.97</v>
      </c>
      <c r="I3215" s="51">
        <f t="shared" si="365"/>
        <v>0.71633466135458168</v>
      </c>
      <c r="J3215" s="51">
        <f t="shared" ca="1" si="366"/>
        <v>1</v>
      </c>
      <c r="K3215" s="47">
        <f t="shared" si="367"/>
        <v>27.58</v>
      </c>
      <c r="L3215" s="47">
        <f t="shared" si="368"/>
        <v>27.65</v>
      </c>
      <c r="M3215" s="47">
        <f t="shared" si="369"/>
        <v>26.68</v>
      </c>
      <c r="N3215" s="47">
        <f t="shared" si="370"/>
        <v>26.97</v>
      </c>
      <c r="O3215" s="48">
        <f t="shared" ca="1" si="371"/>
        <v>3469600</v>
      </c>
    </row>
    <row r="3216" spans="1:15" x14ac:dyDescent="0.25">
      <c r="A3216">
        <v>3201</v>
      </c>
      <c r="B3216" s="84">
        <v>37312</v>
      </c>
      <c r="C3216" s="47">
        <v>37.950000000000003</v>
      </c>
      <c r="D3216" s="47">
        <v>38.270000000000003</v>
      </c>
      <c r="E3216" s="47">
        <v>37.9</v>
      </c>
      <c r="F3216" s="47">
        <v>38.26</v>
      </c>
      <c r="G3216" s="48">
        <v>2746600</v>
      </c>
      <c r="H3216" s="47">
        <v>27.41</v>
      </c>
      <c r="I3216" s="51">
        <f t="shared" si="365"/>
        <v>0.71641400940930478</v>
      </c>
      <c r="J3216" s="51">
        <f t="shared" ca="1" si="366"/>
        <v>1</v>
      </c>
      <c r="K3216" s="47">
        <f t="shared" si="367"/>
        <v>27.19</v>
      </c>
      <c r="L3216" s="47">
        <f t="shared" si="368"/>
        <v>27.42</v>
      </c>
      <c r="M3216" s="47">
        <f t="shared" si="369"/>
        <v>27.15</v>
      </c>
      <c r="N3216" s="47">
        <f t="shared" si="370"/>
        <v>27.41</v>
      </c>
      <c r="O3216" s="48">
        <f t="shared" ca="1" si="371"/>
        <v>2746600</v>
      </c>
    </row>
    <row r="3217" spans="1:15" x14ac:dyDescent="0.25">
      <c r="A3217">
        <v>3202</v>
      </c>
      <c r="B3217" s="84">
        <v>37309</v>
      </c>
      <c r="C3217" s="47">
        <v>38.1</v>
      </c>
      <c r="D3217" s="47">
        <v>38.18</v>
      </c>
      <c r="E3217" s="47">
        <v>37.46</v>
      </c>
      <c r="F3217" s="47">
        <v>37.86</v>
      </c>
      <c r="G3217" s="48">
        <v>3428900</v>
      </c>
      <c r="H3217" s="47">
        <v>27.12</v>
      </c>
      <c r="I3217" s="51">
        <f t="shared" ref="I3217:I3280" si="372">H3217/F3217</f>
        <v>0.71632329635499215</v>
      </c>
      <c r="J3217" s="51">
        <f t="shared" ref="J3217:J3280" ca="1" si="373">INDEX(OFFSET($T$15,0,0,$S$13+1,1),MATCH(B3217,OFFSET($Q$15,0,0,$S$13+1,1),-1))</f>
        <v>1</v>
      </c>
      <c r="K3217" s="47">
        <f t="shared" ref="K3217:K3280" si="374">ROUND($I3217*C3217,2)</f>
        <v>27.29</v>
      </c>
      <c r="L3217" s="47">
        <f t="shared" ref="L3217:L3280" si="375">ROUND($I3217*D3217,2)</f>
        <v>27.35</v>
      </c>
      <c r="M3217" s="47">
        <f t="shared" ref="M3217:M3280" si="376">ROUND($I3217*E3217,2)</f>
        <v>26.83</v>
      </c>
      <c r="N3217" s="47">
        <f t="shared" ref="N3217:N3280" si="377">ROUND($I3217*F3217,2)</f>
        <v>27.12</v>
      </c>
      <c r="O3217" s="48">
        <f t="shared" ref="O3217:O3280" ca="1" si="378">G3217*J3217</f>
        <v>3428900</v>
      </c>
    </row>
    <row r="3218" spans="1:15" x14ac:dyDescent="0.25">
      <c r="A3218">
        <v>3203</v>
      </c>
      <c r="B3218" s="84">
        <v>37308</v>
      </c>
      <c r="C3218" s="47">
        <v>38</v>
      </c>
      <c r="D3218" s="47">
        <v>38.75</v>
      </c>
      <c r="E3218" s="47">
        <v>37.75</v>
      </c>
      <c r="F3218" s="47">
        <v>37.92</v>
      </c>
      <c r="G3218" s="48">
        <v>2712500</v>
      </c>
      <c r="H3218" s="47">
        <v>27.16</v>
      </c>
      <c r="I3218" s="51">
        <f t="shared" si="372"/>
        <v>0.71624472573839659</v>
      </c>
      <c r="J3218" s="51">
        <f t="shared" ca="1" si="373"/>
        <v>1</v>
      </c>
      <c r="K3218" s="47">
        <f t="shared" si="374"/>
        <v>27.22</v>
      </c>
      <c r="L3218" s="47">
        <f t="shared" si="375"/>
        <v>27.75</v>
      </c>
      <c r="M3218" s="47">
        <f t="shared" si="376"/>
        <v>27.04</v>
      </c>
      <c r="N3218" s="47">
        <f t="shared" si="377"/>
        <v>27.16</v>
      </c>
      <c r="O3218" s="48">
        <f t="shared" ca="1" si="378"/>
        <v>2712500</v>
      </c>
    </row>
    <row r="3219" spans="1:15" x14ac:dyDescent="0.25">
      <c r="A3219">
        <v>3204</v>
      </c>
      <c r="B3219" s="84">
        <v>37307</v>
      </c>
      <c r="C3219" s="47">
        <v>38.130000000000003</v>
      </c>
      <c r="D3219" s="47">
        <v>38.229999999999997</v>
      </c>
      <c r="E3219" s="47">
        <v>37.56</v>
      </c>
      <c r="F3219" s="47">
        <v>38</v>
      </c>
      <c r="G3219" s="48">
        <v>1629400</v>
      </c>
      <c r="H3219" s="47">
        <v>27.22</v>
      </c>
      <c r="I3219" s="51">
        <f t="shared" si="372"/>
        <v>0.71631578947368413</v>
      </c>
      <c r="J3219" s="51">
        <f t="shared" ca="1" si="373"/>
        <v>1</v>
      </c>
      <c r="K3219" s="47">
        <f t="shared" si="374"/>
        <v>27.31</v>
      </c>
      <c r="L3219" s="47">
        <f t="shared" si="375"/>
        <v>27.38</v>
      </c>
      <c r="M3219" s="47">
        <f t="shared" si="376"/>
        <v>26.9</v>
      </c>
      <c r="N3219" s="47">
        <f t="shared" si="377"/>
        <v>27.22</v>
      </c>
      <c r="O3219" s="48">
        <f t="shared" ca="1" si="378"/>
        <v>1629400</v>
      </c>
    </row>
    <row r="3220" spans="1:15" x14ac:dyDescent="0.25">
      <c r="A3220">
        <v>3205</v>
      </c>
      <c r="B3220" s="84">
        <v>37306</v>
      </c>
      <c r="C3220" s="47">
        <v>38.58</v>
      </c>
      <c r="D3220" s="47">
        <v>38.799999999999997</v>
      </c>
      <c r="E3220" s="47">
        <v>37.869999999999997</v>
      </c>
      <c r="F3220" s="47">
        <v>38.130000000000003</v>
      </c>
      <c r="G3220" s="48">
        <v>2003300</v>
      </c>
      <c r="H3220" s="47">
        <v>27.31</v>
      </c>
      <c r="I3220" s="51">
        <f t="shared" si="372"/>
        <v>0.71623393653291367</v>
      </c>
      <c r="J3220" s="51">
        <f t="shared" ca="1" si="373"/>
        <v>1</v>
      </c>
      <c r="K3220" s="47">
        <f t="shared" si="374"/>
        <v>27.63</v>
      </c>
      <c r="L3220" s="47">
        <f t="shared" si="375"/>
        <v>27.79</v>
      </c>
      <c r="M3220" s="47">
        <f t="shared" si="376"/>
        <v>27.12</v>
      </c>
      <c r="N3220" s="47">
        <f t="shared" si="377"/>
        <v>27.31</v>
      </c>
      <c r="O3220" s="48">
        <f t="shared" ca="1" si="378"/>
        <v>2003300</v>
      </c>
    </row>
    <row r="3221" spans="1:15" x14ac:dyDescent="0.25">
      <c r="A3221">
        <v>3206</v>
      </c>
      <c r="B3221" s="84">
        <v>37302</v>
      </c>
      <c r="C3221" s="47">
        <v>37.799999999999997</v>
      </c>
      <c r="D3221" s="47">
        <v>38.82</v>
      </c>
      <c r="E3221" s="47">
        <v>37.76</v>
      </c>
      <c r="F3221" s="47">
        <v>38.58</v>
      </c>
      <c r="G3221" s="48">
        <v>3231400</v>
      </c>
      <c r="H3221" s="47">
        <v>27.63</v>
      </c>
      <c r="I3221" s="51">
        <f t="shared" si="372"/>
        <v>0.71617418351477447</v>
      </c>
      <c r="J3221" s="51">
        <f t="shared" ca="1" si="373"/>
        <v>1</v>
      </c>
      <c r="K3221" s="47">
        <f t="shared" si="374"/>
        <v>27.07</v>
      </c>
      <c r="L3221" s="47">
        <f t="shared" si="375"/>
        <v>27.8</v>
      </c>
      <c r="M3221" s="47">
        <f t="shared" si="376"/>
        <v>27.04</v>
      </c>
      <c r="N3221" s="47">
        <f t="shared" si="377"/>
        <v>27.63</v>
      </c>
      <c r="O3221" s="48">
        <f t="shared" ca="1" si="378"/>
        <v>3231400</v>
      </c>
    </row>
    <row r="3222" spans="1:15" x14ac:dyDescent="0.25">
      <c r="A3222">
        <v>3207</v>
      </c>
      <c r="B3222" s="84">
        <v>37301</v>
      </c>
      <c r="C3222" s="47">
        <v>37.71</v>
      </c>
      <c r="D3222" s="47">
        <v>37.869999999999997</v>
      </c>
      <c r="E3222" s="47">
        <v>37.36</v>
      </c>
      <c r="F3222" s="47">
        <v>37.869999999999997</v>
      </c>
      <c r="G3222" s="48">
        <v>1392700</v>
      </c>
      <c r="H3222" s="47">
        <v>27.13</v>
      </c>
      <c r="I3222" s="51">
        <f t="shared" si="372"/>
        <v>0.71639820438341695</v>
      </c>
      <c r="J3222" s="51">
        <f t="shared" ca="1" si="373"/>
        <v>1</v>
      </c>
      <c r="K3222" s="47">
        <f t="shared" si="374"/>
        <v>27.02</v>
      </c>
      <c r="L3222" s="47">
        <f t="shared" si="375"/>
        <v>27.13</v>
      </c>
      <c r="M3222" s="47">
        <f t="shared" si="376"/>
        <v>26.76</v>
      </c>
      <c r="N3222" s="47">
        <f t="shared" si="377"/>
        <v>27.13</v>
      </c>
      <c r="O3222" s="48">
        <f t="shared" ca="1" si="378"/>
        <v>1392700</v>
      </c>
    </row>
    <row r="3223" spans="1:15" x14ac:dyDescent="0.25">
      <c r="A3223">
        <v>3208</v>
      </c>
      <c r="B3223" s="84">
        <v>37300</v>
      </c>
      <c r="C3223" s="47">
        <v>37.4</v>
      </c>
      <c r="D3223" s="47">
        <v>37.590000000000003</v>
      </c>
      <c r="E3223" s="47">
        <v>37.1</v>
      </c>
      <c r="F3223" s="47">
        <v>37.46</v>
      </c>
      <c r="G3223" s="48">
        <v>1683900</v>
      </c>
      <c r="H3223" s="47">
        <v>26.83</v>
      </c>
      <c r="I3223" s="51">
        <f t="shared" si="372"/>
        <v>0.71623064602242381</v>
      </c>
      <c r="J3223" s="51">
        <f t="shared" ca="1" si="373"/>
        <v>1</v>
      </c>
      <c r="K3223" s="47">
        <f t="shared" si="374"/>
        <v>26.79</v>
      </c>
      <c r="L3223" s="47">
        <f t="shared" si="375"/>
        <v>26.92</v>
      </c>
      <c r="M3223" s="47">
        <f t="shared" si="376"/>
        <v>26.57</v>
      </c>
      <c r="N3223" s="47">
        <f t="shared" si="377"/>
        <v>26.83</v>
      </c>
      <c r="O3223" s="48">
        <f t="shared" ca="1" si="378"/>
        <v>1683900</v>
      </c>
    </row>
    <row r="3224" spans="1:15" x14ac:dyDescent="0.25">
      <c r="A3224">
        <v>3209</v>
      </c>
      <c r="B3224" s="84">
        <v>37299</v>
      </c>
      <c r="C3224" s="47">
        <v>38</v>
      </c>
      <c r="D3224" s="47">
        <v>38.01</v>
      </c>
      <c r="E3224" s="47">
        <v>37.4</v>
      </c>
      <c r="F3224" s="47">
        <v>37.4</v>
      </c>
      <c r="G3224" s="48">
        <v>1943400</v>
      </c>
      <c r="H3224" s="47">
        <v>26.79</v>
      </c>
      <c r="I3224" s="51">
        <f t="shared" si="372"/>
        <v>0.71631016042780749</v>
      </c>
      <c r="J3224" s="51">
        <f t="shared" ca="1" si="373"/>
        <v>1</v>
      </c>
      <c r="K3224" s="47">
        <f t="shared" si="374"/>
        <v>27.22</v>
      </c>
      <c r="L3224" s="47">
        <f t="shared" si="375"/>
        <v>27.23</v>
      </c>
      <c r="M3224" s="47">
        <f t="shared" si="376"/>
        <v>26.79</v>
      </c>
      <c r="N3224" s="47">
        <f t="shared" si="377"/>
        <v>26.79</v>
      </c>
      <c r="O3224" s="48">
        <f t="shared" ca="1" si="378"/>
        <v>1943400</v>
      </c>
    </row>
    <row r="3225" spans="1:15" x14ac:dyDescent="0.25">
      <c r="A3225">
        <v>3210</v>
      </c>
      <c r="B3225" s="84">
        <v>37298</v>
      </c>
      <c r="C3225" s="47">
        <v>38.200000000000003</v>
      </c>
      <c r="D3225" s="47">
        <v>38.26</v>
      </c>
      <c r="E3225" s="47">
        <v>37.729999999999997</v>
      </c>
      <c r="F3225" s="47">
        <v>38.119999999999997</v>
      </c>
      <c r="G3225" s="48">
        <v>3145200</v>
      </c>
      <c r="H3225" s="47">
        <v>27.3</v>
      </c>
      <c r="I3225" s="51">
        <f t="shared" si="372"/>
        <v>0.71615949632738729</v>
      </c>
      <c r="J3225" s="51">
        <f t="shared" ca="1" si="373"/>
        <v>1</v>
      </c>
      <c r="K3225" s="47">
        <f t="shared" si="374"/>
        <v>27.36</v>
      </c>
      <c r="L3225" s="47">
        <f t="shared" si="375"/>
        <v>27.4</v>
      </c>
      <c r="M3225" s="47">
        <f t="shared" si="376"/>
        <v>27.02</v>
      </c>
      <c r="N3225" s="47">
        <f t="shared" si="377"/>
        <v>27.3</v>
      </c>
      <c r="O3225" s="48">
        <f t="shared" ca="1" si="378"/>
        <v>3145200</v>
      </c>
    </row>
    <row r="3226" spans="1:15" x14ac:dyDescent="0.25">
      <c r="A3226">
        <v>3211</v>
      </c>
      <c r="B3226" s="84">
        <v>37295</v>
      </c>
      <c r="C3226" s="47">
        <v>37.6</v>
      </c>
      <c r="D3226" s="47">
        <v>38.28</v>
      </c>
      <c r="E3226" s="47">
        <v>37.4</v>
      </c>
      <c r="F3226" s="47">
        <v>38</v>
      </c>
      <c r="G3226" s="48">
        <v>1628600</v>
      </c>
      <c r="H3226" s="47">
        <v>27.22</v>
      </c>
      <c r="I3226" s="51">
        <f t="shared" si="372"/>
        <v>0.71631578947368413</v>
      </c>
      <c r="J3226" s="51">
        <f t="shared" ca="1" si="373"/>
        <v>1</v>
      </c>
      <c r="K3226" s="47">
        <f t="shared" si="374"/>
        <v>26.93</v>
      </c>
      <c r="L3226" s="47">
        <f t="shared" si="375"/>
        <v>27.42</v>
      </c>
      <c r="M3226" s="47">
        <f t="shared" si="376"/>
        <v>26.79</v>
      </c>
      <c r="N3226" s="47">
        <f t="shared" si="377"/>
        <v>27.22</v>
      </c>
      <c r="O3226" s="48">
        <f t="shared" ca="1" si="378"/>
        <v>1628600</v>
      </c>
    </row>
    <row r="3227" spans="1:15" x14ac:dyDescent="0.25">
      <c r="A3227">
        <v>3212</v>
      </c>
      <c r="B3227" s="84">
        <v>37294</v>
      </c>
      <c r="C3227" s="47">
        <v>36.869999999999997</v>
      </c>
      <c r="D3227" s="47">
        <v>37.83</v>
      </c>
      <c r="E3227" s="47">
        <v>36.71</v>
      </c>
      <c r="F3227" s="47">
        <v>37.479999999999997</v>
      </c>
      <c r="G3227" s="48">
        <v>2489500</v>
      </c>
      <c r="H3227" s="47">
        <v>26.85</v>
      </c>
      <c r="I3227" s="51">
        <f t="shared" si="372"/>
        <v>0.71638207043756685</v>
      </c>
      <c r="J3227" s="51">
        <f t="shared" ca="1" si="373"/>
        <v>1</v>
      </c>
      <c r="K3227" s="47">
        <f t="shared" si="374"/>
        <v>26.41</v>
      </c>
      <c r="L3227" s="47">
        <f t="shared" si="375"/>
        <v>27.1</v>
      </c>
      <c r="M3227" s="47">
        <f t="shared" si="376"/>
        <v>26.3</v>
      </c>
      <c r="N3227" s="47">
        <f t="shared" si="377"/>
        <v>26.85</v>
      </c>
      <c r="O3227" s="48">
        <f t="shared" ca="1" si="378"/>
        <v>2489500</v>
      </c>
    </row>
    <row r="3228" spans="1:15" x14ac:dyDescent="0.25">
      <c r="A3228">
        <v>3213</v>
      </c>
      <c r="B3228" s="84">
        <v>37293</v>
      </c>
      <c r="C3228" s="47">
        <v>37.380000000000003</v>
      </c>
      <c r="D3228" s="47">
        <v>37.380000000000003</v>
      </c>
      <c r="E3228" s="47">
        <v>36.17</v>
      </c>
      <c r="F3228" s="47">
        <v>36.619999999999997</v>
      </c>
      <c r="G3228" s="48">
        <v>2674600</v>
      </c>
      <c r="H3228" s="47">
        <v>26.23</v>
      </c>
      <c r="I3228" s="51">
        <f t="shared" si="372"/>
        <v>0.71627525942108139</v>
      </c>
      <c r="J3228" s="51">
        <f t="shared" ca="1" si="373"/>
        <v>1</v>
      </c>
      <c r="K3228" s="47">
        <f t="shared" si="374"/>
        <v>26.77</v>
      </c>
      <c r="L3228" s="47">
        <f t="shared" si="375"/>
        <v>26.77</v>
      </c>
      <c r="M3228" s="47">
        <f t="shared" si="376"/>
        <v>25.91</v>
      </c>
      <c r="N3228" s="47">
        <f t="shared" si="377"/>
        <v>26.23</v>
      </c>
      <c r="O3228" s="48">
        <f t="shared" ca="1" si="378"/>
        <v>2674600</v>
      </c>
    </row>
    <row r="3229" spans="1:15" x14ac:dyDescent="0.25">
      <c r="A3229">
        <v>3214</v>
      </c>
      <c r="B3229" s="84">
        <v>37292</v>
      </c>
      <c r="C3229" s="47">
        <v>37.4</v>
      </c>
      <c r="D3229" s="47">
        <v>37.6</v>
      </c>
      <c r="E3229" s="47">
        <v>37</v>
      </c>
      <c r="F3229" s="47">
        <v>37.380000000000003</v>
      </c>
      <c r="G3229" s="48">
        <v>2450300</v>
      </c>
      <c r="H3229" s="47">
        <v>26.77</v>
      </c>
      <c r="I3229" s="51">
        <f t="shared" si="372"/>
        <v>0.71615837346174416</v>
      </c>
      <c r="J3229" s="51">
        <f t="shared" ca="1" si="373"/>
        <v>1</v>
      </c>
      <c r="K3229" s="47">
        <f t="shared" si="374"/>
        <v>26.78</v>
      </c>
      <c r="L3229" s="47">
        <f t="shared" si="375"/>
        <v>26.93</v>
      </c>
      <c r="M3229" s="47">
        <f t="shared" si="376"/>
        <v>26.5</v>
      </c>
      <c r="N3229" s="47">
        <f t="shared" si="377"/>
        <v>26.77</v>
      </c>
      <c r="O3229" s="48">
        <f t="shared" ca="1" si="378"/>
        <v>2450300</v>
      </c>
    </row>
    <row r="3230" spans="1:15" x14ac:dyDescent="0.25">
      <c r="A3230">
        <v>3215</v>
      </c>
      <c r="B3230" s="84">
        <v>37291</v>
      </c>
      <c r="C3230" s="47">
        <v>38.700000000000003</v>
      </c>
      <c r="D3230" s="47">
        <v>38.9</v>
      </c>
      <c r="E3230" s="47">
        <v>37.25</v>
      </c>
      <c r="F3230" s="47">
        <v>37.479999999999997</v>
      </c>
      <c r="G3230" s="48">
        <v>3528900</v>
      </c>
      <c r="H3230" s="47">
        <v>26.85</v>
      </c>
      <c r="I3230" s="51">
        <f t="shared" si="372"/>
        <v>0.71638207043756685</v>
      </c>
      <c r="J3230" s="51">
        <f t="shared" ca="1" si="373"/>
        <v>1</v>
      </c>
      <c r="K3230" s="47">
        <f t="shared" si="374"/>
        <v>27.72</v>
      </c>
      <c r="L3230" s="47">
        <f t="shared" si="375"/>
        <v>27.87</v>
      </c>
      <c r="M3230" s="47">
        <f t="shared" si="376"/>
        <v>26.69</v>
      </c>
      <c r="N3230" s="47">
        <f t="shared" si="377"/>
        <v>26.85</v>
      </c>
      <c r="O3230" s="48">
        <f t="shared" ca="1" si="378"/>
        <v>3528900</v>
      </c>
    </row>
    <row r="3231" spans="1:15" x14ac:dyDescent="0.25">
      <c r="A3231">
        <v>3216</v>
      </c>
      <c r="B3231" s="84">
        <v>37288</v>
      </c>
      <c r="C3231" s="47">
        <v>38.6</v>
      </c>
      <c r="D3231" s="47">
        <v>39.25</v>
      </c>
      <c r="E3231" s="47">
        <v>37.6</v>
      </c>
      <c r="F3231" s="47">
        <v>38.65</v>
      </c>
      <c r="G3231" s="48">
        <v>4753400</v>
      </c>
      <c r="H3231" s="47">
        <v>27.68</v>
      </c>
      <c r="I3231" s="51">
        <f t="shared" si="372"/>
        <v>0.71617076326002593</v>
      </c>
      <c r="J3231" s="51">
        <f t="shared" ca="1" si="373"/>
        <v>1</v>
      </c>
      <c r="K3231" s="47">
        <f t="shared" si="374"/>
        <v>27.64</v>
      </c>
      <c r="L3231" s="47">
        <f t="shared" si="375"/>
        <v>28.11</v>
      </c>
      <c r="M3231" s="47">
        <f t="shared" si="376"/>
        <v>26.93</v>
      </c>
      <c r="N3231" s="47">
        <f t="shared" si="377"/>
        <v>27.68</v>
      </c>
      <c r="O3231" s="48">
        <f t="shared" ca="1" si="378"/>
        <v>4753400</v>
      </c>
    </row>
    <row r="3232" spans="1:15" x14ac:dyDescent="0.25">
      <c r="A3232">
        <v>3217</v>
      </c>
      <c r="B3232" s="84">
        <v>37287</v>
      </c>
      <c r="C3232" s="47">
        <v>37.18</v>
      </c>
      <c r="D3232" s="47">
        <v>38.270000000000003</v>
      </c>
      <c r="E3232" s="47">
        <v>36.799999999999997</v>
      </c>
      <c r="F3232" s="47">
        <v>38.270000000000003</v>
      </c>
      <c r="G3232" s="48">
        <v>4475300</v>
      </c>
      <c r="H3232" s="47">
        <v>27.41</v>
      </c>
      <c r="I3232" s="51">
        <f t="shared" si="372"/>
        <v>0.71622680951136652</v>
      </c>
      <c r="J3232" s="51">
        <f t="shared" ca="1" si="373"/>
        <v>1</v>
      </c>
      <c r="K3232" s="47">
        <f t="shared" si="374"/>
        <v>26.63</v>
      </c>
      <c r="L3232" s="47">
        <f t="shared" si="375"/>
        <v>27.41</v>
      </c>
      <c r="M3232" s="47">
        <f t="shared" si="376"/>
        <v>26.36</v>
      </c>
      <c r="N3232" s="47">
        <f t="shared" si="377"/>
        <v>27.41</v>
      </c>
      <c r="O3232" s="48">
        <f t="shared" ca="1" si="378"/>
        <v>4475300</v>
      </c>
    </row>
    <row r="3233" spans="1:15" x14ac:dyDescent="0.25">
      <c r="A3233">
        <v>3218</v>
      </c>
      <c r="B3233" s="84">
        <v>37286</v>
      </c>
      <c r="C3233" s="47">
        <v>35.630000000000003</v>
      </c>
      <c r="D3233" s="47">
        <v>37.200000000000003</v>
      </c>
      <c r="E3233" s="47">
        <v>35.049999999999997</v>
      </c>
      <c r="F3233" s="47">
        <v>37.159999999999997</v>
      </c>
      <c r="G3233" s="48">
        <v>5288500</v>
      </c>
      <c r="H3233" s="47">
        <v>26.62</v>
      </c>
      <c r="I3233" s="51">
        <f t="shared" si="372"/>
        <v>0.71636167922497318</v>
      </c>
      <c r="J3233" s="51">
        <f t="shared" ca="1" si="373"/>
        <v>1</v>
      </c>
      <c r="K3233" s="47">
        <f t="shared" si="374"/>
        <v>25.52</v>
      </c>
      <c r="L3233" s="47">
        <f t="shared" si="375"/>
        <v>26.65</v>
      </c>
      <c r="M3233" s="47">
        <f t="shared" si="376"/>
        <v>25.11</v>
      </c>
      <c r="N3233" s="47">
        <f t="shared" si="377"/>
        <v>26.62</v>
      </c>
      <c r="O3233" s="48">
        <f t="shared" ca="1" si="378"/>
        <v>5288500</v>
      </c>
    </row>
    <row r="3234" spans="1:15" x14ac:dyDescent="0.25">
      <c r="A3234">
        <v>3219</v>
      </c>
      <c r="B3234" s="84">
        <v>37285</v>
      </c>
      <c r="C3234" s="47">
        <v>35.950000000000003</v>
      </c>
      <c r="D3234" s="47">
        <v>36.47</v>
      </c>
      <c r="E3234" s="47">
        <v>34.86</v>
      </c>
      <c r="F3234" s="47">
        <v>35.380000000000003</v>
      </c>
      <c r="G3234" s="48">
        <v>2802100</v>
      </c>
      <c r="H3234" s="47">
        <v>25.34</v>
      </c>
      <c r="I3234" s="51">
        <f t="shared" si="372"/>
        <v>0.71622385528547194</v>
      </c>
      <c r="J3234" s="51">
        <f t="shared" ca="1" si="373"/>
        <v>1</v>
      </c>
      <c r="K3234" s="47">
        <f t="shared" si="374"/>
        <v>25.75</v>
      </c>
      <c r="L3234" s="47">
        <f t="shared" si="375"/>
        <v>26.12</v>
      </c>
      <c r="M3234" s="47">
        <f t="shared" si="376"/>
        <v>24.97</v>
      </c>
      <c r="N3234" s="47">
        <f t="shared" si="377"/>
        <v>25.34</v>
      </c>
      <c r="O3234" s="48">
        <f t="shared" ca="1" si="378"/>
        <v>2802100</v>
      </c>
    </row>
    <row r="3235" spans="1:15" x14ac:dyDescent="0.25">
      <c r="A3235">
        <v>3220</v>
      </c>
      <c r="B3235" s="84">
        <v>37284</v>
      </c>
      <c r="C3235" s="47">
        <v>35.25</v>
      </c>
      <c r="D3235" s="47">
        <v>35.6</v>
      </c>
      <c r="E3235" s="47">
        <v>34.82</v>
      </c>
      <c r="F3235" s="47">
        <v>35.17</v>
      </c>
      <c r="G3235" s="48">
        <v>3022900</v>
      </c>
      <c r="H3235" s="47">
        <v>25.19</v>
      </c>
      <c r="I3235" s="51">
        <f t="shared" si="372"/>
        <v>0.71623542792152406</v>
      </c>
      <c r="J3235" s="51">
        <f t="shared" ca="1" si="373"/>
        <v>1</v>
      </c>
      <c r="K3235" s="47">
        <f t="shared" si="374"/>
        <v>25.25</v>
      </c>
      <c r="L3235" s="47">
        <f t="shared" si="375"/>
        <v>25.5</v>
      </c>
      <c r="M3235" s="47">
        <f t="shared" si="376"/>
        <v>24.94</v>
      </c>
      <c r="N3235" s="47">
        <f t="shared" si="377"/>
        <v>25.19</v>
      </c>
      <c r="O3235" s="48">
        <f t="shared" ca="1" si="378"/>
        <v>3022900</v>
      </c>
    </row>
    <row r="3236" spans="1:15" x14ac:dyDescent="0.25">
      <c r="A3236">
        <v>3221</v>
      </c>
      <c r="B3236" s="84">
        <v>37281</v>
      </c>
      <c r="C3236" s="47">
        <v>34</v>
      </c>
      <c r="D3236" s="47">
        <v>35.28</v>
      </c>
      <c r="E3236" s="47">
        <v>33.9</v>
      </c>
      <c r="F3236" s="47">
        <v>35.270000000000003</v>
      </c>
      <c r="G3236" s="48">
        <v>4807700</v>
      </c>
      <c r="H3236" s="47">
        <v>25.26</v>
      </c>
      <c r="I3236" s="51">
        <f t="shared" si="372"/>
        <v>0.71618939608732635</v>
      </c>
      <c r="J3236" s="51">
        <f t="shared" ca="1" si="373"/>
        <v>1</v>
      </c>
      <c r="K3236" s="47">
        <f t="shared" si="374"/>
        <v>24.35</v>
      </c>
      <c r="L3236" s="47">
        <f t="shared" si="375"/>
        <v>25.27</v>
      </c>
      <c r="M3236" s="47">
        <f t="shared" si="376"/>
        <v>24.28</v>
      </c>
      <c r="N3236" s="47">
        <f t="shared" si="377"/>
        <v>25.26</v>
      </c>
      <c r="O3236" s="48">
        <f t="shared" ca="1" si="378"/>
        <v>4807700</v>
      </c>
    </row>
    <row r="3237" spans="1:15" x14ac:dyDescent="0.25">
      <c r="A3237">
        <v>3222</v>
      </c>
      <c r="B3237" s="84">
        <v>37280</v>
      </c>
      <c r="C3237" s="47">
        <v>32.299999999999997</v>
      </c>
      <c r="D3237" s="47">
        <v>34.35</v>
      </c>
      <c r="E3237" s="47">
        <v>32.200000000000003</v>
      </c>
      <c r="F3237" s="47">
        <v>34.24</v>
      </c>
      <c r="G3237" s="48">
        <v>4134800</v>
      </c>
      <c r="H3237" s="47">
        <v>24.53</v>
      </c>
      <c r="I3237" s="51">
        <f t="shared" si="372"/>
        <v>0.71641355140186913</v>
      </c>
      <c r="J3237" s="51">
        <f t="shared" ca="1" si="373"/>
        <v>1</v>
      </c>
      <c r="K3237" s="47">
        <f t="shared" si="374"/>
        <v>23.14</v>
      </c>
      <c r="L3237" s="47">
        <f t="shared" si="375"/>
        <v>24.61</v>
      </c>
      <c r="M3237" s="47">
        <f t="shared" si="376"/>
        <v>23.07</v>
      </c>
      <c r="N3237" s="47">
        <f t="shared" si="377"/>
        <v>24.53</v>
      </c>
      <c r="O3237" s="48">
        <f t="shared" ca="1" si="378"/>
        <v>4134800</v>
      </c>
    </row>
    <row r="3238" spans="1:15" x14ac:dyDescent="0.25">
      <c r="A3238">
        <v>3223</v>
      </c>
      <c r="B3238" s="84">
        <v>37279</v>
      </c>
      <c r="C3238" s="47">
        <v>32.58</v>
      </c>
      <c r="D3238" s="47">
        <v>32.630000000000003</v>
      </c>
      <c r="E3238" s="47">
        <v>32</v>
      </c>
      <c r="F3238" s="47">
        <v>32.1</v>
      </c>
      <c r="G3238" s="48">
        <v>2452600</v>
      </c>
      <c r="H3238" s="47">
        <v>22.99</v>
      </c>
      <c r="I3238" s="51">
        <f t="shared" si="372"/>
        <v>0.71619937694704039</v>
      </c>
      <c r="J3238" s="51">
        <f t="shared" ca="1" si="373"/>
        <v>1</v>
      </c>
      <c r="K3238" s="47">
        <f t="shared" si="374"/>
        <v>23.33</v>
      </c>
      <c r="L3238" s="47">
        <f t="shared" si="375"/>
        <v>23.37</v>
      </c>
      <c r="M3238" s="47">
        <f t="shared" si="376"/>
        <v>22.92</v>
      </c>
      <c r="N3238" s="47">
        <f t="shared" si="377"/>
        <v>22.99</v>
      </c>
      <c r="O3238" s="48">
        <f t="shared" ca="1" si="378"/>
        <v>2452600</v>
      </c>
    </row>
    <row r="3239" spans="1:15" x14ac:dyDescent="0.25">
      <c r="A3239">
        <v>3224</v>
      </c>
      <c r="B3239" s="84">
        <v>37278</v>
      </c>
      <c r="C3239" s="47">
        <v>32.9</v>
      </c>
      <c r="D3239" s="47">
        <v>33.200000000000003</v>
      </c>
      <c r="E3239" s="47">
        <v>31.58</v>
      </c>
      <c r="F3239" s="47">
        <v>32.18</v>
      </c>
      <c r="G3239" s="48">
        <v>2172200</v>
      </c>
      <c r="H3239" s="47">
        <v>23.05</v>
      </c>
      <c r="I3239" s="51">
        <f t="shared" si="372"/>
        <v>0.71628340584213801</v>
      </c>
      <c r="J3239" s="51">
        <f t="shared" ca="1" si="373"/>
        <v>1</v>
      </c>
      <c r="K3239" s="47">
        <f t="shared" si="374"/>
        <v>23.57</v>
      </c>
      <c r="L3239" s="47">
        <f t="shared" si="375"/>
        <v>23.78</v>
      </c>
      <c r="M3239" s="47">
        <f t="shared" si="376"/>
        <v>22.62</v>
      </c>
      <c r="N3239" s="47">
        <f t="shared" si="377"/>
        <v>23.05</v>
      </c>
      <c r="O3239" s="48">
        <f t="shared" ca="1" si="378"/>
        <v>2172200</v>
      </c>
    </row>
    <row r="3240" spans="1:15" x14ac:dyDescent="0.25">
      <c r="A3240">
        <v>3225</v>
      </c>
      <c r="B3240" s="84">
        <v>37274</v>
      </c>
      <c r="C3240" s="47">
        <v>32.380000000000003</v>
      </c>
      <c r="D3240" s="47">
        <v>33.47</v>
      </c>
      <c r="E3240" s="47">
        <v>32.25</v>
      </c>
      <c r="F3240" s="47">
        <v>32.869999999999997</v>
      </c>
      <c r="G3240" s="48">
        <v>2389600</v>
      </c>
      <c r="H3240" s="47">
        <v>23.54</v>
      </c>
      <c r="I3240" s="51">
        <f t="shared" si="372"/>
        <v>0.7161545482202617</v>
      </c>
      <c r="J3240" s="51">
        <f t="shared" ca="1" si="373"/>
        <v>1</v>
      </c>
      <c r="K3240" s="47">
        <f t="shared" si="374"/>
        <v>23.19</v>
      </c>
      <c r="L3240" s="47">
        <f t="shared" si="375"/>
        <v>23.97</v>
      </c>
      <c r="M3240" s="47">
        <f t="shared" si="376"/>
        <v>23.1</v>
      </c>
      <c r="N3240" s="47">
        <f t="shared" si="377"/>
        <v>23.54</v>
      </c>
      <c r="O3240" s="48">
        <f t="shared" ca="1" si="378"/>
        <v>2389600</v>
      </c>
    </row>
    <row r="3241" spans="1:15" x14ac:dyDescent="0.25">
      <c r="A3241">
        <v>3226</v>
      </c>
      <c r="B3241" s="84">
        <v>37273</v>
      </c>
      <c r="C3241" s="47">
        <v>32.700000000000003</v>
      </c>
      <c r="D3241" s="47">
        <v>32.83</v>
      </c>
      <c r="E3241" s="47">
        <v>32.270000000000003</v>
      </c>
      <c r="F3241" s="47">
        <v>32.39</v>
      </c>
      <c r="G3241" s="48">
        <v>2243900</v>
      </c>
      <c r="H3241" s="47">
        <v>23.2</v>
      </c>
      <c r="I3241" s="51">
        <f t="shared" si="372"/>
        <v>0.71627045384377896</v>
      </c>
      <c r="J3241" s="51">
        <f t="shared" ca="1" si="373"/>
        <v>1</v>
      </c>
      <c r="K3241" s="47">
        <f t="shared" si="374"/>
        <v>23.42</v>
      </c>
      <c r="L3241" s="47">
        <f t="shared" si="375"/>
        <v>23.52</v>
      </c>
      <c r="M3241" s="47">
        <f t="shared" si="376"/>
        <v>23.11</v>
      </c>
      <c r="N3241" s="47">
        <f t="shared" si="377"/>
        <v>23.2</v>
      </c>
      <c r="O3241" s="48">
        <f t="shared" ca="1" si="378"/>
        <v>2243900</v>
      </c>
    </row>
    <row r="3242" spans="1:15" x14ac:dyDescent="0.25">
      <c r="A3242">
        <v>3227</v>
      </c>
      <c r="B3242" s="84">
        <v>37272</v>
      </c>
      <c r="C3242" s="47">
        <v>32.1</v>
      </c>
      <c r="D3242" s="47">
        <v>32.75</v>
      </c>
      <c r="E3242" s="47">
        <v>32.049999999999997</v>
      </c>
      <c r="F3242" s="47">
        <v>32.57</v>
      </c>
      <c r="G3242" s="48">
        <v>2923600</v>
      </c>
      <c r="H3242" s="47">
        <v>23.33</v>
      </c>
      <c r="I3242" s="51">
        <f t="shared" si="372"/>
        <v>0.71630334663801043</v>
      </c>
      <c r="J3242" s="51">
        <f t="shared" ca="1" si="373"/>
        <v>1</v>
      </c>
      <c r="K3242" s="47">
        <f t="shared" si="374"/>
        <v>22.99</v>
      </c>
      <c r="L3242" s="47">
        <f t="shared" si="375"/>
        <v>23.46</v>
      </c>
      <c r="M3242" s="47">
        <f t="shared" si="376"/>
        <v>22.96</v>
      </c>
      <c r="N3242" s="47">
        <f t="shared" si="377"/>
        <v>23.33</v>
      </c>
      <c r="O3242" s="48">
        <f t="shared" ca="1" si="378"/>
        <v>2923600</v>
      </c>
    </row>
    <row r="3243" spans="1:15" x14ac:dyDescent="0.25">
      <c r="A3243">
        <v>3228</v>
      </c>
      <c r="B3243" s="84">
        <v>37271</v>
      </c>
      <c r="C3243" s="47">
        <v>31.68</v>
      </c>
      <c r="D3243" s="47">
        <v>32</v>
      </c>
      <c r="E3243" s="47">
        <v>31.6</v>
      </c>
      <c r="F3243" s="47">
        <v>31.87</v>
      </c>
      <c r="G3243" s="48">
        <v>1992500</v>
      </c>
      <c r="H3243" s="47">
        <v>22.83</v>
      </c>
      <c r="I3243" s="51">
        <f t="shared" si="372"/>
        <v>0.71634766237841219</v>
      </c>
      <c r="J3243" s="51">
        <f t="shared" ca="1" si="373"/>
        <v>1</v>
      </c>
      <c r="K3243" s="47">
        <f t="shared" si="374"/>
        <v>22.69</v>
      </c>
      <c r="L3243" s="47">
        <f t="shared" si="375"/>
        <v>22.92</v>
      </c>
      <c r="M3243" s="47">
        <f t="shared" si="376"/>
        <v>22.64</v>
      </c>
      <c r="N3243" s="47">
        <f t="shared" si="377"/>
        <v>22.83</v>
      </c>
      <c r="O3243" s="48">
        <f t="shared" ca="1" si="378"/>
        <v>1992500</v>
      </c>
    </row>
    <row r="3244" spans="1:15" x14ac:dyDescent="0.25">
      <c r="A3244">
        <v>3229</v>
      </c>
      <c r="B3244" s="84">
        <v>37270</v>
      </c>
      <c r="C3244" s="47">
        <v>31.85</v>
      </c>
      <c r="D3244" s="47">
        <v>32.14</v>
      </c>
      <c r="E3244" s="47">
        <v>31.06</v>
      </c>
      <c r="F3244" s="47">
        <v>31.68</v>
      </c>
      <c r="G3244" s="48">
        <v>2497700</v>
      </c>
      <c r="H3244" s="47">
        <v>22.69</v>
      </c>
      <c r="I3244" s="51">
        <f t="shared" si="372"/>
        <v>0.71622474747474751</v>
      </c>
      <c r="J3244" s="51">
        <f t="shared" ca="1" si="373"/>
        <v>1</v>
      </c>
      <c r="K3244" s="47">
        <f t="shared" si="374"/>
        <v>22.81</v>
      </c>
      <c r="L3244" s="47">
        <f t="shared" si="375"/>
        <v>23.02</v>
      </c>
      <c r="M3244" s="47">
        <f t="shared" si="376"/>
        <v>22.25</v>
      </c>
      <c r="N3244" s="47">
        <f t="shared" si="377"/>
        <v>22.69</v>
      </c>
      <c r="O3244" s="48">
        <f t="shared" ca="1" si="378"/>
        <v>2497700</v>
      </c>
    </row>
    <row r="3245" spans="1:15" x14ac:dyDescent="0.25">
      <c r="A3245">
        <v>3230</v>
      </c>
      <c r="B3245" s="84">
        <v>37267</v>
      </c>
      <c r="C3245" s="47">
        <v>32.42</v>
      </c>
      <c r="D3245" s="47">
        <v>32.42</v>
      </c>
      <c r="E3245" s="47">
        <v>31.52</v>
      </c>
      <c r="F3245" s="47">
        <v>32.020000000000003</v>
      </c>
      <c r="G3245" s="48">
        <v>2043100</v>
      </c>
      <c r="H3245" s="47">
        <v>22.94</v>
      </c>
      <c r="I3245" s="51">
        <f t="shared" si="372"/>
        <v>0.71642723297938782</v>
      </c>
      <c r="J3245" s="51">
        <f t="shared" ca="1" si="373"/>
        <v>1</v>
      </c>
      <c r="K3245" s="47">
        <f t="shared" si="374"/>
        <v>23.23</v>
      </c>
      <c r="L3245" s="47">
        <f t="shared" si="375"/>
        <v>23.23</v>
      </c>
      <c r="M3245" s="47">
        <f t="shared" si="376"/>
        <v>22.58</v>
      </c>
      <c r="N3245" s="47">
        <f t="shared" si="377"/>
        <v>22.94</v>
      </c>
      <c r="O3245" s="48">
        <f t="shared" ca="1" si="378"/>
        <v>2043100</v>
      </c>
    </row>
    <row r="3246" spans="1:15" x14ac:dyDescent="0.25">
      <c r="A3246">
        <v>3231</v>
      </c>
      <c r="B3246" s="84">
        <v>37266</v>
      </c>
      <c r="C3246" s="47">
        <v>32.1</v>
      </c>
      <c r="D3246" s="47">
        <v>32.590000000000003</v>
      </c>
      <c r="E3246" s="47">
        <v>32.07</v>
      </c>
      <c r="F3246" s="47">
        <v>32.42</v>
      </c>
      <c r="G3246" s="48">
        <v>1236500</v>
      </c>
      <c r="H3246" s="47">
        <v>23.22</v>
      </c>
      <c r="I3246" s="51">
        <f t="shared" si="372"/>
        <v>0.7162245527452189</v>
      </c>
      <c r="J3246" s="51">
        <f t="shared" ca="1" si="373"/>
        <v>1</v>
      </c>
      <c r="K3246" s="47">
        <f t="shared" si="374"/>
        <v>22.99</v>
      </c>
      <c r="L3246" s="47">
        <f t="shared" si="375"/>
        <v>23.34</v>
      </c>
      <c r="M3246" s="47">
        <f t="shared" si="376"/>
        <v>22.97</v>
      </c>
      <c r="N3246" s="47">
        <f t="shared" si="377"/>
        <v>23.22</v>
      </c>
      <c r="O3246" s="48">
        <f t="shared" ca="1" si="378"/>
        <v>1236500</v>
      </c>
    </row>
    <row r="3247" spans="1:15" x14ac:dyDescent="0.25">
      <c r="A3247">
        <v>3232</v>
      </c>
      <c r="B3247" s="84">
        <v>37265</v>
      </c>
      <c r="C3247" s="47">
        <v>32.1</v>
      </c>
      <c r="D3247" s="47">
        <v>32.93</v>
      </c>
      <c r="E3247" s="47">
        <v>32.07</v>
      </c>
      <c r="F3247" s="47">
        <v>32.200000000000003</v>
      </c>
      <c r="G3247" s="48">
        <v>2256800</v>
      </c>
      <c r="H3247" s="47">
        <v>23.06</v>
      </c>
      <c r="I3247" s="51">
        <f t="shared" si="372"/>
        <v>0.71614906832298131</v>
      </c>
      <c r="J3247" s="51">
        <f t="shared" ca="1" si="373"/>
        <v>1</v>
      </c>
      <c r="K3247" s="47">
        <f t="shared" si="374"/>
        <v>22.99</v>
      </c>
      <c r="L3247" s="47">
        <f t="shared" si="375"/>
        <v>23.58</v>
      </c>
      <c r="M3247" s="47">
        <f t="shared" si="376"/>
        <v>22.97</v>
      </c>
      <c r="N3247" s="47">
        <f t="shared" si="377"/>
        <v>23.06</v>
      </c>
      <c r="O3247" s="48">
        <f t="shared" ca="1" si="378"/>
        <v>2256800</v>
      </c>
    </row>
    <row r="3248" spans="1:15" x14ac:dyDescent="0.25">
      <c r="A3248">
        <v>3233</v>
      </c>
      <c r="B3248" s="84">
        <v>37264</v>
      </c>
      <c r="C3248" s="47">
        <v>31.5</v>
      </c>
      <c r="D3248" s="47">
        <v>32.229999999999997</v>
      </c>
      <c r="E3248" s="47">
        <v>31.36</v>
      </c>
      <c r="F3248" s="47">
        <v>32.07</v>
      </c>
      <c r="G3248" s="48">
        <v>1612400</v>
      </c>
      <c r="H3248" s="47">
        <v>22.97</v>
      </c>
      <c r="I3248" s="51">
        <f t="shared" si="372"/>
        <v>0.71624571250389768</v>
      </c>
      <c r="J3248" s="51">
        <f t="shared" ca="1" si="373"/>
        <v>1</v>
      </c>
      <c r="K3248" s="47">
        <f t="shared" si="374"/>
        <v>22.56</v>
      </c>
      <c r="L3248" s="47">
        <f t="shared" si="375"/>
        <v>23.08</v>
      </c>
      <c r="M3248" s="47">
        <f t="shared" si="376"/>
        <v>22.46</v>
      </c>
      <c r="N3248" s="47">
        <f t="shared" si="377"/>
        <v>22.97</v>
      </c>
      <c r="O3248" s="48">
        <f t="shared" ca="1" si="378"/>
        <v>1612400</v>
      </c>
    </row>
    <row r="3249" spans="1:15" x14ac:dyDescent="0.25">
      <c r="A3249">
        <v>3234</v>
      </c>
      <c r="B3249" s="84">
        <v>37263</v>
      </c>
      <c r="C3249" s="47">
        <v>31.3</v>
      </c>
      <c r="D3249" s="47">
        <v>31.68</v>
      </c>
      <c r="E3249" s="47">
        <v>31.23</v>
      </c>
      <c r="F3249" s="47">
        <v>31.48</v>
      </c>
      <c r="G3249" s="48">
        <v>1431500</v>
      </c>
      <c r="H3249" s="47">
        <v>22.55</v>
      </c>
      <c r="I3249" s="51">
        <f t="shared" si="372"/>
        <v>0.71632782719186783</v>
      </c>
      <c r="J3249" s="51">
        <f t="shared" ca="1" si="373"/>
        <v>1</v>
      </c>
      <c r="K3249" s="47">
        <f t="shared" si="374"/>
        <v>22.42</v>
      </c>
      <c r="L3249" s="47">
        <f t="shared" si="375"/>
        <v>22.69</v>
      </c>
      <c r="M3249" s="47">
        <f t="shared" si="376"/>
        <v>22.37</v>
      </c>
      <c r="N3249" s="47">
        <f t="shared" si="377"/>
        <v>22.55</v>
      </c>
      <c r="O3249" s="48">
        <f t="shared" ca="1" si="378"/>
        <v>1431500</v>
      </c>
    </row>
    <row r="3250" spans="1:15" x14ac:dyDescent="0.25">
      <c r="A3250">
        <v>3235</v>
      </c>
      <c r="B3250" s="84">
        <v>37260</v>
      </c>
      <c r="C3250" s="47">
        <v>31.82</v>
      </c>
      <c r="D3250" s="47">
        <v>31.82</v>
      </c>
      <c r="E3250" s="47">
        <v>31</v>
      </c>
      <c r="F3250" s="47">
        <v>31.3</v>
      </c>
      <c r="G3250" s="48">
        <v>1603300</v>
      </c>
      <c r="H3250" s="47">
        <v>22.42</v>
      </c>
      <c r="I3250" s="51">
        <f t="shared" si="372"/>
        <v>0.71629392971246009</v>
      </c>
      <c r="J3250" s="51">
        <f t="shared" ca="1" si="373"/>
        <v>1</v>
      </c>
      <c r="K3250" s="47">
        <f t="shared" si="374"/>
        <v>22.79</v>
      </c>
      <c r="L3250" s="47">
        <f t="shared" si="375"/>
        <v>22.79</v>
      </c>
      <c r="M3250" s="47">
        <f t="shared" si="376"/>
        <v>22.21</v>
      </c>
      <c r="N3250" s="47">
        <f t="shared" si="377"/>
        <v>22.42</v>
      </c>
      <c r="O3250" s="48">
        <f t="shared" ca="1" si="378"/>
        <v>1603300</v>
      </c>
    </row>
    <row r="3251" spans="1:15" x14ac:dyDescent="0.25">
      <c r="A3251">
        <v>3236</v>
      </c>
      <c r="B3251" s="84">
        <v>37259</v>
      </c>
      <c r="C3251" s="47">
        <v>31</v>
      </c>
      <c r="D3251" s="47">
        <v>32</v>
      </c>
      <c r="E3251" s="47">
        <v>31</v>
      </c>
      <c r="F3251" s="47">
        <v>31.82</v>
      </c>
      <c r="G3251" s="48">
        <v>1770800</v>
      </c>
      <c r="H3251" s="47">
        <v>22.79</v>
      </c>
      <c r="I3251" s="51">
        <f t="shared" si="372"/>
        <v>0.71621621621621623</v>
      </c>
      <c r="J3251" s="51">
        <f t="shared" ca="1" si="373"/>
        <v>1</v>
      </c>
      <c r="K3251" s="47">
        <f t="shared" si="374"/>
        <v>22.2</v>
      </c>
      <c r="L3251" s="47">
        <f t="shared" si="375"/>
        <v>22.92</v>
      </c>
      <c r="M3251" s="47">
        <f t="shared" si="376"/>
        <v>22.2</v>
      </c>
      <c r="N3251" s="47">
        <f t="shared" si="377"/>
        <v>22.79</v>
      </c>
      <c r="O3251" s="48">
        <f t="shared" ca="1" si="378"/>
        <v>1770800</v>
      </c>
    </row>
    <row r="3252" spans="1:15" x14ac:dyDescent="0.25">
      <c r="A3252">
        <v>3237</v>
      </c>
      <c r="B3252" s="84">
        <v>37258</v>
      </c>
      <c r="C3252" s="47">
        <v>32.4</v>
      </c>
      <c r="D3252" s="47">
        <v>32.4</v>
      </c>
      <c r="E3252" s="47">
        <v>31.7</v>
      </c>
      <c r="F3252" s="47">
        <v>31.89</v>
      </c>
      <c r="G3252" s="48">
        <v>1382300</v>
      </c>
      <c r="H3252" s="47">
        <v>22.84</v>
      </c>
      <c r="I3252" s="51">
        <f t="shared" si="372"/>
        <v>0.71621197867670117</v>
      </c>
      <c r="J3252" s="51">
        <f t="shared" ca="1" si="373"/>
        <v>1</v>
      </c>
      <c r="K3252" s="47">
        <f t="shared" si="374"/>
        <v>23.21</v>
      </c>
      <c r="L3252" s="47">
        <f t="shared" si="375"/>
        <v>23.21</v>
      </c>
      <c r="M3252" s="47">
        <f t="shared" si="376"/>
        <v>22.7</v>
      </c>
      <c r="N3252" s="47">
        <f t="shared" si="377"/>
        <v>22.84</v>
      </c>
      <c r="O3252" s="48">
        <f t="shared" ca="1" si="378"/>
        <v>1382300</v>
      </c>
    </row>
    <row r="3253" spans="1:15" x14ac:dyDescent="0.25">
      <c r="A3253">
        <v>3238</v>
      </c>
      <c r="B3253" s="84">
        <v>37256</v>
      </c>
      <c r="C3253" s="47">
        <v>32</v>
      </c>
      <c r="D3253" s="47">
        <v>32.47</v>
      </c>
      <c r="E3253" s="47">
        <v>31.61</v>
      </c>
      <c r="F3253" s="47">
        <v>32.47</v>
      </c>
      <c r="G3253" s="48">
        <v>1095800</v>
      </c>
      <c r="H3253" s="47">
        <v>23.26</v>
      </c>
      <c r="I3253" s="51">
        <f t="shared" si="372"/>
        <v>0.7163535571296582</v>
      </c>
      <c r="J3253" s="51">
        <f t="shared" ca="1" si="373"/>
        <v>1</v>
      </c>
      <c r="K3253" s="47">
        <f t="shared" si="374"/>
        <v>22.92</v>
      </c>
      <c r="L3253" s="47">
        <f t="shared" si="375"/>
        <v>23.26</v>
      </c>
      <c r="M3253" s="47">
        <f t="shared" si="376"/>
        <v>22.64</v>
      </c>
      <c r="N3253" s="47">
        <f t="shared" si="377"/>
        <v>23.26</v>
      </c>
      <c r="O3253" s="48">
        <f t="shared" ca="1" si="378"/>
        <v>1095800</v>
      </c>
    </row>
    <row r="3254" spans="1:15" x14ac:dyDescent="0.25">
      <c r="A3254">
        <v>3239</v>
      </c>
      <c r="B3254" s="84">
        <v>37253</v>
      </c>
      <c r="C3254" s="47">
        <v>31.85</v>
      </c>
      <c r="D3254" s="47">
        <v>32.08</v>
      </c>
      <c r="E3254" s="47">
        <v>31.75</v>
      </c>
      <c r="F3254" s="47">
        <v>32</v>
      </c>
      <c r="G3254" s="48">
        <v>1715900</v>
      </c>
      <c r="H3254" s="47">
        <v>22.92</v>
      </c>
      <c r="I3254" s="51">
        <f t="shared" si="372"/>
        <v>0.71625000000000005</v>
      </c>
      <c r="J3254" s="51">
        <f t="shared" ca="1" si="373"/>
        <v>1</v>
      </c>
      <c r="K3254" s="47">
        <f t="shared" si="374"/>
        <v>22.81</v>
      </c>
      <c r="L3254" s="47">
        <f t="shared" si="375"/>
        <v>22.98</v>
      </c>
      <c r="M3254" s="47">
        <f t="shared" si="376"/>
        <v>22.74</v>
      </c>
      <c r="N3254" s="47">
        <f t="shared" si="377"/>
        <v>22.92</v>
      </c>
      <c r="O3254" s="48">
        <f t="shared" ca="1" si="378"/>
        <v>1715900</v>
      </c>
    </row>
    <row r="3255" spans="1:15" x14ac:dyDescent="0.25">
      <c r="A3255">
        <v>3240</v>
      </c>
      <c r="B3255" s="84">
        <v>37252</v>
      </c>
      <c r="C3255" s="47">
        <v>31.75</v>
      </c>
      <c r="D3255" s="47">
        <v>32.200000000000003</v>
      </c>
      <c r="E3255" s="47">
        <v>31.75</v>
      </c>
      <c r="F3255" s="47">
        <v>31.85</v>
      </c>
      <c r="G3255" s="48">
        <v>2483000</v>
      </c>
      <c r="H3255" s="47">
        <v>22.67</v>
      </c>
      <c r="I3255" s="51">
        <f t="shared" si="372"/>
        <v>0.71177394034536889</v>
      </c>
      <c r="J3255" s="51">
        <f t="shared" ca="1" si="373"/>
        <v>1</v>
      </c>
      <c r="K3255" s="47">
        <f t="shared" si="374"/>
        <v>22.6</v>
      </c>
      <c r="L3255" s="47">
        <f t="shared" si="375"/>
        <v>22.92</v>
      </c>
      <c r="M3255" s="47">
        <f t="shared" si="376"/>
        <v>22.6</v>
      </c>
      <c r="N3255" s="47">
        <f t="shared" si="377"/>
        <v>22.67</v>
      </c>
      <c r="O3255" s="48">
        <f t="shared" ca="1" si="378"/>
        <v>2483000</v>
      </c>
    </row>
    <row r="3256" spans="1:15" x14ac:dyDescent="0.25">
      <c r="A3256">
        <v>3241</v>
      </c>
      <c r="B3256" s="84">
        <v>37251</v>
      </c>
      <c r="C3256" s="47">
        <v>31.56</v>
      </c>
      <c r="D3256" s="47">
        <v>32.1</v>
      </c>
      <c r="E3256" s="47">
        <v>31.33</v>
      </c>
      <c r="F3256" s="47">
        <v>31.75</v>
      </c>
      <c r="G3256" s="48">
        <v>839800</v>
      </c>
      <c r="H3256" s="47">
        <v>22.6</v>
      </c>
      <c r="I3256" s="51">
        <f t="shared" si="372"/>
        <v>0.71181102362204729</v>
      </c>
      <c r="J3256" s="51">
        <f t="shared" ca="1" si="373"/>
        <v>1</v>
      </c>
      <c r="K3256" s="47">
        <f t="shared" si="374"/>
        <v>22.46</v>
      </c>
      <c r="L3256" s="47">
        <f t="shared" si="375"/>
        <v>22.85</v>
      </c>
      <c r="M3256" s="47">
        <f t="shared" si="376"/>
        <v>22.3</v>
      </c>
      <c r="N3256" s="47">
        <f t="shared" si="377"/>
        <v>22.6</v>
      </c>
      <c r="O3256" s="48">
        <f t="shared" ca="1" si="378"/>
        <v>839800</v>
      </c>
    </row>
    <row r="3257" spans="1:15" x14ac:dyDescent="0.25">
      <c r="A3257">
        <v>3242</v>
      </c>
      <c r="B3257" s="84">
        <v>37249</v>
      </c>
      <c r="C3257" s="47">
        <v>31.05</v>
      </c>
      <c r="D3257" s="47">
        <v>31.45</v>
      </c>
      <c r="E3257" s="47">
        <v>31</v>
      </c>
      <c r="F3257" s="47">
        <v>31.31</v>
      </c>
      <c r="G3257" s="48">
        <v>529600</v>
      </c>
      <c r="H3257" s="47">
        <v>22.29</v>
      </c>
      <c r="I3257" s="51">
        <f t="shared" si="372"/>
        <v>0.71191312679655061</v>
      </c>
      <c r="J3257" s="51">
        <f t="shared" ca="1" si="373"/>
        <v>1</v>
      </c>
      <c r="K3257" s="47">
        <f t="shared" si="374"/>
        <v>22.1</v>
      </c>
      <c r="L3257" s="47">
        <f t="shared" si="375"/>
        <v>22.39</v>
      </c>
      <c r="M3257" s="47">
        <f t="shared" si="376"/>
        <v>22.07</v>
      </c>
      <c r="N3257" s="47">
        <f t="shared" si="377"/>
        <v>22.29</v>
      </c>
      <c r="O3257" s="48">
        <f t="shared" ca="1" si="378"/>
        <v>529600</v>
      </c>
    </row>
    <row r="3258" spans="1:15" x14ac:dyDescent="0.25">
      <c r="A3258">
        <v>3243</v>
      </c>
      <c r="B3258" s="84">
        <v>37246</v>
      </c>
      <c r="C3258" s="47">
        <v>31.15</v>
      </c>
      <c r="D3258" s="47">
        <v>31.26</v>
      </c>
      <c r="E3258" s="47">
        <v>30.9</v>
      </c>
      <c r="F3258" s="47">
        <v>31.25</v>
      </c>
      <c r="G3258" s="48">
        <v>1463100</v>
      </c>
      <c r="H3258" s="47">
        <v>22.24</v>
      </c>
      <c r="I3258" s="51">
        <f t="shared" si="372"/>
        <v>0.71167999999999998</v>
      </c>
      <c r="J3258" s="51">
        <f t="shared" ca="1" si="373"/>
        <v>1</v>
      </c>
      <c r="K3258" s="47">
        <f t="shared" si="374"/>
        <v>22.17</v>
      </c>
      <c r="L3258" s="47">
        <f t="shared" si="375"/>
        <v>22.25</v>
      </c>
      <c r="M3258" s="47">
        <f t="shared" si="376"/>
        <v>21.99</v>
      </c>
      <c r="N3258" s="47">
        <f t="shared" si="377"/>
        <v>22.24</v>
      </c>
      <c r="O3258" s="48">
        <f t="shared" ca="1" si="378"/>
        <v>1463100</v>
      </c>
    </row>
    <row r="3259" spans="1:15" x14ac:dyDescent="0.25">
      <c r="A3259">
        <v>3244</v>
      </c>
      <c r="B3259" s="84">
        <v>37245</v>
      </c>
      <c r="C3259" s="47">
        <v>29.9</v>
      </c>
      <c r="D3259" s="47">
        <v>31.01</v>
      </c>
      <c r="E3259" s="47">
        <v>29.9</v>
      </c>
      <c r="F3259" s="47">
        <v>30.9</v>
      </c>
      <c r="G3259" s="48">
        <v>1986100</v>
      </c>
      <c r="H3259" s="47">
        <v>21.99</v>
      </c>
      <c r="I3259" s="51">
        <f t="shared" si="372"/>
        <v>0.71165048543689313</v>
      </c>
      <c r="J3259" s="51">
        <f t="shared" ca="1" si="373"/>
        <v>1</v>
      </c>
      <c r="K3259" s="47">
        <f t="shared" si="374"/>
        <v>21.28</v>
      </c>
      <c r="L3259" s="47">
        <f t="shared" si="375"/>
        <v>22.07</v>
      </c>
      <c r="M3259" s="47">
        <f t="shared" si="376"/>
        <v>21.28</v>
      </c>
      <c r="N3259" s="47">
        <f t="shared" si="377"/>
        <v>21.99</v>
      </c>
      <c r="O3259" s="48">
        <f t="shared" ca="1" si="378"/>
        <v>1986100</v>
      </c>
    </row>
    <row r="3260" spans="1:15" x14ac:dyDescent="0.25">
      <c r="A3260">
        <v>3245</v>
      </c>
      <c r="B3260" s="84">
        <v>37244</v>
      </c>
      <c r="C3260" s="47">
        <v>29.75</v>
      </c>
      <c r="D3260" s="47">
        <v>30.16</v>
      </c>
      <c r="E3260" s="47">
        <v>29.39</v>
      </c>
      <c r="F3260" s="47">
        <v>29.88</v>
      </c>
      <c r="G3260" s="48">
        <v>4123500</v>
      </c>
      <c r="H3260" s="47">
        <v>21.27</v>
      </c>
      <c r="I3260" s="51">
        <f t="shared" si="372"/>
        <v>0.7118473895582329</v>
      </c>
      <c r="J3260" s="51">
        <f t="shared" ca="1" si="373"/>
        <v>1</v>
      </c>
      <c r="K3260" s="47">
        <f t="shared" si="374"/>
        <v>21.18</v>
      </c>
      <c r="L3260" s="47">
        <f t="shared" si="375"/>
        <v>21.47</v>
      </c>
      <c r="M3260" s="47">
        <f t="shared" si="376"/>
        <v>20.92</v>
      </c>
      <c r="N3260" s="47">
        <f t="shared" si="377"/>
        <v>21.27</v>
      </c>
      <c r="O3260" s="48">
        <f t="shared" ca="1" si="378"/>
        <v>4123500</v>
      </c>
    </row>
    <row r="3261" spans="1:15" x14ac:dyDescent="0.25">
      <c r="A3261">
        <v>3246</v>
      </c>
      <c r="B3261" s="84">
        <v>37243</v>
      </c>
      <c r="C3261" s="47">
        <v>31</v>
      </c>
      <c r="D3261" s="47">
        <v>31.04</v>
      </c>
      <c r="E3261" s="47">
        <v>30</v>
      </c>
      <c r="F3261" s="47">
        <v>30.22</v>
      </c>
      <c r="G3261" s="48">
        <v>3482700</v>
      </c>
      <c r="H3261" s="47">
        <v>21.51</v>
      </c>
      <c r="I3261" s="51">
        <f t="shared" si="372"/>
        <v>0.71178027796161492</v>
      </c>
      <c r="J3261" s="51">
        <f t="shared" ca="1" si="373"/>
        <v>1</v>
      </c>
      <c r="K3261" s="47">
        <f t="shared" si="374"/>
        <v>22.07</v>
      </c>
      <c r="L3261" s="47">
        <f t="shared" si="375"/>
        <v>22.09</v>
      </c>
      <c r="M3261" s="47">
        <f t="shared" si="376"/>
        <v>21.35</v>
      </c>
      <c r="N3261" s="47">
        <f t="shared" si="377"/>
        <v>21.51</v>
      </c>
      <c r="O3261" s="48">
        <f t="shared" ca="1" si="378"/>
        <v>3482700</v>
      </c>
    </row>
    <row r="3262" spans="1:15" x14ac:dyDescent="0.25">
      <c r="A3262">
        <v>3247</v>
      </c>
      <c r="B3262" s="84">
        <v>37242</v>
      </c>
      <c r="C3262" s="47">
        <v>32</v>
      </c>
      <c r="D3262" s="47">
        <v>32.1</v>
      </c>
      <c r="E3262" s="47">
        <v>30.75</v>
      </c>
      <c r="F3262" s="47">
        <v>30.95</v>
      </c>
      <c r="G3262" s="48">
        <v>3261300</v>
      </c>
      <c r="H3262" s="47">
        <v>22.03</v>
      </c>
      <c r="I3262" s="51">
        <f t="shared" si="372"/>
        <v>0.71179321486268177</v>
      </c>
      <c r="J3262" s="51">
        <f t="shared" ca="1" si="373"/>
        <v>1</v>
      </c>
      <c r="K3262" s="47">
        <f t="shared" si="374"/>
        <v>22.78</v>
      </c>
      <c r="L3262" s="47">
        <f t="shared" si="375"/>
        <v>22.85</v>
      </c>
      <c r="M3262" s="47">
        <f t="shared" si="376"/>
        <v>21.89</v>
      </c>
      <c r="N3262" s="47">
        <f t="shared" si="377"/>
        <v>22.03</v>
      </c>
      <c r="O3262" s="48">
        <f t="shared" ca="1" si="378"/>
        <v>3261300</v>
      </c>
    </row>
    <row r="3263" spans="1:15" x14ac:dyDescent="0.25">
      <c r="A3263">
        <v>3248</v>
      </c>
      <c r="B3263" s="84">
        <v>37239</v>
      </c>
      <c r="C3263" s="47">
        <v>32.049999999999997</v>
      </c>
      <c r="D3263" s="47">
        <v>32.700000000000003</v>
      </c>
      <c r="E3263" s="47">
        <v>31.92</v>
      </c>
      <c r="F3263" s="47">
        <v>32.15</v>
      </c>
      <c r="G3263" s="48">
        <v>1575100</v>
      </c>
      <c r="H3263" s="47">
        <v>22.88</v>
      </c>
      <c r="I3263" s="51">
        <f t="shared" si="372"/>
        <v>0.71166407465007775</v>
      </c>
      <c r="J3263" s="51">
        <f t="shared" ca="1" si="373"/>
        <v>1</v>
      </c>
      <c r="K3263" s="47">
        <f t="shared" si="374"/>
        <v>22.81</v>
      </c>
      <c r="L3263" s="47">
        <f t="shared" si="375"/>
        <v>23.27</v>
      </c>
      <c r="M3263" s="47">
        <f t="shared" si="376"/>
        <v>22.72</v>
      </c>
      <c r="N3263" s="47">
        <f t="shared" si="377"/>
        <v>22.88</v>
      </c>
      <c r="O3263" s="48">
        <f t="shared" ca="1" si="378"/>
        <v>1575100</v>
      </c>
    </row>
    <row r="3264" spans="1:15" x14ac:dyDescent="0.25">
      <c r="A3264">
        <v>3249</v>
      </c>
      <c r="B3264" s="84">
        <v>37238</v>
      </c>
      <c r="C3264" s="47">
        <v>31.95</v>
      </c>
      <c r="D3264" s="47">
        <v>32.380000000000003</v>
      </c>
      <c r="E3264" s="47">
        <v>31.8</v>
      </c>
      <c r="F3264" s="47">
        <v>31.98</v>
      </c>
      <c r="G3264" s="48">
        <v>1274700</v>
      </c>
      <c r="H3264" s="47">
        <v>22.76</v>
      </c>
      <c r="I3264" s="51">
        <f t="shared" si="372"/>
        <v>0.71169480925578488</v>
      </c>
      <c r="J3264" s="51">
        <f t="shared" ca="1" si="373"/>
        <v>1</v>
      </c>
      <c r="K3264" s="47">
        <f t="shared" si="374"/>
        <v>22.74</v>
      </c>
      <c r="L3264" s="47">
        <f t="shared" si="375"/>
        <v>23.04</v>
      </c>
      <c r="M3264" s="47">
        <f t="shared" si="376"/>
        <v>22.63</v>
      </c>
      <c r="N3264" s="47">
        <f t="shared" si="377"/>
        <v>22.76</v>
      </c>
      <c r="O3264" s="48">
        <f t="shared" ca="1" si="378"/>
        <v>1274700</v>
      </c>
    </row>
    <row r="3265" spans="1:15" x14ac:dyDescent="0.25">
      <c r="A3265">
        <v>3250</v>
      </c>
      <c r="B3265" s="84">
        <v>37237</v>
      </c>
      <c r="C3265" s="47">
        <v>31.35</v>
      </c>
      <c r="D3265" s="47">
        <v>32.1</v>
      </c>
      <c r="E3265" s="47">
        <v>31.3</v>
      </c>
      <c r="F3265" s="47">
        <v>32.1</v>
      </c>
      <c r="G3265" s="48">
        <v>1177000</v>
      </c>
      <c r="H3265" s="47">
        <v>22.85</v>
      </c>
      <c r="I3265" s="51">
        <f t="shared" si="372"/>
        <v>0.71183800623052962</v>
      </c>
      <c r="J3265" s="51">
        <f t="shared" ca="1" si="373"/>
        <v>1</v>
      </c>
      <c r="K3265" s="47">
        <f t="shared" si="374"/>
        <v>22.32</v>
      </c>
      <c r="L3265" s="47">
        <f t="shared" si="375"/>
        <v>22.85</v>
      </c>
      <c r="M3265" s="47">
        <f t="shared" si="376"/>
        <v>22.28</v>
      </c>
      <c r="N3265" s="47">
        <f t="shared" si="377"/>
        <v>22.85</v>
      </c>
      <c r="O3265" s="48">
        <f t="shared" ca="1" si="378"/>
        <v>1177000</v>
      </c>
    </row>
    <row r="3266" spans="1:15" x14ac:dyDescent="0.25">
      <c r="A3266">
        <v>3251</v>
      </c>
      <c r="B3266" s="84">
        <v>37236</v>
      </c>
      <c r="C3266" s="47">
        <v>31.44</v>
      </c>
      <c r="D3266" s="47">
        <v>31.61</v>
      </c>
      <c r="E3266" s="47">
        <v>30.75</v>
      </c>
      <c r="F3266" s="47">
        <v>31.53</v>
      </c>
      <c r="G3266" s="48">
        <v>1749500</v>
      </c>
      <c r="H3266" s="47">
        <v>22.44</v>
      </c>
      <c r="I3266" s="51">
        <f t="shared" si="372"/>
        <v>0.71170313986679357</v>
      </c>
      <c r="J3266" s="51">
        <f t="shared" ca="1" si="373"/>
        <v>1</v>
      </c>
      <c r="K3266" s="47">
        <f t="shared" si="374"/>
        <v>22.38</v>
      </c>
      <c r="L3266" s="47">
        <f t="shared" si="375"/>
        <v>22.5</v>
      </c>
      <c r="M3266" s="47">
        <f t="shared" si="376"/>
        <v>21.88</v>
      </c>
      <c r="N3266" s="47">
        <f t="shared" si="377"/>
        <v>22.44</v>
      </c>
      <c r="O3266" s="48">
        <f t="shared" ca="1" si="378"/>
        <v>1749500</v>
      </c>
    </row>
    <row r="3267" spans="1:15" x14ac:dyDescent="0.25">
      <c r="A3267">
        <v>3252</v>
      </c>
      <c r="B3267" s="84">
        <v>37235</v>
      </c>
      <c r="C3267" s="47">
        <v>32</v>
      </c>
      <c r="D3267" s="47">
        <v>32.049999999999997</v>
      </c>
      <c r="E3267" s="47">
        <v>31</v>
      </c>
      <c r="F3267" s="47">
        <v>31.44</v>
      </c>
      <c r="G3267" s="48">
        <v>1440400</v>
      </c>
      <c r="H3267" s="47">
        <v>22.38</v>
      </c>
      <c r="I3267" s="51">
        <f t="shared" si="372"/>
        <v>0.71183206106870223</v>
      </c>
      <c r="J3267" s="51">
        <f t="shared" ca="1" si="373"/>
        <v>1</v>
      </c>
      <c r="K3267" s="47">
        <f t="shared" si="374"/>
        <v>22.78</v>
      </c>
      <c r="L3267" s="47">
        <f t="shared" si="375"/>
        <v>22.81</v>
      </c>
      <c r="M3267" s="47">
        <f t="shared" si="376"/>
        <v>22.07</v>
      </c>
      <c r="N3267" s="47">
        <f t="shared" si="377"/>
        <v>22.38</v>
      </c>
      <c r="O3267" s="48">
        <f t="shared" ca="1" si="378"/>
        <v>1440400</v>
      </c>
    </row>
    <row r="3268" spans="1:15" x14ac:dyDescent="0.25">
      <c r="A3268">
        <v>3253</v>
      </c>
      <c r="B3268" s="84">
        <v>37232</v>
      </c>
      <c r="C3268" s="47">
        <v>31.9</v>
      </c>
      <c r="D3268" s="47">
        <v>32.159999999999997</v>
      </c>
      <c r="E3268" s="47">
        <v>31.5</v>
      </c>
      <c r="F3268" s="47">
        <v>32</v>
      </c>
      <c r="G3268" s="48">
        <v>1903600</v>
      </c>
      <c r="H3268" s="47">
        <v>22.78</v>
      </c>
      <c r="I3268" s="51">
        <f t="shared" si="372"/>
        <v>0.71187500000000004</v>
      </c>
      <c r="J3268" s="51">
        <f t="shared" ca="1" si="373"/>
        <v>1</v>
      </c>
      <c r="K3268" s="47">
        <f t="shared" si="374"/>
        <v>22.71</v>
      </c>
      <c r="L3268" s="47">
        <f t="shared" si="375"/>
        <v>22.89</v>
      </c>
      <c r="M3268" s="47">
        <f t="shared" si="376"/>
        <v>22.42</v>
      </c>
      <c r="N3268" s="47">
        <f t="shared" si="377"/>
        <v>22.78</v>
      </c>
      <c r="O3268" s="48">
        <f t="shared" ca="1" si="378"/>
        <v>1903600</v>
      </c>
    </row>
    <row r="3269" spans="1:15" x14ac:dyDescent="0.25">
      <c r="A3269">
        <v>3254</v>
      </c>
      <c r="B3269" s="84">
        <v>37231</v>
      </c>
      <c r="C3269" s="47">
        <v>32.36</v>
      </c>
      <c r="D3269" s="47">
        <v>32.4</v>
      </c>
      <c r="E3269" s="47">
        <v>30.7</v>
      </c>
      <c r="F3269" s="47">
        <v>31.65</v>
      </c>
      <c r="G3269" s="48">
        <v>2670700</v>
      </c>
      <c r="H3269" s="47">
        <v>22.53</v>
      </c>
      <c r="I3269" s="51">
        <f t="shared" si="372"/>
        <v>0.71184834123222751</v>
      </c>
      <c r="J3269" s="51">
        <f t="shared" ca="1" si="373"/>
        <v>1</v>
      </c>
      <c r="K3269" s="47">
        <f t="shared" si="374"/>
        <v>23.04</v>
      </c>
      <c r="L3269" s="47">
        <f t="shared" si="375"/>
        <v>23.06</v>
      </c>
      <c r="M3269" s="47">
        <f t="shared" si="376"/>
        <v>21.85</v>
      </c>
      <c r="N3269" s="47">
        <f t="shared" si="377"/>
        <v>22.53</v>
      </c>
      <c r="O3269" s="48">
        <f t="shared" ca="1" si="378"/>
        <v>2670700</v>
      </c>
    </row>
    <row r="3270" spans="1:15" x14ac:dyDescent="0.25">
      <c r="A3270">
        <v>3255</v>
      </c>
      <c r="B3270" s="84">
        <v>37230</v>
      </c>
      <c r="C3270" s="47">
        <v>33.159999999999997</v>
      </c>
      <c r="D3270" s="47">
        <v>33.25</v>
      </c>
      <c r="E3270" s="47">
        <v>32.28</v>
      </c>
      <c r="F3270" s="47">
        <v>32.36</v>
      </c>
      <c r="G3270" s="48">
        <v>2333200</v>
      </c>
      <c r="H3270" s="47">
        <v>23.03</v>
      </c>
      <c r="I3270" s="51">
        <f t="shared" si="372"/>
        <v>0.71168108776267003</v>
      </c>
      <c r="J3270" s="51">
        <f t="shared" ca="1" si="373"/>
        <v>1</v>
      </c>
      <c r="K3270" s="47">
        <f t="shared" si="374"/>
        <v>23.6</v>
      </c>
      <c r="L3270" s="47">
        <f t="shared" si="375"/>
        <v>23.66</v>
      </c>
      <c r="M3270" s="47">
        <f t="shared" si="376"/>
        <v>22.97</v>
      </c>
      <c r="N3270" s="47">
        <f t="shared" si="377"/>
        <v>23.03</v>
      </c>
      <c r="O3270" s="48">
        <f t="shared" ca="1" si="378"/>
        <v>2333200</v>
      </c>
    </row>
    <row r="3271" spans="1:15" x14ac:dyDescent="0.25">
      <c r="A3271">
        <v>3256</v>
      </c>
      <c r="B3271" s="84">
        <v>37229</v>
      </c>
      <c r="C3271" s="47">
        <v>33.25</v>
      </c>
      <c r="D3271" s="47">
        <v>33.25</v>
      </c>
      <c r="E3271" s="47">
        <v>33</v>
      </c>
      <c r="F3271" s="47">
        <v>33.15</v>
      </c>
      <c r="G3271" s="48">
        <v>1369600</v>
      </c>
      <c r="H3271" s="47">
        <v>23.6</v>
      </c>
      <c r="I3271" s="51">
        <f t="shared" si="372"/>
        <v>0.71191553544494723</v>
      </c>
      <c r="J3271" s="51">
        <f t="shared" ca="1" si="373"/>
        <v>1</v>
      </c>
      <c r="K3271" s="47">
        <f t="shared" si="374"/>
        <v>23.67</v>
      </c>
      <c r="L3271" s="47">
        <f t="shared" si="375"/>
        <v>23.67</v>
      </c>
      <c r="M3271" s="47">
        <f t="shared" si="376"/>
        <v>23.49</v>
      </c>
      <c r="N3271" s="47">
        <f t="shared" si="377"/>
        <v>23.6</v>
      </c>
      <c r="O3271" s="48">
        <f t="shared" ca="1" si="378"/>
        <v>1369600</v>
      </c>
    </row>
    <row r="3272" spans="1:15" x14ac:dyDescent="0.25">
      <c r="A3272">
        <v>3257</v>
      </c>
      <c r="B3272" s="84">
        <v>37228</v>
      </c>
      <c r="C3272" s="47">
        <v>32.700000000000003</v>
      </c>
      <c r="D3272" s="47">
        <v>33.409999999999997</v>
      </c>
      <c r="E3272" s="47">
        <v>32.65</v>
      </c>
      <c r="F3272" s="47">
        <v>33.200000000000003</v>
      </c>
      <c r="G3272" s="48">
        <v>1515300</v>
      </c>
      <c r="H3272" s="47">
        <v>23.63</v>
      </c>
      <c r="I3272" s="51">
        <f t="shared" si="372"/>
        <v>0.71174698795180713</v>
      </c>
      <c r="J3272" s="51">
        <f t="shared" ca="1" si="373"/>
        <v>1</v>
      </c>
      <c r="K3272" s="47">
        <f t="shared" si="374"/>
        <v>23.27</v>
      </c>
      <c r="L3272" s="47">
        <f t="shared" si="375"/>
        <v>23.78</v>
      </c>
      <c r="M3272" s="47">
        <f t="shared" si="376"/>
        <v>23.24</v>
      </c>
      <c r="N3272" s="47">
        <f t="shared" si="377"/>
        <v>23.63</v>
      </c>
      <c r="O3272" s="48">
        <f t="shared" ca="1" si="378"/>
        <v>1515300</v>
      </c>
    </row>
    <row r="3273" spans="1:15" x14ac:dyDescent="0.25">
      <c r="A3273">
        <v>3258</v>
      </c>
      <c r="B3273" s="84">
        <v>37225</v>
      </c>
      <c r="C3273" s="47">
        <v>32</v>
      </c>
      <c r="D3273" s="47">
        <v>32.9</v>
      </c>
      <c r="E3273" s="47">
        <v>31.31</v>
      </c>
      <c r="F3273" s="47">
        <v>32.770000000000003</v>
      </c>
      <c r="G3273" s="48">
        <v>1383900</v>
      </c>
      <c r="H3273" s="47">
        <v>23.33</v>
      </c>
      <c r="I3273" s="51">
        <f t="shared" si="372"/>
        <v>0.71193164479707038</v>
      </c>
      <c r="J3273" s="51">
        <f t="shared" ca="1" si="373"/>
        <v>1</v>
      </c>
      <c r="K3273" s="47">
        <f t="shared" si="374"/>
        <v>22.78</v>
      </c>
      <c r="L3273" s="47">
        <f t="shared" si="375"/>
        <v>23.42</v>
      </c>
      <c r="M3273" s="47">
        <f t="shared" si="376"/>
        <v>22.29</v>
      </c>
      <c r="N3273" s="47">
        <f t="shared" si="377"/>
        <v>23.33</v>
      </c>
      <c r="O3273" s="48">
        <f t="shared" ca="1" si="378"/>
        <v>1383900</v>
      </c>
    </row>
    <row r="3274" spans="1:15" x14ac:dyDescent="0.25">
      <c r="A3274">
        <v>3259</v>
      </c>
      <c r="B3274" s="84">
        <v>37224</v>
      </c>
      <c r="C3274" s="47">
        <v>32.4</v>
      </c>
      <c r="D3274" s="47">
        <v>32.47</v>
      </c>
      <c r="E3274" s="47">
        <v>31.62</v>
      </c>
      <c r="F3274" s="47">
        <v>31.85</v>
      </c>
      <c r="G3274" s="48">
        <v>1864000</v>
      </c>
      <c r="H3274" s="47">
        <v>22.67</v>
      </c>
      <c r="I3274" s="51">
        <f t="shared" si="372"/>
        <v>0.71177394034536889</v>
      </c>
      <c r="J3274" s="51">
        <f t="shared" ca="1" si="373"/>
        <v>1</v>
      </c>
      <c r="K3274" s="47">
        <f t="shared" si="374"/>
        <v>23.06</v>
      </c>
      <c r="L3274" s="47">
        <f t="shared" si="375"/>
        <v>23.11</v>
      </c>
      <c r="M3274" s="47">
        <f t="shared" si="376"/>
        <v>22.51</v>
      </c>
      <c r="N3274" s="47">
        <f t="shared" si="377"/>
        <v>22.67</v>
      </c>
      <c r="O3274" s="48">
        <f t="shared" ca="1" si="378"/>
        <v>1864000</v>
      </c>
    </row>
    <row r="3275" spans="1:15" x14ac:dyDescent="0.25">
      <c r="A3275">
        <v>3260</v>
      </c>
      <c r="B3275" s="84">
        <v>37223</v>
      </c>
      <c r="C3275" s="47">
        <v>33.200000000000003</v>
      </c>
      <c r="D3275" s="47">
        <v>33.29</v>
      </c>
      <c r="E3275" s="47">
        <v>32.11</v>
      </c>
      <c r="F3275" s="47">
        <v>32.28</v>
      </c>
      <c r="G3275" s="48">
        <v>1644000</v>
      </c>
      <c r="H3275" s="47">
        <v>22.98</v>
      </c>
      <c r="I3275" s="51">
        <f t="shared" si="372"/>
        <v>0.71189591078066916</v>
      </c>
      <c r="J3275" s="51">
        <f t="shared" ca="1" si="373"/>
        <v>1</v>
      </c>
      <c r="K3275" s="47">
        <f t="shared" si="374"/>
        <v>23.63</v>
      </c>
      <c r="L3275" s="47">
        <f t="shared" si="375"/>
        <v>23.7</v>
      </c>
      <c r="M3275" s="47">
        <f t="shared" si="376"/>
        <v>22.86</v>
      </c>
      <c r="N3275" s="47">
        <f t="shared" si="377"/>
        <v>22.98</v>
      </c>
      <c r="O3275" s="48">
        <f t="shared" ca="1" si="378"/>
        <v>1644000</v>
      </c>
    </row>
    <row r="3276" spans="1:15" x14ac:dyDescent="0.25">
      <c r="A3276">
        <v>3261</v>
      </c>
      <c r="B3276" s="84">
        <v>37222</v>
      </c>
      <c r="C3276" s="47">
        <v>32.85</v>
      </c>
      <c r="D3276" s="47">
        <v>33.4</v>
      </c>
      <c r="E3276" s="47">
        <v>32.71</v>
      </c>
      <c r="F3276" s="47">
        <v>33.4</v>
      </c>
      <c r="G3276" s="48">
        <v>1727600</v>
      </c>
      <c r="H3276" s="47">
        <v>23.77</v>
      </c>
      <c r="I3276" s="51">
        <f t="shared" si="372"/>
        <v>0.71167664670658681</v>
      </c>
      <c r="J3276" s="51">
        <f t="shared" ca="1" si="373"/>
        <v>1</v>
      </c>
      <c r="K3276" s="47">
        <f t="shared" si="374"/>
        <v>23.38</v>
      </c>
      <c r="L3276" s="47">
        <f t="shared" si="375"/>
        <v>23.77</v>
      </c>
      <c r="M3276" s="47">
        <f t="shared" si="376"/>
        <v>23.28</v>
      </c>
      <c r="N3276" s="47">
        <f t="shared" si="377"/>
        <v>23.77</v>
      </c>
      <c r="O3276" s="48">
        <f t="shared" ca="1" si="378"/>
        <v>1727600</v>
      </c>
    </row>
    <row r="3277" spans="1:15" x14ac:dyDescent="0.25">
      <c r="A3277">
        <v>3262</v>
      </c>
      <c r="B3277" s="84">
        <v>37221</v>
      </c>
      <c r="C3277" s="47">
        <v>31.78</v>
      </c>
      <c r="D3277" s="47">
        <v>32.96</v>
      </c>
      <c r="E3277" s="47">
        <v>31.76</v>
      </c>
      <c r="F3277" s="47">
        <v>32.96</v>
      </c>
      <c r="G3277" s="48">
        <v>1942700</v>
      </c>
      <c r="H3277" s="47">
        <v>23.46</v>
      </c>
      <c r="I3277" s="51">
        <f t="shared" si="372"/>
        <v>0.71177184466019416</v>
      </c>
      <c r="J3277" s="51">
        <f t="shared" ca="1" si="373"/>
        <v>1</v>
      </c>
      <c r="K3277" s="47">
        <f t="shared" si="374"/>
        <v>22.62</v>
      </c>
      <c r="L3277" s="47">
        <f t="shared" si="375"/>
        <v>23.46</v>
      </c>
      <c r="M3277" s="47">
        <f t="shared" si="376"/>
        <v>22.61</v>
      </c>
      <c r="N3277" s="47">
        <f t="shared" si="377"/>
        <v>23.46</v>
      </c>
      <c r="O3277" s="48">
        <f t="shared" ca="1" si="378"/>
        <v>1942700</v>
      </c>
    </row>
    <row r="3278" spans="1:15" x14ac:dyDescent="0.25">
      <c r="A3278">
        <v>3263</v>
      </c>
      <c r="B3278" s="84">
        <v>37218</v>
      </c>
      <c r="C3278" s="47">
        <v>31.75</v>
      </c>
      <c r="D3278" s="47">
        <v>32.4</v>
      </c>
      <c r="E3278" s="47">
        <v>31.53</v>
      </c>
      <c r="F3278" s="47">
        <v>32.020000000000003</v>
      </c>
      <c r="G3278" s="48">
        <v>347400</v>
      </c>
      <c r="H3278" s="47">
        <v>22.79</v>
      </c>
      <c r="I3278" s="51">
        <f t="shared" si="372"/>
        <v>0.71174266083697679</v>
      </c>
      <c r="J3278" s="51">
        <f t="shared" ca="1" si="373"/>
        <v>1</v>
      </c>
      <c r="K3278" s="47">
        <f t="shared" si="374"/>
        <v>22.6</v>
      </c>
      <c r="L3278" s="47">
        <f t="shared" si="375"/>
        <v>23.06</v>
      </c>
      <c r="M3278" s="47">
        <f t="shared" si="376"/>
        <v>22.44</v>
      </c>
      <c r="N3278" s="47">
        <f t="shared" si="377"/>
        <v>22.79</v>
      </c>
      <c r="O3278" s="48">
        <f t="shared" ca="1" si="378"/>
        <v>347400</v>
      </c>
    </row>
    <row r="3279" spans="1:15" x14ac:dyDescent="0.25">
      <c r="A3279">
        <v>3264</v>
      </c>
      <c r="B3279" s="84">
        <v>37216</v>
      </c>
      <c r="C3279" s="47">
        <v>31.77</v>
      </c>
      <c r="D3279" s="47">
        <v>32.299999999999997</v>
      </c>
      <c r="E3279" s="47">
        <v>31.42</v>
      </c>
      <c r="F3279" s="47">
        <v>31.95</v>
      </c>
      <c r="G3279" s="48">
        <v>1564700</v>
      </c>
      <c r="H3279" s="47">
        <v>22.74</v>
      </c>
      <c r="I3279" s="51">
        <f t="shared" si="372"/>
        <v>0.71173708920187795</v>
      </c>
      <c r="J3279" s="51">
        <f t="shared" ca="1" si="373"/>
        <v>1</v>
      </c>
      <c r="K3279" s="47">
        <f t="shared" si="374"/>
        <v>22.61</v>
      </c>
      <c r="L3279" s="47">
        <f t="shared" si="375"/>
        <v>22.99</v>
      </c>
      <c r="M3279" s="47">
        <f t="shared" si="376"/>
        <v>22.36</v>
      </c>
      <c r="N3279" s="47">
        <f t="shared" si="377"/>
        <v>22.74</v>
      </c>
      <c r="O3279" s="48">
        <f t="shared" ca="1" si="378"/>
        <v>1564700</v>
      </c>
    </row>
    <row r="3280" spans="1:15" x14ac:dyDescent="0.25">
      <c r="A3280">
        <v>3265</v>
      </c>
      <c r="B3280" s="84">
        <v>37215</v>
      </c>
      <c r="C3280" s="47">
        <v>31.9</v>
      </c>
      <c r="D3280" s="47">
        <v>32.18</v>
      </c>
      <c r="E3280" s="47">
        <v>31.45</v>
      </c>
      <c r="F3280" s="47">
        <v>32.020000000000003</v>
      </c>
      <c r="G3280" s="48">
        <v>1225200</v>
      </c>
      <c r="H3280" s="47">
        <v>22.79</v>
      </c>
      <c r="I3280" s="51">
        <f t="shared" si="372"/>
        <v>0.71174266083697679</v>
      </c>
      <c r="J3280" s="51">
        <f t="shared" ca="1" si="373"/>
        <v>1</v>
      </c>
      <c r="K3280" s="47">
        <f t="shared" si="374"/>
        <v>22.7</v>
      </c>
      <c r="L3280" s="47">
        <f t="shared" si="375"/>
        <v>22.9</v>
      </c>
      <c r="M3280" s="47">
        <f t="shared" si="376"/>
        <v>22.38</v>
      </c>
      <c r="N3280" s="47">
        <f t="shared" si="377"/>
        <v>22.79</v>
      </c>
      <c r="O3280" s="48">
        <f t="shared" ca="1" si="378"/>
        <v>1225200</v>
      </c>
    </row>
    <row r="3281" spans="1:15" x14ac:dyDescent="0.25">
      <c r="A3281">
        <v>3266</v>
      </c>
      <c r="B3281" s="84">
        <v>37214</v>
      </c>
      <c r="C3281" s="47">
        <v>31.07</v>
      </c>
      <c r="D3281" s="47">
        <v>32.24</v>
      </c>
      <c r="E3281" s="47">
        <v>31.05</v>
      </c>
      <c r="F3281" s="47">
        <v>32.15</v>
      </c>
      <c r="G3281" s="48">
        <v>2007800</v>
      </c>
      <c r="H3281" s="47">
        <v>22.88</v>
      </c>
      <c r="I3281" s="51">
        <f t="shared" ref="I3281:I3344" si="379">H3281/F3281</f>
        <v>0.71166407465007775</v>
      </c>
      <c r="J3281" s="51">
        <f t="shared" ref="J3281:J3344" ca="1" si="380">INDEX(OFFSET($T$15,0,0,$S$13+1,1),MATCH(B3281,OFFSET($Q$15,0,0,$S$13+1,1),-1))</f>
        <v>1</v>
      </c>
      <c r="K3281" s="47">
        <f t="shared" ref="K3281:K3344" si="381">ROUND($I3281*C3281,2)</f>
        <v>22.11</v>
      </c>
      <c r="L3281" s="47">
        <f t="shared" ref="L3281:L3344" si="382">ROUND($I3281*D3281,2)</f>
        <v>22.94</v>
      </c>
      <c r="M3281" s="47">
        <f t="shared" ref="M3281:M3344" si="383">ROUND($I3281*E3281,2)</f>
        <v>22.1</v>
      </c>
      <c r="N3281" s="47">
        <f t="shared" ref="N3281:N3344" si="384">ROUND($I3281*F3281,2)</f>
        <v>22.88</v>
      </c>
      <c r="O3281" s="48">
        <f t="shared" ref="O3281:O3344" ca="1" si="385">G3281*J3281</f>
        <v>2007800</v>
      </c>
    </row>
    <row r="3282" spans="1:15" x14ac:dyDescent="0.25">
      <c r="A3282">
        <v>3267</v>
      </c>
      <c r="B3282" s="84">
        <v>37211</v>
      </c>
      <c r="C3282" s="47">
        <v>29.6</v>
      </c>
      <c r="D3282" s="47">
        <v>30.95</v>
      </c>
      <c r="E3282" s="47">
        <v>29.44</v>
      </c>
      <c r="F3282" s="47">
        <v>30.82</v>
      </c>
      <c r="G3282" s="48">
        <v>3938300</v>
      </c>
      <c r="H3282" s="47">
        <v>21.94</v>
      </c>
      <c r="I3282" s="51">
        <f t="shared" si="379"/>
        <v>0.71187540558079176</v>
      </c>
      <c r="J3282" s="51">
        <f t="shared" ca="1" si="380"/>
        <v>1</v>
      </c>
      <c r="K3282" s="47">
        <f t="shared" si="381"/>
        <v>21.07</v>
      </c>
      <c r="L3282" s="47">
        <f t="shared" si="382"/>
        <v>22.03</v>
      </c>
      <c r="M3282" s="47">
        <f t="shared" si="383"/>
        <v>20.96</v>
      </c>
      <c r="N3282" s="47">
        <f t="shared" si="384"/>
        <v>21.94</v>
      </c>
      <c r="O3282" s="48">
        <f t="shared" ca="1" si="385"/>
        <v>3938300</v>
      </c>
    </row>
    <row r="3283" spans="1:15" x14ac:dyDescent="0.25">
      <c r="A3283">
        <v>3268</v>
      </c>
      <c r="B3283" s="84">
        <v>37210</v>
      </c>
      <c r="C3283" s="47">
        <v>30.35</v>
      </c>
      <c r="D3283" s="47">
        <v>30.35</v>
      </c>
      <c r="E3283" s="47">
        <v>29.54</v>
      </c>
      <c r="F3283" s="47">
        <v>29.82</v>
      </c>
      <c r="G3283" s="48">
        <v>4151000</v>
      </c>
      <c r="H3283" s="47">
        <v>21.23</v>
      </c>
      <c r="I3283" s="51">
        <f t="shared" si="379"/>
        <v>0.71193829644533868</v>
      </c>
      <c r="J3283" s="51">
        <f t="shared" ca="1" si="380"/>
        <v>1</v>
      </c>
      <c r="K3283" s="47">
        <f t="shared" si="381"/>
        <v>21.61</v>
      </c>
      <c r="L3283" s="47">
        <f t="shared" si="382"/>
        <v>21.61</v>
      </c>
      <c r="M3283" s="47">
        <f t="shared" si="383"/>
        <v>21.03</v>
      </c>
      <c r="N3283" s="47">
        <f t="shared" si="384"/>
        <v>21.23</v>
      </c>
      <c r="O3283" s="48">
        <f t="shared" ca="1" si="385"/>
        <v>4151000</v>
      </c>
    </row>
    <row r="3284" spans="1:15" x14ac:dyDescent="0.25">
      <c r="A3284">
        <v>3269</v>
      </c>
      <c r="B3284" s="84">
        <v>37209</v>
      </c>
      <c r="C3284" s="47">
        <v>30.55</v>
      </c>
      <c r="D3284" s="47">
        <v>31.22</v>
      </c>
      <c r="E3284" s="47">
        <v>29.8</v>
      </c>
      <c r="F3284" s="47">
        <v>30.35</v>
      </c>
      <c r="G3284" s="48">
        <v>4681200</v>
      </c>
      <c r="H3284" s="47">
        <v>21.6</v>
      </c>
      <c r="I3284" s="51">
        <f t="shared" si="379"/>
        <v>0.71169686985172986</v>
      </c>
      <c r="J3284" s="51">
        <f t="shared" ca="1" si="380"/>
        <v>1</v>
      </c>
      <c r="K3284" s="47">
        <f t="shared" si="381"/>
        <v>21.74</v>
      </c>
      <c r="L3284" s="47">
        <f t="shared" si="382"/>
        <v>22.22</v>
      </c>
      <c r="M3284" s="47">
        <f t="shared" si="383"/>
        <v>21.21</v>
      </c>
      <c r="N3284" s="47">
        <f t="shared" si="384"/>
        <v>21.6</v>
      </c>
      <c r="O3284" s="48">
        <f t="shared" ca="1" si="385"/>
        <v>4681200</v>
      </c>
    </row>
    <row r="3285" spans="1:15" x14ac:dyDescent="0.25">
      <c r="A3285">
        <v>3270</v>
      </c>
      <c r="B3285" s="84">
        <v>37208</v>
      </c>
      <c r="C3285" s="47">
        <v>32.5</v>
      </c>
      <c r="D3285" s="47">
        <v>32.770000000000003</v>
      </c>
      <c r="E3285" s="47">
        <v>31.11</v>
      </c>
      <c r="F3285" s="47">
        <v>31.25</v>
      </c>
      <c r="G3285" s="48">
        <v>2966800</v>
      </c>
      <c r="H3285" s="47">
        <v>22.24</v>
      </c>
      <c r="I3285" s="51">
        <f t="shared" si="379"/>
        <v>0.71167999999999998</v>
      </c>
      <c r="J3285" s="51">
        <f t="shared" ca="1" si="380"/>
        <v>1</v>
      </c>
      <c r="K3285" s="47">
        <f t="shared" si="381"/>
        <v>23.13</v>
      </c>
      <c r="L3285" s="47">
        <f t="shared" si="382"/>
        <v>23.32</v>
      </c>
      <c r="M3285" s="47">
        <f t="shared" si="383"/>
        <v>22.14</v>
      </c>
      <c r="N3285" s="47">
        <f t="shared" si="384"/>
        <v>22.24</v>
      </c>
      <c r="O3285" s="48">
        <f t="shared" ca="1" si="385"/>
        <v>2966800</v>
      </c>
    </row>
    <row r="3286" spans="1:15" x14ac:dyDescent="0.25">
      <c r="A3286">
        <v>3271</v>
      </c>
      <c r="B3286" s="84">
        <v>37207</v>
      </c>
      <c r="C3286" s="47">
        <v>32.65</v>
      </c>
      <c r="D3286" s="47">
        <v>32.65</v>
      </c>
      <c r="E3286" s="47">
        <v>32.17</v>
      </c>
      <c r="F3286" s="47">
        <v>32.46</v>
      </c>
      <c r="G3286" s="48">
        <v>1065000</v>
      </c>
      <c r="H3286" s="47">
        <v>23.1</v>
      </c>
      <c r="I3286" s="51">
        <f t="shared" si="379"/>
        <v>0.71164510166358597</v>
      </c>
      <c r="J3286" s="51">
        <f t="shared" ca="1" si="380"/>
        <v>1</v>
      </c>
      <c r="K3286" s="47">
        <f t="shared" si="381"/>
        <v>23.24</v>
      </c>
      <c r="L3286" s="47">
        <f t="shared" si="382"/>
        <v>23.24</v>
      </c>
      <c r="M3286" s="47">
        <f t="shared" si="383"/>
        <v>22.89</v>
      </c>
      <c r="N3286" s="47">
        <f t="shared" si="384"/>
        <v>23.1</v>
      </c>
      <c r="O3286" s="48">
        <f t="shared" ca="1" si="385"/>
        <v>1065000</v>
      </c>
    </row>
    <row r="3287" spans="1:15" x14ac:dyDescent="0.25">
      <c r="A3287">
        <v>3272</v>
      </c>
      <c r="B3287" s="84">
        <v>37204</v>
      </c>
      <c r="C3287" s="47">
        <v>33.700000000000003</v>
      </c>
      <c r="D3287" s="47">
        <v>33.700000000000003</v>
      </c>
      <c r="E3287" s="47">
        <v>32.549999999999997</v>
      </c>
      <c r="F3287" s="47">
        <v>32.75</v>
      </c>
      <c r="G3287" s="48">
        <v>2088200</v>
      </c>
      <c r="H3287" s="47">
        <v>23.31</v>
      </c>
      <c r="I3287" s="51">
        <f t="shared" si="379"/>
        <v>0.71175572519083963</v>
      </c>
      <c r="J3287" s="51">
        <f t="shared" ca="1" si="380"/>
        <v>1</v>
      </c>
      <c r="K3287" s="47">
        <f t="shared" si="381"/>
        <v>23.99</v>
      </c>
      <c r="L3287" s="47">
        <f t="shared" si="382"/>
        <v>23.99</v>
      </c>
      <c r="M3287" s="47">
        <f t="shared" si="383"/>
        <v>23.17</v>
      </c>
      <c r="N3287" s="47">
        <f t="shared" si="384"/>
        <v>23.31</v>
      </c>
      <c r="O3287" s="48">
        <f t="shared" ca="1" si="385"/>
        <v>2088200</v>
      </c>
    </row>
    <row r="3288" spans="1:15" x14ac:dyDescent="0.25">
      <c r="A3288">
        <v>3273</v>
      </c>
      <c r="B3288" s="84">
        <v>37203</v>
      </c>
      <c r="C3288" s="47">
        <v>32.5</v>
      </c>
      <c r="D3288" s="47">
        <v>32.79</v>
      </c>
      <c r="E3288" s="47">
        <v>32.43</v>
      </c>
      <c r="F3288" s="47">
        <v>32.700000000000003</v>
      </c>
      <c r="G3288" s="48">
        <v>2217200</v>
      </c>
      <c r="H3288" s="47">
        <v>23.28</v>
      </c>
      <c r="I3288" s="51">
        <f t="shared" si="379"/>
        <v>0.71192660550458708</v>
      </c>
      <c r="J3288" s="51">
        <f t="shared" ca="1" si="380"/>
        <v>1</v>
      </c>
      <c r="K3288" s="47">
        <f t="shared" si="381"/>
        <v>23.14</v>
      </c>
      <c r="L3288" s="47">
        <f t="shared" si="382"/>
        <v>23.34</v>
      </c>
      <c r="M3288" s="47">
        <f t="shared" si="383"/>
        <v>23.09</v>
      </c>
      <c r="N3288" s="47">
        <f t="shared" si="384"/>
        <v>23.28</v>
      </c>
      <c r="O3288" s="48">
        <f t="shared" ca="1" si="385"/>
        <v>2217200</v>
      </c>
    </row>
    <row r="3289" spans="1:15" x14ac:dyDescent="0.25">
      <c r="A3289">
        <v>3274</v>
      </c>
      <c r="B3289" s="84">
        <v>37202</v>
      </c>
      <c r="C3289" s="47">
        <v>33</v>
      </c>
      <c r="D3289" s="47">
        <v>33.1</v>
      </c>
      <c r="E3289" s="47">
        <v>32.25</v>
      </c>
      <c r="F3289" s="47">
        <v>32.590000000000003</v>
      </c>
      <c r="G3289" s="48">
        <v>1781000</v>
      </c>
      <c r="H3289" s="47">
        <v>23.2</v>
      </c>
      <c r="I3289" s="51">
        <f t="shared" si="379"/>
        <v>0.71187480822338134</v>
      </c>
      <c r="J3289" s="51">
        <f t="shared" ca="1" si="380"/>
        <v>1</v>
      </c>
      <c r="K3289" s="47">
        <f t="shared" si="381"/>
        <v>23.49</v>
      </c>
      <c r="L3289" s="47">
        <f t="shared" si="382"/>
        <v>23.56</v>
      </c>
      <c r="M3289" s="47">
        <f t="shared" si="383"/>
        <v>22.96</v>
      </c>
      <c r="N3289" s="47">
        <f t="shared" si="384"/>
        <v>23.2</v>
      </c>
      <c r="O3289" s="48">
        <f t="shared" ca="1" si="385"/>
        <v>1781000</v>
      </c>
    </row>
    <row r="3290" spans="1:15" x14ac:dyDescent="0.25">
      <c r="A3290">
        <v>3275</v>
      </c>
      <c r="B3290" s="84">
        <v>37201</v>
      </c>
      <c r="C3290" s="47">
        <v>33</v>
      </c>
      <c r="D3290" s="47">
        <v>33.5</v>
      </c>
      <c r="E3290" s="47">
        <v>32.409999999999997</v>
      </c>
      <c r="F3290" s="47">
        <v>33.25</v>
      </c>
      <c r="G3290" s="48">
        <v>1915500</v>
      </c>
      <c r="H3290" s="47">
        <v>23.67</v>
      </c>
      <c r="I3290" s="51">
        <f t="shared" si="379"/>
        <v>0.71187969924812033</v>
      </c>
      <c r="J3290" s="51">
        <f t="shared" ca="1" si="380"/>
        <v>1</v>
      </c>
      <c r="K3290" s="47">
        <f t="shared" si="381"/>
        <v>23.49</v>
      </c>
      <c r="L3290" s="47">
        <f t="shared" si="382"/>
        <v>23.85</v>
      </c>
      <c r="M3290" s="47">
        <f t="shared" si="383"/>
        <v>23.07</v>
      </c>
      <c r="N3290" s="47">
        <f t="shared" si="384"/>
        <v>23.67</v>
      </c>
      <c r="O3290" s="48">
        <f t="shared" ca="1" si="385"/>
        <v>1915500</v>
      </c>
    </row>
    <row r="3291" spans="1:15" x14ac:dyDescent="0.25">
      <c r="A3291">
        <v>3276</v>
      </c>
      <c r="B3291" s="84">
        <v>37200</v>
      </c>
      <c r="C3291" s="47">
        <v>34.1</v>
      </c>
      <c r="D3291" s="47">
        <v>34.200000000000003</v>
      </c>
      <c r="E3291" s="47">
        <v>32.65</v>
      </c>
      <c r="F3291" s="47">
        <v>33.159999999999997</v>
      </c>
      <c r="G3291" s="48">
        <v>2426200</v>
      </c>
      <c r="H3291" s="47">
        <v>23.6</v>
      </c>
      <c r="I3291" s="51">
        <f t="shared" si="379"/>
        <v>0.71170084439083248</v>
      </c>
      <c r="J3291" s="51">
        <f t="shared" ca="1" si="380"/>
        <v>1</v>
      </c>
      <c r="K3291" s="47">
        <f t="shared" si="381"/>
        <v>24.27</v>
      </c>
      <c r="L3291" s="47">
        <f t="shared" si="382"/>
        <v>24.34</v>
      </c>
      <c r="M3291" s="47">
        <f t="shared" si="383"/>
        <v>23.24</v>
      </c>
      <c r="N3291" s="47">
        <f t="shared" si="384"/>
        <v>23.6</v>
      </c>
      <c r="O3291" s="48">
        <f t="shared" ca="1" si="385"/>
        <v>2426200</v>
      </c>
    </row>
    <row r="3292" spans="1:15" x14ac:dyDescent="0.25">
      <c r="A3292">
        <v>3277</v>
      </c>
      <c r="B3292" s="84">
        <v>37197</v>
      </c>
      <c r="C3292" s="47">
        <v>33.9</v>
      </c>
      <c r="D3292" s="47">
        <v>34.340000000000003</v>
      </c>
      <c r="E3292" s="47">
        <v>33.69</v>
      </c>
      <c r="F3292" s="47">
        <v>34.25</v>
      </c>
      <c r="G3292" s="48">
        <v>1717800</v>
      </c>
      <c r="H3292" s="47">
        <v>24.38</v>
      </c>
      <c r="I3292" s="51">
        <f t="shared" si="379"/>
        <v>0.71182481751824811</v>
      </c>
      <c r="J3292" s="51">
        <f t="shared" ca="1" si="380"/>
        <v>1</v>
      </c>
      <c r="K3292" s="47">
        <f t="shared" si="381"/>
        <v>24.13</v>
      </c>
      <c r="L3292" s="47">
        <f t="shared" si="382"/>
        <v>24.44</v>
      </c>
      <c r="M3292" s="47">
        <f t="shared" si="383"/>
        <v>23.98</v>
      </c>
      <c r="N3292" s="47">
        <f t="shared" si="384"/>
        <v>24.38</v>
      </c>
      <c r="O3292" s="48">
        <f t="shared" ca="1" si="385"/>
        <v>1717800</v>
      </c>
    </row>
    <row r="3293" spans="1:15" x14ac:dyDescent="0.25">
      <c r="A3293">
        <v>3278</v>
      </c>
      <c r="B3293" s="84">
        <v>37196</v>
      </c>
      <c r="C3293" s="47">
        <v>32.4</v>
      </c>
      <c r="D3293" s="47">
        <v>34.15</v>
      </c>
      <c r="E3293" s="47">
        <v>32.26</v>
      </c>
      <c r="F3293" s="47">
        <v>34.11</v>
      </c>
      <c r="G3293" s="48">
        <v>3486200</v>
      </c>
      <c r="H3293" s="47">
        <v>24.28</v>
      </c>
      <c r="I3293" s="51">
        <f t="shared" si="379"/>
        <v>0.71181471709176203</v>
      </c>
      <c r="J3293" s="51">
        <f t="shared" ca="1" si="380"/>
        <v>1</v>
      </c>
      <c r="K3293" s="47">
        <f t="shared" si="381"/>
        <v>23.06</v>
      </c>
      <c r="L3293" s="47">
        <f t="shared" si="382"/>
        <v>24.31</v>
      </c>
      <c r="M3293" s="47">
        <f t="shared" si="383"/>
        <v>22.96</v>
      </c>
      <c r="N3293" s="47">
        <f t="shared" si="384"/>
        <v>24.28</v>
      </c>
      <c r="O3293" s="48">
        <f t="shared" ca="1" si="385"/>
        <v>3486200</v>
      </c>
    </row>
    <row r="3294" spans="1:15" x14ac:dyDescent="0.25">
      <c r="A3294">
        <v>3279</v>
      </c>
      <c r="B3294" s="84">
        <v>37195</v>
      </c>
      <c r="C3294" s="47">
        <v>32.5</v>
      </c>
      <c r="D3294" s="47">
        <v>33.049999999999997</v>
      </c>
      <c r="E3294" s="47">
        <v>31.95</v>
      </c>
      <c r="F3294" s="47">
        <v>32.25</v>
      </c>
      <c r="G3294" s="48">
        <v>4269400</v>
      </c>
      <c r="H3294" s="47">
        <v>22.96</v>
      </c>
      <c r="I3294" s="51">
        <f t="shared" si="379"/>
        <v>0.71193798449612411</v>
      </c>
      <c r="J3294" s="51">
        <f t="shared" ca="1" si="380"/>
        <v>1</v>
      </c>
      <c r="K3294" s="47">
        <f t="shared" si="381"/>
        <v>23.14</v>
      </c>
      <c r="L3294" s="47">
        <f t="shared" si="382"/>
        <v>23.53</v>
      </c>
      <c r="M3294" s="47">
        <f t="shared" si="383"/>
        <v>22.75</v>
      </c>
      <c r="N3294" s="47">
        <f t="shared" si="384"/>
        <v>22.96</v>
      </c>
      <c r="O3294" s="48">
        <f t="shared" ca="1" si="385"/>
        <v>4269400</v>
      </c>
    </row>
    <row r="3295" spans="1:15" x14ac:dyDescent="0.25">
      <c r="A3295">
        <v>3280</v>
      </c>
      <c r="B3295" s="84">
        <v>37194</v>
      </c>
      <c r="C3295" s="47">
        <v>32.950000000000003</v>
      </c>
      <c r="D3295" s="47">
        <v>33.04</v>
      </c>
      <c r="E3295" s="47">
        <v>32</v>
      </c>
      <c r="F3295" s="47">
        <v>32.35</v>
      </c>
      <c r="G3295" s="48">
        <v>5197800</v>
      </c>
      <c r="H3295" s="47">
        <v>23.03</v>
      </c>
      <c r="I3295" s="51">
        <f t="shared" si="379"/>
        <v>0.71190108191653789</v>
      </c>
      <c r="J3295" s="51">
        <f t="shared" ca="1" si="380"/>
        <v>1</v>
      </c>
      <c r="K3295" s="47">
        <f t="shared" si="381"/>
        <v>23.46</v>
      </c>
      <c r="L3295" s="47">
        <f t="shared" si="382"/>
        <v>23.52</v>
      </c>
      <c r="M3295" s="47">
        <f t="shared" si="383"/>
        <v>22.78</v>
      </c>
      <c r="N3295" s="47">
        <f t="shared" si="384"/>
        <v>23.03</v>
      </c>
      <c r="O3295" s="48">
        <f t="shared" ca="1" si="385"/>
        <v>5197800</v>
      </c>
    </row>
    <row r="3296" spans="1:15" x14ac:dyDescent="0.25">
      <c r="A3296">
        <v>3281</v>
      </c>
      <c r="B3296" s="84">
        <v>37193</v>
      </c>
      <c r="C3296" s="47">
        <v>33.1</v>
      </c>
      <c r="D3296" s="47">
        <v>34.049999999999997</v>
      </c>
      <c r="E3296" s="47">
        <v>33.01</v>
      </c>
      <c r="F3296" s="47">
        <v>33.28</v>
      </c>
      <c r="G3296" s="48">
        <v>5281800</v>
      </c>
      <c r="H3296" s="47">
        <v>23.69</v>
      </c>
      <c r="I3296" s="51">
        <f t="shared" si="379"/>
        <v>0.71183894230769229</v>
      </c>
      <c r="J3296" s="51">
        <f t="shared" ca="1" si="380"/>
        <v>1</v>
      </c>
      <c r="K3296" s="47">
        <f t="shared" si="381"/>
        <v>23.56</v>
      </c>
      <c r="L3296" s="47">
        <f t="shared" si="382"/>
        <v>24.24</v>
      </c>
      <c r="M3296" s="47">
        <f t="shared" si="383"/>
        <v>23.5</v>
      </c>
      <c r="N3296" s="47">
        <f t="shared" si="384"/>
        <v>23.69</v>
      </c>
      <c r="O3296" s="48">
        <f t="shared" ca="1" si="385"/>
        <v>5281800</v>
      </c>
    </row>
    <row r="3297" spans="1:15" x14ac:dyDescent="0.25">
      <c r="A3297">
        <v>3282</v>
      </c>
      <c r="B3297" s="84">
        <v>37190</v>
      </c>
      <c r="C3297" s="47">
        <v>33.75</v>
      </c>
      <c r="D3297" s="47">
        <v>34.35</v>
      </c>
      <c r="E3297" s="47">
        <v>33.5</v>
      </c>
      <c r="F3297" s="47">
        <v>34</v>
      </c>
      <c r="G3297" s="48">
        <v>11259200</v>
      </c>
      <c r="H3297" s="47">
        <v>24.2</v>
      </c>
      <c r="I3297" s="51">
        <f t="shared" si="379"/>
        <v>0.71176470588235297</v>
      </c>
      <c r="J3297" s="51">
        <f t="shared" ca="1" si="380"/>
        <v>1</v>
      </c>
      <c r="K3297" s="47">
        <f t="shared" si="381"/>
        <v>24.02</v>
      </c>
      <c r="L3297" s="47">
        <f t="shared" si="382"/>
        <v>24.45</v>
      </c>
      <c r="M3297" s="47">
        <f t="shared" si="383"/>
        <v>23.84</v>
      </c>
      <c r="N3297" s="47">
        <f t="shared" si="384"/>
        <v>24.2</v>
      </c>
      <c r="O3297" s="48">
        <f t="shared" ca="1" si="385"/>
        <v>11259200</v>
      </c>
    </row>
    <row r="3298" spans="1:15" x14ac:dyDescent="0.25">
      <c r="A3298">
        <v>3283</v>
      </c>
      <c r="B3298" s="84">
        <v>37189</v>
      </c>
      <c r="C3298" s="47">
        <v>31.6</v>
      </c>
      <c r="D3298" s="47">
        <v>33.5</v>
      </c>
      <c r="E3298" s="47">
        <v>31.45</v>
      </c>
      <c r="F3298" s="47">
        <v>33.25</v>
      </c>
      <c r="G3298" s="48">
        <v>4446600</v>
      </c>
      <c r="H3298" s="47">
        <v>23.67</v>
      </c>
      <c r="I3298" s="51">
        <f t="shared" si="379"/>
        <v>0.71187969924812033</v>
      </c>
      <c r="J3298" s="51">
        <f t="shared" ca="1" si="380"/>
        <v>1</v>
      </c>
      <c r="K3298" s="47">
        <f t="shared" si="381"/>
        <v>22.5</v>
      </c>
      <c r="L3298" s="47">
        <f t="shared" si="382"/>
        <v>23.85</v>
      </c>
      <c r="M3298" s="47">
        <f t="shared" si="383"/>
        <v>22.39</v>
      </c>
      <c r="N3298" s="47">
        <f t="shared" si="384"/>
        <v>23.67</v>
      </c>
      <c r="O3298" s="48">
        <f t="shared" ca="1" si="385"/>
        <v>4446600</v>
      </c>
    </row>
    <row r="3299" spans="1:15" x14ac:dyDescent="0.25">
      <c r="A3299">
        <v>3284</v>
      </c>
      <c r="B3299" s="84">
        <v>37188</v>
      </c>
      <c r="C3299" s="47">
        <v>31.25</v>
      </c>
      <c r="D3299" s="47">
        <v>32</v>
      </c>
      <c r="E3299" s="47">
        <v>31</v>
      </c>
      <c r="F3299" s="47">
        <v>32</v>
      </c>
      <c r="G3299" s="48">
        <v>4462500</v>
      </c>
      <c r="H3299" s="47">
        <v>22.78</v>
      </c>
      <c r="I3299" s="51">
        <f t="shared" si="379"/>
        <v>0.71187500000000004</v>
      </c>
      <c r="J3299" s="51">
        <f t="shared" ca="1" si="380"/>
        <v>1</v>
      </c>
      <c r="K3299" s="47">
        <f t="shared" si="381"/>
        <v>22.25</v>
      </c>
      <c r="L3299" s="47">
        <f t="shared" si="382"/>
        <v>22.78</v>
      </c>
      <c r="M3299" s="47">
        <f t="shared" si="383"/>
        <v>22.07</v>
      </c>
      <c r="N3299" s="47">
        <f t="shared" si="384"/>
        <v>22.78</v>
      </c>
      <c r="O3299" s="48">
        <f t="shared" ca="1" si="385"/>
        <v>4462500</v>
      </c>
    </row>
    <row r="3300" spans="1:15" x14ac:dyDescent="0.25">
      <c r="A3300">
        <v>3285</v>
      </c>
      <c r="B3300" s="84">
        <v>37187</v>
      </c>
      <c r="C3300" s="47">
        <v>33.200000000000003</v>
      </c>
      <c r="D3300" s="47">
        <v>33.200000000000003</v>
      </c>
      <c r="E3300" s="47">
        <v>31.25</v>
      </c>
      <c r="F3300" s="47">
        <v>31.36</v>
      </c>
      <c r="G3300" s="48">
        <v>4051400</v>
      </c>
      <c r="H3300" s="47">
        <v>22.32</v>
      </c>
      <c r="I3300" s="51">
        <f t="shared" si="379"/>
        <v>0.71173469387755106</v>
      </c>
      <c r="J3300" s="51">
        <f t="shared" ca="1" si="380"/>
        <v>1</v>
      </c>
      <c r="K3300" s="47">
        <f t="shared" si="381"/>
        <v>23.63</v>
      </c>
      <c r="L3300" s="47">
        <f t="shared" si="382"/>
        <v>23.63</v>
      </c>
      <c r="M3300" s="47">
        <f t="shared" si="383"/>
        <v>22.24</v>
      </c>
      <c r="N3300" s="47">
        <f t="shared" si="384"/>
        <v>22.32</v>
      </c>
      <c r="O3300" s="48">
        <f t="shared" ca="1" si="385"/>
        <v>4051400</v>
      </c>
    </row>
    <row r="3301" spans="1:15" x14ac:dyDescent="0.25">
      <c r="A3301">
        <v>3286</v>
      </c>
      <c r="B3301" s="84">
        <v>37186</v>
      </c>
      <c r="C3301" s="47">
        <v>33.15</v>
      </c>
      <c r="D3301" s="47">
        <v>33.36</v>
      </c>
      <c r="E3301" s="47">
        <v>32.26</v>
      </c>
      <c r="F3301" s="47">
        <v>33.200000000000003</v>
      </c>
      <c r="G3301" s="48">
        <v>4634200</v>
      </c>
      <c r="H3301" s="47">
        <v>23.63</v>
      </c>
      <c r="I3301" s="51">
        <f t="shared" si="379"/>
        <v>0.71174698795180713</v>
      </c>
      <c r="J3301" s="51">
        <f t="shared" ca="1" si="380"/>
        <v>1</v>
      </c>
      <c r="K3301" s="47">
        <f t="shared" si="381"/>
        <v>23.59</v>
      </c>
      <c r="L3301" s="47">
        <f t="shared" si="382"/>
        <v>23.74</v>
      </c>
      <c r="M3301" s="47">
        <f t="shared" si="383"/>
        <v>22.96</v>
      </c>
      <c r="N3301" s="47">
        <f t="shared" si="384"/>
        <v>23.63</v>
      </c>
      <c r="O3301" s="48">
        <f t="shared" ca="1" si="385"/>
        <v>4634200</v>
      </c>
    </row>
    <row r="3302" spans="1:15" x14ac:dyDescent="0.25">
      <c r="A3302">
        <v>3287</v>
      </c>
      <c r="B3302" s="84">
        <v>37183</v>
      </c>
      <c r="C3302" s="47">
        <v>34.46</v>
      </c>
      <c r="D3302" s="47">
        <v>34.869999999999997</v>
      </c>
      <c r="E3302" s="47">
        <v>34.299999999999997</v>
      </c>
      <c r="F3302" s="47">
        <v>34.46</v>
      </c>
      <c r="G3302" s="48">
        <v>3474700</v>
      </c>
      <c r="H3302" s="47">
        <v>24.53</v>
      </c>
      <c r="I3302" s="51">
        <f t="shared" si="379"/>
        <v>0.71183981427742316</v>
      </c>
      <c r="J3302" s="51">
        <f t="shared" ca="1" si="380"/>
        <v>1</v>
      </c>
      <c r="K3302" s="47">
        <f t="shared" si="381"/>
        <v>24.53</v>
      </c>
      <c r="L3302" s="47">
        <f t="shared" si="382"/>
        <v>24.82</v>
      </c>
      <c r="M3302" s="47">
        <f t="shared" si="383"/>
        <v>24.42</v>
      </c>
      <c r="N3302" s="47">
        <f t="shared" si="384"/>
        <v>24.53</v>
      </c>
      <c r="O3302" s="48">
        <f t="shared" ca="1" si="385"/>
        <v>3474700</v>
      </c>
    </row>
    <row r="3303" spans="1:15" x14ac:dyDescent="0.25">
      <c r="A3303">
        <v>3288</v>
      </c>
      <c r="B3303" s="84">
        <v>37182</v>
      </c>
      <c r="C3303" s="47">
        <v>33</v>
      </c>
      <c r="D3303" s="47">
        <v>35.03</v>
      </c>
      <c r="E3303" s="47">
        <v>32.5</v>
      </c>
      <c r="F3303" s="47">
        <v>34.450000000000003</v>
      </c>
      <c r="G3303" s="48">
        <v>7621200</v>
      </c>
      <c r="H3303" s="47">
        <v>24.52</v>
      </c>
      <c r="I3303" s="51">
        <f t="shared" si="379"/>
        <v>0.71175616835994182</v>
      </c>
      <c r="J3303" s="51">
        <f t="shared" ca="1" si="380"/>
        <v>1</v>
      </c>
      <c r="K3303" s="47">
        <f t="shared" si="381"/>
        <v>23.49</v>
      </c>
      <c r="L3303" s="47">
        <f t="shared" si="382"/>
        <v>24.93</v>
      </c>
      <c r="M3303" s="47">
        <f t="shared" si="383"/>
        <v>23.13</v>
      </c>
      <c r="N3303" s="47">
        <f t="shared" si="384"/>
        <v>24.52</v>
      </c>
      <c r="O3303" s="48">
        <f t="shared" ca="1" si="385"/>
        <v>7621200</v>
      </c>
    </row>
    <row r="3304" spans="1:15" x14ac:dyDescent="0.25">
      <c r="A3304">
        <v>3289</v>
      </c>
      <c r="B3304" s="84">
        <v>37181</v>
      </c>
      <c r="C3304" s="47">
        <v>34.1</v>
      </c>
      <c r="D3304" s="47">
        <v>35.01</v>
      </c>
      <c r="E3304" s="47">
        <v>33.5</v>
      </c>
      <c r="F3304" s="47">
        <v>35</v>
      </c>
      <c r="G3304" s="48">
        <v>4382900</v>
      </c>
      <c r="H3304" s="47">
        <v>24.91</v>
      </c>
      <c r="I3304" s="51">
        <f t="shared" si="379"/>
        <v>0.71171428571428574</v>
      </c>
      <c r="J3304" s="51">
        <f t="shared" ca="1" si="380"/>
        <v>1</v>
      </c>
      <c r="K3304" s="47">
        <f t="shared" si="381"/>
        <v>24.27</v>
      </c>
      <c r="L3304" s="47">
        <f t="shared" si="382"/>
        <v>24.92</v>
      </c>
      <c r="M3304" s="47">
        <f t="shared" si="383"/>
        <v>23.84</v>
      </c>
      <c r="N3304" s="47">
        <f t="shared" si="384"/>
        <v>24.91</v>
      </c>
      <c r="O3304" s="48">
        <f t="shared" ca="1" si="385"/>
        <v>4382900</v>
      </c>
    </row>
    <row r="3305" spans="1:15" x14ac:dyDescent="0.25">
      <c r="A3305">
        <v>3290</v>
      </c>
      <c r="B3305" s="84">
        <v>37180</v>
      </c>
      <c r="C3305" s="47">
        <v>34.5</v>
      </c>
      <c r="D3305" s="47">
        <v>34.64</v>
      </c>
      <c r="E3305" s="47">
        <v>33.94</v>
      </c>
      <c r="F3305" s="47">
        <v>34.35</v>
      </c>
      <c r="G3305" s="48">
        <v>2748800</v>
      </c>
      <c r="H3305" s="47">
        <v>24.45</v>
      </c>
      <c r="I3305" s="51">
        <f t="shared" si="379"/>
        <v>0.71179039301310043</v>
      </c>
      <c r="J3305" s="51">
        <f t="shared" ca="1" si="380"/>
        <v>1</v>
      </c>
      <c r="K3305" s="47">
        <f t="shared" si="381"/>
        <v>24.56</v>
      </c>
      <c r="L3305" s="47">
        <f t="shared" si="382"/>
        <v>24.66</v>
      </c>
      <c r="M3305" s="47">
        <f t="shared" si="383"/>
        <v>24.16</v>
      </c>
      <c r="N3305" s="47">
        <f t="shared" si="384"/>
        <v>24.45</v>
      </c>
      <c r="O3305" s="48">
        <f t="shared" ca="1" si="385"/>
        <v>2748800</v>
      </c>
    </row>
    <row r="3306" spans="1:15" x14ac:dyDescent="0.25">
      <c r="A3306">
        <v>3291</v>
      </c>
      <c r="B3306" s="84">
        <v>37179</v>
      </c>
      <c r="C3306" s="47">
        <v>33.76</v>
      </c>
      <c r="D3306" s="47">
        <v>34.450000000000003</v>
      </c>
      <c r="E3306" s="47">
        <v>33.700000000000003</v>
      </c>
      <c r="F3306" s="47">
        <v>34.35</v>
      </c>
      <c r="G3306" s="48">
        <v>2720200</v>
      </c>
      <c r="H3306" s="47">
        <v>24.45</v>
      </c>
      <c r="I3306" s="51">
        <f t="shared" si="379"/>
        <v>0.71179039301310043</v>
      </c>
      <c r="J3306" s="51">
        <f t="shared" ca="1" si="380"/>
        <v>1</v>
      </c>
      <c r="K3306" s="47">
        <f t="shared" si="381"/>
        <v>24.03</v>
      </c>
      <c r="L3306" s="47">
        <f t="shared" si="382"/>
        <v>24.52</v>
      </c>
      <c r="M3306" s="47">
        <f t="shared" si="383"/>
        <v>23.99</v>
      </c>
      <c r="N3306" s="47">
        <f t="shared" si="384"/>
        <v>24.45</v>
      </c>
      <c r="O3306" s="48">
        <f t="shared" ca="1" si="385"/>
        <v>2720200</v>
      </c>
    </row>
    <row r="3307" spans="1:15" x14ac:dyDescent="0.25">
      <c r="A3307">
        <v>3292</v>
      </c>
      <c r="B3307" s="84">
        <v>37176</v>
      </c>
      <c r="C3307" s="47">
        <v>34.200000000000003</v>
      </c>
      <c r="D3307" s="47">
        <v>34.21</v>
      </c>
      <c r="E3307" s="47">
        <v>33.299999999999997</v>
      </c>
      <c r="F3307" s="47">
        <v>33.75</v>
      </c>
      <c r="G3307" s="48">
        <v>3120600</v>
      </c>
      <c r="H3307" s="47">
        <v>24.02</v>
      </c>
      <c r="I3307" s="51">
        <f t="shared" si="379"/>
        <v>0.71170370370370373</v>
      </c>
      <c r="J3307" s="51">
        <f t="shared" ca="1" si="380"/>
        <v>1</v>
      </c>
      <c r="K3307" s="47">
        <f t="shared" si="381"/>
        <v>24.34</v>
      </c>
      <c r="L3307" s="47">
        <f t="shared" si="382"/>
        <v>24.35</v>
      </c>
      <c r="M3307" s="47">
        <f t="shared" si="383"/>
        <v>23.7</v>
      </c>
      <c r="N3307" s="47">
        <f t="shared" si="384"/>
        <v>24.02</v>
      </c>
      <c r="O3307" s="48">
        <f t="shared" ca="1" si="385"/>
        <v>3120600</v>
      </c>
    </row>
    <row r="3308" spans="1:15" x14ac:dyDescent="0.25">
      <c r="A3308">
        <v>3293</v>
      </c>
      <c r="B3308" s="84">
        <v>37175</v>
      </c>
      <c r="C3308" s="47">
        <v>33.950000000000003</v>
      </c>
      <c r="D3308" s="47">
        <v>34.64</v>
      </c>
      <c r="E3308" s="47">
        <v>33.950000000000003</v>
      </c>
      <c r="F3308" s="47">
        <v>34.4</v>
      </c>
      <c r="G3308" s="48">
        <v>6531700</v>
      </c>
      <c r="H3308" s="47">
        <v>24.49</v>
      </c>
      <c r="I3308" s="51">
        <f t="shared" si="379"/>
        <v>0.71191860465116275</v>
      </c>
      <c r="J3308" s="51">
        <f t="shared" ca="1" si="380"/>
        <v>1</v>
      </c>
      <c r="K3308" s="47">
        <f t="shared" si="381"/>
        <v>24.17</v>
      </c>
      <c r="L3308" s="47">
        <f t="shared" si="382"/>
        <v>24.66</v>
      </c>
      <c r="M3308" s="47">
        <f t="shared" si="383"/>
        <v>24.17</v>
      </c>
      <c r="N3308" s="47">
        <f t="shared" si="384"/>
        <v>24.49</v>
      </c>
      <c r="O3308" s="48">
        <f t="shared" ca="1" si="385"/>
        <v>6531700</v>
      </c>
    </row>
    <row r="3309" spans="1:15" x14ac:dyDescent="0.25">
      <c r="A3309">
        <v>3294</v>
      </c>
      <c r="B3309" s="84">
        <v>37174</v>
      </c>
      <c r="C3309" s="47">
        <v>34.75</v>
      </c>
      <c r="D3309" s="47">
        <v>34.9</v>
      </c>
      <c r="E3309" s="47">
        <v>33.56</v>
      </c>
      <c r="F3309" s="47">
        <v>33.799999999999997</v>
      </c>
      <c r="G3309" s="48">
        <v>4611400</v>
      </c>
      <c r="H3309" s="47">
        <v>24.06</v>
      </c>
      <c r="I3309" s="51">
        <f t="shared" si="379"/>
        <v>0.71183431952662723</v>
      </c>
      <c r="J3309" s="51">
        <f t="shared" ca="1" si="380"/>
        <v>1</v>
      </c>
      <c r="K3309" s="47">
        <f t="shared" si="381"/>
        <v>24.74</v>
      </c>
      <c r="L3309" s="47">
        <f t="shared" si="382"/>
        <v>24.84</v>
      </c>
      <c r="M3309" s="47">
        <f t="shared" si="383"/>
        <v>23.89</v>
      </c>
      <c r="N3309" s="47">
        <f t="shared" si="384"/>
        <v>24.06</v>
      </c>
      <c r="O3309" s="48">
        <f t="shared" ca="1" si="385"/>
        <v>4611400</v>
      </c>
    </row>
    <row r="3310" spans="1:15" x14ac:dyDescent="0.25">
      <c r="A3310">
        <v>3295</v>
      </c>
      <c r="B3310" s="84">
        <v>37173</v>
      </c>
      <c r="C3310" s="47">
        <v>36.450000000000003</v>
      </c>
      <c r="D3310" s="47">
        <v>36.479999999999997</v>
      </c>
      <c r="E3310" s="47">
        <v>35.15</v>
      </c>
      <c r="F3310" s="47">
        <v>35.21</v>
      </c>
      <c r="G3310" s="48">
        <v>7459900</v>
      </c>
      <c r="H3310" s="47">
        <v>25.06</v>
      </c>
      <c r="I3310" s="51">
        <f t="shared" si="379"/>
        <v>0.71172962226640157</v>
      </c>
      <c r="J3310" s="51">
        <f t="shared" ca="1" si="380"/>
        <v>1</v>
      </c>
      <c r="K3310" s="47">
        <f t="shared" si="381"/>
        <v>25.94</v>
      </c>
      <c r="L3310" s="47">
        <f t="shared" si="382"/>
        <v>25.96</v>
      </c>
      <c r="M3310" s="47">
        <f t="shared" si="383"/>
        <v>25.02</v>
      </c>
      <c r="N3310" s="47">
        <f t="shared" si="384"/>
        <v>25.06</v>
      </c>
      <c r="O3310" s="48">
        <f t="shared" ca="1" si="385"/>
        <v>7459900</v>
      </c>
    </row>
    <row r="3311" spans="1:15" x14ac:dyDescent="0.25">
      <c r="A3311">
        <v>3296</v>
      </c>
      <c r="B3311" s="84">
        <v>37172</v>
      </c>
      <c r="C3311" s="47">
        <v>35.9</v>
      </c>
      <c r="D3311" s="47">
        <v>37.44</v>
      </c>
      <c r="E3311" s="47">
        <v>35.799999999999997</v>
      </c>
      <c r="F3311" s="47">
        <v>36.299999999999997</v>
      </c>
      <c r="G3311" s="48">
        <v>6037800</v>
      </c>
      <c r="H3311" s="47">
        <v>25.84</v>
      </c>
      <c r="I3311" s="51">
        <f t="shared" si="379"/>
        <v>0.71184573002754825</v>
      </c>
      <c r="J3311" s="51">
        <f t="shared" ca="1" si="380"/>
        <v>1</v>
      </c>
      <c r="K3311" s="47">
        <f t="shared" si="381"/>
        <v>25.56</v>
      </c>
      <c r="L3311" s="47">
        <f t="shared" si="382"/>
        <v>26.65</v>
      </c>
      <c r="M3311" s="47">
        <f t="shared" si="383"/>
        <v>25.48</v>
      </c>
      <c r="N3311" s="47">
        <f t="shared" si="384"/>
        <v>25.84</v>
      </c>
      <c r="O3311" s="48">
        <f t="shared" ca="1" si="385"/>
        <v>6037800</v>
      </c>
    </row>
    <row r="3312" spans="1:15" x14ac:dyDescent="0.25">
      <c r="A3312">
        <v>3297</v>
      </c>
      <c r="B3312" s="84">
        <v>37169</v>
      </c>
      <c r="C3312" s="47">
        <v>35</v>
      </c>
      <c r="D3312" s="47">
        <v>35.700000000000003</v>
      </c>
      <c r="E3312" s="47">
        <v>34.770000000000003</v>
      </c>
      <c r="F3312" s="47">
        <v>34.97</v>
      </c>
      <c r="G3312" s="48">
        <v>2484500</v>
      </c>
      <c r="H3312" s="47">
        <v>24.89</v>
      </c>
      <c r="I3312" s="51">
        <f t="shared" si="379"/>
        <v>0.71175293108378612</v>
      </c>
      <c r="J3312" s="51">
        <f t="shared" ca="1" si="380"/>
        <v>1</v>
      </c>
      <c r="K3312" s="47">
        <f t="shared" si="381"/>
        <v>24.91</v>
      </c>
      <c r="L3312" s="47">
        <f t="shared" si="382"/>
        <v>25.41</v>
      </c>
      <c r="M3312" s="47">
        <f t="shared" si="383"/>
        <v>24.75</v>
      </c>
      <c r="N3312" s="47">
        <f t="shared" si="384"/>
        <v>24.89</v>
      </c>
      <c r="O3312" s="48">
        <f t="shared" ca="1" si="385"/>
        <v>2484500</v>
      </c>
    </row>
    <row r="3313" spans="1:15" x14ac:dyDescent="0.25">
      <c r="A3313">
        <v>3298</v>
      </c>
      <c r="B3313" s="84">
        <v>37168</v>
      </c>
      <c r="C3313" s="47">
        <v>35.1</v>
      </c>
      <c r="D3313" s="47">
        <v>36.049999999999997</v>
      </c>
      <c r="E3313" s="47">
        <v>34.799999999999997</v>
      </c>
      <c r="F3313" s="47">
        <v>34.83</v>
      </c>
      <c r="G3313" s="48">
        <v>3264500</v>
      </c>
      <c r="H3313" s="47">
        <v>24.79</v>
      </c>
      <c r="I3313" s="51">
        <f t="shared" si="379"/>
        <v>0.7117427505024404</v>
      </c>
      <c r="J3313" s="51">
        <f t="shared" ca="1" si="380"/>
        <v>1</v>
      </c>
      <c r="K3313" s="47">
        <f t="shared" si="381"/>
        <v>24.98</v>
      </c>
      <c r="L3313" s="47">
        <f t="shared" si="382"/>
        <v>25.66</v>
      </c>
      <c r="M3313" s="47">
        <f t="shared" si="383"/>
        <v>24.77</v>
      </c>
      <c r="N3313" s="47">
        <f t="shared" si="384"/>
        <v>24.79</v>
      </c>
      <c r="O3313" s="48">
        <f t="shared" ca="1" si="385"/>
        <v>3264500</v>
      </c>
    </row>
    <row r="3314" spans="1:15" x14ac:dyDescent="0.25">
      <c r="A3314">
        <v>3299</v>
      </c>
      <c r="B3314" s="84">
        <v>37167</v>
      </c>
      <c r="C3314" s="47">
        <v>35</v>
      </c>
      <c r="D3314" s="47">
        <v>35.65</v>
      </c>
      <c r="E3314" s="47">
        <v>34.909999999999997</v>
      </c>
      <c r="F3314" s="47">
        <v>35.1</v>
      </c>
      <c r="G3314" s="48">
        <v>4140800</v>
      </c>
      <c r="H3314" s="47">
        <v>24.98</v>
      </c>
      <c r="I3314" s="51">
        <f t="shared" si="379"/>
        <v>0.71168091168091163</v>
      </c>
      <c r="J3314" s="51">
        <f t="shared" ca="1" si="380"/>
        <v>1</v>
      </c>
      <c r="K3314" s="47">
        <f t="shared" si="381"/>
        <v>24.91</v>
      </c>
      <c r="L3314" s="47">
        <f t="shared" si="382"/>
        <v>25.37</v>
      </c>
      <c r="M3314" s="47">
        <f t="shared" si="383"/>
        <v>24.84</v>
      </c>
      <c r="N3314" s="47">
        <f t="shared" si="384"/>
        <v>24.98</v>
      </c>
      <c r="O3314" s="48">
        <f t="shared" ca="1" si="385"/>
        <v>4140800</v>
      </c>
    </row>
    <row r="3315" spans="1:15" x14ac:dyDescent="0.25">
      <c r="A3315">
        <v>3300</v>
      </c>
      <c r="B3315" s="84">
        <v>37166</v>
      </c>
      <c r="C3315" s="47">
        <v>34.049999999999997</v>
      </c>
      <c r="D3315" s="47">
        <v>35.049999999999997</v>
      </c>
      <c r="E3315" s="47">
        <v>34.049999999999997</v>
      </c>
      <c r="F3315" s="47">
        <v>34.979999999999997</v>
      </c>
      <c r="G3315" s="48">
        <v>3103900</v>
      </c>
      <c r="H3315" s="47">
        <v>24.76</v>
      </c>
      <c r="I3315" s="51">
        <f t="shared" si="379"/>
        <v>0.70783304745568909</v>
      </c>
      <c r="J3315" s="51">
        <f t="shared" ca="1" si="380"/>
        <v>1</v>
      </c>
      <c r="K3315" s="47">
        <f t="shared" si="381"/>
        <v>24.1</v>
      </c>
      <c r="L3315" s="47">
        <f t="shared" si="382"/>
        <v>24.81</v>
      </c>
      <c r="M3315" s="47">
        <f t="shared" si="383"/>
        <v>24.1</v>
      </c>
      <c r="N3315" s="47">
        <f t="shared" si="384"/>
        <v>24.76</v>
      </c>
      <c r="O3315" s="48">
        <f t="shared" ca="1" si="385"/>
        <v>3103900</v>
      </c>
    </row>
    <row r="3316" spans="1:15" x14ac:dyDescent="0.25">
      <c r="A3316">
        <v>3301</v>
      </c>
      <c r="B3316" s="84">
        <v>37165</v>
      </c>
      <c r="C3316" s="47">
        <v>34.75</v>
      </c>
      <c r="D3316" s="47">
        <v>34.99</v>
      </c>
      <c r="E3316" s="47">
        <v>33.86</v>
      </c>
      <c r="F3316" s="47">
        <v>33.979999999999997</v>
      </c>
      <c r="G3316" s="48">
        <v>3970100</v>
      </c>
      <c r="H3316" s="47">
        <v>24.05</v>
      </c>
      <c r="I3316" s="51">
        <f t="shared" si="379"/>
        <v>0.70776927604473228</v>
      </c>
      <c r="J3316" s="51">
        <f t="shared" ca="1" si="380"/>
        <v>1</v>
      </c>
      <c r="K3316" s="47">
        <f t="shared" si="381"/>
        <v>24.59</v>
      </c>
      <c r="L3316" s="47">
        <f t="shared" si="382"/>
        <v>24.76</v>
      </c>
      <c r="M3316" s="47">
        <f t="shared" si="383"/>
        <v>23.97</v>
      </c>
      <c r="N3316" s="47">
        <f t="shared" si="384"/>
        <v>24.05</v>
      </c>
      <c r="O3316" s="48">
        <f t="shared" ca="1" si="385"/>
        <v>3970100</v>
      </c>
    </row>
    <row r="3317" spans="1:15" x14ac:dyDescent="0.25">
      <c r="A3317">
        <v>3302</v>
      </c>
      <c r="B3317" s="84">
        <v>37162</v>
      </c>
      <c r="C3317" s="47">
        <v>34.770000000000003</v>
      </c>
      <c r="D3317" s="47">
        <v>35.200000000000003</v>
      </c>
      <c r="E3317" s="47">
        <v>34.700000000000003</v>
      </c>
      <c r="F3317" s="47">
        <v>34.75</v>
      </c>
      <c r="G3317" s="48">
        <v>5054400</v>
      </c>
      <c r="H3317" s="47">
        <v>24.59</v>
      </c>
      <c r="I3317" s="51">
        <f t="shared" si="379"/>
        <v>0.70762589928057551</v>
      </c>
      <c r="J3317" s="51">
        <f t="shared" ca="1" si="380"/>
        <v>1</v>
      </c>
      <c r="K3317" s="47">
        <f t="shared" si="381"/>
        <v>24.6</v>
      </c>
      <c r="L3317" s="47">
        <f t="shared" si="382"/>
        <v>24.91</v>
      </c>
      <c r="M3317" s="47">
        <f t="shared" si="383"/>
        <v>24.55</v>
      </c>
      <c r="N3317" s="47">
        <f t="shared" si="384"/>
        <v>24.59</v>
      </c>
      <c r="O3317" s="48">
        <f t="shared" ca="1" si="385"/>
        <v>5054400</v>
      </c>
    </row>
    <row r="3318" spans="1:15" x14ac:dyDescent="0.25">
      <c r="A3318">
        <v>3303</v>
      </c>
      <c r="B3318" s="84">
        <v>37161</v>
      </c>
      <c r="C3318" s="47">
        <v>32.15</v>
      </c>
      <c r="D3318" s="47">
        <v>35</v>
      </c>
      <c r="E3318" s="47">
        <v>32.1</v>
      </c>
      <c r="F3318" s="47">
        <v>34.799999999999997</v>
      </c>
      <c r="G3318" s="48">
        <v>5864800</v>
      </c>
      <c r="H3318" s="47">
        <v>24.63</v>
      </c>
      <c r="I3318" s="51">
        <f t="shared" si="379"/>
        <v>0.70775862068965523</v>
      </c>
      <c r="J3318" s="51">
        <f t="shared" ca="1" si="380"/>
        <v>1</v>
      </c>
      <c r="K3318" s="47">
        <f t="shared" si="381"/>
        <v>22.75</v>
      </c>
      <c r="L3318" s="47">
        <f t="shared" si="382"/>
        <v>24.77</v>
      </c>
      <c r="M3318" s="47">
        <f t="shared" si="383"/>
        <v>22.72</v>
      </c>
      <c r="N3318" s="47">
        <f t="shared" si="384"/>
        <v>24.63</v>
      </c>
      <c r="O3318" s="48">
        <f t="shared" ca="1" si="385"/>
        <v>5864800</v>
      </c>
    </row>
    <row r="3319" spans="1:15" x14ac:dyDescent="0.25">
      <c r="A3319">
        <v>3304</v>
      </c>
      <c r="B3319" s="84">
        <v>37160</v>
      </c>
      <c r="C3319" s="47">
        <v>32.799999999999997</v>
      </c>
      <c r="D3319" s="47">
        <v>32.81</v>
      </c>
      <c r="E3319" s="47">
        <v>31.49</v>
      </c>
      <c r="F3319" s="47">
        <v>32.17</v>
      </c>
      <c r="G3319" s="48">
        <v>3295900</v>
      </c>
      <c r="H3319" s="47">
        <v>22.77</v>
      </c>
      <c r="I3319" s="51">
        <f t="shared" si="379"/>
        <v>0.70780230027976365</v>
      </c>
      <c r="J3319" s="51">
        <f t="shared" ca="1" si="380"/>
        <v>1</v>
      </c>
      <c r="K3319" s="47">
        <f t="shared" si="381"/>
        <v>23.22</v>
      </c>
      <c r="L3319" s="47">
        <f t="shared" si="382"/>
        <v>23.22</v>
      </c>
      <c r="M3319" s="47">
        <f t="shared" si="383"/>
        <v>22.29</v>
      </c>
      <c r="N3319" s="47">
        <f t="shared" si="384"/>
        <v>22.77</v>
      </c>
      <c r="O3319" s="48">
        <f t="shared" ca="1" si="385"/>
        <v>3295900</v>
      </c>
    </row>
    <row r="3320" spans="1:15" x14ac:dyDescent="0.25">
      <c r="A3320">
        <v>3305</v>
      </c>
      <c r="B3320" s="84">
        <v>37159</v>
      </c>
      <c r="C3320" s="47">
        <v>32.5</v>
      </c>
      <c r="D3320" s="47">
        <v>33.17</v>
      </c>
      <c r="E3320" s="47">
        <v>32.31</v>
      </c>
      <c r="F3320" s="47">
        <v>32.9</v>
      </c>
      <c r="G3320" s="48">
        <v>3356700</v>
      </c>
      <c r="H3320" s="47">
        <v>23.28</v>
      </c>
      <c r="I3320" s="51">
        <f t="shared" si="379"/>
        <v>0.70759878419452893</v>
      </c>
      <c r="J3320" s="51">
        <f t="shared" ca="1" si="380"/>
        <v>1</v>
      </c>
      <c r="K3320" s="47">
        <f t="shared" si="381"/>
        <v>23</v>
      </c>
      <c r="L3320" s="47">
        <f t="shared" si="382"/>
        <v>23.47</v>
      </c>
      <c r="M3320" s="47">
        <f t="shared" si="383"/>
        <v>22.86</v>
      </c>
      <c r="N3320" s="47">
        <f t="shared" si="384"/>
        <v>23.28</v>
      </c>
      <c r="O3320" s="48">
        <f t="shared" ca="1" si="385"/>
        <v>3356700</v>
      </c>
    </row>
    <row r="3321" spans="1:15" x14ac:dyDescent="0.25">
      <c r="A3321">
        <v>3306</v>
      </c>
      <c r="B3321" s="84">
        <v>37158</v>
      </c>
      <c r="C3321" s="47">
        <v>34.25</v>
      </c>
      <c r="D3321" s="47">
        <v>35</v>
      </c>
      <c r="E3321" s="47">
        <v>31.98</v>
      </c>
      <c r="F3321" s="47">
        <v>32.1</v>
      </c>
      <c r="G3321" s="48">
        <v>4947200</v>
      </c>
      <c r="H3321" s="47">
        <v>22.72</v>
      </c>
      <c r="I3321" s="51">
        <f t="shared" si="379"/>
        <v>0.70778816199376937</v>
      </c>
      <c r="J3321" s="51">
        <f t="shared" ca="1" si="380"/>
        <v>1</v>
      </c>
      <c r="K3321" s="47">
        <f t="shared" si="381"/>
        <v>24.24</v>
      </c>
      <c r="L3321" s="47">
        <f t="shared" si="382"/>
        <v>24.77</v>
      </c>
      <c r="M3321" s="47">
        <f t="shared" si="383"/>
        <v>22.64</v>
      </c>
      <c r="N3321" s="47">
        <f t="shared" si="384"/>
        <v>22.72</v>
      </c>
      <c r="O3321" s="48">
        <f t="shared" ca="1" si="385"/>
        <v>4947200</v>
      </c>
    </row>
    <row r="3322" spans="1:15" x14ac:dyDescent="0.25">
      <c r="A3322">
        <v>3307</v>
      </c>
      <c r="B3322" s="84">
        <v>37155</v>
      </c>
      <c r="C3322" s="47">
        <v>32.4</v>
      </c>
      <c r="D3322" s="47">
        <v>35</v>
      </c>
      <c r="E3322" s="47">
        <v>31.8</v>
      </c>
      <c r="F3322" s="47">
        <v>34.04</v>
      </c>
      <c r="G3322" s="48">
        <v>6366000</v>
      </c>
      <c r="H3322" s="47">
        <v>24.09</v>
      </c>
      <c r="I3322" s="51">
        <f t="shared" si="379"/>
        <v>0.70769682726204464</v>
      </c>
      <c r="J3322" s="51">
        <f t="shared" ca="1" si="380"/>
        <v>1</v>
      </c>
      <c r="K3322" s="47">
        <f t="shared" si="381"/>
        <v>22.93</v>
      </c>
      <c r="L3322" s="47">
        <f t="shared" si="382"/>
        <v>24.77</v>
      </c>
      <c r="M3322" s="47">
        <f t="shared" si="383"/>
        <v>22.5</v>
      </c>
      <c r="N3322" s="47">
        <f t="shared" si="384"/>
        <v>24.09</v>
      </c>
      <c r="O3322" s="48">
        <f t="shared" ca="1" si="385"/>
        <v>6366000</v>
      </c>
    </row>
    <row r="3323" spans="1:15" x14ac:dyDescent="0.25">
      <c r="A3323">
        <v>3308</v>
      </c>
      <c r="B3323" s="84">
        <v>37154</v>
      </c>
      <c r="C3323" s="47">
        <v>32.5</v>
      </c>
      <c r="D3323" s="47">
        <v>33.03</v>
      </c>
      <c r="E3323" s="47">
        <v>31.5</v>
      </c>
      <c r="F3323" s="47">
        <v>32.5</v>
      </c>
      <c r="G3323" s="48">
        <v>7038400</v>
      </c>
      <c r="H3323" s="47">
        <v>23</v>
      </c>
      <c r="I3323" s="51">
        <f t="shared" si="379"/>
        <v>0.70769230769230773</v>
      </c>
      <c r="J3323" s="51">
        <f t="shared" ca="1" si="380"/>
        <v>1</v>
      </c>
      <c r="K3323" s="47">
        <f t="shared" si="381"/>
        <v>23</v>
      </c>
      <c r="L3323" s="47">
        <f t="shared" si="382"/>
        <v>23.38</v>
      </c>
      <c r="M3323" s="47">
        <f t="shared" si="383"/>
        <v>22.29</v>
      </c>
      <c r="N3323" s="47">
        <f t="shared" si="384"/>
        <v>23</v>
      </c>
      <c r="O3323" s="48">
        <f t="shared" ca="1" si="385"/>
        <v>7038400</v>
      </c>
    </row>
    <row r="3324" spans="1:15" x14ac:dyDescent="0.25">
      <c r="A3324">
        <v>3309</v>
      </c>
      <c r="B3324" s="84">
        <v>37153</v>
      </c>
      <c r="C3324" s="47">
        <v>31.9</v>
      </c>
      <c r="D3324" s="47">
        <v>33.49</v>
      </c>
      <c r="E3324" s="47">
        <v>31.5</v>
      </c>
      <c r="F3324" s="47">
        <v>32.5</v>
      </c>
      <c r="G3324" s="48">
        <v>5974600</v>
      </c>
      <c r="H3324" s="47">
        <v>23</v>
      </c>
      <c r="I3324" s="51">
        <f t="shared" si="379"/>
        <v>0.70769230769230773</v>
      </c>
      <c r="J3324" s="51">
        <f t="shared" ca="1" si="380"/>
        <v>1</v>
      </c>
      <c r="K3324" s="47">
        <f t="shared" si="381"/>
        <v>22.58</v>
      </c>
      <c r="L3324" s="47">
        <f t="shared" si="382"/>
        <v>23.7</v>
      </c>
      <c r="M3324" s="47">
        <f t="shared" si="383"/>
        <v>22.29</v>
      </c>
      <c r="N3324" s="47">
        <f t="shared" si="384"/>
        <v>23</v>
      </c>
      <c r="O3324" s="48">
        <f t="shared" ca="1" si="385"/>
        <v>5974600</v>
      </c>
    </row>
    <row r="3325" spans="1:15" x14ac:dyDescent="0.25">
      <c r="A3325">
        <v>3310</v>
      </c>
      <c r="B3325" s="84">
        <v>37152</v>
      </c>
      <c r="C3325" s="47">
        <v>31.5</v>
      </c>
      <c r="D3325" s="47">
        <v>32</v>
      </c>
      <c r="E3325" s="47">
        <v>30.51</v>
      </c>
      <c r="F3325" s="47">
        <v>31.56</v>
      </c>
      <c r="G3325" s="48">
        <v>6582700</v>
      </c>
      <c r="H3325" s="47">
        <v>22.34</v>
      </c>
      <c r="I3325" s="51">
        <f t="shared" si="379"/>
        <v>0.70785804816223075</v>
      </c>
      <c r="J3325" s="51">
        <f t="shared" ca="1" si="380"/>
        <v>1</v>
      </c>
      <c r="K3325" s="47">
        <f t="shared" si="381"/>
        <v>22.3</v>
      </c>
      <c r="L3325" s="47">
        <f t="shared" si="382"/>
        <v>22.65</v>
      </c>
      <c r="M3325" s="47">
        <f t="shared" si="383"/>
        <v>21.6</v>
      </c>
      <c r="N3325" s="47">
        <f t="shared" si="384"/>
        <v>22.34</v>
      </c>
      <c r="O3325" s="48">
        <f t="shared" ca="1" si="385"/>
        <v>6582700</v>
      </c>
    </row>
    <row r="3326" spans="1:15" x14ac:dyDescent="0.25">
      <c r="A3326">
        <v>3311</v>
      </c>
      <c r="B3326" s="84">
        <v>37151</v>
      </c>
      <c r="C3326" s="47">
        <v>35.5</v>
      </c>
      <c r="D3326" s="47">
        <v>36</v>
      </c>
      <c r="E3326" s="47">
        <v>29.6</v>
      </c>
      <c r="F3326" s="47">
        <v>31.5</v>
      </c>
      <c r="G3326" s="48">
        <v>22093000</v>
      </c>
      <c r="H3326" s="47">
        <v>22.29</v>
      </c>
      <c r="I3326" s="51">
        <f t="shared" si="379"/>
        <v>0.70761904761904759</v>
      </c>
      <c r="J3326" s="51">
        <f t="shared" ca="1" si="380"/>
        <v>1</v>
      </c>
      <c r="K3326" s="47">
        <f t="shared" si="381"/>
        <v>25.12</v>
      </c>
      <c r="L3326" s="47">
        <f t="shared" si="382"/>
        <v>25.47</v>
      </c>
      <c r="M3326" s="47">
        <f t="shared" si="383"/>
        <v>20.95</v>
      </c>
      <c r="N3326" s="47">
        <f t="shared" si="384"/>
        <v>22.29</v>
      </c>
      <c r="O3326" s="48">
        <f t="shared" ca="1" si="385"/>
        <v>22093000</v>
      </c>
    </row>
    <row r="3327" spans="1:15" x14ac:dyDescent="0.25">
      <c r="A3327">
        <v>3312</v>
      </c>
      <c r="B3327" s="84">
        <v>37144</v>
      </c>
      <c r="C3327" s="47">
        <v>24.25</v>
      </c>
      <c r="D3327" s="47">
        <v>24.85</v>
      </c>
      <c r="E3327" s="47">
        <v>23.95</v>
      </c>
      <c r="F3327" s="47">
        <v>24.85</v>
      </c>
      <c r="G3327" s="48">
        <v>1482800</v>
      </c>
      <c r="H3327" s="47">
        <v>17.59</v>
      </c>
      <c r="I3327" s="51">
        <f t="shared" si="379"/>
        <v>0.70784708249496975</v>
      </c>
      <c r="J3327" s="51">
        <f t="shared" ca="1" si="380"/>
        <v>1</v>
      </c>
      <c r="K3327" s="47">
        <f t="shared" si="381"/>
        <v>17.170000000000002</v>
      </c>
      <c r="L3327" s="47">
        <f t="shared" si="382"/>
        <v>17.59</v>
      </c>
      <c r="M3327" s="47">
        <f t="shared" si="383"/>
        <v>16.95</v>
      </c>
      <c r="N3327" s="47">
        <f t="shared" si="384"/>
        <v>17.59</v>
      </c>
      <c r="O3327" s="48">
        <f t="shared" ca="1" si="385"/>
        <v>1482800</v>
      </c>
    </row>
    <row r="3328" spans="1:15" x14ac:dyDescent="0.25">
      <c r="A3328">
        <v>3313</v>
      </c>
      <c r="B3328" s="84">
        <v>37141</v>
      </c>
      <c r="C3328" s="47">
        <v>25.7</v>
      </c>
      <c r="D3328" s="47">
        <v>25.98</v>
      </c>
      <c r="E3328" s="47">
        <v>24.5</v>
      </c>
      <c r="F3328" s="47">
        <v>24.85</v>
      </c>
      <c r="G3328" s="48">
        <v>1190400</v>
      </c>
      <c r="H3328" s="47">
        <v>17.59</v>
      </c>
      <c r="I3328" s="51">
        <f t="shared" si="379"/>
        <v>0.70784708249496975</v>
      </c>
      <c r="J3328" s="51">
        <f t="shared" ca="1" si="380"/>
        <v>1</v>
      </c>
      <c r="K3328" s="47">
        <f t="shared" si="381"/>
        <v>18.190000000000001</v>
      </c>
      <c r="L3328" s="47">
        <f t="shared" si="382"/>
        <v>18.39</v>
      </c>
      <c r="M3328" s="47">
        <f t="shared" si="383"/>
        <v>17.34</v>
      </c>
      <c r="N3328" s="47">
        <f t="shared" si="384"/>
        <v>17.59</v>
      </c>
      <c r="O3328" s="48">
        <f t="shared" ca="1" si="385"/>
        <v>1190400</v>
      </c>
    </row>
    <row r="3329" spans="1:15" x14ac:dyDescent="0.25">
      <c r="A3329">
        <v>3314</v>
      </c>
      <c r="B3329" s="84">
        <v>37140</v>
      </c>
      <c r="C3329" s="47">
        <v>26.78</v>
      </c>
      <c r="D3329" s="47">
        <v>26.88</v>
      </c>
      <c r="E3329" s="47">
        <v>25.8</v>
      </c>
      <c r="F3329" s="47">
        <v>25.97</v>
      </c>
      <c r="G3329" s="48">
        <v>925000</v>
      </c>
      <c r="H3329" s="47">
        <v>18.38</v>
      </c>
      <c r="I3329" s="51">
        <f t="shared" si="379"/>
        <v>0.7077396996534463</v>
      </c>
      <c r="J3329" s="51">
        <f t="shared" ca="1" si="380"/>
        <v>1</v>
      </c>
      <c r="K3329" s="47">
        <f t="shared" si="381"/>
        <v>18.95</v>
      </c>
      <c r="L3329" s="47">
        <f t="shared" si="382"/>
        <v>19.02</v>
      </c>
      <c r="M3329" s="47">
        <f t="shared" si="383"/>
        <v>18.260000000000002</v>
      </c>
      <c r="N3329" s="47">
        <f t="shared" si="384"/>
        <v>18.38</v>
      </c>
      <c r="O3329" s="48">
        <f t="shared" ca="1" si="385"/>
        <v>925000</v>
      </c>
    </row>
    <row r="3330" spans="1:15" x14ac:dyDescent="0.25">
      <c r="A3330">
        <v>3315</v>
      </c>
      <c r="B3330" s="84">
        <v>37139</v>
      </c>
      <c r="C3330" s="47">
        <v>27</v>
      </c>
      <c r="D3330" s="47">
        <v>27.15</v>
      </c>
      <c r="E3330" s="47">
        <v>26.79</v>
      </c>
      <c r="F3330" s="47">
        <v>26.9</v>
      </c>
      <c r="G3330" s="48">
        <v>842700</v>
      </c>
      <c r="H3330" s="47">
        <v>19.04</v>
      </c>
      <c r="I3330" s="51">
        <f t="shared" si="379"/>
        <v>0.70780669144981412</v>
      </c>
      <c r="J3330" s="51">
        <f t="shared" ca="1" si="380"/>
        <v>1</v>
      </c>
      <c r="K3330" s="47">
        <f t="shared" si="381"/>
        <v>19.11</v>
      </c>
      <c r="L3330" s="47">
        <f t="shared" si="382"/>
        <v>19.22</v>
      </c>
      <c r="M3330" s="47">
        <f t="shared" si="383"/>
        <v>18.96</v>
      </c>
      <c r="N3330" s="47">
        <f t="shared" si="384"/>
        <v>19.04</v>
      </c>
      <c r="O3330" s="48">
        <f t="shared" ca="1" si="385"/>
        <v>842700</v>
      </c>
    </row>
    <row r="3331" spans="1:15" x14ac:dyDescent="0.25">
      <c r="A3331">
        <v>3316</v>
      </c>
      <c r="B3331" s="84">
        <v>37138</v>
      </c>
      <c r="C3331" s="47">
        <v>26.6</v>
      </c>
      <c r="D3331" s="47">
        <v>27.26</v>
      </c>
      <c r="E3331" s="47">
        <v>26.51</v>
      </c>
      <c r="F3331" s="47">
        <v>26.96</v>
      </c>
      <c r="G3331" s="48">
        <v>1544500</v>
      </c>
      <c r="H3331" s="47">
        <v>19.079999999999998</v>
      </c>
      <c r="I3331" s="51">
        <f t="shared" si="379"/>
        <v>0.70771513353115723</v>
      </c>
      <c r="J3331" s="51">
        <f t="shared" ca="1" si="380"/>
        <v>1</v>
      </c>
      <c r="K3331" s="47">
        <f t="shared" si="381"/>
        <v>18.829999999999998</v>
      </c>
      <c r="L3331" s="47">
        <f t="shared" si="382"/>
        <v>19.29</v>
      </c>
      <c r="M3331" s="47">
        <f t="shared" si="383"/>
        <v>18.760000000000002</v>
      </c>
      <c r="N3331" s="47">
        <f t="shared" si="384"/>
        <v>19.079999999999998</v>
      </c>
      <c r="O3331" s="48">
        <f t="shared" ca="1" si="385"/>
        <v>1544500</v>
      </c>
    </row>
    <row r="3332" spans="1:15" x14ac:dyDescent="0.25">
      <c r="A3332">
        <v>3317</v>
      </c>
      <c r="B3332" s="84">
        <v>37134</v>
      </c>
      <c r="C3332" s="47">
        <v>26.08</v>
      </c>
      <c r="D3332" s="47">
        <v>26.65</v>
      </c>
      <c r="E3332" s="47">
        <v>26.08</v>
      </c>
      <c r="F3332" s="47">
        <v>26.29</v>
      </c>
      <c r="G3332" s="48">
        <v>1065800</v>
      </c>
      <c r="H3332" s="47">
        <v>18.61</v>
      </c>
      <c r="I3332" s="51">
        <f t="shared" si="379"/>
        <v>0.70787371624191708</v>
      </c>
      <c r="J3332" s="51">
        <f t="shared" ca="1" si="380"/>
        <v>1</v>
      </c>
      <c r="K3332" s="47">
        <f t="shared" si="381"/>
        <v>18.46</v>
      </c>
      <c r="L3332" s="47">
        <f t="shared" si="382"/>
        <v>18.86</v>
      </c>
      <c r="M3332" s="47">
        <f t="shared" si="383"/>
        <v>18.46</v>
      </c>
      <c r="N3332" s="47">
        <f t="shared" si="384"/>
        <v>18.61</v>
      </c>
      <c r="O3332" s="48">
        <f t="shared" ca="1" si="385"/>
        <v>1065800</v>
      </c>
    </row>
    <row r="3333" spans="1:15" x14ac:dyDescent="0.25">
      <c r="A3333">
        <v>3318</v>
      </c>
      <c r="B3333" s="84">
        <v>37133</v>
      </c>
      <c r="C3333" s="47">
        <v>26.7</v>
      </c>
      <c r="D3333" s="47">
        <v>26.75</v>
      </c>
      <c r="E3333" s="47">
        <v>25.8</v>
      </c>
      <c r="F3333" s="47">
        <v>26.03</v>
      </c>
      <c r="G3333" s="48">
        <v>1772200</v>
      </c>
      <c r="H3333" s="47">
        <v>18.420000000000002</v>
      </c>
      <c r="I3333" s="51">
        <f t="shared" si="379"/>
        <v>0.70764502497118709</v>
      </c>
      <c r="J3333" s="51">
        <f t="shared" ca="1" si="380"/>
        <v>1</v>
      </c>
      <c r="K3333" s="47">
        <f t="shared" si="381"/>
        <v>18.89</v>
      </c>
      <c r="L3333" s="47">
        <f t="shared" si="382"/>
        <v>18.93</v>
      </c>
      <c r="M3333" s="47">
        <f t="shared" si="383"/>
        <v>18.260000000000002</v>
      </c>
      <c r="N3333" s="47">
        <f t="shared" si="384"/>
        <v>18.420000000000002</v>
      </c>
      <c r="O3333" s="48">
        <f t="shared" ca="1" si="385"/>
        <v>1772200</v>
      </c>
    </row>
    <row r="3334" spans="1:15" x14ac:dyDescent="0.25">
      <c r="A3334">
        <v>3319</v>
      </c>
      <c r="B3334" s="84">
        <v>37132</v>
      </c>
      <c r="C3334" s="47">
        <v>27.24</v>
      </c>
      <c r="D3334" s="47">
        <v>27.24</v>
      </c>
      <c r="E3334" s="47">
        <v>26.47</v>
      </c>
      <c r="F3334" s="47">
        <v>26.7</v>
      </c>
      <c r="G3334" s="48">
        <v>1431200</v>
      </c>
      <c r="H3334" s="47">
        <v>18.899999999999999</v>
      </c>
      <c r="I3334" s="51">
        <f t="shared" si="379"/>
        <v>0.7078651685393258</v>
      </c>
      <c r="J3334" s="51">
        <f t="shared" ca="1" si="380"/>
        <v>1</v>
      </c>
      <c r="K3334" s="47">
        <f t="shared" si="381"/>
        <v>19.28</v>
      </c>
      <c r="L3334" s="47">
        <f t="shared" si="382"/>
        <v>19.28</v>
      </c>
      <c r="M3334" s="47">
        <f t="shared" si="383"/>
        <v>18.739999999999998</v>
      </c>
      <c r="N3334" s="47">
        <f t="shared" si="384"/>
        <v>18.899999999999999</v>
      </c>
      <c r="O3334" s="48">
        <f t="shared" ca="1" si="385"/>
        <v>1431200</v>
      </c>
    </row>
    <row r="3335" spans="1:15" x14ac:dyDescent="0.25">
      <c r="A3335">
        <v>3320</v>
      </c>
      <c r="B3335" s="84">
        <v>37131</v>
      </c>
      <c r="C3335" s="47">
        <v>27.6</v>
      </c>
      <c r="D3335" s="47">
        <v>27.85</v>
      </c>
      <c r="E3335" s="47">
        <v>27.16</v>
      </c>
      <c r="F3335" s="47">
        <v>27.24</v>
      </c>
      <c r="G3335" s="48">
        <v>1178900</v>
      </c>
      <c r="H3335" s="47">
        <v>19.28</v>
      </c>
      <c r="I3335" s="51">
        <f t="shared" si="379"/>
        <v>0.70778267254038185</v>
      </c>
      <c r="J3335" s="51">
        <f t="shared" ca="1" si="380"/>
        <v>1</v>
      </c>
      <c r="K3335" s="47">
        <f t="shared" si="381"/>
        <v>19.53</v>
      </c>
      <c r="L3335" s="47">
        <f t="shared" si="382"/>
        <v>19.71</v>
      </c>
      <c r="M3335" s="47">
        <f t="shared" si="383"/>
        <v>19.22</v>
      </c>
      <c r="N3335" s="47">
        <f t="shared" si="384"/>
        <v>19.28</v>
      </c>
      <c r="O3335" s="48">
        <f t="shared" ca="1" si="385"/>
        <v>1178900</v>
      </c>
    </row>
    <row r="3336" spans="1:15" x14ac:dyDescent="0.25">
      <c r="A3336">
        <v>3321</v>
      </c>
      <c r="B3336" s="84">
        <v>37130</v>
      </c>
      <c r="C3336" s="47">
        <v>27.65</v>
      </c>
      <c r="D3336" s="47">
        <v>28</v>
      </c>
      <c r="E3336" s="47">
        <v>27.47</v>
      </c>
      <c r="F3336" s="47">
        <v>27.5</v>
      </c>
      <c r="G3336" s="48">
        <v>839600</v>
      </c>
      <c r="H3336" s="47">
        <v>19.46</v>
      </c>
      <c r="I3336" s="51">
        <f t="shared" si="379"/>
        <v>0.70763636363636362</v>
      </c>
      <c r="J3336" s="51">
        <f t="shared" ca="1" si="380"/>
        <v>1</v>
      </c>
      <c r="K3336" s="47">
        <f t="shared" si="381"/>
        <v>19.57</v>
      </c>
      <c r="L3336" s="47">
        <f t="shared" si="382"/>
        <v>19.809999999999999</v>
      </c>
      <c r="M3336" s="47">
        <f t="shared" si="383"/>
        <v>19.440000000000001</v>
      </c>
      <c r="N3336" s="47">
        <f t="shared" si="384"/>
        <v>19.46</v>
      </c>
      <c r="O3336" s="48">
        <f t="shared" ca="1" si="385"/>
        <v>839600</v>
      </c>
    </row>
    <row r="3337" spans="1:15" x14ac:dyDescent="0.25">
      <c r="A3337">
        <v>3322</v>
      </c>
      <c r="B3337" s="84">
        <v>37127</v>
      </c>
      <c r="C3337" s="47">
        <v>27.15</v>
      </c>
      <c r="D3337" s="47">
        <v>27.94</v>
      </c>
      <c r="E3337" s="47">
        <v>27.09</v>
      </c>
      <c r="F3337" s="47">
        <v>27.64</v>
      </c>
      <c r="G3337" s="48">
        <v>585000</v>
      </c>
      <c r="H3337" s="47">
        <v>19.559999999999999</v>
      </c>
      <c r="I3337" s="51">
        <f t="shared" si="379"/>
        <v>0.70767004341534001</v>
      </c>
      <c r="J3337" s="51">
        <f t="shared" ca="1" si="380"/>
        <v>1</v>
      </c>
      <c r="K3337" s="47">
        <f t="shared" si="381"/>
        <v>19.21</v>
      </c>
      <c r="L3337" s="47">
        <f t="shared" si="382"/>
        <v>19.77</v>
      </c>
      <c r="M3337" s="47">
        <f t="shared" si="383"/>
        <v>19.170000000000002</v>
      </c>
      <c r="N3337" s="47">
        <f t="shared" si="384"/>
        <v>19.559999999999999</v>
      </c>
      <c r="O3337" s="48">
        <f t="shared" ca="1" si="385"/>
        <v>585000</v>
      </c>
    </row>
    <row r="3338" spans="1:15" x14ac:dyDescent="0.25">
      <c r="A3338">
        <v>3323</v>
      </c>
      <c r="B3338" s="84">
        <v>37126</v>
      </c>
      <c r="C3338" s="47">
        <v>27.41</v>
      </c>
      <c r="D3338" s="47">
        <v>27.42</v>
      </c>
      <c r="E3338" s="47">
        <v>26.99</v>
      </c>
      <c r="F3338" s="47">
        <v>27.29</v>
      </c>
      <c r="G3338" s="48">
        <v>705800</v>
      </c>
      <c r="H3338" s="47">
        <v>19.309999999999999</v>
      </c>
      <c r="I3338" s="51">
        <f t="shared" si="379"/>
        <v>0.70758519604250636</v>
      </c>
      <c r="J3338" s="51">
        <f t="shared" ca="1" si="380"/>
        <v>1</v>
      </c>
      <c r="K3338" s="47">
        <f t="shared" si="381"/>
        <v>19.39</v>
      </c>
      <c r="L3338" s="47">
        <f t="shared" si="382"/>
        <v>19.399999999999999</v>
      </c>
      <c r="M3338" s="47">
        <f t="shared" si="383"/>
        <v>19.100000000000001</v>
      </c>
      <c r="N3338" s="47">
        <f t="shared" si="384"/>
        <v>19.309999999999999</v>
      </c>
      <c r="O3338" s="48">
        <f t="shared" ca="1" si="385"/>
        <v>705800</v>
      </c>
    </row>
    <row r="3339" spans="1:15" x14ac:dyDescent="0.25">
      <c r="A3339">
        <v>3324</v>
      </c>
      <c r="B3339" s="84">
        <v>37125</v>
      </c>
      <c r="C3339" s="47">
        <v>27.77</v>
      </c>
      <c r="D3339" s="47">
        <v>27.8</v>
      </c>
      <c r="E3339" s="47">
        <v>27.4</v>
      </c>
      <c r="F3339" s="47">
        <v>27.42</v>
      </c>
      <c r="G3339" s="48">
        <v>1175200</v>
      </c>
      <c r="H3339" s="47">
        <v>19.41</v>
      </c>
      <c r="I3339" s="51">
        <f t="shared" si="379"/>
        <v>0.70787746170678334</v>
      </c>
      <c r="J3339" s="51">
        <f t="shared" ca="1" si="380"/>
        <v>1</v>
      </c>
      <c r="K3339" s="47">
        <f t="shared" si="381"/>
        <v>19.66</v>
      </c>
      <c r="L3339" s="47">
        <f t="shared" si="382"/>
        <v>19.68</v>
      </c>
      <c r="M3339" s="47">
        <f t="shared" si="383"/>
        <v>19.399999999999999</v>
      </c>
      <c r="N3339" s="47">
        <f t="shared" si="384"/>
        <v>19.41</v>
      </c>
      <c r="O3339" s="48">
        <f t="shared" ca="1" si="385"/>
        <v>1175200</v>
      </c>
    </row>
    <row r="3340" spans="1:15" x14ac:dyDescent="0.25">
      <c r="A3340">
        <v>3325</v>
      </c>
      <c r="B3340" s="84">
        <v>37124</v>
      </c>
      <c r="C3340" s="47">
        <v>27.6</v>
      </c>
      <c r="D3340" s="47">
        <v>28.1</v>
      </c>
      <c r="E3340" s="47">
        <v>27.6</v>
      </c>
      <c r="F3340" s="47">
        <v>27.79</v>
      </c>
      <c r="G3340" s="48">
        <v>629500</v>
      </c>
      <c r="H3340" s="47">
        <v>19.670000000000002</v>
      </c>
      <c r="I3340" s="51">
        <f t="shared" si="379"/>
        <v>0.7078085642317381</v>
      </c>
      <c r="J3340" s="51">
        <f t="shared" ca="1" si="380"/>
        <v>1</v>
      </c>
      <c r="K3340" s="47">
        <f t="shared" si="381"/>
        <v>19.54</v>
      </c>
      <c r="L3340" s="47">
        <f t="shared" si="382"/>
        <v>19.89</v>
      </c>
      <c r="M3340" s="47">
        <f t="shared" si="383"/>
        <v>19.54</v>
      </c>
      <c r="N3340" s="47">
        <f t="shared" si="384"/>
        <v>19.670000000000002</v>
      </c>
      <c r="O3340" s="48">
        <f t="shared" ca="1" si="385"/>
        <v>629500</v>
      </c>
    </row>
    <row r="3341" spans="1:15" x14ac:dyDescent="0.25">
      <c r="A3341">
        <v>3326</v>
      </c>
      <c r="B3341" s="84">
        <v>37123</v>
      </c>
      <c r="C3341" s="47">
        <v>26.98</v>
      </c>
      <c r="D3341" s="47">
        <v>27.51</v>
      </c>
      <c r="E3341" s="47">
        <v>26.95</v>
      </c>
      <c r="F3341" s="47">
        <v>27.51</v>
      </c>
      <c r="G3341" s="48">
        <v>497700</v>
      </c>
      <c r="H3341" s="47">
        <v>19.47</v>
      </c>
      <c r="I3341" s="51">
        <f t="shared" si="379"/>
        <v>0.70774263904034884</v>
      </c>
      <c r="J3341" s="51">
        <f t="shared" ca="1" si="380"/>
        <v>1</v>
      </c>
      <c r="K3341" s="47">
        <f t="shared" si="381"/>
        <v>19.09</v>
      </c>
      <c r="L3341" s="47">
        <f t="shared" si="382"/>
        <v>19.47</v>
      </c>
      <c r="M3341" s="47">
        <f t="shared" si="383"/>
        <v>19.07</v>
      </c>
      <c r="N3341" s="47">
        <f t="shared" si="384"/>
        <v>19.47</v>
      </c>
      <c r="O3341" s="48">
        <f t="shared" ca="1" si="385"/>
        <v>497700</v>
      </c>
    </row>
    <row r="3342" spans="1:15" x14ac:dyDescent="0.25">
      <c r="A3342">
        <v>3327</v>
      </c>
      <c r="B3342" s="84">
        <v>37120</v>
      </c>
      <c r="C3342" s="47">
        <v>27</v>
      </c>
      <c r="D3342" s="47">
        <v>27.19</v>
      </c>
      <c r="E3342" s="47">
        <v>26.74</v>
      </c>
      <c r="F3342" s="47">
        <v>27</v>
      </c>
      <c r="G3342" s="48">
        <v>739900</v>
      </c>
      <c r="H3342" s="47">
        <v>19.11</v>
      </c>
      <c r="I3342" s="51">
        <f t="shared" si="379"/>
        <v>0.70777777777777773</v>
      </c>
      <c r="J3342" s="51">
        <f t="shared" ca="1" si="380"/>
        <v>1</v>
      </c>
      <c r="K3342" s="47">
        <f t="shared" si="381"/>
        <v>19.11</v>
      </c>
      <c r="L3342" s="47">
        <f t="shared" si="382"/>
        <v>19.239999999999998</v>
      </c>
      <c r="M3342" s="47">
        <f t="shared" si="383"/>
        <v>18.93</v>
      </c>
      <c r="N3342" s="47">
        <f t="shared" si="384"/>
        <v>19.11</v>
      </c>
      <c r="O3342" s="48">
        <f t="shared" ca="1" si="385"/>
        <v>739900</v>
      </c>
    </row>
    <row r="3343" spans="1:15" x14ac:dyDescent="0.25">
      <c r="A3343">
        <v>3328</v>
      </c>
      <c r="B3343" s="84">
        <v>37119</v>
      </c>
      <c r="C3343" s="47">
        <v>26.75</v>
      </c>
      <c r="D3343" s="47">
        <v>27.3</v>
      </c>
      <c r="E3343" s="47">
        <v>26.3</v>
      </c>
      <c r="F3343" s="47">
        <v>27.14</v>
      </c>
      <c r="G3343" s="48">
        <v>1486400</v>
      </c>
      <c r="H3343" s="47">
        <v>19.21</v>
      </c>
      <c r="I3343" s="51">
        <f t="shared" si="379"/>
        <v>0.70781134856300665</v>
      </c>
      <c r="J3343" s="51">
        <f t="shared" ca="1" si="380"/>
        <v>1</v>
      </c>
      <c r="K3343" s="47">
        <f t="shared" si="381"/>
        <v>18.93</v>
      </c>
      <c r="L3343" s="47">
        <f t="shared" si="382"/>
        <v>19.32</v>
      </c>
      <c r="M3343" s="47">
        <f t="shared" si="383"/>
        <v>18.62</v>
      </c>
      <c r="N3343" s="47">
        <f t="shared" si="384"/>
        <v>19.21</v>
      </c>
      <c r="O3343" s="48">
        <f t="shared" ca="1" si="385"/>
        <v>1486400</v>
      </c>
    </row>
    <row r="3344" spans="1:15" x14ac:dyDescent="0.25">
      <c r="A3344">
        <v>3329</v>
      </c>
      <c r="B3344" s="84">
        <v>37118</v>
      </c>
      <c r="C3344" s="47">
        <v>27.7</v>
      </c>
      <c r="D3344" s="47">
        <v>28</v>
      </c>
      <c r="E3344" s="47">
        <v>26.4</v>
      </c>
      <c r="F3344" s="47">
        <v>26.45</v>
      </c>
      <c r="G3344" s="48">
        <v>875700</v>
      </c>
      <c r="H3344" s="47">
        <v>18.72</v>
      </c>
      <c r="I3344" s="51">
        <f t="shared" si="379"/>
        <v>0.70775047258979207</v>
      </c>
      <c r="J3344" s="51">
        <f t="shared" ca="1" si="380"/>
        <v>1</v>
      </c>
      <c r="K3344" s="47">
        <f t="shared" si="381"/>
        <v>19.600000000000001</v>
      </c>
      <c r="L3344" s="47">
        <f t="shared" si="382"/>
        <v>19.82</v>
      </c>
      <c r="M3344" s="47">
        <f t="shared" si="383"/>
        <v>18.68</v>
      </c>
      <c r="N3344" s="47">
        <f t="shared" si="384"/>
        <v>18.72</v>
      </c>
      <c r="O3344" s="48">
        <f t="shared" ca="1" si="385"/>
        <v>875700</v>
      </c>
    </row>
    <row r="3345" spans="1:15" x14ac:dyDescent="0.25">
      <c r="A3345">
        <v>3330</v>
      </c>
      <c r="B3345" s="84">
        <v>37117</v>
      </c>
      <c r="C3345" s="47">
        <v>27.76</v>
      </c>
      <c r="D3345" s="47">
        <v>27.85</v>
      </c>
      <c r="E3345" s="47">
        <v>27.51</v>
      </c>
      <c r="F3345" s="47">
        <v>27.7</v>
      </c>
      <c r="G3345" s="48">
        <v>525300</v>
      </c>
      <c r="H3345" s="47">
        <v>19.600000000000001</v>
      </c>
      <c r="I3345" s="51">
        <f t="shared" ref="I3345:I3408" si="386">H3345/F3345</f>
        <v>0.70758122743682317</v>
      </c>
      <c r="J3345" s="51">
        <f t="shared" ref="J3345:J3408" ca="1" si="387">INDEX(OFFSET($T$15,0,0,$S$13+1,1),MATCH(B3345,OFFSET($Q$15,0,0,$S$13+1,1),-1))</f>
        <v>1</v>
      </c>
      <c r="K3345" s="47">
        <f t="shared" ref="K3345:K3408" si="388">ROUND($I3345*C3345,2)</f>
        <v>19.64</v>
      </c>
      <c r="L3345" s="47">
        <f t="shared" ref="L3345:L3408" si="389">ROUND($I3345*D3345,2)</f>
        <v>19.71</v>
      </c>
      <c r="M3345" s="47">
        <f t="shared" ref="M3345:M3408" si="390">ROUND($I3345*E3345,2)</f>
        <v>19.47</v>
      </c>
      <c r="N3345" s="47">
        <f t="shared" ref="N3345:N3408" si="391">ROUND($I3345*F3345,2)</f>
        <v>19.600000000000001</v>
      </c>
      <c r="O3345" s="48">
        <f t="shared" ref="O3345:O3408" ca="1" si="392">G3345*J3345</f>
        <v>525300</v>
      </c>
    </row>
    <row r="3346" spans="1:15" x14ac:dyDescent="0.25">
      <c r="A3346">
        <v>3331</v>
      </c>
      <c r="B3346" s="84">
        <v>37116</v>
      </c>
      <c r="C3346" s="47">
        <v>28.05</v>
      </c>
      <c r="D3346" s="47">
        <v>28.05</v>
      </c>
      <c r="E3346" s="47">
        <v>27.65</v>
      </c>
      <c r="F3346" s="47">
        <v>27.76</v>
      </c>
      <c r="G3346" s="48">
        <v>818400</v>
      </c>
      <c r="H3346" s="47">
        <v>19.649999999999999</v>
      </c>
      <c r="I3346" s="51">
        <f t="shared" si="386"/>
        <v>0.70785302593659938</v>
      </c>
      <c r="J3346" s="51">
        <f t="shared" ca="1" si="387"/>
        <v>1</v>
      </c>
      <c r="K3346" s="47">
        <f t="shared" si="388"/>
        <v>19.86</v>
      </c>
      <c r="L3346" s="47">
        <f t="shared" si="389"/>
        <v>19.86</v>
      </c>
      <c r="M3346" s="47">
        <f t="shared" si="390"/>
        <v>19.57</v>
      </c>
      <c r="N3346" s="47">
        <f t="shared" si="391"/>
        <v>19.649999999999999</v>
      </c>
      <c r="O3346" s="48">
        <f t="shared" ca="1" si="392"/>
        <v>818400</v>
      </c>
    </row>
    <row r="3347" spans="1:15" x14ac:dyDescent="0.25">
      <c r="A3347">
        <v>3332</v>
      </c>
      <c r="B3347" s="84">
        <v>37113</v>
      </c>
      <c r="C3347" s="47">
        <v>28.1</v>
      </c>
      <c r="D3347" s="47">
        <v>28.22</v>
      </c>
      <c r="E3347" s="47">
        <v>27.75</v>
      </c>
      <c r="F3347" s="47">
        <v>27.9</v>
      </c>
      <c r="G3347" s="48">
        <v>691000</v>
      </c>
      <c r="H3347" s="47">
        <v>19.75</v>
      </c>
      <c r="I3347" s="51">
        <f t="shared" si="386"/>
        <v>0.70788530465949828</v>
      </c>
      <c r="J3347" s="51">
        <f t="shared" ca="1" si="387"/>
        <v>1</v>
      </c>
      <c r="K3347" s="47">
        <f t="shared" si="388"/>
        <v>19.89</v>
      </c>
      <c r="L3347" s="47">
        <f t="shared" si="389"/>
        <v>19.98</v>
      </c>
      <c r="M3347" s="47">
        <f t="shared" si="390"/>
        <v>19.64</v>
      </c>
      <c r="N3347" s="47">
        <f t="shared" si="391"/>
        <v>19.75</v>
      </c>
      <c r="O3347" s="48">
        <f t="shared" ca="1" si="392"/>
        <v>691000</v>
      </c>
    </row>
    <row r="3348" spans="1:15" x14ac:dyDescent="0.25">
      <c r="A3348">
        <v>3333</v>
      </c>
      <c r="B3348" s="84">
        <v>37112</v>
      </c>
      <c r="C3348" s="47">
        <v>28.22</v>
      </c>
      <c r="D3348" s="47">
        <v>28.6</v>
      </c>
      <c r="E3348" s="47">
        <v>28.2</v>
      </c>
      <c r="F3348" s="47">
        <v>28.42</v>
      </c>
      <c r="G3348" s="48">
        <v>599500</v>
      </c>
      <c r="H3348" s="47">
        <v>20.11</v>
      </c>
      <c r="I3348" s="51">
        <f t="shared" si="386"/>
        <v>0.70760028149190701</v>
      </c>
      <c r="J3348" s="51">
        <f t="shared" ca="1" si="387"/>
        <v>1</v>
      </c>
      <c r="K3348" s="47">
        <f t="shared" si="388"/>
        <v>19.97</v>
      </c>
      <c r="L3348" s="47">
        <f t="shared" si="389"/>
        <v>20.239999999999998</v>
      </c>
      <c r="M3348" s="47">
        <f t="shared" si="390"/>
        <v>19.95</v>
      </c>
      <c r="N3348" s="47">
        <f t="shared" si="391"/>
        <v>20.11</v>
      </c>
      <c r="O3348" s="48">
        <f t="shared" ca="1" si="392"/>
        <v>599500</v>
      </c>
    </row>
    <row r="3349" spans="1:15" x14ac:dyDescent="0.25">
      <c r="A3349">
        <v>3334</v>
      </c>
      <c r="B3349" s="84">
        <v>37111</v>
      </c>
      <c r="C3349" s="47">
        <v>28.5</v>
      </c>
      <c r="D3349" s="47">
        <v>28.53</v>
      </c>
      <c r="E3349" s="47">
        <v>28.13</v>
      </c>
      <c r="F3349" s="47">
        <v>28.22</v>
      </c>
      <c r="G3349" s="48">
        <v>545300</v>
      </c>
      <c r="H3349" s="47">
        <v>19.97</v>
      </c>
      <c r="I3349" s="51">
        <f t="shared" si="386"/>
        <v>0.70765414599574772</v>
      </c>
      <c r="J3349" s="51">
        <f t="shared" ca="1" si="387"/>
        <v>1</v>
      </c>
      <c r="K3349" s="47">
        <f t="shared" si="388"/>
        <v>20.170000000000002</v>
      </c>
      <c r="L3349" s="47">
        <f t="shared" si="389"/>
        <v>20.190000000000001</v>
      </c>
      <c r="M3349" s="47">
        <f t="shared" si="390"/>
        <v>19.91</v>
      </c>
      <c r="N3349" s="47">
        <f t="shared" si="391"/>
        <v>19.97</v>
      </c>
      <c r="O3349" s="48">
        <f t="shared" ca="1" si="392"/>
        <v>545300</v>
      </c>
    </row>
    <row r="3350" spans="1:15" x14ac:dyDescent="0.25">
      <c r="A3350">
        <v>3335</v>
      </c>
      <c r="B3350" s="84">
        <v>37110</v>
      </c>
      <c r="C3350" s="47">
        <v>28.13</v>
      </c>
      <c r="D3350" s="47">
        <v>28.82</v>
      </c>
      <c r="E3350" s="47">
        <v>28.06</v>
      </c>
      <c r="F3350" s="47">
        <v>28.75</v>
      </c>
      <c r="G3350" s="48">
        <v>730500</v>
      </c>
      <c r="H3350" s="47">
        <v>20.350000000000001</v>
      </c>
      <c r="I3350" s="51">
        <f t="shared" si="386"/>
        <v>0.70782608695652183</v>
      </c>
      <c r="J3350" s="51">
        <f t="shared" ca="1" si="387"/>
        <v>1</v>
      </c>
      <c r="K3350" s="47">
        <f t="shared" si="388"/>
        <v>19.91</v>
      </c>
      <c r="L3350" s="47">
        <f t="shared" si="389"/>
        <v>20.399999999999999</v>
      </c>
      <c r="M3350" s="47">
        <f t="shared" si="390"/>
        <v>19.86</v>
      </c>
      <c r="N3350" s="47">
        <f t="shared" si="391"/>
        <v>20.350000000000001</v>
      </c>
      <c r="O3350" s="48">
        <f t="shared" ca="1" si="392"/>
        <v>730500</v>
      </c>
    </row>
    <row r="3351" spans="1:15" x14ac:dyDescent="0.25">
      <c r="A3351">
        <v>3336</v>
      </c>
      <c r="B3351" s="84">
        <v>37109</v>
      </c>
      <c r="C3351" s="47">
        <v>28.1</v>
      </c>
      <c r="D3351" s="47">
        <v>28.26</v>
      </c>
      <c r="E3351" s="47">
        <v>27.97</v>
      </c>
      <c r="F3351" s="47">
        <v>28.12</v>
      </c>
      <c r="G3351" s="48">
        <v>792800</v>
      </c>
      <c r="H3351" s="47">
        <v>19.899999999999999</v>
      </c>
      <c r="I3351" s="51">
        <f t="shared" si="386"/>
        <v>0.70768136557610239</v>
      </c>
      <c r="J3351" s="51">
        <f t="shared" ca="1" si="387"/>
        <v>1</v>
      </c>
      <c r="K3351" s="47">
        <f t="shared" si="388"/>
        <v>19.89</v>
      </c>
      <c r="L3351" s="47">
        <f t="shared" si="389"/>
        <v>20</v>
      </c>
      <c r="M3351" s="47">
        <f t="shared" si="390"/>
        <v>19.79</v>
      </c>
      <c r="N3351" s="47">
        <f t="shared" si="391"/>
        <v>19.899999999999999</v>
      </c>
      <c r="O3351" s="48">
        <f t="shared" ca="1" si="392"/>
        <v>792800</v>
      </c>
    </row>
    <row r="3352" spans="1:15" x14ac:dyDescent="0.25">
      <c r="A3352">
        <v>3337</v>
      </c>
      <c r="B3352" s="84">
        <v>37106</v>
      </c>
      <c r="C3352" s="47">
        <v>28.15</v>
      </c>
      <c r="D3352" s="47">
        <v>28.3</v>
      </c>
      <c r="E3352" s="47">
        <v>27.81</v>
      </c>
      <c r="F3352" s="47">
        <v>28.23</v>
      </c>
      <c r="G3352" s="48">
        <v>960400</v>
      </c>
      <c r="H3352" s="47">
        <v>19.98</v>
      </c>
      <c r="I3352" s="51">
        <f t="shared" si="386"/>
        <v>0.70775770456960685</v>
      </c>
      <c r="J3352" s="51">
        <f t="shared" ca="1" si="387"/>
        <v>1</v>
      </c>
      <c r="K3352" s="47">
        <f t="shared" si="388"/>
        <v>19.920000000000002</v>
      </c>
      <c r="L3352" s="47">
        <f t="shared" si="389"/>
        <v>20.03</v>
      </c>
      <c r="M3352" s="47">
        <f t="shared" si="390"/>
        <v>19.68</v>
      </c>
      <c r="N3352" s="47">
        <f t="shared" si="391"/>
        <v>19.98</v>
      </c>
      <c r="O3352" s="48">
        <f t="shared" ca="1" si="392"/>
        <v>960400</v>
      </c>
    </row>
    <row r="3353" spans="1:15" x14ac:dyDescent="0.25">
      <c r="A3353">
        <v>3338</v>
      </c>
      <c r="B3353" s="84">
        <v>37105</v>
      </c>
      <c r="C3353" s="47">
        <v>28.74</v>
      </c>
      <c r="D3353" s="47">
        <v>28.9</v>
      </c>
      <c r="E3353" s="47">
        <v>28.2</v>
      </c>
      <c r="F3353" s="47">
        <v>28.4</v>
      </c>
      <c r="G3353" s="48">
        <v>1018800</v>
      </c>
      <c r="H3353" s="47">
        <v>20.100000000000001</v>
      </c>
      <c r="I3353" s="51">
        <f t="shared" si="386"/>
        <v>0.70774647887323949</v>
      </c>
      <c r="J3353" s="51">
        <f t="shared" ca="1" si="387"/>
        <v>1</v>
      </c>
      <c r="K3353" s="47">
        <f t="shared" si="388"/>
        <v>20.34</v>
      </c>
      <c r="L3353" s="47">
        <f t="shared" si="389"/>
        <v>20.45</v>
      </c>
      <c r="M3353" s="47">
        <f t="shared" si="390"/>
        <v>19.96</v>
      </c>
      <c r="N3353" s="47">
        <f t="shared" si="391"/>
        <v>20.100000000000001</v>
      </c>
      <c r="O3353" s="48">
        <f t="shared" ca="1" si="392"/>
        <v>1018800</v>
      </c>
    </row>
    <row r="3354" spans="1:15" x14ac:dyDescent="0.25">
      <c r="A3354">
        <v>3339</v>
      </c>
      <c r="B3354" s="84">
        <v>37104</v>
      </c>
      <c r="C3354" s="47">
        <v>28.8</v>
      </c>
      <c r="D3354" s="47">
        <v>29.11</v>
      </c>
      <c r="E3354" s="47">
        <v>28.47</v>
      </c>
      <c r="F3354" s="47">
        <v>28.74</v>
      </c>
      <c r="G3354" s="48">
        <v>456700</v>
      </c>
      <c r="H3354" s="47">
        <v>20.34</v>
      </c>
      <c r="I3354" s="51">
        <f t="shared" si="386"/>
        <v>0.70772442588726514</v>
      </c>
      <c r="J3354" s="51">
        <f t="shared" ca="1" si="387"/>
        <v>1</v>
      </c>
      <c r="K3354" s="47">
        <f t="shared" si="388"/>
        <v>20.38</v>
      </c>
      <c r="L3354" s="47">
        <f t="shared" si="389"/>
        <v>20.6</v>
      </c>
      <c r="M3354" s="47">
        <f t="shared" si="390"/>
        <v>20.149999999999999</v>
      </c>
      <c r="N3354" s="47">
        <f t="shared" si="391"/>
        <v>20.34</v>
      </c>
      <c r="O3354" s="48">
        <f t="shared" ca="1" si="392"/>
        <v>456700</v>
      </c>
    </row>
    <row r="3355" spans="1:15" x14ac:dyDescent="0.25">
      <c r="A3355">
        <v>3340</v>
      </c>
      <c r="B3355" s="84">
        <v>37103</v>
      </c>
      <c r="C3355" s="47">
        <v>28.15</v>
      </c>
      <c r="D3355" s="47">
        <v>28.95</v>
      </c>
      <c r="E3355" s="47">
        <v>28.15</v>
      </c>
      <c r="F3355" s="47">
        <v>28.88</v>
      </c>
      <c r="G3355" s="48">
        <v>1119300</v>
      </c>
      <c r="H3355" s="47">
        <v>20.440000000000001</v>
      </c>
      <c r="I3355" s="51">
        <f t="shared" si="386"/>
        <v>0.70775623268698062</v>
      </c>
      <c r="J3355" s="51">
        <f t="shared" ca="1" si="387"/>
        <v>1</v>
      </c>
      <c r="K3355" s="47">
        <f t="shared" si="388"/>
        <v>19.920000000000002</v>
      </c>
      <c r="L3355" s="47">
        <f t="shared" si="389"/>
        <v>20.49</v>
      </c>
      <c r="M3355" s="47">
        <f t="shared" si="390"/>
        <v>19.920000000000002</v>
      </c>
      <c r="N3355" s="47">
        <f t="shared" si="391"/>
        <v>20.440000000000001</v>
      </c>
      <c r="O3355" s="48">
        <f t="shared" ca="1" si="392"/>
        <v>1119300</v>
      </c>
    </row>
    <row r="3356" spans="1:15" x14ac:dyDescent="0.25">
      <c r="A3356">
        <v>3341</v>
      </c>
      <c r="B3356" s="84">
        <v>37102</v>
      </c>
      <c r="C3356" s="47">
        <v>28.1</v>
      </c>
      <c r="D3356" s="47">
        <v>28.63</v>
      </c>
      <c r="E3356" s="47">
        <v>28.1</v>
      </c>
      <c r="F3356" s="47">
        <v>28.36</v>
      </c>
      <c r="G3356" s="48">
        <v>872100</v>
      </c>
      <c r="H3356" s="47">
        <v>20.07</v>
      </c>
      <c r="I3356" s="51">
        <f t="shared" si="386"/>
        <v>0.70768688293370952</v>
      </c>
      <c r="J3356" s="51">
        <f t="shared" ca="1" si="387"/>
        <v>1</v>
      </c>
      <c r="K3356" s="47">
        <f t="shared" si="388"/>
        <v>19.89</v>
      </c>
      <c r="L3356" s="47">
        <f t="shared" si="389"/>
        <v>20.260000000000002</v>
      </c>
      <c r="M3356" s="47">
        <f t="shared" si="390"/>
        <v>19.89</v>
      </c>
      <c r="N3356" s="47">
        <f t="shared" si="391"/>
        <v>20.07</v>
      </c>
      <c r="O3356" s="48">
        <f t="shared" ca="1" si="392"/>
        <v>872100</v>
      </c>
    </row>
    <row r="3357" spans="1:15" x14ac:dyDescent="0.25">
      <c r="A3357">
        <v>3342</v>
      </c>
      <c r="B3357" s="84">
        <v>37099</v>
      </c>
      <c r="C3357" s="47">
        <v>28.15</v>
      </c>
      <c r="D3357" s="47">
        <v>28.4</v>
      </c>
      <c r="E3357" s="47">
        <v>28</v>
      </c>
      <c r="F3357" s="47">
        <v>28.3</v>
      </c>
      <c r="G3357" s="48">
        <v>402500</v>
      </c>
      <c r="H3357" s="47">
        <v>20.03</v>
      </c>
      <c r="I3357" s="51">
        <f t="shared" si="386"/>
        <v>0.70777385159010608</v>
      </c>
      <c r="J3357" s="51">
        <f t="shared" ca="1" si="387"/>
        <v>1</v>
      </c>
      <c r="K3357" s="47">
        <f t="shared" si="388"/>
        <v>19.920000000000002</v>
      </c>
      <c r="L3357" s="47">
        <f t="shared" si="389"/>
        <v>20.100000000000001</v>
      </c>
      <c r="M3357" s="47">
        <f t="shared" si="390"/>
        <v>19.82</v>
      </c>
      <c r="N3357" s="47">
        <f t="shared" si="391"/>
        <v>20.03</v>
      </c>
      <c r="O3357" s="48">
        <f t="shared" ca="1" si="392"/>
        <v>402500</v>
      </c>
    </row>
    <row r="3358" spans="1:15" x14ac:dyDescent="0.25">
      <c r="A3358">
        <v>3343</v>
      </c>
      <c r="B3358" s="84">
        <v>37098</v>
      </c>
      <c r="C3358" s="47">
        <v>27.7</v>
      </c>
      <c r="D3358" s="47">
        <v>28.2</v>
      </c>
      <c r="E3358" s="47">
        <v>27.7</v>
      </c>
      <c r="F3358" s="47">
        <v>28.2</v>
      </c>
      <c r="G3358" s="48">
        <v>1280300</v>
      </c>
      <c r="H3358" s="47">
        <v>19.96</v>
      </c>
      <c r="I3358" s="51">
        <f t="shared" si="386"/>
        <v>0.70780141843971633</v>
      </c>
      <c r="J3358" s="51">
        <f t="shared" ca="1" si="387"/>
        <v>1</v>
      </c>
      <c r="K3358" s="47">
        <f t="shared" si="388"/>
        <v>19.61</v>
      </c>
      <c r="L3358" s="47">
        <f t="shared" si="389"/>
        <v>19.96</v>
      </c>
      <c r="M3358" s="47">
        <f t="shared" si="390"/>
        <v>19.61</v>
      </c>
      <c r="N3358" s="47">
        <f t="shared" si="391"/>
        <v>19.96</v>
      </c>
      <c r="O3358" s="48">
        <f t="shared" ca="1" si="392"/>
        <v>1280300</v>
      </c>
    </row>
    <row r="3359" spans="1:15" x14ac:dyDescent="0.25">
      <c r="A3359">
        <v>3344</v>
      </c>
      <c r="B3359" s="84">
        <v>37097</v>
      </c>
      <c r="C3359" s="47">
        <v>27.6</v>
      </c>
      <c r="D3359" s="47">
        <v>28.09</v>
      </c>
      <c r="E3359" s="47">
        <v>27.6</v>
      </c>
      <c r="F3359" s="47">
        <v>28.01</v>
      </c>
      <c r="G3359" s="48">
        <v>880100</v>
      </c>
      <c r="H3359" s="47">
        <v>19.82</v>
      </c>
      <c r="I3359" s="51">
        <f t="shared" si="386"/>
        <v>0.70760442699036052</v>
      </c>
      <c r="J3359" s="51">
        <f t="shared" ca="1" si="387"/>
        <v>1</v>
      </c>
      <c r="K3359" s="47">
        <f t="shared" si="388"/>
        <v>19.53</v>
      </c>
      <c r="L3359" s="47">
        <f t="shared" si="389"/>
        <v>19.88</v>
      </c>
      <c r="M3359" s="47">
        <f t="shared" si="390"/>
        <v>19.53</v>
      </c>
      <c r="N3359" s="47">
        <f t="shared" si="391"/>
        <v>19.82</v>
      </c>
      <c r="O3359" s="48">
        <f t="shared" ca="1" si="392"/>
        <v>880100</v>
      </c>
    </row>
    <row r="3360" spans="1:15" x14ac:dyDescent="0.25">
      <c r="A3360">
        <v>3345</v>
      </c>
      <c r="B3360" s="84">
        <v>37096</v>
      </c>
      <c r="C3360" s="47">
        <v>27.6</v>
      </c>
      <c r="D3360" s="47">
        <v>28.04</v>
      </c>
      <c r="E3360" s="47">
        <v>27.45</v>
      </c>
      <c r="F3360" s="47">
        <v>27.76</v>
      </c>
      <c r="G3360" s="48">
        <v>1693600</v>
      </c>
      <c r="H3360" s="47">
        <v>19.649999999999999</v>
      </c>
      <c r="I3360" s="51">
        <f t="shared" si="386"/>
        <v>0.70785302593659938</v>
      </c>
      <c r="J3360" s="51">
        <f t="shared" ca="1" si="387"/>
        <v>1</v>
      </c>
      <c r="K3360" s="47">
        <f t="shared" si="388"/>
        <v>19.54</v>
      </c>
      <c r="L3360" s="47">
        <f t="shared" si="389"/>
        <v>19.850000000000001</v>
      </c>
      <c r="M3360" s="47">
        <f t="shared" si="390"/>
        <v>19.43</v>
      </c>
      <c r="N3360" s="47">
        <f t="shared" si="391"/>
        <v>19.649999999999999</v>
      </c>
      <c r="O3360" s="48">
        <f t="shared" ca="1" si="392"/>
        <v>1693600</v>
      </c>
    </row>
    <row r="3361" spans="1:15" x14ac:dyDescent="0.25">
      <c r="A3361">
        <v>3346</v>
      </c>
      <c r="B3361" s="84">
        <v>37095</v>
      </c>
      <c r="C3361" s="47">
        <v>27.62</v>
      </c>
      <c r="D3361" s="47">
        <v>27.7</v>
      </c>
      <c r="E3361" s="47">
        <v>27.31</v>
      </c>
      <c r="F3361" s="47">
        <v>27.6</v>
      </c>
      <c r="G3361" s="48">
        <v>987500</v>
      </c>
      <c r="H3361" s="47">
        <v>19.53</v>
      </c>
      <c r="I3361" s="51">
        <f t="shared" si="386"/>
        <v>0.70760869565217388</v>
      </c>
      <c r="J3361" s="51">
        <f t="shared" ca="1" si="387"/>
        <v>1</v>
      </c>
      <c r="K3361" s="47">
        <f t="shared" si="388"/>
        <v>19.54</v>
      </c>
      <c r="L3361" s="47">
        <f t="shared" si="389"/>
        <v>19.600000000000001</v>
      </c>
      <c r="M3361" s="47">
        <f t="shared" si="390"/>
        <v>19.32</v>
      </c>
      <c r="N3361" s="47">
        <f t="shared" si="391"/>
        <v>19.53</v>
      </c>
      <c r="O3361" s="48">
        <f t="shared" ca="1" si="392"/>
        <v>987500</v>
      </c>
    </row>
    <row r="3362" spans="1:15" x14ac:dyDescent="0.25">
      <c r="A3362">
        <v>3347</v>
      </c>
      <c r="B3362" s="84">
        <v>37092</v>
      </c>
      <c r="C3362" s="47">
        <v>27.55</v>
      </c>
      <c r="D3362" s="47">
        <v>28.25</v>
      </c>
      <c r="E3362" s="47">
        <v>27.5</v>
      </c>
      <c r="F3362" s="47">
        <v>27.99</v>
      </c>
      <c r="G3362" s="48">
        <v>1550800</v>
      </c>
      <c r="H3362" s="47">
        <v>19.809999999999999</v>
      </c>
      <c r="I3362" s="51">
        <f t="shared" si="386"/>
        <v>0.70775276884601646</v>
      </c>
      <c r="J3362" s="51">
        <f t="shared" ca="1" si="387"/>
        <v>1</v>
      </c>
      <c r="K3362" s="47">
        <f t="shared" si="388"/>
        <v>19.5</v>
      </c>
      <c r="L3362" s="47">
        <f t="shared" si="389"/>
        <v>19.989999999999998</v>
      </c>
      <c r="M3362" s="47">
        <f t="shared" si="390"/>
        <v>19.46</v>
      </c>
      <c r="N3362" s="47">
        <f t="shared" si="391"/>
        <v>19.809999999999999</v>
      </c>
      <c r="O3362" s="48">
        <f t="shared" ca="1" si="392"/>
        <v>1550800</v>
      </c>
    </row>
    <row r="3363" spans="1:15" x14ac:dyDescent="0.25">
      <c r="A3363">
        <v>3348</v>
      </c>
      <c r="B3363" s="84">
        <v>37091</v>
      </c>
      <c r="C3363" s="47">
        <v>26.6</v>
      </c>
      <c r="D3363" s="47">
        <v>27.64</v>
      </c>
      <c r="E3363" s="47">
        <v>26.56</v>
      </c>
      <c r="F3363" s="47">
        <v>27.56</v>
      </c>
      <c r="G3363" s="48">
        <v>1545100</v>
      </c>
      <c r="H3363" s="47">
        <v>19.5</v>
      </c>
      <c r="I3363" s="51">
        <f t="shared" si="386"/>
        <v>0.70754716981132082</v>
      </c>
      <c r="J3363" s="51">
        <f t="shared" ca="1" si="387"/>
        <v>1</v>
      </c>
      <c r="K3363" s="47">
        <f t="shared" si="388"/>
        <v>18.82</v>
      </c>
      <c r="L3363" s="47">
        <f t="shared" si="389"/>
        <v>19.559999999999999</v>
      </c>
      <c r="M3363" s="47">
        <f t="shared" si="390"/>
        <v>18.79</v>
      </c>
      <c r="N3363" s="47">
        <f t="shared" si="391"/>
        <v>19.5</v>
      </c>
      <c r="O3363" s="48">
        <f t="shared" ca="1" si="392"/>
        <v>1545100</v>
      </c>
    </row>
    <row r="3364" spans="1:15" x14ac:dyDescent="0.25">
      <c r="A3364">
        <v>3349</v>
      </c>
      <c r="B3364" s="84">
        <v>37090</v>
      </c>
      <c r="C3364" s="47">
        <v>25.9</v>
      </c>
      <c r="D3364" s="47">
        <v>26.41</v>
      </c>
      <c r="E3364" s="47">
        <v>25.82</v>
      </c>
      <c r="F3364" s="47">
        <v>26</v>
      </c>
      <c r="G3364" s="48">
        <v>907500</v>
      </c>
      <c r="H3364" s="47">
        <v>18.399999999999999</v>
      </c>
      <c r="I3364" s="51">
        <f t="shared" si="386"/>
        <v>0.70769230769230762</v>
      </c>
      <c r="J3364" s="51">
        <f t="shared" ca="1" si="387"/>
        <v>1</v>
      </c>
      <c r="K3364" s="47">
        <f t="shared" si="388"/>
        <v>18.329999999999998</v>
      </c>
      <c r="L3364" s="47">
        <f t="shared" si="389"/>
        <v>18.690000000000001</v>
      </c>
      <c r="M3364" s="47">
        <f t="shared" si="390"/>
        <v>18.27</v>
      </c>
      <c r="N3364" s="47">
        <f t="shared" si="391"/>
        <v>18.399999999999999</v>
      </c>
      <c r="O3364" s="48">
        <f t="shared" ca="1" si="392"/>
        <v>907500</v>
      </c>
    </row>
    <row r="3365" spans="1:15" x14ac:dyDescent="0.25">
      <c r="A3365">
        <v>3350</v>
      </c>
      <c r="B3365" s="84">
        <v>37089</v>
      </c>
      <c r="C3365" s="47">
        <v>25.99</v>
      </c>
      <c r="D3365" s="47">
        <v>26.4</v>
      </c>
      <c r="E3365" s="47">
        <v>25.85</v>
      </c>
      <c r="F3365" s="47">
        <v>25.85</v>
      </c>
      <c r="G3365" s="48">
        <v>2001900</v>
      </c>
      <c r="H3365" s="47">
        <v>18.29</v>
      </c>
      <c r="I3365" s="51">
        <f t="shared" si="386"/>
        <v>0.70754352030947765</v>
      </c>
      <c r="J3365" s="51">
        <f t="shared" ca="1" si="387"/>
        <v>1</v>
      </c>
      <c r="K3365" s="47">
        <f t="shared" si="388"/>
        <v>18.39</v>
      </c>
      <c r="L3365" s="47">
        <f t="shared" si="389"/>
        <v>18.68</v>
      </c>
      <c r="M3365" s="47">
        <f t="shared" si="390"/>
        <v>18.29</v>
      </c>
      <c r="N3365" s="47">
        <f t="shared" si="391"/>
        <v>18.29</v>
      </c>
      <c r="O3365" s="48">
        <f t="shared" ca="1" si="392"/>
        <v>2001900</v>
      </c>
    </row>
    <row r="3366" spans="1:15" x14ac:dyDescent="0.25">
      <c r="A3366">
        <v>3351</v>
      </c>
      <c r="B3366" s="84">
        <v>37088</v>
      </c>
      <c r="C3366" s="47">
        <v>26.2</v>
      </c>
      <c r="D3366" s="47">
        <v>26.4</v>
      </c>
      <c r="E3366" s="47">
        <v>25.99</v>
      </c>
      <c r="F3366" s="47">
        <v>25.99</v>
      </c>
      <c r="G3366" s="48">
        <v>1294200</v>
      </c>
      <c r="H3366" s="47">
        <v>18.39</v>
      </c>
      <c r="I3366" s="51">
        <f t="shared" si="386"/>
        <v>0.70757983839938443</v>
      </c>
      <c r="J3366" s="51">
        <f t="shared" ca="1" si="387"/>
        <v>1</v>
      </c>
      <c r="K3366" s="47">
        <f t="shared" si="388"/>
        <v>18.54</v>
      </c>
      <c r="L3366" s="47">
        <f t="shared" si="389"/>
        <v>18.68</v>
      </c>
      <c r="M3366" s="47">
        <f t="shared" si="390"/>
        <v>18.39</v>
      </c>
      <c r="N3366" s="47">
        <f t="shared" si="391"/>
        <v>18.39</v>
      </c>
      <c r="O3366" s="48">
        <f t="shared" ca="1" si="392"/>
        <v>1294200</v>
      </c>
    </row>
    <row r="3367" spans="1:15" x14ac:dyDescent="0.25">
      <c r="A3367">
        <v>3352</v>
      </c>
      <c r="B3367" s="84">
        <v>37085</v>
      </c>
      <c r="C3367" s="47">
        <v>26.2</v>
      </c>
      <c r="D3367" s="47">
        <v>26.39</v>
      </c>
      <c r="E3367" s="47">
        <v>25.99</v>
      </c>
      <c r="F3367" s="47">
        <v>26.11</v>
      </c>
      <c r="G3367" s="48">
        <v>1450200</v>
      </c>
      <c r="H3367" s="47">
        <v>18.48</v>
      </c>
      <c r="I3367" s="51">
        <f t="shared" si="386"/>
        <v>0.70777479892761397</v>
      </c>
      <c r="J3367" s="51">
        <f t="shared" ca="1" si="387"/>
        <v>1</v>
      </c>
      <c r="K3367" s="47">
        <f t="shared" si="388"/>
        <v>18.54</v>
      </c>
      <c r="L3367" s="47">
        <f t="shared" si="389"/>
        <v>18.68</v>
      </c>
      <c r="M3367" s="47">
        <f t="shared" si="390"/>
        <v>18.399999999999999</v>
      </c>
      <c r="N3367" s="47">
        <f t="shared" si="391"/>
        <v>18.48</v>
      </c>
      <c r="O3367" s="48">
        <f t="shared" ca="1" si="392"/>
        <v>1450200</v>
      </c>
    </row>
    <row r="3368" spans="1:15" x14ac:dyDescent="0.25">
      <c r="A3368">
        <v>3353</v>
      </c>
      <c r="B3368" s="84">
        <v>37084</v>
      </c>
      <c r="C3368" s="47">
        <v>25.17</v>
      </c>
      <c r="D3368" s="47">
        <v>26.5</v>
      </c>
      <c r="E3368" s="47">
        <v>25.15</v>
      </c>
      <c r="F3368" s="47">
        <v>25.99</v>
      </c>
      <c r="G3368" s="48">
        <v>1830000</v>
      </c>
      <c r="H3368" s="47">
        <v>18.39</v>
      </c>
      <c r="I3368" s="51">
        <f t="shared" si="386"/>
        <v>0.70757983839938443</v>
      </c>
      <c r="J3368" s="51">
        <f t="shared" ca="1" si="387"/>
        <v>1</v>
      </c>
      <c r="K3368" s="47">
        <f t="shared" si="388"/>
        <v>17.809999999999999</v>
      </c>
      <c r="L3368" s="47">
        <f t="shared" si="389"/>
        <v>18.75</v>
      </c>
      <c r="M3368" s="47">
        <f t="shared" si="390"/>
        <v>17.8</v>
      </c>
      <c r="N3368" s="47">
        <f t="shared" si="391"/>
        <v>18.39</v>
      </c>
      <c r="O3368" s="48">
        <f t="shared" ca="1" si="392"/>
        <v>1830000</v>
      </c>
    </row>
    <row r="3369" spans="1:15" x14ac:dyDescent="0.25">
      <c r="A3369">
        <v>3354</v>
      </c>
      <c r="B3369" s="84">
        <v>37083</v>
      </c>
      <c r="C3369" s="47">
        <v>25.25</v>
      </c>
      <c r="D3369" s="47">
        <v>25.53</v>
      </c>
      <c r="E3369" s="47">
        <v>24.67</v>
      </c>
      <c r="F3369" s="47">
        <v>25.17</v>
      </c>
      <c r="G3369" s="48">
        <v>1337300</v>
      </c>
      <c r="H3369" s="47">
        <v>17.809999999999999</v>
      </c>
      <c r="I3369" s="51">
        <f t="shared" si="386"/>
        <v>0.70758839888756442</v>
      </c>
      <c r="J3369" s="51">
        <f t="shared" ca="1" si="387"/>
        <v>1</v>
      </c>
      <c r="K3369" s="47">
        <f t="shared" si="388"/>
        <v>17.87</v>
      </c>
      <c r="L3369" s="47">
        <f t="shared" si="389"/>
        <v>18.059999999999999</v>
      </c>
      <c r="M3369" s="47">
        <f t="shared" si="390"/>
        <v>17.46</v>
      </c>
      <c r="N3369" s="47">
        <f t="shared" si="391"/>
        <v>17.809999999999999</v>
      </c>
      <c r="O3369" s="48">
        <f t="shared" ca="1" si="392"/>
        <v>1337300</v>
      </c>
    </row>
    <row r="3370" spans="1:15" x14ac:dyDescent="0.25">
      <c r="A3370">
        <v>3355</v>
      </c>
      <c r="B3370" s="84">
        <v>37082</v>
      </c>
      <c r="C3370" s="47">
        <v>26</v>
      </c>
      <c r="D3370" s="47">
        <v>26</v>
      </c>
      <c r="E3370" s="47">
        <v>24.8</v>
      </c>
      <c r="F3370" s="47">
        <v>25</v>
      </c>
      <c r="G3370" s="48">
        <v>2116600</v>
      </c>
      <c r="H3370" s="47">
        <v>17.690000000000001</v>
      </c>
      <c r="I3370" s="51">
        <f t="shared" si="386"/>
        <v>0.70760000000000001</v>
      </c>
      <c r="J3370" s="51">
        <f t="shared" ca="1" si="387"/>
        <v>1</v>
      </c>
      <c r="K3370" s="47">
        <f t="shared" si="388"/>
        <v>18.399999999999999</v>
      </c>
      <c r="L3370" s="47">
        <f t="shared" si="389"/>
        <v>18.399999999999999</v>
      </c>
      <c r="M3370" s="47">
        <f t="shared" si="390"/>
        <v>17.55</v>
      </c>
      <c r="N3370" s="47">
        <f t="shared" si="391"/>
        <v>17.690000000000001</v>
      </c>
      <c r="O3370" s="48">
        <f t="shared" ca="1" si="392"/>
        <v>2116600</v>
      </c>
    </row>
    <row r="3371" spans="1:15" x14ac:dyDescent="0.25">
      <c r="A3371">
        <v>3356</v>
      </c>
      <c r="B3371" s="84">
        <v>37081</v>
      </c>
      <c r="C3371" s="47">
        <v>26.2</v>
      </c>
      <c r="D3371" s="47">
        <v>26.24</v>
      </c>
      <c r="E3371" s="47">
        <v>25.73</v>
      </c>
      <c r="F3371" s="47">
        <v>25.86</v>
      </c>
      <c r="G3371" s="48">
        <v>980800</v>
      </c>
      <c r="H3371" s="47">
        <v>18.3</v>
      </c>
      <c r="I3371" s="51">
        <f t="shared" si="386"/>
        <v>0.70765661252900236</v>
      </c>
      <c r="J3371" s="51">
        <f t="shared" ca="1" si="387"/>
        <v>1</v>
      </c>
      <c r="K3371" s="47">
        <f t="shared" si="388"/>
        <v>18.54</v>
      </c>
      <c r="L3371" s="47">
        <f t="shared" si="389"/>
        <v>18.57</v>
      </c>
      <c r="M3371" s="47">
        <f t="shared" si="390"/>
        <v>18.21</v>
      </c>
      <c r="N3371" s="47">
        <f t="shared" si="391"/>
        <v>18.3</v>
      </c>
      <c r="O3371" s="48">
        <f t="shared" ca="1" si="392"/>
        <v>980800</v>
      </c>
    </row>
    <row r="3372" spans="1:15" x14ac:dyDescent="0.25">
      <c r="A3372">
        <v>3357</v>
      </c>
      <c r="B3372" s="84">
        <v>37078</v>
      </c>
      <c r="C3372" s="47">
        <v>27.2</v>
      </c>
      <c r="D3372" s="47">
        <v>27.2</v>
      </c>
      <c r="E3372" s="47">
        <v>25.75</v>
      </c>
      <c r="F3372" s="47">
        <v>26.32</v>
      </c>
      <c r="G3372" s="48">
        <v>1275600</v>
      </c>
      <c r="H3372" s="47">
        <v>18.63</v>
      </c>
      <c r="I3372" s="51">
        <f t="shared" si="386"/>
        <v>0.70782674772036469</v>
      </c>
      <c r="J3372" s="51">
        <f t="shared" ca="1" si="387"/>
        <v>1</v>
      </c>
      <c r="K3372" s="47">
        <f t="shared" si="388"/>
        <v>19.25</v>
      </c>
      <c r="L3372" s="47">
        <f t="shared" si="389"/>
        <v>19.25</v>
      </c>
      <c r="M3372" s="47">
        <f t="shared" si="390"/>
        <v>18.23</v>
      </c>
      <c r="N3372" s="47">
        <f t="shared" si="391"/>
        <v>18.63</v>
      </c>
      <c r="O3372" s="48">
        <f t="shared" ca="1" si="392"/>
        <v>1275600</v>
      </c>
    </row>
    <row r="3373" spans="1:15" x14ac:dyDescent="0.25">
      <c r="A3373">
        <v>3358</v>
      </c>
      <c r="B3373" s="84">
        <v>37077</v>
      </c>
      <c r="C3373" s="47">
        <v>26.3</v>
      </c>
      <c r="D3373" s="47">
        <v>27.05</v>
      </c>
      <c r="E3373" s="47">
        <v>26.3</v>
      </c>
      <c r="F3373" s="47">
        <v>26.97</v>
      </c>
      <c r="G3373" s="48">
        <v>1494300</v>
      </c>
      <c r="H3373" s="47">
        <v>19.09</v>
      </c>
      <c r="I3373" s="51">
        <f t="shared" si="386"/>
        <v>0.70782350760103818</v>
      </c>
      <c r="J3373" s="51">
        <f t="shared" ca="1" si="387"/>
        <v>1</v>
      </c>
      <c r="K3373" s="47">
        <f t="shared" si="388"/>
        <v>18.62</v>
      </c>
      <c r="L3373" s="47">
        <f t="shared" si="389"/>
        <v>19.149999999999999</v>
      </c>
      <c r="M3373" s="47">
        <f t="shared" si="390"/>
        <v>18.62</v>
      </c>
      <c r="N3373" s="47">
        <f t="shared" si="391"/>
        <v>19.09</v>
      </c>
      <c r="O3373" s="48">
        <f t="shared" ca="1" si="392"/>
        <v>1494300</v>
      </c>
    </row>
    <row r="3374" spans="1:15" x14ac:dyDescent="0.25">
      <c r="A3374">
        <v>3359</v>
      </c>
      <c r="B3374" s="84">
        <v>37075</v>
      </c>
      <c r="C3374" s="47">
        <v>26.49</v>
      </c>
      <c r="D3374" s="47">
        <v>26.85</v>
      </c>
      <c r="E3374" s="47">
        <v>26.49</v>
      </c>
      <c r="F3374" s="47">
        <v>26.52</v>
      </c>
      <c r="G3374" s="48">
        <v>855900</v>
      </c>
      <c r="H3374" s="47">
        <v>18.63</v>
      </c>
      <c r="I3374" s="51">
        <f t="shared" si="386"/>
        <v>0.70248868778280538</v>
      </c>
      <c r="J3374" s="51">
        <f t="shared" ca="1" si="387"/>
        <v>1</v>
      </c>
      <c r="K3374" s="47">
        <f t="shared" si="388"/>
        <v>18.61</v>
      </c>
      <c r="L3374" s="47">
        <f t="shared" si="389"/>
        <v>18.86</v>
      </c>
      <c r="M3374" s="47">
        <f t="shared" si="390"/>
        <v>18.61</v>
      </c>
      <c r="N3374" s="47">
        <f t="shared" si="391"/>
        <v>18.63</v>
      </c>
      <c r="O3374" s="48">
        <f t="shared" ca="1" si="392"/>
        <v>855900</v>
      </c>
    </row>
    <row r="3375" spans="1:15" x14ac:dyDescent="0.25">
      <c r="A3375">
        <v>3360</v>
      </c>
      <c r="B3375" s="84">
        <v>37074</v>
      </c>
      <c r="C3375" s="47">
        <v>26.8</v>
      </c>
      <c r="D3375" s="47">
        <v>27.15</v>
      </c>
      <c r="E3375" s="47">
        <v>26.3</v>
      </c>
      <c r="F3375" s="47">
        <v>26.49</v>
      </c>
      <c r="G3375" s="48">
        <v>1533800</v>
      </c>
      <c r="H3375" s="47">
        <v>18.61</v>
      </c>
      <c r="I3375" s="51">
        <f t="shared" si="386"/>
        <v>0.70252925632314078</v>
      </c>
      <c r="J3375" s="51">
        <f t="shared" ca="1" si="387"/>
        <v>1</v>
      </c>
      <c r="K3375" s="47">
        <f t="shared" si="388"/>
        <v>18.829999999999998</v>
      </c>
      <c r="L3375" s="47">
        <f t="shared" si="389"/>
        <v>19.07</v>
      </c>
      <c r="M3375" s="47">
        <f t="shared" si="390"/>
        <v>18.48</v>
      </c>
      <c r="N3375" s="47">
        <f t="shared" si="391"/>
        <v>18.61</v>
      </c>
      <c r="O3375" s="48">
        <f t="shared" ca="1" si="392"/>
        <v>1533800</v>
      </c>
    </row>
    <row r="3376" spans="1:15" x14ac:dyDescent="0.25">
      <c r="A3376">
        <v>3361</v>
      </c>
      <c r="B3376" s="84">
        <v>37071</v>
      </c>
      <c r="C3376" s="47">
        <v>26.3</v>
      </c>
      <c r="D3376" s="47">
        <v>26.9</v>
      </c>
      <c r="E3376" s="47">
        <v>26.05</v>
      </c>
      <c r="F3376" s="47">
        <v>26.55</v>
      </c>
      <c r="G3376" s="48">
        <v>2739500</v>
      </c>
      <c r="H3376" s="47">
        <v>18.649999999999999</v>
      </c>
      <c r="I3376" s="51">
        <f t="shared" si="386"/>
        <v>0.70244821092278709</v>
      </c>
      <c r="J3376" s="51">
        <f t="shared" ca="1" si="387"/>
        <v>1</v>
      </c>
      <c r="K3376" s="47">
        <f t="shared" si="388"/>
        <v>18.47</v>
      </c>
      <c r="L3376" s="47">
        <f t="shared" si="389"/>
        <v>18.899999999999999</v>
      </c>
      <c r="M3376" s="47">
        <f t="shared" si="390"/>
        <v>18.3</v>
      </c>
      <c r="N3376" s="47">
        <f t="shared" si="391"/>
        <v>18.649999999999999</v>
      </c>
      <c r="O3376" s="48">
        <f t="shared" ca="1" si="392"/>
        <v>2739500</v>
      </c>
    </row>
    <row r="3377" spans="1:15" x14ac:dyDescent="0.25">
      <c r="A3377">
        <v>3362</v>
      </c>
      <c r="B3377" s="84">
        <v>37070</v>
      </c>
      <c r="C3377" s="47">
        <v>27.37</v>
      </c>
      <c r="D3377" s="47">
        <v>27.37</v>
      </c>
      <c r="E3377" s="47">
        <v>26.25</v>
      </c>
      <c r="F3377" s="47">
        <v>26.3</v>
      </c>
      <c r="G3377" s="48">
        <v>4262700</v>
      </c>
      <c r="H3377" s="47">
        <v>18.47</v>
      </c>
      <c r="I3377" s="51">
        <f t="shared" si="386"/>
        <v>0.70228136882129266</v>
      </c>
      <c r="J3377" s="51">
        <f t="shared" ca="1" si="387"/>
        <v>1</v>
      </c>
      <c r="K3377" s="47">
        <f t="shared" si="388"/>
        <v>19.22</v>
      </c>
      <c r="L3377" s="47">
        <f t="shared" si="389"/>
        <v>19.22</v>
      </c>
      <c r="M3377" s="47">
        <f t="shared" si="390"/>
        <v>18.43</v>
      </c>
      <c r="N3377" s="47">
        <f t="shared" si="391"/>
        <v>18.47</v>
      </c>
      <c r="O3377" s="48">
        <f t="shared" ca="1" si="392"/>
        <v>4262700</v>
      </c>
    </row>
    <row r="3378" spans="1:15" x14ac:dyDescent="0.25">
      <c r="A3378">
        <v>3363</v>
      </c>
      <c r="B3378" s="84">
        <v>37069</v>
      </c>
      <c r="C3378" s="47">
        <v>28.4</v>
      </c>
      <c r="D3378" s="47">
        <v>28.55</v>
      </c>
      <c r="E3378" s="47">
        <v>26.65</v>
      </c>
      <c r="F3378" s="47">
        <v>27.37</v>
      </c>
      <c r="G3378" s="48">
        <v>3106000</v>
      </c>
      <c r="H3378" s="47">
        <v>19.22</v>
      </c>
      <c r="I3378" s="51">
        <f t="shared" si="386"/>
        <v>0.70222871757398608</v>
      </c>
      <c r="J3378" s="51">
        <f t="shared" ca="1" si="387"/>
        <v>1</v>
      </c>
      <c r="K3378" s="47">
        <f t="shared" si="388"/>
        <v>19.940000000000001</v>
      </c>
      <c r="L3378" s="47">
        <f t="shared" si="389"/>
        <v>20.05</v>
      </c>
      <c r="M3378" s="47">
        <f t="shared" si="390"/>
        <v>18.71</v>
      </c>
      <c r="N3378" s="47">
        <f t="shared" si="391"/>
        <v>19.22</v>
      </c>
      <c r="O3378" s="48">
        <f t="shared" ca="1" si="392"/>
        <v>3106000</v>
      </c>
    </row>
    <row r="3379" spans="1:15" x14ac:dyDescent="0.25">
      <c r="A3379">
        <v>3364</v>
      </c>
      <c r="B3379" s="84">
        <v>37068</v>
      </c>
      <c r="C3379" s="47">
        <v>28.6</v>
      </c>
      <c r="D3379" s="47">
        <v>29.25</v>
      </c>
      <c r="E3379" s="47">
        <v>28.56</v>
      </c>
      <c r="F3379" s="47">
        <v>29.02</v>
      </c>
      <c r="G3379" s="48">
        <v>1811200</v>
      </c>
      <c r="H3379" s="47">
        <v>20.38</v>
      </c>
      <c r="I3379" s="51">
        <f t="shared" si="386"/>
        <v>0.7022742935906271</v>
      </c>
      <c r="J3379" s="51">
        <f t="shared" ca="1" si="387"/>
        <v>1</v>
      </c>
      <c r="K3379" s="47">
        <f t="shared" si="388"/>
        <v>20.09</v>
      </c>
      <c r="L3379" s="47">
        <f t="shared" si="389"/>
        <v>20.54</v>
      </c>
      <c r="M3379" s="47">
        <f t="shared" si="390"/>
        <v>20.059999999999999</v>
      </c>
      <c r="N3379" s="47">
        <f t="shared" si="391"/>
        <v>20.38</v>
      </c>
      <c r="O3379" s="48">
        <f t="shared" ca="1" si="392"/>
        <v>1811200</v>
      </c>
    </row>
    <row r="3380" spans="1:15" x14ac:dyDescent="0.25">
      <c r="A3380">
        <v>3365</v>
      </c>
      <c r="B3380" s="84">
        <v>37067</v>
      </c>
      <c r="C3380" s="47">
        <v>29.2</v>
      </c>
      <c r="D3380" s="47">
        <v>29.26</v>
      </c>
      <c r="E3380" s="47">
        <v>28.8</v>
      </c>
      <c r="F3380" s="47">
        <v>28.8</v>
      </c>
      <c r="G3380" s="48">
        <v>2276000</v>
      </c>
      <c r="H3380" s="47">
        <v>20.23</v>
      </c>
      <c r="I3380" s="51">
        <f t="shared" si="386"/>
        <v>0.70243055555555556</v>
      </c>
      <c r="J3380" s="51">
        <f t="shared" ca="1" si="387"/>
        <v>1</v>
      </c>
      <c r="K3380" s="47">
        <f t="shared" si="388"/>
        <v>20.51</v>
      </c>
      <c r="L3380" s="47">
        <f t="shared" si="389"/>
        <v>20.55</v>
      </c>
      <c r="M3380" s="47">
        <f t="shared" si="390"/>
        <v>20.23</v>
      </c>
      <c r="N3380" s="47">
        <f t="shared" si="391"/>
        <v>20.23</v>
      </c>
      <c r="O3380" s="48">
        <f t="shared" ca="1" si="392"/>
        <v>2276000</v>
      </c>
    </row>
    <row r="3381" spans="1:15" x14ac:dyDescent="0.25">
      <c r="A3381">
        <v>3366</v>
      </c>
      <c r="B3381" s="84">
        <v>37064</v>
      </c>
      <c r="C3381" s="47">
        <v>30.85</v>
      </c>
      <c r="D3381" s="47">
        <v>30.85</v>
      </c>
      <c r="E3381" s="47">
        <v>29.65</v>
      </c>
      <c r="F3381" s="47">
        <v>29.8</v>
      </c>
      <c r="G3381" s="48">
        <v>1949800</v>
      </c>
      <c r="H3381" s="47">
        <v>20.93</v>
      </c>
      <c r="I3381" s="51">
        <f t="shared" si="386"/>
        <v>0.70234899328859057</v>
      </c>
      <c r="J3381" s="51">
        <f t="shared" ca="1" si="387"/>
        <v>1</v>
      </c>
      <c r="K3381" s="47">
        <f t="shared" si="388"/>
        <v>21.67</v>
      </c>
      <c r="L3381" s="47">
        <f t="shared" si="389"/>
        <v>21.67</v>
      </c>
      <c r="M3381" s="47">
        <f t="shared" si="390"/>
        <v>20.82</v>
      </c>
      <c r="N3381" s="47">
        <f t="shared" si="391"/>
        <v>20.93</v>
      </c>
      <c r="O3381" s="48">
        <f t="shared" ca="1" si="392"/>
        <v>1949800</v>
      </c>
    </row>
    <row r="3382" spans="1:15" x14ac:dyDescent="0.25">
      <c r="A3382">
        <v>3367</v>
      </c>
      <c r="B3382" s="84">
        <v>37063</v>
      </c>
      <c r="C3382" s="47">
        <v>31.1</v>
      </c>
      <c r="D3382" s="47">
        <v>31.25</v>
      </c>
      <c r="E3382" s="47">
        <v>30.6</v>
      </c>
      <c r="F3382" s="47">
        <v>31.05</v>
      </c>
      <c r="G3382" s="48">
        <v>3557300</v>
      </c>
      <c r="H3382" s="47">
        <v>21.81</v>
      </c>
      <c r="I3382" s="51">
        <f t="shared" si="386"/>
        <v>0.70241545893719803</v>
      </c>
      <c r="J3382" s="51">
        <f t="shared" ca="1" si="387"/>
        <v>1</v>
      </c>
      <c r="K3382" s="47">
        <f t="shared" si="388"/>
        <v>21.85</v>
      </c>
      <c r="L3382" s="47">
        <f t="shared" si="389"/>
        <v>21.95</v>
      </c>
      <c r="M3382" s="47">
        <f t="shared" si="390"/>
        <v>21.49</v>
      </c>
      <c r="N3382" s="47">
        <f t="shared" si="391"/>
        <v>21.81</v>
      </c>
      <c r="O3382" s="48">
        <f t="shared" ca="1" si="392"/>
        <v>3557300</v>
      </c>
    </row>
    <row r="3383" spans="1:15" x14ac:dyDescent="0.25">
      <c r="A3383">
        <v>3368</v>
      </c>
      <c r="B3383" s="84">
        <v>37062</v>
      </c>
      <c r="C3383" s="47">
        <v>31.9</v>
      </c>
      <c r="D3383" s="47">
        <v>31.95</v>
      </c>
      <c r="E3383" s="47">
        <v>30.98</v>
      </c>
      <c r="F3383" s="47">
        <v>31.26</v>
      </c>
      <c r="G3383" s="48">
        <v>4536400</v>
      </c>
      <c r="H3383" s="47">
        <v>21.96</v>
      </c>
      <c r="I3383" s="51">
        <f t="shared" si="386"/>
        <v>0.7024952015355086</v>
      </c>
      <c r="J3383" s="51">
        <f t="shared" ca="1" si="387"/>
        <v>1</v>
      </c>
      <c r="K3383" s="47">
        <f t="shared" si="388"/>
        <v>22.41</v>
      </c>
      <c r="L3383" s="47">
        <f t="shared" si="389"/>
        <v>22.44</v>
      </c>
      <c r="M3383" s="47">
        <f t="shared" si="390"/>
        <v>21.76</v>
      </c>
      <c r="N3383" s="47">
        <f t="shared" si="391"/>
        <v>21.96</v>
      </c>
      <c r="O3383" s="48">
        <f t="shared" ca="1" si="392"/>
        <v>4536400</v>
      </c>
    </row>
    <row r="3384" spans="1:15" x14ac:dyDescent="0.25">
      <c r="A3384">
        <v>3369</v>
      </c>
      <c r="B3384" s="84">
        <v>37061</v>
      </c>
      <c r="C3384" s="47">
        <v>31.94</v>
      </c>
      <c r="D3384" s="47">
        <v>32.270000000000003</v>
      </c>
      <c r="E3384" s="47">
        <v>31.35</v>
      </c>
      <c r="F3384" s="47">
        <v>32.03</v>
      </c>
      <c r="G3384" s="48">
        <v>1800900</v>
      </c>
      <c r="H3384" s="47">
        <v>22.5</v>
      </c>
      <c r="I3384" s="51">
        <f t="shared" si="386"/>
        <v>0.70246643771464246</v>
      </c>
      <c r="J3384" s="51">
        <f t="shared" ca="1" si="387"/>
        <v>1</v>
      </c>
      <c r="K3384" s="47">
        <f t="shared" si="388"/>
        <v>22.44</v>
      </c>
      <c r="L3384" s="47">
        <f t="shared" si="389"/>
        <v>22.67</v>
      </c>
      <c r="M3384" s="47">
        <f t="shared" si="390"/>
        <v>22.02</v>
      </c>
      <c r="N3384" s="47">
        <f t="shared" si="391"/>
        <v>22.5</v>
      </c>
      <c r="O3384" s="48">
        <f t="shared" ca="1" si="392"/>
        <v>1800900</v>
      </c>
    </row>
    <row r="3385" spans="1:15" x14ac:dyDescent="0.25">
      <c r="A3385">
        <v>3370</v>
      </c>
      <c r="B3385" s="84">
        <v>37060</v>
      </c>
      <c r="C3385" s="47">
        <v>30.6</v>
      </c>
      <c r="D3385" s="47">
        <v>32.01</v>
      </c>
      <c r="E3385" s="47">
        <v>30.6</v>
      </c>
      <c r="F3385" s="47">
        <v>31.94</v>
      </c>
      <c r="G3385" s="48">
        <v>2507400</v>
      </c>
      <c r="H3385" s="47">
        <v>22.43</v>
      </c>
      <c r="I3385" s="51">
        <f t="shared" si="386"/>
        <v>0.70225422667501558</v>
      </c>
      <c r="J3385" s="51">
        <f t="shared" ca="1" si="387"/>
        <v>1</v>
      </c>
      <c r="K3385" s="47">
        <f t="shared" si="388"/>
        <v>21.49</v>
      </c>
      <c r="L3385" s="47">
        <f t="shared" si="389"/>
        <v>22.48</v>
      </c>
      <c r="M3385" s="47">
        <f t="shared" si="390"/>
        <v>21.49</v>
      </c>
      <c r="N3385" s="47">
        <f t="shared" si="391"/>
        <v>22.43</v>
      </c>
      <c r="O3385" s="48">
        <f t="shared" ca="1" si="392"/>
        <v>2507400</v>
      </c>
    </row>
    <row r="3386" spans="1:15" x14ac:dyDescent="0.25">
      <c r="A3386">
        <v>3371</v>
      </c>
      <c r="B3386" s="84">
        <v>37057</v>
      </c>
      <c r="C3386" s="47">
        <v>30.25</v>
      </c>
      <c r="D3386" s="47">
        <v>31.42</v>
      </c>
      <c r="E3386" s="47">
        <v>30.1</v>
      </c>
      <c r="F3386" s="47">
        <v>30.95</v>
      </c>
      <c r="G3386" s="48">
        <v>2948600</v>
      </c>
      <c r="H3386" s="47">
        <v>21.74</v>
      </c>
      <c r="I3386" s="51">
        <f t="shared" si="386"/>
        <v>0.70242326332794824</v>
      </c>
      <c r="J3386" s="51">
        <f t="shared" ca="1" si="387"/>
        <v>1</v>
      </c>
      <c r="K3386" s="47">
        <f t="shared" si="388"/>
        <v>21.25</v>
      </c>
      <c r="L3386" s="47">
        <f t="shared" si="389"/>
        <v>22.07</v>
      </c>
      <c r="M3386" s="47">
        <f t="shared" si="390"/>
        <v>21.14</v>
      </c>
      <c r="N3386" s="47">
        <f t="shared" si="391"/>
        <v>21.74</v>
      </c>
      <c r="O3386" s="48">
        <f t="shared" ca="1" si="392"/>
        <v>2948600</v>
      </c>
    </row>
    <row r="3387" spans="1:15" x14ac:dyDescent="0.25">
      <c r="A3387">
        <v>3372</v>
      </c>
      <c r="B3387" s="84">
        <v>37056</v>
      </c>
      <c r="C3387" s="47">
        <v>30.8</v>
      </c>
      <c r="D3387" s="47">
        <v>31.3</v>
      </c>
      <c r="E3387" s="47">
        <v>30.55</v>
      </c>
      <c r="F3387" s="47">
        <v>30.97</v>
      </c>
      <c r="G3387" s="48">
        <v>2543600</v>
      </c>
      <c r="H3387" s="47">
        <v>21.75</v>
      </c>
      <c r="I3387" s="51">
        <f t="shared" si="386"/>
        <v>0.70229254116887307</v>
      </c>
      <c r="J3387" s="51">
        <f t="shared" ca="1" si="387"/>
        <v>1</v>
      </c>
      <c r="K3387" s="47">
        <f t="shared" si="388"/>
        <v>21.63</v>
      </c>
      <c r="L3387" s="47">
        <f t="shared" si="389"/>
        <v>21.98</v>
      </c>
      <c r="M3387" s="47">
        <f t="shared" si="390"/>
        <v>21.46</v>
      </c>
      <c r="N3387" s="47">
        <f t="shared" si="391"/>
        <v>21.75</v>
      </c>
      <c r="O3387" s="48">
        <f t="shared" ca="1" si="392"/>
        <v>2543600</v>
      </c>
    </row>
    <row r="3388" spans="1:15" x14ac:dyDescent="0.25">
      <c r="A3388">
        <v>3373</v>
      </c>
      <c r="B3388" s="84">
        <v>37055</v>
      </c>
      <c r="C3388" s="47">
        <v>30.5</v>
      </c>
      <c r="D3388" s="47">
        <v>30.75</v>
      </c>
      <c r="E3388" s="47">
        <v>30.24</v>
      </c>
      <c r="F3388" s="47">
        <v>30.63</v>
      </c>
      <c r="G3388" s="48">
        <v>1660700</v>
      </c>
      <c r="H3388" s="47">
        <v>21.51</v>
      </c>
      <c r="I3388" s="51">
        <f t="shared" si="386"/>
        <v>0.70225269343780616</v>
      </c>
      <c r="J3388" s="51">
        <f t="shared" ca="1" si="387"/>
        <v>1</v>
      </c>
      <c r="K3388" s="47">
        <f t="shared" si="388"/>
        <v>21.42</v>
      </c>
      <c r="L3388" s="47">
        <f t="shared" si="389"/>
        <v>21.59</v>
      </c>
      <c r="M3388" s="47">
        <f t="shared" si="390"/>
        <v>21.24</v>
      </c>
      <c r="N3388" s="47">
        <f t="shared" si="391"/>
        <v>21.51</v>
      </c>
      <c r="O3388" s="48">
        <f t="shared" ca="1" si="392"/>
        <v>1660700</v>
      </c>
    </row>
    <row r="3389" spans="1:15" x14ac:dyDescent="0.25">
      <c r="A3389">
        <v>3374</v>
      </c>
      <c r="B3389" s="84">
        <v>37054</v>
      </c>
      <c r="C3389" s="47">
        <v>29.5</v>
      </c>
      <c r="D3389" s="47">
        <v>30.9</v>
      </c>
      <c r="E3389" s="47">
        <v>29.08</v>
      </c>
      <c r="F3389" s="47">
        <v>30.8</v>
      </c>
      <c r="G3389" s="48">
        <v>1633300</v>
      </c>
      <c r="H3389" s="47">
        <v>21.63</v>
      </c>
      <c r="I3389" s="51">
        <f t="shared" si="386"/>
        <v>0.70227272727272727</v>
      </c>
      <c r="J3389" s="51">
        <f t="shared" ca="1" si="387"/>
        <v>1</v>
      </c>
      <c r="K3389" s="47">
        <f t="shared" si="388"/>
        <v>20.72</v>
      </c>
      <c r="L3389" s="47">
        <f t="shared" si="389"/>
        <v>21.7</v>
      </c>
      <c r="M3389" s="47">
        <f t="shared" si="390"/>
        <v>20.420000000000002</v>
      </c>
      <c r="N3389" s="47">
        <f t="shared" si="391"/>
        <v>21.63</v>
      </c>
      <c r="O3389" s="48">
        <f t="shared" ca="1" si="392"/>
        <v>1633300</v>
      </c>
    </row>
    <row r="3390" spans="1:15" x14ac:dyDescent="0.25">
      <c r="A3390">
        <v>3375</v>
      </c>
      <c r="B3390" s="84">
        <v>37053</v>
      </c>
      <c r="C3390" s="47">
        <v>29.16</v>
      </c>
      <c r="D3390" s="47">
        <v>29.72</v>
      </c>
      <c r="E3390" s="47">
        <v>29.16</v>
      </c>
      <c r="F3390" s="47">
        <v>29.69</v>
      </c>
      <c r="G3390" s="48">
        <v>1816000</v>
      </c>
      <c r="H3390" s="47">
        <v>20.85</v>
      </c>
      <c r="I3390" s="51">
        <f t="shared" si="386"/>
        <v>0.70225665207140453</v>
      </c>
      <c r="J3390" s="51">
        <f t="shared" ca="1" si="387"/>
        <v>1</v>
      </c>
      <c r="K3390" s="47">
        <f t="shared" si="388"/>
        <v>20.48</v>
      </c>
      <c r="L3390" s="47">
        <f t="shared" si="389"/>
        <v>20.87</v>
      </c>
      <c r="M3390" s="47">
        <f t="shared" si="390"/>
        <v>20.48</v>
      </c>
      <c r="N3390" s="47">
        <f t="shared" si="391"/>
        <v>20.85</v>
      </c>
      <c r="O3390" s="48">
        <f t="shared" ca="1" si="392"/>
        <v>1816000</v>
      </c>
    </row>
    <row r="3391" spans="1:15" x14ac:dyDescent="0.25">
      <c r="A3391">
        <v>3376</v>
      </c>
      <c r="B3391" s="84">
        <v>37050</v>
      </c>
      <c r="C3391" s="47">
        <v>29.06</v>
      </c>
      <c r="D3391" s="47">
        <v>29.2</v>
      </c>
      <c r="E3391" s="47">
        <v>28.9</v>
      </c>
      <c r="F3391" s="47">
        <v>29.16</v>
      </c>
      <c r="G3391" s="48">
        <v>1050900</v>
      </c>
      <c r="H3391" s="47">
        <v>20.48</v>
      </c>
      <c r="I3391" s="51">
        <f t="shared" si="386"/>
        <v>0.70233196159122091</v>
      </c>
      <c r="J3391" s="51">
        <f t="shared" ca="1" si="387"/>
        <v>1</v>
      </c>
      <c r="K3391" s="47">
        <f t="shared" si="388"/>
        <v>20.41</v>
      </c>
      <c r="L3391" s="47">
        <f t="shared" si="389"/>
        <v>20.51</v>
      </c>
      <c r="M3391" s="47">
        <f t="shared" si="390"/>
        <v>20.3</v>
      </c>
      <c r="N3391" s="47">
        <f t="shared" si="391"/>
        <v>20.48</v>
      </c>
      <c r="O3391" s="48">
        <f t="shared" ca="1" si="392"/>
        <v>1050900</v>
      </c>
    </row>
    <row r="3392" spans="1:15" x14ac:dyDescent="0.25">
      <c r="A3392">
        <v>3377</v>
      </c>
      <c r="B3392" s="84">
        <v>37049</v>
      </c>
      <c r="C3392" s="47">
        <v>29.5</v>
      </c>
      <c r="D3392" s="47">
        <v>30</v>
      </c>
      <c r="E3392" s="47">
        <v>29</v>
      </c>
      <c r="F3392" s="47">
        <v>29.07</v>
      </c>
      <c r="G3392" s="48">
        <v>1825000</v>
      </c>
      <c r="H3392" s="47">
        <v>20.420000000000002</v>
      </c>
      <c r="I3392" s="51">
        <f t="shared" si="386"/>
        <v>0.70244238046095642</v>
      </c>
      <c r="J3392" s="51">
        <f t="shared" ca="1" si="387"/>
        <v>1</v>
      </c>
      <c r="K3392" s="47">
        <f t="shared" si="388"/>
        <v>20.72</v>
      </c>
      <c r="L3392" s="47">
        <f t="shared" si="389"/>
        <v>21.07</v>
      </c>
      <c r="M3392" s="47">
        <f t="shared" si="390"/>
        <v>20.37</v>
      </c>
      <c r="N3392" s="47">
        <f t="shared" si="391"/>
        <v>20.420000000000002</v>
      </c>
      <c r="O3392" s="48">
        <f t="shared" ca="1" si="392"/>
        <v>1825000</v>
      </c>
    </row>
    <row r="3393" spans="1:15" x14ac:dyDescent="0.25">
      <c r="A3393">
        <v>3378</v>
      </c>
      <c r="B3393" s="84">
        <v>37048</v>
      </c>
      <c r="C3393" s="47">
        <v>29.5</v>
      </c>
      <c r="D3393" s="47">
        <v>30</v>
      </c>
      <c r="E3393" s="47">
        <v>29</v>
      </c>
      <c r="F3393" s="47">
        <v>29.83</v>
      </c>
      <c r="G3393" s="48">
        <v>1116300</v>
      </c>
      <c r="H3393" s="47">
        <v>20.95</v>
      </c>
      <c r="I3393" s="51">
        <f t="shared" si="386"/>
        <v>0.70231310760978882</v>
      </c>
      <c r="J3393" s="51">
        <f t="shared" ca="1" si="387"/>
        <v>1</v>
      </c>
      <c r="K3393" s="47">
        <f t="shared" si="388"/>
        <v>20.72</v>
      </c>
      <c r="L3393" s="47">
        <f t="shared" si="389"/>
        <v>21.07</v>
      </c>
      <c r="M3393" s="47">
        <f t="shared" si="390"/>
        <v>20.37</v>
      </c>
      <c r="N3393" s="47">
        <f t="shared" si="391"/>
        <v>20.95</v>
      </c>
      <c r="O3393" s="48">
        <f t="shared" ca="1" si="392"/>
        <v>1116300</v>
      </c>
    </row>
    <row r="3394" spans="1:15" x14ac:dyDescent="0.25">
      <c r="A3394">
        <v>3379</v>
      </c>
      <c r="B3394" s="84">
        <v>37047</v>
      </c>
      <c r="C3394" s="47">
        <v>29.04</v>
      </c>
      <c r="D3394" s="47">
        <v>29.49</v>
      </c>
      <c r="E3394" s="47">
        <v>28.95</v>
      </c>
      <c r="F3394" s="47">
        <v>29.25</v>
      </c>
      <c r="G3394" s="48">
        <v>796200</v>
      </c>
      <c r="H3394" s="47">
        <v>20.54</v>
      </c>
      <c r="I3394" s="51">
        <f t="shared" si="386"/>
        <v>0.70222222222222219</v>
      </c>
      <c r="J3394" s="51">
        <f t="shared" ca="1" si="387"/>
        <v>1</v>
      </c>
      <c r="K3394" s="47">
        <f t="shared" si="388"/>
        <v>20.39</v>
      </c>
      <c r="L3394" s="47">
        <f t="shared" si="389"/>
        <v>20.71</v>
      </c>
      <c r="M3394" s="47">
        <f t="shared" si="390"/>
        <v>20.329999999999998</v>
      </c>
      <c r="N3394" s="47">
        <f t="shared" si="391"/>
        <v>20.54</v>
      </c>
      <c r="O3394" s="48">
        <f t="shared" ca="1" si="392"/>
        <v>796200</v>
      </c>
    </row>
    <row r="3395" spans="1:15" x14ac:dyDescent="0.25">
      <c r="A3395">
        <v>3380</v>
      </c>
      <c r="B3395" s="84">
        <v>37046</v>
      </c>
      <c r="C3395" s="47">
        <v>29.35</v>
      </c>
      <c r="D3395" s="47">
        <v>29.43</v>
      </c>
      <c r="E3395" s="47">
        <v>28.9</v>
      </c>
      <c r="F3395" s="47">
        <v>29.15</v>
      </c>
      <c r="G3395" s="48">
        <v>1755000</v>
      </c>
      <c r="H3395" s="47">
        <v>20.47</v>
      </c>
      <c r="I3395" s="51">
        <f t="shared" si="386"/>
        <v>0.70222984562607205</v>
      </c>
      <c r="J3395" s="51">
        <f t="shared" ca="1" si="387"/>
        <v>1</v>
      </c>
      <c r="K3395" s="47">
        <f t="shared" si="388"/>
        <v>20.61</v>
      </c>
      <c r="L3395" s="47">
        <f t="shared" si="389"/>
        <v>20.67</v>
      </c>
      <c r="M3395" s="47">
        <f t="shared" si="390"/>
        <v>20.29</v>
      </c>
      <c r="N3395" s="47">
        <f t="shared" si="391"/>
        <v>20.47</v>
      </c>
      <c r="O3395" s="48">
        <f t="shared" ca="1" si="392"/>
        <v>1755000</v>
      </c>
    </row>
    <row r="3396" spans="1:15" x14ac:dyDescent="0.25">
      <c r="A3396">
        <v>3381</v>
      </c>
      <c r="B3396" s="84">
        <v>37043</v>
      </c>
      <c r="C3396" s="47">
        <v>29.77</v>
      </c>
      <c r="D3396" s="47">
        <v>29.85</v>
      </c>
      <c r="E3396" s="47">
        <v>29.2</v>
      </c>
      <c r="F3396" s="47">
        <v>29.35</v>
      </c>
      <c r="G3396" s="48">
        <v>1843100</v>
      </c>
      <c r="H3396" s="47">
        <v>20.62</v>
      </c>
      <c r="I3396" s="51">
        <f t="shared" si="386"/>
        <v>0.70255536626916526</v>
      </c>
      <c r="J3396" s="51">
        <f t="shared" ca="1" si="387"/>
        <v>1</v>
      </c>
      <c r="K3396" s="47">
        <f t="shared" si="388"/>
        <v>20.92</v>
      </c>
      <c r="L3396" s="47">
        <f t="shared" si="389"/>
        <v>20.97</v>
      </c>
      <c r="M3396" s="47">
        <f t="shared" si="390"/>
        <v>20.51</v>
      </c>
      <c r="N3396" s="47">
        <f t="shared" si="391"/>
        <v>20.62</v>
      </c>
      <c r="O3396" s="48">
        <f t="shared" ca="1" si="392"/>
        <v>1843100</v>
      </c>
    </row>
    <row r="3397" spans="1:15" x14ac:dyDescent="0.25">
      <c r="A3397">
        <v>3382</v>
      </c>
      <c r="B3397" s="84">
        <v>37042</v>
      </c>
      <c r="C3397" s="47">
        <v>29.65</v>
      </c>
      <c r="D3397" s="47">
        <v>29.93</v>
      </c>
      <c r="E3397" s="47">
        <v>29.27</v>
      </c>
      <c r="F3397" s="47">
        <v>29.77</v>
      </c>
      <c r="G3397" s="48">
        <v>2742100</v>
      </c>
      <c r="H3397" s="47">
        <v>20.91</v>
      </c>
      <c r="I3397" s="51">
        <f t="shared" si="386"/>
        <v>0.70238495129324829</v>
      </c>
      <c r="J3397" s="51">
        <f t="shared" ca="1" si="387"/>
        <v>1</v>
      </c>
      <c r="K3397" s="47">
        <f t="shared" si="388"/>
        <v>20.83</v>
      </c>
      <c r="L3397" s="47">
        <f t="shared" si="389"/>
        <v>21.02</v>
      </c>
      <c r="M3397" s="47">
        <f t="shared" si="390"/>
        <v>20.56</v>
      </c>
      <c r="N3397" s="47">
        <f t="shared" si="391"/>
        <v>20.91</v>
      </c>
      <c r="O3397" s="48">
        <f t="shared" ca="1" si="392"/>
        <v>2742100</v>
      </c>
    </row>
    <row r="3398" spans="1:15" x14ac:dyDescent="0.25">
      <c r="A3398">
        <v>3383</v>
      </c>
      <c r="B3398" s="84">
        <v>37041</v>
      </c>
      <c r="C3398" s="47">
        <v>28.64</v>
      </c>
      <c r="D3398" s="47">
        <v>30.41</v>
      </c>
      <c r="E3398" s="47">
        <v>28.64</v>
      </c>
      <c r="F3398" s="47">
        <v>30.06</v>
      </c>
      <c r="G3398" s="48">
        <v>1300300</v>
      </c>
      <c r="H3398" s="47">
        <v>21.11</v>
      </c>
      <c r="I3398" s="51">
        <f t="shared" si="386"/>
        <v>0.70226214238190288</v>
      </c>
      <c r="J3398" s="51">
        <f t="shared" ca="1" si="387"/>
        <v>1</v>
      </c>
      <c r="K3398" s="47">
        <f t="shared" si="388"/>
        <v>20.11</v>
      </c>
      <c r="L3398" s="47">
        <f t="shared" si="389"/>
        <v>21.36</v>
      </c>
      <c r="M3398" s="47">
        <f t="shared" si="390"/>
        <v>20.11</v>
      </c>
      <c r="N3398" s="47">
        <f t="shared" si="391"/>
        <v>21.11</v>
      </c>
      <c r="O3398" s="48">
        <f t="shared" ca="1" si="392"/>
        <v>1300300</v>
      </c>
    </row>
    <row r="3399" spans="1:15" x14ac:dyDescent="0.25">
      <c r="A3399">
        <v>3384</v>
      </c>
      <c r="B3399" s="84">
        <v>37040</v>
      </c>
      <c r="C3399" s="47">
        <v>28.55</v>
      </c>
      <c r="D3399" s="47">
        <v>28.74</v>
      </c>
      <c r="E3399" s="47">
        <v>28.23</v>
      </c>
      <c r="F3399" s="47">
        <v>28.56</v>
      </c>
      <c r="G3399" s="48">
        <v>767800</v>
      </c>
      <c r="H3399" s="47">
        <v>20.059999999999999</v>
      </c>
      <c r="I3399" s="51">
        <f t="shared" si="386"/>
        <v>0.70238095238095233</v>
      </c>
      <c r="J3399" s="51">
        <f t="shared" ca="1" si="387"/>
        <v>1</v>
      </c>
      <c r="K3399" s="47">
        <f t="shared" si="388"/>
        <v>20.05</v>
      </c>
      <c r="L3399" s="47">
        <f t="shared" si="389"/>
        <v>20.190000000000001</v>
      </c>
      <c r="M3399" s="47">
        <f t="shared" si="390"/>
        <v>19.829999999999998</v>
      </c>
      <c r="N3399" s="47">
        <f t="shared" si="391"/>
        <v>20.059999999999999</v>
      </c>
      <c r="O3399" s="48">
        <f t="shared" ca="1" si="392"/>
        <v>767800</v>
      </c>
    </row>
    <row r="3400" spans="1:15" x14ac:dyDescent="0.25">
      <c r="A3400">
        <v>3385</v>
      </c>
      <c r="B3400" s="84">
        <v>37036</v>
      </c>
      <c r="C3400" s="47">
        <v>29.5</v>
      </c>
      <c r="D3400" s="47">
        <v>29.56</v>
      </c>
      <c r="E3400" s="47">
        <v>28.45</v>
      </c>
      <c r="F3400" s="47">
        <v>28.7</v>
      </c>
      <c r="G3400" s="48">
        <v>894400</v>
      </c>
      <c r="H3400" s="47">
        <v>20.16</v>
      </c>
      <c r="I3400" s="51">
        <f t="shared" si="386"/>
        <v>0.70243902439024397</v>
      </c>
      <c r="J3400" s="51">
        <f t="shared" ca="1" si="387"/>
        <v>1</v>
      </c>
      <c r="K3400" s="47">
        <f t="shared" si="388"/>
        <v>20.72</v>
      </c>
      <c r="L3400" s="47">
        <f t="shared" si="389"/>
        <v>20.76</v>
      </c>
      <c r="M3400" s="47">
        <f t="shared" si="390"/>
        <v>19.98</v>
      </c>
      <c r="N3400" s="47">
        <f t="shared" si="391"/>
        <v>20.16</v>
      </c>
      <c r="O3400" s="48">
        <f t="shared" ca="1" si="392"/>
        <v>894400</v>
      </c>
    </row>
    <row r="3401" spans="1:15" x14ac:dyDescent="0.25">
      <c r="A3401">
        <v>3386</v>
      </c>
      <c r="B3401" s="84">
        <v>37035</v>
      </c>
      <c r="C3401" s="47">
        <v>29.6</v>
      </c>
      <c r="D3401" s="47">
        <v>29.75</v>
      </c>
      <c r="E3401" s="47">
        <v>29.36</v>
      </c>
      <c r="F3401" s="47">
        <v>29.65</v>
      </c>
      <c r="G3401" s="48">
        <v>1091400</v>
      </c>
      <c r="H3401" s="47">
        <v>20.83</v>
      </c>
      <c r="I3401" s="51">
        <f t="shared" si="386"/>
        <v>0.70252951096121419</v>
      </c>
      <c r="J3401" s="51">
        <f t="shared" ca="1" si="387"/>
        <v>1</v>
      </c>
      <c r="K3401" s="47">
        <f t="shared" si="388"/>
        <v>20.79</v>
      </c>
      <c r="L3401" s="47">
        <f t="shared" si="389"/>
        <v>20.9</v>
      </c>
      <c r="M3401" s="47">
        <f t="shared" si="390"/>
        <v>20.63</v>
      </c>
      <c r="N3401" s="47">
        <f t="shared" si="391"/>
        <v>20.83</v>
      </c>
      <c r="O3401" s="48">
        <f t="shared" ca="1" si="392"/>
        <v>1091400</v>
      </c>
    </row>
    <row r="3402" spans="1:15" x14ac:dyDescent="0.25">
      <c r="A3402">
        <v>3387</v>
      </c>
      <c r="B3402" s="84">
        <v>37034</v>
      </c>
      <c r="C3402" s="47">
        <v>29.85</v>
      </c>
      <c r="D3402" s="47">
        <v>30</v>
      </c>
      <c r="E3402" s="47">
        <v>29.37</v>
      </c>
      <c r="F3402" s="47">
        <v>29.75</v>
      </c>
      <c r="G3402" s="48">
        <v>1707800</v>
      </c>
      <c r="H3402" s="47">
        <v>20.9</v>
      </c>
      <c r="I3402" s="51">
        <f t="shared" si="386"/>
        <v>0.70252100840336129</v>
      </c>
      <c r="J3402" s="51">
        <f t="shared" ca="1" si="387"/>
        <v>1</v>
      </c>
      <c r="K3402" s="47">
        <f t="shared" si="388"/>
        <v>20.97</v>
      </c>
      <c r="L3402" s="47">
        <f t="shared" si="389"/>
        <v>21.08</v>
      </c>
      <c r="M3402" s="47">
        <f t="shared" si="390"/>
        <v>20.63</v>
      </c>
      <c r="N3402" s="47">
        <f t="shared" si="391"/>
        <v>20.9</v>
      </c>
      <c r="O3402" s="48">
        <f t="shared" ca="1" si="392"/>
        <v>1707800</v>
      </c>
    </row>
    <row r="3403" spans="1:15" x14ac:dyDescent="0.25">
      <c r="A3403">
        <v>3388</v>
      </c>
      <c r="B3403" s="84">
        <v>37033</v>
      </c>
      <c r="C3403" s="47">
        <v>28.5</v>
      </c>
      <c r="D3403" s="47">
        <v>29.65</v>
      </c>
      <c r="E3403" s="47">
        <v>28.48</v>
      </c>
      <c r="F3403" s="47">
        <v>29.65</v>
      </c>
      <c r="G3403" s="48">
        <v>2759000</v>
      </c>
      <c r="H3403" s="47">
        <v>20.83</v>
      </c>
      <c r="I3403" s="51">
        <f t="shared" si="386"/>
        <v>0.70252951096121419</v>
      </c>
      <c r="J3403" s="51">
        <f t="shared" ca="1" si="387"/>
        <v>1</v>
      </c>
      <c r="K3403" s="47">
        <f t="shared" si="388"/>
        <v>20.02</v>
      </c>
      <c r="L3403" s="47">
        <f t="shared" si="389"/>
        <v>20.83</v>
      </c>
      <c r="M3403" s="47">
        <f t="shared" si="390"/>
        <v>20.010000000000002</v>
      </c>
      <c r="N3403" s="47">
        <f t="shared" si="391"/>
        <v>20.83</v>
      </c>
      <c r="O3403" s="48">
        <f t="shared" ca="1" si="392"/>
        <v>2759000</v>
      </c>
    </row>
    <row r="3404" spans="1:15" x14ac:dyDescent="0.25">
      <c r="A3404">
        <v>3389</v>
      </c>
      <c r="B3404" s="84">
        <v>37032</v>
      </c>
      <c r="C3404" s="47">
        <v>28.8</v>
      </c>
      <c r="D3404" s="47">
        <v>28.8</v>
      </c>
      <c r="E3404" s="47">
        <v>27.75</v>
      </c>
      <c r="F3404" s="47">
        <v>27.9</v>
      </c>
      <c r="G3404" s="48">
        <v>1433400</v>
      </c>
      <c r="H3404" s="47">
        <v>19.600000000000001</v>
      </c>
      <c r="I3404" s="51">
        <f t="shared" si="386"/>
        <v>0.70250896057347678</v>
      </c>
      <c r="J3404" s="51">
        <f t="shared" ca="1" si="387"/>
        <v>1</v>
      </c>
      <c r="K3404" s="47">
        <f t="shared" si="388"/>
        <v>20.23</v>
      </c>
      <c r="L3404" s="47">
        <f t="shared" si="389"/>
        <v>20.23</v>
      </c>
      <c r="M3404" s="47">
        <f t="shared" si="390"/>
        <v>19.489999999999998</v>
      </c>
      <c r="N3404" s="47">
        <f t="shared" si="391"/>
        <v>19.600000000000001</v>
      </c>
      <c r="O3404" s="48">
        <f t="shared" ca="1" si="392"/>
        <v>1433400</v>
      </c>
    </row>
    <row r="3405" spans="1:15" x14ac:dyDescent="0.25">
      <c r="A3405">
        <v>3390</v>
      </c>
      <c r="B3405" s="84">
        <v>37029</v>
      </c>
      <c r="C3405" s="47">
        <v>29</v>
      </c>
      <c r="D3405" s="47">
        <v>29.02</v>
      </c>
      <c r="E3405" s="47">
        <v>28.53</v>
      </c>
      <c r="F3405" s="47">
        <v>28.7</v>
      </c>
      <c r="G3405" s="48">
        <v>1366200</v>
      </c>
      <c r="H3405" s="47">
        <v>20.16</v>
      </c>
      <c r="I3405" s="51">
        <f t="shared" si="386"/>
        <v>0.70243902439024397</v>
      </c>
      <c r="J3405" s="51">
        <f t="shared" ca="1" si="387"/>
        <v>1</v>
      </c>
      <c r="K3405" s="47">
        <f t="shared" si="388"/>
        <v>20.37</v>
      </c>
      <c r="L3405" s="47">
        <f t="shared" si="389"/>
        <v>20.38</v>
      </c>
      <c r="M3405" s="47">
        <f t="shared" si="390"/>
        <v>20.04</v>
      </c>
      <c r="N3405" s="47">
        <f t="shared" si="391"/>
        <v>20.16</v>
      </c>
      <c r="O3405" s="48">
        <f t="shared" ca="1" si="392"/>
        <v>1366200</v>
      </c>
    </row>
    <row r="3406" spans="1:15" x14ac:dyDescent="0.25">
      <c r="A3406">
        <v>3391</v>
      </c>
      <c r="B3406" s="84">
        <v>37028</v>
      </c>
      <c r="C3406" s="47">
        <v>29</v>
      </c>
      <c r="D3406" s="47">
        <v>29.35</v>
      </c>
      <c r="E3406" s="47">
        <v>28.91</v>
      </c>
      <c r="F3406" s="47">
        <v>29.18</v>
      </c>
      <c r="G3406" s="48">
        <v>1544800</v>
      </c>
      <c r="H3406" s="47">
        <v>20.5</v>
      </c>
      <c r="I3406" s="51">
        <f t="shared" si="386"/>
        <v>0.70253598355037694</v>
      </c>
      <c r="J3406" s="51">
        <f t="shared" ca="1" si="387"/>
        <v>1</v>
      </c>
      <c r="K3406" s="47">
        <f t="shared" si="388"/>
        <v>20.37</v>
      </c>
      <c r="L3406" s="47">
        <f t="shared" si="389"/>
        <v>20.62</v>
      </c>
      <c r="M3406" s="47">
        <f t="shared" si="390"/>
        <v>20.309999999999999</v>
      </c>
      <c r="N3406" s="47">
        <f t="shared" si="391"/>
        <v>20.5</v>
      </c>
      <c r="O3406" s="48">
        <f t="shared" ca="1" si="392"/>
        <v>1544800</v>
      </c>
    </row>
    <row r="3407" spans="1:15" x14ac:dyDescent="0.25">
      <c r="A3407">
        <v>3392</v>
      </c>
      <c r="B3407" s="84">
        <v>37027</v>
      </c>
      <c r="C3407" s="47">
        <v>28.6</v>
      </c>
      <c r="D3407" s="47">
        <v>29.3</v>
      </c>
      <c r="E3407" s="47">
        <v>28.6</v>
      </c>
      <c r="F3407" s="47">
        <v>29</v>
      </c>
      <c r="G3407" s="48">
        <v>2037500</v>
      </c>
      <c r="H3407" s="47">
        <v>20.37</v>
      </c>
      <c r="I3407" s="51">
        <f t="shared" si="386"/>
        <v>0.70241379310344831</v>
      </c>
      <c r="J3407" s="51">
        <f t="shared" ca="1" si="387"/>
        <v>1</v>
      </c>
      <c r="K3407" s="47">
        <f t="shared" si="388"/>
        <v>20.09</v>
      </c>
      <c r="L3407" s="47">
        <f t="shared" si="389"/>
        <v>20.58</v>
      </c>
      <c r="M3407" s="47">
        <f t="shared" si="390"/>
        <v>20.09</v>
      </c>
      <c r="N3407" s="47">
        <f t="shared" si="391"/>
        <v>20.37</v>
      </c>
      <c r="O3407" s="48">
        <f t="shared" ca="1" si="392"/>
        <v>2037500</v>
      </c>
    </row>
    <row r="3408" spans="1:15" x14ac:dyDescent="0.25">
      <c r="A3408">
        <v>3393</v>
      </c>
      <c r="B3408" s="84">
        <v>37026</v>
      </c>
      <c r="C3408" s="47">
        <v>29.45</v>
      </c>
      <c r="D3408" s="47">
        <v>29.7</v>
      </c>
      <c r="E3408" s="47">
        <v>29.16</v>
      </c>
      <c r="F3408" s="47">
        <v>29.3</v>
      </c>
      <c r="G3408" s="48">
        <v>1941800</v>
      </c>
      <c r="H3408" s="47">
        <v>20.58</v>
      </c>
      <c r="I3408" s="51">
        <f t="shared" si="386"/>
        <v>0.70238907849829346</v>
      </c>
      <c r="J3408" s="51">
        <f t="shared" ca="1" si="387"/>
        <v>1</v>
      </c>
      <c r="K3408" s="47">
        <f t="shared" si="388"/>
        <v>20.69</v>
      </c>
      <c r="L3408" s="47">
        <f t="shared" si="389"/>
        <v>20.86</v>
      </c>
      <c r="M3408" s="47">
        <f t="shared" si="390"/>
        <v>20.48</v>
      </c>
      <c r="N3408" s="47">
        <f t="shared" si="391"/>
        <v>20.58</v>
      </c>
      <c r="O3408" s="48">
        <f t="shared" ca="1" si="392"/>
        <v>1941800</v>
      </c>
    </row>
    <row r="3409" spans="1:15" x14ac:dyDescent="0.25">
      <c r="A3409">
        <v>3394</v>
      </c>
      <c r="B3409" s="84">
        <v>37025</v>
      </c>
      <c r="C3409" s="47">
        <v>29.3</v>
      </c>
      <c r="D3409" s="47">
        <v>29.7</v>
      </c>
      <c r="E3409" s="47">
        <v>28.5</v>
      </c>
      <c r="F3409" s="47">
        <v>29.64</v>
      </c>
      <c r="G3409" s="48">
        <v>1004900</v>
      </c>
      <c r="H3409" s="47">
        <v>20.82</v>
      </c>
      <c r="I3409" s="51">
        <f t="shared" ref="I3409:I3472" si="393">H3409/F3409</f>
        <v>0.70242914979757087</v>
      </c>
      <c r="J3409" s="51">
        <f t="shared" ref="J3409:J3472" ca="1" si="394">INDEX(OFFSET($T$15,0,0,$S$13+1,1),MATCH(B3409,OFFSET($Q$15,0,0,$S$13+1,1),-1))</f>
        <v>1</v>
      </c>
      <c r="K3409" s="47">
        <f t="shared" ref="K3409:K3472" si="395">ROUND($I3409*C3409,2)</f>
        <v>20.58</v>
      </c>
      <c r="L3409" s="47">
        <f t="shared" ref="L3409:L3472" si="396">ROUND($I3409*D3409,2)</f>
        <v>20.86</v>
      </c>
      <c r="M3409" s="47">
        <f t="shared" ref="M3409:M3472" si="397">ROUND($I3409*E3409,2)</f>
        <v>20.02</v>
      </c>
      <c r="N3409" s="47">
        <f t="shared" ref="N3409:N3472" si="398">ROUND($I3409*F3409,2)</f>
        <v>20.82</v>
      </c>
      <c r="O3409" s="48">
        <f t="shared" ref="O3409:O3472" ca="1" si="399">G3409*J3409</f>
        <v>1004900</v>
      </c>
    </row>
    <row r="3410" spans="1:15" x14ac:dyDescent="0.25">
      <c r="A3410">
        <v>3395</v>
      </c>
      <c r="B3410" s="84">
        <v>37022</v>
      </c>
      <c r="C3410" s="47">
        <v>29.45</v>
      </c>
      <c r="D3410" s="47">
        <v>29.48</v>
      </c>
      <c r="E3410" s="47">
        <v>29.11</v>
      </c>
      <c r="F3410" s="47">
        <v>29.41</v>
      </c>
      <c r="G3410" s="48">
        <v>975000</v>
      </c>
      <c r="H3410" s="47">
        <v>20.66</v>
      </c>
      <c r="I3410" s="51">
        <f t="shared" si="393"/>
        <v>0.70248214892893579</v>
      </c>
      <c r="J3410" s="51">
        <f t="shared" ca="1" si="394"/>
        <v>1</v>
      </c>
      <c r="K3410" s="47">
        <f t="shared" si="395"/>
        <v>20.69</v>
      </c>
      <c r="L3410" s="47">
        <f t="shared" si="396"/>
        <v>20.71</v>
      </c>
      <c r="M3410" s="47">
        <f t="shared" si="397"/>
        <v>20.45</v>
      </c>
      <c r="N3410" s="47">
        <f t="shared" si="398"/>
        <v>20.66</v>
      </c>
      <c r="O3410" s="48">
        <f t="shared" ca="1" si="399"/>
        <v>975000</v>
      </c>
    </row>
    <row r="3411" spans="1:15" x14ac:dyDescent="0.25">
      <c r="A3411">
        <v>3396</v>
      </c>
      <c r="B3411" s="84">
        <v>37021</v>
      </c>
      <c r="C3411" s="47">
        <v>29.48</v>
      </c>
      <c r="D3411" s="47">
        <v>29.53</v>
      </c>
      <c r="E3411" s="47">
        <v>29.21</v>
      </c>
      <c r="F3411" s="47">
        <v>29.45</v>
      </c>
      <c r="G3411" s="48">
        <v>1736700</v>
      </c>
      <c r="H3411" s="47">
        <v>20.69</v>
      </c>
      <c r="I3411" s="51">
        <f t="shared" si="393"/>
        <v>0.70254668930390496</v>
      </c>
      <c r="J3411" s="51">
        <f t="shared" ca="1" si="394"/>
        <v>1</v>
      </c>
      <c r="K3411" s="47">
        <f t="shared" si="395"/>
        <v>20.71</v>
      </c>
      <c r="L3411" s="47">
        <f t="shared" si="396"/>
        <v>20.75</v>
      </c>
      <c r="M3411" s="47">
        <f t="shared" si="397"/>
        <v>20.52</v>
      </c>
      <c r="N3411" s="47">
        <f t="shared" si="398"/>
        <v>20.69</v>
      </c>
      <c r="O3411" s="48">
        <f t="shared" ca="1" si="399"/>
        <v>1736700</v>
      </c>
    </row>
    <row r="3412" spans="1:15" x14ac:dyDescent="0.25">
      <c r="A3412">
        <v>3397</v>
      </c>
      <c r="B3412" s="84">
        <v>37020</v>
      </c>
      <c r="C3412" s="47">
        <v>29.11</v>
      </c>
      <c r="D3412" s="47">
        <v>29.66</v>
      </c>
      <c r="E3412" s="47">
        <v>29.01</v>
      </c>
      <c r="F3412" s="47">
        <v>29.46</v>
      </c>
      <c r="G3412" s="48">
        <v>1880600</v>
      </c>
      <c r="H3412" s="47">
        <v>20.69</v>
      </c>
      <c r="I3412" s="51">
        <f t="shared" si="393"/>
        <v>0.70230821452817382</v>
      </c>
      <c r="J3412" s="51">
        <f t="shared" ca="1" si="394"/>
        <v>1</v>
      </c>
      <c r="K3412" s="47">
        <f t="shared" si="395"/>
        <v>20.440000000000001</v>
      </c>
      <c r="L3412" s="47">
        <f t="shared" si="396"/>
        <v>20.83</v>
      </c>
      <c r="M3412" s="47">
        <f t="shared" si="397"/>
        <v>20.37</v>
      </c>
      <c r="N3412" s="47">
        <f t="shared" si="398"/>
        <v>20.69</v>
      </c>
      <c r="O3412" s="48">
        <f t="shared" ca="1" si="399"/>
        <v>1880600</v>
      </c>
    </row>
    <row r="3413" spans="1:15" x14ac:dyDescent="0.25">
      <c r="A3413">
        <v>3398</v>
      </c>
      <c r="B3413" s="84">
        <v>37019</v>
      </c>
      <c r="C3413" s="47">
        <v>28.5</v>
      </c>
      <c r="D3413" s="47">
        <v>29.25</v>
      </c>
      <c r="E3413" s="47">
        <v>28.26</v>
      </c>
      <c r="F3413" s="47">
        <v>29.11</v>
      </c>
      <c r="G3413" s="48">
        <v>1831500</v>
      </c>
      <c r="H3413" s="47">
        <v>20.45</v>
      </c>
      <c r="I3413" s="51">
        <f t="shared" si="393"/>
        <v>0.70250772930264516</v>
      </c>
      <c r="J3413" s="51">
        <f t="shared" ca="1" si="394"/>
        <v>1</v>
      </c>
      <c r="K3413" s="47">
        <f t="shared" si="395"/>
        <v>20.02</v>
      </c>
      <c r="L3413" s="47">
        <f t="shared" si="396"/>
        <v>20.55</v>
      </c>
      <c r="M3413" s="47">
        <f t="shared" si="397"/>
        <v>19.850000000000001</v>
      </c>
      <c r="N3413" s="47">
        <f t="shared" si="398"/>
        <v>20.45</v>
      </c>
      <c r="O3413" s="48">
        <f t="shared" ca="1" si="399"/>
        <v>1831500</v>
      </c>
    </row>
    <row r="3414" spans="1:15" x14ac:dyDescent="0.25">
      <c r="A3414">
        <v>3399</v>
      </c>
      <c r="B3414" s="84">
        <v>37018</v>
      </c>
      <c r="C3414" s="47">
        <v>27.9</v>
      </c>
      <c r="D3414" s="47">
        <v>28.6</v>
      </c>
      <c r="E3414" s="47">
        <v>27.6</v>
      </c>
      <c r="F3414" s="47">
        <v>28.6</v>
      </c>
      <c r="G3414" s="48">
        <v>2907800</v>
      </c>
      <c r="H3414" s="47">
        <v>20.09</v>
      </c>
      <c r="I3414" s="51">
        <f t="shared" si="393"/>
        <v>0.70244755244755241</v>
      </c>
      <c r="J3414" s="51">
        <f t="shared" ca="1" si="394"/>
        <v>1</v>
      </c>
      <c r="K3414" s="47">
        <f t="shared" si="395"/>
        <v>19.600000000000001</v>
      </c>
      <c r="L3414" s="47">
        <f t="shared" si="396"/>
        <v>20.09</v>
      </c>
      <c r="M3414" s="47">
        <f t="shared" si="397"/>
        <v>19.39</v>
      </c>
      <c r="N3414" s="47">
        <f t="shared" si="398"/>
        <v>20.09</v>
      </c>
      <c r="O3414" s="48">
        <f t="shared" ca="1" si="399"/>
        <v>2907800</v>
      </c>
    </row>
    <row r="3415" spans="1:15" x14ac:dyDescent="0.25">
      <c r="A3415">
        <v>3400</v>
      </c>
      <c r="B3415" s="84">
        <v>37015</v>
      </c>
      <c r="C3415" s="47">
        <v>27.1</v>
      </c>
      <c r="D3415" s="47">
        <v>28.03</v>
      </c>
      <c r="E3415" s="47">
        <v>27.1</v>
      </c>
      <c r="F3415" s="47">
        <v>27.87</v>
      </c>
      <c r="G3415" s="48">
        <v>10370400</v>
      </c>
      <c r="H3415" s="47">
        <v>19.579999999999998</v>
      </c>
      <c r="I3415" s="51">
        <f t="shared" si="393"/>
        <v>0.70254754216002857</v>
      </c>
      <c r="J3415" s="51">
        <f t="shared" ca="1" si="394"/>
        <v>1</v>
      </c>
      <c r="K3415" s="47">
        <f t="shared" si="395"/>
        <v>19.04</v>
      </c>
      <c r="L3415" s="47">
        <f t="shared" si="396"/>
        <v>19.690000000000001</v>
      </c>
      <c r="M3415" s="47">
        <f t="shared" si="397"/>
        <v>19.04</v>
      </c>
      <c r="N3415" s="47">
        <f t="shared" si="398"/>
        <v>19.579999999999998</v>
      </c>
      <c r="O3415" s="48">
        <f t="shared" ca="1" si="399"/>
        <v>10370400</v>
      </c>
    </row>
    <row r="3416" spans="1:15" x14ac:dyDescent="0.25">
      <c r="A3416">
        <v>3401</v>
      </c>
      <c r="B3416" s="84">
        <v>37014</v>
      </c>
      <c r="C3416" s="47">
        <v>29.2</v>
      </c>
      <c r="D3416" s="47">
        <v>29.2</v>
      </c>
      <c r="E3416" s="47">
        <v>27.31</v>
      </c>
      <c r="F3416" s="47">
        <v>27.75</v>
      </c>
      <c r="G3416" s="48">
        <v>4193500</v>
      </c>
      <c r="H3416" s="47">
        <v>19.489999999999998</v>
      </c>
      <c r="I3416" s="51">
        <f t="shared" si="393"/>
        <v>0.70234234234234227</v>
      </c>
      <c r="J3416" s="51">
        <f t="shared" ca="1" si="394"/>
        <v>1</v>
      </c>
      <c r="K3416" s="47">
        <f t="shared" si="395"/>
        <v>20.51</v>
      </c>
      <c r="L3416" s="47">
        <f t="shared" si="396"/>
        <v>20.51</v>
      </c>
      <c r="M3416" s="47">
        <f t="shared" si="397"/>
        <v>19.18</v>
      </c>
      <c r="N3416" s="47">
        <f t="shared" si="398"/>
        <v>19.489999999999998</v>
      </c>
      <c r="O3416" s="48">
        <f t="shared" ca="1" si="399"/>
        <v>4193500</v>
      </c>
    </row>
    <row r="3417" spans="1:15" x14ac:dyDescent="0.25">
      <c r="A3417">
        <v>3402</v>
      </c>
      <c r="B3417" s="84">
        <v>37013</v>
      </c>
      <c r="C3417" s="47">
        <v>29.25</v>
      </c>
      <c r="D3417" s="47">
        <v>30.25</v>
      </c>
      <c r="E3417" s="47">
        <v>29.1</v>
      </c>
      <c r="F3417" s="47">
        <v>29.65</v>
      </c>
      <c r="G3417" s="48">
        <v>1698300</v>
      </c>
      <c r="H3417" s="47">
        <v>20.83</v>
      </c>
      <c r="I3417" s="51">
        <f t="shared" si="393"/>
        <v>0.70252951096121419</v>
      </c>
      <c r="J3417" s="51">
        <f t="shared" ca="1" si="394"/>
        <v>1</v>
      </c>
      <c r="K3417" s="47">
        <f t="shared" si="395"/>
        <v>20.55</v>
      </c>
      <c r="L3417" s="47">
        <f t="shared" si="396"/>
        <v>21.25</v>
      </c>
      <c r="M3417" s="47">
        <f t="shared" si="397"/>
        <v>20.440000000000001</v>
      </c>
      <c r="N3417" s="47">
        <f t="shared" si="398"/>
        <v>20.83</v>
      </c>
      <c r="O3417" s="48">
        <f t="shared" ca="1" si="399"/>
        <v>1698300</v>
      </c>
    </row>
    <row r="3418" spans="1:15" x14ac:dyDescent="0.25">
      <c r="A3418">
        <v>3403</v>
      </c>
      <c r="B3418" s="84">
        <v>37012</v>
      </c>
      <c r="C3418" s="47">
        <v>30</v>
      </c>
      <c r="D3418" s="47">
        <v>30.35</v>
      </c>
      <c r="E3418" s="47">
        <v>29.25</v>
      </c>
      <c r="F3418" s="47">
        <v>29.26</v>
      </c>
      <c r="G3418" s="48">
        <v>2560800</v>
      </c>
      <c r="H3418" s="47">
        <v>20.55</v>
      </c>
      <c r="I3418" s="51">
        <f t="shared" si="393"/>
        <v>0.70232399179767602</v>
      </c>
      <c r="J3418" s="51">
        <f t="shared" ca="1" si="394"/>
        <v>1</v>
      </c>
      <c r="K3418" s="47">
        <f t="shared" si="395"/>
        <v>21.07</v>
      </c>
      <c r="L3418" s="47">
        <f t="shared" si="396"/>
        <v>21.32</v>
      </c>
      <c r="M3418" s="47">
        <f t="shared" si="397"/>
        <v>20.54</v>
      </c>
      <c r="N3418" s="47">
        <f t="shared" si="398"/>
        <v>20.55</v>
      </c>
      <c r="O3418" s="48">
        <f t="shared" ca="1" si="399"/>
        <v>2560800</v>
      </c>
    </row>
    <row r="3419" spans="1:15" x14ac:dyDescent="0.25">
      <c r="A3419">
        <v>3404</v>
      </c>
      <c r="B3419" s="84">
        <v>37011</v>
      </c>
      <c r="C3419" s="47">
        <v>30.05</v>
      </c>
      <c r="D3419" s="47">
        <v>30.05</v>
      </c>
      <c r="E3419" s="47">
        <v>29.35</v>
      </c>
      <c r="F3419" s="47">
        <v>29.53</v>
      </c>
      <c r="G3419" s="48">
        <v>723700</v>
      </c>
      <c r="H3419" s="47">
        <v>20.74</v>
      </c>
      <c r="I3419" s="51">
        <f t="shared" si="393"/>
        <v>0.70233660684050114</v>
      </c>
      <c r="J3419" s="51">
        <f t="shared" ca="1" si="394"/>
        <v>1</v>
      </c>
      <c r="K3419" s="47">
        <f t="shared" si="395"/>
        <v>21.11</v>
      </c>
      <c r="L3419" s="47">
        <f t="shared" si="396"/>
        <v>21.11</v>
      </c>
      <c r="M3419" s="47">
        <f t="shared" si="397"/>
        <v>20.61</v>
      </c>
      <c r="N3419" s="47">
        <f t="shared" si="398"/>
        <v>20.74</v>
      </c>
      <c r="O3419" s="48">
        <f t="shared" ca="1" si="399"/>
        <v>723700</v>
      </c>
    </row>
    <row r="3420" spans="1:15" x14ac:dyDescent="0.25">
      <c r="A3420">
        <v>3405</v>
      </c>
      <c r="B3420" s="84">
        <v>37008</v>
      </c>
      <c r="C3420" s="47">
        <v>29.7</v>
      </c>
      <c r="D3420" s="47">
        <v>30.05</v>
      </c>
      <c r="E3420" s="47">
        <v>29.6</v>
      </c>
      <c r="F3420" s="47">
        <v>30.05</v>
      </c>
      <c r="G3420" s="48">
        <v>639300</v>
      </c>
      <c r="H3420" s="47">
        <v>21.11</v>
      </c>
      <c r="I3420" s="51">
        <f t="shared" si="393"/>
        <v>0.70249584026622292</v>
      </c>
      <c r="J3420" s="51">
        <f t="shared" ca="1" si="394"/>
        <v>1</v>
      </c>
      <c r="K3420" s="47">
        <f t="shared" si="395"/>
        <v>20.86</v>
      </c>
      <c r="L3420" s="47">
        <f t="shared" si="396"/>
        <v>21.11</v>
      </c>
      <c r="M3420" s="47">
        <f t="shared" si="397"/>
        <v>20.79</v>
      </c>
      <c r="N3420" s="47">
        <f t="shared" si="398"/>
        <v>21.11</v>
      </c>
      <c r="O3420" s="48">
        <f t="shared" ca="1" si="399"/>
        <v>639300</v>
      </c>
    </row>
    <row r="3421" spans="1:15" x14ac:dyDescent="0.25">
      <c r="A3421">
        <v>3406</v>
      </c>
      <c r="B3421" s="84">
        <v>37007</v>
      </c>
      <c r="C3421" s="47">
        <v>28.92</v>
      </c>
      <c r="D3421" s="47">
        <v>29.99</v>
      </c>
      <c r="E3421" s="47">
        <v>28.8</v>
      </c>
      <c r="F3421" s="47">
        <v>29.81</v>
      </c>
      <c r="G3421" s="48">
        <v>1126200</v>
      </c>
      <c r="H3421" s="47">
        <v>20.94</v>
      </c>
      <c r="I3421" s="51">
        <f t="shared" si="393"/>
        <v>0.70244884267024499</v>
      </c>
      <c r="J3421" s="51">
        <f t="shared" ca="1" si="394"/>
        <v>1</v>
      </c>
      <c r="K3421" s="47">
        <f t="shared" si="395"/>
        <v>20.309999999999999</v>
      </c>
      <c r="L3421" s="47">
        <f t="shared" si="396"/>
        <v>21.07</v>
      </c>
      <c r="M3421" s="47">
        <f t="shared" si="397"/>
        <v>20.23</v>
      </c>
      <c r="N3421" s="47">
        <f t="shared" si="398"/>
        <v>20.94</v>
      </c>
      <c r="O3421" s="48">
        <f t="shared" ca="1" si="399"/>
        <v>1126200</v>
      </c>
    </row>
    <row r="3422" spans="1:15" x14ac:dyDescent="0.25">
      <c r="A3422">
        <v>3407</v>
      </c>
      <c r="B3422" s="84">
        <v>37006</v>
      </c>
      <c r="C3422" s="47">
        <v>29</v>
      </c>
      <c r="D3422" s="47">
        <v>29</v>
      </c>
      <c r="E3422" s="47">
        <v>28.15</v>
      </c>
      <c r="F3422" s="47">
        <v>28.52</v>
      </c>
      <c r="G3422" s="48">
        <v>1153700</v>
      </c>
      <c r="H3422" s="47">
        <v>20.03</v>
      </c>
      <c r="I3422" s="51">
        <f t="shared" si="393"/>
        <v>0.70231416549789627</v>
      </c>
      <c r="J3422" s="51">
        <f t="shared" ca="1" si="394"/>
        <v>1</v>
      </c>
      <c r="K3422" s="47">
        <f t="shared" si="395"/>
        <v>20.37</v>
      </c>
      <c r="L3422" s="47">
        <f t="shared" si="396"/>
        <v>20.37</v>
      </c>
      <c r="M3422" s="47">
        <f t="shared" si="397"/>
        <v>19.77</v>
      </c>
      <c r="N3422" s="47">
        <f t="shared" si="398"/>
        <v>20.03</v>
      </c>
      <c r="O3422" s="48">
        <f t="shared" ca="1" si="399"/>
        <v>1153700</v>
      </c>
    </row>
    <row r="3423" spans="1:15" x14ac:dyDescent="0.25">
      <c r="A3423">
        <v>3408</v>
      </c>
      <c r="B3423" s="84">
        <v>37005</v>
      </c>
      <c r="C3423" s="47">
        <v>29.35</v>
      </c>
      <c r="D3423" s="47">
        <v>30.13</v>
      </c>
      <c r="E3423" s="47">
        <v>29.18</v>
      </c>
      <c r="F3423" s="47">
        <v>29.56</v>
      </c>
      <c r="G3423" s="48">
        <v>644500</v>
      </c>
      <c r="H3423" s="47">
        <v>20.76</v>
      </c>
      <c r="I3423" s="51">
        <f t="shared" si="393"/>
        <v>0.70230040595399201</v>
      </c>
      <c r="J3423" s="51">
        <f t="shared" ca="1" si="394"/>
        <v>1</v>
      </c>
      <c r="K3423" s="47">
        <f t="shared" si="395"/>
        <v>20.61</v>
      </c>
      <c r="L3423" s="47">
        <f t="shared" si="396"/>
        <v>21.16</v>
      </c>
      <c r="M3423" s="47">
        <f t="shared" si="397"/>
        <v>20.49</v>
      </c>
      <c r="N3423" s="47">
        <f t="shared" si="398"/>
        <v>20.76</v>
      </c>
      <c r="O3423" s="48">
        <f t="shared" ca="1" si="399"/>
        <v>644500</v>
      </c>
    </row>
    <row r="3424" spans="1:15" x14ac:dyDescent="0.25">
      <c r="A3424">
        <v>3409</v>
      </c>
      <c r="B3424" s="84">
        <v>37004</v>
      </c>
      <c r="C3424" s="47">
        <v>30</v>
      </c>
      <c r="D3424" s="47">
        <v>30.12</v>
      </c>
      <c r="E3424" s="47">
        <v>29.45</v>
      </c>
      <c r="F3424" s="47">
        <v>29.6</v>
      </c>
      <c r="G3424" s="48">
        <v>772300</v>
      </c>
      <c r="H3424" s="47">
        <v>20.79</v>
      </c>
      <c r="I3424" s="51">
        <f t="shared" si="393"/>
        <v>0.70236486486486482</v>
      </c>
      <c r="J3424" s="51">
        <f t="shared" ca="1" si="394"/>
        <v>1</v>
      </c>
      <c r="K3424" s="47">
        <f t="shared" si="395"/>
        <v>21.07</v>
      </c>
      <c r="L3424" s="47">
        <f t="shared" si="396"/>
        <v>21.16</v>
      </c>
      <c r="M3424" s="47">
        <f t="shared" si="397"/>
        <v>20.68</v>
      </c>
      <c r="N3424" s="47">
        <f t="shared" si="398"/>
        <v>20.79</v>
      </c>
      <c r="O3424" s="48">
        <f t="shared" ca="1" si="399"/>
        <v>772300</v>
      </c>
    </row>
    <row r="3425" spans="1:15" x14ac:dyDescent="0.25">
      <c r="A3425">
        <v>3410</v>
      </c>
      <c r="B3425" s="84">
        <v>37001</v>
      </c>
      <c r="C3425" s="47">
        <v>30.85</v>
      </c>
      <c r="D3425" s="47">
        <v>30.85</v>
      </c>
      <c r="E3425" s="47">
        <v>30.13</v>
      </c>
      <c r="F3425" s="47">
        <v>30.19</v>
      </c>
      <c r="G3425" s="48">
        <v>1802900</v>
      </c>
      <c r="H3425" s="47">
        <v>21.21</v>
      </c>
      <c r="I3425" s="51">
        <f t="shared" si="393"/>
        <v>0.70255051341503805</v>
      </c>
      <c r="J3425" s="51">
        <f t="shared" ca="1" si="394"/>
        <v>1</v>
      </c>
      <c r="K3425" s="47">
        <f t="shared" si="395"/>
        <v>21.67</v>
      </c>
      <c r="L3425" s="47">
        <f t="shared" si="396"/>
        <v>21.67</v>
      </c>
      <c r="M3425" s="47">
        <f t="shared" si="397"/>
        <v>21.17</v>
      </c>
      <c r="N3425" s="47">
        <f t="shared" si="398"/>
        <v>21.21</v>
      </c>
      <c r="O3425" s="48">
        <f t="shared" ca="1" si="399"/>
        <v>1802900</v>
      </c>
    </row>
    <row r="3426" spans="1:15" x14ac:dyDescent="0.25">
      <c r="A3426">
        <v>3411</v>
      </c>
      <c r="B3426" s="84">
        <v>37000</v>
      </c>
      <c r="C3426" s="47">
        <v>32.1</v>
      </c>
      <c r="D3426" s="47">
        <v>32.58</v>
      </c>
      <c r="E3426" s="47">
        <v>30</v>
      </c>
      <c r="F3426" s="47">
        <v>30.65</v>
      </c>
      <c r="G3426" s="48">
        <v>1902600</v>
      </c>
      <c r="H3426" s="47">
        <v>21.53</v>
      </c>
      <c r="I3426" s="51">
        <f t="shared" si="393"/>
        <v>0.70244698205546496</v>
      </c>
      <c r="J3426" s="51">
        <f t="shared" ca="1" si="394"/>
        <v>1</v>
      </c>
      <c r="K3426" s="47">
        <f t="shared" si="395"/>
        <v>22.55</v>
      </c>
      <c r="L3426" s="47">
        <f t="shared" si="396"/>
        <v>22.89</v>
      </c>
      <c r="M3426" s="47">
        <f t="shared" si="397"/>
        <v>21.07</v>
      </c>
      <c r="N3426" s="47">
        <f t="shared" si="398"/>
        <v>21.53</v>
      </c>
      <c r="O3426" s="48">
        <f t="shared" ca="1" si="399"/>
        <v>1902600</v>
      </c>
    </row>
    <row r="3427" spans="1:15" x14ac:dyDescent="0.25">
      <c r="A3427">
        <v>3412</v>
      </c>
      <c r="B3427" s="84">
        <v>36999</v>
      </c>
      <c r="C3427" s="47">
        <v>31.75</v>
      </c>
      <c r="D3427" s="47">
        <v>32.950000000000003</v>
      </c>
      <c r="E3427" s="47">
        <v>31.73</v>
      </c>
      <c r="F3427" s="47">
        <v>32.85</v>
      </c>
      <c r="G3427" s="48">
        <v>945500</v>
      </c>
      <c r="H3427" s="47">
        <v>23.07</v>
      </c>
      <c r="I3427" s="51">
        <f t="shared" si="393"/>
        <v>0.70228310502283098</v>
      </c>
      <c r="J3427" s="51">
        <f t="shared" ca="1" si="394"/>
        <v>1</v>
      </c>
      <c r="K3427" s="47">
        <f t="shared" si="395"/>
        <v>22.3</v>
      </c>
      <c r="L3427" s="47">
        <f t="shared" si="396"/>
        <v>23.14</v>
      </c>
      <c r="M3427" s="47">
        <f t="shared" si="397"/>
        <v>22.28</v>
      </c>
      <c r="N3427" s="47">
        <f t="shared" si="398"/>
        <v>23.07</v>
      </c>
      <c r="O3427" s="48">
        <f t="shared" ca="1" si="399"/>
        <v>945500</v>
      </c>
    </row>
    <row r="3428" spans="1:15" x14ac:dyDescent="0.25">
      <c r="A3428">
        <v>3413</v>
      </c>
      <c r="B3428" s="84">
        <v>36998</v>
      </c>
      <c r="C3428" s="47">
        <v>30.75</v>
      </c>
      <c r="D3428" s="47">
        <v>31.9</v>
      </c>
      <c r="E3428" s="47">
        <v>30.68</v>
      </c>
      <c r="F3428" s="47">
        <v>31.9</v>
      </c>
      <c r="G3428" s="48">
        <v>655500</v>
      </c>
      <c r="H3428" s="47">
        <v>22.41</v>
      </c>
      <c r="I3428" s="51">
        <f t="shared" si="393"/>
        <v>0.7025078369905956</v>
      </c>
      <c r="J3428" s="51">
        <f t="shared" ca="1" si="394"/>
        <v>1</v>
      </c>
      <c r="K3428" s="47">
        <f t="shared" si="395"/>
        <v>21.6</v>
      </c>
      <c r="L3428" s="47">
        <f t="shared" si="396"/>
        <v>22.41</v>
      </c>
      <c r="M3428" s="47">
        <f t="shared" si="397"/>
        <v>21.55</v>
      </c>
      <c r="N3428" s="47">
        <f t="shared" si="398"/>
        <v>22.41</v>
      </c>
      <c r="O3428" s="48">
        <f t="shared" ca="1" si="399"/>
        <v>655500</v>
      </c>
    </row>
    <row r="3429" spans="1:15" x14ac:dyDescent="0.25">
      <c r="A3429">
        <v>3414</v>
      </c>
      <c r="B3429" s="84">
        <v>36997</v>
      </c>
      <c r="C3429" s="47">
        <v>30.9</v>
      </c>
      <c r="D3429" s="47">
        <v>31.05</v>
      </c>
      <c r="E3429" s="47">
        <v>30.56</v>
      </c>
      <c r="F3429" s="47">
        <v>30.85</v>
      </c>
      <c r="G3429" s="48">
        <v>970000</v>
      </c>
      <c r="H3429" s="47">
        <v>21.67</v>
      </c>
      <c r="I3429" s="51">
        <f t="shared" si="393"/>
        <v>0.70243111831442462</v>
      </c>
      <c r="J3429" s="51">
        <f t="shared" ca="1" si="394"/>
        <v>1</v>
      </c>
      <c r="K3429" s="47">
        <f t="shared" si="395"/>
        <v>21.71</v>
      </c>
      <c r="L3429" s="47">
        <f t="shared" si="396"/>
        <v>21.81</v>
      </c>
      <c r="M3429" s="47">
        <f t="shared" si="397"/>
        <v>21.47</v>
      </c>
      <c r="N3429" s="47">
        <f t="shared" si="398"/>
        <v>21.67</v>
      </c>
      <c r="O3429" s="48">
        <f t="shared" ca="1" si="399"/>
        <v>970000</v>
      </c>
    </row>
    <row r="3430" spans="1:15" x14ac:dyDescent="0.25">
      <c r="A3430">
        <v>3415</v>
      </c>
      <c r="B3430" s="84">
        <v>36993</v>
      </c>
      <c r="C3430" s="47">
        <v>30</v>
      </c>
      <c r="D3430" s="47">
        <v>30.85</v>
      </c>
      <c r="E3430" s="47">
        <v>30</v>
      </c>
      <c r="F3430" s="47">
        <v>30.84</v>
      </c>
      <c r="G3430" s="48">
        <v>990000</v>
      </c>
      <c r="H3430" s="47">
        <v>21.66</v>
      </c>
      <c r="I3430" s="51">
        <f t="shared" si="393"/>
        <v>0.70233463035019461</v>
      </c>
      <c r="J3430" s="51">
        <f t="shared" ca="1" si="394"/>
        <v>1</v>
      </c>
      <c r="K3430" s="47">
        <f t="shared" si="395"/>
        <v>21.07</v>
      </c>
      <c r="L3430" s="47">
        <f t="shared" si="396"/>
        <v>21.67</v>
      </c>
      <c r="M3430" s="47">
        <f t="shared" si="397"/>
        <v>21.07</v>
      </c>
      <c r="N3430" s="47">
        <f t="shared" si="398"/>
        <v>21.66</v>
      </c>
      <c r="O3430" s="48">
        <f t="shared" ca="1" si="399"/>
        <v>990000</v>
      </c>
    </row>
    <row r="3431" spans="1:15" x14ac:dyDescent="0.25">
      <c r="A3431">
        <v>3416</v>
      </c>
      <c r="B3431" s="84">
        <v>36992</v>
      </c>
      <c r="C3431" s="47">
        <v>30.7</v>
      </c>
      <c r="D3431" s="47">
        <v>30.9</v>
      </c>
      <c r="E3431" s="47">
        <v>30.02</v>
      </c>
      <c r="F3431" s="47">
        <v>30.42</v>
      </c>
      <c r="G3431" s="48">
        <v>1468700</v>
      </c>
      <c r="H3431" s="47">
        <v>21.37</v>
      </c>
      <c r="I3431" s="51">
        <f t="shared" si="393"/>
        <v>0.70249835634451019</v>
      </c>
      <c r="J3431" s="51">
        <f t="shared" ca="1" si="394"/>
        <v>1</v>
      </c>
      <c r="K3431" s="47">
        <f t="shared" si="395"/>
        <v>21.57</v>
      </c>
      <c r="L3431" s="47">
        <f t="shared" si="396"/>
        <v>21.71</v>
      </c>
      <c r="M3431" s="47">
        <f t="shared" si="397"/>
        <v>21.09</v>
      </c>
      <c r="N3431" s="47">
        <f t="shared" si="398"/>
        <v>21.37</v>
      </c>
      <c r="O3431" s="48">
        <f t="shared" ca="1" si="399"/>
        <v>1468700</v>
      </c>
    </row>
    <row r="3432" spans="1:15" x14ac:dyDescent="0.25">
      <c r="A3432">
        <v>3417</v>
      </c>
      <c r="B3432" s="84">
        <v>36991</v>
      </c>
      <c r="C3432" s="47">
        <v>30.2</v>
      </c>
      <c r="D3432" s="47">
        <v>30.9</v>
      </c>
      <c r="E3432" s="47">
        <v>30.06</v>
      </c>
      <c r="F3432" s="47">
        <v>30.85</v>
      </c>
      <c r="G3432" s="48">
        <v>1618900</v>
      </c>
      <c r="H3432" s="47">
        <v>21.67</v>
      </c>
      <c r="I3432" s="51">
        <f t="shared" si="393"/>
        <v>0.70243111831442462</v>
      </c>
      <c r="J3432" s="51">
        <f t="shared" ca="1" si="394"/>
        <v>1</v>
      </c>
      <c r="K3432" s="47">
        <f t="shared" si="395"/>
        <v>21.21</v>
      </c>
      <c r="L3432" s="47">
        <f t="shared" si="396"/>
        <v>21.71</v>
      </c>
      <c r="M3432" s="47">
        <f t="shared" si="397"/>
        <v>21.12</v>
      </c>
      <c r="N3432" s="47">
        <f t="shared" si="398"/>
        <v>21.67</v>
      </c>
      <c r="O3432" s="48">
        <f t="shared" ca="1" si="399"/>
        <v>1618900</v>
      </c>
    </row>
    <row r="3433" spans="1:15" x14ac:dyDescent="0.25">
      <c r="A3433">
        <v>3418</v>
      </c>
      <c r="B3433" s="84">
        <v>36990</v>
      </c>
      <c r="C3433" s="47">
        <v>31.15</v>
      </c>
      <c r="D3433" s="47">
        <v>31.43</v>
      </c>
      <c r="E3433" s="47">
        <v>30.7</v>
      </c>
      <c r="F3433" s="47">
        <v>31.19</v>
      </c>
      <c r="G3433" s="48">
        <v>962400</v>
      </c>
      <c r="H3433" s="47">
        <v>21.91</v>
      </c>
      <c r="I3433" s="51">
        <f t="shared" si="393"/>
        <v>0.70246873998076309</v>
      </c>
      <c r="J3433" s="51">
        <f t="shared" ca="1" si="394"/>
        <v>1</v>
      </c>
      <c r="K3433" s="47">
        <f t="shared" si="395"/>
        <v>21.88</v>
      </c>
      <c r="L3433" s="47">
        <f t="shared" si="396"/>
        <v>22.08</v>
      </c>
      <c r="M3433" s="47">
        <f t="shared" si="397"/>
        <v>21.57</v>
      </c>
      <c r="N3433" s="47">
        <f t="shared" si="398"/>
        <v>21.91</v>
      </c>
      <c r="O3433" s="48">
        <f t="shared" ca="1" si="399"/>
        <v>962400</v>
      </c>
    </row>
    <row r="3434" spans="1:15" x14ac:dyDescent="0.25">
      <c r="A3434">
        <v>3419</v>
      </c>
      <c r="B3434" s="84">
        <v>36987</v>
      </c>
      <c r="C3434" s="47">
        <v>30.95</v>
      </c>
      <c r="D3434" s="47">
        <v>31</v>
      </c>
      <c r="E3434" s="47">
        <v>30.43</v>
      </c>
      <c r="F3434" s="47">
        <v>30.97</v>
      </c>
      <c r="G3434" s="48">
        <v>696500</v>
      </c>
      <c r="H3434" s="47">
        <v>21.75</v>
      </c>
      <c r="I3434" s="51">
        <f t="shared" si="393"/>
        <v>0.70229254116887307</v>
      </c>
      <c r="J3434" s="51">
        <f t="shared" ca="1" si="394"/>
        <v>1</v>
      </c>
      <c r="K3434" s="47">
        <f t="shared" si="395"/>
        <v>21.74</v>
      </c>
      <c r="L3434" s="47">
        <f t="shared" si="396"/>
        <v>21.77</v>
      </c>
      <c r="M3434" s="47">
        <f t="shared" si="397"/>
        <v>21.37</v>
      </c>
      <c r="N3434" s="47">
        <f t="shared" si="398"/>
        <v>21.75</v>
      </c>
      <c r="O3434" s="48">
        <f t="shared" ca="1" si="399"/>
        <v>696500</v>
      </c>
    </row>
    <row r="3435" spans="1:15" x14ac:dyDescent="0.25">
      <c r="A3435">
        <v>3420</v>
      </c>
      <c r="B3435" s="84">
        <v>36986</v>
      </c>
      <c r="C3435" s="47">
        <v>30.47</v>
      </c>
      <c r="D3435" s="47">
        <v>31.08</v>
      </c>
      <c r="E3435" s="47">
        <v>30.2</v>
      </c>
      <c r="F3435" s="47">
        <v>31.03</v>
      </c>
      <c r="G3435" s="48">
        <v>652500</v>
      </c>
      <c r="H3435" s="47">
        <v>21.8</v>
      </c>
      <c r="I3435" s="51">
        <f t="shared" si="393"/>
        <v>0.70254592330003218</v>
      </c>
      <c r="J3435" s="51">
        <f t="shared" ca="1" si="394"/>
        <v>1</v>
      </c>
      <c r="K3435" s="47">
        <f t="shared" si="395"/>
        <v>21.41</v>
      </c>
      <c r="L3435" s="47">
        <f t="shared" si="396"/>
        <v>21.84</v>
      </c>
      <c r="M3435" s="47">
        <f t="shared" si="397"/>
        <v>21.22</v>
      </c>
      <c r="N3435" s="47">
        <f t="shared" si="398"/>
        <v>21.8</v>
      </c>
      <c r="O3435" s="48">
        <f t="shared" ca="1" si="399"/>
        <v>652500</v>
      </c>
    </row>
    <row r="3436" spans="1:15" x14ac:dyDescent="0.25">
      <c r="A3436">
        <v>3421</v>
      </c>
      <c r="B3436" s="84">
        <v>36985</v>
      </c>
      <c r="C3436" s="47">
        <v>29.7</v>
      </c>
      <c r="D3436" s="47">
        <v>30.4</v>
      </c>
      <c r="E3436" s="47">
        <v>29.5</v>
      </c>
      <c r="F3436" s="47">
        <v>30.24</v>
      </c>
      <c r="G3436" s="48">
        <v>885800</v>
      </c>
      <c r="H3436" s="47">
        <v>21.24</v>
      </c>
      <c r="I3436" s="51">
        <f t="shared" si="393"/>
        <v>0.70238095238095233</v>
      </c>
      <c r="J3436" s="51">
        <f t="shared" ca="1" si="394"/>
        <v>1</v>
      </c>
      <c r="K3436" s="47">
        <f t="shared" si="395"/>
        <v>20.86</v>
      </c>
      <c r="L3436" s="47">
        <f t="shared" si="396"/>
        <v>21.35</v>
      </c>
      <c r="M3436" s="47">
        <f t="shared" si="397"/>
        <v>20.72</v>
      </c>
      <c r="N3436" s="47">
        <f t="shared" si="398"/>
        <v>21.24</v>
      </c>
      <c r="O3436" s="48">
        <f t="shared" ca="1" si="399"/>
        <v>885800</v>
      </c>
    </row>
    <row r="3437" spans="1:15" x14ac:dyDescent="0.25">
      <c r="A3437">
        <v>3422</v>
      </c>
      <c r="B3437" s="84">
        <v>36984</v>
      </c>
      <c r="C3437" s="47">
        <v>30.2</v>
      </c>
      <c r="D3437" s="47">
        <v>30.45</v>
      </c>
      <c r="E3437" s="47">
        <v>29.9</v>
      </c>
      <c r="F3437" s="47">
        <v>30.1</v>
      </c>
      <c r="G3437" s="48">
        <v>1270000</v>
      </c>
      <c r="H3437" s="47">
        <v>21</v>
      </c>
      <c r="I3437" s="51">
        <f t="shared" si="393"/>
        <v>0.69767441860465118</v>
      </c>
      <c r="J3437" s="51">
        <f t="shared" ca="1" si="394"/>
        <v>1</v>
      </c>
      <c r="K3437" s="47">
        <f t="shared" si="395"/>
        <v>21.07</v>
      </c>
      <c r="L3437" s="47">
        <f t="shared" si="396"/>
        <v>21.24</v>
      </c>
      <c r="M3437" s="47">
        <f t="shared" si="397"/>
        <v>20.86</v>
      </c>
      <c r="N3437" s="47">
        <f t="shared" si="398"/>
        <v>21</v>
      </c>
      <c r="O3437" s="48">
        <f t="shared" ca="1" si="399"/>
        <v>1270000</v>
      </c>
    </row>
    <row r="3438" spans="1:15" x14ac:dyDescent="0.25">
      <c r="A3438">
        <v>3423</v>
      </c>
      <c r="B3438" s="84">
        <v>36983</v>
      </c>
      <c r="C3438" s="47">
        <v>29.5</v>
      </c>
      <c r="D3438" s="47">
        <v>30.47</v>
      </c>
      <c r="E3438" s="47">
        <v>29.5</v>
      </c>
      <c r="F3438" s="47">
        <v>30.2</v>
      </c>
      <c r="G3438" s="48">
        <v>1043400</v>
      </c>
      <c r="H3438" s="47">
        <v>21.07</v>
      </c>
      <c r="I3438" s="51">
        <f t="shared" si="393"/>
        <v>0.69768211920529799</v>
      </c>
      <c r="J3438" s="51">
        <f t="shared" ca="1" si="394"/>
        <v>1</v>
      </c>
      <c r="K3438" s="47">
        <f t="shared" si="395"/>
        <v>20.58</v>
      </c>
      <c r="L3438" s="47">
        <f t="shared" si="396"/>
        <v>21.26</v>
      </c>
      <c r="M3438" s="47">
        <f t="shared" si="397"/>
        <v>20.58</v>
      </c>
      <c r="N3438" s="47">
        <f t="shared" si="398"/>
        <v>21.07</v>
      </c>
      <c r="O3438" s="48">
        <f t="shared" ca="1" si="399"/>
        <v>1043400</v>
      </c>
    </row>
    <row r="3439" spans="1:15" x14ac:dyDescent="0.25">
      <c r="A3439">
        <v>3424</v>
      </c>
      <c r="B3439" s="84">
        <v>36980</v>
      </c>
      <c r="C3439" s="47">
        <v>29.95</v>
      </c>
      <c r="D3439" s="47">
        <v>29.96</v>
      </c>
      <c r="E3439" s="47">
        <v>29.1</v>
      </c>
      <c r="F3439" s="47">
        <v>29.38</v>
      </c>
      <c r="G3439" s="48">
        <v>867800</v>
      </c>
      <c r="H3439" s="47">
        <v>20.5</v>
      </c>
      <c r="I3439" s="51">
        <f t="shared" si="393"/>
        <v>0.69775357385976855</v>
      </c>
      <c r="J3439" s="51">
        <f t="shared" ca="1" si="394"/>
        <v>1</v>
      </c>
      <c r="K3439" s="47">
        <f t="shared" si="395"/>
        <v>20.9</v>
      </c>
      <c r="L3439" s="47">
        <f t="shared" si="396"/>
        <v>20.9</v>
      </c>
      <c r="M3439" s="47">
        <f t="shared" si="397"/>
        <v>20.3</v>
      </c>
      <c r="N3439" s="47">
        <f t="shared" si="398"/>
        <v>20.5</v>
      </c>
      <c r="O3439" s="48">
        <f t="shared" ca="1" si="399"/>
        <v>867800</v>
      </c>
    </row>
    <row r="3440" spans="1:15" x14ac:dyDescent="0.25">
      <c r="A3440">
        <v>3425</v>
      </c>
      <c r="B3440" s="84">
        <v>36979</v>
      </c>
      <c r="C3440" s="47">
        <v>28.4</v>
      </c>
      <c r="D3440" s="47">
        <v>30.25</v>
      </c>
      <c r="E3440" s="47">
        <v>28.38</v>
      </c>
      <c r="F3440" s="47">
        <v>30.13</v>
      </c>
      <c r="G3440" s="48">
        <v>1622000</v>
      </c>
      <c r="H3440" s="47">
        <v>21.02</v>
      </c>
      <c r="I3440" s="51">
        <f t="shared" si="393"/>
        <v>0.69764354463989375</v>
      </c>
      <c r="J3440" s="51">
        <f t="shared" ca="1" si="394"/>
        <v>1</v>
      </c>
      <c r="K3440" s="47">
        <f t="shared" si="395"/>
        <v>19.809999999999999</v>
      </c>
      <c r="L3440" s="47">
        <f t="shared" si="396"/>
        <v>21.1</v>
      </c>
      <c r="M3440" s="47">
        <f t="shared" si="397"/>
        <v>19.8</v>
      </c>
      <c r="N3440" s="47">
        <f t="shared" si="398"/>
        <v>21.02</v>
      </c>
      <c r="O3440" s="48">
        <f t="shared" ca="1" si="399"/>
        <v>1622000</v>
      </c>
    </row>
    <row r="3441" spans="1:15" x14ac:dyDescent="0.25">
      <c r="A3441">
        <v>3426</v>
      </c>
      <c r="B3441" s="84">
        <v>36978</v>
      </c>
      <c r="C3441" s="47">
        <v>28.1</v>
      </c>
      <c r="D3441" s="47">
        <v>28.35</v>
      </c>
      <c r="E3441" s="47">
        <v>27.62</v>
      </c>
      <c r="F3441" s="47">
        <v>28.27</v>
      </c>
      <c r="G3441" s="48">
        <v>973800</v>
      </c>
      <c r="H3441" s="47">
        <v>19.72</v>
      </c>
      <c r="I3441" s="51">
        <f t="shared" si="393"/>
        <v>0.69755925008843289</v>
      </c>
      <c r="J3441" s="51">
        <f t="shared" ca="1" si="394"/>
        <v>1</v>
      </c>
      <c r="K3441" s="47">
        <f t="shared" si="395"/>
        <v>19.600000000000001</v>
      </c>
      <c r="L3441" s="47">
        <f t="shared" si="396"/>
        <v>19.78</v>
      </c>
      <c r="M3441" s="47">
        <f t="shared" si="397"/>
        <v>19.27</v>
      </c>
      <c r="N3441" s="47">
        <f t="shared" si="398"/>
        <v>19.72</v>
      </c>
      <c r="O3441" s="48">
        <f t="shared" ca="1" si="399"/>
        <v>973800</v>
      </c>
    </row>
    <row r="3442" spans="1:15" x14ac:dyDescent="0.25">
      <c r="A3442">
        <v>3427</v>
      </c>
      <c r="B3442" s="84">
        <v>36977</v>
      </c>
      <c r="C3442" s="47">
        <v>27.4</v>
      </c>
      <c r="D3442" s="47">
        <v>28.75</v>
      </c>
      <c r="E3442" s="47">
        <v>27.3</v>
      </c>
      <c r="F3442" s="47">
        <v>28.44</v>
      </c>
      <c r="G3442" s="48">
        <v>1620400</v>
      </c>
      <c r="H3442" s="47">
        <v>19.84</v>
      </c>
      <c r="I3442" s="51">
        <f t="shared" si="393"/>
        <v>0.69760900140646975</v>
      </c>
      <c r="J3442" s="51">
        <f t="shared" ca="1" si="394"/>
        <v>1</v>
      </c>
      <c r="K3442" s="47">
        <f t="shared" si="395"/>
        <v>19.11</v>
      </c>
      <c r="L3442" s="47">
        <f t="shared" si="396"/>
        <v>20.059999999999999</v>
      </c>
      <c r="M3442" s="47">
        <f t="shared" si="397"/>
        <v>19.04</v>
      </c>
      <c r="N3442" s="47">
        <f t="shared" si="398"/>
        <v>19.84</v>
      </c>
      <c r="O3442" s="48">
        <f t="shared" ca="1" si="399"/>
        <v>1620400</v>
      </c>
    </row>
    <row r="3443" spans="1:15" x14ac:dyDescent="0.25">
      <c r="A3443">
        <v>3428</v>
      </c>
      <c r="B3443" s="84">
        <v>36976</v>
      </c>
      <c r="C3443" s="47">
        <v>26.75</v>
      </c>
      <c r="D3443" s="47">
        <v>27.28</v>
      </c>
      <c r="E3443" s="47">
        <v>26.63</v>
      </c>
      <c r="F3443" s="47">
        <v>27.28</v>
      </c>
      <c r="G3443" s="48">
        <v>1089100</v>
      </c>
      <c r="H3443" s="47">
        <v>19.03</v>
      </c>
      <c r="I3443" s="51">
        <f t="shared" si="393"/>
        <v>0.69758064516129037</v>
      </c>
      <c r="J3443" s="51">
        <f t="shared" ca="1" si="394"/>
        <v>1</v>
      </c>
      <c r="K3443" s="47">
        <f t="shared" si="395"/>
        <v>18.66</v>
      </c>
      <c r="L3443" s="47">
        <f t="shared" si="396"/>
        <v>19.03</v>
      </c>
      <c r="M3443" s="47">
        <f t="shared" si="397"/>
        <v>18.579999999999998</v>
      </c>
      <c r="N3443" s="47">
        <f t="shared" si="398"/>
        <v>19.03</v>
      </c>
      <c r="O3443" s="48">
        <f t="shared" ca="1" si="399"/>
        <v>1089100</v>
      </c>
    </row>
    <row r="3444" spans="1:15" x14ac:dyDescent="0.25">
      <c r="A3444">
        <v>3429</v>
      </c>
      <c r="B3444" s="84">
        <v>36973</v>
      </c>
      <c r="C3444" s="47">
        <v>25.95</v>
      </c>
      <c r="D3444" s="47">
        <v>26.85</v>
      </c>
      <c r="E3444" s="47">
        <v>25.88</v>
      </c>
      <c r="F3444" s="47">
        <v>26.6</v>
      </c>
      <c r="G3444" s="48">
        <v>1094400</v>
      </c>
      <c r="H3444" s="47">
        <v>18.559999999999999</v>
      </c>
      <c r="I3444" s="51">
        <f t="shared" si="393"/>
        <v>0.69774436090225556</v>
      </c>
      <c r="J3444" s="51">
        <f t="shared" ca="1" si="394"/>
        <v>1</v>
      </c>
      <c r="K3444" s="47">
        <f t="shared" si="395"/>
        <v>18.11</v>
      </c>
      <c r="L3444" s="47">
        <f t="shared" si="396"/>
        <v>18.73</v>
      </c>
      <c r="M3444" s="47">
        <f t="shared" si="397"/>
        <v>18.059999999999999</v>
      </c>
      <c r="N3444" s="47">
        <f t="shared" si="398"/>
        <v>18.559999999999999</v>
      </c>
      <c r="O3444" s="48">
        <f t="shared" ca="1" si="399"/>
        <v>1094400</v>
      </c>
    </row>
    <row r="3445" spans="1:15" x14ac:dyDescent="0.25">
      <c r="A3445">
        <v>3430</v>
      </c>
      <c r="B3445" s="84">
        <v>36972</v>
      </c>
      <c r="C3445" s="47">
        <v>27</v>
      </c>
      <c r="D3445" s="47">
        <v>27</v>
      </c>
      <c r="E3445" s="47">
        <v>25.24</v>
      </c>
      <c r="F3445" s="47">
        <v>26</v>
      </c>
      <c r="G3445" s="48">
        <v>1979000</v>
      </c>
      <c r="H3445" s="47">
        <v>18.14</v>
      </c>
      <c r="I3445" s="51">
        <f t="shared" si="393"/>
        <v>0.69769230769230772</v>
      </c>
      <c r="J3445" s="51">
        <f t="shared" ca="1" si="394"/>
        <v>1</v>
      </c>
      <c r="K3445" s="47">
        <f t="shared" si="395"/>
        <v>18.84</v>
      </c>
      <c r="L3445" s="47">
        <f t="shared" si="396"/>
        <v>18.84</v>
      </c>
      <c r="M3445" s="47">
        <f t="shared" si="397"/>
        <v>17.61</v>
      </c>
      <c r="N3445" s="47">
        <f t="shared" si="398"/>
        <v>18.14</v>
      </c>
      <c r="O3445" s="48">
        <f t="shared" ca="1" si="399"/>
        <v>1979000</v>
      </c>
    </row>
    <row r="3446" spans="1:15" x14ac:dyDescent="0.25">
      <c r="A3446">
        <v>3431</v>
      </c>
      <c r="B3446" s="84">
        <v>36971</v>
      </c>
      <c r="C3446" s="47">
        <v>26.95</v>
      </c>
      <c r="D3446" s="47">
        <v>27.05</v>
      </c>
      <c r="E3446" s="47">
        <v>26.65</v>
      </c>
      <c r="F3446" s="47">
        <v>26.99</v>
      </c>
      <c r="G3446" s="48">
        <v>1548200</v>
      </c>
      <c r="H3446" s="47">
        <v>18.829999999999998</v>
      </c>
      <c r="I3446" s="51">
        <f t="shared" si="393"/>
        <v>0.69766580214894403</v>
      </c>
      <c r="J3446" s="51">
        <f t="shared" ca="1" si="394"/>
        <v>1</v>
      </c>
      <c r="K3446" s="47">
        <f t="shared" si="395"/>
        <v>18.8</v>
      </c>
      <c r="L3446" s="47">
        <f t="shared" si="396"/>
        <v>18.87</v>
      </c>
      <c r="M3446" s="47">
        <f t="shared" si="397"/>
        <v>18.59</v>
      </c>
      <c r="N3446" s="47">
        <f t="shared" si="398"/>
        <v>18.829999999999998</v>
      </c>
      <c r="O3446" s="48">
        <f t="shared" ca="1" si="399"/>
        <v>1548200</v>
      </c>
    </row>
    <row r="3447" spans="1:15" x14ac:dyDescent="0.25">
      <c r="A3447">
        <v>3432</v>
      </c>
      <c r="B3447" s="84">
        <v>36970</v>
      </c>
      <c r="C3447" s="47">
        <v>27</v>
      </c>
      <c r="D3447" s="47">
        <v>27</v>
      </c>
      <c r="E3447" s="47">
        <v>26.7</v>
      </c>
      <c r="F3447" s="47">
        <v>26.75</v>
      </c>
      <c r="G3447" s="48">
        <v>985400</v>
      </c>
      <c r="H3447" s="47">
        <v>18.66</v>
      </c>
      <c r="I3447" s="51">
        <f t="shared" si="393"/>
        <v>0.69757009345794396</v>
      </c>
      <c r="J3447" s="51">
        <f t="shared" ca="1" si="394"/>
        <v>1</v>
      </c>
      <c r="K3447" s="47">
        <f t="shared" si="395"/>
        <v>18.829999999999998</v>
      </c>
      <c r="L3447" s="47">
        <f t="shared" si="396"/>
        <v>18.829999999999998</v>
      </c>
      <c r="M3447" s="47">
        <f t="shared" si="397"/>
        <v>18.63</v>
      </c>
      <c r="N3447" s="47">
        <f t="shared" si="398"/>
        <v>18.66</v>
      </c>
      <c r="O3447" s="48">
        <f t="shared" ca="1" si="399"/>
        <v>985400</v>
      </c>
    </row>
    <row r="3448" spans="1:15" x14ac:dyDescent="0.25">
      <c r="A3448">
        <v>3433</v>
      </c>
      <c r="B3448" s="84">
        <v>36969</v>
      </c>
      <c r="C3448" s="47">
        <v>27.6</v>
      </c>
      <c r="D3448" s="47">
        <v>27.6</v>
      </c>
      <c r="E3448" s="47">
        <v>26.83</v>
      </c>
      <c r="F3448" s="47">
        <v>26.95</v>
      </c>
      <c r="G3448" s="48">
        <v>1904700</v>
      </c>
      <c r="H3448" s="47">
        <v>18.8</v>
      </c>
      <c r="I3448" s="51">
        <f t="shared" si="393"/>
        <v>0.69758812615955479</v>
      </c>
      <c r="J3448" s="51">
        <f t="shared" ca="1" si="394"/>
        <v>1</v>
      </c>
      <c r="K3448" s="47">
        <f t="shared" si="395"/>
        <v>19.25</v>
      </c>
      <c r="L3448" s="47">
        <f t="shared" si="396"/>
        <v>19.25</v>
      </c>
      <c r="M3448" s="47">
        <f t="shared" si="397"/>
        <v>18.72</v>
      </c>
      <c r="N3448" s="47">
        <f t="shared" si="398"/>
        <v>18.8</v>
      </c>
      <c r="O3448" s="48">
        <f t="shared" ca="1" si="399"/>
        <v>1904700</v>
      </c>
    </row>
    <row r="3449" spans="1:15" x14ac:dyDescent="0.25">
      <c r="A3449">
        <v>3434</v>
      </c>
      <c r="B3449" s="84">
        <v>36966</v>
      </c>
      <c r="C3449" s="47">
        <v>27.8</v>
      </c>
      <c r="D3449" s="47">
        <v>28.1</v>
      </c>
      <c r="E3449" s="47">
        <v>27.21</v>
      </c>
      <c r="F3449" s="47">
        <v>27.35</v>
      </c>
      <c r="G3449" s="48">
        <v>2666200</v>
      </c>
      <c r="H3449" s="47">
        <v>19.079999999999998</v>
      </c>
      <c r="I3449" s="51">
        <f t="shared" si="393"/>
        <v>0.69762340036563064</v>
      </c>
      <c r="J3449" s="51">
        <f t="shared" ca="1" si="394"/>
        <v>1</v>
      </c>
      <c r="K3449" s="47">
        <f t="shared" si="395"/>
        <v>19.39</v>
      </c>
      <c r="L3449" s="47">
        <f t="shared" si="396"/>
        <v>19.600000000000001</v>
      </c>
      <c r="M3449" s="47">
        <f t="shared" si="397"/>
        <v>18.98</v>
      </c>
      <c r="N3449" s="47">
        <f t="shared" si="398"/>
        <v>19.079999999999998</v>
      </c>
      <c r="O3449" s="48">
        <f t="shared" ca="1" si="399"/>
        <v>2666200</v>
      </c>
    </row>
    <row r="3450" spans="1:15" x14ac:dyDescent="0.25">
      <c r="A3450">
        <v>3435</v>
      </c>
      <c r="B3450" s="84">
        <v>36965</v>
      </c>
      <c r="C3450" s="47">
        <v>28.85</v>
      </c>
      <c r="D3450" s="47">
        <v>28.85</v>
      </c>
      <c r="E3450" s="47">
        <v>27.8</v>
      </c>
      <c r="F3450" s="47">
        <v>28.05</v>
      </c>
      <c r="G3450" s="48">
        <v>1387900</v>
      </c>
      <c r="H3450" s="47">
        <v>19.57</v>
      </c>
      <c r="I3450" s="51">
        <f t="shared" si="393"/>
        <v>0.69768270944741528</v>
      </c>
      <c r="J3450" s="51">
        <f t="shared" ca="1" si="394"/>
        <v>1</v>
      </c>
      <c r="K3450" s="47">
        <f t="shared" si="395"/>
        <v>20.13</v>
      </c>
      <c r="L3450" s="47">
        <f t="shared" si="396"/>
        <v>20.13</v>
      </c>
      <c r="M3450" s="47">
        <f t="shared" si="397"/>
        <v>19.399999999999999</v>
      </c>
      <c r="N3450" s="47">
        <f t="shared" si="398"/>
        <v>19.57</v>
      </c>
      <c r="O3450" s="48">
        <f t="shared" ca="1" si="399"/>
        <v>1387900</v>
      </c>
    </row>
    <row r="3451" spans="1:15" x14ac:dyDescent="0.25">
      <c r="A3451">
        <v>3436</v>
      </c>
      <c r="B3451" s="84">
        <v>36964</v>
      </c>
      <c r="C3451" s="47">
        <v>29.2</v>
      </c>
      <c r="D3451" s="47">
        <v>29.25</v>
      </c>
      <c r="E3451" s="47">
        <v>28.35</v>
      </c>
      <c r="F3451" s="47">
        <v>28.61</v>
      </c>
      <c r="G3451" s="48">
        <v>1115000</v>
      </c>
      <c r="H3451" s="47">
        <v>19.96</v>
      </c>
      <c r="I3451" s="51">
        <f t="shared" si="393"/>
        <v>0.69765816148199933</v>
      </c>
      <c r="J3451" s="51">
        <f t="shared" ca="1" si="394"/>
        <v>1</v>
      </c>
      <c r="K3451" s="47">
        <f t="shared" si="395"/>
        <v>20.37</v>
      </c>
      <c r="L3451" s="47">
        <f t="shared" si="396"/>
        <v>20.41</v>
      </c>
      <c r="M3451" s="47">
        <f t="shared" si="397"/>
        <v>19.78</v>
      </c>
      <c r="N3451" s="47">
        <f t="shared" si="398"/>
        <v>19.96</v>
      </c>
      <c r="O3451" s="48">
        <f t="shared" ca="1" si="399"/>
        <v>1115000</v>
      </c>
    </row>
    <row r="3452" spans="1:15" x14ac:dyDescent="0.25">
      <c r="A3452">
        <v>3437</v>
      </c>
      <c r="B3452" s="84">
        <v>36963</v>
      </c>
      <c r="C3452" s="47">
        <v>30.4</v>
      </c>
      <c r="D3452" s="47">
        <v>31</v>
      </c>
      <c r="E3452" s="47">
        <v>29.44</v>
      </c>
      <c r="F3452" s="47">
        <v>29.75</v>
      </c>
      <c r="G3452" s="48">
        <v>1703000</v>
      </c>
      <c r="H3452" s="47">
        <v>20.76</v>
      </c>
      <c r="I3452" s="51">
        <f t="shared" si="393"/>
        <v>0.69781512605042018</v>
      </c>
      <c r="J3452" s="51">
        <f t="shared" ca="1" si="394"/>
        <v>1</v>
      </c>
      <c r="K3452" s="47">
        <f t="shared" si="395"/>
        <v>21.21</v>
      </c>
      <c r="L3452" s="47">
        <f t="shared" si="396"/>
        <v>21.63</v>
      </c>
      <c r="M3452" s="47">
        <f t="shared" si="397"/>
        <v>20.54</v>
      </c>
      <c r="N3452" s="47">
        <f t="shared" si="398"/>
        <v>20.76</v>
      </c>
      <c r="O3452" s="48">
        <f t="shared" ca="1" si="399"/>
        <v>1703000</v>
      </c>
    </row>
    <row r="3453" spans="1:15" x14ac:dyDescent="0.25">
      <c r="A3453">
        <v>3438</v>
      </c>
      <c r="B3453" s="84">
        <v>36962</v>
      </c>
      <c r="C3453" s="47">
        <v>29.75</v>
      </c>
      <c r="D3453" s="47">
        <v>30.7</v>
      </c>
      <c r="E3453" s="47">
        <v>29.4</v>
      </c>
      <c r="F3453" s="47">
        <v>30.01</v>
      </c>
      <c r="G3453" s="48">
        <v>1302100</v>
      </c>
      <c r="H3453" s="47">
        <v>20.94</v>
      </c>
      <c r="I3453" s="51">
        <f t="shared" si="393"/>
        <v>0.69776741086304561</v>
      </c>
      <c r="J3453" s="51">
        <f t="shared" ca="1" si="394"/>
        <v>1</v>
      </c>
      <c r="K3453" s="47">
        <f t="shared" si="395"/>
        <v>20.76</v>
      </c>
      <c r="L3453" s="47">
        <f t="shared" si="396"/>
        <v>21.42</v>
      </c>
      <c r="M3453" s="47">
        <f t="shared" si="397"/>
        <v>20.51</v>
      </c>
      <c r="N3453" s="47">
        <f t="shared" si="398"/>
        <v>20.94</v>
      </c>
      <c r="O3453" s="48">
        <f t="shared" ca="1" si="399"/>
        <v>1302100</v>
      </c>
    </row>
    <row r="3454" spans="1:15" x14ac:dyDescent="0.25">
      <c r="A3454">
        <v>3439</v>
      </c>
      <c r="B3454" s="84">
        <v>36959</v>
      </c>
      <c r="C3454" s="47">
        <v>28.95</v>
      </c>
      <c r="D3454" s="47">
        <v>29.83</v>
      </c>
      <c r="E3454" s="47">
        <v>28.51</v>
      </c>
      <c r="F3454" s="47">
        <v>29.77</v>
      </c>
      <c r="G3454" s="48">
        <v>1098400</v>
      </c>
      <c r="H3454" s="47">
        <v>20.77</v>
      </c>
      <c r="I3454" s="51">
        <f t="shared" si="393"/>
        <v>0.69768223043332211</v>
      </c>
      <c r="J3454" s="51">
        <f t="shared" ca="1" si="394"/>
        <v>1</v>
      </c>
      <c r="K3454" s="47">
        <f t="shared" si="395"/>
        <v>20.2</v>
      </c>
      <c r="L3454" s="47">
        <f t="shared" si="396"/>
        <v>20.81</v>
      </c>
      <c r="M3454" s="47">
        <f t="shared" si="397"/>
        <v>19.89</v>
      </c>
      <c r="N3454" s="47">
        <f t="shared" si="398"/>
        <v>20.77</v>
      </c>
      <c r="O3454" s="48">
        <f t="shared" ca="1" si="399"/>
        <v>1098400</v>
      </c>
    </row>
    <row r="3455" spans="1:15" x14ac:dyDescent="0.25">
      <c r="A3455">
        <v>3440</v>
      </c>
      <c r="B3455" s="84">
        <v>36958</v>
      </c>
      <c r="C3455" s="47">
        <v>29.15</v>
      </c>
      <c r="D3455" s="47">
        <v>29.24</v>
      </c>
      <c r="E3455" s="47">
        <v>28.6</v>
      </c>
      <c r="F3455" s="47">
        <v>29.01</v>
      </c>
      <c r="G3455" s="48">
        <v>1331700</v>
      </c>
      <c r="H3455" s="47">
        <v>20.239999999999998</v>
      </c>
      <c r="I3455" s="51">
        <f t="shared" si="393"/>
        <v>0.69769045156842457</v>
      </c>
      <c r="J3455" s="51">
        <f t="shared" ca="1" si="394"/>
        <v>1</v>
      </c>
      <c r="K3455" s="47">
        <f t="shared" si="395"/>
        <v>20.34</v>
      </c>
      <c r="L3455" s="47">
        <f t="shared" si="396"/>
        <v>20.399999999999999</v>
      </c>
      <c r="M3455" s="47">
        <f t="shared" si="397"/>
        <v>19.95</v>
      </c>
      <c r="N3455" s="47">
        <f t="shared" si="398"/>
        <v>20.239999999999998</v>
      </c>
      <c r="O3455" s="48">
        <f t="shared" ca="1" si="399"/>
        <v>1331700</v>
      </c>
    </row>
    <row r="3456" spans="1:15" x14ac:dyDescent="0.25">
      <c r="A3456">
        <v>3441</v>
      </c>
      <c r="B3456" s="84">
        <v>36957</v>
      </c>
      <c r="C3456" s="47">
        <v>29.85</v>
      </c>
      <c r="D3456" s="47">
        <v>29.88</v>
      </c>
      <c r="E3456" s="47">
        <v>27.5</v>
      </c>
      <c r="F3456" s="47">
        <v>29.08</v>
      </c>
      <c r="G3456" s="48">
        <v>3248200</v>
      </c>
      <c r="H3456" s="47">
        <v>20.29</v>
      </c>
      <c r="I3456" s="51">
        <f t="shared" si="393"/>
        <v>0.69773039889958732</v>
      </c>
      <c r="J3456" s="51">
        <f t="shared" ca="1" si="394"/>
        <v>1</v>
      </c>
      <c r="K3456" s="47">
        <f t="shared" si="395"/>
        <v>20.83</v>
      </c>
      <c r="L3456" s="47">
        <f t="shared" si="396"/>
        <v>20.85</v>
      </c>
      <c r="M3456" s="47">
        <f t="shared" si="397"/>
        <v>19.190000000000001</v>
      </c>
      <c r="N3456" s="47">
        <f t="shared" si="398"/>
        <v>20.29</v>
      </c>
      <c r="O3456" s="48">
        <f t="shared" ca="1" si="399"/>
        <v>3248200</v>
      </c>
    </row>
    <row r="3457" spans="1:15" x14ac:dyDescent="0.25">
      <c r="A3457">
        <v>3442</v>
      </c>
      <c r="B3457" s="84">
        <v>36956</v>
      </c>
      <c r="C3457" s="47">
        <v>31.25</v>
      </c>
      <c r="D3457" s="47">
        <v>31.3</v>
      </c>
      <c r="E3457" s="47">
        <v>29.78</v>
      </c>
      <c r="F3457" s="47">
        <v>29.85</v>
      </c>
      <c r="G3457" s="48">
        <v>1434500</v>
      </c>
      <c r="H3457" s="47">
        <v>20.83</v>
      </c>
      <c r="I3457" s="51">
        <f t="shared" si="393"/>
        <v>0.69782244556113893</v>
      </c>
      <c r="J3457" s="51">
        <f t="shared" ca="1" si="394"/>
        <v>1</v>
      </c>
      <c r="K3457" s="47">
        <f t="shared" si="395"/>
        <v>21.81</v>
      </c>
      <c r="L3457" s="47">
        <f t="shared" si="396"/>
        <v>21.84</v>
      </c>
      <c r="M3457" s="47">
        <f t="shared" si="397"/>
        <v>20.78</v>
      </c>
      <c r="N3457" s="47">
        <f t="shared" si="398"/>
        <v>20.83</v>
      </c>
      <c r="O3457" s="48">
        <f t="shared" ca="1" si="399"/>
        <v>1434500</v>
      </c>
    </row>
    <row r="3458" spans="1:15" x14ac:dyDescent="0.25">
      <c r="A3458">
        <v>3443</v>
      </c>
      <c r="B3458" s="84">
        <v>36955</v>
      </c>
      <c r="C3458" s="47">
        <v>30.68</v>
      </c>
      <c r="D3458" s="47">
        <v>31.45</v>
      </c>
      <c r="E3458" s="47">
        <v>30.68</v>
      </c>
      <c r="F3458" s="47">
        <v>31.45</v>
      </c>
      <c r="G3458" s="48">
        <v>674800</v>
      </c>
      <c r="H3458" s="47">
        <v>21.94</v>
      </c>
      <c r="I3458" s="51">
        <f t="shared" si="393"/>
        <v>0.69761526232114468</v>
      </c>
      <c r="J3458" s="51">
        <f t="shared" ca="1" si="394"/>
        <v>1</v>
      </c>
      <c r="K3458" s="47">
        <f t="shared" si="395"/>
        <v>21.4</v>
      </c>
      <c r="L3458" s="47">
        <f t="shared" si="396"/>
        <v>21.94</v>
      </c>
      <c r="M3458" s="47">
        <f t="shared" si="397"/>
        <v>21.4</v>
      </c>
      <c r="N3458" s="47">
        <f t="shared" si="398"/>
        <v>21.94</v>
      </c>
      <c r="O3458" s="48">
        <f t="shared" ca="1" si="399"/>
        <v>674800</v>
      </c>
    </row>
    <row r="3459" spans="1:15" x14ac:dyDescent="0.25">
      <c r="A3459">
        <v>3444</v>
      </c>
      <c r="B3459" s="84">
        <v>36952</v>
      </c>
      <c r="C3459" s="47">
        <v>30.85</v>
      </c>
      <c r="D3459" s="47">
        <v>30.85</v>
      </c>
      <c r="E3459" s="47">
        <v>29.43</v>
      </c>
      <c r="F3459" s="47">
        <v>30.67</v>
      </c>
      <c r="G3459" s="48">
        <v>2373800</v>
      </c>
      <c r="H3459" s="47">
        <v>21.4</v>
      </c>
      <c r="I3459" s="51">
        <f t="shared" si="393"/>
        <v>0.69775024453863699</v>
      </c>
      <c r="J3459" s="51">
        <f t="shared" ca="1" si="394"/>
        <v>1</v>
      </c>
      <c r="K3459" s="47">
        <f t="shared" si="395"/>
        <v>21.53</v>
      </c>
      <c r="L3459" s="47">
        <f t="shared" si="396"/>
        <v>21.53</v>
      </c>
      <c r="M3459" s="47">
        <f t="shared" si="397"/>
        <v>20.53</v>
      </c>
      <c r="N3459" s="47">
        <f t="shared" si="398"/>
        <v>21.4</v>
      </c>
      <c r="O3459" s="48">
        <f t="shared" ca="1" si="399"/>
        <v>2373800</v>
      </c>
    </row>
    <row r="3460" spans="1:15" x14ac:dyDescent="0.25">
      <c r="A3460">
        <v>3445</v>
      </c>
      <c r="B3460" s="84">
        <v>36951</v>
      </c>
      <c r="C3460" s="47">
        <v>32.799999999999997</v>
      </c>
      <c r="D3460" s="47">
        <v>32.799999999999997</v>
      </c>
      <c r="E3460" s="47">
        <v>30.65</v>
      </c>
      <c r="F3460" s="47">
        <v>30.84</v>
      </c>
      <c r="G3460" s="48">
        <v>2231000</v>
      </c>
      <c r="H3460" s="47">
        <v>21.52</v>
      </c>
      <c r="I3460" s="51">
        <f t="shared" si="393"/>
        <v>0.69779507133592733</v>
      </c>
      <c r="J3460" s="51">
        <f t="shared" ca="1" si="394"/>
        <v>1</v>
      </c>
      <c r="K3460" s="47">
        <f t="shared" si="395"/>
        <v>22.89</v>
      </c>
      <c r="L3460" s="47">
        <f t="shared" si="396"/>
        <v>22.89</v>
      </c>
      <c r="M3460" s="47">
        <f t="shared" si="397"/>
        <v>21.39</v>
      </c>
      <c r="N3460" s="47">
        <f t="shared" si="398"/>
        <v>21.52</v>
      </c>
      <c r="O3460" s="48">
        <f t="shared" ca="1" si="399"/>
        <v>2231000</v>
      </c>
    </row>
    <row r="3461" spans="1:15" x14ac:dyDescent="0.25">
      <c r="A3461">
        <v>3446</v>
      </c>
      <c r="B3461" s="84">
        <v>36950</v>
      </c>
      <c r="C3461" s="47">
        <v>33.75</v>
      </c>
      <c r="D3461" s="47">
        <v>33.75</v>
      </c>
      <c r="E3461" s="47">
        <v>33.18</v>
      </c>
      <c r="F3461" s="47">
        <v>33.21</v>
      </c>
      <c r="G3461" s="48">
        <v>1112100</v>
      </c>
      <c r="H3461" s="47">
        <v>23.17</v>
      </c>
      <c r="I3461" s="51">
        <f t="shared" si="393"/>
        <v>0.69768142125865706</v>
      </c>
      <c r="J3461" s="51">
        <f t="shared" ca="1" si="394"/>
        <v>1</v>
      </c>
      <c r="K3461" s="47">
        <f t="shared" si="395"/>
        <v>23.55</v>
      </c>
      <c r="L3461" s="47">
        <f t="shared" si="396"/>
        <v>23.55</v>
      </c>
      <c r="M3461" s="47">
        <f t="shared" si="397"/>
        <v>23.15</v>
      </c>
      <c r="N3461" s="47">
        <f t="shared" si="398"/>
        <v>23.17</v>
      </c>
      <c r="O3461" s="48">
        <f t="shared" ca="1" si="399"/>
        <v>1112100</v>
      </c>
    </row>
    <row r="3462" spans="1:15" x14ac:dyDescent="0.25">
      <c r="A3462">
        <v>3447</v>
      </c>
      <c r="B3462" s="84">
        <v>36949</v>
      </c>
      <c r="C3462" s="47">
        <v>33.75</v>
      </c>
      <c r="D3462" s="47">
        <v>33.85</v>
      </c>
      <c r="E3462" s="47">
        <v>33.65</v>
      </c>
      <c r="F3462" s="47">
        <v>33.75</v>
      </c>
      <c r="G3462" s="48">
        <v>1049100</v>
      </c>
      <c r="H3462" s="47">
        <v>23.55</v>
      </c>
      <c r="I3462" s="51">
        <f t="shared" si="393"/>
        <v>0.69777777777777783</v>
      </c>
      <c r="J3462" s="51">
        <f t="shared" ca="1" si="394"/>
        <v>1</v>
      </c>
      <c r="K3462" s="47">
        <f t="shared" si="395"/>
        <v>23.55</v>
      </c>
      <c r="L3462" s="47">
        <f t="shared" si="396"/>
        <v>23.62</v>
      </c>
      <c r="M3462" s="47">
        <f t="shared" si="397"/>
        <v>23.48</v>
      </c>
      <c r="N3462" s="47">
        <f t="shared" si="398"/>
        <v>23.55</v>
      </c>
      <c r="O3462" s="48">
        <f t="shared" ca="1" si="399"/>
        <v>1049100</v>
      </c>
    </row>
    <row r="3463" spans="1:15" x14ac:dyDescent="0.25">
      <c r="A3463">
        <v>3448</v>
      </c>
      <c r="B3463" s="84">
        <v>36948</v>
      </c>
      <c r="C3463" s="47">
        <v>33</v>
      </c>
      <c r="D3463" s="47">
        <v>33.75</v>
      </c>
      <c r="E3463" s="47">
        <v>33</v>
      </c>
      <c r="F3463" s="47">
        <v>33.67</v>
      </c>
      <c r="G3463" s="48">
        <v>662900</v>
      </c>
      <c r="H3463" s="47">
        <v>23.49</v>
      </c>
      <c r="I3463" s="51">
        <f t="shared" si="393"/>
        <v>0.69765369765369756</v>
      </c>
      <c r="J3463" s="51">
        <f t="shared" ca="1" si="394"/>
        <v>1</v>
      </c>
      <c r="K3463" s="47">
        <f t="shared" si="395"/>
        <v>23.02</v>
      </c>
      <c r="L3463" s="47">
        <f t="shared" si="396"/>
        <v>23.55</v>
      </c>
      <c r="M3463" s="47">
        <f t="shared" si="397"/>
        <v>23.02</v>
      </c>
      <c r="N3463" s="47">
        <f t="shared" si="398"/>
        <v>23.49</v>
      </c>
      <c r="O3463" s="48">
        <f t="shared" ca="1" si="399"/>
        <v>662900</v>
      </c>
    </row>
    <row r="3464" spans="1:15" x14ac:dyDescent="0.25">
      <c r="A3464">
        <v>3449</v>
      </c>
      <c r="B3464" s="84">
        <v>36945</v>
      </c>
      <c r="C3464" s="47">
        <v>33.82</v>
      </c>
      <c r="D3464" s="47">
        <v>33.82</v>
      </c>
      <c r="E3464" s="47">
        <v>32.729999999999997</v>
      </c>
      <c r="F3464" s="47">
        <v>33.15</v>
      </c>
      <c r="G3464" s="48">
        <v>799200</v>
      </c>
      <c r="H3464" s="47">
        <v>23.13</v>
      </c>
      <c r="I3464" s="51">
        <f t="shared" si="393"/>
        <v>0.69773755656108594</v>
      </c>
      <c r="J3464" s="51">
        <f t="shared" ca="1" si="394"/>
        <v>1</v>
      </c>
      <c r="K3464" s="47">
        <f t="shared" si="395"/>
        <v>23.6</v>
      </c>
      <c r="L3464" s="47">
        <f t="shared" si="396"/>
        <v>23.6</v>
      </c>
      <c r="M3464" s="47">
        <f t="shared" si="397"/>
        <v>22.84</v>
      </c>
      <c r="N3464" s="47">
        <f t="shared" si="398"/>
        <v>23.13</v>
      </c>
      <c r="O3464" s="48">
        <f t="shared" ca="1" si="399"/>
        <v>799200</v>
      </c>
    </row>
    <row r="3465" spans="1:15" x14ac:dyDescent="0.25">
      <c r="A3465">
        <v>3450</v>
      </c>
      <c r="B3465" s="84">
        <v>36944</v>
      </c>
      <c r="C3465" s="47">
        <v>33.549999999999997</v>
      </c>
      <c r="D3465" s="47">
        <v>33.83</v>
      </c>
      <c r="E3465" s="47">
        <v>33.130000000000003</v>
      </c>
      <c r="F3465" s="47">
        <v>33.82</v>
      </c>
      <c r="G3465" s="48">
        <v>802300</v>
      </c>
      <c r="H3465" s="47">
        <v>23.6</v>
      </c>
      <c r="I3465" s="51">
        <f t="shared" si="393"/>
        <v>0.69781194559432291</v>
      </c>
      <c r="J3465" s="51">
        <f t="shared" ca="1" si="394"/>
        <v>1</v>
      </c>
      <c r="K3465" s="47">
        <f t="shared" si="395"/>
        <v>23.41</v>
      </c>
      <c r="L3465" s="47">
        <f t="shared" si="396"/>
        <v>23.61</v>
      </c>
      <c r="M3465" s="47">
        <f t="shared" si="397"/>
        <v>23.12</v>
      </c>
      <c r="N3465" s="47">
        <f t="shared" si="398"/>
        <v>23.6</v>
      </c>
      <c r="O3465" s="48">
        <f t="shared" ca="1" si="399"/>
        <v>802300</v>
      </c>
    </row>
    <row r="3466" spans="1:15" x14ac:dyDescent="0.25">
      <c r="A3466">
        <v>3451</v>
      </c>
      <c r="B3466" s="84">
        <v>36943</v>
      </c>
      <c r="C3466" s="47">
        <v>33.75</v>
      </c>
      <c r="D3466" s="47">
        <v>34.450000000000003</v>
      </c>
      <c r="E3466" s="47">
        <v>33.520000000000003</v>
      </c>
      <c r="F3466" s="47">
        <v>33.520000000000003</v>
      </c>
      <c r="G3466" s="48">
        <v>849000</v>
      </c>
      <c r="H3466" s="47">
        <v>23.39</v>
      </c>
      <c r="I3466" s="51">
        <f t="shared" si="393"/>
        <v>0.69779236276849632</v>
      </c>
      <c r="J3466" s="51">
        <f t="shared" ca="1" si="394"/>
        <v>1</v>
      </c>
      <c r="K3466" s="47">
        <f t="shared" si="395"/>
        <v>23.55</v>
      </c>
      <c r="L3466" s="47">
        <f t="shared" si="396"/>
        <v>24.04</v>
      </c>
      <c r="M3466" s="47">
        <f t="shared" si="397"/>
        <v>23.39</v>
      </c>
      <c r="N3466" s="47">
        <f t="shared" si="398"/>
        <v>23.39</v>
      </c>
      <c r="O3466" s="48">
        <f t="shared" ca="1" si="399"/>
        <v>849000</v>
      </c>
    </row>
    <row r="3467" spans="1:15" x14ac:dyDescent="0.25">
      <c r="A3467">
        <v>3452</v>
      </c>
      <c r="B3467" s="84">
        <v>36942</v>
      </c>
      <c r="C3467" s="47">
        <v>33.85</v>
      </c>
      <c r="D3467" s="47">
        <v>34.5</v>
      </c>
      <c r="E3467" s="47">
        <v>33.69</v>
      </c>
      <c r="F3467" s="47">
        <v>33.74</v>
      </c>
      <c r="G3467" s="48">
        <v>619400</v>
      </c>
      <c r="H3467" s="47">
        <v>23.54</v>
      </c>
      <c r="I3467" s="51">
        <f t="shared" si="393"/>
        <v>0.69768820391227027</v>
      </c>
      <c r="J3467" s="51">
        <f t="shared" ca="1" si="394"/>
        <v>1</v>
      </c>
      <c r="K3467" s="47">
        <f t="shared" si="395"/>
        <v>23.62</v>
      </c>
      <c r="L3467" s="47">
        <f t="shared" si="396"/>
        <v>24.07</v>
      </c>
      <c r="M3467" s="47">
        <f t="shared" si="397"/>
        <v>23.51</v>
      </c>
      <c r="N3467" s="47">
        <f t="shared" si="398"/>
        <v>23.54</v>
      </c>
      <c r="O3467" s="48">
        <f t="shared" ca="1" si="399"/>
        <v>619400</v>
      </c>
    </row>
    <row r="3468" spans="1:15" x14ac:dyDescent="0.25">
      <c r="A3468">
        <v>3453</v>
      </c>
      <c r="B3468" s="84">
        <v>36938</v>
      </c>
      <c r="C3468" s="47">
        <v>33.28</v>
      </c>
      <c r="D3468" s="47">
        <v>34.14</v>
      </c>
      <c r="E3468" s="47">
        <v>33.18</v>
      </c>
      <c r="F3468" s="47">
        <v>33.79</v>
      </c>
      <c r="G3468" s="48">
        <v>972200</v>
      </c>
      <c r="H3468" s="47">
        <v>23.58</v>
      </c>
      <c r="I3468" s="51">
        <f t="shared" si="393"/>
        <v>0.69783959751405733</v>
      </c>
      <c r="J3468" s="51">
        <f t="shared" ca="1" si="394"/>
        <v>1</v>
      </c>
      <c r="K3468" s="47">
        <f t="shared" si="395"/>
        <v>23.22</v>
      </c>
      <c r="L3468" s="47">
        <f t="shared" si="396"/>
        <v>23.82</v>
      </c>
      <c r="M3468" s="47">
        <f t="shared" si="397"/>
        <v>23.15</v>
      </c>
      <c r="N3468" s="47">
        <f t="shared" si="398"/>
        <v>23.58</v>
      </c>
      <c r="O3468" s="48">
        <f t="shared" ca="1" si="399"/>
        <v>972200</v>
      </c>
    </row>
    <row r="3469" spans="1:15" x14ac:dyDescent="0.25">
      <c r="A3469">
        <v>3454</v>
      </c>
      <c r="B3469" s="84">
        <v>36937</v>
      </c>
      <c r="C3469" s="47">
        <v>33.200000000000003</v>
      </c>
      <c r="D3469" s="47">
        <v>33.75</v>
      </c>
      <c r="E3469" s="47">
        <v>33.1</v>
      </c>
      <c r="F3469" s="47">
        <v>33.1</v>
      </c>
      <c r="G3469" s="48">
        <v>877600</v>
      </c>
      <c r="H3469" s="47">
        <v>23.09</v>
      </c>
      <c r="I3469" s="51">
        <f t="shared" si="393"/>
        <v>0.69758308157099691</v>
      </c>
      <c r="J3469" s="51">
        <f t="shared" ca="1" si="394"/>
        <v>1</v>
      </c>
      <c r="K3469" s="47">
        <f t="shared" si="395"/>
        <v>23.16</v>
      </c>
      <c r="L3469" s="47">
        <f t="shared" si="396"/>
        <v>23.54</v>
      </c>
      <c r="M3469" s="47">
        <f t="shared" si="397"/>
        <v>23.09</v>
      </c>
      <c r="N3469" s="47">
        <f t="shared" si="398"/>
        <v>23.09</v>
      </c>
      <c r="O3469" s="48">
        <f t="shared" ca="1" si="399"/>
        <v>877600</v>
      </c>
    </row>
    <row r="3470" spans="1:15" x14ac:dyDescent="0.25">
      <c r="A3470">
        <v>3455</v>
      </c>
      <c r="B3470" s="84">
        <v>36936</v>
      </c>
      <c r="C3470" s="47">
        <v>33.96</v>
      </c>
      <c r="D3470" s="47">
        <v>34.06</v>
      </c>
      <c r="E3470" s="47">
        <v>33.229999999999997</v>
      </c>
      <c r="F3470" s="47">
        <v>33.229999999999997</v>
      </c>
      <c r="G3470" s="48">
        <v>763500</v>
      </c>
      <c r="H3470" s="47">
        <v>23.19</v>
      </c>
      <c r="I3470" s="51">
        <f t="shared" si="393"/>
        <v>0.69786337646704799</v>
      </c>
      <c r="J3470" s="51">
        <f t="shared" ca="1" si="394"/>
        <v>1</v>
      </c>
      <c r="K3470" s="47">
        <f t="shared" si="395"/>
        <v>23.7</v>
      </c>
      <c r="L3470" s="47">
        <f t="shared" si="396"/>
        <v>23.77</v>
      </c>
      <c r="M3470" s="47">
        <f t="shared" si="397"/>
        <v>23.19</v>
      </c>
      <c r="N3470" s="47">
        <f t="shared" si="398"/>
        <v>23.19</v>
      </c>
      <c r="O3470" s="48">
        <f t="shared" ca="1" si="399"/>
        <v>763500</v>
      </c>
    </row>
    <row r="3471" spans="1:15" x14ac:dyDescent="0.25">
      <c r="A3471">
        <v>3456</v>
      </c>
      <c r="B3471" s="84">
        <v>36935</v>
      </c>
      <c r="C3471" s="47">
        <v>33</v>
      </c>
      <c r="D3471" s="47">
        <v>34.049999999999997</v>
      </c>
      <c r="E3471" s="47">
        <v>33</v>
      </c>
      <c r="F3471" s="47">
        <v>33.96</v>
      </c>
      <c r="G3471" s="48">
        <v>1217000</v>
      </c>
      <c r="H3471" s="47">
        <v>23.69</v>
      </c>
      <c r="I3471" s="51">
        <f t="shared" si="393"/>
        <v>0.69758539458186108</v>
      </c>
      <c r="J3471" s="51">
        <f t="shared" ca="1" si="394"/>
        <v>1</v>
      </c>
      <c r="K3471" s="47">
        <f t="shared" si="395"/>
        <v>23.02</v>
      </c>
      <c r="L3471" s="47">
        <f t="shared" si="396"/>
        <v>23.75</v>
      </c>
      <c r="M3471" s="47">
        <f t="shared" si="397"/>
        <v>23.02</v>
      </c>
      <c r="N3471" s="47">
        <f t="shared" si="398"/>
        <v>23.69</v>
      </c>
      <c r="O3471" s="48">
        <f t="shared" ca="1" si="399"/>
        <v>1217000</v>
      </c>
    </row>
    <row r="3472" spans="1:15" x14ac:dyDescent="0.25">
      <c r="A3472">
        <v>3457</v>
      </c>
      <c r="B3472" s="84">
        <v>36934</v>
      </c>
      <c r="C3472" s="47">
        <v>33.409999999999997</v>
      </c>
      <c r="D3472" s="47">
        <v>33.47</v>
      </c>
      <c r="E3472" s="47">
        <v>32.799999999999997</v>
      </c>
      <c r="F3472" s="47">
        <v>33.299999999999997</v>
      </c>
      <c r="G3472" s="48">
        <v>765400</v>
      </c>
      <c r="H3472" s="47">
        <v>23.23</v>
      </c>
      <c r="I3472" s="51">
        <f t="shared" si="393"/>
        <v>0.69759759759759765</v>
      </c>
      <c r="J3472" s="51">
        <f t="shared" ca="1" si="394"/>
        <v>1</v>
      </c>
      <c r="K3472" s="47">
        <f t="shared" si="395"/>
        <v>23.31</v>
      </c>
      <c r="L3472" s="47">
        <f t="shared" si="396"/>
        <v>23.35</v>
      </c>
      <c r="M3472" s="47">
        <f t="shared" si="397"/>
        <v>22.88</v>
      </c>
      <c r="N3472" s="47">
        <f t="shared" si="398"/>
        <v>23.23</v>
      </c>
      <c r="O3472" s="48">
        <f t="shared" ca="1" si="399"/>
        <v>765400</v>
      </c>
    </row>
    <row r="3473" spans="1:15" x14ac:dyDescent="0.25">
      <c r="A3473">
        <v>3458</v>
      </c>
      <c r="B3473" s="84">
        <v>36931</v>
      </c>
      <c r="C3473" s="47">
        <v>33.700000000000003</v>
      </c>
      <c r="D3473" s="47">
        <v>33.72</v>
      </c>
      <c r="E3473" s="47">
        <v>33.28</v>
      </c>
      <c r="F3473" s="47">
        <v>33.409999999999997</v>
      </c>
      <c r="G3473" s="48">
        <v>990500</v>
      </c>
      <c r="H3473" s="47">
        <v>23.31</v>
      </c>
      <c r="I3473" s="51">
        <f t="shared" ref="I3473:I3536" si="400">H3473/F3473</f>
        <v>0.69769530080814135</v>
      </c>
      <c r="J3473" s="51">
        <f t="shared" ref="J3473:J3536" ca="1" si="401">INDEX(OFFSET($T$15,0,0,$S$13+1,1),MATCH(B3473,OFFSET($Q$15,0,0,$S$13+1,1),-1))</f>
        <v>1</v>
      </c>
      <c r="K3473" s="47">
        <f t="shared" ref="K3473:K3536" si="402">ROUND($I3473*C3473,2)</f>
        <v>23.51</v>
      </c>
      <c r="L3473" s="47">
        <f t="shared" ref="L3473:L3536" si="403">ROUND($I3473*D3473,2)</f>
        <v>23.53</v>
      </c>
      <c r="M3473" s="47">
        <f t="shared" ref="M3473:M3536" si="404">ROUND($I3473*E3473,2)</f>
        <v>23.22</v>
      </c>
      <c r="N3473" s="47">
        <f t="shared" ref="N3473:N3536" si="405">ROUND($I3473*F3473,2)</f>
        <v>23.31</v>
      </c>
      <c r="O3473" s="48">
        <f t="shared" ref="O3473:O3536" ca="1" si="406">G3473*J3473</f>
        <v>990500</v>
      </c>
    </row>
    <row r="3474" spans="1:15" x14ac:dyDescent="0.25">
      <c r="A3474">
        <v>3459</v>
      </c>
      <c r="B3474" s="84">
        <v>36930</v>
      </c>
      <c r="C3474" s="47">
        <v>33.880000000000003</v>
      </c>
      <c r="D3474" s="47">
        <v>34.159999999999997</v>
      </c>
      <c r="E3474" s="47">
        <v>33.64</v>
      </c>
      <c r="F3474" s="47">
        <v>33.75</v>
      </c>
      <c r="G3474" s="48">
        <v>2251400</v>
      </c>
      <c r="H3474" s="47">
        <v>23.55</v>
      </c>
      <c r="I3474" s="51">
        <f t="shared" si="400"/>
        <v>0.69777777777777783</v>
      </c>
      <c r="J3474" s="51">
        <f t="shared" ca="1" si="401"/>
        <v>1</v>
      </c>
      <c r="K3474" s="47">
        <f t="shared" si="402"/>
        <v>23.64</v>
      </c>
      <c r="L3474" s="47">
        <f t="shared" si="403"/>
        <v>23.84</v>
      </c>
      <c r="M3474" s="47">
        <f t="shared" si="404"/>
        <v>23.47</v>
      </c>
      <c r="N3474" s="47">
        <f t="shared" si="405"/>
        <v>23.55</v>
      </c>
      <c r="O3474" s="48">
        <f t="shared" ca="1" si="406"/>
        <v>2251400</v>
      </c>
    </row>
    <row r="3475" spans="1:15" x14ac:dyDescent="0.25">
      <c r="A3475">
        <v>3460</v>
      </c>
      <c r="B3475" s="84">
        <v>36929</v>
      </c>
      <c r="C3475" s="47">
        <v>35.299999999999997</v>
      </c>
      <c r="D3475" s="47">
        <v>35.299999999999997</v>
      </c>
      <c r="E3475" s="47">
        <v>32.950000000000003</v>
      </c>
      <c r="F3475" s="47">
        <v>33.81</v>
      </c>
      <c r="G3475" s="48">
        <v>1782000</v>
      </c>
      <c r="H3475" s="47">
        <v>23.59</v>
      </c>
      <c r="I3475" s="51">
        <f t="shared" si="400"/>
        <v>0.69772256728778459</v>
      </c>
      <c r="J3475" s="51">
        <f t="shared" ca="1" si="401"/>
        <v>1</v>
      </c>
      <c r="K3475" s="47">
        <f t="shared" si="402"/>
        <v>24.63</v>
      </c>
      <c r="L3475" s="47">
        <f t="shared" si="403"/>
        <v>24.63</v>
      </c>
      <c r="M3475" s="47">
        <f t="shared" si="404"/>
        <v>22.99</v>
      </c>
      <c r="N3475" s="47">
        <f t="shared" si="405"/>
        <v>23.59</v>
      </c>
      <c r="O3475" s="48">
        <f t="shared" ca="1" si="406"/>
        <v>1782000</v>
      </c>
    </row>
    <row r="3476" spans="1:15" x14ac:dyDescent="0.25">
      <c r="A3476">
        <v>3461</v>
      </c>
      <c r="B3476" s="84">
        <v>36928</v>
      </c>
      <c r="C3476" s="47">
        <v>35.950000000000003</v>
      </c>
      <c r="D3476" s="47">
        <v>35.99</v>
      </c>
      <c r="E3476" s="47">
        <v>35.39</v>
      </c>
      <c r="F3476" s="47">
        <v>35.39</v>
      </c>
      <c r="G3476" s="48">
        <v>856300</v>
      </c>
      <c r="H3476" s="47">
        <v>24.69</v>
      </c>
      <c r="I3476" s="51">
        <f t="shared" si="400"/>
        <v>0.69765470471884716</v>
      </c>
      <c r="J3476" s="51">
        <f t="shared" ca="1" si="401"/>
        <v>1</v>
      </c>
      <c r="K3476" s="47">
        <f t="shared" si="402"/>
        <v>25.08</v>
      </c>
      <c r="L3476" s="47">
        <f t="shared" si="403"/>
        <v>25.11</v>
      </c>
      <c r="M3476" s="47">
        <f t="shared" si="404"/>
        <v>24.69</v>
      </c>
      <c r="N3476" s="47">
        <f t="shared" si="405"/>
        <v>24.69</v>
      </c>
      <c r="O3476" s="48">
        <f t="shared" ca="1" si="406"/>
        <v>856300</v>
      </c>
    </row>
    <row r="3477" spans="1:15" x14ac:dyDescent="0.25">
      <c r="A3477">
        <v>3462</v>
      </c>
      <c r="B3477" s="84">
        <v>36927</v>
      </c>
      <c r="C3477" s="47">
        <v>35.85</v>
      </c>
      <c r="D3477" s="47">
        <v>36.130000000000003</v>
      </c>
      <c r="E3477" s="47">
        <v>35.71</v>
      </c>
      <c r="F3477" s="47">
        <v>35.840000000000003</v>
      </c>
      <c r="G3477" s="48">
        <v>1352800</v>
      </c>
      <c r="H3477" s="47">
        <v>25.01</v>
      </c>
      <c r="I3477" s="51">
        <f t="shared" si="400"/>
        <v>0.6978236607142857</v>
      </c>
      <c r="J3477" s="51">
        <f t="shared" ca="1" si="401"/>
        <v>1</v>
      </c>
      <c r="K3477" s="47">
        <f t="shared" si="402"/>
        <v>25.02</v>
      </c>
      <c r="L3477" s="47">
        <f t="shared" si="403"/>
        <v>25.21</v>
      </c>
      <c r="M3477" s="47">
        <f t="shared" si="404"/>
        <v>24.92</v>
      </c>
      <c r="N3477" s="47">
        <f t="shared" si="405"/>
        <v>25.01</v>
      </c>
      <c r="O3477" s="48">
        <f t="shared" ca="1" si="406"/>
        <v>1352800</v>
      </c>
    </row>
    <row r="3478" spans="1:15" x14ac:dyDescent="0.25">
      <c r="A3478">
        <v>3463</v>
      </c>
      <c r="B3478" s="84">
        <v>36924</v>
      </c>
      <c r="C3478" s="47">
        <v>36.590000000000003</v>
      </c>
      <c r="D3478" s="47">
        <v>36.590000000000003</v>
      </c>
      <c r="E3478" s="47">
        <v>35.22</v>
      </c>
      <c r="F3478" s="47">
        <v>35.5</v>
      </c>
      <c r="G3478" s="48">
        <v>3563800</v>
      </c>
      <c r="H3478" s="47">
        <v>24.77</v>
      </c>
      <c r="I3478" s="51">
        <f t="shared" si="400"/>
        <v>0.69774647887323937</v>
      </c>
      <c r="J3478" s="51">
        <f t="shared" ca="1" si="401"/>
        <v>1</v>
      </c>
      <c r="K3478" s="47">
        <f t="shared" si="402"/>
        <v>25.53</v>
      </c>
      <c r="L3478" s="47">
        <f t="shared" si="403"/>
        <v>25.53</v>
      </c>
      <c r="M3478" s="47">
        <f t="shared" si="404"/>
        <v>24.57</v>
      </c>
      <c r="N3478" s="47">
        <f t="shared" si="405"/>
        <v>24.77</v>
      </c>
      <c r="O3478" s="48">
        <f t="shared" ca="1" si="406"/>
        <v>3563800</v>
      </c>
    </row>
    <row r="3479" spans="1:15" x14ac:dyDescent="0.25">
      <c r="A3479">
        <v>3464</v>
      </c>
      <c r="B3479" s="84">
        <v>36923</v>
      </c>
      <c r="C3479" s="47">
        <v>35.200000000000003</v>
      </c>
      <c r="D3479" s="47">
        <v>36.68</v>
      </c>
      <c r="E3479" s="47">
        <v>35.1</v>
      </c>
      <c r="F3479" s="47">
        <v>36.590000000000003</v>
      </c>
      <c r="G3479" s="48">
        <v>1231200</v>
      </c>
      <c r="H3479" s="47">
        <v>25.53</v>
      </c>
      <c r="I3479" s="51">
        <f t="shared" si="400"/>
        <v>0.69773162066138283</v>
      </c>
      <c r="J3479" s="51">
        <f t="shared" ca="1" si="401"/>
        <v>1</v>
      </c>
      <c r="K3479" s="47">
        <f t="shared" si="402"/>
        <v>24.56</v>
      </c>
      <c r="L3479" s="47">
        <f t="shared" si="403"/>
        <v>25.59</v>
      </c>
      <c r="M3479" s="47">
        <f t="shared" si="404"/>
        <v>24.49</v>
      </c>
      <c r="N3479" s="47">
        <f t="shared" si="405"/>
        <v>25.53</v>
      </c>
      <c r="O3479" s="48">
        <f t="shared" ca="1" si="406"/>
        <v>1231200</v>
      </c>
    </row>
    <row r="3480" spans="1:15" x14ac:dyDescent="0.25">
      <c r="A3480">
        <v>3465</v>
      </c>
      <c r="B3480" s="84">
        <v>36922</v>
      </c>
      <c r="C3480" s="47">
        <v>34.9</v>
      </c>
      <c r="D3480" s="47">
        <v>35.67</v>
      </c>
      <c r="E3480" s="47">
        <v>34.9</v>
      </c>
      <c r="F3480" s="47">
        <v>35.19</v>
      </c>
      <c r="G3480" s="48">
        <v>1079800</v>
      </c>
      <c r="H3480" s="47">
        <v>24.55</v>
      </c>
      <c r="I3480" s="51">
        <f t="shared" si="400"/>
        <v>0.69764137539073612</v>
      </c>
      <c r="J3480" s="51">
        <f t="shared" ca="1" si="401"/>
        <v>1</v>
      </c>
      <c r="K3480" s="47">
        <f t="shared" si="402"/>
        <v>24.35</v>
      </c>
      <c r="L3480" s="47">
        <f t="shared" si="403"/>
        <v>24.88</v>
      </c>
      <c r="M3480" s="47">
        <f t="shared" si="404"/>
        <v>24.35</v>
      </c>
      <c r="N3480" s="47">
        <f t="shared" si="405"/>
        <v>24.55</v>
      </c>
      <c r="O3480" s="48">
        <f t="shared" ca="1" si="406"/>
        <v>1079800</v>
      </c>
    </row>
    <row r="3481" spans="1:15" x14ac:dyDescent="0.25">
      <c r="A3481">
        <v>3466</v>
      </c>
      <c r="B3481" s="84">
        <v>36921</v>
      </c>
      <c r="C3481" s="47">
        <v>34.43</v>
      </c>
      <c r="D3481" s="47">
        <v>35.32</v>
      </c>
      <c r="E3481" s="47">
        <v>33.549999999999997</v>
      </c>
      <c r="F3481" s="47">
        <v>35.299999999999997</v>
      </c>
      <c r="G3481" s="48">
        <v>969300</v>
      </c>
      <c r="H3481" s="47">
        <v>24.63</v>
      </c>
      <c r="I3481" s="51">
        <f t="shared" si="400"/>
        <v>0.69773371104815862</v>
      </c>
      <c r="J3481" s="51">
        <f t="shared" ca="1" si="401"/>
        <v>1</v>
      </c>
      <c r="K3481" s="47">
        <f t="shared" si="402"/>
        <v>24.02</v>
      </c>
      <c r="L3481" s="47">
        <f t="shared" si="403"/>
        <v>24.64</v>
      </c>
      <c r="M3481" s="47">
        <f t="shared" si="404"/>
        <v>23.41</v>
      </c>
      <c r="N3481" s="47">
        <f t="shared" si="405"/>
        <v>24.63</v>
      </c>
      <c r="O3481" s="48">
        <f t="shared" ca="1" si="406"/>
        <v>969300</v>
      </c>
    </row>
    <row r="3482" spans="1:15" x14ac:dyDescent="0.25">
      <c r="A3482">
        <v>3467</v>
      </c>
      <c r="B3482" s="84">
        <v>36920</v>
      </c>
      <c r="C3482" s="47">
        <v>34.25</v>
      </c>
      <c r="D3482" s="47">
        <v>34.840000000000003</v>
      </c>
      <c r="E3482" s="47">
        <v>34.200000000000003</v>
      </c>
      <c r="F3482" s="47">
        <v>34.68</v>
      </c>
      <c r="G3482" s="48">
        <v>1100700</v>
      </c>
      <c r="H3482" s="47">
        <v>24.2</v>
      </c>
      <c r="I3482" s="51">
        <f t="shared" si="400"/>
        <v>0.69780853517877739</v>
      </c>
      <c r="J3482" s="51">
        <f t="shared" ca="1" si="401"/>
        <v>1</v>
      </c>
      <c r="K3482" s="47">
        <f t="shared" si="402"/>
        <v>23.9</v>
      </c>
      <c r="L3482" s="47">
        <f t="shared" si="403"/>
        <v>24.31</v>
      </c>
      <c r="M3482" s="47">
        <f t="shared" si="404"/>
        <v>23.87</v>
      </c>
      <c r="N3482" s="47">
        <f t="shared" si="405"/>
        <v>24.2</v>
      </c>
      <c r="O3482" s="48">
        <f t="shared" ca="1" si="406"/>
        <v>1100700</v>
      </c>
    </row>
    <row r="3483" spans="1:15" x14ac:dyDescent="0.25">
      <c r="A3483">
        <v>3468</v>
      </c>
      <c r="B3483" s="84">
        <v>36917</v>
      </c>
      <c r="C3483" s="47">
        <v>34.75</v>
      </c>
      <c r="D3483" s="47">
        <v>35.19</v>
      </c>
      <c r="E3483" s="47">
        <v>33.5</v>
      </c>
      <c r="F3483" s="47">
        <v>34.31</v>
      </c>
      <c r="G3483" s="48">
        <v>1093100</v>
      </c>
      <c r="H3483" s="47">
        <v>23.94</v>
      </c>
      <c r="I3483" s="51">
        <f t="shared" si="400"/>
        <v>0.69775575633925968</v>
      </c>
      <c r="J3483" s="51">
        <f t="shared" ca="1" si="401"/>
        <v>1</v>
      </c>
      <c r="K3483" s="47">
        <f t="shared" si="402"/>
        <v>24.25</v>
      </c>
      <c r="L3483" s="47">
        <f t="shared" si="403"/>
        <v>24.55</v>
      </c>
      <c r="M3483" s="47">
        <f t="shared" si="404"/>
        <v>23.37</v>
      </c>
      <c r="N3483" s="47">
        <f t="shared" si="405"/>
        <v>23.94</v>
      </c>
      <c r="O3483" s="48">
        <f t="shared" ca="1" si="406"/>
        <v>1093100</v>
      </c>
    </row>
    <row r="3484" spans="1:15" x14ac:dyDescent="0.25">
      <c r="A3484">
        <v>3469</v>
      </c>
      <c r="B3484" s="84">
        <v>36916</v>
      </c>
      <c r="C3484" s="47">
        <v>31.75</v>
      </c>
      <c r="D3484" s="47">
        <v>34.94</v>
      </c>
      <c r="E3484" s="47">
        <v>31.69</v>
      </c>
      <c r="F3484" s="47">
        <v>34.94</v>
      </c>
      <c r="G3484" s="48">
        <v>1446200</v>
      </c>
      <c r="H3484" s="47">
        <v>24.38</v>
      </c>
      <c r="I3484" s="51">
        <f t="shared" si="400"/>
        <v>0.69776760160274753</v>
      </c>
      <c r="J3484" s="51">
        <f t="shared" ca="1" si="401"/>
        <v>1</v>
      </c>
      <c r="K3484" s="47">
        <f t="shared" si="402"/>
        <v>22.15</v>
      </c>
      <c r="L3484" s="47">
        <f t="shared" si="403"/>
        <v>24.38</v>
      </c>
      <c r="M3484" s="47">
        <f t="shared" si="404"/>
        <v>22.11</v>
      </c>
      <c r="N3484" s="47">
        <f t="shared" si="405"/>
        <v>24.38</v>
      </c>
      <c r="O3484" s="48">
        <f t="shared" ca="1" si="406"/>
        <v>1446200</v>
      </c>
    </row>
    <row r="3485" spans="1:15" x14ac:dyDescent="0.25">
      <c r="A3485">
        <v>3470</v>
      </c>
      <c r="B3485" s="84">
        <v>36915</v>
      </c>
      <c r="C3485" s="47">
        <v>32</v>
      </c>
      <c r="D3485" s="47">
        <v>32.119999999999997</v>
      </c>
      <c r="E3485" s="47">
        <v>31.5</v>
      </c>
      <c r="F3485" s="47">
        <v>31.69</v>
      </c>
      <c r="G3485" s="48">
        <v>727900</v>
      </c>
      <c r="H3485" s="47">
        <v>22.11</v>
      </c>
      <c r="I3485" s="51">
        <f t="shared" si="400"/>
        <v>0.69769643420637417</v>
      </c>
      <c r="J3485" s="51">
        <f t="shared" ca="1" si="401"/>
        <v>1</v>
      </c>
      <c r="K3485" s="47">
        <f t="shared" si="402"/>
        <v>22.33</v>
      </c>
      <c r="L3485" s="47">
        <f t="shared" si="403"/>
        <v>22.41</v>
      </c>
      <c r="M3485" s="47">
        <f t="shared" si="404"/>
        <v>21.98</v>
      </c>
      <c r="N3485" s="47">
        <f t="shared" si="405"/>
        <v>22.11</v>
      </c>
      <c r="O3485" s="48">
        <f t="shared" ca="1" si="406"/>
        <v>727900</v>
      </c>
    </row>
    <row r="3486" spans="1:15" x14ac:dyDescent="0.25">
      <c r="A3486">
        <v>3471</v>
      </c>
      <c r="B3486" s="84">
        <v>36914</v>
      </c>
      <c r="C3486" s="47">
        <v>30.94</v>
      </c>
      <c r="D3486" s="47">
        <v>32.56</v>
      </c>
      <c r="E3486" s="47">
        <v>30.94</v>
      </c>
      <c r="F3486" s="47">
        <v>32.119999999999997</v>
      </c>
      <c r="G3486" s="48">
        <v>1368200</v>
      </c>
      <c r="H3486" s="47">
        <v>22.41</v>
      </c>
      <c r="I3486" s="51">
        <f t="shared" si="400"/>
        <v>0.69769613947696141</v>
      </c>
      <c r="J3486" s="51">
        <f t="shared" ca="1" si="401"/>
        <v>1</v>
      </c>
      <c r="K3486" s="47">
        <f t="shared" si="402"/>
        <v>21.59</v>
      </c>
      <c r="L3486" s="47">
        <f t="shared" si="403"/>
        <v>22.72</v>
      </c>
      <c r="M3486" s="47">
        <f t="shared" si="404"/>
        <v>21.59</v>
      </c>
      <c r="N3486" s="47">
        <f t="shared" si="405"/>
        <v>22.41</v>
      </c>
      <c r="O3486" s="48">
        <f t="shared" ca="1" si="406"/>
        <v>1368200</v>
      </c>
    </row>
    <row r="3487" spans="1:15" x14ac:dyDescent="0.25">
      <c r="A3487">
        <v>3472</v>
      </c>
      <c r="B3487" s="84">
        <v>36913</v>
      </c>
      <c r="C3487" s="47">
        <v>29.44</v>
      </c>
      <c r="D3487" s="47">
        <v>30.88</v>
      </c>
      <c r="E3487" s="47">
        <v>29.44</v>
      </c>
      <c r="F3487" s="47">
        <v>30.69</v>
      </c>
      <c r="G3487" s="48">
        <v>1064500</v>
      </c>
      <c r="H3487" s="47">
        <v>21.41</v>
      </c>
      <c r="I3487" s="51">
        <f t="shared" si="400"/>
        <v>0.69762137504072985</v>
      </c>
      <c r="J3487" s="51">
        <f t="shared" ca="1" si="401"/>
        <v>1</v>
      </c>
      <c r="K3487" s="47">
        <f t="shared" si="402"/>
        <v>20.54</v>
      </c>
      <c r="L3487" s="47">
        <f t="shared" si="403"/>
        <v>21.54</v>
      </c>
      <c r="M3487" s="47">
        <f t="shared" si="404"/>
        <v>20.54</v>
      </c>
      <c r="N3487" s="47">
        <f t="shared" si="405"/>
        <v>21.41</v>
      </c>
      <c r="O3487" s="48">
        <f t="shared" ca="1" si="406"/>
        <v>1064500</v>
      </c>
    </row>
    <row r="3488" spans="1:15" x14ac:dyDescent="0.25">
      <c r="A3488">
        <v>3473</v>
      </c>
      <c r="B3488" s="84">
        <v>36910</v>
      </c>
      <c r="C3488" s="47">
        <v>29.94</v>
      </c>
      <c r="D3488" s="47">
        <v>30.88</v>
      </c>
      <c r="E3488" s="47">
        <v>29.5</v>
      </c>
      <c r="F3488" s="47">
        <v>29.56</v>
      </c>
      <c r="G3488" s="48">
        <v>977800</v>
      </c>
      <c r="H3488" s="47">
        <v>20.63</v>
      </c>
      <c r="I3488" s="51">
        <f t="shared" si="400"/>
        <v>0.69790257104194853</v>
      </c>
      <c r="J3488" s="51">
        <f t="shared" ca="1" si="401"/>
        <v>1</v>
      </c>
      <c r="K3488" s="47">
        <f t="shared" si="402"/>
        <v>20.9</v>
      </c>
      <c r="L3488" s="47">
        <f t="shared" si="403"/>
        <v>21.55</v>
      </c>
      <c r="M3488" s="47">
        <f t="shared" si="404"/>
        <v>20.59</v>
      </c>
      <c r="N3488" s="47">
        <f t="shared" si="405"/>
        <v>20.63</v>
      </c>
      <c r="O3488" s="48">
        <f t="shared" ca="1" si="406"/>
        <v>977800</v>
      </c>
    </row>
    <row r="3489" spans="1:15" x14ac:dyDescent="0.25">
      <c r="A3489">
        <v>3474</v>
      </c>
      <c r="B3489" s="84">
        <v>36909</v>
      </c>
      <c r="C3489" s="47">
        <v>30.12</v>
      </c>
      <c r="D3489" s="47">
        <v>30.38</v>
      </c>
      <c r="E3489" s="47">
        <v>29.62</v>
      </c>
      <c r="F3489" s="47">
        <v>29.81</v>
      </c>
      <c r="G3489" s="48">
        <v>690900</v>
      </c>
      <c r="H3489" s="47">
        <v>20.8</v>
      </c>
      <c r="I3489" s="51">
        <f t="shared" si="400"/>
        <v>0.69775243206977533</v>
      </c>
      <c r="J3489" s="51">
        <f t="shared" ca="1" si="401"/>
        <v>1</v>
      </c>
      <c r="K3489" s="47">
        <f t="shared" si="402"/>
        <v>21.02</v>
      </c>
      <c r="L3489" s="47">
        <f t="shared" si="403"/>
        <v>21.2</v>
      </c>
      <c r="M3489" s="47">
        <f t="shared" si="404"/>
        <v>20.67</v>
      </c>
      <c r="N3489" s="47">
        <f t="shared" si="405"/>
        <v>20.8</v>
      </c>
      <c r="O3489" s="48">
        <f t="shared" ca="1" si="406"/>
        <v>690900</v>
      </c>
    </row>
    <row r="3490" spans="1:15" x14ac:dyDescent="0.25">
      <c r="A3490">
        <v>3475</v>
      </c>
      <c r="B3490" s="84">
        <v>36908</v>
      </c>
      <c r="C3490" s="47">
        <v>30.75</v>
      </c>
      <c r="D3490" s="47">
        <v>30.88</v>
      </c>
      <c r="E3490" s="47">
        <v>29.94</v>
      </c>
      <c r="F3490" s="47">
        <v>30.19</v>
      </c>
      <c r="G3490" s="48">
        <v>382800</v>
      </c>
      <c r="H3490" s="47">
        <v>21.06</v>
      </c>
      <c r="I3490" s="51">
        <f t="shared" si="400"/>
        <v>0.69758198078834044</v>
      </c>
      <c r="J3490" s="51">
        <f t="shared" ca="1" si="401"/>
        <v>1</v>
      </c>
      <c r="K3490" s="47">
        <f t="shared" si="402"/>
        <v>21.45</v>
      </c>
      <c r="L3490" s="47">
        <f t="shared" si="403"/>
        <v>21.54</v>
      </c>
      <c r="M3490" s="47">
        <f t="shared" si="404"/>
        <v>20.89</v>
      </c>
      <c r="N3490" s="47">
        <f t="shared" si="405"/>
        <v>21.06</v>
      </c>
      <c r="O3490" s="48">
        <f t="shared" ca="1" si="406"/>
        <v>382800</v>
      </c>
    </row>
    <row r="3491" spans="1:15" x14ac:dyDescent="0.25">
      <c r="A3491">
        <v>3476</v>
      </c>
      <c r="B3491" s="84">
        <v>36907</v>
      </c>
      <c r="C3491" s="47">
        <v>30.75</v>
      </c>
      <c r="D3491" s="47">
        <v>30.88</v>
      </c>
      <c r="E3491" s="47">
        <v>30.12</v>
      </c>
      <c r="F3491" s="47">
        <v>30.62</v>
      </c>
      <c r="G3491" s="48">
        <v>623800</v>
      </c>
      <c r="H3491" s="47">
        <v>21.37</v>
      </c>
      <c r="I3491" s="51">
        <f t="shared" si="400"/>
        <v>0.69790986283474854</v>
      </c>
      <c r="J3491" s="51">
        <f t="shared" ca="1" si="401"/>
        <v>1</v>
      </c>
      <c r="K3491" s="47">
        <f t="shared" si="402"/>
        <v>21.46</v>
      </c>
      <c r="L3491" s="47">
        <f t="shared" si="403"/>
        <v>21.55</v>
      </c>
      <c r="M3491" s="47">
        <f t="shared" si="404"/>
        <v>21.02</v>
      </c>
      <c r="N3491" s="47">
        <f t="shared" si="405"/>
        <v>21.37</v>
      </c>
      <c r="O3491" s="48">
        <f t="shared" ca="1" si="406"/>
        <v>623800</v>
      </c>
    </row>
    <row r="3492" spans="1:15" x14ac:dyDescent="0.25">
      <c r="A3492">
        <v>3477</v>
      </c>
      <c r="B3492" s="84">
        <v>36903</v>
      </c>
      <c r="C3492" s="47">
        <v>31.19</v>
      </c>
      <c r="D3492" s="47">
        <v>31.5</v>
      </c>
      <c r="E3492" s="47">
        <v>30.69</v>
      </c>
      <c r="F3492" s="47">
        <v>31.25</v>
      </c>
      <c r="G3492" s="48">
        <v>704600</v>
      </c>
      <c r="H3492" s="47">
        <v>21.8</v>
      </c>
      <c r="I3492" s="51">
        <f t="shared" si="400"/>
        <v>0.6976</v>
      </c>
      <c r="J3492" s="51">
        <f t="shared" ca="1" si="401"/>
        <v>1</v>
      </c>
      <c r="K3492" s="47">
        <f t="shared" si="402"/>
        <v>21.76</v>
      </c>
      <c r="L3492" s="47">
        <f t="shared" si="403"/>
        <v>21.97</v>
      </c>
      <c r="M3492" s="47">
        <f t="shared" si="404"/>
        <v>21.41</v>
      </c>
      <c r="N3492" s="47">
        <f t="shared" si="405"/>
        <v>21.8</v>
      </c>
      <c r="O3492" s="48">
        <f t="shared" ca="1" si="406"/>
        <v>704600</v>
      </c>
    </row>
    <row r="3493" spans="1:15" x14ac:dyDescent="0.25">
      <c r="A3493">
        <v>3478</v>
      </c>
      <c r="B3493" s="84">
        <v>36902</v>
      </c>
      <c r="C3493" s="47">
        <v>32.75</v>
      </c>
      <c r="D3493" s="47">
        <v>32.81</v>
      </c>
      <c r="E3493" s="47">
        <v>31.06</v>
      </c>
      <c r="F3493" s="47">
        <v>31.19</v>
      </c>
      <c r="G3493" s="48">
        <v>810600</v>
      </c>
      <c r="H3493" s="47">
        <v>21.76</v>
      </c>
      <c r="I3493" s="51">
        <f t="shared" si="400"/>
        <v>0.6976595062520039</v>
      </c>
      <c r="J3493" s="51">
        <f t="shared" ca="1" si="401"/>
        <v>1</v>
      </c>
      <c r="K3493" s="47">
        <f t="shared" si="402"/>
        <v>22.85</v>
      </c>
      <c r="L3493" s="47">
        <f t="shared" si="403"/>
        <v>22.89</v>
      </c>
      <c r="M3493" s="47">
        <f t="shared" si="404"/>
        <v>21.67</v>
      </c>
      <c r="N3493" s="47">
        <f t="shared" si="405"/>
        <v>21.76</v>
      </c>
      <c r="O3493" s="48">
        <f t="shared" ca="1" si="406"/>
        <v>810600</v>
      </c>
    </row>
    <row r="3494" spans="1:15" x14ac:dyDescent="0.25">
      <c r="A3494">
        <v>3479</v>
      </c>
      <c r="B3494" s="84">
        <v>36901</v>
      </c>
      <c r="C3494" s="47">
        <v>31.56</v>
      </c>
      <c r="D3494" s="47">
        <v>33</v>
      </c>
      <c r="E3494" s="47">
        <v>31.56</v>
      </c>
      <c r="F3494" s="47">
        <v>32.75</v>
      </c>
      <c r="G3494" s="48">
        <v>1663100</v>
      </c>
      <c r="H3494" s="47">
        <v>22.85</v>
      </c>
      <c r="I3494" s="51">
        <f t="shared" si="400"/>
        <v>0.69770992366412221</v>
      </c>
      <c r="J3494" s="51">
        <f t="shared" ca="1" si="401"/>
        <v>1</v>
      </c>
      <c r="K3494" s="47">
        <f t="shared" si="402"/>
        <v>22.02</v>
      </c>
      <c r="L3494" s="47">
        <f t="shared" si="403"/>
        <v>23.02</v>
      </c>
      <c r="M3494" s="47">
        <f t="shared" si="404"/>
        <v>22.02</v>
      </c>
      <c r="N3494" s="47">
        <f t="shared" si="405"/>
        <v>22.85</v>
      </c>
      <c r="O3494" s="48">
        <f t="shared" ca="1" si="406"/>
        <v>1663100</v>
      </c>
    </row>
    <row r="3495" spans="1:15" x14ac:dyDescent="0.25">
      <c r="A3495">
        <v>3480</v>
      </c>
      <c r="B3495" s="84">
        <v>36900</v>
      </c>
      <c r="C3495" s="47">
        <v>30</v>
      </c>
      <c r="D3495" s="47">
        <v>31.5</v>
      </c>
      <c r="E3495" s="47">
        <v>30</v>
      </c>
      <c r="F3495" s="47">
        <v>31.5</v>
      </c>
      <c r="G3495" s="48">
        <v>1788600</v>
      </c>
      <c r="H3495" s="47">
        <v>21.98</v>
      </c>
      <c r="I3495" s="51">
        <f t="shared" si="400"/>
        <v>0.69777777777777783</v>
      </c>
      <c r="J3495" s="51">
        <f t="shared" ca="1" si="401"/>
        <v>1</v>
      </c>
      <c r="K3495" s="47">
        <f t="shared" si="402"/>
        <v>20.93</v>
      </c>
      <c r="L3495" s="47">
        <f t="shared" si="403"/>
        <v>21.98</v>
      </c>
      <c r="M3495" s="47">
        <f t="shared" si="404"/>
        <v>20.93</v>
      </c>
      <c r="N3495" s="47">
        <f t="shared" si="405"/>
        <v>21.98</v>
      </c>
      <c r="O3495" s="48">
        <f t="shared" ca="1" si="406"/>
        <v>1788600</v>
      </c>
    </row>
    <row r="3496" spans="1:15" x14ac:dyDescent="0.25">
      <c r="A3496">
        <v>3481</v>
      </c>
      <c r="B3496" s="84">
        <v>36899</v>
      </c>
      <c r="C3496" s="47">
        <v>30.25</v>
      </c>
      <c r="D3496" s="47">
        <v>30.56</v>
      </c>
      <c r="E3496" s="47">
        <v>29.75</v>
      </c>
      <c r="F3496" s="47">
        <v>29.75</v>
      </c>
      <c r="G3496" s="48">
        <v>854400</v>
      </c>
      <c r="H3496" s="47">
        <v>20.76</v>
      </c>
      <c r="I3496" s="51">
        <f t="shared" si="400"/>
        <v>0.69781512605042018</v>
      </c>
      <c r="J3496" s="51">
        <f t="shared" ca="1" si="401"/>
        <v>1</v>
      </c>
      <c r="K3496" s="47">
        <f t="shared" si="402"/>
        <v>21.11</v>
      </c>
      <c r="L3496" s="47">
        <f t="shared" si="403"/>
        <v>21.33</v>
      </c>
      <c r="M3496" s="47">
        <f t="shared" si="404"/>
        <v>20.76</v>
      </c>
      <c r="N3496" s="47">
        <f t="shared" si="405"/>
        <v>20.76</v>
      </c>
      <c r="O3496" s="48">
        <f t="shared" ca="1" si="406"/>
        <v>854400</v>
      </c>
    </row>
    <row r="3497" spans="1:15" x14ac:dyDescent="0.25">
      <c r="A3497">
        <v>3482</v>
      </c>
      <c r="B3497" s="84">
        <v>36896</v>
      </c>
      <c r="C3497" s="47">
        <v>30.88</v>
      </c>
      <c r="D3497" s="47">
        <v>30.88</v>
      </c>
      <c r="E3497" s="47">
        <v>30.06</v>
      </c>
      <c r="F3497" s="47">
        <v>30.25</v>
      </c>
      <c r="G3497" s="48">
        <v>610200</v>
      </c>
      <c r="H3497" s="47">
        <v>21.11</v>
      </c>
      <c r="I3497" s="51">
        <f t="shared" si="400"/>
        <v>0.69785123966942142</v>
      </c>
      <c r="J3497" s="51">
        <f t="shared" ca="1" si="401"/>
        <v>1</v>
      </c>
      <c r="K3497" s="47">
        <f t="shared" si="402"/>
        <v>21.55</v>
      </c>
      <c r="L3497" s="47">
        <f t="shared" si="403"/>
        <v>21.55</v>
      </c>
      <c r="M3497" s="47">
        <f t="shared" si="404"/>
        <v>20.98</v>
      </c>
      <c r="N3497" s="47">
        <f t="shared" si="405"/>
        <v>21.11</v>
      </c>
      <c r="O3497" s="48">
        <f t="shared" ca="1" si="406"/>
        <v>610200</v>
      </c>
    </row>
    <row r="3498" spans="1:15" x14ac:dyDescent="0.25">
      <c r="A3498">
        <v>3483</v>
      </c>
      <c r="B3498" s="84">
        <v>36895</v>
      </c>
      <c r="C3498" s="47">
        <v>31.38</v>
      </c>
      <c r="D3498" s="47">
        <v>31.44</v>
      </c>
      <c r="E3498" s="47">
        <v>30.5</v>
      </c>
      <c r="F3498" s="47">
        <v>30.94</v>
      </c>
      <c r="G3498" s="48">
        <v>778500</v>
      </c>
      <c r="H3498" s="47">
        <v>21.59</v>
      </c>
      <c r="I3498" s="51">
        <f t="shared" si="400"/>
        <v>0.69780219780219777</v>
      </c>
      <c r="J3498" s="51">
        <f t="shared" ca="1" si="401"/>
        <v>1</v>
      </c>
      <c r="K3498" s="47">
        <f t="shared" si="402"/>
        <v>21.9</v>
      </c>
      <c r="L3498" s="47">
        <f t="shared" si="403"/>
        <v>21.94</v>
      </c>
      <c r="M3498" s="47">
        <f t="shared" si="404"/>
        <v>21.28</v>
      </c>
      <c r="N3498" s="47">
        <f t="shared" si="405"/>
        <v>21.59</v>
      </c>
      <c r="O3498" s="48">
        <f t="shared" ca="1" si="406"/>
        <v>778500</v>
      </c>
    </row>
    <row r="3499" spans="1:15" x14ac:dyDescent="0.25">
      <c r="A3499">
        <v>3484</v>
      </c>
      <c r="B3499" s="84">
        <v>36894</v>
      </c>
      <c r="C3499" s="47">
        <v>30.69</v>
      </c>
      <c r="D3499" s="47">
        <v>31.5</v>
      </c>
      <c r="E3499" s="47">
        <v>30.69</v>
      </c>
      <c r="F3499" s="47">
        <v>31.12</v>
      </c>
      <c r="G3499" s="48">
        <v>732100</v>
      </c>
      <c r="H3499" s="47">
        <v>21.72</v>
      </c>
      <c r="I3499" s="51">
        <f t="shared" si="400"/>
        <v>0.69794344473007708</v>
      </c>
      <c r="J3499" s="51">
        <f t="shared" ca="1" si="401"/>
        <v>1</v>
      </c>
      <c r="K3499" s="47">
        <f t="shared" si="402"/>
        <v>21.42</v>
      </c>
      <c r="L3499" s="47">
        <f t="shared" si="403"/>
        <v>21.99</v>
      </c>
      <c r="M3499" s="47">
        <f t="shared" si="404"/>
        <v>21.42</v>
      </c>
      <c r="N3499" s="47">
        <f t="shared" si="405"/>
        <v>21.72</v>
      </c>
      <c r="O3499" s="48">
        <f t="shared" ca="1" si="406"/>
        <v>732100</v>
      </c>
    </row>
    <row r="3500" spans="1:15" x14ac:dyDescent="0.25">
      <c r="A3500">
        <v>3485</v>
      </c>
      <c r="B3500" s="84">
        <v>36893</v>
      </c>
      <c r="C3500" s="47">
        <v>31</v>
      </c>
      <c r="D3500" s="47">
        <v>31.62</v>
      </c>
      <c r="E3500" s="47">
        <v>30.62</v>
      </c>
      <c r="F3500" s="47">
        <v>30.69</v>
      </c>
      <c r="G3500" s="48">
        <v>784100</v>
      </c>
      <c r="H3500" s="47">
        <v>21.41</v>
      </c>
      <c r="I3500" s="51">
        <f t="shared" si="400"/>
        <v>0.69762137504072985</v>
      </c>
      <c r="J3500" s="51">
        <f t="shared" ca="1" si="401"/>
        <v>1</v>
      </c>
      <c r="K3500" s="47">
        <f t="shared" si="402"/>
        <v>21.63</v>
      </c>
      <c r="L3500" s="47">
        <f t="shared" si="403"/>
        <v>22.06</v>
      </c>
      <c r="M3500" s="47">
        <f t="shared" si="404"/>
        <v>21.36</v>
      </c>
      <c r="N3500" s="47">
        <f t="shared" si="405"/>
        <v>21.41</v>
      </c>
      <c r="O3500" s="48">
        <f t="shared" ca="1" si="406"/>
        <v>784100</v>
      </c>
    </row>
    <row r="3501" spans="1:15" x14ac:dyDescent="0.25">
      <c r="A3501">
        <v>3486</v>
      </c>
      <c r="B3501" s="84">
        <v>36889</v>
      </c>
      <c r="C3501" s="47">
        <v>30.75</v>
      </c>
      <c r="D3501" s="47">
        <v>31.5</v>
      </c>
      <c r="E3501" s="47">
        <v>30.62</v>
      </c>
      <c r="F3501" s="47">
        <v>31.06</v>
      </c>
      <c r="G3501" s="48">
        <v>492900</v>
      </c>
      <c r="H3501" s="47">
        <v>21.67</v>
      </c>
      <c r="I3501" s="51">
        <f t="shared" si="400"/>
        <v>0.69768190598840962</v>
      </c>
      <c r="J3501" s="51">
        <f t="shared" ca="1" si="401"/>
        <v>1</v>
      </c>
      <c r="K3501" s="47">
        <f t="shared" si="402"/>
        <v>21.45</v>
      </c>
      <c r="L3501" s="47">
        <f t="shared" si="403"/>
        <v>21.98</v>
      </c>
      <c r="M3501" s="47">
        <f t="shared" si="404"/>
        <v>21.36</v>
      </c>
      <c r="N3501" s="47">
        <f t="shared" si="405"/>
        <v>21.67</v>
      </c>
      <c r="O3501" s="48">
        <f t="shared" ca="1" si="406"/>
        <v>492900</v>
      </c>
    </row>
    <row r="3502" spans="1:15" x14ac:dyDescent="0.25">
      <c r="A3502">
        <v>3487</v>
      </c>
      <c r="B3502" s="84">
        <v>36888</v>
      </c>
      <c r="C3502" s="47">
        <v>29.56</v>
      </c>
      <c r="D3502" s="47">
        <v>30.56</v>
      </c>
      <c r="E3502" s="47">
        <v>29.38</v>
      </c>
      <c r="F3502" s="47">
        <v>30.5</v>
      </c>
      <c r="G3502" s="48">
        <v>721000</v>
      </c>
      <c r="H3502" s="47">
        <v>21.28</v>
      </c>
      <c r="I3502" s="51">
        <f t="shared" si="400"/>
        <v>0.69770491803278689</v>
      </c>
      <c r="J3502" s="51">
        <f t="shared" ca="1" si="401"/>
        <v>1</v>
      </c>
      <c r="K3502" s="47">
        <f t="shared" si="402"/>
        <v>20.62</v>
      </c>
      <c r="L3502" s="47">
        <f t="shared" si="403"/>
        <v>21.32</v>
      </c>
      <c r="M3502" s="47">
        <f t="shared" si="404"/>
        <v>20.5</v>
      </c>
      <c r="N3502" s="47">
        <f t="shared" si="405"/>
        <v>21.28</v>
      </c>
      <c r="O3502" s="48">
        <f t="shared" ca="1" si="406"/>
        <v>721000</v>
      </c>
    </row>
    <row r="3503" spans="1:15" x14ac:dyDescent="0.25">
      <c r="A3503">
        <v>3488</v>
      </c>
      <c r="B3503" s="84">
        <v>36887</v>
      </c>
      <c r="C3503" s="47">
        <v>29.31</v>
      </c>
      <c r="D3503" s="47">
        <v>29.94</v>
      </c>
      <c r="E3503" s="47">
        <v>29.25</v>
      </c>
      <c r="F3503" s="47">
        <v>29.94</v>
      </c>
      <c r="G3503" s="48">
        <v>755600</v>
      </c>
      <c r="H3503" s="47">
        <v>20.75</v>
      </c>
      <c r="I3503" s="51">
        <f t="shared" si="400"/>
        <v>0.69305277221108885</v>
      </c>
      <c r="J3503" s="51">
        <f t="shared" ca="1" si="401"/>
        <v>1</v>
      </c>
      <c r="K3503" s="47">
        <f t="shared" si="402"/>
        <v>20.309999999999999</v>
      </c>
      <c r="L3503" s="47">
        <f t="shared" si="403"/>
        <v>20.75</v>
      </c>
      <c r="M3503" s="47">
        <f t="shared" si="404"/>
        <v>20.27</v>
      </c>
      <c r="N3503" s="47">
        <f t="shared" si="405"/>
        <v>20.75</v>
      </c>
      <c r="O3503" s="48">
        <f t="shared" ca="1" si="406"/>
        <v>755600</v>
      </c>
    </row>
    <row r="3504" spans="1:15" x14ac:dyDescent="0.25">
      <c r="A3504">
        <v>3489</v>
      </c>
      <c r="B3504" s="84">
        <v>36886</v>
      </c>
      <c r="C3504" s="47">
        <v>29.56</v>
      </c>
      <c r="D3504" s="47">
        <v>29.69</v>
      </c>
      <c r="E3504" s="47">
        <v>29.38</v>
      </c>
      <c r="F3504" s="47">
        <v>29.44</v>
      </c>
      <c r="G3504" s="48">
        <v>650400</v>
      </c>
      <c r="H3504" s="47">
        <v>20.399999999999999</v>
      </c>
      <c r="I3504" s="51">
        <f t="shared" si="400"/>
        <v>0.69293478260869557</v>
      </c>
      <c r="J3504" s="51">
        <f t="shared" ca="1" si="401"/>
        <v>1</v>
      </c>
      <c r="K3504" s="47">
        <f t="shared" si="402"/>
        <v>20.48</v>
      </c>
      <c r="L3504" s="47">
        <f t="shared" si="403"/>
        <v>20.57</v>
      </c>
      <c r="M3504" s="47">
        <f t="shared" si="404"/>
        <v>20.36</v>
      </c>
      <c r="N3504" s="47">
        <f t="shared" si="405"/>
        <v>20.399999999999999</v>
      </c>
      <c r="O3504" s="48">
        <f t="shared" ca="1" si="406"/>
        <v>650400</v>
      </c>
    </row>
    <row r="3505" spans="1:15" x14ac:dyDescent="0.25">
      <c r="A3505">
        <v>3490</v>
      </c>
      <c r="B3505" s="84">
        <v>36882</v>
      </c>
      <c r="C3505" s="47">
        <v>29.94</v>
      </c>
      <c r="D3505" s="47">
        <v>30.22</v>
      </c>
      <c r="E3505" s="47">
        <v>29.25</v>
      </c>
      <c r="F3505" s="47">
        <v>29.62</v>
      </c>
      <c r="G3505" s="48">
        <v>942000</v>
      </c>
      <c r="H3505" s="47">
        <v>20.53</v>
      </c>
      <c r="I3505" s="51">
        <f t="shared" si="400"/>
        <v>0.69311276164753544</v>
      </c>
      <c r="J3505" s="51">
        <f t="shared" ca="1" si="401"/>
        <v>1</v>
      </c>
      <c r="K3505" s="47">
        <f t="shared" si="402"/>
        <v>20.75</v>
      </c>
      <c r="L3505" s="47">
        <f t="shared" si="403"/>
        <v>20.95</v>
      </c>
      <c r="M3505" s="47">
        <f t="shared" si="404"/>
        <v>20.27</v>
      </c>
      <c r="N3505" s="47">
        <f t="shared" si="405"/>
        <v>20.53</v>
      </c>
      <c r="O3505" s="48">
        <f t="shared" ca="1" si="406"/>
        <v>942000</v>
      </c>
    </row>
    <row r="3506" spans="1:15" x14ac:dyDescent="0.25">
      <c r="A3506">
        <v>3491</v>
      </c>
      <c r="B3506" s="84">
        <v>36881</v>
      </c>
      <c r="C3506" s="47">
        <v>29.62</v>
      </c>
      <c r="D3506" s="47">
        <v>29.81</v>
      </c>
      <c r="E3506" s="47">
        <v>28.94</v>
      </c>
      <c r="F3506" s="47">
        <v>29.25</v>
      </c>
      <c r="G3506" s="48">
        <v>1412900</v>
      </c>
      <c r="H3506" s="47">
        <v>20.27</v>
      </c>
      <c r="I3506" s="51">
        <f t="shared" si="400"/>
        <v>0.69299145299145293</v>
      </c>
      <c r="J3506" s="51">
        <f t="shared" ca="1" si="401"/>
        <v>1</v>
      </c>
      <c r="K3506" s="47">
        <f t="shared" si="402"/>
        <v>20.53</v>
      </c>
      <c r="L3506" s="47">
        <f t="shared" si="403"/>
        <v>20.66</v>
      </c>
      <c r="M3506" s="47">
        <f t="shared" si="404"/>
        <v>20.059999999999999</v>
      </c>
      <c r="N3506" s="47">
        <f t="shared" si="405"/>
        <v>20.27</v>
      </c>
      <c r="O3506" s="48">
        <f t="shared" ca="1" si="406"/>
        <v>1412900</v>
      </c>
    </row>
    <row r="3507" spans="1:15" x14ac:dyDescent="0.25">
      <c r="A3507">
        <v>3492</v>
      </c>
      <c r="B3507" s="84">
        <v>36880</v>
      </c>
      <c r="C3507" s="47">
        <v>30.12</v>
      </c>
      <c r="D3507" s="47">
        <v>30.12</v>
      </c>
      <c r="E3507" s="47">
        <v>29.56</v>
      </c>
      <c r="F3507" s="47">
        <v>29.62</v>
      </c>
      <c r="G3507" s="48">
        <v>776700</v>
      </c>
      <c r="H3507" s="47">
        <v>20.53</v>
      </c>
      <c r="I3507" s="51">
        <f t="shared" si="400"/>
        <v>0.69311276164753544</v>
      </c>
      <c r="J3507" s="51">
        <f t="shared" ca="1" si="401"/>
        <v>1</v>
      </c>
      <c r="K3507" s="47">
        <f t="shared" si="402"/>
        <v>20.88</v>
      </c>
      <c r="L3507" s="47">
        <f t="shared" si="403"/>
        <v>20.88</v>
      </c>
      <c r="M3507" s="47">
        <f t="shared" si="404"/>
        <v>20.49</v>
      </c>
      <c r="N3507" s="47">
        <f t="shared" si="405"/>
        <v>20.53</v>
      </c>
      <c r="O3507" s="48">
        <f t="shared" ca="1" si="406"/>
        <v>776700</v>
      </c>
    </row>
    <row r="3508" spans="1:15" x14ac:dyDescent="0.25">
      <c r="A3508">
        <v>3493</v>
      </c>
      <c r="B3508" s="84">
        <v>36879</v>
      </c>
      <c r="C3508" s="47">
        <v>28.94</v>
      </c>
      <c r="D3508" s="47">
        <v>30</v>
      </c>
      <c r="E3508" s="47">
        <v>28.88</v>
      </c>
      <c r="F3508" s="47">
        <v>29.94</v>
      </c>
      <c r="G3508" s="48">
        <v>1384000</v>
      </c>
      <c r="H3508" s="47">
        <v>20.75</v>
      </c>
      <c r="I3508" s="51">
        <f t="shared" si="400"/>
        <v>0.69305277221108885</v>
      </c>
      <c r="J3508" s="51">
        <f t="shared" ca="1" si="401"/>
        <v>1</v>
      </c>
      <c r="K3508" s="47">
        <f t="shared" si="402"/>
        <v>20.059999999999999</v>
      </c>
      <c r="L3508" s="47">
        <f t="shared" si="403"/>
        <v>20.79</v>
      </c>
      <c r="M3508" s="47">
        <f t="shared" si="404"/>
        <v>20.02</v>
      </c>
      <c r="N3508" s="47">
        <f t="shared" si="405"/>
        <v>20.75</v>
      </c>
      <c r="O3508" s="48">
        <f t="shared" ca="1" si="406"/>
        <v>1384000</v>
      </c>
    </row>
    <row r="3509" spans="1:15" x14ac:dyDescent="0.25">
      <c r="A3509">
        <v>3494</v>
      </c>
      <c r="B3509" s="84">
        <v>36878</v>
      </c>
      <c r="C3509" s="47">
        <v>28.94</v>
      </c>
      <c r="D3509" s="47">
        <v>29.12</v>
      </c>
      <c r="E3509" s="47">
        <v>28.88</v>
      </c>
      <c r="F3509" s="47">
        <v>28.94</v>
      </c>
      <c r="G3509" s="48">
        <v>874200</v>
      </c>
      <c r="H3509" s="47">
        <v>20.059999999999999</v>
      </c>
      <c r="I3509" s="51">
        <f t="shared" si="400"/>
        <v>0.69315825846579127</v>
      </c>
      <c r="J3509" s="51">
        <f t="shared" ca="1" si="401"/>
        <v>1</v>
      </c>
      <c r="K3509" s="47">
        <f t="shared" si="402"/>
        <v>20.059999999999999</v>
      </c>
      <c r="L3509" s="47">
        <f t="shared" si="403"/>
        <v>20.18</v>
      </c>
      <c r="M3509" s="47">
        <f t="shared" si="404"/>
        <v>20.02</v>
      </c>
      <c r="N3509" s="47">
        <f t="shared" si="405"/>
        <v>20.059999999999999</v>
      </c>
      <c r="O3509" s="48">
        <f t="shared" ca="1" si="406"/>
        <v>874200</v>
      </c>
    </row>
    <row r="3510" spans="1:15" x14ac:dyDescent="0.25">
      <c r="A3510">
        <v>3495</v>
      </c>
      <c r="B3510" s="84">
        <v>36875</v>
      </c>
      <c r="C3510" s="47">
        <v>28.69</v>
      </c>
      <c r="D3510" s="47">
        <v>29.06</v>
      </c>
      <c r="E3510" s="47">
        <v>28.62</v>
      </c>
      <c r="F3510" s="47">
        <v>28.88</v>
      </c>
      <c r="G3510" s="48">
        <v>1054900</v>
      </c>
      <c r="H3510" s="47">
        <v>20.010000000000002</v>
      </c>
      <c r="I3510" s="51">
        <f t="shared" si="400"/>
        <v>0.69286703601108046</v>
      </c>
      <c r="J3510" s="51">
        <f t="shared" ca="1" si="401"/>
        <v>1</v>
      </c>
      <c r="K3510" s="47">
        <f t="shared" si="402"/>
        <v>19.88</v>
      </c>
      <c r="L3510" s="47">
        <f t="shared" si="403"/>
        <v>20.13</v>
      </c>
      <c r="M3510" s="47">
        <f t="shared" si="404"/>
        <v>19.829999999999998</v>
      </c>
      <c r="N3510" s="47">
        <f t="shared" si="405"/>
        <v>20.010000000000002</v>
      </c>
      <c r="O3510" s="48">
        <f t="shared" ca="1" si="406"/>
        <v>1054900</v>
      </c>
    </row>
    <row r="3511" spans="1:15" x14ac:dyDescent="0.25">
      <c r="A3511">
        <v>3496</v>
      </c>
      <c r="B3511" s="84">
        <v>36874</v>
      </c>
      <c r="C3511" s="47">
        <v>28.12</v>
      </c>
      <c r="D3511" s="47">
        <v>29.12</v>
      </c>
      <c r="E3511" s="47">
        <v>28.12</v>
      </c>
      <c r="F3511" s="47">
        <v>28.62</v>
      </c>
      <c r="G3511" s="48">
        <v>1032200</v>
      </c>
      <c r="H3511" s="47">
        <v>19.84</v>
      </c>
      <c r="I3511" s="51">
        <f t="shared" si="400"/>
        <v>0.6932215234102026</v>
      </c>
      <c r="J3511" s="51">
        <f t="shared" ca="1" si="401"/>
        <v>1</v>
      </c>
      <c r="K3511" s="47">
        <f t="shared" si="402"/>
        <v>19.489999999999998</v>
      </c>
      <c r="L3511" s="47">
        <f t="shared" si="403"/>
        <v>20.190000000000001</v>
      </c>
      <c r="M3511" s="47">
        <f t="shared" si="404"/>
        <v>19.489999999999998</v>
      </c>
      <c r="N3511" s="47">
        <f t="shared" si="405"/>
        <v>19.84</v>
      </c>
      <c r="O3511" s="48">
        <f t="shared" ca="1" si="406"/>
        <v>1032200</v>
      </c>
    </row>
    <row r="3512" spans="1:15" x14ac:dyDescent="0.25">
      <c r="A3512">
        <v>3497</v>
      </c>
      <c r="B3512" s="84">
        <v>36873</v>
      </c>
      <c r="C3512" s="47">
        <v>29.12</v>
      </c>
      <c r="D3512" s="47">
        <v>29.25</v>
      </c>
      <c r="E3512" s="47">
        <v>28.25</v>
      </c>
      <c r="F3512" s="47">
        <v>28.25</v>
      </c>
      <c r="G3512" s="48">
        <v>870200</v>
      </c>
      <c r="H3512" s="47">
        <v>19.579999999999998</v>
      </c>
      <c r="I3512" s="51">
        <f t="shared" si="400"/>
        <v>0.69309734513274335</v>
      </c>
      <c r="J3512" s="51">
        <f t="shared" ca="1" si="401"/>
        <v>1</v>
      </c>
      <c r="K3512" s="47">
        <f t="shared" si="402"/>
        <v>20.18</v>
      </c>
      <c r="L3512" s="47">
        <f t="shared" si="403"/>
        <v>20.27</v>
      </c>
      <c r="M3512" s="47">
        <f t="shared" si="404"/>
        <v>19.579999999999998</v>
      </c>
      <c r="N3512" s="47">
        <f t="shared" si="405"/>
        <v>19.579999999999998</v>
      </c>
      <c r="O3512" s="48">
        <f t="shared" ca="1" si="406"/>
        <v>870200</v>
      </c>
    </row>
    <row r="3513" spans="1:15" x14ac:dyDescent="0.25">
      <c r="A3513">
        <v>3498</v>
      </c>
      <c r="B3513" s="84">
        <v>36872</v>
      </c>
      <c r="C3513" s="47">
        <v>29.56</v>
      </c>
      <c r="D3513" s="47">
        <v>29.62</v>
      </c>
      <c r="E3513" s="47">
        <v>28.75</v>
      </c>
      <c r="F3513" s="47">
        <v>29</v>
      </c>
      <c r="G3513" s="48">
        <v>1231200</v>
      </c>
      <c r="H3513" s="47">
        <v>20.100000000000001</v>
      </c>
      <c r="I3513" s="51">
        <f t="shared" si="400"/>
        <v>0.69310344827586212</v>
      </c>
      <c r="J3513" s="51">
        <f t="shared" ca="1" si="401"/>
        <v>1</v>
      </c>
      <c r="K3513" s="47">
        <f t="shared" si="402"/>
        <v>20.49</v>
      </c>
      <c r="L3513" s="47">
        <f t="shared" si="403"/>
        <v>20.53</v>
      </c>
      <c r="M3513" s="47">
        <f t="shared" si="404"/>
        <v>19.93</v>
      </c>
      <c r="N3513" s="47">
        <f t="shared" si="405"/>
        <v>20.100000000000001</v>
      </c>
      <c r="O3513" s="48">
        <f t="shared" ca="1" si="406"/>
        <v>1231200</v>
      </c>
    </row>
    <row r="3514" spans="1:15" x14ac:dyDescent="0.25">
      <c r="A3514">
        <v>3499</v>
      </c>
      <c r="B3514" s="84">
        <v>36871</v>
      </c>
      <c r="C3514" s="47">
        <v>30.06</v>
      </c>
      <c r="D3514" s="47">
        <v>30.75</v>
      </c>
      <c r="E3514" s="47">
        <v>29.81</v>
      </c>
      <c r="F3514" s="47">
        <v>29.81</v>
      </c>
      <c r="G3514" s="48">
        <v>1097600</v>
      </c>
      <c r="H3514" s="47">
        <v>20.66</v>
      </c>
      <c r="I3514" s="51">
        <f t="shared" si="400"/>
        <v>0.69305602146930567</v>
      </c>
      <c r="J3514" s="51">
        <f t="shared" ca="1" si="401"/>
        <v>1</v>
      </c>
      <c r="K3514" s="47">
        <f t="shared" si="402"/>
        <v>20.83</v>
      </c>
      <c r="L3514" s="47">
        <f t="shared" si="403"/>
        <v>21.31</v>
      </c>
      <c r="M3514" s="47">
        <f t="shared" si="404"/>
        <v>20.66</v>
      </c>
      <c r="N3514" s="47">
        <f t="shared" si="405"/>
        <v>20.66</v>
      </c>
      <c r="O3514" s="48">
        <f t="shared" ca="1" si="406"/>
        <v>1097600</v>
      </c>
    </row>
    <row r="3515" spans="1:15" x14ac:dyDescent="0.25">
      <c r="A3515">
        <v>3500</v>
      </c>
      <c r="B3515" s="84">
        <v>36868</v>
      </c>
      <c r="C3515" s="47">
        <v>29.62</v>
      </c>
      <c r="D3515" s="47">
        <v>30.38</v>
      </c>
      <c r="E3515" s="47">
        <v>29.44</v>
      </c>
      <c r="F3515" s="47">
        <v>30.12</v>
      </c>
      <c r="G3515" s="48">
        <v>757200</v>
      </c>
      <c r="H3515" s="47">
        <v>20.88</v>
      </c>
      <c r="I3515" s="51">
        <f t="shared" si="400"/>
        <v>0.69322709163346607</v>
      </c>
      <c r="J3515" s="51">
        <f t="shared" ca="1" si="401"/>
        <v>1</v>
      </c>
      <c r="K3515" s="47">
        <f t="shared" si="402"/>
        <v>20.53</v>
      </c>
      <c r="L3515" s="47">
        <f t="shared" si="403"/>
        <v>21.06</v>
      </c>
      <c r="M3515" s="47">
        <f t="shared" si="404"/>
        <v>20.41</v>
      </c>
      <c r="N3515" s="47">
        <f t="shared" si="405"/>
        <v>20.88</v>
      </c>
      <c r="O3515" s="48">
        <f t="shared" ca="1" si="406"/>
        <v>757200</v>
      </c>
    </row>
    <row r="3516" spans="1:15" x14ac:dyDescent="0.25">
      <c r="A3516">
        <v>3501</v>
      </c>
      <c r="B3516" s="84">
        <v>36867</v>
      </c>
      <c r="C3516" s="47">
        <v>29.75</v>
      </c>
      <c r="D3516" s="47">
        <v>30.06</v>
      </c>
      <c r="E3516" s="47">
        <v>29.56</v>
      </c>
      <c r="F3516" s="47">
        <v>29.69</v>
      </c>
      <c r="G3516" s="48">
        <v>641100</v>
      </c>
      <c r="H3516" s="47">
        <v>20.58</v>
      </c>
      <c r="I3516" s="51">
        <f t="shared" si="400"/>
        <v>0.69316268103738621</v>
      </c>
      <c r="J3516" s="51">
        <f t="shared" ca="1" si="401"/>
        <v>1</v>
      </c>
      <c r="K3516" s="47">
        <f t="shared" si="402"/>
        <v>20.62</v>
      </c>
      <c r="L3516" s="47">
        <f t="shared" si="403"/>
        <v>20.84</v>
      </c>
      <c r="M3516" s="47">
        <f t="shared" si="404"/>
        <v>20.49</v>
      </c>
      <c r="N3516" s="47">
        <f t="shared" si="405"/>
        <v>20.58</v>
      </c>
      <c r="O3516" s="48">
        <f t="shared" ca="1" si="406"/>
        <v>641100</v>
      </c>
    </row>
    <row r="3517" spans="1:15" x14ac:dyDescent="0.25">
      <c r="A3517">
        <v>3502</v>
      </c>
      <c r="B3517" s="84">
        <v>36866</v>
      </c>
      <c r="C3517" s="47">
        <v>30</v>
      </c>
      <c r="D3517" s="47">
        <v>30.19</v>
      </c>
      <c r="E3517" s="47">
        <v>29.81</v>
      </c>
      <c r="F3517" s="47">
        <v>29.94</v>
      </c>
      <c r="G3517" s="48">
        <v>1721900</v>
      </c>
      <c r="H3517" s="47">
        <v>20.75</v>
      </c>
      <c r="I3517" s="51">
        <f t="shared" si="400"/>
        <v>0.69305277221108885</v>
      </c>
      <c r="J3517" s="51">
        <f t="shared" ca="1" si="401"/>
        <v>1</v>
      </c>
      <c r="K3517" s="47">
        <f t="shared" si="402"/>
        <v>20.79</v>
      </c>
      <c r="L3517" s="47">
        <f t="shared" si="403"/>
        <v>20.92</v>
      </c>
      <c r="M3517" s="47">
        <f t="shared" si="404"/>
        <v>20.66</v>
      </c>
      <c r="N3517" s="47">
        <f t="shared" si="405"/>
        <v>20.75</v>
      </c>
      <c r="O3517" s="48">
        <f t="shared" ca="1" si="406"/>
        <v>1721900</v>
      </c>
    </row>
    <row r="3518" spans="1:15" x14ac:dyDescent="0.25">
      <c r="A3518">
        <v>3503</v>
      </c>
      <c r="B3518" s="84">
        <v>36865</v>
      </c>
      <c r="C3518" s="47">
        <v>29.5</v>
      </c>
      <c r="D3518" s="47">
        <v>30.25</v>
      </c>
      <c r="E3518" s="47">
        <v>29.5</v>
      </c>
      <c r="F3518" s="47">
        <v>29.81</v>
      </c>
      <c r="G3518" s="48">
        <v>1160400</v>
      </c>
      <c r="H3518" s="47">
        <v>20.66</v>
      </c>
      <c r="I3518" s="51">
        <f t="shared" si="400"/>
        <v>0.69305602146930567</v>
      </c>
      <c r="J3518" s="51">
        <f t="shared" ca="1" si="401"/>
        <v>1</v>
      </c>
      <c r="K3518" s="47">
        <f t="shared" si="402"/>
        <v>20.45</v>
      </c>
      <c r="L3518" s="47">
        <f t="shared" si="403"/>
        <v>20.96</v>
      </c>
      <c r="M3518" s="47">
        <f t="shared" si="404"/>
        <v>20.45</v>
      </c>
      <c r="N3518" s="47">
        <f t="shared" si="405"/>
        <v>20.66</v>
      </c>
      <c r="O3518" s="48">
        <f t="shared" ca="1" si="406"/>
        <v>1160400</v>
      </c>
    </row>
    <row r="3519" spans="1:15" x14ac:dyDescent="0.25">
      <c r="A3519">
        <v>3504</v>
      </c>
      <c r="B3519" s="84">
        <v>36864</v>
      </c>
      <c r="C3519" s="47">
        <v>29.69</v>
      </c>
      <c r="D3519" s="47">
        <v>30.12</v>
      </c>
      <c r="E3519" s="47">
        <v>29.19</v>
      </c>
      <c r="F3519" s="47">
        <v>29.81</v>
      </c>
      <c r="G3519" s="48">
        <v>1360000</v>
      </c>
      <c r="H3519" s="47">
        <v>20.66</v>
      </c>
      <c r="I3519" s="51">
        <f t="shared" si="400"/>
        <v>0.69305602146930567</v>
      </c>
      <c r="J3519" s="51">
        <f t="shared" ca="1" si="401"/>
        <v>1</v>
      </c>
      <c r="K3519" s="47">
        <f t="shared" si="402"/>
        <v>20.58</v>
      </c>
      <c r="L3519" s="47">
        <f t="shared" si="403"/>
        <v>20.87</v>
      </c>
      <c r="M3519" s="47">
        <f t="shared" si="404"/>
        <v>20.23</v>
      </c>
      <c r="N3519" s="47">
        <f t="shared" si="405"/>
        <v>20.66</v>
      </c>
      <c r="O3519" s="48">
        <f t="shared" ca="1" si="406"/>
        <v>1360000</v>
      </c>
    </row>
    <row r="3520" spans="1:15" x14ac:dyDescent="0.25">
      <c r="A3520">
        <v>3505</v>
      </c>
      <c r="B3520" s="84">
        <v>36861</v>
      </c>
      <c r="C3520" s="47">
        <v>31</v>
      </c>
      <c r="D3520" s="47">
        <v>31</v>
      </c>
      <c r="E3520" s="47">
        <v>27</v>
      </c>
      <c r="F3520" s="47">
        <v>29.81</v>
      </c>
      <c r="G3520" s="48">
        <v>5173200</v>
      </c>
      <c r="H3520" s="47">
        <v>20.66</v>
      </c>
      <c r="I3520" s="51">
        <f t="shared" si="400"/>
        <v>0.69305602146930567</v>
      </c>
      <c r="J3520" s="51">
        <f t="shared" ca="1" si="401"/>
        <v>1</v>
      </c>
      <c r="K3520" s="47">
        <f t="shared" si="402"/>
        <v>21.48</v>
      </c>
      <c r="L3520" s="47">
        <f t="shared" si="403"/>
        <v>21.48</v>
      </c>
      <c r="M3520" s="47">
        <f t="shared" si="404"/>
        <v>18.71</v>
      </c>
      <c r="N3520" s="47">
        <f t="shared" si="405"/>
        <v>20.66</v>
      </c>
      <c r="O3520" s="48">
        <f t="shared" ca="1" si="406"/>
        <v>5173200</v>
      </c>
    </row>
    <row r="3521" spans="1:15" x14ac:dyDescent="0.25">
      <c r="A3521">
        <v>3506</v>
      </c>
      <c r="B3521" s="84">
        <v>36860</v>
      </c>
      <c r="C3521" s="47">
        <v>35.25</v>
      </c>
      <c r="D3521" s="47">
        <v>35.25</v>
      </c>
      <c r="E3521" s="47">
        <v>33.619999999999997</v>
      </c>
      <c r="F3521" s="47">
        <v>35.06</v>
      </c>
      <c r="G3521" s="48">
        <v>849900</v>
      </c>
      <c r="H3521" s="47">
        <v>24.3</v>
      </c>
      <c r="I3521" s="51">
        <f t="shared" si="400"/>
        <v>0.69309754706217908</v>
      </c>
      <c r="J3521" s="51">
        <f t="shared" ca="1" si="401"/>
        <v>1</v>
      </c>
      <c r="K3521" s="47">
        <f t="shared" si="402"/>
        <v>24.43</v>
      </c>
      <c r="L3521" s="47">
        <f t="shared" si="403"/>
        <v>24.43</v>
      </c>
      <c r="M3521" s="47">
        <f t="shared" si="404"/>
        <v>23.3</v>
      </c>
      <c r="N3521" s="47">
        <f t="shared" si="405"/>
        <v>24.3</v>
      </c>
      <c r="O3521" s="48">
        <f t="shared" ca="1" si="406"/>
        <v>849900</v>
      </c>
    </row>
    <row r="3522" spans="1:15" x14ac:dyDescent="0.25">
      <c r="A3522">
        <v>3507</v>
      </c>
      <c r="B3522" s="84">
        <v>36859</v>
      </c>
      <c r="C3522" s="47">
        <v>33.619999999999997</v>
      </c>
      <c r="D3522" s="47">
        <v>35.44</v>
      </c>
      <c r="E3522" s="47">
        <v>33.31</v>
      </c>
      <c r="F3522" s="47">
        <v>35.380000000000003</v>
      </c>
      <c r="G3522" s="48">
        <v>1041400</v>
      </c>
      <c r="H3522" s="47">
        <v>24.52</v>
      </c>
      <c r="I3522" s="51">
        <f t="shared" si="400"/>
        <v>0.69304691916336902</v>
      </c>
      <c r="J3522" s="51">
        <f t="shared" ca="1" si="401"/>
        <v>1</v>
      </c>
      <c r="K3522" s="47">
        <f t="shared" si="402"/>
        <v>23.3</v>
      </c>
      <c r="L3522" s="47">
        <f t="shared" si="403"/>
        <v>24.56</v>
      </c>
      <c r="M3522" s="47">
        <f t="shared" si="404"/>
        <v>23.09</v>
      </c>
      <c r="N3522" s="47">
        <f t="shared" si="405"/>
        <v>24.52</v>
      </c>
      <c r="O3522" s="48">
        <f t="shared" ca="1" si="406"/>
        <v>1041400</v>
      </c>
    </row>
    <row r="3523" spans="1:15" x14ac:dyDescent="0.25">
      <c r="A3523">
        <v>3508</v>
      </c>
      <c r="B3523" s="84">
        <v>36858</v>
      </c>
      <c r="C3523" s="47">
        <v>34</v>
      </c>
      <c r="D3523" s="47">
        <v>34</v>
      </c>
      <c r="E3523" s="47">
        <v>33.380000000000003</v>
      </c>
      <c r="F3523" s="47">
        <v>33.619999999999997</v>
      </c>
      <c r="G3523" s="48">
        <v>839900</v>
      </c>
      <c r="H3523" s="47">
        <v>23.3</v>
      </c>
      <c r="I3523" s="51">
        <f t="shared" si="400"/>
        <v>0.69303985722784067</v>
      </c>
      <c r="J3523" s="51">
        <f t="shared" ca="1" si="401"/>
        <v>1</v>
      </c>
      <c r="K3523" s="47">
        <f t="shared" si="402"/>
        <v>23.56</v>
      </c>
      <c r="L3523" s="47">
        <f t="shared" si="403"/>
        <v>23.56</v>
      </c>
      <c r="M3523" s="47">
        <f t="shared" si="404"/>
        <v>23.13</v>
      </c>
      <c r="N3523" s="47">
        <f t="shared" si="405"/>
        <v>23.3</v>
      </c>
      <c r="O3523" s="48">
        <f t="shared" ca="1" si="406"/>
        <v>839900</v>
      </c>
    </row>
    <row r="3524" spans="1:15" x14ac:dyDescent="0.25">
      <c r="A3524">
        <v>3509</v>
      </c>
      <c r="B3524" s="84">
        <v>36857</v>
      </c>
      <c r="C3524" s="47">
        <v>35.5</v>
      </c>
      <c r="D3524" s="47">
        <v>35.5</v>
      </c>
      <c r="E3524" s="47">
        <v>33.880000000000003</v>
      </c>
      <c r="F3524" s="47">
        <v>34</v>
      </c>
      <c r="G3524" s="48">
        <v>922300</v>
      </c>
      <c r="H3524" s="47">
        <v>23.56</v>
      </c>
      <c r="I3524" s="51">
        <f t="shared" si="400"/>
        <v>0.69294117647058817</v>
      </c>
      <c r="J3524" s="51">
        <f t="shared" ca="1" si="401"/>
        <v>1</v>
      </c>
      <c r="K3524" s="47">
        <f t="shared" si="402"/>
        <v>24.6</v>
      </c>
      <c r="L3524" s="47">
        <f t="shared" si="403"/>
        <v>24.6</v>
      </c>
      <c r="M3524" s="47">
        <f t="shared" si="404"/>
        <v>23.48</v>
      </c>
      <c r="N3524" s="47">
        <f t="shared" si="405"/>
        <v>23.56</v>
      </c>
      <c r="O3524" s="48">
        <f t="shared" ca="1" si="406"/>
        <v>922300</v>
      </c>
    </row>
    <row r="3525" spans="1:15" x14ac:dyDescent="0.25">
      <c r="A3525">
        <v>3510</v>
      </c>
      <c r="B3525" s="84">
        <v>36854</v>
      </c>
      <c r="C3525" s="47">
        <v>35.44</v>
      </c>
      <c r="D3525" s="47">
        <v>35.44</v>
      </c>
      <c r="E3525" s="47">
        <v>35.25</v>
      </c>
      <c r="F3525" s="47">
        <v>35.380000000000003</v>
      </c>
      <c r="G3525" s="48">
        <v>336800</v>
      </c>
      <c r="H3525" s="47">
        <v>24.52</v>
      </c>
      <c r="I3525" s="51">
        <f t="shared" si="400"/>
        <v>0.69304691916336902</v>
      </c>
      <c r="J3525" s="51">
        <f t="shared" ca="1" si="401"/>
        <v>1</v>
      </c>
      <c r="K3525" s="47">
        <f t="shared" si="402"/>
        <v>24.56</v>
      </c>
      <c r="L3525" s="47">
        <f t="shared" si="403"/>
        <v>24.56</v>
      </c>
      <c r="M3525" s="47">
        <f t="shared" si="404"/>
        <v>24.43</v>
      </c>
      <c r="N3525" s="47">
        <f t="shared" si="405"/>
        <v>24.52</v>
      </c>
      <c r="O3525" s="48">
        <f t="shared" ca="1" si="406"/>
        <v>336800</v>
      </c>
    </row>
    <row r="3526" spans="1:15" x14ac:dyDescent="0.25">
      <c r="A3526">
        <v>3511</v>
      </c>
      <c r="B3526" s="84">
        <v>36852</v>
      </c>
      <c r="C3526" s="47">
        <v>35.619999999999997</v>
      </c>
      <c r="D3526" s="47">
        <v>35.69</v>
      </c>
      <c r="E3526" s="47">
        <v>34.380000000000003</v>
      </c>
      <c r="F3526" s="47">
        <v>35.44</v>
      </c>
      <c r="G3526" s="48">
        <v>1718800</v>
      </c>
      <c r="H3526" s="47">
        <v>24.56</v>
      </c>
      <c r="I3526" s="51">
        <f t="shared" si="400"/>
        <v>0.69300225733634313</v>
      </c>
      <c r="J3526" s="51">
        <f t="shared" ca="1" si="401"/>
        <v>1</v>
      </c>
      <c r="K3526" s="47">
        <f t="shared" si="402"/>
        <v>24.68</v>
      </c>
      <c r="L3526" s="47">
        <f t="shared" si="403"/>
        <v>24.73</v>
      </c>
      <c r="M3526" s="47">
        <f t="shared" si="404"/>
        <v>23.83</v>
      </c>
      <c r="N3526" s="47">
        <f t="shared" si="405"/>
        <v>24.56</v>
      </c>
      <c r="O3526" s="48">
        <f t="shared" ca="1" si="406"/>
        <v>1718800</v>
      </c>
    </row>
    <row r="3527" spans="1:15" x14ac:dyDescent="0.25">
      <c r="A3527">
        <v>3512</v>
      </c>
      <c r="B3527" s="84">
        <v>36851</v>
      </c>
      <c r="C3527" s="47">
        <v>34.25</v>
      </c>
      <c r="D3527" s="47">
        <v>35.81</v>
      </c>
      <c r="E3527" s="47">
        <v>34</v>
      </c>
      <c r="F3527" s="47">
        <v>35.81</v>
      </c>
      <c r="G3527" s="48">
        <v>2343900</v>
      </c>
      <c r="H3527" s="47">
        <v>24.82</v>
      </c>
      <c r="I3527" s="51">
        <f t="shared" si="400"/>
        <v>0.69310248533929064</v>
      </c>
      <c r="J3527" s="51">
        <f t="shared" ca="1" si="401"/>
        <v>1</v>
      </c>
      <c r="K3527" s="47">
        <f t="shared" si="402"/>
        <v>23.74</v>
      </c>
      <c r="L3527" s="47">
        <f t="shared" si="403"/>
        <v>24.82</v>
      </c>
      <c r="M3527" s="47">
        <f t="shared" si="404"/>
        <v>23.57</v>
      </c>
      <c r="N3527" s="47">
        <f t="shared" si="405"/>
        <v>24.82</v>
      </c>
      <c r="O3527" s="48">
        <f t="shared" ca="1" si="406"/>
        <v>2343900</v>
      </c>
    </row>
    <row r="3528" spans="1:15" x14ac:dyDescent="0.25">
      <c r="A3528">
        <v>3513</v>
      </c>
      <c r="B3528" s="84">
        <v>36850</v>
      </c>
      <c r="C3528" s="47">
        <v>34</v>
      </c>
      <c r="D3528" s="47">
        <v>34.119999999999997</v>
      </c>
      <c r="E3528" s="47">
        <v>33.5</v>
      </c>
      <c r="F3528" s="47">
        <v>34.06</v>
      </c>
      <c r="G3528" s="48">
        <v>968200</v>
      </c>
      <c r="H3528" s="47">
        <v>23.61</v>
      </c>
      <c r="I3528" s="51">
        <f t="shared" si="400"/>
        <v>0.6931884908984145</v>
      </c>
      <c r="J3528" s="51">
        <f t="shared" ca="1" si="401"/>
        <v>1</v>
      </c>
      <c r="K3528" s="47">
        <f t="shared" si="402"/>
        <v>23.57</v>
      </c>
      <c r="L3528" s="47">
        <f t="shared" si="403"/>
        <v>23.65</v>
      </c>
      <c r="M3528" s="47">
        <f t="shared" si="404"/>
        <v>23.22</v>
      </c>
      <c r="N3528" s="47">
        <f t="shared" si="405"/>
        <v>23.61</v>
      </c>
      <c r="O3528" s="48">
        <f t="shared" ca="1" si="406"/>
        <v>968200</v>
      </c>
    </row>
    <row r="3529" spans="1:15" x14ac:dyDescent="0.25">
      <c r="A3529">
        <v>3514</v>
      </c>
      <c r="B3529" s="84">
        <v>36847</v>
      </c>
      <c r="C3529" s="47">
        <v>34</v>
      </c>
      <c r="D3529" s="47">
        <v>34.19</v>
      </c>
      <c r="E3529" s="47">
        <v>33.75</v>
      </c>
      <c r="F3529" s="47">
        <v>34</v>
      </c>
      <c r="G3529" s="48">
        <v>775900</v>
      </c>
      <c r="H3529" s="47">
        <v>23.56</v>
      </c>
      <c r="I3529" s="51">
        <f t="shared" si="400"/>
        <v>0.69294117647058817</v>
      </c>
      <c r="J3529" s="51">
        <f t="shared" ca="1" si="401"/>
        <v>1</v>
      </c>
      <c r="K3529" s="47">
        <f t="shared" si="402"/>
        <v>23.56</v>
      </c>
      <c r="L3529" s="47">
        <f t="shared" si="403"/>
        <v>23.69</v>
      </c>
      <c r="M3529" s="47">
        <f t="shared" si="404"/>
        <v>23.39</v>
      </c>
      <c r="N3529" s="47">
        <f t="shared" si="405"/>
        <v>23.56</v>
      </c>
      <c r="O3529" s="48">
        <f t="shared" ca="1" si="406"/>
        <v>775900</v>
      </c>
    </row>
    <row r="3530" spans="1:15" x14ac:dyDescent="0.25">
      <c r="A3530">
        <v>3515</v>
      </c>
      <c r="B3530" s="84">
        <v>36846</v>
      </c>
      <c r="C3530" s="47">
        <v>33.619999999999997</v>
      </c>
      <c r="D3530" s="47">
        <v>34.25</v>
      </c>
      <c r="E3530" s="47">
        <v>33.619999999999997</v>
      </c>
      <c r="F3530" s="47">
        <v>33.94</v>
      </c>
      <c r="G3530" s="48">
        <v>871800</v>
      </c>
      <c r="H3530" s="47">
        <v>23.52</v>
      </c>
      <c r="I3530" s="51">
        <f t="shared" si="400"/>
        <v>0.69298762522097823</v>
      </c>
      <c r="J3530" s="51">
        <f t="shared" ca="1" si="401"/>
        <v>1</v>
      </c>
      <c r="K3530" s="47">
        <f t="shared" si="402"/>
        <v>23.3</v>
      </c>
      <c r="L3530" s="47">
        <f t="shared" si="403"/>
        <v>23.73</v>
      </c>
      <c r="M3530" s="47">
        <f t="shared" si="404"/>
        <v>23.3</v>
      </c>
      <c r="N3530" s="47">
        <f t="shared" si="405"/>
        <v>23.52</v>
      </c>
      <c r="O3530" s="48">
        <f t="shared" ca="1" si="406"/>
        <v>871800</v>
      </c>
    </row>
    <row r="3531" spans="1:15" x14ac:dyDescent="0.25">
      <c r="A3531">
        <v>3516</v>
      </c>
      <c r="B3531" s="84">
        <v>36845</v>
      </c>
      <c r="C3531" s="47">
        <v>34.25</v>
      </c>
      <c r="D3531" s="47">
        <v>34.25</v>
      </c>
      <c r="E3531" s="47">
        <v>33.75</v>
      </c>
      <c r="F3531" s="47">
        <v>33.75</v>
      </c>
      <c r="G3531" s="48">
        <v>605500</v>
      </c>
      <c r="H3531" s="47">
        <v>23.39</v>
      </c>
      <c r="I3531" s="51">
        <f t="shared" si="400"/>
        <v>0.69303703703703701</v>
      </c>
      <c r="J3531" s="51">
        <f t="shared" ca="1" si="401"/>
        <v>1</v>
      </c>
      <c r="K3531" s="47">
        <f t="shared" si="402"/>
        <v>23.74</v>
      </c>
      <c r="L3531" s="47">
        <f t="shared" si="403"/>
        <v>23.74</v>
      </c>
      <c r="M3531" s="47">
        <f t="shared" si="404"/>
        <v>23.39</v>
      </c>
      <c r="N3531" s="47">
        <f t="shared" si="405"/>
        <v>23.39</v>
      </c>
      <c r="O3531" s="48">
        <f t="shared" ca="1" si="406"/>
        <v>605500</v>
      </c>
    </row>
    <row r="3532" spans="1:15" x14ac:dyDescent="0.25">
      <c r="A3532">
        <v>3517</v>
      </c>
      <c r="B3532" s="84">
        <v>36844</v>
      </c>
      <c r="C3532" s="47">
        <v>34</v>
      </c>
      <c r="D3532" s="47">
        <v>34.25</v>
      </c>
      <c r="E3532" s="47">
        <v>33.75</v>
      </c>
      <c r="F3532" s="47">
        <v>33.94</v>
      </c>
      <c r="G3532" s="48">
        <v>838100</v>
      </c>
      <c r="H3532" s="47">
        <v>23.52</v>
      </c>
      <c r="I3532" s="51">
        <f t="shared" si="400"/>
        <v>0.69298762522097823</v>
      </c>
      <c r="J3532" s="51">
        <f t="shared" ca="1" si="401"/>
        <v>1</v>
      </c>
      <c r="K3532" s="47">
        <f t="shared" si="402"/>
        <v>23.56</v>
      </c>
      <c r="L3532" s="47">
        <f t="shared" si="403"/>
        <v>23.73</v>
      </c>
      <c r="M3532" s="47">
        <f t="shared" si="404"/>
        <v>23.39</v>
      </c>
      <c r="N3532" s="47">
        <f t="shared" si="405"/>
        <v>23.52</v>
      </c>
      <c r="O3532" s="48">
        <f t="shared" ca="1" si="406"/>
        <v>838100</v>
      </c>
    </row>
    <row r="3533" spans="1:15" x14ac:dyDescent="0.25">
      <c r="A3533">
        <v>3518</v>
      </c>
      <c r="B3533" s="84">
        <v>36843</v>
      </c>
      <c r="C3533" s="47">
        <v>34.31</v>
      </c>
      <c r="D3533" s="47">
        <v>34.31</v>
      </c>
      <c r="E3533" s="47">
        <v>33.75</v>
      </c>
      <c r="F3533" s="47">
        <v>33.94</v>
      </c>
      <c r="G3533" s="48">
        <v>1209900</v>
      </c>
      <c r="H3533" s="47">
        <v>23.52</v>
      </c>
      <c r="I3533" s="51">
        <f t="shared" si="400"/>
        <v>0.69298762522097823</v>
      </c>
      <c r="J3533" s="51">
        <f t="shared" ca="1" si="401"/>
        <v>1</v>
      </c>
      <c r="K3533" s="47">
        <f t="shared" si="402"/>
        <v>23.78</v>
      </c>
      <c r="L3533" s="47">
        <f t="shared" si="403"/>
        <v>23.78</v>
      </c>
      <c r="M3533" s="47">
        <f t="shared" si="404"/>
        <v>23.39</v>
      </c>
      <c r="N3533" s="47">
        <f t="shared" si="405"/>
        <v>23.52</v>
      </c>
      <c r="O3533" s="48">
        <f t="shared" ca="1" si="406"/>
        <v>1209900</v>
      </c>
    </row>
    <row r="3534" spans="1:15" x14ac:dyDescent="0.25">
      <c r="A3534">
        <v>3519</v>
      </c>
      <c r="B3534" s="84">
        <v>36840</v>
      </c>
      <c r="C3534" s="47">
        <v>34.380000000000003</v>
      </c>
      <c r="D3534" s="47">
        <v>34.380000000000003</v>
      </c>
      <c r="E3534" s="47">
        <v>33.75</v>
      </c>
      <c r="F3534" s="47">
        <v>34</v>
      </c>
      <c r="G3534" s="48">
        <v>727100</v>
      </c>
      <c r="H3534" s="47">
        <v>23.56</v>
      </c>
      <c r="I3534" s="51">
        <f t="shared" si="400"/>
        <v>0.69294117647058817</v>
      </c>
      <c r="J3534" s="51">
        <f t="shared" ca="1" si="401"/>
        <v>1</v>
      </c>
      <c r="K3534" s="47">
        <f t="shared" si="402"/>
        <v>23.82</v>
      </c>
      <c r="L3534" s="47">
        <f t="shared" si="403"/>
        <v>23.82</v>
      </c>
      <c r="M3534" s="47">
        <f t="shared" si="404"/>
        <v>23.39</v>
      </c>
      <c r="N3534" s="47">
        <f t="shared" si="405"/>
        <v>23.56</v>
      </c>
      <c r="O3534" s="48">
        <f t="shared" ca="1" si="406"/>
        <v>727100</v>
      </c>
    </row>
    <row r="3535" spans="1:15" x14ac:dyDescent="0.25">
      <c r="A3535">
        <v>3520</v>
      </c>
      <c r="B3535" s="84">
        <v>36839</v>
      </c>
      <c r="C3535" s="47">
        <v>33.75</v>
      </c>
      <c r="D3535" s="47">
        <v>34.25</v>
      </c>
      <c r="E3535" s="47">
        <v>32.69</v>
      </c>
      <c r="F3535" s="47">
        <v>34.25</v>
      </c>
      <c r="G3535" s="48">
        <v>655600</v>
      </c>
      <c r="H3535" s="47">
        <v>23.74</v>
      </c>
      <c r="I3535" s="51">
        <f t="shared" si="400"/>
        <v>0.69313868613138685</v>
      </c>
      <c r="J3535" s="51">
        <f t="shared" ca="1" si="401"/>
        <v>1</v>
      </c>
      <c r="K3535" s="47">
        <f t="shared" si="402"/>
        <v>23.39</v>
      </c>
      <c r="L3535" s="47">
        <f t="shared" si="403"/>
        <v>23.74</v>
      </c>
      <c r="M3535" s="47">
        <f t="shared" si="404"/>
        <v>22.66</v>
      </c>
      <c r="N3535" s="47">
        <f t="shared" si="405"/>
        <v>23.74</v>
      </c>
      <c r="O3535" s="48">
        <f t="shared" ca="1" si="406"/>
        <v>655600</v>
      </c>
    </row>
    <row r="3536" spans="1:15" x14ac:dyDescent="0.25">
      <c r="A3536">
        <v>3521</v>
      </c>
      <c r="B3536" s="84">
        <v>36838</v>
      </c>
      <c r="C3536" s="47">
        <v>33.94</v>
      </c>
      <c r="D3536" s="47">
        <v>34.56</v>
      </c>
      <c r="E3536" s="47">
        <v>33.69</v>
      </c>
      <c r="F3536" s="47">
        <v>33.75</v>
      </c>
      <c r="G3536" s="48">
        <v>634000</v>
      </c>
      <c r="H3536" s="47">
        <v>23.39</v>
      </c>
      <c r="I3536" s="51">
        <f t="shared" si="400"/>
        <v>0.69303703703703701</v>
      </c>
      <c r="J3536" s="51">
        <f t="shared" ca="1" si="401"/>
        <v>1</v>
      </c>
      <c r="K3536" s="47">
        <f t="shared" si="402"/>
        <v>23.52</v>
      </c>
      <c r="L3536" s="47">
        <f t="shared" si="403"/>
        <v>23.95</v>
      </c>
      <c r="M3536" s="47">
        <f t="shared" si="404"/>
        <v>23.35</v>
      </c>
      <c r="N3536" s="47">
        <f t="shared" si="405"/>
        <v>23.39</v>
      </c>
      <c r="O3536" s="48">
        <f t="shared" ca="1" si="406"/>
        <v>634000</v>
      </c>
    </row>
    <row r="3537" spans="1:15" x14ac:dyDescent="0.25">
      <c r="A3537">
        <v>3522</v>
      </c>
      <c r="B3537" s="84">
        <v>36837</v>
      </c>
      <c r="C3537" s="47">
        <v>34.619999999999997</v>
      </c>
      <c r="D3537" s="47">
        <v>34.619999999999997</v>
      </c>
      <c r="E3537" s="47">
        <v>33.380000000000003</v>
      </c>
      <c r="F3537" s="47">
        <v>33.94</v>
      </c>
      <c r="G3537" s="48">
        <v>747700</v>
      </c>
      <c r="H3537" s="47">
        <v>23.52</v>
      </c>
      <c r="I3537" s="51">
        <f t="shared" ref="I3537:I3600" si="407">H3537/F3537</f>
        <v>0.69298762522097823</v>
      </c>
      <c r="J3537" s="51">
        <f t="shared" ref="J3537:J3600" ca="1" si="408">INDEX(OFFSET($T$15,0,0,$S$13+1,1),MATCH(B3537,OFFSET($Q$15,0,0,$S$13+1,1),-1))</f>
        <v>1</v>
      </c>
      <c r="K3537" s="47">
        <f t="shared" ref="K3537:K3600" si="409">ROUND($I3537*C3537,2)</f>
        <v>23.99</v>
      </c>
      <c r="L3537" s="47">
        <f t="shared" ref="L3537:L3600" si="410">ROUND($I3537*D3537,2)</f>
        <v>23.99</v>
      </c>
      <c r="M3537" s="47">
        <f t="shared" ref="M3537:M3600" si="411">ROUND($I3537*E3537,2)</f>
        <v>23.13</v>
      </c>
      <c r="N3537" s="47">
        <f t="shared" ref="N3537:N3600" si="412">ROUND($I3537*F3537,2)</f>
        <v>23.52</v>
      </c>
      <c r="O3537" s="48">
        <f t="shared" ref="O3537:O3600" ca="1" si="413">G3537*J3537</f>
        <v>747700</v>
      </c>
    </row>
    <row r="3538" spans="1:15" x14ac:dyDescent="0.25">
      <c r="A3538">
        <v>3523</v>
      </c>
      <c r="B3538" s="84">
        <v>36836</v>
      </c>
      <c r="C3538" s="47">
        <v>34.25</v>
      </c>
      <c r="D3538" s="47">
        <v>34.69</v>
      </c>
      <c r="E3538" s="47">
        <v>33.94</v>
      </c>
      <c r="F3538" s="47">
        <v>34.619999999999997</v>
      </c>
      <c r="G3538" s="48">
        <v>952100</v>
      </c>
      <c r="H3538" s="47">
        <v>24</v>
      </c>
      <c r="I3538" s="51">
        <f t="shared" si="407"/>
        <v>0.69324090121317161</v>
      </c>
      <c r="J3538" s="51">
        <f t="shared" ca="1" si="408"/>
        <v>1</v>
      </c>
      <c r="K3538" s="47">
        <f t="shared" si="409"/>
        <v>23.74</v>
      </c>
      <c r="L3538" s="47">
        <f t="shared" si="410"/>
        <v>24.05</v>
      </c>
      <c r="M3538" s="47">
        <f t="shared" si="411"/>
        <v>23.53</v>
      </c>
      <c r="N3538" s="47">
        <f t="shared" si="412"/>
        <v>24</v>
      </c>
      <c r="O3538" s="48">
        <f t="shared" ca="1" si="413"/>
        <v>952100</v>
      </c>
    </row>
    <row r="3539" spans="1:15" x14ac:dyDescent="0.25">
      <c r="A3539">
        <v>3524</v>
      </c>
      <c r="B3539" s="84">
        <v>36833</v>
      </c>
      <c r="C3539" s="47">
        <v>35.06</v>
      </c>
      <c r="D3539" s="47">
        <v>35.119999999999997</v>
      </c>
      <c r="E3539" s="47">
        <v>33.81</v>
      </c>
      <c r="F3539" s="47">
        <v>34.75</v>
      </c>
      <c r="G3539" s="48">
        <v>828100</v>
      </c>
      <c r="H3539" s="47">
        <v>24.08</v>
      </c>
      <c r="I3539" s="51">
        <f t="shared" si="407"/>
        <v>0.69294964028776973</v>
      </c>
      <c r="J3539" s="51">
        <f t="shared" ca="1" si="408"/>
        <v>1</v>
      </c>
      <c r="K3539" s="47">
        <f t="shared" si="409"/>
        <v>24.29</v>
      </c>
      <c r="L3539" s="47">
        <f t="shared" si="410"/>
        <v>24.34</v>
      </c>
      <c r="M3539" s="47">
        <f t="shared" si="411"/>
        <v>23.43</v>
      </c>
      <c r="N3539" s="47">
        <f t="shared" si="412"/>
        <v>24.08</v>
      </c>
      <c r="O3539" s="48">
        <f t="shared" ca="1" si="413"/>
        <v>828100</v>
      </c>
    </row>
    <row r="3540" spans="1:15" x14ac:dyDescent="0.25">
      <c r="A3540">
        <v>3525</v>
      </c>
      <c r="B3540" s="84">
        <v>36832</v>
      </c>
      <c r="C3540" s="47">
        <v>34.619999999999997</v>
      </c>
      <c r="D3540" s="47">
        <v>35.380000000000003</v>
      </c>
      <c r="E3540" s="47">
        <v>34.5</v>
      </c>
      <c r="F3540" s="47">
        <v>35.31</v>
      </c>
      <c r="G3540" s="48">
        <v>915200</v>
      </c>
      <c r="H3540" s="47">
        <v>24.47</v>
      </c>
      <c r="I3540" s="51">
        <f t="shared" si="407"/>
        <v>0.69300481450014151</v>
      </c>
      <c r="J3540" s="51">
        <f t="shared" ca="1" si="408"/>
        <v>1</v>
      </c>
      <c r="K3540" s="47">
        <f t="shared" si="409"/>
        <v>23.99</v>
      </c>
      <c r="L3540" s="47">
        <f t="shared" si="410"/>
        <v>24.52</v>
      </c>
      <c r="M3540" s="47">
        <f t="shared" si="411"/>
        <v>23.91</v>
      </c>
      <c r="N3540" s="47">
        <f t="shared" si="412"/>
        <v>24.47</v>
      </c>
      <c r="O3540" s="48">
        <f t="shared" ca="1" si="413"/>
        <v>915200</v>
      </c>
    </row>
    <row r="3541" spans="1:15" x14ac:dyDescent="0.25">
      <c r="A3541">
        <v>3526</v>
      </c>
      <c r="B3541" s="84">
        <v>36831</v>
      </c>
      <c r="C3541" s="47">
        <v>34.119999999999997</v>
      </c>
      <c r="D3541" s="47">
        <v>34.75</v>
      </c>
      <c r="E3541" s="47">
        <v>34</v>
      </c>
      <c r="F3541" s="47">
        <v>34.75</v>
      </c>
      <c r="G3541" s="48">
        <v>908600</v>
      </c>
      <c r="H3541" s="47">
        <v>24.08</v>
      </c>
      <c r="I3541" s="51">
        <f t="shared" si="407"/>
        <v>0.69294964028776973</v>
      </c>
      <c r="J3541" s="51">
        <f t="shared" ca="1" si="408"/>
        <v>1</v>
      </c>
      <c r="K3541" s="47">
        <f t="shared" si="409"/>
        <v>23.64</v>
      </c>
      <c r="L3541" s="47">
        <f t="shared" si="410"/>
        <v>24.08</v>
      </c>
      <c r="M3541" s="47">
        <f t="shared" si="411"/>
        <v>23.56</v>
      </c>
      <c r="N3541" s="47">
        <f t="shared" si="412"/>
        <v>24.08</v>
      </c>
      <c r="O3541" s="48">
        <f t="shared" ca="1" si="413"/>
        <v>908600</v>
      </c>
    </row>
    <row r="3542" spans="1:15" x14ac:dyDescent="0.25">
      <c r="A3542">
        <v>3527</v>
      </c>
      <c r="B3542" s="84">
        <v>36830</v>
      </c>
      <c r="C3542" s="47">
        <v>33.19</v>
      </c>
      <c r="D3542" s="47">
        <v>34.69</v>
      </c>
      <c r="E3542" s="47">
        <v>33.119999999999997</v>
      </c>
      <c r="F3542" s="47">
        <v>34.19</v>
      </c>
      <c r="G3542" s="48">
        <v>1162800</v>
      </c>
      <c r="H3542" s="47">
        <v>23.69</v>
      </c>
      <c r="I3542" s="51">
        <f t="shared" si="407"/>
        <v>0.69289265867212646</v>
      </c>
      <c r="J3542" s="51">
        <f t="shared" ca="1" si="408"/>
        <v>1</v>
      </c>
      <c r="K3542" s="47">
        <f t="shared" si="409"/>
        <v>23</v>
      </c>
      <c r="L3542" s="47">
        <f t="shared" si="410"/>
        <v>24.04</v>
      </c>
      <c r="M3542" s="47">
        <f t="shared" si="411"/>
        <v>22.95</v>
      </c>
      <c r="N3542" s="47">
        <f t="shared" si="412"/>
        <v>23.69</v>
      </c>
      <c r="O3542" s="48">
        <f t="shared" ca="1" si="413"/>
        <v>1162800</v>
      </c>
    </row>
    <row r="3543" spans="1:15" x14ac:dyDescent="0.25">
      <c r="A3543">
        <v>3528</v>
      </c>
      <c r="B3543" s="84">
        <v>36829</v>
      </c>
      <c r="C3543" s="47">
        <v>32.94</v>
      </c>
      <c r="D3543" s="47">
        <v>33.25</v>
      </c>
      <c r="E3543" s="47">
        <v>32.75</v>
      </c>
      <c r="F3543" s="47">
        <v>33.19</v>
      </c>
      <c r="G3543" s="48">
        <v>1342100</v>
      </c>
      <c r="H3543" s="47">
        <v>23</v>
      </c>
      <c r="I3543" s="51">
        <f t="shared" si="407"/>
        <v>0.69297981319674606</v>
      </c>
      <c r="J3543" s="51">
        <f t="shared" ca="1" si="408"/>
        <v>1</v>
      </c>
      <c r="K3543" s="47">
        <f t="shared" si="409"/>
        <v>22.83</v>
      </c>
      <c r="L3543" s="47">
        <f t="shared" si="410"/>
        <v>23.04</v>
      </c>
      <c r="M3543" s="47">
        <f t="shared" si="411"/>
        <v>22.7</v>
      </c>
      <c r="N3543" s="47">
        <f t="shared" si="412"/>
        <v>23</v>
      </c>
      <c r="O3543" s="48">
        <f t="shared" ca="1" si="413"/>
        <v>1342100</v>
      </c>
    </row>
    <row r="3544" spans="1:15" x14ac:dyDescent="0.25">
      <c r="A3544">
        <v>3529</v>
      </c>
      <c r="B3544" s="84">
        <v>36826</v>
      </c>
      <c r="C3544" s="47">
        <v>32.69</v>
      </c>
      <c r="D3544" s="47">
        <v>33</v>
      </c>
      <c r="E3544" s="47">
        <v>32.69</v>
      </c>
      <c r="F3544" s="47">
        <v>32.94</v>
      </c>
      <c r="G3544" s="48">
        <v>520400</v>
      </c>
      <c r="H3544" s="47">
        <v>22.83</v>
      </c>
      <c r="I3544" s="51">
        <f t="shared" si="407"/>
        <v>0.69307832422586524</v>
      </c>
      <c r="J3544" s="51">
        <f t="shared" ca="1" si="408"/>
        <v>1</v>
      </c>
      <c r="K3544" s="47">
        <f t="shared" si="409"/>
        <v>22.66</v>
      </c>
      <c r="L3544" s="47">
        <f t="shared" si="410"/>
        <v>22.87</v>
      </c>
      <c r="M3544" s="47">
        <f t="shared" si="411"/>
        <v>22.66</v>
      </c>
      <c r="N3544" s="47">
        <f t="shared" si="412"/>
        <v>22.83</v>
      </c>
      <c r="O3544" s="48">
        <f t="shared" ca="1" si="413"/>
        <v>520400</v>
      </c>
    </row>
    <row r="3545" spans="1:15" x14ac:dyDescent="0.25">
      <c r="A3545">
        <v>3530</v>
      </c>
      <c r="B3545" s="84">
        <v>36825</v>
      </c>
      <c r="C3545" s="47">
        <v>32.69</v>
      </c>
      <c r="D3545" s="47">
        <v>33</v>
      </c>
      <c r="E3545" s="47">
        <v>32.69</v>
      </c>
      <c r="F3545" s="47">
        <v>32.880000000000003</v>
      </c>
      <c r="G3545" s="48">
        <v>550600</v>
      </c>
      <c r="H3545" s="47">
        <v>22.78</v>
      </c>
      <c r="I3545" s="51">
        <f t="shared" si="407"/>
        <v>0.69282238442822386</v>
      </c>
      <c r="J3545" s="51">
        <f t="shared" ca="1" si="408"/>
        <v>1</v>
      </c>
      <c r="K3545" s="47">
        <f t="shared" si="409"/>
        <v>22.65</v>
      </c>
      <c r="L3545" s="47">
        <f t="shared" si="410"/>
        <v>22.86</v>
      </c>
      <c r="M3545" s="47">
        <f t="shared" si="411"/>
        <v>22.65</v>
      </c>
      <c r="N3545" s="47">
        <f t="shared" si="412"/>
        <v>22.78</v>
      </c>
      <c r="O3545" s="48">
        <f t="shared" ca="1" si="413"/>
        <v>550600</v>
      </c>
    </row>
    <row r="3546" spans="1:15" x14ac:dyDescent="0.25">
      <c r="A3546">
        <v>3531</v>
      </c>
      <c r="B3546" s="84">
        <v>36824</v>
      </c>
      <c r="C3546" s="47">
        <v>33</v>
      </c>
      <c r="D3546" s="47">
        <v>33.19</v>
      </c>
      <c r="E3546" s="47">
        <v>32.81</v>
      </c>
      <c r="F3546" s="47">
        <v>32.94</v>
      </c>
      <c r="G3546" s="48">
        <v>823000</v>
      </c>
      <c r="H3546" s="47">
        <v>22.83</v>
      </c>
      <c r="I3546" s="51">
        <f t="shared" si="407"/>
        <v>0.69307832422586524</v>
      </c>
      <c r="J3546" s="51">
        <f t="shared" ca="1" si="408"/>
        <v>1</v>
      </c>
      <c r="K3546" s="47">
        <f t="shared" si="409"/>
        <v>22.87</v>
      </c>
      <c r="L3546" s="47">
        <f t="shared" si="410"/>
        <v>23</v>
      </c>
      <c r="M3546" s="47">
        <f t="shared" si="411"/>
        <v>22.74</v>
      </c>
      <c r="N3546" s="47">
        <f t="shared" si="412"/>
        <v>22.83</v>
      </c>
      <c r="O3546" s="48">
        <f t="shared" ca="1" si="413"/>
        <v>823000</v>
      </c>
    </row>
    <row r="3547" spans="1:15" x14ac:dyDescent="0.25">
      <c r="A3547">
        <v>3532</v>
      </c>
      <c r="B3547" s="84">
        <v>36823</v>
      </c>
      <c r="C3547" s="47">
        <v>33.5</v>
      </c>
      <c r="D3547" s="47">
        <v>33.5</v>
      </c>
      <c r="E3547" s="47">
        <v>32.75</v>
      </c>
      <c r="F3547" s="47">
        <v>33</v>
      </c>
      <c r="G3547" s="48">
        <v>1627100</v>
      </c>
      <c r="H3547" s="47">
        <v>22.87</v>
      </c>
      <c r="I3547" s="51">
        <f t="shared" si="407"/>
        <v>0.69303030303030311</v>
      </c>
      <c r="J3547" s="51">
        <f t="shared" ca="1" si="408"/>
        <v>1</v>
      </c>
      <c r="K3547" s="47">
        <f t="shared" si="409"/>
        <v>23.22</v>
      </c>
      <c r="L3547" s="47">
        <f t="shared" si="410"/>
        <v>23.22</v>
      </c>
      <c r="M3547" s="47">
        <f t="shared" si="411"/>
        <v>22.7</v>
      </c>
      <c r="N3547" s="47">
        <f t="shared" si="412"/>
        <v>22.87</v>
      </c>
      <c r="O3547" s="48">
        <f t="shared" ca="1" si="413"/>
        <v>1627100</v>
      </c>
    </row>
    <row r="3548" spans="1:15" x14ac:dyDescent="0.25">
      <c r="A3548">
        <v>3533</v>
      </c>
      <c r="B3548" s="84">
        <v>36822</v>
      </c>
      <c r="C3548" s="47">
        <v>32.25</v>
      </c>
      <c r="D3548" s="47">
        <v>34.75</v>
      </c>
      <c r="E3548" s="47">
        <v>32.25</v>
      </c>
      <c r="F3548" s="47">
        <v>33.380000000000003</v>
      </c>
      <c r="G3548" s="48">
        <v>2606100</v>
      </c>
      <c r="H3548" s="47">
        <v>23.13</v>
      </c>
      <c r="I3548" s="51">
        <f t="shared" si="407"/>
        <v>0.69292989814260031</v>
      </c>
      <c r="J3548" s="51">
        <f t="shared" ca="1" si="408"/>
        <v>1</v>
      </c>
      <c r="K3548" s="47">
        <f t="shared" si="409"/>
        <v>22.35</v>
      </c>
      <c r="L3548" s="47">
        <f t="shared" si="410"/>
        <v>24.08</v>
      </c>
      <c r="M3548" s="47">
        <f t="shared" si="411"/>
        <v>22.35</v>
      </c>
      <c r="N3548" s="47">
        <f t="shared" si="412"/>
        <v>23.13</v>
      </c>
      <c r="O3548" s="48">
        <f t="shared" ca="1" si="413"/>
        <v>2606100</v>
      </c>
    </row>
    <row r="3549" spans="1:15" x14ac:dyDescent="0.25">
      <c r="A3549">
        <v>3534</v>
      </c>
      <c r="B3549" s="84">
        <v>36819</v>
      </c>
      <c r="C3549" s="47">
        <v>30.56</v>
      </c>
      <c r="D3549" s="47">
        <v>31.75</v>
      </c>
      <c r="E3549" s="47">
        <v>30.56</v>
      </c>
      <c r="F3549" s="47">
        <v>31.38</v>
      </c>
      <c r="G3549" s="48">
        <v>1609400</v>
      </c>
      <c r="H3549" s="47">
        <v>21.74</v>
      </c>
      <c r="I3549" s="51">
        <f t="shared" si="407"/>
        <v>0.69279796048438491</v>
      </c>
      <c r="J3549" s="51">
        <f t="shared" ca="1" si="408"/>
        <v>1</v>
      </c>
      <c r="K3549" s="47">
        <f t="shared" si="409"/>
        <v>21.17</v>
      </c>
      <c r="L3549" s="47">
        <f t="shared" si="410"/>
        <v>22</v>
      </c>
      <c r="M3549" s="47">
        <f t="shared" si="411"/>
        <v>21.17</v>
      </c>
      <c r="N3549" s="47">
        <f t="shared" si="412"/>
        <v>21.74</v>
      </c>
      <c r="O3549" s="48">
        <f t="shared" ca="1" si="413"/>
        <v>1609400</v>
      </c>
    </row>
    <row r="3550" spans="1:15" x14ac:dyDescent="0.25">
      <c r="A3550">
        <v>3535</v>
      </c>
      <c r="B3550" s="84">
        <v>36818</v>
      </c>
      <c r="C3550" s="47">
        <v>29.06</v>
      </c>
      <c r="D3550" s="47">
        <v>30.56</v>
      </c>
      <c r="E3550" s="47">
        <v>29.06</v>
      </c>
      <c r="F3550" s="47">
        <v>30.31</v>
      </c>
      <c r="G3550" s="48">
        <v>1633000</v>
      </c>
      <c r="H3550" s="47">
        <v>21.01</v>
      </c>
      <c r="I3550" s="51">
        <f t="shared" si="407"/>
        <v>0.69317057076872324</v>
      </c>
      <c r="J3550" s="51">
        <f t="shared" ca="1" si="408"/>
        <v>1</v>
      </c>
      <c r="K3550" s="47">
        <f t="shared" si="409"/>
        <v>20.14</v>
      </c>
      <c r="L3550" s="47">
        <f t="shared" si="410"/>
        <v>21.18</v>
      </c>
      <c r="M3550" s="47">
        <f t="shared" si="411"/>
        <v>20.14</v>
      </c>
      <c r="N3550" s="47">
        <f t="shared" si="412"/>
        <v>21.01</v>
      </c>
      <c r="O3550" s="48">
        <f t="shared" ca="1" si="413"/>
        <v>1633000</v>
      </c>
    </row>
    <row r="3551" spans="1:15" x14ac:dyDescent="0.25">
      <c r="A3551">
        <v>3536</v>
      </c>
      <c r="B3551" s="84">
        <v>36817</v>
      </c>
      <c r="C3551" s="47">
        <v>29.25</v>
      </c>
      <c r="D3551" s="47">
        <v>29.38</v>
      </c>
      <c r="E3551" s="47">
        <v>28.75</v>
      </c>
      <c r="F3551" s="47">
        <v>29.12</v>
      </c>
      <c r="G3551" s="48">
        <v>819600</v>
      </c>
      <c r="H3551" s="47">
        <v>20.190000000000001</v>
      </c>
      <c r="I3551" s="51">
        <f t="shared" si="407"/>
        <v>0.69333791208791207</v>
      </c>
      <c r="J3551" s="51">
        <f t="shared" ca="1" si="408"/>
        <v>1</v>
      </c>
      <c r="K3551" s="47">
        <f t="shared" si="409"/>
        <v>20.28</v>
      </c>
      <c r="L3551" s="47">
        <f t="shared" si="410"/>
        <v>20.37</v>
      </c>
      <c r="M3551" s="47">
        <f t="shared" si="411"/>
        <v>19.93</v>
      </c>
      <c r="N3551" s="47">
        <f t="shared" si="412"/>
        <v>20.190000000000001</v>
      </c>
      <c r="O3551" s="48">
        <f t="shared" ca="1" si="413"/>
        <v>819600</v>
      </c>
    </row>
    <row r="3552" spans="1:15" x14ac:dyDescent="0.25">
      <c r="A3552">
        <v>3537</v>
      </c>
      <c r="B3552" s="84">
        <v>36816</v>
      </c>
      <c r="C3552" s="47">
        <v>30.56</v>
      </c>
      <c r="D3552" s="47">
        <v>30.69</v>
      </c>
      <c r="E3552" s="47">
        <v>28.75</v>
      </c>
      <c r="F3552" s="47">
        <v>29.12</v>
      </c>
      <c r="G3552" s="48">
        <v>1150200</v>
      </c>
      <c r="H3552" s="47">
        <v>20.190000000000001</v>
      </c>
      <c r="I3552" s="51">
        <f t="shared" si="407"/>
        <v>0.69333791208791207</v>
      </c>
      <c r="J3552" s="51">
        <f t="shared" ca="1" si="408"/>
        <v>1</v>
      </c>
      <c r="K3552" s="47">
        <f t="shared" si="409"/>
        <v>21.19</v>
      </c>
      <c r="L3552" s="47">
        <f t="shared" si="410"/>
        <v>21.28</v>
      </c>
      <c r="M3552" s="47">
        <f t="shared" si="411"/>
        <v>19.93</v>
      </c>
      <c r="N3552" s="47">
        <f t="shared" si="412"/>
        <v>20.190000000000001</v>
      </c>
      <c r="O3552" s="48">
        <f t="shared" ca="1" si="413"/>
        <v>1150200</v>
      </c>
    </row>
    <row r="3553" spans="1:15" x14ac:dyDescent="0.25">
      <c r="A3553">
        <v>3538</v>
      </c>
      <c r="B3553" s="84">
        <v>36815</v>
      </c>
      <c r="C3553" s="47">
        <v>32.619999999999997</v>
      </c>
      <c r="D3553" s="47">
        <v>32.94</v>
      </c>
      <c r="E3553" s="47">
        <v>30.62</v>
      </c>
      <c r="F3553" s="47">
        <v>30.75</v>
      </c>
      <c r="G3553" s="48">
        <v>1576500</v>
      </c>
      <c r="H3553" s="47">
        <v>21.31</v>
      </c>
      <c r="I3553" s="51">
        <f t="shared" si="407"/>
        <v>0.6930081300813008</v>
      </c>
      <c r="J3553" s="51">
        <f t="shared" ca="1" si="408"/>
        <v>1</v>
      </c>
      <c r="K3553" s="47">
        <f t="shared" si="409"/>
        <v>22.61</v>
      </c>
      <c r="L3553" s="47">
        <f t="shared" si="410"/>
        <v>22.83</v>
      </c>
      <c r="M3553" s="47">
        <f t="shared" si="411"/>
        <v>21.22</v>
      </c>
      <c r="N3553" s="47">
        <f t="shared" si="412"/>
        <v>21.31</v>
      </c>
      <c r="O3553" s="48">
        <f t="shared" ca="1" si="413"/>
        <v>1576500</v>
      </c>
    </row>
    <row r="3554" spans="1:15" x14ac:dyDescent="0.25">
      <c r="A3554">
        <v>3539</v>
      </c>
      <c r="B3554" s="84">
        <v>36812</v>
      </c>
      <c r="C3554" s="47">
        <v>31.62</v>
      </c>
      <c r="D3554" s="47">
        <v>34.380000000000003</v>
      </c>
      <c r="E3554" s="47">
        <v>31.31</v>
      </c>
      <c r="F3554" s="47">
        <v>32.56</v>
      </c>
      <c r="G3554" s="48">
        <v>2405900</v>
      </c>
      <c r="H3554" s="47">
        <v>22.57</v>
      </c>
      <c r="I3554" s="51">
        <f t="shared" si="407"/>
        <v>0.69318181818181812</v>
      </c>
      <c r="J3554" s="51">
        <f t="shared" ca="1" si="408"/>
        <v>1</v>
      </c>
      <c r="K3554" s="47">
        <f t="shared" si="409"/>
        <v>21.92</v>
      </c>
      <c r="L3554" s="47">
        <f t="shared" si="410"/>
        <v>23.83</v>
      </c>
      <c r="M3554" s="47">
        <f t="shared" si="411"/>
        <v>21.7</v>
      </c>
      <c r="N3554" s="47">
        <f t="shared" si="412"/>
        <v>22.57</v>
      </c>
      <c r="O3554" s="48">
        <f t="shared" ca="1" si="413"/>
        <v>2405900</v>
      </c>
    </row>
    <row r="3555" spans="1:15" x14ac:dyDescent="0.25">
      <c r="A3555">
        <v>3540</v>
      </c>
      <c r="B3555" s="84">
        <v>36811</v>
      </c>
      <c r="C3555" s="47">
        <v>29.94</v>
      </c>
      <c r="D3555" s="47">
        <v>31.62</v>
      </c>
      <c r="E3555" s="47">
        <v>29.94</v>
      </c>
      <c r="F3555" s="47">
        <v>31.62</v>
      </c>
      <c r="G3555" s="48">
        <v>1713700</v>
      </c>
      <c r="H3555" s="47">
        <v>21.92</v>
      </c>
      <c r="I3555" s="51">
        <f t="shared" si="407"/>
        <v>0.69323213156230234</v>
      </c>
      <c r="J3555" s="51">
        <f t="shared" ca="1" si="408"/>
        <v>1</v>
      </c>
      <c r="K3555" s="47">
        <f t="shared" si="409"/>
        <v>20.76</v>
      </c>
      <c r="L3555" s="47">
        <f t="shared" si="410"/>
        <v>21.92</v>
      </c>
      <c r="M3555" s="47">
        <f t="shared" si="411"/>
        <v>20.76</v>
      </c>
      <c r="N3555" s="47">
        <f t="shared" si="412"/>
        <v>21.92</v>
      </c>
      <c r="O3555" s="48">
        <f t="shared" ca="1" si="413"/>
        <v>1713700</v>
      </c>
    </row>
    <row r="3556" spans="1:15" x14ac:dyDescent="0.25">
      <c r="A3556">
        <v>3541</v>
      </c>
      <c r="B3556" s="84">
        <v>36810</v>
      </c>
      <c r="C3556" s="47">
        <v>29.5</v>
      </c>
      <c r="D3556" s="47">
        <v>30</v>
      </c>
      <c r="E3556" s="47">
        <v>29.38</v>
      </c>
      <c r="F3556" s="47">
        <v>29.75</v>
      </c>
      <c r="G3556" s="48">
        <v>1129000</v>
      </c>
      <c r="H3556" s="47">
        <v>20.62</v>
      </c>
      <c r="I3556" s="51">
        <f t="shared" si="407"/>
        <v>0.69310924369747906</v>
      </c>
      <c r="J3556" s="51">
        <f t="shared" ca="1" si="408"/>
        <v>1</v>
      </c>
      <c r="K3556" s="47">
        <f t="shared" si="409"/>
        <v>20.45</v>
      </c>
      <c r="L3556" s="47">
        <f t="shared" si="410"/>
        <v>20.79</v>
      </c>
      <c r="M3556" s="47">
        <f t="shared" si="411"/>
        <v>20.36</v>
      </c>
      <c r="N3556" s="47">
        <f t="shared" si="412"/>
        <v>20.62</v>
      </c>
      <c r="O3556" s="48">
        <f t="shared" ca="1" si="413"/>
        <v>1129000</v>
      </c>
    </row>
    <row r="3557" spans="1:15" x14ac:dyDescent="0.25">
      <c r="A3557">
        <v>3542</v>
      </c>
      <c r="B3557" s="84">
        <v>36809</v>
      </c>
      <c r="C3557" s="47">
        <v>29.25</v>
      </c>
      <c r="D3557" s="47">
        <v>29.75</v>
      </c>
      <c r="E3557" s="47">
        <v>29.12</v>
      </c>
      <c r="F3557" s="47">
        <v>29.44</v>
      </c>
      <c r="G3557" s="48">
        <v>954100</v>
      </c>
      <c r="H3557" s="47">
        <v>20.399999999999999</v>
      </c>
      <c r="I3557" s="51">
        <f t="shared" si="407"/>
        <v>0.69293478260869557</v>
      </c>
      <c r="J3557" s="51">
        <f t="shared" ca="1" si="408"/>
        <v>1</v>
      </c>
      <c r="K3557" s="47">
        <f t="shared" si="409"/>
        <v>20.27</v>
      </c>
      <c r="L3557" s="47">
        <f t="shared" si="410"/>
        <v>20.61</v>
      </c>
      <c r="M3557" s="47">
        <f t="shared" si="411"/>
        <v>20.18</v>
      </c>
      <c r="N3557" s="47">
        <f t="shared" si="412"/>
        <v>20.399999999999999</v>
      </c>
      <c r="O3557" s="48">
        <f t="shared" ca="1" si="413"/>
        <v>954100</v>
      </c>
    </row>
    <row r="3558" spans="1:15" x14ac:dyDescent="0.25">
      <c r="A3558">
        <v>3543</v>
      </c>
      <c r="B3558" s="84">
        <v>36808</v>
      </c>
      <c r="C3558" s="47">
        <v>29.5</v>
      </c>
      <c r="D3558" s="47">
        <v>30.25</v>
      </c>
      <c r="E3558" s="47">
        <v>28.94</v>
      </c>
      <c r="F3558" s="47">
        <v>29.25</v>
      </c>
      <c r="G3558" s="48">
        <v>1098900</v>
      </c>
      <c r="H3558" s="47">
        <v>20.27</v>
      </c>
      <c r="I3558" s="51">
        <f t="shared" si="407"/>
        <v>0.69299145299145293</v>
      </c>
      <c r="J3558" s="51">
        <f t="shared" ca="1" si="408"/>
        <v>1</v>
      </c>
      <c r="K3558" s="47">
        <f t="shared" si="409"/>
        <v>20.440000000000001</v>
      </c>
      <c r="L3558" s="47">
        <f t="shared" si="410"/>
        <v>20.96</v>
      </c>
      <c r="M3558" s="47">
        <f t="shared" si="411"/>
        <v>20.059999999999999</v>
      </c>
      <c r="N3558" s="47">
        <f t="shared" si="412"/>
        <v>20.27</v>
      </c>
      <c r="O3558" s="48">
        <f t="shared" ca="1" si="413"/>
        <v>1098900</v>
      </c>
    </row>
    <row r="3559" spans="1:15" x14ac:dyDescent="0.25">
      <c r="A3559">
        <v>3544</v>
      </c>
      <c r="B3559" s="84">
        <v>36805</v>
      </c>
      <c r="C3559" s="47">
        <v>29</v>
      </c>
      <c r="D3559" s="47">
        <v>29.88</v>
      </c>
      <c r="E3559" s="47">
        <v>29</v>
      </c>
      <c r="F3559" s="47">
        <v>29.25</v>
      </c>
      <c r="G3559" s="48">
        <v>961900</v>
      </c>
      <c r="H3559" s="47">
        <v>20.27</v>
      </c>
      <c r="I3559" s="51">
        <f t="shared" si="407"/>
        <v>0.69299145299145293</v>
      </c>
      <c r="J3559" s="51">
        <f t="shared" ca="1" si="408"/>
        <v>1</v>
      </c>
      <c r="K3559" s="47">
        <f t="shared" si="409"/>
        <v>20.100000000000001</v>
      </c>
      <c r="L3559" s="47">
        <f t="shared" si="410"/>
        <v>20.71</v>
      </c>
      <c r="M3559" s="47">
        <f t="shared" si="411"/>
        <v>20.100000000000001</v>
      </c>
      <c r="N3559" s="47">
        <f t="shared" si="412"/>
        <v>20.27</v>
      </c>
      <c r="O3559" s="48">
        <f t="shared" ca="1" si="413"/>
        <v>961900</v>
      </c>
    </row>
    <row r="3560" spans="1:15" x14ac:dyDescent="0.25">
      <c r="A3560">
        <v>3545</v>
      </c>
      <c r="B3560" s="84">
        <v>36804</v>
      </c>
      <c r="C3560" s="47">
        <v>29</v>
      </c>
      <c r="D3560" s="47">
        <v>29.06</v>
      </c>
      <c r="E3560" s="47">
        <v>28.25</v>
      </c>
      <c r="F3560" s="47">
        <v>28.56</v>
      </c>
      <c r="G3560" s="48">
        <v>583200</v>
      </c>
      <c r="H3560" s="47">
        <v>19.8</v>
      </c>
      <c r="I3560" s="51">
        <f t="shared" si="407"/>
        <v>0.69327731092436984</v>
      </c>
      <c r="J3560" s="51">
        <f t="shared" ca="1" si="408"/>
        <v>1</v>
      </c>
      <c r="K3560" s="47">
        <f t="shared" si="409"/>
        <v>20.11</v>
      </c>
      <c r="L3560" s="47">
        <f t="shared" si="410"/>
        <v>20.149999999999999</v>
      </c>
      <c r="M3560" s="47">
        <f t="shared" si="411"/>
        <v>19.59</v>
      </c>
      <c r="N3560" s="47">
        <f t="shared" si="412"/>
        <v>19.8</v>
      </c>
      <c r="O3560" s="48">
        <f t="shared" ca="1" si="413"/>
        <v>583200</v>
      </c>
    </row>
    <row r="3561" spans="1:15" x14ac:dyDescent="0.25">
      <c r="A3561">
        <v>3546</v>
      </c>
      <c r="B3561" s="84">
        <v>36803</v>
      </c>
      <c r="C3561" s="47">
        <v>28.75</v>
      </c>
      <c r="D3561" s="47">
        <v>29.5</v>
      </c>
      <c r="E3561" s="47">
        <v>28.75</v>
      </c>
      <c r="F3561" s="47">
        <v>29.06</v>
      </c>
      <c r="G3561" s="48">
        <v>1051900</v>
      </c>
      <c r="H3561" s="47">
        <v>20.14</v>
      </c>
      <c r="I3561" s="51">
        <f t="shared" si="407"/>
        <v>0.6930488644184446</v>
      </c>
      <c r="J3561" s="51">
        <f t="shared" ca="1" si="408"/>
        <v>1</v>
      </c>
      <c r="K3561" s="47">
        <f t="shared" si="409"/>
        <v>19.93</v>
      </c>
      <c r="L3561" s="47">
        <f t="shared" si="410"/>
        <v>20.440000000000001</v>
      </c>
      <c r="M3561" s="47">
        <f t="shared" si="411"/>
        <v>19.93</v>
      </c>
      <c r="N3561" s="47">
        <f t="shared" si="412"/>
        <v>20.14</v>
      </c>
      <c r="O3561" s="48">
        <f t="shared" ca="1" si="413"/>
        <v>1051900</v>
      </c>
    </row>
    <row r="3562" spans="1:15" x14ac:dyDescent="0.25">
      <c r="A3562">
        <v>3547</v>
      </c>
      <c r="B3562" s="84">
        <v>36802</v>
      </c>
      <c r="C3562" s="47">
        <v>27.44</v>
      </c>
      <c r="D3562" s="47">
        <v>29.12</v>
      </c>
      <c r="E3562" s="47">
        <v>27.38</v>
      </c>
      <c r="F3562" s="47">
        <v>29</v>
      </c>
      <c r="G3562" s="48">
        <v>1068600</v>
      </c>
      <c r="H3562" s="47">
        <v>19.96</v>
      </c>
      <c r="I3562" s="51">
        <f t="shared" si="407"/>
        <v>0.68827586206896552</v>
      </c>
      <c r="J3562" s="51">
        <f t="shared" ca="1" si="408"/>
        <v>1</v>
      </c>
      <c r="K3562" s="47">
        <f t="shared" si="409"/>
        <v>18.89</v>
      </c>
      <c r="L3562" s="47">
        <f t="shared" si="410"/>
        <v>20.04</v>
      </c>
      <c r="M3562" s="47">
        <f t="shared" si="411"/>
        <v>18.84</v>
      </c>
      <c r="N3562" s="47">
        <f t="shared" si="412"/>
        <v>19.96</v>
      </c>
      <c r="O3562" s="48">
        <f t="shared" ca="1" si="413"/>
        <v>1068600</v>
      </c>
    </row>
    <row r="3563" spans="1:15" x14ac:dyDescent="0.25">
      <c r="A3563">
        <v>3548</v>
      </c>
      <c r="B3563" s="84">
        <v>36801</v>
      </c>
      <c r="C3563" s="47">
        <v>28.31</v>
      </c>
      <c r="D3563" s="47">
        <v>28.31</v>
      </c>
      <c r="E3563" s="47">
        <v>26.62</v>
      </c>
      <c r="F3563" s="47">
        <v>27.25</v>
      </c>
      <c r="G3563" s="48">
        <v>695900</v>
      </c>
      <c r="H3563" s="47">
        <v>18.760000000000002</v>
      </c>
      <c r="I3563" s="51">
        <f t="shared" si="407"/>
        <v>0.68844036697247712</v>
      </c>
      <c r="J3563" s="51">
        <f t="shared" ca="1" si="408"/>
        <v>1</v>
      </c>
      <c r="K3563" s="47">
        <f t="shared" si="409"/>
        <v>19.489999999999998</v>
      </c>
      <c r="L3563" s="47">
        <f t="shared" si="410"/>
        <v>19.489999999999998</v>
      </c>
      <c r="M3563" s="47">
        <f t="shared" si="411"/>
        <v>18.329999999999998</v>
      </c>
      <c r="N3563" s="47">
        <f t="shared" si="412"/>
        <v>18.760000000000002</v>
      </c>
      <c r="O3563" s="48">
        <f t="shared" ca="1" si="413"/>
        <v>695900</v>
      </c>
    </row>
    <row r="3564" spans="1:15" x14ac:dyDescent="0.25">
      <c r="A3564">
        <v>3549</v>
      </c>
      <c r="B3564" s="84">
        <v>36798</v>
      </c>
      <c r="C3564" s="47">
        <v>28.31</v>
      </c>
      <c r="D3564" s="47">
        <v>28.56</v>
      </c>
      <c r="E3564" s="47">
        <v>27.75</v>
      </c>
      <c r="F3564" s="47">
        <v>28.44</v>
      </c>
      <c r="G3564" s="48">
        <v>836900</v>
      </c>
      <c r="H3564" s="47">
        <v>19.57</v>
      </c>
      <c r="I3564" s="51">
        <f t="shared" si="407"/>
        <v>0.68811533052039375</v>
      </c>
      <c r="J3564" s="51">
        <f t="shared" ca="1" si="408"/>
        <v>1</v>
      </c>
      <c r="K3564" s="47">
        <f t="shared" si="409"/>
        <v>19.48</v>
      </c>
      <c r="L3564" s="47">
        <f t="shared" si="410"/>
        <v>19.649999999999999</v>
      </c>
      <c r="M3564" s="47">
        <f t="shared" si="411"/>
        <v>19.100000000000001</v>
      </c>
      <c r="N3564" s="47">
        <f t="shared" si="412"/>
        <v>19.57</v>
      </c>
      <c r="O3564" s="48">
        <f t="shared" ca="1" si="413"/>
        <v>836900</v>
      </c>
    </row>
    <row r="3565" spans="1:15" x14ac:dyDescent="0.25">
      <c r="A3565">
        <v>3550</v>
      </c>
      <c r="B3565" s="84">
        <v>36797</v>
      </c>
      <c r="C3565" s="47">
        <v>26.88</v>
      </c>
      <c r="D3565" s="47">
        <v>28.5</v>
      </c>
      <c r="E3565" s="47">
        <v>26.88</v>
      </c>
      <c r="F3565" s="47">
        <v>28.31</v>
      </c>
      <c r="G3565" s="48">
        <v>1559800</v>
      </c>
      <c r="H3565" s="47">
        <v>19.489999999999998</v>
      </c>
      <c r="I3565" s="51">
        <f t="shared" si="407"/>
        <v>0.68844931119745667</v>
      </c>
      <c r="J3565" s="51">
        <f t="shared" ca="1" si="408"/>
        <v>1</v>
      </c>
      <c r="K3565" s="47">
        <f t="shared" si="409"/>
        <v>18.510000000000002</v>
      </c>
      <c r="L3565" s="47">
        <f t="shared" si="410"/>
        <v>19.62</v>
      </c>
      <c r="M3565" s="47">
        <f t="shared" si="411"/>
        <v>18.510000000000002</v>
      </c>
      <c r="N3565" s="47">
        <f t="shared" si="412"/>
        <v>19.489999999999998</v>
      </c>
      <c r="O3565" s="48">
        <f t="shared" ca="1" si="413"/>
        <v>1559800</v>
      </c>
    </row>
    <row r="3566" spans="1:15" x14ac:dyDescent="0.25">
      <c r="A3566">
        <v>3551</v>
      </c>
      <c r="B3566" s="84">
        <v>36796</v>
      </c>
      <c r="C3566" s="47">
        <v>26.19</v>
      </c>
      <c r="D3566" s="47">
        <v>27.19</v>
      </c>
      <c r="E3566" s="47">
        <v>26</v>
      </c>
      <c r="F3566" s="47">
        <v>26.88</v>
      </c>
      <c r="G3566" s="48">
        <v>1315500</v>
      </c>
      <c r="H3566" s="47">
        <v>18.5</v>
      </c>
      <c r="I3566" s="51">
        <f t="shared" si="407"/>
        <v>0.68824404761904767</v>
      </c>
      <c r="J3566" s="51">
        <f t="shared" ca="1" si="408"/>
        <v>1</v>
      </c>
      <c r="K3566" s="47">
        <f t="shared" si="409"/>
        <v>18.03</v>
      </c>
      <c r="L3566" s="47">
        <f t="shared" si="410"/>
        <v>18.71</v>
      </c>
      <c r="M3566" s="47">
        <f t="shared" si="411"/>
        <v>17.89</v>
      </c>
      <c r="N3566" s="47">
        <f t="shared" si="412"/>
        <v>18.5</v>
      </c>
      <c r="O3566" s="48">
        <f t="shared" ca="1" si="413"/>
        <v>1315500</v>
      </c>
    </row>
    <row r="3567" spans="1:15" x14ac:dyDescent="0.25">
      <c r="A3567">
        <v>3552</v>
      </c>
      <c r="B3567" s="84">
        <v>36795</v>
      </c>
      <c r="C3567" s="47">
        <v>25.88</v>
      </c>
      <c r="D3567" s="47">
        <v>26.38</v>
      </c>
      <c r="E3567" s="47">
        <v>25.75</v>
      </c>
      <c r="F3567" s="47">
        <v>26.12</v>
      </c>
      <c r="G3567" s="48">
        <v>598600</v>
      </c>
      <c r="H3567" s="47">
        <v>17.98</v>
      </c>
      <c r="I3567" s="51">
        <f t="shared" si="407"/>
        <v>0.68836140888208264</v>
      </c>
      <c r="J3567" s="51">
        <f t="shared" ca="1" si="408"/>
        <v>1</v>
      </c>
      <c r="K3567" s="47">
        <f t="shared" si="409"/>
        <v>17.809999999999999</v>
      </c>
      <c r="L3567" s="47">
        <f t="shared" si="410"/>
        <v>18.16</v>
      </c>
      <c r="M3567" s="47">
        <f t="shared" si="411"/>
        <v>17.73</v>
      </c>
      <c r="N3567" s="47">
        <f t="shared" si="412"/>
        <v>17.98</v>
      </c>
      <c r="O3567" s="48">
        <f t="shared" ca="1" si="413"/>
        <v>598600</v>
      </c>
    </row>
    <row r="3568" spans="1:15" x14ac:dyDescent="0.25">
      <c r="A3568">
        <v>3553</v>
      </c>
      <c r="B3568" s="84">
        <v>36794</v>
      </c>
      <c r="C3568" s="47">
        <v>26.19</v>
      </c>
      <c r="D3568" s="47">
        <v>26.31</v>
      </c>
      <c r="E3568" s="47">
        <v>25.69</v>
      </c>
      <c r="F3568" s="47">
        <v>25.88</v>
      </c>
      <c r="G3568" s="48">
        <v>539800</v>
      </c>
      <c r="H3568" s="47">
        <v>17.809999999999999</v>
      </c>
      <c r="I3568" s="51">
        <f t="shared" si="407"/>
        <v>0.6881761978361669</v>
      </c>
      <c r="J3568" s="51">
        <f t="shared" ca="1" si="408"/>
        <v>1</v>
      </c>
      <c r="K3568" s="47">
        <f t="shared" si="409"/>
        <v>18.02</v>
      </c>
      <c r="L3568" s="47">
        <f t="shared" si="410"/>
        <v>18.11</v>
      </c>
      <c r="M3568" s="47">
        <f t="shared" si="411"/>
        <v>17.68</v>
      </c>
      <c r="N3568" s="47">
        <f t="shared" si="412"/>
        <v>17.809999999999999</v>
      </c>
      <c r="O3568" s="48">
        <f t="shared" ca="1" si="413"/>
        <v>539800</v>
      </c>
    </row>
    <row r="3569" spans="1:15" x14ac:dyDescent="0.25">
      <c r="A3569">
        <v>3554</v>
      </c>
      <c r="B3569" s="84">
        <v>36791</v>
      </c>
      <c r="C3569" s="47">
        <v>26.19</v>
      </c>
      <c r="D3569" s="47">
        <v>26.88</v>
      </c>
      <c r="E3569" s="47">
        <v>25.75</v>
      </c>
      <c r="F3569" s="47">
        <v>26.25</v>
      </c>
      <c r="G3569" s="48">
        <v>1453400</v>
      </c>
      <c r="H3569" s="47">
        <v>18.07</v>
      </c>
      <c r="I3569" s="51">
        <f t="shared" si="407"/>
        <v>0.68838095238095243</v>
      </c>
      <c r="J3569" s="51">
        <f t="shared" ca="1" si="408"/>
        <v>1</v>
      </c>
      <c r="K3569" s="47">
        <f t="shared" si="409"/>
        <v>18.03</v>
      </c>
      <c r="L3569" s="47">
        <f t="shared" si="410"/>
        <v>18.5</v>
      </c>
      <c r="M3569" s="47">
        <f t="shared" si="411"/>
        <v>17.73</v>
      </c>
      <c r="N3569" s="47">
        <f t="shared" si="412"/>
        <v>18.07</v>
      </c>
      <c r="O3569" s="48">
        <f t="shared" ca="1" si="413"/>
        <v>1453400</v>
      </c>
    </row>
    <row r="3570" spans="1:15" x14ac:dyDescent="0.25">
      <c r="A3570">
        <v>3555</v>
      </c>
      <c r="B3570" s="84">
        <v>36790</v>
      </c>
      <c r="C3570" s="47">
        <v>25.06</v>
      </c>
      <c r="D3570" s="47">
        <v>26.5</v>
      </c>
      <c r="E3570" s="47">
        <v>25.06</v>
      </c>
      <c r="F3570" s="47">
        <v>26</v>
      </c>
      <c r="G3570" s="48">
        <v>1087200</v>
      </c>
      <c r="H3570" s="47">
        <v>17.899999999999999</v>
      </c>
      <c r="I3570" s="51">
        <f t="shared" si="407"/>
        <v>0.68846153846153846</v>
      </c>
      <c r="J3570" s="51">
        <f t="shared" ca="1" si="408"/>
        <v>1</v>
      </c>
      <c r="K3570" s="47">
        <f t="shared" si="409"/>
        <v>17.25</v>
      </c>
      <c r="L3570" s="47">
        <f t="shared" si="410"/>
        <v>18.239999999999998</v>
      </c>
      <c r="M3570" s="47">
        <f t="shared" si="411"/>
        <v>17.25</v>
      </c>
      <c r="N3570" s="47">
        <f t="shared" si="412"/>
        <v>17.899999999999999</v>
      </c>
      <c r="O3570" s="48">
        <f t="shared" ca="1" si="413"/>
        <v>1087200</v>
      </c>
    </row>
    <row r="3571" spans="1:15" x14ac:dyDescent="0.25">
      <c r="A3571">
        <v>3556</v>
      </c>
      <c r="B3571" s="84">
        <v>36789</v>
      </c>
      <c r="C3571" s="47">
        <v>25.12</v>
      </c>
      <c r="D3571" s="47">
        <v>25.31</v>
      </c>
      <c r="E3571" s="47">
        <v>24.69</v>
      </c>
      <c r="F3571" s="47">
        <v>25.06</v>
      </c>
      <c r="G3571" s="48">
        <v>646800</v>
      </c>
      <c r="H3571" s="47">
        <v>17.25</v>
      </c>
      <c r="I3571" s="51">
        <f t="shared" si="407"/>
        <v>0.68834796488427774</v>
      </c>
      <c r="J3571" s="51">
        <f t="shared" ca="1" si="408"/>
        <v>1</v>
      </c>
      <c r="K3571" s="47">
        <f t="shared" si="409"/>
        <v>17.29</v>
      </c>
      <c r="L3571" s="47">
        <f t="shared" si="410"/>
        <v>17.420000000000002</v>
      </c>
      <c r="M3571" s="47">
        <f t="shared" si="411"/>
        <v>17</v>
      </c>
      <c r="N3571" s="47">
        <f t="shared" si="412"/>
        <v>17.25</v>
      </c>
      <c r="O3571" s="48">
        <f t="shared" ca="1" si="413"/>
        <v>646800</v>
      </c>
    </row>
    <row r="3572" spans="1:15" x14ac:dyDescent="0.25">
      <c r="A3572">
        <v>3557</v>
      </c>
      <c r="B3572" s="84">
        <v>36788</v>
      </c>
      <c r="C3572" s="47">
        <v>25.75</v>
      </c>
      <c r="D3572" s="47">
        <v>25.81</v>
      </c>
      <c r="E3572" s="47">
        <v>24.94</v>
      </c>
      <c r="F3572" s="47">
        <v>25.12</v>
      </c>
      <c r="G3572" s="48">
        <v>532700</v>
      </c>
      <c r="H3572" s="47">
        <v>17.29</v>
      </c>
      <c r="I3572" s="51">
        <f t="shared" si="407"/>
        <v>0.68829617834394896</v>
      </c>
      <c r="J3572" s="51">
        <f t="shared" ca="1" si="408"/>
        <v>1</v>
      </c>
      <c r="K3572" s="47">
        <f t="shared" si="409"/>
        <v>17.72</v>
      </c>
      <c r="L3572" s="47">
        <f t="shared" si="410"/>
        <v>17.760000000000002</v>
      </c>
      <c r="M3572" s="47">
        <f t="shared" si="411"/>
        <v>17.170000000000002</v>
      </c>
      <c r="N3572" s="47">
        <f t="shared" si="412"/>
        <v>17.29</v>
      </c>
      <c r="O3572" s="48">
        <f t="shared" ca="1" si="413"/>
        <v>532700</v>
      </c>
    </row>
    <row r="3573" spans="1:15" x14ac:dyDescent="0.25">
      <c r="A3573">
        <v>3558</v>
      </c>
      <c r="B3573" s="84">
        <v>36787</v>
      </c>
      <c r="C3573" s="47">
        <v>26.5</v>
      </c>
      <c r="D3573" s="47">
        <v>26.62</v>
      </c>
      <c r="E3573" s="47">
        <v>25.56</v>
      </c>
      <c r="F3573" s="47">
        <v>25.69</v>
      </c>
      <c r="G3573" s="48">
        <v>736500</v>
      </c>
      <c r="H3573" s="47">
        <v>17.68</v>
      </c>
      <c r="I3573" s="51">
        <f t="shared" si="407"/>
        <v>0.68820552744258456</v>
      </c>
      <c r="J3573" s="51">
        <f t="shared" ca="1" si="408"/>
        <v>1</v>
      </c>
      <c r="K3573" s="47">
        <f t="shared" si="409"/>
        <v>18.239999999999998</v>
      </c>
      <c r="L3573" s="47">
        <f t="shared" si="410"/>
        <v>18.32</v>
      </c>
      <c r="M3573" s="47">
        <f t="shared" si="411"/>
        <v>17.59</v>
      </c>
      <c r="N3573" s="47">
        <f t="shared" si="412"/>
        <v>17.68</v>
      </c>
      <c r="O3573" s="48">
        <f t="shared" ca="1" si="413"/>
        <v>736500</v>
      </c>
    </row>
    <row r="3574" spans="1:15" x14ac:dyDescent="0.25">
      <c r="A3574">
        <v>3559</v>
      </c>
      <c r="B3574" s="84">
        <v>36784</v>
      </c>
      <c r="C3574" s="47">
        <v>26.06</v>
      </c>
      <c r="D3574" s="47">
        <v>26.88</v>
      </c>
      <c r="E3574" s="47">
        <v>25.94</v>
      </c>
      <c r="F3574" s="47">
        <v>26.69</v>
      </c>
      <c r="G3574" s="48">
        <v>1688400</v>
      </c>
      <c r="H3574" s="47">
        <v>18.37</v>
      </c>
      <c r="I3574" s="51">
        <f t="shared" si="407"/>
        <v>0.68827276133383286</v>
      </c>
      <c r="J3574" s="51">
        <f t="shared" ca="1" si="408"/>
        <v>1</v>
      </c>
      <c r="K3574" s="47">
        <f t="shared" si="409"/>
        <v>17.940000000000001</v>
      </c>
      <c r="L3574" s="47">
        <f t="shared" si="410"/>
        <v>18.5</v>
      </c>
      <c r="M3574" s="47">
        <f t="shared" si="411"/>
        <v>17.850000000000001</v>
      </c>
      <c r="N3574" s="47">
        <f t="shared" si="412"/>
        <v>18.37</v>
      </c>
      <c r="O3574" s="48">
        <f t="shared" ca="1" si="413"/>
        <v>1688400</v>
      </c>
    </row>
    <row r="3575" spans="1:15" x14ac:dyDescent="0.25">
      <c r="A3575">
        <v>3560</v>
      </c>
      <c r="B3575" s="84">
        <v>36783</v>
      </c>
      <c r="C3575" s="47">
        <v>25.75</v>
      </c>
      <c r="D3575" s="47">
        <v>26.25</v>
      </c>
      <c r="E3575" s="47">
        <v>25.62</v>
      </c>
      <c r="F3575" s="47">
        <v>26.06</v>
      </c>
      <c r="G3575" s="48">
        <v>644900</v>
      </c>
      <c r="H3575" s="47">
        <v>17.940000000000001</v>
      </c>
      <c r="I3575" s="51">
        <f t="shared" si="407"/>
        <v>0.68841135840368384</v>
      </c>
      <c r="J3575" s="51">
        <f t="shared" ca="1" si="408"/>
        <v>1</v>
      </c>
      <c r="K3575" s="47">
        <f t="shared" si="409"/>
        <v>17.73</v>
      </c>
      <c r="L3575" s="47">
        <f t="shared" si="410"/>
        <v>18.07</v>
      </c>
      <c r="M3575" s="47">
        <f t="shared" si="411"/>
        <v>17.64</v>
      </c>
      <c r="N3575" s="47">
        <f t="shared" si="412"/>
        <v>17.940000000000001</v>
      </c>
      <c r="O3575" s="48">
        <f t="shared" ca="1" si="413"/>
        <v>644900</v>
      </c>
    </row>
    <row r="3576" spans="1:15" x14ac:dyDescent="0.25">
      <c r="A3576">
        <v>3561</v>
      </c>
      <c r="B3576" s="84">
        <v>36782</v>
      </c>
      <c r="C3576" s="47">
        <v>25.62</v>
      </c>
      <c r="D3576" s="47">
        <v>25.81</v>
      </c>
      <c r="E3576" s="47">
        <v>25.44</v>
      </c>
      <c r="F3576" s="47">
        <v>25.62</v>
      </c>
      <c r="G3576" s="48">
        <v>601200</v>
      </c>
      <c r="H3576" s="47">
        <v>17.64</v>
      </c>
      <c r="I3576" s="51">
        <f t="shared" si="407"/>
        <v>0.68852459016393441</v>
      </c>
      <c r="J3576" s="51">
        <f t="shared" ca="1" si="408"/>
        <v>1</v>
      </c>
      <c r="K3576" s="47">
        <f t="shared" si="409"/>
        <v>17.64</v>
      </c>
      <c r="L3576" s="47">
        <f t="shared" si="410"/>
        <v>17.77</v>
      </c>
      <c r="M3576" s="47">
        <f t="shared" si="411"/>
        <v>17.52</v>
      </c>
      <c r="N3576" s="47">
        <f t="shared" si="412"/>
        <v>17.64</v>
      </c>
      <c r="O3576" s="48">
        <f t="shared" ca="1" si="413"/>
        <v>601200</v>
      </c>
    </row>
    <row r="3577" spans="1:15" x14ac:dyDescent="0.25">
      <c r="A3577">
        <v>3562</v>
      </c>
      <c r="B3577" s="84">
        <v>36781</v>
      </c>
      <c r="C3577" s="47">
        <v>26</v>
      </c>
      <c r="D3577" s="47">
        <v>26</v>
      </c>
      <c r="E3577" s="47">
        <v>24.81</v>
      </c>
      <c r="F3577" s="47">
        <v>25.62</v>
      </c>
      <c r="G3577" s="48">
        <v>1530100</v>
      </c>
      <c r="H3577" s="47">
        <v>17.64</v>
      </c>
      <c r="I3577" s="51">
        <f t="shared" si="407"/>
        <v>0.68852459016393441</v>
      </c>
      <c r="J3577" s="51">
        <f t="shared" ca="1" si="408"/>
        <v>1</v>
      </c>
      <c r="K3577" s="47">
        <f t="shared" si="409"/>
        <v>17.899999999999999</v>
      </c>
      <c r="L3577" s="47">
        <f t="shared" si="410"/>
        <v>17.899999999999999</v>
      </c>
      <c r="M3577" s="47">
        <f t="shared" si="411"/>
        <v>17.079999999999998</v>
      </c>
      <c r="N3577" s="47">
        <f t="shared" si="412"/>
        <v>17.64</v>
      </c>
      <c r="O3577" s="48">
        <f t="shared" ca="1" si="413"/>
        <v>1530100</v>
      </c>
    </row>
    <row r="3578" spans="1:15" x14ac:dyDescent="0.25">
      <c r="A3578">
        <v>3563</v>
      </c>
      <c r="B3578" s="84">
        <v>36780</v>
      </c>
      <c r="C3578" s="47">
        <v>26.56</v>
      </c>
      <c r="D3578" s="47">
        <v>27.25</v>
      </c>
      <c r="E3578" s="47">
        <v>25.5</v>
      </c>
      <c r="F3578" s="47">
        <v>26</v>
      </c>
      <c r="G3578" s="48">
        <v>1935900</v>
      </c>
      <c r="H3578" s="47">
        <v>17.899999999999999</v>
      </c>
      <c r="I3578" s="51">
        <f t="shared" si="407"/>
        <v>0.68846153846153846</v>
      </c>
      <c r="J3578" s="51">
        <f t="shared" ca="1" si="408"/>
        <v>1</v>
      </c>
      <c r="K3578" s="47">
        <f t="shared" si="409"/>
        <v>18.29</v>
      </c>
      <c r="L3578" s="47">
        <f t="shared" si="410"/>
        <v>18.760000000000002</v>
      </c>
      <c r="M3578" s="47">
        <f t="shared" si="411"/>
        <v>17.559999999999999</v>
      </c>
      <c r="N3578" s="47">
        <f t="shared" si="412"/>
        <v>17.899999999999999</v>
      </c>
      <c r="O3578" s="48">
        <f t="shared" ca="1" si="413"/>
        <v>1935900</v>
      </c>
    </row>
    <row r="3579" spans="1:15" x14ac:dyDescent="0.25">
      <c r="A3579">
        <v>3564</v>
      </c>
      <c r="B3579" s="84">
        <v>36777</v>
      </c>
      <c r="C3579" s="47">
        <v>27.5</v>
      </c>
      <c r="D3579" s="47">
        <v>27.5</v>
      </c>
      <c r="E3579" s="47">
        <v>26.56</v>
      </c>
      <c r="F3579" s="47">
        <v>27.25</v>
      </c>
      <c r="G3579" s="48">
        <v>1253400</v>
      </c>
      <c r="H3579" s="47">
        <v>18.760000000000002</v>
      </c>
      <c r="I3579" s="51">
        <f t="shared" si="407"/>
        <v>0.68844036697247712</v>
      </c>
      <c r="J3579" s="51">
        <f t="shared" ca="1" si="408"/>
        <v>1</v>
      </c>
      <c r="K3579" s="47">
        <f t="shared" si="409"/>
        <v>18.93</v>
      </c>
      <c r="L3579" s="47">
        <f t="shared" si="410"/>
        <v>18.93</v>
      </c>
      <c r="M3579" s="47">
        <f t="shared" si="411"/>
        <v>18.28</v>
      </c>
      <c r="N3579" s="47">
        <f t="shared" si="412"/>
        <v>18.760000000000002</v>
      </c>
      <c r="O3579" s="48">
        <f t="shared" ca="1" si="413"/>
        <v>1253400</v>
      </c>
    </row>
    <row r="3580" spans="1:15" x14ac:dyDescent="0.25">
      <c r="A3580">
        <v>3565</v>
      </c>
      <c r="B3580" s="84">
        <v>36776</v>
      </c>
      <c r="C3580" s="47">
        <v>26.88</v>
      </c>
      <c r="D3580" s="47">
        <v>27.75</v>
      </c>
      <c r="E3580" s="47">
        <v>26.75</v>
      </c>
      <c r="F3580" s="47">
        <v>27.5</v>
      </c>
      <c r="G3580" s="48">
        <v>662700</v>
      </c>
      <c r="H3580" s="47">
        <v>18.93</v>
      </c>
      <c r="I3580" s="51">
        <f t="shared" si="407"/>
        <v>0.6883636363636364</v>
      </c>
      <c r="J3580" s="51">
        <f t="shared" ca="1" si="408"/>
        <v>1</v>
      </c>
      <c r="K3580" s="47">
        <f t="shared" si="409"/>
        <v>18.5</v>
      </c>
      <c r="L3580" s="47">
        <f t="shared" si="410"/>
        <v>19.100000000000001</v>
      </c>
      <c r="M3580" s="47">
        <f t="shared" si="411"/>
        <v>18.41</v>
      </c>
      <c r="N3580" s="47">
        <f t="shared" si="412"/>
        <v>18.93</v>
      </c>
      <c r="O3580" s="48">
        <f t="shared" ca="1" si="413"/>
        <v>662700</v>
      </c>
    </row>
    <row r="3581" spans="1:15" x14ac:dyDescent="0.25">
      <c r="A3581">
        <v>3566</v>
      </c>
      <c r="B3581" s="84">
        <v>36775</v>
      </c>
      <c r="C3581" s="47">
        <v>28</v>
      </c>
      <c r="D3581" s="47">
        <v>28.12</v>
      </c>
      <c r="E3581" s="47">
        <v>26.81</v>
      </c>
      <c r="F3581" s="47">
        <v>26.88</v>
      </c>
      <c r="G3581" s="48">
        <v>1221800</v>
      </c>
      <c r="H3581" s="47">
        <v>18.5</v>
      </c>
      <c r="I3581" s="51">
        <f t="shared" si="407"/>
        <v>0.68824404761904767</v>
      </c>
      <c r="J3581" s="51">
        <f t="shared" ca="1" si="408"/>
        <v>1</v>
      </c>
      <c r="K3581" s="47">
        <f t="shared" si="409"/>
        <v>19.27</v>
      </c>
      <c r="L3581" s="47">
        <f t="shared" si="410"/>
        <v>19.350000000000001</v>
      </c>
      <c r="M3581" s="47">
        <f t="shared" si="411"/>
        <v>18.45</v>
      </c>
      <c r="N3581" s="47">
        <f t="shared" si="412"/>
        <v>18.5</v>
      </c>
      <c r="O3581" s="48">
        <f t="shared" ca="1" si="413"/>
        <v>1221800</v>
      </c>
    </row>
    <row r="3582" spans="1:15" x14ac:dyDescent="0.25">
      <c r="A3582">
        <v>3567</v>
      </c>
      <c r="B3582" s="84">
        <v>36774</v>
      </c>
      <c r="C3582" s="47">
        <v>28</v>
      </c>
      <c r="D3582" s="47">
        <v>28.38</v>
      </c>
      <c r="E3582" s="47">
        <v>27.88</v>
      </c>
      <c r="F3582" s="47">
        <v>28.06</v>
      </c>
      <c r="G3582" s="48">
        <v>566900</v>
      </c>
      <c r="H3582" s="47">
        <v>19.309999999999999</v>
      </c>
      <c r="I3582" s="51">
        <f t="shared" si="407"/>
        <v>0.68816821097647896</v>
      </c>
      <c r="J3582" s="51">
        <f t="shared" ca="1" si="408"/>
        <v>1</v>
      </c>
      <c r="K3582" s="47">
        <f t="shared" si="409"/>
        <v>19.27</v>
      </c>
      <c r="L3582" s="47">
        <f t="shared" si="410"/>
        <v>19.53</v>
      </c>
      <c r="M3582" s="47">
        <f t="shared" si="411"/>
        <v>19.190000000000001</v>
      </c>
      <c r="N3582" s="47">
        <f t="shared" si="412"/>
        <v>19.309999999999999</v>
      </c>
      <c r="O3582" s="48">
        <f t="shared" ca="1" si="413"/>
        <v>566900</v>
      </c>
    </row>
    <row r="3583" spans="1:15" x14ac:dyDescent="0.25">
      <c r="A3583">
        <v>3568</v>
      </c>
      <c r="B3583" s="84">
        <v>36770</v>
      </c>
      <c r="C3583" s="47">
        <v>28.38</v>
      </c>
      <c r="D3583" s="47">
        <v>28.38</v>
      </c>
      <c r="E3583" s="47">
        <v>27.69</v>
      </c>
      <c r="F3583" s="47">
        <v>28.12</v>
      </c>
      <c r="G3583" s="48">
        <v>773000</v>
      </c>
      <c r="H3583" s="47">
        <v>19.36</v>
      </c>
      <c r="I3583" s="51">
        <f t="shared" si="407"/>
        <v>0.68847795163584635</v>
      </c>
      <c r="J3583" s="51">
        <f t="shared" ca="1" si="408"/>
        <v>1</v>
      </c>
      <c r="K3583" s="47">
        <f t="shared" si="409"/>
        <v>19.54</v>
      </c>
      <c r="L3583" s="47">
        <f t="shared" si="410"/>
        <v>19.54</v>
      </c>
      <c r="M3583" s="47">
        <f t="shared" si="411"/>
        <v>19.059999999999999</v>
      </c>
      <c r="N3583" s="47">
        <f t="shared" si="412"/>
        <v>19.36</v>
      </c>
      <c r="O3583" s="48">
        <f t="shared" ca="1" si="413"/>
        <v>773000</v>
      </c>
    </row>
    <row r="3584" spans="1:15" x14ac:dyDescent="0.25">
      <c r="A3584">
        <v>3569</v>
      </c>
      <c r="B3584" s="84">
        <v>36769</v>
      </c>
      <c r="C3584" s="47">
        <v>27</v>
      </c>
      <c r="D3584" s="47">
        <v>28.12</v>
      </c>
      <c r="E3584" s="47">
        <v>26.88</v>
      </c>
      <c r="F3584" s="47">
        <v>27.7</v>
      </c>
      <c r="G3584" s="48">
        <v>985400</v>
      </c>
      <c r="H3584" s="47">
        <v>19.07</v>
      </c>
      <c r="I3584" s="51">
        <f t="shared" si="407"/>
        <v>0.6884476534296029</v>
      </c>
      <c r="J3584" s="51">
        <f t="shared" ca="1" si="408"/>
        <v>1</v>
      </c>
      <c r="K3584" s="47">
        <f t="shared" si="409"/>
        <v>18.59</v>
      </c>
      <c r="L3584" s="47">
        <f t="shared" si="410"/>
        <v>19.36</v>
      </c>
      <c r="M3584" s="47">
        <f t="shared" si="411"/>
        <v>18.510000000000002</v>
      </c>
      <c r="N3584" s="47">
        <f t="shared" si="412"/>
        <v>19.07</v>
      </c>
      <c r="O3584" s="48">
        <f t="shared" ca="1" si="413"/>
        <v>985400</v>
      </c>
    </row>
    <row r="3585" spans="1:15" x14ac:dyDescent="0.25">
      <c r="A3585">
        <v>3570</v>
      </c>
      <c r="B3585" s="84">
        <v>36768</v>
      </c>
      <c r="C3585" s="47">
        <v>26.88</v>
      </c>
      <c r="D3585" s="47">
        <v>27</v>
      </c>
      <c r="E3585" s="47">
        <v>25.94</v>
      </c>
      <c r="F3585" s="47">
        <v>26.56</v>
      </c>
      <c r="G3585" s="48">
        <v>1443400</v>
      </c>
      <c r="H3585" s="47">
        <v>18.28</v>
      </c>
      <c r="I3585" s="51">
        <f t="shared" si="407"/>
        <v>0.68825301204819289</v>
      </c>
      <c r="J3585" s="51">
        <f t="shared" ca="1" si="408"/>
        <v>1</v>
      </c>
      <c r="K3585" s="47">
        <f t="shared" si="409"/>
        <v>18.5</v>
      </c>
      <c r="L3585" s="47">
        <f t="shared" si="410"/>
        <v>18.579999999999998</v>
      </c>
      <c r="M3585" s="47">
        <f t="shared" si="411"/>
        <v>17.850000000000001</v>
      </c>
      <c r="N3585" s="47">
        <f t="shared" si="412"/>
        <v>18.28</v>
      </c>
      <c r="O3585" s="48">
        <f t="shared" ca="1" si="413"/>
        <v>1443400</v>
      </c>
    </row>
    <row r="3586" spans="1:15" x14ac:dyDescent="0.25">
      <c r="A3586">
        <v>3571</v>
      </c>
      <c r="B3586" s="84">
        <v>36767</v>
      </c>
      <c r="C3586" s="47">
        <v>28.5</v>
      </c>
      <c r="D3586" s="47">
        <v>28.5</v>
      </c>
      <c r="E3586" s="47">
        <v>26.69</v>
      </c>
      <c r="F3586" s="47">
        <v>27.06</v>
      </c>
      <c r="G3586" s="48">
        <v>1152300</v>
      </c>
      <c r="H3586" s="47">
        <v>18.63</v>
      </c>
      <c r="I3586" s="51">
        <f t="shared" si="407"/>
        <v>0.68847006651884701</v>
      </c>
      <c r="J3586" s="51">
        <f t="shared" ca="1" si="408"/>
        <v>1</v>
      </c>
      <c r="K3586" s="47">
        <f t="shared" si="409"/>
        <v>19.62</v>
      </c>
      <c r="L3586" s="47">
        <f t="shared" si="410"/>
        <v>19.62</v>
      </c>
      <c r="M3586" s="47">
        <f t="shared" si="411"/>
        <v>18.38</v>
      </c>
      <c r="N3586" s="47">
        <f t="shared" si="412"/>
        <v>18.63</v>
      </c>
      <c r="O3586" s="48">
        <f t="shared" ca="1" si="413"/>
        <v>1152300</v>
      </c>
    </row>
    <row r="3587" spans="1:15" x14ac:dyDescent="0.25">
      <c r="A3587">
        <v>3572</v>
      </c>
      <c r="B3587" s="84">
        <v>36766</v>
      </c>
      <c r="C3587" s="47">
        <v>29</v>
      </c>
      <c r="D3587" s="47">
        <v>29</v>
      </c>
      <c r="E3587" s="47">
        <v>28.44</v>
      </c>
      <c r="F3587" s="47">
        <v>28.56</v>
      </c>
      <c r="G3587" s="48">
        <v>795600</v>
      </c>
      <c r="H3587" s="47">
        <v>19.66</v>
      </c>
      <c r="I3587" s="51">
        <f t="shared" si="407"/>
        <v>0.68837535014005602</v>
      </c>
      <c r="J3587" s="51">
        <f t="shared" ca="1" si="408"/>
        <v>1</v>
      </c>
      <c r="K3587" s="47">
        <f t="shared" si="409"/>
        <v>19.96</v>
      </c>
      <c r="L3587" s="47">
        <f t="shared" si="410"/>
        <v>19.96</v>
      </c>
      <c r="M3587" s="47">
        <f t="shared" si="411"/>
        <v>19.579999999999998</v>
      </c>
      <c r="N3587" s="47">
        <f t="shared" si="412"/>
        <v>19.66</v>
      </c>
      <c r="O3587" s="48">
        <f t="shared" ca="1" si="413"/>
        <v>795600</v>
      </c>
    </row>
    <row r="3588" spans="1:15" x14ac:dyDescent="0.25">
      <c r="A3588">
        <v>3573</v>
      </c>
      <c r="B3588" s="84">
        <v>36763</v>
      </c>
      <c r="C3588" s="47">
        <v>28.62</v>
      </c>
      <c r="D3588" s="47">
        <v>29</v>
      </c>
      <c r="E3588" s="47">
        <v>28.62</v>
      </c>
      <c r="F3588" s="47">
        <v>29</v>
      </c>
      <c r="G3588" s="48">
        <v>633500</v>
      </c>
      <c r="H3588" s="47">
        <v>19.96</v>
      </c>
      <c r="I3588" s="51">
        <f t="shared" si="407"/>
        <v>0.68827586206896552</v>
      </c>
      <c r="J3588" s="51">
        <f t="shared" ca="1" si="408"/>
        <v>1</v>
      </c>
      <c r="K3588" s="47">
        <f t="shared" si="409"/>
        <v>19.7</v>
      </c>
      <c r="L3588" s="47">
        <f t="shared" si="410"/>
        <v>19.96</v>
      </c>
      <c r="M3588" s="47">
        <f t="shared" si="411"/>
        <v>19.7</v>
      </c>
      <c r="N3588" s="47">
        <f t="shared" si="412"/>
        <v>19.96</v>
      </c>
      <c r="O3588" s="48">
        <f t="shared" ca="1" si="413"/>
        <v>633500</v>
      </c>
    </row>
    <row r="3589" spans="1:15" x14ac:dyDescent="0.25">
      <c r="A3589">
        <v>3574</v>
      </c>
      <c r="B3589" s="84">
        <v>36762</v>
      </c>
      <c r="C3589" s="47">
        <v>28.56</v>
      </c>
      <c r="D3589" s="47">
        <v>28.75</v>
      </c>
      <c r="E3589" s="47">
        <v>28.5</v>
      </c>
      <c r="F3589" s="47">
        <v>28.62</v>
      </c>
      <c r="G3589" s="48">
        <v>548400</v>
      </c>
      <c r="H3589" s="47">
        <v>19.7</v>
      </c>
      <c r="I3589" s="51">
        <f t="shared" si="407"/>
        <v>0.68832983927323543</v>
      </c>
      <c r="J3589" s="51">
        <f t="shared" ca="1" si="408"/>
        <v>1</v>
      </c>
      <c r="K3589" s="47">
        <f t="shared" si="409"/>
        <v>19.66</v>
      </c>
      <c r="L3589" s="47">
        <f t="shared" si="410"/>
        <v>19.79</v>
      </c>
      <c r="M3589" s="47">
        <f t="shared" si="411"/>
        <v>19.62</v>
      </c>
      <c r="N3589" s="47">
        <f t="shared" si="412"/>
        <v>19.7</v>
      </c>
      <c r="O3589" s="48">
        <f t="shared" ca="1" si="413"/>
        <v>548400</v>
      </c>
    </row>
    <row r="3590" spans="1:15" x14ac:dyDescent="0.25">
      <c r="A3590">
        <v>3575</v>
      </c>
      <c r="B3590" s="84">
        <v>36761</v>
      </c>
      <c r="C3590" s="47">
        <v>28.75</v>
      </c>
      <c r="D3590" s="47">
        <v>28.75</v>
      </c>
      <c r="E3590" s="47">
        <v>28.5</v>
      </c>
      <c r="F3590" s="47">
        <v>28.62</v>
      </c>
      <c r="G3590" s="48">
        <v>635000</v>
      </c>
      <c r="H3590" s="47">
        <v>19.7</v>
      </c>
      <c r="I3590" s="51">
        <f t="shared" si="407"/>
        <v>0.68832983927323543</v>
      </c>
      <c r="J3590" s="51">
        <f t="shared" ca="1" si="408"/>
        <v>1</v>
      </c>
      <c r="K3590" s="47">
        <f t="shared" si="409"/>
        <v>19.79</v>
      </c>
      <c r="L3590" s="47">
        <f t="shared" si="410"/>
        <v>19.79</v>
      </c>
      <c r="M3590" s="47">
        <f t="shared" si="411"/>
        <v>19.62</v>
      </c>
      <c r="N3590" s="47">
        <f t="shared" si="412"/>
        <v>19.7</v>
      </c>
      <c r="O3590" s="48">
        <f t="shared" ca="1" si="413"/>
        <v>635000</v>
      </c>
    </row>
    <row r="3591" spans="1:15" x14ac:dyDescent="0.25">
      <c r="A3591">
        <v>3576</v>
      </c>
      <c r="B3591" s="84">
        <v>36760</v>
      </c>
      <c r="C3591" s="47">
        <v>28.5</v>
      </c>
      <c r="D3591" s="47">
        <v>28.75</v>
      </c>
      <c r="E3591" s="47">
        <v>28.38</v>
      </c>
      <c r="F3591" s="47">
        <v>28.75</v>
      </c>
      <c r="G3591" s="48">
        <v>431000</v>
      </c>
      <c r="H3591" s="47">
        <v>19.79</v>
      </c>
      <c r="I3591" s="51">
        <f t="shared" si="407"/>
        <v>0.68834782608695644</v>
      </c>
      <c r="J3591" s="51">
        <f t="shared" ca="1" si="408"/>
        <v>1</v>
      </c>
      <c r="K3591" s="47">
        <f t="shared" si="409"/>
        <v>19.62</v>
      </c>
      <c r="L3591" s="47">
        <f t="shared" si="410"/>
        <v>19.79</v>
      </c>
      <c r="M3591" s="47">
        <f t="shared" si="411"/>
        <v>19.54</v>
      </c>
      <c r="N3591" s="47">
        <f t="shared" si="412"/>
        <v>19.79</v>
      </c>
      <c r="O3591" s="48">
        <f t="shared" ca="1" si="413"/>
        <v>431000</v>
      </c>
    </row>
    <row r="3592" spans="1:15" x14ac:dyDescent="0.25">
      <c r="A3592">
        <v>3577</v>
      </c>
      <c r="B3592" s="84">
        <v>36759</v>
      </c>
      <c r="C3592" s="47">
        <v>27.44</v>
      </c>
      <c r="D3592" s="47">
        <v>28.69</v>
      </c>
      <c r="E3592" s="47">
        <v>27.38</v>
      </c>
      <c r="F3592" s="47">
        <v>28.38</v>
      </c>
      <c r="G3592" s="48">
        <v>704600</v>
      </c>
      <c r="H3592" s="47">
        <v>19.53</v>
      </c>
      <c r="I3592" s="51">
        <f t="shared" si="407"/>
        <v>0.68816067653276958</v>
      </c>
      <c r="J3592" s="51">
        <f t="shared" ca="1" si="408"/>
        <v>1</v>
      </c>
      <c r="K3592" s="47">
        <f t="shared" si="409"/>
        <v>18.88</v>
      </c>
      <c r="L3592" s="47">
        <f t="shared" si="410"/>
        <v>19.739999999999998</v>
      </c>
      <c r="M3592" s="47">
        <f t="shared" si="411"/>
        <v>18.84</v>
      </c>
      <c r="N3592" s="47">
        <f t="shared" si="412"/>
        <v>19.53</v>
      </c>
      <c r="O3592" s="48">
        <f t="shared" ca="1" si="413"/>
        <v>704600</v>
      </c>
    </row>
    <row r="3593" spans="1:15" x14ac:dyDescent="0.25">
      <c r="A3593">
        <v>3578</v>
      </c>
      <c r="B3593" s="84">
        <v>36756</v>
      </c>
      <c r="C3593" s="47">
        <v>27.75</v>
      </c>
      <c r="D3593" s="47">
        <v>27.81</v>
      </c>
      <c r="E3593" s="47">
        <v>27.12</v>
      </c>
      <c r="F3593" s="47">
        <v>27.44</v>
      </c>
      <c r="G3593" s="48">
        <v>898300</v>
      </c>
      <c r="H3593" s="47">
        <v>18.88</v>
      </c>
      <c r="I3593" s="51">
        <f t="shared" si="407"/>
        <v>0.68804664723032061</v>
      </c>
      <c r="J3593" s="51">
        <f t="shared" ca="1" si="408"/>
        <v>1</v>
      </c>
      <c r="K3593" s="47">
        <f t="shared" si="409"/>
        <v>19.09</v>
      </c>
      <c r="L3593" s="47">
        <f t="shared" si="410"/>
        <v>19.13</v>
      </c>
      <c r="M3593" s="47">
        <f t="shared" si="411"/>
        <v>18.66</v>
      </c>
      <c r="N3593" s="47">
        <f t="shared" si="412"/>
        <v>18.88</v>
      </c>
      <c r="O3593" s="48">
        <f t="shared" ca="1" si="413"/>
        <v>898300</v>
      </c>
    </row>
    <row r="3594" spans="1:15" x14ac:dyDescent="0.25">
      <c r="A3594">
        <v>3579</v>
      </c>
      <c r="B3594" s="84">
        <v>36755</v>
      </c>
      <c r="C3594" s="47">
        <v>28.12</v>
      </c>
      <c r="D3594" s="47">
        <v>28.31</v>
      </c>
      <c r="E3594" s="47">
        <v>27.94</v>
      </c>
      <c r="F3594" s="47">
        <v>28</v>
      </c>
      <c r="G3594" s="48">
        <v>1045100</v>
      </c>
      <c r="H3594" s="47">
        <v>19.27</v>
      </c>
      <c r="I3594" s="51">
        <f t="shared" si="407"/>
        <v>0.68821428571428567</v>
      </c>
      <c r="J3594" s="51">
        <f t="shared" ca="1" si="408"/>
        <v>1</v>
      </c>
      <c r="K3594" s="47">
        <f t="shared" si="409"/>
        <v>19.350000000000001</v>
      </c>
      <c r="L3594" s="47">
        <f t="shared" si="410"/>
        <v>19.48</v>
      </c>
      <c r="M3594" s="47">
        <f t="shared" si="411"/>
        <v>19.23</v>
      </c>
      <c r="N3594" s="47">
        <f t="shared" si="412"/>
        <v>19.27</v>
      </c>
      <c r="O3594" s="48">
        <f t="shared" ca="1" si="413"/>
        <v>1045100</v>
      </c>
    </row>
    <row r="3595" spans="1:15" x14ac:dyDescent="0.25">
      <c r="A3595">
        <v>3580</v>
      </c>
      <c r="B3595" s="84">
        <v>36754</v>
      </c>
      <c r="C3595" s="47">
        <v>28.38</v>
      </c>
      <c r="D3595" s="47">
        <v>28.75</v>
      </c>
      <c r="E3595" s="47">
        <v>28.31</v>
      </c>
      <c r="F3595" s="47">
        <v>28.38</v>
      </c>
      <c r="G3595" s="48">
        <v>801900</v>
      </c>
      <c r="H3595" s="47">
        <v>19.53</v>
      </c>
      <c r="I3595" s="51">
        <f t="shared" si="407"/>
        <v>0.68816067653276958</v>
      </c>
      <c r="J3595" s="51">
        <f t="shared" ca="1" si="408"/>
        <v>1</v>
      </c>
      <c r="K3595" s="47">
        <f t="shared" si="409"/>
        <v>19.53</v>
      </c>
      <c r="L3595" s="47">
        <f t="shared" si="410"/>
        <v>19.78</v>
      </c>
      <c r="M3595" s="47">
        <f t="shared" si="411"/>
        <v>19.48</v>
      </c>
      <c r="N3595" s="47">
        <f t="shared" si="412"/>
        <v>19.53</v>
      </c>
      <c r="O3595" s="48">
        <f t="shared" ca="1" si="413"/>
        <v>801900</v>
      </c>
    </row>
    <row r="3596" spans="1:15" x14ac:dyDescent="0.25">
      <c r="A3596">
        <v>3581</v>
      </c>
      <c r="B3596" s="84">
        <v>36753</v>
      </c>
      <c r="C3596" s="47">
        <v>28.69</v>
      </c>
      <c r="D3596" s="47">
        <v>28.69</v>
      </c>
      <c r="E3596" s="47">
        <v>28.19</v>
      </c>
      <c r="F3596" s="47">
        <v>28.38</v>
      </c>
      <c r="G3596" s="48">
        <v>767300</v>
      </c>
      <c r="H3596" s="47">
        <v>19.53</v>
      </c>
      <c r="I3596" s="51">
        <f t="shared" si="407"/>
        <v>0.68816067653276958</v>
      </c>
      <c r="J3596" s="51">
        <f t="shared" ca="1" si="408"/>
        <v>1</v>
      </c>
      <c r="K3596" s="47">
        <f t="shared" si="409"/>
        <v>19.739999999999998</v>
      </c>
      <c r="L3596" s="47">
        <f t="shared" si="410"/>
        <v>19.739999999999998</v>
      </c>
      <c r="M3596" s="47">
        <f t="shared" si="411"/>
        <v>19.399999999999999</v>
      </c>
      <c r="N3596" s="47">
        <f t="shared" si="412"/>
        <v>19.53</v>
      </c>
      <c r="O3596" s="48">
        <f t="shared" ca="1" si="413"/>
        <v>767300</v>
      </c>
    </row>
    <row r="3597" spans="1:15" x14ac:dyDescent="0.25">
      <c r="A3597">
        <v>3582</v>
      </c>
      <c r="B3597" s="84">
        <v>36752</v>
      </c>
      <c r="C3597" s="47">
        <v>29.12</v>
      </c>
      <c r="D3597" s="47">
        <v>29.31</v>
      </c>
      <c r="E3597" s="47">
        <v>28.56</v>
      </c>
      <c r="F3597" s="47">
        <v>28.69</v>
      </c>
      <c r="G3597" s="48">
        <v>996600</v>
      </c>
      <c r="H3597" s="47">
        <v>19.739999999999998</v>
      </c>
      <c r="I3597" s="51">
        <f t="shared" si="407"/>
        <v>0.68804461484837909</v>
      </c>
      <c r="J3597" s="51">
        <f t="shared" ca="1" si="408"/>
        <v>1</v>
      </c>
      <c r="K3597" s="47">
        <f t="shared" si="409"/>
        <v>20.04</v>
      </c>
      <c r="L3597" s="47">
        <f t="shared" si="410"/>
        <v>20.170000000000002</v>
      </c>
      <c r="M3597" s="47">
        <f t="shared" si="411"/>
        <v>19.649999999999999</v>
      </c>
      <c r="N3597" s="47">
        <f t="shared" si="412"/>
        <v>19.739999999999998</v>
      </c>
      <c r="O3597" s="48">
        <f t="shared" ca="1" si="413"/>
        <v>996600</v>
      </c>
    </row>
    <row r="3598" spans="1:15" x14ac:dyDescent="0.25">
      <c r="A3598">
        <v>3583</v>
      </c>
      <c r="B3598" s="84">
        <v>36749</v>
      </c>
      <c r="C3598" s="47">
        <v>27.88</v>
      </c>
      <c r="D3598" s="47">
        <v>29.56</v>
      </c>
      <c r="E3598" s="47">
        <v>27.88</v>
      </c>
      <c r="F3598" s="47">
        <v>29.56</v>
      </c>
      <c r="G3598" s="48">
        <v>1311800</v>
      </c>
      <c r="H3598" s="47">
        <v>20.350000000000001</v>
      </c>
      <c r="I3598" s="51">
        <f t="shared" si="407"/>
        <v>0.68843031123139387</v>
      </c>
      <c r="J3598" s="51">
        <f t="shared" ca="1" si="408"/>
        <v>1</v>
      </c>
      <c r="K3598" s="47">
        <f t="shared" si="409"/>
        <v>19.190000000000001</v>
      </c>
      <c r="L3598" s="47">
        <f t="shared" si="410"/>
        <v>20.350000000000001</v>
      </c>
      <c r="M3598" s="47">
        <f t="shared" si="411"/>
        <v>19.190000000000001</v>
      </c>
      <c r="N3598" s="47">
        <f t="shared" si="412"/>
        <v>20.350000000000001</v>
      </c>
      <c r="O3598" s="48">
        <f t="shared" ca="1" si="413"/>
        <v>1311800</v>
      </c>
    </row>
    <row r="3599" spans="1:15" x14ac:dyDescent="0.25">
      <c r="A3599">
        <v>3584</v>
      </c>
      <c r="B3599" s="84">
        <v>36748</v>
      </c>
      <c r="C3599" s="47">
        <v>27.62</v>
      </c>
      <c r="D3599" s="47">
        <v>27.94</v>
      </c>
      <c r="E3599" s="47">
        <v>27.56</v>
      </c>
      <c r="F3599" s="47">
        <v>27.75</v>
      </c>
      <c r="G3599" s="48">
        <v>978700</v>
      </c>
      <c r="H3599" s="47">
        <v>19.100000000000001</v>
      </c>
      <c r="I3599" s="51">
        <f t="shared" si="407"/>
        <v>0.68828828828828836</v>
      </c>
      <c r="J3599" s="51">
        <f t="shared" ca="1" si="408"/>
        <v>1</v>
      </c>
      <c r="K3599" s="47">
        <f t="shared" si="409"/>
        <v>19.010000000000002</v>
      </c>
      <c r="L3599" s="47">
        <f t="shared" si="410"/>
        <v>19.23</v>
      </c>
      <c r="M3599" s="47">
        <f t="shared" si="411"/>
        <v>18.97</v>
      </c>
      <c r="N3599" s="47">
        <f t="shared" si="412"/>
        <v>19.100000000000001</v>
      </c>
      <c r="O3599" s="48">
        <f t="shared" ca="1" si="413"/>
        <v>978700</v>
      </c>
    </row>
    <row r="3600" spans="1:15" x14ac:dyDescent="0.25">
      <c r="A3600">
        <v>3585</v>
      </c>
      <c r="B3600" s="84">
        <v>36747</v>
      </c>
      <c r="C3600" s="47">
        <v>27.75</v>
      </c>
      <c r="D3600" s="47">
        <v>27.94</v>
      </c>
      <c r="E3600" s="47">
        <v>27.38</v>
      </c>
      <c r="F3600" s="47">
        <v>27.5</v>
      </c>
      <c r="G3600" s="48">
        <v>1638700</v>
      </c>
      <c r="H3600" s="47">
        <v>18.93</v>
      </c>
      <c r="I3600" s="51">
        <f t="shared" si="407"/>
        <v>0.6883636363636364</v>
      </c>
      <c r="J3600" s="51">
        <f t="shared" ca="1" si="408"/>
        <v>1</v>
      </c>
      <c r="K3600" s="47">
        <f t="shared" si="409"/>
        <v>19.100000000000001</v>
      </c>
      <c r="L3600" s="47">
        <f t="shared" si="410"/>
        <v>19.23</v>
      </c>
      <c r="M3600" s="47">
        <f t="shared" si="411"/>
        <v>18.850000000000001</v>
      </c>
      <c r="N3600" s="47">
        <f t="shared" si="412"/>
        <v>18.93</v>
      </c>
      <c r="O3600" s="48">
        <f t="shared" ca="1" si="413"/>
        <v>1638700</v>
      </c>
    </row>
    <row r="3601" spans="1:15" x14ac:dyDescent="0.25">
      <c r="A3601">
        <v>3586</v>
      </c>
      <c r="B3601" s="84">
        <v>36746</v>
      </c>
      <c r="C3601" s="47">
        <v>28.12</v>
      </c>
      <c r="D3601" s="47">
        <v>28.25</v>
      </c>
      <c r="E3601" s="47">
        <v>27.62</v>
      </c>
      <c r="F3601" s="47">
        <v>28.25</v>
      </c>
      <c r="G3601" s="48">
        <v>866800</v>
      </c>
      <c r="H3601" s="47">
        <v>19.440000000000001</v>
      </c>
      <c r="I3601" s="51">
        <f t="shared" ref="I3601:I3664" si="414">H3601/F3601</f>
        <v>0.68814159292035404</v>
      </c>
      <c r="J3601" s="51">
        <f t="shared" ref="J3601:J3664" ca="1" si="415">INDEX(OFFSET($T$15,0,0,$S$13+1,1),MATCH(B3601,OFFSET($Q$15,0,0,$S$13+1,1),-1))</f>
        <v>1</v>
      </c>
      <c r="K3601" s="47">
        <f t="shared" ref="K3601:K3664" si="416">ROUND($I3601*C3601,2)</f>
        <v>19.350000000000001</v>
      </c>
      <c r="L3601" s="47">
        <f t="shared" ref="L3601:L3664" si="417">ROUND($I3601*D3601,2)</f>
        <v>19.440000000000001</v>
      </c>
      <c r="M3601" s="47">
        <f t="shared" ref="M3601:M3664" si="418">ROUND($I3601*E3601,2)</f>
        <v>19.010000000000002</v>
      </c>
      <c r="N3601" s="47">
        <f t="shared" ref="N3601:N3664" si="419">ROUND($I3601*F3601,2)</f>
        <v>19.440000000000001</v>
      </c>
      <c r="O3601" s="48">
        <f t="shared" ref="O3601:O3664" ca="1" si="420">G3601*J3601</f>
        <v>866800</v>
      </c>
    </row>
    <row r="3602" spans="1:15" x14ac:dyDescent="0.25">
      <c r="A3602">
        <v>3587</v>
      </c>
      <c r="B3602" s="84">
        <v>36745</v>
      </c>
      <c r="C3602" s="47">
        <v>28.06</v>
      </c>
      <c r="D3602" s="47">
        <v>28.44</v>
      </c>
      <c r="E3602" s="47">
        <v>27.81</v>
      </c>
      <c r="F3602" s="47">
        <v>28.12</v>
      </c>
      <c r="G3602" s="48">
        <v>1662900</v>
      </c>
      <c r="H3602" s="47">
        <v>19.36</v>
      </c>
      <c r="I3602" s="51">
        <f t="shared" si="414"/>
        <v>0.68847795163584635</v>
      </c>
      <c r="J3602" s="51">
        <f t="shared" ca="1" si="415"/>
        <v>1</v>
      </c>
      <c r="K3602" s="47">
        <f t="shared" si="416"/>
        <v>19.32</v>
      </c>
      <c r="L3602" s="47">
        <f t="shared" si="417"/>
        <v>19.579999999999998</v>
      </c>
      <c r="M3602" s="47">
        <f t="shared" si="418"/>
        <v>19.149999999999999</v>
      </c>
      <c r="N3602" s="47">
        <f t="shared" si="419"/>
        <v>19.36</v>
      </c>
      <c r="O3602" s="48">
        <f t="shared" ca="1" si="420"/>
        <v>1662900</v>
      </c>
    </row>
    <row r="3603" spans="1:15" x14ac:dyDescent="0.25">
      <c r="A3603">
        <v>3588</v>
      </c>
      <c r="B3603" s="84">
        <v>36742</v>
      </c>
      <c r="C3603" s="47">
        <v>26.19</v>
      </c>
      <c r="D3603" s="47">
        <v>28.5</v>
      </c>
      <c r="E3603" s="47">
        <v>26.19</v>
      </c>
      <c r="F3603" s="47">
        <v>28.06</v>
      </c>
      <c r="G3603" s="48">
        <v>2553000</v>
      </c>
      <c r="H3603" s="47">
        <v>19.309999999999999</v>
      </c>
      <c r="I3603" s="51">
        <f t="shared" si="414"/>
        <v>0.68816821097647896</v>
      </c>
      <c r="J3603" s="51">
        <f t="shared" ca="1" si="415"/>
        <v>1</v>
      </c>
      <c r="K3603" s="47">
        <f t="shared" si="416"/>
        <v>18.02</v>
      </c>
      <c r="L3603" s="47">
        <f t="shared" si="417"/>
        <v>19.61</v>
      </c>
      <c r="M3603" s="47">
        <f t="shared" si="418"/>
        <v>18.02</v>
      </c>
      <c r="N3603" s="47">
        <f t="shared" si="419"/>
        <v>19.309999999999999</v>
      </c>
      <c r="O3603" s="48">
        <f t="shared" ca="1" si="420"/>
        <v>2553000</v>
      </c>
    </row>
    <row r="3604" spans="1:15" x14ac:dyDescent="0.25">
      <c r="A3604">
        <v>3589</v>
      </c>
      <c r="B3604" s="84">
        <v>36741</v>
      </c>
      <c r="C3604" s="47">
        <v>26.31</v>
      </c>
      <c r="D3604" s="47">
        <v>26.44</v>
      </c>
      <c r="E3604" s="47">
        <v>25.62</v>
      </c>
      <c r="F3604" s="47">
        <v>26.25</v>
      </c>
      <c r="G3604" s="48">
        <v>1403500</v>
      </c>
      <c r="H3604" s="47">
        <v>18.07</v>
      </c>
      <c r="I3604" s="51">
        <f t="shared" si="414"/>
        <v>0.68838095238095243</v>
      </c>
      <c r="J3604" s="51">
        <f t="shared" ca="1" si="415"/>
        <v>1</v>
      </c>
      <c r="K3604" s="47">
        <f t="shared" si="416"/>
        <v>18.11</v>
      </c>
      <c r="L3604" s="47">
        <f t="shared" si="417"/>
        <v>18.2</v>
      </c>
      <c r="M3604" s="47">
        <f t="shared" si="418"/>
        <v>17.64</v>
      </c>
      <c r="N3604" s="47">
        <f t="shared" si="419"/>
        <v>18.07</v>
      </c>
      <c r="O3604" s="48">
        <f t="shared" ca="1" si="420"/>
        <v>1403500</v>
      </c>
    </row>
    <row r="3605" spans="1:15" x14ac:dyDescent="0.25">
      <c r="A3605">
        <v>3590</v>
      </c>
      <c r="B3605" s="84">
        <v>36740</v>
      </c>
      <c r="C3605" s="47">
        <v>24.94</v>
      </c>
      <c r="D3605" s="47">
        <v>26.62</v>
      </c>
      <c r="E3605" s="47">
        <v>24.88</v>
      </c>
      <c r="F3605" s="47">
        <v>26.56</v>
      </c>
      <c r="G3605" s="48">
        <v>1840700</v>
      </c>
      <c r="H3605" s="47">
        <v>18.28</v>
      </c>
      <c r="I3605" s="51">
        <f t="shared" si="414"/>
        <v>0.68825301204819289</v>
      </c>
      <c r="J3605" s="51">
        <f t="shared" ca="1" si="415"/>
        <v>1</v>
      </c>
      <c r="K3605" s="47">
        <f t="shared" si="416"/>
        <v>17.170000000000002</v>
      </c>
      <c r="L3605" s="47">
        <f t="shared" si="417"/>
        <v>18.32</v>
      </c>
      <c r="M3605" s="47">
        <f t="shared" si="418"/>
        <v>17.12</v>
      </c>
      <c r="N3605" s="47">
        <f t="shared" si="419"/>
        <v>18.28</v>
      </c>
      <c r="O3605" s="48">
        <f t="shared" ca="1" si="420"/>
        <v>1840700</v>
      </c>
    </row>
    <row r="3606" spans="1:15" x14ac:dyDescent="0.25">
      <c r="A3606">
        <v>3591</v>
      </c>
      <c r="B3606" s="84">
        <v>36739</v>
      </c>
      <c r="C3606" s="47">
        <v>24.12</v>
      </c>
      <c r="D3606" s="47">
        <v>25</v>
      </c>
      <c r="E3606" s="47">
        <v>23.81</v>
      </c>
      <c r="F3606" s="47">
        <v>24.94</v>
      </c>
      <c r="G3606" s="48">
        <v>1103800</v>
      </c>
      <c r="H3606" s="47">
        <v>17.16</v>
      </c>
      <c r="I3606" s="51">
        <f t="shared" si="414"/>
        <v>0.68805132317562145</v>
      </c>
      <c r="J3606" s="51">
        <f t="shared" ca="1" si="415"/>
        <v>1</v>
      </c>
      <c r="K3606" s="47">
        <f t="shared" si="416"/>
        <v>16.600000000000001</v>
      </c>
      <c r="L3606" s="47">
        <f t="shared" si="417"/>
        <v>17.2</v>
      </c>
      <c r="M3606" s="47">
        <f t="shared" si="418"/>
        <v>16.38</v>
      </c>
      <c r="N3606" s="47">
        <f t="shared" si="419"/>
        <v>17.16</v>
      </c>
      <c r="O3606" s="48">
        <f t="shared" ca="1" si="420"/>
        <v>1103800</v>
      </c>
    </row>
    <row r="3607" spans="1:15" x14ac:dyDescent="0.25">
      <c r="A3607">
        <v>3592</v>
      </c>
      <c r="B3607" s="84">
        <v>36738</v>
      </c>
      <c r="C3607" s="47">
        <v>23.38</v>
      </c>
      <c r="D3607" s="47">
        <v>24.81</v>
      </c>
      <c r="E3607" s="47">
        <v>23.38</v>
      </c>
      <c r="F3607" s="47">
        <v>24.31</v>
      </c>
      <c r="G3607" s="48">
        <v>1322200</v>
      </c>
      <c r="H3607" s="47">
        <v>16.73</v>
      </c>
      <c r="I3607" s="51">
        <f t="shared" si="414"/>
        <v>0.68819415878239409</v>
      </c>
      <c r="J3607" s="51">
        <f t="shared" ca="1" si="415"/>
        <v>1</v>
      </c>
      <c r="K3607" s="47">
        <f t="shared" si="416"/>
        <v>16.09</v>
      </c>
      <c r="L3607" s="47">
        <f t="shared" si="417"/>
        <v>17.07</v>
      </c>
      <c r="M3607" s="47">
        <f t="shared" si="418"/>
        <v>16.09</v>
      </c>
      <c r="N3607" s="47">
        <f t="shared" si="419"/>
        <v>16.73</v>
      </c>
      <c r="O3607" s="48">
        <f t="shared" ca="1" si="420"/>
        <v>1322200</v>
      </c>
    </row>
    <row r="3608" spans="1:15" x14ac:dyDescent="0.25">
      <c r="A3608">
        <v>3593</v>
      </c>
      <c r="B3608" s="84">
        <v>36735</v>
      </c>
      <c r="C3608" s="47">
        <v>22</v>
      </c>
      <c r="D3608" s="47">
        <v>23.44</v>
      </c>
      <c r="E3608" s="47">
        <v>21.94</v>
      </c>
      <c r="F3608" s="47">
        <v>23</v>
      </c>
      <c r="G3608" s="48">
        <v>945000</v>
      </c>
      <c r="H3608" s="47">
        <v>15.83</v>
      </c>
      <c r="I3608" s="51">
        <f t="shared" si="414"/>
        <v>0.68826086956521737</v>
      </c>
      <c r="J3608" s="51">
        <f t="shared" ca="1" si="415"/>
        <v>1</v>
      </c>
      <c r="K3608" s="47">
        <f t="shared" si="416"/>
        <v>15.14</v>
      </c>
      <c r="L3608" s="47">
        <f t="shared" si="417"/>
        <v>16.13</v>
      </c>
      <c r="M3608" s="47">
        <f t="shared" si="418"/>
        <v>15.1</v>
      </c>
      <c r="N3608" s="47">
        <f t="shared" si="419"/>
        <v>15.83</v>
      </c>
      <c r="O3608" s="48">
        <f t="shared" ca="1" si="420"/>
        <v>945000</v>
      </c>
    </row>
    <row r="3609" spans="1:15" x14ac:dyDescent="0.25">
      <c r="A3609">
        <v>3594</v>
      </c>
      <c r="B3609" s="84">
        <v>36734</v>
      </c>
      <c r="C3609" s="47">
        <v>22.5</v>
      </c>
      <c r="D3609" s="47">
        <v>22.94</v>
      </c>
      <c r="E3609" s="47">
        <v>21.75</v>
      </c>
      <c r="F3609" s="47">
        <v>21.94</v>
      </c>
      <c r="G3609" s="48">
        <v>850600</v>
      </c>
      <c r="H3609" s="47">
        <v>15.1</v>
      </c>
      <c r="I3609" s="51">
        <f t="shared" si="414"/>
        <v>0.68824065633546028</v>
      </c>
      <c r="J3609" s="51">
        <f t="shared" ca="1" si="415"/>
        <v>1</v>
      </c>
      <c r="K3609" s="47">
        <f t="shared" si="416"/>
        <v>15.49</v>
      </c>
      <c r="L3609" s="47">
        <f t="shared" si="417"/>
        <v>15.79</v>
      </c>
      <c r="M3609" s="47">
        <f t="shared" si="418"/>
        <v>14.97</v>
      </c>
      <c r="N3609" s="47">
        <f t="shared" si="419"/>
        <v>15.1</v>
      </c>
      <c r="O3609" s="48">
        <f t="shared" ca="1" si="420"/>
        <v>850600</v>
      </c>
    </row>
    <row r="3610" spans="1:15" x14ac:dyDescent="0.25">
      <c r="A3610">
        <v>3595</v>
      </c>
      <c r="B3610" s="84">
        <v>36733</v>
      </c>
      <c r="C3610" s="47">
        <v>22.69</v>
      </c>
      <c r="D3610" s="47">
        <v>22.75</v>
      </c>
      <c r="E3610" s="47">
        <v>22.31</v>
      </c>
      <c r="F3610" s="47">
        <v>22.44</v>
      </c>
      <c r="G3610" s="48">
        <v>947900</v>
      </c>
      <c r="H3610" s="47">
        <v>15.44</v>
      </c>
      <c r="I3610" s="51">
        <f t="shared" si="414"/>
        <v>0.68805704099821741</v>
      </c>
      <c r="J3610" s="51">
        <f t="shared" ca="1" si="415"/>
        <v>1</v>
      </c>
      <c r="K3610" s="47">
        <f t="shared" si="416"/>
        <v>15.61</v>
      </c>
      <c r="L3610" s="47">
        <f t="shared" si="417"/>
        <v>15.65</v>
      </c>
      <c r="M3610" s="47">
        <f t="shared" si="418"/>
        <v>15.35</v>
      </c>
      <c r="N3610" s="47">
        <f t="shared" si="419"/>
        <v>15.44</v>
      </c>
      <c r="O3610" s="48">
        <f t="shared" ca="1" si="420"/>
        <v>947900</v>
      </c>
    </row>
    <row r="3611" spans="1:15" x14ac:dyDescent="0.25">
      <c r="A3611">
        <v>3596</v>
      </c>
      <c r="B3611" s="84">
        <v>36732</v>
      </c>
      <c r="C3611" s="47">
        <v>22.75</v>
      </c>
      <c r="D3611" s="47">
        <v>22.94</v>
      </c>
      <c r="E3611" s="47">
        <v>22.62</v>
      </c>
      <c r="F3611" s="47">
        <v>22.62</v>
      </c>
      <c r="G3611" s="48">
        <v>353000</v>
      </c>
      <c r="H3611" s="47">
        <v>15.57</v>
      </c>
      <c r="I3611" s="51">
        <f t="shared" si="414"/>
        <v>0.68832891246684347</v>
      </c>
      <c r="J3611" s="51">
        <f t="shared" ca="1" si="415"/>
        <v>1</v>
      </c>
      <c r="K3611" s="47">
        <f t="shared" si="416"/>
        <v>15.66</v>
      </c>
      <c r="L3611" s="47">
        <f t="shared" si="417"/>
        <v>15.79</v>
      </c>
      <c r="M3611" s="47">
        <f t="shared" si="418"/>
        <v>15.57</v>
      </c>
      <c r="N3611" s="47">
        <f t="shared" si="419"/>
        <v>15.57</v>
      </c>
      <c r="O3611" s="48">
        <f t="shared" ca="1" si="420"/>
        <v>353000</v>
      </c>
    </row>
    <row r="3612" spans="1:15" x14ac:dyDescent="0.25">
      <c r="A3612">
        <v>3597</v>
      </c>
      <c r="B3612" s="84">
        <v>36731</v>
      </c>
      <c r="C3612" s="47">
        <v>23.06</v>
      </c>
      <c r="D3612" s="47">
        <v>23.06</v>
      </c>
      <c r="E3612" s="47">
        <v>22.81</v>
      </c>
      <c r="F3612" s="47">
        <v>22.94</v>
      </c>
      <c r="G3612" s="48">
        <v>829800</v>
      </c>
      <c r="H3612" s="47">
        <v>15.79</v>
      </c>
      <c r="I3612" s="51">
        <f t="shared" si="414"/>
        <v>0.6883173496076721</v>
      </c>
      <c r="J3612" s="51">
        <f t="shared" ca="1" si="415"/>
        <v>1</v>
      </c>
      <c r="K3612" s="47">
        <f t="shared" si="416"/>
        <v>15.87</v>
      </c>
      <c r="L3612" s="47">
        <f t="shared" si="417"/>
        <v>15.87</v>
      </c>
      <c r="M3612" s="47">
        <f t="shared" si="418"/>
        <v>15.7</v>
      </c>
      <c r="N3612" s="47">
        <f t="shared" si="419"/>
        <v>15.79</v>
      </c>
      <c r="O3612" s="48">
        <f t="shared" ca="1" si="420"/>
        <v>829800</v>
      </c>
    </row>
    <row r="3613" spans="1:15" x14ac:dyDescent="0.25">
      <c r="A3613">
        <v>3598</v>
      </c>
      <c r="B3613" s="84">
        <v>36728</v>
      </c>
      <c r="C3613" s="47">
        <v>23.62</v>
      </c>
      <c r="D3613" s="47">
        <v>23.62</v>
      </c>
      <c r="E3613" s="47">
        <v>22.75</v>
      </c>
      <c r="F3613" s="47">
        <v>23.06</v>
      </c>
      <c r="G3613" s="48">
        <v>1446300</v>
      </c>
      <c r="H3613" s="47">
        <v>15.87</v>
      </c>
      <c r="I3613" s="51">
        <f t="shared" si="414"/>
        <v>0.68820468343451868</v>
      </c>
      <c r="J3613" s="51">
        <f t="shared" ca="1" si="415"/>
        <v>1</v>
      </c>
      <c r="K3613" s="47">
        <f t="shared" si="416"/>
        <v>16.260000000000002</v>
      </c>
      <c r="L3613" s="47">
        <f t="shared" si="417"/>
        <v>16.260000000000002</v>
      </c>
      <c r="M3613" s="47">
        <f t="shared" si="418"/>
        <v>15.66</v>
      </c>
      <c r="N3613" s="47">
        <f t="shared" si="419"/>
        <v>15.87</v>
      </c>
      <c r="O3613" s="48">
        <f t="shared" ca="1" si="420"/>
        <v>1446300</v>
      </c>
    </row>
    <row r="3614" spans="1:15" x14ac:dyDescent="0.25">
      <c r="A3614">
        <v>3599</v>
      </c>
      <c r="B3614" s="84">
        <v>36727</v>
      </c>
      <c r="C3614" s="47">
        <v>21.44</v>
      </c>
      <c r="D3614" s="47">
        <v>24.12</v>
      </c>
      <c r="E3614" s="47">
        <v>21.31</v>
      </c>
      <c r="F3614" s="47">
        <v>23.44</v>
      </c>
      <c r="G3614" s="48">
        <v>2239900</v>
      </c>
      <c r="H3614" s="47">
        <v>16.13</v>
      </c>
      <c r="I3614" s="51">
        <f t="shared" si="414"/>
        <v>0.68813993174061427</v>
      </c>
      <c r="J3614" s="51">
        <f t="shared" ca="1" si="415"/>
        <v>1</v>
      </c>
      <c r="K3614" s="47">
        <f t="shared" si="416"/>
        <v>14.75</v>
      </c>
      <c r="L3614" s="47">
        <f t="shared" si="417"/>
        <v>16.600000000000001</v>
      </c>
      <c r="M3614" s="47">
        <f t="shared" si="418"/>
        <v>14.66</v>
      </c>
      <c r="N3614" s="47">
        <f t="shared" si="419"/>
        <v>16.13</v>
      </c>
      <c r="O3614" s="48">
        <f t="shared" ca="1" si="420"/>
        <v>2239900</v>
      </c>
    </row>
    <row r="3615" spans="1:15" x14ac:dyDescent="0.25">
      <c r="A3615">
        <v>3600</v>
      </c>
      <c r="B3615" s="84">
        <v>36726</v>
      </c>
      <c r="C3615" s="47">
        <v>20.440000000000001</v>
      </c>
      <c r="D3615" s="47">
        <v>21.25</v>
      </c>
      <c r="E3615" s="47">
        <v>20.440000000000001</v>
      </c>
      <c r="F3615" s="47">
        <v>20.94</v>
      </c>
      <c r="G3615" s="48">
        <v>791900</v>
      </c>
      <c r="H3615" s="47">
        <v>14.41</v>
      </c>
      <c r="I3615" s="51">
        <f t="shared" si="414"/>
        <v>0.68815663801337146</v>
      </c>
      <c r="J3615" s="51">
        <f t="shared" ca="1" si="415"/>
        <v>1</v>
      </c>
      <c r="K3615" s="47">
        <f t="shared" si="416"/>
        <v>14.07</v>
      </c>
      <c r="L3615" s="47">
        <f t="shared" si="417"/>
        <v>14.62</v>
      </c>
      <c r="M3615" s="47">
        <f t="shared" si="418"/>
        <v>14.07</v>
      </c>
      <c r="N3615" s="47">
        <f t="shared" si="419"/>
        <v>14.41</v>
      </c>
      <c r="O3615" s="48">
        <f t="shared" ca="1" si="420"/>
        <v>791900</v>
      </c>
    </row>
    <row r="3616" spans="1:15" x14ac:dyDescent="0.25">
      <c r="A3616">
        <v>3601</v>
      </c>
      <c r="B3616" s="84">
        <v>36725</v>
      </c>
      <c r="C3616" s="47">
        <v>20.059999999999999</v>
      </c>
      <c r="D3616" s="47">
        <v>20.5</v>
      </c>
      <c r="E3616" s="47">
        <v>20.059999999999999</v>
      </c>
      <c r="F3616" s="47">
        <v>20.38</v>
      </c>
      <c r="G3616" s="48">
        <v>815700</v>
      </c>
      <c r="H3616" s="47">
        <v>14.02</v>
      </c>
      <c r="I3616" s="51">
        <f t="shared" si="414"/>
        <v>0.68792934249263982</v>
      </c>
      <c r="J3616" s="51">
        <f t="shared" ca="1" si="415"/>
        <v>1</v>
      </c>
      <c r="K3616" s="47">
        <f t="shared" si="416"/>
        <v>13.8</v>
      </c>
      <c r="L3616" s="47">
        <f t="shared" si="417"/>
        <v>14.1</v>
      </c>
      <c r="M3616" s="47">
        <f t="shared" si="418"/>
        <v>13.8</v>
      </c>
      <c r="N3616" s="47">
        <f t="shared" si="419"/>
        <v>14.02</v>
      </c>
      <c r="O3616" s="48">
        <f t="shared" ca="1" si="420"/>
        <v>815700</v>
      </c>
    </row>
    <row r="3617" spans="1:15" x14ac:dyDescent="0.25">
      <c r="A3617">
        <v>3602</v>
      </c>
      <c r="B3617" s="84">
        <v>36724</v>
      </c>
      <c r="C3617" s="47">
        <v>20.62</v>
      </c>
      <c r="D3617" s="47">
        <v>20.62</v>
      </c>
      <c r="E3617" s="47">
        <v>20.059999999999999</v>
      </c>
      <c r="F3617" s="47">
        <v>20.190000000000001</v>
      </c>
      <c r="G3617" s="48">
        <v>280800</v>
      </c>
      <c r="H3617" s="47">
        <v>13.89</v>
      </c>
      <c r="I3617" s="51">
        <f t="shared" si="414"/>
        <v>0.68796433878157504</v>
      </c>
      <c r="J3617" s="51">
        <f t="shared" ca="1" si="415"/>
        <v>1</v>
      </c>
      <c r="K3617" s="47">
        <f t="shared" si="416"/>
        <v>14.19</v>
      </c>
      <c r="L3617" s="47">
        <f t="shared" si="417"/>
        <v>14.19</v>
      </c>
      <c r="M3617" s="47">
        <f t="shared" si="418"/>
        <v>13.8</v>
      </c>
      <c r="N3617" s="47">
        <f t="shared" si="419"/>
        <v>13.89</v>
      </c>
      <c r="O3617" s="48">
        <f t="shared" ca="1" si="420"/>
        <v>280800</v>
      </c>
    </row>
    <row r="3618" spans="1:15" x14ac:dyDescent="0.25">
      <c r="A3618">
        <v>3603</v>
      </c>
      <c r="B3618" s="84">
        <v>36721</v>
      </c>
      <c r="C3618" s="47">
        <v>20.75</v>
      </c>
      <c r="D3618" s="47">
        <v>20.75</v>
      </c>
      <c r="E3618" s="47">
        <v>20.25</v>
      </c>
      <c r="F3618" s="47">
        <v>20.62</v>
      </c>
      <c r="G3618" s="48">
        <v>633300</v>
      </c>
      <c r="H3618" s="47">
        <v>14.2</v>
      </c>
      <c r="I3618" s="51">
        <f t="shared" si="414"/>
        <v>0.68865179437439372</v>
      </c>
      <c r="J3618" s="51">
        <f t="shared" ca="1" si="415"/>
        <v>1</v>
      </c>
      <c r="K3618" s="47">
        <f t="shared" si="416"/>
        <v>14.29</v>
      </c>
      <c r="L3618" s="47">
        <f t="shared" si="417"/>
        <v>14.29</v>
      </c>
      <c r="M3618" s="47">
        <f t="shared" si="418"/>
        <v>13.95</v>
      </c>
      <c r="N3618" s="47">
        <f t="shared" si="419"/>
        <v>14.2</v>
      </c>
      <c r="O3618" s="48">
        <f t="shared" ca="1" si="420"/>
        <v>633300</v>
      </c>
    </row>
    <row r="3619" spans="1:15" x14ac:dyDescent="0.25">
      <c r="A3619">
        <v>3604</v>
      </c>
      <c r="B3619" s="84">
        <v>36720</v>
      </c>
      <c r="C3619" s="47">
        <v>20.12</v>
      </c>
      <c r="D3619" s="47">
        <v>20.62</v>
      </c>
      <c r="E3619" s="47">
        <v>20.059999999999999</v>
      </c>
      <c r="F3619" s="47">
        <v>20.56</v>
      </c>
      <c r="G3619" s="48">
        <v>508200</v>
      </c>
      <c r="H3619" s="47">
        <v>14.15</v>
      </c>
      <c r="I3619" s="51">
        <f t="shared" si="414"/>
        <v>0.68822957198443591</v>
      </c>
      <c r="J3619" s="51">
        <f t="shared" ca="1" si="415"/>
        <v>1</v>
      </c>
      <c r="K3619" s="47">
        <f t="shared" si="416"/>
        <v>13.85</v>
      </c>
      <c r="L3619" s="47">
        <f t="shared" si="417"/>
        <v>14.19</v>
      </c>
      <c r="M3619" s="47">
        <f t="shared" si="418"/>
        <v>13.81</v>
      </c>
      <c r="N3619" s="47">
        <f t="shared" si="419"/>
        <v>14.15</v>
      </c>
      <c r="O3619" s="48">
        <f t="shared" ca="1" si="420"/>
        <v>508200</v>
      </c>
    </row>
    <row r="3620" spans="1:15" x14ac:dyDescent="0.25">
      <c r="A3620">
        <v>3605</v>
      </c>
      <c r="B3620" s="84">
        <v>36719</v>
      </c>
      <c r="C3620" s="47">
        <v>20</v>
      </c>
      <c r="D3620" s="47">
        <v>20.190000000000001</v>
      </c>
      <c r="E3620" s="47">
        <v>19.690000000000001</v>
      </c>
      <c r="F3620" s="47">
        <v>20.12</v>
      </c>
      <c r="G3620" s="48">
        <v>647100</v>
      </c>
      <c r="H3620" s="47">
        <v>13.85</v>
      </c>
      <c r="I3620" s="51">
        <f t="shared" si="414"/>
        <v>0.68836978131212723</v>
      </c>
      <c r="J3620" s="51">
        <f t="shared" ca="1" si="415"/>
        <v>1</v>
      </c>
      <c r="K3620" s="47">
        <f t="shared" si="416"/>
        <v>13.77</v>
      </c>
      <c r="L3620" s="47">
        <f t="shared" si="417"/>
        <v>13.9</v>
      </c>
      <c r="M3620" s="47">
        <f t="shared" si="418"/>
        <v>13.55</v>
      </c>
      <c r="N3620" s="47">
        <f t="shared" si="419"/>
        <v>13.85</v>
      </c>
      <c r="O3620" s="48">
        <f t="shared" ca="1" si="420"/>
        <v>647100</v>
      </c>
    </row>
    <row r="3621" spans="1:15" x14ac:dyDescent="0.25">
      <c r="A3621">
        <v>3606</v>
      </c>
      <c r="B3621" s="84">
        <v>36718</v>
      </c>
      <c r="C3621" s="47">
        <v>19.88</v>
      </c>
      <c r="D3621" s="47">
        <v>20.38</v>
      </c>
      <c r="E3621" s="47">
        <v>19.75</v>
      </c>
      <c r="F3621" s="47">
        <v>20.25</v>
      </c>
      <c r="G3621" s="48">
        <v>383000</v>
      </c>
      <c r="H3621" s="47">
        <v>13.94</v>
      </c>
      <c r="I3621" s="51">
        <f t="shared" si="414"/>
        <v>0.68839506172839504</v>
      </c>
      <c r="J3621" s="51">
        <f t="shared" ca="1" si="415"/>
        <v>1</v>
      </c>
      <c r="K3621" s="47">
        <f t="shared" si="416"/>
        <v>13.69</v>
      </c>
      <c r="L3621" s="47">
        <f t="shared" si="417"/>
        <v>14.03</v>
      </c>
      <c r="M3621" s="47">
        <f t="shared" si="418"/>
        <v>13.6</v>
      </c>
      <c r="N3621" s="47">
        <f t="shared" si="419"/>
        <v>13.94</v>
      </c>
      <c r="O3621" s="48">
        <f t="shared" ca="1" si="420"/>
        <v>383000</v>
      </c>
    </row>
    <row r="3622" spans="1:15" x14ac:dyDescent="0.25">
      <c r="A3622">
        <v>3607</v>
      </c>
      <c r="B3622" s="84">
        <v>36717</v>
      </c>
      <c r="C3622" s="47">
        <v>20.56</v>
      </c>
      <c r="D3622" s="47">
        <v>20.56</v>
      </c>
      <c r="E3622" s="47">
        <v>19.809999999999999</v>
      </c>
      <c r="F3622" s="47">
        <v>19.809999999999999</v>
      </c>
      <c r="G3622" s="48">
        <v>699700</v>
      </c>
      <c r="H3622" s="47">
        <v>13.64</v>
      </c>
      <c r="I3622" s="51">
        <f t="shared" si="414"/>
        <v>0.6885411408379607</v>
      </c>
      <c r="J3622" s="51">
        <f t="shared" ca="1" si="415"/>
        <v>1</v>
      </c>
      <c r="K3622" s="47">
        <f t="shared" si="416"/>
        <v>14.16</v>
      </c>
      <c r="L3622" s="47">
        <f t="shared" si="417"/>
        <v>14.16</v>
      </c>
      <c r="M3622" s="47">
        <f t="shared" si="418"/>
        <v>13.64</v>
      </c>
      <c r="N3622" s="47">
        <f t="shared" si="419"/>
        <v>13.64</v>
      </c>
      <c r="O3622" s="48">
        <f t="shared" ca="1" si="420"/>
        <v>699700</v>
      </c>
    </row>
    <row r="3623" spans="1:15" x14ac:dyDescent="0.25">
      <c r="A3623">
        <v>3608</v>
      </c>
      <c r="B3623" s="84">
        <v>36714</v>
      </c>
      <c r="C3623" s="47">
        <v>21.06</v>
      </c>
      <c r="D3623" s="47">
        <v>21.12</v>
      </c>
      <c r="E3623" s="47">
        <v>20.38</v>
      </c>
      <c r="F3623" s="47">
        <v>20.440000000000001</v>
      </c>
      <c r="G3623" s="48">
        <v>496100</v>
      </c>
      <c r="H3623" s="47">
        <v>14.07</v>
      </c>
      <c r="I3623" s="51">
        <f t="shared" si="414"/>
        <v>0.68835616438356162</v>
      </c>
      <c r="J3623" s="51">
        <f t="shared" ca="1" si="415"/>
        <v>1</v>
      </c>
      <c r="K3623" s="47">
        <f t="shared" si="416"/>
        <v>14.5</v>
      </c>
      <c r="L3623" s="47">
        <f t="shared" si="417"/>
        <v>14.54</v>
      </c>
      <c r="M3623" s="47">
        <f t="shared" si="418"/>
        <v>14.03</v>
      </c>
      <c r="N3623" s="47">
        <f t="shared" si="419"/>
        <v>14.07</v>
      </c>
      <c r="O3623" s="48">
        <f t="shared" ca="1" si="420"/>
        <v>496100</v>
      </c>
    </row>
    <row r="3624" spans="1:15" x14ac:dyDescent="0.25">
      <c r="A3624">
        <v>3609</v>
      </c>
      <c r="B3624" s="84">
        <v>36713</v>
      </c>
      <c r="C3624" s="47">
        <v>20.75</v>
      </c>
      <c r="D3624" s="47">
        <v>21.5</v>
      </c>
      <c r="E3624" s="47">
        <v>20.69</v>
      </c>
      <c r="F3624" s="47">
        <v>20.94</v>
      </c>
      <c r="G3624" s="48">
        <v>613500</v>
      </c>
      <c r="H3624" s="47">
        <v>14.41</v>
      </c>
      <c r="I3624" s="51">
        <f t="shared" si="414"/>
        <v>0.68815663801337146</v>
      </c>
      <c r="J3624" s="51">
        <f t="shared" ca="1" si="415"/>
        <v>1</v>
      </c>
      <c r="K3624" s="47">
        <f t="shared" si="416"/>
        <v>14.28</v>
      </c>
      <c r="L3624" s="47">
        <f t="shared" si="417"/>
        <v>14.8</v>
      </c>
      <c r="M3624" s="47">
        <f t="shared" si="418"/>
        <v>14.24</v>
      </c>
      <c r="N3624" s="47">
        <f t="shared" si="419"/>
        <v>14.41</v>
      </c>
      <c r="O3624" s="48">
        <f t="shared" ca="1" si="420"/>
        <v>613500</v>
      </c>
    </row>
    <row r="3625" spans="1:15" x14ac:dyDescent="0.25">
      <c r="A3625">
        <v>3610</v>
      </c>
      <c r="B3625" s="84">
        <v>36712</v>
      </c>
      <c r="C3625" s="47">
        <v>20.38</v>
      </c>
      <c r="D3625" s="47">
        <v>21</v>
      </c>
      <c r="E3625" s="47">
        <v>20.12</v>
      </c>
      <c r="F3625" s="47">
        <v>20.75</v>
      </c>
      <c r="G3625" s="48">
        <v>855000</v>
      </c>
      <c r="H3625" s="47">
        <v>14.14</v>
      </c>
      <c r="I3625" s="51">
        <f t="shared" si="414"/>
        <v>0.68144578313253013</v>
      </c>
      <c r="J3625" s="51">
        <f t="shared" ca="1" si="415"/>
        <v>1</v>
      </c>
      <c r="K3625" s="47">
        <f t="shared" si="416"/>
        <v>13.89</v>
      </c>
      <c r="L3625" s="47">
        <f t="shared" si="417"/>
        <v>14.31</v>
      </c>
      <c r="M3625" s="47">
        <f t="shared" si="418"/>
        <v>13.71</v>
      </c>
      <c r="N3625" s="47">
        <f t="shared" si="419"/>
        <v>14.14</v>
      </c>
      <c r="O3625" s="48">
        <f t="shared" ca="1" si="420"/>
        <v>855000</v>
      </c>
    </row>
    <row r="3626" spans="1:15" x14ac:dyDescent="0.25">
      <c r="A3626">
        <v>3611</v>
      </c>
      <c r="B3626" s="84">
        <v>36710</v>
      </c>
      <c r="C3626" s="47">
        <v>19.5</v>
      </c>
      <c r="D3626" s="47">
        <v>20.440000000000001</v>
      </c>
      <c r="E3626" s="47">
        <v>19.5</v>
      </c>
      <c r="F3626" s="47">
        <v>20.38</v>
      </c>
      <c r="G3626" s="48">
        <v>339500</v>
      </c>
      <c r="H3626" s="47">
        <v>13.89</v>
      </c>
      <c r="I3626" s="51">
        <f t="shared" si="414"/>
        <v>0.68155053974484792</v>
      </c>
      <c r="J3626" s="51">
        <f t="shared" ca="1" si="415"/>
        <v>1</v>
      </c>
      <c r="K3626" s="47">
        <f t="shared" si="416"/>
        <v>13.29</v>
      </c>
      <c r="L3626" s="47">
        <f t="shared" si="417"/>
        <v>13.93</v>
      </c>
      <c r="M3626" s="47">
        <f t="shared" si="418"/>
        <v>13.29</v>
      </c>
      <c r="N3626" s="47">
        <f t="shared" si="419"/>
        <v>13.89</v>
      </c>
      <c r="O3626" s="48">
        <f t="shared" ca="1" si="420"/>
        <v>339500</v>
      </c>
    </row>
    <row r="3627" spans="1:15" x14ac:dyDescent="0.25">
      <c r="A3627">
        <v>3612</v>
      </c>
      <c r="B3627" s="84">
        <v>36707</v>
      </c>
      <c r="C3627" s="47">
        <v>20.309999999999999</v>
      </c>
      <c r="D3627" s="47">
        <v>20.5</v>
      </c>
      <c r="E3627" s="47">
        <v>19.23</v>
      </c>
      <c r="F3627" s="47">
        <v>19.25</v>
      </c>
      <c r="G3627" s="48">
        <v>1335000</v>
      </c>
      <c r="H3627" s="47">
        <v>13.12</v>
      </c>
      <c r="I3627" s="51">
        <f t="shared" si="414"/>
        <v>0.68155844155844147</v>
      </c>
      <c r="J3627" s="51">
        <f t="shared" ca="1" si="415"/>
        <v>1</v>
      </c>
      <c r="K3627" s="47">
        <f t="shared" si="416"/>
        <v>13.84</v>
      </c>
      <c r="L3627" s="47">
        <f t="shared" si="417"/>
        <v>13.97</v>
      </c>
      <c r="M3627" s="47">
        <f t="shared" si="418"/>
        <v>13.11</v>
      </c>
      <c r="N3627" s="47">
        <f t="shared" si="419"/>
        <v>13.12</v>
      </c>
      <c r="O3627" s="48">
        <f t="shared" ca="1" si="420"/>
        <v>1335000</v>
      </c>
    </row>
    <row r="3628" spans="1:15" x14ac:dyDescent="0.25">
      <c r="A3628">
        <v>3613</v>
      </c>
      <c r="B3628" s="84">
        <v>36706</v>
      </c>
      <c r="C3628" s="47">
        <v>20.5</v>
      </c>
      <c r="D3628" s="47">
        <v>20.62</v>
      </c>
      <c r="E3628" s="47">
        <v>20.190000000000001</v>
      </c>
      <c r="F3628" s="47">
        <v>20.56</v>
      </c>
      <c r="G3628" s="48">
        <v>863300</v>
      </c>
      <c r="H3628" s="47">
        <v>14.02</v>
      </c>
      <c r="I3628" s="51">
        <f t="shared" si="414"/>
        <v>0.68190661478599224</v>
      </c>
      <c r="J3628" s="51">
        <f t="shared" ca="1" si="415"/>
        <v>1</v>
      </c>
      <c r="K3628" s="47">
        <f t="shared" si="416"/>
        <v>13.98</v>
      </c>
      <c r="L3628" s="47">
        <f t="shared" si="417"/>
        <v>14.06</v>
      </c>
      <c r="M3628" s="47">
        <f t="shared" si="418"/>
        <v>13.77</v>
      </c>
      <c r="N3628" s="47">
        <f t="shared" si="419"/>
        <v>14.02</v>
      </c>
      <c r="O3628" s="48">
        <f t="shared" ca="1" si="420"/>
        <v>863300</v>
      </c>
    </row>
    <row r="3629" spans="1:15" x14ac:dyDescent="0.25">
      <c r="A3629">
        <v>3614</v>
      </c>
      <c r="B3629" s="84">
        <v>36705</v>
      </c>
      <c r="C3629" s="47">
        <v>21.12</v>
      </c>
      <c r="D3629" s="47">
        <v>21.25</v>
      </c>
      <c r="E3629" s="47">
        <v>20.69</v>
      </c>
      <c r="F3629" s="47">
        <v>20.69</v>
      </c>
      <c r="G3629" s="48">
        <v>701000</v>
      </c>
      <c r="H3629" s="47">
        <v>14.1</v>
      </c>
      <c r="I3629" s="51">
        <f t="shared" si="414"/>
        <v>0.68148864185596902</v>
      </c>
      <c r="J3629" s="51">
        <f t="shared" ca="1" si="415"/>
        <v>1</v>
      </c>
      <c r="K3629" s="47">
        <f t="shared" si="416"/>
        <v>14.39</v>
      </c>
      <c r="L3629" s="47">
        <f t="shared" si="417"/>
        <v>14.48</v>
      </c>
      <c r="M3629" s="47">
        <f t="shared" si="418"/>
        <v>14.1</v>
      </c>
      <c r="N3629" s="47">
        <f t="shared" si="419"/>
        <v>14.1</v>
      </c>
      <c r="O3629" s="48">
        <f t="shared" ca="1" si="420"/>
        <v>701000</v>
      </c>
    </row>
    <row r="3630" spans="1:15" x14ac:dyDescent="0.25">
      <c r="A3630">
        <v>3615</v>
      </c>
      <c r="B3630" s="84">
        <v>36704</v>
      </c>
      <c r="C3630" s="47">
        <v>21.75</v>
      </c>
      <c r="D3630" s="47">
        <v>21.88</v>
      </c>
      <c r="E3630" s="47">
        <v>21.12</v>
      </c>
      <c r="F3630" s="47">
        <v>21.12</v>
      </c>
      <c r="G3630" s="48">
        <v>522900</v>
      </c>
      <c r="H3630" s="47">
        <v>14.4</v>
      </c>
      <c r="I3630" s="51">
        <f t="shared" si="414"/>
        <v>0.68181818181818177</v>
      </c>
      <c r="J3630" s="51">
        <f t="shared" ca="1" si="415"/>
        <v>1</v>
      </c>
      <c r="K3630" s="47">
        <f t="shared" si="416"/>
        <v>14.83</v>
      </c>
      <c r="L3630" s="47">
        <f t="shared" si="417"/>
        <v>14.92</v>
      </c>
      <c r="M3630" s="47">
        <f t="shared" si="418"/>
        <v>14.4</v>
      </c>
      <c r="N3630" s="47">
        <f t="shared" si="419"/>
        <v>14.4</v>
      </c>
      <c r="O3630" s="48">
        <f t="shared" ca="1" si="420"/>
        <v>522900</v>
      </c>
    </row>
    <row r="3631" spans="1:15" x14ac:dyDescent="0.25">
      <c r="A3631">
        <v>3616</v>
      </c>
      <c r="B3631" s="84">
        <v>36703</v>
      </c>
      <c r="C3631" s="47">
        <v>21.75</v>
      </c>
      <c r="D3631" s="47">
        <v>22.25</v>
      </c>
      <c r="E3631" s="47">
        <v>21.56</v>
      </c>
      <c r="F3631" s="47">
        <v>22</v>
      </c>
      <c r="G3631" s="48">
        <v>722600</v>
      </c>
      <c r="H3631" s="47">
        <v>15</v>
      </c>
      <c r="I3631" s="51">
        <f t="shared" si="414"/>
        <v>0.68181818181818177</v>
      </c>
      <c r="J3631" s="51">
        <f t="shared" ca="1" si="415"/>
        <v>1</v>
      </c>
      <c r="K3631" s="47">
        <f t="shared" si="416"/>
        <v>14.83</v>
      </c>
      <c r="L3631" s="47">
        <f t="shared" si="417"/>
        <v>15.17</v>
      </c>
      <c r="M3631" s="47">
        <f t="shared" si="418"/>
        <v>14.7</v>
      </c>
      <c r="N3631" s="47">
        <f t="shared" si="419"/>
        <v>15</v>
      </c>
      <c r="O3631" s="48">
        <f t="shared" ca="1" si="420"/>
        <v>722600</v>
      </c>
    </row>
    <row r="3632" spans="1:15" x14ac:dyDescent="0.25">
      <c r="A3632">
        <v>3617</v>
      </c>
      <c r="B3632" s="84">
        <v>36700</v>
      </c>
      <c r="C3632" s="47">
        <v>21.62</v>
      </c>
      <c r="D3632" s="47">
        <v>22.5</v>
      </c>
      <c r="E3632" s="47">
        <v>21.62</v>
      </c>
      <c r="F3632" s="47">
        <v>21.88</v>
      </c>
      <c r="G3632" s="48">
        <v>649000</v>
      </c>
      <c r="H3632" s="47">
        <v>14.91</v>
      </c>
      <c r="I3632" s="51">
        <f t="shared" si="414"/>
        <v>0.68144424131627057</v>
      </c>
      <c r="J3632" s="51">
        <f t="shared" ca="1" si="415"/>
        <v>1</v>
      </c>
      <c r="K3632" s="47">
        <f t="shared" si="416"/>
        <v>14.73</v>
      </c>
      <c r="L3632" s="47">
        <f t="shared" si="417"/>
        <v>15.33</v>
      </c>
      <c r="M3632" s="47">
        <f t="shared" si="418"/>
        <v>14.73</v>
      </c>
      <c r="N3632" s="47">
        <f t="shared" si="419"/>
        <v>14.91</v>
      </c>
      <c r="O3632" s="48">
        <f t="shared" ca="1" si="420"/>
        <v>649000</v>
      </c>
    </row>
    <row r="3633" spans="1:15" x14ac:dyDescent="0.25">
      <c r="A3633">
        <v>3618</v>
      </c>
      <c r="B3633" s="84">
        <v>36699</v>
      </c>
      <c r="C3633" s="47">
        <v>21.94</v>
      </c>
      <c r="D3633" s="47">
        <v>21.94</v>
      </c>
      <c r="E3633" s="47">
        <v>21.31</v>
      </c>
      <c r="F3633" s="47">
        <v>21.5</v>
      </c>
      <c r="G3633" s="48">
        <v>742900</v>
      </c>
      <c r="H3633" s="47">
        <v>14.66</v>
      </c>
      <c r="I3633" s="51">
        <f t="shared" si="414"/>
        <v>0.68186046511627907</v>
      </c>
      <c r="J3633" s="51">
        <f t="shared" ca="1" si="415"/>
        <v>1</v>
      </c>
      <c r="K3633" s="47">
        <f t="shared" si="416"/>
        <v>14.96</v>
      </c>
      <c r="L3633" s="47">
        <f t="shared" si="417"/>
        <v>14.96</v>
      </c>
      <c r="M3633" s="47">
        <f t="shared" si="418"/>
        <v>14.53</v>
      </c>
      <c r="N3633" s="47">
        <f t="shared" si="419"/>
        <v>14.66</v>
      </c>
      <c r="O3633" s="48">
        <f t="shared" ca="1" si="420"/>
        <v>742900</v>
      </c>
    </row>
    <row r="3634" spans="1:15" x14ac:dyDescent="0.25">
      <c r="A3634">
        <v>3619</v>
      </c>
      <c r="B3634" s="84">
        <v>36698</v>
      </c>
      <c r="C3634" s="47">
        <v>22.38</v>
      </c>
      <c r="D3634" s="47">
        <v>22.38</v>
      </c>
      <c r="E3634" s="47">
        <v>21.62</v>
      </c>
      <c r="F3634" s="47">
        <v>22.06</v>
      </c>
      <c r="G3634" s="48">
        <v>596800</v>
      </c>
      <c r="H3634" s="47">
        <v>15.04</v>
      </c>
      <c r="I3634" s="51">
        <f t="shared" si="414"/>
        <v>0.68177697189483233</v>
      </c>
      <c r="J3634" s="51">
        <f t="shared" ca="1" si="415"/>
        <v>1</v>
      </c>
      <c r="K3634" s="47">
        <f t="shared" si="416"/>
        <v>15.26</v>
      </c>
      <c r="L3634" s="47">
        <f t="shared" si="417"/>
        <v>15.26</v>
      </c>
      <c r="M3634" s="47">
        <f t="shared" si="418"/>
        <v>14.74</v>
      </c>
      <c r="N3634" s="47">
        <f t="shared" si="419"/>
        <v>15.04</v>
      </c>
      <c r="O3634" s="48">
        <f t="shared" ca="1" si="420"/>
        <v>596800</v>
      </c>
    </row>
    <row r="3635" spans="1:15" x14ac:dyDescent="0.25">
      <c r="A3635">
        <v>3620</v>
      </c>
      <c r="B3635" s="84">
        <v>36697</v>
      </c>
      <c r="C3635" s="47">
        <v>23.06</v>
      </c>
      <c r="D3635" s="47">
        <v>23.06</v>
      </c>
      <c r="E3635" s="47">
        <v>22.06</v>
      </c>
      <c r="F3635" s="47">
        <v>22.25</v>
      </c>
      <c r="G3635" s="48">
        <v>785700</v>
      </c>
      <c r="H3635" s="47">
        <v>15.17</v>
      </c>
      <c r="I3635" s="51">
        <f t="shared" si="414"/>
        <v>0.6817977528089888</v>
      </c>
      <c r="J3635" s="51">
        <f t="shared" ca="1" si="415"/>
        <v>1</v>
      </c>
      <c r="K3635" s="47">
        <f t="shared" si="416"/>
        <v>15.72</v>
      </c>
      <c r="L3635" s="47">
        <f t="shared" si="417"/>
        <v>15.72</v>
      </c>
      <c r="M3635" s="47">
        <f t="shared" si="418"/>
        <v>15.04</v>
      </c>
      <c r="N3635" s="47">
        <f t="shared" si="419"/>
        <v>15.17</v>
      </c>
      <c r="O3635" s="48">
        <f t="shared" ca="1" si="420"/>
        <v>785700</v>
      </c>
    </row>
    <row r="3636" spans="1:15" x14ac:dyDescent="0.25">
      <c r="A3636">
        <v>3621</v>
      </c>
      <c r="B3636" s="84">
        <v>36696</v>
      </c>
      <c r="C3636" s="47">
        <v>23.62</v>
      </c>
      <c r="D3636" s="47">
        <v>23.81</v>
      </c>
      <c r="E3636" s="47">
        <v>22.5</v>
      </c>
      <c r="F3636" s="47">
        <v>23.19</v>
      </c>
      <c r="G3636" s="48">
        <v>1060200</v>
      </c>
      <c r="H3636" s="47">
        <v>15.81</v>
      </c>
      <c r="I3636" s="51">
        <f t="shared" si="414"/>
        <v>0.68175937904269079</v>
      </c>
      <c r="J3636" s="51">
        <f t="shared" ca="1" si="415"/>
        <v>1</v>
      </c>
      <c r="K3636" s="47">
        <f t="shared" si="416"/>
        <v>16.100000000000001</v>
      </c>
      <c r="L3636" s="47">
        <f t="shared" si="417"/>
        <v>16.23</v>
      </c>
      <c r="M3636" s="47">
        <f t="shared" si="418"/>
        <v>15.34</v>
      </c>
      <c r="N3636" s="47">
        <f t="shared" si="419"/>
        <v>15.81</v>
      </c>
      <c r="O3636" s="48">
        <f t="shared" ca="1" si="420"/>
        <v>1060200</v>
      </c>
    </row>
    <row r="3637" spans="1:15" x14ac:dyDescent="0.25">
      <c r="A3637">
        <v>3622</v>
      </c>
      <c r="B3637" s="84">
        <v>36693</v>
      </c>
      <c r="C3637" s="47">
        <v>24</v>
      </c>
      <c r="D3637" s="47">
        <v>24</v>
      </c>
      <c r="E3637" s="47">
        <v>23.06</v>
      </c>
      <c r="F3637" s="47">
        <v>23.59</v>
      </c>
      <c r="G3637" s="48">
        <v>928000</v>
      </c>
      <c r="H3637" s="47">
        <v>16.079999999999998</v>
      </c>
      <c r="I3637" s="51">
        <f t="shared" si="414"/>
        <v>0.68164476473081803</v>
      </c>
      <c r="J3637" s="51">
        <f t="shared" ca="1" si="415"/>
        <v>1</v>
      </c>
      <c r="K3637" s="47">
        <f t="shared" si="416"/>
        <v>16.36</v>
      </c>
      <c r="L3637" s="47">
        <f t="shared" si="417"/>
        <v>16.36</v>
      </c>
      <c r="M3637" s="47">
        <f t="shared" si="418"/>
        <v>15.72</v>
      </c>
      <c r="N3637" s="47">
        <f t="shared" si="419"/>
        <v>16.079999999999998</v>
      </c>
      <c r="O3637" s="48">
        <f t="shared" ca="1" si="420"/>
        <v>928000</v>
      </c>
    </row>
    <row r="3638" spans="1:15" x14ac:dyDescent="0.25">
      <c r="A3638">
        <v>3623</v>
      </c>
      <c r="B3638" s="84">
        <v>36692</v>
      </c>
      <c r="C3638" s="47">
        <v>23.81</v>
      </c>
      <c r="D3638" s="47">
        <v>23.88</v>
      </c>
      <c r="E3638" s="47">
        <v>22.75</v>
      </c>
      <c r="F3638" s="47">
        <v>23.12</v>
      </c>
      <c r="G3638" s="48">
        <v>628900</v>
      </c>
      <c r="H3638" s="47">
        <v>15.76</v>
      </c>
      <c r="I3638" s="51">
        <f t="shared" si="414"/>
        <v>0.68166089965397925</v>
      </c>
      <c r="J3638" s="51">
        <f t="shared" ca="1" si="415"/>
        <v>1</v>
      </c>
      <c r="K3638" s="47">
        <f t="shared" si="416"/>
        <v>16.23</v>
      </c>
      <c r="L3638" s="47">
        <f t="shared" si="417"/>
        <v>16.28</v>
      </c>
      <c r="M3638" s="47">
        <f t="shared" si="418"/>
        <v>15.51</v>
      </c>
      <c r="N3638" s="47">
        <f t="shared" si="419"/>
        <v>15.76</v>
      </c>
      <c r="O3638" s="48">
        <f t="shared" ca="1" si="420"/>
        <v>628900</v>
      </c>
    </row>
    <row r="3639" spans="1:15" x14ac:dyDescent="0.25">
      <c r="A3639">
        <v>3624</v>
      </c>
      <c r="B3639" s="84">
        <v>36691</v>
      </c>
      <c r="C3639" s="47">
        <v>24.12</v>
      </c>
      <c r="D3639" s="47">
        <v>24.19</v>
      </c>
      <c r="E3639" s="47">
        <v>23.62</v>
      </c>
      <c r="F3639" s="47">
        <v>23.81</v>
      </c>
      <c r="G3639" s="48">
        <v>705500</v>
      </c>
      <c r="H3639" s="47">
        <v>16.23</v>
      </c>
      <c r="I3639" s="51">
        <f t="shared" si="414"/>
        <v>0.68164636707265858</v>
      </c>
      <c r="J3639" s="51">
        <f t="shared" ca="1" si="415"/>
        <v>1</v>
      </c>
      <c r="K3639" s="47">
        <f t="shared" si="416"/>
        <v>16.440000000000001</v>
      </c>
      <c r="L3639" s="47">
        <f t="shared" si="417"/>
        <v>16.489999999999998</v>
      </c>
      <c r="M3639" s="47">
        <f t="shared" si="418"/>
        <v>16.100000000000001</v>
      </c>
      <c r="N3639" s="47">
        <f t="shared" si="419"/>
        <v>16.23</v>
      </c>
      <c r="O3639" s="48">
        <f t="shared" ca="1" si="420"/>
        <v>705500</v>
      </c>
    </row>
    <row r="3640" spans="1:15" x14ac:dyDescent="0.25">
      <c r="A3640">
        <v>3625</v>
      </c>
      <c r="B3640" s="84">
        <v>36690</v>
      </c>
      <c r="C3640" s="47">
        <v>23.06</v>
      </c>
      <c r="D3640" s="47">
        <v>24.19</v>
      </c>
      <c r="E3640" s="47">
        <v>23</v>
      </c>
      <c r="F3640" s="47">
        <v>24.19</v>
      </c>
      <c r="G3640" s="48">
        <v>923300</v>
      </c>
      <c r="H3640" s="47">
        <v>16.489999999999998</v>
      </c>
      <c r="I3640" s="51">
        <f t="shared" si="414"/>
        <v>0.68168664737494822</v>
      </c>
      <c r="J3640" s="51">
        <f t="shared" ca="1" si="415"/>
        <v>1</v>
      </c>
      <c r="K3640" s="47">
        <f t="shared" si="416"/>
        <v>15.72</v>
      </c>
      <c r="L3640" s="47">
        <f t="shared" si="417"/>
        <v>16.489999999999998</v>
      </c>
      <c r="M3640" s="47">
        <f t="shared" si="418"/>
        <v>15.68</v>
      </c>
      <c r="N3640" s="47">
        <f t="shared" si="419"/>
        <v>16.489999999999998</v>
      </c>
      <c r="O3640" s="48">
        <f t="shared" ca="1" si="420"/>
        <v>923300</v>
      </c>
    </row>
    <row r="3641" spans="1:15" x14ac:dyDescent="0.25">
      <c r="A3641">
        <v>3626</v>
      </c>
      <c r="B3641" s="84">
        <v>36689</v>
      </c>
      <c r="C3641" s="47">
        <v>23.5</v>
      </c>
      <c r="D3641" s="47">
        <v>23.69</v>
      </c>
      <c r="E3641" s="47">
        <v>23.06</v>
      </c>
      <c r="F3641" s="47">
        <v>23.44</v>
      </c>
      <c r="G3641" s="48">
        <v>799600</v>
      </c>
      <c r="H3641" s="47">
        <v>15.98</v>
      </c>
      <c r="I3641" s="51">
        <f t="shared" si="414"/>
        <v>0.68174061433447097</v>
      </c>
      <c r="J3641" s="51">
        <f t="shared" ca="1" si="415"/>
        <v>1</v>
      </c>
      <c r="K3641" s="47">
        <f t="shared" si="416"/>
        <v>16.02</v>
      </c>
      <c r="L3641" s="47">
        <f t="shared" si="417"/>
        <v>16.149999999999999</v>
      </c>
      <c r="M3641" s="47">
        <f t="shared" si="418"/>
        <v>15.72</v>
      </c>
      <c r="N3641" s="47">
        <f t="shared" si="419"/>
        <v>15.98</v>
      </c>
      <c r="O3641" s="48">
        <f t="shared" ca="1" si="420"/>
        <v>799600</v>
      </c>
    </row>
    <row r="3642" spans="1:15" x14ac:dyDescent="0.25">
      <c r="A3642">
        <v>3627</v>
      </c>
      <c r="B3642" s="84">
        <v>36686</v>
      </c>
      <c r="C3642" s="47">
        <v>21.56</v>
      </c>
      <c r="D3642" s="47">
        <v>23.31</v>
      </c>
      <c r="E3642" s="47">
        <v>21.44</v>
      </c>
      <c r="F3642" s="47">
        <v>23.25</v>
      </c>
      <c r="G3642" s="48">
        <v>1363500</v>
      </c>
      <c r="H3642" s="47">
        <v>15.85</v>
      </c>
      <c r="I3642" s="51">
        <f t="shared" si="414"/>
        <v>0.68172043010752692</v>
      </c>
      <c r="J3642" s="51">
        <f t="shared" ca="1" si="415"/>
        <v>1</v>
      </c>
      <c r="K3642" s="47">
        <f t="shared" si="416"/>
        <v>14.7</v>
      </c>
      <c r="L3642" s="47">
        <f t="shared" si="417"/>
        <v>15.89</v>
      </c>
      <c r="M3642" s="47">
        <f t="shared" si="418"/>
        <v>14.62</v>
      </c>
      <c r="N3642" s="47">
        <f t="shared" si="419"/>
        <v>15.85</v>
      </c>
      <c r="O3642" s="48">
        <f t="shared" ca="1" si="420"/>
        <v>1363500</v>
      </c>
    </row>
    <row r="3643" spans="1:15" x14ac:dyDescent="0.25">
      <c r="A3643">
        <v>3628</v>
      </c>
      <c r="B3643" s="84">
        <v>36685</v>
      </c>
      <c r="C3643" s="47">
        <v>22.44</v>
      </c>
      <c r="D3643" s="47">
        <v>22.44</v>
      </c>
      <c r="E3643" s="47">
        <v>20.5</v>
      </c>
      <c r="F3643" s="47">
        <v>21.12</v>
      </c>
      <c r="G3643" s="48">
        <v>1444000</v>
      </c>
      <c r="H3643" s="47">
        <v>14.4</v>
      </c>
      <c r="I3643" s="51">
        <f t="shared" si="414"/>
        <v>0.68181818181818177</v>
      </c>
      <c r="J3643" s="51">
        <f t="shared" ca="1" si="415"/>
        <v>1</v>
      </c>
      <c r="K3643" s="47">
        <f t="shared" si="416"/>
        <v>15.3</v>
      </c>
      <c r="L3643" s="47">
        <f t="shared" si="417"/>
        <v>15.3</v>
      </c>
      <c r="M3643" s="47">
        <f t="shared" si="418"/>
        <v>13.98</v>
      </c>
      <c r="N3643" s="47">
        <f t="shared" si="419"/>
        <v>14.4</v>
      </c>
      <c r="O3643" s="48">
        <f t="shared" ca="1" si="420"/>
        <v>1444000</v>
      </c>
    </row>
    <row r="3644" spans="1:15" x14ac:dyDescent="0.25">
      <c r="A3644">
        <v>3629</v>
      </c>
      <c r="B3644" s="84">
        <v>36684</v>
      </c>
      <c r="C3644" s="47">
        <v>23.62</v>
      </c>
      <c r="D3644" s="47">
        <v>23.75</v>
      </c>
      <c r="E3644" s="47">
        <v>22.56</v>
      </c>
      <c r="F3644" s="47">
        <v>22.62</v>
      </c>
      <c r="G3644" s="48">
        <v>775500</v>
      </c>
      <c r="H3644" s="47">
        <v>15.42</v>
      </c>
      <c r="I3644" s="51">
        <f t="shared" si="414"/>
        <v>0.6816976127320955</v>
      </c>
      <c r="J3644" s="51">
        <f t="shared" ca="1" si="415"/>
        <v>1</v>
      </c>
      <c r="K3644" s="47">
        <f t="shared" si="416"/>
        <v>16.100000000000001</v>
      </c>
      <c r="L3644" s="47">
        <f t="shared" si="417"/>
        <v>16.190000000000001</v>
      </c>
      <c r="M3644" s="47">
        <f t="shared" si="418"/>
        <v>15.38</v>
      </c>
      <c r="N3644" s="47">
        <f t="shared" si="419"/>
        <v>15.42</v>
      </c>
      <c r="O3644" s="48">
        <f t="shared" ca="1" si="420"/>
        <v>775500</v>
      </c>
    </row>
    <row r="3645" spans="1:15" x14ac:dyDescent="0.25">
      <c r="A3645">
        <v>3630</v>
      </c>
      <c r="B3645" s="84">
        <v>36683</v>
      </c>
      <c r="C3645" s="47">
        <v>23.88</v>
      </c>
      <c r="D3645" s="47">
        <v>23.88</v>
      </c>
      <c r="E3645" s="47">
        <v>23.12</v>
      </c>
      <c r="F3645" s="47">
        <v>23.62</v>
      </c>
      <c r="G3645" s="48">
        <v>458900</v>
      </c>
      <c r="H3645" s="47">
        <v>16.100000000000001</v>
      </c>
      <c r="I3645" s="51">
        <f t="shared" si="414"/>
        <v>0.68162574089754446</v>
      </c>
      <c r="J3645" s="51">
        <f t="shared" ca="1" si="415"/>
        <v>1</v>
      </c>
      <c r="K3645" s="47">
        <f t="shared" si="416"/>
        <v>16.28</v>
      </c>
      <c r="L3645" s="47">
        <f t="shared" si="417"/>
        <v>16.28</v>
      </c>
      <c r="M3645" s="47">
        <f t="shared" si="418"/>
        <v>15.76</v>
      </c>
      <c r="N3645" s="47">
        <f t="shared" si="419"/>
        <v>16.100000000000001</v>
      </c>
      <c r="O3645" s="48">
        <f t="shared" ca="1" si="420"/>
        <v>458900</v>
      </c>
    </row>
    <row r="3646" spans="1:15" x14ac:dyDescent="0.25">
      <c r="A3646">
        <v>3631</v>
      </c>
      <c r="B3646" s="84">
        <v>36682</v>
      </c>
      <c r="C3646" s="47">
        <v>24.5</v>
      </c>
      <c r="D3646" s="47">
        <v>24.5</v>
      </c>
      <c r="E3646" s="47">
        <v>23.5</v>
      </c>
      <c r="F3646" s="47">
        <v>24</v>
      </c>
      <c r="G3646" s="48">
        <v>354400</v>
      </c>
      <c r="H3646" s="47">
        <v>16.36</v>
      </c>
      <c r="I3646" s="51">
        <f t="shared" si="414"/>
        <v>0.68166666666666664</v>
      </c>
      <c r="J3646" s="51">
        <f t="shared" ca="1" si="415"/>
        <v>1</v>
      </c>
      <c r="K3646" s="47">
        <f t="shared" si="416"/>
        <v>16.7</v>
      </c>
      <c r="L3646" s="47">
        <f t="shared" si="417"/>
        <v>16.7</v>
      </c>
      <c r="M3646" s="47">
        <f t="shared" si="418"/>
        <v>16.02</v>
      </c>
      <c r="N3646" s="47">
        <f t="shared" si="419"/>
        <v>16.36</v>
      </c>
      <c r="O3646" s="48">
        <f t="shared" ca="1" si="420"/>
        <v>354400</v>
      </c>
    </row>
    <row r="3647" spans="1:15" x14ac:dyDescent="0.25">
      <c r="A3647">
        <v>3632</v>
      </c>
      <c r="B3647" s="84">
        <v>36679</v>
      </c>
      <c r="C3647" s="47">
        <v>24.12</v>
      </c>
      <c r="D3647" s="47">
        <v>24.75</v>
      </c>
      <c r="E3647" s="47">
        <v>24.12</v>
      </c>
      <c r="F3647" s="47">
        <v>24.56</v>
      </c>
      <c r="G3647" s="48">
        <v>640200</v>
      </c>
      <c r="H3647" s="47">
        <v>16.739999999999998</v>
      </c>
      <c r="I3647" s="51">
        <f t="shared" si="414"/>
        <v>0.6815960912052117</v>
      </c>
      <c r="J3647" s="51">
        <f t="shared" ca="1" si="415"/>
        <v>1</v>
      </c>
      <c r="K3647" s="47">
        <f t="shared" si="416"/>
        <v>16.440000000000001</v>
      </c>
      <c r="L3647" s="47">
        <f t="shared" si="417"/>
        <v>16.87</v>
      </c>
      <c r="M3647" s="47">
        <f t="shared" si="418"/>
        <v>16.440000000000001</v>
      </c>
      <c r="N3647" s="47">
        <f t="shared" si="419"/>
        <v>16.739999999999998</v>
      </c>
      <c r="O3647" s="48">
        <f t="shared" ca="1" si="420"/>
        <v>640200</v>
      </c>
    </row>
    <row r="3648" spans="1:15" x14ac:dyDescent="0.25">
      <c r="A3648">
        <v>3633</v>
      </c>
      <c r="B3648" s="84">
        <v>36678</v>
      </c>
      <c r="C3648" s="47">
        <v>23.44</v>
      </c>
      <c r="D3648" s="47">
        <v>24.38</v>
      </c>
      <c r="E3648" s="47">
        <v>23.19</v>
      </c>
      <c r="F3648" s="47">
        <v>24.12</v>
      </c>
      <c r="G3648" s="48">
        <v>692000</v>
      </c>
      <c r="H3648" s="47">
        <v>16.440000000000001</v>
      </c>
      <c r="I3648" s="51">
        <f t="shared" si="414"/>
        <v>0.68159203980099503</v>
      </c>
      <c r="J3648" s="51">
        <f t="shared" ca="1" si="415"/>
        <v>1</v>
      </c>
      <c r="K3648" s="47">
        <f t="shared" si="416"/>
        <v>15.98</v>
      </c>
      <c r="L3648" s="47">
        <f t="shared" si="417"/>
        <v>16.62</v>
      </c>
      <c r="M3648" s="47">
        <f t="shared" si="418"/>
        <v>15.81</v>
      </c>
      <c r="N3648" s="47">
        <f t="shared" si="419"/>
        <v>16.440000000000001</v>
      </c>
      <c r="O3648" s="48">
        <f t="shared" ca="1" si="420"/>
        <v>692000</v>
      </c>
    </row>
    <row r="3649" spans="1:15" x14ac:dyDescent="0.25">
      <c r="A3649">
        <v>3634</v>
      </c>
      <c r="B3649" s="84">
        <v>36677</v>
      </c>
      <c r="C3649" s="47">
        <v>22.69</v>
      </c>
      <c r="D3649" s="47">
        <v>23.75</v>
      </c>
      <c r="E3649" s="47">
        <v>22.19</v>
      </c>
      <c r="F3649" s="47">
        <v>23.44</v>
      </c>
      <c r="G3649" s="48">
        <v>933300</v>
      </c>
      <c r="H3649" s="47">
        <v>15.98</v>
      </c>
      <c r="I3649" s="51">
        <f t="shared" si="414"/>
        <v>0.68174061433447097</v>
      </c>
      <c r="J3649" s="51">
        <f t="shared" ca="1" si="415"/>
        <v>1</v>
      </c>
      <c r="K3649" s="47">
        <f t="shared" si="416"/>
        <v>15.47</v>
      </c>
      <c r="L3649" s="47">
        <f t="shared" si="417"/>
        <v>16.190000000000001</v>
      </c>
      <c r="M3649" s="47">
        <f t="shared" si="418"/>
        <v>15.13</v>
      </c>
      <c r="N3649" s="47">
        <f t="shared" si="419"/>
        <v>15.98</v>
      </c>
      <c r="O3649" s="48">
        <f t="shared" ca="1" si="420"/>
        <v>933300</v>
      </c>
    </row>
    <row r="3650" spans="1:15" x14ac:dyDescent="0.25">
      <c r="A3650">
        <v>3635</v>
      </c>
      <c r="B3650" s="84">
        <v>36676</v>
      </c>
      <c r="C3650" s="47">
        <v>22.19</v>
      </c>
      <c r="D3650" s="47">
        <v>22.88</v>
      </c>
      <c r="E3650" s="47">
        <v>21.88</v>
      </c>
      <c r="F3650" s="47">
        <v>22.75</v>
      </c>
      <c r="G3650" s="48">
        <v>583900</v>
      </c>
      <c r="H3650" s="47">
        <v>15.51</v>
      </c>
      <c r="I3650" s="51">
        <f t="shared" si="414"/>
        <v>0.68175824175824173</v>
      </c>
      <c r="J3650" s="51">
        <f t="shared" ca="1" si="415"/>
        <v>1</v>
      </c>
      <c r="K3650" s="47">
        <f t="shared" si="416"/>
        <v>15.13</v>
      </c>
      <c r="L3650" s="47">
        <f t="shared" si="417"/>
        <v>15.6</v>
      </c>
      <c r="M3650" s="47">
        <f t="shared" si="418"/>
        <v>14.92</v>
      </c>
      <c r="N3650" s="47">
        <f t="shared" si="419"/>
        <v>15.51</v>
      </c>
      <c r="O3650" s="48">
        <f t="shared" ca="1" si="420"/>
        <v>583900</v>
      </c>
    </row>
    <row r="3651" spans="1:15" x14ac:dyDescent="0.25">
      <c r="A3651">
        <v>3636</v>
      </c>
      <c r="B3651" s="84">
        <v>36672</v>
      </c>
      <c r="C3651" s="47">
        <v>22.5</v>
      </c>
      <c r="D3651" s="47">
        <v>22.69</v>
      </c>
      <c r="E3651" s="47">
        <v>21.81</v>
      </c>
      <c r="F3651" s="47">
        <v>22</v>
      </c>
      <c r="G3651" s="48">
        <v>465600</v>
      </c>
      <c r="H3651" s="47">
        <v>15</v>
      </c>
      <c r="I3651" s="51">
        <f t="shared" si="414"/>
        <v>0.68181818181818177</v>
      </c>
      <c r="J3651" s="51">
        <f t="shared" ca="1" si="415"/>
        <v>1</v>
      </c>
      <c r="K3651" s="47">
        <f t="shared" si="416"/>
        <v>15.34</v>
      </c>
      <c r="L3651" s="47">
        <f t="shared" si="417"/>
        <v>15.47</v>
      </c>
      <c r="M3651" s="47">
        <f t="shared" si="418"/>
        <v>14.87</v>
      </c>
      <c r="N3651" s="47">
        <f t="shared" si="419"/>
        <v>15</v>
      </c>
      <c r="O3651" s="48">
        <f t="shared" ca="1" si="420"/>
        <v>465600</v>
      </c>
    </row>
    <row r="3652" spans="1:15" x14ac:dyDescent="0.25">
      <c r="A3652">
        <v>3637</v>
      </c>
      <c r="B3652" s="84">
        <v>36671</v>
      </c>
      <c r="C3652" s="47">
        <v>22.88</v>
      </c>
      <c r="D3652" s="47">
        <v>22.94</v>
      </c>
      <c r="E3652" s="47">
        <v>22.5</v>
      </c>
      <c r="F3652" s="47">
        <v>22.5</v>
      </c>
      <c r="G3652" s="48">
        <v>831400</v>
      </c>
      <c r="H3652" s="47">
        <v>15.34</v>
      </c>
      <c r="I3652" s="51">
        <f t="shared" si="414"/>
        <v>0.68177777777777782</v>
      </c>
      <c r="J3652" s="51">
        <f t="shared" ca="1" si="415"/>
        <v>1</v>
      </c>
      <c r="K3652" s="47">
        <f t="shared" si="416"/>
        <v>15.6</v>
      </c>
      <c r="L3652" s="47">
        <f t="shared" si="417"/>
        <v>15.64</v>
      </c>
      <c r="M3652" s="47">
        <f t="shared" si="418"/>
        <v>15.34</v>
      </c>
      <c r="N3652" s="47">
        <f t="shared" si="419"/>
        <v>15.34</v>
      </c>
      <c r="O3652" s="48">
        <f t="shared" ca="1" si="420"/>
        <v>831400</v>
      </c>
    </row>
    <row r="3653" spans="1:15" x14ac:dyDescent="0.25">
      <c r="A3653">
        <v>3638</v>
      </c>
      <c r="B3653" s="84">
        <v>36670</v>
      </c>
      <c r="C3653" s="47">
        <v>22.81</v>
      </c>
      <c r="D3653" s="47">
        <v>23</v>
      </c>
      <c r="E3653" s="47">
        <v>22.69</v>
      </c>
      <c r="F3653" s="47">
        <v>22.94</v>
      </c>
      <c r="G3653" s="48">
        <v>1180400</v>
      </c>
      <c r="H3653" s="47">
        <v>15.64</v>
      </c>
      <c r="I3653" s="51">
        <f t="shared" si="414"/>
        <v>0.68177855274629462</v>
      </c>
      <c r="J3653" s="51">
        <f t="shared" ca="1" si="415"/>
        <v>1</v>
      </c>
      <c r="K3653" s="47">
        <f t="shared" si="416"/>
        <v>15.55</v>
      </c>
      <c r="L3653" s="47">
        <f t="shared" si="417"/>
        <v>15.68</v>
      </c>
      <c r="M3653" s="47">
        <f t="shared" si="418"/>
        <v>15.47</v>
      </c>
      <c r="N3653" s="47">
        <f t="shared" si="419"/>
        <v>15.64</v>
      </c>
      <c r="O3653" s="48">
        <f t="shared" ca="1" si="420"/>
        <v>1180400</v>
      </c>
    </row>
    <row r="3654" spans="1:15" x14ac:dyDescent="0.25">
      <c r="A3654">
        <v>3639</v>
      </c>
      <c r="B3654" s="84">
        <v>36669</v>
      </c>
      <c r="C3654" s="47">
        <v>22.5</v>
      </c>
      <c r="D3654" s="47">
        <v>22.94</v>
      </c>
      <c r="E3654" s="47">
        <v>22.44</v>
      </c>
      <c r="F3654" s="47">
        <v>22.69</v>
      </c>
      <c r="G3654" s="48">
        <v>989300</v>
      </c>
      <c r="H3654" s="47">
        <v>15.46</v>
      </c>
      <c r="I3654" s="51">
        <f t="shared" si="414"/>
        <v>0.68135742617893347</v>
      </c>
      <c r="J3654" s="51">
        <f t="shared" ca="1" si="415"/>
        <v>1</v>
      </c>
      <c r="K3654" s="47">
        <f t="shared" si="416"/>
        <v>15.33</v>
      </c>
      <c r="L3654" s="47">
        <f t="shared" si="417"/>
        <v>15.63</v>
      </c>
      <c r="M3654" s="47">
        <f t="shared" si="418"/>
        <v>15.29</v>
      </c>
      <c r="N3654" s="47">
        <f t="shared" si="419"/>
        <v>15.46</v>
      </c>
      <c r="O3654" s="48">
        <f t="shared" ca="1" si="420"/>
        <v>989300</v>
      </c>
    </row>
    <row r="3655" spans="1:15" x14ac:dyDescent="0.25">
      <c r="A3655">
        <v>3640</v>
      </c>
      <c r="B3655" s="84">
        <v>36668</v>
      </c>
      <c r="C3655" s="47">
        <v>23</v>
      </c>
      <c r="D3655" s="47">
        <v>23</v>
      </c>
      <c r="E3655" s="47">
        <v>21.94</v>
      </c>
      <c r="F3655" s="47">
        <v>22.5</v>
      </c>
      <c r="G3655" s="48">
        <v>1608800</v>
      </c>
      <c r="H3655" s="47">
        <v>15.34</v>
      </c>
      <c r="I3655" s="51">
        <f t="shared" si="414"/>
        <v>0.68177777777777782</v>
      </c>
      <c r="J3655" s="51">
        <f t="shared" ca="1" si="415"/>
        <v>1</v>
      </c>
      <c r="K3655" s="47">
        <f t="shared" si="416"/>
        <v>15.68</v>
      </c>
      <c r="L3655" s="47">
        <f t="shared" si="417"/>
        <v>15.68</v>
      </c>
      <c r="M3655" s="47">
        <f t="shared" si="418"/>
        <v>14.96</v>
      </c>
      <c r="N3655" s="47">
        <f t="shared" si="419"/>
        <v>15.34</v>
      </c>
      <c r="O3655" s="48">
        <f t="shared" ca="1" si="420"/>
        <v>1608800</v>
      </c>
    </row>
    <row r="3656" spans="1:15" x14ac:dyDescent="0.25">
      <c r="A3656">
        <v>3641</v>
      </c>
      <c r="B3656" s="84">
        <v>36665</v>
      </c>
      <c r="C3656" s="47">
        <v>24.5</v>
      </c>
      <c r="D3656" s="47">
        <v>24.56</v>
      </c>
      <c r="E3656" s="47">
        <v>22.88</v>
      </c>
      <c r="F3656" s="47">
        <v>23</v>
      </c>
      <c r="G3656" s="48">
        <v>1341600</v>
      </c>
      <c r="H3656" s="47">
        <v>15.68</v>
      </c>
      <c r="I3656" s="51">
        <f t="shared" si="414"/>
        <v>0.68173913043478263</v>
      </c>
      <c r="J3656" s="51">
        <f t="shared" ca="1" si="415"/>
        <v>1</v>
      </c>
      <c r="K3656" s="47">
        <f t="shared" si="416"/>
        <v>16.7</v>
      </c>
      <c r="L3656" s="47">
        <f t="shared" si="417"/>
        <v>16.739999999999998</v>
      </c>
      <c r="M3656" s="47">
        <f t="shared" si="418"/>
        <v>15.6</v>
      </c>
      <c r="N3656" s="47">
        <f t="shared" si="419"/>
        <v>15.68</v>
      </c>
      <c r="O3656" s="48">
        <f t="shared" ca="1" si="420"/>
        <v>1341600</v>
      </c>
    </row>
    <row r="3657" spans="1:15" x14ac:dyDescent="0.25">
      <c r="A3657">
        <v>3642</v>
      </c>
      <c r="B3657" s="84">
        <v>36664</v>
      </c>
      <c r="C3657" s="47">
        <v>24.94</v>
      </c>
      <c r="D3657" s="47">
        <v>25.19</v>
      </c>
      <c r="E3657" s="47">
        <v>24.81</v>
      </c>
      <c r="F3657" s="47">
        <v>24.94</v>
      </c>
      <c r="G3657" s="48">
        <v>645400</v>
      </c>
      <c r="H3657" s="47">
        <v>17</v>
      </c>
      <c r="I3657" s="51">
        <f t="shared" si="414"/>
        <v>0.68163592622293501</v>
      </c>
      <c r="J3657" s="51">
        <f t="shared" ca="1" si="415"/>
        <v>1</v>
      </c>
      <c r="K3657" s="47">
        <f t="shared" si="416"/>
        <v>17</v>
      </c>
      <c r="L3657" s="47">
        <f t="shared" si="417"/>
        <v>17.170000000000002</v>
      </c>
      <c r="M3657" s="47">
        <f t="shared" si="418"/>
        <v>16.91</v>
      </c>
      <c r="N3657" s="47">
        <f t="shared" si="419"/>
        <v>17</v>
      </c>
      <c r="O3657" s="48">
        <f t="shared" ca="1" si="420"/>
        <v>645400</v>
      </c>
    </row>
    <row r="3658" spans="1:15" x14ac:dyDescent="0.25">
      <c r="A3658">
        <v>3643</v>
      </c>
      <c r="B3658" s="84">
        <v>36663</v>
      </c>
      <c r="C3658" s="47">
        <v>24.75</v>
      </c>
      <c r="D3658" s="47">
        <v>24.88</v>
      </c>
      <c r="E3658" s="47">
        <v>24.31</v>
      </c>
      <c r="F3658" s="47">
        <v>24.88</v>
      </c>
      <c r="G3658" s="48">
        <v>887600</v>
      </c>
      <c r="H3658" s="47">
        <v>16.96</v>
      </c>
      <c r="I3658" s="51">
        <f t="shared" si="414"/>
        <v>0.68167202572347274</v>
      </c>
      <c r="J3658" s="51">
        <f t="shared" ca="1" si="415"/>
        <v>1</v>
      </c>
      <c r="K3658" s="47">
        <f t="shared" si="416"/>
        <v>16.87</v>
      </c>
      <c r="L3658" s="47">
        <f t="shared" si="417"/>
        <v>16.96</v>
      </c>
      <c r="M3658" s="47">
        <f t="shared" si="418"/>
        <v>16.57</v>
      </c>
      <c r="N3658" s="47">
        <f t="shared" si="419"/>
        <v>16.96</v>
      </c>
      <c r="O3658" s="48">
        <f t="shared" ca="1" si="420"/>
        <v>887600</v>
      </c>
    </row>
    <row r="3659" spans="1:15" x14ac:dyDescent="0.25">
      <c r="A3659">
        <v>3644</v>
      </c>
      <c r="B3659" s="84">
        <v>36662</v>
      </c>
      <c r="C3659" s="47">
        <v>25</v>
      </c>
      <c r="D3659" s="47">
        <v>25.12</v>
      </c>
      <c r="E3659" s="47">
        <v>24.5</v>
      </c>
      <c r="F3659" s="47">
        <v>24.81</v>
      </c>
      <c r="G3659" s="48">
        <v>775500</v>
      </c>
      <c r="H3659" s="47">
        <v>16.91</v>
      </c>
      <c r="I3659" s="51">
        <f t="shared" si="414"/>
        <v>0.68158000806126562</v>
      </c>
      <c r="J3659" s="51">
        <f t="shared" ca="1" si="415"/>
        <v>1</v>
      </c>
      <c r="K3659" s="47">
        <f t="shared" si="416"/>
        <v>17.04</v>
      </c>
      <c r="L3659" s="47">
        <f t="shared" si="417"/>
        <v>17.12</v>
      </c>
      <c r="M3659" s="47">
        <f t="shared" si="418"/>
        <v>16.7</v>
      </c>
      <c r="N3659" s="47">
        <f t="shared" si="419"/>
        <v>16.91</v>
      </c>
      <c r="O3659" s="48">
        <f t="shared" ca="1" si="420"/>
        <v>775500</v>
      </c>
    </row>
    <row r="3660" spans="1:15" x14ac:dyDescent="0.25">
      <c r="A3660">
        <v>3645</v>
      </c>
      <c r="B3660" s="84">
        <v>36661</v>
      </c>
      <c r="C3660" s="47">
        <v>24.69</v>
      </c>
      <c r="D3660" s="47">
        <v>24.94</v>
      </c>
      <c r="E3660" s="47">
        <v>24.19</v>
      </c>
      <c r="F3660" s="47">
        <v>24.81</v>
      </c>
      <c r="G3660" s="48">
        <v>1166700</v>
      </c>
      <c r="H3660" s="47">
        <v>16.91</v>
      </c>
      <c r="I3660" s="51">
        <f t="shared" si="414"/>
        <v>0.68158000806126562</v>
      </c>
      <c r="J3660" s="51">
        <f t="shared" ca="1" si="415"/>
        <v>1</v>
      </c>
      <c r="K3660" s="47">
        <f t="shared" si="416"/>
        <v>16.829999999999998</v>
      </c>
      <c r="L3660" s="47">
        <f t="shared" si="417"/>
        <v>17</v>
      </c>
      <c r="M3660" s="47">
        <f t="shared" si="418"/>
        <v>16.489999999999998</v>
      </c>
      <c r="N3660" s="47">
        <f t="shared" si="419"/>
        <v>16.91</v>
      </c>
      <c r="O3660" s="48">
        <f t="shared" ca="1" si="420"/>
        <v>1166700</v>
      </c>
    </row>
    <row r="3661" spans="1:15" x14ac:dyDescent="0.25">
      <c r="A3661">
        <v>3646</v>
      </c>
      <c r="B3661" s="84">
        <v>36658</v>
      </c>
      <c r="C3661" s="47">
        <v>24.19</v>
      </c>
      <c r="D3661" s="47">
        <v>24.88</v>
      </c>
      <c r="E3661" s="47">
        <v>24.06</v>
      </c>
      <c r="F3661" s="47">
        <v>24.81</v>
      </c>
      <c r="G3661" s="48">
        <v>938200</v>
      </c>
      <c r="H3661" s="47">
        <v>16.91</v>
      </c>
      <c r="I3661" s="51">
        <f t="shared" si="414"/>
        <v>0.68158000806126562</v>
      </c>
      <c r="J3661" s="51">
        <f t="shared" ca="1" si="415"/>
        <v>1</v>
      </c>
      <c r="K3661" s="47">
        <f t="shared" si="416"/>
        <v>16.489999999999998</v>
      </c>
      <c r="L3661" s="47">
        <f t="shared" si="417"/>
        <v>16.96</v>
      </c>
      <c r="M3661" s="47">
        <f t="shared" si="418"/>
        <v>16.399999999999999</v>
      </c>
      <c r="N3661" s="47">
        <f t="shared" si="419"/>
        <v>16.91</v>
      </c>
      <c r="O3661" s="48">
        <f t="shared" ca="1" si="420"/>
        <v>938200</v>
      </c>
    </row>
    <row r="3662" spans="1:15" x14ac:dyDescent="0.25">
      <c r="A3662">
        <v>3647</v>
      </c>
      <c r="B3662" s="84">
        <v>36657</v>
      </c>
      <c r="C3662" s="47">
        <v>23.44</v>
      </c>
      <c r="D3662" s="47">
        <v>24.5</v>
      </c>
      <c r="E3662" s="47">
        <v>23.19</v>
      </c>
      <c r="F3662" s="47">
        <v>24.06</v>
      </c>
      <c r="G3662" s="48">
        <v>1005200</v>
      </c>
      <c r="H3662" s="47">
        <v>16.399999999999999</v>
      </c>
      <c r="I3662" s="51">
        <f t="shared" si="414"/>
        <v>0.68162926018287617</v>
      </c>
      <c r="J3662" s="51">
        <f t="shared" ca="1" si="415"/>
        <v>1</v>
      </c>
      <c r="K3662" s="47">
        <f t="shared" si="416"/>
        <v>15.98</v>
      </c>
      <c r="L3662" s="47">
        <f t="shared" si="417"/>
        <v>16.7</v>
      </c>
      <c r="M3662" s="47">
        <f t="shared" si="418"/>
        <v>15.81</v>
      </c>
      <c r="N3662" s="47">
        <f t="shared" si="419"/>
        <v>16.399999999999999</v>
      </c>
      <c r="O3662" s="48">
        <f t="shared" ca="1" si="420"/>
        <v>1005200</v>
      </c>
    </row>
    <row r="3663" spans="1:15" x14ac:dyDescent="0.25">
      <c r="A3663">
        <v>3648</v>
      </c>
      <c r="B3663" s="84">
        <v>36656</v>
      </c>
      <c r="C3663" s="47">
        <v>23.12</v>
      </c>
      <c r="D3663" s="47">
        <v>23.19</v>
      </c>
      <c r="E3663" s="47">
        <v>22.44</v>
      </c>
      <c r="F3663" s="47">
        <v>23.19</v>
      </c>
      <c r="G3663" s="48">
        <v>679800</v>
      </c>
      <c r="H3663" s="47">
        <v>15.81</v>
      </c>
      <c r="I3663" s="51">
        <f t="shared" si="414"/>
        <v>0.68175937904269079</v>
      </c>
      <c r="J3663" s="51">
        <f t="shared" ca="1" si="415"/>
        <v>1</v>
      </c>
      <c r="K3663" s="47">
        <f t="shared" si="416"/>
        <v>15.76</v>
      </c>
      <c r="L3663" s="47">
        <f t="shared" si="417"/>
        <v>15.81</v>
      </c>
      <c r="M3663" s="47">
        <f t="shared" si="418"/>
        <v>15.3</v>
      </c>
      <c r="N3663" s="47">
        <f t="shared" si="419"/>
        <v>15.81</v>
      </c>
      <c r="O3663" s="48">
        <f t="shared" ca="1" si="420"/>
        <v>679800</v>
      </c>
    </row>
    <row r="3664" spans="1:15" x14ac:dyDescent="0.25">
      <c r="A3664">
        <v>3649</v>
      </c>
      <c r="B3664" s="84">
        <v>36655</v>
      </c>
      <c r="C3664" s="47">
        <v>24</v>
      </c>
      <c r="D3664" s="47">
        <v>24</v>
      </c>
      <c r="E3664" s="47">
        <v>22.88</v>
      </c>
      <c r="F3664" s="47">
        <v>23.19</v>
      </c>
      <c r="G3664" s="48">
        <v>699600</v>
      </c>
      <c r="H3664" s="47">
        <v>15.81</v>
      </c>
      <c r="I3664" s="51">
        <f t="shared" si="414"/>
        <v>0.68175937904269079</v>
      </c>
      <c r="J3664" s="51">
        <f t="shared" ca="1" si="415"/>
        <v>1</v>
      </c>
      <c r="K3664" s="47">
        <f t="shared" si="416"/>
        <v>16.36</v>
      </c>
      <c r="L3664" s="47">
        <f t="shared" si="417"/>
        <v>16.36</v>
      </c>
      <c r="M3664" s="47">
        <f t="shared" si="418"/>
        <v>15.6</v>
      </c>
      <c r="N3664" s="47">
        <f t="shared" si="419"/>
        <v>15.81</v>
      </c>
      <c r="O3664" s="48">
        <f t="shared" ca="1" si="420"/>
        <v>699600</v>
      </c>
    </row>
    <row r="3665" spans="1:15" x14ac:dyDescent="0.25">
      <c r="A3665">
        <v>3650</v>
      </c>
      <c r="B3665" s="84">
        <v>36654</v>
      </c>
      <c r="C3665" s="47">
        <v>23.38</v>
      </c>
      <c r="D3665" s="47">
        <v>24.31</v>
      </c>
      <c r="E3665" s="47">
        <v>23.12</v>
      </c>
      <c r="F3665" s="47">
        <v>24</v>
      </c>
      <c r="G3665" s="48">
        <v>1358300</v>
      </c>
      <c r="H3665" s="47">
        <v>16.36</v>
      </c>
      <c r="I3665" s="51">
        <f t="shared" ref="I3665:I3728" si="421">H3665/F3665</f>
        <v>0.68166666666666664</v>
      </c>
      <c r="J3665" s="51">
        <f t="shared" ref="J3665:J3728" ca="1" si="422">INDEX(OFFSET($T$15,0,0,$S$13+1,1),MATCH(B3665,OFFSET($Q$15,0,0,$S$13+1,1),-1))</f>
        <v>1</v>
      </c>
      <c r="K3665" s="47">
        <f t="shared" ref="K3665:K3728" si="423">ROUND($I3665*C3665,2)</f>
        <v>15.94</v>
      </c>
      <c r="L3665" s="47">
        <f t="shared" ref="L3665:L3728" si="424">ROUND($I3665*D3665,2)</f>
        <v>16.57</v>
      </c>
      <c r="M3665" s="47">
        <f t="shared" ref="M3665:M3728" si="425">ROUND($I3665*E3665,2)</f>
        <v>15.76</v>
      </c>
      <c r="N3665" s="47">
        <f t="shared" ref="N3665:N3728" si="426">ROUND($I3665*F3665,2)</f>
        <v>16.36</v>
      </c>
      <c r="O3665" s="48">
        <f t="shared" ref="O3665:O3728" ca="1" si="427">G3665*J3665</f>
        <v>1358300</v>
      </c>
    </row>
    <row r="3666" spans="1:15" x14ac:dyDescent="0.25">
      <c r="A3666">
        <v>3651</v>
      </c>
      <c r="B3666" s="84">
        <v>36651</v>
      </c>
      <c r="C3666" s="47">
        <v>23.88</v>
      </c>
      <c r="D3666" s="47">
        <v>24.12</v>
      </c>
      <c r="E3666" s="47">
        <v>22.94</v>
      </c>
      <c r="F3666" s="47">
        <v>23.44</v>
      </c>
      <c r="G3666" s="48">
        <v>1117700</v>
      </c>
      <c r="H3666" s="47">
        <v>15.98</v>
      </c>
      <c r="I3666" s="51">
        <f t="shared" si="421"/>
        <v>0.68174061433447097</v>
      </c>
      <c r="J3666" s="51">
        <f t="shared" ca="1" si="422"/>
        <v>1</v>
      </c>
      <c r="K3666" s="47">
        <f t="shared" si="423"/>
        <v>16.28</v>
      </c>
      <c r="L3666" s="47">
        <f t="shared" si="424"/>
        <v>16.440000000000001</v>
      </c>
      <c r="M3666" s="47">
        <f t="shared" si="425"/>
        <v>15.64</v>
      </c>
      <c r="N3666" s="47">
        <f t="shared" si="426"/>
        <v>15.98</v>
      </c>
      <c r="O3666" s="48">
        <f t="shared" ca="1" si="427"/>
        <v>1117700</v>
      </c>
    </row>
    <row r="3667" spans="1:15" x14ac:dyDescent="0.25">
      <c r="A3667">
        <v>3652</v>
      </c>
      <c r="B3667" s="84">
        <v>36650</v>
      </c>
      <c r="C3667" s="47">
        <v>23</v>
      </c>
      <c r="D3667" s="47">
        <v>24.38</v>
      </c>
      <c r="E3667" s="47">
        <v>22.94</v>
      </c>
      <c r="F3667" s="47">
        <v>24.06</v>
      </c>
      <c r="G3667" s="48">
        <v>1379100</v>
      </c>
      <c r="H3667" s="47">
        <v>16.399999999999999</v>
      </c>
      <c r="I3667" s="51">
        <f t="shared" si="421"/>
        <v>0.68162926018287617</v>
      </c>
      <c r="J3667" s="51">
        <f t="shared" ca="1" si="422"/>
        <v>1</v>
      </c>
      <c r="K3667" s="47">
        <f t="shared" si="423"/>
        <v>15.68</v>
      </c>
      <c r="L3667" s="47">
        <f t="shared" si="424"/>
        <v>16.62</v>
      </c>
      <c r="M3667" s="47">
        <f t="shared" si="425"/>
        <v>15.64</v>
      </c>
      <c r="N3667" s="47">
        <f t="shared" si="426"/>
        <v>16.399999999999999</v>
      </c>
      <c r="O3667" s="48">
        <f t="shared" ca="1" si="427"/>
        <v>1379100</v>
      </c>
    </row>
    <row r="3668" spans="1:15" x14ac:dyDescent="0.25">
      <c r="A3668">
        <v>3653</v>
      </c>
      <c r="B3668" s="84">
        <v>36649</v>
      </c>
      <c r="C3668" s="47">
        <v>23.25</v>
      </c>
      <c r="D3668" s="47">
        <v>23.25</v>
      </c>
      <c r="E3668" s="47">
        <v>22.31</v>
      </c>
      <c r="F3668" s="47">
        <v>22.94</v>
      </c>
      <c r="G3668" s="48">
        <v>752200</v>
      </c>
      <c r="H3668" s="47">
        <v>15.64</v>
      </c>
      <c r="I3668" s="51">
        <f t="shared" si="421"/>
        <v>0.68177855274629462</v>
      </c>
      <c r="J3668" s="51">
        <f t="shared" ca="1" si="422"/>
        <v>1</v>
      </c>
      <c r="K3668" s="47">
        <f t="shared" si="423"/>
        <v>15.85</v>
      </c>
      <c r="L3668" s="47">
        <f t="shared" si="424"/>
        <v>15.85</v>
      </c>
      <c r="M3668" s="47">
        <f t="shared" si="425"/>
        <v>15.21</v>
      </c>
      <c r="N3668" s="47">
        <f t="shared" si="426"/>
        <v>15.64</v>
      </c>
      <c r="O3668" s="48">
        <f t="shared" ca="1" si="427"/>
        <v>752200</v>
      </c>
    </row>
    <row r="3669" spans="1:15" x14ac:dyDescent="0.25">
      <c r="A3669">
        <v>3654</v>
      </c>
      <c r="B3669" s="84">
        <v>36648</v>
      </c>
      <c r="C3669" s="47">
        <v>23.31</v>
      </c>
      <c r="D3669" s="47">
        <v>24.12</v>
      </c>
      <c r="E3669" s="47">
        <v>23.31</v>
      </c>
      <c r="F3669" s="47">
        <v>23.44</v>
      </c>
      <c r="G3669" s="48">
        <v>1398900</v>
      </c>
      <c r="H3669" s="47">
        <v>15.98</v>
      </c>
      <c r="I3669" s="51">
        <f t="shared" si="421"/>
        <v>0.68174061433447097</v>
      </c>
      <c r="J3669" s="51">
        <f t="shared" ca="1" si="422"/>
        <v>1</v>
      </c>
      <c r="K3669" s="47">
        <f t="shared" si="423"/>
        <v>15.89</v>
      </c>
      <c r="L3669" s="47">
        <f t="shared" si="424"/>
        <v>16.440000000000001</v>
      </c>
      <c r="M3669" s="47">
        <f t="shared" si="425"/>
        <v>15.89</v>
      </c>
      <c r="N3669" s="47">
        <f t="shared" si="426"/>
        <v>15.98</v>
      </c>
      <c r="O3669" s="48">
        <f t="shared" ca="1" si="427"/>
        <v>1398900</v>
      </c>
    </row>
    <row r="3670" spans="1:15" x14ac:dyDescent="0.25">
      <c r="A3670">
        <v>3655</v>
      </c>
      <c r="B3670" s="84">
        <v>36647</v>
      </c>
      <c r="C3670" s="47">
        <v>22.19</v>
      </c>
      <c r="D3670" s="47">
        <v>24.06</v>
      </c>
      <c r="E3670" s="47">
        <v>21.81</v>
      </c>
      <c r="F3670" s="47">
        <v>23.44</v>
      </c>
      <c r="G3670" s="48">
        <v>1750800</v>
      </c>
      <c r="H3670" s="47">
        <v>15.98</v>
      </c>
      <c r="I3670" s="51">
        <f t="shared" si="421"/>
        <v>0.68174061433447097</v>
      </c>
      <c r="J3670" s="51">
        <f t="shared" ca="1" si="422"/>
        <v>1</v>
      </c>
      <c r="K3670" s="47">
        <f t="shared" si="423"/>
        <v>15.13</v>
      </c>
      <c r="L3670" s="47">
        <f t="shared" si="424"/>
        <v>16.399999999999999</v>
      </c>
      <c r="M3670" s="47">
        <f t="shared" si="425"/>
        <v>14.87</v>
      </c>
      <c r="N3670" s="47">
        <f t="shared" si="426"/>
        <v>15.98</v>
      </c>
      <c r="O3670" s="48">
        <f t="shared" ca="1" si="427"/>
        <v>1750800</v>
      </c>
    </row>
    <row r="3671" spans="1:15" x14ac:dyDescent="0.25">
      <c r="A3671">
        <v>3656</v>
      </c>
      <c r="B3671" s="84">
        <v>36644</v>
      </c>
      <c r="C3671" s="47">
        <v>21.88</v>
      </c>
      <c r="D3671" s="47">
        <v>22.75</v>
      </c>
      <c r="E3671" s="47">
        <v>21.69</v>
      </c>
      <c r="F3671" s="47">
        <v>22.19</v>
      </c>
      <c r="G3671" s="48">
        <v>573100</v>
      </c>
      <c r="H3671" s="47">
        <v>15.12</v>
      </c>
      <c r="I3671" s="51">
        <f t="shared" si="421"/>
        <v>0.6813880126182964</v>
      </c>
      <c r="J3671" s="51">
        <f t="shared" ca="1" si="422"/>
        <v>1</v>
      </c>
      <c r="K3671" s="47">
        <f t="shared" si="423"/>
        <v>14.91</v>
      </c>
      <c r="L3671" s="47">
        <f t="shared" si="424"/>
        <v>15.5</v>
      </c>
      <c r="M3671" s="47">
        <f t="shared" si="425"/>
        <v>14.78</v>
      </c>
      <c r="N3671" s="47">
        <f t="shared" si="426"/>
        <v>15.12</v>
      </c>
      <c r="O3671" s="48">
        <f t="shared" ca="1" si="427"/>
        <v>573100</v>
      </c>
    </row>
    <row r="3672" spans="1:15" x14ac:dyDescent="0.25">
      <c r="A3672">
        <v>3657</v>
      </c>
      <c r="B3672" s="84">
        <v>36643</v>
      </c>
      <c r="C3672" s="47">
        <v>22</v>
      </c>
      <c r="D3672" s="47">
        <v>22.38</v>
      </c>
      <c r="E3672" s="47">
        <v>21.62</v>
      </c>
      <c r="F3672" s="47">
        <v>21.94</v>
      </c>
      <c r="G3672" s="48">
        <v>1430700</v>
      </c>
      <c r="H3672" s="47">
        <v>14.95</v>
      </c>
      <c r="I3672" s="51">
        <f t="shared" si="421"/>
        <v>0.68140382862351867</v>
      </c>
      <c r="J3672" s="51">
        <f t="shared" ca="1" si="422"/>
        <v>1</v>
      </c>
      <c r="K3672" s="47">
        <f t="shared" si="423"/>
        <v>14.99</v>
      </c>
      <c r="L3672" s="47">
        <f t="shared" si="424"/>
        <v>15.25</v>
      </c>
      <c r="M3672" s="47">
        <f t="shared" si="425"/>
        <v>14.73</v>
      </c>
      <c r="N3672" s="47">
        <f t="shared" si="426"/>
        <v>14.95</v>
      </c>
      <c r="O3672" s="48">
        <f t="shared" ca="1" si="427"/>
        <v>1430700</v>
      </c>
    </row>
    <row r="3673" spans="1:15" x14ac:dyDescent="0.25">
      <c r="A3673">
        <v>3658</v>
      </c>
      <c r="B3673" s="84">
        <v>36642</v>
      </c>
      <c r="C3673" s="47">
        <v>22.88</v>
      </c>
      <c r="D3673" s="47">
        <v>23.06</v>
      </c>
      <c r="E3673" s="47">
        <v>22.12</v>
      </c>
      <c r="F3673" s="47">
        <v>22.44</v>
      </c>
      <c r="G3673" s="48">
        <v>1272500</v>
      </c>
      <c r="H3673" s="47">
        <v>15.29</v>
      </c>
      <c r="I3673" s="51">
        <f t="shared" si="421"/>
        <v>0.68137254901960775</v>
      </c>
      <c r="J3673" s="51">
        <f t="shared" ca="1" si="422"/>
        <v>1</v>
      </c>
      <c r="K3673" s="47">
        <f t="shared" si="423"/>
        <v>15.59</v>
      </c>
      <c r="L3673" s="47">
        <f t="shared" si="424"/>
        <v>15.71</v>
      </c>
      <c r="M3673" s="47">
        <f t="shared" si="425"/>
        <v>15.07</v>
      </c>
      <c r="N3673" s="47">
        <f t="shared" si="426"/>
        <v>15.29</v>
      </c>
      <c r="O3673" s="48">
        <f t="shared" ca="1" si="427"/>
        <v>1272500</v>
      </c>
    </row>
    <row r="3674" spans="1:15" x14ac:dyDescent="0.25">
      <c r="A3674">
        <v>3659</v>
      </c>
      <c r="B3674" s="84">
        <v>36641</v>
      </c>
      <c r="C3674" s="47">
        <v>23.5</v>
      </c>
      <c r="D3674" s="47">
        <v>23.69</v>
      </c>
      <c r="E3674" s="47">
        <v>23.06</v>
      </c>
      <c r="F3674" s="47">
        <v>23.25</v>
      </c>
      <c r="G3674" s="48">
        <v>1100100</v>
      </c>
      <c r="H3674" s="47">
        <v>15.85</v>
      </c>
      <c r="I3674" s="51">
        <f t="shared" si="421"/>
        <v>0.68172043010752692</v>
      </c>
      <c r="J3674" s="51">
        <f t="shared" ca="1" si="422"/>
        <v>1</v>
      </c>
      <c r="K3674" s="47">
        <f t="shared" si="423"/>
        <v>16.02</v>
      </c>
      <c r="L3674" s="47">
        <f t="shared" si="424"/>
        <v>16.149999999999999</v>
      </c>
      <c r="M3674" s="47">
        <f t="shared" si="425"/>
        <v>15.72</v>
      </c>
      <c r="N3674" s="47">
        <f t="shared" si="426"/>
        <v>15.85</v>
      </c>
      <c r="O3674" s="48">
        <f t="shared" ca="1" si="427"/>
        <v>1100100</v>
      </c>
    </row>
    <row r="3675" spans="1:15" x14ac:dyDescent="0.25">
      <c r="A3675">
        <v>3660</v>
      </c>
      <c r="B3675" s="84">
        <v>36640</v>
      </c>
      <c r="C3675" s="47">
        <v>20.94</v>
      </c>
      <c r="D3675" s="47">
        <v>23.75</v>
      </c>
      <c r="E3675" s="47">
        <v>20.94</v>
      </c>
      <c r="F3675" s="47">
        <v>23.44</v>
      </c>
      <c r="G3675" s="48">
        <v>2326500</v>
      </c>
      <c r="H3675" s="47">
        <v>15.98</v>
      </c>
      <c r="I3675" s="51">
        <f t="shared" si="421"/>
        <v>0.68174061433447097</v>
      </c>
      <c r="J3675" s="51">
        <f t="shared" ca="1" si="422"/>
        <v>1</v>
      </c>
      <c r="K3675" s="47">
        <f t="shared" si="423"/>
        <v>14.28</v>
      </c>
      <c r="L3675" s="47">
        <f t="shared" si="424"/>
        <v>16.190000000000001</v>
      </c>
      <c r="M3675" s="47">
        <f t="shared" si="425"/>
        <v>14.28</v>
      </c>
      <c r="N3675" s="47">
        <f t="shared" si="426"/>
        <v>15.98</v>
      </c>
      <c r="O3675" s="48">
        <f t="shared" ca="1" si="427"/>
        <v>2326500</v>
      </c>
    </row>
    <row r="3676" spans="1:15" x14ac:dyDescent="0.25">
      <c r="A3676">
        <v>3661</v>
      </c>
      <c r="B3676" s="84">
        <v>36636</v>
      </c>
      <c r="C3676" s="47">
        <v>20</v>
      </c>
      <c r="D3676" s="47">
        <v>21.75</v>
      </c>
      <c r="E3676" s="47">
        <v>20</v>
      </c>
      <c r="F3676" s="47">
        <v>21.38</v>
      </c>
      <c r="G3676" s="48">
        <v>1247300</v>
      </c>
      <c r="H3676" s="47">
        <v>14.57</v>
      </c>
      <c r="I3676" s="51">
        <f t="shared" si="421"/>
        <v>0.68147801683816656</v>
      </c>
      <c r="J3676" s="51">
        <f t="shared" ca="1" si="422"/>
        <v>1</v>
      </c>
      <c r="K3676" s="47">
        <f t="shared" si="423"/>
        <v>13.63</v>
      </c>
      <c r="L3676" s="47">
        <f t="shared" si="424"/>
        <v>14.82</v>
      </c>
      <c r="M3676" s="47">
        <f t="shared" si="425"/>
        <v>13.63</v>
      </c>
      <c r="N3676" s="47">
        <f t="shared" si="426"/>
        <v>14.57</v>
      </c>
      <c r="O3676" s="48">
        <f t="shared" ca="1" si="427"/>
        <v>1247300</v>
      </c>
    </row>
    <row r="3677" spans="1:15" x14ac:dyDescent="0.25">
      <c r="A3677">
        <v>3662</v>
      </c>
      <c r="B3677" s="84">
        <v>36635</v>
      </c>
      <c r="C3677" s="47">
        <v>19.309999999999999</v>
      </c>
      <c r="D3677" s="47">
        <v>19.88</v>
      </c>
      <c r="E3677" s="47">
        <v>19.190000000000001</v>
      </c>
      <c r="F3677" s="47">
        <v>19.690000000000001</v>
      </c>
      <c r="G3677" s="48">
        <v>545600</v>
      </c>
      <c r="H3677" s="47">
        <v>13.42</v>
      </c>
      <c r="I3677" s="51">
        <f t="shared" si="421"/>
        <v>0.68156424581005581</v>
      </c>
      <c r="J3677" s="51">
        <f t="shared" ca="1" si="422"/>
        <v>1</v>
      </c>
      <c r="K3677" s="47">
        <f t="shared" si="423"/>
        <v>13.16</v>
      </c>
      <c r="L3677" s="47">
        <f t="shared" si="424"/>
        <v>13.55</v>
      </c>
      <c r="M3677" s="47">
        <f t="shared" si="425"/>
        <v>13.08</v>
      </c>
      <c r="N3677" s="47">
        <f t="shared" si="426"/>
        <v>13.42</v>
      </c>
      <c r="O3677" s="48">
        <f t="shared" ca="1" si="427"/>
        <v>545600</v>
      </c>
    </row>
    <row r="3678" spans="1:15" x14ac:dyDescent="0.25">
      <c r="A3678">
        <v>3663</v>
      </c>
      <c r="B3678" s="84">
        <v>36634</v>
      </c>
      <c r="C3678" s="47">
        <v>20.12</v>
      </c>
      <c r="D3678" s="47">
        <v>20.12</v>
      </c>
      <c r="E3678" s="47">
        <v>19.62</v>
      </c>
      <c r="F3678" s="47">
        <v>19.690000000000001</v>
      </c>
      <c r="G3678" s="48">
        <v>809700</v>
      </c>
      <c r="H3678" s="47">
        <v>13.42</v>
      </c>
      <c r="I3678" s="51">
        <f t="shared" si="421"/>
        <v>0.68156424581005581</v>
      </c>
      <c r="J3678" s="51">
        <f t="shared" ca="1" si="422"/>
        <v>1</v>
      </c>
      <c r="K3678" s="47">
        <f t="shared" si="423"/>
        <v>13.71</v>
      </c>
      <c r="L3678" s="47">
        <f t="shared" si="424"/>
        <v>13.71</v>
      </c>
      <c r="M3678" s="47">
        <f t="shared" si="425"/>
        <v>13.37</v>
      </c>
      <c r="N3678" s="47">
        <f t="shared" si="426"/>
        <v>13.42</v>
      </c>
      <c r="O3678" s="48">
        <f t="shared" ca="1" si="427"/>
        <v>809700</v>
      </c>
    </row>
    <row r="3679" spans="1:15" x14ac:dyDescent="0.25">
      <c r="A3679">
        <v>3664</v>
      </c>
      <c r="B3679" s="84">
        <v>36633</v>
      </c>
      <c r="C3679" s="47">
        <v>19.12</v>
      </c>
      <c r="D3679" s="47">
        <v>20.059999999999999</v>
      </c>
      <c r="E3679" s="47">
        <v>19.12</v>
      </c>
      <c r="F3679" s="47">
        <v>20.059999999999999</v>
      </c>
      <c r="G3679" s="48">
        <v>1235700</v>
      </c>
      <c r="H3679" s="47">
        <v>13.68</v>
      </c>
      <c r="I3679" s="51">
        <f t="shared" si="421"/>
        <v>0.68195413758723833</v>
      </c>
      <c r="J3679" s="51">
        <f t="shared" ca="1" si="422"/>
        <v>1</v>
      </c>
      <c r="K3679" s="47">
        <f t="shared" si="423"/>
        <v>13.04</v>
      </c>
      <c r="L3679" s="47">
        <f t="shared" si="424"/>
        <v>13.68</v>
      </c>
      <c r="M3679" s="47">
        <f t="shared" si="425"/>
        <v>13.04</v>
      </c>
      <c r="N3679" s="47">
        <f t="shared" si="426"/>
        <v>13.68</v>
      </c>
      <c r="O3679" s="48">
        <f t="shared" ca="1" si="427"/>
        <v>1235700</v>
      </c>
    </row>
    <row r="3680" spans="1:15" x14ac:dyDescent="0.25">
      <c r="A3680">
        <v>3665</v>
      </c>
      <c r="B3680" s="84">
        <v>36630</v>
      </c>
      <c r="C3680" s="47">
        <v>21.06</v>
      </c>
      <c r="D3680" s="47">
        <v>21.12</v>
      </c>
      <c r="E3680" s="47">
        <v>19.75</v>
      </c>
      <c r="F3680" s="47">
        <v>19.88</v>
      </c>
      <c r="G3680" s="48">
        <v>1446900</v>
      </c>
      <c r="H3680" s="47">
        <v>13.55</v>
      </c>
      <c r="I3680" s="51">
        <f t="shared" si="421"/>
        <v>0.68158953722334015</v>
      </c>
      <c r="J3680" s="51">
        <f t="shared" ca="1" si="422"/>
        <v>1</v>
      </c>
      <c r="K3680" s="47">
        <f t="shared" si="423"/>
        <v>14.35</v>
      </c>
      <c r="L3680" s="47">
        <f t="shared" si="424"/>
        <v>14.4</v>
      </c>
      <c r="M3680" s="47">
        <f t="shared" si="425"/>
        <v>13.46</v>
      </c>
      <c r="N3680" s="47">
        <f t="shared" si="426"/>
        <v>13.55</v>
      </c>
      <c r="O3680" s="48">
        <f t="shared" ca="1" si="427"/>
        <v>1446900</v>
      </c>
    </row>
    <row r="3681" spans="1:15" x14ac:dyDescent="0.25">
      <c r="A3681">
        <v>3666</v>
      </c>
      <c r="B3681" s="84">
        <v>36629</v>
      </c>
      <c r="C3681" s="47">
        <v>21.69</v>
      </c>
      <c r="D3681" s="47">
        <v>21.94</v>
      </c>
      <c r="E3681" s="47">
        <v>21.06</v>
      </c>
      <c r="F3681" s="47">
        <v>21.44</v>
      </c>
      <c r="G3681" s="48">
        <v>1175700</v>
      </c>
      <c r="H3681" s="47">
        <v>14.61</v>
      </c>
      <c r="I3681" s="51">
        <f t="shared" si="421"/>
        <v>0.681436567164179</v>
      </c>
      <c r="J3681" s="51">
        <f t="shared" ca="1" si="422"/>
        <v>1</v>
      </c>
      <c r="K3681" s="47">
        <f t="shared" si="423"/>
        <v>14.78</v>
      </c>
      <c r="L3681" s="47">
        <f t="shared" si="424"/>
        <v>14.95</v>
      </c>
      <c r="M3681" s="47">
        <f t="shared" si="425"/>
        <v>14.35</v>
      </c>
      <c r="N3681" s="47">
        <f t="shared" si="426"/>
        <v>14.61</v>
      </c>
      <c r="O3681" s="48">
        <f t="shared" ca="1" si="427"/>
        <v>1175700</v>
      </c>
    </row>
    <row r="3682" spans="1:15" x14ac:dyDescent="0.25">
      <c r="A3682">
        <v>3667</v>
      </c>
      <c r="B3682" s="84">
        <v>36628</v>
      </c>
      <c r="C3682" s="47">
        <v>20.75</v>
      </c>
      <c r="D3682" s="47">
        <v>22.44</v>
      </c>
      <c r="E3682" s="47">
        <v>20.56</v>
      </c>
      <c r="F3682" s="47">
        <v>21.62</v>
      </c>
      <c r="G3682" s="48">
        <v>2006200</v>
      </c>
      <c r="H3682" s="47">
        <v>14.74</v>
      </c>
      <c r="I3682" s="51">
        <f t="shared" si="421"/>
        <v>0.68177613320999075</v>
      </c>
      <c r="J3682" s="51">
        <f t="shared" ca="1" si="422"/>
        <v>1</v>
      </c>
      <c r="K3682" s="47">
        <f t="shared" si="423"/>
        <v>14.15</v>
      </c>
      <c r="L3682" s="47">
        <f t="shared" si="424"/>
        <v>15.3</v>
      </c>
      <c r="M3682" s="47">
        <f t="shared" si="425"/>
        <v>14.02</v>
      </c>
      <c r="N3682" s="47">
        <f t="shared" si="426"/>
        <v>14.74</v>
      </c>
      <c r="O3682" s="48">
        <f t="shared" ca="1" si="427"/>
        <v>2006200</v>
      </c>
    </row>
    <row r="3683" spans="1:15" x14ac:dyDescent="0.25">
      <c r="A3683">
        <v>3668</v>
      </c>
      <c r="B3683" s="84">
        <v>36627</v>
      </c>
      <c r="C3683" s="47">
        <v>20.56</v>
      </c>
      <c r="D3683" s="47">
        <v>20.81</v>
      </c>
      <c r="E3683" s="47">
        <v>20.12</v>
      </c>
      <c r="F3683" s="47">
        <v>20.62</v>
      </c>
      <c r="G3683" s="48">
        <v>1047200</v>
      </c>
      <c r="H3683" s="47">
        <v>14.06</v>
      </c>
      <c r="I3683" s="51">
        <f t="shared" si="421"/>
        <v>0.68186226964112506</v>
      </c>
      <c r="J3683" s="51">
        <f t="shared" ca="1" si="422"/>
        <v>1</v>
      </c>
      <c r="K3683" s="47">
        <f t="shared" si="423"/>
        <v>14.02</v>
      </c>
      <c r="L3683" s="47">
        <f t="shared" si="424"/>
        <v>14.19</v>
      </c>
      <c r="M3683" s="47">
        <f t="shared" si="425"/>
        <v>13.72</v>
      </c>
      <c r="N3683" s="47">
        <f t="shared" si="426"/>
        <v>14.06</v>
      </c>
      <c r="O3683" s="48">
        <f t="shared" ca="1" si="427"/>
        <v>1047200</v>
      </c>
    </row>
    <row r="3684" spans="1:15" x14ac:dyDescent="0.25">
      <c r="A3684">
        <v>3669</v>
      </c>
      <c r="B3684" s="84">
        <v>36626</v>
      </c>
      <c r="C3684" s="47">
        <v>20.25</v>
      </c>
      <c r="D3684" s="47">
        <v>21.12</v>
      </c>
      <c r="E3684" s="47">
        <v>20.25</v>
      </c>
      <c r="F3684" s="47">
        <v>20.69</v>
      </c>
      <c r="G3684" s="48">
        <v>951500</v>
      </c>
      <c r="H3684" s="47">
        <v>14.1</v>
      </c>
      <c r="I3684" s="51">
        <f t="shared" si="421"/>
        <v>0.68148864185596902</v>
      </c>
      <c r="J3684" s="51">
        <f t="shared" ca="1" si="422"/>
        <v>1</v>
      </c>
      <c r="K3684" s="47">
        <f t="shared" si="423"/>
        <v>13.8</v>
      </c>
      <c r="L3684" s="47">
        <f t="shared" si="424"/>
        <v>14.39</v>
      </c>
      <c r="M3684" s="47">
        <f t="shared" si="425"/>
        <v>13.8</v>
      </c>
      <c r="N3684" s="47">
        <f t="shared" si="426"/>
        <v>14.1</v>
      </c>
      <c r="O3684" s="48">
        <f t="shared" ca="1" si="427"/>
        <v>951500</v>
      </c>
    </row>
    <row r="3685" spans="1:15" x14ac:dyDescent="0.25">
      <c r="A3685">
        <v>3670</v>
      </c>
      <c r="B3685" s="84">
        <v>36623</v>
      </c>
      <c r="C3685" s="47">
        <v>21</v>
      </c>
      <c r="D3685" s="47">
        <v>21.25</v>
      </c>
      <c r="E3685" s="47">
        <v>20</v>
      </c>
      <c r="F3685" s="47">
        <v>20.25</v>
      </c>
      <c r="G3685" s="48">
        <v>1372800</v>
      </c>
      <c r="H3685" s="47">
        <v>13.8</v>
      </c>
      <c r="I3685" s="51">
        <f t="shared" si="421"/>
        <v>0.68148148148148147</v>
      </c>
      <c r="J3685" s="51">
        <f t="shared" ca="1" si="422"/>
        <v>1</v>
      </c>
      <c r="K3685" s="47">
        <f t="shared" si="423"/>
        <v>14.31</v>
      </c>
      <c r="L3685" s="47">
        <f t="shared" si="424"/>
        <v>14.48</v>
      </c>
      <c r="M3685" s="47">
        <f t="shared" si="425"/>
        <v>13.63</v>
      </c>
      <c r="N3685" s="47">
        <f t="shared" si="426"/>
        <v>13.8</v>
      </c>
      <c r="O3685" s="48">
        <f t="shared" ca="1" si="427"/>
        <v>1372800</v>
      </c>
    </row>
    <row r="3686" spans="1:15" x14ac:dyDescent="0.25">
      <c r="A3686">
        <v>3671</v>
      </c>
      <c r="B3686" s="84">
        <v>36622</v>
      </c>
      <c r="C3686" s="47">
        <v>20.25</v>
      </c>
      <c r="D3686" s="47">
        <v>21.81</v>
      </c>
      <c r="E3686" s="47">
        <v>19.75</v>
      </c>
      <c r="F3686" s="47">
        <v>20.75</v>
      </c>
      <c r="G3686" s="48">
        <v>3069500</v>
      </c>
      <c r="H3686" s="47">
        <v>14.14</v>
      </c>
      <c r="I3686" s="51">
        <f t="shared" si="421"/>
        <v>0.68144578313253013</v>
      </c>
      <c r="J3686" s="51">
        <f t="shared" ca="1" si="422"/>
        <v>1</v>
      </c>
      <c r="K3686" s="47">
        <f t="shared" si="423"/>
        <v>13.8</v>
      </c>
      <c r="L3686" s="47">
        <f t="shared" si="424"/>
        <v>14.86</v>
      </c>
      <c r="M3686" s="47">
        <f t="shared" si="425"/>
        <v>13.46</v>
      </c>
      <c r="N3686" s="47">
        <f t="shared" si="426"/>
        <v>14.14</v>
      </c>
      <c r="O3686" s="48">
        <f t="shared" ca="1" si="427"/>
        <v>3069500</v>
      </c>
    </row>
    <row r="3687" spans="1:15" x14ac:dyDescent="0.25">
      <c r="A3687">
        <v>3672</v>
      </c>
      <c r="B3687" s="84">
        <v>36621</v>
      </c>
      <c r="C3687" s="47">
        <v>18.62</v>
      </c>
      <c r="D3687" s="47">
        <v>19.75</v>
      </c>
      <c r="E3687" s="47">
        <v>18.309999999999999</v>
      </c>
      <c r="F3687" s="47">
        <v>19.690000000000001</v>
      </c>
      <c r="G3687" s="48">
        <v>2638600</v>
      </c>
      <c r="H3687" s="47">
        <v>13.42</v>
      </c>
      <c r="I3687" s="51">
        <f t="shared" si="421"/>
        <v>0.68156424581005581</v>
      </c>
      <c r="J3687" s="51">
        <f t="shared" ca="1" si="422"/>
        <v>1</v>
      </c>
      <c r="K3687" s="47">
        <f t="shared" si="423"/>
        <v>12.69</v>
      </c>
      <c r="L3687" s="47">
        <f t="shared" si="424"/>
        <v>13.46</v>
      </c>
      <c r="M3687" s="47">
        <f t="shared" si="425"/>
        <v>12.48</v>
      </c>
      <c r="N3687" s="47">
        <f t="shared" si="426"/>
        <v>13.42</v>
      </c>
      <c r="O3687" s="48">
        <f t="shared" ca="1" si="427"/>
        <v>2638600</v>
      </c>
    </row>
    <row r="3688" spans="1:15" x14ac:dyDescent="0.25">
      <c r="A3688">
        <v>3673</v>
      </c>
      <c r="B3688" s="84">
        <v>36620</v>
      </c>
      <c r="C3688" s="47">
        <v>18.25</v>
      </c>
      <c r="D3688" s="47">
        <v>18.809999999999999</v>
      </c>
      <c r="E3688" s="47">
        <v>18.059999999999999</v>
      </c>
      <c r="F3688" s="47">
        <v>18.440000000000001</v>
      </c>
      <c r="G3688" s="48">
        <v>2248000</v>
      </c>
      <c r="H3688" s="47">
        <v>12.57</v>
      </c>
      <c r="I3688" s="51">
        <f t="shared" si="421"/>
        <v>0.6816702819956616</v>
      </c>
      <c r="J3688" s="51">
        <f t="shared" ca="1" si="422"/>
        <v>1</v>
      </c>
      <c r="K3688" s="47">
        <f t="shared" si="423"/>
        <v>12.44</v>
      </c>
      <c r="L3688" s="47">
        <f t="shared" si="424"/>
        <v>12.82</v>
      </c>
      <c r="M3688" s="47">
        <f t="shared" si="425"/>
        <v>12.31</v>
      </c>
      <c r="N3688" s="47">
        <f t="shared" si="426"/>
        <v>12.57</v>
      </c>
      <c r="O3688" s="48">
        <f t="shared" ca="1" si="427"/>
        <v>2248000</v>
      </c>
    </row>
    <row r="3689" spans="1:15" x14ac:dyDescent="0.25">
      <c r="A3689">
        <v>3674</v>
      </c>
      <c r="B3689" s="84">
        <v>36619</v>
      </c>
      <c r="C3689" s="47">
        <v>18.12</v>
      </c>
      <c r="D3689" s="47">
        <v>18.309999999999999</v>
      </c>
      <c r="E3689" s="47">
        <v>18.059999999999999</v>
      </c>
      <c r="F3689" s="47">
        <v>18.25</v>
      </c>
      <c r="G3689" s="48">
        <v>1225200</v>
      </c>
      <c r="H3689" s="47">
        <v>12.44</v>
      </c>
      <c r="I3689" s="51">
        <f t="shared" si="421"/>
        <v>0.68164383561643838</v>
      </c>
      <c r="J3689" s="51">
        <f t="shared" ca="1" si="422"/>
        <v>1</v>
      </c>
      <c r="K3689" s="47">
        <f t="shared" si="423"/>
        <v>12.35</v>
      </c>
      <c r="L3689" s="47">
        <f t="shared" si="424"/>
        <v>12.48</v>
      </c>
      <c r="M3689" s="47">
        <f t="shared" si="425"/>
        <v>12.31</v>
      </c>
      <c r="N3689" s="47">
        <f t="shared" si="426"/>
        <v>12.44</v>
      </c>
      <c r="O3689" s="48">
        <f t="shared" ca="1" si="427"/>
        <v>1225200</v>
      </c>
    </row>
    <row r="3690" spans="1:15" x14ac:dyDescent="0.25">
      <c r="A3690">
        <v>3675</v>
      </c>
      <c r="B3690" s="84">
        <v>36616</v>
      </c>
      <c r="C3690" s="47">
        <v>18.559999999999999</v>
      </c>
      <c r="D3690" s="47">
        <v>18.559999999999999</v>
      </c>
      <c r="E3690" s="47">
        <v>17.690000000000001</v>
      </c>
      <c r="F3690" s="47">
        <v>17.75</v>
      </c>
      <c r="G3690" s="48">
        <v>2644400</v>
      </c>
      <c r="H3690" s="47">
        <v>12.1</v>
      </c>
      <c r="I3690" s="51">
        <f t="shared" si="421"/>
        <v>0.6816901408450704</v>
      </c>
      <c r="J3690" s="51">
        <f t="shared" ca="1" si="422"/>
        <v>1</v>
      </c>
      <c r="K3690" s="47">
        <f t="shared" si="423"/>
        <v>12.65</v>
      </c>
      <c r="L3690" s="47">
        <f t="shared" si="424"/>
        <v>12.65</v>
      </c>
      <c r="M3690" s="47">
        <f t="shared" si="425"/>
        <v>12.06</v>
      </c>
      <c r="N3690" s="47">
        <f t="shared" si="426"/>
        <v>12.1</v>
      </c>
      <c r="O3690" s="48">
        <f t="shared" ca="1" si="427"/>
        <v>2644400</v>
      </c>
    </row>
    <row r="3691" spans="1:15" x14ac:dyDescent="0.25">
      <c r="A3691">
        <v>3676</v>
      </c>
      <c r="B3691" s="84">
        <v>36615</v>
      </c>
      <c r="C3691" s="47">
        <v>18.88</v>
      </c>
      <c r="D3691" s="47">
        <v>18.940000000000001</v>
      </c>
      <c r="E3691" s="47">
        <v>18.25</v>
      </c>
      <c r="F3691" s="47">
        <v>18.309999999999999</v>
      </c>
      <c r="G3691" s="48">
        <v>2192000</v>
      </c>
      <c r="H3691" s="47">
        <v>12.48</v>
      </c>
      <c r="I3691" s="51">
        <f t="shared" si="421"/>
        <v>0.6815947569634081</v>
      </c>
      <c r="J3691" s="51">
        <f t="shared" ca="1" si="422"/>
        <v>1</v>
      </c>
      <c r="K3691" s="47">
        <f t="shared" si="423"/>
        <v>12.87</v>
      </c>
      <c r="L3691" s="47">
        <f t="shared" si="424"/>
        <v>12.91</v>
      </c>
      <c r="M3691" s="47">
        <f t="shared" si="425"/>
        <v>12.44</v>
      </c>
      <c r="N3691" s="47">
        <f t="shared" si="426"/>
        <v>12.48</v>
      </c>
      <c r="O3691" s="48">
        <f t="shared" ca="1" si="427"/>
        <v>2192000</v>
      </c>
    </row>
    <row r="3692" spans="1:15" x14ac:dyDescent="0.25">
      <c r="A3692">
        <v>3677</v>
      </c>
      <c r="B3692" s="84">
        <v>36614</v>
      </c>
      <c r="C3692" s="47">
        <v>18.940000000000001</v>
      </c>
      <c r="D3692" s="47">
        <v>19.190000000000001</v>
      </c>
      <c r="E3692" s="47">
        <v>18.690000000000001</v>
      </c>
      <c r="F3692" s="47">
        <v>19</v>
      </c>
      <c r="G3692" s="48">
        <v>1773000</v>
      </c>
      <c r="H3692" s="47">
        <v>12.81</v>
      </c>
      <c r="I3692" s="51">
        <f t="shared" si="421"/>
        <v>0.67421052631578948</v>
      </c>
      <c r="J3692" s="51">
        <f t="shared" ca="1" si="422"/>
        <v>1</v>
      </c>
      <c r="K3692" s="47">
        <f t="shared" si="423"/>
        <v>12.77</v>
      </c>
      <c r="L3692" s="47">
        <f t="shared" si="424"/>
        <v>12.94</v>
      </c>
      <c r="M3692" s="47">
        <f t="shared" si="425"/>
        <v>12.6</v>
      </c>
      <c r="N3692" s="47">
        <f t="shared" si="426"/>
        <v>12.81</v>
      </c>
      <c r="O3692" s="48">
        <f t="shared" ca="1" si="427"/>
        <v>1773000</v>
      </c>
    </row>
    <row r="3693" spans="1:15" x14ac:dyDescent="0.25">
      <c r="A3693">
        <v>3678</v>
      </c>
      <c r="B3693" s="84">
        <v>36613</v>
      </c>
      <c r="C3693" s="47">
        <v>18.25</v>
      </c>
      <c r="D3693" s="47">
        <v>19</v>
      </c>
      <c r="E3693" s="47">
        <v>18.25</v>
      </c>
      <c r="F3693" s="47">
        <v>18.88</v>
      </c>
      <c r="G3693" s="48">
        <v>1625200</v>
      </c>
      <c r="H3693" s="47">
        <v>12.73</v>
      </c>
      <c r="I3693" s="51">
        <f t="shared" si="421"/>
        <v>0.67425847457627119</v>
      </c>
      <c r="J3693" s="51">
        <f t="shared" ca="1" si="422"/>
        <v>1</v>
      </c>
      <c r="K3693" s="47">
        <f t="shared" si="423"/>
        <v>12.31</v>
      </c>
      <c r="L3693" s="47">
        <f t="shared" si="424"/>
        <v>12.81</v>
      </c>
      <c r="M3693" s="47">
        <f t="shared" si="425"/>
        <v>12.31</v>
      </c>
      <c r="N3693" s="47">
        <f t="shared" si="426"/>
        <v>12.73</v>
      </c>
      <c r="O3693" s="48">
        <f t="shared" ca="1" si="427"/>
        <v>1625200</v>
      </c>
    </row>
    <row r="3694" spans="1:15" x14ac:dyDescent="0.25">
      <c r="A3694">
        <v>3679</v>
      </c>
      <c r="B3694" s="84">
        <v>36612</v>
      </c>
      <c r="C3694" s="47">
        <v>18.38</v>
      </c>
      <c r="D3694" s="47">
        <v>18.940000000000001</v>
      </c>
      <c r="E3694" s="47">
        <v>18.12</v>
      </c>
      <c r="F3694" s="47">
        <v>18.61</v>
      </c>
      <c r="G3694" s="48">
        <v>2289700</v>
      </c>
      <c r="H3694" s="47">
        <v>12.55</v>
      </c>
      <c r="I3694" s="51">
        <f t="shared" si="421"/>
        <v>0.67436861902203127</v>
      </c>
      <c r="J3694" s="51">
        <f t="shared" ca="1" si="422"/>
        <v>1</v>
      </c>
      <c r="K3694" s="47">
        <f t="shared" si="423"/>
        <v>12.39</v>
      </c>
      <c r="L3694" s="47">
        <f t="shared" si="424"/>
        <v>12.77</v>
      </c>
      <c r="M3694" s="47">
        <f t="shared" si="425"/>
        <v>12.22</v>
      </c>
      <c r="N3694" s="47">
        <f t="shared" si="426"/>
        <v>12.55</v>
      </c>
      <c r="O3694" s="48">
        <f t="shared" ca="1" si="427"/>
        <v>2289700</v>
      </c>
    </row>
    <row r="3695" spans="1:15" x14ac:dyDescent="0.25">
      <c r="A3695">
        <v>3680</v>
      </c>
      <c r="B3695" s="84">
        <v>36609</v>
      </c>
      <c r="C3695" s="47">
        <v>18.62</v>
      </c>
      <c r="D3695" s="47">
        <v>19.38</v>
      </c>
      <c r="E3695" s="47">
        <v>18.25</v>
      </c>
      <c r="F3695" s="47">
        <v>18.309999999999999</v>
      </c>
      <c r="G3695" s="48">
        <v>2393100</v>
      </c>
      <c r="H3695" s="47">
        <v>12.35</v>
      </c>
      <c r="I3695" s="51">
        <f t="shared" si="421"/>
        <v>0.67449481157837254</v>
      </c>
      <c r="J3695" s="51">
        <f t="shared" ca="1" si="422"/>
        <v>1</v>
      </c>
      <c r="K3695" s="47">
        <f t="shared" si="423"/>
        <v>12.56</v>
      </c>
      <c r="L3695" s="47">
        <f t="shared" si="424"/>
        <v>13.07</v>
      </c>
      <c r="M3695" s="47">
        <f t="shared" si="425"/>
        <v>12.31</v>
      </c>
      <c r="N3695" s="47">
        <f t="shared" si="426"/>
        <v>12.35</v>
      </c>
      <c r="O3695" s="48">
        <f t="shared" ca="1" si="427"/>
        <v>2393100</v>
      </c>
    </row>
    <row r="3696" spans="1:15" x14ac:dyDescent="0.25">
      <c r="A3696">
        <v>3681</v>
      </c>
      <c r="B3696" s="84">
        <v>36608</v>
      </c>
      <c r="C3696" s="47">
        <v>19.059999999999999</v>
      </c>
      <c r="D3696" s="47">
        <v>19.25</v>
      </c>
      <c r="E3696" s="47">
        <v>18.440000000000001</v>
      </c>
      <c r="F3696" s="47">
        <v>18.809999999999999</v>
      </c>
      <c r="G3696" s="48">
        <v>1004700</v>
      </c>
      <c r="H3696" s="47">
        <v>12.69</v>
      </c>
      <c r="I3696" s="51">
        <f t="shared" si="421"/>
        <v>0.67464114832535882</v>
      </c>
      <c r="J3696" s="51">
        <f t="shared" ca="1" si="422"/>
        <v>1</v>
      </c>
      <c r="K3696" s="47">
        <f t="shared" si="423"/>
        <v>12.86</v>
      </c>
      <c r="L3696" s="47">
        <f t="shared" si="424"/>
        <v>12.99</v>
      </c>
      <c r="M3696" s="47">
        <f t="shared" si="425"/>
        <v>12.44</v>
      </c>
      <c r="N3696" s="47">
        <f t="shared" si="426"/>
        <v>12.69</v>
      </c>
      <c r="O3696" s="48">
        <f t="shared" ca="1" si="427"/>
        <v>1004700</v>
      </c>
    </row>
    <row r="3697" spans="1:15" x14ac:dyDescent="0.25">
      <c r="A3697">
        <v>3682</v>
      </c>
      <c r="B3697" s="84">
        <v>36607</v>
      </c>
      <c r="C3697" s="47">
        <v>19.440000000000001</v>
      </c>
      <c r="D3697" s="47">
        <v>19.440000000000001</v>
      </c>
      <c r="E3697" s="47">
        <v>18.940000000000001</v>
      </c>
      <c r="F3697" s="47">
        <v>19</v>
      </c>
      <c r="G3697" s="48">
        <v>709900</v>
      </c>
      <c r="H3697" s="47">
        <v>12.81</v>
      </c>
      <c r="I3697" s="51">
        <f t="shared" si="421"/>
        <v>0.67421052631578948</v>
      </c>
      <c r="J3697" s="51">
        <f t="shared" ca="1" si="422"/>
        <v>1</v>
      </c>
      <c r="K3697" s="47">
        <f t="shared" si="423"/>
        <v>13.11</v>
      </c>
      <c r="L3697" s="47">
        <f t="shared" si="424"/>
        <v>13.11</v>
      </c>
      <c r="M3697" s="47">
        <f t="shared" si="425"/>
        <v>12.77</v>
      </c>
      <c r="N3697" s="47">
        <f t="shared" si="426"/>
        <v>12.81</v>
      </c>
      <c r="O3697" s="48">
        <f t="shared" ca="1" si="427"/>
        <v>709900</v>
      </c>
    </row>
    <row r="3698" spans="1:15" x14ac:dyDescent="0.25">
      <c r="A3698">
        <v>3683</v>
      </c>
      <c r="B3698" s="84">
        <v>36606</v>
      </c>
      <c r="C3698" s="47">
        <v>19.62</v>
      </c>
      <c r="D3698" s="47">
        <v>19.809999999999999</v>
      </c>
      <c r="E3698" s="47">
        <v>19.190000000000001</v>
      </c>
      <c r="F3698" s="47">
        <v>19.38</v>
      </c>
      <c r="G3698" s="48">
        <v>1068400</v>
      </c>
      <c r="H3698" s="47">
        <v>13.07</v>
      </c>
      <c r="I3698" s="51">
        <f t="shared" si="421"/>
        <v>0.67440660474716208</v>
      </c>
      <c r="J3698" s="51">
        <f t="shared" ca="1" si="422"/>
        <v>1</v>
      </c>
      <c r="K3698" s="47">
        <f t="shared" si="423"/>
        <v>13.23</v>
      </c>
      <c r="L3698" s="47">
        <f t="shared" si="424"/>
        <v>13.36</v>
      </c>
      <c r="M3698" s="47">
        <f t="shared" si="425"/>
        <v>12.94</v>
      </c>
      <c r="N3698" s="47">
        <f t="shared" si="426"/>
        <v>13.07</v>
      </c>
      <c r="O3698" s="48">
        <f t="shared" ca="1" si="427"/>
        <v>1068400</v>
      </c>
    </row>
    <row r="3699" spans="1:15" x14ac:dyDescent="0.25">
      <c r="A3699">
        <v>3684</v>
      </c>
      <c r="B3699" s="84">
        <v>36605</v>
      </c>
      <c r="C3699" s="47">
        <v>20.12</v>
      </c>
      <c r="D3699" s="47">
        <v>20.12</v>
      </c>
      <c r="E3699" s="47">
        <v>19.62</v>
      </c>
      <c r="F3699" s="47">
        <v>19.88</v>
      </c>
      <c r="G3699" s="48">
        <v>771500</v>
      </c>
      <c r="H3699" s="47">
        <v>13.41</v>
      </c>
      <c r="I3699" s="51">
        <f t="shared" si="421"/>
        <v>0.67454728370221329</v>
      </c>
      <c r="J3699" s="51">
        <f t="shared" ca="1" si="422"/>
        <v>1</v>
      </c>
      <c r="K3699" s="47">
        <f t="shared" si="423"/>
        <v>13.57</v>
      </c>
      <c r="L3699" s="47">
        <f t="shared" si="424"/>
        <v>13.57</v>
      </c>
      <c r="M3699" s="47">
        <f t="shared" si="425"/>
        <v>13.23</v>
      </c>
      <c r="N3699" s="47">
        <f t="shared" si="426"/>
        <v>13.41</v>
      </c>
      <c r="O3699" s="48">
        <f t="shared" ca="1" si="427"/>
        <v>771500</v>
      </c>
    </row>
    <row r="3700" spans="1:15" x14ac:dyDescent="0.25">
      <c r="A3700">
        <v>3685</v>
      </c>
      <c r="B3700" s="84">
        <v>36602</v>
      </c>
      <c r="C3700" s="47">
        <v>19.25</v>
      </c>
      <c r="D3700" s="47">
        <v>20.62</v>
      </c>
      <c r="E3700" s="47">
        <v>19.25</v>
      </c>
      <c r="F3700" s="47">
        <v>20.25</v>
      </c>
      <c r="G3700" s="48">
        <v>2024400</v>
      </c>
      <c r="H3700" s="47">
        <v>13.66</v>
      </c>
      <c r="I3700" s="51">
        <f t="shared" si="421"/>
        <v>0.67456790123456789</v>
      </c>
      <c r="J3700" s="51">
        <f t="shared" ca="1" si="422"/>
        <v>1</v>
      </c>
      <c r="K3700" s="47">
        <f t="shared" si="423"/>
        <v>12.99</v>
      </c>
      <c r="L3700" s="47">
        <f t="shared" si="424"/>
        <v>13.91</v>
      </c>
      <c r="M3700" s="47">
        <f t="shared" si="425"/>
        <v>12.99</v>
      </c>
      <c r="N3700" s="47">
        <f t="shared" si="426"/>
        <v>13.66</v>
      </c>
      <c r="O3700" s="48">
        <f t="shared" ca="1" si="427"/>
        <v>2024400</v>
      </c>
    </row>
    <row r="3701" spans="1:15" x14ac:dyDescent="0.25">
      <c r="A3701">
        <v>3686</v>
      </c>
      <c r="B3701" s="84">
        <v>36601</v>
      </c>
      <c r="C3701" s="47">
        <v>19.5</v>
      </c>
      <c r="D3701" s="47">
        <v>19.88</v>
      </c>
      <c r="E3701" s="47">
        <v>18.88</v>
      </c>
      <c r="F3701" s="47">
        <v>19.5</v>
      </c>
      <c r="G3701" s="48">
        <v>1487000</v>
      </c>
      <c r="H3701" s="47">
        <v>13.15</v>
      </c>
      <c r="I3701" s="51">
        <f t="shared" si="421"/>
        <v>0.67435897435897441</v>
      </c>
      <c r="J3701" s="51">
        <f t="shared" ca="1" si="422"/>
        <v>1</v>
      </c>
      <c r="K3701" s="47">
        <f t="shared" si="423"/>
        <v>13.15</v>
      </c>
      <c r="L3701" s="47">
        <f t="shared" si="424"/>
        <v>13.41</v>
      </c>
      <c r="M3701" s="47">
        <f t="shared" si="425"/>
        <v>12.73</v>
      </c>
      <c r="N3701" s="47">
        <f t="shared" si="426"/>
        <v>13.15</v>
      </c>
      <c r="O3701" s="48">
        <f t="shared" ca="1" si="427"/>
        <v>1487000</v>
      </c>
    </row>
    <row r="3702" spans="1:15" x14ac:dyDescent="0.25">
      <c r="A3702">
        <v>3687</v>
      </c>
      <c r="B3702" s="84">
        <v>36600</v>
      </c>
      <c r="C3702" s="47">
        <v>18.12</v>
      </c>
      <c r="D3702" s="47">
        <v>19.38</v>
      </c>
      <c r="E3702" s="47">
        <v>18.12</v>
      </c>
      <c r="F3702" s="47">
        <v>19.25</v>
      </c>
      <c r="G3702" s="48">
        <v>1410500</v>
      </c>
      <c r="H3702" s="47">
        <v>12.98</v>
      </c>
      <c r="I3702" s="51">
        <f t="shared" si="421"/>
        <v>0.67428571428571427</v>
      </c>
      <c r="J3702" s="51">
        <f t="shared" ca="1" si="422"/>
        <v>1</v>
      </c>
      <c r="K3702" s="47">
        <f t="shared" si="423"/>
        <v>12.22</v>
      </c>
      <c r="L3702" s="47">
        <f t="shared" si="424"/>
        <v>13.07</v>
      </c>
      <c r="M3702" s="47">
        <f t="shared" si="425"/>
        <v>12.22</v>
      </c>
      <c r="N3702" s="47">
        <f t="shared" si="426"/>
        <v>12.98</v>
      </c>
      <c r="O3702" s="48">
        <f t="shared" ca="1" si="427"/>
        <v>1410500</v>
      </c>
    </row>
    <row r="3703" spans="1:15" x14ac:dyDescent="0.25">
      <c r="A3703">
        <v>3688</v>
      </c>
      <c r="B3703" s="84">
        <v>36599</v>
      </c>
      <c r="C3703" s="47">
        <v>18.559999999999999</v>
      </c>
      <c r="D3703" s="47">
        <v>18.559999999999999</v>
      </c>
      <c r="E3703" s="47">
        <v>18.059999999999999</v>
      </c>
      <c r="F3703" s="47">
        <v>18.12</v>
      </c>
      <c r="G3703" s="48">
        <v>1023800</v>
      </c>
      <c r="H3703" s="47">
        <v>12.22</v>
      </c>
      <c r="I3703" s="51">
        <f t="shared" si="421"/>
        <v>0.67439293598233996</v>
      </c>
      <c r="J3703" s="51">
        <f t="shared" ca="1" si="422"/>
        <v>1</v>
      </c>
      <c r="K3703" s="47">
        <f t="shared" si="423"/>
        <v>12.52</v>
      </c>
      <c r="L3703" s="47">
        <f t="shared" si="424"/>
        <v>12.52</v>
      </c>
      <c r="M3703" s="47">
        <f t="shared" si="425"/>
        <v>12.18</v>
      </c>
      <c r="N3703" s="47">
        <f t="shared" si="426"/>
        <v>12.22</v>
      </c>
      <c r="O3703" s="48">
        <f t="shared" ca="1" si="427"/>
        <v>1023800</v>
      </c>
    </row>
    <row r="3704" spans="1:15" x14ac:dyDescent="0.25">
      <c r="A3704">
        <v>3689</v>
      </c>
      <c r="B3704" s="84">
        <v>36598</v>
      </c>
      <c r="C3704" s="47">
        <v>17.62</v>
      </c>
      <c r="D3704" s="47">
        <v>18.5</v>
      </c>
      <c r="E3704" s="47">
        <v>17.5</v>
      </c>
      <c r="F3704" s="47">
        <v>18.440000000000001</v>
      </c>
      <c r="G3704" s="48">
        <v>1588300</v>
      </c>
      <c r="H3704" s="47">
        <v>12.44</v>
      </c>
      <c r="I3704" s="51">
        <f t="shared" si="421"/>
        <v>0.67462039045553135</v>
      </c>
      <c r="J3704" s="51">
        <f t="shared" ca="1" si="422"/>
        <v>1</v>
      </c>
      <c r="K3704" s="47">
        <f t="shared" si="423"/>
        <v>11.89</v>
      </c>
      <c r="L3704" s="47">
        <f t="shared" si="424"/>
        <v>12.48</v>
      </c>
      <c r="M3704" s="47">
        <f t="shared" si="425"/>
        <v>11.81</v>
      </c>
      <c r="N3704" s="47">
        <f t="shared" si="426"/>
        <v>12.44</v>
      </c>
      <c r="O3704" s="48">
        <f t="shared" ca="1" si="427"/>
        <v>1588300</v>
      </c>
    </row>
    <row r="3705" spans="1:15" x14ac:dyDescent="0.25">
      <c r="A3705">
        <v>3690</v>
      </c>
      <c r="B3705" s="84">
        <v>36595</v>
      </c>
      <c r="C3705" s="47">
        <v>18.25</v>
      </c>
      <c r="D3705" s="47">
        <v>18.25</v>
      </c>
      <c r="E3705" s="47">
        <v>17.62</v>
      </c>
      <c r="F3705" s="47">
        <v>17.75</v>
      </c>
      <c r="G3705" s="48">
        <v>1727400</v>
      </c>
      <c r="H3705" s="47">
        <v>11.97</v>
      </c>
      <c r="I3705" s="51">
        <f t="shared" si="421"/>
        <v>0.67436619718309865</v>
      </c>
      <c r="J3705" s="51">
        <f t="shared" ca="1" si="422"/>
        <v>1</v>
      </c>
      <c r="K3705" s="47">
        <f t="shared" si="423"/>
        <v>12.31</v>
      </c>
      <c r="L3705" s="47">
        <f t="shared" si="424"/>
        <v>12.31</v>
      </c>
      <c r="M3705" s="47">
        <f t="shared" si="425"/>
        <v>11.88</v>
      </c>
      <c r="N3705" s="47">
        <f t="shared" si="426"/>
        <v>11.97</v>
      </c>
      <c r="O3705" s="48">
        <f t="shared" ca="1" si="427"/>
        <v>1727400</v>
      </c>
    </row>
    <row r="3706" spans="1:15" x14ac:dyDescent="0.25">
      <c r="A3706">
        <v>3691</v>
      </c>
      <c r="B3706" s="84">
        <v>36594</v>
      </c>
      <c r="C3706" s="47">
        <v>18</v>
      </c>
      <c r="D3706" s="47">
        <v>18.309999999999999</v>
      </c>
      <c r="E3706" s="47">
        <v>17.75</v>
      </c>
      <c r="F3706" s="47">
        <v>18.190000000000001</v>
      </c>
      <c r="G3706" s="48">
        <v>1522300</v>
      </c>
      <c r="H3706" s="47">
        <v>12.27</v>
      </c>
      <c r="I3706" s="51">
        <f t="shared" si="421"/>
        <v>0.67454645409565683</v>
      </c>
      <c r="J3706" s="51">
        <f t="shared" ca="1" si="422"/>
        <v>1</v>
      </c>
      <c r="K3706" s="47">
        <f t="shared" si="423"/>
        <v>12.14</v>
      </c>
      <c r="L3706" s="47">
        <f t="shared" si="424"/>
        <v>12.35</v>
      </c>
      <c r="M3706" s="47">
        <f t="shared" si="425"/>
        <v>11.97</v>
      </c>
      <c r="N3706" s="47">
        <f t="shared" si="426"/>
        <v>12.27</v>
      </c>
      <c r="O3706" s="48">
        <f t="shared" ca="1" si="427"/>
        <v>1522300</v>
      </c>
    </row>
    <row r="3707" spans="1:15" x14ac:dyDescent="0.25">
      <c r="A3707">
        <v>3692</v>
      </c>
      <c r="B3707" s="84">
        <v>36593</v>
      </c>
      <c r="C3707" s="47">
        <v>17.940000000000001</v>
      </c>
      <c r="D3707" s="47">
        <v>18.190000000000001</v>
      </c>
      <c r="E3707" s="47">
        <v>17.88</v>
      </c>
      <c r="F3707" s="47">
        <v>18</v>
      </c>
      <c r="G3707" s="48">
        <v>2364700</v>
      </c>
      <c r="H3707" s="47">
        <v>12.14</v>
      </c>
      <c r="I3707" s="51">
        <f t="shared" si="421"/>
        <v>0.67444444444444451</v>
      </c>
      <c r="J3707" s="51">
        <f t="shared" ca="1" si="422"/>
        <v>1</v>
      </c>
      <c r="K3707" s="47">
        <f t="shared" si="423"/>
        <v>12.1</v>
      </c>
      <c r="L3707" s="47">
        <f t="shared" si="424"/>
        <v>12.27</v>
      </c>
      <c r="M3707" s="47">
        <f t="shared" si="425"/>
        <v>12.06</v>
      </c>
      <c r="N3707" s="47">
        <f t="shared" si="426"/>
        <v>12.14</v>
      </c>
      <c r="O3707" s="48">
        <f t="shared" ca="1" si="427"/>
        <v>2364700</v>
      </c>
    </row>
    <row r="3708" spans="1:15" x14ac:dyDescent="0.25">
      <c r="A3708">
        <v>3693</v>
      </c>
      <c r="B3708" s="84">
        <v>36592</v>
      </c>
      <c r="C3708" s="47">
        <v>17.809999999999999</v>
      </c>
      <c r="D3708" s="47">
        <v>17.88</v>
      </c>
      <c r="E3708" s="47">
        <v>17.559999999999999</v>
      </c>
      <c r="F3708" s="47">
        <v>17.88</v>
      </c>
      <c r="G3708" s="48">
        <v>1759000</v>
      </c>
      <c r="H3708" s="47">
        <v>12.06</v>
      </c>
      <c r="I3708" s="51">
        <f t="shared" si="421"/>
        <v>0.67449664429530209</v>
      </c>
      <c r="J3708" s="51">
        <f t="shared" ca="1" si="422"/>
        <v>1</v>
      </c>
      <c r="K3708" s="47">
        <f t="shared" si="423"/>
        <v>12.01</v>
      </c>
      <c r="L3708" s="47">
        <f t="shared" si="424"/>
        <v>12.06</v>
      </c>
      <c r="M3708" s="47">
        <f t="shared" si="425"/>
        <v>11.84</v>
      </c>
      <c r="N3708" s="47">
        <f t="shared" si="426"/>
        <v>12.06</v>
      </c>
      <c r="O3708" s="48">
        <f t="shared" ca="1" si="427"/>
        <v>1759000</v>
      </c>
    </row>
    <row r="3709" spans="1:15" x14ac:dyDescent="0.25">
      <c r="A3709">
        <v>3694</v>
      </c>
      <c r="B3709" s="84">
        <v>36591</v>
      </c>
      <c r="C3709" s="47">
        <v>18</v>
      </c>
      <c r="D3709" s="47">
        <v>18</v>
      </c>
      <c r="E3709" s="47">
        <v>17.62</v>
      </c>
      <c r="F3709" s="47">
        <v>17.88</v>
      </c>
      <c r="G3709" s="48">
        <v>1451300</v>
      </c>
      <c r="H3709" s="47">
        <v>12.06</v>
      </c>
      <c r="I3709" s="51">
        <f t="shared" si="421"/>
        <v>0.67449664429530209</v>
      </c>
      <c r="J3709" s="51">
        <f t="shared" ca="1" si="422"/>
        <v>1</v>
      </c>
      <c r="K3709" s="47">
        <f t="shared" si="423"/>
        <v>12.14</v>
      </c>
      <c r="L3709" s="47">
        <f t="shared" si="424"/>
        <v>12.14</v>
      </c>
      <c r="M3709" s="47">
        <f t="shared" si="425"/>
        <v>11.88</v>
      </c>
      <c r="N3709" s="47">
        <f t="shared" si="426"/>
        <v>12.06</v>
      </c>
      <c r="O3709" s="48">
        <f t="shared" ca="1" si="427"/>
        <v>1451300</v>
      </c>
    </row>
    <row r="3710" spans="1:15" x14ac:dyDescent="0.25">
      <c r="A3710">
        <v>3695</v>
      </c>
      <c r="B3710" s="84">
        <v>36588</v>
      </c>
      <c r="C3710" s="47">
        <v>18.12</v>
      </c>
      <c r="D3710" s="47">
        <v>18.190000000000001</v>
      </c>
      <c r="E3710" s="47">
        <v>17.809999999999999</v>
      </c>
      <c r="F3710" s="47">
        <v>18</v>
      </c>
      <c r="G3710" s="48">
        <v>1780500</v>
      </c>
      <c r="H3710" s="47">
        <v>12.14</v>
      </c>
      <c r="I3710" s="51">
        <f t="shared" si="421"/>
        <v>0.67444444444444451</v>
      </c>
      <c r="J3710" s="51">
        <f t="shared" ca="1" si="422"/>
        <v>1</v>
      </c>
      <c r="K3710" s="47">
        <f t="shared" si="423"/>
        <v>12.22</v>
      </c>
      <c r="L3710" s="47">
        <f t="shared" si="424"/>
        <v>12.27</v>
      </c>
      <c r="M3710" s="47">
        <f t="shared" si="425"/>
        <v>12.01</v>
      </c>
      <c r="N3710" s="47">
        <f t="shared" si="426"/>
        <v>12.14</v>
      </c>
      <c r="O3710" s="48">
        <f t="shared" ca="1" si="427"/>
        <v>1780500</v>
      </c>
    </row>
    <row r="3711" spans="1:15" x14ac:dyDescent="0.25">
      <c r="A3711">
        <v>3696</v>
      </c>
      <c r="B3711" s="84">
        <v>36587</v>
      </c>
      <c r="C3711" s="47">
        <v>18.75</v>
      </c>
      <c r="D3711" s="47">
        <v>18.75</v>
      </c>
      <c r="E3711" s="47">
        <v>18.190000000000001</v>
      </c>
      <c r="F3711" s="47">
        <v>18.25</v>
      </c>
      <c r="G3711" s="48">
        <v>1121400</v>
      </c>
      <c r="H3711" s="47">
        <v>12.31</v>
      </c>
      <c r="I3711" s="51">
        <f t="shared" si="421"/>
        <v>0.67452054794520555</v>
      </c>
      <c r="J3711" s="51">
        <f t="shared" ca="1" si="422"/>
        <v>1</v>
      </c>
      <c r="K3711" s="47">
        <f t="shared" si="423"/>
        <v>12.65</v>
      </c>
      <c r="L3711" s="47">
        <f t="shared" si="424"/>
        <v>12.65</v>
      </c>
      <c r="M3711" s="47">
        <f t="shared" si="425"/>
        <v>12.27</v>
      </c>
      <c r="N3711" s="47">
        <f t="shared" si="426"/>
        <v>12.31</v>
      </c>
      <c r="O3711" s="48">
        <f t="shared" ca="1" si="427"/>
        <v>1121400</v>
      </c>
    </row>
    <row r="3712" spans="1:15" x14ac:dyDescent="0.25">
      <c r="A3712">
        <v>3697</v>
      </c>
      <c r="B3712" s="84">
        <v>36586</v>
      </c>
      <c r="C3712" s="47">
        <v>18.5</v>
      </c>
      <c r="D3712" s="47">
        <v>18.690000000000001</v>
      </c>
      <c r="E3712" s="47">
        <v>18.38</v>
      </c>
      <c r="F3712" s="47">
        <v>18.690000000000001</v>
      </c>
      <c r="G3712" s="48">
        <v>926000</v>
      </c>
      <c r="H3712" s="47">
        <v>12.6</v>
      </c>
      <c r="I3712" s="51">
        <f t="shared" si="421"/>
        <v>0.6741573033707865</v>
      </c>
      <c r="J3712" s="51">
        <f t="shared" ca="1" si="422"/>
        <v>1</v>
      </c>
      <c r="K3712" s="47">
        <f t="shared" si="423"/>
        <v>12.47</v>
      </c>
      <c r="L3712" s="47">
        <f t="shared" si="424"/>
        <v>12.6</v>
      </c>
      <c r="M3712" s="47">
        <f t="shared" si="425"/>
        <v>12.39</v>
      </c>
      <c r="N3712" s="47">
        <f t="shared" si="426"/>
        <v>12.6</v>
      </c>
      <c r="O3712" s="48">
        <f t="shared" ca="1" si="427"/>
        <v>926000</v>
      </c>
    </row>
    <row r="3713" spans="1:15" x14ac:dyDescent="0.25">
      <c r="A3713">
        <v>3698</v>
      </c>
      <c r="B3713" s="84">
        <v>36585</v>
      </c>
      <c r="C3713" s="47">
        <v>18.940000000000001</v>
      </c>
      <c r="D3713" s="47">
        <v>18.940000000000001</v>
      </c>
      <c r="E3713" s="47">
        <v>18.38</v>
      </c>
      <c r="F3713" s="47">
        <v>18.5</v>
      </c>
      <c r="G3713" s="48">
        <v>1970800</v>
      </c>
      <c r="H3713" s="47">
        <v>12.48</v>
      </c>
      <c r="I3713" s="51">
        <f t="shared" si="421"/>
        <v>0.67459459459459459</v>
      </c>
      <c r="J3713" s="51">
        <f t="shared" ca="1" si="422"/>
        <v>1</v>
      </c>
      <c r="K3713" s="47">
        <f t="shared" si="423"/>
        <v>12.78</v>
      </c>
      <c r="L3713" s="47">
        <f t="shared" si="424"/>
        <v>12.78</v>
      </c>
      <c r="M3713" s="47">
        <f t="shared" si="425"/>
        <v>12.4</v>
      </c>
      <c r="N3713" s="47">
        <f t="shared" si="426"/>
        <v>12.48</v>
      </c>
      <c r="O3713" s="48">
        <f t="shared" ca="1" si="427"/>
        <v>1970800</v>
      </c>
    </row>
    <row r="3714" spans="1:15" x14ac:dyDescent="0.25">
      <c r="A3714">
        <v>3699</v>
      </c>
      <c r="B3714" s="84">
        <v>36584</v>
      </c>
      <c r="C3714" s="47">
        <v>19.309999999999999</v>
      </c>
      <c r="D3714" s="47">
        <v>19.5</v>
      </c>
      <c r="E3714" s="47">
        <v>19</v>
      </c>
      <c r="F3714" s="47">
        <v>19</v>
      </c>
      <c r="G3714" s="48">
        <v>951300</v>
      </c>
      <c r="H3714" s="47">
        <v>12.81</v>
      </c>
      <c r="I3714" s="51">
        <f t="shared" si="421"/>
        <v>0.67421052631578948</v>
      </c>
      <c r="J3714" s="51">
        <f t="shared" ca="1" si="422"/>
        <v>1</v>
      </c>
      <c r="K3714" s="47">
        <f t="shared" si="423"/>
        <v>13.02</v>
      </c>
      <c r="L3714" s="47">
        <f t="shared" si="424"/>
        <v>13.15</v>
      </c>
      <c r="M3714" s="47">
        <f t="shared" si="425"/>
        <v>12.81</v>
      </c>
      <c r="N3714" s="47">
        <f t="shared" si="426"/>
        <v>12.81</v>
      </c>
      <c r="O3714" s="48">
        <f t="shared" ca="1" si="427"/>
        <v>951300</v>
      </c>
    </row>
    <row r="3715" spans="1:15" x14ac:dyDescent="0.25">
      <c r="A3715">
        <v>3700</v>
      </c>
      <c r="B3715" s="84">
        <v>36581</v>
      </c>
      <c r="C3715" s="47">
        <v>19.38</v>
      </c>
      <c r="D3715" s="47">
        <v>19.62</v>
      </c>
      <c r="E3715" s="47">
        <v>19.12</v>
      </c>
      <c r="F3715" s="47">
        <v>19.309999999999999</v>
      </c>
      <c r="G3715" s="48">
        <v>1306800</v>
      </c>
      <c r="H3715" s="47">
        <v>13.03</v>
      </c>
      <c r="I3715" s="51">
        <f t="shared" si="421"/>
        <v>0.67477990678404975</v>
      </c>
      <c r="J3715" s="51">
        <f t="shared" ca="1" si="422"/>
        <v>1</v>
      </c>
      <c r="K3715" s="47">
        <f t="shared" si="423"/>
        <v>13.08</v>
      </c>
      <c r="L3715" s="47">
        <f t="shared" si="424"/>
        <v>13.24</v>
      </c>
      <c r="M3715" s="47">
        <f t="shared" si="425"/>
        <v>12.9</v>
      </c>
      <c r="N3715" s="47">
        <f t="shared" si="426"/>
        <v>13.03</v>
      </c>
      <c r="O3715" s="48">
        <f t="shared" ca="1" si="427"/>
        <v>1306800</v>
      </c>
    </row>
    <row r="3716" spans="1:15" x14ac:dyDescent="0.25">
      <c r="A3716">
        <v>3701</v>
      </c>
      <c r="B3716" s="84">
        <v>36580</v>
      </c>
      <c r="C3716" s="47">
        <v>19.309999999999999</v>
      </c>
      <c r="D3716" s="47">
        <v>19.62</v>
      </c>
      <c r="E3716" s="47">
        <v>18.88</v>
      </c>
      <c r="F3716" s="47">
        <v>19.38</v>
      </c>
      <c r="G3716" s="48">
        <v>1551800</v>
      </c>
      <c r="H3716" s="47">
        <v>13.07</v>
      </c>
      <c r="I3716" s="51">
        <f t="shared" si="421"/>
        <v>0.67440660474716208</v>
      </c>
      <c r="J3716" s="51">
        <f t="shared" ca="1" si="422"/>
        <v>1</v>
      </c>
      <c r="K3716" s="47">
        <f t="shared" si="423"/>
        <v>13.02</v>
      </c>
      <c r="L3716" s="47">
        <f t="shared" si="424"/>
        <v>13.23</v>
      </c>
      <c r="M3716" s="47">
        <f t="shared" si="425"/>
        <v>12.73</v>
      </c>
      <c r="N3716" s="47">
        <f t="shared" si="426"/>
        <v>13.07</v>
      </c>
      <c r="O3716" s="48">
        <f t="shared" ca="1" si="427"/>
        <v>1551800</v>
      </c>
    </row>
    <row r="3717" spans="1:15" x14ac:dyDescent="0.25">
      <c r="A3717">
        <v>3702</v>
      </c>
      <c r="B3717" s="84">
        <v>36579</v>
      </c>
      <c r="C3717" s="47">
        <v>20.12</v>
      </c>
      <c r="D3717" s="47">
        <v>20.309999999999999</v>
      </c>
      <c r="E3717" s="47">
        <v>19.12</v>
      </c>
      <c r="F3717" s="47">
        <v>19.190000000000001</v>
      </c>
      <c r="G3717" s="48">
        <v>1171400</v>
      </c>
      <c r="H3717" s="47">
        <v>12.94</v>
      </c>
      <c r="I3717" s="51">
        <f t="shared" si="421"/>
        <v>0.67430953621677947</v>
      </c>
      <c r="J3717" s="51">
        <f t="shared" ca="1" si="422"/>
        <v>1</v>
      </c>
      <c r="K3717" s="47">
        <f t="shared" si="423"/>
        <v>13.57</v>
      </c>
      <c r="L3717" s="47">
        <f t="shared" si="424"/>
        <v>13.7</v>
      </c>
      <c r="M3717" s="47">
        <f t="shared" si="425"/>
        <v>12.89</v>
      </c>
      <c r="N3717" s="47">
        <f t="shared" si="426"/>
        <v>12.94</v>
      </c>
      <c r="O3717" s="48">
        <f t="shared" ca="1" si="427"/>
        <v>1171400</v>
      </c>
    </row>
    <row r="3718" spans="1:15" x14ac:dyDescent="0.25">
      <c r="A3718">
        <v>3703</v>
      </c>
      <c r="B3718" s="84">
        <v>36578</v>
      </c>
      <c r="C3718" s="47">
        <v>19.5</v>
      </c>
      <c r="D3718" s="47">
        <v>21.06</v>
      </c>
      <c r="E3718" s="47">
        <v>19.12</v>
      </c>
      <c r="F3718" s="47">
        <v>20.94</v>
      </c>
      <c r="G3718" s="48">
        <v>1033700</v>
      </c>
      <c r="H3718" s="47">
        <v>14.12</v>
      </c>
      <c r="I3718" s="51">
        <f t="shared" si="421"/>
        <v>0.6743075453677172</v>
      </c>
      <c r="J3718" s="51">
        <f t="shared" ca="1" si="422"/>
        <v>1</v>
      </c>
      <c r="K3718" s="47">
        <f t="shared" si="423"/>
        <v>13.15</v>
      </c>
      <c r="L3718" s="47">
        <f t="shared" si="424"/>
        <v>14.2</v>
      </c>
      <c r="M3718" s="47">
        <f t="shared" si="425"/>
        <v>12.89</v>
      </c>
      <c r="N3718" s="47">
        <f t="shared" si="426"/>
        <v>14.12</v>
      </c>
      <c r="O3718" s="48">
        <f t="shared" ca="1" si="427"/>
        <v>1033700</v>
      </c>
    </row>
    <row r="3719" spans="1:15" x14ac:dyDescent="0.25">
      <c r="A3719">
        <v>3704</v>
      </c>
      <c r="B3719" s="84">
        <v>36574</v>
      </c>
      <c r="C3719" s="47">
        <v>19.88</v>
      </c>
      <c r="D3719" s="47">
        <v>20.12</v>
      </c>
      <c r="E3719" s="47">
        <v>19.440000000000001</v>
      </c>
      <c r="F3719" s="47">
        <v>19.690000000000001</v>
      </c>
      <c r="G3719" s="48">
        <v>999700</v>
      </c>
      <c r="H3719" s="47">
        <v>13.28</v>
      </c>
      <c r="I3719" s="51">
        <f t="shared" si="421"/>
        <v>0.67445403758252909</v>
      </c>
      <c r="J3719" s="51">
        <f t="shared" ca="1" si="422"/>
        <v>1</v>
      </c>
      <c r="K3719" s="47">
        <f t="shared" si="423"/>
        <v>13.41</v>
      </c>
      <c r="L3719" s="47">
        <f t="shared" si="424"/>
        <v>13.57</v>
      </c>
      <c r="M3719" s="47">
        <f t="shared" si="425"/>
        <v>13.11</v>
      </c>
      <c r="N3719" s="47">
        <f t="shared" si="426"/>
        <v>13.28</v>
      </c>
      <c r="O3719" s="48">
        <f t="shared" ca="1" si="427"/>
        <v>999700</v>
      </c>
    </row>
    <row r="3720" spans="1:15" x14ac:dyDescent="0.25">
      <c r="A3720">
        <v>3705</v>
      </c>
      <c r="B3720" s="84">
        <v>36573</v>
      </c>
      <c r="C3720" s="47">
        <v>20.309999999999999</v>
      </c>
      <c r="D3720" s="47">
        <v>20.440000000000001</v>
      </c>
      <c r="E3720" s="47">
        <v>19.88</v>
      </c>
      <c r="F3720" s="47">
        <v>19.88</v>
      </c>
      <c r="G3720" s="48">
        <v>825100</v>
      </c>
      <c r="H3720" s="47">
        <v>13.41</v>
      </c>
      <c r="I3720" s="51">
        <f t="shared" si="421"/>
        <v>0.67454728370221329</v>
      </c>
      <c r="J3720" s="51">
        <f t="shared" ca="1" si="422"/>
        <v>1</v>
      </c>
      <c r="K3720" s="47">
        <f t="shared" si="423"/>
        <v>13.7</v>
      </c>
      <c r="L3720" s="47">
        <f t="shared" si="424"/>
        <v>13.79</v>
      </c>
      <c r="M3720" s="47">
        <f t="shared" si="425"/>
        <v>13.41</v>
      </c>
      <c r="N3720" s="47">
        <f t="shared" si="426"/>
        <v>13.41</v>
      </c>
      <c r="O3720" s="48">
        <f t="shared" ca="1" si="427"/>
        <v>825100</v>
      </c>
    </row>
    <row r="3721" spans="1:15" x14ac:dyDescent="0.25">
      <c r="A3721">
        <v>3706</v>
      </c>
      <c r="B3721" s="84">
        <v>36572</v>
      </c>
      <c r="C3721" s="47">
        <v>20.38</v>
      </c>
      <c r="D3721" s="47">
        <v>20.5</v>
      </c>
      <c r="E3721" s="47">
        <v>20</v>
      </c>
      <c r="F3721" s="47">
        <v>20</v>
      </c>
      <c r="G3721" s="48">
        <v>753800</v>
      </c>
      <c r="H3721" s="47">
        <v>13.49</v>
      </c>
      <c r="I3721" s="51">
        <f t="shared" si="421"/>
        <v>0.67449999999999999</v>
      </c>
      <c r="J3721" s="51">
        <f t="shared" ca="1" si="422"/>
        <v>1</v>
      </c>
      <c r="K3721" s="47">
        <f t="shared" si="423"/>
        <v>13.75</v>
      </c>
      <c r="L3721" s="47">
        <f t="shared" si="424"/>
        <v>13.83</v>
      </c>
      <c r="M3721" s="47">
        <f t="shared" si="425"/>
        <v>13.49</v>
      </c>
      <c r="N3721" s="47">
        <f t="shared" si="426"/>
        <v>13.49</v>
      </c>
      <c r="O3721" s="48">
        <f t="shared" ca="1" si="427"/>
        <v>753800</v>
      </c>
    </row>
    <row r="3722" spans="1:15" x14ac:dyDescent="0.25">
      <c r="A3722">
        <v>3707</v>
      </c>
      <c r="B3722" s="84">
        <v>36571</v>
      </c>
      <c r="C3722" s="47">
        <v>20.5</v>
      </c>
      <c r="D3722" s="47">
        <v>20.75</v>
      </c>
      <c r="E3722" s="47">
        <v>20.25</v>
      </c>
      <c r="F3722" s="47">
        <v>20.25</v>
      </c>
      <c r="G3722" s="48">
        <v>1528400</v>
      </c>
      <c r="H3722" s="47">
        <v>13.66</v>
      </c>
      <c r="I3722" s="51">
        <f t="shared" si="421"/>
        <v>0.67456790123456789</v>
      </c>
      <c r="J3722" s="51">
        <f t="shared" ca="1" si="422"/>
        <v>1</v>
      </c>
      <c r="K3722" s="47">
        <f t="shared" si="423"/>
        <v>13.83</v>
      </c>
      <c r="L3722" s="47">
        <f t="shared" si="424"/>
        <v>14</v>
      </c>
      <c r="M3722" s="47">
        <f t="shared" si="425"/>
        <v>13.66</v>
      </c>
      <c r="N3722" s="47">
        <f t="shared" si="426"/>
        <v>13.66</v>
      </c>
      <c r="O3722" s="48">
        <f t="shared" ca="1" si="427"/>
        <v>1528400</v>
      </c>
    </row>
    <row r="3723" spans="1:15" x14ac:dyDescent="0.25">
      <c r="A3723">
        <v>3708</v>
      </c>
      <c r="B3723" s="84">
        <v>36570</v>
      </c>
      <c r="C3723" s="47">
        <v>20.94</v>
      </c>
      <c r="D3723" s="47">
        <v>21</v>
      </c>
      <c r="E3723" s="47">
        <v>20.309999999999999</v>
      </c>
      <c r="F3723" s="47">
        <v>20.38</v>
      </c>
      <c r="G3723" s="48">
        <v>1008600</v>
      </c>
      <c r="H3723" s="47">
        <v>13.74</v>
      </c>
      <c r="I3723" s="51">
        <f t="shared" si="421"/>
        <v>0.67419038272816489</v>
      </c>
      <c r="J3723" s="51">
        <f t="shared" ca="1" si="422"/>
        <v>1</v>
      </c>
      <c r="K3723" s="47">
        <f t="shared" si="423"/>
        <v>14.12</v>
      </c>
      <c r="L3723" s="47">
        <f t="shared" si="424"/>
        <v>14.16</v>
      </c>
      <c r="M3723" s="47">
        <f t="shared" si="425"/>
        <v>13.69</v>
      </c>
      <c r="N3723" s="47">
        <f t="shared" si="426"/>
        <v>13.74</v>
      </c>
      <c r="O3723" s="48">
        <f t="shared" ca="1" si="427"/>
        <v>1008600</v>
      </c>
    </row>
    <row r="3724" spans="1:15" x14ac:dyDescent="0.25">
      <c r="A3724">
        <v>3709</v>
      </c>
      <c r="B3724" s="84">
        <v>36567</v>
      </c>
      <c r="C3724" s="47">
        <v>20.94</v>
      </c>
      <c r="D3724" s="47">
        <v>21</v>
      </c>
      <c r="E3724" s="47">
        <v>20.75</v>
      </c>
      <c r="F3724" s="47">
        <v>20.88</v>
      </c>
      <c r="G3724" s="48">
        <v>589100</v>
      </c>
      <c r="H3724" s="47">
        <v>14.08</v>
      </c>
      <c r="I3724" s="51">
        <f t="shared" si="421"/>
        <v>0.67432950191570884</v>
      </c>
      <c r="J3724" s="51">
        <f t="shared" ca="1" si="422"/>
        <v>1</v>
      </c>
      <c r="K3724" s="47">
        <f t="shared" si="423"/>
        <v>14.12</v>
      </c>
      <c r="L3724" s="47">
        <f t="shared" si="424"/>
        <v>14.16</v>
      </c>
      <c r="M3724" s="47">
        <f t="shared" si="425"/>
        <v>13.99</v>
      </c>
      <c r="N3724" s="47">
        <f t="shared" si="426"/>
        <v>14.08</v>
      </c>
      <c r="O3724" s="48">
        <f t="shared" ca="1" si="427"/>
        <v>589100</v>
      </c>
    </row>
    <row r="3725" spans="1:15" x14ac:dyDescent="0.25">
      <c r="A3725">
        <v>3710</v>
      </c>
      <c r="B3725" s="84">
        <v>36566</v>
      </c>
      <c r="C3725" s="47">
        <v>21.31</v>
      </c>
      <c r="D3725" s="47">
        <v>21.5</v>
      </c>
      <c r="E3725" s="47">
        <v>20.94</v>
      </c>
      <c r="F3725" s="47">
        <v>20.94</v>
      </c>
      <c r="G3725" s="48">
        <v>994400</v>
      </c>
      <c r="H3725" s="47">
        <v>14.12</v>
      </c>
      <c r="I3725" s="51">
        <f t="shared" si="421"/>
        <v>0.6743075453677172</v>
      </c>
      <c r="J3725" s="51">
        <f t="shared" ca="1" si="422"/>
        <v>1</v>
      </c>
      <c r="K3725" s="47">
        <f t="shared" si="423"/>
        <v>14.37</v>
      </c>
      <c r="L3725" s="47">
        <f t="shared" si="424"/>
        <v>14.5</v>
      </c>
      <c r="M3725" s="47">
        <f t="shared" si="425"/>
        <v>14.12</v>
      </c>
      <c r="N3725" s="47">
        <f t="shared" si="426"/>
        <v>14.12</v>
      </c>
      <c r="O3725" s="48">
        <f t="shared" ca="1" si="427"/>
        <v>994400</v>
      </c>
    </row>
    <row r="3726" spans="1:15" x14ac:dyDescent="0.25">
      <c r="A3726">
        <v>3711</v>
      </c>
      <c r="B3726" s="84">
        <v>36565</v>
      </c>
      <c r="C3726" s="47">
        <v>21.5</v>
      </c>
      <c r="D3726" s="47">
        <v>22</v>
      </c>
      <c r="E3726" s="47">
        <v>21.12</v>
      </c>
      <c r="F3726" s="47">
        <v>21.25</v>
      </c>
      <c r="G3726" s="48">
        <v>2175900</v>
      </c>
      <c r="H3726" s="47">
        <v>14.33</v>
      </c>
      <c r="I3726" s="51">
        <f t="shared" si="421"/>
        <v>0.6743529411764706</v>
      </c>
      <c r="J3726" s="51">
        <f t="shared" ca="1" si="422"/>
        <v>1</v>
      </c>
      <c r="K3726" s="47">
        <f t="shared" si="423"/>
        <v>14.5</v>
      </c>
      <c r="L3726" s="47">
        <f t="shared" si="424"/>
        <v>14.84</v>
      </c>
      <c r="M3726" s="47">
        <f t="shared" si="425"/>
        <v>14.24</v>
      </c>
      <c r="N3726" s="47">
        <f t="shared" si="426"/>
        <v>14.33</v>
      </c>
      <c r="O3726" s="48">
        <f t="shared" ca="1" si="427"/>
        <v>2175900</v>
      </c>
    </row>
    <row r="3727" spans="1:15" x14ac:dyDescent="0.25">
      <c r="A3727">
        <v>3712</v>
      </c>
      <c r="B3727" s="84">
        <v>36564</v>
      </c>
      <c r="C3727" s="47">
        <v>21.75</v>
      </c>
      <c r="D3727" s="47">
        <v>22.31</v>
      </c>
      <c r="E3727" s="47">
        <v>21.25</v>
      </c>
      <c r="F3727" s="47">
        <v>21.56</v>
      </c>
      <c r="G3727" s="48">
        <v>1830900</v>
      </c>
      <c r="H3727" s="47">
        <v>14.54</v>
      </c>
      <c r="I3727" s="51">
        <f t="shared" si="421"/>
        <v>0.67439703153988872</v>
      </c>
      <c r="J3727" s="51">
        <f t="shared" ca="1" si="422"/>
        <v>1</v>
      </c>
      <c r="K3727" s="47">
        <f t="shared" si="423"/>
        <v>14.67</v>
      </c>
      <c r="L3727" s="47">
        <f t="shared" si="424"/>
        <v>15.05</v>
      </c>
      <c r="M3727" s="47">
        <f t="shared" si="425"/>
        <v>14.33</v>
      </c>
      <c r="N3727" s="47">
        <f t="shared" si="426"/>
        <v>14.54</v>
      </c>
      <c r="O3727" s="48">
        <f t="shared" ca="1" si="427"/>
        <v>1830900</v>
      </c>
    </row>
    <row r="3728" spans="1:15" x14ac:dyDescent="0.25">
      <c r="A3728">
        <v>3713</v>
      </c>
      <c r="B3728" s="84">
        <v>36563</v>
      </c>
      <c r="C3728" s="47">
        <v>22.75</v>
      </c>
      <c r="D3728" s="47">
        <v>22.75</v>
      </c>
      <c r="E3728" s="47">
        <v>21.25</v>
      </c>
      <c r="F3728" s="47">
        <v>21.62</v>
      </c>
      <c r="G3728" s="48">
        <v>1188000</v>
      </c>
      <c r="H3728" s="47">
        <v>14.59</v>
      </c>
      <c r="I3728" s="51">
        <f t="shared" si="421"/>
        <v>0.6748381128584644</v>
      </c>
      <c r="J3728" s="51">
        <f t="shared" ca="1" si="422"/>
        <v>1</v>
      </c>
      <c r="K3728" s="47">
        <f t="shared" si="423"/>
        <v>15.35</v>
      </c>
      <c r="L3728" s="47">
        <f t="shared" si="424"/>
        <v>15.35</v>
      </c>
      <c r="M3728" s="47">
        <f t="shared" si="425"/>
        <v>14.34</v>
      </c>
      <c r="N3728" s="47">
        <f t="shared" si="426"/>
        <v>14.59</v>
      </c>
      <c r="O3728" s="48">
        <f t="shared" ca="1" si="427"/>
        <v>1188000</v>
      </c>
    </row>
    <row r="3729" spans="1:15" x14ac:dyDescent="0.25">
      <c r="A3729">
        <v>3714</v>
      </c>
      <c r="B3729" s="84">
        <v>36560</v>
      </c>
      <c r="C3729" s="47">
        <v>22.19</v>
      </c>
      <c r="D3729" s="47">
        <v>22.19</v>
      </c>
      <c r="E3729" s="47">
        <v>21.62</v>
      </c>
      <c r="F3729" s="47">
        <v>22</v>
      </c>
      <c r="G3729" s="48">
        <v>1460700</v>
      </c>
      <c r="H3729" s="47">
        <v>14.84</v>
      </c>
      <c r="I3729" s="51">
        <f t="shared" ref="I3729:I3792" si="428">H3729/F3729</f>
        <v>0.67454545454545456</v>
      </c>
      <c r="J3729" s="51">
        <f t="shared" ref="J3729:J3792" ca="1" si="429">INDEX(OFFSET($T$15,0,0,$S$13+1,1),MATCH(B3729,OFFSET($Q$15,0,0,$S$13+1,1),-1))</f>
        <v>1</v>
      </c>
      <c r="K3729" s="47">
        <f t="shared" ref="K3729:K3792" si="430">ROUND($I3729*C3729,2)</f>
        <v>14.97</v>
      </c>
      <c r="L3729" s="47">
        <f t="shared" ref="L3729:L3792" si="431">ROUND($I3729*D3729,2)</f>
        <v>14.97</v>
      </c>
      <c r="M3729" s="47">
        <f t="shared" ref="M3729:M3792" si="432">ROUND($I3729*E3729,2)</f>
        <v>14.58</v>
      </c>
      <c r="N3729" s="47">
        <f t="shared" ref="N3729:N3792" si="433">ROUND($I3729*F3729,2)</f>
        <v>14.84</v>
      </c>
      <c r="O3729" s="48">
        <f t="shared" ref="O3729:O3792" ca="1" si="434">G3729*J3729</f>
        <v>1460700</v>
      </c>
    </row>
    <row r="3730" spans="1:15" x14ac:dyDescent="0.25">
      <c r="A3730">
        <v>3715</v>
      </c>
      <c r="B3730" s="84">
        <v>36559</v>
      </c>
      <c r="C3730" s="47">
        <v>22.38</v>
      </c>
      <c r="D3730" s="47">
        <v>22.44</v>
      </c>
      <c r="E3730" s="47">
        <v>21.44</v>
      </c>
      <c r="F3730" s="47">
        <v>22.19</v>
      </c>
      <c r="G3730" s="48">
        <v>1382600</v>
      </c>
      <c r="H3730" s="47">
        <v>14.96</v>
      </c>
      <c r="I3730" s="51">
        <f t="shared" si="428"/>
        <v>0.67417755745831454</v>
      </c>
      <c r="J3730" s="51">
        <f t="shared" ca="1" si="429"/>
        <v>1</v>
      </c>
      <c r="K3730" s="47">
        <f t="shared" si="430"/>
        <v>15.09</v>
      </c>
      <c r="L3730" s="47">
        <f t="shared" si="431"/>
        <v>15.13</v>
      </c>
      <c r="M3730" s="47">
        <f t="shared" si="432"/>
        <v>14.45</v>
      </c>
      <c r="N3730" s="47">
        <f t="shared" si="433"/>
        <v>14.96</v>
      </c>
      <c r="O3730" s="48">
        <f t="shared" ca="1" si="434"/>
        <v>1382600</v>
      </c>
    </row>
    <row r="3731" spans="1:15" x14ac:dyDescent="0.25">
      <c r="A3731">
        <v>3716</v>
      </c>
      <c r="B3731" s="84">
        <v>36558</v>
      </c>
      <c r="C3731" s="47">
        <v>21.94</v>
      </c>
      <c r="D3731" s="47">
        <v>22.56</v>
      </c>
      <c r="E3731" s="47">
        <v>21.5</v>
      </c>
      <c r="F3731" s="47">
        <v>22.5</v>
      </c>
      <c r="G3731" s="48">
        <v>862600</v>
      </c>
      <c r="H3731" s="47">
        <v>15.18</v>
      </c>
      <c r="I3731" s="51">
        <f t="shared" si="428"/>
        <v>0.67466666666666664</v>
      </c>
      <c r="J3731" s="51">
        <f t="shared" ca="1" si="429"/>
        <v>1</v>
      </c>
      <c r="K3731" s="47">
        <f t="shared" si="430"/>
        <v>14.8</v>
      </c>
      <c r="L3731" s="47">
        <f t="shared" si="431"/>
        <v>15.22</v>
      </c>
      <c r="M3731" s="47">
        <f t="shared" si="432"/>
        <v>14.51</v>
      </c>
      <c r="N3731" s="47">
        <f t="shared" si="433"/>
        <v>15.18</v>
      </c>
      <c r="O3731" s="48">
        <f t="shared" ca="1" si="434"/>
        <v>862600</v>
      </c>
    </row>
    <row r="3732" spans="1:15" x14ac:dyDescent="0.25">
      <c r="A3732">
        <v>3717</v>
      </c>
      <c r="B3732" s="84">
        <v>36557</v>
      </c>
      <c r="C3732" s="47">
        <v>22.75</v>
      </c>
      <c r="D3732" s="47">
        <v>22.75</v>
      </c>
      <c r="E3732" s="47">
        <v>21.44</v>
      </c>
      <c r="F3732" s="47">
        <v>21.94</v>
      </c>
      <c r="G3732" s="48">
        <v>1889700</v>
      </c>
      <c r="H3732" s="47">
        <v>14.8</v>
      </c>
      <c r="I3732" s="51">
        <f t="shared" si="428"/>
        <v>0.67456700091157706</v>
      </c>
      <c r="J3732" s="51">
        <f t="shared" ca="1" si="429"/>
        <v>1</v>
      </c>
      <c r="K3732" s="47">
        <f t="shared" si="430"/>
        <v>15.35</v>
      </c>
      <c r="L3732" s="47">
        <f t="shared" si="431"/>
        <v>15.35</v>
      </c>
      <c r="M3732" s="47">
        <f t="shared" si="432"/>
        <v>14.46</v>
      </c>
      <c r="N3732" s="47">
        <f t="shared" si="433"/>
        <v>14.8</v>
      </c>
      <c r="O3732" s="48">
        <f t="shared" ca="1" si="434"/>
        <v>1889700</v>
      </c>
    </row>
    <row r="3733" spans="1:15" x14ac:dyDescent="0.25">
      <c r="A3733">
        <v>3718</v>
      </c>
      <c r="B3733" s="84">
        <v>36556</v>
      </c>
      <c r="C3733" s="47">
        <v>24.12</v>
      </c>
      <c r="D3733" s="47">
        <v>24.12</v>
      </c>
      <c r="E3733" s="47">
        <v>22.19</v>
      </c>
      <c r="F3733" s="47">
        <v>22.81</v>
      </c>
      <c r="G3733" s="48">
        <v>2113800</v>
      </c>
      <c r="H3733" s="47">
        <v>15.39</v>
      </c>
      <c r="I3733" s="51">
        <f t="shared" si="428"/>
        <v>0.67470407715914082</v>
      </c>
      <c r="J3733" s="51">
        <f t="shared" ca="1" si="429"/>
        <v>1</v>
      </c>
      <c r="K3733" s="47">
        <f t="shared" si="430"/>
        <v>16.27</v>
      </c>
      <c r="L3733" s="47">
        <f t="shared" si="431"/>
        <v>16.27</v>
      </c>
      <c r="M3733" s="47">
        <f t="shared" si="432"/>
        <v>14.97</v>
      </c>
      <c r="N3733" s="47">
        <f t="shared" si="433"/>
        <v>15.39</v>
      </c>
      <c r="O3733" s="48">
        <f t="shared" ca="1" si="434"/>
        <v>2113800</v>
      </c>
    </row>
    <row r="3734" spans="1:15" x14ac:dyDescent="0.25">
      <c r="A3734">
        <v>3719</v>
      </c>
      <c r="B3734" s="84">
        <v>36553</v>
      </c>
      <c r="C3734" s="47">
        <v>23.12</v>
      </c>
      <c r="D3734" s="47">
        <v>24.56</v>
      </c>
      <c r="E3734" s="47">
        <v>22.75</v>
      </c>
      <c r="F3734" s="47">
        <v>24.06</v>
      </c>
      <c r="G3734" s="48">
        <v>1733500</v>
      </c>
      <c r="H3734" s="47">
        <v>16.23</v>
      </c>
      <c r="I3734" s="51">
        <f t="shared" si="428"/>
        <v>0.6745635910224439</v>
      </c>
      <c r="J3734" s="51">
        <f t="shared" ca="1" si="429"/>
        <v>1</v>
      </c>
      <c r="K3734" s="47">
        <f t="shared" si="430"/>
        <v>15.6</v>
      </c>
      <c r="L3734" s="47">
        <f t="shared" si="431"/>
        <v>16.57</v>
      </c>
      <c r="M3734" s="47">
        <f t="shared" si="432"/>
        <v>15.35</v>
      </c>
      <c r="N3734" s="47">
        <f t="shared" si="433"/>
        <v>16.23</v>
      </c>
      <c r="O3734" s="48">
        <f t="shared" ca="1" si="434"/>
        <v>1733500</v>
      </c>
    </row>
    <row r="3735" spans="1:15" x14ac:dyDescent="0.25">
      <c r="A3735">
        <v>3720</v>
      </c>
      <c r="B3735" s="84">
        <v>36552</v>
      </c>
      <c r="C3735" s="47">
        <v>22</v>
      </c>
      <c r="D3735" s="47">
        <v>23.38</v>
      </c>
      <c r="E3735" s="47">
        <v>21.94</v>
      </c>
      <c r="F3735" s="47">
        <v>23.06</v>
      </c>
      <c r="G3735" s="48">
        <v>3148500</v>
      </c>
      <c r="H3735" s="47">
        <v>15.55</v>
      </c>
      <c r="I3735" s="51">
        <f t="shared" si="428"/>
        <v>0.67432784041630534</v>
      </c>
      <c r="J3735" s="51">
        <f t="shared" ca="1" si="429"/>
        <v>1</v>
      </c>
      <c r="K3735" s="47">
        <f t="shared" si="430"/>
        <v>14.84</v>
      </c>
      <c r="L3735" s="47">
        <f t="shared" si="431"/>
        <v>15.77</v>
      </c>
      <c r="M3735" s="47">
        <f t="shared" si="432"/>
        <v>14.79</v>
      </c>
      <c r="N3735" s="47">
        <f t="shared" si="433"/>
        <v>15.55</v>
      </c>
      <c r="O3735" s="48">
        <f t="shared" ca="1" si="434"/>
        <v>3148500</v>
      </c>
    </row>
    <row r="3736" spans="1:15" x14ac:dyDescent="0.25">
      <c r="A3736">
        <v>3721</v>
      </c>
      <c r="B3736" s="84">
        <v>36551</v>
      </c>
      <c r="C3736" s="47">
        <v>20.5</v>
      </c>
      <c r="D3736" s="47">
        <v>21.94</v>
      </c>
      <c r="E3736" s="47">
        <v>20.309999999999999</v>
      </c>
      <c r="F3736" s="47">
        <v>21.5</v>
      </c>
      <c r="G3736" s="48">
        <v>3084700</v>
      </c>
      <c r="H3736" s="47">
        <v>14.5</v>
      </c>
      <c r="I3736" s="51">
        <f t="shared" si="428"/>
        <v>0.67441860465116277</v>
      </c>
      <c r="J3736" s="51">
        <f t="shared" ca="1" si="429"/>
        <v>1</v>
      </c>
      <c r="K3736" s="47">
        <f t="shared" si="430"/>
        <v>13.83</v>
      </c>
      <c r="L3736" s="47">
        <f t="shared" si="431"/>
        <v>14.8</v>
      </c>
      <c r="M3736" s="47">
        <f t="shared" si="432"/>
        <v>13.7</v>
      </c>
      <c r="N3736" s="47">
        <f t="shared" si="433"/>
        <v>14.5</v>
      </c>
      <c r="O3736" s="48">
        <f t="shared" ca="1" si="434"/>
        <v>3084700</v>
      </c>
    </row>
    <row r="3737" spans="1:15" x14ac:dyDescent="0.25">
      <c r="A3737">
        <v>3722</v>
      </c>
      <c r="B3737" s="84">
        <v>36550</v>
      </c>
      <c r="C3737" s="47">
        <v>19.5</v>
      </c>
      <c r="D3737" s="47">
        <v>20.25</v>
      </c>
      <c r="E3737" s="47">
        <v>18.75</v>
      </c>
      <c r="F3737" s="47">
        <v>20</v>
      </c>
      <c r="G3737" s="48">
        <v>3517200</v>
      </c>
      <c r="H3737" s="47">
        <v>13.49</v>
      </c>
      <c r="I3737" s="51">
        <f t="shared" si="428"/>
        <v>0.67449999999999999</v>
      </c>
      <c r="J3737" s="51">
        <f t="shared" ca="1" si="429"/>
        <v>1</v>
      </c>
      <c r="K3737" s="47">
        <f t="shared" si="430"/>
        <v>13.15</v>
      </c>
      <c r="L3737" s="47">
        <f t="shared" si="431"/>
        <v>13.66</v>
      </c>
      <c r="M3737" s="47">
        <f t="shared" si="432"/>
        <v>12.65</v>
      </c>
      <c r="N3737" s="47">
        <f t="shared" si="433"/>
        <v>13.49</v>
      </c>
      <c r="O3737" s="48">
        <f t="shared" ca="1" si="434"/>
        <v>3517200</v>
      </c>
    </row>
    <row r="3738" spans="1:15" x14ac:dyDescent="0.25">
      <c r="A3738">
        <v>3723</v>
      </c>
      <c r="B3738" s="84">
        <v>36549</v>
      </c>
      <c r="C3738" s="47">
        <v>19.940000000000001</v>
      </c>
      <c r="D3738" s="47">
        <v>20.12</v>
      </c>
      <c r="E3738" s="47">
        <v>18.190000000000001</v>
      </c>
      <c r="F3738" s="47">
        <v>18.309999999999999</v>
      </c>
      <c r="G3738" s="48">
        <v>4579600</v>
      </c>
      <c r="H3738" s="47">
        <v>12.35</v>
      </c>
      <c r="I3738" s="51">
        <f t="shared" si="428"/>
        <v>0.67449481157837254</v>
      </c>
      <c r="J3738" s="51">
        <f t="shared" ca="1" si="429"/>
        <v>1</v>
      </c>
      <c r="K3738" s="47">
        <f t="shared" si="430"/>
        <v>13.45</v>
      </c>
      <c r="L3738" s="47">
        <f t="shared" si="431"/>
        <v>13.57</v>
      </c>
      <c r="M3738" s="47">
        <f t="shared" si="432"/>
        <v>12.27</v>
      </c>
      <c r="N3738" s="47">
        <f t="shared" si="433"/>
        <v>12.35</v>
      </c>
      <c r="O3738" s="48">
        <f t="shared" ca="1" si="434"/>
        <v>4579600</v>
      </c>
    </row>
    <row r="3739" spans="1:15" x14ac:dyDescent="0.25">
      <c r="A3739">
        <v>3724</v>
      </c>
      <c r="B3739" s="84">
        <v>36546</v>
      </c>
      <c r="C3739" s="47">
        <v>19</v>
      </c>
      <c r="D3739" s="47">
        <v>19.62</v>
      </c>
      <c r="E3739" s="47">
        <v>18.62</v>
      </c>
      <c r="F3739" s="47">
        <v>19.62</v>
      </c>
      <c r="G3739" s="48">
        <v>5781400</v>
      </c>
      <c r="H3739" s="47">
        <v>13.24</v>
      </c>
      <c r="I3739" s="51">
        <f t="shared" si="428"/>
        <v>0.67482161060142709</v>
      </c>
      <c r="J3739" s="51">
        <f t="shared" ca="1" si="429"/>
        <v>1</v>
      </c>
      <c r="K3739" s="47">
        <f t="shared" si="430"/>
        <v>12.82</v>
      </c>
      <c r="L3739" s="47">
        <f t="shared" si="431"/>
        <v>13.24</v>
      </c>
      <c r="M3739" s="47">
        <f t="shared" si="432"/>
        <v>12.57</v>
      </c>
      <c r="N3739" s="47">
        <f t="shared" si="433"/>
        <v>13.24</v>
      </c>
      <c r="O3739" s="48">
        <f t="shared" ca="1" si="434"/>
        <v>5781400</v>
      </c>
    </row>
    <row r="3740" spans="1:15" x14ac:dyDescent="0.25">
      <c r="A3740">
        <v>3725</v>
      </c>
      <c r="B3740" s="84">
        <v>36545</v>
      </c>
      <c r="C3740" s="47">
        <v>19.940000000000001</v>
      </c>
      <c r="D3740" s="47">
        <v>20.190000000000001</v>
      </c>
      <c r="E3740" s="47">
        <v>18.440000000000001</v>
      </c>
      <c r="F3740" s="47">
        <v>18.75</v>
      </c>
      <c r="G3740" s="48">
        <v>6643600</v>
      </c>
      <c r="H3740" s="47">
        <v>12.65</v>
      </c>
      <c r="I3740" s="51">
        <f t="shared" si="428"/>
        <v>0.67466666666666664</v>
      </c>
      <c r="J3740" s="51">
        <f t="shared" ca="1" si="429"/>
        <v>1</v>
      </c>
      <c r="K3740" s="47">
        <f t="shared" si="430"/>
        <v>13.45</v>
      </c>
      <c r="L3740" s="47">
        <f t="shared" si="431"/>
        <v>13.62</v>
      </c>
      <c r="M3740" s="47">
        <f t="shared" si="432"/>
        <v>12.44</v>
      </c>
      <c r="N3740" s="47">
        <f t="shared" si="433"/>
        <v>12.65</v>
      </c>
      <c r="O3740" s="48">
        <f t="shared" ca="1" si="434"/>
        <v>6643600</v>
      </c>
    </row>
    <row r="3741" spans="1:15" x14ac:dyDescent="0.25">
      <c r="A3741">
        <v>3726</v>
      </c>
      <c r="B3741" s="84">
        <v>36544</v>
      </c>
      <c r="C3741" s="47">
        <v>19</v>
      </c>
      <c r="D3741" s="47">
        <v>19.75</v>
      </c>
      <c r="E3741" s="47">
        <v>18.88</v>
      </c>
      <c r="F3741" s="47">
        <v>19.690000000000001</v>
      </c>
      <c r="G3741" s="48">
        <v>8641600</v>
      </c>
      <c r="H3741" s="47">
        <v>13.28</v>
      </c>
      <c r="I3741" s="51">
        <f t="shared" si="428"/>
        <v>0.67445403758252909</v>
      </c>
      <c r="J3741" s="51">
        <f t="shared" ca="1" si="429"/>
        <v>1</v>
      </c>
      <c r="K3741" s="47">
        <f t="shared" si="430"/>
        <v>12.81</v>
      </c>
      <c r="L3741" s="47">
        <f t="shared" si="431"/>
        <v>13.32</v>
      </c>
      <c r="M3741" s="47">
        <f t="shared" si="432"/>
        <v>12.73</v>
      </c>
      <c r="N3741" s="47">
        <f t="shared" si="433"/>
        <v>13.28</v>
      </c>
      <c r="O3741" s="48">
        <f t="shared" ca="1" si="434"/>
        <v>8641600</v>
      </c>
    </row>
    <row r="3742" spans="1:15" x14ac:dyDescent="0.25">
      <c r="A3742">
        <v>3727</v>
      </c>
      <c r="B3742" s="84">
        <v>36543</v>
      </c>
      <c r="C3742" s="47">
        <v>23</v>
      </c>
      <c r="D3742" s="47">
        <v>23</v>
      </c>
      <c r="E3742" s="47">
        <v>18.809999999999999</v>
      </c>
      <c r="F3742" s="47">
        <v>19</v>
      </c>
      <c r="G3742" s="48">
        <v>8621000</v>
      </c>
      <c r="H3742" s="47">
        <v>12.81</v>
      </c>
      <c r="I3742" s="51">
        <f t="shared" si="428"/>
        <v>0.67421052631578948</v>
      </c>
      <c r="J3742" s="51">
        <f t="shared" ca="1" si="429"/>
        <v>1</v>
      </c>
      <c r="K3742" s="47">
        <f t="shared" si="430"/>
        <v>15.51</v>
      </c>
      <c r="L3742" s="47">
        <f t="shared" si="431"/>
        <v>15.51</v>
      </c>
      <c r="M3742" s="47">
        <f t="shared" si="432"/>
        <v>12.68</v>
      </c>
      <c r="N3742" s="47">
        <f t="shared" si="433"/>
        <v>12.81</v>
      </c>
      <c r="O3742" s="48">
        <f t="shared" ca="1" si="434"/>
        <v>8621000</v>
      </c>
    </row>
    <row r="3743" spans="1:15" x14ac:dyDescent="0.25">
      <c r="A3743">
        <v>3728</v>
      </c>
      <c r="B3743" s="84">
        <v>36539</v>
      </c>
      <c r="C3743" s="47">
        <v>25.94</v>
      </c>
      <c r="D3743" s="47">
        <v>26.06</v>
      </c>
      <c r="E3743" s="47">
        <v>25.19</v>
      </c>
      <c r="F3743" s="47">
        <v>25.38</v>
      </c>
      <c r="G3743" s="48">
        <v>1100800</v>
      </c>
      <c r="H3743" s="47">
        <v>17.11</v>
      </c>
      <c r="I3743" s="51">
        <f t="shared" si="428"/>
        <v>0.67415287628053588</v>
      </c>
      <c r="J3743" s="51">
        <f t="shared" ca="1" si="429"/>
        <v>1</v>
      </c>
      <c r="K3743" s="47">
        <f t="shared" si="430"/>
        <v>17.489999999999998</v>
      </c>
      <c r="L3743" s="47">
        <f t="shared" si="431"/>
        <v>17.57</v>
      </c>
      <c r="M3743" s="47">
        <f t="shared" si="432"/>
        <v>16.98</v>
      </c>
      <c r="N3743" s="47">
        <f t="shared" si="433"/>
        <v>17.11</v>
      </c>
      <c r="O3743" s="48">
        <f t="shared" ca="1" si="434"/>
        <v>1100800</v>
      </c>
    </row>
    <row r="3744" spans="1:15" x14ac:dyDescent="0.25">
      <c r="A3744">
        <v>3729</v>
      </c>
      <c r="B3744" s="84">
        <v>36538</v>
      </c>
      <c r="C3744" s="47">
        <v>26.56</v>
      </c>
      <c r="D3744" s="47">
        <v>26.69</v>
      </c>
      <c r="E3744" s="47">
        <v>26</v>
      </c>
      <c r="F3744" s="47">
        <v>26.19</v>
      </c>
      <c r="G3744" s="48">
        <v>1042500</v>
      </c>
      <c r="H3744" s="47">
        <v>17.66</v>
      </c>
      <c r="I3744" s="51">
        <f t="shared" si="428"/>
        <v>0.67430316914852995</v>
      </c>
      <c r="J3744" s="51">
        <f t="shared" ca="1" si="429"/>
        <v>1</v>
      </c>
      <c r="K3744" s="47">
        <f t="shared" si="430"/>
        <v>17.91</v>
      </c>
      <c r="L3744" s="47">
        <f t="shared" si="431"/>
        <v>18</v>
      </c>
      <c r="M3744" s="47">
        <f t="shared" si="432"/>
        <v>17.53</v>
      </c>
      <c r="N3744" s="47">
        <f t="shared" si="433"/>
        <v>17.66</v>
      </c>
      <c r="O3744" s="48">
        <f t="shared" ca="1" si="434"/>
        <v>1042500</v>
      </c>
    </row>
    <row r="3745" spans="1:15" x14ac:dyDescent="0.25">
      <c r="A3745">
        <v>3730</v>
      </c>
      <c r="B3745" s="84">
        <v>36537</v>
      </c>
      <c r="C3745" s="47">
        <v>27.56</v>
      </c>
      <c r="D3745" s="47">
        <v>27.62</v>
      </c>
      <c r="E3745" s="47">
        <v>26.31</v>
      </c>
      <c r="F3745" s="47">
        <v>26.5</v>
      </c>
      <c r="G3745" s="48">
        <v>1326800</v>
      </c>
      <c r="H3745" s="47">
        <v>17.87</v>
      </c>
      <c r="I3745" s="51">
        <f t="shared" si="428"/>
        <v>0.67433962264150948</v>
      </c>
      <c r="J3745" s="51">
        <f t="shared" ca="1" si="429"/>
        <v>1</v>
      </c>
      <c r="K3745" s="47">
        <f t="shared" si="430"/>
        <v>18.579999999999998</v>
      </c>
      <c r="L3745" s="47">
        <f t="shared" si="431"/>
        <v>18.63</v>
      </c>
      <c r="M3745" s="47">
        <f t="shared" si="432"/>
        <v>17.739999999999998</v>
      </c>
      <c r="N3745" s="47">
        <f t="shared" si="433"/>
        <v>17.87</v>
      </c>
      <c r="O3745" s="48">
        <f t="shared" ca="1" si="434"/>
        <v>1326800</v>
      </c>
    </row>
    <row r="3746" spans="1:15" x14ac:dyDescent="0.25">
      <c r="A3746">
        <v>3731</v>
      </c>
      <c r="B3746" s="84">
        <v>36536</v>
      </c>
      <c r="C3746" s="47">
        <v>27.56</v>
      </c>
      <c r="D3746" s="47">
        <v>27.88</v>
      </c>
      <c r="E3746" s="47">
        <v>27.19</v>
      </c>
      <c r="F3746" s="47">
        <v>27.56</v>
      </c>
      <c r="G3746" s="48">
        <v>790700</v>
      </c>
      <c r="H3746" s="47">
        <v>18.59</v>
      </c>
      <c r="I3746" s="51">
        <f t="shared" si="428"/>
        <v>0.67452830188679247</v>
      </c>
      <c r="J3746" s="51">
        <f t="shared" ca="1" si="429"/>
        <v>1</v>
      </c>
      <c r="K3746" s="47">
        <f t="shared" si="430"/>
        <v>18.59</v>
      </c>
      <c r="L3746" s="47">
        <f t="shared" si="431"/>
        <v>18.809999999999999</v>
      </c>
      <c r="M3746" s="47">
        <f t="shared" si="432"/>
        <v>18.34</v>
      </c>
      <c r="N3746" s="47">
        <f t="shared" si="433"/>
        <v>18.59</v>
      </c>
      <c r="O3746" s="48">
        <f t="shared" ca="1" si="434"/>
        <v>790700</v>
      </c>
    </row>
    <row r="3747" spans="1:15" x14ac:dyDescent="0.25">
      <c r="A3747">
        <v>3732</v>
      </c>
      <c r="B3747" s="84">
        <v>36535</v>
      </c>
      <c r="C3747" s="47">
        <v>28.31</v>
      </c>
      <c r="D3747" s="47">
        <v>28.5</v>
      </c>
      <c r="E3747" s="47">
        <v>27.56</v>
      </c>
      <c r="F3747" s="47">
        <v>27.62</v>
      </c>
      <c r="G3747" s="48">
        <v>794200</v>
      </c>
      <c r="H3747" s="47">
        <v>18.63</v>
      </c>
      <c r="I3747" s="51">
        <f t="shared" si="428"/>
        <v>0.67451122375090511</v>
      </c>
      <c r="J3747" s="51">
        <f t="shared" ca="1" si="429"/>
        <v>1</v>
      </c>
      <c r="K3747" s="47">
        <f t="shared" si="430"/>
        <v>19.100000000000001</v>
      </c>
      <c r="L3747" s="47">
        <f t="shared" si="431"/>
        <v>19.22</v>
      </c>
      <c r="M3747" s="47">
        <f t="shared" si="432"/>
        <v>18.59</v>
      </c>
      <c r="N3747" s="47">
        <f t="shared" si="433"/>
        <v>18.63</v>
      </c>
      <c r="O3747" s="48">
        <f t="shared" ca="1" si="434"/>
        <v>794200</v>
      </c>
    </row>
    <row r="3748" spans="1:15" x14ac:dyDescent="0.25">
      <c r="A3748">
        <v>3733</v>
      </c>
      <c r="B3748" s="84">
        <v>36532</v>
      </c>
      <c r="C3748" s="47">
        <v>26.62</v>
      </c>
      <c r="D3748" s="47">
        <v>28.38</v>
      </c>
      <c r="E3748" s="47">
        <v>26.5</v>
      </c>
      <c r="F3748" s="47">
        <v>27.94</v>
      </c>
      <c r="G3748" s="48">
        <v>1549500</v>
      </c>
      <c r="H3748" s="47">
        <v>18.84</v>
      </c>
      <c r="I3748" s="51">
        <f t="shared" si="428"/>
        <v>0.67430207587687896</v>
      </c>
      <c r="J3748" s="51">
        <f t="shared" ca="1" si="429"/>
        <v>1</v>
      </c>
      <c r="K3748" s="47">
        <f t="shared" si="430"/>
        <v>17.95</v>
      </c>
      <c r="L3748" s="47">
        <f t="shared" si="431"/>
        <v>19.14</v>
      </c>
      <c r="M3748" s="47">
        <f t="shared" si="432"/>
        <v>17.87</v>
      </c>
      <c r="N3748" s="47">
        <f t="shared" si="433"/>
        <v>18.84</v>
      </c>
      <c r="O3748" s="48">
        <f t="shared" ca="1" si="434"/>
        <v>1549500</v>
      </c>
    </row>
    <row r="3749" spans="1:15" x14ac:dyDescent="0.25">
      <c r="A3749">
        <v>3734</v>
      </c>
      <c r="B3749" s="84">
        <v>36531</v>
      </c>
      <c r="C3749" s="47">
        <v>26.25</v>
      </c>
      <c r="D3749" s="47">
        <v>26.56</v>
      </c>
      <c r="E3749" s="47">
        <v>25.88</v>
      </c>
      <c r="F3749" s="47">
        <v>26.38</v>
      </c>
      <c r="G3749" s="48">
        <v>1218100</v>
      </c>
      <c r="H3749" s="47">
        <v>17.79</v>
      </c>
      <c r="I3749" s="51">
        <f t="shared" si="428"/>
        <v>0.67437452615617888</v>
      </c>
      <c r="J3749" s="51">
        <f t="shared" ca="1" si="429"/>
        <v>1</v>
      </c>
      <c r="K3749" s="47">
        <f t="shared" si="430"/>
        <v>17.7</v>
      </c>
      <c r="L3749" s="47">
        <f t="shared" si="431"/>
        <v>17.91</v>
      </c>
      <c r="M3749" s="47">
        <f t="shared" si="432"/>
        <v>17.45</v>
      </c>
      <c r="N3749" s="47">
        <f t="shared" si="433"/>
        <v>17.79</v>
      </c>
      <c r="O3749" s="48">
        <f t="shared" ca="1" si="434"/>
        <v>1218100</v>
      </c>
    </row>
    <row r="3750" spans="1:15" x14ac:dyDescent="0.25">
      <c r="A3750">
        <v>3735</v>
      </c>
      <c r="B3750" s="84">
        <v>36530</v>
      </c>
      <c r="C3750" s="47">
        <v>25.62</v>
      </c>
      <c r="D3750" s="47">
        <v>26.31</v>
      </c>
      <c r="E3750" s="47">
        <v>25.5</v>
      </c>
      <c r="F3750" s="47">
        <v>26.25</v>
      </c>
      <c r="G3750" s="48">
        <v>970500</v>
      </c>
      <c r="H3750" s="47">
        <v>17.7</v>
      </c>
      <c r="I3750" s="51">
        <f t="shared" si="428"/>
        <v>0.67428571428571427</v>
      </c>
      <c r="J3750" s="51">
        <f t="shared" ca="1" si="429"/>
        <v>1</v>
      </c>
      <c r="K3750" s="47">
        <f t="shared" si="430"/>
        <v>17.28</v>
      </c>
      <c r="L3750" s="47">
        <f t="shared" si="431"/>
        <v>17.739999999999998</v>
      </c>
      <c r="M3750" s="47">
        <f t="shared" si="432"/>
        <v>17.190000000000001</v>
      </c>
      <c r="N3750" s="47">
        <f t="shared" si="433"/>
        <v>17.7</v>
      </c>
      <c r="O3750" s="48">
        <f t="shared" ca="1" si="434"/>
        <v>970500</v>
      </c>
    </row>
    <row r="3751" spans="1:15" x14ac:dyDescent="0.25">
      <c r="A3751">
        <v>3736</v>
      </c>
      <c r="B3751" s="84">
        <v>36529</v>
      </c>
      <c r="C3751" s="47">
        <v>26.12</v>
      </c>
      <c r="D3751" s="47">
        <v>26.62</v>
      </c>
      <c r="E3751" s="47">
        <v>25.94</v>
      </c>
      <c r="F3751" s="47">
        <v>25.94</v>
      </c>
      <c r="G3751" s="48">
        <v>877700</v>
      </c>
      <c r="H3751" s="47">
        <v>17.489999999999998</v>
      </c>
      <c r="I3751" s="51">
        <f t="shared" si="428"/>
        <v>0.67424826522744785</v>
      </c>
      <c r="J3751" s="51">
        <f t="shared" ca="1" si="429"/>
        <v>1</v>
      </c>
      <c r="K3751" s="47">
        <f t="shared" si="430"/>
        <v>17.61</v>
      </c>
      <c r="L3751" s="47">
        <f t="shared" si="431"/>
        <v>17.95</v>
      </c>
      <c r="M3751" s="47">
        <f t="shared" si="432"/>
        <v>17.489999999999998</v>
      </c>
      <c r="N3751" s="47">
        <f t="shared" si="433"/>
        <v>17.489999999999998</v>
      </c>
      <c r="O3751" s="48">
        <f t="shared" ca="1" si="434"/>
        <v>877700</v>
      </c>
    </row>
    <row r="3752" spans="1:15" x14ac:dyDescent="0.25">
      <c r="A3752">
        <v>3737</v>
      </c>
      <c r="B3752" s="84">
        <v>36528</v>
      </c>
      <c r="C3752" s="47">
        <v>26.62</v>
      </c>
      <c r="D3752" s="47">
        <v>26.75</v>
      </c>
      <c r="E3752" s="47">
        <v>25.75</v>
      </c>
      <c r="F3752" s="47">
        <v>26.12</v>
      </c>
      <c r="G3752" s="48">
        <v>887000</v>
      </c>
      <c r="H3752" s="47">
        <v>17.62</v>
      </c>
      <c r="I3752" s="51">
        <f t="shared" si="428"/>
        <v>0.67457886676875956</v>
      </c>
      <c r="J3752" s="51">
        <f t="shared" ca="1" si="429"/>
        <v>1</v>
      </c>
      <c r="K3752" s="47">
        <f t="shared" si="430"/>
        <v>17.96</v>
      </c>
      <c r="L3752" s="47">
        <f t="shared" si="431"/>
        <v>18.04</v>
      </c>
      <c r="M3752" s="47">
        <f t="shared" si="432"/>
        <v>17.37</v>
      </c>
      <c r="N3752" s="47">
        <f t="shared" si="433"/>
        <v>17.62</v>
      </c>
      <c r="O3752" s="48">
        <f t="shared" ca="1" si="434"/>
        <v>887000</v>
      </c>
    </row>
    <row r="3753" spans="1:15" x14ac:dyDescent="0.25">
      <c r="A3753">
        <v>3738</v>
      </c>
      <c r="B3753" s="84">
        <v>36525</v>
      </c>
      <c r="C3753" s="47">
        <v>26.25</v>
      </c>
      <c r="D3753" s="47">
        <v>26.56</v>
      </c>
      <c r="E3753" s="47">
        <v>26.19</v>
      </c>
      <c r="F3753" s="47">
        <v>26.56</v>
      </c>
      <c r="G3753" s="48">
        <v>668800</v>
      </c>
      <c r="H3753" s="47">
        <v>17.920000000000002</v>
      </c>
      <c r="I3753" s="51">
        <f t="shared" si="428"/>
        <v>0.67469879518072295</v>
      </c>
      <c r="J3753" s="51">
        <f t="shared" ca="1" si="429"/>
        <v>1</v>
      </c>
      <c r="K3753" s="47">
        <f t="shared" si="430"/>
        <v>17.71</v>
      </c>
      <c r="L3753" s="47">
        <f t="shared" si="431"/>
        <v>17.920000000000002</v>
      </c>
      <c r="M3753" s="47">
        <f t="shared" si="432"/>
        <v>17.670000000000002</v>
      </c>
      <c r="N3753" s="47">
        <f t="shared" si="433"/>
        <v>17.920000000000002</v>
      </c>
      <c r="O3753" s="48">
        <f t="shared" ca="1" si="434"/>
        <v>668800</v>
      </c>
    </row>
    <row r="3754" spans="1:15" x14ac:dyDescent="0.25">
      <c r="A3754">
        <v>3739</v>
      </c>
      <c r="B3754" s="84">
        <v>36524</v>
      </c>
      <c r="C3754" s="47">
        <v>25.88</v>
      </c>
      <c r="D3754" s="47">
        <v>26.75</v>
      </c>
      <c r="E3754" s="47">
        <v>25.88</v>
      </c>
      <c r="F3754" s="47">
        <v>26.12</v>
      </c>
      <c r="G3754" s="48">
        <v>1496900</v>
      </c>
      <c r="H3754" s="47">
        <v>17.62</v>
      </c>
      <c r="I3754" s="51">
        <f t="shared" si="428"/>
        <v>0.67457886676875956</v>
      </c>
      <c r="J3754" s="51">
        <f t="shared" ca="1" si="429"/>
        <v>1</v>
      </c>
      <c r="K3754" s="47">
        <f t="shared" si="430"/>
        <v>17.46</v>
      </c>
      <c r="L3754" s="47">
        <f t="shared" si="431"/>
        <v>18.04</v>
      </c>
      <c r="M3754" s="47">
        <f t="shared" si="432"/>
        <v>17.46</v>
      </c>
      <c r="N3754" s="47">
        <f t="shared" si="433"/>
        <v>17.62</v>
      </c>
      <c r="O3754" s="48">
        <f t="shared" ca="1" si="434"/>
        <v>1496900</v>
      </c>
    </row>
    <row r="3755" spans="1:15" x14ac:dyDescent="0.25">
      <c r="A3755">
        <v>3740</v>
      </c>
      <c r="B3755" s="84">
        <v>36523</v>
      </c>
      <c r="C3755" s="47">
        <v>25.88</v>
      </c>
      <c r="D3755" s="47">
        <v>25.88</v>
      </c>
      <c r="E3755" s="47">
        <v>25.25</v>
      </c>
      <c r="F3755" s="47">
        <v>25.62</v>
      </c>
      <c r="G3755" s="48">
        <v>708100</v>
      </c>
      <c r="H3755" s="47">
        <v>17.149999999999999</v>
      </c>
      <c r="I3755" s="51">
        <f t="shared" si="428"/>
        <v>0.6693989071038251</v>
      </c>
      <c r="J3755" s="51">
        <f t="shared" ca="1" si="429"/>
        <v>1</v>
      </c>
      <c r="K3755" s="47">
        <f t="shared" si="430"/>
        <v>17.32</v>
      </c>
      <c r="L3755" s="47">
        <f t="shared" si="431"/>
        <v>17.32</v>
      </c>
      <c r="M3755" s="47">
        <f t="shared" si="432"/>
        <v>16.899999999999999</v>
      </c>
      <c r="N3755" s="47">
        <f t="shared" si="433"/>
        <v>17.149999999999999</v>
      </c>
      <c r="O3755" s="48">
        <f t="shared" ca="1" si="434"/>
        <v>708100</v>
      </c>
    </row>
    <row r="3756" spans="1:15" x14ac:dyDescent="0.25">
      <c r="A3756">
        <v>3741</v>
      </c>
      <c r="B3756" s="84">
        <v>36522</v>
      </c>
      <c r="C3756" s="47">
        <v>26.44</v>
      </c>
      <c r="D3756" s="47">
        <v>26.44</v>
      </c>
      <c r="E3756" s="47">
        <v>25.69</v>
      </c>
      <c r="F3756" s="47">
        <v>25.94</v>
      </c>
      <c r="G3756" s="48">
        <v>819600</v>
      </c>
      <c r="H3756" s="47">
        <v>17.36</v>
      </c>
      <c r="I3756" s="51">
        <f t="shared" si="428"/>
        <v>0.6692367000771009</v>
      </c>
      <c r="J3756" s="51">
        <f t="shared" ca="1" si="429"/>
        <v>1</v>
      </c>
      <c r="K3756" s="47">
        <f t="shared" si="430"/>
        <v>17.690000000000001</v>
      </c>
      <c r="L3756" s="47">
        <f t="shared" si="431"/>
        <v>17.690000000000001</v>
      </c>
      <c r="M3756" s="47">
        <f t="shared" si="432"/>
        <v>17.190000000000001</v>
      </c>
      <c r="N3756" s="47">
        <f t="shared" si="433"/>
        <v>17.36</v>
      </c>
      <c r="O3756" s="48">
        <f t="shared" ca="1" si="434"/>
        <v>819600</v>
      </c>
    </row>
    <row r="3757" spans="1:15" x14ac:dyDescent="0.25">
      <c r="A3757">
        <v>3742</v>
      </c>
      <c r="B3757" s="84">
        <v>36521</v>
      </c>
      <c r="C3757" s="47">
        <v>26.06</v>
      </c>
      <c r="D3757" s="47">
        <v>26.94</v>
      </c>
      <c r="E3757" s="47">
        <v>26.06</v>
      </c>
      <c r="F3757" s="47">
        <v>26.25</v>
      </c>
      <c r="G3757" s="48">
        <v>1189300</v>
      </c>
      <c r="H3757" s="47">
        <v>17.57</v>
      </c>
      <c r="I3757" s="51">
        <f t="shared" si="428"/>
        <v>0.66933333333333334</v>
      </c>
      <c r="J3757" s="51">
        <f t="shared" ca="1" si="429"/>
        <v>1</v>
      </c>
      <c r="K3757" s="47">
        <f t="shared" si="430"/>
        <v>17.440000000000001</v>
      </c>
      <c r="L3757" s="47">
        <f t="shared" si="431"/>
        <v>18.03</v>
      </c>
      <c r="M3757" s="47">
        <f t="shared" si="432"/>
        <v>17.440000000000001</v>
      </c>
      <c r="N3757" s="47">
        <f t="shared" si="433"/>
        <v>17.57</v>
      </c>
      <c r="O3757" s="48">
        <f t="shared" ca="1" si="434"/>
        <v>1189300</v>
      </c>
    </row>
    <row r="3758" spans="1:15" x14ac:dyDescent="0.25">
      <c r="A3758">
        <v>3743</v>
      </c>
      <c r="B3758" s="84">
        <v>36517</v>
      </c>
      <c r="C3758" s="47">
        <v>26.75</v>
      </c>
      <c r="D3758" s="47">
        <v>26.81</v>
      </c>
      <c r="E3758" s="47">
        <v>25.88</v>
      </c>
      <c r="F3758" s="47">
        <v>26.25</v>
      </c>
      <c r="G3758" s="48">
        <v>1179800</v>
      </c>
      <c r="H3758" s="47">
        <v>17.57</v>
      </c>
      <c r="I3758" s="51">
        <f t="shared" si="428"/>
        <v>0.66933333333333334</v>
      </c>
      <c r="J3758" s="51">
        <f t="shared" ca="1" si="429"/>
        <v>1</v>
      </c>
      <c r="K3758" s="47">
        <f t="shared" si="430"/>
        <v>17.899999999999999</v>
      </c>
      <c r="L3758" s="47">
        <f t="shared" si="431"/>
        <v>17.940000000000001</v>
      </c>
      <c r="M3758" s="47">
        <f t="shared" si="432"/>
        <v>17.32</v>
      </c>
      <c r="N3758" s="47">
        <f t="shared" si="433"/>
        <v>17.57</v>
      </c>
      <c r="O3758" s="48">
        <f t="shared" ca="1" si="434"/>
        <v>1179800</v>
      </c>
    </row>
    <row r="3759" spans="1:15" x14ac:dyDescent="0.25">
      <c r="A3759">
        <v>3744</v>
      </c>
      <c r="B3759" s="84">
        <v>36516</v>
      </c>
      <c r="C3759" s="47">
        <v>25.69</v>
      </c>
      <c r="D3759" s="47">
        <v>26.62</v>
      </c>
      <c r="E3759" s="47">
        <v>25.69</v>
      </c>
      <c r="F3759" s="47">
        <v>26.5</v>
      </c>
      <c r="G3759" s="48">
        <v>2290200</v>
      </c>
      <c r="H3759" s="47">
        <v>17.73</v>
      </c>
      <c r="I3759" s="51">
        <f t="shared" si="428"/>
        <v>0.66905660377358489</v>
      </c>
      <c r="J3759" s="51">
        <f t="shared" ca="1" si="429"/>
        <v>1</v>
      </c>
      <c r="K3759" s="47">
        <f t="shared" si="430"/>
        <v>17.190000000000001</v>
      </c>
      <c r="L3759" s="47">
        <f t="shared" si="431"/>
        <v>17.809999999999999</v>
      </c>
      <c r="M3759" s="47">
        <f t="shared" si="432"/>
        <v>17.190000000000001</v>
      </c>
      <c r="N3759" s="47">
        <f t="shared" si="433"/>
        <v>17.73</v>
      </c>
      <c r="O3759" s="48">
        <f t="shared" ca="1" si="434"/>
        <v>2290200</v>
      </c>
    </row>
    <row r="3760" spans="1:15" x14ac:dyDescent="0.25">
      <c r="A3760">
        <v>3745</v>
      </c>
      <c r="B3760" s="84">
        <v>36515</v>
      </c>
      <c r="C3760" s="47">
        <v>25.88</v>
      </c>
      <c r="D3760" s="47">
        <v>26</v>
      </c>
      <c r="E3760" s="47">
        <v>25.75</v>
      </c>
      <c r="F3760" s="47">
        <v>25.88</v>
      </c>
      <c r="G3760" s="48">
        <v>1502700</v>
      </c>
      <c r="H3760" s="47">
        <v>17.32</v>
      </c>
      <c r="I3760" s="51">
        <f t="shared" si="428"/>
        <v>0.66924265842349306</v>
      </c>
      <c r="J3760" s="51">
        <f t="shared" ca="1" si="429"/>
        <v>1</v>
      </c>
      <c r="K3760" s="47">
        <f t="shared" si="430"/>
        <v>17.32</v>
      </c>
      <c r="L3760" s="47">
        <f t="shared" si="431"/>
        <v>17.399999999999999</v>
      </c>
      <c r="M3760" s="47">
        <f t="shared" si="432"/>
        <v>17.23</v>
      </c>
      <c r="N3760" s="47">
        <f t="shared" si="433"/>
        <v>17.32</v>
      </c>
      <c r="O3760" s="48">
        <f t="shared" ca="1" si="434"/>
        <v>1502700</v>
      </c>
    </row>
    <row r="3761" spans="1:15" x14ac:dyDescent="0.25">
      <c r="A3761">
        <v>3746</v>
      </c>
      <c r="B3761" s="84">
        <v>36514</v>
      </c>
      <c r="C3761" s="47">
        <v>25.69</v>
      </c>
      <c r="D3761" s="47">
        <v>26</v>
      </c>
      <c r="E3761" s="47">
        <v>25.56</v>
      </c>
      <c r="F3761" s="47">
        <v>25.84</v>
      </c>
      <c r="G3761" s="48">
        <v>3000200</v>
      </c>
      <c r="H3761" s="47">
        <v>17.29</v>
      </c>
      <c r="I3761" s="51">
        <f t="shared" si="428"/>
        <v>0.66911764705882348</v>
      </c>
      <c r="J3761" s="51">
        <f t="shared" ca="1" si="429"/>
        <v>1</v>
      </c>
      <c r="K3761" s="47">
        <f t="shared" si="430"/>
        <v>17.190000000000001</v>
      </c>
      <c r="L3761" s="47">
        <f t="shared" si="431"/>
        <v>17.399999999999999</v>
      </c>
      <c r="M3761" s="47">
        <f t="shared" si="432"/>
        <v>17.100000000000001</v>
      </c>
      <c r="N3761" s="47">
        <f t="shared" si="433"/>
        <v>17.29</v>
      </c>
      <c r="O3761" s="48">
        <f t="shared" ca="1" si="434"/>
        <v>3000200</v>
      </c>
    </row>
    <row r="3762" spans="1:15" x14ac:dyDescent="0.25">
      <c r="A3762">
        <v>3747</v>
      </c>
      <c r="B3762" s="84">
        <v>36511</v>
      </c>
      <c r="C3762" s="47">
        <v>25.94</v>
      </c>
      <c r="D3762" s="47">
        <v>26</v>
      </c>
      <c r="E3762" s="47">
        <v>25.44</v>
      </c>
      <c r="F3762" s="47">
        <v>25.5</v>
      </c>
      <c r="G3762" s="48">
        <v>2155100</v>
      </c>
      <c r="H3762" s="47">
        <v>17.059999999999999</v>
      </c>
      <c r="I3762" s="51">
        <f t="shared" si="428"/>
        <v>0.66901960784313719</v>
      </c>
      <c r="J3762" s="51">
        <f t="shared" ca="1" si="429"/>
        <v>1</v>
      </c>
      <c r="K3762" s="47">
        <f t="shared" si="430"/>
        <v>17.350000000000001</v>
      </c>
      <c r="L3762" s="47">
        <f t="shared" si="431"/>
        <v>17.39</v>
      </c>
      <c r="M3762" s="47">
        <f t="shared" si="432"/>
        <v>17.02</v>
      </c>
      <c r="N3762" s="47">
        <f t="shared" si="433"/>
        <v>17.059999999999999</v>
      </c>
      <c r="O3762" s="48">
        <f t="shared" ca="1" si="434"/>
        <v>2155100</v>
      </c>
    </row>
    <row r="3763" spans="1:15" x14ac:dyDescent="0.25">
      <c r="A3763">
        <v>3748</v>
      </c>
      <c r="B3763" s="84">
        <v>36510</v>
      </c>
      <c r="C3763" s="47">
        <v>26.69</v>
      </c>
      <c r="D3763" s="47">
        <v>26.94</v>
      </c>
      <c r="E3763" s="47">
        <v>25.81</v>
      </c>
      <c r="F3763" s="47">
        <v>26</v>
      </c>
      <c r="G3763" s="48">
        <v>2178700</v>
      </c>
      <c r="H3763" s="47">
        <v>17.399999999999999</v>
      </c>
      <c r="I3763" s="51">
        <f t="shared" si="428"/>
        <v>0.66923076923076918</v>
      </c>
      <c r="J3763" s="51">
        <f t="shared" ca="1" si="429"/>
        <v>1</v>
      </c>
      <c r="K3763" s="47">
        <f t="shared" si="430"/>
        <v>17.86</v>
      </c>
      <c r="L3763" s="47">
        <f t="shared" si="431"/>
        <v>18.03</v>
      </c>
      <c r="M3763" s="47">
        <f t="shared" si="432"/>
        <v>17.27</v>
      </c>
      <c r="N3763" s="47">
        <f t="shared" si="433"/>
        <v>17.399999999999999</v>
      </c>
      <c r="O3763" s="48">
        <f t="shared" ca="1" si="434"/>
        <v>2178700</v>
      </c>
    </row>
    <row r="3764" spans="1:15" x14ac:dyDescent="0.25">
      <c r="A3764">
        <v>3749</v>
      </c>
      <c r="B3764" s="84">
        <v>36509</v>
      </c>
      <c r="C3764" s="47">
        <v>27.19</v>
      </c>
      <c r="D3764" s="47">
        <v>27.69</v>
      </c>
      <c r="E3764" s="47">
        <v>26.88</v>
      </c>
      <c r="F3764" s="47">
        <v>27.19</v>
      </c>
      <c r="G3764" s="48">
        <v>2474700</v>
      </c>
      <c r="H3764" s="47">
        <v>18.190000000000001</v>
      </c>
      <c r="I3764" s="51">
        <f t="shared" si="428"/>
        <v>0.66899595439499815</v>
      </c>
      <c r="J3764" s="51">
        <f t="shared" ca="1" si="429"/>
        <v>1</v>
      </c>
      <c r="K3764" s="47">
        <f t="shared" si="430"/>
        <v>18.190000000000001</v>
      </c>
      <c r="L3764" s="47">
        <f t="shared" si="431"/>
        <v>18.52</v>
      </c>
      <c r="M3764" s="47">
        <f t="shared" si="432"/>
        <v>17.98</v>
      </c>
      <c r="N3764" s="47">
        <f t="shared" si="433"/>
        <v>18.190000000000001</v>
      </c>
      <c r="O3764" s="48">
        <f t="shared" ca="1" si="434"/>
        <v>2474700</v>
      </c>
    </row>
    <row r="3765" spans="1:15" x14ac:dyDescent="0.25">
      <c r="A3765">
        <v>3750</v>
      </c>
      <c r="B3765" s="84">
        <v>36508</v>
      </c>
      <c r="C3765" s="47">
        <v>28</v>
      </c>
      <c r="D3765" s="47">
        <v>28.44</v>
      </c>
      <c r="E3765" s="47">
        <v>27.44</v>
      </c>
      <c r="F3765" s="47">
        <v>27.44</v>
      </c>
      <c r="G3765" s="48">
        <v>1284500</v>
      </c>
      <c r="H3765" s="47">
        <v>18.36</v>
      </c>
      <c r="I3765" s="51">
        <f t="shared" si="428"/>
        <v>0.66909620991253638</v>
      </c>
      <c r="J3765" s="51">
        <f t="shared" ca="1" si="429"/>
        <v>1</v>
      </c>
      <c r="K3765" s="47">
        <f t="shared" si="430"/>
        <v>18.73</v>
      </c>
      <c r="L3765" s="47">
        <f t="shared" si="431"/>
        <v>19.03</v>
      </c>
      <c r="M3765" s="47">
        <f t="shared" si="432"/>
        <v>18.36</v>
      </c>
      <c r="N3765" s="47">
        <f t="shared" si="433"/>
        <v>18.36</v>
      </c>
      <c r="O3765" s="48">
        <f t="shared" ca="1" si="434"/>
        <v>1284500</v>
      </c>
    </row>
    <row r="3766" spans="1:15" x14ac:dyDescent="0.25">
      <c r="A3766">
        <v>3751</v>
      </c>
      <c r="B3766" s="84">
        <v>36507</v>
      </c>
      <c r="C3766" s="47">
        <v>27.88</v>
      </c>
      <c r="D3766" s="47">
        <v>28.38</v>
      </c>
      <c r="E3766" s="47">
        <v>27.88</v>
      </c>
      <c r="F3766" s="47">
        <v>28.14</v>
      </c>
      <c r="G3766" s="48">
        <v>700700</v>
      </c>
      <c r="H3766" s="47">
        <v>18.829999999999998</v>
      </c>
      <c r="I3766" s="51">
        <f t="shared" si="428"/>
        <v>0.66915422885572129</v>
      </c>
      <c r="J3766" s="51">
        <f t="shared" ca="1" si="429"/>
        <v>1</v>
      </c>
      <c r="K3766" s="47">
        <f t="shared" si="430"/>
        <v>18.66</v>
      </c>
      <c r="L3766" s="47">
        <f t="shared" si="431"/>
        <v>18.989999999999998</v>
      </c>
      <c r="M3766" s="47">
        <f t="shared" si="432"/>
        <v>18.66</v>
      </c>
      <c r="N3766" s="47">
        <f t="shared" si="433"/>
        <v>18.829999999999998</v>
      </c>
      <c r="O3766" s="48">
        <f t="shared" ca="1" si="434"/>
        <v>700700</v>
      </c>
    </row>
    <row r="3767" spans="1:15" x14ac:dyDescent="0.25">
      <c r="A3767">
        <v>3752</v>
      </c>
      <c r="B3767" s="84">
        <v>36504</v>
      </c>
      <c r="C3767" s="47">
        <v>28.81</v>
      </c>
      <c r="D3767" s="47">
        <v>29.12</v>
      </c>
      <c r="E3767" s="47">
        <v>28.31</v>
      </c>
      <c r="F3767" s="47">
        <v>28.38</v>
      </c>
      <c r="G3767" s="48">
        <v>534800</v>
      </c>
      <c r="H3767" s="47">
        <v>18.989999999999998</v>
      </c>
      <c r="I3767" s="51">
        <f t="shared" si="428"/>
        <v>0.66913319238900626</v>
      </c>
      <c r="J3767" s="51">
        <f t="shared" ca="1" si="429"/>
        <v>1</v>
      </c>
      <c r="K3767" s="47">
        <f t="shared" si="430"/>
        <v>19.28</v>
      </c>
      <c r="L3767" s="47">
        <f t="shared" si="431"/>
        <v>19.489999999999998</v>
      </c>
      <c r="M3767" s="47">
        <f t="shared" si="432"/>
        <v>18.940000000000001</v>
      </c>
      <c r="N3767" s="47">
        <f t="shared" si="433"/>
        <v>18.989999999999998</v>
      </c>
      <c r="O3767" s="48">
        <f t="shared" ca="1" si="434"/>
        <v>534800</v>
      </c>
    </row>
    <row r="3768" spans="1:15" x14ac:dyDescent="0.25">
      <c r="A3768">
        <v>3753</v>
      </c>
      <c r="B3768" s="84">
        <v>36503</v>
      </c>
      <c r="C3768" s="47">
        <v>28.81</v>
      </c>
      <c r="D3768" s="47">
        <v>29.12</v>
      </c>
      <c r="E3768" s="47">
        <v>28.69</v>
      </c>
      <c r="F3768" s="47">
        <v>28.81</v>
      </c>
      <c r="G3768" s="48">
        <v>1559000</v>
      </c>
      <c r="H3768" s="47">
        <v>19.28</v>
      </c>
      <c r="I3768" s="51">
        <f t="shared" si="428"/>
        <v>0.6692120791391879</v>
      </c>
      <c r="J3768" s="51">
        <f t="shared" ca="1" si="429"/>
        <v>1</v>
      </c>
      <c r="K3768" s="47">
        <f t="shared" si="430"/>
        <v>19.28</v>
      </c>
      <c r="L3768" s="47">
        <f t="shared" si="431"/>
        <v>19.489999999999998</v>
      </c>
      <c r="M3768" s="47">
        <f t="shared" si="432"/>
        <v>19.2</v>
      </c>
      <c r="N3768" s="47">
        <f t="shared" si="433"/>
        <v>19.28</v>
      </c>
      <c r="O3768" s="48">
        <f t="shared" ca="1" si="434"/>
        <v>1559000</v>
      </c>
    </row>
    <row r="3769" spans="1:15" x14ac:dyDescent="0.25">
      <c r="A3769">
        <v>3754</v>
      </c>
      <c r="B3769" s="84">
        <v>36502</v>
      </c>
      <c r="C3769" s="47">
        <v>28.94</v>
      </c>
      <c r="D3769" s="47">
        <v>29.19</v>
      </c>
      <c r="E3769" s="47">
        <v>28.88</v>
      </c>
      <c r="F3769" s="47">
        <v>29.12</v>
      </c>
      <c r="G3769" s="48">
        <v>764800</v>
      </c>
      <c r="H3769" s="47">
        <v>19.489999999999998</v>
      </c>
      <c r="I3769" s="51">
        <f t="shared" si="428"/>
        <v>0.6692994505494505</v>
      </c>
      <c r="J3769" s="51">
        <f t="shared" ca="1" si="429"/>
        <v>1</v>
      </c>
      <c r="K3769" s="47">
        <f t="shared" si="430"/>
        <v>19.37</v>
      </c>
      <c r="L3769" s="47">
        <f t="shared" si="431"/>
        <v>19.54</v>
      </c>
      <c r="M3769" s="47">
        <f t="shared" si="432"/>
        <v>19.329999999999998</v>
      </c>
      <c r="N3769" s="47">
        <f t="shared" si="433"/>
        <v>19.489999999999998</v>
      </c>
      <c r="O3769" s="48">
        <f t="shared" ca="1" si="434"/>
        <v>764800</v>
      </c>
    </row>
    <row r="3770" spans="1:15" x14ac:dyDescent="0.25">
      <c r="A3770">
        <v>3755</v>
      </c>
      <c r="B3770" s="84">
        <v>36501</v>
      </c>
      <c r="C3770" s="47">
        <v>28.88</v>
      </c>
      <c r="D3770" s="47">
        <v>29.5</v>
      </c>
      <c r="E3770" s="47">
        <v>28.81</v>
      </c>
      <c r="F3770" s="47">
        <v>29</v>
      </c>
      <c r="G3770" s="48">
        <v>921100</v>
      </c>
      <c r="H3770" s="47">
        <v>19.41</v>
      </c>
      <c r="I3770" s="51">
        <f t="shared" si="428"/>
        <v>0.66931034482758622</v>
      </c>
      <c r="J3770" s="51">
        <f t="shared" ca="1" si="429"/>
        <v>1</v>
      </c>
      <c r="K3770" s="47">
        <f t="shared" si="430"/>
        <v>19.329999999999998</v>
      </c>
      <c r="L3770" s="47">
        <f t="shared" si="431"/>
        <v>19.739999999999998</v>
      </c>
      <c r="M3770" s="47">
        <f t="shared" si="432"/>
        <v>19.28</v>
      </c>
      <c r="N3770" s="47">
        <f t="shared" si="433"/>
        <v>19.41</v>
      </c>
      <c r="O3770" s="48">
        <f t="shared" ca="1" si="434"/>
        <v>921100</v>
      </c>
    </row>
    <row r="3771" spans="1:15" x14ac:dyDescent="0.25">
      <c r="A3771">
        <v>3756</v>
      </c>
      <c r="B3771" s="84">
        <v>36500</v>
      </c>
      <c r="C3771" s="47">
        <v>29</v>
      </c>
      <c r="D3771" s="47">
        <v>29.5</v>
      </c>
      <c r="E3771" s="47">
        <v>28.88</v>
      </c>
      <c r="F3771" s="47">
        <v>29.12</v>
      </c>
      <c r="G3771" s="48">
        <v>1542600</v>
      </c>
      <c r="H3771" s="47">
        <v>19.489999999999998</v>
      </c>
      <c r="I3771" s="51">
        <f t="shared" si="428"/>
        <v>0.6692994505494505</v>
      </c>
      <c r="J3771" s="51">
        <f t="shared" ca="1" si="429"/>
        <v>1</v>
      </c>
      <c r="K3771" s="47">
        <f t="shared" si="430"/>
        <v>19.41</v>
      </c>
      <c r="L3771" s="47">
        <f t="shared" si="431"/>
        <v>19.739999999999998</v>
      </c>
      <c r="M3771" s="47">
        <f t="shared" si="432"/>
        <v>19.329999999999998</v>
      </c>
      <c r="N3771" s="47">
        <f t="shared" si="433"/>
        <v>19.489999999999998</v>
      </c>
      <c r="O3771" s="48">
        <f t="shared" ca="1" si="434"/>
        <v>1542600</v>
      </c>
    </row>
    <row r="3772" spans="1:15" x14ac:dyDescent="0.25">
      <c r="A3772">
        <v>3757</v>
      </c>
      <c r="B3772" s="84">
        <v>36497</v>
      </c>
      <c r="C3772" s="47">
        <v>29.62</v>
      </c>
      <c r="D3772" s="47">
        <v>29.94</v>
      </c>
      <c r="E3772" s="47">
        <v>29.06</v>
      </c>
      <c r="F3772" s="47">
        <v>29.25</v>
      </c>
      <c r="G3772" s="48">
        <v>1178800</v>
      </c>
      <c r="H3772" s="47">
        <v>19.57</v>
      </c>
      <c r="I3772" s="51">
        <f t="shared" si="428"/>
        <v>0.66905982905982908</v>
      </c>
      <c r="J3772" s="51">
        <f t="shared" ca="1" si="429"/>
        <v>1</v>
      </c>
      <c r="K3772" s="47">
        <f t="shared" si="430"/>
        <v>19.82</v>
      </c>
      <c r="L3772" s="47">
        <f t="shared" si="431"/>
        <v>20.03</v>
      </c>
      <c r="M3772" s="47">
        <f t="shared" si="432"/>
        <v>19.440000000000001</v>
      </c>
      <c r="N3772" s="47">
        <f t="shared" si="433"/>
        <v>19.57</v>
      </c>
      <c r="O3772" s="48">
        <f t="shared" ca="1" si="434"/>
        <v>1178800</v>
      </c>
    </row>
    <row r="3773" spans="1:15" x14ac:dyDescent="0.25">
      <c r="A3773">
        <v>3758</v>
      </c>
      <c r="B3773" s="84">
        <v>36496</v>
      </c>
      <c r="C3773" s="47">
        <v>30.12</v>
      </c>
      <c r="D3773" s="47">
        <v>30.38</v>
      </c>
      <c r="E3773" s="47">
        <v>29.62</v>
      </c>
      <c r="F3773" s="47">
        <v>30.06</v>
      </c>
      <c r="G3773" s="48">
        <v>1119200</v>
      </c>
      <c r="H3773" s="47">
        <v>20.12</v>
      </c>
      <c r="I3773" s="51">
        <f t="shared" si="428"/>
        <v>0.66932801064537595</v>
      </c>
      <c r="J3773" s="51">
        <f t="shared" ca="1" si="429"/>
        <v>1</v>
      </c>
      <c r="K3773" s="47">
        <f t="shared" si="430"/>
        <v>20.16</v>
      </c>
      <c r="L3773" s="47">
        <f t="shared" si="431"/>
        <v>20.329999999999998</v>
      </c>
      <c r="M3773" s="47">
        <f t="shared" si="432"/>
        <v>19.829999999999998</v>
      </c>
      <c r="N3773" s="47">
        <f t="shared" si="433"/>
        <v>20.12</v>
      </c>
      <c r="O3773" s="48">
        <f t="shared" ca="1" si="434"/>
        <v>1119200</v>
      </c>
    </row>
    <row r="3774" spans="1:15" x14ac:dyDescent="0.25">
      <c r="A3774">
        <v>3759</v>
      </c>
      <c r="B3774" s="84">
        <v>36495</v>
      </c>
      <c r="C3774" s="47">
        <v>30.94</v>
      </c>
      <c r="D3774" s="47">
        <v>31.38</v>
      </c>
      <c r="E3774" s="47">
        <v>30.44</v>
      </c>
      <c r="F3774" s="47">
        <v>30.44</v>
      </c>
      <c r="G3774" s="48">
        <v>1137000</v>
      </c>
      <c r="H3774" s="47">
        <v>20.37</v>
      </c>
      <c r="I3774" s="51">
        <f t="shared" si="428"/>
        <v>0.66918528252299603</v>
      </c>
      <c r="J3774" s="51">
        <f t="shared" ca="1" si="429"/>
        <v>1</v>
      </c>
      <c r="K3774" s="47">
        <f t="shared" si="430"/>
        <v>20.7</v>
      </c>
      <c r="L3774" s="47">
        <f t="shared" si="431"/>
        <v>21</v>
      </c>
      <c r="M3774" s="47">
        <f t="shared" si="432"/>
        <v>20.37</v>
      </c>
      <c r="N3774" s="47">
        <f t="shared" si="433"/>
        <v>20.37</v>
      </c>
      <c r="O3774" s="48">
        <f t="shared" ca="1" si="434"/>
        <v>1137000</v>
      </c>
    </row>
    <row r="3775" spans="1:15" x14ac:dyDescent="0.25">
      <c r="A3775">
        <v>3760</v>
      </c>
      <c r="B3775" s="84">
        <v>36494</v>
      </c>
      <c r="C3775" s="47">
        <v>30.06</v>
      </c>
      <c r="D3775" s="47">
        <v>30.75</v>
      </c>
      <c r="E3775" s="47">
        <v>29.88</v>
      </c>
      <c r="F3775" s="47">
        <v>30.42</v>
      </c>
      <c r="G3775" s="48">
        <v>1020500</v>
      </c>
      <c r="H3775" s="47">
        <v>20.36</v>
      </c>
      <c r="I3775" s="51">
        <f t="shared" si="428"/>
        <v>0.66929651545036151</v>
      </c>
      <c r="J3775" s="51">
        <f t="shared" ca="1" si="429"/>
        <v>1</v>
      </c>
      <c r="K3775" s="47">
        <f t="shared" si="430"/>
        <v>20.12</v>
      </c>
      <c r="L3775" s="47">
        <f t="shared" si="431"/>
        <v>20.58</v>
      </c>
      <c r="M3775" s="47">
        <f t="shared" si="432"/>
        <v>20</v>
      </c>
      <c r="N3775" s="47">
        <f t="shared" si="433"/>
        <v>20.36</v>
      </c>
      <c r="O3775" s="48">
        <f t="shared" ca="1" si="434"/>
        <v>1020500</v>
      </c>
    </row>
    <row r="3776" spans="1:15" x14ac:dyDescent="0.25">
      <c r="A3776">
        <v>3761</v>
      </c>
      <c r="B3776" s="84">
        <v>36493</v>
      </c>
      <c r="C3776" s="47">
        <v>30.62</v>
      </c>
      <c r="D3776" s="47">
        <v>30.75</v>
      </c>
      <c r="E3776" s="47">
        <v>29.75</v>
      </c>
      <c r="F3776" s="47">
        <v>30.25</v>
      </c>
      <c r="G3776" s="48">
        <v>859300</v>
      </c>
      <c r="H3776" s="47">
        <v>20.239999999999998</v>
      </c>
      <c r="I3776" s="51">
        <f t="shared" si="428"/>
        <v>0.66909090909090907</v>
      </c>
      <c r="J3776" s="51">
        <f t="shared" ca="1" si="429"/>
        <v>1</v>
      </c>
      <c r="K3776" s="47">
        <f t="shared" si="430"/>
        <v>20.49</v>
      </c>
      <c r="L3776" s="47">
        <f t="shared" si="431"/>
        <v>20.57</v>
      </c>
      <c r="M3776" s="47">
        <f t="shared" si="432"/>
        <v>19.91</v>
      </c>
      <c r="N3776" s="47">
        <f t="shared" si="433"/>
        <v>20.239999999999998</v>
      </c>
      <c r="O3776" s="48">
        <f t="shared" ca="1" si="434"/>
        <v>859300</v>
      </c>
    </row>
    <row r="3777" spans="1:15" x14ac:dyDescent="0.25">
      <c r="A3777">
        <v>3762</v>
      </c>
      <c r="B3777" s="84">
        <v>36490</v>
      </c>
      <c r="C3777" s="47">
        <v>32</v>
      </c>
      <c r="D3777" s="47">
        <v>32.06</v>
      </c>
      <c r="E3777" s="47">
        <v>31.38</v>
      </c>
      <c r="F3777" s="47">
        <v>31.38</v>
      </c>
      <c r="G3777" s="48">
        <v>410000</v>
      </c>
      <c r="H3777" s="47">
        <v>21</v>
      </c>
      <c r="I3777" s="51">
        <f t="shared" si="428"/>
        <v>0.6692160611854685</v>
      </c>
      <c r="J3777" s="51">
        <f t="shared" ca="1" si="429"/>
        <v>1</v>
      </c>
      <c r="K3777" s="47">
        <f t="shared" si="430"/>
        <v>21.41</v>
      </c>
      <c r="L3777" s="47">
        <f t="shared" si="431"/>
        <v>21.46</v>
      </c>
      <c r="M3777" s="47">
        <f t="shared" si="432"/>
        <v>21</v>
      </c>
      <c r="N3777" s="47">
        <f t="shared" si="433"/>
        <v>21</v>
      </c>
      <c r="O3777" s="48">
        <f t="shared" ca="1" si="434"/>
        <v>410000</v>
      </c>
    </row>
    <row r="3778" spans="1:15" x14ac:dyDescent="0.25">
      <c r="A3778">
        <v>3763</v>
      </c>
      <c r="B3778" s="84">
        <v>36488</v>
      </c>
      <c r="C3778" s="47">
        <v>32.619999999999997</v>
      </c>
      <c r="D3778" s="47">
        <v>32.619999999999997</v>
      </c>
      <c r="E3778" s="47">
        <v>31.56</v>
      </c>
      <c r="F3778" s="47">
        <v>31.56</v>
      </c>
      <c r="G3778" s="48">
        <v>621700</v>
      </c>
      <c r="H3778" s="47">
        <v>21.12</v>
      </c>
      <c r="I3778" s="51">
        <f t="shared" si="428"/>
        <v>0.66920152091254759</v>
      </c>
      <c r="J3778" s="51">
        <f t="shared" ca="1" si="429"/>
        <v>1</v>
      </c>
      <c r="K3778" s="47">
        <f t="shared" si="430"/>
        <v>21.83</v>
      </c>
      <c r="L3778" s="47">
        <f t="shared" si="431"/>
        <v>21.83</v>
      </c>
      <c r="M3778" s="47">
        <f t="shared" si="432"/>
        <v>21.12</v>
      </c>
      <c r="N3778" s="47">
        <f t="shared" si="433"/>
        <v>21.12</v>
      </c>
      <c r="O3778" s="48">
        <f t="shared" ca="1" si="434"/>
        <v>621700</v>
      </c>
    </row>
    <row r="3779" spans="1:15" x14ac:dyDescent="0.25">
      <c r="A3779">
        <v>3764</v>
      </c>
      <c r="B3779" s="84">
        <v>36487</v>
      </c>
      <c r="C3779" s="47">
        <v>31.94</v>
      </c>
      <c r="D3779" s="47">
        <v>32.75</v>
      </c>
      <c r="E3779" s="47">
        <v>31.88</v>
      </c>
      <c r="F3779" s="47">
        <v>32.619999999999997</v>
      </c>
      <c r="G3779" s="48">
        <v>722700</v>
      </c>
      <c r="H3779" s="47">
        <v>21.83</v>
      </c>
      <c r="I3779" s="51">
        <f t="shared" si="428"/>
        <v>0.66922133660331085</v>
      </c>
      <c r="J3779" s="51">
        <f t="shared" ca="1" si="429"/>
        <v>1</v>
      </c>
      <c r="K3779" s="47">
        <f t="shared" si="430"/>
        <v>21.37</v>
      </c>
      <c r="L3779" s="47">
        <f t="shared" si="431"/>
        <v>21.92</v>
      </c>
      <c r="M3779" s="47">
        <f t="shared" si="432"/>
        <v>21.33</v>
      </c>
      <c r="N3779" s="47">
        <f t="shared" si="433"/>
        <v>21.83</v>
      </c>
      <c r="O3779" s="48">
        <f t="shared" ca="1" si="434"/>
        <v>722700</v>
      </c>
    </row>
    <row r="3780" spans="1:15" x14ac:dyDescent="0.25">
      <c r="A3780">
        <v>3765</v>
      </c>
      <c r="B3780" s="84">
        <v>36486</v>
      </c>
      <c r="C3780" s="47">
        <v>31.94</v>
      </c>
      <c r="D3780" s="47">
        <v>32.69</v>
      </c>
      <c r="E3780" s="47">
        <v>31.69</v>
      </c>
      <c r="F3780" s="47">
        <v>32.200000000000003</v>
      </c>
      <c r="G3780" s="48">
        <v>1129600</v>
      </c>
      <c r="H3780" s="47">
        <v>21.55</v>
      </c>
      <c r="I3780" s="51">
        <f t="shared" si="428"/>
        <v>0.66925465838509313</v>
      </c>
      <c r="J3780" s="51">
        <f t="shared" ca="1" si="429"/>
        <v>1</v>
      </c>
      <c r="K3780" s="47">
        <f t="shared" si="430"/>
        <v>21.38</v>
      </c>
      <c r="L3780" s="47">
        <f t="shared" si="431"/>
        <v>21.88</v>
      </c>
      <c r="M3780" s="47">
        <f t="shared" si="432"/>
        <v>21.21</v>
      </c>
      <c r="N3780" s="47">
        <f t="shared" si="433"/>
        <v>21.55</v>
      </c>
      <c r="O3780" s="48">
        <f t="shared" ca="1" si="434"/>
        <v>1129600</v>
      </c>
    </row>
    <row r="3781" spans="1:15" x14ac:dyDescent="0.25">
      <c r="A3781">
        <v>3766</v>
      </c>
      <c r="B3781" s="84">
        <v>36483</v>
      </c>
      <c r="C3781" s="47">
        <v>31.38</v>
      </c>
      <c r="D3781" s="47">
        <v>32.06</v>
      </c>
      <c r="E3781" s="47">
        <v>31.38</v>
      </c>
      <c r="F3781" s="47">
        <v>32.06</v>
      </c>
      <c r="G3781" s="48">
        <v>932700</v>
      </c>
      <c r="H3781" s="47">
        <v>21.46</v>
      </c>
      <c r="I3781" s="51">
        <f t="shared" si="428"/>
        <v>0.66936993137866496</v>
      </c>
      <c r="J3781" s="51">
        <f t="shared" ca="1" si="429"/>
        <v>1</v>
      </c>
      <c r="K3781" s="47">
        <f t="shared" si="430"/>
        <v>21</v>
      </c>
      <c r="L3781" s="47">
        <f t="shared" si="431"/>
        <v>21.46</v>
      </c>
      <c r="M3781" s="47">
        <f t="shared" si="432"/>
        <v>21</v>
      </c>
      <c r="N3781" s="47">
        <f t="shared" si="433"/>
        <v>21.46</v>
      </c>
      <c r="O3781" s="48">
        <f t="shared" ca="1" si="434"/>
        <v>932700</v>
      </c>
    </row>
    <row r="3782" spans="1:15" x14ac:dyDescent="0.25">
      <c r="A3782">
        <v>3767</v>
      </c>
      <c r="B3782" s="84">
        <v>36482</v>
      </c>
      <c r="C3782" s="47">
        <v>31.56</v>
      </c>
      <c r="D3782" s="47">
        <v>31.75</v>
      </c>
      <c r="E3782" s="47">
        <v>30.69</v>
      </c>
      <c r="F3782" s="47">
        <v>31.56</v>
      </c>
      <c r="G3782" s="48">
        <v>1095300</v>
      </c>
      <c r="H3782" s="47">
        <v>21.12</v>
      </c>
      <c r="I3782" s="51">
        <f t="shared" si="428"/>
        <v>0.66920152091254759</v>
      </c>
      <c r="J3782" s="51">
        <f t="shared" ca="1" si="429"/>
        <v>1</v>
      </c>
      <c r="K3782" s="47">
        <f t="shared" si="430"/>
        <v>21.12</v>
      </c>
      <c r="L3782" s="47">
        <f t="shared" si="431"/>
        <v>21.25</v>
      </c>
      <c r="M3782" s="47">
        <f t="shared" si="432"/>
        <v>20.54</v>
      </c>
      <c r="N3782" s="47">
        <f t="shared" si="433"/>
        <v>21.12</v>
      </c>
      <c r="O3782" s="48">
        <f t="shared" ca="1" si="434"/>
        <v>1095300</v>
      </c>
    </row>
    <row r="3783" spans="1:15" x14ac:dyDescent="0.25">
      <c r="A3783">
        <v>3768</v>
      </c>
      <c r="B3783" s="84">
        <v>36481</v>
      </c>
      <c r="C3783" s="47">
        <v>31.25</v>
      </c>
      <c r="D3783" s="47">
        <v>32.06</v>
      </c>
      <c r="E3783" s="47">
        <v>31.06</v>
      </c>
      <c r="F3783" s="47">
        <v>31.38</v>
      </c>
      <c r="G3783" s="48">
        <v>1754300</v>
      </c>
      <c r="H3783" s="47">
        <v>21</v>
      </c>
      <c r="I3783" s="51">
        <f t="shared" si="428"/>
        <v>0.6692160611854685</v>
      </c>
      <c r="J3783" s="51">
        <f t="shared" ca="1" si="429"/>
        <v>1</v>
      </c>
      <c r="K3783" s="47">
        <f t="shared" si="430"/>
        <v>20.91</v>
      </c>
      <c r="L3783" s="47">
        <f t="shared" si="431"/>
        <v>21.46</v>
      </c>
      <c r="M3783" s="47">
        <f t="shared" si="432"/>
        <v>20.79</v>
      </c>
      <c r="N3783" s="47">
        <f t="shared" si="433"/>
        <v>21</v>
      </c>
      <c r="O3783" s="48">
        <f t="shared" ca="1" si="434"/>
        <v>1754300</v>
      </c>
    </row>
    <row r="3784" spans="1:15" x14ac:dyDescent="0.25">
      <c r="A3784">
        <v>3769</v>
      </c>
      <c r="B3784" s="84">
        <v>36480</v>
      </c>
      <c r="C3784" s="47">
        <v>31.75</v>
      </c>
      <c r="D3784" s="47">
        <v>32.19</v>
      </c>
      <c r="E3784" s="47">
        <v>30.81</v>
      </c>
      <c r="F3784" s="47">
        <v>31</v>
      </c>
      <c r="G3784" s="48">
        <v>2239500</v>
      </c>
      <c r="H3784" s="47">
        <v>20.75</v>
      </c>
      <c r="I3784" s="51">
        <f t="shared" si="428"/>
        <v>0.66935483870967738</v>
      </c>
      <c r="J3784" s="51">
        <f t="shared" ca="1" si="429"/>
        <v>1</v>
      </c>
      <c r="K3784" s="47">
        <f t="shared" si="430"/>
        <v>21.25</v>
      </c>
      <c r="L3784" s="47">
        <f t="shared" si="431"/>
        <v>21.55</v>
      </c>
      <c r="M3784" s="47">
        <f t="shared" si="432"/>
        <v>20.62</v>
      </c>
      <c r="N3784" s="47">
        <f t="shared" si="433"/>
        <v>20.75</v>
      </c>
      <c r="O3784" s="48">
        <f t="shared" ca="1" si="434"/>
        <v>2239500</v>
      </c>
    </row>
    <row r="3785" spans="1:15" x14ac:dyDescent="0.25">
      <c r="A3785">
        <v>3770</v>
      </c>
      <c r="B3785" s="84">
        <v>36479</v>
      </c>
      <c r="C3785" s="47">
        <v>29</v>
      </c>
      <c r="D3785" s="47">
        <v>30.44</v>
      </c>
      <c r="E3785" s="47">
        <v>29</v>
      </c>
      <c r="F3785" s="47">
        <v>30.31</v>
      </c>
      <c r="G3785" s="48">
        <v>1796400</v>
      </c>
      <c r="H3785" s="47">
        <v>20.29</v>
      </c>
      <c r="I3785" s="51">
        <f t="shared" si="428"/>
        <v>0.66941603431210817</v>
      </c>
      <c r="J3785" s="51">
        <f t="shared" ca="1" si="429"/>
        <v>1</v>
      </c>
      <c r="K3785" s="47">
        <f t="shared" si="430"/>
        <v>19.41</v>
      </c>
      <c r="L3785" s="47">
        <f t="shared" si="431"/>
        <v>20.38</v>
      </c>
      <c r="M3785" s="47">
        <f t="shared" si="432"/>
        <v>19.41</v>
      </c>
      <c r="N3785" s="47">
        <f t="shared" si="433"/>
        <v>20.29</v>
      </c>
      <c r="O3785" s="48">
        <f t="shared" ca="1" si="434"/>
        <v>1796400</v>
      </c>
    </row>
    <row r="3786" spans="1:15" x14ac:dyDescent="0.25">
      <c r="A3786">
        <v>3771</v>
      </c>
      <c r="B3786" s="84">
        <v>36476</v>
      </c>
      <c r="C3786" s="47">
        <v>28</v>
      </c>
      <c r="D3786" s="47">
        <v>29.25</v>
      </c>
      <c r="E3786" s="47">
        <v>27.94</v>
      </c>
      <c r="F3786" s="47">
        <v>29.25</v>
      </c>
      <c r="G3786" s="48">
        <v>1030800</v>
      </c>
      <c r="H3786" s="47">
        <v>19.57</v>
      </c>
      <c r="I3786" s="51">
        <f t="shared" si="428"/>
        <v>0.66905982905982908</v>
      </c>
      <c r="J3786" s="51">
        <f t="shared" ca="1" si="429"/>
        <v>1</v>
      </c>
      <c r="K3786" s="47">
        <f t="shared" si="430"/>
        <v>18.73</v>
      </c>
      <c r="L3786" s="47">
        <f t="shared" si="431"/>
        <v>19.57</v>
      </c>
      <c r="M3786" s="47">
        <f t="shared" si="432"/>
        <v>18.690000000000001</v>
      </c>
      <c r="N3786" s="47">
        <f t="shared" si="433"/>
        <v>19.57</v>
      </c>
      <c r="O3786" s="48">
        <f t="shared" ca="1" si="434"/>
        <v>1030800</v>
      </c>
    </row>
    <row r="3787" spans="1:15" x14ac:dyDescent="0.25">
      <c r="A3787">
        <v>3772</v>
      </c>
      <c r="B3787" s="84">
        <v>36475</v>
      </c>
      <c r="C3787" s="47">
        <v>27.62</v>
      </c>
      <c r="D3787" s="47">
        <v>27.94</v>
      </c>
      <c r="E3787" s="47">
        <v>27.62</v>
      </c>
      <c r="F3787" s="47">
        <v>27.88</v>
      </c>
      <c r="G3787" s="48">
        <v>1062000</v>
      </c>
      <c r="H3787" s="47">
        <v>18.649999999999999</v>
      </c>
      <c r="I3787" s="51">
        <f t="shared" si="428"/>
        <v>0.66893830703012913</v>
      </c>
      <c r="J3787" s="51">
        <f t="shared" ca="1" si="429"/>
        <v>1</v>
      </c>
      <c r="K3787" s="47">
        <f t="shared" si="430"/>
        <v>18.48</v>
      </c>
      <c r="L3787" s="47">
        <f t="shared" si="431"/>
        <v>18.690000000000001</v>
      </c>
      <c r="M3787" s="47">
        <f t="shared" si="432"/>
        <v>18.48</v>
      </c>
      <c r="N3787" s="47">
        <f t="shared" si="433"/>
        <v>18.649999999999999</v>
      </c>
      <c r="O3787" s="48">
        <f t="shared" ca="1" si="434"/>
        <v>1062000</v>
      </c>
    </row>
    <row r="3788" spans="1:15" x14ac:dyDescent="0.25">
      <c r="A3788">
        <v>3773</v>
      </c>
      <c r="B3788" s="84">
        <v>36474</v>
      </c>
      <c r="C3788" s="47">
        <v>28.44</v>
      </c>
      <c r="D3788" s="47">
        <v>28.56</v>
      </c>
      <c r="E3788" s="47">
        <v>27.75</v>
      </c>
      <c r="F3788" s="47">
        <v>27.81</v>
      </c>
      <c r="G3788" s="48">
        <v>957300</v>
      </c>
      <c r="H3788" s="47">
        <v>18.61</v>
      </c>
      <c r="I3788" s="51">
        <f t="shared" si="428"/>
        <v>0.66918374685364979</v>
      </c>
      <c r="J3788" s="51">
        <f t="shared" ca="1" si="429"/>
        <v>1</v>
      </c>
      <c r="K3788" s="47">
        <f t="shared" si="430"/>
        <v>19.03</v>
      </c>
      <c r="L3788" s="47">
        <f t="shared" si="431"/>
        <v>19.11</v>
      </c>
      <c r="M3788" s="47">
        <f t="shared" si="432"/>
        <v>18.57</v>
      </c>
      <c r="N3788" s="47">
        <f t="shared" si="433"/>
        <v>18.61</v>
      </c>
      <c r="O3788" s="48">
        <f t="shared" ca="1" si="434"/>
        <v>957300</v>
      </c>
    </row>
    <row r="3789" spans="1:15" x14ac:dyDescent="0.25">
      <c r="A3789">
        <v>3774</v>
      </c>
      <c r="B3789" s="84">
        <v>36473</v>
      </c>
      <c r="C3789" s="47">
        <v>28.31</v>
      </c>
      <c r="D3789" s="47">
        <v>29.06</v>
      </c>
      <c r="E3789" s="47">
        <v>28.12</v>
      </c>
      <c r="F3789" s="47">
        <v>28.44</v>
      </c>
      <c r="G3789" s="48">
        <v>914300</v>
      </c>
      <c r="H3789" s="47">
        <v>19.03</v>
      </c>
      <c r="I3789" s="51">
        <f t="shared" si="428"/>
        <v>0.66912798874824198</v>
      </c>
      <c r="J3789" s="51">
        <f t="shared" ca="1" si="429"/>
        <v>1</v>
      </c>
      <c r="K3789" s="47">
        <f t="shared" si="430"/>
        <v>18.940000000000001</v>
      </c>
      <c r="L3789" s="47">
        <f t="shared" si="431"/>
        <v>19.440000000000001</v>
      </c>
      <c r="M3789" s="47">
        <f t="shared" si="432"/>
        <v>18.82</v>
      </c>
      <c r="N3789" s="47">
        <f t="shared" si="433"/>
        <v>19.03</v>
      </c>
      <c r="O3789" s="48">
        <f t="shared" ca="1" si="434"/>
        <v>914300</v>
      </c>
    </row>
    <row r="3790" spans="1:15" x14ac:dyDescent="0.25">
      <c r="A3790">
        <v>3775</v>
      </c>
      <c r="B3790" s="84">
        <v>36472</v>
      </c>
      <c r="C3790" s="47">
        <v>27.69</v>
      </c>
      <c r="D3790" s="47">
        <v>28.38</v>
      </c>
      <c r="E3790" s="47">
        <v>27.69</v>
      </c>
      <c r="F3790" s="47">
        <v>28.31</v>
      </c>
      <c r="G3790" s="48">
        <v>606700</v>
      </c>
      <c r="H3790" s="47">
        <v>18.95</v>
      </c>
      <c r="I3790" s="51">
        <f t="shared" si="428"/>
        <v>0.66937477922995403</v>
      </c>
      <c r="J3790" s="51">
        <f t="shared" ca="1" si="429"/>
        <v>1</v>
      </c>
      <c r="K3790" s="47">
        <f t="shared" si="430"/>
        <v>18.53</v>
      </c>
      <c r="L3790" s="47">
        <f t="shared" si="431"/>
        <v>19</v>
      </c>
      <c r="M3790" s="47">
        <f t="shared" si="432"/>
        <v>18.53</v>
      </c>
      <c r="N3790" s="47">
        <f t="shared" si="433"/>
        <v>18.95</v>
      </c>
      <c r="O3790" s="48">
        <f t="shared" ca="1" si="434"/>
        <v>606700</v>
      </c>
    </row>
    <row r="3791" spans="1:15" x14ac:dyDescent="0.25">
      <c r="A3791">
        <v>3776</v>
      </c>
      <c r="B3791" s="84">
        <v>36469</v>
      </c>
      <c r="C3791" s="47">
        <v>27.88</v>
      </c>
      <c r="D3791" s="47">
        <v>28.12</v>
      </c>
      <c r="E3791" s="47">
        <v>27.19</v>
      </c>
      <c r="F3791" s="47">
        <v>27.81</v>
      </c>
      <c r="G3791" s="48">
        <v>1001300</v>
      </c>
      <c r="H3791" s="47">
        <v>18.61</v>
      </c>
      <c r="I3791" s="51">
        <f t="shared" si="428"/>
        <v>0.66918374685364979</v>
      </c>
      <c r="J3791" s="51">
        <f t="shared" ca="1" si="429"/>
        <v>1</v>
      </c>
      <c r="K3791" s="47">
        <f t="shared" si="430"/>
        <v>18.66</v>
      </c>
      <c r="L3791" s="47">
        <f t="shared" si="431"/>
        <v>18.82</v>
      </c>
      <c r="M3791" s="47">
        <f t="shared" si="432"/>
        <v>18.2</v>
      </c>
      <c r="N3791" s="47">
        <f t="shared" si="433"/>
        <v>18.61</v>
      </c>
      <c r="O3791" s="48">
        <f t="shared" ca="1" si="434"/>
        <v>1001300</v>
      </c>
    </row>
    <row r="3792" spans="1:15" x14ac:dyDescent="0.25">
      <c r="A3792">
        <v>3777</v>
      </c>
      <c r="B3792" s="84">
        <v>36468</v>
      </c>
      <c r="C3792" s="47">
        <v>28.25</v>
      </c>
      <c r="D3792" s="47">
        <v>28.31</v>
      </c>
      <c r="E3792" s="47">
        <v>27.25</v>
      </c>
      <c r="F3792" s="47">
        <v>27.5</v>
      </c>
      <c r="G3792" s="48">
        <v>1153000</v>
      </c>
      <c r="H3792" s="47">
        <v>18.399999999999999</v>
      </c>
      <c r="I3792" s="51">
        <f t="shared" si="428"/>
        <v>0.66909090909090907</v>
      </c>
      <c r="J3792" s="51">
        <f t="shared" ca="1" si="429"/>
        <v>1</v>
      </c>
      <c r="K3792" s="47">
        <f t="shared" si="430"/>
        <v>18.899999999999999</v>
      </c>
      <c r="L3792" s="47">
        <f t="shared" si="431"/>
        <v>18.940000000000001</v>
      </c>
      <c r="M3792" s="47">
        <f t="shared" si="432"/>
        <v>18.23</v>
      </c>
      <c r="N3792" s="47">
        <f t="shared" si="433"/>
        <v>18.399999999999999</v>
      </c>
      <c r="O3792" s="48">
        <f t="shared" ca="1" si="434"/>
        <v>1153000</v>
      </c>
    </row>
    <row r="3793" spans="1:15" x14ac:dyDescent="0.25">
      <c r="A3793">
        <v>3778</v>
      </c>
      <c r="B3793" s="84">
        <v>36467</v>
      </c>
      <c r="C3793" s="47">
        <v>29</v>
      </c>
      <c r="D3793" s="47">
        <v>29.12</v>
      </c>
      <c r="E3793" s="47">
        <v>28</v>
      </c>
      <c r="F3793" s="47">
        <v>28</v>
      </c>
      <c r="G3793" s="48">
        <v>1525200</v>
      </c>
      <c r="H3793" s="47">
        <v>18.739999999999998</v>
      </c>
      <c r="I3793" s="51">
        <f t="shared" ref="I3793:I3856" si="435">H3793/F3793</f>
        <v>0.66928571428571426</v>
      </c>
      <c r="J3793" s="51">
        <f t="shared" ref="J3793:J3856" ca="1" si="436">INDEX(OFFSET($T$15,0,0,$S$13+1,1),MATCH(B3793,OFFSET($Q$15,0,0,$S$13+1,1),-1))</f>
        <v>1</v>
      </c>
      <c r="K3793" s="47">
        <f t="shared" ref="K3793:K3856" si="437">ROUND($I3793*C3793,2)</f>
        <v>19.41</v>
      </c>
      <c r="L3793" s="47">
        <f t="shared" ref="L3793:L3856" si="438">ROUND($I3793*D3793,2)</f>
        <v>19.489999999999998</v>
      </c>
      <c r="M3793" s="47">
        <f t="shared" ref="M3793:M3856" si="439">ROUND($I3793*E3793,2)</f>
        <v>18.739999999999998</v>
      </c>
      <c r="N3793" s="47">
        <f t="shared" ref="N3793:N3856" si="440">ROUND($I3793*F3793,2)</f>
        <v>18.739999999999998</v>
      </c>
      <c r="O3793" s="48">
        <f t="shared" ref="O3793:O3856" ca="1" si="441">G3793*J3793</f>
        <v>1525200</v>
      </c>
    </row>
    <row r="3794" spans="1:15" x14ac:dyDescent="0.25">
      <c r="A3794">
        <v>3779</v>
      </c>
      <c r="B3794" s="84">
        <v>36466</v>
      </c>
      <c r="C3794" s="47">
        <v>29</v>
      </c>
      <c r="D3794" s="47">
        <v>29.25</v>
      </c>
      <c r="E3794" s="47">
        <v>28.69</v>
      </c>
      <c r="F3794" s="47">
        <v>28.94</v>
      </c>
      <c r="G3794" s="48">
        <v>1435200</v>
      </c>
      <c r="H3794" s="47">
        <v>19.37</v>
      </c>
      <c r="I3794" s="51">
        <f t="shared" si="435"/>
        <v>0.66931582584657912</v>
      </c>
      <c r="J3794" s="51">
        <f t="shared" ca="1" si="436"/>
        <v>1</v>
      </c>
      <c r="K3794" s="47">
        <f t="shared" si="437"/>
        <v>19.41</v>
      </c>
      <c r="L3794" s="47">
        <f t="shared" si="438"/>
        <v>19.579999999999998</v>
      </c>
      <c r="M3794" s="47">
        <f t="shared" si="439"/>
        <v>19.2</v>
      </c>
      <c r="N3794" s="47">
        <f t="shared" si="440"/>
        <v>19.37</v>
      </c>
      <c r="O3794" s="48">
        <f t="shared" ca="1" si="441"/>
        <v>1435200</v>
      </c>
    </row>
    <row r="3795" spans="1:15" x14ac:dyDescent="0.25">
      <c r="A3795">
        <v>3780</v>
      </c>
      <c r="B3795" s="84">
        <v>36465</v>
      </c>
      <c r="C3795" s="47">
        <v>29.06</v>
      </c>
      <c r="D3795" s="47">
        <v>29.31</v>
      </c>
      <c r="E3795" s="47">
        <v>28.75</v>
      </c>
      <c r="F3795" s="47">
        <v>29.06</v>
      </c>
      <c r="G3795" s="48">
        <v>1805700</v>
      </c>
      <c r="H3795" s="47">
        <v>19.45</v>
      </c>
      <c r="I3795" s="51">
        <f t="shared" si="435"/>
        <v>0.66930488644184449</v>
      </c>
      <c r="J3795" s="51">
        <f t="shared" ca="1" si="436"/>
        <v>1</v>
      </c>
      <c r="K3795" s="47">
        <f t="shared" si="437"/>
        <v>19.45</v>
      </c>
      <c r="L3795" s="47">
        <f t="shared" si="438"/>
        <v>19.62</v>
      </c>
      <c r="M3795" s="47">
        <f t="shared" si="439"/>
        <v>19.239999999999998</v>
      </c>
      <c r="N3795" s="47">
        <f t="shared" si="440"/>
        <v>19.45</v>
      </c>
      <c r="O3795" s="48">
        <f t="shared" ca="1" si="441"/>
        <v>1805700</v>
      </c>
    </row>
    <row r="3796" spans="1:15" x14ac:dyDescent="0.25">
      <c r="A3796">
        <v>3781</v>
      </c>
      <c r="B3796" s="84">
        <v>36462</v>
      </c>
      <c r="C3796" s="47">
        <v>28.38</v>
      </c>
      <c r="D3796" s="47">
        <v>29.44</v>
      </c>
      <c r="E3796" s="47">
        <v>28</v>
      </c>
      <c r="F3796" s="47">
        <v>29.25</v>
      </c>
      <c r="G3796" s="48">
        <v>1732100</v>
      </c>
      <c r="H3796" s="47">
        <v>19.57</v>
      </c>
      <c r="I3796" s="51">
        <f t="shared" si="435"/>
        <v>0.66905982905982908</v>
      </c>
      <c r="J3796" s="51">
        <f t="shared" ca="1" si="436"/>
        <v>1</v>
      </c>
      <c r="K3796" s="47">
        <f t="shared" si="437"/>
        <v>18.989999999999998</v>
      </c>
      <c r="L3796" s="47">
        <f t="shared" si="438"/>
        <v>19.7</v>
      </c>
      <c r="M3796" s="47">
        <f t="shared" si="439"/>
        <v>18.73</v>
      </c>
      <c r="N3796" s="47">
        <f t="shared" si="440"/>
        <v>19.57</v>
      </c>
      <c r="O3796" s="48">
        <f t="shared" ca="1" si="441"/>
        <v>1732100</v>
      </c>
    </row>
    <row r="3797" spans="1:15" x14ac:dyDescent="0.25">
      <c r="A3797">
        <v>3782</v>
      </c>
      <c r="B3797" s="84">
        <v>36461</v>
      </c>
      <c r="C3797" s="47">
        <v>27.25</v>
      </c>
      <c r="D3797" s="47">
        <v>28.75</v>
      </c>
      <c r="E3797" s="47">
        <v>27.25</v>
      </c>
      <c r="F3797" s="47">
        <v>27.62</v>
      </c>
      <c r="G3797" s="48">
        <v>1826000</v>
      </c>
      <c r="H3797" s="47">
        <v>18.489999999999998</v>
      </c>
      <c r="I3797" s="51">
        <f t="shared" si="435"/>
        <v>0.66944243301955098</v>
      </c>
      <c r="J3797" s="51">
        <f t="shared" ca="1" si="436"/>
        <v>1</v>
      </c>
      <c r="K3797" s="47">
        <f t="shared" si="437"/>
        <v>18.239999999999998</v>
      </c>
      <c r="L3797" s="47">
        <f t="shared" si="438"/>
        <v>19.25</v>
      </c>
      <c r="M3797" s="47">
        <f t="shared" si="439"/>
        <v>18.239999999999998</v>
      </c>
      <c r="N3797" s="47">
        <f t="shared" si="440"/>
        <v>18.489999999999998</v>
      </c>
      <c r="O3797" s="48">
        <f t="shared" ca="1" si="441"/>
        <v>1826000</v>
      </c>
    </row>
    <row r="3798" spans="1:15" x14ac:dyDescent="0.25">
      <c r="A3798">
        <v>3783</v>
      </c>
      <c r="B3798" s="84">
        <v>36460</v>
      </c>
      <c r="C3798" s="47">
        <v>26.94</v>
      </c>
      <c r="D3798" s="47">
        <v>27.38</v>
      </c>
      <c r="E3798" s="47">
        <v>26.56</v>
      </c>
      <c r="F3798" s="47">
        <v>27.12</v>
      </c>
      <c r="G3798" s="48">
        <v>1752000</v>
      </c>
      <c r="H3798" s="47">
        <v>18.149999999999999</v>
      </c>
      <c r="I3798" s="51">
        <f t="shared" si="435"/>
        <v>0.66924778761061943</v>
      </c>
      <c r="J3798" s="51">
        <f t="shared" ca="1" si="436"/>
        <v>1</v>
      </c>
      <c r="K3798" s="47">
        <f t="shared" si="437"/>
        <v>18.03</v>
      </c>
      <c r="L3798" s="47">
        <f t="shared" si="438"/>
        <v>18.32</v>
      </c>
      <c r="M3798" s="47">
        <f t="shared" si="439"/>
        <v>17.78</v>
      </c>
      <c r="N3798" s="47">
        <f t="shared" si="440"/>
        <v>18.149999999999999</v>
      </c>
      <c r="O3798" s="48">
        <f t="shared" ca="1" si="441"/>
        <v>1752000</v>
      </c>
    </row>
    <row r="3799" spans="1:15" x14ac:dyDescent="0.25">
      <c r="A3799">
        <v>3784</v>
      </c>
      <c r="B3799" s="84">
        <v>36459</v>
      </c>
      <c r="C3799" s="47">
        <v>28.5</v>
      </c>
      <c r="D3799" s="47">
        <v>28.62</v>
      </c>
      <c r="E3799" s="47">
        <v>26.5</v>
      </c>
      <c r="F3799" s="47">
        <v>26.5</v>
      </c>
      <c r="G3799" s="48">
        <v>3070800</v>
      </c>
      <c r="H3799" s="47">
        <v>17.73</v>
      </c>
      <c r="I3799" s="51">
        <f t="shared" si="435"/>
        <v>0.66905660377358489</v>
      </c>
      <c r="J3799" s="51">
        <f t="shared" ca="1" si="436"/>
        <v>1</v>
      </c>
      <c r="K3799" s="47">
        <f t="shared" si="437"/>
        <v>19.07</v>
      </c>
      <c r="L3799" s="47">
        <f t="shared" si="438"/>
        <v>19.149999999999999</v>
      </c>
      <c r="M3799" s="47">
        <f t="shared" si="439"/>
        <v>17.73</v>
      </c>
      <c r="N3799" s="47">
        <f t="shared" si="440"/>
        <v>17.73</v>
      </c>
      <c r="O3799" s="48">
        <f t="shared" ca="1" si="441"/>
        <v>3070800</v>
      </c>
    </row>
    <row r="3800" spans="1:15" x14ac:dyDescent="0.25">
      <c r="A3800">
        <v>3785</v>
      </c>
      <c r="B3800" s="84">
        <v>36458</v>
      </c>
      <c r="C3800" s="47">
        <v>30.19</v>
      </c>
      <c r="D3800" s="47">
        <v>30.19</v>
      </c>
      <c r="E3800" s="47">
        <v>28.81</v>
      </c>
      <c r="F3800" s="47">
        <v>28.88</v>
      </c>
      <c r="G3800" s="48">
        <v>2045300</v>
      </c>
      <c r="H3800" s="47">
        <v>19.32</v>
      </c>
      <c r="I3800" s="51">
        <f t="shared" si="435"/>
        <v>0.66897506925207761</v>
      </c>
      <c r="J3800" s="51">
        <f t="shared" ca="1" si="436"/>
        <v>1</v>
      </c>
      <c r="K3800" s="47">
        <f t="shared" si="437"/>
        <v>20.2</v>
      </c>
      <c r="L3800" s="47">
        <f t="shared" si="438"/>
        <v>20.2</v>
      </c>
      <c r="M3800" s="47">
        <f t="shared" si="439"/>
        <v>19.27</v>
      </c>
      <c r="N3800" s="47">
        <f t="shared" si="440"/>
        <v>19.32</v>
      </c>
      <c r="O3800" s="48">
        <f t="shared" ca="1" si="441"/>
        <v>2045300</v>
      </c>
    </row>
    <row r="3801" spans="1:15" x14ac:dyDescent="0.25">
      <c r="A3801">
        <v>3786</v>
      </c>
      <c r="B3801" s="84">
        <v>36455</v>
      </c>
      <c r="C3801" s="47">
        <v>29.5</v>
      </c>
      <c r="D3801" s="47">
        <v>30.94</v>
      </c>
      <c r="E3801" s="47">
        <v>29.06</v>
      </c>
      <c r="F3801" s="47">
        <v>30.06</v>
      </c>
      <c r="G3801" s="48">
        <v>2873700</v>
      </c>
      <c r="H3801" s="47">
        <v>20.12</v>
      </c>
      <c r="I3801" s="51">
        <f t="shared" si="435"/>
        <v>0.66932801064537595</v>
      </c>
      <c r="J3801" s="51">
        <f t="shared" ca="1" si="436"/>
        <v>1</v>
      </c>
      <c r="K3801" s="47">
        <f t="shared" si="437"/>
        <v>19.75</v>
      </c>
      <c r="L3801" s="47">
        <f t="shared" si="438"/>
        <v>20.71</v>
      </c>
      <c r="M3801" s="47">
        <f t="shared" si="439"/>
        <v>19.45</v>
      </c>
      <c r="N3801" s="47">
        <f t="shared" si="440"/>
        <v>20.12</v>
      </c>
      <c r="O3801" s="48">
        <f t="shared" ca="1" si="441"/>
        <v>2873700</v>
      </c>
    </row>
    <row r="3802" spans="1:15" x14ac:dyDescent="0.25">
      <c r="A3802">
        <v>3787</v>
      </c>
      <c r="B3802" s="84">
        <v>36454</v>
      </c>
      <c r="C3802" s="47">
        <v>28.81</v>
      </c>
      <c r="D3802" s="47">
        <v>29.62</v>
      </c>
      <c r="E3802" s="47">
        <v>28.19</v>
      </c>
      <c r="F3802" s="47">
        <v>29.25</v>
      </c>
      <c r="G3802" s="48">
        <v>1478100</v>
      </c>
      <c r="H3802" s="47">
        <v>19.57</v>
      </c>
      <c r="I3802" s="51">
        <f t="shared" si="435"/>
        <v>0.66905982905982908</v>
      </c>
      <c r="J3802" s="51">
        <f t="shared" ca="1" si="436"/>
        <v>1</v>
      </c>
      <c r="K3802" s="47">
        <f t="shared" si="437"/>
        <v>19.28</v>
      </c>
      <c r="L3802" s="47">
        <f t="shared" si="438"/>
        <v>19.82</v>
      </c>
      <c r="M3802" s="47">
        <f t="shared" si="439"/>
        <v>18.86</v>
      </c>
      <c r="N3802" s="47">
        <f t="shared" si="440"/>
        <v>19.57</v>
      </c>
      <c r="O3802" s="48">
        <f t="shared" ca="1" si="441"/>
        <v>1478100</v>
      </c>
    </row>
    <row r="3803" spans="1:15" x14ac:dyDescent="0.25">
      <c r="A3803">
        <v>3788</v>
      </c>
      <c r="B3803" s="84">
        <v>36453</v>
      </c>
      <c r="C3803" s="47">
        <v>29.38</v>
      </c>
      <c r="D3803" s="47">
        <v>29.5</v>
      </c>
      <c r="E3803" s="47">
        <v>28.38</v>
      </c>
      <c r="F3803" s="47">
        <v>29.06</v>
      </c>
      <c r="G3803" s="48">
        <v>2778200</v>
      </c>
      <c r="H3803" s="47">
        <v>19.45</v>
      </c>
      <c r="I3803" s="51">
        <f t="shared" si="435"/>
        <v>0.66930488644184449</v>
      </c>
      <c r="J3803" s="51">
        <f t="shared" ca="1" si="436"/>
        <v>1</v>
      </c>
      <c r="K3803" s="47">
        <f t="shared" si="437"/>
        <v>19.66</v>
      </c>
      <c r="L3803" s="47">
        <f t="shared" si="438"/>
        <v>19.739999999999998</v>
      </c>
      <c r="M3803" s="47">
        <f t="shared" si="439"/>
        <v>18.989999999999998</v>
      </c>
      <c r="N3803" s="47">
        <f t="shared" si="440"/>
        <v>19.45</v>
      </c>
      <c r="O3803" s="48">
        <f t="shared" ca="1" si="441"/>
        <v>2778200</v>
      </c>
    </row>
    <row r="3804" spans="1:15" x14ac:dyDescent="0.25">
      <c r="A3804">
        <v>3789</v>
      </c>
      <c r="B3804" s="84">
        <v>36452</v>
      </c>
      <c r="C3804" s="47">
        <v>31.5</v>
      </c>
      <c r="D3804" s="47">
        <v>31.62</v>
      </c>
      <c r="E3804" s="47">
        <v>27.69</v>
      </c>
      <c r="F3804" s="47">
        <v>28.62</v>
      </c>
      <c r="G3804" s="48">
        <v>5951700</v>
      </c>
      <c r="H3804" s="47">
        <v>19.16</v>
      </c>
      <c r="I3804" s="51">
        <f t="shared" si="435"/>
        <v>0.66946191474493355</v>
      </c>
      <c r="J3804" s="51">
        <f t="shared" ca="1" si="436"/>
        <v>1</v>
      </c>
      <c r="K3804" s="47">
        <f t="shared" si="437"/>
        <v>21.09</v>
      </c>
      <c r="L3804" s="47">
        <f t="shared" si="438"/>
        <v>21.17</v>
      </c>
      <c r="M3804" s="47">
        <f t="shared" si="439"/>
        <v>18.54</v>
      </c>
      <c r="N3804" s="47">
        <f t="shared" si="440"/>
        <v>19.16</v>
      </c>
      <c r="O3804" s="48">
        <f t="shared" ca="1" si="441"/>
        <v>5951700</v>
      </c>
    </row>
    <row r="3805" spans="1:15" x14ac:dyDescent="0.25">
      <c r="A3805">
        <v>3790</v>
      </c>
      <c r="B3805" s="84">
        <v>36451</v>
      </c>
      <c r="C3805" s="47">
        <v>27.5</v>
      </c>
      <c r="D3805" s="47">
        <v>30.12</v>
      </c>
      <c r="E3805" s="47">
        <v>27.38</v>
      </c>
      <c r="F3805" s="47">
        <v>29.88</v>
      </c>
      <c r="G3805" s="48">
        <v>5610400</v>
      </c>
      <c r="H3805" s="47">
        <v>19.989999999999998</v>
      </c>
      <c r="I3805" s="51">
        <f t="shared" si="435"/>
        <v>0.66900937081659972</v>
      </c>
      <c r="J3805" s="51">
        <f t="shared" ca="1" si="436"/>
        <v>1</v>
      </c>
      <c r="K3805" s="47">
        <f t="shared" si="437"/>
        <v>18.399999999999999</v>
      </c>
      <c r="L3805" s="47">
        <f t="shared" si="438"/>
        <v>20.149999999999999</v>
      </c>
      <c r="M3805" s="47">
        <f t="shared" si="439"/>
        <v>18.32</v>
      </c>
      <c r="N3805" s="47">
        <f t="shared" si="440"/>
        <v>19.989999999999998</v>
      </c>
      <c r="O3805" s="48">
        <f t="shared" ca="1" si="441"/>
        <v>5610400</v>
      </c>
    </row>
    <row r="3806" spans="1:15" x14ac:dyDescent="0.25">
      <c r="A3806">
        <v>3791</v>
      </c>
      <c r="B3806" s="84">
        <v>36448</v>
      </c>
      <c r="C3806" s="47">
        <v>25.88</v>
      </c>
      <c r="D3806" s="47">
        <v>29.25</v>
      </c>
      <c r="E3806" s="47">
        <v>25</v>
      </c>
      <c r="F3806" s="47">
        <v>26.62</v>
      </c>
      <c r="G3806" s="48">
        <v>7309500</v>
      </c>
      <c r="H3806" s="47">
        <v>17.82</v>
      </c>
      <c r="I3806" s="51">
        <f t="shared" si="435"/>
        <v>0.66942148760330578</v>
      </c>
      <c r="J3806" s="51">
        <f t="shared" ca="1" si="436"/>
        <v>1</v>
      </c>
      <c r="K3806" s="47">
        <f t="shared" si="437"/>
        <v>17.32</v>
      </c>
      <c r="L3806" s="47">
        <f t="shared" si="438"/>
        <v>19.579999999999998</v>
      </c>
      <c r="M3806" s="47">
        <f t="shared" si="439"/>
        <v>16.739999999999998</v>
      </c>
      <c r="N3806" s="47">
        <f t="shared" si="440"/>
        <v>17.82</v>
      </c>
      <c r="O3806" s="48">
        <f t="shared" ca="1" si="441"/>
        <v>7309500</v>
      </c>
    </row>
    <row r="3807" spans="1:15" x14ac:dyDescent="0.25">
      <c r="A3807">
        <v>3792</v>
      </c>
      <c r="B3807" s="84">
        <v>36447</v>
      </c>
      <c r="C3807" s="47">
        <v>23</v>
      </c>
      <c r="D3807" s="47">
        <v>25.75</v>
      </c>
      <c r="E3807" s="47">
        <v>22.5</v>
      </c>
      <c r="F3807" s="47">
        <v>25</v>
      </c>
      <c r="G3807" s="48">
        <v>8919200</v>
      </c>
      <c r="H3807" s="47">
        <v>16.73</v>
      </c>
      <c r="I3807" s="51">
        <f t="shared" si="435"/>
        <v>0.66920000000000002</v>
      </c>
      <c r="J3807" s="51">
        <f t="shared" ca="1" si="436"/>
        <v>1</v>
      </c>
      <c r="K3807" s="47">
        <f t="shared" si="437"/>
        <v>15.39</v>
      </c>
      <c r="L3807" s="47">
        <f t="shared" si="438"/>
        <v>17.23</v>
      </c>
      <c r="M3807" s="47">
        <f t="shared" si="439"/>
        <v>15.06</v>
      </c>
      <c r="N3807" s="47">
        <f t="shared" si="440"/>
        <v>16.73</v>
      </c>
      <c r="O3807" s="48">
        <f t="shared" ca="1" si="441"/>
        <v>8919200</v>
      </c>
    </row>
    <row r="3808" spans="1:15" x14ac:dyDescent="0.25">
      <c r="A3808">
        <v>3793</v>
      </c>
      <c r="B3808" s="84">
        <v>36446</v>
      </c>
      <c r="C3808" s="47">
        <v>24.88</v>
      </c>
      <c r="D3808" s="47">
        <v>24.94</v>
      </c>
      <c r="E3808" s="47">
        <v>22.19</v>
      </c>
      <c r="F3808" s="47">
        <v>22.62</v>
      </c>
      <c r="G3808" s="48">
        <v>12325400</v>
      </c>
      <c r="H3808" s="47">
        <v>15.14</v>
      </c>
      <c r="I3808" s="51">
        <f t="shared" si="435"/>
        <v>0.66931918656056588</v>
      </c>
      <c r="J3808" s="51">
        <f t="shared" ca="1" si="436"/>
        <v>1</v>
      </c>
      <c r="K3808" s="47">
        <f t="shared" si="437"/>
        <v>16.649999999999999</v>
      </c>
      <c r="L3808" s="47">
        <f t="shared" si="438"/>
        <v>16.690000000000001</v>
      </c>
      <c r="M3808" s="47">
        <f t="shared" si="439"/>
        <v>14.85</v>
      </c>
      <c r="N3808" s="47">
        <f t="shared" si="440"/>
        <v>15.14</v>
      </c>
      <c r="O3808" s="48">
        <f t="shared" ca="1" si="441"/>
        <v>12325400</v>
      </c>
    </row>
    <row r="3809" spans="1:15" x14ac:dyDescent="0.25">
      <c r="A3809">
        <v>3794</v>
      </c>
      <c r="B3809" s="84">
        <v>36445</v>
      </c>
      <c r="C3809" s="47">
        <v>25</v>
      </c>
      <c r="D3809" s="47">
        <v>25.06</v>
      </c>
      <c r="E3809" s="47">
        <v>23.38</v>
      </c>
      <c r="F3809" s="47">
        <v>24.25</v>
      </c>
      <c r="G3809" s="48">
        <v>4288800</v>
      </c>
      <c r="H3809" s="47">
        <v>16.23</v>
      </c>
      <c r="I3809" s="51">
        <f t="shared" si="435"/>
        <v>0.66927835051546392</v>
      </c>
      <c r="J3809" s="51">
        <f t="shared" ca="1" si="436"/>
        <v>1</v>
      </c>
      <c r="K3809" s="47">
        <f t="shared" si="437"/>
        <v>16.73</v>
      </c>
      <c r="L3809" s="47">
        <f t="shared" si="438"/>
        <v>16.77</v>
      </c>
      <c r="M3809" s="47">
        <f t="shared" si="439"/>
        <v>15.65</v>
      </c>
      <c r="N3809" s="47">
        <f t="shared" si="440"/>
        <v>16.23</v>
      </c>
      <c r="O3809" s="48">
        <f t="shared" ca="1" si="441"/>
        <v>4288800</v>
      </c>
    </row>
    <row r="3810" spans="1:15" x14ac:dyDescent="0.25">
      <c r="A3810">
        <v>3795</v>
      </c>
      <c r="B3810" s="84">
        <v>36444</v>
      </c>
      <c r="C3810" s="47">
        <v>43.5</v>
      </c>
      <c r="D3810" s="47">
        <v>43.5</v>
      </c>
      <c r="E3810" s="47">
        <v>42.88</v>
      </c>
      <c r="F3810" s="47">
        <v>43</v>
      </c>
      <c r="G3810" s="48">
        <v>1073100</v>
      </c>
      <c r="H3810" s="47">
        <v>28.78</v>
      </c>
      <c r="I3810" s="51">
        <f t="shared" si="435"/>
        <v>0.66930232558139535</v>
      </c>
      <c r="J3810" s="51">
        <f t="shared" ca="1" si="436"/>
        <v>1</v>
      </c>
      <c r="K3810" s="47">
        <f t="shared" si="437"/>
        <v>29.11</v>
      </c>
      <c r="L3810" s="47">
        <f t="shared" si="438"/>
        <v>29.11</v>
      </c>
      <c r="M3810" s="47">
        <f t="shared" si="439"/>
        <v>28.7</v>
      </c>
      <c r="N3810" s="47">
        <f t="shared" si="440"/>
        <v>28.78</v>
      </c>
      <c r="O3810" s="48">
        <f t="shared" ca="1" si="441"/>
        <v>1073100</v>
      </c>
    </row>
    <row r="3811" spans="1:15" x14ac:dyDescent="0.25">
      <c r="A3811">
        <v>3796</v>
      </c>
      <c r="B3811" s="84">
        <v>36441</v>
      </c>
      <c r="C3811" s="47">
        <v>46.12</v>
      </c>
      <c r="D3811" s="47">
        <v>46.12</v>
      </c>
      <c r="E3811" s="47">
        <v>43.38</v>
      </c>
      <c r="F3811" s="47">
        <v>43.5</v>
      </c>
      <c r="G3811" s="48">
        <v>1905500</v>
      </c>
      <c r="H3811" s="47">
        <v>29.11</v>
      </c>
      <c r="I3811" s="51">
        <f t="shared" si="435"/>
        <v>0.66919540229885055</v>
      </c>
      <c r="J3811" s="51">
        <f t="shared" ca="1" si="436"/>
        <v>1</v>
      </c>
      <c r="K3811" s="47">
        <f t="shared" si="437"/>
        <v>30.86</v>
      </c>
      <c r="L3811" s="47">
        <f t="shared" si="438"/>
        <v>30.86</v>
      </c>
      <c r="M3811" s="47">
        <f t="shared" si="439"/>
        <v>29.03</v>
      </c>
      <c r="N3811" s="47">
        <f t="shared" si="440"/>
        <v>29.11</v>
      </c>
      <c r="O3811" s="48">
        <f t="shared" ca="1" si="441"/>
        <v>1905500</v>
      </c>
    </row>
    <row r="3812" spans="1:15" x14ac:dyDescent="0.25">
      <c r="A3812">
        <v>3797</v>
      </c>
      <c r="B3812" s="84">
        <v>36440</v>
      </c>
      <c r="C3812" s="47">
        <v>47.12</v>
      </c>
      <c r="D3812" s="47">
        <v>47.12</v>
      </c>
      <c r="E3812" s="47">
        <v>46.06</v>
      </c>
      <c r="F3812" s="47">
        <v>46.06</v>
      </c>
      <c r="G3812" s="48">
        <v>944000</v>
      </c>
      <c r="H3812" s="47">
        <v>30.83</v>
      </c>
      <c r="I3812" s="51">
        <f t="shared" si="435"/>
        <v>0.66934433347807198</v>
      </c>
      <c r="J3812" s="51">
        <f t="shared" ca="1" si="436"/>
        <v>1</v>
      </c>
      <c r="K3812" s="47">
        <f t="shared" si="437"/>
        <v>31.54</v>
      </c>
      <c r="L3812" s="47">
        <f t="shared" si="438"/>
        <v>31.54</v>
      </c>
      <c r="M3812" s="47">
        <f t="shared" si="439"/>
        <v>30.83</v>
      </c>
      <c r="N3812" s="47">
        <f t="shared" si="440"/>
        <v>30.83</v>
      </c>
      <c r="O3812" s="48">
        <f t="shared" ca="1" si="441"/>
        <v>944000</v>
      </c>
    </row>
    <row r="3813" spans="1:15" x14ac:dyDescent="0.25">
      <c r="A3813">
        <v>3798</v>
      </c>
      <c r="B3813" s="84">
        <v>36439</v>
      </c>
      <c r="C3813" s="47">
        <v>47.69</v>
      </c>
      <c r="D3813" s="47">
        <v>47.88</v>
      </c>
      <c r="E3813" s="47">
        <v>46.56</v>
      </c>
      <c r="F3813" s="47">
        <v>47.06</v>
      </c>
      <c r="G3813" s="48">
        <v>844800</v>
      </c>
      <c r="H3813" s="47">
        <v>31.49</v>
      </c>
      <c r="I3813" s="51">
        <f t="shared" si="435"/>
        <v>0.66914577135571607</v>
      </c>
      <c r="J3813" s="51">
        <f t="shared" ca="1" si="436"/>
        <v>1</v>
      </c>
      <c r="K3813" s="47">
        <f t="shared" si="437"/>
        <v>31.91</v>
      </c>
      <c r="L3813" s="47">
        <f t="shared" si="438"/>
        <v>32.04</v>
      </c>
      <c r="M3813" s="47">
        <f t="shared" si="439"/>
        <v>31.16</v>
      </c>
      <c r="N3813" s="47">
        <f t="shared" si="440"/>
        <v>31.49</v>
      </c>
      <c r="O3813" s="48">
        <f t="shared" ca="1" si="441"/>
        <v>844800</v>
      </c>
    </row>
    <row r="3814" spans="1:15" x14ac:dyDescent="0.25">
      <c r="A3814">
        <v>3799</v>
      </c>
      <c r="B3814" s="84">
        <v>36438</v>
      </c>
      <c r="C3814" s="47">
        <v>48.38</v>
      </c>
      <c r="D3814" s="47">
        <v>48.38</v>
      </c>
      <c r="E3814" s="47">
        <v>47.62</v>
      </c>
      <c r="F3814" s="47">
        <v>47.75</v>
      </c>
      <c r="G3814" s="48">
        <v>750300</v>
      </c>
      <c r="H3814" s="47">
        <v>31.95</v>
      </c>
      <c r="I3814" s="51">
        <f t="shared" si="435"/>
        <v>0.66910994764397902</v>
      </c>
      <c r="J3814" s="51">
        <f t="shared" ca="1" si="436"/>
        <v>1</v>
      </c>
      <c r="K3814" s="47">
        <f t="shared" si="437"/>
        <v>32.369999999999997</v>
      </c>
      <c r="L3814" s="47">
        <f t="shared" si="438"/>
        <v>32.369999999999997</v>
      </c>
      <c r="M3814" s="47">
        <f t="shared" si="439"/>
        <v>31.86</v>
      </c>
      <c r="N3814" s="47">
        <f t="shared" si="440"/>
        <v>31.95</v>
      </c>
      <c r="O3814" s="48">
        <f t="shared" ca="1" si="441"/>
        <v>750300</v>
      </c>
    </row>
    <row r="3815" spans="1:15" x14ac:dyDescent="0.25">
      <c r="A3815">
        <v>3800</v>
      </c>
      <c r="B3815" s="84">
        <v>36437</v>
      </c>
      <c r="C3815" s="47">
        <v>49</v>
      </c>
      <c r="D3815" s="47">
        <v>49.12</v>
      </c>
      <c r="E3815" s="47">
        <v>48</v>
      </c>
      <c r="F3815" s="47">
        <v>48</v>
      </c>
      <c r="G3815" s="48">
        <v>685500</v>
      </c>
      <c r="H3815" s="47">
        <v>32.119999999999997</v>
      </c>
      <c r="I3815" s="51">
        <f t="shared" si="435"/>
        <v>0.66916666666666658</v>
      </c>
      <c r="J3815" s="51">
        <f t="shared" ca="1" si="436"/>
        <v>1</v>
      </c>
      <c r="K3815" s="47">
        <f t="shared" si="437"/>
        <v>32.79</v>
      </c>
      <c r="L3815" s="47">
        <f t="shared" si="438"/>
        <v>32.869999999999997</v>
      </c>
      <c r="M3815" s="47">
        <f t="shared" si="439"/>
        <v>32.119999999999997</v>
      </c>
      <c r="N3815" s="47">
        <f t="shared" si="440"/>
        <v>32.119999999999997</v>
      </c>
      <c r="O3815" s="48">
        <f t="shared" ca="1" si="441"/>
        <v>685500</v>
      </c>
    </row>
    <row r="3816" spans="1:15" x14ac:dyDescent="0.25">
      <c r="A3816">
        <v>3801</v>
      </c>
      <c r="B3816" s="84">
        <v>36434</v>
      </c>
      <c r="C3816" s="47">
        <v>49.88</v>
      </c>
      <c r="D3816" s="47">
        <v>49.88</v>
      </c>
      <c r="E3816" s="47">
        <v>48.06</v>
      </c>
      <c r="F3816" s="47">
        <v>48.81</v>
      </c>
      <c r="G3816" s="48">
        <v>1340600</v>
      </c>
      <c r="H3816" s="47">
        <v>32.67</v>
      </c>
      <c r="I3816" s="51">
        <f t="shared" si="435"/>
        <v>0.66933005531653356</v>
      </c>
      <c r="J3816" s="51">
        <f t="shared" ca="1" si="436"/>
        <v>1</v>
      </c>
      <c r="K3816" s="47">
        <f t="shared" si="437"/>
        <v>33.39</v>
      </c>
      <c r="L3816" s="47">
        <f t="shared" si="438"/>
        <v>33.39</v>
      </c>
      <c r="M3816" s="47">
        <f t="shared" si="439"/>
        <v>32.17</v>
      </c>
      <c r="N3816" s="47">
        <f t="shared" si="440"/>
        <v>32.67</v>
      </c>
      <c r="O3816" s="48">
        <f t="shared" ca="1" si="441"/>
        <v>1340600</v>
      </c>
    </row>
    <row r="3817" spans="1:15" x14ac:dyDescent="0.25">
      <c r="A3817">
        <v>3802</v>
      </c>
      <c r="B3817" s="84">
        <v>36433</v>
      </c>
      <c r="C3817" s="47">
        <v>48.88</v>
      </c>
      <c r="D3817" s="47">
        <v>51.12</v>
      </c>
      <c r="E3817" s="47">
        <v>48.88</v>
      </c>
      <c r="F3817" s="47">
        <v>49.62</v>
      </c>
      <c r="G3817" s="48">
        <v>1567100</v>
      </c>
      <c r="H3817" s="47">
        <v>33.21</v>
      </c>
      <c r="I3817" s="51">
        <f t="shared" si="435"/>
        <v>0.66928657799274494</v>
      </c>
      <c r="J3817" s="51">
        <f t="shared" ca="1" si="436"/>
        <v>1</v>
      </c>
      <c r="K3817" s="47">
        <f t="shared" si="437"/>
        <v>32.71</v>
      </c>
      <c r="L3817" s="47">
        <f t="shared" si="438"/>
        <v>34.21</v>
      </c>
      <c r="M3817" s="47">
        <f t="shared" si="439"/>
        <v>32.71</v>
      </c>
      <c r="N3817" s="47">
        <f t="shared" si="440"/>
        <v>33.21</v>
      </c>
      <c r="O3817" s="48">
        <f t="shared" ca="1" si="441"/>
        <v>1567100</v>
      </c>
    </row>
    <row r="3818" spans="1:15" x14ac:dyDescent="0.25">
      <c r="A3818">
        <v>3803</v>
      </c>
      <c r="B3818" s="84">
        <v>36432</v>
      </c>
      <c r="C3818" s="47">
        <v>47.5</v>
      </c>
      <c r="D3818" s="47">
        <v>49.31</v>
      </c>
      <c r="E3818" s="47">
        <v>46.62</v>
      </c>
      <c r="F3818" s="47">
        <v>48.31</v>
      </c>
      <c r="G3818" s="48">
        <v>1992100</v>
      </c>
      <c r="H3818" s="47">
        <v>32.33</v>
      </c>
      <c r="I3818" s="51">
        <f t="shared" si="435"/>
        <v>0.66921962326640438</v>
      </c>
      <c r="J3818" s="51">
        <f t="shared" ca="1" si="436"/>
        <v>1</v>
      </c>
      <c r="K3818" s="47">
        <f t="shared" si="437"/>
        <v>31.79</v>
      </c>
      <c r="L3818" s="47">
        <f t="shared" si="438"/>
        <v>33</v>
      </c>
      <c r="M3818" s="47">
        <f t="shared" si="439"/>
        <v>31.2</v>
      </c>
      <c r="N3818" s="47">
        <f t="shared" si="440"/>
        <v>32.33</v>
      </c>
      <c r="O3818" s="48">
        <f t="shared" ca="1" si="441"/>
        <v>1992100</v>
      </c>
    </row>
    <row r="3819" spans="1:15" x14ac:dyDescent="0.25">
      <c r="A3819">
        <v>3804</v>
      </c>
      <c r="B3819" s="84">
        <v>36431</v>
      </c>
      <c r="C3819" s="47">
        <v>46</v>
      </c>
      <c r="D3819" s="47">
        <v>47.19</v>
      </c>
      <c r="E3819" s="47">
        <v>45.62</v>
      </c>
      <c r="F3819" s="47">
        <v>47</v>
      </c>
      <c r="G3819" s="48">
        <v>1338900</v>
      </c>
      <c r="H3819" s="47">
        <v>31.32</v>
      </c>
      <c r="I3819" s="51">
        <f t="shared" si="435"/>
        <v>0.66638297872340424</v>
      </c>
      <c r="J3819" s="51">
        <f t="shared" ca="1" si="436"/>
        <v>1</v>
      </c>
      <c r="K3819" s="47">
        <f t="shared" si="437"/>
        <v>30.65</v>
      </c>
      <c r="L3819" s="47">
        <f t="shared" si="438"/>
        <v>31.45</v>
      </c>
      <c r="M3819" s="47">
        <f t="shared" si="439"/>
        <v>30.4</v>
      </c>
      <c r="N3819" s="47">
        <f t="shared" si="440"/>
        <v>31.32</v>
      </c>
      <c r="O3819" s="48">
        <f t="shared" ca="1" si="441"/>
        <v>1338900</v>
      </c>
    </row>
    <row r="3820" spans="1:15" x14ac:dyDescent="0.25">
      <c r="A3820">
        <v>3805</v>
      </c>
      <c r="B3820" s="84">
        <v>36430</v>
      </c>
      <c r="C3820" s="47">
        <v>45.5</v>
      </c>
      <c r="D3820" s="47">
        <v>45.94</v>
      </c>
      <c r="E3820" s="47">
        <v>45.06</v>
      </c>
      <c r="F3820" s="47">
        <v>45.38</v>
      </c>
      <c r="G3820" s="48">
        <v>1205600</v>
      </c>
      <c r="H3820" s="47">
        <v>30.24</v>
      </c>
      <c r="I3820" s="51">
        <f t="shared" si="435"/>
        <v>0.66637285147642122</v>
      </c>
      <c r="J3820" s="51">
        <f t="shared" ca="1" si="436"/>
        <v>1</v>
      </c>
      <c r="K3820" s="47">
        <f t="shared" si="437"/>
        <v>30.32</v>
      </c>
      <c r="L3820" s="47">
        <f t="shared" si="438"/>
        <v>30.61</v>
      </c>
      <c r="M3820" s="47">
        <f t="shared" si="439"/>
        <v>30.03</v>
      </c>
      <c r="N3820" s="47">
        <f t="shared" si="440"/>
        <v>30.24</v>
      </c>
      <c r="O3820" s="48">
        <f t="shared" ca="1" si="441"/>
        <v>1205600</v>
      </c>
    </row>
    <row r="3821" spans="1:15" x14ac:dyDescent="0.25">
      <c r="A3821">
        <v>3806</v>
      </c>
      <c r="B3821" s="84">
        <v>36427</v>
      </c>
      <c r="C3821" s="47">
        <v>44.81</v>
      </c>
      <c r="D3821" s="47">
        <v>45.62</v>
      </c>
      <c r="E3821" s="47">
        <v>44.5</v>
      </c>
      <c r="F3821" s="47">
        <v>44.5</v>
      </c>
      <c r="G3821" s="48">
        <v>1664300</v>
      </c>
      <c r="H3821" s="47">
        <v>29.65</v>
      </c>
      <c r="I3821" s="51">
        <f t="shared" si="435"/>
        <v>0.66629213483146066</v>
      </c>
      <c r="J3821" s="51">
        <f t="shared" ca="1" si="436"/>
        <v>1</v>
      </c>
      <c r="K3821" s="47">
        <f t="shared" si="437"/>
        <v>29.86</v>
      </c>
      <c r="L3821" s="47">
        <f t="shared" si="438"/>
        <v>30.4</v>
      </c>
      <c r="M3821" s="47">
        <f t="shared" si="439"/>
        <v>29.65</v>
      </c>
      <c r="N3821" s="47">
        <f t="shared" si="440"/>
        <v>29.65</v>
      </c>
      <c r="O3821" s="48">
        <f t="shared" ca="1" si="441"/>
        <v>1664300</v>
      </c>
    </row>
    <row r="3822" spans="1:15" x14ac:dyDescent="0.25">
      <c r="A3822">
        <v>3807</v>
      </c>
      <c r="B3822" s="84">
        <v>36426</v>
      </c>
      <c r="C3822" s="47">
        <v>46.75</v>
      </c>
      <c r="D3822" s="47">
        <v>46.81</v>
      </c>
      <c r="E3822" s="47">
        <v>44.88</v>
      </c>
      <c r="F3822" s="47">
        <v>45.06</v>
      </c>
      <c r="G3822" s="48">
        <v>2094200</v>
      </c>
      <c r="H3822" s="47">
        <v>30.03</v>
      </c>
      <c r="I3822" s="51">
        <f t="shared" si="435"/>
        <v>0.66644474034620504</v>
      </c>
      <c r="J3822" s="51">
        <f t="shared" ca="1" si="436"/>
        <v>1</v>
      </c>
      <c r="K3822" s="47">
        <f t="shared" si="437"/>
        <v>31.16</v>
      </c>
      <c r="L3822" s="47">
        <f t="shared" si="438"/>
        <v>31.2</v>
      </c>
      <c r="M3822" s="47">
        <f t="shared" si="439"/>
        <v>29.91</v>
      </c>
      <c r="N3822" s="47">
        <f t="shared" si="440"/>
        <v>30.03</v>
      </c>
      <c r="O3822" s="48">
        <f t="shared" ca="1" si="441"/>
        <v>2094200</v>
      </c>
    </row>
    <row r="3823" spans="1:15" x14ac:dyDescent="0.25">
      <c r="A3823">
        <v>3808</v>
      </c>
      <c r="B3823" s="84">
        <v>36425</v>
      </c>
      <c r="C3823" s="47">
        <v>47.5</v>
      </c>
      <c r="D3823" s="47">
        <v>47.88</v>
      </c>
      <c r="E3823" s="47">
        <v>46.5</v>
      </c>
      <c r="F3823" s="47">
        <v>47.44</v>
      </c>
      <c r="G3823" s="48">
        <v>1430100</v>
      </c>
      <c r="H3823" s="47">
        <v>31.61</v>
      </c>
      <c r="I3823" s="51">
        <f t="shared" si="435"/>
        <v>0.66631534569983142</v>
      </c>
      <c r="J3823" s="51">
        <f t="shared" ca="1" si="436"/>
        <v>1</v>
      </c>
      <c r="K3823" s="47">
        <f t="shared" si="437"/>
        <v>31.65</v>
      </c>
      <c r="L3823" s="47">
        <f t="shared" si="438"/>
        <v>31.9</v>
      </c>
      <c r="M3823" s="47">
        <f t="shared" si="439"/>
        <v>30.98</v>
      </c>
      <c r="N3823" s="47">
        <f t="shared" si="440"/>
        <v>31.61</v>
      </c>
      <c r="O3823" s="48">
        <f t="shared" ca="1" si="441"/>
        <v>1430100</v>
      </c>
    </row>
    <row r="3824" spans="1:15" x14ac:dyDescent="0.25">
      <c r="A3824">
        <v>3809</v>
      </c>
      <c r="B3824" s="84">
        <v>36424</v>
      </c>
      <c r="C3824" s="47">
        <v>45.75</v>
      </c>
      <c r="D3824" s="47">
        <v>48.44</v>
      </c>
      <c r="E3824" s="47">
        <v>45.69</v>
      </c>
      <c r="F3824" s="47">
        <v>47.38</v>
      </c>
      <c r="G3824" s="48">
        <v>2541700</v>
      </c>
      <c r="H3824" s="47">
        <v>31.57</v>
      </c>
      <c r="I3824" s="51">
        <f t="shared" si="435"/>
        <v>0.66631490080202616</v>
      </c>
      <c r="J3824" s="51">
        <f t="shared" ca="1" si="436"/>
        <v>1</v>
      </c>
      <c r="K3824" s="47">
        <f t="shared" si="437"/>
        <v>30.48</v>
      </c>
      <c r="L3824" s="47">
        <f t="shared" si="438"/>
        <v>32.28</v>
      </c>
      <c r="M3824" s="47">
        <f t="shared" si="439"/>
        <v>30.44</v>
      </c>
      <c r="N3824" s="47">
        <f t="shared" si="440"/>
        <v>31.57</v>
      </c>
      <c r="O3824" s="48">
        <f t="shared" ca="1" si="441"/>
        <v>2541700</v>
      </c>
    </row>
    <row r="3825" spans="1:15" x14ac:dyDescent="0.25">
      <c r="A3825">
        <v>3810</v>
      </c>
      <c r="B3825" s="84">
        <v>36423</v>
      </c>
      <c r="C3825" s="47">
        <v>50.88</v>
      </c>
      <c r="D3825" s="47">
        <v>50.88</v>
      </c>
      <c r="E3825" s="47">
        <v>47.19</v>
      </c>
      <c r="F3825" s="47">
        <v>48</v>
      </c>
      <c r="G3825" s="48">
        <v>3363200</v>
      </c>
      <c r="H3825" s="47">
        <v>31.99</v>
      </c>
      <c r="I3825" s="51">
        <f t="shared" si="435"/>
        <v>0.66645833333333326</v>
      </c>
      <c r="J3825" s="51">
        <f t="shared" ca="1" si="436"/>
        <v>1</v>
      </c>
      <c r="K3825" s="47">
        <f t="shared" si="437"/>
        <v>33.909999999999997</v>
      </c>
      <c r="L3825" s="47">
        <f t="shared" si="438"/>
        <v>33.909999999999997</v>
      </c>
      <c r="M3825" s="47">
        <f t="shared" si="439"/>
        <v>31.45</v>
      </c>
      <c r="N3825" s="47">
        <f t="shared" si="440"/>
        <v>31.99</v>
      </c>
      <c r="O3825" s="48">
        <f t="shared" ca="1" si="441"/>
        <v>3363200</v>
      </c>
    </row>
    <row r="3826" spans="1:15" x14ac:dyDescent="0.25">
      <c r="A3826">
        <v>3811</v>
      </c>
      <c r="B3826" s="84">
        <v>36420</v>
      </c>
      <c r="C3826" s="47">
        <v>53.5</v>
      </c>
      <c r="D3826" s="47">
        <v>53.56</v>
      </c>
      <c r="E3826" s="47">
        <v>50.88</v>
      </c>
      <c r="F3826" s="47">
        <v>50.88</v>
      </c>
      <c r="G3826" s="48">
        <v>3293800</v>
      </c>
      <c r="H3826" s="47">
        <v>33.9</v>
      </c>
      <c r="I3826" s="51">
        <f t="shared" si="435"/>
        <v>0.66627358490566035</v>
      </c>
      <c r="J3826" s="51">
        <f t="shared" ca="1" si="436"/>
        <v>1</v>
      </c>
      <c r="K3826" s="47">
        <f t="shared" si="437"/>
        <v>35.65</v>
      </c>
      <c r="L3826" s="47">
        <f t="shared" si="438"/>
        <v>35.69</v>
      </c>
      <c r="M3826" s="47">
        <f t="shared" si="439"/>
        <v>33.9</v>
      </c>
      <c r="N3826" s="47">
        <f t="shared" si="440"/>
        <v>33.9</v>
      </c>
      <c r="O3826" s="48">
        <f t="shared" ca="1" si="441"/>
        <v>3293800</v>
      </c>
    </row>
    <row r="3827" spans="1:15" x14ac:dyDescent="0.25">
      <c r="A3827">
        <v>3812</v>
      </c>
      <c r="B3827" s="84">
        <v>36419</v>
      </c>
      <c r="C3827" s="47">
        <v>58</v>
      </c>
      <c r="D3827" s="47">
        <v>58.75</v>
      </c>
      <c r="E3827" s="47">
        <v>53</v>
      </c>
      <c r="F3827" s="47">
        <v>53.62</v>
      </c>
      <c r="G3827" s="48">
        <v>4527900</v>
      </c>
      <c r="H3827" s="47">
        <v>35.729999999999997</v>
      </c>
      <c r="I3827" s="51">
        <f t="shared" si="435"/>
        <v>0.66635583737411408</v>
      </c>
      <c r="J3827" s="51">
        <f t="shared" ca="1" si="436"/>
        <v>1</v>
      </c>
      <c r="K3827" s="47">
        <f t="shared" si="437"/>
        <v>38.65</v>
      </c>
      <c r="L3827" s="47">
        <f t="shared" si="438"/>
        <v>39.15</v>
      </c>
      <c r="M3827" s="47">
        <f t="shared" si="439"/>
        <v>35.32</v>
      </c>
      <c r="N3827" s="47">
        <f t="shared" si="440"/>
        <v>35.729999999999997</v>
      </c>
      <c r="O3827" s="48">
        <f t="shared" ca="1" si="441"/>
        <v>4527900</v>
      </c>
    </row>
    <row r="3828" spans="1:15" x14ac:dyDescent="0.25">
      <c r="A3828">
        <v>3813</v>
      </c>
      <c r="B3828" s="84">
        <v>36418</v>
      </c>
      <c r="C3828" s="47">
        <v>62.75</v>
      </c>
      <c r="D3828" s="47">
        <v>63.19</v>
      </c>
      <c r="E3828" s="47">
        <v>60.38</v>
      </c>
      <c r="F3828" s="47">
        <v>60.94</v>
      </c>
      <c r="G3828" s="48">
        <v>2917500</v>
      </c>
      <c r="H3828" s="47">
        <v>40.61</v>
      </c>
      <c r="I3828" s="51">
        <f t="shared" si="435"/>
        <v>0.66639317361339023</v>
      </c>
      <c r="J3828" s="51">
        <f t="shared" ca="1" si="436"/>
        <v>1</v>
      </c>
      <c r="K3828" s="47">
        <f t="shared" si="437"/>
        <v>41.82</v>
      </c>
      <c r="L3828" s="47">
        <f t="shared" si="438"/>
        <v>42.11</v>
      </c>
      <c r="M3828" s="47">
        <f t="shared" si="439"/>
        <v>40.24</v>
      </c>
      <c r="N3828" s="47">
        <f t="shared" si="440"/>
        <v>40.61</v>
      </c>
      <c r="O3828" s="48">
        <f t="shared" ca="1" si="441"/>
        <v>2917500</v>
      </c>
    </row>
    <row r="3829" spans="1:15" x14ac:dyDescent="0.25">
      <c r="A3829">
        <v>3814</v>
      </c>
      <c r="B3829" s="84">
        <v>36417</v>
      </c>
      <c r="C3829" s="47">
        <v>65.75</v>
      </c>
      <c r="D3829" s="47">
        <v>65.75</v>
      </c>
      <c r="E3829" s="47">
        <v>61</v>
      </c>
      <c r="F3829" s="47">
        <v>62.69</v>
      </c>
      <c r="G3829" s="48">
        <v>2286600</v>
      </c>
      <c r="H3829" s="47">
        <v>41.77</v>
      </c>
      <c r="I3829" s="51">
        <f t="shared" si="435"/>
        <v>0.66629446482692622</v>
      </c>
      <c r="J3829" s="51">
        <f t="shared" ca="1" si="436"/>
        <v>1</v>
      </c>
      <c r="K3829" s="47">
        <f t="shared" si="437"/>
        <v>43.81</v>
      </c>
      <c r="L3829" s="47">
        <f t="shared" si="438"/>
        <v>43.81</v>
      </c>
      <c r="M3829" s="47">
        <f t="shared" si="439"/>
        <v>40.64</v>
      </c>
      <c r="N3829" s="47">
        <f t="shared" si="440"/>
        <v>41.77</v>
      </c>
      <c r="O3829" s="48">
        <f t="shared" ca="1" si="441"/>
        <v>2286600</v>
      </c>
    </row>
    <row r="3830" spans="1:15" x14ac:dyDescent="0.25">
      <c r="A3830">
        <v>3815</v>
      </c>
      <c r="B3830" s="84">
        <v>36416</v>
      </c>
      <c r="C3830" s="47">
        <v>67.62</v>
      </c>
      <c r="D3830" s="47">
        <v>67.62</v>
      </c>
      <c r="E3830" s="47">
        <v>65.81</v>
      </c>
      <c r="F3830" s="47">
        <v>66</v>
      </c>
      <c r="G3830" s="48">
        <v>659000</v>
      </c>
      <c r="H3830" s="47">
        <v>43.98</v>
      </c>
      <c r="I3830" s="51">
        <f t="shared" si="435"/>
        <v>0.66636363636363627</v>
      </c>
      <c r="J3830" s="51">
        <f t="shared" ca="1" si="436"/>
        <v>1</v>
      </c>
      <c r="K3830" s="47">
        <f t="shared" si="437"/>
        <v>45.06</v>
      </c>
      <c r="L3830" s="47">
        <f t="shared" si="438"/>
        <v>45.06</v>
      </c>
      <c r="M3830" s="47">
        <f t="shared" si="439"/>
        <v>43.85</v>
      </c>
      <c r="N3830" s="47">
        <f t="shared" si="440"/>
        <v>43.98</v>
      </c>
      <c r="O3830" s="48">
        <f t="shared" ca="1" si="441"/>
        <v>659000</v>
      </c>
    </row>
    <row r="3831" spans="1:15" x14ac:dyDescent="0.25">
      <c r="A3831">
        <v>3816</v>
      </c>
      <c r="B3831" s="84">
        <v>36413</v>
      </c>
      <c r="C3831" s="47">
        <v>68</v>
      </c>
      <c r="D3831" s="47">
        <v>68.31</v>
      </c>
      <c r="E3831" s="47">
        <v>67.25</v>
      </c>
      <c r="F3831" s="47">
        <v>67.5</v>
      </c>
      <c r="G3831" s="48">
        <v>568500</v>
      </c>
      <c r="H3831" s="47">
        <v>44.98</v>
      </c>
      <c r="I3831" s="51">
        <f t="shared" si="435"/>
        <v>0.66637037037037028</v>
      </c>
      <c r="J3831" s="51">
        <f t="shared" ca="1" si="436"/>
        <v>1</v>
      </c>
      <c r="K3831" s="47">
        <f t="shared" si="437"/>
        <v>45.31</v>
      </c>
      <c r="L3831" s="47">
        <f t="shared" si="438"/>
        <v>45.52</v>
      </c>
      <c r="M3831" s="47">
        <f t="shared" si="439"/>
        <v>44.81</v>
      </c>
      <c r="N3831" s="47">
        <f t="shared" si="440"/>
        <v>44.98</v>
      </c>
      <c r="O3831" s="48">
        <f t="shared" ca="1" si="441"/>
        <v>568500</v>
      </c>
    </row>
    <row r="3832" spans="1:15" x14ac:dyDescent="0.25">
      <c r="A3832">
        <v>3817</v>
      </c>
      <c r="B3832" s="84">
        <v>36412</v>
      </c>
      <c r="C3832" s="47">
        <v>68.62</v>
      </c>
      <c r="D3832" s="47">
        <v>68.69</v>
      </c>
      <c r="E3832" s="47">
        <v>67.5</v>
      </c>
      <c r="F3832" s="47">
        <v>68</v>
      </c>
      <c r="G3832" s="48">
        <v>688600</v>
      </c>
      <c r="H3832" s="47">
        <v>45.31</v>
      </c>
      <c r="I3832" s="51">
        <f t="shared" si="435"/>
        <v>0.66632352941176476</v>
      </c>
      <c r="J3832" s="51">
        <f t="shared" ca="1" si="436"/>
        <v>1</v>
      </c>
      <c r="K3832" s="47">
        <f t="shared" si="437"/>
        <v>45.72</v>
      </c>
      <c r="L3832" s="47">
        <f t="shared" si="438"/>
        <v>45.77</v>
      </c>
      <c r="M3832" s="47">
        <f t="shared" si="439"/>
        <v>44.98</v>
      </c>
      <c r="N3832" s="47">
        <f t="shared" si="440"/>
        <v>45.31</v>
      </c>
      <c r="O3832" s="48">
        <f t="shared" ca="1" si="441"/>
        <v>688600</v>
      </c>
    </row>
    <row r="3833" spans="1:15" x14ac:dyDescent="0.25">
      <c r="A3833">
        <v>3818</v>
      </c>
      <c r="B3833" s="84">
        <v>36411</v>
      </c>
      <c r="C3833" s="47">
        <v>67.75</v>
      </c>
      <c r="D3833" s="47">
        <v>68.94</v>
      </c>
      <c r="E3833" s="47">
        <v>67.31</v>
      </c>
      <c r="F3833" s="47">
        <v>68.88</v>
      </c>
      <c r="G3833" s="48">
        <v>466900</v>
      </c>
      <c r="H3833" s="47">
        <v>45.9</v>
      </c>
      <c r="I3833" s="51">
        <f t="shared" si="435"/>
        <v>0.66637630662020908</v>
      </c>
      <c r="J3833" s="51">
        <f t="shared" ca="1" si="436"/>
        <v>1</v>
      </c>
      <c r="K3833" s="47">
        <f t="shared" si="437"/>
        <v>45.15</v>
      </c>
      <c r="L3833" s="47">
        <f t="shared" si="438"/>
        <v>45.94</v>
      </c>
      <c r="M3833" s="47">
        <f t="shared" si="439"/>
        <v>44.85</v>
      </c>
      <c r="N3833" s="47">
        <f t="shared" si="440"/>
        <v>45.9</v>
      </c>
      <c r="O3833" s="48">
        <f t="shared" ca="1" si="441"/>
        <v>466900</v>
      </c>
    </row>
    <row r="3834" spans="1:15" x14ac:dyDescent="0.25">
      <c r="A3834">
        <v>3819</v>
      </c>
      <c r="B3834" s="84">
        <v>36410</v>
      </c>
      <c r="C3834" s="47">
        <v>68.44</v>
      </c>
      <c r="D3834" s="47">
        <v>68.44</v>
      </c>
      <c r="E3834" s="47">
        <v>67.19</v>
      </c>
      <c r="F3834" s="47">
        <v>67.5</v>
      </c>
      <c r="G3834" s="48">
        <v>465100</v>
      </c>
      <c r="H3834" s="47">
        <v>44.98</v>
      </c>
      <c r="I3834" s="51">
        <f t="shared" si="435"/>
        <v>0.66637037037037028</v>
      </c>
      <c r="J3834" s="51">
        <f t="shared" ca="1" si="436"/>
        <v>1</v>
      </c>
      <c r="K3834" s="47">
        <f t="shared" si="437"/>
        <v>45.61</v>
      </c>
      <c r="L3834" s="47">
        <f t="shared" si="438"/>
        <v>45.61</v>
      </c>
      <c r="M3834" s="47">
        <f t="shared" si="439"/>
        <v>44.77</v>
      </c>
      <c r="N3834" s="47">
        <f t="shared" si="440"/>
        <v>44.98</v>
      </c>
      <c r="O3834" s="48">
        <f t="shared" ca="1" si="441"/>
        <v>465100</v>
      </c>
    </row>
    <row r="3835" spans="1:15" x14ac:dyDescent="0.25">
      <c r="A3835">
        <v>3820</v>
      </c>
      <c r="B3835" s="84">
        <v>36406</v>
      </c>
      <c r="C3835" s="47">
        <v>68.38</v>
      </c>
      <c r="D3835" s="47">
        <v>69.25</v>
      </c>
      <c r="E3835" s="47">
        <v>68.38</v>
      </c>
      <c r="F3835" s="47">
        <v>68.44</v>
      </c>
      <c r="G3835" s="48">
        <v>632300</v>
      </c>
      <c r="H3835" s="47">
        <v>45.6</v>
      </c>
      <c r="I3835" s="51">
        <f t="shared" si="435"/>
        <v>0.66627703097603741</v>
      </c>
      <c r="J3835" s="51">
        <f t="shared" ca="1" si="436"/>
        <v>1</v>
      </c>
      <c r="K3835" s="47">
        <f t="shared" si="437"/>
        <v>45.56</v>
      </c>
      <c r="L3835" s="47">
        <f t="shared" si="438"/>
        <v>46.14</v>
      </c>
      <c r="M3835" s="47">
        <f t="shared" si="439"/>
        <v>45.56</v>
      </c>
      <c r="N3835" s="47">
        <f t="shared" si="440"/>
        <v>45.6</v>
      </c>
      <c r="O3835" s="48">
        <f t="shared" ca="1" si="441"/>
        <v>632300</v>
      </c>
    </row>
    <row r="3836" spans="1:15" x14ac:dyDescent="0.25">
      <c r="A3836">
        <v>3821</v>
      </c>
      <c r="B3836" s="84">
        <v>36405</v>
      </c>
      <c r="C3836" s="47">
        <v>68.38</v>
      </c>
      <c r="D3836" s="47">
        <v>68.38</v>
      </c>
      <c r="E3836" s="47">
        <v>67.5</v>
      </c>
      <c r="F3836" s="47">
        <v>68.12</v>
      </c>
      <c r="G3836" s="48">
        <v>581800</v>
      </c>
      <c r="H3836" s="47">
        <v>45.4</v>
      </c>
      <c r="I3836" s="51">
        <f t="shared" si="435"/>
        <v>0.66647093364650611</v>
      </c>
      <c r="J3836" s="51">
        <f t="shared" ca="1" si="436"/>
        <v>1</v>
      </c>
      <c r="K3836" s="47">
        <f t="shared" si="437"/>
        <v>45.57</v>
      </c>
      <c r="L3836" s="47">
        <f t="shared" si="438"/>
        <v>45.57</v>
      </c>
      <c r="M3836" s="47">
        <f t="shared" si="439"/>
        <v>44.99</v>
      </c>
      <c r="N3836" s="47">
        <f t="shared" si="440"/>
        <v>45.4</v>
      </c>
      <c r="O3836" s="48">
        <f t="shared" ca="1" si="441"/>
        <v>581800</v>
      </c>
    </row>
    <row r="3837" spans="1:15" x14ac:dyDescent="0.25">
      <c r="A3837">
        <v>3822</v>
      </c>
      <c r="B3837" s="84">
        <v>36404</v>
      </c>
      <c r="C3837" s="47">
        <v>68.12</v>
      </c>
      <c r="D3837" s="47">
        <v>68.44</v>
      </c>
      <c r="E3837" s="47">
        <v>68</v>
      </c>
      <c r="F3837" s="47">
        <v>68.25</v>
      </c>
      <c r="G3837" s="48">
        <v>401600</v>
      </c>
      <c r="H3837" s="47">
        <v>45.48</v>
      </c>
      <c r="I3837" s="51">
        <f t="shared" si="435"/>
        <v>0.66637362637362629</v>
      </c>
      <c r="J3837" s="51">
        <f t="shared" ca="1" si="436"/>
        <v>1</v>
      </c>
      <c r="K3837" s="47">
        <f t="shared" si="437"/>
        <v>45.39</v>
      </c>
      <c r="L3837" s="47">
        <f t="shared" si="438"/>
        <v>45.61</v>
      </c>
      <c r="M3837" s="47">
        <f t="shared" si="439"/>
        <v>45.31</v>
      </c>
      <c r="N3837" s="47">
        <f t="shared" si="440"/>
        <v>45.48</v>
      </c>
      <c r="O3837" s="48">
        <f t="shared" ca="1" si="441"/>
        <v>401600</v>
      </c>
    </row>
    <row r="3838" spans="1:15" x14ac:dyDescent="0.25">
      <c r="A3838">
        <v>3823</v>
      </c>
      <c r="B3838" s="84">
        <v>36403</v>
      </c>
      <c r="C3838" s="47">
        <v>67.12</v>
      </c>
      <c r="D3838" s="47">
        <v>68.12</v>
      </c>
      <c r="E3838" s="47">
        <v>67</v>
      </c>
      <c r="F3838" s="47">
        <v>68.12</v>
      </c>
      <c r="G3838" s="48">
        <v>1080300</v>
      </c>
      <c r="H3838" s="47">
        <v>45.4</v>
      </c>
      <c r="I3838" s="51">
        <f t="shared" si="435"/>
        <v>0.66647093364650611</v>
      </c>
      <c r="J3838" s="51">
        <f t="shared" ca="1" si="436"/>
        <v>1</v>
      </c>
      <c r="K3838" s="47">
        <f t="shared" si="437"/>
        <v>44.73</v>
      </c>
      <c r="L3838" s="47">
        <f t="shared" si="438"/>
        <v>45.4</v>
      </c>
      <c r="M3838" s="47">
        <f t="shared" si="439"/>
        <v>44.65</v>
      </c>
      <c r="N3838" s="47">
        <f t="shared" si="440"/>
        <v>45.4</v>
      </c>
      <c r="O3838" s="48">
        <f t="shared" ca="1" si="441"/>
        <v>1080300</v>
      </c>
    </row>
    <row r="3839" spans="1:15" x14ac:dyDescent="0.25">
      <c r="A3839">
        <v>3824</v>
      </c>
      <c r="B3839" s="84">
        <v>36402</v>
      </c>
      <c r="C3839" s="47">
        <v>66.38</v>
      </c>
      <c r="D3839" s="47">
        <v>67.44</v>
      </c>
      <c r="E3839" s="47">
        <v>66.38</v>
      </c>
      <c r="F3839" s="47">
        <v>66.69</v>
      </c>
      <c r="G3839" s="48">
        <v>460400</v>
      </c>
      <c r="H3839" s="47">
        <v>44.44</v>
      </c>
      <c r="I3839" s="51">
        <f t="shared" si="435"/>
        <v>0.66636677162992952</v>
      </c>
      <c r="J3839" s="51">
        <f t="shared" ca="1" si="436"/>
        <v>1</v>
      </c>
      <c r="K3839" s="47">
        <f t="shared" si="437"/>
        <v>44.23</v>
      </c>
      <c r="L3839" s="47">
        <f t="shared" si="438"/>
        <v>44.94</v>
      </c>
      <c r="M3839" s="47">
        <f t="shared" si="439"/>
        <v>44.23</v>
      </c>
      <c r="N3839" s="47">
        <f t="shared" si="440"/>
        <v>44.44</v>
      </c>
      <c r="O3839" s="48">
        <f t="shared" ca="1" si="441"/>
        <v>460400</v>
      </c>
    </row>
    <row r="3840" spans="1:15" x14ac:dyDescent="0.25">
      <c r="A3840">
        <v>3825</v>
      </c>
      <c r="B3840" s="84">
        <v>36399</v>
      </c>
      <c r="C3840" s="47">
        <v>66.44</v>
      </c>
      <c r="D3840" s="47">
        <v>66.62</v>
      </c>
      <c r="E3840" s="47">
        <v>66.12</v>
      </c>
      <c r="F3840" s="47">
        <v>66.5</v>
      </c>
      <c r="G3840" s="48">
        <v>414500</v>
      </c>
      <c r="H3840" s="47">
        <v>44.31</v>
      </c>
      <c r="I3840" s="51">
        <f t="shared" si="435"/>
        <v>0.66631578947368419</v>
      </c>
      <c r="J3840" s="51">
        <f t="shared" ca="1" si="436"/>
        <v>1</v>
      </c>
      <c r="K3840" s="47">
        <f t="shared" si="437"/>
        <v>44.27</v>
      </c>
      <c r="L3840" s="47">
        <f t="shared" si="438"/>
        <v>44.39</v>
      </c>
      <c r="M3840" s="47">
        <f t="shared" si="439"/>
        <v>44.06</v>
      </c>
      <c r="N3840" s="47">
        <f t="shared" si="440"/>
        <v>44.31</v>
      </c>
      <c r="O3840" s="48">
        <f t="shared" ca="1" si="441"/>
        <v>414500</v>
      </c>
    </row>
    <row r="3841" spans="1:15" x14ac:dyDescent="0.25">
      <c r="A3841">
        <v>3826</v>
      </c>
      <c r="B3841" s="84">
        <v>36398</v>
      </c>
      <c r="C3841" s="47">
        <v>67.62</v>
      </c>
      <c r="D3841" s="47">
        <v>67.62</v>
      </c>
      <c r="E3841" s="47">
        <v>66.25</v>
      </c>
      <c r="F3841" s="47">
        <v>66.44</v>
      </c>
      <c r="G3841" s="48">
        <v>949800</v>
      </c>
      <c r="H3841" s="47">
        <v>44.27</v>
      </c>
      <c r="I3841" s="51">
        <f t="shared" si="435"/>
        <v>0.66631547260686341</v>
      </c>
      <c r="J3841" s="51">
        <f t="shared" ca="1" si="436"/>
        <v>1</v>
      </c>
      <c r="K3841" s="47">
        <f t="shared" si="437"/>
        <v>45.06</v>
      </c>
      <c r="L3841" s="47">
        <f t="shared" si="438"/>
        <v>45.06</v>
      </c>
      <c r="M3841" s="47">
        <f t="shared" si="439"/>
        <v>44.14</v>
      </c>
      <c r="N3841" s="47">
        <f t="shared" si="440"/>
        <v>44.27</v>
      </c>
      <c r="O3841" s="48">
        <f t="shared" ca="1" si="441"/>
        <v>949800</v>
      </c>
    </row>
    <row r="3842" spans="1:15" x14ac:dyDescent="0.25">
      <c r="A3842">
        <v>3827</v>
      </c>
      <c r="B3842" s="84">
        <v>36397</v>
      </c>
      <c r="C3842" s="47">
        <v>68</v>
      </c>
      <c r="D3842" s="47">
        <v>68</v>
      </c>
      <c r="E3842" s="47">
        <v>67.06</v>
      </c>
      <c r="F3842" s="47">
        <v>67.62</v>
      </c>
      <c r="G3842" s="48">
        <v>687000</v>
      </c>
      <c r="H3842" s="47">
        <v>45.06</v>
      </c>
      <c r="I3842" s="51">
        <f t="shared" si="435"/>
        <v>0.6663708961845608</v>
      </c>
      <c r="J3842" s="51">
        <f t="shared" ca="1" si="436"/>
        <v>1</v>
      </c>
      <c r="K3842" s="47">
        <f t="shared" si="437"/>
        <v>45.31</v>
      </c>
      <c r="L3842" s="47">
        <f t="shared" si="438"/>
        <v>45.31</v>
      </c>
      <c r="M3842" s="47">
        <f t="shared" si="439"/>
        <v>44.69</v>
      </c>
      <c r="N3842" s="47">
        <f t="shared" si="440"/>
        <v>45.06</v>
      </c>
      <c r="O3842" s="48">
        <f t="shared" ca="1" si="441"/>
        <v>687000</v>
      </c>
    </row>
    <row r="3843" spans="1:15" x14ac:dyDescent="0.25">
      <c r="A3843">
        <v>3828</v>
      </c>
      <c r="B3843" s="84">
        <v>36396</v>
      </c>
      <c r="C3843" s="47">
        <v>68.5</v>
      </c>
      <c r="D3843" s="47">
        <v>68.62</v>
      </c>
      <c r="E3843" s="47">
        <v>66.94</v>
      </c>
      <c r="F3843" s="47">
        <v>67.75</v>
      </c>
      <c r="G3843" s="48">
        <v>599900</v>
      </c>
      <c r="H3843" s="47">
        <v>45.15</v>
      </c>
      <c r="I3843" s="51">
        <f t="shared" si="435"/>
        <v>0.66642066420664203</v>
      </c>
      <c r="J3843" s="51">
        <f t="shared" ca="1" si="436"/>
        <v>1</v>
      </c>
      <c r="K3843" s="47">
        <f t="shared" si="437"/>
        <v>45.65</v>
      </c>
      <c r="L3843" s="47">
        <f t="shared" si="438"/>
        <v>45.73</v>
      </c>
      <c r="M3843" s="47">
        <f t="shared" si="439"/>
        <v>44.61</v>
      </c>
      <c r="N3843" s="47">
        <f t="shared" si="440"/>
        <v>45.15</v>
      </c>
      <c r="O3843" s="48">
        <f t="shared" ca="1" si="441"/>
        <v>599900</v>
      </c>
    </row>
    <row r="3844" spans="1:15" x14ac:dyDescent="0.25">
      <c r="A3844">
        <v>3829</v>
      </c>
      <c r="B3844" s="84">
        <v>36395</v>
      </c>
      <c r="C3844" s="47">
        <v>70.25</v>
      </c>
      <c r="D3844" s="47">
        <v>70.31</v>
      </c>
      <c r="E3844" s="47">
        <v>67.88</v>
      </c>
      <c r="F3844" s="47">
        <v>68.81</v>
      </c>
      <c r="G3844" s="48">
        <v>382600</v>
      </c>
      <c r="H3844" s="47">
        <v>45.85</v>
      </c>
      <c r="I3844" s="51">
        <f t="shared" si="435"/>
        <v>0.66632756866734488</v>
      </c>
      <c r="J3844" s="51">
        <f t="shared" ca="1" si="436"/>
        <v>1</v>
      </c>
      <c r="K3844" s="47">
        <f t="shared" si="437"/>
        <v>46.81</v>
      </c>
      <c r="L3844" s="47">
        <f t="shared" si="438"/>
        <v>46.85</v>
      </c>
      <c r="M3844" s="47">
        <f t="shared" si="439"/>
        <v>45.23</v>
      </c>
      <c r="N3844" s="47">
        <f t="shared" si="440"/>
        <v>45.85</v>
      </c>
      <c r="O3844" s="48">
        <f t="shared" ca="1" si="441"/>
        <v>382600</v>
      </c>
    </row>
    <row r="3845" spans="1:15" x14ac:dyDescent="0.25">
      <c r="A3845">
        <v>3830</v>
      </c>
      <c r="B3845" s="84">
        <v>36392</v>
      </c>
      <c r="C3845" s="47">
        <v>69.81</v>
      </c>
      <c r="D3845" s="47">
        <v>70</v>
      </c>
      <c r="E3845" s="47">
        <v>69.69</v>
      </c>
      <c r="F3845" s="47">
        <v>70</v>
      </c>
      <c r="G3845" s="48">
        <v>429700</v>
      </c>
      <c r="H3845" s="47">
        <v>46.64</v>
      </c>
      <c r="I3845" s="51">
        <f t="shared" si="435"/>
        <v>0.66628571428571426</v>
      </c>
      <c r="J3845" s="51">
        <f t="shared" ca="1" si="436"/>
        <v>1</v>
      </c>
      <c r="K3845" s="47">
        <f t="shared" si="437"/>
        <v>46.51</v>
      </c>
      <c r="L3845" s="47">
        <f t="shared" si="438"/>
        <v>46.64</v>
      </c>
      <c r="M3845" s="47">
        <f t="shared" si="439"/>
        <v>46.43</v>
      </c>
      <c r="N3845" s="47">
        <f t="shared" si="440"/>
        <v>46.64</v>
      </c>
      <c r="O3845" s="48">
        <f t="shared" ca="1" si="441"/>
        <v>429700</v>
      </c>
    </row>
    <row r="3846" spans="1:15" x14ac:dyDescent="0.25">
      <c r="A3846">
        <v>3831</v>
      </c>
      <c r="B3846" s="84">
        <v>36391</v>
      </c>
      <c r="C3846" s="47">
        <v>68.62</v>
      </c>
      <c r="D3846" s="47">
        <v>70.19</v>
      </c>
      <c r="E3846" s="47">
        <v>68.56</v>
      </c>
      <c r="F3846" s="47">
        <v>69.56</v>
      </c>
      <c r="G3846" s="48">
        <v>672900</v>
      </c>
      <c r="H3846" s="47">
        <v>46.35</v>
      </c>
      <c r="I3846" s="51">
        <f t="shared" si="435"/>
        <v>0.66633122484186313</v>
      </c>
      <c r="J3846" s="51">
        <f t="shared" ca="1" si="436"/>
        <v>1</v>
      </c>
      <c r="K3846" s="47">
        <f t="shared" si="437"/>
        <v>45.72</v>
      </c>
      <c r="L3846" s="47">
        <f t="shared" si="438"/>
        <v>46.77</v>
      </c>
      <c r="M3846" s="47">
        <f t="shared" si="439"/>
        <v>45.68</v>
      </c>
      <c r="N3846" s="47">
        <f t="shared" si="440"/>
        <v>46.35</v>
      </c>
      <c r="O3846" s="48">
        <f t="shared" ca="1" si="441"/>
        <v>672900</v>
      </c>
    </row>
    <row r="3847" spans="1:15" x14ac:dyDescent="0.25">
      <c r="A3847">
        <v>3832</v>
      </c>
      <c r="B3847" s="84">
        <v>36390</v>
      </c>
      <c r="C3847" s="47">
        <v>68.62</v>
      </c>
      <c r="D3847" s="47">
        <v>68.75</v>
      </c>
      <c r="E3847" s="47">
        <v>68.12</v>
      </c>
      <c r="F3847" s="47">
        <v>68.69</v>
      </c>
      <c r="G3847" s="48">
        <v>478300</v>
      </c>
      <c r="H3847" s="47">
        <v>45.77</v>
      </c>
      <c r="I3847" s="51">
        <f t="shared" si="435"/>
        <v>0.66632697627019954</v>
      </c>
      <c r="J3847" s="51">
        <f t="shared" ca="1" si="436"/>
        <v>1</v>
      </c>
      <c r="K3847" s="47">
        <f t="shared" si="437"/>
        <v>45.72</v>
      </c>
      <c r="L3847" s="47">
        <f t="shared" si="438"/>
        <v>45.81</v>
      </c>
      <c r="M3847" s="47">
        <f t="shared" si="439"/>
        <v>45.39</v>
      </c>
      <c r="N3847" s="47">
        <f t="shared" si="440"/>
        <v>45.77</v>
      </c>
      <c r="O3847" s="48">
        <f t="shared" ca="1" si="441"/>
        <v>478300</v>
      </c>
    </row>
    <row r="3848" spans="1:15" x14ac:dyDescent="0.25">
      <c r="A3848">
        <v>3833</v>
      </c>
      <c r="B3848" s="84">
        <v>36389</v>
      </c>
      <c r="C3848" s="47">
        <v>66.81</v>
      </c>
      <c r="D3848" s="47">
        <v>69</v>
      </c>
      <c r="E3848" s="47">
        <v>66.5</v>
      </c>
      <c r="F3848" s="47">
        <v>68.81</v>
      </c>
      <c r="G3848" s="48">
        <v>521400</v>
      </c>
      <c r="H3848" s="47">
        <v>45.85</v>
      </c>
      <c r="I3848" s="51">
        <f t="shared" si="435"/>
        <v>0.66632756866734488</v>
      </c>
      <c r="J3848" s="51">
        <f t="shared" ca="1" si="436"/>
        <v>1</v>
      </c>
      <c r="K3848" s="47">
        <f t="shared" si="437"/>
        <v>44.52</v>
      </c>
      <c r="L3848" s="47">
        <f t="shared" si="438"/>
        <v>45.98</v>
      </c>
      <c r="M3848" s="47">
        <f t="shared" si="439"/>
        <v>44.31</v>
      </c>
      <c r="N3848" s="47">
        <f t="shared" si="440"/>
        <v>45.85</v>
      </c>
      <c r="O3848" s="48">
        <f t="shared" ca="1" si="441"/>
        <v>521400</v>
      </c>
    </row>
    <row r="3849" spans="1:15" x14ac:dyDescent="0.25">
      <c r="A3849">
        <v>3834</v>
      </c>
      <c r="B3849" s="84">
        <v>36388</v>
      </c>
      <c r="C3849" s="47">
        <v>67.88</v>
      </c>
      <c r="D3849" s="47">
        <v>68</v>
      </c>
      <c r="E3849" s="47">
        <v>66.56</v>
      </c>
      <c r="F3849" s="47">
        <v>66.56</v>
      </c>
      <c r="G3849" s="48">
        <v>443600</v>
      </c>
      <c r="H3849" s="47">
        <v>44.35</v>
      </c>
      <c r="I3849" s="51">
        <f t="shared" si="435"/>
        <v>0.66631610576923073</v>
      </c>
      <c r="J3849" s="51">
        <f t="shared" ca="1" si="436"/>
        <v>1</v>
      </c>
      <c r="K3849" s="47">
        <f t="shared" si="437"/>
        <v>45.23</v>
      </c>
      <c r="L3849" s="47">
        <f t="shared" si="438"/>
        <v>45.31</v>
      </c>
      <c r="M3849" s="47">
        <f t="shared" si="439"/>
        <v>44.35</v>
      </c>
      <c r="N3849" s="47">
        <f t="shared" si="440"/>
        <v>44.35</v>
      </c>
      <c r="O3849" s="48">
        <f t="shared" ca="1" si="441"/>
        <v>443600</v>
      </c>
    </row>
    <row r="3850" spans="1:15" x14ac:dyDescent="0.25">
      <c r="A3850">
        <v>3835</v>
      </c>
      <c r="B3850" s="84">
        <v>36385</v>
      </c>
      <c r="C3850" s="47">
        <v>67</v>
      </c>
      <c r="D3850" s="47">
        <v>68.12</v>
      </c>
      <c r="E3850" s="47">
        <v>65.81</v>
      </c>
      <c r="F3850" s="47">
        <v>68.06</v>
      </c>
      <c r="G3850" s="48">
        <v>1078000</v>
      </c>
      <c r="H3850" s="47">
        <v>45.35</v>
      </c>
      <c r="I3850" s="51">
        <f t="shared" si="435"/>
        <v>0.66632383191301792</v>
      </c>
      <c r="J3850" s="51">
        <f t="shared" ca="1" si="436"/>
        <v>1</v>
      </c>
      <c r="K3850" s="47">
        <f t="shared" si="437"/>
        <v>44.64</v>
      </c>
      <c r="L3850" s="47">
        <f t="shared" si="438"/>
        <v>45.39</v>
      </c>
      <c r="M3850" s="47">
        <f t="shared" si="439"/>
        <v>43.85</v>
      </c>
      <c r="N3850" s="47">
        <f t="shared" si="440"/>
        <v>45.35</v>
      </c>
      <c r="O3850" s="48">
        <f t="shared" ca="1" si="441"/>
        <v>1078000</v>
      </c>
    </row>
    <row r="3851" spans="1:15" x14ac:dyDescent="0.25">
      <c r="A3851">
        <v>3836</v>
      </c>
      <c r="B3851" s="84">
        <v>36384</v>
      </c>
      <c r="C3851" s="47">
        <v>68.88</v>
      </c>
      <c r="D3851" s="47">
        <v>69</v>
      </c>
      <c r="E3851" s="47">
        <v>67.62</v>
      </c>
      <c r="F3851" s="47">
        <v>67.62</v>
      </c>
      <c r="G3851" s="48">
        <v>486800</v>
      </c>
      <c r="H3851" s="47">
        <v>45.06</v>
      </c>
      <c r="I3851" s="51">
        <f t="shared" si="435"/>
        <v>0.6663708961845608</v>
      </c>
      <c r="J3851" s="51">
        <f t="shared" ca="1" si="436"/>
        <v>1</v>
      </c>
      <c r="K3851" s="47">
        <f t="shared" si="437"/>
        <v>45.9</v>
      </c>
      <c r="L3851" s="47">
        <f t="shared" si="438"/>
        <v>45.98</v>
      </c>
      <c r="M3851" s="47">
        <f t="shared" si="439"/>
        <v>45.06</v>
      </c>
      <c r="N3851" s="47">
        <f t="shared" si="440"/>
        <v>45.06</v>
      </c>
      <c r="O3851" s="48">
        <f t="shared" ca="1" si="441"/>
        <v>486800</v>
      </c>
    </row>
    <row r="3852" spans="1:15" x14ac:dyDescent="0.25">
      <c r="A3852">
        <v>3837</v>
      </c>
      <c r="B3852" s="84">
        <v>36383</v>
      </c>
      <c r="C3852" s="47">
        <v>69.69</v>
      </c>
      <c r="D3852" s="47">
        <v>69.69</v>
      </c>
      <c r="E3852" s="47">
        <v>68.94</v>
      </c>
      <c r="F3852" s="47">
        <v>69.06</v>
      </c>
      <c r="G3852" s="48">
        <v>749000</v>
      </c>
      <c r="H3852" s="47">
        <v>46.02</v>
      </c>
      <c r="I3852" s="51">
        <f t="shared" si="435"/>
        <v>0.66637706342311032</v>
      </c>
      <c r="J3852" s="51">
        <f t="shared" ca="1" si="436"/>
        <v>1</v>
      </c>
      <c r="K3852" s="47">
        <f t="shared" si="437"/>
        <v>46.44</v>
      </c>
      <c r="L3852" s="47">
        <f t="shared" si="438"/>
        <v>46.44</v>
      </c>
      <c r="M3852" s="47">
        <f t="shared" si="439"/>
        <v>45.94</v>
      </c>
      <c r="N3852" s="47">
        <f t="shared" si="440"/>
        <v>46.02</v>
      </c>
      <c r="O3852" s="48">
        <f t="shared" ca="1" si="441"/>
        <v>749000</v>
      </c>
    </row>
    <row r="3853" spans="1:15" x14ac:dyDescent="0.25">
      <c r="A3853">
        <v>3838</v>
      </c>
      <c r="B3853" s="84">
        <v>36382</v>
      </c>
      <c r="C3853" s="47">
        <v>70.06</v>
      </c>
      <c r="D3853" s="47">
        <v>70.19</v>
      </c>
      <c r="E3853" s="47">
        <v>69.62</v>
      </c>
      <c r="F3853" s="47">
        <v>69.75</v>
      </c>
      <c r="G3853" s="48">
        <v>754500</v>
      </c>
      <c r="H3853" s="47">
        <v>46.48</v>
      </c>
      <c r="I3853" s="51">
        <f t="shared" si="435"/>
        <v>0.66637992831541215</v>
      </c>
      <c r="J3853" s="51">
        <f t="shared" ca="1" si="436"/>
        <v>1</v>
      </c>
      <c r="K3853" s="47">
        <f t="shared" si="437"/>
        <v>46.69</v>
      </c>
      <c r="L3853" s="47">
        <f t="shared" si="438"/>
        <v>46.77</v>
      </c>
      <c r="M3853" s="47">
        <f t="shared" si="439"/>
        <v>46.39</v>
      </c>
      <c r="N3853" s="47">
        <f t="shared" si="440"/>
        <v>46.48</v>
      </c>
      <c r="O3853" s="48">
        <f t="shared" ca="1" si="441"/>
        <v>754500</v>
      </c>
    </row>
    <row r="3854" spans="1:15" x14ac:dyDescent="0.25">
      <c r="A3854">
        <v>3839</v>
      </c>
      <c r="B3854" s="84">
        <v>36381</v>
      </c>
      <c r="C3854" s="47">
        <v>70.44</v>
      </c>
      <c r="D3854" s="47">
        <v>70.5</v>
      </c>
      <c r="E3854" s="47">
        <v>69.88</v>
      </c>
      <c r="F3854" s="47">
        <v>70.12</v>
      </c>
      <c r="G3854" s="48">
        <v>255800</v>
      </c>
      <c r="H3854" s="47">
        <v>46.73</v>
      </c>
      <c r="I3854" s="51">
        <f t="shared" si="435"/>
        <v>0.66642897889332564</v>
      </c>
      <c r="J3854" s="51">
        <f t="shared" ca="1" si="436"/>
        <v>1</v>
      </c>
      <c r="K3854" s="47">
        <f t="shared" si="437"/>
        <v>46.94</v>
      </c>
      <c r="L3854" s="47">
        <f t="shared" si="438"/>
        <v>46.98</v>
      </c>
      <c r="M3854" s="47">
        <f t="shared" si="439"/>
        <v>46.57</v>
      </c>
      <c r="N3854" s="47">
        <f t="shared" si="440"/>
        <v>46.73</v>
      </c>
      <c r="O3854" s="48">
        <f t="shared" ca="1" si="441"/>
        <v>255800</v>
      </c>
    </row>
    <row r="3855" spans="1:15" x14ac:dyDescent="0.25">
      <c r="A3855">
        <v>3840</v>
      </c>
      <c r="B3855" s="84">
        <v>36378</v>
      </c>
      <c r="C3855" s="47">
        <v>71.62</v>
      </c>
      <c r="D3855" s="47">
        <v>71.62</v>
      </c>
      <c r="E3855" s="47">
        <v>70.12</v>
      </c>
      <c r="F3855" s="47">
        <v>70.44</v>
      </c>
      <c r="G3855" s="48">
        <v>552800</v>
      </c>
      <c r="H3855" s="47">
        <v>46.94</v>
      </c>
      <c r="I3855" s="51">
        <f t="shared" si="435"/>
        <v>0.66638273708120388</v>
      </c>
      <c r="J3855" s="51">
        <f t="shared" ca="1" si="436"/>
        <v>1</v>
      </c>
      <c r="K3855" s="47">
        <f t="shared" si="437"/>
        <v>47.73</v>
      </c>
      <c r="L3855" s="47">
        <f t="shared" si="438"/>
        <v>47.73</v>
      </c>
      <c r="M3855" s="47">
        <f t="shared" si="439"/>
        <v>46.73</v>
      </c>
      <c r="N3855" s="47">
        <f t="shared" si="440"/>
        <v>46.94</v>
      </c>
      <c r="O3855" s="48">
        <f t="shared" ca="1" si="441"/>
        <v>552800</v>
      </c>
    </row>
    <row r="3856" spans="1:15" x14ac:dyDescent="0.25">
      <c r="A3856">
        <v>3841</v>
      </c>
      <c r="B3856" s="84">
        <v>36377</v>
      </c>
      <c r="C3856" s="47">
        <v>72</v>
      </c>
      <c r="D3856" s="47">
        <v>72.31</v>
      </c>
      <c r="E3856" s="47">
        <v>71.69</v>
      </c>
      <c r="F3856" s="47">
        <v>71.81</v>
      </c>
      <c r="G3856" s="48">
        <v>395600</v>
      </c>
      <c r="H3856" s="47">
        <v>47.85</v>
      </c>
      <c r="I3856" s="51">
        <f t="shared" si="435"/>
        <v>0.66634173513438244</v>
      </c>
      <c r="J3856" s="51">
        <f t="shared" ca="1" si="436"/>
        <v>1</v>
      </c>
      <c r="K3856" s="47">
        <f t="shared" si="437"/>
        <v>47.98</v>
      </c>
      <c r="L3856" s="47">
        <f t="shared" si="438"/>
        <v>48.18</v>
      </c>
      <c r="M3856" s="47">
        <f t="shared" si="439"/>
        <v>47.77</v>
      </c>
      <c r="N3856" s="47">
        <f t="shared" si="440"/>
        <v>47.85</v>
      </c>
      <c r="O3856" s="48">
        <f t="shared" ca="1" si="441"/>
        <v>395600</v>
      </c>
    </row>
    <row r="3857" spans="1:15" x14ac:dyDescent="0.25">
      <c r="A3857">
        <v>3842</v>
      </c>
      <c r="B3857" s="84">
        <v>36376</v>
      </c>
      <c r="C3857" s="47">
        <v>71.75</v>
      </c>
      <c r="D3857" s="47">
        <v>72</v>
      </c>
      <c r="E3857" s="47">
        <v>71.25</v>
      </c>
      <c r="F3857" s="47">
        <v>71.75</v>
      </c>
      <c r="G3857" s="48">
        <v>364600</v>
      </c>
      <c r="H3857" s="47">
        <v>47.81</v>
      </c>
      <c r="I3857" s="51">
        <f t="shared" ref="I3857:I3920" si="442">H3857/F3857</f>
        <v>0.66634146341463418</v>
      </c>
      <c r="J3857" s="51">
        <f t="shared" ref="J3857:J3920" ca="1" si="443">INDEX(OFFSET($T$15,0,0,$S$13+1,1),MATCH(B3857,OFFSET($Q$15,0,0,$S$13+1,1),-1))</f>
        <v>1</v>
      </c>
      <c r="K3857" s="47">
        <f t="shared" ref="K3857:K3920" si="444">ROUND($I3857*C3857,2)</f>
        <v>47.81</v>
      </c>
      <c r="L3857" s="47">
        <f t="shared" ref="L3857:L3920" si="445">ROUND($I3857*D3857,2)</f>
        <v>47.98</v>
      </c>
      <c r="M3857" s="47">
        <f t="shared" ref="M3857:M3920" si="446">ROUND($I3857*E3857,2)</f>
        <v>47.48</v>
      </c>
      <c r="N3857" s="47">
        <f t="shared" ref="N3857:N3920" si="447">ROUND($I3857*F3857,2)</f>
        <v>47.81</v>
      </c>
      <c r="O3857" s="48">
        <f t="shared" ref="O3857:O3920" ca="1" si="448">G3857*J3857</f>
        <v>364600</v>
      </c>
    </row>
    <row r="3858" spans="1:15" x14ac:dyDescent="0.25">
      <c r="A3858">
        <v>3843</v>
      </c>
      <c r="B3858" s="84">
        <v>36375</v>
      </c>
      <c r="C3858" s="47">
        <v>70.56</v>
      </c>
      <c r="D3858" s="47">
        <v>71.38</v>
      </c>
      <c r="E3858" s="47">
        <v>70.56</v>
      </c>
      <c r="F3858" s="47">
        <v>71.12</v>
      </c>
      <c r="G3858" s="48">
        <v>273300</v>
      </c>
      <c r="H3858" s="47">
        <v>47.39</v>
      </c>
      <c r="I3858" s="51">
        <f t="shared" si="442"/>
        <v>0.66633858267716528</v>
      </c>
      <c r="J3858" s="51">
        <f t="shared" ca="1" si="443"/>
        <v>1</v>
      </c>
      <c r="K3858" s="47">
        <f t="shared" si="444"/>
        <v>47.02</v>
      </c>
      <c r="L3858" s="47">
        <f t="shared" si="445"/>
        <v>47.56</v>
      </c>
      <c r="M3858" s="47">
        <f t="shared" si="446"/>
        <v>47.02</v>
      </c>
      <c r="N3858" s="47">
        <f t="shared" si="447"/>
        <v>47.39</v>
      </c>
      <c r="O3858" s="48">
        <f t="shared" ca="1" si="448"/>
        <v>273300</v>
      </c>
    </row>
    <row r="3859" spans="1:15" x14ac:dyDescent="0.25">
      <c r="A3859">
        <v>3844</v>
      </c>
      <c r="B3859" s="84">
        <v>36374</v>
      </c>
      <c r="C3859" s="47">
        <v>69.88</v>
      </c>
      <c r="D3859" s="47">
        <v>70.94</v>
      </c>
      <c r="E3859" s="47">
        <v>69.88</v>
      </c>
      <c r="F3859" s="47">
        <v>70.56</v>
      </c>
      <c r="G3859" s="48">
        <v>408700</v>
      </c>
      <c r="H3859" s="47">
        <v>47.02</v>
      </c>
      <c r="I3859" s="51">
        <f t="shared" si="442"/>
        <v>0.66638321995464855</v>
      </c>
      <c r="J3859" s="51">
        <f t="shared" ca="1" si="443"/>
        <v>1</v>
      </c>
      <c r="K3859" s="47">
        <f t="shared" si="444"/>
        <v>46.57</v>
      </c>
      <c r="L3859" s="47">
        <f t="shared" si="445"/>
        <v>47.27</v>
      </c>
      <c r="M3859" s="47">
        <f t="shared" si="446"/>
        <v>46.57</v>
      </c>
      <c r="N3859" s="47">
        <f t="shared" si="447"/>
        <v>47.02</v>
      </c>
      <c r="O3859" s="48">
        <f t="shared" ca="1" si="448"/>
        <v>408700</v>
      </c>
    </row>
    <row r="3860" spans="1:15" x14ac:dyDescent="0.25">
      <c r="A3860">
        <v>3845</v>
      </c>
      <c r="B3860" s="84">
        <v>36371</v>
      </c>
      <c r="C3860" s="47">
        <v>71</v>
      </c>
      <c r="D3860" s="47">
        <v>71.25</v>
      </c>
      <c r="E3860" s="47">
        <v>70.31</v>
      </c>
      <c r="F3860" s="47">
        <v>70.31</v>
      </c>
      <c r="G3860" s="48">
        <v>504100</v>
      </c>
      <c r="H3860" s="47">
        <v>46.85</v>
      </c>
      <c r="I3860" s="51">
        <f t="shared" si="442"/>
        <v>0.6663348030152183</v>
      </c>
      <c r="J3860" s="51">
        <f t="shared" ca="1" si="443"/>
        <v>1</v>
      </c>
      <c r="K3860" s="47">
        <f t="shared" si="444"/>
        <v>47.31</v>
      </c>
      <c r="L3860" s="47">
        <f t="shared" si="445"/>
        <v>47.48</v>
      </c>
      <c r="M3860" s="47">
        <f t="shared" si="446"/>
        <v>46.85</v>
      </c>
      <c r="N3860" s="47">
        <f t="shared" si="447"/>
        <v>46.85</v>
      </c>
      <c r="O3860" s="48">
        <f t="shared" ca="1" si="448"/>
        <v>504100</v>
      </c>
    </row>
    <row r="3861" spans="1:15" x14ac:dyDescent="0.25">
      <c r="A3861">
        <v>3846</v>
      </c>
      <c r="B3861" s="84">
        <v>36370</v>
      </c>
      <c r="C3861" s="47">
        <v>71.31</v>
      </c>
      <c r="D3861" s="47">
        <v>71.44</v>
      </c>
      <c r="E3861" s="47">
        <v>70.62</v>
      </c>
      <c r="F3861" s="47">
        <v>71.06</v>
      </c>
      <c r="G3861" s="48">
        <v>408100</v>
      </c>
      <c r="H3861" s="47">
        <v>47.35</v>
      </c>
      <c r="I3861" s="51">
        <f t="shared" si="442"/>
        <v>0.6663383056571911</v>
      </c>
      <c r="J3861" s="51">
        <f t="shared" ca="1" si="443"/>
        <v>1</v>
      </c>
      <c r="K3861" s="47">
        <f t="shared" si="444"/>
        <v>47.52</v>
      </c>
      <c r="L3861" s="47">
        <f t="shared" si="445"/>
        <v>47.6</v>
      </c>
      <c r="M3861" s="47">
        <f t="shared" si="446"/>
        <v>47.06</v>
      </c>
      <c r="N3861" s="47">
        <f t="shared" si="447"/>
        <v>47.35</v>
      </c>
      <c r="O3861" s="48">
        <f t="shared" ca="1" si="448"/>
        <v>408100</v>
      </c>
    </row>
    <row r="3862" spans="1:15" x14ac:dyDescent="0.25">
      <c r="A3862">
        <v>3847</v>
      </c>
      <c r="B3862" s="84">
        <v>36369</v>
      </c>
      <c r="C3862" s="47">
        <v>72.38</v>
      </c>
      <c r="D3862" s="47">
        <v>72.5</v>
      </c>
      <c r="E3862" s="47">
        <v>71.62</v>
      </c>
      <c r="F3862" s="47">
        <v>72</v>
      </c>
      <c r="G3862" s="48">
        <v>342200</v>
      </c>
      <c r="H3862" s="47">
        <v>47.98</v>
      </c>
      <c r="I3862" s="51">
        <f t="shared" si="442"/>
        <v>0.66638888888888881</v>
      </c>
      <c r="J3862" s="51">
        <f t="shared" ca="1" si="443"/>
        <v>1</v>
      </c>
      <c r="K3862" s="47">
        <f t="shared" si="444"/>
        <v>48.23</v>
      </c>
      <c r="L3862" s="47">
        <f t="shared" si="445"/>
        <v>48.31</v>
      </c>
      <c r="M3862" s="47">
        <f t="shared" si="446"/>
        <v>47.73</v>
      </c>
      <c r="N3862" s="47">
        <f t="shared" si="447"/>
        <v>47.98</v>
      </c>
      <c r="O3862" s="48">
        <f t="shared" ca="1" si="448"/>
        <v>342200</v>
      </c>
    </row>
    <row r="3863" spans="1:15" x14ac:dyDescent="0.25">
      <c r="A3863">
        <v>3848</v>
      </c>
      <c r="B3863" s="84">
        <v>36368</v>
      </c>
      <c r="C3863" s="47">
        <v>72.12</v>
      </c>
      <c r="D3863" s="47">
        <v>73.44</v>
      </c>
      <c r="E3863" s="47">
        <v>71.94</v>
      </c>
      <c r="F3863" s="47">
        <v>72.69</v>
      </c>
      <c r="G3863" s="48">
        <v>516000</v>
      </c>
      <c r="H3863" s="47">
        <v>48.44</v>
      </c>
      <c r="I3863" s="51">
        <f t="shared" si="442"/>
        <v>0.66639152565689919</v>
      </c>
      <c r="J3863" s="51">
        <f t="shared" ca="1" si="443"/>
        <v>1</v>
      </c>
      <c r="K3863" s="47">
        <f t="shared" si="444"/>
        <v>48.06</v>
      </c>
      <c r="L3863" s="47">
        <f t="shared" si="445"/>
        <v>48.94</v>
      </c>
      <c r="M3863" s="47">
        <f t="shared" si="446"/>
        <v>47.94</v>
      </c>
      <c r="N3863" s="47">
        <f t="shared" si="447"/>
        <v>48.44</v>
      </c>
      <c r="O3863" s="48">
        <f t="shared" ca="1" si="448"/>
        <v>516000</v>
      </c>
    </row>
    <row r="3864" spans="1:15" x14ac:dyDescent="0.25">
      <c r="A3864">
        <v>3849</v>
      </c>
      <c r="B3864" s="84">
        <v>36367</v>
      </c>
      <c r="C3864" s="47">
        <v>72.81</v>
      </c>
      <c r="D3864" s="47">
        <v>72.81</v>
      </c>
      <c r="E3864" s="47">
        <v>71.12</v>
      </c>
      <c r="F3864" s="47">
        <v>72</v>
      </c>
      <c r="G3864" s="48">
        <v>582200</v>
      </c>
      <c r="H3864" s="47">
        <v>47.98</v>
      </c>
      <c r="I3864" s="51">
        <f t="shared" si="442"/>
        <v>0.66638888888888881</v>
      </c>
      <c r="J3864" s="51">
        <f t="shared" ca="1" si="443"/>
        <v>1</v>
      </c>
      <c r="K3864" s="47">
        <f t="shared" si="444"/>
        <v>48.52</v>
      </c>
      <c r="L3864" s="47">
        <f t="shared" si="445"/>
        <v>48.52</v>
      </c>
      <c r="M3864" s="47">
        <f t="shared" si="446"/>
        <v>47.39</v>
      </c>
      <c r="N3864" s="47">
        <f t="shared" si="447"/>
        <v>47.98</v>
      </c>
      <c r="O3864" s="48">
        <f t="shared" ca="1" si="448"/>
        <v>582200</v>
      </c>
    </row>
    <row r="3865" spans="1:15" x14ac:dyDescent="0.25">
      <c r="A3865">
        <v>3850</v>
      </c>
      <c r="B3865" s="84">
        <v>36364</v>
      </c>
      <c r="C3865" s="47">
        <v>73.75</v>
      </c>
      <c r="D3865" s="47">
        <v>74.25</v>
      </c>
      <c r="E3865" s="47">
        <v>73.5</v>
      </c>
      <c r="F3865" s="47">
        <v>73.81</v>
      </c>
      <c r="G3865" s="48">
        <v>478800</v>
      </c>
      <c r="H3865" s="47">
        <v>49.19</v>
      </c>
      <c r="I3865" s="51">
        <f t="shared" si="442"/>
        <v>0.66644086167186012</v>
      </c>
      <c r="J3865" s="51">
        <f t="shared" ca="1" si="443"/>
        <v>1</v>
      </c>
      <c r="K3865" s="47">
        <f t="shared" si="444"/>
        <v>49.15</v>
      </c>
      <c r="L3865" s="47">
        <f t="shared" si="445"/>
        <v>49.48</v>
      </c>
      <c r="M3865" s="47">
        <f t="shared" si="446"/>
        <v>48.98</v>
      </c>
      <c r="N3865" s="47">
        <f t="shared" si="447"/>
        <v>49.19</v>
      </c>
      <c r="O3865" s="48">
        <f t="shared" ca="1" si="448"/>
        <v>478800</v>
      </c>
    </row>
    <row r="3866" spans="1:15" x14ac:dyDescent="0.25">
      <c r="A3866">
        <v>3851</v>
      </c>
      <c r="B3866" s="84">
        <v>36363</v>
      </c>
      <c r="C3866" s="47">
        <v>72.25</v>
      </c>
      <c r="D3866" s="47">
        <v>73.69</v>
      </c>
      <c r="E3866" s="47">
        <v>72.25</v>
      </c>
      <c r="F3866" s="47">
        <v>73.25</v>
      </c>
      <c r="G3866" s="48">
        <v>287900</v>
      </c>
      <c r="H3866" s="47">
        <v>48.81</v>
      </c>
      <c r="I3866" s="51">
        <f t="shared" si="442"/>
        <v>0.66634812286689427</v>
      </c>
      <c r="J3866" s="51">
        <f t="shared" ca="1" si="443"/>
        <v>1</v>
      </c>
      <c r="K3866" s="47">
        <f t="shared" si="444"/>
        <v>48.14</v>
      </c>
      <c r="L3866" s="47">
        <f t="shared" si="445"/>
        <v>49.1</v>
      </c>
      <c r="M3866" s="47">
        <f t="shared" si="446"/>
        <v>48.14</v>
      </c>
      <c r="N3866" s="47">
        <f t="shared" si="447"/>
        <v>48.81</v>
      </c>
      <c r="O3866" s="48">
        <f t="shared" ca="1" si="448"/>
        <v>287900</v>
      </c>
    </row>
    <row r="3867" spans="1:15" x14ac:dyDescent="0.25">
      <c r="A3867">
        <v>3852</v>
      </c>
      <c r="B3867" s="84">
        <v>36362</v>
      </c>
      <c r="C3867" s="47">
        <v>73.88</v>
      </c>
      <c r="D3867" s="47">
        <v>74.19</v>
      </c>
      <c r="E3867" s="47">
        <v>71.81</v>
      </c>
      <c r="F3867" s="47">
        <v>72</v>
      </c>
      <c r="G3867" s="48">
        <v>510700</v>
      </c>
      <c r="H3867" s="47">
        <v>47.98</v>
      </c>
      <c r="I3867" s="51">
        <f t="shared" si="442"/>
        <v>0.66638888888888881</v>
      </c>
      <c r="J3867" s="51">
        <f t="shared" ca="1" si="443"/>
        <v>1</v>
      </c>
      <c r="K3867" s="47">
        <f t="shared" si="444"/>
        <v>49.23</v>
      </c>
      <c r="L3867" s="47">
        <f t="shared" si="445"/>
        <v>49.44</v>
      </c>
      <c r="M3867" s="47">
        <f t="shared" si="446"/>
        <v>47.85</v>
      </c>
      <c r="N3867" s="47">
        <f t="shared" si="447"/>
        <v>47.98</v>
      </c>
      <c r="O3867" s="48">
        <f t="shared" ca="1" si="448"/>
        <v>510700</v>
      </c>
    </row>
    <row r="3868" spans="1:15" x14ac:dyDescent="0.25">
      <c r="A3868">
        <v>3853</v>
      </c>
      <c r="B3868" s="84">
        <v>36361</v>
      </c>
      <c r="C3868" s="47">
        <v>73.62</v>
      </c>
      <c r="D3868" s="47">
        <v>74.12</v>
      </c>
      <c r="E3868" s="47">
        <v>72.69</v>
      </c>
      <c r="F3868" s="47">
        <v>74.12</v>
      </c>
      <c r="G3868" s="48">
        <v>412300</v>
      </c>
      <c r="H3868" s="47">
        <v>49.39</v>
      </c>
      <c r="I3868" s="51">
        <f t="shared" si="442"/>
        <v>0.66635186184565565</v>
      </c>
      <c r="J3868" s="51">
        <f t="shared" ca="1" si="443"/>
        <v>1</v>
      </c>
      <c r="K3868" s="47">
        <f t="shared" si="444"/>
        <v>49.06</v>
      </c>
      <c r="L3868" s="47">
        <f t="shared" si="445"/>
        <v>49.39</v>
      </c>
      <c r="M3868" s="47">
        <f t="shared" si="446"/>
        <v>48.44</v>
      </c>
      <c r="N3868" s="47">
        <f t="shared" si="447"/>
        <v>49.39</v>
      </c>
      <c r="O3868" s="48">
        <f t="shared" ca="1" si="448"/>
        <v>412300</v>
      </c>
    </row>
    <row r="3869" spans="1:15" x14ac:dyDescent="0.25">
      <c r="A3869">
        <v>3854</v>
      </c>
      <c r="B3869" s="84">
        <v>36360</v>
      </c>
      <c r="C3869" s="47">
        <v>74.06</v>
      </c>
      <c r="D3869" s="47">
        <v>74.06</v>
      </c>
      <c r="E3869" s="47">
        <v>73.5</v>
      </c>
      <c r="F3869" s="47">
        <v>73.75</v>
      </c>
      <c r="G3869" s="48">
        <v>357900</v>
      </c>
      <c r="H3869" s="47">
        <v>49.14</v>
      </c>
      <c r="I3869" s="51">
        <f t="shared" si="442"/>
        <v>0.66630508474576267</v>
      </c>
      <c r="J3869" s="51">
        <f t="shared" ca="1" si="443"/>
        <v>1</v>
      </c>
      <c r="K3869" s="47">
        <f t="shared" si="444"/>
        <v>49.35</v>
      </c>
      <c r="L3869" s="47">
        <f t="shared" si="445"/>
        <v>49.35</v>
      </c>
      <c r="M3869" s="47">
        <f t="shared" si="446"/>
        <v>48.97</v>
      </c>
      <c r="N3869" s="47">
        <f t="shared" si="447"/>
        <v>49.14</v>
      </c>
      <c r="O3869" s="48">
        <f t="shared" ca="1" si="448"/>
        <v>357900</v>
      </c>
    </row>
    <row r="3870" spans="1:15" x14ac:dyDescent="0.25">
      <c r="A3870">
        <v>3855</v>
      </c>
      <c r="B3870" s="84">
        <v>36357</v>
      </c>
      <c r="C3870" s="47">
        <v>73.88</v>
      </c>
      <c r="D3870" s="47">
        <v>74.44</v>
      </c>
      <c r="E3870" s="47">
        <v>73.81</v>
      </c>
      <c r="F3870" s="47">
        <v>74.19</v>
      </c>
      <c r="G3870" s="48">
        <v>555700</v>
      </c>
      <c r="H3870" s="47">
        <v>49.44</v>
      </c>
      <c r="I3870" s="51">
        <f t="shared" si="442"/>
        <v>0.66639708855640922</v>
      </c>
      <c r="J3870" s="51">
        <f t="shared" ca="1" si="443"/>
        <v>1</v>
      </c>
      <c r="K3870" s="47">
        <f t="shared" si="444"/>
        <v>49.23</v>
      </c>
      <c r="L3870" s="47">
        <f t="shared" si="445"/>
        <v>49.61</v>
      </c>
      <c r="M3870" s="47">
        <f t="shared" si="446"/>
        <v>49.19</v>
      </c>
      <c r="N3870" s="47">
        <f t="shared" si="447"/>
        <v>49.44</v>
      </c>
      <c r="O3870" s="48">
        <f t="shared" ca="1" si="448"/>
        <v>555700</v>
      </c>
    </row>
    <row r="3871" spans="1:15" x14ac:dyDescent="0.25">
      <c r="A3871">
        <v>3856</v>
      </c>
      <c r="B3871" s="84">
        <v>36356</v>
      </c>
      <c r="C3871" s="47">
        <v>74.25</v>
      </c>
      <c r="D3871" s="47">
        <v>74.38</v>
      </c>
      <c r="E3871" s="47">
        <v>73.56</v>
      </c>
      <c r="F3871" s="47">
        <v>74.12</v>
      </c>
      <c r="G3871" s="48">
        <v>379400</v>
      </c>
      <c r="H3871" s="47">
        <v>49.39</v>
      </c>
      <c r="I3871" s="51">
        <f t="shared" si="442"/>
        <v>0.66635186184565565</v>
      </c>
      <c r="J3871" s="51">
        <f t="shared" ca="1" si="443"/>
        <v>1</v>
      </c>
      <c r="K3871" s="47">
        <f t="shared" si="444"/>
        <v>49.48</v>
      </c>
      <c r="L3871" s="47">
        <f t="shared" si="445"/>
        <v>49.56</v>
      </c>
      <c r="M3871" s="47">
        <f t="shared" si="446"/>
        <v>49.02</v>
      </c>
      <c r="N3871" s="47">
        <f t="shared" si="447"/>
        <v>49.39</v>
      </c>
      <c r="O3871" s="48">
        <f t="shared" ca="1" si="448"/>
        <v>379400</v>
      </c>
    </row>
    <row r="3872" spans="1:15" x14ac:dyDescent="0.25">
      <c r="A3872">
        <v>3857</v>
      </c>
      <c r="B3872" s="84">
        <v>36355</v>
      </c>
      <c r="C3872" s="47">
        <v>74.5</v>
      </c>
      <c r="D3872" s="47">
        <v>74.56</v>
      </c>
      <c r="E3872" s="47">
        <v>73.75</v>
      </c>
      <c r="F3872" s="47">
        <v>74.25</v>
      </c>
      <c r="G3872" s="48">
        <v>299000</v>
      </c>
      <c r="H3872" s="47">
        <v>49.48</v>
      </c>
      <c r="I3872" s="51">
        <f t="shared" si="442"/>
        <v>0.66639730639730632</v>
      </c>
      <c r="J3872" s="51">
        <f t="shared" ca="1" si="443"/>
        <v>1</v>
      </c>
      <c r="K3872" s="47">
        <f t="shared" si="444"/>
        <v>49.65</v>
      </c>
      <c r="L3872" s="47">
        <f t="shared" si="445"/>
        <v>49.69</v>
      </c>
      <c r="M3872" s="47">
        <f t="shared" si="446"/>
        <v>49.15</v>
      </c>
      <c r="N3872" s="47">
        <f t="shared" si="447"/>
        <v>49.48</v>
      </c>
      <c r="O3872" s="48">
        <f t="shared" ca="1" si="448"/>
        <v>299000</v>
      </c>
    </row>
    <row r="3873" spans="1:15" x14ac:dyDescent="0.25">
      <c r="A3873">
        <v>3858</v>
      </c>
      <c r="B3873" s="84">
        <v>36354</v>
      </c>
      <c r="C3873" s="47">
        <v>73.62</v>
      </c>
      <c r="D3873" s="47">
        <v>74.94</v>
      </c>
      <c r="E3873" s="47">
        <v>73.56</v>
      </c>
      <c r="F3873" s="47">
        <v>74.5</v>
      </c>
      <c r="G3873" s="48">
        <v>322400</v>
      </c>
      <c r="H3873" s="47">
        <v>49.64</v>
      </c>
      <c r="I3873" s="51">
        <f t="shared" si="442"/>
        <v>0.66630872483221482</v>
      </c>
      <c r="J3873" s="51">
        <f t="shared" ca="1" si="443"/>
        <v>1</v>
      </c>
      <c r="K3873" s="47">
        <f t="shared" si="444"/>
        <v>49.05</v>
      </c>
      <c r="L3873" s="47">
        <f t="shared" si="445"/>
        <v>49.93</v>
      </c>
      <c r="M3873" s="47">
        <f t="shared" si="446"/>
        <v>49.01</v>
      </c>
      <c r="N3873" s="47">
        <f t="shared" si="447"/>
        <v>49.64</v>
      </c>
      <c r="O3873" s="48">
        <f t="shared" ca="1" si="448"/>
        <v>322400</v>
      </c>
    </row>
    <row r="3874" spans="1:15" x14ac:dyDescent="0.25">
      <c r="A3874">
        <v>3859</v>
      </c>
      <c r="B3874" s="84">
        <v>36353</v>
      </c>
      <c r="C3874" s="47">
        <v>73.25</v>
      </c>
      <c r="D3874" s="47">
        <v>73.44</v>
      </c>
      <c r="E3874" s="47">
        <v>72.06</v>
      </c>
      <c r="F3874" s="47">
        <v>73.38</v>
      </c>
      <c r="G3874" s="48">
        <v>289900</v>
      </c>
      <c r="H3874" s="47">
        <v>48.89</v>
      </c>
      <c r="I3874" s="51">
        <f t="shared" si="442"/>
        <v>0.6662578359225948</v>
      </c>
      <c r="J3874" s="51">
        <f t="shared" ca="1" si="443"/>
        <v>1</v>
      </c>
      <c r="K3874" s="47">
        <f t="shared" si="444"/>
        <v>48.8</v>
      </c>
      <c r="L3874" s="47">
        <f t="shared" si="445"/>
        <v>48.93</v>
      </c>
      <c r="M3874" s="47">
        <f t="shared" si="446"/>
        <v>48.01</v>
      </c>
      <c r="N3874" s="47">
        <f t="shared" si="447"/>
        <v>48.89</v>
      </c>
      <c r="O3874" s="48">
        <f t="shared" ca="1" si="448"/>
        <v>289900</v>
      </c>
    </row>
    <row r="3875" spans="1:15" x14ac:dyDescent="0.25">
      <c r="A3875">
        <v>3860</v>
      </c>
      <c r="B3875" s="84">
        <v>36350</v>
      </c>
      <c r="C3875" s="47">
        <v>74</v>
      </c>
      <c r="D3875" s="47">
        <v>74.25</v>
      </c>
      <c r="E3875" s="47">
        <v>73.19</v>
      </c>
      <c r="F3875" s="47">
        <v>73.69</v>
      </c>
      <c r="G3875" s="48">
        <v>701000</v>
      </c>
      <c r="H3875" s="47">
        <v>49.1</v>
      </c>
      <c r="I3875" s="51">
        <f t="shared" si="442"/>
        <v>0.66630479033790202</v>
      </c>
      <c r="J3875" s="51">
        <f t="shared" ca="1" si="443"/>
        <v>1</v>
      </c>
      <c r="K3875" s="47">
        <f t="shared" si="444"/>
        <v>49.31</v>
      </c>
      <c r="L3875" s="47">
        <f t="shared" si="445"/>
        <v>49.47</v>
      </c>
      <c r="M3875" s="47">
        <f t="shared" si="446"/>
        <v>48.77</v>
      </c>
      <c r="N3875" s="47">
        <f t="shared" si="447"/>
        <v>49.1</v>
      </c>
      <c r="O3875" s="48">
        <f t="shared" ca="1" si="448"/>
        <v>701000</v>
      </c>
    </row>
    <row r="3876" spans="1:15" x14ac:dyDescent="0.25">
      <c r="A3876">
        <v>3861</v>
      </c>
      <c r="B3876" s="84">
        <v>36349</v>
      </c>
      <c r="C3876" s="47">
        <v>75.88</v>
      </c>
      <c r="D3876" s="47">
        <v>76.56</v>
      </c>
      <c r="E3876" s="47">
        <v>74.44</v>
      </c>
      <c r="F3876" s="47">
        <v>74.5</v>
      </c>
      <c r="G3876" s="48">
        <v>1192600</v>
      </c>
      <c r="H3876" s="47">
        <v>49.64</v>
      </c>
      <c r="I3876" s="51">
        <f t="shared" si="442"/>
        <v>0.66630872483221482</v>
      </c>
      <c r="J3876" s="51">
        <f t="shared" ca="1" si="443"/>
        <v>1</v>
      </c>
      <c r="K3876" s="47">
        <f t="shared" si="444"/>
        <v>50.56</v>
      </c>
      <c r="L3876" s="47">
        <f t="shared" si="445"/>
        <v>51.01</v>
      </c>
      <c r="M3876" s="47">
        <f t="shared" si="446"/>
        <v>49.6</v>
      </c>
      <c r="N3876" s="47">
        <f t="shared" si="447"/>
        <v>49.64</v>
      </c>
      <c r="O3876" s="48">
        <f t="shared" ca="1" si="448"/>
        <v>1192600</v>
      </c>
    </row>
    <row r="3877" spans="1:15" x14ac:dyDescent="0.25">
      <c r="A3877">
        <v>3862</v>
      </c>
      <c r="B3877" s="84">
        <v>36348</v>
      </c>
      <c r="C3877" s="47">
        <v>71</v>
      </c>
      <c r="D3877" s="47">
        <v>75</v>
      </c>
      <c r="E3877" s="47">
        <v>70.81</v>
      </c>
      <c r="F3877" s="47">
        <v>74.94</v>
      </c>
      <c r="G3877" s="48">
        <v>1174900</v>
      </c>
      <c r="H3877" s="47">
        <v>49.94</v>
      </c>
      <c r="I3877" s="51">
        <f t="shared" si="442"/>
        <v>0.6663997864958634</v>
      </c>
      <c r="J3877" s="51">
        <f t="shared" ca="1" si="443"/>
        <v>1</v>
      </c>
      <c r="K3877" s="47">
        <f t="shared" si="444"/>
        <v>47.31</v>
      </c>
      <c r="L3877" s="47">
        <f t="shared" si="445"/>
        <v>49.98</v>
      </c>
      <c r="M3877" s="47">
        <f t="shared" si="446"/>
        <v>47.19</v>
      </c>
      <c r="N3877" s="47">
        <f t="shared" si="447"/>
        <v>49.94</v>
      </c>
      <c r="O3877" s="48">
        <f t="shared" ca="1" si="448"/>
        <v>1174900</v>
      </c>
    </row>
    <row r="3878" spans="1:15" x14ac:dyDescent="0.25">
      <c r="A3878">
        <v>3863</v>
      </c>
      <c r="B3878" s="84">
        <v>36347</v>
      </c>
      <c r="C3878" s="47">
        <v>71.5</v>
      </c>
      <c r="D3878" s="47">
        <v>71.88</v>
      </c>
      <c r="E3878" s="47">
        <v>70.38</v>
      </c>
      <c r="F3878" s="47">
        <v>71</v>
      </c>
      <c r="G3878" s="48">
        <v>443900</v>
      </c>
      <c r="H3878" s="47">
        <v>47.31</v>
      </c>
      <c r="I3878" s="51">
        <f t="shared" si="442"/>
        <v>0.66633802816901411</v>
      </c>
      <c r="J3878" s="51">
        <f t="shared" ca="1" si="443"/>
        <v>1</v>
      </c>
      <c r="K3878" s="47">
        <f t="shared" si="444"/>
        <v>47.64</v>
      </c>
      <c r="L3878" s="47">
        <f t="shared" si="445"/>
        <v>47.9</v>
      </c>
      <c r="M3878" s="47">
        <f t="shared" si="446"/>
        <v>46.9</v>
      </c>
      <c r="N3878" s="47">
        <f t="shared" si="447"/>
        <v>47.31</v>
      </c>
      <c r="O3878" s="48">
        <f t="shared" ca="1" si="448"/>
        <v>443900</v>
      </c>
    </row>
    <row r="3879" spans="1:15" x14ac:dyDescent="0.25">
      <c r="A3879">
        <v>3864</v>
      </c>
      <c r="B3879" s="84">
        <v>36343</v>
      </c>
      <c r="C3879" s="47">
        <v>72.06</v>
      </c>
      <c r="D3879" s="47">
        <v>72.12</v>
      </c>
      <c r="E3879" s="47">
        <v>71.81</v>
      </c>
      <c r="F3879" s="47">
        <v>72.06</v>
      </c>
      <c r="G3879" s="48">
        <v>207000</v>
      </c>
      <c r="H3879" s="47">
        <v>48.02</v>
      </c>
      <c r="I3879" s="51">
        <f t="shared" si="442"/>
        <v>0.66638912017762975</v>
      </c>
      <c r="J3879" s="51">
        <f t="shared" ca="1" si="443"/>
        <v>1</v>
      </c>
      <c r="K3879" s="47">
        <f t="shared" si="444"/>
        <v>48.02</v>
      </c>
      <c r="L3879" s="47">
        <f t="shared" si="445"/>
        <v>48.06</v>
      </c>
      <c r="M3879" s="47">
        <f t="shared" si="446"/>
        <v>47.85</v>
      </c>
      <c r="N3879" s="47">
        <f t="shared" si="447"/>
        <v>48.02</v>
      </c>
      <c r="O3879" s="48">
        <f t="shared" ca="1" si="448"/>
        <v>207000</v>
      </c>
    </row>
    <row r="3880" spans="1:15" x14ac:dyDescent="0.25">
      <c r="A3880">
        <v>3865</v>
      </c>
      <c r="B3880" s="84">
        <v>36342</v>
      </c>
      <c r="C3880" s="47">
        <v>70</v>
      </c>
      <c r="D3880" s="47">
        <v>72.75</v>
      </c>
      <c r="E3880" s="47">
        <v>69.69</v>
      </c>
      <c r="F3880" s="47">
        <v>72.38</v>
      </c>
      <c r="G3880" s="48">
        <v>464200</v>
      </c>
      <c r="H3880" s="47">
        <v>48.23</v>
      </c>
      <c r="I3880" s="51">
        <f t="shared" si="442"/>
        <v>0.66634429400386852</v>
      </c>
      <c r="J3880" s="51">
        <f t="shared" ca="1" si="443"/>
        <v>1</v>
      </c>
      <c r="K3880" s="47">
        <f t="shared" si="444"/>
        <v>46.64</v>
      </c>
      <c r="L3880" s="47">
        <f t="shared" si="445"/>
        <v>48.48</v>
      </c>
      <c r="M3880" s="47">
        <f t="shared" si="446"/>
        <v>46.44</v>
      </c>
      <c r="N3880" s="47">
        <f t="shared" si="447"/>
        <v>48.23</v>
      </c>
      <c r="O3880" s="48">
        <f t="shared" ca="1" si="448"/>
        <v>464200</v>
      </c>
    </row>
    <row r="3881" spans="1:15" x14ac:dyDescent="0.25">
      <c r="A3881">
        <v>3866</v>
      </c>
      <c r="B3881" s="84">
        <v>36341</v>
      </c>
      <c r="C3881" s="47">
        <v>69</v>
      </c>
      <c r="D3881" s="47">
        <v>70.62</v>
      </c>
      <c r="E3881" s="47">
        <v>68</v>
      </c>
      <c r="F3881" s="47">
        <v>70.5</v>
      </c>
      <c r="G3881" s="48">
        <v>1349000</v>
      </c>
      <c r="H3881" s="47">
        <v>46.98</v>
      </c>
      <c r="I3881" s="51">
        <f t="shared" si="442"/>
        <v>0.66638297872340424</v>
      </c>
      <c r="J3881" s="51">
        <f t="shared" ca="1" si="443"/>
        <v>1</v>
      </c>
      <c r="K3881" s="47">
        <f t="shared" si="444"/>
        <v>45.98</v>
      </c>
      <c r="L3881" s="47">
        <f t="shared" si="445"/>
        <v>47.06</v>
      </c>
      <c r="M3881" s="47">
        <f t="shared" si="446"/>
        <v>45.31</v>
      </c>
      <c r="N3881" s="47">
        <f t="shared" si="447"/>
        <v>46.98</v>
      </c>
      <c r="O3881" s="48">
        <f t="shared" ca="1" si="448"/>
        <v>1349000</v>
      </c>
    </row>
    <row r="3882" spans="1:15" x14ac:dyDescent="0.25">
      <c r="A3882">
        <v>3867</v>
      </c>
      <c r="B3882" s="84">
        <v>36340</v>
      </c>
      <c r="C3882" s="47">
        <v>69.5</v>
      </c>
      <c r="D3882" s="47">
        <v>70.06</v>
      </c>
      <c r="E3882" s="47">
        <v>69.06</v>
      </c>
      <c r="F3882" s="47">
        <v>69.69</v>
      </c>
      <c r="G3882" s="48">
        <v>822100</v>
      </c>
      <c r="H3882" s="47">
        <v>46.3</v>
      </c>
      <c r="I3882" s="51">
        <f t="shared" si="442"/>
        <v>0.66437078490457735</v>
      </c>
      <c r="J3882" s="51">
        <f t="shared" ca="1" si="443"/>
        <v>1</v>
      </c>
      <c r="K3882" s="47">
        <f t="shared" si="444"/>
        <v>46.17</v>
      </c>
      <c r="L3882" s="47">
        <f t="shared" si="445"/>
        <v>46.55</v>
      </c>
      <c r="M3882" s="47">
        <f t="shared" si="446"/>
        <v>45.88</v>
      </c>
      <c r="N3882" s="47">
        <f t="shared" si="447"/>
        <v>46.3</v>
      </c>
      <c r="O3882" s="48">
        <f t="shared" ca="1" si="448"/>
        <v>822100</v>
      </c>
    </row>
    <row r="3883" spans="1:15" x14ac:dyDescent="0.25">
      <c r="A3883">
        <v>3868</v>
      </c>
      <c r="B3883" s="84">
        <v>36339</v>
      </c>
      <c r="C3883" s="47">
        <v>69.56</v>
      </c>
      <c r="D3883" s="47">
        <v>70.25</v>
      </c>
      <c r="E3883" s="47">
        <v>69.44</v>
      </c>
      <c r="F3883" s="47">
        <v>69.5</v>
      </c>
      <c r="G3883" s="48">
        <v>695100</v>
      </c>
      <c r="H3883" s="47">
        <v>46.18</v>
      </c>
      <c r="I3883" s="51">
        <f t="shared" si="442"/>
        <v>0.66446043165467628</v>
      </c>
      <c r="J3883" s="51">
        <f t="shared" ca="1" si="443"/>
        <v>1</v>
      </c>
      <c r="K3883" s="47">
        <f t="shared" si="444"/>
        <v>46.22</v>
      </c>
      <c r="L3883" s="47">
        <f t="shared" si="445"/>
        <v>46.68</v>
      </c>
      <c r="M3883" s="47">
        <f t="shared" si="446"/>
        <v>46.14</v>
      </c>
      <c r="N3883" s="47">
        <f t="shared" si="447"/>
        <v>46.18</v>
      </c>
      <c r="O3883" s="48">
        <f t="shared" ca="1" si="448"/>
        <v>695100</v>
      </c>
    </row>
    <row r="3884" spans="1:15" x14ac:dyDescent="0.25">
      <c r="A3884">
        <v>3869</v>
      </c>
      <c r="B3884" s="84">
        <v>36336</v>
      </c>
      <c r="C3884" s="47">
        <v>69.19</v>
      </c>
      <c r="D3884" s="47">
        <v>69.88</v>
      </c>
      <c r="E3884" s="47">
        <v>69.19</v>
      </c>
      <c r="F3884" s="47">
        <v>69.5</v>
      </c>
      <c r="G3884" s="48">
        <v>309100</v>
      </c>
      <c r="H3884" s="47">
        <v>46.18</v>
      </c>
      <c r="I3884" s="51">
        <f t="shared" si="442"/>
        <v>0.66446043165467628</v>
      </c>
      <c r="J3884" s="51">
        <f t="shared" ca="1" si="443"/>
        <v>1</v>
      </c>
      <c r="K3884" s="47">
        <f t="shared" si="444"/>
        <v>45.97</v>
      </c>
      <c r="L3884" s="47">
        <f t="shared" si="445"/>
        <v>46.43</v>
      </c>
      <c r="M3884" s="47">
        <f t="shared" si="446"/>
        <v>45.97</v>
      </c>
      <c r="N3884" s="47">
        <f t="shared" si="447"/>
        <v>46.18</v>
      </c>
      <c r="O3884" s="48">
        <f t="shared" ca="1" si="448"/>
        <v>309100</v>
      </c>
    </row>
    <row r="3885" spans="1:15" x14ac:dyDescent="0.25">
      <c r="A3885">
        <v>3870</v>
      </c>
      <c r="B3885" s="84">
        <v>36335</v>
      </c>
      <c r="C3885" s="47">
        <v>69.12</v>
      </c>
      <c r="D3885" s="47">
        <v>69.94</v>
      </c>
      <c r="E3885" s="47">
        <v>68.62</v>
      </c>
      <c r="F3885" s="47">
        <v>68.94</v>
      </c>
      <c r="G3885" s="48">
        <v>858700</v>
      </c>
      <c r="H3885" s="47">
        <v>45.81</v>
      </c>
      <c r="I3885" s="51">
        <f t="shared" si="442"/>
        <v>0.664490861618799</v>
      </c>
      <c r="J3885" s="51">
        <f t="shared" ca="1" si="443"/>
        <v>1</v>
      </c>
      <c r="K3885" s="47">
        <f t="shared" si="444"/>
        <v>45.93</v>
      </c>
      <c r="L3885" s="47">
        <f t="shared" si="445"/>
        <v>46.47</v>
      </c>
      <c r="M3885" s="47">
        <f t="shared" si="446"/>
        <v>45.6</v>
      </c>
      <c r="N3885" s="47">
        <f t="shared" si="447"/>
        <v>45.81</v>
      </c>
      <c r="O3885" s="48">
        <f t="shared" ca="1" si="448"/>
        <v>858700</v>
      </c>
    </row>
    <row r="3886" spans="1:15" x14ac:dyDescent="0.25">
      <c r="A3886">
        <v>3871</v>
      </c>
      <c r="B3886" s="84">
        <v>36334</v>
      </c>
      <c r="C3886" s="47">
        <v>69</v>
      </c>
      <c r="D3886" s="47">
        <v>69.44</v>
      </c>
      <c r="E3886" s="47">
        <v>67.5</v>
      </c>
      <c r="F3886" s="47">
        <v>69.25</v>
      </c>
      <c r="G3886" s="48">
        <v>576300</v>
      </c>
      <c r="H3886" s="47">
        <v>46.01</v>
      </c>
      <c r="I3886" s="51">
        <f t="shared" si="442"/>
        <v>0.66440433212996386</v>
      </c>
      <c r="J3886" s="51">
        <f t="shared" ca="1" si="443"/>
        <v>1</v>
      </c>
      <c r="K3886" s="47">
        <f t="shared" si="444"/>
        <v>45.84</v>
      </c>
      <c r="L3886" s="47">
        <f t="shared" si="445"/>
        <v>46.14</v>
      </c>
      <c r="M3886" s="47">
        <f t="shared" si="446"/>
        <v>44.85</v>
      </c>
      <c r="N3886" s="47">
        <f t="shared" si="447"/>
        <v>46.01</v>
      </c>
      <c r="O3886" s="48">
        <f t="shared" ca="1" si="448"/>
        <v>576300</v>
      </c>
    </row>
    <row r="3887" spans="1:15" x14ac:dyDescent="0.25">
      <c r="A3887">
        <v>3872</v>
      </c>
      <c r="B3887" s="84">
        <v>36333</v>
      </c>
      <c r="C3887" s="47">
        <v>70.38</v>
      </c>
      <c r="D3887" s="47">
        <v>70.88</v>
      </c>
      <c r="E3887" s="47">
        <v>69</v>
      </c>
      <c r="F3887" s="47">
        <v>69.12</v>
      </c>
      <c r="G3887" s="48">
        <v>672600</v>
      </c>
      <c r="H3887" s="47">
        <v>45.93</v>
      </c>
      <c r="I3887" s="51">
        <f t="shared" si="442"/>
        <v>0.66449652777777768</v>
      </c>
      <c r="J3887" s="51">
        <f t="shared" ca="1" si="443"/>
        <v>1</v>
      </c>
      <c r="K3887" s="47">
        <f t="shared" si="444"/>
        <v>46.77</v>
      </c>
      <c r="L3887" s="47">
        <f t="shared" si="445"/>
        <v>47.1</v>
      </c>
      <c r="M3887" s="47">
        <f t="shared" si="446"/>
        <v>45.85</v>
      </c>
      <c r="N3887" s="47">
        <f t="shared" si="447"/>
        <v>45.93</v>
      </c>
      <c r="O3887" s="48">
        <f t="shared" ca="1" si="448"/>
        <v>672600</v>
      </c>
    </row>
    <row r="3888" spans="1:15" x14ac:dyDescent="0.25">
      <c r="A3888">
        <v>3873</v>
      </c>
      <c r="B3888" s="84">
        <v>36332</v>
      </c>
      <c r="C3888" s="47">
        <v>71.75</v>
      </c>
      <c r="D3888" s="47">
        <v>71.75</v>
      </c>
      <c r="E3888" s="47">
        <v>69.81</v>
      </c>
      <c r="F3888" s="47">
        <v>70.25</v>
      </c>
      <c r="G3888" s="48">
        <v>683700</v>
      </c>
      <c r="H3888" s="47">
        <v>46.68</v>
      </c>
      <c r="I3888" s="51">
        <f t="shared" si="442"/>
        <v>0.66448398576512457</v>
      </c>
      <c r="J3888" s="51">
        <f t="shared" ca="1" si="443"/>
        <v>1</v>
      </c>
      <c r="K3888" s="47">
        <f t="shared" si="444"/>
        <v>47.68</v>
      </c>
      <c r="L3888" s="47">
        <f t="shared" si="445"/>
        <v>47.68</v>
      </c>
      <c r="M3888" s="47">
        <f t="shared" si="446"/>
        <v>46.39</v>
      </c>
      <c r="N3888" s="47">
        <f t="shared" si="447"/>
        <v>46.68</v>
      </c>
      <c r="O3888" s="48">
        <f t="shared" ca="1" si="448"/>
        <v>683700</v>
      </c>
    </row>
    <row r="3889" spans="1:15" x14ac:dyDescent="0.25">
      <c r="A3889">
        <v>3874</v>
      </c>
      <c r="B3889" s="84">
        <v>36329</v>
      </c>
      <c r="C3889" s="47">
        <v>71</v>
      </c>
      <c r="D3889" s="47">
        <v>71.69</v>
      </c>
      <c r="E3889" s="47">
        <v>70.25</v>
      </c>
      <c r="F3889" s="47">
        <v>71.62</v>
      </c>
      <c r="G3889" s="48">
        <v>853000</v>
      </c>
      <c r="H3889" s="47">
        <v>47.59</v>
      </c>
      <c r="I3889" s="51">
        <f t="shared" si="442"/>
        <v>0.66447919575537562</v>
      </c>
      <c r="J3889" s="51">
        <f t="shared" ca="1" si="443"/>
        <v>1</v>
      </c>
      <c r="K3889" s="47">
        <f t="shared" si="444"/>
        <v>47.18</v>
      </c>
      <c r="L3889" s="47">
        <f t="shared" si="445"/>
        <v>47.64</v>
      </c>
      <c r="M3889" s="47">
        <f t="shared" si="446"/>
        <v>46.68</v>
      </c>
      <c r="N3889" s="47">
        <f t="shared" si="447"/>
        <v>47.59</v>
      </c>
      <c r="O3889" s="48">
        <f t="shared" ca="1" si="448"/>
        <v>853000</v>
      </c>
    </row>
    <row r="3890" spans="1:15" x14ac:dyDescent="0.25">
      <c r="A3890">
        <v>3875</v>
      </c>
      <c r="B3890" s="84">
        <v>36328</v>
      </c>
      <c r="C3890" s="47">
        <v>73.69</v>
      </c>
      <c r="D3890" s="47">
        <v>73.69</v>
      </c>
      <c r="E3890" s="47">
        <v>72</v>
      </c>
      <c r="F3890" s="47">
        <v>72</v>
      </c>
      <c r="G3890" s="48">
        <v>710300</v>
      </c>
      <c r="H3890" s="47">
        <v>47.84</v>
      </c>
      <c r="I3890" s="51">
        <f t="shared" si="442"/>
        <v>0.6644444444444445</v>
      </c>
      <c r="J3890" s="51">
        <f t="shared" ca="1" si="443"/>
        <v>1</v>
      </c>
      <c r="K3890" s="47">
        <f t="shared" si="444"/>
        <v>48.96</v>
      </c>
      <c r="L3890" s="47">
        <f t="shared" si="445"/>
        <v>48.96</v>
      </c>
      <c r="M3890" s="47">
        <f t="shared" si="446"/>
        <v>47.84</v>
      </c>
      <c r="N3890" s="47">
        <f t="shared" si="447"/>
        <v>47.84</v>
      </c>
      <c r="O3890" s="48">
        <f t="shared" ca="1" si="448"/>
        <v>710300</v>
      </c>
    </row>
    <row r="3891" spans="1:15" x14ac:dyDescent="0.25">
      <c r="A3891">
        <v>3876</v>
      </c>
      <c r="B3891" s="84">
        <v>36327</v>
      </c>
      <c r="C3891" s="47">
        <v>74.25</v>
      </c>
      <c r="D3891" s="47">
        <v>74.62</v>
      </c>
      <c r="E3891" s="47">
        <v>73.81</v>
      </c>
      <c r="F3891" s="47">
        <v>74.12</v>
      </c>
      <c r="G3891" s="48">
        <v>959200</v>
      </c>
      <c r="H3891" s="47">
        <v>49.25</v>
      </c>
      <c r="I3891" s="51">
        <f t="shared" si="442"/>
        <v>0.66446303291958986</v>
      </c>
      <c r="J3891" s="51">
        <f t="shared" ca="1" si="443"/>
        <v>1</v>
      </c>
      <c r="K3891" s="47">
        <f t="shared" si="444"/>
        <v>49.34</v>
      </c>
      <c r="L3891" s="47">
        <f t="shared" si="445"/>
        <v>49.58</v>
      </c>
      <c r="M3891" s="47">
        <f t="shared" si="446"/>
        <v>49.04</v>
      </c>
      <c r="N3891" s="47">
        <f t="shared" si="447"/>
        <v>49.25</v>
      </c>
      <c r="O3891" s="48">
        <f t="shared" ca="1" si="448"/>
        <v>959200</v>
      </c>
    </row>
    <row r="3892" spans="1:15" x14ac:dyDescent="0.25">
      <c r="A3892">
        <v>3877</v>
      </c>
      <c r="B3892" s="84">
        <v>36326</v>
      </c>
      <c r="C3892" s="47">
        <v>72</v>
      </c>
      <c r="D3892" s="47">
        <v>74.12</v>
      </c>
      <c r="E3892" s="47">
        <v>72</v>
      </c>
      <c r="F3892" s="47">
        <v>74.06</v>
      </c>
      <c r="G3892" s="48">
        <v>828000</v>
      </c>
      <c r="H3892" s="47">
        <v>49.21</v>
      </c>
      <c r="I3892" s="51">
        <f t="shared" si="442"/>
        <v>0.66446124763705106</v>
      </c>
      <c r="J3892" s="51">
        <f t="shared" ca="1" si="443"/>
        <v>1</v>
      </c>
      <c r="K3892" s="47">
        <f t="shared" si="444"/>
        <v>47.84</v>
      </c>
      <c r="L3892" s="47">
        <f t="shared" si="445"/>
        <v>49.25</v>
      </c>
      <c r="M3892" s="47">
        <f t="shared" si="446"/>
        <v>47.84</v>
      </c>
      <c r="N3892" s="47">
        <f t="shared" si="447"/>
        <v>49.21</v>
      </c>
      <c r="O3892" s="48">
        <f t="shared" ca="1" si="448"/>
        <v>828000</v>
      </c>
    </row>
    <row r="3893" spans="1:15" x14ac:dyDescent="0.25">
      <c r="A3893">
        <v>3878</v>
      </c>
      <c r="B3893" s="84">
        <v>36325</v>
      </c>
      <c r="C3893" s="47">
        <v>72</v>
      </c>
      <c r="D3893" s="47">
        <v>72.94</v>
      </c>
      <c r="E3893" s="47">
        <v>71.88</v>
      </c>
      <c r="F3893" s="47">
        <v>72</v>
      </c>
      <c r="G3893" s="48">
        <v>444000</v>
      </c>
      <c r="H3893" s="47">
        <v>47.84</v>
      </c>
      <c r="I3893" s="51">
        <f t="shared" si="442"/>
        <v>0.6644444444444445</v>
      </c>
      <c r="J3893" s="51">
        <f t="shared" ca="1" si="443"/>
        <v>1</v>
      </c>
      <c r="K3893" s="47">
        <f t="shared" si="444"/>
        <v>47.84</v>
      </c>
      <c r="L3893" s="47">
        <f t="shared" si="445"/>
        <v>48.46</v>
      </c>
      <c r="M3893" s="47">
        <f t="shared" si="446"/>
        <v>47.76</v>
      </c>
      <c r="N3893" s="47">
        <f t="shared" si="447"/>
        <v>47.84</v>
      </c>
      <c r="O3893" s="48">
        <f t="shared" ca="1" si="448"/>
        <v>444000</v>
      </c>
    </row>
    <row r="3894" spans="1:15" x14ac:dyDescent="0.25">
      <c r="A3894">
        <v>3879</v>
      </c>
      <c r="B3894" s="84">
        <v>36322</v>
      </c>
      <c r="C3894" s="47">
        <v>69.62</v>
      </c>
      <c r="D3894" s="47">
        <v>71.88</v>
      </c>
      <c r="E3894" s="47">
        <v>69.56</v>
      </c>
      <c r="F3894" s="47">
        <v>71.88</v>
      </c>
      <c r="G3894" s="48">
        <v>651300</v>
      </c>
      <c r="H3894" s="47">
        <v>47.76</v>
      </c>
      <c r="I3894" s="51">
        <f t="shared" si="442"/>
        <v>0.664440734557596</v>
      </c>
      <c r="J3894" s="51">
        <f t="shared" ca="1" si="443"/>
        <v>1</v>
      </c>
      <c r="K3894" s="47">
        <f t="shared" si="444"/>
        <v>46.26</v>
      </c>
      <c r="L3894" s="47">
        <f t="shared" si="445"/>
        <v>47.76</v>
      </c>
      <c r="M3894" s="47">
        <f t="shared" si="446"/>
        <v>46.22</v>
      </c>
      <c r="N3894" s="47">
        <f t="shared" si="447"/>
        <v>47.76</v>
      </c>
      <c r="O3894" s="48">
        <f t="shared" ca="1" si="448"/>
        <v>651300</v>
      </c>
    </row>
    <row r="3895" spans="1:15" x14ac:dyDescent="0.25">
      <c r="A3895">
        <v>3880</v>
      </c>
      <c r="B3895" s="84">
        <v>36321</v>
      </c>
      <c r="C3895" s="47">
        <v>68.12</v>
      </c>
      <c r="D3895" s="47">
        <v>70</v>
      </c>
      <c r="E3895" s="47">
        <v>67.78</v>
      </c>
      <c r="F3895" s="47">
        <v>69.44</v>
      </c>
      <c r="G3895" s="48">
        <v>680800</v>
      </c>
      <c r="H3895" s="47">
        <v>46.14</v>
      </c>
      <c r="I3895" s="51">
        <f t="shared" si="442"/>
        <v>0.66445852534562211</v>
      </c>
      <c r="J3895" s="51">
        <f t="shared" ca="1" si="443"/>
        <v>1</v>
      </c>
      <c r="K3895" s="47">
        <f t="shared" si="444"/>
        <v>45.26</v>
      </c>
      <c r="L3895" s="47">
        <f t="shared" si="445"/>
        <v>46.51</v>
      </c>
      <c r="M3895" s="47">
        <f t="shared" si="446"/>
        <v>45.04</v>
      </c>
      <c r="N3895" s="47">
        <f t="shared" si="447"/>
        <v>46.14</v>
      </c>
      <c r="O3895" s="48">
        <f t="shared" ca="1" si="448"/>
        <v>680800</v>
      </c>
    </row>
    <row r="3896" spans="1:15" x14ac:dyDescent="0.25">
      <c r="A3896">
        <v>3881</v>
      </c>
      <c r="B3896" s="84">
        <v>36320</v>
      </c>
      <c r="C3896" s="47">
        <v>70.5</v>
      </c>
      <c r="D3896" s="47">
        <v>70.56</v>
      </c>
      <c r="E3896" s="47">
        <v>68.44</v>
      </c>
      <c r="F3896" s="47">
        <v>68.5</v>
      </c>
      <c r="G3896" s="48">
        <v>1118500</v>
      </c>
      <c r="H3896" s="47">
        <v>45.51</v>
      </c>
      <c r="I3896" s="51">
        <f t="shared" si="442"/>
        <v>0.66437956204379556</v>
      </c>
      <c r="J3896" s="51">
        <f t="shared" ca="1" si="443"/>
        <v>1</v>
      </c>
      <c r="K3896" s="47">
        <f t="shared" si="444"/>
        <v>46.84</v>
      </c>
      <c r="L3896" s="47">
        <f t="shared" si="445"/>
        <v>46.88</v>
      </c>
      <c r="M3896" s="47">
        <f t="shared" si="446"/>
        <v>45.47</v>
      </c>
      <c r="N3896" s="47">
        <f t="shared" si="447"/>
        <v>45.51</v>
      </c>
      <c r="O3896" s="48">
        <f t="shared" ca="1" si="448"/>
        <v>1118500</v>
      </c>
    </row>
    <row r="3897" spans="1:15" x14ac:dyDescent="0.25">
      <c r="A3897">
        <v>3882</v>
      </c>
      <c r="B3897" s="84">
        <v>36319</v>
      </c>
      <c r="C3897" s="47">
        <v>70.5</v>
      </c>
      <c r="D3897" s="47">
        <v>70.62</v>
      </c>
      <c r="E3897" s="47">
        <v>69.44</v>
      </c>
      <c r="F3897" s="47">
        <v>70.56</v>
      </c>
      <c r="G3897" s="48">
        <v>589300</v>
      </c>
      <c r="H3897" s="47">
        <v>46.88</v>
      </c>
      <c r="I3897" s="51">
        <f t="shared" si="442"/>
        <v>0.66439909297052158</v>
      </c>
      <c r="J3897" s="51">
        <f t="shared" ca="1" si="443"/>
        <v>1</v>
      </c>
      <c r="K3897" s="47">
        <f t="shared" si="444"/>
        <v>46.84</v>
      </c>
      <c r="L3897" s="47">
        <f t="shared" si="445"/>
        <v>46.92</v>
      </c>
      <c r="M3897" s="47">
        <f t="shared" si="446"/>
        <v>46.14</v>
      </c>
      <c r="N3897" s="47">
        <f t="shared" si="447"/>
        <v>46.88</v>
      </c>
      <c r="O3897" s="48">
        <f t="shared" ca="1" si="448"/>
        <v>589300</v>
      </c>
    </row>
    <row r="3898" spans="1:15" x14ac:dyDescent="0.25">
      <c r="A3898">
        <v>3883</v>
      </c>
      <c r="B3898" s="84">
        <v>36318</v>
      </c>
      <c r="C3898" s="47">
        <v>69.81</v>
      </c>
      <c r="D3898" s="47">
        <v>71.38</v>
      </c>
      <c r="E3898" s="47">
        <v>69.5</v>
      </c>
      <c r="F3898" s="47">
        <v>70.75</v>
      </c>
      <c r="G3898" s="48">
        <v>341700</v>
      </c>
      <c r="H3898" s="47">
        <v>47.01</v>
      </c>
      <c r="I3898" s="51">
        <f t="shared" si="442"/>
        <v>0.66445229681978801</v>
      </c>
      <c r="J3898" s="51">
        <f t="shared" ca="1" si="443"/>
        <v>1</v>
      </c>
      <c r="K3898" s="47">
        <f t="shared" si="444"/>
        <v>46.39</v>
      </c>
      <c r="L3898" s="47">
        <f t="shared" si="445"/>
        <v>47.43</v>
      </c>
      <c r="M3898" s="47">
        <f t="shared" si="446"/>
        <v>46.18</v>
      </c>
      <c r="N3898" s="47">
        <f t="shared" si="447"/>
        <v>47.01</v>
      </c>
      <c r="O3898" s="48">
        <f t="shared" ca="1" si="448"/>
        <v>341700</v>
      </c>
    </row>
    <row r="3899" spans="1:15" x14ac:dyDescent="0.25">
      <c r="A3899">
        <v>3884</v>
      </c>
      <c r="B3899" s="84">
        <v>36315</v>
      </c>
      <c r="C3899" s="47">
        <v>70.75</v>
      </c>
      <c r="D3899" s="47">
        <v>71.44</v>
      </c>
      <c r="E3899" s="47">
        <v>69.12</v>
      </c>
      <c r="F3899" s="47">
        <v>69.88</v>
      </c>
      <c r="G3899" s="48">
        <v>549800</v>
      </c>
      <c r="H3899" s="47">
        <v>46.43</v>
      </c>
      <c r="I3899" s="51">
        <f t="shared" si="442"/>
        <v>0.66442472810532349</v>
      </c>
      <c r="J3899" s="51">
        <f t="shared" ca="1" si="443"/>
        <v>1</v>
      </c>
      <c r="K3899" s="47">
        <f t="shared" si="444"/>
        <v>47.01</v>
      </c>
      <c r="L3899" s="47">
        <f t="shared" si="445"/>
        <v>47.47</v>
      </c>
      <c r="M3899" s="47">
        <f t="shared" si="446"/>
        <v>45.93</v>
      </c>
      <c r="N3899" s="47">
        <f t="shared" si="447"/>
        <v>46.43</v>
      </c>
      <c r="O3899" s="48">
        <f t="shared" ca="1" si="448"/>
        <v>549800</v>
      </c>
    </row>
    <row r="3900" spans="1:15" x14ac:dyDescent="0.25">
      <c r="A3900">
        <v>3885</v>
      </c>
      <c r="B3900" s="84">
        <v>36314</v>
      </c>
      <c r="C3900" s="47">
        <v>69.44</v>
      </c>
      <c r="D3900" s="47">
        <v>70.31</v>
      </c>
      <c r="E3900" s="47">
        <v>68.12</v>
      </c>
      <c r="F3900" s="47">
        <v>70.12</v>
      </c>
      <c r="G3900" s="48">
        <v>974200</v>
      </c>
      <c r="H3900" s="47">
        <v>46.59</v>
      </c>
      <c r="I3900" s="51">
        <f t="shared" si="442"/>
        <v>0.6644324015972618</v>
      </c>
      <c r="J3900" s="51">
        <f t="shared" ca="1" si="443"/>
        <v>1</v>
      </c>
      <c r="K3900" s="47">
        <f t="shared" si="444"/>
        <v>46.14</v>
      </c>
      <c r="L3900" s="47">
        <f t="shared" si="445"/>
        <v>46.72</v>
      </c>
      <c r="M3900" s="47">
        <f t="shared" si="446"/>
        <v>45.26</v>
      </c>
      <c r="N3900" s="47">
        <f t="shared" si="447"/>
        <v>46.59</v>
      </c>
      <c r="O3900" s="48">
        <f t="shared" ca="1" si="448"/>
        <v>974200</v>
      </c>
    </row>
    <row r="3901" spans="1:15" x14ac:dyDescent="0.25">
      <c r="A3901">
        <v>3886</v>
      </c>
      <c r="B3901" s="84">
        <v>36313</v>
      </c>
      <c r="C3901" s="47">
        <v>69.69</v>
      </c>
      <c r="D3901" s="47">
        <v>70.5</v>
      </c>
      <c r="E3901" s="47">
        <v>69.31</v>
      </c>
      <c r="F3901" s="47">
        <v>69.62</v>
      </c>
      <c r="G3901" s="48">
        <v>726100</v>
      </c>
      <c r="H3901" s="47">
        <v>46.26</v>
      </c>
      <c r="I3901" s="51">
        <f t="shared" si="442"/>
        <v>0.66446423441539781</v>
      </c>
      <c r="J3901" s="51">
        <f t="shared" ca="1" si="443"/>
        <v>1</v>
      </c>
      <c r="K3901" s="47">
        <f t="shared" si="444"/>
        <v>46.31</v>
      </c>
      <c r="L3901" s="47">
        <f t="shared" si="445"/>
        <v>46.84</v>
      </c>
      <c r="M3901" s="47">
        <f t="shared" si="446"/>
        <v>46.05</v>
      </c>
      <c r="N3901" s="47">
        <f t="shared" si="447"/>
        <v>46.26</v>
      </c>
      <c r="O3901" s="48">
        <f t="shared" ca="1" si="448"/>
        <v>726100</v>
      </c>
    </row>
    <row r="3902" spans="1:15" x14ac:dyDescent="0.25">
      <c r="A3902">
        <v>3887</v>
      </c>
      <c r="B3902" s="84">
        <v>36312</v>
      </c>
      <c r="C3902" s="47">
        <v>68</v>
      </c>
      <c r="D3902" s="47">
        <v>69.94</v>
      </c>
      <c r="E3902" s="47">
        <v>67.5</v>
      </c>
      <c r="F3902" s="47">
        <v>69.88</v>
      </c>
      <c r="G3902" s="48">
        <v>713800</v>
      </c>
      <c r="H3902" s="47">
        <v>46.43</v>
      </c>
      <c r="I3902" s="51">
        <f t="shared" si="442"/>
        <v>0.66442472810532349</v>
      </c>
      <c r="J3902" s="51">
        <f t="shared" ca="1" si="443"/>
        <v>1</v>
      </c>
      <c r="K3902" s="47">
        <f t="shared" si="444"/>
        <v>45.18</v>
      </c>
      <c r="L3902" s="47">
        <f t="shared" si="445"/>
        <v>46.47</v>
      </c>
      <c r="M3902" s="47">
        <f t="shared" si="446"/>
        <v>44.85</v>
      </c>
      <c r="N3902" s="47">
        <f t="shared" si="447"/>
        <v>46.43</v>
      </c>
      <c r="O3902" s="48">
        <f t="shared" ca="1" si="448"/>
        <v>713800</v>
      </c>
    </row>
    <row r="3903" spans="1:15" x14ac:dyDescent="0.25">
      <c r="A3903">
        <v>3888</v>
      </c>
      <c r="B3903" s="84">
        <v>36308</v>
      </c>
      <c r="C3903" s="47">
        <v>66.38</v>
      </c>
      <c r="D3903" s="47">
        <v>68.06</v>
      </c>
      <c r="E3903" s="47">
        <v>66.38</v>
      </c>
      <c r="F3903" s="47">
        <v>68.06</v>
      </c>
      <c r="G3903" s="48">
        <v>534500</v>
      </c>
      <c r="H3903" s="47">
        <v>45.22</v>
      </c>
      <c r="I3903" s="51">
        <f t="shared" si="442"/>
        <v>0.66441375257126056</v>
      </c>
      <c r="J3903" s="51">
        <f t="shared" ca="1" si="443"/>
        <v>1</v>
      </c>
      <c r="K3903" s="47">
        <f t="shared" si="444"/>
        <v>44.1</v>
      </c>
      <c r="L3903" s="47">
        <f t="shared" si="445"/>
        <v>45.22</v>
      </c>
      <c r="M3903" s="47">
        <f t="shared" si="446"/>
        <v>44.1</v>
      </c>
      <c r="N3903" s="47">
        <f t="shared" si="447"/>
        <v>45.22</v>
      </c>
      <c r="O3903" s="48">
        <f t="shared" ca="1" si="448"/>
        <v>534500</v>
      </c>
    </row>
    <row r="3904" spans="1:15" x14ac:dyDescent="0.25">
      <c r="A3904">
        <v>3889</v>
      </c>
      <c r="B3904" s="84">
        <v>36307</v>
      </c>
      <c r="C3904" s="47">
        <v>65</v>
      </c>
      <c r="D3904" s="47">
        <v>67.75</v>
      </c>
      <c r="E3904" s="47">
        <v>64.94</v>
      </c>
      <c r="F3904" s="47">
        <v>66.44</v>
      </c>
      <c r="G3904" s="48">
        <v>1100800</v>
      </c>
      <c r="H3904" s="47">
        <v>44.14</v>
      </c>
      <c r="I3904" s="51">
        <f t="shared" si="442"/>
        <v>0.66435881998795909</v>
      </c>
      <c r="J3904" s="51">
        <f t="shared" ca="1" si="443"/>
        <v>1</v>
      </c>
      <c r="K3904" s="47">
        <f t="shared" si="444"/>
        <v>43.18</v>
      </c>
      <c r="L3904" s="47">
        <f t="shared" si="445"/>
        <v>45.01</v>
      </c>
      <c r="M3904" s="47">
        <f t="shared" si="446"/>
        <v>43.14</v>
      </c>
      <c r="N3904" s="47">
        <f t="shared" si="447"/>
        <v>44.14</v>
      </c>
      <c r="O3904" s="48">
        <f t="shared" ca="1" si="448"/>
        <v>1100800</v>
      </c>
    </row>
    <row r="3905" spans="1:15" x14ac:dyDescent="0.25">
      <c r="A3905">
        <v>3890</v>
      </c>
      <c r="B3905" s="84">
        <v>36306</v>
      </c>
      <c r="C3905" s="47">
        <v>69.5</v>
      </c>
      <c r="D3905" s="47">
        <v>69.5</v>
      </c>
      <c r="E3905" s="47">
        <v>65.81</v>
      </c>
      <c r="F3905" s="47">
        <v>65.94</v>
      </c>
      <c r="G3905" s="48">
        <v>852900</v>
      </c>
      <c r="H3905" s="47">
        <v>43.81</v>
      </c>
      <c r="I3905" s="51">
        <f t="shared" si="442"/>
        <v>0.66439187139824085</v>
      </c>
      <c r="J3905" s="51">
        <f t="shared" ca="1" si="443"/>
        <v>1</v>
      </c>
      <c r="K3905" s="47">
        <f t="shared" si="444"/>
        <v>46.18</v>
      </c>
      <c r="L3905" s="47">
        <f t="shared" si="445"/>
        <v>46.18</v>
      </c>
      <c r="M3905" s="47">
        <f t="shared" si="446"/>
        <v>43.72</v>
      </c>
      <c r="N3905" s="47">
        <f t="shared" si="447"/>
        <v>43.81</v>
      </c>
      <c r="O3905" s="48">
        <f t="shared" ca="1" si="448"/>
        <v>852900</v>
      </c>
    </row>
    <row r="3906" spans="1:15" x14ac:dyDescent="0.25">
      <c r="A3906">
        <v>3891</v>
      </c>
      <c r="B3906" s="84">
        <v>36305</v>
      </c>
      <c r="C3906" s="47">
        <v>69.88</v>
      </c>
      <c r="D3906" s="47">
        <v>69.88</v>
      </c>
      <c r="E3906" s="47">
        <v>69.12</v>
      </c>
      <c r="F3906" s="47">
        <v>69.56</v>
      </c>
      <c r="G3906" s="48">
        <v>922700</v>
      </c>
      <c r="H3906" s="47">
        <v>46.22</v>
      </c>
      <c r="I3906" s="51">
        <f t="shared" si="442"/>
        <v>0.66446233467510063</v>
      </c>
      <c r="J3906" s="51">
        <f t="shared" ca="1" si="443"/>
        <v>1</v>
      </c>
      <c r="K3906" s="47">
        <f t="shared" si="444"/>
        <v>46.43</v>
      </c>
      <c r="L3906" s="47">
        <f t="shared" si="445"/>
        <v>46.43</v>
      </c>
      <c r="M3906" s="47">
        <f t="shared" si="446"/>
        <v>45.93</v>
      </c>
      <c r="N3906" s="47">
        <f t="shared" si="447"/>
        <v>46.22</v>
      </c>
      <c r="O3906" s="48">
        <f t="shared" ca="1" si="448"/>
        <v>922700</v>
      </c>
    </row>
    <row r="3907" spans="1:15" x14ac:dyDescent="0.25">
      <c r="A3907">
        <v>3892</v>
      </c>
      <c r="B3907" s="84">
        <v>36304</v>
      </c>
      <c r="C3907" s="47">
        <v>73</v>
      </c>
      <c r="D3907" s="47">
        <v>73.06</v>
      </c>
      <c r="E3907" s="47">
        <v>69.25</v>
      </c>
      <c r="F3907" s="47">
        <v>70.31</v>
      </c>
      <c r="G3907" s="48">
        <v>525900</v>
      </c>
      <c r="H3907" s="47">
        <v>46.72</v>
      </c>
      <c r="I3907" s="51">
        <f t="shared" si="442"/>
        <v>0.66448584838572033</v>
      </c>
      <c r="J3907" s="51">
        <f t="shared" ca="1" si="443"/>
        <v>1</v>
      </c>
      <c r="K3907" s="47">
        <f t="shared" si="444"/>
        <v>48.51</v>
      </c>
      <c r="L3907" s="47">
        <f t="shared" si="445"/>
        <v>48.55</v>
      </c>
      <c r="M3907" s="47">
        <f t="shared" si="446"/>
        <v>46.02</v>
      </c>
      <c r="N3907" s="47">
        <f t="shared" si="447"/>
        <v>46.72</v>
      </c>
      <c r="O3907" s="48">
        <f t="shared" ca="1" si="448"/>
        <v>525900</v>
      </c>
    </row>
    <row r="3908" spans="1:15" x14ac:dyDescent="0.25">
      <c r="A3908">
        <v>3893</v>
      </c>
      <c r="B3908" s="84">
        <v>36301</v>
      </c>
      <c r="C3908" s="47">
        <v>73.88</v>
      </c>
      <c r="D3908" s="47">
        <v>74</v>
      </c>
      <c r="E3908" s="47">
        <v>73.25</v>
      </c>
      <c r="F3908" s="47">
        <v>73.5</v>
      </c>
      <c r="G3908" s="48">
        <v>479600</v>
      </c>
      <c r="H3908" s="47">
        <v>48.84</v>
      </c>
      <c r="I3908" s="51">
        <f t="shared" si="442"/>
        <v>0.66448979591836743</v>
      </c>
      <c r="J3908" s="51">
        <f t="shared" ca="1" si="443"/>
        <v>1</v>
      </c>
      <c r="K3908" s="47">
        <f t="shared" si="444"/>
        <v>49.09</v>
      </c>
      <c r="L3908" s="47">
        <f t="shared" si="445"/>
        <v>49.17</v>
      </c>
      <c r="M3908" s="47">
        <f t="shared" si="446"/>
        <v>48.67</v>
      </c>
      <c r="N3908" s="47">
        <f t="shared" si="447"/>
        <v>48.84</v>
      </c>
      <c r="O3908" s="48">
        <f t="shared" ca="1" si="448"/>
        <v>479600</v>
      </c>
    </row>
    <row r="3909" spans="1:15" x14ac:dyDescent="0.25">
      <c r="A3909">
        <v>3894</v>
      </c>
      <c r="B3909" s="84">
        <v>36300</v>
      </c>
      <c r="C3909" s="47">
        <v>73.5</v>
      </c>
      <c r="D3909" s="47">
        <v>74.56</v>
      </c>
      <c r="E3909" s="47">
        <v>73.44</v>
      </c>
      <c r="F3909" s="47">
        <v>74.19</v>
      </c>
      <c r="G3909" s="48">
        <v>1031600</v>
      </c>
      <c r="H3909" s="47">
        <v>49.29</v>
      </c>
      <c r="I3909" s="51">
        <f t="shared" si="442"/>
        <v>0.66437525272947839</v>
      </c>
      <c r="J3909" s="51">
        <f t="shared" ca="1" si="443"/>
        <v>1</v>
      </c>
      <c r="K3909" s="47">
        <f t="shared" si="444"/>
        <v>48.83</v>
      </c>
      <c r="L3909" s="47">
        <f t="shared" si="445"/>
        <v>49.54</v>
      </c>
      <c r="M3909" s="47">
        <f t="shared" si="446"/>
        <v>48.79</v>
      </c>
      <c r="N3909" s="47">
        <f t="shared" si="447"/>
        <v>49.29</v>
      </c>
      <c r="O3909" s="48">
        <f t="shared" ca="1" si="448"/>
        <v>1031600</v>
      </c>
    </row>
    <row r="3910" spans="1:15" x14ac:dyDescent="0.25">
      <c r="A3910">
        <v>3895</v>
      </c>
      <c r="B3910" s="84">
        <v>36299</v>
      </c>
      <c r="C3910" s="47">
        <v>71.81</v>
      </c>
      <c r="D3910" s="47">
        <v>73</v>
      </c>
      <c r="E3910" s="47">
        <v>71.81</v>
      </c>
      <c r="F3910" s="47">
        <v>73</v>
      </c>
      <c r="G3910" s="48">
        <v>844900</v>
      </c>
      <c r="H3910" s="47">
        <v>48.5</v>
      </c>
      <c r="I3910" s="51">
        <f t="shared" si="442"/>
        <v>0.66438356164383561</v>
      </c>
      <c r="J3910" s="51">
        <f t="shared" ca="1" si="443"/>
        <v>1</v>
      </c>
      <c r="K3910" s="47">
        <f t="shared" si="444"/>
        <v>47.71</v>
      </c>
      <c r="L3910" s="47">
        <f t="shared" si="445"/>
        <v>48.5</v>
      </c>
      <c r="M3910" s="47">
        <f t="shared" si="446"/>
        <v>47.71</v>
      </c>
      <c r="N3910" s="47">
        <f t="shared" si="447"/>
        <v>48.5</v>
      </c>
      <c r="O3910" s="48">
        <f t="shared" ca="1" si="448"/>
        <v>844900</v>
      </c>
    </row>
    <row r="3911" spans="1:15" x14ac:dyDescent="0.25">
      <c r="A3911">
        <v>3896</v>
      </c>
      <c r="B3911" s="84">
        <v>36298</v>
      </c>
      <c r="C3911" s="47">
        <v>71.38</v>
      </c>
      <c r="D3911" s="47">
        <v>71.75</v>
      </c>
      <c r="E3911" s="47">
        <v>71.12</v>
      </c>
      <c r="F3911" s="47">
        <v>71.62</v>
      </c>
      <c r="G3911" s="48">
        <v>670400</v>
      </c>
      <c r="H3911" s="47">
        <v>47.59</v>
      </c>
      <c r="I3911" s="51">
        <f t="shared" si="442"/>
        <v>0.66447919575537562</v>
      </c>
      <c r="J3911" s="51">
        <f t="shared" ca="1" si="443"/>
        <v>1</v>
      </c>
      <c r="K3911" s="47">
        <f t="shared" si="444"/>
        <v>47.43</v>
      </c>
      <c r="L3911" s="47">
        <f t="shared" si="445"/>
        <v>47.68</v>
      </c>
      <c r="M3911" s="47">
        <f t="shared" si="446"/>
        <v>47.26</v>
      </c>
      <c r="N3911" s="47">
        <f t="shared" si="447"/>
        <v>47.59</v>
      </c>
      <c r="O3911" s="48">
        <f t="shared" ca="1" si="448"/>
        <v>670400</v>
      </c>
    </row>
    <row r="3912" spans="1:15" x14ac:dyDescent="0.25">
      <c r="A3912">
        <v>3897</v>
      </c>
      <c r="B3912" s="84">
        <v>36297</v>
      </c>
      <c r="C3912" s="47">
        <v>71.31</v>
      </c>
      <c r="D3912" s="47">
        <v>71.94</v>
      </c>
      <c r="E3912" s="47">
        <v>71.12</v>
      </c>
      <c r="F3912" s="47">
        <v>71.38</v>
      </c>
      <c r="G3912" s="48">
        <v>846900</v>
      </c>
      <c r="H3912" s="47">
        <v>47.42</v>
      </c>
      <c r="I3912" s="51">
        <f t="shared" si="442"/>
        <v>0.66433174558699926</v>
      </c>
      <c r="J3912" s="51">
        <f t="shared" ca="1" si="443"/>
        <v>1</v>
      </c>
      <c r="K3912" s="47">
        <f t="shared" si="444"/>
        <v>47.37</v>
      </c>
      <c r="L3912" s="47">
        <f t="shared" si="445"/>
        <v>47.79</v>
      </c>
      <c r="M3912" s="47">
        <f t="shared" si="446"/>
        <v>47.25</v>
      </c>
      <c r="N3912" s="47">
        <f t="shared" si="447"/>
        <v>47.42</v>
      </c>
      <c r="O3912" s="48">
        <f t="shared" ca="1" si="448"/>
        <v>846900</v>
      </c>
    </row>
    <row r="3913" spans="1:15" x14ac:dyDescent="0.25">
      <c r="A3913">
        <v>3898</v>
      </c>
      <c r="B3913" s="84">
        <v>36294</v>
      </c>
      <c r="C3913" s="47">
        <v>71.12</v>
      </c>
      <c r="D3913" s="47">
        <v>71.94</v>
      </c>
      <c r="E3913" s="47">
        <v>71</v>
      </c>
      <c r="F3913" s="47">
        <v>71.62</v>
      </c>
      <c r="G3913" s="48">
        <v>626400</v>
      </c>
      <c r="H3913" s="47">
        <v>47.59</v>
      </c>
      <c r="I3913" s="51">
        <f t="shared" si="442"/>
        <v>0.66447919575537562</v>
      </c>
      <c r="J3913" s="51">
        <f t="shared" ca="1" si="443"/>
        <v>1</v>
      </c>
      <c r="K3913" s="47">
        <f t="shared" si="444"/>
        <v>47.26</v>
      </c>
      <c r="L3913" s="47">
        <f t="shared" si="445"/>
        <v>47.8</v>
      </c>
      <c r="M3913" s="47">
        <f t="shared" si="446"/>
        <v>47.18</v>
      </c>
      <c r="N3913" s="47">
        <f t="shared" si="447"/>
        <v>47.59</v>
      </c>
      <c r="O3913" s="48">
        <f t="shared" ca="1" si="448"/>
        <v>626400</v>
      </c>
    </row>
    <row r="3914" spans="1:15" x14ac:dyDescent="0.25">
      <c r="A3914">
        <v>3899</v>
      </c>
      <c r="B3914" s="84">
        <v>36293</v>
      </c>
      <c r="C3914" s="47">
        <v>72</v>
      </c>
      <c r="D3914" s="47">
        <v>72</v>
      </c>
      <c r="E3914" s="47">
        <v>71.12</v>
      </c>
      <c r="F3914" s="47">
        <v>71.56</v>
      </c>
      <c r="G3914" s="48">
        <v>809600</v>
      </c>
      <c r="H3914" s="47">
        <v>47.55</v>
      </c>
      <c r="I3914" s="51">
        <f t="shared" si="442"/>
        <v>0.66447736165455551</v>
      </c>
      <c r="J3914" s="51">
        <f t="shared" ca="1" si="443"/>
        <v>1</v>
      </c>
      <c r="K3914" s="47">
        <f t="shared" si="444"/>
        <v>47.84</v>
      </c>
      <c r="L3914" s="47">
        <f t="shared" si="445"/>
        <v>47.84</v>
      </c>
      <c r="M3914" s="47">
        <f t="shared" si="446"/>
        <v>47.26</v>
      </c>
      <c r="N3914" s="47">
        <f t="shared" si="447"/>
        <v>47.55</v>
      </c>
      <c r="O3914" s="48">
        <f t="shared" ca="1" si="448"/>
        <v>809600</v>
      </c>
    </row>
    <row r="3915" spans="1:15" x14ac:dyDescent="0.25">
      <c r="A3915">
        <v>3900</v>
      </c>
      <c r="B3915" s="84">
        <v>36292</v>
      </c>
      <c r="C3915" s="47">
        <v>72.44</v>
      </c>
      <c r="D3915" s="47">
        <v>72.5</v>
      </c>
      <c r="E3915" s="47">
        <v>71.94</v>
      </c>
      <c r="F3915" s="47">
        <v>72.19</v>
      </c>
      <c r="G3915" s="48">
        <v>451900</v>
      </c>
      <c r="H3915" s="47">
        <v>47.96</v>
      </c>
      <c r="I3915" s="51">
        <f t="shared" si="442"/>
        <v>0.66435794431361683</v>
      </c>
      <c r="J3915" s="51">
        <f t="shared" ca="1" si="443"/>
        <v>1</v>
      </c>
      <c r="K3915" s="47">
        <f t="shared" si="444"/>
        <v>48.13</v>
      </c>
      <c r="L3915" s="47">
        <f t="shared" si="445"/>
        <v>48.17</v>
      </c>
      <c r="M3915" s="47">
        <f t="shared" si="446"/>
        <v>47.79</v>
      </c>
      <c r="N3915" s="47">
        <f t="shared" si="447"/>
        <v>47.96</v>
      </c>
      <c r="O3915" s="48">
        <f t="shared" ca="1" si="448"/>
        <v>451900</v>
      </c>
    </row>
    <row r="3916" spans="1:15" x14ac:dyDescent="0.25">
      <c r="A3916">
        <v>3901</v>
      </c>
      <c r="B3916" s="84">
        <v>36291</v>
      </c>
      <c r="C3916" s="47">
        <v>71.94</v>
      </c>
      <c r="D3916" s="47">
        <v>73</v>
      </c>
      <c r="E3916" s="47">
        <v>71.94</v>
      </c>
      <c r="F3916" s="47">
        <v>72.69</v>
      </c>
      <c r="G3916" s="48">
        <v>890700</v>
      </c>
      <c r="H3916" s="47">
        <v>48.3</v>
      </c>
      <c r="I3916" s="51">
        <f t="shared" si="442"/>
        <v>0.66446553858852664</v>
      </c>
      <c r="J3916" s="51">
        <f t="shared" ca="1" si="443"/>
        <v>1</v>
      </c>
      <c r="K3916" s="47">
        <f t="shared" si="444"/>
        <v>47.8</v>
      </c>
      <c r="L3916" s="47">
        <f t="shared" si="445"/>
        <v>48.51</v>
      </c>
      <c r="M3916" s="47">
        <f t="shared" si="446"/>
        <v>47.8</v>
      </c>
      <c r="N3916" s="47">
        <f t="shared" si="447"/>
        <v>48.3</v>
      </c>
      <c r="O3916" s="48">
        <f t="shared" ca="1" si="448"/>
        <v>890700</v>
      </c>
    </row>
    <row r="3917" spans="1:15" x14ac:dyDescent="0.25">
      <c r="A3917">
        <v>3902</v>
      </c>
      <c r="B3917" s="84">
        <v>36290</v>
      </c>
      <c r="C3917" s="47">
        <v>71.88</v>
      </c>
      <c r="D3917" s="47">
        <v>72.25</v>
      </c>
      <c r="E3917" s="47">
        <v>71.69</v>
      </c>
      <c r="F3917" s="47">
        <v>71.88</v>
      </c>
      <c r="G3917" s="48">
        <v>447000</v>
      </c>
      <c r="H3917" s="47">
        <v>47.76</v>
      </c>
      <c r="I3917" s="51">
        <f t="shared" si="442"/>
        <v>0.664440734557596</v>
      </c>
      <c r="J3917" s="51">
        <f t="shared" ca="1" si="443"/>
        <v>1</v>
      </c>
      <c r="K3917" s="47">
        <f t="shared" si="444"/>
        <v>47.76</v>
      </c>
      <c r="L3917" s="47">
        <f t="shared" si="445"/>
        <v>48.01</v>
      </c>
      <c r="M3917" s="47">
        <f t="shared" si="446"/>
        <v>47.63</v>
      </c>
      <c r="N3917" s="47">
        <f t="shared" si="447"/>
        <v>47.76</v>
      </c>
      <c r="O3917" s="48">
        <f t="shared" ca="1" si="448"/>
        <v>447000</v>
      </c>
    </row>
    <row r="3918" spans="1:15" x14ac:dyDescent="0.25">
      <c r="A3918">
        <v>3903</v>
      </c>
      <c r="B3918" s="84">
        <v>36287</v>
      </c>
      <c r="C3918" s="47">
        <v>71.19</v>
      </c>
      <c r="D3918" s="47">
        <v>72.5</v>
      </c>
      <c r="E3918" s="47">
        <v>71.06</v>
      </c>
      <c r="F3918" s="47">
        <v>72</v>
      </c>
      <c r="G3918" s="48">
        <v>629000</v>
      </c>
      <c r="H3918" s="47">
        <v>47.84</v>
      </c>
      <c r="I3918" s="51">
        <f t="shared" si="442"/>
        <v>0.6644444444444445</v>
      </c>
      <c r="J3918" s="51">
        <f t="shared" ca="1" si="443"/>
        <v>1</v>
      </c>
      <c r="K3918" s="47">
        <f t="shared" si="444"/>
        <v>47.3</v>
      </c>
      <c r="L3918" s="47">
        <f t="shared" si="445"/>
        <v>48.17</v>
      </c>
      <c r="M3918" s="47">
        <f t="shared" si="446"/>
        <v>47.22</v>
      </c>
      <c r="N3918" s="47">
        <f t="shared" si="447"/>
        <v>47.84</v>
      </c>
      <c r="O3918" s="48">
        <f t="shared" ca="1" si="448"/>
        <v>629000</v>
      </c>
    </row>
    <row r="3919" spans="1:15" x14ac:dyDescent="0.25">
      <c r="A3919">
        <v>3904</v>
      </c>
      <c r="B3919" s="84">
        <v>36286</v>
      </c>
      <c r="C3919" s="47">
        <v>71.25</v>
      </c>
      <c r="D3919" s="47">
        <v>71.44</v>
      </c>
      <c r="E3919" s="47">
        <v>70.81</v>
      </c>
      <c r="F3919" s="47">
        <v>71.12</v>
      </c>
      <c r="G3919" s="48">
        <v>447400</v>
      </c>
      <c r="H3919" s="47">
        <v>47.26</v>
      </c>
      <c r="I3919" s="51">
        <f t="shared" si="442"/>
        <v>0.66451068616422937</v>
      </c>
      <c r="J3919" s="51">
        <f t="shared" ca="1" si="443"/>
        <v>1</v>
      </c>
      <c r="K3919" s="47">
        <f t="shared" si="444"/>
        <v>47.35</v>
      </c>
      <c r="L3919" s="47">
        <f t="shared" si="445"/>
        <v>47.47</v>
      </c>
      <c r="M3919" s="47">
        <f t="shared" si="446"/>
        <v>47.05</v>
      </c>
      <c r="N3919" s="47">
        <f t="shared" si="447"/>
        <v>47.26</v>
      </c>
      <c r="O3919" s="48">
        <f t="shared" ca="1" si="448"/>
        <v>447400</v>
      </c>
    </row>
    <row r="3920" spans="1:15" x14ac:dyDescent="0.25">
      <c r="A3920">
        <v>3905</v>
      </c>
      <c r="B3920" s="84">
        <v>36285</v>
      </c>
      <c r="C3920" s="47">
        <v>71.5</v>
      </c>
      <c r="D3920" s="47">
        <v>71.56</v>
      </c>
      <c r="E3920" s="47">
        <v>70.19</v>
      </c>
      <c r="F3920" s="47">
        <v>71.56</v>
      </c>
      <c r="G3920" s="48">
        <v>801300</v>
      </c>
      <c r="H3920" s="47">
        <v>47.55</v>
      </c>
      <c r="I3920" s="51">
        <f t="shared" si="442"/>
        <v>0.66447736165455551</v>
      </c>
      <c r="J3920" s="51">
        <f t="shared" ca="1" si="443"/>
        <v>1</v>
      </c>
      <c r="K3920" s="47">
        <f t="shared" si="444"/>
        <v>47.51</v>
      </c>
      <c r="L3920" s="47">
        <f t="shared" si="445"/>
        <v>47.55</v>
      </c>
      <c r="M3920" s="47">
        <f t="shared" si="446"/>
        <v>46.64</v>
      </c>
      <c r="N3920" s="47">
        <f t="shared" si="447"/>
        <v>47.55</v>
      </c>
      <c r="O3920" s="48">
        <f t="shared" ca="1" si="448"/>
        <v>801300</v>
      </c>
    </row>
    <row r="3921" spans="1:15" x14ac:dyDescent="0.25">
      <c r="A3921">
        <v>3906</v>
      </c>
      <c r="B3921" s="84">
        <v>36284</v>
      </c>
      <c r="C3921" s="47">
        <v>71.38</v>
      </c>
      <c r="D3921" s="47">
        <v>72.5</v>
      </c>
      <c r="E3921" s="47">
        <v>70.19</v>
      </c>
      <c r="F3921" s="47">
        <v>71.38</v>
      </c>
      <c r="G3921" s="48">
        <v>829100</v>
      </c>
      <c r="H3921" s="47">
        <v>47.42</v>
      </c>
      <c r="I3921" s="51">
        <f t="shared" ref="I3921:I3984" si="449">H3921/F3921</f>
        <v>0.66433174558699926</v>
      </c>
      <c r="J3921" s="51">
        <f t="shared" ref="J3921:J3984" ca="1" si="450">INDEX(OFFSET($T$15,0,0,$S$13+1,1),MATCH(B3921,OFFSET($Q$15,0,0,$S$13+1,1),-1))</f>
        <v>1</v>
      </c>
      <c r="K3921" s="47">
        <f t="shared" ref="K3921:K3984" si="451">ROUND($I3921*C3921,2)</f>
        <v>47.42</v>
      </c>
      <c r="L3921" s="47">
        <f t="shared" ref="L3921:L3984" si="452">ROUND($I3921*D3921,2)</f>
        <v>48.16</v>
      </c>
      <c r="M3921" s="47">
        <f t="shared" ref="M3921:M3984" si="453">ROUND($I3921*E3921,2)</f>
        <v>46.63</v>
      </c>
      <c r="N3921" s="47">
        <f t="shared" ref="N3921:N3984" si="454">ROUND($I3921*F3921,2)</f>
        <v>47.42</v>
      </c>
      <c r="O3921" s="48">
        <f t="shared" ref="O3921:O3984" ca="1" si="455">G3921*J3921</f>
        <v>829100</v>
      </c>
    </row>
    <row r="3922" spans="1:15" x14ac:dyDescent="0.25">
      <c r="A3922">
        <v>3907</v>
      </c>
      <c r="B3922" s="84">
        <v>36283</v>
      </c>
      <c r="C3922" s="47">
        <v>70.38</v>
      </c>
      <c r="D3922" s="47">
        <v>71.38</v>
      </c>
      <c r="E3922" s="47">
        <v>70</v>
      </c>
      <c r="F3922" s="47">
        <v>71.38</v>
      </c>
      <c r="G3922" s="48">
        <v>550100</v>
      </c>
      <c r="H3922" s="47">
        <v>47.42</v>
      </c>
      <c r="I3922" s="51">
        <f t="shared" si="449"/>
        <v>0.66433174558699926</v>
      </c>
      <c r="J3922" s="51">
        <f t="shared" ca="1" si="450"/>
        <v>1</v>
      </c>
      <c r="K3922" s="47">
        <f t="shared" si="451"/>
        <v>46.76</v>
      </c>
      <c r="L3922" s="47">
        <f t="shared" si="452"/>
        <v>47.42</v>
      </c>
      <c r="M3922" s="47">
        <f t="shared" si="453"/>
        <v>46.5</v>
      </c>
      <c r="N3922" s="47">
        <f t="shared" si="454"/>
        <v>47.42</v>
      </c>
      <c r="O3922" s="48">
        <f t="shared" ca="1" si="455"/>
        <v>550100</v>
      </c>
    </row>
    <row r="3923" spans="1:15" x14ac:dyDescent="0.25">
      <c r="A3923">
        <v>3908</v>
      </c>
      <c r="B3923" s="84">
        <v>36280</v>
      </c>
      <c r="C3923" s="47">
        <v>70.38</v>
      </c>
      <c r="D3923" s="47">
        <v>70.69</v>
      </c>
      <c r="E3923" s="47">
        <v>70.19</v>
      </c>
      <c r="F3923" s="47">
        <v>70.25</v>
      </c>
      <c r="G3923" s="48">
        <v>695500</v>
      </c>
      <c r="H3923" s="47">
        <v>46.68</v>
      </c>
      <c r="I3923" s="51">
        <f t="shared" si="449"/>
        <v>0.66448398576512457</v>
      </c>
      <c r="J3923" s="51">
        <f t="shared" ca="1" si="450"/>
        <v>1</v>
      </c>
      <c r="K3923" s="47">
        <f t="shared" si="451"/>
        <v>46.77</v>
      </c>
      <c r="L3923" s="47">
        <f t="shared" si="452"/>
        <v>46.97</v>
      </c>
      <c r="M3923" s="47">
        <f t="shared" si="453"/>
        <v>46.64</v>
      </c>
      <c r="N3923" s="47">
        <f t="shared" si="454"/>
        <v>46.68</v>
      </c>
      <c r="O3923" s="48">
        <f t="shared" ca="1" si="455"/>
        <v>695500</v>
      </c>
    </row>
    <row r="3924" spans="1:15" x14ac:dyDescent="0.25">
      <c r="A3924">
        <v>3909</v>
      </c>
      <c r="B3924" s="84">
        <v>36279</v>
      </c>
      <c r="C3924" s="47">
        <v>71</v>
      </c>
      <c r="D3924" s="47">
        <v>71.75</v>
      </c>
      <c r="E3924" s="47">
        <v>70.12</v>
      </c>
      <c r="F3924" s="47">
        <v>70.56</v>
      </c>
      <c r="G3924" s="48">
        <v>569400</v>
      </c>
      <c r="H3924" s="47">
        <v>46.88</v>
      </c>
      <c r="I3924" s="51">
        <f t="shared" si="449"/>
        <v>0.66439909297052158</v>
      </c>
      <c r="J3924" s="51">
        <f t="shared" ca="1" si="450"/>
        <v>1</v>
      </c>
      <c r="K3924" s="47">
        <f t="shared" si="451"/>
        <v>47.17</v>
      </c>
      <c r="L3924" s="47">
        <f t="shared" si="452"/>
        <v>47.67</v>
      </c>
      <c r="M3924" s="47">
        <f t="shared" si="453"/>
        <v>46.59</v>
      </c>
      <c r="N3924" s="47">
        <f t="shared" si="454"/>
        <v>46.88</v>
      </c>
      <c r="O3924" s="48">
        <f t="shared" ca="1" si="455"/>
        <v>569400</v>
      </c>
    </row>
    <row r="3925" spans="1:15" x14ac:dyDescent="0.25">
      <c r="A3925">
        <v>3910</v>
      </c>
      <c r="B3925" s="84">
        <v>36278</v>
      </c>
      <c r="C3925" s="47">
        <v>69.81</v>
      </c>
      <c r="D3925" s="47">
        <v>71.44</v>
      </c>
      <c r="E3925" s="47">
        <v>69.62</v>
      </c>
      <c r="F3925" s="47">
        <v>71.06</v>
      </c>
      <c r="G3925" s="48">
        <v>499700</v>
      </c>
      <c r="H3925" s="47">
        <v>47.22</v>
      </c>
      <c r="I3925" s="51">
        <f t="shared" si="449"/>
        <v>0.66450886574725576</v>
      </c>
      <c r="J3925" s="51">
        <f t="shared" ca="1" si="450"/>
        <v>1</v>
      </c>
      <c r="K3925" s="47">
        <f t="shared" si="451"/>
        <v>46.39</v>
      </c>
      <c r="L3925" s="47">
        <f t="shared" si="452"/>
        <v>47.47</v>
      </c>
      <c r="M3925" s="47">
        <f t="shared" si="453"/>
        <v>46.26</v>
      </c>
      <c r="N3925" s="47">
        <f t="shared" si="454"/>
        <v>47.22</v>
      </c>
      <c r="O3925" s="48">
        <f t="shared" ca="1" si="455"/>
        <v>499700</v>
      </c>
    </row>
    <row r="3926" spans="1:15" x14ac:dyDescent="0.25">
      <c r="A3926">
        <v>3911</v>
      </c>
      <c r="B3926" s="84">
        <v>36277</v>
      </c>
      <c r="C3926" s="47">
        <v>69.69</v>
      </c>
      <c r="D3926" s="47">
        <v>70.12</v>
      </c>
      <c r="E3926" s="47">
        <v>69.06</v>
      </c>
      <c r="F3926" s="47">
        <v>69.94</v>
      </c>
      <c r="G3926" s="48">
        <v>652700</v>
      </c>
      <c r="H3926" s="47">
        <v>46.47</v>
      </c>
      <c r="I3926" s="51">
        <f t="shared" si="449"/>
        <v>0.66442665141549906</v>
      </c>
      <c r="J3926" s="51">
        <f t="shared" ca="1" si="450"/>
        <v>1</v>
      </c>
      <c r="K3926" s="47">
        <f t="shared" si="451"/>
        <v>46.3</v>
      </c>
      <c r="L3926" s="47">
        <f t="shared" si="452"/>
        <v>46.59</v>
      </c>
      <c r="M3926" s="47">
        <f t="shared" si="453"/>
        <v>45.89</v>
      </c>
      <c r="N3926" s="47">
        <f t="shared" si="454"/>
        <v>46.47</v>
      </c>
      <c r="O3926" s="48">
        <f t="shared" ca="1" si="455"/>
        <v>652700</v>
      </c>
    </row>
    <row r="3927" spans="1:15" x14ac:dyDescent="0.25">
      <c r="A3927">
        <v>3912</v>
      </c>
      <c r="B3927" s="84">
        <v>36276</v>
      </c>
      <c r="C3927" s="47">
        <v>69.69</v>
      </c>
      <c r="D3927" s="47">
        <v>69.88</v>
      </c>
      <c r="E3927" s="47">
        <v>68.81</v>
      </c>
      <c r="F3927" s="47">
        <v>69.69</v>
      </c>
      <c r="G3927" s="48">
        <v>1027500</v>
      </c>
      <c r="H3927" s="47">
        <v>46.3</v>
      </c>
      <c r="I3927" s="51">
        <f t="shared" si="449"/>
        <v>0.66437078490457735</v>
      </c>
      <c r="J3927" s="51">
        <f t="shared" ca="1" si="450"/>
        <v>1</v>
      </c>
      <c r="K3927" s="47">
        <f t="shared" si="451"/>
        <v>46.3</v>
      </c>
      <c r="L3927" s="47">
        <f t="shared" si="452"/>
        <v>46.43</v>
      </c>
      <c r="M3927" s="47">
        <f t="shared" si="453"/>
        <v>45.72</v>
      </c>
      <c r="N3927" s="47">
        <f t="shared" si="454"/>
        <v>46.3</v>
      </c>
      <c r="O3927" s="48">
        <f t="shared" ca="1" si="455"/>
        <v>1027500</v>
      </c>
    </row>
    <row r="3928" spans="1:15" x14ac:dyDescent="0.25">
      <c r="A3928">
        <v>3913</v>
      </c>
      <c r="B3928" s="84">
        <v>36273</v>
      </c>
      <c r="C3928" s="47">
        <v>68.94</v>
      </c>
      <c r="D3928" s="47">
        <v>70.06</v>
      </c>
      <c r="E3928" s="47">
        <v>68.44</v>
      </c>
      <c r="F3928" s="47">
        <v>69.5</v>
      </c>
      <c r="G3928" s="48">
        <v>1021900</v>
      </c>
      <c r="H3928" s="47">
        <v>46.18</v>
      </c>
      <c r="I3928" s="51">
        <f t="shared" si="449"/>
        <v>0.66446043165467628</v>
      </c>
      <c r="J3928" s="51">
        <f t="shared" ca="1" si="450"/>
        <v>1</v>
      </c>
      <c r="K3928" s="47">
        <f t="shared" si="451"/>
        <v>45.81</v>
      </c>
      <c r="L3928" s="47">
        <f t="shared" si="452"/>
        <v>46.55</v>
      </c>
      <c r="M3928" s="47">
        <f t="shared" si="453"/>
        <v>45.48</v>
      </c>
      <c r="N3928" s="47">
        <f t="shared" si="454"/>
        <v>46.18</v>
      </c>
      <c r="O3928" s="48">
        <f t="shared" ca="1" si="455"/>
        <v>1021900</v>
      </c>
    </row>
    <row r="3929" spans="1:15" x14ac:dyDescent="0.25">
      <c r="A3929">
        <v>3914</v>
      </c>
      <c r="B3929" s="84">
        <v>36272</v>
      </c>
      <c r="C3929" s="47">
        <v>69.12</v>
      </c>
      <c r="D3929" s="47">
        <v>69.25</v>
      </c>
      <c r="E3929" s="47">
        <v>67.19</v>
      </c>
      <c r="F3929" s="47">
        <v>68.81</v>
      </c>
      <c r="G3929" s="48">
        <v>712900</v>
      </c>
      <c r="H3929" s="47">
        <v>45.72</v>
      </c>
      <c r="I3929" s="51">
        <f t="shared" si="449"/>
        <v>0.66443830838540907</v>
      </c>
      <c r="J3929" s="51">
        <f t="shared" ca="1" si="450"/>
        <v>1</v>
      </c>
      <c r="K3929" s="47">
        <f t="shared" si="451"/>
        <v>45.93</v>
      </c>
      <c r="L3929" s="47">
        <f t="shared" si="452"/>
        <v>46.01</v>
      </c>
      <c r="M3929" s="47">
        <f t="shared" si="453"/>
        <v>44.64</v>
      </c>
      <c r="N3929" s="47">
        <f t="shared" si="454"/>
        <v>45.72</v>
      </c>
      <c r="O3929" s="48">
        <f t="shared" ca="1" si="455"/>
        <v>712900</v>
      </c>
    </row>
    <row r="3930" spans="1:15" x14ac:dyDescent="0.25">
      <c r="A3930">
        <v>3915</v>
      </c>
      <c r="B3930" s="84">
        <v>36271</v>
      </c>
      <c r="C3930" s="47">
        <v>69.38</v>
      </c>
      <c r="D3930" s="47">
        <v>69.94</v>
      </c>
      <c r="E3930" s="47">
        <v>68</v>
      </c>
      <c r="F3930" s="47">
        <v>69.31</v>
      </c>
      <c r="G3930" s="48">
        <v>806600</v>
      </c>
      <c r="H3930" s="47">
        <v>46.05</v>
      </c>
      <c r="I3930" s="51">
        <f t="shared" si="449"/>
        <v>0.66440629057856004</v>
      </c>
      <c r="J3930" s="51">
        <f t="shared" ca="1" si="450"/>
        <v>1</v>
      </c>
      <c r="K3930" s="47">
        <f t="shared" si="451"/>
        <v>46.1</v>
      </c>
      <c r="L3930" s="47">
        <f t="shared" si="452"/>
        <v>46.47</v>
      </c>
      <c r="M3930" s="47">
        <f t="shared" si="453"/>
        <v>45.18</v>
      </c>
      <c r="N3930" s="47">
        <f t="shared" si="454"/>
        <v>46.05</v>
      </c>
      <c r="O3930" s="48">
        <f t="shared" ca="1" si="455"/>
        <v>806600</v>
      </c>
    </row>
    <row r="3931" spans="1:15" x14ac:dyDescent="0.25">
      <c r="A3931">
        <v>3916</v>
      </c>
      <c r="B3931" s="84">
        <v>36270</v>
      </c>
      <c r="C3931" s="47">
        <v>69.69</v>
      </c>
      <c r="D3931" s="47">
        <v>70.12</v>
      </c>
      <c r="E3931" s="47">
        <v>69.12</v>
      </c>
      <c r="F3931" s="47">
        <v>69.56</v>
      </c>
      <c r="G3931" s="48">
        <v>821800</v>
      </c>
      <c r="H3931" s="47">
        <v>46.22</v>
      </c>
      <c r="I3931" s="51">
        <f t="shared" si="449"/>
        <v>0.66446233467510063</v>
      </c>
      <c r="J3931" s="51">
        <f t="shared" ca="1" si="450"/>
        <v>1</v>
      </c>
      <c r="K3931" s="47">
        <f t="shared" si="451"/>
        <v>46.31</v>
      </c>
      <c r="L3931" s="47">
        <f t="shared" si="452"/>
        <v>46.59</v>
      </c>
      <c r="M3931" s="47">
        <f t="shared" si="453"/>
        <v>45.93</v>
      </c>
      <c r="N3931" s="47">
        <f t="shared" si="454"/>
        <v>46.22</v>
      </c>
      <c r="O3931" s="48">
        <f t="shared" ca="1" si="455"/>
        <v>821800</v>
      </c>
    </row>
    <row r="3932" spans="1:15" x14ac:dyDescent="0.25">
      <c r="A3932">
        <v>3917</v>
      </c>
      <c r="B3932" s="84">
        <v>36269</v>
      </c>
      <c r="C3932" s="47">
        <v>70.62</v>
      </c>
      <c r="D3932" s="47">
        <v>70.62</v>
      </c>
      <c r="E3932" s="47">
        <v>69.06</v>
      </c>
      <c r="F3932" s="47">
        <v>69.75</v>
      </c>
      <c r="G3932" s="48">
        <v>1846300</v>
      </c>
      <c r="H3932" s="47">
        <v>46.34</v>
      </c>
      <c r="I3932" s="51">
        <f t="shared" si="449"/>
        <v>0.66437275985663091</v>
      </c>
      <c r="J3932" s="51">
        <f t="shared" ca="1" si="450"/>
        <v>1</v>
      </c>
      <c r="K3932" s="47">
        <f t="shared" si="451"/>
        <v>46.92</v>
      </c>
      <c r="L3932" s="47">
        <f t="shared" si="452"/>
        <v>46.92</v>
      </c>
      <c r="M3932" s="47">
        <f t="shared" si="453"/>
        <v>45.88</v>
      </c>
      <c r="N3932" s="47">
        <f t="shared" si="454"/>
        <v>46.34</v>
      </c>
      <c r="O3932" s="48">
        <f t="shared" ca="1" si="455"/>
        <v>1846300</v>
      </c>
    </row>
    <row r="3933" spans="1:15" x14ac:dyDescent="0.25">
      <c r="A3933">
        <v>3918</v>
      </c>
      <c r="B3933" s="84">
        <v>36266</v>
      </c>
      <c r="C3933" s="47">
        <v>70.94</v>
      </c>
      <c r="D3933" s="47">
        <v>70.94</v>
      </c>
      <c r="E3933" s="47">
        <v>69.06</v>
      </c>
      <c r="F3933" s="47">
        <v>70.12</v>
      </c>
      <c r="G3933" s="48">
        <v>2158700</v>
      </c>
      <c r="H3933" s="47">
        <v>46.59</v>
      </c>
      <c r="I3933" s="51">
        <f t="shared" si="449"/>
        <v>0.6644324015972618</v>
      </c>
      <c r="J3933" s="51">
        <f t="shared" ca="1" si="450"/>
        <v>1</v>
      </c>
      <c r="K3933" s="47">
        <f t="shared" si="451"/>
        <v>47.13</v>
      </c>
      <c r="L3933" s="47">
        <f t="shared" si="452"/>
        <v>47.13</v>
      </c>
      <c r="M3933" s="47">
        <f t="shared" si="453"/>
        <v>45.89</v>
      </c>
      <c r="N3933" s="47">
        <f t="shared" si="454"/>
        <v>46.59</v>
      </c>
      <c r="O3933" s="48">
        <f t="shared" ca="1" si="455"/>
        <v>2158700</v>
      </c>
    </row>
    <row r="3934" spans="1:15" x14ac:dyDescent="0.25">
      <c r="A3934">
        <v>3919</v>
      </c>
      <c r="B3934" s="84">
        <v>36265</v>
      </c>
      <c r="C3934" s="47">
        <v>68.94</v>
      </c>
      <c r="D3934" s="47">
        <v>70.44</v>
      </c>
      <c r="E3934" s="47">
        <v>68.19</v>
      </c>
      <c r="F3934" s="47">
        <v>70.25</v>
      </c>
      <c r="G3934" s="48">
        <v>1475500</v>
      </c>
      <c r="H3934" s="47">
        <v>46.68</v>
      </c>
      <c r="I3934" s="51">
        <f t="shared" si="449"/>
        <v>0.66448398576512457</v>
      </c>
      <c r="J3934" s="51">
        <f t="shared" ca="1" si="450"/>
        <v>1</v>
      </c>
      <c r="K3934" s="47">
        <f t="shared" si="451"/>
        <v>45.81</v>
      </c>
      <c r="L3934" s="47">
        <f t="shared" si="452"/>
        <v>46.81</v>
      </c>
      <c r="M3934" s="47">
        <f t="shared" si="453"/>
        <v>45.31</v>
      </c>
      <c r="N3934" s="47">
        <f t="shared" si="454"/>
        <v>46.68</v>
      </c>
      <c r="O3934" s="48">
        <f t="shared" ca="1" si="455"/>
        <v>1475500</v>
      </c>
    </row>
    <row r="3935" spans="1:15" x14ac:dyDescent="0.25">
      <c r="A3935">
        <v>3920</v>
      </c>
      <c r="B3935" s="84">
        <v>36264</v>
      </c>
      <c r="C3935" s="47">
        <v>65</v>
      </c>
      <c r="D3935" s="47">
        <v>68.81</v>
      </c>
      <c r="E3935" s="47">
        <v>64.81</v>
      </c>
      <c r="F3935" s="47">
        <v>68.81</v>
      </c>
      <c r="G3935" s="48">
        <v>1935500</v>
      </c>
      <c r="H3935" s="47">
        <v>45.72</v>
      </c>
      <c r="I3935" s="51">
        <f t="shared" si="449"/>
        <v>0.66443830838540907</v>
      </c>
      <c r="J3935" s="51">
        <f t="shared" ca="1" si="450"/>
        <v>1</v>
      </c>
      <c r="K3935" s="47">
        <f t="shared" si="451"/>
        <v>43.19</v>
      </c>
      <c r="L3935" s="47">
        <f t="shared" si="452"/>
        <v>45.72</v>
      </c>
      <c r="M3935" s="47">
        <f t="shared" si="453"/>
        <v>43.06</v>
      </c>
      <c r="N3935" s="47">
        <f t="shared" si="454"/>
        <v>45.72</v>
      </c>
      <c r="O3935" s="48">
        <f t="shared" ca="1" si="455"/>
        <v>1935500</v>
      </c>
    </row>
    <row r="3936" spans="1:15" x14ac:dyDescent="0.25">
      <c r="A3936">
        <v>3921</v>
      </c>
      <c r="B3936" s="84">
        <v>36263</v>
      </c>
      <c r="C3936" s="47">
        <v>63.38</v>
      </c>
      <c r="D3936" s="47">
        <v>64.31</v>
      </c>
      <c r="E3936" s="47">
        <v>63</v>
      </c>
      <c r="F3936" s="47">
        <v>64.06</v>
      </c>
      <c r="G3936" s="48">
        <v>1123200</v>
      </c>
      <c r="H3936" s="47">
        <v>42.57</v>
      </c>
      <c r="I3936" s="51">
        <f t="shared" si="449"/>
        <v>0.66453325007805186</v>
      </c>
      <c r="J3936" s="51">
        <f t="shared" ca="1" si="450"/>
        <v>1</v>
      </c>
      <c r="K3936" s="47">
        <f t="shared" si="451"/>
        <v>42.12</v>
      </c>
      <c r="L3936" s="47">
        <f t="shared" si="452"/>
        <v>42.74</v>
      </c>
      <c r="M3936" s="47">
        <f t="shared" si="453"/>
        <v>41.87</v>
      </c>
      <c r="N3936" s="47">
        <f t="shared" si="454"/>
        <v>42.57</v>
      </c>
      <c r="O3936" s="48">
        <f t="shared" ca="1" si="455"/>
        <v>1123200</v>
      </c>
    </row>
    <row r="3937" spans="1:15" x14ac:dyDescent="0.25">
      <c r="A3937">
        <v>3922</v>
      </c>
      <c r="B3937" s="84">
        <v>36262</v>
      </c>
      <c r="C3937" s="47">
        <v>60</v>
      </c>
      <c r="D3937" s="47">
        <v>63</v>
      </c>
      <c r="E3937" s="47">
        <v>60</v>
      </c>
      <c r="F3937" s="47">
        <v>62.94</v>
      </c>
      <c r="G3937" s="48">
        <v>1145000</v>
      </c>
      <c r="H3937" s="47">
        <v>41.82</v>
      </c>
      <c r="I3937" s="51">
        <f t="shared" si="449"/>
        <v>0.66444232602478559</v>
      </c>
      <c r="J3937" s="51">
        <f t="shared" ca="1" si="450"/>
        <v>1</v>
      </c>
      <c r="K3937" s="47">
        <f t="shared" si="451"/>
        <v>39.869999999999997</v>
      </c>
      <c r="L3937" s="47">
        <f t="shared" si="452"/>
        <v>41.86</v>
      </c>
      <c r="M3937" s="47">
        <f t="shared" si="453"/>
        <v>39.869999999999997</v>
      </c>
      <c r="N3937" s="47">
        <f t="shared" si="454"/>
        <v>41.82</v>
      </c>
      <c r="O3937" s="48">
        <f t="shared" ca="1" si="455"/>
        <v>1145000</v>
      </c>
    </row>
    <row r="3938" spans="1:15" x14ac:dyDescent="0.25">
      <c r="A3938">
        <v>3923</v>
      </c>
      <c r="B3938" s="84">
        <v>36259</v>
      </c>
      <c r="C3938" s="47">
        <v>58.81</v>
      </c>
      <c r="D3938" s="47">
        <v>60</v>
      </c>
      <c r="E3938" s="47">
        <v>58.31</v>
      </c>
      <c r="F3938" s="47">
        <v>59.94</v>
      </c>
      <c r="G3938" s="48">
        <v>300800</v>
      </c>
      <c r="H3938" s="47">
        <v>39.83</v>
      </c>
      <c r="I3938" s="51">
        <f t="shared" si="449"/>
        <v>0.66449783116449779</v>
      </c>
      <c r="J3938" s="51">
        <f t="shared" ca="1" si="450"/>
        <v>1</v>
      </c>
      <c r="K3938" s="47">
        <f t="shared" si="451"/>
        <v>39.08</v>
      </c>
      <c r="L3938" s="47">
        <f t="shared" si="452"/>
        <v>39.869999999999997</v>
      </c>
      <c r="M3938" s="47">
        <f t="shared" si="453"/>
        <v>38.75</v>
      </c>
      <c r="N3938" s="47">
        <f t="shared" si="454"/>
        <v>39.83</v>
      </c>
      <c r="O3938" s="48">
        <f t="shared" ca="1" si="455"/>
        <v>300800</v>
      </c>
    </row>
    <row r="3939" spans="1:15" x14ac:dyDescent="0.25">
      <c r="A3939">
        <v>3924</v>
      </c>
      <c r="B3939" s="84">
        <v>36258</v>
      </c>
      <c r="C3939" s="47">
        <v>58.88</v>
      </c>
      <c r="D3939" s="47">
        <v>59</v>
      </c>
      <c r="E3939" s="47">
        <v>57.75</v>
      </c>
      <c r="F3939" s="47">
        <v>59</v>
      </c>
      <c r="G3939" s="48">
        <v>825900</v>
      </c>
      <c r="H3939" s="47">
        <v>39.200000000000003</v>
      </c>
      <c r="I3939" s="51">
        <f t="shared" si="449"/>
        <v>0.66440677966101702</v>
      </c>
      <c r="J3939" s="51">
        <f t="shared" ca="1" si="450"/>
        <v>1</v>
      </c>
      <c r="K3939" s="47">
        <f t="shared" si="451"/>
        <v>39.119999999999997</v>
      </c>
      <c r="L3939" s="47">
        <f t="shared" si="452"/>
        <v>39.200000000000003</v>
      </c>
      <c r="M3939" s="47">
        <f t="shared" si="453"/>
        <v>38.369999999999997</v>
      </c>
      <c r="N3939" s="47">
        <f t="shared" si="454"/>
        <v>39.200000000000003</v>
      </c>
      <c r="O3939" s="48">
        <f t="shared" ca="1" si="455"/>
        <v>825900</v>
      </c>
    </row>
    <row r="3940" spans="1:15" x14ac:dyDescent="0.25">
      <c r="A3940">
        <v>3925</v>
      </c>
      <c r="B3940" s="84">
        <v>36257</v>
      </c>
      <c r="C3940" s="47">
        <v>59.94</v>
      </c>
      <c r="D3940" s="47">
        <v>60.38</v>
      </c>
      <c r="E3940" s="47">
        <v>59.19</v>
      </c>
      <c r="F3940" s="47">
        <v>59.38</v>
      </c>
      <c r="G3940" s="48">
        <v>589400</v>
      </c>
      <c r="H3940" s="47">
        <v>39.450000000000003</v>
      </c>
      <c r="I3940" s="51">
        <f t="shared" si="449"/>
        <v>0.66436510609632871</v>
      </c>
      <c r="J3940" s="51">
        <f t="shared" ca="1" si="450"/>
        <v>1</v>
      </c>
      <c r="K3940" s="47">
        <f t="shared" si="451"/>
        <v>39.82</v>
      </c>
      <c r="L3940" s="47">
        <f t="shared" si="452"/>
        <v>40.11</v>
      </c>
      <c r="M3940" s="47">
        <f t="shared" si="453"/>
        <v>39.32</v>
      </c>
      <c r="N3940" s="47">
        <f t="shared" si="454"/>
        <v>39.450000000000003</v>
      </c>
      <c r="O3940" s="48">
        <f t="shared" ca="1" si="455"/>
        <v>589400</v>
      </c>
    </row>
    <row r="3941" spans="1:15" x14ac:dyDescent="0.25">
      <c r="A3941">
        <v>3926</v>
      </c>
      <c r="B3941" s="84">
        <v>36256</v>
      </c>
      <c r="C3941" s="47">
        <v>61</v>
      </c>
      <c r="D3941" s="47">
        <v>61.12</v>
      </c>
      <c r="E3941" s="47">
        <v>59.69</v>
      </c>
      <c r="F3941" s="47">
        <v>60.12</v>
      </c>
      <c r="G3941" s="48">
        <v>824700</v>
      </c>
      <c r="H3941" s="47">
        <v>39.950000000000003</v>
      </c>
      <c r="I3941" s="51">
        <f t="shared" si="449"/>
        <v>0.66450432468396547</v>
      </c>
      <c r="J3941" s="51">
        <f t="shared" ca="1" si="450"/>
        <v>1</v>
      </c>
      <c r="K3941" s="47">
        <f t="shared" si="451"/>
        <v>40.53</v>
      </c>
      <c r="L3941" s="47">
        <f t="shared" si="452"/>
        <v>40.61</v>
      </c>
      <c r="M3941" s="47">
        <f t="shared" si="453"/>
        <v>39.659999999999997</v>
      </c>
      <c r="N3941" s="47">
        <f t="shared" si="454"/>
        <v>39.950000000000003</v>
      </c>
      <c r="O3941" s="48">
        <f t="shared" ca="1" si="455"/>
        <v>824700</v>
      </c>
    </row>
    <row r="3942" spans="1:15" x14ac:dyDescent="0.25">
      <c r="A3942">
        <v>3927</v>
      </c>
      <c r="B3942" s="84">
        <v>36255</v>
      </c>
      <c r="C3942" s="47">
        <v>60.88</v>
      </c>
      <c r="D3942" s="47">
        <v>61.19</v>
      </c>
      <c r="E3942" s="47">
        <v>60.25</v>
      </c>
      <c r="F3942" s="47">
        <v>61.19</v>
      </c>
      <c r="G3942" s="48">
        <v>988500</v>
      </c>
      <c r="H3942" s="47">
        <v>40.659999999999997</v>
      </c>
      <c r="I3942" s="51">
        <f t="shared" si="449"/>
        <v>0.66448766138257886</v>
      </c>
      <c r="J3942" s="51">
        <f t="shared" ca="1" si="450"/>
        <v>1</v>
      </c>
      <c r="K3942" s="47">
        <f t="shared" si="451"/>
        <v>40.450000000000003</v>
      </c>
      <c r="L3942" s="47">
        <f t="shared" si="452"/>
        <v>40.659999999999997</v>
      </c>
      <c r="M3942" s="47">
        <f t="shared" si="453"/>
        <v>40.04</v>
      </c>
      <c r="N3942" s="47">
        <f t="shared" si="454"/>
        <v>40.659999999999997</v>
      </c>
      <c r="O3942" s="48">
        <f t="shared" ca="1" si="455"/>
        <v>988500</v>
      </c>
    </row>
    <row r="3943" spans="1:15" x14ac:dyDescent="0.25">
      <c r="A3943">
        <v>3928</v>
      </c>
      <c r="B3943" s="84">
        <v>36251</v>
      </c>
      <c r="C3943" s="47">
        <v>58.88</v>
      </c>
      <c r="D3943" s="47">
        <v>60.06</v>
      </c>
      <c r="E3943" s="47">
        <v>58.81</v>
      </c>
      <c r="F3943" s="47">
        <v>59.69</v>
      </c>
      <c r="G3943" s="48">
        <v>806700</v>
      </c>
      <c r="H3943" s="47">
        <v>39.659999999999997</v>
      </c>
      <c r="I3943" s="51">
        <f t="shared" si="449"/>
        <v>0.66443290333389171</v>
      </c>
      <c r="J3943" s="51">
        <f t="shared" ca="1" si="450"/>
        <v>1</v>
      </c>
      <c r="K3943" s="47">
        <f t="shared" si="451"/>
        <v>39.119999999999997</v>
      </c>
      <c r="L3943" s="47">
        <f t="shared" si="452"/>
        <v>39.909999999999997</v>
      </c>
      <c r="M3943" s="47">
        <f t="shared" si="453"/>
        <v>39.08</v>
      </c>
      <c r="N3943" s="47">
        <f t="shared" si="454"/>
        <v>39.659999999999997</v>
      </c>
      <c r="O3943" s="48">
        <f t="shared" ca="1" si="455"/>
        <v>806700</v>
      </c>
    </row>
    <row r="3944" spans="1:15" x14ac:dyDescent="0.25">
      <c r="A3944">
        <v>3929</v>
      </c>
      <c r="B3944" s="84">
        <v>36250</v>
      </c>
      <c r="C3944" s="47">
        <v>57.12</v>
      </c>
      <c r="D3944" s="47">
        <v>58.88</v>
      </c>
      <c r="E3944" s="47">
        <v>57</v>
      </c>
      <c r="F3944" s="47">
        <v>58.62</v>
      </c>
      <c r="G3944" s="48">
        <v>588400</v>
      </c>
      <c r="H3944" s="47">
        <v>38.950000000000003</v>
      </c>
      <c r="I3944" s="51">
        <f t="shared" si="449"/>
        <v>0.66444899351757092</v>
      </c>
      <c r="J3944" s="51">
        <f t="shared" ca="1" si="450"/>
        <v>1</v>
      </c>
      <c r="K3944" s="47">
        <f t="shared" si="451"/>
        <v>37.950000000000003</v>
      </c>
      <c r="L3944" s="47">
        <f t="shared" si="452"/>
        <v>39.119999999999997</v>
      </c>
      <c r="M3944" s="47">
        <f t="shared" si="453"/>
        <v>37.869999999999997</v>
      </c>
      <c r="N3944" s="47">
        <f t="shared" si="454"/>
        <v>38.950000000000003</v>
      </c>
      <c r="O3944" s="48">
        <f t="shared" ca="1" si="455"/>
        <v>588400</v>
      </c>
    </row>
    <row r="3945" spans="1:15" x14ac:dyDescent="0.25">
      <c r="A3945">
        <v>3930</v>
      </c>
      <c r="B3945" s="84">
        <v>36249</v>
      </c>
      <c r="C3945" s="47">
        <v>57.5</v>
      </c>
      <c r="D3945" s="47">
        <v>57.62</v>
      </c>
      <c r="E3945" s="47">
        <v>56.81</v>
      </c>
      <c r="F3945" s="47">
        <v>56.88</v>
      </c>
      <c r="G3945" s="48">
        <v>613400</v>
      </c>
      <c r="H3945" s="47">
        <v>37.79</v>
      </c>
      <c r="I3945" s="51">
        <f t="shared" si="449"/>
        <v>0.66438115330520386</v>
      </c>
      <c r="J3945" s="51">
        <f t="shared" ca="1" si="450"/>
        <v>1</v>
      </c>
      <c r="K3945" s="47">
        <f t="shared" si="451"/>
        <v>38.200000000000003</v>
      </c>
      <c r="L3945" s="47">
        <f t="shared" si="452"/>
        <v>38.28</v>
      </c>
      <c r="M3945" s="47">
        <f t="shared" si="453"/>
        <v>37.74</v>
      </c>
      <c r="N3945" s="47">
        <f t="shared" si="454"/>
        <v>37.79</v>
      </c>
      <c r="O3945" s="48">
        <f t="shared" ca="1" si="455"/>
        <v>613400</v>
      </c>
    </row>
    <row r="3946" spans="1:15" x14ac:dyDescent="0.25">
      <c r="A3946">
        <v>3931</v>
      </c>
      <c r="B3946" s="84">
        <v>36248</v>
      </c>
      <c r="C3946" s="47">
        <v>58</v>
      </c>
      <c r="D3946" s="47">
        <v>58.88</v>
      </c>
      <c r="E3946" s="47">
        <v>57.75</v>
      </c>
      <c r="F3946" s="47">
        <v>57.75</v>
      </c>
      <c r="G3946" s="48">
        <v>839700</v>
      </c>
      <c r="H3946" s="47">
        <v>38.24</v>
      </c>
      <c r="I3946" s="51">
        <f t="shared" si="449"/>
        <v>0.66216450216450218</v>
      </c>
      <c r="J3946" s="51">
        <f t="shared" ca="1" si="450"/>
        <v>1</v>
      </c>
      <c r="K3946" s="47">
        <f t="shared" si="451"/>
        <v>38.409999999999997</v>
      </c>
      <c r="L3946" s="47">
        <f t="shared" si="452"/>
        <v>38.99</v>
      </c>
      <c r="M3946" s="47">
        <f t="shared" si="453"/>
        <v>38.24</v>
      </c>
      <c r="N3946" s="47">
        <f t="shared" si="454"/>
        <v>38.24</v>
      </c>
      <c r="O3946" s="48">
        <f t="shared" ca="1" si="455"/>
        <v>839700</v>
      </c>
    </row>
    <row r="3947" spans="1:15" x14ac:dyDescent="0.25">
      <c r="A3947">
        <v>3932</v>
      </c>
      <c r="B3947" s="84">
        <v>36245</v>
      </c>
      <c r="C3947" s="47">
        <v>57.38</v>
      </c>
      <c r="D3947" s="47">
        <v>57.94</v>
      </c>
      <c r="E3947" s="47">
        <v>56.88</v>
      </c>
      <c r="F3947" s="47">
        <v>57.94</v>
      </c>
      <c r="G3947" s="48">
        <v>449400</v>
      </c>
      <c r="H3947" s="47">
        <v>38.36</v>
      </c>
      <c r="I3947" s="51">
        <f t="shared" si="449"/>
        <v>0.66206420434932689</v>
      </c>
      <c r="J3947" s="51">
        <f t="shared" ca="1" si="450"/>
        <v>1</v>
      </c>
      <c r="K3947" s="47">
        <f t="shared" si="451"/>
        <v>37.99</v>
      </c>
      <c r="L3947" s="47">
        <f t="shared" si="452"/>
        <v>38.36</v>
      </c>
      <c r="M3947" s="47">
        <f t="shared" si="453"/>
        <v>37.659999999999997</v>
      </c>
      <c r="N3947" s="47">
        <f t="shared" si="454"/>
        <v>38.36</v>
      </c>
      <c r="O3947" s="48">
        <f t="shared" ca="1" si="455"/>
        <v>449400</v>
      </c>
    </row>
    <row r="3948" spans="1:15" x14ac:dyDescent="0.25">
      <c r="A3948">
        <v>3933</v>
      </c>
      <c r="B3948" s="84">
        <v>36244</v>
      </c>
      <c r="C3948" s="47">
        <v>57.25</v>
      </c>
      <c r="D3948" s="47">
        <v>57.75</v>
      </c>
      <c r="E3948" s="47">
        <v>56.62</v>
      </c>
      <c r="F3948" s="47">
        <v>57.38</v>
      </c>
      <c r="G3948" s="48">
        <v>637400</v>
      </c>
      <c r="H3948" s="47">
        <v>37.99</v>
      </c>
      <c r="I3948" s="51">
        <f t="shared" si="449"/>
        <v>0.66207737887765772</v>
      </c>
      <c r="J3948" s="51">
        <f t="shared" ca="1" si="450"/>
        <v>1</v>
      </c>
      <c r="K3948" s="47">
        <f t="shared" si="451"/>
        <v>37.9</v>
      </c>
      <c r="L3948" s="47">
        <f t="shared" si="452"/>
        <v>38.229999999999997</v>
      </c>
      <c r="M3948" s="47">
        <f t="shared" si="453"/>
        <v>37.49</v>
      </c>
      <c r="N3948" s="47">
        <f t="shared" si="454"/>
        <v>37.99</v>
      </c>
      <c r="O3948" s="48">
        <f t="shared" ca="1" si="455"/>
        <v>637400</v>
      </c>
    </row>
    <row r="3949" spans="1:15" x14ac:dyDescent="0.25">
      <c r="A3949">
        <v>3934</v>
      </c>
      <c r="B3949" s="84">
        <v>36243</v>
      </c>
      <c r="C3949" s="47">
        <v>56.25</v>
      </c>
      <c r="D3949" s="47">
        <v>57.75</v>
      </c>
      <c r="E3949" s="47">
        <v>56.12</v>
      </c>
      <c r="F3949" s="47">
        <v>57.25</v>
      </c>
      <c r="G3949" s="48">
        <v>839300</v>
      </c>
      <c r="H3949" s="47">
        <v>37.909999999999997</v>
      </c>
      <c r="I3949" s="51">
        <f t="shared" si="449"/>
        <v>0.6621834061135371</v>
      </c>
      <c r="J3949" s="51">
        <f t="shared" ca="1" si="450"/>
        <v>1</v>
      </c>
      <c r="K3949" s="47">
        <f t="shared" si="451"/>
        <v>37.25</v>
      </c>
      <c r="L3949" s="47">
        <f t="shared" si="452"/>
        <v>38.24</v>
      </c>
      <c r="M3949" s="47">
        <f t="shared" si="453"/>
        <v>37.159999999999997</v>
      </c>
      <c r="N3949" s="47">
        <f t="shared" si="454"/>
        <v>37.909999999999997</v>
      </c>
      <c r="O3949" s="48">
        <f t="shared" ca="1" si="455"/>
        <v>839300</v>
      </c>
    </row>
    <row r="3950" spans="1:15" x14ac:dyDescent="0.25">
      <c r="A3950">
        <v>3935</v>
      </c>
      <c r="B3950" s="84">
        <v>36242</v>
      </c>
      <c r="C3950" s="47">
        <v>56.06</v>
      </c>
      <c r="D3950" s="47">
        <v>56.31</v>
      </c>
      <c r="E3950" s="47">
        <v>55.75</v>
      </c>
      <c r="F3950" s="47">
        <v>56.25</v>
      </c>
      <c r="G3950" s="48">
        <v>523600</v>
      </c>
      <c r="H3950" s="47">
        <v>37.25</v>
      </c>
      <c r="I3950" s="51">
        <f t="shared" si="449"/>
        <v>0.66222222222222227</v>
      </c>
      <c r="J3950" s="51">
        <f t="shared" ca="1" si="450"/>
        <v>1</v>
      </c>
      <c r="K3950" s="47">
        <f t="shared" si="451"/>
        <v>37.119999999999997</v>
      </c>
      <c r="L3950" s="47">
        <f t="shared" si="452"/>
        <v>37.29</v>
      </c>
      <c r="M3950" s="47">
        <f t="shared" si="453"/>
        <v>36.92</v>
      </c>
      <c r="N3950" s="47">
        <f t="shared" si="454"/>
        <v>37.25</v>
      </c>
      <c r="O3950" s="48">
        <f t="shared" ca="1" si="455"/>
        <v>523600</v>
      </c>
    </row>
    <row r="3951" spans="1:15" x14ac:dyDescent="0.25">
      <c r="A3951">
        <v>3936</v>
      </c>
      <c r="B3951" s="84">
        <v>36241</v>
      </c>
      <c r="C3951" s="47">
        <v>56</v>
      </c>
      <c r="D3951" s="47">
        <v>56.25</v>
      </c>
      <c r="E3951" s="47">
        <v>55.5</v>
      </c>
      <c r="F3951" s="47">
        <v>56.06</v>
      </c>
      <c r="G3951" s="48">
        <v>443900</v>
      </c>
      <c r="H3951" s="47">
        <v>37.119999999999997</v>
      </c>
      <c r="I3951" s="51">
        <f t="shared" si="449"/>
        <v>0.66214769889404201</v>
      </c>
      <c r="J3951" s="51">
        <f t="shared" ca="1" si="450"/>
        <v>1</v>
      </c>
      <c r="K3951" s="47">
        <f t="shared" si="451"/>
        <v>37.08</v>
      </c>
      <c r="L3951" s="47">
        <f t="shared" si="452"/>
        <v>37.25</v>
      </c>
      <c r="M3951" s="47">
        <f t="shared" si="453"/>
        <v>36.75</v>
      </c>
      <c r="N3951" s="47">
        <f t="shared" si="454"/>
        <v>37.119999999999997</v>
      </c>
      <c r="O3951" s="48">
        <f t="shared" ca="1" si="455"/>
        <v>443900</v>
      </c>
    </row>
    <row r="3952" spans="1:15" x14ac:dyDescent="0.25">
      <c r="A3952">
        <v>3937</v>
      </c>
      <c r="B3952" s="84">
        <v>36238</v>
      </c>
      <c r="C3952" s="47">
        <v>54.94</v>
      </c>
      <c r="D3952" s="47">
        <v>56.38</v>
      </c>
      <c r="E3952" s="47">
        <v>54.81</v>
      </c>
      <c r="F3952" s="47">
        <v>56</v>
      </c>
      <c r="G3952" s="48">
        <v>909500</v>
      </c>
      <c r="H3952" s="47">
        <v>37.08</v>
      </c>
      <c r="I3952" s="51">
        <f t="shared" si="449"/>
        <v>0.66214285714285714</v>
      </c>
      <c r="J3952" s="51">
        <f t="shared" ca="1" si="450"/>
        <v>1</v>
      </c>
      <c r="K3952" s="47">
        <f t="shared" si="451"/>
        <v>36.380000000000003</v>
      </c>
      <c r="L3952" s="47">
        <f t="shared" si="452"/>
        <v>37.33</v>
      </c>
      <c r="M3952" s="47">
        <f t="shared" si="453"/>
        <v>36.29</v>
      </c>
      <c r="N3952" s="47">
        <f t="shared" si="454"/>
        <v>37.08</v>
      </c>
      <c r="O3952" s="48">
        <f t="shared" ca="1" si="455"/>
        <v>909500</v>
      </c>
    </row>
    <row r="3953" spans="1:15" x14ac:dyDescent="0.25">
      <c r="A3953">
        <v>3938</v>
      </c>
      <c r="B3953" s="84">
        <v>36237</v>
      </c>
      <c r="C3953" s="47">
        <v>55.06</v>
      </c>
      <c r="D3953" s="47">
        <v>55.19</v>
      </c>
      <c r="E3953" s="47">
        <v>54.62</v>
      </c>
      <c r="F3953" s="47">
        <v>54.75</v>
      </c>
      <c r="G3953" s="48">
        <v>458100</v>
      </c>
      <c r="H3953" s="47">
        <v>36.25</v>
      </c>
      <c r="I3953" s="51">
        <f t="shared" si="449"/>
        <v>0.66210045662100458</v>
      </c>
      <c r="J3953" s="51">
        <f t="shared" ca="1" si="450"/>
        <v>1</v>
      </c>
      <c r="K3953" s="47">
        <f t="shared" si="451"/>
        <v>36.46</v>
      </c>
      <c r="L3953" s="47">
        <f t="shared" si="452"/>
        <v>36.54</v>
      </c>
      <c r="M3953" s="47">
        <f t="shared" si="453"/>
        <v>36.159999999999997</v>
      </c>
      <c r="N3953" s="47">
        <f t="shared" si="454"/>
        <v>36.25</v>
      </c>
      <c r="O3953" s="48">
        <f t="shared" ca="1" si="455"/>
        <v>458100</v>
      </c>
    </row>
    <row r="3954" spans="1:15" x14ac:dyDescent="0.25">
      <c r="A3954">
        <v>3939</v>
      </c>
      <c r="B3954" s="84">
        <v>36236</v>
      </c>
      <c r="C3954" s="47">
        <v>55.12</v>
      </c>
      <c r="D3954" s="47">
        <v>55.19</v>
      </c>
      <c r="E3954" s="47">
        <v>54.12</v>
      </c>
      <c r="F3954" s="47">
        <v>55.19</v>
      </c>
      <c r="G3954" s="48">
        <v>470400</v>
      </c>
      <c r="H3954" s="47">
        <v>36.54</v>
      </c>
      <c r="I3954" s="51">
        <f t="shared" si="449"/>
        <v>0.66207646312737811</v>
      </c>
      <c r="J3954" s="51">
        <f t="shared" ca="1" si="450"/>
        <v>1</v>
      </c>
      <c r="K3954" s="47">
        <f t="shared" si="451"/>
        <v>36.49</v>
      </c>
      <c r="L3954" s="47">
        <f t="shared" si="452"/>
        <v>36.54</v>
      </c>
      <c r="M3954" s="47">
        <f t="shared" si="453"/>
        <v>35.83</v>
      </c>
      <c r="N3954" s="47">
        <f t="shared" si="454"/>
        <v>36.54</v>
      </c>
      <c r="O3954" s="48">
        <f t="shared" ca="1" si="455"/>
        <v>470400</v>
      </c>
    </row>
    <row r="3955" spans="1:15" x14ac:dyDescent="0.25">
      <c r="A3955">
        <v>3940</v>
      </c>
      <c r="B3955" s="84">
        <v>36235</v>
      </c>
      <c r="C3955" s="47">
        <v>55</v>
      </c>
      <c r="D3955" s="47">
        <v>55.5</v>
      </c>
      <c r="E3955" s="47">
        <v>54.38</v>
      </c>
      <c r="F3955" s="47">
        <v>54.94</v>
      </c>
      <c r="G3955" s="48">
        <v>629400</v>
      </c>
      <c r="H3955" s="47">
        <v>36.380000000000003</v>
      </c>
      <c r="I3955" s="51">
        <f t="shared" si="449"/>
        <v>0.66217692027666553</v>
      </c>
      <c r="J3955" s="51">
        <f t="shared" ca="1" si="450"/>
        <v>1</v>
      </c>
      <c r="K3955" s="47">
        <f t="shared" si="451"/>
        <v>36.42</v>
      </c>
      <c r="L3955" s="47">
        <f t="shared" si="452"/>
        <v>36.75</v>
      </c>
      <c r="M3955" s="47">
        <f t="shared" si="453"/>
        <v>36.01</v>
      </c>
      <c r="N3955" s="47">
        <f t="shared" si="454"/>
        <v>36.380000000000003</v>
      </c>
      <c r="O3955" s="48">
        <f t="shared" ca="1" si="455"/>
        <v>629400</v>
      </c>
    </row>
    <row r="3956" spans="1:15" x14ac:dyDescent="0.25">
      <c r="A3956">
        <v>3941</v>
      </c>
      <c r="B3956" s="84">
        <v>36234</v>
      </c>
      <c r="C3956" s="47">
        <v>54.31</v>
      </c>
      <c r="D3956" s="47">
        <v>55.94</v>
      </c>
      <c r="E3956" s="47">
        <v>54.31</v>
      </c>
      <c r="F3956" s="47">
        <v>55.12</v>
      </c>
      <c r="G3956" s="48">
        <v>1230500</v>
      </c>
      <c r="H3956" s="47">
        <v>36.5</v>
      </c>
      <c r="I3956" s="51">
        <f t="shared" si="449"/>
        <v>0.66219158200290273</v>
      </c>
      <c r="J3956" s="51">
        <f t="shared" ca="1" si="450"/>
        <v>1</v>
      </c>
      <c r="K3956" s="47">
        <f t="shared" si="451"/>
        <v>35.96</v>
      </c>
      <c r="L3956" s="47">
        <f t="shared" si="452"/>
        <v>37.04</v>
      </c>
      <c r="M3956" s="47">
        <f t="shared" si="453"/>
        <v>35.96</v>
      </c>
      <c r="N3956" s="47">
        <f t="shared" si="454"/>
        <v>36.5</v>
      </c>
      <c r="O3956" s="48">
        <f t="shared" ca="1" si="455"/>
        <v>1230500</v>
      </c>
    </row>
    <row r="3957" spans="1:15" x14ac:dyDescent="0.25">
      <c r="A3957">
        <v>3942</v>
      </c>
      <c r="B3957" s="84">
        <v>36231</v>
      </c>
      <c r="C3957" s="47">
        <v>52.62</v>
      </c>
      <c r="D3957" s="47">
        <v>54.44</v>
      </c>
      <c r="E3957" s="47">
        <v>52.62</v>
      </c>
      <c r="F3957" s="47">
        <v>54.12</v>
      </c>
      <c r="G3957" s="48">
        <v>582000</v>
      </c>
      <c r="H3957" s="47">
        <v>35.840000000000003</v>
      </c>
      <c r="I3957" s="51">
        <f t="shared" si="449"/>
        <v>0.66223207686622332</v>
      </c>
      <c r="J3957" s="51">
        <f t="shared" ca="1" si="450"/>
        <v>1</v>
      </c>
      <c r="K3957" s="47">
        <f t="shared" si="451"/>
        <v>34.85</v>
      </c>
      <c r="L3957" s="47">
        <f t="shared" si="452"/>
        <v>36.049999999999997</v>
      </c>
      <c r="M3957" s="47">
        <f t="shared" si="453"/>
        <v>34.85</v>
      </c>
      <c r="N3957" s="47">
        <f t="shared" si="454"/>
        <v>35.840000000000003</v>
      </c>
      <c r="O3957" s="48">
        <f t="shared" ca="1" si="455"/>
        <v>582000</v>
      </c>
    </row>
    <row r="3958" spans="1:15" x14ac:dyDescent="0.25">
      <c r="A3958">
        <v>3943</v>
      </c>
      <c r="B3958" s="84">
        <v>36230</v>
      </c>
      <c r="C3958" s="47">
        <v>52</v>
      </c>
      <c r="D3958" s="47">
        <v>52.5</v>
      </c>
      <c r="E3958" s="47">
        <v>51.62</v>
      </c>
      <c r="F3958" s="47">
        <v>52.38</v>
      </c>
      <c r="G3958" s="48">
        <v>780700</v>
      </c>
      <c r="H3958" s="47">
        <v>34.68</v>
      </c>
      <c r="I3958" s="51">
        <f t="shared" si="449"/>
        <v>0.66208476517754866</v>
      </c>
      <c r="J3958" s="51">
        <f t="shared" ca="1" si="450"/>
        <v>1</v>
      </c>
      <c r="K3958" s="47">
        <f t="shared" si="451"/>
        <v>34.43</v>
      </c>
      <c r="L3958" s="47">
        <f t="shared" si="452"/>
        <v>34.76</v>
      </c>
      <c r="M3958" s="47">
        <f t="shared" si="453"/>
        <v>34.18</v>
      </c>
      <c r="N3958" s="47">
        <f t="shared" si="454"/>
        <v>34.68</v>
      </c>
      <c r="O3958" s="48">
        <f t="shared" ca="1" si="455"/>
        <v>780700</v>
      </c>
    </row>
    <row r="3959" spans="1:15" x14ac:dyDescent="0.25">
      <c r="A3959">
        <v>3944</v>
      </c>
      <c r="B3959" s="84">
        <v>36229</v>
      </c>
      <c r="C3959" s="47">
        <v>52.56</v>
      </c>
      <c r="D3959" s="47">
        <v>52.56</v>
      </c>
      <c r="E3959" s="47">
        <v>51.31</v>
      </c>
      <c r="F3959" s="47">
        <v>52.12</v>
      </c>
      <c r="G3959" s="48">
        <v>694700</v>
      </c>
      <c r="H3959" s="47">
        <v>34.51</v>
      </c>
      <c r="I3959" s="51">
        <f t="shared" si="449"/>
        <v>0.66212586339217194</v>
      </c>
      <c r="J3959" s="51">
        <f t="shared" ca="1" si="450"/>
        <v>1</v>
      </c>
      <c r="K3959" s="47">
        <f t="shared" si="451"/>
        <v>34.799999999999997</v>
      </c>
      <c r="L3959" s="47">
        <f t="shared" si="452"/>
        <v>34.799999999999997</v>
      </c>
      <c r="M3959" s="47">
        <f t="shared" si="453"/>
        <v>33.97</v>
      </c>
      <c r="N3959" s="47">
        <f t="shared" si="454"/>
        <v>34.51</v>
      </c>
      <c r="O3959" s="48">
        <f t="shared" ca="1" si="455"/>
        <v>694700</v>
      </c>
    </row>
    <row r="3960" spans="1:15" x14ac:dyDescent="0.25">
      <c r="A3960">
        <v>3945</v>
      </c>
      <c r="B3960" s="84">
        <v>36228</v>
      </c>
      <c r="C3960" s="47">
        <v>52.75</v>
      </c>
      <c r="D3960" s="47">
        <v>53.25</v>
      </c>
      <c r="E3960" s="47">
        <v>52.12</v>
      </c>
      <c r="F3960" s="47">
        <v>52.81</v>
      </c>
      <c r="G3960" s="48">
        <v>1016900</v>
      </c>
      <c r="H3960" s="47">
        <v>34.97</v>
      </c>
      <c r="I3960" s="51">
        <f t="shared" si="449"/>
        <v>0.66218519219844718</v>
      </c>
      <c r="J3960" s="51">
        <f t="shared" ca="1" si="450"/>
        <v>1</v>
      </c>
      <c r="K3960" s="47">
        <f t="shared" si="451"/>
        <v>34.93</v>
      </c>
      <c r="L3960" s="47">
        <f t="shared" si="452"/>
        <v>35.26</v>
      </c>
      <c r="M3960" s="47">
        <f t="shared" si="453"/>
        <v>34.51</v>
      </c>
      <c r="N3960" s="47">
        <f t="shared" si="454"/>
        <v>34.97</v>
      </c>
      <c r="O3960" s="48">
        <f t="shared" ca="1" si="455"/>
        <v>1016900</v>
      </c>
    </row>
    <row r="3961" spans="1:15" x14ac:dyDescent="0.25">
      <c r="A3961">
        <v>3946</v>
      </c>
      <c r="B3961" s="84">
        <v>36227</v>
      </c>
      <c r="C3961" s="47">
        <v>53.94</v>
      </c>
      <c r="D3961" s="47">
        <v>53.94</v>
      </c>
      <c r="E3961" s="47">
        <v>52.19</v>
      </c>
      <c r="F3961" s="47">
        <v>53</v>
      </c>
      <c r="G3961" s="48">
        <v>471300</v>
      </c>
      <c r="H3961" s="47">
        <v>35.090000000000003</v>
      </c>
      <c r="I3961" s="51">
        <f t="shared" si="449"/>
        <v>0.66207547169811332</v>
      </c>
      <c r="J3961" s="51">
        <f t="shared" ca="1" si="450"/>
        <v>1</v>
      </c>
      <c r="K3961" s="47">
        <f t="shared" si="451"/>
        <v>35.71</v>
      </c>
      <c r="L3961" s="47">
        <f t="shared" si="452"/>
        <v>35.71</v>
      </c>
      <c r="M3961" s="47">
        <f t="shared" si="453"/>
        <v>34.549999999999997</v>
      </c>
      <c r="N3961" s="47">
        <f t="shared" si="454"/>
        <v>35.090000000000003</v>
      </c>
      <c r="O3961" s="48">
        <f t="shared" ca="1" si="455"/>
        <v>471300</v>
      </c>
    </row>
    <row r="3962" spans="1:15" x14ac:dyDescent="0.25">
      <c r="A3962">
        <v>3947</v>
      </c>
      <c r="B3962" s="84">
        <v>36224</v>
      </c>
      <c r="C3962" s="47">
        <v>54</v>
      </c>
      <c r="D3962" s="47">
        <v>54.25</v>
      </c>
      <c r="E3962" s="47">
        <v>53.44</v>
      </c>
      <c r="F3962" s="47">
        <v>54</v>
      </c>
      <c r="G3962" s="48">
        <v>745800</v>
      </c>
      <c r="H3962" s="47">
        <v>35.76</v>
      </c>
      <c r="I3962" s="51">
        <f t="shared" si="449"/>
        <v>0.66222222222222216</v>
      </c>
      <c r="J3962" s="51">
        <f t="shared" ca="1" si="450"/>
        <v>1</v>
      </c>
      <c r="K3962" s="47">
        <f t="shared" si="451"/>
        <v>35.76</v>
      </c>
      <c r="L3962" s="47">
        <f t="shared" si="452"/>
        <v>35.93</v>
      </c>
      <c r="M3962" s="47">
        <f t="shared" si="453"/>
        <v>35.39</v>
      </c>
      <c r="N3962" s="47">
        <f t="shared" si="454"/>
        <v>35.76</v>
      </c>
      <c r="O3962" s="48">
        <f t="shared" ca="1" si="455"/>
        <v>745800</v>
      </c>
    </row>
    <row r="3963" spans="1:15" x14ac:dyDescent="0.25">
      <c r="A3963">
        <v>3948</v>
      </c>
      <c r="B3963" s="84">
        <v>36223</v>
      </c>
      <c r="C3963" s="47">
        <v>54.19</v>
      </c>
      <c r="D3963" s="47">
        <v>54.44</v>
      </c>
      <c r="E3963" s="47">
        <v>53.25</v>
      </c>
      <c r="F3963" s="47">
        <v>53.94</v>
      </c>
      <c r="G3963" s="48">
        <v>687500</v>
      </c>
      <c r="H3963" s="47">
        <v>35.71</v>
      </c>
      <c r="I3963" s="51">
        <f t="shared" si="449"/>
        <v>0.66203188728216544</v>
      </c>
      <c r="J3963" s="51">
        <f t="shared" ca="1" si="450"/>
        <v>1</v>
      </c>
      <c r="K3963" s="47">
        <f t="shared" si="451"/>
        <v>35.880000000000003</v>
      </c>
      <c r="L3963" s="47">
        <f t="shared" si="452"/>
        <v>36.04</v>
      </c>
      <c r="M3963" s="47">
        <f t="shared" si="453"/>
        <v>35.25</v>
      </c>
      <c r="N3963" s="47">
        <f t="shared" si="454"/>
        <v>35.71</v>
      </c>
      <c r="O3963" s="48">
        <f t="shared" ca="1" si="455"/>
        <v>687500</v>
      </c>
    </row>
    <row r="3964" spans="1:15" x14ac:dyDescent="0.25">
      <c r="A3964">
        <v>3949</v>
      </c>
      <c r="B3964" s="84">
        <v>36222</v>
      </c>
      <c r="C3964" s="47">
        <v>54.81</v>
      </c>
      <c r="D3964" s="47">
        <v>55</v>
      </c>
      <c r="E3964" s="47">
        <v>53.62</v>
      </c>
      <c r="F3964" s="47">
        <v>54.06</v>
      </c>
      <c r="G3964" s="48">
        <v>694100</v>
      </c>
      <c r="H3964" s="47">
        <v>35.799999999999997</v>
      </c>
      <c r="I3964" s="51">
        <f t="shared" si="449"/>
        <v>0.66222715501294849</v>
      </c>
      <c r="J3964" s="51">
        <f t="shared" ca="1" si="450"/>
        <v>1</v>
      </c>
      <c r="K3964" s="47">
        <f t="shared" si="451"/>
        <v>36.299999999999997</v>
      </c>
      <c r="L3964" s="47">
        <f t="shared" si="452"/>
        <v>36.42</v>
      </c>
      <c r="M3964" s="47">
        <f t="shared" si="453"/>
        <v>35.51</v>
      </c>
      <c r="N3964" s="47">
        <f t="shared" si="454"/>
        <v>35.799999999999997</v>
      </c>
      <c r="O3964" s="48">
        <f t="shared" ca="1" si="455"/>
        <v>694100</v>
      </c>
    </row>
    <row r="3965" spans="1:15" x14ac:dyDescent="0.25">
      <c r="A3965">
        <v>3950</v>
      </c>
      <c r="B3965" s="84">
        <v>36221</v>
      </c>
      <c r="C3965" s="47">
        <v>54.25</v>
      </c>
      <c r="D3965" s="47">
        <v>55.69</v>
      </c>
      <c r="E3965" s="47">
        <v>54.19</v>
      </c>
      <c r="F3965" s="47">
        <v>54.81</v>
      </c>
      <c r="G3965" s="48">
        <v>672100</v>
      </c>
      <c r="H3965" s="47">
        <v>36.29</v>
      </c>
      <c r="I3965" s="51">
        <f t="shared" si="449"/>
        <v>0.6621054552089034</v>
      </c>
      <c r="J3965" s="51">
        <f t="shared" ca="1" si="450"/>
        <v>1</v>
      </c>
      <c r="K3965" s="47">
        <f t="shared" si="451"/>
        <v>35.92</v>
      </c>
      <c r="L3965" s="47">
        <f t="shared" si="452"/>
        <v>36.869999999999997</v>
      </c>
      <c r="M3965" s="47">
        <f t="shared" si="453"/>
        <v>35.880000000000003</v>
      </c>
      <c r="N3965" s="47">
        <f t="shared" si="454"/>
        <v>36.29</v>
      </c>
      <c r="O3965" s="48">
        <f t="shared" ca="1" si="455"/>
        <v>672100</v>
      </c>
    </row>
    <row r="3966" spans="1:15" x14ac:dyDescent="0.25">
      <c r="A3966">
        <v>3951</v>
      </c>
      <c r="B3966" s="84">
        <v>36220</v>
      </c>
      <c r="C3966" s="47">
        <v>53.19</v>
      </c>
      <c r="D3966" s="47">
        <v>54.31</v>
      </c>
      <c r="E3966" s="47">
        <v>52.69</v>
      </c>
      <c r="F3966" s="47">
        <v>54</v>
      </c>
      <c r="G3966" s="48">
        <v>524800</v>
      </c>
      <c r="H3966" s="47">
        <v>35.76</v>
      </c>
      <c r="I3966" s="51">
        <f t="shared" si="449"/>
        <v>0.66222222222222216</v>
      </c>
      <c r="J3966" s="51">
        <f t="shared" ca="1" si="450"/>
        <v>1</v>
      </c>
      <c r="K3966" s="47">
        <f t="shared" si="451"/>
        <v>35.22</v>
      </c>
      <c r="L3966" s="47">
        <f t="shared" si="452"/>
        <v>35.97</v>
      </c>
      <c r="M3966" s="47">
        <f t="shared" si="453"/>
        <v>34.89</v>
      </c>
      <c r="N3966" s="47">
        <f t="shared" si="454"/>
        <v>35.76</v>
      </c>
      <c r="O3966" s="48">
        <f t="shared" ca="1" si="455"/>
        <v>524800</v>
      </c>
    </row>
    <row r="3967" spans="1:15" x14ac:dyDescent="0.25">
      <c r="A3967">
        <v>3952</v>
      </c>
      <c r="B3967" s="84">
        <v>36217</v>
      </c>
      <c r="C3967" s="47">
        <v>52.25</v>
      </c>
      <c r="D3967" s="47">
        <v>54.25</v>
      </c>
      <c r="E3967" s="47">
        <v>52.06</v>
      </c>
      <c r="F3967" s="47">
        <v>53.44</v>
      </c>
      <c r="G3967" s="48">
        <v>590500</v>
      </c>
      <c r="H3967" s="47">
        <v>35.380000000000003</v>
      </c>
      <c r="I3967" s="51">
        <f t="shared" si="449"/>
        <v>0.66205089820359286</v>
      </c>
      <c r="J3967" s="51">
        <f t="shared" ca="1" si="450"/>
        <v>1</v>
      </c>
      <c r="K3967" s="47">
        <f t="shared" si="451"/>
        <v>34.590000000000003</v>
      </c>
      <c r="L3967" s="47">
        <f t="shared" si="452"/>
        <v>35.92</v>
      </c>
      <c r="M3967" s="47">
        <f t="shared" si="453"/>
        <v>34.47</v>
      </c>
      <c r="N3967" s="47">
        <f t="shared" si="454"/>
        <v>35.380000000000003</v>
      </c>
      <c r="O3967" s="48">
        <f t="shared" ca="1" si="455"/>
        <v>590500</v>
      </c>
    </row>
    <row r="3968" spans="1:15" x14ac:dyDescent="0.25">
      <c r="A3968">
        <v>3953</v>
      </c>
      <c r="B3968" s="84">
        <v>36216</v>
      </c>
      <c r="C3968" s="47">
        <v>52.38</v>
      </c>
      <c r="D3968" s="47">
        <v>52.38</v>
      </c>
      <c r="E3968" s="47">
        <v>51.25</v>
      </c>
      <c r="F3968" s="47">
        <v>52.12</v>
      </c>
      <c r="G3968" s="48">
        <v>482300</v>
      </c>
      <c r="H3968" s="47">
        <v>34.51</v>
      </c>
      <c r="I3968" s="51">
        <f t="shared" si="449"/>
        <v>0.66212586339217194</v>
      </c>
      <c r="J3968" s="51">
        <f t="shared" ca="1" si="450"/>
        <v>1</v>
      </c>
      <c r="K3968" s="47">
        <f t="shared" si="451"/>
        <v>34.68</v>
      </c>
      <c r="L3968" s="47">
        <f t="shared" si="452"/>
        <v>34.68</v>
      </c>
      <c r="M3968" s="47">
        <f t="shared" si="453"/>
        <v>33.93</v>
      </c>
      <c r="N3968" s="47">
        <f t="shared" si="454"/>
        <v>34.51</v>
      </c>
      <c r="O3968" s="48">
        <f t="shared" ca="1" si="455"/>
        <v>482300</v>
      </c>
    </row>
    <row r="3969" spans="1:15" x14ac:dyDescent="0.25">
      <c r="A3969">
        <v>3954</v>
      </c>
      <c r="B3969" s="84">
        <v>36215</v>
      </c>
      <c r="C3969" s="47">
        <v>52.62</v>
      </c>
      <c r="D3969" s="47">
        <v>53.56</v>
      </c>
      <c r="E3969" s="47">
        <v>52.5</v>
      </c>
      <c r="F3969" s="47">
        <v>52.5</v>
      </c>
      <c r="G3969" s="48">
        <v>639700</v>
      </c>
      <c r="H3969" s="47">
        <v>34.76</v>
      </c>
      <c r="I3969" s="51">
        <f t="shared" si="449"/>
        <v>0.66209523809523807</v>
      </c>
      <c r="J3969" s="51">
        <f t="shared" ca="1" si="450"/>
        <v>1</v>
      </c>
      <c r="K3969" s="47">
        <f t="shared" si="451"/>
        <v>34.840000000000003</v>
      </c>
      <c r="L3969" s="47">
        <f t="shared" si="452"/>
        <v>35.46</v>
      </c>
      <c r="M3969" s="47">
        <f t="shared" si="453"/>
        <v>34.76</v>
      </c>
      <c r="N3969" s="47">
        <f t="shared" si="454"/>
        <v>34.76</v>
      </c>
      <c r="O3969" s="48">
        <f t="shared" ca="1" si="455"/>
        <v>639700</v>
      </c>
    </row>
    <row r="3970" spans="1:15" x14ac:dyDescent="0.25">
      <c r="A3970">
        <v>3955</v>
      </c>
      <c r="B3970" s="84">
        <v>36214</v>
      </c>
      <c r="C3970" s="47">
        <v>53.88</v>
      </c>
      <c r="D3970" s="47">
        <v>53.88</v>
      </c>
      <c r="E3970" s="47">
        <v>52</v>
      </c>
      <c r="F3970" s="47">
        <v>52.62</v>
      </c>
      <c r="G3970" s="48">
        <v>628300</v>
      </c>
      <c r="H3970" s="47">
        <v>34.85</v>
      </c>
      <c r="I3970" s="51">
        <f t="shared" si="449"/>
        <v>0.66229570505511215</v>
      </c>
      <c r="J3970" s="51">
        <f t="shared" ca="1" si="450"/>
        <v>1</v>
      </c>
      <c r="K3970" s="47">
        <f t="shared" si="451"/>
        <v>35.68</v>
      </c>
      <c r="L3970" s="47">
        <f t="shared" si="452"/>
        <v>35.68</v>
      </c>
      <c r="M3970" s="47">
        <f t="shared" si="453"/>
        <v>34.44</v>
      </c>
      <c r="N3970" s="47">
        <f t="shared" si="454"/>
        <v>34.85</v>
      </c>
      <c r="O3970" s="48">
        <f t="shared" ca="1" si="455"/>
        <v>628300</v>
      </c>
    </row>
    <row r="3971" spans="1:15" x14ac:dyDescent="0.25">
      <c r="A3971">
        <v>3956</v>
      </c>
      <c r="B3971" s="84">
        <v>36213</v>
      </c>
      <c r="C3971" s="47">
        <v>52.56</v>
      </c>
      <c r="D3971" s="47">
        <v>54.06</v>
      </c>
      <c r="E3971" s="47">
        <v>52.56</v>
      </c>
      <c r="F3971" s="47">
        <v>53.88</v>
      </c>
      <c r="G3971" s="48">
        <v>1025700</v>
      </c>
      <c r="H3971" s="47">
        <v>35.67</v>
      </c>
      <c r="I3971" s="51">
        <f t="shared" si="449"/>
        <v>0.66202672605790647</v>
      </c>
      <c r="J3971" s="51">
        <f t="shared" ca="1" si="450"/>
        <v>1</v>
      </c>
      <c r="K3971" s="47">
        <f t="shared" si="451"/>
        <v>34.799999999999997</v>
      </c>
      <c r="L3971" s="47">
        <f t="shared" si="452"/>
        <v>35.79</v>
      </c>
      <c r="M3971" s="47">
        <f t="shared" si="453"/>
        <v>34.799999999999997</v>
      </c>
      <c r="N3971" s="47">
        <f t="shared" si="454"/>
        <v>35.67</v>
      </c>
      <c r="O3971" s="48">
        <f t="shared" ca="1" si="455"/>
        <v>1025700</v>
      </c>
    </row>
    <row r="3972" spans="1:15" x14ac:dyDescent="0.25">
      <c r="A3972">
        <v>3957</v>
      </c>
      <c r="B3972" s="84">
        <v>36210</v>
      </c>
      <c r="C3972" s="47">
        <v>53.19</v>
      </c>
      <c r="D3972" s="47">
        <v>53.31</v>
      </c>
      <c r="E3972" s="47">
        <v>52.56</v>
      </c>
      <c r="F3972" s="47">
        <v>52.69</v>
      </c>
      <c r="G3972" s="48">
        <v>543600</v>
      </c>
      <c r="H3972" s="47">
        <v>34.89</v>
      </c>
      <c r="I3972" s="51">
        <f t="shared" si="449"/>
        <v>0.66217498576580003</v>
      </c>
      <c r="J3972" s="51">
        <f t="shared" ca="1" si="450"/>
        <v>1</v>
      </c>
      <c r="K3972" s="47">
        <f t="shared" si="451"/>
        <v>35.22</v>
      </c>
      <c r="L3972" s="47">
        <f t="shared" si="452"/>
        <v>35.299999999999997</v>
      </c>
      <c r="M3972" s="47">
        <f t="shared" si="453"/>
        <v>34.799999999999997</v>
      </c>
      <c r="N3972" s="47">
        <f t="shared" si="454"/>
        <v>34.89</v>
      </c>
      <c r="O3972" s="48">
        <f t="shared" ca="1" si="455"/>
        <v>543600</v>
      </c>
    </row>
    <row r="3973" spans="1:15" x14ac:dyDescent="0.25">
      <c r="A3973">
        <v>3958</v>
      </c>
      <c r="B3973" s="84">
        <v>36209</v>
      </c>
      <c r="C3973" s="47">
        <v>53.5</v>
      </c>
      <c r="D3973" s="47">
        <v>53.88</v>
      </c>
      <c r="E3973" s="47">
        <v>53.06</v>
      </c>
      <c r="F3973" s="47">
        <v>53.44</v>
      </c>
      <c r="G3973" s="48">
        <v>647200</v>
      </c>
      <c r="H3973" s="47">
        <v>35.380000000000003</v>
      </c>
      <c r="I3973" s="51">
        <f t="shared" si="449"/>
        <v>0.66205089820359286</v>
      </c>
      <c r="J3973" s="51">
        <f t="shared" ca="1" si="450"/>
        <v>1</v>
      </c>
      <c r="K3973" s="47">
        <f t="shared" si="451"/>
        <v>35.42</v>
      </c>
      <c r="L3973" s="47">
        <f t="shared" si="452"/>
        <v>35.67</v>
      </c>
      <c r="M3973" s="47">
        <f t="shared" si="453"/>
        <v>35.130000000000003</v>
      </c>
      <c r="N3973" s="47">
        <f t="shared" si="454"/>
        <v>35.380000000000003</v>
      </c>
      <c r="O3973" s="48">
        <f t="shared" ca="1" si="455"/>
        <v>647200</v>
      </c>
    </row>
    <row r="3974" spans="1:15" x14ac:dyDescent="0.25">
      <c r="A3974">
        <v>3959</v>
      </c>
      <c r="B3974" s="84">
        <v>36208</v>
      </c>
      <c r="C3974" s="47">
        <v>53.88</v>
      </c>
      <c r="D3974" s="47">
        <v>53.88</v>
      </c>
      <c r="E3974" s="47">
        <v>53.31</v>
      </c>
      <c r="F3974" s="47">
        <v>53.31</v>
      </c>
      <c r="G3974" s="48">
        <v>423500</v>
      </c>
      <c r="H3974" s="47">
        <v>35.299999999999997</v>
      </c>
      <c r="I3974" s="51">
        <f t="shared" si="449"/>
        <v>0.6621646970549615</v>
      </c>
      <c r="J3974" s="51">
        <f t="shared" ca="1" si="450"/>
        <v>1</v>
      </c>
      <c r="K3974" s="47">
        <f t="shared" si="451"/>
        <v>35.68</v>
      </c>
      <c r="L3974" s="47">
        <f t="shared" si="452"/>
        <v>35.68</v>
      </c>
      <c r="M3974" s="47">
        <f t="shared" si="453"/>
        <v>35.299999999999997</v>
      </c>
      <c r="N3974" s="47">
        <f t="shared" si="454"/>
        <v>35.299999999999997</v>
      </c>
      <c r="O3974" s="48">
        <f t="shared" ca="1" si="455"/>
        <v>423500</v>
      </c>
    </row>
    <row r="3975" spans="1:15" x14ac:dyDescent="0.25">
      <c r="A3975">
        <v>3960</v>
      </c>
      <c r="B3975" s="84">
        <v>36207</v>
      </c>
      <c r="C3975" s="47">
        <v>54.5</v>
      </c>
      <c r="D3975" s="47">
        <v>54.69</v>
      </c>
      <c r="E3975" s="47">
        <v>53.56</v>
      </c>
      <c r="F3975" s="47">
        <v>53.94</v>
      </c>
      <c r="G3975" s="48">
        <v>813000</v>
      </c>
      <c r="H3975" s="47">
        <v>35.71</v>
      </c>
      <c r="I3975" s="51">
        <f t="shared" si="449"/>
        <v>0.66203188728216544</v>
      </c>
      <c r="J3975" s="51">
        <f t="shared" ca="1" si="450"/>
        <v>1</v>
      </c>
      <c r="K3975" s="47">
        <f t="shared" si="451"/>
        <v>36.08</v>
      </c>
      <c r="L3975" s="47">
        <f t="shared" si="452"/>
        <v>36.21</v>
      </c>
      <c r="M3975" s="47">
        <f t="shared" si="453"/>
        <v>35.46</v>
      </c>
      <c r="N3975" s="47">
        <f t="shared" si="454"/>
        <v>35.71</v>
      </c>
      <c r="O3975" s="48">
        <f t="shared" ca="1" si="455"/>
        <v>813000</v>
      </c>
    </row>
    <row r="3976" spans="1:15" x14ac:dyDescent="0.25">
      <c r="A3976">
        <v>3961</v>
      </c>
      <c r="B3976" s="84">
        <v>36203</v>
      </c>
      <c r="C3976" s="47">
        <v>56.12</v>
      </c>
      <c r="D3976" s="47">
        <v>56.44</v>
      </c>
      <c r="E3976" s="47">
        <v>54.56</v>
      </c>
      <c r="F3976" s="47">
        <v>55.12</v>
      </c>
      <c r="G3976" s="48">
        <v>656800</v>
      </c>
      <c r="H3976" s="47">
        <v>36.5</v>
      </c>
      <c r="I3976" s="51">
        <f t="shared" si="449"/>
        <v>0.66219158200290273</v>
      </c>
      <c r="J3976" s="51">
        <f t="shared" ca="1" si="450"/>
        <v>1</v>
      </c>
      <c r="K3976" s="47">
        <f t="shared" si="451"/>
        <v>37.159999999999997</v>
      </c>
      <c r="L3976" s="47">
        <f t="shared" si="452"/>
        <v>37.369999999999997</v>
      </c>
      <c r="M3976" s="47">
        <f t="shared" si="453"/>
        <v>36.130000000000003</v>
      </c>
      <c r="N3976" s="47">
        <f t="shared" si="454"/>
        <v>36.5</v>
      </c>
      <c r="O3976" s="48">
        <f t="shared" ca="1" si="455"/>
        <v>656800</v>
      </c>
    </row>
    <row r="3977" spans="1:15" x14ac:dyDescent="0.25">
      <c r="A3977">
        <v>3962</v>
      </c>
      <c r="B3977" s="84">
        <v>36202</v>
      </c>
      <c r="C3977" s="47">
        <v>55.12</v>
      </c>
      <c r="D3977" s="47">
        <v>56.12</v>
      </c>
      <c r="E3977" s="47">
        <v>54.44</v>
      </c>
      <c r="F3977" s="47">
        <v>56.06</v>
      </c>
      <c r="G3977" s="48">
        <v>663100</v>
      </c>
      <c r="H3977" s="47">
        <v>37.119999999999997</v>
      </c>
      <c r="I3977" s="51">
        <f t="shared" si="449"/>
        <v>0.66214769889404201</v>
      </c>
      <c r="J3977" s="51">
        <f t="shared" ca="1" si="450"/>
        <v>1</v>
      </c>
      <c r="K3977" s="47">
        <f t="shared" si="451"/>
        <v>36.5</v>
      </c>
      <c r="L3977" s="47">
        <f t="shared" si="452"/>
        <v>37.159999999999997</v>
      </c>
      <c r="M3977" s="47">
        <f t="shared" si="453"/>
        <v>36.049999999999997</v>
      </c>
      <c r="N3977" s="47">
        <f t="shared" si="454"/>
        <v>37.119999999999997</v>
      </c>
      <c r="O3977" s="48">
        <f t="shared" ca="1" si="455"/>
        <v>663100</v>
      </c>
    </row>
    <row r="3978" spans="1:15" x14ac:dyDescent="0.25">
      <c r="A3978">
        <v>3963</v>
      </c>
      <c r="B3978" s="84">
        <v>36201</v>
      </c>
      <c r="C3978" s="47">
        <v>56.19</v>
      </c>
      <c r="D3978" s="47">
        <v>56.5</v>
      </c>
      <c r="E3978" s="47">
        <v>55.19</v>
      </c>
      <c r="F3978" s="47">
        <v>55.62</v>
      </c>
      <c r="G3978" s="48">
        <v>569500</v>
      </c>
      <c r="H3978" s="47">
        <v>36.83</v>
      </c>
      <c r="I3978" s="51">
        <f t="shared" si="449"/>
        <v>0.66217188061848253</v>
      </c>
      <c r="J3978" s="51">
        <f t="shared" ca="1" si="450"/>
        <v>1</v>
      </c>
      <c r="K3978" s="47">
        <f t="shared" si="451"/>
        <v>37.21</v>
      </c>
      <c r="L3978" s="47">
        <f t="shared" si="452"/>
        <v>37.409999999999997</v>
      </c>
      <c r="M3978" s="47">
        <f t="shared" si="453"/>
        <v>36.549999999999997</v>
      </c>
      <c r="N3978" s="47">
        <f t="shared" si="454"/>
        <v>36.83</v>
      </c>
      <c r="O3978" s="48">
        <f t="shared" ca="1" si="455"/>
        <v>569500</v>
      </c>
    </row>
    <row r="3979" spans="1:15" x14ac:dyDescent="0.25">
      <c r="A3979">
        <v>3964</v>
      </c>
      <c r="B3979" s="84">
        <v>36200</v>
      </c>
      <c r="C3979" s="47">
        <v>55.81</v>
      </c>
      <c r="D3979" s="47">
        <v>56.94</v>
      </c>
      <c r="E3979" s="47">
        <v>55.81</v>
      </c>
      <c r="F3979" s="47">
        <v>56.06</v>
      </c>
      <c r="G3979" s="48">
        <v>497200</v>
      </c>
      <c r="H3979" s="47">
        <v>37.119999999999997</v>
      </c>
      <c r="I3979" s="51">
        <f t="shared" si="449"/>
        <v>0.66214769889404201</v>
      </c>
      <c r="J3979" s="51">
        <f t="shared" ca="1" si="450"/>
        <v>1</v>
      </c>
      <c r="K3979" s="47">
        <f t="shared" si="451"/>
        <v>36.950000000000003</v>
      </c>
      <c r="L3979" s="47">
        <f t="shared" si="452"/>
        <v>37.700000000000003</v>
      </c>
      <c r="M3979" s="47">
        <f t="shared" si="453"/>
        <v>36.950000000000003</v>
      </c>
      <c r="N3979" s="47">
        <f t="shared" si="454"/>
        <v>37.119999999999997</v>
      </c>
      <c r="O3979" s="48">
        <f t="shared" ca="1" si="455"/>
        <v>497200</v>
      </c>
    </row>
    <row r="3980" spans="1:15" x14ac:dyDescent="0.25">
      <c r="A3980">
        <v>3965</v>
      </c>
      <c r="B3980" s="84">
        <v>36199</v>
      </c>
      <c r="C3980" s="47">
        <v>57.31</v>
      </c>
      <c r="D3980" s="47">
        <v>57.5</v>
      </c>
      <c r="E3980" s="47">
        <v>55.5</v>
      </c>
      <c r="F3980" s="47">
        <v>55.81</v>
      </c>
      <c r="G3980" s="48">
        <v>522700</v>
      </c>
      <c r="H3980" s="47">
        <v>36.96</v>
      </c>
      <c r="I3980" s="51">
        <f t="shared" si="449"/>
        <v>0.66224690915606521</v>
      </c>
      <c r="J3980" s="51">
        <f t="shared" ca="1" si="450"/>
        <v>1</v>
      </c>
      <c r="K3980" s="47">
        <f t="shared" si="451"/>
        <v>37.950000000000003</v>
      </c>
      <c r="L3980" s="47">
        <f t="shared" si="452"/>
        <v>38.08</v>
      </c>
      <c r="M3980" s="47">
        <f t="shared" si="453"/>
        <v>36.75</v>
      </c>
      <c r="N3980" s="47">
        <f t="shared" si="454"/>
        <v>36.96</v>
      </c>
      <c r="O3980" s="48">
        <f t="shared" ca="1" si="455"/>
        <v>522700</v>
      </c>
    </row>
    <row r="3981" spans="1:15" x14ac:dyDescent="0.25">
      <c r="A3981">
        <v>3966</v>
      </c>
      <c r="B3981" s="84">
        <v>36196</v>
      </c>
      <c r="C3981" s="47">
        <v>56.81</v>
      </c>
      <c r="D3981" s="47">
        <v>57.56</v>
      </c>
      <c r="E3981" s="47">
        <v>56.5</v>
      </c>
      <c r="F3981" s="47">
        <v>57.56</v>
      </c>
      <c r="G3981" s="48">
        <v>1079600</v>
      </c>
      <c r="H3981" s="47">
        <v>38.11</v>
      </c>
      <c r="I3981" s="51">
        <f t="shared" si="449"/>
        <v>0.66209173036831126</v>
      </c>
      <c r="J3981" s="51">
        <f t="shared" ca="1" si="450"/>
        <v>1</v>
      </c>
      <c r="K3981" s="47">
        <f t="shared" si="451"/>
        <v>37.61</v>
      </c>
      <c r="L3981" s="47">
        <f t="shared" si="452"/>
        <v>38.11</v>
      </c>
      <c r="M3981" s="47">
        <f t="shared" si="453"/>
        <v>37.409999999999997</v>
      </c>
      <c r="N3981" s="47">
        <f t="shared" si="454"/>
        <v>38.11</v>
      </c>
      <c r="O3981" s="48">
        <f t="shared" ca="1" si="455"/>
        <v>1079600</v>
      </c>
    </row>
    <row r="3982" spans="1:15" x14ac:dyDescent="0.25">
      <c r="A3982">
        <v>3967</v>
      </c>
      <c r="B3982" s="84">
        <v>36195</v>
      </c>
      <c r="C3982" s="47">
        <v>55.62</v>
      </c>
      <c r="D3982" s="47">
        <v>57</v>
      </c>
      <c r="E3982" s="47">
        <v>55.62</v>
      </c>
      <c r="F3982" s="47">
        <v>56.69</v>
      </c>
      <c r="G3982" s="48">
        <v>1209100</v>
      </c>
      <c r="H3982" s="47">
        <v>37.54</v>
      </c>
      <c r="I3982" s="51">
        <f t="shared" si="449"/>
        <v>0.66219791850414533</v>
      </c>
      <c r="J3982" s="51">
        <f t="shared" ca="1" si="450"/>
        <v>1</v>
      </c>
      <c r="K3982" s="47">
        <f t="shared" si="451"/>
        <v>36.83</v>
      </c>
      <c r="L3982" s="47">
        <f t="shared" si="452"/>
        <v>37.75</v>
      </c>
      <c r="M3982" s="47">
        <f t="shared" si="453"/>
        <v>36.83</v>
      </c>
      <c r="N3982" s="47">
        <f t="shared" si="454"/>
        <v>37.54</v>
      </c>
      <c r="O3982" s="48">
        <f t="shared" ca="1" si="455"/>
        <v>1209100</v>
      </c>
    </row>
    <row r="3983" spans="1:15" x14ac:dyDescent="0.25">
      <c r="A3983">
        <v>3968</v>
      </c>
      <c r="B3983" s="84">
        <v>36194</v>
      </c>
      <c r="C3983" s="47">
        <v>54.69</v>
      </c>
      <c r="D3983" s="47">
        <v>56</v>
      </c>
      <c r="E3983" s="47">
        <v>54.44</v>
      </c>
      <c r="F3983" s="47">
        <v>55.5</v>
      </c>
      <c r="G3983" s="48">
        <v>625600</v>
      </c>
      <c r="H3983" s="47">
        <v>36.75</v>
      </c>
      <c r="I3983" s="51">
        <f t="shared" si="449"/>
        <v>0.66216216216216217</v>
      </c>
      <c r="J3983" s="51">
        <f t="shared" ca="1" si="450"/>
        <v>1</v>
      </c>
      <c r="K3983" s="47">
        <f t="shared" si="451"/>
        <v>36.21</v>
      </c>
      <c r="L3983" s="47">
        <f t="shared" si="452"/>
        <v>37.08</v>
      </c>
      <c r="M3983" s="47">
        <f t="shared" si="453"/>
        <v>36.049999999999997</v>
      </c>
      <c r="N3983" s="47">
        <f t="shared" si="454"/>
        <v>36.75</v>
      </c>
      <c r="O3983" s="48">
        <f t="shared" ca="1" si="455"/>
        <v>625600</v>
      </c>
    </row>
    <row r="3984" spans="1:15" x14ac:dyDescent="0.25">
      <c r="A3984">
        <v>3969</v>
      </c>
      <c r="B3984" s="84">
        <v>36193</v>
      </c>
      <c r="C3984" s="47">
        <v>54.75</v>
      </c>
      <c r="D3984" s="47">
        <v>55.12</v>
      </c>
      <c r="E3984" s="47">
        <v>53</v>
      </c>
      <c r="F3984" s="47">
        <v>54.69</v>
      </c>
      <c r="G3984" s="48">
        <v>894000</v>
      </c>
      <c r="H3984" s="47">
        <v>36.21</v>
      </c>
      <c r="I3984" s="51">
        <f t="shared" si="449"/>
        <v>0.66209544706527701</v>
      </c>
      <c r="J3984" s="51">
        <f t="shared" ca="1" si="450"/>
        <v>1</v>
      </c>
      <c r="K3984" s="47">
        <f t="shared" si="451"/>
        <v>36.25</v>
      </c>
      <c r="L3984" s="47">
        <f t="shared" si="452"/>
        <v>36.49</v>
      </c>
      <c r="M3984" s="47">
        <f t="shared" si="453"/>
        <v>35.090000000000003</v>
      </c>
      <c r="N3984" s="47">
        <f t="shared" si="454"/>
        <v>36.21</v>
      </c>
      <c r="O3984" s="48">
        <f t="shared" ca="1" si="455"/>
        <v>894000</v>
      </c>
    </row>
    <row r="3985" spans="1:15" x14ac:dyDescent="0.25">
      <c r="A3985">
        <v>3970</v>
      </c>
      <c r="B3985" s="84">
        <v>36192</v>
      </c>
      <c r="C3985" s="47">
        <v>55.88</v>
      </c>
      <c r="D3985" s="47">
        <v>56.38</v>
      </c>
      <c r="E3985" s="47">
        <v>54.94</v>
      </c>
      <c r="F3985" s="47">
        <v>55</v>
      </c>
      <c r="G3985" s="48">
        <v>1078100</v>
      </c>
      <c r="H3985" s="47">
        <v>36.42</v>
      </c>
      <c r="I3985" s="51">
        <f t="shared" ref="I3985:I4048" si="456">H3985/F3985</f>
        <v>0.6621818181818182</v>
      </c>
      <c r="J3985" s="51">
        <f t="shared" ref="J3985:J4048" ca="1" si="457">INDEX(OFFSET($T$15,0,0,$S$13+1,1),MATCH(B3985,OFFSET($Q$15,0,0,$S$13+1,1),-1))</f>
        <v>1</v>
      </c>
      <c r="K3985" s="47">
        <f t="shared" ref="K3985:K4048" si="458">ROUND($I3985*C3985,2)</f>
        <v>37</v>
      </c>
      <c r="L3985" s="47">
        <f t="shared" ref="L3985:L4048" si="459">ROUND($I3985*D3985,2)</f>
        <v>37.33</v>
      </c>
      <c r="M3985" s="47">
        <f t="shared" ref="M3985:M4048" si="460">ROUND($I3985*E3985,2)</f>
        <v>36.380000000000003</v>
      </c>
      <c r="N3985" s="47">
        <f t="shared" ref="N3985:N4048" si="461">ROUND($I3985*F3985,2)</f>
        <v>36.42</v>
      </c>
      <c r="O3985" s="48">
        <f t="shared" ref="O3985:O4048" ca="1" si="462">G3985*J3985</f>
        <v>1078100</v>
      </c>
    </row>
    <row r="3986" spans="1:15" x14ac:dyDescent="0.25">
      <c r="A3986">
        <v>3971</v>
      </c>
      <c r="B3986" s="84">
        <v>36189</v>
      </c>
      <c r="C3986" s="47">
        <v>57</v>
      </c>
      <c r="D3986" s="47">
        <v>57</v>
      </c>
      <c r="E3986" s="47">
        <v>55.69</v>
      </c>
      <c r="F3986" s="47">
        <v>55.94</v>
      </c>
      <c r="G3986" s="48">
        <v>809900</v>
      </c>
      <c r="H3986" s="47">
        <v>37.04</v>
      </c>
      <c r="I3986" s="51">
        <f t="shared" si="456"/>
        <v>0.66213800500536291</v>
      </c>
      <c r="J3986" s="51">
        <f t="shared" ca="1" si="457"/>
        <v>1</v>
      </c>
      <c r="K3986" s="47">
        <f t="shared" si="458"/>
        <v>37.74</v>
      </c>
      <c r="L3986" s="47">
        <f t="shared" si="459"/>
        <v>37.74</v>
      </c>
      <c r="M3986" s="47">
        <f t="shared" si="460"/>
        <v>36.869999999999997</v>
      </c>
      <c r="N3986" s="47">
        <f t="shared" si="461"/>
        <v>37.04</v>
      </c>
      <c r="O3986" s="48">
        <f t="shared" ca="1" si="462"/>
        <v>809900</v>
      </c>
    </row>
    <row r="3987" spans="1:15" x14ac:dyDescent="0.25">
      <c r="A3987">
        <v>3972</v>
      </c>
      <c r="B3987" s="84">
        <v>36188</v>
      </c>
      <c r="C3987" s="47">
        <v>54.94</v>
      </c>
      <c r="D3987" s="47">
        <v>55.94</v>
      </c>
      <c r="E3987" s="47">
        <v>54.81</v>
      </c>
      <c r="F3987" s="47">
        <v>55.94</v>
      </c>
      <c r="G3987" s="48">
        <v>1321500</v>
      </c>
      <c r="H3987" s="47">
        <v>37.04</v>
      </c>
      <c r="I3987" s="51">
        <f t="shared" si="456"/>
        <v>0.66213800500536291</v>
      </c>
      <c r="J3987" s="51">
        <f t="shared" ca="1" si="457"/>
        <v>1</v>
      </c>
      <c r="K3987" s="47">
        <f t="shared" si="458"/>
        <v>36.380000000000003</v>
      </c>
      <c r="L3987" s="47">
        <f t="shared" si="459"/>
        <v>37.04</v>
      </c>
      <c r="M3987" s="47">
        <f t="shared" si="460"/>
        <v>36.29</v>
      </c>
      <c r="N3987" s="47">
        <f t="shared" si="461"/>
        <v>37.04</v>
      </c>
      <c r="O3987" s="48">
        <f t="shared" ca="1" si="462"/>
        <v>1321500</v>
      </c>
    </row>
    <row r="3988" spans="1:15" x14ac:dyDescent="0.25">
      <c r="A3988">
        <v>3973</v>
      </c>
      <c r="B3988" s="84">
        <v>36187</v>
      </c>
      <c r="C3988" s="47">
        <v>55.88</v>
      </c>
      <c r="D3988" s="47">
        <v>56.44</v>
      </c>
      <c r="E3988" s="47">
        <v>54.88</v>
      </c>
      <c r="F3988" s="47">
        <v>54.88</v>
      </c>
      <c r="G3988" s="48">
        <v>1156900</v>
      </c>
      <c r="H3988" s="47">
        <v>36.340000000000003</v>
      </c>
      <c r="I3988" s="51">
        <f t="shared" si="456"/>
        <v>0.66217201166180761</v>
      </c>
      <c r="J3988" s="51">
        <f t="shared" ca="1" si="457"/>
        <v>1</v>
      </c>
      <c r="K3988" s="47">
        <f t="shared" si="458"/>
        <v>37</v>
      </c>
      <c r="L3988" s="47">
        <f t="shared" si="459"/>
        <v>37.369999999999997</v>
      </c>
      <c r="M3988" s="47">
        <f t="shared" si="460"/>
        <v>36.340000000000003</v>
      </c>
      <c r="N3988" s="47">
        <f t="shared" si="461"/>
        <v>36.340000000000003</v>
      </c>
      <c r="O3988" s="48">
        <f t="shared" ca="1" si="462"/>
        <v>1156900</v>
      </c>
    </row>
    <row r="3989" spans="1:15" x14ac:dyDescent="0.25">
      <c r="A3989">
        <v>3974</v>
      </c>
      <c r="B3989" s="84">
        <v>36186</v>
      </c>
      <c r="C3989" s="47">
        <v>55.44</v>
      </c>
      <c r="D3989" s="47">
        <v>56.25</v>
      </c>
      <c r="E3989" s="47">
        <v>55.44</v>
      </c>
      <c r="F3989" s="47">
        <v>55.62</v>
      </c>
      <c r="G3989" s="48">
        <v>1363900</v>
      </c>
      <c r="H3989" s="47">
        <v>36.83</v>
      </c>
      <c r="I3989" s="51">
        <f t="shared" si="456"/>
        <v>0.66217188061848253</v>
      </c>
      <c r="J3989" s="51">
        <f t="shared" ca="1" si="457"/>
        <v>1</v>
      </c>
      <c r="K3989" s="47">
        <f t="shared" si="458"/>
        <v>36.71</v>
      </c>
      <c r="L3989" s="47">
        <f t="shared" si="459"/>
        <v>37.25</v>
      </c>
      <c r="M3989" s="47">
        <f t="shared" si="460"/>
        <v>36.71</v>
      </c>
      <c r="N3989" s="47">
        <f t="shared" si="461"/>
        <v>36.83</v>
      </c>
      <c r="O3989" s="48">
        <f t="shared" ca="1" si="462"/>
        <v>1363900</v>
      </c>
    </row>
    <row r="3990" spans="1:15" x14ac:dyDescent="0.25">
      <c r="A3990">
        <v>3975</v>
      </c>
      <c r="B3990" s="84">
        <v>36185</v>
      </c>
      <c r="C3990" s="47">
        <v>53.94</v>
      </c>
      <c r="D3990" s="47">
        <v>55.94</v>
      </c>
      <c r="E3990" s="47">
        <v>53.31</v>
      </c>
      <c r="F3990" s="47">
        <v>55.44</v>
      </c>
      <c r="G3990" s="48">
        <v>658200</v>
      </c>
      <c r="H3990" s="47">
        <v>36.71</v>
      </c>
      <c r="I3990" s="51">
        <f t="shared" si="456"/>
        <v>0.66215728715728717</v>
      </c>
      <c r="J3990" s="51">
        <f t="shared" ca="1" si="457"/>
        <v>1</v>
      </c>
      <c r="K3990" s="47">
        <f t="shared" si="458"/>
        <v>35.72</v>
      </c>
      <c r="L3990" s="47">
        <f t="shared" si="459"/>
        <v>37.04</v>
      </c>
      <c r="M3990" s="47">
        <f t="shared" si="460"/>
        <v>35.299999999999997</v>
      </c>
      <c r="N3990" s="47">
        <f t="shared" si="461"/>
        <v>36.71</v>
      </c>
      <c r="O3990" s="48">
        <f t="shared" ca="1" si="462"/>
        <v>658200</v>
      </c>
    </row>
    <row r="3991" spans="1:15" x14ac:dyDescent="0.25">
      <c r="A3991">
        <v>3976</v>
      </c>
      <c r="B3991" s="84">
        <v>36182</v>
      </c>
      <c r="C3991" s="47">
        <v>53.56</v>
      </c>
      <c r="D3991" s="47">
        <v>54</v>
      </c>
      <c r="E3991" s="47">
        <v>52.25</v>
      </c>
      <c r="F3991" s="47">
        <v>53.94</v>
      </c>
      <c r="G3991" s="48">
        <v>769600</v>
      </c>
      <c r="H3991" s="47">
        <v>35.71</v>
      </c>
      <c r="I3991" s="51">
        <f t="shared" si="456"/>
        <v>0.66203188728216544</v>
      </c>
      <c r="J3991" s="51">
        <f t="shared" ca="1" si="457"/>
        <v>1</v>
      </c>
      <c r="K3991" s="47">
        <f t="shared" si="458"/>
        <v>35.46</v>
      </c>
      <c r="L3991" s="47">
        <f t="shared" si="459"/>
        <v>35.75</v>
      </c>
      <c r="M3991" s="47">
        <f t="shared" si="460"/>
        <v>34.590000000000003</v>
      </c>
      <c r="N3991" s="47">
        <f t="shared" si="461"/>
        <v>35.71</v>
      </c>
      <c r="O3991" s="48">
        <f t="shared" ca="1" si="462"/>
        <v>769600</v>
      </c>
    </row>
    <row r="3992" spans="1:15" x14ac:dyDescent="0.25">
      <c r="A3992">
        <v>3977</v>
      </c>
      <c r="B3992" s="84">
        <v>36181</v>
      </c>
      <c r="C3992" s="47">
        <v>56.44</v>
      </c>
      <c r="D3992" s="47">
        <v>56.44</v>
      </c>
      <c r="E3992" s="47">
        <v>53.38</v>
      </c>
      <c r="F3992" s="47">
        <v>53.62</v>
      </c>
      <c r="G3992" s="48">
        <v>1556700</v>
      </c>
      <c r="H3992" s="47">
        <v>35.51</v>
      </c>
      <c r="I3992" s="51">
        <f t="shared" si="456"/>
        <v>0.66225289071242077</v>
      </c>
      <c r="J3992" s="51">
        <f t="shared" ca="1" si="457"/>
        <v>1</v>
      </c>
      <c r="K3992" s="47">
        <f t="shared" si="458"/>
        <v>37.380000000000003</v>
      </c>
      <c r="L3992" s="47">
        <f t="shared" si="459"/>
        <v>37.380000000000003</v>
      </c>
      <c r="M3992" s="47">
        <f t="shared" si="460"/>
        <v>35.35</v>
      </c>
      <c r="N3992" s="47">
        <f t="shared" si="461"/>
        <v>35.51</v>
      </c>
      <c r="O3992" s="48">
        <f t="shared" ca="1" si="462"/>
        <v>1556700</v>
      </c>
    </row>
    <row r="3993" spans="1:15" x14ac:dyDescent="0.25">
      <c r="A3993">
        <v>3978</v>
      </c>
      <c r="B3993" s="84">
        <v>36180</v>
      </c>
      <c r="C3993" s="47">
        <v>57.06</v>
      </c>
      <c r="D3993" s="47">
        <v>57.25</v>
      </c>
      <c r="E3993" s="47">
        <v>56.38</v>
      </c>
      <c r="F3993" s="47">
        <v>56.56</v>
      </c>
      <c r="G3993" s="48">
        <v>748700</v>
      </c>
      <c r="H3993" s="47">
        <v>37.450000000000003</v>
      </c>
      <c r="I3993" s="51">
        <f t="shared" si="456"/>
        <v>0.66212871287128716</v>
      </c>
      <c r="J3993" s="51">
        <f t="shared" ca="1" si="457"/>
        <v>1</v>
      </c>
      <c r="K3993" s="47">
        <f t="shared" si="458"/>
        <v>37.78</v>
      </c>
      <c r="L3993" s="47">
        <f t="shared" si="459"/>
        <v>37.909999999999997</v>
      </c>
      <c r="M3993" s="47">
        <f t="shared" si="460"/>
        <v>37.33</v>
      </c>
      <c r="N3993" s="47">
        <f t="shared" si="461"/>
        <v>37.450000000000003</v>
      </c>
      <c r="O3993" s="48">
        <f t="shared" ca="1" si="462"/>
        <v>748700</v>
      </c>
    </row>
    <row r="3994" spans="1:15" x14ac:dyDescent="0.25">
      <c r="A3994">
        <v>3979</v>
      </c>
      <c r="B3994" s="84">
        <v>36179</v>
      </c>
      <c r="C3994" s="47">
        <v>56.44</v>
      </c>
      <c r="D3994" s="47">
        <v>57.19</v>
      </c>
      <c r="E3994" s="47">
        <v>55.5</v>
      </c>
      <c r="F3994" s="47">
        <v>56.94</v>
      </c>
      <c r="G3994" s="48">
        <v>717600</v>
      </c>
      <c r="H3994" s="47">
        <v>37.700000000000003</v>
      </c>
      <c r="I3994" s="51">
        <f t="shared" si="456"/>
        <v>0.6621004566210047</v>
      </c>
      <c r="J3994" s="51">
        <f t="shared" ca="1" si="457"/>
        <v>1</v>
      </c>
      <c r="K3994" s="47">
        <f t="shared" si="458"/>
        <v>37.369999999999997</v>
      </c>
      <c r="L3994" s="47">
        <f t="shared" si="459"/>
        <v>37.869999999999997</v>
      </c>
      <c r="M3994" s="47">
        <f t="shared" si="460"/>
        <v>36.75</v>
      </c>
      <c r="N3994" s="47">
        <f t="shared" si="461"/>
        <v>37.700000000000003</v>
      </c>
      <c r="O3994" s="48">
        <f t="shared" ca="1" si="462"/>
        <v>717600</v>
      </c>
    </row>
    <row r="3995" spans="1:15" x14ac:dyDescent="0.25">
      <c r="A3995">
        <v>3980</v>
      </c>
      <c r="B3995" s="84">
        <v>36175</v>
      </c>
      <c r="C3995" s="47">
        <v>55.44</v>
      </c>
      <c r="D3995" s="47">
        <v>56.62</v>
      </c>
      <c r="E3995" s="47">
        <v>55.44</v>
      </c>
      <c r="F3995" s="47">
        <v>56.25</v>
      </c>
      <c r="G3995" s="48">
        <v>745300</v>
      </c>
      <c r="H3995" s="47">
        <v>37.25</v>
      </c>
      <c r="I3995" s="51">
        <f t="shared" si="456"/>
        <v>0.66222222222222227</v>
      </c>
      <c r="J3995" s="51">
        <f t="shared" ca="1" si="457"/>
        <v>1</v>
      </c>
      <c r="K3995" s="47">
        <f t="shared" si="458"/>
        <v>36.71</v>
      </c>
      <c r="L3995" s="47">
        <f t="shared" si="459"/>
        <v>37.5</v>
      </c>
      <c r="M3995" s="47">
        <f t="shared" si="460"/>
        <v>36.71</v>
      </c>
      <c r="N3995" s="47">
        <f t="shared" si="461"/>
        <v>37.25</v>
      </c>
      <c r="O3995" s="48">
        <f t="shared" ca="1" si="462"/>
        <v>745300</v>
      </c>
    </row>
    <row r="3996" spans="1:15" x14ac:dyDescent="0.25">
      <c r="A3996">
        <v>3981</v>
      </c>
      <c r="B3996" s="84">
        <v>36174</v>
      </c>
      <c r="C3996" s="47">
        <v>56.12</v>
      </c>
      <c r="D3996" s="47">
        <v>56.38</v>
      </c>
      <c r="E3996" s="47">
        <v>55.44</v>
      </c>
      <c r="F3996" s="47">
        <v>55.44</v>
      </c>
      <c r="G3996" s="48">
        <v>829100</v>
      </c>
      <c r="H3996" s="47">
        <v>36.71</v>
      </c>
      <c r="I3996" s="51">
        <f t="shared" si="456"/>
        <v>0.66215728715728717</v>
      </c>
      <c r="J3996" s="51">
        <f t="shared" ca="1" si="457"/>
        <v>1</v>
      </c>
      <c r="K3996" s="47">
        <f t="shared" si="458"/>
        <v>37.159999999999997</v>
      </c>
      <c r="L3996" s="47">
        <f t="shared" si="459"/>
        <v>37.33</v>
      </c>
      <c r="M3996" s="47">
        <f t="shared" si="460"/>
        <v>36.71</v>
      </c>
      <c r="N3996" s="47">
        <f t="shared" si="461"/>
        <v>36.71</v>
      </c>
      <c r="O3996" s="48">
        <f t="shared" ca="1" si="462"/>
        <v>829100</v>
      </c>
    </row>
    <row r="3997" spans="1:15" x14ac:dyDescent="0.25">
      <c r="A3997">
        <v>3982</v>
      </c>
      <c r="B3997" s="84">
        <v>36173</v>
      </c>
      <c r="C3997" s="47">
        <v>54.44</v>
      </c>
      <c r="D3997" s="47">
        <v>56.31</v>
      </c>
      <c r="E3997" s="47">
        <v>54.19</v>
      </c>
      <c r="F3997" s="47">
        <v>56.12</v>
      </c>
      <c r="G3997" s="48">
        <v>1025600</v>
      </c>
      <c r="H3997" s="47">
        <v>37.159999999999997</v>
      </c>
      <c r="I3997" s="51">
        <f t="shared" si="456"/>
        <v>0.66215253029223087</v>
      </c>
      <c r="J3997" s="51">
        <f t="shared" ca="1" si="457"/>
        <v>1</v>
      </c>
      <c r="K3997" s="47">
        <f t="shared" si="458"/>
        <v>36.049999999999997</v>
      </c>
      <c r="L3997" s="47">
        <f t="shared" si="459"/>
        <v>37.29</v>
      </c>
      <c r="M3997" s="47">
        <f t="shared" si="460"/>
        <v>35.880000000000003</v>
      </c>
      <c r="N3997" s="47">
        <f t="shared" si="461"/>
        <v>37.159999999999997</v>
      </c>
      <c r="O3997" s="48">
        <f t="shared" ca="1" si="462"/>
        <v>1025600</v>
      </c>
    </row>
    <row r="3998" spans="1:15" x14ac:dyDescent="0.25">
      <c r="A3998">
        <v>3983</v>
      </c>
      <c r="B3998" s="84">
        <v>36172</v>
      </c>
      <c r="C3998" s="47">
        <v>55.38</v>
      </c>
      <c r="D3998" s="47">
        <v>55.69</v>
      </c>
      <c r="E3998" s="47">
        <v>54.88</v>
      </c>
      <c r="F3998" s="47">
        <v>55.19</v>
      </c>
      <c r="G3998" s="48">
        <v>822700</v>
      </c>
      <c r="H3998" s="47">
        <v>36.54</v>
      </c>
      <c r="I3998" s="51">
        <f t="shared" si="456"/>
        <v>0.66207646312737811</v>
      </c>
      <c r="J3998" s="51">
        <f t="shared" ca="1" si="457"/>
        <v>1</v>
      </c>
      <c r="K3998" s="47">
        <f t="shared" si="458"/>
        <v>36.67</v>
      </c>
      <c r="L3998" s="47">
        <f t="shared" si="459"/>
        <v>36.869999999999997</v>
      </c>
      <c r="M3998" s="47">
        <f t="shared" si="460"/>
        <v>36.33</v>
      </c>
      <c r="N3998" s="47">
        <f t="shared" si="461"/>
        <v>36.54</v>
      </c>
      <c r="O3998" s="48">
        <f t="shared" ca="1" si="462"/>
        <v>822700</v>
      </c>
    </row>
    <row r="3999" spans="1:15" x14ac:dyDescent="0.25">
      <c r="A3999">
        <v>3984</v>
      </c>
      <c r="B3999" s="84">
        <v>36171</v>
      </c>
      <c r="C3999" s="47">
        <v>55.19</v>
      </c>
      <c r="D3999" s="47">
        <v>55.5</v>
      </c>
      <c r="E3999" s="47">
        <v>54.31</v>
      </c>
      <c r="F3999" s="47">
        <v>55.12</v>
      </c>
      <c r="G3999" s="48">
        <v>751800</v>
      </c>
      <c r="H3999" s="47">
        <v>36.5</v>
      </c>
      <c r="I3999" s="51">
        <f t="shared" si="456"/>
        <v>0.66219158200290273</v>
      </c>
      <c r="J3999" s="51">
        <f t="shared" ca="1" si="457"/>
        <v>1</v>
      </c>
      <c r="K3999" s="47">
        <f t="shared" si="458"/>
        <v>36.549999999999997</v>
      </c>
      <c r="L3999" s="47">
        <f t="shared" si="459"/>
        <v>36.75</v>
      </c>
      <c r="M3999" s="47">
        <f t="shared" si="460"/>
        <v>35.96</v>
      </c>
      <c r="N3999" s="47">
        <f t="shared" si="461"/>
        <v>36.5</v>
      </c>
      <c r="O3999" s="48">
        <f t="shared" ca="1" si="462"/>
        <v>751800</v>
      </c>
    </row>
    <row r="4000" spans="1:15" x14ac:dyDescent="0.25">
      <c r="A4000">
        <v>3985</v>
      </c>
      <c r="B4000" s="84">
        <v>36168</v>
      </c>
      <c r="C4000" s="47">
        <v>55.31</v>
      </c>
      <c r="D4000" s="47">
        <v>55.69</v>
      </c>
      <c r="E4000" s="47">
        <v>54.56</v>
      </c>
      <c r="F4000" s="47">
        <v>55.38</v>
      </c>
      <c r="G4000" s="48">
        <v>1001400</v>
      </c>
      <c r="H4000" s="47">
        <v>36.67</v>
      </c>
      <c r="I4000" s="51">
        <f t="shared" si="456"/>
        <v>0.66215240158902133</v>
      </c>
      <c r="J4000" s="51">
        <f t="shared" ca="1" si="457"/>
        <v>1</v>
      </c>
      <c r="K4000" s="47">
        <f t="shared" si="458"/>
        <v>36.619999999999997</v>
      </c>
      <c r="L4000" s="47">
        <f t="shared" si="459"/>
        <v>36.880000000000003</v>
      </c>
      <c r="M4000" s="47">
        <f t="shared" si="460"/>
        <v>36.130000000000003</v>
      </c>
      <c r="N4000" s="47">
        <f t="shared" si="461"/>
        <v>36.67</v>
      </c>
      <c r="O4000" s="48">
        <f t="shared" ca="1" si="462"/>
        <v>1001400</v>
      </c>
    </row>
    <row r="4001" spans="1:15" x14ac:dyDescent="0.25">
      <c r="A4001">
        <v>3986</v>
      </c>
      <c r="B4001" s="84">
        <v>36167</v>
      </c>
      <c r="C4001" s="47">
        <v>55.88</v>
      </c>
      <c r="D4001" s="47">
        <v>55.88</v>
      </c>
      <c r="E4001" s="47">
        <v>54.62</v>
      </c>
      <c r="F4001" s="47">
        <v>55.44</v>
      </c>
      <c r="G4001" s="48">
        <v>701500</v>
      </c>
      <c r="H4001" s="47">
        <v>36.71</v>
      </c>
      <c r="I4001" s="51">
        <f t="shared" si="456"/>
        <v>0.66215728715728717</v>
      </c>
      <c r="J4001" s="51">
        <f t="shared" ca="1" si="457"/>
        <v>1</v>
      </c>
      <c r="K4001" s="47">
        <f t="shared" si="458"/>
        <v>37</v>
      </c>
      <c r="L4001" s="47">
        <f t="shared" si="459"/>
        <v>37</v>
      </c>
      <c r="M4001" s="47">
        <f t="shared" si="460"/>
        <v>36.17</v>
      </c>
      <c r="N4001" s="47">
        <f t="shared" si="461"/>
        <v>36.71</v>
      </c>
      <c r="O4001" s="48">
        <f t="shared" ca="1" si="462"/>
        <v>701500</v>
      </c>
    </row>
    <row r="4002" spans="1:15" x14ac:dyDescent="0.25">
      <c r="A4002">
        <v>3987</v>
      </c>
      <c r="B4002" s="84">
        <v>36166</v>
      </c>
      <c r="C4002" s="47">
        <v>53.38</v>
      </c>
      <c r="D4002" s="47">
        <v>55.88</v>
      </c>
      <c r="E4002" s="47">
        <v>53.38</v>
      </c>
      <c r="F4002" s="47">
        <v>55.88</v>
      </c>
      <c r="G4002" s="48">
        <v>1086400</v>
      </c>
      <c r="H4002" s="47">
        <v>37</v>
      </c>
      <c r="I4002" s="51">
        <f t="shared" si="456"/>
        <v>0.66213314244810306</v>
      </c>
      <c r="J4002" s="51">
        <f t="shared" ca="1" si="457"/>
        <v>1</v>
      </c>
      <c r="K4002" s="47">
        <f t="shared" si="458"/>
        <v>35.340000000000003</v>
      </c>
      <c r="L4002" s="47">
        <f t="shared" si="459"/>
        <v>37</v>
      </c>
      <c r="M4002" s="47">
        <f t="shared" si="460"/>
        <v>35.340000000000003</v>
      </c>
      <c r="N4002" s="47">
        <f t="shared" si="461"/>
        <v>37</v>
      </c>
      <c r="O4002" s="48">
        <f t="shared" ca="1" si="462"/>
        <v>1086400</v>
      </c>
    </row>
    <row r="4003" spans="1:15" x14ac:dyDescent="0.25">
      <c r="A4003">
        <v>3988</v>
      </c>
      <c r="B4003" s="84">
        <v>36165</v>
      </c>
      <c r="C4003" s="47">
        <v>53.12</v>
      </c>
      <c r="D4003" s="47">
        <v>53.31</v>
      </c>
      <c r="E4003" s="47">
        <v>52.31</v>
      </c>
      <c r="F4003" s="47">
        <v>53.25</v>
      </c>
      <c r="G4003" s="48">
        <v>1254900</v>
      </c>
      <c r="H4003" s="47">
        <v>35.26</v>
      </c>
      <c r="I4003" s="51">
        <f t="shared" si="456"/>
        <v>0.66215962441314546</v>
      </c>
      <c r="J4003" s="51">
        <f t="shared" ca="1" si="457"/>
        <v>1</v>
      </c>
      <c r="K4003" s="47">
        <f t="shared" si="458"/>
        <v>35.17</v>
      </c>
      <c r="L4003" s="47">
        <f t="shared" si="459"/>
        <v>35.299999999999997</v>
      </c>
      <c r="M4003" s="47">
        <f t="shared" si="460"/>
        <v>34.64</v>
      </c>
      <c r="N4003" s="47">
        <f t="shared" si="461"/>
        <v>35.26</v>
      </c>
      <c r="O4003" s="48">
        <f t="shared" ca="1" si="462"/>
        <v>1254900</v>
      </c>
    </row>
    <row r="4004" spans="1:15" x14ac:dyDescent="0.25">
      <c r="A4004">
        <v>3989</v>
      </c>
      <c r="B4004" s="84">
        <v>36164</v>
      </c>
      <c r="C4004" s="47">
        <v>53.44</v>
      </c>
      <c r="D4004" s="47">
        <v>54.69</v>
      </c>
      <c r="E4004" s="47">
        <v>52.94</v>
      </c>
      <c r="F4004" s="47">
        <v>53.12</v>
      </c>
      <c r="G4004" s="48">
        <v>1018900</v>
      </c>
      <c r="H4004" s="47">
        <v>35.18</v>
      </c>
      <c r="I4004" s="51">
        <f t="shared" si="456"/>
        <v>0.66227409638554224</v>
      </c>
      <c r="J4004" s="51">
        <f t="shared" ca="1" si="457"/>
        <v>1</v>
      </c>
      <c r="K4004" s="47">
        <f t="shared" si="458"/>
        <v>35.39</v>
      </c>
      <c r="L4004" s="47">
        <f t="shared" si="459"/>
        <v>36.22</v>
      </c>
      <c r="M4004" s="47">
        <f t="shared" si="460"/>
        <v>35.06</v>
      </c>
      <c r="N4004" s="47">
        <f t="shared" si="461"/>
        <v>35.18</v>
      </c>
      <c r="O4004" s="48">
        <f t="shared" ca="1" si="462"/>
        <v>1018900</v>
      </c>
    </row>
    <row r="4005" spans="1:15" x14ac:dyDescent="0.25">
      <c r="A4005">
        <v>3990</v>
      </c>
      <c r="B4005" s="84">
        <v>36160</v>
      </c>
      <c r="C4005" s="47">
        <v>52.5</v>
      </c>
      <c r="D4005" s="47">
        <v>53.5</v>
      </c>
      <c r="E4005" s="47">
        <v>52.44</v>
      </c>
      <c r="F4005" s="47">
        <v>53.25</v>
      </c>
      <c r="G4005" s="48">
        <v>319100</v>
      </c>
      <c r="H4005" s="47">
        <v>35.26</v>
      </c>
      <c r="I4005" s="51">
        <f t="shared" si="456"/>
        <v>0.66215962441314546</v>
      </c>
      <c r="J4005" s="51">
        <f t="shared" ca="1" si="457"/>
        <v>1</v>
      </c>
      <c r="K4005" s="47">
        <f t="shared" si="458"/>
        <v>34.76</v>
      </c>
      <c r="L4005" s="47">
        <f t="shared" si="459"/>
        <v>35.43</v>
      </c>
      <c r="M4005" s="47">
        <f t="shared" si="460"/>
        <v>34.72</v>
      </c>
      <c r="N4005" s="47">
        <f t="shared" si="461"/>
        <v>35.26</v>
      </c>
      <c r="O4005" s="48">
        <f t="shared" ca="1" si="462"/>
        <v>319100</v>
      </c>
    </row>
    <row r="4006" spans="1:15" x14ac:dyDescent="0.25">
      <c r="A4006">
        <v>3991</v>
      </c>
      <c r="B4006" s="84">
        <v>36159</v>
      </c>
      <c r="C4006" s="47">
        <v>51.56</v>
      </c>
      <c r="D4006" s="47">
        <v>52.88</v>
      </c>
      <c r="E4006" s="47">
        <v>51.19</v>
      </c>
      <c r="F4006" s="47">
        <v>52.75</v>
      </c>
      <c r="G4006" s="48">
        <v>395900</v>
      </c>
      <c r="H4006" s="47">
        <v>34.93</v>
      </c>
      <c r="I4006" s="51">
        <f t="shared" si="456"/>
        <v>0.6621800947867299</v>
      </c>
      <c r="J4006" s="51">
        <f t="shared" ca="1" si="457"/>
        <v>1</v>
      </c>
      <c r="K4006" s="47">
        <f t="shared" si="458"/>
        <v>34.14</v>
      </c>
      <c r="L4006" s="47">
        <f t="shared" si="459"/>
        <v>35.020000000000003</v>
      </c>
      <c r="M4006" s="47">
        <f t="shared" si="460"/>
        <v>33.9</v>
      </c>
      <c r="N4006" s="47">
        <f t="shared" si="461"/>
        <v>34.93</v>
      </c>
      <c r="O4006" s="48">
        <f t="shared" ca="1" si="462"/>
        <v>395900</v>
      </c>
    </row>
    <row r="4007" spans="1:15" x14ac:dyDescent="0.25">
      <c r="A4007">
        <v>3992</v>
      </c>
      <c r="B4007" s="84">
        <v>36158</v>
      </c>
      <c r="C4007" s="47">
        <v>51.62</v>
      </c>
      <c r="D4007" s="47">
        <v>52.12</v>
      </c>
      <c r="E4007" s="47">
        <v>50.69</v>
      </c>
      <c r="F4007" s="47">
        <v>52.06</v>
      </c>
      <c r="G4007" s="48">
        <v>588800</v>
      </c>
      <c r="H4007" s="47">
        <v>34.340000000000003</v>
      </c>
      <c r="I4007" s="51">
        <f t="shared" si="456"/>
        <v>0.65962351133307728</v>
      </c>
      <c r="J4007" s="51">
        <f t="shared" ca="1" si="457"/>
        <v>1</v>
      </c>
      <c r="K4007" s="47">
        <f t="shared" si="458"/>
        <v>34.049999999999997</v>
      </c>
      <c r="L4007" s="47">
        <f t="shared" si="459"/>
        <v>34.380000000000003</v>
      </c>
      <c r="M4007" s="47">
        <f t="shared" si="460"/>
        <v>33.44</v>
      </c>
      <c r="N4007" s="47">
        <f t="shared" si="461"/>
        <v>34.340000000000003</v>
      </c>
      <c r="O4007" s="48">
        <f t="shared" ca="1" si="462"/>
        <v>588800</v>
      </c>
    </row>
    <row r="4008" spans="1:15" x14ac:dyDescent="0.25">
      <c r="A4008">
        <v>3993</v>
      </c>
      <c r="B4008" s="84">
        <v>36157</v>
      </c>
      <c r="C4008" s="47">
        <v>50.69</v>
      </c>
      <c r="D4008" s="47">
        <v>52</v>
      </c>
      <c r="E4008" s="47">
        <v>50.69</v>
      </c>
      <c r="F4008" s="47">
        <v>51.88</v>
      </c>
      <c r="G4008" s="48">
        <v>631700</v>
      </c>
      <c r="H4008" s="47">
        <v>34.22</v>
      </c>
      <c r="I4008" s="51">
        <f t="shared" si="456"/>
        <v>0.65959907478797219</v>
      </c>
      <c r="J4008" s="51">
        <f t="shared" ca="1" si="457"/>
        <v>1</v>
      </c>
      <c r="K4008" s="47">
        <f t="shared" si="458"/>
        <v>33.44</v>
      </c>
      <c r="L4008" s="47">
        <f t="shared" si="459"/>
        <v>34.299999999999997</v>
      </c>
      <c r="M4008" s="47">
        <f t="shared" si="460"/>
        <v>33.44</v>
      </c>
      <c r="N4008" s="47">
        <f t="shared" si="461"/>
        <v>34.22</v>
      </c>
      <c r="O4008" s="48">
        <f t="shared" ca="1" si="462"/>
        <v>631700</v>
      </c>
    </row>
    <row r="4009" spans="1:15" x14ac:dyDescent="0.25">
      <c r="A4009">
        <v>3994</v>
      </c>
      <c r="B4009" s="84">
        <v>36153</v>
      </c>
      <c r="C4009" s="47">
        <v>50.38</v>
      </c>
      <c r="D4009" s="47">
        <v>51.06</v>
      </c>
      <c r="E4009" s="47">
        <v>50.19</v>
      </c>
      <c r="F4009" s="47">
        <v>50.69</v>
      </c>
      <c r="G4009" s="48">
        <v>176300</v>
      </c>
      <c r="H4009" s="47">
        <v>33.43</v>
      </c>
      <c r="I4009" s="51">
        <f t="shared" si="456"/>
        <v>0.65949891497336754</v>
      </c>
      <c r="J4009" s="51">
        <f t="shared" ca="1" si="457"/>
        <v>1</v>
      </c>
      <c r="K4009" s="47">
        <f t="shared" si="458"/>
        <v>33.229999999999997</v>
      </c>
      <c r="L4009" s="47">
        <f t="shared" si="459"/>
        <v>33.67</v>
      </c>
      <c r="M4009" s="47">
        <f t="shared" si="460"/>
        <v>33.1</v>
      </c>
      <c r="N4009" s="47">
        <f t="shared" si="461"/>
        <v>33.43</v>
      </c>
      <c r="O4009" s="48">
        <f t="shared" ca="1" si="462"/>
        <v>176300</v>
      </c>
    </row>
    <row r="4010" spans="1:15" x14ac:dyDescent="0.25">
      <c r="A4010">
        <v>3995</v>
      </c>
      <c r="B4010" s="84">
        <v>36152</v>
      </c>
      <c r="C4010" s="47">
        <v>51.44</v>
      </c>
      <c r="D4010" s="47">
        <v>51.56</v>
      </c>
      <c r="E4010" s="47">
        <v>49.31</v>
      </c>
      <c r="F4010" s="47">
        <v>50.44</v>
      </c>
      <c r="G4010" s="48">
        <v>1476200</v>
      </c>
      <c r="H4010" s="47">
        <v>33.270000000000003</v>
      </c>
      <c r="I4010" s="51">
        <f t="shared" si="456"/>
        <v>0.65959555908009526</v>
      </c>
      <c r="J4010" s="51">
        <f t="shared" ca="1" si="457"/>
        <v>1</v>
      </c>
      <c r="K4010" s="47">
        <f t="shared" si="458"/>
        <v>33.93</v>
      </c>
      <c r="L4010" s="47">
        <f t="shared" si="459"/>
        <v>34.01</v>
      </c>
      <c r="M4010" s="47">
        <f t="shared" si="460"/>
        <v>32.520000000000003</v>
      </c>
      <c r="N4010" s="47">
        <f t="shared" si="461"/>
        <v>33.270000000000003</v>
      </c>
      <c r="O4010" s="48">
        <f t="shared" ca="1" si="462"/>
        <v>1476200</v>
      </c>
    </row>
    <row r="4011" spans="1:15" x14ac:dyDescent="0.25">
      <c r="A4011">
        <v>3996</v>
      </c>
      <c r="B4011" s="84">
        <v>36151</v>
      </c>
      <c r="C4011" s="47">
        <v>50</v>
      </c>
      <c r="D4011" s="47">
        <v>51.69</v>
      </c>
      <c r="E4011" s="47">
        <v>49.75</v>
      </c>
      <c r="F4011" s="47">
        <v>51.56</v>
      </c>
      <c r="G4011" s="48">
        <v>990900</v>
      </c>
      <c r="H4011" s="47">
        <v>34.01</v>
      </c>
      <c r="I4011" s="51">
        <f t="shared" si="456"/>
        <v>0.65961986035686571</v>
      </c>
      <c r="J4011" s="51">
        <f t="shared" ca="1" si="457"/>
        <v>1</v>
      </c>
      <c r="K4011" s="47">
        <f t="shared" si="458"/>
        <v>32.979999999999997</v>
      </c>
      <c r="L4011" s="47">
        <f t="shared" si="459"/>
        <v>34.1</v>
      </c>
      <c r="M4011" s="47">
        <f t="shared" si="460"/>
        <v>32.82</v>
      </c>
      <c r="N4011" s="47">
        <f t="shared" si="461"/>
        <v>34.01</v>
      </c>
      <c r="O4011" s="48">
        <f t="shared" ca="1" si="462"/>
        <v>990900</v>
      </c>
    </row>
    <row r="4012" spans="1:15" x14ac:dyDescent="0.25">
      <c r="A4012">
        <v>3997</v>
      </c>
      <c r="B4012" s="84">
        <v>36150</v>
      </c>
      <c r="C4012" s="47">
        <v>52</v>
      </c>
      <c r="D4012" s="47">
        <v>52</v>
      </c>
      <c r="E4012" s="47">
        <v>50.75</v>
      </c>
      <c r="F4012" s="47">
        <v>50.81</v>
      </c>
      <c r="G4012" s="48">
        <v>304000</v>
      </c>
      <c r="H4012" s="47">
        <v>33.520000000000003</v>
      </c>
      <c r="I4012" s="51">
        <f t="shared" si="456"/>
        <v>0.65971265498917542</v>
      </c>
      <c r="J4012" s="51">
        <f t="shared" ca="1" si="457"/>
        <v>1</v>
      </c>
      <c r="K4012" s="47">
        <f t="shared" si="458"/>
        <v>34.31</v>
      </c>
      <c r="L4012" s="47">
        <f t="shared" si="459"/>
        <v>34.31</v>
      </c>
      <c r="M4012" s="47">
        <f t="shared" si="460"/>
        <v>33.479999999999997</v>
      </c>
      <c r="N4012" s="47">
        <f t="shared" si="461"/>
        <v>33.520000000000003</v>
      </c>
      <c r="O4012" s="48">
        <f t="shared" ca="1" si="462"/>
        <v>304000</v>
      </c>
    </row>
    <row r="4013" spans="1:15" x14ac:dyDescent="0.25">
      <c r="A4013">
        <v>3998</v>
      </c>
      <c r="B4013" s="84">
        <v>36147</v>
      </c>
      <c r="C4013" s="47">
        <v>52</v>
      </c>
      <c r="D4013" s="47">
        <v>53.06</v>
      </c>
      <c r="E4013" s="47">
        <v>51.88</v>
      </c>
      <c r="F4013" s="47">
        <v>52.38</v>
      </c>
      <c r="G4013" s="48">
        <v>635900</v>
      </c>
      <c r="H4013" s="47">
        <v>34.549999999999997</v>
      </c>
      <c r="I4013" s="51">
        <f t="shared" si="456"/>
        <v>0.65960290187094306</v>
      </c>
      <c r="J4013" s="51">
        <f t="shared" ca="1" si="457"/>
        <v>1</v>
      </c>
      <c r="K4013" s="47">
        <f t="shared" si="458"/>
        <v>34.299999999999997</v>
      </c>
      <c r="L4013" s="47">
        <f t="shared" si="459"/>
        <v>35</v>
      </c>
      <c r="M4013" s="47">
        <f t="shared" si="460"/>
        <v>34.22</v>
      </c>
      <c r="N4013" s="47">
        <f t="shared" si="461"/>
        <v>34.549999999999997</v>
      </c>
      <c r="O4013" s="48">
        <f t="shared" ca="1" si="462"/>
        <v>635900</v>
      </c>
    </row>
    <row r="4014" spans="1:15" x14ac:dyDescent="0.25">
      <c r="A4014">
        <v>3999</v>
      </c>
      <c r="B4014" s="84">
        <v>36146</v>
      </c>
      <c r="C4014" s="47">
        <v>52.56</v>
      </c>
      <c r="D4014" s="47">
        <v>53</v>
      </c>
      <c r="E4014" s="47">
        <v>51.94</v>
      </c>
      <c r="F4014" s="47">
        <v>52.25</v>
      </c>
      <c r="G4014" s="48">
        <v>716400</v>
      </c>
      <c r="H4014" s="47">
        <v>34.46</v>
      </c>
      <c r="I4014" s="51">
        <f t="shared" si="456"/>
        <v>0.65952153110047851</v>
      </c>
      <c r="J4014" s="51">
        <f t="shared" ca="1" si="457"/>
        <v>1</v>
      </c>
      <c r="K4014" s="47">
        <f t="shared" si="458"/>
        <v>34.659999999999997</v>
      </c>
      <c r="L4014" s="47">
        <f t="shared" si="459"/>
        <v>34.950000000000003</v>
      </c>
      <c r="M4014" s="47">
        <f t="shared" si="460"/>
        <v>34.26</v>
      </c>
      <c r="N4014" s="47">
        <f t="shared" si="461"/>
        <v>34.46</v>
      </c>
      <c r="O4014" s="48">
        <f t="shared" ca="1" si="462"/>
        <v>716400</v>
      </c>
    </row>
    <row r="4015" spans="1:15" x14ac:dyDescent="0.25">
      <c r="A4015">
        <v>4000</v>
      </c>
      <c r="B4015" s="84">
        <v>36145</v>
      </c>
      <c r="C4015" s="47">
        <v>51.38</v>
      </c>
      <c r="D4015" s="47">
        <v>52.75</v>
      </c>
      <c r="E4015" s="47">
        <v>51.38</v>
      </c>
      <c r="F4015" s="47">
        <v>52.25</v>
      </c>
      <c r="G4015" s="48">
        <v>827300</v>
      </c>
      <c r="H4015" s="47">
        <v>34.46</v>
      </c>
      <c r="I4015" s="51">
        <f t="shared" si="456"/>
        <v>0.65952153110047851</v>
      </c>
      <c r="J4015" s="51">
        <f t="shared" ca="1" si="457"/>
        <v>1</v>
      </c>
      <c r="K4015" s="47">
        <f t="shared" si="458"/>
        <v>33.89</v>
      </c>
      <c r="L4015" s="47">
        <f t="shared" si="459"/>
        <v>34.79</v>
      </c>
      <c r="M4015" s="47">
        <f t="shared" si="460"/>
        <v>33.89</v>
      </c>
      <c r="N4015" s="47">
        <f t="shared" si="461"/>
        <v>34.46</v>
      </c>
      <c r="O4015" s="48">
        <f t="shared" ca="1" si="462"/>
        <v>827300</v>
      </c>
    </row>
    <row r="4016" spans="1:15" x14ac:dyDescent="0.25">
      <c r="A4016">
        <v>4001</v>
      </c>
      <c r="B4016" s="84">
        <v>36144</v>
      </c>
      <c r="C4016" s="47">
        <v>52</v>
      </c>
      <c r="D4016" s="47">
        <v>52.69</v>
      </c>
      <c r="E4016" s="47">
        <v>51.75</v>
      </c>
      <c r="F4016" s="47">
        <v>52</v>
      </c>
      <c r="G4016" s="48">
        <v>962400</v>
      </c>
      <c r="H4016" s="47">
        <v>34.299999999999997</v>
      </c>
      <c r="I4016" s="51">
        <f t="shared" si="456"/>
        <v>0.6596153846153846</v>
      </c>
      <c r="J4016" s="51">
        <f t="shared" ca="1" si="457"/>
        <v>1</v>
      </c>
      <c r="K4016" s="47">
        <f t="shared" si="458"/>
        <v>34.299999999999997</v>
      </c>
      <c r="L4016" s="47">
        <f t="shared" si="459"/>
        <v>34.76</v>
      </c>
      <c r="M4016" s="47">
        <f t="shared" si="460"/>
        <v>34.14</v>
      </c>
      <c r="N4016" s="47">
        <f t="shared" si="461"/>
        <v>34.299999999999997</v>
      </c>
      <c r="O4016" s="48">
        <f t="shared" ca="1" si="462"/>
        <v>962400</v>
      </c>
    </row>
    <row r="4017" spans="1:15" x14ac:dyDescent="0.25">
      <c r="A4017">
        <v>4002</v>
      </c>
      <c r="B4017" s="84">
        <v>36143</v>
      </c>
      <c r="C4017" s="47">
        <v>53.69</v>
      </c>
      <c r="D4017" s="47">
        <v>53.69</v>
      </c>
      <c r="E4017" s="47">
        <v>52.19</v>
      </c>
      <c r="F4017" s="47">
        <v>52.31</v>
      </c>
      <c r="G4017" s="48">
        <v>1243200</v>
      </c>
      <c r="H4017" s="47">
        <v>34.51</v>
      </c>
      <c r="I4017" s="51">
        <f t="shared" si="456"/>
        <v>0.65972089466641171</v>
      </c>
      <c r="J4017" s="51">
        <f t="shared" ca="1" si="457"/>
        <v>1</v>
      </c>
      <c r="K4017" s="47">
        <f t="shared" si="458"/>
        <v>35.42</v>
      </c>
      <c r="L4017" s="47">
        <f t="shared" si="459"/>
        <v>35.42</v>
      </c>
      <c r="M4017" s="47">
        <f t="shared" si="460"/>
        <v>34.43</v>
      </c>
      <c r="N4017" s="47">
        <f t="shared" si="461"/>
        <v>34.51</v>
      </c>
      <c r="O4017" s="48">
        <f t="shared" ca="1" si="462"/>
        <v>1243200</v>
      </c>
    </row>
    <row r="4018" spans="1:15" x14ac:dyDescent="0.25">
      <c r="A4018">
        <v>4003</v>
      </c>
      <c r="B4018" s="84">
        <v>36140</v>
      </c>
      <c r="C4018" s="47">
        <v>54.81</v>
      </c>
      <c r="D4018" s="47">
        <v>54.81</v>
      </c>
      <c r="E4018" s="47">
        <v>53.25</v>
      </c>
      <c r="F4018" s="47">
        <v>53.81</v>
      </c>
      <c r="G4018" s="48">
        <v>530200</v>
      </c>
      <c r="H4018" s="47">
        <v>35.49</v>
      </c>
      <c r="I4018" s="51">
        <f t="shared" si="456"/>
        <v>0.65954283590410701</v>
      </c>
      <c r="J4018" s="51">
        <f t="shared" ca="1" si="457"/>
        <v>1</v>
      </c>
      <c r="K4018" s="47">
        <f t="shared" si="458"/>
        <v>36.15</v>
      </c>
      <c r="L4018" s="47">
        <f t="shared" si="459"/>
        <v>36.15</v>
      </c>
      <c r="M4018" s="47">
        <f t="shared" si="460"/>
        <v>35.119999999999997</v>
      </c>
      <c r="N4018" s="47">
        <f t="shared" si="461"/>
        <v>35.49</v>
      </c>
      <c r="O4018" s="48">
        <f t="shared" ca="1" si="462"/>
        <v>530200</v>
      </c>
    </row>
    <row r="4019" spans="1:15" x14ac:dyDescent="0.25">
      <c r="A4019">
        <v>4004</v>
      </c>
      <c r="B4019" s="84">
        <v>36139</v>
      </c>
      <c r="C4019" s="47">
        <v>55.62</v>
      </c>
      <c r="D4019" s="47">
        <v>55.81</v>
      </c>
      <c r="E4019" s="47">
        <v>54.56</v>
      </c>
      <c r="F4019" s="47">
        <v>55.06</v>
      </c>
      <c r="G4019" s="48">
        <v>353100</v>
      </c>
      <c r="H4019" s="47">
        <v>36.32</v>
      </c>
      <c r="I4019" s="51">
        <f t="shared" si="456"/>
        <v>0.6596440247003269</v>
      </c>
      <c r="J4019" s="51">
        <f t="shared" ca="1" si="457"/>
        <v>1</v>
      </c>
      <c r="K4019" s="47">
        <f t="shared" si="458"/>
        <v>36.69</v>
      </c>
      <c r="L4019" s="47">
        <f t="shared" si="459"/>
        <v>36.81</v>
      </c>
      <c r="M4019" s="47">
        <f t="shared" si="460"/>
        <v>35.99</v>
      </c>
      <c r="N4019" s="47">
        <f t="shared" si="461"/>
        <v>36.32</v>
      </c>
      <c r="O4019" s="48">
        <f t="shared" ca="1" si="462"/>
        <v>353100</v>
      </c>
    </row>
    <row r="4020" spans="1:15" x14ac:dyDescent="0.25">
      <c r="A4020">
        <v>4005</v>
      </c>
      <c r="B4020" s="84">
        <v>36138</v>
      </c>
      <c r="C4020" s="47">
        <v>56</v>
      </c>
      <c r="D4020" s="47">
        <v>56.12</v>
      </c>
      <c r="E4020" s="47">
        <v>55.44</v>
      </c>
      <c r="F4020" s="47">
        <v>55.75</v>
      </c>
      <c r="G4020" s="48">
        <v>289900</v>
      </c>
      <c r="H4020" s="47">
        <v>36.770000000000003</v>
      </c>
      <c r="I4020" s="51">
        <f t="shared" si="456"/>
        <v>0.65955156950672655</v>
      </c>
      <c r="J4020" s="51">
        <f t="shared" ca="1" si="457"/>
        <v>1</v>
      </c>
      <c r="K4020" s="47">
        <f t="shared" si="458"/>
        <v>36.93</v>
      </c>
      <c r="L4020" s="47">
        <f t="shared" si="459"/>
        <v>37.01</v>
      </c>
      <c r="M4020" s="47">
        <f t="shared" si="460"/>
        <v>36.57</v>
      </c>
      <c r="N4020" s="47">
        <f t="shared" si="461"/>
        <v>36.770000000000003</v>
      </c>
      <c r="O4020" s="48">
        <f t="shared" ca="1" si="462"/>
        <v>289900</v>
      </c>
    </row>
    <row r="4021" spans="1:15" x14ac:dyDescent="0.25">
      <c r="A4021">
        <v>4006</v>
      </c>
      <c r="B4021" s="84">
        <v>36137</v>
      </c>
      <c r="C4021" s="47">
        <v>55</v>
      </c>
      <c r="D4021" s="47">
        <v>56.19</v>
      </c>
      <c r="E4021" s="47">
        <v>55</v>
      </c>
      <c r="F4021" s="47">
        <v>56.12</v>
      </c>
      <c r="G4021" s="48">
        <v>502300</v>
      </c>
      <c r="H4021" s="47">
        <v>37.020000000000003</v>
      </c>
      <c r="I4021" s="51">
        <f t="shared" si="456"/>
        <v>0.65965787598004288</v>
      </c>
      <c r="J4021" s="51">
        <f t="shared" ca="1" si="457"/>
        <v>1</v>
      </c>
      <c r="K4021" s="47">
        <f t="shared" si="458"/>
        <v>36.28</v>
      </c>
      <c r="L4021" s="47">
        <f t="shared" si="459"/>
        <v>37.07</v>
      </c>
      <c r="M4021" s="47">
        <f t="shared" si="460"/>
        <v>36.28</v>
      </c>
      <c r="N4021" s="47">
        <f t="shared" si="461"/>
        <v>37.020000000000003</v>
      </c>
      <c r="O4021" s="48">
        <f t="shared" ca="1" si="462"/>
        <v>502300</v>
      </c>
    </row>
    <row r="4022" spans="1:15" x14ac:dyDescent="0.25">
      <c r="A4022">
        <v>4007</v>
      </c>
      <c r="B4022" s="84">
        <v>36136</v>
      </c>
      <c r="C4022" s="47">
        <v>55</v>
      </c>
      <c r="D4022" s="47">
        <v>55.88</v>
      </c>
      <c r="E4022" s="47">
        <v>54.94</v>
      </c>
      <c r="F4022" s="47">
        <v>55.25</v>
      </c>
      <c r="G4022" s="48">
        <v>305100</v>
      </c>
      <c r="H4022" s="47">
        <v>36.44</v>
      </c>
      <c r="I4022" s="51">
        <f t="shared" si="456"/>
        <v>0.65954751131221712</v>
      </c>
      <c r="J4022" s="51">
        <f t="shared" ca="1" si="457"/>
        <v>1</v>
      </c>
      <c r="K4022" s="47">
        <f t="shared" si="458"/>
        <v>36.28</v>
      </c>
      <c r="L4022" s="47">
        <f t="shared" si="459"/>
        <v>36.86</v>
      </c>
      <c r="M4022" s="47">
        <f t="shared" si="460"/>
        <v>36.24</v>
      </c>
      <c r="N4022" s="47">
        <f t="shared" si="461"/>
        <v>36.44</v>
      </c>
      <c r="O4022" s="48">
        <f t="shared" ca="1" si="462"/>
        <v>305100</v>
      </c>
    </row>
    <row r="4023" spans="1:15" x14ac:dyDescent="0.25">
      <c r="A4023">
        <v>4008</v>
      </c>
      <c r="B4023" s="84">
        <v>36133</v>
      </c>
      <c r="C4023" s="47">
        <v>54.75</v>
      </c>
      <c r="D4023" s="47">
        <v>55.94</v>
      </c>
      <c r="E4023" s="47">
        <v>54.56</v>
      </c>
      <c r="F4023" s="47">
        <v>55.31</v>
      </c>
      <c r="G4023" s="48">
        <v>547100</v>
      </c>
      <c r="H4023" s="47">
        <v>36.479999999999997</v>
      </c>
      <c r="I4023" s="51">
        <f t="shared" si="456"/>
        <v>0.65955523413487605</v>
      </c>
      <c r="J4023" s="51">
        <f t="shared" ca="1" si="457"/>
        <v>1</v>
      </c>
      <c r="K4023" s="47">
        <f t="shared" si="458"/>
        <v>36.11</v>
      </c>
      <c r="L4023" s="47">
        <f t="shared" si="459"/>
        <v>36.9</v>
      </c>
      <c r="M4023" s="47">
        <f t="shared" si="460"/>
        <v>35.99</v>
      </c>
      <c r="N4023" s="47">
        <f t="shared" si="461"/>
        <v>36.479999999999997</v>
      </c>
      <c r="O4023" s="48">
        <f t="shared" ca="1" si="462"/>
        <v>547100</v>
      </c>
    </row>
    <row r="4024" spans="1:15" x14ac:dyDescent="0.25">
      <c r="A4024">
        <v>4009</v>
      </c>
      <c r="B4024" s="84">
        <v>36132</v>
      </c>
      <c r="C4024" s="47">
        <v>55.06</v>
      </c>
      <c r="D4024" s="47">
        <v>56</v>
      </c>
      <c r="E4024" s="47">
        <v>54.62</v>
      </c>
      <c r="F4024" s="47">
        <v>54.69</v>
      </c>
      <c r="G4024" s="48">
        <v>867400</v>
      </c>
      <c r="H4024" s="47">
        <v>36.07</v>
      </c>
      <c r="I4024" s="51">
        <f t="shared" si="456"/>
        <v>0.65953556408849889</v>
      </c>
      <c r="J4024" s="51">
        <f t="shared" ca="1" si="457"/>
        <v>1</v>
      </c>
      <c r="K4024" s="47">
        <f t="shared" si="458"/>
        <v>36.31</v>
      </c>
      <c r="L4024" s="47">
        <f t="shared" si="459"/>
        <v>36.93</v>
      </c>
      <c r="M4024" s="47">
        <f t="shared" si="460"/>
        <v>36.020000000000003</v>
      </c>
      <c r="N4024" s="47">
        <f t="shared" si="461"/>
        <v>36.07</v>
      </c>
      <c r="O4024" s="48">
        <f t="shared" ca="1" si="462"/>
        <v>867400</v>
      </c>
    </row>
    <row r="4025" spans="1:15" x14ac:dyDescent="0.25">
      <c r="A4025">
        <v>4010</v>
      </c>
      <c r="B4025" s="84">
        <v>36131</v>
      </c>
      <c r="C4025" s="47">
        <v>56.12</v>
      </c>
      <c r="D4025" s="47">
        <v>56.25</v>
      </c>
      <c r="E4025" s="47">
        <v>53.5</v>
      </c>
      <c r="F4025" s="47">
        <v>55.12</v>
      </c>
      <c r="G4025" s="48">
        <v>810900</v>
      </c>
      <c r="H4025" s="47">
        <v>36.36</v>
      </c>
      <c r="I4025" s="51">
        <f t="shared" si="456"/>
        <v>0.65965166908563133</v>
      </c>
      <c r="J4025" s="51">
        <f t="shared" ca="1" si="457"/>
        <v>1</v>
      </c>
      <c r="K4025" s="47">
        <f t="shared" si="458"/>
        <v>37.020000000000003</v>
      </c>
      <c r="L4025" s="47">
        <f t="shared" si="459"/>
        <v>37.11</v>
      </c>
      <c r="M4025" s="47">
        <f t="shared" si="460"/>
        <v>35.29</v>
      </c>
      <c r="N4025" s="47">
        <f t="shared" si="461"/>
        <v>36.36</v>
      </c>
      <c r="O4025" s="48">
        <f t="shared" ca="1" si="462"/>
        <v>810900</v>
      </c>
    </row>
    <row r="4026" spans="1:15" x14ac:dyDescent="0.25">
      <c r="A4026">
        <v>4011</v>
      </c>
      <c r="B4026" s="84">
        <v>36130</v>
      </c>
      <c r="C4026" s="47">
        <v>55.44</v>
      </c>
      <c r="D4026" s="47">
        <v>56.56</v>
      </c>
      <c r="E4026" s="47">
        <v>55.25</v>
      </c>
      <c r="F4026" s="47">
        <v>56.38</v>
      </c>
      <c r="G4026" s="48">
        <v>512900</v>
      </c>
      <c r="H4026" s="47">
        <v>37.18</v>
      </c>
      <c r="I4026" s="51">
        <f t="shared" si="456"/>
        <v>0.65945370698829364</v>
      </c>
      <c r="J4026" s="51">
        <f t="shared" ca="1" si="457"/>
        <v>1</v>
      </c>
      <c r="K4026" s="47">
        <f t="shared" si="458"/>
        <v>36.56</v>
      </c>
      <c r="L4026" s="47">
        <f t="shared" si="459"/>
        <v>37.299999999999997</v>
      </c>
      <c r="M4026" s="47">
        <f t="shared" si="460"/>
        <v>36.43</v>
      </c>
      <c r="N4026" s="47">
        <f t="shared" si="461"/>
        <v>37.18</v>
      </c>
      <c r="O4026" s="48">
        <f t="shared" ca="1" si="462"/>
        <v>512900</v>
      </c>
    </row>
    <row r="4027" spans="1:15" x14ac:dyDescent="0.25">
      <c r="A4027">
        <v>4012</v>
      </c>
      <c r="B4027" s="84">
        <v>36129</v>
      </c>
      <c r="C4027" s="47">
        <v>57.44</v>
      </c>
      <c r="D4027" s="47">
        <v>57.56</v>
      </c>
      <c r="E4027" s="47">
        <v>55.31</v>
      </c>
      <c r="F4027" s="47">
        <v>55.38</v>
      </c>
      <c r="G4027" s="48">
        <v>719700</v>
      </c>
      <c r="H4027" s="47">
        <v>36.53</v>
      </c>
      <c r="I4027" s="51">
        <f t="shared" si="456"/>
        <v>0.65962441314553988</v>
      </c>
      <c r="J4027" s="51">
        <f t="shared" ca="1" si="457"/>
        <v>1</v>
      </c>
      <c r="K4027" s="47">
        <f t="shared" si="458"/>
        <v>37.89</v>
      </c>
      <c r="L4027" s="47">
        <f t="shared" si="459"/>
        <v>37.97</v>
      </c>
      <c r="M4027" s="47">
        <f t="shared" si="460"/>
        <v>36.479999999999997</v>
      </c>
      <c r="N4027" s="47">
        <f t="shared" si="461"/>
        <v>36.53</v>
      </c>
      <c r="O4027" s="48">
        <f t="shared" ca="1" si="462"/>
        <v>719700</v>
      </c>
    </row>
    <row r="4028" spans="1:15" x14ac:dyDescent="0.25">
      <c r="A4028">
        <v>4013</v>
      </c>
      <c r="B4028" s="84">
        <v>36126</v>
      </c>
      <c r="C4028" s="47">
        <v>57.75</v>
      </c>
      <c r="D4028" s="47">
        <v>58.19</v>
      </c>
      <c r="E4028" s="47">
        <v>57.31</v>
      </c>
      <c r="F4028" s="47">
        <v>57.56</v>
      </c>
      <c r="G4028" s="48">
        <v>145400</v>
      </c>
      <c r="H4028" s="47">
        <v>37.97</v>
      </c>
      <c r="I4028" s="51">
        <f t="shared" si="456"/>
        <v>0.6596594857539958</v>
      </c>
      <c r="J4028" s="51">
        <f t="shared" ca="1" si="457"/>
        <v>1</v>
      </c>
      <c r="K4028" s="47">
        <f t="shared" si="458"/>
        <v>38.1</v>
      </c>
      <c r="L4028" s="47">
        <f t="shared" si="459"/>
        <v>38.39</v>
      </c>
      <c r="M4028" s="47">
        <f t="shared" si="460"/>
        <v>37.81</v>
      </c>
      <c r="N4028" s="47">
        <f t="shared" si="461"/>
        <v>37.97</v>
      </c>
      <c r="O4028" s="48">
        <f t="shared" ca="1" si="462"/>
        <v>145400</v>
      </c>
    </row>
    <row r="4029" spans="1:15" x14ac:dyDescent="0.25">
      <c r="A4029">
        <v>4014</v>
      </c>
      <c r="B4029" s="84">
        <v>36124</v>
      </c>
      <c r="C4029" s="47">
        <v>58.62</v>
      </c>
      <c r="D4029" s="47">
        <v>58.62</v>
      </c>
      <c r="E4029" s="47">
        <v>57.5</v>
      </c>
      <c r="F4029" s="47">
        <v>57.62</v>
      </c>
      <c r="G4029" s="48">
        <v>630500</v>
      </c>
      <c r="H4029" s="47">
        <v>38.01</v>
      </c>
      <c r="I4029" s="51">
        <f t="shared" si="456"/>
        <v>0.65966678236723364</v>
      </c>
      <c r="J4029" s="51">
        <f t="shared" ca="1" si="457"/>
        <v>1</v>
      </c>
      <c r="K4029" s="47">
        <f t="shared" si="458"/>
        <v>38.67</v>
      </c>
      <c r="L4029" s="47">
        <f t="shared" si="459"/>
        <v>38.67</v>
      </c>
      <c r="M4029" s="47">
        <f t="shared" si="460"/>
        <v>37.93</v>
      </c>
      <c r="N4029" s="47">
        <f t="shared" si="461"/>
        <v>38.01</v>
      </c>
      <c r="O4029" s="48">
        <f t="shared" ca="1" si="462"/>
        <v>630500</v>
      </c>
    </row>
    <row r="4030" spans="1:15" x14ac:dyDescent="0.25">
      <c r="A4030">
        <v>4015</v>
      </c>
      <c r="B4030" s="84">
        <v>36123</v>
      </c>
      <c r="C4030" s="47">
        <v>59.06</v>
      </c>
      <c r="D4030" s="47">
        <v>59.38</v>
      </c>
      <c r="E4030" s="47">
        <v>58.5</v>
      </c>
      <c r="F4030" s="47">
        <v>58.56</v>
      </c>
      <c r="G4030" s="48">
        <v>1146700</v>
      </c>
      <c r="H4030" s="47">
        <v>38.630000000000003</v>
      </c>
      <c r="I4030" s="51">
        <f t="shared" si="456"/>
        <v>0.65966530054644812</v>
      </c>
      <c r="J4030" s="51">
        <f t="shared" ca="1" si="457"/>
        <v>1</v>
      </c>
      <c r="K4030" s="47">
        <f t="shared" si="458"/>
        <v>38.96</v>
      </c>
      <c r="L4030" s="47">
        <f t="shared" si="459"/>
        <v>39.17</v>
      </c>
      <c r="M4030" s="47">
        <f t="shared" si="460"/>
        <v>38.590000000000003</v>
      </c>
      <c r="N4030" s="47">
        <f t="shared" si="461"/>
        <v>38.630000000000003</v>
      </c>
      <c r="O4030" s="48">
        <f t="shared" ca="1" si="462"/>
        <v>1146700</v>
      </c>
    </row>
    <row r="4031" spans="1:15" x14ac:dyDescent="0.25">
      <c r="A4031">
        <v>4016</v>
      </c>
      <c r="B4031" s="84">
        <v>36122</v>
      </c>
      <c r="C4031" s="47">
        <v>59.31</v>
      </c>
      <c r="D4031" s="47">
        <v>59.62</v>
      </c>
      <c r="E4031" s="47">
        <v>59</v>
      </c>
      <c r="F4031" s="47">
        <v>59.19</v>
      </c>
      <c r="G4031" s="48">
        <v>567700</v>
      </c>
      <c r="H4031" s="47">
        <v>39.04</v>
      </c>
      <c r="I4031" s="51">
        <f t="shared" si="456"/>
        <v>0.65957087345835441</v>
      </c>
      <c r="J4031" s="51">
        <f t="shared" ca="1" si="457"/>
        <v>1</v>
      </c>
      <c r="K4031" s="47">
        <f t="shared" si="458"/>
        <v>39.119999999999997</v>
      </c>
      <c r="L4031" s="47">
        <f t="shared" si="459"/>
        <v>39.32</v>
      </c>
      <c r="M4031" s="47">
        <f t="shared" si="460"/>
        <v>38.909999999999997</v>
      </c>
      <c r="N4031" s="47">
        <f t="shared" si="461"/>
        <v>39.04</v>
      </c>
      <c r="O4031" s="48">
        <f t="shared" ca="1" si="462"/>
        <v>567700</v>
      </c>
    </row>
    <row r="4032" spans="1:15" x14ac:dyDescent="0.25">
      <c r="A4032">
        <v>4017</v>
      </c>
      <c r="B4032" s="84">
        <v>36119</v>
      </c>
      <c r="C4032" s="47">
        <v>58.75</v>
      </c>
      <c r="D4032" s="47">
        <v>59.62</v>
      </c>
      <c r="E4032" s="47">
        <v>58.62</v>
      </c>
      <c r="F4032" s="47">
        <v>59.19</v>
      </c>
      <c r="G4032" s="48">
        <v>776400</v>
      </c>
      <c r="H4032" s="47">
        <v>39.04</v>
      </c>
      <c r="I4032" s="51">
        <f t="shared" si="456"/>
        <v>0.65957087345835441</v>
      </c>
      <c r="J4032" s="51">
        <f t="shared" ca="1" si="457"/>
        <v>1</v>
      </c>
      <c r="K4032" s="47">
        <f t="shared" si="458"/>
        <v>38.75</v>
      </c>
      <c r="L4032" s="47">
        <f t="shared" si="459"/>
        <v>39.32</v>
      </c>
      <c r="M4032" s="47">
        <f t="shared" si="460"/>
        <v>38.659999999999997</v>
      </c>
      <c r="N4032" s="47">
        <f t="shared" si="461"/>
        <v>39.04</v>
      </c>
      <c r="O4032" s="48">
        <f t="shared" ca="1" si="462"/>
        <v>776400</v>
      </c>
    </row>
    <row r="4033" spans="1:15" x14ac:dyDescent="0.25">
      <c r="A4033">
        <v>4018</v>
      </c>
      <c r="B4033" s="84">
        <v>36118</v>
      </c>
      <c r="C4033" s="47">
        <v>57.38</v>
      </c>
      <c r="D4033" s="47">
        <v>58.69</v>
      </c>
      <c r="E4033" s="47">
        <v>57.19</v>
      </c>
      <c r="F4033" s="47">
        <v>58.25</v>
      </c>
      <c r="G4033" s="48">
        <v>652100</v>
      </c>
      <c r="H4033" s="47">
        <v>38.42</v>
      </c>
      <c r="I4033" s="51">
        <f t="shared" si="456"/>
        <v>0.65957081545064378</v>
      </c>
      <c r="J4033" s="51">
        <f t="shared" ca="1" si="457"/>
        <v>1</v>
      </c>
      <c r="K4033" s="47">
        <f t="shared" si="458"/>
        <v>37.85</v>
      </c>
      <c r="L4033" s="47">
        <f t="shared" si="459"/>
        <v>38.71</v>
      </c>
      <c r="M4033" s="47">
        <f t="shared" si="460"/>
        <v>37.72</v>
      </c>
      <c r="N4033" s="47">
        <f t="shared" si="461"/>
        <v>38.42</v>
      </c>
      <c r="O4033" s="48">
        <f t="shared" ca="1" si="462"/>
        <v>652100</v>
      </c>
    </row>
    <row r="4034" spans="1:15" x14ac:dyDescent="0.25">
      <c r="A4034">
        <v>4019</v>
      </c>
      <c r="B4034" s="84">
        <v>36117</v>
      </c>
      <c r="C4034" s="47">
        <v>57.5</v>
      </c>
      <c r="D4034" s="47">
        <v>57.88</v>
      </c>
      <c r="E4034" s="47">
        <v>57.06</v>
      </c>
      <c r="F4034" s="47">
        <v>57.19</v>
      </c>
      <c r="G4034" s="48">
        <v>388900</v>
      </c>
      <c r="H4034" s="47">
        <v>37.72</v>
      </c>
      <c r="I4034" s="51">
        <f t="shared" si="456"/>
        <v>0.65955586641021158</v>
      </c>
      <c r="J4034" s="51">
        <f t="shared" ca="1" si="457"/>
        <v>1</v>
      </c>
      <c r="K4034" s="47">
        <f t="shared" si="458"/>
        <v>37.92</v>
      </c>
      <c r="L4034" s="47">
        <f t="shared" si="459"/>
        <v>38.18</v>
      </c>
      <c r="M4034" s="47">
        <f t="shared" si="460"/>
        <v>37.630000000000003</v>
      </c>
      <c r="N4034" s="47">
        <f t="shared" si="461"/>
        <v>37.72</v>
      </c>
      <c r="O4034" s="48">
        <f t="shared" ca="1" si="462"/>
        <v>388900</v>
      </c>
    </row>
    <row r="4035" spans="1:15" x14ac:dyDescent="0.25">
      <c r="A4035">
        <v>4020</v>
      </c>
      <c r="B4035" s="84">
        <v>36116</v>
      </c>
      <c r="C4035" s="47">
        <v>56.25</v>
      </c>
      <c r="D4035" s="47">
        <v>58</v>
      </c>
      <c r="E4035" s="47">
        <v>56.25</v>
      </c>
      <c r="F4035" s="47">
        <v>57.62</v>
      </c>
      <c r="G4035" s="48">
        <v>522500</v>
      </c>
      <c r="H4035" s="47">
        <v>38.01</v>
      </c>
      <c r="I4035" s="51">
        <f t="shared" si="456"/>
        <v>0.65966678236723364</v>
      </c>
      <c r="J4035" s="51">
        <f t="shared" ca="1" si="457"/>
        <v>1</v>
      </c>
      <c r="K4035" s="47">
        <f t="shared" si="458"/>
        <v>37.11</v>
      </c>
      <c r="L4035" s="47">
        <f t="shared" si="459"/>
        <v>38.26</v>
      </c>
      <c r="M4035" s="47">
        <f t="shared" si="460"/>
        <v>37.11</v>
      </c>
      <c r="N4035" s="47">
        <f t="shared" si="461"/>
        <v>38.01</v>
      </c>
      <c r="O4035" s="48">
        <f t="shared" ca="1" si="462"/>
        <v>522500</v>
      </c>
    </row>
    <row r="4036" spans="1:15" x14ac:dyDescent="0.25">
      <c r="A4036">
        <v>4021</v>
      </c>
      <c r="B4036" s="84">
        <v>36115</v>
      </c>
      <c r="C4036" s="47">
        <v>57.25</v>
      </c>
      <c r="D4036" s="47">
        <v>57.56</v>
      </c>
      <c r="E4036" s="47">
        <v>56.19</v>
      </c>
      <c r="F4036" s="47">
        <v>56.25</v>
      </c>
      <c r="G4036" s="48">
        <v>440700</v>
      </c>
      <c r="H4036" s="47">
        <v>37.1</v>
      </c>
      <c r="I4036" s="51">
        <f t="shared" si="456"/>
        <v>0.65955555555555556</v>
      </c>
      <c r="J4036" s="51">
        <f t="shared" ca="1" si="457"/>
        <v>1</v>
      </c>
      <c r="K4036" s="47">
        <f t="shared" si="458"/>
        <v>37.76</v>
      </c>
      <c r="L4036" s="47">
        <f t="shared" si="459"/>
        <v>37.96</v>
      </c>
      <c r="M4036" s="47">
        <f t="shared" si="460"/>
        <v>37.06</v>
      </c>
      <c r="N4036" s="47">
        <f t="shared" si="461"/>
        <v>37.1</v>
      </c>
      <c r="O4036" s="48">
        <f t="shared" ca="1" si="462"/>
        <v>440700</v>
      </c>
    </row>
    <row r="4037" spans="1:15" x14ac:dyDescent="0.25">
      <c r="A4037">
        <v>4022</v>
      </c>
      <c r="B4037" s="84">
        <v>36112</v>
      </c>
      <c r="C4037" s="47">
        <v>57.25</v>
      </c>
      <c r="D4037" s="47">
        <v>58.38</v>
      </c>
      <c r="E4037" s="47">
        <v>57.25</v>
      </c>
      <c r="F4037" s="47">
        <v>58</v>
      </c>
      <c r="G4037" s="48">
        <v>711600</v>
      </c>
      <c r="H4037" s="47">
        <v>38.26</v>
      </c>
      <c r="I4037" s="51">
        <f t="shared" si="456"/>
        <v>0.65965517241379312</v>
      </c>
      <c r="J4037" s="51">
        <f t="shared" ca="1" si="457"/>
        <v>1</v>
      </c>
      <c r="K4037" s="47">
        <f t="shared" si="458"/>
        <v>37.770000000000003</v>
      </c>
      <c r="L4037" s="47">
        <f t="shared" si="459"/>
        <v>38.51</v>
      </c>
      <c r="M4037" s="47">
        <f t="shared" si="460"/>
        <v>37.770000000000003</v>
      </c>
      <c r="N4037" s="47">
        <f t="shared" si="461"/>
        <v>38.26</v>
      </c>
      <c r="O4037" s="48">
        <f t="shared" ca="1" si="462"/>
        <v>711600</v>
      </c>
    </row>
    <row r="4038" spans="1:15" x14ac:dyDescent="0.25">
      <c r="A4038">
        <v>4023</v>
      </c>
      <c r="B4038" s="84">
        <v>36111</v>
      </c>
      <c r="C4038" s="47">
        <v>57</v>
      </c>
      <c r="D4038" s="47">
        <v>57.5</v>
      </c>
      <c r="E4038" s="47">
        <v>56.94</v>
      </c>
      <c r="F4038" s="47">
        <v>57</v>
      </c>
      <c r="G4038" s="48">
        <v>743100</v>
      </c>
      <c r="H4038" s="47">
        <v>37.6</v>
      </c>
      <c r="I4038" s="51">
        <f t="shared" si="456"/>
        <v>0.6596491228070176</v>
      </c>
      <c r="J4038" s="51">
        <f t="shared" ca="1" si="457"/>
        <v>1</v>
      </c>
      <c r="K4038" s="47">
        <f t="shared" si="458"/>
        <v>37.6</v>
      </c>
      <c r="L4038" s="47">
        <f t="shared" si="459"/>
        <v>37.93</v>
      </c>
      <c r="M4038" s="47">
        <f t="shared" si="460"/>
        <v>37.56</v>
      </c>
      <c r="N4038" s="47">
        <f t="shared" si="461"/>
        <v>37.6</v>
      </c>
      <c r="O4038" s="48">
        <f t="shared" ca="1" si="462"/>
        <v>743100</v>
      </c>
    </row>
    <row r="4039" spans="1:15" x14ac:dyDescent="0.25">
      <c r="A4039">
        <v>4024</v>
      </c>
      <c r="B4039" s="84">
        <v>36110</v>
      </c>
      <c r="C4039" s="47">
        <v>58</v>
      </c>
      <c r="D4039" s="47">
        <v>58</v>
      </c>
      <c r="E4039" s="47">
        <v>56.69</v>
      </c>
      <c r="F4039" s="47">
        <v>57.19</v>
      </c>
      <c r="G4039" s="48">
        <v>580500</v>
      </c>
      <c r="H4039" s="47">
        <v>37.72</v>
      </c>
      <c r="I4039" s="51">
        <f t="shared" si="456"/>
        <v>0.65955586641021158</v>
      </c>
      <c r="J4039" s="51">
        <f t="shared" ca="1" si="457"/>
        <v>1</v>
      </c>
      <c r="K4039" s="47">
        <f t="shared" si="458"/>
        <v>38.25</v>
      </c>
      <c r="L4039" s="47">
        <f t="shared" si="459"/>
        <v>38.25</v>
      </c>
      <c r="M4039" s="47">
        <f t="shared" si="460"/>
        <v>37.39</v>
      </c>
      <c r="N4039" s="47">
        <f t="shared" si="461"/>
        <v>37.72</v>
      </c>
      <c r="O4039" s="48">
        <f t="shared" ca="1" si="462"/>
        <v>580500</v>
      </c>
    </row>
    <row r="4040" spans="1:15" x14ac:dyDescent="0.25">
      <c r="A4040">
        <v>4025</v>
      </c>
      <c r="B4040" s="84">
        <v>36109</v>
      </c>
      <c r="C4040" s="47">
        <v>59.56</v>
      </c>
      <c r="D4040" s="47">
        <v>59.69</v>
      </c>
      <c r="E4040" s="47">
        <v>57.94</v>
      </c>
      <c r="F4040" s="47">
        <v>58</v>
      </c>
      <c r="G4040" s="48">
        <v>689000</v>
      </c>
      <c r="H4040" s="47">
        <v>38.26</v>
      </c>
      <c r="I4040" s="51">
        <f t="shared" si="456"/>
        <v>0.65965517241379312</v>
      </c>
      <c r="J4040" s="51">
        <f t="shared" ca="1" si="457"/>
        <v>1</v>
      </c>
      <c r="K4040" s="47">
        <f t="shared" si="458"/>
        <v>39.29</v>
      </c>
      <c r="L4040" s="47">
        <f t="shared" si="459"/>
        <v>39.369999999999997</v>
      </c>
      <c r="M4040" s="47">
        <f t="shared" si="460"/>
        <v>38.22</v>
      </c>
      <c r="N4040" s="47">
        <f t="shared" si="461"/>
        <v>38.26</v>
      </c>
      <c r="O4040" s="48">
        <f t="shared" ca="1" si="462"/>
        <v>689000</v>
      </c>
    </row>
    <row r="4041" spans="1:15" x14ac:dyDescent="0.25">
      <c r="A4041">
        <v>4026</v>
      </c>
      <c r="B4041" s="84">
        <v>36108</v>
      </c>
      <c r="C4041" s="47">
        <v>58.94</v>
      </c>
      <c r="D4041" s="47">
        <v>59.81</v>
      </c>
      <c r="E4041" s="47">
        <v>58.75</v>
      </c>
      <c r="F4041" s="47">
        <v>59.81</v>
      </c>
      <c r="G4041" s="48">
        <v>749200</v>
      </c>
      <c r="H4041" s="47">
        <v>39.450000000000003</v>
      </c>
      <c r="I4041" s="51">
        <f t="shared" si="456"/>
        <v>0.65958869754221705</v>
      </c>
      <c r="J4041" s="51">
        <f t="shared" ca="1" si="457"/>
        <v>1</v>
      </c>
      <c r="K4041" s="47">
        <f t="shared" si="458"/>
        <v>38.880000000000003</v>
      </c>
      <c r="L4041" s="47">
        <f t="shared" si="459"/>
        <v>39.450000000000003</v>
      </c>
      <c r="M4041" s="47">
        <f t="shared" si="460"/>
        <v>38.75</v>
      </c>
      <c r="N4041" s="47">
        <f t="shared" si="461"/>
        <v>39.450000000000003</v>
      </c>
      <c r="O4041" s="48">
        <f t="shared" ca="1" si="462"/>
        <v>749200</v>
      </c>
    </row>
    <row r="4042" spans="1:15" x14ac:dyDescent="0.25">
      <c r="A4042">
        <v>4027</v>
      </c>
      <c r="B4042" s="84">
        <v>36105</v>
      </c>
      <c r="C4042" s="47">
        <v>57.62</v>
      </c>
      <c r="D4042" s="47">
        <v>58.94</v>
      </c>
      <c r="E4042" s="47">
        <v>57.56</v>
      </c>
      <c r="F4042" s="47">
        <v>58.94</v>
      </c>
      <c r="G4042" s="48">
        <v>399800</v>
      </c>
      <c r="H4042" s="47">
        <v>38.880000000000003</v>
      </c>
      <c r="I4042" s="51">
        <f t="shared" si="456"/>
        <v>0.65965388530709201</v>
      </c>
      <c r="J4042" s="51">
        <f t="shared" ca="1" si="457"/>
        <v>1</v>
      </c>
      <c r="K4042" s="47">
        <f t="shared" si="458"/>
        <v>38.01</v>
      </c>
      <c r="L4042" s="47">
        <f t="shared" si="459"/>
        <v>38.880000000000003</v>
      </c>
      <c r="M4042" s="47">
        <f t="shared" si="460"/>
        <v>37.97</v>
      </c>
      <c r="N4042" s="47">
        <f t="shared" si="461"/>
        <v>38.880000000000003</v>
      </c>
      <c r="O4042" s="48">
        <f t="shared" ca="1" si="462"/>
        <v>399800</v>
      </c>
    </row>
    <row r="4043" spans="1:15" x14ac:dyDescent="0.25">
      <c r="A4043">
        <v>4028</v>
      </c>
      <c r="B4043" s="84">
        <v>36104</v>
      </c>
      <c r="C4043" s="47">
        <v>56.5</v>
      </c>
      <c r="D4043" s="47">
        <v>58.12</v>
      </c>
      <c r="E4043" s="47">
        <v>56.5</v>
      </c>
      <c r="F4043" s="47">
        <v>57.75</v>
      </c>
      <c r="G4043" s="48">
        <v>880300</v>
      </c>
      <c r="H4043" s="47">
        <v>38.090000000000003</v>
      </c>
      <c r="I4043" s="51">
        <f t="shared" si="456"/>
        <v>0.65956709956709958</v>
      </c>
      <c r="J4043" s="51">
        <f t="shared" ca="1" si="457"/>
        <v>1</v>
      </c>
      <c r="K4043" s="47">
        <f t="shared" si="458"/>
        <v>37.270000000000003</v>
      </c>
      <c r="L4043" s="47">
        <f t="shared" si="459"/>
        <v>38.33</v>
      </c>
      <c r="M4043" s="47">
        <f t="shared" si="460"/>
        <v>37.270000000000003</v>
      </c>
      <c r="N4043" s="47">
        <f t="shared" si="461"/>
        <v>38.090000000000003</v>
      </c>
      <c r="O4043" s="48">
        <f t="shared" ca="1" si="462"/>
        <v>880300</v>
      </c>
    </row>
    <row r="4044" spans="1:15" x14ac:dyDescent="0.25">
      <c r="A4044">
        <v>4029</v>
      </c>
      <c r="B4044" s="84">
        <v>36103</v>
      </c>
      <c r="C4044" s="47">
        <v>57.38</v>
      </c>
      <c r="D4044" s="47">
        <v>57.94</v>
      </c>
      <c r="E4044" s="47">
        <v>56.5</v>
      </c>
      <c r="F4044" s="47">
        <v>56.5</v>
      </c>
      <c r="G4044" s="48">
        <v>1378200</v>
      </c>
      <c r="H4044" s="47">
        <v>37.270000000000003</v>
      </c>
      <c r="I4044" s="51">
        <f t="shared" si="456"/>
        <v>0.65964601769911513</v>
      </c>
      <c r="J4044" s="51">
        <f t="shared" ca="1" si="457"/>
        <v>1</v>
      </c>
      <c r="K4044" s="47">
        <f t="shared" si="458"/>
        <v>37.85</v>
      </c>
      <c r="L4044" s="47">
        <f t="shared" si="459"/>
        <v>38.22</v>
      </c>
      <c r="M4044" s="47">
        <f t="shared" si="460"/>
        <v>37.270000000000003</v>
      </c>
      <c r="N4044" s="47">
        <f t="shared" si="461"/>
        <v>37.270000000000003</v>
      </c>
      <c r="O4044" s="48">
        <f t="shared" ca="1" si="462"/>
        <v>1378200</v>
      </c>
    </row>
    <row r="4045" spans="1:15" x14ac:dyDescent="0.25">
      <c r="A4045">
        <v>4030</v>
      </c>
      <c r="B4045" s="84">
        <v>36102</v>
      </c>
      <c r="C4045" s="47">
        <v>57.94</v>
      </c>
      <c r="D4045" s="47">
        <v>58.38</v>
      </c>
      <c r="E4045" s="47">
        <v>57.44</v>
      </c>
      <c r="F4045" s="47">
        <v>57.5</v>
      </c>
      <c r="G4045" s="48">
        <v>744800</v>
      </c>
      <c r="H4045" s="47">
        <v>37.93</v>
      </c>
      <c r="I4045" s="51">
        <f t="shared" si="456"/>
        <v>0.65965217391304343</v>
      </c>
      <c r="J4045" s="51">
        <f t="shared" ca="1" si="457"/>
        <v>1</v>
      </c>
      <c r="K4045" s="47">
        <f t="shared" si="458"/>
        <v>38.22</v>
      </c>
      <c r="L4045" s="47">
        <f t="shared" si="459"/>
        <v>38.51</v>
      </c>
      <c r="M4045" s="47">
        <f t="shared" si="460"/>
        <v>37.89</v>
      </c>
      <c r="N4045" s="47">
        <f t="shared" si="461"/>
        <v>37.93</v>
      </c>
      <c r="O4045" s="48">
        <f t="shared" ca="1" si="462"/>
        <v>744800</v>
      </c>
    </row>
    <row r="4046" spans="1:15" x14ac:dyDescent="0.25">
      <c r="A4046">
        <v>4031</v>
      </c>
      <c r="B4046" s="84">
        <v>36101</v>
      </c>
      <c r="C4046" s="47">
        <v>58.06</v>
      </c>
      <c r="D4046" s="47">
        <v>58.25</v>
      </c>
      <c r="E4046" s="47">
        <v>57.5</v>
      </c>
      <c r="F4046" s="47">
        <v>57.81</v>
      </c>
      <c r="G4046" s="48">
        <v>676300</v>
      </c>
      <c r="H4046" s="47">
        <v>38.130000000000003</v>
      </c>
      <c r="I4046" s="51">
        <f t="shared" si="456"/>
        <v>0.65957446808510645</v>
      </c>
      <c r="J4046" s="51">
        <f t="shared" ca="1" si="457"/>
        <v>1</v>
      </c>
      <c r="K4046" s="47">
        <f t="shared" si="458"/>
        <v>38.29</v>
      </c>
      <c r="L4046" s="47">
        <f t="shared" si="459"/>
        <v>38.42</v>
      </c>
      <c r="M4046" s="47">
        <f t="shared" si="460"/>
        <v>37.93</v>
      </c>
      <c r="N4046" s="47">
        <f t="shared" si="461"/>
        <v>38.130000000000003</v>
      </c>
      <c r="O4046" s="48">
        <f t="shared" ca="1" si="462"/>
        <v>676300</v>
      </c>
    </row>
    <row r="4047" spans="1:15" x14ac:dyDescent="0.25">
      <c r="A4047">
        <v>4032</v>
      </c>
      <c r="B4047" s="84">
        <v>36098</v>
      </c>
      <c r="C4047" s="47">
        <v>56.19</v>
      </c>
      <c r="D4047" s="47">
        <v>58.31</v>
      </c>
      <c r="E4047" s="47">
        <v>56.06</v>
      </c>
      <c r="F4047" s="47">
        <v>58.31</v>
      </c>
      <c r="G4047" s="48">
        <v>966400</v>
      </c>
      <c r="H4047" s="47">
        <v>38.46</v>
      </c>
      <c r="I4047" s="51">
        <f t="shared" si="456"/>
        <v>0.65957811696107016</v>
      </c>
      <c r="J4047" s="51">
        <f t="shared" ca="1" si="457"/>
        <v>1</v>
      </c>
      <c r="K4047" s="47">
        <f t="shared" si="458"/>
        <v>37.06</v>
      </c>
      <c r="L4047" s="47">
        <f t="shared" si="459"/>
        <v>38.46</v>
      </c>
      <c r="M4047" s="47">
        <f t="shared" si="460"/>
        <v>36.979999999999997</v>
      </c>
      <c r="N4047" s="47">
        <f t="shared" si="461"/>
        <v>38.46</v>
      </c>
      <c r="O4047" s="48">
        <f t="shared" ca="1" si="462"/>
        <v>966400</v>
      </c>
    </row>
    <row r="4048" spans="1:15" x14ac:dyDescent="0.25">
      <c r="A4048">
        <v>4033</v>
      </c>
      <c r="B4048" s="84">
        <v>36097</v>
      </c>
      <c r="C4048" s="47">
        <v>56</v>
      </c>
      <c r="D4048" s="47">
        <v>56.44</v>
      </c>
      <c r="E4048" s="47">
        <v>55.5</v>
      </c>
      <c r="F4048" s="47">
        <v>56.12</v>
      </c>
      <c r="G4048" s="48">
        <v>774800</v>
      </c>
      <c r="H4048" s="47">
        <v>37.020000000000003</v>
      </c>
      <c r="I4048" s="51">
        <f t="shared" si="456"/>
        <v>0.65965787598004288</v>
      </c>
      <c r="J4048" s="51">
        <f t="shared" ca="1" si="457"/>
        <v>1</v>
      </c>
      <c r="K4048" s="47">
        <f t="shared" si="458"/>
        <v>36.94</v>
      </c>
      <c r="L4048" s="47">
        <f t="shared" si="459"/>
        <v>37.229999999999997</v>
      </c>
      <c r="M4048" s="47">
        <f t="shared" si="460"/>
        <v>36.61</v>
      </c>
      <c r="N4048" s="47">
        <f t="shared" si="461"/>
        <v>37.020000000000003</v>
      </c>
      <c r="O4048" s="48">
        <f t="shared" ca="1" si="462"/>
        <v>774800</v>
      </c>
    </row>
    <row r="4049" spans="1:15" x14ac:dyDescent="0.25">
      <c r="A4049">
        <v>4034</v>
      </c>
      <c r="B4049" s="84">
        <v>36096</v>
      </c>
      <c r="C4049" s="47">
        <v>56.38</v>
      </c>
      <c r="D4049" s="47">
        <v>57.88</v>
      </c>
      <c r="E4049" s="47">
        <v>55.94</v>
      </c>
      <c r="F4049" s="47">
        <v>56</v>
      </c>
      <c r="G4049" s="48">
        <v>741300</v>
      </c>
      <c r="H4049" s="47">
        <v>36.94</v>
      </c>
      <c r="I4049" s="51">
        <f t="shared" ref="I4049:I4112" si="463">H4049/F4049</f>
        <v>0.65964285714285709</v>
      </c>
      <c r="J4049" s="51">
        <f t="shared" ref="J4049:J4112" ca="1" si="464">INDEX(OFFSET($T$15,0,0,$S$13+1,1),MATCH(B4049,OFFSET($Q$15,0,0,$S$13+1,1),-1))</f>
        <v>1</v>
      </c>
      <c r="K4049" s="47">
        <f t="shared" ref="K4049:K4112" si="465">ROUND($I4049*C4049,2)</f>
        <v>37.19</v>
      </c>
      <c r="L4049" s="47">
        <f t="shared" ref="L4049:L4112" si="466">ROUND($I4049*D4049,2)</f>
        <v>38.18</v>
      </c>
      <c r="M4049" s="47">
        <f t="shared" ref="M4049:M4112" si="467">ROUND($I4049*E4049,2)</f>
        <v>36.9</v>
      </c>
      <c r="N4049" s="47">
        <f t="shared" ref="N4049:N4112" si="468">ROUND($I4049*F4049,2)</f>
        <v>36.94</v>
      </c>
      <c r="O4049" s="48">
        <f t="shared" ref="O4049:O4112" ca="1" si="469">G4049*J4049</f>
        <v>741300</v>
      </c>
    </row>
    <row r="4050" spans="1:15" x14ac:dyDescent="0.25">
      <c r="A4050">
        <v>4035</v>
      </c>
      <c r="B4050" s="84">
        <v>36095</v>
      </c>
      <c r="C4050" s="47">
        <v>56.69</v>
      </c>
      <c r="D4050" s="47">
        <v>56.81</v>
      </c>
      <c r="E4050" s="47">
        <v>55.69</v>
      </c>
      <c r="F4050" s="47">
        <v>56.25</v>
      </c>
      <c r="G4050" s="48">
        <v>539700</v>
      </c>
      <c r="H4050" s="47">
        <v>37.1</v>
      </c>
      <c r="I4050" s="51">
        <f t="shared" si="463"/>
        <v>0.65955555555555556</v>
      </c>
      <c r="J4050" s="51">
        <f t="shared" ca="1" si="464"/>
        <v>1</v>
      </c>
      <c r="K4050" s="47">
        <f t="shared" si="465"/>
        <v>37.39</v>
      </c>
      <c r="L4050" s="47">
        <f t="shared" si="466"/>
        <v>37.47</v>
      </c>
      <c r="M4050" s="47">
        <f t="shared" si="467"/>
        <v>36.729999999999997</v>
      </c>
      <c r="N4050" s="47">
        <f t="shared" si="468"/>
        <v>37.1</v>
      </c>
      <c r="O4050" s="48">
        <f t="shared" ca="1" si="469"/>
        <v>539700</v>
      </c>
    </row>
    <row r="4051" spans="1:15" x14ac:dyDescent="0.25">
      <c r="A4051">
        <v>4036</v>
      </c>
      <c r="B4051" s="84">
        <v>36094</v>
      </c>
      <c r="C4051" s="47">
        <v>56.12</v>
      </c>
      <c r="D4051" s="47">
        <v>56.88</v>
      </c>
      <c r="E4051" s="47">
        <v>55.75</v>
      </c>
      <c r="F4051" s="47">
        <v>56.56</v>
      </c>
      <c r="G4051" s="48">
        <v>450400</v>
      </c>
      <c r="H4051" s="47">
        <v>37.31</v>
      </c>
      <c r="I4051" s="51">
        <f t="shared" si="463"/>
        <v>0.65965346534653468</v>
      </c>
      <c r="J4051" s="51">
        <f t="shared" ca="1" si="464"/>
        <v>1</v>
      </c>
      <c r="K4051" s="47">
        <f t="shared" si="465"/>
        <v>37.020000000000003</v>
      </c>
      <c r="L4051" s="47">
        <f t="shared" si="466"/>
        <v>37.520000000000003</v>
      </c>
      <c r="M4051" s="47">
        <f t="shared" si="467"/>
        <v>36.78</v>
      </c>
      <c r="N4051" s="47">
        <f t="shared" si="468"/>
        <v>37.31</v>
      </c>
      <c r="O4051" s="48">
        <f t="shared" ca="1" si="469"/>
        <v>450400</v>
      </c>
    </row>
    <row r="4052" spans="1:15" x14ac:dyDescent="0.25">
      <c r="A4052">
        <v>4037</v>
      </c>
      <c r="B4052" s="84">
        <v>36091</v>
      </c>
      <c r="C4052" s="47">
        <v>56.19</v>
      </c>
      <c r="D4052" s="47">
        <v>56.94</v>
      </c>
      <c r="E4052" s="47">
        <v>56</v>
      </c>
      <c r="F4052" s="47">
        <v>56.38</v>
      </c>
      <c r="G4052" s="48">
        <v>405900</v>
      </c>
      <c r="H4052" s="47">
        <v>37.18</v>
      </c>
      <c r="I4052" s="51">
        <f t="shared" si="463"/>
        <v>0.65945370698829364</v>
      </c>
      <c r="J4052" s="51">
        <f t="shared" ca="1" si="464"/>
        <v>1</v>
      </c>
      <c r="K4052" s="47">
        <f t="shared" si="465"/>
        <v>37.049999999999997</v>
      </c>
      <c r="L4052" s="47">
        <f t="shared" si="466"/>
        <v>37.549999999999997</v>
      </c>
      <c r="M4052" s="47">
        <f t="shared" si="467"/>
        <v>36.93</v>
      </c>
      <c r="N4052" s="47">
        <f t="shared" si="468"/>
        <v>37.18</v>
      </c>
      <c r="O4052" s="48">
        <f t="shared" ca="1" si="469"/>
        <v>405900</v>
      </c>
    </row>
    <row r="4053" spans="1:15" x14ac:dyDescent="0.25">
      <c r="A4053">
        <v>4038</v>
      </c>
      <c r="B4053" s="84">
        <v>36090</v>
      </c>
      <c r="C4053" s="47">
        <v>55.75</v>
      </c>
      <c r="D4053" s="47">
        <v>56.5</v>
      </c>
      <c r="E4053" s="47">
        <v>55.62</v>
      </c>
      <c r="F4053" s="47">
        <v>56.38</v>
      </c>
      <c r="G4053" s="48">
        <v>508500</v>
      </c>
      <c r="H4053" s="47">
        <v>37.18</v>
      </c>
      <c r="I4053" s="51">
        <f t="shared" si="463"/>
        <v>0.65945370698829364</v>
      </c>
      <c r="J4053" s="51">
        <f t="shared" ca="1" si="464"/>
        <v>1</v>
      </c>
      <c r="K4053" s="47">
        <f t="shared" si="465"/>
        <v>36.76</v>
      </c>
      <c r="L4053" s="47">
        <f t="shared" si="466"/>
        <v>37.26</v>
      </c>
      <c r="M4053" s="47">
        <f t="shared" si="467"/>
        <v>36.68</v>
      </c>
      <c r="N4053" s="47">
        <f t="shared" si="468"/>
        <v>37.18</v>
      </c>
      <c r="O4053" s="48">
        <f t="shared" ca="1" si="469"/>
        <v>508500</v>
      </c>
    </row>
    <row r="4054" spans="1:15" x14ac:dyDescent="0.25">
      <c r="A4054">
        <v>4039</v>
      </c>
      <c r="B4054" s="84">
        <v>36089</v>
      </c>
      <c r="C4054" s="47">
        <v>56.25</v>
      </c>
      <c r="D4054" s="47">
        <v>56.38</v>
      </c>
      <c r="E4054" s="47">
        <v>55.19</v>
      </c>
      <c r="F4054" s="47">
        <v>55.88</v>
      </c>
      <c r="G4054" s="48">
        <v>460500</v>
      </c>
      <c r="H4054" s="47">
        <v>36.86</v>
      </c>
      <c r="I4054" s="51">
        <f t="shared" si="463"/>
        <v>0.65962777380100213</v>
      </c>
      <c r="J4054" s="51">
        <f t="shared" ca="1" si="464"/>
        <v>1</v>
      </c>
      <c r="K4054" s="47">
        <f t="shared" si="465"/>
        <v>37.1</v>
      </c>
      <c r="L4054" s="47">
        <f t="shared" si="466"/>
        <v>37.19</v>
      </c>
      <c r="M4054" s="47">
        <f t="shared" si="467"/>
        <v>36.4</v>
      </c>
      <c r="N4054" s="47">
        <f t="shared" si="468"/>
        <v>36.86</v>
      </c>
      <c r="O4054" s="48">
        <f t="shared" ca="1" si="469"/>
        <v>460500</v>
      </c>
    </row>
    <row r="4055" spans="1:15" x14ac:dyDescent="0.25">
      <c r="A4055">
        <v>4040</v>
      </c>
      <c r="B4055" s="84">
        <v>36088</v>
      </c>
      <c r="C4055" s="47">
        <v>56.12</v>
      </c>
      <c r="D4055" s="47">
        <v>56.75</v>
      </c>
      <c r="E4055" s="47">
        <v>56.12</v>
      </c>
      <c r="F4055" s="47">
        <v>56.38</v>
      </c>
      <c r="G4055" s="48">
        <v>537900</v>
      </c>
      <c r="H4055" s="47">
        <v>37.18</v>
      </c>
      <c r="I4055" s="51">
        <f t="shared" si="463"/>
        <v>0.65945370698829364</v>
      </c>
      <c r="J4055" s="51">
        <f t="shared" ca="1" si="464"/>
        <v>1</v>
      </c>
      <c r="K4055" s="47">
        <f t="shared" si="465"/>
        <v>37.01</v>
      </c>
      <c r="L4055" s="47">
        <f t="shared" si="466"/>
        <v>37.42</v>
      </c>
      <c r="M4055" s="47">
        <f t="shared" si="467"/>
        <v>37.01</v>
      </c>
      <c r="N4055" s="47">
        <f t="shared" si="468"/>
        <v>37.18</v>
      </c>
      <c r="O4055" s="48">
        <f t="shared" ca="1" si="469"/>
        <v>537900</v>
      </c>
    </row>
    <row r="4056" spans="1:15" x14ac:dyDescent="0.25">
      <c r="A4056">
        <v>4041</v>
      </c>
      <c r="B4056" s="84">
        <v>36087</v>
      </c>
      <c r="C4056" s="47">
        <v>57</v>
      </c>
      <c r="D4056" s="47">
        <v>57.19</v>
      </c>
      <c r="E4056" s="47">
        <v>56.38</v>
      </c>
      <c r="F4056" s="47">
        <v>56.62</v>
      </c>
      <c r="G4056" s="48">
        <v>466700</v>
      </c>
      <c r="H4056" s="47">
        <v>37.35</v>
      </c>
      <c r="I4056" s="51">
        <f t="shared" si="463"/>
        <v>0.65966089720946663</v>
      </c>
      <c r="J4056" s="51">
        <f t="shared" ca="1" si="464"/>
        <v>1</v>
      </c>
      <c r="K4056" s="47">
        <f t="shared" si="465"/>
        <v>37.6</v>
      </c>
      <c r="L4056" s="47">
        <f t="shared" si="466"/>
        <v>37.729999999999997</v>
      </c>
      <c r="M4056" s="47">
        <f t="shared" si="467"/>
        <v>37.19</v>
      </c>
      <c r="N4056" s="47">
        <f t="shared" si="468"/>
        <v>37.35</v>
      </c>
      <c r="O4056" s="48">
        <f t="shared" ca="1" si="469"/>
        <v>466700</v>
      </c>
    </row>
    <row r="4057" spans="1:15" x14ac:dyDescent="0.25">
      <c r="A4057">
        <v>4042</v>
      </c>
      <c r="B4057" s="84">
        <v>36084</v>
      </c>
      <c r="C4057" s="47">
        <v>57.44</v>
      </c>
      <c r="D4057" s="47">
        <v>57.94</v>
      </c>
      <c r="E4057" s="47">
        <v>56.69</v>
      </c>
      <c r="F4057" s="47">
        <v>57</v>
      </c>
      <c r="G4057" s="48">
        <v>841000</v>
      </c>
      <c r="H4057" s="47">
        <v>37.6</v>
      </c>
      <c r="I4057" s="51">
        <f t="shared" si="463"/>
        <v>0.6596491228070176</v>
      </c>
      <c r="J4057" s="51">
        <f t="shared" ca="1" si="464"/>
        <v>1</v>
      </c>
      <c r="K4057" s="47">
        <f t="shared" si="465"/>
        <v>37.89</v>
      </c>
      <c r="L4057" s="47">
        <f t="shared" si="466"/>
        <v>38.22</v>
      </c>
      <c r="M4057" s="47">
        <f t="shared" si="467"/>
        <v>37.4</v>
      </c>
      <c r="N4057" s="47">
        <f t="shared" si="468"/>
        <v>37.6</v>
      </c>
      <c r="O4057" s="48">
        <f t="shared" ca="1" si="469"/>
        <v>841000</v>
      </c>
    </row>
    <row r="4058" spans="1:15" x14ac:dyDescent="0.25">
      <c r="A4058">
        <v>4043</v>
      </c>
      <c r="B4058" s="84">
        <v>36083</v>
      </c>
      <c r="C4058" s="47">
        <v>55.31</v>
      </c>
      <c r="D4058" s="47">
        <v>57.62</v>
      </c>
      <c r="E4058" s="47">
        <v>55.25</v>
      </c>
      <c r="F4058" s="47">
        <v>56.58</v>
      </c>
      <c r="G4058" s="48">
        <v>1233400</v>
      </c>
      <c r="H4058" s="47">
        <v>37.32</v>
      </c>
      <c r="I4058" s="51">
        <f t="shared" si="463"/>
        <v>0.6595970307529162</v>
      </c>
      <c r="J4058" s="51">
        <f t="shared" ca="1" si="464"/>
        <v>1</v>
      </c>
      <c r="K4058" s="47">
        <f t="shared" si="465"/>
        <v>36.479999999999997</v>
      </c>
      <c r="L4058" s="47">
        <f t="shared" si="466"/>
        <v>38.01</v>
      </c>
      <c r="M4058" s="47">
        <f t="shared" si="467"/>
        <v>36.44</v>
      </c>
      <c r="N4058" s="47">
        <f t="shared" si="468"/>
        <v>37.32</v>
      </c>
      <c r="O4058" s="48">
        <f t="shared" ca="1" si="469"/>
        <v>1233400</v>
      </c>
    </row>
    <row r="4059" spans="1:15" x14ac:dyDescent="0.25">
      <c r="A4059">
        <v>4044</v>
      </c>
      <c r="B4059" s="84">
        <v>36082</v>
      </c>
      <c r="C4059" s="47">
        <v>55.62</v>
      </c>
      <c r="D4059" s="47">
        <v>56.62</v>
      </c>
      <c r="E4059" s="47">
        <v>55.31</v>
      </c>
      <c r="F4059" s="47">
        <v>55.31</v>
      </c>
      <c r="G4059" s="48">
        <v>1100900</v>
      </c>
      <c r="H4059" s="47">
        <v>36.479999999999997</v>
      </c>
      <c r="I4059" s="51">
        <f t="shared" si="463"/>
        <v>0.65955523413487605</v>
      </c>
      <c r="J4059" s="51">
        <f t="shared" ca="1" si="464"/>
        <v>1</v>
      </c>
      <c r="K4059" s="47">
        <f t="shared" si="465"/>
        <v>36.68</v>
      </c>
      <c r="L4059" s="47">
        <f t="shared" si="466"/>
        <v>37.340000000000003</v>
      </c>
      <c r="M4059" s="47">
        <f t="shared" si="467"/>
        <v>36.479999999999997</v>
      </c>
      <c r="N4059" s="47">
        <f t="shared" si="468"/>
        <v>36.479999999999997</v>
      </c>
      <c r="O4059" s="48">
        <f t="shared" ca="1" si="469"/>
        <v>1100900</v>
      </c>
    </row>
    <row r="4060" spans="1:15" x14ac:dyDescent="0.25">
      <c r="A4060">
        <v>4045</v>
      </c>
      <c r="B4060" s="84">
        <v>36081</v>
      </c>
      <c r="C4060" s="47">
        <v>55.44</v>
      </c>
      <c r="D4060" s="47">
        <v>56.44</v>
      </c>
      <c r="E4060" s="47">
        <v>55</v>
      </c>
      <c r="F4060" s="47">
        <v>55.62</v>
      </c>
      <c r="G4060" s="48">
        <v>863500</v>
      </c>
      <c r="H4060" s="47">
        <v>36.69</v>
      </c>
      <c r="I4060" s="51">
        <f t="shared" si="463"/>
        <v>0.65965480043149949</v>
      </c>
      <c r="J4060" s="51">
        <f t="shared" ca="1" si="464"/>
        <v>1</v>
      </c>
      <c r="K4060" s="47">
        <f t="shared" si="465"/>
        <v>36.57</v>
      </c>
      <c r="L4060" s="47">
        <f t="shared" si="466"/>
        <v>37.229999999999997</v>
      </c>
      <c r="M4060" s="47">
        <f t="shared" si="467"/>
        <v>36.28</v>
      </c>
      <c r="N4060" s="47">
        <f t="shared" si="468"/>
        <v>36.69</v>
      </c>
      <c r="O4060" s="48">
        <f t="shared" ca="1" si="469"/>
        <v>863500</v>
      </c>
    </row>
    <row r="4061" spans="1:15" x14ac:dyDescent="0.25">
      <c r="A4061">
        <v>4046</v>
      </c>
      <c r="B4061" s="84">
        <v>36080</v>
      </c>
      <c r="C4061" s="47">
        <v>55.12</v>
      </c>
      <c r="D4061" s="47">
        <v>56</v>
      </c>
      <c r="E4061" s="47">
        <v>55.12</v>
      </c>
      <c r="F4061" s="47">
        <v>55.44</v>
      </c>
      <c r="G4061" s="48">
        <v>879900</v>
      </c>
      <c r="H4061" s="47">
        <v>36.57</v>
      </c>
      <c r="I4061" s="51">
        <f t="shared" si="463"/>
        <v>0.65963203463203468</v>
      </c>
      <c r="J4061" s="51">
        <f t="shared" ca="1" si="464"/>
        <v>1</v>
      </c>
      <c r="K4061" s="47">
        <f t="shared" si="465"/>
        <v>36.36</v>
      </c>
      <c r="L4061" s="47">
        <f t="shared" si="466"/>
        <v>36.94</v>
      </c>
      <c r="M4061" s="47">
        <f t="shared" si="467"/>
        <v>36.36</v>
      </c>
      <c r="N4061" s="47">
        <f t="shared" si="468"/>
        <v>36.57</v>
      </c>
      <c r="O4061" s="48">
        <f t="shared" ca="1" si="469"/>
        <v>879900</v>
      </c>
    </row>
    <row r="4062" spans="1:15" x14ac:dyDescent="0.25">
      <c r="A4062">
        <v>4047</v>
      </c>
      <c r="B4062" s="84">
        <v>36077</v>
      </c>
      <c r="C4062" s="47">
        <v>56.38</v>
      </c>
      <c r="D4062" s="47">
        <v>56.69</v>
      </c>
      <c r="E4062" s="47">
        <v>54.5</v>
      </c>
      <c r="F4062" s="47">
        <v>55.12</v>
      </c>
      <c r="G4062" s="48">
        <v>1735400</v>
      </c>
      <c r="H4062" s="47">
        <v>36.36</v>
      </c>
      <c r="I4062" s="51">
        <f t="shared" si="463"/>
        <v>0.65965166908563133</v>
      </c>
      <c r="J4062" s="51">
        <f t="shared" ca="1" si="464"/>
        <v>1</v>
      </c>
      <c r="K4062" s="47">
        <f t="shared" si="465"/>
        <v>37.19</v>
      </c>
      <c r="L4062" s="47">
        <f t="shared" si="466"/>
        <v>37.4</v>
      </c>
      <c r="M4062" s="47">
        <f t="shared" si="467"/>
        <v>35.950000000000003</v>
      </c>
      <c r="N4062" s="47">
        <f t="shared" si="468"/>
        <v>36.36</v>
      </c>
      <c r="O4062" s="48">
        <f t="shared" ca="1" si="469"/>
        <v>1735400</v>
      </c>
    </row>
    <row r="4063" spans="1:15" x14ac:dyDescent="0.25">
      <c r="A4063">
        <v>4048</v>
      </c>
      <c r="B4063" s="84">
        <v>36076</v>
      </c>
      <c r="C4063" s="47">
        <v>57.5</v>
      </c>
      <c r="D4063" s="47">
        <v>57.62</v>
      </c>
      <c r="E4063" s="47">
        <v>55.12</v>
      </c>
      <c r="F4063" s="47">
        <v>57</v>
      </c>
      <c r="G4063" s="48">
        <v>2396900</v>
      </c>
      <c r="H4063" s="47">
        <v>37.6</v>
      </c>
      <c r="I4063" s="51">
        <f t="shared" si="463"/>
        <v>0.6596491228070176</v>
      </c>
      <c r="J4063" s="51">
        <f t="shared" ca="1" si="464"/>
        <v>1</v>
      </c>
      <c r="K4063" s="47">
        <f t="shared" si="465"/>
        <v>37.93</v>
      </c>
      <c r="L4063" s="47">
        <f t="shared" si="466"/>
        <v>38.01</v>
      </c>
      <c r="M4063" s="47">
        <f t="shared" si="467"/>
        <v>36.36</v>
      </c>
      <c r="N4063" s="47">
        <f t="shared" si="468"/>
        <v>37.6</v>
      </c>
      <c r="O4063" s="48">
        <f t="shared" ca="1" si="469"/>
        <v>2396900</v>
      </c>
    </row>
    <row r="4064" spans="1:15" x14ac:dyDescent="0.25">
      <c r="A4064">
        <v>4049</v>
      </c>
      <c r="B4064" s="84">
        <v>36075</v>
      </c>
      <c r="C4064" s="47">
        <v>58.19</v>
      </c>
      <c r="D4064" s="47">
        <v>59.62</v>
      </c>
      <c r="E4064" s="47">
        <v>57.19</v>
      </c>
      <c r="F4064" s="47">
        <v>58</v>
      </c>
      <c r="G4064" s="48">
        <v>2603500</v>
      </c>
      <c r="H4064" s="47">
        <v>38.26</v>
      </c>
      <c r="I4064" s="51">
        <f t="shared" si="463"/>
        <v>0.65965517241379312</v>
      </c>
      <c r="J4064" s="51">
        <f t="shared" ca="1" si="464"/>
        <v>1</v>
      </c>
      <c r="K4064" s="47">
        <f t="shared" si="465"/>
        <v>38.39</v>
      </c>
      <c r="L4064" s="47">
        <f t="shared" si="466"/>
        <v>39.33</v>
      </c>
      <c r="M4064" s="47">
        <f t="shared" si="467"/>
        <v>37.729999999999997</v>
      </c>
      <c r="N4064" s="47">
        <f t="shared" si="468"/>
        <v>38.26</v>
      </c>
      <c r="O4064" s="48">
        <f t="shared" ca="1" si="469"/>
        <v>2603500</v>
      </c>
    </row>
    <row r="4065" spans="1:15" x14ac:dyDescent="0.25">
      <c r="A4065">
        <v>4050</v>
      </c>
      <c r="B4065" s="84">
        <v>36074</v>
      </c>
      <c r="C4065" s="47">
        <v>55.38</v>
      </c>
      <c r="D4065" s="47">
        <v>56.38</v>
      </c>
      <c r="E4065" s="47">
        <v>55.38</v>
      </c>
      <c r="F4065" s="47">
        <v>56.25</v>
      </c>
      <c r="G4065" s="48">
        <v>1533100</v>
      </c>
      <c r="H4065" s="47">
        <v>37.1</v>
      </c>
      <c r="I4065" s="51">
        <f t="shared" si="463"/>
        <v>0.65955555555555556</v>
      </c>
      <c r="J4065" s="51">
        <f t="shared" ca="1" si="464"/>
        <v>1</v>
      </c>
      <c r="K4065" s="47">
        <f t="shared" si="465"/>
        <v>36.53</v>
      </c>
      <c r="L4065" s="47">
        <f t="shared" si="466"/>
        <v>37.19</v>
      </c>
      <c r="M4065" s="47">
        <f t="shared" si="467"/>
        <v>36.53</v>
      </c>
      <c r="N4065" s="47">
        <f t="shared" si="468"/>
        <v>37.1</v>
      </c>
      <c r="O4065" s="48">
        <f t="shared" ca="1" si="469"/>
        <v>1533100</v>
      </c>
    </row>
    <row r="4066" spans="1:15" x14ac:dyDescent="0.25">
      <c r="A4066">
        <v>4051</v>
      </c>
      <c r="B4066" s="84">
        <v>36073</v>
      </c>
      <c r="C4066" s="47">
        <v>55.12</v>
      </c>
      <c r="D4066" s="47">
        <v>55.62</v>
      </c>
      <c r="E4066" s="47">
        <v>52.5</v>
      </c>
      <c r="F4066" s="47">
        <v>54.5</v>
      </c>
      <c r="G4066" s="48">
        <v>2101900</v>
      </c>
      <c r="H4066" s="47">
        <v>35.950000000000003</v>
      </c>
      <c r="I4066" s="51">
        <f t="shared" si="463"/>
        <v>0.65963302752293584</v>
      </c>
      <c r="J4066" s="51">
        <f t="shared" ca="1" si="464"/>
        <v>1</v>
      </c>
      <c r="K4066" s="47">
        <f t="shared" si="465"/>
        <v>36.36</v>
      </c>
      <c r="L4066" s="47">
        <f t="shared" si="466"/>
        <v>36.69</v>
      </c>
      <c r="M4066" s="47">
        <f t="shared" si="467"/>
        <v>34.630000000000003</v>
      </c>
      <c r="N4066" s="47">
        <f t="shared" si="468"/>
        <v>35.950000000000003</v>
      </c>
      <c r="O4066" s="48">
        <f t="shared" ca="1" si="469"/>
        <v>2101900</v>
      </c>
    </row>
    <row r="4067" spans="1:15" x14ac:dyDescent="0.25">
      <c r="A4067">
        <v>4052</v>
      </c>
      <c r="B4067" s="84">
        <v>36070</v>
      </c>
      <c r="C4067" s="47">
        <v>52.88</v>
      </c>
      <c r="D4067" s="47">
        <v>56.5</v>
      </c>
      <c r="E4067" s="47">
        <v>52.88</v>
      </c>
      <c r="F4067" s="47">
        <v>56.44</v>
      </c>
      <c r="G4067" s="48">
        <v>1419900</v>
      </c>
      <c r="H4067" s="47">
        <v>37.229999999999997</v>
      </c>
      <c r="I4067" s="51">
        <f t="shared" si="463"/>
        <v>0.65963855421686746</v>
      </c>
      <c r="J4067" s="51">
        <f t="shared" ca="1" si="464"/>
        <v>1</v>
      </c>
      <c r="K4067" s="47">
        <f t="shared" si="465"/>
        <v>34.880000000000003</v>
      </c>
      <c r="L4067" s="47">
        <f t="shared" si="466"/>
        <v>37.270000000000003</v>
      </c>
      <c r="M4067" s="47">
        <f t="shared" si="467"/>
        <v>34.880000000000003</v>
      </c>
      <c r="N4067" s="47">
        <f t="shared" si="468"/>
        <v>37.229999999999997</v>
      </c>
      <c r="O4067" s="48">
        <f t="shared" ca="1" si="469"/>
        <v>1419900</v>
      </c>
    </row>
    <row r="4068" spans="1:15" x14ac:dyDescent="0.25">
      <c r="A4068">
        <v>4053</v>
      </c>
      <c r="B4068" s="84">
        <v>36069</v>
      </c>
      <c r="C4068" s="47">
        <v>53.19</v>
      </c>
      <c r="D4068" s="47">
        <v>53.94</v>
      </c>
      <c r="E4068" s="47">
        <v>52.31</v>
      </c>
      <c r="F4068" s="47">
        <v>52.88</v>
      </c>
      <c r="G4068" s="48">
        <v>1048600</v>
      </c>
      <c r="H4068" s="47">
        <v>34.880000000000003</v>
      </c>
      <c r="I4068" s="51">
        <f t="shared" si="463"/>
        <v>0.65960665658093798</v>
      </c>
      <c r="J4068" s="51">
        <f t="shared" ca="1" si="464"/>
        <v>1</v>
      </c>
      <c r="K4068" s="47">
        <f t="shared" si="465"/>
        <v>35.08</v>
      </c>
      <c r="L4068" s="47">
        <f t="shared" si="466"/>
        <v>35.58</v>
      </c>
      <c r="M4068" s="47">
        <f t="shared" si="467"/>
        <v>34.5</v>
      </c>
      <c r="N4068" s="47">
        <f t="shared" si="468"/>
        <v>34.880000000000003</v>
      </c>
      <c r="O4068" s="48">
        <f t="shared" ca="1" si="469"/>
        <v>1048600</v>
      </c>
    </row>
    <row r="4069" spans="1:15" x14ac:dyDescent="0.25">
      <c r="A4069">
        <v>4054</v>
      </c>
      <c r="B4069" s="84">
        <v>36068</v>
      </c>
      <c r="C4069" s="47">
        <v>53.44</v>
      </c>
      <c r="D4069" s="47">
        <v>54</v>
      </c>
      <c r="E4069" s="47">
        <v>52.94</v>
      </c>
      <c r="F4069" s="47">
        <v>53.94</v>
      </c>
      <c r="G4069" s="48">
        <v>1295100</v>
      </c>
      <c r="H4069" s="47">
        <v>35.58</v>
      </c>
      <c r="I4069" s="51">
        <f t="shared" si="463"/>
        <v>0.65962180200222464</v>
      </c>
      <c r="J4069" s="51">
        <f t="shared" ca="1" si="464"/>
        <v>1</v>
      </c>
      <c r="K4069" s="47">
        <f t="shared" si="465"/>
        <v>35.25</v>
      </c>
      <c r="L4069" s="47">
        <f t="shared" si="466"/>
        <v>35.619999999999997</v>
      </c>
      <c r="M4069" s="47">
        <f t="shared" si="467"/>
        <v>34.92</v>
      </c>
      <c r="N4069" s="47">
        <f t="shared" si="468"/>
        <v>35.58</v>
      </c>
      <c r="O4069" s="48">
        <f t="shared" ca="1" si="469"/>
        <v>1295100</v>
      </c>
    </row>
    <row r="4070" spans="1:15" x14ac:dyDescent="0.25">
      <c r="A4070">
        <v>4055</v>
      </c>
      <c r="B4070" s="84">
        <v>36067</v>
      </c>
      <c r="C4070" s="47">
        <v>52.25</v>
      </c>
      <c r="D4070" s="47">
        <v>53.94</v>
      </c>
      <c r="E4070" s="47">
        <v>51.81</v>
      </c>
      <c r="F4070" s="47">
        <v>53.81</v>
      </c>
      <c r="G4070" s="48">
        <v>876400</v>
      </c>
      <c r="H4070" s="47">
        <v>35.36</v>
      </c>
      <c r="I4070" s="51">
        <f t="shared" si="463"/>
        <v>0.65712692808028239</v>
      </c>
      <c r="J4070" s="51">
        <f t="shared" ca="1" si="464"/>
        <v>1</v>
      </c>
      <c r="K4070" s="47">
        <f t="shared" si="465"/>
        <v>34.33</v>
      </c>
      <c r="L4070" s="47">
        <f t="shared" si="466"/>
        <v>35.450000000000003</v>
      </c>
      <c r="M4070" s="47">
        <f t="shared" si="467"/>
        <v>34.049999999999997</v>
      </c>
      <c r="N4070" s="47">
        <f t="shared" si="468"/>
        <v>35.36</v>
      </c>
      <c r="O4070" s="48">
        <f t="shared" ca="1" si="469"/>
        <v>876400</v>
      </c>
    </row>
    <row r="4071" spans="1:15" x14ac:dyDescent="0.25">
      <c r="A4071">
        <v>4056</v>
      </c>
      <c r="B4071" s="84">
        <v>36066</v>
      </c>
      <c r="C4071" s="47">
        <v>50.88</v>
      </c>
      <c r="D4071" s="47">
        <v>52.25</v>
      </c>
      <c r="E4071" s="47">
        <v>50.5</v>
      </c>
      <c r="F4071" s="47">
        <v>51.38</v>
      </c>
      <c r="G4071" s="48">
        <v>800500</v>
      </c>
      <c r="H4071" s="47">
        <v>33.76</v>
      </c>
      <c r="I4071" s="51">
        <f t="shared" si="463"/>
        <v>0.65706500583884775</v>
      </c>
      <c r="J4071" s="51">
        <f t="shared" ca="1" si="464"/>
        <v>1</v>
      </c>
      <c r="K4071" s="47">
        <f t="shared" si="465"/>
        <v>33.43</v>
      </c>
      <c r="L4071" s="47">
        <f t="shared" si="466"/>
        <v>34.33</v>
      </c>
      <c r="M4071" s="47">
        <f t="shared" si="467"/>
        <v>33.18</v>
      </c>
      <c r="N4071" s="47">
        <f t="shared" si="468"/>
        <v>33.76</v>
      </c>
      <c r="O4071" s="48">
        <f t="shared" ca="1" si="469"/>
        <v>800500</v>
      </c>
    </row>
    <row r="4072" spans="1:15" x14ac:dyDescent="0.25">
      <c r="A4072">
        <v>4057</v>
      </c>
      <c r="B4072" s="84">
        <v>36063</v>
      </c>
      <c r="C4072" s="47">
        <v>49.5</v>
      </c>
      <c r="D4072" s="47">
        <v>51.12</v>
      </c>
      <c r="E4072" s="47">
        <v>48.88</v>
      </c>
      <c r="F4072" s="47">
        <v>50.62</v>
      </c>
      <c r="G4072" s="48">
        <v>961500</v>
      </c>
      <c r="H4072" s="47">
        <v>33.270000000000003</v>
      </c>
      <c r="I4072" s="51">
        <f t="shared" si="463"/>
        <v>0.65725009877518781</v>
      </c>
      <c r="J4072" s="51">
        <f t="shared" ca="1" si="464"/>
        <v>1</v>
      </c>
      <c r="K4072" s="47">
        <f t="shared" si="465"/>
        <v>32.53</v>
      </c>
      <c r="L4072" s="47">
        <f t="shared" si="466"/>
        <v>33.6</v>
      </c>
      <c r="M4072" s="47">
        <f t="shared" si="467"/>
        <v>32.130000000000003</v>
      </c>
      <c r="N4072" s="47">
        <f t="shared" si="468"/>
        <v>33.270000000000003</v>
      </c>
      <c r="O4072" s="48">
        <f t="shared" ca="1" si="469"/>
        <v>961500</v>
      </c>
    </row>
    <row r="4073" spans="1:15" x14ac:dyDescent="0.25">
      <c r="A4073">
        <v>4058</v>
      </c>
      <c r="B4073" s="84">
        <v>36062</v>
      </c>
      <c r="C4073" s="47">
        <v>50.94</v>
      </c>
      <c r="D4073" s="47">
        <v>51</v>
      </c>
      <c r="E4073" s="47">
        <v>49.25</v>
      </c>
      <c r="F4073" s="47">
        <v>49.62</v>
      </c>
      <c r="G4073" s="48">
        <v>1873300</v>
      </c>
      <c r="H4073" s="47">
        <v>32.61</v>
      </c>
      <c r="I4073" s="51">
        <f t="shared" si="463"/>
        <v>0.65719467956469169</v>
      </c>
      <c r="J4073" s="51">
        <f t="shared" ca="1" si="464"/>
        <v>1</v>
      </c>
      <c r="K4073" s="47">
        <f t="shared" si="465"/>
        <v>33.479999999999997</v>
      </c>
      <c r="L4073" s="47">
        <f t="shared" si="466"/>
        <v>33.520000000000003</v>
      </c>
      <c r="M4073" s="47">
        <f t="shared" si="467"/>
        <v>32.369999999999997</v>
      </c>
      <c r="N4073" s="47">
        <f t="shared" si="468"/>
        <v>32.61</v>
      </c>
      <c r="O4073" s="48">
        <f t="shared" ca="1" si="469"/>
        <v>1873300</v>
      </c>
    </row>
    <row r="4074" spans="1:15" x14ac:dyDescent="0.25">
      <c r="A4074">
        <v>4059</v>
      </c>
      <c r="B4074" s="84">
        <v>36061</v>
      </c>
      <c r="C4074" s="47">
        <v>46.12</v>
      </c>
      <c r="D4074" s="47">
        <v>51.5</v>
      </c>
      <c r="E4074" s="47">
        <v>46.12</v>
      </c>
      <c r="F4074" s="47">
        <v>51.19</v>
      </c>
      <c r="G4074" s="48">
        <v>917700</v>
      </c>
      <c r="H4074" s="47">
        <v>33.64</v>
      </c>
      <c r="I4074" s="51">
        <f t="shared" si="463"/>
        <v>0.65715960148466501</v>
      </c>
      <c r="J4074" s="51">
        <f t="shared" ca="1" si="464"/>
        <v>1</v>
      </c>
      <c r="K4074" s="47">
        <f t="shared" si="465"/>
        <v>30.31</v>
      </c>
      <c r="L4074" s="47">
        <f t="shared" si="466"/>
        <v>33.840000000000003</v>
      </c>
      <c r="M4074" s="47">
        <f t="shared" si="467"/>
        <v>30.31</v>
      </c>
      <c r="N4074" s="47">
        <f t="shared" si="468"/>
        <v>33.64</v>
      </c>
      <c r="O4074" s="48">
        <f t="shared" ca="1" si="469"/>
        <v>917700</v>
      </c>
    </row>
    <row r="4075" spans="1:15" x14ac:dyDescent="0.25">
      <c r="A4075">
        <v>4060</v>
      </c>
      <c r="B4075" s="84">
        <v>36060</v>
      </c>
      <c r="C4075" s="47">
        <v>45.5</v>
      </c>
      <c r="D4075" s="47">
        <v>45.56</v>
      </c>
      <c r="E4075" s="47">
        <v>44.25</v>
      </c>
      <c r="F4075" s="47">
        <v>45.44</v>
      </c>
      <c r="G4075" s="48">
        <v>437700</v>
      </c>
      <c r="H4075" s="47">
        <v>29.86</v>
      </c>
      <c r="I4075" s="51">
        <f t="shared" si="463"/>
        <v>0.65713028169014087</v>
      </c>
      <c r="J4075" s="51">
        <f t="shared" ca="1" si="464"/>
        <v>1</v>
      </c>
      <c r="K4075" s="47">
        <f t="shared" si="465"/>
        <v>29.9</v>
      </c>
      <c r="L4075" s="47">
        <f t="shared" si="466"/>
        <v>29.94</v>
      </c>
      <c r="M4075" s="47">
        <f t="shared" si="467"/>
        <v>29.08</v>
      </c>
      <c r="N4075" s="47">
        <f t="shared" si="468"/>
        <v>29.86</v>
      </c>
      <c r="O4075" s="48">
        <f t="shared" ca="1" si="469"/>
        <v>437700</v>
      </c>
    </row>
    <row r="4076" spans="1:15" x14ac:dyDescent="0.25">
      <c r="A4076">
        <v>4061</v>
      </c>
      <c r="B4076" s="84">
        <v>36059</v>
      </c>
      <c r="C4076" s="47">
        <v>45.25</v>
      </c>
      <c r="D4076" s="47">
        <v>45.75</v>
      </c>
      <c r="E4076" s="47">
        <v>44.12</v>
      </c>
      <c r="F4076" s="47">
        <v>45.62</v>
      </c>
      <c r="G4076" s="48">
        <v>519200</v>
      </c>
      <c r="H4076" s="47">
        <v>29.98</v>
      </c>
      <c r="I4076" s="51">
        <f t="shared" si="463"/>
        <v>0.65716790881192466</v>
      </c>
      <c r="J4076" s="51">
        <f t="shared" ca="1" si="464"/>
        <v>1</v>
      </c>
      <c r="K4076" s="47">
        <f t="shared" si="465"/>
        <v>29.74</v>
      </c>
      <c r="L4076" s="47">
        <f t="shared" si="466"/>
        <v>30.07</v>
      </c>
      <c r="M4076" s="47">
        <f t="shared" si="467"/>
        <v>28.99</v>
      </c>
      <c r="N4076" s="47">
        <f t="shared" si="468"/>
        <v>29.98</v>
      </c>
      <c r="O4076" s="48">
        <f t="shared" ca="1" si="469"/>
        <v>519200</v>
      </c>
    </row>
    <row r="4077" spans="1:15" x14ac:dyDescent="0.25">
      <c r="A4077">
        <v>4062</v>
      </c>
      <c r="B4077" s="84">
        <v>36056</v>
      </c>
      <c r="C4077" s="47">
        <v>46.69</v>
      </c>
      <c r="D4077" s="47">
        <v>46.69</v>
      </c>
      <c r="E4077" s="47">
        <v>45.5</v>
      </c>
      <c r="F4077" s="47">
        <v>46.12</v>
      </c>
      <c r="G4077" s="48">
        <v>573200</v>
      </c>
      <c r="H4077" s="47">
        <v>30.31</v>
      </c>
      <c r="I4077" s="51">
        <f t="shared" si="463"/>
        <v>0.65719861231569821</v>
      </c>
      <c r="J4077" s="51">
        <f t="shared" ca="1" si="464"/>
        <v>1</v>
      </c>
      <c r="K4077" s="47">
        <f t="shared" si="465"/>
        <v>30.68</v>
      </c>
      <c r="L4077" s="47">
        <f t="shared" si="466"/>
        <v>30.68</v>
      </c>
      <c r="M4077" s="47">
        <f t="shared" si="467"/>
        <v>29.9</v>
      </c>
      <c r="N4077" s="47">
        <f t="shared" si="468"/>
        <v>30.31</v>
      </c>
      <c r="O4077" s="48">
        <f t="shared" ca="1" si="469"/>
        <v>573200</v>
      </c>
    </row>
    <row r="4078" spans="1:15" x14ac:dyDescent="0.25">
      <c r="A4078">
        <v>4063</v>
      </c>
      <c r="B4078" s="84">
        <v>36055</v>
      </c>
      <c r="C4078" s="47">
        <v>47.62</v>
      </c>
      <c r="D4078" s="47">
        <v>47.62</v>
      </c>
      <c r="E4078" s="47">
        <v>45.94</v>
      </c>
      <c r="F4078" s="47">
        <v>46.56</v>
      </c>
      <c r="G4078" s="48">
        <v>540700</v>
      </c>
      <c r="H4078" s="47">
        <v>30.6</v>
      </c>
      <c r="I4078" s="51">
        <f t="shared" si="463"/>
        <v>0.65721649484536082</v>
      </c>
      <c r="J4078" s="51">
        <f t="shared" ca="1" si="464"/>
        <v>1</v>
      </c>
      <c r="K4078" s="47">
        <f t="shared" si="465"/>
        <v>31.3</v>
      </c>
      <c r="L4078" s="47">
        <f t="shared" si="466"/>
        <v>31.3</v>
      </c>
      <c r="M4078" s="47">
        <f t="shared" si="467"/>
        <v>30.19</v>
      </c>
      <c r="N4078" s="47">
        <f t="shared" si="468"/>
        <v>30.6</v>
      </c>
      <c r="O4078" s="48">
        <f t="shared" ca="1" si="469"/>
        <v>540700</v>
      </c>
    </row>
    <row r="4079" spans="1:15" x14ac:dyDescent="0.25">
      <c r="A4079">
        <v>4064</v>
      </c>
      <c r="B4079" s="84">
        <v>36054</v>
      </c>
      <c r="C4079" s="47">
        <v>46.56</v>
      </c>
      <c r="D4079" s="47">
        <v>47.81</v>
      </c>
      <c r="E4079" s="47">
        <v>46.12</v>
      </c>
      <c r="F4079" s="47">
        <v>47.81</v>
      </c>
      <c r="G4079" s="48">
        <v>322500</v>
      </c>
      <c r="H4079" s="47">
        <v>31.42</v>
      </c>
      <c r="I4079" s="51">
        <f t="shared" si="463"/>
        <v>0.65718468939552399</v>
      </c>
      <c r="J4079" s="51">
        <f t="shared" ca="1" si="464"/>
        <v>1</v>
      </c>
      <c r="K4079" s="47">
        <f t="shared" si="465"/>
        <v>30.6</v>
      </c>
      <c r="L4079" s="47">
        <f t="shared" si="466"/>
        <v>31.42</v>
      </c>
      <c r="M4079" s="47">
        <f t="shared" si="467"/>
        <v>30.31</v>
      </c>
      <c r="N4079" s="47">
        <f t="shared" si="468"/>
        <v>31.42</v>
      </c>
      <c r="O4079" s="48">
        <f t="shared" ca="1" si="469"/>
        <v>322500</v>
      </c>
    </row>
    <row r="4080" spans="1:15" x14ac:dyDescent="0.25">
      <c r="A4080">
        <v>4065</v>
      </c>
      <c r="B4080" s="84">
        <v>36053</v>
      </c>
      <c r="C4080" s="47">
        <v>45.69</v>
      </c>
      <c r="D4080" s="47">
        <v>46.5</v>
      </c>
      <c r="E4080" s="47">
        <v>45.56</v>
      </c>
      <c r="F4080" s="47">
        <v>46.31</v>
      </c>
      <c r="G4080" s="48">
        <v>443300</v>
      </c>
      <c r="H4080" s="47">
        <v>30.43</v>
      </c>
      <c r="I4080" s="51">
        <f t="shared" si="463"/>
        <v>0.65709350032390412</v>
      </c>
      <c r="J4080" s="51">
        <f t="shared" ca="1" si="464"/>
        <v>1</v>
      </c>
      <c r="K4080" s="47">
        <f t="shared" si="465"/>
        <v>30.02</v>
      </c>
      <c r="L4080" s="47">
        <f t="shared" si="466"/>
        <v>30.55</v>
      </c>
      <c r="M4080" s="47">
        <f t="shared" si="467"/>
        <v>29.94</v>
      </c>
      <c r="N4080" s="47">
        <f t="shared" si="468"/>
        <v>30.43</v>
      </c>
      <c r="O4080" s="48">
        <f t="shared" ca="1" si="469"/>
        <v>443300</v>
      </c>
    </row>
    <row r="4081" spans="1:15" x14ac:dyDescent="0.25">
      <c r="A4081">
        <v>4066</v>
      </c>
      <c r="B4081" s="84">
        <v>36052</v>
      </c>
      <c r="C4081" s="47">
        <v>45.25</v>
      </c>
      <c r="D4081" s="47">
        <v>45.69</v>
      </c>
      <c r="E4081" s="47">
        <v>44.94</v>
      </c>
      <c r="F4081" s="47">
        <v>45.69</v>
      </c>
      <c r="G4081" s="48">
        <v>984300</v>
      </c>
      <c r="H4081" s="47">
        <v>30.02</v>
      </c>
      <c r="I4081" s="51">
        <f t="shared" si="463"/>
        <v>0.65703655066754219</v>
      </c>
      <c r="J4081" s="51">
        <f t="shared" ca="1" si="464"/>
        <v>1</v>
      </c>
      <c r="K4081" s="47">
        <f t="shared" si="465"/>
        <v>29.73</v>
      </c>
      <c r="L4081" s="47">
        <f t="shared" si="466"/>
        <v>30.02</v>
      </c>
      <c r="M4081" s="47">
        <f t="shared" si="467"/>
        <v>29.53</v>
      </c>
      <c r="N4081" s="47">
        <f t="shared" si="468"/>
        <v>30.02</v>
      </c>
      <c r="O4081" s="48">
        <f t="shared" ca="1" si="469"/>
        <v>984300</v>
      </c>
    </row>
    <row r="4082" spans="1:15" x14ac:dyDescent="0.25">
      <c r="A4082">
        <v>4067</v>
      </c>
      <c r="B4082" s="84">
        <v>36049</v>
      </c>
      <c r="C4082" s="47">
        <v>45</v>
      </c>
      <c r="D4082" s="47">
        <v>45.88</v>
      </c>
      <c r="E4082" s="47">
        <v>44.5</v>
      </c>
      <c r="F4082" s="47">
        <v>45.25</v>
      </c>
      <c r="G4082" s="48">
        <v>938700</v>
      </c>
      <c r="H4082" s="47">
        <v>29.74</v>
      </c>
      <c r="I4082" s="51">
        <f t="shared" si="463"/>
        <v>0.65723756906077346</v>
      </c>
      <c r="J4082" s="51">
        <f t="shared" ca="1" si="464"/>
        <v>1</v>
      </c>
      <c r="K4082" s="47">
        <f t="shared" si="465"/>
        <v>29.58</v>
      </c>
      <c r="L4082" s="47">
        <f t="shared" si="466"/>
        <v>30.15</v>
      </c>
      <c r="M4082" s="47">
        <f t="shared" si="467"/>
        <v>29.25</v>
      </c>
      <c r="N4082" s="47">
        <f t="shared" si="468"/>
        <v>29.74</v>
      </c>
      <c r="O4082" s="48">
        <f t="shared" ca="1" si="469"/>
        <v>938700</v>
      </c>
    </row>
    <row r="4083" spans="1:15" x14ac:dyDescent="0.25">
      <c r="A4083">
        <v>4068</v>
      </c>
      <c r="B4083" s="84">
        <v>36048</v>
      </c>
      <c r="C4083" s="47">
        <v>44.5</v>
      </c>
      <c r="D4083" s="47">
        <v>46.19</v>
      </c>
      <c r="E4083" s="47">
        <v>44.38</v>
      </c>
      <c r="F4083" s="47">
        <v>45.19</v>
      </c>
      <c r="G4083" s="48">
        <v>1082700</v>
      </c>
      <c r="H4083" s="47">
        <v>29.69</v>
      </c>
      <c r="I4083" s="51">
        <f t="shared" si="463"/>
        <v>0.65700376189422449</v>
      </c>
      <c r="J4083" s="51">
        <f t="shared" ca="1" si="464"/>
        <v>1</v>
      </c>
      <c r="K4083" s="47">
        <f t="shared" si="465"/>
        <v>29.24</v>
      </c>
      <c r="L4083" s="47">
        <f t="shared" si="466"/>
        <v>30.35</v>
      </c>
      <c r="M4083" s="47">
        <f t="shared" si="467"/>
        <v>29.16</v>
      </c>
      <c r="N4083" s="47">
        <f t="shared" si="468"/>
        <v>29.69</v>
      </c>
      <c r="O4083" s="48">
        <f t="shared" ca="1" si="469"/>
        <v>1082700</v>
      </c>
    </row>
    <row r="4084" spans="1:15" x14ac:dyDescent="0.25">
      <c r="A4084">
        <v>4069</v>
      </c>
      <c r="B4084" s="84">
        <v>36047</v>
      </c>
      <c r="C4084" s="47">
        <v>42</v>
      </c>
      <c r="D4084" s="47">
        <v>44.75</v>
      </c>
      <c r="E4084" s="47">
        <v>41.44</v>
      </c>
      <c r="F4084" s="47">
        <v>44.69</v>
      </c>
      <c r="G4084" s="48">
        <v>1109400</v>
      </c>
      <c r="H4084" s="47">
        <v>29.37</v>
      </c>
      <c r="I4084" s="51">
        <f t="shared" si="463"/>
        <v>0.65719400313269194</v>
      </c>
      <c r="J4084" s="51">
        <f t="shared" ca="1" si="464"/>
        <v>1</v>
      </c>
      <c r="K4084" s="47">
        <f t="shared" si="465"/>
        <v>27.6</v>
      </c>
      <c r="L4084" s="47">
        <f t="shared" si="466"/>
        <v>29.41</v>
      </c>
      <c r="M4084" s="47">
        <f t="shared" si="467"/>
        <v>27.23</v>
      </c>
      <c r="N4084" s="47">
        <f t="shared" si="468"/>
        <v>29.37</v>
      </c>
      <c r="O4084" s="48">
        <f t="shared" ca="1" si="469"/>
        <v>1109400</v>
      </c>
    </row>
    <row r="4085" spans="1:15" x14ac:dyDescent="0.25">
      <c r="A4085">
        <v>4070</v>
      </c>
      <c r="B4085" s="84">
        <v>36046</v>
      </c>
      <c r="C4085" s="47">
        <v>41.81</v>
      </c>
      <c r="D4085" s="47">
        <v>42.31</v>
      </c>
      <c r="E4085" s="47">
        <v>40.880000000000003</v>
      </c>
      <c r="F4085" s="47">
        <v>41.94</v>
      </c>
      <c r="G4085" s="48">
        <v>913900</v>
      </c>
      <c r="H4085" s="47">
        <v>27.56</v>
      </c>
      <c r="I4085" s="51">
        <f t="shared" si="463"/>
        <v>0.65712923223652842</v>
      </c>
      <c r="J4085" s="51">
        <f t="shared" ca="1" si="464"/>
        <v>1</v>
      </c>
      <c r="K4085" s="47">
        <f t="shared" si="465"/>
        <v>27.47</v>
      </c>
      <c r="L4085" s="47">
        <f t="shared" si="466"/>
        <v>27.8</v>
      </c>
      <c r="M4085" s="47">
        <f t="shared" si="467"/>
        <v>26.86</v>
      </c>
      <c r="N4085" s="47">
        <f t="shared" si="468"/>
        <v>27.56</v>
      </c>
      <c r="O4085" s="48">
        <f t="shared" ca="1" si="469"/>
        <v>913900</v>
      </c>
    </row>
    <row r="4086" spans="1:15" x14ac:dyDescent="0.25">
      <c r="A4086">
        <v>4071</v>
      </c>
      <c r="B4086" s="84">
        <v>36042</v>
      </c>
      <c r="C4086" s="47">
        <v>41.31</v>
      </c>
      <c r="D4086" s="47">
        <v>41.75</v>
      </c>
      <c r="E4086" s="47">
        <v>40.69</v>
      </c>
      <c r="F4086" s="47">
        <v>41.31</v>
      </c>
      <c r="G4086" s="48">
        <v>782500</v>
      </c>
      <c r="H4086" s="47">
        <v>27.15</v>
      </c>
      <c r="I4086" s="51">
        <f t="shared" si="463"/>
        <v>0.65722585330428462</v>
      </c>
      <c r="J4086" s="51">
        <f t="shared" ca="1" si="464"/>
        <v>1</v>
      </c>
      <c r="K4086" s="47">
        <f t="shared" si="465"/>
        <v>27.15</v>
      </c>
      <c r="L4086" s="47">
        <f t="shared" si="466"/>
        <v>27.44</v>
      </c>
      <c r="M4086" s="47">
        <f t="shared" si="467"/>
        <v>26.74</v>
      </c>
      <c r="N4086" s="47">
        <f t="shared" si="468"/>
        <v>27.15</v>
      </c>
      <c r="O4086" s="48">
        <f t="shared" ca="1" si="469"/>
        <v>782500</v>
      </c>
    </row>
    <row r="4087" spans="1:15" x14ac:dyDescent="0.25">
      <c r="A4087">
        <v>4072</v>
      </c>
      <c r="B4087" s="84">
        <v>36041</v>
      </c>
      <c r="C4087" s="47">
        <v>43</v>
      </c>
      <c r="D4087" s="47">
        <v>43.5</v>
      </c>
      <c r="E4087" s="47">
        <v>40.81</v>
      </c>
      <c r="F4087" s="47">
        <v>41.31</v>
      </c>
      <c r="G4087" s="48">
        <v>1217100</v>
      </c>
      <c r="H4087" s="47">
        <v>27.15</v>
      </c>
      <c r="I4087" s="51">
        <f t="shared" si="463"/>
        <v>0.65722585330428462</v>
      </c>
      <c r="J4087" s="51">
        <f t="shared" ca="1" si="464"/>
        <v>1</v>
      </c>
      <c r="K4087" s="47">
        <f t="shared" si="465"/>
        <v>28.26</v>
      </c>
      <c r="L4087" s="47">
        <f t="shared" si="466"/>
        <v>28.59</v>
      </c>
      <c r="M4087" s="47">
        <f t="shared" si="467"/>
        <v>26.82</v>
      </c>
      <c r="N4087" s="47">
        <f t="shared" si="468"/>
        <v>27.15</v>
      </c>
      <c r="O4087" s="48">
        <f t="shared" ca="1" si="469"/>
        <v>1217100</v>
      </c>
    </row>
    <row r="4088" spans="1:15" x14ac:dyDescent="0.25">
      <c r="A4088">
        <v>4073</v>
      </c>
      <c r="B4088" s="84">
        <v>36040</v>
      </c>
      <c r="C4088" s="47">
        <v>44.56</v>
      </c>
      <c r="D4088" s="47">
        <v>44.56</v>
      </c>
      <c r="E4088" s="47">
        <v>43.5</v>
      </c>
      <c r="F4088" s="47">
        <v>43.5</v>
      </c>
      <c r="G4088" s="48">
        <v>450600</v>
      </c>
      <c r="H4088" s="47">
        <v>28.59</v>
      </c>
      <c r="I4088" s="51">
        <f t="shared" si="463"/>
        <v>0.65724137931034488</v>
      </c>
      <c r="J4088" s="51">
        <f t="shared" ca="1" si="464"/>
        <v>1</v>
      </c>
      <c r="K4088" s="47">
        <f t="shared" si="465"/>
        <v>29.29</v>
      </c>
      <c r="L4088" s="47">
        <f t="shared" si="466"/>
        <v>29.29</v>
      </c>
      <c r="M4088" s="47">
        <f t="shared" si="467"/>
        <v>28.59</v>
      </c>
      <c r="N4088" s="47">
        <f t="shared" si="468"/>
        <v>28.59</v>
      </c>
      <c r="O4088" s="48">
        <f t="shared" ca="1" si="469"/>
        <v>450600</v>
      </c>
    </row>
    <row r="4089" spans="1:15" x14ac:dyDescent="0.25">
      <c r="A4089">
        <v>4074</v>
      </c>
      <c r="B4089" s="84">
        <v>36039</v>
      </c>
      <c r="C4089" s="47">
        <v>45.38</v>
      </c>
      <c r="D4089" s="47">
        <v>45.56</v>
      </c>
      <c r="E4089" s="47">
        <v>44</v>
      </c>
      <c r="F4089" s="47">
        <v>44.62</v>
      </c>
      <c r="G4089" s="48">
        <v>1553300</v>
      </c>
      <c r="H4089" s="47">
        <v>29.33</v>
      </c>
      <c r="I4089" s="51">
        <f t="shared" si="463"/>
        <v>0.65732855221873598</v>
      </c>
      <c r="J4089" s="51">
        <f t="shared" ca="1" si="464"/>
        <v>1</v>
      </c>
      <c r="K4089" s="47">
        <f t="shared" si="465"/>
        <v>29.83</v>
      </c>
      <c r="L4089" s="47">
        <f t="shared" si="466"/>
        <v>29.95</v>
      </c>
      <c r="M4089" s="47">
        <f t="shared" si="467"/>
        <v>28.92</v>
      </c>
      <c r="N4089" s="47">
        <f t="shared" si="468"/>
        <v>29.33</v>
      </c>
      <c r="O4089" s="48">
        <f t="shared" ca="1" si="469"/>
        <v>1553300</v>
      </c>
    </row>
    <row r="4090" spans="1:15" x14ac:dyDescent="0.25">
      <c r="A4090">
        <v>4075</v>
      </c>
      <c r="B4090" s="84">
        <v>36038</v>
      </c>
      <c r="C4090" s="47">
        <v>47.5</v>
      </c>
      <c r="D4090" s="47">
        <v>47.56</v>
      </c>
      <c r="E4090" s="47">
        <v>45.62</v>
      </c>
      <c r="F4090" s="47">
        <v>45.62</v>
      </c>
      <c r="G4090" s="48">
        <v>1079900</v>
      </c>
      <c r="H4090" s="47">
        <v>29.98</v>
      </c>
      <c r="I4090" s="51">
        <f t="shared" si="463"/>
        <v>0.65716790881192466</v>
      </c>
      <c r="J4090" s="51">
        <f t="shared" ca="1" si="464"/>
        <v>1</v>
      </c>
      <c r="K4090" s="47">
        <f t="shared" si="465"/>
        <v>31.22</v>
      </c>
      <c r="L4090" s="47">
        <f t="shared" si="466"/>
        <v>31.25</v>
      </c>
      <c r="M4090" s="47">
        <f t="shared" si="467"/>
        <v>29.98</v>
      </c>
      <c r="N4090" s="47">
        <f t="shared" si="468"/>
        <v>29.98</v>
      </c>
      <c r="O4090" s="48">
        <f t="shared" ca="1" si="469"/>
        <v>1079900</v>
      </c>
    </row>
    <row r="4091" spans="1:15" x14ac:dyDescent="0.25">
      <c r="A4091">
        <v>4076</v>
      </c>
      <c r="B4091" s="84">
        <v>36035</v>
      </c>
      <c r="C4091" s="47">
        <v>47.12</v>
      </c>
      <c r="D4091" s="47">
        <v>47.44</v>
      </c>
      <c r="E4091" s="47">
        <v>46.5</v>
      </c>
      <c r="F4091" s="47">
        <v>47.06</v>
      </c>
      <c r="G4091" s="48">
        <v>798400</v>
      </c>
      <c r="H4091" s="47">
        <v>30.93</v>
      </c>
      <c r="I4091" s="51">
        <f t="shared" si="463"/>
        <v>0.65724606884827874</v>
      </c>
      <c r="J4091" s="51">
        <f t="shared" ca="1" si="464"/>
        <v>1</v>
      </c>
      <c r="K4091" s="47">
        <f t="shared" si="465"/>
        <v>30.97</v>
      </c>
      <c r="L4091" s="47">
        <f t="shared" si="466"/>
        <v>31.18</v>
      </c>
      <c r="M4091" s="47">
        <f t="shared" si="467"/>
        <v>30.56</v>
      </c>
      <c r="N4091" s="47">
        <f t="shared" si="468"/>
        <v>30.93</v>
      </c>
      <c r="O4091" s="48">
        <f t="shared" ca="1" si="469"/>
        <v>798400</v>
      </c>
    </row>
    <row r="4092" spans="1:15" x14ac:dyDescent="0.25">
      <c r="A4092">
        <v>4077</v>
      </c>
      <c r="B4092" s="84">
        <v>36034</v>
      </c>
      <c r="C4092" s="47">
        <v>49</v>
      </c>
      <c r="D4092" s="47">
        <v>49</v>
      </c>
      <c r="E4092" s="47">
        <v>46.94</v>
      </c>
      <c r="F4092" s="47">
        <v>47.12</v>
      </c>
      <c r="G4092" s="48">
        <v>1076200</v>
      </c>
      <c r="H4092" s="47">
        <v>30.97</v>
      </c>
      <c r="I4092" s="51">
        <f t="shared" si="463"/>
        <v>0.657258064516129</v>
      </c>
      <c r="J4092" s="51">
        <f t="shared" ca="1" si="464"/>
        <v>1</v>
      </c>
      <c r="K4092" s="47">
        <f t="shared" si="465"/>
        <v>32.21</v>
      </c>
      <c r="L4092" s="47">
        <f t="shared" si="466"/>
        <v>32.21</v>
      </c>
      <c r="M4092" s="47">
        <f t="shared" si="467"/>
        <v>30.85</v>
      </c>
      <c r="N4092" s="47">
        <f t="shared" si="468"/>
        <v>30.97</v>
      </c>
      <c r="O4092" s="48">
        <f t="shared" ca="1" si="469"/>
        <v>1076200</v>
      </c>
    </row>
    <row r="4093" spans="1:15" x14ac:dyDescent="0.25">
      <c r="A4093">
        <v>4078</v>
      </c>
      <c r="B4093" s="84">
        <v>36033</v>
      </c>
      <c r="C4093" s="47">
        <v>49</v>
      </c>
      <c r="D4093" s="47">
        <v>49.62</v>
      </c>
      <c r="E4093" s="47">
        <v>48.31</v>
      </c>
      <c r="F4093" s="47">
        <v>49.56</v>
      </c>
      <c r="G4093" s="48">
        <v>690900</v>
      </c>
      <c r="H4093" s="47">
        <v>32.57</v>
      </c>
      <c r="I4093" s="51">
        <f t="shared" si="463"/>
        <v>0.65718321226795806</v>
      </c>
      <c r="J4093" s="51">
        <f t="shared" ca="1" si="464"/>
        <v>1</v>
      </c>
      <c r="K4093" s="47">
        <f t="shared" si="465"/>
        <v>32.200000000000003</v>
      </c>
      <c r="L4093" s="47">
        <f t="shared" si="466"/>
        <v>32.61</v>
      </c>
      <c r="M4093" s="47">
        <f t="shared" si="467"/>
        <v>31.75</v>
      </c>
      <c r="N4093" s="47">
        <f t="shared" si="468"/>
        <v>32.57</v>
      </c>
      <c r="O4093" s="48">
        <f t="shared" ca="1" si="469"/>
        <v>690900</v>
      </c>
    </row>
    <row r="4094" spans="1:15" x14ac:dyDescent="0.25">
      <c r="A4094">
        <v>4079</v>
      </c>
      <c r="B4094" s="84">
        <v>36032</v>
      </c>
      <c r="C4094" s="47">
        <v>49.31</v>
      </c>
      <c r="D4094" s="47">
        <v>50.44</v>
      </c>
      <c r="E4094" s="47">
        <v>49.12</v>
      </c>
      <c r="F4094" s="47">
        <v>49.62</v>
      </c>
      <c r="G4094" s="48">
        <v>551600</v>
      </c>
      <c r="H4094" s="47">
        <v>32.61</v>
      </c>
      <c r="I4094" s="51">
        <f t="shared" si="463"/>
        <v>0.65719467956469169</v>
      </c>
      <c r="J4094" s="51">
        <f t="shared" ca="1" si="464"/>
        <v>1</v>
      </c>
      <c r="K4094" s="47">
        <f t="shared" si="465"/>
        <v>32.409999999999997</v>
      </c>
      <c r="L4094" s="47">
        <f t="shared" si="466"/>
        <v>33.15</v>
      </c>
      <c r="M4094" s="47">
        <f t="shared" si="467"/>
        <v>32.28</v>
      </c>
      <c r="N4094" s="47">
        <f t="shared" si="468"/>
        <v>32.61</v>
      </c>
      <c r="O4094" s="48">
        <f t="shared" ca="1" si="469"/>
        <v>551600</v>
      </c>
    </row>
    <row r="4095" spans="1:15" x14ac:dyDescent="0.25">
      <c r="A4095">
        <v>4080</v>
      </c>
      <c r="B4095" s="84">
        <v>36031</v>
      </c>
      <c r="C4095" s="47">
        <v>48.25</v>
      </c>
      <c r="D4095" s="47">
        <v>49.75</v>
      </c>
      <c r="E4095" s="47">
        <v>48.12</v>
      </c>
      <c r="F4095" s="47">
        <v>49.62</v>
      </c>
      <c r="G4095" s="48">
        <v>656100</v>
      </c>
      <c r="H4095" s="47">
        <v>32.61</v>
      </c>
      <c r="I4095" s="51">
        <f t="shared" si="463"/>
        <v>0.65719467956469169</v>
      </c>
      <c r="J4095" s="51">
        <f t="shared" ca="1" si="464"/>
        <v>1</v>
      </c>
      <c r="K4095" s="47">
        <f t="shared" si="465"/>
        <v>31.71</v>
      </c>
      <c r="L4095" s="47">
        <f t="shared" si="466"/>
        <v>32.700000000000003</v>
      </c>
      <c r="M4095" s="47">
        <f t="shared" si="467"/>
        <v>31.62</v>
      </c>
      <c r="N4095" s="47">
        <f t="shared" si="468"/>
        <v>32.61</v>
      </c>
      <c r="O4095" s="48">
        <f t="shared" ca="1" si="469"/>
        <v>656100</v>
      </c>
    </row>
    <row r="4096" spans="1:15" x14ac:dyDescent="0.25">
      <c r="A4096">
        <v>4081</v>
      </c>
      <c r="B4096" s="84">
        <v>36028</v>
      </c>
      <c r="C4096" s="47">
        <v>50.94</v>
      </c>
      <c r="D4096" s="47">
        <v>51</v>
      </c>
      <c r="E4096" s="47">
        <v>46.62</v>
      </c>
      <c r="F4096" s="47">
        <v>48.25</v>
      </c>
      <c r="G4096" s="48">
        <v>1229800</v>
      </c>
      <c r="H4096" s="47">
        <v>31.71</v>
      </c>
      <c r="I4096" s="51">
        <f t="shared" si="463"/>
        <v>0.65720207253886009</v>
      </c>
      <c r="J4096" s="51">
        <f t="shared" ca="1" si="464"/>
        <v>1</v>
      </c>
      <c r="K4096" s="47">
        <f t="shared" si="465"/>
        <v>33.479999999999997</v>
      </c>
      <c r="L4096" s="47">
        <f t="shared" si="466"/>
        <v>33.520000000000003</v>
      </c>
      <c r="M4096" s="47">
        <f t="shared" si="467"/>
        <v>30.64</v>
      </c>
      <c r="N4096" s="47">
        <f t="shared" si="468"/>
        <v>31.71</v>
      </c>
      <c r="O4096" s="48">
        <f t="shared" ca="1" si="469"/>
        <v>1229800</v>
      </c>
    </row>
    <row r="4097" spans="1:15" x14ac:dyDescent="0.25">
      <c r="A4097">
        <v>4082</v>
      </c>
      <c r="B4097" s="84">
        <v>36027</v>
      </c>
      <c r="C4097" s="47">
        <v>51.75</v>
      </c>
      <c r="D4097" s="47">
        <v>51.94</v>
      </c>
      <c r="E4097" s="47">
        <v>50.56</v>
      </c>
      <c r="F4097" s="47">
        <v>51.12</v>
      </c>
      <c r="G4097" s="48">
        <v>832500</v>
      </c>
      <c r="H4097" s="47">
        <v>33.6</v>
      </c>
      <c r="I4097" s="51">
        <f t="shared" si="463"/>
        <v>0.65727699530516437</v>
      </c>
      <c r="J4097" s="51">
        <f t="shared" ca="1" si="464"/>
        <v>1</v>
      </c>
      <c r="K4097" s="47">
        <f t="shared" si="465"/>
        <v>34.01</v>
      </c>
      <c r="L4097" s="47">
        <f t="shared" si="466"/>
        <v>34.14</v>
      </c>
      <c r="M4097" s="47">
        <f t="shared" si="467"/>
        <v>33.229999999999997</v>
      </c>
      <c r="N4097" s="47">
        <f t="shared" si="468"/>
        <v>33.6</v>
      </c>
      <c r="O4097" s="48">
        <f t="shared" ca="1" si="469"/>
        <v>832500</v>
      </c>
    </row>
    <row r="4098" spans="1:15" x14ac:dyDescent="0.25">
      <c r="A4098">
        <v>4083</v>
      </c>
      <c r="B4098" s="84">
        <v>36026</v>
      </c>
      <c r="C4098" s="47">
        <v>51.94</v>
      </c>
      <c r="D4098" s="47">
        <v>52.5</v>
      </c>
      <c r="E4098" s="47">
        <v>51.31</v>
      </c>
      <c r="F4098" s="47">
        <v>52</v>
      </c>
      <c r="G4098" s="48">
        <v>694800</v>
      </c>
      <c r="H4098" s="47">
        <v>34.17</v>
      </c>
      <c r="I4098" s="51">
        <f t="shared" si="463"/>
        <v>0.65711538461538466</v>
      </c>
      <c r="J4098" s="51">
        <f t="shared" ca="1" si="464"/>
        <v>1</v>
      </c>
      <c r="K4098" s="47">
        <f t="shared" si="465"/>
        <v>34.130000000000003</v>
      </c>
      <c r="L4098" s="47">
        <f t="shared" si="466"/>
        <v>34.5</v>
      </c>
      <c r="M4098" s="47">
        <f t="shared" si="467"/>
        <v>33.72</v>
      </c>
      <c r="N4098" s="47">
        <f t="shared" si="468"/>
        <v>34.17</v>
      </c>
      <c r="O4098" s="48">
        <f t="shared" ca="1" si="469"/>
        <v>694800</v>
      </c>
    </row>
    <row r="4099" spans="1:15" x14ac:dyDescent="0.25">
      <c r="A4099">
        <v>4084</v>
      </c>
      <c r="B4099" s="84">
        <v>36025</v>
      </c>
      <c r="C4099" s="47">
        <v>51.75</v>
      </c>
      <c r="D4099" s="47">
        <v>52.38</v>
      </c>
      <c r="E4099" s="47">
        <v>51.44</v>
      </c>
      <c r="F4099" s="47">
        <v>52.06</v>
      </c>
      <c r="G4099" s="48">
        <v>475500</v>
      </c>
      <c r="H4099" s="47">
        <v>34.21</v>
      </c>
      <c r="I4099" s="51">
        <f t="shared" si="463"/>
        <v>0.65712639262389549</v>
      </c>
      <c r="J4099" s="51">
        <f t="shared" ca="1" si="464"/>
        <v>1</v>
      </c>
      <c r="K4099" s="47">
        <f t="shared" si="465"/>
        <v>34.01</v>
      </c>
      <c r="L4099" s="47">
        <f t="shared" si="466"/>
        <v>34.42</v>
      </c>
      <c r="M4099" s="47">
        <f t="shared" si="467"/>
        <v>33.799999999999997</v>
      </c>
      <c r="N4099" s="47">
        <f t="shared" si="468"/>
        <v>34.21</v>
      </c>
      <c r="O4099" s="48">
        <f t="shared" ca="1" si="469"/>
        <v>475500</v>
      </c>
    </row>
    <row r="4100" spans="1:15" x14ac:dyDescent="0.25">
      <c r="A4100">
        <v>4085</v>
      </c>
      <c r="B4100" s="84">
        <v>36024</v>
      </c>
      <c r="C4100" s="47">
        <v>52</v>
      </c>
      <c r="D4100" s="47">
        <v>52.88</v>
      </c>
      <c r="E4100" s="47">
        <v>51.31</v>
      </c>
      <c r="F4100" s="47">
        <v>52.25</v>
      </c>
      <c r="G4100" s="48">
        <v>410200</v>
      </c>
      <c r="H4100" s="47">
        <v>34.340000000000003</v>
      </c>
      <c r="I4100" s="51">
        <f t="shared" si="463"/>
        <v>0.65722488038277516</v>
      </c>
      <c r="J4100" s="51">
        <f t="shared" ca="1" si="464"/>
        <v>1</v>
      </c>
      <c r="K4100" s="47">
        <f t="shared" si="465"/>
        <v>34.18</v>
      </c>
      <c r="L4100" s="47">
        <f t="shared" si="466"/>
        <v>34.75</v>
      </c>
      <c r="M4100" s="47">
        <f t="shared" si="467"/>
        <v>33.72</v>
      </c>
      <c r="N4100" s="47">
        <f t="shared" si="468"/>
        <v>34.340000000000003</v>
      </c>
      <c r="O4100" s="48">
        <f t="shared" ca="1" si="469"/>
        <v>410200</v>
      </c>
    </row>
    <row r="4101" spans="1:15" x14ac:dyDescent="0.25">
      <c r="A4101">
        <v>4086</v>
      </c>
      <c r="B4101" s="84">
        <v>36021</v>
      </c>
      <c r="C4101" s="47">
        <v>52.44</v>
      </c>
      <c r="D4101" s="47">
        <v>53</v>
      </c>
      <c r="E4101" s="47">
        <v>51.84</v>
      </c>
      <c r="F4101" s="47">
        <v>52.38</v>
      </c>
      <c r="G4101" s="48">
        <v>501600</v>
      </c>
      <c r="H4101" s="47">
        <v>34.42</v>
      </c>
      <c r="I4101" s="51">
        <f t="shared" si="463"/>
        <v>0.65712103856433757</v>
      </c>
      <c r="J4101" s="51">
        <f t="shared" ca="1" si="464"/>
        <v>1</v>
      </c>
      <c r="K4101" s="47">
        <f t="shared" si="465"/>
        <v>34.46</v>
      </c>
      <c r="L4101" s="47">
        <f t="shared" si="466"/>
        <v>34.83</v>
      </c>
      <c r="M4101" s="47">
        <f t="shared" si="467"/>
        <v>34.07</v>
      </c>
      <c r="N4101" s="47">
        <f t="shared" si="468"/>
        <v>34.42</v>
      </c>
      <c r="O4101" s="48">
        <f t="shared" ca="1" si="469"/>
        <v>501600</v>
      </c>
    </row>
    <row r="4102" spans="1:15" x14ac:dyDescent="0.25">
      <c r="A4102">
        <v>4087</v>
      </c>
      <c r="B4102" s="84">
        <v>36020</v>
      </c>
      <c r="C4102" s="47">
        <v>52.25</v>
      </c>
      <c r="D4102" s="47">
        <v>52.56</v>
      </c>
      <c r="E4102" s="47">
        <v>51.81</v>
      </c>
      <c r="F4102" s="47">
        <v>52.56</v>
      </c>
      <c r="G4102" s="48">
        <v>345700</v>
      </c>
      <c r="H4102" s="47">
        <v>34.54</v>
      </c>
      <c r="I4102" s="51">
        <f t="shared" si="463"/>
        <v>0.65715372907153724</v>
      </c>
      <c r="J4102" s="51">
        <f t="shared" ca="1" si="464"/>
        <v>1</v>
      </c>
      <c r="K4102" s="47">
        <f t="shared" si="465"/>
        <v>34.340000000000003</v>
      </c>
      <c r="L4102" s="47">
        <f t="shared" si="466"/>
        <v>34.54</v>
      </c>
      <c r="M4102" s="47">
        <f t="shared" si="467"/>
        <v>34.049999999999997</v>
      </c>
      <c r="N4102" s="47">
        <f t="shared" si="468"/>
        <v>34.54</v>
      </c>
      <c r="O4102" s="48">
        <f t="shared" ca="1" si="469"/>
        <v>345700</v>
      </c>
    </row>
    <row r="4103" spans="1:15" x14ac:dyDescent="0.25">
      <c r="A4103">
        <v>4088</v>
      </c>
      <c r="B4103" s="84">
        <v>36019</v>
      </c>
      <c r="C4103" s="47">
        <v>51.19</v>
      </c>
      <c r="D4103" s="47">
        <v>52.38</v>
      </c>
      <c r="E4103" s="47">
        <v>51.12</v>
      </c>
      <c r="F4103" s="47">
        <v>52.25</v>
      </c>
      <c r="G4103" s="48">
        <v>411700</v>
      </c>
      <c r="H4103" s="47">
        <v>34.340000000000003</v>
      </c>
      <c r="I4103" s="51">
        <f t="shared" si="463"/>
        <v>0.65722488038277516</v>
      </c>
      <c r="J4103" s="51">
        <f t="shared" ca="1" si="464"/>
        <v>1</v>
      </c>
      <c r="K4103" s="47">
        <f t="shared" si="465"/>
        <v>33.64</v>
      </c>
      <c r="L4103" s="47">
        <f t="shared" si="466"/>
        <v>34.43</v>
      </c>
      <c r="M4103" s="47">
        <f t="shared" si="467"/>
        <v>33.6</v>
      </c>
      <c r="N4103" s="47">
        <f t="shared" si="468"/>
        <v>34.340000000000003</v>
      </c>
      <c r="O4103" s="48">
        <f t="shared" ca="1" si="469"/>
        <v>411700</v>
      </c>
    </row>
    <row r="4104" spans="1:15" x14ac:dyDescent="0.25">
      <c r="A4104">
        <v>4089</v>
      </c>
      <c r="B4104" s="84">
        <v>36018</v>
      </c>
      <c r="C4104" s="47">
        <v>52.75</v>
      </c>
      <c r="D4104" s="47">
        <v>52.75</v>
      </c>
      <c r="E4104" s="47">
        <v>51</v>
      </c>
      <c r="F4104" s="47">
        <v>51.25</v>
      </c>
      <c r="G4104" s="48">
        <v>444000</v>
      </c>
      <c r="H4104" s="47">
        <v>33.68</v>
      </c>
      <c r="I4104" s="51">
        <f t="shared" si="463"/>
        <v>0.6571707317073171</v>
      </c>
      <c r="J4104" s="51">
        <f t="shared" ca="1" si="464"/>
        <v>1</v>
      </c>
      <c r="K4104" s="47">
        <f t="shared" si="465"/>
        <v>34.67</v>
      </c>
      <c r="L4104" s="47">
        <f t="shared" si="466"/>
        <v>34.67</v>
      </c>
      <c r="M4104" s="47">
        <f t="shared" si="467"/>
        <v>33.520000000000003</v>
      </c>
      <c r="N4104" s="47">
        <f t="shared" si="468"/>
        <v>33.68</v>
      </c>
      <c r="O4104" s="48">
        <f t="shared" ca="1" si="469"/>
        <v>444000</v>
      </c>
    </row>
    <row r="4105" spans="1:15" x14ac:dyDescent="0.25">
      <c r="A4105">
        <v>4090</v>
      </c>
      <c r="B4105" s="84">
        <v>36017</v>
      </c>
      <c r="C4105" s="47">
        <v>54.81</v>
      </c>
      <c r="D4105" s="47">
        <v>54.81</v>
      </c>
      <c r="E4105" s="47">
        <v>53.06</v>
      </c>
      <c r="F4105" s="47">
        <v>53.06</v>
      </c>
      <c r="G4105" s="48">
        <v>741000</v>
      </c>
      <c r="H4105" s="47">
        <v>34.869999999999997</v>
      </c>
      <c r="I4105" s="51">
        <f t="shared" si="463"/>
        <v>0.65718055032039191</v>
      </c>
      <c r="J4105" s="51">
        <f t="shared" ca="1" si="464"/>
        <v>1</v>
      </c>
      <c r="K4105" s="47">
        <f t="shared" si="465"/>
        <v>36.020000000000003</v>
      </c>
      <c r="L4105" s="47">
        <f t="shared" si="466"/>
        <v>36.020000000000003</v>
      </c>
      <c r="M4105" s="47">
        <f t="shared" si="467"/>
        <v>34.869999999999997</v>
      </c>
      <c r="N4105" s="47">
        <f t="shared" si="468"/>
        <v>34.869999999999997</v>
      </c>
      <c r="O4105" s="48">
        <f t="shared" ca="1" si="469"/>
        <v>741000</v>
      </c>
    </row>
    <row r="4106" spans="1:15" x14ac:dyDescent="0.25">
      <c r="A4106">
        <v>4091</v>
      </c>
      <c r="B4106" s="84">
        <v>36014</v>
      </c>
      <c r="C4106" s="47">
        <v>54.69</v>
      </c>
      <c r="D4106" s="47">
        <v>55.25</v>
      </c>
      <c r="E4106" s="47">
        <v>54.5</v>
      </c>
      <c r="F4106" s="47">
        <v>55</v>
      </c>
      <c r="G4106" s="48">
        <v>660500</v>
      </c>
      <c r="H4106" s="47">
        <v>36.14</v>
      </c>
      <c r="I4106" s="51">
        <f t="shared" si="463"/>
        <v>0.65709090909090906</v>
      </c>
      <c r="J4106" s="51">
        <f t="shared" ca="1" si="464"/>
        <v>1</v>
      </c>
      <c r="K4106" s="47">
        <f t="shared" si="465"/>
        <v>35.94</v>
      </c>
      <c r="L4106" s="47">
        <f t="shared" si="466"/>
        <v>36.299999999999997</v>
      </c>
      <c r="M4106" s="47">
        <f t="shared" si="467"/>
        <v>35.81</v>
      </c>
      <c r="N4106" s="47">
        <f t="shared" si="468"/>
        <v>36.14</v>
      </c>
      <c r="O4106" s="48">
        <f t="shared" ca="1" si="469"/>
        <v>660500</v>
      </c>
    </row>
    <row r="4107" spans="1:15" x14ac:dyDescent="0.25">
      <c r="A4107">
        <v>4092</v>
      </c>
      <c r="B4107" s="84">
        <v>36013</v>
      </c>
      <c r="C4107" s="47">
        <v>54.81</v>
      </c>
      <c r="D4107" s="47">
        <v>55.06</v>
      </c>
      <c r="E4107" s="47">
        <v>54.5</v>
      </c>
      <c r="F4107" s="47">
        <v>54.94</v>
      </c>
      <c r="G4107" s="48">
        <v>403900</v>
      </c>
      <c r="H4107" s="47">
        <v>36.1</v>
      </c>
      <c r="I4107" s="51">
        <f t="shared" si="463"/>
        <v>0.65708045140152904</v>
      </c>
      <c r="J4107" s="51">
        <f t="shared" ca="1" si="464"/>
        <v>1</v>
      </c>
      <c r="K4107" s="47">
        <f t="shared" si="465"/>
        <v>36.01</v>
      </c>
      <c r="L4107" s="47">
        <f t="shared" si="466"/>
        <v>36.18</v>
      </c>
      <c r="M4107" s="47">
        <f t="shared" si="467"/>
        <v>35.81</v>
      </c>
      <c r="N4107" s="47">
        <f t="shared" si="468"/>
        <v>36.1</v>
      </c>
      <c r="O4107" s="48">
        <f t="shared" ca="1" si="469"/>
        <v>403900</v>
      </c>
    </row>
    <row r="4108" spans="1:15" x14ac:dyDescent="0.25">
      <c r="A4108">
        <v>4093</v>
      </c>
      <c r="B4108" s="84">
        <v>36012</v>
      </c>
      <c r="C4108" s="47">
        <v>54.5</v>
      </c>
      <c r="D4108" s="47">
        <v>54.94</v>
      </c>
      <c r="E4108" s="47">
        <v>54.38</v>
      </c>
      <c r="F4108" s="47">
        <v>54.75</v>
      </c>
      <c r="G4108" s="48">
        <v>636200</v>
      </c>
      <c r="H4108" s="47">
        <v>35.979999999999997</v>
      </c>
      <c r="I4108" s="51">
        <f t="shared" si="463"/>
        <v>0.65716894977168949</v>
      </c>
      <c r="J4108" s="51">
        <f t="shared" ca="1" si="464"/>
        <v>1</v>
      </c>
      <c r="K4108" s="47">
        <f t="shared" si="465"/>
        <v>35.82</v>
      </c>
      <c r="L4108" s="47">
        <f t="shared" si="466"/>
        <v>36.1</v>
      </c>
      <c r="M4108" s="47">
        <f t="shared" si="467"/>
        <v>35.74</v>
      </c>
      <c r="N4108" s="47">
        <f t="shared" si="468"/>
        <v>35.979999999999997</v>
      </c>
      <c r="O4108" s="48">
        <f t="shared" ca="1" si="469"/>
        <v>636200</v>
      </c>
    </row>
    <row r="4109" spans="1:15" x14ac:dyDescent="0.25">
      <c r="A4109">
        <v>4094</v>
      </c>
      <c r="B4109" s="84">
        <v>36011</v>
      </c>
      <c r="C4109" s="47">
        <v>55.06</v>
      </c>
      <c r="D4109" s="47">
        <v>55.06</v>
      </c>
      <c r="E4109" s="47">
        <v>54.44</v>
      </c>
      <c r="F4109" s="47">
        <v>54.62</v>
      </c>
      <c r="G4109" s="48">
        <v>881100</v>
      </c>
      <c r="H4109" s="47">
        <v>35.9</v>
      </c>
      <c r="I4109" s="51">
        <f t="shared" si="463"/>
        <v>0.65726839985353347</v>
      </c>
      <c r="J4109" s="51">
        <f t="shared" ca="1" si="464"/>
        <v>1</v>
      </c>
      <c r="K4109" s="47">
        <f t="shared" si="465"/>
        <v>36.19</v>
      </c>
      <c r="L4109" s="47">
        <f t="shared" si="466"/>
        <v>36.19</v>
      </c>
      <c r="M4109" s="47">
        <f t="shared" si="467"/>
        <v>35.78</v>
      </c>
      <c r="N4109" s="47">
        <f t="shared" si="468"/>
        <v>35.9</v>
      </c>
      <c r="O4109" s="48">
        <f t="shared" ca="1" si="469"/>
        <v>881100</v>
      </c>
    </row>
    <row r="4110" spans="1:15" x14ac:dyDescent="0.25">
      <c r="A4110">
        <v>4095</v>
      </c>
      <c r="B4110" s="84">
        <v>36010</v>
      </c>
      <c r="C4110" s="47">
        <v>55.19</v>
      </c>
      <c r="D4110" s="47">
        <v>55.5</v>
      </c>
      <c r="E4110" s="47">
        <v>54.62</v>
      </c>
      <c r="F4110" s="47">
        <v>55.06</v>
      </c>
      <c r="G4110" s="48">
        <v>984200</v>
      </c>
      <c r="H4110" s="47">
        <v>36.18</v>
      </c>
      <c r="I4110" s="51">
        <f t="shared" si="463"/>
        <v>0.65710134398837627</v>
      </c>
      <c r="J4110" s="51">
        <f t="shared" ca="1" si="464"/>
        <v>1</v>
      </c>
      <c r="K4110" s="47">
        <f t="shared" si="465"/>
        <v>36.270000000000003</v>
      </c>
      <c r="L4110" s="47">
        <f t="shared" si="466"/>
        <v>36.47</v>
      </c>
      <c r="M4110" s="47">
        <f t="shared" si="467"/>
        <v>35.89</v>
      </c>
      <c r="N4110" s="47">
        <f t="shared" si="468"/>
        <v>36.18</v>
      </c>
      <c r="O4110" s="48">
        <f t="shared" ca="1" si="469"/>
        <v>984200</v>
      </c>
    </row>
    <row r="4111" spans="1:15" x14ac:dyDescent="0.25">
      <c r="A4111">
        <v>4096</v>
      </c>
      <c r="B4111" s="84">
        <v>36007</v>
      </c>
      <c r="C4111" s="47">
        <v>55.44</v>
      </c>
      <c r="D4111" s="47">
        <v>56.06</v>
      </c>
      <c r="E4111" s="47">
        <v>55.06</v>
      </c>
      <c r="F4111" s="47">
        <v>55.31</v>
      </c>
      <c r="G4111" s="48">
        <v>574300</v>
      </c>
      <c r="H4111" s="47">
        <v>36.35</v>
      </c>
      <c r="I4111" s="51">
        <f t="shared" si="463"/>
        <v>0.65720484541674196</v>
      </c>
      <c r="J4111" s="51">
        <f t="shared" ca="1" si="464"/>
        <v>1</v>
      </c>
      <c r="K4111" s="47">
        <f t="shared" si="465"/>
        <v>36.44</v>
      </c>
      <c r="L4111" s="47">
        <f t="shared" si="466"/>
        <v>36.840000000000003</v>
      </c>
      <c r="M4111" s="47">
        <f t="shared" si="467"/>
        <v>36.19</v>
      </c>
      <c r="N4111" s="47">
        <f t="shared" si="468"/>
        <v>36.35</v>
      </c>
      <c r="O4111" s="48">
        <f t="shared" ca="1" si="469"/>
        <v>574300</v>
      </c>
    </row>
    <row r="4112" spans="1:15" x14ac:dyDescent="0.25">
      <c r="A4112">
        <v>4097</v>
      </c>
      <c r="B4112" s="84">
        <v>36006</v>
      </c>
      <c r="C4112" s="47">
        <v>55.19</v>
      </c>
      <c r="D4112" s="47">
        <v>55.44</v>
      </c>
      <c r="E4112" s="47">
        <v>54.81</v>
      </c>
      <c r="F4112" s="47">
        <v>55.31</v>
      </c>
      <c r="G4112" s="48">
        <v>830000</v>
      </c>
      <c r="H4112" s="47">
        <v>36.35</v>
      </c>
      <c r="I4112" s="51">
        <f t="shared" si="463"/>
        <v>0.65720484541674196</v>
      </c>
      <c r="J4112" s="51">
        <f t="shared" ca="1" si="464"/>
        <v>1</v>
      </c>
      <c r="K4112" s="47">
        <f t="shared" si="465"/>
        <v>36.270000000000003</v>
      </c>
      <c r="L4112" s="47">
        <f t="shared" si="466"/>
        <v>36.44</v>
      </c>
      <c r="M4112" s="47">
        <f t="shared" si="467"/>
        <v>36.020000000000003</v>
      </c>
      <c r="N4112" s="47">
        <f t="shared" si="468"/>
        <v>36.35</v>
      </c>
      <c r="O4112" s="48">
        <f t="shared" ca="1" si="469"/>
        <v>830000</v>
      </c>
    </row>
    <row r="4113" spans="1:15" x14ac:dyDescent="0.25">
      <c r="A4113">
        <v>4098</v>
      </c>
      <c r="B4113" s="84">
        <v>36005</v>
      </c>
      <c r="C4113" s="47">
        <v>55.69</v>
      </c>
      <c r="D4113" s="47">
        <v>56</v>
      </c>
      <c r="E4113" s="47">
        <v>54.88</v>
      </c>
      <c r="F4113" s="47">
        <v>55.12</v>
      </c>
      <c r="G4113" s="48">
        <v>709000</v>
      </c>
      <c r="H4113" s="47">
        <v>36.229999999999997</v>
      </c>
      <c r="I4113" s="51">
        <f t="shared" ref="I4113:I4176" si="470">H4113/F4113</f>
        <v>0.65729317851959357</v>
      </c>
      <c r="J4113" s="51">
        <f t="shared" ref="J4113:J4176" ca="1" si="471">INDEX(OFFSET($T$15,0,0,$S$13+1,1),MATCH(B4113,OFFSET($Q$15,0,0,$S$13+1,1),-1))</f>
        <v>1</v>
      </c>
      <c r="K4113" s="47">
        <f t="shared" ref="K4113:K4176" si="472">ROUND($I4113*C4113,2)</f>
        <v>36.6</v>
      </c>
      <c r="L4113" s="47">
        <f t="shared" ref="L4113:L4176" si="473">ROUND($I4113*D4113,2)</f>
        <v>36.81</v>
      </c>
      <c r="M4113" s="47">
        <f t="shared" ref="M4113:M4176" si="474">ROUND($I4113*E4113,2)</f>
        <v>36.07</v>
      </c>
      <c r="N4113" s="47">
        <f t="shared" ref="N4113:N4176" si="475">ROUND($I4113*F4113,2)</f>
        <v>36.229999999999997</v>
      </c>
      <c r="O4113" s="48">
        <f t="shared" ref="O4113:O4176" ca="1" si="476">G4113*J4113</f>
        <v>709000</v>
      </c>
    </row>
    <row r="4114" spans="1:15" x14ac:dyDescent="0.25">
      <c r="A4114">
        <v>4099</v>
      </c>
      <c r="B4114" s="84">
        <v>36004</v>
      </c>
      <c r="C4114" s="47">
        <v>57</v>
      </c>
      <c r="D4114" s="47">
        <v>57</v>
      </c>
      <c r="E4114" s="47">
        <v>55.38</v>
      </c>
      <c r="F4114" s="47">
        <v>55.75</v>
      </c>
      <c r="G4114" s="48">
        <v>718400</v>
      </c>
      <c r="H4114" s="47">
        <v>36.64</v>
      </c>
      <c r="I4114" s="51">
        <f t="shared" si="470"/>
        <v>0.65721973094170405</v>
      </c>
      <c r="J4114" s="51">
        <f t="shared" ca="1" si="471"/>
        <v>1</v>
      </c>
      <c r="K4114" s="47">
        <f t="shared" si="472"/>
        <v>37.46</v>
      </c>
      <c r="L4114" s="47">
        <f t="shared" si="473"/>
        <v>37.46</v>
      </c>
      <c r="M4114" s="47">
        <f t="shared" si="474"/>
        <v>36.4</v>
      </c>
      <c r="N4114" s="47">
        <f t="shared" si="475"/>
        <v>36.64</v>
      </c>
      <c r="O4114" s="48">
        <f t="shared" ca="1" si="476"/>
        <v>718400</v>
      </c>
    </row>
    <row r="4115" spans="1:15" x14ac:dyDescent="0.25">
      <c r="A4115">
        <v>4100</v>
      </c>
      <c r="B4115" s="84">
        <v>36003</v>
      </c>
      <c r="C4115" s="47">
        <v>57.38</v>
      </c>
      <c r="D4115" s="47">
        <v>57.44</v>
      </c>
      <c r="E4115" s="47">
        <v>56.38</v>
      </c>
      <c r="F4115" s="47">
        <v>57.12</v>
      </c>
      <c r="G4115" s="48">
        <v>511100</v>
      </c>
      <c r="H4115" s="47">
        <v>37.54</v>
      </c>
      <c r="I4115" s="51">
        <f t="shared" si="470"/>
        <v>0.65721288515406162</v>
      </c>
      <c r="J4115" s="51">
        <f t="shared" ca="1" si="471"/>
        <v>1</v>
      </c>
      <c r="K4115" s="47">
        <f t="shared" si="472"/>
        <v>37.71</v>
      </c>
      <c r="L4115" s="47">
        <f t="shared" si="473"/>
        <v>37.75</v>
      </c>
      <c r="M4115" s="47">
        <f t="shared" si="474"/>
        <v>37.049999999999997</v>
      </c>
      <c r="N4115" s="47">
        <f t="shared" si="475"/>
        <v>37.54</v>
      </c>
      <c r="O4115" s="48">
        <f t="shared" ca="1" si="476"/>
        <v>511100</v>
      </c>
    </row>
    <row r="4116" spans="1:15" x14ac:dyDescent="0.25">
      <c r="A4116">
        <v>4101</v>
      </c>
      <c r="B4116" s="84">
        <v>36000</v>
      </c>
      <c r="C4116" s="47">
        <v>58.81</v>
      </c>
      <c r="D4116" s="47">
        <v>58.88</v>
      </c>
      <c r="E4116" s="47">
        <v>56.75</v>
      </c>
      <c r="F4116" s="47">
        <v>57.62</v>
      </c>
      <c r="G4116" s="48">
        <v>670700</v>
      </c>
      <c r="H4116" s="47">
        <v>37.869999999999997</v>
      </c>
      <c r="I4116" s="51">
        <f t="shared" si="470"/>
        <v>0.65723707046164526</v>
      </c>
      <c r="J4116" s="51">
        <f t="shared" ca="1" si="471"/>
        <v>1</v>
      </c>
      <c r="K4116" s="47">
        <f t="shared" si="472"/>
        <v>38.65</v>
      </c>
      <c r="L4116" s="47">
        <f t="shared" si="473"/>
        <v>38.700000000000003</v>
      </c>
      <c r="M4116" s="47">
        <f t="shared" si="474"/>
        <v>37.299999999999997</v>
      </c>
      <c r="N4116" s="47">
        <f t="shared" si="475"/>
        <v>37.869999999999997</v>
      </c>
      <c r="O4116" s="48">
        <f t="shared" ca="1" si="476"/>
        <v>670700</v>
      </c>
    </row>
    <row r="4117" spans="1:15" x14ac:dyDescent="0.25">
      <c r="A4117">
        <v>4102</v>
      </c>
      <c r="B4117" s="84">
        <v>35999</v>
      </c>
      <c r="C4117" s="47">
        <v>59.12</v>
      </c>
      <c r="D4117" s="47">
        <v>60.75</v>
      </c>
      <c r="E4117" s="47">
        <v>58.38</v>
      </c>
      <c r="F4117" s="47">
        <v>58.81</v>
      </c>
      <c r="G4117" s="48">
        <v>892700</v>
      </c>
      <c r="H4117" s="47">
        <v>38.65</v>
      </c>
      <c r="I4117" s="51">
        <f t="shared" si="470"/>
        <v>0.65720115626594111</v>
      </c>
      <c r="J4117" s="51">
        <f t="shared" ca="1" si="471"/>
        <v>1</v>
      </c>
      <c r="K4117" s="47">
        <f t="shared" si="472"/>
        <v>38.85</v>
      </c>
      <c r="L4117" s="47">
        <f t="shared" si="473"/>
        <v>39.92</v>
      </c>
      <c r="M4117" s="47">
        <f t="shared" si="474"/>
        <v>38.369999999999997</v>
      </c>
      <c r="N4117" s="47">
        <f t="shared" si="475"/>
        <v>38.65</v>
      </c>
      <c r="O4117" s="48">
        <f t="shared" ca="1" si="476"/>
        <v>892700</v>
      </c>
    </row>
    <row r="4118" spans="1:15" x14ac:dyDescent="0.25">
      <c r="A4118">
        <v>4103</v>
      </c>
      <c r="B4118" s="84">
        <v>35998</v>
      </c>
      <c r="C4118" s="47">
        <v>58.44</v>
      </c>
      <c r="D4118" s="47">
        <v>59.5</v>
      </c>
      <c r="E4118" s="47">
        <v>58.38</v>
      </c>
      <c r="F4118" s="47">
        <v>59.06</v>
      </c>
      <c r="G4118" s="48">
        <v>403200</v>
      </c>
      <c r="H4118" s="47">
        <v>38.81</v>
      </c>
      <c r="I4118" s="51">
        <f t="shared" si="470"/>
        <v>0.65712834405689136</v>
      </c>
      <c r="J4118" s="51">
        <f t="shared" ca="1" si="471"/>
        <v>1</v>
      </c>
      <c r="K4118" s="47">
        <f t="shared" si="472"/>
        <v>38.4</v>
      </c>
      <c r="L4118" s="47">
        <f t="shared" si="473"/>
        <v>39.1</v>
      </c>
      <c r="M4118" s="47">
        <f t="shared" si="474"/>
        <v>38.36</v>
      </c>
      <c r="N4118" s="47">
        <f t="shared" si="475"/>
        <v>38.81</v>
      </c>
      <c r="O4118" s="48">
        <f t="shared" ca="1" si="476"/>
        <v>403200</v>
      </c>
    </row>
    <row r="4119" spans="1:15" x14ac:dyDescent="0.25">
      <c r="A4119">
        <v>4104</v>
      </c>
      <c r="B4119" s="84">
        <v>35997</v>
      </c>
      <c r="C4119" s="47">
        <v>59.75</v>
      </c>
      <c r="D4119" s="47">
        <v>59.75</v>
      </c>
      <c r="E4119" s="47">
        <v>57.88</v>
      </c>
      <c r="F4119" s="47">
        <v>58.19</v>
      </c>
      <c r="G4119" s="48">
        <v>375000</v>
      </c>
      <c r="H4119" s="47">
        <v>38.24</v>
      </c>
      <c r="I4119" s="51">
        <f t="shared" si="470"/>
        <v>0.65715758721429807</v>
      </c>
      <c r="J4119" s="51">
        <f t="shared" ca="1" si="471"/>
        <v>1</v>
      </c>
      <c r="K4119" s="47">
        <f t="shared" si="472"/>
        <v>39.270000000000003</v>
      </c>
      <c r="L4119" s="47">
        <f t="shared" si="473"/>
        <v>39.270000000000003</v>
      </c>
      <c r="M4119" s="47">
        <f t="shared" si="474"/>
        <v>38.04</v>
      </c>
      <c r="N4119" s="47">
        <f t="shared" si="475"/>
        <v>38.24</v>
      </c>
      <c r="O4119" s="48">
        <f t="shared" ca="1" si="476"/>
        <v>375000</v>
      </c>
    </row>
    <row r="4120" spans="1:15" x14ac:dyDescent="0.25">
      <c r="A4120">
        <v>4105</v>
      </c>
      <c r="B4120" s="84">
        <v>35996</v>
      </c>
      <c r="C4120" s="47">
        <v>59.88</v>
      </c>
      <c r="D4120" s="47">
        <v>60.56</v>
      </c>
      <c r="E4120" s="47">
        <v>59.75</v>
      </c>
      <c r="F4120" s="47">
        <v>59.88</v>
      </c>
      <c r="G4120" s="48">
        <v>505800</v>
      </c>
      <c r="H4120" s="47">
        <v>39.35</v>
      </c>
      <c r="I4120" s="51">
        <f t="shared" si="470"/>
        <v>0.65714762859051434</v>
      </c>
      <c r="J4120" s="51">
        <f t="shared" ca="1" si="471"/>
        <v>1</v>
      </c>
      <c r="K4120" s="47">
        <f t="shared" si="472"/>
        <v>39.35</v>
      </c>
      <c r="L4120" s="47">
        <f t="shared" si="473"/>
        <v>39.799999999999997</v>
      </c>
      <c r="M4120" s="47">
        <f t="shared" si="474"/>
        <v>39.26</v>
      </c>
      <c r="N4120" s="47">
        <f t="shared" si="475"/>
        <v>39.35</v>
      </c>
      <c r="O4120" s="48">
        <f t="shared" ca="1" si="476"/>
        <v>505800</v>
      </c>
    </row>
    <row r="4121" spans="1:15" x14ac:dyDescent="0.25">
      <c r="A4121">
        <v>4106</v>
      </c>
      <c r="B4121" s="84">
        <v>35993</v>
      </c>
      <c r="C4121" s="47">
        <v>59.5</v>
      </c>
      <c r="D4121" s="47">
        <v>60.19</v>
      </c>
      <c r="E4121" s="47">
        <v>59.44</v>
      </c>
      <c r="F4121" s="47">
        <v>60</v>
      </c>
      <c r="G4121" s="48">
        <v>385400</v>
      </c>
      <c r="H4121" s="47">
        <v>39.43</v>
      </c>
      <c r="I4121" s="51">
        <f t="shared" si="470"/>
        <v>0.65716666666666668</v>
      </c>
      <c r="J4121" s="51">
        <f t="shared" ca="1" si="471"/>
        <v>1</v>
      </c>
      <c r="K4121" s="47">
        <f t="shared" si="472"/>
        <v>39.1</v>
      </c>
      <c r="L4121" s="47">
        <f t="shared" si="473"/>
        <v>39.549999999999997</v>
      </c>
      <c r="M4121" s="47">
        <f t="shared" si="474"/>
        <v>39.06</v>
      </c>
      <c r="N4121" s="47">
        <f t="shared" si="475"/>
        <v>39.43</v>
      </c>
      <c r="O4121" s="48">
        <f t="shared" ca="1" si="476"/>
        <v>385400</v>
      </c>
    </row>
    <row r="4122" spans="1:15" x14ac:dyDescent="0.25">
      <c r="A4122">
        <v>4107</v>
      </c>
      <c r="B4122" s="84">
        <v>35992</v>
      </c>
      <c r="C4122" s="47">
        <v>59.19</v>
      </c>
      <c r="D4122" s="47">
        <v>59.5</v>
      </c>
      <c r="E4122" s="47">
        <v>59</v>
      </c>
      <c r="F4122" s="47">
        <v>59.5</v>
      </c>
      <c r="G4122" s="48">
        <v>548300</v>
      </c>
      <c r="H4122" s="47">
        <v>39.1</v>
      </c>
      <c r="I4122" s="51">
        <f t="shared" si="470"/>
        <v>0.65714285714285714</v>
      </c>
      <c r="J4122" s="51">
        <f t="shared" ca="1" si="471"/>
        <v>1</v>
      </c>
      <c r="K4122" s="47">
        <f t="shared" si="472"/>
        <v>38.9</v>
      </c>
      <c r="L4122" s="47">
        <f t="shared" si="473"/>
        <v>39.1</v>
      </c>
      <c r="M4122" s="47">
        <f t="shared" si="474"/>
        <v>38.770000000000003</v>
      </c>
      <c r="N4122" s="47">
        <f t="shared" si="475"/>
        <v>39.1</v>
      </c>
      <c r="O4122" s="48">
        <f t="shared" ca="1" si="476"/>
        <v>548300</v>
      </c>
    </row>
    <row r="4123" spans="1:15" x14ac:dyDescent="0.25">
      <c r="A4123">
        <v>4108</v>
      </c>
      <c r="B4123" s="84">
        <v>35991</v>
      </c>
      <c r="C4123" s="47">
        <v>59.25</v>
      </c>
      <c r="D4123" s="47">
        <v>59.44</v>
      </c>
      <c r="E4123" s="47">
        <v>59.06</v>
      </c>
      <c r="F4123" s="47">
        <v>59.25</v>
      </c>
      <c r="G4123" s="48">
        <v>248900</v>
      </c>
      <c r="H4123" s="47">
        <v>38.94</v>
      </c>
      <c r="I4123" s="51">
        <f t="shared" si="470"/>
        <v>0.65721518987341765</v>
      </c>
      <c r="J4123" s="51">
        <f t="shared" ca="1" si="471"/>
        <v>1</v>
      </c>
      <c r="K4123" s="47">
        <f t="shared" si="472"/>
        <v>38.94</v>
      </c>
      <c r="L4123" s="47">
        <f t="shared" si="473"/>
        <v>39.06</v>
      </c>
      <c r="M4123" s="47">
        <f t="shared" si="474"/>
        <v>38.82</v>
      </c>
      <c r="N4123" s="47">
        <f t="shared" si="475"/>
        <v>38.94</v>
      </c>
      <c r="O4123" s="48">
        <f t="shared" ca="1" si="476"/>
        <v>248900</v>
      </c>
    </row>
    <row r="4124" spans="1:15" x14ac:dyDescent="0.25">
      <c r="A4124">
        <v>4109</v>
      </c>
      <c r="B4124" s="84">
        <v>35990</v>
      </c>
      <c r="C4124" s="47">
        <v>58.56</v>
      </c>
      <c r="D4124" s="47">
        <v>59.44</v>
      </c>
      <c r="E4124" s="47">
        <v>58.56</v>
      </c>
      <c r="F4124" s="47">
        <v>59.44</v>
      </c>
      <c r="G4124" s="48">
        <v>317000</v>
      </c>
      <c r="H4124" s="47">
        <v>39.06</v>
      </c>
      <c r="I4124" s="51">
        <f t="shared" si="470"/>
        <v>0.65713324360699876</v>
      </c>
      <c r="J4124" s="51">
        <f t="shared" ca="1" si="471"/>
        <v>1</v>
      </c>
      <c r="K4124" s="47">
        <f t="shared" si="472"/>
        <v>38.479999999999997</v>
      </c>
      <c r="L4124" s="47">
        <f t="shared" si="473"/>
        <v>39.06</v>
      </c>
      <c r="M4124" s="47">
        <f t="shared" si="474"/>
        <v>38.479999999999997</v>
      </c>
      <c r="N4124" s="47">
        <f t="shared" si="475"/>
        <v>39.06</v>
      </c>
      <c r="O4124" s="48">
        <f t="shared" ca="1" si="476"/>
        <v>317000</v>
      </c>
    </row>
    <row r="4125" spans="1:15" x14ac:dyDescent="0.25">
      <c r="A4125">
        <v>4110</v>
      </c>
      <c r="B4125" s="84">
        <v>35989</v>
      </c>
      <c r="C4125" s="47">
        <v>58.31</v>
      </c>
      <c r="D4125" s="47">
        <v>58.94</v>
      </c>
      <c r="E4125" s="47">
        <v>58.06</v>
      </c>
      <c r="F4125" s="47">
        <v>58.69</v>
      </c>
      <c r="G4125" s="48">
        <v>284400</v>
      </c>
      <c r="H4125" s="47">
        <v>38.57</v>
      </c>
      <c r="I4125" s="51">
        <f t="shared" si="470"/>
        <v>0.65718180269211113</v>
      </c>
      <c r="J4125" s="51">
        <f t="shared" ca="1" si="471"/>
        <v>1</v>
      </c>
      <c r="K4125" s="47">
        <f t="shared" si="472"/>
        <v>38.32</v>
      </c>
      <c r="L4125" s="47">
        <f t="shared" si="473"/>
        <v>38.729999999999997</v>
      </c>
      <c r="M4125" s="47">
        <f t="shared" si="474"/>
        <v>38.159999999999997</v>
      </c>
      <c r="N4125" s="47">
        <f t="shared" si="475"/>
        <v>38.57</v>
      </c>
      <c r="O4125" s="48">
        <f t="shared" ca="1" si="476"/>
        <v>284400</v>
      </c>
    </row>
    <row r="4126" spans="1:15" x14ac:dyDescent="0.25">
      <c r="A4126">
        <v>4111</v>
      </c>
      <c r="B4126" s="84">
        <v>35986</v>
      </c>
      <c r="C4126" s="47">
        <v>59.25</v>
      </c>
      <c r="D4126" s="47">
        <v>59.25</v>
      </c>
      <c r="E4126" s="47">
        <v>58.31</v>
      </c>
      <c r="F4126" s="47">
        <v>58.44</v>
      </c>
      <c r="G4126" s="48">
        <v>261100</v>
      </c>
      <c r="H4126" s="47">
        <v>38.4</v>
      </c>
      <c r="I4126" s="51">
        <f t="shared" si="470"/>
        <v>0.65708418891170428</v>
      </c>
      <c r="J4126" s="51">
        <f t="shared" ca="1" si="471"/>
        <v>1</v>
      </c>
      <c r="K4126" s="47">
        <f t="shared" si="472"/>
        <v>38.93</v>
      </c>
      <c r="L4126" s="47">
        <f t="shared" si="473"/>
        <v>38.93</v>
      </c>
      <c r="M4126" s="47">
        <f t="shared" si="474"/>
        <v>38.31</v>
      </c>
      <c r="N4126" s="47">
        <f t="shared" si="475"/>
        <v>38.4</v>
      </c>
      <c r="O4126" s="48">
        <f t="shared" ca="1" si="476"/>
        <v>261100</v>
      </c>
    </row>
    <row r="4127" spans="1:15" x14ac:dyDescent="0.25">
      <c r="A4127">
        <v>4112</v>
      </c>
      <c r="B4127" s="84">
        <v>35985</v>
      </c>
      <c r="C4127" s="47">
        <v>59.12</v>
      </c>
      <c r="D4127" s="47">
        <v>59.12</v>
      </c>
      <c r="E4127" s="47">
        <v>58.62</v>
      </c>
      <c r="F4127" s="47">
        <v>58.94</v>
      </c>
      <c r="G4127" s="48">
        <v>339900</v>
      </c>
      <c r="H4127" s="47">
        <v>38.729999999999997</v>
      </c>
      <c r="I4127" s="51">
        <f t="shared" si="470"/>
        <v>0.65710892432982693</v>
      </c>
      <c r="J4127" s="51">
        <f t="shared" ca="1" si="471"/>
        <v>1</v>
      </c>
      <c r="K4127" s="47">
        <f t="shared" si="472"/>
        <v>38.85</v>
      </c>
      <c r="L4127" s="47">
        <f t="shared" si="473"/>
        <v>38.85</v>
      </c>
      <c r="M4127" s="47">
        <f t="shared" si="474"/>
        <v>38.520000000000003</v>
      </c>
      <c r="N4127" s="47">
        <f t="shared" si="475"/>
        <v>38.729999999999997</v>
      </c>
      <c r="O4127" s="48">
        <f t="shared" ca="1" si="476"/>
        <v>339900</v>
      </c>
    </row>
    <row r="4128" spans="1:15" x14ac:dyDescent="0.25">
      <c r="A4128">
        <v>4113</v>
      </c>
      <c r="B4128" s="84">
        <v>35984</v>
      </c>
      <c r="C4128" s="47">
        <v>59.44</v>
      </c>
      <c r="D4128" s="47">
        <v>59.56</v>
      </c>
      <c r="E4128" s="47">
        <v>59</v>
      </c>
      <c r="F4128" s="47">
        <v>59.12</v>
      </c>
      <c r="G4128" s="48">
        <v>401800</v>
      </c>
      <c r="H4128" s="47">
        <v>38.85</v>
      </c>
      <c r="I4128" s="51">
        <f t="shared" si="470"/>
        <v>0.65713802435723956</v>
      </c>
      <c r="J4128" s="51">
        <f t="shared" ca="1" si="471"/>
        <v>1</v>
      </c>
      <c r="K4128" s="47">
        <f t="shared" si="472"/>
        <v>39.06</v>
      </c>
      <c r="L4128" s="47">
        <f t="shared" si="473"/>
        <v>39.14</v>
      </c>
      <c r="M4128" s="47">
        <f t="shared" si="474"/>
        <v>38.770000000000003</v>
      </c>
      <c r="N4128" s="47">
        <f t="shared" si="475"/>
        <v>38.85</v>
      </c>
      <c r="O4128" s="48">
        <f t="shared" ca="1" si="476"/>
        <v>401800</v>
      </c>
    </row>
    <row r="4129" spans="1:15" x14ac:dyDescent="0.25">
      <c r="A4129">
        <v>4114</v>
      </c>
      <c r="B4129" s="84">
        <v>35983</v>
      </c>
      <c r="C4129" s="47">
        <v>57.75</v>
      </c>
      <c r="D4129" s="47">
        <v>59.62</v>
      </c>
      <c r="E4129" s="47">
        <v>57.62</v>
      </c>
      <c r="F4129" s="47">
        <v>59.5</v>
      </c>
      <c r="G4129" s="48">
        <v>420700</v>
      </c>
      <c r="H4129" s="47">
        <v>39.1</v>
      </c>
      <c r="I4129" s="51">
        <f t="shared" si="470"/>
        <v>0.65714285714285714</v>
      </c>
      <c r="J4129" s="51">
        <f t="shared" ca="1" si="471"/>
        <v>1</v>
      </c>
      <c r="K4129" s="47">
        <f t="shared" si="472"/>
        <v>37.950000000000003</v>
      </c>
      <c r="L4129" s="47">
        <f t="shared" si="473"/>
        <v>39.18</v>
      </c>
      <c r="M4129" s="47">
        <f t="shared" si="474"/>
        <v>37.86</v>
      </c>
      <c r="N4129" s="47">
        <f t="shared" si="475"/>
        <v>39.1</v>
      </c>
      <c r="O4129" s="48">
        <f t="shared" ca="1" si="476"/>
        <v>420700</v>
      </c>
    </row>
    <row r="4130" spans="1:15" x14ac:dyDescent="0.25">
      <c r="A4130">
        <v>4115</v>
      </c>
      <c r="B4130" s="84">
        <v>35982</v>
      </c>
      <c r="C4130" s="47">
        <v>57.31</v>
      </c>
      <c r="D4130" s="47">
        <v>57.94</v>
      </c>
      <c r="E4130" s="47">
        <v>57.06</v>
      </c>
      <c r="F4130" s="47">
        <v>57.88</v>
      </c>
      <c r="G4130" s="48">
        <v>302900</v>
      </c>
      <c r="H4130" s="47">
        <v>38.03</v>
      </c>
      <c r="I4130" s="51">
        <f t="shared" si="470"/>
        <v>0.65704906703524535</v>
      </c>
      <c r="J4130" s="51">
        <f t="shared" ca="1" si="471"/>
        <v>1</v>
      </c>
      <c r="K4130" s="47">
        <f t="shared" si="472"/>
        <v>37.659999999999997</v>
      </c>
      <c r="L4130" s="47">
        <f t="shared" si="473"/>
        <v>38.07</v>
      </c>
      <c r="M4130" s="47">
        <f t="shared" si="474"/>
        <v>37.49</v>
      </c>
      <c r="N4130" s="47">
        <f t="shared" si="475"/>
        <v>38.03</v>
      </c>
      <c r="O4130" s="48">
        <f t="shared" ca="1" si="476"/>
        <v>302900</v>
      </c>
    </row>
    <row r="4131" spans="1:15" x14ac:dyDescent="0.25">
      <c r="A4131">
        <v>4116</v>
      </c>
      <c r="B4131" s="84">
        <v>35978</v>
      </c>
      <c r="C4131" s="47">
        <v>58.06</v>
      </c>
      <c r="D4131" s="47">
        <v>58.12</v>
      </c>
      <c r="E4131" s="47">
        <v>57.5</v>
      </c>
      <c r="F4131" s="47">
        <v>57.56</v>
      </c>
      <c r="G4131" s="48">
        <v>348700</v>
      </c>
      <c r="H4131" s="47">
        <v>37.83</v>
      </c>
      <c r="I4131" s="51">
        <f t="shared" si="470"/>
        <v>0.65722724113968023</v>
      </c>
      <c r="J4131" s="51">
        <f t="shared" ca="1" si="471"/>
        <v>1</v>
      </c>
      <c r="K4131" s="47">
        <f t="shared" si="472"/>
        <v>38.159999999999997</v>
      </c>
      <c r="L4131" s="47">
        <f t="shared" si="473"/>
        <v>38.200000000000003</v>
      </c>
      <c r="M4131" s="47">
        <f t="shared" si="474"/>
        <v>37.79</v>
      </c>
      <c r="N4131" s="47">
        <f t="shared" si="475"/>
        <v>37.83</v>
      </c>
      <c r="O4131" s="48">
        <f t="shared" ca="1" si="476"/>
        <v>348700</v>
      </c>
    </row>
    <row r="4132" spans="1:15" x14ac:dyDescent="0.25">
      <c r="A4132">
        <v>4117</v>
      </c>
      <c r="B4132" s="84">
        <v>35977</v>
      </c>
      <c r="C4132" s="47">
        <v>59</v>
      </c>
      <c r="D4132" s="47">
        <v>59</v>
      </c>
      <c r="E4132" s="47">
        <v>57.75</v>
      </c>
      <c r="F4132" s="47">
        <v>58.19</v>
      </c>
      <c r="G4132" s="48">
        <v>816500</v>
      </c>
      <c r="H4132" s="47">
        <v>38.24</v>
      </c>
      <c r="I4132" s="51">
        <f t="shared" si="470"/>
        <v>0.65715758721429807</v>
      </c>
      <c r="J4132" s="51">
        <f t="shared" ca="1" si="471"/>
        <v>1</v>
      </c>
      <c r="K4132" s="47">
        <f t="shared" si="472"/>
        <v>38.770000000000003</v>
      </c>
      <c r="L4132" s="47">
        <f t="shared" si="473"/>
        <v>38.770000000000003</v>
      </c>
      <c r="M4132" s="47">
        <f t="shared" si="474"/>
        <v>37.950000000000003</v>
      </c>
      <c r="N4132" s="47">
        <f t="shared" si="475"/>
        <v>38.24</v>
      </c>
      <c r="O4132" s="48">
        <f t="shared" ca="1" si="476"/>
        <v>816500</v>
      </c>
    </row>
    <row r="4133" spans="1:15" x14ac:dyDescent="0.25">
      <c r="A4133">
        <v>4118</v>
      </c>
      <c r="B4133" s="84">
        <v>35976</v>
      </c>
      <c r="C4133" s="47">
        <v>56.62</v>
      </c>
      <c r="D4133" s="47">
        <v>59.25</v>
      </c>
      <c r="E4133" s="47">
        <v>56.56</v>
      </c>
      <c r="F4133" s="47">
        <v>59.12</v>
      </c>
      <c r="G4133" s="48">
        <v>1465500</v>
      </c>
      <c r="H4133" s="47">
        <v>38.85</v>
      </c>
      <c r="I4133" s="51">
        <f t="shared" si="470"/>
        <v>0.65713802435723956</v>
      </c>
      <c r="J4133" s="51">
        <f t="shared" ca="1" si="471"/>
        <v>1</v>
      </c>
      <c r="K4133" s="47">
        <f t="shared" si="472"/>
        <v>37.21</v>
      </c>
      <c r="L4133" s="47">
        <f t="shared" si="473"/>
        <v>38.94</v>
      </c>
      <c r="M4133" s="47">
        <f t="shared" si="474"/>
        <v>37.17</v>
      </c>
      <c r="N4133" s="47">
        <f t="shared" si="475"/>
        <v>38.85</v>
      </c>
      <c r="O4133" s="48">
        <f t="shared" ca="1" si="476"/>
        <v>1465500</v>
      </c>
    </row>
    <row r="4134" spans="1:15" x14ac:dyDescent="0.25">
      <c r="A4134">
        <v>4119</v>
      </c>
      <c r="B4134" s="84">
        <v>35975</v>
      </c>
      <c r="C4134" s="47">
        <v>56.81</v>
      </c>
      <c r="D4134" s="47">
        <v>56.94</v>
      </c>
      <c r="E4134" s="47">
        <v>56.38</v>
      </c>
      <c r="F4134" s="47">
        <v>56.94</v>
      </c>
      <c r="G4134" s="48">
        <v>684700</v>
      </c>
      <c r="H4134" s="47">
        <v>37.28</v>
      </c>
      <c r="I4134" s="51">
        <f t="shared" si="470"/>
        <v>0.65472427116262732</v>
      </c>
      <c r="J4134" s="51">
        <f t="shared" ca="1" si="471"/>
        <v>1</v>
      </c>
      <c r="K4134" s="47">
        <f t="shared" si="472"/>
        <v>37.19</v>
      </c>
      <c r="L4134" s="47">
        <f t="shared" si="473"/>
        <v>37.28</v>
      </c>
      <c r="M4134" s="47">
        <f t="shared" si="474"/>
        <v>36.909999999999997</v>
      </c>
      <c r="N4134" s="47">
        <f t="shared" si="475"/>
        <v>37.28</v>
      </c>
      <c r="O4134" s="48">
        <f t="shared" ca="1" si="476"/>
        <v>684700</v>
      </c>
    </row>
    <row r="4135" spans="1:15" x14ac:dyDescent="0.25">
      <c r="A4135">
        <v>4120</v>
      </c>
      <c r="B4135" s="84">
        <v>35972</v>
      </c>
      <c r="C4135" s="47">
        <v>55.19</v>
      </c>
      <c r="D4135" s="47">
        <v>56.94</v>
      </c>
      <c r="E4135" s="47">
        <v>55.19</v>
      </c>
      <c r="F4135" s="47">
        <v>56.88</v>
      </c>
      <c r="G4135" s="48">
        <v>398200</v>
      </c>
      <c r="H4135" s="47">
        <v>37.24</v>
      </c>
      <c r="I4135" s="51">
        <f t="shared" si="470"/>
        <v>0.65471167369901551</v>
      </c>
      <c r="J4135" s="51">
        <f t="shared" ca="1" si="471"/>
        <v>1</v>
      </c>
      <c r="K4135" s="47">
        <f t="shared" si="472"/>
        <v>36.130000000000003</v>
      </c>
      <c r="L4135" s="47">
        <f t="shared" si="473"/>
        <v>37.28</v>
      </c>
      <c r="M4135" s="47">
        <f t="shared" si="474"/>
        <v>36.130000000000003</v>
      </c>
      <c r="N4135" s="47">
        <f t="shared" si="475"/>
        <v>37.24</v>
      </c>
      <c r="O4135" s="48">
        <f t="shared" ca="1" si="476"/>
        <v>398200</v>
      </c>
    </row>
    <row r="4136" spans="1:15" x14ac:dyDescent="0.25">
      <c r="A4136">
        <v>4121</v>
      </c>
      <c r="B4136" s="84">
        <v>35971</v>
      </c>
      <c r="C4136" s="47">
        <v>55.62</v>
      </c>
      <c r="D4136" s="47">
        <v>55.62</v>
      </c>
      <c r="E4136" s="47">
        <v>54.81</v>
      </c>
      <c r="F4136" s="47">
        <v>54.94</v>
      </c>
      <c r="G4136" s="48">
        <v>685600</v>
      </c>
      <c r="H4136" s="47">
        <v>35.979999999999997</v>
      </c>
      <c r="I4136" s="51">
        <f t="shared" si="470"/>
        <v>0.65489625045504185</v>
      </c>
      <c r="J4136" s="51">
        <f t="shared" ca="1" si="471"/>
        <v>1</v>
      </c>
      <c r="K4136" s="47">
        <f t="shared" si="472"/>
        <v>36.43</v>
      </c>
      <c r="L4136" s="47">
        <f t="shared" si="473"/>
        <v>36.43</v>
      </c>
      <c r="M4136" s="47">
        <f t="shared" si="474"/>
        <v>35.89</v>
      </c>
      <c r="N4136" s="47">
        <f t="shared" si="475"/>
        <v>35.979999999999997</v>
      </c>
      <c r="O4136" s="48">
        <f t="shared" ca="1" si="476"/>
        <v>685600</v>
      </c>
    </row>
    <row r="4137" spans="1:15" x14ac:dyDescent="0.25">
      <c r="A4137">
        <v>4122</v>
      </c>
      <c r="B4137" s="84">
        <v>35970</v>
      </c>
      <c r="C4137" s="47">
        <v>56.19</v>
      </c>
      <c r="D4137" s="47">
        <v>56.19</v>
      </c>
      <c r="E4137" s="47">
        <v>55.62</v>
      </c>
      <c r="F4137" s="47">
        <v>55.75</v>
      </c>
      <c r="G4137" s="48">
        <v>709400</v>
      </c>
      <c r="H4137" s="47">
        <v>36.51</v>
      </c>
      <c r="I4137" s="51">
        <f t="shared" si="470"/>
        <v>0.65488789237668155</v>
      </c>
      <c r="J4137" s="51">
        <f t="shared" ca="1" si="471"/>
        <v>1</v>
      </c>
      <c r="K4137" s="47">
        <f t="shared" si="472"/>
        <v>36.799999999999997</v>
      </c>
      <c r="L4137" s="47">
        <f t="shared" si="473"/>
        <v>36.799999999999997</v>
      </c>
      <c r="M4137" s="47">
        <f t="shared" si="474"/>
        <v>36.42</v>
      </c>
      <c r="N4137" s="47">
        <f t="shared" si="475"/>
        <v>36.51</v>
      </c>
      <c r="O4137" s="48">
        <f t="shared" ca="1" si="476"/>
        <v>709400</v>
      </c>
    </row>
    <row r="4138" spans="1:15" x14ac:dyDescent="0.25">
      <c r="A4138">
        <v>4123</v>
      </c>
      <c r="B4138" s="84">
        <v>35969</v>
      </c>
      <c r="C4138" s="47">
        <v>56.62</v>
      </c>
      <c r="D4138" s="47">
        <v>56.88</v>
      </c>
      <c r="E4138" s="47">
        <v>56.19</v>
      </c>
      <c r="F4138" s="47">
        <v>56.31</v>
      </c>
      <c r="G4138" s="48">
        <v>947500</v>
      </c>
      <c r="H4138" s="47">
        <v>36.880000000000003</v>
      </c>
      <c r="I4138" s="51">
        <f t="shared" si="470"/>
        <v>0.65494583555318775</v>
      </c>
      <c r="J4138" s="51">
        <f t="shared" ca="1" si="471"/>
        <v>1</v>
      </c>
      <c r="K4138" s="47">
        <f t="shared" si="472"/>
        <v>37.08</v>
      </c>
      <c r="L4138" s="47">
        <f t="shared" si="473"/>
        <v>37.25</v>
      </c>
      <c r="M4138" s="47">
        <f t="shared" si="474"/>
        <v>36.799999999999997</v>
      </c>
      <c r="N4138" s="47">
        <f t="shared" si="475"/>
        <v>36.880000000000003</v>
      </c>
      <c r="O4138" s="48">
        <f t="shared" ca="1" si="476"/>
        <v>947500</v>
      </c>
    </row>
    <row r="4139" spans="1:15" x14ac:dyDescent="0.25">
      <c r="A4139">
        <v>4124</v>
      </c>
      <c r="B4139" s="84">
        <v>35968</v>
      </c>
      <c r="C4139" s="47">
        <v>56.56</v>
      </c>
      <c r="D4139" s="47">
        <v>57</v>
      </c>
      <c r="E4139" s="47">
        <v>56.5</v>
      </c>
      <c r="F4139" s="47">
        <v>56.75</v>
      </c>
      <c r="G4139" s="48">
        <v>591100</v>
      </c>
      <c r="H4139" s="47">
        <v>37.159999999999997</v>
      </c>
      <c r="I4139" s="51">
        <f t="shared" si="470"/>
        <v>0.65480176211453733</v>
      </c>
      <c r="J4139" s="51">
        <f t="shared" ca="1" si="471"/>
        <v>1</v>
      </c>
      <c r="K4139" s="47">
        <f t="shared" si="472"/>
        <v>37.04</v>
      </c>
      <c r="L4139" s="47">
        <f t="shared" si="473"/>
        <v>37.32</v>
      </c>
      <c r="M4139" s="47">
        <f t="shared" si="474"/>
        <v>37</v>
      </c>
      <c r="N4139" s="47">
        <f t="shared" si="475"/>
        <v>37.159999999999997</v>
      </c>
      <c r="O4139" s="48">
        <f t="shared" ca="1" si="476"/>
        <v>591100</v>
      </c>
    </row>
    <row r="4140" spans="1:15" x14ac:dyDescent="0.25">
      <c r="A4140">
        <v>4125</v>
      </c>
      <c r="B4140" s="84">
        <v>35965</v>
      </c>
      <c r="C4140" s="47">
        <v>55.56</v>
      </c>
      <c r="D4140" s="47">
        <v>57.31</v>
      </c>
      <c r="E4140" s="47">
        <v>55.5</v>
      </c>
      <c r="F4140" s="47">
        <v>56.62</v>
      </c>
      <c r="G4140" s="48">
        <v>1206500</v>
      </c>
      <c r="H4140" s="47">
        <v>37.08</v>
      </c>
      <c r="I4140" s="51">
        <f t="shared" si="470"/>
        <v>0.65489226421759095</v>
      </c>
      <c r="J4140" s="51">
        <f t="shared" ca="1" si="471"/>
        <v>1</v>
      </c>
      <c r="K4140" s="47">
        <f t="shared" si="472"/>
        <v>36.39</v>
      </c>
      <c r="L4140" s="47">
        <f t="shared" si="473"/>
        <v>37.53</v>
      </c>
      <c r="M4140" s="47">
        <f t="shared" si="474"/>
        <v>36.35</v>
      </c>
      <c r="N4140" s="47">
        <f t="shared" si="475"/>
        <v>37.08</v>
      </c>
      <c r="O4140" s="48">
        <f t="shared" ca="1" si="476"/>
        <v>1206500</v>
      </c>
    </row>
    <row r="4141" spans="1:15" x14ac:dyDescent="0.25">
      <c r="A4141">
        <v>4126</v>
      </c>
      <c r="B4141" s="84">
        <v>35964</v>
      </c>
      <c r="C4141" s="47">
        <v>54.75</v>
      </c>
      <c r="D4141" s="47">
        <v>55.75</v>
      </c>
      <c r="E4141" s="47">
        <v>54.62</v>
      </c>
      <c r="F4141" s="47">
        <v>55.75</v>
      </c>
      <c r="G4141" s="48">
        <v>2032100</v>
      </c>
      <c r="H4141" s="47">
        <v>36.51</v>
      </c>
      <c r="I4141" s="51">
        <f t="shared" si="470"/>
        <v>0.65488789237668155</v>
      </c>
      <c r="J4141" s="51">
        <f t="shared" ca="1" si="471"/>
        <v>1</v>
      </c>
      <c r="K4141" s="47">
        <f t="shared" si="472"/>
        <v>35.86</v>
      </c>
      <c r="L4141" s="47">
        <f t="shared" si="473"/>
        <v>36.51</v>
      </c>
      <c r="M4141" s="47">
        <f t="shared" si="474"/>
        <v>35.770000000000003</v>
      </c>
      <c r="N4141" s="47">
        <f t="shared" si="475"/>
        <v>36.51</v>
      </c>
      <c r="O4141" s="48">
        <f t="shared" ca="1" si="476"/>
        <v>2032100</v>
      </c>
    </row>
    <row r="4142" spans="1:15" x14ac:dyDescent="0.25">
      <c r="A4142">
        <v>4127</v>
      </c>
      <c r="B4142" s="84">
        <v>35963</v>
      </c>
      <c r="C4142" s="47">
        <v>54</v>
      </c>
      <c r="D4142" s="47">
        <v>55.06</v>
      </c>
      <c r="E4142" s="47">
        <v>53.88</v>
      </c>
      <c r="F4142" s="47">
        <v>54.19</v>
      </c>
      <c r="G4142" s="48">
        <v>1384900</v>
      </c>
      <c r="H4142" s="47">
        <v>35.479999999999997</v>
      </c>
      <c r="I4142" s="51">
        <f t="shared" si="470"/>
        <v>0.65473334563572616</v>
      </c>
      <c r="J4142" s="51">
        <f t="shared" ca="1" si="471"/>
        <v>1</v>
      </c>
      <c r="K4142" s="47">
        <f t="shared" si="472"/>
        <v>35.36</v>
      </c>
      <c r="L4142" s="47">
        <f t="shared" si="473"/>
        <v>36.049999999999997</v>
      </c>
      <c r="M4142" s="47">
        <f t="shared" si="474"/>
        <v>35.28</v>
      </c>
      <c r="N4142" s="47">
        <f t="shared" si="475"/>
        <v>35.479999999999997</v>
      </c>
      <c r="O4142" s="48">
        <f t="shared" ca="1" si="476"/>
        <v>1384900</v>
      </c>
    </row>
    <row r="4143" spans="1:15" x14ac:dyDescent="0.25">
      <c r="A4143">
        <v>4128</v>
      </c>
      <c r="B4143" s="84">
        <v>35962</v>
      </c>
      <c r="C4143" s="47">
        <v>52.94</v>
      </c>
      <c r="D4143" s="47">
        <v>52.94</v>
      </c>
      <c r="E4143" s="47">
        <v>51.44</v>
      </c>
      <c r="F4143" s="47">
        <v>52</v>
      </c>
      <c r="G4143" s="48">
        <v>780900</v>
      </c>
      <c r="H4143" s="47">
        <v>34.049999999999997</v>
      </c>
      <c r="I4143" s="51">
        <f t="shared" si="470"/>
        <v>0.6548076923076922</v>
      </c>
      <c r="J4143" s="51">
        <f t="shared" ca="1" si="471"/>
        <v>1</v>
      </c>
      <c r="K4143" s="47">
        <f t="shared" si="472"/>
        <v>34.67</v>
      </c>
      <c r="L4143" s="47">
        <f t="shared" si="473"/>
        <v>34.67</v>
      </c>
      <c r="M4143" s="47">
        <f t="shared" si="474"/>
        <v>33.68</v>
      </c>
      <c r="N4143" s="47">
        <f t="shared" si="475"/>
        <v>34.049999999999997</v>
      </c>
      <c r="O4143" s="48">
        <f t="shared" ca="1" si="476"/>
        <v>780900</v>
      </c>
    </row>
    <row r="4144" spans="1:15" x14ac:dyDescent="0.25">
      <c r="A4144">
        <v>4129</v>
      </c>
      <c r="B4144" s="84">
        <v>35961</v>
      </c>
      <c r="C4144" s="47">
        <v>54.69</v>
      </c>
      <c r="D4144" s="47">
        <v>54.75</v>
      </c>
      <c r="E4144" s="47">
        <v>52.75</v>
      </c>
      <c r="F4144" s="47">
        <v>52.81</v>
      </c>
      <c r="G4144" s="48">
        <v>620200</v>
      </c>
      <c r="H4144" s="47">
        <v>34.58</v>
      </c>
      <c r="I4144" s="51">
        <f t="shared" si="470"/>
        <v>0.65480022722969133</v>
      </c>
      <c r="J4144" s="51">
        <f t="shared" ca="1" si="471"/>
        <v>1</v>
      </c>
      <c r="K4144" s="47">
        <f t="shared" si="472"/>
        <v>35.81</v>
      </c>
      <c r="L4144" s="47">
        <f t="shared" si="473"/>
        <v>35.85</v>
      </c>
      <c r="M4144" s="47">
        <f t="shared" si="474"/>
        <v>34.54</v>
      </c>
      <c r="N4144" s="47">
        <f t="shared" si="475"/>
        <v>34.58</v>
      </c>
      <c r="O4144" s="48">
        <f t="shared" ca="1" si="476"/>
        <v>620200</v>
      </c>
    </row>
    <row r="4145" spans="1:15" x14ac:dyDescent="0.25">
      <c r="A4145">
        <v>4130</v>
      </c>
      <c r="B4145" s="84">
        <v>35958</v>
      </c>
      <c r="C4145" s="47">
        <v>54.81</v>
      </c>
      <c r="D4145" s="47">
        <v>55.12</v>
      </c>
      <c r="E4145" s="47">
        <v>54.25</v>
      </c>
      <c r="F4145" s="47">
        <v>54.62</v>
      </c>
      <c r="G4145" s="48">
        <v>324500</v>
      </c>
      <c r="H4145" s="47">
        <v>35.770000000000003</v>
      </c>
      <c r="I4145" s="51">
        <f t="shared" si="470"/>
        <v>0.6548883192969609</v>
      </c>
      <c r="J4145" s="51">
        <f t="shared" ca="1" si="471"/>
        <v>1</v>
      </c>
      <c r="K4145" s="47">
        <f t="shared" si="472"/>
        <v>35.89</v>
      </c>
      <c r="L4145" s="47">
        <f t="shared" si="473"/>
        <v>36.1</v>
      </c>
      <c r="M4145" s="47">
        <f t="shared" si="474"/>
        <v>35.53</v>
      </c>
      <c r="N4145" s="47">
        <f t="shared" si="475"/>
        <v>35.770000000000003</v>
      </c>
      <c r="O4145" s="48">
        <f t="shared" ca="1" si="476"/>
        <v>324500</v>
      </c>
    </row>
    <row r="4146" spans="1:15" x14ac:dyDescent="0.25">
      <c r="A4146">
        <v>4131</v>
      </c>
      <c r="B4146" s="84">
        <v>35957</v>
      </c>
      <c r="C4146" s="47">
        <v>55.12</v>
      </c>
      <c r="D4146" s="47">
        <v>55.38</v>
      </c>
      <c r="E4146" s="47">
        <v>54.5</v>
      </c>
      <c r="F4146" s="47">
        <v>54.81</v>
      </c>
      <c r="G4146" s="48">
        <v>428500</v>
      </c>
      <c r="H4146" s="47">
        <v>35.89</v>
      </c>
      <c r="I4146" s="51">
        <f t="shared" si="470"/>
        <v>0.65480751687648242</v>
      </c>
      <c r="J4146" s="51">
        <f t="shared" ca="1" si="471"/>
        <v>1</v>
      </c>
      <c r="K4146" s="47">
        <f t="shared" si="472"/>
        <v>36.090000000000003</v>
      </c>
      <c r="L4146" s="47">
        <f t="shared" si="473"/>
        <v>36.26</v>
      </c>
      <c r="M4146" s="47">
        <f t="shared" si="474"/>
        <v>35.69</v>
      </c>
      <c r="N4146" s="47">
        <f t="shared" si="475"/>
        <v>35.89</v>
      </c>
      <c r="O4146" s="48">
        <f t="shared" ca="1" si="476"/>
        <v>428500</v>
      </c>
    </row>
    <row r="4147" spans="1:15" x14ac:dyDescent="0.25">
      <c r="A4147">
        <v>4132</v>
      </c>
      <c r="B4147" s="84">
        <v>35956</v>
      </c>
      <c r="C4147" s="47">
        <v>55.44</v>
      </c>
      <c r="D4147" s="47">
        <v>55.44</v>
      </c>
      <c r="E4147" s="47">
        <v>54.88</v>
      </c>
      <c r="F4147" s="47">
        <v>55.12</v>
      </c>
      <c r="G4147" s="48">
        <v>402000</v>
      </c>
      <c r="H4147" s="47">
        <v>36.1</v>
      </c>
      <c r="I4147" s="51">
        <f t="shared" si="470"/>
        <v>0.65493468795355592</v>
      </c>
      <c r="J4147" s="51">
        <f t="shared" ca="1" si="471"/>
        <v>1</v>
      </c>
      <c r="K4147" s="47">
        <f t="shared" si="472"/>
        <v>36.31</v>
      </c>
      <c r="L4147" s="47">
        <f t="shared" si="473"/>
        <v>36.31</v>
      </c>
      <c r="M4147" s="47">
        <f t="shared" si="474"/>
        <v>35.94</v>
      </c>
      <c r="N4147" s="47">
        <f t="shared" si="475"/>
        <v>36.1</v>
      </c>
      <c r="O4147" s="48">
        <f t="shared" ca="1" si="476"/>
        <v>402000</v>
      </c>
    </row>
    <row r="4148" spans="1:15" x14ac:dyDescent="0.25">
      <c r="A4148">
        <v>4133</v>
      </c>
      <c r="B4148" s="84">
        <v>35955</v>
      </c>
      <c r="C4148" s="47">
        <v>54.69</v>
      </c>
      <c r="D4148" s="47">
        <v>55.81</v>
      </c>
      <c r="E4148" s="47">
        <v>54.69</v>
      </c>
      <c r="F4148" s="47">
        <v>55.62</v>
      </c>
      <c r="G4148" s="48">
        <v>561500</v>
      </c>
      <c r="H4148" s="47">
        <v>36.43</v>
      </c>
      <c r="I4148" s="51">
        <f t="shared" si="470"/>
        <v>0.65498022294138802</v>
      </c>
      <c r="J4148" s="51">
        <f t="shared" ca="1" si="471"/>
        <v>1</v>
      </c>
      <c r="K4148" s="47">
        <f t="shared" si="472"/>
        <v>35.82</v>
      </c>
      <c r="L4148" s="47">
        <f t="shared" si="473"/>
        <v>36.549999999999997</v>
      </c>
      <c r="M4148" s="47">
        <f t="shared" si="474"/>
        <v>35.82</v>
      </c>
      <c r="N4148" s="47">
        <f t="shared" si="475"/>
        <v>36.43</v>
      </c>
      <c r="O4148" s="48">
        <f t="shared" ca="1" si="476"/>
        <v>561500</v>
      </c>
    </row>
    <row r="4149" spans="1:15" x14ac:dyDescent="0.25">
      <c r="A4149">
        <v>4134</v>
      </c>
      <c r="B4149" s="84">
        <v>35954</v>
      </c>
      <c r="C4149" s="47">
        <v>53.81</v>
      </c>
      <c r="D4149" s="47">
        <v>55</v>
      </c>
      <c r="E4149" s="47">
        <v>53.75</v>
      </c>
      <c r="F4149" s="47">
        <v>54.81</v>
      </c>
      <c r="G4149" s="48">
        <v>462800</v>
      </c>
      <c r="H4149" s="47">
        <v>35.89</v>
      </c>
      <c r="I4149" s="51">
        <f t="shared" si="470"/>
        <v>0.65480751687648242</v>
      </c>
      <c r="J4149" s="51">
        <f t="shared" ca="1" si="471"/>
        <v>1</v>
      </c>
      <c r="K4149" s="47">
        <f t="shared" si="472"/>
        <v>35.24</v>
      </c>
      <c r="L4149" s="47">
        <f t="shared" si="473"/>
        <v>36.01</v>
      </c>
      <c r="M4149" s="47">
        <f t="shared" si="474"/>
        <v>35.200000000000003</v>
      </c>
      <c r="N4149" s="47">
        <f t="shared" si="475"/>
        <v>35.89</v>
      </c>
      <c r="O4149" s="48">
        <f t="shared" ca="1" si="476"/>
        <v>462800</v>
      </c>
    </row>
    <row r="4150" spans="1:15" x14ac:dyDescent="0.25">
      <c r="A4150">
        <v>4135</v>
      </c>
      <c r="B4150" s="84">
        <v>35951</v>
      </c>
      <c r="C4150" s="47">
        <v>52.44</v>
      </c>
      <c r="D4150" s="47">
        <v>53.62</v>
      </c>
      <c r="E4150" s="47">
        <v>52.44</v>
      </c>
      <c r="F4150" s="47">
        <v>53.56</v>
      </c>
      <c r="G4150" s="48">
        <v>661500</v>
      </c>
      <c r="H4150" s="47">
        <v>35.07</v>
      </c>
      <c r="I4150" s="51">
        <f t="shared" si="470"/>
        <v>0.65477968633308437</v>
      </c>
      <c r="J4150" s="51">
        <f t="shared" ca="1" si="471"/>
        <v>1</v>
      </c>
      <c r="K4150" s="47">
        <f t="shared" si="472"/>
        <v>34.340000000000003</v>
      </c>
      <c r="L4150" s="47">
        <f t="shared" si="473"/>
        <v>35.11</v>
      </c>
      <c r="M4150" s="47">
        <f t="shared" si="474"/>
        <v>34.340000000000003</v>
      </c>
      <c r="N4150" s="47">
        <f t="shared" si="475"/>
        <v>35.07</v>
      </c>
      <c r="O4150" s="48">
        <f t="shared" ca="1" si="476"/>
        <v>661500</v>
      </c>
    </row>
    <row r="4151" spans="1:15" x14ac:dyDescent="0.25">
      <c r="A4151">
        <v>4136</v>
      </c>
      <c r="B4151" s="84">
        <v>35950</v>
      </c>
      <c r="C4151" s="47">
        <v>52.75</v>
      </c>
      <c r="D4151" s="47">
        <v>52.88</v>
      </c>
      <c r="E4151" s="47">
        <v>52.12</v>
      </c>
      <c r="F4151" s="47">
        <v>52.44</v>
      </c>
      <c r="G4151" s="48">
        <v>528900</v>
      </c>
      <c r="H4151" s="47">
        <v>34.340000000000003</v>
      </c>
      <c r="I4151" s="51">
        <f t="shared" si="470"/>
        <v>0.65484363081617092</v>
      </c>
      <c r="J4151" s="51">
        <f t="shared" ca="1" si="471"/>
        <v>1</v>
      </c>
      <c r="K4151" s="47">
        <f t="shared" si="472"/>
        <v>34.54</v>
      </c>
      <c r="L4151" s="47">
        <f t="shared" si="473"/>
        <v>34.630000000000003</v>
      </c>
      <c r="M4151" s="47">
        <f t="shared" si="474"/>
        <v>34.130000000000003</v>
      </c>
      <c r="N4151" s="47">
        <f t="shared" si="475"/>
        <v>34.340000000000003</v>
      </c>
      <c r="O4151" s="48">
        <f t="shared" ca="1" si="476"/>
        <v>528900</v>
      </c>
    </row>
    <row r="4152" spans="1:15" x14ac:dyDescent="0.25">
      <c r="A4152">
        <v>4137</v>
      </c>
      <c r="B4152" s="84">
        <v>35949</v>
      </c>
      <c r="C4152" s="47">
        <v>53.19</v>
      </c>
      <c r="D4152" s="47">
        <v>53.38</v>
      </c>
      <c r="E4152" s="47">
        <v>52.25</v>
      </c>
      <c r="F4152" s="47">
        <v>52.5</v>
      </c>
      <c r="G4152" s="48">
        <v>678600</v>
      </c>
      <c r="H4152" s="47">
        <v>34.380000000000003</v>
      </c>
      <c r="I4152" s="51">
        <f t="shared" si="470"/>
        <v>0.65485714285714292</v>
      </c>
      <c r="J4152" s="51">
        <f t="shared" ca="1" si="471"/>
        <v>1</v>
      </c>
      <c r="K4152" s="47">
        <f t="shared" si="472"/>
        <v>34.83</v>
      </c>
      <c r="L4152" s="47">
        <f t="shared" si="473"/>
        <v>34.96</v>
      </c>
      <c r="M4152" s="47">
        <f t="shared" si="474"/>
        <v>34.22</v>
      </c>
      <c r="N4152" s="47">
        <f t="shared" si="475"/>
        <v>34.380000000000003</v>
      </c>
      <c r="O4152" s="48">
        <f t="shared" ca="1" si="476"/>
        <v>678600</v>
      </c>
    </row>
    <row r="4153" spans="1:15" x14ac:dyDescent="0.25">
      <c r="A4153">
        <v>4138</v>
      </c>
      <c r="B4153" s="84">
        <v>35948</v>
      </c>
      <c r="C4153" s="47">
        <v>53.75</v>
      </c>
      <c r="D4153" s="47">
        <v>53.88</v>
      </c>
      <c r="E4153" s="47">
        <v>52.44</v>
      </c>
      <c r="F4153" s="47">
        <v>52.81</v>
      </c>
      <c r="G4153" s="48">
        <v>1279000</v>
      </c>
      <c r="H4153" s="47">
        <v>34.58</v>
      </c>
      <c r="I4153" s="51">
        <f t="shared" si="470"/>
        <v>0.65480022722969133</v>
      </c>
      <c r="J4153" s="51">
        <f t="shared" ca="1" si="471"/>
        <v>1</v>
      </c>
      <c r="K4153" s="47">
        <f t="shared" si="472"/>
        <v>35.200000000000003</v>
      </c>
      <c r="L4153" s="47">
        <f t="shared" si="473"/>
        <v>35.28</v>
      </c>
      <c r="M4153" s="47">
        <f t="shared" si="474"/>
        <v>34.340000000000003</v>
      </c>
      <c r="N4153" s="47">
        <f t="shared" si="475"/>
        <v>34.58</v>
      </c>
      <c r="O4153" s="48">
        <f t="shared" ca="1" si="476"/>
        <v>1279000</v>
      </c>
    </row>
    <row r="4154" spans="1:15" x14ac:dyDescent="0.25">
      <c r="A4154">
        <v>4139</v>
      </c>
      <c r="B4154" s="84">
        <v>35947</v>
      </c>
      <c r="C4154" s="47">
        <v>54.75</v>
      </c>
      <c r="D4154" s="47">
        <v>54.75</v>
      </c>
      <c r="E4154" s="47">
        <v>53.38</v>
      </c>
      <c r="F4154" s="47">
        <v>53.75</v>
      </c>
      <c r="G4154" s="48">
        <v>657400</v>
      </c>
      <c r="H4154" s="47">
        <v>35.200000000000003</v>
      </c>
      <c r="I4154" s="51">
        <f t="shared" si="470"/>
        <v>0.65488372093023262</v>
      </c>
      <c r="J4154" s="51">
        <f t="shared" ca="1" si="471"/>
        <v>1</v>
      </c>
      <c r="K4154" s="47">
        <f t="shared" si="472"/>
        <v>35.85</v>
      </c>
      <c r="L4154" s="47">
        <f t="shared" si="473"/>
        <v>35.85</v>
      </c>
      <c r="M4154" s="47">
        <f t="shared" si="474"/>
        <v>34.96</v>
      </c>
      <c r="N4154" s="47">
        <f t="shared" si="475"/>
        <v>35.200000000000003</v>
      </c>
      <c r="O4154" s="48">
        <f t="shared" ca="1" si="476"/>
        <v>657400</v>
      </c>
    </row>
    <row r="4155" spans="1:15" x14ac:dyDescent="0.25">
      <c r="A4155">
        <v>4140</v>
      </c>
      <c r="B4155" s="84">
        <v>35944</v>
      </c>
      <c r="C4155" s="47">
        <v>55.31</v>
      </c>
      <c r="D4155" s="47">
        <v>55.31</v>
      </c>
      <c r="E4155" s="47">
        <v>54.31</v>
      </c>
      <c r="F4155" s="47">
        <v>54.69</v>
      </c>
      <c r="G4155" s="48">
        <v>867600</v>
      </c>
      <c r="H4155" s="47">
        <v>35.81</v>
      </c>
      <c r="I4155" s="51">
        <f t="shared" si="470"/>
        <v>0.65478149570305366</v>
      </c>
      <c r="J4155" s="51">
        <f t="shared" ca="1" si="471"/>
        <v>1</v>
      </c>
      <c r="K4155" s="47">
        <f t="shared" si="472"/>
        <v>36.22</v>
      </c>
      <c r="L4155" s="47">
        <f t="shared" si="473"/>
        <v>36.22</v>
      </c>
      <c r="M4155" s="47">
        <f t="shared" si="474"/>
        <v>35.56</v>
      </c>
      <c r="N4155" s="47">
        <f t="shared" si="475"/>
        <v>35.81</v>
      </c>
      <c r="O4155" s="48">
        <f t="shared" ca="1" si="476"/>
        <v>867600</v>
      </c>
    </row>
    <row r="4156" spans="1:15" x14ac:dyDescent="0.25">
      <c r="A4156">
        <v>4141</v>
      </c>
      <c r="B4156" s="84">
        <v>35943</v>
      </c>
      <c r="C4156" s="47">
        <v>55.69</v>
      </c>
      <c r="D4156" s="47">
        <v>55.75</v>
      </c>
      <c r="E4156" s="47">
        <v>55.06</v>
      </c>
      <c r="F4156" s="47">
        <v>55.5</v>
      </c>
      <c r="G4156" s="48">
        <v>907900</v>
      </c>
      <c r="H4156" s="47">
        <v>36.340000000000003</v>
      </c>
      <c r="I4156" s="51">
        <f t="shared" si="470"/>
        <v>0.65477477477477486</v>
      </c>
      <c r="J4156" s="51">
        <f t="shared" ca="1" si="471"/>
        <v>1</v>
      </c>
      <c r="K4156" s="47">
        <f t="shared" si="472"/>
        <v>36.46</v>
      </c>
      <c r="L4156" s="47">
        <f t="shared" si="473"/>
        <v>36.5</v>
      </c>
      <c r="M4156" s="47">
        <f t="shared" si="474"/>
        <v>36.049999999999997</v>
      </c>
      <c r="N4156" s="47">
        <f t="shared" si="475"/>
        <v>36.340000000000003</v>
      </c>
      <c r="O4156" s="48">
        <f t="shared" ca="1" si="476"/>
        <v>907900</v>
      </c>
    </row>
    <row r="4157" spans="1:15" x14ac:dyDescent="0.25">
      <c r="A4157">
        <v>4142</v>
      </c>
      <c r="B4157" s="84">
        <v>35942</v>
      </c>
      <c r="C4157" s="47">
        <v>55.88</v>
      </c>
      <c r="D4157" s="47">
        <v>55.94</v>
      </c>
      <c r="E4157" s="47">
        <v>55.25</v>
      </c>
      <c r="F4157" s="47">
        <v>55.75</v>
      </c>
      <c r="G4157" s="48">
        <v>723300</v>
      </c>
      <c r="H4157" s="47">
        <v>36.51</v>
      </c>
      <c r="I4157" s="51">
        <f t="shared" si="470"/>
        <v>0.65488789237668155</v>
      </c>
      <c r="J4157" s="51">
        <f t="shared" ca="1" si="471"/>
        <v>1</v>
      </c>
      <c r="K4157" s="47">
        <f t="shared" si="472"/>
        <v>36.6</v>
      </c>
      <c r="L4157" s="47">
        <f t="shared" si="473"/>
        <v>36.630000000000003</v>
      </c>
      <c r="M4157" s="47">
        <f t="shared" si="474"/>
        <v>36.18</v>
      </c>
      <c r="N4157" s="47">
        <f t="shared" si="475"/>
        <v>36.51</v>
      </c>
      <c r="O4157" s="48">
        <f t="shared" ca="1" si="476"/>
        <v>723300</v>
      </c>
    </row>
    <row r="4158" spans="1:15" x14ac:dyDescent="0.25">
      <c r="A4158">
        <v>4143</v>
      </c>
      <c r="B4158" s="84">
        <v>35941</v>
      </c>
      <c r="C4158" s="47">
        <v>56.81</v>
      </c>
      <c r="D4158" s="47">
        <v>56.81</v>
      </c>
      <c r="E4158" s="47">
        <v>56.06</v>
      </c>
      <c r="F4158" s="47">
        <v>56.12</v>
      </c>
      <c r="G4158" s="48">
        <v>716100</v>
      </c>
      <c r="H4158" s="47">
        <v>36.75</v>
      </c>
      <c r="I4158" s="51">
        <f t="shared" si="470"/>
        <v>0.6548467569493942</v>
      </c>
      <c r="J4158" s="51">
        <f t="shared" ca="1" si="471"/>
        <v>1</v>
      </c>
      <c r="K4158" s="47">
        <f t="shared" si="472"/>
        <v>37.200000000000003</v>
      </c>
      <c r="L4158" s="47">
        <f t="shared" si="473"/>
        <v>37.200000000000003</v>
      </c>
      <c r="M4158" s="47">
        <f t="shared" si="474"/>
        <v>36.71</v>
      </c>
      <c r="N4158" s="47">
        <f t="shared" si="475"/>
        <v>36.75</v>
      </c>
      <c r="O4158" s="48">
        <f t="shared" ca="1" si="476"/>
        <v>716100</v>
      </c>
    </row>
    <row r="4159" spans="1:15" x14ac:dyDescent="0.25">
      <c r="A4159">
        <v>4144</v>
      </c>
      <c r="B4159" s="84">
        <v>35937</v>
      </c>
      <c r="C4159" s="47">
        <v>57.12</v>
      </c>
      <c r="D4159" s="47">
        <v>57.12</v>
      </c>
      <c r="E4159" s="47">
        <v>56.69</v>
      </c>
      <c r="F4159" s="47">
        <v>56.81</v>
      </c>
      <c r="G4159" s="48">
        <v>484700</v>
      </c>
      <c r="H4159" s="47">
        <v>37.200000000000003</v>
      </c>
      <c r="I4159" s="51">
        <f t="shared" si="470"/>
        <v>0.65481429325822926</v>
      </c>
      <c r="J4159" s="51">
        <f t="shared" ca="1" si="471"/>
        <v>1</v>
      </c>
      <c r="K4159" s="47">
        <f t="shared" si="472"/>
        <v>37.4</v>
      </c>
      <c r="L4159" s="47">
        <f t="shared" si="473"/>
        <v>37.4</v>
      </c>
      <c r="M4159" s="47">
        <f t="shared" si="474"/>
        <v>37.119999999999997</v>
      </c>
      <c r="N4159" s="47">
        <f t="shared" si="475"/>
        <v>37.200000000000003</v>
      </c>
      <c r="O4159" s="48">
        <f t="shared" ca="1" si="476"/>
        <v>484700</v>
      </c>
    </row>
    <row r="4160" spans="1:15" x14ac:dyDescent="0.25">
      <c r="A4160">
        <v>4145</v>
      </c>
      <c r="B4160" s="84">
        <v>35936</v>
      </c>
      <c r="C4160" s="47">
        <v>57.12</v>
      </c>
      <c r="D4160" s="47">
        <v>57.19</v>
      </c>
      <c r="E4160" s="47">
        <v>56.5</v>
      </c>
      <c r="F4160" s="47">
        <v>57.06</v>
      </c>
      <c r="G4160" s="48">
        <v>736500</v>
      </c>
      <c r="H4160" s="47">
        <v>37.369999999999997</v>
      </c>
      <c r="I4160" s="51">
        <f t="shared" si="470"/>
        <v>0.65492464072905709</v>
      </c>
      <c r="J4160" s="51">
        <f t="shared" ca="1" si="471"/>
        <v>1</v>
      </c>
      <c r="K4160" s="47">
        <f t="shared" si="472"/>
        <v>37.409999999999997</v>
      </c>
      <c r="L4160" s="47">
        <f t="shared" si="473"/>
        <v>37.46</v>
      </c>
      <c r="M4160" s="47">
        <f t="shared" si="474"/>
        <v>37</v>
      </c>
      <c r="N4160" s="47">
        <f t="shared" si="475"/>
        <v>37.369999999999997</v>
      </c>
      <c r="O4160" s="48">
        <f t="shared" ca="1" si="476"/>
        <v>736500</v>
      </c>
    </row>
    <row r="4161" spans="1:15" x14ac:dyDescent="0.25">
      <c r="A4161">
        <v>4146</v>
      </c>
      <c r="B4161" s="84">
        <v>35935</v>
      </c>
      <c r="C4161" s="47">
        <v>57.19</v>
      </c>
      <c r="D4161" s="47">
        <v>57.25</v>
      </c>
      <c r="E4161" s="47">
        <v>56.62</v>
      </c>
      <c r="F4161" s="47">
        <v>57.12</v>
      </c>
      <c r="G4161" s="48">
        <v>982200</v>
      </c>
      <c r="H4161" s="47">
        <v>37.409999999999997</v>
      </c>
      <c r="I4161" s="51">
        <f t="shared" si="470"/>
        <v>0.65493697478991597</v>
      </c>
      <c r="J4161" s="51">
        <f t="shared" ca="1" si="471"/>
        <v>1</v>
      </c>
      <c r="K4161" s="47">
        <f t="shared" si="472"/>
        <v>37.46</v>
      </c>
      <c r="L4161" s="47">
        <f t="shared" si="473"/>
        <v>37.5</v>
      </c>
      <c r="M4161" s="47">
        <f t="shared" si="474"/>
        <v>37.08</v>
      </c>
      <c r="N4161" s="47">
        <f t="shared" si="475"/>
        <v>37.409999999999997</v>
      </c>
      <c r="O4161" s="48">
        <f t="shared" ca="1" si="476"/>
        <v>982200</v>
      </c>
    </row>
    <row r="4162" spans="1:15" x14ac:dyDescent="0.25">
      <c r="A4162">
        <v>4147</v>
      </c>
      <c r="B4162" s="84">
        <v>35934</v>
      </c>
      <c r="C4162" s="47">
        <v>57.06</v>
      </c>
      <c r="D4162" s="47">
        <v>57.38</v>
      </c>
      <c r="E4162" s="47">
        <v>57</v>
      </c>
      <c r="F4162" s="47">
        <v>57.19</v>
      </c>
      <c r="G4162" s="48">
        <v>340300</v>
      </c>
      <c r="H4162" s="47">
        <v>37.450000000000003</v>
      </c>
      <c r="I4162" s="51">
        <f t="shared" si="470"/>
        <v>0.65483476132190954</v>
      </c>
      <c r="J4162" s="51">
        <f t="shared" ca="1" si="471"/>
        <v>1</v>
      </c>
      <c r="K4162" s="47">
        <f t="shared" si="472"/>
        <v>37.36</v>
      </c>
      <c r="L4162" s="47">
        <f t="shared" si="473"/>
        <v>37.57</v>
      </c>
      <c r="M4162" s="47">
        <f t="shared" si="474"/>
        <v>37.33</v>
      </c>
      <c r="N4162" s="47">
        <f t="shared" si="475"/>
        <v>37.450000000000003</v>
      </c>
      <c r="O4162" s="48">
        <f t="shared" ca="1" si="476"/>
        <v>340300</v>
      </c>
    </row>
    <row r="4163" spans="1:15" x14ac:dyDescent="0.25">
      <c r="A4163">
        <v>4148</v>
      </c>
      <c r="B4163" s="84">
        <v>35933</v>
      </c>
      <c r="C4163" s="47">
        <v>56.19</v>
      </c>
      <c r="D4163" s="47">
        <v>57.38</v>
      </c>
      <c r="E4163" s="47">
        <v>56.12</v>
      </c>
      <c r="F4163" s="47">
        <v>57.12</v>
      </c>
      <c r="G4163" s="48">
        <v>523400</v>
      </c>
      <c r="H4163" s="47">
        <v>37.409999999999997</v>
      </c>
      <c r="I4163" s="51">
        <f t="shared" si="470"/>
        <v>0.65493697478991597</v>
      </c>
      <c r="J4163" s="51">
        <f t="shared" ca="1" si="471"/>
        <v>1</v>
      </c>
      <c r="K4163" s="47">
        <f t="shared" si="472"/>
        <v>36.799999999999997</v>
      </c>
      <c r="L4163" s="47">
        <f t="shared" si="473"/>
        <v>37.58</v>
      </c>
      <c r="M4163" s="47">
        <f t="shared" si="474"/>
        <v>36.76</v>
      </c>
      <c r="N4163" s="47">
        <f t="shared" si="475"/>
        <v>37.409999999999997</v>
      </c>
      <c r="O4163" s="48">
        <f t="shared" ca="1" si="476"/>
        <v>523400</v>
      </c>
    </row>
    <row r="4164" spans="1:15" x14ac:dyDescent="0.25">
      <c r="A4164">
        <v>4149</v>
      </c>
      <c r="B4164" s="84">
        <v>35930</v>
      </c>
      <c r="C4164" s="47">
        <v>56.69</v>
      </c>
      <c r="D4164" s="47">
        <v>56.75</v>
      </c>
      <c r="E4164" s="47">
        <v>55.88</v>
      </c>
      <c r="F4164" s="47">
        <v>56.19</v>
      </c>
      <c r="G4164" s="48">
        <v>858000</v>
      </c>
      <c r="H4164" s="47">
        <v>36.79</v>
      </c>
      <c r="I4164" s="51">
        <f t="shared" si="470"/>
        <v>0.65474283680370171</v>
      </c>
      <c r="J4164" s="51">
        <f t="shared" ca="1" si="471"/>
        <v>1</v>
      </c>
      <c r="K4164" s="47">
        <f t="shared" si="472"/>
        <v>37.119999999999997</v>
      </c>
      <c r="L4164" s="47">
        <f t="shared" si="473"/>
        <v>37.159999999999997</v>
      </c>
      <c r="M4164" s="47">
        <f t="shared" si="474"/>
        <v>36.590000000000003</v>
      </c>
      <c r="N4164" s="47">
        <f t="shared" si="475"/>
        <v>36.79</v>
      </c>
      <c r="O4164" s="48">
        <f t="shared" ca="1" si="476"/>
        <v>858000</v>
      </c>
    </row>
    <row r="4165" spans="1:15" x14ac:dyDescent="0.25">
      <c r="A4165">
        <v>4150</v>
      </c>
      <c r="B4165" s="84">
        <v>35929</v>
      </c>
      <c r="C4165" s="47">
        <v>56.94</v>
      </c>
      <c r="D4165" s="47">
        <v>56.94</v>
      </c>
      <c r="E4165" s="47">
        <v>56.5</v>
      </c>
      <c r="F4165" s="47">
        <v>56.5</v>
      </c>
      <c r="G4165" s="48">
        <v>520000</v>
      </c>
      <c r="H4165" s="47">
        <v>37</v>
      </c>
      <c r="I4165" s="51">
        <f t="shared" si="470"/>
        <v>0.65486725663716816</v>
      </c>
      <c r="J4165" s="51">
        <f t="shared" ca="1" si="471"/>
        <v>1</v>
      </c>
      <c r="K4165" s="47">
        <f t="shared" si="472"/>
        <v>37.29</v>
      </c>
      <c r="L4165" s="47">
        <f t="shared" si="473"/>
        <v>37.29</v>
      </c>
      <c r="M4165" s="47">
        <f t="shared" si="474"/>
        <v>37</v>
      </c>
      <c r="N4165" s="47">
        <f t="shared" si="475"/>
        <v>37</v>
      </c>
      <c r="O4165" s="48">
        <f t="shared" ca="1" si="476"/>
        <v>520000</v>
      </c>
    </row>
    <row r="4166" spans="1:15" x14ac:dyDescent="0.25">
      <c r="A4166">
        <v>4151</v>
      </c>
      <c r="B4166" s="84">
        <v>35928</v>
      </c>
      <c r="C4166" s="47">
        <v>57</v>
      </c>
      <c r="D4166" s="47">
        <v>57</v>
      </c>
      <c r="E4166" s="47">
        <v>56.69</v>
      </c>
      <c r="F4166" s="47">
        <v>56.94</v>
      </c>
      <c r="G4166" s="48">
        <v>199400</v>
      </c>
      <c r="H4166" s="47">
        <v>37.28</v>
      </c>
      <c r="I4166" s="51">
        <f t="shared" si="470"/>
        <v>0.65472427116262732</v>
      </c>
      <c r="J4166" s="51">
        <f t="shared" ca="1" si="471"/>
        <v>1</v>
      </c>
      <c r="K4166" s="47">
        <f t="shared" si="472"/>
        <v>37.32</v>
      </c>
      <c r="L4166" s="47">
        <f t="shared" si="473"/>
        <v>37.32</v>
      </c>
      <c r="M4166" s="47">
        <f t="shared" si="474"/>
        <v>37.119999999999997</v>
      </c>
      <c r="N4166" s="47">
        <f t="shared" si="475"/>
        <v>37.28</v>
      </c>
      <c r="O4166" s="48">
        <f t="shared" ca="1" si="476"/>
        <v>199400</v>
      </c>
    </row>
    <row r="4167" spans="1:15" x14ac:dyDescent="0.25">
      <c r="A4167">
        <v>4152</v>
      </c>
      <c r="B4167" s="84">
        <v>35927</v>
      </c>
      <c r="C4167" s="47">
        <v>56.81</v>
      </c>
      <c r="D4167" s="47">
        <v>57.06</v>
      </c>
      <c r="E4167" s="47">
        <v>56.62</v>
      </c>
      <c r="F4167" s="47">
        <v>57.06</v>
      </c>
      <c r="G4167" s="48">
        <v>304900</v>
      </c>
      <c r="H4167" s="47">
        <v>37.369999999999997</v>
      </c>
      <c r="I4167" s="51">
        <f t="shared" si="470"/>
        <v>0.65492464072905709</v>
      </c>
      <c r="J4167" s="51">
        <f t="shared" ca="1" si="471"/>
        <v>1</v>
      </c>
      <c r="K4167" s="47">
        <f t="shared" si="472"/>
        <v>37.21</v>
      </c>
      <c r="L4167" s="47">
        <f t="shared" si="473"/>
        <v>37.369999999999997</v>
      </c>
      <c r="M4167" s="47">
        <f t="shared" si="474"/>
        <v>37.08</v>
      </c>
      <c r="N4167" s="47">
        <f t="shared" si="475"/>
        <v>37.369999999999997</v>
      </c>
      <c r="O4167" s="48">
        <f t="shared" ca="1" si="476"/>
        <v>304900</v>
      </c>
    </row>
    <row r="4168" spans="1:15" x14ac:dyDescent="0.25">
      <c r="A4168">
        <v>4153</v>
      </c>
      <c r="B4168" s="84">
        <v>35926</v>
      </c>
      <c r="C4168" s="47">
        <v>56.44</v>
      </c>
      <c r="D4168" s="47">
        <v>57</v>
      </c>
      <c r="E4168" s="47">
        <v>56.44</v>
      </c>
      <c r="F4168" s="47">
        <v>56.75</v>
      </c>
      <c r="G4168" s="48">
        <v>412700</v>
      </c>
      <c r="H4168" s="47">
        <v>37.159999999999997</v>
      </c>
      <c r="I4168" s="51">
        <f t="shared" si="470"/>
        <v>0.65480176211453733</v>
      </c>
      <c r="J4168" s="51">
        <f t="shared" ca="1" si="471"/>
        <v>1</v>
      </c>
      <c r="K4168" s="47">
        <f t="shared" si="472"/>
        <v>36.96</v>
      </c>
      <c r="L4168" s="47">
        <f t="shared" si="473"/>
        <v>37.32</v>
      </c>
      <c r="M4168" s="47">
        <f t="shared" si="474"/>
        <v>36.96</v>
      </c>
      <c r="N4168" s="47">
        <f t="shared" si="475"/>
        <v>37.159999999999997</v>
      </c>
      <c r="O4168" s="48">
        <f t="shared" ca="1" si="476"/>
        <v>412700</v>
      </c>
    </row>
    <row r="4169" spans="1:15" x14ac:dyDescent="0.25">
      <c r="A4169">
        <v>4154</v>
      </c>
      <c r="B4169" s="84">
        <v>35923</v>
      </c>
      <c r="C4169" s="47">
        <v>56.06</v>
      </c>
      <c r="D4169" s="47">
        <v>56.56</v>
      </c>
      <c r="E4169" s="47">
        <v>55.88</v>
      </c>
      <c r="F4169" s="47">
        <v>56.44</v>
      </c>
      <c r="G4169" s="48">
        <v>265100</v>
      </c>
      <c r="H4169" s="47">
        <v>36.96</v>
      </c>
      <c r="I4169" s="51">
        <f t="shared" si="470"/>
        <v>0.65485471296952524</v>
      </c>
      <c r="J4169" s="51">
        <f t="shared" ca="1" si="471"/>
        <v>1</v>
      </c>
      <c r="K4169" s="47">
        <f t="shared" si="472"/>
        <v>36.71</v>
      </c>
      <c r="L4169" s="47">
        <f t="shared" si="473"/>
        <v>37.04</v>
      </c>
      <c r="M4169" s="47">
        <f t="shared" si="474"/>
        <v>36.590000000000003</v>
      </c>
      <c r="N4169" s="47">
        <f t="shared" si="475"/>
        <v>36.96</v>
      </c>
      <c r="O4169" s="48">
        <f t="shared" ca="1" si="476"/>
        <v>265100</v>
      </c>
    </row>
    <row r="4170" spans="1:15" x14ac:dyDescent="0.25">
      <c r="A4170">
        <v>4155</v>
      </c>
      <c r="B4170" s="84">
        <v>35922</v>
      </c>
      <c r="C4170" s="47">
        <v>56.12</v>
      </c>
      <c r="D4170" s="47">
        <v>56.12</v>
      </c>
      <c r="E4170" s="47">
        <v>55.62</v>
      </c>
      <c r="F4170" s="47">
        <v>55.88</v>
      </c>
      <c r="G4170" s="48">
        <v>466000</v>
      </c>
      <c r="H4170" s="47">
        <v>36.590000000000003</v>
      </c>
      <c r="I4170" s="51">
        <f t="shared" si="470"/>
        <v>0.65479599141016465</v>
      </c>
      <c r="J4170" s="51">
        <f t="shared" ca="1" si="471"/>
        <v>1</v>
      </c>
      <c r="K4170" s="47">
        <f t="shared" si="472"/>
        <v>36.75</v>
      </c>
      <c r="L4170" s="47">
        <f t="shared" si="473"/>
        <v>36.75</v>
      </c>
      <c r="M4170" s="47">
        <f t="shared" si="474"/>
        <v>36.42</v>
      </c>
      <c r="N4170" s="47">
        <f t="shared" si="475"/>
        <v>36.590000000000003</v>
      </c>
      <c r="O4170" s="48">
        <f t="shared" ca="1" si="476"/>
        <v>466000</v>
      </c>
    </row>
    <row r="4171" spans="1:15" x14ac:dyDescent="0.25">
      <c r="A4171">
        <v>4156</v>
      </c>
      <c r="B4171" s="84">
        <v>35921</v>
      </c>
      <c r="C4171" s="47">
        <v>56.31</v>
      </c>
      <c r="D4171" s="47">
        <v>56.75</v>
      </c>
      <c r="E4171" s="47">
        <v>55.94</v>
      </c>
      <c r="F4171" s="47">
        <v>56.25</v>
      </c>
      <c r="G4171" s="48">
        <v>587500</v>
      </c>
      <c r="H4171" s="47">
        <v>36.83</v>
      </c>
      <c r="I4171" s="51">
        <f t="shared" si="470"/>
        <v>0.65475555555555554</v>
      </c>
      <c r="J4171" s="51">
        <f t="shared" ca="1" si="471"/>
        <v>1</v>
      </c>
      <c r="K4171" s="47">
        <f t="shared" si="472"/>
        <v>36.869999999999997</v>
      </c>
      <c r="L4171" s="47">
        <f t="shared" si="473"/>
        <v>37.159999999999997</v>
      </c>
      <c r="M4171" s="47">
        <f t="shared" si="474"/>
        <v>36.630000000000003</v>
      </c>
      <c r="N4171" s="47">
        <f t="shared" si="475"/>
        <v>36.83</v>
      </c>
      <c r="O4171" s="48">
        <f t="shared" ca="1" si="476"/>
        <v>587500</v>
      </c>
    </row>
    <row r="4172" spans="1:15" x14ac:dyDescent="0.25">
      <c r="A4172">
        <v>4157</v>
      </c>
      <c r="B4172" s="84">
        <v>35920</v>
      </c>
      <c r="C4172" s="47">
        <v>56.75</v>
      </c>
      <c r="D4172" s="47">
        <v>57</v>
      </c>
      <c r="E4172" s="47">
        <v>56.25</v>
      </c>
      <c r="F4172" s="47">
        <v>56.69</v>
      </c>
      <c r="G4172" s="48">
        <v>427500</v>
      </c>
      <c r="H4172" s="47">
        <v>37.119999999999997</v>
      </c>
      <c r="I4172" s="51">
        <f t="shared" si="470"/>
        <v>0.65478920444522837</v>
      </c>
      <c r="J4172" s="51">
        <f t="shared" ca="1" si="471"/>
        <v>1</v>
      </c>
      <c r="K4172" s="47">
        <f t="shared" si="472"/>
        <v>37.159999999999997</v>
      </c>
      <c r="L4172" s="47">
        <f t="shared" si="473"/>
        <v>37.32</v>
      </c>
      <c r="M4172" s="47">
        <f t="shared" si="474"/>
        <v>36.83</v>
      </c>
      <c r="N4172" s="47">
        <f t="shared" si="475"/>
        <v>37.119999999999997</v>
      </c>
      <c r="O4172" s="48">
        <f t="shared" ca="1" si="476"/>
        <v>427500</v>
      </c>
    </row>
    <row r="4173" spans="1:15" x14ac:dyDescent="0.25">
      <c r="A4173">
        <v>4158</v>
      </c>
      <c r="B4173" s="84">
        <v>35919</v>
      </c>
      <c r="C4173" s="47">
        <v>57.06</v>
      </c>
      <c r="D4173" s="47">
        <v>57.12</v>
      </c>
      <c r="E4173" s="47">
        <v>56.25</v>
      </c>
      <c r="F4173" s="47">
        <v>56.88</v>
      </c>
      <c r="G4173" s="48">
        <v>752900</v>
      </c>
      <c r="H4173" s="47">
        <v>37.24</v>
      </c>
      <c r="I4173" s="51">
        <f t="shared" si="470"/>
        <v>0.65471167369901551</v>
      </c>
      <c r="J4173" s="51">
        <f t="shared" ca="1" si="471"/>
        <v>1</v>
      </c>
      <c r="K4173" s="47">
        <f t="shared" si="472"/>
        <v>37.36</v>
      </c>
      <c r="L4173" s="47">
        <f t="shared" si="473"/>
        <v>37.4</v>
      </c>
      <c r="M4173" s="47">
        <f t="shared" si="474"/>
        <v>36.83</v>
      </c>
      <c r="N4173" s="47">
        <f t="shared" si="475"/>
        <v>37.24</v>
      </c>
      <c r="O4173" s="48">
        <f t="shared" ca="1" si="476"/>
        <v>752900</v>
      </c>
    </row>
    <row r="4174" spans="1:15" x14ac:dyDescent="0.25">
      <c r="A4174">
        <v>4159</v>
      </c>
      <c r="B4174" s="84">
        <v>35916</v>
      </c>
      <c r="C4174" s="47">
        <v>57</v>
      </c>
      <c r="D4174" s="47">
        <v>57.06</v>
      </c>
      <c r="E4174" s="47">
        <v>56.25</v>
      </c>
      <c r="F4174" s="47">
        <v>57.06</v>
      </c>
      <c r="G4174" s="48">
        <v>383800</v>
      </c>
      <c r="H4174" s="47">
        <v>37.369999999999997</v>
      </c>
      <c r="I4174" s="51">
        <f t="shared" si="470"/>
        <v>0.65492464072905709</v>
      </c>
      <c r="J4174" s="51">
        <f t="shared" ca="1" si="471"/>
        <v>1</v>
      </c>
      <c r="K4174" s="47">
        <f t="shared" si="472"/>
        <v>37.33</v>
      </c>
      <c r="L4174" s="47">
        <f t="shared" si="473"/>
        <v>37.369999999999997</v>
      </c>
      <c r="M4174" s="47">
        <f t="shared" si="474"/>
        <v>36.840000000000003</v>
      </c>
      <c r="N4174" s="47">
        <f t="shared" si="475"/>
        <v>37.369999999999997</v>
      </c>
      <c r="O4174" s="48">
        <f t="shared" ca="1" si="476"/>
        <v>383800</v>
      </c>
    </row>
    <row r="4175" spans="1:15" x14ac:dyDescent="0.25">
      <c r="A4175">
        <v>4160</v>
      </c>
      <c r="B4175" s="84">
        <v>35915</v>
      </c>
      <c r="C4175" s="47">
        <v>55.38</v>
      </c>
      <c r="D4175" s="47">
        <v>56.94</v>
      </c>
      <c r="E4175" s="47">
        <v>55.31</v>
      </c>
      <c r="F4175" s="47">
        <v>56.69</v>
      </c>
      <c r="G4175" s="48">
        <v>536800</v>
      </c>
      <c r="H4175" s="47">
        <v>37.119999999999997</v>
      </c>
      <c r="I4175" s="51">
        <f t="shared" si="470"/>
        <v>0.65478920444522837</v>
      </c>
      <c r="J4175" s="51">
        <f t="shared" ca="1" si="471"/>
        <v>1</v>
      </c>
      <c r="K4175" s="47">
        <f t="shared" si="472"/>
        <v>36.26</v>
      </c>
      <c r="L4175" s="47">
        <f t="shared" si="473"/>
        <v>37.28</v>
      </c>
      <c r="M4175" s="47">
        <f t="shared" si="474"/>
        <v>36.22</v>
      </c>
      <c r="N4175" s="47">
        <f t="shared" si="475"/>
        <v>37.119999999999997</v>
      </c>
      <c r="O4175" s="48">
        <f t="shared" ca="1" si="476"/>
        <v>536800</v>
      </c>
    </row>
    <row r="4176" spans="1:15" x14ac:dyDescent="0.25">
      <c r="A4176">
        <v>4161</v>
      </c>
      <c r="B4176" s="84">
        <v>35914</v>
      </c>
      <c r="C4176" s="47">
        <v>54.12</v>
      </c>
      <c r="D4176" s="47">
        <v>55.5</v>
      </c>
      <c r="E4176" s="47">
        <v>54</v>
      </c>
      <c r="F4176" s="47">
        <v>55.12</v>
      </c>
      <c r="G4176" s="48">
        <v>684500</v>
      </c>
      <c r="H4176" s="47">
        <v>36.1</v>
      </c>
      <c r="I4176" s="51">
        <f t="shared" si="470"/>
        <v>0.65493468795355592</v>
      </c>
      <c r="J4176" s="51">
        <f t="shared" ca="1" si="471"/>
        <v>1</v>
      </c>
      <c r="K4176" s="47">
        <f t="shared" si="472"/>
        <v>35.450000000000003</v>
      </c>
      <c r="L4176" s="47">
        <f t="shared" si="473"/>
        <v>36.35</v>
      </c>
      <c r="M4176" s="47">
        <f t="shared" si="474"/>
        <v>35.369999999999997</v>
      </c>
      <c r="N4176" s="47">
        <f t="shared" si="475"/>
        <v>36.1</v>
      </c>
      <c r="O4176" s="48">
        <f t="shared" ca="1" si="476"/>
        <v>684500</v>
      </c>
    </row>
    <row r="4177" spans="1:15" x14ac:dyDescent="0.25">
      <c r="A4177">
        <v>4162</v>
      </c>
      <c r="B4177" s="84">
        <v>35913</v>
      </c>
      <c r="C4177" s="47">
        <v>54.62</v>
      </c>
      <c r="D4177" s="47">
        <v>54.62</v>
      </c>
      <c r="E4177" s="47">
        <v>53.56</v>
      </c>
      <c r="F4177" s="47">
        <v>54</v>
      </c>
      <c r="G4177" s="48">
        <v>616900</v>
      </c>
      <c r="H4177" s="47">
        <v>35.36</v>
      </c>
      <c r="I4177" s="51">
        <f t="shared" ref="I4177:I4240" si="477">H4177/F4177</f>
        <v>0.65481481481481485</v>
      </c>
      <c r="J4177" s="51">
        <f t="shared" ref="J4177:J4240" ca="1" si="478">INDEX(OFFSET($T$15,0,0,$S$13+1,1),MATCH(B4177,OFFSET($Q$15,0,0,$S$13+1,1),-1))</f>
        <v>1</v>
      </c>
      <c r="K4177" s="47">
        <f t="shared" ref="K4177:K4240" si="479">ROUND($I4177*C4177,2)</f>
        <v>35.770000000000003</v>
      </c>
      <c r="L4177" s="47">
        <f t="shared" ref="L4177:L4240" si="480">ROUND($I4177*D4177,2)</f>
        <v>35.770000000000003</v>
      </c>
      <c r="M4177" s="47">
        <f t="shared" ref="M4177:M4240" si="481">ROUND($I4177*E4177,2)</f>
        <v>35.07</v>
      </c>
      <c r="N4177" s="47">
        <f t="shared" ref="N4177:N4240" si="482">ROUND($I4177*F4177,2)</f>
        <v>35.36</v>
      </c>
      <c r="O4177" s="48">
        <f t="shared" ref="O4177:O4240" ca="1" si="483">G4177*J4177</f>
        <v>616900</v>
      </c>
    </row>
    <row r="4178" spans="1:15" x14ac:dyDescent="0.25">
      <c r="A4178">
        <v>4163</v>
      </c>
      <c r="B4178" s="84">
        <v>35912</v>
      </c>
      <c r="C4178" s="47">
        <v>55.38</v>
      </c>
      <c r="D4178" s="47">
        <v>55.44</v>
      </c>
      <c r="E4178" s="47">
        <v>54.06</v>
      </c>
      <c r="F4178" s="47">
        <v>54.38</v>
      </c>
      <c r="G4178" s="48">
        <v>699600</v>
      </c>
      <c r="H4178" s="47">
        <v>35.61</v>
      </c>
      <c r="I4178" s="51">
        <f t="shared" si="477"/>
        <v>0.65483633688856191</v>
      </c>
      <c r="J4178" s="51">
        <f t="shared" ca="1" si="478"/>
        <v>1</v>
      </c>
      <c r="K4178" s="47">
        <f t="shared" si="479"/>
        <v>36.26</v>
      </c>
      <c r="L4178" s="47">
        <f t="shared" si="480"/>
        <v>36.299999999999997</v>
      </c>
      <c r="M4178" s="47">
        <f t="shared" si="481"/>
        <v>35.4</v>
      </c>
      <c r="N4178" s="47">
        <f t="shared" si="482"/>
        <v>35.61</v>
      </c>
      <c r="O4178" s="48">
        <f t="shared" ca="1" si="483"/>
        <v>699600</v>
      </c>
    </row>
    <row r="4179" spans="1:15" x14ac:dyDescent="0.25">
      <c r="A4179">
        <v>4164</v>
      </c>
      <c r="B4179" s="84">
        <v>35909</v>
      </c>
      <c r="C4179" s="47">
        <v>56.31</v>
      </c>
      <c r="D4179" s="47">
        <v>56.44</v>
      </c>
      <c r="E4179" s="47">
        <v>55.25</v>
      </c>
      <c r="F4179" s="47">
        <v>55.5</v>
      </c>
      <c r="G4179" s="48">
        <v>599000</v>
      </c>
      <c r="H4179" s="47">
        <v>36.340000000000003</v>
      </c>
      <c r="I4179" s="51">
        <f t="shared" si="477"/>
        <v>0.65477477477477486</v>
      </c>
      <c r="J4179" s="51">
        <f t="shared" ca="1" si="478"/>
        <v>1</v>
      </c>
      <c r="K4179" s="47">
        <f t="shared" si="479"/>
        <v>36.869999999999997</v>
      </c>
      <c r="L4179" s="47">
        <f t="shared" si="480"/>
        <v>36.96</v>
      </c>
      <c r="M4179" s="47">
        <f t="shared" si="481"/>
        <v>36.18</v>
      </c>
      <c r="N4179" s="47">
        <f t="shared" si="482"/>
        <v>36.340000000000003</v>
      </c>
      <c r="O4179" s="48">
        <f t="shared" ca="1" si="483"/>
        <v>599000</v>
      </c>
    </row>
    <row r="4180" spans="1:15" x14ac:dyDescent="0.25">
      <c r="A4180">
        <v>4165</v>
      </c>
      <c r="B4180" s="84">
        <v>35908</v>
      </c>
      <c r="C4180" s="47">
        <v>57.19</v>
      </c>
      <c r="D4180" s="47">
        <v>57.25</v>
      </c>
      <c r="E4180" s="47">
        <v>56.19</v>
      </c>
      <c r="F4180" s="47">
        <v>56.25</v>
      </c>
      <c r="G4180" s="48">
        <v>339500</v>
      </c>
      <c r="H4180" s="47">
        <v>36.83</v>
      </c>
      <c r="I4180" s="51">
        <f t="shared" si="477"/>
        <v>0.65475555555555554</v>
      </c>
      <c r="J4180" s="51">
        <f t="shared" ca="1" si="478"/>
        <v>1</v>
      </c>
      <c r="K4180" s="47">
        <f t="shared" si="479"/>
        <v>37.450000000000003</v>
      </c>
      <c r="L4180" s="47">
        <f t="shared" si="480"/>
        <v>37.479999999999997</v>
      </c>
      <c r="M4180" s="47">
        <f t="shared" si="481"/>
        <v>36.79</v>
      </c>
      <c r="N4180" s="47">
        <f t="shared" si="482"/>
        <v>36.83</v>
      </c>
      <c r="O4180" s="48">
        <f t="shared" ca="1" si="483"/>
        <v>339500</v>
      </c>
    </row>
    <row r="4181" spans="1:15" x14ac:dyDescent="0.25">
      <c r="A4181">
        <v>4166</v>
      </c>
      <c r="B4181" s="84">
        <v>35907</v>
      </c>
      <c r="C4181" s="47">
        <v>58.19</v>
      </c>
      <c r="D4181" s="47">
        <v>58.19</v>
      </c>
      <c r="E4181" s="47">
        <v>57.06</v>
      </c>
      <c r="F4181" s="47">
        <v>57.19</v>
      </c>
      <c r="G4181" s="48">
        <v>366500</v>
      </c>
      <c r="H4181" s="47">
        <v>37.450000000000003</v>
      </c>
      <c r="I4181" s="51">
        <f t="shared" si="477"/>
        <v>0.65483476132190954</v>
      </c>
      <c r="J4181" s="51">
        <f t="shared" ca="1" si="478"/>
        <v>1</v>
      </c>
      <c r="K4181" s="47">
        <f t="shared" si="479"/>
        <v>38.1</v>
      </c>
      <c r="L4181" s="47">
        <f t="shared" si="480"/>
        <v>38.1</v>
      </c>
      <c r="M4181" s="47">
        <f t="shared" si="481"/>
        <v>37.36</v>
      </c>
      <c r="N4181" s="47">
        <f t="shared" si="482"/>
        <v>37.450000000000003</v>
      </c>
      <c r="O4181" s="48">
        <f t="shared" ca="1" si="483"/>
        <v>366500</v>
      </c>
    </row>
    <row r="4182" spans="1:15" x14ac:dyDescent="0.25">
      <c r="A4182">
        <v>4167</v>
      </c>
      <c r="B4182" s="84">
        <v>35906</v>
      </c>
      <c r="C4182" s="47">
        <v>58.31</v>
      </c>
      <c r="D4182" s="47">
        <v>58.44</v>
      </c>
      <c r="E4182" s="47">
        <v>58.12</v>
      </c>
      <c r="F4182" s="47">
        <v>58.44</v>
      </c>
      <c r="G4182" s="48">
        <v>641600</v>
      </c>
      <c r="H4182" s="47">
        <v>38.270000000000003</v>
      </c>
      <c r="I4182" s="51">
        <f t="shared" si="477"/>
        <v>0.65485968514715953</v>
      </c>
      <c r="J4182" s="51">
        <f t="shared" ca="1" si="478"/>
        <v>1</v>
      </c>
      <c r="K4182" s="47">
        <f t="shared" si="479"/>
        <v>38.18</v>
      </c>
      <c r="L4182" s="47">
        <f t="shared" si="480"/>
        <v>38.270000000000003</v>
      </c>
      <c r="M4182" s="47">
        <f t="shared" si="481"/>
        <v>38.06</v>
      </c>
      <c r="N4182" s="47">
        <f t="shared" si="482"/>
        <v>38.270000000000003</v>
      </c>
      <c r="O4182" s="48">
        <f t="shared" ca="1" si="483"/>
        <v>641600</v>
      </c>
    </row>
    <row r="4183" spans="1:15" x14ac:dyDescent="0.25">
      <c r="A4183">
        <v>4168</v>
      </c>
      <c r="B4183" s="84">
        <v>35905</v>
      </c>
      <c r="C4183" s="47">
        <v>58.5</v>
      </c>
      <c r="D4183" s="47">
        <v>59.19</v>
      </c>
      <c r="E4183" s="47">
        <v>58.44</v>
      </c>
      <c r="F4183" s="47">
        <v>58.62</v>
      </c>
      <c r="G4183" s="48">
        <v>414200</v>
      </c>
      <c r="H4183" s="47">
        <v>38.39</v>
      </c>
      <c r="I4183" s="51">
        <f t="shared" si="477"/>
        <v>0.65489593995223472</v>
      </c>
      <c r="J4183" s="51">
        <f t="shared" ca="1" si="478"/>
        <v>1</v>
      </c>
      <c r="K4183" s="47">
        <f t="shared" si="479"/>
        <v>38.31</v>
      </c>
      <c r="L4183" s="47">
        <f t="shared" si="480"/>
        <v>38.76</v>
      </c>
      <c r="M4183" s="47">
        <f t="shared" si="481"/>
        <v>38.270000000000003</v>
      </c>
      <c r="N4183" s="47">
        <f t="shared" si="482"/>
        <v>38.39</v>
      </c>
      <c r="O4183" s="48">
        <f t="shared" ca="1" si="483"/>
        <v>414200</v>
      </c>
    </row>
    <row r="4184" spans="1:15" x14ac:dyDescent="0.25">
      <c r="A4184">
        <v>4169</v>
      </c>
      <c r="B4184" s="84">
        <v>35902</v>
      </c>
      <c r="C4184" s="47">
        <v>58.62</v>
      </c>
      <c r="D4184" s="47">
        <v>58.75</v>
      </c>
      <c r="E4184" s="47">
        <v>58</v>
      </c>
      <c r="F4184" s="47">
        <v>58.75</v>
      </c>
      <c r="G4184" s="48">
        <v>745800</v>
      </c>
      <c r="H4184" s="47">
        <v>38.47</v>
      </c>
      <c r="I4184" s="51">
        <f t="shared" si="477"/>
        <v>0.65480851063829781</v>
      </c>
      <c r="J4184" s="51">
        <f t="shared" ca="1" si="478"/>
        <v>1</v>
      </c>
      <c r="K4184" s="47">
        <f t="shared" si="479"/>
        <v>38.380000000000003</v>
      </c>
      <c r="L4184" s="47">
        <f t="shared" si="480"/>
        <v>38.47</v>
      </c>
      <c r="M4184" s="47">
        <f t="shared" si="481"/>
        <v>37.979999999999997</v>
      </c>
      <c r="N4184" s="47">
        <f t="shared" si="482"/>
        <v>38.47</v>
      </c>
      <c r="O4184" s="48">
        <f t="shared" ca="1" si="483"/>
        <v>745800</v>
      </c>
    </row>
    <row r="4185" spans="1:15" x14ac:dyDescent="0.25">
      <c r="A4185">
        <v>4170</v>
      </c>
      <c r="B4185" s="84">
        <v>35901</v>
      </c>
      <c r="C4185" s="47">
        <v>58.06</v>
      </c>
      <c r="D4185" s="47">
        <v>58.75</v>
      </c>
      <c r="E4185" s="47">
        <v>57.94</v>
      </c>
      <c r="F4185" s="47">
        <v>58.62</v>
      </c>
      <c r="G4185" s="48">
        <v>513300</v>
      </c>
      <c r="H4185" s="47">
        <v>38.39</v>
      </c>
      <c r="I4185" s="51">
        <f t="shared" si="477"/>
        <v>0.65489593995223472</v>
      </c>
      <c r="J4185" s="51">
        <f t="shared" ca="1" si="478"/>
        <v>1</v>
      </c>
      <c r="K4185" s="47">
        <f t="shared" si="479"/>
        <v>38.020000000000003</v>
      </c>
      <c r="L4185" s="47">
        <f t="shared" si="480"/>
        <v>38.479999999999997</v>
      </c>
      <c r="M4185" s="47">
        <f t="shared" si="481"/>
        <v>37.94</v>
      </c>
      <c r="N4185" s="47">
        <f t="shared" si="482"/>
        <v>38.39</v>
      </c>
      <c r="O4185" s="48">
        <f t="shared" ca="1" si="483"/>
        <v>513300</v>
      </c>
    </row>
    <row r="4186" spans="1:15" x14ac:dyDescent="0.25">
      <c r="A4186">
        <v>4171</v>
      </c>
      <c r="B4186" s="84">
        <v>35900</v>
      </c>
      <c r="C4186" s="47">
        <v>58.62</v>
      </c>
      <c r="D4186" s="47">
        <v>58.62</v>
      </c>
      <c r="E4186" s="47">
        <v>57.94</v>
      </c>
      <c r="F4186" s="47">
        <v>58.06</v>
      </c>
      <c r="G4186" s="48">
        <v>712300</v>
      </c>
      <c r="H4186" s="47">
        <v>38.020000000000003</v>
      </c>
      <c r="I4186" s="51">
        <f t="shared" si="477"/>
        <v>0.65483982087495696</v>
      </c>
      <c r="J4186" s="51">
        <f t="shared" ca="1" si="478"/>
        <v>1</v>
      </c>
      <c r="K4186" s="47">
        <f t="shared" si="479"/>
        <v>38.39</v>
      </c>
      <c r="L4186" s="47">
        <f t="shared" si="480"/>
        <v>38.39</v>
      </c>
      <c r="M4186" s="47">
        <f t="shared" si="481"/>
        <v>37.94</v>
      </c>
      <c r="N4186" s="47">
        <f t="shared" si="482"/>
        <v>38.020000000000003</v>
      </c>
      <c r="O4186" s="48">
        <f t="shared" ca="1" si="483"/>
        <v>712300</v>
      </c>
    </row>
    <row r="4187" spans="1:15" x14ac:dyDescent="0.25">
      <c r="A4187">
        <v>4172</v>
      </c>
      <c r="B4187" s="84">
        <v>35899</v>
      </c>
      <c r="C4187" s="47">
        <v>58.5</v>
      </c>
      <c r="D4187" s="47">
        <v>58.75</v>
      </c>
      <c r="E4187" s="47">
        <v>58.06</v>
      </c>
      <c r="F4187" s="47">
        <v>58.56</v>
      </c>
      <c r="G4187" s="48">
        <v>510000</v>
      </c>
      <c r="H4187" s="47">
        <v>38.35</v>
      </c>
      <c r="I4187" s="51">
        <f t="shared" si="477"/>
        <v>0.65488387978142082</v>
      </c>
      <c r="J4187" s="51">
        <f t="shared" ca="1" si="478"/>
        <v>1</v>
      </c>
      <c r="K4187" s="47">
        <f t="shared" si="479"/>
        <v>38.31</v>
      </c>
      <c r="L4187" s="47">
        <f t="shared" si="480"/>
        <v>38.47</v>
      </c>
      <c r="M4187" s="47">
        <f t="shared" si="481"/>
        <v>38.020000000000003</v>
      </c>
      <c r="N4187" s="47">
        <f t="shared" si="482"/>
        <v>38.35</v>
      </c>
      <c r="O4187" s="48">
        <f t="shared" ca="1" si="483"/>
        <v>510000</v>
      </c>
    </row>
    <row r="4188" spans="1:15" x14ac:dyDescent="0.25">
      <c r="A4188">
        <v>4173</v>
      </c>
      <c r="B4188" s="84">
        <v>35898</v>
      </c>
      <c r="C4188" s="47">
        <v>58.12</v>
      </c>
      <c r="D4188" s="47">
        <v>58.56</v>
      </c>
      <c r="E4188" s="47">
        <v>57.88</v>
      </c>
      <c r="F4188" s="47">
        <v>58.5</v>
      </c>
      <c r="G4188" s="48">
        <v>582400</v>
      </c>
      <c r="H4188" s="47">
        <v>38.31</v>
      </c>
      <c r="I4188" s="51">
        <f t="shared" si="477"/>
        <v>0.65487179487179492</v>
      </c>
      <c r="J4188" s="51">
        <f t="shared" ca="1" si="478"/>
        <v>1</v>
      </c>
      <c r="K4188" s="47">
        <f t="shared" si="479"/>
        <v>38.06</v>
      </c>
      <c r="L4188" s="47">
        <f t="shared" si="480"/>
        <v>38.35</v>
      </c>
      <c r="M4188" s="47">
        <f t="shared" si="481"/>
        <v>37.9</v>
      </c>
      <c r="N4188" s="47">
        <f t="shared" si="482"/>
        <v>38.31</v>
      </c>
      <c r="O4188" s="48">
        <f t="shared" ca="1" si="483"/>
        <v>582400</v>
      </c>
    </row>
    <row r="4189" spans="1:15" x14ac:dyDescent="0.25">
      <c r="A4189">
        <v>4174</v>
      </c>
      <c r="B4189" s="84">
        <v>35894</v>
      </c>
      <c r="C4189" s="47">
        <v>57</v>
      </c>
      <c r="D4189" s="47">
        <v>58.38</v>
      </c>
      <c r="E4189" s="47">
        <v>56.81</v>
      </c>
      <c r="F4189" s="47">
        <v>58.38</v>
      </c>
      <c r="G4189" s="48">
        <v>447400</v>
      </c>
      <c r="H4189" s="47">
        <v>38.229999999999997</v>
      </c>
      <c r="I4189" s="51">
        <f t="shared" si="477"/>
        <v>0.65484755053100374</v>
      </c>
      <c r="J4189" s="51">
        <f t="shared" ca="1" si="478"/>
        <v>1</v>
      </c>
      <c r="K4189" s="47">
        <f t="shared" si="479"/>
        <v>37.33</v>
      </c>
      <c r="L4189" s="47">
        <f t="shared" si="480"/>
        <v>38.229999999999997</v>
      </c>
      <c r="M4189" s="47">
        <f t="shared" si="481"/>
        <v>37.200000000000003</v>
      </c>
      <c r="N4189" s="47">
        <f t="shared" si="482"/>
        <v>38.229999999999997</v>
      </c>
      <c r="O4189" s="48">
        <f t="shared" ca="1" si="483"/>
        <v>447400</v>
      </c>
    </row>
    <row r="4190" spans="1:15" x14ac:dyDescent="0.25">
      <c r="A4190">
        <v>4175</v>
      </c>
      <c r="B4190" s="84">
        <v>35893</v>
      </c>
      <c r="C4190" s="47">
        <v>57.12</v>
      </c>
      <c r="D4190" s="47">
        <v>57.12</v>
      </c>
      <c r="E4190" s="47">
        <v>56.31</v>
      </c>
      <c r="F4190" s="47">
        <v>56.94</v>
      </c>
      <c r="G4190" s="48">
        <v>1098600</v>
      </c>
      <c r="H4190" s="47">
        <v>37.28</v>
      </c>
      <c r="I4190" s="51">
        <f t="shared" si="477"/>
        <v>0.65472427116262732</v>
      </c>
      <c r="J4190" s="51">
        <f t="shared" ca="1" si="478"/>
        <v>1</v>
      </c>
      <c r="K4190" s="47">
        <f t="shared" si="479"/>
        <v>37.4</v>
      </c>
      <c r="L4190" s="47">
        <f t="shared" si="480"/>
        <v>37.4</v>
      </c>
      <c r="M4190" s="47">
        <f t="shared" si="481"/>
        <v>36.869999999999997</v>
      </c>
      <c r="N4190" s="47">
        <f t="shared" si="482"/>
        <v>37.28</v>
      </c>
      <c r="O4190" s="48">
        <f t="shared" ca="1" si="483"/>
        <v>1098600</v>
      </c>
    </row>
    <row r="4191" spans="1:15" x14ac:dyDescent="0.25">
      <c r="A4191">
        <v>4176</v>
      </c>
      <c r="B4191" s="84">
        <v>35892</v>
      </c>
      <c r="C4191" s="47">
        <v>57.81</v>
      </c>
      <c r="D4191" s="47">
        <v>57.81</v>
      </c>
      <c r="E4191" s="47">
        <v>56.88</v>
      </c>
      <c r="F4191" s="47">
        <v>57.31</v>
      </c>
      <c r="G4191" s="48">
        <v>781300</v>
      </c>
      <c r="H4191" s="47">
        <v>37.53</v>
      </c>
      <c r="I4191" s="51">
        <f t="shared" si="477"/>
        <v>0.65485953585761647</v>
      </c>
      <c r="J4191" s="51">
        <f t="shared" ca="1" si="478"/>
        <v>1</v>
      </c>
      <c r="K4191" s="47">
        <f t="shared" si="479"/>
        <v>37.86</v>
      </c>
      <c r="L4191" s="47">
        <f t="shared" si="480"/>
        <v>37.86</v>
      </c>
      <c r="M4191" s="47">
        <f t="shared" si="481"/>
        <v>37.25</v>
      </c>
      <c r="N4191" s="47">
        <f t="shared" si="482"/>
        <v>37.53</v>
      </c>
      <c r="O4191" s="48">
        <f t="shared" ca="1" si="483"/>
        <v>781300</v>
      </c>
    </row>
    <row r="4192" spans="1:15" x14ac:dyDescent="0.25">
      <c r="A4192">
        <v>4177</v>
      </c>
      <c r="B4192" s="84">
        <v>35891</v>
      </c>
      <c r="C4192" s="47">
        <v>58.38</v>
      </c>
      <c r="D4192" s="47">
        <v>58.38</v>
      </c>
      <c r="E4192" s="47">
        <v>57.62</v>
      </c>
      <c r="F4192" s="47">
        <v>57.81</v>
      </c>
      <c r="G4192" s="48">
        <v>416500</v>
      </c>
      <c r="H4192" s="47">
        <v>37.86</v>
      </c>
      <c r="I4192" s="51">
        <f t="shared" si="477"/>
        <v>0.65490399584846903</v>
      </c>
      <c r="J4192" s="51">
        <f t="shared" ca="1" si="478"/>
        <v>1</v>
      </c>
      <c r="K4192" s="47">
        <f t="shared" si="479"/>
        <v>38.229999999999997</v>
      </c>
      <c r="L4192" s="47">
        <f t="shared" si="480"/>
        <v>38.229999999999997</v>
      </c>
      <c r="M4192" s="47">
        <f t="shared" si="481"/>
        <v>37.74</v>
      </c>
      <c r="N4192" s="47">
        <f t="shared" si="482"/>
        <v>37.86</v>
      </c>
      <c r="O4192" s="48">
        <f t="shared" ca="1" si="483"/>
        <v>416500</v>
      </c>
    </row>
    <row r="4193" spans="1:15" x14ac:dyDescent="0.25">
      <c r="A4193">
        <v>4178</v>
      </c>
      <c r="B4193" s="84">
        <v>35888</v>
      </c>
      <c r="C4193" s="47">
        <v>57.81</v>
      </c>
      <c r="D4193" s="47">
        <v>58.81</v>
      </c>
      <c r="E4193" s="47">
        <v>57.56</v>
      </c>
      <c r="F4193" s="47">
        <v>57.81</v>
      </c>
      <c r="G4193" s="48">
        <v>874300</v>
      </c>
      <c r="H4193" s="47">
        <v>37.86</v>
      </c>
      <c r="I4193" s="51">
        <f t="shared" si="477"/>
        <v>0.65490399584846903</v>
      </c>
      <c r="J4193" s="51">
        <f t="shared" ca="1" si="478"/>
        <v>1</v>
      </c>
      <c r="K4193" s="47">
        <f t="shared" si="479"/>
        <v>37.86</v>
      </c>
      <c r="L4193" s="47">
        <f t="shared" si="480"/>
        <v>38.51</v>
      </c>
      <c r="M4193" s="47">
        <f t="shared" si="481"/>
        <v>37.700000000000003</v>
      </c>
      <c r="N4193" s="47">
        <f t="shared" si="482"/>
        <v>37.86</v>
      </c>
      <c r="O4193" s="48">
        <f t="shared" ca="1" si="483"/>
        <v>874300</v>
      </c>
    </row>
    <row r="4194" spans="1:15" x14ac:dyDescent="0.25">
      <c r="A4194">
        <v>4179</v>
      </c>
      <c r="B4194" s="84">
        <v>35887</v>
      </c>
      <c r="C4194" s="47">
        <v>57.75</v>
      </c>
      <c r="D4194" s="47">
        <v>57.94</v>
      </c>
      <c r="E4194" s="47">
        <v>57.5</v>
      </c>
      <c r="F4194" s="47">
        <v>57.5</v>
      </c>
      <c r="G4194" s="48">
        <v>550300</v>
      </c>
      <c r="H4194" s="47">
        <v>37.65</v>
      </c>
      <c r="I4194" s="51">
        <f t="shared" si="477"/>
        <v>0.65478260869565219</v>
      </c>
      <c r="J4194" s="51">
        <f t="shared" ca="1" si="478"/>
        <v>1</v>
      </c>
      <c r="K4194" s="47">
        <f t="shared" si="479"/>
        <v>37.81</v>
      </c>
      <c r="L4194" s="47">
        <f t="shared" si="480"/>
        <v>37.94</v>
      </c>
      <c r="M4194" s="47">
        <f t="shared" si="481"/>
        <v>37.65</v>
      </c>
      <c r="N4194" s="47">
        <f t="shared" si="482"/>
        <v>37.65</v>
      </c>
      <c r="O4194" s="48">
        <f t="shared" ca="1" si="483"/>
        <v>550300</v>
      </c>
    </row>
    <row r="4195" spans="1:15" x14ac:dyDescent="0.25">
      <c r="A4195">
        <v>4180</v>
      </c>
      <c r="B4195" s="84">
        <v>35886</v>
      </c>
      <c r="C4195" s="47">
        <v>58.31</v>
      </c>
      <c r="D4195" s="47">
        <v>58.31</v>
      </c>
      <c r="E4195" s="47">
        <v>57.56</v>
      </c>
      <c r="F4195" s="47">
        <v>57.75</v>
      </c>
      <c r="G4195" s="48">
        <v>522900</v>
      </c>
      <c r="H4195" s="47">
        <v>37.82</v>
      </c>
      <c r="I4195" s="51">
        <f t="shared" si="477"/>
        <v>0.65489177489177486</v>
      </c>
      <c r="J4195" s="51">
        <f t="shared" ca="1" si="478"/>
        <v>1</v>
      </c>
      <c r="K4195" s="47">
        <f t="shared" si="479"/>
        <v>38.19</v>
      </c>
      <c r="L4195" s="47">
        <f t="shared" si="480"/>
        <v>38.19</v>
      </c>
      <c r="M4195" s="47">
        <f t="shared" si="481"/>
        <v>37.700000000000003</v>
      </c>
      <c r="N4195" s="47">
        <f t="shared" si="482"/>
        <v>37.82</v>
      </c>
      <c r="O4195" s="48">
        <f t="shared" ca="1" si="483"/>
        <v>522900</v>
      </c>
    </row>
    <row r="4196" spans="1:15" x14ac:dyDescent="0.25">
      <c r="A4196">
        <v>4181</v>
      </c>
      <c r="B4196" s="84">
        <v>35885</v>
      </c>
      <c r="C4196" s="47">
        <v>58.88</v>
      </c>
      <c r="D4196" s="47">
        <v>59.19</v>
      </c>
      <c r="E4196" s="47">
        <v>58.25</v>
      </c>
      <c r="F4196" s="47">
        <v>58.38</v>
      </c>
      <c r="G4196" s="48">
        <v>1019200</v>
      </c>
      <c r="H4196" s="47">
        <v>38.229999999999997</v>
      </c>
      <c r="I4196" s="51">
        <f t="shared" si="477"/>
        <v>0.65484755053100374</v>
      </c>
      <c r="J4196" s="51">
        <f t="shared" ca="1" si="478"/>
        <v>1</v>
      </c>
      <c r="K4196" s="47">
        <f t="shared" si="479"/>
        <v>38.56</v>
      </c>
      <c r="L4196" s="47">
        <f t="shared" si="480"/>
        <v>38.76</v>
      </c>
      <c r="M4196" s="47">
        <f t="shared" si="481"/>
        <v>38.14</v>
      </c>
      <c r="N4196" s="47">
        <f t="shared" si="482"/>
        <v>38.229999999999997</v>
      </c>
      <c r="O4196" s="48">
        <f t="shared" ca="1" si="483"/>
        <v>1019200</v>
      </c>
    </row>
    <row r="4197" spans="1:15" x14ac:dyDescent="0.25">
      <c r="A4197">
        <v>4182</v>
      </c>
      <c r="B4197" s="84">
        <v>35884</v>
      </c>
      <c r="C4197" s="47">
        <v>60.12</v>
      </c>
      <c r="D4197" s="47">
        <v>60.19</v>
      </c>
      <c r="E4197" s="47">
        <v>58.94</v>
      </c>
      <c r="F4197" s="47">
        <v>59.25</v>
      </c>
      <c r="G4197" s="48">
        <v>807500</v>
      </c>
      <c r="H4197" s="47">
        <v>38.67</v>
      </c>
      <c r="I4197" s="51">
        <f t="shared" si="477"/>
        <v>0.65265822784810135</v>
      </c>
      <c r="J4197" s="51">
        <f t="shared" ca="1" si="478"/>
        <v>1</v>
      </c>
      <c r="K4197" s="47">
        <f t="shared" si="479"/>
        <v>39.24</v>
      </c>
      <c r="L4197" s="47">
        <f t="shared" si="480"/>
        <v>39.28</v>
      </c>
      <c r="M4197" s="47">
        <f t="shared" si="481"/>
        <v>38.47</v>
      </c>
      <c r="N4197" s="47">
        <f t="shared" si="482"/>
        <v>38.67</v>
      </c>
      <c r="O4197" s="48">
        <f t="shared" ca="1" si="483"/>
        <v>807500</v>
      </c>
    </row>
    <row r="4198" spans="1:15" x14ac:dyDescent="0.25">
      <c r="A4198">
        <v>4183</v>
      </c>
      <c r="B4198" s="84">
        <v>35881</v>
      </c>
      <c r="C4198" s="47">
        <v>60.5</v>
      </c>
      <c r="D4198" s="47">
        <v>60.5</v>
      </c>
      <c r="E4198" s="47">
        <v>60</v>
      </c>
      <c r="F4198" s="47">
        <v>60.25</v>
      </c>
      <c r="G4198" s="48">
        <v>817200</v>
      </c>
      <c r="H4198" s="47">
        <v>39.32</v>
      </c>
      <c r="I4198" s="51">
        <f t="shared" si="477"/>
        <v>0.65261410788381746</v>
      </c>
      <c r="J4198" s="51">
        <f t="shared" ca="1" si="478"/>
        <v>1</v>
      </c>
      <c r="K4198" s="47">
        <f t="shared" si="479"/>
        <v>39.479999999999997</v>
      </c>
      <c r="L4198" s="47">
        <f t="shared" si="480"/>
        <v>39.479999999999997</v>
      </c>
      <c r="M4198" s="47">
        <f t="shared" si="481"/>
        <v>39.159999999999997</v>
      </c>
      <c r="N4198" s="47">
        <f t="shared" si="482"/>
        <v>39.32</v>
      </c>
      <c r="O4198" s="48">
        <f t="shared" ca="1" si="483"/>
        <v>817200</v>
      </c>
    </row>
    <row r="4199" spans="1:15" x14ac:dyDescent="0.25">
      <c r="A4199">
        <v>4184</v>
      </c>
      <c r="B4199" s="84">
        <v>35880</v>
      </c>
      <c r="C4199" s="47">
        <v>60.25</v>
      </c>
      <c r="D4199" s="47">
        <v>60.5</v>
      </c>
      <c r="E4199" s="47">
        <v>59.94</v>
      </c>
      <c r="F4199" s="47">
        <v>60.38</v>
      </c>
      <c r="G4199" s="48">
        <v>871300</v>
      </c>
      <c r="H4199" s="47">
        <v>39.4</v>
      </c>
      <c r="I4199" s="51">
        <f t="shared" si="477"/>
        <v>0.65253395163961569</v>
      </c>
      <c r="J4199" s="51">
        <f t="shared" ca="1" si="478"/>
        <v>1</v>
      </c>
      <c r="K4199" s="47">
        <f t="shared" si="479"/>
        <v>39.32</v>
      </c>
      <c r="L4199" s="47">
        <f t="shared" si="480"/>
        <v>39.479999999999997</v>
      </c>
      <c r="M4199" s="47">
        <f t="shared" si="481"/>
        <v>39.11</v>
      </c>
      <c r="N4199" s="47">
        <f t="shared" si="482"/>
        <v>39.4</v>
      </c>
      <c r="O4199" s="48">
        <f t="shared" ca="1" si="483"/>
        <v>871300</v>
      </c>
    </row>
    <row r="4200" spans="1:15" x14ac:dyDescent="0.25">
      <c r="A4200">
        <v>4185</v>
      </c>
      <c r="B4200" s="84">
        <v>35879</v>
      </c>
      <c r="C4200" s="47">
        <v>60</v>
      </c>
      <c r="D4200" s="47">
        <v>60.38</v>
      </c>
      <c r="E4200" s="47">
        <v>59.94</v>
      </c>
      <c r="F4200" s="47">
        <v>60.31</v>
      </c>
      <c r="G4200" s="48">
        <v>669600</v>
      </c>
      <c r="H4200" s="47">
        <v>39.36</v>
      </c>
      <c r="I4200" s="51">
        <f t="shared" si="477"/>
        <v>0.65262808821091023</v>
      </c>
      <c r="J4200" s="51">
        <f t="shared" ca="1" si="478"/>
        <v>1</v>
      </c>
      <c r="K4200" s="47">
        <f t="shared" si="479"/>
        <v>39.159999999999997</v>
      </c>
      <c r="L4200" s="47">
        <f t="shared" si="480"/>
        <v>39.409999999999997</v>
      </c>
      <c r="M4200" s="47">
        <f t="shared" si="481"/>
        <v>39.119999999999997</v>
      </c>
      <c r="N4200" s="47">
        <f t="shared" si="482"/>
        <v>39.36</v>
      </c>
      <c r="O4200" s="48">
        <f t="shared" ca="1" si="483"/>
        <v>669600</v>
      </c>
    </row>
    <row r="4201" spans="1:15" x14ac:dyDescent="0.25">
      <c r="A4201">
        <v>4186</v>
      </c>
      <c r="B4201" s="84">
        <v>35878</v>
      </c>
      <c r="C4201" s="47">
        <v>60.12</v>
      </c>
      <c r="D4201" s="47">
        <v>60.38</v>
      </c>
      <c r="E4201" s="47">
        <v>59.75</v>
      </c>
      <c r="F4201" s="47">
        <v>60.19</v>
      </c>
      <c r="G4201" s="48">
        <v>510600</v>
      </c>
      <c r="H4201" s="47">
        <v>39.28</v>
      </c>
      <c r="I4201" s="51">
        <f t="shared" si="477"/>
        <v>0.65260009968433297</v>
      </c>
      <c r="J4201" s="51">
        <f t="shared" ca="1" si="478"/>
        <v>1</v>
      </c>
      <c r="K4201" s="47">
        <f t="shared" si="479"/>
        <v>39.229999999999997</v>
      </c>
      <c r="L4201" s="47">
        <f t="shared" si="480"/>
        <v>39.4</v>
      </c>
      <c r="M4201" s="47">
        <f t="shared" si="481"/>
        <v>38.99</v>
      </c>
      <c r="N4201" s="47">
        <f t="shared" si="482"/>
        <v>39.28</v>
      </c>
      <c r="O4201" s="48">
        <f t="shared" ca="1" si="483"/>
        <v>510600</v>
      </c>
    </row>
    <row r="4202" spans="1:15" x14ac:dyDescent="0.25">
      <c r="A4202">
        <v>4187</v>
      </c>
      <c r="B4202" s="84">
        <v>35877</v>
      </c>
      <c r="C4202" s="47">
        <v>60.44</v>
      </c>
      <c r="D4202" s="47">
        <v>60.56</v>
      </c>
      <c r="E4202" s="47">
        <v>59.88</v>
      </c>
      <c r="F4202" s="47">
        <v>60.38</v>
      </c>
      <c r="G4202" s="48">
        <v>350900</v>
      </c>
      <c r="H4202" s="47">
        <v>39.4</v>
      </c>
      <c r="I4202" s="51">
        <f t="shared" si="477"/>
        <v>0.65253395163961569</v>
      </c>
      <c r="J4202" s="51">
        <f t="shared" ca="1" si="478"/>
        <v>1</v>
      </c>
      <c r="K4202" s="47">
        <f t="shared" si="479"/>
        <v>39.44</v>
      </c>
      <c r="L4202" s="47">
        <f t="shared" si="480"/>
        <v>39.520000000000003</v>
      </c>
      <c r="M4202" s="47">
        <f t="shared" si="481"/>
        <v>39.07</v>
      </c>
      <c r="N4202" s="47">
        <f t="shared" si="482"/>
        <v>39.4</v>
      </c>
      <c r="O4202" s="48">
        <f t="shared" ca="1" si="483"/>
        <v>350900</v>
      </c>
    </row>
    <row r="4203" spans="1:15" x14ac:dyDescent="0.25">
      <c r="A4203">
        <v>4188</v>
      </c>
      <c r="B4203" s="84">
        <v>35874</v>
      </c>
      <c r="C4203" s="47">
        <v>60.69</v>
      </c>
      <c r="D4203" s="47">
        <v>60.69</v>
      </c>
      <c r="E4203" s="47">
        <v>59.81</v>
      </c>
      <c r="F4203" s="47">
        <v>60.69</v>
      </c>
      <c r="G4203" s="48">
        <v>594400</v>
      </c>
      <c r="H4203" s="47">
        <v>39.61</v>
      </c>
      <c r="I4203" s="51">
        <f t="shared" si="477"/>
        <v>0.65266106442577032</v>
      </c>
      <c r="J4203" s="51">
        <f t="shared" ca="1" si="478"/>
        <v>1</v>
      </c>
      <c r="K4203" s="47">
        <f t="shared" si="479"/>
        <v>39.61</v>
      </c>
      <c r="L4203" s="47">
        <f t="shared" si="480"/>
        <v>39.61</v>
      </c>
      <c r="M4203" s="47">
        <f t="shared" si="481"/>
        <v>39.04</v>
      </c>
      <c r="N4203" s="47">
        <f t="shared" si="482"/>
        <v>39.61</v>
      </c>
      <c r="O4203" s="48">
        <f t="shared" ca="1" si="483"/>
        <v>594400</v>
      </c>
    </row>
    <row r="4204" spans="1:15" x14ac:dyDescent="0.25">
      <c r="A4204">
        <v>4189</v>
      </c>
      <c r="B4204" s="84">
        <v>35873</v>
      </c>
      <c r="C4204" s="47">
        <v>59.94</v>
      </c>
      <c r="D4204" s="47">
        <v>60.38</v>
      </c>
      <c r="E4204" s="47">
        <v>59.88</v>
      </c>
      <c r="F4204" s="47">
        <v>60.38</v>
      </c>
      <c r="G4204" s="48">
        <v>709600</v>
      </c>
      <c r="H4204" s="47">
        <v>39.4</v>
      </c>
      <c r="I4204" s="51">
        <f t="shared" si="477"/>
        <v>0.65253395163961569</v>
      </c>
      <c r="J4204" s="51">
        <f t="shared" ca="1" si="478"/>
        <v>1</v>
      </c>
      <c r="K4204" s="47">
        <f t="shared" si="479"/>
        <v>39.11</v>
      </c>
      <c r="L4204" s="47">
        <f t="shared" si="480"/>
        <v>39.4</v>
      </c>
      <c r="M4204" s="47">
        <f t="shared" si="481"/>
        <v>39.07</v>
      </c>
      <c r="N4204" s="47">
        <f t="shared" si="482"/>
        <v>39.4</v>
      </c>
      <c r="O4204" s="48">
        <f t="shared" ca="1" si="483"/>
        <v>709600</v>
      </c>
    </row>
    <row r="4205" spans="1:15" x14ac:dyDescent="0.25">
      <c r="A4205">
        <v>4190</v>
      </c>
      <c r="B4205" s="84">
        <v>35872</v>
      </c>
      <c r="C4205" s="47">
        <v>59.56</v>
      </c>
      <c r="D4205" s="47">
        <v>60.31</v>
      </c>
      <c r="E4205" s="47">
        <v>59.5</v>
      </c>
      <c r="F4205" s="47">
        <v>60.06</v>
      </c>
      <c r="G4205" s="48">
        <v>375900</v>
      </c>
      <c r="H4205" s="47">
        <v>39.200000000000003</v>
      </c>
      <c r="I4205" s="51">
        <f t="shared" si="477"/>
        <v>0.65268065268065267</v>
      </c>
      <c r="J4205" s="51">
        <f t="shared" ca="1" si="478"/>
        <v>1</v>
      </c>
      <c r="K4205" s="47">
        <f t="shared" si="479"/>
        <v>38.869999999999997</v>
      </c>
      <c r="L4205" s="47">
        <f t="shared" si="480"/>
        <v>39.36</v>
      </c>
      <c r="M4205" s="47">
        <f t="shared" si="481"/>
        <v>38.83</v>
      </c>
      <c r="N4205" s="47">
        <f t="shared" si="482"/>
        <v>39.200000000000003</v>
      </c>
      <c r="O4205" s="48">
        <f t="shared" ca="1" si="483"/>
        <v>375900</v>
      </c>
    </row>
    <row r="4206" spans="1:15" x14ac:dyDescent="0.25">
      <c r="A4206">
        <v>4191</v>
      </c>
      <c r="B4206" s="84">
        <v>35871</v>
      </c>
      <c r="C4206" s="47">
        <v>59.5</v>
      </c>
      <c r="D4206" s="47">
        <v>60</v>
      </c>
      <c r="E4206" s="47">
        <v>59.31</v>
      </c>
      <c r="F4206" s="47">
        <v>60</v>
      </c>
      <c r="G4206" s="48">
        <v>941300</v>
      </c>
      <c r="H4206" s="47">
        <v>39.159999999999997</v>
      </c>
      <c r="I4206" s="51">
        <f t="shared" si="477"/>
        <v>0.65266666666666662</v>
      </c>
      <c r="J4206" s="51">
        <f t="shared" ca="1" si="478"/>
        <v>1</v>
      </c>
      <c r="K4206" s="47">
        <f t="shared" si="479"/>
        <v>38.83</v>
      </c>
      <c r="L4206" s="47">
        <f t="shared" si="480"/>
        <v>39.159999999999997</v>
      </c>
      <c r="M4206" s="47">
        <f t="shared" si="481"/>
        <v>38.71</v>
      </c>
      <c r="N4206" s="47">
        <f t="shared" si="482"/>
        <v>39.159999999999997</v>
      </c>
      <c r="O4206" s="48">
        <f t="shared" ca="1" si="483"/>
        <v>941300</v>
      </c>
    </row>
    <row r="4207" spans="1:15" x14ac:dyDescent="0.25">
      <c r="A4207">
        <v>4192</v>
      </c>
      <c r="B4207" s="84">
        <v>35870</v>
      </c>
      <c r="C4207" s="47">
        <v>59.19</v>
      </c>
      <c r="D4207" s="47">
        <v>59.81</v>
      </c>
      <c r="E4207" s="47">
        <v>59.06</v>
      </c>
      <c r="F4207" s="47">
        <v>59.62</v>
      </c>
      <c r="G4207" s="48">
        <v>474200</v>
      </c>
      <c r="H4207" s="47">
        <v>38.909999999999997</v>
      </c>
      <c r="I4207" s="51">
        <f t="shared" si="477"/>
        <v>0.65263334451526334</v>
      </c>
      <c r="J4207" s="51">
        <f t="shared" ca="1" si="478"/>
        <v>1</v>
      </c>
      <c r="K4207" s="47">
        <f t="shared" si="479"/>
        <v>38.630000000000003</v>
      </c>
      <c r="L4207" s="47">
        <f t="shared" si="480"/>
        <v>39.03</v>
      </c>
      <c r="M4207" s="47">
        <f t="shared" si="481"/>
        <v>38.54</v>
      </c>
      <c r="N4207" s="47">
        <f t="shared" si="482"/>
        <v>38.909999999999997</v>
      </c>
      <c r="O4207" s="48">
        <f t="shared" ca="1" si="483"/>
        <v>474200</v>
      </c>
    </row>
    <row r="4208" spans="1:15" x14ac:dyDescent="0.25">
      <c r="A4208">
        <v>4193</v>
      </c>
      <c r="B4208" s="84">
        <v>35867</v>
      </c>
      <c r="C4208" s="47">
        <v>59.38</v>
      </c>
      <c r="D4208" s="47">
        <v>59.94</v>
      </c>
      <c r="E4208" s="47">
        <v>59.19</v>
      </c>
      <c r="F4208" s="47">
        <v>59.94</v>
      </c>
      <c r="G4208" s="48">
        <v>453200</v>
      </c>
      <c r="H4208" s="47">
        <v>39.119999999999997</v>
      </c>
      <c r="I4208" s="51">
        <f t="shared" si="477"/>
        <v>0.6526526526526526</v>
      </c>
      <c r="J4208" s="51">
        <f t="shared" ca="1" si="478"/>
        <v>1</v>
      </c>
      <c r="K4208" s="47">
        <f t="shared" si="479"/>
        <v>38.75</v>
      </c>
      <c r="L4208" s="47">
        <f t="shared" si="480"/>
        <v>39.119999999999997</v>
      </c>
      <c r="M4208" s="47">
        <f t="shared" si="481"/>
        <v>38.630000000000003</v>
      </c>
      <c r="N4208" s="47">
        <f t="shared" si="482"/>
        <v>39.119999999999997</v>
      </c>
      <c r="O4208" s="48">
        <f t="shared" ca="1" si="483"/>
        <v>453200</v>
      </c>
    </row>
    <row r="4209" spans="1:15" x14ac:dyDescent="0.25">
      <c r="A4209">
        <v>4194</v>
      </c>
      <c r="B4209" s="84">
        <v>35866</v>
      </c>
      <c r="C4209" s="47">
        <v>59.75</v>
      </c>
      <c r="D4209" s="47">
        <v>60.19</v>
      </c>
      <c r="E4209" s="47">
        <v>59.75</v>
      </c>
      <c r="F4209" s="47">
        <v>60.06</v>
      </c>
      <c r="G4209" s="48">
        <v>509600</v>
      </c>
      <c r="H4209" s="47">
        <v>39.200000000000003</v>
      </c>
      <c r="I4209" s="51">
        <f t="shared" si="477"/>
        <v>0.65268065268065267</v>
      </c>
      <c r="J4209" s="51">
        <f t="shared" ca="1" si="478"/>
        <v>1</v>
      </c>
      <c r="K4209" s="47">
        <f t="shared" si="479"/>
        <v>39</v>
      </c>
      <c r="L4209" s="47">
        <f t="shared" si="480"/>
        <v>39.28</v>
      </c>
      <c r="M4209" s="47">
        <f t="shared" si="481"/>
        <v>39</v>
      </c>
      <c r="N4209" s="47">
        <f t="shared" si="482"/>
        <v>39.200000000000003</v>
      </c>
      <c r="O4209" s="48">
        <f t="shared" ca="1" si="483"/>
        <v>509600</v>
      </c>
    </row>
    <row r="4210" spans="1:15" x14ac:dyDescent="0.25">
      <c r="A4210">
        <v>4195</v>
      </c>
      <c r="B4210" s="84">
        <v>35865</v>
      </c>
      <c r="C4210" s="47">
        <v>59.75</v>
      </c>
      <c r="D4210" s="47">
        <v>60.19</v>
      </c>
      <c r="E4210" s="47">
        <v>59.56</v>
      </c>
      <c r="F4210" s="47">
        <v>60.06</v>
      </c>
      <c r="G4210" s="48">
        <v>204200</v>
      </c>
      <c r="H4210" s="47">
        <v>39.200000000000003</v>
      </c>
      <c r="I4210" s="51">
        <f t="shared" si="477"/>
        <v>0.65268065268065267</v>
      </c>
      <c r="J4210" s="51">
        <f t="shared" ca="1" si="478"/>
        <v>1</v>
      </c>
      <c r="K4210" s="47">
        <f t="shared" si="479"/>
        <v>39</v>
      </c>
      <c r="L4210" s="47">
        <f t="shared" si="480"/>
        <v>39.28</v>
      </c>
      <c r="M4210" s="47">
        <f t="shared" si="481"/>
        <v>38.869999999999997</v>
      </c>
      <c r="N4210" s="47">
        <f t="shared" si="482"/>
        <v>39.200000000000003</v>
      </c>
      <c r="O4210" s="48">
        <f t="shared" ca="1" si="483"/>
        <v>204200</v>
      </c>
    </row>
    <row r="4211" spans="1:15" x14ac:dyDescent="0.25">
      <c r="A4211">
        <v>4196</v>
      </c>
      <c r="B4211" s="84">
        <v>35864</v>
      </c>
      <c r="C4211" s="47">
        <v>59.62</v>
      </c>
      <c r="D4211" s="47">
        <v>60.25</v>
      </c>
      <c r="E4211" s="47">
        <v>59.62</v>
      </c>
      <c r="F4211" s="47">
        <v>60</v>
      </c>
      <c r="G4211" s="48">
        <v>289000</v>
      </c>
      <c r="H4211" s="47">
        <v>39.159999999999997</v>
      </c>
      <c r="I4211" s="51">
        <f t="shared" si="477"/>
        <v>0.65266666666666662</v>
      </c>
      <c r="J4211" s="51">
        <f t="shared" ca="1" si="478"/>
        <v>1</v>
      </c>
      <c r="K4211" s="47">
        <f t="shared" si="479"/>
        <v>38.909999999999997</v>
      </c>
      <c r="L4211" s="47">
        <f t="shared" si="480"/>
        <v>39.32</v>
      </c>
      <c r="M4211" s="47">
        <f t="shared" si="481"/>
        <v>38.909999999999997</v>
      </c>
      <c r="N4211" s="47">
        <f t="shared" si="482"/>
        <v>39.159999999999997</v>
      </c>
      <c r="O4211" s="48">
        <f t="shared" ca="1" si="483"/>
        <v>289000</v>
      </c>
    </row>
    <row r="4212" spans="1:15" x14ac:dyDescent="0.25">
      <c r="A4212">
        <v>4197</v>
      </c>
      <c r="B4212" s="84">
        <v>35863</v>
      </c>
      <c r="C4212" s="47">
        <v>59.56</v>
      </c>
      <c r="D4212" s="47">
        <v>60</v>
      </c>
      <c r="E4212" s="47">
        <v>59.5</v>
      </c>
      <c r="F4212" s="47">
        <v>59.94</v>
      </c>
      <c r="G4212" s="48">
        <v>498800</v>
      </c>
      <c r="H4212" s="47">
        <v>39.119999999999997</v>
      </c>
      <c r="I4212" s="51">
        <f t="shared" si="477"/>
        <v>0.6526526526526526</v>
      </c>
      <c r="J4212" s="51">
        <f t="shared" ca="1" si="478"/>
        <v>1</v>
      </c>
      <c r="K4212" s="47">
        <f t="shared" si="479"/>
        <v>38.869999999999997</v>
      </c>
      <c r="L4212" s="47">
        <f t="shared" si="480"/>
        <v>39.159999999999997</v>
      </c>
      <c r="M4212" s="47">
        <f t="shared" si="481"/>
        <v>38.83</v>
      </c>
      <c r="N4212" s="47">
        <f t="shared" si="482"/>
        <v>39.119999999999997</v>
      </c>
      <c r="O4212" s="48">
        <f t="shared" ca="1" si="483"/>
        <v>498800</v>
      </c>
    </row>
    <row r="4213" spans="1:15" x14ac:dyDescent="0.25">
      <c r="A4213">
        <v>4198</v>
      </c>
      <c r="B4213" s="84">
        <v>35860</v>
      </c>
      <c r="C4213" s="47">
        <v>59</v>
      </c>
      <c r="D4213" s="47">
        <v>60.12</v>
      </c>
      <c r="E4213" s="47">
        <v>58.94</v>
      </c>
      <c r="F4213" s="47">
        <v>60</v>
      </c>
      <c r="G4213" s="48">
        <v>1024700</v>
      </c>
      <c r="H4213" s="47">
        <v>39.159999999999997</v>
      </c>
      <c r="I4213" s="51">
        <f t="shared" si="477"/>
        <v>0.65266666666666662</v>
      </c>
      <c r="J4213" s="51">
        <f t="shared" ca="1" si="478"/>
        <v>1</v>
      </c>
      <c r="K4213" s="47">
        <f t="shared" si="479"/>
        <v>38.51</v>
      </c>
      <c r="L4213" s="47">
        <f t="shared" si="480"/>
        <v>39.24</v>
      </c>
      <c r="M4213" s="47">
        <f t="shared" si="481"/>
        <v>38.47</v>
      </c>
      <c r="N4213" s="47">
        <f t="shared" si="482"/>
        <v>39.159999999999997</v>
      </c>
      <c r="O4213" s="48">
        <f t="shared" ca="1" si="483"/>
        <v>1024700</v>
      </c>
    </row>
    <row r="4214" spans="1:15" x14ac:dyDescent="0.25">
      <c r="A4214">
        <v>4199</v>
      </c>
      <c r="B4214" s="84">
        <v>35859</v>
      </c>
      <c r="C4214" s="47">
        <v>59</v>
      </c>
      <c r="D4214" s="47">
        <v>59.44</v>
      </c>
      <c r="E4214" s="47">
        <v>58.38</v>
      </c>
      <c r="F4214" s="47">
        <v>59</v>
      </c>
      <c r="G4214" s="48">
        <v>497400</v>
      </c>
      <c r="H4214" s="47">
        <v>38.51</v>
      </c>
      <c r="I4214" s="51">
        <f t="shared" si="477"/>
        <v>0.65271186440677964</v>
      </c>
      <c r="J4214" s="51">
        <f t="shared" ca="1" si="478"/>
        <v>1</v>
      </c>
      <c r="K4214" s="47">
        <f t="shared" si="479"/>
        <v>38.51</v>
      </c>
      <c r="L4214" s="47">
        <f t="shared" si="480"/>
        <v>38.799999999999997</v>
      </c>
      <c r="M4214" s="47">
        <f t="shared" si="481"/>
        <v>38.11</v>
      </c>
      <c r="N4214" s="47">
        <f t="shared" si="482"/>
        <v>38.51</v>
      </c>
      <c r="O4214" s="48">
        <f t="shared" ca="1" si="483"/>
        <v>497400</v>
      </c>
    </row>
    <row r="4215" spans="1:15" x14ac:dyDescent="0.25">
      <c r="A4215">
        <v>4200</v>
      </c>
      <c r="B4215" s="84">
        <v>35858</v>
      </c>
      <c r="C4215" s="47">
        <v>59</v>
      </c>
      <c r="D4215" s="47">
        <v>59.5</v>
      </c>
      <c r="E4215" s="47">
        <v>58.69</v>
      </c>
      <c r="F4215" s="47">
        <v>59.38</v>
      </c>
      <c r="G4215" s="48">
        <v>420900</v>
      </c>
      <c r="H4215" s="47">
        <v>38.75</v>
      </c>
      <c r="I4215" s="51">
        <f t="shared" si="477"/>
        <v>0.6525766251263051</v>
      </c>
      <c r="J4215" s="51">
        <f t="shared" ca="1" si="478"/>
        <v>1</v>
      </c>
      <c r="K4215" s="47">
        <f t="shared" si="479"/>
        <v>38.5</v>
      </c>
      <c r="L4215" s="47">
        <f t="shared" si="480"/>
        <v>38.83</v>
      </c>
      <c r="M4215" s="47">
        <f t="shared" si="481"/>
        <v>38.299999999999997</v>
      </c>
      <c r="N4215" s="47">
        <f t="shared" si="482"/>
        <v>38.75</v>
      </c>
      <c r="O4215" s="48">
        <f t="shared" ca="1" si="483"/>
        <v>420900</v>
      </c>
    </row>
    <row r="4216" spans="1:15" x14ac:dyDescent="0.25">
      <c r="A4216">
        <v>4201</v>
      </c>
      <c r="B4216" s="84">
        <v>35857</v>
      </c>
      <c r="C4216" s="47">
        <v>58.25</v>
      </c>
      <c r="D4216" s="47">
        <v>59.38</v>
      </c>
      <c r="E4216" s="47">
        <v>58.19</v>
      </c>
      <c r="F4216" s="47">
        <v>59.12</v>
      </c>
      <c r="G4216" s="48">
        <v>565000</v>
      </c>
      <c r="H4216" s="47">
        <v>38.590000000000003</v>
      </c>
      <c r="I4216" s="51">
        <f t="shared" si="477"/>
        <v>0.65274018944519629</v>
      </c>
      <c r="J4216" s="51">
        <f t="shared" ca="1" si="478"/>
        <v>1</v>
      </c>
      <c r="K4216" s="47">
        <f t="shared" si="479"/>
        <v>38.020000000000003</v>
      </c>
      <c r="L4216" s="47">
        <f t="shared" si="480"/>
        <v>38.76</v>
      </c>
      <c r="M4216" s="47">
        <f t="shared" si="481"/>
        <v>37.979999999999997</v>
      </c>
      <c r="N4216" s="47">
        <f t="shared" si="482"/>
        <v>38.590000000000003</v>
      </c>
      <c r="O4216" s="48">
        <f t="shared" ca="1" si="483"/>
        <v>565000</v>
      </c>
    </row>
    <row r="4217" spans="1:15" x14ac:dyDescent="0.25">
      <c r="A4217">
        <v>4202</v>
      </c>
      <c r="B4217" s="84">
        <v>35856</v>
      </c>
      <c r="C4217" s="47">
        <v>58.44</v>
      </c>
      <c r="D4217" s="47">
        <v>59</v>
      </c>
      <c r="E4217" s="47">
        <v>58.06</v>
      </c>
      <c r="F4217" s="47">
        <v>58.75</v>
      </c>
      <c r="G4217" s="48">
        <v>751700</v>
      </c>
      <c r="H4217" s="47">
        <v>38.340000000000003</v>
      </c>
      <c r="I4217" s="51">
        <f t="shared" si="477"/>
        <v>0.65259574468085113</v>
      </c>
      <c r="J4217" s="51">
        <f t="shared" ca="1" si="478"/>
        <v>1</v>
      </c>
      <c r="K4217" s="47">
        <f t="shared" si="479"/>
        <v>38.14</v>
      </c>
      <c r="L4217" s="47">
        <f t="shared" si="480"/>
        <v>38.5</v>
      </c>
      <c r="M4217" s="47">
        <f t="shared" si="481"/>
        <v>37.89</v>
      </c>
      <c r="N4217" s="47">
        <f t="shared" si="482"/>
        <v>38.340000000000003</v>
      </c>
      <c r="O4217" s="48">
        <f t="shared" ca="1" si="483"/>
        <v>751700</v>
      </c>
    </row>
    <row r="4218" spans="1:15" x14ac:dyDescent="0.25">
      <c r="A4218">
        <v>4203</v>
      </c>
      <c r="B4218" s="84">
        <v>35853</v>
      </c>
      <c r="C4218" s="47">
        <v>58</v>
      </c>
      <c r="D4218" s="47">
        <v>59</v>
      </c>
      <c r="E4218" s="47">
        <v>57.81</v>
      </c>
      <c r="F4218" s="47">
        <v>58.81</v>
      </c>
      <c r="G4218" s="48">
        <v>617400</v>
      </c>
      <c r="H4218" s="47">
        <v>38.380000000000003</v>
      </c>
      <c r="I4218" s="51">
        <f t="shared" si="477"/>
        <v>0.65261010032307432</v>
      </c>
      <c r="J4218" s="51">
        <f t="shared" ca="1" si="478"/>
        <v>1</v>
      </c>
      <c r="K4218" s="47">
        <f t="shared" si="479"/>
        <v>37.85</v>
      </c>
      <c r="L4218" s="47">
        <f t="shared" si="480"/>
        <v>38.5</v>
      </c>
      <c r="M4218" s="47">
        <f t="shared" si="481"/>
        <v>37.729999999999997</v>
      </c>
      <c r="N4218" s="47">
        <f t="shared" si="482"/>
        <v>38.380000000000003</v>
      </c>
      <c r="O4218" s="48">
        <f t="shared" ca="1" si="483"/>
        <v>617400</v>
      </c>
    </row>
    <row r="4219" spans="1:15" x14ac:dyDescent="0.25">
      <c r="A4219">
        <v>4204</v>
      </c>
      <c r="B4219" s="84">
        <v>35852</v>
      </c>
      <c r="C4219" s="47">
        <v>57</v>
      </c>
      <c r="D4219" s="47">
        <v>58.38</v>
      </c>
      <c r="E4219" s="47">
        <v>57</v>
      </c>
      <c r="F4219" s="47">
        <v>57.94</v>
      </c>
      <c r="G4219" s="48">
        <v>870600</v>
      </c>
      <c r="H4219" s="47">
        <v>37.81</v>
      </c>
      <c r="I4219" s="51">
        <f t="shared" si="477"/>
        <v>0.65257162581981365</v>
      </c>
      <c r="J4219" s="51">
        <f t="shared" ca="1" si="478"/>
        <v>1</v>
      </c>
      <c r="K4219" s="47">
        <f t="shared" si="479"/>
        <v>37.200000000000003</v>
      </c>
      <c r="L4219" s="47">
        <f t="shared" si="480"/>
        <v>38.1</v>
      </c>
      <c r="M4219" s="47">
        <f t="shared" si="481"/>
        <v>37.200000000000003</v>
      </c>
      <c r="N4219" s="47">
        <f t="shared" si="482"/>
        <v>37.81</v>
      </c>
      <c r="O4219" s="48">
        <f t="shared" ca="1" si="483"/>
        <v>870600</v>
      </c>
    </row>
    <row r="4220" spans="1:15" x14ac:dyDescent="0.25">
      <c r="A4220">
        <v>4205</v>
      </c>
      <c r="B4220" s="84">
        <v>35851</v>
      </c>
      <c r="C4220" s="47">
        <v>55.12</v>
      </c>
      <c r="D4220" s="47">
        <v>57.38</v>
      </c>
      <c r="E4220" s="47">
        <v>54.94</v>
      </c>
      <c r="F4220" s="47">
        <v>57.38</v>
      </c>
      <c r="G4220" s="48">
        <v>794400</v>
      </c>
      <c r="H4220" s="47">
        <v>37.44</v>
      </c>
      <c r="I4220" s="51">
        <f t="shared" si="477"/>
        <v>0.65249215754618328</v>
      </c>
      <c r="J4220" s="51">
        <f t="shared" ca="1" si="478"/>
        <v>1</v>
      </c>
      <c r="K4220" s="47">
        <f t="shared" si="479"/>
        <v>35.97</v>
      </c>
      <c r="L4220" s="47">
        <f t="shared" si="480"/>
        <v>37.44</v>
      </c>
      <c r="M4220" s="47">
        <f t="shared" si="481"/>
        <v>35.85</v>
      </c>
      <c r="N4220" s="47">
        <f t="shared" si="482"/>
        <v>37.44</v>
      </c>
      <c r="O4220" s="48">
        <f t="shared" ca="1" si="483"/>
        <v>794400</v>
      </c>
    </row>
    <row r="4221" spans="1:15" x14ac:dyDescent="0.25">
      <c r="A4221">
        <v>4206</v>
      </c>
      <c r="B4221" s="84">
        <v>35850</v>
      </c>
      <c r="C4221" s="47">
        <v>55.56</v>
      </c>
      <c r="D4221" s="47">
        <v>55.56</v>
      </c>
      <c r="E4221" s="47">
        <v>54.5</v>
      </c>
      <c r="F4221" s="47">
        <v>54.94</v>
      </c>
      <c r="G4221" s="48">
        <v>627800</v>
      </c>
      <c r="H4221" s="47">
        <v>35.85</v>
      </c>
      <c r="I4221" s="51">
        <f t="shared" si="477"/>
        <v>0.65253003276301424</v>
      </c>
      <c r="J4221" s="51">
        <f t="shared" ca="1" si="478"/>
        <v>1</v>
      </c>
      <c r="K4221" s="47">
        <f t="shared" si="479"/>
        <v>36.25</v>
      </c>
      <c r="L4221" s="47">
        <f t="shared" si="480"/>
        <v>36.25</v>
      </c>
      <c r="M4221" s="47">
        <f t="shared" si="481"/>
        <v>35.56</v>
      </c>
      <c r="N4221" s="47">
        <f t="shared" si="482"/>
        <v>35.85</v>
      </c>
      <c r="O4221" s="48">
        <f t="shared" ca="1" si="483"/>
        <v>627800</v>
      </c>
    </row>
    <row r="4222" spans="1:15" x14ac:dyDescent="0.25">
      <c r="A4222">
        <v>4207</v>
      </c>
      <c r="B4222" s="84">
        <v>35849</v>
      </c>
      <c r="C4222" s="47">
        <v>55.25</v>
      </c>
      <c r="D4222" s="47">
        <v>55.62</v>
      </c>
      <c r="E4222" s="47">
        <v>55</v>
      </c>
      <c r="F4222" s="47">
        <v>55.56</v>
      </c>
      <c r="G4222" s="48">
        <v>534300</v>
      </c>
      <c r="H4222" s="47">
        <v>36.26</v>
      </c>
      <c r="I4222" s="51">
        <f t="shared" si="477"/>
        <v>0.65262778977681779</v>
      </c>
      <c r="J4222" s="51">
        <f t="shared" ca="1" si="478"/>
        <v>1</v>
      </c>
      <c r="K4222" s="47">
        <f t="shared" si="479"/>
        <v>36.06</v>
      </c>
      <c r="L4222" s="47">
        <f t="shared" si="480"/>
        <v>36.299999999999997</v>
      </c>
      <c r="M4222" s="47">
        <f t="shared" si="481"/>
        <v>35.89</v>
      </c>
      <c r="N4222" s="47">
        <f t="shared" si="482"/>
        <v>36.26</v>
      </c>
      <c r="O4222" s="48">
        <f t="shared" ca="1" si="483"/>
        <v>534300</v>
      </c>
    </row>
    <row r="4223" spans="1:15" x14ac:dyDescent="0.25">
      <c r="A4223">
        <v>4208</v>
      </c>
      <c r="B4223" s="84">
        <v>35846</v>
      </c>
      <c r="C4223" s="47">
        <v>54.5</v>
      </c>
      <c r="D4223" s="47">
        <v>55.56</v>
      </c>
      <c r="E4223" s="47">
        <v>54.25</v>
      </c>
      <c r="F4223" s="47">
        <v>55.44</v>
      </c>
      <c r="G4223" s="48">
        <v>670200</v>
      </c>
      <c r="H4223" s="47">
        <v>36.18</v>
      </c>
      <c r="I4223" s="51">
        <f t="shared" si="477"/>
        <v>0.65259740259740262</v>
      </c>
      <c r="J4223" s="51">
        <f t="shared" ca="1" si="478"/>
        <v>1</v>
      </c>
      <c r="K4223" s="47">
        <f t="shared" si="479"/>
        <v>35.57</v>
      </c>
      <c r="L4223" s="47">
        <f t="shared" si="480"/>
        <v>36.26</v>
      </c>
      <c r="M4223" s="47">
        <f t="shared" si="481"/>
        <v>35.4</v>
      </c>
      <c r="N4223" s="47">
        <f t="shared" si="482"/>
        <v>36.18</v>
      </c>
      <c r="O4223" s="48">
        <f t="shared" ca="1" si="483"/>
        <v>670200</v>
      </c>
    </row>
    <row r="4224" spans="1:15" x14ac:dyDescent="0.25">
      <c r="A4224">
        <v>4209</v>
      </c>
      <c r="B4224" s="84">
        <v>35845</v>
      </c>
      <c r="C4224" s="47">
        <v>54.25</v>
      </c>
      <c r="D4224" s="47">
        <v>54.56</v>
      </c>
      <c r="E4224" s="47">
        <v>53.88</v>
      </c>
      <c r="F4224" s="47">
        <v>54.19</v>
      </c>
      <c r="G4224" s="48">
        <v>305800</v>
      </c>
      <c r="H4224" s="47">
        <v>35.36</v>
      </c>
      <c r="I4224" s="51">
        <f t="shared" si="477"/>
        <v>0.65251891492895375</v>
      </c>
      <c r="J4224" s="51">
        <f t="shared" ca="1" si="478"/>
        <v>1</v>
      </c>
      <c r="K4224" s="47">
        <f t="shared" si="479"/>
        <v>35.4</v>
      </c>
      <c r="L4224" s="47">
        <f t="shared" si="480"/>
        <v>35.6</v>
      </c>
      <c r="M4224" s="47">
        <f t="shared" si="481"/>
        <v>35.159999999999997</v>
      </c>
      <c r="N4224" s="47">
        <f t="shared" si="482"/>
        <v>35.36</v>
      </c>
      <c r="O4224" s="48">
        <f t="shared" ca="1" si="483"/>
        <v>305800</v>
      </c>
    </row>
    <row r="4225" spans="1:15" x14ac:dyDescent="0.25">
      <c r="A4225">
        <v>4210</v>
      </c>
      <c r="B4225" s="84">
        <v>35844</v>
      </c>
      <c r="C4225" s="47">
        <v>53.94</v>
      </c>
      <c r="D4225" s="47">
        <v>54.69</v>
      </c>
      <c r="E4225" s="47">
        <v>53.75</v>
      </c>
      <c r="F4225" s="47">
        <v>54.25</v>
      </c>
      <c r="G4225" s="48">
        <v>505500</v>
      </c>
      <c r="H4225" s="47">
        <v>35.409999999999997</v>
      </c>
      <c r="I4225" s="51">
        <f t="shared" si="477"/>
        <v>0.65271889400921657</v>
      </c>
      <c r="J4225" s="51">
        <f t="shared" ca="1" si="478"/>
        <v>1</v>
      </c>
      <c r="K4225" s="47">
        <f t="shared" si="479"/>
        <v>35.21</v>
      </c>
      <c r="L4225" s="47">
        <f t="shared" si="480"/>
        <v>35.700000000000003</v>
      </c>
      <c r="M4225" s="47">
        <f t="shared" si="481"/>
        <v>35.08</v>
      </c>
      <c r="N4225" s="47">
        <f t="shared" si="482"/>
        <v>35.409999999999997</v>
      </c>
      <c r="O4225" s="48">
        <f t="shared" ca="1" si="483"/>
        <v>505500</v>
      </c>
    </row>
    <row r="4226" spans="1:15" x14ac:dyDescent="0.25">
      <c r="A4226">
        <v>4211</v>
      </c>
      <c r="B4226" s="84">
        <v>35843</v>
      </c>
      <c r="C4226" s="47">
        <v>54.31</v>
      </c>
      <c r="D4226" s="47">
        <v>54.31</v>
      </c>
      <c r="E4226" s="47">
        <v>53.75</v>
      </c>
      <c r="F4226" s="47">
        <v>54.12</v>
      </c>
      <c r="G4226" s="48">
        <v>373200</v>
      </c>
      <c r="H4226" s="47">
        <v>35.32</v>
      </c>
      <c r="I4226" s="51">
        <f t="shared" si="477"/>
        <v>0.65262379896526246</v>
      </c>
      <c r="J4226" s="51">
        <f t="shared" ca="1" si="478"/>
        <v>1</v>
      </c>
      <c r="K4226" s="47">
        <f t="shared" si="479"/>
        <v>35.44</v>
      </c>
      <c r="L4226" s="47">
        <f t="shared" si="480"/>
        <v>35.44</v>
      </c>
      <c r="M4226" s="47">
        <f t="shared" si="481"/>
        <v>35.08</v>
      </c>
      <c r="N4226" s="47">
        <f t="shared" si="482"/>
        <v>35.32</v>
      </c>
      <c r="O4226" s="48">
        <f t="shared" ca="1" si="483"/>
        <v>373200</v>
      </c>
    </row>
    <row r="4227" spans="1:15" x14ac:dyDescent="0.25">
      <c r="A4227">
        <v>4212</v>
      </c>
      <c r="B4227" s="84">
        <v>35839</v>
      </c>
      <c r="C4227" s="47">
        <v>54.5</v>
      </c>
      <c r="D4227" s="47">
        <v>54.56</v>
      </c>
      <c r="E4227" s="47">
        <v>54</v>
      </c>
      <c r="F4227" s="47">
        <v>54.25</v>
      </c>
      <c r="G4227" s="48">
        <v>437900</v>
      </c>
      <c r="H4227" s="47">
        <v>35.409999999999997</v>
      </c>
      <c r="I4227" s="51">
        <f t="shared" si="477"/>
        <v>0.65271889400921657</v>
      </c>
      <c r="J4227" s="51">
        <f t="shared" ca="1" si="478"/>
        <v>1</v>
      </c>
      <c r="K4227" s="47">
        <f t="shared" si="479"/>
        <v>35.57</v>
      </c>
      <c r="L4227" s="47">
        <f t="shared" si="480"/>
        <v>35.61</v>
      </c>
      <c r="M4227" s="47">
        <f t="shared" si="481"/>
        <v>35.25</v>
      </c>
      <c r="N4227" s="47">
        <f t="shared" si="482"/>
        <v>35.409999999999997</v>
      </c>
      <c r="O4227" s="48">
        <f t="shared" ca="1" si="483"/>
        <v>437900</v>
      </c>
    </row>
    <row r="4228" spans="1:15" x14ac:dyDescent="0.25">
      <c r="A4228">
        <v>4213</v>
      </c>
      <c r="B4228" s="84">
        <v>35838</v>
      </c>
      <c r="C4228" s="47">
        <v>54.25</v>
      </c>
      <c r="D4228" s="47">
        <v>54.94</v>
      </c>
      <c r="E4228" s="47">
        <v>54</v>
      </c>
      <c r="F4228" s="47">
        <v>54.75</v>
      </c>
      <c r="G4228" s="48">
        <v>860900</v>
      </c>
      <c r="H4228" s="47">
        <v>35.729999999999997</v>
      </c>
      <c r="I4228" s="51">
        <f t="shared" si="477"/>
        <v>0.65260273972602734</v>
      </c>
      <c r="J4228" s="51">
        <f t="shared" ca="1" si="478"/>
        <v>1</v>
      </c>
      <c r="K4228" s="47">
        <f t="shared" si="479"/>
        <v>35.4</v>
      </c>
      <c r="L4228" s="47">
        <f t="shared" si="480"/>
        <v>35.85</v>
      </c>
      <c r="M4228" s="47">
        <f t="shared" si="481"/>
        <v>35.24</v>
      </c>
      <c r="N4228" s="47">
        <f t="shared" si="482"/>
        <v>35.729999999999997</v>
      </c>
      <c r="O4228" s="48">
        <f t="shared" ca="1" si="483"/>
        <v>860900</v>
      </c>
    </row>
    <row r="4229" spans="1:15" x14ac:dyDescent="0.25">
      <c r="A4229">
        <v>4214</v>
      </c>
      <c r="B4229" s="84">
        <v>35837</v>
      </c>
      <c r="C4229" s="47">
        <v>54.62</v>
      </c>
      <c r="D4229" s="47">
        <v>54.62</v>
      </c>
      <c r="E4229" s="47">
        <v>53.94</v>
      </c>
      <c r="F4229" s="47">
        <v>54.38</v>
      </c>
      <c r="G4229" s="48">
        <v>596900</v>
      </c>
      <c r="H4229" s="47">
        <v>35.49</v>
      </c>
      <c r="I4229" s="51">
        <f t="shared" si="477"/>
        <v>0.65262964325119532</v>
      </c>
      <c r="J4229" s="51">
        <f t="shared" ca="1" si="478"/>
        <v>1</v>
      </c>
      <c r="K4229" s="47">
        <f t="shared" si="479"/>
        <v>35.65</v>
      </c>
      <c r="L4229" s="47">
        <f t="shared" si="480"/>
        <v>35.65</v>
      </c>
      <c r="M4229" s="47">
        <f t="shared" si="481"/>
        <v>35.200000000000003</v>
      </c>
      <c r="N4229" s="47">
        <f t="shared" si="482"/>
        <v>35.49</v>
      </c>
      <c r="O4229" s="48">
        <f t="shared" ca="1" si="483"/>
        <v>596900</v>
      </c>
    </row>
    <row r="4230" spans="1:15" x14ac:dyDescent="0.25">
      <c r="A4230">
        <v>4215</v>
      </c>
      <c r="B4230" s="84">
        <v>35836</v>
      </c>
      <c r="C4230" s="47">
        <v>54</v>
      </c>
      <c r="D4230" s="47">
        <v>54.69</v>
      </c>
      <c r="E4230" s="47">
        <v>54</v>
      </c>
      <c r="F4230" s="47">
        <v>54.56</v>
      </c>
      <c r="G4230" s="48">
        <v>417700</v>
      </c>
      <c r="H4230" s="47">
        <v>35.61</v>
      </c>
      <c r="I4230" s="51">
        <f t="shared" si="477"/>
        <v>0.65267595307917881</v>
      </c>
      <c r="J4230" s="51">
        <f t="shared" ca="1" si="478"/>
        <v>1</v>
      </c>
      <c r="K4230" s="47">
        <f t="shared" si="479"/>
        <v>35.24</v>
      </c>
      <c r="L4230" s="47">
        <f t="shared" si="480"/>
        <v>35.69</v>
      </c>
      <c r="M4230" s="47">
        <f t="shared" si="481"/>
        <v>35.24</v>
      </c>
      <c r="N4230" s="47">
        <f t="shared" si="482"/>
        <v>35.61</v>
      </c>
      <c r="O4230" s="48">
        <f t="shared" ca="1" si="483"/>
        <v>417700</v>
      </c>
    </row>
    <row r="4231" spans="1:15" x14ac:dyDescent="0.25">
      <c r="A4231">
        <v>4216</v>
      </c>
      <c r="B4231" s="84">
        <v>35835</v>
      </c>
      <c r="C4231" s="47">
        <v>54.88</v>
      </c>
      <c r="D4231" s="47">
        <v>54.88</v>
      </c>
      <c r="E4231" s="47">
        <v>53.94</v>
      </c>
      <c r="F4231" s="47">
        <v>54</v>
      </c>
      <c r="G4231" s="48">
        <v>328900</v>
      </c>
      <c r="H4231" s="47">
        <v>35.24</v>
      </c>
      <c r="I4231" s="51">
        <f t="shared" si="477"/>
        <v>0.65259259259259261</v>
      </c>
      <c r="J4231" s="51">
        <f t="shared" ca="1" si="478"/>
        <v>1</v>
      </c>
      <c r="K4231" s="47">
        <f t="shared" si="479"/>
        <v>35.81</v>
      </c>
      <c r="L4231" s="47">
        <f t="shared" si="480"/>
        <v>35.81</v>
      </c>
      <c r="M4231" s="47">
        <f t="shared" si="481"/>
        <v>35.200000000000003</v>
      </c>
      <c r="N4231" s="47">
        <f t="shared" si="482"/>
        <v>35.24</v>
      </c>
      <c r="O4231" s="48">
        <f t="shared" ca="1" si="483"/>
        <v>328900</v>
      </c>
    </row>
    <row r="4232" spans="1:15" x14ac:dyDescent="0.25">
      <c r="A4232">
        <v>4217</v>
      </c>
      <c r="B4232" s="84">
        <v>35832</v>
      </c>
      <c r="C4232" s="47">
        <v>54.44</v>
      </c>
      <c r="D4232" s="47">
        <v>54.75</v>
      </c>
      <c r="E4232" s="47">
        <v>54.25</v>
      </c>
      <c r="F4232" s="47">
        <v>54.5</v>
      </c>
      <c r="G4232" s="48">
        <v>409800</v>
      </c>
      <c r="H4232" s="47">
        <v>35.57</v>
      </c>
      <c r="I4232" s="51">
        <f t="shared" si="477"/>
        <v>0.65266055045871563</v>
      </c>
      <c r="J4232" s="51">
        <f t="shared" ca="1" si="478"/>
        <v>1</v>
      </c>
      <c r="K4232" s="47">
        <f t="shared" si="479"/>
        <v>35.53</v>
      </c>
      <c r="L4232" s="47">
        <f t="shared" si="480"/>
        <v>35.729999999999997</v>
      </c>
      <c r="M4232" s="47">
        <f t="shared" si="481"/>
        <v>35.409999999999997</v>
      </c>
      <c r="N4232" s="47">
        <f t="shared" si="482"/>
        <v>35.57</v>
      </c>
      <c r="O4232" s="48">
        <f t="shared" ca="1" si="483"/>
        <v>409800</v>
      </c>
    </row>
    <row r="4233" spans="1:15" x14ac:dyDescent="0.25">
      <c r="A4233">
        <v>4218</v>
      </c>
      <c r="B4233" s="84">
        <v>35831</v>
      </c>
      <c r="C4233" s="47">
        <v>54.62</v>
      </c>
      <c r="D4233" s="47">
        <v>54.62</v>
      </c>
      <c r="E4233" s="47">
        <v>53.81</v>
      </c>
      <c r="F4233" s="47">
        <v>54.31</v>
      </c>
      <c r="G4233" s="48">
        <v>575100</v>
      </c>
      <c r="H4233" s="47">
        <v>35.450000000000003</v>
      </c>
      <c r="I4233" s="51">
        <f t="shared" si="477"/>
        <v>0.65273430307494018</v>
      </c>
      <c r="J4233" s="51">
        <f t="shared" ca="1" si="478"/>
        <v>1</v>
      </c>
      <c r="K4233" s="47">
        <f t="shared" si="479"/>
        <v>35.65</v>
      </c>
      <c r="L4233" s="47">
        <f t="shared" si="480"/>
        <v>35.65</v>
      </c>
      <c r="M4233" s="47">
        <f t="shared" si="481"/>
        <v>35.119999999999997</v>
      </c>
      <c r="N4233" s="47">
        <f t="shared" si="482"/>
        <v>35.450000000000003</v>
      </c>
      <c r="O4233" s="48">
        <f t="shared" ca="1" si="483"/>
        <v>575100</v>
      </c>
    </row>
    <row r="4234" spans="1:15" x14ac:dyDescent="0.25">
      <c r="A4234">
        <v>4219</v>
      </c>
      <c r="B4234" s="84">
        <v>35830</v>
      </c>
      <c r="C4234" s="47">
        <v>54.44</v>
      </c>
      <c r="D4234" s="47">
        <v>54.75</v>
      </c>
      <c r="E4234" s="47">
        <v>53.62</v>
      </c>
      <c r="F4234" s="47">
        <v>54.69</v>
      </c>
      <c r="G4234" s="48">
        <v>617800</v>
      </c>
      <c r="H4234" s="47">
        <v>35.69</v>
      </c>
      <c r="I4234" s="51">
        <f t="shared" si="477"/>
        <v>0.65258731029438655</v>
      </c>
      <c r="J4234" s="51">
        <f t="shared" ca="1" si="478"/>
        <v>1</v>
      </c>
      <c r="K4234" s="47">
        <f t="shared" si="479"/>
        <v>35.53</v>
      </c>
      <c r="L4234" s="47">
        <f t="shared" si="480"/>
        <v>35.729999999999997</v>
      </c>
      <c r="M4234" s="47">
        <f t="shared" si="481"/>
        <v>34.99</v>
      </c>
      <c r="N4234" s="47">
        <f t="shared" si="482"/>
        <v>35.69</v>
      </c>
      <c r="O4234" s="48">
        <f t="shared" ca="1" si="483"/>
        <v>617800</v>
      </c>
    </row>
    <row r="4235" spans="1:15" x14ac:dyDescent="0.25">
      <c r="A4235">
        <v>4220</v>
      </c>
      <c r="B4235" s="84">
        <v>35829</v>
      </c>
      <c r="C4235" s="47">
        <v>53.81</v>
      </c>
      <c r="D4235" s="47">
        <v>54.5</v>
      </c>
      <c r="E4235" s="47">
        <v>53</v>
      </c>
      <c r="F4235" s="47">
        <v>54.5</v>
      </c>
      <c r="G4235" s="48">
        <v>789600</v>
      </c>
      <c r="H4235" s="47">
        <v>35.57</v>
      </c>
      <c r="I4235" s="51">
        <f t="shared" si="477"/>
        <v>0.65266055045871563</v>
      </c>
      <c r="J4235" s="51">
        <f t="shared" ca="1" si="478"/>
        <v>1</v>
      </c>
      <c r="K4235" s="47">
        <f t="shared" si="479"/>
        <v>35.119999999999997</v>
      </c>
      <c r="L4235" s="47">
        <f t="shared" si="480"/>
        <v>35.57</v>
      </c>
      <c r="M4235" s="47">
        <f t="shared" si="481"/>
        <v>34.590000000000003</v>
      </c>
      <c r="N4235" s="47">
        <f t="shared" si="482"/>
        <v>35.57</v>
      </c>
      <c r="O4235" s="48">
        <f t="shared" ca="1" si="483"/>
        <v>789600</v>
      </c>
    </row>
    <row r="4236" spans="1:15" x14ac:dyDescent="0.25">
      <c r="A4236">
        <v>4221</v>
      </c>
      <c r="B4236" s="84">
        <v>35828</v>
      </c>
      <c r="C4236" s="47">
        <v>52.62</v>
      </c>
      <c r="D4236" s="47">
        <v>54.12</v>
      </c>
      <c r="E4236" s="47">
        <v>52.62</v>
      </c>
      <c r="F4236" s="47">
        <v>53.81</v>
      </c>
      <c r="G4236" s="48">
        <v>598500</v>
      </c>
      <c r="H4236" s="47">
        <v>35.119999999999997</v>
      </c>
      <c r="I4236" s="51">
        <f t="shared" si="477"/>
        <v>0.65266679055937549</v>
      </c>
      <c r="J4236" s="51">
        <f t="shared" ca="1" si="478"/>
        <v>1</v>
      </c>
      <c r="K4236" s="47">
        <f t="shared" si="479"/>
        <v>34.340000000000003</v>
      </c>
      <c r="L4236" s="47">
        <f t="shared" si="480"/>
        <v>35.32</v>
      </c>
      <c r="M4236" s="47">
        <f t="shared" si="481"/>
        <v>34.340000000000003</v>
      </c>
      <c r="N4236" s="47">
        <f t="shared" si="482"/>
        <v>35.119999999999997</v>
      </c>
      <c r="O4236" s="48">
        <f t="shared" ca="1" si="483"/>
        <v>598500</v>
      </c>
    </row>
    <row r="4237" spans="1:15" x14ac:dyDescent="0.25">
      <c r="A4237">
        <v>4222</v>
      </c>
      <c r="B4237" s="84">
        <v>35825</v>
      </c>
      <c r="C4237" s="47">
        <v>52.94</v>
      </c>
      <c r="D4237" s="47">
        <v>53.06</v>
      </c>
      <c r="E4237" s="47">
        <v>52.12</v>
      </c>
      <c r="F4237" s="47">
        <v>52.12</v>
      </c>
      <c r="G4237" s="48">
        <v>268600</v>
      </c>
      <c r="H4237" s="47">
        <v>34.020000000000003</v>
      </c>
      <c r="I4237" s="51">
        <f t="shared" si="477"/>
        <v>0.6527244819646969</v>
      </c>
      <c r="J4237" s="51">
        <f t="shared" ca="1" si="478"/>
        <v>1</v>
      </c>
      <c r="K4237" s="47">
        <f t="shared" si="479"/>
        <v>34.56</v>
      </c>
      <c r="L4237" s="47">
        <f t="shared" si="480"/>
        <v>34.630000000000003</v>
      </c>
      <c r="M4237" s="47">
        <f t="shared" si="481"/>
        <v>34.020000000000003</v>
      </c>
      <c r="N4237" s="47">
        <f t="shared" si="482"/>
        <v>34.020000000000003</v>
      </c>
      <c r="O4237" s="48">
        <f t="shared" ca="1" si="483"/>
        <v>268600</v>
      </c>
    </row>
    <row r="4238" spans="1:15" x14ac:dyDescent="0.25">
      <c r="A4238">
        <v>4223</v>
      </c>
      <c r="B4238" s="84">
        <v>35824</v>
      </c>
      <c r="C4238" s="47">
        <v>52.81</v>
      </c>
      <c r="D4238" s="47">
        <v>53.38</v>
      </c>
      <c r="E4238" s="47">
        <v>52.81</v>
      </c>
      <c r="F4238" s="47">
        <v>53.19</v>
      </c>
      <c r="G4238" s="48">
        <v>657900</v>
      </c>
      <c r="H4238" s="47">
        <v>34.71</v>
      </c>
      <c r="I4238" s="51">
        <f t="shared" si="477"/>
        <v>0.652566271855612</v>
      </c>
      <c r="J4238" s="51">
        <f t="shared" ca="1" si="478"/>
        <v>1</v>
      </c>
      <c r="K4238" s="47">
        <f t="shared" si="479"/>
        <v>34.46</v>
      </c>
      <c r="L4238" s="47">
        <f t="shared" si="480"/>
        <v>34.83</v>
      </c>
      <c r="M4238" s="47">
        <f t="shared" si="481"/>
        <v>34.46</v>
      </c>
      <c r="N4238" s="47">
        <f t="shared" si="482"/>
        <v>34.71</v>
      </c>
      <c r="O4238" s="48">
        <f t="shared" ca="1" si="483"/>
        <v>657900</v>
      </c>
    </row>
    <row r="4239" spans="1:15" x14ac:dyDescent="0.25">
      <c r="A4239">
        <v>4224</v>
      </c>
      <c r="B4239" s="84">
        <v>35823</v>
      </c>
      <c r="C4239" s="47">
        <v>52.81</v>
      </c>
      <c r="D4239" s="47">
        <v>53.12</v>
      </c>
      <c r="E4239" s="47">
        <v>52.69</v>
      </c>
      <c r="F4239" s="47">
        <v>52.94</v>
      </c>
      <c r="G4239" s="48">
        <v>708600</v>
      </c>
      <c r="H4239" s="47">
        <v>34.549999999999997</v>
      </c>
      <c r="I4239" s="51">
        <f t="shared" si="477"/>
        <v>0.65262561390253115</v>
      </c>
      <c r="J4239" s="51">
        <f t="shared" ca="1" si="478"/>
        <v>1</v>
      </c>
      <c r="K4239" s="47">
        <f t="shared" si="479"/>
        <v>34.47</v>
      </c>
      <c r="L4239" s="47">
        <f t="shared" si="480"/>
        <v>34.67</v>
      </c>
      <c r="M4239" s="47">
        <f t="shared" si="481"/>
        <v>34.39</v>
      </c>
      <c r="N4239" s="47">
        <f t="shared" si="482"/>
        <v>34.549999999999997</v>
      </c>
      <c r="O4239" s="48">
        <f t="shared" ca="1" si="483"/>
        <v>708600</v>
      </c>
    </row>
    <row r="4240" spans="1:15" x14ac:dyDescent="0.25">
      <c r="A4240">
        <v>4225</v>
      </c>
      <c r="B4240" s="84">
        <v>35822</v>
      </c>
      <c r="C4240" s="47">
        <v>52</v>
      </c>
      <c r="D4240" s="47">
        <v>53.44</v>
      </c>
      <c r="E4240" s="47">
        <v>51.88</v>
      </c>
      <c r="F4240" s="47">
        <v>53.06</v>
      </c>
      <c r="G4240" s="48">
        <v>730000</v>
      </c>
      <c r="H4240" s="47">
        <v>34.630000000000003</v>
      </c>
      <c r="I4240" s="51">
        <f t="shared" si="477"/>
        <v>0.65265736901620808</v>
      </c>
      <c r="J4240" s="51">
        <f t="shared" ca="1" si="478"/>
        <v>1</v>
      </c>
      <c r="K4240" s="47">
        <f t="shared" si="479"/>
        <v>33.94</v>
      </c>
      <c r="L4240" s="47">
        <f t="shared" si="480"/>
        <v>34.880000000000003</v>
      </c>
      <c r="M4240" s="47">
        <f t="shared" si="481"/>
        <v>33.86</v>
      </c>
      <c r="N4240" s="47">
        <f t="shared" si="482"/>
        <v>34.630000000000003</v>
      </c>
      <c r="O4240" s="48">
        <f t="shared" ca="1" si="483"/>
        <v>730000</v>
      </c>
    </row>
    <row r="4241" spans="1:15" x14ac:dyDescent="0.25">
      <c r="A4241">
        <v>4226</v>
      </c>
      <c r="B4241" s="84">
        <v>35821</v>
      </c>
      <c r="C4241" s="47">
        <v>50.5</v>
      </c>
      <c r="D4241" s="47">
        <v>52.06</v>
      </c>
      <c r="E4241" s="47">
        <v>50.12</v>
      </c>
      <c r="F4241" s="47">
        <v>52</v>
      </c>
      <c r="G4241" s="48">
        <v>793400</v>
      </c>
      <c r="H4241" s="47">
        <v>33.94</v>
      </c>
      <c r="I4241" s="51">
        <f t="shared" ref="I4241:I4304" si="484">H4241/F4241</f>
        <v>0.65269230769230768</v>
      </c>
      <c r="J4241" s="51">
        <f t="shared" ref="J4241:J4304" ca="1" si="485">INDEX(OFFSET($T$15,0,0,$S$13+1,1),MATCH(B4241,OFFSET($Q$15,0,0,$S$13+1,1),-1))</f>
        <v>1</v>
      </c>
      <c r="K4241" s="47">
        <f t="shared" ref="K4241:K4304" si="486">ROUND($I4241*C4241,2)</f>
        <v>32.96</v>
      </c>
      <c r="L4241" s="47">
        <f t="shared" ref="L4241:L4304" si="487">ROUND($I4241*D4241,2)</f>
        <v>33.979999999999997</v>
      </c>
      <c r="M4241" s="47">
        <f t="shared" ref="M4241:M4304" si="488">ROUND($I4241*E4241,2)</f>
        <v>32.71</v>
      </c>
      <c r="N4241" s="47">
        <f t="shared" ref="N4241:N4304" si="489">ROUND($I4241*F4241,2)</f>
        <v>33.94</v>
      </c>
      <c r="O4241" s="48">
        <f t="shared" ref="O4241:O4304" ca="1" si="490">G4241*J4241</f>
        <v>793400</v>
      </c>
    </row>
    <row r="4242" spans="1:15" x14ac:dyDescent="0.25">
      <c r="A4242">
        <v>4227</v>
      </c>
      <c r="B4242" s="84">
        <v>35818</v>
      </c>
      <c r="C4242" s="47">
        <v>50.19</v>
      </c>
      <c r="D4242" s="47">
        <v>50.5</v>
      </c>
      <c r="E4242" s="47">
        <v>49.81</v>
      </c>
      <c r="F4242" s="47">
        <v>50</v>
      </c>
      <c r="G4242" s="48">
        <v>685700</v>
      </c>
      <c r="H4242" s="47">
        <v>32.630000000000003</v>
      </c>
      <c r="I4242" s="51">
        <f t="shared" si="484"/>
        <v>0.65260000000000007</v>
      </c>
      <c r="J4242" s="51">
        <f t="shared" ca="1" si="485"/>
        <v>1</v>
      </c>
      <c r="K4242" s="47">
        <f t="shared" si="486"/>
        <v>32.75</v>
      </c>
      <c r="L4242" s="47">
        <f t="shared" si="487"/>
        <v>32.96</v>
      </c>
      <c r="M4242" s="47">
        <f t="shared" si="488"/>
        <v>32.51</v>
      </c>
      <c r="N4242" s="47">
        <f t="shared" si="489"/>
        <v>32.630000000000003</v>
      </c>
      <c r="O4242" s="48">
        <f t="shared" ca="1" si="490"/>
        <v>685700</v>
      </c>
    </row>
    <row r="4243" spans="1:15" x14ac:dyDescent="0.25">
      <c r="A4243">
        <v>4228</v>
      </c>
      <c r="B4243" s="84">
        <v>35817</v>
      </c>
      <c r="C4243" s="47">
        <v>51.62</v>
      </c>
      <c r="D4243" s="47">
        <v>52.12</v>
      </c>
      <c r="E4243" s="47">
        <v>50.5</v>
      </c>
      <c r="F4243" s="47">
        <v>50.88</v>
      </c>
      <c r="G4243" s="48">
        <v>709900</v>
      </c>
      <c r="H4243" s="47">
        <v>33.200000000000003</v>
      </c>
      <c r="I4243" s="51">
        <f t="shared" si="484"/>
        <v>0.65251572327044027</v>
      </c>
      <c r="J4243" s="51">
        <f t="shared" ca="1" si="485"/>
        <v>1</v>
      </c>
      <c r="K4243" s="47">
        <f t="shared" si="486"/>
        <v>33.68</v>
      </c>
      <c r="L4243" s="47">
        <f t="shared" si="487"/>
        <v>34.01</v>
      </c>
      <c r="M4243" s="47">
        <f t="shared" si="488"/>
        <v>32.950000000000003</v>
      </c>
      <c r="N4243" s="47">
        <f t="shared" si="489"/>
        <v>33.200000000000003</v>
      </c>
      <c r="O4243" s="48">
        <f t="shared" ca="1" si="490"/>
        <v>709900</v>
      </c>
    </row>
    <row r="4244" spans="1:15" x14ac:dyDescent="0.25">
      <c r="A4244">
        <v>4229</v>
      </c>
      <c r="B4244" s="84">
        <v>35816</v>
      </c>
      <c r="C4244" s="47">
        <v>51.31</v>
      </c>
      <c r="D4244" s="47">
        <v>52</v>
      </c>
      <c r="E4244" s="47">
        <v>50.88</v>
      </c>
      <c r="F4244" s="47">
        <v>52</v>
      </c>
      <c r="G4244" s="48">
        <v>644700</v>
      </c>
      <c r="H4244" s="47">
        <v>33.94</v>
      </c>
      <c r="I4244" s="51">
        <f t="shared" si="484"/>
        <v>0.65269230769230768</v>
      </c>
      <c r="J4244" s="51">
        <f t="shared" ca="1" si="485"/>
        <v>1</v>
      </c>
      <c r="K4244" s="47">
        <f t="shared" si="486"/>
        <v>33.49</v>
      </c>
      <c r="L4244" s="47">
        <f t="shared" si="487"/>
        <v>33.94</v>
      </c>
      <c r="M4244" s="47">
        <f t="shared" si="488"/>
        <v>33.21</v>
      </c>
      <c r="N4244" s="47">
        <f t="shared" si="489"/>
        <v>33.94</v>
      </c>
      <c r="O4244" s="48">
        <f t="shared" ca="1" si="490"/>
        <v>644700</v>
      </c>
    </row>
    <row r="4245" spans="1:15" x14ac:dyDescent="0.25">
      <c r="A4245">
        <v>4230</v>
      </c>
      <c r="B4245" s="84">
        <v>35815</v>
      </c>
      <c r="C4245" s="47">
        <v>50</v>
      </c>
      <c r="D4245" s="47">
        <v>51.56</v>
      </c>
      <c r="E4245" s="47">
        <v>49.75</v>
      </c>
      <c r="F4245" s="47">
        <v>51.5</v>
      </c>
      <c r="G4245" s="48">
        <v>689600</v>
      </c>
      <c r="H4245" s="47">
        <v>33.61</v>
      </c>
      <c r="I4245" s="51">
        <f t="shared" si="484"/>
        <v>0.652621359223301</v>
      </c>
      <c r="J4245" s="51">
        <f t="shared" ca="1" si="485"/>
        <v>1</v>
      </c>
      <c r="K4245" s="47">
        <f t="shared" si="486"/>
        <v>32.630000000000003</v>
      </c>
      <c r="L4245" s="47">
        <f t="shared" si="487"/>
        <v>33.65</v>
      </c>
      <c r="M4245" s="47">
        <f t="shared" si="488"/>
        <v>32.47</v>
      </c>
      <c r="N4245" s="47">
        <f t="shared" si="489"/>
        <v>33.61</v>
      </c>
      <c r="O4245" s="48">
        <f t="shared" ca="1" si="490"/>
        <v>689600</v>
      </c>
    </row>
    <row r="4246" spans="1:15" x14ac:dyDescent="0.25">
      <c r="A4246">
        <v>4231</v>
      </c>
      <c r="B4246" s="84">
        <v>35811</v>
      </c>
      <c r="C4246" s="47">
        <v>50.62</v>
      </c>
      <c r="D4246" s="47">
        <v>50.69</v>
      </c>
      <c r="E4246" s="47">
        <v>49.94</v>
      </c>
      <c r="F4246" s="47">
        <v>50.62</v>
      </c>
      <c r="G4246" s="48">
        <v>624200</v>
      </c>
      <c r="H4246" s="47">
        <v>33.04</v>
      </c>
      <c r="I4246" s="51">
        <f t="shared" si="484"/>
        <v>0.65270644014223633</v>
      </c>
      <c r="J4246" s="51">
        <f t="shared" ca="1" si="485"/>
        <v>1</v>
      </c>
      <c r="K4246" s="47">
        <f t="shared" si="486"/>
        <v>33.04</v>
      </c>
      <c r="L4246" s="47">
        <f t="shared" si="487"/>
        <v>33.090000000000003</v>
      </c>
      <c r="M4246" s="47">
        <f t="shared" si="488"/>
        <v>32.6</v>
      </c>
      <c r="N4246" s="47">
        <f t="shared" si="489"/>
        <v>33.04</v>
      </c>
      <c r="O4246" s="48">
        <f t="shared" ca="1" si="490"/>
        <v>624200</v>
      </c>
    </row>
    <row r="4247" spans="1:15" x14ac:dyDescent="0.25">
      <c r="A4247">
        <v>4232</v>
      </c>
      <c r="B4247" s="84">
        <v>35810</v>
      </c>
      <c r="C4247" s="47">
        <v>49.19</v>
      </c>
      <c r="D4247" s="47">
        <v>50.94</v>
      </c>
      <c r="E4247" s="47">
        <v>49.19</v>
      </c>
      <c r="F4247" s="47">
        <v>50.44</v>
      </c>
      <c r="G4247" s="48">
        <v>525100</v>
      </c>
      <c r="H4247" s="47">
        <v>32.92</v>
      </c>
      <c r="I4247" s="51">
        <f t="shared" si="484"/>
        <v>0.65265662172878669</v>
      </c>
      <c r="J4247" s="51">
        <f t="shared" ca="1" si="485"/>
        <v>1</v>
      </c>
      <c r="K4247" s="47">
        <f t="shared" si="486"/>
        <v>32.1</v>
      </c>
      <c r="L4247" s="47">
        <f t="shared" si="487"/>
        <v>33.25</v>
      </c>
      <c r="M4247" s="47">
        <f t="shared" si="488"/>
        <v>32.1</v>
      </c>
      <c r="N4247" s="47">
        <f t="shared" si="489"/>
        <v>32.92</v>
      </c>
      <c r="O4247" s="48">
        <f t="shared" ca="1" si="490"/>
        <v>525100</v>
      </c>
    </row>
    <row r="4248" spans="1:15" x14ac:dyDescent="0.25">
      <c r="A4248">
        <v>4233</v>
      </c>
      <c r="B4248" s="84">
        <v>35809</v>
      </c>
      <c r="C4248" s="47">
        <v>49.12</v>
      </c>
      <c r="D4248" s="47">
        <v>49.56</v>
      </c>
      <c r="E4248" s="47">
        <v>48.38</v>
      </c>
      <c r="F4248" s="47">
        <v>49.44</v>
      </c>
      <c r="G4248" s="48">
        <v>352300</v>
      </c>
      <c r="H4248" s="47">
        <v>32.26</v>
      </c>
      <c r="I4248" s="51">
        <f t="shared" si="484"/>
        <v>0.65250809061488668</v>
      </c>
      <c r="J4248" s="51">
        <f t="shared" ca="1" si="485"/>
        <v>1</v>
      </c>
      <c r="K4248" s="47">
        <f t="shared" si="486"/>
        <v>32.049999999999997</v>
      </c>
      <c r="L4248" s="47">
        <f t="shared" si="487"/>
        <v>32.340000000000003</v>
      </c>
      <c r="M4248" s="47">
        <f t="shared" si="488"/>
        <v>31.57</v>
      </c>
      <c r="N4248" s="47">
        <f t="shared" si="489"/>
        <v>32.26</v>
      </c>
      <c r="O4248" s="48">
        <f t="shared" ca="1" si="490"/>
        <v>352300</v>
      </c>
    </row>
    <row r="4249" spans="1:15" x14ac:dyDescent="0.25">
      <c r="A4249">
        <v>4234</v>
      </c>
      <c r="B4249" s="84">
        <v>35808</v>
      </c>
      <c r="C4249" s="47">
        <v>48.56</v>
      </c>
      <c r="D4249" s="47">
        <v>48.88</v>
      </c>
      <c r="E4249" s="47">
        <v>48.25</v>
      </c>
      <c r="F4249" s="47">
        <v>48.81</v>
      </c>
      <c r="G4249" s="48">
        <v>547700</v>
      </c>
      <c r="H4249" s="47">
        <v>31.86</v>
      </c>
      <c r="I4249" s="51">
        <f t="shared" si="484"/>
        <v>0.65273509526736317</v>
      </c>
      <c r="J4249" s="51">
        <f t="shared" ca="1" si="485"/>
        <v>1</v>
      </c>
      <c r="K4249" s="47">
        <f t="shared" si="486"/>
        <v>31.7</v>
      </c>
      <c r="L4249" s="47">
        <f t="shared" si="487"/>
        <v>31.91</v>
      </c>
      <c r="M4249" s="47">
        <f t="shared" si="488"/>
        <v>31.49</v>
      </c>
      <c r="N4249" s="47">
        <f t="shared" si="489"/>
        <v>31.86</v>
      </c>
      <c r="O4249" s="48">
        <f t="shared" ca="1" si="490"/>
        <v>547700</v>
      </c>
    </row>
    <row r="4250" spans="1:15" x14ac:dyDescent="0.25">
      <c r="A4250">
        <v>4235</v>
      </c>
      <c r="B4250" s="84">
        <v>35807</v>
      </c>
      <c r="C4250" s="47">
        <v>46</v>
      </c>
      <c r="D4250" s="47">
        <v>47.94</v>
      </c>
      <c r="E4250" s="47">
        <v>45.75</v>
      </c>
      <c r="F4250" s="47">
        <v>47.81</v>
      </c>
      <c r="G4250" s="48">
        <v>628100</v>
      </c>
      <c r="H4250" s="47">
        <v>31.2</v>
      </c>
      <c r="I4250" s="51">
        <f t="shared" si="484"/>
        <v>0.65258314160217523</v>
      </c>
      <c r="J4250" s="51">
        <f t="shared" ca="1" si="485"/>
        <v>1</v>
      </c>
      <c r="K4250" s="47">
        <f t="shared" si="486"/>
        <v>30.02</v>
      </c>
      <c r="L4250" s="47">
        <f t="shared" si="487"/>
        <v>31.28</v>
      </c>
      <c r="M4250" s="47">
        <f t="shared" si="488"/>
        <v>29.86</v>
      </c>
      <c r="N4250" s="47">
        <f t="shared" si="489"/>
        <v>31.2</v>
      </c>
      <c r="O4250" s="48">
        <f t="shared" ca="1" si="490"/>
        <v>628100</v>
      </c>
    </row>
    <row r="4251" spans="1:15" x14ac:dyDescent="0.25">
      <c r="A4251">
        <v>4236</v>
      </c>
      <c r="B4251" s="84">
        <v>35804</v>
      </c>
      <c r="C4251" s="47">
        <v>48.69</v>
      </c>
      <c r="D4251" s="47">
        <v>49</v>
      </c>
      <c r="E4251" s="47">
        <v>46.62</v>
      </c>
      <c r="F4251" s="47">
        <v>46.75</v>
      </c>
      <c r="G4251" s="48">
        <v>493900</v>
      </c>
      <c r="H4251" s="47">
        <v>30.51</v>
      </c>
      <c r="I4251" s="51">
        <f t="shared" si="484"/>
        <v>0.65262032085561505</v>
      </c>
      <c r="J4251" s="51">
        <f t="shared" ca="1" si="485"/>
        <v>1</v>
      </c>
      <c r="K4251" s="47">
        <f t="shared" si="486"/>
        <v>31.78</v>
      </c>
      <c r="L4251" s="47">
        <f t="shared" si="487"/>
        <v>31.98</v>
      </c>
      <c r="M4251" s="47">
        <f t="shared" si="488"/>
        <v>30.43</v>
      </c>
      <c r="N4251" s="47">
        <f t="shared" si="489"/>
        <v>30.51</v>
      </c>
      <c r="O4251" s="48">
        <f t="shared" ca="1" si="490"/>
        <v>493900</v>
      </c>
    </row>
    <row r="4252" spans="1:15" x14ac:dyDescent="0.25">
      <c r="A4252">
        <v>4237</v>
      </c>
      <c r="B4252" s="84">
        <v>35803</v>
      </c>
      <c r="C4252" s="47">
        <v>48.44</v>
      </c>
      <c r="D4252" s="47">
        <v>49.44</v>
      </c>
      <c r="E4252" s="47">
        <v>48.12</v>
      </c>
      <c r="F4252" s="47">
        <v>49</v>
      </c>
      <c r="G4252" s="48">
        <v>613400</v>
      </c>
      <c r="H4252" s="47">
        <v>31.98</v>
      </c>
      <c r="I4252" s="51">
        <f t="shared" si="484"/>
        <v>0.65265306122448985</v>
      </c>
      <c r="J4252" s="51">
        <f t="shared" ca="1" si="485"/>
        <v>1</v>
      </c>
      <c r="K4252" s="47">
        <f t="shared" si="486"/>
        <v>31.61</v>
      </c>
      <c r="L4252" s="47">
        <f t="shared" si="487"/>
        <v>32.270000000000003</v>
      </c>
      <c r="M4252" s="47">
        <f t="shared" si="488"/>
        <v>31.41</v>
      </c>
      <c r="N4252" s="47">
        <f t="shared" si="489"/>
        <v>31.98</v>
      </c>
      <c r="O4252" s="48">
        <f t="shared" ca="1" si="490"/>
        <v>613400</v>
      </c>
    </row>
    <row r="4253" spans="1:15" x14ac:dyDescent="0.25">
      <c r="A4253">
        <v>4238</v>
      </c>
      <c r="B4253" s="84">
        <v>35802</v>
      </c>
      <c r="C4253" s="47">
        <v>49.81</v>
      </c>
      <c r="D4253" s="47">
        <v>49.94</v>
      </c>
      <c r="E4253" s="47">
        <v>48.56</v>
      </c>
      <c r="F4253" s="47">
        <v>48.62</v>
      </c>
      <c r="G4253" s="48">
        <v>491500</v>
      </c>
      <c r="H4253" s="47">
        <v>31.73</v>
      </c>
      <c r="I4253" s="51">
        <f t="shared" si="484"/>
        <v>0.65261209378856444</v>
      </c>
      <c r="J4253" s="51">
        <f t="shared" ca="1" si="485"/>
        <v>1</v>
      </c>
      <c r="K4253" s="47">
        <f t="shared" si="486"/>
        <v>32.51</v>
      </c>
      <c r="L4253" s="47">
        <f t="shared" si="487"/>
        <v>32.590000000000003</v>
      </c>
      <c r="M4253" s="47">
        <f t="shared" si="488"/>
        <v>31.69</v>
      </c>
      <c r="N4253" s="47">
        <f t="shared" si="489"/>
        <v>31.73</v>
      </c>
      <c r="O4253" s="48">
        <f t="shared" ca="1" si="490"/>
        <v>491500</v>
      </c>
    </row>
    <row r="4254" spans="1:15" x14ac:dyDescent="0.25">
      <c r="A4254">
        <v>4239</v>
      </c>
      <c r="B4254" s="84">
        <v>35801</v>
      </c>
      <c r="C4254" s="47">
        <v>51.19</v>
      </c>
      <c r="D4254" s="47">
        <v>51.19</v>
      </c>
      <c r="E4254" s="47">
        <v>50.06</v>
      </c>
      <c r="F4254" s="47">
        <v>50.06</v>
      </c>
      <c r="G4254" s="48">
        <v>368300</v>
      </c>
      <c r="H4254" s="47">
        <v>32.67</v>
      </c>
      <c r="I4254" s="51">
        <f t="shared" si="484"/>
        <v>0.6526168597682781</v>
      </c>
      <c r="J4254" s="51">
        <f t="shared" ca="1" si="485"/>
        <v>1</v>
      </c>
      <c r="K4254" s="47">
        <f t="shared" si="486"/>
        <v>33.409999999999997</v>
      </c>
      <c r="L4254" s="47">
        <f t="shared" si="487"/>
        <v>33.409999999999997</v>
      </c>
      <c r="M4254" s="47">
        <f t="shared" si="488"/>
        <v>32.67</v>
      </c>
      <c r="N4254" s="47">
        <f t="shared" si="489"/>
        <v>32.67</v>
      </c>
      <c r="O4254" s="48">
        <f t="shared" ca="1" si="490"/>
        <v>368300</v>
      </c>
    </row>
    <row r="4255" spans="1:15" x14ac:dyDescent="0.25">
      <c r="A4255">
        <v>4240</v>
      </c>
      <c r="B4255" s="84">
        <v>35800</v>
      </c>
      <c r="C4255" s="47">
        <v>52.44</v>
      </c>
      <c r="D4255" s="47">
        <v>52.44</v>
      </c>
      <c r="E4255" s="47">
        <v>50.81</v>
      </c>
      <c r="F4255" s="47">
        <v>51.44</v>
      </c>
      <c r="G4255" s="48">
        <v>522100</v>
      </c>
      <c r="H4255" s="47">
        <v>33.57</v>
      </c>
      <c r="I4255" s="51">
        <f t="shared" si="484"/>
        <v>0.65260497667185069</v>
      </c>
      <c r="J4255" s="51">
        <f t="shared" ca="1" si="485"/>
        <v>1</v>
      </c>
      <c r="K4255" s="47">
        <f t="shared" si="486"/>
        <v>34.22</v>
      </c>
      <c r="L4255" s="47">
        <f t="shared" si="487"/>
        <v>34.22</v>
      </c>
      <c r="M4255" s="47">
        <f t="shared" si="488"/>
        <v>33.159999999999997</v>
      </c>
      <c r="N4255" s="47">
        <f t="shared" si="489"/>
        <v>33.57</v>
      </c>
      <c r="O4255" s="48">
        <f t="shared" ca="1" si="490"/>
        <v>522100</v>
      </c>
    </row>
    <row r="4256" spans="1:15" x14ac:dyDescent="0.25">
      <c r="A4256">
        <v>4241</v>
      </c>
      <c r="B4256" s="84">
        <v>35797</v>
      </c>
      <c r="C4256" s="47">
        <v>50.56</v>
      </c>
      <c r="D4256" s="47">
        <v>52.25</v>
      </c>
      <c r="E4256" s="47">
        <v>50.12</v>
      </c>
      <c r="F4256" s="47">
        <v>52.25</v>
      </c>
      <c r="G4256" s="48">
        <v>439200</v>
      </c>
      <c r="H4256" s="47">
        <v>34.1</v>
      </c>
      <c r="I4256" s="51">
        <f t="shared" si="484"/>
        <v>0.65263157894736845</v>
      </c>
      <c r="J4256" s="51">
        <f t="shared" ca="1" si="485"/>
        <v>1</v>
      </c>
      <c r="K4256" s="47">
        <f t="shared" si="486"/>
        <v>33</v>
      </c>
      <c r="L4256" s="47">
        <f t="shared" si="487"/>
        <v>34.1</v>
      </c>
      <c r="M4256" s="47">
        <f t="shared" si="488"/>
        <v>32.71</v>
      </c>
      <c r="N4256" s="47">
        <f t="shared" si="489"/>
        <v>34.1</v>
      </c>
      <c r="O4256" s="48">
        <f t="shared" ca="1" si="490"/>
        <v>439200</v>
      </c>
    </row>
    <row r="4257" spans="1:15" x14ac:dyDescent="0.25">
      <c r="A4257">
        <v>4242</v>
      </c>
      <c r="B4257" s="84">
        <v>35795</v>
      </c>
      <c r="C4257" s="47">
        <v>49.31</v>
      </c>
      <c r="D4257" s="47">
        <v>50.56</v>
      </c>
      <c r="E4257" s="47">
        <v>49.25</v>
      </c>
      <c r="F4257" s="47">
        <v>50.5</v>
      </c>
      <c r="G4257" s="48">
        <v>760300</v>
      </c>
      <c r="H4257" s="47">
        <v>32.96</v>
      </c>
      <c r="I4257" s="51">
        <f t="shared" si="484"/>
        <v>0.6526732673267327</v>
      </c>
      <c r="J4257" s="51">
        <f t="shared" ca="1" si="485"/>
        <v>1</v>
      </c>
      <c r="K4257" s="47">
        <f t="shared" si="486"/>
        <v>32.18</v>
      </c>
      <c r="L4257" s="47">
        <f t="shared" si="487"/>
        <v>33</v>
      </c>
      <c r="M4257" s="47">
        <f t="shared" si="488"/>
        <v>32.14</v>
      </c>
      <c r="N4257" s="47">
        <f t="shared" si="489"/>
        <v>32.96</v>
      </c>
      <c r="O4257" s="48">
        <f t="shared" ca="1" si="490"/>
        <v>760300</v>
      </c>
    </row>
    <row r="4258" spans="1:15" x14ac:dyDescent="0.25">
      <c r="A4258">
        <v>4243</v>
      </c>
      <c r="B4258" s="84">
        <v>35794</v>
      </c>
      <c r="C4258" s="47">
        <v>50</v>
      </c>
      <c r="D4258" s="47">
        <v>50.12</v>
      </c>
      <c r="E4258" s="47">
        <v>49.25</v>
      </c>
      <c r="F4258" s="47">
        <v>49.44</v>
      </c>
      <c r="G4258" s="48">
        <v>1257900</v>
      </c>
      <c r="H4258" s="47">
        <v>32.26</v>
      </c>
      <c r="I4258" s="51">
        <f t="shared" si="484"/>
        <v>0.65250809061488668</v>
      </c>
      <c r="J4258" s="51">
        <f t="shared" ca="1" si="485"/>
        <v>1</v>
      </c>
      <c r="K4258" s="47">
        <f t="shared" si="486"/>
        <v>32.630000000000003</v>
      </c>
      <c r="L4258" s="47">
        <f t="shared" si="487"/>
        <v>32.700000000000003</v>
      </c>
      <c r="M4258" s="47">
        <f t="shared" si="488"/>
        <v>32.14</v>
      </c>
      <c r="N4258" s="47">
        <f t="shared" si="489"/>
        <v>32.26</v>
      </c>
      <c r="O4258" s="48">
        <f t="shared" ca="1" si="490"/>
        <v>1257900</v>
      </c>
    </row>
    <row r="4259" spans="1:15" x14ac:dyDescent="0.25">
      <c r="A4259">
        <v>4244</v>
      </c>
      <c r="B4259" s="84">
        <v>35793</v>
      </c>
      <c r="C4259" s="47">
        <v>51.25</v>
      </c>
      <c r="D4259" s="47">
        <v>51.25</v>
      </c>
      <c r="E4259" s="47">
        <v>49.62</v>
      </c>
      <c r="F4259" s="47">
        <v>49.81</v>
      </c>
      <c r="G4259" s="48">
        <v>1942900</v>
      </c>
      <c r="H4259" s="47">
        <v>32.51</v>
      </c>
      <c r="I4259" s="51">
        <f t="shared" si="484"/>
        <v>0.65268018470186706</v>
      </c>
      <c r="J4259" s="51">
        <f t="shared" ca="1" si="485"/>
        <v>1</v>
      </c>
      <c r="K4259" s="47">
        <f t="shared" si="486"/>
        <v>33.450000000000003</v>
      </c>
      <c r="L4259" s="47">
        <f t="shared" si="487"/>
        <v>33.450000000000003</v>
      </c>
      <c r="M4259" s="47">
        <f t="shared" si="488"/>
        <v>32.39</v>
      </c>
      <c r="N4259" s="47">
        <f t="shared" si="489"/>
        <v>32.51</v>
      </c>
      <c r="O4259" s="48">
        <f t="shared" ca="1" si="490"/>
        <v>1942900</v>
      </c>
    </row>
    <row r="4260" spans="1:15" x14ac:dyDescent="0.25">
      <c r="A4260">
        <v>4245</v>
      </c>
      <c r="B4260" s="84">
        <v>35790</v>
      </c>
      <c r="C4260" s="47">
        <v>50.31</v>
      </c>
      <c r="D4260" s="47">
        <v>50.56</v>
      </c>
      <c r="E4260" s="47">
        <v>50</v>
      </c>
      <c r="F4260" s="47">
        <v>50</v>
      </c>
      <c r="G4260" s="48">
        <v>213300</v>
      </c>
      <c r="H4260" s="47">
        <v>32.630000000000003</v>
      </c>
      <c r="I4260" s="51">
        <f t="shared" si="484"/>
        <v>0.65260000000000007</v>
      </c>
      <c r="J4260" s="51">
        <f t="shared" ca="1" si="485"/>
        <v>1</v>
      </c>
      <c r="K4260" s="47">
        <f t="shared" si="486"/>
        <v>32.83</v>
      </c>
      <c r="L4260" s="47">
        <f t="shared" si="487"/>
        <v>33</v>
      </c>
      <c r="M4260" s="47">
        <f t="shared" si="488"/>
        <v>32.630000000000003</v>
      </c>
      <c r="N4260" s="47">
        <f t="shared" si="489"/>
        <v>32.630000000000003</v>
      </c>
      <c r="O4260" s="48">
        <f t="shared" ca="1" si="490"/>
        <v>213300</v>
      </c>
    </row>
    <row r="4261" spans="1:15" x14ac:dyDescent="0.25">
      <c r="A4261">
        <v>4246</v>
      </c>
      <c r="B4261" s="84">
        <v>35788</v>
      </c>
      <c r="C4261" s="47">
        <v>49.44</v>
      </c>
      <c r="D4261" s="47">
        <v>50.62</v>
      </c>
      <c r="E4261" s="47">
        <v>49.25</v>
      </c>
      <c r="F4261" s="47">
        <v>50.12</v>
      </c>
      <c r="G4261" s="48">
        <v>413800</v>
      </c>
      <c r="H4261" s="47">
        <v>32.71</v>
      </c>
      <c r="I4261" s="51">
        <f t="shared" si="484"/>
        <v>0.65263367916999204</v>
      </c>
      <c r="J4261" s="51">
        <f t="shared" ca="1" si="485"/>
        <v>1</v>
      </c>
      <c r="K4261" s="47">
        <f t="shared" si="486"/>
        <v>32.270000000000003</v>
      </c>
      <c r="L4261" s="47">
        <f t="shared" si="487"/>
        <v>33.04</v>
      </c>
      <c r="M4261" s="47">
        <f t="shared" si="488"/>
        <v>32.14</v>
      </c>
      <c r="N4261" s="47">
        <f t="shared" si="489"/>
        <v>32.71</v>
      </c>
      <c r="O4261" s="48">
        <f t="shared" ca="1" si="490"/>
        <v>413800</v>
      </c>
    </row>
    <row r="4262" spans="1:15" x14ac:dyDescent="0.25">
      <c r="A4262">
        <v>4247</v>
      </c>
      <c r="B4262" s="84">
        <v>35787</v>
      </c>
      <c r="C4262" s="47">
        <v>51.38</v>
      </c>
      <c r="D4262" s="47">
        <v>51.44</v>
      </c>
      <c r="E4262" s="47">
        <v>49.75</v>
      </c>
      <c r="F4262" s="47">
        <v>49.81</v>
      </c>
      <c r="G4262" s="48">
        <v>1970500</v>
      </c>
      <c r="H4262" s="47">
        <v>32.380000000000003</v>
      </c>
      <c r="I4262" s="51">
        <f t="shared" si="484"/>
        <v>0.65007026701465576</v>
      </c>
      <c r="J4262" s="51">
        <f t="shared" ca="1" si="485"/>
        <v>1</v>
      </c>
      <c r="K4262" s="47">
        <f t="shared" si="486"/>
        <v>33.4</v>
      </c>
      <c r="L4262" s="47">
        <f t="shared" si="487"/>
        <v>33.44</v>
      </c>
      <c r="M4262" s="47">
        <f t="shared" si="488"/>
        <v>32.340000000000003</v>
      </c>
      <c r="N4262" s="47">
        <f t="shared" si="489"/>
        <v>32.380000000000003</v>
      </c>
      <c r="O4262" s="48">
        <f t="shared" ca="1" si="490"/>
        <v>1970500</v>
      </c>
    </row>
    <row r="4263" spans="1:15" x14ac:dyDescent="0.25">
      <c r="A4263">
        <v>4248</v>
      </c>
      <c r="B4263" s="84">
        <v>35786</v>
      </c>
      <c r="C4263" s="47">
        <v>53.81</v>
      </c>
      <c r="D4263" s="47">
        <v>53.88</v>
      </c>
      <c r="E4263" s="47">
        <v>51.38</v>
      </c>
      <c r="F4263" s="47">
        <v>51.38</v>
      </c>
      <c r="G4263" s="48">
        <v>1389400</v>
      </c>
      <c r="H4263" s="47">
        <v>33.39</v>
      </c>
      <c r="I4263" s="51">
        <f t="shared" si="484"/>
        <v>0.64986376021798364</v>
      </c>
      <c r="J4263" s="51">
        <f t="shared" ca="1" si="485"/>
        <v>1</v>
      </c>
      <c r="K4263" s="47">
        <f t="shared" si="486"/>
        <v>34.97</v>
      </c>
      <c r="L4263" s="47">
        <f t="shared" si="487"/>
        <v>35.01</v>
      </c>
      <c r="M4263" s="47">
        <f t="shared" si="488"/>
        <v>33.39</v>
      </c>
      <c r="N4263" s="47">
        <f t="shared" si="489"/>
        <v>33.39</v>
      </c>
      <c r="O4263" s="48">
        <f t="shared" ca="1" si="490"/>
        <v>1389400</v>
      </c>
    </row>
    <row r="4264" spans="1:15" x14ac:dyDescent="0.25">
      <c r="A4264">
        <v>4249</v>
      </c>
      <c r="B4264" s="84">
        <v>35783</v>
      </c>
      <c r="C4264" s="47">
        <v>56</v>
      </c>
      <c r="D4264" s="47">
        <v>56</v>
      </c>
      <c r="E4264" s="47">
        <v>52.94</v>
      </c>
      <c r="F4264" s="47">
        <v>53.81</v>
      </c>
      <c r="G4264" s="48">
        <v>3076500</v>
      </c>
      <c r="H4264" s="47">
        <v>34.979999999999997</v>
      </c>
      <c r="I4264" s="51">
        <f t="shared" si="484"/>
        <v>0.65006504367217977</v>
      </c>
      <c r="J4264" s="51">
        <f t="shared" ca="1" si="485"/>
        <v>1</v>
      </c>
      <c r="K4264" s="47">
        <f t="shared" si="486"/>
        <v>36.4</v>
      </c>
      <c r="L4264" s="47">
        <f t="shared" si="487"/>
        <v>36.4</v>
      </c>
      <c r="M4264" s="47">
        <f t="shared" si="488"/>
        <v>34.409999999999997</v>
      </c>
      <c r="N4264" s="47">
        <f t="shared" si="489"/>
        <v>34.979999999999997</v>
      </c>
      <c r="O4264" s="48">
        <f t="shared" ca="1" si="490"/>
        <v>3076500</v>
      </c>
    </row>
    <row r="4265" spans="1:15" x14ac:dyDescent="0.25">
      <c r="A4265">
        <v>4250</v>
      </c>
      <c r="B4265" s="84">
        <v>35782</v>
      </c>
      <c r="C4265" s="47">
        <v>57.25</v>
      </c>
      <c r="D4265" s="47">
        <v>57.75</v>
      </c>
      <c r="E4265" s="47">
        <v>55.62</v>
      </c>
      <c r="F4265" s="47">
        <v>56</v>
      </c>
      <c r="G4265" s="48">
        <v>5010700</v>
      </c>
      <c r="H4265" s="47">
        <v>36.4</v>
      </c>
      <c r="I4265" s="51">
        <f t="shared" si="484"/>
        <v>0.65</v>
      </c>
      <c r="J4265" s="51">
        <f t="shared" ca="1" si="485"/>
        <v>1</v>
      </c>
      <c r="K4265" s="47">
        <f t="shared" si="486"/>
        <v>37.21</v>
      </c>
      <c r="L4265" s="47">
        <f t="shared" si="487"/>
        <v>37.54</v>
      </c>
      <c r="M4265" s="47">
        <f t="shared" si="488"/>
        <v>36.15</v>
      </c>
      <c r="N4265" s="47">
        <f t="shared" si="489"/>
        <v>36.4</v>
      </c>
      <c r="O4265" s="48">
        <f t="shared" ca="1" si="490"/>
        <v>5010700</v>
      </c>
    </row>
    <row r="4266" spans="1:15" x14ac:dyDescent="0.25">
      <c r="A4266">
        <v>4251</v>
      </c>
      <c r="B4266" s="84">
        <v>35781</v>
      </c>
      <c r="C4266" s="47">
        <v>54.88</v>
      </c>
      <c r="D4266" s="47">
        <v>56.38</v>
      </c>
      <c r="E4266" s="47">
        <v>54.12</v>
      </c>
      <c r="F4266" s="47">
        <v>56.25</v>
      </c>
      <c r="G4266" s="48">
        <v>1595200</v>
      </c>
      <c r="H4266" s="47">
        <v>36.56</v>
      </c>
      <c r="I4266" s="51">
        <f t="shared" si="484"/>
        <v>0.64995555555555562</v>
      </c>
      <c r="J4266" s="51">
        <f t="shared" ca="1" si="485"/>
        <v>1</v>
      </c>
      <c r="K4266" s="47">
        <f t="shared" si="486"/>
        <v>35.67</v>
      </c>
      <c r="L4266" s="47">
        <f t="shared" si="487"/>
        <v>36.64</v>
      </c>
      <c r="M4266" s="47">
        <f t="shared" si="488"/>
        <v>35.18</v>
      </c>
      <c r="N4266" s="47">
        <f t="shared" si="489"/>
        <v>36.56</v>
      </c>
      <c r="O4266" s="48">
        <f t="shared" ca="1" si="490"/>
        <v>1595200</v>
      </c>
    </row>
    <row r="4267" spans="1:15" x14ac:dyDescent="0.25">
      <c r="A4267">
        <v>4252</v>
      </c>
      <c r="B4267" s="84">
        <v>35780</v>
      </c>
      <c r="C4267" s="47">
        <v>54</v>
      </c>
      <c r="D4267" s="47">
        <v>55.38</v>
      </c>
      <c r="E4267" s="47">
        <v>54</v>
      </c>
      <c r="F4267" s="47">
        <v>54.88</v>
      </c>
      <c r="G4267" s="48">
        <v>1280700</v>
      </c>
      <c r="H4267" s="47">
        <v>35.67</v>
      </c>
      <c r="I4267" s="51">
        <f t="shared" si="484"/>
        <v>0.64996355685131191</v>
      </c>
      <c r="J4267" s="51">
        <f t="shared" ca="1" si="485"/>
        <v>1</v>
      </c>
      <c r="K4267" s="47">
        <f t="shared" si="486"/>
        <v>35.1</v>
      </c>
      <c r="L4267" s="47">
        <f t="shared" si="487"/>
        <v>35.99</v>
      </c>
      <c r="M4267" s="47">
        <f t="shared" si="488"/>
        <v>35.1</v>
      </c>
      <c r="N4267" s="47">
        <f t="shared" si="489"/>
        <v>35.67</v>
      </c>
      <c r="O4267" s="48">
        <f t="shared" ca="1" si="490"/>
        <v>1280700</v>
      </c>
    </row>
    <row r="4268" spans="1:15" x14ac:dyDescent="0.25">
      <c r="A4268">
        <v>4253</v>
      </c>
      <c r="B4268" s="84">
        <v>35779</v>
      </c>
      <c r="C4268" s="47">
        <v>54.5</v>
      </c>
      <c r="D4268" s="47">
        <v>54.88</v>
      </c>
      <c r="E4268" s="47">
        <v>53.88</v>
      </c>
      <c r="F4268" s="47">
        <v>54</v>
      </c>
      <c r="G4268" s="48">
        <v>726700</v>
      </c>
      <c r="H4268" s="47">
        <v>35.1</v>
      </c>
      <c r="I4268" s="51">
        <f t="shared" si="484"/>
        <v>0.65</v>
      </c>
      <c r="J4268" s="51">
        <f t="shared" ca="1" si="485"/>
        <v>1</v>
      </c>
      <c r="K4268" s="47">
        <f t="shared" si="486"/>
        <v>35.43</v>
      </c>
      <c r="L4268" s="47">
        <f t="shared" si="487"/>
        <v>35.67</v>
      </c>
      <c r="M4268" s="47">
        <f t="shared" si="488"/>
        <v>35.020000000000003</v>
      </c>
      <c r="N4268" s="47">
        <f t="shared" si="489"/>
        <v>35.1</v>
      </c>
      <c r="O4268" s="48">
        <f t="shared" ca="1" si="490"/>
        <v>726700</v>
      </c>
    </row>
    <row r="4269" spans="1:15" x14ac:dyDescent="0.25">
      <c r="A4269">
        <v>4254</v>
      </c>
      <c r="B4269" s="84">
        <v>35776</v>
      </c>
      <c r="C4269" s="47">
        <v>54.38</v>
      </c>
      <c r="D4269" s="47">
        <v>55</v>
      </c>
      <c r="E4269" s="47">
        <v>54.12</v>
      </c>
      <c r="F4269" s="47">
        <v>54.5</v>
      </c>
      <c r="G4269" s="48">
        <v>796500</v>
      </c>
      <c r="H4269" s="47">
        <v>35.43</v>
      </c>
      <c r="I4269" s="51">
        <f t="shared" si="484"/>
        <v>0.6500917431192661</v>
      </c>
      <c r="J4269" s="51">
        <f t="shared" ca="1" si="485"/>
        <v>1</v>
      </c>
      <c r="K4269" s="47">
        <f t="shared" si="486"/>
        <v>35.35</v>
      </c>
      <c r="L4269" s="47">
        <f t="shared" si="487"/>
        <v>35.76</v>
      </c>
      <c r="M4269" s="47">
        <f t="shared" si="488"/>
        <v>35.18</v>
      </c>
      <c r="N4269" s="47">
        <f t="shared" si="489"/>
        <v>35.43</v>
      </c>
      <c r="O4269" s="48">
        <f t="shared" ca="1" si="490"/>
        <v>796500</v>
      </c>
    </row>
    <row r="4270" spans="1:15" x14ac:dyDescent="0.25">
      <c r="A4270">
        <v>4255</v>
      </c>
      <c r="B4270" s="84">
        <v>35775</v>
      </c>
      <c r="C4270" s="47">
        <v>54.44</v>
      </c>
      <c r="D4270" s="47">
        <v>54.5</v>
      </c>
      <c r="E4270" s="47">
        <v>53.25</v>
      </c>
      <c r="F4270" s="47">
        <v>53.88</v>
      </c>
      <c r="G4270" s="48">
        <v>473700</v>
      </c>
      <c r="H4270" s="47">
        <v>35.020000000000003</v>
      </c>
      <c r="I4270" s="51">
        <f t="shared" si="484"/>
        <v>0.64996288047512996</v>
      </c>
      <c r="J4270" s="51">
        <f t="shared" ca="1" si="485"/>
        <v>1</v>
      </c>
      <c r="K4270" s="47">
        <f t="shared" si="486"/>
        <v>35.380000000000003</v>
      </c>
      <c r="L4270" s="47">
        <f t="shared" si="487"/>
        <v>35.42</v>
      </c>
      <c r="M4270" s="47">
        <f t="shared" si="488"/>
        <v>34.61</v>
      </c>
      <c r="N4270" s="47">
        <f t="shared" si="489"/>
        <v>35.020000000000003</v>
      </c>
      <c r="O4270" s="48">
        <f t="shared" ca="1" si="490"/>
        <v>473700</v>
      </c>
    </row>
    <row r="4271" spans="1:15" x14ac:dyDescent="0.25">
      <c r="A4271">
        <v>4256</v>
      </c>
      <c r="B4271" s="84">
        <v>35774</v>
      </c>
      <c r="C4271" s="47">
        <v>55.69</v>
      </c>
      <c r="D4271" s="47">
        <v>55.81</v>
      </c>
      <c r="E4271" s="47">
        <v>54.62</v>
      </c>
      <c r="F4271" s="47">
        <v>54.69</v>
      </c>
      <c r="G4271" s="48">
        <v>637400</v>
      </c>
      <c r="H4271" s="47">
        <v>35.549999999999997</v>
      </c>
      <c r="I4271" s="51">
        <f t="shared" si="484"/>
        <v>0.65002742731760832</v>
      </c>
      <c r="J4271" s="51">
        <f t="shared" ca="1" si="485"/>
        <v>1</v>
      </c>
      <c r="K4271" s="47">
        <f t="shared" si="486"/>
        <v>36.200000000000003</v>
      </c>
      <c r="L4271" s="47">
        <f t="shared" si="487"/>
        <v>36.28</v>
      </c>
      <c r="M4271" s="47">
        <f t="shared" si="488"/>
        <v>35.5</v>
      </c>
      <c r="N4271" s="47">
        <f t="shared" si="489"/>
        <v>35.549999999999997</v>
      </c>
      <c r="O4271" s="48">
        <f t="shared" ca="1" si="490"/>
        <v>637400</v>
      </c>
    </row>
    <row r="4272" spans="1:15" x14ac:dyDescent="0.25">
      <c r="A4272">
        <v>4257</v>
      </c>
      <c r="B4272" s="84">
        <v>35773</v>
      </c>
      <c r="C4272" s="47">
        <v>55.25</v>
      </c>
      <c r="D4272" s="47">
        <v>56.19</v>
      </c>
      <c r="E4272" s="47">
        <v>55</v>
      </c>
      <c r="F4272" s="47">
        <v>55.94</v>
      </c>
      <c r="G4272" s="48">
        <v>417300</v>
      </c>
      <c r="H4272" s="47">
        <v>36.36</v>
      </c>
      <c r="I4272" s="51">
        <f t="shared" si="484"/>
        <v>0.64998212370396857</v>
      </c>
      <c r="J4272" s="51">
        <f t="shared" ca="1" si="485"/>
        <v>1</v>
      </c>
      <c r="K4272" s="47">
        <f t="shared" si="486"/>
        <v>35.909999999999997</v>
      </c>
      <c r="L4272" s="47">
        <f t="shared" si="487"/>
        <v>36.520000000000003</v>
      </c>
      <c r="M4272" s="47">
        <f t="shared" si="488"/>
        <v>35.75</v>
      </c>
      <c r="N4272" s="47">
        <f t="shared" si="489"/>
        <v>36.36</v>
      </c>
      <c r="O4272" s="48">
        <f t="shared" ca="1" si="490"/>
        <v>417300</v>
      </c>
    </row>
    <row r="4273" spans="1:15" x14ac:dyDescent="0.25">
      <c r="A4273">
        <v>4258</v>
      </c>
      <c r="B4273" s="84">
        <v>35772</v>
      </c>
      <c r="C4273" s="47">
        <v>55.5</v>
      </c>
      <c r="D4273" s="47">
        <v>56</v>
      </c>
      <c r="E4273" s="47">
        <v>55</v>
      </c>
      <c r="F4273" s="47">
        <v>55.19</v>
      </c>
      <c r="G4273" s="48">
        <v>471100</v>
      </c>
      <c r="H4273" s="47">
        <v>35.869999999999997</v>
      </c>
      <c r="I4273" s="51">
        <f t="shared" si="484"/>
        <v>0.6499365827142598</v>
      </c>
      <c r="J4273" s="51">
        <f t="shared" ca="1" si="485"/>
        <v>1</v>
      </c>
      <c r="K4273" s="47">
        <f t="shared" si="486"/>
        <v>36.07</v>
      </c>
      <c r="L4273" s="47">
        <f t="shared" si="487"/>
        <v>36.4</v>
      </c>
      <c r="M4273" s="47">
        <f t="shared" si="488"/>
        <v>35.75</v>
      </c>
      <c r="N4273" s="47">
        <f t="shared" si="489"/>
        <v>35.869999999999997</v>
      </c>
      <c r="O4273" s="48">
        <f t="shared" ca="1" si="490"/>
        <v>471100</v>
      </c>
    </row>
    <row r="4274" spans="1:15" x14ac:dyDescent="0.25">
      <c r="A4274">
        <v>4259</v>
      </c>
      <c r="B4274" s="84">
        <v>35769</v>
      </c>
      <c r="C4274" s="47">
        <v>54.5</v>
      </c>
      <c r="D4274" s="47">
        <v>56.06</v>
      </c>
      <c r="E4274" s="47">
        <v>54.25</v>
      </c>
      <c r="F4274" s="47">
        <v>55.31</v>
      </c>
      <c r="G4274" s="48">
        <v>553800</v>
      </c>
      <c r="H4274" s="47">
        <v>35.950000000000003</v>
      </c>
      <c r="I4274" s="51">
        <f t="shared" si="484"/>
        <v>0.6499728801301754</v>
      </c>
      <c r="J4274" s="51">
        <f t="shared" ca="1" si="485"/>
        <v>1</v>
      </c>
      <c r="K4274" s="47">
        <f t="shared" si="486"/>
        <v>35.42</v>
      </c>
      <c r="L4274" s="47">
        <f t="shared" si="487"/>
        <v>36.44</v>
      </c>
      <c r="M4274" s="47">
        <f t="shared" si="488"/>
        <v>35.26</v>
      </c>
      <c r="N4274" s="47">
        <f t="shared" si="489"/>
        <v>35.950000000000003</v>
      </c>
      <c r="O4274" s="48">
        <f t="shared" ca="1" si="490"/>
        <v>553800</v>
      </c>
    </row>
    <row r="4275" spans="1:15" x14ac:dyDescent="0.25">
      <c r="A4275">
        <v>4260</v>
      </c>
      <c r="B4275" s="84">
        <v>35768</v>
      </c>
      <c r="C4275" s="47">
        <v>55.19</v>
      </c>
      <c r="D4275" s="47">
        <v>55.25</v>
      </c>
      <c r="E4275" s="47">
        <v>54.62</v>
      </c>
      <c r="F4275" s="47">
        <v>54.69</v>
      </c>
      <c r="G4275" s="48">
        <v>440100</v>
      </c>
      <c r="H4275" s="47">
        <v>35.549999999999997</v>
      </c>
      <c r="I4275" s="51">
        <f t="shared" si="484"/>
        <v>0.65002742731760832</v>
      </c>
      <c r="J4275" s="51">
        <f t="shared" ca="1" si="485"/>
        <v>1</v>
      </c>
      <c r="K4275" s="47">
        <f t="shared" si="486"/>
        <v>35.880000000000003</v>
      </c>
      <c r="L4275" s="47">
        <f t="shared" si="487"/>
        <v>35.909999999999997</v>
      </c>
      <c r="M4275" s="47">
        <f t="shared" si="488"/>
        <v>35.5</v>
      </c>
      <c r="N4275" s="47">
        <f t="shared" si="489"/>
        <v>35.549999999999997</v>
      </c>
      <c r="O4275" s="48">
        <f t="shared" ca="1" si="490"/>
        <v>440100</v>
      </c>
    </row>
    <row r="4276" spans="1:15" x14ac:dyDescent="0.25">
      <c r="A4276">
        <v>4261</v>
      </c>
      <c r="B4276" s="84">
        <v>35767</v>
      </c>
      <c r="C4276" s="47">
        <v>55</v>
      </c>
      <c r="D4276" s="47">
        <v>55.38</v>
      </c>
      <c r="E4276" s="47">
        <v>54</v>
      </c>
      <c r="F4276" s="47">
        <v>55.12</v>
      </c>
      <c r="G4276" s="48">
        <v>473500</v>
      </c>
      <c r="H4276" s="47">
        <v>35.83</v>
      </c>
      <c r="I4276" s="51">
        <f t="shared" si="484"/>
        <v>0.65003628447024675</v>
      </c>
      <c r="J4276" s="51">
        <f t="shared" ca="1" si="485"/>
        <v>1</v>
      </c>
      <c r="K4276" s="47">
        <f t="shared" si="486"/>
        <v>35.75</v>
      </c>
      <c r="L4276" s="47">
        <f t="shared" si="487"/>
        <v>36</v>
      </c>
      <c r="M4276" s="47">
        <f t="shared" si="488"/>
        <v>35.1</v>
      </c>
      <c r="N4276" s="47">
        <f t="shared" si="489"/>
        <v>35.83</v>
      </c>
      <c r="O4276" s="48">
        <f t="shared" ca="1" si="490"/>
        <v>473500</v>
      </c>
    </row>
    <row r="4277" spans="1:15" x14ac:dyDescent="0.25">
      <c r="A4277">
        <v>4262</v>
      </c>
      <c r="B4277" s="84">
        <v>35766</v>
      </c>
      <c r="C4277" s="47">
        <v>55.69</v>
      </c>
      <c r="D4277" s="47">
        <v>56.44</v>
      </c>
      <c r="E4277" s="47">
        <v>54.81</v>
      </c>
      <c r="F4277" s="47">
        <v>54.94</v>
      </c>
      <c r="G4277" s="48">
        <v>747300</v>
      </c>
      <c r="H4277" s="47">
        <v>35.71</v>
      </c>
      <c r="I4277" s="51">
        <f t="shared" si="484"/>
        <v>0.649981798325446</v>
      </c>
      <c r="J4277" s="51">
        <f t="shared" ca="1" si="485"/>
        <v>1</v>
      </c>
      <c r="K4277" s="47">
        <f t="shared" si="486"/>
        <v>36.200000000000003</v>
      </c>
      <c r="L4277" s="47">
        <f t="shared" si="487"/>
        <v>36.68</v>
      </c>
      <c r="M4277" s="47">
        <f t="shared" si="488"/>
        <v>35.630000000000003</v>
      </c>
      <c r="N4277" s="47">
        <f t="shared" si="489"/>
        <v>35.71</v>
      </c>
      <c r="O4277" s="48">
        <f t="shared" ca="1" si="490"/>
        <v>747300</v>
      </c>
    </row>
    <row r="4278" spans="1:15" x14ac:dyDescent="0.25">
      <c r="A4278">
        <v>4263</v>
      </c>
      <c r="B4278" s="84">
        <v>35765</v>
      </c>
      <c r="C4278" s="47">
        <v>55.94</v>
      </c>
      <c r="D4278" s="47">
        <v>56</v>
      </c>
      <c r="E4278" s="47">
        <v>55.44</v>
      </c>
      <c r="F4278" s="47">
        <v>55.94</v>
      </c>
      <c r="G4278" s="48">
        <v>506300</v>
      </c>
      <c r="H4278" s="47">
        <v>36.36</v>
      </c>
      <c r="I4278" s="51">
        <f t="shared" si="484"/>
        <v>0.64998212370396857</v>
      </c>
      <c r="J4278" s="51">
        <f t="shared" ca="1" si="485"/>
        <v>1</v>
      </c>
      <c r="K4278" s="47">
        <f t="shared" si="486"/>
        <v>36.36</v>
      </c>
      <c r="L4278" s="47">
        <f t="shared" si="487"/>
        <v>36.4</v>
      </c>
      <c r="M4278" s="47">
        <f t="shared" si="488"/>
        <v>36.04</v>
      </c>
      <c r="N4278" s="47">
        <f t="shared" si="489"/>
        <v>36.36</v>
      </c>
      <c r="O4278" s="48">
        <f t="shared" ca="1" si="490"/>
        <v>506300</v>
      </c>
    </row>
    <row r="4279" spans="1:15" x14ac:dyDescent="0.25">
      <c r="A4279">
        <v>4264</v>
      </c>
      <c r="B4279" s="84">
        <v>35762</v>
      </c>
      <c r="C4279" s="47">
        <v>55.06</v>
      </c>
      <c r="D4279" s="47">
        <v>56.25</v>
      </c>
      <c r="E4279" s="47">
        <v>54.56</v>
      </c>
      <c r="F4279" s="47">
        <v>55.94</v>
      </c>
      <c r="G4279" s="48">
        <v>350800</v>
      </c>
      <c r="H4279" s="47">
        <v>36.36</v>
      </c>
      <c r="I4279" s="51">
        <f t="shared" si="484"/>
        <v>0.64998212370396857</v>
      </c>
      <c r="J4279" s="51">
        <f t="shared" ca="1" si="485"/>
        <v>1</v>
      </c>
      <c r="K4279" s="47">
        <f t="shared" si="486"/>
        <v>35.79</v>
      </c>
      <c r="L4279" s="47">
        <f t="shared" si="487"/>
        <v>36.56</v>
      </c>
      <c r="M4279" s="47">
        <f t="shared" si="488"/>
        <v>35.46</v>
      </c>
      <c r="N4279" s="47">
        <f t="shared" si="489"/>
        <v>36.36</v>
      </c>
      <c r="O4279" s="48">
        <f t="shared" ca="1" si="490"/>
        <v>350800</v>
      </c>
    </row>
    <row r="4280" spans="1:15" x14ac:dyDescent="0.25">
      <c r="A4280">
        <v>4265</v>
      </c>
      <c r="B4280" s="84">
        <v>35760</v>
      </c>
      <c r="C4280" s="47">
        <v>52.94</v>
      </c>
      <c r="D4280" s="47">
        <v>55.12</v>
      </c>
      <c r="E4280" s="47">
        <v>52.94</v>
      </c>
      <c r="F4280" s="47">
        <v>55</v>
      </c>
      <c r="G4280" s="48">
        <v>846900</v>
      </c>
      <c r="H4280" s="47">
        <v>35.75</v>
      </c>
      <c r="I4280" s="51">
        <f t="shared" si="484"/>
        <v>0.65</v>
      </c>
      <c r="J4280" s="51">
        <f t="shared" ca="1" si="485"/>
        <v>1</v>
      </c>
      <c r="K4280" s="47">
        <f t="shared" si="486"/>
        <v>34.409999999999997</v>
      </c>
      <c r="L4280" s="47">
        <f t="shared" si="487"/>
        <v>35.83</v>
      </c>
      <c r="M4280" s="47">
        <f t="shared" si="488"/>
        <v>34.409999999999997</v>
      </c>
      <c r="N4280" s="47">
        <f t="shared" si="489"/>
        <v>35.75</v>
      </c>
      <c r="O4280" s="48">
        <f t="shared" ca="1" si="490"/>
        <v>846900</v>
      </c>
    </row>
    <row r="4281" spans="1:15" x14ac:dyDescent="0.25">
      <c r="A4281">
        <v>4266</v>
      </c>
      <c r="B4281" s="84">
        <v>35759</v>
      </c>
      <c r="C4281" s="47">
        <v>52.06</v>
      </c>
      <c r="D4281" s="47">
        <v>53.25</v>
      </c>
      <c r="E4281" s="47">
        <v>51.88</v>
      </c>
      <c r="F4281" s="47">
        <v>53.06</v>
      </c>
      <c r="G4281" s="48">
        <v>622800</v>
      </c>
      <c r="H4281" s="47">
        <v>34.49</v>
      </c>
      <c r="I4281" s="51">
        <f t="shared" si="484"/>
        <v>0.65001884658876741</v>
      </c>
      <c r="J4281" s="51">
        <f t="shared" ca="1" si="485"/>
        <v>1</v>
      </c>
      <c r="K4281" s="47">
        <f t="shared" si="486"/>
        <v>33.840000000000003</v>
      </c>
      <c r="L4281" s="47">
        <f t="shared" si="487"/>
        <v>34.61</v>
      </c>
      <c r="M4281" s="47">
        <f t="shared" si="488"/>
        <v>33.72</v>
      </c>
      <c r="N4281" s="47">
        <f t="shared" si="489"/>
        <v>34.49</v>
      </c>
      <c r="O4281" s="48">
        <f t="shared" ca="1" si="490"/>
        <v>622800</v>
      </c>
    </row>
    <row r="4282" spans="1:15" x14ac:dyDescent="0.25">
      <c r="A4282">
        <v>4267</v>
      </c>
      <c r="B4282" s="84">
        <v>35758</v>
      </c>
      <c r="C4282" s="47">
        <v>50.69</v>
      </c>
      <c r="D4282" s="47">
        <v>52.25</v>
      </c>
      <c r="E4282" s="47">
        <v>50.69</v>
      </c>
      <c r="F4282" s="47">
        <v>51.81</v>
      </c>
      <c r="G4282" s="48">
        <v>773400</v>
      </c>
      <c r="H4282" s="47">
        <v>33.68</v>
      </c>
      <c r="I4282" s="51">
        <f t="shared" si="484"/>
        <v>0.65006755452615317</v>
      </c>
      <c r="J4282" s="51">
        <f t="shared" ca="1" si="485"/>
        <v>1</v>
      </c>
      <c r="K4282" s="47">
        <f t="shared" si="486"/>
        <v>32.950000000000003</v>
      </c>
      <c r="L4282" s="47">
        <f t="shared" si="487"/>
        <v>33.97</v>
      </c>
      <c r="M4282" s="47">
        <f t="shared" si="488"/>
        <v>32.950000000000003</v>
      </c>
      <c r="N4282" s="47">
        <f t="shared" si="489"/>
        <v>33.68</v>
      </c>
      <c r="O4282" s="48">
        <f t="shared" ca="1" si="490"/>
        <v>773400</v>
      </c>
    </row>
    <row r="4283" spans="1:15" x14ac:dyDescent="0.25">
      <c r="A4283">
        <v>4268</v>
      </c>
      <c r="B4283" s="84">
        <v>35755</v>
      </c>
      <c r="C4283" s="47">
        <v>50.06</v>
      </c>
      <c r="D4283" s="47">
        <v>50.94</v>
      </c>
      <c r="E4283" s="47">
        <v>49.75</v>
      </c>
      <c r="F4283" s="47">
        <v>50.94</v>
      </c>
      <c r="G4283" s="48">
        <v>951700</v>
      </c>
      <c r="H4283" s="47">
        <v>33.11</v>
      </c>
      <c r="I4283" s="51">
        <f t="shared" si="484"/>
        <v>0.64998036906164114</v>
      </c>
      <c r="J4283" s="51">
        <f t="shared" ca="1" si="485"/>
        <v>1</v>
      </c>
      <c r="K4283" s="47">
        <f t="shared" si="486"/>
        <v>32.54</v>
      </c>
      <c r="L4283" s="47">
        <f t="shared" si="487"/>
        <v>33.11</v>
      </c>
      <c r="M4283" s="47">
        <f t="shared" si="488"/>
        <v>32.340000000000003</v>
      </c>
      <c r="N4283" s="47">
        <f t="shared" si="489"/>
        <v>33.11</v>
      </c>
      <c r="O4283" s="48">
        <f t="shared" ca="1" si="490"/>
        <v>951700</v>
      </c>
    </row>
    <row r="4284" spans="1:15" x14ac:dyDescent="0.25">
      <c r="A4284">
        <v>4269</v>
      </c>
      <c r="B4284" s="84">
        <v>35754</v>
      </c>
      <c r="C4284" s="47">
        <v>49.75</v>
      </c>
      <c r="D4284" s="47">
        <v>50.25</v>
      </c>
      <c r="E4284" s="47">
        <v>49.75</v>
      </c>
      <c r="F4284" s="47">
        <v>50.12</v>
      </c>
      <c r="G4284" s="48">
        <v>520000</v>
      </c>
      <c r="H4284" s="47">
        <v>32.58</v>
      </c>
      <c r="I4284" s="51">
        <f t="shared" si="484"/>
        <v>0.65003990422984836</v>
      </c>
      <c r="J4284" s="51">
        <f t="shared" ca="1" si="485"/>
        <v>1</v>
      </c>
      <c r="K4284" s="47">
        <f t="shared" si="486"/>
        <v>32.340000000000003</v>
      </c>
      <c r="L4284" s="47">
        <f t="shared" si="487"/>
        <v>32.659999999999997</v>
      </c>
      <c r="M4284" s="47">
        <f t="shared" si="488"/>
        <v>32.340000000000003</v>
      </c>
      <c r="N4284" s="47">
        <f t="shared" si="489"/>
        <v>32.58</v>
      </c>
      <c r="O4284" s="48">
        <f t="shared" ca="1" si="490"/>
        <v>520000</v>
      </c>
    </row>
    <row r="4285" spans="1:15" x14ac:dyDescent="0.25">
      <c r="A4285">
        <v>4270</v>
      </c>
      <c r="B4285" s="84">
        <v>35753</v>
      </c>
      <c r="C4285" s="47">
        <v>49.56</v>
      </c>
      <c r="D4285" s="47">
        <v>50.38</v>
      </c>
      <c r="E4285" s="47">
        <v>49.44</v>
      </c>
      <c r="F4285" s="47">
        <v>49.75</v>
      </c>
      <c r="G4285" s="48">
        <v>418700</v>
      </c>
      <c r="H4285" s="47">
        <v>32.340000000000003</v>
      </c>
      <c r="I4285" s="51">
        <f t="shared" si="484"/>
        <v>0.65005025125628146</v>
      </c>
      <c r="J4285" s="51">
        <f t="shared" ca="1" si="485"/>
        <v>1</v>
      </c>
      <c r="K4285" s="47">
        <f t="shared" si="486"/>
        <v>32.22</v>
      </c>
      <c r="L4285" s="47">
        <f t="shared" si="487"/>
        <v>32.75</v>
      </c>
      <c r="M4285" s="47">
        <f t="shared" si="488"/>
        <v>32.14</v>
      </c>
      <c r="N4285" s="47">
        <f t="shared" si="489"/>
        <v>32.340000000000003</v>
      </c>
      <c r="O4285" s="48">
        <f t="shared" ca="1" si="490"/>
        <v>418700</v>
      </c>
    </row>
    <row r="4286" spans="1:15" x14ac:dyDescent="0.25">
      <c r="A4286">
        <v>4271</v>
      </c>
      <c r="B4286" s="84">
        <v>35752</v>
      </c>
      <c r="C4286" s="47">
        <v>50.44</v>
      </c>
      <c r="D4286" s="47">
        <v>50.75</v>
      </c>
      <c r="E4286" s="47">
        <v>49.62</v>
      </c>
      <c r="F4286" s="47">
        <v>50</v>
      </c>
      <c r="G4286" s="48">
        <v>403400</v>
      </c>
      <c r="H4286" s="47">
        <v>32.5</v>
      </c>
      <c r="I4286" s="51">
        <f t="shared" si="484"/>
        <v>0.65</v>
      </c>
      <c r="J4286" s="51">
        <f t="shared" ca="1" si="485"/>
        <v>1</v>
      </c>
      <c r="K4286" s="47">
        <f t="shared" si="486"/>
        <v>32.79</v>
      </c>
      <c r="L4286" s="47">
        <f t="shared" si="487"/>
        <v>32.99</v>
      </c>
      <c r="M4286" s="47">
        <f t="shared" si="488"/>
        <v>32.25</v>
      </c>
      <c r="N4286" s="47">
        <f t="shared" si="489"/>
        <v>32.5</v>
      </c>
      <c r="O4286" s="48">
        <f t="shared" ca="1" si="490"/>
        <v>403400</v>
      </c>
    </row>
    <row r="4287" spans="1:15" x14ac:dyDescent="0.25">
      <c r="A4287">
        <v>4272</v>
      </c>
      <c r="B4287" s="84">
        <v>35751</v>
      </c>
      <c r="C4287" s="47">
        <v>50</v>
      </c>
      <c r="D4287" s="47">
        <v>51.12</v>
      </c>
      <c r="E4287" s="47">
        <v>49.62</v>
      </c>
      <c r="F4287" s="47">
        <v>50.69</v>
      </c>
      <c r="G4287" s="48">
        <v>907200</v>
      </c>
      <c r="H4287" s="47">
        <v>32.950000000000003</v>
      </c>
      <c r="I4287" s="51">
        <f t="shared" si="484"/>
        <v>0.65002959163543117</v>
      </c>
      <c r="J4287" s="51">
        <f t="shared" ca="1" si="485"/>
        <v>1</v>
      </c>
      <c r="K4287" s="47">
        <f t="shared" si="486"/>
        <v>32.5</v>
      </c>
      <c r="L4287" s="47">
        <f t="shared" si="487"/>
        <v>33.229999999999997</v>
      </c>
      <c r="M4287" s="47">
        <f t="shared" si="488"/>
        <v>32.25</v>
      </c>
      <c r="N4287" s="47">
        <f t="shared" si="489"/>
        <v>32.950000000000003</v>
      </c>
      <c r="O4287" s="48">
        <f t="shared" ca="1" si="490"/>
        <v>907200</v>
      </c>
    </row>
    <row r="4288" spans="1:15" x14ac:dyDescent="0.25">
      <c r="A4288">
        <v>4273</v>
      </c>
      <c r="B4288" s="84">
        <v>35748</v>
      </c>
      <c r="C4288" s="47">
        <v>49.81</v>
      </c>
      <c r="D4288" s="47">
        <v>50.25</v>
      </c>
      <c r="E4288" s="47">
        <v>49.19</v>
      </c>
      <c r="F4288" s="47">
        <v>50</v>
      </c>
      <c r="G4288" s="48">
        <v>602000</v>
      </c>
      <c r="H4288" s="47">
        <v>32.5</v>
      </c>
      <c r="I4288" s="51">
        <f t="shared" si="484"/>
        <v>0.65</v>
      </c>
      <c r="J4288" s="51">
        <f t="shared" ca="1" si="485"/>
        <v>1</v>
      </c>
      <c r="K4288" s="47">
        <f t="shared" si="486"/>
        <v>32.380000000000003</v>
      </c>
      <c r="L4288" s="47">
        <f t="shared" si="487"/>
        <v>32.659999999999997</v>
      </c>
      <c r="M4288" s="47">
        <f t="shared" si="488"/>
        <v>31.97</v>
      </c>
      <c r="N4288" s="47">
        <f t="shared" si="489"/>
        <v>32.5</v>
      </c>
      <c r="O4288" s="48">
        <f t="shared" ca="1" si="490"/>
        <v>602000</v>
      </c>
    </row>
    <row r="4289" spans="1:15" x14ac:dyDescent="0.25">
      <c r="A4289">
        <v>4274</v>
      </c>
      <c r="B4289" s="84">
        <v>35747</v>
      </c>
      <c r="C4289" s="47">
        <v>50.44</v>
      </c>
      <c r="D4289" s="47">
        <v>50.75</v>
      </c>
      <c r="E4289" s="47">
        <v>49.25</v>
      </c>
      <c r="F4289" s="47">
        <v>49.81</v>
      </c>
      <c r="G4289" s="48">
        <v>427800</v>
      </c>
      <c r="H4289" s="47">
        <v>32.380000000000003</v>
      </c>
      <c r="I4289" s="51">
        <f t="shared" si="484"/>
        <v>0.65007026701465576</v>
      </c>
      <c r="J4289" s="51">
        <f t="shared" ca="1" si="485"/>
        <v>1</v>
      </c>
      <c r="K4289" s="47">
        <f t="shared" si="486"/>
        <v>32.79</v>
      </c>
      <c r="L4289" s="47">
        <f t="shared" si="487"/>
        <v>32.99</v>
      </c>
      <c r="M4289" s="47">
        <f t="shared" si="488"/>
        <v>32.020000000000003</v>
      </c>
      <c r="N4289" s="47">
        <f t="shared" si="489"/>
        <v>32.380000000000003</v>
      </c>
      <c r="O4289" s="48">
        <f t="shared" ca="1" si="490"/>
        <v>427800</v>
      </c>
    </row>
    <row r="4290" spans="1:15" x14ac:dyDescent="0.25">
      <c r="A4290">
        <v>4275</v>
      </c>
      <c r="B4290" s="84">
        <v>35746</v>
      </c>
      <c r="C4290" s="47">
        <v>50.62</v>
      </c>
      <c r="D4290" s="47">
        <v>51.25</v>
      </c>
      <c r="E4290" s="47">
        <v>50.38</v>
      </c>
      <c r="F4290" s="47">
        <v>50.44</v>
      </c>
      <c r="G4290" s="48">
        <v>441300</v>
      </c>
      <c r="H4290" s="47">
        <v>32.78</v>
      </c>
      <c r="I4290" s="51">
        <f t="shared" si="484"/>
        <v>0.64988104678826331</v>
      </c>
      <c r="J4290" s="51">
        <f t="shared" ca="1" si="485"/>
        <v>1</v>
      </c>
      <c r="K4290" s="47">
        <f t="shared" si="486"/>
        <v>32.9</v>
      </c>
      <c r="L4290" s="47">
        <f t="shared" si="487"/>
        <v>33.31</v>
      </c>
      <c r="M4290" s="47">
        <f t="shared" si="488"/>
        <v>32.74</v>
      </c>
      <c r="N4290" s="47">
        <f t="shared" si="489"/>
        <v>32.78</v>
      </c>
      <c r="O4290" s="48">
        <f t="shared" ca="1" si="490"/>
        <v>441300</v>
      </c>
    </row>
    <row r="4291" spans="1:15" x14ac:dyDescent="0.25">
      <c r="A4291">
        <v>4276</v>
      </c>
      <c r="B4291" s="84">
        <v>35745</v>
      </c>
      <c r="C4291" s="47">
        <v>50.88</v>
      </c>
      <c r="D4291" s="47">
        <v>51.25</v>
      </c>
      <c r="E4291" s="47">
        <v>50.56</v>
      </c>
      <c r="F4291" s="47">
        <v>50.88</v>
      </c>
      <c r="G4291" s="48">
        <v>786900</v>
      </c>
      <c r="H4291" s="47">
        <v>33.07</v>
      </c>
      <c r="I4291" s="51">
        <f t="shared" si="484"/>
        <v>0.64996069182389937</v>
      </c>
      <c r="J4291" s="51">
        <f t="shared" ca="1" si="485"/>
        <v>1</v>
      </c>
      <c r="K4291" s="47">
        <f t="shared" si="486"/>
        <v>33.07</v>
      </c>
      <c r="L4291" s="47">
        <f t="shared" si="487"/>
        <v>33.31</v>
      </c>
      <c r="M4291" s="47">
        <f t="shared" si="488"/>
        <v>32.86</v>
      </c>
      <c r="N4291" s="47">
        <f t="shared" si="489"/>
        <v>33.07</v>
      </c>
      <c r="O4291" s="48">
        <f t="shared" ca="1" si="490"/>
        <v>786900</v>
      </c>
    </row>
    <row r="4292" spans="1:15" x14ac:dyDescent="0.25">
      <c r="A4292">
        <v>4277</v>
      </c>
      <c r="B4292" s="84">
        <v>35744</v>
      </c>
      <c r="C4292" s="47">
        <v>50.81</v>
      </c>
      <c r="D4292" s="47">
        <v>51.19</v>
      </c>
      <c r="E4292" s="47">
        <v>50.56</v>
      </c>
      <c r="F4292" s="47">
        <v>50.75</v>
      </c>
      <c r="G4292" s="48">
        <v>691400</v>
      </c>
      <c r="H4292" s="47">
        <v>32.99</v>
      </c>
      <c r="I4292" s="51">
        <f t="shared" si="484"/>
        <v>0.65004926108374383</v>
      </c>
      <c r="J4292" s="51">
        <f t="shared" ca="1" si="485"/>
        <v>1</v>
      </c>
      <c r="K4292" s="47">
        <f t="shared" si="486"/>
        <v>33.03</v>
      </c>
      <c r="L4292" s="47">
        <f t="shared" si="487"/>
        <v>33.28</v>
      </c>
      <c r="M4292" s="47">
        <f t="shared" si="488"/>
        <v>32.869999999999997</v>
      </c>
      <c r="N4292" s="47">
        <f t="shared" si="489"/>
        <v>32.99</v>
      </c>
      <c r="O4292" s="48">
        <f t="shared" ca="1" si="490"/>
        <v>691400</v>
      </c>
    </row>
    <row r="4293" spans="1:15" x14ac:dyDescent="0.25">
      <c r="A4293">
        <v>4278</v>
      </c>
      <c r="B4293" s="84">
        <v>35741</v>
      </c>
      <c r="C4293" s="47">
        <v>52</v>
      </c>
      <c r="D4293" s="47">
        <v>52.19</v>
      </c>
      <c r="E4293" s="47">
        <v>50.12</v>
      </c>
      <c r="F4293" s="47">
        <v>51</v>
      </c>
      <c r="G4293" s="48">
        <v>1018800</v>
      </c>
      <c r="H4293" s="47">
        <v>33.15</v>
      </c>
      <c r="I4293" s="51">
        <f t="shared" si="484"/>
        <v>0.65</v>
      </c>
      <c r="J4293" s="51">
        <f t="shared" ca="1" si="485"/>
        <v>1</v>
      </c>
      <c r="K4293" s="47">
        <f t="shared" si="486"/>
        <v>33.799999999999997</v>
      </c>
      <c r="L4293" s="47">
        <f t="shared" si="487"/>
        <v>33.92</v>
      </c>
      <c r="M4293" s="47">
        <f t="shared" si="488"/>
        <v>32.58</v>
      </c>
      <c r="N4293" s="47">
        <f t="shared" si="489"/>
        <v>33.15</v>
      </c>
      <c r="O4293" s="48">
        <f t="shared" ca="1" si="490"/>
        <v>1018800</v>
      </c>
    </row>
    <row r="4294" spans="1:15" x14ac:dyDescent="0.25">
      <c r="A4294">
        <v>4279</v>
      </c>
      <c r="B4294" s="84">
        <v>35740</v>
      </c>
      <c r="C4294" s="47">
        <v>51.12</v>
      </c>
      <c r="D4294" s="47">
        <v>52.5</v>
      </c>
      <c r="E4294" s="47">
        <v>50.88</v>
      </c>
      <c r="F4294" s="47">
        <v>52.31</v>
      </c>
      <c r="G4294" s="48">
        <v>964500</v>
      </c>
      <c r="H4294" s="47">
        <v>34</v>
      </c>
      <c r="I4294" s="51">
        <f t="shared" si="484"/>
        <v>0.64997132479449438</v>
      </c>
      <c r="J4294" s="51">
        <f t="shared" ca="1" si="485"/>
        <v>1</v>
      </c>
      <c r="K4294" s="47">
        <f t="shared" si="486"/>
        <v>33.229999999999997</v>
      </c>
      <c r="L4294" s="47">
        <f t="shared" si="487"/>
        <v>34.119999999999997</v>
      </c>
      <c r="M4294" s="47">
        <f t="shared" si="488"/>
        <v>33.07</v>
      </c>
      <c r="N4294" s="47">
        <f t="shared" si="489"/>
        <v>34</v>
      </c>
      <c r="O4294" s="48">
        <f t="shared" ca="1" si="490"/>
        <v>964500</v>
      </c>
    </row>
    <row r="4295" spans="1:15" x14ac:dyDescent="0.25">
      <c r="A4295">
        <v>4280</v>
      </c>
      <c r="B4295" s="84">
        <v>35739</v>
      </c>
      <c r="C4295" s="47">
        <v>52.12</v>
      </c>
      <c r="D4295" s="47">
        <v>52.44</v>
      </c>
      <c r="E4295" s="47">
        <v>50.81</v>
      </c>
      <c r="F4295" s="47">
        <v>51.31</v>
      </c>
      <c r="G4295" s="48">
        <v>1072500</v>
      </c>
      <c r="H4295" s="47">
        <v>33.35</v>
      </c>
      <c r="I4295" s="51">
        <f t="shared" si="484"/>
        <v>0.64997076593256675</v>
      </c>
      <c r="J4295" s="51">
        <f t="shared" ca="1" si="485"/>
        <v>1</v>
      </c>
      <c r="K4295" s="47">
        <f t="shared" si="486"/>
        <v>33.880000000000003</v>
      </c>
      <c r="L4295" s="47">
        <f t="shared" si="487"/>
        <v>34.08</v>
      </c>
      <c r="M4295" s="47">
        <f t="shared" si="488"/>
        <v>33.03</v>
      </c>
      <c r="N4295" s="47">
        <f t="shared" si="489"/>
        <v>33.35</v>
      </c>
      <c r="O4295" s="48">
        <f t="shared" ca="1" si="490"/>
        <v>1072500</v>
      </c>
    </row>
    <row r="4296" spans="1:15" x14ac:dyDescent="0.25">
      <c r="A4296">
        <v>4281</v>
      </c>
      <c r="B4296" s="84">
        <v>35738</v>
      </c>
      <c r="C4296" s="47">
        <v>52.69</v>
      </c>
      <c r="D4296" s="47">
        <v>52.75</v>
      </c>
      <c r="E4296" s="47">
        <v>51.75</v>
      </c>
      <c r="F4296" s="47">
        <v>52.12</v>
      </c>
      <c r="G4296" s="48">
        <v>1267500</v>
      </c>
      <c r="H4296" s="47">
        <v>33.880000000000003</v>
      </c>
      <c r="I4296" s="51">
        <f t="shared" si="484"/>
        <v>0.65003837298541833</v>
      </c>
      <c r="J4296" s="51">
        <f t="shared" ca="1" si="485"/>
        <v>1</v>
      </c>
      <c r="K4296" s="47">
        <f t="shared" si="486"/>
        <v>34.25</v>
      </c>
      <c r="L4296" s="47">
        <f t="shared" si="487"/>
        <v>34.29</v>
      </c>
      <c r="M4296" s="47">
        <f t="shared" si="488"/>
        <v>33.64</v>
      </c>
      <c r="N4296" s="47">
        <f t="shared" si="489"/>
        <v>33.880000000000003</v>
      </c>
      <c r="O4296" s="48">
        <f t="shared" ca="1" si="490"/>
        <v>1267500</v>
      </c>
    </row>
    <row r="4297" spans="1:15" x14ac:dyDescent="0.25">
      <c r="A4297">
        <v>4282</v>
      </c>
      <c r="B4297" s="84">
        <v>35737</v>
      </c>
      <c r="C4297" s="47">
        <v>54</v>
      </c>
      <c r="D4297" s="47">
        <v>54.25</v>
      </c>
      <c r="E4297" s="47">
        <v>53.31</v>
      </c>
      <c r="F4297" s="47">
        <v>53.44</v>
      </c>
      <c r="G4297" s="48">
        <v>784000</v>
      </c>
      <c r="H4297" s="47">
        <v>34.729999999999997</v>
      </c>
      <c r="I4297" s="51">
        <f t="shared" si="484"/>
        <v>0.64988772455089816</v>
      </c>
      <c r="J4297" s="51">
        <f t="shared" ca="1" si="485"/>
        <v>1</v>
      </c>
      <c r="K4297" s="47">
        <f t="shared" si="486"/>
        <v>35.090000000000003</v>
      </c>
      <c r="L4297" s="47">
        <f t="shared" si="487"/>
        <v>35.26</v>
      </c>
      <c r="M4297" s="47">
        <f t="shared" si="488"/>
        <v>34.65</v>
      </c>
      <c r="N4297" s="47">
        <f t="shared" si="489"/>
        <v>34.729999999999997</v>
      </c>
      <c r="O4297" s="48">
        <f t="shared" ca="1" si="490"/>
        <v>784000</v>
      </c>
    </row>
    <row r="4298" spans="1:15" x14ac:dyDescent="0.25">
      <c r="A4298">
        <v>4283</v>
      </c>
      <c r="B4298" s="84">
        <v>35734</v>
      </c>
      <c r="C4298" s="47">
        <v>54.12</v>
      </c>
      <c r="D4298" s="47">
        <v>54.69</v>
      </c>
      <c r="E4298" s="47">
        <v>53.62</v>
      </c>
      <c r="F4298" s="47">
        <v>54.25</v>
      </c>
      <c r="G4298" s="48">
        <v>554500</v>
      </c>
      <c r="H4298" s="47">
        <v>35.26</v>
      </c>
      <c r="I4298" s="51">
        <f t="shared" si="484"/>
        <v>0.64995391705069117</v>
      </c>
      <c r="J4298" s="51">
        <f t="shared" ca="1" si="485"/>
        <v>1</v>
      </c>
      <c r="K4298" s="47">
        <f t="shared" si="486"/>
        <v>35.18</v>
      </c>
      <c r="L4298" s="47">
        <f t="shared" si="487"/>
        <v>35.549999999999997</v>
      </c>
      <c r="M4298" s="47">
        <f t="shared" si="488"/>
        <v>34.85</v>
      </c>
      <c r="N4298" s="47">
        <f t="shared" si="489"/>
        <v>35.26</v>
      </c>
      <c r="O4298" s="48">
        <f t="shared" ca="1" si="490"/>
        <v>554500</v>
      </c>
    </row>
    <row r="4299" spans="1:15" x14ac:dyDescent="0.25">
      <c r="A4299">
        <v>4284</v>
      </c>
      <c r="B4299" s="84">
        <v>35733</v>
      </c>
      <c r="C4299" s="47">
        <v>55.06</v>
      </c>
      <c r="D4299" s="47">
        <v>55.44</v>
      </c>
      <c r="E4299" s="47">
        <v>54.38</v>
      </c>
      <c r="F4299" s="47">
        <v>54.38</v>
      </c>
      <c r="G4299" s="48">
        <v>992600</v>
      </c>
      <c r="H4299" s="47">
        <v>35.340000000000003</v>
      </c>
      <c r="I4299" s="51">
        <f t="shared" si="484"/>
        <v>0.64987127620448693</v>
      </c>
      <c r="J4299" s="51">
        <f t="shared" ca="1" si="485"/>
        <v>1</v>
      </c>
      <c r="K4299" s="47">
        <f t="shared" si="486"/>
        <v>35.78</v>
      </c>
      <c r="L4299" s="47">
        <f t="shared" si="487"/>
        <v>36.03</v>
      </c>
      <c r="M4299" s="47">
        <f t="shared" si="488"/>
        <v>35.340000000000003</v>
      </c>
      <c r="N4299" s="47">
        <f t="shared" si="489"/>
        <v>35.340000000000003</v>
      </c>
      <c r="O4299" s="48">
        <f t="shared" ca="1" si="490"/>
        <v>992600</v>
      </c>
    </row>
    <row r="4300" spans="1:15" x14ac:dyDescent="0.25">
      <c r="A4300">
        <v>4285</v>
      </c>
      <c r="B4300" s="84">
        <v>35732</v>
      </c>
      <c r="C4300" s="47">
        <v>55.25</v>
      </c>
      <c r="D4300" s="47">
        <v>55.38</v>
      </c>
      <c r="E4300" s="47">
        <v>54.75</v>
      </c>
      <c r="F4300" s="47">
        <v>55.25</v>
      </c>
      <c r="G4300" s="48">
        <v>987700</v>
      </c>
      <c r="H4300" s="47">
        <v>35.909999999999997</v>
      </c>
      <c r="I4300" s="51">
        <f t="shared" si="484"/>
        <v>0.6499547511312217</v>
      </c>
      <c r="J4300" s="51">
        <f t="shared" ca="1" si="485"/>
        <v>1</v>
      </c>
      <c r="K4300" s="47">
        <f t="shared" si="486"/>
        <v>35.909999999999997</v>
      </c>
      <c r="L4300" s="47">
        <f t="shared" si="487"/>
        <v>35.99</v>
      </c>
      <c r="M4300" s="47">
        <f t="shared" si="488"/>
        <v>35.590000000000003</v>
      </c>
      <c r="N4300" s="47">
        <f t="shared" si="489"/>
        <v>35.909999999999997</v>
      </c>
      <c r="O4300" s="48">
        <f t="shared" ca="1" si="490"/>
        <v>987700</v>
      </c>
    </row>
    <row r="4301" spans="1:15" x14ac:dyDescent="0.25">
      <c r="A4301">
        <v>4286</v>
      </c>
      <c r="B4301" s="84">
        <v>35731</v>
      </c>
      <c r="C4301" s="47">
        <v>53.12</v>
      </c>
      <c r="D4301" s="47">
        <v>55.69</v>
      </c>
      <c r="E4301" s="47">
        <v>52</v>
      </c>
      <c r="F4301" s="47">
        <v>55.62</v>
      </c>
      <c r="G4301" s="48">
        <v>836800</v>
      </c>
      <c r="H4301" s="47">
        <v>36.159999999999997</v>
      </c>
      <c r="I4301" s="51">
        <f t="shared" si="484"/>
        <v>0.65012585400934908</v>
      </c>
      <c r="J4301" s="51">
        <f t="shared" ca="1" si="485"/>
        <v>1</v>
      </c>
      <c r="K4301" s="47">
        <f t="shared" si="486"/>
        <v>34.53</v>
      </c>
      <c r="L4301" s="47">
        <f t="shared" si="487"/>
        <v>36.21</v>
      </c>
      <c r="M4301" s="47">
        <f t="shared" si="488"/>
        <v>33.81</v>
      </c>
      <c r="N4301" s="47">
        <f t="shared" si="489"/>
        <v>36.159999999999997</v>
      </c>
      <c r="O4301" s="48">
        <f t="shared" ca="1" si="490"/>
        <v>836800</v>
      </c>
    </row>
    <row r="4302" spans="1:15" x14ac:dyDescent="0.25">
      <c r="A4302">
        <v>4287</v>
      </c>
      <c r="B4302" s="84">
        <v>35730</v>
      </c>
      <c r="C4302" s="47">
        <v>55</v>
      </c>
      <c r="D4302" s="47">
        <v>55.69</v>
      </c>
      <c r="E4302" s="47">
        <v>53.75</v>
      </c>
      <c r="F4302" s="47">
        <v>53.94</v>
      </c>
      <c r="G4302" s="48">
        <v>1067900</v>
      </c>
      <c r="H4302" s="47">
        <v>35.06</v>
      </c>
      <c r="I4302" s="51">
        <f t="shared" si="484"/>
        <v>0.64998146088246211</v>
      </c>
      <c r="J4302" s="51">
        <f t="shared" ca="1" si="485"/>
        <v>1</v>
      </c>
      <c r="K4302" s="47">
        <f t="shared" si="486"/>
        <v>35.75</v>
      </c>
      <c r="L4302" s="47">
        <f t="shared" si="487"/>
        <v>36.200000000000003</v>
      </c>
      <c r="M4302" s="47">
        <f t="shared" si="488"/>
        <v>34.94</v>
      </c>
      <c r="N4302" s="47">
        <f t="shared" si="489"/>
        <v>35.06</v>
      </c>
      <c r="O4302" s="48">
        <f t="shared" ca="1" si="490"/>
        <v>1067900</v>
      </c>
    </row>
    <row r="4303" spans="1:15" x14ac:dyDescent="0.25">
      <c r="A4303">
        <v>4288</v>
      </c>
      <c r="B4303" s="84">
        <v>35727</v>
      </c>
      <c r="C4303" s="47">
        <v>57</v>
      </c>
      <c r="D4303" s="47">
        <v>57</v>
      </c>
      <c r="E4303" s="47">
        <v>55.25</v>
      </c>
      <c r="F4303" s="47">
        <v>55.5</v>
      </c>
      <c r="G4303" s="48">
        <v>930300</v>
      </c>
      <c r="H4303" s="47">
        <v>36.08</v>
      </c>
      <c r="I4303" s="51">
        <f t="shared" si="484"/>
        <v>0.65009009009009011</v>
      </c>
      <c r="J4303" s="51">
        <f t="shared" ca="1" si="485"/>
        <v>1</v>
      </c>
      <c r="K4303" s="47">
        <f t="shared" si="486"/>
        <v>37.06</v>
      </c>
      <c r="L4303" s="47">
        <f t="shared" si="487"/>
        <v>37.06</v>
      </c>
      <c r="M4303" s="47">
        <f t="shared" si="488"/>
        <v>35.92</v>
      </c>
      <c r="N4303" s="47">
        <f t="shared" si="489"/>
        <v>36.08</v>
      </c>
      <c r="O4303" s="48">
        <f t="shared" ca="1" si="490"/>
        <v>930300</v>
      </c>
    </row>
    <row r="4304" spans="1:15" x14ac:dyDescent="0.25">
      <c r="A4304">
        <v>4289</v>
      </c>
      <c r="B4304" s="84">
        <v>35726</v>
      </c>
      <c r="C4304" s="47">
        <v>56.88</v>
      </c>
      <c r="D4304" s="47">
        <v>57.25</v>
      </c>
      <c r="E4304" s="47">
        <v>56.5</v>
      </c>
      <c r="F4304" s="47">
        <v>56.62</v>
      </c>
      <c r="G4304" s="48">
        <v>662100</v>
      </c>
      <c r="H4304" s="47">
        <v>36.81</v>
      </c>
      <c r="I4304" s="51">
        <f t="shared" si="484"/>
        <v>0.65012363122571537</v>
      </c>
      <c r="J4304" s="51">
        <f t="shared" ca="1" si="485"/>
        <v>1</v>
      </c>
      <c r="K4304" s="47">
        <f t="shared" si="486"/>
        <v>36.979999999999997</v>
      </c>
      <c r="L4304" s="47">
        <f t="shared" si="487"/>
        <v>37.22</v>
      </c>
      <c r="M4304" s="47">
        <f t="shared" si="488"/>
        <v>36.729999999999997</v>
      </c>
      <c r="N4304" s="47">
        <f t="shared" si="489"/>
        <v>36.81</v>
      </c>
      <c r="O4304" s="48">
        <f t="shared" ca="1" si="490"/>
        <v>662100</v>
      </c>
    </row>
    <row r="4305" spans="1:15" x14ac:dyDescent="0.25">
      <c r="A4305">
        <v>4290</v>
      </c>
      <c r="B4305" s="84">
        <v>35725</v>
      </c>
      <c r="C4305" s="47">
        <v>58.75</v>
      </c>
      <c r="D4305" s="47">
        <v>59.12</v>
      </c>
      <c r="E4305" s="47">
        <v>57.19</v>
      </c>
      <c r="F4305" s="47">
        <v>57.5</v>
      </c>
      <c r="G4305" s="48">
        <v>959000</v>
      </c>
      <c r="H4305" s="47">
        <v>37.380000000000003</v>
      </c>
      <c r="I4305" s="51">
        <f t="shared" ref="I4305:I4368" si="491">H4305/F4305</f>
        <v>0.6500869565217392</v>
      </c>
      <c r="J4305" s="51">
        <f t="shared" ref="J4305:J4368" ca="1" si="492">INDEX(OFFSET($T$15,0,0,$S$13+1,1),MATCH(B4305,OFFSET($Q$15,0,0,$S$13+1,1),-1))</f>
        <v>1</v>
      </c>
      <c r="K4305" s="47">
        <f t="shared" ref="K4305:K4368" si="493">ROUND($I4305*C4305,2)</f>
        <v>38.19</v>
      </c>
      <c r="L4305" s="47">
        <f t="shared" ref="L4305:L4368" si="494">ROUND($I4305*D4305,2)</f>
        <v>38.43</v>
      </c>
      <c r="M4305" s="47">
        <f t="shared" ref="M4305:M4368" si="495">ROUND($I4305*E4305,2)</f>
        <v>37.18</v>
      </c>
      <c r="N4305" s="47">
        <f t="shared" ref="N4305:N4368" si="496">ROUND($I4305*F4305,2)</f>
        <v>37.380000000000003</v>
      </c>
      <c r="O4305" s="48">
        <f t="shared" ref="O4305:O4368" ca="1" si="497">G4305*J4305</f>
        <v>959000</v>
      </c>
    </row>
    <row r="4306" spans="1:15" x14ac:dyDescent="0.25">
      <c r="A4306">
        <v>4291</v>
      </c>
      <c r="B4306" s="84">
        <v>35724</v>
      </c>
      <c r="C4306" s="47">
        <v>54.25</v>
      </c>
      <c r="D4306" s="47">
        <v>56.81</v>
      </c>
      <c r="E4306" s="47">
        <v>54.19</v>
      </c>
      <c r="F4306" s="47">
        <v>56.75</v>
      </c>
      <c r="G4306" s="48">
        <v>1087600</v>
      </c>
      <c r="H4306" s="47">
        <v>36.89</v>
      </c>
      <c r="I4306" s="51">
        <f t="shared" si="491"/>
        <v>0.65004405286343614</v>
      </c>
      <c r="J4306" s="51">
        <f t="shared" ca="1" si="492"/>
        <v>1</v>
      </c>
      <c r="K4306" s="47">
        <f t="shared" si="493"/>
        <v>35.26</v>
      </c>
      <c r="L4306" s="47">
        <f t="shared" si="494"/>
        <v>36.93</v>
      </c>
      <c r="M4306" s="47">
        <f t="shared" si="495"/>
        <v>35.229999999999997</v>
      </c>
      <c r="N4306" s="47">
        <f t="shared" si="496"/>
        <v>36.89</v>
      </c>
      <c r="O4306" s="48">
        <f t="shared" ca="1" si="497"/>
        <v>1087600</v>
      </c>
    </row>
    <row r="4307" spans="1:15" x14ac:dyDescent="0.25">
      <c r="A4307">
        <v>4292</v>
      </c>
      <c r="B4307" s="84">
        <v>35723</v>
      </c>
      <c r="C4307" s="47">
        <v>55</v>
      </c>
      <c r="D4307" s="47">
        <v>55</v>
      </c>
      <c r="E4307" s="47">
        <v>54.06</v>
      </c>
      <c r="F4307" s="47">
        <v>54.12</v>
      </c>
      <c r="G4307" s="48">
        <v>545300</v>
      </c>
      <c r="H4307" s="47">
        <v>35.18</v>
      </c>
      <c r="I4307" s="51">
        <f t="shared" si="491"/>
        <v>0.65003695491500368</v>
      </c>
      <c r="J4307" s="51">
        <f t="shared" ca="1" si="492"/>
        <v>1</v>
      </c>
      <c r="K4307" s="47">
        <f t="shared" si="493"/>
        <v>35.75</v>
      </c>
      <c r="L4307" s="47">
        <f t="shared" si="494"/>
        <v>35.75</v>
      </c>
      <c r="M4307" s="47">
        <f t="shared" si="495"/>
        <v>35.14</v>
      </c>
      <c r="N4307" s="47">
        <f t="shared" si="496"/>
        <v>35.18</v>
      </c>
      <c r="O4307" s="48">
        <f t="shared" ca="1" si="497"/>
        <v>545300</v>
      </c>
    </row>
    <row r="4308" spans="1:15" x14ac:dyDescent="0.25">
      <c r="A4308">
        <v>4293</v>
      </c>
      <c r="B4308" s="84">
        <v>35720</v>
      </c>
      <c r="C4308" s="47">
        <v>55.44</v>
      </c>
      <c r="D4308" s="47">
        <v>56.12</v>
      </c>
      <c r="E4308" s="47">
        <v>54</v>
      </c>
      <c r="F4308" s="47">
        <v>54.94</v>
      </c>
      <c r="G4308" s="48">
        <v>568800</v>
      </c>
      <c r="H4308" s="47">
        <v>35.71</v>
      </c>
      <c r="I4308" s="51">
        <f t="shared" si="491"/>
        <v>0.649981798325446</v>
      </c>
      <c r="J4308" s="51">
        <f t="shared" ca="1" si="492"/>
        <v>1</v>
      </c>
      <c r="K4308" s="47">
        <f t="shared" si="493"/>
        <v>36.03</v>
      </c>
      <c r="L4308" s="47">
        <f t="shared" si="494"/>
        <v>36.479999999999997</v>
      </c>
      <c r="M4308" s="47">
        <f t="shared" si="495"/>
        <v>35.1</v>
      </c>
      <c r="N4308" s="47">
        <f t="shared" si="496"/>
        <v>35.71</v>
      </c>
      <c r="O4308" s="48">
        <f t="shared" ca="1" si="497"/>
        <v>568800</v>
      </c>
    </row>
    <row r="4309" spans="1:15" x14ac:dyDescent="0.25">
      <c r="A4309">
        <v>4294</v>
      </c>
      <c r="B4309" s="84">
        <v>35719</v>
      </c>
      <c r="C4309" s="47">
        <v>57.31</v>
      </c>
      <c r="D4309" s="47">
        <v>57.62</v>
      </c>
      <c r="E4309" s="47">
        <v>55.75</v>
      </c>
      <c r="F4309" s="47">
        <v>55.94</v>
      </c>
      <c r="G4309" s="48">
        <v>515100</v>
      </c>
      <c r="H4309" s="47">
        <v>36.36</v>
      </c>
      <c r="I4309" s="51">
        <f t="shared" si="491"/>
        <v>0.64998212370396857</v>
      </c>
      <c r="J4309" s="51">
        <f t="shared" ca="1" si="492"/>
        <v>1</v>
      </c>
      <c r="K4309" s="47">
        <f t="shared" si="493"/>
        <v>37.25</v>
      </c>
      <c r="L4309" s="47">
        <f t="shared" si="494"/>
        <v>37.450000000000003</v>
      </c>
      <c r="M4309" s="47">
        <f t="shared" si="495"/>
        <v>36.24</v>
      </c>
      <c r="N4309" s="47">
        <f t="shared" si="496"/>
        <v>36.36</v>
      </c>
      <c r="O4309" s="48">
        <f t="shared" ca="1" si="497"/>
        <v>515100</v>
      </c>
    </row>
    <row r="4310" spans="1:15" x14ac:dyDescent="0.25">
      <c r="A4310">
        <v>4295</v>
      </c>
      <c r="B4310" s="84">
        <v>35718</v>
      </c>
      <c r="C4310" s="47">
        <v>57</v>
      </c>
      <c r="D4310" s="47">
        <v>57</v>
      </c>
      <c r="E4310" s="47">
        <v>56.56</v>
      </c>
      <c r="F4310" s="47">
        <v>56.94</v>
      </c>
      <c r="G4310" s="48">
        <v>400700</v>
      </c>
      <c r="H4310" s="47">
        <v>37.01</v>
      </c>
      <c r="I4310" s="51">
        <f t="shared" si="491"/>
        <v>0.64998243765367048</v>
      </c>
      <c r="J4310" s="51">
        <f t="shared" ca="1" si="492"/>
        <v>1</v>
      </c>
      <c r="K4310" s="47">
        <f t="shared" si="493"/>
        <v>37.049999999999997</v>
      </c>
      <c r="L4310" s="47">
        <f t="shared" si="494"/>
        <v>37.049999999999997</v>
      </c>
      <c r="M4310" s="47">
        <f t="shared" si="495"/>
        <v>36.76</v>
      </c>
      <c r="N4310" s="47">
        <f t="shared" si="496"/>
        <v>37.01</v>
      </c>
      <c r="O4310" s="48">
        <f t="shared" ca="1" si="497"/>
        <v>400700</v>
      </c>
    </row>
    <row r="4311" spans="1:15" x14ac:dyDescent="0.25">
      <c r="A4311">
        <v>4296</v>
      </c>
      <c r="B4311" s="84">
        <v>35717</v>
      </c>
      <c r="C4311" s="47">
        <v>58.31</v>
      </c>
      <c r="D4311" s="47">
        <v>58.31</v>
      </c>
      <c r="E4311" s="47">
        <v>56.5</v>
      </c>
      <c r="F4311" s="47">
        <v>57</v>
      </c>
      <c r="G4311" s="48">
        <v>629500</v>
      </c>
      <c r="H4311" s="47">
        <v>37.049999999999997</v>
      </c>
      <c r="I4311" s="51">
        <f t="shared" si="491"/>
        <v>0.64999999999999991</v>
      </c>
      <c r="J4311" s="51">
        <f t="shared" ca="1" si="492"/>
        <v>1</v>
      </c>
      <c r="K4311" s="47">
        <f t="shared" si="493"/>
        <v>37.9</v>
      </c>
      <c r="L4311" s="47">
        <f t="shared" si="494"/>
        <v>37.9</v>
      </c>
      <c r="M4311" s="47">
        <f t="shared" si="495"/>
        <v>36.729999999999997</v>
      </c>
      <c r="N4311" s="47">
        <f t="shared" si="496"/>
        <v>37.049999999999997</v>
      </c>
      <c r="O4311" s="48">
        <f t="shared" ca="1" si="497"/>
        <v>629500</v>
      </c>
    </row>
    <row r="4312" spans="1:15" x14ac:dyDescent="0.25">
      <c r="A4312">
        <v>4297</v>
      </c>
      <c r="B4312" s="84">
        <v>35716</v>
      </c>
      <c r="C4312" s="47">
        <v>58.12</v>
      </c>
      <c r="D4312" s="47">
        <v>58.5</v>
      </c>
      <c r="E4312" s="47">
        <v>57.69</v>
      </c>
      <c r="F4312" s="47">
        <v>58.25</v>
      </c>
      <c r="G4312" s="48">
        <v>323400</v>
      </c>
      <c r="H4312" s="47">
        <v>37.86</v>
      </c>
      <c r="I4312" s="51">
        <f t="shared" si="491"/>
        <v>0.64995708154506437</v>
      </c>
      <c r="J4312" s="51">
        <f t="shared" ca="1" si="492"/>
        <v>1</v>
      </c>
      <c r="K4312" s="47">
        <f t="shared" si="493"/>
        <v>37.78</v>
      </c>
      <c r="L4312" s="47">
        <f t="shared" si="494"/>
        <v>38.020000000000003</v>
      </c>
      <c r="M4312" s="47">
        <f t="shared" si="495"/>
        <v>37.5</v>
      </c>
      <c r="N4312" s="47">
        <f t="shared" si="496"/>
        <v>37.86</v>
      </c>
      <c r="O4312" s="48">
        <f t="shared" ca="1" si="497"/>
        <v>323400</v>
      </c>
    </row>
    <row r="4313" spans="1:15" x14ac:dyDescent="0.25">
      <c r="A4313">
        <v>4298</v>
      </c>
      <c r="B4313" s="84">
        <v>35713</v>
      </c>
      <c r="C4313" s="47">
        <v>58.19</v>
      </c>
      <c r="D4313" s="47">
        <v>58.19</v>
      </c>
      <c r="E4313" s="47">
        <v>57.62</v>
      </c>
      <c r="F4313" s="47">
        <v>57.88</v>
      </c>
      <c r="G4313" s="48">
        <v>298600</v>
      </c>
      <c r="H4313" s="47">
        <v>37.619999999999997</v>
      </c>
      <c r="I4313" s="51">
        <f t="shared" si="491"/>
        <v>0.64996544574982718</v>
      </c>
      <c r="J4313" s="51">
        <f t="shared" ca="1" si="492"/>
        <v>1</v>
      </c>
      <c r="K4313" s="47">
        <f t="shared" si="493"/>
        <v>37.82</v>
      </c>
      <c r="L4313" s="47">
        <f t="shared" si="494"/>
        <v>37.82</v>
      </c>
      <c r="M4313" s="47">
        <f t="shared" si="495"/>
        <v>37.450000000000003</v>
      </c>
      <c r="N4313" s="47">
        <f t="shared" si="496"/>
        <v>37.619999999999997</v>
      </c>
      <c r="O4313" s="48">
        <f t="shared" ca="1" si="497"/>
        <v>298600</v>
      </c>
    </row>
    <row r="4314" spans="1:15" x14ac:dyDescent="0.25">
      <c r="A4314">
        <v>4299</v>
      </c>
      <c r="B4314" s="84">
        <v>35712</v>
      </c>
      <c r="C4314" s="47">
        <v>57.62</v>
      </c>
      <c r="D4314" s="47">
        <v>58.88</v>
      </c>
      <c r="E4314" s="47">
        <v>57.25</v>
      </c>
      <c r="F4314" s="47">
        <v>58.31</v>
      </c>
      <c r="G4314" s="48">
        <v>464000</v>
      </c>
      <c r="H4314" s="47">
        <v>37.9</v>
      </c>
      <c r="I4314" s="51">
        <f t="shared" si="491"/>
        <v>0.64997427542445541</v>
      </c>
      <c r="J4314" s="51">
        <f t="shared" ca="1" si="492"/>
        <v>1</v>
      </c>
      <c r="K4314" s="47">
        <f t="shared" si="493"/>
        <v>37.450000000000003</v>
      </c>
      <c r="L4314" s="47">
        <f t="shared" si="494"/>
        <v>38.270000000000003</v>
      </c>
      <c r="M4314" s="47">
        <f t="shared" si="495"/>
        <v>37.21</v>
      </c>
      <c r="N4314" s="47">
        <f t="shared" si="496"/>
        <v>37.9</v>
      </c>
      <c r="O4314" s="48">
        <f t="shared" ca="1" si="497"/>
        <v>464000</v>
      </c>
    </row>
    <row r="4315" spans="1:15" x14ac:dyDescent="0.25">
      <c r="A4315">
        <v>4300</v>
      </c>
      <c r="B4315" s="84">
        <v>35711</v>
      </c>
      <c r="C4315" s="47">
        <v>57</v>
      </c>
      <c r="D4315" s="47">
        <v>58.31</v>
      </c>
      <c r="E4315" s="47">
        <v>56.5</v>
      </c>
      <c r="F4315" s="47">
        <v>57.62</v>
      </c>
      <c r="G4315" s="48">
        <v>1185600</v>
      </c>
      <c r="H4315" s="47">
        <v>37.46</v>
      </c>
      <c r="I4315" s="51">
        <f t="shared" si="491"/>
        <v>0.65012148559527949</v>
      </c>
      <c r="J4315" s="51">
        <f t="shared" ca="1" si="492"/>
        <v>1</v>
      </c>
      <c r="K4315" s="47">
        <f t="shared" si="493"/>
        <v>37.06</v>
      </c>
      <c r="L4315" s="47">
        <f t="shared" si="494"/>
        <v>37.909999999999997</v>
      </c>
      <c r="M4315" s="47">
        <f t="shared" si="495"/>
        <v>36.729999999999997</v>
      </c>
      <c r="N4315" s="47">
        <f t="shared" si="496"/>
        <v>37.46</v>
      </c>
      <c r="O4315" s="48">
        <f t="shared" ca="1" si="497"/>
        <v>1185600</v>
      </c>
    </row>
    <row r="4316" spans="1:15" x14ac:dyDescent="0.25">
      <c r="A4316">
        <v>4301</v>
      </c>
      <c r="B4316" s="84">
        <v>35710</v>
      </c>
      <c r="C4316" s="47">
        <v>59.25</v>
      </c>
      <c r="D4316" s="47">
        <v>59.25</v>
      </c>
      <c r="E4316" s="47">
        <v>56.62</v>
      </c>
      <c r="F4316" s="47">
        <v>57</v>
      </c>
      <c r="G4316" s="48">
        <v>1430100</v>
      </c>
      <c r="H4316" s="47">
        <v>37.049999999999997</v>
      </c>
      <c r="I4316" s="51">
        <f t="shared" si="491"/>
        <v>0.64999999999999991</v>
      </c>
      <c r="J4316" s="51">
        <f t="shared" ca="1" si="492"/>
        <v>1</v>
      </c>
      <c r="K4316" s="47">
        <f t="shared" si="493"/>
        <v>38.51</v>
      </c>
      <c r="L4316" s="47">
        <f t="shared" si="494"/>
        <v>38.51</v>
      </c>
      <c r="M4316" s="47">
        <f t="shared" si="495"/>
        <v>36.799999999999997</v>
      </c>
      <c r="N4316" s="47">
        <f t="shared" si="496"/>
        <v>37.049999999999997</v>
      </c>
      <c r="O4316" s="48">
        <f t="shared" ca="1" si="497"/>
        <v>1430100</v>
      </c>
    </row>
    <row r="4317" spans="1:15" x14ac:dyDescent="0.25">
      <c r="A4317">
        <v>4302</v>
      </c>
      <c r="B4317" s="84">
        <v>35709</v>
      </c>
      <c r="C4317" s="47">
        <v>60</v>
      </c>
      <c r="D4317" s="47">
        <v>60.19</v>
      </c>
      <c r="E4317" s="47">
        <v>59.56</v>
      </c>
      <c r="F4317" s="47">
        <v>59.69</v>
      </c>
      <c r="G4317" s="48">
        <v>630600</v>
      </c>
      <c r="H4317" s="47">
        <v>38.799999999999997</v>
      </c>
      <c r="I4317" s="51">
        <f t="shared" si="491"/>
        <v>0.65002512983749372</v>
      </c>
      <c r="J4317" s="51">
        <f t="shared" ca="1" si="492"/>
        <v>1</v>
      </c>
      <c r="K4317" s="47">
        <f t="shared" si="493"/>
        <v>39</v>
      </c>
      <c r="L4317" s="47">
        <f t="shared" si="494"/>
        <v>39.130000000000003</v>
      </c>
      <c r="M4317" s="47">
        <f t="shared" si="495"/>
        <v>38.72</v>
      </c>
      <c r="N4317" s="47">
        <f t="shared" si="496"/>
        <v>38.799999999999997</v>
      </c>
      <c r="O4317" s="48">
        <f t="shared" ca="1" si="497"/>
        <v>630600</v>
      </c>
    </row>
    <row r="4318" spans="1:15" x14ac:dyDescent="0.25">
      <c r="A4318">
        <v>4303</v>
      </c>
      <c r="B4318" s="84">
        <v>35706</v>
      </c>
      <c r="C4318" s="47">
        <v>60.25</v>
      </c>
      <c r="D4318" s="47">
        <v>60.5</v>
      </c>
      <c r="E4318" s="47">
        <v>59</v>
      </c>
      <c r="F4318" s="47">
        <v>59.94</v>
      </c>
      <c r="G4318" s="48">
        <v>736300</v>
      </c>
      <c r="H4318" s="47">
        <v>38.96</v>
      </c>
      <c r="I4318" s="51">
        <f t="shared" si="491"/>
        <v>0.64998331664998332</v>
      </c>
      <c r="J4318" s="51">
        <f t="shared" ca="1" si="492"/>
        <v>1</v>
      </c>
      <c r="K4318" s="47">
        <f t="shared" si="493"/>
        <v>39.159999999999997</v>
      </c>
      <c r="L4318" s="47">
        <f t="shared" si="494"/>
        <v>39.32</v>
      </c>
      <c r="M4318" s="47">
        <f t="shared" si="495"/>
        <v>38.35</v>
      </c>
      <c r="N4318" s="47">
        <f t="shared" si="496"/>
        <v>38.96</v>
      </c>
      <c r="O4318" s="48">
        <f t="shared" ca="1" si="497"/>
        <v>736300</v>
      </c>
    </row>
    <row r="4319" spans="1:15" x14ac:dyDescent="0.25">
      <c r="A4319">
        <v>4304</v>
      </c>
      <c r="B4319" s="84">
        <v>35705</v>
      </c>
      <c r="C4319" s="47">
        <v>59.25</v>
      </c>
      <c r="D4319" s="47">
        <v>60.25</v>
      </c>
      <c r="E4319" s="47">
        <v>59</v>
      </c>
      <c r="F4319" s="47">
        <v>60.25</v>
      </c>
      <c r="G4319" s="48">
        <v>275400</v>
      </c>
      <c r="H4319" s="47">
        <v>39.159999999999997</v>
      </c>
      <c r="I4319" s="51">
        <f t="shared" si="491"/>
        <v>0.64995850622406637</v>
      </c>
      <c r="J4319" s="51">
        <f t="shared" ca="1" si="492"/>
        <v>1</v>
      </c>
      <c r="K4319" s="47">
        <f t="shared" si="493"/>
        <v>38.51</v>
      </c>
      <c r="L4319" s="47">
        <f t="shared" si="494"/>
        <v>39.159999999999997</v>
      </c>
      <c r="M4319" s="47">
        <f t="shared" si="495"/>
        <v>38.35</v>
      </c>
      <c r="N4319" s="47">
        <f t="shared" si="496"/>
        <v>39.159999999999997</v>
      </c>
      <c r="O4319" s="48">
        <f t="shared" ca="1" si="497"/>
        <v>275400</v>
      </c>
    </row>
    <row r="4320" spans="1:15" x14ac:dyDescent="0.25">
      <c r="A4320">
        <v>4305</v>
      </c>
      <c r="B4320" s="84">
        <v>35704</v>
      </c>
      <c r="C4320" s="47">
        <v>59.12</v>
      </c>
      <c r="D4320" s="47">
        <v>59.62</v>
      </c>
      <c r="E4320" s="47">
        <v>58.88</v>
      </c>
      <c r="F4320" s="47">
        <v>59.56</v>
      </c>
      <c r="G4320" s="48">
        <v>528500</v>
      </c>
      <c r="H4320" s="47">
        <v>38.590000000000003</v>
      </c>
      <c r="I4320" s="51">
        <f t="shared" si="491"/>
        <v>0.64791806581598388</v>
      </c>
      <c r="J4320" s="51">
        <f t="shared" ca="1" si="492"/>
        <v>1</v>
      </c>
      <c r="K4320" s="47">
        <f t="shared" si="493"/>
        <v>38.299999999999997</v>
      </c>
      <c r="L4320" s="47">
        <f t="shared" si="494"/>
        <v>38.630000000000003</v>
      </c>
      <c r="M4320" s="47">
        <f t="shared" si="495"/>
        <v>38.15</v>
      </c>
      <c r="N4320" s="47">
        <f t="shared" si="496"/>
        <v>38.590000000000003</v>
      </c>
      <c r="O4320" s="48">
        <f t="shared" ca="1" si="497"/>
        <v>528500</v>
      </c>
    </row>
    <row r="4321" spans="1:15" x14ac:dyDescent="0.25">
      <c r="A4321">
        <v>4306</v>
      </c>
      <c r="B4321" s="84">
        <v>35703</v>
      </c>
      <c r="C4321" s="47">
        <v>58.75</v>
      </c>
      <c r="D4321" s="47">
        <v>59.19</v>
      </c>
      <c r="E4321" s="47">
        <v>58.56</v>
      </c>
      <c r="F4321" s="47">
        <v>59.12</v>
      </c>
      <c r="G4321" s="48">
        <v>400000</v>
      </c>
      <c r="H4321" s="47">
        <v>38.299999999999997</v>
      </c>
      <c r="I4321" s="51">
        <f t="shared" si="491"/>
        <v>0.64783491204330179</v>
      </c>
      <c r="J4321" s="51">
        <f t="shared" ca="1" si="492"/>
        <v>1</v>
      </c>
      <c r="K4321" s="47">
        <f t="shared" si="493"/>
        <v>38.06</v>
      </c>
      <c r="L4321" s="47">
        <f t="shared" si="494"/>
        <v>38.35</v>
      </c>
      <c r="M4321" s="47">
        <f t="shared" si="495"/>
        <v>37.94</v>
      </c>
      <c r="N4321" s="47">
        <f t="shared" si="496"/>
        <v>38.299999999999997</v>
      </c>
      <c r="O4321" s="48">
        <f t="shared" ca="1" si="497"/>
        <v>400000</v>
      </c>
    </row>
    <row r="4322" spans="1:15" x14ac:dyDescent="0.25">
      <c r="A4322">
        <v>4307</v>
      </c>
      <c r="B4322" s="84">
        <v>35702</v>
      </c>
      <c r="C4322" s="47">
        <v>59.12</v>
      </c>
      <c r="D4322" s="47">
        <v>59.19</v>
      </c>
      <c r="E4322" s="47">
        <v>58.62</v>
      </c>
      <c r="F4322" s="47">
        <v>58.88</v>
      </c>
      <c r="G4322" s="48">
        <v>211500</v>
      </c>
      <c r="H4322" s="47">
        <v>38.14</v>
      </c>
      <c r="I4322" s="51">
        <f t="shared" si="491"/>
        <v>0.64775815217391297</v>
      </c>
      <c r="J4322" s="51">
        <f t="shared" ca="1" si="492"/>
        <v>1</v>
      </c>
      <c r="K4322" s="47">
        <f t="shared" si="493"/>
        <v>38.299999999999997</v>
      </c>
      <c r="L4322" s="47">
        <f t="shared" si="494"/>
        <v>38.340000000000003</v>
      </c>
      <c r="M4322" s="47">
        <f t="shared" si="495"/>
        <v>37.97</v>
      </c>
      <c r="N4322" s="47">
        <f t="shared" si="496"/>
        <v>38.14</v>
      </c>
      <c r="O4322" s="48">
        <f t="shared" ca="1" si="497"/>
        <v>211500</v>
      </c>
    </row>
    <row r="4323" spans="1:15" x14ac:dyDescent="0.25">
      <c r="A4323">
        <v>4308</v>
      </c>
      <c r="B4323" s="84">
        <v>35699</v>
      </c>
      <c r="C4323" s="47">
        <v>58.44</v>
      </c>
      <c r="D4323" s="47">
        <v>59.38</v>
      </c>
      <c r="E4323" s="47">
        <v>58.44</v>
      </c>
      <c r="F4323" s="47">
        <v>59.31</v>
      </c>
      <c r="G4323" s="48">
        <v>384700</v>
      </c>
      <c r="H4323" s="47">
        <v>38.42</v>
      </c>
      <c r="I4323" s="51">
        <f t="shared" si="491"/>
        <v>0.64778283594672059</v>
      </c>
      <c r="J4323" s="51">
        <f t="shared" ca="1" si="492"/>
        <v>1</v>
      </c>
      <c r="K4323" s="47">
        <f t="shared" si="493"/>
        <v>37.86</v>
      </c>
      <c r="L4323" s="47">
        <f t="shared" si="494"/>
        <v>38.47</v>
      </c>
      <c r="M4323" s="47">
        <f t="shared" si="495"/>
        <v>37.86</v>
      </c>
      <c r="N4323" s="47">
        <f t="shared" si="496"/>
        <v>38.42</v>
      </c>
      <c r="O4323" s="48">
        <f t="shared" ca="1" si="497"/>
        <v>384700</v>
      </c>
    </row>
    <row r="4324" spans="1:15" x14ac:dyDescent="0.25">
      <c r="A4324">
        <v>4309</v>
      </c>
      <c r="B4324" s="84">
        <v>35698</v>
      </c>
      <c r="C4324" s="47">
        <v>59</v>
      </c>
      <c r="D4324" s="47">
        <v>59.44</v>
      </c>
      <c r="E4324" s="47">
        <v>58.31</v>
      </c>
      <c r="F4324" s="47">
        <v>58.88</v>
      </c>
      <c r="G4324" s="48">
        <v>371600</v>
      </c>
      <c r="H4324" s="47">
        <v>38.14</v>
      </c>
      <c r="I4324" s="51">
        <f t="shared" si="491"/>
        <v>0.64775815217391297</v>
      </c>
      <c r="J4324" s="51">
        <f t="shared" ca="1" si="492"/>
        <v>1</v>
      </c>
      <c r="K4324" s="47">
        <f t="shared" si="493"/>
        <v>38.22</v>
      </c>
      <c r="L4324" s="47">
        <f t="shared" si="494"/>
        <v>38.5</v>
      </c>
      <c r="M4324" s="47">
        <f t="shared" si="495"/>
        <v>37.770000000000003</v>
      </c>
      <c r="N4324" s="47">
        <f t="shared" si="496"/>
        <v>38.14</v>
      </c>
      <c r="O4324" s="48">
        <f t="shared" ca="1" si="497"/>
        <v>371600</v>
      </c>
    </row>
    <row r="4325" spans="1:15" x14ac:dyDescent="0.25">
      <c r="A4325">
        <v>4310</v>
      </c>
      <c r="B4325" s="84">
        <v>35697</v>
      </c>
      <c r="C4325" s="47">
        <v>59.81</v>
      </c>
      <c r="D4325" s="47">
        <v>59.88</v>
      </c>
      <c r="E4325" s="47">
        <v>59.12</v>
      </c>
      <c r="F4325" s="47">
        <v>59.12</v>
      </c>
      <c r="G4325" s="48">
        <v>376100</v>
      </c>
      <c r="H4325" s="47">
        <v>38.299999999999997</v>
      </c>
      <c r="I4325" s="51">
        <f t="shared" si="491"/>
        <v>0.64783491204330179</v>
      </c>
      <c r="J4325" s="51">
        <f t="shared" ca="1" si="492"/>
        <v>1</v>
      </c>
      <c r="K4325" s="47">
        <f t="shared" si="493"/>
        <v>38.75</v>
      </c>
      <c r="L4325" s="47">
        <f t="shared" si="494"/>
        <v>38.79</v>
      </c>
      <c r="M4325" s="47">
        <f t="shared" si="495"/>
        <v>38.299999999999997</v>
      </c>
      <c r="N4325" s="47">
        <f t="shared" si="496"/>
        <v>38.299999999999997</v>
      </c>
      <c r="O4325" s="48">
        <f t="shared" ca="1" si="497"/>
        <v>376100</v>
      </c>
    </row>
    <row r="4326" spans="1:15" x14ac:dyDescent="0.25">
      <c r="A4326">
        <v>4311</v>
      </c>
      <c r="B4326" s="84">
        <v>35696</v>
      </c>
      <c r="C4326" s="47">
        <v>60.06</v>
      </c>
      <c r="D4326" s="47">
        <v>60.12</v>
      </c>
      <c r="E4326" s="47">
        <v>59.38</v>
      </c>
      <c r="F4326" s="47">
        <v>60</v>
      </c>
      <c r="G4326" s="48">
        <v>345400</v>
      </c>
      <c r="H4326" s="47">
        <v>38.869999999999997</v>
      </c>
      <c r="I4326" s="51">
        <f t="shared" si="491"/>
        <v>0.64783333333333326</v>
      </c>
      <c r="J4326" s="51">
        <f t="shared" ca="1" si="492"/>
        <v>1</v>
      </c>
      <c r="K4326" s="47">
        <f t="shared" si="493"/>
        <v>38.909999999999997</v>
      </c>
      <c r="L4326" s="47">
        <f t="shared" si="494"/>
        <v>38.950000000000003</v>
      </c>
      <c r="M4326" s="47">
        <f t="shared" si="495"/>
        <v>38.47</v>
      </c>
      <c r="N4326" s="47">
        <f t="shared" si="496"/>
        <v>38.869999999999997</v>
      </c>
      <c r="O4326" s="48">
        <f t="shared" ca="1" si="497"/>
        <v>345400</v>
      </c>
    </row>
    <row r="4327" spans="1:15" x14ac:dyDescent="0.25">
      <c r="A4327">
        <v>4312</v>
      </c>
      <c r="B4327" s="84">
        <v>35695</v>
      </c>
      <c r="C4327" s="47">
        <v>60.56</v>
      </c>
      <c r="D4327" s="47">
        <v>60.56</v>
      </c>
      <c r="E4327" s="47">
        <v>59.56</v>
      </c>
      <c r="F4327" s="47">
        <v>60.06</v>
      </c>
      <c r="G4327" s="48">
        <v>389400</v>
      </c>
      <c r="H4327" s="47">
        <v>38.909999999999997</v>
      </c>
      <c r="I4327" s="51">
        <f t="shared" si="491"/>
        <v>0.64785214785214773</v>
      </c>
      <c r="J4327" s="51">
        <f t="shared" ca="1" si="492"/>
        <v>1</v>
      </c>
      <c r="K4327" s="47">
        <f t="shared" si="493"/>
        <v>39.229999999999997</v>
      </c>
      <c r="L4327" s="47">
        <f t="shared" si="494"/>
        <v>39.229999999999997</v>
      </c>
      <c r="M4327" s="47">
        <f t="shared" si="495"/>
        <v>38.590000000000003</v>
      </c>
      <c r="N4327" s="47">
        <f t="shared" si="496"/>
        <v>38.909999999999997</v>
      </c>
      <c r="O4327" s="48">
        <f t="shared" ca="1" si="497"/>
        <v>389400</v>
      </c>
    </row>
    <row r="4328" spans="1:15" x14ac:dyDescent="0.25">
      <c r="A4328">
        <v>4313</v>
      </c>
      <c r="B4328" s="84">
        <v>35692</v>
      </c>
      <c r="C4328" s="47">
        <v>59.88</v>
      </c>
      <c r="D4328" s="47">
        <v>60.56</v>
      </c>
      <c r="E4328" s="47">
        <v>59.69</v>
      </c>
      <c r="F4328" s="47">
        <v>60.56</v>
      </c>
      <c r="G4328" s="48">
        <v>440100</v>
      </c>
      <c r="H4328" s="47">
        <v>39.229999999999997</v>
      </c>
      <c r="I4328" s="51">
        <f t="shared" si="491"/>
        <v>0.64778731836195502</v>
      </c>
      <c r="J4328" s="51">
        <f t="shared" ca="1" si="492"/>
        <v>1</v>
      </c>
      <c r="K4328" s="47">
        <f t="shared" si="493"/>
        <v>38.79</v>
      </c>
      <c r="L4328" s="47">
        <f t="shared" si="494"/>
        <v>39.229999999999997</v>
      </c>
      <c r="M4328" s="47">
        <f t="shared" si="495"/>
        <v>38.67</v>
      </c>
      <c r="N4328" s="47">
        <f t="shared" si="496"/>
        <v>39.229999999999997</v>
      </c>
      <c r="O4328" s="48">
        <f t="shared" ca="1" si="497"/>
        <v>440100</v>
      </c>
    </row>
    <row r="4329" spans="1:15" x14ac:dyDescent="0.25">
      <c r="A4329">
        <v>4314</v>
      </c>
      <c r="B4329" s="84">
        <v>35691</v>
      </c>
      <c r="C4329" s="47">
        <v>59.81</v>
      </c>
      <c r="D4329" s="47">
        <v>60.38</v>
      </c>
      <c r="E4329" s="47">
        <v>59.75</v>
      </c>
      <c r="F4329" s="47">
        <v>59.88</v>
      </c>
      <c r="G4329" s="48">
        <v>474100</v>
      </c>
      <c r="H4329" s="47">
        <v>38.79</v>
      </c>
      <c r="I4329" s="51">
        <f t="shared" si="491"/>
        <v>0.64779559118236474</v>
      </c>
      <c r="J4329" s="51">
        <f t="shared" ca="1" si="492"/>
        <v>1</v>
      </c>
      <c r="K4329" s="47">
        <f t="shared" si="493"/>
        <v>38.74</v>
      </c>
      <c r="L4329" s="47">
        <f t="shared" si="494"/>
        <v>39.11</v>
      </c>
      <c r="M4329" s="47">
        <f t="shared" si="495"/>
        <v>38.71</v>
      </c>
      <c r="N4329" s="47">
        <f t="shared" si="496"/>
        <v>38.79</v>
      </c>
      <c r="O4329" s="48">
        <f t="shared" ca="1" si="497"/>
        <v>474100</v>
      </c>
    </row>
    <row r="4330" spans="1:15" x14ac:dyDescent="0.25">
      <c r="A4330">
        <v>4315</v>
      </c>
      <c r="B4330" s="84">
        <v>35690</v>
      </c>
      <c r="C4330" s="47">
        <v>59.31</v>
      </c>
      <c r="D4330" s="47">
        <v>60.38</v>
      </c>
      <c r="E4330" s="47">
        <v>59.31</v>
      </c>
      <c r="F4330" s="47">
        <v>59.81</v>
      </c>
      <c r="G4330" s="48">
        <v>524800</v>
      </c>
      <c r="H4330" s="47">
        <v>38.75</v>
      </c>
      <c r="I4330" s="51">
        <f t="shared" si="491"/>
        <v>0.64788496906871762</v>
      </c>
      <c r="J4330" s="51">
        <f t="shared" ca="1" si="492"/>
        <v>1</v>
      </c>
      <c r="K4330" s="47">
        <f t="shared" si="493"/>
        <v>38.43</v>
      </c>
      <c r="L4330" s="47">
        <f t="shared" si="494"/>
        <v>39.119999999999997</v>
      </c>
      <c r="M4330" s="47">
        <f t="shared" si="495"/>
        <v>38.43</v>
      </c>
      <c r="N4330" s="47">
        <f t="shared" si="496"/>
        <v>38.75</v>
      </c>
      <c r="O4330" s="48">
        <f t="shared" ca="1" si="497"/>
        <v>524800</v>
      </c>
    </row>
    <row r="4331" spans="1:15" x14ac:dyDescent="0.25">
      <c r="A4331">
        <v>4316</v>
      </c>
      <c r="B4331" s="84">
        <v>35689</v>
      </c>
      <c r="C4331" s="47">
        <v>58.31</v>
      </c>
      <c r="D4331" s="47">
        <v>59.44</v>
      </c>
      <c r="E4331" s="47">
        <v>58.25</v>
      </c>
      <c r="F4331" s="47">
        <v>59.44</v>
      </c>
      <c r="G4331" s="48">
        <v>782000</v>
      </c>
      <c r="H4331" s="47">
        <v>38.51</v>
      </c>
      <c r="I4331" s="51">
        <f t="shared" si="491"/>
        <v>0.64788021534320317</v>
      </c>
      <c r="J4331" s="51">
        <f t="shared" ca="1" si="492"/>
        <v>1</v>
      </c>
      <c r="K4331" s="47">
        <f t="shared" si="493"/>
        <v>37.78</v>
      </c>
      <c r="L4331" s="47">
        <f t="shared" si="494"/>
        <v>38.51</v>
      </c>
      <c r="M4331" s="47">
        <f t="shared" si="495"/>
        <v>37.74</v>
      </c>
      <c r="N4331" s="47">
        <f t="shared" si="496"/>
        <v>38.51</v>
      </c>
      <c r="O4331" s="48">
        <f t="shared" ca="1" si="497"/>
        <v>782000</v>
      </c>
    </row>
    <row r="4332" spans="1:15" x14ac:dyDescent="0.25">
      <c r="A4332">
        <v>4317</v>
      </c>
      <c r="B4332" s="84">
        <v>35688</v>
      </c>
      <c r="C4332" s="47">
        <v>58.5</v>
      </c>
      <c r="D4332" s="47">
        <v>58.62</v>
      </c>
      <c r="E4332" s="47">
        <v>57.88</v>
      </c>
      <c r="F4332" s="47">
        <v>58</v>
      </c>
      <c r="G4332" s="48">
        <v>468600</v>
      </c>
      <c r="H4332" s="47">
        <v>37.57</v>
      </c>
      <c r="I4332" s="51">
        <f t="shared" si="491"/>
        <v>0.64775862068965517</v>
      </c>
      <c r="J4332" s="51">
        <f t="shared" ca="1" si="492"/>
        <v>1</v>
      </c>
      <c r="K4332" s="47">
        <f t="shared" si="493"/>
        <v>37.89</v>
      </c>
      <c r="L4332" s="47">
        <f t="shared" si="494"/>
        <v>37.97</v>
      </c>
      <c r="M4332" s="47">
        <f t="shared" si="495"/>
        <v>37.49</v>
      </c>
      <c r="N4332" s="47">
        <f t="shared" si="496"/>
        <v>37.57</v>
      </c>
      <c r="O4332" s="48">
        <f t="shared" ca="1" si="497"/>
        <v>468600</v>
      </c>
    </row>
    <row r="4333" spans="1:15" x14ac:dyDescent="0.25">
      <c r="A4333">
        <v>4318</v>
      </c>
      <c r="B4333" s="84">
        <v>35685</v>
      </c>
      <c r="C4333" s="47">
        <v>58.38</v>
      </c>
      <c r="D4333" s="47">
        <v>58.62</v>
      </c>
      <c r="E4333" s="47">
        <v>57.75</v>
      </c>
      <c r="F4333" s="47">
        <v>58.56</v>
      </c>
      <c r="G4333" s="48">
        <v>370400</v>
      </c>
      <c r="H4333" s="47">
        <v>37.94</v>
      </c>
      <c r="I4333" s="51">
        <f t="shared" si="491"/>
        <v>0.64788251366120209</v>
      </c>
      <c r="J4333" s="51">
        <f t="shared" ca="1" si="492"/>
        <v>1</v>
      </c>
      <c r="K4333" s="47">
        <f t="shared" si="493"/>
        <v>37.82</v>
      </c>
      <c r="L4333" s="47">
        <f t="shared" si="494"/>
        <v>37.979999999999997</v>
      </c>
      <c r="M4333" s="47">
        <f t="shared" si="495"/>
        <v>37.42</v>
      </c>
      <c r="N4333" s="47">
        <f t="shared" si="496"/>
        <v>37.94</v>
      </c>
      <c r="O4333" s="48">
        <f t="shared" ca="1" si="497"/>
        <v>370400</v>
      </c>
    </row>
    <row r="4334" spans="1:15" x14ac:dyDescent="0.25">
      <c r="A4334">
        <v>4319</v>
      </c>
      <c r="B4334" s="84">
        <v>35684</v>
      </c>
      <c r="C4334" s="47">
        <v>58.38</v>
      </c>
      <c r="D4334" s="47">
        <v>59.38</v>
      </c>
      <c r="E4334" s="47">
        <v>58.25</v>
      </c>
      <c r="F4334" s="47">
        <v>58.38</v>
      </c>
      <c r="G4334" s="48">
        <v>1004400</v>
      </c>
      <c r="H4334" s="47">
        <v>37.82</v>
      </c>
      <c r="I4334" s="51">
        <f t="shared" si="491"/>
        <v>0.64782459746488519</v>
      </c>
      <c r="J4334" s="51">
        <f t="shared" ca="1" si="492"/>
        <v>1</v>
      </c>
      <c r="K4334" s="47">
        <f t="shared" si="493"/>
        <v>37.82</v>
      </c>
      <c r="L4334" s="47">
        <f t="shared" si="494"/>
        <v>38.47</v>
      </c>
      <c r="M4334" s="47">
        <f t="shared" si="495"/>
        <v>37.74</v>
      </c>
      <c r="N4334" s="47">
        <f t="shared" si="496"/>
        <v>37.82</v>
      </c>
      <c r="O4334" s="48">
        <f t="shared" ca="1" si="497"/>
        <v>1004400</v>
      </c>
    </row>
    <row r="4335" spans="1:15" x14ac:dyDescent="0.25">
      <c r="A4335">
        <v>4320</v>
      </c>
      <c r="B4335" s="84">
        <v>35683</v>
      </c>
      <c r="C4335" s="47">
        <v>58.69</v>
      </c>
      <c r="D4335" s="47">
        <v>58.81</v>
      </c>
      <c r="E4335" s="47">
        <v>57.94</v>
      </c>
      <c r="F4335" s="47">
        <v>58.38</v>
      </c>
      <c r="G4335" s="48">
        <v>735800</v>
      </c>
      <c r="H4335" s="47">
        <v>37.82</v>
      </c>
      <c r="I4335" s="51">
        <f t="shared" si="491"/>
        <v>0.64782459746488519</v>
      </c>
      <c r="J4335" s="51">
        <f t="shared" ca="1" si="492"/>
        <v>1</v>
      </c>
      <c r="K4335" s="47">
        <f t="shared" si="493"/>
        <v>38.020000000000003</v>
      </c>
      <c r="L4335" s="47">
        <f t="shared" si="494"/>
        <v>38.1</v>
      </c>
      <c r="M4335" s="47">
        <f t="shared" si="495"/>
        <v>37.53</v>
      </c>
      <c r="N4335" s="47">
        <f t="shared" si="496"/>
        <v>37.82</v>
      </c>
      <c r="O4335" s="48">
        <f t="shared" ca="1" si="497"/>
        <v>735800</v>
      </c>
    </row>
    <row r="4336" spans="1:15" x14ac:dyDescent="0.25">
      <c r="A4336">
        <v>4321</v>
      </c>
      <c r="B4336" s="84">
        <v>35682</v>
      </c>
      <c r="C4336" s="47">
        <v>58</v>
      </c>
      <c r="D4336" s="47">
        <v>59.19</v>
      </c>
      <c r="E4336" s="47">
        <v>57.81</v>
      </c>
      <c r="F4336" s="47">
        <v>58.88</v>
      </c>
      <c r="G4336" s="48">
        <v>835600</v>
      </c>
      <c r="H4336" s="47">
        <v>38.14</v>
      </c>
      <c r="I4336" s="51">
        <f t="shared" si="491"/>
        <v>0.64775815217391297</v>
      </c>
      <c r="J4336" s="51">
        <f t="shared" ca="1" si="492"/>
        <v>1</v>
      </c>
      <c r="K4336" s="47">
        <f t="shared" si="493"/>
        <v>37.57</v>
      </c>
      <c r="L4336" s="47">
        <f t="shared" si="494"/>
        <v>38.340000000000003</v>
      </c>
      <c r="M4336" s="47">
        <f t="shared" si="495"/>
        <v>37.450000000000003</v>
      </c>
      <c r="N4336" s="47">
        <f t="shared" si="496"/>
        <v>38.14</v>
      </c>
      <c r="O4336" s="48">
        <f t="shared" ca="1" si="497"/>
        <v>835600</v>
      </c>
    </row>
    <row r="4337" spans="1:15" x14ac:dyDescent="0.25">
      <c r="A4337">
        <v>4322</v>
      </c>
      <c r="B4337" s="84">
        <v>35681</v>
      </c>
      <c r="C4337" s="47">
        <v>57.69</v>
      </c>
      <c r="D4337" s="47">
        <v>58.31</v>
      </c>
      <c r="E4337" s="47">
        <v>57.56</v>
      </c>
      <c r="F4337" s="47">
        <v>58.06</v>
      </c>
      <c r="G4337" s="48">
        <v>341500</v>
      </c>
      <c r="H4337" s="47">
        <v>37.61</v>
      </c>
      <c r="I4337" s="51">
        <f t="shared" si="491"/>
        <v>0.64777816052359627</v>
      </c>
      <c r="J4337" s="51">
        <f t="shared" ca="1" si="492"/>
        <v>1</v>
      </c>
      <c r="K4337" s="47">
        <f t="shared" si="493"/>
        <v>37.369999999999997</v>
      </c>
      <c r="L4337" s="47">
        <f t="shared" si="494"/>
        <v>37.770000000000003</v>
      </c>
      <c r="M4337" s="47">
        <f t="shared" si="495"/>
        <v>37.29</v>
      </c>
      <c r="N4337" s="47">
        <f t="shared" si="496"/>
        <v>37.61</v>
      </c>
      <c r="O4337" s="48">
        <f t="shared" ca="1" si="497"/>
        <v>341500</v>
      </c>
    </row>
    <row r="4338" spans="1:15" x14ac:dyDescent="0.25">
      <c r="A4338">
        <v>4323</v>
      </c>
      <c r="B4338" s="84">
        <v>35678</v>
      </c>
      <c r="C4338" s="47">
        <v>57.06</v>
      </c>
      <c r="D4338" s="47">
        <v>57.5</v>
      </c>
      <c r="E4338" s="47">
        <v>56.62</v>
      </c>
      <c r="F4338" s="47">
        <v>57.31</v>
      </c>
      <c r="G4338" s="48">
        <v>513800</v>
      </c>
      <c r="H4338" s="47">
        <v>37.130000000000003</v>
      </c>
      <c r="I4338" s="51">
        <f t="shared" si="491"/>
        <v>0.64787995114290697</v>
      </c>
      <c r="J4338" s="51">
        <f t="shared" ca="1" si="492"/>
        <v>1</v>
      </c>
      <c r="K4338" s="47">
        <f t="shared" si="493"/>
        <v>36.97</v>
      </c>
      <c r="L4338" s="47">
        <f t="shared" si="494"/>
        <v>37.25</v>
      </c>
      <c r="M4338" s="47">
        <f t="shared" si="495"/>
        <v>36.68</v>
      </c>
      <c r="N4338" s="47">
        <f t="shared" si="496"/>
        <v>37.130000000000003</v>
      </c>
      <c r="O4338" s="48">
        <f t="shared" ca="1" si="497"/>
        <v>513800</v>
      </c>
    </row>
    <row r="4339" spans="1:15" x14ac:dyDescent="0.25">
      <c r="A4339">
        <v>4324</v>
      </c>
      <c r="B4339" s="84">
        <v>35677</v>
      </c>
      <c r="C4339" s="47">
        <v>57.38</v>
      </c>
      <c r="D4339" s="47">
        <v>57.38</v>
      </c>
      <c r="E4339" s="47">
        <v>56.69</v>
      </c>
      <c r="F4339" s="47">
        <v>57.06</v>
      </c>
      <c r="G4339" s="48">
        <v>590700</v>
      </c>
      <c r="H4339" s="47">
        <v>36.97</v>
      </c>
      <c r="I4339" s="51">
        <f t="shared" si="491"/>
        <v>0.6479144759901857</v>
      </c>
      <c r="J4339" s="51">
        <f t="shared" ca="1" si="492"/>
        <v>1</v>
      </c>
      <c r="K4339" s="47">
        <f t="shared" si="493"/>
        <v>37.18</v>
      </c>
      <c r="L4339" s="47">
        <f t="shared" si="494"/>
        <v>37.18</v>
      </c>
      <c r="M4339" s="47">
        <f t="shared" si="495"/>
        <v>36.729999999999997</v>
      </c>
      <c r="N4339" s="47">
        <f t="shared" si="496"/>
        <v>36.97</v>
      </c>
      <c r="O4339" s="48">
        <f t="shared" ca="1" si="497"/>
        <v>590700</v>
      </c>
    </row>
    <row r="4340" spans="1:15" x14ac:dyDescent="0.25">
      <c r="A4340">
        <v>4325</v>
      </c>
      <c r="B4340" s="84">
        <v>35676</v>
      </c>
      <c r="C4340" s="47">
        <v>56.88</v>
      </c>
      <c r="D4340" s="47">
        <v>57.5</v>
      </c>
      <c r="E4340" s="47">
        <v>56.19</v>
      </c>
      <c r="F4340" s="47">
        <v>57</v>
      </c>
      <c r="G4340" s="48">
        <v>476600</v>
      </c>
      <c r="H4340" s="47">
        <v>36.93</v>
      </c>
      <c r="I4340" s="51">
        <f t="shared" si="491"/>
        <v>0.6478947368421053</v>
      </c>
      <c r="J4340" s="51">
        <f t="shared" ca="1" si="492"/>
        <v>1</v>
      </c>
      <c r="K4340" s="47">
        <f t="shared" si="493"/>
        <v>36.85</v>
      </c>
      <c r="L4340" s="47">
        <f t="shared" si="494"/>
        <v>37.25</v>
      </c>
      <c r="M4340" s="47">
        <f t="shared" si="495"/>
        <v>36.409999999999997</v>
      </c>
      <c r="N4340" s="47">
        <f t="shared" si="496"/>
        <v>36.93</v>
      </c>
      <c r="O4340" s="48">
        <f t="shared" ca="1" si="497"/>
        <v>476600</v>
      </c>
    </row>
    <row r="4341" spans="1:15" x14ac:dyDescent="0.25">
      <c r="A4341">
        <v>4326</v>
      </c>
      <c r="B4341" s="84">
        <v>35675</v>
      </c>
      <c r="C4341" s="47">
        <v>55.06</v>
      </c>
      <c r="D4341" s="47">
        <v>56.94</v>
      </c>
      <c r="E4341" s="47">
        <v>55.06</v>
      </c>
      <c r="F4341" s="47">
        <v>56.94</v>
      </c>
      <c r="G4341" s="48">
        <v>297400</v>
      </c>
      <c r="H4341" s="47">
        <v>36.89</v>
      </c>
      <c r="I4341" s="51">
        <f t="shared" si="491"/>
        <v>0.64787495609413426</v>
      </c>
      <c r="J4341" s="51">
        <f t="shared" ca="1" si="492"/>
        <v>1</v>
      </c>
      <c r="K4341" s="47">
        <f t="shared" si="493"/>
        <v>35.67</v>
      </c>
      <c r="L4341" s="47">
        <f t="shared" si="494"/>
        <v>36.89</v>
      </c>
      <c r="M4341" s="47">
        <f t="shared" si="495"/>
        <v>35.67</v>
      </c>
      <c r="N4341" s="47">
        <f t="shared" si="496"/>
        <v>36.89</v>
      </c>
      <c r="O4341" s="48">
        <f t="shared" ca="1" si="497"/>
        <v>297400</v>
      </c>
    </row>
    <row r="4342" spans="1:15" x14ac:dyDescent="0.25">
      <c r="A4342">
        <v>4327</v>
      </c>
      <c r="B4342" s="84">
        <v>35671</v>
      </c>
      <c r="C4342" s="47">
        <v>55.25</v>
      </c>
      <c r="D4342" s="47">
        <v>55.69</v>
      </c>
      <c r="E4342" s="47">
        <v>54.5</v>
      </c>
      <c r="F4342" s="47">
        <v>55</v>
      </c>
      <c r="G4342" s="48">
        <v>256800</v>
      </c>
      <c r="H4342" s="47">
        <v>35.630000000000003</v>
      </c>
      <c r="I4342" s="51">
        <f t="shared" si="491"/>
        <v>0.64781818181818185</v>
      </c>
      <c r="J4342" s="51">
        <f t="shared" ca="1" si="492"/>
        <v>1</v>
      </c>
      <c r="K4342" s="47">
        <f t="shared" si="493"/>
        <v>35.79</v>
      </c>
      <c r="L4342" s="47">
        <f t="shared" si="494"/>
        <v>36.08</v>
      </c>
      <c r="M4342" s="47">
        <f t="shared" si="495"/>
        <v>35.31</v>
      </c>
      <c r="N4342" s="47">
        <f t="shared" si="496"/>
        <v>35.630000000000003</v>
      </c>
      <c r="O4342" s="48">
        <f t="shared" ca="1" si="497"/>
        <v>256800</v>
      </c>
    </row>
    <row r="4343" spans="1:15" x14ac:dyDescent="0.25">
      <c r="A4343">
        <v>4328</v>
      </c>
      <c r="B4343" s="84">
        <v>35670</v>
      </c>
      <c r="C4343" s="47">
        <v>55.56</v>
      </c>
      <c r="D4343" s="47">
        <v>55.81</v>
      </c>
      <c r="E4343" s="47">
        <v>55.12</v>
      </c>
      <c r="F4343" s="47">
        <v>55.5</v>
      </c>
      <c r="G4343" s="48">
        <v>288900</v>
      </c>
      <c r="H4343" s="47">
        <v>35.950000000000003</v>
      </c>
      <c r="I4343" s="51">
        <f t="shared" si="491"/>
        <v>0.64774774774774779</v>
      </c>
      <c r="J4343" s="51">
        <f t="shared" ca="1" si="492"/>
        <v>1</v>
      </c>
      <c r="K4343" s="47">
        <f t="shared" si="493"/>
        <v>35.99</v>
      </c>
      <c r="L4343" s="47">
        <f t="shared" si="494"/>
        <v>36.15</v>
      </c>
      <c r="M4343" s="47">
        <f t="shared" si="495"/>
        <v>35.700000000000003</v>
      </c>
      <c r="N4343" s="47">
        <f t="shared" si="496"/>
        <v>35.950000000000003</v>
      </c>
      <c r="O4343" s="48">
        <f t="shared" ca="1" si="497"/>
        <v>288900</v>
      </c>
    </row>
    <row r="4344" spans="1:15" x14ac:dyDescent="0.25">
      <c r="A4344">
        <v>4329</v>
      </c>
      <c r="B4344" s="84">
        <v>35669</v>
      </c>
      <c r="C4344" s="47">
        <v>55.88</v>
      </c>
      <c r="D4344" s="47">
        <v>56.06</v>
      </c>
      <c r="E4344" s="47">
        <v>55.25</v>
      </c>
      <c r="F4344" s="47">
        <v>55.81</v>
      </c>
      <c r="G4344" s="48">
        <v>402400</v>
      </c>
      <c r="H4344" s="47">
        <v>36.159999999999997</v>
      </c>
      <c r="I4344" s="51">
        <f t="shared" si="491"/>
        <v>0.64791256047303347</v>
      </c>
      <c r="J4344" s="51">
        <f t="shared" ca="1" si="492"/>
        <v>1</v>
      </c>
      <c r="K4344" s="47">
        <f t="shared" si="493"/>
        <v>36.21</v>
      </c>
      <c r="L4344" s="47">
        <f t="shared" si="494"/>
        <v>36.32</v>
      </c>
      <c r="M4344" s="47">
        <f t="shared" si="495"/>
        <v>35.799999999999997</v>
      </c>
      <c r="N4344" s="47">
        <f t="shared" si="496"/>
        <v>36.159999999999997</v>
      </c>
      <c r="O4344" s="48">
        <f t="shared" ca="1" si="497"/>
        <v>402400</v>
      </c>
    </row>
    <row r="4345" spans="1:15" x14ac:dyDescent="0.25">
      <c r="A4345">
        <v>4330</v>
      </c>
      <c r="B4345" s="84">
        <v>35668</v>
      </c>
      <c r="C4345" s="47">
        <v>56.44</v>
      </c>
      <c r="D4345" s="47">
        <v>56.81</v>
      </c>
      <c r="E4345" s="47">
        <v>55.62</v>
      </c>
      <c r="F4345" s="47">
        <v>56.25</v>
      </c>
      <c r="G4345" s="48">
        <v>527300</v>
      </c>
      <c r="H4345" s="47">
        <v>36.44</v>
      </c>
      <c r="I4345" s="51">
        <f t="shared" si="491"/>
        <v>0.64782222222222219</v>
      </c>
      <c r="J4345" s="51">
        <f t="shared" ca="1" si="492"/>
        <v>1</v>
      </c>
      <c r="K4345" s="47">
        <f t="shared" si="493"/>
        <v>36.56</v>
      </c>
      <c r="L4345" s="47">
        <f t="shared" si="494"/>
        <v>36.799999999999997</v>
      </c>
      <c r="M4345" s="47">
        <f t="shared" si="495"/>
        <v>36.03</v>
      </c>
      <c r="N4345" s="47">
        <f t="shared" si="496"/>
        <v>36.44</v>
      </c>
      <c r="O4345" s="48">
        <f t="shared" ca="1" si="497"/>
        <v>527300</v>
      </c>
    </row>
    <row r="4346" spans="1:15" x14ac:dyDescent="0.25">
      <c r="A4346">
        <v>4331</v>
      </c>
      <c r="B4346" s="84">
        <v>35667</v>
      </c>
      <c r="C4346" s="47">
        <v>56.25</v>
      </c>
      <c r="D4346" s="47">
        <v>57.12</v>
      </c>
      <c r="E4346" s="47">
        <v>56.12</v>
      </c>
      <c r="F4346" s="47">
        <v>56.5</v>
      </c>
      <c r="G4346" s="48">
        <v>398700</v>
      </c>
      <c r="H4346" s="47">
        <v>36.6</v>
      </c>
      <c r="I4346" s="51">
        <f t="shared" si="491"/>
        <v>0.6477876106194691</v>
      </c>
      <c r="J4346" s="51">
        <f t="shared" ca="1" si="492"/>
        <v>1</v>
      </c>
      <c r="K4346" s="47">
        <f t="shared" si="493"/>
        <v>36.44</v>
      </c>
      <c r="L4346" s="47">
        <f t="shared" si="494"/>
        <v>37</v>
      </c>
      <c r="M4346" s="47">
        <f t="shared" si="495"/>
        <v>36.35</v>
      </c>
      <c r="N4346" s="47">
        <f t="shared" si="496"/>
        <v>36.6</v>
      </c>
      <c r="O4346" s="48">
        <f t="shared" ca="1" si="497"/>
        <v>398700</v>
      </c>
    </row>
    <row r="4347" spans="1:15" x14ac:dyDescent="0.25">
      <c r="A4347">
        <v>4332</v>
      </c>
      <c r="B4347" s="84">
        <v>35664</v>
      </c>
      <c r="C4347" s="47">
        <v>55.69</v>
      </c>
      <c r="D4347" s="47">
        <v>55.88</v>
      </c>
      <c r="E4347" s="47">
        <v>55.19</v>
      </c>
      <c r="F4347" s="47">
        <v>55.88</v>
      </c>
      <c r="G4347" s="48">
        <v>405600</v>
      </c>
      <c r="H4347" s="47">
        <v>36.200000000000003</v>
      </c>
      <c r="I4347" s="51">
        <f t="shared" si="491"/>
        <v>0.6478167501789549</v>
      </c>
      <c r="J4347" s="51">
        <f t="shared" ca="1" si="492"/>
        <v>1</v>
      </c>
      <c r="K4347" s="47">
        <f t="shared" si="493"/>
        <v>36.08</v>
      </c>
      <c r="L4347" s="47">
        <f t="shared" si="494"/>
        <v>36.200000000000003</v>
      </c>
      <c r="M4347" s="47">
        <f t="shared" si="495"/>
        <v>35.75</v>
      </c>
      <c r="N4347" s="47">
        <f t="shared" si="496"/>
        <v>36.200000000000003</v>
      </c>
      <c r="O4347" s="48">
        <f t="shared" ca="1" si="497"/>
        <v>405600</v>
      </c>
    </row>
    <row r="4348" spans="1:15" x14ac:dyDescent="0.25">
      <c r="A4348">
        <v>4333</v>
      </c>
      <c r="B4348" s="84">
        <v>35663</v>
      </c>
      <c r="C4348" s="47">
        <v>57.19</v>
      </c>
      <c r="D4348" s="47">
        <v>57.25</v>
      </c>
      <c r="E4348" s="47">
        <v>56</v>
      </c>
      <c r="F4348" s="47">
        <v>56</v>
      </c>
      <c r="G4348" s="48">
        <v>352400</v>
      </c>
      <c r="H4348" s="47">
        <v>36.28</v>
      </c>
      <c r="I4348" s="51">
        <f t="shared" si="491"/>
        <v>0.64785714285714291</v>
      </c>
      <c r="J4348" s="51">
        <f t="shared" ca="1" si="492"/>
        <v>1</v>
      </c>
      <c r="K4348" s="47">
        <f t="shared" si="493"/>
        <v>37.049999999999997</v>
      </c>
      <c r="L4348" s="47">
        <f t="shared" si="494"/>
        <v>37.090000000000003</v>
      </c>
      <c r="M4348" s="47">
        <f t="shared" si="495"/>
        <v>36.28</v>
      </c>
      <c r="N4348" s="47">
        <f t="shared" si="496"/>
        <v>36.28</v>
      </c>
      <c r="O4348" s="48">
        <f t="shared" ca="1" si="497"/>
        <v>352400</v>
      </c>
    </row>
    <row r="4349" spans="1:15" x14ac:dyDescent="0.25">
      <c r="A4349">
        <v>4334</v>
      </c>
      <c r="B4349" s="84">
        <v>35662</v>
      </c>
      <c r="C4349" s="47">
        <v>56.12</v>
      </c>
      <c r="D4349" s="47">
        <v>57.12</v>
      </c>
      <c r="E4349" s="47">
        <v>55.69</v>
      </c>
      <c r="F4349" s="47">
        <v>57.12</v>
      </c>
      <c r="G4349" s="48">
        <v>520000</v>
      </c>
      <c r="H4349" s="47">
        <v>37.01</v>
      </c>
      <c r="I4349" s="51">
        <f t="shared" si="491"/>
        <v>0.64793417366946782</v>
      </c>
      <c r="J4349" s="51">
        <f t="shared" ca="1" si="492"/>
        <v>1</v>
      </c>
      <c r="K4349" s="47">
        <f t="shared" si="493"/>
        <v>36.36</v>
      </c>
      <c r="L4349" s="47">
        <f t="shared" si="494"/>
        <v>37.01</v>
      </c>
      <c r="M4349" s="47">
        <f t="shared" si="495"/>
        <v>36.08</v>
      </c>
      <c r="N4349" s="47">
        <f t="shared" si="496"/>
        <v>37.01</v>
      </c>
      <c r="O4349" s="48">
        <f t="shared" ca="1" si="497"/>
        <v>520000</v>
      </c>
    </row>
    <row r="4350" spans="1:15" x14ac:dyDescent="0.25">
      <c r="A4350">
        <v>4335</v>
      </c>
      <c r="B4350" s="84">
        <v>35661</v>
      </c>
      <c r="C4350" s="47">
        <v>55.44</v>
      </c>
      <c r="D4350" s="47">
        <v>56.12</v>
      </c>
      <c r="E4350" s="47">
        <v>55.38</v>
      </c>
      <c r="F4350" s="47">
        <v>56.12</v>
      </c>
      <c r="G4350" s="48">
        <v>527700</v>
      </c>
      <c r="H4350" s="47">
        <v>36.36</v>
      </c>
      <c r="I4350" s="51">
        <f t="shared" si="491"/>
        <v>0.64789736279401289</v>
      </c>
      <c r="J4350" s="51">
        <f t="shared" ca="1" si="492"/>
        <v>1</v>
      </c>
      <c r="K4350" s="47">
        <f t="shared" si="493"/>
        <v>35.92</v>
      </c>
      <c r="L4350" s="47">
        <f t="shared" si="494"/>
        <v>36.36</v>
      </c>
      <c r="M4350" s="47">
        <f t="shared" si="495"/>
        <v>35.880000000000003</v>
      </c>
      <c r="N4350" s="47">
        <f t="shared" si="496"/>
        <v>36.36</v>
      </c>
      <c r="O4350" s="48">
        <f t="shared" ca="1" si="497"/>
        <v>527700</v>
      </c>
    </row>
    <row r="4351" spans="1:15" x14ac:dyDescent="0.25">
      <c r="A4351">
        <v>4336</v>
      </c>
      <c r="B4351" s="84">
        <v>35660</v>
      </c>
      <c r="C4351" s="47">
        <v>55.12</v>
      </c>
      <c r="D4351" s="47">
        <v>55.44</v>
      </c>
      <c r="E4351" s="47">
        <v>54.81</v>
      </c>
      <c r="F4351" s="47">
        <v>55.12</v>
      </c>
      <c r="G4351" s="48">
        <v>548300</v>
      </c>
      <c r="H4351" s="47">
        <v>35.71</v>
      </c>
      <c r="I4351" s="51">
        <f t="shared" si="491"/>
        <v>0.64785921625544274</v>
      </c>
      <c r="J4351" s="51">
        <f t="shared" ca="1" si="492"/>
        <v>1</v>
      </c>
      <c r="K4351" s="47">
        <f t="shared" si="493"/>
        <v>35.71</v>
      </c>
      <c r="L4351" s="47">
        <f t="shared" si="494"/>
        <v>35.92</v>
      </c>
      <c r="M4351" s="47">
        <f t="shared" si="495"/>
        <v>35.51</v>
      </c>
      <c r="N4351" s="47">
        <f t="shared" si="496"/>
        <v>35.71</v>
      </c>
      <c r="O4351" s="48">
        <f t="shared" ca="1" si="497"/>
        <v>548300</v>
      </c>
    </row>
    <row r="4352" spans="1:15" x14ac:dyDescent="0.25">
      <c r="A4352">
        <v>4337</v>
      </c>
      <c r="B4352" s="84">
        <v>35657</v>
      </c>
      <c r="C4352" s="47">
        <v>55.75</v>
      </c>
      <c r="D4352" s="47">
        <v>56.25</v>
      </c>
      <c r="E4352" s="47">
        <v>55.44</v>
      </c>
      <c r="F4352" s="47">
        <v>56</v>
      </c>
      <c r="G4352" s="48">
        <v>557200</v>
      </c>
      <c r="H4352" s="47">
        <v>36.28</v>
      </c>
      <c r="I4352" s="51">
        <f t="shared" si="491"/>
        <v>0.64785714285714291</v>
      </c>
      <c r="J4352" s="51">
        <f t="shared" ca="1" si="492"/>
        <v>1</v>
      </c>
      <c r="K4352" s="47">
        <f t="shared" si="493"/>
        <v>36.119999999999997</v>
      </c>
      <c r="L4352" s="47">
        <f t="shared" si="494"/>
        <v>36.44</v>
      </c>
      <c r="M4352" s="47">
        <f t="shared" si="495"/>
        <v>35.92</v>
      </c>
      <c r="N4352" s="47">
        <f t="shared" si="496"/>
        <v>36.28</v>
      </c>
      <c r="O4352" s="48">
        <f t="shared" ca="1" si="497"/>
        <v>557200</v>
      </c>
    </row>
    <row r="4353" spans="1:15" x14ac:dyDescent="0.25">
      <c r="A4353">
        <v>4338</v>
      </c>
      <c r="B4353" s="84">
        <v>35656</v>
      </c>
      <c r="C4353" s="47">
        <v>56.44</v>
      </c>
      <c r="D4353" s="47">
        <v>56.44</v>
      </c>
      <c r="E4353" s="47">
        <v>55.56</v>
      </c>
      <c r="F4353" s="47">
        <v>56.06</v>
      </c>
      <c r="G4353" s="48">
        <v>700700</v>
      </c>
      <c r="H4353" s="47">
        <v>36.32</v>
      </c>
      <c r="I4353" s="51">
        <f t="shared" si="491"/>
        <v>0.64787727434891185</v>
      </c>
      <c r="J4353" s="51">
        <f t="shared" ca="1" si="492"/>
        <v>1</v>
      </c>
      <c r="K4353" s="47">
        <f t="shared" si="493"/>
        <v>36.57</v>
      </c>
      <c r="L4353" s="47">
        <f t="shared" si="494"/>
        <v>36.57</v>
      </c>
      <c r="M4353" s="47">
        <f t="shared" si="495"/>
        <v>36</v>
      </c>
      <c r="N4353" s="47">
        <f t="shared" si="496"/>
        <v>36.32</v>
      </c>
      <c r="O4353" s="48">
        <f t="shared" ca="1" si="497"/>
        <v>700700</v>
      </c>
    </row>
    <row r="4354" spans="1:15" x14ac:dyDescent="0.25">
      <c r="A4354">
        <v>4339</v>
      </c>
      <c r="B4354" s="84">
        <v>35655</v>
      </c>
      <c r="C4354" s="47">
        <v>56.38</v>
      </c>
      <c r="D4354" s="47">
        <v>56.94</v>
      </c>
      <c r="E4354" s="47">
        <v>55.94</v>
      </c>
      <c r="F4354" s="47">
        <v>56.44</v>
      </c>
      <c r="G4354" s="48">
        <v>607400</v>
      </c>
      <c r="H4354" s="47">
        <v>36.56</v>
      </c>
      <c r="I4354" s="51">
        <f t="shared" si="491"/>
        <v>0.64776754075124032</v>
      </c>
      <c r="J4354" s="51">
        <f t="shared" ca="1" si="492"/>
        <v>1</v>
      </c>
      <c r="K4354" s="47">
        <f t="shared" si="493"/>
        <v>36.520000000000003</v>
      </c>
      <c r="L4354" s="47">
        <f t="shared" si="494"/>
        <v>36.880000000000003</v>
      </c>
      <c r="M4354" s="47">
        <f t="shared" si="495"/>
        <v>36.24</v>
      </c>
      <c r="N4354" s="47">
        <f t="shared" si="496"/>
        <v>36.56</v>
      </c>
      <c r="O4354" s="48">
        <f t="shared" ca="1" si="497"/>
        <v>607400</v>
      </c>
    </row>
    <row r="4355" spans="1:15" x14ac:dyDescent="0.25">
      <c r="A4355">
        <v>4340</v>
      </c>
      <c r="B4355" s="84">
        <v>35654</v>
      </c>
      <c r="C4355" s="47">
        <v>57.12</v>
      </c>
      <c r="D4355" s="47">
        <v>57.44</v>
      </c>
      <c r="E4355" s="47">
        <v>56.5</v>
      </c>
      <c r="F4355" s="47">
        <v>56.5</v>
      </c>
      <c r="G4355" s="48">
        <v>737400</v>
      </c>
      <c r="H4355" s="47">
        <v>36.6</v>
      </c>
      <c r="I4355" s="51">
        <f t="shared" si="491"/>
        <v>0.6477876106194691</v>
      </c>
      <c r="J4355" s="51">
        <f t="shared" ca="1" si="492"/>
        <v>1</v>
      </c>
      <c r="K4355" s="47">
        <f t="shared" si="493"/>
        <v>37</v>
      </c>
      <c r="L4355" s="47">
        <f t="shared" si="494"/>
        <v>37.21</v>
      </c>
      <c r="M4355" s="47">
        <f t="shared" si="495"/>
        <v>36.6</v>
      </c>
      <c r="N4355" s="47">
        <f t="shared" si="496"/>
        <v>36.6</v>
      </c>
      <c r="O4355" s="48">
        <f t="shared" ca="1" si="497"/>
        <v>737400</v>
      </c>
    </row>
    <row r="4356" spans="1:15" x14ac:dyDescent="0.25">
      <c r="A4356">
        <v>4341</v>
      </c>
      <c r="B4356" s="84">
        <v>35653</v>
      </c>
      <c r="C4356" s="47">
        <v>56.81</v>
      </c>
      <c r="D4356" s="47">
        <v>57.69</v>
      </c>
      <c r="E4356" s="47">
        <v>56.81</v>
      </c>
      <c r="F4356" s="47">
        <v>57.38</v>
      </c>
      <c r="G4356" s="48">
        <v>713700</v>
      </c>
      <c r="H4356" s="47">
        <v>37.17</v>
      </c>
      <c r="I4356" s="51">
        <f t="shared" si="491"/>
        <v>0.64778668525618688</v>
      </c>
      <c r="J4356" s="51">
        <f t="shared" ca="1" si="492"/>
        <v>1</v>
      </c>
      <c r="K4356" s="47">
        <f t="shared" si="493"/>
        <v>36.799999999999997</v>
      </c>
      <c r="L4356" s="47">
        <f t="shared" si="494"/>
        <v>37.369999999999997</v>
      </c>
      <c r="M4356" s="47">
        <f t="shared" si="495"/>
        <v>36.799999999999997</v>
      </c>
      <c r="N4356" s="47">
        <f t="shared" si="496"/>
        <v>37.17</v>
      </c>
      <c r="O4356" s="48">
        <f t="shared" ca="1" si="497"/>
        <v>713700</v>
      </c>
    </row>
    <row r="4357" spans="1:15" x14ac:dyDescent="0.25">
      <c r="A4357">
        <v>4342</v>
      </c>
      <c r="B4357" s="84">
        <v>35650</v>
      </c>
      <c r="C4357" s="47">
        <v>57.38</v>
      </c>
      <c r="D4357" s="47">
        <v>57.38</v>
      </c>
      <c r="E4357" s="47">
        <v>56.88</v>
      </c>
      <c r="F4357" s="47">
        <v>57</v>
      </c>
      <c r="G4357" s="48">
        <v>598000</v>
      </c>
      <c r="H4357" s="47">
        <v>36.93</v>
      </c>
      <c r="I4357" s="51">
        <f t="shared" si="491"/>
        <v>0.6478947368421053</v>
      </c>
      <c r="J4357" s="51">
        <f t="shared" ca="1" si="492"/>
        <v>1</v>
      </c>
      <c r="K4357" s="47">
        <f t="shared" si="493"/>
        <v>37.18</v>
      </c>
      <c r="L4357" s="47">
        <f t="shared" si="494"/>
        <v>37.18</v>
      </c>
      <c r="M4357" s="47">
        <f t="shared" si="495"/>
        <v>36.85</v>
      </c>
      <c r="N4357" s="47">
        <f t="shared" si="496"/>
        <v>36.93</v>
      </c>
      <c r="O4357" s="48">
        <f t="shared" ca="1" si="497"/>
        <v>598000</v>
      </c>
    </row>
    <row r="4358" spans="1:15" x14ac:dyDescent="0.25">
      <c r="A4358">
        <v>4343</v>
      </c>
      <c r="B4358" s="84">
        <v>35649</v>
      </c>
      <c r="C4358" s="47">
        <v>57.31</v>
      </c>
      <c r="D4358" s="47">
        <v>58.38</v>
      </c>
      <c r="E4358" s="47">
        <v>57.06</v>
      </c>
      <c r="F4358" s="47">
        <v>57.62</v>
      </c>
      <c r="G4358" s="48">
        <v>856800</v>
      </c>
      <c r="H4358" s="47">
        <v>37.33</v>
      </c>
      <c r="I4358" s="51">
        <f t="shared" si="491"/>
        <v>0.64786532454009027</v>
      </c>
      <c r="J4358" s="51">
        <f t="shared" ca="1" si="492"/>
        <v>1</v>
      </c>
      <c r="K4358" s="47">
        <f t="shared" si="493"/>
        <v>37.130000000000003</v>
      </c>
      <c r="L4358" s="47">
        <f t="shared" si="494"/>
        <v>37.82</v>
      </c>
      <c r="M4358" s="47">
        <f t="shared" si="495"/>
        <v>36.97</v>
      </c>
      <c r="N4358" s="47">
        <f t="shared" si="496"/>
        <v>37.33</v>
      </c>
      <c r="O4358" s="48">
        <f t="shared" ca="1" si="497"/>
        <v>856800</v>
      </c>
    </row>
    <row r="4359" spans="1:15" x14ac:dyDescent="0.25">
      <c r="A4359">
        <v>4344</v>
      </c>
      <c r="B4359" s="84">
        <v>35648</v>
      </c>
      <c r="C4359" s="47">
        <v>57.12</v>
      </c>
      <c r="D4359" s="47">
        <v>57.62</v>
      </c>
      <c r="E4359" s="47">
        <v>56.75</v>
      </c>
      <c r="F4359" s="47">
        <v>57.06</v>
      </c>
      <c r="G4359" s="48">
        <v>717500</v>
      </c>
      <c r="H4359" s="47">
        <v>36.97</v>
      </c>
      <c r="I4359" s="51">
        <f t="shared" si="491"/>
        <v>0.6479144759901857</v>
      </c>
      <c r="J4359" s="51">
        <f t="shared" ca="1" si="492"/>
        <v>1</v>
      </c>
      <c r="K4359" s="47">
        <f t="shared" si="493"/>
        <v>37.01</v>
      </c>
      <c r="L4359" s="47">
        <f t="shared" si="494"/>
        <v>37.33</v>
      </c>
      <c r="M4359" s="47">
        <f t="shared" si="495"/>
        <v>36.770000000000003</v>
      </c>
      <c r="N4359" s="47">
        <f t="shared" si="496"/>
        <v>36.97</v>
      </c>
      <c r="O4359" s="48">
        <f t="shared" ca="1" si="497"/>
        <v>717500</v>
      </c>
    </row>
    <row r="4360" spans="1:15" x14ac:dyDescent="0.25">
      <c r="A4360">
        <v>4345</v>
      </c>
      <c r="B4360" s="84">
        <v>35647</v>
      </c>
      <c r="C4360" s="47">
        <v>55.62</v>
      </c>
      <c r="D4360" s="47">
        <v>56</v>
      </c>
      <c r="E4360" s="47">
        <v>55.44</v>
      </c>
      <c r="F4360" s="47">
        <v>55.75</v>
      </c>
      <c r="G4360" s="48">
        <v>342300</v>
      </c>
      <c r="H4360" s="47">
        <v>36.119999999999997</v>
      </c>
      <c r="I4360" s="51">
        <f t="shared" si="491"/>
        <v>0.64789237668161426</v>
      </c>
      <c r="J4360" s="51">
        <f t="shared" ca="1" si="492"/>
        <v>1</v>
      </c>
      <c r="K4360" s="47">
        <f t="shared" si="493"/>
        <v>36.04</v>
      </c>
      <c r="L4360" s="47">
        <f t="shared" si="494"/>
        <v>36.28</v>
      </c>
      <c r="M4360" s="47">
        <f t="shared" si="495"/>
        <v>35.92</v>
      </c>
      <c r="N4360" s="47">
        <f t="shared" si="496"/>
        <v>36.119999999999997</v>
      </c>
      <c r="O4360" s="48">
        <f t="shared" ca="1" si="497"/>
        <v>342300</v>
      </c>
    </row>
    <row r="4361" spans="1:15" x14ac:dyDescent="0.25">
      <c r="A4361">
        <v>4346</v>
      </c>
      <c r="B4361" s="84">
        <v>35646</v>
      </c>
      <c r="C4361" s="47">
        <v>55.19</v>
      </c>
      <c r="D4361" s="47">
        <v>55.94</v>
      </c>
      <c r="E4361" s="47">
        <v>54.75</v>
      </c>
      <c r="F4361" s="47">
        <v>55.75</v>
      </c>
      <c r="G4361" s="48">
        <v>309600</v>
      </c>
      <c r="H4361" s="47">
        <v>36.119999999999997</v>
      </c>
      <c r="I4361" s="51">
        <f t="shared" si="491"/>
        <v>0.64789237668161426</v>
      </c>
      <c r="J4361" s="51">
        <f t="shared" ca="1" si="492"/>
        <v>1</v>
      </c>
      <c r="K4361" s="47">
        <f t="shared" si="493"/>
        <v>35.76</v>
      </c>
      <c r="L4361" s="47">
        <f t="shared" si="494"/>
        <v>36.24</v>
      </c>
      <c r="M4361" s="47">
        <f t="shared" si="495"/>
        <v>35.47</v>
      </c>
      <c r="N4361" s="47">
        <f t="shared" si="496"/>
        <v>36.119999999999997</v>
      </c>
      <c r="O4361" s="48">
        <f t="shared" ca="1" si="497"/>
        <v>309600</v>
      </c>
    </row>
    <row r="4362" spans="1:15" x14ac:dyDescent="0.25">
      <c r="A4362">
        <v>4347</v>
      </c>
      <c r="B4362" s="84">
        <v>35643</v>
      </c>
      <c r="C4362" s="47">
        <v>55.81</v>
      </c>
      <c r="D4362" s="47">
        <v>56.31</v>
      </c>
      <c r="E4362" s="47">
        <v>54.62</v>
      </c>
      <c r="F4362" s="47">
        <v>55.19</v>
      </c>
      <c r="G4362" s="48">
        <v>557000</v>
      </c>
      <c r="H4362" s="47">
        <v>35.75</v>
      </c>
      <c r="I4362" s="51">
        <f t="shared" si="491"/>
        <v>0.64776227577459689</v>
      </c>
      <c r="J4362" s="51">
        <f t="shared" ca="1" si="492"/>
        <v>1</v>
      </c>
      <c r="K4362" s="47">
        <f t="shared" si="493"/>
        <v>36.15</v>
      </c>
      <c r="L4362" s="47">
        <f t="shared" si="494"/>
        <v>36.479999999999997</v>
      </c>
      <c r="M4362" s="47">
        <f t="shared" si="495"/>
        <v>35.380000000000003</v>
      </c>
      <c r="N4362" s="47">
        <f t="shared" si="496"/>
        <v>35.75</v>
      </c>
      <c r="O4362" s="48">
        <f t="shared" ca="1" si="497"/>
        <v>557000</v>
      </c>
    </row>
    <row r="4363" spans="1:15" x14ac:dyDescent="0.25">
      <c r="A4363">
        <v>4348</v>
      </c>
      <c r="B4363" s="84">
        <v>35642</v>
      </c>
      <c r="C4363" s="47">
        <v>56.12</v>
      </c>
      <c r="D4363" s="47">
        <v>56.25</v>
      </c>
      <c r="E4363" s="47">
        <v>55.5</v>
      </c>
      <c r="F4363" s="47">
        <v>55.88</v>
      </c>
      <c r="G4363" s="48">
        <v>397000</v>
      </c>
      <c r="H4363" s="47">
        <v>36.200000000000003</v>
      </c>
      <c r="I4363" s="51">
        <f t="shared" si="491"/>
        <v>0.6478167501789549</v>
      </c>
      <c r="J4363" s="51">
        <f t="shared" ca="1" si="492"/>
        <v>1</v>
      </c>
      <c r="K4363" s="47">
        <f t="shared" si="493"/>
        <v>36.36</v>
      </c>
      <c r="L4363" s="47">
        <f t="shared" si="494"/>
        <v>36.44</v>
      </c>
      <c r="M4363" s="47">
        <f t="shared" si="495"/>
        <v>35.950000000000003</v>
      </c>
      <c r="N4363" s="47">
        <f t="shared" si="496"/>
        <v>36.200000000000003</v>
      </c>
      <c r="O4363" s="48">
        <f t="shared" ca="1" si="497"/>
        <v>397000</v>
      </c>
    </row>
    <row r="4364" spans="1:15" x14ac:dyDescent="0.25">
      <c r="A4364">
        <v>4349</v>
      </c>
      <c r="B4364" s="84">
        <v>35641</v>
      </c>
      <c r="C4364" s="47">
        <v>55.94</v>
      </c>
      <c r="D4364" s="47">
        <v>56.38</v>
      </c>
      <c r="E4364" s="47">
        <v>55.62</v>
      </c>
      <c r="F4364" s="47">
        <v>56.25</v>
      </c>
      <c r="G4364" s="48">
        <v>489000</v>
      </c>
      <c r="H4364" s="47">
        <v>36.44</v>
      </c>
      <c r="I4364" s="51">
        <f t="shared" si="491"/>
        <v>0.64782222222222219</v>
      </c>
      <c r="J4364" s="51">
        <f t="shared" ca="1" si="492"/>
        <v>1</v>
      </c>
      <c r="K4364" s="47">
        <f t="shared" si="493"/>
        <v>36.24</v>
      </c>
      <c r="L4364" s="47">
        <f t="shared" si="494"/>
        <v>36.520000000000003</v>
      </c>
      <c r="M4364" s="47">
        <f t="shared" si="495"/>
        <v>36.03</v>
      </c>
      <c r="N4364" s="47">
        <f t="shared" si="496"/>
        <v>36.44</v>
      </c>
      <c r="O4364" s="48">
        <f t="shared" ca="1" si="497"/>
        <v>489000</v>
      </c>
    </row>
    <row r="4365" spans="1:15" x14ac:dyDescent="0.25">
      <c r="A4365">
        <v>4350</v>
      </c>
      <c r="B4365" s="84">
        <v>35640</v>
      </c>
      <c r="C4365" s="47">
        <v>55.88</v>
      </c>
      <c r="D4365" s="47">
        <v>55.94</v>
      </c>
      <c r="E4365" s="47">
        <v>55.25</v>
      </c>
      <c r="F4365" s="47">
        <v>55.62</v>
      </c>
      <c r="G4365" s="48">
        <v>351800</v>
      </c>
      <c r="H4365" s="47">
        <v>36.04</v>
      </c>
      <c r="I4365" s="51">
        <f t="shared" si="491"/>
        <v>0.64796835670622077</v>
      </c>
      <c r="J4365" s="51">
        <f t="shared" ca="1" si="492"/>
        <v>1</v>
      </c>
      <c r="K4365" s="47">
        <f t="shared" si="493"/>
        <v>36.21</v>
      </c>
      <c r="L4365" s="47">
        <f t="shared" si="494"/>
        <v>36.25</v>
      </c>
      <c r="M4365" s="47">
        <f t="shared" si="495"/>
        <v>35.799999999999997</v>
      </c>
      <c r="N4365" s="47">
        <f t="shared" si="496"/>
        <v>36.04</v>
      </c>
      <c r="O4365" s="48">
        <f t="shared" ca="1" si="497"/>
        <v>351800</v>
      </c>
    </row>
    <row r="4366" spans="1:15" x14ac:dyDescent="0.25">
      <c r="A4366">
        <v>4351</v>
      </c>
      <c r="B4366" s="84">
        <v>35639</v>
      </c>
      <c r="C4366" s="47">
        <v>54.94</v>
      </c>
      <c r="D4366" s="47">
        <v>56.56</v>
      </c>
      <c r="E4366" s="47">
        <v>54.94</v>
      </c>
      <c r="F4366" s="47">
        <v>56.12</v>
      </c>
      <c r="G4366" s="48">
        <v>336600</v>
      </c>
      <c r="H4366" s="47">
        <v>36.36</v>
      </c>
      <c r="I4366" s="51">
        <f t="shared" si="491"/>
        <v>0.64789736279401289</v>
      </c>
      <c r="J4366" s="51">
        <f t="shared" ca="1" si="492"/>
        <v>1</v>
      </c>
      <c r="K4366" s="47">
        <f t="shared" si="493"/>
        <v>35.6</v>
      </c>
      <c r="L4366" s="47">
        <f t="shared" si="494"/>
        <v>36.65</v>
      </c>
      <c r="M4366" s="47">
        <f t="shared" si="495"/>
        <v>35.6</v>
      </c>
      <c r="N4366" s="47">
        <f t="shared" si="496"/>
        <v>36.36</v>
      </c>
      <c r="O4366" s="48">
        <f t="shared" ca="1" si="497"/>
        <v>336600</v>
      </c>
    </row>
    <row r="4367" spans="1:15" x14ac:dyDescent="0.25">
      <c r="A4367">
        <v>4352</v>
      </c>
      <c r="B4367" s="84">
        <v>35636</v>
      </c>
      <c r="C4367" s="47">
        <v>55.62</v>
      </c>
      <c r="D4367" s="47">
        <v>55.69</v>
      </c>
      <c r="E4367" s="47">
        <v>54.69</v>
      </c>
      <c r="F4367" s="47">
        <v>54.94</v>
      </c>
      <c r="G4367" s="48">
        <v>626200</v>
      </c>
      <c r="H4367" s="47">
        <v>35.590000000000003</v>
      </c>
      <c r="I4367" s="51">
        <f t="shared" si="491"/>
        <v>0.64779759737895892</v>
      </c>
      <c r="J4367" s="51">
        <f t="shared" ca="1" si="492"/>
        <v>1</v>
      </c>
      <c r="K4367" s="47">
        <f t="shared" si="493"/>
        <v>36.03</v>
      </c>
      <c r="L4367" s="47">
        <f t="shared" si="494"/>
        <v>36.08</v>
      </c>
      <c r="M4367" s="47">
        <f t="shared" si="495"/>
        <v>35.43</v>
      </c>
      <c r="N4367" s="47">
        <f t="shared" si="496"/>
        <v>35.590000000000003</v>
      </c>
      <c r="O4367" s="48">
        <f t="shared" ca="1" si="497"/>
        <v>626200</v>
      </c>
    </row>
    <row r="4368" spans="1:15" x14ac:dyDescent="0.25">
      <c r="A4368">
        <v>4353</v>
      </c>
      <c r="B4368" s="84">
        <v>35635</v>
      </c>
      <c r="C4368" s="47">
        <v>55.12</v>
      </c>
      <c r="D4368" s="47">
        <v>56</v>
      </c>
      <c r="E4368" s="47">
        <v>54.88</v>
      </c>
      <c r="F4368" s="47">
        <v>55.81</v>
      </c>
      <c r="G4368" s="48">
        <v>380200</v>
      </c>
      <c r="H4368" s="47">
        <v>36.159999999999997</v>
      </c>
      <c r="I4368" s="51">
        <f t="shared" si="491"/>
        <v>0.64791256047303347</v>
      </c>
      <c r="J4368" s="51">
        <f t="shared" ca="1" si="492"/>
        <v>1</v>
      </c>
      <c r="K4368" s="47">
        <f t="shared" si="493"/>
        <v>35.71</v>
      </c>
      <c r="L4368" s="47">
        <f t="shared" si="494"/>
        <v>36.28</v>
      </c>
      <c r="M4368" s="47">
        <f t="shared" si="495"/>
        <v>35.56</v>
      </c>
      <c r="N4368" s="47">
        <f t="shared" si="496"/>
        <v>36.159999999999997</v>
      </c>
      <c r="O4368" s="48">
        <f t="shared" ca="1" si="497"/>
        <v>380200</v>
      </c>
    </row>
    <row r="4369" spans="1:15" x14ac:dyDescent="0.25">
      <c r="A4369">
        <v>4354</v>
      </c>
      <c r="B4369" s="84">
        <v>35634</v>
      </c>
      <c r="C4369" s="47">
        <v>55.38</v>
      </c>
      <c r="D4369" s="47">
        <v>55.69</v>
      </c>
      <c r="E4369" s="47">
        <v>54.94</v>
      </c>
      <c r="F4369" s="47">
        <v>55.12</v>
      </c>
      <c r="G4369" s="48">
        <v>367600</v>
      </c>
      <c r="H4369" s="47">
        <v>35.71</v>
      </c>
      <c r="I4369" s="51">
        <f t="shared" ref="I4369:I4432" si="498">H4369/F4369</f>
        <v>0.64785921625544274</v>
      </c>
      <c r="J4369" s="51">
        <f t="shared" ref="J4369:J4432" ca="1" si="499">INDEX(OFFSET($T$15,0,0,$S$13+1,1),MATCH(B4369,OFFSET($Q$15,0,0,$S$13+1,1),-1))</f>
        <v>1</v>
      </c>
      <c r="K4369" s="47">
        <f t="shared" ref="K4369:K4432" si="500">ROUND($I4369*C4369,2)</f>
        <v>35.880000000000003</v>
      </c>
      <c r="L4369" s="47">
        <f t="shared" ref="L4369:L4432" si="501">ROUND($I4369*D4369,2)</f>
        <v>36.08</v>
      </c>
      <c r="M4369" s="47">
        <f t="shared" ref="M4369:M4432" si="502">ROUND($I4369*E4369,2)</f>
        <v>35.590000000000003</v>
      </c>
      <c r="N4369" s="47">
        <f t="shared" ref="N4369:N4432" si="503">ROUND($I4369*F4369,2)</f>
        <v>35.71</v>
      </c>
      <c r="O4369" s="48">
        <f t="shared" ref="O4369:O4432" ca="1" si="504">G4369*J4369</f>
        <v>367600</v>
      </c>
    </row>
    <row r="4370" spans="1:15" x14ac:dyDescent="0.25">
      <c r="A4370">
        <v>4355</v>
      </c>
      <c r="B4370" s="84">
        <v>35633</v>
      </c>
      <c r="C4370" s="47">
        <v>54.56</v>
      </c>
      <c r="D4370" s="47">
        <v>55.69</v>
      </c>
      <c r="E4370" s="47">
        <v>54.56</v>
      </c>
      <c r="F4370" s="47">
        <v>55.38</v>
      </c>
      <c r="G4370" s="48">
        <v>470400</v>
      </c>
      <c r="H4370" s="47">
        <v>35.869999999999997</v>
      </c>
      <c r="I4370" s="51">
        <f t="shared" si="498"/>
        <v>0.64770675334055605</v>
      </c>
      <c r="J4370" s="51">
        <f t="shared" ca="1" si="499"/>
        <v>1</v>
      </c>
      <c r="K4370" s="47">
        <f t="shared" si="500"/>
        <v>35.340000000000003</v>
      </c>
      <c r="L4370" s="47">
        <f t="shared" si="501"/>
        <v>36.07</v>
      </c>
      <c r="M4370" s="47">
        <f t="shared" si="502"/>
        <v>35.340000000000003</v>
      </c>
      <c r="N4370" s="47">
        <f t="shared" si="503"/>
        <v>35.869999999999997</v>
      </c>
      <c r="O4370" s="48">
        <f t="shared" ca="1" si="504"/>
        <v>470400</v>
      </c>
    </row>
    <row r="4371" spans="1:15" x14ac:dyDescent="0.25">
      <c r="A4371">
        <v>4356</v>
      </c>
      <c r="B4371" s="84">
        <v>35632</v>
      </c>
      <c r="C4371" s="47">
        <v>54.25</v>
      </c>
      <c r="D4371" s="47">
        <v>54.81</v>
      </c>
      <c r="E4371" s="47">
        <v>54</v>
      </c>
      <c r="F4371" s="47">
        <v>54.56</v>
      </c>
      <c r="G4371" s="48">
        <v>392100</v>
      </c>
      <c r="H4371" s="47">
        <v>35.35</v>
      </c>
      <c r="I4371" s="51">
        <f t="shared" si="498"/>
        <v>0.64791055718475077</v>
      </c>
      <c r="J4371" s="51">
        <f t="shared" ca="1" si="499"/>
        <v>1</v>
      </c>
      <c r="K4371" s="47">
        <f t="shared" si="500"/>
        <v>35.15</v>
      </c>
      <c r="L4371" s="47">
        <f t="shared" si="501"/>
        <v>35.51</v>
      </c>
      <c r="M4371" s="47">
        <f t="shared" si="502"/>
        <v>34.99</v>
      </c>
      <c r="N4371" s="47">
        <f t="shared" si="503"/>
        <v>35.35</v>
      </c>
      <c r="O4371" s="48">
        <f t="shared" ca="1" si="504"/>
        <v>392100</v>
      </c>
    </row>
    <row r="4372" spans="1:15" x14ac:dyDescent="0.25">
      <c r="A4372">
        <v>4357</v>
      </c>
      <c r="B4372" s="84">
        <v>35629</v>
      </c>
      <c r="C4372" s="47">
        <v>55</v>
      </c>
      <c r="D4372" s="47">
        <v>55.31</v>
      </c>
      <c r="E4372" s="47">
        <v>54.12</v>
      </c>
      <c r="F4372" s="47">
        <v>54.62</v>
      </c>
      <c r="G4372" s="48">
        <v>674000</v>
      </c>
      <c r="H4372" s="47">
        <v>35.39</v>
      </c>
      <c r="I4372" s="51">
        <f t="shared" si="498"/>
        <v>0.64793116074697921</v>
      </c>
      <c r="J4372" s="51">
        <f t="shared" ca="1" si="499"/>
        <v>1</v>
      </c>
      <c r="K4372" s="47">
        <f t="shared" si="500"/>
        <v>35.64</v>
      </c>
      <c r="L4372" s="47">
        <f t="shared" si="501"/>
        <v>35.840000000000003</v>
      </c>
      <c r="M4372" s="47">
        <f t="shared" si="502"/>
        <v>35.07</v>
      </c>
      <c r="N4372" s="47">
        <f t="shared" si="503"/>
        <v>35.39</v>
      </c>
      <c r="O4372" s="48">
        <f t="shared" ca="1" si="504"/>
        <v>674000</v>
      </c>
    </row>
    <row r="4373" spans="1:15" x14ac:dyDescent="0.25">
      <c r="A4373">
        <v>4358</v>
      </c>
      <c r="B4373" s="84">
        <v>35628</v>
      </c>
      <c r="C4373" s="47">
        <v>55.81</v>
      </c>
      <c r="D4373" s="47">
        <v>55.81</v>
      </c>
      <c r="E4373" s="47">
        <v>54</v>
      </c>
      <c r="F4373" s="47">
        <v>54.44</v>
      </c>
      <c r="G4373" s="48">
        <v>422200</v>
      </c>
      <c r="H4373" s="47">
        <v>35.270000000000003</v>
      </c>
      <c r="I4373" s="51">
        <f t="shared" si="498"/>
        <v>0.64786921381337259</v>
      </c>
      <c r="J4373" s="51">
        <f t="shared" ca="1" si="499"/>
        <v>1</v>
      </c>
      <c r="K4373" s="47">
        <f t="shared" si="500"/>
        <v>36.159999999999997</v>
      </c>
      <c r="L4373" s="47">
        <f t="shared" si="501"/>
        <v>36.159999999999997</v>
      </c>
      <c r="M4373" s="47">
        <f t="shared" si="502"/>
        <v>34.979999999999997</v>
      </c>
      <c r="N4373" s="47">
        <f t="shared" si="503"/>
        <v>35.270000000000003</v>
      </c>
      <c r="O4373" s="48">
        <f t="shared" ca="1" si="504"/>
        <v>422200</v>
      </c>
    </row>
    <row r="4374" spans="1:15" x14ac:dyDescent="0.25">
      <c r="A4374">
        <v>4359</v>
      </c>
      <c r="B4374" s="84">
        <v>35627</v>
      </c>
      <c r="C4374" s="47">
        <v>55.25</v>
      </c>
      <c r="D4374" s="47">
        <v>56</v>
      </c>
      <c r="E4374" s="47">
        <v>55</v>
      </c>
      <c r="F4374" s="47">
        <v>55.81</v>
      </c>
      <c r="G4374" s="48">
        <v>462400</v>
      </c>
      <c r="H4374" s="47">
        <v>36.159999999999997</v>
      </c>
      <c r="I4374" s="51">
        <f t="shared" si="498"/>
        <v>0.64791256047303347</v>
      </c>
      <c r="J4374" s="51">
        <f t="shared" ca="1" si="499"/>
        <v>1</v>
      </c>
      <c r="K4374" s="47">
        <f t="shared" si="500"/>
        <v>35.799999999999997</v>
      </c>
      <c r="L4374" s="47">
        <f t="shared" si="501"/>
        <v>36.28</v>
      </c>
      <c r="M4374" s="47">
        <f t="shared" si="502"/>
        <v>35.64</v>
      </c>
      <c r="N4374" s="47">
        <f t="shared" si="503"/>
        <v>36.159999999999997</v>
      </c>
      <c r="O4374" s="48">
        <f t="shared" ca="1" si="504"/>
        <v>462400</v>
      </c>
    </row>
    <row r="4375" spans="1:15" x14ac:dyDescent="0.25">
      <c r="A4375">
        <v>4360</v>
      </c>
      <c r="B4375" s="84">
        <v>35626</v>
      </c>
      <c r="C4375" s="47">
        <v>54.56</v>
      </c>
      <c r="D4375" s="47">
        <v>54.62</v>
      </c>
      <c r="E4375" s="47">
        <v>54</v>
      </c>
      <c r="F4375" s="47">
        <v>54.19</v>
      </c>
      <c r="G4375" s="48">
        <v>635500</v>
      </c>
      <c r="H4375" s="47">
        <v>35.1</v>
      </c>
      <c r="I4375" s="51">
        <f t="shared" si="498"/>
        <v>0.64772098173094672</v>
      </c>
      <c r="J4375" s="51">
        <f t="shared" ca="1" si="499"/>
        <v>1</v>
      </c>
      <c r="K4375" s="47">
        <f t="shared" si="500"/>
        <v>35.340000000000003</v>
      </c>
      <c r="L4375" s="47">
        <f t="shared" si="501"/>
        <v>35.380000000000003</v>
      </c>
      <c r="M4375" s="47">
        <f t="shared" si="502"/>
        <v>34.979999999999997</v>
      </c>
      <c r="N4375" s="47">
        <f t="shared" si="503"/>
        <v>35.1</v>
      </c>
      <c r="O4375" s="48">
        <f t="shared" ca="1" si="504"/>
        <v>635500</v>
      </c>
    </row>
    <row r="4376" spans="1:15" x14ac:dyDescent="0.25">
      <c r="A4376">
        <v>4361</v>
      </c>
      <c r="B4376" s="84">
        <v>35625</v>
      </c>
      <c r="C4376" s="47">
        <v>54.44</v>
      </c>
      <c r="D4376" s="47">
        <v>55.12</v>
      </c>
      <c r="E4376" s="47">
        <v>54.44</v>
      </c>
      <c r="F4376" s="47">
        <v>54.88</v>
      </c>
      <c r="G4376" s="48">
        <v>374700</v>
      </c>
      <c r="H4376" s="47">
        <v>35.549999999999997</v>
      </c>
      <c r="I4376" s="51">
        <f t="shared" si="498"/>
        <v>0.64777696793002904</v>
      </c>
      <c r="J4376" s="51">
        <f t="shared" ca="1" si="499"/>
        <v>1</v>
      </c>
      <c r="K4376" s="47">
        <f t="shared" si="500"/>
        <v>35.26</v>
      </c>
      <c r="L4376" s="47">
        <f t="shared" si="501"/>
        <v>35.71</v>
      </c>
      <c r="M4376" s="47">
        <f t="shared" si="502"/>
        <v>35.26</v>
      </c>
      <c r="N4376" s="47">
        <f t="shared" si="503"/>
        <v>35.549999999999997</v>
      </c>
      <c r="O4376" s="48">
        <f t="shared" ca="1" si="504"/>
        <v>374700</v>
      </c>
    </row>
    <row r="4377" spans="1:15" x14ac:dyDescent="0.25">
      <c r="A4377">
        <v>4362</v>
      </c>
      <c r="B4377" s="84">
        <v>35622</v>
      </c>
      <c r="C4377" s="47">
        <v>53.88</v>
      </c>
      <c r="D4377" s="47">
        <v>54.25</v>
      </c>
      <c r="E4377" s="47">
        <v>53.69</v>
      </c>
      <c r="F4377" s="47">
        <v>54.19</v>
      </c>
      <c r="G4377" s="48">
        <v>294200</v>
      </c>
      <c r="H4377" s="47">
        <v>35.1</v>
      </c>
      <c r="I4377" s="51">
        <f t="shared" si="498"/>
        <v>0.64772098173094672</v>
      </c>
      <c r="J4377" s="51">
        <f t="shared" ca="1" si="499"/>
        <v>1</v>
      </c>
      <c r="K4377" s="47">
        <f t="shared" si="500"/>
        <v>34.9</v>
      </c>
      <c r="L4377" s="47">
        <f t="shared" si="501"/>
        <v>35.14</v>
      </c>
      <c r="M4377" s="47">
        <f t="shared" si="502"/>
        <v>34.78</v>
      </c>
      <c r="N4377" s="47">
        <f t="shared" si="503"/>
        <v>35.1</v>
      </c>
      <c r="O4377" s="48">
        <f t="shared" ca="1" si="504"/>
        <v>294200</v>
      </c>
    </row>
    <row r="4378" spans="1:15" x14ac:dyDescent="0.25">
      <c r="A4378">
        <v>4363</v>
      </c>
      <c r="B4378" s="84">
        <v>35621</v>
      </c>
      <c r="C4378" s="47">
        <v>52.62</v>
      </c>
      <c r="D4378" s="47">
        <v>53.88</v>
      </c>
      <c r="E4378" s="47">
        <v>52.62</v>
      </c>
      <c r="F4378" s="47">
        <v>53.88</v>
      </c>
      <c r="G4378" s="48">
        <v>548600</v>
      </c>
      <c r="H4378" s="47">
        <v>34.9</v>
      </c>
      <c r="I4378" s="51">
        <f t="shared" si="498"/>
        <v>0.64773570898292498</v>
      </c>
      <c r="J4378" s="51">
        <f t="shared" ca="1" si="499"/>
        <v>1</v>
      </c>
      <c r="K4378" s="47">
        <f t="shared" si="500"/>
        <v>34.08</v>
      </c>
      <c r="L4378" s="47">
        <f t="shared" si="501"/>
        <v>34.9</v>
      </c>
      <c r="M4378" s="47">
        <f t="shared" si="502"/>
        <v>34.08</v>
      </c>
      <c r="N4378" s="47">
        <f t="shared" si="503"/>
        <v>34.9</v>
      </c>
      <c r="O4378" s="48">
        <f t="shared" ca="1" si="504"/>
        <v>548600</v>
      </c>
    </row>
    <row r="4379" spans="1:15" x14ac:dyDescent="0.25">
      <c r="A4379">
        <v>4364</v>
      </c>
      <c r="B4379" s="84">
        <v>35620</v>
      </c>
      <c r="C4379" s="47">
        <v>54</v>
      </c>
      <c r="D4379" s="47">
        <v>54.38</v>
      </c>
      <c r="E4379" s="47">
        <v>52.62</v>
      </c>
      <c r="F4379" s="47">
        <v>53</v>
      </c>
      <c r="G4379" s="48">
        <v>570800</v>
      </c>
      <c r="H4379" s="47">
        <v>34.33</v>
      </c>
      <c r="I4379" s="51">
        <f t="shared" si="498"/>
        <v>0.64773584905660375</v>
      </c>
      <c r="J4379" s="51">
        <f t="shared" ca="1" si="499"/>
        <v>1</v>
      </c>
      <c r="K4379" s="47">
        <f t="shared" si="500"/>
        <v>34.979999999999997</v>
      </c>
      <c r="L4379" s="47">
        <f t="shared" si="501"/>
        <v>35.22</v>
      </c>
      <c r="M4379" s="47">
        <f t="shared" si="502"/>
        <v>34.08</v>
      </c>
      <c r="N4379" s="47">
        <f t="shared" si="503"/>
        <v>34.33</v>
      </c>
      <c r="O4379" s="48">
        <f t="shared" ca="1" si="504"/>
        <v>570800</v>
      </c>
    </row>
    <row r="4380" spans="1:15" x14ac:dyDescent="0.25">
      <c r="A4380">
        <v>4365</v>
      </c>
      <c r="B4380" s="84">
        <v>35619</v>
      </c>
      <c r="C4380" s="47">
        <v>53</v>
      </c>
      <c r="D4380" s="47">
        <v>54</v>
      </c>
      <c r="E4380" s="47">
        <v>52.81</v>
      </c>
      <c r="F4380" s="47">
        <v>54</v>
      </c>
      <c r="G4380" s="48">
        <v>567100</v>
      </c>
      <c r="H4380" s="47">
        <v>34.979999999999997</v>
      </c>
      <c r="I4380" s="51">
        <f t="shared" si="498"/>
        <v>0.64777777777777767</v>
      </c>
      <c r="J4380" s="51">
        <f t="shared" ca="1" si="499"/>
        <v>1</v>
      </c>
      <c r="K4380" s="47">
        <f t="shared" si="500"/>
        <v>34.33</v>
      </c>
      <c r="L4380" s="47">
        <f t="shared" si="501"/>
        <v>34.979999999999997</v>
      </c>
      <c r="M4380" s="47">
        <f t="shared" si="502"/>
        <v>34.21</v>
      </c>
      <c r="N4380" s="47">
        <f t="shared" si="503"/>
        <v>34.979999999999997</v>
      </c>
      <c r="O4380" s="48">
        <f t="shared" ca="1" si="504"/>
        <v>567100</v>
      </c>
    </row>
    <row r="4381" spans="1:15" x14ac:dyDescent="0.25">
      <c r="A4381">
        <v>4366</v>
      </c>
      <c r="B4381" s="84">
        <v>35618</v>
      </c>
      <c r="C4381" s="47">
        <v>54.25</v>
      </c>
      <c r="D4381" s="47">
        <v>54.25</v>
      </c>
      <c r="E4381" s="47">
        <v>52.88</v>
      </c>
      <c r="F4381" s="47">
        <v>53.25</v>
      </c>
      <c r="G4381" s="48">
        <v>513000</v>
      </c>
      <c r="H4381" s="47">
        <v>34.5</v>
      </c>
      <c r="I4381" s="51">
        <f t="shared" si="498"/>
        <v>0.647887323943662</v>
      </c>
      <c r="J4381" s="51">
        <f t="shared" ca="1" si="499"/>
        <v>1</v>
      </c>
      <c r="K4381" s="47">
        <f t="shared" si="500"/>
        <v>35.15</v>
      </c>
      <c r="L4381" s="47">
        <f t="shared" si="501"/>
        <v>35.15</v>
      </c>
      <c r="M4381" s="47">
        <f t="shared" si="502"/>
        <v>34.26</v>
      </c>
      <c r="N4381" s="47">
        <f t="shared" si="503"/>
        <v>34.5</v>
      </c>
      <c r="O4381" s="48">
        <f t="shared" ca="1" si="504"/>
        <v>513000</v>
      </c>
    </row>
    <row r="4382" spans="1:15" x14ac:dyDescent="0.25">
      <c r="A4382">
        <v>4367</v>
      </c>
      <c r="B4382" s="84">
        <v>35614</v>
      </c>
      <c r="C4382" s="47">
        <v>53.44</v>
      </c>
      <c r="D4382" s="47">
        <v>54.19</v>
      </c>
      <c r="E4382" s="47">
        <v>53.44</v>
      </c>
      <c r="F4382" s="47">
        <v>53.75</v>
      </c>
      <c r="G4382" s="48">
        <v>341800</v>
      </c>
      <c r="H4382" s="47">
        <v>34.82</v>
      </c>
      <c r="I4382" s="51">
        <f t="shared" si="498"/>
        <v>0.64781395348837212</v>
      </c>
      <c r="J4382" s="51">
        <f t="shared" ca="1" si="499"/>
        <v>1</v>
      </c>
      <c r="K4382" s="47">
        <f t="shared" si="500"/>
        <v>34.619999999999997</v>
      </c>
      <c r="L4382" s="47">
        <f t="shared" si="501"/>
        <v>35.11</v>
      </c>
      <c r="M4382" s="47">
        <f t="shared" si="502"/>
        <v>34.619999999999997</v>
      </c>
      <c r="N4382" s="47">
        <f t="shared" si="503"/>
        <v>34.82</v>
      </c>
      <c r="O4382" s="48">
        <f t="shared" ca="1" si="504"/>
        <v>341800</v>
      </c>
    </row>
    <row r="4383" spans="1:15" x14ac:dyDescent="0.25">
      <c r="A4383">
        <v>4368</v>
      </c>
      <c r="B4383" s="84">
        <v>35613</v>
      </c>
      <c r="C4383" s="47">
        <v>52.56</v>
      </c>
      <c r="D4383" s="47">
        <v>53</v>
      </c>
      <c r="E4383" s="47">
        <v>51.69</v>
      </c>
      <c r="F4383" s="47">
        <v>53</v>
      </c>
      <c r="G4383" s="48">
        <v>401100</v>
      </c>
      <c r="H4383" s="47">
        <v>34.33</v>
      </c>
      <c r="I4383" s="51">
        <f t="shared" si="498"/>
        <v>0.64773584905660375</v>
      </c>
      <c r="J4383" s="51">
        <f t="shared" ca="1" si="499"/>
        <v>1</v>
      </c>
      <c r="K4383" s="47">
        <f t="shared" si="500"/>
        <v>34.04</v>
      </c>
      <c r="L4383" s="47">
        <f t="shared" si="501"/>
        <v>34.33</v>
      </c>
      <c r="M4383" s="47">
        <f t="shared" si="502"/>
        <v>33.479999999999997</v>
      </c>
      <c r="N4383" s="47">
        <f t="shared" si="503"/>
        <v>34.33</v>
      </c>
      <c r="O4383" s="48">
        <f t="shared" ca="1" si="504"/>
        <v>401100</v>
      </c>
    </row>
    <row r="4384" spans="1:15" x14ac:dyDescent="0.25">
      <c r="A4384">
        <v>4369</v>
      </c>
      <c r="B4384" s="84">
        <v>35612</v>
      </c>
      <c r="C4384" s="47">
        <v>51</v>
      </c>
      <c r="D4384" s="47">
        <v>52.56</v>
      </c>
      <c r="E4384" s="47">
        <v>50.81</v>
      </c>
      <c r="F4384" s="47">
        <v>52.56</v>
      </c>
      <c r="G4384" s="48">
        <v>532500</v>
      </c>
      <c r="H4384" s="47">
        <v>33.92</v>
      </c>
      <c r="I4384" s="51">
        <f t="shared" si="498"/>
        <v>0.64535768645357683</v>
      </c>
      <c r="J4384" s="51">
        <f t="shared" ca="1" si="499"/>
        <v>1</v>
      </c>
      <c r="K4384" s="47">
        <f t="shared" si="500"/>
        <v>32.909999999999997</v>
      </c>
      <c r="L4384" s="47">
        <f t="shared" si="501"/>
        <v>33.92</v>
      </c>
      <c r="M4384" s="47">
        <f t="shared" si="502"/>
        <v>32.79</v>
      </c>
      <c r="N4384" s="47">
        <f t="shared" si="503"/>
        <v>33.92</v>
      </c>
      <c r="O4384" s="48">
        <f t="shared" ca="1" si="504"/>
        <v>532500</v>
      </c>
    </row>
    <row r="4385" spans="1:15" x14ac:dyDescent="0.25">
      <c r="A4385">
        <v>4370</v>
      </c>
      <c r="B4385" s="84">
        <v>35611</v>
      </c>
      <c r="C4385" s="47">
        <v>51.62</v>
      </c>
      <c r="D4385" s="47">
        <v>51.62</v>
      </c>
      <c r="E4385" s="47">
        <v>50.75</v>
      </c>
      <c r="F4385" s="47">
        <v>51</v>
      </c>
      <c r="G4385" s="48">
        <v>598600</v>
      </c>
      <c r="H4385" s="47">
        <v>32.909999999999997</v>
      </c>
      <c r="I4385" s="51">
        <f t="shared" si="498"/>
        <v>0.6452941176470588</v>
      </c>
      <c r="J4385" s="51">
        <f t="shared" ca="1" si="499"/>
        <v>1</v>
      </c>
      <c r="K4385" s="47">
        <f t="shared" si="500"/>
        <v>33.31</v>
      </c>
      <c r="L4385" s="47">
        <f t="shared" si="501"/>
        <v>33.31</v>
      </c>
      <c r="M4385" s="47">
        <f t="shared" si="502"/>
        <v>32.75</v>
      </c>
      <c r="N4385" s="47">
        <f t="shared" si="503"/>
        <v>32.909999999999997</v>
      </c>
      <c r="O4385" s="48">
        <f t="shared" ca="1" si="504"/>
        <v>598600</v>
      </c>
    </row>
    <row r="4386" spans="1:15" x14ac:dyDescent="0.25">
      <c r="A4386">
        <v>4371</v>
      </c>
      <c r="B4386" s="84">
        <v>35608</v>
      </c>
      <c r="C4386" s="47">
        <v>51.5</v>
      </c>
      <c r="D4386" s="47">
        <v>51.81</v>
      </c>
      <c r="E4386" s="47">
        <v>50.81</v>
      </c>
      <c r="F4386" s="47">
        <v>51.38</v>
      </c>
      <c r="G4386" s="48">
        <v>335700</v>
      </c>
      <c r="H4386" s="47">
        <v>33.159999999999997</v>
      </c>
      <c r="I4386" s="51">
        <f t="shared" si="498"/>
        <v>0.64538731023744633</v>
      </c>
      <c r="J4386" s="51">
        <f t="shared" ca="1" si="499"/>
        <v>1</v>
      </c>
      <c r="K4386" s="47">
        <f t="shared" si="500"/>
        <v>33.24</v>
      </c>
      <c r="L4386" s="47">
        <f t="shared" si="501"/>
        <v>33.44</v>
      </c>
      <c r="M4386" s="47">
        <f t="shared" si="502"/>
        <v>32.79</v>
      </c>
      <c r="N4386" s="47">
        <f t="shared" si="503"/>
        <v>33.159999999999997</v>
      </c>
      <c r="O4386" s="48">
        <f t="shared" ca="1" si="504"/>
        <v>335700</v>
      </c>
    </row>
    <row r="4387" spans="1:15" x14ac:dyDescent="0.25">
      <c r="A4387">
        <v>4372</v>
      </c>
      <c r="B4387" s="84">
        <v>35607</v>
      </c>
      <c r="C4387" s="47">
        <v>52.06</v>
      </c>
      <c r="D4387" s="47">
        <v>52.06</v>
      </c>
      <c r="E4387" s="47">
        <v>51</v>
      </c>
      <c r="F4387" s="47">
        <v>51.5</v>
      </c>
      <c r="G4387" s="48">
        <v>486200</v>
      </c>
      <c r="H4387" s="47">
        <v>33.24</v>
      </c>
      <c r="I4387" s="51">
        <f t="shared" si="498"/>
        <v>0.64543689320388353</v>
      </c>
      <c r="J4387" s="51">
        <f t="shared" ca="1" si="499"/>
        <v>1</v>
      </c>
      <c r="K4387" s="47">
        <f t="shared" si="500"/>
        <v>33.6</v>
      </c>
      <c r="L4387" s="47">
        <f t="shared" si="501"/>
        <v>33.6</v>
      </c>
      <c r="M4387" s="47">
        <f t="shared" si="502"/>
        <v>32.92</v>
      </c>
      <c r="N4387" s="47">
        <f t="shared" si="503"/>
        <v>33.24</v>
      </c>
      <c r="O4387" s="48">
        <f t="shared" ca="1" si="504"/>
        <v>486200</v>
      </c>
    </row>
    <row r="4388" spans="1:15" x14ac:dyDescent="0.25">
      <c r="A4388">
        <v>4373</v>
      </c>
      <c r="B4388" s="84">
        <v>35606</v>
      </c>
      <c r="C4388" s="47">
        <v>52.94</v>
      </c>
      <c r="D4388" s="47">
        <v>53.12</v>
      </c>
      <c r="E4388" s="47">
        <v>51.88</v>
      </c>
      <c r="F4388" s="47">
        <v>52.06</v>
      </c>
      <c r="G4388" s="48">
        <v>782300</v>
      </c>
      <c r="H4388" s="47">
        <v>33.6</v>
      </c>
      <c r="I4388" s="51">
        <f t="shared" si="498"/>
        <v>0.6454091432961967</v>
      </c>
      <c r="J4388" s="51">
        <f t="shared" ca="1" si="499"/>
        <v>1</v>
      </c>
      <c r="K4388" s="47">
        <f t="shared" si="500"/>
        <v>34.17</v>
      </c>
      <c r="L4388" s="47">
        <f t="shared" si="501"/>
        <v>34.28</v>
      </c>
      <c r="M4388" s="47">
        <f t="shared" si="502"/>
        <v>33.479999999999997</v>
      </c>
      <c r="N4388" s="47">
        <f t="shared" si="503"/>
        <v>33.6</v>
      </c>
      <c r="O4388" s="48">
        <f t="shared" ca="1" si="504"/>
        <v>782300</v>
      </c>
    </row>
    <row r="4389" spans="1:15" x14ac:dyDescent="0.25">
      <c r="A4389">
        <v>4374</v>
      </c>
      <c r="B4389" s="84">
        <v>35605</v>
      </c>
      <c r="C4389" s="47">
        <v>52.75</v>
      </c>
      <c r="D4389" s="47">
        <v>52.94</v>
      </c>
      <c r="E4389" s="47">
        <v>51.81</v>
      </c>
      <c r="F4389" s="47">
        <v>52.56</v>
      </c>
      <c r="G4389" s="48">
        <v>476600</v>
      </c>
      <c r="H4389" s="47">
        <v>33.92</v>
      </c>
      <c r="I4389" s="51">
        <f t="shared" si="498"/>
        <v>0.64535768645357683</v>
      </c>
      <c r="J4389" s="51">
        <f t="shared" ca="1" si="499"/>
        <v>1</v>
      </c>
      <c r="K4389" s="47">
        <f t="shared" si="500"/>
        <v>34.04</v>
      </c>
      <c r="L4389" s="47">
        <f t="shared" si="501"/>
        <v>34.17</v>
      </c>
      <c r="M4389" s="47">
        <f t="shared" si="502"/>
        <v>33.44</v>
      </c>
      <c r="N4389" s="47">
        <f t="shared" si="503"/>
        <v>33.92</v>
      </c>
      <c r="O4389" s="48">
        <f t="shared" ca="1" si="504"/>
        <v>476600</v>
      </c>
    </row>
    <row r="4390" spans="1:15" x14ac:dyDescent="0.25">
      <c r="A4390">
        <v>4375</v>
      </c>
      <c r="B4390" s="84">
        <v>35604</v>
      </c>
      <c r="C4390" s="47">
        <v>53.25</v>
      </c>
      <c r="D4390" s="47">
        <v>53.5</v>
      </c>
      <c r="E4390" s="47">
        <v>52.5</v>
      </c>
      <c r="F4390" s="47">
        <v>52.75</v>
      </c>
      <c r="G4390" s="48">
        <v>556600</v>
      </c>
      <c r="H4390" s="47">
        <v>34.04</v>
      </c>
      <c r="I4390" s="51">
        <f t="shared" si="498"/>
        <v>0.64530805687203785</v>
      </c>
      <c r="J4390" s="51">
        <f t="shared" ca="1" si="499"/>
        <v>1</v>
      </c>
      <c r="K4390" s="47">
        <f t="shared" si="500"/>
        <v>34.36</v>
      </c>
      <c r="L4390" s="47">
        <f t="shared" si="501"/>
        <v>34.520000000000003</v>
      </c>
      <c r="M4390" s="47">
        <f t="shared" si="502"/>
        <v>33.880000000000003</v>
      </c>
      <c r="N4390" s="47">
        <f t="shared" si="503"/>
        <v>34.04</v>
      </c>
      <c r="O4390" s="48">
        <f t="shared" ca="1" si="504"/>
        <v>556600</v>
      </c>
    </row>
    <row r="4391" spans="1:15" x14ac:dyDescent="0.25">
      <c r="A4391">
        <v>4376</v>
      </c>
      <c r="B4391" s="84">
        <v>35601</v>
      </c>
      <c r="C4391" s="47">
        <v>52.88</v>
      </c>
      <c r="D4391" s="47">
        <v>53.88</v>
      </c>
      <c r="E4391" s="47">
        <v>52.75</v>
      </c>
      <c r="F4391" s="47">
        <v>53.75</v>
      </c>
      <c r="G4391" s="48">
        <v>820400</v>
      </c>
      <c r="H4391" s="47">
        <v>34.69</v>
      </c>
      <c r="I4391" s="51">
        <f t="shared" si="498"/>
        <v>0.64539534883720928</v>
      </c>
      <c r="J4391" s="51">
        <f t="shared" ca="1" si="499"/>
        <v>1</v>
      </c>
      <c r="K4391" s="47">
        <f t="shared" si="500"/>
        <v>34.130000000000003</v>
      </c>
      <c r="L4391" s="47">
        <f t="shared" si="501"/>
        <v>34.770000000000003</v>
      </c>
      <c r="M4391" s="47">
        <f t="shared" si="502"/>
        <v>34.04</v>
      </c>
      <c r="N4391" s="47">
        <f t="shared" si="503"/>
        <v>34.69</v>
      </c>
      <c r="O4391" s="48">
        <f t="shared" ca="1" si="504"/>
        <v>820400</v>
      </c>
    </row>
    <row r="4392" spans="1:15" x14ac:dyDescent="0.25">
      <c r="A4392">
        <v>4377</v>
      </c>
      <c r="B4392" s="84">
        <v>35600</v>
      </c>
      <c r="C4392" s="47">
        <v>52.75</v>
      </c>
      <c r="D4392" s="47">
        <v>52.88</v>
      </c>
      <c r="E4392" s="47">
        <v>52.25</v>
      </c>
      <c r="F4392" s="47">
        <v>52.88</v>
      </c>
      <c r="G4392" s="48">
        <v>314500</v>
      </c>
      <c r="H4392" s="47">
        <v>34.119999999999997</v>
      </c>
      <c r="I4392" s="51">
        <f t="shared" si="498"/>
        <v>0.64523449319213311</v>
      </c>
      <c r="J4392" s="51">
        <f t="shared" ca="1" si="499"/>
        <v>1</v>
      </c>
      <c r="K4392" s="47">
        <f t="shared" si="500"/>
        <v>34.04</v>
      </c>
      <c r="L4392" s="47">
        <f t="shared" si="501"/>
        <v>34.119999999999997</v>
      </c>
      <c r="M4392" s="47">
        <f t="shared" si="502"/>
        <v>33.71</v>
      </c>
      <c r="N4392" s="47">
        <f t="shared" si="503"/>
        <v>34.119999999999997</v>
      </c>
      <c r="O4392" s="48">
        <f t="shared" ca="1" si="504"/>
        <v>314500</v>
      </c>
    </row>
    <row r="4393" spans="1:15" x14ac:dyDescent="0.25">
      <c r="A4393">
        <v>4378</v>
      </c>
      <c r="B4393" s="84">
        <v>35599</v>
      </c>
      <c r="C4393" s="47">
        <v>52.38</v>
      </c>
      <c r="D4393" s="47">
        <v>52.62</v>
      </c>
      <c r="E4393" s="47">
        <v>52.12</v>
      </c>
      <c r="F4393" s="47">
        <v>52.62</v>
      </c>
      <c r="G4393" s="48">
        <v>239000</v>
      </c>
      <c r="H4393" s="47">
        <v>33.96</v>
      </c>
      <c r="I4393" s="51">
        <f t="shared" si="498"/>
        <v>0.64538198403648805</v>
      </c>
      <c r="J4393" s="51">
        <f t="shared" ca="1" si="499"/>
        <v>1</v>
      </c>
      <c r="K4393" s="47">
        <f t="shared" si="500"/>
        <v>33.81</v>
      </c>
      <c r="L4393" s="47">
        <f t="shared" si="501"/>
        <v>33.96</v>
      </c>
      <c r="M4393" s="47">
        <f t="shared" si="502"/>
        <v>33.64</v>
      </c>
      <c r="N4393" s="47">
        <f t="shared" si="503"/>
        <v>33.96</v>
      </c>
      <c r="O4393" s="48">
        <f t="shared" ca="1" si="504"/>
        <v>239000</v>
      </c>
    </row>
    <row r="4394" spans="1:15" x14ac:dyDescent="0.25">
      <c r="A4394">
        <v>4379</v>
      </c>
      <c r="B4394" s="84">
        <v>35598</v>
      </c>
      <c r="C4394" s="47">
        <v>52.25</v>
      </c>
      <c r="D4394" s="47">
        <v>52.88</v>
      </c>
      <c r="E4394" s="47">
        <v>51.75</v>
      </c>
      <c r="F4394" s="47">
        <v>52.75</v>
      </c>
      <c r="G4394" s="48">
        <v>429100</v>
      </c>
      <c r="H4394" s="47">
        <v>34.04</v>
      </c>
      <c r="I4394" s="51">
        <f t="shared" si="498"/>
        <v>0.64530805687203785</v>
      </c>
      <c r="J4394" s="51">
        <f t="shared" ca="1" si="499"/>
        <v>1</v>
      </c>
      <c r="K4394" s="47">
        <f t="shared" si="500"/>
        <v>33.72</v>
      </c>
      <c r="L4394" s="47">
        <f t="shared" si="501"/>
        <v>34.119999999999997</v>
      </c>
      <c r="M4394" s="47">
        <f t="shared" si="502"/>
        <v>33.39</v>
      </c>
      <c r="N4394" s="47">
        <f t="shared" si="503"/>
        <v>34.04</v>
      </c>
      <c r="O4394" s="48">
        <f t="shared" ca="1" si="504"/>
        <v>429100</v>
      </c>
    </row>
    <row r="4395" spans="1:15" x14ac:dyDescent="0.25">
      <c r="A4395">
        <v>4380</v>
      </c>
      <c r="B4395" s="84">
        <v>35597</v>
      </c>
      <c r="C4395" s="47">
        <v>53</v>
      </c>
      <c r="D4395" s="47">
        <v>53.38</v>
      </c>
      <c r="E4395" s="47">
        <v>52.38</v>
      </c>
      <c r="F4395" s="47">
        <v>52.62</v>
      </c>
      <c r="G4395" s="48">
        <v>502600</v>
      </c>
      <c r="H4395" s="47">
        <v>33.96</v>
      </c>
      <c r="I4395" s="51">
        <f t="shared" si="498"/>
        <v>0.64538198403648805</v>
      </c>
      <c r="J4395" s="51">
        <f t="shared" ca="1" si="499"/>
        <v>1</v>
      </c>
      <c r="K4395" s="47">
        <f t="shared" si="500"/>
        <v>34.21</v>
      </c>
      <c r="L4395" s="47">
        <f t="shared" si="501"/>
        <v>34.450000000000003</v>
      </c>
      <c r="M4395" s="47">
        <f t="shared" si="502"/>
        <v>33.81</v>
      </c>
      <c r="N4395" s="47">
        <f t="shared" si="503"/>
        <v>33.96</v>
      </c>
      <c r="O4395" s="48">
        <f t="shared" ca="1" si="504"/>
        <v>502600</v>
      </c>
    </row>
    <row r="4396" spans="1:15" x14ac:dyDescent="0.25">
      <c r="A4396">
        <v>4381</v>
      </c>
      <c r="B4396" s="84">
        <v>35594</v>
      </c>
      <c r="C4396" s="47">
        <v>52.38</v>
      </c>
      <c r="D4396" s="47">
        <v>53.25</v>
      </c>
      <c r="E4396" s="47">
        <v>52.12</v>
      </c>
      <c r="F4396" s="47">
        <v>53</v>
      </c>
      <c r="G4396" s="48">
        <v>432000</v>
      </c>
      <c r="H4396" s="47">
        <v>34.200000000000003</v>
      </c>
      <c r="I4396" s="51">
        <f t="shared" si="498"/>
        <v>0.64528301886792461</v>
      </c>
      <c r="J4396" s="51">
        <f t="shared" ca="1" si="499"/>
        <v>1</v>
      </c>
      <c r="K4396" s="47">
        <f t="shared" si="500"/>
        <v>33.799999999999997</v>
      </c>
      <c r="L4396" s="47">
        <f t="shared" si="501"/>
        <v>34.36</v>
      </c>
      <c r="M4396" s="47">
        <f t="shared" si="502"/>
        <v>33.630000000000003</v>
      </c>
      <c r="N4396" s="47">
        <f t="shared" si="503"/>
        <v>34.200000000000003</v>
      </c>
      <c r="O4396" s="48">
        <f t="shared" ca="1" si="504"/>
        <v>432000</v>
      </c>
    </row>
    <row r="4397" spans="1:15" x14ac:dyDescent="0.25">
      <c r="A4397">
        <v>4382</v>
      </c>
      <c r="B4397" s="84">
        <v>35593</v>
      </c>
      <c r="C4397" s="47">
        <v>52.38</v>
      </c>
      <c r="D4397" s="47">
        <v>52.5</v>
      </c>
      <c r="E4397" s="47">
        <v>51.38</v>
      </c>
      <c r="F4397" s="47">
        <v>52</v>
      </c>
      <c r="G4397" s="48">
        <v>639500</v>
      </c>
      <c r="H4397" s="47">
        <v>33.56</v>
      </c>
      <c r="I4397" s="51">
        <f t="shared" si="498"/>
        <v>0.64538461538461545</v>
      </c>
      <c r="J4397" s="51">
        <f t="shared" ca="1" si="499"/>
        <v>1</v>
      </c>
      <c r="K4397" s="47">
        <f t="shared" si="500"/>
        <v>33.81</v>
      </c>
      <c r="L4397" s="47">
        <f t="shared" si="501"/>
        <v>33.880000000000003</v>
      </c>
      <c r="M4397" s="47">
        <f t="shared" si="502"/>
        <v>33.159999999999997</v>
      </c>
      <c r="N4397" s="47">
        <f t="shared" si="503"/>
        <v>33.56</v>
      </c>
      <c r="O4397" s="48">
        <f t="shared" ca="1" si="504"/>
        <v>639500</v>
      </c>
    </row>
    <row r="4398" spans="1:15" x14ac:dyDescent="0.25">
      <c r="A4398">
        <v>4383</v>
      </c>
      <c r="B4398" s="84">
        <v>35592</v>
      </c>
      <c r="C4398" s="47">
        <v>51.88</v>
      </c>
      <c r="D4398" s="47">
        <v>52.25</v>
      </c>
      <c r="E4398" s="47">
        <v>51.75</v>
      </c>
      <c r="F4398" s="47">
        <v>52.12</v>
      </c>
      <c r="G4398" s="48">
        <v>533900</v>
      </c>
      <c r="H4398" s="47">
        <v>33.64</v>
      </c>
      <c r="I4398" s="51">
        <f t="shared" si="498"/>
        <v>0.64543361473522642</v>
      </c>
      <c r="J4398" s="51">
        <f t="shared" ca="1" si="499"/>
        <v>1</v>
      </c>
      <c r="K4398" s="47">
        <f t="shared" si="500"/>
        <v>33.49</v>
      </c>
      <c r="L4398" s="47">
        <f t="shared" si="501"/>
        <v>33.72</v>
      </c>
      <c r="M4398" s="47">
        <f t="shared" si="502"/>
        <v>33.4</v>
      </c>
      <c r="N4398" s="47">
        <f t="shared" si="503"/>
        <v>33.64</v>
      </c>
      <c r="O4398" s="48">
        <f t="shared" ca="1" si="504"/>
        <v>533900</v>
      </c>
    </row>
    <row r="4399" spans="1:15" x14ac:dyDescent="0.25">
      <c r="A4399">
        <v>4384</v>
      </c>
      <c r="B4399" s="84">
        <v>35591</v>
      </c>
      <c r="C4399" s="47">
        <v>50.88</v>
      </c>
      <c r="D4399" s="47">
        <v>52</v>
      </c>
      <c r="E4399" s="47">
        <v>50.5</v>
      </c>
      <c r="F4399" s="47">
        <v>51.88</v>
      </c>
      <c r="G4399" s="48">
        <v>793800</v>
      </c>
      <c r="H4399" s="47">
        <v>33.479999999999997</v>
      </c>
      <c r="I4399" s="51">
        <f t="shared" si="498"/>
        <v>0.64533538936006163</v>
      </c>
      <c r="J4399" s="51">
        <f t="shared" ca="1" si="499"/>
        <v>1</v>
      </c>
      <c r="K4399" s="47">
        <f t="shared" si="500"/>
        <v>32.83</v>
      </c>
      <c r="L4399" s="47">
        <f t="shared" si="501"/>
        <v>33.56</v>
      </c>
      <c r="M4399" s="47">
        <f t="shared" si="502"/>
        <v>32.590000000000003</v>
      </c>
      <c r="N4399" s="47">
        <f t="shared" si="503"/>
        <v>33.479999999999997</v>
      </c>
      <c r="O4399" s="48">
        <f t="shared" ca="1" si="504"/>
        <v>793800</v>
      </c>
    </row>
    <row r="4400" spans="1:15" x14ac:dyDescent="0.25">
      <c r="A4400">
        <v>4385</v>
      </c>
      <c r="B4400" s="84">
        <v>35590</v>
      </c>
      <c r="C4400" s="47">
        <v>50</v>
      </c>
      <c r="D4400" s="47">
        <v>50.75</v>
      </c>
      <c r="E4400" s="47">
        <v>49.62</v>
      </c>
      <c r="F4400" s="47">
        <v>50.5</v>
      </c>
      <c r="G4400" s="48">
        <v>628800</v>
      </c>
      <c r="H4400" s="47">
        <v>32.590000000000003</v>
      </c>
      <c r="I4400" s="51">
        <f t="shared" si="498"/>
        <v>0.64534653465346536</v>
      </c>
      <c r="J4400" s="51">
        <f t="shared" ca="1" si="499"/>
        <v>1</v>
      </c>
      <c r="K4400" s="47">
        <f t="shared" si="500"/>
        <v>32.270000000000003</v>
      </c>
      <c r="L4400" s="47">
        <f t="shared" si="501"/>
        <v>32.75</v>
      </c>
      <c r="M4400" s="47">
        <f t="shared" si="502"/>
        <v>32.020000000000003</v>
      </c>
      <c r="N4400" s="47">
        <f t="shared" si="503"/>
        <v>32.590000000000003</v>
      </c>
      <c r="O4400" s="48">
        <f t="shared" ca="1" si="504"/>
        <v>628800</v>
      </c>
    </row>
    <row r="4401" spans="1:15" x14ac:dyDescent="0.25">
      <c r="A4401">
        <v>4386</v>
      </c>
      <c r="B4401" s="84">
        <v>35587</v>
      </c>
      <c r="C4401" s="47">
        <v>48.88</v>
      </c>
      <c r="D4401" s="47">
        <v>50</v>
      </c>
      <c r="E4401" s="47">
        <v>48.88</v>
      </c>
      <c r="F4401" s="47">
        <v>49.88</v>
      </c>
      <c r="G4401" s="48">
        <v>548600</v>
      </c>
      <c r="H4401" s="47">
        <v>32.19</v>
      </c>
      <c r="I4401" s="51">
        <f t="shared" si="498"/>
        <v>0.64534883720930225</v>
      </c>
      <c r="J4401" s="51">
        <f t="shared" ca="1" si="499"/>
        <v>1</v>
      </c>
      <c r="K4401" s="47">
        <f t="shared" si="500"/>
        <v>31.54</v>
      </c>
      <c r="L4401" s="47">
        <f t="shared" si="501"/>
        <v>32.270000000000003</v>
      </c>
      <c r="M4401" s="47">
        <f t="shared" si="502"/>
        <v>31.54</v>
      </c>
      <c r="N4401" s="47">
        <f t="shared" si="503"/>
        <v>32.19</v>
      </c>
      <c r="O4401" s="48">
        <f t="shared" ca="1" si="504"/>
        <v>548600</v>
      </c>
    </row>
    <row r="4402" spans="1:15" x14ac:dyDescent="0.25">
      <c r="A4402">
        <v>4387</v>
      </c>
      <c r="B4402" s="84">
        <v>35586</v>
      </c>
      <c r="C4402" s="47">
        <v>48.12</v>
      </c>
      <c r="D4402" s="47">
        <v>49</v>
      </c>
      <c r="E4402" s="47">
        <v>48.12</v>
      </c>
      <c r="F4402" s="47">
        <v>48.88</v>
      </c>
      <c r="G4402" s="48">
        <v>372500</v>
      </c>
      <c r="H4402" s="47">
        <v>31.54</v>
      </c>
      <c r="I4402" s="51">
        <f t="shared" si="498"/>
        <v>0.64525368248772497</v>
      </c>
      <c r="J4402" s="51">
        <f t="shared" ca="1" si="499"/>
        <v>1</v>
      </c>
      <c r="K4402" s="47">
        <f t="shared" si="500"/>
        <v>31.05</v>
      </c>
      <c r="L4402" s="47">
        <f t="shared" si="501"/>
        <v>31.62</v>
      </c>
      <c r="M4402" s="47">
        <f t="shared" si="502"/>
        <v>31.05</v>
      </c>
      <c r="N4402" s="47">
        <f t="shared" si="503"/>
        <v>31.54</v>
      </c>
      <c r="O4402" s="48">
        <f t="shared" ca="1" si="504"/>
        <v>372500</v>
      </c>
    </row>
    <row r="4403" spans="1:15" x14ac:dyDescent="0.25">
      <c r="A4403">
        <v>4388</v>
      </c>
      <c r="B4403" s="84">
        <v>35585</v>
      </c>
      <c r="C4403" s="47">
        <v>47.75</v>
      </c>
      <c r="D4403" s="47">
        <v>48.38</v>
      </c>
      <c r="E4403" s="47">
        <v>47.5</v>
      </c>
      <c r="F4403" s="47">
        <v>48.25</v>
      </c>
      <c r="G4403" s="48">
        <v>335400</v>
      </c>
      <c r="H4403" s="47">
        <v>31.14</v>
      </c>
      <c r="I4403" s="51">
        <f t="shared" si="498"/>
        <v>0.64538860103626949</v>
      </c>
      <c r="J4403" s="51">
        <f t="shared" ca="1" si="499"/>
        <v>1</v>
      </c>
      <c r="K4403" s="47">
        <f t="shared" si="500"/>
        <v>30.82</v>
      </c>
      <c r="L4403" s="47">
        <f t="shared" si="501"/>
        <v>31.22</v>
      </c>
      <c r="M4403" s="47">
        <f t="shared" si="502"/>
        <v>30.66</v>
      </c>
      <c r="N4403" s="47">
        <f t="shared" si="503"/>
        <v>31.14</v>
      </c>
      <c r="O4403" s="48">
        <f t="shared" ca="1" si="504"/>
        <v>335400</v>
      </c>
    </row>
    <row r="4404" spans="1:15" x14ac:dyDescent="0.25">
      <c r="A4404">
        <v>4389</v>
      </c>
      <c r="B4404" s="84">
        <v>35584</v>
      </c>
      <c r="C4404" s="47">
        <v>47.12</v>
      </c>
      <c r="D4404" s="47">
        <v>48.38</v>
      </c>
      <c r="E4404" s="47">
        <v>46.88</v>
      </c>
      <c r="F4404" s="47">
        <v>48</v>
      </c>
      <c r="G4404" s="48">
        <v>471100</v>
      </c>
      <c r="H4404" s="47">
        <v>30.98</v>
      </c>
      <c r="I4404" s="51">
        <f t="shared" si="498"/>
        <v>0.64541666666666664</v>
      </c>
      <c r="J4404" s="51">
        <f t="shared" ca="1" si="499"/>
        <v>1</v>
      </c>
      <c r="K4404" s="47">
        <f t="shared" si="500"/>
        <v>30.41</v>
      </c>
      <c r="L4404" s="47">
        <f t="shared" si="501"/>
        <v>31.23</v>
      </c>
      <c r="M4404" s="47">
        <f t="shared" si="502"/>
        <v>30.26</v>
      </c>
      <c r="N4404" s="47">
        <f t="shared" si="503"/>
        <v>30.98</v>
      </c>
      <c r="O4404" s="48">
        <f t="shared" ca="1" si="504"/>
        <v>471100</v>
      </c>
    </row>
    <row r="4405" spans="1:15" x14ac:dyDescent="0.25">
      <c r="A4405">
        <v>4390</v>
      </c>
      <c r="B4405" s="84">
        <v>35583</v>
      </c>
      <c r="C4405" s="47">
        <v>47.88</v>
      </c>
      <c r="D4405" s="47">
        <v>47.88</v>
      </c>
      <c r="E4405" s="47">
        <v>47.38</v>
      </c>
      <c r="F4405" s="47">
        <v>47.38</v>
      </c>
      <c r="G4405" s="48">
        <v>222500</v>
      </c>
      <c r="H4405" s="47">
        <v>30.57</v>
      </c>
      <c r="I4405" s="51">
        <f t="shared" si="498"/>
        <v>0.64520894892359637</v>
      </c>
      <c r="J4405" s="51">
        <f t="shared" ca="1" si="499"/>
        <v>1</v>
      </c>
      <c r="K4405" s="47">
        <f t="shared" si="500"/>
        <v>30.89</v>
      </c>
      <c r="L4405" s="47">
        <f t="shared" si="501"/>
        <v>30.89</v>
      </c>
      <c r="M4405" s="47">
        <f t="shared" si="502"/>
        <v>30.57</v>
      </c>
      <c r="N4405" s="47">
        <f t="shared" si="503"/>
        <v>30.57</v>
      </c>
      <c r="O4405" s="48">
        <f t="shared" ca="1" si="504"/>
        <v>222500</v>
      </c>
    </row>
    <row r="4406" spans="1:15" x14ac:dyDescent="0.25">
      <c r="A4406">
        <v>4391</v>
      </c>
      <c r="B4406" s="84">
        <v>35580</v>
      </c>
      <c r="C4406" s="47">
        <v>47.38</v>
      </c>
      <c r="D4406" s="47">
        <v>47.88</v>
      </c>
      <c r="E4406" s="47">
        <v>47</v>
      </c>
      <c r="F4406" s="47">
        <v>47.75</v>
      </c>
      <c r="G4406" s="48">
        <v>320500</v>
      </c>
      <c r="H4406" s="47">
        <v>30.82</v>
      </c>
      <c r="I4406" s="51">
        <f t="shared" si="498"/>
        <v>0.64544502617801047</v>
      </c>
      <c r="J4406" s="51">
        <f t="shared" ca="1" si="499"/>
        <v>1</v>
      </c>
      <c r="K4406" s="47">
        <f t="shared" si="500"/>
        <v>30.58</v>
      </c>
      <c r="L4406" s="47">
        <f t="shared" si="501"/>
        <v>30.9</v>
      </c>
      <c r="M4406" s="47">
        <f t="shared" si="502"/>
        <v>30.34</v>
      </c>
      <c r="N4406" s="47">
        <f t="shared" si="503"/>
        <v>30.82</v>
      </c>
      <c r="O4406" s="48">
        <f t="shared" ca="1" si="504"/>
        <v>320500</v>
      </c>
    </row>
    <row r="4407" spans="1:15" x14ac:dyDescent="0.25">
      <c r="A4407">
        <v>4392</v>
      </c>
      <c r="B4407" s="84">
        <v>35579</v>
      </c>
      <c r="C4407" s="47">
        <v>47.38</v>
      </c>
      <c r="D4407" s="47">
        <v>47.5</v>
      </c>
      <c r="E4407" s="47">
        <v>46.88</v>
      </c>
      <c r="F4407" s="47">
        <v>47.38</v>
      </c>
      <c r="G4407" s="48">
        <v>289200</v>
      </c>
      <c r="H4407" s="47">
        <v>30.57</v>
      </c>
      <c r="I4407" s="51">
        <f t="shared" si="498"/>
        <v>0.64520894892359637</v>
      </c>
      <c r="J4407" s="51">
        <f t="shared" ca="1" si="499"/>
        <v>1</v>
      </c>
      <c r="K4407" s="47">
        <f t="shared" si="500"/>
        <v>30.57</v>
      </c>
      <c r="L4407" s="47">
        <f t="shared" si="501"/>
        <v>30.65</v>
      </c>
      <c r="M4407" s="47">
        <f t="shared" si="502"/>
        <v>30.25</v>
      </c>
      <c r="N4407" s="47">
        <f t="shared" si="503"/>
        <v>30.57</v>
      </c>
      <c r="O4407" s="48">
        <f t="shared" ca="1" si="504"/>
        <v>289200</v>
      </c>
    </row>
    <row r="4408" spans="1:15" x14ac:dyDescent="0.25">
      <c r="A4408">
        <v>4393</v>
      </c>
      <c r="B4408" s="84">
        <v>35578</v>
      </c>
      <c r="C4408" s="47">
        <v>47.5</v>
      </c>
      <c r="D4408" s="47">
        <v>47.62</v>
      </c>
      <c r="E4408" s="47">
        <v>47</v>
      </c>
      <c r="F4408" s="47">
        <v>47.25</v>
      </c>
      <c r="G4408" s="48">
        <v>238300</v>
      </c>
      <c r="H4408" s="47">
        <v>30.49</v>
      </c>
      <c r="I4408" s="51">
        <f t="shared" si="498"/>
        <v>0.64529100529100525</v>
      </c>
      <c r="J4408" s="51">
        <f t="shared" ca="1" si="499"/>
        <v>1</v>
      </c>
      <c r="K4408" s="47">
        <f t="shared" si="500"/>
        <v>30.65</v>
      </c>
      <c r="L4408" s="47">
        <f t="shared" si="501"/>
        <v>30.73</v>
      </c>
      <c r="M4408" s="47">
        <f t="shared" si="502"/>
        <v>30.33</v>
      </c>
      <c r="N4408" s="47">
        <f t="shared" si="503"/>
        <v>30.49</v>
      </c>
      <c r="O4408" s="48">
        <f t="shared" ca="1" si="504"/>
        <v>238300</v>
      </c>
    </row>
    <row r="4409" spans="1:15" x14ac:dyDescent="0.25">
      <c r="A4409">
        <v>4394</v>
      </c>
      <c r="B4409" s="84">
        <v>35577</v>
      </c>
      <c r="C4409" s="47">
        <v>47.5</v>
      </c>
      <c r="D4409" s="47">
        <v>47.75</v>
      </c>
      <c r="E4409" s="47">
        <v>47</v>
      </c>
      <c r="F4409" s="47">
        <v>47.5</v>
      </c>
      <c r="G4409" s="48">
        <v>421600</v>
      </c>
      <c r="H4409" s="47">
        <v>30.65</v>
      </c>
      <c r="I4409" s="51">
        <f t="shared" si="498"/>
        <v>0.64526315789473676</v>
      </c>
      <c r="J4409" s="51">
        <f t="shared" ca="1" si="499"/>
        <v>1</v>
      </c>
      <c r="K4409" s="47">
        <f t="shared" si="500"/>
        <v>30.65</v>
      </c>
      <c r="L4409" s="47">
        <f t="shared" si="501"/>
        <v>30.81</v>
      </c>
      <c r="M4409" s="47">
        <f t="shared" si="502"/>
        <v>30.33</v>
      </c>
      <c r="N4409" s="47">
        <f t="shared" si="503"/>
        <v>30.65</v>
      </c>
      <c r="O4409" s="48">
        <f t="shared" ca="1" si="504"/>
        <v>421600</v>
      </c>
    </row>
    <row r="4410" spans="1:15" x14ac:dyDescent="0.25">
      <c r="A4410">
        <v>4395</v>
      </c>
      <c r="B4410" s="84">
        <v>35573</v>
      </c>
      <c r="C4410" s="47">
        <v>46.88</v>
      </c>
      <c r="D4410" s="47">
        <v>47.5</v>
      </c>
      <c r="E4410" s="47">
        <v>46.75</v>
      </c>
      <c r="F4410" s="47">
        <v>47.5</v>
      </c>
      <c r="G4410" s="48">
        <v>238200</v>
      </c>
      <c r="H4410" s="47">
        <v>30.65</v>
      </c>
      <c r="I4410" s="51">
        <f t="shared" si="498"/>
        <v>0.64526315789473676</v>
      </c>
      <c r="J4410" s="51">
        <f t="shared" ca="1" si="499"/>
        <v>1</v>
      </c>
      <c r="K4410" s="47">
        <f t="shared" si="500"/>
        <v>30.25</v>
      </c>
      <c r="L4410" s="47">
        <f t="shared" si="501"/>
        <v>30.65</v>
      </c>
      <c r="M4410" s="47">
        <f t="shared" si="502"/>
        <v>30.17</v>
      </c>
      <c r="N4410" s="47">
        <f t="shared" si="503"/>
        <v>30.65</v>
      </c>
      <c r="O4410" s="48">
        <f t="shared" ca="1" si="504"/>
        <v>238200</v>
      </c>
    </row>
    <row r="4411" spans="1:15" x14ac:dyDescent="0.25">
      <c r="A4411">
        <v>4396</v>
      </c>
      <c r="B4411" s="84">
        <v>35572</v>
      </c>
      <c r="C4411" s="47">
        <v>47.12</v>
      </c>
      <c r="D4411" s="47">
        <v>47.12</v>
      </c>
      <c r="E4411" s="47">
        <v>46.62</v>
      </c>
      <c r="F4411" s="47">
        <v>46.75</v>
      </c>
      <c r="G4411" s="48">
        <v>314500</v>
      </c>
      <c r="H4411" s="47">
        <v>30.17</v>
      </c>
      <c r="I4411" s="51">
        <f t="shared" si="498"/>
        <v>0.64534759358288774</v>
      </c>
      <c r="J4411" s="51">
        <f t="shared" ca="1" si="499"/>
        <v>1</v>
      </c>
      <c r="K4411" s="47">
        <f t="shared" si="500"/>
        <v>30.41</v>
      </c>
      <c r="L4411" s="47">
        <f t="shared" si="501"/>
        <v>30.41</v>
      </c>
      <c r="M4411" s="47">
        <f t="shared" si="502"/>
        <v>30.09</v>
      </c>
      <c r="N4411" s="47">
        <f t="shared" si="503"/>
        <v>30.17</v>
      </c>
      <c r="O4411" s="48">
        <f t="shared" ca="1" si="504"/>
        <v>314500</v>
      </c>
    </row>
    <row r="4412" spans="1:15" x14ac:dyDescent="0.25">
      <c r="A4412">
        <v>4397</v>
      </c>
      <c r="B4412" s="84">
        <v>35571</v>
      </c>
      <c r="C4412" s="47">
        <v>47.12</v>
      </c>
      <c r="D4412" s="47">
        <v>47.38</v>
      </c>
      <c r="E4412" s="47">
        <v>46.88</v>
      </c>
      <c r="F4412" s="47">
        <v>47.12</v>
      </c>
      <c r="G4412" s="48">
        <v>536600</v>
      </c>
      <c r="H4412" s="47">
        <v>30.41</v>
      </c>
      <c r="I4412" s="51">
        <f t="shared" si="498"/>
        <v>0.64537351443123947</v>
      </c>
      <c r="J4412" s="51">
        <f t="shared" ca="1" si="499"/>
        <v>1</v>
      </c>
      <c r="K4412" s="47">
        <f t="shared" si="500"/>
        <v>30.41</v>
      </c>
      <c r="L4412" s="47">
        <f t="shared" si="501"/>
        <v>30.58</v>
      </c>
      <c r="M4412" s="47">
        <f t="shared" si="502"/>
        <v>30.26</v>
      </c>
      <c r="N4412" s="47">
        <f t="shared" si="503"/>
        <v>30.41</v>
      </c>
      <c r="O4412" s="48">
        <f t="shared" ca="1" si="504"/>
        <v>536600</v>
      </c>
    </row>
    <row r="4413" spans="1:15" x14ac:dyDescent="0.25">
      <c r="A4413">
        <v>4398</v>
      </c>
      <c r="B4413" s="84">
        <v>35570</v>
      </c>
      <c r="C4413" s="47">
        <v>46.25</v>
      </c>
      <c r="D4413" s="47">
        <v>47.5</v>
      </c>
      <c r="E4413" s="47">
        <v>46.06</v>
      </c>
      <c r="F4413" s="47">
        <v>47.12</v>
      </c>
      <c r="G4413" s="48">
        <v>593700</v>
      </c>
      <c r="H4413" s="47">
        <v>30.41</v>
      </c>
      <c r="I4413" s="51">
        <f t="shared" si="498"/>
        <v>0.64537351443123947</v>
      </c>
      <c r="J4413" s="51">
        <f t="shared" ca="1" si="499"/>
        <v>1</v>
      </c>
      <c r="K4413" s="47">
        <f t="shared" si="500"/>
        <v>29.85</v>
      </c>
      <c r="L4413" s="47">
        <f t="shared" si="501"/>
        <v>30.66</v>
      </c>
      <c r="M4413" s="47">
        <f t="shared" si="502"/>
        <v>29.73</v>
      </c>
      <c r="N4413" s="47">
        <f t="shared" si="503"/>
        <v>30.41</v>
      </c>
      <c r="O4413" s="48">
        <f t="shared" ca="1" si="504"/>
        <v>593700</v>
      </c>
    </row>
    <row r="4414" spans="1:15" x14ac:dyDescent="0.25">
      <c r="A4414">
        <v>4399</v>
      </c>
      <c r="B4414" s="84">
        <v>35569</v>
      </c>
      <c r="C4414" s="47">
        <v>46.5</v>
      </c>
      <c r="D4414" s="47">
        <v>46.5</v>
      </c>
      <c r="E4414" s="47">
        <v>45.88</v>
      </c>
      <c r="F4414" s="47">
        <v>46</v>
      </c>
      <c r="G4414" s="48">
        <v>317300</v>
      </c>
      <c r="H4414" s="47">
        <v>29.69</v>
      </c>
      <c r="I4414" s="51">
        <f t="shared" si="498"/>
        <v>0.64543478260869569</v>
      </c>
      <c r="J4414" s="51">
        <f t="shared" ca="1" si="499"/>
        <v>1</v>
      </c>
      <c r="K4414" s="47">
        <f t="shared" si="500"/>
        <v>30.01</v>
      </c>
      <c r="L4414" s="47">
        <f t="shared" si="501"/>
        <v>30.01</v>
      </c>
      <c r="M4414" s="47">
        <f t="shared" si="502"/>
        <v>29.61</v>
      </c>
      <c r="N4414" s="47">
        <f t="shared" si="503"/>
        <v>29.69</v>
      </c>
      <c r="O4414" s="48">
        <f t="shared" ca="1" si="504"/>
        <v>317300</v>
      </c>
    </row>
    <row r="4415" spans="1:15" x14ac:dyDescent="0.25">
      <c r="A4415">
        <v>4400</v>
      </c>
      <c r="B4415" s="84">
        <v>35566</v>
      </c>
      <c r="C4415" s="47">
        <v>46.88</v>
      </c>
      <c r="D4415" s="47">
        <v>47.12</v>
      </c>
      <c r="E4415" s="47">
        <v>46.25</v>
      </c>
      <c r="F4415" s="47">
        <v>46.38</v>
      </c>
      <c r="G4415" s="48">
        <v>409100</v>
      </c>
      <c r="H4415" s="47">
        <v>29.93</v>
      </c>
      <c r="I4415" s="51">
        <f t="shared" si="498"/>
        <v>0.64532125916343253</v>
      </c>
      <c r="J4415" s="51">
        <f t="shared" ca="1" si="499"/>
        <v>1</v>
      </c>
      <c r="K4415" s="47">
        <f t="shared" si="500"/>
        <v>30.25</v>
      </c>
      <c r="L4415" s="47">
        <f t="shared" si="501"/>
        <v>30.41</v>
      </c>
      <c r="M4415" s="47">
        <f t="shared" si="502"/>
        <v>29.85</v>
      </c>
      <c r="N4415" s="47">
        <f t="shared" si="503"/>
        <v>29.93</v>
      </c>
      <c r="O4415" s="48">
        <f t="shared" ca="1" si="504"/>
        <v>409100</v>
      </c>
    </row>
    <row r="4416" spans="1:15" x14ac:dyDescent="0.25">
      <c r="A4416">
        <v>4401</v>
      </c>
      <c r="B4416" s="84">
        <v>35565</v>
      </c>
      <c r="C4416" s="47">
        <v>46.5</v>
      </c>
      <c r="D4416" s="47">
        <v>47</v>
      </c>
      <c r="E4416" s="47">
        <v>46.25</v>
      </c>
      <c r="F4416" s="47">
        <v>46.88</v>
      </c>
      <c r="G4416" s="48">
        <v>325300</v>
      </c>
      <c r="H4416" s="47">
        <v>30.25</v>
      </c>
      <c r="I4416" s="51">
        <f t="shared" si="498"/>
        <v>0.64526450511945388</v>
      </c>
      <c r="J4416" s="51">
        <f t="shared" ca="1" si="499"/>
        <v>1</v>
      </c>
      <c r="K4416" s="47">
        <f t="shared" si="500"/>
        <v>30</v>
      </c>
      <c r="L4416" s="47">
        <f t="shared" si="501"/>
        <v>30.33</v>
      </c>
      <c r="M4416" s="47">
        <f t="shared" si="502"/>
        <v>29.84</v>
      </c>
      <c r="N4416" s="47">
        <f t="shared" si="503"/>
        <v>30.25</v>
      </c>
      <c r="O4416" s="48">
        <f t="shared" ca="1" si="504"/>
        <v>325300</v>
      </c>
    </row>
    <row r="4417" spans="1:15" x14ac:dyDescent="0.25">
      <c r="A4417">
        <v>4402</v>
      </c>
      <c r="B4417" s="84">
        <v>35564</v>
      </c>
      <c r="C4417" s="47">
        <v>47.38</v>
      </c>
      <c r="D4417" s="47">
        <v>47.38</v>
      </c>
      <c r="E4417" s="47">
        <v>46.88</v>
      </c>
      <c r="F4417" s="47">
        <v>47</v>
      </c>
      <c r="G4417" s="48">
        <v>288600</v>
      </c>
      <c r="H4417" s="47">
        <v>30.33</v>
      </c>
      <c r="I4417" s="51">
        <f t="shared" si="498"/>
        <v>0.64531914893617015</v>
      </c>
      <c r="J4417" s="51">
        <f t="shared" ca="1" si="499"/>
        <v>1</v>
      </c>
      <c r="K4417" s="47">
        <f t="shared" si="500"/>
        <v>30.58</v>
      </c>
      <c r="L4417" s="47">
        <f t="shared" si="501"/>
        <v>30.58</v>
      </c>
      <c r="M4417" s="47">
        <f t="shared" si="502"/>
        <v>30.25</v>
      </c>
      <c r="N4417" s="47">
        <f t="shared" si="503"/>
        <v>30.33</v>
      </c>
      <c r="O4417" s="48">
        <f t="shared" ca="1" si="504"/>
        <v>288600</v>
      </c>
    </row>
    <row r="4418" spans="1:15" x14ac:dyDescent="0.25">
      <c r="A4418">
        <v>4403</v>
      </c>
      <c r="B4418" s="84">
        <v>35563</v>
      </c>
      <c r="C4418" s="47">
        <v>47.5</v>
      </c>
      <c r="D4418" s="47">
        <v>47.5</v>
      </c>
      <c r="E4418" s="47">
        <v>46.75</v>
      </c>
      <c r="F4418" s="47">
        <v>47</v>
      </c>
      <c r="G4418" s="48">
        <v>548700</v>
      </c>
      <c r="H4418" s="47">
        <v>30.33</v>
      </c>
      <c r="I4418" s="51">
        <f t="shared" si="498"/>
        <v>0.64531914893617015</v>
      </c>
      <c r="J4418" s="51">
        <f t="shared" ca="1" si="499"/>
        <v>1</v>
      </c>
      <c r="K4418" s="47">
        <f t="shared" si="500"/>
        <v>30.65</v>
      </c>
      <c r="L4418" s="47">
        <f t="shared" si="501"/>
        <v>30.65</v>
      </c>
      <c r="M4418" s="47">
        <f t="shared" si="502"/>
        <v>30.17</v>
      </c>
      <c r="N4418" s="47">
        <f t="shared" si="503"/>
        <v>30.33</v>
      </c>
      <c r="O4418" s="48">
        <f t="shared" ca="1" si="504"/>
        <v>548700</v>
      </c>
    </row>
    <row r="4419" spans="1:15" x14ac:dyDescent="0.25">
      <c r="A4419">
        <v>4404</v>
      </c>
      <c r="B4419" s="84">
        <v>35562</v>
      </c>
      <c r="C4419" s="47">
        <v>46.62</v>
      </c>
      <c r="D4419" s="47">
        <v>47.5</v>
      </c>
      <c r="E4419" s="47">
        <v>46</v>
      </c>
      <c r="F4419" s="47">
        <v>47.38</v>
      </c>
      <c r="G4419" s="48">
        <v>556100</v>
      </c>
      <c r="H4419" s="47">
        <v>30.57</v>
      </c>
      <c r="I4419" s="51">
        <f t="shared" si="498"/>
        <v>0.64520894892359637</v>
      </c>
      <c r="J4419" s="51">
        <f t="shared" ca="1" si="499"/>
        <v>1</v>
      </c>
      <c r="K4419" s="47">
        <f t="shared" si="500"/>
        <v>30.08</v>
      </c>
      <c r="L4419" s="47">
        <f t="shared" si="501"/>
        <v>30.65</v>
      </c>
      <c r="M4419" s="47">
        <f t="shared" si="502"/>
        <v>29.68</v>
      </c>
      <c r="N4419" s="47">
        <f t="shared" si="503"/>
        <v>30.57</v>
      </c>
      <c r="O4419" s="48">
        <f t="shared" ca="1" si="504"/>
        <v>556100</v>
      </c>
    </row>
    <row r="4420" spans="1:15" x14ac:dyDescent="0.25">
      <c r="A4420">
        <v>4405</v>
      </c>
      <c r="B4420" s="84">
        <v>35559</v>
      </c>
      <c r="C4420" s="47">
        <v>47.5</v>
      </c>
      <c r="D4420" s="47">
        <v>47.5</v>
      </c>
      <c r="E4420" s="47">
        <v>46.25</v>
      </c>
      <c r="F4420" s="47">
        <v>46.5</v>
      </c>
      <c r="G4420" s="48">
        <v>437900</v>
      </c>
      <c r="H4420" s="47">
        <v>30.01</v>
      </c>
      <c r="I4420" s="51">
        <f t="shared" si="498"/>
        <v>0.64537634408602151</v>
      </c>
      <c r="J4420" s="51">
        <f t="shared" ca="1" si="499"/>
        <v>1</v>
      </c>
      <c r="K4420" s="47">
        <f t="shared" si="500"/>
        <v>30.66</v>
      </c>
      <c r="L4420" s="47">
        <f t="shared" si="501"/>
        <v>30.66</v>
      </c>
      <c r="M4420" s="47">
        <f t="shared" si="502"/>
        <v>29.85</v>
      </c>
      <c r="N4420" s="47">
        <f t="shared" si="503"/>
        <v>30.01</v>
      </c>
      <c r="O4420" s="48">
        <f t="shared" ca="1" si="504"/>
        <v>437900</v>
      </c>
    </row>
    <row r="4421" spans="1:15" x14ac:dyDescent="0.25">
      <c r="A4421">
        <v>4406</v>
      </c>
      <c r="B4421" s="84">
        <v>35558</v>
      </c>
      <c r="C4421" s="47">
        <v>46.62</v>
      </c>
      <c r="D4421" s="47">
        <v>47.38</v>
      </c>
      <c r="E4421" s="47">
        <v>46.5</v>
      </c>
      <c r="F4421" s="47">
        <v>47.12</v>
      </c>
      <c r="G4421" s="48">
        <v>509200</v>
      </c>
      <c r="H4421" s="47">
        <v>30.41</v>
      </c>
      <c r="I4421" s="51">
        <f t="shared" si="498"/>
        <v>0.64537351443123947</v>
      </c>
      <c r="J4421" s="51">
        <f t="shared" ca="1" si="499"/>
        <v>1</v>
      </c>
      <c r="K4421" s="47">
        <f t="shared" si="500"/>
        <v>30.09</v>
      </c>
      <c r="L4421" s="47">
        <f t="shared" si="501"/>
        <v>30.58</v>
      </c>
      <c r="M4421" s="47">
        <f t="shared" si="502"/>
        <v>30.01</v>
      </c>
      <c r="N4421" s="47">
        <f t="shared" si="503"/>
        <v>30.41</v>
      </c>
      <c r="O4421" s="48">
        <f t="shared" ca="1" si="504"/>
        <v>509200</v>
      </c>
    </row>
    <row r="4422" spans="1:15" x14ac:dyDescent="0.25">
      <c r="A4422">
        <v>4407</v>
      </c>
      <c r="B4422" s="84">
        <v>35557</v>
      </c>
      <c r="C4422" s="47">
        <v>47</v>
      </c>
      <c r="D4422" s="47">
        <v>47.25</v>
      </c>
      <c r="E4422" s="47">
        <v>46.38</v>
      </c>
      <c r="F4422" s="47">
        <v>46.38</v>
      </c>
      <c r="G4422" s="48">
        <v>599100</v>
      </c>
      <c r="H4422" s="47">
        <v>29.93</v>
      </c>
      <c r="I4422" s="51">
        <f t="shared" si="498"/>
        <v>0.64532125916343253</v>
      </c>
      <c r="J4422" s="51">
        <f t="shared" ca="1" si="499"/>
        <v>1</v>
      </c>
      <c r="K4422" s="47">
        <f t="shared" si="500"/>
        <v>30.33</v>
      </c>
      <c r="L4422" s="47">
        <f t="shared" si="501"/>
        <v>30.49</v>
      </c>
      <c r="M4422" s="47">
        <f t="shared" si="502"/>
        <v>29.93</v>
      </c>
      <c r="N4422" s="47">
        <f t="shared" si="503"/>
        <v>29.93</v>
      </c>
      <c r="O4422" s="48">
        <f t="shared" ca="1" si="504"/>
        <v>599100</v>
      </c>
    </row>
    <row r="4423" spans="1:15" x14ac:dyDescent="0.25">
      <c r="A4423">
        <v>4408</v>
      </c>
      <c r="B4423" s="84">
        <v>35556</v>
      </c>
      <c r="C4423" s="47">
        <v>47.25</v>
      </c>
      <c r="D4423" s="47">
        <v>47.38</v>
      </c>
      <c r="E4423" s="47">
        <v>46.38</v>
      </c>
      <c r="F4423" s="47">
        <v>47</v>
      </c>
      <c r="G4423" s="48">
        <v>565000</v>
      </c>
      <c r="H4423" s="47">
        <v>30.33</v>
      </c>
      <c r="I4423" s="51">
        <f t="shared" si="498"/>
        <v>0.64531914893617015</v>
      </c>
      <c r="J4423" s="51">
        <f t="shared" ca="1" si="499"/>
        <v>1</v>
      </c>
      <c r="K4423" s="47">
        <f t="shared" si="500"/>
        <v>30.49</v>
      </c>
      <c r="L4423" s="47">
        <f t="shared" si="501"/>
        <v>30.58</v>
      </c>
      <c r="M4423" s="47">
        <f t="shared" si="502"/>
        <v>29.93</v>
      </c>
      <c r="N4423" s="47">
        <f t="shared" si="503"/>
        <v>30.33</v>
      </c>
      <c r="O4423" s="48">
        <f t="shared" ca="1" si="504"/>
        <v>565000</v>
      </c>
    </row>
    <row r="4424" spans="1:15" x14ac:dyDescent="0.25">
      <c r="A4424">
        <v>4409</v>
      </c>
      <c r="B4424" s="84">
        <v>35555</v>
      </c>
      <c r="C4424" s="47">
        <v>46</v>
      </c>
      <c r="D4424" s="47">
        <v>47.5</v>
      </c>
      <c r="E4424" s="47">
        <v>45.88</v>
      </c>
      <c r="F4424" s="47">
        <v>47.12</v>
      </c>
      <c r="G4424" s="48">
        <v>952900</v>
      </c>
      <c r="H4424" s="47">
        <v>30.41</v>
      </c>
      <c r="I4424" s="51">
        <f t="shared" si="498"/>
        <v>0.64537351443123947</v>
      </c>
      <c r="J4424" s="51">
        <f t="shared" ca="1" si="499"/>
        <v>1</v>
      </c>
      <c r="K4424" s="47">
        <f t="shared" si="500"/>
        <v>29.69</v>
      </c>
      <c r="L4424" s="47">
        <f t="shared" si="501"/>
        <v>30.66</v>
      </c>
      <c r="M4424" s="47">
        <f t="shared" si="502"/>
        <v>29.61</v>
      </c>
      <c r="N4424" s="47">
        <f t="shared" si="503"/>
        <v>30.41</v>
      </c>
      <c r="O4424" s="48">
        <f t="shared" ca="1" si="504"/>
        <v>952900</v>
      </c>
    </row>
    <row r="4425" spans="1:15" x14ac:dyDescent="0.25">
      <c r="A4425">
        <v>4410</v>
      </c>
      <c r="B4425" s="84">
        <v>35552</v>
      </c>
      <c r="C4425" s="47">
        <v>45.62</v>
      </c>
      <c r="D4425" s="47">
        <v>46.38</v>
      </c>
      <c r="E4425" s="47">
        <v>45.5</v>
      </c>
      <c r="F4425" s="47">
        <v>46</v>
      </c>
      <c r="G4425" s="48">
        <v>642800</v>
      </c>
      <c r="H4425" s="47">
        <v>29.69</v>
      </c>
      <c r="I4425" s="51">
        <f t="shared" si="498"/>
        <v>0.64543478260869569</v>
      </c>
      <c r="J4425" s="51">
        <f t="shared" ca="1" si="499"/>
        <v>1</v>
      </c>
      <c r="K4425" s="47">
        <f t="shared" si="500"/>
        <v>29.44</v>
      </c>
      <c r="L4425" s="47">
        <f t="shared" si="501"/>
        <v>29.94</v>
      </c>
      <c r="M4425" s="47">
        <f t="shared" si="502"/>
        <v>29.37</v>
      </c>
      <c r="N4425" s="47">
        <f t="shared" si="503"/>
        <v>29.69</v>
      </c>
      <c r="O4425" s="48">
        <f t="shared" ca="1" si="504"/>
        <v>642800</v>
      </c>
    </row>
    <row r="4426" spans="1:15" x14ac:dyDescent="0.25">
      <c r="A4426">
        <v>4411</v>
      </c>
      <c r="B4426" s="84">
        <v>35551</v>
      </c>
      <c r="C4426" s="47">
        <v>43.88</v>
      </c>
      <c r="D4426" s="47">
        <v>45.38</v>
      </c>
      <c r="E4426" s="47">
        <v>43.75</v>
      </c>
      <c r="F4426" s="47">
        <v>45.25</v>
      </c>
      <c r="G4426" s="48">
        <v>844800</v>
      </c>
      <c r="H4426" s="47">
        <v>29.2</v>
      </c>
      <c r="I4426" s="51">
        <f t="shared" si="498"/>
        <v>0.64530386740331491</v>
      </c>
      <c r="J4426" s="51">
        <f t="shared" ca="1" si="499"/>
        <v>1</v>
      </c>
      <c r="K4426" s="47">
        <f t="shared" si="500"/>
        <v>28.32</v>
      </c>
      <c r="L4426" s="47">
        <f t="shared" si="501"/>
        <v>29.28</v>
      </c>
      <c r="M4426" s="47">
        <f t="shared" si="502"/>
        <v>28.23</v>
      </c>
      <c r="N4426" s="47">
        <f t="shared" si="503"/>
        <v>29.2</v>
      </c>
      <c r="O4426" s="48">
        <f t="shared" ca="1" si="504"/>
        <v>844800</v>
      </c>
    </row>
    <row r="4427" spans="1:15" x14ac:dyDescent="0.25">
      <c r="A4427">
        <v>4412</v>
      </c>
      <c r="B4427" s="84">
        <v>35550</v>
      </c>
      <c r="C4427" s="47">
        <v>43.5</v>
      </c>
      <c r="D4427" s="47">
        <v>44.12</v>
      </c>
      <c r="E4427" s="47">
        <v>43.38</v>
      </c>
      <c r="F4427" s="47">
        <v>43.75</v>
      </c>
      <c r="G4427" s="48">
        <v>705500</v>
      </c>
      <c r="H4427" s="47">
        <v>28.23</v>
      </c>
      <c r="I4427" s="51">
        <f t="shared" si="498"/>
        <v>0.64525714285714286</v>
      </c>
      <c r="J4427" s="51">
        <f t="shared" ca="1" si="499"/>
        <v>1</v>
      </c>
      <c r="K4427" s="47">
        <f t="shared" si="500"/>
        <v>28.07</v>
      </c>
      <c r="L4427" s="47">
        <f t="shared" si="501"/>
        <v>28.47</v>
      </c>
      <c r="M4427" s="47">
        <f t="shared" si="502"/>
        <v>27.99</v>
      </c>
      <c r="N4427" s="47">
        <f t="shared" si="503"/>
        <v>28.23</v>
      </c>
      <c r="O4427" s="48">
        <f t="shared" ca="1" si="504"/>
        <v>705500</v>
      </c>
    </row>
    <row r="4428" spans="1:15" x14ac:dyDescent="0.25">
      <c r="A4428">
        <v>4413</v>
      </c>
      <c r="B4428" s="84">
        <v>35549</v>
      </c>
      <c r="C4428" s="47">
        <v>43.25</v>
      </c>
      <c r="D4428" s="47">
        <v>43.38</v>
      </c>
      <c r="E4428" s="47">
        <v>42.88</v>
      </c>
      <c r="F4428" s="47">
        <v>43.25</v>
      </c>
      <c r="G4428" s="48">
        <v>458600</v>
      </c>
      <c r="H4428" s="47">
        <v>27.91</v>
      </c>
      <c r="I4428" s="51">
        <f t="shared" si="498"/>
        <v>0.64531791907514446</v>
      </c>
      <c r="J4428" s="51">
        <f t="shared" ca="1" si="499"/>
        <v>1</v>
      </c>
      <c r="K4428" s="47">
        <f t="shared" si="500"/>
        <v>27.91</v>
      </c>
      <c r="L4428" s="47">
        <f t="shared" si="501"/>
        <v>27.99</v>
      </c>
      <c r="M4428" s="47">
        <f t="shared" si="502"/>
        <v>27.67</v>
      </c>
      <c r="N4428" s="47">
        <f t="shared" si="503"/>
        <v>27.91</v>
      </c>
      <c r="O4428" s="48">
        <f t="shared" ca="1" si="504"/>
        <v>458600</v>
      </c>
    </row>
    <row r="4429" spans="1:15" x14ac:dyDescent="0.25">
      <c r="A4429">
        <v>4414</v>
      </c>
      <c r="B4429" s="84">
        <v>35548</v>
      </c>
      <c r="C4429" s="47">
        <v>42.38</v>
      </c>
      <c r="D4429" s="47">
        <v>43.12</v>
      </c>
      <c r="E4429" s="47">
        <v>41.75</v>
      </c>
      <c r="F4429" s="47">
        <v>42.88</v>
      </c>
      <c r="G4429" s="48">
        <v>489900</v>
      </c>
      <c r="H4429" s="47">
        <v>27.67</v>
      </c>
      <c r="I4429" s="51">
        <f t="shared" si="498"/>
        <v>0.64528917910447758</v>
      </c>
      <c r="J4429" s="51">
        <f t="shared" ca="1" si="499"/>
        <v>1</v>
      </c>
      <c r="K4429" s="47">
        <f t="shared" si="500"/>
        <v>27.35</v>
      </c>
      <c r="L4429" s="47">
        <f t="shared" si="501"/>
        <v>27.82</v>
      </c>
      <c r="M4429" s="47">
        <f t="shared" si="502"/>
        <v>26.94</v>
      </c>
      <c r="N4429" s="47">
        <f t="shared" si="503"/>
        <v>27.67</v>
      </c>
      <c r="O4429" s="48">
        <f t="shared" ca="1" si="504"/>
        <v>489900</v>
      </c>
    </row>
    <row r="4430" spans="1:15" x14ac:dyDescent="0.25">
      <c r="A4430">
        <v>4415</v>
      </c>
      <c r="B4430" s="84">
        <v>35545</v>
      </c>
      <c r="C4430" s="47">
        <v>42.5</v>
      </c>
      <c r="D4430" s="47">
        <v>43.12</v>
      </c>
      <c r="E4430" s="47">
        <v>42.5</v>
      </c>
      <c r="F4430" s="47">
        <v>43</v>
      </c>
      <c r="G4430" s="48">
        <v>379500</v>
      </c>
      <c r="H4430" s="47">
        <v>27.75</v>
      </c>
      <c r="I4430" s="51">
        <f t="shared" si="498"/>
        <v>0.64534883720930236</v>
      </c>
      <c r="J4430" s="51">
        <f t="shared" ca="1" si="499"/>
        <v>1</v>
      </c>
      <c r="K4430" s="47">
        <f t="shared" si="500"/>
        <v>27.43</v>
      </c>
      <c r="L4430" s="47">
        <f t="shared" si="501"/>
        <v>27.83</v>
      </c>
      <c r="M4430" s="47">
        <f t="shared" si="502"/>
        <v>27.43</v>
      </c>
      <c r="N4430" s="47">
        <f t="shared" si="503"/>
        <v>27.75</v>
      </c>
      <c r="O4430" s="48">
        <f t="shared" ca="1" si="504"/>
        <v>379500</v>
      </c>
    </row>
    <row r="4431" spans="1:15" x14ac:dyDescent="0.25">
      <c r="A4431">
        <v>4416</v>
      </c>
      <c r="B4431" s="84">
        <v>35544</v>
      </c>
      <c r="C4431" s="47">
        <v>43.88</v>
      </c>
      <c r="D4431" s="47">
        <v>43.88</v>
      </c>
      <c r="E4431" s="47">
        <v>42.5</v>
      </c>
      <c r="F4431" s="47">
        <v>42.75</v>
      </c>
      <c r="G4431" s="48">
        <v>618800</v>
      </c>
      <c r="H4431" s="47">
        <v>27.59</v>
      </c>
      <c r="I4431" s="51">
        <f t="shared" si="498"/>
        <v>0.64538011695906428</v>
      </c>
      <c r="J4431" s="51">
        <f t="shared" ca="1" si="499"/>
        <v>1</v>
      </c>
      <c r="K4431" s="47">
        <f t="shared" si="500"/>
        <v>28.32</v>
      </c>
      <c r="L4431" s="47">
        <f t="shared" si="501"/>
        <v>28.32</v>
      </c>
      <c r="M4431" s="47">
        <f t="shared" si="502"/>
        <v>27.43</v>
      </c>
      <c r="N4431" s="47">
        <f t="shared" si="503"/>
        <v>27.59</v>
      </c>
      <c r="O4431" s="48">
        <f t="shared" ca="1" si="504"/>
        <v>618800</v>
      </c>
    </row>
    <row r="4432" spans="1:15" x14ac:dyDescent="0.25">
      <c r="A4432">
        <v>4417</v>
      </c>
      <c r="B4432" s="84">
        <v>35543</v>
      </c>
      <c r="C4432" s="47">
        <v>43.75</v>
      </c>
      <c r="D4432" s="47">
        <v>44.25</v>
      </c>
      <c r="E4432" s="47">
        <v>43.62</v>
      </c>
      <c r="F4432" s="47">
        <v>44</v>
      </c>
      <c r="G4432" s="48">
        <v>591200</v>
      </c>
      <c r="H4432" s="47">
        <v>28.4</v>
      </c>
      <c r="I4432" s="51">
        <f t="shared" si="498"/>
        <v>0.64545454545454539</v>
      </c>
      <c r="J4432" s="51">
        <f t="shared" ca="1" si="499"/>
        <v>1</v>
      </c>
      <c r="K4432" s="47">
        <f t="shared" si="500"/>
        <v>28.24</v>
      </c>
      <c r="L4432" s="47">
        <f t="shared" si="501"/>
        <v>28.56</v>
      </c>
      <c r="M4432" s="47">
        <f t="shared" si="502"/>
        <v>28.15</v>
      </c>
      <c r="N4432" s="47">
        <f t="shared" si="503"/>
        <v>28.4</v>
      </c>
      <c r="O4432" s="48">
        <f t="shared" ca="1" si="504"/>
        <v>591200</v>
      </c>
    </row>
    <row r="4433" spans="1:15" x14ac:dyDescent="0.25">
      <c r="A4433">
        <v>4418</v>
      </c>
      <c r="B4433" s="84">
        <v>35542</v>
      </c>
      <c r="C4433" s="47">
        <v>44.38</v>
      </c>
      <c r="D4433" s="47">
        <v>44.38</v>
      </c>
      <c r="E4433" s="47">
        <v>43.12</v>
      </c>
      <c r="F4433" s="47">
        <v>43.5</v>
      </c>
      <c r="G4433" s="48">
        <v>501500</v>
      </c>
      <c r="H4433" s="47">
        <v>28.07</v>
      </c>
      <c r="I4433" s="51">
        <f t="shared" ref="I4433:I4496" si="505">H4433/F4433</f>
        <v>0.64528735632183909</v>
      </c>
      <c r="J4433" s="51">
        <f t="shared" ref="J4433:J4496" ca="1" si="506">INDEX(OFFSET($T$15,0,0,$S$13+1,1),MATCH(B4433,OFFSET($Q$15,0,0,$S$13+1,1),-1))</f>
        <v>1</v>
      </c>
      <c r="K4433" s="47">
        <f t="shared" ref="K4433:K4496" si="507">ROUND($I4433*C4433,2)</f>
        <v>28.64</v>
      </c>
      <c r="L4433" s="47">
        <f t="shared" ref="L4433:L4496" si="508">ROUND($I4433*D4433,2)</f>
        <v>28.64</v>
      </c>
      <c r="M4433" s="47">
        <f t="shared" ref="M4433:M4496" si="509">ROUND($I4433*E4433,2)</f>
        <v>27.82</v>
      </c>
      <c r="N4433" s="47">
        <f t="shared" ref="N4433:N4496" si="510">ROUND($I4433*F4433,2)</f>
        <v>28.07</v>
      </c>
      <c r="O4433" s="48">
        <f t="shared" ref="O4433:O4496" ca="1" si="511">G4433*J4433</f>
        <v>501500</v>
      </c>
    </row>
    <row r="4434" spans="1:15" x14ac:dyDescent="0.25">
      <c r="A4434">
        <v>4419</v>
      </c>
      <c r="B4434" s="84">
        <v>35541</v>
      </c>
      <c r="C4434" s="47">
        <v>44.38</v>
      </c>
      <c r="D4434" s="47">
        <v>44.88</v>
      </c>
      <c r="E4434" s="47">
        <v>43.75</v>
      </c>
      <c r="F4434" s="47">
        <v>44.38</v>
      </c>
      <c r="G4434" s="48">
        <v>417900</v>
      </c>
      <c r="H4434" s="47">
        <v>28.64</v>
      </c>
      <c r="I4434" s="51">
        <f t="shared" si="505"/>
        <v>0.64533573681838663</v>
      </c>
      <c r="J4434" s="51">
        <f t="shared" ca="1" si="506"/>
        <v>1</v>
      </c>
      <c r="K4434" s="47">
        <f t="shared" si="507"/>
        <v>28.64</v>
      </c>
      <c r="L4434" s="47">
        <f t="shared" si="508"/>
        <v>28.96</v>
      </c>
      <c r="M4434" s="47">
        <f t="shared" si="509"/>
        <v>28.23</v>
      </c>
      <c r="N4434" s="47">
        <f t="shared" si="510"/>
        <v>28.64</v>
      </c>
      <c r="O4434" s="48">
        <f t="shared" ca="1" si="511"/>
        <v>417900</v>
      </c>
    </row>
    <row r="4435" spans="1:15" x14ac:dyDescent="0.25">
      <c r="A4435">
        <v>4420</v>
      </c>
      <c r="B4435" s="84">
        <v>35538</v>
      </c>
      <c r="C4435" s="47">
        <v>43.75</v>
      </c>
      <c r="D4435" s="47">
        <v>44.62</v>
      </c>
      <c r="E4435" s="47">
        <v>43.38</v>
      </c>
      <c r="F4435" s="47">
        <v>44.38</v>
      </c>
      <c r="G4435" s="48">
        <v>448000</v>
      </c>
      <c r="H4435" s="47">
        <v>28.64</v>
      </c>
      <c r="I4435" s="51">
        <f t="shared" si="505"/>
        <v>0.64533573681838663</v>
      </c>
      <c r="J4435" s="51">
        <f t="shared" ca="1" si="506"/>
        <v>1</v>
      </c>
      <c r="K4435" s="47">
        <f t="shared" si="507"/>
        <v>28.23</v>
      </c>
      <c r="L4435" s="47">
        <f t="shared" si="508"/>
        <v>28.79</v>
      </c>
      <c r="M4435" s="47">
        <f t="shared" si="509"/>
        <v>27.99</v>
      </c>
      <c r="N4435" s="47">
        <f t="shared" si="510"/>
        <v>28.64</v>
      </c>
      <c r="O4435" s="48">
        <f t="shared" ca="1" si="511"/>
        <v>448000</v>
      </c>
    </row>
    <row r="4436" spans="1:15" x14ac:dyDescent="0.25">
      <c r="A4436">
        <v>4421</v>
      </c>
      <c r="B4436" s="84">
        <v>35537</v>
      </c>
      <c r="C4436" s="47">
        <v>44.5</v>
      </c>
      <c r="D4436" s="47">
        <v>44.5</v>
      </c>
      <c r="E4436" s="47">
        <v>43.5</v>
      </c>
      <c r="F4436" s="47">
        <v>43.75</v>
      </c>
      <c r="G4436" s="48">
        <v>409300</v>
      </c>
      <c r="H4436" s="47">
        <v>28.23</v>
      </c>
      <c r="I4436" s="51">
        <f t="shared" si="505"/>
        <v>0.64525714285714286</v>
      </c>
      <c r="J4436" s="51">
        <f t="shared" ca="1" si="506"/>
        <v>1</v>
      </c>
      <c r="K4436" s="47">
        <f t="shared" si="507"/>
        <v>28.71</v>
      </c>
      <c r="L4436" s="47">
        <f t="shared" si="508"/>
        <v>28.71</v>
      </c>
      <c r="M4436" s="47">
        <f t="shared" si="509"/>
        <v>28.07</v>
      </c>
      <c r="N4436" s="47">
        <f t="shared" si="510"/>
        <v>28.23</v>
      </c>
      <c r="O4436" s="48">
        <f t="shared" ca="1" si="511"/>
        <v>409300</v>
      </c>
    </row>
    <row r="4437" spans="1:15" x14ac:dyDescent="0.25">
      <c r="A4437">
        <v>4422</v>
      </c>
      <c r="B4437" s="84">
        <v>35536</v>
      </c>
      <c r="C4437" s="47">
        <v>44</v>
      </c>
      <c r="D4437" s="47">
        <v>44.75</v>
      </c>
      <c r="E4437" s="47">
        <v>44</v>
      </c>
      <c r="F4437" s="47">
        <v>44.5</v>
      </c>
      <c r="G4437" s="48">
        <v>379100</v>
      </c>
      <c r="H4437" s="47">
        <v>28.72</v>
      </c>
      <c r="I4437" s="51">
        <f t="shared" si="505"/>
        <v>0.64539325842696627</v>
      </c>
      <c r="J4437" s="51">
        <f t="shared" ca="1" si="506"/>
        <v>1</v>
      </c>
      <c r="K4437" s="47">
        <f t="shared" si="507"/>
        <v>28.4</v>
      </c>
      <c r="L4437" s="47">
        <f t="shared" si="508"/>
        <v>28.88</v>
      </c>
      <c r="M4437" s="47">
        <f t="shared" si="509"/>
        <v>28.4</v>
      </c>
      <c r="N4437" s="47">
        <f t="shared" si="510"/>
        <v>28.72</v>
      </c>
      <c r="O4437" s="48">
        <f t="shared" ca="1" si="511"/>
        <v>379100</v>
      </c>
    </row>
    <row r="4438" spans="1:15" x14ac:dyDescent="0.25">
      <c r="A4438">
        <v>4423</v>
      </c>
      <c r="B4438" s="84">
        <v>35535</v>
      </c>
      <c r="C4438" s="47">
        <v>43.75</v>
      </c>
      <c r="D4438" s="47">
        <v>44.38</v>
      </c>
      <c r="E4438" s="47">
        <v>43.25</v>
      </c>
      <c r="F4438" s="47">
        <v>44.12</v>
      </c>
      <c r="G4438" s="48">
        <v>439400</v>
      </c>
      <c r="H4438" s="47">
        <v>28.48</v>
      </c>
      <c r="I4438" s="51">
        <f t="shared" si="505"/>
        <v>0.6455122393472349</v>
      </c>
      <c r="J4438" s="51">
        <f t="shared" ca="1" si="506"/>
        <v>1</v>
      </c>
      <c r="K4438" s="47">
        <f t="shared" si="507"/>
        <v>28.24</v>
      </c>
      <c r="L4438" s="47">
        <f t="shared" si="508"/>
        <v>28.65</v>
      </c>
      <c r="M4438" s="47">
        <f t="shared" si="509"/>
        <v>27.92</v>
      </c>
      <c r="N4438" s="47">
        <f t="shared" si="510"/>
        <v>28.48</v>
      </c>
      <c r="O4438" s="48">
        <f t="shared" ca="1" si="511"/>
        <v>439400</v>
      </c>
    </row>
    <row r="4439" spans="1:15" x14ac:dyDescent="0.25">
      <c r="A4439">
        <v>4424</v>
      </c>
      <c r="B4439" s="84">
        <v>35534</v>
      </c>
      <c r="C4439" s="47">
        <v>43</v>
      </c>
      <c r="D4439" s="47">
        <v>43.25</v>
      </c>
      <c r="E4439" s="47">
        <v>42.25</v>
      </c>
      <c r="F4439" s="47">
        <v>43.12</v>
      </c>
      <c r="G4439" s="48">
        <v>686300</v>
      </c>
      <c r="H4439" s="47">
        <v>27.83</v>
      </c>
      <c r="I4439" s="51">
        <f t="shared" si="505"/>
        <v>0.64540816326530615</v>
      </c>
      <c r="J4439" s="51">
        <f t="shared" ca="1" si="506"/>
        <v>1</v>
      </c>
      <c r="K4439" s="47">
        <f t="shared" si="507"/>
        <v>27.75</v>
      </c>
      <c r="L4439" s="47">
        <f t="shared" si="508"/>
        <v>27.91</v>
      </c>
      <c r="M4439" s="47">
        <f t="shared" si="509"/>
        <v>27.27</v>
      </c>
      <c r="N4439" s="47">
        <f t="shared" si="510"/>
        <v>27.83</v>
      </c>
      <c r="O4439" s="48">
        <f t="shared" ca="1" si="511"/>
        <v>686300</v>
      </c>
    </row>
    <row r="4440" spans="1:15" x14ac:dyDescent="0.25">
      <c r="A4440">
        <v>4425</v>
      </c>
      <c r="B4440" s="84">
        <v>35531</v>
      </c>
      <c r="C4440" s="47">
        <v>44.62</v>
      </c>
      <c r="D4440" s="47">
        <v>44.62</v>
      </c>
      <c r="E4440" s="47">
        <v>43.25</v>
      </c>
      <c r="F4440" s="47">
        <v>43.38</v>
      </c>
      <c r="G4440" s="48">
        <v>411100</v>
      </c>
      <c r="H4440" s="47">
        <v>27.99</v>
      </c>
      <c r="I4440" s="51">
        <f t="shared" si="505"/>
        <v>0.64522821576763478</v>
      </c>
      <c r="J4440" s="51">
        <f t="shared" ca="1" si="506"/>
        <v>1</v>
      </c>
      <c r="K4440" s="47">
        <f t="shared" si="507"/>
        <v>28.79</v>
      </c>
      <c r="L4440" s="47">
        <f t="shared" si="508"/>
        <v>28.79</v>
      </c>
      <c r="M4440" s="47">
        <f t="shared" si="509"/>
        <v>27.91</v>
      </c>
      <c r="N4440" s="47">
        <f t="shared" si="510"/>
        <v>27.99</v>
      </c>
      <c r="O4440" s="48">
        <f t="shared" ca="1" si="511"/>
        <v>411100</v>
      </c>
    </row>
    <row r="4441" spans="1:15" x14ac:dyDescent="0.25">
      <c r="A4441">
        <v>4426</v>
      </c>
      <c r="B4441" s="84">
        <v>35530</v>
      </c>
      <c r="C4441" s="47">
        <v>44.12</v>
      </c>
      <c r="D4441" s="47">
        <v>45.62</v>
      </c>
      <c r="E4441" s="47">
        <v>44.12</v>
      </c>
      <c r="F4441" s="47">
        <v>44.88</v>
      </c>
      <c r="G4441" s="48">
        <v>685000</v>
      </c>
      <c r="H4441" s="47">
        <v>28.96</v>
      </c>
      <c r="I4441" s="51">
        <f t="shared" si="505"/>
        <v>0.64527629233511585</v>
      </c>
      <c r="J4441" s="51">
        <f t="shared" ca="1" si="506"/>
        <v>1</v>
      </c>
      <c r="K4441" s="47">
        <f t="shared" si="507"/>
        <v>28.47</v>
      </c>
      <c r="L4441" s="47">
        <f t="shared" si="508"/>
        <v>29.44</v>
      </c>
      <c r="M4441" s="47">
        <f t="shared" si="509"/>
        <v>28.47</v>
      </c>
      <c r="N4441" s="47">
        <f t="shared" si="510"/>
        <v>28.96</v>
      </c>
      <c r="O4441" s="48">
        <f t="shared" ca="1" si="511"/>
        <v>685000</v>
      </c>
    </row>
    <row r="4442" spans="1:15" x14ac:dyDescent="0.25">
      <c r="A4442">
        <v>4427</v>
      </c>
      <c r="B4442" s="84">
        <v>35529</v>
      </c>
      <c r="C4442" s="47">
        <v>44.75</v>
      </c>
      <c r="D4442" s="47">
        <v>44.75</v>
      </c>
      <c r="E4442" s="47">
        <v>43.62</v>
      </c>
      <c r="F4442" s="47">
        <v>44.12</v>
      </c>
      <c r="G4442" s="48">
        <v>575800</v>
      </c>
      <c r="H4442" s="47">
        <v>28.48</v>
      </c>
      <c r="I4442" s="51">
        <f t="shared" si="505"/>
        <v>0.6455122393472349</v>
      </c>
      <c r="J4442" s="51">
        <f t="shared" ca="1" si="506"/>
        <v>1</v>
      </c>
      <c r="K4442" s="47">
        <f t="shared" si="507"/>
        <v>28.89</v>
      </c>
      <c r="L4442" s="47">
        <f t="shared" si="508"/>
        <v>28.89</v>
      </c>
      <c r="M4442" s="47">
        <f t="shared" si="509"/>
        <v>28.16</v>
      </c>
      <c r="N4442" s="47">
        <f t="shared" si="510"/>
        <v>28.48</v>
      </c>
      <c r="O4442" s="48">
        <f t="shared" ca="1" si="511"/>
        <v>575800</v>
      </c>
    </row>
    <row r="4443" spans="1:15" x14ac:dyDescent="0.25">
      <c r="A4443">
        <v>4428</v>
      </c>
      <c r="B4443" s="84">
        <v>35528</v>
      </c>
      <c r="C4443" s="47">
        <v>45.5</v>
      </c>
      <c r="D4443" s="47">
        <v>45.5</v>
      </c>
      <c r="E4443" s="47">
        <v>44.25</v>
      </c>
      <c r="F4443" s="47">
        <v>44.38</v>
      </c>
      <c r="G4443" s="48">
        <v>399100</v>
      </c>
      <c r="H4443" s="47">
        <v>28.64</v>
      </c>
      <c r="I4443" s="51">
        <f t="shared" si="505"/>
        <v>0.64533573681838663</v>
      </c>
      <c r="J4443" s="51">
        <f t="shared" ca="1" si="506"/>
        <v>1</v>
      </c>
      <c r="K4443" s="47">
        <f t="shared" si="507"/>
        <v>29.36</v>
      </c>
      <c r="L4443" s="47">
        <f t="shared" si="508"/>
        <v>29.36</v>
      </c>
      <c r="M4443" s="47">
        <f t="shared" si="509"/>
        <v>28.56</v>
      </c>
      <c r="N4443" s="47">
        <f t="shared" si="510"/>
        <v>28.64</v>
      </c>
      <c r="O4443" s="48">
        <f t="shared" ca="1" si="511"/>
        <v>399100</v>
      </c>
    </row>
    <row r="4444" spans="1:15" x14ac:dyDescent="0.25">
      <c r="A4444">
        <v>4429</v>
      </c>
      <c r="B4444" s="84">
        <v>35527</v>
      </c>
      <c r="C4444" s="47">
        <v>44.88</v>
      </c>
      <c r="D4444" s="47">
        <v>45.62</v>
      </c>
      <c r="E4444" s="47">
        <v>44.62</v>
      </c>
      <c r="F4444" s="47">
        <v>45.38</v>
      </c>
      <c r="G4444" s="48">
        <v>475500</v>
      </c>
      <c r="H4444" s="47">
        <v>29.28</v>
      </c>
      <c r="I4444" s="51">
        <f t="shared" si="505"/>
        <v>0.64521815777875713</v>
      </c>
      <c r="J4444" s="51">
        <f t="shared" ca="1" si="506"/>
        <v>1</v>
      </c>
      <c r="K4444" s="47">
        <f t="shared" si="507"/>
        <v>28.96</v>
      </c>
      <c r="L4444" s="47">
        <f t="shared" si="508"/>
        <v>29.43</v>
      </c>
      <c r="M4444" s="47">
        <f t="shared" si="509"/>
        <v>28.79</v>
      </c>
      <c r="N4444" s="47">
        <f t="shared" si="510"/>
        <v>29.28</v>
      </c>
      <c r="O4444" s="48">
        <f t="shared" ca="1" si="511"/>
        <v>475500</v>
      </c>
    </row>
    <row r="4445" spans="1:15" x14ac:dyDescent="0.25">
      <c r="A4445">
        <v>4430</v>
      </c>
      <c r="B4445" s="84">
        <v>35524</v>
      </c>
      <c r="C4445" s="47">
        <v>43.25</v>
      </c>
      <c r="D4445" s="47">
        <v>44.88</v>
      </c>
      <c r="E4445" s="47">
        <v>43.25</v>
      </c>
      <c r="F4445" s="47">
        <v>44.5</v>
      </c>
      <c r="G4445" s="48">
        <v>696200</v>
      </c>
      <c r="H4445" s="47">
        <v>28.72</v>
      </c>
      <c r="I4445" s="51">
        <f t="shared" si="505"/>
        <v>0.64539325842696627</v>
      </c>
      <c r="J4445" s="51">
        <f t="shared" ca="1" si="506"/>
        <v>1</v>
      </c>
      <c r="K4445" s="47">
        <f t="shared" si="507"/>
        <v>27.91</v>
      </c>
      <c r="L4445" s="47">
        <f t="shared" si="508"/>
        <v>28.97</v>
      </c>
      <c r="M4445" s="47">
        <f t="shared" si="509"/>
        <v>27.91</v>
      </c>
      <c r="N4445" s="47">
        <f t="shared" si="510"/>
        <v>28.72</v>
      </c>
      <c r="O4445" s="48">
        <f t="shared" ca="1" si="511"/>
        <v>696200</v>
      </c>
    </row>
    <row r="4446" spans="1:15" x14ac:dyDescent="0.25">
      <c r="A4446">
        <v>4431</v>
      </c>
      <c r="B4446" s="84">
        <v>35523</v>
      </c>
      <c r="C4446" s="47">
        <v>45.25</v>
      </c>
      <c r="D4446" s="47">
        <v>45.75</v>
      </c>
      <c r="E4446" s="47">
        <v>43.5</v>
      </c>
      <c r="F4446" s="47">
        <v>43.62</v>
      </c>
      <c r="G4446" s="48">
        <v>907800</v>
      </c>
      <c r="H4446" s="47">
        <v>28.15</v>
      </c>
      <c r="I4446" s="51">
        <f t="shared" si="505"/>
        <v>0.64534617148097206</v>
      </c>
      <c r="J4446" s="51">
        <f t="shared" ca="1" si="506"/>
        <v>1</v>
      </c>
      <c r="K4446" s="47">
        <f t="shared" si="507"/>
        <v>29.2</v>
      </c>
      <c r="L4446" s="47">
        <f t="shared" si="508"/>
        <v>29.52</v>
      </c>
      <c r="M4446" s="47">
        <f t="shared" si="509"/>
        <v>28.07</v>
      </c>
      <c r="N4446" s="47">
        <f t="shared" si="510"/>
        <v>28.15</v>
      </c>
      <c r="O4446" s="48">
        <f t="shared" ca="1" si="511"/>
        <v>907800</v>
      </c>
    </row>
    <row r="4447" spans="1:15" x14ac:dyDescent="0.25">
      <c r="A4447">
        <v>4432</v>
      </c>
      <c r="B4447" s="84">
        <v>35522</v>
      </c>
      <c r="C4447" s="47">
        <v>44.12</v>
      </c>
      <c r="D4447" s="47">
        <v>45.75</v>
      </c>
      <c r="E4447" s="47">
        <v>43.75</v>
      </c>
      <c r="F4447" s="47">
        <v>45.62</v>
      </c>
      <c r="G4447" s="48">
        <v>789500</v>
      </c>
      <c r="H4447" s="47">
        <v>29.32</v>
      </c>
      <c r="I4447" s="51">
        <f t="shared" si="505"/>
        <v>0.64270056992547131</v>
      </c>
      <c r="J4447" s="51">
        <f t="shared" ca="1" si="506"/>
        <v>1</v>
      </c>
      <c r="K4447" s="47">
        <f t="shared" si="507"/>
        <v>28.36</v>
      </c>
      <c r="L4447" s="47">
        <f t="shared" si="508"/>
        <v>29.4</v>
      </c>
      <c r="M4447" s="47">
        <f t="shared" si="509"/>
        <v>28.12</v>
      </c>
      <c r="N4447" s="47">
        <f t="shared" si="510"/>
        <v>29.32</v>
      </c>
      <c r="O4447" s="48">
        <f t="shared" ca="1" si="511"/>
        <v>789500</v>
      </c>
    </row>
    <row r="4448" spans="1:15" x14ac:dyDescent="0.25">
      <c r="A4448">
        <v>4433</v>
      </c>
      <c r="B4448" s="84">
        <v>35521</v>
      </c>
      <c r="C4448" s="47">
        <v>45</v>
      </c>
      <c r="D4448" s="47">
        <v>45.12</v>
      </c>
      <c r="E4448" s="47">
        <v>43.38</v>
      </c>
      <c r="F4448" s="47">
        <v>44.25</v>
      </c>
      <c r="G4448" s="48">
        <v>1035300</v>
      </c>
      <c r="H4448" s="47">
        <v>28.43</v>
      </c>
      <c r="I4448" s="51">
        <f t="shared" si="505"/>
        <v>0.64248587570621474</v>
      </c>
      <c r="J4448" s="51">
        <f t="shared" ca="1" si="506"/>
        <v>1</v>
      </c>
      <c r="K4448" s="47">
        <f t="shared" si="507"/>
        <v>28.91</v>
      </c>
      <c r="L4448" s="47">
        <f t="shared" si="508"/>
        <v>28.99</v>
      </c>
      <c r="M4448" s="47">
        <f t="shared" si="509"/>
        <v>27.87</v>
      </c>
      <c r="N4448" s="47">
        <f t="shared" si="510"/>
        <v>28.43</v>
      </c>
      <c r="O4448" s="48">
        <f t="shared" ca="1" si="511"/>
        <v>1035300</v>
      </c>
    </row>
    <row r="4449" spans="1:15" x14ac:dyDescent="0.25">
      <c r="A4449">
        <v>4434</v>
      </c>
      <c r="B4449" s="84">
        <v>35520</v>
      </c>
      <c r="C4449" s="47">
        <v>44.88</v>
      </c>
      <c r="D4449" s="47">
        <v>45.75</v>
      </c>
      <c r="E4449" s="47">
        <v>44.75</v>
      </c>
      <c r="F4449" s="47">
        <v>45.12</v>
      </c>
      <c r="G4449" s="48">
        <v>611100</v>
      </c>
      <c r="H4449" s="47">
        <v>28.99</v>
      </c>
      <c r="I4449" s="51">
        <f t="shared" si="505"/>
        <v>0.64250886524822692</v>
      </c>
      <c r="J4449" s="51">
        <f t="shared" ca="1" si="506"/>
        <v>1</v>
      </c>
      <c r="K4449" s="47">
        <f t="shared" si="507"/>
        <v>28.84</v>
      </c>
      <c r="L4449" s="47">
        <f t="shared" si="508"/>
        <v>29.39</v>
      </c>
      <c r="M4449" s="47">
        <f t="shared" si="509"/>
        <v>28.75</v>
      </c>
      <c r="N4449" s="47">
        <f t="shared" si="510"/>
        <v>28.99</v>
      </c>
      <c r="O4449" s="48">
        <f t="shared" ca="1" si="511"/>
        <v>611100</v>
      </c>
    </row>
    <row r="4450" spans="1:15" x14ac:dyDescent="0.25">
      <c r="A4450">
        <v>4435</v>
      </c>
      <c r="B4450" s="84">
        <v>35516</v>
      </c>
      <c r="C4450" s="47">
        <v>46.88</v>
      </c>
      <c r="D4450" s="47">
        <v>46.88</v>
      </c>
      <c r="E4450" s="47">
        <v>45.25</v>
      </c>
      <c r="F4450" s="47">
        <v>45.25</v>
      </c>
      <c r="G4450" s="48">
        <v>491000</v>
      </c>
      <c r="H4450" s="47">
        <v>29.07</v>
      </c>
      <c r="I4450" s="51">
        <f t="shared" si="505"/>
        <v>0.64243093922651939</v>
      </c>
      <c r="J4450" s="51">
        <f t="shared" ca="1" si="506"/>
        <v>1</v>
      </c>
      <c r="K4450" s="47">
        <f t="shared" si="507"/>
        <v>30.12</v>
      </c>
      <c r="L4450" s="47">
        <f t="shared" si="508"/>
        <v>30.12</v>
      </c>
      <c r="M4450" s="47">
        <f t="shared" si="509"/>
        <v>29.07</v>
      </c>
      <c r="N4450" s="47">
        <f t="shared" si="510"/>
        <v>29.07</v>
      </c>
      <c r="O4450" s="48">
        <f t="shared" ca="1" si="511"/>
        <v>491000</v>
      </c>
    </row>
    <row r="4451" spans="1:15" x14ac:dyDescent="0.25">
      <c r="A4451">
        <v>4436</v>
      </c>
      <c r="B4451" s="84">
        <v>35515</v>
      </c>
      <c r="C4451" s="47">
        <v>46.25</v>
      </c>
      <c r="D4451" s="47">
        <v>47</v>
      </c>
      <c r="E4451" s="47">
        <v>46</v>
      </c>
      <c r="F4451" s="47">
        <v>46.75</v>
      </c>
      <c r="G4451" s="48">
        <v>501700</v>
      </c>
      <c r="H4451" s="47">
        <v>30.04</v>
      </c>
      <c r="I4451" s="51">
        <f t="shared" si="505"/>
        <v>0.64256684491978611</v>
      </c>
      <c r="J4451" s="51">
        <f t="shared" ca="1" si="506"/>
        <v>1</v>
      </c>
      <c r="K4451" s="47">
        <f t="shared" si="507"/>
        <v>29.72</v>
      </c>
      <c r="L4451" s="47">
        <f t="shared" si="508"/>
        <v>30.2</v>
      </c>
      <c r="M4451" s="47">
        <f t="shared" si="509"/>
        <v>29.56</v>
      </c>
      <c r="N4451" s="47">
        <f t="shared" si="510"/>
        <v>30.04</v>
      </c>
      <c r="O4451" s="48">
        <f t="shared" ca="1" si="511"/>
        <v>501700</v>
      </c>
    </row>
    <row r="4452" spans="1:15" x14ac:dyDescent="0.25">
      <c r="A4452">
        <v>4437</v>
      </c>
      <c r="B4452" s="84">
        <v>35514</v>
      </c>
      <c r="C4452" s="47">
        <v>47.88</v>
      </c>
      <c r="D4452" s="47">
        <v>47.88</v>
      </c>
      <c r="E4452" s="47">
        <v>46.12</v>
      </c>
      <c r="F4452" s="47">
        <v>46.25</v>
      </c>
      <c r="G4452" s="48">
        <v>529700</v>
      </c>
      <c r="H4452" s="47">
        <v>29.72</v>
      </c>
      <c r="I4452" s="51">
        <f t="shared" si="505"/>
        <v>0.64259459459459456</v>
      </c>
      <c r="J4452" s="51">
        <f t="shared" ca="1" si="506"/>
        <v>1</v>
      </c>
      <c r="K4452" s="47">
        <f t="shared" si="507"/>
        <v>30.77</v>
      </c>
      <c r="L4452" s="47">
        <f t="shared" si="508"/>
        <v>30.77</v>
      </c>
      <c r="M4452" s="47">
        <f t="shared" si="509"/>
        <v>29.64</v>
      </c>
      <c r="N4452" s="47">
        <f t="shared" si="510"/>
        <v>29.72</v>
      </c>
      <c r="O4452" s="48">
        <f t="shared" ca="1" si="511"/>
        <v>529700</v>
      </c>
    </row>
    <row r="4453" spans="1:15" x14ac:dyDescent="0.25">
      <c r="A4453">
        <v>4438</v>
      </c>
      <c r="B4453" s="84">
        <v>35513</v>
      </c>
      <c r="C4453" s="47">
        <v>46.88</v>
      </c>
      <c r="D4453" s="47">
        <v>48.12</v>
      </c>
      <c r="E4453" s="47">
        <v>46.75</v>
      </c>
      <c r="F4453" s="47">
        <v>48</v>
      </c>
      <c r="G4453" s="48">
        <v>605900</v>
      </c>
      <c r="H4453" s="47">
        <v>30.84</v>
      </c>
      <c r="I4453" s="51">
        <f t="shared" si="505"/>
        <v>0.64249999999999996</v>
      </c>
      <c r="J4453" s="51">
        <f t="shared" ca="1" si="506"/>
        <v>1</v>
      </c>
      <c r="K4453" s="47">
        <f t="shared" si="507"/>
        <v>30.12</v>
      </c>
      <c r="L4453" s="47">
        <f t="shared" si="508"/>
        <v>30.92</v>
      </c>
      <c r="M4453" s="47">
        <f t="shared" si="509"/>
        <v>30.04</v>
      </c>
      <c r="N4453" s="47">
        <f t="shared" si="510"/>
        <v>30.84</v>
      </c>
      <c r="O4453" s="48">
        <f t="shared" ca="1" si="511"/>
        <v>605900</v>
      </c>
    </row>
    <row r="4454" spans="1:15" x14ac:dyDescent="0.25">
      <c r="A4454">
        <v>4439</v>
      </c>
      <c r="B4454" s="84">
        <v>35510</v>
      </c>
      <c r="C4454" s="47">
        <v>47.62</v>
      </c>
      <c r="D4454" s="47">
        <v>47.62</v>
      </c>
      <c r="E4454" s="47">
        <v>46.25</v>
      </c>
      <c r="F4454" s="47">
        <v>46.5</v>
      </c>
      <c r="G4454" s="48">
        <v>810100</v>
      </c>
      <c r="H4454" s="47">
        <v>29.88</v>
      </c>
      <c r="I4454" s="51">
        <f t="shared" si="505"/>
        <v>0.64258064516129032</v>
      </c>
      <c r="J4454" s="51">
        <f t="shared" ca="1" si="506"/>
        <v>1</v>
      </c>
      <c r="K4454" s="47">
        <f t="shared" si="507"/>
        <v>30.6</v>
      </c>
      <c r="L4454" s="47">
        <f t="shared" si="508"/>
        <v>30.6</v>
      </c>
      <c r="M4454" s="47">
        <f t="shared" si="509"/>
        <v>29.72</v>
      </c>
      <c r="N4454" s="47">
        <f t="shared" si="510"/>
        <v>29.88</v>
      </c>
      <c r="O4454" s="48">
        <f t="shared" ca="1" si="511"/>
        <v>810100</v>
      </c>
    </row>
    <row r="4455" spans="1:15" x14ac:dyDescent="0.25">
      <c r="A4455">
        <v>4440</v>
      </c>
      <c r="B4455" s="84">
        <v>35509</v>
      </c>
      <c r="C4455" s="47">
        <v>47.25</v>
      </c>
      <c r="D4455" s="47">
        <v>47.25</v>
      </c>
      <c r="E4455" s="47">
        <v>46.25</v>
      </c>
      <c r="F4455" s="47">
        <v>47.12</v>
      </c>
      <c r="G4455" s="48">
        <v>703000</v>
      </c>
      <c r="H4455" s="47">
        <v>30.28</v>
      </c>
      <c r="I4455" s="51">
        <f t="shared" si="505"/>
        <v>0.64261460101867574</v>
      </c>
      <c r="J4455" s="51">
        <f t="shared" ca="1" si="506"/>
        <v>1</v>
      </c>
      <c r="K4455" s="47">
        <f t="shared" si="507"/>
        <v>30.36</v>
      </c>
      <c r="L4455" s="47">
        <f t="shared" si="508"/>
        <v>30.36</v>
      </c>
      <c r="M4455" s="47">
        <f t="shared" si="509"/>
        <v>29.72</v>
      </c>
      <c r="N4455" s="47">
        <f t="shared" si="510"/>
        <v>30.28</v>
      </c>
      <c r="O4455" s="48">
        <f t="shared" ca="1" si="511"/>
        <v>703000</v>
      </c>
    </row>
    <row r="4456" spans="1:15" x14ac:dyDescent="0.25">
      <c r="A4456">
        <v>4441</v>
      </c>
      <c r="B4456" s="84">
        <v>35508</v>
      </c>
      <c r="C4456" s="47">
        <v>46.75</v>
      </c>
      <c r="D4456" s="47">
        <v>47.5</v>
      </c>
      <c r="E4456" s="47">
        <v>46.38</v>
      </c>
      <c r="F4456" s="47">
        <v>47.38</v>
      </c>
      <c r="G4456" s="48">
        <v>542200</v>
      </c>
      <c r="H4456" s="47">
        <v>30.44</v>
      </c>
      <c r="I4456" s="51">
        <f t="shared" si="505"/>
        <v>0.6424651751794006</v>
      </c>
      <c r="J4456" s="51">
        <f t="shared" ca="1" si="506"/>
        <v>1</v>
      </c>
      <c r="K4456" s="47">
        <f t="shared" si="507"/>
        <v>30.04</v>
      </c>
      <c r="L4456" s="47">
        <f t="shared" si="508"/>
        <v>30.52</v>
      </c>
      <c r="M4456" s="47">
        <f t="shared" si="509"/>
        <v>29.8</v>
      </c>
      <c r="N4456" s="47">
        <f t="shared" si="510"/>
        <v>30.44</v>
      </c>
      <c r="O4456" s="48">
        <f t="shared" ca="1" si="511"/>
        <v>542200</v>
      </c>
    </row>
    <row r="4457" spans="1:15" x14ac:dyDescent="0.25">
      <c r="A4457">
        <v>4442</v>
      </c>
      <c r="B4457" s="84">
        <v>35507</v>
      </c>
      <c r="C4457" s="47">
        <v>48.38</v>
      </c>
      <c r="D4457" s="47">
        <v>48.75</v>
      </c>
      <c r="E4457" s="47">
        <v>46.88</v>
      </c>
      <c r="F4457" s="47">
        <v>46.88</v>
      </c>
      <c r="G4457" s="48">
        <v>447500</v>
      </c>
      <c r="H4457" s="47">
        <v>30.12</v>
      </c>
      <c r="I4457" s="51">
        <f t="shared" si="505"/>
        <v>0.64249146757679176</v>
      </c>
      <c r="J4457" s="51">
        <f t="shared" ca="1" si="506"/>
        <v>1</v>
      </c>
      <c r="K4457" s="47">
        <f t="shared" si="507"/>
        <v>31.08</v>
      </c>
      <c r="L4457" s="47">
        <f t="shared" si="508"/>
        <v>31.32</v>
      </c>
      <c r="M4457" s="47">
        <f t="shared" si="509"/>
        <v>30.12</v>
      </c>
      <c r="N4457" s="47">
        <f t="shared" si="510"/>
        <v>30.12</v>
      </c>
      <c r="O4457" s="48">
        <f t="shared" ca="1" si="511"/>
        <v>447500</v>
      </c>
    </row>
    <row r="4458" spans="1:15" x14ac:dyDescent="0.25">
      <c r="A4458">
        <v>4443</v>
      </c>
      <c r="B4458" s="84">
        <v>35506</v>
      </c>
      <c r="C4458" s="47">
        <v>46.88</v>
      </c>
      <c r="D4458" s="47">
        <v>48.75</v>
      </c>
      <c r="E4458" s="47">
        <v>46.62</v>
      </c>
      <c r="F4458" s="47">
        <v>48.62</v>
      </c>
      <c r="G4458" s="48">
        <v>676400</v>
      </c>
      <c r="H4458" s="47">
        <v>31.24</v>
      </c>
      <c r="I4458" s="51">
        <f t="shared" si="505"/>
        <v>0.64253393665158376</v>
      </c>
      <c r="J4458" s="51">
        <f t="shared" ca="1" si="506"/>
        <v>1</v>
      </c>
      <c r="K4458" s="47">
        <f t="shared" si="507"/>
        <v>30.12</v>
      </c>
      <c r="L4458" s="47">
        <f t="shared" si="508"/>
        <v>31.32</v>
      </c>
      <c r="M4458" s="47">
        <f t="shared" si="509"/>
        <v>29.95</v>
      </c>
      <c r="N4458" s="47">
        <f t="shared" si="510"/>
        <v>31.24</v>
      </c>
      <c r="O4458" s="48">
        <f t="shared" ca="1" si="511"/>
        <v>676400</v>
      </c>
    </row>
    <row r="4459" spans="1:15" x14ac:dyDescent="0.25">
      <c r="A4459">
        <v>4444</v>
      </c>
      <c r="B4459" s="84">
        <v>35503</v>
      </c>
      <c r="C4459" s="47">
        <v>46.5</v>
      </c>
      <c r="D4459" s="47">
        <v>47.62</v>
      </c>
      <c r="E4459" s="47">
        <v>46.25</v>
      </c>
      <c r="F4459" s="47">
        <v>47</v>
      </c>
      <c r="G4459" s="48">
        <v>472700</v>
      </c>
      <c r="H4459" s="47">
        <v>30.2</v>
      </c>
      <c r="I4459" s="51">
        <f t="shared" si="505"/>
        <v>0.64255319148936174</v>
      </c>
      <c r="J4459" s="51">
        <f t="shared" ca="1" si="506"/>
        <v>1</v>
      </c>
      <c r="K4459" s="47">
        <f t="shared" si="507"/>
        <v>29.88</v>
      </c>
      <c r="L4459" s="47">
        <f t="shared" si="508"/>
        <v>30.6</v>
      </c>
      <c r="M4459" s="47">
        <f t="shared" si="509"/>
        <v>29.72</v>
      </c>
      <c r="N4459" s="47">
        <f t="shared" si="510"/>
        <v>30.2</v>
      </c>
      <c r="O4459" s="48">
        <f t="shared" ca="1" si="511"/>
        <v>472700</v>
      </c>
    </row>
    <row r="4460" spans="1:15" x14ac:dyDescent="0.25">
      <c r="A4460">
        <v>4445</v>
      </c>
      <c r="B4460" s="84">
        <v>35502</v>
      </c>
      <c r="C4460" s="47">
        <v>47</v>
      </c>
      <c r="D4460" s="47">
        <v>47.12</v>
      </c>
      <c r="E4460" s="47">
        <v>46</v>
      </c>
      <c r="F4460" s="47">
        <v>46.62</v>
      </c>
      <c r="G4460" s="48">
        <v>474700</v>
      </c>
      <c r="H4460" s="47">
        <v>29.96</v>
      </c>
      <c r="I4460" s="51">
        <f t="shared" si="505"/>
        <v>0.6426426426426427</v>
      </c>
      <c r="J4460" s="51">
        <f t="shared" ca="1" si="506"/>
        <v>1</v>
      </c>
      <c r="K4460" s="47">
        <f t="shared" si="507"/>
        <v>30.2</v>
      </c>
      <c r="L4460" s="47">
        <f t="shared" si="508"/>
        <v>30.28</v>
      </c>
      <c r="M4460" s="47">
        <f t="shared" si="509"/>
        <v>29.56</v>
      </c>
      <c r="N4460" s="47">
        <f t="shared" si="510"/>
        <v>29.96</v>
      </c>
      <c r="O4460" s="48">
        <f t="shared" ca="1" si="511"/>
        <v>474700</v>
      </c>
    </row>
    <row r="4461" spans="1:15" x14ac:dyDescent="0.25">
      <c r="A4461">
        <v>4446</v>
      </c>
      <c r="B4461" s="84">
        <v>35501</v>
      </c>
      <c r="C4461" s="47">
        <v>48.25</v>
      </c>
      <c r="D4461" s="47">
        <v>48.38</v>
      </c>
      <c r="E4461" s="47">
        <v>46.38</v>
      </c>
      <c r="F4461" s="47">
        <v>47.38</v>
      </c>
      <c r="G4461" s="48">
        <v>618300</v>
      </c>
      <c r="H4461" s="47">
        <v>30.44</v>
      </c>
      <c r="I4461" s="51">
        <f t="shared" si="505"/>
        <v>0.6424651751794006</v>
      </c>
      <c r="J4461" s="51">
        <f t="shared" ca="1" si="506"/>
        <v>1</v>
      </c>
      <c r="K4461" s="47">
        <f t="shared" si="507"/>
        <v>31</v>
      </c>
      <c r="L4461" s="47">
        <f t="shared" si="508"/>
        <v>31.08</v>
      </c>
      <c r="M4461" s="47">
        <f t="shared" si="509"/>
        <v>29.8</v>
      </c>
      <c r="N4461" s="47">
        <f t="shared" si="510"/>
        <v>30.44</v>
      </c>
      <c r="O4461" s="48">
        <f t="shared" ca="1" si="511"/>
        <v>618300</v>
      </c>
    </row>
    <row r="4462" spans="1:15" x14ac:dyDescent="0.25">
      <c r="A4462">
        <v>4447</v>
      </c>
      <c r="B4462" s="84">
        <v>35500</v>
      </c>
      <c r="C4462" s="47">
        <v>47.88</v>
      </c>
      <c r="D4462" s="47">
        <v>48.5</v>
      </c>
      <c r="E4462" s="47">
        <v>47.5</v>
      </c>
      <c r="F4462" s="47">
        <v>48.5</v>
      </c>
      <c r="G4462" s="48">
        <v>515300</v>
      </c>
      <c r="H4462" s="47">
        <v>31.16</v>
      </c>
      <c r="I4462" s="51">
        <f t="shared" si="505"/>
        <v>0.64247422680412369</v>
      </c>
      <c r="J4462" s="51">
        <f t="shared" ca="1" si="506"/>
        <v>1</v>
      </c>
      <c r="K4462" s="47">
        <f t="shared" si="507"/>
        <v>30.76</v>
      </c>
      <c r="L4462" s="47">
        <f t="shared" si="508"/>
        <v>31.16</v>
      </c>
      <c r="M4462" s="47">
        <f t="shared" si="509"/>
        <v>30.52</v>
      </c>
      <c r="N4462" s="47">
        <f t="shared" si="510"/>
        <v>31.16</v>
      </c>
      <c r="O4462" s="48">
        <f t="shared" ca="1" si="511"/>
        <v>515300</v>
      </c>
    </row>
    <row r="4463" spans="1:15" x14ac:dyDescent="0.25">
      <c r="A4463">
        <v>4448</v>
      </c>
      <c r="B4463" s="84">
        <v>35499</v>
      </c>
      <c r="C4463" s="47">
        <v>47.88</v>
      </c>
      <c r="D4463" s="47">
        <v>48.12</v>
      </c>
      <c r="E4463" s="47">
        <v>47.12</v>
      </c>
      <c r="F4463" s="47">
        <v>48.12</v>
      </c>
      <c r="G4463" s="48">
        <v>633500</v>
      </c>
      <c r="H4463" s="47">
        <v>30.92</v>
      </c>
      <c r="I4463" s="51">
        <f t="shared" si="505"/>
        <v>0.64256026600166261</v>
      </c>
      <c r="J4463" s="51">
        <f t="shared" ca="1" si="506"/>
        <v>1</v>
      </c>
      <c r="K4463" s="47">
        <f t="shared" si="507"/>
        <v>30.77</v>
      </c>
      <c r="L4463" s="47">
        <f t="shared" si="508"/>
        <v>30.92</v>
      </c>
      <c r="M4463" s="47">
        <f t="shared" si="509"/>
        <v>30.28</v>
      </c>
      <c r="N4463" s="47">
        <f t="shared" si="510"/>
        <v>30.92</v>
      </c>
      <c r="O4463" s="48">
        <f t="shared" ca="1" si="511"/>
        <v>633500</v>
      </c>
    </row>
    <row r="4464" spans="1:15" x14ac:dyDescent="0.25">
      <c r="A4464">
        <v>4449</v>
      </c>
      <c r="B4464" s="84">
        <v>35496</v>
      </c>
      <c r="C4464" s="47">
        <v>47</v>
      </c>
      <c r="D4464" s="47">
        <v>48</v>
      </c>
      <c r="E4464" s="47">
        <v>47</v>
      </c>
      <c r="F4464" s="47">
        <v>48</v>
      </c>
      <c r="G4464" s="48">
        <v>451000</v>
      </c>
      <c r="H4464" s="47">
        <v>30.84</v>
      </c>
      <c r="I4464" s="51">
        <f t="shared" si="505"/>
        <v>0.64249999999999996</v>
      </c>
      <c r="J4464" s="51">
        <f t="shared" ca="1" si="506"/>
        <v>1</v>
      </c>
      <c r="K4464" s="47">
        <f t="shared" si="507"/>
        <v>30.2</v>
      </c>
      <c r="L4464" s="47">
        <f t="shared" si="508"/>
        <v>30.84</v>
      </c>
      <c r="M4464" s="47">
        <f t="shared" si="509"/>
        <v>30.2</v>
      </c>
      <c r="N4464" s="47">
        <f t="shared" si="510"/>
        <v>30.84</v>
      </c>
      <c r="O4464" s="48">
        <f t="shared" ca="1" si="511"/>
        <v>451000</v>
      </c>
    </row>
    <row r="4465" spans="1:15" x14ac:dyDescent="0.25">
      <c r="A4465">
        <v>4450</v>
      </c>
      <c r="B4465" s="84">
        <v>35495</v>
      </c>
      <c r="C4465" s="47">
        <v>47.38</v>
      </c>
      <c r="D4465" s="47">
        <v>47.38</v>
      </c>
      <c r="E4465" s="47">
        <v>46.88</v>
      </c>
      <c r="F4465" s="47">
        <v>47</v>
      </c>
      <c r="G4465" s="48">
        <v>514400</v>
      </c>
      <c r="H4465" s="47">
        <v>30.2</v>
      </c>
      <c r="I4465" s="51">
        <f t="shared" si="505"/>
        <v>0.64255319148936174</v>
      </c>
      <c r="J4465" s="51">
        <f t="shared" ca="1" si="506"/>
        <v>1</v>
      </c>
      <c r="K4465" s="47">
        <f t="shared" si="507"/>
        <v>30.44</v>
      </c>
      <c r="L4465" s="47">
        <f t="shared" si="508"/>
        <v>30.44</v>
      </c>
      <c r="M4465" s="47">
        <f t="shared" si="509"/>
        <v>30.12</v>
      </c>
      <c r="N4465" s="47">
        <f t="shared" si="510"/>
        <v>30.2</v>
      </c>
      <c r="O4465" s="48">
        <f t="shared" ca="1" si="511"/>
        <v>514400</v>
      </c>
    </row>
    <row r="4466" spans="1:15" x14ac:dyDescent="0.25">
      <c r="A4466">
        <v>4451</v>
      </c>
      <c r="B4466" s="84">
        <v>35494</v>
      </c>
      <c r="C4466" s="47">
        <v>46.88</v>
      </c>
      <c r="D4466" s="47">
        <v>47.38</v>
      </c>
      <c r="E4466" s="47">
        <v>46</v>
      </c>
      <c r="F4466" s="47">
        <v>47.25</v>
      </c>
      <c r="G4466" s="48">
        <v>720600</v>
      </c>
      <c r="H4466" s="47">
        <v>30.36</v>
      </c>
      <c r="I4466" s="51">
        <f t="shared" si="505"/>
        <v>0.64253968253968252</v>
      </c>
      <c r="J4466" s="51">
        <f t="shared" ca="1" si="506"/>
        <v>1</v>
      </c>
      <c r="K4466" s="47">
        <f t="shared" si="507"/>
        <v>30.12</v>
      </c>
      <c r="L4466" s="47">
        <f t="shared" si="508"/>
        <v>30.44</v>
      </c>
      <c r="M4466" s="47">
        <f t="shared" si="509"/>
        <v>29.56</v>
      </c>
      <c r="N4466" s="47">
        <f t="shared" si="510"/>
        <v>30.36</v>
      </c>
      <c r="O4466" s="48">
        <f t="shared" ca="1" si="511"/>
        <v>720600</v>
      </c>
    </row>
    <row r="4467" spans="1:15" x14ac:dyDescent="0.25">
      <c r="A4467">
        <v>4452</v>
      </c>
      <c r="B4467" s="84">
        <v>35493</v>
      </c>
      <c r="C4467" s="47">
        <v>47.62</v>
      </c>
      <c r="D4467" s="47">
        <v>47.62</v>
      </c>
      <c r="E4467" s="47">
        <v>47</v>
      </c>
      <c r="F4467" s="47">
        <v>47</v>
      </c>
      <c r="G4467" s="48">
        <v>406000</v>
      </c>
      <c r="H4467" s="47">
        <v>30.2</v>
      </c>
      <c r="I4467" s="51">
        <f t="shared" si="505"/>
        <v>0.64255319148936174</v>
      </c>
      <c r="J4467" s="51">
        <f t="shared" ca="1" si="506"/>
        <v>1</v>
      </c>
      <c r="K4467" s="47">
        <f t="shared" si="507"/>
        <v>30.6</v>
      </c>
      <c r="L4467" s="47">
        <f t="shared" si="508"/>
        <v>30.6</v>
      </c>
      <c r="M4467" s="47">
        <f t="shared" si="509"/>
        <v>30.2</v>
      </c>
      <c r="N4467" s="47">
        <f t="shared" si="510"/>
        <v>30.2</v>
      </c>
      <c r="O4467" s="48">
        <f t="shared" ca="1" si="511"/>
        <v>406000</v>
      </c>
    </row>
    <row r="4468" spans="1:15" x14ac:dyDescent="0.25">
      <c r="A4468">
        <v>4453</v>
      </c>
      <c r="B4468" s="84">
        <v>35492</v>
      </c>
      <c r="C4468" s="47">
        <v>46.88</v>
      </c>
      <c r="D4468" s="47">
        <v>47.88</v>
      </c>
      <c r="E4468" s="47">
        <v>46.75</v>
      </c>
      <c r="F4468" s="47">
        <v>47.88</v>
      </c>
      <c r="G4468" s="48">
        <v>414500</v>
      </c>
      <c r="H4468" s="47">
        <v>30.76</v>
      </c>
      <c r="I4468" s="51">
        <f t="shared" si="505"/>
        <v>0.64243943191311614</v>
      </c>
      <c r="J4468" s="51">
        <f t="shared" ca="1" si="506"/>
        <v>1</v>
      </c>
      <c r="K4468" s="47">
        <f t="shared" si="507"/>
        <v>30.12</v>
      </c>
      <c r="L4468" s="47">
        <f t="shared" si="508"/>
        <v>30.76</v>
      </c>
      <c r="M4468" s="47">
        <f t="shared" si="509"/>
        <v>30.03</v>
      </c>
      <c r="N4468" s="47">
        <f t="shared" si="510"/>
        <v>30.76</v>
      </c>
      <c r="O4468" s="48">
        <f t="shared" ca="1" si="511"/>
        <v>414500</v>
      </c>
    </row>
    <row r="4469" spans="1:15" x14ac:dyDescent="0.25">
      <c r="A4469">
        <v>4454</v>
      </c>
      <c r="B4469" s="84">
        <v>35489</v>
      </c>
      <c r="C4469" s="47">
        <v>46.75</v>
      </c>
      <c r="D4469" s="47">
        <v>47.5</v>
      </c>
      <c r="E4469" s="47">
        <v>46.75</v>
      </c>
      <c r="F4469" s="47">
        <v>47.12</v>
      </c>
      <c r="G4469" s="48">
        <v>498300</v>
      </c>
      <c r="H4469" s="47">
        <v>30.28</v>
      </c>
      <c r="I4469" s="51">
        <f t="shared" si="505"/>
        <v>0.64261460101867574</v>
      </c>
      <c r="J4469" s="51">
        <f t="shared" ca="1" si="506"/>
        <v>1</v>
      </c>
      <c r="K4469" s="47">
        <f t="shared" si="507"/>
        <v>30.04</v>
      </c>
      <c r="L4469" s="47">
        <f t="shared" si="508"/>
        <v>30.52</v>
      </c>
      <c r="M4469" s="47">
        <f t="shared" si="509"/>
        <v>30.04</v>
      </c>
      <c r="N4469" s="47">
        <f t="shared" si="510"/>
        <v>30.28</v>
      </c>
      <c r="O4469" s="48">
        <f t="shared" ca="1" si="511"/>
        <v>498300</v>
      </c>
    </row>
    <row r="4470" spans="1:15" x14ac:dyDescent="0.25">
      <c r="A4470">
        <v>4455</v>
      </c>
      <c r="B4470" s="84">
        <v>35488</v>
      </c>
      <c r="C4470" s="47">
        <v>46.75</v>
      </c>
      <c r="D4470" s="47">
        <v>47.88</v>
      </c>
      <c r="E4470" s="47">
        <v>46.75</v>
      </c>
      <c r="F4470" s="47">
        <v>47</v>
      </c>
      <c r="G4470" s="48">
        <v>360300</v>
      </c>
      <c r="H4470" s="47">
        <v>30.2</v>
      </c>
      <c r="I4470" s="51">
        <f t="shared" si="505"/>
        <v>0.64255319148936174</v>
      </c>
      <c r="J4470" s="51">
        <f t="shared" ca="1" si="506"/>
        <v>1</v>
      </c>
      <c r="K4470" s="47">
        <f t="shared" si="507"/>
        <v>30.04</v>
      </c>
      <c r="L4470" s="47">
        <f t="shared" si="508"/>
        <v>30.77</v>
      </c>
      <c r="M4470" s="47">
        <f t="shared" si="509"/>
        <v>30.04</v>
      </c>
      <c r="N4470" s="47">
        <f t="shared" si="510"/>
        <v>30.2</v>
      </c>
      <c r="O4470" s="48">
        <f t="shared" ca="1" si="511"/>
        <v>360300</v>
      </c>
    </row>
    <row r="4471" spans="1:15" x14ac:dyDescent="0.25">
      <c r="A4471">
        <v>4456</v>
      </c>
      <c r="B4471" s="84">
        <v>35487</v>
      </c>
      <c r="C4471" s="47">
        <v>47.38</v>
      </c>
      <c r="D4471" s="47">
        <v>47.62</v>
      </c>
      <c r="E4471" s="47">
        <v>46.62</v>
      </c>
      <c r="F4471" s="47">
        <v>46.88</v>
      </c>
      <c r="G4471" s="48">
        <v>650100</v>
      </c>
      <c r="H4471" s="47">
        <v>30.12</v>
      </c>
      <c r="I4471" s="51">
        <f t="shared" si="505"/>
        <v>0.64249146757679176</v>
      </c>
      <c r="J4471" s="51">
        <f t="shared" ca="1" si="506"/>
        <v>1</v>
      </c>
      <c r="K4471" s="47">
        <f t="shared" si="507"/>
        <v>30.44</v>
      </c>
      <c r="L4471" s="47">
        <f t="shared" si="508"/>
        <v>30.6</v>
      </c>
      <c r="M4471" s="47">
        <f t="shared" si="509"/>
        <v>29.95</v>
      </c>
      <c r="N4471" s="47">
        <f t="shared" si="510"/>
        <v>30.12</v>
      </c>
      <c r="O4471" s="48">
        <f t="shared" ca="1" si="511"/>
        <v>650100</v>
      </c>
    </row>
    <row r="4472" spans="1:15" x14ac:dyDescent="0.25">
      <c r="A4472">
        <v>4457</v>
      </c>
      <c r="B4472" s="84">
        <v>35486</v>
      </c>
      <c r="C4472" s="47">
        <v>47.25</v>
      </c>
      <c r="D4472" s="47">
        <v>47.5</v>
      </c>
      <c r="E4472" s="47">
        <v>46.75</v>
      </c>
      <c r="F4472" s="47">
        <v>47.25</v>
      </c>
      <c r="G4472" s="48">
        <v>281800</v>
      </c>
      <c r="H4472" s="47">
        <v>30.36</v>
      </c>
      <c r="I4472" s="51">
        <f t="shared" si="505"/>
        <v>0.64253968253968252</v>
      </c>
      <c r="J4472" s="51">
        <f t="shared" ca="1" si="506"/>
        <v>1</v>
      </c>
      <c r="K4472" s="47">
        <f t="shared" si="507"/>
        <v>30.36</v>
      </c>
      <c r="L4472" s="47">
        <f t="shared" si="508"/>
        <v>30.52</v>
      </c>
      <c r="M4472" s="47">
        <f t="shared" si="509"/>
        <v>30.04</v>
      </c>
      <c r="N4472" s="47">
        <f t="shared" si="510"/>
        <v>30.36</v>
      </c>
      <c r="O4472" s="48">
        <f t="shared" ca="1" si="511"/>
        <v>281800</v>
      </c>
    </row>
    <row r="4473" spans="1:15" x14ac:dyDescent="0.25">
      <c r="A4473">
        <v>4458</v>
      </c>
      <c r="B4473" s="84">
        <v>35485</v>
      </c>
      <c r="C4473" s="47">
        <v>46.88</v>
      </c>
      <c r="D4473" s="47">
        <v>47.38</v>
      </c>
      <c r="E4473" s="47">
        <v>46.88</v>
      </c>
      <c r="F4473" s="47">
        <v>47.38</v>
      </c>
      <c r="G4473" s="48">
        <v>515800</v>
      </c>
      <c r="H4473" s="47">
        <v>30.44</v>
      </c>
      <c r="I4473" s="51">
        <f t="shared" si="505"/>
        <v>0.6424651751794006</v>
      </c>
      <c r="J4473" s="51">
        <f t="shared" ca="1" si="506"/>
        <v>1</v>
      </c>
      <c r="K4473" s="47">
        <f t="shared" si="507"/>
        <v>30.12</v>
      </c>
      <c r="L4473" s="47">
        <f t="shared" si="508"/>
        <v>30.44</v>
      </c>
      <c r="M4473" s="47">
        <f t="shared" si="509"/>
        <v>30.12</v>
      </c>
      <c r="N4473" s="47">
        <f t="shared" si="510"/>
        <v>30.44</v>
      </c>
      <c r="O4473" s="48">
        <f t="shared" ca="1" si="511"/>
        <v>515800</v>
      </c>
    </row>
    <row r="4474" spans="1:15" x14ac:dyDescent="0.25">
      <c r="A4474">
        <v>4459</v>
      </c>
      <c r="B4474" s="84">
        <v>35482</v>
      </c>
      <c r="C4474" s="47">
        <v>47.62</v>
      </c>
      <c r="D4474" s="47">
        <v>47.62</v>
      </c>
      <c r="E4474" s="47">
        <v>47</v>
      </c>
      <c r="F4474" s="47">
        <v>47.12</v>
      </c>
      <c r="G4474" s="48">
        <v>609800</v>
      </c>
      <c r="H4474" s="47">
        <v>30.28</v>
      </c>
      <c r="I4474" s="51">
        <f t="shared" si="505"/>
        <v>0.64261460101867574</v>
      </c>
      <c r="J4474" s="51">
        <f t="shared" ca="1" si="506"/>
        <v>1</v>
      </c>
      <c r="K4474" s="47">
        <f t="shared" si="507"/>
        <v>30.6</v>
      </c>
      <c r="L4474" s="47">
        <f t="shared" si="508"/>
        <v>30.6</v>
      </c>
      <c r="M4474" s="47">
        <f t="shared" si="509"/>
        <v>30.2</v>
      </c>
      <c r="N4474" s="47">
        <f t="shared" si="510"/>
        <v>30.28</v>
      </c>
      <c r="O4474" s="48">
        <f t="shared" ca="1" si="511"/>
        <v>609800</v>
      </c>
    </row>
    <row r="4475" spans="1:15" x14ac:dyDescent="0.25">
      <c r="A4475">
        <v>4460</v>
      </c>
      <c r="B4475" s="84">
        <v>35481</v>
      </c>
      <c r="C4475" s="47">
        <v>46.62</v>
      </c>
      <c r="D4475" s="47">
        <v>47.75</v>
      </c>
      <c r="E4475" s="47">
        <v>46.38</v>
      </c>
      <c r="F4475" s="47">
        <v>47.62</v>
      </c>
      <c r="G4475" s="48">
        <v>496600</v>
      </c>
      <c r="H4475" s="47">
        <v>30.6</v>
      </c>
      <c r="I4475" s="51">
        <f t="shared" si="505"/>
        <v>0.64258714825703489</v>
      </c>
      <c r="J4475" s="51">
        <f t="shared" ca="1" si="506"/>
        <v>1</v>
      </c>
      <c r="K4475" s="47">
        <f t="shared" si="507"/>
        <v>29.96</v>
      </c>
      <c r="L4475" s="47">
        <f t="shared" si="508"/>
        <v>30.68</v>
      </c>
      <c r="M4475" s="47">
        <f t="shared" si="509"/>
        <v>29.8</v>
      </c>
      <c r="N4475" s="47">
        <f t="shared" si="510"/>
        <v>30.6</v>
      </c>
      <c r="O4475" s="48">
        <f t="shared" ca="1" si="511"/>
        <v>496600</v>
      </c>
    </row>
    <row r="4476" spans="1:15" x14ac:dyDescent="0.25">
      <c r="A4476">
        <v>4461</v>
      </c>
      <c r="B4476" s="84">
        <v>35480</v>
      </c>
      <c r="C4476" s="47">
        <v>47.12</v>
      </c>
      <c r="D4476" s="47">
        <v>47.88</v>
      </c>
      <c r="E4476" s="47">
        <v>46.5</v>
      </c>
      <c r="F4476" s="47">
        <v>46.88</v>
      </c>
      <c r="G4476" s="48">
        <v>630500</v>
      </c>
      <c r="H4476" s="47">
        <v>30.12</v>
      </c>
      <c r="I4476" s="51">
        <f t="shared" si="505"/>
        <v>0.64249146757679176</v>
      </c>
      <c r="J4476" s="51">
        <f t="shared" ca="1" si="506"/>
        <v>1</v>
      </c>
      <c r="K4476" s="47">
        <f t="shared" si="507"/>
        <v>30.27</v>
      </c>
      <c r="L4476" s="47">
        <f t="shared" si="508"/>
        <v>30.76</v>
      </c>
      <c r="M4476" s="47">
        <f t="shared" si="509"/>
        <v>29.88</v>
      </c>
      <c r="N4476" s="47">
        <f t="shared" si="510"/>
        <v>30.12</v>
      </c>
      <c r="O4476" s="48">
        <f t="shared" ca="1" si="511"/>
        <v>630500</v>
      </c>
    </row>
    <row r="4477" spans="1:15" x14ac:dyDescent="0.25">
      <c r="A4477">
        <v>4462</v>
      </c>
      <c r="B4477" s="84">
        <v>35479</v>
      </c>
      <c r="C4477" s="47">
        <v>46.88</v>
      </c>
      <c r="D4477" s="47">
        <v>47.38</v>
      </c>
      <c r="E4477" s="47">
        <v>46.88</v>
      </c>
      <c r="F4477" s="47">
        <v>47.38</v>
      </c>
      <c r="G4477" s="48">
        <v>655800</v>
      </c>
      <c r="H4477" s="47">
        <v>30.44</v>
      </c>
      <c r="I4477" s="51">
        <f t="shared" si="505"/>
        <v>0.6424651751794006</v>
      </c>
      <c r="J4477" s="51">
        <f t="shared" ca="1" si="506"/>
        <v>1</v>
      </c>
      <c r="K4477" s="47">
        <f t="shared" si="507"/>
        <v>30.12</v>
      </c>
      <c r="L4477" s="47">
        <f t="shared" si="508"/>
        <v>30.44</v>
      </c>
      <c r="M4477" s="47">
        <f t="shared" si="509"/>
        <v>30.12</v>
      </c>
      <c r="N4477" s="47">
        <f t="shared" si="510"/>
        <v>30.44</v>
      </c>
      <c r="O4477" s="48">
        <f t="shared" ca="1" si="511"/>
        <v>655800</v>
      </c>
    </row>
    <row r="4478" spans="1:15" x14ac:dyDescent="0.25">
      <c r="A4478">
        <v>4463</v>
      </c>
      <c r="B4478" s="84">
        <v>35475</v>
      </c>
      <c r="C4478" s="47">
        <v>46.5</v>
      </c>
      <c r="D4478" s="47">
        <v>47</v>
      </c>
      <c r="E4478" s="47">
        <v>46.12</v>
      </c>
      <c r="F4478" s="47">
        <v>46.5</v>
      </c>
      <c r="G4478" s="48">
        <v>644700</v>
      </c>
      <c r="H4478" s="47">
        <v>29.88</v>
      </c>
      <c r="I4478" s="51">
        <f t="shared" si="505"/>
        <v>0.64258064516129032</v>
      </c>
      <c r="J4478" s="51">
        <f t="shared" ca="1" si="506"/>
        <v>1</v>
      </c>
      <c r="K4478" s="47">
        <f t="shared" si="507"/>
        <v>29.88</v>
      </c>
      <c r="L4478" s="47">
        <f t="shared" si="508"/>
        <v>30.2</v>
      </c>
      <c r="M4478" s="47">
        <f t="shared" si="509"/>
        <v>29.64</v>
      </c>
      <c r="N4478" s="47">
        <f t="shared" si="510"/>
        <v>29.88</v>
      </c>
      <c r="O4478" s="48">
        <f t="shared" ca="1" si="511"/>
        <v>644700</v>
      </c>
    </row>
    <row r="4479" spans="1:15" x14ac:dyDescent="0.25">
      <c r="A4479">
        <v>4464</v>
      </c>
      <c r="B4479" s="84">
        <v>35474</v>
      </c>
      <c r="C4479" s="47">
        <v>45.88</v>
      </c>
      <c r="D4479" s="47">
        <v>46.62</v>
      </c>
      <c r="E4479" s="47">
        <v>45.75</v>
      </c>
      <c r="F4479" s="47">
        <v>46.38</v>
      </c>
      <c r="G4479" s="48">
        <v>538800</v>
      </c>
      <c r="H4479" s="47">
        <v>29.8</v>
      </c>
      <c r="I4479" s="51">
        <f t="shared" si="505"/>
        <v>0.64251832686502797</v>
      </c>
      <c r="J4479" s="51">
        <f t="shared" ca="1" si="506"/>
        <v>1</v>
      </c>
      <c r="K4479" s="47">
        <f t="shared" si="507"/>
        <v>29.48</v>
      </c>
      <c r="L4479" s="47">
        <f t="shared" si="508"/>
        <v>29.95</v>
      </c>
      <c r="M4479" s="47">
        <f t="shared" si="509"/>
        <v>29.4</v>
      </c>
      <c r="N4479" s="47">
        <f t="shared" si="510"/>
        <v>29.8</v>
      </c>
      <c r="O4479" s="48">
        <f t="shared" ca="1" si="511"/>
        <v>538800</v>
      </c>
    </row>
    <row r="4480" spans="1:15" x14ac:dyDescent="0.25">
      <c r="A4480">
        <v>4465</v>
      </c>
      <c r="B4480" s="84">
        <v>35473</v>
      </c>
      <c r="C4480" s="47">
        <v>45.12</v>
      </c>
      <c r="D4480" s="47">
        <v>45.75</v>
      </c>
      <c r="E4480" s="47">
        <v>45</v>
      </c>
      <c r="F4480" s="47">
        <v>45.75</v>
      </c>
      <c r="G4480" s="48">
        <v>695300</v>
      </c>
      <c r="H4480" s="47">
        <v>29.4</v>
      </c>
      <c r="I4480" s="51">
        <f t="shared" si="505"/>
        <v>0.64262295081967213</v>
      </c>
      <c r="J4480" s="51">
        <f t="shared" ca="1" si="506"/>
        <v>1</v>
      </c>
      <c r="K4480" s="47">
        <f t="shared" si="507"/>
        <v>29</v>
      </c>
      <c r="L4480" s="47">
        <f t="shared" si="508"/>
        <v>29.4</v>
      </c>
      <c r="M4480" s="47">
        <f t="shared" si="509"/>
        <v>28.92</v>
      </c>
      <c r="N4480" s="47">
        <f t="shared" si="510"/>
        <v>29.4</v>
      </c>
      <c r="O4480" s="48">
        <f t="shared" ca="1" si="511"/>
        <v>695300</v>
      </c>
    </row>
    <row r="4481" spans="1:15" x14ac:dyDescent="0.25">
      <c r="A4481">
        <v>4466</v>
      </c>
      <c r="B4481" s="84">
        <v>35472</v>
      </c>
      <c r="C4481" s="47">
        <v>46.12</v>
      </c>
      <c r="D4481" s="47">
        <v>46.12</v>
      </c>
      <c r="E4481" s="47">
        <v>44.75</v>
      </c>
      <c r="F4481" s="47">
        <v>45.12</v>
      </c>
      <c r="G4481" s="48">
        <v>599100</v>
      </c>
      <c r="H4481" s="47">
        <v>28.99</v>
      </c>
      <c r="I4481" s="51">
        <f t="shared" si="505"/>
        <v>0.64250886524822692</v>
      </c>
      <c r="J4481" s="51">
        <f t="shared" ca="1" si="506"/>
        <v>1</v>
      </c>
      <c r="K4481" s="47">
        <f t="shared" si="507"/>
        <v>29.63</v>
      </c>
      <c r="L4481" s="47">
        <f t="shared" si="508"/>
        <v>29.63</v>
      </c>
      <c r="M4481" s="47">
        <f t="shared" si="509"/>
        <v>28.75</v>
      </c>
      <c r="N4481" s="47">
        <f t="shared" si="510"/>
        <v>28.99</v>
      </c>
      <c r="O4481" s="48">
        <f t="shared" ca="1" si="511"/>
        <v>599100</v>
      </c>
    </row>
    <row r="4482" spans="1:15" x14ac:dyDescent="0.25">
      <c r="A4482">
        <v>4467</v>
      </c>
      <c r="B4482" s="84">
        <v>35471</v>
      </c>
      <c r="C4482" s="47">
        <v>45.5</v>
      </c>
      <c r="D4482" s="47">
        <v>46.25</v>
      </c>
      <c r="E4482" s="47">
        <v>45.5</v>
      </c>
      <c r="F4482" s="47">
        <v>46</v>
      </c>
      <c r="G4482" s="48">
        <v>525600</v>
      </c>
      <c r="H4482" s="47">
        <v>29.56</v>
      </c>
      <c r="I4482" s="51">
        <f t="shared" si="505"/>
        <v>0.64260869565217393</v>
      </c>
      <c r="J4482" s="51">
        <f t="shared" ca="1" si="506"/>
        <v>1</v>
      </c>
      <c r="K4482" s="47">
        <f t="shared" si="507"/>
        <v>29.24</v>
      </c>
      <c r="L4482" s="47">
        <f t="shared" si="508"/>
        <v>29.72</v>
      </c>
      <c r="M4482" s="47">
        <f t="shared" si="509"/>
        <v>29.24</v>
      </c>
      <c r="N4482" s="47">
        <f t="shared" si="510"/>
        <v>29.56</v>
      </c>
      <c r="O4482" s="48">
        <f t="shared" ca="1" si="511"/>
        <v>525600</v>
      </c>
    </row>
    <row r="4483" spans="1:15" x14ac:dyDescent="0.25">
      <c r="A4483">
        <v>4468</v>
      </c>
      <c r="B4483" s="84">
        <v>35468</v>
      </c>
      <c r="C4483" s="47">
        <v>45.38</v>
      </c>
      <c r="D4483" s="47">
        <v>45.62</v>
      </c>
      <c r="E4483" s="47">
        <v>44.75</v>
      </c>
      <c r="F4483" s="47">
        <v>45.12</v>
      </c>
      <c r="G4483" s="48">
        <v>813300</v>
      </c>
      <c r="H4483" s="47">
        <v>28.99</v>
      </c>
      <c r="I4483" s="51">
        <f t="shared" si="505"/>
        <v>0.64250886524822692</v>
      </c>
      <c r="J4483" s="51">
        <f t="shared" ca="1" si="506"/>
        <v>1</v>
      </c>
      <c r="K4483" s="47">
        <f t="shared" si="507"/>
        <v>29.16</v>
      </c>
      <c r="L4483" s="47">
        <f t="shared" si="508"/>
        <v>29.31</v>
      </c>
      <c r="M4483" s="47">
        <f t="shared" si="509"/>
        <v>28.75</v>
      </c>
      <c r="N4483" s="47">
        <f t="shared" si="510"/>
        <v>28.99</v>
      </c>
      <c r="O4483" s="48">
        <f t="shared" ca="1" si="511"/>
        <v>813300</v>
      </c>
    </row>
    <row r="4484" spans="1:15" x14ac:dyDescent="0.25">
      <c r="A4484">
        <v>4469</v>
      </c>
      <c r="B4484" s="84">
        <v>35467</v>
      </c>
      <c r="C4484" s="47">
        <v>44.38</v>
      </c>
      <c r="D4484" s="47">
        <v>44.38</v>
      </c>
      <c r="E4484" s="47">
        <v>43.25</v>
      </c>
      <c r="F4484" s="47">
        <v>44.38</v>
      </c>
      <c r="G4484" s="48">
        <v>1297800</v>
      </c>
      <c r="H4484" s="47">
        <v>28.51</v>
      </c>
      <c r="I4484" s="51">
        <f t="shared" si="505"/>
        <v>0.64240648940964395</v>
      </c>
      <c r="J4484" s="51">
        <f t="shared" ca="1" si="506"/>
        <v>1</v>
      </c>
      <c r="K4484" s="47">
        <f t="shared" si="507"/>
        <v>28.51</v>
      </c>
      <c r="L4484" s="47">
        <f t="shared" si="508"/>
        <v>28.51</v>
      </c>
      <c r="M4484" s="47">
        <f t="shared" si="509"/>
        <v>27.78</v>
      </c>
      <c r="N4484" s="47">
        <f t="shared" si="510"/>
        <v>28.51</v>
      </c>
      <c r="O4484" s="48">
        <f t="shared" ca="1" si="511"/>
        <v>1297800</v>
      </c>
    </row>
    <row r="4485" spans="1:15" x14ac:dyDescent="0.25">
      <c r="A4485">
        <v>4470</v>
      </c>
      <c r="B4485" s="84">
        <v>35466</v>
      </c>
      <c r="C4485" s="47">
        <v>45.25</v>
      </c>
      <c r="D4485" s="47">
        <v>45.88</v>
      </c>
      <c r="E4485" s="47">
        <v>44.75</v>
      </c>
      <c r="F4485" s="47">
        <v>44.88</v>
      </c>
      <c r="G4485" s="48">
        <v>502000</v>
      </c>
      <c r="H4485" s="47">
        <v>28.83</v>
      </c>
      <c r="I4485" s="51">
        <f t="shared" si="505"/>
        <v>0.64237967914438499</v>
      </c>
      <c r="J4485" s="51">
        <f t="shared" ca="1" si="506"/>
        <v>1</v>
      </c>
      <c r="K4485" s="47">
        <f t="shared" si="507"/>
        <v>29.07</v>
      </c>
      <c r="L4485" s="47">
        <f t="shared" si="508"/>
        <v>29.47</v>
      </c>
      <c r="M4485" s="47">
        <f t="shared" si="509"/>
        <v>28.75</v>
      </c>
      <c r="N4485" s="47">
        <f t="shared" si="510"/>
        <v>28.83</v>
      </c>
      <c r="O4485" s="48">
        <f t="shared" ca="1" si="511"/>
        <v>502000</v>
      </c>
    </row>
    <row r="4486" spans="1:15" x14ac:dyDescent="0.25">
      <c r="A4486">
        <v>4471</v>
      </c>
      <c r="B4486" s="84">
        <v>35465</v>
      </c>
      <c r="C4486" s="47">
        <v>45.12</v>
      </c>
      <c r="D4486" s="47">
        <v>45.25</v>
      </c>
      <c r="E4486" s="47">
        <v>44.88</v>
      </c>
      <c r="F4486" s="47">
        <v>45.12</v>
      </c>
      <c r="G4486" s="48">
        <v>934500</v>
      </c>
      <c r="H4486" s="47">
        <v>28.99</v>
      </c>
      <c r="I4486" s="51">
        <f t="shared" si="505"/>
        <v>0.64250886524822692</v>
      </c>
      <c r="J4486" s="51">
        <f t="shared" ca="1" si="506"/>
        <v>1</v>
      </c>
      <c r="K4486" s="47">
        <f t="shared" si="507"/>
        <v>28.99</v>
      </c>
      <c r="L4486" s="47">
        <f t="shared" si="508"/>
        <v>29.07</v>
      </c>
      <c r="M4486" s="47">
        <f t="shared" si="509"/>
        <v>28.84</v>
      </c>
      <c r="N4486" s="47">
        <f t="shared" si="510"/>
        <v>28.99</v>
      </c>
      <c r="O4486" s="48">
        <f t="shared" ca="1" si="511"/>
        <v>934500</v>
      </c>
    </row>
    <row r="4487" spans="1:15" x14ac:dyDescent="0.25">
      <c r="A4487">
        <v>4472</v>
      </c>
      <c r="B4487" s="84">
        <v>35464</v>
      </c>
      <c r="C4487" s="47">
        <v>46</v>
      </c>
      <c r="D4487" s="47">
        <v>46</v>
      </c>
      <c r="E4487" s="47">
        <v>45</v>
      </c>
      <c r="F4487" s="47">
        <v>45.38</v>
      </c>
      <c r="G4487" s="48">
        <v>971400</v>
      </c>
      <c r="H4487" s="47">
        <v>29.15</v>
      </c>
      <c r="I4487" s="51">
        <f t="shared" si="505"/>
        <v>0.64235345967386503</v>
      </c>
      <c r="J4487" s="51">
        <f t="shared" ca="1" si="506"/>
        <v>1</v>
      </c>
      <c r="K4487" s="47">
        <f t="shared" si="507"/>
        <v>29.55</v>
      </c>
      <c r="L4487" s="47">
        <f t="shared" si="508"/>
        <v>29.55</v>
      </c>
      <c r="M4487" s="47">
        <f t="shared" si="509"/>
        <v>28.91</v>
      </c>
      <c r="N4487" s="47">
        <f t="shared" si="510"/>
        <v>29.15</v>
      </c>
      <c r="O4487" s="48">
        <f t="shared" ca="1" si="511"/>
        <v>971400</v>
      </c>
    </row>
    <row r="4488" spans="1:15" x14ac:dyDescent="0.25">
      <c r="A4488">
        <v>4473</v>
      </c>
      <c r="B4488" s="84">
        <v>35461</v>
      </c>
      <c r="C4488" s="47">
        <v>45.12</v>
      </c>
      <c r="D4488" s="47">
        <v>46.12</v>
      </c>
      <c r="E4488" s="47">
        <v>44.88</v>
      </c>
      <c r="F4488" s="47">
        <v>45.88</v>
      </c>
      <c r="G4488" s="48">
        <v>1022600</v>
      </c>
      <c r="H4488" s="47">
        <v>29.48</v>
      </c>
      <c r="I4488" s="51">
        <f t="shared" si="505"/>
        <v>0.64254577157802961</v>
      </c>
      <c r="J4488" s="51">
        <f t="shared" ca="1" si="506"/>
        <v>1</v>
      </c>
      <c r="K4488" s="47">
        <f t="shared" si="507"/>
        <v>28.99</v>
      </c>
      <c r="L4488" s="47">
        <f t="shared" si="508"/>
        <v>29.63</v>
      </c>
      <c r="M4488" s="47">
        <f t="shared" si="509"/>
        <v>28.84</v>
      </c>
      <c r="N4488" s="47">
        <f t="shared" si="510"/>
        <v>29.48</v>
      </c>
      <c r="O4488" s="48">
        <f t="shared" ca="1" si="511"/>
        <v>1022600</v>
      </c>
    </row>
    <row r="4489" spans="1:15" x14ac:dyDescent="0.25">
      <c r="A4489">
        <v>4474</v>
      </c>
      <c r="B4489" s="84">
        <v>35460</v>
      </c>
      <c r="C4489" s="47">
        <v>45.12</v>
      </c>
      <c r="D4489" s="47">
        <v>45.38</v>
      </c>
      <c r="E4489" s="47">
        <v>44.88</v>
      </c>
      <c r="F4489" s="47">
        <v>45</v>
      </c>
      <c r="G4489" s="48">
        <v>651500</v>
      </c>
      <c r="H4489" s="47">
        <v>28.91</v>
      </c>
      <c r="I4489" s="51">
        <f t="shared" si="505"/>
        <v>0.64244444444444448</v>
      </c>
      <c r="J4489" s="51">
        <f t="shared" ca="1" si="506"/>
        <v>1</v>
      </c>
      <c r="K4489" s="47">
        <f t="shared" si="507"/>
        <v>28.99</v>
      </c>
      <c r="L4489" s="47">
        <f t="shared" si="508"/>
        <v>29.15</v>
      </c>
      <c r="M4489" s="47">
        <f t="shared" si="509"/>
        <v>28.83</v>
      </c>
      <c r="N4489" s="47">
        <f t="shared" si="510"/>
        <v>28.91</v>
      </c>
      <c r="O4489" s="48">
        <f t="shared" ca="1" si="511"/>
        <v>651500</v>
      </c>
    </row>
    <row r="4490" spans="1:15" x14ac:dyDescent="0.25">
      <c r="A4490">
        <v>4475</v>
      </c>
      <c r="B4490" s="84">
        <v>35459</v>
      </c>
      <c r="C4490" s="47">
        <v>44.75</v>
      </c>
      <c r="D4490" s="47">
        <v>45.38</v>
      </c>
      <c r="E4490" s="47">
        <v>44.75</v>
      </c>
      <c r="F4490" s="47">
        <v>45.25</v>
      </c>
      <c r="G4490" s="48">
        <v>766800</v>
      </c>
      <c r="H4490" s="47">
        <v>29.07</v>
      </c>
      <c r="I4490" s="51">
        <f t="shared" si="505"/>
        <v>0.64243093922651939</v>
      </c>
      <c r="J4490" s="51">
        <f t="shared" ca="1" si="506"/>
        <v>1</v>
      </c>
      <c r="K4490" s="47">
        <f t="shared" si="507"/>
        <v>28.75</v>
      </c>
      <c r="L4490" s="47">
        <f t="shared" si="508"/>
        <v>29.15</v>
      </c>
      <c r="M4490" s="47">
        <f t="shared" si="509"/>
        <v>28.75</v>
      </c>
      <c r="N4490" s="47">
        <f t="shared" si="510"/>
        <v>29.07</v>
      </c>
      <c r="O4490" s="48">
        <f t="shared" ca="1" si="511"/>
        <v>766800</v>
      </c>
    </row>
    <row r="4491" spans="1:15" x14ac:dyDescent="0.25">
      <c r="A4491">
        <v>4476</v>
      </c>
      <c r="B4491" s="84">
        <v>35458</v>
      </c>
      <c r="C4491" s="47">
        <v>46</v>
      </c>
      <c r="D4491" s="47">
        <v>46.12</v>
      </c>
      <c r="E4491" s="47">
        <v>44.38</v>
      </c>
      <c r="F4491" s="47">
        <v>44.75</v>
      </c>
      <c r="G4491" s="48">
        <v>704000</v>
      </c>
      <c r="H4491" s="47">
        <v>28.75</v>
      </c>
      <c r="I4491" s="51">
        <f t="shared" si="505"/>
        <v>0.64245810055865926</v>
      </c>
      <c r="J4491" s="51">
        <f t="shared" ca="1" si="506"/>
        <v>1</v>
      </c>
      <c r="K4491" s="47">
        <f t="shared" si="507"/>
        <v>29.55</v>
      </c>
      <c r="L4491" s="47">
        <f t="shared" si="508"/>
        <v>29.63</v>
      </c>
      <c r="M4491" s="47">
        <f t="shared" si="509"/>
        <v>28.51</v>
      </c>
      <c r="N4491" s="47">
        <f t="shared" si="510"/>
        <v>28.75</v>
      </c>
      <c r="O4491" s="48">
        <f t="shared" ca="1" si="511"/>
        <v>704000</v>
      </c>
    </row>
    <row r="4492" spans="1:15" x14ac:dyDescent="0.25">
      <c r="A4492">
        <v>4477</v>
      </c>
      <c r="B4492" s="84">
        <v>35457</v>
      </c>
      <c r="C4492" s="47">
        <v>45.25</v>
      </c>
      <c r="D4492" s="47">
        <v>45.88</v>
      </c>
      <c r="E4492" s="47">
        <v>45.25</v>
      </c>
      <c r="F4492" s="47">
        <v>45.62</v>
      </c>
      <c r="G4492" s="48">
        <v>683300</v>
      </c>
      <c r="H4492" s="47">
        <v>29.32</v>
      </c>
      <c r="I4492" s="51">
        <f t="shared" si="505"/>
        <v>0.64270056992547131</v>
      </c>
      <c r="J4492" s="51">
        <f t="shared" ca="1" si="506"/>
        <v>1</v>
      </c>
      <c r="K4492" s="47">
        <f t="shared" si="507"/>
        <v>29.08</v>
      </c>
      <c r="L4492" s="47">
        <f t="shared" si="508"/>
        <v>29.49</v>
      </c>
      <c r="M4492" s="47">
        <f t="shared" si="509"/>
        <v>29.08</v>
      </c>
      <c r="N4492" s="47">
        <f t="shared" si="510"/>
        <v>29.32</v>
      </c>
      <c r="O4492" s="48">
        <f t="shared" ca="1" si="511"/>
        <v>683300</v>
      </c>
    </row>
    <row r="4493" spans="1:15" x14ac:dyDescent="0.25">
      <c r="A4493">
        <v>4478</v>
      </c>
      <c r="B4493" s="84">
        <v>35454</v>
      </c>
      <c r="C4493" s="47">
        <v>45.88</v>
      </c>
      <c r="D4493" s="47">
        <v>46.5</v>
      </c>
      <c r="E4493" s="47">
        <v>45.25</v>
      </c>
      <c r="F4493" s="47">
        <v>45.38</v>
      </c>
      <c r="G4493" s="48">
        <v>1467400</v>
      </c>
      <c r="H4493" s="47">
        <v>29.15</v>
      </c>
      <c r="I4493" s="51">
        <f t="shared" si="505"/>
        <v>0.64235345967386503</v>
      </c>
      <c r="J4493" s="51">
        <f t="shared" ca="1" si="506"/>
        <v>1</v>
      </c>
      <c r="K4493" s="47">
        <f t="shared" si="507"/>
        <v>29.47</v>
      </c>
      <c r="L4493" s="47">
        <f t="shared" si="508"/>
        <v>29.87</v>
      </c>
      <c r="M4493" s="47">
        <f t="shared" si="509"/>
        <v>29.07</v>
      </c>
      <c r="N4493" s="47">
        <f t="shared" si="510"/>
        <v>29.15</v>
      </c>
      <c r="O4493" s="48">
        <f t="shared" ca="1" si="511"/>
        <v>1467400</v>
      </c>
    </row>
    <row r="4494" spans="1:15" x14ac:dyDescent="0.25">
      <c r="A4494">
        <v>4479</v>
      </c>
      <c r="B4494" s="84">
        <v>35453</v>
      </c>
      <c r="C4494" s="47">
        <v>46.88</v>
      </c>
      <c r="D4494" s="47">
        <v>47</v>
      </c>
      <c r="E4494" s="47">
        <v>45.88</v>
      </c>
      <c r="F4494" s="47">
        <v>46</v>
      </c>
      <c r="G4494" s="48">
        <v>1549800</v>
      </c>
      <c r="H4494" s="47">
        <v>29.56</v>
      </c>
      <c r="I4494" s="51">
        <f t="shared" si="505"/>
        <v>0.64260869565217393</v>
      </c>
      <c r="J4494" s="51">
        <f t="shared" ca="1" si="506"/>
        <v>1</v>
      </c>
      <c r="K4494" s="47">
        <f t="shared" si="507"/>
        <v>30.13</v>
      </c>
      <c r="L4494" s="47">
        <f t="shared" si="508"/>
        <v>30.2</v>
      </c>
      <c r="M4494" s="47">
        <f t="shared" si="509"/>
        <v>29.48</v>
      </c>
      <c r="N4494" s="47">
        <f t="shared" si="510"/>
        <v>29.56</v>
      </c>
      <c r="O4494" s="48">
        <f t="shared" ca="1" si="511"/>
        <v>1549800</v>
      </c>
    </row>
    <row r="4495" spans="1:15" x14ac:dyDescent="0.25">
      <c r="A4495">
        <v>4480</v>
      </c>
      <c r="B4495" s="84">
        <v>35452</v>
      </c>
      <c r="C4495" s="47">
        <v>47.5</v>
      </c>
      <c r="D4495" s="47">
        <v>47.5</v>
      </c>
      <c r="E4495" s="47">
        <v>46.88</v>
      </c>
      <c r="F4495" s="47">
        <v>47.12</v>
      </c>
      <c r="G4495" s="48">
        <v>1203600</v>
      </c>
      <c r="H4495" s="47">
        <v>30.28</v>
      </c>
      <c r="I4495" s="51">
        <f t="shared" si="505"/>
        <v>0.64261460101867574</v>
      </c>
      <c r="J4495" s="51">
        <f t="shared" ca="1" si="506"/>
        <v>1</v>
      </c>
      <c r="K4495" s="47">
        <f t="shared" si="507"/>
        <v>30.52</v>
      </c>
      <c r="L4495" s="47">
        <f t="shared" si="508"/>
        <v>30.52</v>
      </c>
      <c r="M4495" s="47">
        <f t="shared" si="509"/>
        <v>30.13</v>
      </c>
      <c r="N4495" s="47">
        <f t="shared" si="510"/>
        <v>30.28</v>
      </c>
      <c r="O4495" s="48">
        <f t="shared" ca="1" si="511"/>
        <v>1203600</v>
      </c>
    </row>
    <row r="4496" spans="1:15" x14ac:dyDescent="0.25">
      <c r="A4496">
        <v>4481</v>
      </c>
      <c r="B4496" s="84">
        <v>35451</v>
      </c>
      <c r="C4496" s="47">
        <v>47.75</v>
      </c>
      <c r="D4496" s="47">
        <v>47.88</v>
      </c>
      <c r="E4496" s="47">
        <v>47.38</v>
      </c>
      <c r="F4496" s="47">
        <v>47.62</v>
      </c>
      <c r="G4496" s="48">
        <v>942000</v>
      </c>
      <c r="H4496" s="47">
        <v>30.6</v>
      </c>
      <c r="I4496" s="51">
        <f t="shared" si="505"/>
        <v>0.64258714825703489</v>
      </c>
      <c r="J4496" s="51">
        <f t="shared" ca="1" si="506"/>
        <v>1</v>
      </c>
      <c r="K4496" s="47">
        <f t="shared" si="507"/>
        <v>30.68</v>
      </c>
      <c r="L4496" s="47">
        <f t="shared" si="508"/>
        <v>30.77</v>
      </c>
      <c r="M4496" s="47">
        <f t="shared" si="509"/>
        <v>30.45</v>
      </c>
      <c r="N4496" s="47">
        <f t="shared" si="510"/>
        <v>30.6</v>
      </c>
      <c r="O4496" s="48">
        <f t="shared" ca="1" si="511"/>
        <v>942000</v>
      </c>
    </row>
    <row r="4497" spans="1:15" x14ac:dyDescent="0.25">
      <c r="A4497">
        <v>4482</v>
      </c>
      <c r="B4497" s="84">
        <v>35450</v>
      </c>
      <c r="C4497" s="47">
        <v>48.62</v>
      </c>
      <c r="D4497" s="47">
        <v>48.75</v>
      </c>
      <c r="E4497" s="47">
        <v>47.88</v>
      </c>
      <c r="F4497" s="47">
        <v>48</v>
      </c>
      <c r="G4497" s="48">
        <v>1571000</v>
      </c>
      <c r="H4497" s="47">
        <v>30.84</v>
      </c>
      <c r="I4497" s="51">
        <f t="shared" ref="I4497:I4560" si="512">H4497/F4497</f>
        <v>0.64249999999999996</v>
      </c>
      <c r="J4497" s="51">
        <f t="shared" ref="J4497:J4560" ca="1" si="513">INDEX(OFFSET($T$15,0,0,$S$13+1,1),MATCH(B4497,OFFSET($Q$15,0,0,$S$13+1,1),-1))</f>
        <v>1</v>
      </c>
      <c r="K4497" s="47">
        <f t="shared" ref="K4497:K4560" si="514">ROUND($I4497*C4497,2)</f>
        <v>31.24</v>
      </c>
      <c r="L4497" s="47">
        <f t="shared" ref="L4497:L4560" si="515">ROUND($I4497*D4497,2)</f>
        <v>31.32</v>
      </c>
      <c r="M4497" s="47">
        <f t="shared" ref="M4497:M4560" si="516">ROUND($I4497*E4497,2)</f>
        <v>30.76</v>
      </c>
      <c r="N4497" s="47">
        <f t="shared" ref="N4497:N4560" si="517">ROUND($I4497*F4497,2)</f>
        <v>30.84</v>
      </c>
      <c r="O4497" s="48">
        <f t="shared" ref="O4497:O4560" ca="1" si="518">G4497*J4497</f>
        <v>1571000</v>
      </c>
    </row>
    <row r="4498" spans="1:15" x14ac:dyDescent="0.25">
      <c r="A4498">
        <v>4483</v>
      </c>
      <c r="B4498" s="84">
        <v>35447</v>
      </c>
      <c r="C4498" s="47">
        <v>47.88</v>
      </c>
      <c r="D4498" s="47">
        <v>49</v>
      </c>
      <c r="E4498" s="47">
        <v>47.88</v>
      </c>
      <c r="F4498" s="47">
        <v>48.75</v>
      </c>
      <c r="G4498" s="48">
        <v>2512500</v>
      </c>
      <c r="H4498" s="47">
        <v>31.32</v>
      </c>
      <c r="I4498" s="51">
        <f t="shared" si="512"/>
        <v>0.64246153846153842</v>
      </c>
      <c r="J4498" s="51">
        <f t="shared" ca="1" si="513"/>
        <v>1</v>
      </c>
      <c r="K4498" s="47">
        <f t="shared" si="514"/>
        <v>30.76</v>
      </c>
      <c r="L4498" s="47">
        <f t="shared" si="515"/>
        <v>31.48</v>
      </c>
      <c r="M4498" s="47">
        <f t="shared" si="516"/>
        <v>30.76</v>
      </c>
      <c r="N4498" s="47">
        <f t="shared" si="517"/>
        <v>31.32</v>
      </c>
      <c r="O4498" s="48">
        <f t="shared" ca="1" si="518"/>
        <v>2512500</v>
      </c>
    </row>
    <row r="4499" spans="1:15" x14ac:dyDescent="0.25">
      <c r="A4499">
        <v>4484</v>
      </c>
      <c r="B4499" s="84">
        <v>35446</v>
      </c>
      <c r="C4499" s="47">
        <v>47.12</v>
      </c>
      <c r="D4499" s="47">
        <v>48.75</v>
      </c>
      <c r="E4499" s="47">
        <v>47.12</v>
      </c>
      <c r="F4499" s="47">
        <v>48.25</v>
      </c>
      <c r="G4499" s="48">
        <v>779900</v>
      </c>
      <c r="H4499" s="47">
        <v>31</v>
      </c>
      <c r="I4499" s="51">
        <f t="shared" si="512"/>
        <v>0.6424870466321243</v>
      </c>
      <c r="J4499" s="51">
        <f t="shared" ca="1" si="513"/>
        <v>1</v>
      </c>
      <c r="K4499" s="47">
        <f t="shared" si="514"/>
        <v>30.27</v>
      </c>
      <c r="L4499" s="47">
        <f t="shared" si="515"/>
        <v>31.32</v>
      </c>
      <c r="M4499" s="47">
        <f t="shared" si="516"/>
        <v>30.27</v>
      </c>
      <c r="N4499" s="47">
        <f t="shared" si="517"/>
        <v>31</v>
      </c>
      <c r="O4499" s="48">
        <f t="shared" ca="1" si="518"/>
        <v>779900</v>
      </c>
    </row>
    <row r="4500" spans="1:15" x14ac:dyDescent="0.25">
      <c r="A4500">
        <v>4485</v>
      </c>
      <c r="B4500" s="84">
        <v>35445</v>
      </c>
      <c r="C4500" s="47">
        <v>47</v>
      </c>
      <c r="D4500" s="47">
        <v>47.62</v>
      </c>
      <c r="E4500" s="47">
        <v>46.75</v>
      </c>
      <c r="F4500" s="47">
        <v>47</v>
      </c>
      <c r="G4500" s="48">
        <v>501300</v>
      </c>
      <c r="H4500" s="47">
        <v>30.2</v>
      </c>
      <c r="I4500" s="51">
        <f t="shared" si="512"/>
        <v>0.64255319148936174</v>
      </c>
      <c r="J4500" s="51">
        <f t="shared" ca="1" si="513"/>
        <v>1</v>
      </c>
      <c r="K4500" s="47">
        <f t="shared" si="514"/>
        <v>30.2</v>
      </c>
      <c r="L4500" s="47">
        <f t="shared" si="515"/>
        <v>30.6</v>
      </c>
      <c r="M4500" s="47">
        <f t="shared" si="516"/>
        <v>30.04</v>
      </c>
      <c r="N4500" s="47">
        <f t="shared" si="517"/>
        <v>30.2</v>
      </c>
      <c r="O4500" s="48">
        <f t="shared" ca="1" si="518"/>
        <v>501300</v>
      </c>
    </row>
    <row r="4501" spans="1:15" x14ac:dyDescent="0.25">
      <c r="A4501">
        <v>4486</v>
      </c>
      <c r="B4501" s="84">
        <v>35444</v>
      </c>
      <c r="C4501" s="47">
        <v>47.38</v>
      </c>
      <c r="D4501" s="47">
        <v>47.38</v>
      </c>
      <c r="E4501" s="47">
        <v>46.75</v>
      </c>
      <c r="F4501" s="47">
        <v>47</v>
      </c>
      <c r="G4501" s="48">
        <v>756900</v>
      </c>
      <c r="H4501" s="47">
        <v>30.2</v>
      </c>
      <c r="I4501" s="51">
        <f t="shared" si="512"/>
        <v>0.64255319148936174</v>
      </c>
      <c r="J4501" s="51">
        <f t="shared" ca="1" si="513"/>
        <v>1</v>
      </c>
      <c r="K4501" s="47">
        <f t="shared" si="514"/>
        <v>30.44</v>
      </c>
      <c r="L4501" s="47">
        <f t="shared" si="515"/>
        <v>30.44</v>
      </c>
      <c r="M4501" s="47">
        <f t="shared" si="516"/>
        <v>30.04</v>
      </c>
      <c r="N4501" s="47">
        <f t="shared" si="517"/>
        <v>30.2</v>
      </c>
      <c r="O4501" s="48">
        <f t="shared" ca="1" si="518"/>
        <v>756900</v>
      </c>
    </row>
    <row r="4502" spans="1:15" x14ac:dyDescent="0.25">
      <c r="A4502">
        <v>4487</v>
      </c>
      <c r="B4502" s="84">
        <v>35443</v>
      </c>
      <c r="C4502" s="47">
        <v>47.25</v>
      </c>
      <c r="D4502" s="47">
        <v>47.38</v>
      </c>
      <c r="E4502" s="47">
        <v>46.62</v>
      </c>
      <c r="F4502" s="47">
        <v>47.25</v>
      </c>
      <c r="G4502" s="48">
        <v>548700</v>
      </c>
      <c r="H4502" s="47">
        <v>30.36</v>
      </c>
      <c r="I4502" s="51">
        <f t="shared" si="512"/>
        <v>0.64253968253968252</v>
      </c>
      <c r="J4502" s="51">
        <f t="shared" ca="1" si="513"/>
        <v>1</v>
      </c>
      <c r="K4502" s="47">
        <f t="shared" si="514"/>
        <v>30.36</v>
      </c>
      <c r="L4502" s="47">
        <f t="shared" si="515"/>
        <v>30.44</v>
      </c>
      <c r="M4502" s="47">
        <f t="shared" si="516"/>
        <v>29.96</v>
      </c>
      <c r="N4502" s="47">
        <f t="shared" si="517"/>
        <v>30.36</v>
      </c>
      <c r="O4502" s="48">
        <f t="shared" ca="1" si="518"/>
        <v>548700</v>
      </c>
    </row>
    <row r="4503" spans="1:15" x14ac:dyDescent="0.25">
      <c r="A4503">
        <v>4488</v>
      </c>
      <c r="B4503" s="84">
        <v>35440</v>
      </c>
      <c r="C4503" s="47">
        <v>47</v>
      </c>
      <c r="D4503" s="47">
        <v>47.38</v>
      </c>
      <c r="E4503" s="47">
        <v>46.62</v>
      </c>
      <c r="F4503" s="47">
        <v>47.25</v>
      </c>
      <c r="G4503" s="48">
        <v>1058100</v>
      </c>
      <c r="H4503" s="47">
        <v>30.36</v>
      </c>
      <c r="I4503" s="51">
        <f t="shared" si="512"/>
        <v>0.64253968253968252</v>
      </c>
      <c r="J4503" s="51">
        <f t="shared" ca="1" si="513"/>
        <v>1</v>
      </c>
      <c r="K4503" s="47">
        <f t="shared" si="514"/>
        <v>30.2</v>
      </c>
      <c r="L4503" s="47">
        <f t="shared" si="515"/>
        <v>30.44</v>
      </c>
      <c r="M4503" s="47">
        <f t="shared" si="516"/>
        <v>29.96</v>
      </c>
      <c r="N4503" s="47">
        <f t="shared" si="517"/>
        <v>30.36</v>
      </c>
      <c r="O4503" s="48">
        <f t="shared" ca="1" si="518"/>
        <v>1058100</v>
      </c>
    </row>
    <row r="4504" spans="1:15" x14ac:dyDescent="0.25">
      <c r="A4504">
        <v>4489</v>
      </c>
      <c r="B4504" s="84">
        <v>35439</v>
      </c>
      <c r="C4504" s="47">
        <v>48.75</v>
      </c>
      <c r="D4504" s="47">
        <v>48.75</v>
      </c>
      <c r="E4504" s="47">
        <v>46.75</v>
      </c>
      <c r="F4504" s="47">
        <v>47.5</v>
      </c>
      <c r="G4504" s="48">
        <v>1272500</v>
      </c>
      <c r="H4504" s="47">
        <v>30.52</v>
      </c>
      <c r="I4504" s="51">
        <f t="shared" si="512"/>
        <v>0.64252631578947372</v>
      </c>
      <c r="J4504" s="51">
        <f t="shared" ca="1" si="513"/>
        <v>1</v>
      </c>
      <c r="K4504" s="47">
        <f t="shared" si="514"/>
        <v>31.32</v>
      </c>
      <c r="L4504" s="47">
        <f t="shared" si="515"/>
        <v>31.32</v>
      </c>
      <c r="M4504" s="47">
        <f t="shared" si="516"/>
        <v>30.04</v>
      </c>
      <c r="N4504" s="47">
        <f t="shared" si="517"/>
        <v>30.52</v>
      </c>
      <c r="O4504" s="48">
        <f t="shared" ca="1" si="518"/>
        <v>1272500</v>
      </c>
    </row>
    <row r="4505" spans="1:15" x14ac:dyDescent="0.25">
      <c r="A4505">
        <v>4490</v>
      </c>
      <c r="B4505" s="84">
        <v>35438</v>
      </c>
      <c r="C4505" s="47">
        <v>49.88</v>
      </c>
      <c r="D4505" s="47">
        <v>49.88</v>
      </c>
      <c r="E4505" s="47">
        <v>48.5</v>
      </c>
      <c r="F4505" s="47">
        <v>48.75</v>
      </c>
      <c r="G4505" s="48">
        <v>756400</v>
      </c>
      <c r="H4505" s="47">
        <v>31.32</v>
      </c>
      <c r="I4505" s="51">
        <f t="shared" si="512"/>
        <v>0.64246153846153842</v>
      </c>
      <c r="J4505" s="51">
        <f t="shared" ca="1" si="513"/>
        <v>1</v>
      </c>
      <c r="K4505" s="47">
        <f t="shared" si="514"/>
        <v>32.049999999999997</v>
      </c>
      <c r="L4505" s="47">
        <f t="shared" si="515"/>
        <v>32.049999999999997</v>
      </c>
      <c r="M4505" s="47">
        <f t="shared" si="516"/>
        <v>31.16</v>
      </c>
      <c r="N4505" s="47">
        <f t="shared" si="517"/>
        <v>31.32</v>
      </c>
      <c r="O4505" s="48">
        <f t="shared" ca="1" si="518"/>
        <v>756400</v>
      </c>
    </row>
    <row r="4506" spans="1:15" x14ac:dyDescent="0.25">
      <c r="A4506">
        <v>4491</v>
      </c>
      <c r="B4506" s="84">
        <v>35437</v>
      </c>
      <c r="C4506" s="47">
        <v>49.88</v>
      </c>
      <c r="D4506" s="47">
        <v>50</v>
      </c>
      <c r="E4506" s="47">
        <v>49</v>
      </c>
      <c r="F4506" s="47">
        <v>49.62</v>
      </c>
      <c r="G4506" s="48">
        <v>746300</v>
      </c>
      <c r="H4506" s="47">
        <v>31.89</v>
      </c>
      <c r="I4506" s="51">
        <f t="shared" si="512"/>
        <v>0.6426844014510279</v>
      </c>
      <c r="J4506" s="51">
        <f t="shared" ca="1" si="513"/>
        <v>1</v>
      </c>
      <c r="K4506" s="47">
        <f t="shared" si="514"/>
        <v>32.06</v>
      </c>
      <c r="L4506" s="47">
        <f t="shared" si="515"/>
        <v>32.130000000000003</v>
      </c>
      <c r="M4506" s="47">
        <f t="shared" si="516"/>
        <v>31.49</v>
      </c>
      <c r="N4506" s="47">
        <f t="shared" si="517"/>
        <v>31.89</v>
      </c>
      <c r="O4506" s="48">
        <f t="shared" ca="1" si="518"/>
        <v>746300</v>
      </c>
    </row>
    <row r="4507" spans="1:15" x14ac:dyDescent="0.25">
      <c r="A4507">
        <v>4492</v>
      </c>
      <c r="B4507" s="84">
        <v>35436</v>
      </c>
      <c r="C4507" s="47">
        <v>51</v>
      </c>
      <c r="D4507" s="47">
        <v>51.25</v>
      </c>
      <c r="E4507" s="47">
        <v>49.75</v>
      </c>
      <c r="F4507" s="47">
        <v>50</v>
      </c>
      <c r="G4507" s="48">
        <v>1116500</v>
      </c>
      <c r="H4507" s="47">
        <v>32.130000000000003</v>
      </c>
      <c r="I4507" s="51">
        <f t="shared" si="512"/>
        <v>0.64260000000000006</v>
      </c>
      <c r="J4507" s="51">
        <f t="shared" ca="1" si="513"/>
        <v>1</v>
      </c>
      <c r="K4507" s="47">
        <f t="shared" si="514"/>
        <v>32.770000000000003</v>
      </c>
      <c r="L4507" s="47">
        <f t="shared" si="515"/>
        <v>32.93</v>
      </c>
      <c r="M4507" s="47">
        <f t="shared" si="516"/>
        <v>31.97</v>
      </c>
      <c r="N4507" s="47">
        <f t="shared" si="517"/>
        <v>32.130000000000003</v>
      </c>
      <c r="O4507" s="48">
        <f t="shared" ca="1" si="518"/>
        <v>1116500</v>
      </c>
    </row>
    <row r="4508" spans="1:15" x14ac:dyDescent="0.25">
      <c r="A4508">
        <v>4493</v>
      </c>
      <c r="B4508" s="84">
        <v>35433</v>
      </c>
      <c r="C4508" s="47">
        <v>48.5</v>
      </c>
      <c r="D4508" s="47">
        <v>50</v>
      </c>
      <c r="E4508" s="47">
        <v>48.38</v>
      </c>
      <c r="F4508" s="47">
        <v>49.75</v>
      </c>
      <c r="G4508" s="48">
        <v>718100</v>
      </c>
      <c r="H4508" s="47">
        <v>31.97</v>
      </c>
      <c r="I4508" s="51">
        <f t="shared" si="512"/>
        <v>0.64261306532663309</v>
      </c>
      <c r="J4508" s="51">
        <f t="shared" ca="1" si="513"/>
        <v>1</v>
      </c>
      <c r="K4508" s="47">
        <f t="shared" si="514"/>
        <v>31.17</v>
      </c>
      <c r="L4508" s="47">
        <f t="shared" si="515"/>
        <v>32.130000000000003</v>
      </c>
      <c r="M4508" s="47">
        <f t="shared" si="516"/>
        <v>31.09</v>
      </c>
      <c r="N4508" s="47">
        <f t="shared" si="517"/>
        <v>31.97</v>
      </c>
      <c r="O4508" s="48">
        <f t="shared" ca="1" si="518"/>
        <v>718100</v>
      </c>
    </row>
    <row r="4509" spans="1:15" x14ac:dyDescent="0.25">
      <c r="A4509">
        <v>4494</v>
      </c>
      <c r="B4509" s="84">
        <v>35432</v>
      </c>
      <c r="C4509" s="47">
        <v>48.12</v>
      </c>
      <c r="D4509" s="47">
        <v>48.25</v>
      </c>
      <c r="E4509" s="47">
        <v>47.38</v>
      </c>
      <c r="F4509" s="47">
        <v>48</v>
      </c>
      <c r="G4509" s="48">
        <v>1027400</v>
      </c>
      <c r="H4509" s="47">
        <v>30.84</v>
      </c>
      <c r="I4509" s="51">
        <f t="shared" si="512"/>
        <v>0.64249999999999996</v>
      </c>
      <c r="J4509" s="51">
        <f t="shared" ca="1" si="513"/>
        <v>1</v>
      </c>
      <c r="K4509" s="47">
        <f t="shared" si="514"/>
        <v>30.92</v>
      </c>
      <c r="L4509" s="47">
        <f t="shared" si="515"/>
        <v>31</v>
      </c>
      <c r="M4509" s="47">
        <f t="shared" si="516"/>
        <v>30.44</v>
      </c>
      <c r="N4509" s="47">
        <f t="shared" si="517"/>
        <v>30.84</v>
      </c>
      <c r="O4509" s="48">
        <f t="shared" ca="1" si="518"/>
        <v>1027400</v>
      </c>
    </row>
    <row r="4510" spans="1:15" x14ac:dyDescent="0.25">
      <c r="A4510">
        <v>4495</v>
      </c>
      <c r="B4510" s="84">
        <v>35430</v>
      </c>
      <c r="C4510" s="47">
        <v>48.25</v>
      </c>
      <c r="D4510" s="47">
        <v>49.5</v>
      </c>
      <c r="E4510" s="47">
        <v>47.62</v>
      </c>
      <c r="F4510" s="47">
        <v>48.12</v>
      </c>
      <c r="G4510" s="48">
        <v>366900</v>
      </c>
      <c r="H4510" s="47">
        <v>30.79</v>
      </c>
      <c r="I4510" s="51">
        <f t="shared" si="512"/>
        <v>0.63985868661679135</v>
      </c>
      <c r="J4510" s="51">
        <f t="shared" ca="1" si="513"/>
        <v>1</v>
      </c>
      <c r="K4510" s="47">
        <f t="shared" si="514"/>
        <v>30.87</v>
      </c>
      <c r="L4510" s="47">
        <f t="shared" si="515"/>
        <v>31.67</v>
      </c>
      <c r="M4510" s="47">
        <f t="shared" si="516"/>
        <v>30.47</v>
      </c>
      <c r="N4510" s="47">
        <f t="shared" si="517"/>
        <v>30.79</v>
      </c>
      <c r="O4510" s="48">
        <f t="shared" ca="1" si="518"/>
        <v>366900</v>
      </c>
    </row>
    <row r="4511" spans="1:15" x14ac:dyDescent="0.25">
      <c r="A4511">
        <v>4496</v>
      </c>
      <c r="B4511" s="84">
        <v>35429</v>
      </c>
      <c r="C4511" s="47">
        <v>48.25</v>
      </c>
      <c r="D4511" s="47">
        <v>48.75</v>
      </c>
      <c r="E4511" s="47">
        <v>47.88</v>
      </c>
      <c r="F4511" s="47">
        <v>48.12</v>
      </c>
      <c r="G4511" s="48">
        <v>342200</v>
      </c>
      <c r="H4511" s="47">
        <v>30.79</v>
      </c>
      <c r="I4511" s="51">
        <f t="shared" si="512"/>
        <v>0.63985868661679135</v>
      </c>
      <c r="J4511" s="51">
        <f t="shared" ca="1" si="513"/>
        <v>1</v>
      </c>
      <c r="K4511" s="47">
        <f t="shared" si="514"/>
        <v>30.87</v>
      </c>
      <c r="L4511" s="47">
        <f t="shared" si="515"/>
        <v>31.19</v>
      </c>
      <c r="M4511" s="47">
        <f t="shared" si="516"/>
        <v>30.64</v>
      </c>
      <c r="N4511" s="47">
        <f t="shared" si="517"/>
        <v>30.79</v>
      </c>
      <c r="O4511" s="48">
        <f t="shared" ca="1" si="518"/>
        <v>342200</v>
      </c>
    </row>
    <row r="4512" spans="1:15" x14ac:dyDescent="0.25">
      <c r="A4512">
        <v>4497</v>
      </c>
      <c r="B4512" s="84">
        <v>35426</v>
      </c>
      <c r="C4512" s="47">
        <v>48</v>
      </c>
      <c r="D4512" s="47">
        <v>48.25</v>
      </c>
      <c r="E4512" s="47">
        <v>47.62</v>
      </c>
      <c r="F4512" s="47">
        <v>47.88</v>
      </c>
      <c r="G4512" s="48">
        <v>234500</v>
      </c>
      <c r="H4512" s="47">
        <v>30.63</v>
      </c>
      <c r="I4512" s="51">
        <f t="shared" si="512"/>
        <v>0.63972431077694225</v>
      </c>
      <c r="J4512" s="51">
        <f t="shared" ca="1" si="513"/>
        <v>1</v>
      </c>
      <c r="K4512" s="47">
        <f t="shared" si="514"/>
        <v>30.71</v>
      </c>
      <c r="L4512" s="47">
        <f t="shared" si="515"/>
        <v>30.87</v>
      </c>
      <c r="M4512" s="47">
        <f t="shared" si="516"/>
        <v>30.46</v>
      </c>
      <c r="N4512" s="47">
        <f t="shared" si="517"/>
        <v>30.63</v>
      </c>
      <c r="O4512" s="48">
        <f t="shared" ca="1" si="518"/>
        <v>234500</v>
      </c>
    </row>
    <row r="4513" spans="1:15" x14ac:dyDescent="0.25">
      <c r="A4513">
        <v>4498</v>
      </c>
      <c r="B4513" s="84">
        <v>35425</v>
      </c>
      <c r="C4513" s="47">
        <v>48</v>
      </c>
      <c r="D4513" s="47">
        <v>48.5</v>
      </c>
      <c r="E4513" s="47">
        <v>47.75</v>
      </c>
      <c r="F4513" s="47">
        <v>48</v>
      </c>
      <c r="G4513" s="48">
        <v>424200</v>
      </c>
      <c r="H4513" s="47">
        <v>30.71</v>
      </c>
      <c r="I4513" s="51">
        <f t="shared" si="512"/>
        <v>0.63979166666666665</v>
      </c>
      <c r="J4513" s="51">
        <f t="shared" ca="1" si="513"/>
        <v>1</v>
      </c>
      <c r="K4513" s="47">
        <f t="shared" si="514"/>
        <v>30.71</v>
      </c>
      <c r="L4513" s="47">
        <f t="shared" si="515"/>
        <v>31.03</v>
      </c>
      <c r="M4513" s="47">
        <f t="shared" si="516"/>
        <v>30.55</v>
      </c>
      <c r="N4513" s="47">
        <f t="shared" si="517"/>
        <v>30.71</v>
      </c>
      <c r="O4513" s="48">
        <f t="shared" ca="1" si="518"/>
        <v>424200</v>
      </c>
    </row>
    <row r="4514" spans="1:15" x14ac:dyDescent="0.25">
      <c r="A4514">
        <v>4499</v>
      </c>
      <c r="B4514" s="84">
        <v>35423</v>
      </c>
      <c r="C4514" s="47">
        <v>48.38</v>
      </c>
      <c r="D4514" s="47">
        <v>48.5</v>
      </c>
      <c r="E4514" s="47">
        <v>47.5</v>
      </c>
      <c r="F4514" s="47">
        <v>47.88</v>
      </c>
      <c r="G4514" s="48">
        <v>201400</v>
      </c>
      <c r="H4514" s="47">
        <v>30.63</v>
      </c>
      <c r="I4514" s="51">
        <f t="shared" si="512"/>
        <v>0.63972431077694225</v>
      </c>
      <c r="J4514" s="51">
        <f t="shared" ca="1" si="513"/>
        <v>1</v>
      </c>
      <c r="K4514" s="47">
        <f t="shared" si="514"/>
        <v>30.95</v>
      </c>
      <c r="L4514" s="47">
        <f t="shared" si="515"/>
        <v>31.03</v>
      </c>
      <c r="M4514" s="47">
        <f t="shared" si="516"/>
        <v>30.39</v>
      </c>
      <c r="N4514" s="47">
        <f t="shared" si="517"/>
        <v>30.63</v>
      </c>
      <c r="O4514" s="48">
        <f t="shared" ca="1" si="518"/>
        <v>201400</v>
      </c>
    </row>
    <row r="4515" spans="1:15" x14ac:dyDescent="0.25">
      <c r="A4515">
        <v>4500</v>
      </c>
      <c r="B4515" s="84">
        <v>35422</v>
      </c>
      <c r="C4515" s="47">
        <v>49.38</v>
      </c>
      <c r="D4515" s="47">
        <v>49.75</v>
      </c>
      <c r="E4515" s="47">
        <v>47.5</v>
      </c>
      <c r="F4515" s="47">
        <v>48.25</v>
      </c>
      <c r="G4515" s="48">
        <v>501700</v>
      </c>
      <c r="H4515" s="47">
        <v>30.87</v>
      </c>
      <c r="I4515" s="51">
        <f t="shared" si="512"/>
        <v>0.63979274611398962</v>
      </c>
      <c r="J4515" s="51">
        <f t="shared" ca="1" si="513"/>
        <v>1</v>
      </c>
      <c r="K4515" s="47">
        <f t="shared" si="514"/>
        <v>31.59</v>
      </c>
      <c r="L4515" s="47">
        <f t="shared" si="515"/>
        <v>31.83</v>
      </c>
      <c r="M4515" s="47">
        <f t="shared" si="516"/>
        <v>30.39</v>
      </c>
      <c r="N4515" s="47">
        <f t="shared" si="517"/>
        <v>30.87</v>
      </c>
      <c r="O4515" s="48">
        <f t="shared" ca="1" si="518"/>
        <v>501700</v>
      </c>
    </row>
    <row r="4516" spans="1:15" x14ac:dyDescent="0.25">
      <c r="A4516">
        <v>4501</v>
      </c>
      <c r="B4516" s="84">
        <v>35419</v>
      </c>
      <c r="C4516" s="47">
        <v>49.25</v>
      </c>
      <c r="D4516" s="47">
        <v>49.75</v>
      </c>
      <c r="E4516" s="47">
        <v>48.5</v>
      </c>
      <c r="F4516" s="47">
        <v>49.62</v>
      </c>
      <c r="G4516" s="48">
        <v>1205000</v>
      </c>
      <c r="H4516" s="47">
        <v>31.75</v>
      </c>
      <c r="I4516" s="51">
        <f t="shared" si="512"/>
        <v>0.63986295848448205</v>
      </c>
      <c r="J4516" s="51">
        <f t="shared" ca="1" si="513"/>
        <v>1</v>
      </c>
      <c r="K4516" s="47">
        <f t="shared" si="514"/>
        <v>31.51</v>
      </c>
      <c r="L4516" s="47">
        <f t="shared" si="515"/>
        <v>31.83</v>
      </c>
      <c r="M4516" s="47">
        <f t="shared" si="516"/>
        <v>31.03</v>
      </c>
      <c r="N4516" s="47">
        <f t="shared" si="517"/>
        <v>31.75</v>
      </c>
      <c r="O4516" s="48">
        <f t="shared" ca="1" si="518"/>
        <v>1205000</v>
      </c>
    </row>
    <row r="4517" spans="1:15" x14ac:dyDescent="0.25">
      <c r="A4517">
        <v>4502</v>
      </c>
      <c r="B4517" s="84">
        <v>35418</v>
      </c>
      <c r="C4517" s="47">
        <v>48.25</v>
      </c>
      <c r="D4517" s="47">
        <v>48.62</v>
      </c>
      <c r="E4517" s="47">
        <v>47.25</v>
      </c>
      <c r="F4517" s="47">
        <v>48.5</v>
      </c>
      <c r="G4517" s="48">
        <v>889600</v>
      </c>
      <c r="H4517" s="47">
        <v>31.03</v>
      </c>
      <c r="I4517" s="51">
        <f t="shared" si="512"/>
        <v>0.63979381443298966</v>
      </c>
      <c r="J4517" s="51">
        <f t="shared" ca="1" si="513"/>
        <v>1</v>
      </c>
      <c r="K4517" s="47">
        <f t="shared" si="514"/>
        <v>30.87</v>
      </c>
      <c r="L4517" s="47">
        <f t="shared" si="515"/>
        <v>31.11</v>
      </c>
      <c r="M4517" s="47">
        <f t="shared" si="516"/>
        <v>30.23</v>
      </c>
      <c r="N4517" s="47">
        <f t="shared" si="517"/>
        <v>31.03</v>
      </c>
      <c r="O4517" s="48">
        <f t="shared" ca="1" si="518"/>
        <v>889600</v>
      </c>
    </row>
    <row r="4518" spans="1:15" x14ac:dyDescent="0.25">
      <c r="A4518">
        <v>4503</v>
      </c>
      <c r="B4518" s="84">
        <v>35417</v>
      </c>
      <c r="C4518" s="47">
        <v>48.38</v>
      </c>
      <c r="D4518" s="47">
        <v>48.75</v>
      </c>
      <c r="E4518" s="47">
        <v>47.5</v>
      </c>
      <c r="F4518" s="47">
        <v>48</v>
      </c>
      <c r="G4518" s="48">
        <v>958400</v>
      </c>
      <c r="H4518" s="47">
        <v>30.71</v>
      </c>
      <c r="I4518" s="51">
        <f t="shared" si="512"/>
        <v>0.63979166666666665</v>
      </c>
      <c r="J4518" s="51">
        <f t="shared" ca="1" si="513"/>
        <v>1</v>
      </c>
      <c r="K4518" s="47">
        <f t="shared" si="514"/>
        <v>30.95</v>
      </c>
      <c r="L4518" s="47">
        <f t="shared" si="515"/>
        <v>31.19</v>
      </c>
      <c r="M4518" s="47">
        <f t="shared" si="516"/>
        <v>30.39</v>
      </c>
      <c r="N4518" s="47">
        <f t="shared" si="517"/>
        <v>30.71</v>
      </c>
      <c r="O4518" s="48">
        <f t="shared" ca="1" si="518"/>
        <v>958400</v>
      </c>
    </row>
    <row r="4519" spans="1:15" x14ac:dyDescent="0.25">
      <c r="A4519">
        <v>4504</v>
      </c>
      <c r="B4519" s="84">
        <v>35416</v>
      </c>
      <c r="C4519" s="47">
        <v>47.12</v>
      </c>
      <c r="D4519" s="47">
        <v>48.12</v>
      </c>
      <c r="E4519" s="47">
        <v>47.12</v>
      </c>
      <c r="F4519" s="47">
        <v>48</v>
      </c>
      <c r="G4519" s="48">
        <v>972100</v>
      </c>
      <c r="H4519" s="47">
        <v>30.71</v>
      </c>
      <c r="I4519" s="51">
        <f t="shared" si="512"/>
        <v>0.63979166666666665</v>
      </c>
      <c r="J4519" s="51">
        <f t="shared" ca="1" si="513"/>
        <v>1</v>
      </c>
      <c r="K4519" s="47">
        <f t="shared" si="514"/>
        <v>30.15</v>
      </c>
      <c r="L4519" s="47">
        <f t="shared" si="515"/>
        <v>30.79</v>
      </c>
      <c r="M4519" s="47">
        <f t="shared" si="516"/>
        <v>30.15</v>
      </c>
      <c r="N4519" s="47">
        <f t="shared" si="517"/>
        <v>30.71</v>
      </c>
      <c r="O4519" s="48">
        <f t="shared" ca="1" si="518"/>
        <v>972100</v>
      </c>
    </row>
    <row r="4520" spans="1:15" x14ac:dyDescent="0.25">
      <c r="A4520">
        <v>4505</v>
      </c>
      <c r="B4520" s="84">
        <v>35415</v>
      </c>
      <c r="C4520" s="47">
        <v>47.38</v>
      </c>
      <c r="D4520" s="47">
        <v>48.12</v>
      </c>
      <c r="E4520" s="47">
        <v>47</v>
      </c>
      <c r="F4520" s="47">
        <v>47.12</v>
      </c>
      <c r="G4520" s="48">
        <v>1862100</v>
      </c>
      <c r="H4520" s="47">
        <v>30.15</v>
      </c>
      <c r="I4520" s="51">
        <f t="shared" si="512"/>
        <v>0.63985568760611211</v>
      </c>
      <c r="J4520" s="51">
        <f t="shared" ca="1" si="513"/>
        <v>1</v>
      </c>
      <c r="K4520" s="47">
        <f t="shared" si="514"/>
        <v>30.32</v>
      </c>
      <c r="L4520" s="47">
        <f t="shared" si="515"/>
        <v>30.79</v>
      </c>
      <c r="M4520" s="47">
        <f t="shared" si="516"/>
        <v>30.07</v>
      </c>
      <c r="N4520" s="47">
        <f t="shared" si="517"/>
        <v>30.15</v>
      </c>
      <c r="O4520" s="48">
        <f t="shared" ca="1" si="518"/>
        <v>1862100</v>
      </c>
    </row>
    <row r="4521" spans="1:15" x14ac:dyDescent="0.25">
      <c r="A4521">
        <v>4506</v>
      </c>
      <c r="B4521" s="84">
        <v>35412</v>
      </c>
      <c r="C4521" s="47">
        <v>46.5</v>
      </c>
      <c r="D4521" s="47">
        <v>47.38</v>
      </c>
      <c r="E4521" s="47">
        <v>46.12</v>
      </c>
      <c r="F4521" s="47">
        <v>46.88</v>
      </c>
      <c r="G4521" s="48">
        <v>1017100</v>
      </c>
      <c r="H4521" s="47">
        <v>29.99</v>
      </c>
      <c r="I4521" s="51">
        <f t="shared" si="512"/>
        <v>0.63971843003412965</v>
      </c>
      <c r="J4521" s="51">
        <f t="shared" ca="1" si="513"/>
        <v>1</v>
      </c>
      <c r="K4521" s="47">
        <f t="shared" si="514"/>
        <v>29.75</v>
      </c>
      <c r="L4521" s="47">
        <f t="shared" si="515"/>
        <v>30.31</v>
      </c>
      <c r="M4521" s="47">
        <f t="shared" si="516"/>
        <v>29.5</v>
      </c>
      <c r="N4521" s="47">
        <f t="shared" si="517"/>
        <v>29.99</v>
      </c>
      <c r="O4521" s="48">
        <f t="shared" ca="1" si="518"/>
        <v>1017100</v>
      </c>
    </row>
    <row r="4522" spans="1:15" x14ac:dyDescent="0.25">
      <c r="A4522">
        <v>4507</v>
      </c>
      <c r="B4522" s="84">
        <v>35411</v>
      </c>
      <c r="C4522" s="47">
        <v>47.5</v>
      </c>
      <c r="D4522" s="47">
        <v>48</v>
      </c>
      <c r="E4522" s="47">
        <v>46</v>
      </c>
      <c r="F4522" s="47">
        <v>46.25</v>
      </c>
      <c r="G4522" s="48">
        <v>1321500</v>
      </c>
      <c r="H4522" s="47">
        <v>29.59</v>
      </c>
      <c r="I4522" s="51">
        <f t="shared" si="512"/>
        <v>0.63978378378378375</v>
      </c>
      <c r="J4522" s="51">
        <f t="shared" ca="1" si="513"/>
        <v>1</v>
      </c>
      <c r="K4522" s="47">
        <f t="shared" si="514"/>
        <v>30.39</v>
      </c>
      <c r="L4522" s="47">
        <f t="shared" si="515"/>
        <v>30.71</v>
      </c>
      <c r="M4522" s="47">
        <f t="shared" si="516"/>
        <v>29.43</v>
      </c>
      <c r="N4522" s="47">
        <f t="shared" si="517"/>
        <v>29.59</v>
      </c>
      <c r="O4522" s="48">
        <f t="shared" ca="1" si="518"/>
        <v>1321500</v>
      </c>
    </row>
    <row r="4523" spans="1:15" x14ac:dyDescent="0.25">
      <c r="A4523">
        <v>4508</v>
      </c>
      <c r="B4523" s="84">
        <v>35410</v>
      </c>
      <c r="C4523" s="47">
        <v>48.38</v>
      </c>
      <c r="D4523" s="47">
        <v>48.5</v>
      </c>
      <c r="E4523" s="47">
        <v>46.5</v>
      </c>
      <c r="F4523" s="47">
        <v>47.38</v>
      </c>
      <c r="G4523" s="48">
        <v>886200</v>
      </c>
      <c r="H4523" s="47">
        <v>30.31</v>
      </c>
      <c r="I4523" s="51">
        <f t="shared" si="512"/>
        <v>0.63972140143520462</v>
      </c>
      <c r="J4523" s="51">
        <f t="shared" ca="1" si="513"/>
        <v>1</v>
      </c>
      <c r="K4523" s="47">
        <f t="shared" si="514"/>
        <v>30.95</v>
      </c>
      <c r="L4523" s="47">
        <f t="shared" si="515"/>
        <v>31.03</v>
      </c>
      <c r="M4523" s="47">
        <f t="shared" si="516"/>
        <v>29.75</v>
      </c>
      <c r="N4523" s="47">
        <f t="shared" si="517"/>
        <v>30.31</v>
      </c>
      <c r="O4523" s="48">
        <f t="shared" ca="1" si="518"/>
        <v>886200</v>
      </c>
    </row>
    <row r="4524" spans="1:15" x14ac:dyDescent="0.25">
      <c r="A4524">
        <v>4509</v>
      </c>
      <c r="B4524" s="84">
        <v>35409</v>
      </c>
      <c r="C4524" s="47">
        <v>49.75</v>
      </c>
      <c r="D4524" s="47">
        <v>49.88</v>
      </c>
      <c r="E4524" s="47">
        <v>48.5</v>
      </c>
      <c r="F4524" s="47">
        <v>48.88</v>
      </c>
      <c r="G4524" s="48">
        <v>489400</v>
      </c>
      <c r="H4524" s="47">
        <v>31.27</v>
      </c>
      <c r="I4524" s="51">
        <f t="shared" si="512"/>
        <v>0.6397299509001636</v>
      </c>
      <c r="J4524" s="51">
        <f t="shared" ca="1" si="513"/>
        <v>1</v>
      </c>
      <c r="K4524" s="47">
        <f t="shared" si="514"/>
        <v>31.83</v>
      </c>
      <c r="L4524" s="47">
        <f t="shared" si="515"/>
        <v>31.91</v>
      </c>
      <c r="M4524" s="47">
        <f t="shared" si="516"/>
        <v>31.03</v>
      </c>
      <c r="N4524" s="47">
        <f t="shared" si="517"/>
        <v>31.27</v>
      </c>
      <c r="O4524" s="48">
        <f t="shared" ca="1" si="518"/>
        <v>489400</v>
      </c>
    </row>
    <row r="4525" spans="1:15" x14ac:dyDescent="0.25">
      <c r="A4525">
        <v>4510</v>
      </c>
      <c r="B4525" s="84">
        <v>35408</v>
      </c>
      <c r="C4525" s="47">
        <v>49.38</v>
      </c>
      <c r="D4525" s="47">
        <v>49.75</v>
      </c>
      <c r="E4525" s="47">
        <v>49.12</v>
      </c>
      <c r="F4525" s="47">
        <v>49.62</v>
      </c>
      <c r="G4525" s="48">
        <v>274700</v>
      </c>
      <c r="H4525" s="47">
        <v>31.75</v>
      </c>
      <c r="I4525" s="51">
        <f t="shared" si="512"/>
        <v>0.63986295848448205</v>
      </c>
      <c r="J4525" s="51">
        <f t="shared" ca="1" si="513"/>
        <v>1</v>
      </c>
      <c r="K4525" s="47">
        <f t="shared" si="514"/>
        <v>31.6</v>
      </c>
      <c r="L4525" s="47">
        <f t="shared" si="515"/>
        <v>31.83</v>
      </c>
      <c r="M4525" s="47">
        <f t="shared" si="516"/>
        <v>31.43</v>
      </c>
      <c r="N4525" s="47">
        <f t="shared" si="517"/>
        <v>31.75</v>
      </c>
      <c r="O4525" s="48">
        <f t="shared" ca="1" si="518"/>
        <v>274700</v>
      </c>
    </row>
    <row r="4526" spans="1:15" x14ac:dyDescent="0.25">
      <c r="A4526">
        <v>4511</v>
      </c>
      <c r="B4526" s="84">
        <v>35405</v>
      </c>
      <c r="C4526" s="47">
        <v>48.88</v>
      </c>
      <c r="D4526" s="47">
        <v>49.75</v>
      </c>
      <c r="E4526" s="47">
        <v>48.5</v>
      </c>
      <c r="F4526" s="47">
        <v>49.5</v>
      </c>
      <c r="G4526" s="48">
        <v>796200</v>
      </c>
      <c r="H4526" s="47">
        <v>31.67</v>
      </c>
      <c r="I4526" s="51">
        <f t="shared" si="512"/>
        <v>0.63979797979797981</v>
      </c>
      <c r="J4526" s="51">
        <f t="shared" ca="1" si="513"/>
        <v>1</v>
      </c>
      <c r="K4526" s="47">
        <f t="shared" si="514"/>
        <v>31.27</v>
      </c>
      <c r="L4526" s="47">
        <f t="shared" si="515"/>
        <v>31.83</v>
      </c>
      <c r="M4526" s="47">
        <f t="shared" si="516"/>
        <v>31.03</v>
      </c>
      <c r="N4526" s="47">
        <f t="shared" si="517"/>
        <v>31.67</v>
      </c>
      <c r="O4526" s="48">
        <f t="shared" ca="1" si="518"/>
        <v>796200</v>
      </c>
    </row>
    <row r="4527" spans="1:15" x14ac:dyDescent="0.25">
      <c r="A4527">
        <v>4512</v>
      </c>
      <c r="B4527" s="84">
        <v>35404</v>
      </c>
      <c r="C4527" s="47">
        <v>49.62</v>
      </c>
      <c r="D4527" s="47">
        <v>50</v>
      </c>
      <c r="E4527" s="47">
        <v>49.25</v>
      </c>
      <c r="F4527" s="47">
        <v>49.5</v>
      </c>
      <c r="G4527" s="48">
        <v>930100</v>
      </c>
      <c r="H4527" s="47">
        <v>31.67</v>
      </c>
      <c r="I4527" s="51">
        <f t="shared" si="512"/>
        <v>0.63979797979797981</v>
      </c>
      <c r="J4527" s="51">
        <f t="shared" ca="1" si="513"/>
        <v>1</v>
      </c>
      <c r="K4527" s="47">
        <f t="shared" si="514"/>
        <v>31.75</v>
      </c>
      <c r="L4527" s="47">
        <f t="shared" si="515"/>
        <v>31.99</v>
      </c>
      <c r="M4527" s="47">
        <f t="shared" si="516"/>
        <v>31.51</v>
      </c>
      <c r="N4527" s="47">
        <f t="shared" si="517"/>
        <v>31.67</v>
      </c>
      <c r="O4527" s="48">
        <f t="shared" ca="1" si="518"/>
        <v>930100</v>
      </c>
    </row>
    <row r="4528" spans="1:15" x14ac:dyDescent="0.25">
      <c r="A4528">
        <v>4513</v>
      </c>
      <c r="B4528" s="84">
        <v>35403</v>
      </c>
      <c r="C4528" s="47">
        <v>50.75</v>
      </c>
      <c r="D4528" s="47">
        <v>50.75</v>
      </c>
      <c r="E4528" s="47">
        <v>49.88</v>
      </c>
      <c r="F4528" s="47">
        <v>49.88</v>
      </c>
      <c r="G4528" s="48">
        <v>1026800</v>
      </c>
      <c r="H4528" s="47">
        <v>31.91</v>
      </c>
      <c r="I4528" s="51">
        <f t="shared" si="512"/>
        <v>0.63973536487570171</v>
      </c>
      <c r="J4528" s="51">
        <f t="shared" ca="1" si="513"/>
        <v>1</v>
      </c>
      <c r="K4528" s="47">
        <f t="shared" si="514"/>
        <v>32.47</v>
      </c>
      <c r="L4528" s="47">
        <f t="shared" si="515"/>
        <v>32.47</v>
      </c>
      <c r="M4528" s="47">
        <f t="shared" si="516"/>
        <v>31.91</v>
      </c>
      <c r="N4528" s="47">
        <f t="shared" si="517"/>
        <v>31.91</v>
      </c>
      <c r="O4528" s="48">
        <f t="shared" ca="1" si="518"/>
        <v>1026800</v>
      </c>
    </row>
    <row r="4529" spans="1:15" x14ac:dyDescent="0.25">
      <c r="A4529">
        <v>4514</v>
      </c>
      <c r="B4529" s="84">
        <v>35402</v>
      </c>
      <c r="C4529" s="47">
        <v>51.88</v>
      </c>
      <c r="D4529" s="47">
        <v>52.12</v>
      </c>
      <c r="E4529" s="47">
        <v>50.75</v>
      </c>
      <c r="F4529" s="47">
        <v>51</v>
      </c>
      <c r="G4529" s="48">
        <v>447100</v>
      </c>
      <c r="H4529" s="47">
        <v>32.630000000000003</v>
      </c>
      <c r="I4529" s="51">
        <f t="shared" si="512"/>
        <v>0.63980392156862753</v>
      </c>
      <c r="J4529" s="51">
        <f t="shared" ca="1" si="513"/>
        <v>1</v>
      </c>
      <c r="K4529" s="47">
        <f t="shared" si="514"/>
        <v>33.19</v>
      </c>
      <c r="L4529" s="47">
        <f t="shared" si="515"/>
        <v>33.35</v>
      </c>
      <c r="M4529" s="47">
        <f t="shared" si="516"/>
        <v>32.47</v>
      </c>
      <c r="N4529" s="47">
        <f t="shared" si="517"/>
        <v>32.630000000000003</v>
      </c>
      <c r="O4529" s="48">
        <f t="shared" ca="1" si="518"/>
        <v>447100</v>
      </c>
    </row>
    <row r="4530" spans="1:15" x14ac:dyDescent="0.25">
      <c r="A4530">
        <v>4515</v>
      </c>
      <c r="B4530" s="84">
        <v>35401</v>
      </c>
      <c r="C4530" s="47">
        <v>51.12</v>
      </c>
      <c r="D4530" s="47">
        <v>51.62</v>
      </c>
      <c r="E4530" s="47">
        <v>51.12</v>
      </c>
      <c r="F4530" s="47">
        <v>51.5</v>
      </c>
      <c r="G4530" s="48">
        <v>226800</v>
      </c>
      <c r="H4530" s="47">
        <v>32.950000000000003</v>
      </c>
      <c r="I4530" s="51">
        <f t="shared" si="512"/>
        <v>0.63980582524271845</v>
      </c>
      <c r="J4530" s="51">
        <f t="shared" ca="1" si="513"/>
        <v>1</v>
      </c>
      <c r="K4530" s="47">
        <f t="shared" si="514"/>
        <v>32.71</v>
      </c>
      <c r="L4530" s="47">
        <f t="shared" si="515"/>
        <v>33.03</v>
      </c>
      <c r="M4530" s="47">
        <f t="shared" si="516"/>
        <v>32.71</v>
      </c>
      <c r="N4530" s="47">
        <f t="shared" si="517"/>
        <v>32.950000000000003</v>
      </c>
      <c r="O4530" s="48">
        <f t="shared" ca="1" si="518"/>
        <v>226800</v>
      </c>
    </row>
    <row r="4531" spans="1:15" x14ac:dyDescent="0.25">
      <c r="A4531">
        <v>4516</v>
      </c>
      <c r="B4531" s="84">
        <v>35398</v>
      </c>
      <c r="C4531" s="47">
        <v>51.75</v>
      </c>
      <c r="D4531" s="47">
        <v>51.75</v>
      </c>
      <c r="E4531" s="47">
        <v>50.88</v>
      </c>
      <c r="F4531" s="47">
        <v>51.12</v>
      </c>
      <c r="G4531" s="48">
        <v>327700</v>
      </c>
      <c r="H4531" s="47">
        <v>32.71</v>
      </c>
      <c r="I4531" s="51">
        <f t="shared" si="512"/>
        <v>0.63986697965571215</v>
      </c>
      <c r="J4531" s="51">
        <f t="shared" ca="1" si="513"/>
        <v>1</v>
      </c>
      <c r="K4531" s="47">
        <f t="shared" si="514"/>
        <v>33.11</v>
      </c>
      <c r="L4531" s="47">
        <f t="shared" si="515"/>
        <v>33.11</v>
      </c>
      <c r="M4531" s="47">
        <f t="shared" si="516"/>
        <v>32.56</v>
      </c>
      <c r="N4531" s="47">
        <f t="shared" si="517"/>
        <v>32.71</v>
      </c>
      <c r="O4531" s="48">
        <f t="shared" ca="1" si="518"/>
        <v>327700</v>
      </c>
    </row>
    <row r="4532" spans="1:15" x14ac:dyDescent="0.25">
      <c r="A4532">
        <v>4517</v>
      </c>
      <c r="B4532" s="84">
        <v>35396</v>
      </c>
      <c r="C4532" s="47">
        <v>52.38</v>
      </c>
      <c r="D4532" s="47">
        <v>52.5</v>
      </c>
      <c r="E4532" s="47">
        <v>51.75</v>
      </c>
      <c r="F4532" s="47">
        <v>51.75</v>
      </c>
      <c r="G4532" s="48">
        <v>177500</v>
      </c>
      <c r="H4532" s="47">
        <v>33.11</v>
      </c>
      <c r="I4532" s="51">
        <f t="shared" si="512"/>
        <v>0.63980676328502417</v>
      </c>
      <c r="J4532" s="51">
        <f t="shared" ca="1" si="513"/>
        <v>1</v>
      </c>
      <c r="K4532" s="47">
        <f t="shared" si="514"/>
        <v>33.51</v>
      </c>
      <c r="L4532" s="47">
        <f t="shared" si="515"/>
        <v>33.590000000000003</v>
      </c>
      <c r="M4532" s="47">
        <f t="shared" si="516"/>
        <v>33.11</v>
      </c>
      <c r="N4532" s="47">
        <f t="shared" si="517"/>
        <v>33.11</v>
      </c>
      <c r="O4532" s="48">
        <f t="shared" ca="1" si="518"/>
        <v>177500</v>
      </c>
    </row>
    <row r="4533" spans="1:15" x14ac:dyDescent="0.25">
      <c r="A4533">
        <v>4518</v>
      </c>
      <c r="B4533" s="84">
        <v>35395</v>
      </c>
      <c r="C4533" s="47">
        <v>52.12</v>
      </c>
      <c r="D4533" s="47">
        <v>52.88</v>
      </c>
      <c r="E4533" s="47">
        <v>51.62</v>
      </c>
      <c r="F4533" s="47">
        <v>52.38</v>
      </c>
      <c r="G4533" s="48">
        <v>416700</v>
      </c>
      <c r="H4533" s="47">
        <v>33.51</v>
      </c>
      <c r="I4533" s="51">
        <f t="shared" si="512"/>
        <v>0.63974799541809846</v>
      </c>
      <c r="J4533" s="51">
        <f t="shared" ca="1" si="513"/>
        <v>1</v>
      </c>
      <c r="K4533" s="47">
        <f t="shared" si="514"/>
        <v>33.340000000000003</v>
      </c>
      <c r="L4533" s="47">
        <f t="shared" si="515"/>
        <v>33.83</v>
      </c>
      <c r="M4533" s="47">
        <f t="shared" si="516"/>
        <v>33.020000000000003</v>
      </c>
      <c r="N4533" s="47">
        <f t="shared" si="517"/>
        <v>33.51</v>
      </c>
      <c r="O4533" s="48">
        <f t="shared" ca="1" si="518"/>
        <v>416700</v>
      </c>
    </row>
    <row r="4534" spans="1:15" x14ac:dyDescent="0.25">
      <c r="A4534">
        <v>4519</v>
      </c>
      <c r="B4534" s="84">
        <v>35394</v>
      </c>
      <c r="C4534" s="47">
        <v>51.75</v>
      </c>
      <c r="D4534" s="47">
        <v>52.5</v>
      </c>
      <c r="E4534" s="47">
        <v>51.5</v>
      </c>
      <c r="F4534" s="47">
        <v>52</v>
      </c>
      <c r="G4534" s="48">
        <v>387800</v>
      </c>
      <c r="H4534" s="47">
        <v>33.270000000000003</v>
      </c>
      <c r="I4534" s="51">
        <f t="shared" si="512"/>
        <v>0.63980769230769241</v>
      </c>
      <c r="J4534" s="51">
        <f t="shared" ca="1" si="513"/>
        <v>1</v>
      </c>
      <c r="K4534" s="47">
        <f t="shared" si="514"/>
        <v>33.11</v>
      </c>
      <c r="L4534" s="47">
        <f t="shared" si="515"/>
        <v>33.590000000000003</v>
      </c>
      <c r="M4534" s="47">
        <f t="shared" si="516"/>
        <v>32.950000000000003</v>
      </c>
      <c r="N4534" s="47">
        <f t="shared" si="517"/>
        <v>33.270000000000003</v>
      </c>
      <c r="O4534" s="48">
        <f t="shared" ca="1" si="518"/>
        <v>387800</v>
      </c>
    </row>
    <row r="4535" spans="1:15" x14ac:dyDescent="0.25">
      <c r="A4535">
        <v>4520</v>
      </c>
      <c r="B4535" s="84">
        <v>35391</v>
      </c>
      <c r="C4535" s="47">
        <v>51.38</v>
      </c>
      <c r="D4535" s="47">
        <v>51.88</v>
      </c>
      <c r="E4535" s="47">
        <v>51.25</v>
      </c>
      <c r="F4535" s="47">
        <v>51.5</v>
      </c>
      <c r="G4535" s="48">
        <v>495700</v>
      </c>
      <c r="H4535" s="47">
        <v>32.950000000000003</v>
      </c>
      <c r="I4535" s="51">
        <f t="shared" si="512"/>
        <v>0.63980582524271845</v>
      </c>
      <c r="J4535" s="51">
        <f t="shared" ca="1" si="513"/>
        <v>1</v>
      </c>
      <c r="K4535" s="47">
        <f t="shared" si="514"/>
        <v>32.869999999999997</v>
      </c>
      <c r="L4535" s="47">
        <f t="shared" si="515"/>
        <v>33.19</v>
      </c>
      <c r="M4535" s="47">
        <f t="shared" si="516"/>
        <v>32.79</v>
      </c>
      <c r="N4535" s="47">
        <f t="shared" si="517"/>
        <v>32.950000000000003</v>
      </c>
      <c r="O4535" s="48">
        <f t="shared" ca="1" si="518"/>
        <v>495700</v>
      </c>
    </row>
    <row r="4536" spans="1:15" x14ac:dyDescent="0.25">
      <c r="A4536">
        <v>4521</v>
      </c>
      <c r="B4536" s="84">
        <v>35390</v>
      </c>
      <c r="C4536" s="47">
        <v>52.12</v>
      </c>
      <c r="D4536" s="47">
        <v>52.12</v>
      </c>
      <c r="E4536" s="47">
        <v>51.25</v>
      </c>
      <c r="F4536" s="47">
        <v>51.38</v>
      </c>
      <c r="G4536" s="48">
        <v>402700</v>
      </c>
      <c r="H4536" s="47">
        <v>32.869999999999997</v>
      </c>
      <c r="I4536" s="51">
        <f t="shared" si="512"/>
        <v>0.63974309069676905</v>
      </c>
      <c r="J4536" s="51">
        <f t="shared" ca="1" si="513"/>
        <v>1</v>
      </c>
      <c r="K4536" s="47">
        <f t="shared" si="514"/>
        <v>33.340000000000003</v>
      </c>
      <c r="L4536" s="47">
        <f t="shared" si="515"/>
        <v>33.340000000000003</v>
      </c>
      <c r="M4536" s="47">
        <f t="shared" si="516"/>
        <v>32.79</v>
      </c>
      <c r="N4536" s="47">
        <f t="shared" si="517"/>
        <v>32.869999999999997</v>
      </c>
      <c r="O4536" s="48">
        <f t="shared" ca="1" si="518"/>
        <v>402700</v>
      </c>
    </row>
    <row r="4537" spans="1:15" x14ac:dyDescent="0.25">
      <c r="A4537">
        <v>4522</v>
      </c>
      <c r="B4537" s="84">
        <v>35389</v>
      </c>
      <c r="C4537" s="47">
        <v>50.88</v>
      </c>
      <c r="D4537" s="47">
        <v>52.88</v>
      </c>
      <c r="E4537" s="47">
        <v>50.75</v>
      </c>
      <c r="F4537" s="47">
        <v>52.38</v>
      </c>
      <c r="G4537" s="48">
        <v>1176600</v>
      </c>
      <c r="H4537" s="47">
        <v>33.51</v>
      </c>
      <c r="I4537" s="51">
        <f t="shared" si="512"/>
        <v>0.63974799541809846</v>
      </c>
      <c r="J4537" s="51">
        <f t="shared" ca="1" si="513"/>
        <v>1</v>
      </c>
      <c r="K4537" s="47">
        <f t="shared" si="514"/>
        <v>32.549999999999997</v>
      </c>
      <c r="L4537" s="47">
        <f t="shared" si="515"/>
        <v>33.83</v>
      </c>
      <c r="M4537" s="47">
        <f t="shared" si="516"/>
        <v>32.47</v>
      </c>
      <c r="N4537" s="47">
        <f t="shared" si="517"/>
        <v>33.51</v>
      </c>
      <c r="O4537" s="48">
        <f t="shared" ca="1" si="518"/>
        <v>1176600</v>
      </c>
    </row>
    <row r="4538" spans="1:15" x14ac:dyDescent="0.25">
      <c r="A4538">
        <v>4523</v>
      </c>
      <c r="B4538" s="84">
        <v>35388</v>
      </c>
      <c r="C4538" s="47">
        <v>51</v>
      </c>
      <c r="D4538" s="47">
        <v>51</v>
      </c>
      <c r="E4538" s="47">
        <v>49.88</v>
      </c>
      <c r="F4538" s="47">
        <v>49.88</v>
      </c>
      <c r="G4538" s="48">
        <v>595000</v>
      </c>
      <c r="H4538" s="47">
        <v>31.91</v>
      </c>
      <c r="I4538" s="51">
        <f t="shared" si="512"/>
        <v>0.63973536487570171</v>
      </c>
      <c r="J4538" s="51">
        <f t="shared" ca="1" si="513"/>
        <v>1</v>
      </c>
      <c r="K4538" s="47">
        <f t="shared" si="514"/>
        <v>32.630000000000003</v>
      </c>
      <c r="L4538" s="47">
        <f t="shared" si="515"/>
        <v>32.630000000000003</v>
      </c>
      <c r="M4538" s="47">
        <f t="shared" si="516"/>
        <v>31.91</v>
      </c>
      <c r="N4538" s="47">
        <f t="shared" si="517"/>
        <v>31.91</v>
      </c>
      <c r="O4538" s="48">
        <f t="shared" ca="1" si="518"/>
        <v>595000</v>
      </c>
    </row>
    <row r="4539" spans="1:15" x14ac:dyDescent="0.25">
      <c r="A4539">
        <v>4524</v>
      </c>
      <c r="B4539" s="84">
        <v>35387</v>
      </c>
      <c r="C4539" s="47">
        <v>51.38</v>
      </c>
      <c r="D4539" s="47">
        <v>51.5</v>
      </c>
      <c r="E4539" s="47">
        <v>50.88</v>
      </c>
      <c r="F4539" s="47">
        <v>51.12</v>
      </c>
      <c r="G4539" s="48">
        <v>389200</v>
      </c>
      <c r="H4539" s="47">
        <v>32.71</v>
      </c>
      <c r="I4539" s="51">
        <f t="shared" si="512"/>
        <v>0.63986697965571215</v>
      </c>
      <c r="J4539" s="51">
        <f t="shared" ca="1" si="513"/>
        <v>1</v>
      </c>
      <c r="K4539" s="47">
        <f t="shared" si="514"/>
        <v>32.880000000000003</v>
      </c>
      <c r="L4539" s="47">
        <f t="shared" si="515"/>
        <v>32.950000000000003</v>
      </c>
      <c r="M4539" s="47">
        <f t="shared" si="516"/>
        <v>32.56</v>
      </c>
      <c r="N4539" s="47">
        <f t="shared" si="517"/>
        <v>32.71</v>
      </c>
      <c r="O4539" s="48">
        <f t="shared" ca="1" si="518"/>
        <v>389200</v>
      </c>
    </row>
    <row r="4540" spans="1:15" x14ac:dyDescent="0.25">
      <c r="A4540">
        <v>4525</v>
      </c>
      <c r="B4540" s="84">
        <v>35384</v>
      </c>
      <c r="C4540" s="47">
        <v>49.88</v>
      </c>
      <c r="D4540" s="47">
        <v>51.5</v>
      </c>
      <c r="E4540" s="47">
        <v>49.62</v>
      </c>
      <c r="F4540" s="47">
        <v>51.25</v>
      </c>
      <c r="G4540" s="48">
        <v>871800</v>
      </c>
      <c r="H4540" s="47">
        <v>32.79</v>
      </c>
      <c r="I4540" s="51">
        <f t="shared" si="512"/>
        <v>0.6398048780487805</v>
      </c>
      <c r="J4540" s="51">
        <f t="shared" ca="1" si="513"/>
        <v>1</v>
      </c>
      <c r="K4540" s="47">
        <f t="shared" si="514"/>
        <v>31.91</v>
      </c>
      <c r="L4540" s="47">
        <f t="shared" si="515"/>
        <v>32.950000000000003</v>
      </c>
      <c r="M4540" s="47">
        <f t="shared" si="516"/>
        <v>31.75</v>
      </c>
      <c r="N4540" s="47">
        <f t="shared" si="517"/>
        <v>32.79</v>
      </c>
      <c r="O4540" s="48">
        <f t="shared" ca="1" si="518"/>
        <v>871800</v>
      </c>
    </row>
    <row r="4541" spans="1:15" x14ac:dyDescent="0.25">
      <c r="A4541">
        <v>4526</v>
      </c>
      <c r="B4541" s="84">
        <v>35383</v>
      </c>
      <c r="C4541" s="47">
        <v>49.88</v>
      </c>
      <c r="D4541" s="47">
        <v>50.25</v>
      </c>
      <c r="E4541" s="47">
        <v>49.75</v>
      </c>
      <c r="F4541" s="47">
        <v>50.12</v>
      </c>
      <c r="G4541" s="48">
        <v>748200</v>
      </c>
      <c r="H4541" s="47">
        <v>32.07</v>
      </c>
      <c r="I4541" s="51">
        <f t="shared" si="512"/>
        <v>0.63986432561851558</v>
      </c>
      <c r="J4541" s="51">
        <f t="shared" ca="1" si="513"/>
        <v>1</v>
      </c>
      <c r="K4541" s="47">
        <f t="shared" si="514"/>
        <v>31.92</v>
      </c>
      <c r="L4541" s="47">
        <f t="shared" si="515"/>
        <v>32.15</v>
      </c>
      <c r="M4541" s="47">
        <f t="shared" si="516"/>
        <v>31.83</v>
      </c>
      <c r="N4541" s="47">
        <f t="shared" si="517"/>
        <v>32.07</v>
      </c>
      <c r="O4541" s="48">
        <f t="shared" ca="1" si="518"/>
        <v>748200</v>
      </c>
    </row>
    <row r="4542" spans="1:15" x14ac:dyDescent="0.25">
      <c r="A4542">
        <v>4527</v>
      </c>
      <c r="B4542" s="84">
        <v>35382</v>
      </c>
      <c r="C4542" s="47">
        <v>50.12</v>
      </c>
      <c r="D4542" s="47">
        <v>50.62</v>
      </c>
      <c r="E4542" s="47">
        <v>49.88</v>
      </c>
      <c r="F4542" s="47">
        <v>50.25</v>
      </c>
      <c r="G4542" s="48">
        <v>235500</v>
      </c>
      <c r="H4542" s="47">
        <v>32.15</v>
      </c>
      <c r="I4542" s="51">
        <f t="shared" si="512"/>
        <v>0.63980099502487564</v>
      </c>
      <c r="J4542" s="51">
        <f t="shared" ca="1" si="513"/>
        <v>1</v>
      </c>
      <c r="K4542" s="47">
        <f t="shared" si="514"/>
        <v>32.07</v>
      </c>
      <c r="L4542" s="47">
        <f t="shared" si="515"/>
        <v>32.39</v>
      </c>
      <c r="M4542" s="47">
        <f t="shared" si="516"/>
        <v>31.91</v>
      </c>
      <c r="N4542" s="47">
        <f t="shared" si="517"/>
        <v>32.15</v>
      </c>
      <c r="O4542" s="48">
        <f t="shared" ca="1" si="518"/>
        <v>235500</v>
      </c>
    </row>
    <row r="4543" spans="1:15" x14ac:dyDescent="0.25">
      <c r="A4543">
        <v>4528</v>
      </c>
      <c r="B4543" s="84">
        <v>35381</v>
      </c>
      <c r="C4543" s="47">
        <v>50</v>
      </c>
      <c r="D4543" s="47">
        <v>50.12</v>
      </c>
      <c r="E4543" s="47">
        <v>49.5</v>
      </c>
      <c r="F4543" s="47">
        <v>49.88</v>
      </c>
      <c r="G4543" s="48">
        <v>415100</v>
      </c>
      <c r="H4543" s="47">
        <v>31.91</v>
      </c>
      <c r="I4543" s="51">
        <f t="shared" si="512"/>
        <v>0.63973536487570171</v>
      </c>
      <c r="J4543" s="51">
        <f t="shared" ca="1" si="513"/>
        <v>1</v>
      </c>
      <c r="K4543" s="47">
        <f t="shared" si="514"/>
        <v>31.99</v>
      </c>
      <c r="L4543" s="47">
        <f t="shared" si="515"/>
        <v>32.06</v>
      </c>
      <c r="M4543" s="47">
        <f t="shared" si="516"/>
        <v>31.67</v>
      </c>
      <c r="N4543" s="47">
        <f t="shared" si="517"/>
        <v>31.91</v>
      </c>
      <c r="O4543" s="48">
        <f t="shared" ca="1" si="518"/>
        <v>415100</v>
      </c>
    </row>
    <row r="4544" spans="1:15" x14ac:dyDescent="0.25">
      <c r="A4544">
        <v>4529</v>
      </c>
      <c r="B4544" s="84">
        <v>35380</v>
      </c>
      <c r="C4544" s="47">
        <v>50.75</v>
      </c>
      <c r="D4544" s="47">
        <v>50.88</v>
      </c>
      <c r="E4544" s="47">
        <v>50</v>
      </c>
      <c r="F4544" s="47">
        <v>50.12</v>
      </c>
      <c r="G4544" s="48">
        <v>393200</v>
      </c>
      <c r="H4544" s="47">
        <v>32.07</v>
      </c>
      <c r="I4544" s="51">
        <f t="shared" si="512"/>
        <v>0.63986432561851558</v>
      </c>
      <c r="J4544" s="51">
        <f t="shared" ca="1" si="513"/>
        <v>1</v>
      </c>
      <c r="K4544" s="47">
        <f t="shared" si="514"/>
        <v>32.47</v>
      </c>
      <c r="L4544" s="47">
        <f t="shared" si="515"/>
        <v>32.56</v>
      </c>
      <c r="M4544" s="47">
        <f t="shared" si="516"/>
        <v>31.99</v>
      </c>
      <c r="N4544" s="47">
        <f t="shared" si="517"/>
        <v>32.07</v>
      </c>
      <c r="O4544" s="48">
        <f t="shared" ca="1" si="518"/>
        <v>393200</v>
      </c>
    </row>
    <row r="4545" spans="1:15" x14ac:dyDescent="0.25">
      <c r="A4545">
        <v>4530</v>
      </c>
      <c r="B4545" s="84">
        <v>35377</v>
      </c>
      <c r="C4545" s="47">
        <v>49.5</v>
      </c>
      <c r="D4545" s="47">
        <v>50.88</v>
      </c>
      <c r="E4545" s="47">
        <v>49.25</v>
      </c>
      <c r="F4545" s="47">
        <v>50.88</v>
      </c>
      <c r="G4545" s="48">
        <v>500000</v>
      </c>
      <c r="H4545" s="47">
        <v>32.549999999999997</v>
      </c>
      <c r="I4545" s="51">
        <f t="shared" si="512"/>
        <v>0.63974056603773577</v>
      </c>
      <c r="J4545" s="51">
        <f t="shared" ca="1" si="513"/>
        <v>1</v>
      </c>
      <c r="K4545" s="47">
        <f t="shared" si="514"/>
        <v>31.67</v>
      </c>
      <c r="L4545" s="47">
        <f t="shared" si="515"/>
        <v>32.549999999999997</v>
      </c>
      <c r="M4545" s="47">
        <f t="shared" si="516"/>
        <v>31.51</v>
      </c>
      <c r="N4545" s="47">
        <f t="shared" si="517"/>
        <v>32.549999999999997</v>
      </c>
      <c r="O4545" s="48">
        <f t="shared" ca="1" si="518"/>
        <v>500000</v>
      </c>
    </row>
    <row r="4546" spans="1:15" x14ac:dyDescent="0.25">
      <c r="A4546">
        <v>4531</v>
      </c>
      <c r="B4546" s="84">
        <v>35376</v>
      </c>
      <c r="C4546" s="47">
        <v>49.62</v>
      </c>
      <c r="D4546" s="47">
        <v>50.38</v>
      </c>
      <c r="E4546" s="47">
        <v>49.5</v>
      </c>
      <c r="F4546" s="47">
        <v>49.5</v>
      </c>
      <c r="G4546" s="48">
        <v>647800</v>
      </c>
      <c r="H4546" s="47">
        <v>31.67</v>
      </c>
      <c r="I4546" s="51">
        <f t="shared" si="512"/>
        <v>0.63979797979797981</v>
      </c>
      <c r="J4546" s="51">
        <f t="shared" ca="1" si="513"/>
        <v>1</v>
      </c>
      <c r="K4546" s="47">
        <f t="shared" si="514"/>
        <v>31.75</v>
      </c>
      <c r="L4546" s="47">
        <f t="shared" si="515"/>
        <v>32.229999999999997</v>
      </c>
      <c r="M4546" s="47">
        <f t="shared" si="516"/>
        <v>31.67</v>
      </c>
      <c r="N4546" s="47">
        <f t="shared" si="517"/>
        <v>31.67</v>
      </c>
      <c r="O4546" s="48">
        <f t="shared" ca="1" si="518"/>
        <v>647800</v>
      </c>
    </row>
    <row r="4547" spans="1:15" x14ac:dyDescent="0.25">
      <c r="A4547">
        <v>4532</v>
      </c>
      <c r="B4547" s="84">
        <v>35375</v>
      </c>
      <c r="C4547" s="47">
        <v>49.12</v>
      </c>
      <c r="D4547" s="47">
        <v>49.75</v>
      </c>
      <c r="E4547" s="47">
        <v>49.12</v>
      </c>
      <c r="F4547" s="47">
        <v>49.75</v>
      </c>
      <c r="G4547" s="48">
        <v>772900</v>
      </c>
      <c r="H4547" s="47">
        <v>31.83</v>
      </c>
      <c r="I4547" s="51">
        <f t="shared" si="512"/>
        <v>0.63979899497487436</v>
      </c>
      <c r="J4547" s="51">
        <f t="shared" ca="1" si="513"/>
        <v>1</v>
      </c>
      <c r="K4547" s="47">
        <f t="shared" si="514"/>
        <v>31.43</v>
      </c>
      <c r="L4547" s="47">
        <f t="shared" si="515"/>
        <v>31.83</v>
      </c>
      <c r="M4547" s="47">
        <f t="shared" si="516"/>
        <v>31.43</v>
      </c>
      <c r="N4547" s="47">
        <f t="shared" si="517"/>
        <v>31.83</v>
      </c>
      <c r="O4547" s="48">
        <f t="shared" ca="1" si="518"/>
        <v>772900</v>
      </c>
    </row>
    <row r="4548" spans="1:15" x14ac:dyDescent="0.25">
      <c r="A4548">
        <v>4533</v>
      </c>
      <c r="B4548" s="84">
        <v>35374</v>
      </c>
      <c r="C4548" s="47">
        <v>48.75</v>
      </c>
      <c r="D4548" s="47">
        <v>49.12</v>
      </c>
      <c r="E4548" s="47">
        <v>48.75</v>
      </c>
      <c r="F4548" s="47">
        <v>49</v>
      </c>
      <c r="G4548" s="48">
        <v>861200</v>
      </c>
      <c r="H4548" s="47">
        <v>31.35</v>
      </c>
      <c r="I4548" s="51">
        <f t="shared" si="512"/>
        <v>0.63979591836734695</v>
      </c>
      <c r="J4548" s="51">
        <f t="shared" ca="1" si="513"/>
        <v>1</v>
      </c>
      <c r="K4548" s="47">
        <f t="shared" si="514"/>
        <v>31.19</v>
      </c>
      <c r="L4548" s="47">
        <f t="shared" si="515"/>
        <v>31.43</v>
      </c>
      <c r="M4548" s="47">
        <f t="shared" si="516"/>
        <v>31.19</v>
      </c>
      <c r="N4548" s="47">
        <f t="shared" si="517"/>
        <v>31.35</v>
      </c>
      <c r="O4548" s="48">
        <f t="shared" ca="1" si="518"/>
        <v>861200</v>
      </c>
    </row>
    <row r="4549" spans="1:15" x14ac:dyDescent="0.25">
      <c r="A4549">
        <v>4534</v>
      </c>
      <c r="B4549" s="84">
        <v>35373</v>
      </c>
      <c r="C4549" s="47">
        <v>49.25</v>
      </c>
      <c r="D4549" s="47">
        <v>49.25</v>
      </c>
      <c r="E4549" s="47">
        <v>48.81</v>
      </c>
      <c r="F4549" s="47">
        <v>49</v>
      </c>
      <c r="G4549" s="48">
        <v>721300</v>
      </c>
      <c r="H4549" s="47">
        <v>31.35</v>
      </c>
      <c r="I4549" s="51">
        <f t="shared" si="512"/>
        <v>0.63979591836734695</v>
      </c>
      <c r="J4549" s="51">
        <f t="shared" ca="1" si="513"/>
        <v>1</v>
      </c>
      <c r="K4549" s="47">
        <f t="shared" si="514"/>
        <v>31.51</v>
      </c>
      <c r="L4549" s="47">
        <f t="shared" si="515"/>
        <v>31.51</v>
      </c>
      <c r="M4549" s="47">
        <f t="shared" si="516"/>
        <v>31.23</v>
      </c>
      <c r="N4549" s="47">
        <f t="shared" si="517"/>
        <v>31.35</v>
      </c>
      <c r="O4549" s="48">
        <f t="shared" ca="1" si="518"/>
        <v>721300</v>
      </c>
    </row>
    <row r="4550" spans="1:15" x14ac:dyDescent="0.25">
      <c r="A4550">
        <v>4535</v>
      </c>
      <c r="B4550" s="84">
        <v>35370</v>
      </c>
      <c r="C4550" s="47">
        <v>49.25</v>
      </c>
      <c r="D4550" s="47">
        <v>49.38</v>
      </c>
      <c r="E4550" s="47">
        <v>48.5</v>
      </c>
      <c r="F4550" s="47">
        <v>49</v>
      </c>
      <c r="G4550" s="48">
        <v>674100</v>
      </c>
      <c r="H4550" s="47">
        <v>31.35</v>
      </c>
      <c r="I4550" s="51">
        <f t="shared" si="512"/>
        <v>0.63979591836734695</v>
      </c>
      <c r="J4550" s="51">
        <f t="shared" ca="1" si="513"/>
        <v>1</v>
      </c>
      <c r="K4550" s="47">
        <f t="shared" si="514"/>
        <v>31.51</v>
      </c>
      <c r="L4550" s="47">
        <f t="shared" si="515"/>
        <v>31.59</v>
      </c>
      <c r="M4550" s="47">
        <f t="shared" si="516"/>
        <v>31.03</v>
      </c>
      <c r="N4550" s="47">
        <f t="shared" si="517"/>
        <v>31.35</v>
      </c>
      <c r="O4550" s="48">
        <f t="shared" ca="1" si="518"/>
        <v>674100</v>
      </c>
    </row>
    <row r="4551" spans="1:15" x14ac:dyDescent="0.25">
      <c r="A4551">
        <v>4536</v>
      </c>
      <c r="B4551" s="84">
        <v>35369</v>
      </c>
      <c r="C4551" s="47">
        <v>49.25</v>
      </c>
      <c r="D4551" s="47">
        <v>49.62</v>
      </c>
      <c r="E4551" s="47">
        <v>48.88</v>
      </c>
      <c r="F4551" s="47">
        <v>49.25</v>
      </c>
      <c r="G4551" s="48">
        <v>465900</v>
      </c>
      <c r="H4551" s="47">
        <v>31.51</v>
      </c>
      <c r="I4551" s="51">
        <f t="shared" si="512"/>
        <v>0.63979695431472083</v>
      </c>
      <c r="J4551" s="51">
        <f t="shared" ca="1" si="513"/>
        <v>1</v>
      </c>
      <c r="K4551" s="47">
        <f t="shared" si="514"/>
        <v>31.51</v>
      </c>
      <c r="L4551" s="47">
        <f t="shared" si="515"/>
        <v>31.75</v>
      </c>
      <c r="M4551" s="47">
        <f t="shared" si="516"/>
        <v>31.27</v>
      </c>
      <c r="N4551" s="47">
        <f t="shared" si="517"/>
        <v>31.51</v>
      </c>
      <c r="O4551" s="48">
        <f t="shared" ca="1" si="518"/>
        <v>465900</v>
      </c>
    </row>
    <row r="4552" spans="1:15" x14ac:dyDescent="0.25">
      <c r="A4552">
        <v>4537</v>
      </c>
      <c r="B4552" s="84">
        <v>35368</v>
      </c>
      <c r="C4552" s="47">
        <v>48.5</v>
      </c>
      <c r="D4552" s="47">
        <v>49.5</v>
      </c>
      <c r="E4552" s="47">
        <v>48.38</v>
      </c>
      <c r="F4552" s="47">
        <v>49.38</v>
      </c>
      <c r="G4552" s="48">
        <v>446300</v>
      </c>
      <c r="H4552" s="47">
        <v>31.59</v>
      </c>
      <c r="I4552" s="51">
        <f t="shared" si="512"/>
        <v>0.63973268529769134</v>
      </c>
      <c r="J4552" s="51">
        <f t="shared" ca="1" si="513"/>
        <v>1</v>
      </c>
      <c r="K4552" s="47">
        <f t="shared" si="514"/>
        <v>31.03</v>
      </c>
      <c r="L4552" s="47">
        <f t="shared" si="515"/>
        <v>31.67</v>
      </c>
      <c r="M4552" s="47">
        <f t="shared" si="516"/>
        <v>30.95</v>
      </c>
      <c r="N4552" s="47">
        <f t="shared" si="517"/>
        <v>31.59</v>
      </c>
      <c r="O4552" s="48">
        <f t="shared" ca="1" si="518"/>
        <v>446300</v>
      </c>
    </row>
    <row r="4553" spans="1:15" x14ac:dyDescent="0.25">
      <c r="A4553">
        <v>4538</v>
      </c>
      <c r="B4553" s="84">
        <v>35367</v>
      </c>
      <c r="C4553" s="47">
        <v>48.25</v>
      </c>
      <c r="D4553" s="47">
        <v>48.38</v>
      </c>
      <c r="E4553" s="47">
        <v>48</v>
      </c>
      <c r="F4553" s="47">
        <v>48.25</v>
      </c>
      <c r="G4553" s="48">
        <v>448400</v>
      </c>
      <c r="H4553" s="47">
        <v>30.87</v>
      </c>
      <c r="I4553" s="51">
        <f t="shared" si="512"/>
        <v>0.63979274611398962</v>
      </c>
      <c r="J4553" s="51">
        <f t="shared" ca="1" si="513"/>
        <v>1</v>
      </c>
      <c r="K4553" s="47">
        <f t="shared" si="514"/>
        <v>30.87</v>
      </c>
      <c r="L4553" s="47">
        <f t="shared" si="515"/>
        <v>30.95</v>
      </c>
      <c r="M4553" s="47">
        <f t="shared" si="516"/>
        <v>30.71</v>
      </c>
      <c r="N4553" s="47">
        <f t="shared" si="517"/>
        <v>30.87</v>
      </c>
      <c r="O4553" s="48">
        <f t="shared" ca="1" si="518"/>
        <v>448400</v>
      </c>
    </row>
    <row r="4554" spans="1:15" x14ac:dyDescent="0.25">
      <c r="A4554">
        <v>4539</v>
      </c>
      <c r="B4554" s="84">
        <v>35366</v>
      </c>
      <c r="C4554" s="47">
        <v>49</v>
      </c>
      <c r="D4554" s="47">
        <v>49.12</v>
      </c>
      <c r="E4554" s="47">
        <v>47.88</v>
      </c>
      <c r="F4554" s="47">
        <v>48</v>
      </c>
      <c r="G4554" s="48">
        <v>435800</v>
      </c>
      <c r="H4554" s="47">
        <v>30.71</v>
      </c>
      <c r="I4554" s="51">
        <f t="shared" si="512"/>
        <v>0.63979166666666665</v>
      </c>
      <c r="J4554" s="51">
        <f t="shared" ca="1" si="513"/>
        <v>1</v>
      </c>
      <c r="K4554" s="47">
        <f t="shared" si="514"/>
        <v>31.35</v>
      </c>
      <c r="L4554" s="47">
        <f t="shared" si="515"/>
        <v>31.43</v>
      </c>
      <c r="M4554" s="47">
        <f t="shared" si="516"/>
        <v>30.63</v>
      </c>
      <c r="N4554" s="47">
        <f t="shared" si="517"/>
        <v>30.71</v>
      </c>
      <c r="O4554" s="48">
        <f t="shared" ca="1" si="518"/>
        <v>435800</v>
      </c>
    </row>
    <row r="4555" spans="1:15" x14ac:dyDescent="0.25">
      <c r="A4555">
        <v>4540</v>
      </c>
      <c r="B4555" s="84">
        <v>35363</v>
      </c>
      <c r="C4555" s="47">
        <v>48.38</v>
      </c>
      <c r="D4555" s="47">
        <v>49.25</v>
      </c>
      <c r="E4555" s="47">
        <v>48.38</v>
      </c>
      <c r="F4555" s="47">
        <v>48.75</v>
      </c>
      <c r="G4555" s="48">
        <v>851300</v>
      </c>
      <c r="H4555" s="47">
        <v>31.19</v>
      </c>
      <c r="I4555" s="51">
        <f t="shared" si="512"/>
        <v>0.63979487179487182</v>
      </c>
      <c r="J4555" s="51">
        <f t="shared" ca="1" si="513"/>
        <v>1</v>
      </c>
      <c r="K4555" s="47">
        <f t="shared" si="514"/>
        <v>30.95</v>
      </c>
      <c r="L4555" s="47">
        <f t="shared" si="515"/>
        <v>31.51</v>
      </c>
      <c r="M4555" s="47">
        <f t="shared" si="516"/>
        <v>30.95</v>
      </c>
      <c r="N4555" s="47">
        <f t="shared" si="517"/>
        <v>31.19</v>
      </c>
      <c r="O4555" s="48">
        <f t="shared" ca="1" si="518"/>
        <v>851300</v>
      </c>
    </row>
    <row r="4556" spans="1:15" x14ac:dyDescent="0.25">
      <c r="A4556">
        <v>4541</v>
      </c>
      <c r="B4556" s="84">
        <v>35362</v>
      </c>
      <c r="C4556" s="47">
        <v>49</v>
      </c>
      <c r="D4556" s="47">
        <v>49</v>
      </c>
      <c r="E4556" s="47">
        <v>48.38</v>
      </c>
      <c r="F4556" s="47">
        <v>48.5</v>
      </c>
      <c r="G4556" s="48">
        <v>675800</v>
      </c>
      <c r="H4556" s="47">
        <v>31.03</v>
      </c>
      <c r="I4556" s="51">
        <f t="shared" si="512"/>
        <v>0.63979381443298966</v>
      </c>
      <c r="J4556" s="51">
        <f t="shared" ca="1" si="513"/>
        <v>1</v>
      </c>
      <c r="K4556" s="47">
        <f t="shared" si="514"/>
        <v>31.35</v>
      </c>
      <c r="L4556" s="47">
        <f t="shared" si="515"/>
        <v>31.35</v>
      </c>
      <c r="M4556" s="47">
        <f t="shared" si="516"/>
        <v>30.95</v>
      </c>
      <c r="N4556" s="47">
        <f t="shared" si="517"/>
        <v>31.03</v>
      </c>
      <c r="O4556" s="48">
        <f t="shared" ca="1" si="518"/>
        <v>675800</v>
      </c>
    </row>
    <row r="4557" spans="1:15" x14ac:dyDescent="0.25">
      <c r="A4557">
        <v>4542</v>
      </c>
      <c r="B4557" s="84">
        <v>35361</v>
      </c>
      <c r="C4557" s="47">
        <v>49.62</v>
      </c>
      <c r="D4557" s="47">
        <v>49.62</v>
      </c>
      <c r="E4557" s="47">
        <v>48.75</v>
      </c>
      <c r="F4557" s="47">
        <v>49</v>
      </c>
      <c r="G4557" s="48">
        <v>1165700</v>
      </c>
      <c r="H4557" s="47">
        <v>31.35</v>
      </c>
      <c r="I4557" s="51">
        <f t="shared" si="512"/>
        <v>0.63979591836734695</v>
      </c>
      <c r="J4557" s="51">
        <f t="shared" ca="1" si="513"/>
        <v>1</v>
      </c>
      <c r="K4557" s="47">
        <f t="shared" si="514"/>
        <v>31.75</v>
      </c>
      <c r="L4557" s="47">
        <f t="shared" si="515"/>
        <v>31.75</v>
      </c>
      <c r="M4557" s="47">
        <f t="shared" si="516"/>
        <v>31.19</v>
      </c>
      <c r="N4557" s="47">
        <f t="shared" si="517"/>
        <v>31.35</v>
      </c>
      <c r="O4557" s="48">
        <f t="shared" ca="1" si="518"/>
        <v>1165700</v>
      </c>
    </row>
    <row r="4558" spans="1:15" x14ac:dyDescent="0.25">
      <c r="A4558">
        <v>4543</v>
      </c>
      <c r="B4558" s="84">
        <v>35360</v>
      </c>
      <c r="C4558" s="47">
        <v>49.25</v>
      </c>
      <c r="D4558" s="47">
        <v>49.75</v>
      </c>
      <c r="E4558" s="47">
        <v>48.88</v>
      </c>
      <c r="F4558" s="47">
        <v>49.75</v>
      </c>
      <c r="G4558" s="48">
        <v>664400</v>
      </c>
      <c r="H4558" s="47">
        <v>31.83</v>
      </c>
      <c r="I4558" s="51">
        <f t="shared" si="512"/>
        <v>0.63979899497487436</v>
      </c>
      <c r="J4558" s="51">
        <f t="shared" ca="1" si="513"/>
        <v>1</v>
      </c>
      <c r="K4558" s="47">
        <f t="shared" si="514"/>
        <v>31.51</v>
      </c>
      <c r="L4558" s="47">
        <f t="shared" si="515"/>
        <v>31.83</v>
      </c>
      <c r="M4558" s="47">
        <f t="shared" si="516"/>
        <v>31.27</v>
      </c>
      <c r="N4558" s="47">
        <f t="shared" si="517"/>
        <v>31.83</v>
      </c>
      <c r="O4558" s="48">
        <f t="shared" ca="1" si="518"/>
        <v>664400</v>
      </c>
    </row>
    <row r="4559" spans="1:15" x14ac:dyDescent="0.25">
      <c r="A4559">
        <v>4544</v>
      </c>
      <c r="B4559" s="84">
        <v>35359</v>
      </c>
      <c r="C4559" s="47">
        <v>49.75</v>
      </c>
      <c r="D4559" s="47">
        <v>49.75</v>
      </c>
      <c r="E4559" s="47">
        <v>48.62</v>
      </c>
      <c r="F4559" s="47">
        <v>49.25</v>
      </c>
      <c r="G4559" s="48">
        <v>454400</v>
      </c>
      <c r="H4559" s="47">
        <v>31.51</v>
      </c>
      <c r="I4559" s="51">
        <f t="shared" si="512"/>
        <v>0.63979695431472083</v>
      </c>
      <c r="J4559" s="51">
        <f t="shared" ca="1" si="513"/>
        <v>1</v>
      </c>
      <c r="K4559" s="47">
        <f t="shared" si="514"/>
        <v>31.83</v>
      </c>
      <c r="L4559" s="47">
        <f t="shared" si="515"/>
        <v>31.83</v>
      </c>
      <c r="M4559" s="47">
        <f t="shared" si="516"/>
        <v>31.11</v>
      </c>
      <c r="N4559" s="47">
        <f t="shared" si="517"/>
        <v>31.51</v>
      </c>
      <c r="O4559" s="48">
        <f t="shared" ca="1" si="518"/>
        <v>454400</v>
      </c>
    </row>
    <row r="4560" spans="1:15" x14ac:dyDescent="0.25">
      <c r="A4560">
        <v>4545</v>
      </c>
      <c r="B4560" s="84">
        <v>35356</v>
      </c>
      <c r="C4560" s="47">
        <v>49.5</v>
      </c>
      <c r="D4560" s="47">
        <v>50</v>
      </c>
      <c r="E4560" s="47">
        <v>49.12</v>
      </c>
      <c r="F4560" s="47">
        <v>50</v>
      </c>
      <c r="G4560" s="48">
        <v>808900</v>
      </c>
      <c r="H4560" s="47">
        <v>31.99</v>
      </c>
      <c r="I4560" s="51">
        <f t="shared" si="512"/>
        <v>0.63979999999999992</v>
      </c>
      <c r="J4560" s="51">
        <f t="shared" ca="1" si="513"/>
        <v>1</v>
      </c>
      <c r="K4560" s="47">
        <f t="shared" si="514"/>
        <v>31.67</v>
      </c>
      <c r="L4560" s="47">
        <f t="shared" si="515"/>
        <v>31.99</v>
      </c>
      <c r="M4560" s="47">
        <f t="shared" si="516"/>
        <v>31.43</v>
      </c>
      <c r="N4560" s="47">
        <f t="shared" si="517"/>
        <v>31.99</v>
      </c>
      <c r="O4560" s="48">
        <f t="shared" ca="1" si="518"/>
        <v>808900</v>
      </c>
    </row>
    <row r="4561" spans="1:15" x14ac:dyDescent="0.25">
      <c r="A4561">
        <v>4546</v>
      </c>
      <c r="B4561" s="84">
        <v>35355</v>
      </c>
      <c r="C4561" s="47">
        <v>49.25</v>
      </c>
      <c r="D4561" s="47">
        <v>50</v>
      </c>
      <c r="E4561" s="47">
        <v>48.88</v>
      </c>
      <c r="F4561" s="47">
        <v>49.25</v>
      </c>
      <c r="G4561" s="48">
        <v>1622300</v>
      </c>
      <c r="H4561" s="47">
        <v>31.51</v>
      </c>
      <c r="I4561" s="51">
        <f t="shared" ref="I4561:I4624" si="519">H4561/F4561</f>
        <v>0.63979695431472083</v>
      </c>
      <c r="J4561" s="51">
        <f t="shared" ref="J4561:J4624" ca="1" si="520">INDEX(OFFSET($T$15,0,0,$S$13+1,1),MATCH(B4561,OFFSET($Q$15,0,0,$S$13+1,1),-1))</f>
        <v>1</v>
      </c>
      <c r="K4561" s="47">
        <f t="shared" ref="K4561:K4624" si="521">ROUND($I4561*C4561,2)</f>
        <v>31.51</v>
      </c>
      <c r="L4561" s="47">
        <f t="shared" ref="L4561:L4624" si="522">ROUND($I4561*D4561,2)</f>
        <v>31.99</v>
      </c>
      <c r="M4561" s="47">
        <f t="shared" ref="M4561:M4624" si="523">ROUND($I4561*E4561,2)</f>
        <v>31.27</v>
      </c>
      <c r="N4561" s="47">
        <f t="shared" ref="N4561:N4624" si="524">ROUND($I4561*F4561,2)</f>
        <v>31.51</v>
      </c>
      <c r="O4561" s="48">
        <f t="shared" ref="O4561:O4624" ca="1" si="525">G4561*J4561</f>
        <v>1622300</v>
      </c>
    </row>
    <row r="4562" spans="1:15" x14ac:dyDescent="0.25">
      <c r="A4562">
        <v>4547</v>
      </c>
      <c r="B4562" s="84">
        <v>35354</v>
      </c>
      <c r="C4562" s="47">
        <v>48</v>
      </c>
      <c r="D4562" s="47">
        <v>49.12</v>
      </c>
      <c r="E4562" s="47">
        <v>47.62</v>
      </c>
      <c r="F4562" s="47">
        <v>49.12</v>
      </c>
      <c r="G4562" s="48">
        <v>1700800</v>
      </c>
      <c r="H4562" s="47">
        <v>31.43</v>
      </c>
      <c r="I4562" s="51">
        <f t="shared" si="519"/>
        <v>0.63986156351791534</v>
      </c>
      <c r="J4562" s="51">
        <f t="shared" ca="1" si="520"/>
        <v>1</v>
      </c>
      <c r="K4562" s="47">
        <f t="shared" si="521"/>
        <v>30.71</v>
      </c>
      <c r="L4562" s="47">
        <f t="shared" si="522"/>
        <v>31.43</v>
      </c>
      <c r="M4562" s="47">
        <f t="shared" si="523"/>
        <v>30.47</v>
      </c>
      <c r="N4562" s="47">
        <f t="shared" si="524"/>
        <v>31.43</v>
      </c>
      <c r="O4562" s="48">
        <f t="shared" ca="1" si="525"/>
        <v>1700800</v>
      </c>
    </row>
    <row r="4563" spans="1:15" x14ac:dyDescent="0.25">
      <c r="A4563">
        <v>4548</v>
      </c>
      <c r="B4563" s="84">
        <v>35353</v>
      </c>
      <c r="C4563" s="47">
        <v>47.88</v>
      </c>
      <c r="D4563" s="47">
        <v>47.88</v>
      </c>
      <c r="E4563" s="47">
        <v>46.88</v>
      </c>
      <c r="F4563" s="47">
        <v>47.88</v>
      </c>
      <c r="G4563" s="48">
        <v>969300</v>
      </c>
      <c r="H4563" s="47">
        <v>30.63</v>
      </c>
      <c r="I4563" s="51">
        <f t="shared" si="519"/>
        <v>0.63972431077694225</v>
      </c>
      <c r="J4563" s="51">
        <f t="shared" ca="1" si="520"/>
        <v>1</v>
      </c>
      <c r="K4563" s="47">
        <f t="shared" si="521"/>
        <v>30.63</v>
      </c>
      <c r="L4563" s="47">
        <f t="shared" si="522"/>
        <v>30.63</v>
      </c>
      <c r="M4563" s="47">
        <f t="shared" si="523"/>
        <v>29.99</v>
      </c>
      <c r="N4563" s="47">
        <f t="shared" si="524"/>
        <v>30.63</v>
      </c>
      <c r="O4563" s="48">
        <f t="shared" ca="1" si="525"/>
        <v>969300</v>
      </c>
    </row>
    <row r="4564" spans="1:15" x14ac:dyDescent="0.25">
      <c r="A4564">
        <v>4549</v>
      </c>
      <c r="B4564" s="84">
        <v>35352</v>
      </c>
      <c r="C4564" s="47">
        <v>47</v>
      </c>
      <c r="D4564" s="47">
        <v>47.88</v>
      </c>
      <c r="E4564" s="47">
        <v>47</v>
      </c>
      <c r="F4564" s="47">
        <v>47.5</v>
      </c>
      <c r="G4564" s="48">
        <v>898600</v>
      </c>
      <c r="H4564" s="47">
        <v>30.39</v>
      </c>
      <c r="I4564" s="51">
        <f t="shared" si="519"/>
        <v>0.63978947368421057</v>
      </c>
      <c r="J4564" s="51">
        <f t="shared" ca="1" si="520"/>
        <v>1</v>
      </c>
      <c r="K4564" s="47">
        <f t="shared" si="521"/>
        <v>30.07</v>
      </c>
      <c r="L4564" s="47">
        <f t="shared" si="522"/>
        <v>30.63</v>
      </c>
      <c r="M4564" s="47">
        <f t="shared" si="523"/>
        <v>30.07</v>
      </c>
      <c r="N4564" s="47">
        <f t="shared" si="524"/>
        <v>30.39</v>
      </c>
      <c r="O4564" s="48">
        <f t="shared" ca="1" si="525"/>
        <v>898600</v>
      </c>
    </row>
    <row r="4565" spans="1:15" x14ac:dyDescent="0.25">
      <c r="A4565">
        <v>4550</v>
      </c>
      <c r="B4565" s="84">
        <v>35349</v>
      </c>
      <c r="C4565" s="47">
        <v>46.25</v>
      </c>
      <c r="D4565" s="47">
        <v>47.62</v>
      </c>
      <c r="E4565" s="47">
        <v>46.25</v>
      </c>
      <c r="F4565" s="47">
        <v>47.38</v>
      </c>
      <c r="G4565" s="48">
        <v>1828300</v>
      </c>
      <c r="H4565" s="47">
        <v>30.31</v>
      </c>
      <c r="I4565" s="51">
        <f t="shared" si="519"/>
        <v>0.63972140143520462</v>
      </c>
      <c r="J4565" s="51">
        <f t="shared" ca="1" si="520"/>
        <v>1</v>
      </c>
      <c r="K4565" s="47">
        <f t="shared" si="521"/>
        <v>29.59</v>
      </c>
      <c r="L4565" s="47">
        <f t="shared" si="522"/>
        <v>30.46</v>
      </c>
      <c r="M4565" s="47">
        <f t="shared" si="523"/>
        <v>29.59</v>
      </c>
      <c r="N4565" s="47">
        <f t="shared" si="524"/>
        <v>30.31</v>
      </c>
      <c r="O4565" s="48">
        <f t="shared" ca="1" si="525"/>
        <v>1828300</v>
      </c>
    </row>
    <row r="4566" spans="1:15" x14ac:dyDescent="0.25">
      <c r="A4566">
        <v>4551</v>
      </c>
      <c r="B4566" s="84">
        <v>35348</v>
      </c>
      <c r="C4566" s="47">
        <v>45.75</v>
      </c>
      <c r="D4566" s="47">
        <v>47</v>
      </c>
      <c r="E4566" s="47">
        <v>45.75</v>
      </c>
      <c r="F4566" s="47">
        <v>46.12</v>
      </c>
      <c r="G4566" s="48">
        <v>1712700</v>
      </c>
      <c r="H4566" s="47">
        <v>29.51</v>
      </c>
      <c r="I4566" s="51">
        <f t="shared" si="519"/>
        <v>0.63985255854293155</v>
      </c>
      <c r="J4566" s="51">
        <f t="shared" ca="1" si="520"/>
        <v>1</v>
      </c>
      <c r="K4566" s="47">
        <f t="shared" si="521"/>
        <v>29.27</v>
      </c>
      <c r="L4566" s="47">
        <f t="shared" si="522"/>
        <v>30.07</v>
      </c>
      <c r="M4566" s="47">
        <f t="shared" si="523"/>
        <v>29.27</v>
      </c>
      <c r="N4566" s="47">
        <f t="shared" si="524"/>
        <v>29.51</v>
      </c>
      <c r="O4566" s="48">
        <f t="shared" ca="1" si="525"/>
        <v>1712700</v>
      </c>
    </row>
    <row r="4567" spans="1:15" x14ac:dyDescent="0.25">
      <c r="A4567">
        <v>4552</v>
      </c>
      <c r="B4567" s="84">
        <v>35347</v>
      </c>
      <c r="C4567" s="47">
        <v>46</v>
      </c>
      <c r="D4567" s="47">
        <v>46.5</v>
      </c>
      <c r="E4567" s="47">
        <v>45.75</v>
      </c>
      <c r="F4567" s="47">
        <v>45.88</v>
      </c>
      <c r="G4567" s="48">
        <v>1585200</v>
      </c>
      <c r="H4567" s="47">
        <v>29.35</v>
      </c>
      <c r="I4567" s="51">
        <f t="shared" si="519"/>
        <v>0.63971229293809939</v>
      </c>
      <c r="J4567" s="51">
        <f t="shared" ca="1" si="520"/>
        <v>1</v>
      </c>
      <c r="K4567" s="47">
        <f t="shared" si="521"/>
        <v>29.43</v>
      </c>
      <c r="L4567" s="47">
        <f t="shared" si="522"/>
        <v>29.75</v>
      </c>
      <c r="M4567" s="47">
        <f t="shared" si="523"/>
        <v>29.27</v>
      </c>
      <c r="N4567" s="47">
        <f t="shared" si="524"/>
        <v>29.35</v>
      </c>
      <c r="O4567" s="48">
        <f t="shared" ca="1" si="525"/>
        <v>1585200</v>
      </c>
    </row>
    <row r="4568" spans="1:15" x14ac:dyDescent="0.25">
      <c r="A4568">
        <v>4553</v>
      </c>
      <c r="B4568" s="84">
        <v>35346</v>
      </c>
      <c r="C4568" s="47">
        <v>46.5</v>
      </c>
      <c r="D4568" s="47">
        <v>46.88</v>
      </c>
      <c r="E4568" s="47">
        <v>45.88</v>
      </c>
      <c r="F4568" s="47">
        <v>46.12</v>
      </c>
      <c r="G4568" s="48">
        <v>3365600</v>
      </c>
      <c r="H4568" s="47">
        <v>29.51</v>
      </c>
      <c r="I4568" s="51">
        <f t="shared" si="519"/>
        <v>0.63985255854293155</v>
      </c>
      <c r="J4568" s="51">
        <f t="shared" ca="1" si="520"/>
        <v>1</v>
      </c>
      <c r="K4568" s="47">
        <f t="shared" si="521"/>
        <v>29.75</v>
      </c>
      <c r="L4568" s="47">
        <f t="shared" si="522"/>
        <v>30</v>
      </c>
      <c r="M4568" s="47">
        <f t="shared" si="523"/>
        <v>29.36</v>
      </c>
      <c r="N4568" s="47">
        <f t="shared" si="524"/>
        <v>29.51</v>
      </c>
      <c r="O4568" s="48">
        <f t="shared" ca="1" si="525"/>
        <v>3365600</v>
      </c>
    </row>
    <row r="4569" spans="1:15" x14ac:dyDescent="0.25">
      <c r="A4569">
        <v>4554</v>
      </c>
      <c r="B4569" s="84">
        <v>35345</v>
      </c>
      <c r="C4569" s="47">
        <v>48.75</v>
      </c>
      <c r="D4569" s="47">
        <v>48.75</v>
      </c>
      <c r="E4569" s="47">
        <v>45.88</v>
      </c>
      <c r="F4569" s="47">
        <v>46.25</v>
      </c>
      <c r="G4569" s="48">
        <v>4208900</v>
      </c>
      <c r="H4569" s="47">
        <v>29.59</v>
      </c>
      <c r="I4569" s="51">
        <f t="shared" si="519"/>
        <v>0.63978378378378375</v>
      </c>
      <c r="J4569" s="51">
        <f t="shared" ca="1" si="520"/>
        <v>1</v>
      </c>
      <c r="K4569" s="47">
        <f t="shared" si="521"/>
        <v>31.19</v>
      </c>
      <c r="L4569" s="47">
        <f t="shared" si="522"/>
        <v>31.19</v>
      </c>
      <c r="M4569" s="47">
        <f t="shared" si="523"/>
        <v>29.35</v>
      </c>
      <c r="N4569" s="47">
        <f t="shared" si="524"/>
        <v>29.59</v>
      </c>
      <c r="O4569" s="48">
        <f t="shared" ca="1" si="525"/>
        <v>4208900</v>
      </c>
    </row>
    <row r="4570" spans="1:15" x14ac:dyDescent="0.25">
      <c r="A4570">
        <v>4555</v>
      </c>
      <c r="B4570" s="84">
        <v>35342</v>
      </c>
      <c r="C4570" s="47">
        <v>50.25</v>
      </c>
      <c r="D4570" s="47">
        <v>52.5</v>
      </c>
      <c r="E4570" s="47">
        <v>48.62</v>
      </c>
      <c r="F4570" s="47">
        <v>49</v>
      </c>
      <c r="G4570" s="48">
        <v>4889700</v>
      </c>
      <c r="H4570" s="47">
        <v>31.35</v>
      </c>
      <c r="I4570" s="51">
        <f t="shared" si="519"/>
        <v>0.63979591836734695</v>
      </c>
      <c r="J4570" s="51">
        <f t="shared" ca="1" si="520"/>
        <v>1</v>
      </c>
      <c r="K4570" s="47">
        <f t="shared" si="521"/>
        <v>32.15</v>
      </c>
      <c r="L4570" s="47">
        <f t="shared" si="522"/>
        <v>33.590000000000003</v>
      </c>
      <c r="M4570" s="47">
        <f t="shared" si="523"/>
        <v>31.11</v>
      </c>
      <c r="N4570" s="47">
        <f t="shared" si="524"/>
        <v>31.35</v>
      </c>
      <c r="O4570" s="48">
        <f t="shared" ca="1" si="525"/>
        <v>4889700</v>
      </c>
    </row>
    <row r="4571" spans="1:15" x14ac:dyDescent="0.25">
      <c r="A4571">
        <v>4556</v>
      </c>
      <c r="B4571" s="84">
        <v>35341</v>
      </c>
      <c r="C4571" s="47">
        <v>54.5</v>
      </c>
      <c r="D4571" s="47">
        <v>54.62</v>
      </c>
      <c r="E4571" s="47">
        <v>52.88</v>
      </c>
      <c r="F4571" s="47">
        <v>53</v>
      </c>
      <c r="G4571" s="48">
        <v>508000</v>
      </c>
      <c r="H4571" s="47">
        <v>33.909999999999997</v>
      </c>
      <c r="I4571" s="51">
        <f t="shared" si="519"/>
        <v>0.63981132075471692</v>
      </c>
      <c r="J4571" s="51">
        <f t="shared" ca="1" si="520"/>
        <v>1</v>
      </c>
      <c r="K4571" s="47">
        <f t="shared" si="521"/>
        <v>34.869999999999997</v>
      </c>
      <c r="L4571" s="47">
        <f t="shared" si="522"/>
        <v>34.950000000000003</v>
      </c>
      <c r="M4571" s="47">
        <f t="shared" si="523"/>
        <v>33.83</v>
      </c>
      <c r="N4571" s="47">
        <f t="shared" si="524"/>
        <v>33.909999999999997</v>
      </c>
      <c r="O4571" s="48">
        <f t="shared" ca="1" si="525"/>
        <v>508000</v>
      </c>
    </row>
    <row r="4572" spans="1:15" x14ac:dyDescent="0.25">
      <c r="A4572">
        <v>4557</v>
      </c>
      <c r="B4572" s="84">
        <v>35340</v>
      </c>
      <c r="C4572" s="47">
        <v>55.5</v>
      </c>
      <c r="D4572" s="47">
        <v>55.5</v>
      </c>
      <c r="E4572" s="47">
        <v>54.88</v>
      </c>
      <c r="F4572" s="47">
        <v>55.12</v>
      </c>
      <c r="G4572" s="48">
        <v>408100</v>
      </c>
      <c r="H4572" s="47">
        <v>35.14</v>
      </c>
      <c r="I4572" s="51">
        <f t="shared" si="519"/>
        <v>0.63751814223512338</v>
      </c>
      <c r="J4572" s="51">
        <f t="shared" ca="1" si="520"/>
        <v>1</v>
      </c>
      <c r="K4572" s="47">
        <f t="shared" si="521"/>
        <v>35.380000000000003</v>
      </c>
      <c r="L4572" s="47">
        <f t="shared" si="522"/>
        <v>35.380000000000003</v>
      </c>
      <c r="M4572" s="47">
        <f t="shared" si="523"/>
        <v>34.99</v>
      </c>
      <c r="N4572" s="47">
        <f t="shared" si="524"/>
        <v>35.14</v>
      </c>
      <c r="O4572" s="48">
        <f t="shared" ca="1" si="525"/>
        <v>408100</v>
      </c>
    </row>
    <row r="4573" spans="1:15" x14ac:dyDescent="0.25">
      <c r="A4573">
        <v>4558</v>
      </c>
      <c r="B4573" s="84">
        <v>35339</v>
      </c>
      <c r="C4573" s="47">
        <v>55.5</v>
      </c>
      <c r="D4573" s="47">
        <v>55.88</v>
      </c>
      <c r="E4573" s="47">
        <v>54.75</v>
      </c>
      <c r="F4573" s="47">
        <v>55.38</v>
      </c>
      <c r="G4573" s="48">
        <v>398300</v>
      </c>
      <c r="H4573" s="47">
        <v>35.299999999999997</v>
      </c>
      <c r="I4573" s="51">
        <f t="shared" si="519"/>
        <v>0.63741422896352462</v>
      </c>
      <c r="J4573" s="51">
        <f t="shared" ca="1" si="520"/>
        <v>1</v>
      </c>
      <c r="K4573" s="47">
        <f t="shared" si="521"/>
        <v>35.380000000000003</v>
      </c>
      <c r="L4573" s="47">
        <f t="shared" si="522"/>
        <v>35.619999999999997</v>
      </c>
      <c r="M4573" s="47">
        <f t="shared" si="523"/>
        <v>34.9</v>
      </c>
      <c r="N4573" s="47">
        <f t="shared" si="524"/>
        <v>35.299999999999997</v>
      </c>
      <c r="O4573" s="48">
        <f t="shared" ca="1" si="525"/>
        <v>398300</v>
      </c>
    </row>
    <row r="4574" spans="1:15" x14ac:dyDescent="0.25">
      <c r="A4574">
        <v>4559</v>
      </c>
      <c r="B4574" s="84">
        <v>35338</v>
      </c>
      <c r="C4574" s="47">
        <v>54.12</v>
      </c>
      <c r="D4574" s="47">
        <v>56.12</v>
      </c>
      <c r="E4574" s="47">
        <v>54.12</v>
      </c>
      <c r="F4574" s="47">
        <v>55.62</v>
      </c>
      <c r="G4574" s="48">
        <v>418000</v>
      </c>
      <c r="H4574" s="47">
        <v>35.46</v>
      </c>
      <c r="I4574" s="51">
        <f t="shared" si="519"/>
        <v>0.63754045307443374</v>
      </c>
      <c r="J4574" s="51">
        <f t="shared" ca="1" si="520"/>
        <v>1</v>
      </c>
      <c r="K4574" s="47">
        <f t="shared" si="521"/>
        <v>34.5</v>
      </c>
      <c r="L4574" s="47">
        <f t="shared" si="522"/>
        <v>35.78</v>
      </c>
      <c r="M4574" s="47">
        <f t="shared" si="523"/>
        <v>34.5</v>
      </c>
      <c r="N4574" s="47">
        <f t="shared" si="524"/>
        <v>35.46</v>
      </c>
      <c r="O4574" s="48">
        <f t="shared" ca="1" si="525"/>
        <v>418000</v>
      </c>
    </row>
    <row r="4575" spans="1:15" x14ac:dyDescent="0.25">
      <c r="A4575">
        <v>4560</v>
      </c>
      <c r="B4575" s="84">
        <v>35335</v>
      </c>
      <c r="C4575" s="47">
        <v>54.38</v>
      </c>
      <c r="D4575" s="47">
        <v>54.5</v>
      </c>
      <c r="E4575" s="47">
        <v>54</v>
      </c>
      <c r="F4575" s="47">
        <v>54.12</v>
      </c>
      <c r="G4575" s="48">
        <v>187100</v>
      </c>
      <c r="H4575" s="47">
        <v>34.51</v>
      </c>
      <c r="I4575" s="51">
        <f t="shared" si="519"/>
        <v>0.63765705838876574</v>
      </c>
      <c r="J4575" s="51">
        <f t="shared" ca="1" si="520"/>
        <v>1</v>
      </c>
      <c r="K4575" s="47">
        <f t="shared" si="521"/>
        <v>34.68</v>
      </c>
      <c r="L4575" s="47">
        <f t="shared" si="522"/>
        <v>34.75</v>
      </c>
      <c r="M4575" s="47">
        <f t="shared" si="523"/>
        <v>34.43</v>
      </c>
      <c r="N4575" s="47">
        <f t="shared" si="524"/>
        <v>34.51</v>
      </c>
      <c r="O4575" s="48">
        <f t="shared" ca="1" si="525"/>
        <v>187100</v>
      </c>
    </row>
    <row r="4576" spans="1:15" x14ac:dyDescent="0.25">
      <c r="A4576">
        <v>4561</v>
      </c>
      <c r="B4576" s="84">
        <v>35334</v>
      </c>
      <c r="C4576" s="47">
        <v>54.38</v>
      </c>
      <c r="D4576" s="47">
        <v>54.38</v>
      </c>
      <c r="E4576" s="47">
        <v>53.88</v>
      </c>
      <c r="F4576" s="47">
        <v>54.12</v>
      </c>
      <c r="G4576" s="48">
        <v>354000</v>
      </c>
      <c r="H4576" s="47">
        <v>34.51</v>
      </c>
      <c r="I4576" s="51">
        <f t="shared" si="519"/>
        <v>0.63765705838876574</v>
      </c>
      <c r="J4576" s="51">
        <f t="shared" ca="1" si="520"/>
        <v>1</v>
      </c>
      <c r="K4576" s="47">
        <f t="shared" si="521"/>
        <v>34.68</v>
      </c>
      <c r="L4576" s="47">
        <f t="shared" si="522"/>
        <v>34.68</v>
      </c>
      <c r="M4576" s="47">
        <f t="shared" si="523"/>
        <v>34.36</v>
      </c>
      <c r="N4576" s="47">
        <f t="shared" si="524"/>
        <v>34.51</v>
      </c>
      <c r="O4576" s="48">
        <f t="shared" ca="1" si="525"/>
        <v>354000</v>
      </c>
    </row>
    <row r="4577" spans="1:15" x14ac:dyDescent="0.25">
      <c r="A4577">
        <v>4562</v>
      </c>
      <c r="B4577" s="84">
        <v>35333</v>
      </c>
      <c r="C4577" s="47">
        <v>54.5</v>
      </c>
      <c r="D4577" s="47">
        <v>55</v>
      </c>
      <c r="E4577" s="47">
        <v>54.25</v>
      </c>
      <c r="F4577" s="47">
        <v>54.38</v>
      </c>
      <c r="G4577" s="48">
        <v>384500</v>
      </c>
      <c r="H4577" s="47">
        <v>34.67</v>
      </c>
      <c r="I4577" s="51">
        <f t="shared" si="519"/>
        <v>0.63755057006252303</v>
      </c>
      <c r="J4577" s="51">
        <f t="shared" ca="1" si="520"/>
        <v>1</v>
      </c>
      <c r="K4577" s="47">
        <f t="shared" si="521"/>
        <v>34.75</v>
      </c>
      <c r="L4577" s="47">
        <f t="shared" si="522"/>
        <v>35.07</v>
      </c>
      <c r="M4577" s="47">
        <f t="shared" si="523"/>
        <v>34.590000000000003</v>
      </c>
      <c r="N4577" s="47">
        <f t="shared" si="524"/>
        <v>34.67</v>
      </c>
      <c r="O4577" s="48">
        <f t="shared" ca="1" si="525"/>
        <v>384500</v>
      </c>
    </row>
    <row r="4578" spans="1:15" x14ac:dyDescent="0.25">
      <c r="A4578">
        <v>4563</v>
      </c>
      <c r="B4578" s="84">
        <v>35332</v>
      </c>
      <c r="C4578" s="47">
        <v>53</v>
      </c>
      <c r="D4578" s="47">
        <v>54.25</v>
      </c>
      <c r="E4578" s="47">
        <v>53</v>
      </c>
      <c r="F4578" s="47">
        <v>54.12</v>
      </c>
      <c r="G4578" s="48">
        <v>414900</v>
      </c>
      <c r="H4578" s="47">
        <v>34.51</v>
      </c>
      <c r="I4578" s="51">
        <f t="shared" si="519"/>
        <v>0.63765705838876574</v>
      </c>
      <c r="J4578" s="51">
        <f t="shared" ca="1" si="520"/>
        <v>1</v>
      </c>
      <c r="K4578" s="47">
        <f t="shared" si="521"/>
        <v>33.799999999999997</v>
      </c>
      <c r="L4578" s="47">
        <f t="shared" si="522"/>
        <v>34.590000000000003</v>
      </c>
      <c r="M4578" s="47">
        <f t="shared" si="523"/>
        <v>33.799999999999997</v>
      </c>
      <c r="N4578" s="47">
        <f t="shared" si="524"/>
        <v>34.51</v>
      </c>
      <c r="O4578" s="48">
        <f t="shared" ca="1" si="525"/>
        <v>414900</v>
      </c>
    </row>
    <row r="4579" spans="1:15" x14ac:dyDescent="0.25">
      <c r="A4579">
        <v>4564</v>
      </c>
      <c r="B4579" s="84">
        <v>35331</v>
      </c>
      <c r="C4579" s="47">
        <v>52.75</v>
      </c>
      <c r="D4579" s="47">
        <v>53.38</v>
      </c>
      <c r="E4579" s="47">
        <v>52.75</v>
      </c>
      <c r="F4579" s="47">
        <v>53</v>
      </c>
      <c r="G4579" s="48">
        <v>256600</v>
      </c>
      <c r="H4579" s="47">
        <v>33.79</v>
      </c>
      <c r="I4579" s="51">
        <f t="shared" si="519"/>
        <v>0.63754716981132076</v>
      </c>
      <c r="J4579" s="51">
        <f t="shared" ca="1" si="520"/>
        <v>1</v>
      </c>
      <c r="K4579" s="47">
        <f t="shared" si="521"/>
        <v>33.630000000000003</v>
      </c>
      <c r="L4579" s="47">
        <f t="shared" si="522"/>
        <v>34.03</v>
      </c>
      <c r="M4579" s="47">
        <f t="shared" si="523"/>
        <v>33.630000000000003</v>
      </c>
      <c r="N4579" s="47">
        <f t="shared" si="524"/>
        <v>33.79</v>
      </c>
      <c r="O4579" s="48">
        <f t="shared" ca="1" si="525"/>
        <v>256600</v>
      </c>
    </row>
    <row r="4580" spans="1:15" x14ac:dyDescent="0.25">
      <c r="A4580">
        <v>4565</v>
      </c>
      <c r="B4580" s="84">
        <v>35328</v>
      </c>
      <c r="C4580" s="47">
        <v>52.75</v>
      </c>
      <c r="D4580" s="47">
        <v>52.75</v>
      </c>
      <c r="E4580" s="47">
        <v>52.38</v>
      </c>
      <c r="F4580" s="47">
        <v>52.75</v>
      </c>
      <c r="G4580" s="48">
        <v>866800</v>
      </c>
      <c r="H4580" s="47">
        <v>33.630000000000003</v>
      </c>
      <c r="I4580" s="51">
        <f t="shared" si="519"/>
        <v>0.63753554502369669</v>
      </c>
      <c r="J4580" s="51">
        <f t="shared" ca="1" si="520"/>
        <v>1</v>
      </c>
      <c r="K4580" s="47">
        <f t="shared" si="521"/>
        <v>33.630000000000003</v>
      </c>
      <c r="L4580" s="47">
        <f t="shared" si="522"/>
        <v>33.630000000000003</v>
      </c>
      <c r="M4580" s="47">
        <f t="shared" si="523"/>
        <v>33.39</v>
      </c>
      <c r="N4580" s="47">
        <f t="shared" si="524"/>
        <v>33.630000000000003</v>
      </c>
      <c r="O4580" s="48">
        <f t="shared" ca="1" si="525"/>
        <v>866800</v>
      </c>
    </row>
    <row r="4581" spans="1:15" x14ac:dyDescent="0.25">
      <c r="A4581">
        <v>4566</v>
      </c>
      <c r="B4581" s="84">
        <v>35327</v>
      </c>
      <c r="C4581" s="47">
        <v>53.25</v>
      </c>
      <c r="D4581" s="47">
        <v>53.25</v>
      </c>
      <c r="E4581" s="47">
        <v>52.5</v>
      </c>
      <c r="F4581" s="47">
        <v>52.62</v>
      </c>
      <c r="G4581" s="48">
        <v>291600</v>
      </c>
      <c r="H4581" s="47">
        <v>33.549999999999997</v>
      </c>
      <c r="I4581" s="51">
        <f t="shared" si="519"/>
        <v>0.63759026985936906</v>
      </c>
      <c r="J4581" s="51">
        <f t="shared" ca="1" si="520"/>
        <v>1</v>
      </c>
      <c r="K4581" s="47">
        <f t="shared" si="521"/>
        <v>33.950000000000003</v>
      </c>
      <c r="L4581" s="47">
        <f t="shared" si="522"/>
        <v>33.950000000000003</v>
      </c>
      <c r="M4581" s="47">
        <f t="shared" si="523"/>
        <v>33.47</v>
      </c>
      <c r="N4581" s="47">
        <f t="shared" si="524"/>
        <v>33.549999999999997</v>
      </c>
      <c r="O4581" s="48">
        <f t="shared" ca="1" si="525"/>
        <v>291600</v>
      </c>
    </row>
    <row r="4582" spans="1:15" x14ac:dyDescent="0.25">
      <c r="A4582">
        <v>4567</v>
      </c>
      <c r="B4582" s="84">
        <v>35326</v>
      </c>
      <c r="C4582" s="47">
        <v>53.75</v>
      </c>
      <c r="D4582" s="47">
        <v>53.75</v>
      </c>
      <c r="E4582" s="47">
        <v>53.12</v>
      </c>
      <c r="F4582" s="47">
        <v>53.5</v>
      </c>
      <c r="G4582" s="48">
        <v>391600</v>
      </c>
      <c r="H4582" s="47">
        <v>34.11</v>
      </c>
      <c r="I4582" s="51">
        <f t="shared" si="519"/>
        <v>0.63757009345794391</v>
      </c>
      <c r="J4582" s="51">
        <f t="shared" ca="1" si="520"/>
        <v>1</v>
      </c>
      <c r="K4582" s="47">
        <f t="shared" si="521"/>
        <v>34.270000000000003</v>
      </c>
      <c r="L4582" s="47">
        <f t="shared" si="522"/>
        <v>34.270000000000003</v>
      </c>
      <c r="M4582" s="47">
        <f t="shared" si="523"/>
        <v>33.869999999999997</v>
      </c>
      <c r="N4582" s="47">
        <f t="shared" si="524"/>
        <v>34.11</v>
      </c>
      <c r="O4582" s="48">
        <f t="shared" ca="1" si="525"/>
        <v>391600</v>
      </c>
    </row>
    <row r="4583" spans="1:15" x14ac:dyDescent="0.25">
      <c r="A4583">
        <v>4568</v>
      </c>
      <c r="B4583" s="84">
        <v>35325</v>
      </c>
      <c r="C4583" s="47">
        <v>53</v>
      </c>
      <c r="D4583" s="47">
        <v>53.75</v>
      </c>
      <c r="E4583" s="47">
        <v>52.88</v>
      </c>
      <c r="F4583" s="47">
        <v>53.62</v>
      </c>
      <c r="G4583" s="48">
        <v>670900</v>
      </c>
      <c r="H4583" s="47">
        <v>34.19</v>
      </c>
      <c r="I4583" s="51">
        <f t="shared" si="519"/>
        <v>0.63763521074226037</v>
      </c>
      <c r="J4583" s="51">
        <f t="shared" ca="1" si="520"/>
        <v>1</v>
      </c>
      <c r="K4583" s="47">
        <f t="shared" si="521"/>
        <v>33.79</v>
      </c>
      <c r="L4583" s="47">
        <f t="shared" si="522"/>
        <v>34.270000000000003</v>
      </c>
      <c r="M4583" s="47">
        <f t="shared" si="523"/>
        <v>33.72</v>
      </c>
      <c r="N4583" s="47">
        <f t="shared" si="524"/>
        <v>34.19</v>
      </c>
      <c r="O4583" s="48">
        <f t="shared" ca="1" si="525"/>
        <v>670900</v>
      </c>
    </row>
    <row r="4584" spans="1:15" x14ac:dyDescent="0.25">
      <c r="A4584">
        <v>4569</v>
      </c>
      <c r="B4584" s="84">
        <v>35324</v>
      </c>
      <c r="C4584" s="47">
        <v>51.88</v>
      </c>
      <c r="D4584" s="47">
        <v>53</v>
      </c>
      <c r="E4584" s="47">
        <v>51.62</v>
      </c>
      <c r="F4584" s="47">
        <v>52.75</v>
      </c>
      <c r="G4584" s="48">
        <v>476000</v>
      </c>
      <c r="H4584" s="47">
        <v>33.630000000000003</v>
      </c>
      <c r="I4584" s="51">
        <f t="shared" si="519"/>
        <v>0.63753554502369669</v>
      </c>
      <c r="J4584" s="51">
        <f t="shared" ca="1" si="520"/>
        <v>1</v>
      </c>
      <c r="K4584" s="47">
        <f t="shared" si="521"/>
        <v>33.08</v>
      </c>
      <c r="L4584" s="47">
        <f t="shared" si="522"/>
        <v>33.79</v>
      </c>
      <c r="M4584" s="47">
        <f t="shared" si="523"/>
        <v>32.909999999999997</v>
      </c>
      <c r="N4584" s="47">
        <f t="shared" si="524"/>
        <v>33.630000000000003</v>
      </c>
      <c r="O4584" s="48">
        <f t="shared" ca="1" si="525"/>
        <v>476000</v>
      </c>
    </row>
    <row r="4585" spans="1:15" x14ac:dyDescent="0.25">
      <c r="A4585">
        <v>4570</v>
      </c>
      <c r="B4585" s="84">
        <v>35321</v>
      </c>
      <c r="C4585" s="47">
        <v>51.25</v>
      </c>
      <c r="D4585" s="47">
        <v>51.62</v>
      </c>
      <c r="E4585" s="47">
        <v>51.12</v>
      </c>
      <c r="F4585" s="47">
        <v>51.5</v>
      </c>
      <c r="G4585" s="48">
        <v>231700</v>
      </c>
      <c r="H4585" s="47">
        <v>32.83</v>
      </c>
      <c r="I4585" s="51">
        <f t="shared" si="519"/>
        <v>0.63747572815533982</v>
      </c>
      <c r="J4585" s="51">
        <f t="shared" ca="1" si="520"/>
        <v>1</v>
      </c>
      <c r="K4585" s="47">
        <f t="shared" si="521"/>
        <v>32.67</v>
      </c>
      <c r="L4585" s="47">
        <f t="shared" si="522"/>
        <v>32.909999999999997</v>
      </c>
      <c r="M4585" s="47">
        <f t="shared" si="523"/>
        <v>32.590000000000003</v>
      </c>
      <c r="N4585" s="47">
        <f t="shared" si="524"/>
        <v>32.83</v>
      </c>
      <c r="O4585" s="48">
        <f t="shared" ca="1" si="525"/>
        <v>231700</v>
      </c>
    </row>
    <row r="4586" spans="1:15" x14ac:dyDescent="0.25">
      <c r="A4586">
        <v>4571</v>
      </c>
      <c r="B4586" s="84">
        <v>35320</v>
      </c>
      <c r="C4586" s="47">
        <v>51.12</v>
      </c>
      <c r="D4586" s="47">
        <v>51.12</v>
      </c>
      <c r="E4586" s="47">
        <v>50.88</v>
      </c>
      <c r="F4586" s="47">
        <v>51</v>
      </c>
      <c r="G4586" s="48">
        <v>150100</v>
      </c>
      <c r="H4586" s="47">
        <v>32.51</v>
      </c>
      <c r="I4586" s="51">
        <f t="shared" si="519"/>
        <v>0.63745098039215686</v>
      </c>
      <c r="J4586" s="51">
        <f t="shared" ca="1" si="520"/>
        <v>1</v>
      </c>
      <c r="K4586" s="47">
        <f t="shared" si="521"/>
        <v>32.590000000000003</v>
      </c>
      <c r="L4586" s="47">
        <f t="shared" si="522"/>
        <v>32.590000000000003</v>
      </c>
      <c r="M4586" s="47">
        <f t="shared" si="523"/>
        <v>32.43</v>
      </c>
      <c r="N4586" s="47">
        <f t="shared" si="524"/>
        <v>32.51</v>
      </c>
      <c r="O4586" s="48">
        <f t="shared" ca="1" si="525"/>
        <v>150100</v>
      </c>
    </row>
    <row r="4587" spans="1:15" x14ac:dyDescent="0.25">
      <c r="A4587">
        <v>4572</v>
      </c>
      <c r="B4587" s="84">
        <v>35319</v>
      </c>
      <c r="C4587" s="47">
        <v>51</v>
      </c>
      <c r="D4587" s="47">
        <v>51.38</v>
      </c>
      <c r="E4587" s="47">
        <v>50.88</v>
      </c>
      <c r="F4587" s="47">
        <v>51</v>
      </c>
      <c r="G4587" s="48">
        <v>266100</v>
      </c>
      <c r="H4587" s="47">
        <v>32.51</v>
      </c>
      <c r="I4587" s="51">
        <f t="shared" si="519"/>
        <v>0.63745098039215686</v>
      </c>
      <c r="J4587" s="51">
        <f t="shared" ca="1" si="520"/>
        <v>1</v>
      </c>
      <c r="K4587" s="47">
        <f t="shared" si="521"/>
        <v>32.51</v>
      </c>
      <c r="L4587" s="47">
        <f t="shared" si="522"/>
        <v>32.75</v>
      </c>
      <c r="M4587" s="47">
        <f t="shared" si="523"/>
        <v>32.43</v>
      </c>
      <c r="N4587" s="47">
        <f t="shared" si="524"/>
        <v>32.51</v>
      </c>
      <c r="O4587" s="48">
        <f t="shared" ca="1" si="525"/>
        <v>266100</v>
      </c>
    </row>
    <row r="4588" spans="1:15" x14ac:dyDescent="0.25">
      <c r="A4588">
        <v>4573</v>
      </c>
      <c r="B4588" s="84">
        <v>35318</v>
      </c>
      <c r="C4588" s="47">
        <v>51.38</v>
      </c>
      <c r="D4588" s="47">
        <v>51.38</v>
      </c>
      <c r="E4588" s="47">
        <v>50.5</v>
      </c>
      <c r="F4588" s="47">
        <v>51</v>
      </c>
      <c r="G4588" s="48">
        <v>486200</v>
      </c>
      <c r="H4588" s="47">
        <v>32.51</v>
      </c>
      <c r="I4588" s="51">
        <f t="shared" si="519"/>
        <v>0.63745098039215686</v>
      </c>
      <c r="J4588" s="51">
        <f t="shared" ca="1" si="520"/>
        <v>1</v>
      </c>
      <c r="K4588" s="47">
        <f t="shared" si="521"/>
        <v>32.75</v>
      </c>
      <c r="L4588" s="47">
        <f t="shared" si="522"/>
        <v>32.75</v>
      </c>
      <c r="M4588" s="47">
        <f t="shared" si="523"/>
        <v>32.19</v>
      </c>
      <c r="N4588" s="47">
        <f t="shared" si="524"/>
        <v>32.51</v>
      </c>
      <c r="O4588" s="48">
        <f t="shared" ca="1" si="525"/>
        <v>486200</v>
      </c>
    </row>
    <row r="4589" spans="1:15" x14ac:dyDescent="0.25">
      <c r="A4589">
        <v>4574</v>
      </c>
      <c r="B4589" s="84">
        <v>35317</v>
      </c>
      <c r="C4589" s="47">
        <v>50.62</v>
      </c>
      <c r="D4589" s="47">
        <v>51.25</v>
      </c>
      <c r="E4589" s="47">
        <v>50.62</v>
      </c>
      <c r="F4589" s="47">
        <v>51.12</v>
      </c>
      <c r="G4589" s="48">
        <v>628500</v>
      </c>
      <c r="H4589" s="47">
        <v>32.590000000000003</v>
      </c>
      <c r="I4589" s="51">
        <f t="shared" si="519"/>
        <v>0.63751956181533653</v>
      </c>
      <c r="J4589" s="51">
        <f t="shared" ca="1" si="520"/>
        <v>1</v>
      </c>
      <c r="K4589" s="47">
        <f t="shared" si="521"/>
        <v>32.270000000000003</v>
      </c>
      <c r="L4589" s="47">
        <f t="shared" si="522"/>
        <v>32.67</v>
      </c>
      <c r="M4589" s="47">
        <f t="shared" si="523"/>
        <v>32.270000000000003</v>
      </c>
      <c r="N4589" s="47">
        <f t="shared" si="524"/>
        <v>32.590000000000003</v>
      </c>
      <c r="O4589" s="48">
        <f t="shared" ca="1" si="525"/>
        <v>628500</v>
      </c>
    </row>
    <row r="4590" spans="1:15" x14ac:dyDescent="0.25">
      <c r="A4590">
        <v>4575</v>
      </c>
      <c r="B4590" s="84">
        <v>35314</v>
      </c>
      <c r="C4590" s="47">
        <v>51.25</v>
      </c>
      <c r="D4590" s="47">
        <v>51.5</v>
      </c>
      <c r="E4590" s="47">
        <v>50.5</v>
      </c>
      <c r="F4590" s="47">
        <v>50.62</v>
      </c>
      <c r="G4590" s="48">
        <v>409100</v>
      </c>
      <c r="H4590" s="47">
        <v>32.28</v>
      </c>
      <c r="I4590" s="51">
        <f t="shared" si="519"/>
        <v>0.63769261161596213</v>
      </c>
      <c r="J4590" s="51">
        <f t="shared" ca="1" si="520"/>
        <v>1</v>
      </c>
      <c r="K4590" s="47">
        <f t="shared" si="521"/>
        <v>32.68</v>
      </c>
      <c r="L4590" s="47">
        <f t="shared" si="522"/>
        <v>32.840000000000003</v>
      </c>
      <c r="M4590" s="47">
        <f t="shared" si="523"/>
        <v>32.200000000000003</v>
      </c>
      <c r="N4590" s="47">
        <f t="shared" si="524"/>
        <v>32.28</v>
      </c>
      <c r="O4590" s="48">
        <f t="shared" ca="1" si="525"/>
        <v>409100</v>
      </c>
    </row>
    <row r="4591" spans="1:15" x14ac:dyDescent="0.25">
      <c r="A4591">
        <v>4576</v>
      </c>
      <c r="B4591" s="84">
        <v>35313</v>
      </c>
      <c r="C4591" s="47">
        <v>51.88</v>
      </c>
      <c r="D4591" s="47">
        <v>51.88</v>
      </c>
      <c r="E4591" s="47">
        <v>51.12</v>
      </c>
      <c r="F4591" s="47">
        <v>51.25</v>
      </c>
      <c r="G4591" s="48">
        <v>168100</v>
      </c>
      <c r="H4591" s="47">
        <v>32.67</v>
      </c>
      <c r="I4591" s="51">
        <f t="shared" si="519"/>
        <v>0.63746341463414635</v>
      </c>
      <c r="J4591" s="51">
        <f t="shared" ca="1" si="520"/>
        <v>1</v>
      </c>
      <c r="K4591" s="47">
        <f t="shared" si="521"/>
        <v>33.07</v>
      </c>
      <c r="L4591" s="47">
        <f t="shared" si="522"/>
        <v>33.07</v>
      </c>
      <c r="M4591" s="47">
        <f t="shared" si="523"/>
        <v>32.590000000000003</v>
      </c>
      <c r="N4591" s="47">
        <f t="shared" si="524"/>
        <v>32.67</v>
      </c>
      <c r="O4591" s="48">
        <f t="shared" ca="1" si="525"/>
        <v>168100</v>
      </c>
    </row>
    <row r="4592" spans="1:15" x14ac:dyDescent="0.25">
      <c r="A4592">
        <v>4577</v>
      </c>
      <c r="B4592" s="84">
        <v>35312</v>
      </c>
      <c r="C4592" s="47">
        <v>52</v>
      </c>
      <c r="D4592" s="47">
        <v>52</v>
      </c>
      <c r="E4592" s="47">
        <v>51.62</v>
      </c>
      <c r="F4592" s="47">
        <v>52</v>
      </c>
      <c r="G4592" s="48">
        <v>378600</v>
      </c>
      <c r="H4592" s="47">
        <v>33.15</v>
      </c>
      <c r="I4592" s="51">
        <f t="shared" si="519"/>
        <v>0.63749999999999996</v>
      </c>
      <c r="J4592" s="51">
        <f t="shared" ca="1" si="520"/>
        <v>1</v>
      </c>
      <c r="K4592" s="47">
        <f t="shared" si="521"/>
        <v>33.15</v>
      </c>
      <c r="L4592" s="47">
        <f t="shared" si="522"/>
        <v>33.15</v>
      </c>
      <c r="M4592" s="47">
        <f t="shared" si="523"/>
        <v>32.909999999999997</v>
      </c>
      <c r="N4592" s="47">
        <f t="shared" si="524"/>
        <v>33.15</v>
      </c>
      <c r="O4592" s="48">
        <f t="shared" ca="1" si="525"/>
        <v>378600</v>
      </c>
    </row>
    <row r="4593" spans="1:15" x14ac:dyDescent="0.25">
      <c r="A4593">
        <v>4578</v>
      </c>
      <c r="B4593" s="84">
        <v>35311</v>
      </c>
      <c r="C4593" s="47">
        <v>51.5</v>
      </c>
      <c r="D4593" s="47">
        <v>52.12</v>
      </c>
      <c r="E4593" s="47">
        <v>51.5</v>
      </c>
      <c r="F4593" s="47">
        <v>52.12</v>
      </c>
      <c r="G4593" s="48">
        <v>406800</v>
      </c>
      <c r="H4593" s="47">
        <v>33.229999999999997</v>
      </c>
      <c r="I4593" s="51">
        <f t="shared" si="519"/>
        <v>0.63756715272448194</v>
      </c>
      <c r="J4593" s="51">
        <f t="shared" ca="1" si="520"/>
        <v>1</v>
      </c>
      <c r="K4593" s="47">
        <f t="shared" si="521"/>
        <v>32.83</v>
      </c>
      <c r="L4593" s="47">
        <f t="shared" si="522"/>
        <v>33.229999999999997</v>
      </c>
      <c r="M4593" s="47">
        <f t="shared" si="523"/>
        <v>32.83</v>
      </c>
      <c r="N4593" s="47">
        <f t="shared" si="524"/>
        <v>33.229999999999997</v>
      </c>
      <c r="O4593" s="48">
        <f t="shared" ca="1" si="525"/>
        <v>406800</v>
      </c>
    </row>
    <row r="4594" spans="1:15" x14ac:dyDescent="0.25">
      <c r="A4594">
        <v>4579</v>
      </c>
      <c r="B4594" s="84">
        <v>35307</v>
      </c>
      <c r="C4594" s="47">
        <v>51.25</v>
      </c>
      <c r="D4594" s="47">
        <v>51.62</v>
      </c>
      <c r="E4594" s="47">
        <v>50.38</v>
      </c>
      <c r="F4594" s="47">
        <v>51.5</v>
      </c>
      <c r="G4594" s="48">
        <v>300800</v>
      </c>
      <c r="H4594" s="47">
        <v>32.83</v>
      </c>
      <c r="I4594" s="51">
        <f t="shared" si="519"/>
        <v>0.63747572815533982</v>
      </c>
      <c r="J4594" s="51">
        <f t="shared" ca="1" si="520"/>
        <v>1</v>
      </c>
      <c r="K4594" s="47">
        <f t="shared" si="521"/>
        <v>32.67</v>
      </c>
      <c r="L4594" s="47">
        <f t="shared" si="522"/>
        <v>32.909999999999997</v>
      </c>
      <c r="M4594" s="47">
        <f t="shared" si="523"/>
        <v>32.119999999999997</v>
      </c>
      <c r="N4594" s="47">
        <f t="shared" si="524"/>
        <v>32.83</v>
      </c>
      <c r="O4594" s="48">
        <f t="shared" ca="1" si="525"/>
        <v>300800</v>
      </c>
    </row>
    <row r="4595" spans="1:15" x14ac:dyDescent="0.25">
      <c r="A4595">
        <v>4580</v>
      </c>
      <c r="B4595" s="84">
        <v>35306</v>
      </c>
      <c r="C4595" s="47">
        <v>51.5</v>
      </c>
      <c r="D4595" s="47">
        <v>51.62</v>
      </c>
      <c r="E4595" s="47">
        <v>51.12</v>
      </c>
      <c r="F4595" s="47">
        <v>51.12</v>
      </c>
      <c r="G4595" s="48">
        <v>348100</v>
      </c>
      <c r="H4595" s="47">
        <v>32.590000000000003</v>
      </c>
      <c r="I4595" s="51">
        <f t="shared" si="519"/>
        <v>0.63751956181533653</v>
      </c>
      <c r="J4595" s="51">
        <f t="shared" ca="1" si="520"/>
        <v>1</v>
      </c>
      <c r="K4595" s="47">
        <f t="shared" si="521"/>
        <v>32.83</v>
      </c>
      <c r="L4595" s="47">
        <f t="shared" si="522"/>
        <v>32.909999999999997</v>
      </c>
      <c r="M4595" s="47">
        <f t="shared" si="523"/>
        <v>32.590000000000003</v>
      </c>
      <c r="N4595" s="47">
        <f t="shared" si="524"/>
        <v>32.590000000000003</v>
      </c>
      <c r="O4595" s="48">
        <f t="shared" ca="1" si="525"/>
        <v>348100</v>
      </c>
    </row>
    <row r="4596" spans="1:15" x14ac:dyDescent="0.25">
      <c r="A4596">
        <v>4581</v>
      </c>
      <c r="B4596" s="84">
        <v>35305</v>
      </c>
      <c r="C4596" s="47">
        <v>51.62</v>
      </c>
      <c r="D4596" s="47">
        <v>52</v>
      </c>
      <c r="E4596" s="47">
        <v>51.5</v>
      </c>
      <c r="F4596" s="47">
        <v>51.5</v>
      </c>
      <c r="G4596" s="48">
        <v>157700</v>
      </c>
      <c r="H4596" s="47">
        <v>32.83</v>
      </c>
      <c r="I4596" s="51">
        <f t="shared" si="519"/>
        <v>0.63747572815533982</v>
      </c>
      <c r="J4596" s="51">
        <f t="shared" ca="1" si="520"/>
        <v>1</v>
      </c>
      <c r="K4596" s="47">
        <f t="shared" si="521"/>
        <v>32.909999999999997</v>
      </c>
      <c r="L4596" s="47">
        <f t="shared" si="522"/>
        <v>33.15</v>
      </c>
      <c r="M4596" s="47">
        <f t="shared" si="523"/>
        <v>32.83</v>
      </c>
      <c r="N4596" s="47">
        <f t="shared" si="524"/>
        <v>32.83</v>
      </c>
      <c r="O4596" s="48">
        <f t="shared" ca="1" si="525"/>
        <v>157700</v>
      </c>
    </row>
    <row r="4597" spans="1:15" x14ac:dyDescent="0.25">
      <c r="A4597">
        <v>4582</v>
      </c>
      <c r="B4597" s="84">
        <v>35304</v>
      </c>
      <c r="C4597" s="47">
        <v>51.75</v>
      </c>
      <c r="D4597" s="47">
        <v>51.88</v>
      </c>
      <c r="E4597" s="47">
        <v>51.38</v>
      </c>
      <c r="F4597" s="47">
        <v>51.62</v>
      </c>
      <c r="G4597" s="48">
        <v>423400</v>
      </c>
      <c r="H4597" s="47">
        <v>32.909999999999997</v>
      </c>
      <c r="I4597" s="51">
        <f t="shared" si="519"/>
        <v>0.63754358775668341</v>
      </c>
      <c r="J4597" s="51">
        <f t="shared" ca="1" si="520"/>
        <v>1</v>
      </c>
      <c r="K4597" s="47">
        <f t="shared" si="521"/>
        <v>32.99</v>
      </c>
      <c r="L4597" s="47">
        <f t="shared" si="522"/>
        <v>33.08</v>
      </c>
      <c r="M4597" s="47">
        <f t="shared" si="523"/>
        <v>32.76</v>
      </c>
      <c r="N4597" s="47">
        <f t="shared" si="524"/>
        <v>32.909999999999997</v>
      </c>
      <c r="O4597" s="48">
        <f t="shared" ca="1" si="525"/>
        <v>423400</v>
      </c>
    </row>
    <row r="4598" spans="1:15" x14ac:dyDescent="0.25">
      <c r="A4598">
        <v>4583</v>
      </c>
      <c r="B4598" s="84">
        <v>35303</v>
      </c>
      <c r="C4598" s="47">
        <v>51.25</v>
      </c>
      <c r="D4598" s="47">
        <v>52</v>
      </c>
      <c r="E4598" s="47">
        <v>51.25</v>
      </c>
      <c r="F4598" s="47">
        <v>51.5</v>
      </c>
      <c r="G4598" s="48">
        <v>382700</v>
      </c>
      <c r="H4598" s="47">
        <v>32.83</v>
      </c>
      <c r="I4598" s="51">
        <f t="shared" si="519"/>
        <v>0.63747572815533982</v>
      </c>
      <c r="J4598" s="51">
        <f t="shared" ca="1" si="520"/>
        <v>1</v>
      </c>
      <c r="K4598" s="47">
        <f t="shared" si="521"/>
        <v>32.67</v>
      </c>
      <c r="L4598" s="47">
        <f t="shared" si="522"/>
        <v>33.15</v>
      </c>
      <c r="M4598" s="47">
        <f t="shared" si="523"/>
        <v>32.67</v>
      </c>
      <c r="N4598" s="47">
        <f t="shared" si="524"/>
        <v>32.83</v>
      </c>
      <c r="O4598" s="48">
        <f t="shared" ca="1" si="525"/>
        <v>382700</v>
      </c>
    </row>
    <row r="4599" spans="1:15" x14ac:dyDescent="0.25">
      <c r="A4599">
        <v>4584</v>
      </c>
      <c r="B4599" s="84">
        <v>35300</v>
      </c>
      <c r="C4599" s="47">
        <v>51.5</v>
      </c>
      <c r="D4599" s="47">
        <v>51.5</v>
      </c>
      <c r="E4599" s="47">
        <v>51</v>
      </c>
      <c r="F4599" s="47">
        <v>51.25</v>
      </c>
      <c r="G4599" s="48">
        <v>184200</v>
      </c>
      <c r="H4599" s="47">
        <v>32.67</v>
      </c>
      <c r="I4599" s="51">
        <f t="shared" si="519"/>
        <v>0.63746341463414635</v>
      </c>
      <c r="J4599" s="51">
        <f t="shared" ca="1" si="520"/>
        <v>1</v>
      </c>
      <c r="K4599" s="47">
        <f t="shared" si="521"/>
        <v>32.83</v>
      </c>
      <c r="L4599" s="47">
        <f t="shared" si="522"/>
        <v>32.83</v>
      </c>
      <c r="M4599" s="47">
        <f t="shared" si="523"/>
        <v>32.51</v>
      </c>
      <c r="N4599" s="47">
        <f t="shared" si="524"/>
        <v>32.67</v>
      </c>
      <c r="O4599" s="48">
        <f t="shared" ca="1" si="525"/>
        <v>184200</v>
      </c>
    </row>
    <row r="4600" spans="1:15" x14ac:dyDescent="0.25">
      <c r="A4600">
        <v>4585</v>
      </c>
      <c r="B4600" s="84">
        <v>35299</v>
      </c>
      <c r="C4600" s="47">
        <v>50.88</v>
      </c>
      <c r="D4600" s="47">
        <v>51.88</v>
      </c>
      <c r="E4600" s="47">
        <v>50.75</v>
      </c>
      <c r="F4600" s="47">
        <v>51.75</v>
      </c>
      <c r="G4600" s="48">
        <v>490300</v>
      </c>
      <c r="H4600" s="47">
        <v>32.99</v>
      </c>
      <c r="I4600" s="51">
        <f t="shared" si="519"/>
        <v>0.63748792270531407</v>
      </c>
      <c r="J4600" s="51">
        <f t="shared" ca="1" si="520"/>
        <v>1</v>
      </c>
      <c r="K4600" s="47">
        <f t="shared" si="521"/>
        <v>32.44</v>
      </c>
      <c r="L4600" s="47">
        <f t="shared" si="522"/>
        <v>33.07</v>
      </c>
      <c r="M4600" s="47">
        <f t="shared" si="523"/>
        <v>32.35</v>
      </c>
      <c r="N4600" s="47">
        <f t="shared" si="524"/>
        <v>32.99</v>
      </c>
      <c r="O4600" s="48">
        <f t="shared" ca="1" si="525"/>
        <v>490300</v>
      </c>
    </row>
    <row r="4601" spans="1:15" x14ac:dyDescent="0.25">
      <c r="A4601">
        <v>4586</v>
      </c>
      <c r="B4601" s="84">
        <v>35298</v>
      </c>
      <c r="C4601" s="47">
        <v>50.5</v>
      </c>
      <c r="D4601" s="47">
        <v>50.75</v>
      </c>
      <c r="E4601" s="47">
        <v>50.38</v>
      </c>
      <c r="F4601" s="47">
        <v>50.75</v>
      </c>
      <c r="G4601" s="48">
        <v>239400</v>
      </c>
      <c r="H4601" s="47">
        <v>32.36</v>
      </c>
      <c r="I4601" s="51">
        <f t="shared" si="519"/>
        <v>0.63763546798029558</v>
      </c>
      <c r="J4601" s="51">
        <f t="shared" ca="1" si="520"/>
        <v>1</v>
      </c>
      <c r="K4601" s="47">
        <f t="shared" si="521"/>
        <v>32.200000000000003</v>
      </c>
      <c r="L4601" s="47">
        <f t="shared" si="522"/>
        <v>32.36</v>
      </c>
      <c r="M4601" s="47">
        <f t="shared" si="523"/>
        <v>32.119999999999997</v>
      </c>
      <c r="N4601" s="47">
        <f t="shared" si="524"/>
        <v>32.36</v>
      </c>
      <c r="O4601" s="48">
        <f t="shared" ca="1" si="525"/>
        <v>239400</v>
      </c>
    </row>
    <row r="4602" spans="1:15" x14ac:dyDescent="0.25">
      <c r="A4602">
        <v>4587</v>
      </c>
      <c r="B4602" s="84">
        <v>35297</v>
      </c>
      <c r="C4602" s="47">
        <v>50</v>
      </c>
      <c r="D4602" s="47">
        <v>50.88</v>
      </c>
      <c r="E4602" s="47">
        <v>49.75</v>
      </c>
      <c r="F4602" s="47">
        <v>50.62</v>
      </c>
      <c r="G4602" s="48">
        <v>471500</v>
      </c>
      <c r="H4602" s="47">
        <v>32.28</v>
      </c>
      <c r="I4602" s="51">
        <f t="shared" si="519"/>
        <v>0.63769261161596213</v>
      </c>
      <c r="J4602" s="51">
        <f t="shared" ca="1" si="520"/>
        <v>1</v>
      </c>
      <c r="K4602" s="47">
        <f t="shared" si="521"/>
        <v>31.88</v>
      </c>
      <c r="L4602" s="47">
        <f t="shared" si="522"/>
        <v>32.450000000000003</v>
      </c>
      <c r="M4602" s="47">
        <f t="shared" si="523"/>
        <v>31.73</v>
      </c>
      <c r="N4602" s="47">
        <f t="shared" si="524"/>
        <v>32.28</v>
      </c>
      <c r="O4602" s="48">
        <f t="shared" ca="1" si="525"/>
        <v>471500</v>
      </c>
    </row>
    <row r="4603" spans="1:15" x14ac:dyDescent="0.25">
      <c r="A4603">
        <v>4588</v>
      </c>
      <c r="B4603" s="84">
        <v>35296</v>
      </c>
      <c r="C4603" s="47">
        <v>51.25</v>
      </c>
      <c r="D4603" s="47">
        <v>51.25</v>
      </c>
      <c r="E4603" s="47">
        <v>50</v>
      </c>
      <c r="F4603" s="47">
        <v>50.25</v>
      </c>
      <c r="G4603" s="48">
        <v>534700</v>
      </c>
      <c r="H4603" s="47">
        <v>32.04</v>
      </c>
      <c r="I4603" s="51">
        <f t="shared" si="519"/>
        <v>0.63761194029850743</v>
      </c>
      <c r="J4603" s="51">
        <f t="shared" ca="1" si="520"/>
        <v>1</v>
      </c>
      <c r="K4603" s="47">
        <f t="shared" si="521"/>
        <v>32.68</v>
      </c>
      <c r="L4603" s="47">
        <f t="shared" si="522"/>
        <v>32.68</v>
      </c>
      <c r="M4603" s="47">
        <f t="shared" si="523"/>
        <v>31.88</v>
      </c>
      <c r="N4603" s="47">
        <f t="shared" si="524"/>
        <v>32.04</v>
      </c>
      <c r="O4603" s="48">
        <f t="shared" ca="1" si="525"/>
        <v>534700</v>
      </c>
    </row>
    <row r="4604" spans="1:15" x14ac:dyDescent="0.25">
      <c r="A4604">
        <v>4589</v>
      </c>
      <c r="B4604" s="84">
        <v>35293</v>
      </c>
      <c r="C4604" s="47">
        <v>50.75</v>
      </c>
      <c r="D4604" s="47">
        <v>51.25</v>
      </c>
      <c r="E4604" s="47">
        <v>50.62</v>
      </c>
      <c r="F4604" s="47">
        <v>51.12</v>
      </c>
      <c r="G4604" s="48">
        <v>411900</v>
      </c>
      <c r="H4604" s="47">
        <v>32.590000000000003</v>
      </c>
      <c r="I4604" s="51">
        <f t="shared" si="519"/>
        <v>0.63751956181533653</v>
      </c>
      <c r="J4604" s="51">
        <f t="shared" ca="1" si="520"/>
        <v>1</v>
      </c>
      <c r="K4604" s="47">
        <f t="shared" si="521"/>
        <v>32.35</v>
      </c>
      <c r="L4604" s="47">
        <f t="shared" si="522"/>
        <v>32.67</v>
      </c>
      <c r="M4604" s="47">
        <f t="shared" si="523"/>
        <v>32.270000000000003</v>
      </c>
      <c r="N4604" s="47">
        <f t="shared" si="524"/>
        <v>32.590000000000003</v>
      </c>
      <c r="O4604" s="48">
        <f t="shared" ca="1" si="525"/>
        <v>411900</v>
      </c>
    </row>
    <row r="4605" spans="1:15" x14ac:dyDescent="0.25">
      <c r="A4605">
        <v>4590</v>
      </c>
      <c r="B4605" s="84">
        <v>35292</v>
      </c>
      <c r="C4605" s="47">
        <v>50.62</v>
      </c>
      <c r="D4605" s="47">
        <v>50.88</v>
      </c>
      <c r="E4605" s="47">
        <v>50.25</v>
      </c>
      <c r="F4605" s="47">
        <v>50.62</v>
      </c>
      <c r="G4605" s="48">
        <v>410600</v>
      </c>
      <c r="H4605" s="47">
        <v>32.28</v>
      </c>
      <c r="I4605" s="51">
        <f t="shared" si="519"/>
        <v>0.63769261161596213</v>
      </c>
      <c r="J4605" s="51">
        <f t="shared" ca="1" si="520"/>
        <v>1</v>
      </c>
      <c r="K4605" s="47">
        <f t="shared" si="521"/>
        <v>32.28</v>
      </c>
      <c r="L4605" s="47">
        <f t="shared" si="522"/>
        <v>32.450000000000003</v>
      </c>
      <c r="M4605" s="47">
        <f t="shared" si="523"/>
        <v>32.04</v>
      </c>
      <c r="N4605" s="47">
        <f t="shared" si="524"/>
        <v>32.28</v>
      </c>
      <c r="O4605" s="48">
        <f t="shared" ca="1" si="525"/>
        <v>410600</v>
      </c>
    </row>
    <row r="4606" spans="1:15" x14ac:dyDescent="0.25">
      <c r="A4606">
        <v>4591</v>
      </c>
      <c r="B4606" s="84">
        <v>35291</v>
      </c>
      <c r="C4606" s="47">
        <v>50.75</v>
      </c>
      <c r="D4606" s="47">
        <v>50.88</v>
      </c>
      <c r="E4606" s="47">
        <v>50.12</v>
      </c>
      <c r="F4606" s="47">
        <v>50.62</v>
      </c>
      <c r="G4606" s="48">
        <v>659500</v>
      </c>
      <c r="H4606" s="47">
        <v>32.28</v>
      </c>
      <c r="I4606" s="51">
        <f t="shared" si="519"/>
        <v>0.63769261161596213</v>
      </c>
      <c r="J4606" s="51">
        <f t="shared" ca="1" si="520"/>
        <v>1</v>
      </c>
      <c r="K4606" s="47">
        <f t="shared" si="521"/>
        <v>32.36</v>
      </c>
      <c r="L4606" s="47">
        <f t="shared" si="522"/>
        <v>32.450000000000003</v>
      </c>
      <c r="M4606" s="47">
        <f t="shared" si="523"/>
        <v>31.96</v>
      </c>
      <c r="N4606" s="47">
        <f t="shared" si="524"/>
        <v>32.28</v>
      </c>
      <c r="O4606" s="48">
        <f t="shared" ca="1" si="525"/>
        <v>659500</v>
      </c>
    </row>
    <row r="4607" spans="1:15" x14ac:dyDescent="0.25">
      <c r="A4607">
        <v>4592</v>
      </c>
      <c r="B4607" s="84">
        <v>35290</v>
      </c>
      <c r="C4607" s="47">
        <v>51.75</v>
      </c>
      <c r="D4607" s="47">
        <v>51.75</v>
      </c>
      <c r="E4607" s="47">
        <v>50.75</v>
      </c>
      <c r="F4607" s="47">
        <v>50.88</v>
      </c>
      <c r="G4607" s="48">
        <v>391500</v>
      </c>
      <c r="H4607" s="47">
        <v>32.43</v>
      </c>
      <c r="I4607" s="51">
        <f t="shared" si="519"/>
        <v>0.63738207547169812</v>
      </c>
      <c r="J4607" s="51">
        <f t="shared" ca="1" si="520"/>
        <v>1</v>
      </c>
      <c r="K4607" s="47">
        <f t="shared" si="521"/>
        <v>32.979999999999997</v>
      </c>
      <c r="L4607" s="47">
        <f t="shared" si="522"/>
        <v>32.979999999999997</v>
      </c>
      <c r="M4607" s="47">
        <f t="shared" si="523"/>
        <v>32.35</v>
      </c>
      <c r="N4607" s="47">
        <f t="shared" si="524"/>
        <v>32.43</v>
      </c>
      <c r="O4607" s="48">
        <f t="shared" ca="1" si="525"/>
        <v>391500</v>
      </c>
    </row>
    <row r="4608" spans="1:15" x14ac:dyDescent="0.25">
      <c r="A4608">
        <v>4593</v>
      </c>
      <c r="B4608" s="84">
        <v>35289</v>
      </c>
      <c r="C4608" s="47">
        <v>51</v>
      </c>
      <c r="D4608" s="47">
        <v>51.88</v>
      </c>
      <c r="E4608" s="47">
        <v>50.62</v>
      </c>
      <c r="F4608" s="47">
        <v>51.88</v>
      </c>
      <c r="G4608" s="48">
        <v>175600</v>
      </c>
      <c r="H4608" s="47">
        <v>33.07</v>
      </c>
      <c r="I4608" s="51">
        <f t="shared" si="519"/>
        <v>0.63743253662297605</v>
      </c>
      <c r="J4608" s="51">
        <f t="shared" ca="1" si="520"/>
        <v>1</v>
      </c>
      <c r="K4608" s="47">
        <f t="shared" si="521"/>
        <v>32.51</v>
      </c>
      <c r="L4608" s="47">
        <f t="shared" si="522"/>
        <v>33.07</v>
      </c>
      <c r="M4608" s="47">
        <f t="shared" si="523"/>
        <v>32.270000000000003</v>
      </c>
      <c r="N4608" s="47">
        <f t="shared" si="524"/>
        <v>33.07</v>
      </c>
      <c r="O4608" s="48">
        <f t="shared" ca="1" si="525"/>
        <v>175600</v>
      </c>
    </row>
    <row r="4609" spans="1:15" x14ac:dyDescent="0.25">
      <c r="A4609">
        <v>4594</v>
      </c>
      <c r="B4609" s="84">
        <v>35286</v>
      </c>
      <c r="C4609" s="47">
        <v>51.75</v>
      </c>
      <c r="D4609" s="47">
        <v>51.75</v>
      </c>
      <c r="E4609" s="47">
        <v>50.88</v>
      </c>
      <c r="F4609" s="47">
        <v>51.12</v>
      </c>
      <c r="G4609" s="48">
        <v>283500</v>
      </c>
      <c r="H4609" s="47">
        <v>32.590000000000003</v>
      </c>
      <c r="I4609" s="51">
        <f t="shared" si="519"/>
        <v>0.63751956181533653</v>
      </c>
      <c r="J4609" s="51">
        <f t="shared" ca="1" si="520"/>
        <v>1</v>
      </c>
      <c r="K4609" s="47">
        <f t="shared" si="521"/>
        <v>32.99</v>
      </c>
      <c r="L4609" s="47">
        <f t="shared" si="522"/>
        <v>32.99</v>
      </c>
      <c r="M4609" s="47">
        <f t="shared" si="523"/>
        <v>32.44</v>
      </c>
      <c r="N4609" s="47">
        <f t="shared" si="524"/>
        <v>32.590000000000003</v>
      </c>
      <c r="O4609" s="48">
        <f t="shared" ca="1" si="525"/>
        <v>283500</v>
      </c>
    </row>
    <row r="4610" spans="1:15" x14ac:dyDescent="0.25">
      <c r="A4610">
        <v>4595</v>
      </c>
      <c r="B4610" s="84">
        <v>35285</v>
      </c>
      <c r="C4610" s="47">
        <v>52</v>
      </c>
      <c r="D4610" s="47">
        <v>52</v>
      </c>
      <c r="E4610" s="47">
        <v>50.62</v>
      </c>
      <c r="F4610" s="47">
        <v>51.75</v>
      </c>
      <c r="G4610" s="48">
        <v>579000</v>
      </c>
      <c r="H4610" s="47">
        <v>32.99</v>
      </c>
      <c r="I4610" s="51">
        <f t="shared" si="519"/>
        <v>0.63748792270531407</v>
      </c>
      <c r="J4610" s="51">
        <f t="shared" ca="1" si="520"/>
        <v>1</v>
      </c>
      <c r="K4610" s="47">
        <f t="shared" si="521"/>
        <v>33.15</v>
      </c>
      <c r="L4610" s="47">
        <f t="shared" si="522"/>
        <v>33.15</v>
      </c>
      <c r="M4610" s="47">
        <f t="shared" si="523"/>
        <v>32.270000000000003</v>
      </c>
      <c r="N4610" s="47">
        <f t="shared" si="524"/>
        <v>32.99</v>
      </c>
      <c r="O4610" s="48">
        <f t="shared" ca="1" si="525"/>
        <v>579000</v>
      </c>
    </row>
    <row r="4611" spans="1:15" x14ac:dyDescent="0.25">
      <c r="A4611">
        <v>4596</v>
      </c>
      <c r="B4611" s="84">
        <v>35284</v>
      </c>
      <c r="C4611" s="47">
        <v>51.62</v>
      </c>
      <c r="D4611" s="47">
        <v>52.38</v>
      </c>
      <c r="E4611" s="47">
        <v>51.5</v>
      </c>
      <c r="F4611" s="47">
        <v>52.25</v>
      </c>
      <c r="G4611" s="48">
        <v>591700</v>
      </c>
      <c r="H4611" s="47">
        <v>33.31</v>
      </c>
      <c r="I4611" s="51">
        <f t="shared" si="519"/>
        <v>0.63751196172248803</v>
      </c>
      <c r="J4611" s="51">
        <f t="shared" ca="1" si="520"/>
        <v>1</v>
      </c>
      <c r="K4611" s="47">
        <f t="shared" si="521"/>
        <v>32.909999999999997</v>
      </c>
      <c r="L4611" s="47">
        <f t="shared" si="522"/>
        <v>33.39</v>
      </c>
      <c r="M4611" s="47">
        <f t="shared" si="523"/>
        <v>32.83</v>
      </c>
      <c r="N4611" s="47">
        <f t="shared" si="524"/>
        <v>33.31</v>
      </c>
      <c r="O4611" s="48">
        <f t="shared" ca="1" si="525"/>
        <v>591700</v>
      </c>
    </row>
    <row r="4612" spans="1:15" x14ac:dyDescent="0.25">
      <c r="A4612">
        <v>4597</v>
      </c>
      <c r="B4612" s="84">
        <v>35283</v>
      </c>
      <c r="C4612" s="47">
        <v>50.38</v>
      </c>
      <c r="D4612" s="47">
        <v>51.62</v>
      </c>
      <c r="E4612" s="47">
        <v>50.12</v>
      </c>
      <c r="F4612" s="47">
        <v>51.62</v>
      </c>
      <c r="G4612" s="48">
        <v>357700</v>
      </c>
      <c r="H4612" s="47">
        <v>32.909999999999997</v>
      </c>
      <c r="I4612" s="51">
        <f t="shared" si="519"/>
        <v>0.63754358775668341</v>
      </c>
      <c r="J4612" s="51">
        <f t="shared" ca="1" si="520"/>
        <v>1</v>
      </c>
      <c r="K4612" s="47">
        <f t="shared" si="521"/>
        <v>32.119999999999997</v>
      </c>
      <c r="L4612" s="47">
        <f t="shared" si="522"/>
        <v>32.909999999999997</v>
      </c>
      <c r="M4612" s="47">
        <f t="shared" si="523"/>
        <v>31.95</v>
      </c>
      <c r="N4612" s="47">
        <f t="shared" si="524"/>
        <v>32.909999999999997</v>
      </c>
      <c r="O4612" s="48">
        <f t="shared" ca="1" si="525"/>
        <v>357700</v>
      </c>
    </row>
    <row r="4613" spans="1:15" x14ac:dyDescent="0.25">
      <c r="A4613">
        <v>4598</v>
      </c>
      <c r="B4613" s="84">
        <v>35282</v>
      </c>
      <c r="C4613" s="47">
        <v>49.88</v>
      </c>
      <c r="D4613" s="47">
        <v>50.38</v>
      </c>
      <c r="E4613" s="47">
        <v>49.62</v>
      </c>
      <c r="F4613" s="47">
        <v>50.38</v>
      </c>
      <c r="G4613" s="48">
        <v>349100</v>
      </c>
      <c r="H4613" s="47">
        <v>32.119999999999997</v>
      </c>
      <c r="I4613" s="51">
        <f t="shared" si="519"/>
        <v>0.63755458515283836</v>
      </c>
      <c r="J4613" s="51">
        <f t="shared" ca="1" si="520"/>
        <v>1</v>
      </c>
      <c r="K4613" s="47">
        <f t="shared" si="521"/>
        <v>31.8</v>
      </c>
      <c r="L4613" s="47">
        <f t="shared" si="522"/>
        <v>32.119999999999997</v>
      </c>
      <c r="M4613" s="47">
        <f t="shared" si="523"/>
        <v>31.64</v>
      </c>
      <c r="N4613" s="47">
        <f t="shared" si="524"/>
        <v>32.119999999999997</v>
      </c>
      <c r="O4613" s="48">
        <f t="shared" ca="1" si="525"/>
        <v>349100</v>
      </c>
    </row>
    <row r="4614" spans="1:15" x14ac:dyDescent="0.25">
      <c r="A4614">
        <v>4599</v>
      </c>
      <c r="B4614" s="84">
        <v>35279</v>
      </c>
      <c r="C4614" s="47">
        <v>49.88</v>
      </c>
      <c r="D4614" s="47">
        <v>50</v>
      </c>
      <c r="E4614" s="47">
        <v>49.5</v>
      </c>
      <c r="F4614" s="47">
        <v>49.88</v>
      </c>
      <c r="G4614" s="48">
        <v>281300</v>
      </c>
      <c r="H4614" s="47">
        <v>31.8</v>
      </c>
      <c r="I4614" s="51">
        <f t="shared" si="519"/>
        <v>0.63753007217321567</v>
      </c>
      <c r="J4614" s="51">
        <f t="shared" ca="1" si="520"/>
        <v>1</v>
      </c>
      <c r="K4614" s="47">
        <f t="shared" si="521"/>
        <v>31.8</v>
      </c>
      <c r="L4614" s="47">
        <f t="shared" si="522"/>
        <v>31.88</v>
      </c>
      <c r="M4614" s="47">
        <f t="shared" si="523"/>
        <v>31.56</v>
      </c>
      <c r="N4614" s="47">
        <f t="shared" si="524"/>
        <v>31.8</v>
      </c>
      <c r="O4614" s="48">
        <f t="shared" ca="1" si="525"/>
        <v>281300</v>
      </c>
    </row>
    <row r="4615" spans="1:15" x14ac:dyDescent="0.25">
      <c r="A4615">
        <v>4600</v>
      </c>
      <c r="B4615" s="84">
        <v>35278</v>
      </c>
      <c r="C4615" s="47">
        <v>48.75</v>
      </c>
      <c r="D4615" s="47">
        <v>49.75</v>
      </c>
      <c r="E4615" s="47">
        <v>48.38</v>
      </c>
      <c r="F4615" s="47">
        <v>49.62</v>
      </c>
      <c r="G4615" s="48">
        <v>834200</v>
      </c>
      <c r="H4615" s="47">
        <v>31.64</v>
      </c>
      <c r="I4615" s="51">
        <f t="shared" si="519"/>
        <v>0.63764611043933905</v>
      </c>
      <c r="J4615" s="51">
        <f t="shared" ca="1" si="520"/>
        <v>1</v>
      </c>
      <c r="K4615" s="47">
        <f t="shared" si="521"/>
        <v>31.09</v>
      </c>
      <c r="L4615" s="47">
        <f t="shared" si="522"/>
        <v>31.72</v>
      </c>
      <c r="M4615" s="47">
        <f t="shared" si="523"/>
        <v>30.85</v>
      </c>
      <c r="N4615" s="47">
        <f t="shared" si="524"/>
        <v>31.64</v>
      </c>
      <c r="O4615" s="48">
        <f t="shared" ca="1" si="525"/>
        <v>834200</v>
      </c>
    </row>
    <row r="4616" spans="1:15" x14ac:dyDescent="0.25">
      <c r="A4616">
        <v>4601</v>
      </c>
      <c r="B4616" s="84">
        <v>35277</v>
      </c>
      <c r="C4616" s="47">
        <v>47.12</v>
      </c>
      <c r="D4616" s="47">
        <v>48.75</v>
      </c>
      <c r="E4616" s="47">
        <v>47</v>
      </c>
      <c r="F4616" s="47">
        <v>48.5</v>
      </c>
      <c r="G4616" s="48">
        <v>828000</v>
      </c>
      <c r="H4616" s="47">
        <v>30.92</v>
      </c>
      <c r="I4616" s="51">
        <f t="shared" si="519"/>
        <v>0.63752577319587633</v>
      </c>
      <c r="J4616" s="51">
        <f t="shared" ca="1" si="520"/>
        <v>1</v>
      </c>
      <c r="K4616" s="47">
        <f t="shared" si="521"/>
        <v>30.04</v>
      </c>
      <c r="L4616" s="47">
        <f t="shared" si="522"/>
        <v>31.08</v>
      </c>
      <c r="M4616" s="47">
        <f t="shared" si="523"/>
        <v>29.96</v>
      </c>
      <c r="N4616" s="47">
        <f t="shared" si="524"/>
        <v>30.92</v>
      </c>
      <c r="O4616" s="48">
        <f t="shared" ca="1" si="525"/>
        <v>828000</v>
      </c>
    </row>
    <row r="4617" spans="1:15" x14ac:dyDescent="0.25">
      <c r="A4617">
        <v>4602</v>
      </c>
      <c r="B4617" s="84">
        <v>35276</v>
      </c>
      <c r="C4617" s="47">
        <v>46</v>
      </c>
      <c r="D4617" s="47">
        <v>47.75</v>
      </c>
      <c r="E4617" s="47">
        <v>46</v>
      </c>
      <c r="F4617" s="47">
        <v>47.12</v>
      </c>
      <c r="G4617" s="48">
        <v>666700</v>
      </c>
      <c r="H4617" s="47">
        <v>30.04</v>
      </c>
      <c r="I4617" s="51">
        <f t="shared" si="519"/>
        <v>0.63752122241086584</v>
      </c>
      <c r="J4617" s="51">
        <f t="shared" ca="1" si="520"/>
        <v>1</v>
      </c>
      <c r="K4617" s="47">
        <f t="shared" si="521"/>
        <v>29.33</v>
      </c>
      <c r="L4617" s="47">
        <f t="shared" si="522"/>
        <v>30.44</v>
      </c>
      <c r="M4617" s="47">
        <f t="shared" si="523"/>
        <v>29.33</v>
      </c>
      <c r="N4617" s="47">
        <f t="shared" si="524"/>
        <v>30.04</v>
      </c>
      <c r="O4617" s="48">
        <f t="shared" ca="1" si="525"/>
        <v>666700</v>
      </c>
    </row>
    <row r="4618" spans="1:15" x14ac:dyDescent="0.25">
      <c r="A4618">
        <v>4603</v>
      </c>
      <c r="B4618" s="84">
        <v>35275</v>
      </c>
      <c r="C4618" s="47">
        <v>45.62</v>
      </c>
      <c r="D4618" s="47">
        <v>45.62</v>
      </c>
      <c r="E4618" s="47">
        <v>44.88</v>
      </c>
      <c r="F4618" s="47">
        <v>45.25</v>
      </c>
      <c r="G4618" s="48">
        <v>338200</v>
      </c>
      <c r="H4618" s="47">
        <v>28.85</v>
      </c>
      <c r="I4618" s="51">
        <f t="shared" si="519"/>
        <v>0.63756906077348074</v>
      </c>
      <c r="J4618" s="51">
        <f t="shared" ca="1" si="520"/>
        <v>1</v>
      </c>
      <c r="K4618" s="47">
        <f t="shared" si="521"/>
        <v>29.09</v>
      </c>
      <c r="L4618" s="47">
        <f t="shared" si="522"/>
        <v>29.09</v>
      </c>
      <c r="M4618" s="47">
        <f t="shared" si="523"/>
        <v>28.61</v>
      </c>
      <c r="N4618" s="47">
        <f t="shared" si="524"/>
        <v>28.85</v>
      </c>
      <c r="O4618" s="48">
        <f t="shared" ca="1" si="525"/>
        <v>338200</v>
      </c>
    </row>
    <row r="4619" spans="1:15" x14ac:dyDescent="0.25">
      <c r="A4619">
        <v>4604</v>
      </c>
      <c r="B4619" s="84">
        <v>35272</v>
      </c>
      <c r="C4619" s="47">
        <v>44.75</v>
      </c>
      <c r="D4619" s="47">
        <v>45.75</v>
      </c>
      <c r="E4619" s="47">
        <v>44.62</v>
      </c>
      <c r="F4619" s="47">
        <v>45.62</v>
      </c>
      <c r="G4619" s="48">
        <v>292400</v>
      </c>
      <c r="H4619" s="47">
        <v>29.09</v>
      </c>
      <c r="I4619" s="51">
        <f t="shared" si="519"/>
        <v>0.63765892152564663</v>
      </c>
      <c r="J4619" s="51">
        <f t="shared" ca="1" si="520"/>
        <v>1</v>
      </c>
      <c r="K4619" s="47">
        <f t="shared" si="521"/>
        <v>28.54</v>
      </c>
      <c r="L4619" s="47">
        <f t="shared" si="522"/>
        <v>29.17</v>
      </c>
      <c r="M4619" s="47">
        <f t="shared" si="523"/>
        <v>28.45</v>
      </c>
      <c r="N4619" s="47">
        <f t="shared" si="524"/>
        <v>29.09</v>
      </c>
      <c r="O4619" s="48">
        <f t="shared" ca="1" si="525"/>
        <v>292400</v>
      </c>
    </row>
    <row r="4620" spans="1:15" x14ac:dyDescent="0.25">
      <c r="A4620">
        <v>4605</v>
      </c>
      <c r="B4620" s="84">
        <v>35271</v>
      </c>
      <c r="C4620" s="47">
        <v>44.62</v>
      </c>
      <c r="D4620" s="47">
        <v>45.5</v>
      </c>
      <c r="E4620" s="47">
        <v>44.62</v>
      </c>
      <c r="F4620" s="47">
        <v>44.75</v>
      </c>
      <c r="G4620" s="48">
        <v>413200</v>
      </c>
      <c r="H4620" s="47">
        <v>28.53</v>
      </c>
      <c r="I4620" s="51">
        <f t="shared" si="519"/>
        <v>0.63754189944134076</v>
      </c>
      <c r="J4620" s="51">
        <f t="shared" ca="1" si="520"/>
        <v>1</v>
      </c>
      <c r="K4620" s="47">
        <f t="shared" si="521"/>
        <v>28.45</v>
      </c>
      <c r="L4620" s="47">
        <f t="shared" si="522"/>
        <v>29.01</v>
      </c>
      <c r="M4620" s="47">
        <f t="shared" si="523"/>
        <v>28.45</v>
      </c>
      <c r="N4620" s="47">
        <f t="shared" si="524"/>
        <v>28.53</v>
      </c>
      <c r="O4620" s="48">
        <f t="shared" ca="1" si="525"/>
        <v>413200</v>
      </c>
    </row>
    <row r="4621" spans="1:15" x14ac:dyDescent="0.25">
      <c r="A4621">
        <v>4606</v>
      </c>
      <c r="B4621" s="84">
        <v>35270</v>
      </c>
      <c r="C4621" s="47">
        <v>44</v>
      </c>
      <c r="D4621" s="47">
        <v>44.75</v>
      </c>
      <c r="E4621" s="47">
        <v>43.38</v>
      </c>
      <c r="F4621" s="47">
        <v>44.62</v>
      </c>
      <c r="G4621" s="48">
        <v>723800</v>
      </c>
      <c r="H4621" s="47">
        <v>28.45</v>
      </c>
      <c r="I4621" s="51">
        <f t="shared" si="519"/>
        <v>0.63760645450470643</v>
      </c>
      <c r="J4621" s="51">
        <f t="shared" ca="1" si="520"/>
        <v>1</v>
      </c>
      <c r="K4621" s="47">
        <f t="shared" si="521"/>
        <v>28.05</v>
      </c>
      <c r="L4621" s="47">
        <f t="shared" si="522"/>
        <v>28.53</v>
      </c>
      <c r="M4621" s="47">
        <f t="shared" si="523"/>
        <v>27.66</v>
      </c>
      <c r="N4621" s="47">
        <f t="shared" si="524"/>
        <v>28.45</v>
      </c>
      <c r="O4621" s="48">
        <f t="shared" ca="1" si="525"/>
        <v>723800</v>
      </c>
    </row>
    <row r="4622" spans="1:15" x14ac:dyDescent="0.25">
      <c r="A4622">
        <v>4607</v>
      </c>
      <c r="B4622" s="84">
        <v>35269</v>
      </c>
      <c r="C4622" s="47">
        <v>46</v>
      </c>
      <c r="D4622" s="47">
        <v>46</v>
      </c>
      <c r="E4622" s="47">
        <v>44.62</v>
      </c>
      <c r="F4622" s="47">
        <v>44.88</v>
      </c>
      <c r="G4622" s="48">
        <v>496600</v>
      </c>
      <c r="H4622" s="47">
        <v>28.61</v>
      </c>
      <c r="I4622" s="51">
        <f t="shared" si="519"/>
        <v>0.63747771836007128</v>
      </c>
      <c r="J4622" s="51">
        <f t="shared" ca="1" si="520"/>
        <v>1</v>
      </c>
      <c r="K4622" s="47">
        <f t="shared" si="521"/>
        <v>29.32</v>
      </c>
      <c r="L4622" s="47">
        <f t="shared" si="522"/>
        <v>29.32</v>
      </c>
      <c r="M4622" s="47">
        <f t="shared" si="523"/>
        <v>28.44</v>
      </c>
      <c r="N4622" s="47">
        <f t="shared" si="524"/>
        <v>28.61</v>
      </c>
      <c r="O4622" s="48">
        <f t="shared" ca="1" si="525"/>
        <v>496600</v>
      </c>
    </row>
    <row r="4623" spans="1:15" x14ac:dyDescent="0.25">
      <c r="A4623">
        <v>4608</v>
      </c>
      <c r="B4623" s="84">
        <v>35268</v>
      </c>
      <c r="C4623" s="47">
        <v>46.5</v>
      </c>
      <c r="D4623" s="47">
        <v>46.75</v>
      </c>
      <c r="E4623" s="47">
        <v>46.12</v>
      </c>
      <c r="F4623" s="47">
        <v>46.12</v>
      </c>
      <c r="G4623" s="48">
        <v>637600</v>
      </c>
      <c r="H4623" s="47">
        <v>29.41</v>
      </c>
      <c r="I4623" s="51">
        <f t="shared" si="519"/>
        <v>0.63768430182133573</v>
      </c>
      <c r="J4623" s="51">
        <f t="shared" ca="1" si="520"/>
        <v>1</v>
      </c>
      <c r="K4623" s="47">
        <f t="shared" si="521"/>
        <v>29.65</v>
      </c>
      <c r="L4623" s="47">
        <f t="shared" si="522"/>
        <v>29.81</v>
      </c>
      <c r="M4623" s="47">
        <f t="shared" si="523"/>
        <v>29.41</v>
      </c>
      <c r="N4623" s="47">
        <f t="shared" si="524"/>
        <v>29.41</v>
      </c>
      <c r="O4623" s="48">
        <f t="shared" ca="1" si="525"/>
        <v>637600</v>
      </c>
    </row>
    <row r="4624" spans="1:15" x14ac:dyDescent="0.25">
      <c r="A4624">
        <v>4609</v>
      </c>
      <c r="B4624" s="84">
        <v>35265</v>
      </c>
      <c r="C4624" s="47">
        <v>47.12</v>
      </c>
      <c r="D4624" s="47">
        <v>47.25</v>
      </c>
      <c r="E4624" s="47">
        <v>46.5</v>
      </c>
      <c r="F4624" s="47">
        <v>46.62</v>
      </c>
      <c r="G4624" s="48">
        <v>472000</v>
      </c>
      <c r="H4624" s="47">
        <v>29.73</v>
      </c>
      <c r="I4624" s="51">
        <f t="shared" si="519"/>
        <v>0.63770913770913773</v>
      </c>
      <c r="J4624" s="51">
        <f t="shared" ca="1" si="520"/>
        <v>1</v>
      </c>
      <c r="K4624" s="47">
        <f t="shared" si="521"/>
        <v>30.05</v>
      </c>
      <c r="L4624" s="47">
        <f t="shared" si="522"/>
        <v>30.13</v>
      </c>
      <c r="M4624" s="47">
        <f t="shared" si="523"/>
        <v>29.65</v>
      </c>
      <c r="N4624" s="47">
        <f t="shared" si="524"/>
        <v>29.73</v>
      </c>
      <c r="O4624" s="48">
        <f t="shared" ca="1" si="525"/>
        <v>472000</v>
      </c>
    </row>
    <row r="4625" spans="1:15" x14ac:dyDescent="0.25">
      <c r="A4625">
        <v>4610</v>
      </c>
      <c r="B4625" s="84">
        <v>35264</v>
      </c>
      <c r="C4625" s="47">
        <v>45.75</v>
      </c>
      <c r="D4625" s="47">
        <v>47.25</v>
      </c>
      <c r="E4625" s="47">
        <v>45.5</v>
      </c>
      <c r="F4625" s="47">
        <v>47.12</v>
      </c>
      <c r="G4625" s="48">
        <v>664200</v>
      </c>
      <c r="H4625" s="47">
        <v>30.04</v>
      </c>
      <c r="I4625" s="51">
        <f t="shared" ref="I4625:I4688" si="526">H4625/F4625</f>
        <v>0.63752122241086584</v>
      </c>
      <c r="J4625" s="51">
        <f t="shared" ref="J4625:J4688" ca="1" si="527">INDEX(OFFSET($T$15,0,0,$S$13+1,1),MATCH(B4625,OFFSET($Q$15,0,0,$S$13+1,1),-1))</f>
        <v>1</v>
      </c>
      <c r="K4625" s="47">
        <f t="shared" ref="K4625:K4688" si="528">ROUND($I4625*C4625,2)</f>
        <v>29.17</v>
      </c>
      <c r="L4625" s="47">
        <f t="shared" ref="L4625:L4688" si="529">ROUND($I4625*D4625,2)</f>
        <v>30.12</v>
      </c>
      <c r="M4625" s="47">
        <f t="shared" ref="M4625:M4688" si="530">ROUND($I4625*E4625,2)</f>
        <v>29.01</v>
      </c>
      <c r="N4625" s="47">
        <f t="shared" ref="N4625:N4688" si="531">ROUND($I4625*F4625,2)</f>
        <v>30.04</v>
      </c>
      <c r="O4625" s="48">
        <f t="shared" ref="O4625:O4688" ca="1" si="532">G4625*J4625</f>
        <v>664200</v>
      </c>
    </row>
    <row r="4626" spans="1:15" x14ac:dyDescent="0.25">
      <c r="A4626">
        <v>4611</v>
      </c>
      <c r="B4626" s="84">
        <v>35263</v>
      </c>
      <c r="C4626" s="47">
        <v>45.25</v>
      </c>
      <c r="D4626" s="47">
        <v>45.62</v>
      </c>
      <c r="E4626" s="47">
        <v>44.12</v>
      </c>
      <c r="F4626" s="47">
        <v>45</v>
      </c>
      <c r="G4626" s="48">
        <v>676600</v>
      </c>
      <c r="H4626" s="47">
        <v>28.69</v>
      </c>
      <c r="I4626" s="51">
        <f t="shared" si="526"/>
        <v>0.63755555555555554</v>
      </c>
      <c r="J4626" s="51">
        <f t="shared" ca="1" si="527"/>
        <v>1</v>
      </c>
      <c r="K4626" s="47">
        <f t="shared" si="528"/>
        <v>28.85</v>
      </c>
      <c r="L4626" s="47">
        <f t="shared" si="529"/>
        <v>29.09</v>
      </c>
      <c r="M4626" s="47">
        <f t="shared" si="530"/>
        <v>28.13</v>
      </c>
      <c r="N4626" s="47">
        <f t="shared" si="531"/>
        <v>28.69</v>
      </c>
      <c r="O4626" s="48">
        <f t="shared" ca="1" si="532"/>
        <v>676600</v>
      </c>
    </row>
    <row r="4627" spans="1:15" x14ac:dyDescent="0.25">
      <c r="A4627">
        <v>4612</v>
      </c>
      <c r="B4627" s="84">
        <v>35262</v>
      </c>
      <c r="C4627" s="47">
        <v>45.62</v>
      </c>
      <c r="D4627" s="47">
        <v>45.75</v>
      </c>
      <c r="E4627" s="47">
        <v>43.62</v>
      </c>
      <c r="F4627" s="47">
        <v>44.75</v>
      </c>
      <c r="G4627" s="48">
        <v>765100</v>
      </c>
      <c r="H4627" s="47">
        <v>28.53</v>
      </c>
      <c r="I4627" s="51">
        <f t="shared" si="526"/>
        <v>0.63754189944134076</v>
      </c>
      <c r="J4627" s="51">
        <f t="shared" ca="1" si="527"/>
        <v>1</v>
      </c>
      <c r="K4627" s="47">
        <f t="shared" si="528"/>
        <v>29.08</v>
      </c>
      <c r="L4627" s="47">
        <f t="shared" si="529"/>
        <v>29.17</v>
      </c>
      <c r="M4627" s="47">
        <f t="shared" si="530"/>
        <v>27.81</v>
      </c>
      <c r="N4627" s="47">
        <f t="shared" si="531"/>
        <v>28.53</v>
      </c>
      <c r="O4627" s="48">
        <f t="shared" ca="1" si="532"/>
        <v>765100</v>
      </c>
    </row>
    <row r="4628" spans="1:15" x14ac:dyDescent="0.25">
      <c r="A4628">
        <v>4613</v>
      </c>
      <c r="B4628" s="84">
        <v>35261</v>
      </c>
      <c r="C4628" s="47">
        <v>47.38</v>
      </c>
      <c r="D4628" s="47">
        <v>47.38</v>
      </c>
      <c r="E4628" s="47">
        <v>45.75</v>
      </c>
      <c r="F4628" s="47">
        <v>45.75</v>
      </c>
      <c r="G4628" s="48">
        <v>637500</v>
      </c>
      <c r="H4628" s="47">
        <v>29.17</v>
      </c>
      <c r="I4628" s="51">
        <f t="shared" si="526"/>
        <v>0.6375956284153006</v>
      </c>
      <c r="J4628" s="51">
        <f t="shared" ca="1" si="527"/>
        <v>1</v>
      </c>
      <c r="K4628" s="47">
        <f t="shared" si="528"/>
        <v>30.21</v>
      </c>
      <c r="L4628" s="47">
        <f t="shared" si="529"/>
        <v>30.21</v>
      </c>
      <c r="M4628" s="47">
        <f t="shared" si="530"/>
        <v>29.17</v>
      </c>
      <c r="N4628" s="47">
        <f t="shared" si="531"/>
        <v>29.17</v>
      </c>
      <c r="O4628" s="48">
        <f t="shared" ca="1" si="532"/>
        <v>637500</v>
      </c>
    </row>
    <row r="4629" spans="1:15" x14ac:dyDescent="0.25">
      <c r="A4629">
        <v>4614</v>
      </c>
      <c r="B4629" s="84">
        <v>35258</v>
      </c>
      <c r="C4629" s="47">
        <v>48.25</v>
      </c>
      <c r="D4629" s="47">
        <v>48.38</v>
      </c>
      <c r="E4629" s="47">
        <v>46.62</v>
      </c>
      <c r="F4629" s="47">
        <v>47.38</v>
      </c>
      <c r="G4629" s="48">
        <v>618200</v>
      </c>
      <c r="H4629" s="47">
        <v>30.2</v>
      </c>
      <c r="I4629" s="51">
        <f t="shared" si="526"/>
        <v>0.63739974672857735</v>
      </c>
      <c r="J4629" s="51">
        <f t="shared" ca="1" si="527"/>
        <v>1</v>
      </c>
      <c r="K4629" s="47">
        <f t="shared" si="528"/>
        <v>30.75</v>
      </c>
      <c r="L4629" s="47">
        <f t="shared" si="529"/>
        <v>30.84</v>
      </c>
      <c r="M4629" s="47">
        <f t="shared" si="530"/>
        <v>29.72</v>
      </c>
      <c r="N4629" s="47">
        <f t="shared" si="531"/>
        <v>30.2</v>
      </c>
      <c r="O4629" s="48">
        <f t="shared" ca="1" si="532"/>
        <v>618200</v>
      </c>
    </row>
    <row r="4630" spans="1:15" x14ac:dyDescent="0.25">
      <c r="A4630">
        <v>4615</v>
      </c>
      <c r="B4630" s="84">
        <v>35257</v>
      </c>
      <c r="C4630" s="47">
        <v>49.88</v>
      </c>
      <c r="D4630" s="47">
        <v>49.88</v>
      </c>
      <c r="E4630" s="47">
        <v>47.75</v>
      </c>
      <c r="F4630" s="47">
        <v>48.25</v>
      </c>
      <c r="G4630" s="48">
        <v>638600</v>
      </c>
      <c r="H4630" s="47">
        <v>30.76</v>
      </c>
      <c r="I4630" s="51">
        <f t="shared" si="526"/>
        <v>0.63751295336787572</v>
      </c>
      <c r="J4630" s="51">
        <f t="shared" ca="1" si="527"/>
        <v>1</v>
      </c>
      <c r="K4630" s="47">
        <f t="shared" si="528"/>
        <v>31.8</v>
      </c>
      <c r="L4630" s="47">
        <f t="shared" si="529"/>
        <v>31.8</v>
      </c>
      <c r="M4630" s="47">
        <f t="shared" si="530"/>
        <v>30.44</v>
      </c>
      <c r="N4630" s="47">
        <f t="shared" si="531"/>
        <v>30.76</v>
      </c>
      <c r="O4630" s="48">
        <f t="shared" ca="1" si="532"/>
        <v>638600</v>
      </c>
    </row>
    <row r="4631" spans="1:15" x14ac:dyDescent="0.25">
      <c r="A4631">
        <v>4616</v>
      </c>
      <c r="B4631" s="84">
        <v>35256</v>
      </c>
      <c r="C4631" s="47">
        <v>50.38</v>
      </c>
      <c r="D4631" s="47">
        <v>50.5</v>
      </c>
      <c r="E4631" s="47">
        <v>49.5</v>
      </c>
      <c r="F4631" s="47">
        <v>49.75</v>
      </c>
      <c r="G4631" s="48">
        <v>511000</v>
      </c>
      <c r="H4631" s="47">
        <v>31.72</v>
      </c>
      <c r="I4631" s="51">
        <f t="shared" si="526"/>
        <v>0.63758793969849248</v>
      </c>
      <c r="J4631" s="51">
        <f t="shared" ca="1" si="527"/>
        <v>1</v>
      </c>
      <c r="K4631" s="47">
        <f t="shared" si="528"/>
        <v>32.119999999999997</v>
      </c>
      <c r="L4631" s="47">
        <f t="shared" si="529"/>
        <v>32.200000000000003</v>
      </c>
      <c r="M4631" s="47">
        <f t="shared" si="530"/>
        <v>31.56</v>
      </c>
      <c r="N4631" s="47">
        <f t="shared" si="531"/>
        <v>31.72</v>
      </c>
      <c r="O4631" s="48">
        <f t="shared" ca="1" si="532"/>
        <v>511000</v>
      </c>
    </row>
    <row r="4632" spans="1:15" x14ac:dyDescent="0.25">
      <c r="A4632">
        <v>4617</v>
      </c>
      <c r="B4632" s="84">
        <v>35255</v>
      </c>
      <c r="C4632" s="47">
        <v>49.38</v>
      </c>
      <c r="D4632" s="47">
        <v>50.38</v>
      </c>
      <c r="E4632" s="47">
        <v>49.38</v>
      </c>
      <c r="F4632" s="47">
        <v>50.12</v>
      </c>
      <c r="G4632" s="48">
        <v>556600</v>
      </c>
      <c r="H4632" s="47">
        <v>31.96</v>
      </c>
      <c r="I4632" s="51">
        <f t="shared" si="526"/>
        <v>0.63766959297685555</v>
      </c>
      <c r="J4632" s="51">
        <f t="shared" ca="1" si="527"/>
        <v>1</v>
      </c>
      <c r="K4632" s="47">
        <f t="shared" si="528"/>
        <v>31.49</v>
      </c>
      <c r="L4632" s="47">
        <f t="shared" si="529"/>
        <v>32.130000000000003</v>
      </c>
      <c r="M4632" s="47">
        <f t="shared" si="530"/>
        <v>31.49</v>
      </c>
      <c r="N4632" s="47">
        <f t="shared" si="531"/>
        <v>31.96</v>
      </c>
      <c r="O4632" s="48">
        <f t="shared" ca="1" si="532"/>
        <v>556600</v>
      </c>
    </row>
    <row r="4633" spans="1:15" x14ac:dyDescent="0.25">
      <c r="A4633">
        <v>4618</v>
      </c>
      <c r="B4633" s="84">
        <v>35254</v>
      </c>
      <c r="C4633" s="47">
        <v>49</v>
      </c>
      <c r="D4633" s="47">
        <v>49.62</v>
      </c>
      <c r="E4633" s="47">
        <v>49</v>
      </c>
      <c r="F4633" s="47">
        <v>49.38</v>
      </c>
      <c r="G4633" s="48">
        <v>499700</v>
      </c>
      <c r="H4633" s="47">
        <v>31.48</v>
      </c>
      <c r="I4633" s="51">
        <f t="shared" si="526"/>
        <v>0.63750506277845276</v>
      </c>
      <c r="J4633" s="51">
        <f t="shared" ca="1" si="527"/>
        <v>1</v>
      </c>
      <c r="K4633" s="47">
        <f t="shared" si="528"/>
        <v>31.24</v>
      </c>
      <c r="L4633" s="47">
        <f t="shared" si="529"/>
        <v>31.63</v>
      </c>
      <c r="M4633" s="47">
        <f t="shared" si="530"/>
        <v>31.24</v>
      </c>
      <c r="N4633" s="47">
        <f t="shared" si="531"/>
        <v>31.48</v>
      </c>
      <c r="O4633" s="48">
        <f t="shared" ca="1" si="532"/>
        <v>499700</v>
      </c>
    </row>
    <row r="4634" spans="1:15" x14ac:dyDescent="0.25">
      <c r="A4634">
        <v>4619</v>
      </c>
      <c r="B4634" s="84">
        <v>35251</v>
      </c>
      <c r="C4634" s="47">
        <v>49</v>
      </c>
      <c r="D4634" s="47">
        <v>49.12</v>
      </c>
      <c r="E4634" s="47">
        <v>48.88</v>
      </c>
      <c r="F4634" s="47">
        <v>49</v>
      </c>
      <c r="G4634" s="48">
        <v>283100</v>
      </c>
      <c r="H4634" s="47">
        <v>31.24</v>
      </c>
      <c r="I4634" s="51">
        <f t="shared" si="526"/>
        <v>0.63755102040816325</v>
      </c>
      <c r="J4634" s="51">
        <f t="shared" ca="1" si="527"/>
        <v>1</v>
      </c>
      <c r="K4634" s="47">
        <f t="shared" si="528"/>
        <v>31.24</v>
      </c>
      <c r="L4634" s="47">
        <f t="shared" si="529"/>
        <v>31.32</v>
      </c>
      <c r="M4634" s="47">
        <f t="shared" si="530"/>
        <v>31.16</v>
      </c>
      <c r="N4634" s="47">
        <f t="shared" si="531"/>
        <v>31.24</v>
      </c>
      <c r="O4634" s="48">
        <f t="shared" ca="1" si="532"/>
        <v>283100</v>
      </c>
    </row>
    <row r="4635" spans="1:15" x14ac:dyDescent="0.25">
      <c r="A4635">
        <v>4620</v>
      </c>
      <c r="B4635" s="84">
        <v>35249</v>
      </c>
      <c r="C4635" s="47">
        <v>49.62</v>
      </c>
      <c r="D4635" s="47">
        <v>49.75</v>
      </c>
      <c r="E4635" s="47">
        <v>48.62</v>
      </c>
      <c r="F4635" s="47">
        <v>49.62</v>
      </c>
      <c r="G4635" s="48">
        <v>1367200</v>
      </c>
      <c r="H4635" s="47">
        <v>31.64</v>
      </c>
      <c r="I4635" s="51">
        <f t="shared" si="526"/>
        <v>0.63764611043933905</v>
      </c>
      <c r="J4635" s="51">
        <f t="shared" ca="1" si="527"/>
        <v>1</v>
      </c>
      <c r="K4635" s="47">
        <f t="shared" si="528"/>
        <v>31.64</v>
      </c>
      <c r="L4635" s="47">
        <f t="shared" si="529"/>
        <v>31.72</v>
      </c>
      <c r="M4635" s="47">
        <f t="shared" si="530"/>
        <v>31</v>
      </c>
      <c r="N4635" s="47">
        <f t="shared" si="531"/>
        <v>31.64</v>
      </c>
      <c r="O4635" s="48">
        <f t="shared" ca="1" si="532"/>
        <v>1367200</v>
      </c>
    </row>
    <row r="4636" spans="1:15" x14ac:dyDescent="0.25">
      <c r="A4636">
        <v>4621</v>
      </c>
      <c r="B4636" s="84">
        <v>35248</v>
      </c>
      <c r="C4636" s="47">
        <v>51</v>
      </c>
      <c r="D4636" s="47">
        <v>51</v>
      </c>
      <c r="E4636" s="47">
        <v>49.62</v>
      </c>
      <c r="F4636" s="47">
        <v>49.62</v>
      </c>
      <c r="G4636" s="48">
        <v>1083500</v>
      </c>
      <c r="H4636" s="47">
        <v>31.51</v>
      </c>
      <c r="I4636" s="51">
        <f t="shared" si="526"/>
        <v>0.63502619911326086</v>
      </c>
      <c r="J4636" s="51">
        <f t="shared" ca="1" si="527"/>
        <v>1</v>
      </c>
      <c r="K4636" s="47">
        <f t="shared" si="528"/>
        <v>32.39</v>
      </c>
      <c r="L4636" s="47">
        <f t="shared" si="529"/>
        <v>32.39</v>
      </c>
      <c r="M4636" s="47">
        <f t="shared" si="530"/>
        <v>31.51</v>
      </c>
      <c r="N4636" s="47">
        <f t="shared" si="531"/>
        <v>31.51</v>
      </c>
      <c r="O4636" s="48">
        <f t="shared" ca="1" si="532"/>
        <v>1083500</v>
      </c>
    </row>
    <row r="4637" spans="1:15" x14ac:dyDescent="0.25">
      <c r="A4637">
        <v>4622</v>
      </c>
      <c r="B4637" s="84">
        <v>35247</v>
      </c>
      <c r="C4637" s="47">
        <v>51.38</v>
      </c>
      <c r="D4637" s="47">
        <v>51.38</v>
      </c>
      <c r="E4637" s="47">
        <v>50.5</v>
      </c>
      <c r="F4637" s="47">
        <v>51.12</v>
      </c>
      <c r="G4637" s="48">
        <v>564500</v>
      </c>
      <c r="H4637" s="47">
        <v>32.46</v>
      </c>
      <c r="I4637" s="51">
        <f t="shared" si="526"/>
        <v>0.63497652582159625</v>
      </c>
      <c r="J4637" s="51">
        <f t="shared" ca="1" si="527"/>
        <v>1</v>
      </c>
      <c r="K4637" s="47">
        <f t="shared" si="528"/>
        <v>32.630000000000003</v>
      </c>
      <c r="L4637" s="47">
        <f t="shared" si="529"/>
        <v>32.630000000000003</v>
      </c>
      <c r="M4637" s="47">
        <f t="shared" si="530"/>
        <v>32.07</v>
      </c>
      <c r="N4637" s="47">
        <f t="shared" si="531"/>
        <v>32.46</v>
      </c>
      <c r="O4637" s="48">
        <f t="shared" ca="1" si="532"/>
        <v>564500</v>
      </c>
    </row>
    <row r="4638" spans="1:15" x14ac:dyDescent="0.25">
      <c r="A4638">
        <v>4623</v>
      </c>
      <c r="B4638" s="84">
        <v>35244</v>
      </c>
      <c r="C4638" s="47">
        <v>50.88</v>
      </c>
      <c r="D4638" s="47">
        <v>51.75</v>
      </c>
      <c r="E4638" s="47">
        <v>50.62</v>
      </c>
      <c r="F4638" s="47">
        <v>51.62</v>
      </c>
      <c r="G4638" s="48">
        <v>532700</v>
      </c>
      <c r="H4638" s="47">
        <v>32.78</v>
      </c>
      <c r="I4638" s="51">
        <f t="shared" si="526"/>
        <v>0.63502518403719499</v>
      </c>
      <c r="J4638" s="51">
        <f t="shared" ca="1" si="527"/>
        <v>1</v>
      </c>
      <c r="K4638" s="47">
        <f t="shared" si="528"/>
        <v>32.31</v>
      </c>
      <c r="L4638" s="47">
        <f t="shared" si="529"/>
        <v>32.86</v>
      </c>
      <c r="M4638" s="47">
        <f t="shared" si="530"/>
        <v>32.14</v>
      </c>
      <c r="N4638" s="47">
        <f t="shared" si="531"/>
        <v>32.78</v>
      </c>
      <c r="O4638" s="48">
        <f t="shared" ca="1" si="532"/>
        <v>532700</v>
      </c>
    </row>
    <row r="4639" spans="1:15" x14ac:dyDescent="0.25">
      <c r="A4639">
        <v>4624</v>
      </c>
      <c r="B4639" s="84">
        <v>35243</v>
      </c>
      <c r="C4639" s="47">
        <v>51.12</v>
      </c>
      <c r="D4639" s="47">
        <v>51.12</v>
      </c>
      <c r="E4639" s="47">
        <v>50.75</v>
      </c>
      <c r="F4639" s="47">
        <v>50.88</v>
      </c>
      <c r="G4639" s="48">
        <v>421700</v>
      </c>
      <c r="H4639" s="47">
        <v>32.299999999999997</v>
      </c>
      <c r="I4639" s="51">
        <f t="shared" si="526"/>
        <v>0.63482704402515711</v>
      </c>
      <c r="J4639" s="51">
        <f t="shared" ca="1" si="527"/>
        <v>1</v>
      </c>
      <c r="K4639" s="47">
        <f t="shared" si="528"/>
        <v>32.450000000000003</v>
      </c>
      <c r="L4639" s="47">
        <f t="shared" si="529"/>
        <v>32.450000000000003</v>
      </c>
      <c r="M4639" s="47">
        <f t="shared" si="530"/>
        <v>32.22</v>
      </c>
      <c r="N4639" s="47">
        <f t="shared" si="531"/>
        <v>32.299999999999997</v>
      </c>
      <c r="O4639" s="48">
        <f t="shared" ca="1" si="532"/>
        <v>421700</v>
      </c>
    </row>
    <row r="4640" spans="1:15" x14ac:dyDescent="0.25">
      <c r="A4640">
        <v>4625</v>
      </c>
      <c r="B4640" s="84">
        <v>35242</v>
      </c>
      <c r="C4640" s="47">
        <v>51.88</v>
      </c>
      <c r="D4640" s="47">
        <v>51.88</v>
      </c>
      <c r="E4640" s="47">
        <v>51.38</v>
      </c>
      <c r="F4640" s="47">
        <v>51.38</v>
      </c>
      <c r="G4640" s="48">
        <v>345900</v>
      </c>
      <c r="H4640" s="47">
        <v>32.619999999999997</v>
      </c>
      <c r="I4640" s="51">
        <f t="shared" si="526"/>
        <v>0.63487738419618522</v>
      </c>
      <c r="J4640" s="51">
        <f t="shared" ca="1" si="527"/>
        <v>1</v>
      </c>
      <c r="K4640" s="47">
        <f t="shared" si="528"/>
        <v>32.94</v>
      </c>
      <c r="L4640" s="47">
        <f t="shared" si="529"/>
        <v>32.94</v>
      </c>
      <c r="M4640" s="47">
        <f t="shared" si="530"/>
        <v>32.619999999999997</v>
      </c>
      <c r="N4640" s="47">
        <f t="shared" si="531"/>
        <v>32.619999999999997</v>
      </c>
      <c r="O4640" s="48">
        <f t="shared" ca="1" si="532"/>
        <v>345900</v>
      </c>
    </row>
    <row r="4641" spans="1:15" x14ac:dyDescent="0.25">
      <c r="A4641">
        <v>4626</v>
      </c>
      <c r="B4641" s="84">
        <v>35241</v>
      </c>
      <c r="C4641" s="47">
        <v>52.62</v>
      </c>
      <c r="D4641" s="47">
        <v>52.88</v>
      </c>
      <c r="E4641" s="47">
        <v>51.88</v>
      </c>
      <c r="F4641" s="47">
        <v>52.25</v>
      </c>
      <c r="G4641" s="48">
        <v>248600</v>
      </c>
      <c r="H4641" s="47">
        <v>33.18</v>
      </c>
      <c r="I4641" s="51">
        <f t="shared" si="526"/>
        <v>0.63502392344497605</v>
      </c>
      <c r="J4641" s="51">
        <f t="shared" ca="1" si="527"/>
        <v>1</v>
      </c>
      <c r="K4641" s="47">
        <f t="shared" si="528"/>
        <v>33.409999999999997</v>
      </c>
      <c r="L4641" s="47">
        <f t="shared" si="529"/>
        <v>33.58</v>
      </c>
      <c r="M4641" s="47">
        <f t="shared" si="530"/>
        <v>32.950000000000003</v>
      </c>
      <c r="N4641" s="47">
        <f t="shared" si="531"/>
        <v>33.18</v>
      </c>
      <c r="O4641" s="48">
        <f t="shared" ca="1" si="532"/>
        <v>248600</v>
      </c>
    </row>
    <row r="4642" spans="1:15" x14ac:dyDescent="0.25">
      <c r="A4642">
        <v>4627</v>
      </c>
      <c r="B4642" s="84">
        <v>35240</v>
      </c>
      <c r="C4642" s="47">
        <v>52.88</v>
      </c>
      <c r="D4642" s="47">
        <v>53.38</v>
      </c>
      <c r="E4642" s="47">
        <v>52.38</v>
      </c>
      <c r="F4642" s="47">
        <v>52.62</v>
      </c>
      <c r="G4642" s="48">
        <v>297800</v>
      </c>
      <c r="H4642" s="47">
        <v>33.42</v>
      </c>
      <c r="I4642" s="51">
        <f t="shared" si="526"/>
        <v>0.63511972633979485</v>
      </c>
      <c r="J4642" s="51">
        <f t="shared" ca="1" si="527"/>
        <v>1</v>
      </c>
      <c r="K4642" s="47">
        <f t="shared" si="528"/>
        <v>33.590000000000003</v>
      </c>
      <c r="L4642" s="47">
        <f t="shared" si="529"/>
        <v>33.9</v>
      </c>
      <c r="M4642" s="47">
        <f t="shared" si="530"/>
        <v>33.270000000000003</v>
      </c>
      <c r="N4642" s="47">
        <f t="shared" si="531"/>
        <v>33.42</v>
      </c>
      <c r="O4642" s="48">
        <f t="shared" ca="1" si="532"/>
        <v>297800</v>
      </c>
    </row>
    <row r="4643" spans="1:15" x14ac:dyDescent="0.25">
      <c r="A4643">
        <v>4628</v>
      </c>
      <c r="B4643" s="84">
        <v>35237</v>
      </c>
      <c r="C4643" s="47">
        <v>51.75</v>
      </c>
      <c r="D4643" s="47">
        <v>53</v>
      </c>
      <c r="E4643" s="47">
        <v>51</v>
      </c>
      <c r="F4643" s="47">
        <v>52.88</v>
      </c>
      <c r="G4643" s="48">
        <v>753400</v>
      </c>
      <c r="H4643" s="47">
        <v>33.57</v>
      </c>
      <c r="I4643" s="51">
        <f t="shared" si="526"/>
        <v>0.63483358547655067</v>
      </c>
      <c r="J4643" s="51">
        <f t="shared" ca="1" si="527"/>
        <v>1</v>
      </c>
      <c r="K4643" s="47">
        <f t="shared" si="528"/>
        <v>32.85</v>
      </c>
      <c r="L4643" s="47">
        <f t="shared" si="529"/>
        <v>33.65</v>
      </c>
      <c r="M4643" s="47">
        <f t="shared" si="530"/>
        <v>32.380000000000003</v>
      </c>
      <c r="N4643" s="47">
        <f t="shared" si="531"/>
        <v>33.57</v>
      </c>
      <c r="O4643" s="48">
        <f t="shared" ca="1" si="532"/>
        <v>753400</v>
      </c>
    </row>
    <row r="4644" spans="1:15" x14ac:dyDescent="0.25">
      <c r="A4644">
        <v>4629</v>
      </c>
      <c r="B4644" s="84">
        <v>35236</v>
      </c>
      <c r="C4644" s="47">
        <v>51.62</v>
      </c>
      <c r="D4644" s="47">
        <v>51.75</v>
      </c>
      <c r="E4644" s="47">
        <v>51</v>
      </c>
      <c r="F4644" s="47">
        <v>51.75</v>
      </c>
      <c r="G4644" s="48">
        <v>279000</v>
      </c>
      <c r="H4644" s="47">
        <v>32.86</v>
      </c>
      <c r="I4644" s="51">
        <f t="shared" si="526"/>
        <v>0.63497584541062801</v>
      </c>
      <c r="J4644" s="51">
        <f t="shared" ca="1" si="527"/>
        <v>1</v>
      </c>
      <c r="K4644" s="47">
        <f t="shared" si="528"/>
        <v>32.78</v>
      </c>
      <c r="L4644" s="47">
        <f t="shared" si="529"/>
        <v>32.86</v>
      </c>
      <c r="M4644" s="47">
        <f t="shared" si="530"/>
        <v>32.380000000000003</v>
      </c>
      <c r="N4644" s="47">
        <f t="shared" si="531"/>
        <v>32.86</v>
      </c>
      <c r="O4644" s="48">
        <f t="shared" ca="1" si="532"/>
        <v>279000</v>
      </c>
    </row>
    <row r="4645" spans="1:15" x14ac:dyDescent="0.25">
      <c r="A4645">
        <v>4630</v>
      </c>
      <c r="B4645" s="84">
        <v>35235</v>
      </c>
      <c r="C4645" s="47">
        <v>51.62</v>
      </c>
      <c r="D4645" s="47">
        <v>52</v>
      </c>
      <c r="E4645" s="47">
        <v>51.25</v>
      </c>
      <c r="F4645" s="47">
        <v>51.62</v>
      </c>
      <c r="G4645" s="48">
        <v>229000</v>
      </c>
      <c r="H4645" s="47">
        <v>32.78</v>
      </c>
      <c r="I4645" s="51">
        <f t="shared" si="526"/>
        <v>0.63502518403719499</v>
      </c>
      <c r="J4645" s="51">
        <f t="shared" ca="1" si="527"/>
        <v>1</v>
      </c>
      <c r="K4645" s="47">
        <f t="shared" si="528"/>
        <v>32.78</v>
      </c>
      <c r="L4645" s="47">
        <f t="shared" si="529"/>
        <v>33.020000000000003</v>
      </c>
      <c r="M4645" s="47">
        <f t="shared" si="530"/>
        <v>32.549999999999997</v>
      </c>
      <c r="N4645" s="47">
        <f t="shared" si="531"/>
        <v>32.78</v>
      </c>
      <c r="O4645" s="48">
        <f t="shared" ca="1" si="532"/>
        <v>229000</v>
      </c>
    </row>
    <row r="4646" spans="1:15" x14ac:dyDescent="0.25">
      <c r="A4646">
        <v>4631</v>
      </c>
      <c r="B4646" s="84">
        <v>35234</v>
      </c>
      <c r="C4646" s="47">
        <v>52.25</v>
      </c>
      <c r="D4646" s="47">
        <v>52.25</v>
      </c>
      <c r="E4646" s="47">
        <v>51.62</v>
      </c>
      <c r="F4646" s="47">
        <v>51.88</v>
      </c>
      <c r="G4646" s="48">
        <v>237000</v>
      </c>
      <c r="H4646" s="47">
        <v>32.94</v>
      </c>
      <c r="I4646" s="51">
        <f t="shared" si="526"/>
        <v>0.63492675404780252</v>
      </c>
      <c r="J4646" s="51">
        <f t="shared" ca="1" si="527"/>
        <v>1</v>
      </c>
      <c r="K4646" s="47">
        <f t="shared" si="528"/>
        <v>33.17</v>
      </c>
      <c r="L4646" s="47">
        <f t="shared" si="529"/>
        <v>33.17</v>
      </c>
      <c r="M4646" s="47">
        <f t="shared" si="530"/>
        <v>32.770000000000003</v>
      </c>
      <c r="N4646" s="47">
        <f t="shared" si="531"/>
        <v>32.94</v>
      </c>
      <c r="O4646" s="48">
        <f t="shared" ca="1" si="532"/>
        <v>237000</v>
      </c>
    </row>
    <row r="4647" spans="1:15" x14ac:dyDescent="0.25">
      <c r="A4647">
        <v>4632</v>
      </c>
      <c r="B4647" s="84">
        <v>35233</v>
      </c>
      <c r="C4647" s="47">
        <v>52.25</v>
      </c>
      <c r="D4647" s="47">
        <v>52.38</v>
      </c>
      <c r="E4647" s="47">
        <v>52</v>
      </c>
      <c r="F4647" s="47">
        <v>52.25</v>
      </c>
      <c r="G4647" s="48">
        <v>213700</v>
      </c>
      <c r="H4647" s="47">
        <v>33.18</v>
      </c>
      <c r="I4647" s="51">
        <f t="shared" si="526"/>
        <v>0.63502392344497605</v>
      </c>
      <c r="J4647" s="51">
        <f t="shared" ca="1" si="527"/>
        <v>1</v>
      </c>
      <c r="K4647" s="47">
        <f t="shared" si="528"/>
        <v>33.18</v>
      </c>
      <c r="L4647" s="47">
        <f t="shared" si="529"/>
        <v>33.26</v>
      </c>
      <c r="M4647" s="47">
        <f t="shared" si="530"/>
        <v>33.020000000000003</v>
      </c>
      <c r="N4647" s="47">
        <f t="shared" si="531"/>
        <v>33.18</v>
      </c>
      <c r="O4647" s="48">
        <f t="shared" ca="1" si="532"/>
        <v>213700</v>
      </c>
    </row>
    <row r="4648" spans="1:15" x14ac:dyDescent="0.25">
      <c r="A4648">
        <v>4633</v>
      </c>
      <c r="B4648" s="84">
        <v>35230</v>
      </c>
      <c r="C4648" s="47">
        <v>52.38</v>
      </c>
      <c r="D4648" s="47">
        <v>52.88</v>
      </c>
      <c r="E4648" s="47">
        <v>52.25</v>
      </c>
      <c r="F4648" s="47">
        <v>52.25</v>
      </c>
      <c r="G4648" s="48">
        <v>243500</v>
      </c>
      <c r="H4648" s="47">
        <v>33.18</v>
      </c>
      <c r="I4648" s="51">
        <f t="shared" si="526"/>
        <v>0.63502392344497605</v>
      </c>
      <c r="J4648" s="51">
        <f t="shared" ca="1" si="527"/>
        <v>1</v>
      </c>
      <c r="K4648" s="47">
        <f t="shared" si="528"/>
        <v>33.26</v>
      </c>
      <c r="L4648" s="47">
        <f t="shared" si="529"/>
        <v>33.58</v>
      </c>
      <c r="M4648" s="47">
        <f t="shared" si="530"/>
        <v>33.18</v>
      </c>
      <c r="N4648" s="47">
        <f t="shared" si="531"/>
        <v>33.18</v>
      </c>
      <c r="O4648" s="48">
        <f t="shared" ca="1" si="532"/>
        <v>243500</v>
      </c>
    </row>
    <row r="4649" spans="1:15" x14ac:dyDescent="0.25">
      <c r="A4649">
        <v>4634</v>
      </c>
      <c r="B4649" s="84">
        <v>35229</v>
      </c>
      <c r="C4649" s="47">
        <v>52.38</v>
      </c>
      <c r="D4649" s="47">
        <v>52.88</v>
      </c>
      <c r="E4649" s="47">
        <v>52.38</v>
      </c>
      <c r="F4649" s="47">
        <v>52.5</v>
      </c>
      <c r="G4649" s="48">
        <v>156400</v>
      </c>
      <c r="H4649" s="47">
        <v>33.340000000000003</v>
      </c>
      <c r="I4649" s="51">
        <f t="shared" si="526"/>
        <v>0.63504761904761908</v>
      </c>
      <c r="J4649" s="51">
        <f t="shared" ca="1" si="527"/>
        <v>1</v>
      </c>
      <c r="K4649" s="47">
        <f t="shared" si="528"/>
        <v>33.26</v>
      </c>
      <c r="L4649" s="47">
        <f t="shared" si="529"/>
        <v>33.58</v>
      </c>
      <c r="M4649" s="47">
        <f t="shared" si="530"/>
        <v>33.26</v>
      </c>
      <c r="N4649" s="47">
        <f t="shared" si="531"/>
        <v>33.340000000000003</v>
      </c>
      <c r="O4649" s="48">
        <f t="shared" ca="1" si="532"/>
        <v>156400</v>
      </c>
    </row>
    <row r="4650" spans="1:15" x14ac:dyDescent="0.25">
      <c r="A4650">
        <v>4635</v>
      </c>
      <c r="B4650" s="84">
        <v>35228</v>
      </c>
      <c r="C4650" s="47">
        <v>52.62</v>
      </c>
      <c r="D4650" s="47">
        <v>52.88</v>
      </c>
      <c r="E4650" s="47">
        <v>52.12</v>
      </c>
      <c r="F4650" s="47">
        <v>52.38</v>
      </c>
      <c r="G4650" s="48">
        <v>177600</v>
      </c>
      <c r="H4650" s="47">
        <v>33.26</v>
      </c>
      <c r="I4650" s="51">
        <f t="shared" si="526"/>
        <v>0.63497518136693387</v>
      </c>
      <c r="J4650" s="51">
        <f t="shared" ca="1" si="527"/>
        <v>1</v>
      </c>
      <c r="K4650" s="47">
        <f t="shared" si="528"/>
        <v>33.409999999999997</v>
      </c>
      <c r="L4650" s="47">
        <f t="shared" si="529"/>
        <v>33.58</v>
      </c>
      <c r="M4650" s="47">
        <f t="shared" si="530"/>
        <v>33.090000000000003</v>
      </c>
      <c r="N4650" s="47">
        <f t="shared" si="531"/>
        <v>33.26</v>
      </c>
      <c r="O4650" s="48">
        <f t="shared" ca="1" si="532"/>
        <v>177600</v>
      </c>
    </row>
    <row r="4651" spans="1:15" x14ac:dyDescent="0.25">
      <c r="A4651">
        <v>4636</v>
      </c>
      <c r="B4651" s="84">
        <v>35227</v>
      </c>
      <c r="C4651" s="47">
        <v>52.62</v>
      </c>
      <c r="D4651" s="47">
        <v>53.25</v>
      </c>
      <c r="E4651" s="47">
        <v>52.5</v>
      </c>
      <c r="F4651" s="47">
        <v>52.75</v>
      </c>
      <c r="G4651" s="48">
        <v>253100</v>
      </c>
      <c r="H4651" s="47">
        <v>33.49</v>
      </c>
      <c r="I4651" s="51">
        <f t="shared" si="526"/>
        <v>0.63488151658767777</v>
      </c>
      <c r="J4651" s="51">
        <f t="shared" ca="1" si="527"/>
        <v>1</v>
      </c>
      <c r="K4651" s="47">
        <f t="shared" si="528"/>
        <v>33.409999999999997</v>
      </c>
      <c r="L4651" s="47">
        <f t="shared" si="529"/>
        <v>33.81</v>
      </c>
      <c r="M4651" s="47">
        <f t="shared" si="530"/>
        <v>33.33</v>
      </c>
      <c r="N4651" s="47">
        <f t="shared" si="531"/>
        <v>33.49</v>
      </c>
      <c r="O4651" s="48">
        <f t="shared" ca="1" si="532"/>
        <v>253100</v>
      </c>
    </row>
    <row r="4652" spans="1:15" x14ac:dyDescent="0.25">
      <c r="A4652">
        <v>4637</v>
      </c>
      <c r="B4652" s="84">
        <v>35226</v>
      </c>
      <c r="C4652" s="47">
        <v>52.38</v>
      </c>
      <c r="D4652" s="47">
        <v>52.88</v>
      </c>
      <c r="E4652" s="47">
        <v>52.25</v>
      </c>
      <c r="F4652" s="47">
        <v>52.62</v>
      </c>
      <c r="G4652" s="48">
        <v>330600</v>
      </c>
      <c r="H4652" s="47">
        <v>33.42</v>
      </c>
      <c r="I4652" s="51">
        <f t="shared" si="526"/>
        <v>0.63511972633979485</v>
      </c>
      <c r="J4652" s="51">
        <f t="shared" ca="1" si="527"/>
        <v>1</v>
      </c>
      <c r="K4652" s="47">
        <f t="shared" si="528"/>
        <v>33.270000000000003</v>
      </c>
      <c r="L4652" s="47">
        <f t="shared" si="529"/>
        <v>33.590000000000003</v>
      </c>
      <c r="M4652" s="47">
        <f t="shared" si="530"/>
        <v>33.19</v>
      </c>
      <c r="N4652" s="47">
        <f t="shared" si="531"/>
        <v>33.42</v>
      </c>
      <c r="O4652" s="48">
        <f t="shared" ca="1" si="532"/>
        <v>330600</v>
      </c>
    </row>
    <row r="4653" spans="1:15" x14ac:dyDescent="0.25">
      <c r="A4653">
        <v>4638</v>
      </c>
      <c r="B4653" s="84">
        <v>35223</v>
      </c>
      <c r="C4653" s="47">
        <v>51.75</v>
      </c>
      <c r="D4653" s="47">
        <v>52.62</v>
      </c>
      <c r="E4653" s="47">
        <v>51.62</v>
      </c>
      <c r="F4653" s="47">
        <v>52.62</v>
      </c>
      <c r="G4653" s="48">
        <v>315500</v>
      </c>
      <c r="H4653" s="47">
        <v>33.42</v>
      </c>
      <c r="I4653" s="51">
        <f t="shared" si="526"/>
        <v>0.63511972633979485</v>
      </c>
      <c r="J4653" s="51">
        <f t="shared" ca="1" si="527"/>
        <v>1</v>
      </c>
      <c r="K4653" s="47">
        <f t="shared" si="528"/>
        <v>32.869999999999997</v>
      </c>
      <c r="L4653" s="47">
        <f t="shared" si="529"/>
        <v>33.42</v>
      </c>
      <c r="M4653" s="47">
        <f t="shared" si="530"/>
        <v>32.78</v>
      </c>
      <c r="N4653" s="47">
        <f t="shared" si="531"/>
        <v>33.42</v>
      </c>
      <c r="O4653" s="48">
        <f t="shared" ca="1" si="532"/>
        <v>315500</v>
      </c>
    </row>
    <row r="4654" spans="1:15" x14ac:dyDescent="0.25">
      <c r="A4654">
        <v>4639</v>
      </c>
      <c r="B4654" s="84">
        <v>35222</v>
      </c>
      <c r="C4654" s="47">
        <v>52.62</v>
      </c>
      <c r="D4654" s="47">
        <v>52.88</v>
      </c>
      <c r="E4654" s="47">
        <v>52.38</v>
      </c>
      <c r="F4654" s="47">
        <v>52.75</v>
      </c>
      <c r="G4654" s="48">
        <v>304900</v>
      </c>
      <c r="H4654" s="47">
        <v>33.49</v>
      </c>
      <c r="I4654" s="51">
        <f t="shared" si="526"/>
        <v>0.63488151658767777</v>
      </c>
      <c r="J4654" s="51">
        <f t="shared" ca="1" si="527"/>
        <v>1</v>
      </c>
      <c r="K4654" s="47">
        <f t="shared" si="528"/>
        <v>33.409999999999997</v>
      </c>
      <c r="L4654" s="47">
        <f t="shared" si="529"/>
        <v>33.57</v>
      </c>
      <c r="M4654" s="47">
        <f t="shared" si="530"/>
        <v>33.26</v>
      </c>
      <c r="N4654" s="47">
        <f t="shared" si="531"/>
        <v>33.49</v>
      </c>
      <c r="O4654" s="48">
        <f t="shared" ca="1" si="532"/>
        <v>304900</v>
      </c>
    </row>
    <row r="4655" spans="1:15" x14ac:dyDescent="0.25">
      <c r="A4655">
        <v>4640</v>
      </c>
      <c r="B4655" s="84">
        <v>35221</v>
      </c>
      <c r="C4655" s="47">
        <v>52.75</v>
      </c>
      <c r="D4655" s="47">
        <v>53</v>
      </c>
      <c r="E4655" s="47">
        <v>52.5</v>
      </c>
      <c r="F4655" s="47">
        <v>53</v>
      </c>
      <c r="G4655" s="48">
        <v>246200</v>
      </c>
      <c r="H4655" s="47">
        <v>33.65</v>
      </c>
      <c r="I4655" s="51">
        <f t="shared" si="526"/>
        <v>0.63490566037735852</v>
      </c>
      <c r="J4655" s="51">
        <f t="shared" ca="1" si="527"/>
        <v>1</v>
      </c>
      <c r="K4655" s="47">
        <f t="shared" si="528"/>
        <v>33.49</v>
      </c>
      <c r="L4655" s="47">
        <f t="shared" si="529"/>
        <v>33.65</v>
      </c>
      <c r="M4655" s="47">
        <f t="shared" si="530"/>
        <v>33.33</v>
      </c>
      <c r="N4655" s="47">
        <f t="shared" si="531"/>
        <v>33.65</v>
      </c>
      <c r="O4655" s="48">
        <f t="shared" ca="1" si="532"/>
        <v>246200</v>
      </c>
    </row>
    <row r="4656" spans="1:15" x14ac:dyDescent="0.25">
      <c r="A4656">
        <v>4641</v>
      </c>
      <c r="B4656" s="84">
        <v>35220</v>
      </c>
      <c r="C4656" s="47">
        <v>52.88</v>
      </c>
      <c r="D4656" s="47">
        <v>53</v>
      </c>
      <c r="E4656" s="47">
        <v>52</v>
      </c>
      <c r="F4656" s="47">
        <v>52.75</v>
      </c>
      <c r="G4656" s="48">
        <v>336700</v>
      </c>
      <c r="H4656" s="47">
        <v>33.49</v>
      </c>
      <c r="I4656" s="51">
        <f t="shared" si="526"/>
        <v>0.63488151658767777</v>
      </c>
      <c r="J4656" s="51">
        <f t="shared" ca="1" si="527"/>
        <v>1</v>
      </c>
      <c r="K4656" s="47">
        <f t="shared" si="528"/>
        <v>33.57</v>
      </c>
      <c r="L4656" s="47">
        <f t="shared" si="529"/>
        <v>33.65</v>
      </c>
      <c r="M4656" s="47">
        <f t="shared" si="530"/>
        <v>33.01</v>
      </c>
      <c r="N4656" s="47">
        <f t="shared" si="531"/>
        <v>33.49</v>
      </c>
      <c r="O4656" s="48">
        <f t="shared" ca="1" si="532"/>
        <v>336700</v>
      </c>
    </row>
    <row r="4657" spans="1:15" x14ac:dyDescent="0.25">
      <c r="A4657">
        <v>4642</v>
      </c>
      <c r="B4657" s="84">
        <v>35219</v>
      </c>
      <c r="C4657" s="47">
        <v>53.62</v>
      </c>
      <c r="D4657" s="47">
        <v>53.62</v>
      </c>
      <c r="E4657" s="47">
        <v>52.12</v>
      </c>
      <c r="F4657" s="47">
        <v>52.62</v>
      </c>
      <c r="G4657" s="48">
        <v>234800</v>
      </c>
      <c r="H4657" s="47">
        <v>33.42</v>
      </c>
      <c r="I4657" s="51">
        <f t="shared" si="526"/>
        <v>0.63511972633979485</v>
      </c>
      <c r="J4657" s="51">
        <f t="shared" ca="1" si="527"/>
        <v>1</v>
      </c>
      <c r="K4657" s="47">
        <f t="shared" si="528"/>
        <v>34.06</v>
      </c>
      <c r="L4657" s="47">
        <f t="shared" si="529"/>
        <v>34.06</v>
      </c>
      <c r="M4657" s="47">
        <f t="shared" si="530"/>
        <v>33.1</v>
      </c>
      <c r="N4657" s="47">
        <f t="shared" si="531"/>
        <v>33.42</v>
      </c>
      <c r="O4657" s="48">
        <f t="shared" ca="1" si="532"/>
        <v>234800</v>
      </c>
    </row>
    <row r="4658" spans="1:15" x14ac:dyDescent="0.25">
      <c r="A4658">
        <v>4643</v>
      </c>
      <c r="B4658" s="84">
        <v>35216</v>
      </c>
      <c r="C4658" s="47">
        <v>52.25</v>
      </c>
      <c r="D4658" s="47">
        <v>53.25</v>
      </c>
      <c r="E4658" s="47">
        <v>52.25</v>
      </c>
      <c r="F4658" s="47">
        <v>53.25</v>
      </c>
      <c r="G4658" s="48">
        <v>323800</v>
      </c>
      <c r="H4658" s="47">
        <v>33.81</v>
      </c>
      <c r="I4658" s="51">
        <f t="shared" si="526"/>
        <v>0.63492957746478873</v>
      </c>
      <c r="J4658" s="51">
        <f t="shared" ca="1" si="527"/>
        <v>1</v>
      </c>
      <c r="K4658" s="47">
        <f t="shared" si="528"/>
        <v>33.18</v>
      </c>
      <c r="L4658" s="47">
        <f t="shared" si="529"/>
        <v>33.81</v>
      </c>
      <c r="M4658" s="47">
        <f t="shared" si="530"/>
        <v>33.18</v>
      </c>
      <c r="N4658" s="47">
        <f t="shared" si="531"/>
        <v>33.81</v>
      </c>
      <c r="O4658" s="48">
        <f t="shared" ca="1" si="532"/>
        <v>323800</v>
      </c>
    </row>
    <row r="4659" spans="1:15" x14ac:dyDescent="0.25">
      <c r="A4659">
        <v>4644</v>
      </c>
      <c r="B4659" s="84">
        <v>35215</v>
      </c>
      <c r="C4659" s="47">
        <v>52.75</v>
      </c>
      <c r="D4659" s="47">
        <v>52.88</v>
      </c>
      <c r="E4659" s="47">
        <v>52.12</v>
      </c>
      <c r="F4659" s="47">
        <v>52.5</v>
      </c>
      <c r="G4659" s="48">
        <v>381400</v>
      </c>
      <c r="H4659" s="47">
        <v>33.340000000000003</v>
      </c>
      <c r="I4659" s="51">
        <f t="shared" si="526"/>
        <v>0.63504761904761908</v>
      </c>
      <c r="J4659" s="51">
        <f t="shared" ca="1" si="527"/>
        <v>1</v>
      </c>
      <c r="K4659" s="47">
        <f t="shared" si="528"/>
        <v>33.5</v>
      </c>
      <c r="L4659" s="47">
        <f t="shared" si="529"/>
        <v>33.58</v>
      </c>
      <c r="M4659" s="47">
        <f t="shared" si="530"/>
        <v>33.1</v>
      </c>
      <c r="N4659" s="47">
        <f t="shared" si="531"/>
        <v>33.340000000000003</v>
      </c>
      <c r="O4659" s="48">
        <f t="shared" ca="1" si="532"/>
        <v>381400</v>
      </c>
    </row>
    <row r="4660" spans="1:15" x14ac:dyDescent="0.25">
      <c r="A4660">
        <v>4645</v>
      </c>
      <c r="B4660" s="84">
        <v>35214</v>
      </c>
      <c r="C4660" s="47">
        <v>52.75</v>
      </c>
      <c r="D4660" s="47">
        <v>53.38</v>
      </c>
      <c r="E4660" s="47">
        <v>52.75</v>
      </c>
      <c r="F4660" s="47">
        <v>53</v>
      </c>
      <c r="G4660" s="48">
        <v>219300</v>
      </c>
      <c r="H4660" s="47">
        <v>33.65</v>
      </c>
      <c r="I4660" s="51">
        <f t="shared" si="526"/>
        <v>0.63490566037735852</v>
      </c>
      <c r="J4660" s="51">
        <f t="shared" ca="1" si="527"/>
        <v>1</v>
      </c>
      <c r="K4660" s="47">
        <f t="shared" si="528"/>
        <v>33.49</v>
      </c>
      <c r="L4660" s="47">
        <f t="shared" si="529"/>
        <v>33.89</v>
      </c>
      <c r="M4660" s="47">
        <f t="shared" si="530"/>
        <v>33.49</v>
      </c>
      <c r="N4660" s="47">
        <f t="shared" si="531"/>
        <v>33.65</v>
      </c>
      <c r="O4660" s="48">
        <f t="shared" ca="1" si="532"/>
        <v>219300</v>
      </c>
    </row>
    <row r="4661" spans="1:15" x14ac:dyDescent="0.25">
      <c r="A4661">
        <v>4646</v>
      </c>
      <c r="B4661" s="84">
        <v>35213</v>
      </c>
      <c r="C4661" s="47">
        <v>53</v>
      </c>
      <c r="D4661" s="47">
        <v>53.25</v>
      </c>
      <c r="E4661" s="47">
        <v>52.62</v>
      </c>
      <c r="F4661" s="47">
        <v>52.62</v>
      </c>
      <c r="G4661" s="48">
        <v>332000</v>
      </c>
      <c r="H4661" s="47">
        <v>33.42</v>
      </c>
      <c r="I4661" s="51">
        <f t="shared" si="526"/>
        <v>0.63511972633979485</v>
      </c>
      <c r="J4661" s="51">
        <f t="shared" ca="1" si="527"/>
        <v>1</v>
      </c>
      <c r="K4661" s="47">
        <f t="shared" si="528"/>
        <v>33.659999999999997</v>
      </c>
      <c r="L4661" s="47">
        <f t="shared" si="529"/>
        <v>33.82</v>
      </c>
      <c r="M4661" s="47">
        <f t="shared" si="530"/>
        <v>33.42</v>
      </c>
      <c r="N4661" s="47">
        <f t="shared" si="531"/>
        <v>33.42</v>
      </c>
      <c r="O4661" s="48">
        <f t="shared" ca="1" si="532"/>
        <v>332000</v>
      </c>
    </row>
    <row r="4662" spans="1:15" x14ac:dyDescent="0.25">
      <c r="A4662">
        <v>4647</v>
      </c>
      <c r="B4662" s="84">
        <v>35209</v>
      </c>
      <c r="C4662" s="47">
        <v>53</v>
      </c>
      <c r="D4662" s="47">
        <v>53.25</v>
      </c>
      <c r="E4662" s="47">
        <v>52.88</v>
      </c>
      <c r="F4662" s="47">
        <v>53</v>
      </c>
      <c r="G4662" s="48">
        <v>335200</v>
      </c>
      <c r="H4662" s="47">
        <v>33.65</v>
      </c>
      <c r="I4662" s="51">
        <f t="shared" si="526"/>
        <v>0.63490566037735852</v>
      </c>
      <c r="J4662" s="51">
        <f t="shared" ca="1" si="527"/>
        <v>1</v>
      </c>
      <c r="K4662" s="47">
        <f t="shared" si="528"/>
        <v>33.65</v>
      </c>
      <c r="L4662" s="47">
        <f t="shared" si="529"/>
        <v>33.81</v>
      </c>
      <c r="M4662" s="47">
        <f t="shared" si="530"/>
        <v>33.57</v>
      </c>
      <c r="N4662" s="47">
        <f t="shared" si="531"/>
        <v>33.65</v>
      </c>
      <c r="O4662" s="48">
        <f t="shared" ca="1" si="532"/>
        <v>335200</v>
      </c>
    </row>
    <row r="4663" spans="1:15" x14ac:dyDescent="0.25">
      <c r="A4663">
        <v>4648</v>
      </c>
      <c r="B4663" s="84">
        <v>35208</v>
      </c>
      <c r="C4663" s="47">
        <v>52.5</v>
      </c>
      <c r="D4663" s="47">
        <v>52.75</v>
      </c>
      <c r="E4663" s="47">
        <v>52</v>
      </c>
      <c r="F4663" s="47">
        <v>52.75</v>
      </c>
      <c r="G4663" s="48">
        <v>484500</v>
      </c>
      <c r="H4663" s="47">
        <v>33.49</v>
      </c>
      <c r="I4663" s="51">
        <f t="shared" si="526"/>
        <v>0.63488151658767777</v>
      </c>
      <c r="J4663" s="51">
        <f t="shared" ca="1" si="527"/>
        <v>1</v>
      </c>
      <c r="K4663" s="47">
        <f t="shared" si="528"/>
        <v>33.33</v>
      </c>
      <c r="L4663" s="47">
        <f t="shared" si="529"/>
        <v>33.49</v>
      </c>
      <c r="M4663" s="47">
        <f t="shared" si="530"/>
        <v>33.01</v>
      </c>
      <c r="N4663" s="47">
        <f t="shared" si="531"/>
        <v>33.49</v>
      </c>
      <c r="O4663" s="48">
        <f t="shared" ca="1" si="532"/>
        <v>484500</v>
      </c>
    </row>
    <row r="4664" spans="1:15" x14ac:dyDescent="0.25">
      <c r="A4664">
        <v>4649</v>
      </c>
      <c r="B4664" s="84">
        <v>35207</v>
      </c>
      <c r="C4664" s="47">
        <v>51.88</v>
      </c>
      <c r="D4664" s="47">
        <v>52.5</v>
      </c>
      <c r="E4664" s="47">
        <v>51.38</v>
      </c>
      <c r="F4664" s="47">
        <v>52.25</v>
      </c>
      <c r="G4664" s="48">
        <v>495800</v>
      </c>
      <c r="H4664" s="47">
        <v>33.18</v>
      </c>
      <c r="I4664" s="51">
        <f t="shared" si="526"/>
        <v>0.63502392344497605</v>
      </c>
      <c r="J4664" s="51">
        <f t="shared" ca="1" si="527"/>
        <v>1</v>
      </c>
      <c r="K4664" s="47">
        <f t="shared" si="528"/>
        <v>32.950000000000003</v>
      </c>
      <c r="L4664" s="47">
        <f t="shared" si="529"/>
        <v>33.340000000000003</v>
      </c>
      <c r="M4664" s="47">
        <f t="shared" si="530"/>
        <v>32.630000000000003</v>
      </c>
      <c r="N4664" s="47">
        <f t="shared" si="531"/>
        <v>33.18</v>
      </c>
      <c r="O4664" s="48">
        <f t="shared" ca="1" si="532"/>
        <v>495800</v>
      </c>
    </row>
    <row r="4665" spans="1:15" x14ac:dyDescent="0.25">
      <c r="A4665">
        <v>4650</v>
      </c>
      <c r="B4665" s="84">
        <v>35206</v>
      </c>
      <c r="C4665" s="47">
        <v>52.12</v>
      </c>
      <c r="D4665" s="47">
        <v>52.25</v>
      </c>
      <c r="E4665" s="47">
        <v>51.5</v>
      </c>
      <c r="F4665" s="47">
        <v>51.75</v>
      </c>
      <c r="G4665" s="48">
        <v>522000</v>
      </c>
      <c r="H4665" s="47">
        <v>32.86</v>
      </c>
      <c r="I4665" s="51">
        <f t="shared" si="526"/>
        <v>0.63497584541062801</v>
      </c>
      <c r="J4665" s="51">
        <f t="shared" ca="1" si="527"/>
        <v>1</v>
      </c>
      <c r="K4665" s="47">
        <f t="shared" si="528"/>
        <v>33.090000000000003</v>
      </c>
      <c r="L4665" s="47">
        <f t="shared" si="529"/>
        <v>33.18</v>
      </c>
      <c r="M4665" s="47">
        <f t="shared" si="530"/>
        <v>32.700000000000003</v>
      </c>
      <c r="N4665" s="47">
        <f t="shared" si="531"/>
        <v>32.86</v>
      </c>
      <c r="O4665" s="48">
        <f t="shared" ca="1" si="532"/>
        <v>522000</v>
      </c>
    </row>
    <row r="4666" spans="1:15" x14ac:dyDescent="0.25">
      <c r="A4666">
        <v>4651</v>
      </c>
      <c r="B4666" s="84">
        <v>35205</v>
      </c>
      <c r="C4666" s="47">
        <v>52.25</v>
      </c>
      <c r="D4666" s="47">
        <v>52.5</v>
      </c>
      <c r="E4666" s="47">
        <v>51.88</v>
      </c>
      <c r="F4666" s="47">
        <v>52.25</v>
      </c>
      <c r="G4666" s="48">
        <v>600000</v>
      </c>
      <c r="H4666" s="47">
        <v>33.18</v>
      </c>
      <c r="I4666" s="51">
        <f t="shared" si="526"/>
        <v>0.63502392344497605</v>
      </c>
      <c r="J4666" s="51">
        <f t="shared" ca="1" si="527"/>
        <v>1</v>
      </c>
      <c r="K4666" s="47">
        <f t="shared" si="528"/>
        <v>33.18</v>
      </c>
      <c r="L4666" s="47">
        <f t="shared" si="529"/>
        <v>33.340000000000003</v>
      </c>
      <c r="M4666" s="47">
        <f t="shared" si="530"/>
        <v>32.950000000000003</v>
      </c>
      <c r="N4666" s="47">
        <f t="shared" si="531"/>
        <v>33.18</v>
      </c>
      <c r="O4666" s="48">
        <f t="shared" ca="1" si="532"/>
        <v>600000</v>
      </c>
    </row>
    <row r="4667" spans="1:15" x14ac:dyDescent="0.25">
      <c r="A4667">
        <v>4652</v>
      </c>
      <c r="B4667" s="84">
        <v>35202</v>
      </c>
      <c r="C4667" s="47">
        <v>52.25</v>
      </c>
      <c r="D4667" s="47">
        <v>52.25</v>
      </c>
      <c r="E4667" s="47">
        <v>51.62</v>
      </c>
      <c r="F4667" s="47">
        <v>52</v>
      </c>
      <c r="G4667" s="48">
        <v>541500</v>
      </c>
      <c r="H4667" s="47">
        <v>33.020000000000003</v>
      </c>
      <c r="I4667" s="51">
        <f t="shared" si="526"/>
        <v>0.63500000000000001</v>
      </c>
      <c r="J4667" s="51">
        <f t="shared" ca="1" si="527"/>
        <v>1</v>
      </c>
      <c r="K4667" s="47">
        <f t="shared" si="528"/>
        <v>33.18</v>
      </c>
      <c r="L4667" s="47">
        <f t="shared" si="529"/>
        <v>33.18</v>
      </c>
      <c r="M4667" s="47">
        <f t="shared" si="530"/>
        <v>32.78</v>
      </c>
      <c r="N4667" s="47">
        <f t="shared" si="531"/>
        <v>33.020000000000003</v>
      </c>
      <c r="O4667" s="48">
        <f t="shared" ca="1" si="532"/>
        <v>541500</v>
      </c>
    </row>
    <row r="4668" spans="1:15" x14ac:dyDescent="0.25">
      <c r="A4668">
        <v>4653</v>
      </c>
      <c r="B4668" s="84">
        <v>35201</v>
      </c>
      <c r="C4668" s="47">
        <v>52.62</v>
      </c>
      <c r="D4668" s="47">
        <v>52.62</v>
      </c>
      <c r="E4668" s="47">
        <v>51.75</v>
      </c>
      <c r="F4668" s="47">
        <v>52</v>
      </c>
      <c r="G4668" s="48">
        <v>395800</v>
      </c>
      <c r="H4668" s="47">
        <v>33.020000000000003</v>
      </c>
      <c r="I4668" s="51">
        <f t="shared" si="526"/>
        <v>0.63500000000000001</v>
      </c>
      <c r="J4668" s="51">
        <f t="shared" ca="1" si="527"/>
        <v>1</v>
      </c>
      <c r="K4668" s="47">
        <f t="shared" si="528"/>
        <v>33.409999999999997</v>
      </c>
      <c r="L4668" s="47">
        <f t="shared" si="529"/>
        <v>33.409999999999997</v>
      </c>
      <c r="M4668" s="47">
        <f t="shared" si="530"/>
        <v>32.86</v>
      </c>
      <c r="N4668" s="47">
        <f t="shared" si="531"/>
        <v>33.020000000000003</v>
      </c>
      <c r="O4668" s="48">
        <f t="shared" ca="1" si="532"/>
        <v>395800</v>
      </c>
    </row>
    <row r="4669" spans="1:15" x14ac:dyDescent="0.25">
      <c r="A4669">
        <v>4654</v>
      </c>
      <c r="B4669" s="84">
        <v>35200</v>
      </c>
      <c r="C4669" s="47">
        <v>53</v>
      </c>
      <c r="D4669" s="47">
        <v>53.62</v>
      </c>
      <c r="E4669" s="47">
        <v>52.5</v>
      </c>
      <c r="F4669" s="47">
        <v>52.62</v>
      </c>
      <c r="G4669" s="48">
        <v>423700</v>
      </c>
      <c r="H4669" s="47">
        <v>33.42</v>
      </c>
      <c r="I4669" s="51">
        <f t="shared" si="526"/>
        <v>0.63511972633979485</v>
      </c>
      <c r="J4669" s="51">
        <f t="shared" ca="1" si="527"/>
        <v>1</v>
      </c>
      <c r="K4669" s="47">
        <f t="shared" si="528"/>
        <v>33.659999999999997</v>
      </c>
      <c r="L4669" s="47">
        <f t="shared" si="529"/>
        <v>34.06</v>
      </c>
      <c r="M4669" s="47">
        <f t="shared" si="530"/>
        <v>33.340000000000003</v>
      </c>
      <c r="N4669" s="47">
        <f t="shared" si="531"/>
        <v>33.42</v>
      </c>
      <c r="O4669" s="48">
        <f t="shared" ca="1" si="532"/>
        <v>423700</v>
      </c>
    </row>
    <row r="4670" spans="1:15" x14ac:dyDescent="0.25">
      <c r="A4670">
        <v>4655</v>
      </c>
      <c r="B4670" s="84">
        <v>35199</v>
      </c>
      <c r="C4670" s="47">
        <v>52.88</v>
      </c>
      <c r="D4670" s="47">
        <v>53.25</v>
      </c>
      <c r="E4670" s="47">
        <v>52.5</v>
      </c>
      <c r="F4670" s="47">
        <v>52.5</v>
      </c>
      <c r="G4670" s="48">
        <v>377800</v>
      </c>
      <c r="H4670" s="47">
        <v>33.340000000000003</v>
      </c>
      <c r="I4670" s="51">
        <f t="shared" si="526"/>
        <v>0.63504761904761908</v>
      </c>
      <c r="J4670" s="51">
        <f t="shared" ca="1" si="527"/>
        <v>1</v>
      </c>
      <c r="K4670" s="47">
        <f t="shared" si="528"/>
        <v>33.58</v>
      </c>
      <c r="L4670" s="47">
        <f t="shared" si="529"/>
        <v>33.82</v>
      </c>
      <c r="M4670" s="47">
        <f t="shared" si="530"/>
        <v>33.340000000000003</v>
      </c>
      <c r="N4670" s="47">
        <f t="shared" si="531"/>
        <v>33.340000000000003</v>
      </c>
      <c r="O4670" s="48">
        <f t="shared" ca="1" si="532"/>
        <v>377800</v>
      </c>
    </row>
    <row r="4671" spans="1:15" x14ac:dyDescent="0.25">
      <c r="A4671">
        <v>4656</v>
      </c>
      <c r="B4671" s="84">
        <v>35198</v>
      </c>
      <c r="C4671" s="47">
        <v>52</v>
      </c>
      <c r="D4671" s="47">
        <v>52.62</v>
      </c>
      <c r="E4671" s="47">
        <v>51.62</v>
      </c>
      <c r="F4671" s="47">
        <v>52.62</v>
      </c>
      <c r="G4671" s="48">
        <v>509800</v>
      </c>
      <c r="H4671" s="47">
        <v>33.42</v>
      </c>
      <c r="I4671" s="51">
        <f t="shared" si="526"/>
        <v>0.63511972633979485</v>
      </c>
      <c r="J4671" s="51">
        <f t="shared" ca="1" si="527"/>
        <v>1</v>
      </c>
      <c r="K4671" s="47">
        <f t="shared" si="528"/>
        <v>33.03</v>
      </c>
      <c r="L4671" s="47">
        <f t="shared" si="529"/>
        <v>33.42</v>
      </c>
      <c r="M4671" s="47">
        <f t="shared" si="530"/>
        <v>32.78</v>
      </c>
      <c r="N4671" s="47">
        <f t="shared" si="531"/>
        <v>33.42</v>
      </c>
      <c r="O4671" s="48">
        <f t="shared" ca="1" si="532"/>
        <v>509800</v>
      </c>
    </row>
    <row r="4672" spans="1:15" x14ac:dyDescent="0.25">
      <c r="A4672">
        <v>4657</v>
      </c>
      <c r="B4672" s="84">
        <v>35195</v>
      </c>
      <c r="C4672" s="47">
        <v>50.62</v>
      </c>
      <c r="D4672" s="47">
        <v>52.12</v>
      </c>
      <c r="E4672" s="47">
        <v>50.62</v>
      </c>
      <c r="F4672" s="47">
        <v>52.12</v>
      </c>
      <c r="G4672" s="48">
        <v>901500</v>
      </c>
      <c r="H4672" s="47">
        <v>33.1</v>
      </c>
      <c r="I4672" s="51">
        <f t="shared" si="526"/>
        <v>0.63507290867229471</v>
      </c>
      <c r="J4672" s="51">
        <f t="shared" ca="1" si="527"/>
        <v>1</v>
      </c>
      <c r="K4672" s="47">
        <f t="shared" si="528"/>
        <v>32.15</v>
      </c>
      <c r="L4672" s="47">
        <f t="shared" si="529"/>
        <v>33.1</v>
      </c>
      <c r="M4672" s="47">
        <f t="shared" si="530"/>
        <v>32.15</v>
      </c>
      <c r="N4672" s="47">
        <f t="shared" si="531"/>
        <v>33.1</v>
      </c>
      <c r="O4672" s="48">
        <f t="shared" ca="1" si="532"/>
        <v>901500</v>
      </c>
    </row>
    <row r="4673" spans="1:15" x14ac:dyDescent="0.25">
      <c r="A4673">
        <v>4658</v>
      </c>
      <c r="B4673" s="84">
        <v>35194</v>
      </c>
      <c r="C4673" s="47">
        <v>49.5</v>
      </c>
      <c r="D4673" s="47">
        <v>50.12</v>
      </c>
      <c r="E4673" s="47">
        <v>49</v>
      </c>
      <c r="F4673" s="47">
        <v>50.12</v>
      </c>
      <c r="G4673" s="48">
        <v>337300</v>
      </c>
      <c r="H4673" s="47">
        <v>31.83</v>
      </c>
      <c r="I4673" s="51">
        <f t="shared" si="526"/>
        <v>0.63507581803671187</v>
      </c>
      <c r="J4673" s="51">
        <f t="shared" ca="1" si="527"/>
        <v>1</v>
      </c>
      <c r="K4673" s="47">
        <f t="shared" si="528"/>
        <v>31.44</v>
      </c>
      <c r="L4673" s="47">
        <f t="shared" si="529"/>
        <v>31.83</v>
      </c>
      <c r="M4673" s="47">
        <f t="shared" si="530"/>
        <v>31.12</v>
      </c>
      <c r="N4673" s="47">
        <f t="shared" si="531"/>
        <v>31.83</v>
      </c>
      <c r="O4673" s="48">
        <f t="shared" ca="1" si="532"/>
        <v>337300</v>
      </c>
    </row>
    <row r="4674" spans="1:15" x14ac:dyDescent="0.25">
      <c r="A4674">
        <v>4659</v>
      </c>
      <c r="B4674" s="84">
        <v>35193</v>
      </c>
      <c r="C4674" s="47">
        <v>49.38</v>
      </c>
      <c r="D4674" s="47">
        <v>49.62</v>
      </c>
      <c r="E4674" s="47">
        <v>48.75</v>
      </c>
      <c r="F4674" s="47">
        <v>49.5</v>
      </c>
      <c r="G4674" s="48">
        <v>314100</v>
      </c>
      <c r="H4674" s="47">
        <v>31.43</v>
      </c>
      <c r="I4674" s="51">
        <f t="shared" si="526"/>
        <v>0.63494949494949493</v>
      </c>
      <c r="J4674" s="51">
        <f t="shared" ca="1" si="527"/>
        <v>1</v>
      </c>
      <c r="K4674" s="47">
        <f t="shared" si="528"/>
        <v>31.35</v>
      </c>
      <c r="L4674" s="47">
        <f t="shared" si="529"/>
        <v>31.51</v>
      </c>
      <c r="M4674" s="47">
        <f t="shared" si="530"/>
        <v>30.95</v>
      </c>
      <c r="N4674" s="47">
        <f t="shared" si="531"/>
        <v>31.43</v>
      </c>
      <c r="O4674" s="48">
        <f t="shared" ca="1" si="532"/>
        <v>314100</v>
      </c>
    </row>
    <row r="4675" spans="1:15" x14ac:dyDescent="0.25">
      <c r="A4675">
        <v>4660</v>
      </c>
      <c r="B4675" s="84">
        <v>35192</v>
      </c>
      <c r="C4675" s="47">
        <v>50</v>
      </c>
      <c r="D4675" s="47">
        <v>50</v>
      </c>
      <c r="E4675" s="47">
        <v>49.12</v>
      </c>
      <c r="F4675" s="47">
        <v>49.62</v>
      </c>
      <c r="G4675" s="48">
        <v>313100</v>
      </c>
      <c r="H4675" s="47">
        <v>31.51</v>
      </c>
      <c r="I4675" s="51">
        <f t="shared" si="526"/>
        <v>0.63502619911326086</v>
      </c>
      <c r="J4675" s="51">
        <f t="shared" ca="1" si="527"/>
        <v>1</v>
      </c>
      <c r="K4675" s="47">
        <f t="shared" si="528"/>
        <v>31.75</v>
      </c>
      <c r="L4675" s="47">
        <f t="shared" si="529"/>
        <v>31.75</v>
      </c>
      <c r="M4675" s="47">
        <f t="shared" si="530"/>
        <v>31.19</v>
      </c>
      <c r="N4675" s="47">
        <f t="shared" si="531"/>
        <v>31.51</v>
      </c>
      <c r="O4675" s="48">
        <f t="shared" ca="1" si="532"/>
        <v>313100</v>
      </c>
    </row>
    <row r="4676" spans="1:15" x14ac:dyDescent="0.25">
      <c r="A4676">
        <v>4661</v>
      </c>
      <c r="B4676" s="84">
        <v>35191</v>
      </c>
      <c r="C4676" s="47">
        <v>49.62</v>
      </c>
      <c r="D4676" s="47">
        <v>50.12</v>
      </c>
      <c r="E4676" s="47">
        <v>49.38</v>
      </c>
      <c r="F4676" s="47">
        <v>50</v>
      </c>
      <c r="G4676" s="48">
        <v>318100</v>
      </c>
      <c r="H4676" s="47">
        <v>31.75</v>
      </c>
      <c r="I4676" s="51">
        <f t="shared" si="526"/>
        <v>0.63500000000000001</v>
      </c>
      <c r="J4676" s="51">
        <f t="shared" ca="1" si="527"/>
        <v>1</v>
      </c>
      <c r="K4676" s="47">
        <f t="shared" si="528"/>
        <v>31.51</v>
      </c>
      <c r="L4676" s="47">
        <f t="shared" si="529"/>
        <v>31.83</v>
      </c>
      <c r="M4676" s="47">
        <f t="shared" si="530"/>
        <v>31.36</v>
      </c>
      <c r="N4676" s="47">
        <f t="shared" si="531"/>
        <v>31.75</v>
      </c>
      <c r="O4676" s="48">
        <f t="shared" ca="1" si="532"/>
        <v>318100</v>
      </c>
    </row>
    <row r="4677" spans="1:15" x14ac:dyDescent="0.25">
      <c r="A4677">
        <v>4662</v>
      </c>
      <c r="B4677" s="84">
        <v>35188</v>
      </c>
      <c r="C4677" s="47">
        <v>50.75</v>
      </c>
      <c r="D4677" s="47">
        <v>50.88</v>
      </c>
      <c r="E4677" s="47">
        <v>49.5</v>
      </c>
      <c r="F4677" s="47">
        <v>49.5</v>
      </c>
      <c r="G4677" s="48">
        <v>615300</v>
      </c>
      <c r="H4677" s="47">
        <v>31.43</v>
      </c>
      <c r="I4677" s="51">
        <f t="shared" si="526"/>
        <v>0.63494949494949493</v>
      </c>
      <c r="J4677" s="51">
        <f t="shared" ca="1" si="527"/>
        <v>1</v>
      </c>
      <c r="K4677" s="47">
        <f t="shared" si="528"/>
        <v>32.22</v>
      </c>
      <c r="L4677" s="47">
        <f t="shared" si="529"/>
        <v>32.31</v>
      </c>
      <c r="M4677" s="47">
        <f t="shared" si="530"/>
        <v>31.43</v>
      </c>
      <c r="N4677" s="47">
        <f t="shared" si="531"/>
        <v>31.43</v>
      </c>
      <c r="O4677" s="48">
        <f t="shared" ca="1" si="532"/>
        <v>615300</v>
      </c>
    </row>
    <row r="4678" spans="1:15" x14ac:dyDescent="0.25">
      <c r="A4678">
        <v>4663</v>
      </c>
      <c r="B4678" s="84">
        <v>35187</v>
      </c>
      <c r="C4678" s="47">
        <v>51</v>
      </c>
      <c r="D4678" s="47">
        <v>51</v>
      </c>
      <c r="E4678" s="47">
        <v>50.38</v>
      </c>
      <c r="F4678" s="47">
        <v>50.75</v>
      </c>
      <c r="G4678" s="48">
        <v>456100</v>
      </c>
      <c r="H4678" s="47">
        <v>32.22</v>
      </c>
      <c r="I4678" s="51">
        <f t="shared" si="526"/>
        <v>0.63487684729064042</v>
      </c>
      <c r="J4678" s="51">
        <f t="shared" ca="1" si="527"/>
        <v>1</v>
      </c>
      <c r="K4678" s="47">
        <f t="shared" si="528"/>
        <v>32.380000000000003</v>
      </c>
      <c r="L4678" s="47">
        <f t="shared" si="529"/>
        <v>32.380000000000003</v>
      </c>
      <c r="M4678" s="47">
        <f t="shared" si="530"/>
        <v>31.99</v>
      </c>
      <c r="N4678" s="47">
        <f t="shared" si="531"/>
        <v>32.22</v>
      </c>
      <c r="O4678" s="48">
        <f t="shared" ca="1" si="532"/>
        <v>456100</v>
      </c>
    </row>
    <row r="4679" spans="1:15" x14ac:dyDescent="0.25">
      <c r="A4679">
        <v>4664</v>
      </c>
      <c r="B4679" s="84">
        <v>35186</v>
      </c>
      <c r="C4679" s="47">
        <v>50.38</v>
      </c>
      <c r="D4679" s="47">
        <v>51.5</v>
      </c>
      <c r="E4679" s="47">
        <v>50.38</v>
      </c>
      <c r="F4679" s="47">
        <v>51.12</v>
      </c>
      <c r="G4679" s="48">
        <v>449300</v>
      </c>
      <c r="H4679" s="47">
        <v>32.46</v>
      </c>
      <c r="I4679" s="51">
        <f t="shared" si="526"/>
        <v>0.63497652582159625</v>
      </c>
      <c r="J4679" s="51">
        <f t="shared" ca="1" si="527"/>
        <v>1</v>
      </c>
      <c r="K4679" s="47">
        <f t="shared" si="528"/>
        <v>31.99</v>
      </c>
      <c r="L4679" s="47">
        <f t="shared" si="529"/>
        <v>32.700000000000003</v>
      </c>
      <c r="M4679" s="47">
        <f t="shared" si="530"/>
        <v>31.99</v>
      </c>
      <c r="N4679" s="47">
        <f t="shared" si="531"/>
        <v>32.46</v>
      </c>
      <c r="O4679" s="48">
        <f t="shared" ca="1" si="532"/>
        <v>449300</v>
      </c>
    </row>
    <row r="4680" spans="1:15" x14ac:dyDescent="0.25">
      <c r="A4680">
        <v>4665</v>
      </c>
      <c r="B4680" s="84">
        <v>35185</v>
      </c>
      <c r="C4680" s="47">
        <v>49.75</v>
      </c>
      <c r="D4680" s="47">
        <v>50.88</v>
      </c>
      <c r="E4680" s="47">
        <v>49.62</v>
      </c>
      <c r="F4680" s="47">
        <v>50.62</v>
      </c>
      <c r="G4680" s="48">
        <v>428000</v>
      </c>
      <c r="H4680" s="47">
        <v>32.15</v>
      </c>
      <c r="I4680" s="51">
        <f t="shared" si="526"/>
        <v>0.63512445673646778</v>
      </c>
      <c r="J4680" s="51">
        <f t="shared" ca="1" si="527"/>
        <v>1</v>
      </c>
      <c r="K4680" s="47">
        <f t="shared" si="528"/>
        <v>31.6</v>
      </c>
      <c r="L4680" s="47">
        <f t="shared" si="529"/>
        <v>32.32</v>
      </c>
      <c r="M4680" s="47">
        <f t="shared" si="530"/>
        <v>31.51</v>
      </c>
      <c r="N4680" s="47">
        <f t="shared" si="531"/>
        <v>32.15</v>
      </c>
      <c r="O4680" s="48">
        <f t="shared" ca="1" si="532"/>
        <v>428000</v>
      </c>
    </row>
    <row r="4681" spans="1:15" x14ac:dyDescent="0.25">
      <c r="A4681">
        <v>4666</v>
      </c>
      <c r="B4681" s="84">
        <v>35184</v>
      </c>
      <c r="C4681" s="47">
        <v>49.75</v>
      </c>
      <c r="D4681" s="47">
        <v>49.88</v>
      </c>
      <c r="E4681" s="47">
        <v>49.38</v>
      </c>
      <c r="F4681" s="47">
        <v>49.88</v>
      </c>
      <c r="G4681" s="48">
        <v>357600</v>
      </c>
      <c r="H4681" s="47">
        <v>31.67</v>
      </c>
      <c r="I4681" s="51">
        <f t="shared" si="526"/>
        <v>0.63492381716118684</v>
      </c>
      <c r="J4681" s="51">
        <f t="shared" ca="1" si="527"/>
        <v>1</v>
      </c>
      <c r="K4681" s="47">
        <f t="shared" si="528"/>
        <v>31.59</v>
      </c>
      <c r="L4681" s="47">
        <f t="shared" si="529"/>
        <v>31.67</v>
      </c>
      <c r="M4681" s="47">
        <f t="shared" si="530"/>
        <v>31.35</v>
      </c>
      <c r="N4681" s="47">
        <f t="shared" si="531"/>
        <v>31.67</v>
      </c>
      <c r="O4681" s="48">
        <f t="shared" ca="1" si="532"/>
        <v>357600</v>
      </c>
    </row>
    <row r="4682" spans="1:15" x14ac:dyDescent="0.25">
      <c r="A4682">
        <v>4667</v>
      </c>
      <c r="B4682" s="84">
        <v>35181</v>
      </c>
      <c r="C4682" s="47">
        <v>49.88</v>
      </c>
      <c r="D4682" s="47">
        <v>51.12</v>
      </c>
      <c r="E4682" s="47">
        <v>49.62</v>
      </c>
      <c r="F4682" s="47">
        <v>49.88</v>
      </c>
      <c r="G4682" s="48">
        <v>453700</v>
      </c>
      <c r="H4682" s="47">
        <v>31.67</v>
      </c>
      <c r="I4682" s="51">
        <f t="shared" si="526"/>
        <v>0.63492381716118684</v>
      </c>
      <c r="J4682" s="51">
        <f t="shared" ca="1" si="527"/>
        <v>1</v>
      </c>
      <c r="K4682" s="47">
        <f t="shared" si="528"/>
        <v>31.67</v>
      </c>
      <c r="L4682" s="47">
        <f t="shared" si="529"/>
        <v>32.46</v>
      </c>
      <c r="M4682" s="47">
        <f t="shared" si="530"/>
        <v>31.5</v>
      </c>
      <c r="N4682" s="47">
        <f t="shared" si="531"/>
        <v>31.67</v>
      </c>
      <c r="O4682" s="48">
        <f t="shared" ca="1" si="532"/>
        <v>453700</v>
      </c>
    </row>
    <row r="4683" spans="1:15" x14ac:dyDescent="0.25">
      <c r="A4683">
        <v>4668</v>
      </c>
      <c r="B4683" s="84">
        <v>35180</v>
      </c>
      <c r="C4683" s="47">
        <v>49.75</v>
      </c>
      <c r="D4683" s="47">
        <v>49.88</v>
      </c>
      <c r="E4683" s="47">
        <v>49.38</v>
      </c>
      <c r="F4683" s="47">
        <v>49.88</v>
      </c>
      <c r="G4683" s="48">
        <v>291700</v>
      </c>
      <c r="H4683" s="47">
        <v>31.67</v>
      </c>
      <c r="I4683" s="51">
        <f t="shared" si="526"/>
        <v>0.63492381716118684</v>
      </c>
      <c r="J4683" s="51">
        <f t="shared" ca="1" si="527"/>
        <v>1</v>
      </c>
      <c r="K4683" s="47">
        <f t="shared" si="528"/>
        <v>31.59</v>
      </c>
      <c r="L4683" s="47">
        <f t="shared" si="529"/>
        <v>31.67</v>
      </c>
      <c r="M4683" s="47">
        <f t="shared" si="530"/>
        <v>31.35</v>
      </c>
      <c r="N4683" s="47">
        <f t="shared" si="531"/>
        <v>31.67</v>
      </c>
      <c r="O4683" s="48">
        <f t="shared" ca="1" si="532"/>
        <v>291700</v>
      </c>
    </row>
    <row r="4684" spans="1:15" x14ac:dyDescent="0.25">
      <c r="A4684">
        <v>4669</v>
      </c>
      <c r="B4684" s="84">
        <v>35179</v>
      </c>
      <c r="C4684" s="47">
        <v>50</v>
      </c>
      <c r="D4684" s="47">
        <v>50</v>
      </c>
      <c r="E4684" s="47">
        <v>49.5</v>
      </c>
      <c r="F4684" s="47">
        <v>49.88</v>
      </c>
      <c r="G4684" s="48">
        <v>636700</v>
      </c>
      <c r="H4684" s="47">
        <v>31.67</v>
      </c>
      <c r="I4684" s="51">
        <f t="shared" si="526"/>
        <v>0.63492381716118684</v>
      </c>
      <c r="J4684" s="51">
        <f t="shared" ca="1" si="527"/>
        <v>1</v>
      </c>
      <c r="K4684" s="47">
        <f t="shared" si="528"/>
        <v>31.75</v>
      </c>
      <c r="L4684" s="47">
        <f t="shared" si="529"/>
        <v>31.75</v>
      </c>
      <c r="M4684" s="47">
        <f t="shared" si="530"/>
        <v>31.43</v>
      </c>
      <c r="N4684" s="47">
        <f t="shared" si="531"/>
        <v>31.67</v>
      </c>
      <c r="O4684" s="48">
        <f t="shared" ca="1" si="532"/>
        <v>636700</v>
      </c>
    </row>
    <row r="4685" spans="1:15" x14ac:dyDescent="0.25">
      <c r="A4685">
        <v>4670</v>
      </c>
      <c r="B4685" s="84">
        <v>35178</v>
      </c>
      <c r="C4685" s="47">
        <v>50</v>
      </c>
      <c r="D4685" s="47">
        <v>50.12</v>
      </c>
      <c r="E4685" s="47">
        <v>49.75</v>
      </c>
      <c r="F4685" s="47">
        <v>49.75</v>
      </c>
      <c r="G4685" s="48">
        <v>529500</v>
      </c>
      <c r="H4685" s="47">
        <v>31.59</v>
      </c>
      <c r="I4685" s="51">
        <f t="shared" si="526"/>
        <v>0.63497487437185929</v>
      </c>
      <c r="J4685" s="51">
        <f t="shared" ca="1" si="527"/>
        <v>1</v>
      </c>
      <c r="K4685" s="47">
        <f t="shared" si="528"/>
        <v>31.75</v>
      </c>
      <c r="L4685" s="47">
        <f t="shared" si="529"/>
        <v>31.82</v>
      </c>
      <c r="M4685" s="47">
        <f t="shared" si="530"/>
        <v>31.59</v>
      </c>
      <c r="N4685" s="47">
        <f t="shared" si="531"/>
        <v>31.59</v>
      </c>
      <c r="O4685" s="48">
        <f t="shared" ca="1" si="532"/>
        <v>529500</v>
      </c>
    </row>
    <row r="4686" spans="1:15" x14ac:dyDescent="0.25">
      <c r="A4686">
        <v>4671</v>
      </c>
      <c r="B4686" s="84">
        <v>35177</v>
      </c>
      <c r="C4686" s="47">
        <v>50</v>
      </c>
      <c r="D4686" s="47">
        <v>50.25</v>
      </c>
      <c r="E4686" s="47">
        <v>49.88</v>
      </c>
      <c r="F4686" s="47">
        <v>50</v>
      </c>
      <c r="G4686" s="48">
        <v>623700</v>
      </c>
      <c r="H4686" s="47">
        <v>31.75</v>
      </c>
      <c r="I4686" s="51">
        <f t="shared" si="526"/>
        <v>0.63500000000000001</v>
      </c>
      <c r="J4686" s="51">
        <f t="shared" ca="1" si="527"/>
        <v>1</v>
      </c>
      <c r="K4686" s="47">
        <f t="shared" si="528"/>
        <v>31.75</v>
      </c>
      <c r="L4686" s="47">
        <f t="shared" si="529"/>
        <v>31.91</v>
      </c>
      <c r="M4686" s="47">
        <f t="shared" si="530"/>
        <v>31.67</v>
      </c>
      <c r="N4686" s="47">
        <f t="shared" si="531"/>
        <v>31.75</v>
      </c>
      <c r="O4686" s="48">
        <f t="shared" ca="1" si="532"/>
        <v>623700</v>
      </c>
    </row>
    <row r="4687" spans="1:15" x14ac:dyDescent="0.25">
      <c r="A4687">
        <v>4672</v>
      </c>
      <c r="B4687" s="84">
        <v>35174</v>
      </c>
      <c r="C4687" s="47">
        <v>49.75</v>
      </c>
      <c r="D4687" s="47">
        <v>50.25</v>
      </c>
      <c r="E4687" s="47">
        <v>49.5</v>
      </c>
      <c r="F4687" s="47">
        <v>50</v>
      </c>
      <c r="G4687" s="48">
        <v>875900</v>
      </c>
      <c r="H4687" s="47">
        <v>31.75</v>
      </c>
      <c r="I4687" s="51">
        <f t="shared" si="526"/>
        <v>0.63500000000000001</v>
      </c>
      <c r="J4687" s="51">
        <f t="shared" ca="1" si="527"/>
        <v>1</v>
      </c>
      <c r="K4687" s="47">
        <f t="shared" si="528"/>
        <v>31.59</v>
      </c>
      <c r="L4687" s="47">
        <f t="shared" si="529"/>
        <v>31.91</v>
      </c>
      <c r="M4687" s="47">
        <f t="shared" si="530"/>
        <v>31.43</v>
      </c>
      <c r="N4687" s="47">
        <f t="shared" si="531"/>
        <v>31.75</v>
      </c>
      <c r="O4687" s="48">
        <f t="shared" ca="1" si="532"/>
        <v>875900</v>
      </c>
    </row>
    <row r="4688" spans="1:15" x14ac:dyDescent="0.25">
      <c r="A4688">
        <v>4673</v>
      </c>
      <c r="B4688" s="84">
        <v>35173</v>
      </c>
      <c r="C4688" s="47">
        <v>50</v>
      </c>
      <c r="D4688" s="47">
        <v>50.25</v>
      </c>
      <c r="E4688" s="47">
        <v>49.88</v>
      </c>
      <c r="F4688" s="47">
        <v>50</v>
      </c>
      <c r="G4688" s="48">
        <v>371500</v>
      </c>
      <c r="H4688" s="47">
        <v>31.75</v>
      </c>
      <c r="I4688" s="51">
        <f t="shared" si="526"/>
        <v>0.63500000000000001</v>
      </c>
      <c r="J4688" s="51">
        <f t="shared" ca="1" si="527"/>
        <v>1</v>
      </c>
      <c r="K4688" s="47">
        <f t="shared" si="528"/>
        <v>31.75</v>
      </c>
      <c r="L4688" s="47">
        <f t="shared" si="529"/>
        <v>31.91</v>
      </c>
      <c r="M4688" s="47">
        <f t="shared" si="530"/>
        <v>31.67</v>
      </c>
      <c r="N4688" s="47">
        <f t="shared" si="531"/>
        <v>31.75</v>
      </c>
      <c r="O4688" s="48">
        <f t="shared" ca="1" si="532"/>
        <v>371500</v>
      </c>
    </row>
    <row r="4689" spans="1:15" x14ac:dyDescent="0.25">
      <c r="A4689">
        <v>4674</v>
      </c>
      <c r="B4689" s="84">
        <v>35172</v>
      </c>
      <c r="C4689" s="47">
        <v>50.38</v>
      </c>
      <c r="D4689" s="47">
        <v>50.38</v>
      </c>
      <c r="E4689" s="47">
        <v>49.75</v>
      </c>
      <c r="F4689" s="47">
        <v>50.25</v>
      </c>
      <c r="G4689" s="48">
        <v>577500</v>
      </c>
      <c r="H4689" s="47">
        <v>31.91</v>
      </c>
      <c r="I4689" s="51">
        <f t="shared" ref="I4689:I4752" si="533">H4689/F4689</f>
        <v>0.63502487562189058</v>
      </c>
      <c r="J4689" s="51">
        <f t="shared" ref="J4689:J4752" ca="1" si="534">INDEX(OFFSET($T$15,0,0,$S$13+1,1),MATCH(B4689,OFFSET($Q$15,0,0,$S$13+1,1),-1))</f>
        <v>1</v>
      </c>
      <c r="K4689" s="47">
        <f t="shared" ref="K4689:K4752" si="535">ROUND($I4689*C4689,2)</f>
        <v>31.99</v>
      </c>
      <c r="L4689" s="47">
        <f t="shared" ref="L4689:L4752" si="536">ROUND($I4689*D4689,2)</f>
        <v>31.99</v>
      </c>
      <c r="M4689" s="47">
        <f t="shared" ref="M4689:M4752" si="537">ROUND($I4689*E4689,2)</f>
        <v>31.59</v>
      </c>
      <c r="N4689" s="47">
        <f t="shared" ref="N4689:N4752" si="538">ROUND($I4689*F4689,2)</f>
        <v>31.91</v>
      </c>
      <c r="O4689" s="48">
        <f t="shared" ref="O4689:O4752" ca="1" si="539">G4689*J4689</f>
        <v>577500</v>
      </c>
    </row>
    <row r="4690" spans="1:15" x14ac:dyDescent="0.25">
      <c r="A4690">
        <v>4675</v>
      </c>
      <c r="B4690" s="84">
        <v>35171</v>
      </c>
      <c r="C4690" s="47">
        <v>50.75</v>
      </c>
      <c r="D4690" s="47">
        <v>50.75</v>
      </c>
      <c r="E4690" s="47">
        <v>50.38</v>
      </c>
      <c r="F4690" s="47">
        <v>50.38</v>
      </c>
      <c r="G4690" s="48">
        <v>325900</v>
      </c>
      <c r="H4690" s="47">
        <v>31.99</v>
      </c>
      <c r="I4690" s="51">
        <f t="shared" si="533"/>
        <v>0.63497419610956718</v>
      </c>
      <c r="J4690" s="51">
        <f t="shared" ca="1" si="534"/>
        <v>1</v>
      </c>
      <c r="K4690" s="47">
        <f t="shared" si="535"/>
        <v>32.22</v>
      </c>
      <c r="L4690" s="47">
        <f t="shared" si="536"/>
        <v>32.22</v>
      </c>
      <c r="M4690" s="47">
        <f t="shared" si="537"/>
        <v>31.99</v>
      </c>
      <c r="N4690" s="47">
        <f t="shared" si="538"/>
        <v>31.99</v>
      </c>
      <c r="O4690" s="48">
        <f t="shared" ca="1" si="539"/>
        <v>325900</v>
      </c>
    </row>
    <row r="4691" spans="1:15" x14ac:dyDescent="0.25">
      <c r="A4691">
        <v>4676</v>
      </c>
      <c r="B4691" s="84">
        <v>35170</v>
      </c>
      <c r="C4691" s="47">
        <v>51.38</v>
      </c>
      <c r="D4691" s="47">
        <v>51.5</v>
      </c>
      <c r="E4691" s="47">
        <v>50.38</v>
      </c>
      <c r="F4691" s="47">
        <v>50.62</v>
      </c>
      <c r="G4691" s="48">
        <v>414800</v>
      </c>
      <c r="H4691" s="47">
        <v>32.15</v>
      </c>
      <c r="I4691" s="51">
        <f t="shared" si="533"/>
        <v>0.63512445673646778</v>
      </c>
      <c r="J4691" s="51">
        <f t="shared" ca="1" si="534"/>
        <v>1</v>
      </c>
      <c r="K4691" s="47">
        <f t="shared" si="535"/>
        <v>32.630000000000003</v>
      </c>
      <c r="L4691" s="47">
        <f t="shared" si="536"/>
        <v>32.71</v>
      </c>
      <c r="M4691" s="47">
        <f t="shared" si="537"/>
        <v>32</v>
      </c>
      <c r="N4691" s="47">
        <f t="shared" si="538"/>
        <v>32.15</v>
      </c>
      <c r="O4691" s="48">
        <f t="shared" ca="1" si="539"/>
        <v>414800</v>
      </c>
    </row>
    <row r="4692" spans="1:15" x14ac:dyDescent="0.25">
      <c r="A4692">
        <v>4677</v>
      </c>
      <c r="B4692" s="84">
        <v>35167</v>
      </c>
      <c r="C4692" s="47">
        <v>50.5</v>
      </c>
      <c r="D4692" s="47">
        <v>51.38</v>
      </c>
      <c r="E4692" s="47">
        <v>50.25</v>
      </c>
      <c r="F4692" s="47">
        <v>51.12</v>
      </c>
      <c r="G4692" s="48">
        <v>616600</v>
      </c>
      <c r="H4692" s="47">
        <v>32.46</v>
      </c>
      <c r="I4692" s="51">
        <f t="shared" si="533"/>
        <v>0.63497652582159625</v>
      </c>
      <c r="J4692" s="51">
        <f t="shared" ca="1" si="534"/>
        <v>1</v>
      </c>
      <c r="K4692" s="47">
        <f t="shared" si="535"/>
        <v>32.07</v>
      </c>
      <c r="L4692" s="47">
        <f t="shared" si="536"/>
        <v>32.630000000000003</v>
      </c>
      <c r="M4692" s="47">
        <f t="shared" si="537"/>
        <v>31.91</v>
      </c>
      <c r="N4692" s="47">
        <f t="shared" si="538"/>
        <v>32.46</v>
      </c>
      <c r="O4692" s="48">
        <f t="shared" ca="1" si="539"/>
        <v>616600</v>
      </c>
    </row>
    <row r="4693" spans="1:15" x14ac:dyDescent="0.25">
      <c r="A4693">
        <v>4678</v>
      </c>
      <c r="B4693" s="84">
        <v>35166</v>
      </c>
      <c r="C4693" s="47">
        <v>49.75</v>
      </c>
      <c r="D4693" s="47">
        <v>50.75</v>
      </c>
      <c r="E4693" s="47">
        <v>49.62</v>
      </c>
      <c r="F4693" s="47">
        <v>50.75</v>
      </c>
      <c r="G4693" s="48">
        <v>814000</v>
      </c>
      <c r="H4693" s="47">
        <v>32.22</v>
      </c>
      <c r="I4693" s="51">
        <f t="shared" si="533"/>
        <v>0.63487684729064042</v>
      </c>
      <c r="J4693" s="51">
        <f t="shared" ca="1" si="534"/>
        <v>1</v>
      </c>
      <c r="K4693" s="47">
        <f t="shared" si="535"/>
        <v>31.59</v>
      </c>
      <c r="L4693" s="47">
        <f t="shared" si="536"/>
        <v>32.22</v>
      </c>
      <c r="M4693" s="47">
        <f t="shared" si="537"/>
        <v>31.5</v>
      </c>
      <c r="N4693" s="47">
        <f t="shared" si="538"/>
        <v>32.22</v>
      </c>
      <c r="O4693" s="48">
        <f t="shared" ca="1" si="539"/>
        <v>814000</v>
      </c>
    </row>
    <row r="4694" spans="1:15" x14ac:dyDescent="0.25">
      <c r="A4694">
        <v>4679</v>
      </c>
      <c r="B4694" s="84">
        <v>35165</v>
      </c>
      <c r="C4694" s="47">
        <v>51.38</v>
      </c>
      <c r="D4694" s="47">
        <v>51.62</v>
      </c>
      <c r="E4694" s="47">
        <v>50</v>
      </c>
      <c r="F4694" s="47">
        <v>50.12</v>
      </c>
      <c r="G4694" s="48">
        <v>791000</v>
      </c>
      <c r="H4694" s="47">
        <v>31.83</v>
      </c>
      <c r="I4694" s="51">
        <f t="shared" si="533"/>
        <v>0.63507581803671187</v>
      </c>
      <c r="J4694" s="51">
        <f t="shared" ca="1" si="534"/>
        <v>1</v>
      </c>
      <c r="K4694" s="47">
        <f t="shared" si="535"/>
        <v>32.630000000000003</v>
      </c>
      <c r="L4694" s="47">
        <f t="shared" si="536"/>
        <v>32.78</v>
      </c>
      <c r="M4694" s="47">
        <f t="shared" si="537"/>
        <v>31.75</v>
      </c>
      <c r="N4694" s="47">
        <f t="shared" si="538"/>
        <v>31.83</v>
      </c>
      <c r="O4694" s="48">
        <f t="shared" ca="1" si="539"/>
        <v>791000</v>
      </c>
    </row>
    <row r="4695" spans="1:15" x14ac:dyDescent="0.25">
      <c r="A4695">
        <v>4680</v>
      </c>
      <c r="B4695" s="84">
        <v>35164</v>
      </c>
      <c r="C4695" s="47">
        <v>51.62</v>
      </c>
      <c r="D4695" s="47">
        <v>51.62</v>
      </c>
      <c r="E4695" s="47">
        <v>51.12</v>
      </c>
      <c r="F4695" s="47">
        <v>51.62</v>
      </c>
      <c r="G4695" s="48">
        <v>471600</v>
      </c>
      <c r="H4695" s="47">
        <v>32.78</v>
      </c>
      <c r="I4695" s="51">
        <f t="shared" si="533"/>
        <v>0.63502518403719499</v>
      </c>
      <c r="J4695" s="51">
        <f t="shared" ca="1" si="534"/>
        <v>1</v>
      </c>
      <c r="K4695" s="47">
        <f t="shared" si="535"/>
        <v>32.78</v>
      </c>
      <c r="L4695" s="47">
        <f t="shared" si="536"/>
        <v>32.78</v>
      </c>
      <c r="M4695" s="47">
        <f t="shared" si="537"/>
        <v>32.46</v>
      </c>
      <c r="N4695" s="47">
        <f t="shared" si="538"/>
        <v>32.78</v>
      </c>
      <c r="O4695" s="48">
        <f t="shared" ca="1" si="539"/>
        <v>471600</v>
      </c>
    </row>
    <row r="4696" spans="1:15" x14ac:dyDescent="0.25">
      <c r="A4696">
        <v>4681</v>
      </c>
      <c r="B4696" s="84">
        <v>35163</v>
      </c>
      <c r="C4696" s="47">
        <v>52.38</v>
      </c>
      <c r="D4696" s="47">
        <v>52.38</v>
      </c>
      <c r="E4696" s="47">
        <v>51.25</v>
      </c>
      <c r="F4696" s="47">
        <v>51.5</v>
      </c>
      <c r="G4696" s="48">
        <v>477500</v>
      </c>
      <c r="H4696" s="47">
        <v>32.700000000000003</v>
      </c>
      <c r="I4696" s="51">
        <f t="shared" si="533"/>
        <v>0.63495145631067962</v>
      </c>
      <c r="J4696" s="51">
        <f t="shared" ca="1" si="534"/>
        <v>1</v>
      </c>
      <c r="K4696" s="47">
        <f t="shared" si="535"/>
        <v>33.26</v>
      </c>
      <c r="L4696" s="47">
        <f t="shared" si="536"/>
        <v>33.26</v>
      </c>
      <c r="M4696" s="47">
        <f t="shared" si="537"/>
        <v>32.54</v>
      </c>
      <c r="N4696" s="47">
        <f t="shared" si="538"/>
        <v>32.700000000000003</v>
      </c>
      <c r="O4696" s="48">
        <f t="shared" ca="1" si="539"/>
        <v>477500</v>
      </c>
    </row>
    <row r="4697" spans="1:15" x14ac:dyDescent="0.25">
      <c r="A4697">
        <v>4682</v>
      </c>
      <c r="B4697" s="84">
        <v>35159</v>
      </c>
      <c r="C4697" s="47">
        <v>52.75</v>
      </c>
      <c r="D4697" s="47">
        <v>52.75</v>
      </c>
      <c r="E4697" s="47">
        <v>52</v>
      </c>
      <c r="F4697" s="47">
        <v>52.62</v>
      </c>
      <c r="G4697" s="48">
        <v>528400</v>
      </c>
      <c r="H4697" s="47">
        <v>33.42</v>
      </c>
      <c r="I4697" s="51">
        <f t="shared" si="533"/>
        <v>0.63511972633979485</v>
      </c>
      <c r="J4697" s="51">
        <f t="shared" ca="1" si="534"/>
        <v>1</v>
      </c>
      <c r="K4697" s="47">
        <f t="shared" si="535"/>
        <v>33.5</v>
      </c>
      <c r="L4697" s="47">
        <f t="shared" si="536"/>
        <v>33.5</v>
      </c>
      <c r="M4697" s="47">
        <f t="shared" si="537"/>
        <v>33.03</v>
      </c>
      <c r="N4697" s="47">
        <f t="shared" si="538"/>
        <v>33.42</v>
      </c>
      <c r="O4697" s="48">
        <f t="shared" ca="1" si="539"/>
        <v>528400</v>
      </c>
    </row>
    <row r="4698" spans="1:15" x14ac:dyDescent="0.25">
      <c r="A4698">
        <v>4683</v>
      </c>
      <c r="B4698" s="84">
        <v>35158</v>
      </c>
      <c r="C4698" s="47">
        <v>52.25</v>
      </c>
      <c r="D4698" s="47">
        <v>52.88</v>
      </c>
      <c r="E4698" s="47">
        <v>51.88</v>
      </c>
      <c r="F4698" s="47">
        <v>52.5</v>
      </c>
      <c r="G4698" s="48">
        <v>265400</v>
      </c>
      <c r="H4698" s="47">
        <v>33.340000000000003</v>
      </c>
      <c r="I4698" s="51">
        <f t="shared" si="533"/>
        <v>0.63504761904761908</v>
      </c>
      <c r="J4698" s="51">
        <f t="shared" ca="1" si="534"/>
        <v>1</v>
      </c>
      <c r="K4698" s="47">
        <f t="shared" si="535"/>
        <v>33.18</v>
      </c>
      <c r="L4698" s="47">
        <f t="shared" si="536"/>
        <v>33.58</v>
      </c>
      <c r="M4698" s="47">
        <f t="shared" si="537"/>
        <v>32.950000000000003</v>
      </c>
      <c r="N4698" s="47">
        <f t="shared" si="538"/>
        <v>33.340000000000003</v>
      </c>
      <c r="O4698" s="48">
        <f t="shared" ca="1" si="539"/>
        <v>265400</v>
      </c>
    </row>
    <row r="4699" spans="1:15" x14ac:dyDescent="0.25">
      <c r="A4699">
        <v>4684</v>
      </c>
      <c r="B4699" s="84">
        <v>35157</v>
      </c>
      <c r="C4699" s="47">
        <v>51.5</v>
      </c>
      <c r="D4699" s="47">
        <v>52.12</v>
      </c>
      <c r="E4699" s="47">
        <v>51.5</v>
      </c>
      <c r="F4699" s="47">
        <v>52</v>
      </c>
      <c r="G4699" s="48">
        <v>227400</v>
      </c>
      <c r="H4699" s="47">
        <v>32.89</v>
      </c>
      <c r="I4699" s="51">
        <f t="shared" si="533"/>
        <v>0.63250000000000006</v>
      </c>
      <c r="J4699" s="51">
        <f t="shared" ca="1" si="534"/>
        <v>1</v>
      </c>
      <c r="K4699" s="47">
        <f t="shared" si="535"/>
        <v>32.57</v>
      </c>
      <c r="L4699" s="47">
        <f t="shared" si="536"/>
        <v>32.97</v>
      </c>
      <c r="M4699" s="47">
        <f t="shared" si="537"/>
        <v>32.57</v>
      </c>
      <c r="N4699" s="47">
        <f t="shared" si="538"/>
        <v>32.89</v>
      </c>
      <c r="O4699" s="48">
        <f t="shared" ca="1" si="539"/>
        <v>227400</v>
      </c>
    </row>
    <row r="4700" spans="1:15" x14ac:dyDescent="0.25">
      <c r="A4700">
        <v>4685</v>
      </c>
      <c r="B4700" s="84">
        <v>35156</v>
      </c>
      <c r="C4700" s="47">
        <v>51.5</v>
      </c>
      <c r="D4700" s="47">
        <v>51.75</v>
      </c>
      <c r="E4700" s="47">
        <v>50.5</v>
      </c>
      <c r="F4700" s="47">
        <v>51.75</v>
      </c>
      <c r="G4700" s="48">
        <v>311700</v>
      </c>
      <c r="H4700" s="47">
        <v>32.729999999999997</v>
      </c>
      <c r="I4700" s="51">
        <f t="shared" si="533"/>
        <v>0.63246376811594196</v>
      </c>
      <c r="J4700" s="51">
        <f t="shared" ca="1" si="534"/>
        <v>1</v>
      </c>
      <c r="K4700" s="47">
        <f t="shared" si="535"/>
        <v>32.57</v>
      </c>
      <c r="L4700" s="47">
        <f t="shared" si="536"/>
        <v>32.729999999999997</v>
      </c>
      <c r="M4700" s="47">
        <f t="shared" si="537"/>
        <v>31.94</v>
      </c>
      <c r="N4700" s="47">
        <f t="shared" si="538"/>
        <v>32.729999999999997</v>
      </c>
      <c r="O4700" s="48">
        <f t="shared" ca="1" si="539"/>
        <v>311700</v>
      </c>
    </row>
    <row r="4701" spans="1:15" x14ac:dyDescent="0.25">
      <c r="A4701">
        <v>4686</v>
      </c>
      <c r="B4701" s="84">
        <v>35153</v>
      </c>
      <c r="C4701" s="47">
        <v>52.12</v>
      </c>
      <c r="D4701" s="47">
        <v>52.12</v>
      </c>
      <c r="E4701" s="47">
        <v>51</v>
      </c>
      <c r="F4701" s="47">
        <v>51.25</v>
      </c>
      <c r="G4701" s="48">
        <v>441000</v>
      </c>
      <c r="H4701" s="47">
        <v>32.42</v>
      </c>
      <c r="I4701" s="51">
        <f t="shared" si="533"/>
        <v>0.63258536585365854</v>
      </c>
      <c r="J4701" s="51">
        <f t="shared" ca="1" si="534"/>
        <v>1</v>
      </c>
      <c r="K4701" s="47">
        <f t="shared" si="535"/>
        <v>32.97</v>
      </c>
      <c r="L4701" s="47">
        <f t="shared" si="536"/>
        <v>32.97</v>
      </c>
      <c r="M4701" s="47">
        <f t="shared" si="537"/>
        <v>32.26</v>
      </c>
      <c r="N4701" s="47">
        <f t="shared" si="538"/>
        <v>32.42</v>
      </c>
      <c r="O4701" s="48">
        <f t="shared" ca="1" si="539"/>
        <v>441000</v>
      </c>
    </row>
    <row r="4702" spans="1:15" x14ac:dyDescent="0.25">
      <c r="A4702">
        <v>4687</v>
      </c>
      <c r="B4702" s="84">
        <v>35152</v>
      </c>
      <c r="C4702" s="47">
        <v>52.25</v>
      </c>
      <c r="D4702" s="47">
        <v>52.5</v>
      </c>
      <c r="E4702" s="47">
        <v>51.62</v>
      </c>
      <c r="F4702" s="47">
        <v>52</v>
      </c>
      <c r="G4702" s="48">
        <v>367800</v>
      </c>
      <c r="H4702" s="47">
        <v>32.89</v>
      </c>
      <c r="I4702" s="51">
        <f t="shared" si="533"/>
        <v>0.63250000000000006</v>
      </c>
      <c r="J4702" s="51">
        <f t="shared" ca="1" si="534"/>
        <v>1</v>
      </c>
      <c r="K4702" s="47">
        <f t="shared" si="535"/>
        <v>33.049999999999997</v>
      </c>
      <c r="L4702" s="47">
        <f t="shared" si="536"/>
        <v>33.21</v>
      </c>
      <c r="M4702" s="47">
        <f t="shared" si="537"/>
        <v>32.65</v>
      </c>
      <c r="N4702" s="47">
        <f t="shared" si="538"/>
        <v>32.89</v>
      </c>
      <c r="O4702" s="48">
        <f t="shared" ca="1" si="539"/>
        <v>367800</v>
      </c>
    </row>
    <row r="4703" spans="1:15" x14ac:dyDescent="0.25">
      <c r="A4703">
        <v>4688</v>
      </c>
      <c r="B4703" s="84">
        <v>35151</v>
      </c>
      <c r="C4703" s="47">
        <v>53</v>
      </c>
      <c r="D4703" s="47">
        <v>53</v>
      </c>
      <c r="E4703" s="47">
        <v>52.12</v>
      </c>
      <c r="F4703" s="47">
        <v>52.62</v>
      </c>
      <c r="G4703" s="48">
        <v>267800</v>
      </c>
      <c r="H4703" s="47">
        <v>33.29</v>
      </c>
      <c r="I4703" s="51">
        <f t="shared" si="533"/>
        <v>0.63264918282022042</v>
      </c>
      <c r="J4703" s="51">
        <f t="shared" ca="1" si="534"/>
        <v>1</v>
      </c>
      <c r="K4703" s="47">
        <f t="shared" si="535"/>
        <v>33.53</v>
      </c>
      <c r="L4703" s="47">
        <f t="shared" si="536"/>
        <v>33.53</v>
      </c>
      <c r="M4703" s="47">
        <f t="shared" si="537"/>
        <v>32.97</v>
      </c>
      <c r="N4703" s="47">
        <f t="shared" si="538"/>
        <v>33.29</v>
      </c>
      <c r="O4703" s="48">
        <f t="shared" ca="1" si="539"/>
        <v>267800</v>
      </c>
    </row>
    <row r="4704" spans="1:15" x14ac:dyDescent="0.25">
      <c r="A4704">
        <v>4689</v>
      </c>
      <c r="B4704" s="84">
        <v>35150</v>
      </c>
      <c r="C4704" s="47">
        <v>52.62</v>
      </c>
      <c r="D4704" s="47">
        <v>52.88</v>
      </c>
      <c r="E4704" s="47">
        <v>52.12</v>
      </c>
      <c r="F4704" s="47">
        <v>52.75</v>
      </c>
      <c r="G4704" s="48">
        <v>383300</v>
      </c>
      <c r="H4704" s="47">
        <v>33.369999999999997</v>
      </c>
      <c r="I4704" s="51">
        <f t="shared" si="533"/>
        <v>0.63260663507109005</v>
      </c>
      <c r="J4704" s="51">
        <f t="shared" ca="1" si="534"/>
        <v>1</v>
      </c>
      <c r="K4704" s="47">
        <f t="shared" si="535"/>
        <v>33.29</v>
      </c>
      <c r="L4704" s="47">
        <f t="shared" si="536"/>
        <v>33.450000000000003</v>
      </c>
      <c r="M4704" s="47">
        <f t="shared" si="537"/>
        <v>32.97</v>
      </c>
      <c r="N4704" s="47">
        <f t="shared" si="538"/>
        <v>33.369999999999997</v>
      </c>
      <c r="O4704" s="48">
        <f t="shared" ca="1" si="539"/>
        <v>383300</v>
      </c>
    </row>
    <row r="4705" spans="1:15" x14ac:dyDescent="0.25">
      <c r="A4705">
        <v>4690</v>
      </c>
      <c r="B4705" s="84">
        <v>35149</v>
      </c>
      <c r="C4705" s="47">
        <v>53.25</v>
      </c>
      <c r="D4705" s="47">
        <v>53.75</v>
      </c>
      <c r="E4705" s="47">
        <v>52.38</v>
      </c>
      <c r="F4705" s="47">
        <v>52.88</v>
      </c>
      <c r="G4705" s="48">
        <v>471600</v>
      </c>
      <c r="H4705" s="47">
        <v>33.44</v>
      </c>
      <c r="I4705" s="51">
        <f t="shared" si="533"/>
        <v>0.63237518910741297</v>
      </c>
      <c r="J4705" s="51">
        <f t="shared" ca="1" si="534"/>
        <v>1</v>
      </c>
      <c r="K4705" s="47">
        <f t="shared" si="535"/>
        <v>33.67</v>
      </c>
      <c r="L4705" s="47">
        <f t="shared" si="536"/>
        <v>33.99</v>
      </c>
      <c r="M4705" s="47">
        <f t="shared" si="537"/>
        <v>33.119999999999997</v>
      </c>
      <c r="N4705" s="47">
        <f t="shared" si="538"/>
        <v>33.44</v>
      </c>
      <c r="O4705" s="48">
        <f t="shared" ca="1" si="539"/>
        <v>471600</v>
      </c>
    </row>
    <row r="4706" spans="1:15" x14ac:dyDescent="0.25">
      <c r="A4706">
        <v>4691</v>
      </c>
      <c r="B4706" s="84">
        <v>35146</v>
      </c>
      <c r="C4706" s="47">
        <v>53.62</v>
      </c>
      <c r="D4706" s="47">
        <v>54.12</v>
      </c>
      <c r="E4706" s="47">
        <v>53.12</v>
      </c>
      <c r="F4706" s="47">
        <v>53.5</v>
      </c>
      <c r="G4706" s="48">
        <v>362900</v>
      </c>
      <c r="H4706" s="47">
        <v>33.840000000000003</v>
      </c>
      <c r="I4706" s="51">
        <f t="shared" si="533"/>
        <v>0.63252336448598134</v>
      </c>
      <c r="J4706" s="51">
        <f t="shared" ca="1" si="534"/>
        <v>1</v>
      </c>
      <c r="K4706" s="47">
        <f t="shared" si="535"/>
        <v>33.92</v>
      </c>
      <c r="L4706" s="47">
        <f t="shared" si="536"/>
        <v>34.229999999999997</v>
      </c>
      <c r="M4706" s="47">
        <f t="shared" si="537"/>
        <v>33.6</v>
      </c>
      <c r="N4706" s="47">
        <f t="shared" si="538"/>
        <v>33.840000000000003</v>
      </c>
      <c r="O4706" s="48">
        <f t="shared" ca="1" si="539"/>
        <v>362900</v>
      </c>
    </row>
    <row r="4707" spans="1:15" x14ac:dyDescent="0.25">
      <c r="A4707">
        <v>4692</v>
      </c>
      <c r="B4707" s="84">
        <v>35145</v>
      </c>
      <c r="C4707" s="47">
        <v>52.62</v>
      </c>
      <c r="D4707" s="47">
        <v>54</v>
      </c>
      <c r="E4707" s="47">
        <v>52.62</v>
      </c>
      <c r="F4707" s="47">
        <v>53.38</v>
      </c>
      <c r="G4707" s="48">
        <v>443300</v>
      </c>
      <c r="H4707" s="47">
        <v>33.76</v>
      </c>
      <c r="I4707" s="51">
        <f t="shared" si="533"/>
        <v>0.63244660921693507</v>
      </c>
      <c r="J4707" s="51">
        <f t="shared" ca="1" si="534"/>
        <v>1</v>
      </c>
      <c r="K4707" s="47">
        <f t="shared" si="535"/>
        <v>33.28</v>
      </c>
      <c r="L4707" s="47">
        <f t="shared" si="536"/>
        <v>34.15</v>
      </c>
      <c r="M4707" s="47">
        <f t="shared" si="537"/>
        <v>33.28</v>
      </c>
      <c r="N4707" s="47">
        <f t="shared" si="538"/>
        <v>33.76</v>
      </c>
      <c r="O4707" s="48">
        <f t="shared" ca="1" si="539"/>
        <v>443300</v>
      </c>
    </row>
    <row r="4708" spans="1:15" x14ac:dyDescent="0.25">
      <c r="A4708">
        <v>4693</v>
      </c>
      <c r="B4708" s="84">
        <v>35144</v>
      </c>
      <c r="C4708" s="47">
        <v>51.88</v>
      </c>
      <c r="D4708" s="47">
        <v>52.88</v>
      </c>
      <c r="E4708" s="47">
        <v>51.88</v>
      </c>
      <c r="F4708" s="47">
        <v>52.75</v>
      </c>
      <c r="G4708" s="48">
        <v>317600</v>
      </c>
      <c r="H4708" s="47">
        <v>33.369999999999997</v>
      </c>
      <c r="I4708" s="51">
        <f t="shared" si="533"/>
        <v>0.63260663507109005</v>
      </c>
      <c r="J4708" s="51">
        <f t="shared" ca="1" si="534"/>
        <v>1</v>
      </c>
      <c r="K4708" s="47">
        <f t="shared" si="535"/>
        <v>32.82</v>
      </c>
      <c r="L4708" s="47">
        <f t="shared" si="536"/>
        <v>33.450000000000003</v>
      </c>
      <c r="M4708" s="47">
        <f t="shared" si="537"/>
        <v>32.82</v>
      </c>
      <c r="N4708" s="47">
        <f t="shared" si="538"/>
        <v>33.369999999999997</v>
      </c>
      <c r="O4708" s="48">
        <f t="shared" ca="1" si="539"/>
        <v>317600</v>
      </c>
    </row>
    <row r="4709" spans="1:15" x14ac:dyDescent="0.25">
      <c r="A4709">
        <v>4694</v>
      </c>
      <c r="B4709" s="84">
        <v>35143</v>
      </c>
      <c r="C4709" s="47">
        <v>52</v>
      </c>
      <c r="D4709" s="47">
        <v>52</v>
      </c>
      <c r="E4709" s="47">
        <v>50.88</v>
      </c>
      <c r="F4709" s="47">
        <v>51.62</v>
      </c>
      <c r="G4709" s="48">
        <v>386200</v>
      </c>
      <c r="H4709" s="47">
        <v>32.65</v>
      </c>
      <c r="I4709" s="51">
        <f t="shared" si="533"/>
        <v>0.63250678031770635</v>
      </c>
      <c r="J4709" s="51">
        <f t="shared" ca="1" si="534"/>
        <v>1</v>
      </c>
      <c r="K4709" s="47">
        <f t="shared" si="535"/>
        <v>32.89</v>
      </c>
      <c r="L4709" s="47">
        <f t="shared" si="536"/>
        <v>32.89</v>
      </c>
      <c r="M4709" s="47">
        <f t="shared" si="537"/>
        <v>32.18</v>
      </c>
      <c r="N4709" s="47">
        <f t="shared" si="538"/>
        <v>32.65</v>
      </c>
      <c r="O4709" s="48">
        <f t="shared" ca="1" si="539"/>
        <v>386200</v>
      </c>
    </row>
    <row r="4710" spans="1:15" x14ac:dyDescent="0.25">
      <c r="A4710">
        <v>4695</v>
      </c>
      <c r="B4710" s="84">
        <v>35142</v>
      </c>
      <c r="C4710" s="47">
        <v>51.88</v>
      </c>
      <c r="D4710" s="47">
        <v>52.25</v>
      </c>
      <c r="E4710" s="47">
        <v>51.12</v>
      </c>
      <c r="F4710" s="47">
        <v>51.88</v>
      </c>
      <c r="G4710" s="48">
        <v>363400</v>
      </c>
      <c r="H4710" s="47">
        <v>32.81</v>
      </c>
      <c r="I4710" s="51">
        <f t="shared" si="533"/>
        <v>0.63242097147262921</v>
      </c>
      <c r="J4710" s="51">
        <f t="shared" ca="1" si="534"/>
        <v>1</v>
      </c>
      <c r="K4710" s="47">
        <f t="shared" si="535"/>
        <v>32.81</v>
      </c>
      <c r="L4710" s="47">
        <f t="shared" si="536"/>
        <v>33.04</v>
      </c>
      <c r="M4710" s="47">
        <f t="shared" si="537"/>
        <v>32.33</v>
      </c>
      <c r="N4710" s="47">
        <f t="shared" si="538"/>
        <v>32.81</v>
      </c>
      <c r="O4710" s="48">
        <f t="shared" ca="1" si="539"/>
        <v>363400</v>
      </c>
    </row>
    <row r="4711" spans="1:15" x14ac:dyDescent="0.25">
      <c r="A4711">
        <v>4696</v>
      </c>
      <c r="B4711" s="84">
        <v>35139</v>
      </c>
      <c r="C4711" s="47">
        <v>51.5</v>
      </c>
      <c r="D4711" s="47">
        <v>51.75</v>
      </c>
      <c r="E4711" s="47">
        <v>51</v>
      </c>
      <c r="F4711" s="47">
        <v>51.62</v>
      </c>
      <c r="G4711" s="48">
        <v>547600</v>
      </c>
      <c r="H4711" s="47">
        <v>32.65</v>
      </c>
      <c r="I4711" s="51">
        <f t="shared" si="533"/>
        <v>0.63250678031770635</v>
      </c>
      <c r="J4711" s="51">
        <f t="shared" ca="1" si="534"/>
        <v>1</v>
      </c>
      <c r="K4711" s="47">
        <f t="shared" si="535"/>
        <v>32.57</v>
      </c>
      <c r="L4711" s="47">
        <f t="shared" si="536"/>
        <v>32.729999999999997</v>
      </c>
      <c r="M4711" s="47">
        <f t="shared" si="537"/>
        <v>32.26</v>
      </c>
      <c r="N4711" s="47">
        <f t="shared" si="538"/>
        <v>32.65</v>
      </c>
      <c r="O4711" s="48">
        <f t="shared" ca="1" si="539"/>
        <v>547600</v>
      </c>
    </row>
    <row r="4712" spans="1:15" x14ac:dyDescent="0.25">
      <c r="A4712">
        <v>4697</v>
      </c>
      <c r="B4712" s="84">
        <v>35138</v>
      </c>
      <c r="C4712" s="47">
        <v>51.5</v>
      </c>
      <c r="D4712" s="47">
        <v>52</v>
      </c>
      <c r="E4712" s="47">
        <v>51.12</v>
      </c>
      <c r="F4712" s="47">
        <v>51.62</v>
      </c>
      <c r="G4712" s="48">
        <v>339100</v>
      </c>
      <c r="H4712" s="47">
        <v>32.65</v>
      </c>
      <c r="I4712" s="51">
        <f t="shared" si="533"/>
        <v>0.63250678031770635</v>
      </c>
      <c r="J4712" s="51">
        <f t="shared" ca="1" si="534"/>
        <v>1</v>
      </c>
      <c r="K4712" s="47">
        <f t="shared" si="535"/>
        <v>32.57</v>
      </c>
      <c r="L4712" s="47">
        <f t="shared" si="536"/>
        <v>32.89</v>
      </c>
      <c r="M4712" s="47">
        <f t="shared" si="537"/>
        <v>32.33</v>
      </c>
      <c r="N4712" s="47">
        <f t="shared" si="538"/>
        <v>32.65</v>
      </c>
      <c r="O4712" s="48">
        <f t="shared" ca="1" si="539"/>
        <v>339100</v>
      </c>
    </row>
    <row r="4713" spans="1:15" x14ac:dyDescent="0.25">
      <c r="A4713">
        <v>4698</v>
      </c>
      <c r="B4713" s="84">
        <v>35137</v>
      </c>
      <c r="C4713" s="47">
        <v>51.75</v>
      </c>
      <c r="D4713" s="47">
        <v>52.12</v>
      </c>
      <c r="E4713" s="47">
        <v>51.38</v>
      </c>
      <c r="F4713" s="47">
        <v>51.62</v>
      </c>
      <c r="G4713" s="48">
        <v>475800</v>
      </c>
      <c r="H4713" s="47">
        <v>32.65</v>
      </c>
      <c r="I4713" s="51">
        <f t="shared" si="533"/>
        <v>0.63250678031770635</v>
      </c>
      <c r="J4713" s="51">
        <f t="shared" ca="1" si="534"/>
        <v>1</v>
      </c>
      <c r="K4713" s="47">
        <f t="shared" si="535"/>
        <v>32.729999999999997</v>
      </c>
      <c r="L4713" s="47">
        <f t="shared" si="536"/>
        <v>32.97</v>
      </c>
      <c r="M4713" s="47">
        <f t="shared" si="537"/>
        <v>32.5</v>
      </c>
      <c r="N4713" s="47">
        <f t="shared" si="538"/>
        <v>32.65</v>
      </c>
      <c r="O4713" s="48">
        <f t="shared" ca="1" si="539"/>
        <v>475800</v>
      </c>
    </row>
    <row r="4714" spans="1:15" x14ac:dyDescent="0.25">
      <c r="A4714">
        <v>4699</v>
      </c>
      <c r="B4714" s="84">
        <v>35136</v>
      </c>
      <c r="C4714" s="47">
        <v>51.75</v>
      </c>
      <c r="D4714" s="47">
        <v>52</v>
      </c>
      <c r="E4714" s="47">
        <v>51</v>
      </c>
      <c r="F4714" s="47">
        <v>52</v>
      </c>
      <c r="G4714" s="48">
        <v>342800</v>
      </c>
      <c r="H4714" s="47">
        <v>32.89</v>
      </c>
      <c r="I4714" s="51">
        <f t="shared" si="533"/>
        <v>0.63250000000000006</v>
      </c>
      <c r="J4714" s="51">
        <f t="shared" ca="1" si="534"/>
        <v>1</v>
      </c>
      <c r="K4714" s="47">
        <f t="shared" si="535"/>
        <v>32.729999999999997</v>
      </c>
      <c r="L4714" s="47">
        <f t="shared" si="536"/>
        <v>32.89</v>
      </c>
      <c r="M4714" s="47">
        <f t="shared" si="537"/>
        <v>32.26</v>
      </c>
      <c r="N4714" s="47">
        <f t="shared" si="538"/>
        <v>32.89</v>
      </c>
      <c r="O4714" s="48">
        <f t="shared" ca="1" si="539"/>
        <v>342800</v>
      </c>
    </row>
    <row r="4715" spans="1:15" x14ac:dyDescent="0.25">
      <c r="A4715">
        <v>4700</v>
      </c>
      <c r="B4715" s="84">
        <v>35135</v>
      </c>
      <c r="C4715" s="47">
        <v>51.5</v>
      </c>
      <c r="D4715" s="47">
        <v>52.5</v>
      </c>
      <c r="E4715" s="47">
        <v>51.12</v>
      </c>
      <c r="F4715" s="47">
        <v>52.38</v>
      </c>
      <c r="G4715" s="48">
        <v>489700</v>
      </c>
      <c r="H4715" s="47">
        <v>33.130000000000003</v>
      </c>
      <c r="I4715" s="51">
        <f t="shared" si="533"/>
        <v>0.63249331806032838</v>
      </c>
      <c r="J4715" s="51">
        <f t="shared" ca="1" si="534"/>
        <v>1</v>
      </c>
      <c r="K4715" s="47">
        <f t="shared" si="535"/>
        <v>32.57</v>
      </c>
      <c r="L4715" s="47">
        <f t="shared" si="536"/>
        <v>33.21</v>
      </c>
      <c r="M4715" s="47">
        <f t="shared" si="537"/>
        <v>32.33</v>
      </c>
      <c r="N4715" s="47">
        <f t="shared" si="538"/>
        <v>33.130000000000003</v>
      </c>
      <c r="O4715" s="48">
        <f t="shared" ca="1" si="539"/>
        <v>489700</v>
      </c>
    </row>
    <row r="4716" spans="1:15" x14ac:dyDescent="0.25">
      <c r="A4716">
        <v>4701</v>
      </c>
      <c r="B4716" s="84">
        <v>35132</v>
      </c>
      <c r="C4716" s="47">
        <v>52.5</v>
      </c>
      <c r="D4716" s="47">
        <v>52.5</v>
      </c>
      <c r="E4716" s="47">
        <v>51.5</v>
      </c>
      <c r="F4716" s="47">
        <v>52</v>
      </c>
      <c r="G4716" s="48">
        <v>532800</v>
      </c>
      <c r="H4716" s="47">
        <v>32.89</v>
      </c>
      <c r="I4716" s="51">
        <f t="shared" si="533"/>
        <v>0.63250000000000006</v>
      </c>
      <c r="J4716" s="51">
        <f t="shared" ca="1" si="534"/>
        <v>1</v>
      </c>
      <c r="K4716" s="47">
        <f t="shared" si="535"/>
        <v>33.21</v>
      </c>
      <c r="L4716" s="47">
        <f t="shared" si="536"/>
        <v>33.21</v>
      </c>
      <c r="M4716" s="47">
        <f t="shared" si="537"/>
        <v>32.57</v>
      </c>
      <c r="N4716" s="47">
        <f t="shared" si="538"/>
        <v>32.89</v>
      </c>
      <c r="O4716" s="48">
        <f t="shared" ca="1" si="539"/>
        <v>532800</v>
      </c>
    </row>
    <row r="4717" spans="1:15" x14ac:dyDescent="0.25">
      <c r="A4717">
        <v>4702</v>
      </c>
      <c r="B4717" s="84">
        <v>35131</v>
      </c>
      <c r="C4717" s="47">
        <v>53</v>
      </c>
      <c r="D4717" s="47">
        <v>53.12</v>
      </c>
      <c r="E4717" s="47">
        <v>52.12</v>
      </c>
      <c r="F4717" s="47">
        <v>53</v>
      </c>
      <c r="G4717" s="48">
        <v>576700</v>
      </c>
      <c r="H4717" s="47">
        <v>33.520000000000003</v>
      </c>
      <c r="I4717" s="51">
        <f t="shared" si="533"/>
        <v>0.63245283018867926</v>
      </c>
      <c r="J4717" s="51">
        <f t="shared" ca="1" si="534"/>
        <v>1</v>
      </c>
      <c r="K4717" s="47">
        <f t="shared" si="535"/>
        <v>33.520000000000003</v>
      </c>
      <c r="L4717" s="47">
        <f t="shared" si="536"/>
        <v>33.6</v>
      </c>
      <c r="M4717" s="47">
        <f t="shared" si="537"/>
        <v>32.96</v>
      </c>
      <c r="N4717" s="47">
        <f t="shared" si="538"/>
        <v>33.520000000000003</v>
      </c>
      <c r="O4717" s="48">
        <f t="shared" ca="1" si="539"/>
        <v>576700</v>
      </c>
    </row>
    <row r="4718" spans="1:15" x14ac:dyDescent="0.25">
      <c r="A4718">
        <v>4703</v>
      </c>
      <c r="B4718" s="84">
        <v>35130</v>
      </c>
      <c r="C4718" s="47">
        <v>51</v>
      </c>
      <c r="D4718" s="47">
        <v>53.38</v>
      </c>
      <c r="E4718" s="47">
        <v>51</v>
      </c>
      <c r="F4718" s="47">
        <v>53.25</v>
      </c>
      <c r="G4718" s="48">
        <v>791200</v>
      </c>
      <c r="H4718" s="47">
        <v>33.68</v>
      </c>
      <c r="I4718" s="51">
        <f t="shared" si="533"/>
        <v>0.63248826291079807</v>
      </c>
      <c r="J4718" s="51">
        <f t="shared" ca="1" si="534"/>
        <v>1</v>
      </c>
      <c r="K4718" s="47">
        <f t="shared" si="535"/>
        <v>32.26</v>
      </c>
      <c r="L4718" s="47">
        <f t="shared" si="536"/>
        <v>33.76</v>
      </c>
      <c r="M4718" s="47">
        <f t="shared" si="537"/>
        <v>32.26</v>
      </c>
      <c r="N4718" s="47">
        <f t="shared" si="538"/>
        <v>33.68</v>
      </c>
      <c r="O4718" s="48">
        <f t="shared" ca="1" si="539"/>
        <v>791200</v>
      </c>
    </row>
    <row r="4719" spans="1:15" x14ac:dyDescent="0.25">
      <c r="A4719">
        <v>4704</v>
      </c>
      <c r="B4719" s="84">
        <v>35129</v>
      </c>
      <c r="C4719" s="47">
        <v>51.5</v>
      </c>
      <c r="D4719" s="47">
        <v>51.88</v>
      </c>
      <c r="E4719" s="47">
        <v>50.62</v>
      </c>
      <c r="F4719" s="47">
        <v>51</v>
      </c>
      <c r="G4719" s="48">
        <v>326000</v>
      </c>
      <c r="H4719" s="47">
        <v>32.26</v>
      </c>
      <c r="I4719" s="51">
        <f t="shared" si="533"/>
        <v>0.63254901960784304</v>
      </c>
      <c r="J4719" s="51">
        <f t="shared" ca="1" si="534"/>
        <v>1</v>
      </c>
      <c r="K4719" s="47">
        <f t="shared" si="535"/>
        <v>32.58</v>
      </c>
      <c r="L4719" s="47">
        <f t="shared" si="536"/>
        <v>32.82</v>
      </c>
      <c r="M4719" s="47">
        <f t="shared" si="537"/>
        <v>32.020000000000003</v>
      </c>
      <c r="N4719" s="47">
        <f t="shared" si="538"/>
        <v>32.26</v>
      </c>
      <c r="O4719" s="48">
        <f t="shared" ca="1" si="539"/>
        <v>326000</v>
      </c>
    </row>
    <row r="4720" spans="1:15" x14ac:dyDescent="0.25">
      <c r="A4720">
        <v>4705</v>
      </c>
      <c r="B4720" s="84">
        <v>35128</v>
      </c>
      <c r="C4720" s="47">
        <v>50.88</v>
      </c>
      <c r="D4720" s="47">
        <v>51.88</v>
      </c>
      <c r="E4720" s="47">
        <v>50.88</v>
      </c>
      <c r="F4720" s="47">
        <v>51.75</v>
      </c>
      <c r="G4720" s="48">
        <v>267200</v>
      </c>
      <c r="H4720" s="47">
        <v>32.729999999999997</v>
      </c>
      <c r="I4720" s="51">
        <f t="shared" si="533"/>
        <v>0.63246376811594196</v>
      </c>
      <c r="J4720" s="51">
        <f t="shared" ca="1" si="534"/>
        <v>1</v>
      </c>
      <c r="K4720" s="47">
        <f t="shared" si="535"/>
        <v>32.18</v>
      </c>
      <c r="L4720" s="47">
        <f t="shared" si="536"/>
        <v>32.81</v>
      </c>
      <c r="M4720" s="47">
        <f t="shared" si="537"/>
        <v>32.18</v>
      </c>
      <c r="N4720" s="47">
        <f t="shared" si="538"/>
        <v>32.729999999999997</v>
      </c>
      <c r="O4720" s="48">
        <f t="shared" ca="1" si="539"/>
        <v>267200</v>
      </c>
    </row>
    <row r="4721" spans="1:15" x14ac:dyDescent="0.25">
      <c r="A4721">
        <v>4706</v>
      </c>
      <c r="B4721" s="84">
        <v>35125</v>
      </c>
      <c r="C4721" s="47">
        <v>50.12</v>
      </c>
      <c r="D4721" s="47">
        <v>50.75</v>
      </c>
      <c r="E4721" s="47">
        <v>49.75</v>
      </c>
      <c r="F4721" s="47">
        <v>50.75</v>
      </c>
      <c r="G4721" s="48">
        <v>295200</v>
      </c>
      <c r="H4721" s="47">
        <v>32.1</v>
      </c>
      <c r="I4721" s="51">
        <f t="shared" si="533"/>
        <v>0.63251231527093599</v>
      </c>
      <c r="J4721" s="51">
        <f t="shared" ca="1" si="534"/>
        <v>1</v>
      </c>
      <c r="K4721" s="47">
        <f t="shared" si="535"/>
        <v>31.7</v>
      </c>
      <c r="L4721" s="47">
        <f t="shared" si="536"/>
        <v>32.1</v>
      </c>
      <c r="M4721" s="47">
        <f t="shared" si="537"/>
        <v>31.47</v>
      </c>
      <c r="N4721" s="47">
        <f t="shared" si="538"/>
        <v>32.1</v>
      </c>
      <c r="O4721" s="48">
        <f t="shared" ca="1" si="539"/>
        <v>295200</v>
      </c>
    </row>
    <row r="4722" spans="1:15" x14ac:dyDescent="0.25">
      <c r="A4722">
        <v>4707</v>
      </c>
      <c r="B4722" s="84">
        <v>35124</v>
      </c>
      <c r="C4722" s="47">
        <v>50</v>
      </c>
      <c r="D4722" s="47">
        <v>50.5</v>
      </c>
      <c r="E4722" s="47">
        <v>49.88</v>
      </c>
      <c r="F4722" s="47">
        <v>50.12</v>
      </c>
      <c r="G4722" s="48">
        <v>414300</v>
      </c>
      <c r="H4722" s="47">
        <v>31.71</v>
      </c>
      <c r="I4722" s="51">
        <f t="shared" si="533"/>
        <v>0.63268156424581012</v>
      </c>
      <c r="J4722" s="51">
        <f t="shared" ca="1" si="534"/>
        <v>1</v>
      </c>
      <c r="K4722" s="47">
        <f t="shared" si="535"/>
        <v>31.63</v>
      </c>
      <c r="L4722" s="47">
        <f t="shared" si="536"/>
        <v>31.95</v>
      </c>
      <c r="M4722" s="47">
        <f t="shared" si="537"/>
        <v>31.56</v>
      </c>
      <c r="N4722" s="47">
        <f t="shared" si="538"/>
        <v>31.71</v>
      </c>
      <c r="O4722" s="48">
        <f t="shared" ca="1" si="539"/>
        <v>414300</v>
      </c>
    </row>
    <row r="4723" spans="1:15" x14ac:dyDescent="0.25">
      <c r="A4723">
        <v>4708</v>
      </c>
      <c r="B4723" s="84">
        <v>35123</v>
      </c>
      <c r="C4723" s="47">
        <v>50.88</v>
      </c>
      <c r="D4723" s="47">
        <v>51.75</v>
      </c>
      <c r="E4723" s="47">
        <v>50.38</v>
      </c>
      <c r="F4723" s="47">
        <v>50.38</v>
      </c>
      <c r="G4723" s="48">
        <v>427900</v>
      </c>
      <c r="H4723" s="47">
        <v>31.86</v>
      </c>
      <c r="I4723" s="51">
        <f t="shared" si="533"/>
        <v>0.63239380706629611</v>
      </c>
      <c r="J4723" s="51">
        <f t="shared" ca="1" si="534"/>
        <v>1</v>
      </c>
      <c r="K4723" s="47">
        <f t="shared" si="535"/>
        <v>32.18</v>
      </c>
      <c r="L4723" s="47">
        <f t="shared" si="536"/>
        <v>32.729999999999997</v>
      </c>
      <c r="M4723" s="47">
        <f t="shared" si="537"/>
        <v>31.86</v>
      </c>
      <c r="N4723" s="47">
        <f t="shared" si="538"/>
        <v>31.86</v>
      </c>
      <c r="O4723" s="48">
        <f t="shared" ca="1" si="539"/>
        <v>427900</v>
      </c>
    </row>
    <row r="4724" spans="1:15" x14ac:dyDescent="0.25">
      <c r="A4724">
        <v>4709</v>
      </c>
      <c r="B4724" s="84">
        <v>35122</v>
      </c>
      <c r="C4724" s="47">
        <v>51</v>
      </c>
      <c r="D4724" s="47">
        <v>51.25</v>
      </c>
      <c r="E4724" s="47">
        <v>50.5</v>
      </c>
      <c r="F4724" s="47">
        <v>51</v>
      </c>
      <c r="G4724" s="48">
        <v>387800</v>
      </c>
      <c r="H4724" s="47">
        <v>32.26</v>
      </c>
      <c r="I4724" s="51">
        <f t="shared" si="533"/>
        <v>0.63254901960784304</v>
      </c>
      <c r="J4724" s="51">
        <f t="shared" ca="1" si="534"/>
        <v>1</v>
      </c>
      <c r="K4724" s="47">
        <f t="shared" si="535"/>
        <v>32.26</v>
      </c>
      <c r="L4724" s="47">
        <f t="shared" si="536"/>
        <v>32.42</v>
      </c>
      <c r="M4724" s="47">
        <f t="shared" si="537"/>
        <v>31.94</v>
      </c>
      <c r="N4724" s="47">
        <f t="shared" si="538"/>
        <v>32.26</v>
      </c>
      <c r="O4724" s="48">
        <f t="shared" ca="1" si="539"/>
        <v>387800</v>
      </c>
    </row>
    <row r="4725" spans="1:15" x14ac:dyDescent="0.25">
      <c r="A4725">
        <v>4710</v>
      </c>
      <c r="B4725" s="84">
        <v>35121</v>
      </c>
      <c r="C4725" s="47">
        <v>51.62</v>
      </c>
      <c r="D4725" s="47">
        <v>51.88</v>
      </c>
      <c r="E4725" s="47">
        <v>50.88</v>
      </c>
      <c r="F4725" s="47">
        <v>51</v>
      </c>
      <c r="G4725" s="48">
        <v>308100</v>
      </c>
      <c r="H4725" s="47">
        <v>32.26</v>
      </c>
      <c r="I4725" s="51">
        <f t="shared" si="533"/>
        <v>0.63254901960784304</v>
      </c>
      <c r="J4725" s="51">
        <f t="shared" ca="1" si="534"/>
        <v>1</v>
      </c>
      <c r="K4725" s="47">
        <f t="shared" si="535"/>
        <v>32.65</v>
      </c>
      <c r="L4725" s="47">
        <f t="shared" si="536"/>
        <v>32.82</v>
      </c>
      <c r="M4725" s="47">
        <f t="shared" si="537"/>
        <v>32.18</v>
      </c>
      <c r="N4725" s="47">
        <f t="shared" si="538"/>
        <v>32.26</v>
      </c>
      <c r="O4725" s="48">
        <f t="shared" ca="1" si="539"/>
        <v>308100</v>
      </c>
    </row>
    <row r="4726" spans="1:15" x14ac:dyDescent="0.25">
      <c r="A4726">
        <v>4711</v>
      </c>
      <c r="B4726" s="84">
        <v>35118</v>
      </c>
      <c r="C4726" s="47">
        <v>51.75</v>
      </c>
      <c r="D4726" s="47">
        <v>51.88</v>
      </c>
      <c r="E4726" s="47">
        <v>51.25</v>
      </c>
      <c r="F4726" s="47">
        <v>51.88</v>
      </c>
      <c r="G4726" s="48">
        <v>295300</v>
      </c>
      <c r="H4726" s="47">
        <v>32.81</v>
      </c>
      <c r="I4726" s="51">
        <f t="shared" si="533"/>
        <v>0.63242097147262921</v>
      </c>
      <c r="J4726" s="51">
        <f t="shared" ca="1" si="534"/>
        <v>1</v>
      </c>
      <c r="K4726" s="47">
        <f t="shared" si="535"/>
        <v>32.729999999999997</v>
      </c>
      <c r="L4726" s="47">
        <f t="shared" si="536"/>
        <v>32.81</v>
      </c>
      <c r="M4726" s="47">
        <f t="shared" si="537"/>
        <v>32.409999999999997</v>
      </c>
      <c r="N4726" s="47">
        <f t="shared" si="538"/>
        <v>32.81</v>
      </c>
      <c r="O4726" s="48">
        <f t="shared" ca="1" si="539"/>
        <v>295300</v>
      </c>
    </row>
    <row r="4727" spans="1:15" x14ac:dyDescent="0.25">
      <c r="A4727">
        <v>4712</v>
      </c>
      <c r="B4727" s="84">
        <v>35117</v>
      </c>
      <c r="C4727" s="47">
        <v>51.38</v>
      </c>
      <c r="D4727" s="47">
        <v>52</v>
      </c>
      <c r="E4727" s="47">
        <v>51</v>
      </c>
      <c r="F4727" s="47">
        <v>51.62</v>
      </c>
      <c r="G4727" s="48">
        <v>320500</v>
      </c>
      <c r="H4727" s="47">
        <v>32.65</v>
      </c>
      <c r="I4727" s="51">
        <f t="shared" si="533"/>
        <v>0.63250678031770635</v>
      </c>
      <c r="J4727" s="51">
        <f t="shared" ca="1" si="534"/>
        <v>1</v>
      </c>
      <c r="K4727" s="47">
        <f t="shared" si="535"/>
        <v>32.5</v>
      </c>
      <c r="L4727" s="47">
        <f t="shared" si="536"/>
        <v>32.89</v>
      </c>
      <c r="M4727" s="47">
        <f t="shared" si="537"/>
        <v>32.26</v>
      </c>
      <c r="N4727" s="47">
        <f t="shared" si="538"/>
        <v>32.65</v>
      </c>
      <c r="O4727" s="48">
        <f t="shared" ca="1" si="539"/>
        <v>320500</v>
      </c>
    </row>
    <row r="4728" spans="1:15" x14ac:dyDescent="0.25">
      <c r="A4728">
        <v>4713</v>
      </c>
      <c r="B4728" s="84">
        <v>35116</v>
      </c>
      <c r="C4728" s="47">
        <v>50.88</v>
      </c>
      <c r="D4728" s="47">
        <v>51.5</v>
      </c>
      <c r="E4728" s="47">
        <v>50.5</v>
      </c>
      <c r="F4728" s="47">
        <v>51.38</v>
      </c>
      <c r="G4728" s="48">
        <v>570500</v>
      </c>
      <c r="H4728" s="47">
        <v>32.5</v>
      </c>
      <c r="I4728" s="51">
        <f t="shared" si="533"/>
        <v>0.63254184507590494</v>
      </c>
      <c r="J4728" s="51">
        <f t="shared" ca="1" si="534"/>
        <v>1</v>
      </c>
      <c r="K4728" s="47">
        <f t="shared" si="535"/>
        <v>32.18</v>
      </c>
      <c r="L4728" s="47">
        <f t="shared" si="536"/>
        <v>32.58</v>
      </c>
      <c r="M4728" s="47">
        <f t="shared" si="537"/>
        <v>31.94</v>
      </c>
      <c r="N4728" s="47">
        <f t="shared" si="538"/>
        <v>32.5</v>
      </c>
      <c r="O4728" s="48">
        <f t="shared" ca="1" si="539"/>
        <v>570500</v>
      </c>
    </row>
    <row r="4729" spans="1:15" x14ac:dyDescent="0.25">
      <c r="A4729">
        <v>4714</v>
      </c>
      <c r="B4729" s="84">
        <v>35115</v>
      </c>
      <c r="C4729" s="47">
        <v>50.75</v>
      </c>
      <c r="D4729" s="47">
        <v>51.38</v>
      </c>
      <c r="E4729" s="47">
        <v>50.5</v>
      </c>
      <c r="F4729" s="47">
        <v>51.25</v>
      </c>
      <c r="G4729" s="48">
        <v>347500</v>
      </c>
      <c r="H4729" s="47">
        <v>32.42</v>
      </c>
      <c r="I4729" s="51">
        <f t="shared" si="533"/>
        <v>0.63258536585365854</v>
      </c>
      <c r="J4729" s="51">
        <f t="shared" ca="1" si="534"/>
        <v>1</v>
      </c>
      <c r="K4729" s="47">
        <f t="shared" si="535"/>
        <v>32.1</v>
      </c>
      <c r="L4729" s="47">
        <f t="shared" si="536"/>
        <v>32.5</v>
      </c>
      <c r="M4729" s="47">
        <f t="shared" si="537"/>
        <v>31.95</v>
      </c>
      <c r="N4729" s="47">
        <f t="shared" si="538"/>
        <v>32.42</v>
      </c>
      <c r="O4729" s="48">
        <f t="shared" ca="1" si="539"/>
        <v>347500</v>
      </c>
    </row>
    <row r="4730" spans="1:15" x14ac:dyDescent="0.25">
      <c r="A4730">
        <v>4715</v>
      </c>
      <c r="B4730" s="84">
        <v>35111</v>
      </c>
      <c r="C4730" s="47">
        <v>51.12</v>
      </c>
      <c r="D4730" s="47">
        <v>51.38</v>
      </c>
      <c r="E4730" s="47">
        <v>50.62</v>
      </c>
      <c r="F4730" s="47">
        <v>51</v>
      </c>
      <c r="G4730" s="48">
        <v>482700</v>
      </c>
      <c r="H4730" s="47">
        <v>32.26</v>
      </c>
      <c r="I4730" s="51">
        <f t="shared" si="533"/>
        <v>0.63254901960784304</v>
      </c>
      <c r="J4730" s="51">
        <f t="shared" ca="1" si="534"/>
        <v>1</v>
      </c>
      <c r="K4730" s="47">
        <f t="shared" si="535"/>
        <v>32.340000000000003</v>
      </c>
      <c r="L4730" s="47">
        <f t="shared" si="536"/>
        <v>32.5</v>
      </c>
      <c r="M4730" s="47">
        <f t="shared" si="537"/>
        <v>32.020000000000003</v>
      </c>
      <c r="N4730" s="47">
        <f t="shared" si="538"/>
        <v>32.26</v>
      </c>
      <c r="O4730" s="48">
        <f t="shared" ca="1" si="539"/>
        <v>482700</v>
      </c>
    </row>
    <row r="4731" spans="1:15" x14ac:dyDescent="0.25">
      <c r="A4731">
        <v>4716</v>
      </c>
      <c r="B4731" s="84">
        <v>35110</v>
      </c>
      <c r="C4731" s="47">
        <v>51.62</v>
      </c>
      <c r="D4731" s="47">
        <v>52.12</v>
      </c>
      <c r="E4731" s="47">
        <v>51</v>
      </c>
      <c r="F4731" s="47">
        <v>51.12</v>
      </c>
      <c r="G4731" s="48">
        <v>348600</v>
      </c>
      <c r="H4731" s="47">
        <v>32.340000000000003</v>
      </c>
      <c r="I4731" s="51">
        <f t="shared" si="533"/>
        <v>0.63262910798122074</v>
      </c>
      <c r="J4731" s="51">
        <f t="shared" ca="1" si="534"/>
        <v>1</v>
      </c>
      <c r="K4731" s="47">
        <f t="shared" si="535"/>
        <v>32.659999999999997</v>
      </c>
      <c r="L4731" s="47">
        <f t="shared" si="536"/>
        <v>32.97</v>
      </c>
      <c r="M4731" s="47">
        <f t="shared" si="537"/>
        <v>32.26</v>
      </c>
      <c r="N4731" s="47">
        <f t="shared" si="538"/>
        <v>32.340000000000003</v>
      </c>
      <c r="O4731" s="48">
        <f t="shared" ca="1" si="539"/>
        <v>348600</v>
      </c>
    </row>
    <row r="4732" spans="1:15" x14ac:dyDescent="0.25">
      <c r="A4732">
        <v>4717</v>
      </c>
      <c r="B4732" s="84">
        <v>35109</v>
      </c>
      <c r="C4732" s="47">
        <v>51</v>
      </c>
      <c r="D4732" s="47">
        <v>51.5</v>
      </c>
      <c r="E4732" s="47">
        <v>50.62</v>
      </c>
      <c r="F4732" s="47">
        <v>51.5</v>
      </c>
      <c r="G4732" s="48">
        <v>249100</v>
      </c>
      <c r="H4732" s="47">
        <v>32.58</v>
      </c>
      <c r="I4732" s="51">
        <f t="shared" si="533"/>
        <v>0.63262135922330098</v>
      </c>
      <c r="J4732" s="51">
        <f t="shared" ca="1" si="534"/>
        <v>1</v>
      </c>
      <c r="K4732" s="47">
        <f t="shared" si="535"/>
        <v>32.26</v>
      </c>
      <c r="L4732" s="47">
        <f t="shared" si="536"/>
        <v>32.58</v>
      </c>
      <c r="M4732" s="47">
        <f t="shared" si="537"/>
        <v>32.020000000000003</v>
      </c>
      <c r="N4732" s="47">
        <f t="shared" si="538"/>
        <v>32.58</v>
      </c>
      <c r="O4732" s="48">
        <f t="shared" ca="1" si="539"/>
        <v>249100</v>
      </c>
    </row>
    <row r="4733" spans="1:15" x14ac:dyDescent="0.25">
      <c r="A4733">
        <v>4718</v>
      </c>
      <c r="B4733" s="84">
        <v>35108</v>
      </c>
      <c r="C4733" s="47">
        <v>51.75</v>
      </c>
      <c r="D4733" s="47">
        <v>51.88</v>
      </c>
      <c r="E4733" s="47">
        <v>50.75</v>
      </c>
      <c r="F4733" s="47">
        <v>50.88</v>
      </c>
      <c r="G4733" s="48">
        <v>422100</v>
      </c>
      <c r="H4733" s="47">
        <v>32.18</v>
      </c>
      <c r="I4733" s="51">
        <f t="shared" si="533"/>
        <v>0.63246855345911945</v>
      </c>
      <c r="J4733" s="51">
        <f t="shared" ca="1" si="534"/>
        <v>1</v>
      </c>
      <c r="K4733" s="47">
        <f t="shared" si="535"/>
        <v>32.729999999999997</v>
      </c>
      <c r="L4733" s="47">
        <f t="shared" si="536"/>
        <v>32.81</v>
      </c>
      <c r="M4733" s="47">
        <f t="shared" si="537"/>
        <v>32.1</v>
      </c>
      <c r="N4733" s="47">
        <f t="shared" si="538"/>
        <v>32.18</v>
      </c>
      <c r="O4733" s="48">
        <f t="shared" ca="1" si="539"/>
        <v>422100</v>
      </c>
    </row>
    <row r="4734" spans="1:15" x14ac:dyDescent="0.25">
      <c r="A4734">
        <v>4719</v>
      </c>
      <c r="B4734" s="84">
        <v>35107</v>
      </c>
      <c r="C4734" s="47">
        <v>51.38</v>
      </c>
      <c r="D4734" s="47">
        <v>52</v>
      </c>
      <c r="E4734" s="47">
        <v>50.88</v>
      </c>
      <c r="F4734" s="47">
        <v>51.62</v>
      </c>
      <c r="G4734" s="48">
        <v>372700</v>
      </c>
      <c r="H4734" s="47">
        <v>32.65</v>
      </c>
      <c r="I4734" s="51">
        <f t="shared" si="533"/>
        <v>0.63250678031770635</v>
      </c>
      <c r="J4734" s="51">
        <f t="shared" ca="1" si="534"/>
        <v>1</v>
      </c>
      <c r="K4734" s="47">
        <f t="shared" si="535"/>
        <v>32.5</v>
      </c>
      <c r="L4734" s="47">
        <f t="shared" si="536"/>
        <v>32.89</v>
      </c>
      <c r="M4734" s="47">
        <f t="shared" si="537"/>
        <v>32.18</v>
      </c>
      <c r="N4734" s="47">
        <f t="shared" si="538"/>
        <v>32.65</v>
      </c>
      <c r="O4734" s="48">
        <f t="shared" ca="1" si="539"/>
        <v>372700</v>
      </c>
    </row>
    <row r="4735" spans="1:15" x14ac:dyDescent="0.25">
      <c r="A4735">
        <v>4720</v>
      </c>
      <c r="B4735" s="84">
        <v>35104</v>
      </c>
      <c r="C4735" s="47">
        <v>51.38</v>
      </c>
      <c r="D4735" s="47">
        <v>51.38</v>
      </c>
      <c r="E4735" s="47">
        <v>50.88</v>
      </c>
      <c r="F4735" s="47">
        <v>51.12</v>
      </c>
      <c r="G4735" s="48">
        <v>412600</v>
      </c>
      <c r="H4735" s="47">
        <v>32.340000000000003</v>
      </c>
      <c r="I4735" s="51">
        <f t="shared" si="533"/>
        <v>0.63262910798122074</v>
      </c>
      <c r="J4735" s="51">
        <f t="shared" ca="1" si="534"/>
        <v>1</v>
      </c>
      <c r="K4735" s="47">
        <f t="shared" si="535"/>
        <v>32.5</v>
      </c>
      <c r="L4735" s="47">
        <f t="shared" si="536"/>
        <v>32.5</v>
      </c>
      <c r="M4735" s="47">
        <f t="shared" si="537"/>
        <v>32.19</v>
      </c>
      <c r="N4735" s="47">
        <f t="shared" si="538"/>
        <v>32.340000000000003</v>
      </c>
      <c r="O4735" s="48">
        <f t="shared" ca="1" si="539"/>
        <v>412600</v>
      </c>
    </row>
    <row r="4736" spans="1:15" x14ac:dyDescent="0.25">
      <c r="A4736">
        <v>4721</v>
      </c>
      <c r="B4736" s="84">
        <v>35103</v>
      </c>
      <c r="C4736" s="47">
        <v>50.75</v>
      </c>
      <c r="D4736" s="47">
        <v>52</v>
      </c>
      <c r="E4736" s="47">
        <v>50.75</v>
      </c>
      <c r="F4736" s="47">
        <v>51.5</v>
      </c>
      <c r="G4736" s="48">
        <v>556000</v>
      </c>
      <c r="H4736" s="47">
        <v>32.58</v>
      </c>
      <c r="I4736" s="51">
        <f t="shared" si="533"/>
        <v>0.63262135922330098</v>
      </c>
      <c r="J4736" s="51">
        <f t="shared" ca="1" si="534"/>
        <v>1</v>
      </c>
      <c r="K4736" s="47">
        <f t="shared" si="535"/>
        <v>32.11</v>
      </c>
      <c r="L4736" s="47">
        <f t="shared" si="536"/>
        <v>32.9</v>
      </c>
      <c r="M4736" s="47">
        <f t="shared" si="537"/>
        <v>32.11</v>
      </c>
      <c r="N4736" s="47">
        <f t="shared" si="538"/>
        <v>32.58</v>
      </c>
      <c r="O4736" s="48">
        <f t="shared" ca="1" si="539"/>
        <v>556000</v>
      </c>
    </row>
    <row r="4737" spans="1:15" x14ac:dyDescent="0.25">
      <c r="A4737">
        <v>4722</v>
      </c>
      <c r="B4737" s="84">
        <v>35102</v>
      </c>
      <c r="C4737" s="47">
        <v>50</v>
      </c>
      <c r="D4737" s="47">
        <v>50.88</v>
      </c>
      <c r="E4737" s="47">
        <v>49.5</v>
      </c>
      <c r="F4737" s="47">
        <v>50.88</v>
      </c>
      <c r="G4737" s="48">
        <v>534200</v>
      </c>
      <c r="H4737" s="47">
        <v>32.18</v>
      </c>
      <c r="I4737" s="51">
        <f t="shared" si="533"/>
        <v>0.63246855345911945</v>
      </c>
      <c r="J4737" s="51">
        <f t="shared" ca="1" si="534"/>
        <v>1</v>
      </c>
      <c r="K4737" s="47">
        <f t="shared" si="535"/>
        <v>31.62</v>
      </c>
      <c r="L4737" s="47">
        <f t="shared" si="536"/>
        <v>32.18</v>
      </c>
      <c r="M4737" s="47">
        <f t="shared" si="537"/>
        <v>31.31</v>
      </c>
      <c r="N4737" s="47">
        <f t="shared" si="538"/>
        <v>32.18</v>
      </c>
      <c r="O4737" s="48">
        <f t="shared" ca="1" si="539"/>
        <v>534200</v>
      </c>
    </row>
    <row r="4738" spans="1:15" x14ac:dyDescent="0.25">
      <c r="A4738">
        <v>4723</v>
      </c>
      <c r="B4738" s="84">
        <v>35101</v>
      </c>
      <c r="C4738" s="47">
        <v>49.38</v>
      </c>
      <c r="D4738" s="47">
        <v>50</v>
      </c>
      <c r="E4738" s="47">
        <v>49</v>
      </c>
      <c r="F4738" s="47">
        <v>49.88</v>
      </c>
      <c r="G4738" s="48">
        <v>496300</v>
      </c>
      <c r="H4738" s="47">
        <v>31.55</v>
      </c>
      <c r="I4738" s="51">
        <f t="shared" si="533"/>
        <v>0.63251804330392947</v>
      </c>
      <c r="J4738" s="51">
        <f t="shared" ca="1" si="534"/>
        <v>1</v>
      </c>
      <c r="K4738" s="47">
        <f t="shared" si="535"/>
        <v>31.23</v>
      </c>
      <c r="L4738" s="47">
        <f t="shared" si="536"/>
        <v>31.63</v>
      </c>
      <c r="M4738" s="47">
        <f t="shared" si="537"/>
        <v>30.99</v>
      </c>
      <c r="N4738" s="47">
        <f t="shared" si="538"/>
        <v>31.55</v>
      </c>
      <c r="O4738" s="48">
        <f t="shared" ca="1" si="539"/>
        <v>496300</v>
      </c>
    </row>
    <row r="4739" spans="1:15" x14ac:dyDescent="0.25">
      <c r="A4739">
        <v>4724</v>
      </c>
      <c r="B4739" s="84">
        <v>35100</v>
      </c>
      <c r="C4739" s="47">
        <v>48.75</v>
      </c>
      <c r="D4739" s="47">
        <v>50</v>
      </c>
      <c r="E4739" s="47">
        <v>48.75</v>
      </c>
      <c r="F4739" s="47">
        <v>49.38</v>
      </c>
      <c r="G4739" s="48">
        <v>413600</v>
      </c>
      <c r="H4739" s="47">
        <v>31.23</v>
      </c>
      <c r="I4739" s="51">
        <f t="shared" si="533"/>
        <v>0.63244228432563787</v>
      </c>
      <c r="J4739" s="51">
        <f t="shared" ca="1" si="534"/>
        <v>1</v>
      </c>
      <c r="K4739" s="47">
        <f t="shared" si="535"/>
        <v>30.83</v>
      </c>
      <c r="L4739" s="47">
        <f t="shared" si="536"/>
        <v>31.62</v>
      </c>
      <c r="M4739" s="47">
        <f t="shared" si="537"/>
        <v>30.83</v>
      </c>
      <c r="N4739" s="47">
        <f t="shared" si="538"/>
        <v>31.23</v>
      </c>
      <c r="O4739" s="48">
        <f t="shared" ca="1" si="539"/>
        <v>413600</v>
      </c>
    </row>
    <row r="4740" spans="1:15" x14ac:dyDescent="0.25">
      <c r="A4740">
        <v>4725</v>
      </c>
      <c r="B4740" s="84">
        <v>35097</v>
      </c>
      <c r="C4740" s="47">
        <v>48.5</v>
      </c>
      <c r="D4740" s="47">
        <v>49.38</v>
      </c>
      <c r="E4740" s="47">
        <v>48.25</v>
      </c>
      <c r="F4740" s="47">
        <v>48.88</v>
      </c>
      <c r="G4740" s="48">
        <v>589000</v>
      </c>
      <c r="H4740" s="47">
        <v>30.91</v>
      </c>
      <c r="I4740" s="51">
        <f t="shared" si="533"/>
        <v>0.63236497545008186</v>
      </c>
      <c r="J4740" s="51">
        <f t="shared" ca="1" si="534"/>
        <v>1</v>
      </c>
      <c r="K4740" s="47">
        <f t="shared" si="535"/>
        <v>30.67</v>
      </c>
      <c r="L4740" s="47">
        <f t="shared" si="536"/>
        <v>31.23</v>
      </c>
      <c r="M4740" s="47">
        <f t="shared" si="537"/>
        <v>30.51</v>
      </c>
      <c r="N4740" s="47">
        <f t="shared" si="538"/>
        <v>30.91</v>
      </c>
      <c r="O4740" s="48">
        <f t="shared" ca="1" si="539"/>
        <v>589000</v>
      </c>
    </row>
    <row r="4741" spans="1:15" x14ac:dyDescent="0.25">
      <c r="A4741">
        <v>4726</v>
      </c>
      <c r="B4741" s="84">
        <v>35096</v>
      </c>
      <c r="C4741" s="47">
        <v>49.75</v>
      </c>
      <c r="D4741" s="47">
        <v>49.75</v>
      </c>
      <c r="E4741" s="47">
        <v>48.38</v>
      </c>
      <c r="F4741" s="47">
        <v>48.5</v>
      </c>
      <c r="G4741" s="48">
        <v>477700</v>
      </c>
      <c r="H4741" s="47">
        <v>30.68</v>
      </c>
      <c r="I4741" s="51">
        <f t="shared" si="533"/>
        <v>0.63257731958762886</v>
      </c>
      <c r="J4741" s="51">
        <f t="shared" ca="1" si="534"/>
        <v>1</v>
      </c>
      <c r="K4741" s="47">
        <f t="shared" si="535"/>
        <v>31.47</v>
      </c>
      <c r="L4741" s="47">
        <f t="shared" si="536"/>
        <v>31.47</v>
      </c>
      <c r="M4741" s="47">
        <f t="shared" si="537"/>
        <v>30.6</v>
      </c>
      <c r="N4741" s="47">
        <f t="shared" si="538"/>
        <v>30.68</v>
      </c>
      <c r="O4741" s="48">
        <f t="shared" ca="1" si="539"/>
        <v>477700</v>
      </c>
    </row>
    <row r="4742" spans="1:15" x14ac:dyDescent="0.25">
      <c r="A4742">
        <v>4727</v>
      </c>
      <c r="B4742" s="84">
        <v>35095</v>
      </c>
      <c r="C4742" s="47">
        <v>48.88</v>
      </c>
      <c r="D4742" s="47">
        <v>49.12</v>
      </c>
      <c r="E4742" s="47">
        <v>48.38</v>
      </c>
      <c r="F4742" s="47">
        <v>49.12</v>
      </c>
      <c r="G4742" s="48">
        <v>356700</v>
      </c>
      <c r="H4742" s="47">
        <v>31.07</v>
      </c>
      <c r="I4742" s="51">
        <f t="shared" si="533"/>
        <v>0.63253257328990231</v>
      </c>
      <c r="J4742" s="51">
        <f t="shared" ca="1" si="534"/>
        <v>1</v>
      </c>
      <c r="K4742" s="47">
        <f t="shared" si="535"/>
        <v>30.92</v>
      </c>
      <c r="L4742" s="47">
        <f t="shared" si="536"/>
        <v>31.07</v>
      </c>
      <c r="M4742" s="47">
        <f t="shared" si="537"/>
        <v>30.6</v>
      </c>
      <c r="N4742" s="47">
        <f t="shared" si="538"/>
        <v>31.07</v>
      </c>
      <c r="O4742" s="48">
        <f t="shared" ca="1" si="539"/>
        <v>356700</v>
      </c>
    </row>
    <row r="4743" spans="1:15" x14ac:dyDescent="0.25">
      <c r="A4743">
        <v>4728</v>
      </c>
      <c r="B4743" s="84">
        <v>35094</v>
      </c>
      <c r="C4743" s="47">
        <v>47.62</v>
      </c>
      <c r="D4743" s="47">
        <v>48.88</v>
      </c>
      <c r="E4743" s="47">
        <v>47.25</v>
      </c>
      <c r="F4743" s="47">
        <v>48.88</v>
      </c>
      <c r="G4743" s="48">
        <v>601100</v>
      </c>
      <c r="H4743" s="47">
        <v>30.91</v>
      </c>
      <c r="I4743" s="51">
        <f t="shared" si="533"/>
        <v>0.63236497545008186</v>
      </c>
      <c r="J4743" s="51">
        <f t="shared" ca="1" si="534"/>
        <v>1</v>
      </c>
      <c r="K4743" s="47">
        <f t="shared" si="535"/>
        <v>30.11</v>
      </c>
      <c r="L4743" s="47">
        <f t="shared" si="536"/>
        <v>30.91</v>
      </c>
      <c r="M4743" s="47">
        <f t="shared" si="537"/>
        <v>29.88</v>
      </c>
      <c r="N4743" s="47">
        <f t="shared" si="538"/>
        <v>30.91</v>
      </c>
      <c r="O4743" s="48">
        <f t="shared" ca="1" si="539"/>
        <v>601100</v>
      </c>
    </row>
    <row r="4744" spans="1:15" x14ac:dyDescent="0.25">
      <c r="A4744">
        <v>4729</v>
      </c>
      <c r="B4744" s="84">
        <v>35093</v>
      </c>
      <c r="C4744" s="47">
        <v>47.38</v>
      </c>
      <c r="D4744" s="47">
        <v>47.88</v>
      </c>
      <c r="E4744" s="47">
        <v>47</v>
      </c>
      <c r="F4744" s="47">
        <v>47.5</v>
      </c>
      <c r="G4744" s="48">
        <v>439400</v>
      </c>
      <c r="H4744" s="47">
        <v>30.05</v>
      </c>
      <c r="I4744" s="51">
        <f t="shared" si="533"/>
        <v>0.63263157894736843</v>
      </c>
      <c r="J4744" s="51">
        <f t="shared" ca="1" si="534"/>
        <v>1</v>
      </c>
      <c r="K4744" s="47">
        <f t="shared" si="535"/>
        <v>29.97</v>
      </c>
      <c r="L4744" s="47">
        <f t="shared" si="536"/>
        <v>30.29</v>
      </c>
      <c r="M4744" s="47">
        <f t="shared" si="537"/>
        <v>29.73</v>
      </c>
      <c r="N4744" s="47">
        <f t="shared" si="538"/>
        <v>30.05</v>
      </c>
      <c r="O4744" s="48">
        <f t="shared" ca="1" si="539"/>
        <v>439400</v>
      </c>
    </row>
    <row r="4745" spans="1:15" x14ac:dyDescent="0.25">
      <c r="A4745">
        <v>4730</v>
      </c>
      <c r="B4745" s="84">
        <v>35090</v>
      </c>
      <c r="C4745" s="47">
        <v>47.88</v>
      </c>
      <c r="D4745" s="47">
        <v>48</v>
      </c>
      <c r="E4745" s="47">
        <v>47.38</v>
      </c>
      <c r="F4745" s="47">
        <v>47.5</v>
      </c>
      <c r="G4745" s="48">
        <v>529400</v>
      </c>
      <c r="H4745" s="47">
        <v>30.05</v>
      </c>
      <c r="I4745" s="51">
        <f t="shared" si="533"/>
        <v>0.63263157894736843</v>
      </c>
      <c r="J4745" s="51">
        <f t="shared" ca="1" si="534"/>
        <v>1</v>
      </c>
      <c r="K4745" s="47">
        <f t="shared" si="535"/>
        <v>30.29</v>
      </c>
      <c r="L4745" s="47">
        <f t="shared" si="536"/>
        <v>30.37</v>
      </c>
      <c r="M4745" s="47">
        <f t="shared" si="537"/>
        <v>29.97</v>
      </c>
      <c r="N4745" s="47">
        <f t="shared" si="538"/>
        <v>30.05</v>
      </c>
      <c r="O4745" s="48">
        <f t="shared" ca="1" si="539"/>
        <v>529400</v>
      </c>
    </row>
    <row r="4746" spans="1:15" x14ac:dyDescent="0.25">
      <c r="A4746">
        <v>4731</v>
      </c>
      <c r="B4746" s="84">
        <v>35089</v>
      </c>
      <c r="C4746" s="47">
        <v>47.5</v>
      </c>
      <c r="D4746" s="47">
        <v>48</v>
      </c>
      <c r="E4746" s="47">
        <v>46.88</v>
      </c>
      <c r="F4746" s="47">
        <v>47.12</v>
      </c>
      <c r="G4746" s="48">
        <v>379800</v>
      </c>
      <c r="H4746" s="47">
        <v>29.81</v>
      </c>
      <c r="I4746" s="51">
        <f t="shared" si="533"/>
        <v>0.63264006791171479</v>
      </c>
      <c r="J4746" s="51">
        <f t="shared" ca="1" si="534"/>
        <v>1</v>
      </c>
      <c r="K4746" s="47">
        <f t="shared" si="535"/>
        <v>30.05</v>
      </c>
      <c r="L4746" s="47">
        <f t="shared" si="536"/>
        <v>30.37</v>
      </c>
      <c r="M4746" s="47">
        <f t="shared" si="537"/>
        <v>29.66</v>
      </c>
      <c r="N4746" s="47">
        <f t="shared" si="538"/>
        <v>29.81</v>
      </c>
      <c r="O4746" s="48">
        <f t="shared" ca="1" si="539"/>
        <v>379800</v>
      </c>
    </row>
    <row r="4747" spans="1:15" x14ac:dyDescent="0.25">
      <c r="A4747">
        <v>4732</v>
      </c>
      <c r="B4747" s="84">
        <v>35088</v>
      </c>
      <c r="C4747" s="47">
        <v>46.75</v>
      </c>
      <c r="D4747" s="47">
        <v>47.88</v>
      </c>
      <c r="E4747" s="47">
        <v>46.75</v>
      </c>
      <c r="F4747" s="47">
        <v>47.62</v>
      </c>
      <c r="G4747" s="48">
        <v>256600</v>
      </c>
      <c r="H4747" s="47">
        <v>30.12</v>
      </c>
      <c r="I4747" s="51">
        <f t="shared" si="533"/>
        <v>0.63250734985300294</v>
      </c>
      <c r="J4747" s="51">
        <f t="shared" ca="1" si="534"/>
        <v>1</v>
      </c>
      <c r="K4747" s="47">
        <f t="shared" si="535"/>
        <v>29.57</v>
      </c>
      <c r="L4747" s="47">
        <f t="shared" si="536"/>
        <v>30.28</v>
      </c>
      <c r="M4747" s="47">
        <f t="shared" si="537"/>
        <v>29.57</v>
      </c>
      <c r="N4747" s="47">
        <f t="shared" si="538"/>
        <v>30.12</v>
      </c>
      <c r="O4747" s="48">
        <f t="shared" ca="1" si="539"/>
        <v>256600</v>
      </c>
    </row>
    <row r="4748" spans="1:15" x14ac:dyDescent="0.25">
      <c r="A4748">
        <v>4733</v>
      </c>
      <c r="B4748" s="84">
        <v>35087</v>
      </c>
      <c r="C4748" s="47">
        <v>46.38</v>
      </c>
      <c r="D4748" s="47">
        <v>46.88</v>
      </c>
      <c r="E4748" s="47">
        <v>46</v>
      </c>
      <c r="F4748" s="47">
        <v>46.75</v>
      </c>
      <c r="G4748" s="48">
        <v>465800</v>
      </c>
      <c r="H4748" s="47">
        <v>29.57</v>
      </c>
      <c r="I4748" s="51">
        <f t="shared" si="533"/>
        <v>0.63251336898395727</v>
      </c>
      <c r="J4748" s="51">
        <f t="shared" ca="1" si="534"/>
        <v>1</v>
      </c>
      <c r="K4748" s="47">
        <f t="shared" si="535"/>
        <v>29.34</v>
      </c>
      <c r="L4748" s="47">
        <f t="shared" si="536"/>
        <v>29.65</v>
      </c>
      <c r="M4748" s="47">
        <f t="shared" si="537"/>
        <v>29.1</v>
      </c>
      <c r="N4748" s="47">
        <f t="shared" si="538"/>
        <v>29.57</v>
      </c>
      <c r="O4748" s="48">
        <f t="shared" ca="1" si="539"/>
        <v>465800</v>
      </c>
    </row>
    <row r="4749" spans="1:15" x14ac:dyDescent="0.25">
      <c r="A4749">
        <v>4734</v>
      </c>
      <c r="B4749" s="84">
        <v>35086</v>
      </c>
      <c r="C4749" s="47">
        <v>47.25</v>
      </c>
      <c r="D4749" s="47">
        <v>47.25</v>
      </c>
      <c r="E4749" s="47">
        <v>46</v>
      </c>
      <c r="F4749" s="47">
        <v>46.25</v>
      </c>
      <c r="G4749" s="48">
        <v>645400</v>
      </c>
      <c r="H4749" s="47">
        <v>29.25</v>
      </c>
      <c r="I4749" s="51">
        <f t="shared" si="533"/>
        <v>0.63243243243243241</v>
      </c>
      <c r="J4749" s="51">
        <f t="shared" ca="1" si="534"/>
        <v>1</v>
      </c>
      <c r="K4749" s="47">
        <f t="shared" si="535"/>
        <v>29.88</v>
      </c>
      <c r="L4749" s="47">
        <f t="shared" si="536"/>
        <v>29.88</v>
      </c>
      <c r="M4749" s="47">
        <f t="shared" si="537"/>
        <v>29.09</v>
      </c>
      <c r="N4749" s="47">
        <f t="shared" si="538"/>
        <v>29.25</v>
      </c>
      <c r="O4749" s="48">
        <f t="shared" ca="1" si="539"/>
        <v>645400</v>
      </c>
    </row>
    <row r="4750" spans="1:15" x14ac:dyDescent="0.25">
      <c r="A4750">
        <v>4735</v>
      </c>
      <c r="B4750" s="84">
        <v>35083</v>
      </c>
      <c r="C4750" s="47">
        <v>45.12</v>
      </c>
      <c r="D4750" s="47">
        <v>46.88</v>
      </c>
      <c r="E4750" s="47">
        <v>45.12</v>
      </c>
      <c r="F4750" s="47">
        <v>46.5</v>
      </c>
      <c r="G4750" s="48">
        <v>572800</v>
      </c>
      <c r="H4750" s="47">
        <v>29.41</v>
      </c>
      <c r="I4750" s="51">
        <f t="shared" si="533"/>
        <v>0.63247311827956987</v>
      </c>
      <c r="J4750" s="51">
        <f t="shared" ca="1" si="534"/>
        <v>1</v>
      </c>
      <c r="K4750" s="47">
        <f t="shared" si="535"/>
        <v>28.54</v>
      </c>
      <c r="L4750" s="47">
        <f t="shared" si="536"/>
        <v>29.65</v>
      </c>
      <c r="M4750" s="47">
        <f t="shared" si="537"/>
        <v>28.54</v>
      </c>
      <c r="N4750" s="47">
        <f t="shared" si="538"/>
        <v>29.41</v>
      </c>
      <c r="O4750" s="48">
        <f t="shared" ca="1" si="539"/>
        <v>572800</v>
      </c>
    </row>
    <row r="4751" spans="1:15" x14ac:dyDescent="0.25">
      <c r="A4751">
        <v>4736</v>
      </c>
      <c r="B4751" s="84">
        <v>35082</v>
      </c>
      <c r="C4751" s="47">
        <v>46</v>
      </c>
      <c r="D4751" s="47">
        <v>46.12</v>
      </c>
      <c r="E4751" s="47">
        <v>45</v>
      </c>
      <c r="F4751" s="47">
        <v>45.38</v>
      </c>
      <c r="G4751" s="48">
        <v>331400</v>
      </c>
      <c r="H4751" s="47">
        <v>28.7</v>
      </c>
      <c r="I4751" s="51">
        <f t="shared" si="533"/>
        <v>0.63243719700308498</v>
      </c>
      <c r="J4751" s="51">
        <f t="shared" ca="1" si="534"/>
        <v>1</v>
      </c>
      <c r="K4751" s="47">
        <f t="shared" si="535"/>
        <v>29.09</v>
      </c>
      <c r="L4751" s="47">
        <f t="shared" si="536"/>
        <v>29.17</v>
      </c>
      <c r="M4751" s="47">
        <f t="shared" si="537"/>
        <v>28.46</v>
      </c>
      <c r="N4751" s="47">
        <f t="shared" si="538"/>
        <v>28.7</v>
      </c>
      <c r="O4751" s="48">
        <f t="shared" ca="1" si="539"/>
        <v>331400</v>
      </c>
    </row>
    <row r="4752" spans="1:15" x14ac:dyDescent="0.25">
      <c r="A4752">
        <v>4737</v>
      </c>
      <c r="B4752" s="84">
        <v>35081</v>
      </c>
      <c r="C4752" s="47">
        <v>46.5</v>
      </c>
      <c r="D4752" s="47">
        <v>47.25</v>
      </c>
      <c r="E4752" s="47">
        <v>46</v>
      </c>
      <c r="F4752" s="47">
        <v>46</v>
      </c>
      <c r="G4752" s="48">
        <v>405400</v>
      </c>
      <c r="H4752" s="47">
        <v>29.1</v>
      </c>
      <c r="I4752" s="51">
        <f t="shared" si="533"/>
        <v>0.63260869565217392</v>
      </c>
      <c r="J4752" s="51">
        <f t="shared" ca="1" si="534"/>
        <v>1</v>
      </c>
      <c r="K4752" s="47">
        <f t="shared" si="535"/>
        <v>29.42</v>
      </c>
      <c r="L4752" s="47">
        <f t="shared" si="536"/>
        <v>29.89</v>
      </c>
      <c r="M4752" s="47">
        <f t="shared" si="537"/>
        <v>29.1</v>
      </c>
      <c r="N4752" s="47">
        <f t="shared" si="538"/>
        <v>29.1</v>
      </c>
      <c r="O4752" s="48">
        <f t="shared" ca="1" si="539"/>
        <v>405400</v>
      </c>
    </row>
    <row r="4753" spans="1:15" x14ac:dyDescent="0.25">
      <c r="A4753">
        <v>4738</v>
      </c>
      <c r="B4753" s="84">
        <v>35080</v>
      </c>
      <c r="C4753" s="47">
        <v>46.5</v>
      </c>
      <c r="D4753" s="47">
        <v>46.88</v>
      </c>
      <c r="E4753" s="47">
        <v>46</v>
      </c>
      <c r="F4753" s="47">
        <v>46.88</v>
      </c>
      <c r="G4753" s="48">
        <v>238600</v>
      </c>
      <c r="H4753" s="47">
        <v>29.65</v>
      </c>
      <c r="I4753" s="51">
        <f t="shared" ref="I4753:I4816" si="540">H4753/F4753</f>
        <v>0.63246587030716717</v>
      </c>
      <c r="J4753" s="51">
        <f t="shared" ref="J4753:J4816" ca="1" si="541">INDEX(OFFSET($T$15,0,0,$S$13+1,1),MATCH(B4753,OFFSET($Q$15,0,0,$S$13+1,1),-1))</f>
        <v>1</v>
      </c>
      <c r="K4753" s="47">
        <f t="shared" ref="K4753:K4816" si="542">ROUND($I4753*C4753,2)</f>
        <v>29.41</v>
      </c>
      <c r="L4753" s="47">
        <f t="shared" ref="L4753:L4816" si="543">ROUND($I4753*D4753,2)</f>
        <v>29.65</v>
      </c>
      <c r="M4753" s="47">
        <f t="shared" ref="M4753:M4816" si="544">ROUND($I4753*E4753,2)</f>
        <v>29.09</v>
      </c>
      <c r="N4753" s="47">
        <f t="shared" ref="N4753:N4816" si="545">ROUND($I4753*F4753,2)</f>
        <v>29.65</v>
      </c>
      <c r="O4753" s="48">
        <f t="shared" ref="O4753:O4816" ca="1" si="546">G4753*J4753</f>
        <v>238600</v>
      </c>
    </row>
    <row r="4754" spans="1:15" x14ac:dyDescent="0.25">
      <c r="A4754">
        <v>4739</v>
      </c>
      <c r="B4754" s="84">
        <v>35079</v>
      </c>
      <c r="C4754" s="47">
        <v>46.38</v>
      </c>
      <c r="D4754" s="47">
        <v>46.5</v>
      </c>
      <c r="E4754" s="47">
        <v>45.62</v>
      </c>
      <c r="F4754" s="47">
        <v>46.5</v>
      </c>
      <c r="G4754" s="48">
        <v>335000</v>
      </c>
      <c r="H4754" s="47">
        <v>29.41</v>
      </c>
      <c r="I4754" s="51">
        <f t="shared" si="540"/>
        <v>0.63247311827956987</v>
      </c>
      <c r="J4754" s="51">
        <f t="shared" ca="1" si="541"/>
        <v>1</v>
      </c>
      <c r="K4754" s="47">
        <f t="shared" si="542"/>
        <v>29.33</v>
      </c>
      <c r="L4754" s="47">
        <f t="shared" si="543"/>
        <v>29.41</v>
      </c>
      <c r="M4754" s="47">
        <f t="shared" si="544"/>
        <v>28.85</v>
      </c>
      <c r="N4754" s="47">
        <f t="shared" si="545"/>
        <v>29.41</v>
      </c>
      <c r="O4754" s="48">
        <f t="shared" ca="1" si="546"/>
        <v>335000</v>
      </c>
    </row>
    <row r="4755" spans="1:15" x14ac:dyDescent="0.25">
      <c r="A4755">
        <v>4740</v>
      </c>
      <c r="B4755" s="84">
        <v>35076</v>
      </c>
      <c r="C4755" s="47">
        <v>46.88</v>
      </c>
      <c r="D4755" s="47">
        <v>46.88</v>
      </c>
      <c r="E4755" s="47">
        <v>45.62</v>
      </c>
      <c r="F4755" s="47">
        <v>46.5</v>
      </c>
      <c r="G4755" s="48">
        <v>381400</v>
      </c>
      <c r="H4755" s="47">
        <v>29.41</v>
      </c>
      <c r="I4755" s="51">
        <f t="shared" si="540"/>
        <v>0.63247311827956987</v>
      </c>
      <c r="J4755" s="51">
        <f t="shared" ca="1" si="541"/>
        <v>1</v>
      </c>
      <c r="K4755" s="47">
        <f t="shared" si="542"/>
        <v>29.65</v>
      </c>
      <c r="L4755" s="47">
        <f t="shared" si="543"/>
        <v>29.65</v>
      </c>
      <c r="M4755" s="47">
        <f t="shared" si="544"/>
        <v>28.85</v>
      </c>
      <c r="N4755" s="47">
        <f t="shared" si="545"/>
        <v>29.41</v>
      </c>
      <c r="O4755" s="48">
        <f t="shared" ca="1" si="546"/>
        <v>381400</v>
      </c>
    </row>
    <row r="4756" spans="1:15" x14ac:dyDescent="0.25">
      <c r="A4756">
        <v>4741</v>
      </c>
      <c r="B4756" s="84">
        <v>35075</v>
      </c>
      <c r="C4756" s="47">
        <v>46.75</v>
      </c>
      <c r="D4756" s="47">
        <v>46.88</v>
      </c>
      <c r="E4756" s="47">
        <v>46</v>
      </c>
      <c r="F4756" s="47">
        <v>46.75</v>
      </c>
      <c r="G4756" s="48">
        <v>226600</v>
      </c>
      <c r="H4756" s="47">
        <v>29.57</v>
      </c>
      <c r="I4756" s="51">
        <f t="shared" si="540"/>
        <v>0.63251336898395727</v>
      </c>
      <c r="J4756" s="51">
        <f t="shared" ca="1" si="541"/>
        <v>1</v>
      </c>
      <c r="K4756" s="47">
        <f t="shared" si="542"/>
        <v>29.57</v>
      </c>
      <c r="L4756" s="47">
        <f t="shared" si="543"/>
        <v>29.65</v>
      </c>
      <c r="M4756" s="47">
        <f t="shared" si="544"/>
        <v>29.1</v>
      </c>
      <c r="N4756" s="47">
        <f t="shared" si="545"/>
        <v>29.57</v>
      </c>
      <c r="O4756" s="48">
        <f t="shared" ca="1" si="546"/>
        <v>226600</v>
      </c>
    </row>
    <row r="4757" spans="1:15" x14ac:dyDescent="0.25">
      <c r="A4757">
        <v>4742</v>
      </c>
      <c r="B4757" s="84">
        <v>35074</v>
      </c>
      <c r="C4757" s="47">
        <v>46.62</v>
      </c>
      <c r="D4757" s="47">
        <v>47</v>
      </c>
      <c r="E4757" s="47">
        <v>46.12</v>
      </c>
      <c r="F4757" s="47">
        <v>46.5</v>
      </c>
      <c r="G4757" s="48">
        <v>319100</v>
      </c>
      <c r="H4757" s="47">
        <v>29.41</v>
      </c>
      <c r="I4757" s="51">
        <f t="shared" si="540"/>
        <v>0.63247311827956987</v>
      </c>
      <c r="J4757" s="51">
        <f t="shared" ca="1" si="541"/>
        <v>1</v>
      </c>
      <c r="K4757" s="47">
        <f t="shared" si="542"/>
        <v>29.49</v>
      </c>
      <c r="L4757" s="47">
        <f t="shared" si="543"/>
        <v>29.73</v>
      </c>
      <c r="M4757" s="47">
        <f t="shared" si="544"/>
        <v>29.17</v>
      </c>
      <c r="N4757" s="47">
        <f t="shared" si="545"/>
        <v>29.41</v>
      </c>
      <c r="O4757" s="48">
        <f t="shared" ca="1" si="546"/>
        <v>319100</v>
      </c>
    </row>
    <row r="4758" spans="1:15" x14ac:dyDescent="0.25">
      <c r="A4758">
        <v>4743</v>
      </c>
      <c r="B4758" s="84">
        <v>35073</v>
      </c>
      <c r="C4758" s="47">
        <v>47.88</v>
      </c>
      <c r="D4758" s="47">
        <v>48.25</v>
      </c>
      <c r="E4758" s="47">
        <v>46.5</v>
      </c>
      <c r="F4758" s="47">
        <v>47</v>
      </c>
      <c r="G4758" s="48">
        <v>369000</v>
      </c>
      <c r="H4758" s="47">
        <v>29.73</v>
      </c>
      <c r="I4758" s="51">
        <f t="shared" si="540"/>
        <v>0.63255319148936173</v>
      </c>
      <c r="J4758" s="51">
        <f t="shared" ca="1" si="541"/>
        <v>1</v>
      </c>
      <c r="K4758" s="47">
        <f t="shared" si="542"/>
        <v>30.29</v>
      </c>
      <c r="L4758" s="47">
        <f t="shared" si="543"/>
        <v>30.52</v>
      </c>
      <c r="M4758" s="47">
        <f t="shared" si="544"/>
        <v>29.41</v>
      </c>
      <c r="N4758" s="47">
        <f t="shared" si="545"/>
        <v>29.73</v>
      </c>
      <c r="O4758" s="48">
        <f t="shared" ca="1" si="546"/>
        <v>369000</v>
      </c>
    </row>
    <row r="4759" spans="1:15" x14ac:dyDescent="0.25">
      <c r="A4759">
        <v>4744</v>
      </c>
      <c r="B4759" s="84">
        <v>35072</v>
      </c>
      <c r="C4759" s="47">
        <v>46</v>
      </c>
      <c r="D4759" s="47">
        <v>47.38</v>
      </c>
      <c r="E4759" s="47">
        <v>46</v>
      </c>
      <c r="F4759" s="47">
        <v>47.38</v>
      </c>
      <c r="G4759" s="48">
        <v>97900</v>
      </c>
      <c r="H4759" s="47">
        <v>29.97</v>
      </c>
      <c r="I4759" s="51">
        <f t="shared" si="540"/>
        <v>0.63254537779653852</v>
      </c>
      <c r="J4759" s="51">
        <f t="shared" ca="1" si="541"/>
        <v>1</v>
      </c>
      <c r="K4759" s="47">
        <f t="shared" si="542"/>
        <v>29.1</v>
      </c>
      <c r="L4759" s="47">
        <f t="shared" si="543"/>
        <v>29.97</v>
      </c>
      <c r="M4759" s="47">
        <f t="shared" si="544"/>
        <v>29.1</v>
      </c>
      <c r="N4759" s="47">
        <f t="shared" si="545"/>
        <v>29.97</v>
      </c>
      <c r="O4759" s="48">
        <f t="shared" ca="1" si="546"/>
        <v>97900</v>
      </c>
    </row>
    <row r="4760" spans="1:15" x14ac:dyDescent="0.25">
      <c r="A4760">
        <v>4745</v>
      </c>
      <c r="B4760" s="84">
        <v>35069</v>
      </c>
      <c r="C4760" s="47">
        <v>46.25</v>
      </c>
      <c r="D4760" s="47">
        <v>46.38</v>
      </c>
      <c r="E4760" s="47">
        <v>45.75</v>
      </c>
      <c r="F4760" s="47">
        <v>46</v>
      </c>
      <c r="G4760" s="48">
        <v>368600</v>
      </c>
      <c r="H4760" s="47">
        <v>29.1</v>
      </c>
      <c r="I4760" s="51">
        <f t="shared" si="540"/>
        <v>0.63260869565217392</v>
      </c>
      <c r="J4760" s="51">
        <f t="shared" ca="1" si="541"/>
        <v>1</v>
      </c>
      <c r="K4760" s="47">
        <f t="shared" si="542"/>
        <v>29.26</v>
      </c>
      <c r="L4760" s="47">
        <f t="shared" si="543"/>
        <v>29.34</v>
      </c>
      <c r="M4760" s="47">
        <f t="shared" si="544"/>
        <v>28.94</v>
      </c>
      <c r="N4760" s="47">
        <f t="shared" si="545"/>
        <v>29.1</v>
      </c>
      <c r="O4760" s="48">
        <f t="shared" ca="1" si="546"/>
        <v>368600</v>
      </c>
    </row>
    <row r="4761" spans="1:15" x14ac:dyDescent="0.25">
      <c r="A4761">
        <v>4746</v>
      </c>
      <c r="B4761" s="84">
        <v>35068</v>
      </c>
      <c r="C4761" s="47">
        <v>46.5</v>
      </c>
      <c r="D4761" s="47">
        <v>47.38</v>
      </c>
      <c r="E4761" s="47">
        <v>46</v>
      </c>
      <c r="F4761" s="47">
        <v>46.25</v>
      </c>
      <c r="G4761" s="48">
        <v>392500</v>
      </c>
      <c r="H4761" s="47">
        <v>29.25</v>
      </c>
      <c r="I4761" s="51">
        <f t="shared" si="540"/>
        <v>0.63243243243243241</v>
      </c>
      <c r="J4761" s="51">
        <f t="shared" ca="1" si="541"/>
        <v>1</v>
      </c>
      <c r="K4761" s="47">
        <f t="shared" si="542"/>
        <v>29.41</v>
      </c>
      <c r="L4761" s="47">
        <f t="shared" si="543"/>
        <v>29.96</v>
      </c>
      <c r="M4761" s="47">
        <f t="shared" si="544"/>
        <v>29.09</v>
      </c>
      <c r="N4761" s="47">
        <f t="shared" si="545"/>
        <v>29.25</v>
      </c>
      <c r="O4761" s="48">
        <f t="shared" ca="1" si="546"/>
        <v>392500</v>
      </c>
    </row>
    <row r="4762" spans="1:15" x14ac:dyDescent="0.25">
      <c r="A4762">
        <v>4747</v>
      </c>
      <c r="B4762" s="84">
        <v>35067</v>
      </c>
      <c r="C4762" s="47">
        <v>47.12</v>
      </c>
      <c r="D4762" s="47">
        <v>47.88</v>
      </c>
      <c r="E4762" s="47">
        <v>46.75</v>
      </c>
      <c r="F4762" s="47">
        <v>46.75</v>
      </c>
      <c r="G4762" s="48">
        <v>416300</v>
      </c>
      <c r="H4762" s="47">
        <v>29.45</v>
      </c>
      <c r="I4762" s="51">
        <f t="shared" si="540"/>
        <v>0.62994652406417107</v>
      </c>
      <c r="J4762" s="51">
        <f t="shared" ca="1" si="541"/>
        <v>1</v>
      </c>
      <c r="K4762" s="47">
        <f t="shared" si="542"/>
        <v>29.68</v>
      </c>
      <c r="L4762" s="47">
        <f t="shared" si="543"/>
        <v>30.16</v>
      </c>
      <c r="M4762" s="47">
        <f t="shared" si="544"/>
        <v>29.45</v>
      </c>
      <c r="N4762" s="47">
        <f t="shared" si="545"/>
        <v>29.45</v>
      </c>
      <c r="O4762" s="48">
        <f t="shared" ca="1" si="546"/>
        <v>416300</v>
      </c>
    </row>
    <row r="4763" spans="1:15" x14ac:dyDescent="0.25">
      <c r="A4763">
        <v>4748</v>
      </c>
      <c r="B4763" s="84">
        <v>35066</v>
      </c>
      <c r="C4763" s="47">
        <v>46.88</v>
      </c>
      <c r="D4763" s="47">
        <v>47.5</v>
      </c>
      <c r="E4763" s="47">
        <v>46.25</v>
      </c>
      <c r="F4763" s="47">
        <v>47.38</v>
      </c>
      <c r="G4763" s="48">
        <v>356000</v>
      </c>
      <c r="H4763" s="47">
        <v>29.85</v>
      </c>
      <c r="I4763" s="51">
        <f t="shared" si="540"/>
        <v>0.63001266357112706</v>
      </c>
      <c r="J4763" s="51">
        <f t="shared" ca="1" si="541"/>
        <v>1</v>
      </c>
      <c r="K4763" s="47">
        <f t="shared" si="542"/>
        <v>29.53</v>
      </c>
      <c r="L4763" s="47">
        <f t="shared" si="543"/>
        <v>29.93</v>
      </c>
      <c r="M4763" s="47">
        <f t="shared" si="544"/>
        <v>29.14</v>
      </c>
      <c r="N4763" s="47">
        <f t="shared" si="545"/>
        <v>29.85</v>
      </c>
      <c r="O4763" s="48">
        <f t="shared" ca="1" si="546"/>
        <v>356000</v>
      </c>
    </row>
    <row r="4764" spans="1:15" x14ac:dyDescent="0.25">
      <c r="A4764">
        <v>4749</v>
      </c>
      <c r="B4764" s="84">
        <v>35062</v>
      </c>
      <c r="C4764" s="47">
        <v>46.5</v>
      </c>
      <c r="D4764" s="47">
        <v>47.25</v>
      </c>
      <c r="E4764" s="47">
        <v>46.25</v>
      </c>
      <c r="F4764" s="47">
        <v>47.25</v>
      </c>
      <c r="G4764" s="48">
        <v>270200</v>
      </c>
      <c r="H4764" s="47">
        <v>29.77</v>
      </c>
      <c r="I4764" s="51">
        <f t="shared" si="540"/>
        <v>0.63005291005291009</v>
      </c>
      <c r="J4764" s="51">
        <f t="shared" ca="1" si="541"/>
        <v>1</v>
      </c>
      <c r="K4764" s="47">
        <f t="shared" si="542"/>
        <v>29.3</v>
      </c>
      <c r="L4764" s="47">
        <f t="shared" si="543"/>
        <v>29.77</v>
      </c>
      <c r="M4764" s="47">
        <f t="shared" si="544"/>
        <v>29.14</v>
      </c>
      <c r="N4764" s="47">
        <f t="shared" si="545"/>
        <v>29.77</v>
      </c>
      <c r="O4764" s="48">
        <f t="shared" ca="1" si="546"/>
        <v>270200</v>
      </c>
    </row>
    <row r="4765" spans="1:15" x14ac:dyDescent="0.25">
      <c r="A4765">
        <v>4750</v>
      </c>
      <c r="B4765" s="84">
        <v>35061</v>
      </c>
      <c r="C4765" s="47">
        <v>46</v>
      </c>
      <c r="D4765" s="47">
        <v>46.88</v>
      </c>
      <c r="E4765" s="47">
        <v>45.88</v>
      </c>
      <c r="F4765" s="47">
        <v>46.62</v>
      </c>
      <c r="G4765" s="48">
        <v>258200</v>
      </c>
      <c r="H4765" s="47">
        <v>29.37</v>
      </c>
      <c r="I4765" s="51">
        <f t="shared" si="540"/>
        <v>0.62998712998713002</v>
      </c>
      <c r="J4765" s="51">
        <f t="shared" ca="1" si="541"/>
        <v>1</v>
      </c>
      <c r="K4765" s="47">
        <f t="shared" si="542"/>
        <v>28.98</v>
      </c>
      <c r="L4765" s="47">
        <f t="shared" si="543"/>
        <v>29.53</v>
      </c>
      <c r="M4765" s="47">
        <f t="shared" si="544"/>
        <v>28.9</v>
      </c>
      <c r="N4765" s="47">
        <f t="shared" si="545"/>
        <v>29.37</v>
      </c>
      <c r="O4765" s="48">
        <f t="shared" ca="1" si="546"/>
        <v>258200</v>
      </c>
    </row>
    <row r="4766" spans="1:15" x14ac:dyDescent="0.25">
      <c r="A4766">
        <v>4751</v>
      </c>
      <c r="B4766" s="84">
        <v>35060</v>
      </c>
      <c r="C4766" s="47">
        <v>45.75</v>
      </c>
      <c r="D4766" s="47">
        <v>46.12</v>
      </c>
      <c r="E4766" s="47">
        <v>45.5</v>
      </c>
      <c r="F4766" s="47">
        <v>46</v>
      </c>
      <c r="G4766" s="48">
        <v>206700</v>
      </c>
      <c r="H4766" s="47">
        <v>28.98</v>
      </c>
      <c r="I4766" s="51">
        <f t="shared" si="540"/>
        <v>0.63</v>
      </c>
      <c r="J4766" s="51">
        <f t="shared" ca="1" si="541"/>
        <v>1</v>
      </c>
      <c r="K4766" s="47">
        <f t="shared" si="542"/>
        <v>28.82</v>
      </c>
      <c r="L4766" s="47">
        <f t="shared" si="543"/>
        <v>29.06</v>
      </c>
      <c r="M4766" s="47">
        <f t="shared" si="544"/>
        <v>28.67</v>
      </c>
      <c r="N4766" s="47">
        <f t="shared" si="545"/>
        <v>28.98</v>
      </c>
      <c r="O4766" s="48">
        <f t="shared" ca="1" si="546"/>
        <v>206700</v>
      </c>
    </row>
    <row r="4767" spans="1:15" x14ac:dyDescent="0.25">
      <c r="A4767">
        <v>4752</v>
      </c>
      <c r="B4767" s="84">
        <v>35059</v>
      </c>
      <c r="C4767" s="47">
        <v>45.62</v>
      </c>
      <c r="D4767" s="47">
        <v>46.12</v>
      </c>
      <c r="E4767" s="47">
        <v>45.38</v>
      </c>
      <c r="F4767" s="47">
        <v>45.75</v>
      </c>
      <c r="G4767" s="48">
        <v>152800</v>
      </c>
      <c r="H4767" s="47">
        <v>28.82</v>
      </c>
      <c r="I4767" s="51">
        <f t="shared" si="540"/>
        <v>0.62994535519125683</v>
      </c>
      <c r="J4767" s="51">
        <f t="shared" ca="1" si="541"/>
        <v>1</v>
      </c>
      <c r="K4767" s="47">
        <f t="shared" si="542"/>
        <v>28.74</v>
      </c>
      <c r="L4767" s="47">
        <f t="shared" si="543"/>
        <v>29.05</v>
      </c>
      <c r="M4767" s="47">
        <f t="shared" si="544"/>
        <v>28.59</v>
      </c>
      <c r="N4767" s="47">
        <f t="shared" si="545"/>
        <v>28.82</v>
      </c>
      <c r="O4767" s="48">
        <f t="shared" ca="1" si="546"/>
        <v>152800</v>
      </c>
    </row>
    <row r="4768" spans="1:15" x14ac:dyDescent="0.25">
      <c r="A4768">
        <v>4753</v>
      </c>
      <c r="B4768" s="84">
        <v>35055</v>
      </c>
      <c r="C4768" s="47">
        <v>46</v>
      </c>
      <c r="D4768" s="47">
        <v>46</v>
      </c>
      <c r="E4768" s="47">
        <v>45.12</v>
      </c>
      <c r="F4768" s="47">
        <v>45.5</v>
      </c>
      <c r="G4768" s="48">
        <v>305100</v>
      </c>
      <c r="H4768" s="47">
        <v>28.66</v>
      </c>
      <c r="I4768" s="51">
        <f t="shared" si="540"/>
        <v>0.62989010989010985</v>
      </c>
      <c r="J4768" s="51">
        <f t="shared" ca="1" si="541"/>
        <v>1</v>
      </c>
      <c r="K4768" s="47">
        <f t="shared" si="542"/>
        <v>28.97</v>
      </c>
      <c r="L4768" s="47">
        <f t="shared" si="543"/>
        <v>28.97</v>
      </c>
      <c r="M4768" s="47">
        <f t="shared" si="544"/>
        <v>28.42</v>
      </c>
      <c r="N4768" s="47">
        <f t="shared" si="545"/>
        <v>28.66</v>
      </c>
      <c r="O4768" s="48">
        <f t="shared" ca="1" si="546"/>
        <v>305100</v>
      </c>
    </row>
    <row r="4769" spans="1:15" x14ac:dyDescent="0.25">
      <c r="A4769">
        <v>4754</v>
      </c>
      <c r="B4769" s="84">
        <v>35054</v>
      </c>
      <c r="C4769" s="47">
        <v>45.25</v>
      </c>
      <c r="D4769" s="47">
        <v>46.25</v>
      </c>
      <c r="E4769" s="47">
        <v>45</v>
      </c>
      <c r="F4769" s="47">
        <v>46</v>
      </c>
      <c r="G4769" s="48">
        <v>256500</v>
      </c>
      <c r="H4769" s="47">
        <v>28.98</v>
      </c>
      <c r="I4769" s="51">
        <f t="shared" si="540"/>
        <v>0.63</v>
      </c>
      <c r="J4769" s="51">
        <f t="shared" ca="1" si="541"/>
        <v>1</v>
      </c>
      <c r="K4769" s="47">
        <f t="shared" si="542"/>
        <v>28.51</v>
      </c>
      <c r="L4769" s="47">
        <f t="shared" si="543"/>
        <v>29.14</v>
      </c>
      <c r="M4769" s="47">
        <f t="shared" si="544"/>
        <v>28.35</v>
      </c>
      <c r="N4769" s="47">
        <f t="shared" si="545"/>
        <v>28.98</v>
      </c>
      <c r="O4769" s="48">
        <f t="shared" ca="1" si="546"/>
        <v>256500</v>
      </c>
    </row>
    <row r="4770" spans="1:15" x14ac:dyDescent="0.25">
      <c r="A4770">
        <v>4755</v>
      </c>
      <c r="B4770" s="84">
        <v>35053</v>
      </c>
      <c r="C4770" s="47">
        <v>45.25</v>
      </c>
      <c r="D4770" s="47">
        <v>45.88</v>
      </c>
      <c r="E4770" s="47">
        <v>45.12</v>
      </c>
      <c r="F4770" s="47">
        <v>45.25</v>
      </c>
      <c r="G4770" s="48">
        <v>306600</v>
      </c>
      <c r="H4770" s="47">
        <v>28.51</v>
      </c>
      <c r="I4770" s="51">
        <f t="shared" si="540"/>
        <v>0.63005524861878459</v>
      </c>
      <c r="J4770" s="51">
        <f t="shared" ca="1" si="541"/>
        <v>1</v>
      </c>
      <c r="K4770" s="47">
        <f t="shared" si="542"/>
        <v>28.51</v>
      </c>
      <c r="L4770" s="47">
        <f t="shared" si="543"/>
        <v>28.91</v>
      </c>
      <c r="M4770" s="47">
        <f t="shared" si="544"/>
        <v>28.43</v>
      </c>
      <c r="N4770" s="47">
        <f t="shared" si="545"/>
        <v>28.51</v>
      </c>
      <c r="O4770" s="48">
        <f t="shared" ca="1" si="546"/>
        <v>306600</v>
      </c>
    </row>
    <row r="4771" spans="1:15" x14ac:dyDescent="0.25">
      <c r="A4771">
        <v>4756</v>
      </c>
      <c r="B4771" s="84">
        <v>35052</v>
      </c>
      <c r="C4771" s="47">
        <v>45.5</v>
      </c>
      <c r="D4771" s="47">
        <v>45.5</v>
      </c>
      <c r="E4771" s="47">
        <v>44.88</v>
      </c>
      <c r="F4771" s="47">
        <v>45</v>
      </c>
      <c r="G4771" s="48">
        <v>469300</v>
      </c>
      <c r="H4771" s="47">
        <v>28.35</v>
      </c>
      <c r="I4771" s="51">
        <f t="shared" si="540"/>
        <v>0.63</v>
      </c>
      <c r="J4771" s="51">
        <f t="shared" ca="1" si="541"/>
        <v>1</v>
      </c>
      <c r="K4771" s="47">
        <f t="shared" si="542"/>
        <v>28.67</v>
      </c>
      <c r="L4771" s="47">
        <f t="shared" si="543"/>
        <v>28.67</v>
      </c>
      <c r="M4771" s="47">
        <f t="shared" si="544"/>
        <v>28.27</v>
      </c>
      <c r="N4771" s="47">
        <f t="shared" si="545"/>
        <v>28.35</v>
      </c>
      <c r="O4771" s="48">
        <f t="shared" ca="1" si="546"/>
        <v>469300</v>
      </c>
    </row>
    <row r="4772" spans="1:15" x14ac:dyDescent="0.25">
      <c r="A4772">
        <v>4757</v>
      </c>
      <c r="B4772" s="84">
        <v>35051</v>
      </c>
      <c r="C4772" s="47">
        <v>45.62</v>
      </c>
      <c r="D4772" s="47">
        <v>45.62</v>
      </c>
      <c r="E4772" s="47">
        <v>45.12</v>
      </c>
      <c r="F4772" s="47">
        <v>45.5</v>
      </c>
      <c r="G4772" s="48">
        <v>283600</v>
      </c>
      <c r="H4772" s="47">
        <v>28.66</v>
      </c>
      <c r="I4772" s="51">
        <f t="shared" si="540"/>
        <v>0.62989010989010985</v>
      </c>
      <c r="J4772" s="51">
        <f t="shared" ca="1" si="541"/>
        <v>1</v>
      </c>
      <c r="K4772" s="47">
        <f t="shared" si="542"/>
        <v>28.74</v>
      </c>
      <c r="L4772" s="47">
        <f t="shared" si="543"/>
        <v>28.74</v>
      </c>
      <c r="M4772" s="47">
        <f t="shared" si="544"/>
        <v>28.42</v>
      </c>
      <c r="N4772" s="47">
        <f t="shared" si="545"/>
        <v>28.66</v>
      </c>
      <c r="O4772" s="48">
        <f t="shared" ca="1" si="546"/>
        <v>283600</v>
      </c>
    </row>
    <row r="4773" spans="1:15" x14ac:dyDescent="0.25">
      <c r="A4773">
        <v>4758</v>
      </c>
      <c r="B4773" s="84">
        <v>35048</v>
      </c>
      <c r="C4773" s="47">
        <v>46.38</v>
      </c>
      <c r="D4773" s="47">
        <v>46.5</v>
      </c>
      <c r="E4773" s="47">
        <v>45.62</v>
      </c>
      <c r="F4773" s="47">
        <v>45.62</v>
      </c>
      <c r="G4773" s="48">
        <v>1062200</v>
      </c>
      <c r="H4773" s="47">
        <v>28.74</v>
      </c>
      <c r="I4773" s="51">
        <f t="shared" si="540"/>
        <v>0.6299868478737396</v>
      </c>
      <c r="J4773" s="51">
        <f t="shared" ca="1" si="541"/>
        <v>1</v>
      </c>
      <c r="K4773" s="47">
        <f t="shared" si="542"/>
        <v>29.22</v>
      </c>
      <c r="L4773" s="47">
        <f t="shared" si="543"/>
        <v>29.29</v>
      </c>
      <c r="M4773" s="47">
        <f t="shared" si="544"/>
        <v>28.74</v>
      </c>
      <c r="N4773" s="47">
        <f t="shared" si="545"/>
        <v>28.74</v>
      </c>
      <c r="O4773" s="48">
        <f t="shared" ca="1" si="546"/>
        <v>1062200</v>
      </c>
    </row>
    <row r="4774" spans="1:15" x14ac:dyDescent="0.25">
      <c r="A4774">
        <v>4759</v>
      </c>
      <c r="B4774" s="84">
        <v>35047</v>
      </c>
      <c r="C4774" s="47">
        <v>46.25</v>
      </c>
      <c r="D4774" s="47">
        <v>46.88</v>
      </c>
      <c r="E4774" s="47">
        <v>46</v>
      </c>
      <c r="F4774" s="47">
        <v>46.62</v>
      </c>
      <c r="G4774" s="48">
        <v>528000</v>
      </c>
      <c r="H4774" s="47">
        <v>29.37</v>
      </c>
      <c r="I4774" s="51">
        <f t="shared" si="540"/>
        <v>0.62998712998713002</v>
      </c>
      <c r="J4774" s="51">
        <f t="shared" ca="1" si="541"/>
        <v>1</v>
      </c>
      <c r="K4774" s="47">
        <f t="shared" si="542"/>
        <v>29.14</v>
      </c>
      <c r="L4774" s="47">
        <f t="shared" si="543"/>
        <v>29.53</v>
      </c>
      <c r="M4774" s="47">
        <f t="shared" si="544"/>
        <v>28.98</v>
      </c>
      <c r="N4774" s="47">
        <f t="shared" si="545"/>
        <v>29.37</v>
      </c>
      <c r="O4774" s="48">
        <f t="shared" ca="1" si="546"/>
        <v>528000</v>
      </c>
    </row>
    <row r="4775" spans="1:15" x14ac:dyDescent="0.25">
      <c r="A4775">
        <v>4760</v>
      </c>
      <c r="B4775" s="84">
        <v>35046</v>
      </c>
      <c r="C4775" s="47">
        <v>45.25</v>
      </c>
      <c r="D4775" s="47">
        <v>45.62</v>
      </c>
      <c r="E4775" s="47">
        <v>44.88</v>
      </c>
      <c r="F4775" s="47">
        <v>45.38</v>
      </c>
      <c r="G4775" s="48">
        <v>240700</v>
      </c>
      <c r="H4775" s="47">
        <v>28.59</v>
      </c>
      <c r="I4775" s="51">
        <f t="shared" si="540"/>
        <v>0.630013221683561</v>
      </c>
      <c r="J4775" s="51">
        <f t="shared" ca="1" si="541"/>
        <v>1</v>
      </c>
      <c r="K4775" s="47">
        <f t="shared" si="542"/>
        <v>28.51</v>
      </c>
      <c r="L4775" s="47">
        <f t="shared" si="543"/>
        <v>28.74</v>
      </c>
      <c r="M4775" s="47">
        <f t="shared" si="544"/>
        <v>28.27</v>
      </c>
      <c r="N4775" s="47">
        <f t="shared" si="545"/>
        <v>28.59</v>
      </c>
      <c r="O4775" s="48">
        <f t="shared" ca="1" si="546"/>
        <v>240700</v>
      </c>
    </row>
    <row r="4776" spans="1:15" x14ac:dyDescent="0.25">
      <c r="A4776">
        <v>4761</v>
      </c>
      <c r="B4776" s="84">
        <v>35045</v>
      </c>
      <c r="C4776" s="47">
        <v>45</v>
      </c>
      <c r="D4776" s="47">
        <v>45.5</v>
      </c>
      <c r="E4776" s="47">
        <v>45</v>
      </c>
      <c r="F4776" s="47">
        <v>45.25</v>
      </c>
      <c r="G4776" s="48">
        <v>133100</v>
      </c>
      <c r="H4776" s="47">
        <v>28.51</v>
      </c>
      <c r="I4776" s="51">
        <f t="shared" si="540"/>
        <v>0.63005524861878459</v>
      </c>
      <c r="J4776" s="51">
        <f t="shared" ca="1" si="541"/>
        <v>1</v>
      </c>
      <c r="K4776" s="47">
        <f t="shared" si="542"/>
        <v>28.35</v>
      </c>
      <c r="L4776" s="47">
        <f t="shared" si="543"/>
        <v>28.67</v>
      </c>
      <c r="M4776" s="47">
        <f t="shared" si="544"/>
        <v>28.35</v>
      </c>
      <c r="N4776" s="47">
        <f t="shared" si="545"/>
        <v>28.51</v>
      </c>
      <c r="O4776" s="48">
        <f t="shared" ca="1" si="546"/>
        <v>133100</v>
      </c>
    </row>
    <row r="4777" spans="1:15" x14ac:dyDescent="0.25">
      <c r="A4777">
        <v>4762</v>
      </c>
      <c r="B4777" s="84">
        <v>35044</v>
      </c>
      <c r="C4777" s="47">
        <v>45.25</v>
      </c>
      <c r="D4777" s="47">
        <v>45.62</v>
      </c>
      <c r="E4777" s="47">
        <v>45.12</v>
      </c>
      <c r="F4777" s="47">
        <v>45.12</v>
      </c>
      <c r="G4777" s="48">
        <v>139800</v>
      </c>
      <c r="H4777" s="47">
        <v>28.43</v>
      </c>
      <c r="I4777" s="51">
        <f t="shared" si="540"/>
        <v>0.63009751773049649</v>
      </c>
      <c r="J4777" s="51">
        <f t="shared" ca="1" si="541"/>
        <v>1</v>
      </c>
      <c r="K4777" s="47">
        <f t="shared" si="542"/>
        <v>28.51</v>
      </c>
      <c r="L4777" s="47">
        <f t="shared" si="543"/>
        <v>28.75</v>
      </c>
      <c r="M4777" s="47">
        <f t="shared" si="544"/>
        <v>28.43</v>
      </c>
      <c r="N4777" s="47">
        <f t="shared" si="545"/>
        <v>28.43</v>
      </c>
      <c r="O4777" s="48">
        <f t="shared" ca="1" si="546"/>
        <v>139800</v>
      </c>
    </row>
    <row r="4778" spans="1:15" x14ac:dyDescent="0.25">
      <c r="A4778">
        <v>4763</v>
      </c>
      <c r="B4778" s="84">
        <v>35041</v>
      </c>
      <c r="C4778" s="47">
        <v>45.38</v>
      </c>
      <c r="D4778" s="47">
        <v>45.5</v>
      </c>
      <c r="E4778" s="47">
        <v>44.75</v>
      </c>
      <c r="F4778" s="47">
        <v>45.25</v>
      </c>
      <c r="G4778" s="48">
        <v>159300</v>
      </c>
      <c r="H4778" s="47">
        <v>28.51</v>
      </c>
      <c r="I4778" s="51">
        <f t="shared" si="540"/>
        <v>0.63005524861878459</v>
      </c>
      <c r="J4778" s="51">
        <f t="shared" ca="1" si="541"/>
        <v>1</v>
      </c>
      <c r="K4778" s="47">
        <f t="shared" si="542"/>
        <v>28.59</v>
      </c>
      <c r="L4778" s="47">
        <f t="shared" si="543"/>
        <v>28.67</v>
      </c>
      <c r="M4778" s="47">
        <f t="shared" si="544"/>
        <v>28.19</v>
      </c>
      <c r="N4778" s="47">
        <f t="shared" si="545"/>
        <v>28.51</v>
      </c>
      <c r="O4778" s="48">
        <f t="shared" ca="1" si="546"/>
        <v>159300</v>
      </c>
    </row>
    <row r="4779" spans="1:15" x14ac:dyDescent="0.25">
      <c r="A4779">
        <v>4764</v>
      </c>
      <c r="B4779" s="84">
        <v>35040</v>
      </c>
      <c r="C4779" s="47">
        <v>45.38</v>
      </c>
      <c r="D4779" s="47">
        <v>45.5</v>
      </c>
      <c r="E4779" s="47">
        <v>44.88</v>
      </c>
      <c r="F4779" s="47">
        <v>45</v>
      </c>
      <c r="G4779" s="48">
        <v>295200</v>
      </c>
      <c r="H4779" s="47">
        <v>28.35</v>
      </c>
      <c r="I4779" s="51">
        <f t="shared" si="540"/>
        <v>0.63</v>
      </c>
      <c r="J4779" s="51">
        <f t="shared" ca="1" si="541"/>
        <v>1</v>
      </c>
      <c r="K4779" s="47">
        <f t="shared" si="542"/>
        <v>28.59</v>
      </c>
      <c r="L4779" s="47">
        <f t="shared" si="543"/>
        <v>28.67</v>
      </c>
      <c r="M4779" s="47">
        <f t="shared" si="544"/>
        <v>28.27</v>
      </c>
      <c r="N4779" s="47">
        <f t="shared" si="545"/>
        <v>28.35</v>
      </c>
      <c r="O4779" s="48">
        <f t="shared" ca="1" si="546"/>
        <v>295200</v>
      </c>
    </row>
    <row r="4780" spans="1:15" x14ac:dyDescent="0.25">
      <c r="A4780">
        <v>4765</v>
      </c>
      <c r="B4780" s="84">
        <v>35039</v>
      </c>
      <c r="C4780" s="47">
        <v>45.38</v>
      </c>
      <c r="D4780" s="47">
        <v>45.75</v>
      </c>
      <c r="E4780" s="47">
        <v>44.88</v>
      </c>
      <c r="F4780" s="47">
        <v>45.62</v>
      </c>
      <c r="G4780" s="48">
        <v>298600</v>
      </c>
      <c r="H4780" s="47">
        <v>28.74</v>
      </c>
      <c r="I4780" s="51">
        <f t="shared" si="540"/>
        <v>0.6299868478737396</v>
      </c>
      <c r="J4780" s="51">
        <f t="shared" ca="1" si="541"/>
        <v>1</v>
      </c>
      <c r="K4780" s="47">
        <f t="shared" si="542"/>
        <v>28.59</v>
      </c>
      <c r="L4780" s="47">
        <f t="shared" si="543"/>
        <v>28.82</v>
      </c>
      <c r="M4780" s="47">
        <f t="shared" si="544"/>
        <v>28.27</v>
      </c>
      <c r="N4780" s="47">
        <f t="shared" si="545"/>
        <v>28.74</v>
      </c>
      <c r="O4780" s="48">
        <f t="shared" ca="1" si="546"/>
        <v>298600</v>
      </c>
    </row>
    <row r="4781" spans="1:15" x14ac:dyDescent="0.25">
      <c r="A4781">
        <v>4766</v>
      </c>
      <c r="B4781" s="84">
        <v>35038</v>
      </c>
      <c r="C4781" s="47">
        <v>44.38</v>
      </c>
      <c r="D4781" s="47">
        <v>45.62</v>
      </c>
      <c r="E4781" s="47">
        <v>44.25</v>
      </c>
      <c r="F4781" s="47">
        <v>45.12</v>
      </c>
      <c r="G4781" s="48">
        <v>645600</v>
      </c>
      <c r="H4781" s="47">
        <v>28.43</v>
      </c>
      <c r="I4781" s="51">
        <f t="shared" si="540"/>
        <v>0.63009751773049649</v>
      </c>
      <c r="J4781" s="51">
        <f t="shared" ca="1" si="541"/>
        <v>1</v>
      </c>
      <c r="K4781" s="47">
        <f t="shared" si="542"/>
        <v>27.96</v>
      </c>
      <c r="L4781" s="47">
        <f t="shared" si="543"/>
        <v>28.75</v>
      </c>
      <c r="M4781" s="47">
        <f t="shared" si="544"/>
        <v>27.88</v>
      </c>
      <c r="N4781" s="47">
        <f t="shared" si="545"/>
        <v>28.43</v>
      </c>
      <c r="O4781" s="48">
        <f t="shared" ca="1" si="546"/>
        <v>645600</v>
      </c>
    </row>
    <row r="4782" spans="1:15" x14ac:dyDescent="0.25">
      <c r="A4782">
        <v>4767</v>
      </c>
      <c r="B4782" s="84">
        <v>35037</v>
      </c>
      <c r="C4782" s="47">
        <v>44.12</v>
      </c>
      <c r="D4782" s="47">
        <v>44.38</v>
      </c>
      <c r="E4782" s="47">
        <v>44.12</v>
      </c>
      <c r="F4782" s="47">
        <v>44.38</v>
      </c>
      <c r="G4782" s="48">
        <v>592900</v>
      </c>
      <c r="H4782" s="47">
        <v>27.96</v>
      </c>
      <c r="I4782" s="51">
        <f t="shared" si="540"/>
        <v>0.630013519603425</v>
      </c>
      <c r="J4782" s="51">
        <f t="shared" ca="1" si="541"/>
        <v>1</v>
      </c>
      <c r="K4782" s="47">
        <f t="shared" si="542"/>
        <v>27.8</v>
      </c>
      <c r="L4782" s="47">
        <f t="shared" si="543"/>
        <v>27.96</v>
      </c>
      <c r="M4782" s="47">
        <f t="shared" si="544"/>
        <v>27.8</v>
      </c>
      <c r="N4782" s="47">
        <f t="shared" si="545"/>
        <v>27.96</v>
      </c>
      <c r="O4782" s="48">
        <f t="shared" ca="1" si="546"/>
        <v>592900</v>
      </c>
    </row>
    <row r="4783" spans="1:15" x14ac:dyDescent="0.25">
      <c r="A4783">
        <v>4768</v>
      </c>
      <c r="B4783" s="84">
        <v>35034</v>
      </c>
      <c r="C4783" s="47">
        <v>44.75</v>
      </c>
      <c r="D4783" s="47">
        <v>45</v>
      </c>
      <c r="E4783" s="47">
        <v>44</v>
      </c>
      <c r="F4783" s="47">
        <v>44.38</v>
      </c>
      <c r="G4783" s="48">
        <v>369100</v>
      </c>
      <c r="H4783" s="47">
        <v>27.96</v>
      </c>
      <c r="I4783" s="51">
        <f t="shared" si="540"/>
        <v>0.630013519603425</v>
      </c>
      <c r="J4783" s="51">
        <f t="shared" ca="1" si="541"/>
        <v>1</v>
      </c>
      <c r="K4783" s="47">
        <f t="shared" si="542"/>
        <v>28.19</v>
      </c>
      <c r="L4783" s="47">
        <f t="shared" si="543"/>
        <v>28.35</v>
      </c>
      <c r="M4783" s="47">
        <f t="shared" si="544"/>
        <v>27.72</v>
      </c>
      <c r="N4783" s="47">
        <f t="shared" si="545"/>
        <v>27.96</v>
      </c>
      <c r="O4783" s="48">
        <f t="shared" ca="1" si="546"/>
        <v>369100</v>
      </c>
    </row>
    <row r="4784" spans="1:15" x14ac:dyDescent="0.25">
      <c r="A4784">
        <v>4769</v>
      </c>
      <c r="B4784" s="84">
        <v>35033</v>
      </c>
      <c r="C4784" s="47">
        <v>44.75</v>
      </c>
      <c r="D4784" s="47">
        <v>44.88</v>
      </c>
      <c r="E4784" s="47">
        <v>44.38</v>
      </c>
      <c r="F4784" s="47">
        <v>44.5</v>
      </c>
      <c r="G4784" s="48">
        <v>276900</v>
      </c>
      <c r="H4784" s="47">
        <v>28.03</v>
      </c>
      <c r="I4784" s="51">
        <f t="shared" si="540"/>
        <v>0.62988764044943824</v>
      </c>
      <c r="J4784" s="51">
        <f t="shared" ca="1" si="541"/>
        <v>1</v>
      </c>
      <c r="K4784" s="47">
        <f t="shared" si="542"/>
        <v>28.19</v>
      </c>
      <c r="L4784" s="47">
        <f t="shared" si="543"/>
        <v>28.27</v>
      </c>
      <c r="M4784" s="47">
        <f t="shared" si="544"/>
        <v>27.95</v>
      </c>
      <c r="N4784" s="47">
        <f t="shared" si="545"/>
        <v>28.03</v>
      </c>
      <c r="O4784" s="48">
        <f t="shared" ca="1" si="546"/>
        <v>276900</v>
      </c>
    </row>
    <row r="4785" spans="1:15" x14ac:dyDescent="0.25">
      <c r="A4785">
        <v>4770</v>
      </c>
      <c r="B4785" s="84">
        <v>35032</v>
      </c>
      <c r="C4785" s="47">
        <v>44.38</v>
      </c>
      <c r="D4785" s="47">
        <v>45.12</v>
      </c>
      <c r="E4785" s="47">
        <v>44.38</v>
      </c>
      <c r="F4785" s="47">
        <v>45</v>
      </c>
      <c r="G4785" s="48">
        <v>271000</v>
      </c>
      <c r="H4785" s="47">
        <v>28.35</v>
      </c>
      <c r="I4785" s="51">
        <f t="shared" si="540"/>
        <v>0.63</v>
      </c>
      <c r="J4785" s="51">
        <f t="shared" ca="1" si="541"/>
        <v>1</v>
      </c>
      <c r="K4785" s="47">
        <f t="shared" si="542"/>
        <v>27.96</v>
      </c>
      <c r="L4785" s="47">
        <f t="shared" si="543"/>
        <v>28.43</v>
      </c>
      <c r="M4785" s="47">
        <f t="shared" si="544"/>
        <v>27.96</v>
      </c>
      <c r="N4785" s="47">
        <f t="shared" si="545"/>
        <v>28.35</v>
      </c>
      <c r="O4785" s="48">
        <f t="shared" ca="1" si="546"/>
        <v>271000</v>
      </c>
    </row>
    <row r="4786" spans="1:15" x14ac:dyDescent="0.25">
      <c r="A4786">
        <v>4771</v>
      </c>
      <c r="B4786" s="84">
        <v>35031</v>
      </c>
      <c r="C4786" s="47">
        <v>43.62</v>
      </c>
      <c r="D4786" s="47">
        <v>44.5</v>
      </c>
      <c r="E4786" s="47">
        <v>43.5</v>
      </c>
      <c r="F4786" s="47">
        <v>44.38</v>
      </c>
      <c r="G4786" s="48">
        <v>293100</v>
      </c>
      <c r="H4786" s="47">
        <v>27.96</v>
      </c>
      <c r="I4786" s="51">
        <f t="shared" si="540"/>
        <v>0.630013519603425</v>
      </c>
      <c r="J4786" s="51">
        <f t="shared" ca="1" si="541"/>
        <v>1</v>
      </c>
      <c r="K4786" s="47">
        <f t="shared" si="542"/>
        <v>27.48</v>
      </c>
      <c r="L4786" s="47">
        <f t="shared" si="543"/>
        <v>28.04</v>
      </c>
      <c r="M4786" s="47">
        <f t="shared" si="544"/>
        <v>27.41</v>
      </c>
      <c r="N4786" s="47">
        <f t="shared" si="545"/>
        <v>27.96</v>
      </c>
      <c r="O4786" s="48">
        <f t="shared" ca="1" si="546"/>
        <v>293100</v>
      </c>
    </row>
    <row r="4787" spans="1:15" x14ac:dyDescent="0.25">
      <c r="A4787">
        <v>4772</v>
      </c>
      <c r="B4787" s="84">
        <v>35030</v>
      </c>
      <c r="C4787" s="47">
        <v>43.38</v>
      </c>
      <c r="D4787" s="47">
        <v>44</v>
      </c>
      <c r="E4787" s="47">
        <v>43.25</v>
      </c>
      <c r="F4787" s="47">
        <v>43.75</v>
      </c>
      <c r="G4787" s="48">
        <v>394300</v>
      </c>
      <c r="H4787" s="47">
        <v>27.56</v>
      </c>
      <c r="I4787" s="51">
        <f t="shared" si="540"/>
        <v>0.62994285714285714</v>
      </c>
      <c r="J4787" s="51">
        <f t="shared" ca="1" si="541"/>
        <v>1</v>
      </c>
      <c r="K4787" s="47">
        <f t="shared" si="542"/>
        <v>27.33</v>
      </c>
      <c r="L4787" s="47">
        <f t="shared" si="543"/>
        <v>27.72</v>
      </c>
      <c r="M4787" s="47">
        <f t="shared" si="544"/>
        <v>27.25</v>
      </c>
      <c r="N4787" s="47">
        <f t="shared" si="545"/>
        <v>27.56</v>
      </c>
      <c r="O4787" s="48">
        <f t="shared" ca="1" si="546"/>
        <v>394300</v>
      </c>
    </row>
    <row r="4788" spans="1:15" x14ac:dyDescent="0.25">
      <c r="A4788">
        <v>4773</v>
      </c>
      <c r="B4788" s="84">
        <v>35027</v>
      </c>
      <c r="C4788" s="47">
        <v>43</v>
      </c>
      <c r="D4788" s="47">
        <v>43.25</v>
      </c>
      <c r="E4788" s="47">
        <v>43</v>
      </c>
      <c r="F4788" s="47">
        <v>43.25</v>
      </c>
      <c r="G4788" s="48">
        <v>98300</v>
      </c>
      <c r="H4788" s="47">
        <v>27.25</v>
      </c>
      <c r="I4788" s="51">
        <f t="shared" si="540"/>
        <v>0.63005780346820806</v>
      </c>
      <c r="J4788" s="51">
        <f t="shared" ca="1" si="541"/>
        <v>1</v>
      </c>
      <c r="K4788" s="47">
        <f t="shared" si="542"/>
        <v>27.09</v>
      </c>
      <c r="L4788" s="47">
        <f t="shared" si="543"/>
        <v>27.25</v>
      </c>
      <c r="M4788" s="47">
        <f t="shared" si="544"/>
        <v>27.09</v>
      </c>
      <c r="N4788" s="47">
        <f t="shared" si="545"/>
        <v>27.25</v>
      </c>
      <c r="O4788" s="48">
        <f t="shared" ca="1" si="546"/>
        <v>98300</v>
      </c>
    </row>
    <row r="4789" spans="1:15" x14ac:dyDescent="0.25">
      <c r="A4789">
        <v>4774</v>
      </c>
      <c r="B4789" s="84">
        <v>35025</v>
      </c>
      <c r="C4789" s="47">
        <v>42.75</v>
      </c>
      <c r="D4789" s="47">
        <v>42.88</v>
      </c>
      <c r="E4789" s="47">
        <v>42.62</v>
      </c>
      <c r="F4789" s="47">
        <v>42.88</v>
      </c>
      <c r="G4789" s="48">
        <v>606900</v>
      </c>
      <c r="H4789" s="47">
        <v>27.01</v>
      </c>
      <c r="I4789" s="51">
        <f t="shared" si="540"/>
        <v>0.62989738805970152</v>
      </c>
      <c r="J4789" s="51">
        <f t="shared" ca="1" si="541"/>
        <v>1</v>
      </c>
      <c r="K4789" s="47">
        <f t="shared" si="542"/>
        <v>26.93</v>
      </c>
      <c r="L4789" s="47">
        <f t="shared" si="543"/>
        <v>27.01</v>
      </c>
      <c r="M4789" s="47">
        <f t="shared" si="544"/>
        <v>26.85</v>
      </c>
      <c r="N4789" s="47">
        <f t="shared" si="545"/>
        <v>27.01</v>
      </c>
      <c r="O4789" s="48">
        <f t="shared" ca="1" si="546"/>
        <v>606900</v>
      </c>
    </row>
    <row r="4790" spans="1:15" x14ac:dyDescent="0.25">
      <c r="A4790">
        <v>4775</v>
      </c>
      <c r="B4790" s="84">
        <v>35024</v>
      </c>
      <c r="C4790" s="47">
        <v>42.62</v>
      </c>
      <c r="D4790" s="47">
        <v>43</v>
      </c>
      <c r="E4790" s="47">
        <v>42.25</v>
      </c>
      <c r="F4790" s="47">
        <v>42.75</v>
      </c>
      <c r="G4790" s="48">
        <v>294700</v>
      </c>
      <c r="H4790" s="47">
        <v>26.93</v>
      </c>
      <c r="I4790" s="51">
        <f t="shared" si="540"/>
        <v>0.62994152046783625</v>
      </c>
      <c r="J4790" s="51">
        <f t="shared" ca="1" si="541"/>
        <v>1</v>
      </c>
      <c r="K4790" s="47">
        <f t="shared" si="542"/>
        <v>26.85</v>
      </c>
      <c r="L4790" s="47">
        <f t="shared" si="543"/>
        <v>27.09</v>
      </c>
      <c r="M4790" s="47">
        <f t="shared" si="544"/>
        <v>26.62</v>
      </c>
      <c r="N4790" s="47">
        <f t="shared" si="545"/>
        <v>26.93</v>
      </c>
      <c r="O4790" s="48">
        <f t="shared" ca="1" si="546"/>
        <v>294700</v>
      </c>
    </row>
    <row r="4791" spans="1:15" x14ac:dyDescent="0.25">
      <c r="A4791">
        <v>4776</v>
      </c>
      <c r="B4791" s="84">
        <v>35023</v>
      </c>
      <c r="C4791" s="47">
        <v>42.38</v>
      </c>
      <c r="D4791" s="47">
        <v>42.75</v>
      </c>
      <c r="E4791" s="47">
        <v>41.75</v>
      </c>
      <c r="F4791" s="47">
        <v>42.62</v>
      </c>
      <c r="G4791" s="48">
        <v>213000</v>
      </c>
      <c r="H4791" s="47">
        <v>26.85</v>
      </c>
      <c r="I4791" s="51">
        <f t="shared" si="540"/>
        <v>0.62998592210229942</v>
      </c>
      <c r="J4791" s="51">
        <f t="shared" ca="1" si="541"/>
        <v>1</v>
      </c>
      <c r="K4791" s="47">
        <f t="shared" si="542"/>
        <v>26.7</v>
      </c>
      <c r="L4791" s="47">
        <f t="shared" si="543"/>
        <v>26.93</v>
      </c>
      <c r="M4791" s="47">
        <f t="shared" si="544"/>
        <v>26.3</v>
      </c>
      <c r="N4791" s="47">
        <f t="shared" si="545"/>
        <v>26.85</v>
      </c>
      <c r="O4791" s="48">
        <f t="shared" ca="1" si="546"/>
        <v>213000</v>
      </c>
    </row>
    <row r="4792" spans="1:15" x14ac:dyDescent="0.25">
      <c r="A4792">
        <v>4777</v>
      </c>
      <c r="B4792" s="84">
        <v>35020</v>
      </c>
      <c r="C4792" s="47">
        <v>42.25</v>
      </c>
      <c r="D4792" s="47">
        <v>42.62</v>
      </c>
      <c r="E4792" s="47">
        <v>41.5</v>
      </c>
      <c r="F4792" s="47">
        <v>42.62</v>
      </c>
      <c r="G4792" s="48">
        <v>656600</v>
      </c>
      <c r="H4792" s="47">
        <v>26.85</v>
      </c>
      <c r="I4792" s="51">
        <f t="shared" si="540"/>
        <v>0.62998592210229942</v>
      </c>
      <c r="J4792" s="51">
        <f t="shared" ca="1" si="541"/>
        <v>1</v>
      </c>
      <c r="K4792" s="47">
        <f t="shared" si="542"/>
        <v>26.62</v>
      </c>
      <c r="L4792" s="47">
        <f t="shared" si="543"/>
        <v>26.85</v>
      </c>
      <c r="M4792" s="47">
        <f t="shared" si="544"/>
        <v>26.14</v>
      </c>
      <c r="N4792" s="47">
        <f t="shared" si="545"/>
        <v>26.85</v>
      </c>
      <c r="O4792" s="48">
        <f t="shared" ca="1" si="546"/>
        <v>656600</v>
      </c>
    </row>
    <row r="4793" spans="1:15" x14ac:dyDescent="0.25">
      <c r="A4793">
        <v>4778</v>
      </c>
      <c r="B4793" s="84">
        <v>35019</v>
      </c>
      <c r="C4793" s="47">
        <v>42.62</v>
      </c>
      <c r="D4793" s="47">
        <v>42.75</v>
      </c>
      <c r="E4793" s="47">
        <v>41.5</v>
      </c>
      <c r="F4793" s="47">
        <v>42</v>
      </c>
      <c r="G4793" s="48">
        <v>485600</v>
      </c>
      <c r="H4793" s="47">
        <v>26.46</v>
      </c>
      <c r="I4793" s="51">
        <f t="shared" si="540"/>
        <v>0.63</v>
      </c>
      <c r="J4793" s="51">
        <f t="shared" ca="1" si="541"/>
        <v>1</v>
      </c>
      <c r="K4793" s="47">
        <f t="shared" si="542"/>
        <v>26.85</v>
      </c>
      <c r="L4793" s="47">
        <f t="shared" si="543"/>
        <v>26.93</v>
      </c>
      <c r="M4793" s="47">
        <f t="shared" si="544"/>
        <v>26.15</v>
      </c>
      <c r="N4793" s="47">
        <f t="shared" si="545"/>
        <v>26.46</v>
      </c>
      <c r="O4793" s="48">
        <f t="shared" ca="1" si="546"/>
        <v>485600</v>
      </c>
    </row>
    <row r="4794" spans="1:15" x14ac:dyDescent="0.25">
      <c r="A4794">
        <v>4779</v>
      </c>
      <c r="B4794" s="84">
        <v>35018</v>
      </c>
      <c r="C4794" s="47">
        <v>41.5</v>
      </c>
      <c r="D4794" s="47">
        <v>42.5</v>
      </c>
      <c r="E4794" s="47">
        <v>41.5</v>
      </c>
      <c r="F4794" s="47">
        <v>42.5</v>
      </c>
      <c r="G4794" s="48">
        <v>368600</v>
      </c>
      <c r="H4794" s="47">
        <v>26.77</v>
      </c>
      <c r="I4794" s="51">
        <f t="shared" si="540"/>
        <v>0.62988235294117645</v>
      </c>
      <c r="J4794" s="51">
        <f t="shared" ca="1" si="541"/>
        <v>1</v>
      </c>
      <c r="K4794" s="47">
        <f t="shared" si="542"/>
        <v>26.14</v>
      </c>
      <c r="L4794" s="47">
        <f t="shared" si="543"/>
        <v>26.77</v>
      </c>
      <c r="M4794" s="47">
        <f t="shared" si="544"/>
        <v>26.14</v>
      </c>
      <c r="N4794" s="47">
        <f t="shared" si="545"/>
        <v>26.77</v>
      </c>
      <c r="O4794" s="48">
        <f t="shared" ca="1" si="546"/>
        <v>368600</v>
      </c>
    </row>
    <row r="4795" spans="1:15" x14ac:dyDescent="0.25">
      <c r="A4795">
        <v>4780</v>
      </c>
      <c r="B4795" s="84">
        <v>35017</v>
      </c>
      <c r="C4795" s="47">
        <v>42.5</v>
      </c>
      <c r="D4795" s="47">
        <v>42.62</v>
      </c>
      <c r="E4795" s="47">
        <v>41.5</v>
      </c>
      <c r="F4795" s="47">
        <v>41.62</v>
      </c>
      <c r="G4795" s="48">
        <v>532800</v>
      </c>
      <c r="H4795" s="47">
        <v>26.22</v>
      </c>
      <c r="I4795" s="51">
        <f t="shared" si="540"/>
        <v>0.62998558385391645</v>
      </c>
      <c r="J4795" s="51">
        <f t="shared" ca="1" si="541"/>
        <v>1</v>
      </c>
      <c r="K4795" s="47">
        <f t="shared" si="542"/>
        <v>26.77</v>
      </c>
      <c r="L4795" s="47">
        <f t="shared" si="543"/>
        <v>26.85</v>
      </c>
      <c r="M4795" s="47">
        <f t="shared" si="544"/>
        <v>26.14</v>
      </c>
      <c r="N4795" s="47">
        <f t="shared" si="545"/>
        <v>26.22</v>
      </c>
      <c r="O4795" s="48">
        <f t="shared" ca="1" si="546"/>
        <v>532800</v>
      </c>
    </row>
    <row r="4796" spans="1:15" x14ac:dyDescent="0.25">
      <c r="A4796">
        <v>4781</v>
      </c>
      <c r="B4796" s="84">
        <v>35016</v>
      </c>
      <c r="C4796" s="47">
        <v>43.5</v>
      </c>
      <c r="D4796" s="47">
        <v>43.5</v>
      </c>
      <c r="E4796" s="47">
        <v>42.38</v>
      </c>
      <c r="F4796" s="47">
        <v>42.75</v>
      </c>
      <c r="G4796" s="48">
        <v>398700</v>
      </c>
      <c r="H4796" s="47">
        <v>26.93</v>
      </c>
      <c r="I4796" s="51">
        <f t="shared" si="540"/>
        <v>0.62994152046783625</v>
      </c>
      <c r="J4796" s="51">
        <f t="shared" ca="1" si="541"/>
        <v>1</v>
      </c>
      <c r="K4796" s="47">
        <f t="shared" si="542"/>
        <v>27.4</v>
      </c>
      <c r="L4796" s="47">
        <f t="shared" si="543"/>
        <v>27.4</v>
      </c>
      <c r="M4796" s="47">
        <f t="shared" si="544"/>
        <v>26.7</v>
      </c>
      <c r="N4796" s="47">
        <f t="shared" si="545"/>
        <v>26.93</v>
      </c>
      <c r="O4796" s="48">
        <f t="shared" ca="1" si="546"/>
        <v>398700</v>
      </c>
    </row>
    <row r="4797" spans="1:15" x14ac:dyDescent="0.25">
      <c r="A4797">
        <v>4782</v>
      </c>
      <c r="B4797" s="84">
        <v>35013</v>
      </c>
      <c r="C4797" s="47">
        <v>43.5</v>
      </c>
      <c r="D4797" s="47">
        <v>44.12</v>
      </c>
      <c r="E4797" s="47">
        <v>43.38</v>
      </c>
      <c r="F4797" s="47">
        <v>43.5</v>
      </c>
      <c r="G4797" s="48">
        <v>272600</v>
      </c>
      <c r="H4797" s="47">
        <v>27.4</v>
      </c>
      <c r="I4797" s="51">
        <f t="shared" si="540"/>
        <v>0.62988505747126433</v>
      </c>
      <c r="J4797" s="51">
        <f t="shared" ca="1" si="541"/>
        <v>1</v>
      </c>
      <c r="K4797" s="47">
        <f t="shared" si="542"/>
        <v>27.4</v>
      </c>
      <c r="L4797" s="47">
        <f t="shared" si="543"/>
        <v>27.79</v>
      </c>
      <c r="M4797" s="47">
        <f t="shared" si="544"/>
        <v>27.32</v>
      </c>
      <c r="N4797" s="47">
        <f t="shared" si="545"/>
        <v>27.4</v>
      </c>
      <c r="O4797" s="48">
        <f t="shared" ca="1" si="546"/>
        <v>272600</v>
      </c>
    </row>
    <row r="4798" spans="1:15" x14ac:dyDescent="0.25">
      <c r="A4798">
        <v>4783</v>
      </c>
      <c r="B4798" s="84">
        <v>35012</v>
      </c>
      <c r="C4798" s="47">
        <v>43.75</v>
      </c>
      <c r="D4798" s="47">
        <v>44</v>
      </c>
      <c r="E4798" s="47">
        <v>43.5</v>
      </c>
      <c r="F4798" s="47">
        <v>43.75</v>
      </c>
      <c r="G4798" s="48">
        <v>223700</v>
      </c>
      <c r="H4798" s="47">
        <v>27.56</v>
      </c>
      <c r="I4798" s="51">
        <f t="shared" si="540"/>
        <v>0.62994285714285714</v>
      </c>
      <c r="J4798" s="51">
        <f t="shared" ca="1" si="541"/>
        <v>1</v>
      </c>
      <c r="K4798" s="47">
        <f t="shared" si="542"/>
        <v>27.56</v>
      </c>
      <c r="L4798" s="47">
        <f t="shared" si="543"/>
        <v>27.72</v>
      </c>
      <c r="M4798" s="47">
        <f t="shared" si="544"/>
        <v>27.4</v>
      </c>
      <c r="N4798" s="47">
        <f t="shared" si="545"/>
        <v>27.56</v>
      </c>
      <c r="O4798" s="48">
        <f t="shared" ca="1" si="546"/>
        <v>223700</v>
      </c>
    </row>
    <row r="4799" spans="1:15" x14ac:dyDescent="0.25">
      <c r="A4799">
        <v>4784</v>
      </c>
      <c r="B4799" s="84">
        <v>35011</v>
      </c>
      <c r="C4799" s="47">
        <v>42.88</v>
      </c>
      <c r="D4799" s="47">
        <v>43.62</v>
      </c>
      <c r="E4799" s="47">
        <v>42.75</v>
      </c>
      <c r="F4799" s="47">
        <v>43.5</v>
      </c>
      <c r="G4799" s="48">
        <v>264100</v>
      </c>
      <c r="H4799" s="47">
        <v>27.4</v>
      </c>
      <c r="I4799" s="51">
        <f t="shared" si="540"/>
        <v>0.62988505747126433</v>
      </c>
      <c r="J4799" s="51">
        <f t="shared" ca="1" si="541"/>
        <v>1</v>
      </c>
      <c r="K4799" s="47">
        <f t="shared" si="542"/>
        <v>27.01</v>
      </c>
      <c r="L4799" s="47">
        <f t="shared" si="543"/>
        <v>27.48</v>
      </c>
      <c r="M4799" s="47">
        <f t="shared" si="544"/>
        <v>26.93</v>
      </c>
      <c r="N4799" s="47">
        <f t="shared" si="545"/>
        <v>27.4</v>
      </c>
      <c r="O4799" s="48">
        <f t="shared" ca="1" si="546"/>
        <v>264100</v>
      </c>
    </row>
    <row r="4800" spans="1:15" x14ac:dyDescent="0.25">
      <c r="A4800">
        <v>4785</v>
      </c>
      <c r="B4800" s="84">
        <v>35010</v>
      </c>
      <c r="C4800" s="47">
        <v>42.62</v>
      </c>
      <c r="D4800" s="47">
        <v>42.88</v>
      </c>
      <c r="E4800" s="47">
        <v>41.5</v>
      </c>
      <c r="F4800" s="47">
        <v>42.62</v>
      </c>
      <c r="G4800" s="48">
        <v>459900</v>
      </c>
      <c r="H4800" s="47">
        <v>26.85</v>
      </c>
      <c r="I4800" s="51">
        <f t="shared" si="540"/>
        <v>0.62998592210229942</v>
      </c>
      <c r="J4800" s="51">
        <f t="shared" ca="1" si="541"/>
        <v>1</v>
      </c>
      <c r="K4800" s="47">
        <f t="shared" si="542"/>
        <v>26.85</v>
      </c>
      <c r="L4800" s="47">
        <f t="shared" si="543"/>
        <v>27.01</v>
      </c>
      <c r="M4800" s="47">
        <f t="shared" si="544"/>
        <v>26.14</v>
      </c>
      <c r="N4800" s="47">
        <f t="shared" si="545"/>
        <v>26.85</v>
      </c>
      <c r="O4800" s="48">
        <f t="shared" ca="1" si="546"/>
        <v>459900</v>
      </c>
    </row>
    <row r="4801" spans="1:15" x14ac:dyDescent="0.25">
      <c r="A4801">
        <v>4786</v>
      </c>
      <c r="B4801" s="84">
        <v>35009</v>
      </c>
      <c r="C4801" s="47">
        <v>43.62</v>
      </c>
      <c r="D4801" s="47">
        <v>43.62</v>
      </c>
      <c r="E4801" s="47">
        <v>42.5</v>
      </c>
      <c r="F4801" s="47">
        <v>42.88</v>
      </c>
      <c r="G4801" s="48">
        <v>414200</v>
      </c>
      <c r="H4801" s="47">
        <v>27.01</v>
      </c>
      <c r="I4801" s="51">
        <f t="shared" si="540"/>
        <v>0.62989738805970152</v>
      </c>
      <c r="J4801" s="51">
        <f t="shared" ca="1" si="541"/>
        <v>1</v>
      </c>
      <c r="K4801" s="47">
        <f t="shared" si="542"/>
        <v>27.48</v>
      </c>
      <c r="L4801" s="47">
        <f t="shared" si="543"/>
        <v>27.48</v>
      </c>
      <c r="M4801" s="47">
        <f t="shared" si="544"/>
        <v>26.77</v>
      </c>
      <c r="N4801" s="47">
        <f t="shared" si="545"/>
        <v>27.01</v>
      </c>
      <c r="O4801" s="48">
        <f t="shared" ca="1" si="546"/>
        <v>414200</v>
      </c>
    </row>
    <row r="4802" spans="1:15" x14ac:dyDescent="0.25">
      <c r="A4802">
        <v>4787</v>
      </c>
      <c r="B4802" s="84">
        <v>35006</v>
      </c>
      <c r="C4802" s="47">
        <v>43.5</v>
      </c>
      <c r="D4802" s="47">
        <v>43.62</v>
      </c>
      <c r="E4802" s="47">
        <v>43</v>
      </c>
      <c r="F4802" s="47">
        <v>43.62</v>
      </c>
      <c r="G4802" s="48">
        <v>556700</v>
      </c>
      <c r="H4802" s="47">
        <v>27.48</v>
      </c>
      <c r="I4802" s="51">
        <f t="shared" si="540"/>
        <v>0.62998624484181576</v>
      </c>
      <c r="J4802" s="51">
        <f t="shared" ca="1" si="541"/>
        <v>1</v>
      </c>
      <c r="K4802" s="47">
        <f t="shared" si="542"/>
        <v>27.4</v>
      </c>
      <c r="L4802" s="47">
        <f t="shared" si="543"/>
        <v>27.48</v>
      </c>
      <c r="M4802" s="47">
        <f t="shared" si="544"/>
        <v>27.09</v>
      </c>
      <c r="N4802" s="47">
        <f t="shared" si="545"/>
        <v>27.48</v>
      </c>
      <c r="O4802" s="48">
        <f t="shared" ca="1" si="546"/>
        <v>556700</v>
      </c>
    </row>
    <row r="4803" spans="1:15" x14ac:dyDescent="0.25">
      <c r="A4803">
        <v>4788</v>
      </c>
      <c r="B4803" s="84">
        <v>35005</v>
      </c>
      <c r="C4803" s="47">
        <v>43.25</v>
      </c>
      <c r="D4803" s="47">
        <v>43.5</v>
      </c>
      <c r="E4803" s="47">
        <v>43</v>
      </c>
      <c r="F4803" s="47">
        <v>43.5</v>
      </c>
      <c r="G4803" s="48">
        <v>291800</v>
      </c>
      <c r="H4803" s="47">
        <v>27.4</v>
      </c>
      <c r="I4803" s="51">
        <f t="shared" si="540"/>
        <v>0.62988505747126433</v>
      </c>
      <c r="J4803" s="51">
        <f t="shared" ca="1" si="541"/>
        <v>1</v>
      </c>
      <c r="K4803" s="47">
        <f t="shared" si="542"/>
        <v>27.24</v>
      </c>
      <c r="L4803" s="47">
        <f t="shared" si="543"/>
        <v>27.4</v>
      </c>
      <c r="M4803" s="47">
        <f t="shared" si="544"/>
        <v>27.09</v>
      </c>
      <c r="N4803" s="47">
        <f t="shared" si="545"/>
        <v>27.4</v>
      </c>
      <c r="O4803" s="48">
        <f t="shared" ca="1" si="546"/>
        <v>291800</v>
      </c>
    </row>
    <row r="4804" spans="1:15" x14ac:dyDescent="0.25">
      <c r="A4804">
        <v>4789</v>
      </c>
      <c r="B4804" s="84">
        <v>35004</v>
      </c>
      <c r="C4804" s="47">
        <v>43.38</v>
      </c>
      <c r="D4804" s="47">
        <v>43.5</v>
      </c>
      <c r="E4804" s="47">
        <v>42.62</v>
      </c>
      <c r="F4804" s="47">
        <v>43.25</v>
      </c>
      <c r="G4804" s="48">
        <v>372500</v>
      </c>
      <c r="H4804" s="47">
        <v>27.25</v>
      </c>
      <c r="I4804" s="51">
        <f t="shared" si="540"/>
        <v>0.63005780346820806</v>
      </c>
      <c r="J4804" s="51">
        <f t="shared" ca="1" si="541"/>
        <v>1</v>
      </c>
      <c r="K4804" s="47">
        <f t="shared" si="542"/>
        <v>27.33</v>
      </c>
      <c r="L4804" s="47">
        <f t="shared" si="543"/>
        <v>27.41</v>
      </c>
      <c r="M4804" s="47">
        <f t="shared" si="544"/>
        <v>26.85</v>
      </c>
      <c r="N4804" s="47">
        <f t="shared" si="545"/>
        <v>27.25</v>
      </c>
      <c r="O4804" s="48">
        <f t="shared" ca="1" si="546"/>
        <v>372500</v>
      </c>
    </row>
    <row r="4805" spans="1:15" x14ac:dyDescent="0.25">
      <c r="A4805">
        <v>4790</v>
      </c>
      <c r="B4805" s="84">
        <v>35003</v>
      </c>
      <c r="C4805" s="47">
        <v>43.88</v>
      </c>
      <c r="D4805" s="47">
        <v>44.12</v>
      </c>
      <c r="E4805" s="47">
        <v>43.62</v>
      </c>
      <c r="F4805" s="47">
        <v>43.62</v>
      </c>
      <c r="G4805" s="48">
        <v>351500</v>
      </c>
      <c r="H4805" s="47">
        <v>27.48</v>
      </c>
      <c r="I4805" s="51">
        <f t="shared" si="540"/>
        <v>0.62998624484181576</v>
      </c>
      <c r="J4805" s="51">
        <f t="shared" ca="1" si="541"/>
        <v>1</v>
      </c>
      <c r="K4805" s="47">
        <f t="shared" si="542"/>
        <v>27.64</v>
      </c>
      <c r="L4805" s="47">
        <f t="shared" si="543"/>
        <v>27.79</v>
      </c>
      <c r="M4805" s="47">
        <f t="shared" si="544"/>
        <v>27.48</v>
      </c>
      <c r="N4805" s="47">
        <f t="shared" si="545"/>
        <v>27.48</v>
      </c>
      <c r="O4805" s="48">
        <f t="shared" ca="1" si="546"/>
        <v>351500</v>
      </c>
    </row>
    <row r="4806" spans="1:15" x14ac:dyDescent="0.25">
      <c r="A4806">
        <v>4791</v>
      </c>
      <c r="B4806" s="84">
        <v>35002</v>
      </c>
      <c r="C4806" s="47">
        <v>43.5</v>
      </c>
      <c r="D4806" s="47">
        <v>44.12</v>
      </c>
      <c r="E4806" s="47">
        <v>43.38</v>
      </c>
      <c r="F4806" s="47">
        <v>43.62</v>
      </c>
      <c r="G4806" s="48">
        <v>366200</v>
      </c>
      <c r="H4806" s="47">
        <v>27.48</v>
      </c>
      <c r="I4806" s="51">
        <f t="shared" si="540"/>
        <v>0.62998624484181576</v>
      </c>
      <c r="J4806" s="51">
        <f t="shared" ca="1" si="541"/>
        <v>1</v>
      </c>
      <c r="K4806" s="47">
        <f t="shared" si="542"/>
        <v>27.4</v>
      </c>
      <c r="L4806" s="47">
        <f t="shared" si="543"/>
        <v>27.79</v>
      </c>
      <c r="M4806" s="47">
        <f t="shared" si="544"/>
        <v>27.33</v>
      </c>
      <c r="N4806" s="47">
        <f t="shared" si="545"/>
        <v>27.48</v>
      </c>
      <c r="O4806" s="48">
        <f t="shared" ca="1" si="546"/>
        <v>366200</v>
      </c>
    </row>
    <row r="4807" spans="1:15" x14ac:dyDescent="0.25">
      <c r="A4807">
        <v>4792</v>
      </c>
      <c r="B4807" s="84">
        <v>34999</v>
      </c>
      <c r="C4807" s="47">
        <v>43.38</v>
      </c>
      <c r="D4807" s="47">
        <v>43.38</v>
      </c>
      <c r="E4807" s="47">
        <v>42.62</v>
      </c>
      <c r="F4807" s="47">
        <v>43.25</v>
      </c>
      <c r="G4807" s="48">
        <v>304600</v>
      </c>
      <c r="H4807" s="47">
        <v>27.25</v>
      </c>
      <c r="I4807" s="51">
        <f t="shared" si="540"/>
        <v>0.63005780346820806</v>
      </c>
      <c r="J4807" s="51">
        <f t="shared" ca="1" si="541"/>
        <v>1</v>
      </c>
      <c r="K4807" s="47">
        <f t="shared" si="542"/>
        <v>27.33</v>
      </c>
      <c r="L4807" s="47">
        <f t="shared" si="543"/>
        <v>27.33</v>
      </c>
      <c r="M4807" s="47">
        <f t="shared" si="544"/>
        <v>26.85</v>
      </c>
      <c r="N4807" s="47">
        <f t="shared" si="545"/>
        <v>27.25</v>
      </c>
      <c r="O4807" s="48">
        <f t="shared" ca="1" si="546"/>
        <v>304600</v>
      </c>
    </row>
    <row r="4808" spans="1:15" x14ac:dyDescent="0.25">
      <c r="A4808">
        <v>4793</v>
      </c>
      <c r="B4808" s="84">
        <v>34998</v>
      </c>
      <c r="C4808" s="47">
        <v>43.12</v>
      </c>
      <c r="D4808" s="47">
        <v>43.38</v>
      </c>
      <c r="E4808" s="47">
        <v>42.88</v>
      </c>
      <c r="F4808" s="47">
        <v>43.12</v>
      </c>
      <c r="G4808" s="48">
        <v>287000</v>
      </c>
      <c r="H4808" s="47">
        <v>27.17</v>
      </c>
      <c r="I4808" s="51">
        <f t="shared" si="540"/>
        <v>0.63010204081632659</v>
      </c>
      <c r="J4808" s="51">
        <f t="shared" ca="1" si="541"/>
        <v>1</v>
      </c>
      <c r="K4808" s="47">
        <f t="shared" si="542"/>
        <v>27.17</v>
      </c>
      <c r="L4808" s="47">
        <f t="shared" si="543"/>
        <v>27.33</v>
      </c>
      <c r="M4808" s="47">
        <f t="shared" si="544"/>
        <v>27.02</v>
      </c>
      <c r="N4808" s="47">
        <f t="shared" si="545"/>
        <v>27.17</v>
      </c>
      <c r="O4808" s="48">
        <f t="shared" ca="1" si="546"/>
        <v>287000</v>
      </c>
    </row>
    <row r="4809" spans="1:15" x14ac:dyDescent="0.25">
      <c r="A4809">
        <v>4794</v>
      </c>
      <c r="B4809" s="84">
        <v>34997</v>
      </c>
      <c r="C4809" s="47">
        <v>43.38</v>
      </c>
      <c r="D4809" s="47">
        <v>43.5</v>
      </c>
      <c r="E4809" s="47">
        <v>42.5</v>
      </c>
      <c r="F4809" s="47">
        <v>43.38</v>
      </c>
      <c r="G4809" s="48">
        <v>359000</v>
      </c>
      <c r="H4809" s="47">
        <v>27.33</v>
      </c>
      <c r="I4809" s="51">
        <f t="shared" si="540"/>
        <v>0.63001383125864441</v>
      </c>
      <c r="J4809" s="51">
        <f t="shared" ca="1" si="541"/>
        <v>1</v>
      </c>
      <c r="K4809" s="47">
        <f t="shared" si="542"/>
        <v>27.33</v>
      </c>
      <c r="L4809" s="47">
        <f t="shared" si="543"/>
        <v>27.41</v>
      </c>
      <c r="M4809" s="47">
        <f t="shared" si="544"/>
        <v>26.78</v>
      </c>
      <c r="N4809" s="47">
        <f t="shared" si="545"/>
        <v>27.33</v>
      </c>
      <c r="O4809" s="48">
        <f t="shared" ca="1" si="546"/>
        <v>359000</v>
      </c>
    </row>
    <row r="4810" spans="1:15" x14ac:dyDescent="0.25">
      <c r="A4810">
        <v>4795</v>
      </c>
      <c r="B4810" s="84">
        <v>34996</v>
      </c>
      <c r="C4810" s="47">
        <v>43.25</v>
      </c>
      <c r="D4810" s="47">
        <v>43.62</v>
      </c>
      <c r="E4810" s="47">
        <v>43</v>
      </c>
      <c r="F4810" s="47">
        <v>43.25</v>
      </c>
      <c r="G4810" s="48">
        <v>317800</v>
      </c>
      <c r="H4810" s="47">
        <v>27.25</v>
      </c>
      <c r="I4810" s="51">
        <f t="shared" si="540"/>
        <v>0.63005780346820806</v>
      </c>
      <c r="J4810" s="51">
        <f t="shared" ca="1" si="541"/>
        <v>2</v>
      </c>
      <c r="K4810" s="47">
        <f t="shared" si="542"/>
        <v>27.25</v>
      </c>
      <c r="L4810" s="47">
        <f t="shared" si="543"/>
        <v>27.48</v>
      </c>
      <c r="M4810" s="47">
        <f t="shared" si="544"/>
        <v>27.09</v>
      </c>
      <c r="N4810" s="47">
        <f t="shared" si="545"/>
        <v>27.25</v>
      </c>
      <c r="O4810" s="48">
        <f t="shared" ca="1" si="546"/>
        <v>635600</v>
      </c>
    </row>
    <row r="4811" spans="1:15" x14ac:dyDescent="0.25">
      <c r="A4811">
        <v>4796</v>
      </c>
      <c r="B4811" s="84">
        <v>34995</v>
      </c>
      <c r="C4811" s="47">
        <v>87.12</v>
      </c>
      <c r="D4811" s="47">
        <v>87.25</v>
      </c>
      <c r="E4811" s="47">
        <v>86.75</v>
      </c>
      <c r="F4811" s="47">
        <v>87.12</v>
      </c>
      <c r="G4811" s="48">
        <v>401200</v>
      </c>
      <c r="H4811" s="47">
        <v>27.44</v>
      </c>
      <c r="I4811" s="51">
        <f t="shared" si="540"/>
        <v>0.31496786042240588</v>
      </c>
      <c r="J4811" s="51">
        <f t="shared" ca="1" si="541"/>
        <v>2</v>
      </c>
      <c r="K4811" s="47">
        <f t="shared" si="542"/>
        <v>27.44</v>
      </c>
      <c r="L4811" s="47">
        <f t="shared" si="543"/>
        <v>27.48</v>
      </c>
      <c r="M4811" s="47">
        <f t="shared" si="544"/>
        <v>27.32</v>
      </c>
      <c r="N4811" s="47">
        <f t="shared" si="545"/>
        <v>27.44</v>
      </c>
      <c r="O4811" s="48">
        <f t="shared" ca="1" si="546"/>
        <v>802400</v>
      </c>
    </row>
    <row r="4812" spans="1:15" x14ac:dyDescent="0.25">
      <c r="A4812">
        <v>4797</v>
      </c>
      <c r="B4812" s="84">
        <v>34992</v>
      </c>
      <c r="C4812" s="47">
        <v>87.88</v>
      </c>
      <c r="D4812" s="47">
        <v>88</v>
      </c>
      <c r="E4812" s="47">
        <v>87</v>
      </c>
      <c r="F4812" s="47">
        <v>87.38</v>
      </c>
      <c r="G4812" s="48">
        <v>562400</v>
      </c>
      <c r="H4812" s="47">
        <v>27.52</v>
      </c>
      <c r="I4812" s="51">
        <f t="shared" si="540"/>
        <v>0.31494621194781414</v>
      </c>
      <c r="J4812" s="51">
        <f t="shared" ca="1" si="541"/>
        <v>2</v>
      </c>
      <c r="K4812" s="47">
        <f t="shared" si="542"/>
        <v>27.68</v>
      </c>
      <c r="L4812" s="47">
        <f t="shared" si="543"/>
        <v>27.72</v>
      </c>
      <c r="M4812" s="47">
        <f t="shared" si="544"/>
        <v>27.4</v>
      </c>
      <c r="N4812" s="47">
        <f t="shared" si="545"/>
        <v>27.52</v>
      </c>
      <c r="O4812" s="48">
        <f t="shared" ca="1" si="546"/>
        <v>1124800</v>
      </c>
    </row>
    <row r="4813" spans="1:15" x14ac:dyDescent="0.25">
      <c r="A4813">
        <v>4798</v>
      </c>
      <c r="B4813" s="84">
        <v>34991</v>
      </c>
      <c r="C4813" s="47">
        <v>87.75</v>
      </c>
      <c r="D4813" s="47">
        <v>88</v>
      </c>
      <c r="E4813" s="47">
        <v>87.12</v>
      </c>
      <c r="F4813" s="47">
        <v>87.88</v>
      </c>
      <c r="G4813" s="48">
        <v>316800</v>
      </c>
      <c r="H4813" s="47">
        <v>27.68</v>
      </c>
      <c r="I4813" s="51">
        <f t="shared" si="540"/>
        <v>0.31497496586253981</v>
      </c>
      <c r="J4813" s="51">
        <f t="shared" ca="1" si="541"/>
        <v>2</v>
      </c>
      <c r="K4813" s="47">
        <f t="shared" si="542"/>
        <v>27.64</v>
      </c>
      <c r="L4813" s="47">
        <f t="shared" si="543"/>
        <v>27.72</v>
      </c>
      <c r="M4813" s="47">
        <f t="shared" si="544"/>
        <v>27.44</v>
      </c>
      <c r="N4813" s="47">
        <f t="shared" si="545"/>
        <v>27.68</v>
      </c>
      <c r="O4813" s="48">
        <f t="shared" ca="1" si="546"/>
        <v>633600</v>
      </c>
    </row>
    <row r="4814" spans="1:15" x14ac:dyDescent="0.25">
      <c r="A4814">
        <v>4799</v>
      </c>
      <c r="B4814" s="84">
        <v>34990</v>
      </c>
      <c r="C4814" s="47">
        <v>87</v>
      </c>
      <c r="D4814" s="47">
        <v>88</v>
      </c>
      <c r="E4814" s="47">
        <v>86.88</v>
      </c>
      <c r="F4814" s="47">
        <v>87.75</v>
      </c>
      <c r="G4814" s="48">
        <v>407200</v>
      </c>
      <c r="H4814" s="47">
        <v>27.64</v>
      </c>
      <c r="I4814" s="51">
        <f t="shared" si="540"/>
        <v>0.31498575498575498</v>
      </c>
      <c r="J4814" s="51">
        <f t="shared" ca="1" si="541"/>
        <v>2</v>
      </c>
      <c r="K4814" s="47">
        <f t="shared" si="542"/>
        <v>27.4</v>
      </c>
      <c r="L4814" s="47">
        <f t="shared" si="543"/>
        <v>27.72</v>
      </c>
      <c r="M4814" s="47">
        <f t="shared" si="544"/>
        <v>27.37</v>
      </c>
      <c r="N4814" s="47">
        <f t="shared" si="545"/>
        <v>27.64</v>
      </c>
      <c r="O4814" s="48">
        <f t="shared" ca="1" si="546"/>
        <v>814400</v>
      </c>
    </row>
    <row r="4815" spans="1:15" x14ac:dyDescent="0.25">
      <c r="A4815">
        <v>4800</v>
      </c>
      <c r="B4815" s="84">
        <v>34989</v>
      </c>
      <c r="C4815" s="47">
        <v>86.62</v>
      </c>
      <c r="D4815" s="47">
        <v>87.25</v>
      </c>
      <c r="E4815" s="47">
        <v>86.25</v>
      </c>
      <c r="F4815" s="47">
        <v>87.25</v>
      </c>
      <c r="G4815" s="48">
        <v>468400</v>
      </c>
      <c r="H4815" s="47">
        <v>27.48</v>
      </c>
      <c r="I4815" s="51">
        <f t="shared" si="540"/>
        <v>0.31495702005730658</v>
      </c>
      <c r="J4815" s="51">
        <f t="shared" ca="1" si="541"/>
        <v>2</v>
      </c>
      <c r="K4815" s="47">
        <f t="shared" si="542"/>
        <v>27.28</v>
      </c>
      <c r="L4815" s="47">
        <f t="shared" si="543"/>
        <v>27.48</v>
      </c>
      <c r="M4815" s="47">
        <f t="shared" si="544"/>
        <v>27.17</v>
      </c>
      <c r="N4815" s="47">
        <f t="shared" si="545"/>
        <v>27.48</v>
      </c>
      <c r="O4815" s="48">
        <f t="shared" ca="1" si="546"/>
        <v>936800</v>
      </c>
    </row>
    <row r="4816" spans="1:15" x14ac:dyDescent="0.25">
      <c r="A4816">
        <v>4801</v>
      </c>
      <c r="B4816" s="84">
        <v>34988</v>
      </c>
      <c r="C4816" s="47">
        <v>86.62</v>
      </c>
      <c r="D4816" s="47">
        <v>86.88</v>
      </c>
      <c r="E4816" s="47">
        <v>86.25</v>
      </c>
      <c r="F4816" s="47">
        <v>86.38</v>
      </c>
      <c r="G4816" s="48">
        <v>277200</v>
      </c>
      <c r="H4816" s="47">
        <v>27.21</v>
      </c>
      <c r="I4816" s="51">
        <f t="shared" si="540"/>
        <v>0.31500347302616349</v>
      </c>
      <c r="J4816" s="51">
        <f t="shared" ca="1" si="541"/>
        <v>2</v>
      </c>
      <c r="K4816" s="47">
        <f t="shared" si="542"/>
        <v>27.29</v>
      </c>
      <c r="L4816" s="47">
        <f t="shared" si="543"/>
        <v>27.37</v>
      </c>
      <c r="M4816" s="47">
        <f t="shared" si="544"/>
        <v>27.17</v>
      </c>
      <c r="N4816" s="47">
        <f t="shared" si="545"/>
        <v>27.21</v>
      </c>
      <c r="O4816" s="48">
        <f t="shared" ca="1" si="546"/>
        <v>554400</v>
      </c>
    </row>
    <row r="4817" spans="1:15" x14ac:dyDescent="0.25">
      <c r="A4817">
        <v>4802</v>
      </c>
      <c r="B4817" s="84">
        <v>34985</v>
      </c>
      <c r="C4817" s="47">
        <v>87.12</v>
      </c>
      <c r="D4817" s="47">
        <v>87.25</v>
      </c>
      <c r="E4817" s="47">
        <v>86.38</v>
      </c>
      <c r="F4817" s="47">
        <v>86.62</v>
      </c>
      <c r="G4817" s="48">
        <v>341400</v>
      </c>
      <c r="H4817" s="47">
        <v>27.29</v>
      </c>
      <c r="I4817" s="51">
        <f t="shared" ref="I4817:I4880" si="547">H4817/F4817</f>
        <v>0.31505425998614633</v>
      </c>
      <c r="J4817" s="51">
        <f t="shared" ref="J4817:J4880" ca="1" si="548">INDEX(OFFSET($T$15,0,0,$S$13+1,1),MATCH(B4817,OFFSET($Q$15,0,0,$S$13+1,1),-1))</f>
        <v>2</v>
      </c>
      <c r="K4817" s="47">
        <f t="shared" ref="K4817:K4880" si="549">ROUND($I4817*C4817,2)</f>
        <v>27.45</v>
      </c>
      <c r="L4817" s="47">
        <f t="shared" ref="L4817:L4880" si="550">ROUND($I4817*D4817,2)</f>
        <v>27.49</v>
      </c>
      <c r="M4817" s="47">
        <f t="shared" ref="M4817:M4880" si="551">ROUND($I4817*E4817,2)</f>
        <v>27.21</v>
      </c>
      <c r="N4817" s="47">
        <f t="shared" ref="N4817:N4880" si="552">ROUND($I4817*F4817,2)</f>
        <v>27.29</v>
      </c>
      <c r="O4817" s="48">
        <f t="shared" ref="O4817:O4880" ca="1" si="553">G4817*J4817</f>
        <v>682800</v>
      </c>
    </row>
    <row r="4818" spans="1:15" x14ac:dyDescent="0.25">
      <c r="A4818">
        <v>4803</v>
      </c>
      <c r="B4818" s="84">
        <v>34984</v>
      </c>
      <c r="C4818" s="47">
        <v>87.5</v>
      </c>
      <c r="D4818" s="47">
        <v>87.75</v>
      </c>
      <c r="E4818" s="47">
        <v>86.5</v>
      </c>
      <c r="F4818" s="47">
        <v>86.88</v>
      </c>
      <c r="G4818" s="48">
        <v>388000</v>
      </c>
      <c r="H4818" s="47">
        <v>27.36</v>
      </c>
      <c r="I4818" s="51">
        <f t="shared" si="547"/>
        <v>0.31491712707182323</v>
      </c>
      <c r="J4818" s="51">
        <f t="shared" ca="1" si="548"/>
        <v>2</v>
      </c>
      <c r="K4818" s="47">
        <f t="shared" si="549"/>
        <v>27.56</v>
      </c>
      <c r="L4818" s="47">
        <f t="shared" si="550"/>
        <v>27.63</v>
      </c>
      <c r="M4818" s="47">
        <f t="shared" si="551"/>
        <v>27.24</v>
      </c>
      <c r="N4818" s="47">
        <f t="shared" si="552"/>
        <v>27.36</v>
      </c>
      <c r="O4818" s="48">
        <f t="shared" ca="1" si="553"/>
        <v>776000</v>
      </c>
    </row>
    <row r="4819" spans="1:15" x14ac:dyDescent="0.25">
      <c r="A4819">
        <v>4804</v>
      </c>
      <c r="B4819" s="84">
        <v>34983</v>
      </c>
      <c r="C4819" s="47">
        <v>85.75</v>
      </c>
      <c r="D4819" s="47">
        <v>87.38</v>
      </c>
      <c r="E4819" s="47">
        <v>85.75</v>
      </c>
      <c r="F4819" s="47">
        <v>87.25</v>
      </c>
      <c r="G4819" s="48">
        <v>395600</v>
      </c>
      <c r="H4819" s="47">
        <v>27.48</v>
      </c>
      <c r="I4819" s="51">
        <f t="shared" si="547"/>
        <v>0.31495702005730658</v>
      </c>
      <c r="J4819" s="51">
        <f t="shared" ca="1" si="548"/>
        <v>2</v>
      </c>
      <c r="K4819" s="47">
        <f t="shared" si="549"/>
        <v>27.01</v>
      </c>
      <c r="L4819" s="47">
        <f t="shared" si="550"/>
        <v>27.52</v>
      </c>
      <c r="M4819" s="47">
        <f t="shared" si="551"/>
        <v>27.01</v>
      </c>
      <c r="N4819" s="47">
        <f t="shared" si="552"/>
        <v>27.48</v>
      </c>
      <c r="O4819" s="48">
        <f t="shared" ca="1" si="553"/>
        <v>791200</v>
      </c>
    </row>
    <row r="4820" spans="1:15" x14ac:dyDescent="0.25">
      <c r="A4820">
        <v>4805</v>
      </c>
      <c r="B4820" s="84">
        <v>34982</v>
      </c>
      <c r="C4820" s="47">
        <v>84.5</v>
      </c>
      <c r="D4820" s="47">
        <v>85.75</v>
      </c>
      <c r="E4820" s="47">
        <v>84</v>
      </c>
      <c r="F4820" s="47">
        <v>85.75</v>
      </c>
      <c r="G4820" s="48">
        <v>486200</v>
      </c>
      <c r="H4820" s="47">
        <v>27.01</v>
      </c>
      <c r="I4820" s="51">
        <f t="shared" si="547"/>
        <v>0.31498542274052482</v>
      </c>
      <c r="J4820" s="51">
        <f t="shared" ca="1" si="548"/>
        <v>2</v>
      </c>
      <c r="K4820" s="47">
        <f t="shared" si="549"/>
        <v>26.62</v>
      </c>
      <c r="L4820" s="47">
        <f t="shared" si="550"/>
        <v>27.01</v>
      </c>
      <c r="M4820" s="47">
        <f t="shared" si="551"/>
        <v>26.46</v>
      </c>
      <c r="N4820" s="47">
        <f t="shared" si="552"/>
        <v>27.01</v>
      </c>
      <c r="O4820" s="48">
        <f t="shared" ca="1" si="553"/>
        <v>972400</v>
      </c>
    </row>
    <row r="4821" spans="1:15" x14ac:dyDescent="0.25">
      <c r="A4821">
        <v>4806</v>
      </c>
      <c r="B4821" s="84">
        <v>34981</v>
      </c>
      <c r="C4821" s="47">
        <v>85.5</v>
      </c>
      <c r="D4821" s="47">
        <v>86.25</v>
      </c>
      <c r="E4821" s="47">
        <v>84.62</v>
      </c>
      <c r="F4821" s="47">
        <v>85</v>
      </c>
      <c r="G4821" s="48">
        <v>438600</v>
      </c>
      <c r="H4821" s="47">
        <v>26.77</v>
      </c>
      <c r="I4821" s="51">
        <f t="shared" si="547"/>
        <v>0.31494117647058822</v>
      </c>
      <c r="J4821" s="51">
        <f t="shared" ca="1" si="548"/>
        <v>2</v>
      </c>
      <c r="K4821" s="47">
        <f t="shared" si="549"/>
        <v>26.93</v>
      </c>
      <c r="L4821" s="47">
        <f t="shared" si="550"/>
        <v>27.16</v>
      </c>
      <c r="M4821" s="47">
        <f t="shared" si="551"/>
        <v>26.65</v>
      </c>
      <c r="N4821" s="47">
        <f t="shared" si="552"/>
        <v>26.77</v>
      </c>
      <c r="O4821" s="48">
        <f t="shared" ca="1" si="553"/>
        <v>877200</v>
      </c>
    </row>
    <row r="4822" spans="1:15" x14ac:dyDescent="0.25">
      <c r="A4822">
        <v>4807</v>
      </c>
      <c r="B4822" s="84">
        <v>34978</v>
      </c>
      <c r="C4822" s="47">
        <v>84.75</v>
      </c>
      <c r="D4822" s="47">
        <v>85.38</v>
      </c>
      <c r="E4822" s="47">
        <v>84.62</v>
      </c>
      <c r="F4822" s="47">
        <v>85.38</v>
      </c>
      <c r="G4822" s="48">
        <v>232000</v>
      </c>
      <c r="H4822" s="47">
        <v>26.89</v>
      </c>
      <c r="I4822" s="51">
        <f t="shared" si="547"/>
        <v>0.31494495197938632</v>
      </c>
      <c r="J4822" s="51">
        <f t="shared" ca="1" si="548"/>
        <v>2</v>
      </c>
      <c r="K4822" s="47">
        <f t="shared" si="549"/>
        <v>26.69</v>
      </c>
      <c r="L4822" s="47">
        <f t="shared" si="550"/>
        <v>26.89</v>
      </c>
      <c r="M4822" s="47">
        <f t="shared" si="551"/>
        <v>26.65</v>
      </c>
      <c r="N4822" s="47">
        <f t="shared" si="552"/>
        <v>26.89</v>
      </c>
      <c r="O4822" s="48">
        <f t="shared" ca="1" si="553"/>
        <v>464000</v>
      </c>
    </row>
    <row r="4823" spans="1:15" x14ac:dyDescent="0.25">
      <c r="A4823">
        <v>4808</v>
      </c>
      <c r="B4823" s="84">
        <v>34977</v>
      </c>
      <c r="C4823" s="47">
        <v>85</v>
      </c>
      <c r="D4823" s="47">
        <v>85</v>
      </c>
      <c r="E4823" s="47">
        <v>84.25</v>
      </c>
      <c r="F4823" s="47">
        <v>84.88</v>
      </c>
      <c r="G4823" s="48">
        <v>320800</v>
      </c>
      <c r="H4823" s="47">
        <v>26.73</v>
      </c>
      <c r="I4823" s="51">
        <f t="shared" si="547"/>
        <v>0.31491517436380773</v>
      </c>
      <c r="J4823" s="51">
        <f t="shared" ca="1" si="548"/>
        <v>2</v>
      </c>
      <c r="K4823" s="47">
        <f t="shared" si="549"/>
        <v>26.77</v>
      </c>
      <c r="L4823" s="47">
        <f t="shared" si="550"/>
        <v>26.77</v>
      </c>
      <c r="M4823" s="47">
        <f t="shared" si="551"/>
        <v>26.53</v>
      </c>
      <c r="N4823" s="47">
        <f t="shared" si="552"/>
        <v>26.73</v>
      </c>
      <c r="O4823" s="48">
        <f t="shared" ca="1" si="553"/>
        <v>641600</v>
      </c>
    </row>
    <row r="4824" spans="1:15" x14ac:dyDescent="0.25">
      <c r="A4824">
        <v>4809</v>
      </c>
      <c r="B4824" s="84">
        <v>34976</v>
      </c>
      <c r="C4824" s="47">
        <v>84.88</v>
      </c>
      <c r="D4824" s="47">
        <v>85.12</v>
      </c>
      <c r="E4824" s="47">
        <v>84.75</v>
      </c>
      <c r="F4824" s="47">
        <v>85.12</v>
      </c>
      <c r="G4824" s="48">
        <v>587800</v>
      </c>
      <c r="H4824" s="47">
        <v>26.81</v>
      </c>
      <c r="I4824" s="51">
        <f t="shared" si="547"/>
        <v>0.31496710526315785</v>
      </c>
      <c r="J4824" s="51">
        <f t="shared" ca="1" si="548"/>
        <v>2</v>
      </c>
      <c r="K4824" s="47">
        <f t="shared" si="549"/>
        <v>26.73</v>
      </c>
      <c r="L4824" s="47">
        <f t="shared" si="550"/>
        <v>26.81</v>
      </c>
      <c r="M4824" s="47">
        <f t="shared" si="551"/>
        <v>26.69</v>
      </c>
      <c r="N4824" s="47">
        <f t="shared" si="552"/>
        <v>26.81</v>
      </c>
      <c r="O4824" s="48">
        <f t="shared" ca="1" si="553"/>
        <v>1175600</v>
      </c>
    </row>
    <row r="4825" spans="1:15" x14ac:dyDescent="0.25">
      <c r="A4825">
        <v>4810</v>
      </c>
      <c r="B4825" s="84">
        <v>34975</v>
      </c>
      <c r="C4825" s="47">
        <v>84.75</v>
      </c>
      <c r="D4825" s="47">
        <v>85.38</v>
      </c>
      <c r="E4825" s="47">
        <v>84.62</v>
      </c>
      <c r="F4825" s="47">
        <v>85.25</v>
      </c>
      <c r="G4825" s="48">
        <v>374400</v>
      </c>
      <c r="H4825" s="47">
        <v>26.73</v>
      </c>
      <c r="I4825" s="51">
        <f t="shared" si="547"/>
        <v>0.31354838709677418</v>
      </c>
      <c r="J4825" s="51">
        <f t="shared" ca="1" si="548"/>
        <v>2</v>
      </c>
      <c r="K4825" s="47">
        <f t="shared" si="549"/>
        <v>26.57</v>
      </c>
      <c r="L4825" s="47">
        <f t="shared" si="550"/>
        <v>26.77</v>
      </c>
      <c r="M4825" s="47">
        <f t="shared" si="551"/>
        <v>26.53</v>
      </c>
      <c r="N4825" s="47">
        <f t="shared" si="552"/>
        <v>26.73</v>
      </c>
      <c r="O4825" s="48">
        <f t="shared" ca="1" si="553"/>
        <v>748800</v>
      </c>
    </row>
    <row r="4826" spans="1:15" x14ac:dyDescent="0.25">
      <c r="A4826">
        <v>4811</v>
      </c>
      <c r="B4826" s="84">
        <v>34974</v>
      </c>
      <c r="C4826" s="47">
        <v>84.88</v>
      </c>
      <c r="D4826" s="47">
        <v>85.5</v>
      </c>
      <c r="E4826" s="47">
        <v>84.38</v>
      </c>
      <c r="F4826" s="47">
        <v>84.75</v>
      </c>
      <c r="G4826" s="48">
        <v>418800</v>
      </c>
      <c r="H4826" s="47">
        <v>26.58</v>
      </c>
      <c r="I4826" s="51">
        <f t="shared" si="547"/>
        <v>0.31362831858407075</v>
      </c>
      <c r="J4826" s="51">
        <f t="shared" ca="1" si="548"/>
        <v>2</v>
      </c>
      <c r="K4826" s="47">
        <f t="shared" si="549"/>
        <v>26.62</v>
      </c>
      <c r="L4826" s="47">
        <f t="shared" si="550"/>
        <v>26.82</v>
      </c>
      <c r="M4826" s="47">
        <f t="shared" si="551"/>
        <v>26.46</v>
      </c>
      <c r="N4826" s="47">
        <f t="shared" si="552"/>
        <v>26.58</v>
      </c>
      <c r="O4826" s="48">
        <f t="shared" ca="1" si="553"/>
        <v>837600</v>
      </c>
    </row>
    <row r="4827" spans="1:15" x14ac:dyDescent="0.25">
      <c r="A4827">
        <v>4812</v>
      </c>
      <c r="B4827" s="84">
        <v>34971</v>
      </c>
      <c r="C4827" s="47">
        <v>84.12</v>
      </c>
      <c r="D4827" s="47">
        <v>85.38</v>
      </c>
      <c r="E4827" s="47">
        <v>83.75</v>
      </c>
      <c r="F4827" s="47">
        <v>85</v>
      </c>
      <c r="G4827" s="48">
        <v>412200</v>
      </c>
      <c r="H4827" s="47">
        <v>26.66</v>
      </c>
      <c r="I4827" s="51">
        <f t="shared" si="547"/>
        <v>0.31364705882352939</v>
      </c>
      <c r="J4827" s="51">
        <f t="shared" ca="1" si="548"/>
        <v>2</v>
      </c>
      <c r="K4827" s="47">
        <f t="shared" si="549"/>
        <v>26.38</v>
      </c>
      <c r="L4827" s="47">
        <f t="shared" si="550"/>
        <v>26.78</v>
      </c>
      <c r="M4827" s="47">
        <f t="shared" si="551"/>
        <v>26.27</v>
      </c>
      <c r="N4827" s="47">
        <f t="shared" si="552"/>
        <v>26.66</v>
      </c>
      <c r="O4827" s="48">
        <f t="shared" ca="1" si="553"/>
        <v>824400</v>
      </c>
    </row>
    <row r="4828" spans="1:15" x14ac:dyDescent="0.25">
      <c r="A4828">
        <v>4813</v>
      </c>
      <c r="B4828" s="84">
        <v>34970</v>
      </c>
      <c r="C4828" s="47">
        <v>84</v>
      </c>
      <c r="D4828" s="47">
        <v>84.38</v>
      </c>
      <c r="E4828" s="47">
        <v>83.75</v>
      </c>
      <c r="F4828" s="47">
        <v>84.25</v>
      </c>
      <c r="G4828" s="48">
        <v>506600</v>
      </c>
      <c r="H4828" s="47">
        <v>26.42</v>
      </c>
      <c r="I4828" s="51">
        <f t="shared" si="547"/>
        <v>0.31359050445103859</v>
      </c>
      <c r="J4828" s="51">
        <f t="shared" ca="1" si="548"/>
        <v>2</v>
      </c>
      <c r="K4828" s="47">
        <f t="shared" si="549"/>
        <v>26.34</v>
      </c>
      <c r="L4828" s="47">
        <f t="shared" si="550"/>
        <v>26.46</v>
      </c>
      <c r="M4828" s="47">
        <f t="shared" si="551"/>
        <v>26.26</v>
      </c>
      <c r="N4828" s="47">
        <f t="shared" si="552"/>
        <v>26.42</v>
      </c>
      <c r="O4828" s="48">
        <f t="shared" ca="1" si="553"/>
        <v>1013200</v>
      </c>
    </row>
    <row r="4829" spans="1:15" x14ac:dyDescent="0.25">
      <c r="A4829">
        <v>4814</v>
      </c>
      <c r="B4829" s="84">
        <v>34969</v>
      </c>
      <c r="C4829" s="47">
        <v>84.5</v>
      </c>
      <c r="D4829" s="47">
        <v>84.75</v>
      </c>
      <c r="E4829" s="47">
        <v>83.5</v>
      </c>
      <c r="F4829" s="47">
        <v>83.88</v>
      </c>
      <c r="G4829" s="48">
        <v>545400</v>
      </c>
      <c r="H4829" s="47">
        <v>26.3</v>
      </c>
      <c r="I4829" s="51">
        <f t="shared" si="547"/>
        <v>0.31354315689079643</v>
      </c>
      <c r="J4829" s="51">
        <f t="shared" ca="1" si="548"/>
        <v>2</v>
      </c>
      <c r="K4829" s="47">
        <f t="shared" si="549"/>
        <v>26.49</v>
      </c>
      <c r="L4829" s="47">
        <f t="shared" si="550"/>
        <v>26.57</v>
      </c>
      <c r="M4829" s="47">
        <f t="shared" si="551"/>
        <v>26.18</v>
      </c>
      <c r="N4829" s="47">
        <f t="shared" si="552"/>
        <v>26.3</v>
      </c>
      <c r="O4829" s="48">
        <f t="shared" ca="1" si="553"/>
        <v>1090800</v>
      </c>
    </row>
    <row r="4830" spans="1:15" x14ac:dyDescent="0.25">
      <c r="A4830">
        <v>4815</v>
      </c>
      <c r="B4830" s="84">
        <v>34968</v>
      </c>
      <c r="C4830" s="47">
        <v>83.62</v>
      </c>
      <c r="D4830" s="47">
        <v>85.25</v>
      </c>
      <c r="E4830" s="47">
        <v>83.62</v>
      </c>
      <c r="F4830" s="47">
        <v>84.62</v>
      </c>
      <c r="G4830" s="48">
        <v>616400</v>
      </c>
      <c r="H4830" s="47">
        <v>26.54</v>
      </c>
      <c r="I4830" s="51">
        <f t="shared" si="547"/>
        <v>0.31363743795792953</v>
      </c>
      <c r="J4830" s="51">
        <f t="shared" ca="1" si="548"/>
        <v>2</v>
      </c>
      <c r="K4830" s="47">
        <f t="shared" si="549"/>
        <v>26.23</v>
      </c>
      <c r="L4830" s="47">
        <f t="shared" si="550"/>
        <v>26.74</v>
      </c>
      <c r="M4830" s="47">
        <f t="shared" si="551"/>
        <v>26.23</v>
      </c>
      <c r="N4830" s="47">
        <f t="shared" si="552"/>
        <v>26.54</v>
      </c>
      <c r="O4830" s="48">
        <f t="shared" ca="1" si="553"/>
        <v>1232800</v>
      </c>
    </row>
    <row r="4831" spans="1:15" x14ac:dyDescent="0.25">
      <c r="A4831">
        <v>4816</v>
      </c>
      <c r="B4831" s="84">
        <v>34967</v>
      </c>
      <c r="C4831" s="47">
        <v>83.62</v>
      </c>
      <c r="D4831" s="47">
        <v>84.25</v>
      </c>
      <c r="E4831" s="47">
        <v>83.5</v>
      </c>
      <c r="F4831" s="47">
        <v>83.62</v>
      </c>
      <c r="G4831" s="48">
        <v>176200</v>
      </c>
      <c r="H4831" s="47">
        <v>26.23</v>
      </c>
      <c r="I4831" s="51">
        <f t="shared" si="547"/>
        <v>0.31368093757474286</v>
      </c>
      <c r="J4831" s="51">
        <f t="shared" ca="1" si="548"/>
        <v>2</v>
      </c>
      <c r="K4831" s="47">
        <f t="shared" si="549"/>
        <v>26.23</v>
      </c>
      <c r="L4831" s="47">
        <f t="shared" si="550"/>
        <v>26.43</v>
      </c>
      <c r="M4831" s="47">
        <f t="shared" si="551"/>
        <v>26.19</v>
      </c>
      <c r="N4831" s="47">
        <f t="shared" si="552"/>
        <v>26.23</v>
      </c>
      <c r="O4831" s="48">
        <f t="shared" ca="1" si="553"/>
        <v>352400</v>
      </c>
    </row>
    <row r="4832" spans="1:15" x14ac:dyDescent="0.25">
      <c r="A4832">
        <v>4817</v>
      </c>
      <c r="B4832" s="84">
        <v>34964</v>
      </c>
      <c r="C4832" s="47">
        <v>83.38</v>
      </c>
      <c r="D4832" s="47">
        <v>83.75</v>
      </c>
      <c r="E4832" s="47">
        <v>83.38</v>
      </c>
      <c r="F4832" s="47">
        <v>83.62</v>
      </c>
      <c r="G4832" s="48">
        <v>234200</v>
      </c>
      <c r="H4832" s="47">
        <v>26.23</v>
      </c>
      <c r="I4832" s="51">
        <f t="shared" si="547"/>
        <v>0.31368093757474286</v>
      </c>
      <c r="J4832" s="51">
        <f t="shared" ca="1" si="548"/>
        <v>2</v>
      </c>
      <c r="K4832" s="47">
        <f t="shared" si="549"/>
        <v>26.15</v>
      </c>
      <c r="L4832" s="47">
        <f t="shared" si="550"/>
        <v>26.27</v>
      </c>
      <c r="M4832" s="47">
        <f t="shared" si="551"/>
        <v>26.15</v>
      </c>
      <c r="N4832" s="47">
        <f t="shared" si="552"/>
        <v>26.23</v>
      </c>
      <c r="O4832" s="48">
        <f t="shared" ca="1" si="553"/>
        <v>468400</v>
      </c>
    </row>
    <row r="4833" spans="1:15" x14ac:dyDescent="0.25">
      <c r="A4833">
        <v>4818</v>
      </c>
      <c r="B4833" s="84">
        <v>34963</v>
      </c>
      <c r="C4833" s="47">
        <v>84.5</v>
      </c>
      <c r="D4833" s="47">
        <v>84.5</v>
      </c>
      <c r="E4833" s="47">
        <v>83.62</v>
      </c>
      <c r="F4833" s="47">
        <v>83.62</v>
      </c>
      <c r="G4833" s="48">
        <v>451000</v>
      </c>
      <c r="H4833" s="47">
        <v>26.23</v>
      </c>
      <c r="I4833" s="51">
        <f t="shared" si="547"/>
        <v>0.31368093757474286</v>
      </c>
      <c r="J4833" s="51">
        <f t="shared" ca="1" si="548"/>
        <v>2</v>
      </c>
      <c r="K4833" s="47">
        <f t="shared" si="549"/>
        <v>26.51</v>
      </c>
      <c r="L4833" s="47">
        <f t="shared" si="550"/>
        <v>26.51</v>
      </c>
      <c r="M4833" s="47">
        <f t="shared" si="551"/>
        <v>26.23</v>
      </c>
      <c r="N4833" s="47">
        <f t="shared" si="552"/>
        <v>26.23</v>
      </c>
      <c r="O4833" s="48">
        <f t="shared" ca="1" si="553"/>
        <v>902000</v>
      </c>
    </row>
    <row r="4834" spans="1:15" x14ac:dyDescent="0.25">
      <c r="A4834">
        <v>4819</v>
      </c>
      <c r="B4834" s="84">
        <v>34962</v>
      </c>
      <c r="C4834" s="47">
        <v>84.75</v>
      </c>
      <c r="D4834" s="47">
        <v>85.12</v>
      </c>
      <c r="E4834" s="47">
        <v>84.5</v>
      </c>
      <c r="F4834" s="47">
        <v>84.5</v>
      </c>
      <c r="G4834" s="48">
        <v>219600</v>
      </c>
      <c r="H4834" s="47">
        <v>26.5</v>
      </c>
      <c r="I4834" s="51">
        <f t="shared" si="547"/>
        <v>0.31360946745562129</v>
      </c>
      <c r="J4834" s="51">
        <f t="shared" ca="1" si="548"/>
        <v>2</v>
      </c>
      <c r="K4834" s="47">
        <f t="shared" si="549"/>
        <v>26.58</v>
      </c>
      <c r="L4834" s="47">
        <f t="shared" si="550"/>
        <v>26.69</v>
      </c>
      <c r="M4834" s="47">
        <f t="shared" si="551"/>
        <v>26.5</v>
      </c>
      <c r="N4834" s="47">
        <f t="shared" si="552"/>
        <v>26.5</v>
      </c>
      <c r="O4834" s="48">
        <f t="shared" ca="1" si="553"/>
        <v>439200</v>
      </c>
    </row>
    <row r="4835" spans="1:15" x14ac:dyDescent="0.25">
      <c r="A4835">
        <v>4820</v>
      </c>
      <c r="B4835" s="84">
        <v>34961</v>
      </c>
      <c r="C4835" s="47">
        <v>84</v>
      </c>
      <c r="D4835" s="47">
        <v>85</v>
      </c>
      <c r="E4835" s="47">
        <v>84</v>
      </c>
      <c r="F4835" s="47">
        <v>85</v>
      </c>
      <c r="G4835" s="48">
        <v>313200</v>
      </c>
      <c r="H4835" s="47">
        <v>26.66</v>
      </c>
      <c r="I4835" s="51">
        <f t="shared" si="547"/>
        <v>0.31364705882352939</v>
      </c>
      <c r="J4835" s="51">
        <f t="shared" ca="1" si="548"/>
        <v>2</v>
      </c>
      <c r="K4835" s="47">
        <f t="shared" si="549"/>
        <v>26.35</v>
      </c>
      <c r="L4835" s="47">
        <f t="shared" si="550"/>
        <v>26.66</v>
      </c>
      <c r="M4835" s="47">
        <f t="shared" si="551"/>
        <v>26.35</v>
      </c>
      <c r="N4835" s="47">
        <f t="shared" si="552"/>
        <v>26.66</v>
      </c>
      <c r="O4835" s="48">
        <f t="shared" ca="1" si="553"/>
        <v>626400</v>
      </c>
    </row>
    <row r="4836" spans="1:15" x14ac:dyDescent="0.25">
      <c r="A4836">
        <v>4821</v>
      </c>
      <c r="B4836" s="84">
        <v>34960</v>
      </c>
      <c r="C4836" s="47">
        <v>83.88</v>
      </c>
      <c r="D4836" s="47">
        <v>84.38</v>
      </c>
      <c r="E4836" s="47">
        <v>83.38</v>
      </c>
      <c r="F4836" s="47">
        <v>84</v>
      </c>
      <c r="G4836" s="48">
        <v>228000</v>
      </c>
      <c r="H4836" s="47">
        <v>26.34</v>
      </c>
      <c r="I4836" s="51">
        <f t="shared" si="547"/>
        <v>0.31357142857142856</v>
      </c>
      <c r="J4836" s="51">
        <f t="shared" ca="1" si="548"/>
        <v>2</v>
      </c>
      <c r="K4836" s="47">
        <f t="shared" si="549"/>
        <v>26.3</v>
      </c>
      <c r="L4836" s="47">
        <f t="shared" si="550"/>
        <v>26.46</v>
      </c>
      <c r="M4836" s="47">
        <f t="shared" si="551"/>
        <v>26.15</v>
      </c>
      <c r="N4836" s="47">
        <f t="shared" si="552"/>
        <v>26.34</v>
      </c>
      <c r="O4836" s="48">
        <f t="shared" ca="1" si="553"/>
        <v>456000</v>
      </c>
    </row>
    <row r="4837" spans="1:15" x14ac:dyDescent="0.25">
      <c r="A4837">
        <v>4822</v>
      </c>
      <c r="B4837" s="84">
        <v>34957</v>
      </c>
      <c r="C4837" s="47">
        <v>84.12</v>
      </c>
      <c r="D4837" s="47">
        <v>84.12</v>
      </c>
      <c r="E4837" s="47">
        <v>83.5</v>
      </c>
      <c r="F4837" s="47">
        <v>83.88</v>
      </c>
      <c r="G4837" s="48">
        <v>543000</v>
      </c>
      <c r="H4837" s="47">
        <v>26.3</v>
      </c>
      <c r="I4837" s="51">
        <f t="shared" si="547"/>
        <v>0.31354315689079643</v>
      </c>
      <c r="J4837" s="51">
        <f t="shared" ca="1" si="548"/>
        <v>2</v>
      </c>
      <c r="K4837" s="47">
        <f t="shared" si="549"/>
        <v>26.38</v>
      </c>
      <c r="L4837" s="47">
        <f t="shared" si="550"/>
        <v>26.38</v>
      </c>
      <c r="M4837" s="47">
        <f t="shared" si="551"/>
        <v>26.18</v>
      </c>
      <c r="N4837" s="47">
        <f t="shared" si="552"/>
        <v>26.3</v>
      </c>
      <c r="O4837" s="48">
        <f t="shared" ca="1" si="553"/>
        <v>1086000</v>
      </c>
    </row>
    <row r="4838" spans="1:15" x14ac:dyDescent="0.25">
      <c r="A4838">
        <v>4823</v>
      </c>
      <c r="B4838" s="84">
        <v>34956</v>
      </c>
      <c r="C4838" s="47">
        <v>83.5</v>
      </c>
      <c r="D4838" s="47">
        <v>83.88</v>
      </c>
      <c r="E4838" s="47">
        <v>83.25</v>
      </c>
      <c r="F4838" s="47">
        <v>83.75</v>
      </c>
      <c r="G4838" s="48">
        <v>248000</v>
      </c>
      <c r="H4838" s="47">
        <v>26.26</v>
      </c>
      <c r="I4838" s="51">
        <f t="shared" si="547"/>
        <v>0.31355223880597016</v>
      </c>
      <c r="J4838" s="51">
        <f t="shared" ca="1" si="548"/>
        <v>2</v>
      </c>
      <c r="K4838" s="47">
        <f t="shared" si="549"/>
        <v>26.18</v>
      </c>
      <c r="L4838" s="47">
        <f t="shared" si="550"/>
        <v>26.3</v>
      </c>
      <c r="M4838" s="47">
        <f t="shared" si="551"/>
        <v>26.1</v>
      </c>
      <c r="N4838" s="47">
        <f t="shared" si="552"/>
        <v>26.26</v>
      </c>
      <c r="O4838" s="48">
        <f t="shared" ca="1" si="553"/>
        <v>496000</v>
      </c>
    </row>
    <row r="4839" spans="1:15" x14ac:dyDescent="0.25">
      <c r="A4839">
        <v>4824</v>
      </c>
      <c r="B4839" s="84">
        <v>34955</v>
      </c>
      <c r="C4839" s="47">
        <v>83</v>
      </c>
      <c r="D4839" s="47">
        <v>83.88</v>
      </c>
      <c r="E4839" s="47">
        <v>82.88</v>
      </c>
      <c r="F4839" s="47">
        <v>83.25</v>
      </c>
      <c r="G4839" s="48">
        <v>308600</v>
      </c>
      <c r="H4839" s="47">
        <v>26.11</v>
      </c>
      <c r="I4839" s="51">
        <f t="shared" si="547"/>
        <v>0.31363363363363361</v>
      </c>
      <c r="J4839" s="51">
        <f t="shared" ca="1" si="548"/>
        <v>2</v>
      </c>
      <c r="K4839" s="47">
        <f t="shared" si="549"/>
        <v>26.03</v>
      </c>
      <c r="L4839" s="47">
        <f t="shared" si="550"/>
        <v>26.31</v>
      </c>
      <c r="M4839" s="47">
        <f t="shared" si="551"/>
        <v>25.99</v>
      </c>
      <c r="N4839" s="47">
        <f t="shared" si="552"/>
        <v>26.11</v>
      </c>
      <c r="O4839" s="48">
        <f t="shared" ca="1" si="553"/>
        <v>617200</v>
      </c>
    </row>
    <row r="4840" spans="1:15" x14ac:dyDescent="0.25">
      <c r="A4840">
        <v>4825</v>
      </c>
      <c r="B4840" s="84">
        <v>34954</v>
      </c>
      <c r="C4840" s="47">
        <v>82</v>
      </c>
      <c r="D4840" s="47">
        <v>83.25</v>
      </c>
      <c r="E4840" s="47">
        <v>82</v>
      </c>
      <c r="F4840" s="47">
        <v>83.25</v>
      </c>
      <c r="G4840" s="48">
        <v>446000</v>
      </c>
      <c r="H4840" s="47">
        <v>26.11</v>
      </c>
      <c r="I4840" s="51">
        <f t="shared" si="547"/>
        <v>0.31363363363363361</v>
      </c>
      <c r="J4840" s="51">
        <f t="shared" ca="1" si="548"/>
        <v>2</v>
      </c>
      <c r="K4840" s="47">
        <f t="shared" si="549"/>
        <v>25.72</v>
      </c>
      <c r="L4840" s="47">
        <f t="shared" si="550"/>
        <v>26.11</v>
      </c>
      <c r="M4840" s="47">
        <f t="shared" si="551"/>
        <v>25.72</v>
      </c>
      <c r="N4840" s="47">
        <f t="shared" si="552"/>
        <v>26.11</v>
      </c>
      <c r="O4840" s="48">
        <f t="shared" ca="1" si="553"/>
        <v>892000</v>
      </c>
    </row>
    <row r="4841" spans="1:15" x14ac:dyDescent="0.25">
      <c r="A4841">
        <v>4826</v>
      </c>
      <c r="B4841" s="84">
        <v>34953</v>
      </c>
      <c r="C4841" s="47">
        <v>82.25</v>
      </c>
      <c r="D4841" s="47">
        <v>82.25</v>
      </c>
      <c r="E4841" s="47">
        <v>81.75</v>
      </c>
      <c r="F4841" s="47">
        <v>81.88</v>
      </c>
      <c r="G4841" s="48">
        <v>286200</v>
      </c>
      <c r="H4841" s="47">
        <v>25.68</v>
      </c>
      <c r="I4841" s="51">
        <f t="shared" si="547"/>
        <v>0.31362970200293111</v>
      </c>
      <c r="J4841" s="51">
        <f t="shared" ca="1" si="548"/>
        <v>2</v>
      </c>
      <c r="K4841" s="47">
        <f t="shared" si="549"/>
        <v>25.8</v>
      </c>
      <c r="L4841" s="47">
        <f t="shared" si="550"/>
        <v>25.8</v>
      </c>
      <c r="M4841" s="47">
        <f t="shared" si="551"/>
        <v>25.64</v>
      </c>
      <c r="N4841" s="47">
        <f t="shared" si="552"/>
        <v>25.68</v>
      </c>
      <c r="O4841" s="48">
        <f t="shared" ca="1" si="553"/>
        <v>572400</v>
      </c>
    </row>
    <row r="4842" spans="1:15" x14ac:dyDescent="0.25">
      <c r="A4842">
        <v>4827</v>
      </c>
      <c r="B4842" s="84">
        <v>34950</v>
      </c>
      <c r="C4842" s="47">
        <v>82.25</v>
      </c>
      <c r="D4842" s="47">
        <v>82.5</v>
      </c>
      <c r="E4842" s="47">
        <v>81.75</v>
      </c>
      <c r="F4842" s="47">
        <v>82</v>
      </c>
      <c r="G4842" s="48">
        <v>341800</v>
      </c>
      <c r="H4842" s="47">
        <v>25.72</v>
      </c>
      <c r="I4842" s="51">
        <f t="shared" si="547"/>
        <v>0.31365853658536585</v>
      </c>
      <c r="J4842" s="51">
        <f t="shared" ca="1" si="548"/>
        <v>2</v>
      </c>
      <c r="K4842" s="47">
        <f t="shared" si="549"/>
        <v>25.8</v>
      </c>
      <c r="L4842" s="47">
        <f t="shared" si="550"/>
        <v>25.88</v>
      </c>
      <c r="M4842" s="47">
        <f t="shared" si="551"/>
        <v>25.64</v>
      </c>
      <c r="N4842" s="47">
        <f t="shared" si="552"/>
        <v>25.72</v>
      </c>
      <c r="O4842" s="48">
        <f t="shared" ca="1" si="553"/>
        <v>683600</v>
      </c>
    </row>
    <row r="4843" spans="1:15" x14ac:dyDescent="0.25">
      <c r="A4843">
        <v>4828</v>
      </c>
      <c r="B4843" s="84">
        <v>34949</v>
      </c>
      <c r="C4843" s="47">
        <v>82.88</v>
      </c>
      <c r="D4843" s="47">
        <v>83</v>
      </c>
      <c r="E4843" s="47">
        <v>82</v>
      </c>
      <c r="F4843" s="47">
        <v>82.38</v>
      </c>
      <c r="G4843" s="48">
        <v>272800</v>
      </c>
      <c r="H4843" s="47">
        <v>25.83</v>
      </c>
      <c r="I4843" s="51">
        <f t="shared" si="547"/>
        <v>0.31354697742170429</v>
      </c>
      <c r="J4843" s="51">
        <f t="shared" ca="1" si="548"/>
        <v>2</v>
      </c>
      <c r="K4843" s="47">
        <f t="shared" si="549"/>
        <v>25.99</v>
      </c>
      <c r="L4843" s="47">
        <f t="shared" si="550"/>
        <v>26.02</v>
      </c>
      <c r="M4843" s="47">
        <f t="shared" si="551"/>
        <v>25.71</v>
      </c>
      <c r="N4843" s="47">
        <f t="shared" si="552"/>
        <v>25.83</v>
      </c>
      <c r="O4843" s="48">
        <f t="shared" ca="1" si="553"/>
        <v>545600</v>
      </c>
    </row>
    <row r="4844" spans="1:15" x14ac:dyDescent="0.25">
      <c r="A4844">
        <v>4829</v>
      </c>
      <c r="B4844" s="84">
        <v>34948</v>
      </c>
      <c r="C4844" s="47">
        <v>83</v>
      </c>
      <c r="D4844" s="47">
        <v>83</v>
      </c>
      <c r="E4844" s="47">
        <v>82.12</v>
      </c>
      <c r="F4844" s="47">
        <v>82.75</v>
      </c>
      <c r="G4844" s="48">
        <v>403000</v>
      </c>
      <c r="H4844" s="47">
        <v>25.95</v>
      </c>
      <c r="I4844" s="51">
        <f t="shared" si="547"/>
        <v>0.31359516616314198</v>
      </c>
      <c r="J4844" s="51">
        <f t="shared" ca="1" si="548"/>
        <v>2</v>
      </c>
      <c r="K4844" s="47">
        <f t="shared" si="549"/>
        <v>26.03</v>
      </c>
      <c r="L4844" s="47">
        <f t="shared" si="550"/>
        <v>26.03</v>
      </c>
      <c r="M4844" s="47">
        <f t="shared" si="551"/>
        <v>25.75</v>
      </c>
      <c r="N4844" s="47">
        <f t="shared" si="552"/>
        <v>25.95</v>
      </c>
      <c r="O4844" s="48">
        <f t="shared" ca="1" si="553"/>
        <v>806000</v>
      </c>
    </row>
    <row r="4845" spans="1:15" x14ac:dyDescent="0.25">
      <c r="A4845">
        <v>4830</v>
      </c>
      <c r="B4845" s="84">
        <v>34947</v>
      </c>
      <c r="C4845" s="47">
        <v>81.38</v>
      </c>
      <c r="D4845" s="47">
        <v>83.62</v>
      </c>
      <c r="E4845" s="47">
        <v>81.25</v>
      </c>
      <c r="F4845" s="47">
        <v>83.5</v>
      </c>
      <c r="G4845" s="48">
        <v>347000</v>
      </c>
      <c r="H4845" s="47">
        <v>26.19</v>
      </c>
      <c r="I4845" s="51">
        <f t="shared" si="547"/>
        <v>0.31365269461077844</v>
      </c>
      <c r="J4845" s="51">
        <f t="shared" ca="1" si="548"/>
        <v>2</v>
      </c>
      <c r="K4845" s="47">
        <f t="shared" si="549"/>
        <v>25.53</v>
      </c>
      <c r="L4845" s="47">
        <f t="shared" si="550"/>
        <v>26.23</v>
      </c>
      <c r="M4845" s="47">
        <f t="shared" si="551"/>
        <v>25.48</v>
      </c>
      <c r="N4845" s="47">
        <f t="shared" si="552"/>
        <v>26.19</v>
      </c>
      <c r="O4845" s="48">
        <f t="shared" ca="1" si="553"/>
        <v>694000</v>
      </c>
    </row>
    <row r="4846" spans="1:15" x14ac:dyDescent="0.25">
      <c r="A4846">
        <v>4831</v>
      </c>
      <c r="B4846" s="84">
        <v>34943</v>
      </c>
      <c r="C4846" s="47">
        <v>80.62</v>
      </c>
      <c r="D4846" s="47">
        <v>81.25</v>
      </c>
      <c r="E4846" s="47">
        <v>80.62</v>
      </c>
      <c r="F4846" s="47">
        <v>81.25</v>
      </c>
      <c r="G4846" s="48">
        <v>352000</v>
      </c>
      <c r="H4846" s="47">
        <v>25.48</v>
      </c>
      <c r="I4846" s="51">
        <f t="shared" si="547"/>
        <v>0.31359999999999999</v>
      </c>
      <c r="J4846" s="51">
        <f t="shared" ca="1" si="548"/>
        <v>2</v>
      </c>
      <c r="K4846" s="47">
        <f t="shared" si="549"/>
        <v>25.28</v>
      </c>
      <c r="L4846" s="47">
        <f t="shared" si="550"/>
        <v>25.48</v>
      </c>
      <c r="M4846" s="47">
        <f t="shared" si="551"/>
        <v>25.28</v>
      </c>
      <c r="N4846" s="47">
        <f t="shared" si="552"/>
        <v>25.48</v>
      </c>
      <c r="O4846" s="48">
        <f t="shared" ca="1" si="553"/>
        <v>704000</v>
      </c>
    </row>
    <row r="4847" spans="1:15" x14ac:dyDescent="0.25">
      <c r="A4847">
        <v>4832</v>
      </c>
      <c r="B4847" s="84">
        <v>34942</v>
      </c>
      <c r="C4847" s="47">
        <v>81</v>
      </c>
      <c r="D4847" s="47">
        <v>81.12</v>
      </c>
      <c r="E4847" s="47">
        <v>80.5</v>
      </c>
      <c r="F4847" s="47">
        <v>80.88</v>
      </c>
      <c r="G4847" s="48">
        <v>434400</v>
      </c>
      <c r="H4847" s="47">
        <v>25.36</v>
      </c>
      <c r="I4847" s="51">
        <f t="shared" si="547"/>
        <v>0.31355093966369929</v>
      </c>
      <c r="J4847" s="51">
        <f t="shared" ca="1" si="548"/>
        <v>2</v>
      </c>
      <c r="K4847" s="47">
        <f t="shared" si="549"/>
        <v>25.4</v>
      </c>
      <c r="L4847" s="47">
        <f t="shared" si="550"/>
        <v>25.44</v>
      </c>
      <c r="M4847" s="47">
        <f t="shared" si="551"/>
        <v>25.24</v>
      </c>
      <c r="N4847" s="47">
        <f t="shared" si="552"/>
        <v>25.36</v>
      </c>
      <c r="O4847" s="48">
        <f t="shared" ca="1" si="553"/>
        <v>868800</v>
      </c>
    </row>
    <row r="4848" spans="1:15" x14ac:dyDescent="0.25">
      <c r="A4848">
        <v>4833</v>
      </c>
      <c r="B4848" s="84">
        <v>34941</v>
      </c>
      <c r="C4848" s="47">
        <v>81</v>
      </c>
      <c r="D4848" s="47">
        <v>81</v>
      </c>
      <c r="E4848" s="47">
        <v>80.5</v>
      </c>
      <c r="F4848" s="47">
        <v>81</v>
      </c>
      <c r="G4848" s="48">
        <v>231000</v>
      </c>
      <c r="H4848" s="47">
        <v>25.4</v>
      </c>
      <c r="I4848" s="51">
        <f t="shared" si="547"/>
        <v>0.31358024691358022</v>
      </c>
      <c r="J4848" s="51">
        <f t="shared" ca="1" si="548"/>
        <v>2</v>
      </c>
      <c r="K4848" s="47">
        <f t="shared" si="549"/>
        <v>25.4</v>
      </c>
      <c r="L4848" s="47">
        <f t="shared" si="550"/>
        <v>25.4</v>
      </c>
      <c r="M4848" s="47">
        <f t="shared" si="551"/>
        <v>25.24</v>
      </c>
      <c r="N4848" s="47">
        <f t="shared" si="552"/>
        <v>25.4</v>
      </c>
      <c r="O4848" s="48">
        <f t="shared" ca="1" si="553"/>
        <v>462000</v>
      </c>
    </row>
    <row r="4849" spans="1:15" x14ac:dyDescent="0.25">
      <c r="A4849">
        <v>4834</v>
      </c>
      <c r="B4849" s="84">
        <v>34940</v>
      </c>
      <c r="C4849" s="47">
        <v>81.38</v>
      </c>
      <c r="D4849" s="47">
        <v>81.38</v>
      </c>
      <c r="E4849" s="47">
        <v>80.5</v>
      </c>
      <c r="F4849" s="47">
        <v>81</v>
      </c>
      <c r="G4849" s="48">
        <v>301400</v>
      </c>
      <c r="H4849" s="47">
        <v>25.4</v>
      </c>
      <c r="I4849" s="51">
        <f t="shared" si="547"/>
        <v>0.31358024691358022</v>
      </c>
      <c r="J4849" s="51">
        <f t="shared" ca="1" si="548"/>
        <v>2</v>
      </c>
      <c r="K4849" s="47">
        <f t="shared" si="549"/>
        <v>25.52</v>
      </c>
      <c r="L4849" s="47">
        <f t="shared" si="550"/>
        <v>25.52</v>
      </c>
      <c r="M4849" s="47">
        <f t="shared" si="551"/>
        <v>25.24</v>
      </c>
      <c r="N4849" s="47">
        <f t="shared" si="552"/>
        <v>25.4</v>
      </c>
      <c r="O4849" s="48">
        <f t="shared" ca="1" si="553"/>
        <v>602800</v>
      </c>
    </row>
    <row r="4850" spans="1:15" x14ac:dyDescent="0.25">
      <c r="A4850">
        <v>4835</v>
      </c>
      <c r="B4850" s="84">
        <v>34939</v>
      </c>
      <c r="C4850" s="47">
        <v>81</v>
      </c>
      <c r="D4850" s="47">
        <v>81.38</v>
      </c>
      <c r="E4850" s="47">
        <v>80.75</v>
      </c>
      <c r="F4850" s="47">
        <v>81.38</v>
      </c>
      <c r="G4850" s="48">
        <v>222400</v>
      </c>
      <c r="H4850" s="47">
        <v>25.52</v>
      </c>
      <c r="I4850" s="51">
        <f t="shared" si="547"/>
        <v>0.31359056279184078</v>
      </c>
      <c r="J4850" s="51">
        <f t="shared" ca="1" si="548"/>
        <v>2</v>
      </c>
      <c r="K4850" s="47">
        <f t="shared" si="549"/>
        <v>25.4</v>
      </c>
      <c r="L4850" s="47">
        <f t="shared" si="550"/>
        <v>25.52</v>
      </c>
      <c r="M4850" s="47">
        <f t="shared" si="551"/>
        <v>25.32</v>
      </c>
      <c r="N4850" s="47">
        <f t="shared" si="552"/>
        <v>25.52</v>
      </c>
      <c r="O4850" s="48">
        <f t="shared" ca="1" si="553"/>
        <v>444800</v>
      </c>
    </row>
    <row r="4851" spans="1:15" x14ac:dyDescent="0.25">
      <c r="A4851">
        <v>4836</v>
      </c>
      <c r="B4851" s="84">
        <v>34936</v>
      </c>
      <c r="C4851" s="47">
        <v>81.12</v>
      </c>
      <c r="D4851" s="47">
        <v>81.38</v>
      </c>
      <c r="E4851" s="47">
        <v>80.75</v>
      </c>
      <c r="F4851" s="47">
        <v>81.25</v>
      </c>
      <c r="G4851" s="48">
        <v>207400</v>
      </c>
      <c r="H4851" s="47">
        <v>25.48</v>
      </c>
      <c r="I4851" s="51">
        <f t="shared" si="547"/>
        <v>0.31359999999999999</v>
      </c>
      <c r="J4851" s="51">
        <f t="shared" ca="1" si="548"/>
        <v>2</v>
      </c>
      <c r="K4851" s="47">
        <f t="shared" si="549"/>
        <v>25.44</v>
      </c>
      <c r="L4851" s="47">
        <f t="shared" si="550"/>
        <v>25.52</v>
      </c>
      <c r="M4851" s="47">
        <f t="shared" si="551"/>
        <v>25.32</v>
      </c>
      <c r="N4851" s="47">
        <f t="shared" si="552"/>
        <v>25.48</v>
      </c>
      <c r="O4851" s="48">
        <f t="shared" ca="1" si="553"/>
        <v>414800</v>
      </c>
    </row>
    <row r="4852" spans="1:15" x14ac:dyDescent="0.25">
      <c r="A4852">
        <v>4837</v>
      </c>
      <c r="B4852" s="84">
        <v>34935</v>
      </c>
      <c r="C4852" s="47">
        <v>81.25</v>
      </c>
      <c r="D4852" s="47">
        <v>81.25</v>
      </c>
      <c r="E4852" s="47">
        <v>80.62</v>
      </c>
      <c r="F4852" s="47">
        <v>81</v>
      </c>
      <c r="G4852" s="48">
        <v>415400</v>
      </c>
      <c r="H4852" s="47">
        <v>25.4</v>
      </c>
      <c r="I4852" s="51">
        <f t="shared" si="547"/>
        <v>0.31358024691358022</v>
      </c>
      <c r="J4852" s="51">
        <f t="shared" ca="1" si="548"/>
        <v>2</v>
      </c>
      <c r="K4852" s="47">
        <f t="shared" si="549"/>
        <v>25.48</v>
      </c>
      <c r="L4852" s="47">
        <f t="shared" si="550"/>
        <v>25.48</v>
      </c>
      <c r="M4852" s="47">
        <f t="shared" si="551"/>
        <v>25.28</v>
      </c>
      <c r="N4852" s="47">
        <f t="shared" si="552"/>
        <v>25.4</v>
      </c>
      <c r="O4852" s="48">
        <f t="shared" ca="1" si="553"/>
        <v>830800</v>
      </c>
    </row>
    <row r="4853" spans="1:15" x14ac:dyDescent="0.25">
      <c r="A4853">
        <v>4838</v>
      </c>
      <c r="B4853" s="84">
        <v>34934</v>
      </c>
      <c r="C4853" s="47">
        <v>80.75</v>
      </c>
      <c r="D4853" s="47">
        <v>81.5</v>
      </c>
      <c r="E4853" s="47">
        <v>80.38</v>
      </c>
      <c r="F4853" s="47">
        <v>81.5</v>
      </c>
      <c r="G4853" s="48">
        <v>433000</v>
      </c>
      <c r="H4853" s="47">
        <v>25.56</v>
      </c>
      <c r="I4853" s="51">
        <f t="shared" si="547"/>
        <v>0.3136196319018405</v>
      </c>
      <c r="J4853" s="51">
        <f t="shared" ca="1" si="548"/>
        <v>2</v>
      </c>
      <c r="K4853" s="47">
        <f t="shared" si="549"/>
        <v>25.32</v>
      </c>
      <c r="L4853" s="47">
        <f t="shared" si="550"/>
        <v>25.56</v>
      </c>
      <c r="M4853" s="47">
        <f t="shared" si="551"/>
        <v>25.21</v>
      </c>
      <c r="N4853" s="47">
        <f t="shared" si="552"/>
        <v>25.56</v>
      </c>
      <c r="O4853" s="48">
        <f t="shared" ca="1" si="553"/>
        <v>866000</v>
      </c>
    </row>
    <row r="4854" spans="1:15" x14ac:dyDescent="0.25">
      <c r="A4854">
        <v>4839</v>
      </c>
      <c r="B4854" s="84">
        <v>34933</v>
      </c>
      <c r="C4854" s="47">
        <v>81</v>
      </c>
      <c r="D4854" s="47">
        <v>81.12</v>
      </c>
      <c r="E4854" s="47">
        <v>80.5</v>
      </c>
      <c r="F4854" s="47">
        <v>81</v>
      </c>
      <c r="G4854" s="48">
        <v>460800</v>
      </c>
      <c r="H4854" s="47">
        <v>25.4</v>
      </c>
      <c r="I4854" s="51">
        <f t="shared" si="547"/>
        <v>0.31358024691358022</v>
      </c>
      <c r="J4854" s="51">
        <f t="shared" ca="1" si="548"/>
        <v>2</v>
      </c>
      <c r="K4854" s="47">
        <f t="shared" si="549"/>
        <v>25.4</v>
      </c>
      <c r="L4854" s="47">
        <f t="shared" si="550"/>
        <v>25.44</v>
      </c>
      <c r="M4854" s="47">
        <f t="shared" si="551"/>
        <v>25.24</v>
      </c>
      <c r="N4854" s="47">
        <f t="shared" si="552"/>
        <v>25.4</v>
      </c>
      <c r="O4854" s="48">
        <f t="shared" ca="1" si="553"/>
        <v>921600</v>
      </c>
    </row>
    <row r="4855" spans="1:15" x14ac:dyDescent="0.25">
      <c r="A4855">
        <v>4840</v>
      </c>
      <c r="B4855" s="84">
        <v>34932</v>
      </c>
      <c r="C4855" s="47">
        <v>81</v>
      </c>
      <c r="D4855" s="47">
        <v>81.75</v>
      </c>
      <c r="E4855" s="47">
        <v>80.75</v>
      </c>
      <c r="F4855" s="47">
        <v>81.12</v>
      </c>
      <c r="G4855" s="48">
        <v>382000</v>
      </c>
      <c r="H4855" s="47">
        <v>25.44</v>
      </c>
      <c r="I4855" s="51">
        <f t="shared" si="547"/>
        <v>0.31360946745562129</v>
      </c>
      <c r="J4855" s="51">
        <f t="shared" ca="1" si="548"/>
        <v>2</v>
      </c>
      <c r="K4855" s="47">
        <f t="shared" si="549"/>
        <v>25.4</v>
      </c>
      <c r="L4855" s="47">
        <f t="shared" si="550"/>
        <v>25.64</v>
      </c>
      <c r="M4855" s="47">
        <f t="shared" si="551"/>
        <v>25.32</v>
      </c>
      <c r="N4855" s="47">
        <f t="shared" si="552"/>
        <v>25.44</v>
      </c>
      <c r="O4855" s="48">
        <f t="shared" ca="1" si="553"/>
        <v>764000</v>
      </c>
    </row>
    <row r="4856" spans="1:15" x14ac:dyDescent="0.25">
      <c r="A4856">
        <v>4841</v>
      </c>
      <c r="B4856" s="84">
        <v>34929</v>
      </c>
      <c r="C4856" s="47">
        <v>81.5</v>
      </c>
      <c r="D4856" s="47">
        <v>81.5</v>
      </c>
      <c r="E4856" s="47">
        <v>81</v>
      </c>
      <c r="F4856" s="47">
        <v>81.25</v>
      </c>
      <c r="G4856" s="48">
        <v>571600</v>
      </c>
      <c r="H4856" s="47">
        <v>25.48</v>
      </c>
      <c r="I4856" s="51">
        <f t="shared" si="547"/>
        <v>0.31359999999999999</v>
      </c>
      <c r="J4856" s="51">
        <f t="shared" ca="1" si="548"/>
        <v>2</v>
      </c>
      <c r="K4856" s="47">
        <f t="shared" si="549"/>
        <v>25.56</v>
      </c>
      <c r="L4856" s="47">
        <f t="shared" si="550"/>
        <v>25.56</v>
      </c>
      <c r="M4856" s="47">
        <f t="shared" si="551"/>
        <v>25.4</v>
      </c>
      <c r="N4856" s="47">
        <f t="shared" si="552"/>
        <v>25.48</v>
      </c>
      <c r="O4856" s="48">
        <f t="shared" ca="1" si="553"/>
        <v>1143200</v>
      </c>
    </row>
    <row r="4857" spans="1:15" x14ac:dyDescent="0.25">
      <c r="A4857">
        <v>4842</v>
      </c>
      <c r="B4857" s="84">
        <v>34928</v>
      </c>
      <c r="C4857" s="47">
        <v>81.62</v>
      </c>
      <c r="D4857" s="47">
        <v>81.75</v>
      </c>
      <c r="E4857" s="47">
        <v>81.25</v>
      </c>
      <c r="F4857" s="47">
        <v>81.25</v>
      </c>
      <c r="G4857" s="48">
        <v>164800</v>
      </c>
      <c r="H4857" s="47">
        <v>25.48</v>
      </c>
      <c r="I4857" s="51">
        <f t="shared" si="547"/>
        <v>0.31359999999999999</v>
      </c>
      <c r="J4857" s="51">
        <f t="shared" ca="1" si="548"/>
        <v>2</v>
      </c>
      <c r="K4857" s="47">
        <f t="shared" si="549"/>
        <v>25.6</v>
      </c>
      <c r="L4857" s="47">
        <f t="shared" si="550"/>
        <v>25.64</v>
      </c>
      <c r="M4857" s="47">
        <f t="shared" si="551"/>
        <v>25.48</v>
      </c>
      <c r="N4857" s="47">
        <f t="shared" si="552"/>
        <v>25.48</v>
      </c>
      <c r="O4857" s="48">
        <f t="shared" ca="1" si="553"/>
        <v>329600</v>
      </c>
    </row>
    <row r="4858" spans="1:15" x14ac:dyDescent="0.25">
      <c r="A4858">
        <v>4843</v>
      </c>
      <c r="B4858" s="84">
        <v>34927</v>
      </c>
      <c r="C4858" s="47">
        <v>81.38</v>
      </c>
      <c r="D4858" s="47">
        <v>81.62</v>
      </c>
      <c r="E4858" s="47">
        <v>81</v>
      </c>
      <c r="F4858" s="47">
        <v>81.62</v>
      </c>
      <c r="G4858" s="48">
        <v>246800</v>
      </c>
      <c r="H4858" s="47">
        <v>25.6</v>
      </c>
      <c r="I4858" s="51">
        <f t="shared" si="547"/>
        <v>0.31364861553540802</v>
      </c>
      <c r="J4858" s="51">
        <f t="shared" ca="1" si="548"/>
        <v>2</v>
      </c>
      <c r="K4858" s="47">
        <f t="shared" si="549"/>
        <v>25.52</v>
      </c>
      <c r="L4858" s="47">
        <f t="shared" si="550"/>
        <v>25.6</v>
      </c>
      <c r="M4858" s="47">
        <f t="shared" si="551"/>
        <v>25.41</v>
      </c>
      <c r="N4858" s="47">
        <f t="shared" si="552"/>
        <v>25.6</v>
      </c>
      <c r="O4858" s="48">
        <f t="shared" ca="1" si="553"/>
        <v>493600</v>
      </c>
    </row>
    <row r="4859" spans="1:15" x14ac:dyDescent="0.25">
      <c r="A4859">
        <v>4844</v>
      </c>
      <c r="B4859" s="84">
        <v>34926</v>
      </c>
      <c r="C4859" s="47">
        <v>81.5</v>
      </c>
      <c r="D4859" s="47">
        <v>81.5</v>
      </c>
      <c r="E4859" s="47">
        <v>80.88</v>
      </c>
      <c r="F4859" s="47">
        <v>81.38</v>
      </c>
      <c r="G4859" s="48">
        <v>302800</v>
      </c>
      <c r="H4859" s="47">
        <v>25.52</v>
      </c>
      <c r="I4859" s="51">
        <f t="shared" si="547"/>
        <v>0.31359056279184078</v>
      </c>
      <c r="J4859" s="51">
        <f t="shared" ca="1" si="548"/>
        <v>2</v>
      </c>
      <c r="K4859" s="47">
        <f t="shared" si="549"/>
        <v>25.56</v>
      </c>
      <c r="L4859" s="47">
        <f t="shared" si="550"/>
        <v>25.56</v>
      </c>
      <c r="M4859" s="47">
        <f t="shared" si="551"/>
        <v>25.36</v>
      </c>
      <c r="N4859" s="47">
        <f t="shared" si="552"/>
        <v>25.52</v>
      </c>
      <c r="O4859" s="48">
        <f t="shared" ca="1" si="553"/>
        <v>605600</v>
      </c>
    </row>
    <row r="4860" spans="1:15" x14ac:dyDescent="0.25">
      <c r="A4860">
        <v>4845</v>
      </c>
      <c r="B4860" s="84">
        <v>34925</v>
      </c>
      <c r="C4860" s="47">
        <v>80.88</v>
      </c>
      <c r="D4860" s="47">
        <v>81.88</v>
      </c>
      <c r="E4860" s="47">
        <v>80.62</v>
      </c>
      <c r="F4860" s="47">
        <v>81.62</v>
      </c>
      <c r="G4860" s="48">
        <v>208000</v>
      </c>
      <c r="H4860" s="47">
        <v>25.6</v>
      </c>
      <c r="I4860" s="51">
        <f t="shared" si="547"/>
        <v>0.31364861553540802</v>
      </c>
      <c r="J4860" s="51">
        <f t="shared" ca="1" si="548"/>
        <v>2</v>
      </c>
      <c r="K4860" s="47">
        <f t="shared" si="549"/>
        <v>25.37</v>
      </c>
      <c r="L4860" s="47">
        <f t="shared" si="550"/>
        <v>25.68</v>
      </c>
      <c r="M4860" s="47">
        <f t="shared" si="551"/>
        <v>25.29</v>
      </c>
      <c r="N4860" s="47">
        <f t="shared" si="552"/>
        <v>25.6</v>
      </c>
      <c r="O4860" s="48">
        <f t="shared" ca="1" si="553"/>
        <v>416000</v>
      </c>
    </row>
    <row r="4861" spans="1:15" x14ac:dyDescent="0.25">
      <c r="A4861">
        <v>4846</v>
      </c>
      <c r="B4861" s="84">
        <v>34922</v>
      </c>
      <c r="C4861" s="47">
        <v>81.25</v>
      </c>
      <c r="D4861" s="47">
        <v>81.25</v>
      </c>
      <c r="E4861" s="47">
        <v>80.5</v>
      </c>
      <c r="F4861" s="47">
        <v>81</v>
      </c>
      <c r="G4861" s="48">
        <v>436400</v>
      </c>
      <c r="H4861" s="47">
        <v>25.4</v>
      </c>
      <c r="I4861" s="51">
        <f t="shared" si="547"/>
        <v>0.31358024691358022</v>
      </c>
      <c r="J4861" s="51">
        <f t="shared" ca="1" si="548"/>
        <v>2</v>
      </c>
      <c r="K4861" s="47">
        <f t="shared" si="549"/>
        <v>25.48</v>
      </c>
      <c r="L4861" s="47">
        <f t="shared" si="550"/>
        <v>25.48</v>
      </c>
      <c r="M4861" s="47">
        <f t="shared" si="551"/>
        <v>25.24</v>
      </c>
      <c r="N4861" s="47">
        <f t="shared" si="552"/>
        <v>25.4</v>
      </c>
      <c r="O4861" s="48">
        <f t="shared" ca="1" si="553"/>
        <v>872800</v>
      </c>
    </row>
    <row r="4862" spans="1:15" x14ac:dyDescent="0.25">
      <c r="A4862">
        <v>4847</v>
      </c>
      <c r="B4862" s="84">
        <v>34921</v>
      </c>
      <c r="C4862" s="47">
        <v>81.5</v>
      </c>
      <c r="D4862" s="47">
        <v>81.62</v>
      </c>
      <c r="E4862" s="47">
        <v>81.12</v>
      </c>
      <c r="F4862" s="47">
        <v>81.5</v>
      </c>
      <c r="G4862" s="48">
        <v>434000</v>
      </c>
      <c r="H4862" s="47">
        <v>25.56</v>
      </c>
      <c r="I4862" s="51">
        <f t="shared" si="547"/>
        <v>0.3136196319018405</v>
      </c>
      <c r="J4862" s="51">
        <f t="shared" ca="1" si="548"/>
        <v>2</v>
      </c>
      <c r="K4862" s="47">
        <f t="shared" si="549"/>
        <v>25.56</v>
      </c>
      <c r="L4862" s="47">
        <f t="shared" si="550"/>
        <v>25.6</v>
      </c>
      <c r="M4862" s="47">
        <f t="shared" si="551"/>
        <v>25.44</v>
      </c>
      <c r="N4862" s="47">
        <f t="shared" si="552"/>
        <v>25.56</v>
      </c>
      <c r="O4862" s="48">
        <f t="shared" ca="1" si="553"/>
        <v>868000</v>
      </c>
    </row>
    <row r="4863" spans="1:15" x14ac:dyDescent="0.25">
      <c r="A4863">
        <v>4848</v>
      </c>
      <c r="B4863" s="84">
        <v>34920</v>
      </c>
      <c r="C4863" s="47">
        <v>81.12</v>
      </c>
      <c r="D4863" s="47">
        <v>81.75</v>
      </c>
      <c r="E4863" s="47">
        <v>81</v>
      </c>
      <c r="F4863" s="47">
        <v>81.38</v>
      </c>
      <c r="G4863" s="48">
        <v>272800</v>
      </c>
      <c r="H4863" s="47">
        <v>25.52</v>
      </c>
      <c r="I4863" s="51">
        <f t="shared" si="547"/>
        <v>0.31359056279184078</v>
      </c>
      <c r="J4863" s="51">
        <f t="shared" ca="1" si="548"/>
        <v>2</v>
      </c>
      <c r="K4863" s="47">
        <f t="shared" si="549"/>
        <v>25.44</v>
      </c>
      <c r="L4863" s="47">
        <f t="shared" si="550"/>
        <v>25.64</v>
      </c>
      <c r="M4863" s="47">
        <f t="shared" si="551"/>
        <v>25.4</v>
      </c>
      <c r="N4863" s="47">
        <f t="shared" si="552"/>
        <v>25.52</v>
      </c>
      <c r="O4863" s="48">
        <f t="shared" ca="1" si="553"/>
        <v>545600</v>
      </c>
    </row>
    <row r="4864" spans="1:15" x14ac:dyDescent="0.25">
      <c r="A4864">
        <v>4849</v>
      </c>
      <c r="B4864" s="84">
        <v>34919</v>
      </c>
      <c r="C4864" s="47">
        <v>81.5</v>
      </c>
      <c r="D4864" s="47">
        <v>82</v>
      </c>
      <c r="E4864" s="47">
        <v>80.38</v>
      </c>
      <c r="F4864" s="47">
        <v>81</v>
      </c>
      <c r="G4864" s="48">
        <v>697200</v>
      </c>
      <c r="H4864" s="47">
        <v>25.4</v>
      </c>
      <c r="I4864" s="51">
        <f t="shared" si="547"/>
        <v>0.31358024691358022</v>
      </c>
      <c r="J4864" s="51">
        <f t="shared" ca="1" si="548"/>
        <v>2</v>
      </c>
      <c r="K4864" s="47">
        <f t="shared" si="549"/>
        <v>25.56</v>
      </c>
      <c r="L4864" s="47">
        <f t="shared" si="550"/>
        <v>25.71</v>
      </c>
      <c r="M4864" s="47">
        <f t="shared" si="551"/>
        <v>25.21</v>
      </c>
      <c r="N4864" s="47">
        <f t="shared" si="552"/>
        <v>25.4</v>
      </c>
      <c r="O4864" s="48">
        <f t="shared" ca="1" si="553"/>
        <v>1394400</v>
      </c>
    </row>
    <row r="4865" spans="1:15" x14ac:dyDescent="0.25">
      <c r="A4865">
        <v>4850</v>
      </c>
      <c r="B4865" s="84">
        <v>34918</v>
      </c>
      <c r="C4865" s="47">
        <v>80.88</v>
      </c>
      <c r="D4865" s="47">
        <v>81.62</v>
      </c>
      <c r="E4865" s="47">
        <v>80.75</v>
      </c>
      <c r="F4865" s="47">
        <v>81.12</v>
      </c>
      <c r="G4865" s="48">
        <v>280800</v>
      </c>
      <c r="H4865" s="47">
        <v>25.44</v>
      </c>
      <c r="I4865" s="51">
        <f t="shared" si="547"/>
        <v>0.31360946745562129</v>
      </c>
      <c r="J4865" s="51">
        <f t="shared" ca="1" si="548"/>
        <v>2</v>
      </c>
      <c r="K4865" s="47">
        <f t="shared" si="549"/>
        <v>25.36</v>
      </c>
      <c r="L4865" s="47">
        <f t="shared" si="550"/>
        <v>25.6</v>
      </c>
      <c r="M4865" s="47">
        <f t="shared" si="551"/>
        <v>25.32</v>
      </c>
      <c r="N4865" s="47">
        <f t="shared" si="552"/>
        <v>25.44</v>
      </c>
      <c r="O4865" s="48">
        <f t="shared" ca="1" si="553"/>
        <v>561600</v>
      </c>
    </row>
    <row r="4866" spans="1:15" x14ac:dyDescent="0.25">
      <c r="A4866">
        <v>4851</v>
      </c>
      <c r="B4866" s="84">
        <v>34915</v>
      </c>
      <c r="C4866" s="47">
        <v>80.75</v>
      </c>
      <c r="D4866" s="47">
        <v>80.88</v>
      </c>
      <c r="E4866" s="47">
        <v>80.12</v>
      </c>
      <c r="F4866" s="47">
        <v>80.62</v>
      </c>
      <c r="G4866" s="48">
        <v>351600</v>
      </c>
      <c r="H4866" s="47">
        <v>25.28</v>
      </c>
      <c r="I4866" s="51">
        <f t="shared" si="547"/>
        <v>0.31356983378814191</v>
      </c>
      <c r="J4866" s="51">
        <f t="shared" ca="1" si="548"/>
        <v>2</v>
      </c>
      <c r="K4866" s="47">
        <f t="shared" si="549"/>
        <v>25.32</v>
      </c>
      <c r="L4866" s="47">
        <f t="shared" si="550"/>
        <v>25.36</v>
      </c>
      <c r="M4866" s="47">
        <f t="shared" si="551"/>
        <v>25.12</v>
      </c>
      <c r="N4866" s="47">
        <f t="shared" si="552"/>
        <v>25.28</v>
      </c>
      <c r="O4866" s="48">
        <f t="shared" ca="1" si="553"/>
        <v>703200</v>
      </c>
    </row>
    <row r="4867" spans="1:15" x14ac:dyDescent="0.25">
      <c r="A4867">
        <v>4852</v>
      </c>
      <c r="B4867" s="84">
        <v>34914</v>
      </c>
      <c r="C4867" s="47">
        <v>80.25</v>
      </c>
      <c r="D4867" s="47">
        <v>81</v>
      </c>
      <c r="E4867" s="47">
        <v>80.12</v>
      </c>
      <c r="F4867" s="47">
        <v>81</v>
      </c>
      <c r="G4867" s="48">
        <v>250200</v>
      </c>
      <c r="H4867" s="47">
        <v>25.4</v>
      </c>
      <c r="I4867" s="51">
        <f t="shared" si="547"/>
        <v>0.31358024691358022</v>
      </c>
      <c r="J4867" s="51">
        <f t="shared" ca="1" si="548"/>
        <v>2</v>
      </c>
      <c r="K4867" s="47">
        <f t="shared" si="549"/>
        <v>25.16</v>
      </c>
      <c r="L4867" s="47">
        <f t="shared" si="550"/>
        <v>25.4</v>
      </c>
      <c r="M4867" s="47">
        <f t="shared" si="551"/>
        <v>25.12</v>
      </c>
      <c r="N4867" s="47">
        <f t="shared" si="552"/>
        <v>25.4</v>
      </c>
      <c r="O4867" s="48">
        <f t="shared" ca="1" si="553"/>
        <v>500400</v>
      </c>
    </row>
    <row r="4868" spans="1:15" x14ac:dyDescent="0.25">
      <c r="A4868">
        <v>4853</v>
      </c>
      <c r="B4868" s="84">
        <v>34913</v>
      </c>
      <c r="C4868" s="47">
        <v>80.62</v>
      </c>
      <c r="D4868" s="47">
        <v>81.38</v>
      </c>
      <c r="E4868" s="47">
        <v>79.88</v>
      </c>
      <c r="F4868" s="47">
        <v>80.5</v>
      </c>
      <c r="G4868" s="48">
        <v>660000</v>
      </c>
      <c r="H4868" s="47">
        <v>25.25</v>
      </c>
      <c r="I4868" s="51">
        <f t="shared" si="547"/>
        <v>0.31366459627329191</v>
      </c>
      <c r="J4868" s="51">
        <f t="shared" ca="1" si="548"/>
        <v>2</v>
      </c>
      <c r="K4868" s="47">
        <f t="shared" si="549"/>
        <v>25.29</v>
      </c>
      <c r="L4868" s="47">
        <f t="shared" si="550"/>
        <v>25.53</v>
      </c>
      <c r="M4868" s="47">
        <f t="shared" si="551"/>
        <v>25.06</v>
      </c>
      <c r="N4868" s="47">
        <f t="shared" si="552"/>
        <v>25.25</v>
      </c>
      <c r="O4868" s="48">
        <f t="shared" ca="1" si="553"/>
        <v>1320000</v>
      </c>
    </row>
    <row r="4869" spans="1:15" x14ac:dyDescent="0.25">
      <c r="A4869">
        <v>4854</v>
      </c>
      <c r="B4869" s="84">
        <v>34912</v>
      </c>
      <c r="C4869" s="47">
        <v>82.5</v>
      </c>
      <c r="D4869" s="47">
        <v>82.5</v>
      </c>
      <c r="E4869" s="47">
        <v>80.25</v>
      </c>
      <c r="F4869" s="47">
        <v>80.5</v>
      </c>
      <c r="G4869" s="48">
        <v>1122200</v>
      </c>
      <c r="H4869" s="47">
        <v>25.25</v>
      </c>
      <c r="I4869" s="51">
        <f t="shared" si="547"/>
        <v>0.31366459627329191</v>
      </c>
      <c r="J4869" s="51">
        <f t="shared" ca="1" si="548"/>
        <v>2</v>
      </c>
      <c r="K4869" s="47">
        <f t="shared" si="549"/>
        <v>25.88</v>
      </c>
      <c r="L4869" s="47">
        <f t="shared" si="550"/>
        <v>25.88</v>
      </c>
      <c r="M4869" s="47">
        <f t="shared" si="551"/>
        <v>25.17</v>
      </c>
      <c r="N4869" s="47">
        <f t="shared" si="552"/>
        <v>25.25</v>
      </c>
      <c r="O4869" s="48">
        <f t="shared" ca="1" si="553"/>
        <v>2244400</v>
      </c>
    </row>
    <row r="4870" spans="1:15" x14ac:dyDescent="0.25">
      <c r="A4870">
        <v>4855</v>
      </c>
      <c r="B4870" s="84">
        <v>34911</v>
      </c>
      <c r="C4870" s="47">
        <v>81.75</v>
      </c>
      <c r="D4870" s="47">
        <v>82.62</v>
      </c>
      <c r="E4870" s="47">
        <v>81.62</v>
      </c>
      <c r="F4870" s="47">
        <v>82.62</v>
      </c>
      <c r="G4870" s="48">
        <v>468800</v>
      </c>
      <c r="H4870" s="47">
        <v>25.91</v>
      </c>
      <c r="I4870" s="51">
        <f t="shared" si="547"/>
        <v>0.3136044541273299</v>
      </c>
      <c r="J4870" s="51">
        <f t="shared" ca="1" si="548"/>
        <v>2</v>
      </c>
      <c r="K4870" s="47">
        <f t="shared" si="549"/>
        <v>25.64</v>
      </c>
      <c r="L4870" s="47">
        <f t="shared" si="550"/>
        <v>25.91</v>
      </c>
      <c r="M4870" s="47">
        <f t="shared" si="551"/>
        <v>25.6</v>
      </c>
      <c r="N4870" s="47">
        <f t="shared" si="552"/>
        <v>25.91</v>
      </c>
      <c r="O4870" s="48">
        <f t="shared" ca="1" si="553"/>
        <v>937600</v>
      </c>
    </row>
    <row r="4871" spans="1:15" x14ac:dyDescent="0.25">
      <c r="A4871">
        <v>4856</v>
      </c>
      <c r="B4871" s="84">
        <v>34908</v>
      </c>
      <c r="C4871" s="47">
        <v>81.5</v>
      </c>
      <c r="D4871" s="47">
        <v>81.75</v>
      </c>
      <c r="E4871" s="47">
        <v>81.25</v>
      </c>
      <c r="F4871" s="47">
        <v>81.75</v>
      </c>
      <c r="G4871" s="48">
        <v>160800</v>
      </c>
      <c r="H4871" s="47">
        <v>25.64</v>
      </c>
      <c r="I4871" s="51">
        <f t="shared" si="547"/>
        <v>0.31363914373088686</v>
      </c>
      <c r="J4871" s="51">
        <f t="shared" ca="1" si="548"/>
        <v>2</v>
      </c>
      <c r="K4871" s="47">
        <f t="shared" si="549"/>
        <v>25.56</v>
      </c>
      <c r="L4871" s="47">
        <f t="shared" si="550"/>
        <v>25.64</v>
      </c>
      <c r="M4871" s="47">
        <f t="shared" si="551"/>
        <v>25.48</v>
      </c>
      <c r="N4871" s="47">
        <f t="shared" si="552"/>
        <v>25.64</v>
      </c>
      <c r="O4871" s="48">
        <f t="shared" ca="1" si="553"/>
        <v>321600</v>
      </c>
    </row>
    <row r="4872" spans="1:15" x14ac:dyDescent="0.25">
      <c r="A4872">
        <v>4857</v>
      </c>
      <c r="B4872" s="84">
        <v>34907</v>
      </c>
      <c r="C4872" s="47">
        <v>81.75</v>
      </c>
      <c r="D4872" s="47">
        <v>81.88</v>
      </c>
      <c r="E4872" s="47">
        <v>81.5</v>
      </c>
      <c r="F4872" s="47">
        <v>81.62</v>
      </c>
      <c r="G4872" s="48">
        <v>233200</v>
      </c>
      <c r="H4872" s="47">
        <v>25.6</v>
      </c>
      <c r="I4872" s="51">
        <f t="shared" si="547"/>
        <v>0.31364861553540802</v>
      </c>
      <c r="J4872" s="51">
        <f t="shared" ca="1" si="548"/>
        <v>2</v>
      </c>
      <c r="K4872" s="47">
        <f t="shared" si="549"/>
        <v>25.64</v>
      </c>
      <c r="L4872" s="47">
        <f t="shared" si="550"/>
        <v>25.68</v>
      </c>
      <c r="M4872" s="47">
        <f t="shared" si="551"/>
        <v>25.56</v>
      </c>
      <c r="N4872" s="47">
        <f t="shared" si="552"/>
        <v>25.6</v>
      </c>
      <c r="O4872" s="48">
        <f t="shared" ca="1" si="553"/>
        <v>466400</v>
      </c>
    </row>
    <row r="4873" spans="1:15" x14ac:dyDescent="0.25">
      <c r="A4873">
        <v>4858</v>
      </c>
      <c r="B4873" s="84">
        <v>34906</v>
      </c>
      <c r="C4873" s="47">
        <v>80.12</v>
      </c>
      <c r="D4873" s="47">
        <v>81.62</v>
      </c>
      <c r="E4873" s="47">
        <v>80.12</v>
      </c>
      <c r="F4873" s="47">
        <v>81.38</v>
      </c>
      <c r="G4873" s="48">
        <v>394600</v>
      </c>
      <c r="H4873" s="47">
        <v>25.52</v>
      </c>
      <c r="I4873" s="51">
        <f t="shared" si="547"/>
        <v>0.31359056279184078</v>
      </c>
      <c r="J4873" s="51">
        <f t="shared" ca="1" si="548"/>
        <v>2</v>
      </c>
      <c r="K4873" s="47">
        <f t="shared" si="549"/>
        <v>25.12</v>
      </c>
      <c r="L4873" s="47">
        <f t="shared" si="550"/>
        <v>25.6</v>
      </c>
      <c r="M4873" s="47">
        <f t="shared" si="551"/>
        <v>25.12</v>
      </c>
      <c r="N4873" s="47">
        <f t="shared" si="552"/>
        <v>25.52</v>
      </c>
      <c r="O4873" s="48">
        <f t="shared" ca="1" si="553"/>
        <v>789200</v>
      </c>
    </row>
    <row r="4874" spans="1:15" x14ac:dyDescent="0.25">
      <c r="A4874">
        <v>4859</v>
      </c>
      <c r="B4874" s="84">
        <v>34905</v>
      </c>
      <c r="C4874" s="47">
        <v>79.5</v>
      </c>
      <c r="D4874" s="47">
        <v>80.12</v>
      </c>
      <c r="E4874" s="47">
        <v>79.25</v>
      </c>
      <c r="F4874" s="47">
        <v>80.12</v>
      </c>
      <c r="G4874" s="48">
        <v>278400</v>
      </c>
      <c r="H4874" s="47">
        <v>25.13</v>
      </c>
      <c r="I4874" s="51">
        <f t="shared" si="547"/>
        <v>0.31365451822266599</v>
      </c>
      <c r="J4874" s="51">
        <f t="shared" ca="1" si="548"/>
        <v>2</v>
      </c>
      <c r="K4874" s="47">
        <f t="shared" si="549"/>
        <v>24.94</v>
      </c>
      <c r="L4874" s="47">
        <f t="shared" si="550"/>
        <v>25.13</v>
      </c>
      <c r="M4874" s="47">
        <f t="shared" si="551"/>
        <v>24.86</v>
      </c>
      <c r="N4874" s="47">
        <f t="shared" si="552"/>
        <v>25.13</v>
      </c>
      <c r="O4874" s="48">
        <f t="shared" ca="1" si="553"/>
        <v>556800</v>
      </c>
    </row>
    <row r="4875" spans="1:15" x14ac:dyDescent="0.25">
      <c r="A4875">
        <v>4860</v>
      </c>
      <c r="B4875" s="84">
        <v>34904</v>
      </c>
      <c r="C4875" s="47">
        <v>79.25</v>
      </c>
      <c r="D4875" s="47">
        <v>79.88</v>
      </c>
      <c r="E4875" s="47">
        <v>79</v>
      </c>
      <c r="F4875" s="47">
        <v>79.38</v>
      </c>
      <c r="G4875" s="48">
        <v>431600</v>
      </c>
      <c r="H4875" s="47">
        <v>24.89</v>
      </c>
      <c r="I4875" s="51">
        <f t="shared" si="547"/>
        <v>0.3135550516502898</v>
      </c>
      <c r="J4875" s="51">
        <f t="shared" ca="1" si="548"/>
        <v>2</v>
      </c>
      <c r="K4875" s="47">
        <f t="shared" si="549"/>
        <v>24.85</v>
      </c>
      <c r="L4875" s="47">
        <f t="shared" si="550"/>
        <v>25.05</v>
      </c>
      <c r="M4875" s="47">
        <f t="shared" si="551"/>
        <v>24.77</v>
      </c>
      <c r="N4875" s="47">
        <f t="shared" si="552"/>
        <v>24.89</v>
      </c>
      <c r="O4875" s="48">
        <f t="shared" ca="1" si="553"/>
        <v>863200</v>
      </c>
    </row>
    <row r="4876" spans="1:15" x14ac:dyDescent="0.25">
      <c r="A4876">
        <v>4861</v>
      </c>
      <c r="B4876" s="84">
        <v>34901</v>
      </c>
      <c r="C4876" s="47">
        <v>79</v>
      </c>
      <c r="D4876" s="47">
        <v>79.25</v>
      </c>
      <c r="E4876" s="47">
        <v>78.38</v>
      </c>
      <c r="F4876" s="47">
        <v>79.25</v>
      </c>
      <c r="G4876" s="48">
        <v>943000</v>
      </c>
      <c r="H4876" s="47">
        <v>24.85</v>
      </c>
      <c r="I4876" s="51">
        <f t="shared" si="547"/>
        <v>0.31356466876971612</v>
      </c>
      <c r="J4876" s="51">
        <f t="shared" ca="1" si="548"/>
        <v>2</v>
      </c>
      <c r="K4876" s="47">
        <f t="shared" si="549"/>
        <v>24.77</v>
      </c>
      <c r="L4876" s="47">
        <f t="shared" si="550"/>
        <v>24.85</v>
      </c>
      <c r="M4876" s="47">
        <f t="shared" si="551"/>
        <v>24.58</v>
      </c>
      <c r="N4876" s="47">
        <f t="shared" si="552"/>
        <v>24.85</v>
      </c>
      <c r="O4876" s="48">
        <f t="shared" ca="1" si="553"/>
        <v>1886000</v>
      </c>
    </row>
    <row r="4877" spans="1:15" x14ac:dyDescent="0.25">
      <c r="A4877">
        <v>4862</v>
      </c>
      <c r="B4877" s="84">
        <v>34900</v>
      </c>
      <c r="C4877" s="47">
        <v>78.5</v>
      </c>
      <c r="D4877" s="47">
        <v>79.38</v>
      </c>
      <c r="E4877" s="47">
        <v>77.5</v>
      </c>
      <c r="F4877" s="47">
        <v>79</v>
      </c>
      <c r="G4877" s="48">
        <v>479000</v>
      </c>
      <c r="H4877" s="47">
        <v>24.77</v>
      </c>
      <c r="I4877" s="51">
        <f t="shared" si="547"/>
        <v>0.31354430379746834</v>
      </c>
      <c r="J4877" s="51">
        <f t="shared" ca="1" si="548"/>
        <v>2</v>
      </c>
      <c r="K4877" s="47">
        <f t="shared" si="549"/>
        <v>24.61</v>
      </c>
      <c r="L4877" s="47">
        <f t="shared" si="550"/>
        <v>24.89</v>
      </c>
      <c r="M4877" s="47">
        <f t="shared" si="551"/>
        <v>24.3</v>
      </c>
      <c r="N4877" s="47">
        <f t="shared" si="552"/>
        <v>24.77</v>
      </c>
      <c r="O4877" s="48">
        <f t="shared" ca="1" si="553"/>
        <v>958000</v>
      </c>
    </row>
    <row r="4878" spans="1:15" x14ac:dyDescent="0.25">
      <c r="A4878">
        <v>4863</v>
      </c>
      <c r="B4878" s="84">
        <v>34899</v>
      </c>
      <c r="C4878" s="47">
        <v>78.62</v>
      </c>
      <c r="D4878" s="47">
        <v>79</v>
      </c>
      <c r="E4878" s="47">
        <v>77.62</v>
      </c>
      <c r="F4878" s="47">
        <v>78.62</v>
      </c>
      <c r="G4878" s="48">
        <v>407600</v>
      </c>
      <c r="H4878" s="47">
        <v>24.66</v>
      </c>
      <c r="I4878" s="51">
        <f t="shared" si="547"/>
        <v>0.3136606461460188</v>
      </c>
      <c r="J4878" s="51">
        <f t="shared" ca="1" si="548"/>
        <v>2</v>
      </c>
      <c r="K4878" s="47">
        <f t="shared" si="549"/>
        <v>24.66</v>
      </c>
      <c r="L4878" s="47">
        <f t="shared" si="550"/>
        <v>24.78</v>
      </c>
      <c r="M4878" s="47">
        <f t="shared" si="551"/>
        <v>24.35</v>
      </c>
      <c r="N4878" s="47">
        <f t="shared" si="552"/>
        <v>24.66</v>
      </c>
      <c r="O4878" s="48">
        <f t="shared" ca="1" si="553"/>
        <v>815200</v>
      </c>
    </row>
    <row r="4879" spans="1:15" x14ac:dyDescent="0.25">
      <c r="A4879">
        <v>4864</v>
      </c>
      <c r="B4879" s="84">
        <v>34898</v>
      </c>
      <c r="C4879" s="47">
        <v>79</v>
      </c>
      <c r="D4879" s="47">
        <v>79.12</v>
      </c>
      <c r="E4879" s="47">
        <v>78.25</v>
      </c>
      <c r="F4879" s="47">
        <v>78.62</v>
      </c>
      <c r="G4879" s="48">
        <v>490800</v>
      </c>
      <c r="H4879" s="47">
        <v>24.66</v>
      </c>
      <c r="I4879" s="51">
        <f t="shared" si="547"/>
        <v>0.3136606461460188</v>
      </c>
      <c r="J4879" s="51">
        <f t="shared" ca="1" si="548"/>
        <v>2</v>
      </c>
      <c r="K4879" s="47">
        <f t="shared" si="549"/>
        <v>24.78</v>
      </c>
      <c r="L4879" s="47">
        <f t="shared" si="550"/>
        <v>24.82</v>
      </c>
      <c r="M4879" s="47">
        <f t="shared" si="551"/>
        <v>24.54</v>
      </c>
      <c r="N4879" s="47">
        <f t="shared" si="552"/>
        <v>24.66</v>
      </c>
      <c r="O4879" s="48">
        <f t="shared" ca="1" si="553"/>
        <v>981600</v>
      </c>
    </row>
    <row r="4880" spans="1:15" x14ac:dyDescent="0.25">
      <c r="A4880">
        <v>4865</v>
      </c>
      <c r="B4880" s="84">
        <v>34897</v>
      </c>
      <c r="C4880" s="47">
        <v>78.62</v>
      </c>
      <c r="D4880" s="47">
        <v>79.12</v>
      </c>
      <c r="E4880" s="47">
        <v>78.38</v>
      </c>
      <c r="F4880" s="47">
        <v>79.12</v>
      </c>
      <c r="G4880" s="48">
        <v>412800</v>
      </c>
      <c r="H4880" s="47">
        <v>24.81</v>
      </c>
      <c r="I4880" s="51">
        <f t="shared" si="547"/>
        <v>0.31357431749241654</v>
      </c>
      <c r="J4880" s="51">
        <f t="shared" ca="1" si="548"/>
        <v>2</v>
      </c>
      <c r="K4880" s="47">
        <f t="shared" si="549"/>
        <v>24.65</v>
      </c>
      <c r="L4880" s="47">
        <f t="shared" si="550"/>
        <v>24.81</v>
      </c>
      <c r="M4880" s="47">
        <f t="shared" si="551"/>
        <v>24.58</v>
      </c>
      <c r="N4880" s="47">
        <f t="shared" si="552"/>
        <v>24.81</v>
      </c>
      <c r="O4880" s="48">
        <f t="shared" ca="1" si="553"/>
        <v>825600</v>
      </c>
    </row>
    <row r="4881" spans="1:15" x14ac:dyDescent="0.25">
      <c r="A4881">
        <v>4866</v>
      </c>
      <c r="B4881" s="84">
        <v>34894</v>
      </c>
      <c r="C4881" s="47">
        <v>78.25</v>
      </c>
      <c r="D4881" s="47">
        <v>78.75</v>
      </c>
      <c r="E4881" s="47">
        <v>77.62</v>
      </c>
      <c r="F4881" s="47">
        <v>78.62</v>
      </c>
      <c r="G4881" s="48">
        <v>331600</v>
      </c>
      <c r="H4881" s="47">
        <v>24.66</v>
      </c>
      <c r="I4881" s="51">
        <f t="shared" ref="I4881:I4944" si="554">H4881/F4881</f>
        <v>0.3136606461460188</v>
      </c>
      <c r="J4881" s="51">
        <f t="shared" ref="J4881:J4944" ca="1" si="555">INDEX(OFFSET($T$15,0,0,$S$13+1,1),MATCH(B4881,OFFSET($Q$15,0,0,$S$13+1,1),-1))</f>
        <v>2</v>
      </c>
      <c r="K4881" s="47">
        <f t="shared" ref="K4881:K4944" si="556">ROUND($I4881*C4881,2)</f>
        <v>24.54</v>
      </c>
      <c r="L4881" s="47">
        <f t="shared" ref="L4881:L4944" si="557">ROUND($I4881*D4881,2)</f>
        <v>24.7</v>
      </c>
      <c r="M4881" s="47">
        <f t="shared" ref="M4881:M4944" si="558">ROUND($I4881*E4881,2)</f>
        <v>24.35</v>
      </c>
      <c r="N4881" s="47">
        <f t="shared" ref="N4881:N4944" si="559">ROUND($I4881*F4881,2)</f>
        <v>24.66</v>
      </c>
      <c r="O4881" s="48">
        <f t="shared" ref="O4881:O4944" ca="1" si="560">G4881*J4881</f>
        <v>663200</v>
      </c>
    </row>
    <row r="4882" spans="1:15" x14ac:dyDescent="0.25">
      <c r="A4882">
        <v>4867</v>
      </c>
      <c r="B4882" s="84">
        <v>34893</v>
      </c>
      <c r="C4882" s="47">
        <v>79</v>
      </c>
      <c r="D4882" s="47">
        <v>79.5</v>
      </c>
      <c r="E4882" s="47">
        <v>78.25</v>
      </c>
      <c r="F4882" s="47">
        <v>78.5</v>
      </c>
      <c r="G4882" s="48">
        <v>463200</v>
      </c>
      <c r="H4882" s="47">
        <v>24.62</v>
      </c>
      <c r="I4882" s="51">
        <f t="shared" si="554"/>
        <v>0.31363057324840765</v>
      </c>
      <c r="J4882" s="51">
        <f t="shared" ca="1" si="555"/>
        <v>2</v>
      </c>
      <c r="K4882" s="47">
        <f t="shared" si="556"/>
        <v>24.78</v>
      </c>
      <c r="L4882" s="47">
        <f t="shared" si="557"/>
        <v>24.93</v>
      </c>
      <c r="M4882" s="47">
        <f t="shared" si="558"/>
        <v>24.54</v>
      </c>
      <c r="N4882" s="47">
        <f t="shared" si="559"/>
        <v>24.62</v>
      </c>
      <c r="O4882" s="48">
        <f t="shared" ca="1" si="560"/>
        <v>926400</v>
      </c>
    </row>
    <row r="4883" spans="1:15" x14ac:dyDescent="0.25">
      <c r="A4883">
        <v>4868</v>
      </c>
      <c r="B4883" s="84">
        <v>34892</v>
      </c>
      <c r="C4883" s="47">
        <v>79</v>
      </c>
      <c r="D4883" s="47">
        <v>79.12</v>
      </c>
      <c r="E4883" s="47">
        <v>78.12</v>
      </c>
      <c r="F4883" s="47">
        <v>79.12</v>
      </c>
      <c r="G4883" s="48">
        <v>264400</v>
      </c>
      <c r="H4883" s="47">
        <v>24.81</v>
      </c>
      <c r="I4883" s="51">
        <f t="shared" si="554"/>
        <v>0.31357431749241654</v>
      </c>
      <c r="J4883" s="51">
        <f t="shared" ca="1" si="555"/>
        <v>2</v>
      </c>
      <c r="K4883" s="47">
        <f t="shared" si="556"/>
        <v>24.77</v>
      </c>
      <c r="L4883" s="47">
        <f t="shared" si="557"/>
        <v>24.81</v>
      </c>
      <c r="M4883" s="47">
        <f t="shared" si="558"/>
        <v>24.5</v>
      </c>
      <c r="N4883" s="47">
        <f t="shared" si="559"/>
        <v>24.81</v>
      </c>
      <c r="O4883" s="48">
        <f t="shared" ca="1" si="560"/>
        <v>528800</v>
      </c>
    </row>
    <row r="4884" spans="1:15" x14ac:dyDescent="0.25">
      <c r="A4884">
        <v>4869</v>
      </c>
      <c r="B4884" s="84">
        <v>34891</v>
      </c>
      <c r="C4884" s="47">
        <v>79.25</v>
      </c>
      <c r="D4884" s="47">
        <v>79.75</v>
      </c>
      <c r="E4884" s="47">
        <v>78.75</v>
      </c>
      <c r="F4884" s="47">
        <v>78.88</v>
      </c>
      <c r="G4884" s="48">
        <v>238000</v>
      </c>
      <c r="H4884" s="47">
        <v>24.74</v>
      </c>
      <c r="I4884" s="51">
        <f t="shared" si="554"/>
        <v>0.31364097363083165</v>
      </c>
      <c r="J4884" s="51">
        <f t="shared" ca="1" si="555"/>
        <v>2</v>
      </c>
      <c r="K4884" s="47">
        <f t="shared" si="556"/>
        <v>24.86</v>
      </c>
      <c r="L4884" s="47">
        <f t="shared" si="557"/>
        <v>25.01</v>
      </c>
      <c r="M4884" s="47">
        <f t="shared" si="558"/>
        <v>24.7</v>
      </c>
      <c r="N4884" s="47">
        <f t="shared" si="559"/>
        <v>24.74</v>
      </c>
      <c r="O4884" s="48">
        <f t="shared" ca="1" si="560"/>
        <v>476000</v>
      </c>
    </row>
    <row r="4885" spans="1:15" x14ac:dyDescent="0.25">
      <c r="A4885">
        <v>4870</v>
      </c>
      <c r="B4885" s="84">
        <v>34890</v>
      </c>
      <c r="C4885" s="47">
        <v>78.5</v>
      </c>
      <c r="D4885" s="47">
        <v>79.5</v>
      </c>
      <c r="E4885" s="47">
        <v>78.38</v>
      </c>
      <c r="F4885" s="47">
        <v>79.25</v>
      </c>
      <c r="G4885" s="48">
        <v>288200</v>
      </c>
      <c r="H4885" s="47">
        <v>24.85</v>
      </c>
      <c r="I4885" s="51">
        <f t="shared" si="554"/>
        <v>0.31356466876971612</v>
      </c>
      <c r="J4885" s="51">
        <f t="shared" ca="1" si="555"/>
        <v>2</v>
      </c>
      <c r="K4885" s="47">
        <f t="shared" si="556"/>
        <v>24.61</v>
      </c>
      <c r="L4885" s="47">
        <f t="shared" si="557"/>
        <v>24.93</v>
      </c>
      <c r="M4885" s="47">
        <f t="shared" si="558"/>
        <v>24.58</v>
      </c>
      <c r="N4885" s="47">
        <f t="shared" si="559"/>
        <v>24.85</v>
      </c>
      <c r="O4885" s="48">
        <f t="shared" ca="1" si="560"/>
        <v>576400</v>
      </c>
    </row>
    <row r="4886" spans="1:15" x14ac:dyDescent="0.25">
      <c r="A4886">
        <v>4871</v>
      </c>
      <c r="B4886" s="84">
        <v>34887</v>
      </c>
      <c r="C4886" s="47">
        <v>78.25</v>
      </c>
      <c r="D4886" s="47">
        <v>78.38</v>
      </c>
      <c r="E4886" s="47">
        <v>78</v>
      </c>
      <c r="F4886" s="47">
        <v>78.25</v>
      </c>
      <c r="G4886" s="48">
        <v>450000</v>
      </c>
      <c r="H4886" s="47">
        <v>24.54</v>
      </c>
      <c r="I4886" s="51">
        <f t="shared" si="554"/>
        <v>0.3136102236421725</v>
      </c>
      <c r="J4886" s="51">
        <f t="shared" ca="1" si="555"/>
        <v>2</v>
      </c>
      <c r="K4886" s="47">
        <f t="shared" si="556"/>
        <v>24.54</v>
      </c>
      <c r="L4886" s="47">
        <f t="shared" si="557"/>
        <v>24.58</v>
      </c>
      <c r="M4886" s="47">
        <f t="shared" si="558"/>
        <v>24.46</v>
      </c>
      <c r="N4886" s="47">
        <f t="shared" si="559"/>
        <v>24.54</v>
      </c>
      <c r="O4886" s="48">
        <f t="shared" ca="1" si="560"/>
        <v>900000</v>
      </c>
    </row>
    <row r="4887" spans="1:15" x14ac:dyDescent="0.25">
      <c r="A4887">
        <v>4872</v>
      </c>
      <c r="B4887" s="84">
        <v>34886</v>
      </c>
      <c r="C4887" s="47">
        <v>78</v>
      </c>
      <c r="D4887" s="47">
        <v>78.62</v>
      </c>
      <c r="E4887" s="47">
        <v>78</v>
      </c>
      <c r="F4887" s="47">
        <v>78.25</v>
      </c>
      <c r="G4887" s="48">
        <v>422600</v>
      </c>
      <c r="H4887" s="47">
        <v>24.54</v>
      </c>
      <c r="I4887" s="51">
        <f t="shared" si="554"/>
        <v>0.3136102236421725</v>
      </c>
      <c r="J4887" s="51">
        <f t="shared" ca="1" si="555"/>
        <v>2</v>
      </c>
      <c r="K4887" s="47">
        <f t="shared" si="556"/>
        <v>24.46</v>
      </c>
      <c r="L4887" s="47">
        <f t="shared" si="557"/>
        <v>24.66</v>
      </c>
      <c r="M4887" s="47">
        <f t="shared" si="558"/>
        <v>24.46</v>
      </c>
      <c r="N4887" s="47">
        <f t="shared" si="559"/>
        <v>24.54</v>
      </c>
      <c r="O4887" s="48">
        <f t="shared" ca="1" si="560"/>
        <v>845200</v>
      </c>
    </row>
    <row r="4888" spans="1:15" x14ac:dyDescent="0.25">
      <c r="A4888">
        <v>4873</v>
      </c>
      <c r="B4888" s="84">
        <v>34885</v>
      </c>
      <c r="C4888" s="47">
        <v>78.25</v>
      </c>
      <c r="D4888" s="47">
        <v>78.62</v>
      </c>
      <c r="E4888" s="47">
        <v>77.88</v>
      </c>
      <c r="F4888" s="47">
        <v>78.38</v>
      </c>
      <c r="G4888" s="48">
        <v>403000</v>
      </c>
      <c r="H4888" s="47">
        <v>24.46</v>
      </c>
      <c r="I4888" s="51">
        <f t="shared" si="554"/>
        <v>0.31206940546057671</v>
      </c>
      <c r="J4888" s="51">
        <f t="shared" ca="1" si="555"/>
        <v>2</v>
      </c>
      <c r="K4888" s="47">
        <f t="shared" si="556"/>
        <v>24.42</v>
      </c>
      <c r="L4888" s="47">
        <f t="shared" si="557"/>
        <v>24.53</v>
      </c>
      <c r="M4888" s="47">
        <f t="shared" si="558"/>
        <v>24.3</v>
      </c>
      <c r="N4888" s="47">
        <f t="shared" si="559"/>
        <v>24.46</v>
      </c>
      <c r="O4888" s="48">
        <f t="shared" ca="1" si="560"/>
        <v>806000</v>
      </c>
    </row>
    <row r="4889" spans="1:15" x14ac:dyDescent="0.25">
      <c r="A4889">
        <v>4874</v>
      </c>
      <c r="B4889" s="84">
        <v>34883</v>
      </c>
      <c r="C4889" s="47">
        <v>77.75</v>
      </c>
      <c r="D4889" s="47">
        <v>78.25</v>
      </c>
      <c r="E4889" s="47">
        <v>77.5</v>
      </c>
      <c r="F4889" s="47">
        <v>78.12</v>
      </c>
      <c r="G4889" s="48">
        <v>107200</v>
      </c>
      <c r="H4889" s="47">
        <v>24.38</v>
      </c>
      <c r="I4889" s="51">
        <f t="shared" si="554"/>
        <v>0.31208397337429594</v>
      </c>
      <c r="J4889" s="51">
        <f t="shared" ca="1" si="555"/>
        <v>2</v>
      </c>
      <c r="K4889" s="47">
        <f t="shared" si="556"/>
        <v>24.26</v>
      </c>
      <c r="L4889" s="47">
        <f t="shared" si="557"/>
        <v>24.42</v>
      </c>
      <c r="M4889" s="47">
        <f t="shared" si="558"/>
        <v>24.19</v>
      </c>
      <c r="N4889" s="47">
        <f t="shared" si="559"/>
        <v>24.38</v>
      </c>
      <c r="O4889" s="48">
        <f t="shared" ca="1" si="560"/>
        <v>214400</v>
      </c>
    </row>
    <row r="4890" spans="1:15" x14ac:dyDescent="0.25">
      <c r="A4890">
        <v>4875</v>
      </c>
      <c r="B4890" s="84">
        <v>34880</v>
      </c>
      <c r="C4890" s="47">
        <v>78</v>
      </c>
      <c r="D4890" s="47">
        <v>78</v>
      </c>
      <c r="E4890" s="47">
        <v>77.5</v>
      </c>
      <c r="F4890" s="47">
        <v>77.62</v>
      </c>
      <c r="G4890" s="48">
        <v>297600</v>
      </c>
      <c r="H4890" s="47">
        <v>24.23</v>
      </c>
      <c r="I4890" s="51">
        <f t="shared" si="554"/>
        <v>0.31216181396547282</v>
      </c>
      <c r="J4890" s="51">
        <f t="shared" ca="1" si="555"/>
        <v>2</v>
      </c>
      <c r="K4890" s="47">
        <f t="shared" si="556"/>
        <v>24.35</v>
      </c>
      <c r="L4890" s="47">
        <f t="shared" si="557"/>
        <v>24.35</v>
      </c>
      <c r="M4890" s="47">
        <f t="shared" si="558"/>
        <v>24.19</v>
      </c>
      <c r="N4890" s="47">
        <f t="shared" si="559"/>
        <v>24.23</v>
      </c>
      <c r="O4890" s="48">
        <f t="shared" ca="1" si="560"/>
        <v>595200</v>
      </c>
    </row>
    <row r="4891" spans="1:15" x14ac:dyDescent="0.25">
      <c r="A4891">
        <v>4876</v>
      </c>
      <c r="B4891" s="84">
        <v>34879</v>
      </c>
      <c r="C4891" s="47">
        <v>77.88</v>
      </c>
      <c r="D4891" s="47">
        <v>78.12</v>
      </c>
      <c r="E4891" s="47">
        <v>77.38</v>
      </c>
      <c r="F4891" s="47">
        <v>77.75</v>
      </c>
      <c r="G4891" s="48">
        <v>238000</v>
      </c>
      <c r="H4891" s="47">
        <v>24.27</v>
      </c>
      <c r="I4891" s="51">
        <f t="shared" si="554"/>
        <v>0.31215434083601284</v>
      </c>
      <c r="J4891" s="51">
        <f t="shared" ca="1" si="555"/>
        <v>2</v>
      </c>
      <c r="K4891" s="47">
        <f t="shared" si="556"/>
        <v>24.31</v>
      </c>
      <c r="L4891" s="47">
        <f t="shared" si="557"/>
        <v>24.39</v>
      </c>
      <c r="M4891" s="47">
        <f t="shared" si="558"/>
        <v>24.15</v>
      </c>
      <c r="N4891" s="47">
        <f t="shared" si="559"/>
        <v>24.27</v>
      </c>
      <c r="O4891" s="48">
        <f t="shared" ca="1" si="560"/>
        <v>476000</v>
      </c>
    </row>
    <row r="4892" spans="1:15" x14ac:dyDescent="0.25">
      <c r="A4892">
        <v>4877</v>
      </c>
      <c r="B4892" s="84">
        <v>34878</v>
      </c>
      <c r="C4892" s="47">
        <v>77.88</v>
      </c>
      <c r="D4892" s="47">
        <v>78.25</v>
      </c>
      <c r="E4892" s="47">
        <v>77.75</v>
      </c>
      <c r="F4892" s="47">
        <v>78</v>
      </c>
      <c r="G4892" s="48">
        <v>363600</v>
      </c>
      <c r="H4892" s="47">
        <v>24.34</v>
      </c>
      <c r="I4892" s="51">
        <f t="shared" si="554"/>
        <v>0.31205128205128208</v>
      </c>
      <c r="J4892" s="51">
        <f t="shared" ca="1" si="555"/>
        <v>2</v>
      </c>
      <c r="K4892" s="47">
        <f t="shared" si="556"/>
        <v>24.3</v>
      </c>
      <c r="L4892" s="47">
        <f t="shared" si="557"/>
        <v>24.42</v>
      </c>
      <c r="M4892" s="47">
        <f t="shared" si="558"/>
        <v>24.26</v>
      </c>
      <c r="N4892" s="47">
        <f t="shared" si="559"/>
        <v>24.34</v>
      </c>
      <c r="O4892" s="48">
        <f t="shared" ca="1" si="560"/>
        <v>727200</v>
      </c>
    </row>
    <row r="4893" spans="1:15" x14ac:dyDescent="0.25">
      <c r="A4893">
        <v>4878</v>
      </c>
      <c r="B4893" s="84">
        <v>34877</v>
      </c>
      <c r="C4893" s="47">
        <v>78</v>
      </c>
      <c r="D4893" s="47">
        <v>78.38</v>
      </c>
      <c r="E4893" s="47">
        <v>77.75</v>
      </c>
      <c r="F4893" s="47">
        <v>78</v>
      </c>
      <c r="G4893" s="48">
        <v>393000</v>
      </c>
      <c r="H4893" s="47">
        <v>24.34</v>
      </c>
      <c r="I4893" s="51">
        <f t="shared" si="554"/>
        <v>0.31205128205128208</v>
      </c>
      <c r="J4893" s="51">
        <f t="shared" ca="1" si="555"/>
        <v>2</v>
      </c>
      <c r="K4893" s="47">
        <f t="shared" si="556"/>
        <v>24.34</v>
      </c>
      <c r="L4893" s="47">
        <f t="shared" si="557"/>
        <v>24.46</v>
      </c>
      <c r="M4893" s="47">
        <f t="shared" si="558"/>
        <v>24.26</v>
      </c>
      <c r="N4893" s="47">
        <f t="shared" si="559"/>
        <v>24.34</v>
      </c>
      <c r="O4893" s="48">
        <f t="shared" ca="1" si="560"/>
        <v>786000</v>
      </c>
    </row>
    <row r="4894" spans="1:15" x14ac:dyDescent="0.25">
      <c r="A4894">
        <v>4879</v>
      </c>
      <c r="B4894" s="84">
        <v>34876</v>
      </c>
      <c r="C4894" s="47">
        <v>78.88</v>
      </c>
      <c r="D4894" s="47">
        <v>79</v>
      </c>
      <c r="E4894" s="47">
        <v>78</v>
      </c>
      <c r="F4894" s="47">
        <v>78.38</v>
      </c>
      <c r="G4894" s="48">
        <v>459000</v>
      </c>
      <c r="H4894" s="47">
        <v>24.46</v>
      </c>
      <c r="I4894" s="51">
        <f t="shared" si="554"/>
        <v>0.31206940546057671</v>
      </c>
      <c r="J4894" s="51">
        <f t="shared" ca="1" si="555"/>
        <v>2</v>
      </c>
      <c r="K4894" s="47">
        <f t="shared" si="556"/>
        <v>24.62</v>
      </c>
      <c r="L4894" s="47">
        <f t="shared" si="557"/>
        <v>24.65</v>
      </c>
      <c r="M4894" s="47">
        <f t="shared" si="558"/>
        <v>24.34</v>
      </c>
      <c r="N4894" s="47">
        <f t="shared" si="559"/>
        <v>24.46</v>
      </c>
      <c r="O4894" s="48">
        <f t="shared" ca="1" si="560"/>
        <v>918000</v>
      </c>
    </row>
    <row r="4895" spans="1:15" x14ac:dyDescent="0.25">
      <c r="A4895">
        <v>4880</v>
      </c>
      <c r="B4895" s="84">
        <v>34873</v>
      </c>
      <c r="C4895" s="47">
        <v>78.12</v>
      </c>
      <c r="D4895" s="47">
        <v>79.62</v>
      </c>
      <c r="E4895" s="47">
        <v>78.12</v>
      </c>
      <c r="F4895" s="47">
        <v>78.88</v>
      </c>
      <c r="G4895" s="48">
        <v>663800</v>
      </c>
      <c r="H4895" s="47">
        <v>24.62</v>
      </c>
      <c r="I4895" s="51">
        <f t="shared" si="554"/>
        <v>0.31211967545638947</v>
      </c>
      <c r="J4895" s="51">
        <f t="shared" ca="1" si="555"/>
        <v>2</v>
      </c>
      <c r="K4895" s="47">
        <f t="shared" si="556"/>
        <v>24.38</v>
      </c>
      <c r="L4895" s="47">
        <f t="shared" si="557"/>
        <v>24.85</v>
      </c>
      <c r="M4895" s="47">
        <f t="shared" si="558"/>
        <v>24.38</v>
      </c>
      <c r="N4895" s="47">
        <f t="shared" si="559"/>
        <v>24.62</v>
      </c>
      <c r="O4895" s="48">
        <f t="shared" ca="1" si="560"/>
        <v>1327600</v>
      </c>
    </row>
    <row r="4896" spans="1:15" x14ac:dyDescent="0.25">
      <c r="A4896">
        <v>4881</v>
      </c>
      <c r="B4896" s="84">
        <v>34872</v>
      </c>
      <c r="C4896" s="47">
        <v>77.5</v>
      </c>
      <c r="D4896" s="47">
        <v>77.75</v>
      </c>
      <c r="E4896" s="47">
        <v>77.25</v>
      </c>
      <c r="F4896" s="47">
        <v>77.5</v>
      </c>
      <c r="G4896" s="48">
        <v>304600</v>
      </c>
      <c r="H4896" s="47">
        <v>24.19</v>
      </c>
      <c r="I4896" s="51">
        <f t="shared" si="554"/>
        <v>0.31212903225806454</v>
      </c>
      <c r="J4896" s="51">
        <f t="shared" ca="1" si="555"/>
        <v>2</v>
      </c>
      <c r="K4896" s="47">
        <f t="shared" si="556"/>
        <v>24.19</v>
      </c>
      <c r="L4896" s="47">
        <f t="shared" si="557"/>
        <v>24.27</v>
      </c>
      <c r="M4896" s="47">
        <f t="shared" si="558"/>
        <v>24.11</v>
      </c>
      <c r="N4896" s="47">
        <f t="shared" si="559"/>
        <v>24.19</v>
      </c>
      <c r="O4896" s="48">
        <f t="shared" ca="1" si="560"/>
        <v>609200</v>
      </c>
    </row>
    <row r="4897" spans="1:15" x14ac:dyDescent="0.25">
      <c r="A4897">
        <v>4882</v>
      </c>
      <c r="B4897" s="84">
        <v>34871</v>
      </c>
      <c r="C4897" s="47">
        <v>78.12</v>
      </c>
      <c r="D4897" s="47">
        <v>78.38</v>
      </c>
      <c r="E4897" s="47">
        <v>77.25</v>
      </c>
      <c r="F4897" s="47">
        <v>77.38</v>
      </c>
      <c r="G4897" s="48">
        <v>506000</v>
      </c>
      <c r="H4897" s="47">
        <v>24.15</v>
      </c>
      <c r="I4897" s="51">
        <f t="shared" si="554"/>
        <v>0.31209614887567849</v>
      </c>
      <c r="J4897" s="51">
        <f t="shared" ca="1" si="555"/>
        <v>2</v>
      </c>
      <c r="K4897" s="47">
        <f t="shared" si="556"/>
        <v>24.38</v>
      </c>
      <c r="L4897" s="47">
        <f t="shared" si="557"/>
        <v>24.46</v>
      </c>
      <c r="M4897" s="47">
        <f t="shared" si="558"/>
        <v>24.11</v>
      </c>
      <c r="N4897" s="47">
        <f t="shared" si="559"/>
        <v>24.15</v>
      </c>
      <c r="O4897" s="48">
        <f t="shared" ca="1" si="560"/>
        <v>1012000</v>
      </c>
    </row>
    <row r="4898" spans="1:15" x14ac:dyDescent="0.25">
      <c r="A4898">
        <v>4883</v>
      </c>
      <c r="B4898" s="84">
        <v>34870</v>
      </c>
      <c r="C4898" s="47">
        <v>77.5</v>
      </c>
      <c r="D4898" s="47">
        <v>78.25</v>
      </c>
      <c r="E4898" s="47">
        <v>77.38</v>
      </c>
      <c r="F4898" s="47">
        <v>77.88</v>
      </c>
      <c r="G4898" s="48">
        <v>487000</v>
      </c>
      <c r="H4898" s="47">
        <v>24.31</v>
      </c>
      <c r="I4898" s="51">
        <f t="shared" si="554"/>
        <v>0.31214689265536721</v>
      </c>
      <c r="J4898" s="51">
        <f t="shared" ca="1" si="555"/>
        <v>2</v>
      </c>
      <c r="K4898" s="47">
        <f t="shared" si="556"/>
        <v>24.19</v>
      </c>
      <c r="L4898" s="47">
        <f t="shared" si="557"/>
        <v>24.43</v>
      </c>
      <c r="M4898" s="47">
        <f t="shared" si="558"/>
        <v>24.15</v>
      </c>
      <c r="N4898" s="47">
        <f t="shared" si="559"/>
        <v>24.31</v>
      </c>
      <c r="O4898" s="48">
        <f t="shared" ca="1" si="560"/>
        <v>974000</v>
      </c>
    </row>
    <row r="4899" spans="1:15" x14ac:dyDescent="0.25">
      <c r="A4899">
        <v>4884</v>
      </c>
      <c r="B4899" s="84">
        <v>34869</v>
      </c>
      <c r="C4899" s="47">
        <v>77</v>
      </c>
      <c r="D4899" s="47">
        <v>77.62</v>
      </c>
      <c r="E4899" s="47">
        <v>76.88</v>
      </c>
      <c r="F4899" s="47">
        <v>77.38</v>
      </c>
      <c r="G4899" s="48">
        <v>416600</v>
      </c>
      <c r="H4899" s="47">
        <v>24.15</v>
      </c>
      <c r="I4899" s="51">
        <f t="shared" si="554"/>
        <v>0.31209614887567849</v>
      </c>
      <c r="J4899" s="51">
        <f t="shared" ca="1" si="555"/>
        <v>2</v>
      </c>
      <c r="K4899" s="47">
        <f t="shared" si="556"/>
        <v>24.03</v>
      </c>
      <c r="L4899" s="47">
        <f t="shared" si="557"/>
        <v>24.22</v>
      </c>
      <c r="M4899" s="47">
        <f t="shared" si="558"/>
        <v>23.99</v>
      </c>
      <c r="N4899" s="47">
        <f t="shared" si="559"/>
        <v>24.15</v>
      </c>
      <c r="O4899" s="48">
        <f t="shared" ca="1" si="560"/>
        <v>833200</v>
      </c>
    </row>
    <row r="4900" spans="1:15" x14ac:dyDescent="0.25">
      <c r="A4900">
        <v>4885</v>
      </c>
      <c r="B4900" s="84">
        <v>34866</v>
      </c>
      <c r="C4900" s="47">
        <v>76.75</v>
      </c>
      <c r="D4900" s="47">
        <v>77</v>
      </c>
      <c r="E4900" s="47">
        <v>76.62</v>
      </c>
      <c r="F4900" s="47">
        <v>77</v>
      </c>
      <c r="G4900" s="48">
        <v>731000</v>
      </c>
      <c r="H4900" s="47">
        <v>24.03</v>
      </c>
      <c r="I4900" s="51">
        <f t="shared" si="554"/>
        <v>0.31207792207792207</v>
      </c>
      <c r="J4900" s="51">
        <f t="shared" ca="1" si="555"/>
        <v>2</v>
      </c>
      <c r="K4900" s="47">
        <f t="shared" si="556"/>
        <v>23.95</v>
      </c>
      <c r="L4900" s="47">
        <f t="shared" si="557"/>
        <v>24.03</v>
      </c>
      <c r="M4900" s="47">
        <f t="shared" si="558"/>
        <v>23.91</v>
      </c>
      <c r="N4900" s="47">
        <f t="shared" si="559"/>
        <v>24.03</v>
      </c>
      <c r="O4900" s="48">
        <f t="shared" ca="1" si="560"/>
        <v>1462000</v>
      </c>
    </row>
    <row r="4901" spans="1:15" x14ac:dyDescent="0.25">
      <c r="A4901">
        <v>4886</v>
      </c>
      <c r="B4901" s="84">
        <v>34865</v>
      </c>
      <c r="C4901" s="47">
        <v>76.75</v>
      </c>
      <c r="D4901" s="47">
        <v>77.12</v>
      </c>
      <c r="E4901" s="47">
        <v>76.5</v>
      </c>
      <c r="F4901" s="47">
        <v>76.62</v>
      </c>
      <c r="G4901" s="48">
        <v>210000</v>
      </c>
      <c r="H4901" s="47">
        <v>23.92</v>
      </c>
      <c r="I4901" s="51">
        <f t="shared" si="554"/>
        <v>0.31219002871312973</v>
      </c>
      <c r="J4901" s="51">
        <f t="shared" ca="1" si="555"/>
        <v>2</v>
      </c>
      <c r="K4901" s="47">
        <f t="shared" si="556"/>
        <v>23.96</v>
      </c>
      <c r="L4901" s="47">
        <f t="shared" si="557"/>
        <v>24.08</v>
      </c>
      <c r="M4901" s="47">
        <f t="shared" si="558"/>
        <v>23.88</v>
      </c>
      <c r="N4901" s="47">
        <f t="shared" si="559"/>
        <v>23.92</v>
      </c>
      <c r="O4901" s="48">
        <f t="shared" ca="1" si="560"/>
        <v>420000</v>
      </c>
    </row>
    <row r="4902" spans="1:15" x14ac:dyDescent="0.25">
      <c r="A4902">
        <v>4887</v>
      </c>
      <c r="B4902" s="84">
        <v>34864</v>
      </c>
      <c r="C4902" s="47">
        <v>76.62</v>
      </c>
      <c r="D4902" s="47">
        <v>76.88</v>
      </c>
      <c r="E4902" s="47">
        <v>76.38</v>
      </c>
      <c r="F4902" s="47">
        <v>76.62</v>
      </c>
      <c r="G4902" s="48">
        <v>395400</v>
      </c>
      <c r="H4902" s="47">
        <v>23.92</v>
      </c>
      <c r="I4902" s="51">
        <f t="shared" si="554"/>
        <v>0.31219002871312973</v>
      </c>
      <c r="J4902" s="51">
        <f t="shared" ca="1" si="555"/>
        <v>2</v>
      </c>
      <c r="K4902" s="47">
        <f t="shared" si="556"/>
        <v>23.92</v>
      </c>
      <c r="L4902" s="47">
        <f t="shared" si="557"/>
        <v>24</v>
      </c>
      <c r="M4902" s="47">
        <f t="shared" si="558"/>
        <v>23.85</v>
      </c>
      <c r="N4902" s="47">
        <f t="shared" si="559"/>
        <v>23.92</v>
      </c>
      <c r="O4902" s="48">
        <f t="shared" ca="1" si="560"/>
        <v>790800</v>
      </c>
    </row>
    <row r="4903" spans="1:15" x14ac:dyDescent="0.25">
      <c r="A4903">
        <v>4888</v>
      </c>
      <c r="B4903" s="84">
        <v>34863</v>
      </c>
      <c r="C4903" s="47">
        <v>76.88</v>
      </c>
      <c r="D4903" s="47">
        <v>77</v>
      </c>
      <c r="E4903" s="47">
        <v>76.38</v>
      </c>
      <c r="F4903" s="47">
        <v>77</v>
      </c>
      <c r="G4903" s="48">
        <v>201400</v>
      </c>
      <c r="H4903" s="47">
        <v>24.03</v>
      </c>
      <c r="I4903" s="51">
        <f t="shared" si="554"/>
        <v>0.31207792207792207</v>
      </c>
      <c r="J4903" s="51">
        <f t="shared" ca="1" si="555"/>
        <v>2</v>
      </c>
      <c r="K4903" s="47">
        <f t="shared" si="556"/>
        <v>23.99</v>
      </c>
      <c r="L4903" s="47">
        <f t="shared" si="557"/>
        <v>24.03</v>
      </c>
      <c r="M4903" s="47">
        <f t="shared" si="558"/>
        <v>23.84</v>
      </c>
      <c r="N4903" s="47">
        <f t="shared" si="559"/>
        <v>24.03</v>
      </c>
      <c r="O4903" s="48">
        <f t="shared" ca="1" si="560"/>
        <v>402800</v>
      </c>
    </row>
    <row r="4904" spans="1:15" x14ac:dyDescent="0.25">
      <c r="A4904">
        <v>4889</v>
      </c>
      <c r="B4904" s="84">
        <v>34862</v>
      </c>
      <c r="C4904" s="47">
        <v>77</v>
      </c>
      <c r="D4904" s="47">
        <v>77</v>
      </c>
      <c r="E4904" s="47">
        <v>76.5</v>
      </c>
      <c r="F4904" s="47">
        <v>76.88</v>
      </c>
      <c r="G4904" s="48">
        <v>203200</v>
      </c>
      <c r="H4904" s="47">
        <v>23.99</v>
      </c>
      <c r="I4904" s="51">
        <f t="shared" si="554"/>
        <v>0.31204474505723206</v>
      </c>
      <c r="J4904" s="51">
        <f t="shared" ca="1" si="555"/>
        <v>2</v>
      </c>
      <c r="K4904" s="47">
        <f t="shared" si="556"/>
        <v>24.03</v>
      </c>
      <c r="L4904" s="47">
        <f t="shared" si="557"/>
        <v>24.03</v>
      </c>
      <c r="M4904" s="47">
        <f t="shared" si="558"/>
        <v>23.87</v>
      </c>
      <c r="N4904" s="47">
        <f t="shared" si="559"/>
        <v>23.99</v>
      </c>
      <c r="O4904" s="48">
        <f t="shared" ca="1" si="560"/>
        <v>406400</v>
      </c>
    </row>
    <row r="4905" spans="1:15" x14ac:dyDescent="0.25">
      <c r="A4905">
        <v>4890</v>
      </c>
      <c r="B4905" s="84">
        <v>34859</v>
      </c>
      <c r="C4905" s="47">
        <v>76.75</v>
      </c>
      <c r="D4905" s="47">
        <v>77</v>
      </c>
      <c r="E4905" s="47">
        <v>76.25</v>
      </c>
      <c r="F4905" s="47">
        <v>76.88</v>
      </c>
      <c r="G4905" s="48">
        <v>258000</v>
      </c>
      <c r="H4905" s="47">
        <v>23.99</v>
      </c>
      <c r="I4905" s="51">
        <f t="shared" si="554"/>
        <v>0.31204474505723206</v>
      </c>
      <c r="J4905" s="51">
        <f t="shared" ca="1" si="555"/>
        <v>2</v>
      </c>
      <c r="K4905" s="47">
        <f t="shared" si="556"/>
        <v>23.95</v>
      </c>
      <c r="L4905" s="47">
        <f t="shared" si="557"/>
        <v>24.03</v>
      </c>
      <c r="M4905" s="47">
        <f t="shared" si="558"/>
        <v>23.79</v>
      </c>
      <c r="N4905" s="47">
        <f t="shared" si="559"/>
        <v>23.99</v>
      </c>
      <c r="O4905" s="48">
        <f t="shared" ca="1" si="560"/>
        <v>516000</v>
      </c>
    </row>
    <row r="4906" spans="1:15" x14ac:dyDescent="0.25">
      <c r="A4906">
        <v>4891</v>
      </c>
      <c r="B4906" s="84">
        <v>34858</v>
      </c>
      <c r="C4906" s="47">
        <v>76.88</v>
      </c>
      <c r="D4906" s="47">
        <v>77.12</v>
      </c>
      <c r="E4906" s="47">
        <v>76.75</v>
      </c>
      <c r="F4906" s="47">
        <v>77</v>
      </c>
      <c r="G4906" s="48">
        <v>131200</v>
      </c>
      <c r="H4906" s="47">
        <v>24.03</v>
      </c>
      <c r="I4906" s="51">
        <f t="shared" si="554"/>
        <v>0.31207792207792207</v>
      </c>
      <c r="J4906" s="51">
        <f t="shared" ca="1" si="555"/>
        <v>2</v>
      </c>
      <c r="K4906" s="47">
        <f t="shared" si="556"/>
        <v>23.99</v>
      </c>
      <c r="L4906" s="47">
        <f t="shared" si="557"/>
        <v>24.07</v>
      </c>
      <c r="M4906" s="47">
        <f t="shared" si="558"/>
        <v>23.95</v>
      </c>
      <c r="N4906" s="47">
        <f t="shared" si="559"/>
        <v>24.03</v>
      </c>
      <c r="O4906" s="48">
        <f t="shared" ca="1" si="560"/>
        <v>262400</v>
      </c>
    </row>
    <row r="4907" spans="1:15" x14ac:dyDescent="0.25">
      <c r="A4907">
        <v>4892</v>
      </c>
      <c r="B4907" s="84">
        <v>34857</v>
      </c>
      <c r="C4907" s="47">
        <v>77</v>
      </c>
      <c r="D4907" s="47">
        <v>77</v>
      </c>
      <c r="E4907" s="47">
        <v>76.38</v>
      </c>
      <c r="F4907" s="47">
        <v>77</v>
      </c>
      <c r="G4907" s="48">
        <v>228600</v>
      </c>
      <c r="H4907" s="47">
        <v>24.03</v>
      </c>
      <c r="I4907" s="51">
        <f t="shared" si="554"/>
        <v>0.31207792207792207</v>
      </c>
      <c r="J4907" s="51">
        <f t="shared" ca="1" si="555"/>
        <v>2</v>
      </c>
      <c r="K4907" s="47">
        <f t="shared" si="556"/>
        <v>24.03</v>
      </c>
      <c r="L4907" s="47">
        <f t="shared" si="557"/>
        <v>24.03</v>
      </c>
      <c r="M4907" s="47">
        <f t="shared" si="558"/>
        <v>23.84</v>
      </c>
      <c r="N4907" s="47">
        <f t="shared" si="559"/>
        <v>24.03</v>
      </c>
      <c r="O4907" s="48">
        <f t="shared" ca="1" si="560"/>
        <v>457200</v>
      </c>
    </row>
    <row r="4908" spans="1:15" x14ac:dyDescent="0.25">
      <c r="A4908">
        <v>4893</v>
      </c>
      <c r="B4908" s="84">
        <v>34856</v>
      </c>
      <c r="C4908" s="47">
        <v>76.88</v>
      </c>
      <c r="D4908" s="47">
        <v>77.25</v>
      </c>
      <c r="E4908" s="47">
        <v>76.75</v>
      </c>
      <c r="F4908" s="47">
        <v>77.12</v>
      </c>
      <c r="G4908" s="48">
        <v>484600</v>
      </c>
      <c r="H4908" s="47">
        <v>24.07</v>
      </c>
      <c r="I4908" s="51">
        <f t="shared" si="554"/>
        <v>0.31211099585062241</v>
      </c>
      <c r="J4908" s="51">
        <f t="shared" ca="1" si="555"/>
        <v>2</v>
      </c>
      <c r="K4908" s="47">
        <f t="shared" si="556"/>
        <v>24</v>
      </c>
      <c r="L4908" s="47">
        <f t="shared" si="557"/>
        <v>24.11</v>
      </c>
      <c r="M4908" s="47">
        <f t="shared" si="558"/>
        <v>23.95</v>
      </c>
      <c r="N4908" s="47">
        <f t="shared" si="559"/>
        <v>24.07</v>
      </c>
      <c r="O4908" s="48">
        <f t="shared" ca="1" si="560"/>
        <v>969200</v>
      </c>
    </row>
    <row r="4909" spans="1:15" x14ac:dyDescent="0.25">
      <c r="A4909">
        <v>4894</v>
      </c>
      <c r="B4909" s="84">
        <v>34855</v>
      </c>
      <c r="C4909" s="47">
        <v>76.75</v>
      </c>
      <c r="D4909" s="47">
        <v>77</v>
      </c>
      <c r="E4909" s="47">
        <v>76.25</v>
      </c>
      <c r="F4909" s="47">
        <v>76.88</v>
      </c>
      <c r="G4909" s="48">
        <v>416200</v>
      </c>
      <c r="H4909" s="47">
        <v>23.99</v>
      </c>
      <c r="I4909" s="51">
        <f t="shared" si="554"/>
        <v>0.31204474505723206</v>
      </c>
      <c r="J4909" s="51">
        <f t="shared" ca="1" si="555"/>
        <v>2</v>
      </c>
      <c r="K4909" s="47">
        <f t="shared" si="556"/>
        <v>23.95</v>
      </c>
      <c r="L4909" s="47">
        <f t="shared" si="557"/>
        <v>24.03</v>
      </c>
      <c r="M4909" s="47">
        <f t="shared" si="558"/>
        <v>23.79</v>
      </c>
      <c r="N4909" s="47">
        <f t="shared" si="559"/>
        <v>23.99</v>
      </c>
      <c r="O4909" s="48">
        <f t="shared" ca="1" si="560"/>
        <v>832400</v>
      </c>
    </row>
    <row r="4910" spans="1:15" x14ac:dyDescent="0.25">
      <c r="A4910">
        <v>4895</v>
      </c>
      <c r="B4910" s="84">
        <v>34852</v>
      </c>
      <c r="C4910" s="47">
        <v>76.75</v>
      </c>
      <c r="D4910" s="47">
        <v>76.88</v>
      </c>
      <c r="E4910" s="47">
        <v>76.25</v>
      </c>
      <c r="F4910" s="47">
        <v>76.75</v>
      </c>
      <c r="G4910" s="48">
        <v>386800</v>
      </c>
      <c r="H4910" s="47">
        <v>23.95</v>
      </c>
      <c r="I4910" s="51">
        <f t="shared" si="554"/>
        <v>0.31205211726384363</v>
      </c>
      <c r="J4910" s="51">
        <f t="shared" ca="1" si="555"/>
        <v>2</v>
      </c>
      <c r="K4910" s="47">
        <f t="shared" si="556"/>
        <v>23.95</v>
      </c>
      <c r="L4910" s="47">
        <f t="shared" si="557"/>
        <v>23.99</v>
      </c>
      <c r="M4910" s="47">
        <f t="shared" si="558"/>
        <v>23.79</v>
      </c>
      <c r="N4910" s="47">
        <f t="shared" si="559"/>
        <v>23.95</v>
      </c>
      <c r="O4910" s="48">
        <f t="shared" ca="1" si="560"/>
        <v>773600</v>
      </c>
    </row>
    <row r="4911" spans="1:15" x14ac:dyDescent="0.25">
      <c r="A4911">
        <v>4896</v>
      </c>
      <c r="B4911" s="84">
        <v>34851</v>
      </c>
      <c r="C4911" s="47">
        <v>77.25</v>
      </c>
      <c r="D4911" s="47">
        <v>77.38</v>
      </c>
      <c r="E4911" s="47">
        <v>76.75</v>
      </c>
      <c r="F4911" s="47">
        <v>77.12</v>
      </c>
      <c r="G4911" s="48">
        <v>340400</v>
      </c>
      <c r="H4911" s="47">
        <v>24.07</v>
      </c>
      <c r="I4911" s="51">
        <f t="shared" si="554"/>
        <v>0.31211099585062241</v>
      </c>
      <c r="J4911" s="51">
        <f t="shared" ca="1" si="555"/>
        <v>2</v>
      </c>
      <c r="K4911" s="47">
        <f t="shared" si="556"/>
        <v>24.11</v>
      </c>
      <c r="L4911" s="47">
        <f t="shared" si="557"/>
        <v>24.15</v>
      </c>
      <c r="M4911" s="47">
        <f t="shared" si="558"/>
        <v>23.95</v>
      </c>
      <c r="N4911" s="47">
        <f t="shared" si="559"/>
        <v>24.07</v>
      </c>
      <c r="O4911" s="48">
        <f t="shared" ca="1" si="560"/>
        <v>680800</v>
      </c>
    </row>
    <row r="4912" spans="1:15" x14ac:dyDescent="0.25">
      <c r="A4912">
        <v>4897</v>
      </c>
      <c r="B4912" s="84">
        <v>34850</v>
      </c>
      <c r="C4912" s="47">
        <v>76.12</v>
      </c>
      <c r="D4912" s="47">
        <v>77.62</v>
      </c>
      <c r="E4912" s="47">
        <v>76</v>
      </c>
      <c r="F4912" s="47">
        <v>77.5</v>
      </c>
      <c r="G4912" s="48">
        <v>309600</v>
      </c>
      <c r="H4912" s="47">
        <v>24.19</v>
      </c>
      <c r="I4912" s="51">
        <f t="shared" si="554"/>
        <v>0.31212903225806454</v>
      </c>
      <c r="J4912" s="51">
        <f t="shared" ca="1" si="555"/>
        <v>2</v>
      </c>
      <c r="K4912" s="47">
        <f t="shared" si="556"/>
        <v>23.76</v>
      </c>
      <c r="L4912" s="47">
        <f t="shared" si="557"/>
        <v>24.23</v>
      </c>
      <c r="M4912" s="47">
        <f t="shared" si="558"/>
        <v>23.72</v>
      </c>
      <c r="N4912" s="47">
        <f t="shared" si="559"/>
        <v>24.19</v>
      </c>
      <c r="O4912" s="48">
        <f t="shared" ca="1" si="560"/>
        <v>619200</v>
      </c>
    </row>
    <row r="4913" spans="1:15" x14ac:dyDescent="0.25">
      <c r="A4913">
        <v>4898</v>
      </c>
      <c r="B4913" s="84">
        <v>34849</v>
      </c>
      <c r="C4913" s="47">
        <v>76.25</v>
      </c>
      <c r="D4913" s="47">
        <v>76.38</v>
      </c>
      <c r="E4913" s="47">
        <v>76</v>
      </c>
      <c r="F4913" s="47">
        <v>76.25</v>
      </c>
      <c r="G4913" s="48">
        <v>114800</v>
      </c>
      <c r="H4913" s="47">
        <v>23.8</v>
      </c>
      <c r="I4913" s="51">
        <f t="shared" si="554"/>
        <v>0.31213114754098359</v>
      </c>
      <c r="J4913" s="51">
        <f t="shared" ca="1" si="555"/>
        <v>2</v>
      </c>
      <c r="K4913" s="47">
        <f t="shared" si="556"/>
        <v>23.8</v>
      </c>
      <c r="L4913" s="47">
        <f t="shared" si="557"/>
        <v>23.84</v>
      </c>
      <c r="M4913" s="47">
        <f t="shared" si="558"/>
        <v>23.72</v>
      </c>
      <c r="N4913" s="47">
        <f t="shared" si="559"/>
        <v>23.8</v>
      </c>
      <c r="O4913" s="48">
        <f t="shared" ca="1" si="560"/>
        <v>229600</v>
      </c>
    </row>
    <row r="4914" spans="1:15" x14ac:dyDescent="0.25">
      <c r="A4914">
        <v>4899</v>
      </c>
      <c r="B4914" s="84">
        <v>34845</v>
      </c>
      <c r="C4914" s="47">
        <v>76</v>
      </c>
      <c r="D4914" s="47">
        <v>76.38</v>
      </c>
      <c r="E4914" s="47">
        <v>75.88</v>
      </c>
      <c r="F4914" s="47">
        <v>76.25</v>
      </c>
      <c r="G4914" s="48">
        <v>224600</v>
      </c>
      <c r="H4914" s="47">
        <v>23.8</v>
      </c>
      <c r="I4914" s="51">
        <f t="shared" si="554"/>
        <v>0.31213114754098359</v>
      </c>
      <c r="J4914" s="51">
        <f t="shared" ca="1" si="555"/>
        <v>2</v>
      </c>
      <c r="K4914" s="47">
        <f t="shared" si="556"/>
        <v>23.72</v>
      </c>
      <c r="L4914" s="47">
        <f t="shared" si="557"/>
        <v>23.84</v>
      </c>
      <c r="M4914" s="47">
        <f t="shared" si="558"/>
        <v>23.68</v>
      </c>
      <c r="N4914" s="47">
        <f t="shared" si="559"/>
        <v>23.8</v>
      </c>
      <c r="O4914" s="48">
        <f t="shared" ca="1" si="560"/>
        <v>449200</v>
      </c>
    </row>
    <row r="4915" spans="1:15" x14ac:dyDescent="0.25">
      <c r="A4915">
        <v>4900</v>
      </c>
      <c r="B4915" s="84">
        <v>34844</v>
      </c>
      <c r="C4915" s="47">
        <v>76.12</v>
      </c>
      <c r="D4915" s="47">
        <v>76.38</v>
      </c>
      <c r="E4915" s="47">
        <v>76</v>
      </c>
      <c r="F4915" s="47">
        <v>76.12</v>
      </c>
      <c r="G4915" s="48">
        <v>290600</v>
      </c>
      <c r="H4915" s="47">
        <v>23.76</v>
      </c>
      <c r="I4915" s="51">
        <f t="shared" si="554"/>
        <v>0.31213872832369943</v>
      </c>
      <c r="J4915" s="51">
        <f t="shared" ca="1" si="555"/>
        <v>2</v>
      </c>
      <c r="K4915" s="47">
        <f t="shared" si="556"/>
        <v>23.76</v>
      </c>
      <c r="L4915" s="47">
        <f t="shared" si="557"/>
        <v>23.84</v>
      </c>
      <c r="M4915" s="47">
        <f t="shared" si="558"/>
        <v>23.72</v>
      </c>
      <c r="N4915" s="47">
        <f t="shared" si="559"/>
        <v>23.76</v>
      </c>
      <c r="O4915" s="48">
        <f t="shared" ca="1" si="560"/>
        <v>581200</v>
      </c>
    </row>
    <row r="4916" spans="1:15" x14ac:dyDescent="0.25">
      <c r="A4916">
        <v>4901</v>
      </c>
      <c r="B4916" s="84">
        <v>34843</v>
      </c>
      <c r="C4916" s="47">
        <v>75.5</v>
      </c>
      <c r="D4916" s="47">
        <v>76.25</v>
      </c>
      <c r="E4916" s="47">
        <v>75.5</v>
      </c>
      <c r="F4916" s="47">
        <v>76</v>
      </c>
      <c r="G4916" s="48">
        <v>332000</v>
      </c>
      <c r="H4916" s="47">
        <v>23.72</v>
      </c>
      <c r="I4916" s="51">
        <f t="shared" si="554"/>
        <v>0.31210526315789472</v>
      </c>
      <c r="J4916" s="51">
        <f t="shared" ca="1" si="555"/>
        <v>2</v>
      </c>
      <c r="K4916" s="47">
        <f t="shared" si="556"/>
        <v>23.56</v>
      </c>
      <c r="L4916" s="47">
        <f t="shared" si="557"/>
        <v>23.8</v>
      </c>
      <c r="M4916" s="47">
        <f t="shared" si="558"/>
        <v>23.56</v>
      </c>
      <c r="N4916" s="47">
        <f t="shared" si="559"/>
        <v>23.72</v>
      </c>
      <c r="O4916" s="48">
        <f t="shared" ca="1" si="560"/>
        <v>664000</v>
      </c>
    </row>
    <row r="4917" spans="1:15" x14ac:dyDescent="0.25">
      <c r="A4917">
        <v>4902</v>
      </c>
      <c r="B4917" s="84">
        <v>34842</v>
      </c>
      <c r="C4917" s="47">
        <v>75.38</v>
      </c>
      <c r="D4917" s="47">
        <v>75.62</v>
      </c>
      <c r="E4917" s="47">
        <v>75.25</v>
      </c>
      <c r="F4917" s="47">
        <v>75.5</v>
      </c>
      <c r="G4917" s="48">
        <v>349600</v>
      </c>
      <c r="H4917" s="47">
        <v>23.56</v>
      </c>
      <c r="I4917" s="51">
        <f t="shared" si="554"/>
        <v>0.31205298013245031</v>
      </c>
      <c r="J4917" s="51">
        <f t="shared" ca="1" si="555"/>
        <v>2</v>
      </c>
      <c r="K4917" s="47">
        <f t="shared" si="556"/>
        <v>23.52</v>
      </c>
      <c r="L4917" s="47">
        <f t="shared" si="557"/>
        <v>23.6</v>
      </c>
      <c r="M4917" s="47">
        <f t="shared" si="558"/>
        <v>23.48</v>
      </c>
      <c r="N4917" s="47">
        <f t="shared" si="559"/>
        <v>23.56</v>
      </c>
      <c r="O4917" s="48">
        <f t="shared" ca="1" si="560"/>
        <v>699200</v>
      </c>
    </row>
    <row r="4918" spans="1:15" x14ac:dyDescent="0.25">
      <c r="A4918">
        <v>4903</v>
      </c>
      <c r="B4918" s="84">
        <v>34841</v>
      </c>
      <c r="C4918" s="47">
        <v>75.62</v>
      </c>
      <c r="D4918" s="47">
        <v>75.75</v>
      </c>
      <c r="E4918" s="47">
        <v>75.12</v>
      </c>
      <c r="F4918" s="47">
        <v>75.5</v>
      </c>
      <c r="G4918" s="48">
        <v>327600</v>
      </c>
      <c r="H4918" s="47">
        <v>23.56</v>
      </c>
      <c r="I4918" s="51">
        <f t="shared" si="554"/>
        <v>0.31205298013245031</v>
      </c>
      <c r="J4918" s="51">
        <f t="shared" ca="1" si="555"/>
        <v>2</v>
      </c>
      <c r="K4918" s="47">
        <f t="shared" si="556"/>
        <v>23.6</v>
      </c>
      <c r="L4918" s="47">
        <f t="shared" si="557"/>
        <v>23.64</v>
      </c>
      <c r="M4918" s="47">
        <f t="shared" si="558"/>
        <v>23.44</v>
      </c>
      <c r="N4918" s="47">
        <f t="shared" si="559"/>
        <v>23.56</v>
      </c>
      <c r="O4918" s="48">
        <f t="shared" ca="1" si="560"/>
        <v>655200</v>
      </c>
    </row>
    <row r="4919" spans="1:15" x14ac:dyDescent="0.25">
      <c r="A4919">
        <v>4904</v>
      </c>
      <c r="B4919" s="84">
        <v>34838</v>
      </c>
      <c r="C4919" s="47">
        <v>74.88</v>
      </c>
      <c r="D4919" s="47">
        <v>75.62</v>
      </c>
      <c r="E4919" s="47">
        <v>74.5</v>
      </c>
      <c r="F4919" s="47">
        <v>75.62</v>
      </c>
      <c r="G4919" s="48">
        <v>565200</v>
      </c>
      <c r="H4919" s="47">
        <v>23.6</v>
      </c>
      <c r="I4919" s="51">
        <f t="shared" si="554"/>
        <v>0.31208674953715948</v>
      </c>
      <c r="J4919" s="51">
        <f t="shared" ca="1" si="555"/>
        <v>2</v>
      </c>
      <c r="K4919" s="47">
        <f t="shared" si="556"/>
        <v>23.37</v>
      </c>
      <c r="L4919" s="47">
        <f t="shared" si="557"/>
        <v>23.6</v>
      </c>
      <c r="M4919" s="47">
        <f t="shared" si="558"/>
        <v>23.25</v>
      </c>
      <c r="N4919" s="47">
        <f t="shared" si="559"/>
        <v>23.6</v>
      </c>
      <c r="O4919" s="48">
        <f t="shared" ca="1" si="560"/>
        <v>1130400</v>
      </c>
    </row>
    <row r="4920" spans="1:15" x14ac:dyDescent="0.25">
      <c r="A4920">
        <v>4905</v>
      </c>
      <c r="B4920" s="84">
        <v>34837</v>
      </c>
      <c r="C4920" s="47">
        <v>75.62</v>
      </c>
      <c r="D4920" s="47">
        <v>75.62</v>
      </c>
      <c r="E4920" s="47">
        <v>74.75</v>
      </c>
      <c r="F4920" s="47">
        <v>75.12</v>
      </c>
      <c r="G4920" s="48">
        <v>315000</v>
      </c>
      <c r="H4920" s="47">
        <v>23.45</v>
      </c>
      <c r="I4920" s="51">
        <f t="shared" si="554"/>
        <v>0.31216719914802982</v>
      </c>
      <c r="J4920" s="51">
        <f t="shared" ca="1" si="555"/>
        <v>2</v>
      </c>
      <c r="K4920" s="47">
        <f t="shared" si="556"/>
        <v>23.61</v>
      </c>
      <c r="L4920" s="47">
        <f t="shared" si="557"/>
        <v>23.61</v>
      </c>
      <c r="M4920" s="47">
        <f t="shared" si="558"/>
        <v>23.33</v>
      </c>
      <c r="N4920" s="47">
        <f t="shared" si="559"/>
        <v>23.45</v>
      </c>
      <c r="O4920" s="48">
        <f t="shared" ca="1" si="560"/>
        <v>630000</v>
      </c>
    </row>
    <row r="4921" spans="1:15" x14ac:dyDescent="0.25">
      <c r="A4921">
        <v>4906</v>
      </c>
      <c r="B4921" s="84">
        <v>34836</v>
      </c>
      <c r="C4921" s="47">
        <v>76</v>
      </c>
      <c r="D4921" s="47">
        <v>76.12</v>
      </c>
      <c r="E4921" s="47">
        <v>75.5</v>
      </c>
      <c r="F4921" s="47">
        <v>75.75</v>
      </c>
      <c r="G4921" s="48">
        <v>264800</v>
      </c>
      <c r="H4921" s="47">
        <v>23.64</v>
      </c>
      <c r="I4921" s="51">
        <f t="shared" si="554"/>
        <v>0.31207920792079208</v>
      </c>
      <c r="J4921" s="51">
        <f t="shared" ca="1" si="555"/>
        <v>2</v>
      </c>
      <c r="K4921" s="47">
        <f t="shared" si="556"/>
        <v>23.72</v>
      </c>
      <c r="L4921" s="47">
        <f t="shared" si="557"/>
        <v>23.76</v>
      </c>
      <c r="M4921" s="47">
        <f t="shared" si="558"/>
        <v>23.56</v>
      </c>
      <c r="N4921" s="47">
        <f t="shared" si="559"/>
        <v>23.64</v>
      </c>
      <c r="O4921" s="48">
        <f t="shared" ca="1" si="560"/>
        <v>529600</v>
      </c>
    </row>
    <row r="4922" spans="1:15" x14ac:dyDescent="0.25">
      <c r="A4922">
        <v>4907</v>
      </c>
      <c r="B4922" s="84">
        <v>34835</v>
      </c>
      <c r="C4922" s="47">
        <v>75</v>
      </c>
      <c r="D4922" s="47">
        <v>76.12</v>
      </c>
      <c r="E4922" s="47">
        <v>75</v>
      </c>
      <c r="F4922" s="47">
        <v>76.12</v>
      </c>
      <c r="G4922" s="48">
        <v>334000</v>
      </c>
      <c r="H4922" s="47">
        <v>23.76</v>
      </c>
      <c r="I4922" s="51">
        <f t="shared" si="554"/>
        <v>0.31213872832369943</v>
      </c>
      <c r="J4922" s="51">
        <f t="shared" ca="1" si="555"/>
        <v>2</v>
      </c>
      <c r="K4922" s="47">
        <f t="shared" si="556"/>
        <v>23.41</v>
      </c>
      <c r="L4922" s="47">
        <f t="shared" si="557"/>
        <v>23.76</v>
      </c>
      <c r="M4922" s="47">
        <f t="shared" si="558"/>
        <v>23.41</v>
      </c>
      <c r="N4922" s="47">
        <f t="shared" si="559"/>
        <v>23.76</v>
      </c>
      <c r="O4922" s="48">
        <f t="shared" ca="1" si="560"/>
        <v>668000</v>
      </c>
    </row>
    <row r="4923" spans="1:15" x14ac:dyDescent="0.25">
      <c r="A4923">
        <v>4908</v>
      </c>
      <c r="B4923" s="84">
        <v>34834</v>
      </c>
      <c r="C4923" s="47">
        <v>75</v>
      </c>
      <c r="D4923" s="47">
        <v>75.25</v>
      </c>
      <c r="E4923" s="47">
        <v>74.75</v>
      </c>
      <c r="F4923" s="47">
        <v>75.12</v>
      </c>
      <c r="G4923" s="48">
        <v>306000</v>
      </c>
      <c r="H4923" s="47">
        <v>23.45</v>
      </c>
      <c r="I4923" s="51">
        <f t="shared" si="554"/>
        <v>0.31216719914802982</v>
      </c>
      <c r="J4923" s="51">
        <f t="shared" ca="1" si="555"/>
        <v>2</v>
      </c>
      <c r="K4923" s="47">
        <f t="shared" si="556"/>
        <v>23.41</v>
      </c>
      <c r="L4923" s="47">
        <f t="shared" si="557"/>
        <v>23.49</v>
      </c>
      <c r="M4923" s="47">
        <f t="shared" si="558"/>
        <v>23.33</v>
      </c>
      <c r="N4923" s="47">
        <f t="shared" si="559"/>
        <v>23.45</v>
      </c>
      <c r="O4923" s="48">
        <f t="shared" ca="1" si="560"/>
        <v>612000</v>
      </c>
    </row>
    <row r="4924" spans="1:15" x14ac:dyDescent="0.25">
      <c r="A4924">
        <v>4909</v>
      </c>
      <c r="B4924" s="84">
        <v>34831</v>
      </c>
      <c r="C4924" s="47">
        <v>74.12</v>
      </c>
      <c r="D4924" s="47">
        <v>75.12</v>
      </c>
      <c r="E4924" s="47">
        <v>74</v>
      </c>
      <c r="F4924" s="47">
        <v>75</v>
      </c>
      <c r="G4924" s="48">
        <v>239400</v>
      </c>
      <c r="H4924" s="47">
        <v>23.41</v>
      </c>
      <c r="I4924" s="51">
        <f t="shared" si="554"/>
        <v>0.31213333333333332</v>
      </c>
      <c r="J4924" s="51">
        <f t="shared" ca="1" si="555"/>
        <v>2</v>
      </c>
      <c r="K4924" s="47">
        <f t="shared" si="556"/>
        <v>23.14</v>
      </c>
      <c r="L4924" s="47">
        <f t="shared" si="557"/>
        <v>23.45</v>
      </c>
      <c r="M4924" s="47">
        <f t="shared" si="558"/>
        <v>23.1</v>
      </c>
      <c r="N4924" s="47">
        <f t="shared" si="559"/>
        <v>23.41</v>
      </c>
      <c r="O4924" s="48">
        <f t="shared" ca="1" si="560"/>
        <v>478800</v>
      </c>
    </row>
    <row r="4925" spans="1:15" x14ac:dyDescent="0.25">
      <c r="A4925">
        <v>4910</v>
      </c>
      <c r="B4925" s="84">
        <v>34830</v>
      </c>
      <c r="C4925" s="47">
        <v>74.12</v>
      </c>
      <c r="D4925" s="47">
        <v>74.25</v>
      </c>
      <c r="E4925" s="47">
        <v>73.75</v>
      </c>
      <c r="F4925" s="47">
        <v>74.25</v>
      </c>
      <c r="G4925" s="48">
        <v>264800</v>
      </c>
      <c r="H4925" s="47">
        <v>23.17</v>
      </c>
      <c r="I4925" s="51">
        <f t="shared" si="554"/>
        <v>0.31205387205387208</v>
      </c>
      <c r="J4925" s="51">
        <f t="shared" ca="1" si="555"/>
        <v>2</v>
      </c>
      <c r="K4925" s="47">
        <f t="shared" si="556"/>
        <v>23.13</v>
      </c>
      <c r="L4925" s="47">
        <f t="shared" si="557"/>
        <v>23.17</v>
      </c>
      <c r="M4925" s="47">
        <f t="shared" si="558"/>
        <v>23.01</v>
      </c>
      <c r="N4925" s="47">
        <f t="shared" si="559"/>
        <v>23.17</v>
      </c>
      <c r="O4925" s="48">
        <f t="shared" ca="1" si="560"/>
        <v>529600</v>
      </c>
    </row>
    <row r="4926" spans="1:15" x14ac:dyDescent="0.25">
      <c r="A4926">
        <v>4911</v>
      </c>
      <c r="B4926" s="84">
        <v>34829</v>
      </c>
      <c r="C4926" s="47">
        <v>74.25</v>
      </c>
      <c r="D4926" s="47">
        <v>74.25</v>
      </c>
      <c r="E4926" s="47">
        <v>73.75</v>
      </c>
      <c r="F4926" s="47">
        <v>74</v>
      </c>
      <c r="G4926" s="48">
        <v>249000</v>
      </c>
      <c r="H4926" s="47">
        <v>23.1</v>
      </c>
      <c r="I4926" s="51">
        <f t="shared" si="554"/>
        <v>0.31216216216216219</v>
      </c>
      <c r="J4926" s="51">
        <f t="shared" ca="1" si="555"/>
        <v>2</v>
      </c>
      <c r="K4926" s="47">
        <f t="shared" si="556"/>
        <v>23.18</v>
      </c>
      <c r="L4926" s="47">
        <f t="shared" si="557"/>
        <v>23.18</v>
      </c>
      <c r="M4926" s="47">
        <f t="shared" si="558"/>
        <v>23.02</v>
      </c>
      <c r="N4926" s="47">
        <f t="shared" si="559"/>
        <v>23.1</v>
      </c>
      <c r="O4926" s="48">
        <f t="shared" ca="1" si="560"/>
        <v>498000</v>
      </c>
    </row>
    <row r="4927" spans="1:15" x14ac:dyDescent="0.25">
      <c r="A4927">
        <v>4912</v>
      </c>
      <c r="B4927" s="84">
        <v>34828</v>
      </c>
      <c r="C4927" s="47">
        <v>74.38</v>
      </c>
      <c r="D4927" s="47">
        <v>74.75</v>
      </c>
      <c r="E4927" s="47">
        <v>74.25</v>
      </c>
      <c r="F4927" s="47">
        <v>74.25</v>
      </c>
      <c r="G4927" s="48">
        <v>323800</v>
      </c>
      <c r="H4927" s="47">
        <v>23.17</v>
      </c>
      <c r="I4927" s="51">
        <f t="shared" si="554"/>
        <v>0.31205387205387208</v>
      </c>
      <c r="J4927" s="51">
        <f t="shared" ca="1" si="555"/>
        <v>2</v>
      </c>
      <c r="K4927" s="47">
        <f t="shared" si="556"/>
        <v>23.21</v>
      </c>
      <c r="L4927" s="47">
        <f t="shared" si="557"/>
        <v>23.33</v>
      </c>
      <c r="M4927" s="47">
        <f t="shared" si="558"/>
        <v>23.17</v>
      </c>
      <c r="N4927" s="47">
        <f t="shared" si="559"/>
        <v>23.17</v>
      </c>
      <c r="O4927" s="48">
        <f t="shared" ca="1" si="560"/>
        <v>647600</v>
      </c>
    </row>
    <row r="4928" spans="1:15" x14ac:dyDescent="0.25">
      <c r="A4928">
        <v>4913</v>
      </c>
      <c r="B4928" s="84">
        <v>34827</v>
      </c>
      <c r="C4928" s="47">
        <v>74.12</v>
      </c>
      <c r="D4928" s="47">
        <v>74.75</v>
      </c>
      <c r="E4928" s="47">
        <v>73.75</v>
      </c>
      <c r="F4928" s="47">
        <v>74.5</v>
      </c>
      <c r="G4928" s="48">
        <v>459600</v>
      </c>
      <c r="H4928" s="47">
        <v>23.25</v>
      </c>
      <c r="I4928" s="51">
        <f t="shared" si="554"/>
        <v>0.31208053691275167</v>
      </c>
      <c r="J4928" s="51">
        <f t="shared" ca="1" si="555"/>
        <v>2</v>
      </c>
      <c r="K4928" s="47">
        <f t="shared" si="556"/>
        <v>23.13</v>
      </c>
      <c r="L4928" s="47">
        <f t="shared" si="557"/>
        <v>23.33</v>
      </c>
      <c r="M4928" s="47">
        <f t="shared" si="558"/>
        <v>23.02</v>
      </c>
      <c r="N4928" s="47">
        <f t="shared" si="559"/>
        <v>23.25</v>
      </c>
      <c r="O4928" s="48">
        <f t="shared" ca="1" si="560"/>
        <v>919200</v>
      </c>
    </row>
    <row r="4929" spans="1:15" x14ac:dyDescent="0.25">
      <c r="A4929">
        <v>4914</v>
      </c>
      <c r="B4929" s="84">
        <v>34824</v>
      </c>
      <c r="C4929" s="47">
        <v>74.75</v>
      </c>
      <c r="D4929" s="47">
        <v>74.88</v>
      </c>
      <c r="E4929" s="47">
        <v>74</v>
      </c>
      <c r="F4929" s="47">
        <v>74.38</v>
      </c>
      <c r="G4929" s="48">
        <v>764800</v>
      </c>
      <c r="H4929" s="47">
        <v>23.21</v>
      </c>
      <c r="I4929" s="51">
        <f t="shared" si="554"/>
        <v>0.31204624899166444</v>
      </c>
      <c r="J4929" s="51">
        <f t="shared" ca="1" si="555"/>
        <v>2</v>
      </c>
      <c r="K4929" s="47">
        <f t="shared" si="556"/>
        <v>23.33</v>
      </c>
      <c r="L4929" s="47">
        <f t="shared" si="557"/>
        <v>23.37</v>
      </c>
      <c r="M4929" s="47">
        <f t="shared" si="558"/>
        <v>23.09</v>
      </c>
      <c r="N4929" s="47">
        <f t="shared" si="559"/>
        <v>23.21</v>
      </c>
      <c r="O4929" s="48">
        <f t="shared" ca="1" si="560"/>
        <v>1529600</v>
      </c>
    </row>
    <row r="4930" spans="1:15" x14ac:dyDescent="0.25">
      <c r="A4930">
        <v>4915</v>
      </c>
      <c r="B4930" s="84">
        <v>34823</v>
      </c>
      <c r="C4930" s="47">
        <v>74</v>
      </c>
      <c r="D4930" s="47">
        <v>75.12</v>
      </c>
      <c r="E4930" s="47">
        <v>73.38</v>
      </c>
      <c r="F4930" s="47">
        <v>74.88</v>
      </c>
      <c r="G4930" s="48">
        <v>523800</v>
      </c>
      <c r="H4930" s="47">
        <v>23.37</v>
      </c>
      <c r="I4930" s="51">
        <f t="shared" si="554"/>
        <v>0.31209935897435903</v>
      </c>
      <c r="J4930" s="51">
        <f t="shared" ca="1" si="555"/>
        <v>2</v>
      </c>
      <c r="K4930" s="47">
        <f t="shared" si="556"/>
        <v>23.1</v>
      </c>
      <c r="L4930" s="47">
        <f t="shared" si="557"/>
        <v>23.44</v>
      </c>
      <c r="M4930" s="47">
        <f t="shared" si="558"/>
        <v>22.9</v>
      </c>
      <c r="N4930" s="47">
        <f t="shared" si="559"/>
        <v>23.37</v>
      </c>
      <c r="O4930" s="48">
        <f t="shared" ca="1" si="560"/>
        <v>1047600</v>
      </c>
    </row>
    <row r="4931" spans="1:15" x14ac:dyDescent="0.25">
      <c r="A4931">
        <v>4916</v>
      </c>
      <c r="B4931" s="84">
        <v>34822</v>
      </c>
      <c r="C4931" s="47">
        <v>72.25</v>
      </c>
      <c r="D4931" s="47">
        <v>73.88</v>
      </c>
      <c r="E4931" s="47">
        <v>72.25</v>
      </c>
      <c r="F4931" s="47">
        <v>73.88</v>
      </c>
      <c r="G4931" s="48">
        <v>629400</v>
      </c>
      <c r="H4931" s="47">
        <v>23.06</v>
      </c>
      <c r="I4931" s="51">
        <f t="shared" si="554"/>
        <v>0.31212777476989712</v>
      </c>
      <c r="J4931" s="51">
        <f t="shared" ca="1" si="555"/>
        <v>2</v>
      </c>
      <c r="K4931" s="47">
        <f t="shared" si="556"/>
        <v>22.55</v>
      </c>
      <c r="L4931" s="47">
        <f t="shared" si="557"/>
        <v>23.06</v>
      </c>
      <c r="M4931" s="47">
        <f t="shared" si="558"/>
        <v>22.55</v>
      </c>
      <c r="N4931" s="47">
        <f t="shared" si="559"/>
        <v>23.06</v>
      </c>
      <c r="O4931" s="48">
        <f t="shared" ca="1" si="560"/>
        <v>1258800</v>
      </c>
    </row>
    <row r="4932" spans="1:15" x14ac:dyDescent="0.25">
      <c r="A4932">
        <v>4917</v>
      </c>
      <c r="B4932" s="84">
        <v>34821</v>
      </c>
      <c r="C4932" s="47">
        <v>72.75</v>
      </c>
      <c r="D4932" s="47">
        <v>72.88</v>
      </c>
      <c r="E4932" s="47">
        <v>72.25</v>
      </c>
      <c r="F4932" s="47">
        <v>72.25</v>
      </c>
      <c r="G4932" s="48">
        <v>359400</v>
      </c>
      <c r="H4932" s="47">
        <v>22.55</v>
      </c>
      <c r="I4932" s="51">
        <f t="shared" si="554"/>
        <v>0.31211072664359862</v>
      </c>
      <c r="J4932" s="51">
        <f t="shared" ca="1" si="555"/>
        <v>2</v>
      </c>
      <c r="K4932" s="47">
        <f t="shared" si="556"/>
        <v>22.71</v>
      </c>
      <c r="L4932" s="47">
        <f t="shared" si="557"/>
        <v>22.75</v>
      </c>
      <c r="M4932" s="47">
        <f t="shared" si="558"/>
        <v>22.55</v>
      </c>
      <c r="N4932" s="47">
        <f t="shared" si="559"/>
        <v>22.55</v>
      </c>
      <c r="O4932" s="48">
        <f t="shared" ca="1" si="560"/>
        <v>718800</v>
      </c>
    </row>
    <row r="4933" spans="1:15" x14ac:dyDescent="0.25">
      <c r="A4933">
        <v>4918</v>
      </c>
      <c r="B4933" s="84">
        <v>34820</v>
      </c>
      <c r="C4933" s="47">
        <v>72.75</v>
      </c>
      <c r="D4933" s="47">
        <v>73.12</v>
      </c>
      <c r="E4933" s="47">
        <v>72.25</v>
      </c>
      <c r="F4933" s="47">
        <v>72.88</v>
      </c>
      <c r="G4933" s="48">
        <v>432800</v>
      </c>
      <c r="H4933" s="47">
        <v>22.74</v>
      </c>
      <c r="I4933" s="51">
        <f t="shared" si="554"/>
        <v>0.31201975850713504</v>
      </c>
      <c r="J4933" s="51">
        <f t="shared" ca="1" si="555"/>
        <v>2</v>
      </c>
      <c r="K4933" s="47">
        <f t="shared" si="556"/>
        <v>22.7</v>
      </c>
      <c r="L4933" s="47">
        <f t="shared" si="557"/>
        <v>22.81</v>
      </c>
      <c r="M4933" s="47">
        <f t="shared" si="558"/>
        <v>22.54</v>
      </c>
      <c r="N4933" s="47">
        <f t="shared" si="559"/>
        <v>22.74</v>
      </c>
      <c r="O4933" s="48">
        <f t="shared" ca="1" si="560"/>
        <v>865600</v>
      </c>
    </row>
    <row r="4934" spans="1:15" x14ac:dyDescent="0.25">
      <c r="A4934">
        <v>4919</v>
      </c>
      <c r="B4934" s="84">
        <v>34817</v>
      </c>
      <c r="C4934" s="47">
        <v>71.75</v>
      </c>
      <c r="D4934" s="47">
        <v>72.75</v>
      </c>
      <c r="E4934" s="47">
        <v>71.62</v>
      </c>
      <c r="F4934" s="47">
        <v>72.75</v>
      </c>
      <c r="G4934" s="48">
        <v>457200</v>
      </c>
      <c r="H4934" s="47">
        <v>22.71</v>
      </c>
      <c r="I4934" s="51">
        <f t="shared" si="554"/>
        <v>0.31216494845360826</v>
      </c>
      <c r="J4934" s="51">
        <f t="shared" ca="1" si="555"/>
        <v>2</v>
      </c>
      <c r="K4934" s="47">
        <f t="shared" si="556"/>
        <v>22.4</v>
      </c>
      <c r="L4934" s="47">
        <f t="shared" si="557"/>
        <v>22.71</v>
      </c>
      <c r="M4934" s="47">
        <f t="shared" si="558"/>
        <v>22.36</v>
      </c>
      <c r="N4934" s="47">
        <f t="shared" si="559"/>
        <v>22.71</v>
      </c>
      <c r="O4934" s="48">
        <f t="shared" ca="1" si="560"/>
        <v>914400</v>
      </c>
    </row>
    <row r="4935" spans="1:15" x14ac:dyDescent="0.25">
      <c r="A4935">
        <v>4920</v>
      </c>
      <c r="B4935" s="84">
        <v>34816</v>
      </c>
      <c r="C4935" s="47">
        <v>71.12</v>
      </c>
      <c r="D4935" s="47">
        <v>72</v>
      </c>
      <c r="E4935" s="47">
        <v>70.75</v>
      </c>
      <c r="F4935" s="47">
        <v>71.75</v>
      </c>
      <c r="G4935" s="48">
        <v>427200</v>
      </c>
      <c r="H4935" s="47">
        <v>22.39</v>
      </c>
      <c r="I4935" s="51">
        <f t="shared" si="554"/>
        <v>0.31205574912891987</v>
      </c>
      <c r="J4935" s="51">
        <f t="shared" ca="1" si="555"/>
        <v>2</v>
      </c>
      <c r="K4935" s="47">
        <f t="shared" si="556"/>
        <v>22.19</v>
      </c>
      <c r="L4935" s="47">
        <f t="shared" si="557"/>
        <v>22.47</v>
      </c>
      <c r="M4935" s="47">
        <f t="shared" si="558"/>
        <v>22.08</v>
      </c>
      <c r="N4935" s="47">
        <f t="shared" si="559"/>
        <v>22.39</v>
      </c>
      <c r="O4935" s="48">
        <f t="shared" ca="1" si="560"/>
        <v>854400</v>
      </c>
    </row>
    <row r="4936" spans="1:15" x14ac:dyDescent="0.25">
      <c r="A4936">
        <v>4921</v>
      </c>
      <c r="B4936" s="84">
        <v>34815</v>
      </c>
      <c r="C4936" s="47">
        <v>71.38</v>
      </c>
      <c r="D4936" s="47">
        <v>71.62</v>
      </c>
      <c r="E4936" s="47">
        <v>70.88</v>
      </c>
      <c r="F4936" s="47">
        <v>71.38</v>
      </c>
      <c r="G4936" s="48">
        <v>222800</v>
      </c>
      <c r="H4936" s="47">
        <v>22.28</v>
      </c>
      <c r="I4936" s="51">
        <f t="shared" si="554"/>
        <v>0.31213224992995242</v>
      </c>
      <c r="J4936" s="51">
        <f t="shared" ca="1" si="555"/>
        <v>2</v>
      </c>
      <c r="K4936" s="47">
        <f t="shared" si="556"/>
        <v>22.28</v>
      </c>
      <c r="L4936" s="47">
        <f t="shared" si="557"/>
        <v>22.35</v>
      </c>
      <c r="M4936" s="47">
        <f t="shared" si="558"/>
        <v>22.12</v>
      </c>
      <c r="N4936" s="47">
        <f t="shared" si="559"/>
        <v>22.28</v>
      </c>
      <c r="O4936" s="48">
        <f t="shared" ca="1" si="560"/>
        <v>445600</v>
      </c>
    </row>
    <row r="4937" spans="1:15" x14ac:dyDescent="0.25">
      <c r="A4937">
        <v>4922</v>
      </c>
      <c r="B4937" s="84">
        <v>34814</v>
      </c>
      <c r="C4937" s="47">
        <v>70.75</v>
      </c>
      <c r="D4937" s="47">
        <v>71.38</v>
      </c>
      <c r="E4937" s="47">
        <v>70.38</v>
      </c>
      <c r="F4937" s="47">
        <v>71.12</v>
      </c>
      <c r="G4937" s="48">
        <v>626000</v>
      </c>
      <c r="H4937" s="47">
        <v>22.2</v>
      </c>
      <c r="I4937" s="51">
        <f t="shared" si="554"/>
        <v>0.31214848143981999</v>
      </c>
      <c r="J4937" s="51">
        <f t="shared" ca="1" si="555"/>
        <v>2</v>
      </c>
      <c r="K4937" s="47">
        <f t="shared" si="556"/>
        <v>22.08</v>
      </c>
      <c r="L4937" s="47">
        <f t="shared" si="557"/>
        <v>22.28</v>
      </c>
      <c r="M4937" s="47">
        <f t="shared" si="558"/>
        <v>21.97</v>
      </c>
      <c r="N4937" s="47">
        <f t="shared" si="559"/>
        <v>22.2</v>
      </c>
      <c r="O4937" s="48">
        <f t="shared" ca="1" si="560"/>
        <v>1252000</v>
      </c>
    </row>
    <row r="4938" spans="1:15" x14ac:dyDescent="0.25">
      <c r="A4938">
        <v>4923</v>
      </c>
      <c r="B4938" s="84">
        <v>34813</v>
      </c>
      <c r="C4938" s="47">
        <v>70.38</v>
      </c>
      <c r="D4938" s="47">
        <v>70.5</v>
      </c>
      <c r="E4938" s="47">
        <v>69.62</v>
      </c>
      <c r="F4938" s="47">
        <v>70.38</v>
      </c>
      <c r="G4938" s="48">
        <v>823000</v>
      </c>
      <c r="H4938" s="47">
        <v>21.96</v>
      </c>
      <c r="I4938" s="51">
        <f t="shared" si="554"/>
        <v>0.31202046035805631</v>
      </c>
      <c r="J4938" s="51">
        <f t="shared" ca="1" si="555"/>
        <v>2</v>
      </c>
      <c r="K4938" s="47">
        <f t="shared" si="556"/>
        <v>21.96</v>
      </c>
      <c r="L4938" s="47">
        <f t="shared" si="557"/>
        <v>22</v>
      </c>
      <c r="M4938" s="47">
        <f t="shared" si="558"/>
        <v>21.72</v>
      </c>
      <c r="N4938" s="47">
        <f t="shared" si="559"/>
        <v>21.96</v>
      </c>
      <c r="O4938" s="48">
        <f t="shared" ca="1" si="560"/>
        <v>1646000</v>
      </c>
    </row>
    <row r="4939" spans="1:15" x14ac:dyDescent="0.25">
      <c r="A4939">
        <v>4924</v>
      </c>
      <c r="B4939" s="84">
        <v>34810</v>
      </c>
      <c r="C4939" s="47">
        <v>69.88</v>
      </c>
      <c r="D4939" s="47">
        <v>70.38</v>
      </c>
      <c r="E4939" s="47">
        <v>69.5</v>
      </c>
      <c r="F4939" s="47">
        <v>70.38</v>
      </c>
      <c r="G4939" s="48">
        <v>920000</v>
      </c>
      <c r="H4939" s="47">
        <v>21.96</v>
      </c>
      <c r="I4939" s="51">
        <f t="shared" si="554"/>
        <v>0.31202046035805631</v>
      </c>
      <c r="J4939" s="51">
        <f t="shared" ca="1" si="555"/>
        <v>2</v>
      </c>
      <c r="K4939" s="47">
        <f t="shared" si="556"/>
        <v>21.8</v>
      </c>
      <c r="L4939" s="47">
        <f t="shared" si="557"/>
        <v>21.96</v>
      </c>
      <c r="M4939" s="47">
        <f t="shared" si="558"/>
        <v>21.69</v>
      </c>
      <c r="N4939" s="47">
        <f t="shared" si="559"/>
        <v>21.96</v>
      </c>
      <c r="O4939" s="48">
        <f t="shared" ca="1" si="560"/>
        <v>1840000</v>
      </c>
    </row>
    <row r="4940" spans="1:15" x14ac:dyDescent="0.25">
      <c r="A4940">
        <v>4925</v>
      </c>
      <c r="B4940" s="84">
        <v>34809</v>
      </c>
      <c r="C4940" s="47">
        <v>70</v>
      </c>
      <c r="D4940" s="47">
        <v>70.38</v>
      </c>
      <c r="E4940" s="47">
        <v>69.75</v>
      </c>
      <c r="F4940" s="47">
        <v>69.88</v>
      </c>
      <c r="G4940" s="48">
        <v>562600</v>
      </c>
      <c r="H4940" s="47">
        <v>21.81</v>
      </c>
      <c r="I4940" s="51">
        <f t="shared" si="554"/>
        <v>0.3121064682312536</v>
      </c>
      <c r="J4940" s="51">
        <f t="shared" ca="1" si="555"/>
        <v>2</v>
      </c>
      <c r="K4940" s="47">
        <f t="shared" si="556"/>
        <v>21.85</v>
      </c>
      <c r="L4940" s="47">
        <f t="shared" si="557"/>
        <v>21.97</v>
      </c>
      <c r="M4940" s="47">
        <f t="shared" si="558"/>
        <v>21.77</v>
      </c>
      <c r="N4940" s="47">
        <f t="shared" si="559"/>
        <v>21.81</v>
      </c>
      <c r="O4940" s="48">
        <f t="shared" ca="1" si="560"/>
        <v>1125200</v>
      </c>
    </row>
    <row r="4941" spans="1:15" x14ac:dyDescent="0.25">
      <c r="A4941">
        <v>4926</v>
      </c>
      <c r="B4941" s="84">
        <v>34808</v>
      </c>
      <c r="C4941" s="47">
        <v>70.38</v>
      </c>
      <c r="D4941" s="47">
        <v>70.5</v>
      </c>
      <c r="E4941" s="47">
        <v>69.88</v>
      </c>
      <c r="F4941" s="47">
        <v>70.12</v>
      </c>
      <c r="G4941" s="48">
        <v>570000</v>
      </c>
      <c r="H4941" s="47">
        <v>21.89</v>
      </c>
      <c r="I4941" s="51">
        <f t="shared" si="554"/>
        <v>0.3121791215059897</v>
      </c>
      <c r="J4941" s="51">
        <f t="shared" ca="1" si="555"/>
        <v>2</v>
      </c>
      <c r="K4941" s="47">
        <f t="shared" si="556"/>
        <v>21.97</v>
      </c>
      <c r="L4941" s="47">
        <f t="shared" si="557"/>
        <v>22.01</v>
      </c>
      <c r="M4941" s="47">
        <f t="shared" si="558"/>
        <v>21.82</v>
      </c>
      <c r="N4941" s="47">
        <f t="shared" si="559"/>
        <v>21.89</v>
      </c>
      <c r="O4941" s="48">
        <f t="shared" ca="1" si="560"/>
        <v>1140000</v>
      </c>
    </row>
    <row r="4942" spans="1:15" x14ac:dyDescent="0.25">
      <c r="A4942">
        <v>4927</v>
      </c>
      <c r="B4942" s="84">
        <v>34807</v>
      </c>
      <c r="C4942" s="47">
        <v>71</v>
      </c>
      <c r="D4942" s="47">
        <v>71</v>
      </c>
      <c r="E4942" s="47">
        <v>70.5</v>
      </c>
      <c r="F4942" s="47">
        <v>70.62</v>
      </c>
      <c r="G4942" s="48">
        <v>360400</v>
      </c>
      <c r="H4942" s="47">
        <v>22.04</v>
      </c>
      <c r="I4942" s="51">
        <f t="shared" si="554"/>
        <v>0.31209289153214381</v>
      </c>
      <c r="J4942" s="51">
        <f t="shared" ca="1" si="555"/>
        <v>2</v>
      </c>
      <c r="K4942" s="47">
        <f t="shared" si="556"/>
        <v>22.16</v>
      </c>
      <c r="L4942" s="47">
        <f t="shared" si="557"/>
        <v>22.16</v>
      </c>
      <c r="M4942" s="47">
        <f t="shared" si="558"/>
        <v>22</v>
      </c>
      <c r="N4942" s="47">
        <f t="shared" si="559"/>
        <v>22.04</v>
      </c>
      <c r="O4942" s="48">
        <f t="shared" ca="1" si="560"/>
        <v>720800</v>
      </c>
    </row>
    <row r="4943" spans="1:15" x14ac:dyDescent="0.25">
      <c r="A4943">
        <v>4928</v>
      </c>
      <c r="B4943" s="84">
        <v>34806</v>
      </c>
      <c r="C4943" s="47">
        <v>71.25</v>
      </c>
      <c r="D4943" s="47">
        <v>71.75</v>
      </c>
      <c r="E4943" s="47">
        <v>71</v>
      </c>
      <c r="F4943" s="47">
        <v>71</v>
      </c>
      <c r="G4943" s="48">
        <v>1145800</v>
      </c>
      <c r="H4943" s="47">
        <v>22.16</v>
      </c>
      <c r="I4943" s="51">
        <f t="shared" si="554"/>
        <v>0.31211267605633802</v>
      </c>
      <c r="J4943" s="51">
        <f t="shared" ca="1" si="555"/>
        <v>2</v>
      </c>
      <c r="K4943" s="47">
        <f t="shared" si="556"/>
        <v>22.24</v>
      </c>
      <c r="L4943" s="47">
        <f t="shared" si="557"/>
        <v>22.39</v>
      </c>
      <c r="M4943" s="47">
        <f t="shared" si="558"/>
        <v>22.16</v>
      </c>
      <c r="N4943" s="47">
        <f t="shared" si="559"/>
        <v>22.16</v>
      </c>
      <c r="O4943" s="48">
        <f t="shared" ca="1" si="560"/>
        <v>2291600</v>
      </c>
    </row>
    <row r="4944" spans="1:15" x14ac:dyDescent="0.25">
      <c r="A4944">
        <v>4929</v>
      </c>
      <c r="B4944" s="84">
        <v>34802</v>
      </c>
      <c r="C4944" s="47">
        <v>70.5</v>
      </c>
      <c r="D4944" s="47">
        <v>71.75</v>
      </c>
      <c r="E4944" s="47">
        <v>70.12</v>
      </c>
      <c r="F4944" s="47">
        <v>71</v>
      </c>
      <c r="G4944" s="48">
        <v>428800</v>
      </c>
      <c r="H4944" s="47">
        <v>22.16</v>
      </c>
      <c r="I4944" s="51">
        <f t="shared" si="554"/>
        <v>0.31211267605633802</v>
      </c>
      <c r="J4944" s="51">
        <f t="shared" ca="1" si="555"/>
        <v>2</v>
      </c>
      <c r="K4944" s="47">
        <f t="shared" si="556"/>
        <v>22</v>
      </c>
      <c r="L4944" s="47">
        <f t="shared" si="557"/>
        <v>22.39</v>
      </c>
      <c r="M4944" s="47">
        <f t="shared" si="558"/>
        <v>21.89</v>
      </c>
      <c r="N4944" s="47">
        <f t="shared" si="559"/>
        <v>22.16</v>
      </c>
      <c r="O4944" s="48">
        <f t="shared" ca="1" si="560"/>
        <v>857600</v>
      </c>
    </row>
    <row r="4945" spans="1:15" x14ac:dyDescent="0.25">
      <c r="A4945">
        <v>4930</v>
      </c>
      <c r="B4945" s="84">
        <v>34801</v>
      </c>
      <c r="C4945" s="47">
        <v>70.75</v>
      </c>
      <c r="D4945" s="47">
        <v>70.88</v>
      </c>
      <c r="E4945" s="47">
        <v>70.38</v>
      </c>
      <c r="F4945" s="47">
        <v>70.5</v>
      </c>
      <c r="G4945" s="48">
        <v>602800</v>
      </c>
      <c r="H4945" s="47">
        <v>22</v>
      </c>
      <c r="I4945" s="51">
        <f t="shared" ref="I4945:I5008" si="561">H4945/F4945</f>
        <v>0.31205673758865249</v>
      </c>
      <c r="J4945" s="51">
        <f t="shared" ref="J4945:J5008" ca="1" si="562">INDEX(OFFSET($T$15,0,0,$S$13+1,1),MATCH(B4945,OFFSET($Q$15,0,0,$S$13+1,1),-1))</f>
        <v>2</v>
      </c>
      <c r="K4945" s="47">
        <f t="shared" ref="K4945:K5008" si="563">ROUND($I4945*C4945,2)</f>
        <v>22.08</v>
      </c>
      <c r="L4945" s="47">
        <f t="shared" ref="L4945:L5008" si="564">ROUND($I4945*D4945,2)</f>
        <v>22.12</v>
      </c>
      <c r="M4945" s="47">
        <f t="shared" ref="M4945:M5008" si="565">ROUND($I4945*E4945,2)</f>
        <v>21.96</v>
      </c>
      <c r="N4945" s="47">
        <f t="shared" ref="N4945:N5008" si="566">ROUND($I4945*F4945,2)</f>
        <v>22</v>
      </c>
      <c r="O4945" s="48">
        <f t="shared" ref="O4945:O5008" ca="1" si="567">G4945*J4945</f>
        <v>1205600</v>
      </c>
    </row>
    <row r="4946" spans="1:15" x14ac:dyDescent="0.25">
      <c r="A4946">
        <v>4931</v>
      </c>
      <c r="B4946" s="84">
        <v>34800</v>
      </c>
      <c r="C4946" s="47">
        <v>71.12</v>
      </c>
      <c r="D4946" s="47">
        <v>71.12</v>
      </c>
      <c r="E4946" s="47">
        <v>70.88</v>
      </c>
      <c r="F4946" s="47">
        <v>70.88</v>
      </c>
      <c r="G4946" s="48">
        <v>361200</v>
      </c>
      <c r="H4946" s="47">
        <v>22.12</v>
      </c>
      <c r="I4946" s="51">
        <f t="shared" si="561"/>
        <v>0.31207674943566593</v>
      </c>
      <c r="J4946" s="51">
        <f t="shared" ca="1" si="562"/>
        <v>2</v>
      </c>
      <c r="K4946" s="47">
        <f t="shared" si="563"/>
        <v>22.19</v>
      </c>
      <c r="L4946" s="47">
        <f t="shared" si="564"/>
        <v>22.19</v>
      </c>
      <c r="M4946" s="47">
        <f t="shared" si="565"/>
        <v>22.12</v>
      </c>
      <c r="N4946" s="47">
        <f t="shared" si="566"/>
        <v>22.12</v>
      </c>
      <c r="O4946" s="48">
        <f t="shared" ca="1" si="567"/>
        <v>722400</v>
      </c>
    </row>
    <row r="4947" spans="1:15" x14ac:dyDescent="0.25">
      <c r="A4947">
        <v>4932</v>
      </c>
      <c r="B4947" s="84">
        <v>34799</v>
      </c>
      <c r="C4947" s="47">
        <v>71.12</v>
      </c>
      <c r="D4947" s="47">
        <v>71.38</v>
      </c>
      <c r="E4947" s="47">
        <v>70.88</v>
      </c>
      <c r="F4947" s="47">
        <v>71</v>
      </c>
      <c r="G4947" s="48">
        <v>991800</v>
      </c>
      <c r="H4947" s="47">
        <v>22.16</v>
      </c>
      <c r="I4947" s="51">
        <f t="shared" si="561"/>
        <v>0.31211267605633802</v>
      </c>
      <c r="J4947" s="51">
        <f t="shared" ca="1" si="562"/>
        <v>2</v>
      </c>
      <c r="K4947" s="47">
        <f t="shared" si="563"/>
        <v>22.2</v>
      </c>
      <c r="L4947" s="47">
        <f t="shared" si="564"/>
        <v>22.28</v>
      </c>
      <c r="M4947" s="47">
        <f t="shared" si="565"/>
        <v>22.12</v>
      </c>
      <c r="N4947" s="47">
        <f t="shared" si="566"/>
        <v>22.16</v>
      </c>
      <c r="O4947" s="48">
        <f t="shared" ca="1" si="567"/>
        <v>1983600</v>
      </c>
    </row>
    <row r="4948" spans="1:15" x14ac:dyDescent="0.25">
      <c r="A4948">
        <v>4933</v>
      </c>
      <c r="B4948" s="84">
        <v>34796</v>
      </c>
      <c r="C4948" s="47">
        <v>72</v>
      </c>
      <c r="D4948" s="47">
        <v>72</v>
      </c>
      <c r="E4948" s="47">
        <v>71.12</v>
      </c>
      <c r="F4948" s="47">
        <v>71.25</v>
      </c>
      <c r="G4948" s="48">
        <v>432600</v>
      </c>
      <c r="H4948" s="47">
        <v>22.24</v>
      </c>
      <c r="I4948" s="51">
        <f t="shared" si="561"/>
        <v>0.31214035087719294</v>
      </c>
      <c r="J4948" s="51">
        <f t="shared" ca="1" si="562"/>
        <v>2</v>
      </c>
      <c r="K4948" s="47">
        <f t="shared" si="563"/>
        <v>22.47</v>
      </c>
      <c r="L4948" s="47">
        <f t="shared" si="564"/>
        <v>22.47</v>
      </c>
      <c r="M4948" s="47">
        <f t="shared" si="565"/>
        <v>22.2</v>
      </c>
      <c r="N4948" s="47">
        <f t="shared" si="566"/>
        <v>22.24</v>
      </c>
      <c r="O4948" s="48">
        <f t="shared" ca="1" si="567"/>
        <v>865200</v>
      </c>
    </row>
    <row r="4949" spans="1:15" x14ac:dyDescent="0.25">
      <c r="A4949">
        <v>4934</v>
      </c>
      <c r="B4949" s="84">
        <v>34795</v>
      </c>
      <c r="C4949" s="47">
        <v>71.12</v>
      </c>
      <c r="D4949" s="47">
        <v>71.62</v>
      </c>
      <c r="E4949" s="47">
        <v>71.12</v>
      </c>
      <c r="F4949" s="47">
        <v>71.5</v>
      </c>
      <c r="G4949" s="48">
        <v>467400</v>
      </c>
      <c r="H4949" s="47">
        <v>22.32</v>
      </c>
      <c r="I4949" s="51">
        <f t="shared" si="561"/>
        <v>0.31216783216783217</v>
      </c>
      <c r="J4949" s="51">
        <f t="shared" ca="1" si="562"/>
        <v>2</v>
      </c>
      <c r="K4949" s="47">
        <f t="shared" si="563"/>
        <v>22.2</v>
      </c>
      <c r="L4949" s="47">
        <f t="shared" si="564"/>
        <v>22.36</v>
      </c>
      <c r="M4949" s="47">
        <f t="shared" si="565"/>
        <v>22.2</v>
      </c>
      <c r="N4949" s="47">
        <f t="shared" si="566"/>
        <v>22.32</v>
      </c>
      <c r="O4949" s="48">
        <f t="shared" ca="1" si="567"/>
        <v>934800</v>
      </c>
    </row>
    <row r="4950" spans="1:15" x14ac:dyDescent="0.25">
      <c r="A4950">
        <v>4935</v>
      </c>
      <c r="B4950" s="84">
        <v>34794</v>
      </c>
      <c r="C4950" s="47">
        <v>70.62</v>
      </c>
      <c r="D4950" s="47">
        <v>71</v>
      </c>
      <c r="E4950" s="47">
        <v>70.5</v>
      </c>
      <c r="F4950" s="47">
        <v>71</v>
      </c>
      <c r="G4950" s="48">
        <v>551600</v>
      </c>
      <c r="H4950" s="47">
        <v>22.16</v>
      </c>
      <c r="I4950" s="51">
        <f t="shared" si="561"/>
        <v>0.31211267605633802</v>
      </c>
      <c r="J4950" s="51">
        <f t="shared" ca="1" si="562"/>
        <v>2</v>
      </c>
      <c r="K4950" s="47">
        <f t="shared" si="563"/>
        <v>22.04</v>
      </c>
      <c r="L4950" s="47">
        <f t="shared" si="564"/>
        <v>22.16</v>
      </c>
      <c r="M4950" s="47">
        <f t="shared" si="565"/>
        <v>22</v>
      </c>
      <c r="N4950" s="47">
        <f t="shared" si="566"/>
        <v>22.16</v>
      </c>
      <c r="O4950" s="48">
        <f t="shared" ca="1" si="567"/>
        <v>1103200</v>
      </c>
    </row>
    <row r="4951" spans="1:15" x14ac:dyDescent="0.25">
      <c r="A4951">
        <v>4936</v>
      </c>
      <c r="B4951" s="84">
        <v>34793</v>
      </c>
      <c r="C4951" s="47">
        <v>71.38</v>
      </c>
      <c r="D4951" s="47">
        <v>71.38</v>
      </c>
      <c r="E4951" s="47">
        <v>70</v>
      </c>
      <c r="F4951" s="47">
        <v>70.5</v>
      </c>
      <c r="G4951" s="48">
        <v>1300400</v>
      </c>
      <c r="H4951" s="47">
        <v>22</v>
      </c>
      <c r="I4951" s="51">
        <f t="shared" si="561"/>
        <v>0.31205673758865249</v>
      </c>
      <c r="J4951" s="51">
        <f t="shared" ca="1" si="562"/>
        <v>2</v>
      </c>
      <c r="K4951" s="47">
        <f t="shared" si="563"/>
        <v>22.27</v>
      </c>
      <c r="L4951" s="47">
        <f t="shared" si="564"/>
        <v>22.27</v>
      </c>
      <c r="M4951" s="47">
        <f t="shared" si="565"/>
        <v>21.84</v>
      </c>
      <c r="N4951" s="47">
        <f t="shared" si="566"/>
        <v>22</v>
      </c>
      <c r="O4951" s="48">
        <f t="shared" ca="1" si="567"/>
        <v>2600800</v>
      </c>
    </row>
    <row r="4952" spans="1:15" x14ac:dyDescent="0.25">
      <c r="A4952">
        <v>4937</v>
      </c>
      <c r="B4952" s="84">
        <v>34792</v>
      </c>
      <c r="C4952" s="47">
        <v>72.62</v>
      </c>
      <c r="D4952" s="47">
        <v>72.62</v>
      </c>
      <c r="E4952" s="47">
        <v>71.62</v>
      </c>
      <c r="F4952" s="47">
        <v>71.75</v>
      </c>
      <c r="G4952" s="48">
        <v>666000</v>
      </c>
      <c r="H4952" s="47">
        <v>22.28</v>
      </c>
      <c r="I4952" s="51">
        <f t="shared" si="561"/>
        <v>0.31052264808362373</v>
      </c>
      <c r="J4952" s="51">
        <f t="shared" ca="1" si="562"/>
        <v>2</v>
      </c>
      <c r="K4952" s="47">
        <f t="shared" si="563"/>
        <v>22.55</v>
      </c>
      <c r="L4952" s="47">
        <f t="shared" si="564"/>
        <v>22.55</v>
      </c>
      <c r="M4952" s="47">
        <f t="shared" si="565"/>
        <v>22.24</v>
      </c>
      <c r="N4952" s="47">
        <f t="shared" si="566"/>
        <v>22.28</v>
      </c>
      <c r="O4952" s="48">
        <f t="shared" ca="1" si="567"/>
        <v>1332000</v>
      </c>
    </row>
    <row r="4953" spans="1:15" x14ac:dyDescent="0.25">
      <c r="A4953">
        <v>4938</v>
      </c>
      <c r="B4953" s="84">
        <v>34789</v>
      </c>
      <c r="C4953" s="47">
        <v>72.62</v>
      </c>
      <c r="D4953" s="47">
        <v>72.88</v>
      </c>
      <c r="E4953" s="47">
        <v>72.25</v>
      </c>
      <c r="F4953" s="47">
        <v>72.88</v>
      </c>
      <c r="G4953" s="48">
        <v>365400</v>
      </c>
      <c r="H4953" s="47">
        <v>22.63</v>
      </c>
      <c r="I4953" s="51">
        <f t="shared" si="561"/>
        <v>0.31051042810098795</v>
      </c>
      <c r="J4953" s="51">
        <f t="shared" ca="1" si="562"/>
        <v>2</v>
      </c>
      <c r="K4953" s="47">
        <f t="shared" si="563"/>
        <v>22.55</v>
      </c>
      <c r="L4953" s="47">
        <f t="shared" si="564"/>
        <v>22.63</v>
      </c>
      <c r="M4953" s="47">
        <f t="shared" si="565"/>
        <v>22.43</v>
      </c>
      <c r="N4953" s="47">
        <f t="shared" si="566"/>
        <v>22.63</v>
      </c>
      <c r="O4953" s="48">
        <f t="shared" ca="1" si="567"/>
        <v>730800</v>
      </c>
    </row>
    <row r="4954" spans="1:15" x14ac:dyDescent="0.25">
      <c r="A4954">
        <v>4939</v>
      </c>
      <c r="B4954" s="84">
        <v>34788</v>
      </c>
      <c r="C4954" s="47">
        <v>73.75</v>
      </c>
      <c r="D4954" s="47">
        <v>74.25</v>
      </c>
      <c r="E4954" s="47">
        <v>72.88</v>
      </c>
      <c r="F4954" s="47">
        <v>72.88</v>
      </c>
      <c r="G4954" s="48">
        <v>339400</v>
      </c>
      <c r="H4954" s="47">
        <v>22.63</v>
      </c>
      <c r="I4954" s="51">
        <f t="shared" si="561"/>
        <v>0.31051042810098795</v>
      </c>
      <c r="J4954" s="51">
        <f t="shared" ca="1" si="562"/>
        <v>2</v>
      </c>
      <c r="K4954" s="47">
        <f t="shared" si="563"/>
        <v>22.9</v>
      </c>
      <c r="L4954" s="47">
        <f t="shared" si="564"/>
        <v>23.06</v>
      </c>
      <c r="M4954" s="47">
        <f t="shared" si="565"/>
        <v>22.63</v>
      </c>
      <c r="N4954" s="47">
        <f t="shared" si="566"/>
        <v>22.63</v>
      </c>
      <c r="O4954" s="48">
        <f t="shared" ca="1" si="567"/>
        <v>678800</v>
      </c>
    </row>
    <row r="4955" spans="1:15" x14ac:dyDescent="0.25">
      <c r="A4955">
        <v>4940</v>
      </c>
      <c r="B4955" s="84">
        <v>34787</v>
      </c>
      <c r="C4955" s="47">
        <v>73</v>
      </c>
      <c r="D4955" s="47">
        <v>74.38</v>
      </c>
      <c r="E4955" s="47">
        <v>73</v>
      </c>
      <c r="F4955" s="47">
        <v>73.88</v>
      </c>
      <c r="G4955" s="48">
        <v>534200</v>
      </c>
      <c r="H4955" s="47">
        <v>22.94</v>
      </c>
      <c r="I4955" s="51">
        <f t="shared" si="561"/>
        <v>0.31050351922035735</v>
      </c>
      <c r="J4955" s="51">
        <f t="shared" ca="1" si="562"/>
        <v>2</v>
      </c>
      <c r="K4955" s="47">
        <f t="shared" si="563"/>
        <v>22.67</v>
      </c>
      <c r="L4955" s="47">
        <f t="shared" si="564"/>
        <v>23.1</v>
      </c>
      <c r="M4955" s="47">
        <f t="shared" si="565"/>
        <v>22.67</v>
      </c>
      <c r="N4955" s="47">
        <f t="shared" si="566"/>
        <v>22.94</v>
      </c>
      <c r="O4955" s="48">
        <f t="shared" ca="1" si="567"/>
        <v>1068400</v>
      </c>
    </row>
    <row r="4956" spans="1:15" x14ac:dyDescent="0.25">
      <c r="A4956">
        <v>4941</v>
      </c>
      <c r="B4956" s="84">
        <v>34786</v>
      </c>
      <c r="C4956" s="47">
        <v>73.38</v>
      </c>
      <c r="D4956" s="47">
        <v>73.75</v>
      </c>
      <c r="E4956" s="47">
        <v>73</v>
      </c>
      <c r="F4956" s="47">
        <v>73.25</v>
      </c>
      <c r="G4956" s="48">
        <v>231400</v>
      </c>
      <c r="H4956" s="47">
        <v>22.74</v>
      </c>
      <c r="I4956" s="51">
        <f t="shared" si="561"/>
        <v>0.31044368600682593</v>
      </c>
      <c r="J4956" s="51">
        <f t="shared" ca="1" si="562"/>
        <v>2</v>
      </c>
      <c r="K4956" s="47">
        <f t="shared" si="563"/>
        <v>22.78</v>
      </c>
      <c r="L4956" s="47">
        <f t="shared" si="564"/>
        <v>22.9</v>
      </c>
      <c r="M4956" s="47">
        <f t="shared" si="565"/>
        <v>22.66</v>
      </c>
      <c r="N4956" s="47">
        <f t="shared" si="566"/>
        <v>22.74</v>
      </c>
      <c r="O4956" s="48">
        <f t="shared" ca="1" si="567"/>
        <v>462800</v>
      </c>
    </row>
    <row r="4957" spans="1:15" x14ac:dyDescent="0.25">
      <c r="A4957">
        <v>4942</v>
      </c>
      <c r="B4957" s="84">
        <v>34785</v>
      </c>
      <c r="C4957" s="47">
        <v>73</v>
      </c>
      <c r="D4957" s="47">
        <v>73.5</v>
      </c>
      <c r="E4957" s="47">
        <v>72.88</v>
      </c>
      <c r="F4957" s="47">
        <v>73.5</v>
      </c>
      <c r="G4957" s="48">
        <v>208200</v>
      </c>
      <c r="H4957" s="47">
        <v>22.82</v>
      </c>
      <c r="I4957" s="51">
        <f t="shared" si="561"/>
        <v>0.31047619047619046</v>
      </c>
      <c r="J4957" s="51">
        <f t="shared" ca="1" si="562"/>
        <v>2</v>
      </c>
      <c r="K4957" s="47">
        <f t="shared" si="563"/>
        <v>22.66</v>
      </c>
      <c r="L4957" s="47">
        <f t="shared" si="564"/>
        <v>22.82</v>
      </c>
      <c r="M4957" s="47">
        <f t="shared" si="565"/>
        <v>22.63</v>
      </c>
      <c r="N4957" s="47">
        <f t="shared" si="566"/>
        <v>22.82</v>
      </c>
      <c r="O4957" s="48">
        <f t="shared" ca="1" si="567"/>
        <v>416400</v>
      </c>
    </row>
    <row r="4958" spans="1:15" x14ac:dyDescent="0.25">
      <c r="A4958">
        <v>4943</v>
      </c>
      <c r="B4958" s="84">
        <v>34782</v>
      </c>
      <c r="C4958" s="47">
        <v>72</v>
      </c>
      <c r="D4958" s="47">
        <v>72.88</v>
      </c>
      <c r="E4958" s="47">
        <v>72</v>
      </c>
      <c r="F4958" s="47">
        <v>72.75</v>
      </c>
      <c r="G4958" s="48">
        <v>295400</v>
      </c>
      <c r="H4958" s="47">
        <v>22.59</v>
      </c>
      <c r="I4958" s="51">
        <f t="shared" si="561"/>
        <v>0.31051546391752577</v>
      </c>
      <c r="J4958" s="51">
        <f t="shared" ca="1" si="562"/>
        <v>2</v>
      </c>
      <c r="K4958" s="47">
        <f t="shared" si="563"/>
        <v>22.36</v>
      </c>
      <c r="L4958" s="47">
        <f t="shared" si="564"/>
        <v>22.63</v>
      </c>
      <c r="M4958" s="47">
        <f t="shared" si="565"/>
        <v>22.36</v>
      </c>
      <c r="N4958" s="47">
        <f t="shared" si="566"/>
        <v>22.59</v>
      </c>
      <c r="O4958" s="48">
        <f t="shared" ca="1" si="567"/>
        <v>590800</v>
      </c>
    </row>
    <row r="4959" spans="1:15" x14ac:dyDescent="0.25">
      <c r="A4959">
        <v>4944</v>
      </c>
      <c r="B4959" s="84">
        <v>34781</v>
      </c>
      <c r="C4959" s="47">
        <v>72</v>
      </c>
      <c r="D4959" s="47">
        <v>72.5</v>
      </c>
      <c r="E4959" s="47">
        <v>71.88</v>
      </c>
      <c r="F4959" s="47">
        <v>72</v>
      </c>
      <c r="G4959" s="48">
        <v>347800</v>
      </c>
      <c r="H4959" s="47">
        <v>22.35</v>
      </c>
      <c r="I4959" s="51">
        <f t="shared" si="561"/>
        <v>0.31041666666666667</v>
      </c>
      <c r="J4959" s="51">
        <f t="shared" ca="1" si="562"/>
        <v>2</v>
      </c>
      <c r="K4959" s="47">
        <f t="shared" si="563"/>
        <v>22.35</v>
      </c>
      <c r="L4959" s="47">
        <f t="shared" si="564"/>
        <v>22.51</v>
      </c>
      <c r="M4959" s="47">
        <f t="shared" si="565"/>
        <v>22.31</v>
      </c>
      <c r="N4959" s="47">
        <f t="shared" si="566"/>
        <v>22.35</v>
      </c>
      <c r="O4959" s="48">
        <f t="shared" ca="1" si="567"/>
        <v>695600</v>
      </c>
    </row>
    <row r="4960" spans="1:15" x14ac:dyDescent="0.25">
      <c r="A4960">
        <v>4945</v>
      </c>
      <c r="B4960" s="84">
        <v>34780</v>
      </c>
      <c r="C4960" s="47">
        <v>72</v>
      </c>
      <c r="D4960" s="47">
        <v>72.12</v>
      </c>
      <c r="E4960" s="47">
        <v>71.5</v>
      </c>
      <c r="F4960" s="47">
        <v>72</v>
      </c>
      <c r="G4960" s="48">
        <v>316000</v>
      </c>
      <c r="H4960" s="47">
        <v>22.35</v>
      </c>
      <c r="I4960" s="51">
        <f t="shared" si="561"/>
        <v>0.31041666666666667</v>
      </c>
      <c r="J4960" s="51">
        <f t="shared" ca="1" si="562"/>
        <v>2</v>
      </c>
      <c r="K4960" s="47">
        <f t="shared" si="563"/>
        <v>22.35</v>
      </c>
      <c r="L4960" s="47">
        <f t="shared" si="564"/>
        <v>22.39</v>
      </c>
      <c r="M4960" s="47">
        <f t="shared" si="565"/>
        <v>22.19</v>
      </c>
      <c r="N4960" s="47">
        <f t="shared" si="566"/>
        <v>22.35</v>
      </c>
      <c r="O4960" s="48">
        <f t="shared" ca="1" si="567"/>
        <v>632000</v>
      </c>
    </row>
    <row r="4961" spans="1:15" x14ac:dyDescent="0.25">
      <c r="A4961">
        <v>4946</v>
      </c>
      <c r="B4961" s="84">
        <v>34779</v>
      </c>
      <c r="C4961" s="47">
        <v>71.75</v>
      </c>
      <c r="D4961" s="47">
        <v>72.25</v>
      </c>
      <c r="E4961" s="47">
        <v>71.75</v>
      </c>
      <c r="F4961" s="47">
        <v>71.88</v>
      </c>
      <c r="G4961" s="48">
        <v>570200</v>
      </c>
      <c r="H4961" s="47">
        <v>22.32</v>
      </c>
      <c r="I4961" s="51">
        <f t="shared" si="561"/>
        <v>0.31051752921535897</v>
      </c>
      <c r="J4961" s="51">
        <f t="shared" ca="1" si="562"/>
        <v>2</v>
      </c>
      <c r="K4961" s="47">
        <f t="shared" si="563"/>
        <v>22.28</v>
      </c>
      <c r="L4961" s="47">
        <f t="shared" si="564"/>
        <v>22.43</v>
      </c>
      <c r="M4961" s="47">
        <f t="shared" si="565"/>
        <v>22.28</v>
      </c>
      <c r="N4961" s="47">
        <f t="shared" si="566"/>
        <v>22.32</v>
      </c>
      <c r="O4961" s="48">
        <f t="shared" ca="1" si="567"/>
        <v>1140400</v>
      </c>
    </row>
    <row r="4962" spans="1:15" x14ac:dyDescent="0.25">
      <c r="A4962">
        <v>4947</v>
      </c>
      <c r="B4962" s="84">
        <v>34778</v>
      </c>
      <c r="C4962" s="47">
        <v>72.38</v>
      </c>
      <c r="D4962" s="47">
        <v>72.38</v>
      </c>
      <c r="E4962" s="47">
        <v>71.88</v>
      </c>
      <c r="F4962" s="47">
        <v>71.88</v>
      </c>
      <c r="G4962" s="48">
        <v>392600</v>
      </c>
      <c r="H4962" s="47">
        <v>22.32</v>
      </c>
      <c r="I4962" s="51">
        <f t="shared" si="561"/>
        <v>0.31051752921535897</v>
      </c>
      <c r="J4962" s="51">
        <f t="shared" ca="1" si="562"/>
        <v>2</v>
      </c>
      <c r="K4962" s="47">
        <f t="shared" si="563"/>
        <v>22.48</v>
      </c>
      <c r="L4962" s="47">
        <f t="shared" si="564"/>
        <v>22.48</v>
      </c>
      <c r="M4962" s="47">
        <f t="shared" si="565"/>
        <v>22.32</v>
      </c>
      <c r="N4962" s="47">
        <f t="shared" si="566"/>
        <v>22.32</v>
      </c>
      <c r="O4962" s="48">
        <f t="shared" ca="1" si="567"/>
        <v>785200</v>
      </c>
    </row>
    <row r="4963" spans="1:15" x14ac:dyDescent="0.25">
      <c r="A4963">
        <v>4948</v>
      </c>
      <c r="B4963" s="84">
        <v>34775</v>
      </c>
      <c r="C4963" s="47">
        <v>72.25</v>
      </c>
      <c r="D4963" s="47">
        <v>72.5</v>
      </c>
      <c r="E4963" s="47">
        <v>72</v>
      </c>
      <c r="F4963" s="47">
        <v>72.5</v>
      </c>
      <c r="G4963" s="48">
        <v>680600</v>
      </c>
      <c r="H4963" s="47">
        <v>22.51</v>
      </c>
      <c r="I4963" s="51">
        <f t="shared" si="561"/>
        <v>0.31048275862068969</v>
      </c>
      <c r="J4963" s="51">
        <f t="shared" ca="1" si="562"/>
        <v>2</v>
      </c>
      <c r="K4963" s="47">
        <f t="shared" si="563"/>
        <v>22.43</v>
      </c>
      <c r="L4963" s="47">
        <f t="shared" si="564"/>
        <v>22.51</v>
      </c>
      <c r="M4963" s="47">
        <f t="shared" si="565"/>
        <v>22.35</v>
      </c>
      <c r="N4963" s="47">
        <f t="shared" si="566"/>
        <v>22.51</v>
      </c>
      <c r="O4963" s="48">
        <f t="shared" ca="1" si="567"/>
        <v>1361200</v>
      </c>
    </row>
    <row r="4964" spans="1:15" x14ac:dyDescent="0.25">
      <c r="A4964">
        <v>4949</v>
      </c>
      <c r="B4964" s="84">
        <v>34774</v>
      </c>
      <c r="C4964" s="47">
        <v>71.38</v>
      </c>
      <c r="D4964" s="47">
        <v>72.5</v>
      </c>
      <c r="E4964" s="47">
        <v>71.38</v>
      </c>
      <c r="F4964" s="47">
        <v>72.12</v>
      </c>
      <c r="G4964" s="48">
        <v>824800</v>
      </c>
      <c r="H4964" s="47">
        <v>22.39</v>
      </c>
      <c r="I4964" s="51">
        <f t="shared" si="561"/>
        <v>0.31045479755962285</v>
      </c>
      <c r="J4964" s="51">
        <f t="shared" ca="1" si="562"/>
        <v>2</v>
      </c>
      <c r="K4964" s="47">
        <f t="shared" si="563"/>
        <v>22.16</v>
      </c>
      <c r="L4964" s="47">
        <f t="shared" si="564"/>
        <v>22.51</v>
      </c>
      <c r="M4964" s="47">
        <f t="shared" si="565"/>
        <v>22.16</v>
      </c>
      <c r="N4964" s="47">
        <f t="shared" si="566"/>
        <v>22.39</v>
      </c>
      <c r="O4964" s="48">
        <f t="shared" ca="1" si="567"/>
        <v>1649600</v>
      </c>
    </row>
    <row r="4965" spans="1:15" x14ac:dyDescent="0.25">
      <c r="A4965">
        <v>4950</v>
      </c>
      <c r="B4965" s="84">
        <v>34773</v>
      </c>
      <c r="C4965" s="47">
        <v>70.75</v>
      </c>
      <c r="D4965" s="47">
        <v>71.5</v>
      </c>
      <c r="E4965" s="47">
        <v>70.62</v>
      </c>
      <c r="F4965" s="47">
        <v>71.25</v>
      </c>
      <c r="G4965" s="48">
        <v>243400</v>
      </c>
      <c r="H4965" s="47">
        <v>22.12</v>
      </c>
      <c r="I4965" s="51">
        <f t="shared" si="561"/>
        <v>0.31045614035087721</v>
      </c>
      <c r="J4965" s="51">
        <f t="shared" ca="1" si="562"/>
        <v>2</v>
      </c>
      <c r="K4965" s="47">
        <f t="shared" si="563"/>
        <v>21.96</v>
      </c>
      <c r="L4965" s="47">
        <f t="shared" si="564"/>
        <v>22.2</v>
      </c>
      <c r="M4965" s="47">
        <f t="shared" si="565"/>
        <v>21.92</v>
      </c>
      <c r="N4965" s="47">
        <f t="shared" si="566"/>
        <v>22.12</v>
      </c>
      <c r="O4965" s="48">
        <f t="shared" ca="1" si="567"/>
        <v>486800</v>
      </c>
    </row>
    <row r="4966" spans="1:15" x14ac:dyDescent="0.25">
      <c r="A4966">
        <v>4951</v>
      </c>
      <c r="B4966" s="84">
        <v>34772</v>
      </c>
      <c r="C4966" s="47">
        <v>69.88</v>
      </c>
      <c r="D4966" s="47">
        <v>70.88</v>
      </c>
      <c r="E4966" s="47">
        <v>69.75</v>
      </c>
      <c r="F4966" s="47">
        <v>70.62</v>
      </c>
      <c r="G4966" s="48">
        <v>689000</v>
      </c>
      <c r="H4966" s="47">
        <v>21.93</v>
      </c>
      <c r="I4966" s="51">
        <f t="shared" si="561"/>
        <v>0.31053525913338997</v>
      </c>
      <c r="J4966" s="51">
        <f t="shared" ca="1" si="562"/>
        <v>2</v>
      </c>
      <c r="K4966" s="47">
        <f t="shared" si="563"/>
        <v>21.7</v>
      </c>
      <c r="L4966" s="47">
        <f t="shared" si="564"/>
        <v>22.01</v>
      </c>
      <c r="M4966" s="47">
        <f t="shared" si="565"/>
        <v>21.66</v>
      </c>
      <c r="N4966" s="47">
        <f t="shared" si="566"/>
        <v>21.93</v>
      </c>
      <c r="O4966" s="48">
        <f t="shared" ca="1" si="567"/>
        <v>1378000</v>
      </c>
    </row>
    <row r="4967" spans="1:15" x14ac:dyDescent="0.25">
      <c r="A4967">
        <v>4952</v>
      </c>
      <c r="B4967" s="84">
        <v>34771</v>
      </c>
      <c r="C4967" s="47">
        <v>70.12</v>
      </c>
      <c r="D4967" s="47">
        <v>70.25</v>
      </c>
      <c r="E4967" s="47">
        <v>69.75</v>
      </c>
      <c r="F4967" s="47">
        <v>70</v>
      </c>
      <c r="G4967" s="48">
        <v>882600</v>
      </c>
      <c r="H4967" s="47">
        <v>21.73</v>
      </c>
      <c r="I4967" s="51">
        <f t="shared" si="561"/>
        <v>0.31042857142857144</v>
      </c>
      <c r="J4967" s="51">
        <f t="shared" ca="1" si="562"/>
        <v>2</v>
      </c>
      <c r="K4967" s="47">
        <f t="shared" si="563"/>
        <v>21.77</v>
      </c>
      <c r="L4967" s="47">
        <f t="shared" si="564"/>
        <v>21.81</v>
      </c>
      <c r="M4967" s="47">
        <f t="shared" si="565"/>
        <v>21.65</v>
      </c>
      <c r="N4967" s="47">
        <f t="shared" si="566"/>
        <v>21.73</v>
      </c>
      <c r="O4967" s="48">
        <f t="shared" ca="1" si="567"/>
        <v>1765200</v>
      </c>
    </row>
    <row r="4968" spans="1:15" x14ac:dyDescent="0.25">
      <c r="A4968">
        <v>4953</v>
      </c>
      <c r="B4968" s="84">
        <v>34768</v>
      </c>
      <c r="C4968" s="47">
        <v>69.62</v>
      </c>
      <c r="D4968" s="47">
        <v>70.5</v>
      </c>
      <c r="E4968" s="47">
        <v>69.5</v>
      </c>
      <c r="F4968" s="47">
        <v>70</v>
      </c>
      <c r="G4968" s="48">
        <v>806000</v>
      </c>
      <c r="H4968" s="47">
        <v>21.73</v>
      </c>
      <c r="I4968" s="51">
        <f t="shared" si="561"/>
        <v>0.31042857142857144</v>
      </c>
      <c r="J4968" s="51">
        <f t="shared" ca="1" si="562"/>
        <v>2</v>
      </c>
      <c r="K4968" s="47">
        <f t="shared" si="563"/>
        <v>21.61</v>
      </c>
      <c r="L4968" s="47">
        <f t="shared" si="564"/>
        <v>21.89</v>
      </c>
      <c r="M4968" s="47">
        <f t="shared" si="565"/>
        <v>21.57</v>
      </c>
      <c r="N4968" s="47">
        <f t="shared" si="566"/>
        <v>21.73</v>
      </c>
      <c r="O4968" s="48">
        <f t="shared" ca="1" si="567"/>
        <v>1612000</v>
      </c>
    </row>
    <row r="4969" spans="1:15" x14ac:dyDescent="0.25">
      <c r="A4969">
        <v>4954</v>
      </c>
      <c r="B4969" s="84">
        <v>34767</v>
      </c>
      <c r="C4969" s="47">
        <v>70.38</v>
      </c>
      <c r="D4969" s="47">
        <v>70.75</v>
      </c>
      <c r="E4969" s="47">
        <v>69.75</v>
      </c>
      <c r="F4969" s="47">
        <v>69.75</v>
      </c>
      <c r="G4969" s="48">
        <v>374600</v>
      </c>
      <c r="H4969" s="47">
        <v>21.66</v>
      </c>
      <c r="I4969" s="51">
        <f t="shared" si="561"/>
        <v>0.31053763440860216</v>
      </c>
      <c r="J4969" s="51">
        <f t="shared" ca="1" si="562"/>
        <v>2</v>
      </c>
      <c r="K4969" s="47">
        <f t="shared" si="563"/>
        <v>21.86</v>
      </c>
      <c r="L4969" s="47">
        <f t="shared" si="564"/>
        <v>21.97</v>
      </c>
      <c r="M4969" s="47">
        <f t="shared" si="565"/>
        <v>21.66</v>
      </c>
      <c r="N4969" s="47">
        <f t="shared" si="566"/>
        <v>21.66</v>
      </c>
      <c r="O4969" s="48">
        <f t="shared" ca="1" si="567"/>
        <v>749200</v>
      </c>
    </row>
    <row r="4970" spans="1:15" x14ac:dyDescent="0.25">
      <c r="A4970">
        <v>4955</v>
      </c>
      <c r="B4970" s="84">
        <v>34766</v>
      </c>
      <c r="C4970" s="47">
        <v>71.25</v>
      </c>
      <c r="D4970" s="47">
        <v>71.25</v>
      </c>
      <c r="E4970" s="47">
        <v>70.25</v>
      </c>
      <c r="F4970" s="47">
        <v>70.25</v>
      </c>
      <c r="G4970" s="48">
        <v>360600</v>
      </c>
      <c r="H4970" s="47">
        <v>21.81</v>
      </c>
      <c r="I4970" s="51">
        <f t="shared" si="561"/>
        <v>0.31046263345195729</v>
      </c>
      <c r="J4970" s="51">
        <f t="shared" ca="1" si="562"/>
        <v>2</v>
      </c>
      <c r="K4970" s="47">
        <f t="shared" si="563"/>
        <v>22.12</v>
      </c>
      <c r="L4970" s="47">
        <f t="shared" si="564"/>
        <v>22.12</v>
      </c>
      <c r="M4970" s="47">
        <f t="shared" si="565"/>
        <v>21.81</v>
      </c>
      <c r="N4970" s="47">
        <f t="shared" si="566"/>
        <v>21.81</v>
      </c>
      <c r="O4970" s="48">
        <f t="shared" ca="1" si="567"/>
        <v>721200</v>
      </c>
    </row>
    <row r="4971" spans="1:15" x14ac:dyDescent="0.25">
      <c r="A4971">
        <v>4956</v>
      </c>
      <c r="B4971" s="84">
        <v>34765</v>
      </c>
      <c r="C4971" s="47">
        <v>71.12</v>
      </c>
      <c r="D4971" s="47">
        <v>71.25</v>
      </c>
      <c r="E4971" s="47">
        <v>70.75</v>
      </c>
      <c r="F4971" s="47">
        <v>71.12</v>
      </c>
      <c r="G4971" s="48">
        <v>653000</v>
      </c>
      <c r="H4971" s="47">
        <v>22.08</v>
      </c>
      <c r="I4971" s="51">
        <f t="shared" si="561"/>
        <v>0.31046119235095609</v>
      </c>
      <c r="J4971" s="51">
        <f t="shared" ca="1" si="562"/>
        <v>2</v>
      </c>
      <c r="K4971" s="47">
        <f t="shared" si="563"/>
        <v>22.08</v>
      </c>
      <c r="L4971" s="47">
        <f t="shared" si="564"/>
        <v>22.12</v>
      </c>
      <c r="M4971" s="47">
        <f t="shared" si="565"/>
        <v>21.97</v>
      </c>
      <c r="N4971" s="47">
        <f t="shared" si="566"/>
        <v>22.08</v>
      </c>
      <c r="O4971" s="48">
        <f t="shared" ca="1" si="567"/>
        <v>1306000</v>
      </c>
    </row>
    <row r="4972" spans="1:15" x14ac:dyDescent="0.25">
      <c r="A4972">
        <v>4957</v>
      </c>
      <c r="B4972" s="84">
        <v>34764</v>
      </c>
      <c r="C4972" s="47">
        <v>70.25</v>
      </c>
      <c r="D4972" s="47">
        <v>71.75</v>
      </c>
      <c r="E4972" s="47">
        <v>70.25</v>
      </c>
      <c r="F4972" s="47">
        <v>71.12</v>
      </c>
      <c r="G4972" s="48">
        <v>1209600</v>
      </c>
      <c r="H4972" s="47">
        <v>22.08</v>
      </c>
      <c r="I4972" s="51">
        <f t="shared" si="561"/>
        <v>0.31046119235095609</v>
      </c>
      <c r="J4972" s="51">
        <f t="shared" ca="1" si="562"/>
        <v>2</v>
      </c>
      <c r="K4972" s="47">
        <f t="shared" si="563"/>
        <v>21.81</v>
      </c>
      <c r="L4972" s="47">
        <f t="shared" si="564"/>
        <v>22.28</v>
      </c>
      <c r="M4972" s="47">
        <f t="shared" si="565"/>
        <v>21.81</v>
      </c>
      <c r="N4972" s="47">
        <f t="shared" si="566"/>
        <v>22.08</v>
      </c>
      <c r="O4972" s="48">
        <f t="shared" ca="1" si="567"/>
        <v>2419200</v>
      </c>
    </row>
    <row r="4973" spans="1:15" x14ac:dyDescent="0.25">
      <c r="A4973">
        <v>4958</v>
      </c>
      <c r="B4973" s="84">
        <v>34761</v>
      </c>
      <c r="C4973" s="47">
        <v>70</v>
      </c>
      <c r="D4973" s="47">
        <v>70.38</v>
      </c>
      <c r="E4973" s="47">
        <v>69.88</v>
      </c>
      <c r="F4973" s="47">
        <v>70.25</v>
      </c>
      <c r="G4973" s="48">
        <v>182600</v>
      </c>
      <c r="H4973" s="47">
        <v>21.81</v>
      </c>
      <c r="I4973" s="51">
        <f t="shared" si="561"/>
        <v>0.31046263345195729</v>
      </c>
      <c r="J4973" s="51">
        <f t="shared" ca="1" si="562"/>
        <v>2</v>
      </c>
      <c r="K4973" s="47">
        <f t="shared" si="563"/>
        <v>21.73</v>
      </c>
      <c r="L4973" s="47">
        <f t="shared" si="564"/>
        <v>21.85</v>
      </c>
      <c r="M4973" s="47">
        <f t="shared" si="565"/>
        <v>21.7</v>
      </c>
      <c r="N4973" s="47">
        <f t="shared" si="566"/>
        <v>21.81</v>
      </c>
      <c r="O4973" s="48">
        <f t="shared" ca="1" si="567"/>
        <v>365200</v>
      </c>
    </row>
    <row r="4974" spans="1:15" x14ac:dyDescent="0.25">
      <c r="A4974">
        <v>4959</v>
      </c>
      <c r="B4974" s="84">
        <v>34760</v>
      </c>
      <c r="C4974" s="47">
        <v>69.75</v>
      </c>
      <c r="D4974" s="47">
        <v>70.25</v>
      </c>
      <c r="E4974" s="47">
        <v>69.75</v>
      </c>
      <c r="F4974" s="47">
        <v>70.25</v>
      </c>
      <c r="G4974" s="48">
        <v>390200</v>
      </c>
      <c r="H4974" s="47">
        <v>21.81</v>
      </c>
      <c r="I4974" s="51">
        <f t="shared" si="561"/>
        <v>0.31046263345195729</v>
      </c>
      <c r="J4974" s="51">
        <f t="shared" ca="1" si="562"/>
        <v>2</v>
      </c>
      <c r="K4974" s="47">
        <f t="shared" si="563"/>
        <v>21.65</v>
      </c>
      <c r="L4974" s="47">
        <f t="shared" si="564"/>
        <v>21.81</v>
      </c>
      <c r="M4974" s="47">
        <f t="shared" si="565"/>
        <v>21.65</v>
      </c>
      <c r="N4974" s="47">
        <f t="shared" si="566"/>
        <v>21.81</v>
      </c>
      <c r="O4974" s="48">
        <f t="shared" ca="1" si="567"/>
        <v>780400</v>
      </c>
    </row>
    <row r="4975" spans="1:15" x14ac:dyDescent="0.25">
      <c r="A4975">
        <v>4960</v>
      </c>
      <c r="B4975" s="84">
        <v>34759</v>
      </c>
      <c r="C4975" s="47">
        <v>70.25</v>
      </c>
      <c r="D4975" s="47">
        <v>70.38</v>
      </c>
      <c r="E4975" s="47">
        <v>69.62</v>
      </c>
      <c r="F4975" s="47">
        <v>69.62</v>
      </c>
      <c r="G4975" s="48">
        <v>255600</v>
      </c>
      <c r="H4975" s="47">
        <v>21.62</v>
      </c>
      <c r="I4975" s="51">
        <f t="shared" si="561"/>
        <v>0.31054294742889976</v>
      </c>
      <c r="J4975" s="51">
        <f t="shared" ca="1" si="562"/>
        <v>2</v>
      </c>
      <c r="K4975" s="47">
        <f t="shared" si="563"/>
        <v>21.82</v>
      </c>
      <c r="L4975" s="47">
        <f t="shared" si="564"/>
        <v>21.86</v>
      </c>
      <c r="M4975" s="47">
        <f t="shared" si="565"/>
        <v>21.62</v>
      </c>
      <c r="N4975" s="47">
        <f t="shared" si="566"/>
        <v>21.62</v>
      </c>
      <c r="O4975" s="48">
        <f t="shared" ca="1" si="567"/>
        <v>511200</v>
      </c>
    </row>
    <row r="4976" spans="1:15" x14ac:dyDescent="0.25">
      <c r="A4976">
        <v>4961</v>
      </c>
      <c r="B4976" s="84">
        <v>34758</v>
      </c>
      <c r="C4976" s="47">
        <v>70.25</v>
      </c>
      <c r="D4976" s="47">
        <v>70.62</v>
      </c>
      <c r="E4976" s="47">
        <v>70</v>
      </c>
      <c r="F4976" s="47">
        <v>70.5</v>
      </c>
      <c r="G4976" s="48">
        <v>524400</v>
      </c>
      <c r="H4976" s="47">
        <v>21.89</v>
      </c>
      <c r="I4976" s="51">
        <f t="shared" si="561"/>
        <v>0.31049645390070924</v>
      </c>
      <c r="J4976" s="51">
        <f t="shared" ca="1" si="562"/>
        <v>2</v>
      </c>
      <c r="K4976" s="47">
        <f t="shared" si="563"/>
        <v>21.81</v>
      </c>
      <c r="L4976" s="47">
        <f t="shared" si="564"/>
        <v>21.93</v>
      </c>
      <c r="M4976" s="47">
        <f t="shared" si="565"/>
        <v>21.73</v>
      </c>
      <c r="N4976" s="47">
        <f t="shared" si="566"/>
        <v>21.89</v>
      </c>
      <c r="O4976" s="48">
        <f t="shared" ca="1" si="567"/>
        <v>1048800</v>
      </c>
    </row>
    <row r="4977" spans="1:15" x14ac:dyDescent="0.25">
      <c r="A4977">
        <v>4962</v>
      </c>
      <c r="B4977" s="84">
        <v>34757</v>
      </c>
      <c r="C4977" s="47">
        <v>69.75</v>
      </c>
      <c r="D4977" s="47">
        <v>70</v>
      </c>
      <c r="E4977" s="47">
        <v>69.62</v>
      </c>
      <c r="F4977" s="47">
        <v>70</v>
      </c>
      <c r="G4977" s="48">
        <v>548800</v>
      </c>
      <c r="H4977" s="47">
        <v>21.73</v>
      </c>
      <c r="I4977" s="51">
        <f t="shared" si="561"/>
        <v>0.31042857142857144</v>
      </c>
      <c r="J4977" s="51">
        <f t="shared" ca="1" si="562"/>
        <v>2</v>
      </c>
      <c r="K4977" s="47">
        <f t="shared" si="563"/>
        <v>21.65</v>
      </c>
      <c r="L4977" s="47">
        <f t="shared" si="564"/>
        <v>21.73</v>
      </c>
      <c r="M4977" s="47">
        <f t="shared" si="565"/>
        <v>21.61</v>
      </c>
      <c r="N4977" s="47">
        <f t="shared" si="566"/>
        <v>21.73</v>
      </c>
      <c r="O4977" s="48">
        <f t="shared" ca="1" si="567"/>
        <v>1097600</v>
      </c>
    </row>
    <row r="4978" spans="1:15" x14ac:dyDescent="0.25">
      <c r="A4978">
        <v>4963</v>
      </c>
      <c r="B4978" s="84">
        <v>34754</v>
      </c>
      <c r="C4978" s="47">
        <v>70.5</v>
      </c>
      <c r="D4978" s="47">
        <v>70.5</v>
      </c>
      <c r="E4978" s="47">
        <v>69.62</v>
      </c>
      <c r="F4978" s="47">
        <v>69.75</v>
      </c>
      <c r="G4978" s="48">
        <v>590200</v>
      </c>
      <c r="H4978" s="47">
        <v>21.66</v>
      </c>
      <c r="I4978" s="51">
        <f t="shared" si="561"/>
        <v>0.31053763440860216</v>
      </c>
      <c r="J4978" s="51">
        <f t="shared" ca="1" si="562"/>
        <v>2</v>
      </c>
      <c r="K4978" s="47">
        <f t="shared" si="563"/>
        <v>21.89</v>
      </c>
      <c r="L4978" s="47">
        <f t="shared" si="564"/>
        <v>21.89</v>
      </c>
      <c r="M4978" s="47">
        <f t="shared" si="565"/>
        <v>21.62</v>
      </c>
      <c r="N4978" s="47">
        <f t="shared" si="566"/>
        <v>21.66</v>
      </c>
      <c r="O4978" s="48">
        <f t="shared" ca="1" si="567"/>
        <v>1180400</v>
      </c>
    </row>
    <row r="4979" spans="1:15" x14ac:dyDescent="0.25">
      <c r="A4979">
        <v>4964</v>
      </c>
      <c r="B4979" s="84">
        <v>34753</v>
      </c>
      <c r="C4979" s="47">
        <v>69.88</v>
      </c>
      <c r="D4979" s="47">
        <v>70.75</v>
      </c>
      <c r="E4979" s="47">
        <v>69.75</v>
      </c>
      <c r="F4979" s="47">
        <v>70.38</v>
      </c>
      <c r="G4979" s="48">
        <v>559200</v>
      </c>
      <c r="H4979" s="47">
        <v>21.85</v>
      </c>
      <c r="I4979" s="51">
        <f t="shared" si="561"/>
        <v>0.31045751633986934</v>
      </c>
      <c r="J4979" s="51">
        <f t="shared" ca="1" si="562"/>
        <v>2</v>
      </c>
      <c r="K4979" s="47">
        <f t="shared" si="563"/>
        <v>21.69</v>
      </c>
      <c r="L4979" s="47">
        <f t="shared" si="564"/>
        <v>21.96</v>
      </c>
      <c r="M4979" s="47">
        <f t="shared" si="565"/>
        <v>21.65</v>
      </c>
      <c r="N4979" s="47">
        <f t="shared" si="566"/>
        <v>21.85</v>
      </c>
      <c r="O4979" s="48">
        <f t="shared" ca="1" si="567"/>
        <v>1118400</v>
      </c>
    </row>
    <row r="4980" spans="1:15" x14ac:dyDescent="0.25">
      <c r="A4980">
        <v>4965</v>
      </c>
      <c r="B4980" s="84">
        <v>34752</v>
      </c>
      <c r="C4980" s="47">
        <v>69.25</v>
      </c>
      <c r="D4980" s="47">
        <v>70</v>
      </c>
      <c r="E4980" s="47">
        <v>69.25</v>
      </c>
      <c r="F4980" s="47">
        <v>69.38</v>
      </c>
      <c r="G4980" s="48">
        <v>602200</v>
      </c>
      <c r="H4980" s="47">
        <v>21.54</v>
      </c>
      <c r="I4980" s="51">
        <f t="shared" si="561"/>
        <v>0.31046411069472474</v>
      </c>
      <c r="J4980" s="51">
        <f t="shared" ca="1" si="562"/>
        <v>2</v>
      </c>
      <c r="K4980" s="47">
        <f t="shared" si="563"/>
        <v>21.5</v>
      </c>
      <c r="L4980" s="47">
        <f t="shared" si="564"/>
        <v>21.73</v>
      </c>
      <c r="M4980" s="47">
        <f t="shared" si="565"/>
        <v>21.5</v>
      </c>
      <c r="N4980" s="47">
        <f t="shared" si="566"/>
        <v>21.54</v>
      </c>
      <c r="O4980" s="48">
        <f t="shared" ca="1" si="567"/>
        <v>1204400</v>
      </c>
    </row>
    <row r="4981" spans="1:15" x14ac:dyDescent="0.25">
      <c r="A4981">
        <v>4966</v>
      </c>
      <c r="B4981" s="84">
        <v>34751</v>
      </c>
      <c r="C4981" s="47">
        <v>68.62</v>
      </c>
      <c r="D4981" s="47">
        <v>69.25</v>
      </c>
      <c r="E4981" s="47">
        <v>68.5</v>
      </c>
      <c r="F4981" s="47">
        <v>68.88</v>
      </c>
      <c r="G4981" s="48">
        <v>593200</v>
      </c>
      <c r="H4981" s="47">
        <v>21.38</v>
      </c>
      <c r="I4981" s="51">
        <f t="shared" si="561"/>
        <v>0.31039488966318235</v>
      </c>
      <c r="J4981" s="51">
        <f t="shared" ca="1" si="562"/>
        <v>2</v>
      </c>
      <c r="K4981" s="47">
        <f t="shared" si="563"/>
        <v>21.3</v>
      </c>
      <c r="L4981" s="47">
        <f t="shared" si="564"/>
        <v>21.49</v>
      </c>
      <c r="M4981" s="47">
        <f t="shared" si="565"/>
        <v>21.26</v>
      </c>
      <c r="N4981" s="47">
        <f t="shared" si="566"/>
        <v>21.38</v>
      </c>
      <c r="O4981" s="48">
        <f t="shared" ca="1" si="567"/>
        <v>1186400</v>
      </c>
    </row>
    <row r="4982" spans="1:15" x14ac:dyDescent="0.25">
      <c r="A4982">
        <v>4967</v>
      </c>
      <c r="B4982" s="84">
        <v>34747</v>
      </c>
      <c r="C4982" s="47">
        <v>68.62</v>
      </c>
      <c r="D4982" s="47">
        <v>68.75</v>
      </c>
      <c r="E4982" s="47">
        <v>68</v>
      </c>
      <c r="F4982" s="47">
        <v>68.38</v>
      </c>
      <c r="G4982" s="48">
        <v>864800</v>
      </c>
      <c r="H4982" s="47">
        <v>21.23</v>
      </c>
      <c r="I4982" s="51">
        <f t="shared" si="561"/>
        <v>0.31047089792336946</v>
      </c>
      <c r="J4982" s="51">
        <f t="shared" ca="1" si="562"/>
        <v>2</v>
      </c>
      <c r="K4982" s="47">
        <f t="shared" si="563"/>
        <v>21.3</v>
      </c>
      <c r="L4982" s="47">
        <f t="shared" si="564"/>
        <v>21.34</v>
      </c>
      <c r="M4982" s="47">
        <f t="shared" si="565"/>
        <v>21.11</v>
      </c>
      <c r="N4982" s="47">
        <f t="shared" si="566"/>
        <v>21.23</v>
      </c>
      <c r="O4982" s="48">
        <f t="shared" ca="1" si="567"/>
        <v>1729600</v>
      </c>
    </row>
    <row r="4983" spans="1:15" x14ac:dyDescent="0.25">
      <c r="A4983">
        <v>4968</v>
      </c>
      <c r="B4983" s="84">
        <v>34746</v>
      </c>
      <c r="C4983" s="47">
        <v>68.38</v>
      </c>
      <c r="D4983" s="47">
        <v>68.5</v>
      </c>
      <c r="E4983" s="47">
        <v>68.25</v>
      </c>
      <c r="F4983" s="47">
        <v>68.38</v>
      </c>
      <c r="G4983" s="48">
        <v>776800</v>
      </c>
      <c r="H4983" s="47">
        <v>21.23</v>
      </c>
      <c r="I4983" s="51">
        <f t="shared" si="561"/>
        <v>0.31047089792336946</v>
      </c>
      <c r="J4983" s="51">
        <f t="shared" ca="1" si="562"/>
        <v>2</v>
      </c>
      <c r="K4983" s="47">
        <f t="shared" si="563"/>
        <v>21.23</v>
      </c>
      <c r="L4983" s="47">
        <f t="shared" si="564"/>
        <v>21.27</v>
      </c>
      <c r="M4983" s="47">
        <f t="shared" si="565"/>
        <v>21.19</v>
      </c>
      <c r="N4983" s="47">
        <f t="shared" si="566"/>
        <v>21.23</v>
      </c>
      <c r="O4983" s="48">
        <f t="shared" ca="1" si="567"/>
        <v>1553600</v>
      </c>
    </row>
    <row r="4984" spans="1:15" x14ac:dyDescent="0.25">
      <c r="A4984">
        <v>4969</v>
      </c>
      <c r="B4984" s="84">
        <v>34745</v>
      </c>
      <c r="C4984" s="47">
        <v>68.38</v>
      </c>
      <c r="D4984" s="47">
        <v>68.38</v>
      </c>
      <c r="E4984" s="47">
        <v>68</v>
      </c>
      <c r="F4984" s="47">
        <v>68.38</v>
      </c>
      <c r="G4984" s="48">
        <v>750200</v>
      </c>
      <c r="H4984" s="47">
        <v>21.23</v>
      </c>
      <c r="I4984" s="51">
        <f t="shared" si="561"/>
        <v>0.31047089792336946</v>
      </c>
      <c r="J4984" s="51">
        <f t="shared" ca="1" si="562"/>
        <v>2</v>
      </c>
      <c r="K4984" s="47">
        <f t="shared" si="563"/>
        <v>21.23</v>
      </c>
      <c r="L4984" s="47">
        <f t="shared" si="564"/>
        <v>21.23</v>
      </c>
      <c r="M4984" s="47">
        <f t="shared" si="565"/>
        <v>21.11</v>
      </c>
      <c r="N4984" s="47">
        <f t="shared" si="566"/>
        <v>21.23</v>
      </c>
      <c r="O4984" s="48">
        <f t="shared" ca="1" si="567"/>
        <v>1500400</v>
      </c>
    </row>
    <row r="4985" spans="1:15" x14ac:dyDescent="0.25">
      <c r="A4985">
        <v>4970</v>
      </c>
      <c r="B4985" s="84">
        <v>34744</v>
      </c>
      <c r="C4985" s="47">
        <v>68.62</v>
      </c>
      <c r="D4985" s="47">
        <v>68.62</v>
      </c>
      <c r="E4985" s="47">
        <v>67.88</v>
      </c>
      <c r="F4985" s="47">
        <v>68.38</v>
      </c>
      <c r="G4985" s="48">
        <v>796800</v>
      </c>
      <c r="H4985" s="47">
        <v>21.23</v>
      </c>
      <c r="I4985" s="51">
        <f t="shared" si="561"/>
        <v>0.31047089792336946</v>
      </c>
      <c r="J4985" s="51">
        <f t="shared" ca="1" si="562"/>
        <v>2</v>
      </c>
      <c r="K4985" s="47">
        <f t="shared" si="563"/>
        <v>21.3</v>
      </c>
      <c r="L4985" s="47">
        <f t="shared" si="564"/>
        <v>21.3</v>
      </c>
      <c r="M4985" s="47">
        <f t="shared" si="565"/>
        <v>21.07</v>
      </c>
      <c r="N4985" s="47">
        <f t="shared" si="566"/>
        <v>21.23</v>
      </c>
      <c r="O4985" s="48">
        <f t="shared" ca="1" si="567"/>
        <v>1593600</v>
      </c>
    </row>
    <row r="4986" spans="1:15" x14ac:dyDescent="0.25">
      <c r="A4986">
        <v>4971</v>
      </c>
      <c r="B4986" s="84">
        <v>34743</v>
      </c>
      <c r="C4986" s="47">
        <v>69</v>
      </c>
      <c r="D4986" s="47">
        <v>69</v>
      </c>
      <c r="E4986" s="47">
        <v>68.38</v>
      </c>
      <c r="F4986" s="47">
        <v>68.5</v>
      </c>
      <c r="G4986" s="48">
        <v>478600</v>
      </c>
      <c r="H4986" s="47">
        <v>21.27</v>
      </c>
      <c r="I4986" s="51">
        <f t="shared" si="561"/>
        <v>0.3105109489051095</v>
      </c>
      <c r="J4986" s="51">
        <f t="shared" ca="1" si="562"/>
        <v>2</v>
      </c>
      <c r="K4986" s="47">
        <f t="shared" si="563"/>
        <v>21.43</v>
      </c>
      <c r="L4986" s="47">
        <f t="shared" si="564"/>
        <v>21.43</v>
      </c>
      <c r="M4986" s="47">
        <f t="shared" si="565"/>
        <v>21.23</v>
      </c>
      <c r="N4986" s="47">
        <f t="shared" si="566"/>
        <v>21.27</v>
      </c>
      <c r="O4986" s="48">
        <f t="shared" ca="1" si="567"/>
        <v>957200</v>
      </c>
    </row>
    <row r="4987" spans="1:15" x14ac:dyDescent="0.25">
      <c r="A4987">
        <v>4972</v>
      </c>
      <c r="B4987" s="84">
        <v>34740</v>
      </c>
      <c r="C4987" s="47">
        <v>69</v>
      </c>
      <c r="D4987" s="47">
        <v>69.25</v>
      </c>
      <c r="E4987" s="47">
        <v>68.88</v>
      </c>
      <c r="F4987" s="47">
        <v>69</v>
      </c>
      <c r="G4987" s="48">
        <v>839800</v>
      </c>
      <c r="H4987" s="47">
        <v>21.42</v>
      </c>
      <c r="I4987" s="51">
        <f t="shared" si="561"/>
        <v>0.31043478260869567</v>
      </c>
      <c r="J4987" s="51">
        <f t="shared" ca="1" si="562"/>
        <v>2</v>
      </c>
      <c r="K4987" s="47">
        <f t="shared" si="563"/>
        <v>21.42</v>
      </c>
      <c r="L4987" s="47">
        <f t="shared" si="564"/>
        <v>21.5</v>
      </c>
      <c r="M4987" s="47">
        <f t="shared" si="565"/>
        <v>21.38</v>
      </c>
      <c r="N4987" s="47">
        <f t="shared" si="566"/>
        <v>21.42</v>
      </c>
      <c r="O4987" s="48">
        <f t="shared" ca="1" si="567"/>
        <v>1679600</v>
      </c>
    </row>
    <row r="4988" spans="1:15" x14ac:dyDescent="0.25">
      <c r="A4988">
        <v>4973</v>
      </c>
      <c r="B4988" s="84">
        <v>34739</v>
      </c>
      <c r="C4988" s="47">
        <v>69.25</v>
      </c>
      <c r="D4988" s="47">
        <v>69.25</v>
      </c>
      <c r="E4988" s="47">
        <v>68.88</v>
      </c>
      <c r="F4988" s="47">
        <v>68.88</v>
      </c>
      <c r="G4988" s="48">
        <v>444400</v>
      </c>
      <c r="H4988" s="47">
        <v>21.38</v>
      </c>
      <c r="I4988" s="51">
        <f t="shared" si="561"/>
        <v>0.31039488966318235</v>
      </c>
      <c r="J4988" s="51">
        <f t="shared" ca="1" si="562"/>
        <v>2</v>
      </c>
      <c r="K4988" s="47">
        <f t="shared" si="563"/>
        <v>21.49</v>
      </c>
      <c r="L4988" s="47">
        <f t="shared" si="564"/>
        <v>21.49</v>
      </c>
      <c r="M4988" s="47">
        <f t="shared" si="565"/>
        <v>21.38</v>
      </c>
      <c r="N4988" s="47">
        <f t="shared" si="566"/>
        <v>21.38</v>
      </c>
      <c r="O4988" s="48">
        <f t="shared" ca="1" si="567"/>
        <v>888800</v>
      </c>
    </row>
    <row r="4989" spans="1:15" x14ac:dyDescent="0.25">
      <c r="A4989">
        <v>4974</v>
      </c>
      <c r="B4989" s="84">
        <v>34738</v>
      </c>
      <c r="C4989" s="47">
        <v>68.75</v>
      </c>
      <c r="D4989" s="47">
        <v>69.38</v>
      </c>
      <c r="E4989" s="47">
        <v>68.75</v>
      </c>
      <c r="F4989" s="47">
        <v>69.12</v>
      </c>
      <c r="G4989" s="48">
        <v>546600</v>
      </c>
      <c r="H4989" s="47">
        <v>21.46</v>
      </c>
      <c r="I4989" s="51">
        <f t="shared" si="561"/>
        <v>0.31047453703703703</v>
      </c>
      <c r="J4989" s="51">
        <f t="shared" ca="1" si="562"/>
        <v>2</v>
      </c>
      <c r="K4989" s="47">
        <f t="shared" si="563"/>
        <v>21.35</v>
      </c>
      <c r="L4989" s="47">
        <f t="shared" si="564"/>
        <v>21.54</v>
      </c>
      <c r="M4989" s="47">
        <f t="shared" si="565"/>
        <v>21.35</v>
      </c>
      <c r="N4989" s="47">
        <f t="shared" si="566"/>
        <v>21.46</v>
      </c>
      <c r="O4989" s="48">
        <f t="shared" ca="1" si="567"/>
        <v>1093200</v>
      </c>
    </row>
    <row r="4990" spans="1:15" x14ac:dyDescent="0.25">
      <c r="A4990">
        <v>4975</v>
      </c>
      <c r="B4990" s="84">
        <v>34737</v>
      </c>
      <c r="C4990" s="47">
        <v>68.5</v>
      </c>
      <c r="D4990" s="47">
        <v>68.88</v>
      </c>
      <c r="E4990" s="47">
        <v>68.38</v>
      </c>
      <c r="F4990" s="47">
        <v>68.5</v>
      </c>
      <c r="G4990" s="48">
        <v>338200</v>
      </c>
      <c r="H4990" s="47">
        <v>21.27</v>
      </c>
      <c r="I4990" s="51">
        <f t="shared" si="561"/>
        <v>0.3105109489051095</v>
      </c>
      <c r="J4990" s="51">
        <f t="shared" ca="1" si="562"/>
        <v>2</v>
      </c>
      <c r="K4990" s="47">
        <f t="shared" si="563"/>
        <v>21.27</v>
      </c>
      <c r="L4990" s="47">
        <f t="shared" si="564"/>
        <v>21.39</v>
      </c>
      <c r="M4990" s="47">
        <f t="shared" si="565"/>
        <v>21.23</v>
      </c>
      <c r="N4990" s="47">
        <f t="shared" si="566"/>
        <v>21.27</v>
      </c>
      <c r="O4990" s="48">
        <f t="shared" ca="1" si="567"/>
        <v>676400</v>
      </c>
    </row>
    <row r="4991" spans="1:15" x14ac:dyDescent="0.25">
      <c r="A4991">
        <v>4976</v>
      </c>
      <c r="B4991" s="84">
        <v>34736</v>
      </c>
      <c r="C4991" s="47">
        <v>68.88</v>
      </c>
      <c r="D4991" s="47">
        <v>69.5</v>
      </c>
      <c r="E4991" s="47">
        <v>68.38</v>
      </c>
      <c r="F4991" s="47">
        <v>68.75</v>
      </c>
      <c r="G4991" s="48">
        <v>576600</v>
      </c>
      <c r="H4991" s="47">
        <v>21.35</v>
      </c>
      <c r="I4991" s="51">
        <f t="shared" si="561"/>
        <v>0.31054545454545457</v>
      </c>
      <c r="J4991" s="51">
        <f t="shared" ca="1" si="562"/>
        <v>2</v>
      </c>
      <c r="K4991" s="47">
        <f t="shared" si="563"/>
        <v>21.39</v>
      </c>
      <c r="L4991" s="47">
        <f t="shared" si="564"/>
        <v>21.58</v>
      </c>
      <c r="M4991" s="47">
        <f t="shared" si="565"/>
        <v>21.24</v>
      </c>
      <c r="N4991" s="47">
        <f t="shared" si="566"/>
        <v>21.35</v>
      </c>
      <c r="O4991" s="48">
        <f t="shared" ca="1" si="567"/>
        <v>1153200</v>
      </c>
    </row>
    <row r="4992" spans="1:15" x14ac:dyDescent="0.25">
      <c r="A4992">
        <v>4977</v>
      </c>
      <c r="B4992" s="84">
        <v>34733</v>
      </c>
      <c r="C4992" s="47">
        <v>67.25</v>
      </c>
      <c r="D4992" s="47">
        <v>68.88</v>
      </c>
      <c r="E4992" s="47">
        <v>67.12</v>
      </c>
      <c r="F4992" s="47">
        <v>68.88</v>
      </c>
      <c r="G4992" s="48">
        <v>450200</v>
      </c>
      <c r="H4992" s="47">
        <v>21.38</v>
      </c>
      <c r="I4992" s="51">
        <f t="shared" si="561"/>
        <v>0.31039488966318235</v>
      </c>
      <c r="J4992" s="51">
        <f t="shared" ca="1" si="562"/>
        <v>2</v>
      </c>
      <c r="K4992" s="47">
        <f t="shared" si="563"/>
        <v>20.87</v>
      </c>
      <c r="L4992" s="47">
        <f t="shared" si="564"/>
        <v>21.38</v>
      </c>
      <c r="M4992" s="47">
        <f t="shared" si="565"/>
        <v>20.83</v>
      </c>
      <c r="N4992" s="47">
        <f t="shared" si="566"/>
        <v>21.38</v>
      </c>
      <c r="O4992" s="48">
        <f t="shared" ca="1" si="567"/>
        <v>900400</v>
      </c>
    </row>
    <row r="4993" spans="1:15" x14ac:dyDescent="0.25">
      <c r="A4993">
        <v>4978</v>
      </c>
      <c r="B4993" s="84">
        <v>34732</v>
      </c>
      <c r="C4993" s="47">
        <v>67</v>
      </c>
      <c r="D4993" s="47">
        <v>67.25</v>
      </c>
      <c r="E4993" s="47">
        <v>66.5</v>
      </c>
      <c r="F4993" s="47">
        <v>67</v>
      </c>
      <c r="G4993" s="48">
        <v>495800</v>
      </c>
      <c r="H4993" s="47">
        <v>20.8</v>
      </c>
      <c r="I4993" s="51">
        <f t="shared" si="561"/>
        <v>0.31044776119402984</v>
      </c>
      <c r="J4993" s="51">
        <f t="shared" ca="1" si="562"/>
        <v>2</v>
      </c>
      <c r="K4993" s="47">
        <f t="shared" si="563"/>
        <v>20.8</v>
      </c>
      <c r="L4993" s="47">
        <f t="shared" si="564"/>
        <v>20.88</v>
      </c>
      <c r="M4993" s="47">
        <f t="shared" si="565"/>
        <v>20.64</v>
      </c>
      <c r="N4993" s="47">
        <f t="shared" si="566"/>
        <v>20.8</v>
      </c>
      <c r="O4993" s="48">
        <f t="shared" ca="1" si="567"/>
        <v>991600</v>
      </c>
    </row>
    <row r="4994" spans="1:15" x14ac:dyDescent="0.25">
      <c r="A4994">
        <v>4979</v>
      </c>
      <c r="B4994" s="84">
        <v>34731</v>
      </c>
      <c r="C4994" s="47">
        <v>67</v>
      </c>
      <c r="D4994" s="47">
        <v>67.38</v>
      </c>
      <c r="E4994" s="47">
        <v>66.88</v>
      </c>
      <c r="F4994" s="47">
        <v>67</v>
      </c>
      <c r="G4994" s="48">
        <v>367600</v>
      </c>
      <c r="H4994" s="47">
        <v>20.8</v>
      </c>
      <c r="I4994" s="51">
        <f t="shared" si="561"/>
        <v>0.31044776119402984</v>
      </c>
      <c r="J4994" s="51">
        <f t="shared" ca="1" si="562"/>
        <v>2</v>
      </c>
      <c r="K4994" s="47">
        <f t="shared" si="563"/>
        <v>20.8</v>
      </c>
      <c r="L4994" s="47">
        <f t="shared" si="564"/>
        <v>20.92</v>
      </c>
      <c r="M4994" s="47">
        <f t="shared" si="565"/>
        <v>20.76</v>
      </c>
      <c r="N4994" s="47">
        <f t="shared" si="566"/>
        <v>20.8</v>
      </c>
      <c r="O4994" s="48">
        <f t="shared" ca="1" si="567"/>
        <v>735200</v>
      </c>
    </row>
    <row r="4995" spans="1:15" x14ac:dyDescent="0.25">
      <c r="A4995">
        <v>4980</v>
      </c>
      <c r="B4995" s="84">
        <v>34730</v>
      </c>
      <c r="C4995" s="47">
        <v>66.12</v>
      </c>
      <c r="D4995" s="47">
        <v>67</v>
      </c>
      <c r="E4995" s="47">
        <v>66.12</v>
      </c>
      <c r="F4995" s="47">
        <v>66.75</v>
      </c>
      <c r="G4995" s="48">
        <v>473000</v>
      </c>
      <c r="H4995" s="47">
        <v>20.72</v>
      </c>
      <c r="I4995" s="51">
        <f t="shared" si="561"/>
        <v>0.31041198501872658</v>
      </c>
      <c r="J4995" s="51">
        <f t="shared" ca="1" si="562"/>
        <v>2</v>
      </c>
      <c r="K4995" s="47">
        <f t="shared" si="563"/>
        <v>20.52</v>
      </c>
      <c r="L4995" s="47">
        <f t="shared" si="564"/>
        <v>20.8</v>
      </c>
      <c r="M4995" s="47">
        <f t="shared" si="565"/>
        <v>20.52</v>
      </c>
      <c r="N4995" s="47">
        <f t="shared" si="566"/>
        <v>20.72</v>
      </c>
      <c r="O4995" s="48">
        <f t="shared" ca="1" si="567"/>
        <v>946000</v>
      </c>
    </row>
    <row r="4996" spans="1:15" x14ac:dyDescent="0.25">
      <c r="A4996">
        <v>4981</v>
      </c>
      <c r="B4996" s="84">
        <v>34729</v>
      </c>
      <c r="C4996" s="47">
        <v>66</v>
      </c>
      <c r="D4996" s="47">
        <v>66.38</v>
      </c>
      <c r="E4996" s="47">
        <v>65.88</v>
      </c>
      <c r="F4996" s="47">
        <v>66.12</v>
      </c>
      <c r="G4996" s="48">
        <v>274600</v>
      </c>
      <c r="H4996" s="47">
        <v>20.53</v>
      </c>
      <c r="I4996" s="51">
        <f t="shared" si="561"/>
        <v>0.31049606775559591</v>
      </c>
      <c r="J4996" s="51">
        <f t="shared" ca="1" si="562"/>
        <v>2</v>
      </c>
      <c r="K4996" s="47">
        <f t="shared" si="563"/>
        <v>20.49</v>
      </c>
      <c r="L4996" s="47">
        <f t="shared" si="564"/>
        <v>20.61</v>
      </c>
      <c r="M4996" s="47">
        <f t="shared" si="565"/>
        <v>20.46</v>
      </c>
      <c r="N4996" s="47">
        <f t="shared" si="566"/>
        <v>20.53</v>
      </c>
      <c r="O4996" s="48">
        <f t="shared" ca="1" si="567"/>
        <v>549200</v>
      </c>
    </row>
    <row r="4997" spans="1:15" x14ac:dyDescent="0.25">
      <c r="A4997">
        <v>4982</v>
      </c>
      <c r="B4997" s="84">
        <v>34726</v>
      </c>
      <c r="C4997" s="47">
        <v>66.38</v>
      </c>
      <c r="D4997" s="47">
        <v>66.38</v>
      </c>
      <c r="E4997" s="47">
        <v>65.5</v>
      </c>
      <c r="F4997" s="47">
        <v>65.88</v>
      </c>
      <c r="G4997" s="48">
        <v>480200</v>
      </c>
      <c r="H4997" s="47">
        <v>20.45</v>
      </c>
      <c r="I4997" s="51">
        <f t="shared" si="561"/>
        <v>0.31041287188828176</v>
      </c>
      <c r="J4997" s="51">
        <f t="shared" ca="1" si="562"/>
        <v>2</v>
      </c>
      <c r="K4997" s="47">
        <f t="shared" si="563"/>
        <v>20.61</v>
      </c>
      <c r="L4997" s="47">
        <f t="shared" si="564"/>
        <v>20.61</v>
      </c>
      <c r="M4997" s="47">
        <f t="shared" si="565"/>
        <v>20.329999999999998</v>
      </c>
      <c r="N4997" s="47">
        <f t="shared" si="566"/>
        <v>20.45</v>
      </c>
      <c r="O4997" s="48">
        <f t="shared" ca="1" si="567"/>
        <v>960400</v>
      </c>
    </row>
    <row r="4998" spans="1:15" x14ac:dyDescent="0.25">
      <c r="A4998">
        <v>4983</v>
      </c>
      <c r="B4998" s="84">
        <v>34725</v>
      </c>
      <c r="C4998" s="47">
        <v>66</v>
      </c>
      <c r="D4998" s="47">
        <v>66.44</v>
      </c>
      <c r="E4998" s="47">
        <v>65.88</v>
      </c>
      <c r="F4998" s="47">
        <v>66.38</v>
      </c>
      <c r="G4998" s="48">
        <v>334000</v>
      </c>
      <c r="H4998" s="47">
        <v>20.61</v>
      </c>
      <c r="I4998" s="51">
        <f t="shared" si="561"/>
        <v>0.31048508586923773</v>
      </c>
      <c r="J4998" s="51">
        <f t="shared" ca="1" si="562"/>
        <v>2</v>
      </c>
      <c r="K4998" s="47">
        <f t="shared" si="563"/>
        <v>20.49</v>
      </c>
      <c r="L4998" s="47">
        <f t="shared" si="564"/>
        <v>20.63</v>
      </c>
      <c r="M4998" s="47">
        <f t="shared" si="565"/>
        <v>20.45</v>
      </c>
      <c r="N4998" s="47">
        <f t="shared" si="566"/>
        <v>20.61</v>
      </c>
      <c r="O4998" s="48">
        <f t="shared" ca="1" si="567"/>
        <v>668000</v>
      </c>
    </row>
    <row r="4999" spans="1:15" x14ac:dyDescent="0.25">
      <c r="A4999">
        <v>4984</v>
      </c>
      <c r="B4999" s="84">
        <v>34724</v>
      </c>
      <c r="C4999" s="47">
        <v>66</v>
      </c>
      <c r="D4999" s="47">
        <v>66.25</v>
      </c>
      <c r="E4999" s="47">
        <v>65.75</v>
      </c>
      <c r="F4999" s="47">
        <v>66</v>
      </c>
      <c r="G4999" s="48">
        <v>312600</v>
      </c>
      <c r="H4999" s="47">
        <v>20.49</v>
      </c>
      <c r="I4999" s="51">
        <f t="shared" si="561"/>
        <v>0.31045454545454543</v>
      </c>
      <c r="J4999" s="51">
        <f t="shared" ca="1" si="562"/>
        <v>2</v>
      </c>
      <c r="K4999" s="47">
        <f t="shared" si="563"/>
        <v>20.49</v>
      </c>
      <c r="L4999" s="47">
        <f t="shared" si="564"/>
        <v>20.57</v>
      </c>
      <c r="M4999" s="47">
        <f t="shared" si="565"/>
        <v>20.41</v>
      </c>
      <c r="N4999" s="47">
        <f t="shared" si="566"/>
        <v>20.49</v>
      </c>
      <c r="O4999" s="48">
        <f t="shared" ca="1" si="567"/>
        <v>625200</v>
      </c>
    </row>
    <row r="5000" spans="1:15" x14ac:dyDescent="0.25">
      <c r="A5000">
        <v>4985</v>
      </c>
      <c r="B5000" s="84">
        <v>34723</v>
      </c>
      <c r="C5000" s="47">
        <v>66</v>
      </c>
      <c r="D5000" s="47">
        <v>66.12</v>
      </c>
      <c r="E5000" s="47">
        <v>65.88</v>
      </c>
      <c r="F5000" s="47">
        <v>65.88</v>
      </c>
      <c r="G5000" s="48">
        <v>442400</v>
      </c>
      <c r="H5000" s="47">
        <v>20.45</v>
      </c>
      <c r="I5000" s="51">
        <f t="shared" si="561"/>
        <v>0.31041287188828176</v>
      </c>
      <c r="J5000" s="51">
        <f t="shared" ca="1" si="562"/>
        <v>2</v>
      </c>
      <c r="K5000" s="47">
        <f t="shared" si="563"/>
        <v>20.49</v>
      </c>
      <c r="L5000" s="47">
        <f t="shared" si="564"/>
        <v>20.52</v>
      </c>
      <c r="M5000" s="47">
        <f t="shared" si="565"/>
        <v>20.45</v>
      </c>
      <c r="N5000" s="47">
        <f t="shared" si="566"/>
        <v>20.45</v>
      </c>
      <c r="O5000" s="48">
        <f t="shared" ca="1" si="567"/>
        <v>884800</v>
      </c>
    </row>
    <row r="5001" spans="1:15" x14ac:dyDescent="0.25">
      <c r="A5001">
        <v>4986</v>
      </c>
      <c r="B5001" s="84">
        <v>34722</v>
      </c>
      <c r="C5001" s="47">
        <v>65.25</v>
      </c>
      <c r="D5001" s="47">
        <v>66.25</v>
      </c>
      <c r="E5001" s="47">
        <v>65.25</v>
      </c>
      <c r="F5001" s="47">
        <v>66</v>
      </c>
      <c r="G5001" s="48">
        <v>642000</v>
      </c>
      <c r="H5001" s="47">
        <v>20.49</v>
      </c>
      <c r="I5001" s="51">
        <f t="shared" si="561"/>
        <v>0.31045454545454543</v>
      </c>
      <c r="J5001" s="51">
        <f t="shared" ca="1" si="562"/>
        <v>2</v>
      </c>
      <c r="K5001" s="47">
        <f t="shared" si="563"/>
        <v>20.260000000000002</v>
      </c>
      <c r="L5001" s="47">
        <f t="shared" si="564"/>
        <v>20.57</v>
      </c>
      <c r="M5001" s="47">
        <f t="shared" si="565"/>
        <v>20.260000000000002</v>
      </c>
      <c r="N5001" s="47">
        <f t="shared" si="566"/>
        <v>20.49</v>
      </c>
      <c r="O5001" s="48">
        <f t="shared" ca="1" si="567"/>
        <v>1284000</v>
      </c>
    </row>
    <row r="5002" spans="1:15" x14ac:dyDescent="0.25">
      <c r="A5002">
        <v>4987</v>
      </c>
      <c r="B5002" s="84">
        <v>34719</v>
      </c>
      <c r="C5002" s="47">
        <v>65.38</v>
      </c>
      <c r="D5002" s="47">
        <v>66</v>
      </c>
      <c r="E5002" s="47">
        <v>65.12</v>
      </c>
      <c r="F5002" s="47">
        <v>65.88</v>
      </c>
      <c r="G5002" s="48">
        <v>769200</v>
      </c>
      <c r="H5002" s="47">
        <v>20.45</v>
      </c>
      <c r="I5002" s="51">
        <f t="shared" si="561"/>
        <v>0.31041287188828176</v>
      </c>
      <c r="J5002" s="51">
        <f t="shared" ca="1" si="562"/>
        <v>2</v>
      </c>
      <c r="K5002" s="47">
        <f t="shared" si="563"/>
        <v>20.29</v>
      </c>
      <c r="L5002" s="47">
        <f t="shared" si="564"/>
        <v>20.49</v>
      </c>
      <c r="M5002" s="47">
        <f t="shared" si="565"/>
        <v>20.21</v>
      </c>
      <c r="N5002" s="47">
        <f t="shared" si="566"/>
        <v>20.45</v>
      </c>
      <c r="O5002" s="48">
        <f t="shared" ca="1" si="567"/>
        <v>1538400</v>
      </c>
    </row>
    <row r="5003" spans="1:15" x14ac:dyDescent="0.25">
      <c r="A5003">
        <v>4988</v>
      </c>
      <c r="B5003" s="84">
        <v>34718</v>
      </c>
      <c r="C5003" s="47">
        <v>65.25</v>
      </c>
      <c r="D5003" s="47">
        <v>65.38</v>
      </c>
      <c r="E5003" s="47">
        <v>64.75</v>
      </c>
      <c r="F5003" s="47">
        <v>64.88</v>
      </c>
      <c r="G5003" s="48">
        <v>257400</v>
      </c>
      <c r="H5003" s="47">
        <v>20.14</v>
      </c>
      <c r="I5003" s="51">
        <f t="shared" si="561"/>
        <v>0.31041923551171396</v>
      </c>
      <c r="J5003" s="51">
        <f t="shared" ca="1" si="562"/>
        <v>2</v>
      </c>
      <c r="K5003" s="47">
        <f t="shared" si="563"/>
        <v>20.25</v>
      </c>
      <c r="L5003" s="47">
        <f t="shared" si="564"/>
        <v>20.3</v>
      </c>
      <c r="M5003" s="47">
        <f t="shared" si="565"/>
        <v>20.100000000000001</v>
      </c>
      <c r="N5003" s="47">
        <f t="shared" si="566"/>
        <v>20.14</v>
      </c>
      <c r="O5003" s="48">
        <f t="shared" ca="1" si="567"/>
        <v>514800</v>
      </c>
    </row>
    <row r="5004" spans="1:15" x14ac:dyDescent="0.25">
      <c r="A5004">
        <v>4989</v>
      </c>
      <c r="B5004" s="84">
        <v>34717</v>
      </c>
      <c r="C5004" s="47">
        <v>65.25</v>
      </c>
      <c r="D5004" s="47">
        <v>65.38</v>
      </c>
      <c r="E5004" s="47">
        <v>64.5</v>
      </c>
      <c r="F5004" s="47">
        <v>65.38</v>
      </c>
      <c r="G5004" s="48">
        <v>567200</v>
      </c>
      <c r="H5004" s="47">
        <v>20.3</v>
      </c>
      <c r="I5004" s="51">
        <f t="shared" si="561"/>
        <v>0.31049250535331907</v>
      </c>
      <c r="J5004" s="51">
        <f t="shared" ca="1" si="562"/>
        <v>2</v>
      </c>
      <c r="K5004" s="47">
        <f t="shared" si="563"/>
        <v>20.260000000000002</v>
      </c>
      <c r="L5004" s="47">
        <f t="shared" si="564"/>
        <v>20.3</v>
      </c>
      <c r="M5004" s="47">
        <f t="shared" si="565"/>
        <v>20.03</v>
      </c>
      <c r="N5004" s="47">
        <f t="shared" si="566"/>
        <v>20.3</v>
      </c>
      <c r="O5004" s="48">
        <f t="shared" ca="1" si="567"/>
        <v>1134400</v>
      </c>
    </row>
    <row r="5005" spans="1:15" x14ac:dyDescent="0.25">
      <c r="A5005">
        <v>4990</v>
      </c>
      <c r="B5005" s="84">
        <v>34716</v>
      </c>
      <c r="C5005" s="47">
        <v>65.25</v>
      </c>
      <c r="D5005" s="47">
        <v>65.5</v>
      </c>
      <c r="E5005" s="47">
        <v>65.12</v>
      </c>
      <c r="F5005" s="47">
        <v>65.25</v>
      </c>
      <c r="G5005" s="48">
        <v>1361000</v>
      </c>
      <c r="H5005" s="47">
        <v>20.260000000000002</v>
      </c>
      <c r="I5005" s="51">
        <f t="shared" si="561"/>
        <v>0.31049808429118775</v>
      </c>
      <c r="J5005" s="51">
        <f t="shared" ca="1" si="562"/>
        <v>2</v>
      </c>
      <c r="K5005" s="47">
        <f t="shared" si="563"/>
        <v>20.260000000000002</v>
      </c>
      <c r="L5005" s="47">
        <f t="shared" si="564"/>
        <v>20.34</v>
      </c>
      <c r="M5005" s="47">
        <f t="shared" si="565"/>
        <v>20.22</v>
      </c>
      <c r="N5005" s="47">
        <f t="shared" si="566"/>
        <v>20.260000000000002</v>
      </c>
      <c r="O5005" s="48">
        <f t="shared" ca="1" si="567"/>
        <v>2722000</v>
      </c>
    </row>
    <row r="5006" spans="1:15" x14ac:dyDescent="0.25">
      <c r="A5006">
        <v>4991</v>
      </c>
      <c r="B5006" s="84">
        <v>34715</v>
      </c>
      <c r="C5006" s="47">
        <v>65.62</v>
      </c>
      <c r="D5006" s="47">
        <v>65.75</v>
      </c>
      <c r="E5006" s="47">
        <v>65</v>
      </c>
      <c r="F5006" s="47">
        <v>65.12</v>
      </c>
      <c r="G5006" s="48">
        <v>809000</v>
      </c>
      <c r="H5006" s="47">
        <v>20.22</v>
      </c>
      <c r="I5006" s="51">
        <f t="shared" si="561"/>
        <v>0.31050368550368546</v>
      </c>
      <c r="J5006" s="51">
        <f t="shared" ca="1" si="562"/>
        <v>2</v>
      </c>
      <c r="K5006" s="47">
        <f t="shared" si="563"/>
        <v>20.38</v>
      </c>
      <c r="L5006" s="47">
        <f t="shared" si="564"/>
        <v>20.420000000000002</v>
      </c>
      <c r="M5006" s="47">
        <f t="shared" si="565"/>
        <v>20.18</v>
      </c>
      <c r="N5006" s="47">
        <f t="shared" si="566"/>
        <v>20.22</v>
      </c>
      <c r="O5006" s="48">
        <f t="shared" ca="1" si="567"/>
        <v>1618000</v>
      </c>
    </row>
    <row r="5007" spans="1:15" x14ac:dyDescent="0.25">
      <c r="A5007">
        <v>4992</v>
      </c>
      <c r="B5007" s="84">
        <v>34712</v>
      </c>
      <c r="C5007" s="47">
        <v>65.62</v>
      </c>
      <c r="D5007" s="47">
        <v>66.12</v>
      </c>
      <c r="E5007" s="47">
        <v>65.5</v>
      </c>
      <c r="F5007" s="47">
        <v>65.75</v>
      </c>
      <c r="G5007" s="48">
        <v>1071800</v>
      </c>
      <c r="H5007" s="47">
        <v>20.41</v>
      </c>
      <c r="I5007" s="51">
        <f t="shared" si="561"/>
        <v>0.31041825095057035</v>
      </c>
      <c r="J5007" s="51">
        <f t="shared" ca="1" si="562"/>
        <v>2</v>
      </c>
      <c r="K5007" s="47">
        <f t="shared" si="563"/>
        <v>20.37</v>
      </c>
      <c r="L5007" s="47">
        <f t="shared" si="564"/>
        <v>20.52</v>
      </c>
      <c r="M5007" s="47">
        <f t="shared" si="565"/>
        <v>20.329999999999998</v>
      </c>
      <c r="N5007" s="47">
        <f t="shared" si="566"/>
        <v>20.41</v>
      </c>
      <c r="O5007" s="48">
        <f t="shared" ca="1" si="567"/>
        <v>2143600</v>
      </c>
    </row>
    <row r="5008" spans="1:15" x14ac:dyDescent="0.25">
      <c r="A5008">
        <v>4993</v>
      </c>
      <c r="B5008" s="84">
        <v>34711</v>
      </c>
      <c r="C5008" s="47">
        <v>63.5</v>
      </c>
      <c r="D5008" s="47">
        <v>65.5</v>
      </c>
      <c r="E5008" s="47">
        <v>63.5</v>
      </c>
      <c r="F5008" s="47">
        <v>65.5</v>
      </c>
      <c r="G5008" s="48">
        <v>616000</v>
      </c>
      <c r="H5008" s="47">
        <v>20.34</v>
      </c>
      <c r="I5008" s="51">
        <f t="shared" si="561"/>
        <v>0.31053435114503819</v>
      </c>
      <c r="J5008" s="51">
        <f t="shared" ca="1" si="562"/>
        <v>2</v>
      </c>
      <c r="K5008" s="47">
        <f t="shared" si="563"/>
        <v>19.72</v>
      </c>
      <c r="L5008" s="47">
        <f t="shared" si="564"/>
        <v>20.34</v>
      </c>
      <c r="M5008" s="47">
        <f t="shared" si="565"/>
        <v>19.72</v>
      </c>
      <c r="N5008" s="47">
        <f t="shared" si="566"/>
        <v>20.34</v>
      </c>
      <c r="O5008" s="48">
        <f t="shared" ca="1" si="567"/>
        <v>1232000</v>
      </c>
    </row>
    <row r="5009" spans="1:15" x14ac:dyDescent="0.25">
      <c r="A5009">
        <v>4994</v>
      </c>
      <c r="B5009" s="84">
        <v>34710</v>
      </c>
      <c r="C5009" s="47">
        <v>64</v>
      </c>
      <c r="D5009" s="47">
        <v>64</v>
      </c>
      <c r="E5009" s="47">
        <v>63.12</v>
      </c>
      <c r="F5009" s="47">
        <v>63.75</v>
      </c>
      <c r="G5009" s="48">
        <v>697600</v>
      </c>
      <c r="H5009" s="47">
        <v>19.79</v>
      </c>
      <c r="I5009" s="51">
        <f t="shared" ref="I5009:I5072" si="568">H5009/F5009</f>
        <v>0.31043137254901959</v>
      </c>
      <c r="J5009" s="51">
        <f t="shared" ref="J5009:J5072" ca="1" si="569">INDEX(OFFSET($T$15,0,0,$S$13+1,1),MATCH(B5009,OFFSET($Q$15,0,0,$S$13+1,1),-1))</f>
        <v>2</v>
      </c>
      <c r="K5009" s="47">
        <f t="shared" ref="K5009:K5072" si="570">ROUND($I5009*C5009,2)</f>
        <v>19.87</v>
      </c>
      <c r="L5009" s="47">
        <f t="shared" ref="L5009:L5072" si="571">ROUND($I5009*D5009,2)</f>
        <v>19.87</v>
      </c>
      <c r="M5009" s="47">
        <f t="shared" ref="M5009:M5072" si="572">ROUND($I5009*E5009,2)</f>
        <v>19.59</v>
      </c>
      <c r="N5009" s="47">
        <f t="shared" ref="N5009:N5072" si="573">ROUND($I5009*F5009,2)</f>
        <v>19.79</v>
      </c>
      <c r="O5009" s="48">
        <f t="shared" ref="O5009:O5072" ca="1" si="574">G5009*J5009</f>
        <v>1395200</v>
      </c>
    </row>
    <row r="5010" spans="1:15" x14ac:dyDescent="0.25">
      <c r="A5010">
        <v>4995</v>
      </c>
      <c r="B5010" s="84">
        <v>34709</v>
      </c>
      <c r="C5010" s="47">
        <v>64</v>
      </c>
      <c r="D5010" s="47">
        <v>64.62</v>
      </c>
      <c r="E5010" s="47">
        <v>64</v>
      </c>
      <c r="F5010" s="47">
        <v>64</v>
      </c>
      <c r="G5010" s="48">
        <v>539200</v>
      </c>
      <c r="H5010" s="47">
        <v>19.87</v>
      </c>
      <c r="I5010" s="51">
        <f t="shared" si="568"/>
        <v>0.31046875000000002</v>
      </c>
      <c r="J5010" s="51">
        <f t="shared" ca="1" si="569"/>
        <v>2</v>
      </c>
      <c r="K5010" s="47">
        <f t="shared" si="570"/>
        <v>19.87</v>
      </c>
      <c r="L5010" s="47">
        <f t="shared" si="571"/>
        <v>20.059999999999999</v>
      </c>
      <c r="M5010" s="47">
        <f t="shared" si="572"/>
        <v>19.87</v>
      </c>
      <c r="N5010" s="47">
        <f t="shared" si="573"/>
        <v>19.87</v>
      </c>
      <c r="O5010" s="48">
        <f t="shared" ca="1" si="574"/>
        <v>1078400</v>
      </c>
    </row>
    <row r="5011" spans="1:15" x14ac:dyDescent="0.25">
      <c r="A5011">
        <v>4996</v>
      </c>
      <c r="B5011" s="84">
        <v>34708</v>
      </c>
      <c r="C5011" s="47">
        <v>63.88</v>
      </c>
      <c r="D5011" s="47">
        <v>64.25</v>
      </c>
      <c r="E5011" s="47">
        <v>63.5</v>
      </c>
      <c r="F5011" s="47">
        <v>64.12</v>
      </c>
      <c r="G5011" s="48">
        <v>592400</v>
      </c>
      <c r="H5011" s="47">
        <v>19.91</v>
      </c>
      <c r="I5011" s="51">
        <f t="shared" si="568"/>
        <v>0.31051154086088584</v>
      </c>
      <c r="J5011" s="51">
        <f t="shared" ca="1" si="569"/>
        <v>2</v>
      </c>
      <c r="K5011" s="47">
        <f t="shared" si="570"/>
        <v>19.84</v>
      </c>
      <c r="L5011" s="47">
        <f t="shared" si="571"/>
        <v>19.95</v>
      </c>
      <c r="M5011" s="47">
        <f t="shared" si="572"/>
        <v>19.72</v>
      </c>
      <c r="N5011" s="47">
        <f t="shared" si="573"/>
        <v>19.91</v>
      </c>
      <c r="O5011" s="48">
        <f t="shared" ca="1" si="574"/>
        <v>1184800</v>
      </c>
    </row>
    <row r="5012" spans="1:15" x14ac:dyDescent="0.25">
      <c r="A5012">
        <v>4997</v>
      </c>
      <c r="B5012" s="84">
        <v>34705</v>
      </c>
      <c r="C5012" s="47">
        <v>63.62</v>
      </c>
      <c r="D5012" s="47">
        <v>63.88</v>
      </c>
      <c r="E5012" s="47">
        <v>63.38</v>
      </c>
      <c r="F5012" s="47">
        <v>63.88</v>
      </c>
      <c r="G5012" s="48">
        <v>1000400</v>
      </c>
      <c r="H5012" s="47">
        <v>19.829999999999998</v>
      </c>
      <c r="I5012" s="51">
        <f t="shared" si="568"/>
        <v>0.31042579837194734</v>
      </c>
      <c r="J5012" s="51">
        <f t="shared" ca="1" si="569"/>
        <v>2</v>
      </c>
      <c r="K5012" s="47">
        <f t="shared" si="570"/>
        <v>19.75</v>
      </c>
      <c r="L5012" s="47">
        <f t="shared" si="571"/>
        <v>19.829999999999998</v>
      </c>
      <c r="M5012" s="47">
        <f t="shared" si="572"/>
        <v>19.670000000000002</v>
      </c>
      <c r="N5012" s="47">
        <f t="shared" si="573"/>
        <v>19.829999999999998</v>
      </c>
      <c r="O5012" s="48">
        <f t="shared" ca="1" si="574"/>
        <v>2000800</v>
      </c>
    </row>
    <row r="5013" spans="1:15" x14ac:dyDescent="0.25">
      <c r="A5013">
        <v>4998</v>
      </c>
      <c r="B5013" s="84">
        <v>34704</v>
      </c>
      <c r="C5013" s="47">
        <v>63.25</v>
      </c>
      <c r="D5013" s="47">
        <v>63.5</v>
      </c>
      <c r="E5013" s="47">
        <v>63.12</v>
      </c>
      <c r="F5013" s="47">
        <v>63.5</v>
      </c>
      <c r="G5013" s="48">
        <v>387400</v>
      </c>
      <c r="H5013" s="47">
        <v>19.72</v>
      </c>
      <c r="I5013" s="51">
        <f t="shared" si="568"/>
        <v>0.31055118110236218</v>
      </c>
      <c r="J5013" s="51">
        <f t="shared" ca="1" si="569"/>
        <v>2</v>
      </c>
      <c r="K5013" s="47">
        <f t="shared" si="570"/>
        <v>19.64</v>
      </c>
      <c r="L5013" s="47">
        <f t="shared" si="571"/>
        <v>19.72</v>
      </c>
      <c r="M5013" s="47">
        <f t="shared" si="572"/>
        <v>19.600000000000001</v>
      </c>
      <c r="N5013" s="47">
        <f t="shared" si="573"/>
        <v>19.72</v>
      </c>
      <c r="O5013" s="48">
        <f t="shared" ca="1" si="574"/>
        <v>774800</v>
      </c>
    </row>
    <row r="5014" spans="1:15" x14ac:dyDescent="0.25">
      <c r="A5014">
        <v>4999</v>
      </c>
      <c r="B5014" s="84">
        <v>34703</v>
      </c>
      <c r="C5014" s="47">
        <v>63.25</v>
      </c>
      <c r="D5014" s="47">
        <v>63.5</v>
      </c>
      <c r="E5014" s="47">
        <v>62.88</v>
      </c>
      <c r="F5014" s="47">
        <v>63.5</v>
      </c>
      <c r="G5014" s="48">
        <v>527600</v>
      </c>
      <c r="H5014" s="47">
        <v>19.72</v>
      </c>
      <c r="I5014" s="51">
        <f t="shared" si="568"/>
        <v>0.31055118110236218</v>
      </c>
      <c r="J5014" s="51">
        <f t="shared" ca="1" si="569"/>
        <v>2</v>
      </c>
      <c r="K5014" s="47">
        <f t="shared" si="570"/>
        <v>19.64</v>
      </c>
      <c r="L5014" s="47">
        <f t="shared" si="571"/>
        <v>19.72</v>
      </c>
      <c r="M5014" s="47">
        <f t="shared" si="572"/>
        <v>19.53</v>
      </c>
      <c r="N5014" s="47">
        <f t="shared" si="573"/>
        <v>19.72</v>
      </c>
      <c r="O5014" s="48">
        <f t="shared" ca="1" si="574"/>
        <v>1055200</v>
      </c>
    </row>
    <row r="5015" spans="1:15" x14ac:dyDescent="0.25">
      <c r="A5015">
        <v>5000</v>
      </c>
      <c r="B5015" s="84">
        <v>34702</v>
      </c>
      <c r="C5015" s="47">
        <v>63.62</v>
      </c>
      <c r="D5015" s="47">
        <v>63.75</v>
      </c>
      <c r="E5015" s="47">
        <v>63.12</v>
      </c>
      <c r="F5015" s="47">
        <v>63.5</v>
      </c>
      <c r="G5015" s="48">
        <v>409600</v>
      </c>
      <c r="H5015" s="47">
        <v>19.72</v>
      </c>
      <c r="I5015" s="51">
        <f t="shared" si="568"/>
        <v>0.31055118110236218</v>
      </c>
      <c r="J5015" s="51">
        <f t="shared" ca="1" si="569"/>
        <v>2</v>
      </c>
      <c r="K5015" s="47">
        <f t="shared" si="570"/>
        <v>19.760000000000002</v>
      </c>
      <c r="L5015" s="47">
        <f t="shared" si="571"/>
        <v>19.8</v>
      </c>
      <c r="M5015" s="47">
        <f t="shared" si="572"/>
        <v>19.600000000000001</v>
      </c>
      <c r="N5015" s="47">
        <f t="shared" si="573"/>
        <v>19.72</v>
      </c>
      <c r="O5015" s="48">
        <f t="shared" ca="1" si="574"/>
        <v>819200</v>
      </c>
    </row>
    <row r="5016" spans="1:15" x14ac:dyDescent="0.25">
      <c r="A5016">
        <v>5001</v>
      </c>
      <c r="B5016" s="84">
        <v>34698</v>
      </c>
      <c r="C5016" s="47">
        <v>63.88</v>
      </c>
      <c r="D5016" s="47">
        <v>64.12</v>
      </c>
      <c r="E5016" s="47">
        <v>63.88</v>
      </c>
      <c r="F5016" s="47">
        <v>63.88</v>
      </c>
      <c r="G5016" s="48">
        <v>924600</v>
      </c>
      <c r="H5016" s="47">
        <v>19.72</v>
      </c>
      <c r="I5016" s="51">
        <f t="shared" si="568"/>
        <v>0.30870381966186594</v>
      </c>
      <c r="J5016" s="51">
        <f t="shared" ca="1" si="569"/>
        <v>2</v>
      </c>
      <c r="K5016" s="47">
        <f t="shared" si="570"/>
        <v>19.72</v>
      </c>
      <c r="L5016" s="47">
        <f t="shared" si="571"/>
        <v>19.79</v>
      </c>
      <c r="M5016" s="47">
        <f t="shared" si="572"/>
        <v>19.72</v>
      </c>
      <c r="N5016" s="47">
        <f t="shared" si="573"/>
        <v>19.72</v>
      </c>
      <c r="O5016" s="48">
        <f t="shared" ca="1" si="574"/>
        <v>1849200</v>
      </c>
    </row>
    <row r="5017" spans="1:15" x14ac:dyDescent="0.25">
      <c r="A5017">
        <v>5002</v>
      </c>
      <c r="B5017" s="84">
        <v>34697</v>
      </c>
      <c r="C5017" s="47">
        <v>63.75</v>
      </c>
      <c r="D5017" s="47">
        <v>64.12</v>
      </c>
      <c r="E5017" s="47">
        <v>63.75</v>
      </c>
      <c r="F5017" s="47">
        <v>64</v>
      </c>
      <c r="G5017" s="48">
        <v>325600</v>
      </c>
      <c r="H5017" s="47">
        <v>19.75</v>
      </c>
      <c r="I5017" s="51">
        <f t="shared" si="568"/>
        <v>0.30859375</v>
      </c>
      <c r="J5017" s="51">
        <f t="shared" ca="1" si="569"/>
        <v>2</v>
      </c>
      <c r="K5017" s="47">
        <f t="shared" si="570"/>
        <v>19.670000000000002</v>
      </c>
      <c r="L5017" s="47">
        <f t="shared" si="571"/>
        <v>19.79</v>
      </c>
      <c r="M5017" s="47">
        <f t="shared" si="572"/>
        <v>19.670000000000002</v>
      </c>
      <c r="N5017" s="47">
        <f t="shared" si="573"/>
        <v>19.75</v>
      </c>
      <c r="O5017" s="48">
        <f t="shared" ca="1" si="574"/>
        <v>651200</v>
      </c>
    </row>
    <row r="5018" spans="1:15" x14ac:dyDescent="0.25">
      <c r="A5018">
        <v>5003</v>
      </c>
      <c r="B5018" s="84">
        <v>34696</v>
      </c>
      <c r="C5018" s="47">
        <v>63.75</v>
      </c>
      <c r="D5018" s="47">
        <v>63.75</v>
      </c>
      <c r="E5018" s="47">
        <v>63.62</v>
      </c>
      <c r="F5018" s="47">
        <v>63.75</v>
      </c>
      <c r="G5018" s="48">
        <v>359800</v>
      </c>
      <c r="H5018" s="47">
        <v>19.68</v>
      </c>
      <c r="I5018" s="51">
        <f t="shared" si="568"/>
        <v>0.30870588235294116</v>
      </c>
      <c r="J5018" s="51">
        <f t="shared" ca="1" si="569"/>
        <v>2</v>
      </c>
      <c r="K5018" s="47">
        <f t="shared" si="570"/>
        <v>19.68</v>
      </c>
      <c r="L5018" s="47">
        <f t="shared" si="571"/>
        <v>19.68</v>
      </c>
      <c r="M5018" s="47">
        <f t="shared" si="572"/>
        <v>19.64</v>
      </c>
      <c r="N5018" s="47">
        <f t="shared" si="573"/>
        <v>19.68</v>
      </c>
      <c r="O5018" s="48">
        <f t="shared" ca="1" si="574"/>
        <v>719600</v>
      </c>
    </row>
    <row r="5019" spans="1:15" x14ac:dyDescent="0.25">
      <c r="A5019">
        <v>5004</v>
      </c>
      <c r="B5019" s="84">
        <v>34695</v>
      </c>
      <c r="C5019" s="47">
        <v>64</v>
      </c>
      <c r="D5019" s="47">
        <v>64.12</v>
      </c>
      <c r="E5019" s="47">
        <v>63.62</v>
      </c>
      <c r="F5019" s="47">
        <v>63.62</v>
      </c>
      <c r="G5019" s="48">
        <v>667800</v>
      </c>
      <c r="H5019" s="47">
        <v>19.64</v>
      </c>
      <c r="I5019" s="51">
        <f t="shared" si="568"/>
        <v>0.30870795347375041</v>
      </c>
      <c r="J5019" s="51">
        <f t="shared" ca="1" si="569"/>
        <v>2</v>
      </c>
      <c r="K5019" s="47">
        <f t="shared" si="570"/>
        <v>19.760000000000002</v>
      </c>
      <c r="L5019" s="47">
        <f t="shared" si="571"/>
        <v>19.79</v>
      </c>
      <c r="M5019" s="47">
        <f t="shared" si="572"/>
        <v>19.64</v>
      </c>
      <c r="N5019" s="47">
        <f t="shared" si="573"/>
        <v>19.64</v>
      </c>
      <c r="O5019" s="48">
        <f t="shared" ca="1" si="574"/>
        <v>1335600</v>
      </c>
    </row>
    <row r="5020" spans="1:15" x14ac:dyDescent="0.25">
      <c r="A5020">
        <v>5005</v>
      </c>
      <c r="B5020" s="84">
        <v>34691</v>
      </c>
      <c r="C5020" s="47">
        <v>63.62</v>
      </c>
      <c r="D5020" s="47">
        <v>63.88</v>
      </c>
      <c r="E5020" s="47">
        <v>63.38</v>
      </c>
      <c r="F5020" s="47">
        <v>63.75</v>
      </c>
      <c r="G5020" s="48">
        <v>300600</v>
      </c>
      <c r="H5020" s="47">
        <v>19.68</v>
      </c>
      <c r="I5020" s="51">
        <f t="shared" si="568"/>
        <v>0.30870588235294116</v>
      </c>
      <c r="J5020" s="51">
        <f t="shared" ca="1" si="569"/>
        <v>2</v>
      </c>
      <c r="K5020" s="47">
        <f t="shared" si="570"/>
        <v>19.64</v>
      </c>
      <c r="L5020" s="47">
        <f t="shared" si="571"/>
        <v>19.72</v>
      </c>
      <c r="M5020" s="47">
        <f t="shared" si="572"/>
        <v>19.57</v>
      </c>
      <c r="N5020" s="47">
        <f t="shared" si="573"/>
        <v>19.68</v>
      </c>
      <c r="O5020" s="48">
        <f t="shared" ca="1" si="574"/>
        <v>601200</v>
      </c>
    </row>
    <row r="5021" spans="1:15" x14ac:dyDescent="0.25">
      <c r="A5021">
        <v>5006</v>
      </c>
      <c r="B5021" s="84">
        <v>34690</v>
      </c>
      <c r="C5021" s="47">
        <v>63.25</v>
      </c>
      <c r="D5021" s="47">
        <v>63.75</v>
      </c>
      <c r="E5021" s="47">
        <v>63.25</v>
      </c>
      <c r="F5021" s="47">
        <v>63.5</v>
      </c>
      <c r="G5021" s="48">
        <v>666600</v>
      </c>
      <c r="H5021" s="47">
        <v>19.600000000000001</v>
      </c>
      <c r="I5021" s="51">
        <f t="shared" si="568"/>
        <v>0.30866141732283464</v>
      </c>
      <c r="J5021" s="51">
        <f t="shared" ca="1" si="569"/>
        <v>2</v>
      </c>
      <c r="K5021" s="47">
        <f t="shared" si="570"/>
        <v>19.52</v>
      </c>
      <c r="L5021" s="47">
        <f t="shared" si="571"/>
        <v>19.68</v>
      </c>
      <c r="M5021" s="47">
        <f t="shared" si="572"/>
        <v>19.52</v>
      </c>
      <c r="N5021" s="47">
        <f t="shared" si="573"/>
        <v>19.600000000000001</v>
      </c>
      <c r="O5021" s="48">
        <f t="shared" ca="1" si="574"/>
        <v>1333200</v>
      </c>
    </row>
    <row r="5022" spans="1:15" x14ac:dyDescent="0.25">
      <c r="A5022">
        <v>5007</v>
      </c>
      <c r="B5022" s="84">
        <v>34689</v>
      </c>
      <c r="C5022" s="47">
        <v>63.5</v>
      </c>
      <c r="D5022" s="47">
        <v>64</v>
      </c>
      <c r="E5022" s="47">
        <v>63.25</v>
      </c>
      <c r="F5022" s="47">
        <v>63.25</v>
      </c>
      <c r="G5022" s="48">
        <v>445200</v>
      </c>
      <c r="H5022" s="47">
        <v>19.52</v>
      </c>
      <c r="I5022" s="51">
        <f t="shared" si="568"/>
        <v>0.30861660079051384</v>
      </c>
      <c r="J5022" s="51">
        <f t="shared" ca="1" si="569"/>
        <v>2</v>
      </c>
      <c r="K5022" s="47">
        <f t="shared" si="570"/>
        <v>19.600000000000001</v>
      </c>
      <c r="L5022" s="47">
        <f t="shared" si="571"/>
        <v>19.75</v>
      </c>
      <c r="M5022" s="47">
        <f t="shared" si="572"/>
        <v>19.52</v>
      </c>
      <c r="N5022" s="47">
        <f t="shared" si="573"/>
        <v>19.52</v>
      </c>
      <c r="O5022" s="48">
        <f t="shared" ca="1" si="574"/>
        <v>890400</v>
      </c>
    </row>
    <row r="5023" spans="1:15" x14ac:dyDescent="0.25">
      <c r="A5023">
        <v>5008</v>
      </c>
      <c r="B5023" s="84">
        <v>34688</v>
      </c>
      <c r="C5023" s="47">
        <v>63.5</v>
      </c>
      <c r="D5023" s="47">
        <v>63.62</v>
      </c>
      <c r="E5023" s="47">
        <v>63.25</v>
      </c>
      <c r="F5023" s="47">
        <v>63.25</v>
      </c>
      <c r="G5023" s="48">
        <v>444400</v>
      </c>
      <c r="H5023" s="47">
        <v>19.52</v>
      </c>
      <c r="I5023" s="51">
        <f t="shared" si="568"/>
        <v>0.30861660079051384</v>
      </c>
      <c r="J5023" s="51">
        <f t="shared" ca="1" si="569"/>
        <v>2</v>
      </c>
      <c r="K5023" s="47">
        <f t="shared" si="570"/>
        <v>19.600000000000001</v>
      </c>
      <c r="L5023" s="47">
        <f t="shared" si="571"/>
        <v>19.63</v>
      </c>
      <c r="M5023" s="47">
        <f t="shared" si="572"/>
        <v>19.52</v>
      </c>
      <c r="N5023" s="47">
        <f t="shared" si="573"/>
        <v>19.52</v>
      </c>
      <c r="O5023" s="48">
        <f t="shared" ca="1" si="574"/>
        <v>888800</v>
      </c>
    </row>
    <row r="5024" spans="1:15" x14ac:dyDescent="0.25">
      <c r="A5024">
        <v>5009</v>
      </c>
      <c r="B5024" s="84">
        <v>34687</v>
      </c>
      <c r="C5024" s="47">
        <v>63.5</v>
      </c>
      <c r="D5024" s="47">
        <v>63.62</v>
      </c>
      <c r="E5024" s="47">
        <v>63.38</v>
      </c>
      <c r="F5024" s="47">
        <v>63.5</v>
      </c>
      <c r="G5024" s="48">
        <v>364000</v>
      </c>
      <c r="H5024" s="47">
        <v>19.600000000000001</v>
      </c>
      <c r="I5024" s="51">
        <f t="shared" si="568"/>
        <v>0.30866141732283464</v>
      </c>
      <c r="J5024" s="51">
        <f t="shared" ca="1" si="569"/>
        <v>2</v>
      </c>
      <c r="K5024" s="47">
        <f t="shared" si="570"/>
        <v>19.600000000000001</v>
      </c>
      <c r="L5024" s="47">
        <f t="shared" si="571"/>
        <v>19.64</v>
      </c>
      <c r="M5024" s="47">
        <f t="shared" si="572"/>
        <v>19.559999999999999</v>
      </c>
      <c r="N5024" s="47">
        <f t="shared" si="573"/>
        <v>19.600000000000001</v>
      </c>
      <c r="O5024" s="48">
        <f t="shared" ca="1" si="574"/>
        <v>728000</v>
      </c>
    </row>
    <row r="5025" spans="1:15" x14ac:dyDescent="0.25">
      <c r="A5025">
        <v>5010</v>
      </c>
      <c r="B5025" s="84">
        <v>34684</v>
      </c>
      <c r="C5025" s="47">
        <v>63.38</v>
      </c>
      <c r="D5025" s="47">
        <v>63.62</v>
      </c>
      <c r="E5025" s="47">
        <v>63.25</v>
      </c>
      <c r="F5025" s="47">
        <v>63.5</v>
      </c>
      <c r="G5025" s="48">
        <v>1020400</v>
      </c>
      <c r="H5025" s="47">
        <v>19.600000000000001</v>
      </c>
      <c r="I5025" s="51">
        <f t="shared" si="568"/>
        <v>0.30866141732283464</v>
      </c>
      <c r="J5025" s="51">
        <f t="shared" ca="1" si="569"/>
        <v>2</v>
      </c>
      <c r="K5025" s="47">
        <f t="shared" si="570"/>
        <v>19.559999999999999</v>
      </c>
      <c r="L5025" s="47">
        <f t="shared" si="571"/>
        <v>19.64</v>
      </c>
      <c r="M5025" s="47">
        <f t="shared" si="572"/>
        <v>19.52</v>
      </c>
      <c r="N5025" s="47">
        <f t="shared" si="573"/>
        <v>19.600000000000001</v>
      </c>
      <c r="O5025" s="48">
        <f t="shared" ca="1" si="574"/>
        <v>2040800</v>
      </c>
    </row>
    <row r="5026" spans="1:15" x14ac:dyDescent="0.25">
      <c r="A5026">
        <v>5011</v>
      </c>
      <c r="B5026" s="84">
        <v>34683</v>
      </c>
      <c r="C5026" s="47">
        <v>63.5</v>
      </c>
      <c r="D5026" s="47">
        <v>63.75</v>
      </c>
      <c r="E5026" s="47">
        <v>63.25</v>
      </c>
      <c r="F5026" s="47">
        <v>63.25</v>
      </c>
      <c r="G5026" s="48">
        <v>287600</v>
      </c>
      <c r="H5026" s="47">
        <v>19.52</v>
      </c>
      <c r="I5026" s="51">
        <f t="shared" si="568"/>
        <v>0.30861660079051384</v>
      </c>
      <c r="J5026" s="51">
        <f t="shared" ca="1" si="569"/>
        <v>2</v>
      </c>
      <c r="K5026" s="47">
        <f t="shared" si="570"/>
        <v>19.600000000000001</v>
      </c>
      <c r="L5026" s="47">
        <f t="shared" si="571"/>
        <v>19.670000000000002</v>
      </c>
      <c r="M5026" s="47">
        <f t="shared" si="572"/>
        <v>19.52</v>
      </c>
      <c r="N5026" s="47">
        <f t="shared" si="573"/>
        <v>19.52</v>
      </c>
      <c r="O5026" s="48">
        <f t="shared" ca="1" si="574"/>
        <v>575200</v>
      </c>
    </row>
    <row r="5027" spans="1:15" x14ac:dyDescent="0.25">
      <c r="A5027">
        <v>5012</v>
      </c>
      <c r="B5027" s="84">
        <v>34682</v>
      </c>
      <c r="C5027" s="47">
        <v>63.62</v>
      </c>
      <c r="D5027" s="47">
        <v>63.88</v>
      </c>
      <c r="E5027" s="47">
        <v>63.38</v>
      </c>
      <c r="F5027" s="47">
        <v>63.5</v>
      </c>
      <c r="G5027" s="48">
        <v>706800</v>
      </c>
      <c r="H5027" s="47">
        <v>19.600000000000001</v>
      </c>
      <c r="I5027" s="51">
        <f t="shared" si="568"/>
        <v>0.30866141732283464</v>
      </c>
      <c r="J5027" s="51">
        <f t="shared" ca="1" si="569"/>
        <v>2</v>
      </c>
      <c r="K5027" s="47">
        <f t="shared" si="570"/>
        <v>19.64</v>
      </c>
      <c r="L5027" s="47">
        <f t="shared" si="571"/>
        <v>19.72</v>
      </c>
      <c r="M5027" s="47">
        <f t="shared" si="572"/>
        <v>19.559999999999999</v>
      </c>
      <c r="N5027" s="47">
        <f t="shared" si="573"/>
        <v>19.600000000000001</v>
      </c>
      <c r="O5027" s="48">
        <f t="shared" ca="1" si="574"/>
        <v>1413600</v>
      </c>
    </row>
    <row r="5028" spans="1:15" x14ac:dyDescent="0.25">
      <c r="A5028">
        <v>5013</v>
      </c>
      <c r="B5028" s="84">
        <v>34681</v>
      </c>
      <c r="C5028" s="47">
        <v>63.75</v>
      </c>
      <c r="D5028" s="47">
        <v>63.88</v>
      </c>
      <c r="E5028" s="47">
        <v>63.62</v>
      </c>
      <c r="F5028" s="47">
        <v>63.62</v>
      </c>
      <c r="G5028" s="48">
        <v>686800</v>
      </c>
      <c r="H5028" s="47">
        <v>19.64</v>
      </c>
      <c r="I5028" s="51">
        <f t="shared" si="568"/>
        <v>0.30870795347375041</v>
      </c>
      <c r="J5028" s="51">
        <f t="shared" ca="1" si="569"/>
        <v>2</v>
      </c>
      <c r="K5028" s="47">
        <f t="shared" si="570"/>
        <v>19.68</v>
      </c>
      <c r="L5028" s="47">
        <f t="shared" si="571"/>
        <v>19.72</v>
      </c>
      <c r="M5028" s="47">
        <f t="shared" si="572"/>
        <v>19.64</v>
      </c>
      <c r="N5028" s="47">
        <f t="shared" si="573"/>
        <v>19.64</v>
      </c>
      <c r="O5028" s="48">
        <f t="shared" ca="1" si="574"/>
        <v>1373600</v>
      </c>
    </row>
    <row r="5029" spans="1:15" x14ac:dyDescent="0.25">
      <c r="A5029">
        <v>5014</v>
      </c>
      <c r="B5029" s="84">
        <v>34680</v>
      </c>
      <c r="C5029" s="47">
        <v>63.88</v>
      </c>
      <c r="D5029" s="47">
        <v>64</v>
      </c>
      <c r="E5029" s="47">
        <v>63.62</v>
      </c>
      <c r="F5029" s="47">
        <v>63.75</v>
      </c>
      <c r="G5029" s="48">
        <v>734000</v>
      </c>
      <c r="H5029" s="47">
        <v>19.68</v>
      </c>
      <c r="I5029" s="51">
        <f t="shared" si="568"/>
        <v>0.30870588235294116</v>
      </c>
      <c r="J5029" s="51">
        <f t="shared" ca="1" si="569"/>
        <v>2</v>
      </c>
      <c r="K5029" s="47">
        <f t="shared" si="570"/>
        <v>19.72</v>
      </c>
      <c r="L5029" s="47">
        <f t="shared" si="571"/>
        <v>19.760000000000002</v>
      </c>
      <c r="M5029" s="47">
        <f t="shared" si="572"/>
        <v>19.64</v>
      </c>
      <c r="N5029" s="47">
        <f t="shared" si="573"/>
        <v>19.68</v>
      </c>
      <c r="O5029" s="48">
        <f t="shared" ca="1" si="574"/>
        <v>1468000</v>
      </c>
    </row>
    <row r="5030" spans="1:15" x14ac:dyDescent="0.25">
      <c r="A5030">
        <v>5015</v>
      </c>
      <c r="B5030" s="84">
        <v>34677</v>
      </c>
      <c r="C5030" s="47">
        <v>64.12</v>
      </c>
      <c r="D5030" s="47">
        <v>64.12</v>
      </c>
      <c r="E5030" s="47">
        <v>63.88</v>
      </c>
      <c r="F5030" s="47">
        <v>63.88</v>
      </c>
      <c r="G5030" s="48">
        <v>1028000</v>
      </c>
      <c r="H5030" s="47">
        <v>19.72</v>
      </c>
      <c r="I5030" s="51">
        <f t="shared" si="568"/>
        <v>0.30870381966186594</v>
      </c>
      <c r="J5030" s="51">
        <f t="shared" ca="1" si="569"/>
        <v>2</v>
      </c>
      <c r="K5030" s="47">
        <f t="shared" si="570"/>
        <v>19.79</v>
      </c>
      <c r="L5030" s="47">
        <f t="shared" si="571"/>
        <v>19.79</v>
      </c>
      <c r="M5030" s="47">
        <f t="shared" si="572"/>
        <v>19.72</v>
      </c>
      <c r="N5030" s="47">
        <f t="shared" si="573"/>
        <v>19.72</v>
      </c>
      <c r="O5030" s="48">
        <f t="shared" ca="1" si="574"/>
        <v>2056000</v>
      </c>
    </row>
    <row r="5031" spans="1:15" x14ac:dyDescent="0.25">
      <c r="A5031">
        <v>5016</v>
      </c>
      <c r="B5031" s="84">
        <v>34676</v>
      </c>
      <c r="C5031" s="47">
        <v>64.5</v>
      </c>
      <c r="D5031" s="47">
        <v>64.88</v>
      </c>
      <c r="E5031" s="47">
        <v>64</v>
      </c>
      <c r="F5031" s="47">
        <v>64</v>
      </c>
      <c r="G5031" s="48">
        <v>847400</v>
      </c>
      <c r="H5031" s="47">
        <v>19.75</v>
      </c>
      <c r="I5031" s="51">
        <f t="shared" si="568"/>
        <v>0.30859375</v>
      </c>
      <c r="J5031" s="51">
        <f t="shared" ca="1" si="569"/>
        <v>2</v>
      </c>
      <c r="K5031" s="47">
        <f t="shared" si="570"/>
        <v>19.899999999999999</v>
      </c>
      <c r="L5031" s="47">
        <f t="shared" si="571"/>
        <v>20.02</v>
      </c>
      <c r="M5031" s="47">
        <f t="shared" si="572"/>
        <v>19.75</v>
      </c>
      <c r="N5031" s="47">
        <f t="shared" si="573"/>
        <v>19.75</v>
      </c>
      <c r="O5031" s="48">
        <f t="shared" ca="1" si="574"/>
        <v>1694800</v>
      </c>
    </row>
    <row r="5032" spans="1:15" x14ac:dyDescent="0.25">
      <c r="A5032">
        <v>5017</v>
      </c>
      <c r="B5032" s="84">
        <v>34675</v>
      </c>
      <c r="C5032" s="47">
        <v>63.5</v>
      </c>
      <c r="D5032" s="47">
        <v>64.5</v>
      </c>
      <c r="E5032" s="47">
        <v>63.5</v>
      </c>
      <c r="F5032" s="47">
        <v>64.5</v>
      </c>
      <c r="G5032" s="48">
        <v>862800</v>
      </c>
      <c r="H5032" s="47">
        <v>19.91</v>
      </c>
      <c r="I5032" s="51">
        <f t="shared" si="568"/>
        <v>0.30868217054263564</v>
      </c>
      <c r="J5032" s="51">
        <f t="shared" ca="1" si="569"/>
        <v>2</v>
      </c>
      <c r="K5032" s="47">
        <f t="shared" si="570"/>
        <v>19.600000000000001</v>
      </c>
      <c r="L5032" s="47">
        <f t="shared" si="571"/>
        <v>19.91</v>
      </c>
      <c r="M5032" s="47">
        <f t="shared" si="572"/>
        <v>19.600000000000001</v>
      </c>
      <c r="N5032" s="47">
        <f t="shared" si="573"/>
        <v>19.91</v>
      </c>
      <c r="O5032" s="48">
        <f t="shared" ca="1" si="574"/>
        <v>1725600</v>
      </c>
    </row>
    <row r="5033" spans="1:15" x14ac:dyDescent="0.25">
      <c r="A5033">
        <v>5018</v>
      </c>
      <c r="B5033" s="84">
        <v>34674</v>
      </c>
      <c r="C5033" s="47">
        <v>63</v>
      </c>
      <c r="D5033" s="47">
        <v>63.88</v>
      </c>
      <c r="E5033" s="47">
        <v>62.38</v>
      </c>
      <c r="F5033" s="47">
        <v>63.62</v>
      </c>
      <c r="G5033" s="48">
        <v>478400</v>
      </c>
      <c r="H5033" s="47">
        <v>19.64</v>
      </c>
      <c r="I5033" s="51">
        <f t="shared" si="568"/>
        <v>0.30870795347375041</v>
      </c>
      <c r="J5033" s="51">
        <f t="shared" ca="1" si="569"/>
        <v>2</v>
      </c>
      <c r="K5033" s="47">
        <f t="shared" si="570"/>
        <v>19.45</v>
      </c>
      <c r="L5033" s="47">
        <f t="shared" si="571"/>
        <v>19.72</v>
      </c>
      <c r="M5033" s="47">
        <f t="shared" si="572"/>
        <v>19.260000000000002</v>
      </c>
      <c r="N5033" s="47">
        <f t="shared" si="573"/>
        <v>19.64</v>
      </c>
      <c r="O5033" s="48">
        <f t="shared" ca="1" si="574"/>
        <v>956800</v>
      </c>
    </row>
    <row r="5034" spans="1:15" x14ac:dyDescent="0.25">
      <c r="A5034">
        <v>5019</v>
      </c>
      <c r="B5034" s="84">
        <v>34673</v>
      </c>
      <c r="C5034" s="47">
        <v>62.88</v>
      </c>
      <c r="D5034" s="47">
        <v>63.5</v>
      </c>
      <c r="E5034" s="47">
        <v>62.75</v>
      </c>
      <c r="F5034" s="47">
        <v>63.25</v>
      </c>
      <c r="G5034" s="48">
        <v>368000</v>
      </c>
      <c r="H5034" s="47">
        <v>19.52</v>
      </c>
      <c r="I5034" s="51">
        <f t="shared" si="568"/>
        <v>0.30861660079051384</v>
      </c>
      <c r="J5034" s="51">
        <f t="shared" ca="1" si="569"/>
        <v>2</v>
      </c>
      <c r="K5034" s="47">
        <f t="shared" si="570"/>
        <v>19.41</v>
      </c>
      <c r="L5034" s="47">
        <f t="shared" si="571"/>
        <v>19.600000000000001</v>
      </c>
      <c r="M5034" s="47">
        <f t="shared" si="572"/>
        <v>19.37</v>
      </c>
      <c r="N5034" s="47">
        <f t="shared" si="573"/>
        <v>19.52</v>
      </c>
      <c r="O5034" s="48">
        <f t="shared" ca="1" si="574"/>
        <v>736000</v>
      </c>
    </row>
    <row r="5035" spans="1:15" x14ac:dyDescent="0.25">
      <c r="A5035">
        <v>5020</v>
      </c>
      <c r="B5035" s="84">
        <v>34670</v>
      </c>
      <c r="C5035" s="47">
        <v>62</v>
      </c>
      <c r="D5035" s="47">
        <v>62.25</v>
      </c>
      <c r="E5035" s="47">
        <v>61.5</v>
      </c>
      <c r="F5035" s="47">
        <v>62.25</v>
      </c>
      <c r="G5035" s="48">
        <v>1403600</v>
      </c>
      <c r="H5035" s="47">
        <v>19.21</v>
      </c>
      <c r="I5035" s="51">
        <f t="shared" si="568"/>
        <v>0.30859437751004015</v>
      </c>
      <c r="J5035" s="51">
        <f t="shared" ca="1" si="569"/>
        <v>2</v>
      </c>
      <c r="K5035" s="47">
        <f t="shared" si="570"/>
        <v>19.13</v>
      </c>
      <c r="L5035" s="47">
        <f t="shared" si="571"/>
        <v>19.21</v>
      </c>
      <c r="M5035" s="47">
        <f t="shared" si="572"/>
        <v>18.98</v>
      </c>
      <c r="N5035" s="47">
        <f t="shared" si="573"/>
        <v>19.21</v>
      </c>
      <c r="O5035" s="48">
        <f t="shared" ca="1" si="574"/>
        <v>2807200</v>
      </c>
    </row>
    <row r="5036" spans="1:15" x14ac:dyDescent="0.25">
      <c r="A5036">
        <v>5021</v>
      </c>
      <c r="B5036" s="84">
        <v>34669</v>
      </c>
      <c r="C5036" s="47">
        <v>62.62</v>
      </c>
      <c r="D5036" s="47">
        <v>62.62</v>
      </c>
      <c r="E5036" s="47">
        <v>62.12</v>
      </c>
      <c r="F5036" s="47">
        <v>62.25</v>
      </c>
      <c r="G5036" s="48">
        <v>915800</v>
      </c>
      <c r="H5036" s="47">
        <v>19.21</v>
      </c>
      <c r="I5036" s="51">
        <f t="shared" si="568"/>
        <v>0.30859437751004015</v>
      </c>
      <c r="J5036" s="51">
        <f t="shared" ca="1" si="569"/>
        <v>2</v>
      </c>
      <c r="K5036" s="47">
        <f t="shared" si="570"/>
        <v>19.32</v>
      </c>
      <c r="L5036" s="47">
        <f t="shared" si="571"/>
        <v>19.32</v>
      </c>
      <c r="M5036" s="47">
        <f t="shared" si="572"/>
        <v>19.170000000000002</v>
      </c>
      <c r="N5036" s="47">
        <f t="shared" si="573"/>
        <v>19.21</v>
      </c>
      <c r="O5036" s="48">
        <f t="shared" ca="1" si="574"/>
        <v>1831600</v>
      </c>
    </row>
    <row r="5037" spans="1:15" x14ac:dyDescent="0.25">
      <c r="A5037">
        <v>5022</v>
      </c>
      <c r="B5037" s="84">
        <v>34668</v>
      </c>
      <c r="C5037" s="47">
        <v>63</v>
      </c>
      <c r="D5037" s="47">
        <v>63</v>
      </c>
      <c r="E5037" s="47">
        <v>62.62</v>
      </c>
      <c r="F5037" s="47">
        <v>62.88</v>
      </c>
      <c r="G5037" s="48">
        <v>655400</v>
      </c>
      <c r="H5037" s="47">
        <v>19.41</v>
      </c>
      <c r="I5037" s="51">
        <f t="shared" si="568"/>
        <v>0.30868320610687022</v>
      </c>
      <c r="J5037" s="51">
        <f t="shared" ca="1" si="569"/>
        <v>2</v>
      </c>
      <c r="K5037" s="47">
        <f t="shared" si="570"/>
        <v>19.45</v>
      </c>
      <c r="L5037" s="47">
        <f t="shared" si="571"/>
        <v>19.45</v>
      </c>
      <c r="M5037" s="47">
        <f t="shared" si="572"/>
        <v>19.329999999999998</v>
      </c>
      <c r="N5037" s="47">
        <f t="shared" si="573"/>
        <v>19.41</v>
      </c>
      <c r="O5037" s="48">
        <f t="shared" ca="1" si="574"/>
        <v>1310800</v>
      </c>
    </row>
    <row r="5038" spans="1:15" x14ac:dyDescent="0.25">
      <c r="A5038">
        <v>5023</v>
      </c>
      <c r="B5038" s="84">
        <v>34667</v>
      </c>
      <c r="C5038" s="47">
        <v>62.12</v>
      </c>
      <c r="D5038" s="47">
        <v>63</v>
      </c>
      <c r="E5038" s="47">
        <v>62.12</v>
      </c>
      <c r="F5038" s="47">
        <v>63</v>
      </c>
      <c r="G5038" s="48">
        <v>841600</v>
      </c>
      <c r="H5038" s="47">
        <v>19.45</v>
      </c>
      <c r="I5038" s="51">
        <f t="shared" si="568"/>
        <v>0.30873015873015874</v>
      </c>
      <c r="J5038" s="51">
        <f t="shared" ca="1" si="569"/>
        <v>2</v>
      </c>
      <c r="K5038" s="47">
        <f t="shared" si="570"/>
        <v>19.18</v>
      </c>
      <c r="L5038" s="47">
        <f t="shared" si="571"/>
        <v>19.45</v>
      </c>
      <c r="M5038" s="47">
        <f t="shared" si="572"/>
        <v>19.18</v>
      </c>
      <c r="N5038" s="47">
        <f t="shared" si="573"/>
        <v>19.45</v>
      </c>
      <c r="O5038" s="48">
        <f t="shared" ca="1" si="574"/>
        <v>1683200</v>
      </c>
    </row>
    <row r="5039" spans="1:15" x14ac:dyDescent="0.25">
      <c r="A5039">
        <v>5024</v>
      </c>
      <c r="B5039" s="84">
        <v>34666</v>
      </c>
      <c r="C5039" s="47">
        <v>62.88</v>
      </c>
      <c r="D5039" s="47">
        <v>62.88</v>
      </c>
      <c r="E5039" s="47">
        <v>62.38</v>
      </c>
      <c r="F5039" s="47">
        <v>62.5</v>
      </c>
      <c r="G5039" s="48">
        <v>1231000</v>
      </c>
      <c r="H5039" s="47">
        <v>19.29</v>
      </c>
      <c r="I5039" s="51">
        <f t="shared" si="568"/>
        <v>0.30863999999999997</v>
      </c>
      <c r="J5039" s="51">
        <f t="shared" ca="1" si="569"/>
        <v>2</v>
      </c>
      <c r="K5039" s="47">
        <f t="shared" si="570"/>
        <v>19.41</v>
      </c>
      <c r="L5039" s="47">
        <f t="shared" si="571"/>
        <v>19.41</v>
      </c>
      <c r="M5039" s="47">
        <f t="shared" si="572"/>
        <v>19.25</v>
      </c>
      <c r="N5039" s="47">
        <f t="shared" si="573"/>
        <v>19.29</v>
      </c>
      <c r="O5039" s="48">
        <f t="shared" ca="1" si="574"/>
        <v>2462000</v>
      </c>
    </row>
    <row r="5040" spans="1:15" x14ac:dyDescent="0.25">
      <c r="A5040">
        <v>5025</v>
      </c>
      <c r="B5040" s="84">
        <v>34663</v>
      </c>
      <c r="C5040" s="47">
        <v>63.25</v>
      </c>
      <c r="D5040" s="47">
        <v>63.25</v>
      </c>
      <c r="E5040" s="47">
        <v>62.75</v>
      </c>
      <c r="F5040" s="47">
        <v>63</v>
      </c>
      <c r="G5040" s="48">
        <v>63200</v>
      </c>
      <c r="H5040" s="47">
        <v>19.45</v>
      </c>
      <c r="I5040" s="51">
        <f t="shared" si="568"/>
        <v>0.30873015873015874</v>
      </c>
      <c r="J5040" s="51">
        <f t="shared" ca="1" si="569"/>
        <v>2</v>
      </c>
      <c r="K5040" s="47">
        <f t="shared" si="570"/>
        <v>19.53</v>
      </c>
      <c r="L5040" s="47">
        <f t="shared" si="571"/>
        <v>19.53</v>
      </c>
      <c r="M5040" s="47">
        <f t="shared" si="572"/>
        <v>19.37</v>
      </c>
      <c r="N5040" s="47">
        <f t="shared" si="573"/>
        <v>19.45</v>
      </c>
      <c r="O5040" s="48">
        <f t="shared" ca="1" si="574"/>
        <v>126400</v>
      </c>
    </row>
    <row r="5041" spans="1:15" x14ac:dyDescent="0.25">
      <c r="A5041">
        <v>5026</v>
      </c>
      <c r="B5041" s="84">
        <v>34661</v>
      </c>
      <c r="C5041" s="47">
        <v>62.88</v>
      </c>
      <c r="D5041" s="47">
        <v>63.25</v>
      </c>
      <c r="E5041" s="47">
        <v>62.38</v>
      </c>
      <c r="F5041" s="47">
        <v>63</v>
      </c>
      <c r="G5041" s="48">
        <v>686600</v>
      </c>
      <c r="H5041" s="47">
        <v>19.45</v>
      </c>
      <c r="I5041" s="51">
        <f t="shared" si="568"/>
        <v>0.30873015873015874</v>
      </c>
      <c r="J5041" s="51">
        <f t="shared" ca="1" si="569"/>
        <v>2</v>
      </c>
      <c r="K5041" s="47">
        <f t="shared" si="570"/>
        <v>19.41</v>
      </c>
      <c r="L5041" s="47">
        <f t="shared" si="571"/>
        <v>19.53</v>
      </c>
      <c r="M5041" s="47">
        <f t="shared" si="572"/>
        <v>19.260000000000002</v>
      </c>
      <c r="N5041" s="47">
        <f t="shared" si="573"/>
        <v>19.45</v>
      </c>
      <c r="O5041" s="48">
        <f t="shared" ca="1" si="574"/>
        <v>1373200</v>
      </c>
    </row>
    <row r="5042" spans="1:15" x14ac:dyDescent="0.25">
      <c r="A5042">
        <v>5027</v>
      </c>
      <c r="B5042" s="84">
        <v>34660</v>
      </c>
      <c r="C5042" s="47">
        <v>63.5</v>
      </c>
      <c r="D5042" s="47">
        <v>64</v>
      </c>
      <c r="E5042" s="47">
        <v>62.88</v>
      </c>
      <c r="F5042" s="47">
        <v>62.88</v>
      </c>
      <c r="G5042" s="48">
        <v>824600</v>
      </c>
      <c r="H5042" s="47">
        <v>19.41</v>
      </c>
      <c r="I5042" s="51">
        <f t="shared" si="568"/>
        <v>0.30868320610687022</v>
      </c>
      <c r="J5042" s="51">
        <f t="shared" ca="1" si="569"/>
        <v>2</v>
      </c>
      <c r="K5042" s="47">
        <f t="shared" si="570"/>
        <v>19.600000000000001</v>
      </c>
      <c r="L5042" s="47">
        <f t="shared" si="571"/>
        <v>19.760000000000002</v>
      </c>
      <c r="M5042" s="47">
        <f t="shared" si="572"/>
        <v>19.41</v>
      </c>
      <c r="N5042" s="47">
        <f t="shared" si="573"/>
        <v>19.41</v>
      </c>
      <c r="O5042" s="48">
        <f t="shared" ca="1" si="574"/>
        <v>1649200</v>
      </c>
    </row>
    <row r="5043" spans="1:15" x14ac:dyDescent="0.25">
      <c r="A5043">
        <v>5028</v>
      </c>
      <c r="B5043" s="84">
        <v>34659</v>
      </c>
      <c r="C5043" s="47">
        <v>64.5</v>
      </c>
      <c r="D5043" s="47">
        <v>64.62</v>
      </c>
      <c r="E5043" s="47">
        <v>64.25</v>
      </c>
      <c r="F5043" s="47">
        <v>64.25</v>
      </c>
      <c r="G5043" s="48">
        <v>801600</v>
      </c>
      <c r="H5043" s="47">
        <v>19.829999999999998</v>
      </c>
      <c r="I5043" s="51">
        <f t="shared" si="568"/>
        <v>0.30863813229571979</v>
      </c>
      <c r="J5043" s="51">
        <f t="shared" ca="1" si="569"/>
        <v>2</v>
      </c>
      <c r="K5043" s="47">
        <f t="shared" si="570"/>
        <v>19.91</v>
      </c>
      <c r="L5043" s="47">
        <f t="shared" si="571"/>
        <v>19.940000000000001</v>
      </c>
      <c r="M5043" s="47">
        <f t="shared" si="572"/>
        <v>19.829999999999998</v>
      </c>
      <c r="N5043" s="47">
        <f t="shared" si="573"/>
        <v>19.829999999999998</v>
      </c>
      <c r="O5043" s="48">
        <f t="shared" ca="1" si="574"/>
        <v>1603200</v>
      </c>
    </row>
    <row r="5044" spans="1:15" x14ac:dyDescent="0.25">
      <c r="A5044">
        <v>5029</v>
      </c>
      <c r="B5044" s="84">
        <v>34656</v>
      </c>
      <c r="C5044" s="47">
        <v>65.62</v>
      </c>
      <c r="D5044" s="47">
        <v>65.62</v>
      </c>
      <c r="E5044" s="47">
        <v>64.75</v>
      </c>
      <c r="F5044" s="47">
        <v>64.88</v>
      </c>
      <c r="G5044" s="48">
        <v>1281400</v>
      </c>
      <c r="H5044" s="47">
        <v>20.02</v>
      </c>
      <c r="I5044" s="51">
        <f t="shared" si="568"/>
        <v>0.30856966707768191</v>
      </c>
      <c r="J5044" s="51">
        <f t="shared" ca="1" si="569"/>
        <v>2</v>
      </c>
      <c r="K5044" s="47">
        <f t="shared" si="570"/>
        <v>20.25</v>
      </c>
      <c r="L5044" s="47">
        <f t="shared" si="571"/>
        <v>20.25</v>
      </c>
      <c r="M5044" s="47">
        <f t="shared" si="572"/>
        <v>19.98</v>
      </c>
      <c r="N5044" s="47">
        <f t="shared" si="573"/>
        <v>20.02</v>
      </c>
      <c r="O5044" s="48">
        <f t="shared" ca="1" si="574"/>
        <v>2562800</v>
      </c>
    </row>
    <row r="5045" spans="1:15" x14ac:dyDescent="0.25">
      <c r="A5045">
        <v>5030</v>
      </c>
      <c r="B5045" s="84">
        <v>34655</v>
      </c>
      <c r="C5045" s="47">
        <v>65.88</v>
      </c>
      <c r="D5045" s="47">
        <v>66</v>
      </c>
      <c r="E5045" s="47">
        <v>65.38</v>
      </c>
      <c r="F5045" s="47">
        <v>65.62</v>
      </c>
      <c r="G5045" s="48">
        <v>621000</v>
      </c>
      <c r="H5045" s="47">
        <v>20.260000000000002</v>
      </c>
      <c r="I5045" s="51">
        <f t="shared" si="568"/>
        <v>0.30874733313014324</v>
      </c>
      <c r="J5045" s="51">
        <f t="shared" ca="1" si="569"/>
        <v>2</v>
      </c>
      <c r="K5045" s="47">
        <f t="shared" si="570"/>
        <v>20.34</v>
      </c>
      <c r="L5045" s="47">
        <f t="shared" si="571"/>
        <v>20.38</v>
      </c>
      <c r="M5045" s="47">
        <f t="shared" si="572"/>
        <v>20.190000000000001</v>
      </c>
      <c r="N5045" s="47">
        <f t="shared" si="573"/>
        <v>20.260000000000002</v>
      </c>
      <c r="O5045" s="48">
        <f t="shared" ca="1" si="574"/>
        <v>1242000</v>
      </c>
    </row>
    <row r="5046" spans="1:15" x14ac:dyDescent="0.25">
      <c r="A5046">
        <v>5031</v>
      </c>
      <c r="B5046" s="84">
        <v>34654</v>
      </c>
      <c r="C5046" s="47">
        <v>65.25</v>
      </c>
      <c r="D5046" s="47">
        <v>65.75</v>
      </c>
      <c r="E5046" s="47">
        <v>65.25</v>
      </c>
      <c r="F5046" s="47">
        <v>65.75</v>
      </c>
      <c r="G5046" s="48">
        <v>798000</v>
      </c>
      <c r="H5046" s="47">
        <v>20.29</v>
      </c>
      <c r="I5046" s="51">
        <f t="shared" si="568"/>
        <v>0.30859315589353609</v>
      </c>
      <c r="J5046" s="51">
        <f t="shared" ca="1" si="569"/>
        <v>2</v>
      </c>
      <c r="K5046" s="47">
        <f t="shared" si="570"/>
        <v>20.14</v>
      </c>
      <c r="L5046" s="47">
        <f t="shared" si="571"/>
        <v>20.29</v>
      </c>
      <c r="M5046" s="47">
        <f t="shared" si="572"/>
        <v>20.14</v>
      </c>
      <c r="N5046" s="47">
        <f t="shared" si="573"/>
        <v>20.29</v>
      </c>
      <c r="O5046" s="48">
        <f t="shared" ca="1" si="574"/>
        <v>1596000</v>
      </c>
    </row>
    <row r="5047" spans="1:15" x14ac:dyDescent="0.25">
      <c r="A5047">
        <v>5032</v>
      </c>
      <c r="B5047" s="84">
        <v>34653</v>
      </c>
      <c r="C5047" s="47">
        <v>65</v>
      </c>
      <c r="D5047" s="47">
        <v>65.38</v>
      </c>
      <c r="E5047" s="47">
        <v>64.88</v>
      </c>
      <c r="F5047" s="47">
        <v>65.38</v>
      </c>
      <c r="G5047" s="48">
        <v>659400</v>
      </c>
      <c r="H5047" s="47">
        <v>20.18</v>
      </c>
      <c r="I5047" s="51">
        <f t="shared" si="568"/>
        <v>0.30865708167635364</v>
      </c>
      <c r="J5047" s="51">
        <f t="shared" ca="1" si="569"/>
        <v>2</v>
      </c>
      <c r="K5047" s="47">
        <f t="shared" si="570"/>
        <v>20.059999999999999</v>
      </c>
      <c r="L5047" s="47">
        <f t="shared" si="571"/>
        <v>20.18</v>
      </c>
      <c r="M5047" s="47">
        <f t="shared" si="572"/>
        <v>20.03</v>
      </c>
      <c r="N5047" s="47">
        <f t="shared" si="573"/>
        <v>20.18</v>
      </c>
      <c r="O5047" s="48">
        <f t="shared" ca="1" si="574"/>
        <v>1318800</v>
      </c>
    </row>
    <row r="5048" spans="1:15" x14ac:dyDescent="0.25">
      <c r="A5048">
        <v>5033</v>
      </c>
      <c r="B5048" s="84">
        <v>34652</v>
      </c>
      <c r="C5048" s="47">
        <v>64.5</v>
      </c>
      <c r="D5048" s="47">
        <v>64.88</v>
      </c>
      <c r="E5048" s="47">
        <v>64.38</v>
      </c>
      <c r="F5048" s="47">
        <v>64.88</v>
      </c>
      <c r="G5048" s="48">
        <v>488800</v>
      </c>
      <c r="H5048" s="47">
        <v>20.02</v>
      </c>
      <c r="I5048" s="51">
        <f t="shared" si="568"/>
        <v>0.30856966707768191</v>
      </c>
      <c r="J5048" s="51">
        <f t="shared" ca="1" si="569"/>
        <v>2</v>
      </c>
      <c r="K5048" s="47">
        <f t="shared" si="570"/>
        <v>19.899999999999999</v>
      </c>
      <c r="L5048" s="47">
        <f t="shared" si="571"/>
        <v>20.02</v>
      </c>
      <c r="M5048" s="47">
        <f t="shared" si="572"/>
        <v>19.87</v>
      </c>
      <c r="N5048" s="47">
        <f t="shared" si="573"/>
        <v>20.02</v>
      </c>
      <c r="O5048" s="48">
        <f t="shared" ca="1" si="574"/>
        <v>977600</v>
      </c>
    </row>
    <row r="5049" spans="1:15" x14ac:dyDescent="0.25">
      <c r="A5049">
        <v>5034</v>
      </c>
      <c r="B5049" s="84">
        <v>34649</v>
      </c>
      <c r="C5049" s="47">
        <v>64.5</v>
      </c>
      <c r="D5049" s="47">
        <v>64.62</v>
      </c>
      <c r="E5049" s="47">
        <v>64.25</v>
      </c>
      <c r="F5049" s="47">
        <v>64.38</v>
      </c>
      <c r="G5049" s="48">
        <v>872200</v>
      </c>
      <c r="H5049" s="47">
        <v>19.87</v>
      </c>
      <c r="I5049" s="51">
        <f t="shared" si="568"/>
        <v>0.30863622242932592</v>
      </c>
      <c r="J5049" s="51">
        <f t="shared" ca="1" si="569"/>
        <v>2</v>
      </c>
      <c r="K5049" s="47">
        <f t="shared" si="570"/>
        <v>19.91</v>
      </c>
      <c r="L5049" s="47">
        <f t="shared" si="571"/>
        <v>19.940000000000001</v>
      </c>
      <c r="M5049" s="47">
        <f t="shared" si="572"/>
        <v>19.829999999999998</v>
      </c>
      <c r="N5049" s="47">
        <f t="shared" si="573"/>
        <v>19.87</v>
      </c>
      <c r="O5049" s="48">
        <f t="shared" ca="1" si="574"/>
        <v>1744400</v>
      </c>
    </row>
    <row r="5050" spans="1:15" x14ac:dyDescent="0.25">
      <c r="A5050">
        <v>5035</v>
      </c>
      <c r="B5050" s="84">
        <v>34648</v>
      </c>
      <c r="C5050" s="47">
        <v>64</v>
      </c>
      <c r="D5050" s="47">
        <v>64.25</v>
      </c>
      <c r="E5050" s="47">
        <v>63.75</v>
      </c>
      <c r="F5050" s="47">
        <v>64.25</v>
      </c>
      <c r="G5050" s="48">
        <v>793000</v>
      </c>
      <c r="H5050" s="47">
        <v>19.829999999999998</v>
      </c>
      <c r="I5050" s="51">
        <f t="shared" si="568"/>
        <v>0.30863813229571979</v>
      </c>
      <c r="J5050" s="51">
        <f t="shared" ca="1" si="569"/>
        <v>2</v>
      </c>
      <c r="K5050" s="47">
        <f t="shared" si="570"/>
        <v>19.75</v>
      </c>
      <c r="L5050" s="47">
        <f t="shared" si="571"/>
        <v>19.829999999999998</v>
      </c>
      <c r="M5050" s="47">
        <f t="shared" si="572"/>
        <v>19.68</v>
      </c>
      <c r="N5050" s="47">
        <f t="shared" si="573"/>
        <v>19.829999999999998</v>
      </c>
      <c r="O5050" s="48">
        <f t="shared" ca="1" si="574"/>
        <v>1586000</v>
      </c>
    </row>
    <row r="5051" spans="1:15" x14ac:dyDescent="0.25">
      <c r="A5051">
        <v>5036</v>
      </c>
      <c r="B5051" s="84">
        <v>34647</v>
      </c>
      <c r="C5051" s="47">
        <v>64</v>
      </c>
      <c r="D5051" s="47">
        <v>64</v>
      </c>
      <c r="E5051" s="47">
        <v>63.38</v>
      </c>
      <c r="F5051" s="47">
        <v>63.88</v>
      </c>
      <c r="G5051" s="48">
        <v>695400</v>
      </c>
      <c r="H5051" s="47">
        <v>19.72</v>
      </c>
      <c r="I5051" s="51">
        <f t="shared" si="568"/>
        <v>0.30870381966186594</v>
      </c>
      <c r="J5051" s="51">
        <f t="shared" ca="1" si="569"/>
        <v>2</v>
      </c>
      <c r="K5051" s="47">
        <f t="shared" si="570"/>
        <v>19.760000000000002</v>
      </c>
      <c r="L5051" s="47">
        <f t="shared" si="571"/>
        <v>19.760000000000002</v>
      </c>
      <c r="M5051" s="47">
        <f t="shared" si="572"/>
        <v>19.57</v>
      </c>
      <c r="N5051" s="47">
        <f t="shared" si="573"/>
        <v>19.72</v>
      </c>
      <c r="O5051" s="48">
        <f t="shared" ca="1" si="574"/>
        <v>1390800</v>
      </c>
    </row>
    <row r="5052" spans="1:15" x14ac:dyDescent="0.25">
      <c r="A5052">
        <v>5037</v>
      </c>
      <c r="B5052" s="84">
        <v>34646</v>
      </c>
      <c r="C5052" s="47">
        <v>63.5</v>
      </c>
      <c r="D5052" s="47">
        <v>63.62</v>
      </c>
      <c r="E5052" s="47">
        <v>63.5</v>
      </c>
      <c r="F5052" s="47">
        <v>63.5</v>
      </c>
      <c r="G5052" s="48">
        <v>664800</v>
      </c>
      <c r="H5052" s="47">
        <v>19.600000000000001</v>
      </c>
      <c r="I5052" s="51">
        <f t="shared" si="568"/>
        <v>0.30866141732283464</v>
      </c>
      <c r="J5052" s="51">
        <f t="shared" ca="1" si="569"/>
        <v>2</v>
      </c>
      <c r="K5052" s="47">
        <f t="shared" si="570"/>
        <v>19.600000000000001</v>
      </c>
      <c r="L5052" s="47">
        <f t="shared" si="571"/>
        <v>19.64</v>
      </c>
      <c r="M5052" s="47">
        <f t="shared" si="572"/>
        <v>19.600000000000001</v>
      </c>
      <c r="N5052" s="47">
        <f t="shared" si="573"/>
        <v>19.600000000000001</v>
      </c>
      <c r="O5052" s="48">
        <f t="shared" ca="1" si="574"/>
        <v>1329600</v>
      </c>
    </row>
    <row r="5053" spans="1:15" x14ac:dyDescent="0.25">
      <c r="A5053">
        <v>5038</v>
      </c>
      <c r="B5053" s="84">
        <v>34645</v>
      </c>
      <c r="C5053" s="47">
        <v>63.5</v>
      </c>
      <c r="D5053" s="47">
        <v>63.88</v>
      </c>
      <c r="E5053" s="47">
        <v>63.38</v>
      </c>
      <c r="F5053" s="47">
        <v>63.62</v>
      </c>
      <c r="G5053" s="48">
        <v>577600</v>
      </c>
      <c r="H5053" s="47">
        <v>19.64</v>
      </c>
      <c r="I5053" s="51">
        <f t="shared" si="568"/>
        <v>0.30870795347375041</v>
      </c>
      <c r="J5053" s="51">
        <f t="shared" ca="1" si="569"/>
        <v>2</v>
      </c>
      <c r="K5053" s="47">
        <f t="shared" si="570"/>
        <v>19.600000000000001</v>
      </c>
      <c r="L5053" s="47">
        <f t="shared" si="571"/>
        <v>19.72</v>
      </c>
      <c r="M5053" s="47">
        <f t="shared" si="572"/>
        <v>19.57</v>
      </c>
      <c r="N5053" s="47">
        <f t="shared" si="573"/>
        <v>19.64</v>
      </c>
      <c r="O5053" s="48">
        <f t="shared" ca="1" si="574"/>
        <v>1155200</v>
      </c>
    </row>
    <row r="5054" spans="1:15" x14ac:dyDescent="0.25">
      <c r="A5054">
        <v>5039</v>
      </c>
      <c r="B5054" s="84">
        <v>34642</v>
      </c>
      <c r="C5054" s="47">
        <v>63</v>
      </c>
      <c r="D5054" s="47">
        <v>64</v>
      </c>
      <c r="E5054" s="47">
        <v>62.62</v>
      </c>
      <c r="F5054" s="47">
        <v>63.5</v>
      </c>
      <c r="G5054" s="48">
        <v>618400</v>
      </c>
      <c r="H5054" s="47">
        <v>19.600000000000001</v>
      </c>
      <c r="I5054" s="51">
        <f t="shared" si="568"/>
        <v>0.30866141732283464</v>
      </c>
      <c r="J5054" s="51">
        <f t="shared" ca="1" si="569"/>
        <v>2</v>
      </c>
      <c r="K5054" s="47">
        <f t="shared" si="570"/>
        <v>19.45</v>
      </c>
      <c r="L5054" s="47">
        <f t="shared" si="571"/>
        <v>19.75</v>
      </c>
      <c r="M5054" s="47">
        <f t="shared" si="572"/>
        <v>19.329999999999998</v>
      </c>
      <c r="N5054" s="47">
        <f t="shared" si="573"/>
        <v>19.600000000000001</v>
      </c>
      <c r="O5054" s="48">
        <f t="shared" ca="1" si="574"/>
        <v>1236800</v>
      </c>
    </row>
    <row r="5055" spans="1:15" x14ac:dyDescent="0.25">
      <c r="A5055">
        <v>5040</v>
      </c>
      <c r="B5055" s="84">
        <v>34641</v>
      </c>
      <c r="C5055" s="47">
        <v>62.75</v>
      </c>
      <c r="D5055" s="47">
        <v>62.88</v>
      </c>
      <c r="E5055" s="47">
        <v>61.88</v>
      </c>
      <c r="F5055" s="47">
        <v>62.38</v>
      </c>
      <c r="G5055" s="48">
        <v>941600</v>
      </c>
      <c r="H5055" s="47">
        <v>19.25</v>
      </c>
      <c r="I5055" s="51">
        <f t="shared" si="568"/>
        <v>0.3085924975953831</v>
      </c>
      <c r="J5055" s="51">
        <f t="shared" ca="1" si="569"/>
        <v>2</v>
      </c>
      <c r="K5055" s="47">
        <f t="shared" si="570"/>
        <v>19.36</v>
      </c>
      <c r="L5055" s="47">
        <f t="shared" si="571"/>
        <v>19.399999999999999</v>
      </c>
      <c r="M5055" s="47">
        <f t="shared" si="572"/>
        <v>19.100000000000001</v>
      </c>
      <c r="N5055" s="47">
        <f t="shared" si="573"/>
        <v>19.25</v>
      </c>
      <c r="O5055" s="48">
        <f t="shared" ca="1" si="574"/>
        <v>1883200</v>
      </c>
    </row>
    <row r="5056" spans="1:15" x14ac:dyDescent="0.25">
      <c r="A5056">
        <v>5041</v>
      </c>
      <c r="B5056" s="84">
        <v>34640</v>
      </c>
      <c r="C5056" s="47">
        <v>63.25</v>
      </c>
      <c r="D5056" s="47">
        <v>63.31</v>
      </c>
      <c r="E5056" s="47">
        <v>62.75</v>
      </c>
      <c r="F5056" s="47">
        <v>62.75</v>
      </c>
      <c r="G5056" s="48">
        <v>616000</v>
      </c>
      <c r="H5056" s="47">
        <v>19.37</v>
      </c>
      <c r="I5056" s="51">
        <f t="shared" si="568"/>
        <v>0.30868525896414345</v>
      </c>
      <c r="J5056" s="51">
        <f t="shared" ca="1" si="569"/>
        <v>2</v>
      </c>
      <c r="K5056" s="47">
        <f t="shared" si="570"/>
        <v>19.52</v>
      </c>
      <c r="L5056" s="47">
        <f t="shared" si="571"/>
        <v>19.54</v>
      </c>
      <c r="M5056" s="47">
        <f t="shared" si="572"/>
        <v>19.37</v>
      </c>
      <c r="N5056" s="47">
        <f t="shared" si="573"/>
        <v>19.37</v>
      </c>
      <c r="O5056" s="48">
        <f t="shared" ca="1" si="574"/>
        <v>1232000</v>
      </c>
    </row>
    <row r="5057" spans="1:15" x14ac:dyDescent="0.25">
      <c r="A5057">
        <v>5042</v>
      </c>
      <c r="B5057" s="84">
        <v>34639</v>
      </c>
      <c r="C5057" s="47">
        <v>63.38</v>
      </c>
      <c r="D5057" s="47">
        <v>63.88</v>
      </c>
      <c r="E5057" s="47">
        <v>63.25</v>
      </c>
      <c r="F5057" s="47">
        <v>63.5</v>
      </c>
      <c r="G5057" s="48">
        <v>658800</v>
      </c>
      <c r="H5057" s="47">
        <v>19.600000000000001</v>
      </c>
      <c r="I5057" s="51">
        <f t="shared" si="568"/>
        <v>0.30866141732283464</v>
      </c>
      <c r="J5057" s="51">
        <f t="shared" ca="1" si="569"/>
        <v>2</v>
      </c>
      <c r="K5057" s="47">
        <f t="shared" si="570"/>
        <v>19.559999999999999</v>
      </c>
      <c r="L5057" s="47">
        <f t="shared" si="571"/>
        <v>19.72</v>
      </c>
      <c r="M5057" s="47">
        <f t="shared" si="572"/>
        <v>19.52</v>
      </c>
      <c r="N5057" s="47">
        <f t="shared" si="573"/>
        <v>19.600000000000001</v>
      </c>
      <c r="O5057" s="48">
        <f t="shared" ca="1" si="574"/>
        <v>1317600</v>
      </c>
    </row>
    <row r="5058" spans="1:15" x14ac:dyDescent="0.25">
      <c r="A5058">
        <v>5043</v>
      </c>
      <c r="B5058" s="84">
        <v>34638</v>
      </c>
      <c r="C5058" s="47">
        <v>63.25</v>
      </c>
      <c r="D5058" s="47">
        <v>63.75</v>
      </c>
      <c r="E5058" s="47">
        <v>63.25</v>
      </c>
      <c r="F5058" s="47">
        <v>63.75</v>
      </c>
      <c r="G5058" s="48">
        <v>444000</v>
      </c>
      <c r="H5058" s="47">
        <v>19.68</v>
      </c>
      <c r="I5058" s="51">
        <f t="shared" si="568"/>
        <v>0.30870588235294116</v>
      </c>
      <c r="J5058" s="51">
        <f t="shared" ca="1" si="569"/>
        <v>2</v>
      </c>
      <c r="K5058" s="47">
        <f t="shared" si="570"/>
        <v>19.53</v>
      </c>
      <c r="L5058" s="47">
        <f t="shared" si="571"/>
        <v>19.68</v>
      </c>
      <c r="M5058" s="47">
        <f t="shared" si="572"/>
        <v>19.53</v>
      </c>
      <c r="N5058" s="47">
        <f t="shared" si="573"/>
        <v>19.68</v>
      </c>
      <c r="O5058" s="48">
        <f t="shared" ca="1" si="574"/>
        <v>888000</v>
      </c>
    </row>
    <row r="5059" spans="1:15" x14ac:dyDescent="0.25">
      <c r="A5059">
        <v>5044</v>
      </c>
      <c r="B5059" s="84">
        <v>34635</v>
      </c>
      <c r="C5059" s="47">
        <v>62.88</v>
      </c>
      <c r="D5059" s="47">
        <v>63.25</v>
      </c>
      <c r="E5059" s="47">
        <v>62.75</v>
      </c>
      <c r="F5059" s="47">
        <v>63.12</v>
      </c>
      <c r="G5059" s="48">
        <v>597400</v>
      </c>
      <c r="H5059" s="47">
        <v>19.48</v>
      </c>
      <c r="I5059" s="51">
        <f t="shared" si="568"/>
        <v>0.30861850443599492</v>
      </c>
      <c r="J5059" s="51">
        <f t="shared" ca="1" si="569"/>
        <v>2</v>
      </c>
      <c r="K5059" s="47">
        <f t="shared" si="570"/>
        <v>19.41</v>
      </c>
      <c r="L5059" s="47">
        <f t="shared" si="571"/>
        <v>19.52</v>
      </c>
      <c r="M5059" s="47">
        <f t="shared" si="572"/>
        <v>19.37</v>
      </c>
      <c r="N5059" s="47">
        <f t="shared" si="573"/>
        <v>19.48</v>
      </c>
      <c r="O5059" s="48">
        <f t="shared" ca="1" si="574"/>
        <v>1194800</v>
      </c>
    </row>
    <row r="5060" spans="1:15" x14ac:dyDescent="0.25">
      <c r="A5060">
        <v>5045</v>
      </c>
      <c r="B5060" s="84">
        <v>34634</v>
      </c>
      <c r="C5060" s="47">
        <v>62.5</v>
      </c>
      <c r="D5060" s="47">
        <v>63</v>
      </c>
      <c r="E5060" s="47">
        <v>62.5</v>
      </c>
      <c r="F5060" s="47">
        <v>62.75</v>
      </c>
      <c r="G5060" s="48">
        <v>728000</v>
      </c>
      <c r="H5060" s="47">
        <v>19.37</v>
      </c>
      <c r="I5060" s="51">
        <f t="shared" si="568"/>
        <v>0.30868525896414345</v>
      </c>
      <c r="J5060" s="51">
        <f t="shared" ca="1" si="569"/>
        <v>2</v>
      </c>
      <c r="K5060" s="47">
        <f t="shared" si="570"/>
        <v>19.29</v>
      </c>
      <c r="L5060" s="47">
        <f t="shared" si="571"/>
        <v>19.45</v>
      </c>
      <c r="M5060" s="47">
        <f t="shared" si="572"/>
        <v>19.29</v>
      </c>
      <c r="N5060" s="47">
        <f t="shared" si="573"/>
        <v>19.37</v>
      </c>
      <c r="O5060" s="48">
        <f t="shared" ca="1" si="574"/>
        <v>1456000</v>
      </c>
    </row>
    <row r="5061" spans="1:15" x14ac:dyDescent="0.25">
      <c r="A5061">
        <v>5046</v>
      </c>
      <c r="B5061" s="84">
        <v>34633</v>
      </c>
      <c r="C5061" s="47">
        <v>62</v>
      </c>
      <c r="D5061" s="47">
        <v>62.5</v>
      </c>
      <c r="E5061" s="47">
        <v>62</v>
      </c>
      <c r="F5061" s="47">
        <v>62.25</v>
      </c>
      <c r="G5061" s="48">
        <v>482800</v>
      </c>
      <c r="H5061" s="47">
        <v>19.21</v>
      </c>
      <c r="I5061" s="51">
        <f t="shared" si="568"/>
        <v>0.30859437751004015</v>
      </c>
      <c r="J5061" s="51">
        <f t="shared" ca="1" si="569"/>
        <v>2</v>
      </c>
      <c r="K5061" s="47">
        <f t="shared" si="570"/>
        <v>19.13</v>
      </c>
      <c r="L5061" s="47">
        <f t="shared" si="571"/>
        <v>19.29</v>
      </c>
      <c r="M5061" s="47">
        <f t="shared" si="572"/>
        <v>19.13</v>
      </c>
      <c r="N5061" s="47">
        <f t="shared" si="573"/>
        <v>19.21</v>
      </c>
      <c r="O5061" s="48">
        <f t="shared" ca="1" si="574"/>
        <v>965600</v>
      </c>
    </row>
    <row r="5062" spans="1:15" x14ac:dyDescent="0.25">
      <c r="A5062">
        <v>5047</v>
      </c>
      <c r="B5062" s="84">
        <v>34632</v>
      </c>
      <c r="C5062" s="47">
        <v>61.75</v>
      </c>
      <c r="D5062" s="47">
        <v>62.12</v>
      </c>
      <c r="E5062" s="47">
        <v>61.75</v>
      </c>
      <c r="F5062" s="47">
        <v>62.12</v>
      </c>
      <c r="G5062" s="48">
        <v>683000</v>
      </c>
      <c r="H5062" s="47">
        <v>19.18</v>
      </c>
      <c r="I5062" s="51">
        <f t="shared" si="568"/>
        <v>0.30875724404378624</v>
      </c>
      <c r="J5062" s="51">
        <f t="shared" ca="1" si="569"/>
        <v>2</v>
      </c>
      <c r="K5062" s="47">
        <f t="shared" si="570"/>
        <v>19.07</v>
      </c>
      <c r="L5062" s="47">
        <f t="shared" si="571"/>
        <v>19.18</v>
      </c>
      <c r="M5062" s="47">
        <f t="shared" si="572"/>
        <v>19.07</v>
      </c>
      <c r="N5062" s="47">
        <f t="shared" si="573"/>
        <v>19.18</v>
      </c>
      <c r="O5062" s="48">
        <f t="shared" ca="1" si="574"/>
        <v>1366000</v>
      </c>
    </row>
    <row r="5063" spans="1:15" x14ac:dyDescent="0.25">
      <c r="A5063">
        <v>5048</v>
      </c>
      <c r="B5063" s="84">
        <v>34631</v>
      </c>
      <c r="C5063" s="47">
        <v>61.62</v>
      </c>
      <c r="D5063" s="47">
        <v>62.25</v>
      </c>
      <c r="E5063" s="47">
        <v>61.62</v>
      </c>
      <c r="F5063" s="47">
        <v>61.88</v>
      </c>
      <c r="G5063" s="48">
        <v>734200</v>
      </c>
      <c r="H5063" s="47">
        <v>19.100000000000001</v>
      </c>
      <c r="I5063" s="51">
        <f t="shared" si="568"/>
        <v>0.30866192630898515</v>
      </c>
      <c r="J5063" s="51">
        <f t="shared" ca="1" si="569"/>
        <v>2</v>
      </c>
      <c r="K5063" s="47">
        <f t="shared" si="570"/>
        <v>19.02</v>
      </c>
      <c r="L5063" s="47">
        <f t="shared" si="571"/>
        <v>19.21</v>
      </c>
      <c r="M5063" s="47">
        <f t="shared" si="572"/>
        <v>19.02</v>
      </c>
      <c r="N5063" s="47">
        <f t="shared" si="573"/>
        <v>19.100000000000001</v>
      </c>
      <c r="O5063" s="48">
        <f t="shared" ca="1" si="574"/>
        <v>1468400</v>
      </c>
    </row>
    <row r="5064" spans="1:15" x14ac:dyDescent="0.25">
      <c r="A5064">
        <v>5049</v>
      </c>
      <c r="B5064" s="84">
        <v>34628</v>
      </c>
      <c r="C5064" s="47">
        <v>61.62</v>
      </c>
      <c r="D5064" s="47">
        <v>61.62</v>
      </c>
      <c r="E5064" s="47">
        <v>60.88</v>
      </c>
      <c r="F5064" s="47">
        <v>61.25</v>
      </c>
      <c r="G5064" s="48">
        <v>983000</v>
      </c>
      <c r="H5064" s="47">
        <v>18.899999999999999</v>
      </c>
      <c r="I5064" s="51">
        <f t="shared" si="568"/>
        <v>0.30857142857142855</v>
      </c>
      <c r="J5064" s="51">
        <f t="shared" ca="1" si="569"/>
        <v>2</v>
      </c>
      <c r="K5064" s="47">
        <f t="shared" si="570"/>
        <v>19.010000000000002</v>
      </c>
      <c r="L5064" s="47">
        <f t="shared" si="571"/>
        <v>19.010000000000002</v>
      </c>
      <c r="M5064" s="47">
        <f t="shared" si="572"/>
        <v>18.79</v>
      </c>
      <c r="N5064" s="47">
        <f t="shared" si="573"/>
        <v>18.899999999999999</v>
      </c>
      <c r="O5064" s="48">
        <f t="shared" ca="1" si="574"/>
        <v>1966000</v>
      </c>
    </row>
    <row r="5065" spans="1:15" x14ac:dyDescent="0.25">
      <c r="A5065">
        <v>5050</v>
      </c>
      <c r="B5065" s="84">
        <v>34627</v>
      </c>
      <c r="C5065" s="47">
        <v>61.5</v>
      </c>
      <c r="D5065" s="47">
        <v>61.62</v>
      </c>
      <c r="E5065" s="47">
        <v>60.75</v>
      </c>
      <c r="F5065" s="47">
        <v>61.62</v>
      </c>
      <c r="G5065" s="48">
        <v>954600</v>
      </c>
      <c r="H5065" s="47">
        <v>19.02</v>
      </c>
      <c r="I5065" s="51">
        <f t="shared" si="568"/>
        <v>0.30866601752677703</v>
      </c>
      <c r="J5065" s="51">
        <f t="shared" ca="1" si="569"/>
        <v>2</v>
      </c>
      <c r="K5065" s="47">
        <f t="shared" si="570"/>
        <v>18.98</v>
      </c>
      <c r="L5065" s="47">
        <f t="shared" si="571"/>
        <v>19.02</v>
      </c>
      <c r="M5065" s="47">
        <f t="shared" si="572"/>
        <v>18.75</v>
      </c>
      <c r="N5065" s="47">
        <f t="shared" si="573"/>
        <v>19.02</v>
      </c>
      <c r="O5065" s="48">
        <f t="shared" ca="1" si="574"/>
        <v>1909200</v>
      </c>
    </row>
    <row r="5066" spans="1:15" x14ac:dyDescent="0.25">
      <c r="A5066">
        <v>5051</v>
      </c>
      <c r="B5066" s="84">
        <v>34626</v>
      </c>
      <c r="C5066" s="47">
        <v>62.12</v>
      </c>
      <c r="D5066" s="47">
        <v>62.25</v>
      </c>
      <c r="E5066" s="47">
        <v>61.5</v>
      </c>
      <c r="F5066" s="47">
        <v>61.75</v>
      </c>
      <c r="G5066" s="48">
        <v>2979200</v>
      </c>
      <c r="H5066" s="47">
        <v>19.059999999999999</v>
      </c>
      <c r="I5066" s="51">
        <f t="shared" si="568"/>
        <v>0.30866396761133602</v>
      </c>
      <c r="J5066" s="51">
        <f t="shared" ca="1" si="569"/>
        <v>2</v>
      </c>
      <c r="K5066" s="47">
        <f t="shared" si="570"/>
        <v>19.170000000000002</v>
      </c>
      <c r="L5066" s="47">
        <f t="shared" si="571"/>
        <v>19.21</v>
      </c>
      <c r="M5066" s="47">
        <f t="shared" si="572"/>
        <v>18.98</v>
      </c>
      <c r="N5066" s="47">
        <f t="shared" si="573"/>
        <v>19.059999999999999</v>
      </c>
      <c r="O5066" s="48">
        <f t="shared" ca="1" si="574"/>
        <v>5958400</v>
      </c>
    </row>
    <row r="5067" spans="1:15" x14ac:dyDescent="0.25">
      <c r="A5067">
        <v>5052</v>
      </c>
      <c r="B5067" s="84">
        <v>34625</v>
      </c>
      <c r="C5067" s="47">
        <v>63</v>
      </c>
      <c r="D5067" s="47">
        <v>63</v>
      </c>
      <c r="E5067" s="47">
        <v>62.25</v>
      </c>
      <c r="F5067" s="47">
        <v>62.38</v>
      </c>
      <c r="G5067" s="48">
        <v>544800</v>
      </c>
      <c r="H5067" s="47">
        <v>19.25</v>
      </c>
      <c r="I5067" s="51">
        <f t="shared" si="568"/>
        <v>0.3085924975953831</v>
      </c>
      <c r="J5067" s="51">
        <f t="shared" ca="1" si="569"/>
        <v>2</v>
      </c>
      <c r="K5067" s="47">
        <f t="shared" si="570"/>
        <v>19.440000000000001</v>
      </c>
      <c r="L5067" s="47">
        <f t="shared" si="571"/>
        <v>19.440000000000001</v>
      </c>
      <c r="M5067" s="47">
        <f t="shared" si="572"/>
        <v>19.21</v>
      </c>
      <c r="N5067" s="47">
        <f t="shared" si="573"/>
        <v>19.25</v>
      </c>
      <c r="O5067" s="48">
        <f t="shared" ca="1" si="574"/>
        <v>1089600</v>
      </c>
    </row>
    <row r="5068" spans="1:15" x14ac:dyDescent="0.25">
      <c r="A5068">
        <v>5053</v>
      </c>
      <c r="B5068" s="84">
        <v>34624</v>
      </c>
      <c r="C5068" s="47">
        <v>63.25</v>
      </c>
      <c r="D5068" s="47">
        <v>63.5</v>
      </c>
      <c r="E5068" s="47">
        <v>63</v>
      </c>
      <c r="F5068" s="47">
        <v>63</v>
      </c>
      <c r="G5068" s="48">
        <v>346000</v>
      </c>
      <c r="H5068" s="47">
        <v>19.45</v>
      </c>
      <c r="I5068" s="51">
        <f t="shared" si="568"/>
        <v>0.30873015873015874</v>
      </c>
      <c r="J5068" s="51">
        <f t="shared" ca="1" si="569"/>
        <v>2</v>
      </c>
      <c r="K5068" s="47">
        <f t="shared" si="570"/>
        <v>19.53</v>
      </c>
      <c r="L5068" s="47">
        <f t="shared" si="571"/>
        <v>19.600000000000001</v>
      </c>
      <c r="M5068" s="47">
        <f t="shared" si="572"/>
        <v>19.45</v>
      </c>
      <c r="N5068" s="47">
        <f t="shared" si="573"/>
        <v>19.45</v>
      </c>
      <c r="O5068" s="48">
        <f t="shared" ca="1" si="574"/>
        <v>692000</v>
      </c>
    </row>
    <row r="5069" spans="1:15" x14ac:dyDescent="0.25">
      <c r="A5069">
        <v>5054</v>
      </c>
      <c r="B5069" s="84">
        <v>34621</v>
      </c>
      <c r="C5069" s="47">
        <v>63.12</v>
      </c>
      <c r="D5069" s="47">
        <v>63.5</v>
      </c>
      <c r="E5069" s="47">
        <v>62.88</v>
      </c>
      <c r="F5069" s="47">
        <v>62.88</v>
      </c>
      <c r="G5069" s="48">
        <v>491600</v>
      </c>
      <c r="H5069" s="47">
        <v>19.41</v>
      </c>
      <c r="I5069" s="51">
        <f t="shared" si="568"/>
        <v>0.30868320610687022</v>
      </c>
      <c r="J5069" s="51">
        <f t="shared" ca="1" si="569"/>
        <v>2</v>
      </c>
      <c r="K5069" s="47">
        <f t="shared" si="570"/>
        <v>19.48</v>
      </c>
      <c r="L5069" s="47">
        <f t="shared" si="571"/>
        <v>19.600000000000001</v>
      </c>
      <c r="M5069" s="47">
        <f t="shared" si="572"/>
        <v>19.41</v>
      </c>
      <c r="N5069" s="47">
        <f t="shared" si="573"/>
        <v>19.41</v>
      </c>
      <c r="O5069" s="48">
        <f t="shared" ca="1" si="574"/>
        <v>983200</v>
      </c>
    </row>
    <row r="5070" spans="1:15" x14ac:dyDescent="0.25">
      <c r="A5070">
        <v>5055</v>
      </c>
      <c r="B5070" s="84">
        <v>34620</v>
      </c>
      <c r="C5070" s="47">
        <v>65</v>
      </c>
      <c r="D5070" s="47">
        <v>65.25</v>
      </c>
      <c r="E5070" s="47">
        <v>62.5</v>
      </c>
      <c r="F5070" s="47">
        <v>63</v>
      </c>
      <c r="G5070" s="48">
        <v>2279800</v>
      </c>
      <c r="H5070" s="47">
        <v>19.45</v>
      </c>
      <c r="I5070" s="51">
        <f t="shared" si="568"/>
        <v>0.30873015873015874</v>
      </c>
      <c r="J5070" s="51">
        <f t="shared" ca="1" si="569"/>
        <v>2</v>
      </c>
      <c r="K5070" s="47">
        <f t="shared" si="570"/>
        <v>20.07</v>
      </c>
      <c r="L5070" s="47">
        <f t="shared" si="571"/>
        <v>20.14</v>
      </c>
      <c r="M5070" s="47">
        <f t="shared" si="572"/>
        <v>19.3</v>
      </c>
      <c r="N5070" s="47">
        <f t="shared" si="573"/>
        <v>19.45</v>
      </c>
      <c r="O5070" s="48">
        <f t="shared" ca="1" si="574"/>
        <v>4559600</v>
      </c>
    </row>
    <row r="5071" spans="1:15" x14ac:dyDescent="0.25">
      <c r="A5071">
        <v>5056</v>
      </c>
      <c r="B5071" s="84">
        <v>34619</v>
      </c>
      <c r="C5071" s="47">
        <v>64.5</v>
      </c>
      <c r="D5071" s="47">
        <v>64.88</v>
      </c>
      <c r="E5071" s="47">
        <v>64.25</v>
      </c>
      <c r="F5071" s="47">
        <v>64.75</v>
      </c>
      <c r="G5071" s="48">
        <v>342400</v>
      </c>
      <c r="H5071" s="47">
        <v>19.989999999999998</v>
      </c>
      <c r="I5071" s="51">
        <f t="shared" si="568"/>
        <v>0.30872586872586871</v>
      </c>
      <c r="J5071" s="51">
        <f t="shared" ca="1" si="569"/>
        <v>2</v>
      </c>
      <c r="K5071" s="47">
        <f t="shared" si="570"/>
        <v>19.91</v>
      </c>
      <c r="L5071" s="47">
        <f t="shared" si="571"/>
        <v>20.03</v>
      </c>
      <c r="M5071" s="47">
        <f t="shared" si="572"/>
        <v>19.84</v>
      </c>
      <c r="N5071" s="47">
        <f t="shared" si="573"/>
        <v>19.989999999999998</v>
      </c>
      <c r="O5071" s="48">
        <f t="shared" ca="1" si="574"/>
        <v>684800</v>
      </c>
    </row>
    <row r="5072" spans="1:15" x14ac:dyDescent="0.25">
      <c r="A5072">
        <v>5057</v>
      </c>
      <c r="B5072" s="84">
        <v>34618</v>
      </c>
      <c r="C5072" s="47">
        <v>63.5</v>
      </c>
      <c r="D5072" s="47">
        <v>64.38</v>
      </c>
      <c r="E5072" s="47">
        <v>63.25</v>
      </c>
      <c r="F5072" s="47">
        <v>64.38</v>
      </c>
      <c r="G5072" s="48">
        <v>405800</v>
      </c>
      <c r="H5072" s="47">
        <v>19.87</v>
      </c>
      <c r="I5072" s="51">
        <f t="shared" si="568"/>
        <v>0.30863622242932592</v>
      </c>
      <c r="J5072" s="51">
        <f t="shared" ca="1" si="569"/>
        <v>2</v>
      </c>
      <c r="K5072" s="47">
        <f t="shared" si="570"/>
        <v>19.600000000000001</v>
      </c>
      <c r="L5072" s="47">
        <f t="shared" si="571"/>
        <v>19.87</v>
      </c>
      <c r="M5072" s="47">
        <f t="shared" si="572"/>
        <v>19.52</v>
      </c>
      <c r="N5072" s="47">
        <f t="shared" si="573"/>
        <v>19.87</v>
      </c>
      <c r="O5072" s="48">
        <f t="shared" ca="1" si="574"/>
        <v>811600</v>
      </c>
    </row>
    <row r="5073" spans="1:15" x14ac:dyDescent="0.25">
      <c r="A5073">
        <v>5058</v>
      </c>
      <c r="B5073" s="84">
        <v>34617</v>
      </c>
      <c r="C5073" s="47">
        <v>63.75</v>
      </c>
      <c r="D5073" s="47">
        <v>64</v>
      </c>
      <c r="E5073" s="47">
        <v>63.5</v>
      </c>
      <c r="F5073" s="47">
        <v>63.5</v>
      </c>
      <c r="G5073" s="48">
        <v>179600</v>
      </c>
      <c r="H5073" s="47">
        <v>19.600000000000001</v>
      </c>
      <c r="I5073" s="51">
        <f t="shared" ref="I5073:I5136" si="575">H5073/F5073</f>
        <v>0.30866141732283464</v>
      </c>
      <c r="J5073" s="51">
        <f t="shared" ref="J5073:J5136" ca="1" si="576">INDEX(OFFSET($T$15,0,0,$S$13+1,1),MATCH(B5073,OFFSET($Q$15,0,0,$S$13+1,1),-1))</f>
        <v>2</v>
      </c>
      <c r="K5073" s="47">
        <f t="shared" ref="K5073:K5136" si="577">ROUND($I5073*C5073,2)</f>
        <v>19.68</v>
      </c>
      <c r="L5073" s="47">
        <f t="shared" ref="L5073:L5136" si="578">ROUND($I5073*D5073,2)</f>
        <v>19.75</v>
      </c>
      <c r="M5073" s="47">
        <f t="shared" ref="M5073:M5136" si="579">ROUND($I5073*E5073,2)</f>
        <v>19.600000000000001</v>
      </c>
      <c r="N5073" s="47">
        <f t="shared" ref="N5073:N5136" si="580">ROUND($I5073*F5073,2)</f>
        <v>19.600000000000001</v>
      </c>
      <c r="O5073" s="48">
        <f t="shared" ref="O5073:O5136" ca="1" si="581">G5073*J5073</f>
        <v>359200</v>
      </c>
    </row>
    <row r="5074" spans="1:15" x14ac:dyDescent="0.25">
      <c r="A5074">
        <v>5059</v>
      </c>
      <c r="B5074" s="84">
        <v>34614</v>
      </c>
      <c r="C5074" s="47">
        <v>63.5</v>
      </c>
      <c r="D5074" s="47">
        <v>64.62</v>
      </c>
      <c r="E5074" s="47">
        <v>63.25</v>
      </c>
      <c r="F5074" s="47">
        <v>63.75</v>
      </c>
      <c r="G5074" s="48">
        <v>1013800</v>
      </c>
      <c r="H5074" s="47">
        <v>19.68</v>
      </c>
      <c r="I5074" s="51">
        <f t="shared" si="575"/>
        <v>0.30870588235294116</v>
      </c>
      <c r="J5074" s="51">
        <f t="shared" ca="1" si="576"/>
        <v>2</v>
      </c>
      <c r="K5074" s="47">
        <f t="shared" si="577"/>
        <v>19.600000000000001</v>
      </c>
      <c r="L5074" s="47">
        <f t="shared" si="578"/>
        <v>19.95</v>
      </c>
      <c r="M5074" s="47">
        <f t="shared" si="579"/>
        <v>19.53</v>
      </c>
      <c r="N5074" s="47">
        <f t="shared" si="580"/>
        <v>19.68</v>
      </c>
      <c r="O5074" s="48">
        <f t="shared" ca="1" si="581"/>
        <v>2027600</v>
      </c>
    </row>
    <row r="5075" spans="1:15" x14ac:dyDescent="0.25">
      <c r="A5075">
        <v>5060</v>
      </c>
      <c r="B5075" s="84">
        <v>34613</v>
      </c>
      <c r="C5075" s="47">
        <v>63.88</v>
      </c>
      <c r="D5075" s="47">
        <v>63.88</v>
      </c>
      <c r="E5075" s="47">
        <v>63.25</v>
      </c>
      <c r="F5075" s="47">
        <v>63.38</v>
      </c>
      <c r="G5075" s="48">
        <v>764400</v>
      </c>
      <c r="H5075" s="47">
        <v>19.559999999999999</v>
      </c>
      <c r="I5075" s="51">
        <f t="shared" si="575"/>
        <v>0.3086147049542442</v>
      </c>
      <c r="J5075" s="51">
        <f t="shared" ca="1" si="576"/>
        <v>2</v>
      </c>
      <c r="K5075" s="47">
        <f t="shared" si="577"/>
        <v>19.71</v>
      </c>
      <c r="L5075" s="47">
        <f t="shared" si="578"/>
        <v>19.71</v>
      </c>
      <c r="M5075" s="47">
        <f t="shared" si="579"/>
        <v>19.52</v>
      </c>
      <c r="N5075" s="47">
        <f t="shared" si="580"/>
        <v>19.559999999999999</v>
      </c>
      <c r="O5075" s="48">
        <f t="shared" ca="1" si="581"/>
        <v>1528800</v>
      </c>
    </row>
    <row r="5076" spans="1:15" x14ac:dyDescent="0.25">
      <c r="A5076">
        <v>5061</v>
      </c>
      <c r="B5076" s="84">
        <v>34612</v>
      </c>
      <c r="C5076" s="47">
        <v>63.38</v>
      </c>
      <c r="D5076" s="47">
        <v>63.88</v>
      </c>
      <c r="E5076" s="47">
        <v>62.88</v>
      </c>
      <c r="F5076" s="47">
        <v>63.88</v>
      </c>
      <c r="G5076" s="48">
        <v>779400</v>
      </c>
      <c r="H5076" s="47">
        <v>19.72</v>
      </c>
      <c r="I5076" s="51">
        <f t="shared" si="575"/>
        <v>0.30870381966186594</v>
      </c>
      <c r="J5076" s="51">
        <f t="shared" ca="1" si="576"/>
        <v>2</v>
      </c>
      <c r="K5076" s="47">
        <f t="shared" si="577"/>
        <v>19.57</v>
      </c>
      <c r="L5076" s="47">
        <f t="shared" si="578"/>
        <v>19.72</v>
      </c>
      <c r="M5076" s="47">
        <f t="shared" si="579"/>
        <v>19.41</v>
      </c>
      <c r="N5076" s="47">
        <f t="shared" si="580"/>
        <v>19.72</v>
      </c>
      <c r="O5076" s="48">
        <f t="shared" ca="1" si="581"/>
        <v>1558800</v>
      </c>
    </row>
    <row r="5077" spans="1:15" x14ac:dyDescent="0.25">
      <c r="A5077">
        <v>5062</v>
      </c>
      <c r="B5077" s="84">
        <v>34611</v>
      </c>
      <c r="C5077" s="47">
        <v>62.88</v>
      </c>
      <c r="D5077" s="47">
        <v>63.38</v>
      </c>
      <c r="E5077" s="47">
        <v>62.75</v>
      </c>
      <c r="F5077" s="47">
        <v>63.38</v>
      </c>
      <c r="G5077" s="48">
        <v>487400</v>
      </c>
      <c r="H5077" s="47">
        <v>19.559999999999999</v>
      </c>
      <c r="I5077" s="51">
        <f t="shared" si="575"/>
        <v>0.3086147049542442</v>
      </c>
      <c r="J5077" s="51">
        <f t="shared" ca="1" si="576"/>
        <v>2</v>
      </c>
      <c r="K5077" s="47">
        <f t="shared" si="577"/>
        <v>19.41</v>
      </c>
      <c r="L5077" s="47">
        <f t="shared" si="578"/>
        <v>19.559999999999999</v>
      </c>
      <c r="M5077" s="47">
        <f t="shared" si="579"/>
        <v>19.37</v>
      </c>
      <c r="N5077" s="47">
        <f t="shared" si="580"/>
        <v>19.559999999999999</v>
      </c>
      <c r="O5077" s="48">
        <f t="shared" ca="1" si="581"/>
        <v>974800</v>
      </c>
    </row>
    <row r="5078" spans="1:15" x14ac:dyDescent="0.25">
      <c r="A5078">
        <v>5063</v>
      </c>
      <c r="B5078" s="84">
        <v>34610</v>
      </c>
      <c r="C5078" s="47">
        <v>64</v>
      </c>
      <c r="D5078" s="47">
        <v>64</v>
      </c>
      <c r="E5078" s="47">
        <v>63.12</v>
      </c>
      <c r="F5078" s="47">
        <v>63.38</v>
      </c>
      <c r="G5078" s="48">
        <v>505200</v>
      </c>
      <c r="H5078" s="47">
        <v>19.559999999999999</v>
      </c>
      <c r="I5078" s="51">
        <f t="shared" si="575"/>
        <v>0.3086147049542442</v>
      </c>
      <c r="J5078" s="51">
        <f t="shared" ca="1" si="576"/>
        <v>2</v>
      </c>
      <c r="K5078" s="47">
        <f t="shared" si="577"/>
        <v>19.75</v>
      </c>
      <c r="L5078" s="47">
        <f t="shared" si="578"/>
        <v>19.75</v>
      </c>
      <c r="M5078" s="47">
        <f t="shared" si="579"/>
        <v>19.48</v>
      </c>
      <c r="N5078" s="47">
        <f t="shared" si="580"/>
        <v>19.559999999999999</v>
      </c>
      <c r="O5078" s="48">
        <f t="shared" ca="1" si="581"/>
        <v>1010400</v>
      </c>
    </row>
    <row r="5079" spans="1:15" x14ac:dyDescent="0.25">
      <c r="A5079">
        <v>5064</v>
      </c>
      <c r="B5079" s="84">
        <v>34607</v>
      </c>
      <c r="C5079" s="47">
        <v>64.62</v>
      </c>
      <c r="D5079" s="47">
        <v>64.62</v>
      </c>
      <c r="E5079" s="47">
        <v>64.12</v>
      </c>
      <c r="F5079" s="47">
        <v>64.12</v>
      </c>
      <c r="G5079" s="48">
        <v>346400</v>
      </c>
      <c r="H5079" s="47">
        <v>19.68</v>
      </c>
      <c r="I5079" s="51">
        <f t="shared" si="575"/>
        <v>0.30692451653150338</v>
      </c>
      <c r="J5079" s="51">
        <f t="shared" ca="1" si="576"/>
        <v>2</v>
      </c>
      <c r="K5079" s="47">
        <f t="shared" si="577"/>
        <v>19.829999999999998</v>
      </c>
      <c r="L5079" s="47">
        <f t="shared" si="578"/>
        <v>19.829999999999998</v>
      </c>
      <c r="M5079" s="47">
        <f t="shared" si="579"/>
        <v>19.68</v>
      </c>
      <c r="N5079" s="47">
        <f t="shared" si="580"/>
        <v>19.68</v>
      </c>
      <c r="O5079" s="48">
        <f t="shared" ca="1" si="581"/>
        <v>692800</v>
      </c>
    </row>
    <row r="5080" spans="1:15" x14ac:dyDescent="0.25">
      <c r="A5080">
        <v>5065</v>
      </c>
      <c r="B5080" s="84">
        <v>34606</v>
      </c>
      <c r="C5080" s="47">
        <v>65.25</v>
      </c>
      <c r="D5080" s="47">
        <v>65.25</v>
      </c>
      <c r="E5080" s="47">
        <v>64.5</v>
      </c>
      <c r="F5080" s="47">
        <v>64.62</v>
      </c>
      <c r="G5080" s="48">
        <v>191400</v>
      </c>
      <c r="H5080" s="47">
        <v>19.829999999999998</v>
      </c>
      <c r="I5080" s="51">
        <f t="shared" si="575"/>
        <v>0.30687093779015778</v>
      </c>
      <c r="J5080" s="51">
        <f t="shared" ca="1" si="576"/>
        <v>2</v>
      </c>
      <c r="K5080" s="47">
        <f t="shared" si="577"/>
        <v>20.02</v>
      </c>
      <c r="L5080" s="47">
        <f t="shared" si="578"/>
        <v>20.02</v>
      </c>
      <c r="M5080" s="47">
        <f t="shared" si="579"/>
        <v>19.79</v>
      </c>
      <c r="N5080" s="47">
        <f t="shared" si="580"/>
        <v>19.829999999999998</v>
      </c>
      <c r="O5080" s="48">
        <f t="shared" ca="1" si="581"/>
        <v>382800</v>
      </c>
    </row>
    <row r="5081" spans="1:15" x14ac:dyDescent="0.25">
      <c r="A5081">
        <v>5066</v>
      </c>
      <c r="B5081" s="84">
        <v>34605</v>
      </c>
      <c r="C5081" s="47">
        <v>65.25</v>
      </c>
      <c r="D5081" s="47">
        <v>65.25</v>
      </c>
      <c r="E5081" s="47">
        <v>64.88</v>
      </c>
      <c r="F5081" s="47">
        <v>65</v>
      </c>
      <c r="G5081" s="48">
        <v>127600</v>
      </c>
      <c r="H5081" s="47">
        <v>19.95</v>
      </c>
      <c r="I5081" s="51">
        <f t="shared" si="575"/>
        <v>0.30692307692307691</v>
      </c>
      <c r="J5081" s="51">
        <f t="shared" ca="1" si="576"/>
        <v>2</v>
      </c>
      <c r="K5081" s="47">
        <f t="shared" si="577"/>
        <v>20.03</v>
      </c>
      <c r="L5081" s="47">
        <f t="shared" si="578"/>
        <v>20.03</v>
      </c>
      <c r="M5081" s="47">
        <f t="shared" si="579"/>
        <v>19.91</v>
      </c>
      <c r="N5081" s="47">
        <f t="shared" si="580"/>
        <v>19.95</v>
      </c>
      <c r="O5081" s="48">
        <f t="shared" ca="1" si="581"/>
        <v>255200</v>
      </c>
    </row>
    <row r="5082" spans="1:15" x14ac:dyDescent="0.25">
      <c r="A5082">
        <v>5067</v>
      </c>
      <c r="B5082" s="84">
        <v>34604</v>
      </c>
      <c r="C5082" s="47">
        <v>65.25</v>
      </c>
      <c r="D5082" s="47">
        <v>65.25</v>
      </c>
      <c r="E5082" s="47">
        <v>64.75</v>
      </c>
      <c r="F5082" s="47">
        <v>65</v>
      </c>
      <c r="G5082" s="48">
        <v>266400</v>
      </c>
      <c r="H5082" s="47">
        <v>19.95</v>
      </c>
      <c r="I5082" s="51">
        <f t="shared" si="575"/>
        <v>0.30692307692307691</v>
      </c>
      <c r="J5082" s="51">
        <f t="shared" ca="1" si="576"/>
        <v>2</v>
      </c>
      <c r="K5082" s="47">
        <f t="shared" si="577"/>
        <v>20.03</v>
      </c>
      <c r="L5082" s="47">
        <f t="shared" si="578"/>
        <v>20.03</v>
      </c>
      <c r="M5082" s="47">
        <f t="shared" si="579"/>
        <v>19.87</v>
      </c>
      <c r="N5082" s="47">
        <f t="shared" si="580"/>
        <v>19.95</v>
      </c>
      <c r="O5082" s="48">
        <f t="shared" ca="1" si="581"/>
        <v>532800</v>
      </c>
    </row>
    <row r="5083" spans="1:15" x14ac:dyDescent="0.25">
      <c r="A5083">
        <v>5068</v>
      </c>
      <c r="B5083" s="84">
        <v>34603</v>
      </c>
      <c r="C5083" s="47">
        <v>65</v>
      </c>
      <c r="D5083" s="47">
        <v>65.25</v>
      </c>
      <c r="E5083" s="47">
        <v>64.88</v>
      </c>
      <c r="F5083" s="47">
        <v>65.25</v>
      </c>
      <c r="G5083" s="48">
        <v>301200</v>
      </c>
      <c r="H5083" s="47">
        <v>20.02</v>
      </c>
      <c r="I5083" s="51">
        <f t="shared" si="575"/>
        <v>0.30681992337164748</v>
      </c>
      <c r="J5083" s="51">
        <f t="shared" ca="1" si="576"/>
        <v>2</v>
      </c>
      <c r="K5083" s="47">
        <f t="shared" si="577"/>
        <v>19.940000000000001</v>
      </c>
      <c r="L5083" s="47">
        <f t="shared" si="578"/>
        <v>20.02</v>
      </c>
      <c r="M5083" s="47">
        <f t="shared" si="579"/>
        <v>19.91</v>
      </c>
      <c r="N5083" s="47">
        <f t="shared" si="580"/>
        <v>20.02</v>
      </c>
      <c r="O5083" s="48">
        <f t="shared" ca="1" si="581"/>
        <v>602400</v>
      </c>
    </row>
    <row r="5084" spans="1:15" x14ac:dyDescent="0.25">
      <c r="A5084">
        <v>5069</v>
      </c>
      <c r="B5084" s="84">
        <v>34600</v>
      </c>
      <c r="C5084" s="47">
        <v>64.75</v>
      </c>
      <c r="D5084" s="47">
        <v>64.88</v>
      </c>
      <c r="E5084" s="47">
        <v>64.75</v>
      </c>
      <c r="F5084" s="47">
        <v>64.75</v>
      </c>
      <c r="G5084" s="48">
        <v>426600</v>
      </c>
      <c r="H5084" s="47">
        <v>19.87</v>
      </c>
      <c r="I5084" s="51">
        <f t="shared" si="575"/>
        <v>0.30687258687258689</v>
      </c>
      <c r="J5084" s="51">
        <f t="shared" ca="1" si="576"/>
        <v>2</v>
      </c>
      <c r="K5084" s="47">
        <f t="shared" si="577"/>
        <v>19.87</v>
      </c>
      <c r="L5084" s="47">
        <f t="shared" si="578"/>
        <v>19.91</v>
      </c>
      <c r="M5084" s="47">
        <f t="shared" si="579"/>
        <v>19.87</v>
      </c>
      <c r="N5084" s="47">
        <f t="shared" si="580"/>
        <v>19.87</v>
      </c>
      <c r="O5084" s="48">
        <f t="shared" ca="1" si="581"/>
        <v>853200</v>
      </c>
    </row>
    <row r="5085" spans="1:15" x14ac:dyDescent="0.25">
      <c r="A5085">
        <v>5070</v>
      </c>
      <c r="B5085" s="84">
        <v>34599</v>
      </c>
      <c r="C5085" s="47">
        <v>65.62</v>
      </c>
      <c r="D5085" s="47">
        <v>65.62</v>
      </c>
      <c r="E5085" s="47">
        <v>64.62</v>
      </c>
      <c r="F5085" s="47">
        <v>64.62</v>
      </c>
      <c r="G5085" s="48">
        <v>677600</v>
      </c>
      <c r="H5085" s="47">
        <v>19.829999999999998</v>
      </c>
      <c r="I5085" s="51">
        <f t="shared" si="575"/>
        <v>0.30687093779015778</v>
      </c>
      <c r="J5085" s="51">
        <f t="shared" ca="1" si="576"/>
        <v>2</v>
      </c>
      <c r="K5085" s="47">
        <f t="shared" si="577"/>
        <v>20.14</v>
      </c>
      <c r="L5085" s="47">
        <f t="shared" si="578"/>
        <v>20.14</v>
      </c>
      <c r="M5085" s="47">
        <f t="shared" si="579"/>
        <v>19.829999999999998</v>
      </c>
      <c r="N5085" s="47">
        <f t="shared" si="580"/>
        <v>19.829999999999998</v>
      </c>
      <c r="O5085" s="48">
        <f t="shared" ca="1" si="581"/>
        <v>1355200</v>
      </c>
    </row>
    <row r="5086" spans="1:15" x14ac:dyDescent="0.25">
      <c r="A5086">
        <v>5071</v>
      </c>
      <c r="B5086" s="84">
        <v>34598</v>
      </c>
      <c r="C5086" s="47">
        <v>65.25</v>
      </c>
      <c r="D5086" s="47">
        <v>65.88</v>
      </c>
      <c r="E5086" s="47">
        <v>64.88</v>
      </c>
      <c r="F5086" s="47">
        <v>65.38</v>
      </c>
      <c r="G5086" s="48">
        <v>471000</v>
      </c>
      <c r="H5086" s="47">
        <v>20.059999999999999</v>
      </c>
      <c r="I5086" s="51">
        <f t="shared" si="575"/>
        <v>0.30682165799938821</v>
      </c>
      <c r="J5086" s="51">
        <f t="shared" ca="1" si="576"/>
        <v>2</v>
      </c>
      <c r="K5086" s="47">
        <f t="shared" si="577"/>
        <v>20.02</v>
      </c>
      <c r="L5086" s="47">
        <f t="shared" si="578"/>
        <v>20.21</v>
      </c>
      <c r="M5086" s="47">
        <f t="shared" si="579"/>
        <v>19.91</v>
      </c>
      <c r="N5086" s="47">
        <f t="shared" si="580"/>
        <v>20.059999999999999</v>
      </c>
      <c r="O5086" s="48">
        <f t="shared" ca="1" si="581"/>
        <v>942000</v>
      </c>
    </row>
    <row r="5087" spans="1:15" x14ac:dyDescent="0.25">
      <c r="A5087">
        <v>5072</v>
      </c>
      <c r="B5087" s="84">
        <v>34597</v>
      </c>
      <c r="C5087" s="47">
        <v>65.75</v>
      </c>
      <c r="D5087" s="47">
        <v>66.38</v>
      </c>
      <c r="E5087" s="47">
        <v>65.5</v>
      </c>
      <c r="F5087" s="47">
        <v>65.5</v>
      </c>
      <c r="G5087" s="48">
        <v>316000</v>
      </c>
      <c r="H5087" s="47">
        <v>20.100000000000001</v>
      </c>
      <c r="I5087" s="51">
        <f t="shared" si="575"/>
        <v>0.30687022900763361</v>
      </c>
      <c r="J5087" s="51">
        <f t="shared" ca="1" si="576"/>
        <v>2</v>
      </c>
      <c r="K5087" s="47">
        <f t="shared" si="577"/>
        <v>20.18</v>
      </c>
      <c r="L5087" s="47">
        <f t="shared" si="578"/>
        <v>20.37</v>
      </c>
      <c r="M5087" s="47">
        <f t="shared" si="579"/>
        <v>20.100000000000001</v>
      </c>
      <c r="N5087" s="47">
        <f t="shared" si="580"/>
        <v>20.100000000000001</v>
      </c>
      <c r="O5087" s="48">
        <f t="shared" ca="1" si="581"/>
        <v>632000</v>
      </c>
    </row>
    <row r="5088" spans="1:15" x14ac:dyDescent="0.25">
      <c r="A5088">
        <v>5073</v>
      </c>
      <c r="B5088" s="84">
        <v>34596</v>
      </c>
      <c r="C5088" s="47">
        <v>66.38</v>
      </c>
      <c r="D5088" s="47">
        <v>66.5</v>
      </c>
      <c r="E5088" s="47">
        <v>66</v>
      </c>
      <c r="F5088" s="47">
        <v>66</v>
      </c>
      <c r="G5088" s="48">
        <v>336600</v>
      </c>
      <c r="H5088" s="47">
        <v>20.25</v>
      </c>
      <c r="I5088" s="51">
        <f t="shared" si="575"/>
        <v>0.30681818181818182</v>
      </c>
      <c r="J5088" s="51">
        <f t="shared" ca="1" si="576"/>
        <v>2</v>
      </c>
      <c r="K5088" s="47">
        <f t="shared" si="577"/>
        <v>20.37</v>
      </c>
      <c r="L5088" s="47">
        <f t="shared" si="578"/>
        <v>20.399999999999999</v>
      </c>
      <c r="M5088" s="47">
        <f t="shared" si="579"/>
        <v>20.25</v>
      </c>
      <c r="N5088" s="47">
        <f t="shared" si="580"/>
        <v>20.25</v>
      </c>
      <c r="O5088" s="48">
        <f t="shared" ca="1" si="581"/>
        <v>673200</v>
      </c>
    </row>
    <row r="5089" spans="1:15" x14ac:dyDescent="0.25">
      <c r="A5089">
        <v>5074</v>
      </c>
      <c r="B5089" s="84">
        <v>34593</v>
      </c>
      <c r="C5089" s="47">
        <v>66.5</v>
      </c>
      <c r="D5089" s="47">
        <v>66.62</v>
      </c>
      <c r="E5089" s="47">
        <v>66.12</v>
      </c>
      <c r="F5089" s="47">
        <v>66.62</v>
      </c>
      <c r="G5089" s="48">
        <v>708400</v>
      </c>
      <c r="H5089" s="47">
        <v>20.440000000000001</v>
      </c>
      <c r="I5089" s="51">
        <f t="shared" si="575"/>
        <v>0.30681477033923749</v>
      </c>
      <c r="J5089" s="51">
        <f t="shared" ca="1" si="576"/>
        <v>2</v>
      </c>
      <c r="K5089" s="47">
        <f t="shared" si="577"/>
        <v>20.399999999999999</v>
      </c>
      <c r="L5089" s="47">
        <f t="shared" si="578"/>
        <v>20.440000000000001</v>
      </c>
      <c r="M5089" s="47">
        <f t="shared" si="579"/>
        <v>20.29</v>
      </c>
      <c r="N5089" s="47">
        <f t="shared" si="580"/>
        <v>20.440000000000001</v>
      </c>
      <c r="O5089" s="48">
        <f t="shared" ca="1" si="581"/>
        <v>1416800</v>
      </c>
    </row>
    <row r="5090" spans="1:15" x14ac:dyDescent="0.25">
      <c r="A5090">
        <v>5075</v>
      </c>
      <c r="B5090" s="84">
        <v>34592</v>
      </c>
      <c r="C5090" s="47">
        <v>65.75</v>
      </c>
      <c r="D5090" s="47">
        <v>66.88</v>
      </c>
      <c r="E5090" s="47">
        <v>65.62</v>
      </c>
      <c r="F5090" s="47">
        <v>66.88</v>
      </c>
      <c r="G5090" s="48">
        <v>333000</v>
      </c>
      <c r="H5090" s="47">
        <v>20.52</v>
      </c>
      <c r="I5090" s="51">
        <f t="shared" si="575"/>
        <v>0.30681818181818182</v>
      </c>
      <c r="J5090" s="51">
        <f t="shared" ca="1" si="576"/>
        <v>2</v>
      </c>
      <c r="K5090" s="47">
        <f t="shared" si="577"/>
        <v>20.170000000000002</v>
      </c>
      <c r="L5090" s="47">
        <f t="shared" si="578"/>
        <v>20.52</v>
      </c>
      <c r="M5090" s="47">
        <f t="shared" si="579"/>
        <v>20.13</v>
      </c>
      <c r="N5090" s="47">
        <f t="shared" si="580"/>
        <v>20.52</v>
      </c>
      <c r="O5090" s="48">
        <f t="shared" ca="1" si="581"/>
        <v>666000</v>
      </c>
    </row>
    <row r="5091" spans="1:15" x14ac:dyDescent="0.25">
      <c r="A5091">
        <v>5076</v>
      </c>
      <c r="B5091" s="84">
        <v>34591</v>
      </c>
      <c r="C5091" s="47">
        <v>66</v>
      </c>
      <c r="D5091" s="47">
        <v>66.12</v>
      </c>
      <c r="E5091" s="47">
        <v>65.88</v>
      </c>
      <c r="F5091" s="47">
        <v>66</v>
      </c>
      <c r="G5091" s="48">
        <v>352400</v>
      </c>
      <c r="H5091" s="47">
        <v>20.25</v>
      </c>
      <c r="I5091" s="51">
        <f t="shared" si="575"/>
        <v>0.30681818181818182</v>
      </c>
      <c r="J5091" s="51">
        <f t="shared" ca="1" si="576"/>
        <v>2</v>
      </c>
      <c r="K5091" s="47">
        <f t="shared" si="577"/>
        <v>20.25</v>
      </c>
      <c r="L5091" s="47">
        <f t="shared" si="578"/>
        <v>20.29</v>
      </c>
      <c r="M5091" s="47">
        <f t="shared" si="579"/>
        <v>20.21</v>
      </c>
      <c r="N5091" s="47">
        <f t="shared" si="580"/>
        <v>20.25</v>
      </c>
      <c r="O5091" s="48">
        <f t="shared" ca="1" si="581"/>
        <v>704800</v>
      </c>
    </row>
    <row r="5092" spans="1:15" x14ac:dyDescent="0.25">
      <c r="A5092">
        <v>5077</v>
      </c>
      <c r="B5092" s="84">
        <v>34590</v>
      </c>
      <c r="C5092" s="47">
        <v>66.75</v>
      </c>
      <c r="D5092" s="47">
        <v>66.88</v>
      </c>
      <c r="E5092" s="47">
        <v>66.5</v>
      </c>
      <c r="F5092" s="47">
        <v>66.5</v>
      </c>
      <c r="G5092" s="48">
        <v>336400</v>
      </c>
      <c r="H5092" s="47">
        <v>20.41</v>
      </c>
      <c r="I5092" s="51">
        <f t="shared" si="575"/>
        <v>0.3069172932330827</v>
      </c>
      <c r="J5092" s="51">
        <f t="shared" ca="1" si="576"/>
        <v>2</v>
      </c>
      <c r="K5092" s="47">
        <f t="shared" si="577"/>
        <v>20.49</v>
      </c>
      <c r="L5092" s="47">
        <f t="shared" si="578"/>
        <v>20.53</v>
      </c>
      <c r="M5092" s="47">
        <f t="shared" si="579"/>
        <v>20.41</v>
      </c>
      <c r="N5092" s="47">
        <f t="shared" si="580"/>
        <v>20.41</v>
      </c>
      <c r="O5092" s="48">
        <f t="shared" ca="1" si="581"/>
        <v>672800</v>
      </c>
    </row>
    <row r="5093" spans="1:15" x14ac:dyDescent="0.25">
      <c r="A5093">
        <v>5078</v>
      </c>
      <c r="B5093" s="84">
        <v>34589</v>
      </c>
      <c r="C5093" s="47">
        <v>67.5</v>
      </c>
      <c r="D5093" s="47">
        <v>67.5</v>
      </c>
      <c r="E5093" s="47">
        <v>66.62</v>
      </c>
      <c r="F5093" s="47">
        <v>66.62</v>
      </c>
      <c r="G5093" s="48">
        <v>695600</v>
      </c>
      <c r="H5093" s="47">
        <v>20.440000000000001</v>
      </c>
      <c r="I5093" s="51">
        <f t="shared" si="575"/>
        <v>0.30681477033923749</v>
      </c>
      <c r="J5093" s="51">
        <f t="shared" ca="1" si="576"/>
        <v>2</v>
      </c>
      <c r="K5093" s="47">
        <f t="shared" si="577"/>
        <v>20.71</v>
      </c>
      <c r="L5093" s="47">
        <f t="shared" si="578"/>
        <v>20.71</v>
      </c>
      <c r="M5093" s="47">
        <f t="shared" si="579"/>
        <v>20.440000000000001</v>
      </c>
      <c r="N5093" s="47">
        <f t="shared" si="580"/>
        <v>20.440000000000001</v>
      </c>
      <c r="O5093" s="48">
        <f t="shared" ca="1" si="581"/>
        <v>1391200</v>
      </c>
    </row>
    <row r="5094" spans="1:15" x14ac:dyDescent="0.25">
      <c r="A5094">
        <v>5079</v>
      </c>
      <c r="B5094" s="84">
        <v>34586</v>
      </c>
      <c r="C5094" s="47">
        <v>68.25</v>
      </c>
      <c r="D5094" s="47">
        <v>68.25</v>
      </c>
      <c r="E5094" s="47">
        <v>67.88</v>
      </c>
      <c r="F5094" s="47">
        <v>68</v>
      </c>
      <c r="G5094" s="48">
        <v>285000</v>
      </c>
      <c r="H5094" s="47">
        <v>20.87</v>
      </c>
      <c r="I5094" s="51">
        <f t="shared" si="575"/>
        <v>0.30691176470588238</v>
      </c>
      <c r="J5094" s="51">
        <f t="shared" ca="1" si="576"/>
        <v>2</v>
      </c>
      <c r="K5094" s="47">
        <f t="shared" si="577"/>
        <v>20.95</v>
      </c>
      <c r="L5094" s="47">
        <f t="shared" si="578"/>
        <v>20.95</v>
      </c>
      <c r="M5094" s="47">
        <f t="shared" si="579"/>
        <v>20.83</v>
      </c>
      <c r="N5094" s="47">
        <f t="shared" si="580"/>
        <v>20.87</v>
      </c>
      <c r="O5094" s="48">
        <f t="shared" ca="1" si="581"/>
        <v>570000</v>
      </c>
    </row>
    <row r="5095" spans="1:15" x14ac:dyDescent="0.25">
      <c r="A5095">
        <v>5080</v>
      </c>
      <c r="B5095" s="84">
        <v>34585</v>
      </c>
      <c r="C5095" s="47">
        <v>67.75</v>
      </c>
      <c r="D5095" s="47">
        <v>68.62</v>
      </c>
      <c r="E5095" s="47">
        <v>67.62</v>
      </c>
      <c r="F5095" s="47">
        <v>68.5</v>
      </c>
      <c r="G5095" s="48">
        <v>411600</v>
      </c>
      <c r="H5095" s="47">
        <v>21.02</v>
      </c>
      <c r="I5095" s="51">
        <f t="shared" si="575"/>
        <v>0.30686131386861315</v>
      </c>
      <c r="J5095" s="51">
        <f t="shared" ca="1" si="576"/>
        <v>2</v>
      </c>
      <c r="K5095" s="47">
        <f t="shared" si="577"/>
        <v>20.79</v>
      </c>
      <c r="L5095" s="47">
        <f t="shared" si="578"/>
        <v>21.06</v>
      </c>
      <c r="M5095" s="47">
        <f t="shared" si="579"/>
        <v>20.75</v>
      </c>
      <c r="N5095" s="47">
        <f t="shared" si="580"/>
        <v>21.02</v>
      </c>
      <c r="O5095" s="48">
        <f t="shared" ca="1" si="581"/>
        <v>823200</v>
      </c>
    </row>
    <row r="5096" spans="1:15" x14ac:dyDescent="0.25">
      <c r="A5096">
        <v>5081</v>
      </c>
      <c r="B5096" s="84">
        <v>34584</v>
      </c>
      <c r="C5096" s="47">
        <v>67.5</v>
      </c>
      <c r="D5096" s="47">
        <v>68</v>
      </c>
      <c r="E5096" s="47">
        <v>67.38</v>
      </c>
      <c r="F5096" s="47">
        <v>67.75</v>
      </c>
      <c r="G5096" s="48">
        <v>296200</v>
      </c>
      <c r="H5096" s="47">
        <v>20.79</v>
      </c>
      <c r="I5096" s="51">
        <f t="shared" si="575"/>
        <v>0.30686346863468633</v>
      </c>
      <c r="J5096" s="51">
        <f t="shared" ca="1" si="576"/>
        <v>2</v>
      </c>
      <c r="K5096" s="47">
        <f t="shared" si="577"/>
        <v>20.71</v>
      </c>
      <c r="L5096" s="47">
        <f t="shared" si="578"/>
        <v>20.87</v>
      </c>
      <c r="M5096" s="47">
        <f t="shared" si="579"/>
        <v>20.68</v>
      </c>
      <c r="N5096" s="47">
        <f t="shared" si="580"/>
        <v>20.79</v>
      </c>
      <c r="O5096" s="48">
        <f t="shared" ca="1" si="581"/>
        <v>592400</v>
      </c>
    </row>
    <row r="5097" spans="1:15" x14ac:dyDescent="0.25">
      <c r="A5097">
        <v>5082</v>
      </c>
      <c r="B5097" s="84">
        <v>34583</v>
      </c>
      <c r="C5097" s="47">
        <v>67.88</v>
      </c>
      <c r="D5097" s="47">
        <v>68</v>
      </c>
      <c r="E5097" s="47">
        <v>67.5</v>
      </c>
      <c r="F5097" s="47">
        <v>67.5</v>
      </c>
      <c r="G5097" s="48">
        <v>212200</v>
      </c>
      <c r="H5097" s="47">
        <v>20.71</v>
      </c>
      <c r="I5097" s="51">
        <f t="shared" si="575"/>
        <v>0.30681481481481482</v>
      </c>
      <c r="J5097" s="51">
        <f t="shared" ca="1" si="576"/>
        <v>2</v>
      </c>
      <c r="K5097" s="47">
        <f t="shared" si="577"/>
        <v>20.83</v>
      </c>
      <c r="L5097" s="47">
        <f t="shared" si="578"/>
        <v>20.86</v>
      </c>
      <c r="M5097" s="47">
        <f t="shared" si="579"/>
        <v>20.71</v>
      </c>
      <c r="N5097" s="47">
        <f t="shared" si="580"/>
        <v>20.71</v>
      </c>
      <c r="O5097" s="48">
        <f t="shared" ca="1" si="581"/>
        <v>424400</v>
      </c>
    </row>
    <row r="5098" spans="1:15" x14ac:dyDescent="0.25">
      <c r="A5098">
        <v>5083</v>
      </c>
      <c r="B5098" s="84">
        <v>34579</v>
      </c>
      <c r="C5098" s="47">
        <v>68</v>
      </c>
      <c r="D5098" s="47">
        <v>68.12</v>
      </c>
      <c r="E5098" s="47">
        <v>67.75</v>
      </c>
      <c r="F5098" s="47">
        <v>67.75</v>
      </c>
      <c r="G5098" s="48">
        <v>240000</v>
      </c>
      <c r="H5098" s="47">
        <v>20.79</v>
      </c>
      <c r="I5098" s="51">
        <f t="shared" si="575"/>
        <v>0.30686346863468633</v>
      </c>
      <c r="J5098" s="51">
        <f t="shared" ca="1" si="576"/>
        <v>2</v>
      </c>
      <c r="K5098" s="47">
        <f t="shared" si="577"/>
        <v>20.87</v>
      </c>
      <c r="L5098" s="47">
        <f t="shared" si="578"/>
        <v>20.9</v>
      </c>
      <c r="M5098" s="47">
        <f t="shared" si="579"/>
        <v>20.79</v>
      </c>
      <c r="N5098" s="47">
        <f t="shared" si="580"/>
        <v>20.79</v>
      </c>
      <c r="O5098" s="48">
        <f t="shared" ca="1" si="581"/>
        <v>480000</v>
      </c>
    </row>
    <row r="5099" spans="1:15" x14ac:dyDescent="0.25">
      <c r="A5099">
        <v>5084</v>
      </c>
      <c r="B5099" s="84">
        <v>34578</v>
      </c>
      <c r="C5099" s="47">
        <v>67.38</v>
      </c>
      <c r="D5099" s="47">
        <v>68.12</v>
      </c>
      <c r="E5099" s="47">
        <v>67.38</v>
      </c>
      <c r="F5099" s="47">
        <v>68.12</v>
      </c>
      <c r="G5099" s="48">
        <v>451600</v>
      </c>
      <c r="H5099" s="47">
        <v>20.9</v>
      </c>
      <c r="I5099" s="51">
        <f t="shared" si="575"/>
        <v>0.30681150910158539</v>
      </c>
      <c r="J5099" s="51">
        <f t="shared" ca="1" si="576"/>
        <v>2</v>
      </c>
      <c r="K5099" s="47">
        <f t="shared" si="577"/>
        <v>20.67</v>
      </c>
      <c r="L5099" s="47">
        <f t="shared" si="578"/>
        <v>20.9</v>
      </c>
      <c r="M5099" s="47">
        <f t="shared" si="579"/>
        <v>20.67</v>
      </c>
      <c r="N5099" s="47">
        <f t="shared" si="580"/>
        <v>20.9</v>
      </c>
      <c r="O5099" s="48">
        <f t="shared" ca="1" si="581"/>
        <v>903200</v>
      </c>
    </row>
    <row r="5100" spans="1:15" x14ac:dyDescent="0.25">
      <c r="A5100">
        <v>5085</v>
      </c>
      <c r="B5100" s="84">
        <v>34577</v>
      </c>
      <c r="C5100" s="47">
        <v>67.62</v>
      </c>
      <c r="D5100" s="47">
        <v>68.12</v>
      </c>
      <c r="E5100" s="47">
        <v>67.5</v>
      </c>
      <c r="F5100" s="47">
        <v>67.62</v>
      </c>
      <c r="G5100" s="48">
        <v>534400</v>
      </c>
      <c r="H5100" s="47">
        <v>20.75</v>
      </c>
      <c r="I5100" s="51">
        <f t="shared" si="575"/>
        <v>0.30686187518485653</v>
      </c>
      <c r="J5100" s="51">
        <f t="shared" ca="1" si="576"/>
        <v>2</v>
      </c>
      <c r="K5100" s="47">
        <f t="shared" si="577"/>
        <v>20.75</v>
      </c>
      <c r="L5100" s="47">
        <f t="shared" si="578"/>
        <v>20.9</v>
      </c>
      <c r="M5100" s="47">
        <f t="shared" si="579"/>
        <v>20.71</v>
      </c>
      <c r="N5100" s="47">
        <f t="shared" si="580"/>
        <v>20.75</v>
      </c>
      <c r="O5100" s="48">
        <f t="shared" ca="1" si="581"/>
        <v>1068800</v>
      </c>
    </row>
    <row r="5101" spans="1:15" x14ac:dyDescent="0.25">
      <c r="A5101">
        <v>5086</v>
      </c>
      <c r="B5101" s="84">
        <v>34576</v>
      </c>
      <c r="C5101" s="47">
        <v>67.5</v>
      </c>
      <c r="D5101" s="47">
        <v>68.25</v>
      </c>
      <c r="E5101" s="47">
        <v>67.25</v>
      </c>
      <c r="F5101" s="47">
        <v>67.5</v>
      </c>
      <c r="G5101" s="48">
        <v>360600</v>
      </c>
      <c r="H5101" s="47">
        <v>20.71</v>
      </c>
      <c r="I5101" s="51">
        <f t="shared" si="575"/>
        <v>0.30681481481481482</v>
      </c>
      <c r="J5101" s="51">
        <f t="shared" ca="1" si="576"/>
        <v>2</v>
      </c>
      <c r="K5101" s="47">
        <f t="shared" si="577"/>
        <v>20.71</v>
      </c>
      <c r="L5101" s="47">
        <f t="shared" si="578"/>
        <v>20.94</v>
      </c>
      <c r="M5101" s="47">
        <f t="shared" si="579"/>
        <v>20.63</v>
      </c>
      <c r="N5101" s="47">
        <f t="shared" si="580"/>
        <v>20.71</v>
      </c>
      <c r="O5101" s="48">
        <f t="shared" ca="1" si="581"/>
        <v>721200</v>
      </c>
    </row>
    <row r="5102" spans="1:15" x14ac:dyDescent="0.25">
      <c r="A5102">
        <v>5087</v>
      </c>
      <c r="B5102" s="84">
        <v>34575</v>
      </c>
      <c r="C5102" s="47">
        <v>66.75</v>
      </c>
      <c r="D5102" s="47">
        <v>66.88</v>
      </c>
      <c r="E5102" s="47">
        <v>66.25</v>
      </c>
      <c r="F5102" s="47">
        <v>66.38</v>
      </c>
      <c r="G5102" s="48">
        <v>307400</v>
      </c>
      <c r="H5102" s="47">
        <v>20.37</v>
      </c>
      <c r="I5102" s="51">
        <f t="shared" si="575"/>
        <v>0.30686953901777647</v>
      </c>
      <c r="J5102" s="51">
        <f t="shared" ca="1" si="576"/>
        <v>2</v>
      </c>
      <c r="K5102" s="47">
        <f t="shared" si="577"/>
        <v>20.48</v>
      </c>
      <c r="L5102" s="47">
        <f t="shared" si="578"/>
        <v>20.52</v>
      </c>
      <c r="M5102" s="47">
        <f t="shared" si="579"/>
        <v>20.329999999999998</v>
      </c>
      <c r="N5102" s="47">
        <f t="shared" si="580"/>
        <v>20.37</v>
      </c>
      <c r="O5102" s="48">
        <f t="shared" ca="1" si="581"/>
        <v>614800</v>
      </c>
    </row>
    <row r="5103" spans="1:15" x14ac:dyDescent="0.25">
      <c r="A5103">
        <v>5088</v>
      </c>
      <c r="B5103" s="84">
        <v>34572</v>
      </c>
      <c r="C5103" s="47">
        <v>65.62</v>
      </c>
      <c r="D5103" s="47">
        <v>66.88</v>
      </c>
      <c r="E5103" s="47">
        <v>65.62</v>
      </c>
      <c r="F5103" s="47">
        <v>66.62</v>
      </c>
      <c r="G5103" s="48">
        <v>345000</v>
      </c>
      <c r="H5103" s="47">
        <v>20.440000000000001</v>
      </c>
      <c r="I5103" s="51">
        <f t="shared" si="575"/>
        <v>0.30681477033923749</v>
      </c>
      <c r="J5103" s="51">
        <f t="shared" ca="1" si="576"/>
        <v>2</v>
      </c>
      <c r="K5103" s="47">
        <f t="shared" si="577"/>
        <v>20.13</v>
      </c>
      <c r="L5103" s="47">
        <f t="shared" si="578"/>
        <v>20.52</v>
      </c>
      <c r="M5103" s="47">
        <f t="shared" si="579"/>
        <v>20.13</v>
      </c>
      <c r="N5103" s="47">
        <f t="shared" si="580"/>
        <v>20.440000000000001</v>
      </c>
      <c r="O5103" s="48">
        <f t="shared" ca="1" si="581"/>
        <v>690000</v>
      </c>
    </row>
    <row r="5104" spans="1:15" x14ac:dyDescent="0.25">
      <c r="A5104">
        <v>5089</v>
      </c>
      <c r="B5104" s="84">
        <v>34571</v>
      </c>
      <c r="C5104" s="47">
        <v>66.25</v>
      </c>
      <c r="D5104" s="47">
        <v>66.88</v>
      </c>
      <c r="E5104" s="47">
        <v>65.38</v>
      </c>
      <c r="F5104" s="47">
        <v>65.5</v>
      </c>
      <c r="G5104" s="48">
        <v>716400</v>
      </c>
      <c r="H5104" s="47">
        <v>20.100000000000001</v>
      </c>
      <c r="I5104" s="51">
        <f t="shared" si="575"/>
        <v>0.30687022900763361</v>
      </c>
      <c r="J5104" s="51">
        <f t="shared" ca="1" si="576"/>
        <v>2</v>
      </c>
      <c r="K5104" s="47">
        <f t="shared" si="577"/>
        <v>20.329999999999998</v>
      </c>
      <c r="L5104" s="47">
        <f t="shared" si="578"/>
        <v>20.52</v>
      </c>
      <c r="M5104" s="47">
        <f t="shared" si="579"/>
        <v>20.059999999999999</v>
      </c>
      <c r="N5104" s="47">
        <f t="shared" si="580"/>
        <v>20.100000000000001</v>
      </c>
      <c r="O5104" s="48">
        <f t="shared" ca="1" si="581"/>
        <v>1432800</v>
      </c>
    </row>
    <row r="5105" spans="1:15" x14ac:dyDescent="0.25">
      <c r="A5105">
        <v>5090</v>
      </c>
      <c r="B5105" s="84">
        <v>34570</v>
      </c>
      <c r="C5105" s="47">
        <v>65.5</v>
      </c>
      <c r="D5105" s="47">
        <v>66.25</v>
      </c>
      <c r="E5105" s="47">
        <v>65.25</v>
      </c>
      <c r="F5105" s="47">
        <v>66.12</v>
      </c>
      <c r="G5105" s="48">
        <v>298600</v>
      </c>
      <c r="H5105" s="47">
        <v>20.29</v>
      </c>
      <c r="I5105" s="51">
        <f t="shared" si="575"/>
        <v>0.30686630369026008</v>
      </c>
      <c r="J5105" s="51">
        <f t="shared" ca="1" si="576"/>
        <v>2</v>
      </c>
      <c r="K5105" s="47">
        <f t="shared" si="577"/>
        <v>20.100000000000001</v>
      </c>
      <c r="L5105" s="47">
        <f t="shared" si="578"/>
        <v>20.329999999999998</v>
      </c>
      <c r="M5105" s="47">
        <f t="shared" si="579"/>
        <v>20.02</v>
      </c>
      <c r="N5105" s="47">
        <f t="shared" si="580"/>
        <v>20.29</v>
      </c>
      <c r="O5105" s="48">
        <f t="shared" ca="1" si="581"/>
        <v>597200</v>
      </c>
    </row>
    <row r="5106" spans="1:15" x14ac:dyDescent="0.25">
      <c r="A5106">
        <v>5091</v>
      </c>
      <c r="B5106" s="84">
        <v>34569</v>
      </c>
      <c r="C5106" s="47">
        <v>65.62</v>
      </c>
      <c r="D5106" s="47">
        <v>65.88</v>
      </c>
      <c r="E5106" s="47">
        <v>64.88</v>
      </c>
      <c r="F5106" s="47">
        <v>65.62</v>
      </c>
      <c r="G5106" s="48">
        <v>332200</v>
      </c>
      <c r="H5106" s="47">
        <v>20.14</v>
      </c>
      <c r="I5106" s="51">
        <f t="shared" si="575"/>
        <v>0.30691862237122824</v>
      </c>
      <c r="J5106" s="51">
        <f t="shared" ca="1" si="576"/>
        <v>2</v>
      </c>
      <c r="K5106" s="47">
        <f t="shared" si="577"/>
        <v>20.14</v>
      </c>
      <c r="L5106" s="47">
        <f t="shared" si="578"/>
        <v>20.22</v>
      </c>
      <c r="M5106" s="47">
        <f t="shared" si="579"/>
        <v>19.91</v>
      </c>
      <c r="N5106" s="47">
        <f t="shared" si="580"/>
        <v>20.14</v>
      </c>
      <c r="O5106" s="48">
        <f t="shared" ca="1" si="581"/>
        <v>664400</v>
      </c>
    </row>
    <row r="5107" spans="1:15" x14ac:dyDescent="0.25">
      <c r="A5107">
        <v>5092</v>
      </c>
      <c r="B5107" s="84">
        <v>34568</v>
      </c>
      <c r="C5107" s="47">
        <v>65.62</v>
      </c>
      <c r="D5107" s="47">
        <v>65.62</v>
      </c>
      <c r="E5107" s="47">
        <v>65.12</v>
      </c>
      <c r="F5107" s="47">
        <v>65.5</v>
      </c>
      <c r="G5107" s="48">
        <v>215400</v>
      </c>
      <c r="H5107" s="47">
        <v>20.100000000000001</v>
      </c>
      <c r="I5107" s="51">
        <f t="shared" si="575"/>
        <v>0.30687022900763361</v>
      </c>
      <c r="J5107" s="51">
        <f t="shared" ca="1" si="576"/>
        <v>2</v>
      </c>
      <c r="K5107" s="47">
        <f t="shared" si="577"/>
        <v>20.14</v>
      </c>
      <c r="L5107" s="47">
        <f t="shared" si="578"/>
        <v>20.14</v>
      </c>
      <c r="M5107" s="47">
        <f t="shared" si="579"/>
        <v>19.98</v>
      </c>
      <c r="N5107" s="47">
        <f t="shared" si="580"/>
        <v>20.100000000000001</v>
      </c>
      <c r="O5107" s="48">
        <f t="shared" ca="1" si="581"/>
        <v>430800</v>
      </c>
    </row>
    <row r="5108" spans="1:15" x14ac:dyDescent="0.25">
      <c r="A5108">
        <v>5093</v>
      </c>
      <c r="B5108" s="84">
        <v>34565</v>
      </c>
      <c r="C5108" s="47">
        <v>66.38</v>
      </c>
      <c r="D5108" s="47">
        <v>66.38</v>
      </c>
      <c r="E5108" s="47">
        <v>65.75</v>
      </c>
      <c r="F5108" s="47">
        <v>65.88</v>
      </c>
      <c r="G5108" s="48">
        <v>421800</v>
      </c>
      <c r="H5108" s="47">
        <v>20.21</v>
      </c>
      <c r="I5108" s="51">
        <f t="shared" si="575"/>
        <v>0.30676988463873711</v>
      </c>
      <c r="J5108" s="51">
        <f t="shared" ca="1" si="576"/>
        <v>2</v>
      </c>
      <c r="K5108" s="47">
        <f t="shared" si="577"/>
        <v>20.36</v>
      </c>
      <c r="L5108" s="47">
        <f t="shared" si="578"/>
        <v>20.36</v>
      </c>
      <c r="M5108" s="47">
        <f t="shared" si="579"/>
        <v>20.170000000000002</v>
      </c>
      <c r="N5108" s="47">
        <f t="shared" si="580"/>
        <v>20.21</v>
      </c>
      <c r="O5108" s="48">
        <f t="shared" ca="1" si="581"/>
        <v>843600</v>
      </c>
    </row>
    <row r="5109" spans="1:15" x14ac:dyDescent="0.25">
      <c r="A5109">
        <v>5094</v>
      </c>
      <c r="B5109" s="84">
        <v>34564</v>
      </c>
      <c r="C5109" s="47">
        <v>66</v>
      </c>
      <c r="D5109" s="47">
        <v>66.25</v>
      </c>
      <c r="E5109" s="47">
        <v>65.75</v>
      </c>
      <c r="F5109" s="47">
        <v>66.12</v>
      </c>
      <c r="G5109" s="48">
        <v>268000</v>
      </c>
      <c r="H5109" s="47">
        <v>20.29</v>
      </c>
      <c r="I5109" s="51">
        <f t="shared" si="575"/>
        <v>0.30686630369026008</v>
      </c>
      <c r="J5109" s="51">
        <f t="shared" ca="1" si="576"/>
        <v>2</v>
      </c>
      <c r="K5109" s="47">
        <f t="shared" si="577"/>
        <v>20.25</v>
      </c>
      <c r="L5109" s="47">
        <f t="shared" si="578"/>
        <v>20.329999999999998</v>
      </c>
      <c r="M5109" s="47">
        <f t="shared" si="579"/>
        <v>20.18</v>
      </c>
      <c r="N5109" s="47">
        <f t="shared" si="580"/>
        <v>20.29</v>
      </c>
      <c r="O5109" s="48">
        <f t="shared" ca="1" si="581"/>
        <v>536000</v>
      </c>
    </row>
    <row r="5110" spans="1:15" x14ac:dyDescent="0.25">
      <c r="A5110">
        <v>5095</v>
      </c>
      <c r="B5110" s="84">
        <v>34563</v>
      </c>
      <c r="C5110" s="47">
        <v>65.88</v>
      </c>
      <c r="D5110" s="47">
        <v>66.25</v>
      </c>
      <c r="E5110" s="47">
        <v>65.62</v>
      </c>
      <c r="F5110" s="47">
        <v>66.25</v>
      </c>
      <c r="G5110" s="48">
        <v>311400</v>
      </c>
      <c r="H5110" s="47">
        <v>20.329999999999998</v>
      </c>
      <c r="I5110" s="51">
        <f t="shared" si="575"/>
        <v>0.30686792452830186</v>
      </c>
      <c r="J5110" s="51">
        <f t="shared" ca="1" si="576"/>
        <v>2</v>
      </c>
      <c r="K5110" s="47">
        <f t="shared" si="577"/>
        <v>20.22</v>
      </c>
      <c r="L5110" s="47">
        <f t="shared" si="578"/>
        <v>20.329999999999998</v>
      </c>
      <c r="M5110" s="47">
        <f t="shared" si="579"/>
        <v>20.14</v>
      </c>
      <c r="N5110" s="47">
        <f t="shared" si="580"/>
        <v>20.329999999999998</v>
      </c>
      <c r="O5110" s="48">
        <f t="shared" ca="1" si="581"/>
        <v>622800</v>
      </c>
    </row>
    <row r="5111" spans="1:15" x14ac:dyDescent="0.25">
      <c r="A5111">
        <v>5096</v>
      </c>
      <c r="B5111" s="84">
        <v>34562</v>
      </c>
      <c r="C5111" s="47">
        <v>66.12</v>
      </c>
      <c r="D5111" s="47">
        <v>66.25</v>
      </c>
      <c r="E5111" s="47">
        <v>65.38</v>
      </c>
      <c r="F5111" s="47">
        <v>66.12</v>
      </c>
      <c r="G5111" s="48">
        <v>298400</v>
      </c>
      <c r="H5111" s="47">
        <v>20.29</v>
      </c>
      <c r="I5111" s="51">
        <f t="shared" si="575"/>
        <v>0.30686630369026008</v>
      </c>
      <c r="J5111" s="51">
        <f t="shared" ca="1" si="576"/>
        <v>2</v>
      </c>
      <c r="K5111" s="47">
        <f t="shared" si="577"/>
        <v>20.29</v>
      </c>
      <c r="L5111" s="47">
        <f t="shared" si="578"/>
        <v>20.329999999999998</v>
      </c>
      <c r="M5111" s="47">
        <f t="shared" si="579"/>
        <v>20.059999999999999</v>
      </c>
      <c r="N5111" s="47">
        <f t="shared" si="580"/>
        <v>20.29</v>
      </c>
      <c r="O5111" s="48">
        <f t="shared" ca="1" si="581"/>
        <v>596800</v>
      </c>
    </row>
    <row r="5112" spans="1:15" x14ac:dyDescent="0.25">
      <c r="A5112">
        <v>5097</v>
      </c>
      <c r="B5112" s="84">
        <v>34561</v>
      </c>
      <c r="C5112" s="47">
        <v>66</v>
      </c>
      <c r="D5112" s="47">
        <v>66.12</v>
      </c>
      <c r="E5112" s="47">
        <v>65.75</v>
      </c>
      <c r="F5112" s="47">
        <v>65.88</v>
      </c>
      <c r="G5112" s="48">
        <v>233600</v>
      </c>
      <c r="H5112" s="47">
        <v>20.21</v>
      </c>
      <c r="I5112" s="51">
        <f t="shared" si="575"/>
        <v>0.30676988463873711</v>
      </c>
      <c r="J5112" s="51">
        <f t="shared" ca="1" si="576"/>
        <v>2</v>
      </c>
      <c r="K5112" s="47">
        <f t="shared" si="577"/>
        <v>20.25</v>
      </c>
      <c r="L5112" s="47">
        <f t="shared" si="578"/>
        <v>20.28</v>
      </c>
      <c r="M5112" s="47">
        <f t="shared" si="579"/>
        <v>20.170000000000002</v>
      </c>
      <c r="N5112" s="47">
        <f t="shared" si="580"/>
        <v>20.21</v>
      </c>
      <c r="O5112" s="48">
        <f t="shared" ca="1" si="581"/>
        <v>467200</v>
      </c>
    </row>
    <row r="5113" spans="1:15" x14ac:dyDescent="0.25">
      <c r="A5113">
        <v>5098</v>
      </c>
      <c r="B5113" s="84">
        <v>34558</v>
      </c>
      <c r="C5113" s="47">
        <v>65.62</v>
      </c>
      <c r="D5113" s="47">
        <v>66</v>
      </c>
      <c r="E5113" s="47">
        <v>65.38</v>
      </c>
      <c r="F5113" s="47">
        <v>66</v>
      </c>
      <c r="G5113" s="48">
        <v>165000</v>
      </c>
      <c r="H5113" s="47">
        <v>20.25</v>
      </c>
      <c r="I5113" s="51">
        <f t="shared" si="575"/>
        <v>0.30681818181818182</v>
      </c>
      <c r="J5113" s="51">
        <f t="shared" ca="1" si="576"/>
        <v>2</v>
      </c>
      <c r="K5113" s="47">
        <f t="shared" si="577"/>
        <v>20.13</v>
      </c>
      <c r="L5113" s="47">
        <f t="shared" si="578"/>
        <v>20.25</v>
      </c>
      <c r="M5113" s="47">
        <f t="shared" si="579"/>
        <v>20.059999999999999</v>
      </c>
      <c r="N5113" s="47">
        <f t="shared" si="580"/>
        <v>20.25</v>
      </c>
      <c r="O5113" s="48">
        <f t="shared" ca="1" si="581"/>
        <v>330000</v>
      </c>
    </row>
    <row r="5114" spans="1:15" x14ac:dyDescent="0.25">
      <c r="A5114">
        <v>5099</v>
      </c>
      <c r="B5114" s="84">
        <v>34557</v>
      </c>
      <c r="C5114" s="47">
        <v>65.88</v>
      </c>
      <c r="D5114" s="47">
        <v>66</v>
      </c>
      <c r="E5114" s="47">
        <v>65.38</v>
      </c>
      <c r="F5114" s="47">
        <v>65.75</v>
      </c>
      <c r="G5114" s="48">
        <v>308200</v>
      </c>
      <c r="H5114" s="47">
        <v>20.18</v>
      </c>
      <c r="I5114" s="51">
        <f t="shared" si="575"/>
        <v>0.30692015209125473</v>
      </c>
      <c r="J5114" s="51">
        <f t="shared" ca="1" si="576"/>
        <v>2</v>
      </c>
      <c r="K5114" s="47">
        <f t="shared" si="577"/>
        <v>20.22</v>
      </c>
      <c r="L5114" s="47">
        <f t="shared" si="578"/>
        <v>20.260000000000002</v>
      </c>
      <c r="M5114" s="47">
        <f t="shared" si="579"/>
        <v>20.07</v>
      </c>
      <c r="N5114" s="47">
        <f t="shared" si="580"/>
        <v>20.18</v>
      </c>
      <c r="O5114" s="48">
        <f t="shared" ca="1" si="581"/>
        <v>616400</v>
      </c>
    </row>
    <row r="5115" spans="1:15" x14ac:dyDescent="0.25">
      <c r="A5115">
        <v>5100</v>
      </c>
      <c r="B5115" s="84">
        <v>34556</v>
      </c>
      <c r="C5115" s="47">
        <v>65.88</v>
      </c>
      <c r="D5115" s="47">
        <v>66.38</v>
      </c>
      <c r="E5115" s="47">
        <v>65.88</v>
      </c>
      <c r="F5115" s="47">
        <v>66</v>
      </c>
      <c r="G5115" s="48">
        <v>244800</v>
      </c>
      <c r="H5115" s="47">
        <v>20.25</v>
      </c>
      <c r="I5115" s="51">
        <f t="shared" si="575"/>
        <v>0.30681818181818182</v>
      </c>
      <c r="J5115" s="51">
        <f t="shared" ca="1" si="576"/>
        <v>2</v>
      </c>
      <c r="K5115" s="47">
        <f t="shared" si="577"/>
        <v>20.21</v>
      </c>
      <c r="L5115" s="47">
        <f t="shared" si="578"/>
        <v>20.37</v>
      </c>
      <c r="M5115" s="47">
        <f t="shared" si="579"/>
        <v>20.21</v>
      </c>
      <c r="N5115" s="47">
        <f t="shared" si="580"/>
        <v>20.25</v>
      </c>
      <c r="O5115" s="48">
        <f t="shared" ca="1" si="581"/>
        <v>489600</v>
      </c>
    </row>
    <row r="5116" spans="1:15" x14ac:dyDescent="0.25">
      <c r="A5116">
        <v>5101</v>
      </c>
      <c r="B5116" s="84">
        <v>34555</v>
      </c>
      <c r="C5116" s="47">
        <v>65.88</v>
      </c>
      <c r="D5116" s="47">
        <v>66.12</v>
      </c>
      <c r="E5116" s="47">
        <v>65.75</v>
      </c>
      <c r="F5116" s="47">
        <v>66</v>
      </c>
      <c r="G5116" s="48">
        <v>397000</v>
      </c>
      <c r="H5116" s="47">
        <v>20.25</v>
      </c>
      <c r="I5116" s="51">
        <f t="shared" si="575"/>
        <v>0.30681818181818182</v>
      </c>
      <c r="J5116" s="51">
        <f t="shared" ca="1" si="576"/>
        <v>2</v>
      </c>
      <c r="K5116" s="47">
        <f t="shared" si="577"/>
        <v>20.21</v>
      </c>
      <c r="L5116" s="47">
        <f t="shared" si="578"/>
        <v>20.29</v>
      </c>
      <c r="M5116" s="47">
        <f t="shared" si="579"/>
        <v>20.170000000000002</v>
      </c>
      <c r="N5116" s="47">
        <f t="shared" si="580"/>
        <v>20.25</v>
      </c>
      <c r="O5116" s="48">
        <f t="shared" ca="1" si="581"/>
        <v>794000</v>
      </c>
    </row>
    <row r="5117" spans="1:15" x14ac:dyDescent="0.25">
      <c r="A5117">
        <v>5102</v>
      </c>
      <c r="B5117" s="84">
        <v>34554</v>
      </c>
      <c r="C5117" s="47">
        <v>66.12</v>
      </c>
      <c r="D5117" s="47">
        <v>66.25</v>
      </c>
      <c r="E5117" s="47">
        <v>65.62</v>
      </c>
      <c r="F5117" s="47">
        <v>66</v>
      </c>
      <c r="G5117" s="48">
        <v>219400</v>
      </c>
      <c r="H5117" s="47">
        <v>20.25</v>
      </c>
      <c r="I5117" s="51">
        <f t="shared" si="575"/>
        <v>0.30681818181818182</v>
      </c>
      <c r="J5117" s="51">
        <f t="shared" ca="1" si="576"/>
        <v>2</v>
      </c>
      <c r="K5117" s="47">
        <f t="shared" si="577"/>
        <v>20.29</v>
      </c>
      <c r="L5117" s="47">
        <f t="shared" si="578"/>
        <v>20.329999999999998</v>
      </c>
      <c r="M5117" s="47">
        <f t="shared" si="579"/>
        <v>20.13</v>
      </c>
      <c r="N5117" s="47">
        <f t="shared" si="580"/>
        <v>20.25</v>
      </c>
      <c r="O5117" s="48">
        <f t="shared" ca="1" si="581"/>
        <v>438800</v>
      </c>
    </row>
    <row r="5118" spans="1:15" x14ac:dyDescent="0.25">
      <c r="A5118">
        <v>5103</v>
      </c>
      <c r="B5118" s="84">
        <v>34551</v>
      </c>
      <c r="C5118" s="47">
        <v>65.5</v>
      </c>
      <c r="D5118" s="47">
        <v>66</v>
      </c>
      <c r="E5118" s="47">
        <v>65.5</v>
      </c>
      <c r="F5118" s="47">
        <v>65.75</v>
      </c>
      <c r="G5118" s="48">
        <v>349400</v>
      </c>
      <c r="H5118" s="47">
        <v>20.18</v>
      </c>
      <c r="I5118" s="51">
        <f t="shared" si="575"/>
        <v>0.30692015209125473</v>
      </c>
      <c r="J5118" s="51">
        <f t="shared" ca="1" si="576"/>
        <v>2</v>
      </c>
      <c r="K5118" s="47">
        <f t="shared" si="577"/>
        <v>20.100000000000001</v>
      </c>
      <c r="L5118" s="47">
        <f t="shared" si="578"/>
        <v>20.260000000000002</v>
      </c>
      <c r="M5118" s="47">
        <f t="shared" si="579"/>
        <v>20.100000000000001</v>
      </c>
      <c r="N5118" s="47">
        <f t="shared" si="580"/>
        <v>20.18</v>
      </c>
      <c r="O5118" s="48">
        <f t="shared" ca="1" si="581"/>
        <v>698800</v>
      </c>
    </row>
    <row r="5119" spans="1:15" x14ac:dyDescent="0.25">
      <c r="A5119">
        <v>5104</v>
      </c>
      <c r="B5119" s="84">
        <v>34550</v>
      </c>
      <c r="C5119" s="47">
        <v>65.75</v>
      </c>
      <c r="D5119" s="47">
        <v>66</v>
      </c>
      <c r="E5119" s="47">
        <v>65.62</v>
      </c>
      <c r="F5119" s="47">
        <v>65.88</v>
      </c>
      <c r="G5119" s="48">
        <v>235000</v>
      </c>
      <c r="H5119" s="47">
        <v>20.21</v>
      </c>
      <c r="I5119" s="51">
        <f t="shared" si="575"/>
        <v>0.30676988463873711</v>
      </c>
      <c r="J5119" s="51">
        <f t="shared" ca="1" si="576"/>
        <v>2</v>
      </c>
      <c r="K5119" s="47">
        <f t="shared" si="577"/>
        <v>20.170000000000002</v>
      </c>
      <c r="L5119" s="47">
        <f t="shared" si="578"/>
        <v>20.25</v>
      </c>
      <c r="M5119" s="47">
        <f t="shared" si="579"/>
        <v>20.13</v>
      </c>
      <c r="N5119" s="47">
        <f t="shared" si="580"/>
        <v>20.21</v>
      </c>
      <c r="O5119" s="48">
        <f t="shared" ca="1" si="581"/>
        <v>470000</v>
      </c>
    </row>
    <row r="5120" spans="1:15" x14ac:dyDescent="0.25">
      <c r="A5120">
        <v>5105</v>
      </c>
      <c r="B5120" s="84">
        <v>34549</v>
      </c>
      <c r="C5120" s="47">
        <v>65.38</v>
      </c>
      <c r="D5120" s="47">
        <v>65.88</v>
      </c>
      <c r="E5120" s="47">
        <v>65.38</v>
      </c>
      <c r="F5120" s="47">
        <v>65.88</v>
      </c>
      <c r="G5120" s="48">
        <v>292200</v>
      </c>
      <c r="H5120" s="47">
        <v>20.21</v>
      </c>
      <c r="I5120" s="51">
        <f t="shared" si="575"/>
        <v>0.30676988463873711</v>
      </c>
      <c r="J5120" s="51">
        <f t="shared" ca="1" si="576"/>
        <v>2</v>
      </c>
      <c r="K5120" s="47">
        <f t="shared" si="577"/>
        <v>20.059999999999999</v>
      </c>
      <c r="L5120" s="47">
        <f t="shared" si="578"/>
        <v>20.21</v>
      </c>
      <c r="M5120" s="47">
        <f t="shared" si="579"/>
        <v>20.059999999999999</v>
      </c>
      <c r="N5120" s="47">
        <f t="shared" si="580"/>
        <v>20.21</v>
      </c>
      <c r="O5120" s="48">
        <f t="shared" ca="1" si="581"/>
        <v>584400</v>
      </c>
    </row>
    <row r="5121" spans="1:15" x14ac:dyDescent="0.25">
      <c r="A5121">
        <v>5106</v>
      </c>
      <c r="B5121" s="84">
        <v>34548</v>
      </c>
      <c r="C5121" s="47">
        <v>66.38</v>
      </c>
      <c r="D5121" s="47">
        <v>66.38</v>
      </c>
      <c r="E5121" s="47">
        <v>65.38</v>
      </c>
      <c r="F5121" s="47">
        <v>65.38</v>
      </c>
      <c r="G5121" s="48">
        <v>420200</v>
      </c>
      <c r="H5121" s="47">
        <v>20.059999999999999</v>
      </c>
      <c r="I5121" s="51">
        <f t="shared" si="575"/>
        <v>0.30682165799938821</v>
      </c>
      <c r="J5121" s="51">
        <f t="shared" ca="1" si="576"/>
        <v>2</v>
      </c>
      <c r="K5121" s="47">
        <f t="shared" si="577"/>
        <v>20.37</v>
      </c>
      <c r="L5121" s="47">
        <f t="shared" si="578"/>
        <v>20.37</v>
      </c>
      <c r="M5121" s="47">
        <f t="shared" si="579"/>
        <v>20.059999999999999</v>
      </c>
      <c r="N5121" s="47">
        <f t="shared" si="580"/>
        <v>20.059999999999999</v>
      </c>
      <c r="O5121" s="48">
        <f t="shared" ca="1" si="581"/>
        <v>840400</v>
      </c>
    </row>
    <row r="5122" spans="1:15" x14ac:dyDescent="0.25">
      <c r="A5122">
        <v>5107</v>
      </c>
      <c r="B5122" s="84">
        <v>34547</v>
      </c>
      <c r="C5122" s="47">
        <v>65.38</v>
      </c>
      <c r="D5122" s="47">
        <v>66.38</v>
      </c>
      <c r="E5122" s="47">
        <v>65.38</v>
      </c>
      <c r="F5122" s="47">
        <v>66.25</v>
      </c>
      <c r="G5122" s="48">
        <v>472200</v>
      </c>
      <c r="H5122" s="47">
        <v>20.329999999999998</v>
      </c>
      <c r="I5122" s="51">
        <f t="shared" si="575"/>
        <v>0.30686792452830186</v>
      </c>
      <c r="J5122" s="51">
        <f t="shared" ca="1" si="576"/>
        <v>2</v>
      </c>
      <c r="K5122" s="47">
        <f t="shared" si="577"/>
        <v>20.059999999999999</v>
      </c>
      <c r="L5122" s="47">
        <f t="shared" si="578"/>
        <v>20.37</v>
      </c>
      <c r="M5122" s="47">
        <f t="shared" si="579"/>
        <v>20.059999999999999</v>
      </c>
      <c r="N5122" s="47">
        <f t="shared" si="580"/>
        <v>20.329999999999998</v>
      </c>
      <c r="O5122" s="48">
        <f t="shared" ca="1" si="581"/>
        <v>944400</v>
      </c>
    </row>
    <row r="5123" spans="1:15" x14ac:dyDescent="0.25">
      <c r="A5123">
        <v>5108</v>
      </c>
      <c r="B5123" s="84">
        <v>34544</v>
      </c>
      <c r="C5123" s="47">
        <v>65.12</v>
      </c>
      <c r="D5123" s="47">
        <v>65.62</v>
      </c>
      <c r="E5123" s="47">
        <v>65.12</v>
      </c>
      <c r="F5123" s="47">
        <v>65.62</v>
      </c>
      <c r="G5123" s="48">
        <v>286400</v>
      </c>
      <c r="H5123" s="47">
        <v>20.14</v>
      </c>
      <c r="I5123" s="51">
        <f t="shared" si="575"/>
        <v>0.30691862237122824</v>
      </c>
      <c r="J5123" s="51">
        <f t="shared" ca="1" si="576"/>
        <v>2</v>
      </c>
      <c r="K5123" s="47">
        <f t="shared" si="577"/>
        <v>19.989999999999998</v>
      </c>
      <c r="L5123" s="47">
        <f t="shared" si="578"/>
        <v>20.14</v>
      </c>
      <c r="M5123" s="47">
        <f t="shared" si="579"/>
        <v>19.989999999999998</v>
      </c>
      <c r="N5123" s="47">
        <f t="shared" si="580"/>
        <v>20.14</v>
      </c>
      <c r="O5123" s="48">
        <f t="shared" ca="1" si="581"/>
        <v>572800</v>
      </c>
    </row>
    <row r="5124" spans="1:15" x14ac:dyDescent="0.25">
      <c r="A5124">
        <v>5109</v>
      </c>
      <c r="B5124" s="84">
        <v>34543</v>
      </c>
      <c r="C5124" s="47">
        <v>64.62</v>
      </c>
      <c r="D5124" s="47">
        <v>65.38</v>
      </c>
      <c r="E5124" s="47">
        <v>64.5</v>
      </c>
      <c r="F5124" s="47">
        <v>65.38</v>
      </c>
      <c r="G5124" s="48">
        <v>378000</v>
      </c>
      <c r="H5124" s="47">
        <v>20.059999999999999</v>
      </c>
      <c r="I5124" s="51">
        <f t="shared" si="575"/>
        <v>0.30682165799938821</v>
      </c>
      <c r="J5124" s="51">
        <f t="shared" ca="1" si="576"/>
        <v>2</v>
      </c>
      <c r="K5124" s="47">
        <f t="shared" si="577"/>
        <v>19.829999999999998</v>
      </c>
      <c r="L5124" s="47">
        <f t="shared" si="578"/>
        <v>20.059999999999999</v>
      </c>
      <c r="M5124" s="47">
        <f t="shared" si="579"/>
        <v>19.79</v>
      </c>
      <c r="N5124" s="47">
        <f t="shared" si="580"/>
        <v>20.059999999999999</v>
      </c>
      <c r="O5124" s="48">
        <f t="shared" ca="1" si="581"/>
        <v>756000</v>
      </c>
    </row>
    <row r="5125" spans="1:15" x14ac:dyDescent="0.25">
      <c r="A5125">
        <v>5110</v>
      </c>
      <c r="B5125" s="84">
        <v>34542</v>
      </c>
      <c r="C5125" s="47">
        <v>63.38</v>
      </c>
      <c r="D5125" s="47">
        <v>64.88</v>
      </c>
      <c r="E5125" s="47">
        <v>63.38</v>
      </c>
      <c r="F5125" s="47">
        <v>64.75</v>
      </c>
      <c r="G5125" s="48">
        <v>531400</v>
      </c>
      <c r="H5125" s="47">
        <v>19.87</v>
      </c>
      <c r="I5125" s="51">
        <f t="shared" si="575"/>
        <v>0.30687258687258689</v>
      </c>
      <c r="J5125" s="51">
        <f t="shared" ca="1" si="576"/>
        <v>2</v>
      </c>
      <c r="K5125" s="47">
        <f t="shared" si="577"/>
        <v>19.45</v>
      </c>
      <c r="L5125" s="47">
        <f t="shared" si="578"/>
        <v>19.91</v>
      </c>
      <c r="M5125" s="47">
        <f t="shared" si="579"/>
        <v>19.45</v>
      </c>
      <c r="N5125" s="47">
        <f t="shared" si="580"/>
        <v>19.87</v>
      </c>
      <c r="O5125" s="48">
        <f t="shared" ca="1" si="581"/>
        <v>1062800</v>
      </c>
    </row>
    <row r="5126" spans="1:15" x14ac:dyDescent="0.25">
      <c r="A5126">
        <v>5111</v>
      </c>
      <c r="B5126" s="84">
        <v>34541</v>
      </c>
      <c r="C5126" s="47">
        <v>64</v>
      </c>
      <c r="D5126" s="47">
        <v>64.12</v>
      </c>
      <c r="E5126" s="47">
        <v>63.5</v>
      </c>
      <c r="F5126" s="47">
        <v>63.62</v>
      </c>
      <c r="G5126" s="48">
        <v>578000</v>
      </c>
      <c r="H5126" s="47">
        <v>19.52</v>
      </c>
      <c r="I5126" s="51">
        <f t="shared" si="575"/>
        <v>0.30682175416535679</v>
      </c>
      <c r="J5126" s="51">
        <f t="shared" ca="1" si="576"/>
        <v>2</v>
      </c>
      <c r="K5126" s="47">
        <f t="shared" si="577"/>
        <v>19.64</v>
      </c>
      <c r="L5126" s="47">
        <f t="shared" si="578"/>
        <v>19.670000000000002</v>
      </c>
      <c r="M5126" s="47">
        <f t="shared" si="579"/>
        <v>19.48</v>
      </c>
      <c r="N5126" s="47">
        <f t="shared" si="580"/>
        <v>19.52</v>
      </c>
      <c r="O5126" s="48">
        <f t="shared" ca="1" si="581"/>
        <v>1156000</v>
      </c>
    </row>
    <row r="5127" spans="1:15" x14ac:dyDescent="0.25">
      <c r="A5127">
        <v>5112</v>
      </c>
      <c r="B5127" s="84">
        <v>34540</v>
      </c>
      <c r="C5127" s="47">
        <v>63.88</v>
      </c>
      <c r="D5127" s="47">
        <v>64.38</v>
      </c>
      <c r="E5127" s="47">
        <v>63.75</v>
      </c>
      <c r="F5127" s="47">
        <v>64.25</v>
      </c>
      <c r="G5127" s="48">
        <v>314400</v>
      </c>
      <c r="H5127" s="47">
        <v>19.71</v>
      </c>
      <c r="I5127" s="51">
        <f t="shared" si="575"/>
        <v>0.3067704280155642</v>
      </c>
      <c r="J5127" s="51">
        <f t="shared" ca="1" si="576"/>
        <v>2</v>
      </c>
      <c r="K5127" s="47">
        <f t="shared" si="577"/>
        <v>19.600000000000001</v>
      </c>
      <c r="L5127" s="47">
        <f t="shared" si="578"/>
        <v>19.75</v>
      </c>
      <c r="M5127" s="47">
        <f t="shared" si="579"/>
        <v>19.559999999999999</v>
      </c>
      <c r="N5127" s="47">
        <f t="shared" si="580"/>
        <v>19.71</v>
      </c>
      <c r="O5127" s="48">
        <f t="shared" ca="1" si="581"/>
        <v>628800</v>
      </c>
    </row>
    <row r="5128" spans="1:15" x14ac:dyDescent="0.25">
      <c r="A5128">
        <v>5113</v>
      </c>
      <c r="B5128" s="84">
        <v>34537</v>
      </c>
      <c r="C5128" s="47">
        <v>63.5</v>
      </c>
      <c r="D5128" s="47">
        <v>64</v>
      </c>
      <c r="E5128" s="47">
        <v>63.25</v>
      </c>
      <c r="F5128" s="47">
        <v>63.75</v>
      </c>
      <c r="G5128" s="48">
        <v>346000</v>
      </c>
      <c r="H5128" s="47">
        <v>19.559999999999999</v>
      </c>
      <c r="I5128" s="51">
        <f t="shared" si="575"/>
        <v>0.30682352941176466</v>
      </c>
      <c r="J5128" s="51">
        <f t="shared" ca="1" si="576"/>
        <v>2</v>
      </c>
      <c r="K5128" s="47">
        <f t="shared" si="577"/>
        <v>19.48</v>
      </c>
      <c r="L5128" s="47">
        <f t="shared" si="578"/>
        <v>19.64</v>
      </c>
      <c r="M5128" s="47">
        <f t="shared" si="579"/>
        <v>19.41</v>
      </c>
      <c r="N5128" s="47">
        <f t="shared" si="580"/>
        <v>19.559999999999999</v>
      </c>
      <c r="O5128" s="48">
        <f t="shared" ca="1" si="581"/>
        <v>692000</v>
      </c>
    </row>
    <row r="5129" spans="1:15" x14ac:dyDescent="0.25">
      <c r="A5129">
        <v>5114</v>
      </c>
      <c r="B5129" s="84">
        <v>34536</v>
      </c>
      <c r="C5129" s="47">
        <v>62.25</v>
      </c>
      <c r="D5129" s="47">
        <v>63.12</v>
      </c>
      <c r="E5129" s="47">
        <v>62.12</v>
      </c>
      <c r="F5129" s="47">
        <v>63.12</v>
      </c>
      <c r="G5129" s="48">
        <v>297400</v>
      </c>
      <c r="H5129" s="47">
        <v>19.37</v>
      </c>
      <c r="I5129" s="51">
        <f t="shared" si="575"/>
        <v>0.30687579214195188</v>
      </c>
      <c r="J5129" s="51">
        <f t="shared" ca="1" si="576"/>
        <v>2</v>
      </c>
      <c r="K5129" s="47">
        <f t="shared" si="577"/>
        <v>19.100000000000001</v>
      </c>
      <c r="L5129" s="47">
        <f t="shared" si="578"/>
        <v>19.37</v>
      </c>
      <c r="M5129" s="47">
        <f t="shared" si="579"/>
        <v>19.059999999999999</v>
      </c>
      <c r="N5129" s="47">
        <f t="shared" si="580"/>
        <v>19.37</v>
      </c>
      <c r="O5129" s="48">
        <f t="shared" ca="1" si="581"/>
        <v>594800</v>
      </c>
    </row>
    <row r="5130" spans="1:15" x14ac:dyDescent="0.25">
      <c r="A5130">
        <v>5115</v>
      </c>
      <c r="B5130" s="84">
        <v>34535</v>
      </c>
      <c r="C5130" s="47">
        <v>63.5</v>
      </c>
      <c r="D5130" s="47">
        <v>63.5</v>
      </c>
      <c r="E5130" s="47">
        <v>62.5</v>
      </c>
      <c r="F5130" s="47">
        <v>62.5</v>
      </c>
      <c r="G5130" s="48">
        <v>270800</v>
      </c>
      <c r="H5130" s="47">
        <v>19.18</v>
      </c>
      <c r="I5130" s="51">
        <f t="shared" si="575"/>
        <v>0.30687999999999999</v>
      </c>
      <c r="J5130" s="51">
        <f t="shared" ca="1" si="576"/>
        <v>2</v>
      </c>
      <c r="K5130" s="47">
        <f t="shared" si="577"/>
        <v>19.489999999999998</v>
      </c>
      <c r="L5130" s="47">
        <f t="shared" si="578"/>
        <v>19.489999999999998</v>
      </c>
      <c r="M5130" s="47">
        <f t="shared" si="579"/>
        <v>19.18</v>
      </c>
      <c r="N5130" s="47">
        <f t="shared" si="580"/>
        <v>19.18</v>
      </c>
      <c r="O5130" s="48">
        <f t="shared" ca="1" si="581"/>
        <v>541600</v>
      </c>
    </row>
    <row r="5131" spans="1:15" x14ac:dyDescent="0.25">
      <c r="A5131">
        <v>5116</v>
      </c>
      <c r="B5131" s="84">
        <v>34534</v>
      </c>
      <c r="C5131" s="47">
        <v>63.25</v>
      </c>
      <c r="D5131" s="47">
        <v>64.38</v>
      </c>
      <c r="E5131" s="47">
        <v>63.25</v>
      </c>
      <c r="F5131" s="47">
        <v>63.5</v>
      </c>
      <c r="G5131" s="48">
        <v>317800</v>
      </c>
      <c r="H5131" s="47">
        <v>19.48</v>
      </c>
      <c r="I5131" s="51">
        <f t="shared" si="575"/>
        <v>0.3067716535433071</v>
      </c>
      <c r="J5131" s="51">
        <f t="shared" ca="1" si="576"/>
        <v>2</v>
      </c>
      <c r="K5131" s="47">
        <f t="shared" si="577"/>
        <v>19.399999999999999</v>
      </c>
      <c r="L5131" s="47">
        <f t="shared" si="578"/>
        <v>19.75</v>
      </c>
      <c r="M5131" s="47">
        <f t="shared" si="579"/>
        <v>19.399999999999999</v>
      </c>
      <c r="N5131" s="47">
        <f t="shared" si="580"/>
        <v>19.48</v>
      </c>
      <c r="O5131" s="48">
        <f t="shared" ca="1" si="581"/>
        <v>635600</v>
      </c>
    </row>
    <row r="5132" spans="1:15" x14ac:dyDescent="0.25">
      <c r="A5132">
        <v>5117</v>
      </c>
      <c r="B5132" s="84">
        <v>34533</v>
      </c>
      <c r="C5132" s="47">
        <v>63.25</v>
      </c>
      <c r="D5132" s="47">
        <v>63.62</v>
      </c>
      <c r="E5132" s="47">
        <v>63</v>
      </c>
      <c r="F5132" s="47">
        <v>63.12</v>
      </c>
      <c r="G5132" s="48">
        <v>238800</v>
      </c>
      <c r="H5132" s="47">
        <v>19.37</v>
      </c>
      <c r="I5132" s="51">
        <f t="shared" si="575"/>
        <v>0.30687579214195188</v>
      </c>
      <c r="J5132" s="51">
        <f t="shared" ca="1" si="576"/>
        <v>2</v>
      </c>
      <c r="K5132" s="47">
        <f t="shared" si="577"/>
        <v>19.41</v>
      </c>
      <c r="L5132" s="47">
        <f t="shared" si="578"/>
        <v>19.52</v>
      </c>
      <c r="M5132" s="47">
        <f t="shared" si="579"/>
        <v>19.329999999999998</v>
      </c>
      <c r="N5132" s="47">
        <f t="shared" si="580"/>
        <v>19.37</v>
      </c>
      <c r="O5132" s="48">
        <f t="shared" ca="1" si="581"/>
        <v>477600</v>
      </c>
    </row>
    <row r="5133" spans="1:15" x14ac:dyDescent="0.25">
      <c r="A5133">
        <v>5118</v>
      </c>
      <c r="B5133" s="84">
        <v>34530</v>
      </c>
      <c r="C5133" s="47">
        <v>62.88</v>
      </c>
      <c r="D5133" s="47">
        <v>63.5</v>
      </c>
      <c r="E5133" s="47">
        <v>62.75</v>
      </c>
      <c r="F5133" s="47">
        <v>63.25</v>
      </c>
      <c r="G5133" s="48">
        <v>368000</v>
      </c>
      <c r="H5133" s="47">
        <v>19.41</v>
      </c>
      <c r="I5133" s="51">
        <f t="shared" si="575"/>
        <v>0.30687747035573121</v>
      </c>
      <c r="J5133" s="51">
        <f t="shared" ca="1" si="576"/>
        <v>2</v>
      </c>
      <c r="K5133" s="47">
        <f t="shared" si="577"/>
        <v>19.3</v>
      </c>
      <c r="L5133" s="47">
        <f t="shared" si="578"/>
        <v>19.489999999999998</v>
      </c>
      <c r="M5133" s="47">
        <f t="shared" si="579"/>
        <v>19.260000000000002</v>
      </c>
      <c r="N5133" s="47">
        <f t="shared" si="580"/>
        <v>19.41</v>
      </c>
      <c r="O5133" s="48">
        <f t="shared" ca="1" si="581"/>
        <v>736000</v>
      </c>
    </row>
    <row r="5134" spans="1:15" x14ac:dyDescent="0.25">
      <c r="A5134">
        <v>5119</v>
      </c>
      <c r="B5134" s="84">
        <v>34529</v>
      </c>
      <c r="C5134" s="47">
        <v>63</v>
      </c>
      <c r="D5134" s="47">
        <v>63.25</v>
      </c>
      <c r="E5134" s="47">
        <v>62.5</v>
      </c>
      <c r="F5134" s="47">
        <v>63.12</v>
      </c>
      <c r="G5134" s="48">
        <v>291200</v>
      </c>
      <c r="H5134" s="47">
        <v>19.37</v>
      </c>
      <c r="I5134" s="51">
        <f t="shared" si="575"/>
        <v>0.30687579214195188</v>
      </c>
      <c r="J5134" s="51">
        <f t="shared" ca="1" si="576"/>
        <v>2</v>
      </c>
      <c r="K5134" s="47">
        <f t="shared" si="577"/>
        <v>19.329999999999998</v>
      </c>
      <c r="L5134" s="47">
        <f t="shared" si="578"/>
        <v>19.41</v>
      </c>
      <c r="M5134" s="47">
        <f t="shared" si="579"/>
        <v>19.18</v>
      </c>
      <c r="N5134" s="47">
        <f t="shared" si="580"/>
        <v>19.37</v>
      </c>
      <c r="O5134" s="48">
        <f t="shared" ca="1" si="581"/>
        <v>582400</v>
      </c>
    </row>
    <row r="5135" spans="1:15" x14ac:dyDescent="0.25">
      <c r="A5135">
        <v>5120</v>
      </c>
      <c r="B5135" s="84">
        <v>34528</v>
      </c>
      <c r="C5135" s="47">
        <v>62.75</v>
      </c>
      <c r="D5135" s="47">
        <v>62.88</v>
      </c>
      <c r="E5135" s="47">
        <v>61.62</v>
      </c>
      <c r="F5135" s="47">
        <v>62.25</v>
      </c>
      <c r="G5135" s="48">
        <v>604400</v>
      </c>
      <c r="H5135" s="47">
        <v>19.100000000000001</v>
      </c>
      <c r="I5135" s="51">
        <f t="shared" si="575"/>
        <v>0.30682730923694779</v>
      </c>
      <c r="J5135" s="51">
        <f t="shared" ca="1" si="576"/>
        <v>2</v>
      </c>
      <c r="K5135" s="47">
        <f t="shared" si="577"/>
        <v>19.25</v>
      </c>
      <c r="L5135" s="47">
        <f t="shared" si="578"/>
        <v>19.29</v>
      </c>
      <c r="M5135" s="47">
        <f t="shared" si="579"/>
        <v>18.91</v>
      </c>
      <c r="N5135" s="47">
        <f t="shared" si="580"/>
        <v>19.100000000000001</v>
      </c>
      <c r="O5135" s="48">
        <f t="shared" ca="1" si="581"/>
        <v>1208800</v>
      </c>
    </row>
    <row r="5136" spans="1:15" x14ac:dyDescent="0.25">
      <c r="A5136">
        <v>5121</v>
      </c>
      <c r="B5136" s="84">
        <v>34527</v>
      </c>
      <c r="C5136" s="47">
        <v>62.88</v>
      </c>
      <c r="D5136" s="47">
        <v>63</v>
      </c>
      <c r="E5136" s="47">
        <v>62.5</v>
      </c>
      <c r="F5136" s="47">
        <v>63</v>
      </c>
      <c r="G5136" s="48">
        <v>483200</v>
      </c>
      <c r="H5136" s="47">
        <v>19.329999999999998</v>
      </c>
      <c r="I5136" s="51">
        <f t="shared" si="575"/>
        <v>0.30682539682539678</v>
      </c>
      <c r="J5136" s="51">
        <f t="shared" ca="1" si="576"/>
        <v>2</v>
      </c>
      <c r="K5136" s="47">
        <f t="shared" si="577"/>
        <v>19.29</v>
      </c>
      <c r="L5136" s="47">
        <f t="shared" si="578"/>
        <v>19.329999999999998</v>
      </c>
      <c r="M5136" s="47">
        <f t="shared" si="579"/>
        <v>19.18</v>
      </c>
      <c r="N5136" s="47">
        <f t="shared" si="580"/>
        <v>19.329999999999998</v>
      </c>
      <c r="O5136" s="48">
        <f t="shared" ca="1" si="581"/>
        <v>966400</v>
      </c>
    </row>
    <row r="5137" spans="1:15" x14ac:dyDescent="0.25">
      <c r="A5137">
        <v>5122</v>
      </c>
      <c r="B5137" s="84">
        <v>34526</v>
      </c>
      <c r="C5137" s="47">
        <v>63</v>
      </c>
      <c r="D5137" s="47">
        <v>63.25</v>
      </c>
      <c r="E5137" s="47">
        <v>62.25</v>
      </c>
      <c r="F5137" s="47">
        <v>62.62</v>
      </c>
      <c r="G5137" s="48">
        <v>251800</v>
      </c>
      <c r="H5137" s="47">
        <v>19.22</v>
      </c>
      <c r="I5137" s="51">
        <f t="shared" ref="I5137:I5200" si="582">H5137/F5137</f>
        <v>0.30693069306930693</v>
      </c>
      <c r="J5137" s="51">
        <f t="shared" ref="J5137:J5200" ca="1" si="583">INDEX(OFFSET($T$15,0,0,$S$13+1,1),MATCH(B5137,OFFSET($Q$15,0,0,$S$13+1,1),-1))</f>
        <v>2</v>
      </c>
      <c r="K5137" s="47">
        <f t="shared" ref="K5137:K5200" si="584">ROUND($I5137*C5137,2)</f>
        <v>19.34</v>
      </c>
      <c r="L5137" s="47">
        <f t="shared" ref="L5137:L5200" si="585">ROUND($I5137*D5137,2)</f>
        <v>19.41</v>
      </c>
      <c r="M5137" s="47">
        <f t="shared" ref="M5137:M5200" si="586">ROUND($I5137*E5137,2)</f>
        <v>19.11</v>
      </c>
      <c r="N5137" s="47">
        <f t="shared" ref="N5137:N5200" si="587">ROUND($I5137*F5137,2)</f>
        <v>19.22</v>
      </c>
      <c r="O5137" s="48">
        <f t="shared" ref="O5137:O5200" ca="1" si="588">G5137*J5137</f>
        <v>503600</v>
      </c>
    </row>
    <row r="5138" spans="1:15" x14ac:dyDescent="0.25">
      <c r="A5138">
        <v>5123</v>
      </c>
      <c r="B5138" s="84">
        <v>34523</v>
      </c>
      <c r="C5138" s="47">
        <v>62.5</v>
      </c>
      <c r="D5138" s="47">
        <v>62.75</v>
      </c>
      <c r="E5138" s="47">
        <v>62</v>
      </c>
      <c r="F5138" s="47">
        <v>62.75</v>
      </c>
      <c r="G5138" s="48">
        <v>695000</v>
      </c>
      <c r="H5138" s="47">
        <v>19.25</v>
      </c>
      <c r="I5138" s="51">
        <f t="shared" si="582"/>
        <v>0.30677290836653387</v>
      </c>
      <c r="J5138" s="51">
        <f t="shared" ca="1" si="583"/>
        <v>2</v>
      </c>
      <c r="K5138" s="47">
        <f t="shared" si="584"/>
        <v>19.170000000000002</v>
      </c>
      <c r="L5138" s="47">
        <f t="shared" si="585"/>
        <v>19.25</v>
      </c>
      <c r="M5138" s="47">
        <f t="shared" si="586"/>
        <v>19.02</v>
      </c>
      <c r="N5138" s="47">
        <f t="shared" si="587"/>
        <v>19.25</v>
      </c>
      <c r="O5138" s="48">
        <f t="shared" ca="1" si="588"/>
        <v>1390000</v>
      </c>
    </row>
    <row r="5139" spans="1:15" x14ac:dyDescent="0.25">
      <c r="A5139">
        <v>5124</v>
      </c>
      <c r="B5139" s="84">
        <v>34522</v>
      </c>
      <c r="C5139" s="47">
        <v>63.38</v>
      </c>
      <c r="D5139" s="47">
        <v>63.38</v>
      </c>
      <c r="E5139" s="47">
        <v>62.5</v>
      </c>
      <c r="F5139" s="47">
        <v>62.5</v>
      </c>
      <c r="G5139" s="48">
        <v>992600</v>
      </c>
      <c r="H5139" s="47">
        <v>19.18</v>
      </c>
      <c r="I5139" s="51">
        <f t="shared" si="582"/>
        <v>0.30687999999999999</v>
      </c>
      <c r="J5139" s="51">
        <f t="shared" ca="1" si="583"/>
        <v>2</v>
      </c>
      <c r="K5139" s="47">
        <f t="shared" si="584"/>
        <v>19.45</v>
      </c>
      <c r="L5139" s="47">
        <f t="shared" si="585"/>
        <v>19.45</v>
      </c>
      <c r="M5139" s="47">
        <f t="shared" si="586"/>
        <v>19.18</v>
      </c>
      <c r="N5139" s="47">
        <f t="shared" si="587"/>
        <v>19.18</v>
      </c>
      <c r="O5139" s="48">
        <f t="shared" ca="1" si="588"/>
        <v>1985200</v>
      </c>
    </row>
    <row r="5140" spans="1:15" x14ac:dyDescent="0.25">
      <c r="A5140">
        <v>5125</v>
      </c>
      <c r="B5140" s="84">
        <v>34521</v>
      </c>
      <c r="C5140" s="47">
        <v>63.75</v>
      </c>
      <c r="D5140" s="47">
        <v>64</v>
      </c>
      <c r="E5140" s="47">
        <v>63.38</v>
      </c>
      <c r="F5140" s="47">
        <v>63.5</v>
      </c>
      <c r="G5140" s="48">
        <v>926200</v>
      </c>
      <c r="H5140" s="47">
        <v>19.48</v>
      </c>
      <c r="I5140" s="51">
        <f t="shared" si="582"/>
        <v>0.3067716535433071</v>
      </c>
      <c r="J5140" s="51">
        <f t="shared" ca="1" si="583"/>
        <v>2</v>
      </c>
      <c r="K5140" s="47">
        <f t="shared" si="584"/>
        <v>19.559999999999999</v>
      </c>
      <c r="L5140" s="47">
        <f t="shared" si="585"/>
        <v>19.63</v>
      </c>
      <c r="M5140" s="47">
        <f t="shared" si="586"/>
        <v>19.440000000000001</v>
      </c>
      <c r="N5140" s="47">
        <f t="shared" si="587"/>
        <v>19.48</v>
      </c>
      <c r="O5140" s="48">
        <f t="shared" ca="1" si="588"/>
        <v>1852400</v>
      </c>
    </row>
    <row r="5141" spans="1:15" x14ac:dyDescent="0.25">
      <c r="A5141">
        <v>5126</v>
      </c>
      <c r="B5141" s="84">
        <v>34520</v>
      </c>
      <c r="C5141" s="47">
        <v>65.12</v>
      </c>
      <c r="D5141" s="47">
        <v>65.25</v>
      </c>
      <c r="E5141" s="47">
        <v>63.62</v>
      </c>
      <c r="F5141" s="47">
        <v>64.12</v>
      </c>
      <c r="G5141" s="48">
        <v>710600</v>
      </c>
      <c r="H5141" s="47">
        <v>19.68</v>
      </c>
      <c r="I5141" s="51">
        <f t="shared" si="582"/>
        <v>0.30692451653150338</v>
      </c>
      <c r="J5141" s="51">
        <f t="shared" ca="1" si="583"/>
        <v>2</v>
      </c>
      <c r="K5141" s="47">
        <f t="shared" si="584"/>
        <v>19.989999999999998</v>
      </c>
      <c r="L5141" s="47">
        <f t="shared" si="585"/>
        <v>20.03</v>
      </c>
      <c r="M5141" s="47">
        <f t="shared" si="586"/>
        <v>19.53</v>
      </c>
      <c r="N5141" s="47">
        <f t="shared" si="587"/>
        <v>19.68</v>
      </c>
      <c r="O5141" s="48">
        <f t="shared" ca="1" si="588"/>
        <v>1421200</v>
      </c>
    </row>
    <row r="5142" spans="1:15" x14ac:dyDescent="0.25">
      <c r="A5142">
        <v>5127</v>
      </c>
      <c r="B5142" s="84">
        <v>34516</v>
      </c>
      <c r="C5142" s="47">
        <v>65</v>
      </c>
      <c r="D5142" s="47">
        <v>65.75</v>
      </c>
      <c r="E5142" s="47">
        <v>64.88</v>
      </c>
      <c r="F5142" s="47">
        <v>65.5</v>
      </c>
      <c r="G5142" s="48">
        <v>478800</v>
      </c>
      <c r="H5142" s="47">
        <v>19.98</v>
      </c>
      <c r="I5142" s="51">
        <f t="shared" si="582"/>
        <v>0.30503816793893129</v>
      </c>
      <c r="J5142" s="51">
        <f t="shared" ca="1" si="583"/>
        <v>2</v>
      </c>
      <c r="K5142" s="47">
        <f t="shared" si="584"/>
        <v>19.829999999999998</v>
      </c>
      <c r="L5142" s="47">
        <f t="shared" si="585"/>
        <v>20.059999999999999</v>
      </c>
      <c r="M5142" s="47">
        <f t="shared" si="586"/>
        <v>19.79</v>
      </c>
      <c r="N5142" s="47">
        <f t="shared" si="587"/>
        <v>19.98</v>
      </c>
      <c r="O5142" s="48">
        <f t="shared" ca="1" si="588"/>
        <v>957600</v>
      </c>
    </row>
    <row r="5143" spans="1:15" x14ac:dyDescent="0.25">
      <c r="A5143">
        <v>5128</v>
      </c>
      <c r="B5143" s="84">
        <v>34515</v>
      </c>
      <c r="C5143" s="47">
        <v>64</v>
      </c>
      <c r="D5143" s="47">
        <v>65</v>
      </c>
      <c r="E5143" s="47">
        <v>63.88</v>
      </c>
      <c r="F5143" s="47">
        <v>64.75</v>
      </c>
      <c r="G5143" s="48">
        <v>907600</v>
      </c>
      <c r="H5143" s="47">
        <v>19.75</v>
      </c>
      <c r="I5143" s="51">
        <f t="shared" si="582"/>
        <v>0.30501930501930502</v>
      </c>
      <c r="J5143" s="51">
        <f t="shared" ca="1" si="583"/>
        <v>2</v>
      </c>
      <c r="K5143" s="47">
        <f t="shared" si="584"/>
        <v>19.52</v>
      </c>
      <c r="L5143" s="47">
        <f t="shared" si="585"/>
        <v>19.829999999999998</v>
      </c>
      <c r="M5143" s="47">
        <f t="shared" si="586"/>
        <v>19.48</v>
      </c>
      <c r="N5143" s="47">
        <f t="shared" si="587"/>
        <v>19.75</v>
      </c>
      <c r="O5143" s="48">
        <f t="shared" ca="1" si="588"/>
        <v>1815200</v>
      </c>
    </row>
    <row r="5144" spans="1:15" x14ac:dyDescent="0.25">
      <c r="A5144">
        <v>5129</v>
      </c>
      <c r="B5144" s="84">
        <v>34514</v>
      </c>
      <c r="C5144" s="47">
        <v>64.5</v>
      </c>
      <c r="D5144" s="47">
        <v>64.75</v>
      </c>
      <c r="E5144" s="47">
        <v>64.25</v>
      </c>
      <c r="F5144" s="47">
        <v>64.38</v>
      </c>
      <c r="G5144" s="48">
        <v>666000</v>
      </c>
      <c r="H5144" s="47">
        <v>19.64</v>
      </c>
      <c r="I5144" s="51">
        <f t="shared" si="582"/>
        <v>0.30506368437402925</v>
      </c>
      <c r="J5144" s="51">
        <f t="shared" ca="1" si="583"/>
        <v>2</v>
      </c>
      <c r="K5144" s="47">
        <f t="shared" si="584"/>
        <v>19.68</v>
      </c>
      <c r="L5144" s="47">
        <f t="shared" si="585"/>
        <v>19.75</v>
      </c>
      <c r="M5144" s="47">
        <f t="shared" si="586"/>
        <v>19.600000000000001</v>
      </c>
      <c r="N5144" s="47">
        <f t="shared" si="587"/>
        <v>19.64</v>
      </c>
      <c r="O5144" s="48">
        <f t="shared" ca="1" si="588"/>
        <v>1332000</v>
      </c>
    </row>
    <row r="5145" spans="1:15" x14ac:dyDescent="0.25">
      <c r="A5145">
        <v>5130</v>
      </c>
      <c r="B5145" s="84">
        <v>34513</v>
      </c>
      <c r="C5145" s="47">
        <v>64.5</v>
      </c>
      <c r="D5145" s="47">
        <v>64.75</v>
      </c>
      <c r="E5145" s="47">
        <v>63.75</v>
      </c>
      <c r="F5145" s="47">
        <v>64.5</v>
      </c>
      <c r="G5145" s="48">
        <v>565800</v>
      </c>
      <c r="H5145" s="47">
        <v>19.68</v>
      </c>
      <c r="I5145" s="51">
        <f t="shared" si="582"/>
        <v>0.30511627906976746</v>
      </c>
      <c r="J5145" s="51">
        <f t="shared" ca="1" si="583"/>
        <v>2</v>
      </c>
      <c r="K5145" s="47">
        <f t="shared" si="584"/>
        <v>19.68</v>
      </c>
      <c r="L5145" s="47">
        <f t="shared" si="585"/>
        <v>19.760000000000002</v>
      </c>
      <c r="M5145" s="47">
        <f t="shared" si="586"/>
        <v>19.45</v>
      </c>
      <c r="N5145" s="47">
        <f t="shared" si="587"/>
        <v>19.68</v>
      </c>
      <c r="O5145" s="48">
        <f t="shared" ca="1" si="588"/>
        <v>1131600</v>
      </c>
    </row>
    <row r="5146" spans="1:15" x14ac:dyDescent="0.25">
      <c r="A5146">
        <v>5131</v>
      </c>
      <c r="B5146" s="84">
        <v>34512</v>
      </c>
      <c r="C5146" s="47">
        <v>63.12</v>
      </c>
      <c r="D5146" s="47">
        <v>64.75</v>
      </c>
      <c r="E5146" s="47">
        <v>63.12</v>
      </c>
      <c r="F5146" s="47">
        <v>64.38</v>
      </c>
      <c r="G5146" s="48">
        <v>2194600</v>
      </c>
      <c r="H5146" s="47">
        <v>19.64</v>
      </c>
      <c r="I5146" s="51">
        <f t="shared" si="582"/>
        <v>0.30506368437402925</v>
      </c>
      <c r="J5146" s="51">
        <f t="shared" ca="1" si="583"/>
        <v>2</v>
      </c>
      <c r="K5146" s="47">
        <f t="shared" si="584"/>
        <v>19.260000000000002</v>
      </c>
      <c r="L5146" s="47">
        <f t="shared" si="585"/>
        <v>19.75</v>
      </c>
      <c r="M5146" s="47">
        <f t="shared" si="586"/>
        <v>19.260000000000002</v>
      </c>
      <c r="N5146" s="47">
        <f t="shared" si="587"/>
        <v>19.64</v>
      </c>
      <c r="O5146" s="48">
        <f t="shared" ca="1" si="588"/>
        <v>4389200</v>
      </c>
    </row>
    <row r="5147" spans="1:15" x14ac:dyDescent="0.25">
      <c r="A5147">
        <v>5132</v>
      </c>
      <c r="B5147" s="84">
        <v>34509</v>
      </c>
      <c r="C5147" s="47">
        <v>64.12</v>
      </c>
      <c r="D5147" s="47">
        <v>64.62</v>
      </c>
      <c r="E5147" s="47">
        <v>63.75</v>
      </c>
      <c r="F5147" s="47">
        <v>63.75</v>
      </c>
      <c r="G5147" s="48">
        <v>1039600</v>
      </c>
      <c r="H5147" s="47">
        <v>19.45</v>
      </c>
      <c r="I5147" s="51">
        <f t="shared" si="582"/>
        <v>0.30509803921568629</v>
      </c>
      <c r="J5147" s="51">
        <f t="shared" ca="1" si="583"/>
        <v>2</v>
      </c>
      <c r="K5147" s="47">
        <f t="shared" si="584"/>
        <v>19.559999999999999</v>
      </c>
      <c r="L5147" s="47">
        <f t="shared" si="585"/>
        <v>19.72</v>
      </c>
      <c r="M5147" s="47">
        <f t="shared" si="586"/>
        <v>19.45</v>
      </c>
      <c r="N5147" s="47">
        <f t="shared" si="587"/>
        <v>19.45</v>
      </c>
      <c r="O5147" s="48">
        <f t="shared" ca="1" si="588"/>
        <v>2079200</v>
      </c>
    </row>
    <row r="5148" spans="1:15" x14ac:dyDescent="0.25">
      <c r="A5148">
        <v>5133</v>
      </c>
      <c r="B5148" s="84">
        <v>34508</v>
      </c>
      <c r="C5148" s="47">
        <v>65.12</v>
      </c>
      <c r="D5148" s="47">
        <v>65.25</v>
      </c>
      <c r="E5148" s="47">
        <v>64.75</v>
      </c>
      <c r="F5148" s="47">
        <v>64.88</v>
      </c>
      <c r="G5148" s="48">
        <v>507800</v>
      </c>
      <c r="H5148" s="47">
        <v>19.79</v>
      </c>
      <c r="I5148" s="51">
        <f t="shared" si="582"/>
        <v>0.30502466091245378</v>
      </c>
      <c r="J5148" s="51">
        <f t="shared" ca="1" si="583"/>
        <v>2</v>
      </c>
      <c r="K5148" s="47">
        <f t="shared" si="584"/>
        <v>19.86</v>
      </c>
      <c r="L5148" s="47">
        <f t="shared" si="585"/>
        <v>19.899999999999999</v>
      </c>
      <c r="M5148" s="47">
        <f t="shared" si="586"/>
        <v>19.75</v>
      </c>
      <c r="N5148" s="47">
        <f t="shared" si="587"/>
        <v>19.79</v>
      </c>
      <c r="O5148" s="48">
        <f t="shared" ca="1" si="588"/>
        <v>1015600</v>
      </c>
    </row>
    <row r="5149" spans="1:15" x14ac:dyDescent="0.25">
      <c r="A5149">
        <v>5134</v>
      </c>
      <c r="B5149" s="84">
        <v>34507</v>
      </c>
      <c r="C5149" s="47">
        <v>65.25</v>
      </c>
      <c r="D5149" s="47">
        <v>65.38</v>
      </c>
      <c r="E5149" s="47">
        <v>64.75</v>
      </c>
      <c r="F5149" s="47">
        <v>64.88</v>
      </c>
      <c r="G5149" s="48">
        <v>624400</v>
      </c>
      <c r="H5149" s="47">
        <v>19.79</v>
      </c>
      <c r="I5149" s="51">
        <f t="shared" si="582"/>
        <v>0.30502466091245378</v>
      </c>
      <c r="J5149" s="51">
        <f t="shared" ca="1" si="583"/>
        <v>2</v>
      </c>
      <c r="K5149" s="47">
        <f t="shared" si="584"/>
        <v>19.899999999999999</v>
      </c>
      <c r="L5149" s="47">
        <f t="shared" si="585"/>
        <v>19.940000000000001</v>
      </c>
      <c r="M5149" s="47">
        <f t="shared" si="586"/>
        <v>19.75</v>
      </c>
      <c r="N5149" s="47">
        <f t="shared" si="587"/>
        <v>19.79</v>
      </c>
      <c r="O5149" s="48">
        <f t="shared" ca="1" si="588"/>
        <v>1248800</v>
      </c>
    </row>
    <row r="5150" spans="1:15" x14ac:dyDescent="0.25">
      <c r="A5150">
        <v>5135</v>
      </c>
      <c r="B5150" s="84">
        <v>34506</v>
      </c>
      <c r="C5150" s="47">
        <v>65.75</v>
      </c>
      <c r="D5150" s="47">
        <v>65.75</v>
      </c>
      <c r="E5150" s="47">
        <v>64.25</v>
      </c>
      <c r="F5150" s="47">
        <v>65</v>
      </c>
      <c r="G5150" s="48">
        <v>704800</v>
      </c>
      <c r="H5150" s="47">
        <v>19.829999999999998</v>
      </c>
      <c r="I5150" s="51">
        <f t="shared" si="582"/>
        <v>0.30507692307692302</v>
      </c>
      <c r="J5150" s="51">
        <f t="shared" ca="1" si="583"/>
        <v>2</v>
      </c>
      <c r="K5150" s="47">
        <f t="shared" si="584"/>
        <v>20.059999999999999</v>
      </c>
      <c r="L5150" s="47">
        <f t="shared" si="585"/>
        <v>20.059999999999999</v>
      </c>
      <c r="M5150" s="47">
        <f t="shared" si="586"/>
        <v>19.600000000000001</v>
      </c>
      <c r="N5150" s="47">
        <f t="shared" si="587"/>
        <v>19.829999999999998</v>
      </c>
      <c r="O5150" s="48">
        <f t="shared" ca="1" si="588"/>
        <v>1409600</v>
      </c>
    </row>
    <row r="5151" spans="1:15" x14ac:dyDescent="0.25">
      <c r="A5151">
        <v>5136</v>
      </c>
      <c r="B5151" s="84">
        <v>34505</v>
      </c>
      <c r="C5151" s="47">
        <v>65.88</v>
      </c>
      <c r="D5151" s="47">
        <v>66.12</v>
      </c>
      <c r="E5151" s="47">
        <v>65.62</v>
      </c>
      <c r="F5151" s="47">
        <v>65.62</v>
      </c>
      <c r="G5151" s="48">
        <v>280200</v>
      </c>
      <c r="H5151" s="47">
        <v>20.02</v>
      </c>
      <c r="I5151" s="51">
        <f t="shared" si="582"/>
        <v>0.3050899116123133</v>
      </c>
      <c r="J5151" s="51">
        <f t="shared" ca="1" si="583"/>
        <v>2</v>
      </c>
      <c r="K5151" s="47">
        <f t="shared" si="584"/>
        <v>20.100000000000001</v>
      </c>
      <c r="L5151" s="47">
        <f t="shared" si="585"/>
        <v>20.170000000000002</v>
      </c>
      <c r="M5151" s="47">
        <f t="shared" si="586"/>
        <v>20.02</v>
      </c>
      <c r="N5151" s="47">
        <f t="shared" si="587"/>
        <v>20.02</v>
      </c>
      <c r="O5151" s="48">
        <f t="shared" ca="1" si="588"/>
        <v>560400</v>
      </c>
    </row>
    <row r="5152" spans="1:15" x14ac:dyDescent="0.25">
      <c r="A5152">
        <v>5137</v>
      </c>
      <c r="B5152" s="84">
        <v>34502</v>
      </c>
      <c r="C5152" s="47">
        <v>67.12</v>
      </c>
      <c r="D5152" s="47">
        <v>67.12</v>
      </c>
      <c r="E5152" s="47">
        <v>66.25</v>
      </c>
      <c r="F5152" s="47">
        <v>66.25</v>
      </c>
      <c r="G5152" s="48">
        <v>850000</v>
      </c>
      <c r="H5152" s="47">
        <v>20.21</v>
      </c>
      <c r="I5152" s="51">
        <f t="shared" si="582"/>
        <v>0.3050566037735849</v>
      </c>
      <c r="J5152" s="51">
        <f t="shared" ca="1" si="583"/>
        <v>2</v>
      </c>
      <c r="K5152" s="47">
        <f t="shared" si="584"/>
        <v>20.48</v>
      </c>
      <c r="L5152" s="47">
        <f t="shared" si="585"/>
        <v>20.48</v>
      </c>
      <c r="M5152" s="47">
        <f t="shared" si="586"/>
        <v>20.21</v>
      </c>
      <c r="N5152" s="47">
        <f t="shared" si="587"/>
        <v>20.21</v>
      </c>
      <c r="O5152" s="48">
        <f t="shared" ca="1" si="588"/>
        <v>1700000</v>
      </c>
    </row>
    <row r="5153" spans="1:15" x14ac:dyDescent="0.25">
      <c r="A5153">
        <v>5138</v>
      </c>
      <c r="B5153" s="84">
        <v>34501</v>
      </c>
      <c r="C5153" s="47">
        <v>65.62</v>
      </c>
      <c r="D5153" s="47">
        <v>66.38</v>
      </c>
      <c r="E5153" s="47">
        <v>65.62</v>
      </c>
      <c r="F5153" s="47">
        <v>66.38</v>
      </c>
      <c r="G5153" s="48">
        <v>293000</v>
      </c>
      <c r="H5153" s="47">
        <v>20.25</v>
      </c>
      <c r="I5153" s="51">
        <f t="shared" si="582"/>
        <v>0.30506176559204584</v>
      </c>
      <c r="J5153" s="51">
        <f t="shared" ca="1" si="583"/>
        <v>2</v>
      </c>
      <c r="K5153" s="47">
        <f t="shared" si="584"/>
        <v>20.02</v>
      </c>
      <c r="L5153" s="47">
        <f t="shared" si="585"/>
        <v>20.25</v>
      </c>
      <c r="M5153" s="47">
        <f t="shared" si="586"/>
        <v>20.02</v>
      </c>
      <c r="N5153" s="47">
        <f t="shared" si="587"/>
        <v>20.25</v>
      </c>
      <c r="O5153" s="48">
        <f t="shared" ca="1" si="588"/>
        <v>586000</v>
      </c>
    </row>
    <row r="5154" spans="1:15" x14ac:dyDescent="0.25">
      <c r="A5154">
        <v>5139</v>
      </c>
      <c r="B5154" s="84">
        <v>34500</v>
      </c>
      <c r="C5154" s="47">
        <v>65.5</v>
      </c>
      <c r="D5154" s="47">
        <v>66.12</v>
      </c>
      <c r="E5154" s="47">
        <v>65.5</v>
      </c>
      <c r="F5154" s="47">
        <v>65.75</v>
      </c>
      <c r="G5154" s="48">
        <v>529200</v>
      </c>
      <c r="H5154" s="47">
        <v>20.059999999999999</v>
      </c>
      <c r="I5154" s="51">
        <f t="shared" si="582"/>
        <v>0.30509505703422052</v>
      </c>
      <c r="J5154" s="51">
        <f t="shared" ca="1" si="583"/>
        <v>2</v>
      </c>
      <c r="K5154" s="47">
        <f t="shared" si="584"/>
        <v>19.98</v>
      </c>
      <c r="L5154" s="47">
        <f t="shared" si="585"/>
        <v>20.170000000000002</v>
      </c>
      <c r="M5154" s="47">
        <f t="shared" si="586"/>
        <v>19.98</v>
      </c>
      <c r="N5154" s="47">
        <f t="shared" si="587"/>
        <v>20.059999999999999</v>
      </c>
      <c r="O5154" s="48">
        <f t="shared" ca="1" si="588"/>
        <v>1058400</v>
      </c>
    </row>
    <row r="5155" spans="1:15" x14ac:dyDescent="0.25">
      <c r="A5155">
        <v>5140</v>
      </c>
      <c r="B5155" s="84">
        <v>34499</v>
      </c>
      <c r="C5155" s="47">
        <v>65.88</v>
      </c>
      <c r="D5155" s="47">
        <v>65.88</v>
      </c>
      <c r="E5155" s="47">
        <v>65.25</v>
      </c>
      <c r="F5155" s="47">
        <v>65.5</v>
      </c>
      <c r="G5155" s="48">
        <v>212600</v>
      </c>
      <c r="H5155" s="47">
        <v>19.98</v>
      </c>
      <c r="I5155" s="51">
        <f t="shared" si="582"/>
        <v>0.30503816793893129</v>
      </c>
      <c r="J5155" s="51">
        <f t="shared" ca="1" si="583"/>
        <v>2</v>
      </c>
      <c r="K5155" s="47">
        <f t="shared" si="584"/>
        <v>20.100000000000001</v>
      </c>
      <c r="L5155" s="47">
        <f t="shared" si="585"/>
        <v>20.100000000000001</v>
      </c>
      <c r="M5155" s="47">
        <f t="shared" si="586"/>
        <v>19.899999999999999</v>
      </c>
      <c r="N5155" s="47">
        <f t="shared" si="587"/>
        <v>19.98</v>
      </c>
      <c r="O5155" s="48">
        <f t="shared" ca="1" si="588"/>
        <v>425200</v>
      </c>
    </row>
    <row r="5156" spans="1:15" x14ac:dyDescent="0.25">
      <c r="A5156">
        <v>5141</v>
      </c>
      <c r="B5156" s="84">
        <v>34498</v>
      </c>
      <c r="C5156" s="47">
        <v>65</v>
      </c>
      <c r="D5156" s="47">
        <v>65.88</v>
      </c>
      <c r="E5156" s="47">
        <v>65</v>
      </c>
      <c r="F5156" s="47">
        <v>65.38</v>
      </c>
      <c r="G5156" s="48">
        <v>301400</v>
      </c>
      <c r="H5156" s="47">
        <v>19.95</v>
      </c>
      <c r="I5156" s="51">
        <f t="shared" si="582"/>
        <v>0.30513918629550324</v>
      </c>
      <c r="J5156" s="51">
        <f t="shared" ca="1" si="583"/>
        <v>2</v>
      </c>
      <c r="K5156" s="47">
        <f t="shared" si="584"/>
        <v>19.829999999999998</v>
      </c>
      <c r="L5156" s="47">
        <f t="shared" si="585"/>
        <v>20.100000000000001</v>
      </c>
      <c r="M5156" s="47">
        <f t="shared" si="586"/>
        <v>19.829999999999998</v>
      </c>
      <c r="N5156" s="47">
        <f t="shared" si="587"/>
        <v>19.95</v>
      </c>
      <c r="O5156" s="48">
        <f t="shared" ca="1" si="588"/>
        <v>602800</v>
      </c>
    </row>
    <row r="5157" spans="1:15" x14ac:dyDescent="0.25">
      <c r="A5157">
        <v>5142</v>
      </c>
      <c r="B5157" s="84">
        <v>34495</v>
      </c>
      <c r="C5157" s="47">
        <v>64</v>
      </c>
      <c r="D5157" s="47">
        <v>65.12</v>
      </c>
      <c r="E5157" s="47">
        <v>64</v>
      </c>
      <c r="F5157" s="47">
        <v>64.88</v>
      </c>
      <c r="G5157" s="48">
        <v>437000</v>
      </c>
      <c r="H5157" s="47">
        <v>19.79</v>
      </c>
      <c r="I5157" s="51">
        <f t="shared" si="582"/>
        <v>0.30502466091245378</v>
      </c>
      <c r="J5157" s="51">
        <f t="shared" ca="1" si="583"/>
        <v>2</v>
      </c>
      <c r="K5157" s="47">
        <f t="shared" si="584"/>
        <v>19.52</v>
      </c>
      <c r="L5157" s="47">
        <f t="shared" si="585"/>
        <v>19.86</v>
      </c>
      <c r="M5157" s="47">
        <f t="shared" si="586"/>
        <v>19.52</v>
      </c>
      <c r="N5157" s="47">
        <f t="shared" si="587"/>
        <v>19.79</v>
      </c>
      <c r="O5157" s="48">
        <f t="shared" ca="1" si="588"/>
        <v>874000</v>
      </c>
    </row>
    <row r="5158" spans="1:15" x14ac:dyDescent="0.25">
      <c r="A5158">
        <v>5143</v>
      </c>
      <c r="B5158" s="84">
        <v>34494</v>
      </c>
      <c r="C5158" s="47">
        <v>63.88</v>
      </c>
      <c r="D5158" s="47">
        <v>64</v>
      </c>
      <c r="E5158" s="47">
        <v>63.5</v>
      </c>
      <c r="F5158" s="47">
        <v>63.88</v>
      </c>
      <c r="G5158" s="48">
        <v>243200</v>
      </c>
      <c r="H5158" s="47">
        <v>19.489999999999998</v>
      </c>
      <c r="I5158" s="51">
        <f t="shared" si="582"/>
        <v>0.30510331872260482</v>
      </c>
      <c r="J5158" s="51">
        <f t="shared" ca="1" si="583"/>
        <v>2</v>
      </c>
      <c r="K5158" s="47">
        <f t="shared" si="584"/>
        <v>19.489999999999998</v>
      </c>
      <c r="L5158" s="47">
        <f t="shared" si="585"/>
        <v>19.53</v>
      </c>
      <c r="M5158" s="47">
        <f t="shared" si="586"/>
        <v>19.37</v>
      </c>
      <c r="N5158" s="47">
        <f t="shared" si="587"/>
        <v>19.489999999999998</v>
      </c>
      <c r="O5158" s="48">
        <f t="shared" ca="1" si="588"/>
        <v>486400</v>
      </c>
    </row>
    <row r="5159" spans="1:15" x14ac:dyDescent="0.25">
      <c r="A5159">
        <v>5144</v>
      </c>
      <c r="B5159" s="84">
        <v>34493</v>
      </c>
      <c r="C5159" s="47">
        <v>63.88</v>
      </c>
      <c r="D5159" s="47">
        <v>64.75</v>
      </c>
      <c r="E5159" s="47">
        <v>63</v>
      </c>
      <c r="F5159" s="47">
        <v>64</v>
      </c>
      <c r="G5159" s="48">
        <v>559800</v>
      </c>
      <c r="H5159" s="47">
        <v>19.53</v>
      </c>
      <c r="I5159" s="51">
        <f t="shared" si="582"/>
        <v>0.30515625000000002</v>
      </c>
      <c r="J5159" s="51">
        <f t="shared" ca="1" si="583"/>
        <v>2</v>
      </c>
      <c r="K5159" s="47">
        <f t="shared" si="584"/>
        <v>19.489999999999998</v>
      </c>
      <c r="L5159" s="47">
        <f t="shared" si="585"/>
        <v>19.760000000000002</v>
      </c>
      <c r="M5159" s="47">
        <f t="shared" si="586"/>
        <v>19.22</v>
      </c>
      <c r="N5159" s="47">
        <f t="shared" si="587"/>
        <v>19.53</v>
      </c>
      <c r="O5159" s="48">
        <f t="shared" ca="1" si="588"/>
        <v>1119600</v>
      </c>
    </row>
    <row r="5160" spans="1:15" x14ac:dyDescent="0.25">
      <c r="A5160">
        <v>5145</v>
      </c>
      <c r="B5160" s="84">
        <v>34492</v>
      </c>
      <c r="C5160" s="47">
        <v>62.25</v>
      </c>
      <c r="D5160" s="47">
        <v>63.62</v>
      </c>
      <c r="E5160" s="47">
        <v>62.25</v>
      </c>
      <c r="F5160" s="47">
        <v>63.38</v>
      </c>
      <c r="G5160" s="48">
        <v>438000</v>
      </c>
      <c r="H5160" s="47">
        <v>19.34</v>
      </c>
      <c r="I5160" s="51">
        <f t="shared" si="582"/>
        <v>0.30514357841590406</v>
      </c>
      <c r="J5160" s="51">
        <f t="shared" ca="1" si="583"/>
        <v>2</v>
      </c>
      <c r="K5160" s="47">
        <f t="shared" si="584"/>
        <v>19</v>
      </c>
      <c r="L5160" s="47">
        <f t="shared" si="585"/>
        <v>19.41</v>
      </c>
      <c r="M5160" s="47">
        <f t="shared" si="586"/>
        <v>19</v>
      </c>
      <c r="N5160" s="47">
        <f t="shared" si="587"/>
        <v>19.34</v>
      </c>
      <c r="O5160" s="48">
        <f t="shared" ca="1" si="588"/>
        <v>876000</v>
      </c>
    </row>
    <row r="5161" spans="1:15" x14ac:dyDescent="0.25">
      <c r="A5161">
        <v>5146</v>
      </c>
      <c r="B5161" s="84">
        <v>34491</v>
      </c>
      <c r="C5161" s="47">
        <v>62.5</v>
      </c>
      <c r="D5161" s="47">
        <v>62.62</v>
      </c>
      <c r="E5161" s="47">
        <v>62.12</v>
      </c>
      <c r="F5161" s="47">
        <v>62.5</v>
      </c>
      <c r="G5161" s="48">
        <v>398600</v>
      </c>
      <c r="H5161" s="47">
        <v>19.07</v>
      </c>
      <c r="I5161" s="51">
        <f t="shared" si="582"/>
        <v>0.30512</v>
      </c>
      <c r="J5161" s="51">
        <f t="shared" ca="1" si="583"/>
        <v>2</v>
      </c>
      <c r="K5161" s="47">
        <f t="shared" si="584"/>
        <v>19.07</v>
      </c>
      <c r="L5161" s="47">
        <f t="shared" si="585"/>
        <v>19.11</v>
      </c>
      <c r="M5161" s="47">
        <f t="shared" si="586"/>
        <v>18.95</v>
      </c>
      <c r="N5161" s="47">
        <f t="shared" si="587"/>
        <v>19.07</v>
      </c>
      <c r="O5161" s="48">
        <f t="shared" ca="1" si="588"/>
        <v>797200</v>
      </c>
    </row>
    <row r="5162" spans="1:15" x14ac:dyDescent="0.25">
      <c r="A5162">
        <v>5147</v>
      </c>
      <c r="B5162" s="84">
        <v>34488</v>
      </c>
      <c r="C5162" s="47">
        <v>62.38</v>
      </c>
      <c r="D5162" s="47">
        <v>62.75</v>
      </c>
      <c r="E5162" s="47">
        <v>62.12</v>
      </c>
      <c r="F5162" s="47">
        <v>62.38</v>
      </c>
      <c r="G5162" s="48">
        <v>564800</v>
      </c>
      <c r="H5162" s="47">
        <v>19.03</v>
      </c>
      <c r="I5162" s="51">
        <f t="shared" si="582"/>
        <v>0.30506572619429306</v>
      </c>
      <c r="J5162" s="51">
        <f t="shared" ca="1" si="583"/>
        <v>2</v>
      </c>
      <c r="K5162" s="47">
        <f t="shared" si="584"/>
        <v>19.03</v>
      </c>
      <c r="L5162" s="47">
        <f t="shared" si="585"/>
        <v>19.14</v>
      </c>
      <c r="M5162" s="47">
        <f t="shared" si="586"/>
        <v>18.95</v>
      </c>
      <c r="N5162" s="47">
        <f t="shared" si="587"/>
        <v>19.03</v>
      </c>
      <c r="O5162" s="48">
        <f t="shared" ca="1" si="588"/>
        <v>1129600</v>
      </c>
    </row>
    <row r="5163" spans="1:15" x14ac:dyDescent="0.25">
      <c r="A5163">
        <v>5148</v>
      </c>
      <c r="B5163" s="84">
        <v>34487</v>
      </c>
      <c r="C5163" s="47">
        <v>62.88</v>
      </c>
      <c r="D5163" s="47">
        <v>62.88</v>
      </c>
      <c r="E5163" s="47">
        <v>62.25</v>
      </c>
      <c r="F5163" s="47">
        <v>62.62</v>
      </c>
      <c r="G5163" s="48">
        <v>367600</v>
      </c>
      <c r="H5163" s="47">
        <v>19.11</v>
      </c>
      <c r="I5163" s="51">
        <f t="shared" si="582"/>
        <v>0.30517406579367612</v>
      </c>
      <c r="J5163" s="51">
        <f t="shared" ca="1" si="583"/>
        <v>2</v>
      </c>
      <c r="K5163" s="47">
        <f t="shared" si="584"/>
        <v>19.190000000000001</v>
      </c>
      <c r="L5163" s="47">
        <f t="shared" si="585"/>
        <v>19.190000000000001</v>
      </c>
      <c r="M5163" s="47">
        <f t="shared" si="586"/>
        <v>19</v>
      </c>
      <c r="N5163" s="47">
        <f t="shared" si="587"/>
        <v>19.11</v>
      </c>
      <c r="O5163" s="48">
        <f t="shared" ca="1" si="588"/>
        <v>735200</v>
      </c>
    </row>
    <row r="5164" spans="1:15" x14ac:dyDescent="0.25">
      <c r="A5164">
        <v>5149</v>
      </c>
      <c r="B5164" s="84">
        <v>34486</v>
      </c>
      <c r="C5164" s="47">
        <v>62.25</v>
      </c>
      <c r="D5164" s="47">
        <v>63</v>
      </c>
      <c r="E5164" s="47">
        <v>62</v>
      </c>
      <c r="F5164" s="47">
        <v>62.88</v>
      </c>
      <c r="G5164" s="48">
        <v>255000</v>
      </c>
      <c r="H5164" s="47">
        <v>19.18</v>
      </c>
      <c r="I5164" s="51">
        <f t="shared" si="582"/>
        <v>0.30502544529262082</v>
      </c>
      <c r="J5164" s="51">
        <f t="shared" ca="1" si="583"/>
        <v>2</v>
      </c>
      <c r="K5164" s="47">
        <f t="shared" si="584"/>
        <v>18.989999999999998</v>
      </c>
      <c r="L5164" s="47">
        <f t="shared" si="585"/>
        <v>19.22</v>
      </c>
      <c r="M5164" s="47">
        <f t="shared" si="586"/>
        <v>18.91</v>
      </c>
      <c r="N5164" s="47">
        <f t="shared" si="587"/>
        <v>19.18</v>
      </c>
      <c r="O5164" s="48">
        <f t="shared" ca="1" si="588"/>
        <v>510000</v>
      </c>
    </row>
    <row r="5165" spans="1:15" x14ac:dyDescent="0.25">
      <c r="A5165">
        <v>5150</v>
      </c>
      <c r="B5165" s="84">
        <v>34485</v>
      </c>
      <c r="C5165" s="47">
        <v>62.75</v>
      </c>
      <c r="D5165" s="47">
        <v>62.75</v>
      </c>
      <c r="E5165" s="47">
        <v>62.25</v>
      </c>
      <c r="F5165" s="47">
        <v>62.25</v>
      </c>
      <c r="G5165" s="48">
        <v>193400</v>
      </c>
      <c r="H5165" s="47">
        <v>18.989999999999998</v>
      </c>
      <c r="I5165" s="51">
        <f t="shared" si="582"/>
        <v>0.30506024096385542</v>
      </c>
      <c r="J5165" s="51">
        <f t="shared" ca="1" si="583"/>
        <v>2</v>
      </c>
      <c r="K5165" s="47">
        <f t="shared" si="584"/>
        <v>19.14</v>
      </c>
      <c r="L5165" s="47">
        <f t="shared" si="585"/>
        <v>19.14</v>
      </c>
      <c r="M5165" s="47">
        <f t="shared" si="586"/>
        <v>18.989999999999998</v>
      </c>
      <c r="N5165" s="47">
        <f t="shared" si="587"/>
        <v>18.989999999999998</v>
      </c>
      <c r="O5165" s="48">
        <f t="shared" ca="1" si="588"/>
        <v>386800</v>
      </c>
    </row>
    <row r="5166" spans="1:15" x14ac:dyDescent="0.25">
      <c r="A5166">
        <v>5151</v>
      </c>
      <c r="B5166" s="84">
        <v>34481</v>
      </c>
      <c r="C5166" s="47">
        <v>62.25</v>
      </c>
      <c r="D5166" s="47">
        <v>62.88</v>
      </c>
      <c r="E5166" s="47">
        <v>62.12</v>
      </c>
      <c r="F5166" s="47">
        <v>62.88</v>
      </c>
      <c r="G5166" s="48">
        <v>313000</v>
      </c>
      <c r="H5166" s="47">
        <v>19.18</v>
      </c>
      <c r="I5166" s="51">
        <f t="shared" si="582"/>
        <v>0.30502544529262082</v>
      </c>
      <c r="J5166" s="51">
        <f t="shared" ca="1" si="583"/>
        <v>2</v>
      </c>
      <c r="K5166" s="47">
        <f t="shared" si="584"/>
        <v>18.989999999999998</v>
      </c>
      <c r="L5166" s="47">
        <f t="shared" si="585"/>
        <v>19.18</v>
      </c>
      <c r="M5166" s="47">
        <f t="shared" si="586"/>
        <v>18.95</v>
      </c>
      <c r="N5166" s="47">
        <f t="shared" si="587"/>
        <v>19.18</v>
      </c>
      <c r="O5166" s="48">
        <f t="shared" ca="1" si="588"/>
        <v>626000</v>
      </c>
    </row>
    <row r="5167" spans="1:15" x14ac:dyDescent="0.25">
      <c r="A5167">
        <v>5152</v>
      </c>
      <c r="B5167" s="84">
        <v>34480</v>
      </c>
      <c r="C5167" s="47">
        <v>62.75</v>
      </c>
      <c r="D5167" s="47">
        <v>63.12</v>
      </c>
      <c r="E5167" s="47">
        <v>62.62</v>
      </c>
      <c r="F5167" s="47">
        <v>62.75</v>
      </c>
      <c r="G5167" s="48">
        <v>368000</v>
      </c>
      <c r="H5167" s="47">
        <v>19.14</v>
      </c>
      <c r="I5167" s="51">
        <f t="shared" si="582"/>
        <v>0.3050199203187251</v>
      </c>
      <c r="J5167" s="51">
        <f t="shared" ca="1" si="583"/>
        <v>2</v>
      </c>
      <c r="K5167" s="47">
        <f t="shared" si="584"/>
        <v>19.14</v>
      </c>
      <c r="L5167" s="47">
        <f t="shared" si="585"/>
        <v>19.25</v>
      </c>
      <c r="M5167" s="47">
        <f t="shared" si="586"/>
        <v>19.100000000000001</v>
      </c>
      <c r="N5167" s="47">
        <f t="shared" si="587"/>
        <v>19.14</v>
      </c>
      <c r="O5167" s="48">
        <f t="shared" ca="1" si="588"/>
        <v>736000</v>
      </c>
    </row>
    <row r="5168" spans="1:15" x14ac:dyDescent="0.25">
      <c r="A5168">
        <v>5153</v>
      </c>
      <c r="B5168" s="84">
        <v>34479</v>
      </c>
      <c r="C5168" s="47">
        <v>62.62</v>
      </c>
      <c r="D5168" s="47">
        <v>63.5</v>
      </c>
      <c r="E5168" s="47">
        <v>62.62</v>
      </c>
      <c r="F5168" s="47">
        <v>63</v>
      </c>
      <c r="G5168" s="48">
        <v>250800</v>
      </c>
      <c r="H5168" s="47">
        <v>19.22</v>
      </c>
      <c r="I5168" s="51">
        <f t="shared" si="582"/>
        <v>0.30507936507936506</v>
      </c>
      <c r="J5168" s="51">
        <f t="shared" ca="1" si="583"/>
        <v>2</v>
      </c>
      <c r="K5168" s="47">
        <f t="shared" si="584"/>
        <v>19.100000000000001</v>
      </c>
      <c r="L5168" s="47">
        <f t="shared" si="585"/>
        <v>19.37</v>
      </c>
      <c r="M5168" s="47">
        <f t="shared" si="586"/>
        <v>19.100000000000001</v>
      </c>
      <c r="N5168" s="47">
        <f t="shared" si="587"/>
        <v>19.22</v>
      </c>
      <c r="O5168" s="48">
        <f t="shared" ca="1" si="588"/>
        <v>501600</v>
      </c>
    </row>
    <row r="5169" spans="1:15" x14ac:dyDescent="0.25">
      <c r="A5169">
        <v>5154</v>
      </c>
      <c r="B5169" s="84">
        <v>34478</v>
      </c>
      <c r="C5169" s="47">
        <v>62.88</v>
      </c>
      <c r="D5169" s="47">
        <v>63.25</v>
      </c>
      <c r="E5169" s="47">
        <v>62.88</v>
      </c>
      <c r="F5169" s="47">
        <v>63</v>
      </c>
      <c r="G5169" s="48">
        <v>257800</v>
      </c>
      <c r="H5169" s="47">
        <v>19.22</v>
      </c>
      <c r="I5169" s="51">
        <f t="shared" si="582"/>
        <v>0.30507936507936506</v>
      </c>
      <c r="J5169" s="51">
        <f t="shared" ca="1" si="583"/>
        <v>2</v>
      </c>
      <c r="K5169" s="47">
        <f t="shared" si="584"/>
        <v>19.18</v>
      </c>
      <c r="L5169" s="47">
        <f t="shared" si="585"/>
        <v>19.3</v>
      </c>
      <c r="M5169" s="47">
        <f t="shared" si="586"/>
        <v>19.18</v>
      </c>
      <c r="N5169" s="47">
        <f t="shared" si="587"/>
        <v>19.22</v>
      </c>
      <c r="O5169" s="48">
        <f t="shared" ca="1" si="588"/>
        <v>515600</v>
      </c>
    </row>
    <row r="5170" spans="1:15" x14ac:dyDescent="0.25">
      <c r="A5170">
        <v>5155</v>
      </c>
      <c r="B5170" s="84">
        <v>34477</v>
      </c>
      <c r="C5170" s="47">
        <v>62.75</v>
      </c>
      <c r="D5170" s="47">
        <v>63.12</v>
      </c>
      <c r="E5170" s="47">
        <v>62.62</v>
      </c>
      <c r="F5170" s="47">
        <v>63</v>
      </c>
      <c r="G5170" s="48">
        <v>244800</v>
      </c>
      <c r="H5170" s="47">
        <v>19.22</v>
      </c>
      <c r="I5170" s="51">
        <f t="shared" si="582"/>
        <v>0.30507936507936506</v>
      </c>
      <c r="J5170" s="51">
        <f t="shared" ca="1" si="583"/>
        <v>2</v>
      </c>
      <c r="K5170" s="47">
        <f t="shared" si="584"/>
        <v>19.14</v>
      </c>
      <c r="L5170" s="47">
        <f t="shared" si="585"/>
        <v>19.260000000000002</v>
      </c>
      <c r="M5170" s="47">
        <f t="shared" si="586"/>
        <v>19.100000000000001</v>
      </c>
      <c r="N5170" s="47">
        <f t="shared" si="587"/>
        <v>19.22</v>
      </c>
      <c r="O5170" s="48">
        <f t="shared" ca="1" si="588"/>
        <v>489600</v>
      </c>
    </row>
    <row r="5171" spans="1:15" x14ac:dyDescent="0.25">
      <c r="A5171">
        <v>5156</v>
      </c>
      <c r="B5171" s="84">
        <v>34474</v>
      </c>
      <c r="C5171" s="47">
        <v>62.25</v>
      </c>
      <c r="D5171" s="47">
        <v>62.88</v>
      </c>
      <c r="E5171" s="47">
        <v>62</v>
      </c>
      <c r="F5171" s="47">
        <v>62.88</v>
      </c>
      <c r="G5171" s="48">
        <v>574600</v>
      </c>
      <c r="H5171" s="47">
        <v>19.18</v>
      </c>
      <c r="I5171" s="51">
        <f t="shared" si="582"/>
        <v>0.30502544529262082</v>
      </c>
      <c r="J5171" s="51">
        <f t="shared" ca="1" si="583"/>
        <v>2</v>
      </c>
      <c r="K5171" s="47">
        <f t="shared" si="584"/>
        <v>18.989999999999998</v>
      </c>
      <c r="L5171" s="47">
        <f t="shared" si="585"/>
        <v>19.18</v>
      </c>
      <c r="M5171" s="47">
        <f t="shared" si="586"/>
        <v>18.91</v>
      </c>
      <c r="N5171" s="47">
        <f t="shared" si="587"/>
        <v>19.18</v>
      </c>
      <c r="O5171" s="48">
        <f t="shared" ca="1" si="588"/>
        <v>1149200</v>
      </c>
    </row>
    <row r="5172" spans="1:15" x14ac:dyDescent="0.25">
      <c r="A5172">
        <v>5157</v>
      </c>
      <c r="B5172" s="84">
        <v>34473</v>
      </c>
      <c r="C5172" s="47">
        <v>62.25</v>
      </c>
      <c r="D5172" s="47">
        <v>62.38</v>
      </c>
      <c r="E5172" s="47">
        <v>62</v>
      </c>
      <c r="F5172" s="47">
        <v>62.12</v>
      </c>
      <c r="G5172" s="48">
        <v>532200</v>
      </c>
      <c r="H5172" s="47">
        <v>18.95</v>
      </c>
      <c r="I5172" s="51">
        <f t="shared" si="582"/>
        <v>0.30505473277527367</v>
      </c>
      <c r="J5172" s="51">
        <f t="shared" ca="1" si="583"/>
        <v>2</v>
      </c>
      <c r="K5172" s="47">
        <f t="shared" si="584"/>
        <v>18.989999999999998</v>
      </c>
      <c r="L5172" s="47">
        <f t="shared" si="585"/>
        <v>19.03</v>
      </c>
      <c r="M5172" s="47">
        <f t="shared" si="586"/>
        <v>18.91</v>
      </c>
      <c r="N5172" s="47">
        <f t="shared" si="587"/>
        <v>18.95</v>
      </c>
      <c r="O5172" s="48">
        <f t="shared" ca="1" si="588"/>
        <v>1064400</v>
      </c>
    </row>
    <row r="5173" spans="1:15" x14ac:dyDescent="0.25">
      <c r="A5173">
        <v>5158</v>
      </c>
      <c r="B5173" s="84">
        <v>34472</v>
      </c>
      <c r="C5173" s="47">
        <v>62.12</v>
      </c>
      <c r="D5173" s="47">
        <v>62.5</v>
      </c>
      <c r="E5173" s="47">
        <v>62</v>
      </c>
      <c r="F5173" s="47">
        <v>62.25</v>
      </c>
      <c r="G5173" s="48">
        <v>405600</v>
      </c>
      <c r="H5173" s="47">
        <v>18.989999999999998</v>
      </c>
      <c r="I5173" s="51">
        <f t="shared" si="582"/>
        <v>0.30506024096385542</v>
      </c>
      <c r="J5173" s="51">
        <f t="shared" ca="1" si="583"/>
        <v>2</v>
      </c>
      <c r="K5173" s="47">
        <f t="shared" si="584"/>
        <v>18.95</v>
      </c>
      <c r="L5173" s="47">
        <f t="shared" si="585"/>
        <v>19.07</v>
      </c>
      <c r="M5173" s="47">
        <f t="shared" si="586"/>
        <v>18.91</v>
      </c>
      <c r="N5173" s="47">
        <f t="shared" si="587"/>
        <v>18.989999999999998</v>
      </c>
      <c r="O5173" s="48">
        <f t="shared" ca="1" si="588"/>
        <v>811200</v>
      </c>
    </row>
    <row r="5174" spans="1:15" x14ac:dyDescent="0.25">
      <c r="A5174">
        <v>5159</v>
      </c>
      <c r="B5174" s="84">
        <v>34471</v>
      </c>
      <c r="C5174" s="47">
        <v>61.5</v>
      </c>
      <c r="D5174" s="47">
        <v>62.25</v>
      </c>
      <c r="E5174" s="47">
        <v>61.5</v>
      </c>
      <c r="F5174" s="47">
        <v>62.12</v>
      </c>
      <c r="G5174" s="48">
        <v>390800</v>
      </c>
      <c r="H5174" s="47">
        <v>18.95</v>
      </c>
      <c r="I5174" s="51">
        <f t="shared" si="582"/>
        <v>0.30505473277527367</v>
      </c>
      <c r="J5174" s="51">
        <f t="shared" ca="1" si="583"/>
        <v>2</v>
      </c>
      <c r="K5174" s="47">
        <f t="shared" si="584"/>
        <v>18.760000000000002</v>
      </c>
      <c r="L5174" s="47">
        <f t="shared" si="585"/>
        <v>18.989999999999998</v>
      </c>
      <c r="M5174" s="47">
        <f t="shared" si="586"/>
        <v>18.760000000000002</v>
      </c>
      <c r="N5174" s="47">
        <f t="shared" si="587"/>
        <v>18.95</v>
      </c>
      <c r="O5174" s="48">
        <f t="shared" ca="1" si="588"/>
        <v>781600</v>
      </c>
    </row>
    <row r="5175" spans="1:15" x14ac:dyDescent="0.25">
      <c r="A5175">
        <v>5160</v>
      </c>
      <c r="B5175" s="84">
        <v>34470</v>
      </c>
      <c r="C5175" s="47">
        <v>61.62</v>
      </c>
      <c r="D5175" s="47">
        <v>61.75</v>
      </c>
      <c r="E5175" s="47">
        <v>61.38</v>
      </c>
      <c r="F5175" s="47">
        <v>61.5</v>
      </c>
      <c r="G5175" s="48">
        <v>600400</v>
      </c>
      <c r="H5175" s="47">
        <v>18.760000000000002</v>
      </c>
      <c r="I5175" s="51">
        <f t="shared" si="582"/>
        <v>0.30504065040650408</v>
      </c>
      <c r="J5175" s="51">
        <f t="shared" ca="1" si="583"/>
        <v>2</v>
      </c>
      <c r="K5175" s="47">
        <f t="shared" si="584"/>
        <v>18.8</v>
      </c>
      <c r="L5175" s="47">
        <f t="shared" si="585"/>
        <v>18.84</v>
      </c>
      <c r="M5175" s="47">
        <f t="shared" si="586"/>
        <v>18.72</v>
      </c>
      <c r="N5175" s="47">
        <f t="shared" si="587"/>
        <v>18.760000000000002</v>
      </c>
      <c r="O5175" s="48">
        <f t="shared" ca="1" si="588"/>
        <v>1200800</v>
      </c>
    </row>
    <row r="5176" spans="1:15" x14ac:dyDescent="0.25">
      <c r="A5176">
        <v>5161</v>
      </c>
      <c r="B5176" s="84">
        <v>34467</v>
      </c>
      <c r="C5176" s="47">
        <v>61.5</v>
      </c>
      <c r="D5176" s="47">
        <v>62.12</v>
      </c>
      <c r="E5176" s="47">
        <v>61.38</v>
      </c>
      <c r="F5176" s="47">
        <v>61.88</v>
      </c>
      <c r="G5176" s="48">
        <v>540600</v>
      </c>
      <c r="H5176" s="47">
        <v>18.88</v>
      </c>
      <c r="I5176" s="51">
        <f t="shared" si="582"/>
        <v>0.30510665804783449</v>
      </c>
      <c r="J5176" s="51">
        <f t="shared" ca="1" si="583"/>
        <v>2</v>
      </c>
      <c r="K5176" s="47">
        <f t="shared" si="584"/>
        <v>18.760000000000002</v>
      </c>
      <c r="L5176" s="47">
        <f t="shared" si="585"/>
        <v>18.95</v>
      </c>
      <c r="M5176" s="47">
        <f t="shared" si="586"/>
        <v>18.73</v>
      </c>
      <c r="N5176" s="47">
        <f t="shared" si="587"/>
        <v>18.88</v>
      </c>
      <c r="O5176" s="48">
        <f t="shared" ca="1" si="588"/>
        <v>1081200</v>
      </c>
    </row>
    <row r="5177" spans="1:15" x14ac:dyDescent="0.25">
      <c r="A5177">
        <v>5162</v>
      </c>
      <c r="B5177" s="84">
        <v>34466</v>
      </c>
      <c r="C5177" s="47">
        <v>62.75</v>
      </c>
      <c r="D5177" s="47">
        <v>63.12</v>
      </c>
      <c r="E5177" s="47">
        <v>62.25</v>
      </c>
      <c r="F5177" s="47">
        <v>62.25</v>
      </c>
      <c r="G5177" s="48">
        <v>740600</v>
      </c>
      <c r="H5177" s="47">
        <v>18.989999999999998</v>
      </c>
      <c r="I5177" s="51">
        <f t="shared" si="582"/>
        <v>0.30506024096385542</v>
      </c>
      <c r="J5177" s="51">
        <f t="shared" ca="1" si="583"/>
        <v>2</v>
      </c>
      <c r="K5177" s="47">
        <f t="shared" si="584"/>
        <v>19.14</v>
      </c>
      <c r="L5177" s="47">
        <f t="shared" si="585"/>
        <v>19.260000000000002</v>
      </c>
      <c r="M5177" s="47">
        <f t="shared" si="586"/>
        <v>18.989999999999998</v>
      </c>
      <c r="N5177" s="47">
        <f t="shared" si="587"/>
        <v>18.989999999999998</v>
      </c>
      <c r="O5177" s="48">
        <f t="shared" ca="1" si="588"/>
        <v>1481200</v>
      </c>
    </row>
    <row r="5178" spans="1:15" x14ac:dyDescent="0.25">
      <c r="A5178">
        <v>5163</v>
      </c>
      <c r="B5178" s="84">
        <v>34465</v>
      </c>
      <c r="C5178" s="47">
        <v>62.5</v>
      </c>
      <c r="D5178" s="47">
        <v>62.62</v>
      </c>
      <c r="E5178" s="47">
        <v>61</v>
      </c>
      <c r="F5178" s="47">
        <v>62.62</v>
      </c>
      <c r="G5178" s="48">
        <v>468400</v>
      </c>
      <c r="H5178" s="47">
        <v>19.11</v>
      </c>
      <c r="I5178" s="51">
        <f t="shared" si="582"/>
        <v>0.30517406579367612</v>
      </c>
      <c r="J5178" s="51">
        <f t="shared" ca="1" si="583"/>
        <v>2</v>
      </c>
      <c r="K5178" s="47">
        <f t="shared" si="584"/>
        <v>19.07</v>
      </c>
      <c r="L5178" s="47">
        <f t="shared" si="585"/>
        <v>19.11</v>
      </c>
      <c r="M5178" s="47">
        <f t="shared" si="586"/>
        <v>18.62</v>
      </c>
      <c r="N5178" s="47">
        <f t="shared" si="587"/>
        <v>19.11</v>
      </c>
      <c r="O5178" s="48">
        <f t="shared" ca="1" si="588"/>
        <v>936800</v>
      </c>
    </row>
    <row r="5179" spans="1:15" x14ac:dyDescent="0.25">
      <c r="A5179">
        <v>5164</v>
      </c>
      <c r="B5179" s="84">
        <v>34464</v>
      </c>
      <c r="C5179" s="47">
        <v>62.25</v>
      </c>
      <c r="D5179" s="47">
        <v>63.38</v>
      </c>
      <c r="E5179" s="47">
        <v>62.25</v>
      </c>
      <c r="F5179" s="47">
        <v>62.5</v>
      </c>
      <c r="G5179" s="48">
        <v>405600</v>
      </c>
      <c r="H5179" s="47">
        <v>19.07</v>
      </c>
      <c r="I5179" s="51">
        <f t="shared" si="582"/>
        <v>0.30512</v>
      </c>
      <c r="J5179" s="51">
        <f t="shared" ca="1" si="583"/>
        <v>2</v>
      </c>
      <c r="K5179" s="47">
        <f t="shared" si="584"/>
        <v>18.989999999999998</v>
      </c>
      <c r="L5179" s="47">
        <f t="shared" si="585"/>
        <v>19.34</v>
      </c>
      <c r="M5179" s="47">
        <f t="shared" si="586"/>
        <v>18.989999999999998</v>
      </c>
      <c r="N5179" s="47">
        <f t="shared" si="587"/>
        <v>19.07</v>
      </c>
      <c r="O5179" s="48">
        <f t="shared" ca="1" si="588"/>
        <v>811200</v>
      </c>
    </row>
    <row r="5180" spans="1:15" x14ac:dyDescent="0.25">
      <c r="A5180">
        <v>5165</v>
      </c>
      <c r="B5180" s="84">
        <v>34463</v>
      </c>
      <c r="C5180" s="47">
        <v>62.12</v>
      </c>
      <c r="D5180" s="47">
        <v>62.75</v>
      </c>
      <c r="E5180" s="47">
        <v>61.75</v>
      </c>
      <c r="F5180" s="47">
        <v>62.38</v>
      </c>
      <c r="G5180" s="48">
        <v>355400</v>
      </c>
      <c r="H5180" s="47">
        <v>19.03</v>
      </c>
      <c r="I5180" s="51">
        <f t="shared" si="582"/>
        <v>0.30506572619429306</v>
      </c>
      <c r="J5180" s="51">
        <f t="shared" ca="1" si="583"/>
        <v>2</v>
      </c>
      <c r="K5180" s="47">
        <f t="shared" si="584"/>
        <v>18.95</v>
      </c>
      <c r="L5180" s="47">
        <f t="shared" si="585"/>
        <v>19.14</v>
      </c>
      <c r="M5180" s="47">
        <f t="shared" si="586"/>
        <v>18.84</v>
      </c>
      <c r="N5180" s="47">
        <f t="shared" si="587"/>
        <v>19.03</v>
      </c>
      <c r="O5180" s="48">
        <f t="shared" ca="1" si="588"/>
        <v>710800</v>
      </c>
    </row>
    <row r="5181" spans="1:15" x14ac:dyDescent="0.25">
      <c r="A5181">
        <v>5166</v>
      </c>
      <c r="B5181" s="84">
        <v>34460</v>
      </c>
      <c r="C5181" s="47">
        <v>62.62</v>
      </c>
      <c r="D5181" s="47">
        <v>62.75</v>
      </c>
      <c r="E5181" s="47">
        <v>62</v>
      </c>
      <c r="F5181" s="47">
        <v>62</v>
      </c>
      <c r="G5181" s="48">
        <v>296000</v>
      </c>
      <c r="H5181" s="47">
        <v>18.920000000000002</v>
      </c>
      <c r="I5181" s="51">
        <f t="shared" si="582"/>
        <v>0.30516129032258066</v>
      </c>
      <c r="J5181" s="51">
        <f t="shared" ca="1" si="583"/>
        <v>2</v>
      </c>
      <c r="K5181" s="47">
        <f t="shared" si="584"/>
        <v>19.11</v>
      </c>
      <c r="L5181" s="47">
        <f t="shared" si="585"/>
        <v>19.149999999999999</v>
      </c>
      <c r="M5181" s="47">
        <f t="shared" si="586"/>
        <v>18.920000000000002</v>
      </c>
      <c r="N5181" s="47">
        <f t="shared" si="587"/>
        <v>18.920000000000002</v>
      </c>
      <c r="O5181" s="48">
        <f t="shared" ca="1" si="588"/>
        <v>592000</v>
      </c>
    </row>
    <row r="5182" spans="1:15" x14ac:dyDescent="0.25">
      <c r="A5182">
        <v>5167</v>
      </c>
      <c r="B5182" s="84">
        <v>34459</v>
      </c>
      <c r="C5182" s="47">
        <v>63.38</v>
      </c>
      <c r="D5182" s="47">
        <v>63.38</v>
      </c>
      <c r="E5182" s="47">
        <v>62.88</v>
      </c>
      <c r="F5182" s="47">
        <v>62.88</v>
      </c>
      <c r="G5182" s="48">
        <v>286200</v>
      </c>
      <c r="H5182" s="47">
        <v>19.18</v>
      </c>
      <c r="I5182" s="51">
        <f t="shared" si="582"/>
        <v>0.30502544529262082</v>
      </c>
      <c r="J5182" s="51">
        <f t="shared" ca="1" si="583"/>
        <v>2</v>
      </c>
      <c r="K5182" s="47">
        <f t="shared" si="584"/>
        <v>19.329999999999998</v>
      </c>
      <c r="L5182" s="47">
        <f t="shared" si="585"/>
        <v>19.329999999999998</v>
      </c>
      <c r="M5182" s="47">
        <f t="shared" si="586"/>
        <v>19.18</v>
      </c>
      <c r="N5182" s="47">
        <f t="shared" si="587"/>
        <v>19.18</v>
      </c>
      <c r="O5182" s="48">
        <f t="shared" ca="1" si="588"/>
        <v>572400</v>
      </c>
    </row>
    <row r="5183" spans="1:15" x14ac:dyDescent="0.25">
      <c r="A5183">
        <v>5168</v>
      </c>
      <c r="B5183" s="84">
        <v>34458</v>
      </c>
      <c r="C5183" s="47">
        <v>63.12</v>
      </c>
      <c r="D5183" s="47">
        <v>63.5</v>
      </c>
      <c r="E5183" s="47">
        <v>62.75</v>
      </c>
      <c r="F5183" s="47">
        <v>63.38</v>
      </c>
      <c r="G5183" s="48">
        <v>294800</v>
      </c>
      <c r="H5183" s="47">
        <v>19.34</v>
      </c>
      <c r="I5183" s="51">
        <f t="shared" si="582"/>
        <v>0.30514357841590406</v>
      </c>
      <c r="J5183" s="51">
        <f t="shared" ca="1" si="583"/>
        <v>2</v>
      </c>
      <c r="K5183" s="47">
        <f t="shared" si="584"/>
        <v>19.260000000000002</v>
      </c>
      <c r="L5183" s="47">
        <f t="shared" si="585"/>
        <v>19.38</v>
      </c>
      <c r="M5183" s="47">
        <f t="shared" si="586"/>
        <v>19.149999999999999</v>
      </c>
      <c r="N5183" s="47">
        <f t="shared" si="587"/>
        <v>19.34</v>
      </c>
      <c r="O5183" s="48">
        <f t="shared" ca="1" si="588"/>
        <v>589600</v>
      </c>
    </row>
    <row r="5184" spans="1:15" x14ac:dyDescent="0.25">
      <c r="A5184">
        <v>5169</v>
      </c>
      <c r="B5184" s="84">
        <v>34457</v>
      </c>
      <c r="C5184" s="47">
        <v>63.88</v>
      </c>
      <c r="D5184" s="47">
        <v>63.88</v>
      </c>
      <c r="E5184" s="47">
        <v>63.25</v>
      </c>
      <c r="F5184" s="47">
        <v>63.38</v>
      </c>
      <c r="G5184" s="48">
        <v>312800</v>
      </c>
      <c r="H5184" s="47">
        <v>19.34</v>
      </c>
      <c r="I5184" s="51">
        <f t="shared" si="582"/>
        <v>0.30514357841590406</v>
      </c>
      <c r="J5184" s="51">
        <f t="shared" ca="1" si="583"/>
        <v>2</v>
      </c>
      <c r="K5184" s="47">
        <f t="shared" si="584"/>
        <v>19.489999999999998</v>
      </c>
      <c r="L5184" s="47">
        <f t="shared" si="585"/>
        <v>19.489999999999998</v>
      </c>
      <c r="M5184" s="47">
        <f t="shared" si="586"/>
        <v>19.3</v>
      </c>
      <c r="N5184" s="47">
        <f t="shared" si="587"/>
        <v>19.34</v>
      </c>
      <c r="O5184" s="48">
        <f t="shared" ca="1" si="588"/>
        <v>625600</v>
      </c>
    </row>
    <row r="5185" spans="1:15" x14ac:dyDescent="0.25">
      <c r="A5185">
        <v>5170</v>
      </c>
      <c r="B5185" s="84">
        <v>34456</v>
      </c>
      <c r="C5185" s="47">
        <v>64.12</v>
      </c>
      <c r="D5185" s="47">
        <v>64.25</v>
      </c>
      <c r="E5185" s="47">
        <v>63.75</v>
      </c>
      <c r="F5185" s="47">
        <v>63.75</v>
      </c>
      <c r="G5185" s="48">
        <v>572600</v>
      </c>
      <c r="H5185" s="47">
        <v>19.45</v>
      </c>
      <c r="I5185" s="51">
        <f t="shared" si="582"/>
        <v>0.30509803921568629</v>
      </c>
      <c r="J5185" s="51">
        <f t="shared" ca="1" si="583"/>
        <v>2</v>
      </c>
      <c r="K5185" s="47">
        <f t="shared" si="584"/>
        <v>19.559999999999999</v>
      </c>
      <c r="L5185" s="47">
        <f t="shared" si="585"/>
        <v>19.600000000000001</v>
      </c>
      <c r="M5185" s="47">
        <f t="shared" si="586"/>
        <v>19.45</v>
      </c>
      <c r="N5185" s="47">
        <f t="shared" si="587"/>
        <v>19.45</v>
      </c>
      <c r="O5185" s="48">
        <f t="shared" ca="1" si="588"/>
        <v>1145200</v>
      </c>
    </row>
    <row r="5186" spans="1:15" x14ac:dyDescent="0.25">
      <c r="A5186">
        <v>5171</v>
      </c>
      <c r="B5186" s="84">
        <v>34453</v>
      </c>
      <c r="C5186" s="47">
        <v>63.75</v>
      </c>
      <c r="D5186" s="47">
        <v>64.62</v>
      </c>
      <c r="E5186" s="47">
        <v>63.75</v>
      </c>
      <c r="F5186" s="47">
        <v>64.5</v>
      </c>
      <c r="G5186" s="48">
        <v>236800</v>
      </c>
      <c r="H5186" s="47">
        <v>19.68</v>
      </c>
      <c r="I5186" s="51">
        <f t="shared" si="582"/>
        <v>0.30511627906976746</v>
      </c>
      <c r="J5186" s="51">
        <f t="shared" ca="1" si="583"/>
        <v>2</v>
      </c>
      <c r="K5186" s="47">
        <f t="shared" si="584"/>
        <v>19.45</v>
      </c>
      <c r="L5186" s="47">
        <f t="shared" si="585"/>
        <v>19.72</v>
      </c>
      <c r="M5186" s="47">
        <f t="shared" si="586"/>
        <v>19.45</v>
      </c>
      <c r="N5186" s="47">
        <f t="shared" si="587"/>
        <v>19.68</v>
      </c>
      <c r="O5186" s="48">
        <f t="shared" ca="1" si="588"/>
        <v>473600</v>
      </c>
    </row>
    <row r="5187" spans="1:15" x14ac:dyDescent="0.25">
      <c r="A5187">
        <v>5172</v>
      </c>
      <c r="B5187" s="84">
        <v>34452</v>
      </c>
      <c r="C5187" s="47">
        <v>63.88</v>
      </c>
      <c r="D5187" s="47">
        <v>63.88</v>
      </c>
      <c r="E5187" s="47">
        <v>63.25</v>
      </c>
      <c r="F5187" s="47">
        <v>63.88</v>
      </c>
      <c r="G5187" s="48">
        <v>334600</v>
      </c>
      <c r="H5187" s="47">
        <v>19.489999999999998</v>
      </c>
      <c r="I5187" s="51">
        <f t="shared" si="582"/>
        <v>0.30510331872260482</v>
      </c>
      <c r="J5187" s="51">
        <f t="shared" ca="1" si="583"/>
        <v>2</v>
      </c>
      <c r="K5187" s="47">
        <f t="shared" si="584"/>
        <v>19.489999999999998</v>
      </c>
      <c r="L5187" s="47">
        <f t="shared" si="585"/>
        <v>19.489999999999998</v>
      </c>
      <c r="M5187" s="47">
        <f t="shared" si="586"/>
        <v>19.3</v>
      </c>
      <c r="N5187" s="47">
        <f t="shared" si="587"/>
        <v>19.489999999999998</v>
      </c>
      <c r="O5187" s="48">
        <f t="shared" ca="1" si="588"/>
        <v>669200</v>
      </c>
    </row>
    <row r="5188" spans="1:15" x14ac:dyDescent="0.25">
      <c r="A5188">
        <v>5173</v>
      </c>
      <c r="B5188" s="84">
        <v>34450</v>
      </c>
      <c r="C5188" s="47">
        <v>64.25</v>
      </c>
      <c r="D5188" s="47">
        <v>64.25</v>
      </c>
      <c r="E5188" s="47">
        <v>63.75</v>
      </c>
      <c r="F5188" s="47">
        <v>63.88</v>
      </c>
      <c r="G5188" s="48">
        <v>260400</v>
      </c>
      <c r="H5188" s="47">
        <v>19.489999999999998</v>
      </c>
      <c r="I5188" s="51">
        <f t="shared" si="582"/>
        <v>0.30510331872260482</v>
      </c>
      <c r="J5188" s="51">
        <f t="shared" ca="1" si="583"/>
        <v>2</v>
      </c>
      <c r="K5188" s="47">
        <f t="shared" si="584"/>
        <v>19.600000000000001</v>
      </c>
      <c r="L5188" s="47">
        <f t="shared" si="585"/>
        <v>19.600000000000001</v>
      </c>
      <c r="M5188" s="47">
        <f t="shared" si="586"/>
        <v>19.45</v>
      </c>
      <c r="N5188" s="47">
        <f t="shared" si="587"/>
        <v>19.489999999999998</v>
      </c>
      <c r="O5188" s="48">
        <f t="shared" ca="1" si="588"/>
        <v>520800</v>
      </c>
    </row>
    <row r="5189" spans="1:15" x14ac:dyDescent="0.25">
      <c r="A5189">
        <v>5174</v>
      </c>
      <c r="B5189" s="84">
        <v>34449</v>
      </c>
      <c r="C5189" s="47">
        <v>63.88</v>
      </c>
      <c r="D5189" s="47">
        <v>64.38</v>
      </c>
      <c r="E5189" s="47">
        <v>63.88</v>
      </c>
      <c r="F5189" s="47">
        <v>64.38</v>
      </c>
      <c r="G5189" s="48">
        <v>372000</v>
      </c>
      <c r="H5189" s="47">
        <v>19.64</v>
      </c>
      <c r="I5189" s="51">
        <f t="shared" si="582"/>
        <v>0.30506368437402925</v>
      </c>
      <c r="J5189" s="51">
        <f t="shared" ca="1" si="583"/>
        <v>2</v>
      </c>
      <c r="K5189" s="47">
        <f t="shared" si="584"/>
        <v>19.489999999999998</v>
      </c>
      <c r="L5189" s="47">
        <f t="shared" si="585"/>
        <v>19.64</v>
      </c>
      <c r="M5189" s="47">
        <f t="shared" si="586"/>
        <v>19.489999999999998</v>
      </c>
      <c r="N5189" s="47">
        <f t="shared" si="587"/>
        <v>19.64</v>
      </c>
      <c r="O5189" s="48">
        <f t="shared" ca="1" si="588"/>
        <v>744000</v>
      </c>
    </row>
    <row r="5190" spans="1:15" x14ac:dyDescent="0.25">
      <c r="A5190">
        <v>5175</v>
      </c>
      <c r="B5190" s="84">
        <v>34446</v>
      </c>
      <c r="C5190" s="47">
        <v>64.88</v>
      </c>
      <c r="D5190" s="47">
        <v>64.88</v>
      </c>
      <c r="E5190" s="47">
        <v>64.12</v>
      </c>
      <c r="F5190" s="47">
        <v>64.5</v>
      </c>
      <c r="G5190" s="48">
        <v>394800</v>
      </c>
      <c r="H5190" s="47">
        <v>19.68</v>
      </c>
      <c r="I5190" s="51">
        <f t="shared" si="582"/>
        <v>0.30511627906976746</v>
      </c>
      <c r="J5190" s="51">
        <f t="shared" ca="1" si="583"/>
        <v>2</v>
      </c>
      <c r="K5190" s="47">
        <f t="shared" si="584"/>
        <v>19.8</v>
      </c>
      <c r="L5190" s="47">
        <f t="shared" si="585"/>
        <v>19.8</v>
      </c>
      <c r="M5190" s="47">
        <f t="shared" si="586"/>
        <v>19.559999999999999</v>
      </c>
      <c r="N5190" s="47">
        <f t="shared" si="587"/>
        <v>19.68</v>
      </c>
      <c r="O5190" s="48">
        <f t="shared" ca="1" si="588"/>
        <v>789600</v>
      </c>
    </row>
    <row r="5191" spans="1:15" x14ac:dyDescent="0.25">
      <c r="A5191">
        <v>5176</v>
      </c>
      <c r="B5191" s="84">
        <v>34445</v>
      </c>
      <c r="C5191" s="47">
        <v>65.12</v>
      </c>
      <c r="D5191" s="47">
        <v>65.5</v>
      </c>
      <c r="E5191" s="47">
        <v>64.62</v>
      </c>
      <c r="F5191" s="47">
        <v>64.88</v>
      </c>
      <c r="G5191" s="48">
        <v>675800</v>
      </c>
      <c r="H5191" s="47">
        <v>19.79</v>
      </c>
      <c r="I5191" s="51">
        <f t="shared" si="582"/>
        <v>0.30502466091245378</v>
      </c>
      <c r="J5191" s="51">
        <f t="shared" ca="1" si="583"/>
        <v>2</v>
      </c>
      <c r="K5191" s="47">
        <f t="shared" si="584"/>
        <v>19.86</v>
      </c>
      <c r="L5191" s="47">
        <f t="shared" si="585"/>
        <v>19.98</v>
      </c>
      <c r="M5191" s="47">
        <f t="shared" si="586"/>
        <v>19.71</v>
      </c>
      <c r="N5191" s="47">
        <f t="shared" si="587"/>
        <v>19.79</v>
      </c>
      <c r="O5191" s="48">
        <f t="shared" ca="1" si="588"/>
        <v>1351600</v>
      </c>
    </row>
    <row r="5192" spans="1:15" x14ac:dyDescent="0.25">
      <c r="A5192">
        <v>5177</v>
      </c>
      <c r="B5192" s="84">
        <v>34444</v>
      </c>
      <c r="C5192" s="47">
        <v>65.88</v>
      </c>
      <c r="D5192" s="47">
        <v>66.12</v>
      </c>
      <c r="E5192" s="47">
        <v>64.75</v>
      </c>
      <c r="F5192" s="47">
        <v>65</v>
      </c>
      <c r="G5192" s="48">
        <v>655200</v>
      </c>
      <c r="H5192" s="47">
        <v>19.829999999999998</v>
      </c>
      <c r="I5192" s="51">
        <f t="shared" si="582"/>
        <v>0.30507692307692302</v>
      </c>
      <c r="J5192" s="51">
        <f t="shared" ca="1" si="583"/>
        <v>2</v>
      </c>
      <c r="K5192" s="47">
        <f t="shared" si="584"/>
        <v>20.100000000000001</v>
      </c>
      <c r="L5192" s="47">
        <f t="shared" si="585"/>
        <v>20.170000000000002</v>
      </c>
      <c r="M5192" s="47">
        <f t="shared" si="586"/>
        <v>19.75</v>
      </c>
      <c r="N5192" s="47">
        <f t="shared" si="587"/>
        <v>19.829999999999998</v>
      </c>
      <c r="O5192" s="48">
        <f t="shared" ca="1" si="588"/>
        <v>1310400</v>
      </c>
    </row>
    <row r="5193" spans="1:15" x14ac:dyDescent="0.25">
      <c r="A5193">
        <v>5178</v>
      </c>
      <c r="B5193" s="84">
        <v>34443</v>
      </c>
      <c r="C5193" s="47">
        <v>65.12</v>
      </c>
      <c r="D5193" s="47">
        <v>66.25</v>
      </c>
      <c r="E5193" s="47">
        <v>64.88</v>
      </c>
      <c r="F5193" s="47">
        <v>65.88</v>
      </c>
      <c r="G5193" s="48">
        <v>348000</v>
      </c>
      <c r="H5193" s="47">
        <v>20.100000000000001</v>
      </c>
      <c r="I5193" s="51">
        <f t="shared" si="582"/>
        <v>0.30510018214936252</v>
      </c>
      <c r="J5193" s="51">
        <f t="shared" ca="1" si="583"/>
        <v>2</v>
      </c>
      <c r="K5193" s="47">
        <f t="shared" si="584"/>
        <v>19.87</v>
      </c>
      <c r="L5193" s="47">
        <f t="shared" si="585"/>
        <v>20.21</v>
      </c>
      <c r="M5193" s="47">
        <f t="shared" si="586"/>
        <v>19.79</v>
      </c>
      <c r="N5193" s="47">
        <f t="shared" si="587"/>
        <v>20.100000000000001</v>
      </c>
      <c r="O5193" s="48">
        <f t="shared" ca="1" si="588"/>
        <v>696000</v>
      </c>
    </row>
    <row r="5194" spans="1:15" x14ac:dyDescent="0.25">
      <c r="A5194">
        <v>5179</v>
      </c>
      <c r="B5194" s="84">
        <v>34442</v>
      </c>
      <c r="C5194" s="47">
        <v>65.38</v>
      </c>
      <c r="D5194" s="47">
        <v>65.38</v>
      </c>
      <c r="E5194" s="47">
        <v>64.5</v>
      </c>
      <c r="F5194" s="47">
        <v>65</v>
      </c>
      <c r="G5194" s="48">
        <v>459400</v>
      </c>
      <c r="H5194" s="47">
        <v>19.829999999999998</v>
      </c>
      <c r="I5194" s="51">
        <f t="shared" si="582"/>
        <v>0.30507692307692302</v>
      </c>
      <c r="J5194" s="51">
        <f t="shared" ca="1" si="583"/>
        <v>2</v>
      </c>
      <c r="K5194" s="47">
        <f t="shared" si="584"/>
        <v>19.95</v>
      </c>
      <c r="L5194" s="47">
        <f t="shared" si="585"/>
        <v>19.95</v>
      </c>
      <c r="M5194" s="47">
        <f t="shared" si="586"/>
        <v>19.68</v>
      </c>
      <c r="N5194" s="47">
        <f t="shared" si="587"/>
        <v>19.829999999999998</v>
      </c>
      <c r="O5194" s="48">
        <f t="shared" ca="1" si="588"/>
        <v>918800</v>
      </c>
    </row>
    <row r="5195" spans="1:15" x14ac:dyDescent="0.25">
      <c r="A5195">
        <v>5180</v>
      </c>
      <c r="B5195" s="84">
        <v>34439</v>
      </c>
      <c r="C5195" s="47">
        <v>64.88</v>
      </c>
      <c r="D5195" s="47">
        <v>65.12</v>
      </c>
      <c r="E5195" s="47">
        <v>64.75</v>
      </c>
      <c r="F5195" s="47">
        <v>65.12</v>
      </c>
      <c r="G5195" s="48">
        <v>418800</v>
      </c>
      <c r="H5195" s="47">
        <v>19.87</v>
      </c>
      <c r="I5195" s="51">
        <f t="shared" si="582"/>
        <v>0.30512899262899262</v>
      </c>
      <c r="J5195" s="51">
        <f t="shared" ca="1" si="583"/>
        <v>2</v>
      </c>
      <c r="K5195" s="47">
        <f t="shared" si="584"/>
        <v>19.8</v>
      </c>
      <c r="L5195" s="47">
        <f t="shared" si="585"/>
        <v>19.87</v>
      </c>
      <c r="M5195" s="47">
        <f t="shared" si="586"/>
        <v>19.760000000000002</v>
      </c>
      <c r="N5195" s="47">
        <f t="shared" si="587"/>
        <v>19.87</v>
      </c>
      <c r="O5195" s="48">
        <f t="shared" ca="1" si="588"/>
        <v>837600</v>
      </c>
    </row>
    <row r="5196" spans="1:15" x14ac:dyDescent="0.25">
      <c r="A5196">
        <v>5181</v>
      </c>
      <c r="B5196" s="84">
        <v>34438</v>
      </c>
      <c r="C5196" s="47">
        <v>65.38</v>
      </c>
      <c r="D5196" s="47">
        <v>65.38</v>
      </c>
      <c r="E5196" s="47">
        <v>64.75</v>
      </c>
      <c r="F5196" s="47">
        <v>65</v>
      </c>
      <c r="G5196" s="48">
        <v>526400</v>
      </c>
      <c r="H5196" s="47">
        <v>19.829999999999998</v>
      </c>
      <c r="I5196" s="51">
        <f t="shared" si="582"/>
        <v>0.30507692307692302</v>
      </c>
      <c r="J5196" s="51">
        <f t="shared" ca="1" si="583"/>
        <v>2</v>
      </c>
      <c r="K5196" s="47">
        <f t="shared" si="584"/>
        <v>19.95</v>
      </c>
      <c r="L5196" s="47">
        <f t="shared" si="585"/>
        <v>19.95</v>
      </c>
      <c r="M5196" s="47">
        <f t="shared" si="586"/>
        <v>19.75</v>
      </c>
      <c r="N5196" s="47">
        <f t="shared" si="587"/>
        <v>19.829999999999998</v>
      </c>
      <c r="O5196" s="48">
        <f t="shared" ca="1" si="588"/>
        <v>1052800</v>
      </c>
    </row>
    <row r="5197" spans="1:15" x14ac:dyDescent="0.25">
      <c r="A5197">
        <v>5182</v>
      </c>
      <c r="B5197" s="84">
        <v>34437</v>
      </c>
      <c r="C5197" s="47">
        <v>65</v>
      </c>
      <c r="D5197" s="47">
        <v>65.25</v>
      </c>
      <c r="E5197" s="47">
        <v>63.88</v>
      </c>
      <c r="F5197" s="47">
        <v>65.12</v>
      </c>
      <c r="G5197" s="48">
        <v>507200</v>
      </c>
      <c r="H5197" s="47">
        <v>19.87</v>
      </c>
      <c r="I5197" s="51">
        <f t="shared" si="582"/>
        <v>0.30512899262899262</v>
      </c>
      <c r="J5197" s="51">
        <f t="shared" ca="1" si="583"/>
        <v>2</v>
      </c>
      <c r="K5197" s="47">
        <f t="shared" si="584"/>
        <v>19.829999999999998</v>
      </c>
      <c r="L5197" s="47">
        <f t="shared" si="585"/>
        <v>19.91</v>
      </c>
      <c r="M5197" s="47">
        <f t="shared" si="586"/>
        <v>19.489999999999998</v>
      </c>
      <c r="N5197" s="47">
        <f t="shared" si="587"/>
        <v>19.87</v>
      </c>
      <c r="O5197" s="48">
        <f t="shared" ca="1" si="588"/>
        <v>1014400</v>
      </c>
    </row>
    <row r="5198" spans="1:15" x14ac:dyDescent="0.25">
      <c r="A5198">
        <v>5183</v>
      </c>
      <c r="B5198" s="84">
        <v>34436</v>
      </c>
      <c r="C5198" s="47">
        <v>64.5</v>
      </c>
      <c r="D5198" s="47">
        <v>65.62</v>
      </c>
      <c r="E5198" s="47">
        <v>63.88</v>
      </c>
      <c r="F5198" s="47">
        <v>65.12</v>
      </c>
      <c r="G5198" s="48">
        <v>430200</v>
      </c>
      <c r="H5198" s="47">
        <v>19.87</v>
      </c>
      <c r="I5198" s="51">
        <f t="shared" si="582"/>
        <v>0.30512899262899262</v>
      </c>
      <c r="J5198" s="51">
        <f t="shared" ca="1" si="583"/>
        <v>2</v>
      </c>
      <c r="K5198" s="47">
        <f t="shared" si="584"/>
        <v>19.68</v>
      </c>
      <c r="L5198" s="47">
        <f t="shared" si="585"/>
        <v>20.02</v>
      </c>
      <c r="M5198" s="47">
        <f t="shared" si="586"/>
        <v>19.489999999999998</v>
      </c>
      <c r="N5198" s="47">
        <f t="shared" si="587"/>
        <v>19.87</v>
      </c>
      <c r="O5198" s="48">
        <f t="shared" ca="1" si="588"/>
        <v>860400</v>
      </c>
    </row>
    <row r="5199" spans="1:15" x14ac:dyDescent="0.25">
      <c r="A5199">
        <v>5184</v>
      </c>
      <c r="B5199" s="84">
        <v>34435</v>
      </c>
      <c r="C5199" s="47">
        <v>65.38</v>
      </c>
      <c r="D5199" s="47">
        <v>65.5</v>
      </c>
      <c r="E5199" s="47">
        <v>64.38</v>
      </c>
      <c r="F5199" s="47">
        <v>64.5</v>
      </c>
      <c r="G5199" s="48">
        <v>569000</v>
      </c>
      <c r="H5199" s="47">
        <v>19.68</v>
      </c>
      <c r="I5199" s="51">
        <f t="shared" si="582"/>
        <v>0.30511627906976746</v>
      </c>
      <c r="J5199" s="51">
        <f t="shared" ca="1" si="583"/>
        <v>2</v>
      </c>
      <c r="K5199" s="47">
        <f t="shared" si="584"/>
        <v>19.95</v>
      </c>
      <c r="L5199" s="47">
        <f t="shared" si="585"/>
        <v>19.989999999999998</v>
      </c>
      <c r="M5199" s="47">
        <f t="shared" si="586"/>
        <v>19.64</v>
      </c>
      <c r="N5199" s="47">
        <f t="shared" si="587"/>
        <v>19.68</v>
      </c>
      <c r="O5199" s="48">
        <f t="shared" ca="1" si="588"/>
        <v>1138000</v>
      </c>
    </row>
    <row r="5200" spans="1:15" x14ac:dyDescent="0.25">
      <c r="A5200">
        <v>5185</v>
      </c>
      <c r="B5200" s="84">
        <v>34432</v>
      </c>
      <c r="C5200" s="47">
        <v>64</v>
      </c>
      <c r="D5200" s="47">
        <v>65.25</v>
      </c>
      <c r="E5200" s="47">
        <v>63.5</v>
      </c>
      <c r="F5200" s="47">
        <v>65.12</v>
      </c>
      <c r="G5200" s="48">
        <v>535200</v>
      </c>
      <c r="H5200" s="47">
        <v>19.87</v>
      </c>
      <c r="I5200" s="51">
        <f t="shared" si="582"/>
        <v>0.30512899262899262</v>
      </c>
      <c r="J5200" s="51">
        <f t="shared" ca="1" si="583"/>
        <v>2</v>
      </c>
      <c r="K5200" s="47">
        <f t="shared" si="584"/>
        <v>19.53</v>
      </c>
      <c r="L5200" s="47">
        <f t="shared" si="585"/>
        <v>19.91</v>
      </c>
      <c r="M5200" s="47">
        <f t="shared" si="586"/>
        <v>19.38</v>
      </c>
      <c r="N5200" s="47">
        <f t="shared" si="587"/>
        <v>19.87</v>
      </c>
      <c r="O5200" s="48">
        <f t="shared" ca="1" si="588"/>
        <v>1070400</v>
      </c>
    </row>
    <row r="5201" spans="1:15" x14ac:dyDescent="0.25">
      <c r="A5201">
        <v>5186</v>
      </c>
      <c r="B5201" s="84">
        <v>34431</v>
      </c>
      <c r="C5201" s="47">
        <v>64.25</v>
      </c>
      <c r="D5201" s="47">
        <v>64.38</v>
      </c>
      <c r="E5201" s="47">
        <v>63.88</v>
      </c>
      <c r="F5201" s="47">
        <v>64.38</v>
      </c>
      <c r="G5201" s="48">
        <v>290400</v>
      </c>
      <c r="H5201" s="47">
        <v>19.64</v>
      </c>
      <c r="I5201" s="51">
        <f t="shared" ref="I5201:I5264" si="589">H5201/F5201</f>
        <v>0.30506368437402925</v>
      </c>
      <c r="J5201" s="51">
        <f t="shared" ref="J5201:J5264" ca="1" si="590">INDEX(OFFSET($T$15,0,0,$S$13+1,1),MATCH(B5201,OFFSET($Q$15,0,0,$S$13+1,1),-1))</f>
        <v>2</v>
      </c>
      <c r="K5201" s="47">
        <f t="shared" ref="K5201:K5264" si="591">ROUND($I5201*C5201,2)</f>
        <v>19.600000000000001</v>
      </c>
      <c r="L5201" s="47">
        <f t="shared" ref="L5201:L5264" si="592">ROUND($I5201*D5201,2)</f>
        <v>19.64</v>
      </c>
      <c r="M5201" s="47">
        <f t="shared" ref="M5201:M5264" si="593">ROUND($I5201*E5201,2)</f>
        <v>19.489999999999998</v>
      </c>
      <c r="N5201" s="47">
        <f t="shared" ref="N5201:N5264" si="594">ROUND($I5201*F5201,2)</f>
        <v>19.64</v>
      </c>
      <c r="O5201" s="48">
        <f t="shared" ref="O5201:O5264" ca="1" si="595">G5201*J5201</f>
        <v>580800</v>
      </c>
    </row>
    <row r="5202" spans="1:15" x14ac:dyDescent="0.25">
      <c r="A5202">
        <v>5187</v>
      </c>
      <c r="B5202" s="84">
        <v>34430</v>
      </c>
      <c r="C5202" s="47">
        <v>64.25</v>
      </c>
      <c r="D5202" s="47">
        <v>64.75</v>
      </c>
      <c r="E5202" s="47">
        <v>64</v>
      </c>
      <c r="F5202" s="47">
        <v>64.38</v>
      </c>
      <c r="G5202" s="48">
        <v>306800</v>
      </c>
      <c r="H5202" s="47">
        <v>19.64</v>
      </c>
      <c r="I5202" s="51">
        <f t="shared" si="589"/>
        <v>0.30506368437402925</v>
      </c>
      <c r="J5202" s="51">
        <f t="shared" ca="1" si="590"/>
        <v>2</v>
      </c>
      <c r="K5202" s="47">
        <f t="shared" si="591"/>
        <v>19.600000000000001</v>
      </c>
      <c r="L5202" s="47">
        <f t="shared" si="592"/>
        <v>19.75</v>
      </c>
      <c r="M5202" s="47">
        <f t="shared" si="593"/>
        <v>19.52</v>
      </c>
      <c r="N5202" s="47">
        <f t="shared" si="594"/>
        <v>19.64</v>
      </c>
      <c r="O5202" s="48">
        <f t="shared" ca="1" si="595"/>
        <v>613600</v>
      </c>
    </row>
    <row r="5203" spans="1:15" x14ac:dyDescent="0.25">
      <c r="A5203">
        <v>5188</v>
      </c>
      <c r="B5203" s="84">
        <v>34429</v>
      </c>
      <c r="C5203" s="47">
        <v>63.5</v>
      </c>
      <c r="D5203" s="47">
        <v>64.38</v>
      </c>
      <c r="E5203" s="47">
        <v>63.5</v>
      </c>
      <c r="F5203" s="47">
        <v>64.38</v>
      </c>
      <c r="G5203" s="48">
        <v>531600</v>
      </c>
      <c r="H5203" s="47">
        <v>19.64</v>
      </c>
      <c r="I5203" s="51">
        <f t="shared" si="589"/>
        <v>0.30506368437402925</v>
      </c>
      <c r="J5203" s="51">
        <f t="shared" ca="1" si="590"/>
        <v>2</v>
      </c>
      <c r="K5203" s="47">
        <f t="shared" si="591"/>
        <v>19.37</v>
      </c>
      <c r="L5203" s="47">
        <f t="shared" si="592"/>
        <v>19.64</v>
      </c>
      <c r="M5203" s="47">
        <f t="shared" si="593"/>
        <v>19.37</v>
      </c>
      <c r="N5203" s="47">
        <f t="shared" si="594"/>
        <v>19.64</v>
      </c>
      <c r="O5203" s="48">
        <f t="shared" ca="1" si="595"/>
        <v>1063200</v>
      </c>
    </row>
    <row r="5204" spans="1:15" x14ac:dyDescent="0.25">
      <c r="A5204">
        <v>5189</v>
      </c>
      <c r="B5204" s="84">
        <v>34428</v>
      </c>
      <c r="C5204" s="47">
        <v>64.38</v>
      </c>
      <c r="D5204" s="47">
        <v>64.5</v>
      </c>
      <c r="E5204" s="47">
        <v>63.5</v>
      </c>
      <c r="F5204" s="47">
        <v>63.62</v>
      </c>
      <c r="G5204" s="48">
        <v>742800</v>
      </c>
      <c r="H5204" s="47">
        <v>19.3</v>
      </c>
      <c r="I5204" s="51">
        <f t="shared" si="589"/>
        <v>0.30336372209996859</v>
      </c>
      <c r="J5204" s="51">
        <f t="shared" ca="1" si="590"/>
        <v>2</v>
      </c>
      <c r="K5204" s="47">
        <f t="shared" si="591"/>
        <v>19.53</v>
      </c>
      <c r="L5204" s="47">
        <f t="shared" si="592"/>
        <v>19.57</v>
      </c>
      <c r="M5204" s="47">
        <f t="shared" si="593"/>
        <v>19.260000000000002</v>
      </c>
      <c r="N5204" s="47">
        <f t="shared" si="594"/>
        <v>19.3</v>
      </c>
      <c r="O5204" s="48">
        <f t="shared" ca="1" si="595"/>
        <v>1485600</v>
      </c>
    </row>
    <row r="5205" spans="1:15" x14ac:dyDescent="0.25">
      <c r="A5205">
        <v>5190</v>
      </c>
      <c r="B5205" s="84">
        <v>34424</v>
      </c>
      <c r="C5205" s="47">
        <v>64.75</v>
      </c>
      <c r="D5205" s="47">
        <v>64.88</v>
      </c>
      <c r="E5205" s="47">
        <v>63.88</v>
      </c>
      <c r="F5205" s="47">
        <v>64.62</v>
      </c>
      <c r="G5205" s="48">
        <v>440200</v>
      </c>
      <c r="H5205" s="47">
        <v>19.61</v>
      </c>
      <c r="I5205" s="51">
        <f t="shared" si="589"/>
        <v>0.3034664190653048</v>
      </c>
      <c r="J5205" s="51">
        <f t="shared" ca="1" si="590"/>
        <v>2</v>
      </c>
      <c r="K5205" s="47">
        <f t="shared" si="591"/>
        <v>19.649999999999999</v>
      </c>
      <c r="L5205" s="47">
        <f t="shared" si="592"/>
        <v>19.690000000000001</v>
      </c>
      <c r="M5205" s="47">
        <f t="shared" si="593"/>
        <v>19.39</v>
      </c>
      <c r="N5205" s="47">
        <f t="shared" si="594"/>
        <v>19.61</v>
      </c>
      <c r="O5205" s="48">
        <f t="shared" ca="1" si="595"/>
        <v>880400</v>
      </c>
    </row>
    <row r="5206" spans="1:15" x14ac:dyDescent="0.25">
      <c r="A5206">
        <v>5191</v>
      </c>
      <c r="B5206" s="84">
        <v>34423</v>
      </c>
      <c r="C5206" s="47">
        <v>65</v>
      </c>
      <c r="D5206" s="47">
        <v>65.25</v>
      </c>
      <c r="E5206" s="47">
        <v>64.5</v>
      </c>
      <c r="F5206" s="47">
        <v>64.75</v>
      </c>
      <c r="G5206" s="48">
        <v>649000</v>
      </c>
      <c r="H5206" s="47">
        <v>19.649999999999999</v>
      </c>
      <c r="I5206" s="51">
        <f t="shared" si="589"/>
        <v>0.30347490347490347</v>
      </c>
      <c r="J5206" s="51">
        <f t="shared" ca="1" si="590"/>
        <v>2</v>
      </c>
      <c r="K5206" s="47">
        <f t="shared" si="591"/>
        <v>19.73</v>
      </c>
      <c r="L5206" s="47">
        <f t="shared" si="592"/>
        <v>19.8</v>
      </c>
      <c r="M5206" s="47">
        <f t="shared" si="593"/>
        <v>19.57</v>
      </c>
      <c r="N5206" s="47">
        <f t="shared" si="594"/>
        <v>19.649999999999999</v>
      </c>
      <c r="O5206" s="48">
        <f t="shared" ca="1" si="595"/>
        <v>1298000</v>
      </c>
    </row>
    <row r="5207" spans="1:15" x14ac:dyDescent="0.25">
      <c r="A5207">
        <v>5192</v>
      </c>
      <c r="B5207" s="84">
        <v>34422</v>
      </c>
      <c r="C5207" s="47">
        <v>65.38</v>
      </c>
      <c r="D5207" s="47">
        <v>65.62</v>
      </c>
      <c r="E5207" s="47">
        <v>64.88</v>
      </c>
      <c r="F5207" s="47">
        <v>64.88</v>
      </c>
      <c r="G5207" s="48">
        <v>483000</v>
      </c>
      <c r="H5207" s="47">
        <v>19.68</v>
      </c>
      <c r="I5207" s="51">
        <f t="shared" si="589"/>
        <v>0.30332922318125771</v>
      </c>
      <c r="J5207" s="51">
        <f t="shared" ca="1" si="590"/>
        <v>2</v>
      </c>
      <c r="K5207" s="47">
        <f t="shared" si="591"/>
        <v>19.829999999999998</v>
      </c>
      <c r="L5207" s="47">
        <f t="shared" si="592"/>
        <v>19.899999999999999</v>
      </c>
      <c r="M5207" s="47">
        <f t="shared" si="593"/>
        <v>19.68</v>
      </c>
      <c r="N5207" s="47">
        <f t="shared" si="594"/>
        <v>19.68</v>
      </c>
      <c r="O5207" s="48">
        <f t="shared" ca="1" si="595"/>
        <v>966000</v>
      </c>
    </row>
    <row r="5208" spans="1:15" x14ac:dyDescent="0.25">
      <c r="A5208">
        <v>5193</v>
      </c>
      <c r="B5208" s="84">
        <v>34421</v>
      </c>
      <c r="C5208" s="47">
        <v>65.5</v>
      </c>
      <c r="D5208" s="47">
        <v>65.75</v>
      </c>
      <c r="E5208" s="47">
        <v>65</v>
      </c>
      <c r="F5208" s="47">
        <v>65.5</v>
      </c>
      <c r="G5208" s="48">
        <v>279400</v>
      </c>
      <c r="H5208" s="47">
        <v>19.87</v>
      </c>
      <c r="I5208" s="51">
        <f t="shared" si="589"/>
        <v>0.30335877862595423</v>
      </c>
      <c r="J5208" s="51">
        <f t="shared" ca="1" si="590"/>
        <v>2</v>
      </c>
      <c r="K5208" s="47">
        <f t="shared" si="591"/>
        <v>19.87</v>
      </c>
      <c r="L5208" s="47">
        <f t="shared" si="592"/>
        <v>19.95</v>
      </c>
      <c r="M5208" s="47">
        <f t="shared" si="593"/>
        <v>19.72</v>
      </c>
      <c r="N5208" s="47">
        <f t="shared" si="594"/>
        <v>19.87</v>
      </c>
      <c r="O5208" s="48">
        <f t="shared" ca="1" si="595"/>
        <v>558800</v>
      </c>
    </row>
    <row r="5209" spans="1:15" x14ac:dyDescent="0.25">
      <c r="A5209">
        <v>5194</v>
      </c>
      <c r="B5209" s="84">
        <v>34418</v>
      </c>
      <c r="C5209" s="47">
        <v>66.5</v>
      </c>
      <c r="D5209" s="47">
        <v>66.75</v>
      </c>
      <c r="E5209" s="47">
        <v>65.25</v>
      </c>
      <c r="F5209" s="47">
        <v>65.25</v>
      </c>
      <c r="G5209" s="48">
        <v>188400</v>
      </c>
      <c r="H5209" s="47">
        <v>19.8</v>
      </c>
      <c r="I5209" s="51">
        <f t="shared" si="589"/>
        <v>0.30344827586206896</v>
      </c>
      <c r="J5209" s="51">
        <f t="shared" ca="1" si="590"/>
        <v>2</v>
      </c>
      <c r="K5209" s="47">
        <f t="shared" si="591"/>
        <v>20.18</v>
      </c>
      <c r="L5209" s="47">
        <f t="shared" si="592"/>
        <v>20.260000000000002</v>
      </c>
      <c r="M5209" s="47">
        <f t="shared" si="593"/>
        <v>19.8</v>
      </c>
      <c r="N5209" s="47">
        <f t="shared" si="594"/>
        <v>19.8</v>
      </c>
      <c r="O5209" s="48">
        <f t="shared" ca="1" si="595"/>
        <v>376800</v>
      </c>
    </row>
    <row r="5210" spans="1:15" x14ac:dyDescent="0.25">
      <c r="A5210">
        <v>5195</v>
      </c>
      <c r="B5210" s="84">
        <v>34417</v>
      </c>
      <c r="C5210" s="47">
        <v>66.62</v>
      </c>
      <c r="D5210" s="47">
        <v>66.75</v>
      </c>
      <c r="E5210" s="47">
        <v>65.88</v>
      </c>
      <c r="F5210" s="47">
        <v>66.38</v>
      </c>
      <c r="G5210" s="48">
        <v>341000</v>
      </c>
      <c r="H5210" s="47">
        <v>20.14</v>
      </c>
      <c r="I5210" s="51">
        <f t="shared" si="589"/>
        <v>0.30340463995179273</v>
      </c>
      <c r="J5210" s="51">
        <f t="shared" ca="1" si="590"/>
        <v>2</v>
      </c>
      <c r="K5210" s="47">
        <f t="shared" si="591"/>
        <v>20.21</v>
      </c>
      <c r="L5210" s="47">
        <f t="shared" si="592"/>
        <v>20.25</v>
      </c>
      <c r="M5210" s="47">
        <f t="shared" si="593"/>
        <v>19.989999999999998</v>
      </c>
      <c r="N5210" s="47">
        <f t="shared" si="594"/>
        <v>20.14</v>
      </c>
      <c r="O5210" s="48">
        <f t="shared" ca="1" si="595"/>
        <v>682000</v>
      </c>
    </row>
    <row r="5211" spans="1:15" x14ac:dyDescent="0.25">
      <c r="A5211">
        <v>5196</v>
      </c>
      <c r="B5211" s="84">
        <v>34416</v>
      </c>
      <c r="C5211" s="47">
        <v>66.25</v>
      </c>
      <c r="D5211" s="47">
        <v>67</v>
      </c>
      <c r="E5211" s="47">
        <v>66.25</v>
      </c>
      <c r="F5211" s="47">
        <v>66.88</v>
      </c>
      <c r="G5211" s="48">
        <v>282400</v>
      </c>
      <c r="H5211" s="47">
        <v>20.29</v>
      </c>
      <c r="I5211" s="51">
        <f t="shared" si="589"/>
        <v>0.30337918660287083</v>
      </c>
      <c r="J5211" s="51">
        <f t="shared" ca="1" si="590"/>
        <v>2</v>
      </c>
      <c r="K5211" s="47">
        <f t="shared" si="591"/>
        <v>20.100000000000001</v>
      </c>
      <c r="L5211" s="47">
        <f t="shared" si="592"/>
        <v>20.329999999999998</v>
      </c>
      <c r="M5211" s="47">
        <f t="shared" si="593"/>
        <v>20.100000000000001</v>
      </c>
      <c r="N5211" s="47">
        <f t="shared" si="594"/>
        <v>20.29</v>
      </c>
      <c r="O5211" s="48">
        <f t="shared" ca="1" si="595"/>
        <v>564800</v>
      </c>
    </row>
    <row r="5212" spans="1:15" x14ac:dyDescent="0.25">
      <c r="A5212">
        <v>5197</v>
      </c>
      <c r="B5212" s="84">
        <v>34415</v>
      </c>
      <c r="C5212" s="47">
        <v>66.5</v>
      </c>
      <c r="D5212" s="47">
        <v>66.88</v>
      </c>
      <c r="E5212" s="47">
        <v>66.25</v>
      </c>
      <c r="F5212" s="47">
        <v>66.5</v>
      </c>
      <c r="G5212" s="48">
        <v>393400</v>
      </c>
      <c r="H5212" s="47">
        <v>20.18</v>
      </c>
      <c r="I5212" s="51">
        <f t="shared" si="589"/>
        <v>0.30345864661654137</v>
      </c>
      <c r="J5212" s="51">
        <f t="shared" ca="1" si="590"/>
        <v>2</v>
      </c>
      <c r="K5212" s="47">
        <f t="shared" si="591"/>
        <v>20.18</v>
      </c>
      <c r="L5212" s="47">
        <f t="shared" si="592"/>
        <v>20.3</v>
      </c>
      <c r="M5212" s="47">
        <f t="shared" si="593"/>
        <v>20.100000000000001</v>
      </c>
      <c r="N5212" s="47">
        <f t="shared" si="594"/>
        <v>20.18</v>
      </c>
      <c r="O5212" s="48">
        <f t="shared" ca="1" si="595"/>
        <v>786800</v>
      </c>
    </row>
    <row r="5213" spans="1:15" x14ac:dyDescent="0.25">
      <c r="A5213">
        <v>5198</v>
      </c>
      <c r="B5213" s="84">
        <v>34414</v>
      </c>
      <c r="C5213" s="47">
        <v>67</v>
      </c>
      <c r="D5213" s="47">
        <v>67.12</v>
      </c>
      <c r="E5213" s="47">
        <v>66.5</v>
      </c>
      <c r="F5213" s="47">
        <v>66.88</v>
      </c>
      <c r="G5213" s="48">
        <v>348000</v>
      </c>
      <c r="H5213" s="47">
        <v>20.29</v>
      </c>
      <c r="I5213" s="51">
        <f t="shared" si="589"/>
        <v>0.30337918660287083</v>
      </c>
      <c r="J5213" s="51">
        <f t="shared" ca="1" si="590"/>
        <v>2</v>
      </c>
      <c r="K5213" s="47">
        <f t="shared" si="591"/>
        <v>20.329999999999998</v>
      </c>
      <c r="L5213" s="47">
        <f t="shared" si="592"/>
        <v>20.36</v>
      </c>
      <c r="M5213" s="47">
        <f t="shared" si="593"/>
        <v>20.170000000000002</v>
      </c>
      <c r="N5213" s="47">
        <f t="shared" si="594"/>
        <v>20.29</v>
      </c>
      <c r="O5213" s="48">
        <f t="shared" ca="1" si="595"/>
        <v>696000</v>
      </c>
    </row>
    <row r="5214" spans="1:15" x14ac:dyDescent="0.25">
      <c r="A5214">
        <v>5199</v>
      </c>
      <c r="B5214" s="84">
        <v>34411</v>
      </c>
      <c r="C5214" s="47">
        <v>67.38</v>
      </c>
      <c r="D5214" s="47">
        <v>67.38</v>
      </c>
      <c r="E5214" s="47">
        <v>66.88</v>
      </c>
      <c r="F5214" s="47">
        <v>67.12</v>
      </c>
      <c r="G5214" s="48">
        <v>1029000</v>
      </c>
      <c r="H5214" s="47">
        <v>20.37</v>
      </c>
      <c r="I5214" s="51">
        <f t="shared" si="589"/>
        <v>0.30348629320619785</v>
      </c>
      <c r="J5214" s="51">
        <f t="shared" ca="1" si="590"/>
        <v>2</v>
      </c>
      <c r="K5214" s="47">
        <f t="shared" si="591"/>
        <v>20.45</v>
      </c>
      <c r="L5214" s="47">
        <f t="shared" si="592"/>
        <v>20.45</v>
      </c>
      <c r="M5214" s="47">
        <f t="shared" si="593"/>
        <v>20.3</v>
      </c>
      <c r="N5214" s="47">
        <f t="shared" si="594"/>
        <v>20.37</v>
      </c>
      <c r="O5214" s="48">
        <f t="shared" ca="1" si="595"/>
        <v>2058000</v>
      </c>
    </row>
    <row r="5215" spans="1:15" x14ac:dyDescent="0.25">
      <c r="A5215">
        <v>5200</v>
      </c>
      <c r="B5215" s="84">
        <v>34410</v>
      </c>
      <c r="C5215" s="47">
        <v>68.12</v>
      </c>
      <c r="D5215" s="47">
        <v>68.12</v>
      </c>
      <c r="E5215" s="47">
        <v>67.25</v>
      </c>
      <c r="F5215" s="47">
        <v>67.38</v>
      </c>
      <c r="G5215" s="48">
        <v>482600</v>
      </c>
      <c r="H5215" s="47">
        <v>20.440000000000001</v>
      </c>
      <c r="I5215" s="51">
        <f t="shared" si="589"/>
        <v>0.3033541110121698</v>
      </c>
      <c r="J5215" s="51">
        <f t="shared" ca="1" si="590"/>
        <v>2</v>
      </c>
      <c r="K5215" s="47">
        <f t="shared" si="591"/>
        <v>20.66</v>
      </c>
      <c r="L5215" s="47">
        <f t="shared" si="592"/>
        <v>20.66</v>
      </c>
      <c r="M5215" s="47">
        <f t="shared" si="593"/>
        <v>20.399999999999999</v>
      </c>
      <c r="N5215" s="47">
        <f t="shared" si="594"/>
        <v>20.440000000000001</v>
      </c>
      <c r="O5215" s="48">
        <f t="shared" ca="1" si="595"/>
        <v>965200</v>
      </c>
    </row>
    <row r="5216" spans="1:15" x14ac:dyDescent="0.25">
      <c r="A5216">
        <v>5201</v>
      </c>
      <c r="B5216" s="84">
        <v>34409</v>
      </c>
      <c r="C5216" s="47">
        <v>67.62</v>
      </c>
      <c r="D5216" s="47">
        <v>68.25</v>
      </c>
      <c r="E5216" s="47">
        <v>67.38</v>
      </c>
      <c r="F5216" s="47">
        <v>68.25</v>
      </c>
      <c r="G5216" s="48">
        <v>737000</v>
      </c>
      <c r="H5216" s="47">
        <v>20.71</v>
      </c>
      <c r="I5216" s="51">
        <f t="shared" si="589"/>
        <v>0.30344322344322344</v>
      </c>
      <c r="J5216" s="51">
        <f t="shared" ca="1" si="590"/>
        <v>2</v>
      </c>
      <c r="K5216" s="47">
        <f t="shared" si="591"/>
        <v>20.52</v>
      </c>
      <c r="L5216" s="47">
        <f t="shared" si="592"/>
        <v>20.71</v>
      </c>
      <c r="M5216" s="47">
        <f t="shared" si="593"/>
        <v>20.45</v>
      </c>
      <c r="N5216" s="47">
        <f t="shared" si="594"/>
        <v>20.71</v>
      </c>
      <c r="O5216" s="48">
        <f t="shared" ca="1" si="595"/>
        <v>1474000</v>
      </c>
    </row>
    <row r="5217" spans="1:15" x14ac:dyDescent="0.25">
      <c r="A5217">
        <v>5202</v>
      </c>
      <c r="B5217" s="84">
        <v>34408</v>
      </c>
      <c r="C5217" s="47">
        <v>68</v>
      </c>
      <c r="D5217" s="47">
        <v>68</v>
      </c>
      <c r="E5217" s="47">
        <v>67.38</v>
      </c>
      <c r="F5217" s="47">
        <v>67.62</v>
      </c>
      <c r="G5217" s="48">
        <v>431800</v>
      </c>
      <c r="H5217" s="47">
        <v>20.52</v>
      </c>
      <c r="I5217" s="51">
        <f t="shared" si="589"/>
        <v>0.30346051464063883</v>
      </c>
      <c r="J5217" s="51">
        <f t="shared" ca="1" si="590"/>
        <v>2</v>
      </c>
      <c r="K5217" s="47">
        <f t="shared" si="591"/>
        <v>20.64</v>
      </c>
      <c r="L5217" s="47">
        <f t="shared" si="592"/>
        <v>20.64</v>
      </c>
      <c r="M5217" s="47">
        <f t="shared" si="593"/>
        <v>20.45</v>
      </c>
      <c r="N5217" s="47">
        <f t="shared" si="594"/>
        <v>20.52</v>
      </c>
      <c r="O5217" s="48">
        <f t="shared" ca="1" si="595"/>
        <v>863600</v>
      </c>
    </row>
    <row r="5218" spans="1:15" x14ac:dyDescent="0.25">
      <c r="A5218">
        <v>5203</v>
      </c>
      <c r="B5218" s="84">
        <v>34407</v>
      </c>
      <c r="C5218" s="47">
        <v>65.38</v>
      </c>
      <c r="D5218" s="47">
        <v>68.25</v>
      </c>
      <c r="E5218" s="47">
        <v>65.12</v>
      </c>
      <c r="F5218" s="47">
        <v>68.25</v>
      </c>
      <c r="G5218" s="48">
        <v>1102000</v>
      </c>
      <c r="H5218" s="47">
        <v>20.71</v>
      </c>
      <c r="I5218" s="51">
        <f t="shared" si="589"/>
        <v>0.30344322344322344</v>
      </c>
      <c r="J5218" s="51">
        <f t="shared" ca="1" si="590"/>
        <v>2</v>
      </c>
      <c r="K5218" s="47">
        <f t="shared" si="591"/>
        <v>19.84</v>
      </c>
      <c r="L5218" s="47">
        <f t="shared" si="592"/>
        <v>20.71</v>
      </c>
      <c r="M5218" s="47">
        <f t="shared" si="593"/>
        <v>19.760000000000002</v>
      </c>
      <c r="N5218" s="47">
        <f t="shared" si="594"/>
        <v>20.71</v>
      </c>
      <c r="O5218" s="48">
        <f t="shared" ca="1" si="595"/>
        <v>2204000</v>
      </c>
    </row>
    <row r="5219" spans="1:15" x14ac:dyDescent="0.25">
      <c r="A5219">
        <v>5204</v>
      </c>
      <c r="B5219" s="84">
        <v>34404</v>
      </c>
      <c r="C5219" s="47">
        <v>65.75</v>
      </c>
      <c r="D5219" s="47">
        <v>66.25</v>
      </c>
      <c r="E5219" s="47">
        <v>65</v>
      </c>
      <c r="F5219" s="47">
        <v>65.5</v>
      </c>
      <c r="G5219" s="48">
        <v>958000</v>
      </c>
      <c r="H5219" s="47">
        <v>19.87</v>
      </c>
      <c r="I5219" s="51">
        <f t="shared" si="589"/>
        <v>0.30335877862595423</v>
      </c>
      <c r="J5219" s="51">
        <f t="shared" ca="1" si="590"/>
        <v>2</v>
      </c>
      <c r="K5219" s="47">
        <f t="shared" si="591"/>
        <v>19.95</v>
      </c>
      <c r="L5219" s="47">
        <f t="shared" si="592"/>
        <v>20.100000000000001</v>
      </c>
      <c r="M5219" s="47">
        <f t="shared" si="593"/>
        <v>19.72</v>
      </c>
      <c r="N5219" s="47">
        <f t="shared" si="594"/>
        <v>19.87</v>
      </c>
      <c r="O5219" s="48">
        <f t="shared" ca="1" si="595"/>
        <v>1916000</v>
      </c>
    </row>
    <row r="5220" spans="1:15" x14ac:dyDescent="0.25">
      <c r="A5220">
        <v>5205</v>
      </c>
      <c r="B5220" s="84">
        <v>34403</v>
      </c>
      <c r="C5220" s="47">
        <v>65.38</v>
      </c>
      <c r="D5220" s="47">
        <v>66.25</v>
      </c>
      <c r="E5220" s="47">
        <v>65.12</v>
      </c>
      <c r="F5220" s="47">
        <v>65.75</v>
      </c>
      <c r="G5220" s="48">
        <v>1953800</v>
      </c>
      <c r="H5220" s="47">
        <v>19.95</v>
      </c>
      <c r="I5220" s="51">
        <f t="shared" si="589"/>
        <v>0.30342205323193916</v>
      </c>
      <c r="J5220" s="51">
        <f t="shared" ca="1" si="590"/>
        <v>2</v>
      </c>
      <c r="K5220" s="47">
        <f t="shared" si="591"/>
        <v>19.84</v>
      </c>
      <c r="L5220" s="47">
        <f t="shared" si="592"/>
        <v>20.100000000000001</v>
      </c>
      <c r="M5220" s="47">
        <f t="shared" si="593"/>
        <v>19.760000000000002</v>
      </c>
      <c r="N5220" s="47">
        <f t="shared" si="594"/>
        <v>19.95</v>
      </c>
      <c r="O5220" s="48">
        <f t="shared" ca="1" si="595"/>
        <v>3907600</v>
      </c>
    </row>
    <row r="5221" spans="1:15" x14ac:dyDescent="0.25">
      <c r="A5221">
        <v>5206</v>
      </c>
      <c r="B5221" s="84">
        <v>34402</v>
      </c>
      <c r="C5221" s="47">
        <v>63.88</v>
      </c>
      <c r="D5221" s="47">
        <v>65.88</v>
      </c>
      <c r="E5221" s="47">
        <v>63.38</v>
      </c>
      <c r="F5221" s="47">
        <v>64.62</v>
      </c>
      <c r="G5221" s="48">
        <v>1830000</v>
      </c>
      <c r="H5221" s="47">
        <v>19.61</v>
      </c>
      <c r="I5221" s="51">
        <f t="shared" si="589"/>
        <v>0.3034664190653048</v>
      </c>
      <c r="J5221" s="51">
        <f t="shared" ca="1" si="590"/>
        <v>2</v>
      </c>
      <c r="K5221" s="47">
        <f t="shared" si="591"/>
        <v>19.39</v>
      </c>
      <c r="L5221" s="47">
        <f t="shared" si="592"/>
        <v>19.989999999999998</v>
      </c>
      <c r="M5221" s="47">
        <f t="shared" si="593"/>
        <v>19.23</v>
      </c>
      <c r="N5221" s="47">
        <f t="shared" si="594"/>
        <v>19.61</v>
      </c>
      <c r="O5221" s="48">
        <f t="shared" ca="1" si="595"/>
        <v>3660000</v>
      </c>
    </row>
    <row r="5222" spans="1:15" x14ac:dyDescent="0.25">
      <c r="A5222">
        <v>5207</v>
      </c>
      <c r="B5222" s="84">
        <v>34401</v>
      </c>
      <c r="C5222" s="47">
        <v>63.88</v>
      </c>
      <c r="D5222" s="47">
        <v>64</v>
      </c>
      <c r="E5222" s="47">
        <v>63</v>
      </c>
      <c r="F5222" s="47">
        <v>64</v>
      </c>
      <c r="G5222" s="48">
        <v>679600</v>
      </c>
      <c r="H5222" s="47">
        <v>19.420000000000002</v>
      </c>
      <c r="I5222" s="51">
        <f t="shared" si="589"/>
        <v>0.30343750000000003</v>
      </c>
      <c r="J5222" s="51">
        <f t="shared" ca="1" si="590"/>
        <v>2</v>
      </c>
      <c r="K5222" s="47">
        <f t="shared" si="591"/>
        <v>19.38</v>
      </c>
      <c r="L5222" s="47">
        <f t="shared" si="592"/>
        <v>19.420000000000002</v>
      </c>
      <c r="M5222" s="47">
        <f t="shared" si="593"/>
        <v>19.12</v>
      </c>
      <c r="N5222" s="47">
        <f t="shared" si="594"/>
        <v>19.420000000000002</v>
      </c>
      <c r="O5222" s="48">
        <f t="shared" ca="1" si="595"/>
        <v>1359200</v>
      </c>
    </row>
    <row r="5223" spans="1:15" x14ac:dyDescent="0.25">
      <c r="A5223">
        <v>5208</v>
      </c>
      <c r="B5223" s="84">
        <v>34400</v>
      </c>
      <c r="C5223" s="47">
        <v>64.25</v>
      </c>
      <c r="D5223" s="47">
        <v>65</v>
      </c>
      <c r="E5223" s="47">
        <v>63.88</v>
      </c>
      <c r="F5223" s="47">
        <v>64</v>
      </c>
      <c r="G5223" s="48">
        <v>1190400</v>
      </c>
      <c r="H5223" s="47">
        <v>19.420000000000002</v>
      </c>
      <c r="I5223" s="51">
        <f t="shared" si="589"/>
        <v>0.30343750000000003</v>
      </c>
      <c r="J5223" s="51">
        <f t="shared" ca="1" si="590"/>
        <v>2</v>
      </c>
      <c r="K5223" s="47">
        <f t="shared" si="591"/>
        <v>19.5</v>
      </c>
      <c r="L5223" s="47">
        <f t="shared" si="592"/>
        <v>19.72</v>
      </c>
      <c r="M5223" s="47">
        <f t="shared" si="593"/>
        <v>19.38</v>
      </c>
      <c r="N5223" s="47">
        <f t="shared" si="594"/>
        <v>19.420000000000002</v>
      </c>
      <c r="O5223" s="48">
        <f t="shared" ca="1" si="595"/>
        <v>2380800</v>
      </c>
    </row>
    <row r="5224" spans="1:15" x14ac:dyDescent="0.25">
      <c r="A5224">
        <v>5209</v>
      </c>
      <c r="B5224" s="84">
        <v>34397</v>
      </c>
      <c r="C5224" s="47">
        <v>62.5</v>
      </c>
      <c r="D5224" s="47">
        <v>63.88</v>
      </c>
      <c r="E5224" s="47">
        <v>62</v>
      </c>
      <c r="F5224" s="47">
        <v>63.5</v>
      </c>
      <c r="G5224" s="48">
        <v>856800</v>
      </c>
      <c r="H5224" s="47">
        <v>19.27</v>
      </c>
      <c r="I5224" s="51">
        <f t="shared" si="589"/>
        <v>0.30346456692913387</v>
      </c>
      <c r="J5224" s="51">
        <f t="shared" ca="1" si="590"/>
        <v>2</v>
      </c>
      <c r="K5224" s="47">
        <f t="shared" si="591"/>
        <v>18.97</v>
      </c>
      <c r="L5224" s="47">
        <f t="shared" si="592"/>
        <v>19.39</v>
      </c>
      <c r="M5224" s="47">
        <f t="shared" si="593"/>
        <v>18.809999999999999</v>
      </c>
      <c r="N5224" s="47">
        <f t="shared" si="594"/>
        <v>19.27</v>
      </c>
      <c r="O5224" s="48">
        <f t="shared" ca="1" si="595"/>
        <v>1713600</v>
      </c>
    </row>
    <row r="5225" spans="1:15" x14ac:dyDescent="0.25">
      <c r="A5225">
        <v>5210</v>
      </c>
      <c r="B5225" s="84">
        <v>34396</v>
      </c>
      <c r="C5225" s="47">
        <v>61.62</v>
      </c>
      <c r="D5225" s="47">
        <v>62.5</v>
      </c>
      <c r="E5225" s="47">
        <v>61.12</v>
      </c>
      <c r="F5225" s="47">
        <v>62.5</v>
      </c>
      <c r="G5225" s="48">
        <v>615800</v>
      </c>
      <c r="H5225" s="47">
        <v>18.96</v>
      </c>
      <c r="I5225" s="51">
        <f t="shared" si="589"/>
        <v>0.30336000000000002</v>
      </c>
      <c r="J5225" s="51">
        <f t="shared" ca="1" si="590"/>
        <v>2</v>
      </c>
      <c r="K5225" s="47">
        <f t="shared" si="591"/>
        <v>18.690000000000001</v>
      </c>
      <c r="L5225" s="47">
        <f t="shared" si="592"/>
        <v>18.96</v>
      </c>
      <c r="M5225" s="47">
        <f t="shared" si="593"/>
        <v>18.54</v>
      </c>
      <c r="N5225" s="47">
        <f t="shared" si="594"/>
        <v>18.96</v>
      </c>
      <c r="O5225" s="48">
        <f t="shared" ca="1" si="595"/>
        <v>1231600</v>
      </c>
    </row>
    <row r="5226" spans="1:15" x14ac:dyDescent="0.25">
      <c r="A5226">
        <v>5211</v>
      </c>
      <c r="B5226" s="84">
        <v>34395</v>
      </c>
      <c r="C5226" s="47">
        <v>61.12</v>
      </c>
      <c r="D5226" s="47">
        <v>61.62</v>
      </c>
      <c r="E5226" s="47">
        <v>60.75</v>
      </c>
      <c r="F5226" s="47">
        <v>61.62</v>
      </c>
      <c r="G5226" s="48">
        <v>419800</v>
      </c>
      <c r="H5226" s="47">
        <v>18.7</v>
      </c>
      <c r="I5226" s="51">
        <f t="shared" si="589"/>
        <v>0.30347289840960728</v>
      </c>
      <c r="J5226" s="51">
        <f t="shared" ca="1" si="590"/>
        <v>2</v>
      </c>
      <c r="K5226" s="47">
        <f t="shared" si="591"/>
        <v>18.55</v>
      </c>
      <c r="L5226" s="47">
        <f t="shared" si="592"/>
        <v>18.7</v>
      </c>
      <c r="M5226" s="47">
        <f t="shared" si="593"/>
        <v>18.440000000000001</v>
      </c>
      <c r="N5226" s="47">
        <f t="shared" si="594"/>
        <v>18.7</v>
      </c>
      <c r="O5226" s="48">
        <f t="shared" ca="1" si="595"/>
        <v>839600</v>
      </c>
    </row>
    <row r="5227" spans="1:15" x14ac:dyDescent="0.25">
      <c r="A5227">
        <v>5212</v>
      </c>
      <c r="B5227" s="84">
        <v>34394</v>
      </c>
      <c r="C5227" s="47">
        <v>62</v>
      </c>
      <c r="D5227" s="47">
        <v>62</v>
      </c>
      <c r="E5227" s="47">
        <v>61</v>
      </c>
      <c r="F5227" s="47">
        <v>61.25</v>
      </c>
      <c r="G5227" s="48">
        <v>869200</v>
      </c>
      <c r="H5227" s="47">
        <v>18.579999999999998</v>
      </c>
      <c r="I5227" s="51">
        <f t="shared" si="589"/>
        <v>0.30334693877551017</v>
      </c>
      <c r="J5227" s="51">
        <f t="shared" ca="1" si="590"/>
        <v>2</v>
      </c>
      <c r="K5227" s="47">
        <f t="shared" si="591"/>
        <v>18.809999999999999</v>
      </c>
      <c r="L5227" s="47">
        <f t="shared" si="592"/>
        <v>18.809999999999999</v>
      </c>
      <c r="M5227" s="47">
        <f t="shared" si="593"/>
        <v>18.5</v>
      </c>
      <c r="N5227" s="47">
        <f t="shared" si="594"/>
        <v>18.579999999999998</v>
      </c>
      <c r="O5227" s="48">
        <f t="shared" ca="1" si="595"/>
        <v>1738400</v>
      </c>
    </row>
    <row r="5228" spans="1:15" x14ac:dyDescent="0.25">
      <c r="A5228">
        <v>5213</v>
      </c>
      <c r="B5228" s="84">
        <v>34393</v>
      </c>
      <c r="C5228" s="47">
        <v>62.12</v>
      </c>
      <c r="D5228" s="47">
        <v>62.12</v>
      </c>
      <c r="E5228" s="47">
        <v>61.62</v>
      </c>
      <c r="F5228" s="47">
        <v>62</v>
      </c>
      <c r="G5228" s="48">
        <v>946600</v>
      </c>
      <c r="H5228" s="47">
        <v>18.809999999999999</v>
      </c>
      <c r="I5228" s="51">
        <f t="shared" si="589"/>
        <v>0.30338709677419351</v>
      </c>
      <c r="J5228" s="51">
        <f t="shared" ca="1" si="590"/>
        <v>2</v>
      </c>
      <c r="K5228" s="47">
        <f t="shared" si="591"/>
        <v>18.850000000000001</v>
      </c>
      <c r="L5228" s="47">
        <f t="shared" si="592"/>
        <v>18.850000000000001</v>
      </c>
      <c r="M5228" s="47">
        <f t="shared" si="593"/>
        <v>18.690000000000001</v>
      </c>
      <c r="N5228" s="47">
        <f t="shared" si="594"/>
        <v>18.809999999999999</v>
      </c>
      <c r="O5228" s="48">
        <f t="shared" ca="1" si="595"/>
        <v>1893200</v>
      </c>
    </row>
    <row r="5229" spans="1:15" x14ac:dyDescent="0.25">
      <c r="A5229">
        <v>5214</v>
      </c>
      <c r="B5229" s="84">
        <v>34390</v>
      </c>
      <c r="C5229" s="47">
        <v>60.88</v>
      </c>
      <c r="D5229" s="47">
        <v>62.38</v>
      </c>
      <c r="E5229" s="47">
        <v>60.88</v>
      </c>
      <c r="F5229" s="47">
        <v>62</v>
      </c>
      <c r="G5229" s="48">
        <v>930200</v>
      </c>
      <c r="H5229" s="47">
        <v>18.809999999999999</v>
      </c>
      <c r="I5229" s="51">
        <f t="shared" si="589"/>
        <v>0.30338709677419351</v>
      </c>
      <c r="J5229" s="51">
        <f t="shared" ca="1" si="590"/>
        <v>2</v>
      </c>
      <c r="K5229" s="47">
        <f t="shared" si="591"/>
        <v>18.47</v>
      </c>
      <c r="L5229" s="47">
        <f t="shared" si="592"/>
        <v>18.93</v>
      </c>
      <c r="M5229" s="47">
        <f t="shared" si="593"/>
        <v>18.47</v>
      </c>
      <c r="N5229" s="47">
        <f t="shared" si="594"/>
        <v>18.809999999999999</v>
      </c>
      <c r="O5229" s="48">
        <f t="shared" ca="1" si="595"/>
        <v>1860400</v>
      </c>
    </row>
    <row r="5230" spans="1:15" x14ac:dyDescent="0.25">
      <c r="A5230">
        <v>5215</v>
      </c>
      <c r="B5230" s="84">
        <v>34389</v>
      </c>
      <c r="C5230" s="47">
        <v>61.75</v>
      </c>
      <c r="D5230" s="47">
        <v>61.75</v>
      </c>
      <c r="E5230" s="47">
        <v>60.5</v>
      </c>
      <c r="F5230" s="47">
        <v>60.62</v>
      </c>
      <c r="G5230" s="48">
        <v>811400</v>
      </c>
      <c r="H5230" s="47">
        <v>18.39</v>
      </c>
      <c r="I5230" s="51">
        <f t="shared" si="589"/>
        <v>0.30336522599802046</v>
      </c>
      <c r="J5230" s="51">
        <f t="shared" ca="1" si="590"/>
        <v>2</v>
      </c>
      <c r="K5230" s="47">
        <f t="shared" si="591"/>
        <v>18.73</v>
      </c>
      <c r="L5230" s="47">
        <f t="shared" si="592"/>
        <v>18.73</v>
      </c>
      <c r="M5230" s="47">
        <f t="shared" si="593"/>
        <v>18.350000000000001</v>
      </c>
      <c r="N5230" s="47">
        <f t="shared" si="594"/>
        <v>18.39</v>
      </c>
      <c r="O5230" s="48">
        <f t="shared" ca="1" si="595"/>
        <v>1622800</v>
      </c>
    </row>
    <row r="5231" spans="1:15" x14ac:dyDescent="0.25">
      <c r="A5231">
        <v>5216</v>
      </c>
      <c r="B5231" s="84">
        <v>34388</v>
      </c>
      <c r="C5231" s="47">
        <v>62.12</v>
      </c>
      <c r="D5231" s="47">
        <v>62.25</v>
      </c>
      <c r="E5231" s="47">
        <v>61.25</v>
      </c>
      <c r="F5231" s="47">
        <v>61.38</v>
      </c>
      <c r="G5231" s="48">
        <v>604200</v>
      </c>
      <c r="H5231" s="47">
        <v>18.62</v>
      </c>
      <c r="I5231" s="51">
        <f t="shared" si="589"/>
        <v>0.30335614206581951</v>
      </c>
      <c r="J5231" s="51">
        <f t="shared" ca="1" si="590"/>
        <v>2</v>
      </c>
      <c r="K5231" s="47">
        <f t="shared" si="591"/>
        <v>18.84</v>
      </c>
      <c r="L5231" s="47">
        <f t="shared" si="592"/>
        <v>18.88</v>
      </c>
      <c r="M5231" s="47">
        <f t="shared" si="593"/>
        <v>18.579999999999998</v>
      </c>
      <c r="N5231" s="47">
        <f t="shared" si="594"/>
        <v>18.62</v>
      </c>
      <c r="O5231" s="48">
        <f t="shared" ca="1" si="595"/>
        <v>1208400</v>
      </c>
    </row>
    <row r="5232" spans="1:15" x14ac:dyDescent="0.25">
      <c r="A5232">
        <v>5217</v>
      </c>
      <c r="B5232" s="84">
        <v>34387</v>
      </c>
      <c r="C5232" s="47">
        <v>62</v>
      </c>
      <c r="D5232" s="47">
        <v>62.12</v>
      </c>
      <c r="E5232" s="47">
        <v>61.62</v>
      </c>
      <c r="F5232" s="47">
        <v>61.88</v>
      </c>
      <c r="G5232" s="48">
        <v>779400</v>
      </c>
      <c r="H5232" s="47">
        <v>18.77</v>
      </c>
      <c r="I5232" s="51">
        <f t="shared" si="589"/>
        <v>0.30332902391725919</v>
      </c>
      <c r="J5232" s="51">
        <f t="shared" ca="1" si="590"/>
        <v>2</v>
      </c>
      <c r="K5232" s="47">
        <f t="shared" si="591"/>
        <v>18.809999999999999</v>
      </c>
      <c r="L5232" s="47">
        <f t="shared" si="592"/>
        <v>18.84</v>
      </c>
      <c r="M5232" s="47">
        <f t="shared" si="593"/>
        <v>18.690000000000001</v>
      </c>
      <c r="N5232" s="47">
        <f t="shared" si="594"/>
        <v>18.77</v>
      </c>
      <c r="O5232" s="48">
        <f t="shared" ca="1" si="595"/>
        <v>1558800</v>
      </c>
    </row>
    <row r="5233" spans="1:15" x14ac:dyDescent="0.25">
      <c r="A5233">
        <v>5218</v>
      </c>
      <c r="B5233" s="84">
        <v>34383</v>
      </c>
      <c r="C5233" s="47">
        <v>62.25</v>
      </c>
      <c r="D5233" s="47">
        <v>62.5</v>
      </c>
      <c r="E5233" s="47">
        <v>61.75</v>
      </c>
      <c r="F5233" s="47">
        <v>62</v>
      </c>
      <c r="G5233" s="48">
        <v>1481000</v>
      </c>
      <c r="H5233" s="47">
        <v>18.809999999999999</v>
      </c>
      <c r="I5233" s="51">
        <f t="shared" si="589"/>
        <v>0.30338709677419351</v>
      </c>
      <c r="J5233" s="51">
        <f t="shared" ca="1" si="590"/>
        <v>2</v>
      </c>
      <c r="K5233" s="47">
        <f t="shared" si="591"/>
        <v>18.89</v>
      </c>
      <c r="L5233" s="47">
        <f t="shared" si="592"/>
        <v>18.96</v>
      </c>
      <c r="M5233" s="47">
        <f t="shared" si="593"/>
        <v>18.73</v>
      </c>
      <c r="N5233" s="47">
        <f t="shared" si="594"/>
        <v>18.809999999999999</v>
      </c>
      <c r="O5233" s="48">
        <f t="shared" ca="1" si="595"/>
        <v>2962000</v>
      </c>
    </row>
    <row r="5234" spans="1:15" x14ac:dyDescent="0.25">
      <c r="A5234">
        <v>5219</v>
      </c>
      <c r="B5234" s="84">
        <v>34382</v>
      </c>
      <c r="C5234" s="47">
        <v>61</v>
      </c>
      <c r="D5234" s="47">
        <v>63.5</v>
      </c>
      <c r="E5234" s="47">
        <v>61</v>
      </c>
      <c r="F5234" s="47">
        <v>62</v>
      </c>
      <c r="G5234" s="48">
        <v>3013600</v>
      </c>
      <c r="H5234" s="47">
        <v>18.809999999999999</v>
      </c>
      <c r="I5234" s="51">
        <f t="shared" si="589"/>
        <v>0.30338709677419351</v>
      </c>
      <c r="J5234" s="51">
        <f t="shared" ca="1" si="590"/>
        <v>2</v>
      </c>
      <c r="K5234" s="47">
        <f t="shared" si="591"/>
        <v>18.510000000000002</v>
      </c>
      <c r="L5234" s="47">
        <f t="shared" si="592"/>
        <v>19.27</v>
      </c>
      <c r="M5234" s="47">
        <f t="shared" si="593"/>
        <v>18.510000000000002</v>
      </c>
      <c r="N5234" s="47">
        <f t="shared" si="594"/>
        <v>18.809999999999999</v>
      </c>
      <c r="O5234" s="48">
        <f t="shared" ca="1" si="595"/>
        <v>6027200</v>
      </c>
    </row>
    <row r="5235" spans="1:15" x14ac:dyDescent="0.25">
      <c r="A5235">
        <v>5220</v>
      </c>
      <c r="B5235" s="84">
        <v>34381</v>
      </c>
      <c r="C5235" s="47">
        <v>65.25</v>
      </c>
      <c r="D5235" s="47">
        <v>65.62</v>
      </c>
      <c r="E5235" s="47">
        <v>65.12</v>
      </c>
      <c r="F5235" s="47">
        <v>65.5</v>
      </c>
      <c r="G5235" s="48">
        <v>363400</v>
      </c>
      <c r="H5235" s="47">
        <v>19.87</v>
      </c>
      <c r="I5235" s="51">
        <f t="shared" si="589"/>
        <v>0.30335877862595423</v>
      </c>
      <c r="J5235" s="51">
        <f t="shared" ca="1" si="590"/>
        <v>2</v>
      </c>
      <c r="K5235" s="47">
        <f t="shared" si="591"/>
        <v>19.79</v>
      </c>
      <c r="L5235" s="47">
        <f t="shared" si="592"/>
        <v>19.91</v>
      </c>
      <c r="M5235" s="47">
        <f t="shared" si="593"/>
        <v>19.75</v>
      </c>
      <c r="N5235" s="47">
        <f t="shared" si="594"/>
        <v>19.87</v>
      </c>
      <c r="O5235" s="48">
        <f t="shared" ca="1" si="595"/>
        <v>726800</v>
      </c>
    </row>
    <row r="5236" spans="1:15" x14ac:dyDescent="0.25">
      <c r="A5236">
        <v>5221</v>
      </c>
      <c r="B5236" s="84">
        <v>34380</v>
      </c>
      <c r="C5236" s="47">
        <v>65</v>
      </c>
      <c r="D5236" s="47">
        <v>65.5</v>
      </c>
      <c r="E5236" s="47">
        <v>64.75</v>
      </c>
      <c r="F5236" s="47">
        <v>65.12</v>
      </c>
      <c r="G5236" s="48">
        <v>836000</v>
      </c>
      <c r="H5236" s="47">
        <v>19.760000000000002</v>
      </c>
      <c r="I5236" s="51">
        <f t="shared" si="589"/>
        <v>0.30343980343980342</v>
      </c>
      <c r="J5236" s="51">
        <f t="shared" ca="1" si="590"/>
        <v>2</v>
      </c>
      <c r="K5236" s="47">
        <f t="shared" si="591"/>
        <v>19.72</v>
      </c>
      <c r="L5236" s="47">
        <f t="shared" si="592"/>
        <v>19.88</v>
      </c>
      <c r="M5236" s="47">
        <f t="shared" si="593"/>
        <v>19.649999999999999</v>
      </c>
      <c r="N5236" s="47">
        <f t="shared" si="594"/>
        <v>19.760000000000002</v>
      </c>
      <c r="O5236" s="48">
        <f t="shared" ca="1" si="595"/>
        <v>1672000</v>
      </c>
    </row>
    <row r="5237" spans="1:15" x14ac:dyDescent="0.25">
      <c r="A5237">
        <v>5222</v>
      </c>
      <c r="B5237" s="84">
        <v>34379</v>
      </c>
      <c r="C5237" s="47">
        <v>66.25</v>
      </c>
      <c r="D5237" s="47">
        <v>66.25</v>
      </c>
      <c r="E5237" s="47">
        <v>64.5</v>
      </c>
      <c r="F5237" s="47">
        <v>65</v>
      </c>
      <c r="G5237" s="48">
        <v>723200</v>
      </c>
      <c r="H5237" s="47">
        <v>19.72</v>
      </c>
      <c r="I5237" s="51">
        <f t="shared" si="589"/>
        <v>0.30338461538461536</v>
      </c>
      <c r="J5237" s="51">
        <f t="shared" ca="1" si="590"/>
        <v>2</v>
      </c>
      <c r="K5237" s="47">
        <f t="shared" si="591"/>
        <v>20.100000000000001</v>
      </c>
      <c r="L5237" s="47">
        <f t="shared" si="592"/>
        <v>20.100000000000001</v>
      </c>
      <c r="M5237" s="47">
        <f t="shared" si="593"/>
        <v>19.57</v>
      </c>
      <c r="N5237" s="47">
        <f t="shared" si="594"/>
        <v>19.72</v>
      </c>
      <c r="O5237" s="48">
        <f t="shared" ca="1" si="595"/>
        <v>1446400</v>
      </c>
    </row>
    <row r="5238" spans="1:15" x14ac:dyDescent="0.25">
      <c r="A5238">
        <v>5223</v>
      </c>
      <c r="B5238" s="84">
        <v>34376</v>
      </c>
      <c r="C5238" s="47">
        <v>66.75</v>
      </c>
      <c r="D5238" s="47">
        <v>66.75</v>
      </c>
      <c r="E5238" s="47">
        <v>66</v>
      </c>
      <c r="F5238" s="47">
        <v>66</v>
      </c>
      <c r="G5238" s="48">
        <v>421800</v>
      </c>
      <c r="H5238" s="47">
        <v>20.03</v>
      </c>
      <c r="I5238" s="51">
        <f t="shared" si="589"/>
        <v>0.30348484848484852</v>
      </c>
      <c r="J5238" s="51">
        <f t="shared" ca="1" si="590"/>
        <v>2</v>
      </c>
      <c r="K5238" s="47">
        <f t="shared" si="591"/>
        <v>20.260000000000002</v>
      </c>
      <c r="L5238" s="47">
        <f t="shared" si="592"/>
        <v>20.260000000000002</v>
      </c>
      <c r="M5238" s="47">
        <f t="shared" si="593"/>
        <v>20.03</v>
      </c>
      <c r="N5238" s="47">
        <f t="shared" si="594"/>
        <v>20.03</v>
      </c>
      <c r="O5238" s="48">
        <f t="shared" ca="1" si="595"/>
        <v>843600</v>
      </c>
    </row>
    <row r="5239" spans="1:15" x14ac:dyDescent="0.25">
      <c r="A5239">
        <v>5224</v>
      </c>
      <c r="B5239" s="84">
        <v>34375</v>
      </c>
      <c r="C5239" s="47">
        <v>67.25</v>
      </c>
      <c r="D5239" s="47">
        <v>67.25</v>
      </c>
      <c r="E5239" s="47">
        <v>66.25</v>
      </c>
      <c r="F5239" s="47">
        <v>66.75</v>
      </c>
      <c r="G5239" s="48">
        <v>318200</v>
      </c>
      <c r="H5239" s="47">
        <v>20.25</v>
      </c>
      <c r="I5239" s="51">
        <f t="shared" si="589"/>
        <v>0.30337078651685395</v>
      </c>
      <c r="J5239" s="51">
        <f t="shared" ca="1" si="590"/>
        <v>2</v>
      </c>
      <c r="K5239" s="47">
        <f t="shared" si="591"/>
        <v>20.399999999999999</v>
      </c>
      <c r="L5239" s="47">
        <f t="shared" si="592"/>
        <v>20.399999999999999</v>
      </c>
      <c r="M5239" s="47">
        <f t="shared" si="593"/>
        <v>20.100000000000001</v>
      </c>
      <c r="N5239" s="47">
        <f t="shared" si="594"/>
        <v>20.25</v>
      </c>
      <c r="O5239" s="48">
        <f t="shared" ca="1" si="595"/>
        <v>636400</v>
      </c>
    </row>
    <row r="5240" spans="1:15" x14ac:dyDescent="0.25">
      <c r="A5240">
        <v>5225</v>
      </c>
      <c r="B5240" s="84">
        <v>34374</v>
      </c>
      <c r="C5240" s="47">
        <v>67.25</v>
      </c>
      <c r="D5240" s="47">
        <v>67.62</v>
      </c>
      <c r="E5240" s="47">
        <v>67</v>
      </c>
      <c r="F5240" s="47">
        <v>67</v>
      </c>
      <c r="G5240" s="48">
        <v>344000</v>
      </c>
      <c r="H5240" s="47">
        <v>20.329999999999998</v>
      </c>
      <c r="I5240" s="51">
        <f t="shared" si="589"/>
        <v>0.30343283582089547</v>
      </c>
      <c r="J5240" s="51">
        <f t="shared" ca="1" si="590"/>
        <v>2</v>
      </c>
      <c r="K5240" s="47">
        <f t="shared" si="591"/>
        <v>20.41</v>
      </c>
      <c r="L5240" s="47">
        <f t="shared" si="592"/>
        <v>20.52</v>
      </c>
      <c r="M5240" s="47">
        <f t="shared" si="593"/>
        <v>20.329999999999998</v>
      </c>
      <c r="N5240" s="47">
        <f t="shared" si="594"/>
        <v>20.329999999999998</v>
      </c>
      <c r="O5240" s="48">
        <f t="shared" ca="1" si="595"/>
        <v>688000</v>
      </c>
    </row>
    <row r="5241" spans="1:15" x14ac:dyDescent="0.25">
      <c r="A5241">
        <v>5226</v>
      </c>
      <c r="B5241" s="84">
        <v>34373</v>
      </c>
      <c r="C5241" s="47">
        <v>66.12</v>
      </c>
      <c r="D5241" s="47">
        <v>67.5</v>
      </c>
      <c r="E5241" s="47">
        <v>65.75</v>
      </c>
      <c r="F5241" s="47">
        <v>67.25</v>
      </c>
      <c r="G5241" s="48">
        <v>338400</v>
      </c>
      <c r="H5241" s="47">
        <v>20.399999999999999</v>
      </c>
      <c r="I5241" s="51">
        <f t="shared" si="589"/>
        <v>0.30334572490706319</v>
      </c>
      <c r="J5241" s="51">
        <f t="shared" ca="1" si="590"/>
        <v>2</v>
      </c>
      <c r="K5241" s="47">
        <f t="shared" si="591"/>
        <v>20.059999999999999</v>
      </c>
      <c r="L5241" s="47">
        <f t="shared" si="592"/>
        <v>20.48</v>
      </c>
      <c r="M5241" s="47">
        <f t="shared" si="593"/>
        <v>19.940000000000001</v>
      </c>
      <c r="N5241" s="47">
        <f t="shared" si="594"/>
        <v>20.399999999999999</v>
      </c>
      <c r="O5241" s="48">
        <f t="shared" ca="1" si="595"/>
        <v>676800</v>
      </c>
    </row>
    <row r="5242" spans="1:15" x14ac:dyDescent="0.25">
      <c r="A5242">
        <v>5227</v>
      </c>
      <c r="B5242" s="84">
        <v>34372</v>
      </c>
      <c r="C5242" s="47">
        <v>66.75</v>
      </c>
      <c r="D5242" s="47">
        <v>67</v>
      </c>
      <c r="E5242" s="47">
        <v>66.12</v>
      </c>
      <c r="F5242" s="47">
        <v>66.38</v>
      </c>
      <c r="G5242" s="48">
        <v>462800</v>
      </c>
      <c r="H5242" s="47">
        <v>20.14</v>
      </c>
      <c r="I5242" s="51">
        <f t="shared" si="589"/>
        <v>0.30340463995179273</v>
      </c>
      <c r="J5242" s="51">
        <f t="shared" ca="1" si="590"/>
        <v>2</v>
      </c>
      <c r="K5242" s="47">
        <f t="shared" si="591"/>
        <v>20.25</v>
      </c>
      <c r="L5242" s="47">
        <f t="shared" si="592"/>
        <v>20.329999999999998</v>
      </c>
      <c r="M5242" s="47">
        <f t="shared" si="593"/>
        <v>20.059999999999999</v>
      </c>
      <c r="N5242" s="47">
        <f t="shared" si="594"/>
        <v>20.14</v>
      </c>
      <c r="O5242" s="48">
        <f t="shared" ca="1" si="595"/>
        <v>925600</v>
      </c>
    </row>
    <row r="5243" spans="1:15" x14ac:dyDescent="0.25">
      <c r="A5243">
        <v>5228</v>
      </c>
      <c r="B5243" s="84">
        <v>34369</v>
      </c>
      <c r="C5243" s="47">
        <v>67.25</v>
      </c>
      <c r="D5243" s="47">
        <v>67.38</v>
      </c>
      <c r="E5243" s="47">
        <v>66.75</v>
      </c>
      <c r="F5243" s="47">
        <v>66.75</v>
      </c>
      <c r="G5243" s="48">
        <v>581200</v>
      </c>
      <c r="H5243" s="47">
        <v>20.25</v>
      </c>
      <c r="I5243" s="51">
        <f t="shared" si="589"/>
        <v>0.30337078651685395</v>
      </c>
      <c r="J5243" s="51">
        <f t="shared" ca="1" si="590"/>
        <v>2</v>
      </c>
      <c r="K5243" s="47">
        <f t="shared" si="591"/>
        <v>20.399999999999999</v>
      </c>
      <c r="L5243" s="47">
        <f t="shared" si="592"/>
        <v>20.440000000000001</v>
      </c>
      <c r="M5243" s="47">
        <f t="shared" si="593"/>
        <v>20.25</v>
      </c>
      <c r="N5243" s="47">
        <f t="shared" si="594"/>
        <v>20.25</v>
      </c>
      <c r="O5243" s="48">
        <f t="shared" ca="1" si="595"/>
        <v>1162400</v>
      </c>
    </row>
    <row r="5244" spans="1:15" x14ac:dyDescent="0.25">
      <c r="A5244">
        <v>5229</v>
      </c>
      <c r="B5244" s="84">
        <v>34368</v>
      </c>
      <c r="C5244" s="47">
        <v>67</v>
      </c>
      <c r="D5244" s="47">
        <v>67.12</v>
      </c>
      <c r="E5244" s="47">
        <v>66.25</v>
      </c>
      <c r="F5244" s="47">
        <v>67.12</v>
      </c>
      <c r="G5244" s="48">
        <v>644400</v>
      </c>
      <c r="H5244" s="47">
        <v>20.37</v>
      </c>
      <c r="I5244" s="51">
        <f t="shared" si="589"/>
        <v>0.30348629320619785</v>
      </c>
      <c r="J5244" s="51">
        <f t="shared" ca="1" si="590"/>
        <v>2</v>
      </c>
      <c r="K5244" s="47">
        <f t="shared" si="591"/>
        <v>20.329999999999998</v>
      </c>
      <c r="L5244" s="47">
        <f t="shared" si="592"/>
        <v>20.37</v>
      </c>
      <c r="M5244" s="47">
        <f t="shared" si="593"/>
        <v>20.11</v>
      </c>
      <c r="N5244" s="47">
        <f t="shared" si="594"/>
        <v>20.37</v>
      </c>
      <c r="O5244" s="48">
        <f t="shared" ca="1" si="595"/>
        <v>1288800</v>
      </c>
    </row>
    <row r="5245" spans="1:15" x14ac:dyDescent="0.25">
      <c r="A5245">
        <v>5230</v>
      </c>
      <c r="B5245" s="84">
        <v>34367</v>
      </c>
      <c r="C5245" s="47">
        <v>67.5</v>
      </c>
      <c r="D5245" s="47">
        <v>67.62</v>
      </c>
      <c r="E5245" s="47">
        <v>66.88</v>
      </c>
      <c r="F5245" s="47">
        <v>66.88</v>
      </c>
      <c r="G5245" s="48">
        <v>400000</v>
      </c>
      <c r="H5245" s="47">
        <v>20.29</v>
      </c>
      <c r="I5245" s="51">
        <f t="shared" si="589"/>
        <v>0.30337918660287083</v>
      </c>
      <c r="J5245" s="51">
        <f t="shared" ca="1" si="590"/>
        <v>2</v>
      </c>
      <c r="K5245" s="47">
        <f t="shared" si="591"/>
        <v>20.48</v>
      </c>
      <c r="L5245" s="47">
        <f t="shared" si="592"/>
        <v>20.51</v>
      </c>
      <c r="M5245" s="47">
        <f t="shared" si="593"/>
        <v>20.29</v>
      </c>
      <c r="N5245" s="47">
        <f t="shared" si="594"/>
        <v>20.29</v>
      </c>
      <c r="O5245" s="48">
        <f t="shared" ca="1" si="595"/>
        <v>800000</v>
      </c>
    </row>
    <row r="5246" spans="1:15" x14ac:dyDescent="0.25">
      <c r="A5246">
        <v>5231</v>
      </c>
      <c r="B5246" s="84">
        <v>34366</v>
      </c>
      <c r="C5246" s="47">
        <v>67.5</v>
      </c>
      <c r="D5246" s="47">
        <v>67.75</v>
      </c>
      <c r="E5246" s="47">
        <v>67.12</v>
      </c>
      <c r="F5246" s="47">
        <v>67.75</v>
      </c>
      <c r="G5246" s="48">
        <v>545600</v>
      </c>
      <c r="H5246" s="47">
        <v>20.56</v>
      </c>
      <c r="I5246" s="51">
        <f t="shared" si="589"/>
        <v>0.30346863468634683</v>
      </c>
      <c r="J5246" s="51">
        <f t="shared" ca="1" si="590"/>
        <v>2</v>
      </c>
      <c r="K5246" s="47">
        <f t="shared" si="591"/>
        <v>20.48</v>
      </c>
      <c r="L5246" s="47">
        <f t="shared" si="592"/>
        <v>20.56</v>
      </c>
      <c r="M5246" s="47">
        <f t="shared" si="593"/>
        <v>20.37</v>
      </c>
      <c r="N5246" s="47">
        <f t="shared" si="594"/>
        <v>20.56</v>
      </c>
      <c r="O5246" s="48">
        <f t="shared" ca="1" si="595"/>
        <v>1091200</v>
      </c>
    </row>
    <row r="5247" spans="1:15" x14ac:dyDescent="0.25">
      <c r="A5247">
        <v>5232</v>
      </c>
      <c r="B5247" s="84">
        <v>34365</v>
      </c>
      <c r="C5247" s="47">
        <v>67.75</v>
      </c>
      <c r="D5247" s="47">
        <v>68.12</v>
      </c>
      <c r="E5247" s="47">
        <v>67.25</v>
      </c>
      <c r="F5247" s="47">
        <v>67.75</v>
      </c>
      <c r="G5247" s="48">
        <v>881000</v>
      </c>
      <c r="H5247" s="47">
        <v>20.56</v>
      </c>
      <c r="I5247" s="51">
        <f t="shared" si="589"/>
        <v>0.30346863468634683</v>
      </c>
      <c r="J5247" s="51">
        <f t="shared" ca="1" si="590"/>
        <v>2</v>
      </c>
      <c r="K5247" s="47">
        <f t="shared" si="591"/>
        <v>20.56</v>
      </c>
      <c r="L5247" s="47">
        <f t="shared" si="592"/>
        <v>20.67</v>
      </c>
      <c r="M5247" s="47">
        <f t="shared" si="593"/>
        <v>20.41</v>
      </c>
      <c r="N5247" s="47">
        <f t="shared" si="594"/>
        <v>20.56</v>
      </c>
      <c r="O5247" s="48">
        <f t="shared" ca="1" si="595"/>
        <v>1762000</v>
      </c>
    </row>
    <row r="5248" spans="1:15" x14ac:dyDescent="0.25">
      <c r="A5248">
        <v>5233</v>
      </c>
      <c r="B5248" s="84">
        <v>34362</v>
      </c>
      <c r="C5248" s="47">
        <v>66.62</v>
      </c>
      <c r="D5248" s="47">
        <v>67.75</v>
      </c>
      <c r="E5248" s="47">
        <v>66.38</v>
      </c>
      <c r="F5248" s="47">
        <v>67.75</v>
      </c>
      <c r="G5248" s="48">
        <v>481000</v>
      </c>
      <c r="H5248" s="47">
        <v>20.56</v>
      </c>
      <c r="I5248" s="51">
        <f t="shared" si="589"/>
        <v>0.30346863468634683</v>
      </c>
      <c r="J5248" s="51">
        <f t="shared" ca="1" si="590"/>
        <v>2</v>
      </c>
      <c r="K5248" s="47">
        <f t="shared" si="591"/>
        <v>20.22</v>
      </c>
      <c r="L5248" s="47">
        <f t="shared" si="592"/>
        <v>20.56</v>
      </c>
      <c r="M5248" s="47">
        <f t="shared" si="593"/>
        <v>20.14</v>
      </c>
      <c r="N5248" s="47">
        <f t="shared" si="594"/>
        <v>20.56</v>
      </c>
      <c r="O5248" s="48">
        <f t="shared" ca="1" si="595"/>
        <v>962000</v>
      </c>
    </row>
    <row r="5249" spans="1:15" x14ac:dyDescent="0.25">
      <c r="A5249">
        <v>5234</v>
      </c>
      <c r="B5249" s="84">
        <v>34361</v>
      </c>
      <c r="C5249" s="47">
        <v>66.38</v>
      </c>
      <c r="D5249" s="47">
        <v>66.75</v>
      </c>
      <c r="E5249" s="47">
        <v>65.88</v>
      </c>
      <c r="F5249" s="47">
        <v>66.38</v>
      </c>
      <c r="G5249" s="48">
        <v>481800</v>
      </c>
      <c r="H5249" s="47">
        <v>20.14</v>
      </c>
      <c r="I5249" s="51">
        <f t="shared" si="589"/>
        <v>0.30340463995179273</v>
      </c>
      <c r="J5249" s="51">
        <f t="shared" ca="1" si="590"/>
        <v>2</v>
      </c>
      <c r="K5249" s="47">
        <f t="shared" si="591"/>
        <v>20.14</v>
      </c>
      <c r="L5249" s="47">
        <f t="shared" si="592"/>
        <v>20.25</v>
      </c>
      <c r="M5249" s="47">
        <f t="shared" si="593"/>
        <v>19.989999999999998</v>
      </c>
      <c r="N5249" s="47">
        <f t="shared" si="594"/>
        <v>20.14</v>
      </c>
      <c r="O5249" s="48">
        <f t="shared" ca="1" si="595"/>
        <v>963600</v>
      </c>
    </row>
    <row r="5250" spans="1:15" x14ac:dyDescent="0.25">
      <c r="A5250">
        <v>5235</v>
      </c>
      <c r="B5250" s="84">
        <v>34360</v>
      </c>
      <c r="C5250" s="47">
        <v>66.75</v>
      </c>
      <c r="D5250" s="47">
        <v>66.88</v>
      </c>
      <c r="E5250" s="47">
        <v>65.75</v>
      </c>
      <c r="F5250" s="47">
        <v>66.25</v>
      </c>
      <c r="G5250" s="48">
        <v>592800</v>
      </c>
      <c r="H5250" s="47">
        <v>20.100000000000001</v>
      </c>
      <c r="I5250" s="51">
        <f t="shared" si="589"/>
        <v>0.30339622641509434</v>
      </c>
      <c r="J5250" s="51">
        <f t="shared" ca="1" si="590"/>
        <v>2</v>
      </c>
      <c r="K5250" s="47">
        <f t="shared" si="591"/>
        <v>20.25</v>
      </c>
      <c r="L5250" s="47">
        <f t="shared" si="592"/>
        <v>20.29</v>
      </c>
      <c r="M5250" s="47">
        <f t="shared" si="593"/>
        <v>19.95</v>
      </c>
      <c r="N5250" s="47">
        <f t="shared" si="594"/>
        <v>20.100000000000001</v>
      </c>
      <c r="O5250" s="48">
        <f t="shared" ca="1" si="595"/>
        <v>1185600</v>
      </c>
    </row>
    <row r="5251" spans="1:15" x14ac:dyDescent="0.25">
      <c r="A5251">
        <v>5236</v>
      </c>
      <c r="B5251" s="84">
        <v>34359</v>
      </c>
      <c r="C5251" s="47">
        <v>66.62</v>
      </c>
      <c r="D5251" s="47">
        <v>67.12</v>
      </c>
      <c r="E5251" s="47">
        <v>66.38</v>
      </c>
      <c r="F5251" s="47">
        <v>66.62</v>
      </c>
      <c r="G5251" s="48">
        <v>405400</v>
      </c>
      <c r="H5251" s="47">
        <v>20.21</v>
      </c>
      <c r="I5251" s="51">
        <f t="shared" si="589"/>
        <v>0.30336235364755326</v>
      </c>
      <c r="J5251" s="51">
        <f t="shared" ca="1" si="590"/>
        <v>2</v>
      </c>
      <c r="K5251" s="47">
        <f t="shared" si="591"/>
        <v>20.21</v>
      </c>
      <c r="L5251" s="47">
        <f t="shared" si="592"/>
        <v>20.36</v>
      </c>
      <c r="M5251" s="47">
        <f t="shared" si="593"/>
        <v>20.14</v>
      </c>
      <c r="N5251" s="47">
        <f t="shared" si="594"/>
        <v>20.21</v>
      </c>
      <c r="O5251" s="48">
        <f t="shared" ca="1" si="595"/>
        <v>810800</v>
      </c>
    </row>
    <row r="5252" spans="1:15" x14ac:dyDescent="0.25">
      <c r="A5252">
        <v>5237</v>
      </c>
      <c r="B5252" s="84">
        <v>34358</v>
      </c>
      <c r="C5252" s="47">
        <v>66.88</v>
      </c>
      <c r="D5252" s="47">
        <v>67.5</v>
      </c>
      <c r="E5252" s="47">
        <v>66.5</v>
      </c>
      <c r="F5252" s="47">
        <v>66.75</v>
      </c>
      <c r="G5252" s="48">
        <v>282200</v>
      </c>
      <c r="H5252" s="47">
        <v>20.25</v>
      </c>
      <c r="I5252" s="51">
        <f t="shared" si="589"/>
        <v>0.30337078651685395</v>
      </c>
      <c r="J5252" s="51">
        <f t="shared" ca="1" si="590"/>
        <v>2</v>
      </c>
      <c r="K5252" s="47">
        <f t="shared" si="591"/>
        <v>20.29</v>
      </c>
      <c r="L5252" s="47">
        <f t="shared" si="592"/>
        <v>20.48</v>
      </c>
      <c r="M5252" s="47">
        <f t="shared" si="593"/>
        <v>20.170000000000002</v>
      </c>
      <c r="N5252" s="47">
        <f t="shared" si="594"/>
        <v>20.25</v>
      </c>
      <c r="O5252" s="48">
        <f t="shared" ca="1" si="595"/>
        <v>564400</v>
      </c>
    </row>
    <row r="5253" spans="1:15" x14ac:dyDescent="0.25">
      <c r="A5253">
        <v>5238</v>
      </c>
      <c r="B5253" s="84">
        <v>34355</v>
      </c>
      <c r="C5253" s="47">
        <v>67.5</v>
      </c>
      <c r="D5253" s="47">
        <v>67.62</v>
      </c>
      <c r="E5253" s="47">
        <v>65.62</v>
      </c>
      <c r="F5253" s="47">
        <v>66.88</v>
      </c>
      <c r="G5253" s="48">
        <v>1126600</v>
      </c>
      <c r="H5253" s="47">
        <v>20.29</v>
      </c>
      <c r="I5253" s="51">
        <f t="shared" si="589"/>
        <v>0.30337918660287083</v>
      </c>
      <c r="J5253" s="51">
        <f t="shared" ca="1" si="590"/>
        <v>2</v>
      </c>
      <c r="K5253" s="47">
        <f t="shared" si="591"/>
        <v>20.48</v>
      </c>
      <c r="L5253" s="47">
        <f t="shared" si="592"/>
        <v>20.51</v>
      </c>
      <c r="M5253" s="47">
        <f t="shared" si="593"/>
        <v>19.91</v>
      </c>
      <c r="N5253" s="47">
        <f t="shared" si="594"/>
        <v>20.29</v>
      </c>
      <c r="O5253" s="48">
        <f t="shared" ca="1" si="595"/>
        <v>2253200</v>
      </c>
    </row>
    <row r="5254" spans="1:15" x14ac:dyDescent="0.25">
      <c r="A5254">
        <v>5239</v>
      </c>
      <c r="B5254" s="84">
        <v>34354</v>
      </c>
      <c r="C5254" s="47">
        <v>68</v>
      </c>
      <c r="D5254" s="47">
        <v>68.88</v>
      </c>
      <c r="E5254" s="47">
        <v>67</v>
      </c>
      <c r="F5254" s="47">
        <v>67.25</v>
      </c>
      <c r="G5254" s="48">
        <v>692800</v>
      </c>
      <c r="H5254" s="47">
        <v>20.399999999999999</v>
      </c>
      <c r="I5254" s="51">
        <f t="shared" si="589"/>
        <v>0.30334572490706319</v>
      </c>
      <c r="J5254" s="51">
        <f t="shared" ca="1" si="590"/>
        <v>2</v>
      </c>
      <c r="K5254" s="47">
        <f t="shared" si="591"/>
        <v>20.63</v>
      </c>
      <c r="L5254" s="47">
        <f t="shared" si="592"/>
        <v>20.89</v>
      </c>
      <c r="M5254" s="47">
        <f t="shared" si="593"/>
        <v>20.32</v>
      </c>
      <c r="N5254" s="47">
        <f t="shared" si="594"/>
        <v>20.399999999999999</v>
      </c>
      <c r="O5254" s="48">
        <f t="shared" ca="1" si="595"/>
        <v>1385600</v>
      </c>
    </row>
    <row r="5255" spans="1:15" x14ac:dyDescent="0.25">
      <c r="A5255">
        <v>5240</v>
      </c>
      <c r="B5255" s="84">
        <v>34353</v>
      </c>
      <c r="C5255" s="47">
        <v>67.5</v>
      </c>
      <c r="D5255" s="47">
        <v>67.88</v>
      </c>
      <c r="E5255" s="47">
        <v>67.25</v>
      </c>
      <c r="F5255" s="47">
        <v>67.75</v>
      </c>
      <c r="G5255" s="48">
        <v>299800</v>
      </c>
      <c r="H5255" s="47">
        <v>20.56</v>
      </c>
      <c r="I5255" s="51">
        <f t="shared" si="589"/>
        <v>0.30346863468634683</v>
      </c>
      <c r="J5255" s="51">
        <f t="shared" ca="1" si="590"/>
        <v>2</v>
      </c>
      <c r="K5255" s="47">
        <f t="shared" si="591"/>
        <v>20.48</v>
      </c>
      <c r="L5255" s="47">
        <f t="shared" si="592"/>
        <v>20.6</v>
      </c>
      <c r="M5255" s="47">
        <f t="shared" si="593"/>
        <v>20.41</v>
      </c>
      <c r="N5255" s="47">
        <f t="shared" si="594"/>
        <v>20.56</v>
      </c>
      <c r="O5255" s="48">
        <f t="shared" ca="1" si="595"/>
        <v>599600</v>
      </c>
    </row>
    <row r="5256" spans="1:15" x14ac:dyDescent="0.25">
      <c r="A5256">
        <v>5241</v>
      </c>
      <c r="B5256" s="84">
        <v>34352</v>
      </c>
      <c r="C5256" s="47">
        <v>66.38</v>
      </c>
      <c r="D5256" s="47">
        <v>67.38</v>
      </c>
      <c r="E5256" s="47">
        <v>66.25</v>
      </c>
      <c r="F5256" s="47">
        <v>67.12</v>
      </c>
      <c r="G5256" s="48">
        <v>400800</v>
      </c>
      <c r="H5256" s="47">
        <v>20.37</v>
      </c>
      <c r="I5256" s="51">
        <f t="shared" si="589"/>
        <v>0.30348629320619785</v>
      </c>
      <c r="J5256" s="51">
        <f t="shared" ca="1" si="590"/>
        <v>2</v>
      </c>
      <c r="K5256" s="47">
        <f t="shared" si="591"/>
        <v>20.149999999999999</v>
      </c>
      <c r="L5256" s="47">
        <f t="shared" si="592"/>
        <v>20.45</v>
      </c>
      <c r="M5256" s="47">
        <f t="shared" si="593"/>
        <v>20.11</v>
      </c>
      <c r="N5256" s="47">
        <f t="shared" si="594"/>
        <v>20.37</v>
      </c>
      <c r="O5256" s="48">
        <f t="shared" ca="1" si="595"/>
        <v>801600</v>
      </c>
    </row>
    <row r="5257" spans="1:15" x14ac:dyDescent="0.25">
      <c r="A5257">
        <v>5242</v>
      </c>
      <c r="B5257" s="84">
        <v>34351</v>
      </c>
      <c r="C5257" s="47">
        <v>66.12</v>
      </c>
      <c r="D5257" s="47">
        <v>66.62</v>
      </c>
      <c r="E5257" s="47">
        <v>66.12</v>
      </c>
      <c r="F5257" s="47">
        <v>66.25</v>
      </c>
      <c r="G5257" s="48">
        <v>306400</v>
      </c>
      <c r="H5257" s="47">
        <v>20.100000000000001</v>
      </c>
      <c r="I5257" s="51">
        <f t="shared" si="589"/>
        <v>0.30339622641509434</v>
      </c>
      <c r="J5257" s="51">
        <f t="shared" ca="1" si="590"/>
        <v>2</v>
      </c>
      <c r="K5257" s="47">
        <f t="shared" si="591"/>
        <v>20.059999999999999</v>
      </c>
      <c r="L5257" s="47">
        <f t="shared" si="592"/>
        <v>20.21</v>
      </c>
      <c r="M5257" s="47">
        <f t="shared" si="593"/>
        <v>20.059999999999999</v>
      </c>
      <c r="N5257" s="47">
        <f t="shared" si="594"/>
        <v>20.100000000000001</v>
      </c>
      <c r="O5257" s="48">
        <f t="shared" ca="1" si="595"/>
        <v>612800</v>
      </c>
    </row>
    <row r="5258" spans="1:15" x14ac:dyDescent="0.25">
      <c r="A5258">
        <v>5243</v>
      </c>
      <c r="B5258" s="84">
        <v>34348</v>
      </c>
      <c r="C5258" s="47">
        <v>66</v>
      </c>
      <c r="D5258" s="47">
        <v>66.5</v>
      </c>
      <c r="E5258" s="47">
        <v>66</v>
      </c>
      <c r="F5258" s="47">
        <v>66.38</v>
      </c>
      <c r="G5258" s="48">
        <v>569000</v>
      </c>
      <c r="H5258" s="47">
        <v>20.14</v>
      </c>
      <c r="I5258" s="51">
        <f t="shared" si="589"/>
        <v>0.30340463995179273</v>
      </c>
      <c r="J5258" s="51">
        <f t="shared" ca="1" si="590"/>
        <v>2</v>
      </c>
      <c r="K5258" s="47">
        <f t="shared" si="591"/>
        <v>20.02</v>
      </c>
      <c r="L5258" s="47">
        <f t="shared" si="592"/>
        <v>20.18</v>
      </c>
      <c r="M5258" s="47">
        <f t="shared" si="593"/>
        <v>20.02</v>
      </c>
      <c r="N5258" s="47">
        <f t="shared" si="594"/>
        <v>20.14</v>
      </c>
      <c r="O5258" s="48">
        <f t="shared" ca="1" si="595"/>
        <v>1138000</v>
      </c>
    </row>
    <row r="5259" spans="1:15" x14ac:dyDescent="0.25">
      <c r="A5259">
        <v>5244</v>
      </c>
      <c r="B5259" s="84">
        <v>34347</v>
      </c>
      <c r="C5259" s="47">
        <v>65.75</v>
      </c>
      <c r="D5259" s="47">
        <v>66.38</v>
      </c>
      <c r="E5259" s="47">
        <v>65.62</v>
      </c>
      <c r="F5259" s="47">
        <v>66</v>
      </c>
      <c r="G5259" s="48">
        <v>410000</v>
      </c>
      <c r="H5259" s="47">
        <v>20.03</v>
      </c>
      <c r="I5259" s="51">
        <f t="shared" si="589"/>
        <v>0.30348484848484852</v>
      </c>
      <c r="J5259" s="51">
        <f t="shared" ca="1" si="590"/>
        <v>2</v>
      </c>
      <c r="K5259" s="47">
        <f t="shared" si="591"/>
        <v>19.95</v>
      </c>
      <c r="L5259" s="47">
        <f t="shared" si="592"/>
        <v>20.149999999999999</v>
      </c>
      <c r="M5259" s="47">
        <f t="shared" si="593"/>
        <v>19.91</v>
      </c>
      <c r="N5259" s="47">
        <f t="shared" si="594"/>
        <v>20.03</v>
      </c>
      <c r="O5259" s="48">
        <f t="shared" ca="1" si="595"/>
        <v>820000</v>
      </c>
    </row>
    <row r="5260" spans="1:15" x14ac:dyDescent="0.25">
      <c r="A5260">
        <v>5245</v>
      </c>
      <c r="B5260" s="84">
        <v>34346</v>
      </c>
      <c r="C5260" s="47">
        <v>66.12</v>
      </c>
      <c r="D5260" s="47">
        <v>66.62</v>
      </c>
      <c r="E5260" s="47">
        <v>65.88</v>
      </c>
      <c r="F5260" s="47">
        <v>66</v>
      </c>
      <c r="G5260" s="48">
        <v>649600</v>
      </c>
      <c r="H5260" s="47">
        <v>20.03</v>
      </c>
      <c r="I5260" s="51">
        <f t="shared" si="589"/>
        <v>0.30348484848484852</v>
      </c>
      <c r="J5260" s="51">
        <f t="shared" ca="1" si="590"/>
        <v>2</v>
      </c>
      <c r="K5260" s="47">
        <f t="shared" si="591"/>
        <v>20.07</v>
      </c>
      <c r="L5260" s="47">
        <f t="shared" si="592"/>
        <v>20.22</v>
      </c>
      <c r="M5260" s="47">
        <f t="shared" si="593"/>
        <v>19.989999999999998</v>
      </c>
      <c r="N5260" s="47">
        <f t="shared" si="594"/>
        <v>20.03</v>
      </c>
      <c r="O5260" s="48">
        <f t="shared" ca="1" si="595"/>
        <v>1299200</v>
      </c>
    </row>
    <row r="5261" spans="1:15" x14ac:dyDescent="0.25">
      <c r="A5261">
        <v>5246</v>
      </c>
      <c r="B5261" s="84">
        <v>34345</v>
      </c>
      <c r="C5261" s="47">
        <v>65.25</v>
      </c>
      <c r="D5261" s="47">
        <v>66.12</v>
      </c>
      <c r="E5261" s="47">
        <v>65</v>
      </c>
      <c r="F5261" s="47">
        <v>66.12</v>
      </c>
      <c r="G5261" s="48">
        <v>716800</v>
      </c>
      <c r="H5261" s="47">
        <v>20.059999999999999</v>
      </c>
      <c r="I5261" s="51">
        <f t="shared" si="589"/>
        <v>0.30338777979431331</v>
      </c>
      <c r="J5261" s="51">
        <f t="shared" ca="1" si="590"/>
        <v>2</v>
      </c>
      <c r="K5261" s="47">
        <f t="shared" si="591"/>
        <v>19.8</v>
      </c>
      <c r="L5261" s="47">
        <f t="shared" si="592"/>
        <v>20.059999999999999</v>
      </c>
      <c r="M5261" s="47">
        <f t="shared" si="593"/>
        <v>19.72</v>
      </c>
      <c r="N5261" s="47">
        <f t="shared" si="594"/>
        <v>20.059999999999999</v>
      </c>
      <c r="O5261" s="48">
        <f t="shared" ca="1" si="595"/>
        <v>1433600</v>
      </c>
    </row>
    <row r="5262" spans="1:15" x14ac:dyDescent="0.25">
      <c r="A5262">
        <v>5247</v>
      </c>
      <c r="B5262" s="84">
        <v>34344</v>
      </c>
      <c r="C5262" s="47">
        <v>63.62</v>
      </c>
      <c r="D5262" s="47">
        <v>65.75</v>
      </c>
      <c r="E5262" s="47">
        <v>63.25</v>
      </c>
      <c r="F5262" s="47">
        <v>65.38</v>
      </c>
      <c r="G5262" s="48">
        <v>782800</v>
      </c>
      <c r="H5262" s="47">
        <v>19.84</v>
      </c>
      <c r="I5262" s="51">
        <f t="shared" si="589"/>
        <v>0.30345671459161827</v>
      </c>
      <c r="J5262" s="51">
        <f t="shared" ca="1" si="590"/>
        <v>2</v>
      </c>
      <c r="K5262" s="47">
        <f t="shared" si="591"/>
        <v>19.309999999999999</v>
      </c>
      <c r="L5262" s="47">
        <f t="shared" si="592"/>
        <v>19.95</v>
      </c>
      <c r="M5262" s="47">
        <f t="shared" si="593"/>
        <v>19.190000000000001</v>
      </c>
      <c r="N5262" s="47">
        <f t="shared" si="594"/>
        <v>19.84</v>
      </c>
      <c r="O5262" s="48">
        <f t="shared" ca="1" si="595"/>
        <v>1565600</v>
      </c>
    </row>
    <row r="5263" spans="1:15" x14ac:dyDescent="0.25">
      <c r="A5263">
        <v>5248</v>
      </c>
      <c r="B5263" s="84">
        <v>34341</v>
      </c>
      <c r="C5263" s="47">
        <v>64.25</v>
      </c>
      <c r="D5263" s="47">
        <v>64.38</v>
      </c>
      <c r="E5263" s="47">
        <v>63.5</v>
      </c>
      <c r="F5263" s="47">
        <v>63.62</v>
      </c>
      <c r="G5263" s="48">
        <v>718000</v>
      </c>
      <c r="H5263" s="47">
        <v>19.3</v>
      </c>
      <c r="I5263" s="51">
        <f t="shared" si="589"/>
        <v>0.30336372209996859</v>
      </c>
      <c r="J5263" s="51">
        <f t="shared" ca="1" si="590"/>
        <v>2</v>
      </c>
      <c r="K5263" s="47">
        <f t="shared" si="591"/>
        <v>19.489999999999998</v>
      </c>
      <c r="L5263" s="47">
        <f t="shared" si="592"/>
        <v>19.53</v>
      </c>
      <c r="M5263" s="47">
        <f t="shared" si="593"/>
        <v>19.260000000000002</v>
      </c>
      <c r="N5263" s="47">
        <f t="shared" si="594"/>
        <v>19.3</v>
      </c>
      <c r="O5263" s="48">
        <f t="shared" ca="1" si="595"/>
        <v>1436000</v>
      </c>
    </row>
    <row r="5264" spans="1:15" x14ac:dyDescent="0.25">
      <c r="A5264">
        <v>5249</v>
      </c>
      <c r="B5264" s="84">
        <v>34340</v>
      </c>
      <c r="C5264" s="47">
        <v>64.12</v>
      </c>
      <c r="D5264" s="47">
        <v>64.62</v>
      </c>
      <c r="E5264" s="47">
        <v>64</v>
      </c>
      <c r="F5264" s="47">
        <v>64.25</v>
      </c>
      <c r="G5264" s="48">
        <v>1751200</v>
      </c>
      <c r="H5264" s="47">
        <v>19.489999999999998</v>
      </c>
      <c r="I5264" s="51">
        <f t="shared" si="589"/>
        <v>0.30334630350194552</v>
      </c>
      <c r="J5264" s="51">
        <f t="shared" ca="1" si="590"/>
        <v>2</v>
      </c>
      <c r="K5264" s="47">
        <f t="shared" si="591"/>
        <v>19.45</v>
      </c>
      <c r="L5264" s="47">
        <f t="shared" si="592"/>
        <v>19.600000000000001</v>
      </c>
      <c r="M5264" s="47">
        <f t="shared" si="593"/>
        <v>19.41</v>
      </c>
      <c r="N5264" s="47">
        <f t="shared" si="594"/>
        <v>19.489999999999998</v>
      </c>
      <c r="O5264" s="48">
        <f t="shared" ca="1" si="595"/>
        <v>3502400</v>
      </c>
    </row>
    <row r="5265" spans="1:15" x14ac:dyDescent="0.25">
      <c r="A5265">
        <v>5250</v>
      </c>
      <c r="B5265" s="84">
        <v>34339</v>
      </c>
      <c r="C5265" s="47">
        <v>64.5</v>
      </c>
      <c r="D5265" s="47">
        <v>64.5</v>
      </c>
      <c r="E5265" s="47">
        <v>63.38</v>
      </c>
      <c r="F5265" s="47">
        <v>64</v>
      </c>
      <c r="G5265" s="48">
        <v>633800</v>
      </c>
      <c r="H5265" s="47">
        <v>19.420000000000002</v>
      </c>
      <c r="I5265" s="51">
        <f t="shared" ref="I5265:I5328" si="596">H5265/F5265</f>
        <v>0.30343750000000003</v>
      </c>
      <c r="J5265" s="51">
        <f t="shared" ref="J5265:J5328" ca="1" si="597">INDEX(OFFSET($T$15,0,0,$S$13+1,1),MATCH(B5265,OFFSET($Q$15,0,0,$S$13+1,1),-1))</f>
        <v>2</v>
      </c>
      <c r="K5265" s="47">
        <f t="shared" ref="K5265:K5328" si="598">ROUND($I5265*C5265,2)</f>
        <v>19.57</v>
      </c>
      <c r="L5265" s="47">
        <f t="shared" ref="L5265:L5328" si="599">ROUND($I5265*D5265,2)</f>
        <v>19.57</v>
      </c>
      <c r="M5265" s="47">
        <f t="shared" ref="M5265:M5328" si="600">ROUND($I5265*E5265,2)</f>
        <v>19.23</v>
      </c>
      <c r="N5265" s="47">
        <f t="shared" ref="N5265:N5328" si="601">ROUND($I5265*F5265,2)</f>
        <v>19.420000000000002</v>
      </c>
      <c r="O5265" s="48">
        <f t="shared" ref="O5265:O5328" ca="1" si="602">G5265*J5265</f>
        <v>1267600</v>
      </c>
    </row>
    <row r="5266" spans="1:15" x14ac:dyDescent="0.25">
      <c r="A5266">
        <v>5251</v>
      </c>
      <c r="B5266" s="84">
        <v>34338</v>
      </c>
      <c r="C5266" s="47">
        <v>64.12</v>
      </c>
      <c r="D5266" s="47">
        <v>64.5</v>
      </c>
      <c r="E5266" s="47">
        <v>63.38</v>
      </c>
      <c r="F5266" s="47">
        <v>64.38</v>
      </c>
      <c r="G5266" s="48">
        <v>636200</v>
      </c>
      <c r="H5266" s="47">
        <v>19.53</v>
      </c>
      <c r="I5266" s="51">
        <f t="shared" si="596"/>
        <v>0.30335507921714822</v>
      </c>
      <c r="J5266" s="51">
        <f t="shared" ca="1" si="597"/>
        <v>2</v>
      </c>
      <c r="K5266" s="47">
        <f t="shared" si="598"/>
        <v>19.45</v>
      </c>
      <c r="L5266" s="47">
        <f t="shared" si="599"/>
        <v>19.57</v>
      </c>
      <c r="M5266" s="47">
        <f t="shared" si="600"/>
        <v>19.23</v>
      </c>
      <c r="N5266" s="47">
        <f t="shared" si="601"/>
        <v>19.53</v>
      </c>
      <c r="O5266" s="48">
        <f t="shared" ca="1" si="602"/>
        <v>1272400</v>
      </c>
    </row>
    <row r="5267" spans="1:15" x14ac:dyDescent="0.25">
      <c r="A5267">
        <v>5252</v>
      </c>
      <c r="B5267" s="84">
        <v>34337</v>
      </c>
      <c r="C5267" s="47">
        <v>65.12</v>
      </c>
      <c r="D5267" s="47">
        <v>65.25</v>
      </c>
      <c r="E5267" s="47">
        <v>64.12</v>
      </c>
      <c r="F5267" s="47">
        <v>64.62</v>
      </c>
      <c r="G5267" s="48">
        <v>857400</v>
      </c>
      <c r="H5267" s="47">
        <v>19.61</v>
      </c>
      <c r="I5267" s="51">
        <f t="shared" si="596"/>
        <v>0.3034664190653048</v>
      </c>
      <c r="J5267" s="51">
        <f t="shared" ca="1" si="597"/>
        <v>2</v>
      </c>
      <c r="K5267" s="47">
        <f t="shared" si="598"/>
        <v>19.760000000000002</v>
      </c>
      <c r="L5267" s="47">
        <f t="shared" si="599"/>
        <v>19.8</v>
      </c>
      <c r="M5267" s="47">
        <f t="shared" si="600"/>
        <v>19.46</v>
      </c>
      <c r="N5267" s="47">
        <f t="shared" si="601"/>
        <v>19.61</v>
      </c>
      <c r="O5267" s="48">
        <f t="shared" ca="1" si="602"/>
        <v>1714800</v>
      </c>
    </row>
    <row r="5268" spans="1:15" x14ac:dyDescent="0.25">
      <c r="A5268">
        <v>5253</v>
      </c>
      <c r="B5268" s="84">
        <v>34334</v>
      </c>
      <c r="C5268" s="47">
        <v>66.38</v>
      </c>
      <c r="D5268" s="47">
        <v>66.62</v>
      </c>
      <c r="E5268" s="47">
        <v>66</v>
      </c>
      <c r="F5268" s="47">
        <v>66</v>
      </c>
      <c r="G5268" s="48">
        <v>298600</v>
      </c>
      <c r="H5268" s="47">
        <v>19.920000000000002</v>
      </c>
      <c r="I5268" s="51">
        <f t="shared" si="596"/>
        <v>0.30181818181818182</v>
      </c>
      <c r="J5268" s="51">
        <f t="shared" ca="1" si="597"/>
        <v>2</v>
      </c>
      <c r="K5268" s="47">
        <f t="shared" si="598"/>
        <v>20.03</v>
      </c>
      <c r="L5268" s="47">
        <f t="shared" si="599"/>
        <v>20.11</v>
      </c>
      <c r="M5268" s="47">
        <f t="shared" si="600"/>
        <v>19.920000000000002</v>
      </c>
      <c r="N5268" s="47">
        <f t="shared" si="601"/>
        <v>19.920000000000002</v>
      </c>
      <c r="O5268" s="48">
        <f t="shared" ca="1" si="602"/>
        <v>597200</v>
      </c>
    </row>
    <row r="5269" spans="1:15" x14ac:dyDescent="0.25">
      <c r="A5269">
        <v>5254</v>
      </c>
      <c r="B5269" s="84">
        <v>34333</v>
      </c>
      <c r="C5269" s="47">
        <v>66.62</v>
      </c>
      <c r="D5269" s="47">
        <v>66.75</v>
      </c>
      <c r="E5269" s="47">
        <v>66.25</v>
      </c>
      <c r="F5269" s="47">
        <v>66.62</v>
      </c>
      <c r="G5269" s="48">
        <v>265800</v>
      </c>
      <c r="H5269" s="47">
        <v>20.11</v>
      </c>
      <c r="I5269" s="51">
        <f t="shared" si="596"/>
        <v>0.30186130291203839</v>
      </c>
      <c r="J5269" s="51">
        <f t="shared" ca="1" si="597"/>
        <v>2</v>
      </c>
      <c r="K5269" s="47">
        <f t="shared" si="598"/>
        <v>20.11</v>
      </c>
      <c r="L5269" s="47">
        <f t="shared" si="599"/>
        <v>20.149999999999999</v>
      </c>
      <c r="M5269" s="47">
        <f t="shared" si="600"/>
        <v>20</v>
      </c>
      <c r="N5269" s="47">
        <f t="shared" si="601"/>
        <v>20.11</v>
      </c>
      <c r="O5269" s="48">
        <f t="shared" ca="1" si="602"/>
        <v>531600</v>
      </c>
    </row>
    <row r="5270" spans="1:15" x14ac:dyDescent="0.25">
      <c r="A5270">
        <v>5255</v>
      </c>
      <c r="B5270" s="84">
        <v>34332</v>
      </c>
      <c r="C5270" s="47">
        <v>67.5</v>
      </c>
      <c r="D5270" s="47">
        <v>67.5</v>
      </c>
      <c r="E5270" s="47">
        <v>66.75</v>
      </c>
      <c r="F5270" s="47">
        <v>67</v>
      </c>
      <c r="G5270" s="48">
        <v>438800</v>
      </c>
      <c r="H5270" s="47">
        <v>20.22</v>
      </c>
      <c r="I5270" s="51">
        <f t="shared" si="596"/>
        <v>0.3017910447761194</v>
      </c>
      <c r="J5270" s="51">
        <f t="shared" ca="1" si="597"/>
        <v>2</v>
      </c>
      <c r="K5270" s="47">
        <f t="shared" si="598"/>
        <v>20.37</v>
      </c>
      <c r="L5270" s="47">
        <f t="shared" si="599"/>
        <v>20.37</v>
      </c>
      <c r="M5270" s="47">
        <f t="shared" si="600"/>
        <v>20.14</v>
      </c>
      <c r="N5270" s="47">
        <f t="shared" si="601"/>
        <v>20.22</v>
      </c>
      <c r="O5270" s="48">
        <f t="shared" ca="1" si="602"/>
        <v>877600</v>
      </c>
    </row>
    <row r="5271" spans="1:15" x14ac:dyDescent="0.25">
      <c r="A5271">
        <v>5256</v>
      </c>
      <c r="B5271" s="84">
        <v>34331</v>
      </c>
      <c r="C5271" s="47">
        <v>67.38</v>
      </c>
      <c r="D5271" s="47">
        <v>67.5</v>
      </c>
      <c r="E5271" s="47">
        <v>66.62</v>
      </c>
      <c r="F5271" s="47">
        <v>67.38</v>
      </c>
      <c r="G5271" s="48">
        <v>376000</v>
      </c>
      <c r="H5271" s="47">
        <v>20.329999999999998</v>
      </c>
      <c r="I5271" s="51">
        <f t="shared" si="596"/>
        <v>0.30172157910359154</v>
      </c>
      <c r="J5271" s="51">
        <f t="shared" ca="1" si="597"/>
        <v>2</v>
      </c>
      <c r="K5271" s="47">
        <f t="shared" si="598"/>
        <v>20.329999999999998</v>
      </c>
      <c r="L5271" s="47">
        <f t="shared" si="599"/>
        <v>20.37</v>
      </c>
      <c r="M5271" s="47">
        <f t="shared" si="600"/>
        <v>20.100000000000001</v>
      </c>
      <c r="N5271" s="47">
        <f t="shared" si="601"/>
        <v>20.329999999999998</v>
      </c>
      <c r="O5271" s="48">
        <f t="shared" ca="1" si="602"/>
        <v>752000</v>
      </c>
    </row>
    <row r="5272" spans="1:15" x14ac:dyDescent="0.25">
      <c r="A5272">
        <v>5257</v>
      </c>
      <c r="B5272" s="84">
        <v>34330</v>
      </c>
      <c r="C5272" s="47">
        <v>66.5</v>
      </c>
      <c r="D5272" s="47">
        <v>67.12</v>
      </c>
      <c r="E5272" s="47">
        <v>66.38</v>
      </c>
      <c r="F5272" s="47">
        <v>67.12</v>
      </c>
      <c r="G5272" s="48">
        <v>138800</v>
      </c>
      <c r="H5272" s="47">
        <v>20.260000000000002</v>
      </c>
      <c r="I5272" s="51">
        <f t="shared" si="596"/>
        <v>0.30184743742550657</v>
      </c>
      <c r="J5272" s="51">
        <f t="shared" ca="1" si="597"/>
        <v>2</v>
      </c>
      <c r="K5272" s="47">
        <f t="shared" si="598"/>
        <v>20.07</v>
      </c>
      <c r="L5272" s="47">
        <f t="shared" si="599"/>
        <v>20.260000000000002</v>
      </c>
      <c r="M5272" s="47">
        <f t="shared" si="600"/>
        <v>20.04</v>
      </c>
      <c r="N5272" s="47">
        <f t="shared" si="601"/>
        <v>20.260000000000002</v>
      </c>
      <c r="O5272" s="48">
        <f t="shared" ca="1" si="602"/>
        <v>277600</v>
      </c>
    </row>
    <row r="5273" spans="1:15" x14ac:dyDescent="0.25">
      <c r="A5273">
        <v>5258</v>
      </c>
      <c r="B5273" s="84">
        <v>34326</v>
      </c>
      <c r="C5273" s="47">
        <v>67</v>
      </c>
      <c r="D5273" s="47">
        <v>67.5</v>
      </c>
      <c r="E5273" s="47">
        <v>66.75</v>
      </c>
      <c r="F5273" s="47">
        <v>66.88</v>
      </c>
      <c r="G5273" s="48">
        <v>371800</v>
      </c>
      <c r="H5273" s="47">
        <v>20.18</v>
      </c>
      <c r="I5273" s="51">
        <f t="shared" si="596"/>
        <v>0.30173444976076558</v>
      </c>
      <c r="J5273" s="51">
        <f t="shared" ca="1" si="597"/>
        <v>2</v>
      </c>
      <c r="K5273" s="47">
        <f t="shared" si="598"/>
        <v>20.22</v>
      </c>
      <c r="L5273" s="47">
        <f t="shared" si="599"/>
        <v>20.37</v>
      </c>
      <c r="M5273" s="47">
        <f t="shared" si="600"/>
        <v>20.14</v>
      </c>
      <c r="N5273" s="47">
        <f t="shared" si="601"/>
        <v>20.18</v>
      </c>
      <c r="O5273" s="48">
        <f t="shared" ca="1" si="602"/>
        <v>743600</v>
      </c>
    </row>
    <row r="5274" spans="1:15" x14ac:dyDescent="0.25">
      <c r="A5274">
        <v>5259</v>
      </c>
      <c r="B5274" s="84">
        <v>34325</v>
      </c>
      <c r="C5274" s="47">
        <v>66.12</v>
      </c>
      <c r="D5274" s="47">
        <v>67</v>
      </c>
      <c r="E5274" s="47">
        <v>65.38</v>
      </c>
      <c r="F5274" s="47">
        <v>67</v>
      </c>
      <c r="G5274" s="48">
        <v>393200</v>
      </c>
      <c r="H5274" s="47">
        <v>20.22</v>
      </c>
      <c r="I5274" s="51">
        <f t="shared" si="596"/>
        <v>0.3017910447761194</v>
      </c>
      <c r="J5274" s="51">
        <f t="shared" ca="1" si="597"/>
        <v>2</v>
      </c>
      <c r="K5274" s="47">
        <f t="shared" si="598"/>
        <v>19.95</v>
      </c>
      <c r="L5274" s="47">
        <f t="shared" si="599"/>
        <v>20.22</v>
      </c>
      <c r="M5274" s="47">
        <f t="shared" si="600"/>
        <v>19.73</v>
      </c>
      <c r="N5274" s="47">
        <f t="shared" si="601"/>
        <v>20.22</v>
      </c>
      <c r="O5274" s="48">
        <f t="shared" ca="1" si="602"/>
        <v>786400</v>
      </c>
    </row>
    <row r="5275" spans="1:15" x14ac:dyDescent="0.25">
      <c r="A5275">
        <v>5260</v>
      </c>
      <c r="B5275" s="84">
        <v>34324</v>
      </c>
      <c r="C5275" s="47">
        <v>66.62</v>
      </c>
      <c r="D5275" s="47">
        <v>66.62</v>
      </c>
      <c r="E5275" s="47">
        <v>65.12</v>
      </c>
      <c r="F5275" s="47">
        <v>65.88</v>
      </c>
      <c r="G5275" s="48">
        <v>554400</v>
      </c>
      <c r="H5275" s="47">
        <v>19.88</v>
      </c>
      <c r="I5275" s="51">
        <f t="shared" si="596"/>
        <v>0.30176077717061323</v>
      </c>
      <c r="J5275" s="51">
        <f t="shared" ca="1" si="597"/>
        <v>2</v>
      </c>
      <c r="K5275" s="47">
        <f t="shared" si="598"/>
        <v>20.100000000000001</v>
      </c>
      <c r="L5275" s="47">
        <f t="shared" si="599"/>
        <v>20.100000000000001</v>
      </c>
      <c r="M5275" s="47">
        <f t="shared" si="600"/>
        <v>19.649999999999999</v>
      </c>
      <c r="N5275" s="47">
        <f t="shared" si="601"/>
        <v>19.88</v>
      </c>
      <c r="O5275" s="48">
        <f t="shared" ca="1" si="602"/>
        <v>1108800</v>
      </c>
    </row>
    <row r="5276" spans="1:15" x14ac:dyDescent="0.25">
      <c r="A5276">
        <v>5261</v>
      </c>
      <c r="B5276" s="84">
        <v>34323</v>
      </c>
      <c r="C5276" s="47">
        <v>67.12</v>
      </c>
      <c r="D5276" s="47">
        <v>67.25</v>
      </c>
      <c r="E5276" s="47">
        <v>66.25</v>
      </c>
      <c r="F5276" s="47">
        <v>66.75</v>
      </c>
      <c r="G5276" s="48">
        <v>460800</v>
      </c>
      <c r="H5276" s="47">
        <v>20.149999999999999</v>
      </c>
      <c r="I5276" s="51">
        <f t="shared" si="596"/>
        <v>0.30187265917602996</v>
      </c>
      <c r="J5276" s="51">
        <f t="shared" ca="1" si="597"/>
        <v>2</v>
      </c>
      <c r="K5276" s="47">
        <f t="shared" si="598"/>
        <v>20.260000000000002</v>
      </c>
      <c r="L5276" s="47">
        <f t="shared" si="599"/>
        <v>20.3</v>
      </c>
      <c r="M5276" s="47">
        <f t="shared" si="600"/>
        <v>20</v>
      </c>
      <c r="N5276" s="47">
        <f t="shared" si="601"/>
        <v>20.149999999999999</v>
      </c>
      <c r="O5276" s="48">
        <f t="shared" ca="1" si="602"/>
        <v>921600</v>
      </c>
    </row>
    <row r="5277" spans="1:15" x14ac:dyDescent="0.25">
      <c r="A5277">
        <v>5262</v>
      </c>
      <c r="B5277" s="84">
        <v>34320</v>
      </c>
      <c r="C5277" s="47">
        <v>67.25</v>
      </c>
      <c r="D5277" s="47">
        <v>67.75</v>
      </c>
      <c r="E5277" s="47">
        <v>66.88</v>
      </c>
      <c r="F5277" s="47">
        <v>67.38</v>
      </c>
      <c r="G5277" s="48">
        <v>714400</v>
      </c>
      <c r="H5277" s="47">
        <v>20.329999999999998</v>
      </c>
      <c r="I5277" s="51">
        <f t="shared" si="596"/>
        <v>0.30172157910359154</v>
      </c>
      <c r="J5277" s="51">
        <f t="shared" ca="1" si="597"/>
        <v>2</v>
      </c>
      <c r="K5277" s="47">
        <f t="shared" si="598"/>
        <v>20.29</v>
      </c>
      <c r="L5277" s="47">
        <f t="shared" si="599"/>
        <v>20.440000000000001</v>
      </c>
      <c r="M5277" s="47">
        <f t="shared" si="600"/>
        <v>20.18</v>
      </c>
      <c r="N5277" s="47">
        <f t="shared" si="601"/>
        <v>20.329999999999998</v>
      </c>
      <c r="O5277" s="48">
        <f t="shared" ca="1" si="602"/>
        <v>1428800</v>
      </c>
    </row>
    <row r="5278" spans="1:15" x14ac:dyDescent="0.25">
      <c r="A5278">
        <v>5263</v>
      </c>
      <c r="B5278" s="84">
        <v>34319</v>
      </c>
      <c r="C5278" s="47">
        <v>66.62</v>
      </c>
      <c r="D5278" s="47">
        <v>68.5</v>
      </c>
      <c r="E5278" s="47">
        <v>66.62</v>
      </c>
      <c r="F5278" s="47">
        <v>67.25</v>
      </c>
      <c r="G5278" s="48">
        <v>1158000</v>
      </c>
      <c r="H5278" s="47">
        <v>20.3</v>
      </c>
      <c r="I5278" s="51">
        <f t="shared" si="596"/>
        <v>0.30185873605947955</v>
      </c>
      <c r="J5278" s="51">
        <f t="shared" ca="1" si="597"/>
        <v>2</v>
      </c>
      <c r="K5278" s="47">
        <f t="shared" si="598"/>
        <v>20.11</v>
      </c>
      <c r="L5278" s="47">
        <f t="shared" si="599"/>
        <v>20.68</v>
      </c>
      <c r="M5278" s="47">
        <f t="shared" si="600"/>
        <v>20.11</v>
      </c>
      <c r="N5278" s="47">
        <f t="shared" si="601"/>
        <v>20.3</v>
      </c>
      <c r="O5278" s="48">
        <f t="shared" ca="1" si="602"/>
        <v>2316000</v>
      </c>
    </row>
    <row r="5279" spans="1:15" x14ac:dyDescent="0.25">
      <c r="A5279">
        <v>5264</v>
      </c>
      <c r="B5279" s="84">
        <v>34318</v>
      </c>
      <c r="C5279" s="47">
        <v>64.38</v>
      </c>
      <c r="D5279" s="47">
        <v>66.88</v>
      </c>
      <c r="E5279" s="47">
        <v>64.12</v>
      </c>
      <c r="F5279" s="47">
        <v>66.5</v>
      </c>
      <c r="G5279" s="48">
        <v>771600</v>
      </c>
      <c r="H5279" s="47">
        <v>20.07</v>
      </c>
      <c r="I5279" s="51">
        <f t="shared" si="596"/>
        <v>0.30180451127819552</v>
      </c>
      <c r="J5279" s="51">
        <f t="shared" ca="1" si="597"/>
        <v>2</v>
      </c>
      <c r="K5279" s="47">
        <f t="shared" si="598"/>
        <v>19.43</v>
      </c>
      <c r="L5279" s="47">
        <f t="shared" si="599"/>
        <v>20.18</v>
      </c>
      <c r="M5279" s="47">
        <f t="shared" si="600"/>
        <v>19.350000000000001</v>
      </c>
      <c r="N5279" s="47">
        <f t="shared" si="601"/>
        <v>20.07</v>
      </c>
      <c r="O5279" s="48">
        <f t="shared" ca="1" si="602"/>
        <v>1543200</v>
      </c>
    </row>
    <row r="5280" spans="1:15" x14ac:dyDescent="0.25">
      <c r="A5280">
        <v>5265</v>
      </c>
      <c r="B5280" s="84">
        <v>34317</v>
      </c>
      <c r="C5280" s="47">
        <v>64.5</v>
      </c>
      <c r="D5280" s="47">
        <v>64.5</v>
      </c>
      <c r="E5280" s="47">
        <v>63.25</v>
      </c>
      <c r="F5280" s="47">
        <v>64.25</v>
      </c>
      <c r="G5280" s="48">
        <v>396800</v>
      </c>
      <c r="H5280" s="47">
        <v>19.39</v>
      </c>
      <c r="I5280" s="51">
        <f t="shared" si="596"/>
        <v>0.3017898832684825</v>
      </c>
      <c r="J5280" s="51">
        <f t="shared" ca="1" si="597"/>
        <v>2</v>
      </c>
      <c r="K5280" s="47">
        <f t="shared" si="598"/>
        <v>19.47</v>
      </c>
      <c r="L5280" s="47">
        <f t="shared" si="599"/>
        <v>19.47</v>
      </c>
      <c r="M5280" s="47">
        <f t="shared" si="600"/>
        <v>19.09</v>
      </c>
      <c r="N5280" s="47">
        <f t="shared" si="601"/>
        <v>19.39</v>
      </c>
      <c r="O5280" s="48">
        <f t="shared" ca="1" si="602"/>
        <v>793600</v>
      </c>
    </row>
    <row r="5281" spans="1:15" x14ac:dyDescent="0.25">
      <c r="A5281">
        <v>5266</v>
      </c>
      <c r="B5281" s="84">
        <v>34316</v>
      </c>
      <c r="C5281" s="47">
        <v>63</v>
      </c>
      <c r="D5281" s="47">
        <v>64.5</v>
      </c>
      <c r="E5281" s="47">
        <v>62.88</v>
      </c>
      <c r="F5281" s="47">
        <v>64.5</v>
      </c>
      <c r="G5281" s="48">
        <v>678600</v>
      </c>
      <c r="H5281" s="47">
        <v>19.47</v>
      </c>
      <c r="I5281" s="51">
        <f t="shared" si="596"/>
        <v>0.30186046511627906</v>
      </c>
      <c r="J5281" s="51">
        <f t="shared" ca="1" si="597"/>
        <v>2</v>
      </c>
      <c r="K5281" s="47">
        <f t="shared" si="598"/>
        <v>19.02</v>
      </c>
      <c r="L5281" s="47">
        <f t="shared" si="599"/>
        <v>19.47</v>
      </c>
      <c r="M5281" s="47">
        <f t="shared" si="600"/>
        <v>18.98</v>
      </c>
      <c r="N5281" s="47">
        <f t="shared" si="601"/>
        <v>19.47</v>
      </c>
      <c r="O5281" s="48">
        <f t="shared" ca="1" si="602"/>
        <v>1357200</v>
      </c>
    </row>
    <row r="5282" spans="1:15" x14ac:dyDescent="0.25">
      <c r="A5282">
        <v>5267</v>
      </c>
      <c r="B5282" s="84">
        <v>34313</v>
      </c>
      <c r="C5282" s="47">
        <v>63.5</v>
      </c>
      <c r="D5282" s="47">
        <v>63.62</v>
      </c>
      <c r="E5282" s="47">
        <v>63</v>
      </c>
      <c r="F5282" s="47">
        <v>63</v>
      </c>
      <c r="G5282" s="48">
        <v>245600</v>
      </c>
      <c r="H5282" s="47">
        <v>19.010000000000002</v>
      </c>
      <c r="I5282" s="51">
        <f t="shared" si="596"/>
        <v>0.30174603174603176</v>
      </c>
      <c r="J5282" s="51">
        <f t="shared" ca="1" si="597"/>
        <v>2</v>
      </c>
      <c r="K5282" s="47">
        <f t="shared" si="598"/>
        <v>19.16</v>
      </c>
      <c r="L5282" s="47">
        <f t="shared" si="599"/>
        <v>19.2</v>
      </c>
      <c r="M5282" s="47">
        <f t="shared" si="600"/>
        <v>19.010000000000002</v>
      </c>
      <c r="N5282" s="47">
        <f t="shared" si="601"/>
        <v>19.010000000000002</v>
      </c>
      <c r="O5282" s="48">
        <f t="shared" ca="1" si="602"/>
        <v>491200</v>
      </c>
    </row>
    <row r="5283" spans="1:15" x14ac:dyDescent="0.25">
      <c r="A5283">
        <v>5268</v>
      </c>
      <c r="B5283" s="84">
        <v>34312</v>
      </c>
      <c r="C5283" s="47">
        <v>63.5</v>
      </c>
      <c r="D5283" s="47">
        <v>63.62</v>
      </c>
      <c r="E5283" s="47">
        <v>63.25</v>
      </c>
      <c r="F5283" s="47">
        <v>63.38</v>
      </c>
      <c r="G5283" s="48">
        <v>268000</v>
      </c>
      <c r="H5283" s="47">
        <v>19.13</v>
      </c>
      <c r="I5283" s="51">
        <f t="shared" si="596"/>
        <v>0.30183023035657935</v>
      </c>
      <c r="J5283" s="51">
        <f t="shared" ca="1" si="597"/>
        <v>2</v>
      </c>
      <c r="K5283" s="47">
        <f t="shared" si="598"/>
        <v>19.170000000000002</v>
      </c>
      <c r="L5283" s="47">
        <f t="shared" si="599"/>
        <v>19.2</v>
      </c>
      <c r="M5283" s="47">
        <f t="shared" si="600"/>
        <v>19.09</v>
      </c>
      <c r="N5283" s="47">
        <f t="shared" si="601"/>
        <v>19.13</v>
      </c>
      <c r="O5283" s="48">
        <f t="shared" ca="1" si="602"/>
        <v>536000</v>
      </c>
    </row>
    <row r="5284" spans="1:15" x14ac:dyDescent="0.25">
      <c r="A5284">
        <v>5269</v>
      </c>
      <c r="B5284" s="84">
        <v>34311</v>
      </c>
      <c r="C5284" s="47">
        <v>63.5</v>
      </c>
      <c r="D5284" s="47">
        <v>63.75</v>
      </c>
      <c r="E5284" s="47">
        <v>62.88</v>
      </c>
      <c r="F5284" s="47">
        <v>63.75</v>
      </c>
      <c r="G5284" s="48">
        <v>545000</v>
      </c>
      <c r="H5284" s="47">
        <v>19.239999999999998</v>
      </c>
      <c r="I5284" s="51">
        <f t="shared" si="596"/>
        <v>0.30180392156862745</v>
      </c>
      <c r="J5284" s="51">
        <f t="shared" ca="1" si="597"/>
        <v>2</v>
      </c>
      <c r="K5284" s="47">
        <f t="shared" si="598"/>
        <v>19.16</v>
      </c>
      <c r="L5284" s="47">
        <f t="shared" si="599"/>
        <v>19.239999999999998</v>
      </c>
      <c r="M5284" s="47">
        <f t="shared" si="600"/>
        <v>18.98</v>
      </c>
      <c r="N5284" s="47">
        <f t="shared" si="601"/>
        <v>19.239999999999998</v>
      </c>
      <c r="O5284" s="48">
        <f t="shared" ca="1" si="602"/>
        <v>1090000</v>
      </c>
    </row>
    <row r="5285" spans="1:15" x14ac:dyDescent="0.25">
      <c r="A5285">
        <v>5270</v>
      </c>
      <c r="B5285" s="84">
        <v>34310</v>
      </c>
      <c r="C5285" s="47">
        <v>63.75</v>
      </c>
      <c r="D5285" s="47">
        <v>64</v>
      </c>
      <c r="E5285" s="47">
        <v>63.75</v>
      </c>
      <c r="F5285" s="47">
        <v>64</v>
      </c>
      <c r="G5285" s="48">
        <v>281200</v>
      </c>
      <c r="H5285" s="47">
        <v>19.32</v>
      </c>
      <c r="I5285" s="51">
        <f t="shared" si="596"/>
        <v>0.301875</v>
      </c>
      <c r="J5285" s="51">
        <f t="shared" ca="1" si="597"/>
        <v>2</v>
      </c>
      <c r="K5285" s="47">
        <f t="shared" si="598"/>
        <v>19.239999999999998</v>
      </c>
      <c r="L5285" s="47">
        <f t="shared" si="599"/>
        <v>19.32</v>
      </c>
      <c r="M5285" s="47">
        <f t="shared" si="600"/>
        <v>19.239999999999998</v>
      </c>
      <c r="N5285" s="47">
        <f t="shared" si="601"/>
        <v>19.32</v>
      </c>
      <c r="O5285" s="48">
        <f t="shared" ca="1" si="602"/>
        <v>562400</v>
      </c>
    </row>
    <row r="5286" spans="1:15" x14ac:dyDescent="0.25">
      <c r="A5286">
        <v>5271</v>
      </c>
      <c r="B5286" s="84">
        <v>34309</v>
      </c>
      <c r="C5286" s="47">
        <v>63.75</v>
      </c>
      <c r="D5286" s="47">
        <v>64.12</v>
      </c>
      <c r="E5286" s="47">
        <v>63.5</v>
      </c>
      <c r="F5286" s="47">
        <v>63.5</v>
      </c>
      <c r="G5286" s="48">
        <v>317200</v>
      </c>
      <c r="H5286" s="47">
        <v>19.16</v>
      </c>
      <c r="I5286" s="51">
        <f t="shared" si="596"/>
        <v>0.30173228346456693</v>
      </c>
      <c r="J5286" s="51">
        <f t="shared" ca="1" si="597"/>
        <v>2</v>
      </c>
      <c r="K5286" s="47">
        <f t="shared" si="598"/>
        <v>19.239999999999998</v>
      </c>
      <c r="L5286" s="47">
        <f t="shared" si="599"/>
        <v>19.350000000000001</v>
      </c>
      <c r="M5286" s="47">
        <f t="shared" si="600"/>
        <v>19.16</v>
      </c>
      <c r="N5286" s="47">
        <f t="shared" si="601"/>
        <v>19.16</v>
      </c>
      <c r="O5286" s="48">
        <f t="shared" ca="1" si="602"/>
        <v>634400</v>
      </c>
    </row>
    <row r="5287" spans="1:15" x14ac:dyDescent="0.25">
      <c r="A5287">
        <v>5272</v>
      </c>
      <c r="B5287" s="84">
        <v>34306</v>
      </c>
      <c r="C5287" s="47">
        <v>62.38</v>
      </c>
      <c r="D5287" s="47">
        <v>63.75</v>
      </c>
      <c r="E5287" s="47">
        <v>62.12</v>
      </c>
      <c r="F5287" s="47">
        <v>63.75</v>
      </c>
      <c r="G5287" s="48">
        <v>470200</v>
      </c>
      <c r="H5287" s="47">
        <v>19.239999999999998</v>
      </c>
      <c r="I5287" s="51">
        <f t="shared" si="596"/>
        <v>0.30180392156862745</v>
      </c>
      <c r="J5287" s="51">
        <f t="shared" ca="1" si="597"/>
        <v>2</v>
      </c>
      <c r="K5287" s="47">
        <f t="shared" si="598"/>
        <v>18.829999999999998</v>
      </c>
      <c r="L5287" s="47">
        <f t="shared" si="599"/>
        <v>19.239999999999998</v>
      </c>
      <c r="M5287" s="47">
        <f t="shared" si="600"/>
        <v>18.75</v>
      </c>
      <c r="N5287" s="47">
        <f t="shared" si="601"/>
        <v>19.239999999999998</v>
      </c>
      <c r="O5287" s="48">
        <f t="shared" ca="1" si="602"/>
        <v>940400</v>
      </c>
    </row>
    <row r="5288" spans="1:15" x14ac:dyDescent="0.25">
      <c r="A5288">
        <v>5273</v>
      </c>
      <c r="B5288" s="84">
        <v>34305</v>
      </c>
      <c r="C5288" s="47">
        <v>62.25</v>
      </c>
      <c r="D5288" s="47">
        <v>62.75</v>
      </c>
      <c r="E5288" s="47">
        <v>62</v>
      </c>
      <c r="F5288" s="47">
        <v>62.12</v>
      </c>
      <c r="G5288" s="48">
        <v>279400</v>
      </c>
      <c r="H5288" s="47">
        <v>18.75</v>
      </c>
      <c r="I5288" s="51">
        <f t="shared" si="596"/>
        <v>0.3018351577591758</v>
      </c>
      <c r="J5288" s="51">
        <f t="shared" ca="1" si="597"/>
        <v>2</v>
      </c>
      <c r="K5288" s="47">
        <f t="shared" si="598"/>
        <v>18.79</v>
      </c>
      <c r="L5288" s="47">
        <f t="shared" si="599"/>
        <v>18.940000000000001</v>
      </c>
      <c r="M5288" s="47">
        <f t="shared" si="600"/>
        <v>18.71</v>
      </c>
      <c r="N5288" s="47">
        <f t="shared" si="601"/>
        <v>18.75</v>
      </c>
      <c r="O5288" s="48">
        <f t="shared" ca="1" si="602"/>
        <v>558800</v>
      </c>
    </row>
    <row r="5289" spans="1:15" x14ac:dyDescent="0.25">
      <c r="A5289">
        <v>5274</v>
      </c>
      <c r="B5289" s="84">
        <v>34304</v>
      </c>
      <c r="C5289" s="47">
        <v>61.38</v>
      </c>
      <c r="D5289" s="47">
        <v>62.38</v>
      </c>
      <c r="E5289" s="47">
        <v>61.38</v>
      </c>
      <c r="F5289" s="47">
        <v>62.25</v>
      </c>
      <c r="G5289" s="48">
        <v>469600</v>
      </c>
      <c r="H5289" s="47">
        <v>18.79</v>
      </c>
      <c r="I5289" s="51">
        <f t="shared" si="596"/>
        <v>0.30184738955823293</v>
      </c>
      <c r="J5289" s="51">
        <f t="shared" ca="1" si="597"/>
        <v>2</v>
      </c>
      <c r="K5289" s="47">
        <f t="shared" si="598"/>
        <v>18.53</v>
      </c>
      <c r="L5289" s="47">
        <f t="shared" si="599"/>
        <v>18.829999999999998</v>
      </c>
      <c r="M5289" s="47">
        <f t="shared" si="600"/>
        <v>18.53</v>
      </c>
      <c r="N5289" s="47">
        <f t="shared" si="601"/>
        <v>18.79</v>
      </c>
      <c r="O5289" s="48">
        <f t="shared" ca="1" si="602"/>
        <v>939200</v>
      </c>
    </row>
    <row r="5290" spans="1:15" x14ac:dyDescent="0.25">
      <c r="A5290">
        <v>5275</v>
      </c>
      <c r="B5290" s="84">
        <v>34303</v>
      </c>
      <c r="C5290" s="47">
        <v>61.38</v>
      </c>
      <c r="D5290" s="47">
        <v>62</v>
      </c>
      <c r="E5290" s="47">
        <v>61.25</v>
      </c>
      <c r="F5290" s="47">
        <v>61.25</v>
      </c>
      <c r="G5290" s="48">
        <v>302400</v>
      </c>
      <c r="H5290" s="47">
        <v>18.489999999999998</v>
      </c>
      <c r="I5290" s="51">
        <f t="shared" si="596"/>
        <v>0.30187755102040814</v>
      </c>
      <c r="J5290" s="51">
        <f t="shared" ca="1" si="597"/>
        <v>2</v>
      </c>
      <c r="K5290" s="47">
        <f t="shared" si="598"/>
        <v>18.53</v>
      </c>
      <c r="L5290" s="47">
        <f t="shared" si="599"/>
        <v>18.72</v>
      </c>
      <c r="M5290" s="47">
        <f t="shared" si="600"/>
        <v>18.489999999999998</v>
      </c>
      <c r="N5290" s="47">
        <f t="shared" si="601"/>
        <v>18.489999999999998</v>
      </c>
      <c r="O5290" s="48">
        <f t="shared" ca="1" si="602"/>
        <v>604800</v>
      </c>
    </row>
    <row r="5291" spans="1:15" x14ac:dyDescent="0.25">
      <c r="A5291">
        <v>5276</v>
      </c>
      <c r="B5291" s="84">
        <v>34302</v>
      </c>
      <c r="C5291" s="47">
        <v>61</v>
      </c>
      <c r="D5291" s="47">
        <v>61.88</v>
      </c>
      <c r="E5291" s="47">
        <v>61</v>
      </c>
      <c r="F5291" s="47">
        <v>61.38</v>
      </c>
      <c r="G5291" s="48">
        <v>466800</v>
      </c>
      <c r="H5291" s="47">
        <v>18.52</v>
      </c>
      <c r="I5291" s="51">
        <f t="shared" si="596"/>
        <v>0.3017269468882372</v>
      </c>
      <c r="J5291" s="51">
        <f t="shared" ca="1" si="597"/>
        <v>2</v>
      </c>
      <c r="K5291" s="47">
        <f t="shared" si="598"/>
        <v>18.41</v>
      </c>
      <c r="L5291" s="47">
        <f t="shared" si="599"/>
        <v>18.670000000000002</v>
      </c>
      <c r="M5291" s="47">
        <f t="shared" si="600"/>
        <v>18.41</v>
      </c>
      <c r="N5291" s="47">
        <f t="shared" si="601"/>
        <v>18.52</v>
      </c>
      <c r="O5291" s="48">
        <f t="shared" ca="1" si="602"/>
        <v>933600</v>
      </c>
    </row>
    <row r="5292" spans="1:15" x14ac:dyDescent="0.25">
      <c r="A5292">
        <v>5277</v>
      </c>
      <c r="B5292" s="84">
        <v>34299</v>
      </c>
      <c r="C5292" s="47">
        <v>61.12</v>
      </c>
      <c r="D5292" s="47">
        <v>61.62</v>
      </c>
      <c r="E5292" s="47">
        <v>61</v>
      </c>
      <c r="F5292" s="47">
        <v>61</v>
      </c>
      <c r="G5292" s="48">
        <v>208400</v>
      </c>
      <c r="H5292" s="47">
        <v>18.41</v>
      </c>
      <c r="I5292" s="51">
        <f t="shared" si="596"/>
        <v>0.30180327868852458</v>
      </c>
      <c r="J5292" s="51">
        <f t="shared" ca="1" si="597"/>
        <v>2</v>
      </c>
      <c r="K5292" s="47">
        <f t="shared" si="598"/>
        <v>18.45</v>
      </c>
      <c r="L5292" s="47">
        <f t="shared" si="599"/>
        <v>18.600000000000001</v>
      </c>
      <c r="M5292" s="47">
        <f t="shared" si="600"/>
        <v>18.41</v>
      </c>
      <c r="N5292" s="47">
        <f t="shared" si="601"/>
        <v>18.41</v>
      </c>
      <c r="O5292" s="48">
        <f t="shared" ca="1" si="602"/>
        <v>416800</v>
      </c>
    </row>
    <row r="5293" spans="1:15" x14ac:dyDescent="0.25">
      <c r="A5293">
        <v>5278</v>
      </c>
      <c r="B5293" s="84">
        <v>34297</v>
      </c>
      <c r="C5293" s="47">
        <v>61.75</v>
      </c>
      <c r="D5293" s="47">
        <v>61.75</v>
      </c>
      <c r="E5293" s="47">
        <v>60.75</v>
      </c>
      <c r="F5293" s="47">
        <v>61.25</v>
      </c>
      <c r="G5293" s="48">
        <v>408800</v>
      </c>
      <c r="H5293" s="47">
        <v>18.489999999999998</v>
      </c>
      <c r="I5293" s="51">
        <f t="shared" si="596"/>
        <v>0.30187755102040814</v>
      </c>
      <c r="J5293" s="51">
        <f t="shared" ca="1" si="597"/>
        <v>2</v>
      </c>
      <c r="K5293" s="47">
        <f t="shared" si="598"/>
        <v>18.64</v>
      </c>
      <c r="L5293" s="47">
        <f t="shared" si="599"/>
        <v>18.64</v>
      </c>
      <c r="M5293" s="47">
        <f t="shared" si="600"/>
        <v>18.34</v>
      </c>
      <c r="N5293" s="47">
        <f t="shared" si="601"/>
        <v>18.489999999999998</v>
      </c>
      <c r="O5293" s="48">
        <f t="shared" ca="1" si="602"/>
        <v>817600</v>
      </c>
    </row>
    <row r="5294" spans="1:15" x14ac:dyDescent="0.25">
      <c r="A5294">
        <v>5279</v>
      </c>
      <c r="B5294" s="84">
        <v>34296</v>
      </c>
      <c r="C5294" s="47">
        <v>61.62</v>
      </c>
      <c r="D5294" s="47">
        <v>61.88</v>
      </c>
      <c r="E5294" s="47">
        <v>61.25</v>
      </c>
      <c r="F5294" s="47">
        <v>61.5</v>
      </c>
      <c r="G5294" s="48">
        <v>291600</v>
      </c>
      <c r="H5294" s="47">
        <v>18.559999999999999</v>
      </c>
      <c r="I5294" s="51">
        <f t="shared" si="596"/>
        <v>0.30178861788617883</v>
      </c>
      <c r="J5294" s="51">
        <f t="shared" ca="1" si="597"/>
        <v>2</v>
      </c>
      <c r="K5294" s="47">
        <f t="shared" si="598"/>
        <v>18.600000000000001</v>
      </c>
      <c r="L5294" s="47">
        <f t="shared" si="599"/>
        <v>18.670000000000002</v>
      </c>
      <c r="M5294" s="47">
        <f t="shared" si="600"/>
        <v>18.48</v>
      </c>
      <c r="N5294" s="47">
        <f t="shared" si="601"/>
        <v>18.559999999999999</v>
      </c>
      <c r="O5294" s="48">
        <f t="shared" ca="1" si="602"/>
        <v>583200</v>
      </c>
    </row>
    <row r="5295" spans="1:15" x14ac:dyDescent="0.25">
      <c r="A5295">
        <v>5280</v>
      </c>
      <c r="B5295" s="84">
        <v>34295</v>
      </c>
      <c r="C5295" s="47">
        <v>61.5</v>
      </c>
      <c r="D5295" s="47">
        <v>61.75</v>
      </c>
      <c r="E5295" s="47">
        <v>61.25</v>
      </c>
      <c r="F5295" s="47">
        <v>61.62</v>
      </c>
      <c r="G5295" s="48">
        <v>539400</v>
      </c>
      <c r="H5295" s="47">
        <v>18.600000000000001</v>
      </c>
      <c r="I5295" s="51">
        <f t="shared" si="596"/>
        <v>0.30185004868549176</v>
      </c>
      <c r="J5295" s="51">
        <f t="shared" ca="1" si="597"/>
        <v>2</v>
      </c>
      <c r="K5295" s="47">
        <f t="shared" si="598"/>
        <v>18.559999999999999</v>
      </c>
      <c r="L5295" s="47">
        <f t="shared" si="599"/>
        <v>18.64</v>
      </c>
      <c r="M5295" s="47">
        <f t="shared" si="600"/>
        <v>18.489999999999998</v>
      </c>
      <c r="N5295" s="47">
        <f t="shared" si="601"/>
        <v>18.600000000000001</v>
      </c>
      <c r="O5295" s="48">
        <f t="shared" ca="1" si="602"/>
        <v>1078800</v>
      </c>
    </row>
    <row r="5296" spans="1:15" x14ac:dyDescent="0.25">
      <c r="A5296">
        <v>5281</v>
      </c>
      <c r="B5296" s="84">
        <v>34292</v>
      </c>
      <c r="C5296" s="47">
        <v>61.38</v>
      </c>
      <c r="D5296" s="47">
        <v>61.5</v>
      </c>
      <c r="E5296" s="47">
        <v>61.25</v>
      </c>
      <c r="F5296" s="47">
        <v>61.5</v>
      </c>
      <c r="G5296" s="48">
        <v>838000</v>
      </c>
      <c r="H5296" s="47">
        <v>18.559999999999999</v>
      </c>
      <c r="I5296" s="51">
        <f t="shared" si="596"/>
        <v>0.30178861788617883</v>
      </c>
      <c r="J5296" s="51">
        <f t="shared" ca="1" si="597"/>
        <v>2</v>
      </c>
      <c r="K5296" s="47">
        <f t="shared" si="598"/>
        <v>18.52</v>
      </c>
      <c r="L5296" s="47">
        <f t="shared" si="599"/>
        <v>18.559999999999999</v>
      </c>
      <c r="M5296" s="47">
        <f t="shared" si="600"/>
        <v>18.48</v>
      </c>
      <c r="N5296" s="47">
        <f t="shared" si="601"/>
        <v>18.559999999999999</v>
      </c>
      <c r="O5296" s="48">
        <f t="shared" ca="1" si="602"/>
        <v>1676000</v>
      </c>
    </row>
    <row r="5297" spans="1:15" x14ac:dyDescent="0.25">
      <c r="A5297">
        <v>5282</v>
      </c>
      <c r="B5297" s="84">
        <v>34291</v>
      </c>
      <c r="C5297" s="47">
        <v>61.25</v>
      </c>
      <c r="D5297" s="47">
        <v>62</v>
      </c>
      <c r="E5297" s="47">
        <v>61.25</v>
      </c>
      <c r="F5297" s="47">
        <v>61.5</v>
      </c>
      <c r="G5297" s="48">
        <v>1192600</v>
      </c>
      <c r="H5297" s="47">
        <v>18.559999999999999</v>
      </c>
      <c r="I5297" s="51">
        <f t="shared" si="596"/>
        <v>0.30178861788617883</v>
      </c>
      <c r="J5297" s="51">
        <f t="shared" ca="1" si="597"/>
        <v>2</v>
      </c>
      <c r="K5297" s="47">
        <f t="shared" si="598"/>
        <v>18.48</v>
      </c>
      <c r="L5297" s="47">
        <f t="shared" si="599"/>
        <v>18.71</v>
      </c>
      <c r="M5297" s="47">
        <f t="shared" si="600"/>
        <v>18.48</v>
      </c>
      <c r="N5297" s="47">
        <f t="shared" si="601"/>
        <v>18.559999999999999</v>
      </c>
      <c r="O5297" s="48">
        <f t="shared" ca="1" si="602"/>
        <v>2385200</v>
      </c>
    </row>
    <row r="5298" spans="1:15" x14ac:dyDescent="0.25">
      <c r="A5298">
        <v>5283</v>
      </c>
      <c r="B5298" s="84">
        <v>34290</v>
      </c>
      <c r="C5298" s="47">
        <v>60</v>
      </c>
      <c r="D5298" s="47">
        <v>60</v>
      </c>
      <c r="E5298" s="47">
        <v>59.12</v>
      </c>
      <c r="F5298" s="47">
        <v>60</v>
      </c>
      <c r="G5298" s="48">
        <v>839000</v>
      </c>
      <c r="H5298" s="47">
        <v>18.11</v>
      </c>
      <c r="I5298" s="51">
        <f t="shared" si="596"/>
        <v>0.30183333333333334</v>
      </c>
      <c r="J5298" s="51">
        <f t="shared" ca="1" si="597"/>
        <v>2</v>
      </c>
      <c r="K5298" s="47">
        <f t="shared" si="598"/>
        <v>18.11</v>
      </c>
      <c r="L5298" s="47">
        <f t="shared" si="599"/>
        <v>18.11</v>
      </c>
      <c r="M5298" s="47">
        <f t="shared" si="600"/>
        <v>17.84</v>
      </c>
      <c r="N5298" s="47">
        <f t="shared" si="601"/>
        <v>18.11</v>
      </c>
      <c r="O5298" s="48">
        <f t="shared" ca="1" si="602"/>
        <v>1678000</v>
      </c>
    </row>
    <row r="5299" spans="1:15" x14ac:dyDescent="0.25">
      <c r="A5299">
        <v>5284</v>
      </c>
      <c r="B5299" s="84">
        <v>34289</v>
      </c>
      <c r="C5299" s="47">
        <v>60.5</v>
      </c>
      <c r="D5299" s="47">
        <v>60.5</v>
      </c>
      <c r="E5299" s="47">
        <v>59.88</v>
      </c>
      <c r="F5299" s="47">
        <v>60</v>
      </c>
      <c r="G5299" s="48">
        <v>235400</v>
      </c>
      <c r="H5299" s="47">
        <v>18.11</v>
      </c>
      <c r="I5299" s="51">
        <f t="shared" si="596"/>
        <v>0.30183333333333334</v>
      </c>
      <c r="J5299" s="51">
        <f t="shared" ca="1" si="597"/>
        <v>2</v>
      </c>
      <c r="K5299" s="47">
        <f t="shared" si="598"/>
        <v>18.260000000000002</v>
      </c>
      <c r="L5299" s="47">
        <f t="shared" si="599"/>
        <v>18.260000000000002</v>
      </c>
      <c r="M5299" s="47">
        <f t="shared" si="600"/>
        <v>18.07</v>
      </c>
      <c r="N5299" s="47">
        <f t="shared" si="601"/>
        <v>18.11</v>
      </c>
      <c r="O5299" s="48">
        <f t="shared" ca="1" si="602"/>
        <v>470800</v>
      </c>
    </row>
    <row r="5300" spans="1:15" x14ac:dyDescent="0.25">
      <c r="A5300">
        <v>5285</v>
      </c>
      <c r="B5300" s="84">
        <v>34288</v>
      </c>
      <c r="C5300" s="47">
        <v>61.25</v>
      </c>
      <c r="D5300" s="47">
        <v>61.38</v>
      </c>
      <c r="E5300" s="47">
        <v>60.12</v>
      </c>
      <c r="F5300" s="47">
        <v>60.5</v>
      </c>
      <c r="G5300" s="48">
        <v>998200</v>
      </c>
      <c r="H5300" s="47">
        <v>18.260000000000002</v>
      </c>
      <c r="I5300" s="51">
        <f t="shared" si="596"/>
        <v>0.30181818181818182</v>
      </c>
      <c r="J5300" s="51">
        <f t="shared" ca="1" si="597"/>
        <v>2</v>
      </c>
      <c r="K5300" s="47">
        <f t="shared" si="598"/>
        <v>18.489999999999998</v>
      </c>
      <c r="L5300" s="47">
        <f t="shared" si="599"/>
        <v>18.53</v>
      </c>
      <c r="M5300" s="47">
        <f t="shared" si="600"/>
        <v>18.149999999999999</v>
      </c>
      <c r="N5300" s="47">
        <f t="shared" si="601"/>
        <v>18.260000000000002</v>
      </c>
      <c r="O5300" s="48">
        <f t="shared" ca="1" si="602"/>
        <v>1996400</v>
      </c>
    </row>
    <row r="5301" spans="1:15" x14ac:dyDescent="0.25">
      <c r="A5301">
        <v>5286</v>
      </c>
      <c r="B5301" s="84">
        <v>34285</v>
      </c>
      <c r="C5301" s="47">
        <v>61.62</v>
      </c>
      <c r="D5301" s="47">
        <v>61.62</v>
      </c>
      <c r="E5301" s="47">
        <v>60.88</v>
      </c>
      <c r="F5301" s="47">
        <v>61.12</v>
      </c>
      <c r="G5301" s="48">
        <v>425200</v>
      </c>
      <c r="H5301" s="47">
        <v>18.45</v>
      </c>
      <c r="I5301" s="51">
        <f t="shared" si="596"/>
        <v>0.30186518324607331</v>
      </c>
      <c r="J5301" s="51">
        <f t="shared" ca="1" si="597"/>
        <v>2</v>
      </c>
      <c r="K5301" s="47">
        <f t="shared" si="598"/>
        <v>18.600000000000001</v>
      </c>
      <c r="L5301" s="47">
        <f t="shared" si="599"/>
        <v>18.600000000000001</v>
      </c>
      <c r="M5301" s="47">
        <f t="shared" si="600"/>
        <v>18.38</v>
      </c>
      <c r="N5301" s="47">
        <f t="shared" si="601"/>
        <v>18.45</v>
      </c>
      <c r="O5301" s="48">
        <f t="shared" ca="1" si="602"/>
        <v>850400</v>
      </c>
    </row>
    <row r="5302" spans="1:15" x14ac:dyDescent="0.25">
      <c r="A5302">
        <v>5287</v>
      </c>
      <c r="B5302" s="84">
        <v>34284</v>
      </c>
      <c r="C5302" s="47">
        <v>62.38</v>
      </c>
      <c r="D5302" s="47">
        <v>62.38</v>
      </c>
      <c r="E5302" s="47">
        <v>61.5</v>
      </c>
      <c r="F5302" s="47">
        <v>61.5</v>
      </c>
      <c r="G5302" s="48">
        <v>437200</v>
      </c>
      <c r="H5302" s="47">
        <v>18.559999999999999</v>
      </c>
      <c r="I5302" s="51">
        <f t="shared" si="596"/>
        <v>0.30178861788617883</v>
      </c>
      <c r="J5302" s="51">
        <f t="shared" ca="1" si="597"/>
        <v>2</v>
      </c>
      <c r="K5302" s="47">
        <f t="shared" si="598"/>
        <v>18.829999999999998</v>
      </c>
      <c r="L5302" s="47">
        <f t="shared" si="599"/>
        <v>18.829999999999998</v>
      </c>
      <c r="M5302" s="47">
        <f t="shared" si="600"/>
        <v>18.559999999999999</v>
      </c>
      <c r="N5302" s="47">
        <f t="shared" si="601"/>
        <v>18.559999999999999</v>
      </c>
      <c r="O5302" s="48">
        <f t="shared" ca="1" si="602"/>
        <v>874400</v>
      </c>
    </row>
    <row r="5303" spans="1:15" x14ac:dyDescent="0.25">
      <c r="A5303">
        <v>5288</v>
      </c>
      <c r="B5303" s="84">
        <v>34283</v>
      </c>
      <c r="C5303" s="47">
        <v>61.75</v>
      </c>
      <c r="D5303" s="47">
        <v>62.5</v>
      </c>
      <c r="E5303" s="47">
        <v>61.5</v>
      </c>
      <c r="F5303" s="47">
        <v>62.5</v>
      </c>
      <c r="G5303" s="48">
        <v>388800</v>
      </c>
      <c r="H5303" s="47">
        <v>18.86</v>
      </c>
      <c r="I5303" s="51">
        <f t="shared" si="596"/>
        <v>0.30175999999999997</v>
      </c>
      <c r="J5303" s="51">
        <f t="shared" ca="1" si="597"/>
        <v>2</v>
      </c>
      <c r="K5303" s="47">
        <f t="shared" si="598"/>
        <v>18.63</v>
      </c>
      <c r="L5303" s="47">
        <f t="shared" si="599"/>
        <v>18.86</v>
      </c>
      <c r="M5303" s="47">
        <f t="shared" si="600"/>
        <v>18.559999999999999</v>
      </c>
      <c r="N5303" s="47">
        <f t="shared" si="601"/>
        <v>18.86</v>
      </c>
      <c r="O5303" s="48">
        <f t="shared" ca="1" si="602"/>
        <v>777600</v>
      </c>
    </row>
    <row r="5304" spans="1:15" x14ac:dyDescent="0.25">
      <c r="A5304">
        <v>5289</v>
      </c>
      <c r="B5304" s="84">
        <v>34282</v>
      </c>
      <c r="C5304" s="47">
        <v>61.38</v>
      </c>
      <c r="D5304" s="47">
        <v>61.88</v>
      </c>
      <c r="E5304" s="47">
        <v>61.25</v>
      </c>
      <c r="F5304" s="47">
        <v>61.75</v>
      </c>
      <c r="G5304" s="48">
        <v>285800</v>
      </c>
      <c r="H5304" s="47">
        <v>18.64</v>
      </c>
      <c r="I5304" s="51">
        <f t="shared" si="596"/>
        <v>0.30186234817813767</v>
      </c>
      <c r="J5304" s="51">
        <f t="shared" ca="1" si="597"/>
        <v>2</v>
      </c>
      <c r="K5304" s="47">
        <f t="shared" si="598"/>
        <v>18.53</v>
      </c>
      <c r="L5304" s="47">
        <f t="shared" si="599"/>
        <v>18.68</v>
      </c>
      <c r="M5304" s="47">
        <f t="shared" si="600"/>
        <v>18.489999999999998</v>
      </c>
      <c r="N5304" s="47">
        <f t="shared" si="601"/>
        <v>18.64</v>
      </c>
      <c r="O5304" s="48">
        <f t="shared" ca="1" si="602"/>
        <v>571600</v>
      </c>
    </row>
    <row r="5305" spans="1:15" x14ac:dyDescent="0.25">
      <c r="A5305">
        <v>5290</v>
      </c>
      <c r="B5305" s="84">
        <v>34281</v>
      </c>
      <c r="C5305" s="47">
        <v>61.12</v>
      </c>
      <c r="D5305" s="47">
        <v>61.5</v>
      </c>
      <c r="E5305" s="47">
        <v>60.88</v>
      </c>
      <c r="F5305" s="47">
        <v>61.38</v>
      </c>
      <c r="G5305" s="48">
        <v>273000</v>
      </c>
      <c r="H5305" s="47">
        <v>18.52</v>
      </c>
      <c r="I5305" s="51">
        <f t="shared" si="596"/>
        <v>0.3017269468882372</v>
      </c>
      <c r="J5305" s="51">
        <f t="shared" ca="1" si="597"/>
        <v>2</v>
      </c>
      <c r="K5305" s="47">
        <f t="shared" si="598"/>
        <v>18.440000000000001</v>
      </c>
      <c r="L5305" s="47">
        <f t="shared" si="599"/>
        <v>18.559999999999999</v>
      </c>
      <c r="M5305" s="47">
        <f t="shared" si="600"/>
        <v>18.37</v>
      </c>
      <c r="N5305" s="47">
        <f t="shared" si="601"/>
        <v>18.52</v>
      </c>
      <c r="O5305" s="48">
        <f t="shared" ca="1" si="602"/>
        <v>546000</v>
      </c>
    </row>
    <row r="5306" spans="1:15" x14ac:dyDescent="0.25">
      <c r="A5306">
        <v>5291</v>
      </c>
      <c r="B5306" s="84">
        <v>34278</v>
      </c>
      <c r="C5306" s="47">
        <v>60.75</v>
      </c>
      <c r="D5306" s="47">
        <v>61.38</v>
      </c>
      <c r="E5306" s="47">
        <v>60.25</v>
      </c>
      <c r="F5306" s="47">
        <v>61.38</v>
      </c>
      <c r="G5306" s="48">
        <v>518400</v>
      </c>
      <c r="H5306" s="47">
        <v>18.52</v>
      </c>
      <c r="I5306" s="51">
        <f t="shared" si="596"/>
        <v>0.3017269468882372</v>
      </c>
      <c r="J5306" s="51">
        <f t="shared" ca="1" si="597"/>
        <v>2</v>
      </c>
      <c r="K5306" s="47">
        <f t="shared" si="598"/>
        <v>18.329999999999998</v>
      </c>
      <c r="L5306" s="47">
        <f t="shared" si="599"/>
        <v>18.52</v>
      </c>
      <c r="M5306" s="47">
        <f t="shared" si="600"/>
        <v>18.18</v>
      </c>
      <c r="N5306" s="47">
        <f t="shared" si="601"/>
        <v>18.52</v>
      </c>
      <c r="O5306" s="48">
        <f t="shared" ca="1" si="602"/>
        <v>1036800</v>
      </c>
    </row>
    <row r="5307" spans="1:15" x14ac:dyDescent="0.25">
      <c r="A5307">
        <v>5292</v>
      </c>
      <c r="B5307" s="84">
        <v>34277</v>
      </c>
      <c r="C5307" s="47">
        <v>60.75</v>
      </c>
      <c r="D5307" s="47">
        <v>61.12</v>
      </c>
      <c r="E5307" s="47">
        <v>60.62</v>
      </c>
      <c r="F5307" s="47">
        <v>60.75</v>
      </c>
      <c r="G5307" s="48">
        <v>410000</v>
      </c>
      <c r="H5307" s="47">
        <v>18.329999999999998</v>
      </c>
      <c r="I5307" s="51">
        <f t="shared" si="596"/>
        <v>0.30172839506172838</v>
      </c>
      <c r="J5307" s="51">
        <f t="shared" ca="1" si="597"/>
        <v>2</v>
      </c>
      <c r="K5307" s="47">
        <f t="shared" si="598"/>
        <v>18.329999999999998</v>
      </c>
      <c r="L5307" s="47">
        <f t="shared" si="599"/>
        <v>18.440000000000001</v>
      </c>
      <c r="M5307" s="47">
        <f t="shared" si="600"/>
        <v>18.29</v>
      </c>
      <c r="N5307" s="47">
        <f t="shared" si="601"/>
        <v>18.329999999999998</v>
      </c>
      <c r="O5307" s="48">
        <f t="shared" ca="1" si="602"/>
        <v>820000</v>
      </c>
    </row>
    <row r="5308" spans="1:15" x14ac:dyDescent="0.25">
      <c r="A5308">
        <v>5293</v>
      </c>
      <c r="B5308" s="84">
        <v>34276</v>
      </c>
      <c r="C5308" s="47">
        <v>61.62</v>
      </c>
      <c r="D5308" s="47">
        <v>61.62</v>
      </c>
      <c r="E5308" s="47">
        <v>60.75</v>
      </c>
      <c r="F5308" s="47">
        <v>61</v>
      </c>
      <c r="G5308" s="48">
        <v>856000</v>
      </c>
      <c r="H5308" s="47">
        <v>18.41</v>
      </c>
      <c r="I5308" s="51">
        <f t="shared" si="596"/>
        <v>0.30180327868852458</v>
      </c>
      <c r="J5308" s="51">
        <f t="shared" ca="1" si="597"/>
        <v>2</v>
      </c>
      <c r="K5308" s="47">
        <f t="shared" si="598"/>
        <v>18.600000000000001</v>
      </c>
      <c r="L5308" s="47">
        <f t="shared" si="599"/>
        <v>18.600000000000001</v>
      </c>
      <c r="M5308" s="47">
        <f t="shared" si="600"/>
        <v>18.329999999999998</v>
      </c>
      <c r="N5308" s="47">
        <f t="shared" si="601"/>
        <v>18.41</v>
      </c>
      <c r="O5308" s="48">
        <f t="shared" ca="1" si="602"/>
        <v>1712000</v>
      </c>
    </row>
    <row r="5309" spans="1:15" x14ac:dyDescent="0.25">
      <c r="A5309">
        <v>5294</v>
      </c>
      <c r="B5309" s="84">
        <v>34275</v>
      </c>
      <c r="C5309" s="47">
        <v>61.75</v>
      </c>
      <c r="D5309" s="47">
        <v>62</v>
      </c>
      <c r="E5309" s="47">
        <v>61.5</v>
      </c>
      <c r="F5309" s="47">
        <v>61.62</v>
      </c>
      <c r="G5309" s="48">
        <v>601200</v>
      </c>
      <c r="H5309" s="47">
        <v>18.600000000000001</v>
      </c>
      <c r="I5309" s="51">
        <f t="shared" si="596"/>
        <v>0.30185004868549176</v>
      </c>
      <c r="J5309" s="51">
        <f t="shared" ca="1" si="597"/>
        <v>2</v>
      </c>
      <c r="K5309" s="47">
        <f t="shared" si="598"/>
        <v>18.64</v>
      </c>
      <c r="L5309" s="47">
        <f t="shared" si="599"/>
        <v>18.71</v>
      </c>
      <c r="M5309" s="47">
        <f t="shared" si="600"/>
        <v>18.559999999999999</v>
      </c>
      <c r="N5309" s="47">
        <f t="shared" si="601"/>
        <v>18.600000000000001</v>
      </c>
      <c r="O5309" s="48">
        <f t="shared" ca="1" si="602"/>
        <v>1202400</v>
      </c>
    </row>
    <row r="5310" spans="1:15" x14ac:dyDescent="0.25">
      <c r="A5310">
        <v>5295</v>
      </c>
      <c r="B5310" s="84">
        <v>34274</v>
      </c>
      <c r="C5310" s="47">
        <v>61</v>
      </c>
      <c r="D5310" s="47">
        <v>62.12</v>
      </c>
      <c r="E5310" s="47">
        <v>61</v>
      </c>
      <c r="F5310" s="47">
        <v>62</v>
      </c>
      <c r="G5310" s="48">
        <v>639600</v>
      </c>
      <c r="H5310" s="47">
        <v>18.71</v>
      </c>
      <c r="I5310" s="51">
        <f t="shared" si="596"/>
        <v>0.30177419354838714</v>
      </c>
      <c r="J5310" s="51">
        <f t="shared" ca="1" si="597"/>
        <v>2</v>
      </c>
      <c r="K5310" s="47">
        <f t="shared" si="598"/>
        <v>18.41</v>
      </c>
      <c r="L5310" s="47">
        <f t="shared" si="599"/>
        <v>18.75</v>
      </c>
      <c r="M5310" s="47">
        <f t="shared" si="600"/>
        <v>18.41</v>
      </c>
      <c r="N5310" s="47">
        <f t="shared" si="601"/>
        <v>18.71</v>
      </c>
      <c r="O5310" s="48">
        <f t="shared" ca="1" si="602"/>
        <v>1279200</v>
      </c>
    </row>
    <row r="5311" spans="1:15" x14ac:dyDescent="0.25">
      <c r="A5311">
        <v>5296</v>
      </c>
      <c r="B5311" s="84">
        <v>34271</v>
      </c>
      <c r="C5311" s="47">
        <v>61</v>
      </c>
      <c r="D5311" s="47">
        <v>61.25</v>
      </c>
      <c r="E5311" s="47">
        <v>60.88</v>
      </c>
      <c r="F5311" s="47">
        <v>60.88</v>
      </c>
      <c r="G5311" s="48">
        <v>686400</v>
      </c>
      <c r="H5311" s="47">
        <v>18.37</v>
      </c>
      <c r="I5311" s="51">
        <f t="shared" si="596"/>
        <v>0.30174113009198422</v>
      </c>
      <c r="J5311" s="51">
        <f t="shared" ca="1" si="597"/>
        <v>2</v>
      </c>
      <c r="K5311" s="47">
        <f t="shared" si="598"/>
        <v>18.41</v>
      </c>
      <c r="L5311" s="47">
        <f t="shared" si="599"/>
        <v>18.48</v>
      </c>
      <c r="M5311" s="47">
        <f t="shared" si="600"/>
        <v>18.37</v>
      </c>
      <c r="N5311" s="47">
        <f t="shared" si="601"/>
        <v>18.37</v>
      </c>
      <c r="O5311" s="48">
        <f t="shared" ca="1" si="602"/>
        <v>1372800</v>
      </c>
    </row>
    <row r="5312" spans="1:15" x14ac:dyDescent="0.25">
      <c r="A5312">
        <v>5297</v>
      </c>
      <c r="B5312" s="84">
        <v>34270</v>
      </c>
      <c r="C5312" s="47">
        <v>61.12</v>
      </c>
      <c r="D5312" s="47">
        <v>61.38</v>
      </c>
      <c r="E5312" s="47">
        <v>60.75</v>
      </c>
      <c r="F5312" s="47">
        <v>61.12</v>
      </c>
      <c r="G5312" s="48">
        <v>484200</v>
      </c>
      <c r="H5312" s="47">
        <v>18.45</v>
      </c>
      <c r="I5312" s="51">
        <f t="shared" si="596"/>
        <v>0.30186518324607331</v>
      </c>
      <c r="J5312" s="51">
        <f t="shared" ca="1" si="597"/>
        <v>2</v>
      </c>
      <c r="K5312" s="47">
        <f t="shared" si="598"/>
        <v>18.45</v>
      </c>
      <c r="L5312" s="47">
        <f t="shared" si="599"/>
        <v>18.53</v>
      </c>
      <c r="M5312" s="47">
        <f t="shared" si="600"/>
        <v>18.34</v>
      </c>
      <c r="N5312" s="47">
        <f t="shared" si="601"/>
        <v>18.45</v>
      </c>
      <c r="O5312" s="48">
        <f t="shared" ca="1" si="602"/>
        <v>968400</v>
      </c>
    </row>
    <row r="5313" spans="1:15" x14ac:dyDescent="0.25">
      <c r="A5313">
        <v>5298</v>
      </c>
      <c r="B5313" s="84">
        <v>34269</v>
      </c>
      <c r="C5313" s="47">
        <v>60.25</v>
      </c>
      <c r="D5313" s="47">
        <v>61.12</v>
      </c>
      <c r="E5313" s="47">
        <v>60.25</v>
      </c>
      <c r="F5313" s="47">
        <v>61.12</v>
      </c>
      <c r="G5313" s="48">
        <v>368200</v>
      </c>
      <c r="H5313" s="47">
        <v>18.45</v>
      </c>
      <c r="I5313" s="51">
        <f t="shared" si="596"/>
        <v>0.30186518324607331</v>
      </c>
      <c r="J5313" s="51">
        <f t="shared" ca="1" si="597"/>
        <v>2</v>
      </c>
      <c r="K5313" s="47">
        <f t="shared" si="598"/>
        <v>18.190000000000001</v>
      </c>
      <c r="L5313" s="47">
        <f t="shared" si="599"/>
        <v>18.45</v>
      </c>
      <c r="M5313" s="47">
        <f t="shared" si="600"/>
        <v>18.190000000000001</v>
      </c>
      <c r="N5313" s="47">
        <f t="shared" si="601"/>
        <v>18.45</v>
      </c>
      <c r="O5313" s="48">
        <f t="shared" ca="1" si="602"/>
        <v>736400</v>
      </c>
    </row>
    <row r="5314" spans="1:15" x14ac:dyDescent="0.25">
      <c r="A5314">
        <v>5299</v>
      </c>
      <c r="B5314" s="84">
        <v>34268</v>
      </c>
      <c r="C5314" s="47">
        <v>60.5</v>
      </c>
      <c r="D5314" s="47">
        <v>61</v>
      </c>
      <c r="E5314" s="47">
        <v>60.25</v>
      </c>
      <c r="F5314" s="47">
        <v>60.25</v>
      </c>
      <c r="G5314" s="48">
        <v>319600</v>
      </c>
      <c r="H5314" s="47">
        <v>18.18</v>
      </c>
      <c r="I5314" s="51">
        <f t="shared" si="596"/>
        <v>0.30174273858921163</v>
      </c>
      <c r="J5314" s="51">
        <f t="shared" ca="1" si="597"/>
        <v>2</v>
      </c>
      <c r="K5314" s="47">
        <f t="shared" si="598"/>
        <v>18.260000000000002</v>
      </c>
      <c r="L5314" s="47">
        <f t="shared" si="599"/>
        <v>18.41</v>
      </c>
      <c r="M5314" s="47">
        <f t="shared" si="600"/>
        <v>18.18</v>
      </c>
      <c r="N5314" s="47">
        <f t="shared" si="601"/>
        <v>18.18</v>
      </c>
      <c r="O5314" s="48">
        <f t="shared" ca="1" si="602"/>
        <v>639200</v>
      </c>
    </row>
    <row r="5315" spans="1:15" x14ac:dyDescent="0.25">
      <c r="A5315">
        <v>5300</v>
      </c>
      <c r="B5315" s="84">
        <v>34267</v>
      </c>
      <c r="C5315" s="47">
        <v>61.25</v>
      </c>
      <c r="D5315" s="47">
        <v>61.25</v>
      </c>
      <c r="E5315" s="47">
        <v>60.5</v>
      </c>
      <c r="F5315" s="47">
        <v>60.5</v>
      </c>
      <c r="G5315" s="48">
        <v>329200</v>
      </c>
      <c r="H5315" s="47">
        <v>18.260000000000002</v>
      </c>
      <c r="I5315" s="51">
        <f t="shared" si="596"/>
        <v>0.30181818181818182</v>
      </c>
      <c r="J5315" s="51">
        <f t="shared" ca="1" si="597"/>
        <v>2</v>
      </c>
      <c r="K5315" s="47">
        <f t="shared" si="598"/>
        <v>18.489999999999998</v>
      </c>
      <c r="L5315" s="47">
        <f t="shared" si="599"/>
        <v>18.489999999999998</v>
      </c>
      <c r="M5315" s="47">
        <f t="shared" si="600"/>
        <v>18.260000000000002</v>
      </c>
      <c r="N5315" s="47">
        <f t="shared" si="601"/>
        <v>18.260000000000002</v>
      </c>
      <c r="O5315" s="48">
        <f t="shared" ca="1" si="602"/>
        <v>658400</v>
      </c>
    </row>
    <row r="5316" spans="1:15" x14ac:dyDescent="0.25">
      <c r="A5316">
        <v>5301</v>
      </c>
      <c r="B5316" s="84">
        <v>34264</v>
      </c>
      <c r="C5316" s="47">
        <v>60.88</v>
      </c>
      <c r="D5316" s="47">
        <v>61.38</v>
      </c>
      <c r="E5316" s="47">
        <v>60.12</v>
      </c>
      <c r="F5316" s="47">
        <v>61</v>
      </c>
      <c r="G5316" s="48">
        <v>754000</v>
      </c>
      <c r="H5316" s="47">
        <v>18.41</v>
      </c>
      <c r="I5316" s="51">
        <f t="shared" si="596"/>
        <v>0.30180327868852458</v>
      </c>
      <c r="J5316" s="51">
        <f t="shared" ca="1" si="597"/>
        <v>2</v>
      </c>
      <c r="K5316" s="47">
        <f t="shared" si="598"/>
        <v>18.37</v>
      </c>
      <c r="L5316" s="47">
        <f t="shared" si="599"/>
        <v>18.52</v>
      </c>
      <c r="M5316" s="47">
        <f t="shared" si="600"/>
        <v>18.14</v>
      </c>
      <c r="N5316" s="47">
        <f t="shared" si="601"/>
        <v>18.41</v>
      </c>
      <c r="O5316" s="48">
        <f t="shared" ca="1" si="602"/>
        <v>1508000</v>
      </c>
    </row>
    <row r="5317" spans="1:15" x14ac:dyDescent="0.25">
      <c r="A5317">
        <v>5302</v>
      </c>
      <c r="B5317" s="84">
        <v>34263</v>
      </c>
      <c r="C5317" s="47">
        <v>61.25</v>
      </c>
      <c r="D5317" s="47">
        <v>61.38</v>
      </c>
      <c r="E5317" s="47">
        <v>60.75</v>
      </c>
      <c r="F5317" s="47">
        <v>60.88</v>
      </c>
      <c r="G5317" s="48">
        <v>446200</v>
      </c>
      <c r="H5317" s="47">
        <v>18.37</v>
      </c>
      <c r="I5317" s="51">
        <f t="shared" si="596"/>
        <v>0.30174113009198422</v>
      </c>
      <c r="J5317" s="51">
        <f t="shared" ca="1" si="597"/>
        <v>2</v>
      </c>
      <c r="K5317" s="47">
        <f t="shared" si="598"/>
        <v>18.48</v>
      </c>
      <c r="L5317" s="47">
        <f t="shared" si="599"/>
        <v>18.52</v>
      </c>
      <c r="M5317" s="47">
        <f t="shared" si="600"/>
        <v>18.329999999999998</v>
      </c>
      <c r="N5317" s="47">
        <f t="shared" si="601"/>
        <v>18.37</v>
      </c>
      <c r="O5317" s="48">
        <f t="shared" ca="1" si="602"/>
        <v>892400</v>
      </c>
    </row>
    <row r="5318" spans="1:15" x14ac:dyDescent="0.25">
      <c r="A5318">
        <v>5303</v>
      </c>
      <c r="B5318" s="84">
        <v>34262</v>
      </c>
      <c r="C5318" s="47">
        <v>61.5</v>
      </c>
      <c r="D5318" s="47">
        <v>61.75</v>
      </c>
      <c r="E5318" s="47">
        <v>61</v>
      </c>
      <c r="F5318" s="47">
        <v>61.38</v>
      </c>
      <c r="G5318" s="48">
        <v>1089600</v>
      </c>
      <c r="H5318" s="47">
        <v>18.52</v>
      </c>
      <c r="I5318" s="51">
        <f t="shared" si="596"/>
        <v>0.3017269468882372</v>
      </c>
      <c r="J5318" s="51">
        <f t="shared" ca="1" si="597"/>
        <v>2</v>
      </c>
      <c r="K5318" s="47">
        <f t="shared" si="598"/>
        <v>18.559999999999999</v>
      </c>
      <c r="L5318" s="47">
        <f t="shared" si="599"/>
        <v>18.63</v>
      </c>
      <c r="M5318" s="47">
        <f t="shared" si="600"/>
        <v>18.41</v>
      </c>
      <c r="N5318" s="47">
        <f t="shared" si="601"/>
        <v>18.52</v>
      </c>
      <c r="O5318" s="48">
        <f t="shared" ca="1" si="602"/>
        <v>2179200</v>
      </c>
    </row>
    <row r="5319" spans="1:15" x14ac:dyDescent="0.25">
      <c r="A5319">
        <v>5304</v>
      </c>
      <c r="B5319" s="84">
        <v>34261</v>
      </c>
      <c r="C5319" s="47">
        <v>62.12</v>
      </c>
      <c r="D5319" s="47">
        <v>62.12</v>
      </c>
      <c r="E5319" s="47">
        <v>61.25</v>
      </c>
      <c r="F5319" s="47">
        <v>61.25</v>
      </c>
      <c r="G5319" s="48">
        <v>651800</v>
      </c>
      <c r="H5319" s="47">
        <v>18.489999999999998</v>
      </c>
      <c r="I5319" s="51">
        <f t="shared" si="596"/>
        <v>0.30187755102040814</v>
      </c>
      <c r="J5319" s="51">
        <f t="shared" ca="1" si="597"/>
        <v>2</v>
      </c>
      <c r="K5319" s="47">
        <f t="shared" si="598"/>
        <v>18.75</v>
      </c>
      <c r="L5319" s="47">
        <f t="shared" si="599"/>
        <v>18.75</v>
      </c>
      <c r="M5319" s="47">
        <f t="shared" si="600"/>
        <v>18.489999999999998</v>
      </c>
      <c r="N5319" s="47">
        <f t="shared" si="601"/>
        <v>18.489999999999998</v>
      </c>
      <c r="O5319" s="48">
        <f t="shared" ca="1" si="602"/>
        <v>1303600</v>
      </c>
    </row>
    <row r="5320" spans="1:15" x14ac:dyDescent="0.25">
      <c r="A5320">
        <v>5305</v>
      </c>
      <c r="B5320" s="84">
        <v>34260</v>
      </c>
      <c r="C5320" s="47">
        <v>62.38</v>
      </c>
      <c r="D5320" s="47">
        <v>62.38</v>
      </c>
      <c r="E5320" s="47">
        <v>61.88</v>
      </c>
      <c r="F5320" s="47">
        <v>62.38</v>
      </c>
      <c r="G5320" s="48">
        <v>449200</v>
      </c>
      <c r="H5320" s="47">
        <v>18.82</v>
      </c>
      <c r="I5320" s="51">
        <f t="shared" si="596"/>
        <v>0.30169926258416158</v>
      </c>
      <c r="J5320" s="51">
        <f t="shared" ca="1" si="597"/>
        <v>2</v>
      </c>
      <c r="K5320" s="47">
        <f t="shared" si="598"/>
        <v>18.82</v>
      </c>
      <c r="L5320" s="47">
        <f t="shared" si="599"/>
        <v>18.82</v>
      </c>
      <c r="M5320" s="47">
        <f t="shared" si="600"/>
        <v>18.670000000000002</v>
      </c>
      <c r="N5320" s="47">
        <f t="shared" si="601"/>
        <v>18.82</v>
      </c>
      <c r="O5320" s="48">
        <f t="shared" ca="1" si="602"/>
        <v>898400</v>
      </c>
    </row>
    <row r="5321" spans="1:15" x14ac:dyDescent="0.25">
      <c r="A5321">
        <v>5306</v>
      </c>
      <c r="B5321" s="84">
        <v>34257</v>
      </c>
      <c r="C5321" s="47">
        <v>62.5</v>
      </c>
      <c r="D5321" s="47">
        <v>62.75</v>
      </c>
      <c r="E5321" s="47">
        <v>62.25</v>
      </c>
      <c r="F5321" s="47">
        <v>62.38</v>
      </c>
      <c r="G5321" s="48">
        <v>424800</v>
      </c>
      <c r="H5321" s="47">
        <v>18.82</v>
      </c>
      <c r="I5321" s="51">
        <f t="shared" si="596"/>
        <v>0.30169926258416158</v>
      </c>
      <c r="J5321" s="51">
        <f t="shared" ca="1" si="597"/>
        <v>2</v>
      </c>
      <c r="K5321" s="47">
        <f t="shared" si="598"/>
        <v>18.86</v>
      </c>
      <c r="L5321" s="47">
        <f t="shared" si="599"/>
        <v>18.93</v>
      </c>
      <c r="M5321" s="47">
        <f t="shared" si="600"/>
        <v>18.78</v>
      </c>
      <c r="N5321" s="47">
        <f t="shared" si="601"/>
        <v>18.82</v>
      </c>
      <c r="O5321" s="48">
        <f t="shared" ca="1" si="602"/>
        <v>849600</v>
      </c>
    </row>
    <row r="5322" spans="1:15" x14ac:dyDescent="0.25">
      <c r="A5322">
        <v>5307</v>
      </c>
      <c r="B5322" s="84">
        <v>34256</v>
      </c>
      <c r="C5322" s="47">
        <v>62.75</v>
      </c>
      <c r="D5322" s="47">
        <v>62.75</v>
      </c>
      <c r="E5322" s="47">
        <v>61.38</v>
      </c>
      <c r="F5322" s="47">
        <v>62.25</v>
      </c>
      <c r="G5322" s="48">
        <v>964000</v>
      </c>
      <c r="H5322" s="47">
        <v>18.79</v>
      </c>
      <c r="I5322" s="51">
        <f t="shared" si="596"/>
        <v>0.30184738955823293</v>
      </c>
      <c r="J5322" s="51">
        <f t="shared" ca="1" si="597"/>
        <v>2</v>
      </c>
      <c r="K5322" s="47">
        <f t="shared" si="598"/>
        <v>18.940000000000001</v>
      </c>
      <c r="L5322" s="47">
        <f t="shared" si="599"/>
        <v>18.940000000000001</v>
      </c>
      <c r="M5322" s="47">
        <f t="shared" si="600"/>
        <v>18.53</v>
      </c>
      <c r="N5322" s="47">
        <f t="shared" si="601"/>
        <v>18.79</v>
      </c>
      <c r="O5322" s="48">
        <f t="shared" ca="1" si="602"/>
        <v>1928000</v>
      </c>
    </row>
    <row r="5323" spans="1:15" x14ac:dyDescent="0.25">
      <c r="A5323">
        <v>5308</v>
      </c>
      <c r="B5323" s="84">
        <v>34255</v>
      </c>
      <c r="C5323" s="47">
        <v>63.25</v>
      </c>
      <c r="D5323" s="47">
        <v>63.25</v>
      </c>
      <c r="E5323" s="47">
        <v>62.75</v>
      </c>
      <c r="F5323" s="47">
        <v>62.75</v>
      </c>
      <c r="G5323" s="48">
        <v>407200</v>
      </c>
      <c r="H5323" s="47">
        <v>18.940000000000001</v>
      </c>
      <c r="I5323" s="51">
        <f t="shared" si="596"/>
        <v>0.30183266932270919</v>
      </c>
      <c r="J5323" s="51">
        <f t="shared" ca="1" si="597"/>
        <v>2</v>
      </c>
      <c r="K5323" s="47">
        <f t="shared" si="598"/>
        <v>19.09</v>
      </c>
      <c r="L5323" s="47">
        <f t="shared" si="599"/>
        <v>19.09</v>
      </c>
      <c r="M5323" s="47">
        <f t="shared" si="600"/>
        <v>18.940000000000001</v>
      </c>
      <c r="N5323" s="47">
        <f t="shared" si="601"/>
        <v>18.940000000000001</v>
      </c>
      <c r="O5323" s="48">
        <f t="shared" ca="1" si="602"/>
        <v>814400</v>
      </c>
    </row>
    <row r="5324" spans="1:15" x14ac:dyDescent="0.25">
      <c r="A5324">
        <v>5309</v>
      </c>
      <c r="B5324" s="84">
        <v>34254</v>
      </c>
      <c r="C5324" s="47">
        <v>64</v>
      </c>
      <c r="D5324" s="47">
        <v>64</v>
      </c>
      <c r="E5324" s="47">
        <v>63.38</v>
      </c>
      <c r="F5324" s="47">
        <v>63.38</v>
      </c>
      <c r="G5324" s="48">
        <v>261000</v>
      </c>
      <c r="H5324" s="47">
        <v>19.13</v>
      </c>
      <c r="I5324" s="51">
        <f t="shared" si="596"/>
        <v>0.30183023035657935</v>
      </c>
      <c r="J5324" s="51">
        <f t="shared" ca="1" si="597"/>
        <v>2</v>
      </c>
      <c r="K5324" s="47">
        <f t="shared" si="598"/>
        <v>19.32</v>
      </c>
      <c r="L5324" s="47">
        <f t="shared" si="599"/>
        <v>19.32</v>
      </c>
      <c r="M5324" s="47">
        <f t="shared" si="600"/>
        <v>19.13</v>
      </c>
      <c r="N5324" s="47">
        <f t="shared" si="601"/>
        <v>19.13</v>
      </c>
      <c r="O5324" s="48">
        <f t="shared" ca="1" si="602"/>
        <v>522000</v>
      </c>
    </row>
    <row r="5325" spans="1:15" x14ac:dyDescent="0.25">
      <c r="A5325">
        <v>5310</v>
      </c>
      <c r="B5325" s="84">
        <v>34253</v>
      </c>
      <c r="C5325" s="47">
        <v>64.25</v>
      </c>
      <c r="D5325" s="47">
        <v>64.25</v>
      </c>
      <c r="E5325" s="47">
        <v>63.75</v>
      </c>
      <c r="F5325" s="47">
        <v>63.75</v>
      </c>
      <c r="G5325" s="48">
        <v>150000</v>
      </c>
      <c r="H5325" s="47">
        <v>19.239999999999998</v>
      </c>
      <c r="I5325" s="51">
        <f t="shared" si="596"/>
        <v>0.30180392156862745</v>
      </c>
      <c r="J5325" s="51">
        <f t="shared" ca="1" si="597"/>
        <v>2</v>
      </c>
      <c r="K5325" s="47">
        <f t="shared" si="598"/>
        <v>19.39</v>
      </c>
      <c r="L5325" s="47">
        <f t="shared" si="599"/>
        <v>19.39</v>
      </c>
      <c r="M5325" s="47">
        <f t="shared" si="600"/>
        <v>19.239999999999998</v>
      </c>
      <c r="N5325" s="47">
        <f t="shared" si="601"/>
        <v>19.239999999999998</v>
      </c>
      <c r="O5325" s="48">
        <f t="shared" ca="1" si="602"/>
        <v>300000</v>
      </c>
    </row>
    <row r="5326" spans="1:15" x14ac:dyDescent="0.25">
      <c r="A5326">
        <v>5311</v>
      </c>
      <c r="B5326" s="84">
        <v>34250</v>
      </c>
      <c r="C5326" s="47">
        <v>63.25</v>
      </c>
      <c r="D5326" s="47">
        <v>64.25</v>
      </c>
      <c r="E5326" s="47">
        <v>63.12</v>
      </c>
      <c r="F5326" s="47">
        <v>64.25</v>
      </c>
      <c r="G5326" s="48">
        <v>776400</v>
      </c>
      <c r="H5326" s="47">
        <v>19.39</v>
      </c>
      <c r="I5326" s="51">
        <f t="shared" si="596"/>
        <v>0.3017898832684825</v>
      </c>
      <c r="J5326" s="51">
        <f t="shared" ca="1" si="597"/>
        <v>2</v>
      </c>
      <c r="K5326" s="47">
        <f t="shared" si="598"/>
        <v>19.09</v>
      </c>
      <c r="L5326" s="47">
        <f t="shared" si="599"/>
        <v>19.39</v>
      </c>
      <c r="M5326" s="47">
        <f t="shared" si="600"/>
        <v>19.05</v>
      </c>
      <c r="N5326" s="47">
        <f t="shared" si="601"/>
        <v>19.39</v>
      </c>
      <c r="O5326" s="48">
        <f t="shared" ca="1" si="602"/>
        <v>1552800</v>
      </c>
    </row>
    <row r="5327" spans="1:15" x14ac:dyDescent="0.25">
      <c r="A5327">
        <v>5312</v>
      </c>
      <c r="B5327" s="84">
        <v>34249</v>
      </c>
      <c r="C5327" s="47">
        <v>63</v>
      </c>
      <c r="D5327" s="47">
        <v>63.25</v>
      </c>
      <c r="E5327" s="47">
        <v>62.88</v>
      </c>
      <c r="F5327" s="47">
        <v>63.12</v>
      </c>
      <c r="G5327" s="48">
        <v>177400</v>
      </c>
      <c r="H5327" s="47">
        <v>19.05</v>
      </c>
      <c r="I5327" s="51">
        <f t="shared" si="596"/>
        <v>0.30180608365019013</v>
      </c>
      <c r="J5327" s="51">
        <f t="shared" ca="1" si="597"/>
        <v>2</v>
      </c>
      <c r="K5327" s="47">
        <f t="shared" si="598"/>
        <v>19.010000000000002</v>
      </c>
      <c r="L5327" s="47">
        <f t="shared" si="599"/>
        <v>19.09</v>
      </c>
      <c r="M5327" s="47">
        <f t="shared" si="600"/>
        <v>18.98</v>
      </c>
      <c r="N5327" s="47">
        <f t="shared" si="601"/>
        <v>19.05</v>
      </c>
      <c r="O5327" s="48">
        <f t="shared" ca="1" si="602"/>
        <v>354800</v>
      </c>
    </row>
    <row r="5328" spans="1:15" x14ac:dyDescent="0.25">
      <c r="A5328">
        <v>5313</v>
      </c>
      <c r="B5328" s="84">
        <v>34248</v>
      </c>
      <c r="C5328" s="47">
        <v>62.88</v>
      </c>
      <c r="D5328" s="47">
        <v>63.12</v>
      </c>
      <c r="E5328" s="47">
        <v>62.62</v>
      </c>
      <c r="F5328" s="47">
        <v>63.12</v>
      </c>
      <c r="G5328" s="48">
        <v>341600</v>
      </c>
      <c r="H5328" s="47">
        <v>19.05</v>
      </c>
      <c r="I5328" s="51">
        <f t="shared" si="596"/>
        <v>0.30180608365019013</v>
      </c>
      <c r="J5328" s="51">
        <f t="shared" ca="1" si="597"/>
        <v>2</v>
      </c>
      <c r="K5328" s="47">
        <f t="shared" si="598"/>
        <v>18.98</v>
      </c>
      <c r="L5328" s="47">
        <f t="shared" si="599"/>
        <v>19.05</v>
      </c>
      <c r="M5328" s="47">
        <f t="shared" si="600"/>
        <v>18.899999999999999</v>
      </c>
      <c r="N5328" s="47">
        <f t="shared" si="601"/>
        <v>19.05</v>
      </c>
      <c r="O5328" s="48">
        <f t="shared" ca="1" si="602"/>
        <v>683200</v>
      </c>
    </row>
    <row r="5329" spans="1:15" x14ac:dyDescent="0.25">
      <c r="A5329">
        <v>5314</v>
      </c>
      <c r="B5329" s="84">
        <v>34247</v>
      </c>
      <c r="C5329" s="47">
        <v>63.12</v>
      </c>
      <c r="D5329" s="47">
        <v>63.12</v>
      </c>
      <c r="E5329" s="47">
        <v>62.25</v>
      </c>
      <c r="F5329" s="47">
        <v>63</v>
      </c>
      <c r="G5329" s="48">
        <v>415400</v>
      </c>
      <c r="H5329" s="47">
        <v>19.010000000000002</v>
      </c>
      <c r="I5329" s="51">
        <f t="shared" ref="I5329:I5392" si="603">H5329/F5329</f>
        <v>0.30174603174603176</v>
      </c>
      <c r="J5329" s="51">
        <f t="shared" ref="J5329:J5392" ca="1" si="604">INDEX(OFFSET($T$15,0,0,$S$13+1,1),MATCH(B5329,OFFSET($Q$15,0,0,$S$13+1,1),-1))</f>
        <v>2</v>
      </c>
      <c r="K5329" s="47">
        <f t="shared" ref="K5329:K5392" si="605">ROUND($I5329*C5329,2)</f>
        <v>19.05</v>
      </c>
      <c r="L5329" s="47">
        <f t="shared" ref="L5329:L5392" si="606">ROUND($I5329*D5329,2)</f>
        <v>19.05</v>
      </c>
      <c r="M5329" s="47">
        <f t="shared" ref="M5329:M5392" si="607">ROUND($I5329*E5329,2)</f>
        <v>18.78</v>
      </c>
      <c r="N5329" s="47">
        <f t="shared" ref="N5329:N5392" si="608">ROUND($I5329*F5329,2)</f>
        <v>19.010000000000002</v>
      </c>
      <c r="O5329" s="48">
        <f t="shared" ref="O5329:O5392" ca="1" si="609">G5329*J5329</f>
        <v>830800</v>
      </c>
    </row>
    <row r="5330" spans="1:15" x14ac:dyDescent="0.25">
      <c r="A5330">
        <v>5315</v>
      </c>
      <c r="B5330" s="84">
        <v>34246</v>
      </c>
      <c r="C5330" s="47">
        <v>63.25</v>
      </c>
      <c r="D5330" s="47">
        <v>63.25</v>
      </c>
      <c r="E5330" s="47">
        <v>62.75</v>
      </c>
      <c r="F5330" s="47">
        <v>63</v>
      </c>
      <c r="G5330" s="48">
        <v>421200</v>
      </c>
      <c r="H5330" s="47">
        <v>19.010000000000002</v>
      </c>
      <c r="I5330" s="51">
        <f t="shared" si="603"/>
        <v>0.30174603174603176</v>
      </c>
      <c r="J5330" s="51">
        <f t="shared" ca="1" si="604"/>
        <v>2</v>
      </c>
      <c r="K5330" s="47">
        <f t="shared" si="605"/>
        <v>19.09</v>
      </c>
      <c r="L5330" s="47">
        <f t="shared" si="606"/>
        <v>19.09</v>
      </c>
      <c r="M5330" s="47">
        <f t="shared" si="607"/>
        <v>18.93</v>
      </c>
      <c r="N5330" s="47">
        <f t="shared" si="608"/>
        <v>19.010000000000002</v>
      </c>
      <c r="O5330" s="48">
        <f t="shared" ca="1" si="609"/>
        <v>842400</v>
      </c>
    </row>
    <row r="5331" spans="1:15" x14ac:dyDescent="0.25">
      <c r="A5331">
        <v>5316</v>
      </c>
      <c r="B5331" s="84">
        <v>34243</v>
      </c>
      <c r="C5331" s="47">
        <v>62.12</v>
      </c>
      <c r="D5331" s="47">
        <v>63.75</v>
      </c>
      <c r="E5331" s="47">
        <v>62.12</v>
      </c>
      <c r="F5331" s="47">
        <v>63.62</v>
      </c>
      <c r="G5331" s="48">
        <v>550000</v>
      </c>
      <c r="H5331" s="47">
        <v>19.100000000000001</v>
      </c>
      <c r="I5331" s="51">
        <f t="shared" si="603"/>
        <v>0.30022005658597928</v>
      </c>
      <c r="J5331" s="51">
        <f t="shared" ca="1" si="604"/>
        <v>2</v>
      </c>
      <c r="K5331" s="47">
        <f t="shared" si="605"/>
        <v>18.649999999999999</v>
      </c>
      <c r="L5331" s="47">
        <f t="shared" si="606"/>
        <v>19.14</v>
      </c>
      <c r="M5331" s="47">
        <f t="shared" si="607"/>
        <v>18.649999999999999</v>
      </c>
      <c r="N5331" s="47">
        <f t="shared" si="608"/>
        <v>19.100000000000001</v>
      </c>
      <c r="O5331" s="48">
        <f t="shared" ca="1" si="609"/>
        <v>1100000</v>
      </c>
    </row>
    <row r="5332" spans="1:15" x14ac:dyDescent="0.25">
      <c r="A5332">
        <v>5317</v>
      </c>
      <c r="B5332" s="84">
        <v>34242</v>
      </c>
      <c r="C5332" s="47">
        <v>62.12</v>
      </c>
      <c r="D5332" s="47">
        <v>62.38</v>
      </c>
      <c r="E5332" s="47">
        <v>61.75</v>
      </c>
      <c r="F5332" s="47">
        <v>62.12</v>
      </c>
      <c r="G5332" s="48">
        <v>635200</v>
      </c>
      <c r="H5332" s="47">
        <v>18.649999999999999</v>
      </c>
      <c r="I5332" s="51">
        <f t="shared" si="603"/>
        <v>0.30022537025112683</v>
      </c>
      <c r="J5332" s="51">
        <f t="shared" ca="1" si="604"/>
        <v>2</v>
      </c>
      <c r="K5332" s="47">
        <f t="shared" si="605"/>
        <v>18.649999999999999</v>
      </c>
      <c r="L5332" s="47">
        <f t="shared" si="606"/>
        <v>18.73</v>
      </c>
      <c r="M5332" s="47">
        <f t="shared" si="607"/>
        <v>18.54</v>
      </c>
      <c r="N5332" s="47">
        <f t="shared" si="608"/>
        <v>18.649999999999999</v>
      </c>
      <c r="O5332" s="48">
        <f t="shared" ca="1" si="609"/>
        <v>1270400</v>
      </c>
    </row>
    <row r="5333" spans="1:15" x14ac:dyDescent="0.25">
      <c r="A5333">
        <v>5318</v>
      </c>
      <c r="B5333" s="84">
        <v>34241</v>
      </c>
      <c r="C5333" s="47">
        <v>63.25</v>
      </c>
      <c r="D5333" s="47">
        <v>63.25</v>
      </c>
      <c r="E5333" s="47">
        <v>62.12</v>
      </c>
      <c r="F5333" s="47">
        <v>62.12</v>
      </c>
      <c r="G5333" s="48">
        <v>387800</v>
      </c>
      <c r="H5333" s="47">
        <v>18.649999999999999</v>
      </c>
      <c r="I5333" s="51">
        <f t="shared" si="603"/>
        <v>0.30022537025112683</v>
      </c>
      <c r="J5333" s="51">
        <f t="shared" ca="1" si="604"/>
        <v>2</v>
      </c>
      <c r="K5333" s="47">
        <f t="shared" si="605"/>
        <v>18.989999999999998</v>
      </c>
      <c r="L5333" s="47">
        <f t="shared" si="606"/>
        <v>18.989999999999998</v>
      </c>
      <c r="M5333" s="47">
        <f t="shared" si="607"/>
        <v>18.649999999999999</v>
      </c>
      <c r="N5333" s="47">
        <f t="shared" si="608"/>
        <v>18.649999999999999</v>
      </c>
      <c r="O5333" s="48">
        <f t="shared" ca="1" si="609"/>
        <v>775600</v>
      </c>
    </row>
    <row r="5334" spans="1:15" x14ac:dyDescent="0.25">
      <c r="A5334">
        <v>5319</v>
      </c>
      <c r="B5334" s="84">
        <v>34240</v>
      </c>
      <c r="C5334" s="47">
        <v>63.5</v>
      </c>
      <c r="D5334" s="47">
        <v>63.62</v>
      </c>
      <c r="E5334" s="47">
        <v>62.88</v>
      </c>
      <c r="F5334" s="47">
        <v>63.25</v>
      </c>
      <c r="G5334" s="48">
        <v>253400</v>
      </c>
      <c r="H5334" s="47">
        <v>18.98</v>
      </c>
      <c r="I5334" s="51">
        <f t="shared" si="603"/>
        <v>0.30007905138339924</v>
      </c>
      <c r="J5334" s="51">
        <f t="shared" ca="1" si="604"/>
        <v>2</v>
      </c>
      <c r="K5334" s="47">
        <f t="shared" si="605"/>
        <v>19.059999999999999</v>
      </c>
      <c r="L5334" s="47">
        <f t="shared" si="606"/>
        <v>19.09</v>
      </c>
      <c r="M5334" s="47">
        <f t="shared" si="607"/>
        <v>18.87</v>
      </c>
      <c r="N5334" s="47">
        <f t="shared" si="608"/>
        <v>18.98</v>
      </c>
      <c r="O5334" s="48">
        <f t="shared" ca="1" si="609"/>
        <v>506800</v>
      </c>
    </row>
    <row r="5335" spans="1:15" x14ac:dyDescent="0.25">
      <c r="A5335">
        <v>5320</v>
      </c>
      <c r="B5335" s="84">
        <v>34239</v>
      </c>
      <c r="C5335" s="47">
        <v>63.12</v>
      </c>
      <c r="D5335" s="47">
        <v>63.62</v>
      </c>
      <c r="E5335" s="47">
        <v>63</v>
      </c>
      <c r="F5335" s="47">
        <v>63.5</v>
      </c>
      <c r="G5335" s="48">
        <v>216400</v>
      </c>
      <c r="H5335" s="47">
        <v>19.059999999999999</v>
      </c>
      <c r="I5335" s="51">
        <f t="shared" si="603"/>
        <v>0.30015748031496059</v>
      </c>
      <c r="J5335" s="51">
        <f t="shared" ca="1" si="604"/>
        <v>2</v>
      </c>
      <c r="K5335" s="47">
        <f t="shared" si="605"/>
        <v>18.95</v>
      </c>
      <c r="L5335" s="47">
        <f t="shared" si="606"/>
        <v>19.100000000000001</v>
      </c>
      <c r="M5335" s="47">
        <f t="shared" si="607"/>
        <v>18.91</v>
      </c>
      <c r="N5335" s="47">
        <f t="shared" si="608"/>
        <v>19.059999999999999</v>
      </c>
      <c r="O5335" s="48">
        <f t="shared" ca="1" si="609"/>
        <v>432800</v>
      </c>
    </row>
    <row r="5336" spans="1:15" x14ac:dyDescent="0.25">
      <c r="A5336">
        <v>5321</v>
      </c>
      <c r="B5336" s="84">
        <v>34236</v>
      </c>
      <c r="C5336" s="47">
        <v>63.12</v>
      </c>
      <c r="D5336" s="47">
        <v>63.5</v>
      </c>
      <c r="E5336" s="47">
        <v>62.5</v>
      </c>
      <c r="F5336" s="47">
        <v>62.88</v>
      </c>
      <c r="G5336" s="48">
        <v>208200</v>
      </c>
      <c r="H5336" s="47">
        <v>18.87</v>
      </c>
      <c r="I5336" s="51">
        <f t="shared" si="603"/>
        <v>0.30009541984732824</v>
      </c>
      <c r="J5336" s="51">
        <f t="shared" ca="1" si="604"/>
        <v>2</v>
      </c>
      <c r="K5336" s="47">
        <f t="shared" si="605"/>
        <v>18.940000000000001</v>
      </c>
      <c r="L5336" s="47">
        <f t="shared" si="606"/>
        <v>19.059999999999999</v>
      </c>
      <c r="M5336" s="47">
        <f t="shared" si="607"/>
        <v>18.760000000000002</v>
      </c>
      <c r="N5336" s="47">
        <f t="shared" si="608"/>
        <v>18.87</v>
      </c>
      <c r="O5336" s="48">
        <f t="shared" ca="1" si="609"/>
        <v>416400</v>
      </c>
    </row>
    <row r="5337" spans="1:15" x14ac:dyDescent="0.25">
      <c r="A5337">
        <v>5322</v>
      </c>
      <c r="B5337" s="84">
        <v>34235</v>
      </c>
      <c r="C5337" s="47">
        <v>63.75</v>
      </c>
      <c r="D5337" s="47">
        <v>63.75</v>
      </c>
      <c r="E5337" s="47">
        <v>63</v>
      </c>
      <c r="F5337" s="47">
        <v>63.25</v>
      </c>
      <c r="G5337" s="48">
        <v>218000</v>
      </c>
      <c r="H5337" s="47">
        <v>18.98</v>
      </c>
      <c r="I5337" s="51">
        <f t="shared" si="603"/>
        <v>0.30007905138339924</v>
      </c>
      <c r="J5337" s="51">
        <f t="shared" ca="1" si="604"/>
        <v>2</v>
      </c>
      <c r="K5337" s="47">
        <f t="shared" si="605"/>
        <v>19.13</v>
      </c>
      <c r="L5337" s="47">
        <f t="shared" si="606"/>
        <v>19.13</v>
      </c>
      <c r="M5337" s="47">
        <f t="shared" si="607"/>
        <v>18.899999999999999</v>
      </c>
      <c r="N5337" s="47">
        <f t="shared" si="608"/>
        <v>18.98</v>
      </c>
      <c r="O5337" s="48">
        <f t="shared" ca="1" si="609"/>
        <v>436000</v>
      </c>
    </row>
    <row r="5338" spans="1:15" x14ac:dyDescent="0.25">
      <c r="A5338">
        <v>5323</v>
      </c>
      <c r="B5338" s="84">
        <v>34234</v>
      </c>
      <c r="C5338" s="47">
        <v>62.38</v>
      </c>
      <c r="D5338" s="47">
        <v>63.62</v>
      </c>
      <c r="E5338" s="47">
        <v>62.25</v>
      </c>
      <c r="F5338" s="47">
        <v>63.5</v>
      </c>
      <c r="G5338" s="48">
        <v>791800</v>
      </c>
      <c r="H5338" s="47">
        <v>19.059999999999999</v>
      </c>
      <c r="I5338" s="51">
        <f t="shared" si="603"/>
        <v>0.30015748031496059</v>
      </c>
      <c r="J5338" s="51">
        <f t="shared" ca="1" si="604"/>
        <v>2</v>
      </c>
      <c r="K5338" s="47">
        <f t="shared" si="605"/>
        <v>18.72</v>
      </c>
      <c r="L5338" s="47">
        <f t="shared" si="606"/>
        <v>19.100000000000001</v>
      </c>
      <c r="M5338" s="47">
        <f t="shared" si="607"/>
        <v>18.68</v>
      </c>
      <c r="N5338" s="47">
        <f t="shared" si="608"/>
        <v>19.059999999999999</v>
      </c>
      <c r="O5338" s="48">
        <f t="shared" ca="1" si="609"/>
        <v>1583600</v>
      </c>
    </row>
    <row r="5339" spans="1:15" x14ac:dyDescent="0.25">
      <c r="A5339">
        <v>5324</v>
      </c>
      <c r="B5339" s="84">
        <v>34233</v>
      </c>
      <c r="C5339" s="47">
        <v>62</v>
      </c>
      <c r="D5339" s="47">
        <v>62.25</v>
      </c>
      <c r="E5339" s="47">
        <v>61.62</v>
      </c>
      <c r="F5339" s="47">
        <v>62.12</v>
      </c>
      <c r="G5339" s="48">
        <v>275400</v>
      </c>
      <c r="H5339" s="47">
        <v>18.649999999999999</v>
      </c>
      <c r="I5339" s="51">
        <f t="shared" si="603"/>
        <v>0.30022537025112683</v>
      </c>
      <c r="J5339" s="51">
        <f t="shared" ca="1" si="604"/>
        <v>2</v>
      </c>
      <c r="K5339" s="47">
        <f t="shared" si="605"/>
        <v>18.61</v>
      </c>
      <c r="L5339" s="47">
        <f t="shared" si="606"/>
        <v>18.690000000000001</v>
      </c>
      <c r="M5339" s="47">
        <f t="shared" si="607"/>
        <v>18.5</v>
      </c>
      <c r="N5339" s="47">
        <f t="shared" si="608"/>
        <v>18.649999999999999</v>
      </c>
      <c r="O5339" s="48">
        <f t="shared" ca="1" si="609"/>
        <v>550800</v>
      </c>
    </row>
    <row r="5340" spans="1:15" x14ac:dyDescent="0.25">
      <c r="A5340">
        <v>5325</v>
      </c>
      <c r="B5340" s="84">
        <v>34232</v>
      </c>
      <c r="C5340" s="47">
        <v>63</v>
      </c>
      <c r="D5340" s="47">
        <v>63</v>
      </c>
      <c r="E5340" s="47">
        <v>62</v>
      </c>
      <c r="F5340" s="47">
        <v>62</v>
      </c>
      <c r="G5340" s="48">
        <v>412400</v>
      </c>
      <c r="H5340" s="47">
        <v>18.61</v>
      </c>
      <c r="I5340" s="51">
        <f t="shared" si="603"/>
        <v>0.30016129032258065</v>
      </c>
      <c r="J5340" s="51">
        <f t="shared" ca="1" si="604"/>
        <v>2</v>
      </c>
      <c r="K5340" s="47">
        <f t="shared" si="605"/>
        <v>18.91</v>
      </c>
      <c r="L5340" s="47">
        <f t="shared" si="606"/>
        <v>18.91</v>
      </c>
      <c r="M5340" s="47">
        <f t="shared" si="607"/>
        <v>18.61</v>
      </c>
      <c r="N5340" s="47">
        <f t="shared" si="608"/>
        <v>18.61</v>
      </c>
      <c r="O5340" s="48">
        <f t="shared" ca="1" si="609"/>
        <v>824800</v>
      </c>
    </row>
    <row r="5341" spans="1:15" x14ac:dyDescent="0.25">
      <c r="A5341">
        <v>5326</v>
      </c>
      <c r="B5341" s="84">
        <v>34229</v>
      </c>
      <c r="C5341" s="47">
        <v>62.38</v>
      </c>
      <c r="D5341" s="47">
        <v>63</v>
      </c>
      <c r="E5341" s="47">
        <v>62.38</v>
      </c>
      <c r="F5341" s="47">
        <v>63</v>
      </c>
      <c r="G5341" s="48">
        <v>784600</v>
      </c>
      <c r="H5341" s="47">
        <v>18.91</v>
      </c>
      <c r="I5341" s="51">
        <f t="shared" si="603"/>
        <v>0.30015873015873018</v>
      </c>
      <c r="J5341" s="51">
        <f t="shared" ca="1" si="604"/>
        <v>2</v>
      </c>
      <c r="K5341" s="47">
        <f t="shared" si="605"/>
        <v>18.72</v>
      </c>
      <c r="L5341" s="47">
        <f t="shared" si="606"/>
        <v>18.91</v>
      </c>
      <c r="M5341" s="47">
        <f t="shared" si="607"/>
        <v>18.72</v>
      </c>
      <c r="N5341" s="47">
        <f t="shared" si="608"/>
        <v>18.91</v>
      </c>
      <c r="O5341" s="48">
        <f t="shared" ca="1" si="609"/>
        <v>1569200</v>
      </c>
    </row>
    <row r="5342" spans="1:15" x14ac:dyDescent="0.25">
      <c r="A5342">
        <v>5327</v>
      </c>
      <c r="B5342" s="84">
        <v>34228</v>
      </c>
      <c r="C5342" s="47">
        <v>62.5</v>
      </c>
      <c r="D5342" s="47">
        <v>62.88</v>
      </c>
      <c r="E5342" s="47">
        <v>61.75</v>
      </c>
      <c r="F5342" s="47">
        <v>62.88</v>
      </c>
      <c r="G5342" s="48">
        <v>538000</v>
      </c>
      <c r="H5342" s="47">
        <v>18.87</v>
      </c>
      <c r="I5342" s="51">
        <f t="shared" si="603"/>
        <v>0.30009541984732824</v>
      </c>
      <c r="J5342" s="51">
        <f t="shared" ca="1" si="604"/>
        <v>2</v>
      </c>
      <c r="K5342" s="47">
        <f t="shared" si="605"/>
        <v>18.760000000000002</v>
      </c>
      <c r="L5342" s="47">
        <f t="shared" si="606"/>
        <v>18.87</v>
      </c>
      <c r="M5342" s="47">
        <f t="shared" si="607"/>
        <v>18.53</v>
      </c>
      <c r="N5342" s="47">
        <f t="shared" si="608"/>
        <v>18.87</v>
      </c>
      <c r="O5342" s="48">
        <f t="shared" ca="1" si="609"/>
        <v>1076000</v>
      </c>
    </row>
    <row r="5343" spans="1:15" x14ac:dyDescent="0.25">
      <c r="A5343">
        <v>5328</v>
      </c>
      <c r="B5343" s="84">
        <v>34227</v>
      </c>
      <c r="C5343" s="47">
        <v>62.62</v>
      </c>
      <c r="D5343" s="47">
        <v>63</v>
      </c>
      <c r="E5343" s="47">
        <v>62.25</v>
      </c>
      <c r="F5343" s="47">
        <v>62.75</v>
      </c>
      <c r="G5343" s="48">
        <v>391400</v>
      </c>
      <c r="H5343" s="47">
        <v>18.829999999999998</v>
      </c>
      <c r="I5343" s="51">
        <f t="shared" si="603"/>
        <v>0.30007968127490037</v>
      </c>
      <c r="J5343" s="51">
        <f t="shared" ca="1" si="604"/>
        <v>2</v>
      </c>
      <c r="K5343" s="47">
        <f t="shared" si="605"/>
        <v>18.79</v>
      </c>
      <c r="L5343" s="47">
        <f t="shared" si="606"/>
        <v>18.91</v>
      </c>
      <c r="M5343" s="47">
        <f t="shared" si="607"/>
        <v>18.68</v>
      </c>
      <c r="N5343" s="47">
        <f t="shared" si="608"/>
        <v>18.829999999999998</v>
      </c>
      <c r="O5343" s="48">
        <f t="shared" ca="1" si="609"/>
        <v>782800</v>
      </c>
    </row>
    <row r="5344" spans="1:15" x14ac:dyDescent="0.25">
      <c r="A5344">
        <v>5329</v>
      </c>
      <c r="B5344" s="84">
        <v>34226</v>
      </c>
      <c r="C5344" s="47">
        <v>62.88</v>
      </c>
      <c r="D5344" s="47">
        <v>62.88</v>
      </c>
      <c r="E5344" s="47">
        <v>62.5</v>
      </c>
      <c r="F5344" s="47">
        <v>62.88</v>
      </c>
      <c r="G5344" s="48">
        <v>313000</v>
      </c>
      <c r="H5344" s="47">
        <v>18.87</v>
      </c>
      <c r="I5344" s="51">
        <f t="shared" si="603"/>
        <v>0.30009541984732824</v>
      </c>
      <c r="J5344" s="51">
        <f t="shared" ca="1" si="604"/>
        <v>2</v>
      </c>
      <c r="K5344" s="47">
        <f t="shared" si="605"/>
        <v>18.87</v>
      </c>
      <c r="L5344" s="47">
        <f t="shared" si="606"/>
        <v>18.87</v>
      </c>
      <c r="M5344" s="47">
        <f t="shared" si="607"/>
        <v>18.760000000000002</v>
      </c>
      <c r="N5344" s="47">
        <f t="shared" si="608"/>
        <v>18.87</v>
      </c>
      <c r="O5344" s="48">
        <f t="shared" ca="1" si="609"/>
        <v>626000</v>
      </c>
    </row>
    <row r="5345" spans="1:15" x14ac:dyDescent="0.25">
      <c r="A5345">
        <v>5330</v>
      </c>
      <c r="B5345" s="84">
        <v>34225</v>
      </c>
      <c r="C5345" s="47">
        <v>62.88</v>
      </c>
      <c r="D5345" s="47">
        <v>63</v>
      </c>
      <c r="E5345" s="47">
        <v>62.62</v>
      </c>
      <c r="F5345" s="47">
        <v>62.88</v>
      </c>
      <c r="G5345" s="48">
        <v>356800</v>
      </c>
      <c r="H5345" s="47">
        <v>18.87</v>
      </c>
      <c r="I5345" s="51">
        <f t="shared" si="603"/>
        <v>0.30009541984732824</v>
      </c>
      <c r="J5345" s="51">
        <f t="shared" ca="1" si="604"/>
        <v>2</v>
      </c>
      <c r="K5345" s="47">
        <f t="shared" si="605"/>
        <v>18.87</v>
      </c>
      <c r="L5345" s="47">
        <f t="shared" si="606"/>
        <v>18.91</v>
      </c>
      <c r="M5345" s="47">
        <f t="shared" si="607"/>
        <v>18.79</v>
      </c>
      <c r="N5345" s="47">
        <f t="shared" si="608"/>
        <v>18.87</v>
      </c>
      <c r="O5345" s="48">
        <f t="shared" ca="1" si="609"/>
        <v>713600</v>
      </c>
    </row>
    <row r="5346" spans="1:15" x14ac:dyDescent="0.25">
      <c r="A5346">
        <v>5331</v>
      </c>
      <c r="B5346" s="84">
        <v>34222</v>
      </c>
      <c r="C5346" s="47">
        <v>62.38</v>
      </c>
      <c r="D5346" s="47">
        <v>62.75</v>
      </c>
      <c r="E5346" s="47">
        <v>62.25</v>
      </c>
      <c r="F5346" s="47">
        <v>62.62</v>
      </c>
      <c r="G5346" s="48">
        <v>267600</v>
      </c>
      <c r="H5346" s="47">
        <v>18.8</v>
      </c>
      <c r="I5346" s="51">
        <f t="shared" si="603"/>
        <v>0.30022357074417122</v>
      </c>
      <c r="J5346" s="51">
        <f t="shared" ca="1" si="604"/>
        <v>2</v>
      </c>
      <c r="K5346" s="47">
        <f t="shared" si="605"/>
        <v>18.73</v>
      </c>
      <c r="L5346" s="47">
        <f t="shared" si="606"/>
        <v>18.84</v>
      </c>
      <c r="M5346" s="47">
        <f t="shared" si="607"/>
        <v>18.690000000000001</v>
      </c>
      <c r="N5346" s="47">
        <f t="shared" si="608"/>
        <v>18.8</v>
      </c>
      <c r="O5346" s="48">
        <f t="shared" ca="1" si="609"/>
        <v>535200</v>
      </c>
    </row>
    <row r="5347" spans="1:15" x14ac:dyDescent="0.25">
      <c r="A5347">
        <v>5332</v>
      </c>
      <c r="B5347" s="84">
        <v>34221</v>
      </c>
      <c r="C5347" s="47">
        <v>62.75</v>
      </c>
      <c r="D5347" s="47">
        <v>62.75</v>
      </c>
      <c r="E5347" s="47">
        <v>62</v>
      </c>
      <c r="F5347" s="47">
        <v>62.38</v>
      </c>
      <c r="G5347" s="48">
        <v>353800</v>
      </c>
      <c r="H5347" s="47">
        <v>18.72</v>
      </c>
      <c r="I5347" s="51">
        <f t="shared" si="603"/>
        <v>0.30009618467457516</v>
      </c>
      <c r="J5347" s="51">
        <f t="shared" ca="1" si="604"/>
        <v>2</v>
      </c>
      <c r="K5347" s="47">
        <f t="shared" si="605"/>
        <v>18.829999999999998</v>
      </c>
      <c r="L5347" s="47">
        <f t="shared" si="606"/>
        <v>18.829999999999998</v>
      </c>
      <c r="M5347" s="47">
        <f t="shared" si="607"/>
        <v>18.61</v>
      </c>
      <c r="N5347" s="47">
        <f t="shared" si="608"/>
        <v>18.72</v>
      </c>
      <c r="O5347" s="48">
        <f t="shared" ca="1" si="609"/>
        <v>707600</v>
      </c>
    </row>
    <row r="5348" spans="1:15" x14ac:dyDescent="0.25">
      <c r="A5348">
        <v>5333</v>
      </c>
      <c r="B5348" s="84">
        <v>34220</v>
      </c>
      <c r="C5348" s="47">
        <v>62.75</v>
      </c>
      <c r="D5348" s="47">
        <v>63.25</v>
      </c>
      <c r="E5348" s="47">
        <v>62.75</v>
      </c>
      <c r="F5348" s="47">
        <v>62.88</v>
      </c>
      <c r="G5348" s="48">
        <v>39000</v>
      </c>
      <c r="H5348" s="47">
        <v>18.87</v>
      </c>
      <c r="I5348" s="51">
        <f t="shared" si="603"/>
        <v>0.30009541984732824</v>
      </c>
      <c r="J5348" s="51">
        <f t="shared" ca="1" si="604"/>
        <v>2</v>
      </c>
      <c r="K5348" s="47">
        <f t="shared" si="605"/>
        <v>18.829999999999998</v>
      </c>
      <c r="L5348" s="47">
        <f t="shared" si="606"/>
        <v>18.98</v>
      </c>
      <c r="M5348" s="47">
        <f t="shared" si="607"/>
        <v>18.829999999999998</v>
      </c>
      <c r="N5348" s="47">
        <f t="shared" si="608"/>
        <v>18.87</v>
      </c>
      <c r="O5348" s="48">
        <f t="shared" ca="1" si="609"/>
        <v>78000</v>
      </c>
    </row>
    <row r="5349" spans="1:15" x14ac:dyDescent="0.25">
      <c r="A5349">
        <v>5334</v>
      </c>
      <c r="B5349" s="84">
        <v>34219</v>
      </c>
      <c r="C5349" s="47">
        <v>63.25</v>
      </c>
      <c r="D5349" s="47">
        <v>63.25</v>
      </c>
      <c r="E5349" s="47">
        <v>62.38</v>
      </c>
      <c r="F5349" s="47">
        <v>62.75</v>
      </c>
      <c r="G5349" s="48">
        <v>404200</v>
      </c>
      <c r="H5349" s="47">
        <v>18.829999999999998</v>
      </c>
      <c r="I5349" s="51">
        <f t="shared" si="603"/>
        <v>0.30007968127490037</v>
      </c>
      <c r="J5349" s="51">
        <f t="shared" ca="1" si="604"/>
        <v>2</v>
      </c>
      <c r="K5349" s="47">
        <f t="shared" si="605"/>
        <v>18.98</v>
      </c>
      <c r="L5349" s="47">
        <f t="shared" si="606"/>
        <v>18.98</v>
      </c>
      <c r="M5349" s="47">
        <f t="shared" si="607"/>
        <v>18.72</v>
      </c>
      <c r="N5349" s="47">
        <f t="shared" si="608"/>
        <v>18.829999999999998</v>
      </c>
      <c r="O5349" s="48">
        <f t="shared" ca="1" si="609"/>
        <v>808400</v>
      </c>
    </row>
    <row r="5350" spans="1:15" x14ac:dyDescent="0.25">
      <c r="A5350">
        <v>5335</v>
      </c>
      <c r="B5350" s="84">
        <v>34215</v>
      </c>
      <c r="C5350" s="47">
        <v>63.88</v>
      </c>
      <c r="D5350" s="47">
        <v>64.25</v>
      </c>
      <c r="E5350" s="47">
        <v>63.5</v>
      </c>
      <c r="F5350" s="47">
        <v>63.5</v>
      </c>
      <c r="G5350" s="48">
        <v>461200</v>
      </c>
      <c r="H5350" s="47">
        <v>19.059999999999999</v>
      </c>
      <c r="I5350" s="51">
        <f t="shared" si="603"/>
        <v>0.30015748031496059</v>
      </c>
      <c r="J5350" s="51">
        <f t="shared" ca="1" si="604"/>
        <v>2</v>
      </c>
      <c r="K5350" s="47">
        <f t="shared" si="605"/>
        <v>19.170000000000002</v>
      </c>
      <c r="L5350" s="47">
        <f t="shared" si="606"/>
        <v>19.29</v>
      </c>
      <c r="M5350" s="47">
        <f t="shared" si="607"/>
        <v>19.059999999999999</v>
      </c>
      <c r="N5350" s="47">
        <f t="shared" si="608"/>
        <v>19.059999999999999</v>
      </c>
      <c r="O5350" s="48">
        <f t="shared" ca="1" si="609"/>
        <v>922400</v>
      </c>
    </row>
    <row r="5351" spans="1:15" x14ac:dyDescent="0.25">
      <c r="A5351">
        <v>5336</v>
      </c>
      <c r="B5351" s="84">
        <v>34214</v>
      </c>
      <c r="C5351" s="47">
        <v>64.38</v>
      </c>
      <c r="D5351" s="47">
        <v>64.75</v>
      </c>
      <c r="E5351" s="47">
        <v>63.88</v>
      </c>
      <c r="F5351" s="47">
        <v>64.12</v>
      </c>
      <c r="G5351" s="48">
        <v>443000</v>
      </c>
      <c r="H5351" s="47">
        <v>19.25</v>
      </c>
      <c r="I5351" s="51">
        <f t="shared" si="603"/>
        <v>0.30021834061135372</v>
      </c>
      <c r="J5351" s="51">
        <f t="shared" ca="1" si="604"/>
        <v>2</v>
      </c>
      <c r="K5351" s="47">
        <f t="shared" si="605"/>
        <v>19.329999999999998</v>
      </c>
      <c r="L5351" s="47">
        <f t="shared" si="606"/>
        <v>19.440000000000001</v>
      </c>
      <c r="M5351" s="47">
        <f t="shared" si="607"/>
        <v>19.18</v>
      </c>
      <c r="N5351" s="47">
        <f t="shared" si="608"/>
        <v>19.25</v>
      </c>
      <c r="O5351" s="48">
        <f t="shared" ca="1" si="609"/>
        <v>886000</v>
      </c>
    </row>
    <row r="5352" spans="1:15" x14ac:dyDescent="0.25">
      <c r="A5352">
        <v>5337</v>
      </c>
      <c r="B5352" s="84">
        <v>34213</v>
      </c>
      <c r="C5352" s="47">
        <v>62.62</v>
      </c>
      <c r="D5352" s="47">
        <v>64.38</v>
      </c>
      <c r="E5352" s="47">
        <v>62.38</v>
      </c>
      <c r="F5352" s="47">
        <v>64.25</v>
      </c>
      <c r="G5352" s="48">
        <v>534400</v>
      </c>
      <c r="H5352" s="47">
        <v>19.28</v>
      </c>
      <c r="I5352" s="51">
        <f t="shared" si="603"/>
        <v>0.30007782101167318</v>
      </c>
      <c r="J5352" s="51">
        <f t="shared" ca="1" si="604"/>
        <v>2</v>
      </c>
      <c r="K5352" s="47">
        <f t="shared" si="605"/>
        <v>18.79</v>
      </c>
      <c r="L5352" s="47">
        <f t="shared" si="606"/>
        <v>19.32</v>
      </c>
      <c r="M5352" s="47">
        <f t="shared" si="607"/>
        <v>18.72</v>
      </c>
      <c r="N5352" s="47">
        <f t="shared" si="608"/>
        <v>19.28</v>
      </c>
      <c r="O5352" s="48">
        <f t="shared" ca="1" si="609"/>
        <v>1068800</v>
      </c>
    </row>
    <row r="5353" spans="1:15" x14ac:dyDescent="0.25">
      <c r="A5353">
        <v>5338</v>
      </c>
      <c r="B5353" s="84">
        <v>34212</v>
      </c>
      <c r="C5353" s="47">
        <v>62.88</v>
      </c>
      <c r="D5353" s="47">
        <v>63.25</v>
      </c>
      <c r="E5353" s="47">
        <v>62.38</v>
      </c>
      <c r="F5353" s="47">
        <v>62.75</v>
      </c>
      <c r="G5353" s="48">
        <v>658600</v>
      </c>
      <c r="H5353" s="47">
        <v>18.829999999999998</v>
      </c>
      <c r="I5353" s="51">
        <f t="shared" si="603"/>
        <v>0.30007968127490037</v>
      </c>
      <c r="J5353" s="51">
        <f t="shared" ca="1" si="604"/>
        <v>2</v>
      </c>
      <c r="K5353" s="47">
        <f t="shared" si="605"/>
        <v>18.87</v>
      </c>
      <c r="L5353" s="47">
        <f t="shared" si="606"/>
        <v>18.98</v>
      </c>
      <c r="M5353" s="47">
        <f t="shared" si="607"/>
        <v>18.72</v>
      </c>
      <c r="N5353" s="47">
        <f t="shared" si="608"/>
        <v>18.829999999999998</v>
      </c>
      <c r="O5353" s="48">
        <f t="shared" ca="1" si="609"/>
        <v>1317200</v>
      </c>
    </row>
    <row r="5354" spans="1:15" x14ac:dyDescent="0.25">
      <c r="A5354">
        <v>5339</v>
      </c>
      <c r="B5354" s="84">
        <v>34211</v>
      </c>
      <c r="C5354" s="47">
        <v>63.25</v>
      </c>
      <c r="D5354" s="47">
        <v>63.5</v>
      </c>
      <c r="E5354" s="47">
        <v>62.75</v>
      </c>
      <c r="F5354" s="47">
        <v>62.75</v>
      </c>
      <c r="G5354" s="48">
        <v>447600</v>
      </c>
      <c r="H5354" s="47">
        <v>18.829999999999998</v>
      </c>
      <c r="I5354" s="51">
        <f t="shared" si="603"/>
        <v>0.30007968127490037</v>
      </c>
      <c r="J5354" s="51">
        <f t="shared" ca="1" si="604"/>
        <v>2</v>
      </c>
      <c r="K5354" s="47">
        <f t="shared" si="605"/>
        <v>18.98</v>
      </c>
      <c r="L5354" s="47">
        <f t="shared" si="606"/>
        <v>19.059999999999999</v>
      </c>
      <c r="M5354" s="47">
        <f t="shared" si="607"/>
        <v>18.829999999999998</v>
      </c>
      <c r="N5354" s="47">
        <f t="shared" si="608"/>
        <v>18.829999999999998</v>
      </c>
      <c r="O5354" s="48">
        <f t="shared" ca="1" si="609"/>
        <v>895200</v>
      </c>
    </row>
    <row r="5355" spans="1:15" x14ac:dyDescent="0.25">
      <c r="A5355">
        <v>5340</v>
      </c>
      <c r="B5355" s="84">
        <v>34208</v>
      </c>
      <c r="C5355" s="47">
        <v>63.25</v>
      </c>
      <c r="D5355" s="47">
        <v>63.38</v>
      </c>
      <c r="E5355" s="47">
        <v>62.62</v>
      </c>
      <c r="F5355" s="47">
        <v>63</v>
      </c>
      <c r="G5355" s="48">
        <v>373400</v>
      </c>
      <c r="H5355" s="47">
        <v>18.91</v>
      </c>
      <c r="I5355" s="51">
        <f t="shared" si="603"/>
        <v>0.30015873015873018</v>
      </c>
      <c r="J5355" s="51">
        <f t="shared" ca="1" si="604"/>
        <v>2</v>
      </c>
      <c r="K5355" s="47">
        <f t="shared" si="605"/>
        <v>18.989999999999998</v>
      </c>
      <c r="L5355" s="47">
        <f t="shared" si="606"/>
        <v>19.02</v>
      </c>
      <c r="M5355" s="47">
        <f t="shared" si="607"/>
        <v>18.8</v>
      </c>
      <c r="N5355" s="47">
        <f t="shared" si="608"/>
        <v>18.91</v>
      </c>
      <c r="O5355" s="48">
        <f t="shared" ca="1" si="609"/>
        <v>746800</v>
      </c>
    </row>
    <row r="5356" spans="1:15" x14ac:dyDescent="0.25">
      <c r="A5356">
        <v>5341</v>
      </c>
      <c r="B5356" s="84">
        <v>34207</v>
      </c>
      <c r="C5356" s="47">
        <v>63.38</v>
      </c>
      <c r="D5356" s="47">
        <v>63.75</v>
      </c>
      <c r="E5356" s="47">
        <v>63.12</v>
      </c>
      <c r="F5356" s="47">
        <v>63.25</v>
      </c>
      <c r="G5356" s="48">
        <v>420400</v>
      </c>
      <c r="H5356" s="47">
        <v>18.98</v>
      </c>
      <c r="I5356" s="51">
        <f t="shared" si="603"/>
        <v>0.30007905138339924</v>
      </c>
      <c r="J5356" s="51">
        <f t="shared" ca="1" si="604"/>
        <v>2</v>
      </c>
      <c r="K5356" s="47">
        <f t="shared" si="605"/>
        <v>19.02</v>
      </c>
      <c r="L5356" s="47">
        <f t="shared" si="606"/>
        <v>19.13</v>
      </c>
      <c r="M5356" s="47">
        <f t="shared" si="607"/>
        <v>18.940000000000001</v>
      </c>
      <c r="N5356" s="47">
        <f t="shared" si="608"/>
        <v>18.98</v>
      </c>
      <c r="O5356" s="48">
        <f t="shared" ca="1" si="609"/>
        <v>840800</v>
      </c>
    </row>
    <row r="5357" spans="1:15" x14ac:dyDescent="0.25">
      <c r="A5357">
        <v>5342</v>
      </c>
      <c r="B5357" s="84">
        <v>34206</v>
      </c>
      <c r="C5357" s="47">
        <v>63.5</v>
      </c>
      <c r="D5357" s="47">
        <v>64.12</v>
      </c>
      <c r="E5357" s="47">
        <v>63.5</v>
      </c>
      <c r="F5357" s="47">
        <v>63.75</v>
      </c>
      <c r="G5357" s="48">
        <v>381400</v>
      </c>
      <c r="H5357" s="47">
        <v>19.13</v>
      </c>
      <c r="I5357" s="51">
        <f t="shared" si="603"/>
        <v>0.30007843137254903</v>
      </c>
      <c r="J5357" s="51">
        <f t="shared" ca="1" si="604"/>
        <v>2</v>
      </c>
      <c r="K5357" s="47">
        <f t="shared" si="605"/>
        <v>19.05</v>
      </c>
      <c r="L5357" s="47">
        <f t="shared" si="606"/>
        <v>19.239999999999998</v>
      </c>
      <c r="M5357" s="47">
        <f t="shared" si="607"/>
        <v>19.05</v>
      </c>
      <c r="N5357" s="47">
        <f t="shared" si="608"/>
        <v>19.13</v>
      </c>
      <c r="O5357" s="48">
        <f t="shared" ca="1" si="609"/>
        <v>762800</v>
      </c>
    </row>
    <row r="5358" spans="1:15" x14ac:dyDescent="0.25">
      <c r="A5358">
        <v>5343</v>
      </c>
      <c r="B5358" s="84">
        <v>34205</v>
      </c>
      <c r="C5358" s="47">
        <v>62.75</v>
      </c>
      <c r="D5358" s="47">
        <v>63.88</v>
      </c>
      <c r="E5358" s="47">
        <v>62.75</v>
      </c>
      <c r="F5358" s="47">
        <v>63.88</v>
      </c>
      <c r="G5358" s="48">
        <v>395200</v>
      </c>
      <c r="H5358" s="47">
        <v>19.170000000000002</v>
      </c>
      <c r="I5358" s="51">
        <f t="shared" si="603"/>
        <v>0.30009392611145902</v>
      </c>
      <c r="J5358" s="51">
        <f t="shared" ca="1" si="604"/>
        <v>2</v>
      </c>
      <c r="K5358" s="47">
        <f t="shared" si="605"/>
        <v>18.829999999999998</v>
      </c>
      <c r="L5358" s="47">
        <f t="shared" si="606"/>
        <v>19.170000000000002</v>
      </c>
      <c r="M5358" s="47">
        <f t="shared" si="607"/>
        <v>18.829999999999998</v>
      </c>
      <c r="N5358" s="47">
        <f t="shared" si="608"/>
        <v>19.170000000000002</v>
      </c>
      <c r="O5358" s="48">
        <f t="shared" ca="1" si="609"/>
        <v>790400</v>
      </c>
    </row>
    <row r="5359" spans="1:15" x14ac:dyDescent="0.25">
      <c r="A5359">
        <v>5344</v>
      </c>
      <c r="B5359" s="84">
        <v>34204</v>
      </c>
      <c r="C5359" s="47">
        <v>63.5</v>
      </c>
      <c r="D5359" s="47">
        <v>63.62</v>
      </c>
      <c r="E5359" s="47">
        <v>62.75</v>
      </c>
      <c r="F5359" s="47">
        <v>62.88</v>
      </c>
      <c r="G5359" s="48">
        <v>357200</v>
      </c>
      <c r="H5359" s="47">
        <v>18.87</v>
      </c>
      <c r="I5359" s="51">
        <f t="shared" si="603"/>
        <v>0.30009541984732824</v>
      </c>
      <c r="J5359" s="51">
        <f t="shared" ca="1" si="604"/>
        <v>2</v>
      </c>
      <c r="K5359" s="47">
        <f t="shared" si="605"/>
        <v>19.059999999999999</v>
      </c>
      <c r="L5359" s="47">
        <f t="shared" si="606"/>
        <v>19.09</v>
      </c>
      <c r="M5359" s="47">
        <f t="shared" si="607"/>
        <v>18.829999999999998</v>
      </c>
      <c r="N5359" s="47">
        <f t="shared" si="608"/>
        <v>18.87</v>
      </c>
      <c r="O5359" s="48">
        <f t="shared" ca="1" si="609"/>
        <v>714400</v>
      </c>
    </row>
    <row r="5360" spans="1:15" x14ac:dyDescent="0.25">
      <c r="A5360">
        <v>5345</v>
      </c>
      <c r="B5360" s="84">
        <v>34201</v>
      </c>
      <c r="C5360" s="47">
        <v>63.88</v>
      </c>
      <c r="D5360" s="47">
        <v>64</v>
      </c>
      <c r="E5360" s="47">
        <v>63.25</v>
      </c>
      <c r="F5360" s="47">
        <v>64</v>
      </c>
      <c r="G5360" s="48">
        <v>460200</v>
      </c>
      <c r="H5360" s="47">
        <v>19.21</v>
      </c>
      <c r="I5360" s="51">
        <f t="shared" si="603"/>
        <v>0.30015625000000001</v>
      </c>
      <c r="J5360" s="51">
        <f t="shared" ca="1" si="604"/>
        <v>2</v>
      </c>
      <c r="K5360" s="47">
        <f t="shared" si="605"/>
        <v>19.170000000000002</v>
      </c>
      <c r="L5360" s="47">
        <f t="shared" si="606"/>
        <v>19.21</v>
      </c>
      <c r="M5360" s="47">
        <f t="shared" si="607"/>
        <v>18.98</v>
      </c>
      <c r="N5360" s="47">
        <f t="shared" si="608"/>
        <v>19.21</v>
      </c>
      <c r="O5360" s="48">
        <f t="shared" ca="1" si="609"/>
        <v>920400</v>
      </c>
    </row>
    <row r="5361" spans="1:15" x14ac:dyDescent="0.25">
      <c r="A5361">
        <v>5346</v>
      </c>
      <c r="B5361" s="84">
        <v>34200</v>
      </c>
      <c r="C5361" s="47">
        <v>63.75</v>
      </c>
      <c r="D5361" s="47">
        <v>63.88</v>
      </c>
      <c r="E5361" s="47">
        <v>63.62</v>
      </c>
      <c r="F5361" s="47">
        <v>63.88</v>
      </c>
      <c r="G5361" s="48">
        <v>412200</v>
      </c>
      <c r="H5361" s="47">
        <v>19.170000000000002</v>
      </c>
      <c r="I5361" s="51">
        <f t="shared" si="603"/>
        <v>0.30009392611145902</v>
      </c>
      <c r="J5361" s="51">
        <f t="shared" ca="1" si="604"/>
        <v>2</v>
      </c>
      <c r="K5361" s="47">
        <f t="shared" si="605"/>
        <v>19.13</v>
      </c>
      <c r="L5361" s="47">
        <f t="shared" si="606"/>
        <v>19.170000000000002</v>
      </c>
      <c r="M5361" s="47">
        <f t="shared" si="607"/>
        <v>19.09</v>
      </c>
      <c r="N5361" s="47">
        <f t="shared" si="608"/>
        <v>19.170000000000002</v>
      </c>
      <c r="O5361" s="48">
        <f t="shared" ca="1" si="609"/>
        <v>824400</v>
      </c>
    </row>
    <row r="5362" spans="1:15" x14ac:dyDescent="0.25">
      <c r="A5362">
        <v>5347</v>
      </c>
      <c r="B5362" s="84">
        <v>34199</v>
      </c>
      <c r="C5362" s="47">
        <v>62.88</v>
      </c>
      <c r="D5362" s="47">
        <v>63.88</v>
      </c>
      <c r="E5362" s="47">
        <v>62.88</v>
      </c>
      <c r="F5362" s="47">
        <v>63.88</v>
      </c>
      <c r="G5362" s="48">
        <v>425600</v>
      </c>
      <c r="H5362" s="47">
        <v>19.170000000000002</v>
      </c>
      <c r="I5362" s="51">
        <f t="shared" si="603"/>
        <v>0.30009392611145902</v>
      </c>
      <c r="J5362" s="51">
        <f t="shared" ca="1" si="604"/>
        <v>2</v>
      </c>
      <c r="K5362" s="47">
        <f t="shared" si="605"/>
        <v>18.87</v>
      </c>
      <c r="L5362" s="47">
        <f t="shared" si="606"/>
        <v>19.170000000000002</v>
      </c>
      <c r="M5362" s="47">
        <f t="shared" si="607"/>
        <v>18.87</v>
      </c>
      <c r="N5362" s="47">
        <f t="shared" si="608"/>
        <v>19.170000000000002</v>
      </c>
      <c r="O5362" s="48">
        <f t="shared" ca="1" si="609"/>
        <v>851200</v>
      </c>
    </row>
    <row r="5363" spans="1:15" x14ac:dyDescent="0.25">
      <c r="A5363">
        <v>5348</v>
      </c>
      <c r="B5363" s="84">
        <v>34198</v>
      </c>
      <c r="C5363" s="47">
        <v>63.38</v>
      </c>
      <c r="D5363" s="47">
        <v>64.12</v>
      </c>
      <c r="E5363" s="47">
        <v>62.75</v>
      </c>
      <c r="F5363" s="47">
        <v>62.88</v>
      </c>
      <c r="G5363" s="48">
        <v>572400</v>
      </c>
      <c r="H5363" s="47">
        <v>18.87</v>
      </c>
      <c r="I5363" s="51">
        <f t="shared" si="603"/>
        <v>0.30009541984732824</v>
      </c>
      <c r="J5363" s="51">
        <f t="shared" ca="1" si="604"/>
        <v>2</v>
      </c>
      <c r="K5363" s="47">
        <f t="shared" si="605"/>
        <v>19.02</v>
      </c>
      <c r="L5363" s="47">
        <f t="shared" si="606"/>
        <v>19.239999999999998</v>
      </c>
      <c r="M5363" s="47">
        <f t="shared" si="607"/>
        <v>18.829999999999998</v>
      </c>
      <c r="N5363" s="47">
        <f t="shared" si="608"/>
        <v>18.87</v>
      </c>
      <c r="O5363" s="48">
        <f t="shared" ca="1" si="609"/>
        <v>1144800</v>
      </c>
    </row>
    <row r="5364" spans="1:15" x14ac:dyDescent="0.25">
      <c r="A5364">
        <v>5349</v>
      </c>
      <c r="B5364" s="84">
        <v>34197</v>
      </c>
      <c r="C5364" s="47">
        <v>62.88</v>
      </c>
      <c r="D5364" s="47">
        <v>63.62</v>
      </c>
      <c r="E5364" s="47">
        <v>62.88</v>
      </c>
      <c r="F5364" s="47">
        <v>63.5</v>
      </c>
      <c r="G5364" s="48">
        <v>646800</v>
      </c>
      <c r="H5364" s="47">
        <v>19.059999999999999</v>
      </c>
      <c r="I5364" s="51">
        <f t="shared" si="603"/>
        <v>0.30015748031496059</v>
      </c>
      <c r="J5364" s="51">
        <f t="shared" ca="1" si="604"/>
        <v>2</v>
      </c>
      <c r="K5364" s="47">
        <f t="shared" si="605"/>
        <v>18.87</v>
      </c>
      <c r="L5364" s="47">
        <f t="shared" si="606"/>
        <v>19.100000000000001</v>
      </c>
      <c r="M5364" s="47">
        <f t="shared" si="607"/>
        <v>18.87</v>
      </c>
      <c r="N5364" s="47">
        <f t="shared" si="608"/>
        <v>19.059999999999999</v>
      </c>
      <c r="O5364" s="48">
        <f t="shared" ca="1" si="609"/>
        <v>1293600</v>
      </c>
    </row>
    <row r="5365" spans="1:15" x14ac:dyDescent="0.25">
      <c r="A5365">
        <v>5350</v>
      </c>
      <c r="B5365" s="84">
        <v>34194</v>
      </c>
      <c r="C5365" s="47">
        <v>62.62</v>
      </c>
      <c r="D5365" s="47">
        <v>62.88</v>
      </c>
      <c r="E5365" s="47">
        <v>62.38</v>
      </c>
      <c r="F5365" s="47">
        <v>62.88</v>
      </c>
      <c r="G5365" s="48">
        <v>445200</v>
      </c>
      <c r="H5365" s="47">
        <v>18.87</v>
      </c>
      <c r="I5365" s="51">
        <f t="shared" si="603"/>
        <v>0.30009541984732824</v>
      </c>
      <c r="J5365" s="51">
        <f t="shared" ca="1" si="604"/>
        <v>2</v>
      </c>
      <c r="K5365" s="47">
        <f t="shared" si="605"/>
        <v>18.79</v>
      </c>
      <c r="L5365" s="47">
        <f t="shared" si="606"/>
        <v>18.87</v>
      </c>
      <c r="M5365" s="47">
        <f t="shared" si="607"/>
        <v>18.72</v>
      </c>
      <c r="N5365" s="47">
        <f t="shared" si="608"/>
        <v>18.87</v>
      </c>
      <c r="O5365" s="48">
        <f t="shared" ca="1" si="609"/>
        <v>890400</v>
      </c>
    </row>
    <row r="5366" spans="1:15" x14ac:dyDescent="0.25">
      <c r="A5366">
        <v>5351</v>
      </c>
      <c r="B5366" s="84">
        <v>34193</v>
      </c>
      <c r="C5366" s="47">
        <v>62.62</v>
      </c>
      <c r="D5366" s="47">
        <v>62.88</v>
      </c>
      <c r="E5366" s="47">
        <v>61.62</v>
      </c>
      <c r="F5366" s="47">
        <v>62.38</v>
      </c>
      <c r="G5366" s="48">
        <v>440600</v>
      </c>
      <c r="H5366" s="47">
        <v>18.72</v>
      </c>
      <c r="I5366" s="51">
        <f t="shared" si="603"/>
        <v>0.30009618467457516</v>
      </c>
      <c r="J5366" s="51">
        <f t="shared" ca="1" si="604"/>
        <v>2</v>
      </c>
      <c r="K5366" s="47">
        <f t="shared" si="605"/>
        <v>18.79</v>
      </c>
      <c r="L5366" s="47">
        <f t="shared" si="606"/>
        <v>18.87</v>
      </c>
      <c r="M5366" s="47">
        <f t="shared" si="607"/>
        <v>18.489999999999998</v>
      </c>
      <c r="N5366" s="47">
        <f t="shared" si="608"/>
        <v>18.72</v>
      </c>
      <c r="O5366" s="48">
        <f t="shared" ca="1" si="609"/>
        <v>881200</v>
      </c>
    </row>
    <row r="5367" spans="1:15" x14ac:dyDescent="0.25">
      <c r="A5367">
        <v>5352</v>
      </c>
      <c r="B5367" s="84">
        <v>34192</v>
      </c>
      <c r="C5367" s="47">
        <v>61.75</v>
      </c>
      <c r="D5367" s="47">
        <v>62.5</v>
      </c>
      <c r="E5367" s="47">
        <v>61.75</v>
      </c>
      <c r="F5367" s="47">
        <v>62.38</v>
      </c>
      <c r="G5367" s="48">
        <v>534400</v>
      </c>
      <c r="H5367" s="47">
        <v>18.72</v>
      </c>
      <c r="I5367" s="51">
        <f t="shared" si="603"/>
        <v>0.30009618467457516</v>
      </c>
      <c r="J5367" s="51">
        <f t="shared" ca="1" si="604"/>
        <v>2</v>
      </c>
      <c r="K5367" s="47">
        <f t="shared" si="605"/>
        <v>18.53</v>
      </c>
      <c r="L5367" s="47">
        <f t="shared" si="606"/>
        <v>18.760000000000002</v>
      </c>
      <c r="M5367" s="47">
        <f t="shared" si="607"/>
        <v>18.53</v>
      </c>
      <c r="N5367" s="47">
        <f t="shared" si="608"/>
        <v>18.72</v>
      </c>
      <c r="O5367" s="48">
        <f t="shared" ca="1" si="609"/>
        <v>1068800</v>
      </c>
    </row>
    <row r="5368" spans="1:15" x14ac:dyDescent="0.25">
      <c r="A5368">
        <v>5353</v>
      </c>
      <c r="B5368" s="84">
        <v>34191</v>
      </c>
      <c r="C5368" s="47">
        <v>61.12</v>
      </c>
      <c r="D5368" s="47">
        <v>61.88</v>
      </c>
      <c r="E5368" s="47">
        <v>61</v>
      </c>
      <c r="F5368" s="47">
        <v>61.75</v>
      </c>
      <c r="G5368" s="48">
        <v>395600</v>
      </c>
      <c r="H5368" s="47">
        <v>18.53</v>
      </c>
      <c r="I5368" s="51">
        <f t="shared" si="603"/>
        <v>0.30008097165991904</v>
      </c>
      <c r="J5368" s="51">
        <f t="shared" ca="1" si="604"/>
        <v>2</v>
      </c>
      <c r="K5368" s="47">
        <f t="shared" si="605"/>
        <v>18.34</v>
      </c>
      <c r="L5368" s="47">
        <f t="shared" si="606"/>
        <v>18.57</v>
      </c>
      <c r="M5368" s="47">
        <f t="shared" si="607"/>
        <v>18.3</v>
      </c>
      <c r="N5368" s="47">
        <f t="shared" si="608"/>
        <v>18.53</v>
      </c>
      <c r="O5368" s="48">
        <f t="shared" ca="1" si="609"/>
        <v>791200</v>
      </c>
    </row>
    <row r="5369" spans="1:15" x14ac:dyDescent="0.25">
      <c r="A5369">
        <v>5354</v>
      </c>
      <c r="B5369" s="84">
        <v>34190</v>
      </c>
      <c r="C5369" s="47">
        <v>60.5</v>
      </c>
      <c r="D5369" s="47">
        <v>61.38</v>
      </c>
      <c r="E5369" s="47">
        <v>60.25</v>
      </c>
      <c r="F5369" s="47">
        <v>61.38</v>
      </c>
      <c r="G5369" s="48">
        <v>415400</v>
      </c>
      <c r="H5369" s="47">
        <v>18.420000000000002</v>
      </c>
      <c r="I5369" s="51">
        <f t="shared" si="603"/>
        <v>0.30009775171065495</v>
      </c>
      <c r="J5369" s="51">
        <f t="shared" ca="1" si="604"/>
        <v>2</v>
      </c>
      <c r="K5369" s="47">
        <f t="shared" si="605"/>
        <v>18.16</v>
      </c>
      <c r="L5369" s="47">
        <f t="shared" si="606"/>
        <v>18.420000000000002</v>
      </c>
      <c r="M5369" s="47">
        <f t="shared" si="607"/>
        <v>18.079999999999998</v>
      </c>
      <c r="N5369" s="47">
        <f t="shared" si="608"/>
        <v>18.420000000000002</v>
      </c>
      <c r="O5369" s="48">
        <f t="shared" ca="1" si="609"/>
        <v>830800</v>
      </c>
    </row>
    <row r="5370" spans="1:15" x14ac:dyDescent="0.25">
      <c r="A5370">
        <v>5355</v>
      </c>
      <c r="B5370" s="84">
        <v>34187</v>
      </c>
      <c r="C5370" s="47">
        <v>59.38</v>
      </c>
      <c r="D5370" s="47">
        <v>60.5</v>
      </c>
      <c r="E5370" s="47">
        <v>59.38</v>
      </c>
      <c r="F5370" s="47">
        <v>60.5</v>
      </c>
      <c r="G5370" s="48">
        <v>302600</v>
      </c>
      <c r="H5370" s="47">
        <v>18.16</v>
      </c>
      <c r="I5370" s="51">
        <f t="shared" si="603"/>
        <v>0.30016528925619834</v>
      </c>
      <c r="J5370" s="51">
        <f t="shared" ca="1" si="604"/>
        <v>2</v>
      </c>
      <c r="K5370" s="47">
        <f t="shared" si="605"/>
        <v>17.82</v>
      </c>
      <c r="L5370" s="47">
        <f t="shared" si="606"/>
        <v>18.16</v>
      </c>
      <c r="M5370" s="47">
        <f t="shared" si="607"/>
        <v>17.82</v>
      </c>
      <c r="N5370" s="47">
        <f t="shared" si="608"/>
        <v>18.16</v>
      </c>
      <c r="O5370" s="48">
        <f t="shared" ca="1" si="609"/>
        <v>605200</v>
      </c>
    </row>
    <row r="5371" spans="1:15" x14ac:dyDescent="0.25">
      <c r="A5371">
        <v>5356</v>
      </c>
      <c r="B5371" s="84">
        <v>34186</v>
      </c>
      <c r="C5371" s="47">
        <v>58.62</v>
      </c>
      <c r="D5371" s="47">
        <v>59.38</v>
      </c>
      <c r="E5371" s="47">
        <v>58.62</v>
      </c>
      <c r="F5371" s="47">
        <v>59.25</v>
      </c>
      <c r="G5371" s="48">
        <v>417200</v>
      </c>
      <c r="H5371" s="47">
        <v>17.78</v>
      </c>
      <c r="I5371" s="51">
        <f t="shared" si="603"/>
        <v>0.30008438818565403</v>
      </c>
      <c r="J5371" s="51">
        <f t="shared" ca="1" si="604"/>
        <v>2</v>
      </c>
      <c r="K5371" s="47">
        <f t="shared" si="605"/>
        <v>17.59</v>
      </c>
      <c r="L5371" s="47">
        <f t="shared" si="606"/>
        <v>17.82</v>
      </c>
      <c r="M5371" s="47">
        <f t="shared" si="607"/>
        <v>17.59</v>
      </c>
      <c r="N5371" s="47">
        <f t="shared" si="608"/>
        <v>17.78</v>
      </c>
      <c r="O5371" s="48">
        <f t="shared" ca="1" si="609"/>
        <v>834400</v>
      </c>
    </row>
    <row r="5372" spans="1:15" x14ac:dyDescent="0.25">
      <c r="A5372">
        <v>5357</v>
      </c>
      <c r="B5372" s="84">
        <v>34185</v>
      </c>
      <c r="C5372" s="47">
        <v>59.25</v>
      </c>
      <c r="D5372" s="47">
        <v>59.25</v>
      </c>
      <c r="E5372" s="47">
        <v>58.62</v>
      </c>
      <c r="F5372" s="47">
        <v>58.75</v>
      </c>
      <c r="G5372" s="48">
        <v>423200</v>
      </c>
      <c r="H5372" s="47">
        <v>17.63</v>
      </c>
      <c r="I5372" s="51">
        <f t="shared" si="603"/>
        <v>0.30008510638297869</v>
      </c>
      <c r="J5372" s="51">
        <f t="shared" ca="1" si="604"/>
        <v>2</v>
      </c>
      <c r="K5372" s="47">
        <f t="shared" si="605"/>
        <v>17.78</v>
      </c>
      <c r="L5372" s="47">
        <f t="shared" si="606"/>
        <v>17.78</v>
      </c>
      <c r="M5372" s="47">
        <f t="shared" si="607"/>
        <v>17.59</v>
      </c>
      <c r="N5372" s="47">
        <f t="shared" si="608"/>
        <v>17.63</v>
      </c>
      <c r="O5372" s="48">
        <f t="shared" ca="1" si="609"/>
        <v>846400</v>
      </c>
    </row>
    <row r="5373" spans="1:15" x14ac:dyDescent="0.25">
      <c r="A5373">
        <v>5358</v>
      </c>
      <c r="B5373" s="84">
        <v>34184</v>
      </c>
      <c r="C5373" s="47">
        <v>58.75</v>
      </c>
      <c r="D5373" s="47">
        <v>59.12</v>
      </c>
      <c r="E5373" s="47">
        <v>58.75</v>
      </c>
      <c r="F5373" s="47">
        <v>59</v>
      </c>
      <c r="G5373" s="48">
        <v>477200</v>
      </c>
      <c r="H5373" s="47">
        <v>17.71</v>
      </c>
      <c r="I5373" s="51">
        <f t="shared" si="603"/>
        <v>0.30016949152542377</v>
      </c>
      <c r="J5373" s="51">
        <f t="shared" ca="1" si="604"/>
        <v>2</v>
      </c>
      <c r="K5373" s="47">
        <f t="shared" si="605"/>
        <v>17.63</v>
      </c>
      <c r="L5373" s="47">
        <f t="shared" si="606"/>
        <v>17.75</v>
      </c>
      <c r="M5373" s="47">
        <f t="shared" si="607"/>
        <v>17.63</v>
      </c>
      <c r="N5373" s="47">
        <f t="shared" si="608"/>
        <v>17.71</v>
      </c>
      <c r="O5373" s="48">
        <f t="shared" ca="1" si="609"/>
        <v>954400</v>
      </c>
    </row>
    <row r="5374" spans="1:15" x14ac:dyDescent="0.25">
      <c r="A5374">
        <v>5359</v>
      </c>
      <c r="B5374" s="84">
        <v>34183</v>
      </c>
      <c r="C5374" s="47">
        <v>58.88</v>
      </c>
      <c r="D5374" s="47">
        <v>59.38</v>
      </c>
      <c r="E5374" s="47">
        <v>58.5</v>
      </c>
      <c r="F5374" s="47">
        <v>58.88</v>
      </c>
      <c r="G5374" s="48">
        <v>437600</v>
      </c>
      <c r="H5374" s="47">
        <v>17.670000000000002</v>
      </c>
      <c r="I5374" s="51">
        <f t="shared" si="603"/>
        <v>0.30010190217391308</v>
      </c>
      <c r="J5374" s="51">
        <f t="shared" ca="1" si="604"/>
        <v>2</v>
      </c>
      <c r="K5374" s="47">
        <f t="shared" si="605"/>
        <v>17.670000000000002</v>
      </c>
      <c r="L5374" s="47">
        <f t="shared" si="606"/>
        <v>17.82</v>
      </c>
      <c r="M5374" s="47">
        <f t="shared" si="607"/>
        <v>17.559999999999999</v>
      </c>
      <c r="N5374" s="47">
        <f t="shared" si="608"/>
        <v>17.670000000000002</v>
      </c>
      <c r="O5374" s="48">
        <f t="shared" ca="1" si="609"/>
        <v>875200</v>
      </c>
    </row>
    <row r="5375" spans="1:15" x14ac:dyDescent="0.25">
      <c r="A5375">
        <v>5360</v>
      </c>
      <c r="B5375" s="84">
        <v>34180</v>
      </c>
      <c r="C5375" s="47">
        <v>59.5</v>
      </c>
      <c r="D5375" s="47">
        <v>59.5</v>
      </c>
      <c r="E5375" s="47">
        <v>58.62</v>
      </c>
      <c r="F5375" s="47">
        <v>58.75</v>
      </c>
      <c r="G5375" s="48">
        <v>537000</v>
      </c>
      <c r="H5375" s="47">
        <v>17.63</v>
      </c>
      <c r="I5375" s="51">
        <f t="shared" si="603"/>
        <v>0.30008510638297869</v>
      </c>
      <c r="J5375" s="51">
        <f t="shared" ca="1" si="604"/>
        <v>2</v>
      </c>
      <c r="K5375" s="47">
        <f t="shared" si="605"/>
        <v>17.86</v>
      </c>
      <c r="L5375" s="47">
        <f t="shared" si="606"/>
        <v>17.86</v>
      </c>
      <c r="M5375" s="47">
        <f t="shared" si="607"/>
        <v>17.59</v>
      </c>
      <c r="N5375" s="47">
        <f t="shared" si="608"/>
        <v>17.63</v>
      </c>
      <c r="O5375" s="48">
        <f t="shared" ca="1" si="609"/>
        <v>1074000</v>
      </c>
    </row>
    <row r="5376" spans="1:15" x14ac:dyDescent="0.25">
      <c r="A5376">
        <v>5361</v>
      </c>
      <c r="B5376" s="84">
        <v>34179</v>
      </c>
      <c r="C5376" s="47">
        <v>59.88</v>
      </c>
      <c r="D5376" s="47">
        <v>60.12</v>
      </c>
      <c r="E5376" s="47">
        <v>59.5</v>
      </c>
      <c r="F5376" s="47">
        <v>59.5</v>
      </c>
      <c r="G5376" s="48">
        <v>434800</v>
      </c>
      <c r="H5376" s="47">
        <v>17.86</v>
      </c>
      <c r="I5376" s="51">
        <f t="shared" si="603"/>
        <v>0.30016806722689077</v>
      </c>
      <c r="J5376" s="51">
        <f t="shared" ca="1" si="604"/>
        <v>2</v>
      </c>
      <c r="K5376" s="47">
        <f t="shared" si="605"/>
        <v>17.97</v>
      </c>
      <c r="L5376" s="47">
        <f t="shared" si="606"/>
        <v>18.05</v>
      </c>
      <c r="M5376" s="47">
        <f t="shared" si="607"/>
        <v>17.86</v>
      </c>
      <c r="N5376" s="47">
        <f t="shared" si="608"/>
        <v>17.86</v>
      </c>
      <c r="O5376" s="48">
        <f t="shared" ca="1" si="609"/>
        <v>869600</v>
      </c>
    </row>
    <row r="5377" spans="1:15" x14ac:dyDescent="0.25">
      <c r="A5377">
        <v>5362</v>
      </c>
      <c r="B5377" s="84">
        <v>34178</v>
      </c>
      <c r="C5377" s="47">
        <v>59.88</v>
      </c>
      <c r="D5377" s="47">
        <v>60</v>
      </c>
      <c r="E5377" s="47">
        <v>59.62</v>
      </c>
      <c r="F5377" s="47">
        <v>59.62</v>
      </c>
      <c r="G5377" s="48">
        <v>193600</v>
      </c>
      <c r="H5377" s="47">
        <v>17.899999999999999</v>
      </c>
      <c r="I5377" s="51">
        <f t="shared" si="603"/>
        <v>0.30023482053002348</v>
      </c>
      <c r="J5377" s="51">
        <f t="shared" ca="1" si="604"/>
        <v>2</v>
      </c>
      <c r="K5377" s="47">
        <f t="shared" si="605"/>
        <v>17.98</v>
      </c>
      <c r="L5377" s="47">
        <f t="shared" si="606"/>
        <v>18.010000000000002</v>
      </c>
      <c r="M5377" s="47">
        <f t="shared" si="607"/>
        <v>17.899999999999999</v>
      </c>
      <c r="N5377" s="47">
        <f t="shared" si="608"/>
        <v>17.899999999999999</v>
      </c>
      <c r="O5377" s="48">
        <f t="shared" ca="1" si="609"/>
        <v>387200</v>
      </c>
    </row>
    <row r="5378" spans="1:15" x14ac:dyDescent="0.25">
      <c r="A5378">
        <v>5363</v>
      </c>
      <c r="B5378" s="84">
        <v>34177</v>
      </c>
      <c r="C5378" s="47">
        <v>60.12</v>
      </c>
      <c r="D5378" s="47">
        <v>60.12</v>
      </c>
      <c r="E5378" s="47">
        <v>59.75</v>
      </c>
      <c r="F5378" s="47">
        <v>60</v>
      </c>
      <c r="G5378" s="48">
        <v>230800</v>
      </c>
      <c r="H5378" s="47">
        <v>18.010000000000002</v>
      </c>
      <c r="I5378" s="51">
        <f t="shared" si="603"/>
        <v>0.30016666666666669</v>
      </c>
      <c r="J5378" s="51">
        <f t="shared" ca="1" si="604"/>
        <v>2</v>
      </c>
      <c r="K5378" s="47">
        <f t="shared" si="605"/>
        <v>18.05</v>
      </c>
      <c r="L5378" s="47">
        <f t="shared" si="606"/>
        <v>18.05</v>
      </c>
      <c r="M5378" s="47">
        <f t="shared" si="607"/>
        <v>17.93</v>
      </c>
      <c r="N5378" s="47">
        <f t="shared" si="608"/>
        <v>18.010000000000002</v>
      </c>
      <c r="O5378" s="48">
        <f t="shared" ca="1" si="609"/>
        <v>461600</v>
      </c>
    </row>
    <row r="5379" spans="1:15" x14ac:dyDescent="0.25">
      <c r="A5379">
        <v>5364</v>
      </c>
      <c r="B5379" s="84">
        <v>34176</v>
      </c>
      <c r="C5379" s="47">
        <v>59.75</v>
      </c>
      <c r="D5379" s="47">
        <v>60.12</v>
      </c>
      <c r="E5379" s="47">
        <v>59.75</v>
      </c>
      <c r="F5379" s="47">
        <v>60.12</v>
      </c>
      <c r="G5379" s="48">
        <v>441400</v>
      </c>
      <c r="H5379" s="47">
        <v>18.05</v>
      </c>
      <c r="I5379" s="51">
        <f t="shared" si="603"/>
        <v>0.30023286759813711</v>
      </c>
      <c r="J5379" s="51">
        <f t="shared" ca="1" si="604"/>
        <v>2</v>
      </c>
      <c r="K5379" s="47">
        <f t="shared" si="605"/>
        <v>17.940000000000001</v>
      </c>
      <c r="L5379" s="47">
        <f t="shared" si="606"/>
        <v>18.05</v>
      </c>
      <c r="M5379" s="47">
        <f t="shared" si="607"/>
        <v>17.940000000000001</v>
      </c>
      <c r="N5379" s="47">
        <f t="shared" si="608"/>
        <v>18.05</v>
      </c>
      <c r="O5379" s="48">
        <f t="shared" ca="1" si="609"/>
        <v>882800</v>
      </c>
    </row>
    <row r="5380" spans="1:15" x14ac:dyDescent="0.25">
      <c r="A5380">
        <v>5365</v>
      </c>
      <c r="B5380" s="84">
        <v>34173</v>
      </c>
      <c r="C5380" s="47">
        <v>59.88</v>
      </c>
      <c r="D5380" s="47">
        <v>60.25</v>
      </c>
      <c r="E5380" s="47">
        <v>59.5</v>
      </c>
      <c r="F5380" s="47">
        <v>59.88</v>
      </c>
      <c r="G5380" s="48">
        <v>246400</v>
      </c>
      <c r="H5380" s="47">
        <v>17.97</v>
      </c>
      <c r="I5380" s="51">
        <f t="shared" si="603"/>
        <v>0.3001002004008016</v>
      </c>
      <c r="J5380" s="51">
        <f t="shared" ca="1" si="604"/>
        <v>2</v>
      </c>
      <c r="K5380" s="47">
        <f t="shared" si="605"/>
        <v>17.97</v>
      </c>
      <c r="L5380" s="47">
        <f t="shared" si="606"/>
        <v>18.079999999999998</v>
      </c>
      <c r="M5380" s="47">
        <f t="shared" si="607"/>
        <v>17.86</v>
      </c>
      <c r="N5380" s="47">
        <f t="shared" si="608"/>
        <v>17.97</v>
      </c>
      <c r="O5380" s="48">
        <f t="shared" ca="1" si="609"/>
        <v>492800</v>
      </c>
    </row>
    <row r="5381" spans="1:15" x14ac:dyDescent="0.25">
      <c r="A5381">
        <v>5366</v>
      </c>
      <c r="B5381" s="84">
        <v>34172</v>
      </c>
      <c r="C5381" s="47">
        <v>60.75</v>
      </c>
      <c r="D5381" s="47">
        <v>60.88</v>
      </c>
      <c r="E5381" s="47">
        <v>59.62</v>
      </c>
      <c r="F5381" s="47">
        <v>59.62</v>
      </c>
      <c r="G5381" s="48">
        <v>295600</v>
      </c>
      <c r="H5381" s="47">
        <v>17.899999999999999</v>
      </c>
      <c r="I5381" s="51">
        <f t="shared" si="603"/>
        <v>0.30023482053002348</v>
      </c>
      <c r="J5381" s="51">
        <f t="shared" ca="1" si="604"/>
        <v>2</v>
      </c>
      <c r="K5381" s="47">
        <f t="shared" si="605"/>
        <v>18.239999999999998</v>
      </c>
      <c r="L5381" s="47">
        <f t="shared" si="606"/>
        <v>18.28</v>
      </c>
      <c r="M5381" s="47">
        <f t="shared" si="607"/>
        <v>17.899999999999999</v>
      </c>
      <c r="N5381" s="47">
        <f t="shared" si="608"/>
        <v>17.899999999999999</v>
      </c>
      <c r="O5381" s="48">
        <f t="shared" ca="1" si="609"/>
        <v>591200</v>
      </c>
    </row>
    <row r="5382" spans="1:15" x14ac:dyDescent="0.25">
      <c r="A5382">
        <v>5367</v>
      </c>
      <c r="B5382" s="84">
        <v>34171</v>
      </c>
      <c r="C5382" s="47">
        <v>59.88</v>
      </c>
      <c r="D5382" s="47">
        <v>60.88</v>
      </c>
      <c r="E5382" s="47">
        <v>59.75</v>
      </c>
      <c r="F5382" s="47">
        <v>60.75</v>
      </c>
      <c r="G5382" s="48">
        <v>388800</v>
      </c>
      <c r="H5382" s="47">
        <v>18.23</v>
      </c>
      <c r="I5382" s="51">
        <f t="shared" si="603"/>
        <v>0.300082304526749</v>
      </c>
      <c r="J5382" s="51">
        <f t="shared" ca="1" si="604"/>
        <v>2</v>
      </c>
      <c r="K5382" s="47">
        <f t="shared" si="605"/>
        <v>17.97</v>
      </c>
      <c r="L5382" s="47">
        <f t="shared" si="606"/>
        <v>18.27</v>
      </c>
      <c r="M5382" s="47">
        <f t="shared" si="607"/>
        <v>17.93</v>
      </c>
      <c r="N5382" s="47">
        <f t="shared" si="608"/>
        <v>18.23</v>
      </c>
      <c r="O5382" s="48">
        <f t="shared" ca="1" si="609"/>
        <v>777600</v>
      </c>
    </row>
    <row r="5383" spans="1:15" x14ac:dyDescent="0.25">
      <c r="A5383">
        <v>5368</v>
      </c>
      <c r="B5383" s="84">
        <v>34170</v>
      </c>
      <c r="C5383" s="47">
        <v>59.88</v>
      </c>
      <c r="D5383" s="47">
        <v>60</v>
      </c>
      <c r="E5383" s="47">
        <v>59.12</v>
      </c>
      <c r="F5383" s="47">
        <v>59.88</v>
      </c>
      <c r="G5383" s="48">
        <v>520800</v>
      </c>
      <c r="H5383" s="47">
        <v>17.97</v>
      </c>
      <c r="I5383" s="51">
        <f t="shared" si="603"/>
        <v>0.3001002004008016</v>
      </c>
      <c r="J5383" s="51">
        <f t="shared" ca="1" si="604"/>
        <v>2</v>
      </c>
      <c r="K5383" s="47">
        <f t="shared" si="605"/>
        <v>17.97</v>
      </c>
      <c r="L5383" s="47">
        <f t="shared" si="606"/>
        <v>18.010000000000002</v>
      </c>
      <c r="M5383" s="47">
        <f t="shared" si="607"/>
        <v>17.739999999999998</v>
      </c>
      <c r="N5383" s="47">
        <f t="shared" si="608"/>
        <v>17.97</v>
      </c>
      <c r="O5383" s="48">
        <f t="shared" ca="1" si="609"/>
        <v>1041600</v>
      </c>
    </row>
    <row r="5384" spans="1:15" x14ac:dyDescent="0.25">
      <c r="A5384">
        <v>5369</v>
      </c>
      <c r="B5384" s="84">
        <v>34169</v>
      </c>
      <c r="C5384" s="47">
        <v>60.88</v>
      </c>
      <c r="D5384" s="47">
        <v>61</v>
      </c>
      <c r="E5384" s="47">
        <v>60.25</v>
      </c>
      <c r="F5384" s="47">
        <v>60.38</v>
      </c>
      <c r="G5384" s="48">
        <v>239000</v>
      </c>
      <c r="H5384" s="47">
        <v>18.12</v>
      </c>
      <c r="I5384" s="51">
        <f t="shared" si="603"/>
        <v>0.30009937065253395</v>
      </c>
      <c r="J5384" s="51">
        <f t="shared" ca="1" si="604"/>
        <v>2</v>
      </c>
      <c r="K5384" s="47">
        <f t="shared" si="605"/>
        <v>18.27</v>
      </c>
      <c r="L5384" s="47">
        <f t="shared" si="606"/>
        <v>18.309999999999999</v>
      </c>
      <c r="M5384" s="47">
        <f t="shared" si="607"/>
        <v>18.079999999999998</v>
      </c>
      <c r="N5384" s="47">
        <f t="shared" si="608"/>
        <v>18.12</v>
      </c>
      <c r="O5384" s="48">
        <f t="shared" ca="1" si="609"/>
        <v>478000</v>
      </c>
    </row>
    <row r="5385" spans="1:15" x14ac:dyDescent="0.25">
      <c r="A5385">
        <v>5370</v>
      </c>
      <c r="B5385" s="84">
        <v>34166</v>
      </c>
      <c r="C5385" s="47">
        <v>60.25</v>
      </c>
      <c r="D5385" s="47">
        <v>61.5</v>
      </c>
      <c r="E5385" s="47">
        <v>60.25</v>
      </c>
      <c r="F5385" s="47">
        <v>61</v>
      </c>
      <c r="G5385" s="48">
        <v>377600</v>
      </c>
      <c r="H5385" s="47">
        <v>18.309999999999999</v>
      </c>
      <c r="I5385" s="51">
        <f t="shared" si="603"/>
        <v>0.30016393442622946</v>
      </c>
      <c r="J5385" s="51">
        <f t="shared" ca="1" si="604"/>
        <v>2</v>
      </c>
      <c r="K5385" s="47">
        <f t="shared" si="605"/>
        <v>18.079999999999998</v>
      </c>
      <c r="L5385" s="47">
        <f t="shared" si="606"/>
        <v>18.46</v>
      </c>
      <c r="M5385" s="47">
        <f t="shared" si="607"/>
        <v>18.079999999999998</v>
      </c>
      <c r="N5385" s="47">
        <f t="shared" si="608"/>
        <v>18.309999999999999</v>
      </c>
      <c r="O5385" s="48">
        <f t="shared" ca="1" si="609"/>
        <v>755200</v>
      </c>
    </row>
    <row r="5386" spans="1:15" x14ac:dyDescent="0.25">
      <c r="A5386">
        <v>5371</v>
      </c>
      <c r="B5386" s="84">
        <v>34165</v>
      </c>
      <c r="C5386" s="47">
        <v>60.25</v>
      </c>
      <c r="D5386" s="47">
        <v>61.25</v>
      </c>
      <c r="E5386" s="47">
        <v>59.5</v>
      </c>
      <c r="F5386" s="47">
        <v>60.12</v>
      </c>
      <c r="G5386" s="48">
        <v>715200</v>
      </c>
      <c r="H5386" s="47">
        <v>18.05</v>
      </c>
      <c r="I5386" s="51">
        <f t="shared" si="603"/>
        <v>0.30023286759813711</v>
      </c>
      <c r="J5386" s="51">
        <f t="shared" ca="1" si="604"/>
        <v>2</v>
      </c>
      <c r="K5386" s="47">
        <f t="shared" si="605"/>
        <v>18.09</v>
      </c>
      <c r="L5386" s="47">
        <f t="shared" si="606"/>
        <v>18.39</v>
      </c>
      <c r="M5386" s="47">
        <f t="shared" si="607"/>
        <v>17.86</v>
      </c>
      <c r="N5386" s="47">
        <f t="shared" si="608"/>
        <v>18.05</v>
      </c>
      <c r="O5386" s="48">
        <f t="shared" ca="1" si="609"/>
        <v>1430400</v>
      </c>
    </row>
    <row r="5387" spans="1:15" x14ac:dyDescent="0.25">
      <c r="A5387">
        <v>5372</v>
      </c>
      <c r="B5387" s="84">
        <v>34164</v>
      </c>
      <c r="C5387" s="47">
        <v>60.38</v>
      </c>
      <c r="D5387" s="47">
        <v>60.5</v>
      </c>
      <c r="E5387" s="47">
        <v>60</v>
      </c>
      <c r="F5387" s="47">
        <v>60</v>
      </c>
      <c r="G5387" s="48">
        <v>416600</v>
      </c>
      <c r="H5387" s="47">
        <v>18.010000000000002</v>
      </c>
      <c r="I5387" s="51">
        <f t="shared" si="603"/>
        <v>0.30016666666666669</v>
      </c>
      <c r="J5387" s="51">
        <f t="shared" ca="1" si="604"/>
        <v>2</v>
      </c>
      <c r="K5387" s="47">
        <f t="shared" si="605"/>
        <v>18.12</v>
      </c>
      <c r="L5387" s="47">
        <f t="shared" si="606"/>
        <v>18.16</v>
      </c>
      <c r="M5387" s="47">
        <f t="shared" si="607"/>
        <v>18.010000000000002</v>
      </c>
      <c r="N5387" s="47">
        <f t="shared" si="608"/>
        <v>18.010000000000002</v>
      </c>
      <c r="O5387" s="48">
        <f t="shared" ca="1" si="609"/>
        <v>833200</v>
      </c>
    </row>
    <row r="5388" spans="1:15" x14ac:dyDescent="0.25">
      <c r="A5388">
        <v>5373</v>
      </c>
      <c r="B5388" s="84">
        <v>34163</v>
      </c>
      <c r="C5388" s="47">
        <v>61.75</v>
      </c>
      <c r="D5388" s="47">
        <v>61.75</v>
      </c>
      <c r="E5388" s="47">
        <v>60.38</v>
      </c>
      <c r="F5388" s="47">
        <v>60.38</v>
      </c>
      <c r="G5388" s="48">
        <v>466600</v>
      </c>
      <c r="H5388" s="47">
        <v>18.12</v>
      </c>
      <c r="I5388" s="51">
        <f t="shared" si="603"/>
        <v>0.30009937065253395</v>
      </c>
      <c r="J5388" s="51">
        <f t="shared" ca="1" si="604"/>
        <v>2</v>
      </c>
      <c r="K5388" s="47">
        <f t="shared" si="605"/>
        <v>18.53</v>
      </c>
      <c r="L5388" s="47">
        <f t="shared" si="606"/>
        <v>18.53</v>
      </c>
      <c r="M5388" s="47">
        <f t="shared" si="607"/>
        <v>18.12</v>
      </c>
      <c r="N5388" s="47">
        <f t="shared" si="608"/>
        <v>18.12</v>
      </c>
      <c r="O5388" s="48">
        <f t="shared" ca="1" si="609"/>
        <v>933200</v>
      </c>
    </row>
    <row r="5389" spans="1:15" x14ac:dyDescent="0.25">
      <c r="A5389">
        <v>5374</v>
      </c>
      <c r="B5389" s="84">
        <v>34162</v>
      </c>
      <c r="C5389" s="47">
        <v>60.75</v>
      </c>
      <c r="D5389" s="47">
        <v>61.88</v>
      </c>
      <c r="E5389" s="47">
        <v>60.25</v>
      </c>
      <c r="F5389" s="47">
        <v>61.88</v>
      </c>
      <c r="G5389" s="48">
        <v>626200</v>
      </c>
      <c r="H5389" s="47">
        <v>18.57</v>
      </c>
      <c r="I5389" s="51">
        <f t="shared" si="603"/>
        <v>0.30009696186166773</v>
      </c>
      <c r="J5389" s="51">
        <f t="shared" ca="1" si="604"/>
        <v>2</v>
      </c>
      <c r="K5389" s="47">
        <f t="shared" si="605"/>
        <v>18.23</v>
      </c>
      <c r="L5389" s="47">
        <f t="shared" si="606"/>
        <v>18.57</v>
      </c>
      <c r="M5389" s="47">
        <f t="shared" si="607"/>
        <v>18.079999999999998</v>
      </c>
      <c r="N5389" s="47">
        <f t="shared" si="608"/>
        <v>18.57</v>
      </c>
      <c r="O5389" s="48">
        <f t="shared" ca="1" si="609"/>
        <v>1252400</v>
      </c>
    </row>
    <row r="5390" spans="1:15" x14ac:dyDescent="0.25">
      <c r="A5390">
        <v>5375</v>
      </c>
      <c r="B5390" s="84">
        <v>34159</v>
      </c>
      <c r="C5390" s="47">
        <v>59.88</v>
      </c>
      <c r="D5390" s="47">
        <v>61.12</v>
      </c>
      <c r="E5390" s="47">
        <v>59.75</v>
      </c>
      <c r="F5390" s="47">
        <v>60.62</v>
      </c>
      <c r="G5390" s="48">
        <v>413600</v>
      </c>
      <c r="H5390" s="47">
        <v>18.2</v>
      </c>
      <c r="I5390" s="51">
        <f t="shared" si="603"/>
        <v>0.30023094688221708</v>
      </c>
      <c r="J5390" s="51">
        <f t="shared" ca="1" si="604"/>
        <v>2</v>
      </c>
      <c r="K5390" s="47">
        <f t="shared" si="605"/>
        <v>17.98</v>
      </c>
      <c r="L5390" s="47">
        <f t="shared" si="606"/>
        <v>18.350000000000001</v>
      </c>
      <c r="M5390" s="47">
        <f t="shared" si="607"/>
        <v>17.940000000000001</v>
      </c>
      <c r="N5390" s="47">
        <f t="shared" si="608"/>
        <v>18.2</v>
      </c>
      <c r="O5390" s="48">
        <f t="shared" ca="1" si="609"/>
        <v>827200</v>
      </c>
    </row>
    <row r="5391" spans="1:15" x14ac:dyDescent="0.25">
      <c r="A5391">
        <v>5376</v>
      </c>
      <c r="B5391" s="84">
        <v>34158</v>
      </c>
      <c r="C5391" s="47">
        <v>60</v>
      </c>
      <c r="D5391" s="47">
        <v>60</v>
      </c>
      <c r="E5391" s="47">
        <v>59.62</v>
      </c>
      <c r="F5391" s="47">
        <v>60</v>
      </c>
      <c r="G5391" s="48">
        <v>687600</v>
      </c>
      <c r="H5391" s="47">
        <v>18.010000000000002</v>
      </c>
      <c r="I5391" s="51">
        <f t="shared" si="603"/>
        <v>0.30016666666666669</v>
      </c>
      <c r="J5391" s="51">
        <f t="shared" ca="1" si="604"/>
        <v>2</v>
      </c>
      <c r="K5391" s="47">
        <f t="shared" si="605"/>
        <v>18.010000000000002</v>
      </c>
      <c r="L5391" s="47">
        <f t="shared" si="606"/>
        <v>18.010000000000002</v>
      </c>
      <c r="M5391" s="47">
        <f t="shared" si="607"/>
        <v>17.899999999999999</v>
      </c>
      <c r="N5391" s="47">
        <f t="shared" si="608"/>
        <v>18.010000000000002</v>
      </c>
      <c r="O5391" s="48">
        <f t="shared" ca="1" si="609"/>
        <v>1375200</v>
      </c>
    </row>
    <row r="5392" spans="1:15" x14ac:dyDescent="0.25">
      <c r="A5392">
        <v>5377</v>
      </c>
      <c r="B5392" s="84">
        <v>34157</v>
      </c>
      <c r="C5392" s="47">
        <v>60.5</v>
      </c>
      <c r="D5392" s="47">
        <v>60.75</v>
      </c>
      <c r="E5392" s="47">
        <v>59.88</v>
      </c>
      <c r="F5392" s="47">
        <v>59.88</v>
      </c>
      <c r="G5392" s="48">
        <v>272400</v>
      </c>
      <c r="H5392" s="47">
        <v>17.97</v>
      </c>
      <c r="I5392" s="51">
        <f t="shared" si="603"/>
        <v>0.3001002004008016</v>
      </c>
      <c r="J5392" s="51">
        <f t="shared" ca="1" si="604"/>
        <v>2</v>
      </c>
      <c r="K5392" s="47">
        <f t="shared" si="605"/>
        <v>18.16</v>
      </c>
      <c r="L5392" s="47">
        <f t="shared" si="606"/>
        <v>18.23</v>
      </c>
      <c r="M5392" s="47">
        <f t="shared" si="607"/>
        <v>17.97</v>
      </c>
      <c r="N5392" s="47">
        <f t="shared" si="608"/>
        <v>17.97</v>
      </c>
      <c r="O5392" s="48">
        <f t="shared" ca="1" si="609"/>
        <v>544800</v>
      </c>
    </row>
    <row r="5393" spans="1:15" x14ac:dyDescent="0.25">
      <c r="A5393">
        <v>5378</v>
      </c>
      <c r="B5393" s="84">
        <v>34156</v>
      </c>
      <c r="C5393" s="47">
        <v>61.38</v>
      </c>
      <c r="D5393" s="47">
        <v>61.5</v>
      </c>
      <c r="E5393" s="47">
        <v>60.38</v>
      </c>
      <c r="F5393" s="47">
        <v>60.5</v>
      </c>
      <c r="G5393" s="48">
        <v>666400</v>
      </c>
      <c r="H5393" s="47">
        <v>18.16</v>
      </c>
      <c r="I5393" s="51">
        <f t="shared" ref="I5393:I5456" si="610">H5393/F5393</f>
        <v>0.30016528925619834</v>
      </c>
      <c r="J5393" s="51">
        <f t="shared" ref="J5393:J5456" ca="1" si="611">INDEX(OFFSET($T$15,0,0,$S$13+1,1),MATCH(B5393,OFFSET($Q$15,0,0,$S$13+1,1),-1))</f>
        <v>2</v>
      </c>
      <c r="K5393" s="47">
        <f t="shared" ref="K5393:K5456" si="612">ROUND($I5393*C5393,2)</f>
        <v>18.420000000000002</v>
      </c>
      <c r="L5393" s="47">
        <f t="shared" ref="L5393:L5456" si="613">ROUND($I5393*D5393,2)</f>
        <v>18.46</v>
      </c>
      <c r="M5393" s="47">
        <f t="shared" ref="M5393:M5456" si="614">ROUND($I5393*E5393,2)</f>
        <v>18.12</v>
      </c>
      <c r="N5393" s="47">
        <f t="shared" ref="N5393:N5456" si="615">ROUND($I5393*F5393,2)</f>
        <v>18.16</v>
      </c>
      <c r="O5393" s="48">
        <f t="shared" ref="O5393:O5456" ca="1" si="616">G5393*J5393</f>
        <v>1332800</v>
      </c>
    </row>
    <row r="5394" spans="1:15" x14ac:dyDescent="0.25">
      <c r="A5394">
        <v>5379</v>
      </c>
      <c r="B5394" s="84">
        <v>34152</v>
      </c>
      <c r="C5394" s="47">
        <v>60.75</v>
      </c>
      <c r="D5394" s="47">
        <v>61.38</v>
      </c>
      <c r="E5394" s="47">
        <v>60.25</v>
      </c>
      <c r="F5394" s="47">
        <v>61.25</v>
      </c>
      <c r="G5394" s="48">
        <v>438800</v>
      </c>
      <c r="H5394" s="47">
        <v>18.38</v>
      </c>
      <c r="I5394" s="51">
        <f t="shared" si="610"/>
        <v>0.3000816326530612</v>
      </c>
      <c r="J5394" s="51">
        <f t="shared" ca="1" si="611"/>
        <v>2</v>
      </c>
      <c r="K5394" s="47">
        <f t="shared" si="612"/>
        <v>18.23</v>
      </c>
      <c r="L5394" s="47">
        <f t="shared" si="613"/>
        <v>18.420000000000002</v>
      </c>
      <c r="M5394" s="47">
        <f t="shared" si="614"/>
        <v>18.079999999999998</v>
      </c>
      <c r="N5394" s="47">
        <f t="shared" si="615"/>
        <v>18.38</v>
      </c>
      <c r="O5394" s="48">
        <f t="shared" ca="1" si="616"/>
        <v>877600</v>
      </c>
    </row>
    <row r="5395" spans="1:15" x14ac:dyDescent="0.25">
      <c r="A5395">
        <v>5380</v>
      </c>
      <c r="B5395" s="84">
        <v>34151</v>
      </c>
      <c r="C5395" s="47">
        <v>61.25</v>
      </c>
      <c r="D5395" s="47">
        <v>61.38</v>
      </c>
      <c r="E5395" s="47">
        <v>60.75</v>
      </c>
      <c r="F5395" s="47">
        <v>61.38</v>
      </c>
      <c r="G5395" s="48">
        <v>502600</v>
      </c>
      <c r="H5395" s="47">
        <v>18.32</v>
      </c>
      <c r="I5395" s="51">
        <f t="shared" si="610"/>
        <v>0.29846855653307264</v>
      </c>
      <c r="J5395" s="51">
        <f t="shared" ca="1" si="611"/>
        <v>2</v>
      </c>
      <c r="K5395" s="47">
        <f t="shared" si="612"/>
        <v>18.28</v>
      </c>
      <c r="L5395" s="47">
        <f t="shared" si="613"/>
        <v>18.32</v>
      </c>
      <c r="M5395" s="47">
        <f t="shared" si="614"/>
        <v>18.13</v>
      </c>
      <c r="N5395" s="47">
        <f t="shared" si="615"/>
        <v>18.32</v>
      </c>
      <c r="O5395" s="48">
        <f t="shared" ca="1" si="616"/>
        <v>1005200</v>
      </c>
    </row>
    <row r="5396" spans="1:15" x14ac:dyDescent="0.25">
      <c r="A5396">
        <v>5381</v>
      </c>
      <c r="B5396" s="84">
        <v>34150</v>
      </c>
      <c r="C5396" s="47">
        <v>61.12</v>
      </c>
      <c r="D5396" s="47">
        <v>61.5</v>
      </c>
      <c r="E5396" s="47">
        <v>60.62</v>
      </c>
      <c r="F5396" s="47">
        <v>61.38</v>
      </c>
      <c r="G5396" s="48">
        <v>581000</v>
      </c>
      <c r="H5396" s="47">
        <v>18.32</v>
      </c>
      <c r="I5396" s="51">
        <f t="shared" si="610"/>
        <v>0.29846855653307264</v>
      </c>
      <c r="J5396" s="51">
        <f t="shared" ca="1" si="611"/>
        <v>2</v>
      </c>
      <c r="K5396" s="47">
        <f t="shared" si="612"/>
        <v>18.239999999999998</v>
      </c>
      <c r="L5396" s="47">
        <f t="shared" si="613"/>
        <v>18.36</v>
      </c>
      <c r="M5396" s="47">
        <f t="shared" si="614"/>
        <v>18.09</v>
      </c>
      <c r="N5396" s="47">
        <f t="shared" si="615"/>
        <v>18.32</v>
      </c>
      <c r="O5396" s="48">
        <f t="shared" ca="1" si="616"/>
        <v>1162000</v>
      </c>
    </row>
    <row r="5397" spans="1:15" x14ac:dyDescent="0.25">
      <c r="A5397">
        <v>5382</v>
      </c>
      <c r="B5397" s="84">
        <v>34149</v>
      </c>
      <c r="C5397" s="47">
        <v>60.5</v>
      </c>
      <c r="D5397" s="47">
        <v>61.25</v>
      </c>
      <c r="E5397" s="47">
        <v>60.25</v>
      </c>
      <c r="F5397" s="47">
        <v>61.12</v>
      </c>
      <c r="G5397" s="48">
        <v>283200</v>
      </c>
      <c r="H5397" s="47">
        <v>18.239999999999998</v>
      </c>
      <c r="I5397" s="51">
        <f t="shared" si="610"/>
        <v>0.29842931937172773</v>
      </c>
      <c r="J5397" s="51">
        <f t="shared" ca="1" si="611"/>
        <v>2</v>
      </c>
      <c r="K5397" s="47">
        <f t="shared" si="612"/>
        <v>18.05</v>
      </c>
      <c r="L5397" s="47">
        <f t="shared" si="613"/>
        <v>18.28</v>
      </c>
      <c r="M5397" s="47">
        <f t="shared" si="614"/>
        <v>17.98</v>
      </c>
      <c r="N5397" s="47">
        <f t="shared" si="615"/>
        <v>18.239999999999998</v>
      </c>
      <c r="O5397" s="48">
        <f t="shared" ca="1" si="616"/>
        <v>566400</v>
      </c>
    </row>
    <row r="5398" spans="1:15" x14ac:dyDescent="0.25">
      <c r="A5398">
        <v>5383</v>
      </c>
      <c r="B5398" s="84">
        <v>34148</v>
      </c>
      <c r="C5398" s="47">
        <v>60.75</v>
      </c>
      <c r="D5398" s="47">
        <v>60.88</v>
      </c>
      <c r="E5398" s="47">
        <v>60.25</v>
      </c>
      <c r="F5398" s="47">
        <v>60.5</v>
      </c>
      <c r="G5398" s="48">
        <v>860000</v>
      </c>
      <c r="H5398" s="47">
        <v>18.059999999999999</v>
      </c>
      <c r="I5398" s="51">
        <f t="shared" si="610"/>
        <v>0.29851239669421487</v>
      </c>
      <c r="J5398" s="51">
        <f t="shared" ca="1" si="611"/>
        <v>2</v>
      </c>
      <c r="K5398" s="47">
        <f t="shared" si="612"/>
        <v>18.13</v>
      </c>
      <c r="L5398" s="47">
        <f t="shared" si="613"/>
        <v>18.170000000000002</v>
      </c>
      <c r="M5398" s="47">
        <f t="shared" si="614"/>
        <v>17.989999999999998</v>
      </c>
      <c r="N5398" s="47">
        <f t="shared" si="615"/>
        <v>18.059999999999999</v>
      </c>
      <c r="O5398" s="48">
        <f t="shared" ca="1" si="616"/>
        <v>1720000</v>
      </c>
    </row>
    <row r="5399" spans="1:15" x14ac:dyDescent="0.25">
      <c r="A5399">
        <v>5384</v>
      </c>
      <c r="B5399" s="84">
        <v>34145</v>
      </c>
      <c r="C5399" s="47">
        <v>61.25</v>
      </c>
      <c r="D5399" s="47">
        <v>62</v>
      </c>
      <c r="E5399" s="47">
        <v>61</v>
      </c>
      <c r="F5399" s="47">
        <v>61</v>
      </c>
      <c r="G5399" s="48">
        <v>619800</v>
      </c>
      <c r="H5399" s="47">
        <v>18.2</v>
      </c>
      <c r="I5399" s="51">
        <f t="shared" si="610"/>
        <v>0.29836065573770493</v>
      </c>
      <c r="J5399" s="51">
        <f t="shared" ca="1" si="611"/>
        <v>2</v>
      </c>
      <c r="K5399" s="47">
        <f t="shared" si="612"/>
        <v>18.27</v>
      </c>
      <c r="L5399" s="47">
        <f t="shared" si="613"/>
        <v>18.5</v>
      </c>
      <c r="M5399" s="47">
        <f t="shared" si="614"/>
        <v>18.2</v>
      </c>
      <c r="N5399" s="47">
        <f t="shared" si="615"/>
        <v>18.2</v>
      </c>
      <c r="O5399" s="48">
        <f t="shared" ca="1" si="616"/>
        <v>1239600</v>
      </c>
    </row>
    <row r="5400" spans="1:15" x14ac:dyDescent="0.25">
      <c r="A5400">
        <v>5385</v>
      </c>
      <c r="B5400" s="84">
        <v>34144</v>
      </c>
      <c r="C5400" s="47">
        <v>59.25</v>
      </c>
      <c r="D5400" s="47">
        <v>60.75</v>
      </c>
      <c r="E5400" s="47">
        <v>59.25</v>
      </c>
      <c r="F5400" s="47">
        <v>60.75</v>
      </c>
      <c r="G5400" s="48">
        <v>975400</v>
      </c>
      <c r="H5400" s="47">
        <v>18.13</v>
      </c>
      <c r="I5400" s="51">
        <f t="shared" si="610"/>
        <v>0.29843621399176951</v>
      </c>
      <c r="J5400" s="51">
        <f t="shared" ca="1" si="611"/>
        <v>2</v>
      </c>
      <c r="K5400" s="47">
        <f t="shared" si="612"/>
        <v>17.68</v>
      </c>
      <c r="L5400" s="47">
        <f t="shared" si="613"/>
        <v>18.13</v>
      </c>
      <c r="M5400" s="47">
        <f t="shared" si="614"/>
        <v>17.68</v>
      </c>
      <c r="N5400" s="47">
        <f t="shared" si="615"/>
        <v>18.13</v>
      </c>
      <c r="O5400" s="48">
        <f t="shared" ca="1" si="616"/>
        <v>1950800</v>
      </c>
    </row>
    <row r="5401" spans="1:15" x14ac:dyDescent="0.25">
      <c r="A5401">
        <v>5386</v>
      </c>
      <c r="B5401" s="84">
        <v>34143</v>
      </c>
      <c r="C5401" s="47">
        <v>59</v>
      </c>
      <c r="D5401" s="47">
        <v>59.62</v>
      </c>
      <c r="E5401" s="47">
        <v>58.88</v>
      </c>
      <c r="F5401" s="47">
        <v>59.12</v>
      </c>
      <c r="G5401" s="48">
        <v>658400</v>
      </c>
      <c r="H5401" s="47">
        <v>17.64</v>
      </c>
      <c r="I5401" s="51">
        <f t="shared" si="610"/>
        <v>0.29837618403247634</v>
      </c>
      <c r="J5401" s="51">
        <f t="shared" ca="1" si="611"/>
        <v>2</v>
      </c>
      <c r="K5401" s="47">
        <f t="shared" si="612"/>
        <v>17.600000000000001</v>
      </c>
      <c r="L5401" s="47">
        <f t="shared" si="613"/>
        <v>17.79</v>
      </c>
      <c r="M5401" s="47">
        <f t="shared" si="614"/>
        <v>17.57</v>
      </c>
      <c r="N5401" s="47">
        <f t="shared" si="615"/>
        <v>17.64</v>
      </c>
      <c r="O5401" s="48">
        <f t="shared" ca="1" si="616"/>
        <v>1316800</v>
      </c>
    </row>
    <row r="5402" spans="1:15" x14ac:dyDescent="0.25">
      <c r="A5402">
        <v>5387</v>
      </c>
      <c r="B5402" s="84">
        <v>34142</v>
      </c>
      <c r="C5402" s="47">
        <v>59.25</v>
      </c>
      <c r="D5402" s="47">
        <v>59.62</v>
      </c>
      <c r="E5402" s="47">
        <v>59.12</v>
      </c>
      <c r="F5402" s="47">
        <v>59.38</v>
      </c>
      <c r="G5402" s="48">
        <v>385000</v>
      </c>
      <c r="H5402" s="47">
        <v>17.72</v>
      </c>
      <c r="I5402" s="51">
        <f t="shared" si="610"/>
        <v>0.29841697541259682</v>
      </c>
      <c r="J5402" s="51">
        <f t="shared" ca="1" si="611"/>
        <v>2</v>
      </c>
      <c r="K5402" s="47">
        <f t="shared" si="612"/>
        <v>17.68</v>
      </c>
      <c r="L5402" s="47">
        <f t="shared" si="613"/>
        <v>17.79</v>
      </c>
      <c r="M5402" s="47">
        <f t="shared" si="614"/>
        <v>17.64</v>
      </c>
      <c r="N5402" s="47">
        <f t="shared" si="615"/>
        <v>17.72</v>
      </c>
      <c r="O5402" s="48">
        <f t="shared" ca="1" si="616"/>
        <v>770000</v>
      </c>
    </row>
    <row r="5403" spans="1:15" x14ac:dyDescent="0.25">
      <c r="A5403">
        <v>5388</v>
      </c>
      <c r="B5403" s="84">
        <v>34141</v>
      </c>
      <c r="C5403" s="47">
        <v>59.25</v>
      </c>
      <c r="D5403" s="47">
        <v>59.75</v>
      </c>
      <c r="E5403" s="47">
        <v>58.88</v>
      </c>
      <c r="F5403" s="47">
        <v>59.12</v>
      </c>
      <c r="G5403" s="48">
        <v>609000</v>
      </c>
      <c r="H5403" s="47">
        <v>17.64</v>
      </c>
      <c r="I5403" s="51">
        <f t="shared" si="610"/>
        <v>0.29837618403247634</v>
      </c>
      <c r="J5403" s="51">
        <f t="shared" ca="1" si="611"/>
        <v>2</v>
      </c>
      <c r="K5403" s="47">
        <f t="shared" si="612"/>
        <v>17.68</v>
      </c>
      <c r="L5403" s="47">
        <f t="shared" si="613"/>
        <v>17.829999999999998</v>
      </c>
      <c r="M5403" s="47">
        <f t="shared" si="614"/>
        <v>17.57</v>
      </c>
      <c r="N5403" s="47">
        <f t="shared" si="615"/>
        <v>17.64</v>
      </c>
      <c r="O5403" s="48">
        <f t="shared" ca="1" si="616"/>
        <v>1218000</v>
      </c>
    </row>
    <row r="5404" spans="1:15" x14ac:dyDescent="0.25">
      <c r="A5404">
        <v>5389</v>
      </c>
      <c r="B5404" s="84">
        <v>34138</v>
      </c>
      <c r="C5404" s="47">
        <v>57.88</v>
      </c>
      <c r="D5404" s="47">
        <v>59.5</v>
      </c>
      <c r="E5404" s="47">
        <v>57.75</v>
      </c>
      <c r="F5404" s="47">
        <v>59</v>
      </c>
      <c r="G5404" s="48">
        <v>1037000</v>
      </c>
      <c r="H5404" s="47">
        <v>17.61</v>
      </c>
      <c r="I5404" s="51">
        <f t="shared" si="610"/>
        <v>0.29847457627118645</v>
      </c>
      <c r="J5404" s="51">
        <f t="shared" ca="1" si="611"/>
        <v>2</v>
      </c>
      <c r="K5404" s="47">
        <f t="shared" si="612"/>
        <v>17.28</v>
      </c>
      <c r="L5404" s="47">
        <f t="shared" si="613"/>
        <v>17.760000000000002</v>
      </c>
      <c r="M5404" s="47">
        <f t="shared" si="614"/>
        <v>17.239999999999998</v>
      </c>
      <c r="N5404" s="47">
        <f t="shared" si="615"/>
        <v>17.61</v>
      </c>
      <c r="O5404" s="48">
        <f t="shared" ca="1" si="616"/>
        <v>2074000</v>
      </c>
    </row>
    <row r="5405" spans="1:15" x14ac:dyDescent="0.25">
      <c r="A5405">
        <v>5390</v>
      </c>
      <c r="B5405" s="84">
        <v>34137</v>
      </c>
      <c r="C5405" s="47">
        <v>58.75</v>
      </c>
      <c r="D5405" s="47">
        <v>59.25</v>
      </c>
      <c r="E5405" s="47">
        <v>58</v>
      </c>
      <c r="F5405" s="47">
        <v>58</v>
      </c>
      <c r="G5405" s="48">
        <v>345800</v>
      </c>
      <c r="H5405" s="47">
        <v>17.309999999999999</v>
      </c>
      <c r="I5405" s="51">
        <f t="shared" si="610"/>
        <v>0.29844827586206896</v>
      </c>
      <c r="J5405" s="51">
        <f t="shared" ca="1" si="611"/>
        <v>2</v>
      </c>
      <c r="K5405" s="47">
        <f t="shared" si="612"/>
        <v>17.53</v>
      </c>
      <c r="L5405" s="47">
        <f t="shared" si="613"/>
        <v>17.68</v>
      </c>
      <c r="M5405" s="47">
        <f t="shared" si="614"/>
        <v>17.309999999999999</v>
      </c>
      <c r="N5405" s="47">
        <f t="shared" si="615"/>
        <v>17.309999999999999</v>
      </c>
      <c r="O5405" s="48">
        <f t="shared" ca="1" si="616"/>
        <v>691600</v>
      </c>
    </row>
    <row r="5406" spans="1:15" x14ac:dyDescent="0.25">
      <c r="A5406">
        <v>5391</v>
      </c>
      <c r="B5406" s="84">
        <v>34136</v>
      </c>
      <c r="C5406" s="47">
        <v>58.25</v>
      </c>
      <c r="D5406" s="47">
        <v>58.5</v>
      </c>
      <c r="E5406" s="47">
        <v>57.88</v>
      </c>
      <c r="F5406" s="47">
        <v>58.5</v>
      </c>
      <c r="G5406" s="48">
        <v>337400</v>
      </c>
      <c r="H5406" s="47">
        <v>17.46</v>
      </c>
      <c r="I5406" s="51">
        <f t="shared" si="610"/>
        <v>0.2984615384615385</v>
      </c>
      <c r="J5406" s="51">
        <f t="shared" ca="1" si="611"/>
        <v>2</v>
      </c>
      <c r="K5406" s="47">
        <f t="shared" si="612"/>
        <v>17.39</v>
      </c>
      <c r="L5406" s="47">
        <f t="shared" si="613"/>
        <v>17.46</v>
      </c>
      <c r="M5406" s="47">
        <f t="shared" si="614"/>
        <v>17.27</v>
      </c>
      <c r="N5406" s="47">
        <f t="shared" si="615"/>
        <v>17.46</v>
      </c>
      <c r="O5406" s="48">
        <f t="shared" ca="1" si="616"/>
        <v>674800</v>
      </c>
    </row>
    <row r="5407" spans="1:15" x14ac:dyDescent="0.25">
      <c r="A5407">
        <v>5392</v>
      </c>
      <c r="B5407" s="84">
        <v>34135</v>
      </c>
      <c r="C5407" s="47">
        <v>58.25</v>
      </c>
      <c r="D5407" s="47">
        <v>58.38</v>
      </c>
      <c r="E5407" s="47">
        <v>57.5</v>
      </c>
      <c r="F5407" s="47">
        <v>58.25</v>
      </c>
      <c r="G5407" s="48">
        <v>591600</v>
      </c>
      <c r="H5407" s="47">
        <v>17.38</v>
      </c>
      <c r="I5407" s="51">
        <f t="shared" si="610"/>
        <v>0.29836909871244632</v>
      </c>
      <c r="J5407" s="51">
        <f t="shared" ca="1" si="611"/>
        <v>2</v>
      </c>
      <c r="K5407" s="47">
        <f t="shared" si="612"/>
        <v>17.38</v>
      </c>
      <c r="L5407" s="47">
        <f t="shared" si="613"/>
        <v>17.420000000000002</v>
      </c>
      <c r="M5407" s="47">
        <f t="shared" si="614"/>
        <v>17.16</v>
      </c>
      <c r="N5407" s="47">
        <f t="shared" si="615"/>
        <v>17.38</v>
      </c>
      <c r="O5407" s="48">
        <f t="shared" ca="1" si="616"/>
        <v>1183200</v>
      </c>
    </row>
    <row r="5408" spans="1:15" x14ac:dyDescent="0.25">
      <c r="A5408">
        <v>5393</v>
      </c>
      <c r="B5408" s="84">
        <v>34134</v>
      </c>
      <c r="C5408" s="47">
        <v>58.88</v>
      </c>
      <c r="D5408" s="47">
        <v>59</v>
      </c>
      <c r="E5408" s="47">
        <v>58.38</v>
      </c>
      <c r="F5408" s="47">
        <v>58.38</v>
      </c>
      <c r="G5408" s="48">
        <v>446600</v>
      </c>
      <c r="H5408" s="47">
        <v>17.420000000000002</v>
      </c>
      <c r="I5408" s="51">
        <f t="shared" si="610"/>
        <v>0.29838985954093872</v>
      </c>
      <c r="J5408" s="51">
        <f t="shared" ca="1" si="611"/>
        <v>2</v>
      </c>
      <c r="K5408" s="47">
        <f t="shared" si="612"/>
        <v>17.57</v>
      </c>
      <c r="L5408" s="47">
        <f t="shared" si="613"/>
        <v>17.61</v>
      </c>
      <c r="M5408" s="47">
        <f t="shared" si="614"/>
        <v>17.420000000000002</v>
      </c>
      <c r="N5408" s="47">
        <f t="shared" si="615"/>
        <v>17.420000000000002</v>
      </c>
      <c r="O5408" s="48">
        <f t="shared" ca="1" si="616"/>
        <v>893200</v>
      </c>
    </row>
    <row r="5409" spans="1:15" x14ac:dyDescent="0.25">
      <c r="A5409">
        <v>5394</v>
      </c>
      <c r="B5409" s="84">
        <v>34131</v>
      </c>
      <c r="C5409" s="47">
        <v>58.38</v>
      </c>
      <c r="D5409" s="47">
        <v>59.62</v>
      </c>
      <c r="E5409" s="47">
        <v>58.38</v>
      </c>
      <c r="F5409" s="47">
        <v>58.62</v>
      </c>
      <c r="G5409" s="48">
        <v>342400</v>
      </c>
      <c r="H5409" s="47">
        <v>17.5</v>
      </c>
      <c r="I5409" s="51">
        <f t="shared" si="610"/>
        <v>0.29853292391675196</v>
      </c>
      <c r="J5409" s="51">
        <f t="shared" ca="1" si="611"/>
        <v>2</v>
      </c>
      <c r="K5409" s="47">
        <f t="shared" si="612"/>
        <v>17.43</v>
      </c>
      <c r="L5409" s="47">
        <f t="shared" si="613"/>
        <v>17.8</v>
      </c>
      <c r="M5409" s="47">
        <f t="shared" si="614"/>
        <v>17.43</v>
      </c>
      <c r="N5409" s="47">
        <f t="shared" si="615"/>
        <v>17.5</v>
      </c>
      <c r="O5409" s="48">
        <f t="shared" ca="1" si="616"/>
        <v>684800</v>
      </c>
    </row>
    <row r="5410" spans="1:15" x14ac:dyDescent="0.25">
      <c r="A5410">
        <v>5395</v>
      </c>
      <c r="B5410" s="84">
        <v>34130</v>
      </c>
      <c r="C5410" s="47">
        <v>58.38</v>
      </c>
      <c r="D5410" s="47">
        <v>59.12</v>
      </c>
      <c r="E5410" s="47">
        <v>58.12</v>
      </c>
      <c r="F5410" s="47">
        <v>58.12</v>
      </c>
      <c r="G5410" s="48">
        <v>495600</v>
      </c>
      <c r="H5410" s="47">
        <v>17.350000000000001</v>
      </c>
      <c r="I5410" s="51">
        <f t="shared" si="610"/>
        <v>0.29852030282174813</v>
      </c>
      <c r="J5410" s="51">
        <f t="shared" ca="1" si="611"/>
        <v>2</v>
      </c>
      <c r="K5410" s="47">
        <f t="shared" si="612"/>
        <v>17.43</v>
      </c>
      <c r="L5410" s="47">
        <f t="shared" si="613"/>
        <v>17.649999999999999</v>
      </c>
      <c r="M5410" s="47">
        <f t="shared" si="614"/>
        <v>17.350000000000001</v>
      </c>
      <c r="N5410" s="47">
        <f t="shared" si="615"/>
        <v>17.350000000000001</v>
      </c>
      <c r="O5410" s="48">
        <f t="shared" ca="1" si="616"/>
        <v>991200</v>
      </c>
    </row>
    <row r="5411" spans="1:15" x14ac:dyDescent="0.25">
      <c r="A5411">
        <v>5396</v>
      </c>
      <c r="B5411" s="84">
        <v>34129</v>
      </c>
      <c r="C5411" s="47">
        <v>56.88</v>
      </c>
      <c r="D5411" s="47">
        <v>58.5</v>
      </c>
      <c r="E5411" s="47">
        <v>56.88</v>
      </c>
      <c r="F5411" s="47">
        <v>58.5</v>
      </c>
      <c r="G5411" s="48">
        <v>668000</v>
      </c>
      <c r="H5411" s="47">
        <v>17.46</v>
      </c>
      <c r="I5411" s="51">
        <f t="shared" si="610"/>
        <v>0.2984615384615385</v>
      </c>
      <c r="J5411" s="51">
        <f t="shared" ca="1" si="611"/>
        <v>2</v>
      </c>
      <c r="K5411" s="47">
        <f t="shared" si="612"/>
        <v>16.98</v>
      </c>
      <c r="L5411" s="47">
        <f t="shared" si="613"/>
        <v>17.46</v>
      </c>
      <c r="M5411" s="47">
        <f t="shared" si="614"/>
        <v>16.98</v>
      </c>
      <c r="N5411" s="47">
        <f t="shared" si="615"/>
        <v>17.46</v>
      </c>
      <c r="O5411" s="48">
        <f t="shared" ca="1" si="616"/>
        <v>1336000</v>
      </c>
    </row>
    <row r="5412" spans="1:15" x14ac:dyDescent="0.25">
      <c r="A5412">
        <v>5397</v>
      </c>
      <c r="B5412" s="84">
        <v>34128</v>
      </c>
      <c r="C5412" s="47">
        <v>56.25</v>
      </c>
      <c r="D5412" s="47">
        <v>56.75</v>
      </c>
      <c r="E5412" s="47">
        <v>56.12</v>
      </c>
      <c r="F5412" s="47">
        <v>56.75</v>
      </c>
      <c r="G5412" s="48">
        <v>301200</v>
      </c>
      <c r="H5412" s="47">
        <v>16.940000000000001</v>
      </c>
      <c r="I5412" s="51">
        <f t="shared" si="610"/>
        <v>0.29850220264317184</v>
      </c>
      <c r="J5412" s="51">
        <f t="shared" ca="1" si="611"/>
        <v>2</v>
      </c>
      <c r="K5412" s="47">
        <f t="shared" si="612"/>
        <v>16.79</v>
      </c>
      <c r="L5412" s="47">
        <f t="shared" si="613"/>
        <v>16.940000000000001</v>
      </c>
      <c r="M5412" s="47">
        <f t="shared" si="614"/>
        <v>16.75</v>
      </c>
      <c r="N5412" s="47">
        <f t="shared" si="615"/>
        <v>16.940000000000001</v>
      </c>
      <c r="O5412" s="48">
        <f t="shared" ca="1" si="616"/>
        <v>602400</v>
      </c>
    </row>
    <row r="5413" spans="1:15" x14ac:dyDescent="0.25">
      <c r="A5413">
        <v>5398</v>
      </c>
      <c r="B5413" s="84">
        <v>34127</v>
      </c>
      <c r="C5413" s="47">
        <v>56.5</v>
      </c>
      <c r="D5413" s="47">
        <v>56.88</v>
      </c>
      <c r="E5413" s="47">
        <v>56.12</v>
      </c>
      <c r="F5413" s="47">
        <v>56.12</v>
      </c>
      <c r="G5413" s="48">
        <v>290800</v>
      </c>
      <c r="H5413" s="47">
        <v>16.75</v>
      </c>
      <c r="I5413" s="51">
        <f t="shared" si="610"/>
        <v>0.29846756949394154</v>
      </c>
      <c r="J5413" s="51">
        <f t="shared" ca="1" si="611"/>
        <v>2</v>
      </c>
      <c r="K5413" s="47">
        <f t="shared" si="612"/>
        <v>16.86</v>
      </c>
      <c r="L5413" s="47">
        <f t="shared" si="613"/>
        <v>16.98</v>
      </c>
      <c r="M5413" s="47">
        <f t="shared" si="614"/>
        <v>16.75</v>
      </c>
      <c r="N5413" s="47">
        <f t="shared" si="615"/>
        <v>16.75</v>
      </c>
      <c r="O5413" s="48">
        <f t="shared" ca="1" si="616"/>
        <v>581600</v>
      </c>
    </row>
    <row r="5414" spans="1:15" x14ac:dyDescent="0.25">
      <c r="A5414">
        <v>5399</v>
      </c>
      <c r="B5414" s="84">
        <v>34124</v>
      </c>
      <c r="C5414" s="47">
        <v>56.38</v>
      </c>
      <c r="D5414" s="47">
        <v>56.62</v>
      </c>
      <c r="E5414" s="47">
        <v>56</v>
      </c>
      <c r="F5414" s="47">
        <v>56.62</v>
      </c>
      <c r="G5414" s="48">
        <v>192000</v>
      </c>
      <c r="H5414" s="47">
        <v>16.899999999999999</v>
      </c>
      <c r="I5414" s="51">
        <f t="shared" si="610"/>
        <v>0.29848110208406919</v>
      </c>
      <c r="J5414" s="51">
        <f t="shared" ca="1" si="611"/>
        <v>2</v>
      </c>
      <c r="K5414" s="47">
        <f t="shared" si="612"/>
        <v>16.829999999999998</v>
      </c>
      <c r="L5414" s="47">
        <f t="shared" si="613"/>
        <v>16.899999999999999</v>
      </c>
      <c r="M5414" s="47">
        <f t="shared" si="614"/>
        <v>16.71</v>
      </c>
      <c r="N5414" s="47">
        <f t="shared" si="615"/>
        <v>16.899999999999999</v>
      </c>
      <c r="O5414" s="48">
        <f t="shared" ca="1" si="616"/>
        <v>384000</v>
      </c>
    </row>
    <row r="5415" spans="1:15" x14ac:dyDescent="0.25">
      <c r="A5415">
        <v>5400</v>
      </c>
      <c r="B5415" s="84">
        <v>34123</v>
      </c>
      <c r="C5415" s="47">
        <v>56.5</v>
      </c>
      <c r="D5415" s="47">
        <v>57</v>
      </c>
      <c r="E5415" s="47">
        <v>56.25</v>
      </c>
      <c r="F5415" s="47">
        <v>56.62</v>
      </c>
      <c r="G5415" s="48">
        <v>391800</v>
      </c>
      <c r="H5415" s="47">
        <v>16.899999999999999</v>
      </c>
      <c r="I5415" s="51">
        <f t="shared" si="610"/>
        <v>0.29848110208406919</v>
      </c>
      <c r="J5415" s="51">
        <f t="shared" ca="1" si="611"/>
        <v>2</v>
      </c>
      <c r="K5415" s="47">
        <f t="shared" si="612"/>
        <v>16.86</v>
      </c>
      <c r="L5415" s="47">
        <f t="shared" si="613"/>
        <v>17.010000000000002</v>
      </c>
      <c r="M5415" s="47">
        <f t="shared" si="614"/>
        <v>16.79</v>
      </c>
      <c r="N5415" s="47">
        <f t="shared" si="615"/>
        <v>16.899999999999999</v>
      </c>
      <c r="O5415" s="48">
        <f t="shared" ca="1" si="616"/>
        <v>783600</v>
      </c>
    </row>
    <row r="5416" spans="1:15" x14ac:dyDescent="0.25">
      <c r="A5416">
        <v>5401</v>
      </c>
      <c r="B5416" s="84">
        <v>34122</v>
      </c>
      <c r="C5416" s="47">
        <v>56.5</v>
      </c>
      <c r="D5416" s="47">
        <v>57.25</v>
      </c>
      <c r="E5416" s="47">
        <v>56.38</v>
      </c>
      <c r="F5416" s="47">
        <v>56.62</v>
      </c>
      <c r="G5416" s="48">
        <v>572600</v>
      </c>
      <c r="H5416" s="47">
        <v>16.899999999999999</v>
      </c>
      <c r="I5416" s="51">
        <f t="shared" si="610"/>
        <v>0.29848110208406919</v>
      </c>
      <c r="J5416" s="51">
        <f t="shared" ca="1" si="611"/>
        <v>2</v>
      </c>
      <c r="K5416" s="47">
        <f t="shared" si="612"/>
        <v>16.86</v>
      </c>
      <c r="L5416" s="47">
        <f t="shared" si="613"/>
        <v>17.09</v>
      </c>
      <c r="M5416" s="47">
        <f t="shared" si="614"/>
        <v>16.829999999999998</v>
      </c>
      <c r="N5416" s="47">
        <f t="shared" si="615"/>
        <v>16.899999999999999</v>
      </c>
      <c r="O5416" s="48">
        <f t="shared" ca="1" si="616"/>
        <v>1145200</v>
      </c>
    </row>
    <row r="5417" spans="1:15" x14ac:dyDescent="0.25">
      <c r="A5417">
        <v>5402</v>
      </c>
      <c r="B5417" s="84">
        <v>34121</v>
      </c>
      <c r="C5417" s="47">
        <v>55</v>
      </c>
      <c r="D5417" s="47">
        <v>56.25</v>
      </c>
      <c r="E5417" s="47">
        <v>54.88</v>
      </c>
      <c r="F5417" s="47">
        <v>55.62</v>
      </c>
      <c r="G5417" s="48">
        <v>498600</v>
      </c>
      <c r="H5417" s="47">
        <v>16.600000000000001</v>
      </c>
      <c r="I5417" s="51">
        <f t="shared" si="610"/>
        <v>0.2984537935994247</v>
      </c>
      <c r="J5417" s="51">
        <f t="shared" ca="1" si="611"/>
        <v>2</v>
      </c>
      <c r="K5417" s="47">
        <f t="shared" si="612"/>
        <v>16.41</v>
      </c>
      <c r="L5417" s="47">
        <f t="shared" si="613"/>
        <v>16.79</v>
      </c>
      <c r="M5417" s="47">
        <f t="shared" si="614"/>
        <v>16.38</v>
      </c>
      <c r="N5417" s="47">
        <f t="shared" si="615"/>
        <v>16.600000000000001</v>
      </c>
      <c r="O5417" s="48">
        <f t="shared" ca="1" si="616"/>
        <v>997200</v>
      </c>
    </row>
    <row r="5418" spans="1:15" x14ac:dyDescent="0.25">
      <c r="A5418">
        <v>5403</v>
      </c>
      <c r="B5418" s="84">
        <v>34117</v>
      </c>
      <c r="C5418" s="47">
        <v>55.12</v>
      </c>
      <c r="D5418" s="47">
        <v>55.12</v>
      </c>
      <c r="E5418" s="47">
        <v>54.62</v>
      </c>
      <c r="F5418" s="47">
        <v>54.88</v>
      </c>
      <c r="G5418" s="48">
        <v>468200</v>
      </c>
      <c r="H5418" s="47">
        <v>16.38</v>
      </c>
      <c r="I5418" s="51">
        <f t="shared" si="610"/>
        <v>0.29846938775510201</v>
      </c>
      <c r="J5418" s="51">
        <f t="shared" ca="1" si="611"/>
        <v>2</v>
      </c>
      <c r="K5418" s="47">
        <f t="shared" si="612"/>
        <v>16.45</v>
      </c>
      <c r="L5418" s="47">
        <f t="shared" si="613"/>
        <v>16.45</v>
      </c>
      <c r="M5418" s="47">
        <f t="shared" si="614"/>
        <v>16.3</v>
      </c>
      <c r="N5418" s="47">
        <f t="shared" si="615"/>
        <v>16.38</v>
      </c>
      <c r="O5418" s="48">
        <f t="shared" ca="1" si="616"/>
        <v>936400</v>
      </c>
    </row>
    <row r="5419" spans="1:15" x14ac:dyDescent="0.25">
      <c r="A5419">
        <v>5404</v>
      </c>
      <c r="B5419" s="84">
        <v>34116</v>
      </c>
      <c r="C5419" s="47">
        <v>55.62</v>
      </c>
      <c r="D5419" s="47">
        <v>55.62</v>
      </c>
      <c r="E5419" s="47">
        <v>54.88</v>
      </c>
      <c r="F5419" s="47">
        <v>55.12</v>
      </c>
      <c r="G5419" s="48">
        <v>670800</v>
      </c>
      <c r="H5419" s="47">
        <v>16.45</v>
      </c>
      <c r="I5419" s="51">
        <f t="shared" si="610"/>
        <v>0.29843976777939041</v>
      </c>
      <c r="J5419" s="51">
        <f t="shared" ca="1" si="611"/>
        <v>2</v>
      </c>
      <c r="K5419" s="47">
        <f t="shared" si="612"/>
        <v>16.600000000000001</v>
      </c>
      <c r="L5419" s="47">
        <f t="shared" si="613"/>
        <v>16.600000000000001</v>
      </c>
      <c r="M5419" s="47">
        <f t="shared" si="614"/>
        <v>16.38</v>
      </c>
      <c r="N5419" s="47">
        <f t="shared" si="615"/>
        <v>16.45</v>
      </c>
      <c r="O5419" s="48">
        <f t="shared" ca="1" si="616"/>
        <v>1341600</v>
      </c>
    </row>
    <row r="5420" spans="1:15" x14ac:dyDescent="0.25">
      <c r="A5420">
        <v>5405</v>
      </c>
      <c r="B5420" s="84">
        <v>34115</v>
      </c>
      <c r="C5420" s="47">
        <v>56.25</v>
      </c>
      <c r="D5420" s="47">
        <v>56.38</v>
      </c>
      <c r="E5420" s="47">
        <v>55.62</v>
      </c>
      <c r="F5420" s="47">
        <v>55.62</v>
      </c>
      <c r="G5420" s="48">
        <v>284200</v>
      </c>
      <c r="H5420" s="47">
        <v>16.600000000000001</v>
      </c>
      <c r="I5420" s="51">
        <f t="shared" si="610"/>
        <v>0.2984537935994247</v>
      </c>
      <c r="J5420" s="51">
        <f t="shared" ca="1" si="611"/>
        <v>2</v>
      </c>
      <c r="K5420" s="47">
        <f t="shared" si="612"/>
        <v>16.79</v>
      </c>
      <c r="L5420" s="47">
        <f t="shared" si="613"/>
        <v>16.829999999999998</v>
      </c>
      <c r="M5420" s="47">
        <f t="shared" si="614"/>
        <v>16.600000000000001</v>
      </c>
      <c r="N5420" s="47">
        <f t="shared" si="615"/>
        <v>16.600000000000001</v>
      </c>
      <c r="O5420" s="48">
        <f t="shared" ca="1" si="616"/>
        <v>568400</v>
      </c>
    </row>
    <row r="5421" spans="1:15" x14ac:dyDescent="0.25">
      <c r="A5421">
        <v>5406</v>
      </c>
      <c r="B5421" s="84">
        <v>34114</v>
      </c>
      <c r="C5421" s="47">
        <v>56.62</v>
      </c>
      <c r="D5421" s="47">
        <v>56.75</v>
      </c>
      <c r="E5421" s="47">
        <v>55.88</v>
      </c>
      <c r="F5421" s="47">
        <v>56</v>
      </c>
      <c r="G5421" s="48">
        <v>245000</v>
      </c>
      <c r="H5421" s="47">
        <v>16.71</v>
      </c>
      <c r="I5421" s="51">
        <f t="shared" si="610"/>
        <v>0.29839285714285718</v>
      </c>
      <c r="J5421" s="51">
        <f t="shared" ca="1" si="611"/>
        <v>2</v>
      </c>
      <c r="K5421" s="47">
        <f t="shared" si="612"/>
        <v>16.899999999999999</v>
      </c>
      <c r="L5421" s="47">
        <f t="shared" si="613"/>
        <v>16.93</v>
      </c>
      <c r="M5421" s="47">
        <f t="shared" si="614"/>
        <v>16.670000000000002</v>
      </c>
      <c r="N5421" s="47">
        <f t="shared" si="615"/>
        <v>16.71</v>
      </c>
      <c r="O5421" s="48">
        <f t="shared" ca="1" si="616"/>
        <v>490000</v>
      </c>
    </row>
    <row r="5422" spans="1:15" x14ac:dyDescent="0.25">
      <c r="A5422">
        <v>5407</v>
      </c>
      <c r="B5422" s="84">
        <v>34113</v>
      </c>
      <c r="C5422" s="47">
        <v>55.88</v>
      </c>
      <c r="D5422" s="47">
        <v>56.75</v>
      </c>
      <c r="E5422" s="47">
        <v>55.88</v>
      </c>
      <c r="F5422" s="47">
        <v>56.75</v>
      </c>
      <c r="G5422" s="48">
        <v>220000</v>
      </c>
      <c r="H5422" s="47">
        <v>16.940000000000001</v>
      </c>
      <c r="I5422" s="51">
        <f t="shared" si="610"/>
        <v>0.29850220264317184</v>
      </c>
      <c r="J5422" s="51">
        <f t="shared" ca="1" si="611"/>
        <v>2</v>
      </c>
      <c r="K5422" s="47">
        <f t="shared" si="612"/>
        <v>16.68</v>
      </c>
      <c r="L5422" s="47">
        <f t="shared" si="613"/>
        <v>16.940000000000001</v>
      </c>
      <c r="M5422" s="47">
        <f t="shared" si="614"/>
        <v>16.68</v>
      </c>
      <c r="N5422" s="47">
        <f t="shared" si="615"/>
        <v>16.940000000000001</v>
      </c>
      <c r="O5422" s="48">
        <f t="shared" ca="1" si="616"/>
        <v>440000</v>
      </c>
    </row>
    <row r="5423" spans="1:15" x14ac:dyDescent="0.25">
      <c r="A5423">
        <v>5408</v>
      </c>
      <c r="B5423" s="84">
        <v>34110</v>
      </c>
      <c r="C5423" s="47">
        <v>57.25</v>
      </c>
      <c r="D5423" s="47">
        <v>57.25</v>
      </c>
      <c r="E5423" s="47">
        <v>55.75</v>
      </c>
      <c r="F5423" s="47">
        <v>55.75</v>
      </c>
      <c r="G5423" s="48">
        <v>388600</v>
      </c>
      <c r="H5423" s="47">
        <v>16.64</v>
      </c>
      <c r="I5423" s="51">
        <f t="shared" si="610"/>
        <v>0.29847533632286999</v>
      </c>
      <c r="J5423" s="51">
        <f t="shared" ca="1" si="611"/>
        <v>2</v>
      </c>
      <c r="K5423" s="47">
        <f t="shared" si="612"/>
        <v>17.09</v>
      </c>
      <c r="L5423" s="47">
        <f t="shared" si="613"/>
        <v>17.09</v>
      </c>
      <c r="M5423" s="47">
        <f t="shared" si="614"/>
        <v>16.64</v>
      </c>
      <c r="N5423" s="47">
        <f t="shared" si="615"/>
        <v>16.64</v>
      </c>
      <c r="O5423" s="48">
        <f t="shared" ca="1" si="616"/>
        <v>777200</v>
      </c>
    </row>
    <row r="5424" spans="1:15" x14ac:dyDescent="0.25">
      <c r="A5424">
        <v>5409</v>
      </c>
      <c r="B5424" s="84">
        <v>34109</v>
      </c>
      <c r="C5424" s="47">
        <v>56.25</v>
      </c>
      <c r="D5424" s="47">
        <v>57.38</v>
      </c>
      <c r="E5424" s="47">
        <v>56.12</v>
      </c>
      <c r="F5424" s="47">
        <v>57.25</v>
      </c>
      <c r="G5424" s="48">
        <v>282800</v>
      </c>
      <c r="H5424" s="47">
        <v>17.09</v>
      </c>
      <c r="I5424" s="51">
        <f t="shared" si="610"/>
        <v>0.29851528384279474</v>
      </c>
      <c r="J5424" s="51">
        <f t="shared" ca="1" si="611"/>
        <v>2</v>
      </c>
      <c r="K5424" s="47">
        <f t="shared" si="612"/>
        <v>16.79</v>
      </c>
      <c r="L5424" s="47">
        <f t="shared" si="613"/>
        <v>17.13</v>
      </c>
      <c r="M5424" s="47">
        <f t="shared" si="614"/>
        <v>16.75</v>
      </c>
      <c r="N5424" s="47">
        <f t="shared" si="615"/>
        <v>17.09</v>
      </c>
      <c r="O5424" s="48">
        <f t="shared" ca="1" si="616"/>
        <v>565600</v>
      </c>
    </row>
    <row r="5425" spans="1:15" x14ac:dyDescent="0.25">
      <c r="A5425">
        <v>5410</v>
      </c>
      <c r="B5425" s="84">
        <v>34108</v>
      </c>
      <c r="C5425" s="47">
        <v>54.88</v>
      </c>
      <c r="D5425" s="47">
        <v>56</v>
      </c>
      <c r="E5425" s="47">
        <v>54.75</v>
      </c>
      <c r="F5425" s="47">
        <v>56</v>
      </c>
      <c r="G5425" s="48">
        <v>344600</v>
      </c>
      <c r="H5425" s="47">
        <v>16.71</v>
      </c>
      <c r="I5425" s="51">
        <f t="shared" si="610"/>
        <v>0.29839285714285718</v>
      </c>
      <c r="J5425" s="51">
        <f t="shared" ca="1" si="611"/>
        <v>2</v>
      </c>
      <c r="K5425" s="47">
        <f t="shared" si="612"/>
        <v>16.38</v>
      </c>
      <c r="L5425" s="47">
        <f t="shared" si="613"/>
        <v>16.71</v>
      </c>
      <c r="M5425" s="47">
        <f t="shared" si="614"/>
        <v>16.34</v>
      </c>
      <c r="N5425" s="47">
        <f t="shared" si="615"/>
        <v>16.71</v>
      </c>
      <c r="O5425" s="48">
        <f t="shared" ca="1" si="616"/>
        <v>689200</v>
      </c>
    </row>
    <row r="5426" spans="1:15" x14ac:dyDescent="0.25">
      <c r="A5426">
        <v>5411</v>
      </c>
      <c r="B5426" s="84">
        <v>34107</v>
      </c>
      <c r="C5426" s="47">
        <v>54.88</v>
      </c>
      <c r="D5426" s="47">
        <v>55</v>
      </c>
      <c r="E5426" s="47">
        <v>54.25</v>
      </c>
      <c r="F5426" s="47">
        <v>54.88</v>
      </c>
      <c r="G5426" s="48">
        <v>397200</v>
      </c>
      <c r="H5426" s="47">
        <v>16.38</v>
      </c>
      <c r="I5426" s="51">
        <f t="shared" si="610"/>
        <v>0.29846938775510201</v>
      </c>
      <c r="J5426" s="51">
        <f t="shared" ca="1" si="611"/>
        <v>2</v>
      </c>
      <c r="K5426" s="47">
        <f t="shared" si="612"/>
        <v>16.38</v>
      </c>
      <c r="L5426" s="47">
        <f t="shared" si="613"/>
        <v>16.420000000000002</v>
      </c>
      <c r="M5426" s="47">
        <f t="shared" si="614"/>
        <v>16.190000000000001</v>
      </c>
      <c r="N5426" s="47">
        <f t="shared" si="615"/>
        <v>16.38</v>
      </c>
      <c r="O5426" s="48">
        <f t="shared" ca="1" si="616"/>
        <v>794400</v>
      </c>
    </row>
    <row r="5427" spans="1:15" x14ac:dyDescent="0.25">
      <c r="A5427">
        <v>5412</v>
      </c>
      <c r="B5427" s="84">
        <v>34106</v>
      </c>
      <c r="C5427" s="47">
        <v>55.5</v>
      </c>
      <c r="D5427" s="47">
        <v>55.62</v>
      </c>
      <c r="E5427" s="47">
        <v>54.75</v>
      </c>
      <c r="F5427" s="47">
        <v>54.88</v>
      </c>
      <c r="G5427" s="48">
        <v>410600</v>
      </c>
      <c r="H5427" s="47">
        <v>16.38</v>
      </c>
      <c r="I5427" s="51">
        <f t="shared" si="610"/>
        <v>0.29846938775510201</v>
      </c>
      <c r="J5427" s="51">
        <f t="shared" ca="1" si="611"/>
        <v>2</v>
      </c>
      <c r="K5427" s="47">
        <f t="shared" si="612"/>
        <v>16.57</v>
      </c>
      <c r="L5427" s="47">
        <f t="shared" si="613"/>
        <v>16.600000000000001</v>
      </c>
      <c r="M5427" s="47">
        <f t="shared" si="614"/>
        <v>16.34</v>
      </c>
      <c r="N5427" s="47">
        <f t="shared" si="615"/>
        <v>16.38</v>
      </c>
      <c r="O5427" s="48">
        <f t="shared" ca="1" si="616"/>
        <v>821200</v>
      </c>
    </row>
    <row r="5428" spans="1:15" x14ac:dyDescent="0.25">
      <c r="A5428">
        <v>5413</v>
      </c>
      <c r="B5428" s="84">
        <v>34103</v>
      </c>
      <c r="C5428" s="47">
        <v>56.62</v>
      </c>
      <c r="D5428" s="47">
        <v>56.62</v>
      </c>
      <c r="E5428" s="47">
        <v>55.38</v>
      </c>
      <c r="F5428" s="47">
        <v>56</v>
      </c>
      <c r="G5428" s="48">
        <v>785000</v>
      </c>
      <c r="H5428" s="47">
        <v>16.71</v>
      </c>
      <c r="I5428" s="51">
        <f t="shared" si="610"/>
        <v>0.29839285714285718</v>
      </c>
      <c r="J5428" s="51">
        <f t="shared" ca="1" si="611"/>
        <v>2</v>
      </c>
      <c r="K5428" s="47">
        <f t="shared" si="612"/>
        <v>16.899999999999999</v>
      </c>
      <c r="L5428" s="47">
        <f t="shared" si="613"/>
        <v>16.899999999999999</v>
      </c>
      <c r="M5428" s="47">
        <f t="shared" si="614"/>
        <v>16.52</v>
      </c>
      <c r="N5428" s="47">
        <f t="shared" si="615"/>
        <v>16.71</v>
      </c>
      <c r="O5428" s="48">
        <f t="shared" ca="1" si="616"/>
        <v>1570000</v>
      </c>
    </row>
    <row r="5429" spans="1:15" x14ac:dyDescent="0.25">
      <c r="A5429">
        <v>5414</v>
      </c>
      <c r="B5429" s="84">
        <v>34102</v>
      </c>
      <c r="C5429" s="47">
        <v>56.75</v>
      </c>
      <c r="D5429" s="47">
        <v>56.88</v>
      </c>
      <c r="E5429" s="47">
        <v>56.25</v>
      </c>
      <c r="F5429" s="47">
        <v>56.62</v>
      </c>
      <c r="G5429" s="48">
        <v>413400</v>
      </c>
      <c r="H5429" s="47">
        <v>16.899999999999999</v>
      </c>
      <c r="I5429" s="51">
        <f t="shared" si="610"/>
        <v>0.29848110208406919</v>
      </c>
      <c r="J5429" s="51">
        <f t="shared" ca="1" si="611"/>
        <v>2</v>
      </c>
      <c r="K5429" s="47">
        <f t="shared" si="612"/>
        <v>16.940000000000001</v>
      </c>
      <c r="L5429" s="47">
        <f t="shared" si="613"/>
        <v>16.98</v>
      </c>
      <c r="M5429" s="47">
        <f t="shared" si="614"/>
        <v>16.79</v>
      </c>
      <c r="N5429" s="47">
        <f t="shared" si="615"/>
        <v>16.899999999999999</v>
      </c>
      <c r="O5429" s="48">
        <f t="shared" ca="1" si="616"/>
        <v>826800</v>
      </c>
    </row>
    <row r="5430" spans="1:15" x14ac:dyDescent="0.25">
      <c r="A5430">
        <v>5415</v>
      </c>
      <c r="B5430" s="84">
        <v>34101</v>
      </c>
      <c r="C5430" s="47">
        <v>57.25</v>
      </c>
      <c r="D5430" s="47">
        <v>57.25</v>
      </c>
      <c r="E5430" s="47">
        <v>56.75</v>
      </c>
      <c r="F5430" s="47">
        <v>57.12</v>
      </c>
      <c r="G5430" s="48">
        <v>242200</v>
      </c>
      <c r="H5430" s="47">
        <v>17.05</v>
      </c>
      <c r="I5430" s="51">
        <f t="shared" si="610"/>
        <v>0.29849439775910369</v>
      </c>
      <c r="J5430" s="51">
        <f t="shared" ca="1" si="611"/>
        <v>2</v>
      </c>
      <c r="K5430" s="47">
        <f t="shared" si="612"/>
        <v>17.09</v>
      </c>
      <c r="L5430" s="47">
        <f t="shared" si="613"/>
        <v>17.09</v>
      </c>
      <c r="M5430" s="47">
        <f t="shared" si="614"/>
        <v>16.940000000000001</v>
      </c>
      <c r="N5430" s="47">
        <f t="shared" si="615"/>
        <v>17.05</v>
      </c>
      <c r="O5430" s="48">
        <f t="shared" ca="1" si="616"/>
        <v>484400</v>
      </c>
    </row>
    <row r="5431" spans="1:15" x14ac:dyDescent="0.25">
      <c r="A5431">
        <v>5416</v>
      </c>
      <c r="B5431" s="84">
        <v>34100</v>
      </c>
      <c r="C5431" s="47">
        <v>57.62</v>
      </c>
      <c r="D5431" s="47">
        <v>57.88</v>
      </c>
      <c r="E5431" s="47">
        <v>56.75</v>
      </c>
      <c r="F5431" s="47">
        <v>57.12</v>
      </c>
      <c r="G5431" s="48">
        <v>412800</v>
      </c>
      <c r="H5431" s="47">
        <v>17.05</v>
      </c>
      <c r="I5431" s="51">
        <f t="shared" si="610"/>
        <v>0.29849439775910369</v>
      </c>
      <c r="J5431" s="51">
        <f t="shared" ca="1" si="611"/>
        <v>2</v>
      </c>
      <c r="K5431" s="47">
        <f t="shared" si="612"/>
        <v>17.2</v>
      </c>
      <c r="L5431" s="47">
        <f t="shared" si="613"/>
        <v>17.28</v>
      </c>
      <c r="M5431" s="47">
        <f t="shared" si="614"/>
        <v>16.940000000000001</v>
      </c>
      <c r="N5431" s="47">
        <f t="shared" si="615"/>
        <v>17.05</v>
      </c>
      <c r="O5431" s="48">
        <f t="shared" ca="1" si="616"/>
        <v>825600</v>
      </c>
    </row>
    <row r="5432" spans="1:15" x14ac:dyDescent="0.25">
      <c r="A5432">
        <v>5417</v>
      </c>
      <c r="B5432" s="84">
        <v>34099</v>
      </c>
      <c r="C5432" s="47">
        <v>57.12</v>
      </c>
      <c r="D5432" s="47">
        <v>58</v>
      </c>
      <c r="E5432" s="47">
        <v>57.12</v>
      </c>
      <c r="F5432" s="47">
        <v>57.5</v>
      </c>
      <c r="G5432" s="48">
        <v>267600</v>
      </c>
      <c r="H5432" s="47">
        <v>17.16</v>
      </c>
      <c r="I5432" s="51">
        <f t="shared" si="610"/>
        <v>0.29843478260869566</v>
      </c>
      <c r="J5432" s="51">
        <f t="shared" ca="1" si="611"/>
        <v>2</v>
      </c>
      <c r="K5432" s="47">
        <f t="shared" si="612"/>
        <v>17.05</v>
      </c>
      <c r="L5432" s="47">
        <f t="shared" si="613"/>
        <v>17.309999999999999</v>
      </c>
      <c r="M5432" s="47">
        <f t="shared" si="614"/>
        <v>17.05</v>
      </c>
      <c r="N5432" s="47">
        <f t="shared" si="615"/>
        <v>17.16</v>
      </c>
      <c r="O5432" s="48">
        <f t="shared" ca="1" si="616"/>
        <v>535200</v>
      </c>
    </row>
    <row r="5433" spans="1:15" x14ac:dyDescent="0.25">
      <c r="A5433">
        <v>5418</v>
      </c>
      <c r="B5433" s="84">
        <v>34096</v>
      </c>
      <c r="C5433" s="47">
        <v>57.5</v>
      </c>
      <c r="D5433" s="47">
        <v>57.62</v>
      </c>
      <c r="E5433" s="47">
        <v>57.25</v>
      </c>
      <c r="F5433" s="47">
        <v>57.38</v>
      </c>
      <c r="G5433" s="48">
        <v>185800</v>
      </c>
      <c r="H5433" s="47">
        <v>17.12</v>
      </c>
      <c r="I5433" s="51">
        <f t="shared" si="610"/>
        <v>0.29836179853607531</v>
      </c>
      <c r="J5433" s="51">
        <f t="shared" ca="1" si="611"/>
        <v>2</v>
      </c>
      <c r="K5433" s="47">
        <f t="shared" si="612"/>
        <v>17.16</v>
      </c>
      <c r="L5433" s="47">
        <f t="shared" si="613"/>
        <v>17.190000000000001</v>
      </c>
      <c r="M5433" s="47">
        <f t="shared" si="614"/>
        <v>17.079999999999998</v>
      </c>
      <c r="N5433" s="47">
        <f t="shared" si="615"/>
        <v>17.12</v>
      </c>
      <c r="O5433" s="48">
        <f t="shared" ca="1" si="616"/>
        <v>371600</v>
      </c>
    </row>
    <row r="5434" spans="1:15" x14ac:dyDescent="0.25">
      <c r="A5434">
        <v>5419</v>
      </c>
      <c r="B5434" s="84">
        <v>34095</v>
      </c>
      <c r="C5434" s="47">
        <v>57.25</v>
      </c>
      <c r="D5434" s="47">
        <v>57.75</v>
      </c>
      <c r="E5434" s="47">
        <v>57.25</v>
      </c>
      <c r="F5434" s="47">
        <v>57.5</v>
      </c>
      <c r="G5434" s="48">
        <v>292200</v>
      </c>
      <c r="H5434" s="47">
        <v>17.16</v>
      </c>
      <c r="I5434" s="51">
        <f t="shared" si="610"/>
        <v>0.29843478260869566</v>
      </c>
      <c r="J5434" s="51">
        <f t="shared" ca="1" si="611"/>
        <v>2</v>
      </c>
      <c r="K5434" s="47">
        <f t="shared" si="612"/>
        <v>17.09</v>
      </c>
      <c r="L5434" s="47">
        <f t="shared" si="613"/>
        <v>17.23</v>
      </c>
      <c r="M5434" s="47">
        <f t="shared" si="614"/>
        <v>17.09</v>
      </c>
      <c r="N5434" s="47">
        <f t="shared" si="615"/>
        <v>17.16</v>
      </c>
      <c r="O5434" s="48">
        <f t="shared" ca="1" si="616"/>
        <v>584400</v>
      </c>
    </row>
    <row r="5435" spans="1:15" x14ac:dyDescent="0.25">
      <c r="A5435">
        <v>5420</v>
      </c>
      <c r="B5435" s="84">
        <v>34094</v>
      </c>
      <c r="C5435" s="47">
        <v>57.62</v>
      </c>
      <c r="D5435" s="47">
        <v>57.62</v>
      </c>
      <c r="E5435" s="47">
        <v>57.12</v>
      </c>
      <c r="F5435" s="47">
        <v>57.25</v>
      </c>
      <c r="G5435" s="48">
        <v>622000</v>
      </c>
      <c r="H5435" s="47">
        <v>17.09</v>
      </c>
      <c r="I5435" s="51">
        <f t="shared" si="610"/>
        <v>0.29851528384279474</v>
      </c>
      <c r="J5435" s="51">
        <f t="shared" ca="1" si="611"/>
        <v>2</v>
      </c>
      <c r="K5435" s="47">
        <f t="shared" si="612"/>
        <v>17.2</v>
      </c>
      <c r="L5435" s="47">
        <f t="shared" si="613"/>
        <v>17.2</v>
      </c>
      <c r="M5435" s="47">
        <f t="shared" si="614"/>
        <v>17.05</v>
      </c>
      <c r="N5435" s="47">
        <f t="shared" si="615"/>
        <v>17.09</v>
      </c>
      <c r="O5435" s="48">
        <f t="shared" ca="1" si="616"/>
        <v>1244000</v>
      </c>
    </row>
    <row r="5436" spans="1:15" x14ac:dyDescent="0.25">
      <c r="A5436">
        <v>5421</v>
      </c>
      <c r="B5436" s="84">
        <v>34093</v>
      </c>
      <c r="C5436" s="47">
        <v>58</v>
      </c>
      <c r="D5436" s="47">
        <v>58.25</v>
      </c>
      <c r="E5436" s="47">
        <v>57.75</v>
      </c>
      <c r="F5436" s="47">
        <v>57.88</v>
      </c>
      <c r="G5436" s="48">
        <v>346000</v>
      </c>
      <c r="H5436" s="47">
        <v>17.27</v>
      </c>
      <c r="I5436" s="51">
        <f t="shared" si="610"/>
        <v>0.29837595024187974</v>
      </c>
      <c r="J5436" s="51">
        <f t="shared" ca="1" si="611"/>
        <v>2</v>
      </c>
      <c r="K5436" s="47">
        <f t="shared" si="612"/>
        <v>17.309999999999999</v>
      </c>
      <c r="L5436" s="47">
        <f t="shared" si="613"/>
        <v>17.38</v>
      </c>
      <c r="M5436" s="47">
        <f t="shared" si="614"/>
        <v>17.23</v>
      </c>
      <c r="N5436" s="47">
        <f t="shared" si="615"/>
        <v>17.27</v>
      </c>
      <c r="O5436" s="48">
        <f t="shared" ca="1" si="616"/>
        <v>692000</v>
      </c>
    </row>
    <row r="5437" spans="1:15" x14ac:dyDescent="0.25">
      <c r="A5437">
        <v>5422</v>
      </c>
      <c r="B5437" s="84">
        <v>34092</v>
      </c>
      <c r="C5437" s="47">
        <v>58.12</v>
      </c>
      <c r="D5437" s="47">
        <v>58.12</v>
      </c>
      <c r="E5437" s="47">
        <v>57.75</v>
      </c>
      <c r="F5437" s="47">
        <v>58</v>
      </c>
      <c r="G5437" s="48">
        <v>280800</v>
      </c>
      <c r="H5437" s="47">
        <v>17.309999999999999</v>
      </c>
      <c r="I5437" s="51">
        <f t="shared" si="610"/>
        <v>0.29844827586206896</v>
      </c>
      <c r="J5437" s="51">
        <f t="shared" ca="1" si="611"/>
        <v>2</v>
      </c>
      <c r="K5437" s="47">
        <f t="shared" si="612"/>
        <v>17.350000000000001</v>
      </c>
      <c r="L5437" s="47">
        <f t="shared" si="613"/>
        <v>17.350000000000001</v>
      </c>
      <c r="M5437" s="47">
        <f t="shared" si="614"/>
        <v>17.239999999999998</v>
      </c>
      <c r="N5437" s="47">
        <f t="shared" si="615"/>
        <v>17.309999999999999</v>
      </c>
      <c r="O5437" s="48">
        <f t="shared" ca="1" si="616"/>
        <v>561600</v>
      </c>
    </row>
    <row r="5438" spans="1:15" x14ac:dyDescent="0.25">
      <c r="A5438">
        <v>5423</v>
      </c>
      <c r="B5438" s="84">
        <v>34089</v>
      </c>
      <c r="C5438" s="47">
        <v>58.5</v>
      </c>
      <c r="D5438" s="47">
        <v>58.62</v>
      </c>
      <c r="E5438" s="47">
        <v>57.88</v>
      </c>
      <c r="F5438" s="47">
        <v>58.12</v>
      </c>
      <c r="G5438" s="48">
        <v>409000</v>
      </c>
      <c r="H5438" s="47">
        <v>17.350000000000001</v>
      </c>
      <c r="I5438" s="51">
        <f t="shared" si="610"/>
        <v>0.29852030282174813</v>
      </c>
      <c r="J5438" s="51">
        <f t="shared" ca="1" si="611"/>
        <v>2</v>
      </c>
      <c r="K5438" s="47">
        <f t="shared" si="612"/>
        <v>17.46</v>
      </c>
      <c r="L5438" s="47">
        <f t="shared" si="613"/>
        <v>17.5</v>
      </c>
      <c r="M5438" s="47">
        <f t="shared" si="614"/>
        <v>17.28</v>
      </c>
      <c r="N5438" s="47">
        <f t="shared" si="615"/>
        <v>17.350000000000001</v>
      </c>
      <c r="O5438" s="48">
        <f t="shared" ca="1" si="616"/>
        <v>818000</v>
      </c>
    </row>
    <row r="5439" spans="1:15" x14ac:dyDescent="0.25">
      <c r="A5439">
        <v>5424</v>
      </c>
      <c r="B5439" s="84">
        <v>34088</v>
      </c>
      <c r="C5439" s="47">
        <v>57.75</v>
      </c>
      <c r="D5439" s="47">
        <v>58.62</v>
      </c>
      <c r="E5439" s="47">
        <v>57.5</v>
      </c>
      <c r="F5439" s="47">
        <v>58.62</v>
      </c>
      <c r="G5439" s="48">
        <v>522000</v>
      </c>
      <c r="H5439" s="47">
        <v>17.5</v>
      </c>
      <c r="I5439" s="51">
        <f t="shared" si="610"/>
        <v>0.29853292391675196</v>
      </c>
      <c r="J5439" s="51">
        <f t="shared" ca="1" si="611"/>
        <v>2</v>
      </c>
      <c r="K5439" s="47">
        <f t="shared" si="612"/>
        <v>17.239999999999998</v>
      </c>
      <c r="L5439" s="47">
        <f t="shared" si="613"/>
        <v>17.5</v>
      </c>
      <c r="M5439" s="47">
        <f t="shared" si="614"/>
        <v>17.170000000000002</v>
      </c>
      <c r="N5439" s="47">
        <f t="shared" si="615"/>
        <v>17.5</v>
      </c>
      <c r="O5439" s="48">
        <f t="shared" ca="1" si="616"/>
        <v>1044000</v>
      </c>
    </row>
    <row r="5440" spans="1:15" x14ac:dyDescent="0.25">
      <c r="A5440">
        <v>5425</v>
      </c>
      <c r="B5440" s="84">
        <v>34087</v>
      </c>
      <c r="C5440" s="47">
        <v>57.88</v>
      </c>
      <c r="D5440" s="47">
        <v>58.12</v>
      </c>
      <c r="E5440" s="47">
        <v>57.62</v>
      </c>
      <c r="F5440" s="47">
        <v>57.62</v>
      </c>
      <c r="G5440" s="48">
        <v>311000</v>
      </c>
      <c r="H5440" s="47">
        <v>17.2</v>
      </c>
      <c r="I5440" s="51">
        <f t="shared" si="610"/>
        <v>0.29850746268656714</v>
      </c>
      <c r="J5440" s="51">
        <f t="shared" ca="1" si="611"/>
        <v>2</v>
      </c>
      <c r="K5440" s="47">
        <f t="shared" si="612"/>
        <v>17.28</v>
      </c>
      <c r="L5440" s="47">
        <f t="shared" si="613"/>
        <v>17.350000000000001</v>
      </c>
      <c r="M5440" s="47">
        <f t="shared" si="614"/>
        <v>17.2</v>
      </c>
      <c r="N5440" s="47">
        <f t="shared" si="615"/>
        <v>17.2</v>
      </c>
      <c r="O5440" s="48">
        <f t="shared" ca="1" si="616"/>
        <v>622000</v>
      </c>
    </row>
    <row r="5441" spans="1:15" x14ac:dyDescent="0.25">
      <c r="A5441">
        <v>5426</v>
      </c>
      <c r="B5441" s="84">
        <v>34086</v>
      </c>
      <c r="C5441" s="47">
        <v>57.62</v>
      </c>
      <c r="D5441" s="47">
        <v>58</v>
      </c>
      <c r="E5441" s="47">
        <v>57.5</v>
      </c>
      <c r="F5441" s="47">
        <v>58</v>
      </c>
      <c r="G5441" s="48">
        <v>399600</v>
      </c>
      <c r="H5441" s="47">
        <v>17.309999999999999</v>
      </c>
      <c r="I5441" s="51">
        <f t="shared" si="610"/>
        <v>0.29844827586206896</v>
      </c>
      <c r="J5441" s="51">
        <f t="shared" ca="1" si="611"/>
        <v>2</v>
      </c>
      <c r="K5441" s="47">
        <f t="shared" si="612"/>
        <v>17.2</v>
      </c>
      <c r="L5441" s="47">
        <f t="shared" si="613"/>
        <v>17.309999999999999</v>
      </c>
      <c r="M5441" s="47">
        <f t="shared" si="614"/>
        <v>17.16</v>
      </c>
      <c r="N5441" s="47">
        <f t="shared" si="615"/>
        <v>17.309999999999999</v>
      </c>
      <c r="O5441" s="48">
        <f t="shared" ca="1" si="616"/>
        <v>799200</v>
      </c>
    </row>
    <row r="5442" spans="1:15" x14ac:dyDescent="0.25">
      <c r="A5442">
        <v>5427</v>
      </c>
      <c r="B5442" s="84">
        <v>34085</v>
      </c>
      <c r="C5442" s="47">
        <v>57.75</v>
      </c>
      <c r="D5442" s="47">
        <v>57.88</v>
      </c>
      <c r="E5442" s="47">
        <v>57.5</v>
      </c>
      <c r="F5442" s="47">
        <v>57.88</v>
      </c>
      <c r="G5442" s="48">
        <v>412400</v>
      </c>
      <c r="H5442" s="47">
        <v>17.27</v>
      </c>
      <c r="I5442" s="51">
        <f t="shared" si="610"/>
        <v>0.29837595024187974</v>
      </c>
      <c r="J5442" s="51">
        <f t="shared" ca="1" si="611"/>
        <v>2</v>
      </c>
      <c r="K5442" s="47">
        <f t="shared" si="612"/>
        <v>17.23</v>
      </c>
      <c r="L5442" s="47">
        <f t="shared" si="613"/>
        <v>17.27</v>
      </c>
      <c r="M5442" s="47">
        <f t="shared" si="614"/>
        <v>17.16</v>
      </c>
      <c r="N5442" s="47">
        <f t="shared" si="615"/>
        <v>17.27</v>
      </c>
      <c r="O5442" s="48">
        <f t="shared" ca="1" si="616"/>
        <v>824800</v>
      </c>
    </row>
    <row r="5443" spans="1:15" x14ac:dyDescent="0.25">
      <c r="A5443">
        <v>5428</v>
      </c>
      <c r="B5443" s="84">
        <v>34082</v>
      </c>
      <c r="C5443" s="47">
        <v>58</v>
      </c>
      <c r="D5443" s="47">
        <v>58.12</v>
      </c>
      <c r="E5443" s="47">
        <v>57.75</v>
      </c>
      <c r="F5443" s="47">
        <v>58</v>
      </c>
      <c r="G5443" s="48">
        <v>253400</v>
      </c>
      <c r="H5443" s="47">
        <v>17.309999999999999</v>
      </c>
      <c r="I5443" s="51">
        <f t="shared" si="610"/>
        <v>0.29844827586206896</v>
      </c>
      <c r="J5443" s="51">
        <f t="shared" ca="1" si="611"/>
        <v>2</v>
      </c>
      <c r="K5443" s="47">
        <f t="shared" si="612"/>
        <v>17.309999999999999</v>
      </c>
      <c r="L5443" s="47">
        <f t="shared" si="613"/>
        <v>17.350000000000001</v>
      </c>
      <c r="M5443" s="47">
        <f t="shared" si="614"/>
        <v>17.239999999999998</v>
      </c>
      <c r="N5443" s="47">
        <f t="shared" si="615"/>
        <v>17.309999999999999</v>
      </c>
      <c r="O5443" s="48">
        <f t="shared" ca="1" si="616"/>
        <v>506800</v>
      </c>
    </row>
    <row r="5444" spans="1:15" x14ac:dyDescent="0.25">
      <c r="A5444">
        <v>5429</v>
      </c>
      <c r="B5444" s="84">
        <v>34081</v>
      </c>
      <c r="C5444" s="47">
        <v>57.75</v>
      </c>
      <c r="D5444" s="47">
        <v>58.5</v>
      </c>
      <c r="E5444" s="47">
        <v>57.62</v>
      </c>
      <c r="F5444" s="47">
        <v>58.12</v>
      </c>
      <c r="G5444" s="48">
        <v>407200</v>
      </c>
      <c r="H5444" s="47">
        <v>17.350000000000001</v>
      </c>
      <c r="I5444" s="51">
        <f t="shared" si="610"/>
        <v>0.29852030282174813</v>
      </c>
      <c r="J5444" s="51">
        <f t="shared" ca="1" si="611"/>
        <v>2</v>
      </c>
      <c r="K5444" s="47">
        <f t="shared" si="612"/>
        <v>17.239999999999998</v>
      </c>
      <c r="L5444" s="47">
        <f t="shared" si="613"/>
        <v>17.46</v>
      </c>
      <c r="M5444" s="47">
        <f t="shared" si="614"/>
        <v>17.2</v>
      </c>
      <c r="N5444" s="47">
        <f t="shared" si="615"/>
        <v>17.350000000000001</v>
      </c>
      <c r="O5444" s="48">
        <f t="shared" ca="1" si="616"/>
        <v>814400</v>
      </c>
    </row>
    <row r="5445" spans="1:15" x14ac:dyDescent="0.25">
      <c r="A5445">
        <v>5430</v>
      </c>
      <c r="B5445" s="84">
        <v>34080</v>
      </c>
      <c r="C5445" s="47">
        <v>58.62</v>
      </c>
      <c r="D5445" s="47">
        <v>58.62</v>
      </c>
      <c r="E5445" s="47">
        <v>57.88</v>
      </c>
      <c r="F5445" s="47">
        <v>57.88</v>
      </c>
      <c r="G5445" s="48">
        <v>243800</v>
      </c>
      <c r="H5445" s="47">
        <v>17.27</v>
      </c>
      <c r="I5445" s="51">
        <f t="shared" si="610"/>
        <v>0.29837595024187974</v>
      </c>
      <c r="J5445" s="51">
        <f t="shared" ca="1" si="611"/>
        <v>2</v>
      </c>
      <c r="K5445" s="47">
        <f t="shared" si="612"/>
        <v>17.489999999999998</v>
      </c>
      <c r="L5445" s="47">
        <f t="shared" si="613"/>
        <v>17.489999999999998</v>
      </c>
      <c r="M5445" s="47">
        <f t="shared" si="614"/>
        <v>17.27</v>
      </c>
      <c r="N5445" s="47">
        <f t="shared" si="615"/>
        <v>17.27</v>
      </c>
      <c r="O5445" s="48">
        <f t="shared" ca="1" si="616"/>
        <v>487600</v>
      </c>
    </row>
    <row r="5446" spans="1:15" x14ac:dyDescent="0.25">
      <c r="A5446">
        <v>5431</v>
      </c>
      <c r="B5446" s="84">
        <v>34079</v>
      </c>
      <c r="C5446" s="47">
        <v>59</v>
      </c>
      <c r="D5446" s="47">
        <v>59.12</v>
      </c>
      <c r="E5446" s="47">
        <v>58.12</v>
      </c>
      <c r="F5446" s="47">
        <v>58.5</v>
      </c>
      <c r="G5446" s="48">
        <v>274600</v>
      </c>
      <c r="H5446" s="47">
        <v>17.46</v>
      </c>
      <c r="I5446" s="51">
        <f t="shared" si="610"/>
        <v>0.2984615384615385</v>
      </c>
      <c r="J5446" s="51">
        <f t="shared" ca="1" si="611"/>
        <v>2</v>
      </c>
      <c r="K5446" s="47">
        <f t="shared" si="612"/>
        <v>17.61</v>
      </c>
      <c r="L5446" s="47">
        <f t="shared" si="613"/>
        <v>17.649999999999999</v>
      </c>
      <c r="M5446" s="47">
        <f t="shared" si="614"/>
        <v>17.350000000000001</v>
      </c>
      <c r="N5446" s="47">
        <f t="shared" si="615"/>
        <v>17.46</v>
      </c>
      <c r="O5446" s="48">
        <f t="shared" ca="1" si="616"/>
        <v>549200</v>
      </c>
    </row>
    <row r="5447" spans="1:15" x14ac:dyDescent="0.25">
      <c r="A5447">
        <v>5432</v>
      </c>
      <c r="B5447" s="84">
        <v>34078</v>
      </c>
      <c r="C5447" s="47">
        <v>59.25</v>
      </c>
      <c r="D5447" s="47">
        <v>59.38</v>
      </c>
      <c r="E5447" s="47">
        <v>58.88</v>
      </c>
      <c r="F5447" s="47">
        <v>59.25</v>
      </c>
      <c r="G5447" s="48">
        <v>410400</v>
      </c>
      <c r="H5447" s="47">
        <v>17.68</v>
      </c>
      <c r="I5447" s="51">
        <f t="shared" si="610"/>
        <v>0.29839662447257381</v>
      </c>
      <c r="J5447" s="51">
        <f t="shared" ca="1" si="611"/>
        <v>2</v>
      </c>
      <c r="K5447" s="47">
        <f t="shared" si="612"/>
        <v>17.68</v>
      </c>
      <c r="L5447" s="47">
        <f t="shared" si="613"/>
        <v>17.72</v>
      </c>
      <c r="M5447" s="47">
        <f t="shared" si="614"/>
        <v>17.57</v>
      </c>
      <c r="N5447" s="47">
        <f t="shared" si="615"/>
        <v>17.68</v>
      </c>
      <c r="O5447" s="48">
        <f t="shared" ca="1" si="616"/>
        <v>820800</v>
      </c>
    </row>
    <row r="5448" spans="1:15" x14ac:dyDescent="0.25">
      <c r="A5448">
        <v>5433</v>
      </c>
      <c r="B5448" s="84">
        <v>34075</v>
      </c>
      <c r="C5448" s="47">
        <v>58.75</v>
      </c>
      <c r="D5448" s="47">
        <v>59.38</v>
      </c>
      <c r="E5448" s="47">
        <v>58.75</v>
      </c>
      <c r="F5448" s="47">
        <v>59.38</v>
      </c>
      <c r="G5448" s="48">
        <v>1050800</v>
      </c>
      <c r="H5448" s="47">
        <v>17.72</v>
      </c>
      <c r="I5448" s="51">
        <f t="shared" si="610"/>
        <v>0.29841697541259682</v>
      </c>
      <c r="J5448" s="51">
        <f t="shared" ca="1" si="611"/>
        <v>2</v>
      </c>
      <c r="K5448" s="47">
        <f t="shared" si="612"/>
        <v>17.53</v>
      </c>
      <c r="L5448" s="47">
        <f t="shared" si="613"/>
        <v>17.72</v>
      </c>
      <c r="M5448" s="47">
        <f t="shared" si="614"/>
        <v>17.53</v>
      </c>
      <c r="N5448" s="47">
        <f t="shared" si="615"/>
        <v>17.72</v>
      </c>
      <c r="O5448" s="48">
        <f t="shared" ca="1" si="616"/>
        <v>2101600</v>
      </c>
    </row>
    <row r="5449" spans="1:15" x14ac:dyDescent="0.25">
      <c r="A5449">
        <v>5434</v>
      </c>
      <c r="B5449" s="84">
        <v>34074</v>
      </c>
      <c r="C5449" s="47">
        <v>58.25</v>
      </c>
      <c r="D5449" s="47">
        <v>59</v>
      </c>
      <c r="E5449" s="47">
        <v>58.12</v>
      </c>
      <c r="F5449" s="47">
        <v>58.75</v>
      </c>
      <c r="G5449" s="48">
        <v>366600</v>
      </c>
      <c r="H5449" s="47">
        <v>17.53</v>
      </c>
      <c r="I5449" s="51">
        <f t="shared" si="610"/>
        <v>0.2983829787234043</v>
      </c>
      <c r="J5449" s="51">
        <f t="shared" ca="1" si="611"/>
        <v>2</v>
      </c>
      <c r="K5449" s="47">
        <f t="shared" si="612"/>
        <v>17.38</v>
      </c>
      <c r="L5449" s="47">
        <f t="shared" si="613"/>
        <v>17.600000000000001</v>
      </c>
      <c r="M5449" s="47">
        <f t="shared" si="614"/>
        <v>17.34</v>
      </c>
      <c r="N5449" s="47">
        <f t="shared" si="615"/>
        <v>17.53</v>
      </c>
      <c r="O5449" s="48">
        <f t="shared" ca="1" si="616"/>
        <v>733200</v>
      </c>
    </row>
    <row r="5450" spans="1:15" x14ac:dyDescent="0.25">
      <c r="A5450">
        <v>5435</v>
      </c>
      <c r="B5450" s="84">
        <v>34073</v>
      </c>
      <c r="C5450" s="47">
        <v>58.75</v>
      </c>
      <c r="D5450" s="47">
        <v>58.75</v>
      </c>
      <c r="E5450" s="47">
        <v>58</v>
      </c>
      <c r="F5450" s="47">
        <v>58</v>
      </c>
      <c r="G5450" s="48">
        <v>422400</v>
      </c>
      <c r="H5450" s="47">
        <v>17.309999999999999</v>
      </c>
      <c r="I5450" s="51">
        <f t="shared" si="610"/>
        <v>0.29844827586206896</v>
      </c>
      <c r="J5450" s="51">
        <f t="shared" ca="1" si="611"/>
        <v>2</v>
      </c>
      <c r="K5450" s="47">
        <f t="shared" si="612"/>
        <v>17.53</v>
      </c>
      <c r="L5450" s="47">
        <f t="shared" si="613"/>
        <v>17.53</v>
      </c>
      <c r="M5450" s="47">
        <f t="shared" si="614"/>
        <v>17.309999999999999</v>
      </c>
      <c r="N5450" s="47">
        <f t="shared" si="615"/>
        <v>17.309999999999999</v>
      </c>
      <c r="O5450" s="48">
        <f t="shared" ca="1" si="616"/>
        <v>844800</v>
      </c>
    </row>
    <row r="5451" spans="1:15" x14ac:dyDescent="0.25">
      <c r="A5451">
        <v>5436</v>
      </c>
      <c r="B5451" s="84">
        <v>34072</v>
      </c>
      <c r="C5451" s="47">
        <v>58.5</v>
      </c>
      <c r="D5451" s="47">
        <v>59</v>
      </c>
      <c r="E5451" s="47">
        <v>58.25</v>
      </c>
      <c r="F5451" s="47">
        <v>58.88</v>
      </c>
      <c r="G5451" s="48">
        <v>425800</v>
      </c>
      <c r="H5451" s="47">
        <v>17.57</v>
      </c>
      <c r="I5451" s="51">
        <f t="shared" si="610"/>
        <v>0.29840353260869562</v>
      </c>
      <c r="J5451" s="51">
        <f t="shared" ca="1" si="611"/>
        <v>2</v>
      </c>
      <c r="K5451" s="47">
        <f t="shared" si="612"/>
        <v>17.46</v>
      </c>
      <c r="L5451" s="47">
        <f t="shared" si="613"/>
        <v>17.61</v>
      </c>
      <c r="M5451" s="47">
        <f t="shared" si="614"/>
        <v>17.38</v>
      </c>
      <c r="N5451" s="47">
        <f t="shared" si="615"/>
        <v>17.57</v>
      </c>
      <c r="O5451" s="48">
        <f t="shared" ca="1" si="616"/>
        <v>851600</v>
      </c>
    </row>
    <row r="5452" spans="1:15" x14ac:dyDescent="0.25">
      <c r="A5452">
        <v>5437</v>
      </c>
      <c r="B5452" s="84">
        <v>34071</v>
      </c>
      <c r="C5452" s="47">
        <v>57.38</v>
      </c>
      <c r="D5452" s="47">
        <v>58.5</v>
      </c>
      <c r="E5452" s="47">
        <v>57.12</v>
      </c>
      <c r="F5452" s="47">
        <v>58.5</v>
      </c>
      <c r="G5452" s="48">
        <v>613800</v>
      </c>
      <c r="H5452" s="47">
        <v>17.46</v>
      </c>
      <c r="I5452" s="51">
        <f t="shared" si="610"/>
        <v>0.2984615384615385</v>
      </c>
      <c r="J5452" s="51">
        <f t="shared" ca="1" si="611"/>
        <v>2</v>
      </c>
      <c r="K5452" s="47">
        <f t="shared" si="612"/>
        <v>17.13</v>
      </c>
      <c r="L5452" s="47">
        <f t="shared" si="613"/>
        <v>17.46</v>
      </c>
      <c r="M5452" s="47">
        <f t="shared" si="614"/>
        <v>17.05</v>
      </c>
      <c r="N5452" s="47">
        <f t="shared" si="615"/>
        <v>17.46</v>
      </c>
      <c r="O5452" s="48">
        <f t="shared" ca="1" si="616"/>
        <v>1227600</v>
      </c>
    </row>
    <row r="5453" spans="1:15" x14ac:dyDescent="0.25">
      <c r="A5453">
        <v>5438</v>
      </c>
      <c r="B5453" s="84">
        <v>34067</v>
      </c>
      <c r="C5453" s="47">
        <v>57.12</v>
      </c>
      <c r="D5453" s="47">
        <v>57.5</v>
      </c>
      <c r="E5453" s="47">
        <v>56.75</v>
      </c>
      <c r="F5453" s="47">
        <v>57.25</v>
      </c>
      <c r="G5453" s="48">
        <v>401200</v>
      </c>
      <c r="H5453" s="47">
        <v>17.09</v>
      </c>
      <c r="I5453" s="51">
        <f t="shared" si="610"/>
        <v>0.29851528384279474</v>
      </c>
      <c r="J5453" s="51">
        <f t="shared" ca="1" si="611"/>
        <v>2</v>
      </c>
      <c r="K5453" s="47">
        <f t="shared" si="612"/>
        <v>17.05</v>
      </c>
      <c r="L5453" s="47">
        <f t="shared" si="613"/>
        <v>17.16</v>
      </c>
      <c r="M5453" s="47">
        <f t="shared" si="614"/>
        <v>16.940000000000001</v>
      </c>
      <c r="N5453" s="47">
        <f t="shared" si="615"/>
        <v>17.09</v>
      </c>
      <c r="O5453" s="48">
        <f t="shared" ca="1" si="616"/>
        <v>802400</v>
      </c>
    </row>
    <row r="5454" spans="1:15" x14ac:dyDescent="0.25">
      <c r="A5454">
        <v>5439</v>
      </c>
      <c r="B5454" s="84">
        <v>34066</v>
      </c>
      <c r="C5454" s="47">
        <v>56.5</v>
      </c>
      <c r="D5454" s="47">
        <v>57.25</v>
      </c>
      <c r="E5454" s="47">
        <v>56.38</v>
      </c>
      <c r="F5454" s="47">
        <v>57.12</v>
      </c>
      <c r="G5454" s="48">
        <v>370400</v>
      </c>
      <c r="H5454" s="47">
        <v>17.05</v>
      </c>
      <c r="I5454" s="51">
        <f t="shared" si="610"/>
        <v>0.29849439775910369</v>
      </c>
      <c r="J5454" s="51">
        <f t="shared" ca="1" si="611"/>
        <v>2</v>
      </c>
      <c r="K5454" s="47">
        <f t="shared" si="612"/>
        <v>16.86</v>
      </c>
      <c r="L5454" s="47">
        <f t="shared" si="613"/>
        <v>17.09</v>
      </c>
      <c r="M5454" s="47">
        <f t="shared" si="614"/>
        <v>16.829999999999998</v>
      </c>
      <c r="N5454" s="47">
        <f t="shared" si="615"/>
        <v>17.05</v>
      </c>
      <c r="O5454" s="48">
        <f t="shared" ca="1" si="616"/>
        <v>740800</v>
      </c>
    </row>
    <row r="5455" spans="1:15" x14ac:dyDescent="0.25">
      <c r="A5455">
        <v>5440</v>
      </c>
      <c r="B5455" s="84">
        <v>34065</v>
      </c>
      <c r="C5455" s="47">
        <v>56.38</v>
      </c>
      <c r="D5455" s="47">
        <v>56.75</v>
      </c>
      <c r="E5455" s="47">
        <v>56.25</v>
      </c>
      <c r="F5455" s="47">
        <v>56.5</v>
      </c>
      <c r="G5455" s="48">
        <v>307800</v>
      </c>
      <c r="H5455" s="47">
        <v>16.86</v>
      </c>
      <c r="I5455" s="51">
        <f t="shared" si="610"/>
        <v>0.2984070796460177</v>
      </c>
      <c r="J5455" s="51">
        <f t="shared" ca="1" si="611"/>
        <v>2</v>
      </c>
      <c r="K5455" s="47">
        <f t="shared" si="612"/>
        <v>16.82</v>
      </c>
      <c r="L5455" s="47">
        <f t="shared" si="613"/>
        <v>16.93</v>
      </c>
      <c r="M5455" s="47">
        <f t="shared" si="614"/>
        <v>16.79</v>
      </c>
      <c r="N5455" s="47">
        <f t="shared" si="615"/>
        <v>16.86</v>
      </c>
      <c r="O5455" s="48">
        <f t="shared" ca="1" si="616"/>
        <v>615600</v>
      </c>
    </row>
    <row r="5456" spans="1:15" x14ac:dyDescent="0.25">
      <c r="A5456">
        <v>5441</v>
      </c>
      <c r="B5456" s="84">
        <v>34064</v>
      </c>
      <c r="C5456" s="47">
        <v>56.5</v>
      </c>
      <c r="D5456" s="47">
        <v>56.62</v>
      </c>
      <c r="E5456" s="47">
        <v>56.38</v>
      </c>
      <c r="F5456" s="47">
        <v>56.5</v>
      </c>
      <c r="G5456" s="48">
        <v>317000</v>
      </c>
      <c r="H5456" s="47">
        <v>16.86</v>
      </c>
      <c r="I5456" s="51">
        <f t="shared" si="610"/>
        <v>0.2984070796460177</v>
      </c>
      <c r="J5456" s="51">
        <f t="shared" ca="1" si="611"/>
        <v>2</v>
      </c>
      <c r="K5456" s="47">
        <f t="shared" si="612"/>
        <v>16.86</v>
      </c>
      <c r="L5456" s="47">
        <f t="shared" si="613"/>
        <v>16.899999999999999</v>
      </c>
      <c r="M5456" s="47">
        <f t="shared" si="614"/>
        <v>16.82</v>
      </c>
      <c r="N5456" s="47">
        <f t="shared" si="615"/>
        <v>16.86</v>
      </c>
      <c r="O5456" s="48">
        <f t="shared" ca="1" si="616"/>
        <v>634000</v>
      </c>
    </row>
    <row r="5457" spans="1:15" x14ac:dyDescent="0.25">
      <c r="A5457">
        <v>5442</v>
      </c>
      <c r="B5457" s="84">
        <v>34061</v>
      </c>
      <c r="C5457" s="47">
        <v>56.5</v>
      </c>
      <c r="D5457" s="47">
        <v>57.12</v>
      </c>
      <c r="E5457" s="47">
        <v>56</v>
      </c>
      <c r="F5457" s="47">
        <v>56.75</v>
      </c>
      <c r="G5457" s="48">
        <v>462800</v>
      </c>
      <c r="H5457" s="47">
        <v>16.940000000000001</v>
      </c>
      <c r="I5457" s="51">
        <f t="shared" ref="I5457:I5520" si="617">H5457/F5457</f>
        <v>0.29850220264317184</v>
      </c>
      <c r="J5457" s="51">
        <f t="shared" ref="J5457:J5520" ca="1" si="618">INDEX(OFFSET($T$15,0,0,$S$13+1,1),MATCH(B5457,OFFSET($Q$15,0,0,$S$13+1,1),-1))</f>
        <v>2</v>
      </c>
      <c r="K5457" s="47">
        <f t="shared" ref="K5457:K5520" si="619">ROUND($I5457*C5457,2)</f>
        <v>16.87</v>
      </c>
      <c r="L5457" s="47">
        <f t="shared" ref="L5457:L5520" si="620">ROUND($I5457*D5457,2)</f>
        <v>17.05</v>
      </c>
      <c r="M5457" s="47">
        <f t="shared" ref="M5457:M5520" si="621">ROUND($I5457*E5457,2)</f>
        <v>16.72</v>
      </c>
      <c r="N5457" s="47">
        <f t="shared" ref="N5457:N5520" si="622">ROUND($I5457*F5457,2)</f>
        <v>16.940000000000001</v>
      </c>
      <c r="O5457" s="48">
        <f t="shared" ref="O5457:O5520" ca="1" si="623">G5457*J5457</f>
        <v>925600</v>
      </c>
    </row>
    <row r="5458" spans="1:15" x14ac:dyDescent="0.25">
      <c r="A5458">
        <v>5443</v>
      </c>
      <c r="B5458" s="84">
        <v>34060</v>
      </c>
      <c r="C5458" s="47">
        <v>56.25</v>
      </c>
      <c r="D5458" s="47">
        <v>57.5</v>
      </c>
      <c r="E5458" s="47">
        <v>56</v>
      </c>
      <c r="F5458" s="47">
        <v>56.75</v>
      </c>
      <c r="G5458" s="48">
        <v>261000</v>
      </c>
      <c r="H5458" s="47">
        <v>16.940000000000001</v>
      </c>
      <c r="I5458" s="51">
        <f t="shared" si="617"/>
        <v>0.29850220264317184</v>
      </c>
      <c r="J5458" s="51">
        <f t="shared" ca="1" si="618"/>
        <v>2</v>
      </c>
      <c r="K5458" s="47">
        <f t="shared" si="619"/>
        <v>16.79</v>
      </c>
      <c r="L5458" s="47">
        <f t="shared" si="620"/>
        <v>17.16</v>
      </c>
      <c r="M5458" s="47">
        <f t="shared" si="621"/>
        <v>16.72</v>
      </c>
      <c r="N5458" s="47">
        <f t="shared" si="622"/>
        <v>16.940000000000001</v>
      </c>
      <c r="O5458" s="48">
        <f t="shared" ca="1" si="623"/>
        <v>522000</v>
      </c>
    </row>
    <row r="5459" spans="1:15" x14ac:dyDescent="0.25">
      <c r="A5459">
        <v>5444</v>
      </c>
      <c r="B5459" s="84">
        <v>34059</v>
      </c>
      <c r="C5459" s="47">
        <v>57.62</v>
      </c>
      <c r="D5459" s="47">
        <v>57.62</v>
      </c>
      <c r="E5459" s="47">
        <v>55.62</v>
      </c>
      <c r="F5459" s="47">
        <v>55.62</v>
      </c>
      <c r="G5459" s="48">
        <v>500000</v>
      </c>
      <c r="H5459" s="47">
        <v>16.600000000000001</v>
      </c>
      <c r="I5459" s="51">
        <f t="shared" si="617"/>
        <v>0.2984537935994247</v>
      </c>
      <c r="J5459" s="51">
        <f t="shared" ca="1" si="618"/>
        <v>2</v>
      </c>
      <c r="K5459" s="47">
        <f t="shared" si="619"/>
        <v>17.2</v>
      </c>
      <c r="L5459" s="47">
        <f t="shared" si="620"/>
        <v>17.2</v>
      </c>
      <c r="M5459" s="47">
        <f t="shared" si="621"/>
        <v>16.600000000000001</v>
      </c>
      <c r="N5459" s="47">
        <f t="shared" si="622"/>
        <v>16.600000000000001</v>
      </c>
      <c r="O5459" s="48">
        <f t="shared" ca="1" si="623"/>
        <v>1000000</v>
      </c>
    </row>
    <row r="5460" spans="1:15" x14ac:dyDescent="0.25">
      <c r="A5460">
        <v>5445</v>
      </c>
      <c r="B5460" s="84">
        <v>34058</v>
      </c>
      <c r="C5460" s="47">
        <v>57</v>
      </c>
      <c r="D5460" s="47">
        <v>57.88</v>
      </c>
      <c r="E5460" s="47">
        <v>55.88</v>
      </c>
      <c r="F5460" s="47">
        <v>57.88</v>
      </c>
      <c r="G5460" s="48">
        <v>665800</v>
      </c>
      <c r="H5460" s="47">
        <v>17.27</v>
      </c>
      <c r="I5460" s="51">
        <f t="shared" si="617"/>
        <v>0.29837595024187974</v>
      </c>
      <c r="J5460" s="51">
        <f t="shared" ca="1" si="618"/>
        <v>2</v>
      </c>
      <c r="K5460" s="47">
        <f t="shared" si="619"/>
        <v>17.010000000000002</v>
      </c>
      <c r="L5460" s="47">
        <f t="shared" si="620"/>
        <v>17.27</v>
      </c>
      <c r="M5460" s="47">
        <f t="shared" si="621"/>
        <v>16.670000000000002</v>
      </c>
      <c r="N5460" s="47">
        <f t="shared" si="622"/>
        <v>17.27</v>
      </c>
      <c r="O5460" s="48">
        <f t="shared" ca="1" si="623"/>
        <v>1331600</v>
      </c>
    </row>
    <row r="5461" spans="1:15" x14ac:dyDescent="0.25">
      <c r="A5461">
        <v>5446</v>
      </c>
      <c r="B5461" s="84">
        <v>34057</v>
      </c>
      <c r="C5461" s="47">
        <v>56.75</v>
      </c>
      <c r="D5461" s="47">
        <v>57.38</v>
      </c>
      <c r="E5461" s="47">
        <v>56.62</v>
      </c>
      <c r="F5461" s="47">
        <v>57.25</v>
      </c>
      <c r="G5461" s="48">
        <v>206400</v>
      </c>
      <c r="H5461" s="47">
        <v>16.98</v>
      </c>
      <c r="I5461" s="51">
        <f t="shared" si="617"/>
        <v>0.29659388646288209</v>
      </c>
      <c r="J5461" s="51">
        <f t="shared" ca="1" si="618"/>
        <v>2</v>
      </c>
      <c r="K5461" s="47">
        <f t="shared" si="619"/>
        <v>16.829999999999998</v>
      </c>
      <c r="L5461" s="47">
        <f t="shared" si="620"/>
        <v>17.02</v>
      </c>
      <c r="M5461" s="47">
        <f t="shared" si="621"/>
        <v>16.79</v>
      </c>
      <c r="N5461" s="47">
        <f t="shared" si="622"/>
        <v>16.98</v>
      </c>
      <c r="O5461" s="48">
        <f t="shared" ca="1" si="623"/>
        <v>412800</v>
      </c>
    </row>
    <row r="5462" spans="1:15" x14ac:dyDescent="0.25">
      <c r="A5462">
        <v>5447</v>
      </c>
      <c r="B5462" s="84">
        <v>34054</v>
      </c>
      <c r="C5462" s="47">
        <v>56.62</v>
      </c>
      <c r="D5462" s="47">
        <v>57.75</v>
      </c>
      <c r="E5462" s="47">
        <v>56.25</v>
      </c>
      <c r="F5462" s="47">
        <v>56.75</v>
      </c>
      <c r="G5462" s="48">
        <v>464800</v>
      </c>
      <c r="H5462" s="47">
        <v>16.829999999999998</v>
      </c>
      <c r="I5462" s="51">
        <f t="shared" si="617"/>
        <v>0.29656387665198236</v>
      </c>
      <c r="J5462" s="51">
        <f t="shared" ca="1" si="618"/>
        <v>2</v>
      </c>
      <c r="K5462" s="47">
        <f t="shared" si="619"/>
        <v>16.79</v>
      </c>
      <c r="L5462" s="47">
        <f t="shared" si="620"/>
        <v>17.13</v>
      </c>
      <c r="M5462" s="47">
        <f t="shared" si="621"/>
        <v>16.68</v>
      </c>
      <c r="N5462" s="47">
        <f t="shared" si="622"/>
        <v>16.829999999999998</v>
      </c>
      <c r="O5462" s="48">
        <f t="shared" ca="1" si="623"/>
        <v>929600</v>
      </c>
    </row>
    <row r="5463" spans="1:15" x14ac:dyDescent="0.25">
      <c r="A5463">
        <v>5448</v>
      </c>
      <c r="B5463" s="84">
        <v>34053</v>
      </c>
      <c r="C5463" s="47">
        <v>56.75</v>
      </c>
      <c r="D5463" s="47">
        <v>56.88</v>
      </c>
      <c r="E5463" s="47">
        <v>56.12</v>
      </c>
      <c r="F5463" s="47">
        <v>56.5</v>
      </c>
      <c r="G5463" s="48">
        <v>357200</v>
      </c>
      <c r="H5463" s="47">
        <v>16.760000000000002</v>
      </c>
      <c r="I5463" s="51">
        <f t="shared" si="617"/>
        <v>0.29663716814159297</v>
      </c>
      <c r="J5463" s="51">
        <f t="shared" ca="1" si="618"/>
        <v>2</v>
      </c>
      <c r="K5463" s="47">
        <f t="shared" si="619"/>
        <v>16.829999999999998</v>
      </c>
      <c r="L5463" s="47">
        <f t="shared" si="620"/>
        <v>16.87</v>
      </c>
      <c r="M5463" s="47">
        <f t="shared" si="621"/>
        <v>16.649999999999999</v>
      </c>
      <c r="N5463" s="47">
        <f t="shared" si="622"/>
        <v>16.760000000000002</v>
      </c>
      <c r="O5463" s="48">
        <f t="shared" ca="1" si="623"/>
        <v>714400</v>
      </c>
    </row>
    <row r="5464" spans="1:15" x14ac:dyDescent="0.25">
      <c r="A5464">
        <v>5449</v>
      </c>
      <c r="B5464" s="84">
        <v>34052</v>
      </c>
      <c r="C5464" s="47">
        <v>56.25</v>
      </c>
      <c r="D5464" s="47">
        <v>57.5</v>
      </c>
      <c r="E5464" s="47">
        <v>56.25</v>
      </c>
      <c r="F5464" s="47">
        <v>56.62</v>
      </c>
      <c r="G5464" s="48">
        <v>398000</v>
      </c>
      <c r="H5464" s="47">
        <v>16.8</v>
      </c>
      <c r="I5464" s="51">
        <f t="shared" si="617"/>
        <v>0.29671494171670793</v>
      </c>
      <c r="J5464" s="51">
        <f t="shared" ca="1" si="618"/>
        <v>2</v>
      </c>
      <c r="K5464" s="47">
        <f t="shared" si="619"/>
        <v>16.690000000000001</v>
      </c>
      <c r="L5464" s="47">
        <f t="shared" si="620"/>
        <v>17.059999999999999</v>
      </c>
      <c r="M5464" s="47">
        <f t="shared" si="621"/>
        <v>16.690000000000001</v>
      </c>
      <c r="N5464" s="47">
        <f t="shared" si="622"/>
        <v>16.8</v>
      </c>
      <c r="O5464" s="48">
        <f t="shared" ca="1" si="623"/>
        <v>796000</v>
      </c>
    </row>
    <row r="5465" spans="1:15" x14ac:dyDescent="0.25">
      <c r="A5465">
        <v>5450</v>
      </c>
      <c r="B5465" s="84">
        <v>34051</v>
      </c>
      <c r="C5465" s="47">
        <v>56.25</v>
      </c>
      <c r="D5465" s="47">
        <v>56.38</v>
      </c>
      <c r="E5465" s="47">
        <v>55.88</v>
      </c>
      <c r="F5465" s="47">
        <v>56.12</v>
      </c>
      <c r="G5465" s="48">
        <v>194600</v>
      </c>
      <c r="H5465" s="47">
        <v>16.649999999999999</v>
      </c>
      <c r="I5465" s="51">
        <f t="shared" si="617"/>
        <v>0.29668567355666425</v>
      </c>
      <c r="J5465" s="51">
        <f t="shared" ca="1" si="618"/>
        <v>2</v>
      </c>
      <c r="K5465" s="47">
        <f t="shared" si="619"/>
        <v>16.690000000000001</v>
      </c>
      <c r="L5465" s="47">
        <f t="shared" si="620"/>
        <v>16.73</v>
      </c>
      <c r="M5465" s="47">
        <f t="shared" si="621"/>
        <v>16.579999999999998</v>
      </c>
      <c r="N5465" s="47">
        <f t="shared" si="622"/>
        <v>16.649999999999999</v>
      </c>
      <c r="O5465" s="48">
        <f t="shared" ca="1" si="623"/>
        <v>389200</v>
      </c>
    </row>
    <row r="5466" spans="1:15" x14ac:dyDescent="0.25">
      <c r="A5466">
        <v>5451</v>
      </c>
      <c r="B5466" s="84">
        <v>34050</v>
      </c>
      <c r="C5466" s="47">
        <v>56.88</v>
      </c>
      <c r="D5466" s="47">
        <v>56.88</v>
      </c>
      <c r="E5466" s="47">
        <v>56</v>
      </c>
      <c r="F5466" s="47">
        <v>56.5</v>
      </c>
      <c r="G5466" s="48">
        <v>205800</v>
      </c>
      <c r="H5466" s="47">
        <v>16.760000000000002</v>
      </c>
      <c r="I5466" s="51">
        <f t="shared" si="617"/>
        <v>0.29663716814159297</v>
      </c>
      <c r="J5466" s="51">
        <f t="shared" ca="1" si="618"/>
        <v>2</v>
      </c>
      <c r="K5466" s="47">
        <f t="shared" si="619"/>
        <v>16.87</v>
      </c>
      <c r="L5466" s="47">
        <f t="shared" si="620"/>
        <v>16.87</v>
      </c>
      <c r="M5466" s="47">
        <f t="shared" si="621"/>
        <v>16.61</v>
      </c>
      <c r="N5466" s="47">
        <f t="shared" si="622"/>
        <v>16.760000000000002</v>
      </c>
      <c r="O5466" s="48">
        <f t="shared" ca="1" si="623"/>
        <v>411600</v>
      </c>
    </row>
    <row r="5467" spans="1:15" x14ac:dyDescent="0.25">
      <c r="A5467">
        <v>5452</v>
      </c>
      <c r="B5467" s="84">
        <v>34047</v>
      </c>
      <c r="C5467" s="47">
        <v>56.5</v>
      </c>
      <c r="D5467" s="47">
        <v>57.25</v>
      </c>
      <c r="E5467" s="47">
        <v>56.12</v>
      </c>
      <c r="F5467" s="47">
        <v>56.5</v>
      </c>
      <c r="G5467" s="48">
        <v>1010800</v>
      </c>
      <c r="H5467" s="47">
        <v>16.760000000000002</v>
      </c>
      <c r="I5467" s="51">
        <f t="shared" si="617"/>
        <v>0.29663716814159297</v>
      </c>
      <c r="J5467" s="51">
        <f t="shared" ca="1" si="618"/>
        <v>2</v>
      </c>
      <c r="K5467" s="47">
        <f t="shared" si="619"/>
        <v>16.760000000000002</v>
      </c>
      <c r="L5467" s="47">
        <f t="shared" si="620"/>
        <v>16.98</v>
      </c>
      <c r="M5467" s="47">
        <f t="shared" si="621"/>
        <v>16.649999999999999</v>
      </c>
      <c r="N5467" s="47">
        <f t="shared" si="622"/>
        <v>16.760000000000002</v>
      </c>
      <c r="O5467" s="48">
        <f t="shared" ca="1" si="623"/>
        <v>2021600</v>
      </c>
    </row>
    <row r="5468" spans="1:15" x14ac:dyDescent="0.25">
      <c r="A5468">
        <v>5453</v>
      </c>
      <c r="B5468" s="84">
        <v>34046</v>
      </c>
      <c r="C5468" s="47">
        <v>55.88</v>
      </c>
      <c r="D5468" s="47">
        <v>56.5</v>
      </c>
      <c r="E5468" s="47">
        <v>55.88</v>
      </c>
      <c r="F5468" s="47">
        <v>56.5</v>
      </c>
      <c r="G5468" s="48">
        <v>513600</v>
      </c>
      <c r="H5468" s="47">
        <v>16.760000000000002</v>
      </c>
      <c r="I5468" s="51">
        <f t="shared" si="617"/>
        <v>0.29663716814159297</v>
      </c>
      <c r="J5468" s="51">
        <f t="shared" ca="1" si="618"/>
        <v>2</v>
      </c>
      <c r="K5468" s="47">
        <f t="shared" si="619"/>
        <v>16.579999999999998</v>
      </c>
      <c r="L5468" s="47">
        <f t="shared" si="620"/>
        <v>16.760000000000002</v>
      </c>
      <c r="M5468" s="47">
        <f t="shared" si="621"/>
        <v>16.579999999999998</v>
      </c>
      <c r="N5468" s="47">
        <f t="shared" si="622"/>
        <v>16.760000000000002</v>
      </c>
      <c r="O5468" s="48">
        <f t="shared" ca="1" si="623"/>
        <v>1027200</v>
      </c>
    </row>
    <row r="5469" spans="1:15" x14ac:dyDescent="0.25">
      <c r="A5469">
        <v>5454</v>
      </c>
      <c r="B5469" s="84">
        <v>34045</v>
      </c>
      <c r="C5469" s="47">
        <v>55.75</v>
      </c>
      <c r="D5469" s="47">
        <v>56.25</v>
      </c>
      <c r="E5469" s="47">
        <v>55.5</v>
      </c>
      <c r="F5469" s="47">
        <v>55.75</v>
      </c>
      <c r="G5469" s="48">
        <v>307000</v>
      </c>
      <c r="H5469" s="47">
        <v>16.54</v>
      </c>
      <c r="I5469" s="51">
        <f t="shared" si="617"/>
        <v>0.29668161434977575</v>
      </c>
      <c r="J5469" s="51">
        <f t="shared" ca="1" si="618"/>
        <v>2</v>
      </c>
      <c r="K5469" s="47">
        <f t="shared" si="619"/>
        <v>16.54</v>
      </c>
      <c r="L5469" s="47">
        <f t="shared" si="620"/>
        <v>16.690000000000001</v>
      </c>
      <c r="M5469" s="47">
        <f t="shared" si="621"/>
        <v>16.47</v>
      </c>
      <c r="N5469" s="47">
        <f t="shared" si="622"/>
        <v>16.54</v>
      </c>
      <c r="O5469" s="48">
        <f t="shared" ca="1" si="623"/>
        <v>614000</v>
      </c>
    </row>
    <row r="5470" spans="1:15" x14ac:dyDescent="0.25">
      <c r="A5470">
        <v>5455</v>
      </c>
      <c r="B5470" s="84">
        <v>34044</v>
      </c>
      <c r="C5470" s="47">
        <v>56.38</v>
      </c>
      <c r="D5470" s="47">
        <v>56.38</v>
      </c>
      <c r="E5470" s="47">
        <v>56</v>
      </c>
      <c r="F5470" s="47">
        <v>56</v>
      </c>
      <c r="G5470" s="48">
        <v>177200</v>
      </c>
      <c r="H5470" s="47">
        <v>16.61</v>
      </c>
      <c r="I5470" s="51">
        <f t="shared" si="617"/>
        <v>0.29660714285714285</v>
      </c>
      <c r="J5470" s="51">
        <f t="shared" ca="1" si="618"/>
        <v>2</v>
      </c>
      <c r="K5470" s="47">
        <f t="shared" si="619"/>
        <v>16.72</v>
      </c>
      <c r="L5470" s="47">
        <f t="shared" si="620"/>
        <v>16.72</v>
      </c>
      <c r="M5470" s="47">
        <f t="shared" si="621"/>
        <v>16.61</v>
      </c>
      <c r="N5470" s="47">
        <f t="shared" si="622"/>
        <v>16.61</v>
      </c>
      <c r="O5470" s="48">
        <f t="shared" ca="1" si="623"/>
        <v>354400</v>
      </c>
    </row>
    <row r="5471" spans="1:15" x14ac:dyDescent="0.25">
      <c r="A5471">
        <v>5456</v>
      </c>
      <c r="B5471" s="84">
        <v>34043</v>
      </c>
      <c r="C5471" s="47">
        <v>56.12</v>
      </c>
      <c r="D5471" s="47">
        <v>56.75</v>
      </c>
      <c r="E5471" s="47">
        <v>55.88</v>
      </c>
      <c r="F5471" s="47">
        <v>56.25</v>
      </c>
      <c r="G5471" s="48">
        <v>409000</v>
      </c>
      <c r="H5471" s="47">
        <v>16.68</v>
      </c>
      <c r="I5471" s="51">
        <f t="shared" si="617"/>
        <v>0.29653333333333332</v>
      </c>
      <c r="J5471" s="51">
        <f t="shared" ca="1" si="618"/>
        <v>2</v>
      </c>
      <c r="K5471" s="47">
        <f t="shared" si="619"/>
        <v>16.64</v>
      </c>
      <c r="L5471" s="47">
        <f t="shared" si="620"/>
        <v>16.829999999999998</v>
      </c>
      <c r="M5471" s="47">
        <f t="shared" si="621"/>
        <v>16.57</v>
      </c>
      <c r="N5471" s="47">
        <f t="shared" si="622"/>
        <v>16.68</v>
      </c>
      <c r="O5471" s="48">
        <f t="shared" ca="1" si="623"/>
        <v>818000</v>
      </c>
    </row>
    <row r="5472" spans="1:15" x14ac:dyDescent="0.25">
      <c r="A5472">
        <v>5457</v>
      </c>
      <c r="B5472" s="84">
        <v>34040</v>
      </c>
      <c r="C5472" s="47">
        <v>56</v>
      </c>
      <c r="D5472" s="47">
        <v>56.38</v>
      </c>
      <c r="E5472" s="47">
        <v>55.75</v>
      </c>
      <c r="F5472" s="47">
        <v>56.12</v>
      </c>
      <c r="G5472" s="48">
        <v>511400</v>
      </c>
      <c r="H5472" s="47">
        <v>16.649999999999999</v>
      </c>
      <c r="I5472" s="51">
        <f t="shared" si="617"/>
        <v>0.29668567355666425</v>
      </c>
      <c r="J5472" s="51">
        <f t="shared" ca="1" si="618"/>
        <v>2</v>
      </c>
      <c r="K5472" s="47">
        <f t="shared" si="619"/>
        <v>16.61</v>
      </c>
      <c r="L5472" s="47">
        <f t="shared" si="620"/>
        <v>16.73</v>
      </c>
      <c r="M5472" s="47">
        <f t="shared" si="621"/>
        <v>16.54</v>
      </c>
      <c r="N5472" s="47">
        <f t="shared" si="622"/>
        <v>16.649999999999999</v>
      </c>
      <c r="O5472" s="48">
        <f t="shared" ca="1" si="623"/>
        <v>1022800</v>
      </c>
    </row>
    <row r="5473" spans="1:15" x14ac:dyDescent="0.25">
      <c r="A5473">
        <v>5458</v>
      </c>
      <c r="B5473" s="84">
        <v>34039</v>
      </c>
      <c r="C5473" s="47">
        <v>56.5</v>
      </c>
      <c r="D5473" s="47">
        <v>56.88</v>
      </c>
      <c r="E5473" s="47">
        <v>56.25</v>
      </c>
      <c r="F5473" s="47">
        <v>56.5</v>
      </c>
      <c r="G5473" s="48">
        <v>414400</v>
      </c>
      <c r="H5473" s="47">
        <v>16.760000000000002</v>
      </c>
      <c r="I5473" s="51">
        <f t="shared" si="617"/>
        <v>0.29663716814159297</v>
      </c>
      <c r="J5473" s="51">
        <f t="shared" ca="1" si="618"/>
        <v>2</v>
      </c>
      <c r="K5473" s="47">
        <f t="shared" si="619"/>
        <v>16.760000000000002</v>
      </c>
      <c r="L5473" s="47">
        <f t="shared" si="620"/>
        <v>16.87</v>
      </c>
      <c r="M5473" s="47">
        <f t="shared" si="621"/>
        <v>16.690000000000001</v>
      </c>
      <c r="N5473" s="47">
        <f t="shared" si="622"/>
        <v>16.760000000000002</v>
      </c>
      <c r="O5473" s="48">
        <f t="shared" ca="1" si="623"/>
        <v>828800</v>
      </c>
    </row>
    <row r="5474" spans="1:15" x14ac:dyDescent="0.25">
      <c r="A5474">
        <v>5459</v>
      </c>
      <c r="B5474" s="84">
        <v>34038</v>
      </c>
      <c r="C5474" s="47">
        <v>55</v>
      </c>
      <c r="D5474" s="47">
        <v>56.25</v>
      </c>
      <c r="E5474" s="47">
        <v>55</v>
      </c>
      <c r="F5474" s="47">
        <v>56.25</v>
      </c>
      <c r="G5474" s="48">
        <v>534000</v>
      </c>
      <c r="H5474" s="47">
        <v>16.68</v>
      </c>
      <c r="I5474" s="51">
        <f t="shared" si="617"/>
        <v>0.29653333333333332</v>
      </c>
      <c r="J5474" s="51">
        <f t="shared" ca="1" si="618"/>
        <v>2</v>
      </c>
      <c r="K5474" s="47">
        <f t="shared" si="619"/>
        <v>16.309999999999999</v>
      </c>
      <c r="L5474" s="47">
        <f t="shared" si="620"/>
        <v>16.68</v>
      </c>
      <c r="M5474" s="47">
        <f t="shared" si="621"/>
        <v>16.309999999999999</v>
      </c>
      <c r="N5474" s="47">
        <f t="shared" si="622"/>
        <v>16.68</v>
      </c>
      <c r="O5474" s="48">
        <f t="shared" ca="1" si="623"/>
        <v>1068000</v>
      </c>
    </row>
    <row r="5475" spans="1:15" x14ac:dyDescent="0.25">
      <c r="A5475">
        <v>5460</v>
      </c>
      <c r="B5475" s="84">
        <v>34037</v>
      </c>
      <c r="C5475" s="47">
        <v>55</v>
      </c>
      <c r="D5475" s="47">
        <v>55.75</v>
      </c>
      <c r="E5475" s="47">
        <v>54.75</v>
      </c>
      <c r="F5475" s="47">
        <v>55.75</v>
      </c>
      <c r="G5475" s="48">
        <v>458400</v>
      </c>
      <c r="H5475" s="47">
        <v>16.54</v>
      </c>
      <c r="I5475" s="51">
        <f t="shared" si="617"/>
        <v>0.29668161434977575</v>
      </c>
      <c r="J5475" s="51">
        <f t="shared" ca="1" si="618"/>
        <v>2</v>
      </c>
      <c r="K5475" s="47">
        <f t="shared" si="619"/>
        <v>16.32</v>
      </c>
      <c r="L5475" s="47">
        <f t="shared" si="620"/>
        <v>16.54</v>
      </c>
      <c r="M5475" s="47">
        <f t="shared" si="621"/>
        <v>16.239999999999998</v>
      </c>
      <c r="N5475" s="47">
        <f t="shared" si="622"/>
        <v>16.54</v>
      </c>
      <c r="O5475" s="48">
        <f t="shared" ca="1" si="623"/>
        <v>916800</v>
      </c>
    </row>
    <row r="5476" spans="1:15" x14ac:dyDescent="0.25">
      <c r="A5476">
        <v>5461</v>
      </c>
      <c r="B5476" s="84">
        <v>34036</v>
      </c>
      <c r="C5476" s="47">
        <v>54.5</v>
      </c>
      <c r="D5476" s="47">
        <v>55.25</v>
      </c>
      <c r="E5476" s="47">
        <v>54.5</v>
      </c>
      <c r="F5476" s="47">
        <v>55</v>
      </c>
      <c r="G5476" s="48">
        <v>642400</v>
      </c>
      <c r="H5476" s="47">
        <v>16.309999999999999</v>
      </c>
      <c r="I5476" s="51">
        <f t="shared" si="617"/>
        <v>0.2965454545454545</v>
      </c>
      <c r="J5476" s="51">
        <f t="shared" ca="1" si="618"/>
        <v>2</v>
      </c>
      <c r="K5476" s="47">
        <f t="shared" si="619"/>
        <v>16.16</v>
      </c>
      <c r="L5476" s="47">
        <f t="shared" si="620"/>
        <v>16.38</v>
      </c>
      <c r="M5476" s="47">
        <f t="shared" si="621"/>
        <v>16.16</v>
      </c>
      <c r="N5476" s="47">
        <f t="shared" si="622"/>
        <v>16.309999999999999</v>
      </c>
      <c r="O5476" s="48">
        <f t="shared" ca="1" si="623"/>
        <v>1284800</v>
      </c>
    </row>
    <row r="5477" spans="1:15" x14ac:dyDescent="0.25">
      <c r="A5477">
        <v>5462</v>
      </c>
      <c r="B5477" s="84">
        <v>34033</v>
      </c>
      <c r="C5477" s="47">
        <v>54.62</v>
      </c>
      <c r="D5477" s="47">
        <v>55.12</v>
      </c>
      <c r="E5477" s="47">
        <v>54</v>
      </c>
      <c r="F5477" s="47">
        <v>54.5</v>
      </c>
      <c r="G5477" s="48">
        <v>703600</v>
      </c>
      <c r="H5477" s="47">
        <v>16.170000000000002</v>
      </c>
      <c r="I5477" s="51">
        <f t="shared" si="617"/>
        <v>0.29669724770642203</v>
      </c>
      <c r="J5477" s="51">
        <f t="shared" ca="1" si="618"/>
        <v>2</v>
      </c>
      <c r="K5477" s="47">
        <f t="shared" si="619"/>
        <v>16.21</v>
      </c>
      <c r="L5477" s="47">
        <f t="shared" si="620"/>
        <v>16.350000000000001</v>
      </c>
      <c r="M5477" s="47">
        <f t="shared" si="621"/>
        <v>16.02</v>
      </c>
      <c r="N5477" s="47">
        <f t="shared" si="622"/>
        <v>16.170000000000002</v>
      </c>
      <c r="O5477" s="48">
        <f t="shared" ca="1" si="623"/>
        <v>1407200</v>
      </c>
    </row>
    <row r="5478" spans="1:15" x14ac:dyDescent="0.25">
      <c r="A5478">
        <v>5463</v>
      </c>
      <c r="B5478" s="84">
        <v>34032</v>
      </c>
      <c r="C5478" s="47">
        <v>54.88</v>
      </c>
      <c r="D5478" s="47">
        <v>54.88</v>
      </c>
      <c r="E5478" s="47">
        <v>54.5</v>
      </c>
      <c r="F5478" s="47">
        <v>54.62</v>
      </c>
      <c r="G5478" s="48">
        <v>335600</v>
      </c>
      <c r="H5478" s="47">
        <v>16.2</v>
      </c>
      <c r="I5478" s="51">
        <f t="shared" si="617"/>
        <v>0.29659465397290369</v>
      </c>
      <c r="J5478" s="51">
        <f t="shared" ca="1" si="618"/>
        <v>2</v>
      </c>
      <c r="K5478" s="47">
        <f t="shared" si="619"/>
        <v>16.28</v>
      </c>
      <c r="L5478" s="47">
        <f t="shared" si="620"/>
        <v>16.28</v>
      </c>
      <c r="M5478" s="47">
        <f t="shared" si="621"/>
        <v>16.16</v>
      </c>
      <c r="N5478" s="47">
        <f t="shared" si="622"/>
        <v>16.2</v>
      </c>
      <c r="O5478" s="48">
        <f t="shared" ca="1" si="623"/>
        <v>671200</v>
      </c>
    </row>
    <row r="5479" spans="1:15" x14ac:dyDescent="0.25">
      <c r="A5479">
        <v>5464</v>
      </c>
      <c r="B5479" s="84">
        <v>34031</v>
      </c>
      <c r="C5479" s="47">
        <v>54.5</v>
      </c>
      <c r="D5479" s="47">
        <v>55</v>
      </c>
      <c r="E5479" s="47">
        <v>54.25</v>
      </c>
      <c r="F5479" s="47">
        <v>54.62</v>
      </c>
      <c r="G5479" s="48">
        <v>752600</v>
      </c>
      <c r="H5479" s="47">
        <v>16.2</v>
      </c>
      <c r="I5479" s="51">
        <f t="shared" si="617"/>
        <v>0.29659465397290369</v>
      </c>
      <c r="J5479" s="51">
        <f t="shared" ca="1" si="618"/>
        <v>2</v>
      </c>
      <c r="K5479" s="47">
        <f t="shared" si="619"/>
        <v>16.16</v>
      </c>
      <c r="L5479" s="47">
        <f t="shared" si="620"/>
        <v>16.309999999999999</v>
      </c>
      <c r="M5479" s="47">
        <f t="shared" si="621"/>
        <v>16.09</v>
      </c>
      <c r="N5479" s="47">
        <f t="shared" si="622"/>
        <v>16.2</v>
      </c>
      <c r="O5479" s="48">
        <f t="shared" ca="1" si="623"/>
        <v>1505200</v>
      </c>
    </row>
    <row r="5480" spans="1:15" x14ac:dyDescent="0.25">
      <c r="A5480">
        <v>5465</v>
      </c>
      <c r="B5480" s="84">
        <v>34030</v>
      </c>
      <c r="C5480" s="47">
        <v>52.62</v>
      </c>
      <c r="D5480" s="47">
        <v>54.75</v>
      </c>
      <c r="E5480" s="47">
        <v>52.62</v>
      </c>
      <c r="F5480" s="47">
        <v>54.75</v>
      </c>
      <c r="G5480" s="48">
        <v>540400</v>
      </c>
      <c r="H5480" s="47">
        <v>16.239999999999998</v>
      </c>
      <c r="I5480" s="51">
        <f t="shared" si="617"/>
        <v>0.29662100456621004</v>
      </c>
      <c r="J5480" s="51">
        <f t="shared" ca="1" si="618"/>
        <v>2</v>
      </c>
      <c r="K5480" s="47">
        <f t="shared" si="619"/>
        <v>15.61</v>
      </c>
      <c r="L5480" s="47">
        <f t="shared" si="620"/>
        <v>16.239999999999998</v>
      </c>
      <c r="M5480" s="47">
        <f t="shared" si="621"/>
        <v>15.61</v>
      </c>
      <c r="N5480" s="47">
        <f t="shared" si="622"/>
        <v>16.239999999999998</v>
      </c>
      <c r="O5480" s="48">
        <f t="shared" ca="1" si="623"/>
        <v>1080800</v>
      </c>
    </row>
    <row r="5481" spans="1:15" x14ac:dyDescent="0.25">
      <c r="A5481">
        <v>5466</v>
      </c>
      <c r="B5481" s="84">
        <v>34029</v>
      </c>
      <c r="C5481" s="47">
        <v>54</v>
      </c>
      <c r="D5481" s="47">
        <v>54</v>
      </c>
      <c r="E5481" s="47">
        <v>52.62</v>
      </c>
      <c r="F5481" s="47">
        <v>52.75</v>
      </c>
      <c r="G5481" s="48">
        <v>421000</v>
      </c>
      <c r="H5481" s="47">
        <v>15.65</v>
      </c>
      <c r="I5481" s="51">
        <f t="shared" si="617"/>
        <v>0.29668246445497631</v>
      </c>
      <c r="J5481" s="51">
        <f t="shared" ca="1" si="618"/>
        <v>2</v>
      </c>
      <c r="K5481" s="47">
        <f t="shared" si="619"/>
        <v>16.02</v>
      </c>
      <c r="L5481" s="47">
        <f t="shared" si="620"/>
        <v>16.02</v>
      </c>
      <c r="M5481" s="47">
        <f t="shared" si="621"/>
        <v>15.61</v>
      </c>
      <c r="N5481" s="47">
        <f t="shared" si="622"/>
        <v>15.65</v>
      </c>
      <c r="O5481" s="48">
        <f t="shared" ca="1" si="623"/>
        <v>842000</v>
      </c>
    </row>
    <row r="5482" spans="1:15" x14ac:dyDescent="0.25">
      <c r="A5482">
        <v>5467</v>
      </c>
      <c r="B5482" s="84">
        <v>34026</v>
      </c>
      <c r="C5482" s="47">
        <v>53.5</v>
      </c>
      <c r="D5482" s="47">
        <v>54.25</v>
      </c>
      <c r="E5482" s="47">
        <v>53.38</v>
      </c>
      <c r="F5482" s="47">
        <v>54.25</v>
      </c>
      <c r="G5482" s="48">
        <v>613800</v>
      </c>
      <c r="H5482" s="47">
        <v>16.09</v>
      </c>
      <c r="I5482" s="51">
        <f t="shared" si="617"/>
        <v>0.2965898617511521</v>
      </c>
      <c r="J5482" s="51">
        <f t="shared" ca="1" si="618"/>
        <v>2</v>
      </c>
      <c r="K5482" s="47">
        <f t="shared" si="619"/>
        <v>15.87</v>
      </c>
      <c r="L5482" s="47">
        <f t="shared" si="620"/>
        <v>16.09</v>
      </c>
      <c r="M5482" s="47">
        <f t="shared" si="621"/>
        <v>15.83</v>
      </c>
      <c r="N5482" s="47">
        <f t="shared" si="622"/>
        <v>16.09</v>
      </c>
      <c r="O5482" s="48">
        <f t="shared" ca="1" si="623"/>
        <v>1227600</v>
      </c>
    </row>
    <row r="5483" spans="1:15" x14ac:dyDescent="0.25">
      <c r="A5483">
        <v>5468</v>
      </c>
      <c r="B5483" s="84">
        <v>34025</v>
      </c>
      <c r="C5483" s="47">
        <v>53.5</v>
      </c>
      <c r="D5483" s="47">
        <v>53.75</v>
      </c>
      <c r="E5483" s="47">
        <v>53.5</v>
      </c>
      <c r="F5483" s="47">
        <v>53.62</v>
      </c>
      <c r="G5483" s="48">
        <v>348200</v>
      </c>
      <c r="H5483" s="47">
        <v>15.91</v>
      </c>
      <c r="I5483" s="51">
        <f t="shared" si="617"/>
        <v>0.29671764267064532</v>
      </c>
      <c r="J5483" s="51">
        <f t="shared" ca="1" si="618"/>
        <v>2</v>
      </c>
      <c r="K5483" s="47">
        <f t="shared" si="619"/>
        <v>15.87</v>
      </c>
      <c r="L5483" s="47">
        <f t="shared" si="620"/>
        <v>15.95</v>
      </c>
      <c r="M5483" s="47">
        <f t="shared" si="621"/>
        <v>15.87</v>
      </c>
      <c r="N5483" s="47">
        <f t="shared" si="622"/>
        <v>15.91</v>
      </c>
      <c r="O5483" s="48">
        <f t="shared" ca="1" si="623"/>
        <v>696400</v>
      </c>
    </row>
    <row r="5484" spans="1:15" x14ac:dyDescent="0.25">
      <c r="A5484">
        <v>5469</v>
      </c>
      <c r="B5484" s="84">
        <v>34024</v>
      </c>
      <c r="C5484" s="47">
        <v>53.25</v>
      </c>
      <c r="D5484" s="47">
        <v>53.88</v>
      </c>
      <c r="E5484" s="47">
        <v>53.25</v>
      </c>
      <c r="F5484" s="47">
        <v>53.5</v>
      </c>
      <c r="G5484" s="48">
        <v>567200</v>
      </c>
      <c r="H5484" s="47">
        <v>15.87</v>
      </c>
      <c r="I5484" s="51">
        <f t="shared" si="617"/>
        <v>0.29663551401869159</v>
      </c>
      <c r="J5484" s="51">
        <f t="shared" ca="1" si="618"/>
        <v>2</v>
      </c>
      <c r="K5484" s="47">
        <f t="shared" si="619"/>
        <v>15.8</v>
      </c>
      <c r="L5484" s="47">
        <f t="shared" si="620"/>
        <v>15.98</v>
      </c>
      <c r="M5484" s="47">
        <f t="shared" si="621"/>
        <v>15.8</v>
      </c>
      <c r="N5484" s="47">
        <f t="shared" si="622"/>
        <v>15.87</v>
      </c>
      <c r="O5484" s="48">
        <f t="shared" ca="1" si="623"/>
        <v>1134400</v>
      </c>
    </row>
    <row r="5485" spans="1:15" x14ac:dyDescent="0.25">
      <c r="A5485">
        <v>5470</v>
      </c>
      <c r="B5485" s="84">
        <v>34023</v>
      </c>
      <c r="C5485" s="47">
        <v>53.25</v>
      </c>
      <c r="D5485" s="47">
        <v>53.75</v>
      </c>
      <c r="E5485" s="47">
        <v>53</v>
      </c>
      <c r="F5485" s="47">
        <v>53.75</v>
      </c>
      <c r="G5485" s="48">
        <v>489200</v>
      </c>
      <c r="H5485" s="47">
        <v>15.94</v>
      </c>
      <c r="I5485" s="51">
        <f t="shared" si="617"/>
        <v>0.29655813953488369</v>
      </c>
      <c r="J5485" s="51">
        <f t="shared" ca="1" si="618"/>
        <v>2</v>
      </c>
      <c r="K5485" s="47">
        <f t="shared" si="619"/>
        <v>15.79</v>
      </c>
      <c r="L5485" s="47">
        <f t="shared" si="620"/>
        <v>15.94</v>
      </c>
      <c r="M5485" s="47">
        <f t="shared" si="621"/>
        <v>15.72</v>
      </c>
      <c r="N5485" s="47">
        <f t="shared" si="622"/>
        <v>15.94</v>
      </c>
      <c r="O5485" s="48">
        <f t="shared" ca="1" si="623"/>
        <v>978400</v>
      </c>
    </row>
    <row r="5486" spans="1:15" x14ac:dyDescent="0.25">
      <c r="A5486">
        <v>5471</v>
      </c>
      <c r="B5486" s="84">
        <v>34022</v>
      </c>
      <c r="C5486" s="47">
        <v>52</v>
      </c>
      <c r="D5486" s="47">
        <v>52.62</v>
      </c>
      <c r="E5486" s="47">
        <v>51.75</v>
      </c>
      <c r="F5486" s="47">
        <v>52.62</v>
      </c>
      <c r="G5486" s="48">
        <v>352400</v>
      </c>
      <c r="H5486" s="47">
        <v>15.61</v>
      </c>
      <c r="I5486" s="51">
        <f t="shared" si="617"/>
        <v>0.29665526415811477</v>
      </c>
      <c r="J5486" s="51">
        <f t="shared" ca="1" si="618"/>
        <v>2</v>
      </c>
      <c r="K5486" s="47">
        <f t="shared" si="619"/>
        <v>15.43</v>
      </c>
      <c r="L5486" s="47">
        <f t="shared" si="620"/>
        <v>15.61</v>
      </c>
      <c r="M5486" s="47">
        <f t="shared" si="621"/>
        <v>15.35</v>
      </c>
      <c r="N5486" s="47">
        <f t="shared" si="622"/>
        <v>15.61</v>
      </c>
      <c r="O5486" s="48">
        <f t="shared" ca="1" si="623"/>
        <v>704800</v>
      </c>
    </row>
    <row r="5487" spans="1:15" x14ac:dyDescent="0.25">
      <c r="A5487">
        <v>5472</v>
      </c>
      <c r="B5487" s="84">
        <v>34019</v>
      </c>
      <c r="C5487" s="47">
        <v>51.25</v>
      </c>
      <c r="D5487" s="47">
        <v>51.88</v>
      </c>
      <c r="E5487" s="47">
        <v>50.88</v>
      </c>
      <c r="F5487" s="47">
        <v>51.5</v>
      </c>
      <c r="G5487" s="48">
        <v>942200</v>
      </c>
      <c r="H5487" s="47">
        <v>15.28</v>
      </c>
      <c r="I5487" s="51">
        <f t="shared" si="617"/>
        <v>0.2966990291262136</v>
      </c>
      <c r="J5487" s="51">
        <f t="shared" ca="1" si="618"/>
        <v>2</v>
      </c>
      <c r="K5487" s="47">
        <f t="shared" si="619"/>
        <v>15.21</v>
      </c>
      <c r="L5487" s="47">
        <f t="shared" si="620"/>
        <v>15.39</v>
      </c>
      <c r="M5487" s="47">
        <f t="shared" si="621"/>
        <v>15.1</v>
      </c>
      <c r="N5487" s="47">
        <f t="shared" si="622"/>
        <v>15.28</v>
      </c>
      <c r="O5487" s="48">
        <f t="shared" ca="1" si="623"/>
        <v>1884400</v>
      </c>
    </row>
    <row r="5488" spans="1:15" x14ac:dyDescent="0.25">
      <c r="A5488">
        <v>5473</v>
      </c>
      <c r="B5488" s="84">
        <v>34018</v>
      </c>
      <c r="C5488" s="47">
        <v>53.25</v>
      </c>
      <c r="D5488" s="47">
        <v>53.38</v>
      </c>
      <c r="E5488" s="47">
        <v>51.12</v>
      </c>
      <c r="F5488" s="47">
        <v>51.25</v>
      </c>
      <c r="G5488" s="48">
        <v>932800</v>
      </c>
      <c r="H5488" s="47">
        <v>15.2</v>
      </c>
      <c r="I5488" s="51">
        <f t="shared" si="617"/>
        <v>0.29658536585365852</v>
      </c>
      <c r="J5488" s="51">
        <f t="shared" ca="1" si="618"/>
        <v>2</v>
      </c>
      <c r="K5488" s="47">
        <f t="shared" si="619"/>
        <v>15.79</v>
      </c>
      <c r="L5488" s="47">
        <f t="shared" si="620"/>
        <v>15.83</v>
      </c>
      <c r="M5488" s="47">
        <f t="shared" si="621"/>
        <v>15.16</v>
      </c>
      <c r="N5488" s="47">
        <f t="shared" si="622"/>
        <v>15.2</v>
      </c>
      <c r="O5488" s="48">
        <f t="shared" ca="1" si="623"/>
        <v>1865600</v>
      </c>
    </row>
    <row r="5489" spans="1:15" x14ac:dyDescent="0.25">
      <c r="A5489">
        <v>5474</v>
      </c>
      <c r="B5489" s="84">
        <v>34017</v>
      </c>
      <c r="C5489" s="47">
        <v>53.75</v>
      </c>
      <c r="D5489" s="47">
        <v>53.88</v>
      </c>
      <c r="E5489" s="47">
        <v>53.25</v>
      </c>
      <c r="F5489" s="47">
        <v>53.38</v>
      </c>
      <c r="G5489" s="48">
        <v>560600</v>
      </c>
      <c r="H5489" s="47">
        <v>15.83</v>
      </c>
      <c r="I5489" s="51">
        <f t="shared" si="617"/>
        <v>0.29655301611090296</v>
      </c>
      <c r="J5489" s="51">
        <f t="shared" ca="1" si="618"/>
        <v>2</v>
      </c>
      <c r="K5489" s="47">
        <f t="shared" si="619"/>
        <v>15.94</v>
      </c>
      <c r="L5489" s="47">
        <f t="shared" si="620"/>
        <v>15.98</v>
      </c>
      <c r="M5489" s="47">
        <f t="shared" si="621"/>
        <v>15.79</v>
      </c>
      <c r="N5489" s="47">
        <f t="shared" si="622"/>
        <v>15.83</v>
      </c>
      <c r="O5489" s="48">
        <f t="shared" ca="1" si="623"/>
        <v>1121200</v>
      </c>
    </row>
    <row r="5490" spans="1:15" x14ac:dyDescent="0.25">
      <c r="A5490">
        <v>5475</v>
      </c>
      <c r="B5490" s="84">
        <v>34016</v>
      </c>
      <c r="C5490" s="47">
        <v>54.25</v>
      </c>
      <c r="D5490" s="47">
        <v>54.38</v>
      </c>
      <c r="E5490" s="47">
        <v>53.62</v>
      </c>
      <c r="F5490" s="47">
        <v>53.62</v>
      </c>
      <c r="G5490" s="48">
        <v>889400</v>
      </c>
      <c r="H5490" s="47">
        <v>15.91</v>
      </c>
      <c r="I5490" s="51">
        <f t="shared" si="617"/>
        <v>0.29671764267064532</v>
      </c>
      <c r="J5490" s="51">
        <f t="shared" ca="1" si="618"/>
        <v>2</v>
      </c>
      <c r="K5490" s="47">
        <f t="shared" si="619"/>
        <v>16.100000000000001</v>
      </c>
      <c r="L5490" s="47">
        <f t="shared" si="620"/>
        <v>16.14</v>
      </c>
      <c r="M5490" s="47">
        <f t="shared" si="621"/>
        <v>15.91</v>
      </c>
      <c r="N5490" s="47">
        <f t="shared" si="622"/>
        <v>15.91</v>
      </c>
      <c r="O5490" s="48">
        <f t="shared" ca="1" si="623"/>
        <v>1778800</v>
      </c>
    </row>
    <row r="5491" spans="1:15" x14ac:dyDescent="0.25">
      <c r="A5491">
        <v>5476</v>
      </c>
      <c r="B5491" s="84">
        <v>34012</v>
      </c>
      <c r="C5491" s="47">
        <v>54.25</v>
      </c>
      <c r="D5491" s="47">
        <v>54.62</v>
      </c>
      <c r="E5491" s="47">
        <v>54</v>
      </c>
      <c r="F5491" s="47">
        <v>54.5</v>
      </c>
      <c r="G5491" s="48">
        <v>454800</v>
      </c>
      <c r="H5491" s="47">
        <v>16.170000000000002</v>
      </c>
      <c r="I5491" s="51">
        <f t="shared" si="617"/>
        <v>0.29669724770642203</v>
      </c>
      <c r="J5491" s="51">
        <f t="shared" ca="1" si="618"/>
        <v>2</v>
      </c>
      <c r="K5491" s="47">
        <f t="shared" si="619"/>
        <v>16.100000000000001</v>
      </c>
      <c r="L5491" s="47">
        <f t="shared" si="620"/>
        <v>16.21</v>
      </c>
      <c r="M5491" s="47">
        <f t="shared" si="621"/>
        <v>16.02</v>
      </c>
      <c r="N5491" s="47">
        <f t="shared" si="622"/>
        <v>16.170000000000002</v>
      </c>
      <c r="O5491" s="48">
        <f t="shared" ca="1" si="623"/>
        <v>909600</v>
      </c>
    </row>
    <row r="5492" spans="1:15" x14ac:dyDescent="0.25">
      <c r="A5492">
        <v>5477</v>
      </c>
      <c r="B5492" s="84">
        <v>34011</v>
      </c>
      <c r="C5492" s="47">
        <v>53.62</v>
      </c>
      <c r="D5492" s="47">
        <v>54.5</v>
      </c>
      <c r="E5492" s="47">
        <v>53.62</v>
      </c>
      <c r="F5492" s="47">
        <v>54.25</v>
      </c>
      <c r="G5492" s="48">
        <v>767800</v>
      </c>
      <c r="H5492" s="47">
        <v>16.09</v>
      </c>
      <c r="I5492" s="51">
        <f t="shared" si="617"/>
        <v>0.2965898617511521</v>
      </c>
      <c r="J5492" s="51">
        <f t="shared" ca="1" si="618"/>
        <v>2</v>
      </c>
      <c r="K5492" s="47">
        <f t="shared" si="619"/>
        <v>15.9</v>
      </c>
      <c r="L5492" s="47">
        <f t="shared" si="620"/>
        <v>16.16</v>
      </c>
      <c r="M5492" s="47">
        <f t="shared" si="621"/>
        <v>15.9</v>
      </c>
      <c r="N5492" s="47">
        <f t="shared" si="622"/>
        <v>16.09</v>
      </c>
      <c r="O5492" s="48">
        <f t="shared" ca="1" si="623"/>
        <v>1535600</v>
      </c>
    </row>
    <row r="5493" spans="1:15" x14ac:dyDescent="0.25">
      <c r="A5493">
        <v>5478</v>
      </c>
      <c r="B5493" s="84">
        <v>34010</v>
      </c>
      <c r="C5493" s="47">
        <v>53.5</v>
      </c>
      <c r="D5493" s="47">
        <v>54.25</v>
      </c>
      <c r="E5493" s="47">
        <v>53.12</v>
      </c>
      <c r="F5493" s="47">
        <v>53.75</v>
      </c>
      <c r="G5493" s="48">
        <v>404400</v>
      </c>
      <c r="H5493" s="47">
        <v>15.94</v>
      </c>
      <c r="I5493" s="51">
        <f t="shared" si="617"/>
        <v>0.29655813953488369</v>
      </c>
      <c r="J5493" s="51">
        <f t="shared" ca="1" si="618"/>
        <v>2</v>
      </c>
      <c r="K5493" s="47">
        <f t="shared" si="619"/>
        <v>15.87</v>
      </c>
      <c r="L5493" s="47">
        <f t="shared" si="620"/>
        <v>16.09</v>
      </c>
      <c r="M5493" s="47">
        <f t="shared" si="621"/>
        <v>15.75</v>
      </c>
      <c r="N5493" s="47">
        <f t="shared" si="622"/>
        <v>15.94</v>
      </c>
      <c r="O5493" s="48">
        <f t="shared" ca="1" si="623"/>
        <v>808800</v>
      </c>
    </row>
    <row r="5494" spans="1:15" x14ac:dyDescent="0.25">
      <c r="A5494">
        <v>5479</v>
      </c>
      <c r="B5494" s="84">
        <v>34009</v>
      </c>
      <c r="C5494" s="47">
        <v>53.5</v>
      </c>
      <c r="D5494" s="47">
        <v>53.88</v>
      </c>
      <c r="E5494" s="47">
        <v>53.38</v>
      </c>
      <c r="F5494" s="47">
        <v>53.75</v>
      </c>
      <c r="G5494" s="48">
        <v>289000</v>
      </c>
      <c r="H5494" s="47">
        <v>15.94</v>
      </c>
      <c r="I5494" s="51">
        <f t="shared" si="617"/>
        <v>0.29655813953488369</v>
      </c>
      <c r="J5494" s="51">
        <f t="shared" ca="1" si="618"/>
        <v>2</v>
      </c>
      <c r="K5494" s="47">
        <f t="shared" si="619"/>
        <v>15.87</v>
      </c>
      <c r="L5494" s="47">
        <f t="shared" si="620"/>
        <v>15.98</v>
      </c>
      <c r="M5494" s="47">
        <f t="shared" si="621"/>
        <v>15.83</v>
      </c>
      <c r="N5494" s="47">
        <f t="shared" si="622"/>
        <v>15.94</v>
      </c>
      <c r="O5494" s="48">
        <f t="shared" ca="1" si="623"/>
        <v>578000</v>
      </c>
    </row>
    <row r="5495" spans="1:15" x14ac:dyDescent="0.25">
      <c r="A5495">
        <v>5480</v>
      </c>
      <c r="B5495" s="84">
        <v>34008</v>
      </c>
      <c r="C5495" s="47">
        <v>53.5</v>
      </c>
      <c r="D5495" s="47">
        <v>53.75</v>
      </c>
      <c r="E5495" s="47">
        <v>53.38</v>
      </c>
      <c r="F5495" s="47">
        <v>53.75</v>
      </c>
      <c r="G5495" s="48">
        <v>171800</v>
      </c>
      <c r="H5495" s="47">
        <v>15.94</v>
      </c>
      <c r="I5495" s="51">
        <f t="shared" si="617"/>
        <v>0.29655813953488369</v>
      </c>
      <c r="J5495" s="51">
        <f t="shared" ca="1" si="618"/>
        <v>2</v>
      </c>
      <c r="K5495" s="47">
        <f t="shared" si="619"/>
        <v>15.87</v>
      </c>
      <c r="L5495" s="47">
        <f t="shared" si="620"/>
        <v>15.94</v>
      </c>
      <c r="M5495" s="47">
        <f t="shared" si="621"/>
        <v>15.83</v>
      </c>
      <c r="N5495" s="47">
        <f t="shared" si="622"/>
        <v>15.94</v>
      </c>
      <c r="O5495" s="48">
        <f t="shared" ca="1" si="623"/>
        <v>343600</v>
      </c>
    </row>
    <row r="5496" spans="1:15" x14ac:dyDescent="0.25">
      <c r="A5496">
        <v>5481</v>
      </c>
      <c r="B5496" s="84">
        <v>34005</v>
      </c>
      <c r="C5496" s="47">
        <v>53.38</v>
      </c>
      <c r="D5496" s="47">
        <v>53.88</v>
      </c>
      <c r="E5496" s="47">
        <v>53.38</v>
      </c>
      <c r="F5496" s="47">
        <v>53.75</v>
      </c>
      <c r="G5496" s="48">
        <v>433600</v>
      </c>
      <c r="H5496" s="47">
        <v>15.94</v>
      </c>
      <c r="I5496" s="51">
        <f t="shared" si="617"/>
        <v>0.29655813953488369</v>
      </c>
      <c r="J5496" s="51">
        <f t="shared" ca="1" si="618"/>
        <v>2</v>
      </c>
      <c r="K5496" s="47">
        <f t="shared" si="619"/>
        <v>15.83</v>
      </c>
      <c r="L5496" s="47">
        <f t="shared" si="620"/>
        <v>15.98</v>
      </c>
      <c r="M5496" s="47">
        <f t="shared" si="621"/>
        <v>15.83</v>
      </c>
      <c r="N5496" s="47">
        <f t="shared" si="622"/>
        <v>15.94</v>
      </c>
      <c r="O5496" s="48">
        <f t="shared" ca="1" si="623"/>
        <v>867200</v>
      </c>
    </row>
    <row r="5497" spans="1:15" x14ac:dyDescent="0.25">
      <c r="A5497">
        <v>5482</v>
      </c>
      <c r="B5497" s="84">
        <v>34004</v>
      </c>
      <c r="C5497" s="47">
        <v>52.75</v>
      </c>
      <c r="D5497" s="47">
        <v>54</v>
      </c>
      <c r="E5497" s="47">
        <v>52.38</v>
      </c>
      <c r="F5497" s="47">
        <v>53.88</v>
      </c>
      <c r="G5497" s="48">
        <v>811400</v>
      </c>
      <c r="H5497" s="47">
        <v>15.98</v>
      </c>
      <c r="I5497" s="51">
        <f t="shared" si="617"/>
        <v>0.29658500371195246</v>
      </c>
      <c r="J5497" s="51">
        <f t="shared" ca="1" si="618"/>
        <v>2</v>
      </c>
      <c r="K5497" s="47">
        <f t="shared" si="619"/>
        <v>15.64</v>
      </c>
      <c r="L5497" s="47">
        <f t="shared" si="620"/>
        <v>16.02</v>
      </c>
      <c r="M5497" s="47">
        <f t="shared" si="621"/>
        <v>15.54</v>
      </c>
      <c r="N5497" s="47">
        <f t="shared" si="622"/>
        <v>15.98</v>
      </c>
      <c r="O5497" s="48">
        <f t="shared" ca="1" si="623"/>
        <v>1622800</v>
      </c>
    </row>
    <row r="5498" spans="1:15" x14ac:dyDescent="0.25">
      <c r="A5498">
        <v>5483</v>
      </c>
      <c r="B5498" s="84">
        <v>34003</v>
      </c>
      <c r="C5498" s="47">
        <v>53.5</v>
      </c>
      <c r="D5498" s="47">
        <v>53.5</v>
      </c>
      <c r="E5498" s="47">
        <v>52.5</v>
      </c>
      <c r="F5498" s="47">
        <v>52.75</v>
      </c>
      <c r="G5498" s="48">
        <v>290000</v>
      </c>
      <c r="H5498" s="47">
        <v>15.65</v>
      </c>
      <c r="I5498" s="51">
        <f t="shared" si="617"/>
        <v>0.29668246445497631</v>
      </c>
      <c r="J5498" s="51">
        <f t="shared" ca="1" si="618"/>
        <v>2</v>
      </c>
      <c r="K5498" s="47">
        <f t="shared" si="619"/>
        <v>15.87</v>
      </c>
      <c r="L5498" s="47">
        <f t="shared" si="620"/>
        <v>15.87</v>
      </c>
      <c r="M5498" s="47">
        <f t="shared" si="621"/>
        <v>15.58</v>
      </c>
      <c r="N5498" s="47">
        <f t="shared" si="622"/>
        <v>15.65</v>
      </c>
      <c r="O5498" s="48">
        <f t="shared" ca="1" si="623"/>
        <v>580000</v>
      </c>
    </row>
    <row r="5499" spans="1:15" x14ac:dyDescent="0.25">
      <c r="A5499">
        <v>5484</v>
      </c>
      <c r="B5499" s="84">
        <v>34002</v>
      </c>
      <c r="C5499" s="47">
        <v>53.38</v>
      </c>
      <c r="D5499" s="47">
        <v>53.5</v>
      </c>
      <c r="E5499" s="47">
        <v>53</v>
      </c>
      <c r="F5499" s="47">
        <v>53.38</v>
      </c>
      <c r="G5499" s="48">
        <v>396200</v>
      </c>
      <c r="H5499" s="47">
        <v>15.83</v>
      </c>
      <c r="I5499" s="51">
        <f t="shared" si="617"/>
        <v>0.29655301611090296</v>
      </c>
      <c r="J5499" s="51">
        <f t="shared" ca="1" si="618"/>
        <v>2</v>
      </c>
      <c r="K5499" s="47">
        <f t="shared" si="619"/>
        <v>15.83</v>
      </c>
      <c r="L5499" s="47">
        <f t="shared" si="620"/>
        <v>15.87</v>
      </c>
      <c r="M5499" s="47">
        <f t="shared" si="621"/>
        <v>15.72</v>
      </c>
      <c r="N5499" s="47">
        <f t="shared" si="622"/>
        <v>15.83</v>
      </c>
      <c r="O5499" s="48">
        <f t="shared" ca="1" si="623"/>
        <v>792400</v>
      </c>
    </row>
    <row r="5500" spans="1:15" x14ac:dyDescent="0.25">
      <c r="A5500">
        <v>5485</v>
      </c>
      <c r="B5500" s="84">
        <v>34001</v>
      </c>
      <c r="C5500" s="47">
        <v>52.75</v>
      </c>
      <c r="D5500" s="47">
        <v>53.88</v>
      </c>
      <c r="E5500" s="47">
        <v>52.62</v>
      </c>
      <c r="F5500" s="47">
        <v>53.5</v>
      </c>
      <c r="G5500" s="48">
        <v>616200</v>
      </c>
      <c r="H5500" s="47">
        <v>15.87</v>
      </c>
      <c r="I5500" s="51">
        <f t="shared" si="617"/>
        <v>0.29663551401869159</v>
      </c>
      <c r="J5500" s="51">
        <f t="shared" ca="1" si="618"/>
        <v>2</v>
      </c>
      <c r="K5500" s="47">
        <f t="shared" si="619"/>
        <v>15.65</v>
      </c>
      <c r="L5500" s="47">
        <f t="shared" si="620"/>
        <v>15.98</v>
      </c>
      <c r="M5500" s="47">
        <f t="shared" si="621"/>
        <v>15.61</v>
      </c>
      <c r="N5500" s="47">
        <f t="shared" si="622"/>
        <v>15.87</v>
      </c>
      <c r="O5500" s="48">
        <f t="shared" ca="1" si="623"/>
        <v>1232400</v>
      </c>
    </row>
    <row r="5501" spans="1:15" x14ac:dyDescent="0.25">
      <c r="A5501">
        <v>5486</v>
      </c>
      <c r="B5501" s="84">
        <v>33998</v>
      </c>
      <c r="C5501" s="47">
        <v>52.12</v>
      </c>
      <c r="D5501" s="47">
        <v>53.38</v>
      </c>
      <c r="E5501" s="47">
        <v>52</v>
      </c>
      <c r="F5501" s="47">
        <v>53</v>
      </c>
      <c r="G5501" s="48">
        <v>863400</v>
      </c>
      <c r="H5501" s="47">
        <v>15.72</v>
      </c>
      <c r="I5501" s="51">
        <f t="shared" si="617"/>
        <v>0.29660377358490569</v>
      </c>
      <c r="J5501" s="51">
        <f t="shared" ca="1" si="618"/>
        <v>2</v>
      </c>
      <c r="K5501" s="47">
        <f t="shared" si="619"/>
        <v>15.46</v>
      </c>
      <c r="L5501" s="47">
        <f t="shared" si="620"/>
        <v>15.83</v>
      </c>
      <c r="M5501" s="47">
        <f t="shared" si="621"/>
        <v>15.42</v>
      </c>
      <c r="N5501" s="47">
        <f t="shared" si="622"/>
        <v>15.72</v>
      </c>
      <c r="O5501" s="48">
        <f t="shared" ca="1" si="623"/>
        <v>1726800</v>
      </c>
    </row>
    <row r="5502" spans="1:15" x14ac:dyDescent="0.25">
      <c r="A5502">
        <v>5487</v>
      </c>
      <c r="B5502" s="84">
        <v>33997</v>
      </c>
      <c r="C5502" s="47">
        <v>52.5</v>
      </c>
      <c r="D5502" s="47">
        <v>52.5</v>
      </c>
      <c r="E5502" s="47">
        <v>52</v>
      </c>
      <c r="F5502" s="47">
        <v>52</v>
      </c>
      <c r="G5502" s="48">
        <v>367200</v>
      </c>
      <c r="H5502" s="47">
        <v>15.42</v>
      </c>
      <c r="I5502" s="51">
        <f t="shared" si="617"/>
        <v>0.29653846153846153</v>
      </c>
      <c r="J5502" s="51">
        <f t="shared" ca="1" si="618"/>
        <v>2</v>
      </c>
      <c r="K5502" s="47">
        <f t="shared" si="619"/>
        <v>15.57</v>
      </c>
      <c r="L5502" s="47">
        <f t="shared" si="620"/>
        <v>15.57</v>
      </c>
      <c r="M5502" s="47">
        <f t="shared" si="621"/>
        <v>15.42</v>
      </c>
      <c r="N5502" s="47">
        <f t="shared" si="622"/>
        <v>15.42</v>
      </c>
      <c r="O5502" s="48">
        <f t="shared" ca="1" si="623"/>
        <v>734400</v>
      </c>
    </row>
    <row r="5503" spans="1:15" x14ac:dyDescent="0.25">
      <c r="A5503">
        <v>5488</v>
      </c>
      <c r="B5503" s="84">
        <v>33996</v>
      </c>
      <c r="C5503" s="47">
        <v>52.38</v>
      </c>
      <c r="D5503" s="47">
        <v>52.62</v>
      </c>
      <c r="E5503" s="47">
        <v>51.75</v>
      </c>
      <c r="F5503" s="47">
        <v>52.62</v>
      </c>
      <c r="G5503" s="48">
        <v>616400</v>
      </c>
      <c r="H5503" s="47">
        <v>15.61</v>
      </c>
      <c r="I5503" s="51">
        <f t="shared" si="617"/>
        <v>0.29665526415811477</v>
      </c>
      <c r="J5503" s="51">
        <f t="shared" ca="1" si="618"/>
        <v>2</v>
      </c>
      <c r="K5503" s="47">
        <f t="shared" si="619"/>
        <v>15.54</v>
      </c>
      <c r="L5503" s="47">
        <f t="shared" si="620"/>
        <v>15.61</v>
      </c>
      <c r="M5503" s="47">
        <f t="shared" si="621"/>
        <v>15.35</v>
      </c>
      <c r="N5503" s="47">
        <f t="shared" si="622"/>
        <v>15.61</v>
      </c>
      <c r="O5503" s="48">
        <f t="shared" ca="1" si="623"/>
        <v>1232800</v>
      </c>
    </row>
    <row r="5504" spans="1:15" x14ac:dyDescent="0.25">
      <c r="A5504">
        <v>5489</v>
      </c>
      <c r="B5504" s="84">
        <v>33995</v>
      </c>
      <c r="C5504" s="47">
        <v>52.5</v>
      </c>
      <c r="D5504" s="47">
        <v>53</v>
      </c>
      <c r="E5504" s="47">
        <v>52.25</v>
      </c>
      <c r="F5504" s="47">
        <v>52.75</v>
      </c>
      <c r="G5504" s="48">
        <v>626200</v>
      </c>
      <c r="H5504" s="47">
        <v>15.65</v>
      </c>
      <c r="I5504" s="51">
        <f t="shared" si="617"/>
        <v>0.29668246445497631</v>
      </c>
      <c r="J5504" s="51">
        <f t="shared" ca="1" si="618"/>
        <v>2</v>
      </c>
      <c r="K5504" s="47">
        <f t="shared" si="619"/>
        <v>15.58</v>
      </c>
      <c r="L5504" s="47">
        <f t="shared" si="620"/>
        <v>15.72</v>
      </c>
      <c r="M5504" s="47">
        <f t="shared" si="621"/>
        <v>15.5</v>
      </c>
      <c r="N5504" s="47">
        <f t="shared" si="622"/>
        <v>15.65</v>
      </c>
      <c r="O5504" s="48">
        <f t="shared" ca="1" si="623"/>
        <v>1252400</v>
      </c>
    </row>
    <row r="5505" spans="1:15" x14ac:dyDescent="0.25">
      <c r="A5505">
        <v>5490</v>
      </c>
      <c r="B5505" s="84">
        <v>33994</v>
      </c>
      <c r="C5505" s="47">
        <v>52.25</v>
      </c>
      <c r="D5505" s="47">
        <v>52.62</v>
      </c>
      <c r="E5505" s="47">
        <v>52.12</v>
      </c>
      <c r="F5505" s="47">
        <v>52.62</v>
      </c>
      <c r="G5505" s="48">
        <v>404800</v>
      </c>
      <c r="H5505" s="47">
        <v>15.61</v>
      </c>
      <c r="I5505" s="51">
        <f t="shared" si="617"/>
        <v>0.29665526415811477</v>
      </c>
      <c r="J5505" s="51">
        <f t="shared" ca="1" si="618"/>
        <v>2</v>
      </c>
      <c r="K5505" s="47">
        <f t="shared" si="619"/>
        <v>15.5</v>
      </c>
      <c r="L5505" s="47">
        <f t="shared" si="620"/>
        <v>15.61</v>
      </c>
      <c r="M5505" s="47">
        <f t="shared" si="621"/>
        <v>15.46</v>
      </c>
      <c r="N5505" s="47">
        <f t="shared" si="622"/>
        <v>15.61</v>
      </c>
      <c r="O5505" s="48">
        <f t="shared" ca="1" si="623"/>
        <v>809600</v>
      </c>
    </row>
    <row r="5506" spans="1:15" x14ac:dyDescent="0.25">
      <c r="A5506">
        <v>5491</v>
      </c>
      <c r="B5506" s="84">
        <v>33991</v>
      </c>
      <c r="C5506" s="47">
        <v>52.75</v>
      </c>
      <c r="D5506" s="47">
        <v>53.38</v>
      </c>
      <c r="E5506" s="47">
        <v>52.25</v>
      </c>
      <c r="F5506" s="47">
        <v>52.75</v>
      </c>
      <c r="G5506" s="48">
        <v>1021400</v>
      </c>
      <c r="H5506" s="47">
        <v>15.65</v>
      </c>
      <c r="I5506" s="51">
        <f t="shared" si="617"/>
        <v>0.29668246445497631</v>
      </c>
      <c r="J5506" s="51">
        <f t="shared" ca="1" si="618"/>
        <v>2</v>
      </c>
      <c r="K5506" s="47">
        <f t="shared" si="619"/>
        <v>15.65</v>
      </c>
      <c r="L5506" s="47">
        <f t="shared" si="620"/>
        <v>15.84</v>
      </c>
      <c r="M5506" s="47">
        <f t="shared" si="621"/>
        <v>15.5</v>
      </c>
      <c r="N5506" s="47">
        <f t="shared" si="622"/>
        <v>15.65</v>
      </c>
      <c r="O5506" s="48">
        <f t="shared" ca="1" si="623"/>
        <v>2042800</v>
      </c>
    </row>
    <row r="5507" spans="1:15" x14ac:dyDescent="0.25">
      <c r="A5507">
        <v>5492</v>
      </c>
      <c r="B5507" s="84">
        <v>33990</v>
      </c>
      <c r="C5507" s="47">
        <v>51.5</v>
      </c>
      <c r="D5507" s="47">
        <v>53</v>
      </c>
      <c r="E5507" s="47">
        <v>51.5</v>
      </c>
      <c r="F5507" s="47">
        <v>52.62</v>
      </c>
      <c r="G5507" s="48">
        <v>610600</v>
      </c>
      <c r="H5507" s="47">
        <v>15.61</v>
      </c>
      <c r="I5507" s="51">
        <f t="shared" si="617"/>
        <v>0.29665526415811477</v>
      </c>
      <c r="J5507" s="51">
        <f t="shared" ca="1" si="618"/>
        <v>2</v>
      </c>
      <c r="K5507" s="47">
        <f t="shared" si="619"/>
        <v>15.28</v>
      </c>
      <c r="L5507" s="47">
        <f t="shared" si="620"/>
        <v>15.72</v>
      </c>
      <c r="M5507" s="47">
        <f t="shared" si="621"/>
        <v>15.28</v>
      </c>
      <c r="N5507" s="47">
        <f t="shared" si="622"/>
        <v>15.61</v>
      </c>
      <c r="O5507" s="48">
        <f t="shared" ca="1" si="623"/>
        <v>1221200</v>
      </c>
    </row>
    <row r="5508" spans="1:15" x14ac:dyDescent="0.25">
      <c r="A5508">
        <v>5493</v>
      </c>
      <c r="B5508" s="84">
        <v>33989</v>
      </c>
      <c r="C5508" s="47">
        <v>53.38</v>
      </c>
      <c r="D5508" s="47">
        <v>53.38</v>
      </c>
      <c r="E5508" s="47">
        <v>51.38</v>
      </c>
      <c r="F5508" s="47">
        <v>51.38</v>
      </c>
      <c r="G5508" s="48">
        <v>946400</v>
      </c>
      <c r="H5508" s="47">
        <v>15.24</v>
      </c>
      <c r="I5508" s="51">
        <f t="shared" si="617"/>
        <v>0.29661346827559359</v>
      </c>
      <c r="J5508" s="51">
        <f t="shared" ca="1" si="618"/>
        <v>2</v>
      </c>
      <c r="K5508" s="47">
        <f t="shared" si="619"/>
        <v>15.83</v>
      </c>
      <c r="L5508" s="47">
        <f t="shared" si="620"/>
        <v>15.83</v>
      </c>
      <c r="M5508" s="47">
        <f t="shared" si="621"/>
        <v>15.24</v>
      </c>
      <c r="N5508" s="47">
        <f t="shared" si="622"/>
        <v>15.24</v>
      </c>
      <c r="O5508" s="48">
        <f t="shared" ca="1" si="623"/>
        <v>1892800</v>
      </c>
    </row>
    <row r="5509" spans="1:15" x14ac:dyDescent="0.25">
      <c r="A5509">
        <v>5494</v>
      </c>
      <c r="B5509" s="84">
        <v>33988</v>
      </c>
      <c r="C5509" s="47">
        <v>52.25</v>
      </c>
      <c r="D5509" s="47">
        <v>52.75</v>
      </c>
      <c r="E5509" s="47">
        <v>52.12</v>
      </c>
      <c r="F5509" s="47">
        <v>52.38</v>
      </c>
      <c r="G5509" s="48">
        <v>319000</v>
      </c>
      <c r="H5509" s="47">
        <v>15.53</v>
      </c>
      <c r="I5509" s="51">
        <f t="shared" si="617"/>
        <v>0.29648720885834284</v>
      </c>
      <c r="J5509" s="51">
        <f t="shared" ca="1" si="618"/>
        <v>2</v>
      </c>
      <c r="K5509" s="47">
        <f t="shared" si="619"/>
        <v>15.49</v>
      </c>
      <c r="L5509" s="47">
        <f t="shared" si="620"/>
        <v>15.64</v>
      </c>
      <c r="M5509" s="47">
        <f t="shared" si="621"/>
        <v>15.45</v>
      </c>
      <c r="N5509" s="47">
        <f t="shared" si="622"/>
        <v>15.53</v>
      </c>
      <c r="O5509" s="48">
        <f t="shared" ca="1" si="623"/>
        <v>638000</v>
      </c>
    </row>
    <row r="5510" spans="1:15" x14ac:dyDescent="0.25">
      <c r="A5510">
        <v>5495</v>
      </c>
      <c r="B5510" s="84">
        <v>33987</v>
      </c>
      <c r="C5510" s="47">
        <v>51.62</v>
      </c>
      <c r="D5510" s="47">
        <v>52.25</v>
      </c>
      <c r="E5510" s="47">
        <v>51.5</v>
      </c>
      <c r="F5510" s="47">
        <v>52.25</v>
      </c>
      <c r="G5510" s="48">
        <v>440600</v>
      </c>
      <c r="H5510" s="47">
        <v>15.5</v>
      </c>
      <c r="I5510" s="51">
        <f t="shared" si="617"/>
        <v>0.29665071770334928</v>
      </c>
      <c r="J5510" s="51">
        <f t="shared" ca="1" si="618"/>
        <v>2</v>
      </c>
      <c r="K5510" s="47">
        <f t="shared" si="619"/>
        <v>15.31</v>
      </c>
      <c r="L5510" s="47">
        <f t="shared" si="620"/>
        <v>15.5</v>
      </c>
      <c r="M5510" s="47">
        <f t="shared" si="621"/>
        <v>15.28</v>
      </c>
      <c r="N5510" s="47">
        <f t="shared" si="622"/>
        <v>15.5</v>
      </c>
      <c r="O5510" s="48">
        <f t="shared" ca="1" si="623"/>
        <v>881200</v>
      </c>
    </row>
    <row r="5511" spans="1:15" x14ac:dyDescent="0.25">
      <c r="A5511">
        <v>5496</v>
      </c>
      <c r="B5511" s="84">
        <v>33984</v>
      </c>
      <c r="C5511" s="47">
        <v>52.38</v>
      </c>
      <c r="D5511" s="47">
        <v>52.38</v>
      </c>
      <c r="E5511" s="47">
        <v>51.25</v>
      </c>
      <c r="F5511" s="47">
        <v>51.5</v>
      </c>
      <c r="G5511" s="48">
        <v>491400</v>
      </c>
      <c r="H5511" s="47">
        <v>15.28</v>
      </c>
      <c r="I5511" s="51">
        <f t="shared" si="617"/>
        <v>0.2966990291262136</v>
      </c>
      <c r="J5511" s="51">
        <f t="shared" ca="1" si="618"/>
        <v>2</v>
      </c>
      <c r="K5511" s="47">
        <f t="shared" si="619"/>
        <v>15.54</v>
      </c>
      <c r="L5511" s="47">
        <f t="shared" si="620"/>
        <v>15.54</v>
      </c>
      <c r="M5511" s="47">
        <f t="shared" si="621"/>
        <v>15.21</v>
      </c>
      <c r="N5511" s="47">
        <f t="shared" si="622"/>
        <v>15.28</v>
      </c>
      <c r="O5511" s="48">
        <f t="shared" ca="1" si="623"/>
        <v>982800</v>
      </c>
    </row>
    <row r="5512" spans="1:15" x14ac:dyDescent="0.25">
      <c r="A5512">
        <v>5497</v>
      </c>
      <c r="B5512" s="84">
        <v>33983</v>
      </c>
      <c r="C5512" s="47">
        <v>52.25</v>
      </c>
      <c r="D5512" s="47">
        <v>52.38</v>
      </c>
      <c r="E5512" s="47">
        <v>51.62</v>
      </c>
      <c r="F5512" s="47">
        <v>52.38</v>
      </c>
      <c r="G5512" s="48">
        <v>245400</v>
      </c>
      <c r="H5512" s="47">
        <v>15.53</v>
      </c>
      <c r="I5512" s="51">
        <f t="shared" si="617"/>
        <v>0.29648720885834284</v>
      </c>
      <c r="J5512" s="51">
        <f t="shared" ca="1" si="618"/>
        <v>2</v>
      </c>
      <c r="K5512" s="47">
        <f t="shared" si="619"/>
        <v>15.49</v>
      </c>
      <c r="L5512" s="47">
        <f t="shared" si="620"/>
        <v>15.53</v>
      </c>
      <c r="M5512" s="47">
        <f t="shared" si="621"/>
        <v>15.3</v>
      </c>
      <c r="N5512" s="47">
        <f t="shared" si="622"/>
        <v>15.53</v>
      </c>
      <c r="O5512" s="48">
        <f t="shared" ca="1" si="623"/>
        <v>490800</v>
      </c>
    </row>
    <row r="5513" spans="1:15" x14ac:dyDescent="0.25">
      <c r="A5513">
        <v>5498</v>
      </c>
      <c r="B5513" s="84">
        <v>33982</v>
      </c>
      <c r="C5513" s="47">
        <v>52.75</v>
      </c>
      <c r="D5513" s="47">
        <v>53</v>
      </c>
      <c r="E5513" s="47">
        <v>51.25</v>
      </c>
      <c r="F5513" s="47">
        <v>52.38</v>
      </c>
      <c r="G5513" s="48">
        <v>868800</v>
      </c>
      <c r="H5513" s="47">
        <v>15.53</v>
      </c>
      <c r="I5513" s="51">
        <f t="shared" si="617"/>
        <v>0.29648720885834284</v>
      </c>
      <c r="J5513" s="51">
        <f t="shared" ca="1" si="618"/>
        <v>2</v>
      </c>
      <c r="K5513" s="47">
        <f t="shared" si="619"/>
        <v>15.64</v>
      </c>
      <c r="L5513" s="47">
        <f t="shared" si="620"/>
        <v>15.71</v>
      </c>
      <c r="M5513" s="47">
        <f t="shared" si="621"/>
        <v>15.19</v>
      </c>
      <c r="N5513" s="47">
        <f t="shared" si="622"/>
        <v>15.53</v>
      </c>
      <c r="O5513" s="48">
        <f t="shared" ca="1" si="623"/>
        <v>1737600</v>
      </c>
    </row>
    <row r="5514" spans="1:15" x14ac:dyDescent="0.25">
      <c r="A5514">
        <v>5499</v>
      </c>
      <c r="B5514" s="84">
        <v>33981</v>
      </c>
      <c r="C5514" s="47">
        <v>51.5</v>
      </c>
      <c r="D5514" s="47">
        <v>51.62</v>
      </c>
      <c r="E5514" s="47">
        <v>50.62</v>
      </c>
      <c r="F5514" s="47">
        <v>51.62</v>
      </c>
      <c r="G5514" s="48">
        <v>374000</v>
      </c>
      <c r="H5514" s="47">
        <v>15.31</v>
      </c>
      <c r="I5514" s="51">
        <f t="shared" si="617"/>
        <v>0.29659046881053858</v>
      </c>
      <c r="J5514" s="51">
        <f t="shared" ca="1" si="618"/>
        <v>2</v>
      </c>
      <c r="K5514" s="47">
        <f t="shared" si="619"/>
        <v>15.27</v>
      </c>
      <c r="L5514" s="47">
        <f t="shared" si="620"/>
        <v>15.31</v>
      </c>
      <c r="M5514" s="47">
        <f t="shared" si="621"/>
        <v>15.01</v>
      </c>
      <c r="N5514" s="47">
        <f t="shared" si="622"/>
        <v>15.31</v>
      </c>
      <c r="O5514" s="48">
        <f t="shared" ca="1" si="623"/>
        <v>748000</v>
      </c>
    </row>
    <row r="5515" spans="1:15" x14ac:dyDescent="0.25">
      <c r="A5515">
        <v>5500</v>
      </c>
      <c r="B5515" s="84">
        <v>33980</v>
      </c>
      <c r="C5515" s="47">
        <v>51.25</v>
      </c>
      <c r="D5515" s="47">
        <v>51.5</v>
      </c>
      <c r="E5515" s="47">
        <v>51</v>
      </c>
      <c r="F5515" s="47">
        <v>51.5</v>
      </c>
      <c r="G5515" s="48">
        <v>327400</v>
      </c>
      <c r="H5515" s="47">
        <v>15.28</v>
      </c>
      <c r="I5515" s="51">
        <f t="shared" si="617"/>
        <v>0.2966990291262136</v>
      </c>
      <c r="J5515" s="51">
        <f t="shared" ca="1" si="618"/>
        <v>2</v>
      </c>
      <c r="K5515" s="47">
        <f t="shared" si="619"/>
        <v>15.21</v>
      </c>
      <c r="L5515" s="47">
        <f t="shared" si="620"/>
        <v>15.28</v>
      </c>
      <c r="M5515" s="47">
        <f t="shared" si="621"/>
        <v>15.13</v>
      </c>
      <c r="N5515" s="47">
        <f t="shared" si="622"/>
        <v>15.28</v>
      </c>
      <c r="O5515" s="48">
        <f t="shared" ca="1" si="623"/>
        <v>654800</v>
      </c>
    </row>
    <row r="5516" spans="1:15" x14ac:dyDescent="0.25">
      <c r="A5516">
        <v>5501</v>
      </c>
      <c r="B5516" s="84">
        <v>33977</v>
      </c>
      <c r="C5516" s="47">
        <v>50.88</v>
      </c>
      <c r="D5516" s="47">
        <v>51.75</v>
      </c>
      <c r="E5516" s="47">
        <v>50.5</v>
      </c>
      <c r="F5516" s="47">
        <v>51.62</v>
      </c>
      <c r="G5516" s="48">
        <v>448800</v>
      </c>
      <c r="H5516" s="47">
        <v>15.31</v>
      </c>
      <c r="I5516" s="51">
        <f t="shared" si="617"/>
        <v>0.29659046881053858</v>
      </c>
      <c r="J5516" s="51">
        <f t="shared" ca="1" si="618"/>
        <v>2</v>
      </c>
      <c r="K5516" s="47">
        <f t="shared" si="619"/>
        <v>15.09</v>
      </c>
      <c r="L5516" s="47">
        <f t="shared" si="620"/>
        <v>15.35</v>
      </c>
      <c r="M5516" s="47">
        <f t="shared" si="621"/>
        <v>14.98</v>
      </c>
      <c r="N5516" s="47">
        <f t="shared" si="622"/>
        <v>15.31</v>
      </c>
      <c r="O5516" s="48">
        <f t="shared" ca="1" si="623"/>
        <v>897600</v>
      </c>
    </row>
    <row r="5517" spans="1:15" x14ac:dyDescent="0.25">
      <c r="A5517">
        <v>5502</v>
      </c>
      <c r="B5517" s="84">
        <v>33976</v>
      </c>
      <c r="C5517" s="47">
        <v>52.25</v>
      </c>
      <c r="D5517" s="47">
        <v>52.75</v>
      </c>
      <c r="E5517" s="47">
        <v>51.25</v>
      </c>
      <c r="F5517" s="47">
        <v>51.38</v>
      </c>
      <c r="G5517" s="48">
        <v>435400</v>
      </c>
      <c r="H5517" s="47">
        <v>15.24</v>
      </c>
      <c r="I5517" s="51">
        <f t="shared" si="617"/>
        <v>0.29661346827559359</v>
      </c>
      <c r="J5517" s="51">
        <f t="shared" ca="1" si="618"/>
        <v>2</v>
      </c>
      <c r="K5517" s="47">
        <f t="shared" si="619"/>
        <v>15.5</v>
      </c>
      <c r="L5517" s="47">
        <f t="shared" si="620"/>
        <v>15.65</v>
      </c>
      <c r="M5517" s="47">
        <f t="shared" si="621"/>
        <v>15.2</v>
      </c>
      <c r="N5517" s="47">
        <f t="shared" si="622"/>
        <v>15.24</v>
      </c>
      <c r="O5517" s="48">
        <f t="shared" ca="1" si="623"/>
        <v>870800</v>
      </c>
    </row>
    <row r="5518" spans="1:15" x14ac:dyDescent="0.25">
      <c r="A5518">
        <v>5503</v>
      </c>
      <c r="B5518" s="84">
        <v>33975</v>
      </c>
      <c r="C5518" s="47">
        <v>50.62</v>
      </c>
      <c r="D5518" s="47">
        <v>52.5</v>
      </c>
      <c r="E5518" s="47">
        <v>50.5</v>
      </c>
      <c r="F5518" s="47">
        <v>52.38</v>
      </c>
      <c r="G5518" s="48">
        <v>601000</v>
      </c>
      <c r="H5518" s="47">
        <v>15.53</v>
      </c>
      <c r="I5518" s="51">
        <f t="shared" si="617"/>
        <v>0.29648720885834284</v>
      </c>
      <c r="J5518" s="51">
        <f t="shared" ca="1" si="618"/>
        <v>2</v>
      </c>
      <c r="K5518" s="47">
        <f t="shared" si="619"/>
        <v>15.01</v>
      </c>
      <c r="L5518" s="47">
        <f t="shared" si="620"/>
        <v>15.57</v>
      </c>
      <c r="M5518" s="47">
        <f t="shared" si="621"/>
        <v>14.97</v>
      </c>
      <c r="N5518" s="47">
        <f t="shared" si="622"/>
        <v>15.53</v>
      </c>
      <c r="O5518" s="48">
        <f t="shared" ca="1" si="623"/>
        <v>1202000</v>
      </c>
    </row>
    <row r="5519" spans="1:15" x14ac:dyDescent="0.25">
      <c r="A5519">
        <v>5504</v>
      </c>
      <c r="B5519" s="84">
        <v>33974</v>
      </c>
      <c r="C5519" s="47">
        <v>51.75</v>
      </c>
      <c r="D5519" s="47">
        <v>52.12</v>
      </c>
      <c r="E5519" s="47">
        <v>51.25</v>
      </c>
      <c r="F5519" s="47">
        <v>51.25</v>
      </c>
      <c r="G5519" s="48">
        <v>622200</v>
      </c>
      <c r="H5519" s="47">
        <v>15.2</v>
      </c>
      <c r="I5519" s="51">
        <f t="shared" si="617"/>
        <v>0.29658536585365852</v>
      </c>
      <c r="J5519" s="51">
        <f t="shared" ca="1" si="618"/>
        <v>2</v>
      </c>
      <c r="K5519" s="47">
        <f t="shared" si="619"/>
        <v>15.35</v>
      </c>
      <c r="L5519" s="47">
        <f t="shared" si="620"/>
        <v>15.46</v>
      </c>
      <c r="M5519" s="47">
        <f t="shared" si="621"/>
        <v>15.2</v>
      </c>
      <c r="N5519" s="47">
        <f t="shared" si="622"/>
        <v>15.2</v>
      </c>
      <c r="O5519" s="48">
        <f t="shared" ca="1" si="623"/>
        <v>1244400</v>
      </c>
    </row>
    <row r="5520" spans="1:15" x14ac:dyDescent="0.25">
      <c r="A5520">
        <v>5505</v>
      </c>
      <c r="B5520" s="84">
        <v>33973</v>
      </c>
      <c r="C5520" s="47">
        <v>51.5</v>
      </c>
      <c r="D5520" s="47">
        <v>52.88</v>
      </c>
      <c r="E5520" s="47">
        <v>51.5</v>
      </c>
      <c r="F5520" s="47">
        <v>52.5</v>
      </c>
      <c r="G5520" s="48">
        <v>570200</v>
      </c>
      <c r="H5520" s="47">
        <v>15.57</v>
      </c>
      <c r="I5520" s="51">
        <f t="shared" si="617"/>
        <v>0.2965714285714286</v>
      </c>
      <c r="J5520" s="51">
        <f t="shared" ca="1" si="618"/>
        <v>2</v>
      </c>
      <c r="K5520" s="47">
        <f t="shared" si="619"/>
        <v>15.27</v>
      </c>
      <c r="L5520" s="47">
        <f t="shared" si="620"/>
        <v>15.68</v>
      </c>
      <c r="M5520" s="47">
        <f t="shared" si="621"/>
        <v>15.27</v>
      </c>
      <c r="N5520" s="47">
        <f t="shared" si="622"/>
        <v>15.57</v>
      </c>
      <c r="O5520" s="48">
        <f t="shared" ca="1" si="623"/>
        <v>1140400</v>
      </c>
    </row>
    <row r="5521" spans="1:15" x14ac:dyDescent="0.25">
      <c r="A5521">
        <v>5506</v>
      </c>
      <c r="B5521" s="84">
        <v>33969</v>
      </c>
      <c r="C5521" s="47">
        <v>51.88</v>
      </c>
      <c r="D5521" s="47">
        <v>52.25</v>
      </c>
      <c r="E5521" s="47">
        <v>51</v>
      </c>
      <c r="F5521" s="47">
        <v>51.25</v>
      </c>
      <c r="G5521" s="48">
        <v>336000</v>
      </c>
      <c r="H5521" s="47">
        <v>15.2</v>
      </c>
      <c r="I5521" s="51">
        <f t="shared" ref="I5521:I5584" si="624">H5521/F5521</f>
        <v>0.29658536585365852</v>
      </c>
      <c r="J5521" s="51">
        <f t="shared" ref="J5521:J5584" ca="1" si="625">INDEX(OFFSET($T$15,0,0,$S$13+1,1),MATCH(B5521,OFFSET($Q$15,0,0,$S$13+1,1),-1))</f>
        <v>2</v>
      </c>
      <c r="K5521" s="47">
        <f t="shared" ref="K5521:K5584" si="626">ROUND($I5521*C5521,2)</f>
        <v>15.39</v>
      </c>
      <c r="L5521" s="47">
        <f t="shared" ref="L5521:L5584" si="627">ROUND($I5521*D5521,2)</f>
        <v>15.5</v>
      </c>
      <c r="M5521" s="47">
        <f t="shared" ref="M5521:M5584" si="628">ROUND($I5521*E5521,2)</f>
        <v>15.13</v>
      </c>
      <c r="N5521" s="47">
        <f t="shared" ref="N5521:N5584" si="629">ROUND($I5521*F5521,2)</f>
        <v>15.2</v>
      </c>
      <c r="O5521" s="48">
        <f t="shared" ref="O5521:O5584" ca="1" si="630">G5521*J5521</f>
        <v>672000</v>
      </c>
    </row>
    <row r="5522" spans="1:15" x14ac:dyDescent="0.25">
      <c r="A5522">
        <v>5507</v>
      </c>
      <c r="B5522" s="84">
        <v>33968</v>
      </c>
      <c r="C5522" s="47">
        <v>51.5</v>
      </c>
      <c r="D5522" s="47">
        <v>52</v>
      </c>
      <c r="E5522" s="47">
        <v>51</v>
      </c>
      <c r="F5522" s="47">
        <v>51.75</v>
      </c>
      <c r="G5522" s="48">
        <v>351600</v>
      </c>
      <c r="H5522" s="47">
        <v>15.35</v>
      </c>
      <c r="I5522" s="51">
        <f t="shared" si="624"/>
        <v>0.2966183574879227</v>
      </c>
      <c r="J5522" s="51">
        <f t="shared" ca="1" si="625"/>
        <v>2</v>
      </c>
      <c r="K5522" s="47">
        <f t="shared" si="626"/>
        <v>15.28</v>
      </c>
      <c r="L5522" s="47">
        <f t="shared" si="627"/>
        <v>15.42</v>
      </c>
      <c r="M5522" s="47">
        <f t="shared" si="628"/>
        <v>15.13</v>
      </c>
      <c r="N5522" s="47">
        <f t="shared" si="629"/>
        <v>15.35</v>
      </c>
      <c r="O5522" s="48">
        <f t="shared" ca="1" si="630"/>
        <v>703200</v>
      </c>
    </row>
    <row r="5523" spans="1:15" x14ac:dyDescent="0.25">
      <c r="A5523">
        <v>5508</v>
      </c>
      <c r="B5523" s="84">
        <v>33967</v>
      </c>
      <c r="C5523" s="47">
        <v>51.12</v>
      </c>
      <c r="D5523" s="47">
        <v>52.5</v>
      </c>
      <c r="E5523" s="47">
        <v>51.12</v>
      </c>
      <c r="F5523" s="47">
        <v>51.75</v>
      </c>
      <c r="G5523" s="48">
        <v>804200</v>
      </c>
      <c r="H5523" s="47">
        <v>15.35</v>
      </c>
      <c r="I5523" s="51">
        <f t="shared" si="624"/>
        <v>0.2966183574879227</v>
      </c>
      <c r="J5523" s="51">
        <f t="shared" ca="1" si="625"/>
        <v>2</v>
      </c>
      <c r="K5523" s="47">
        <f t="shared" si="626"/>
        <v>15.16</v>
      </c>
      <c r="L5523" s="47">
        <f t="shared" si="627"/>
        <v>15.57</v>
      </c>
      <c r="M5523" s="47">
        <f t="shared" si="628"/>
        <v>15.16</v>
      </c>
      <c r="N5523" s="47">
        <f t="shared" si="629"/>
        <v>15.35</v>
      </c>
      <c r="O5523" s="48">
        <f t="shared" ca="1" si="630"/>
        <v>1608400</v>
      </c>
    </row>
    <row r="5524" spans="1:15" x14ac:dyDescent="0.25">
      <c r="A5524">
        <v>5509</v>
      </c>
      <c r="B5524" s="84">
        <v>33966</v>
      </c>
      <c r="C5524" s="47">
        <v>52.5</v>
      </c>
      <c r="D5524" s="47">
        <v>52.5</v>
      </c>
      <c r="E5524" s="47">
        <v>51.62</v>
      </c>
      <c r="F5524" s="47">
        <v>51.88</v>
      </c>
      <c r="G5524" s="48">
        <v>374000</v>
      </c>
      <c r="H5524" s="47">
        <v>15.39</v>
      </c>
      <c r="I5524" s="51">
        <f t="shared" si="624"/>
        <v>0.29664610639938321</v>
      </c>
      <c r="J5524" s="51">
        <f t="shared" ca="1" si="625"/>
        <v>2</v>
      </c>
      <c r="K5524" s="47">
        <f t="shared" si="626"/>
        <v>15.57</v>
      </c>
      <c r="L5524" s="47">
        <f t="shared" si="627"/>
        <v>15.57</v>
      </c>
      <c r="M5524" s="47">
        <f t="shared" si="628"/>
        <v>15.31</v>
      </c>
      <c r="N5524" s="47">
        <f t="shared" si="629"/>
        <v>15.39</v>
      </c>
      <c r="O5524" s="48">
        <f t="shared" ca="1" si="630"/>
        <v>748000</v>
      </c>
    </row>
    <row r="5525" spans="1:15" x14ac:dyDescent="0.25">
      <c r="A5525">
        <v>5510</v>
      </c>
      <c r="B5525" s="84">
        <v>33962</v>
      </c>
      <c r="C5525" s="47">
        <v>52.5</v>
      </c>
      <c r="D5525" s="47">
        <v>53.5</v>
      </c>
      <c r="E5525" s="47">
        <v>52.5</v>
      </c>
      <c r="F5525" s="47">
        <v>52.75</v>
      </c>
      <c r="G5525" s="48">
        <v>753200</v>
      </c>
      <c r="H5525" s="47">
        <v>15.54</v>
      </c>
      <c r="I5525" s="51">
        <f t="shared" si="624"/>
        <v>0.29459715639810424</v>
      </c>
      <c r="J5525" s="51">
        <f t="shared" ca="1" si="625"/>
        <v>2</v>
      </c>
      <c r="K5525" s="47">
        <f t="shared" si="626"/>
        <v>15.47</v>
      </c>
      <c r="L5525" s="47">
        <f t="shared" si="627"/>
        <v>15.76</v>
      </c>
      <c r="M5525" s="47">
        <f t="shared" si="628"/>
        <v>15.47</v>
      </c>
      <c r="N5525" s="47">
        <f t="shared" si="629"/>
        <v>15.54</v>
      </c>
      <c r="O5525" s="48">
        <f t="shared" ca="1" si="630"/>
        <v>1506400</v>
      </c>
    </row>
    <row r="5526" spans="1:15" x14ac:dyDescent="0.25">
      <c r="A5526">
        <v>5511</v>
      </c>
      <c r="B5526" s="84">
        <v>33961</v>
      </c>
      <c r="C5526" s="47">
        <v>51.75</v>
      </c>
      <c r="D5526" s="47">
        <v>52</v>
      </c>
      <c r="E5526" s="47">
        <v>51.25</v>
      </c>
      <c r="F5526" s="47">
        <v>51.5</v>
      </c>
      <c r="G5526" s="48">
        <v>360000</v>
      </c>
      <c r="H5526" s="47">
        <v>15.17</v>
      </c>
      <c r="I5526" s="51">
        <f t="shared" si="624"/>
        <v>0.29456310679611653</v>
      </c>
      <c r="J5526" s="51">
        <f t="shared" ca="1" si="625"/>
        <v>2</v>
      </c>
      <c r="K5526" s="47">
        <f t="shared" si="626"/>
        <v>15.24</v>
      </c>
      <c r="L5526" s="47">
        <f t="shared" si="627"/>
        <v>15.32</v>
      </c>
      <c r="M5526" s="47">
        <f t="shared" si="628"/>
        <v>15.1</v>
      </c>
      <c r="N5526" s="47">
        <f t="shared" si="629"/>
        <v>15.17</v>
      </c>
      <c r="O5526" s="48">
        <f t="shared" ca="1" si="630"/>
        <v>720000</v>
      </c>
    </row>
    <row r="5527" spans="1:15" x14ac:dyDescent="0.25">
      <c r="A5527">
        <v>5512</v>
      </c>
      <c r="B5527" s="84">
        <v>33960</v>
      </c>
      <c r="C5527" s="47">
        <v>50.75</v>
      </c>
      <c r="D5527" s="47">
        <v>52</v>
      </c>
      <c r="E5527" s="47">
        <v>50.38</v>
      </c>
      <c r="F5527" s="47">
        <v>51.75</v>
      </c>
      <c r="G5527" s="48">
        <v>954000</v>
      </c>
      <c r="H5527" s="47">
        <v>15.25</v>
      </c>
      <c r="I5527" s="51">
        <f t="shared" si="624"/>
        <v>0.29468599033816423</v>
      </c>
      <c r="J5527" s="51">
        <f t="shared" ca="1" si="625"/>
        <v>2</v>
      </c>
      <c r="K5527" s="47">
        <f t="shared" si="626"/>
        <v>14.96</v>
      </c>
      <c r="L5527" s="47">
        <f t="shared" si="627"/>
        <v>15.32</v>
      </c>
      <c r="M5527" s="47">
        <f t="shared" si="628"/>
        <v>14.85</v>
      </c>
      <c r="N5527" s="47">
        <f t="shared" si="629"/>
        <v>15.25</v>
      </c>
      <c r="O5527" s="48">
        <f t="shared" ca="1" si="630"/>
        <v>1908000</v>
      </c>
    </row>
    <row r="5528" spans="1:15" x14ac:dyDescent="0.25">
      <c r="A5528">
        <v>5513</v>
      </c>
      <c r="B5528" s="84">
        <v>33959</v>
      </c>
      <c r="C5528" s="47">
        <v>50.75</v>
      </c>
      <c r="D5528" s="47">
        <v>50.88</v>
      </c>
      <c r="E5528" s="47">
        <v>50.5</v>
      </c>
      <c r="F5528" s="47">
        <v>50.75</v>
      </c>
      <c r="G5528" s="48">
        <v>691200</v>
      </c>
      <c r="H5528" s="47">
        <v>14.95</v>
      </c>
      <c r="I5528" s="51">
        <f t="shared" si="624"/>
        <v>0.2945812807881773</v>
      </c>
      <c r="J5528" s="51">
        <f t="shared" ca="1" si="625"/>
        <v>2</v>
      </c>
      <c r="K5528" s="47">
        <f t="shared" si="626"/>
        <v>14.95</v>
      </c>
      <c r="L5528" s="47">
        <f t="shared" si="627"/>
        <v>14.99</v>
      </c>
      <c r="M5528" s="47">
        <f t="shared" si="628"/>
        <v>14.88</v>
      </c>
      <c r="N5528" s="47">
        <f t="shared" si="629"/>
        <v>14.95</v>
      </c>
      <c r="O5528" s="48">
        <f t="shared" ca="1" si="630"/>
        <v>1382400</v>
      </c>
    </row>
    <row r="5529" spans="1:15" x14ac:dyDescent="0.25">
      <c r="A5529">
        <v>5514</v>
      </c>
      <c r="B5529" s="84">
        <v>33956</v>
      </c>
      <c r="C5529" s="47">
        <v>50</v>
      </c>
      <c r="D5529" s="47">
        <v>51</v>
      </c>
      <c r="E5529" s="47">
        <v>49.75</v>
      </c>
      <c r="F5529" s="47">
        <v>51</v>
      </c>
      <c r="G5529" s="48">
        <v>1045200</v>
      </c>
      <c r="H5529" s="47">
        <v>15.03</v>
      </c>
      <c r="I5529" s="51">
        <f t="shared" si="624"/>
        <v>0.29470588235294115</v>
      </c>
      <c r="J5529" s="51">
        <f t="shared" ca="1" si="625"/>
        <v>2</v>
      </c>
      <c r="K5529" s="47">
        <f t="shared" si="626"/>
        <v>14.74</v>
      </c>
      <c r="L5529" s="47">
        <f t="shared" si="627"/>
        <v>15.03</v>
      </c>
      <c r="M5529" s="47">
        <f t="shared" si="628"/>
        <v>14.66</v>
      </c>
      <c r="N5529" s="47">
        <f t="shared" si="629"/>
        <v>15.03</v>
      </c>
      <c r="O5529" s="48">
        <f t="shared" ca="1" si="630"/>
        <v>2090400</v>
      </c>
    </row>
    <row r="5530" spans="1:15" x14ac:dyDescent="0.25">
      <c r="A5530">
        <v>5515</v>
      </c>
      <c r="B5530" s="84">
        <v>33955</v>
      </c>
      <c r="C5530" s="47">
        <v>49.5</v>
      </c>
      <c r="D5530" s="47">
        <v>49.62</v>
      </c>
      <c r="E5530" s="47">
        <v>49.12</v>
      </c>
      <c r="F5530" s="47">
        <v>49.5</v>
      </c>
      <c r="G5530" s="48">
        <v>557400</v>
      </c>
      <c r="H5530" s="47">
        <v>14.58</v>
      </c>
      <c r="I5530" s="51">
        <f t="shared" si="624"/>
        <v>0.29454545454545455</v>
      </c>
      <c r="J5530" s="51">
        <f t="shared" ca="1" si="625"/>
        <v>2</v>
      </c>
      <c r="K5530" s="47">
        <f t="shared" si="626"/>
        <v>14.58</v>
      </c>
      <c r="L5530" s="47">
        <f t="shared" si="627"/>
        <v>14.62</v>
      </c>
      <c r="M5530" s="47">
        <f t="shared" si="628"/>
        <v>14.47</v>
      </c>
      <c r="N5530" s="47">
        <f t="shared" si="629"/>
        <v>14.58</v>
      </c>
      <c r="O5530" s="48">
        <f t="shared" ca="1" si="630"/>
        <v>1114800</v>
      </c>
    </row>
    <row r="5531" spans="1:15" x14ac:dyDescent="0.25">
      <c r="A5531">
        <v>5516</v>
      </c>
      <c r="B5531" s="84">
        <v>33954</v>
      </c>
      <c r="C5531" s="47">
        <v>48.75</v>
      </c>
      <c r="D5531" s="47">
        <v>50</v>
      </c>
      <c r="E5531" s="47">
        <v>48.75</v>
      </c>
      <c r="F5531" s="47">
        <v>49.25</v>
      </c>
      <c r="G5531" s="48">
        <v>1020200</v>
      </c>
      <c r="H5531" s="47">
        <v>14.51</v>
      </c>
      <c r="I5531" s="51">
        <f t="shared" si="624"/>
        <v>0.29461928934010151</v>
      </c>
      <c r="J5531" s="51">
        <f t="shared" ca="1" si="625"/>
        <v>2</v>
      </c>
      <c r="K5531" s="47">
        <f t="shared" si="626"/>
        <v>14.36</v>
      </c>
      <c r="L5531" s="47">
        <f t="shared" si="627"/>
        <v>14.73</v>
      </c>
      <c r="M5531" s="47">
        <f t="shared" si="628"/>
        <v>14.36</v>
      </c>
      <c r="N5531" s="47">
        <f t="shared" si="629"/>
        <v>14.51</v>
      </c>
      <c r="O5531" s="48">
        <f t="shared" ca="1" si="630"/>
        <v>2040400</v>
      </c>
    </row>
    <row r="5532" spans="1:15" x14ac:dyDescent="0.25">
      <c r="A5532">
        <v>5517</v>
      </c>
      <c r="B5532" s="84">
        <v>33953</v>
      </c>
      <c r="C5532" s="47">
        <v>49</v>
      </c>
      <c r="D5532" s="47">
        <v>49</v>
      </c>
      <c r="E5532" s="47">
        <v>48.75</v>
      </c>
      <c r="F5532" s="47">
        <v>48.75</v>
      </c>
      <c r="G5532" s="48">
        <v>530600</v>
      </c>
      <c r="H5532" s="47">
        <v>14.36</v>
      </c>
      <c r="I5532" s="51">
        <f t="shared" si="624"/>
        <v>0.29456410256410254</v>
      </c>
      <c r="J5532" s="51">
        <f t="shared" ca="1" si="625"/>
        <v>2</v>
      </c>
      <c r="K5532" s="47">
        <f t="shared" si="626"/>
        <v>14.43</v>
      </c>
      <c r="L5532" s="47">
        <f t="shared" si="627"/>
        <v>14.43</v>
      </c>
      <c r="M5532" s="47">
        <f t="shared" si="628"/>
        <v>14.36</v>
      </c>
      <c r="N5532" s="47">
        <f t="shared" si="629"/>
        <v>14.36</v>
      </c>
      <c r="O5532" s="48">
        <f t="shared" ca="1" si="630"/>
        <v>1061200</v>
      </c>
    </row>
    <row r="5533" spans="1:15" x14ac:dyDescent="0.25">
      <c r="A5533">
        <v>5518</v>
      </c>
      <c r="B5533" s="84">
        <v>33952</v>
      </c>
      <c r="C5533" s="47">
        <v>49.62</v>
      </c>
      <c r="D5533" s="47">
        <v>49.62</v>
      </c>
      <c r="E5533" s="47">
        <v>48.88</v>
      </c>
      <c r="F5533" s="47">
        <v>49.12</v>
      </c>
      <c r="G5533" s="48">
        <v>632000</v>
      </c>
      <c r="H5533" s="47">
        <v>14.47</v>
      </c>
      <c r="I5533" s="51">
        <f t="shared" si="624"/>
        <v>0.29458469055374598</v>
      </c>
      <c r="J5533" s="51">
        <f t="shared" ca="1" si="625"/>
        <v>2</v>
      </c>
      <c r="K5533" s="47">
        <f t="shared" si="626"/>
        <v>14.62</v>
      </c>
      <c r="L5533" s="47">
        <f t="shared" si="627"/>
        <v>14.62</v>
      </c>
      <c r="M5533" s="47">
        <f t="shared" si="628"/>
        <v>14.4</v>
      </c>
      <c r="N5533" s="47">
        <f t="shared" si="629"/>
        <v>14.47</v>
      </c>
      <c r="O5533" s="48">
        <f t="shared" ca="1" si="630"/>
        <v>1264000</v>
      </c>
    </row>
    <row r="5534" spans="1:15" x14ac:dyDescent="0.25">
      <c r="A5534">
        <v>5519</v>
      </c>
      <c r="B5534" s="84">
        <v>33949</v>
      </c>
      <c r="C5534" s="47">
        <v>49.25</v>
      </c>
      <c r="D5534" s="47">
        <v>49.75</v>
      </c>
      <c r="E5534" s="47">
        <v>49.12</v>
      </c>
      <c r="F5534" s="47">
        <v>49.62</v>
      </c>
      <c r="G5534" s="48">
        <v>538600</v>
      </c>
      <c r="H5534" s="47">
        <v>14.62</v>
      </c>
      <c r="I5534" s="51">
        <f t="shared" si="624"/>
        <v>0.29463925836356308</v>
      </c>
      <c r="J5534" s="51">
        <f t="shared" ca="1" si="625"/>
        <v>2</v>
      </c>
      <c r="K5534" s="47">
        <f t="shared" si="626"/>
        <v>14.51</v>
      </c>
      <c r="L5534" s="47">
        <f t="shared" si="627"/>
        <v>14.66</v>
      </c>
      <c r="M5534" s="47">
        <f t="shared" si="628"/>
        <v>14.47</v>
      </c>
      <c r="N5534" s="47">
        <f t="shared" si="629"/>
        <v>14.62</v>
      </c>
      <c r="O5534" s="48">
        <f t="shared" ca="1" si="630"/>
        <v>1077200</v>
      </c>
    </row>
    <row r="5535" spans="1:15" x14ac:dyDescent="0.25">
      <c r="A5535">
        <v>5520</v>
      </c>
      <c r="B5535" s="84">
        <v>33948</v>
      </c>
      <c r="C5535" s="47">
        <v>48.38</v>
      </c>
      <c r="D5535" s="47">
        <v>49.75</v>
      </c>
      <c r="E5535" s="47">
        <v>48.12</v>
      </c>
      <c r="F5535" s="47">
        <v>49.75</v>
      </c>
      <c r="G5535" s="48">
        <v>1349400</v>
      </c>
      <c r="H5535" s="47">
        <v>14.66</v>
      </c>
      <c r="I5535" s="51">
        <f t="shared" si="624"/>
        <v>0.29467336683417084</v>
      </c>
      <c r="J5535" s="51">
        <f t="shared" ca="1" si="625"/>
        <v>2</v>
      </c>
      <c r="K5535" s="47">
        <f t="shared" si="626"/>
        <v>14.26</v>
      </c>
      <c r="L5535" s="47">
        <f t="shared" si="627"/>
        <v>14.66</v>
      </c>
      <c r="M5535" s="47">
        <f t="shared" si="628"/>
        <v>14.18</v>
      </c>
      <c r="N5535" s="47">
        <f t="shared" si="629"/>
        <v>14.66</v>
      </c>
      <c r="O5535" s="48">
        <f t="shared" ca="1" si="630"/>
        <v>2698800</v>
      </c>
    </row>
    <row r="5536" spans="1:15" x14ac:dyDescent="0.25">
      <c r="A5536">
        <v>5521</v>
      </c>
      <c r="B5536" s="84">
        <v>33947</v>
      </c>
      <c r="C5536" s="47">
        <v>47.62</v>
      </c>
      <c r="D5536" s="47">
        <v>49.12</v>
      </c>
      <c r="E5536" s="47">
        <v>47.5</v>
      </c>
      <c r="F5536" s="47">
        <v>48.38</v>
      </c>
      <c r="G5536" s="48">
        <v>1012400</v>
      </c>
      <c r="H5536" s="47">
        <v>14.25</v>
      </c>
      <c r="I5536" s="51">
        <f t="shared" si="624"/>
        <v>0.29454319966928483</v>
      </c>
      <c r="J5536" s="51">
        <f t="shared" ca="1" si="625"/>
        <v>2</v>
      </c>
      <c r="K5536" s="47">
        <f t="shared" si="626"/>
        <v>14.03</v>
      </c>
      <c r="L5536" s="47">
        <f t="shared" si="627"/>
        <v>14.47</v>
      </c>
      <c r="M5536" s="47">
        <f t="shared" si="628"/>
        <v>13.99</v>
      </c>
      <c r="N5536" s="47">
        <f t="shared" si="629"/>
        <v>14.25</v>
      </c>
      <c r="O5536" s="48">
        <f t="shared" ca="1" si="630"/>
        <v>2024800</v>
      </c>
    </row>
    <row r="5537" spans="1:15" x14ac:dyDescent="0.25">
      <c r="A5537">
        <v>5522</v>
      </c>
      <c r="B5537" s="84">
        <v>33946</v>
      </c>
      <c r="C5537" s="47">
        <v>47</v>
      </c>
      <c r="D5537" s="47">
        <v>47.5</v>
      </c>
      <c r="E5537" s="47">
        <v>47</v>
      </c>
      <c r="F5537" s="47">
        <v>47.5</v>
      </c>
      <c r="G5537" s="48">
        <v>348800</v>
      </c>
      <c r="H5537" s="47">
        <v>14</v>
      </c>
      <c r="I5537" s="51">
        <f t="shared" si="624"/>
        <v>0.29473684210526313</v>
      </c>
      <c r="J5537" s="51">
        <f t="shared" ca="1" si="625"/>
        <v>2</v>
      </c>
      <c r="K5537" s="47">
        <f t="shared" si="626"/>
        <v>13.85</v>
      </c>
      <c r="L5537" s="47">
        <f t="shared" si="627"/>
        <v>14</v>
      </c>
      <c r="M5537" s="47">
        <f t="shared" si="628"/>
        <v>13.85</v>
      </c>
      <c r="N5537" s="47">
        <f t="shared" si="629"/>
        <v>14</v>
      </c>
      <c r="O5537" s="48">
        <f t="shared" ca="1" si="630"/>
        <v>697600</v>
      </c>
    </row>
    <row r="5538" spans="1:15" x14ac:dyDescent="0.25">
      <c r="A5538">
        <v>5523</v>
      </c>
      <c r="B5538" s="84">
        <v>33945</v>
      </c>
      <c r="C5538" s="47">
        <v>47</v>
      </c>
      <c r="D5538" s="47">
        <v>47.88</v>
      </c>
      <c r="E5538" s="47">
        <v>46.88</v>
      </c>
      <c r="F5538" s="47">
        <v>47.88</v>
      </c>
      <c r="G5538" s="48">
        <v>847800</v>
      </c>
      <c r="H5538" s="47">
        <v>14.11</v>
      </c>
      <c r="I5538" s="51">
        <f t="shared" si="624"/>
        <v>0.29469507101086045</v>
      </c>
      <c r="J5538" s="51">
        <f t="shared" ca="1" si="625"/>
        <v>2</v>
      </c>
      <c r="K5538" s="47">
        <f t="shared" si="626"/>
        <v>13.85</v>
      </c>
      <c r="L5538" s="47">
        <f t="shared" si="627"/>
        <v>14.11</v>
      </c>
      <c r="M5538" s="47">
        <f t="shared" si="628"/>
        <v>13.82</v>
      </c>
      <c r="N5538" s="47">
        <f t="shared" si="629"/>
        <v>14.11</v>
      </c>
      <c r="O5538" s="48">
        <f t="shared" ca="1" si="630"/>
        <v>1695600</v>
      </c>
    </row>
    <row r="5539" spans="1:15" x14ac:dyDescent="0.25">
      <c r="A5539">
        <v>5524</v>
      </c>
      <c r="B5539" s="84">
        <v>33942</v>
      </c>
      <c r="C5539" s="47">
        <v>45.75</v>
      </c>
      <c r="D5539" s="47">
        <v>47.5</v>
      </c>
      <c r="E5539" s="47">
        <v>45.62</v>
      </c>
      <c r="F5539" s="47">
        <v>47.5</v>
      </c>
      <c r="G5539" s="48">
        <v>614000</v>
      </c>
      <c r="H5539" s="47">
        <v>14</v>
      </c>
      <c r="I5539" s="51">
        <f t="shared" si="624"/>
        <v>0.29473684210526313</v>
      </c>
      <c r="J5539" s="51">
        <f t="shared" ca="1" si="625"/>
        <v>2</v>
      </c>
      <c r="K5539" s="47">
        <f t="shared" si="626"/>
        <v>13.48</v>
      </c>
      <c r="L5539" s="47">
        <f t="shared" si="627"/>
        <v>14</v>
      </c>
      <c r="M5539" s="47">
        <f t="shared" si="628"/>
        <v>13.45</v>
      </c>
      <c r="N5539" s="47">
        <f t="shared" si="629"/>
        <v>14</v>
      </c>
      <c r="O5539" s="48">
        <f t="shared" ca="1" si="630"/>
        <v>1228000</v>
      </c>
    </row>
    <row r="5540" spans="1:15" x14ac:dyDescent="0.25">
      <c r="A5540">
        <v>5525</v>
      </c>
      <c r="B5540" s="84">
        <v>33941</v>
      </c>
      <c r="C5540" s="47">
        <v>45.75</v>
      </c>
      <c r="D5540" s="47">
        <v>45.88</v>
      </c>
      <c r="E5540" s="47">
        <v>45.38</v>
      </c>
      <c r="F5540" s="47">
        <v>45.5</v>
      </c>
      <c r="G5540" s="48">
        <v>309400</v>
      </c>
      <c r="H5540" s="47">
        <v>13.41</v>
      </c>
      <c r="I5540" s="51">
        <f t="shared" si="624"/>
        <v>0.29472527472527471</v>
      </c>
      <c r="J5540" s="51">
        <f t="shared" ca="1" si="625"/>
        <v>2</v>
      </c>
      <c r="K5540" s="47">
        <f t="shared" si="626"/>
        <v>13.48</v>
      </c>
      <c r="L5540" s="47">
        <f t="shared" si="627"/>
        <v>13.52</v>
      </c>
      <c r="M5540" s="47">
        <f t="shared" si="628"/>
        <v>13.37</v>
      </c>
      <c r="N5540" s="47">
        <f t="shared" si="629"/>
        <v>13.41</v>
      </c>
      <c r="O5540" s="48">
        <f t="shared" ca="1" si="630"/>
        <v>618800</v>
      </c>
    </row>
    <row r="5541" spans="1:15" x14ac:dyDescent="0.25">
      <c r="A5541">
        <v>5526</v>
      </c>
      <c r="B5541" s="84">
        <v>33940</v>
      </c>
      <c r="C5541" s="47">
        <v>45.88</v>
      </c>
      <c r="D5541" s="47">
        <v>45.88</v>
      </c>
      <c r="E5541" s="47">
        <v>45.25</v>
      </c>
      <c r="F5541" s="47">
        <v>45.75</v>
      </c>
      <c r="G5541" s="48">
        <v>392000</v>
      </c>
      <c r="H5541" s="47">
        <v>13.48</v>
      </c>
      <c r="I5541" s="51">
        <f t="shared" si="624"/>
        <v>0.2946448087431694</v>
      </c>
      <c r="J5541" s="51">
        <f t="shared" ca="1" si="625"/>
        <v>2</v>
      </c>
      <c r="K5541" s="47">
        <f t="shared" si="626"/>
        <v>13.52</v>
      </c>
      <c r="L5541" s="47">
        <f t="shared" si="627"/>
        <v>13.52</v>
      </c>
      <c r="M5541" s="47">
        <f t="shared" si="628"/>
        <v>13.33</v>
      </c>
      <c r="N5541" s="47">
        <f t="shared" si="629"/>
        <v>13.48</v>
      </c>
      <c r="O5541" s="48">
        <f t="shared" ca="1" si="630"/>
        <v>784000</v>
      </c>
    </row>
    <row r="5542" spans="1:15" x14ac:dyDescent="0.25">
      <c r="A5542">
        <v>5527</v>
      </c>
      <c r="B5542" s="84">
        <v>33939</v>
      </c>
      <c r="C5542" s="47">
        <v>45.62</v>
      </c>
      <c r="D5542" s="47">
        <v>46</v>
      </c>
      <c r="E5542" s="47">
        <v>45.38</v>
      </c>
      <c r="F5542" s="47">
        <v>45.75</v>
      </c>
      <c r="G5542" s="48">
        <v>423400</v>
      </c>
      <c r="H5542" s="47">
        <v>13.48</v>
      </c>
      <c r="I5542" s="51">
        <f t="shared" si="624"/>
        <v>0.2946448087431694</v>
      </c>
      <c r="J5542" s="51">
        <f t="shared" ca="1" si="625"/>
        <v>2</v>
      </c>
      <c r="K5542" s="47">
        <f t="shared" si="626"/>
        <v>13.44</v>
      </c>
      <c r="L5542" s="47">
        <f t="shared" si="627"/>
        <v>13.55</v>
      </c>
      <c r="M5542" s="47">
        <f t="shared" si="628"/>
        <v>13.37</v>
      </c>
      <c r="N5542" s="47">
        <f t="shared" si="629"/>
        <v>13.48</v>
      </c>
      <c r="O5542" s="48">
        <f t="shared" ca="1" si="630"/>
        <v>846800</v>
      </c>
    </row>
    <row r="5543" spans="1:15" x14ac:dyDescent="0.25">
      <c r="A5543">
        <v>5528</v>
      </c>
      <c r="B5543" s="84">
        <v>33938</v>
      </c>
      <c r="C5543" s="47">
        <v>45.25</v>
      </c>
      <c r="D5543" s="47">
        <v>46</v>
      </c>
      <c r="E5543" s="47">
        <v>45.25</v>
      </c>
      <c r="F5543" s="47">
        <v>46</v>
      </c>
      <c r="G5543" s="48">
        <v>407800</v>
      </c>
      <c r="H5543" s="47">
        <v>13.55</v>
      </c>
      <c r="I5543" s="51">
        <f t="shared" si="624"/>
        <v>0.29456521739130437</v>
      </c>
      <c r="J5543" s="51">
        <f t="shared" ca="1" si="625"/>
        <v>2</v>
      </c>
      <c r="K5543" s="47">
        <f t="shared" si="626"/>
        <v>13.33</v>
      </c>
      <c r="L5543" s="47">
        <f t="shared" si="627"/>
        <v>13.55</v>
      </c>
      <c r="M5543" s="47">
        <f t="shared" si="628"/>
        <v>13.33</v>
      </c>
      <c r="N5543" s="47">
        <f t="shared" si="629"/>
        <v>13.55</v>
      </c>
      <c r="O5543" s="48">
        <f t="shared" ca="1" si="630"/>
        <v>815600</v>
      </c>
    </row>
    <row r="5544" spans="1:15" x14ac:dyDescent="0.25">
      <c r="A5544">
        <v>5529</v>
      </c>
      <c r="B5544" s="84">
        <v>33935</v>
      </c>
      <c r="C5544" s="47">
        <v>45.5</v>
      </c>
      <c r="D5544" s="47">
        <v>45.62</v>
      </c>
      <c r="E5544" s="47">
        <v>45</v>
      </c>
      <c r="F5544" s="47">
        <v>45.25</v>
      </c>
      <c r="G5544" s="48">
        <v>140200</v>
      </c>
      <c r="H5544" s="47">
        <v>13.33</v>
      </c>
      <c r="I5544" s="51">
        <f t="shared" si="624"/>
        <v>0.29458563535911603</v>
      </c>
      <c r="J5544" s="51">
        <f t="shared" ca="1" si="625"/>
        <v>2</v>
      </c>
      <c r="K5544" s="47">
        <f t="shared" si="626"/>
        <v>13.4</v>
      </c>
      <c r="L5544" s="47">
        <f t="shared" si="627"/>
        <v>13.44</v>
      </c>
      <c r="M5544" s="47">
        <f t="shared" si="628"/>
        <v>13.26</v>
      </c>
      <c r="N5544" s="47">
        <f t="shared" si="629"/>
        <v>13.33</v>
      </c>
      <c r="O5544" s="48">
        <f t="shared" ca="1" si="630"/>
        <v>280400</v>
      </c>
    </row>
    <row r="5545" spans="1:15" x14ac:dyDescent="0.25">
      <c r="A5545">
        <v>5530</v>
      </c>
      <c r="B5545" s="84">
        <v>33933</v>
      </c>
      <c r="C5545" s="47">
        <v>45.25</v>
      </c>
      <c r="D5545" s="47">
        <v>45.75</v>
      </c>
      <c r="E5545" s="47">
        <v>45.12</v>
      </c>
      <c r="F5545" s="47">
        <v>45.25</v>
      </c>
      <c r="G5545" s="48">
        <v>283400</v>
      </c>
      <c r="H5545" s="47">
        <v>13.33</v>
      </c>
      <c r="I5545" s="51">
        <f t="shared" si="624"/>
        <v>0.29458563535911603</v>
      </c>
      <c r="J5545" s="51">
        <f t="shared" ca="1" si="625"/>
        <v>2</v>
      </c>
      <c r="K5545" s="47">
        <f t="shared" si="626"/>
        <v>13.33</v>
      </c>
      <c r="L5545" s="47">
        <f t="shared" si="627"/>
        <v>13.48</v>
      </c>
      <c r="M5545" s="47">
        <f t="shared" si="628"/>
        <v>13.29</v>
      </c>
      <c r="N5545" s="47">
        <f t="shared" si="629"/>
        <v>13.33</v>
      </c>
      <c r="O5545" s="48">
        <f t="shared" ca="1" si="630"/>
        <v>566800</v>
      </c>
    </row>
    <row r="5546" spans="1:15" x14ac:dyDescent="0.25">
      <c r="A5546">
        <v>5531</v>
      </c>
      <c r="B5546" s="84">
        <v>33932</v>
      </c>
      <c r="C5546" s="47">
        <v>45.38</v>
      </c>
      <c r="D5546" s="47">
        <v>46.12</v>
      </c>
      <c r="E5546" s="47">
        <v>45.25</v>
      </c>
      <c r="F5546" s="47">
        <v>45.5</v>
      </c>
      <c r="G5546" s="48">
        <v>525600</v>
      </c>
      <c r="H5546" s="47">
        <v>13.41</v>
      </c>
      <c r="I5546" s="51">
        <f t="shared" si="624"/>
        <v>0.29472527472527471</v>
      </c>
      <c r="J5546" s="51">
        <f t="shared" ca="1" si="625"/>
        <v>2</v>
      </c>
      <c r="K5546" s="47">
        <f t="shared" si="626"/>
        <v>13.37</v>
      </c>
      <c r="L5546" s="47">
        <f t="shared" si="627"/>
        <v>13.59</v>
      </c>
      <c r="M5546" s="47">
        <f t="shared" si="628"/>
        <v>13.34</v>
      </c>
      <c r="N5546" s="47">
        <f t="shared" si="629"/>
        <v>13.41</v>
      </c>
      <c r="O5546" s="48">
        <f t="shared" ca="1" si="630"/>
        <v>1051200</v>
      </c>
    </row>
    <row r="5547" spans="1:15" x14ac:dyDescent="0.25">
      <c r="A5547">
        <v>5532</v>
      </c>
      <c r="B5547" s="84">
        <v>33931</v>
      </c>
      <c r="C5547" s="47">
        <v>45</v>
      </c>
      <c r="D5547" s="47">
        <v>45</v>
      </c>
      <c r="E5547" s="47">
        <v>44.62</v>
      </c>
      <c r="F5547" s="47">
        <v>45</v>
      </c>
      <c r="G5547" s="48">
        <v>384200</v>
      </c>
      <c r="H5547" s="47">
        <v>13.26</v>
      </c>
      <c r="I5547" s="51">
        <f t="shared" si="624"/>
        <v>0.29466666666666669</v>
      </c>
      <c r="J5547" s="51">
        <f t="shared" ca="1" si="625"/>
        <v>2</v>
      </c>
      <c r="K5547" s="47">
        <f t="shared" si="626"/>
        <v>13.26</v>
      </c>
      <c r="L5547" s="47">
        <f t="shared" si="627"/>
        <v>13.26</v>
      </c>
      <c r="M5547" s="47">
        <f t="shared" si="628"/>
        <v>13.15</v>
      </c>
      <c r="N5547" s="47">
        <f t="shared" si="629"/>
        <v>13.26</v>
      </c>
      <c r="O5547" s="48">
        <f t="shared" ca="1" si="630"/>
        <v>768400</v>
      </c>
    </row>
    <row r="5548" spans="1:15" x14ac:dyDescent="0.25">
      <c r="A5548">
        <v>5533</v>
      </c>
      <c r="B5548" s="84">
        <v>33928</v>
      </c>
      <c r="C5548" s="47">
        <v>45.12</v>
      </c>
      <c r="D5548" s="47">
        <v>45.12</v>
      </c>
      <c r="E5548" s="47">
        <v>44.5</v>
      </c>
      <c r="F5548" s="47">
        <v>45</v>
      </c>
      <c r="G5548" s="48">
        <v>602400</v>
      </c>
      <c r="H5548" s="47">
        <v>13.26</v>
      </c>
      <c r="I5548" s="51">
        <f t="shared" si="624"/>
        <v>0.29466666666666669</v>
      </c>
      <c r="J5548" s="51">
        <f t="shared" ca="1" si="625"/>
        <v>2</v>
      </c>
      <c r="K5548" s="47">
        <f t="shared" si="626"/>
        <v>13.3</v>
      </c>
      <c r="L5548" s="47">
        <f t="shared" si="627"/>
        <v>13.3</v>
      </c>
      <c r="M5548" s="47">
        <f t="shared" si="628"/>
        <v>13.11</v>
      </c>
      <c r="N5548" s="47">
        <f t="shared" si="629"/>
        <v>13.26</v>
      </c>
      <c r="O5548" s="48">
        <f t="shared" ca="1" si="630"/>
        <v>1204800</v>
      </c>
    </row>
    <row r="5549" spans="1:15" x14ac:dyDescent="0.25">
      <c r="A5549">
        <v>5534</v>
      </c>
      <c r="B5549" s="84">
        <v>33927</v>
      </c>
      <c r="C5549" s="47">
        <v>44.5</v>
      </c>
      <c r="D5549" s="47">
        <v>45.12</v>
      </c>
      <c r="E5549" s="47">
        <v>44.5</v>
      </c>
      <c r="F5549" s="47">
        <v>44.88</v>
      </c>
      <c r="G5549" s="48">
        <v>231800</v>
      </c>
      <c r="H5549" s="47">
        <v>13.22</v>
      </c>
      <c r="I5549" s="51">
        <f t="shared" si="624"/>
        <v>0.2945632798573975</v>
      </c>
      <c r="J5549" s="51">
        <f t="shared" ca="1" si="625"/>
        <v>2</v>
      </c>
      <c r="K5549" s="47">
        <f t="shared" si="626"/>
        <v>13.11</v>
      </c>
      <c r="L5549" s="47">
        <f t="shared" si="627"/>
        <v>13.29</v>
      </c>
      <c r="M5549" s="47">
        <f t="shared" si="628"/>
        <v>13.11</v>
      </c>
      <c r="N5549" s="47">
        <f t="shared" si="629"/>
        <v>13.22</v>
      </c>
      <c r="O5549" s="48">
        <f t="shared" ca="1" si="630"/>
        <v>463600</v>
      </c>
    </row>
    <row r="5550" spans="1:15" x14ac:dyDescent="0.25">
      <c r="A5550">
        <v>5535</v>
      </c>
      <c r="B5550" s="84">
        <v>33926</v>
      </c>
      <c r="C5550" s="47">
        <v>44.12</v>
      </c>
      <c r="D5550" s="47">
        <v>44.88</v>
      </c>
      <c r="E5550" s="47">
        <v>44.12</v>
      </c>
      <c r="F5550" s="47">
        <v>44.5</v>
      </c>
      <c r="G5550" s="48">
        <v>241200</v>
      </c>
      <c r="H5550" s="47">
        <v>13.11</v>
      </c>
      <c r="I5550" s="51">
        <f t="shared" si="624"/>
        <v>0.29460674157303368</v>
      </c>
      <c r="J5550" s="51">
        <f t="shared" ca="1" si="625"/>
        <v>2</v>
      </c>
      <c r="K5550" s="47">
        <f t="shared" si="626"/>
        <v>13</v>
      </c>
      <c r="L5550" s="47">
        <f t="shared" si="627"/>
        <v>13.22</v>
      </c>
      <c r="M5550" s="47">
        <f t="shared" si="628"/>
        <v>13</v>
      </c>
      <c r="N5550" s="47">
        <f t="shared" si="629"/>
        <v>13.11</v>
      </c>
      <c r="O5550" s="48">
        <f t="shared" ca="1" si="630"/>
        <v>482400</v>
      </c>
    </row>
    <row r="5551" spans="1:15" x14ac:dyDescent="0.25">
      <c r="A5551">
        <v>5536</v>
      </c>
      <c r="B5551" s="84">
        <v>33925</v>
      </c>
      <c r="C5551" s="47">
        <v>44.12</v>
      </c>
      <c r="D5551" s="47">
        <v>44.5</v>
      </c>
      <c r="E5551" s="47">
        <v>44.12</v>
      </c>
      <c r="F5551" s="47">
        <v>44.38</v>
      </c>
      <c r="G5551" s="48">
        <v>341600</v>
      </c>
      <c r="H5551" s="47">
        <v>13.07</v>
      </c>
      <c r="I5551" s="51">
        <f t="shared" si="624"/>
        <v>0.29450202794051372</v>
      </c>
      <c r="J5551" s="51">
        <f t="shared" ca="1" si="625"/>
        <v>2</v>
      </c>
      <c r="K5551" s="47">
        <f t="shared" si="626"/>
        <v>12.99</v>
      </c>
      <c r="L5551" s="47">
        <f t="shared" si="627"/>
        <v>13.11</v>
      </c>
      <c r="M5551" s="47">
        <f t="shared" si="628"/>
        <v>12.99</v>
      </c>
      <c r="N5551" s="47">
        <f t="shared" si="629"/>
        <v>13.07</v>
      </c>
      <c r="O5551" s="48">
        <f t="shared" ca="1" si="630"/>
        <v>683200</v>
      </c>
    </row>
    <row r="5552" spans="1:15" x14ac:dyDescent="0.25">
      <c r="A5552">
        <v>5537</v>
      </c>
      <c r="B5552" s="84">
        <v>33924</v>
      </c>
      <c r="C5552" s="47">
        <v>44</v>
      </c>
      <c r="D5552" s="47">
        <v>44.75</v>
      </c>
      <c r="E5552" s="47">
        <v>44</v>
      </c>
      <c r="F5552" s="47">
        <v>44.38</v>
      </c>
      <c r="G5552" s="48">
        <v>636400</v>
      </c>
      <c r="H5552" s="47">
        <v>13.07</v>
      </c>
      <c r="I5552" s="51">
        <f t="shared" si="624"/>
        <v>0.29450202794051372</v>
      </c>
      <c r="J5552" s="51">
        <f t="shared" ca="1" si="625"/>
        <v>2</v>
      </c>
      <c r="K5552" s="47">
        <f t="shared" si="626"/>
        <v>12.96</v>
      </c>
      <c r="L5552" s="47">
        <f t="shared" si="627"/>
        <v>13.18</v>
      </c>
      <c r="M5552" s="47">
        <f t="shared" si="628"/>
        <v>12.96</v>
      </c>
      <c r="N5552" s="47">
        <f t="shared" si="629"/>
        <v>13.07</v>
      </c>
      <c r="O5552" s="48">
        <f t="shared" ca="1" si="630"/>
        <v>1272800</v>
      </c>
    </row>
    <row r="5553" spans="1:15" x14ac:dyDescent="0.25">
      <c r="A5553">
        <v>5538</v>
      </c>
      <c r="B5553" s="84">
        <v>33921</v>
      </c>
      <c r="C5553" s="47">
        <v>44.25</v>
      </c>
      <c r="D5553" s="47">
        <v>44.88</v>
      </c>
      <c r="E5553" s="47">
        <v>44.25</v>
      </c>
      <c r="F5553" s="47">
        <v>44.88</v>
      </c>
      <c r="G5553" s="48">
        <v>349000</v>
      </c>
      <c r="H5553" s="47">
        <v>13.22</v>
      </c>
      <c r="I5553" s="51">
        <f t="shared" si="624"/>
        <v>0.2945632798573975</v>
      </c>
      <c r="J5553" s="51">
        <f t="shared" ca="1" si="625"/>
        <v>2</v>
      </c>
      <c r="K5553" s="47">
        <f t="shared" si="626"/>
        <v>13.03</v>
      </c>
      <c r="L5553" s="47">
        <f t="shared" si="627"/>
        <v>13.22</v>
      </c>
      <c r="M5553" s="47">
        <f t="shared" si="628"/>
        <v>13.03</v>
      </c>
      <c r="N5553" s="47">
        <f t="shared" si="629"/>
        <v>13.22</v>
      </c>
      <c r="O5553" s="48">
        <f t="shared" ca="1" si="630"/>
        <v>698000</v>
      </c>
    </row>
    <row r="5554" spans="1:15" x14ac:dyDescent="0.25">
      <c r="A5554">
        <v>5539</v>
      </c>
      <c r="B5554" s="84">
        <v>33920</v>
      </c>
      <c r="C5554" s="47">
        <v>44</v>
      </c>
      <c r="D5554" s="47">
        <v>44.38</v>
      </c>
      <c r="E5554" s="47">
        <v>43.75</v>
      </c>
      <c r="F5554" s="47">
        <v>44.38</v>
      </c>
      <c r="G5554" s="48">
        <v>252800</v>
      </c>
      <c r="H5554" s="47">
        <v>13.07</v>
      </c>
      <c r="I5554" s="51">
        <f t="shared" si="624"/>
        <v>0.29450202794051372</v>
      </c>
      <c r="J5554" s="51">
        <f t="shared" ca="1" si="625"/>
        <v>2</v>
      </c>
      <c r="K5554" s="47">
        <f t="shared" si="626"/>
        <v>12.96</v>
      </c>
      <c r="L5554" s="47">
        <f t="shared" si="627"/>
        <v>13.07</v>
      </c>
      <c r="M5554" s="47">
        <f t="shared" si="628"/>
        <v>12.88</v>
      </c>
      <c r="N5554" s="47">
        <f t="shared" si="629"/>
        <v>13.07</v>
      </c>
      <c r="O5554" s="48">
        <f t="shared" ca="1" si="630"/>
        <v>505600</v>
      </c>
    </row>
    <row r="5555" spans="1:15" x14ac:dyDescent="0.25">
      <c r="A5555">
        <v>5540</v>
      </c>
      <c r="B5555" s="84">
        <v>33919</v>
      </c>
      <c r="C5555" s="47">
        <v>44.12</v>
      </c>
      <c r="D5555" s="47">
        <v>44.5</v>
      </c>
      <c r="E5555" s="47">
        <v>44.12</v>
      </c>
      <c r="F5555" s="47">
        <v>44.12</v>
      </c>
      <c r="G5555" s="48">
        <v>326000</v>
      </c>
      <c r="H5555" s="47">
        <v>13</v>
      </c>
      <c r="I5555" s="51">
        <f t="shared" si="624"/>
        <v>0.29465095194922941</v>
      </c>
      <c r="J5555" s="51">
        <f t="shared" ca="1" si="625"/>
        <v>2</v>
      </c>
      <c r="K5555" s="47">
        <f t="shared" si="626"/>
        <v>13</v>
      </c>
      <c r="L5555" s="47">
        <f t="shared" si="627"/>
        <v>13.11</v>
      </c>
      <c r="M5555" s="47">
        <f t="shared" si="628"/>
        <v>13</v>
      </c>
      <c r="N5555" s="47">
        <f t="shared" si="629"/>
        <v>13</v>
      </c>
      <c r="O5555" s="48">
        <f t="shared" ca="1" si="630"/>
        <v>652000</v>
      </c>
    </row>
    <row r="5556" spans="1:15" x14ac:dyDescent="0.25">
      <c r="A5556">
        <v>5541</v>
      </c>
      <c r="B5556" s="84">
        <v>33918</v>
      </c>
      <c r="C5556" s="47">
        <v>44.62</v>
      </c>
      <c r="D5556" s="47">
        <v>44.62</v>
      </c>
      <c r="E5556" s="47">
        <v>44.12</v>
      </c>
      <c r="F5556" s="47">
        <v>44.12</v>
      </c>
      <c r="G5556" s="48">
        <v>133800</v>
      </c>
      <c r="H5556" s="47">
        <v>13</v>
      </c>
      <c r="I5556" s="51">
        <f t="shared" si="624"/>
        <v>0.29465095194922941</v>
      </c>
      <c r="J5556" s="51">
        <f t="shared" ca="1" si="625"/>
        <v>2</v>
      </c>
      <c r="K5556" s="47">
        <f t="shared" si="626"/>
        <v>13.15</v>
      </c>
      <c r="L5556" s="47">
        <f t="shared" si="627"/>
        <v>13.15</v>
      </c>
      <c r="M5556" s="47">
        <f t="shared" si="628"/>
        <v>13</v>
      </c>
      <c r="N5556" s="47">
        <f t="shared" si="629"/>
        <v>13</v>
      </c>
      <c r="O5556" s="48">
        <f t="shared" ca="1" si="630"/>
        <v>267600</v>
      </c>
    </row>
    <row r="5557" spans="1:15" x14ac:dyDescent="0.25">
      <c r="A5557">
        <v>5542</v>
      </c>
      <c r="B5557" s="84">
        <v>33917</v>
      </c>
      <c r="C5557" s="47">
        <v>44.5</v>
      </c>
      <c r="D5557" s="47">
        <v>44.62</v>
      </c>
      <c r="E5557" s="47">
        <v>44.5</v>
      </c>
      <c r="F5557" s="47">
        <v>44.5</v>
      </c>
      <c r="G5557" s="48">
        <v>276200</v>
      </c>
      <c r="H5557" s="47">
        <v>13.11</v>
      </c>
      <c r="I5557" s="51">
        <f t="shared" si="624"/>
        <v>0.29460674157303368</v>
      </c>
      <c r="J5557" s="51">
        <f t="shared" ca="1" si="625"/>
        <v>2</v>
      </c>
      <c r="K5557" s="47">
        <f t="shared" si="626"/>
        <v>13.11</v>
      </c>
      <c r="L5557" s="47">
        <f t="shared" si="627"/>
        <v>13.15</v>
      </c>
      <c r="M5557" s="47">
        <f t="shared" si="628"/>
        <v>13.11</v>
      </c>
      <c r="N5557" s="47">
        <f t="shared" si="629"/>
        <v>13.11</v>
      </c>
      <c r="O5557" s="48">
        <f t="shared" ca="1" si="630"/>
        <v>552400</v>
      </c>
    </row>
    <row r="5558" spans="1:15" x14ac:dyDescent="0.25">
      <c r="A5558">
        <v>5543</v>
      </c>
      <c r="B5558" s="84">
        <v>33914</v>
      </c>
      <c r="C5558" s="47">
        <v>44</v>
      </c>
      <c r="D5558" s="47">
        <v>44.75</v>
      </c>
      <c r="E5558" s="47">
        <v>43.75</v>
      </c>
      <c r="F5558" s="47">
        <v>44.62</v>
      </c>
      <c r="G5558" s="48">
        <v>428400</v>
      </c>
      <c r="H5558" s="47">
        <v>13.15</v>
      </c>
      <c r="I5558" s="51">
        <f t="shared" si="624"/>
        <v>0.29471089197669209</v>
      </c>
      <c r="J5558" s="51">
        <f t="shared" ca="1" si="625"/>
        <v>2</v>
      </c>
      <c r="K5558" s="47">
        <f t="shared" si="626"/>
        <v>12.97</v>
      </c>
      <c r="L5558" s="47">
        <f t="shared" si="627"/>
        <v>13.19</v>
      </c>
      <c r="M5558" s="47">
        <f t="shared" si="628"/>
        <v>12.89</v>
      </c>
      <c r="N5558" s="47">
        <f t="shared" si="629"/>
        <v>13.15</v>
      </c>
      <c r="O5558" s="48">
        <f t="shared" ca="1" si="630"/>
        <v>856800</v>
      </c>
    </row>
    <row r="5559" spans="1:15" x14ac:dyDescent="0.25">
      <c r="A5559">
        <v>5544</v>
      </c>
      <c r="B5559" s="84">
        <v>33913</v>
      </c>
      <c r="C5559" s="47">
        <v>43.75</v>
      </c>
      <c r="D5559" s="47">
        <v>44.5</v>
      </c>
      <c r="E5559" s="47">
        <v>43.75</v>
      </c>
      <c r="F5559" s="47">
        <v>44.25</v>
      </c>
      <c r="G5559" s="48">
        <v>461800</v>
      </c>
      <c r="H5559" s="47">
        <v>13.04</v>
      </c>
      <c r="I5559" s="51">
        <f t="shared" si="624"/>
        <v>0.29468926553672314</v>
      </c>
      <c r="J5559" s="51">
        <f t="shared" ca="1" si="625"/>
        <v>2</v>
      </c>
      <c r="K5559" s="47">
        <f t="shared" si="626"/>
        <v>12.89</v>
      </c>
      <c r="L5559" s="47">
        <f t="shared" si="627"/>
        <v>13.11</v>
      </c>
      <c r="M5559" s="47">
        <f t="shared" si="628"/>
        <v>12.89</v>
      </c>
      <c r="N5559" s="47">
        <f t="shared" si="629"/>
        <v>13.04</v>
      </c>
      <c r="O5559" s="48">
        <f t="shared" ca="1" si="630"/>
        <v>923600</v>
      </c>
    </row>
    <row r="5560" spans="1:15" x14ac:dyDescent="0.25">
      <c r="A5560">
        <v>5545</v>
      </c>
      <c r="B5560" s="84">
        <v>33912</v>
      </c>
      <c r="C5560" s="47">
        <v>44.12</v>
      </c>
      <c r="D5560" s="47">
        <v>44.62</v>
      </c>
      <c r="E5560" s="47">
        <v>43.88</v>
      </c>
      <c r="F5560" s="47">
        <v>43.88</v>
      </c>
      <c r="G5560" s="48">
        <v>420800</v>
      </c>
      <c r="H5560" s="47">
        <v>12.93</v>
      </c>
      <c r="I5560" s="51">
        <f t="shared" si="624"/>
        <v>0.29466727438468548</v>
      </c>
      <c r="J5560" s="51">
        <f t="shared" ca="1" si="625"/>
        <v>2</v>
      </c>
      <c r="K5560" s="47">
        <f t="shared" si="626"/>
        <v>13</v>
      </c>
      <c r="L5560" s="47">
        <f t="shared" si="627"/>
        <v>13.15</v>
      </c>
      <c r="M5560" s="47">
        <f t="shared" si="628"/>
        <v>12.93</v>
      </c>
      <c r="N5560" s="47">
        <f t="shared" si="629"/>
        <v>12.93</v>
      </c>
      <c r="O5560" s="48">
        <f t="shared" ca="1" si="630"/>
        <v>841600</v>
      </c>
    </row>
    <row r="5561" spans="1:15" x14ac:dyDescent="0.25">
      <c r="A5561">
        <v>5546</v>
      </c>
      <c r="B5561" s="84">
        <v>33911</v>
      </c>
      <c r="C5561" s="47">
        <v>44</v>
      </c>
      <c r="D5561" s="47">
        <v>44.38</v>
      </c>
      <c r="E5561" s="47">
        <v>43.75</v>
      </c>
      <c r="F5561" s="47">
        <v>44.38</v>
      </c>
      <c r="G5561" s="48">
        <v>859200</v>
      </c>
      <c r="H5561" s="47">
        <v>13.07</v>
      </c>
      <c r="I5561" s="51">
        <f t="shared" si="624"/>
        <v>0.29450202794051372</v>
      </c>
      <c r="J5561" s="51">
        <f t="shared" ca="1" si="625"/>
        <v>2</v>
      </c>
      <c r="K5561" s="47">
        <f t="shared" si="626"/>
        <v>12.96</v>
      </c>
      <c r="L5561" s="47">
        <f t="shared" si="627"/>
        <v>13.07</v>
      </c>
      <c r="M5561" s="47">
        <f t="shared" si="628"/>
        <v>12.88</v>
      </c>
      <c r="N5561" s="47">
        <f t="shared" si="629"/>
        <v>13.07</v>
      </c>
      <c r="O5561" s="48">
        <f t="shared" ca="1" si="630"/>
        <v>1718400</v>
      </c>
    </row>
    <row r="5562" spans="1:15" x14ac:dyDescent="0.25">
      <c r="A5562">
        <v>5547</v>
      </c>
      <c r="B5562" s="84">
        <v>33910</v>
      </c>
      <c r="C5562" s="47">
        <v>43.5</v>
      </c>
      <c r="D5562" s="47">
        <v>44.75</v>
      </c>
      <c r="E5562" s="47">
        <v>43.25</v>
      </c>
      <c r="F5562" s="47">
        <v>44.62</v>
      </c>
      <c r="G5562" s="48">
        <v>639800</v>
      </c>
      <c r="H5562" s="47">
        <v>13.15</v>
      </c>
      <c r="I5562" s="51">
        <f t="shared" si="624"/>
        <v>0.29471089197669209</v>
      </c>
      <c r="J5562" s="51">
        <f t="shared" ca="1" si="625"/>
        <v>2</v>
      </c>
      <c r="K5562" s="47">
        <f t="shared" si="626"/>
        <v>12.82</v>
      </c>
      <c r="L5562" s="47">
        <f t="shared" si="627"/>
        <v>13.19</v>
      </c>
      <c r="M5562" s="47">
        <f t="shared" si="628"/>
        <v>12.75</v>
      </c>
      <c r="N5562" s="47">
        <f t="shared" si="629"/>
        <v>13.15</v>
      </c>
      <c r="O5562" s="48">
        <f t="shared" ca="1" si="630"/>
        <v>1279600</v>
      </c>
    </row>
    <row r="5563" spans="1:15" x14ac:dyDescent="0.25">
      <c r="A5563">
        <v>5548</v>
      </c>
      <c r="B5563" s="84">
        <v>33907</v>
      </c>
      <c r="C5563" s="47">
        <v>42.5</v>
      </c>
      <c r="D5563" s="47">
        <v>43.5</v>
      </c>
      <c r="E5563" s="47">
        <v>42.38</v>
      </c>
      <c r="F5563" s="47">
        <v>43.38</v>
      </c>
      <c r="G5563" s="48">
        <v>380000</v>
      </c>
      <c r="H5563" s="47">
        <v>12.78</v>
      </c>
      <c r="I5563" s="51">
        <f t="shared" si="624"/>
        <v>0.29460580912863066</v>
      </c>
      <c r="J5563" s="51">
        <f t="shared" ca="1" si="625"/>
        <v>2</v>
      </c>
      <c r="K5563" s="47">
        <f t="shared" si="626"/>
        <v>12.52</v>
      </c>
      <c r="L5563" s="47">
        <f t="shared" si="627"/>
        <v>12.82</v>
      </c>
      <c r="M5563" s="47">
        <f t="shared" si="628"/>
        <v>12.49</v>
      </c>
      <c r="N5563" s="47">
        <f t="shared" si="629"/>
        <v>12.78</v>
      </c>
      <c r="O5563" s="48">
        <f t="shared" ca="1" si="630"/>
        <v>760000</v>
      </c>
    </row>
    <row r="5564" spans="1:15" x14ac:dyDescent="0.25">
      <c r="A5564">
        <v>5549</v>
      </c>
      <c r="B5564" s="84">
        <v>33906</v>
      </c>
      <c r="C5564" s="47">
        <v>42.75</v>
      </c>
      <c r="D5564" s="47">
        <v>43</v>
      </c>
      <c r="E5564" s="47">
        <v>42.5</v>
      </c>
      <c r="F5564" s="47">
        <v>42.62</v>
      </c>
      <c r="G5564" s="48">
        <v>136000</v>
      </c>
      <c r="H5564" s="47">
        <v>12.56</v>
      </c>
      <c r="I5564" s="51">
        <f t="shared" si="624"/>
        <v>0.29469732519943692</v>
      </c>
      <c r="J5564" s="51">
        <f t="shared" ca="1" si="625"/>
        <v>2</v>
      </c>
      <c r="K5564" s="47">
        <f t="shared" si="626"/>
        <v>12.6</v>
      </c>
      <c r="L5564" s="47">
        <f t="shared" si="627"/>
        <v>12.67</v>
      </c>
      <c r="M5564" s="47">
        <f t="shared" si="628"/>
        <v>12.52</v>
      </c>
      <c r="N5564" s="47">
        <f t="shared" si="629"/>
        <v>12.56</v>
      </c>
      <c r="O5564" s="48">
        <f t="shared" ca="1" si="630"/>
        <v>272000</v>
      </c>
    </row>
    <row r="5565" spans="1:15" x14ac:dyDescent="0.25">
      <c r="A5565">
        <v>5550</v>
      </c>
      <c r="B5565" s="84">
        <v>33905</v>
      </c>
      <c r="C5565" s="47">
        <v>42.38</v>
      </c>
      <c r="D5565" s="47">
        <v>43</v>
      </c>
      <c r="E5565" s="47">
        <v>42.38</v>
      </c>
      <c r="F5565" s="47">
        <v>42.88</v>
      </c>
      <c r="G5565" s="48">
        <v>148600</v>
      </c>
      <c r="H5565" s="47">
        <v>12.63</v>
      </c>
      <c r="I5565" s="51">
        <f t="shared" si="624"/>
        <v>0.29454291044776121</v>
      </c>
      <c r="J5565" s="51">
        <f t="shared" ca="1" si="625"/>
        <v>2</v>
      </c>
      <c r="K5565" s="47">
        <f t="shared" si="626"/>
        <v>12.48</v>
      </c>
      <c r="L5565" s="47">
        <f t="shared" si="627"/>
        <v>12.67</v>
      </c>
      <c r="M5565" s="47">
        <f t="shared" si="628"/>
        <v>12.48</v>
      </c>
      <c r="N5565" s="47">
        <f t="shared" si="629"/>
        <v>12.63</v>
      </c>
      <c r="O5565" s="48">
        <f t="shared" ca="1" si="630"/>
        <v>297200</v>
      </c>
    </row>
    <row r="5566" spans="1:15" x14ac:dyDescent="0.25">
      <c r="A5566">
        <v>5551</v>
      </c>
      <c r="B5566" s="84">
        <v>33904</v>
      </c>
      <c r="C5566" s="47">
        <v>42.5</v>
      </c>
      <c r="D5566" s="47">
        <v>43</v>
      </c>
      <c r="E5566" s="47">
        <v>42.38</v>
      </c>
      <c r="F5566" s="47">
        <v>42.62</v>
      </c>
      <c r="G5566" s="48">
        <v>387200</v>
      </c>
      <c r="H5566" s="47">
        <v>12.56</v>
      </c>
      <c r="I5566" s="51">
        <f t="shared" si="624"/>
        <v>0.29469732519943692</v>
      </c>
      <c r="J5566" s="51">
        <f t="shared" ca="1" si="625"/>
        <v>2</v>
      </c>
      <c r="K5566" s="47">
        <f t="shared" si="626"/>
        <v>12.52</v>
      </c>
      <c r="L5566" s="47">
        <f t="shared" si="627"/>
        <v>12.67</v>
      </c>
      <c r="M5566" s="47">
        <f t="shared" si="628"/>
        <v>12.49</v>
      </c>
      <c r="N5566" s="47">
        <f t="shared" si="629"/>
        <v>12.56</v>
      </c>
      <c r="O5566" s="48">
        <f t="shared" ca="1" si="630"/>
        <v>774400</v>
      </c>
    </row>
    <row r="5567" spans="1:15" x14ac:dyDescent="0.25">
      <c r="A5567">
        <v>5552</v>
      </c>
      <c r="B5567" s="84">
        <v>33903</v>
      </c>
      <c r="C5567" s="47">
        <v>42</v>
      </c>
      <c r="D5567" s="47">
        <v>42.25</v>
      </c>
      <c r="E5567" s="47">
        <v>42</v>
      </c>
      <c r="F5567" s="47">
        <v>42.25</v>
      </c>
      <c r="G5567" s="48">
        <v>344000</v>
      </c>
      <c r="H5567" s="47">
        <v>12.45</v>
      </c>
      <c r="I5567" s="51">
        <f t="shared" si="624"/>
        <v>0.29467455621301775</v>
      </c>
      <c r="J5567" s="51">
        <f t="shared" ca="1" si="625"/>
        <v>2</v>
      </c>
      <c r="K5567" s="47">
        <f t="shared" si="626"/>
        <v>12.38</v>
      </c>
      <c r="L5567" s="47">
        <f t="shared" si="627"/>
        <v>12.45</v>
      </c>
      <c r="M5567" s="47">
        <f t="shared" si="628"/>
        <v>12.38</v>
      </c>
      <c r="N5567" s="47">
        <f t="shared" si="629"/>
        <v>12.45</v>
      </c>
      <c r="O5567" s="48">
        <f t="shared" ca="1" si="630"/>
        <v>688000</v>
      </c>
    </row>
    <row r="5568" spans="1:15" x14ac:dyDescent="0.25">
      <c r="A5568">
        <v>5553</v>
      </c>
      <c r="B5568" s="84">
        <v>33900</v>
      </c>
      <c r="C5568" s="47">
        <v>41.75</v>
      </c>
      <c r="D5568" s="47">
        <v>42.25</v>
      </c>
      <c r="E5568" s="47">
        <v>41.75</v>
      </c>
      <c r="F5568" s="47">
        <v>42.12</v>
      </c>
      <c r="G5568" s="48">
        <v>365000</v>
      </c>
      <c r="H5568" s="47">
        <v>12.41</v>
      </c>
      <c r="I5568" s="51">
        <f t="shared" si="624"/>
        <v>0.2946343779677113</v>
      </c>
      <c r="J5568" s="51">
        <f t="shared" ca="1" si="625"/>
        <v>2</v>
      </c>
      <c r="K5568" s="47">
        <f t="shared" si="626"/>
        <v>12.3</v>
      </c>
      <c r="L5568" s="47">
        <f t="shared" si="627"/>
        <v>12.45</v>
      </c>
      <c r="M5568" s="47">
        <f t="shared" si="628"/>
        <v>12.3</v>
      </c>
      <c r="N5568" s="47">
        <f t="shared" si="629"/>
        <v>12.41</v>
      </c>
      <c r="O5568" s="48">
        <f t="shared" ca="1" si="630"/>
        <v>730000</v>
      </c>
    </row>
    <row r="5569" spans="1:15" x14ac:dyDescent="0.25">
      <c r="A5569">
        <v>5554</v>
      </c>
      <c r="B5569" s="84">
        <v>33899</v>
      </c>
      <c r="C5569" s="47">
        <v>41.75</v>
      </c>
      <c r="D5569" s="47">
        <v>42</v>
      </c>
      <c r="E5569" s="47">
        <v>41.62</v>
      </c>
      <c r="F5569" s="47">
        <v>41.75</v>
      </c>
      <c r="G5569" s="48">
        <v>425800</v>
      </c>
      <c r="H5569" s="47">
        <v>12.3</v>
      </c>
      <c r="I5569" s="51">
        <f t="shared" si="624"/>
        <v>0.29461077844311379</v>
      </c>
      <c r="J5569" s="51">
        <f t="shared" ca="1" si="625"/>
        <v>2</v>
      </c>
      <c r="K5569" s="47">
        <f t="shared" si="626"/>
        <v>12.3</v>
      </c>
      <c r="L5569" s="47">
        <f t="shared" si="627"/>
        <v>12.37</v>
      </c>
      <c r="M5569" s="47">
        <f t="shared" si="628"/>
        <v>12.26</v>
      </c>
      <c r="N5569" s="47">
        <f t="shared" si="629"/>
        <v>12.3</v>
      </c>
      <c r="O5569" s="48">
        <f t="shared" ca="1" si="630"/>
        <v>851600</v>
      </c>
    </row>
    <row r="5570" spans="1:15" x14ac:dyDescent="0.25">
      <c r="A5570">
        <v>5555</v>
      </c>
      <c r="B5570" s="84">
        <v>33898</v>
      </c>
      <c r="C5570" s="47">
        <v>42.12</v>
      </c>
      <c r="D5570" s="47">
        <v>42.12</v>
      </c>
      <c r="E5570" s="47">
        <v>41.75</v>
      </c>
      <c r="F5570" s="47">
        <v>42</v>
      </c>
      <c r="G5570" s="48">
        <v>283800</v>
      </c>
      <c r="H5570" s="47">
        <v>12.37</v>
      </c>
      <c r="I5570" s="51">
        <f t="shared" si="624"/>
        <v>0.29452380952380952</v>
      </c>
      <c r="J5570" s="51">
        <f t="shared" ca="1" si="625"/>
        <v>2</v>
      </c>
      <c r="K5570" s="47">
        <f t="shared" si="626"/>
        <v>12.41</v>
      </c>
      <c r="L5570" s="47">
        <f t="shared" si="627"/>
        <v>12.41</v>
      </c>
      <c r="M5570" s="47">
        <f t="shared" si="628"/>
        <v>12.3</v>
      </c>
      <c r="N5570" s="47">
        <f t="shared" si="629"/>
        <v>12.37</v>
      </c>
      <c r="O5570" s="48">
        <f t="shared" ca="1" si="630"/>
        <v>567600</v>
      </c>
    </row>
    <row r="5571" spans="1:15" x14ac:dyDescent="0.25">
      <c r="A5571">
        <v>5556</v>
      </c>
      <c r="B5571" s="84">
        <v>33897</v>
      </c>
      <c r="C5571" s="47">
        <v>42.75</v>
      </c>
      <c r="D5571" s="47">
        <v>42.75</v>
      </c>
      <c r="E5571" s="47">
        <v>41.75</v>
      </c>
      <c r="F5571" s="47">
        <v>42.12</v>
      </c>
      <c r="G5571" s="48">
        <v>370200</v>
      </c>
      <c r="H5571" s="47">
        <v>12.41</v>
      </c>
      <c r="I5571" s="51">
        <f t="shared" si="624"/>
        <v>0.2946343779677113</v>
      </c>
      <c r="J5571" s="51">
        <f t="shared" ca="1" si="625"/>
        <v>2</v>
      </c>
      <c r="K5571" s="47">
        <f t="shared" si="626"/>
        <v>12.6</v>
      </c>
      <c r="L5571" s="47">
        <f t="shared" si="627"/>
        <v>12.6</v>
      </c>
      <c r="M5571" s="47">
        <f t="shared" si="628"/>
        <v>12.3</v>
      </c>
      <c r="N5571" s="47">
        <f t="shared" si="629"/>
        <v>12.41</v>
      </c>
      <c r="O5571" s="48">
        <f t="shared" ca="1" si="630"/>
        <v>740400</v>
      </c>
    </row>
    <row r="5572" spans="1:15" x14ac:dyDescent="0.25">
      <c r="A5572">
        <v>5557</v>
      </c>
      <c r="B5572" s="84">
        <v>33896</v>
      </c>
      <c r="C5572" s="47">
        <v>42.75</v>
      </c>
      <c r="D5572" s="47">
        <v>43.62</v>
      </c>
      <c r="E5572" s="47">
        <v>42.25</v>
      </c>
      <c r="F5572" s="47">
        <v>42.5</v>
      </c>
      <c r="G5572" s="48">
        <v>210200</v>
      </c>
      <c r="H5572" s="47">
        <v>12.52</v>
      </c>
      <c r="I5572" s="51">
        <f t="shared" si="624"/>
        <v>0.29458823529411765</v>
      </c>
      <c r="J5572" s="51">
        <f t="shared" ca="1" si="625"/>
        <v>2</v>
      </c>
      <c r="K5572" s="47">
        <f t="shared" si="626"/>
        <v>12.59</v>
      </c>
      <c r="L5572" s="47">
        <f t="shared" si="627"/>
        <v>12.85</v>
      </c>
      <c r="M5572" s="47">
        <f t="shared" si="628"/>
        <v>12.45</v>
      </c>
      <c r="N5572" s="47">
        <f t="shared" si="629"/>
        <v>12.52</v>
      </c>
      <c r="O5572" s="48">
        <f t="shared" ca="1" si="630"/>
        <v>420400</v>
      </c>
    </row>
    <row r="5573" spans="1:15" x14ac:dyDescent="0.25">
      <c r="A5573">
        <v>5558</v>
      </c>
      <c r="B5573" s="84">
        <v>33893</v>
      </c>
      <c r="C5573" s="47">
        <v>43.12</v>
      </c>
      <c r="D5573" s="47">
        <v>43.12</v>
      </c>
      <c r="E5573" s="47">
        <v>42</v>
      </c>
      <c r="F5573" s="47">
        <v>43.12</v>
      </c>
      <c r="G5573" s="48">
        <v>250400</v>
      </c>
      <c r="H5573" s="47">
        <v>12.71</v>
      </c>
      <c r="I5573" s="51">
        <f t="shared" si="624"/>
        <v>0.29475881261595549</v>
      </c>
      <c r="J5573" s="51">
        <f t="shared" ca="1" si="625"/>
        <v>2</v>
      </c>
      <c r="K5573" s="47">
        <f t="shared" si="626"/>
        <v>12.71</v>
      </c>
      <c r="L5573" s="47">
        <f t="shared" si="627"/>
        <v>12.71</v>
      </c>
      <c r="M5573" s="47">
        <f t="shared" si="628"/>
        <v>12.38</v>
      </c>
      <c r="N5573" s="47">
        <f t="shared" si="629"/>
        <v>12.71</v>
      </c>
      <c r="O5573" s="48">
        <f t="shared" ca="1" si="630"/>
        <v>500800</v>
      </c>
    </row>
    <row r="5574" spans="1:15" x14ac:dyDescent="0.25">
      <c r="A5574">
        <v>5559</v>
      </c>
      <c r="B5574" s="84">
        <v>33892</v>
      </c>
      <c r="C5574" s="47">
        <v>41.88</v>
      </c>
      <c r="D5574" s="47">
        <v>43.25</v>
      </c>
      <c r="E5574" s="47">
        <v>41.75</v>
      </c>
      <c r="F5574" s="47">
        <v>42.62</v>
      </c>
      <c r="G5574" s="48">
        <v>543000</v>
      </c>
      <c r="H5574" s="47">
        <v>12.56</v>
      </c>
      <c r="I5574" s="51">
        <f t="shared" si="624"/>
        <v>0.29469732519943692</v>
      </c>
      <c r="J5574" s="51">
        <f t="shared" ca="1" si="625"/>
        <v>2</v>
      </c>
      <c r="K5574" s="47">
        <f t="shared" si="626"/>
        <v>12.34</v>
      </c>
      <c r="L5574" s="47">
        <f t="shared" si="627"/>
        <v>12.75</v>
      </c>
      <c r="M5574" s="47">
        <f t="shared" si="628"/>
        <v>12.3</v>
      </c>
      <c r="N5574" s="47">
        <f t="shared" si="629"/>
        <v>12.56</v>
      </c>
      <c r="O5574" s="48">
        <f t="shared" ca="1" si="630"/>
        <v>1086000</v>
      </c>
    </row>
    <row r="5575" spans="1:15" x14ac:dyDescent="0.25">
      <c r="A5575">
        <v>5560</v>
      </c>
      <c r="B5575" s="84">
        <v>33891</v>
      </c>
      <c r="C5575" s="47">
        <v>41.75</v>
      </c>
      <c r="D5575" s="47">
        <v>42.12</v>
      </c>
      <c r="E5575" s="47">
        <v>41.5</v>
      </c>
      <c r="F5575" s="47">
        <v>42.12</v>
      </c>
      <c r="G5575" s="48">
        <v>410400</v>
      </c>
      <c r="H5575" s="47">
        <v>12.41</v>
      </c>
      <c r="I5575" s="51">
        <f t="shared" si="624"/>
        <v>0.2946343779677113</v>
      </c>
      <c r="J5575" s="51">
        <f t="shared" ca="1" si="625"/>
        <v>2</v>
      </c>
      <c r="K5575" s="47">
        <f t="shared" si="626"/>
        <v>12.3</v>
      </c>
      <c r="L5575" s="47">
        <f t="shared" si="627"/>
        <v>12.41</v>
      </c>
      <c r="M5575" s="47">
        <f t="shared" si="628"/>
        <v>12.23</v>
      </c>
      <c r="N5575" s="47">
        <f t="shared" si="629"/>
        <v>12.41</v>
      </c>
      <c r="O5575" s="48">
        <f t="shared" ca="1" si="630"/>
        <v>820800</v>
      </c>
    </row>
    <row r="5576" spans="1:15" x14ac:dyDescent="0.25">
      <c r="A5576">
        <v>5561</v>
      </c>
      <c r="B5576" s="84">
        <v>33890</v>
      </c>
      <c r="C5576" s="47">
        <v>42.25</v>
      </c>
      <c r="D5576" s="47">
        <v>42.5</v>
      </c>
      <c r="E5576" s="47">
        <v>41.88</v>
      </c>
      <c r="F5576" s="47">
        <v>42.12</v>
      </c>
      <c r="G5576" s="48">
        <v>731800</v>
      </c>
      <c r="H5576" s="47">
        <v>12.41</v>
      </c>
      <c r="I5576" s="51">
        <f t="shared" si="624"/>
        <v>0.2946343779677113</v>
      </c>
      <c r="J5576" s="51">
        <f t="shared" ca="1" si="625"/>
        <v>2</v>
      </c>
      <c r="K5576" s="47">
        <f t="shared" si="626"/>
        <v>12.45</v>
      </c>
      <c r="L5576" s="47">
        <f t="shared" si="627"/>
        <v>12.52</v>
      </c>
      <c r="M5576" s="47">
        <f t="shared" si="628"/>
        <v>12.34</v>
      </c>
      <c r="N5576" s="47">
        <f t="shared" si="629"/>
        <v>12.41</v>
      </c>
      <c r="O5576" s="48">
        <f t="shared" ca="1" si="630"/>
        <v>1463600</v>
      </c>
    </row>
    <row r="5577" spans="1:15" x14ac:dyDescent="0.25">
      <c r="A5577">
        <v>5562</v>
      </c>
      <c r="B5577" s="84">
        <v>33889</v>
      </c>
      <c r="C5577" s="47">
        <v>41.75</v>
      </c>
      <c r="D5577" s="47">
        <v>42.25</v>
      </c>
      <c r="E5577" s="47">
        <v>41.75</v>
      </c>
      <c r="F5577" s="47">
        <v>42.12</v>
      </c>
      <c r="G5577" s="48">
        <v>526800</v>
      </c>
      <c r="H5577" s="47">
        <v>12.41</v>
      </c>
      <c r="I5577" s="51">
        <f t="shared" si="624"/>
        <v>0.2946343779677113</v>
      </c>
      <c r="J5577" s="51">
        <f t="shared" ca="1" si="625"/>
        <v>2</v>
      </c>
      <c r="K5577" s="47">
        <f t="shared" si="626"/>
        <v>12.3</v>
      </c>
      <c r="L5577" s="47">
        <f t="shared" si="627"/>
        <v>12.45</v>
      </c>
      <c r="M5577" s="47">
        <f t="shared" si="628"/>
        <v>12.3</v>
      </c>
      <c r="N5577" s="47">
        <f t="shared" si="629"/>
        <v>12.41</v>
      </c>
      <c r="O5577" s="48">
        <f t="shared" ca="1" si="630"/>
        <v>1053600</v>
      </c>
    </row>
    <row r="5578" spans="1:15" x14ac:dyDescent="0.25">
      <c r="A5578">
        <v>5563</v>
      </c>
      <c r="B5578" s="84">
        <v>33886</v>
      </c>
      <c r="C5578" s="47">
        <v>41.62</v>
      </c>
      <c r="D5578" s="47">
        <v>42.75</v>
      </c>
      <c r="E5578" s="47">
        <v>41.62</v>
      </c>
      <c r="F5578" s="47">
        <v>42</v>
      </c>
      <c r="G5578" s="48">
        <v>548800</v>
      </c>
      <c r="H5578" s="47">
        <v>12.37</v>
      </c>
      <c r="I5578" s="51">
        <f t="shared" si="624"/>
        <v>0.29452380952380952</v>
      </c>
      <c r="J5578" s="51">
        <f t="shared" ca="1" si="625"/>
        <v>2</v>
      </c>
      <c r="K5578" s="47">
        <f t="shared" si="626"/>
        <v>12.26</v>
      </c>
      <c r="L5578" s="47">
        <f t="shared" si="627"/>
        <v>12.59</v>
      </c>
      <c r="M5578" s="47">
        <f t="shared" si="628"/>
        <v>12.26</v>
      </c>
      <c r="N5578" s="47">
        <f t="shared" si="629"/>
        <v>12.37</v>
      </c>
      <c r="O5578" s="48">
        <f t="shared" ca="1" si="630"/>
        <v>1097600</v>
      </c>
    </row>
    <row r="5579" spans="1:15" x14ac:dyDescent="0.25">
      <c r="A5579">
        <v>5564</v>
      </c>
      <c r="B5579" s="84">
        <v>33885</v>
      </c>
      <c r="C5579" s="47">
        <v>41.88</v>
      </c>
      <c r="D5579" s="47">
        <v>42</v>
      </c>
      <c r="E5579" s="47">
        <v>40.75</v>
      </c>
      <c r="F5579" s="47">
        <v>41.88</v>
      </c>
      <c r="G5579" s="48">
        <v>1285000</v>
      </c>
      <c r="H5579" s="47">
        <v>12.34</v>
      </c>
      <c r="I5579" s="51">
        <f t="shared" si="624"/>
        <v>0.29465138490926457</v>
      </c>
      <c r="J5579" s="51">
        <f t="shared" ca="1" si="625"/>
        <v>2</v>
      </c>
      <c r="K5579" s="47">
        <f t="shared" si="626"/>
        <v>12.34</v>
      </c>
      <c r="L5579" s="47">
        <f t="shared" si="627"/>
        <v>12.38</v>
      </c>
      <c r="M5579" s="47">
        <f t="shared" si="628"/>
        <v>12.01</v>
      </c>
      <c r="N5579" s="47">
        <f t="shared" si="629"/>
        <v>12.34</v>
      </c>
      <c r="O5579" s="48">
        <f t="shared" ca="1" si="630"/>
        <v>2570000</v>
      </c>
    </row>
    <row r="5580" spans="1:15" x14ac:dyDescent="0.25">
      <c r="A5580">
        <v>5565</v>
      </c>
      <c r="B5580" s="84">
        <v>33884</v>
      </c>
      <c r="C5580" s="47">
        <v>43</v>
      </c>
      <c r="D5580" s="47">
        <v>43.25</v>
      </c>
      <c r="E5580" s="47">
        <v>41.5</v>
      </c>
      <c r="F5580" s="47">
        <v>41.88</v>
      </c>
      <c r="G5580" s="48">
        <v>745400</v>
      </c>
      <c r="H5580" s="47">
        <v>12.34</v>
      </c>
      <c r="I5580" s="51">
        <f t="shared" si="624"/>
        <v>0.29465138490926457</v>
      </c>
      <c r="J5580" s="51">
        <f t="shared" ca="1" si="625"/>
        <v>2</v>
      </c>
      <c r="K5580" s="47">
        <f t="shared" si="626"/>
        <v>12.67</v>
      </c>
      <c r="L5580" s="47">
        <f t="shared" si="627"/>
        <v>12.74</v>
      </c>
      <c r="M5580" s="47">
        <f t="shared" si="628"/>
        <v>12.23</v>
      </c>
      <c r="N5580" s="47">
        <f t="shared" si="629"/>
        <v>12.34</v>
      </c>
      <c r="O5580" s="48">
        <f t="shared" ca="1" si="630"/>
        <v>1490800</v>
      </c>
    </row>
    <row r="5581" spans="1:15" x14ac:dyDescent="0.25">
      <c r="A5581">
        <v>5566</v>
      </c>
      <c r="B5581" s="84">
        <v>33883</v>
      </c>
      <c r="C5581" s="47">
        <v>44</v>
      </c>
      <c r="D5581" s="47">
        <v>44</v>
      </c>
      <c r="E5581" s="47">
        <v>43.12</v>
      </c>
      <c r="F5581" s="47">
        <v>43.5</v>
      </c>
      <c r="G5581" s="48">
        <v>337400</v>
      </c>
      <c r="H5581" s="47">
        <v>12.82</v>
      </c>
      <c r="I5581" s="51">
        <f t="shared" si="624"/>
        <v>0.29471264367816091</v>
      </c>
      <c r="J5581" s="51">
        <f t="shared" ca="1" si="625"/>
        <v>2</v>
      </c>
      <c r="K5581" s="47">
        <f t="shared" si="626"/>
        <v>12.97</v>
      </c>
      <c r="L5581" s="47">
        <f t="shared" si="627"/>
        <v>12.97</v>
      </c>
      <c r="M5581" s="47">
        <f t="shared" si="628"/>
        <v>12.71</v>
      </c>
      <c r="N5581" s="47">
        <f t="shared" si="629"/>
        <v>12.82</v>
      </c>
      <c r="O5581" s="48">
        <f t="shared" ca="1" si="630"/>
        <v>674800</v>
      </c>
    </row>
    <row r="5582" spans="1:15" x14ac:dyDescent="0.25">
      <c r="A5582">
        <v>5567</v>
      </c>
      <c r="B5582" s="84">
        <v>33882</v>
      </c>
      <c r="C5582" s="47">
        <v>44.38</v>
      </c>
      <c r="D5582" s="47">
        <v>44.88</v>
      </c>
      <c r="E5582" s="47">
        <v>42.88</v>
      </c>
      <c r="F5582" s="47">
        <v>43.25</v>
      </c>
      <c r="G5582" s="48">
        <v>344800</v>
      </c>
      <c r="H5582" s="47">
        <v>12.74</v>
      </c>
      <c r="I5582" s="51">
        <f t="shared" si="624"/>
        <v>0.29456647398843933</v>
      </c>
      <c r="J5582" s="51">
        <f t="shared" ca="1" si="625"/>
        <v>2</v>
      </c>
      <c r="K5582" s="47">
        <f t="shared" si="626"/>
        <v>13.07</v>
      </c>
      <c r="L5582" s="47">
        <f t="shared" si="627"/>
        <v>13.22</v>
      </c>
      <c r="M5582" s="47">
        <f t="shared" si="628"/>
        <v>12.63</v>
      </c>
      <c r="N5582" s="47">
        <f t="shared" si="629"/>
        <v>12.74</v>
      </c>
      <c r="O5582" s="48">
        <f t="shared" ca="1" si="630"/>
        <v>689600</v>
      </c>
    </row>
    <row r="5583" spans="1:15" x14ac:dyDescent="0.25">
      <c r="A5583">
        <v>5568</v>
      </c>
      <c r="B5583" s="84">
        <v>33879</v>
      </c>
      <c r="C5583" s="47">
        <v>45.25</v>
      </c>
      <c r="D5583" s="47">
        <v>45.25</v>
      </c>
      <c r="E5583" s="47">
        <v>44.62</v>
      </c>
      <c r="F5583" s="47">
        <v>44.88</v>
      </c>
      <c r="G5583" s="48">
        <v>168800</v>
      </c>
      <c r="H5583" s="47">
        <v>13.22</v>
      </c>
      <c r="I5583" s="51">
        <f t="shared" si="624"/>
        <v>0.2945632798573975</v>
      </c>
      <c r="J5583" s="51">
        <f t="shared" ca="1" si="625"/>
        <v>2</v>
      </c>
      <c r="K5583" s="47">
        <f t="shared" si="626"/>
        <v>13.33</v>
      </c>
      <c r="L5583" s="47">
        <f t="shared" si="627"/>
        <v>13.33</v>
      </c>
      <c r="M5583" s="47">
        <f t="shared" si="628"/>
        <v>13.14</v>
      </c>
      <c r="N5583" s="47">
        <f t="shared" si="629"/>
        <v>13.22</v>
      </c>
      <c r="O5583" s="48">
        <f t="shared" ca="1" si="630"/>
        <v>337600</v>
      </c>
    </row>
    <row r="5584" spans="1:15" x14ac:dyDescent="0.25">
      <c r="A5584">
        <v>5569</v>
      </c>
      <c r="B5584" s="84">
        <v>33878</v>
      </c>
      <c r="C5584" s="47">
        <v>45.62</v>
      </c>
      <c r="D5584" s="47">
        <v>45.62</v>
      </c>
      <c r="E5584" s="47">
        <v>45</v>
      </c>
      <c r="F5584" s="47">
        <v>45.38</v>
      </c>
      <c r="G5584" s="48">
        <v>322000</v>
      </c>
      <c r="H5584" s="47">
        <v>13.37</v>
      </c>
      <c r="I5584" s="51">
        <f t="shared" si="624"/>
        <v>0.29462318201851034</v>
      </c>
      <c r="J5584" s="51">
        <f t="shared" ca="1" si="625"/>
        <v>2</v>
      </c>
      <c r="K5584" s="47">
        <f t="shared" si="626"/>
        <v>13.44</v>
      </c>
      <c r="L5584" s="47">
        <f t="shared" si="627"/>
        <v>13.44</v>
      </c>
      <c r="M5584" s="47">
        <f t="shared" si="628"/>
        <v>13.26</v>
      </c>
      <c r="N5584" s="47">
        <f t="shared" si="629"/>
        <v>13.37</v>
      </c>
      <c r="O5584" s="48">
        <f t="shared" ca="1" si="630"/>
        <v>644000</v>
      </c>
    </row>
    <row r="5585" spans="1:15" x14ac:dyDescent="0.25">
      <c r="A5585">
        <v>5570</v>
      </c>
      <c r="B5585" s="84">
        <v>33877</v>
      </c>
      <c r="C5585" s="47">
        <v>45.38</v>
      </c>
      <c r="D5585" s="47">
        <v>45.62</v>
      </c>
      <c r="E5585" s="47">
        <v>45.25</v>
      </c>
      <c r="F5585" s="47">
        <v>45.62</v>
      </c>
      <c r="G5585" s="48">
        <v>576400</v>
      </c>
      <c r="H5585" s="47">
        <v>13.44</v>
      </c>
      <c r="I5585" s="51">
        <f t="shared" ref="I5585:I5648" si="631">H5585/F5585</f>
        <v>0.29460762823323106</v>
      </c>
      <c r="J5585" s="51">
        <f t="shared" ref="J5585:J5648" ca="1" si="632">INDEX(OFFSET($T$15,0,0,$S$13+1,1),MATCH(B5585,OFFSET($Q$15,0,0,$S$13+1,1),-1))</f>
        <v>2</v>
      </c>
      <c r="K5585" s="47">
        <f t="shared" ref="K5585:K5648" si="633">ROUND($I5585*C5585,2)</f>
        <v>13.37</v>
      </c>
      <c r="L5585" s="47">
        <f t="shared" ref="L5585:L5648" si="634">ROUND($I5585*D5585,2)</f>
        <v>13.44</v>
      </c>
      <c r="M5585" s="47">
        <f t="shared" ref="M5585:M5648" si="635">ROUND($I5585*E5585,2)</f>
        <v>13.33</v>
      </c>
      <c r="N5585" s="47">
        <f t="shared" ref="N5585:N5648" si="636">ROUND($I5585*F5585,2)</f>
        <v>13.44</v>
      </c>
      <c r="O5585" s="48">
        <f t="shared" ref="O5585:O5648" ca="1" si="637">G5585*J5585</f>
        <v>1152800</v>
      </c>
    </row>
    <row r="5586" spans="1:15" x14ac:dyDescent="0.25">
      <c r="A5586">
        <v>5571</v>
      </c>
      <c r="B5586" s="84">
        <v>33876</v>
      </c>
      <c r="C5586" s="47">
        <v>45.12</v>
      </c>
      <c r="D5586" s="47">
        <v>45.62</v>
      </c>
      <c r="E5586" s="47">
        <v>45</v>
      </c>
      <c r="F5586" s="47">
        <v>45.62</v>
      </c>
      <c r="G5586" s="48">
        <v>673000</v>
      </c>
      <c r="H5586" s="47">
        <v>13.44</v>
      </c>
      <c r="I5586" s="51">
        <f t="shared" si="631"/>
        <v>0.29460762823323106</v>
      </c>
      <c r="J5586" s="51">
        <f t="shared" ca="1" si="632"/>
        <v>2</v>
      </c>
      <c r="K5586" s="47">
        <f t="shared" si="633"/>
        <v>13.29</v>
      </c>
      <c r="L5586" s="47">
        <f t="shared" si="634"/>
        <v>13.44</v>
      </c>
      <c r="M5586" s="47">
        <f t="shared" si="635"/>
        <v>13.26</v>
      </c>
      <c r="N5586" s="47">
        <f t="shared" si="636"/>
        <v>13.44</v>
      </c>
      <c r="O5586" s="48">
        <f t="shared" ca="1" si="637"/>
        <v>1346000</v>
      </c>
    </row>
    <row r="5587" spans="1:15" x14ac:dyDescent="0.25">
      <c r="A5587">
        <v>5572</v>
      </c>
      <c r="B5587" s="84">
        <v>33875</v>
      </c>
      <c r="C5587" s="47">
        <v>44.5</v>
      </c>
      <c r="D5587" s="47">
        <v>45.75</v>
      </c>
      <c r="E5587" s="47">
        <v>44</v>
      </c>
      <c r="F5587" s="47">
        <v>45.75</v>
      </c>
      <c r="G5587" s="48">
        <v>559400</v>
      </c>
      <c r="H5587" s="47">
        <v>13.38</v>
      </c>
      <c r="I5587" s="51">
        <f t="shared" si="631"/>
        <v>0.29245901639344263</v>
      </c>
      <c r="J5587" s="51">
        <f t="shared" ca="1" si="632"/>
        <v>2</v>
      </c>
      <c r="K5587" s="47">
        <f t="shared" si="633"/>
        <v>13.01</v>
      </c>
      <c r="L5587" s="47">
        <f t="shared" si="634"/>
        <v>13.38</v>
      </c>
      <c r="M5587" s="47">
        <f t="shared" si="635"/>
        <v>12.87</v>
      </c>
      <c r="N5587" s="47">
        <f t="shared" si="636"/>
        <v>13.38</v>
      </c>
      <c r="O5587" s="48">
        <f t="shared" ca="1" si="637"/>
        <v>1118800</v>
      </c>
    </row>
    <row r="5588" spans="1:15" x14ac:dyDescent="0.25">
      <c r="A5588">
        <v>5573</v>
      </c>
      <c r="B5588" s="84">
        <v>33872</v>
      </c>
      <c r="C5588" s="47">
        <v>43.5</v>
      </c>
      <c r="D5588" s="47">
        <v>44.5</v>
      </c>
      <c r="E5588" s="47">
        <v>43</v>
      </c>
      <c r="F5588" s="47">
        <v>44.5</v>
      </c>
      <c r="G5588" s="48">
        <v>383400</v>
      </c>
      <c r="H5588" s="47">
        <v>13.02</v>
      </c>
      <c r="I5588" s="51">
        <f t="shared" si="631"/>
        <v>0.29258426966292134</v>
      </c>
      <c r="J5588" s="51">
        <f t="shared" ca="1" si="632"/>
        <v>2</v>
      </c>
      <c r="K5588" s="47">
        <f t="shared" si="633"/>
        <v>12.73</v>
      </c>
      <c r="L5588" s="47">
        <f t="shared" si="634"/>
        <v>13.02</v>
      </c>
      <c r="M5588" s="47">
        <f t="shared" si="635"/>
        <v>12.58</v>
      </c>
      <c r="N5588" s="47">
        <f t="shared" si="636"/>
        <v>13.02</v>
      </c>
      <c r="O5588" s="48">
        <f t="shared" ca="1" si="637"/>
        <v>766800</v>
      </c>
    </row>
    <row r="5589" spans="1:15" x14ac:dyDescent="0.25">
      <c r="A5589">
        <v>5574</v>
      </c>
      <c r="B5589" s="84">
        <v>33871</v>
      </c>
      <c r="C5589" s="47">
        <v>44.25</v>
      </c>
      <c r="D5589" s="47">
        <v>44.25</v>
      </c>
      <c r="E5589" s="47">
        <v>43</v>
      </c>
      <c r="F5589" s="47">
        <v>43.25</v>
      </c>
      <c r="G5589" s="48">
        <v>553400</v>
      </c>
      <c r="H5589" s="47">
        <v>12.65</v>
      </c>
      <c r="I5589" s="51">
        <f t="shared" si="631"/>
        <v>0.292485549132948</v>
      </c>
      <c r="J5589" s="51">
        <f t="shared" ca="1" si="632"/>
        <v>2</v>
      </c>
      <c r="K5589" s="47">
        <f t="shared" si="633"/>
        <v>12.94</v>
      </c>
      <c r="L5589" s="47">
        <f t="shared" si="634"/>
        <v>12.94</v>
      </c>
      <c r="M5589" s="47">
        <f t="shared" si="635"/>
        <v>12.58</v>
      </c>
      <c r="N5589" s="47">
        <f t="shared" si="636"/>
        <v>12.65</v>
      </c>
      <c r="O5589" s="48">
        <f t="shared" ca="1" si="637"/>
        <v>1106800</v>
      </c>
    </row>
    <row r="5590" spans="1:15" x14ac:dyDescent="0.25">
      <c r="A5590">
        <v>5575</v>
      </c>
      <c r="B5590" s="84">
        <v>33870</v>
      </c>
      <c r="C5590" s="47">
        <v>44.25</v>
      </c>
      <c r="D5590" s="47">
        <v>44.62</v>
      </c>
      <c r="E5590" s="47">
        <v>44.25</v>
      </c>
      <c r="F5590" s="47">
        <v>44.38</v>
      </c>
      <c r="G5590" s="48">
        <v>719400</v>
      </c>
      <c r="H5590" s="47">
        <v>12.98</v>
      </c>
      <c r="I5590" s="51">
        <f t="shared" si="631"/>
        <v>0.29247408742676878</v>
      </c>
      <c r="J5590" s="51">
        <f t="shared" ca="1" si="632"/>
        <v>2</v>
      </c>
      <c r="K5590" s="47">
        <f t="shared" si="633"/>
        <v>12.94</v>
      </c>
      <c r="L5590" s="47">
        <f t="shared" si="634"/>
        <v>13.05</v>
      </c>
      <c r="M5590" s="47">
        <f t="shared" si="635"/>
        <v>12.94</v>
      </c>
      <c r="N5590" s="47">
        <f t="shared" si="636"/>
        <v>12.98</v>
      </c>
      <c r="O5590" s="48">
        <f t="shared" ca="1" si="637"/>
        <v>1438800</v>
      </c>
    </row>
    <row r="5591" spans="1:15" x14ac:dyDescent="0.25">
      <c r="A5591">
        <v>5576</v>
      </c>
      <c r="B5591" s="84">
        <v>33869</v>
      </c>
      <c r="C5591" s="47">
        <v>45.12</v>
      </c>
      <c r="D5591" s="47">
        <v>45.12</v>
      </c>
      <c r="E5591" s="47">
        <v>44.38</v>
      </c>
      <c r="F5591" s="47">
        <v>44.5</v>
      </c>
      <c r="G5591" s="48">
        <v>289800</v>
      </c>
      <c r="H5591" s="47">
        <v>13.02</v>
      </c>
      <c r="I5591" s="51">
        <f t="shared" si="631"/>
        <v>0.29258426966292134</v>
      </c>
      <c r="J5591" s="51">
        <f t="shared" ca="1" si="632"/>
        <v>2</v>
      </c>
      <c r="K5591" s="47">
        <f t="shared" si="633"/>
        <v>13.2</v>
      </c>
      <c r="L5591" s="47">
        <f t="shared" si="634"/>
        <v>13.2</v>
      </c>
      <c r="M5591" s="47">
        <f t="shared" si="635"/>
        <v>12.98</v>
      </c>
      <c r="N5591" s="47">
        <f t="shared" si="636"/>
        <v>13.02</v>
      </c>
      <c r="O5591" s="48">
        <f t="shared" ca="1" si="637"/>
        <v>579600</v>
      </c>
    </row>
    <row r="5592" spans="1:15" x14ac:dyDescent="0.25">
      <c r="A5592">
        <v>5577</v>
      </c>
      <c r="B5592" s="84">
        <v>33868</v>
      </c>
      <c r="C5592" s="47">
        <v>44.25</v>
      </c>
      <c r="D5592" s="47">
        <v>45</v>
      </c>
      <c r="E5592" s="47">
        <v>43.75</v>
      </c>
      <c r="F5592" s="47">
        <v>45</v>
      </c>
      <c r="G5592" s="48">
        <v>445000</v>
      </c>
      <c r="H5592" s="47">
        <v>13.16</v>
      </c>
      <c r="I5592" s="51">
        <f t="shared" si="631"/>
        <v>0.29244444444444445</v>
      </c>
      <c r="J5592" s="51">
        <f t="shared" ca="1" si="632"/>
        <v>2</v>
      </c>
      <c r="K5592" s="47">
        <f t="shared" si="633"/>
        <v>12.94</v>
      </c>
      <c r="L5592" s="47">
        <f t="shared" si="634"/>
        <v>13.16</v>
      </c>
      <c r="M5592" s="47">
        <f t="shared" si="635"/>
        <v>12.79</v>
      </c>
      <c r="N5592" s="47">
        <f t="shared" si="636"/>
        <v>13.16</v>
      </c>
      <c r="O5592" s="48">
        <f t="shared" ca="1" si="637"/>
        <v>890000</v>
      </c>
    </row>
    <row r="5593" spans="1:15" x14ac:dyDescent="0.25">
      <c r="A5593">
        <v>5578</v>
      </c>
      <c r="B5593" s="84">
        <v>33865</v>
      </c>
      <c r="C5593" s="47">
        <v>45.62</v>
      </c>
      <c r="D5593" s="47">
        <v>45.75</v>
      </c>
      <c r="E5593" s="47">
        <v>44.25</v>
      </c>
      <c r="F5593" s="47">
        <v>44.38</v>
      </c>
      <c r="G5593" s="48">
        <v>639400</v>
      </c>
      <c r="H5593" s="47">
        <v>12.98</v>
      </c>
      <c r="I5593" s="51">
        <f t="shared" si="631"/>
        <v>0.29247408742676878</v>
      </c>
      <c r="J5593" s="51">
        <f t="shared" ca="1" si="632"/>
        <v>2</v>
      </c>
      <c r="K5593" s="47">
        <f t="shared" si="633"/>
        <v>13.34</v>
      </c>
      <c r="L5593" s="47">
        <f t="shared" si="634"/>
        <v>13.38</v>
      </c>
      <c r="M5593" s="47">
        <f t="shared" si="635"/>
        <v>12.94</v>
      </c>
      <c r="N5593" s="47">
        <f t="shared" si="636"/>
        <v>12.98</v>
      </c>
      <c r="O5593" s="48">
        <f t="shared" ca="1" si="637"/>
        <v>1278800</v>
      </c>
    </row>
    <row r="5594" spans="1:15" x14ac:dyDescent="0.25">
      <c r="A5594">
        <v>5579</v>
      </c>
      <c r="B5594" s="84">
        <v>33864</v>
      </c>
      <c r="C5594" s="47">
        <v>45.5</v>
      </c>
      <c r="D5594" s="47">
        <v>46</v>
      </c>
      <c r="E5594" s="47">
        <v>45.5</v>
      </c>
      <c r="F5594" s="47">
        <v>45.75</v>
      </c>
      <c r="G5594" s="48">
        <v>617200</v>
      </c>
      <c r="H5594" s="47">
        <v>13.38</v>
      </c>
      <c r="I5594" s="51">
        <f t="shared" si="631"/>
        <v>0.29245901639344263</v>
      </c>
      <c r="J5594" s="51">
        <f t="shared" ca="1" si="632"/>
        <v>2</v>
      </c>
      <c r="K5594" s="47">
        <f t="shared" si="633"/>
        <v>13.31</v>
      </c>
      <c r="L5594" s="47">
        <f t="shared" si="634"/>
        <v>13.45</v>
      </c>
      <c r="M5594" s="47">
        <f t="shared" si="635"/>
        <v>13.31</v>
      </c>
      <c r="N5594" s="47">
        <f t="shared" si="636"/>
        <v>13.38</v>
      </c>
      <c r="O5594" s="48">
        <f t="shared" ca="1" si="637"/>
        <v>1234400</v>
      </c>
    </row>
    <row r="5595" spans="1:15" x14ac:dyDescent="0.25">
      <c r="A5595">
        <v>5580</v>
      </c>
      <c r="B5595" s="84">
        <v>33863</v>
      </c>
      <c r="C5595" s="47">
        <v>45.25</v>
      </c>
      <c r="D5595" s="47">
        <v>45.88</v>
      </c>
      <c r="E5595" s="47">
        <v>45.25</v>
      </c>
      <c r="F5595" s="47">
        <v>45.5</v>
      </c>
      <c r="G5595" s="48">
        <v>692000</v>
      </c>
      <c r="H5595" s="47">
        <v>13.31</v>
      </c>
      <c r="I5595" s="51">
        <f t="shared" si="631"/>
        <v>0.29252747252747252</v>
      </c>
      <c r="J5595" s="51">
        <f t="shared" ca="1" si="632"/>
        <v>2</v>
      </c>
      <c r="K5595" s="47">
        <f t="shared" si="633"/>
        <v>13.24</v>
      </c>
      <c r="L5595" s="47">
        <f t="shared" si="634"/>
        <v>13.42</v>
      </c>
      <c r="M5595" s="47">
        <f t="shared" si="635"/>
        <v>13.24</v>
      </c>
      <c r="N5595" s="47">
        <f t="shared" si="636"/>
        <v>13.31</v>
      </c>
      <c r="O5595" s="48">
        <f t="shared" ca="1" si="637"/>
        <v>1384000</v>
      </c>
    </row>
    <row r="5596" spans="1:15" x14ac:dyDescent="0.25">
      <c r="A5596">
        <v>5581</v>
      </c>
      <c r="B5596" s="84">
        <v>33862</v>
      </c>
      <c r="C5596" s="47">
        <v>46.12</v>
      </c>
      <c r="D5596" s="47">
        <v>46.12</v>
      </c>
      <c r="E5596" s="47">
        <v>45.5</v>
      </c>
      <c r="F5596" s="47">
        <v>45.75</v>
      </c>
      <c r="G5596" s="48">
        <v>558000</v>
      </c>
      <c r="H5596" s="47">
        <v>13.38</v>
      </c>
      <c r="I5596" s="51">
        <f t="shared" si="631"/>
        <v>0.29245901639344263</v>
      </c>
      <c r="J5596" s="51">
        <f t="shared" ca="1" si="632"/>
        <v>2</v>
      </c>
      <c r="K5596" s="47">
        <f t="shared" si="633"/>
        <v>13.49</v>
      </c>
      <c r="L5596" s="47">
        <f t="shared" si="634"/>
        <v>13.49</v>
      </c>
      <c r="M5596" s="47">
        <f t="shared" si="635"/>
        <v>13.31</v>
      </c>
      <c r="N5596" s="47">
        <f t="shared" si="636"/>
        <v>13.38</v>
      </c>
      <c r="O5596" s="48">
        <f t="shared" ca="1" si="637"/>
        <v>1116000</v>
      </c>
    </row>
    <row r="5597" spans="1:15" x14ac:dyDescent="0.25">
      <c r="A5597">
        <v>5582</v>
      </c>
      <c r="B5597" s="84">
        <v>33861</v>
      </c>
      <c r="C5597" s="47">
        <v>47</v>
      </c>
      <c r="D5597" s="47">
        <v>47</v>
      </c>
      <c r="E5597" s="47">
        <v>46.12</v>
      </c>
      <c r="F5597" s="47">
        <v>46.12</v>
      </c>
      <c r="G5597" s="48">
        <v>872800</v>
      </c>
      <c r="H5597" s="47">
        <v>13.49</v>
      </c>
      <c r="I5597" s="51">
        <f t="shared" si="631"/>
        <v>0.29249783174327842</v>
      </c>
      <c r="J5597" s="51">
        <f t="shared" ca="1" si="632"/>
        <v>2</v>
      </c>
      <c r="K5597" s="47">
        <f t="shared" si="633"/>
        <v>13.75</v>
      </c>
      <c r="L5597" s="47">
        <f t="shared" si="634"/>
        <v>13.75</v>
      </c>
      <c r="M5597" s="47">
        <f t="shared" si="635"/>
        <v>13.49</v>
      </c>
      <c r="N5597" s="47">
        <f t="shared" si="636"/>
        <v>13.49</v>
      </c>
      <c r="O5597" s="48">
        <f t="shared" ca="1" si="637"/>
        <v>1745600</v>
      </c>
    </row>
    <row r="5598" spans="1:15" x14ac:dyDescent="0.25">
      <c r="A5598">
        <v>5583</v>
      </c>
      <c r="B5598" s="84">
        <v>33858</v>
      </c>
      <c r="C5598" s="47">
        <v>45.25</v>
      </c>
      <c r="D5598" s="47">
        <v>46.25</v>
      </c>
      <c r="E5598" s="47">
        <v>45.25</v>
      </c>
      <c r="F5598" s="47">
        <v>46.12</v>
      </c>
      <c r="G5598" s="48">
        <v>746600</v>
      </c>
      <c r="H5598" s="47">
        <v>13.49</v>
      </c>
      <c r="I5598" s="51">
        <f t="shared" si="631"/>
        <v>0.29249783174327842</v>
      </c>
      <c r="J5598" s="51">
        <f t="shared" ca="1" si="632"/>
        <v>2</v>
      </c>
      <c r="K5598" s="47">
        <f t="shared" si="633"/>
        <v>13.24</v>
      </c>
      <c r="L5598" s="47">
        <f t="shared" si="634"/>
        <v>13.53</v>
      </c>
      <c r="M5598" s="47">
        <f t="shared" si="635"/>
        <v>13.24</v>
      </c>
      <c r="N5598" s="47">
        <f t="shared" si="636"/>
        <v>13.49</v>
      </c>
      <c r="O5598" s="48">
        <f t="shared" ca="1" si="637"/>
        <v>1493200</v>
      </c>
    </row>
    <row r="5599" spans="1:15" x14ac:dyDescent="0.25">
      <c r="A5599">
        <v>5584</v>
      </c>
      <c r="B5599" s="84">
        <v>33857</v>
      </c>
      <c r="C5599" s="47">
        <v>45</v>
      </c>
      <c r="D5599" s="47">
        <v>45.62</v>
      </c>
      <c r="E5599" s="47">
        <v>44.62</v>
      </c>
      <c r="F5599" s="47">
        <v>45.62</v>
      </c>
      <c r="G5599" s="48">
        <v>468200</v>
      </c>
      <c r="H5599" s="47">
        <v>13.35</v>
      </c>
      <c r="I5599" s="51">
        <f t="shared" si="631"/>
        <v>0.29263480929416924</v>
      </c>
      <c r="J5599" s="51">
        <f t="shared" ca="1" si="632"/>
        <v>2</v>
      </c>
      <c r="K5599" s="47">
        <f t="shared" si="633"/>
        <v>13.17</v>
      </c>
      <c r="L5599" s="47">
        <f t="shared" si="634"/>
        <v>13.35</v>
      </c>
      <c r="M5599" s="47">
        <f t="shared" si="635"/>
        <v>13.06</v>
      </c>
      <c r="N5599" s="47">
        <f t="shared" si="636"/>
        <v>13.35</v>
      </c>
      <c r="O5599" s="48">
        <f t="shared" ca="1" si="637"/>
        <v>936400</v>
      </c>
    </row>
    <row r="5600" spans="1:15" x14ac:dyDescent="0.25">
      <c r="A5600">
        <v>5585</v>
      </c>
      <c r="B5600" s="84">
        <v>33856</v>
      </c>
      <c r="C5600" s="47">
        <v>45.12</v>
      </c>
      <c r="D5600" s="47">
        <v>45.12</v>
      </c>
      <c r="E5600" s="47">
        <v>44.5</v>
      </c>
      <c r="F5600" s="47">
        <v>44.75</v>
      </c>
      <c r="G5600" s="48">
        <v>577000</v>
      </c>
      <c r="H5600" s="47">
        <v>13.09</v>
      </c>
      <c r="I5600" s="51">
        <f t="shared" si="631"/>
        <v>0.29251396648044692</v>
      </c>
      <c r="J5600" s="51">
        <f t="shared" ca="1" si="632"/>
        <v>2</v>
      </c>
      <c r="K5600" s="47">
        <f t="shared" si="633"/>
        <v>13.2</v>
      </c>
      <c r="L5600" s="47">
        <f t="shared" si="634"/>
        <v>13.2</v>
      </c>
      <c r="M5600" s="47">
        <f t="shared" si="635"/>
        <v>13.02</v>
      </c>
      <c r="N5600" s="47">
        <f t="shared" si="636"/>
        <v>13.09</v>
      </c>
      <c r="O5600" s="48">
        <f t="shared" ca="1" si="637"/>
        <v>1154000</v>
      </c>
    </row>
    <row r="5601" spans="1:15" x14ac:dyDescent="0.25">
      <c r="A5601">
        <v>5586</v>
      </c>
      <c r="B5601" s="84">
        <v>33855</v>
      </c>
      <c r="C5601" s="47">
        <v>45.25</v>
      </c>
      <c r="D5601" s="47">
        <v>45.25</v>
      </c>
      <c r="E5601" s="47">
        <v>44.62</v>
      </c>
      <c r="F5601" s="47">
        <v>44.62</v>
      </c>
      <c r="G5601" s="48">
        <v>137200</v>
      </c>
      <c r="H5601" s="47">
        <v>13.05</v>
      </c>
      <c r="I5601" s="51">
        <f t="shared" si="631"/>
        <v>0.29246974450918872</v>
      </c>
      <c r="J5601" s="51">
        <f t="shared" ca="1" si="632"/>
        <v>2</v>
      </c>
      <c r="K5601" s="47">
        <f t="shared" si="633"/>
        <v>13.23</v>
      </c>
      <c r="L5601" s="47">
        <f t="shared" si="634"/>
        <v>13.23</v>
      </c>
      <c r="M5601" s="47">
        <f t="shared" si="635"/>
        <v>13.05</v>
      </c>
      <c r="N5601" s="47">
        <f t="shared" si="636"/>
        <v>13.05</v>
      </c>
      <c r="O5601" s="48">
        <f t="shared" ca="1" si="637"/>
        <v>274400</v>
      </c>
    </row>
    <row r="5602" spans="1:15" x14ac:dyDescent="0.25">
      <c r="A5602">
        <v>5587</v>
      </c>
      <c r="B5602" s="84">
        <v>33851</v>
      </c>
      <c r="C5602" s="47">
        <v>45</v>
      </c>
      <c r="D5602" s="47">
        <v>45.62</v>
      </c>
      <c r="E5602" s="47">
        <v>44.88</v>
      </c>
      <c r="F5602" s="47">
        <v>45.5</v>
      </c>
      <c r="G5602" s="48">
        <v>113000</v>
      </c>
      <c r="H5602" s="47">
        <v>13.31</v>
      </c>
      <c r="I5602" s="51">
        <f t="shared" si="631"/>
        <v>0.29252747252747252</v>
      </c>
      <c r="J5602" s="51">
        <f t="shared" ca="1" si="632"/>
        <v>2</v>
      </c>
      <c r="K5602" s="47">
        <f t="shared" si="633"/>
        <v>13.16</v>
      </c>
      <c r="L5602" s="47">
        <f t="shared" si="634"/>
        <v>13.35</v>
      </c>
      <c r="M5602" s="47">
        <f t="shared" si="635"/>
        <v>13.13</v>
      </c>
      <c r="N5602" s="47">
        <f t="shared" si="636"/>
        <v>13.31</v>
      </c>
      <c r="O5602" s="48">
        <f t="shared" ca="1" si="637"/>
        <v>226000</v>
      </c>
    </row>
    <row r="5603" spans="1:15" x14ac:dyDescent="0.25">
      <c r="A5603">
        <v>5588</v>
      </c>
      <c r="B5603" s="84">
        <v>33850</v>
      </c>
      <c r="C5603" s="47">
        <v>45.88</v>
      </c>
      <c r="D5603" s="47">
        <v>45.88</v>
      </c>
      <c r="E5603" s="47">
        <v>44.88</v>
      </c>
      <c r="F5603" s="47">
        <v>44.88</v>
      </c>
      <c r="G5603" s="48">
        <v>389000</v>
      </c>
      <c r="H5603" s="47">
        <v>13.13</v>
      </c>
      <c r="I5603" s="51">
        <f t="shared" si="631"/>
        <v>0.2925579322638146</v>
      </c>
      <c r="J5603" s="51">
        <f t="shared" ca="1" si="632"/>
        <v>2</v>
      </c>
      <c r="K5603" s="47">
        <f t="shared" si="633"/>
        <v>13.42</v>
      </c>
      <c r="L5603" s="47">
        <f t="shared" si="634"/>
        <v>13.42</v>
      </c>
      <c r="M5603" s="47">
        <f t="shared" si="635"/>
        <v>13.13</v>
      </c>
      <c r="N5603" s="47">
        <f t="shared" si="636"/>
        <v>13.13</v>
      </c>
      <c r="O5603" s="48">
        <f t="shared" ca="1" si="637"/>
        <v>778000</v>
      </c>
    </row>
    <row r="5604" spans="1:15" x14ac:dyDescent="0.25">
      <c r="A5604">
        <v>5589</v>
      </c>
      <c r="B5604" s="84">
        <v>33849</v>
      </c>
      <c r="C5604" s="47">
        <v>46</v>
      </c>
      <c r="D5604" s="47">
        <v>46</v>
      </c>
      <c r="E5604" s="47">
        <v>45.62</v>
      </c>
      <c r="F5604" s="47">
        <v>45.88</v>
      </c>
      <c r="G5604" s="48">
        <v>277000</v>
      </c>
      <c r="H5604" s="47">
        <v>13.42</v>
      </c>
      <c r="I5604" s="51">
        <f t="shared" si="631"/>
        <v>0.29250217959895375</v>
      </c>
      <c r="J5604" s="51">
        <f t="shared" ca="1" si="632"/>
        <v>2</v>
      </c>
      <c r="K5604" s="47">
        <f t="shared" si="633"/>
        <v>13.46</v>
      </c>
      <c r="L5604" s="47">
        <f t="shared" si="634"/>
        <v>13.46</v>
      </c>
      <c r="M5604" s="47">
        <f t="shared" si="635"/>
        <v>13.34</v>
      </c>
      <c r="N5604" s="47">
        <f t="shared" si="636"/>
        <v>13.42</v>
      </c>
      <c r="O5604" s="48">
        <f t="shared" ca="1" si="637"/>
        <v>554000</v>
      </c>
    </row>
    <row r="5605" spans="1:15" x14ac:dyDescent="0.25">
      <c r="A5605">
        <v>5590</v>
      </c>
      <c r="B5605" s="84">
        <v>33848</v>
      </c>
      <c r="C5605" s="47">
        <v>44.38</v>
      </c>
      <c r="D5605" s="47">
        <v>45.88</v>
      </c>
      <c r="E5605" s="47">
        <v>44.38</v>
      </c>
      <c r="F5605" s="47">
        <v>45.88</v>
      </c>
      <c r="G5605" s="48">
        <v>364600</v>
      </c>
      <c r="H5605" s="47">
        <v>13.42</v>
      </c>
      <c r="I5605" s="51">
        <f t="shared" si="631"/>
        <v>0.29250217959895375</v>
      </c>
      <c r="J5605" s="51">
        <f t="shared" ca="1" si="632"/>
        <v>2</v>
      </c>
      <c r="K5605" s="47">
        <f t="shared" si="633"/>
        <v>12.98</v>
      </c>
      <c r="L5605" s="47">
        <f t="shared" si="634"/>
        <v>13.42</v>
      </c>
      <c r="M5605" s="47">
        <f t="shared" si="635"/>
        <v>12.98</v>
      </c>
      <c r="N5605" s="47">
        <f t="shared" si="636"/>
        <v>13.42</v>
      </c>
      <c r="O5605" s="48">
        <f t="shared" ca="1" si="637"/>
        <v>729200</v>
      </c>
    </row>
    <row r="5606" spans="1:15" x14ac:dyDescent="0.25">
      <c r="A5606">
        <v>5591</v>
      </c>
      <c r="B5606" s="84">
        <v>33847</v>
      </c>
      <c r="C5606" s="47">
        <v>44.38</v>
      </c>
      <c r="D5606" s="47">
        <v>44.75</v>
      </c>
      <c r="E5606" s="47">
        <v>44.25</v>
      </c>
      <c r="F5606" s="47">
        <v>44.5</v>
      </c>
      <c r="G5606" s="48">
        <v>300200</v>
      </c>
      <c r="H5606" s="47">
        <v>13.02</v>
      </c>
      <c r="I5606" s="51">
        <f t="shared" si="631"/>
        <v>0.29258426966292134</v>
      </c>
      <c r="J5606" s="51">
        <f t="shared" ca="1" si="632"/>
        <v>2</v>
      </c>
      <c r="K5606" s="47">
        <f t="shared" si="633"/>
        <v>12.98</v>
      </c>
      <c r="L5606" s="47">
        <f t="shared" si="634"/>
        <v>13.09</v>
      </c>
      <c r="M5606" s="47">
        <f t="shared" si="635"/>
        <v>12.95</v>
      </c>
      <c r="N5606" s="47">
        <f t="shared" si="636"/>
        <v>13.02</v>
      </c>
      <c r="O5606" s="48">
        <f t="shared" ca="1" si="637"/>
        <v>600400</v>
      </c>
    </row>
    <row r="5607" spans="1:15" x14ac:dyDescent="0.25">
      <c r="A5607">
        <v>5592</v>
      </c>
      <c r="B5607" s="84">
        <v>33844</v>
      </c>
      <c r="C5607" s="47">
        <v>44.12</v>
      </c>
      <c r="D5607" s="47">
        <v>44.62</v>
      </c>
      <c r="E5607" s="47">
        <v>43.88</v>
      </c>
      <c r="F5607" s="47">
        <v>44.62</v>
      </c>
      <c r="G5607" s="48">
        <v>196000</v>
      </c>
      <c r="H5607" s="47">
        <v>13.05</v>
      </c>
      <c r="I5607" s="51">
        <f t="shared" si="631"/>
        <v>0.29246974450918872</v>
      </c>
      <c r="J5607" s="51">
        <f t="shared" ca="1" si="632"/>
        <v>2</v>
      </c>
      <c r="K5607" s="47">
        <f t="shared" si="633"/>
        <v>12.9</v>
      </c>
      <c r="L5607" s="47">
        <f t="shared" si="634"/>
        <v>13.05</v>
      </c>
      <c r="M5607" s="47">
        <f t="shared" si="635"/>
        <v>12.83</v>
      </c>
      <c r="N5607" s="47">
        <f t="shared" si="636"/>
        <v>13.05</v>
      </c>
      <c r="O5607" s="48">
        <f t="shared" ca="1" si="637"/>
        <v>392000</v>
      </c>
    </row>
    <row r="5608" spans="1:15" x14ac:dyDescent="0.25">
      <c r="A5608">
        <v>5593</v>
      </c>
      <c r="B5608" s="84">
        <v>33843</v>
      </c>
      <c r="C5608" s="47">
        <v>44.62</v>
      </c>
      <c r="D5608" s="47">
        <v>44.62</v>
      </c>
      <c r="E5608" s="47">
        <v>43.88</v>
      </c>
      <c r="F5608" s="47">
        <v>43.88</v>
      </c>
      <c r="G5608" s="48">
        <v>250200</v>
      </c>
      <c r="H5608" s="47">
        <v>12.84</v>
      </c>
      <c r="I5608" s="51">
        <f t="shared" si="631"/>
        <v>0.29261622607110299</v>
      </c>
      <c r="J5608" s="51">
        <f t="shared" ca="1" si="632"/>
        <v>2</v>
      </c>
      <c r="K5608" s="47">
        <f t="shared" si="633"/>
        <v>13.06</v>
      </c>
      <c r="L5608" s="47">
        <f t="shared" si="634"/>
        <v>13.06</v>
      </c>
      <c r="M5608" s="47">
        <f t="shared" si="635"/>
        <v>12.84</v>
      </c>
      <c r="N5608" s="47">
        <f t="shared" si="636"/>
        <v>12.84</v>
      </c>
      <c r="O5608" s="48">
        <f t="shared" ca="1" si="637"/>
        <v>500400</v>
      </c>
    </row>
    <row r="5609" spans="1:15" x14ac:dyDescent="0.25">
      <c r="A5609">
        <v>5594</v>
      </c>
      <c r="B5609" s="84">
        <v>33842</v>
      </c>
      <c r="C5609" s="47">
        <v>44.12</v>
      </c>
      <c r="D5609" s="47">
        <v>44.5</v>
      </c>
      <c r="E5609" s="47">
        <v>44</v>
      </c>
      <c r="F5609" s="47">
        <v>44.38</v>
      </c>
      <c r="G5609" s="48">
        <v>192800</v>
      </c>
      <c r="H5609" s="47">
        <v>12.98</v>
      </c>
      <c r="I5609" s="51">
        <f t="shared" si="631"/>
        <v>0.29247408742676878</v>
      </c>
      <c r="J5609" s="51">
        <f t="shared" ca="1" si="632"/>
        <v>2</v>
      </c>
      <c r="K5609" s="47">
        <f t="shared" si="633"/>
        <v>12.9</v>
      </c>
      <c r="L5609" s="47">
        <f t="shared" si="634"/>
        <v>13.02</v>
      </c>
      <c r="M5609" s="47">
        <f t="shared" si="635"/>
        <v>12.87</v>
      </c>
      <c r="N5609" s="47">
        <f t="shared" si="636"/>
        <v>12.98</v>
      </c>
      <c r="O5609" s="48">
        <f t="shared" ca="1" si="637"/>
        <v>385600</v>
      </c>
    </row>
    <row r="5610" spans="1:15" x14ac:dyDescent="0.25">
      <c r="A5610">
        <v>5595</v>
      </c>
      <c r="B5610" s="84">
        <v>33841</v>
      </c>
      <c r="C5610" s="47">
        <v>44.62</v>
      </c>
      <c r="D5610" s="47">
        <v>44.62</v>
      </c>
      <c r="E5610" s="47">
        <v>44.12</v>
      </c>
      <c r="F5610" s="47">
        <v>44.12</v>
      </c>
      <c r="G5610" s="48">
        <v>267400</v>
      </c>
      <c r="H5610" s="47">
        <v>12.91</v>
      </c>
      <c r="I5610" s="51">
        <f t="shared" si="631"/>
        <v>0.29261106074342702</v>
      </c>
      <c r="J5610" s="51">
        <f t="shared" ca="1" si="632"/>
        <v>2</v>
      </c>
      <c r="K5610" s="47">
        <f t="shared" si="633"/>
        <v>13.06</v>
      </c>
      <c r="L5610" s="47">
        <f t="shared" si="634"/>
        <v>13.06</v>
      </c>
      <c r="M5610" s="47">
        <f t="shared" si="635"/>
        <v>12.91</v>
      </c>
      <c r="N5610" s="47">
        <f t="shared" si="636"/>
        <v>12.91</v>
      </c>
      <c r="O5610" s="48">
        <f t="shared" ca="1" si="637"/>
        <v>534800</v>
      </c>
    </row>
    <row r="5611" spans="1:15" x14ac:dyDescent="0.25">
      <c r="A5611">
        <v>5596</v>
      </c>
      <c r="B5611" s="84">
        <v>33840</v>
      </c>
      <c r="C5611" s="47">
        <v>44.38</v>
      </c>
      <c r="D5611" s="47">
        <v>44.62</v>
      </c>
      <c r="E5611" s="47">
        <v>44</v>
      </c>
      <c r="F5611" s="47">
        <v>44.62</v>
      </c>
      <c r="G5611" s="48">
        <v>166400</v>
      </c>
      <c r="H5611" s="47">
        <v>13.05</v>
      </c>
      <c r="I5611" s="51">
        <f t="shared" si="631"/>
        <v>0.29246974450918872</v>
      </c>
      <c r="J5611" s="51">
        <f t="shared" ca="1" si="632"/>
        <v>2</v>
      </c>
      <c r="K5611" s="47">
        <f t="shared" si="633"/>
        <v>12.98</v>
      </c>
      <c r="L5611" s="47">
        <f t="shared" si="634"/>
        <v>13.05</v>
      </c>
      <c r="M5611" s="47">
        <f t="shared" si="635"/>
        <v>12.87</v>
      </c>
      <c r="N5611" s="47">
        <f t="shared" si="636"/>
        <v>13.05</v>
      </c>
      <c r="O5611" s="48">
        <f t="shared" ca="1" si="637"/>
        <v>332800</v>
      </c>
    </row>
    <row r="5612" spans="1:15" x14ac:dyDescent="0.25">
      <c r="A5612">
        <v>5597</v>
      </c>
      <c r="B5612" s="84">
        <v>33837</v>
      </c>
      <c r="C5612" s="47">
        <v>45</v>
      </c>
      <c r="D5612" s="47">
        <v>45.25</v>
      </c>
      <c r="E5612" s="47">
        <v>44</v>
      </c>
      <c r="F5612" s="47">
        <v>44.38</v>
      </c>
      <c r="G5612" s="48">
        <v>355600</v>
      </c>
      <c r="H5612" s="47">
        <v>12.98</v>
      </c>
      <c r="I5612" s="51">
        <f t="shared" si="631"/>
        <v>0.29247408742676878</v>
      </c>
      <c r="J5612" s="51">
        <f t="shared" ca="1" si="632"/>
        <v>2</v>
      </c>
      <c r="K5612" s="47">
        <f t="shared" si="633"/>
        <v>13.16</v>
      </c>
      <c r="L5612" s="47">
        <f t="shared" si="634"/>
        <v>13.23</v>
      </c>
      <c r="M5612" s="47">
        <f t="shared" si="635"/>
        <v>12.87</v>
      </c>
      <c r="N5612" s="47">
        <f t="shared" si="636"/>
        <v>12.98</v>
      </c>
      <c r="O5612" s="48">
        <f t="shared" ca="1" si="637"/>
        <v>711200</v>
      </c>
    </row>
    <row r="5613" spans="1:15" x14ac:dyDescent="0.25">
      <c r="A5613">
        <v>5598</v>
      </c>
      <c r="B5613" s="84">
        <v>33836</v>
      </c>
      <c r="C5613" s="47">
        <v>45.25</v>
      </c>
      <c r="D5613" s="47">
        <v>45.38</v>
      </c>
      <c r="E5613" s="47">
        <v>44.88</v>
      </c>
      <c r="F5613" s="47">
        <v>45</v>
      </c>
      <c r="G5613" s="48">
        <v>188800</v>
      </c>
      <c r="H5613" s="47">
        <v>13.16</v>
      </c>
      <c r="I5613" s="51">
        <f t="shared" si="631"/>
        <v>0.29244444444444445</v>
      </c>
      <c r="J5613" s="51">
        <f t="shared" ca="1" si="632"/>
        <v>2</v>
      </c>
      <c r="K5613" s="47">
        <f t="shared" si="633"/>
        <v>13.23</v>
      </c>
      <c r="L5613" s="47">
        <f t="shared" si="634"/>
        <v>13.27</v>
      </c>
      <c r="M5613" s="47">
        <f t="shared" si="635"/>
        <v>13.12</v>
      </c>
      <c r="N5613" s="47">
        <f t="shared" si="636"/>
        <v>13.16</v>
      </c>
      <c r="O5613" s="48">
        <f t="shared" ca="1" si="637"/>
        <v>377600</v>
      </c>
    </row>
    <row r="5614" spans="1:15" x14ac:dyDescent="0.25">
      <c r="A5614">
        <v>5599</v>
      </c>
      <c r="B5614" s="84">
        <v>33835</v>
      </c>
      <c r="C5614" s="47">
        <v>45.12</v>
      </c>
      <c r="D5614" s="47">
        <v>45.38</v>
      </c>
      <c r="E5614" s="47">
        <v>44.75</v>
      </c>
      <c r="F5614" s="47">
        <v>45.38</v>
      </c>
      <c r="G5614" s="48">
        <v>241000</v>
      </c>
      <c r="H5614" s="47">
        <v>13.27</v>
      </c>
      <c r="I5614" s="51">
        <f t="shared" si="631"/>
        <v>0.2924195680916703</v>
      </c>
      <c r="J5614" s="51">
        <f t="shared" ca="1" si="632"/>
        <v>2</v>
      </c>
      <c r="K5614" s="47">
        <f t="shared" si="633"/>
        <v>13.19</v>
      </c>
      <c r="L5614" s="47">
        <f t="shared" si="634"/>
        <v>13.27</v>
      </c>
      <c r="M5614" s="47">
        <f t="shared" si="635"/>
        <v>13.09</v>
      </c>
      <c r="N5614" s="47">
        <f t="shared" si="636"/>
        <v>13.27</v>
      </c>
      <c r="O5614" s="48">
        <f t="shared" ca="1" si="637"/>
        <v>482000</v>
      </c>
    </row>
    <row r="5615" spans="1:15" x14ac:dyDescent="0.25">
      <c r="A5615">
        <v>5600</v>
      </c>
      <c r="B5615" s="84">
        <v>33834</v>
      </c>
      <c r="C5615" s="47">
        <v>44.75</v>
      </c>
      <c r="D5615" s="47">
        <v>45.25</v>
      </c>
      <c r="E5615" s="47">
        <v>44.5</v>
      </c>
      <c r="F5615" s="47">
        <v>44.88</v>
      </c>
      <c r="G5615" s="48">
        <v>153600</v>
      </c>
      <c r="H5615" s="47">
        <v>13.13</v>
      </c>
      <c r="I5615" s="51">
        <f t="shared" si="631"/>
        <v>0.2925579322638146</v>
      </c>
      <c r="J5615" s="51">
        <f t="shared" ca="1" si="632"/>
        <v>2</v>
      </c>
      <c r="K5615" s="47">
        <f t="shared" si="633"/>
        <v>13.09</v>
      </c>
      <c r="L5615" s="47">
        <f t="shared" si="634"/>
        <v>13.24</v>
      </c>
      <c r="M5615" s="47">
        <f t="shared" si="635"/>
        <v>13.02</v>
      </c>
      <c r="N5615" s="47">
        <f t="shared" si="636"/>
        <v>13.13</v>
      </c>
      <c r="O5615" s="48">
        <f t="shared" ca="1" si="637"/>
        <v>307200</v>
      </c>
    </row>
    <row r="5616" spans="1:15" x14ac:dyDescent="0.25">
      <c r="A5616">
        <v>5601</v>
      </c>
      <c r="B5616" s="84">
        <v>33833</v>
      </c>
      <c r="C5616" s="47">
        <v>44.75</v>
      </c>
      <c r="D5616" s="47">
        <v>45.12</v>
      </c>
      <c r="E5616" s="47">
        <v>44.75</v>
      </c>
      <c r="F5616" s="47">
        <v>45</v>
      </c>
      <c r="G5616" s="48">
        <v>83200</v>
      </c>
      <c r="H5616" s="47">
        <v>13.16</v>
      </c>
      <c r="I5616" s="51">
        <f t="shared" si="631"/>
        <v>0.29244444444444445</v>
      </c>
      <c r="J5616" s="51">
        <f t="shared" ca="1" si="632"/>
        <v>2</v>
      </c>
      <c r="K5616" s="47">
        <f t="shared" si="633"/>
        <v>13.09</v>
      </c>
      <c r="L5616" s="47">
        <f t="shared" si="634"/>
        <v>13.2</v>
      </c>
      <c r="M5616" s="47">
        <f t="shared" si="635"/>
        <v>13.09</v>
      </c>
      <c r="N5616" s="47">
        <f t="shared" si="636"/>
        <v>13.16</v>
      </c>
      <c r="O5616" s="48">
        <f t="shared" ca="1" si="637"/>
        <v>166400</v>
      </c>
    </row>
    <row r="5617" spans="1:15" x14ac:dyDescent="0.25">
      <c r="A5617">
        <v>5602</v>
      </c>
      <c r="B5617" s="84">
        <v>33830</v>
      </c>
      <c r="C5617" s="47">
        <v>44</v>
      </c>
      <c r="D5617" s="47">
        <v>44.88</v>
      </c>
      <c r="E5617" s="47">
        <v>44</v>
      </c>
      <c r="F5617" s="47">
        <v>44.88</v>
      </c>
      <c r="G5617" s="48">
        <v>230000</v>
      </c>
      <c r="H5617" s="47">
        <v>13.13</v>
      </c>
      <c r="I5617" s="51">
        <f t="shared" si="631"/>
        <v>0.2925579322638146</v>
      </c>
      <c r="J5617" s="51">
        <f t="shared" ca="1" si="632"/>
        <v>2</v>
      </c>
      <c r="K5617" s="47">
        <f t="shared" si="633"/>
        <v>12.87</v>
      </c>
      <c r="L5617" s="47">
        <f t="shared" si="634"/>
        <v>13.13</v>
      </c>
      <c r="M5617" s="47">
        <f t="shared" si="635"/>
        <v>12.87</v>
      </c>
      <c r="N5617" s="47">
        <f t="shared" si="636"/>
        <v>13.13</v>
      </c>
      <c r="O5617" s="48">
        <f t="shared" ca="1" si="637"/>
        <v>460000</v>
      </c>
    </row>
    <row r="5618" spans="1:15" x14ac:dyDescent="0.25">
      <c r="A5618">
        <v>5603</v>
      </c>
      <c r="B5618" s="84">
        <v>33829</v>
      </c>
      <c r="C5618" s="47">
        <v>44.25</v>
      </c>
      <c r="D5618" s="47">
        <v>44.62</v>
      </c>
      <c r="E5618" s="47">
        <v>43.62</v>
      </c>
      <c r="F5618" s="47">
        <v>44.12</v>
      </c>
      <c r="G5618" s="48">
        <v>253800</v>
      </c>
      <c r="H5618" s="47">
        <v>12.91</v>
      </c>
      <c r="I5618" s="51">
        <f t="shared" si="631"/>
        <v>0.29261106074342702</v>
      </c>
      <c r="J5618" s="51">
        <f t="shared" ca="1" si="632"/>
        <v>2</v>
      </c>
      <c r="K5618" s="47">
        <f t="shared" si="633"/>
        <v>12.95</v>
      </c>
      <c r="L5618" s="47">
        <f t="shared" si="634"/>
        <v>13.06</v>
      </c>
      <c r="M5618" s="47">
        <f t="shared" si="635"/>
        <v>12.76</v>
      </c>
      <c r="N5618" s="47">
        <f t="shared" si="636"/>
        <v>12.91</v>
      </c>
      <c r="O5618" s="48">
        <f t="shared" ca="1" si="637"/>
        <v>507600</v>
      </c>
    </row>
    <row r="5619" spans="1:15" x14ac:dyDescent="0.25">
      <c r="A5619">
        <v>5604</v>
      </c>
      <c r="B5619" s="84">
        <v>33828</v>
      </c>
      <c r="C5619" s="47">
        <v>44.38</v>
      </c>
      <c r="D5619" s="47">
        <v>44.62</v>
      </c>
      <c r="E5619" s="47">
        <v>43.75</v>
      </c>
      <c r="F5619" s="47">
        <v>44.25</v>
      </c>
      <c r="G5619" s="48">
        <v>420800</v>
      </c>
      <c r="H5619" s="47">
        <v>12.95</v>
      </c>
      <c r="I5619" s="51">
        <f t="shared" si="631"/>
        <v>0.29265536723163837</v>
      </c>
      <c r="J5619" s="51">
        <f t="shared" ca="1" si="632"/>
        <v>2</v>
      </c>
      <c r="K5619" s="47">
        <f t="shared" si="633"/>
        <v>12.99</v>
      </c>
      <c r="L5619" s="47">
        <f t="shared" si="634"/>
        <v>13.06</v>
      </c>
      <c r="M5619" s="47">
        <f t="shared" si="635"/>
        <v>12.8</v>
      </c>
      <c r="N5619" s="47">
        <f t="shared" si="636"/>
        <v>12.95</v>
      </c>
      <c r="O5619" s="48">
        <f t="shared" ca="1" si="637"/>
        <v>841600</v>
      </c>
    </row>
    <row r="5620" spans="1:15" x14ac:dyDescent="0.25">
      <c r="A5620">
        <v>5605</v>
      </c>
      <c r="B5620" s="84">
        <v>33827</v>
      </c>
      <c r="C5620" s="47">
        <v>44.25</v>
      </c>
      <c r="D5620" s="47">
        <v>44.38</v>
      </c>
      <c r="E5620" s="47">
        <v>43.75</v>
      </c>
      <c r="F5620" s="47">
        <v>44.38</v>
      </c>
      <c r="G5620" s="48">
        <v>222600</v>
      </c>
      <c r="H5620" s="47">
        <v>12.98</v>
      </c>
      <c r="I5620" s="51">
        <f t="shared" si="631"/>
        <v>0.29247408742676878</v>
      </c>
      <c r="J5620" s="51">
        <f t="shared" ca="1" si="632"/>
        <v>2</v>
      </c>
      <c r="K5620" s="47">
        <f t="shared" si="633"/>
        <v>12.94</v>
      </c>
      <c r="L5620" s="47">
        <f t="shared" si="634"/>
        <v>12.98</v>
      </c>
      <c r="M5620" s="47">
        <f t="shared" si="635"/>
        <v>12.8</v>
      </c>
      <c r="N5620" s="47">
        <f t="shared" si="636"/>
        <v>12.98</v>
      </c>
      <c r="O5620" s="48">
        <f t="shared" ca="1" si="637"/>
        <v>445200</v>
      </c>
    </row>
    <row r="5621" spans="1:15" x14ac:dyDescent="0.25">
      <c r="A5621">
        <v>5606</v>
      </c>
      <c r="B5621" s="84">
        <v>33826</v>
      </c>
      <c r="C5621" s="47">
        <v>44</v>
      </c>
      <c r="D5621" s="47">
        <v>44.38</v>
      </c>
      <c r="E5621" s="47">
        <v>43.75</v>
      </c>
      <c r="F5621" s="47">
        <v>44</v>
      </c>
      <c r="G5621" s="48">
        <v>232800</v>
      </c>
      <c r="H5621" s="47">
        <v>12.87</v>
      </c>
      <c r="I5621" s="51">
        <f t="shared" si="631"/>
        <v>0.29249999999999998</v>
      </c>
      <c r="J5621" s="51">
        <f t="shared" ca="1" si="632"/>
        <v>2</v>
      </c>
      <c r="K5621" s="47">
        <f t="shared" si="633"/>
        <v>12.87</v>
      </c>
      <c r="L5621" s="47">
        <f t="shared" si="634"/>
        <v>12.98</v>
      </c>
      <c r="M5621" s="47">
        <f t="shared" si="635"/>
        <v>12.8</v>
      </c>
      <c r="N5621" s="47">
        <f t="shared" si="636"/>
        <v>12.87</v>
      </c>
      <c r="O5621" s="48">
        <f t="shared" ca="1" si="637"/>
        <v>465600</v>
      </c>
    </row>
    <row r="5622" spans="1:15" x14ac:dyDescent="0.25">
      <c r="A5622">
        <v>5607</v>
      </c>
      <c r="B5622" s="84">
        <v>33823</v>
      </c>
      <c r="C5622" s="47">
        <v>44.25</v>
      </c>
      <c r="D5622" s="47">
        <v>44.62</v>
      </c>
      <c r="E5622" s="47">
        <v>44</v>
      </c>
      <c r="F5622" s="47">
        <v>44.12</v>
      </c>
      <c r="G5622" s="48">
        <v>258400</v>
      </c>
      <c r="H5622" s="47">
        <v>12.91</v>
      </c>
      <c r="I5622" s="51">
        <f t="shared" si="631"/>
        <v>0.29261106074342702</v>
      </c>
      <c r="J5622" s="51">
        <f t="shared" ca="1" si="632"/>
        <v>2</v>
      </c>
      <c r="K5622" s="47">
        <f t="shared" si="633"/>
        <v>12.95</v>
      </c>
      <c r="L5622" s="47">
        <f t="shared" si="634"/>
        <v>13.06</v>
      </c>
      <c r="M5622" s="47">
        <f t="shared" si="635"/>
        <v>12.87</v>
      </c>
      <c r="N5622" s="47">
        <f t="shared" si="636"/>
        <v>12.91</v>
      </c>
      <c r="O5622" s="48">
        <f t="shared" ca="1" si="637"/>
        <v>516800</v>
      </c>
    </row>
    <row r="5623" spans="1:15" x14ac:dyDescent="0.25">
      <c r="A5623">
        <v>5608</v>
      </c>
      <c r="B5623" s="84">
        <v>33822</v>
      </c>
      <c r="C5623" s="47">
        <v>45.25</v>
      </c>
      <c r="D5623" s="47">
        <v>45.38</v>
      </c>
      <c r="E5623" s="47">
        <v>44.38</v>
      </c>
      <c r="F5623" s="47">
        <v>44.38</v>
      </c>
      <c r="G5623" s="48">
        <v>289200</v>
      </c>
      <c r="H5623" s="47">
        <v>12.98</v>
      </c>
      <c r="I5623" s="51">
        <f t="shared" si="631"/>
        <v>0.29247408742676878</v>
      </c>
      <c r="J5623" s="51">
        <f t="shared" ca="1" si="632"/>
        <v>2</v>
      </c>
      <c r="K5623" s="47">
        <f t="shared" si="633"/>
        <v>13.23</v>
      </c>
      <c r="L5623" s="47">
        <f t="shared" si="634"/>
        <v>13.27</v>
      </c>
      <c r="M5623" s="47">
        <f t="shared" si="635"/>
        <v>12.98</v>
      </c>
      <c r="N5623" s="47">
        <f t="shared" si="636"/>
        <v>12.98</v>
      </c>
      <c r="O5623" s="48">
        <f t="shared" ca="1" si="637"/>
        <v>578400</v>
      </c>
    </row>
    <row r="5624" spans="1:15" x14ac:dyDescent="0.25">
      <c r="A5624">
        <v>5609</v>
      </c>
      <c r="B5624" s="84">
        <v>33821</v>
      </c>
      <c r="C5624" s="47">
        <v>45</v>
      </c>
      <c r="D5624" s="47">
        <v>45.5</v>
      </c>
      <c r="E5624" s="47">
        <v>45</v>
      </c>
      <c r="F5624" s="47">
        <v>45.38</v>
      </c>
      <c r="G5624" s="48">
        <v>333600</v>
      </c>
      <c r="H5624" s="47">
        <v>13.27</v>
      </c>
      <c r="I5624" s="51">
        <f t="shared" si="631"/>
        <v>0.2924195680916703</v>
      </c>
      <c r="J5624" s="51">
        <f t="shared" ca="1" si="632"/>
        <v>2</v>
      </c>
      <c r="K5624" s="47">
        <f t="shared" si="633"/>
        <v>13.16</v>
      </c>
      <c r="L5624" s="47">
        <f t="shared" si="634"/>
        <v>13.31</v>
      </c>
      <c r="M5624" s="47">
        <f t="shared" si="635"/>
        <v>13.16</v>
      </c>
      <c r="N5624" s="47">
        <f t="shared" si="636"/>
        <v>13.27</v>
      </c>
      <c r="O5624" s="48">
        <f t="shared" ca="1" si="637"/>
        <v>667200</v>
      </c>
    </row>
    <row r="5625" spans="1:15" x14ac:dyDescent="0.25">
      <c r="A5625">
        <v>5610</v>
      </c>
      <c r="B5625" s="84">
        <v>33820</v>
      </c>
      <c r="C5625" s="47">
        <v>45.12</v>
      </c>
      <c r="D5625" s="47">
        <v>45.38</v>
      </c>
      <c r="E5625" s="47">
        <v>44.62</v>
      </c>
      <c r="F5625" s="47">
        <v>45.25</v>
      </c>
      <c r="G5625" s="48">
        <v>229800</v>
      </c>
      <c r="H5625" s="47">
        <v>13.24</v>
      </c>
      <c r="I5625" s="51">
        <f t="shared" si="631"/>
        <v>0.29259668508287295</v>
      </c>
      <c r="J5625" s="51">
        <f t="shared" ca="1" si="632"/>
        <v>2</v>
      </c>
      <c r="K5625" s="47">
        <f t="shared" si="633"/>
        <v>13.2</v>
      </c>
      <c r="L5625" s="47">
        <f t="shared" si="634"/>
        <v>13.28</v>
      </c>
      <c r="M5625" s="47">
        <f t="shared" si="635"/>
        <v>13.06</v>
      </c>
      <c r="N5625" s="47">
        <f t="shared" si="636"/>
        <v>13.24</v>
      </c>
      <c r="O5625" s="48">
        <f t="shared" ca="1" si="637"/>
        <v>459600</v>
      </c>
    </row>
    <row r="5626" spans="1:15" x14ac:dyDescent="0.25">
      <c r="A5626">
        <v>5611</v>
      </c>
      <c r="B5626" s="84">
        <v>33819</v>
      </c>
      <c r="C5626" s="47">
        <v>44.88</v>
      </c>
      <c r="D5626" s="47">
        <v>45.12</v>
      </c>
      <c r="E5626" s="47">
        <v>44.62</v>
      </c>
      <c r="F5626" s="47">
        <v>45.12</v>
      </c>
      <c r="G5626" s="48">
        <v>364800</v>
      </c>
      <c r="H5626" s="47">
        <v>13.2</v>
      </c>
      <c r="I5626" s="51">
        <f t="shared" si="631"/>
        <v>0.29255319148936171</v>
      </c>
      <c r="J5626" s="51">
        <f t="shared" ca="1" si="632"/>
        <v>2</v>
      </c>
      <c r="K5626" s="47">
        <f t="shared" si="633"/>
        <v>13.13</v>
      </c>
      <c r="L5626" s="47">
        <f t="shared" si="634"/>
        <v>13.2</v>
      </c>
      <c r="M5626" s="47">
        <f t="shared" si="635"/>
        <v>13.05</v>
      </c>
      <c r="N5626" s="47">
        <f t="shared" si="636"/>
        <v>13.2</v>
      </c>
      <c r="O5626" s="48">
        <f t="shared" ca="1" si="637"/>
        <v>729600</v>
      </c>
    </row>
    <row r="5627" spans="1:15" x14ac:dyDescent="0.25">
      <c r="A5627">
        <v>5612</v>
      </c>
      <c r="B5627" s="84">
        <v>33816</v>
      </c>
      <c r="C5627" s="47">
        <v>45.25</v>
      </c>
      <c r="D5627" s="47">
        <v>45.25</v>
      </c>
      <c r="E5627" s="47">
        <v>44.5</v>
      </c>
      <c r="F5627" s="47">
        <v>44.88</v>
      </c>
      <c r="G5627" s="48">
        <v>435400</v>
      </c>
      <c r="H5627" s="47">
        <v>13.13</v>
      </c>
      <c r="I5627" s="51">
        <f t="shared" si="631"/>
        <v>0.2925579322638146</v>
      </c>
      <c r="J5627" s="51">
        <f t="shared" ca="1" si="632"/>
        <v>2</v>
      </c>
      <c r="K5627" s="47">
        <f t="shared" si="633"/>
        <v>13.24</v>
      </c>
      <c r="L5627" s="47">
        <f t="shared" si="634"/>
        <v>13.24</v>
      </c>
      <c r="M5627" s="47">
        <f t="shared" si="635"/>
        <v>13.02</v>
      </c>
      <c r="N5627" s="47">
        <f t="shared" si="636"/>
        <v>13.13</v>
      </c>
      <c r="O5627" s="48">
        <f t="shared" ca="1" si="637"/>
        <v>870800</v>
      </c>
    </row>
    <row r="5628" spans="1:15" x14ac:dyDescent="0.25">
      <c r="A5628">
        <v>5613</v>
      </c>
      <c r="B5628" s="84">
        <v>33815</v>
      </c>
      <c r="C5628" s="47">
        <v>44.75</v>
      </c>
      <c r="D5628" s="47">
        <v>45.12</v>
      </c>
      <c r="E5628" s="47">
        <v>44.62</v>
      </c>
      <c r="F5628" s="47">
        <v>45.12</v>
      </c>
      <c r="G5628" s="48">
        <v>343600</v>
      </c>
      <c r="H5628" s="47">
        <v>13.2</v>
      </c>
      <c r="I5628" s="51">
        <f t="shared" si="631"/>
        <v>0.29255319148936171</v>
      </c>
      <c r="J5628" s="51">
        <f t="shared" ca="1" si="632"/>
        <v>2</v>
      </c>
      <c r="K5628" s="47">
        <f t="shared" si="633"/>
        <v>13.09</v>
      </c>
      <c r="L5628" s="47">
        <f t="shared" si="634"/>
        <v>13.2</v>
      </c>
      <c r="M5628" s="47">
        <f t="shared" si="635"/>
        <v>13.05</v>
      </c>
      <c r="N5628" s="47">
        <f t="shared" si="636"/>
        <v>13.2</v>
      </c>
      <c r="O5628" s="48">
        <f t="shared" ca="1" si="637"/>
        <v>687200</v>
      </c>
    </row>
    <row r="5629" spans="1:15" x14ac:dyDescent="0.25">
      <c r="A5629">
        <v>5614</v>
      </c>
      <c r="B5629" s="84">
        <v>33814</v>
      </c>
      <c r="C5629" s="47">
        <v>44.5</v>
      </c>
      <c r="D5629" s="47">
        <v>45.38</v>
      </c>
      <c r="E5629" s="47">
        <v>44.5</v>
      </c>
      <c r="F5629" s="47">
        <v>44.88</v>
      </c>
      <c r="G5629" s="48">
        <v>594400</v>
      </c>
      <c r="H5629" s="47">
        <v>13.13</v>
      </c>
      <c r="I5629" s="51">
        <f t="shared" si="631"/>
        <v>0.2925579322638146</v>
      </c>
      <c r="J5629" s="51">
        <f t="shared" ca="1" si="632"/>
        <v>2</v>
      </c>
      <c r="K5629" s="47">
        <f t="shared" si="633"/>
        <v>13.02</v>
      </c>
      <c r="L5629" s="47">
        <f t="shared" si="634"/>
        <v>13.28</v>
      </c>
      <c r="M5629" s="47">
        <f t="shared" si="635"/>
        <v>13.02</v>
      </c>
      <c r="N5629" s="47">
        <f t="shared" si="636"/>
        <v>13.13</v>
      </c>
      <c r="O5629" s="48">
        <f t="shared" ca="1" si="637"/>
        <v>1188800</v>
      </c>
    </row>
    <row r="5630" spans="1:15" x14ac:dyDescent="0.25">
      <c r="A5630">
        <v>5615</v>
      </c>
      <c r="B5630" s="84">
        <v>33813</v>
      </c>
      <c r="C5630" s="47">
        <v>44.5</v>
      </c>
      <c r="D5630" s="47">
        <v>45</v>
      </c>
      <c r="E5630" s="47">
        <v>44.25</v>
      </c>
      <c r="F5630" s="47">
        <v>44.5</v>
      </c>
      <c r="G5630" s="48">
        <v>248000</v>
      </c>
      <c r="H5630" s="47">
        <v>13.02</v>
      </c>
      <c r="I5630" s="51">
        <f t="shared" si="631"/>
        <v>0.29258426966292134</v>
      </c>
      <c r="J5630" s="51">
        <f t="shared" ca="1" si="632"/>
        <v>2</v>
      </c>
      <c r="K5630" s="47">
        <f t="shared" si="633"/>
        <v>13.02</v>
      </c>
      <c r="L5630" s="47">
        <f t="shared" si="634"/>
        <v>13.17</v>
      </c>
      <c r="M5630" s="47">
        <f t="shared" si="635"/>
        <v>12.95</v>
      </c>
      <c r="N5630" s="47">
        <f t="shared" si="636"/>
        <v>13.02</v>
      </c>
      <c r="O5630" s="48">
        <f t="shared" ca="1" si="637"/>
        <v>496000</v>
      </c>
    </row>
    <row r="5631" spans="1:15" x14ac:dyDescent="0.25">
      <c r="A5631">
        <v>5616</v>
      </c>
      <c r="B5631" s="84">
        <v>33812</v>
      </c>
      <c r="C5631" s="47">
        <v>44.12</v>
      </c>
      <c r="D5631" s="47">
        <v>44.62</v>
      </c>
      <c r="E5631" s="47">
        <v>43.88</v>
      </c>
      <c r="F5631" s="47">
        <v>44.38</v>
      </c>
      <c r="G5631" s="48">
        <v>314400</v>
      </c>
      <c r="H5631" s="47">
        <v>12.98</v>
      </c>
      <c r="I5631" s="51">
        <f t="shared" si="631"/>
        <v>0.29247408742676878</v>
      </c>
      <c r="J5631" s="51">
        <f t="shared" ca="1" si="632"/>
        <v>2</v>
      </c>
      <c r="K5631" s="47">
        <f t="shared" si="633"/>
        <v>12.9</v>
      </c>
      <c r="L5631" s="47">
        <f t="shared" si="634"/>
        <v>13.05</v>
      </c>
      <c r="M5631" s="47">
        <f t="shared" si="635"/>
        <v>12.83</v>
      </c>
      <c r="N5631" s="47">
        <f t="shared" si="636"/>
        <v>12.98</v>
      </c>
      <c r="O5631" s="48">
        <f t="shared" ca="1" si="637"/>
        <v>628800</v>
      </c>
    </row>
    <row r="5632" spans="1:15" x14ac:dyDescent="0.25">
      <c r="A5632">
        <v>5617</v>
      </c>
      <c r="B5632" s="84">
        <v>33809</v>
      </c>
      <c r="C5632" s="47">
        <v>43.5</v>
      </c>
      <c r="D5632" s="47">
        <v>44.38</v>
      </c>
      <c r="E5632" s="47">
        <v>43.5</v>
      </c>
      <c r="F5632" s="47">
        <v>44.12</v>
      </c>
      <c r="G5632" s="48">
        <v>310400</v>
      </c>
      <c r="H5632" s="47">
        <v>12.91</v>
      </c>
      <c r="I5632" s="51">
        <f t="shared" si="631"/>
        <v>0.29261106074342702</v>
      </c>
      <c r="J5632" s="51">
        <f t="shared" ca="1" si="632"/>
        <v>2</v>
      </c>
      <c r="K5632" s="47">
        <f t="shared" si="633"/>
        <v>12.73</v>
      </c>
      <c r="L5632" s="47">
        <f t="shared" si="634"/>
        <v>12.99</v>
      </c>
      <c r="M5632" s="47">
        <f t="shared" si="635"/>
        <v>12.73</v>
      </c>
      <c r="N5632" s="47">
        <f t="shared" si="636"/>
        <v>12.91</v>
      </c>
      <c r="O5632" s="48">
        <f t="shared" ca="1" si="637"/>
        <v>620800</v>
      </c>
    </row>
    <row r="5633" spans="1:15" x14ac:dyDescent="0.25">
      <c r="A5633">
        <v>5618</v>
      </c>
      <c r="B5633" s="84">
        <v>33808</v>
      </c>
      <c r="C5633" s="47">
        <v>44.88</v>
      </c>
      <c r="D5633" s="47">
        <v>45</v>
      </c>
      <c r="E5633" s="47">
        <v>43.5</v>
      </c>
      <c r="F5633" s="47">
        <v>44.25</v>
      </c>
      <c r="G5633" s="48">
        <v>760200</v>
      </c>
      <c r="H5633" s="47">
        <v>12.95</v>
      </c>
      <c r="I5633" s="51">
        <f t="shared" si="631"/>
        <v>0.29265536723163837</v>
      </c>
      <c r="J5633" s="51">
        <f t="shared" ca="1" si="632"/>
        <v>2</v>
      </c>
      <c r="K5633" s="47">
        <f t="shared" si="633"/>
        <v>13.13</v>
      </c>
      <c r="L5633" s="47">
        <f t="shared" si="634"/>
        <v>13.17</v>
      </c>
      <c r="M5633" s="47">
        <f t="shared" si="635"/>
        <v>12.73</v>
      </c>
      <c r="N5633" s="47">
        <f t="shared" si="636"/>
        <v>12.95</v>
      </c>
      <c r="O5633" s="48">
        <f t="shared" ca="1" si="637"/>
        <v>1520400</v>
      </c>
    </row>
    <row r="5634" spans="1:15" x14ac:dyDescent="0.25">
      <c r="A5634">
        <v>5619</v>
      </c>
      <c r="B5634" s="84">
        <v>33807</v>
      </c>
      <c r="C5634" s="47">
        <v>44.75</v>
      </c>
      <c r="D5634" s="47">
        <v>45.12</v>
      </c>
      <c r="E5634" s="47">
        <v>44.5</v>
      </c>
      <c r="F5634" s="47">
        <v>45.12</v>
      </c>
      <c r="G5634" s="48">
        <v>242200</v>
      </c>
      <c r="H5634" s="47">
        <v>13.2</v>
      </c>
      <c r="I5634" s="51">
        <f t="shared" si="631"/>
        <v>0.29255319148936171</v>
      </c>
      <c r="J5634" s="51">
        <f t="shared" ca="1" si="632"/>
        <v>2</v>
      </c>
      <c r="K5634" s="47">
        <f t="shared" si="633"/>
        <v>13.09</v>
      </c>
      <c r="L5634" s="47">
        <f t="shared" si="634"/>
        <v>13.2</v>
      </c>
      <c r="M5634" s="47">
        <f t="shared" si="635"/>
        <v>13.02</v>
      </c>
      <c r="N5634" s="47">
        <f t="shared" si="636"/>
        <v>13.2</v>
      </c>
      <c r="O5634" s="48">
        <f t="shared" ca="1" si="637"/>
        <v>484400</v>
      </c>
    </row>
    <row r="5635" spans="1:15" x14ac:dyDescent="0.25">
      <c r="A5635">
        <v>5620</v>
      </c>
      <c r="B5635" s="84">
        <v>33806</v>
      </c>
      <c r="C5635" s="47">
        <v>45.12</v>
      </c>
      <c r="D5635" s="47">
        <v>45.12</v>
      </c>
      <c r="E5635" s="47">
        <v>44.75</v>
      </c>
      <c r="F5635" s="47">
        <v>44.75</v>
      </c>
      <c r="G5635" s="48">
        <v>233200</v>
      </c>
      <c r="H5635" s="47">
        <v>13.09</v>
      </c>
      <c r="I5635" s="51">
        <f t="shared" si="631"/>
        <v>0.29251396648044692</v>
      </c>
      <c r="J5635" s="51">
        <f t="shared" ca="1" si="632"/>
        <v>2</v>
      </c>
      <c r="K5635" s="47">
        <f t="shared" si="633"/>
        <v>13.2</v>
      </c>
      <c r="L5635" s="47">
        <f t="shared" si="634"/>
        <v>13.2</v>
      </c>
      <c r="M5635" s="47">
        <f t="shared" si="635"/>
        <v>13.09</v>
      </c>
      <c r="N5635" s="47">
        <f t="shared" si="636"/>
        <v>13.09</v>
      </c>
      <c r="O5635" s="48">
        <f t="shared" ca="1" si="637"/>
        <v>466400</v>
      </c>
    </row>
    <row r="5636" spans="1:15" x14ac:dyDescent="0.25">
      <c r="A5636">
        <v>5621</v>
      </c>
      <c r="B5636" s="84">
        <v>33805</v>
      </c>
      <c r="C5636" s="47">
        <v>44.25</v>
      </c>
      <c r="D5636" s="47">
        <v>45</v>
      </c>
      <c r="E5636" s="47">
        <v>43.75</v>
      </c>
      <c r="F5636" s="47">
        <v>45</v>
      </c>
      <c r="G5636" s="48">
        <v>332400</v>
      </c>
      <c r="H5636" s="47">
        <v>13.16</v>
      </c>
      <c r="I5636" s="51">
        <f t="shared" si="631"/>
        <v>0.29244444444444445</v>
      </c>
      <c r="J5636" s="51">
        <f t="shared" ca="1" si="632"/>
        <v>2</v>
      </c>
      <c r="K5636" s="47">
        <f t="shared" si="633"/>
        <v>12.94</v>
      </c>
      <c r="L5636" s="47">
        <f t="shared" si="634"/>
        <v>13.16</v>
      </c>
      <c r="M5636" s="47">
        <f t="shared" si="635"/>
        <v>12.79</v>
      </c>
      <c r="N5636" s="47">
        <f t="shared" si="636"/>
        <v>13.16</v>
      </c>
      <c r="O5636" s="48">
        <f t="shared" ca="1" si="637"/>
        <v>664800</v>
      </c>
    </row>
    <row r="5637" spans="1:15" x14ac:dyDescent="0.25">
      <c r="A5637">
        <v>5622</v>
      </c>
      <c r="B5637" s="84">
        <v>33802</v>
      </c>
      <c r="C5637" s="47">
        <v>45.75</v>
      </c>
      <c r="D5637" s="47">
        <v>45.75</v>
      </c>
      <c r="E5637" s="47">
        <v>44.5</v>
      </c>
      <c r="F5637" s="47">
        <v>44.88</v>
      </c>
      <c r="G5637" s="48">
        <v>633200</v>
      </c>
      <c r="H5637" s="47">
        <v>13.13</v>
      </c>
      <c r="I5637" s="51">
        <f t="shared" si="631"/>
        <v>0.2925579322638146</v>
      </c>
      <c r="J5637" s="51">
        <f t="shared" ca="1" si="632"/>
        <v>2</v>
      </c>
      <c r="K5637" s="47">
        <f t="shared" si="633"/>
        <v>13.38</v>
      </c>
      <c r="L5637" s="47">
        <f t="shared" si="634"/>
        <v>13.38</v>
      </c>
      <c r="M5637" s="47">
        <f t="shared" si="635"/>
        <v>13.02</v>
      </c>
      <c r="N5637" s="47">
        <f t="shared" si="636"/>
        <v>13.13</v>
      </c>
      <c r="O5637" s="48">
        <f t="shared" ca="1" si="637"/>
        <v>1266400</v>
      </c>
    </row>
    <row r="5638" spans="1:15" x14ac:dyDescent="0.25">
      <c r="A5638">
        <v>5623</v>
      </c>
      <c r="B5638" s="84">
        <v>33801</v>
      </c>
      <c r="C5638" s="47">
        <v>45.75</v>
      </c>
      <c r="D5638" s="47">
        <v>45.88</v>
      </c>
      <c r="E5638" s="47">
        <v>45.25</v>
      </c>
      <c r="F5638" s="47">
        <v>45.5</v>
      </c>
      <c r="G5638" s="48">
        <v>423000</v>
      </c>
      <c r="H5638" s="47">
        <v>13.31</v>
      </c>
      <c r="I5638" s="51">
        <f t="shared" si="631"/>
        <v>0.29252747252747252</v>
      </c>
      <c r="J5638" s="51">
        <f t="shared" ca="1" si="632"/>
        <v>2</v>
      </c>
      <c r="K5638" s="47">
        <f t="shared" si="633"/>
        <v>13.38</v>
      </c>
      <c r="L5638" s="47">
        <f t="shared" si="634"/>
        <v>13.42</v>
      </c>
      <c r="M5638" s="47">
        <f t="shared" si="635"/>
        <v>13.24</v>
      </c>
      <c r="N5638" s="47">
        <f t="shared" si="636"/>
        <v>13.31</v>
      </c>
      <c r="O5638" s="48">
        <f t="shared" ca="1" si="637"/>
        <v>846000</v>
      </c>
    </row>
    <row r="5639" spans="1:15" x14ac:dyDescent="0.25">
      <c r="A5639">
        <v>5624</v>
      </c>
      <c r="B5639" s="84">
        <v>33800</v>
      </c>
      <c r="C5639" s="47">
        <v>45.5</v>
      </c>
      <c r="D5639" s="47">
        <v>46.12</v>
      </c>
      <c r="E5639" s="47">
        <v>45.5</v>
      </c>
      <c r="F5639" s="47">
        <v>46</v>
      </c>
      <c r="G5639" s="48">
        <v>472400</v>
      </c>
      <c r="H5639" s="47">
        <v>13.46</v>
      </c>
      <c r="I5639" s="51">
        <f t="shared" si="631"/>
        <v>0.29260869565217396</v>
      </c>
      <c r="J5639" s="51">
        <f t="shared" ca="1" si="632"/>
        <v>2</v>
      </c>
      <c r="K5639" s="47">
        <f t="shared" si="633"/>
        <v>13.31</v>
      </c>
      <c r="L5639" s="47">
        <f t="shared" si="634"/>
        <v>13.5</v>
      </c>
      <c r="M5639" s="47">
        <f t="shared" si="635"/>
        <v>13.31</v>
      </c>
      <c r="N5639" s="47">
        <f t="shared" si="636"/>
        <v>13.46</v>
      </c>
      <c r="O5639" s="48">
        <f t="shared" ca="1" si="637"/>
        <v>944800</v>
      </c>
    </row>
    <row r="5640" spans="1:15" x14ac:dyDescent="0.25">
      <c r="A5640">
        <v>5625</v>
      </c>
      <c r="B5640" s="84">
        <v>33799</v>
      </c>
      <c r="C5640" s="47">
        <v>44.88</v>
      </c>
      <c r="D5640" s="47">
        <v>45.5</v>
      </c>
      <c r="E5640" s="47">
        <v>44.75</v>
      </c>
      <c r="F5640" s="47">
        <v>45.5</v>
      </c>
      <c r="G5640" s="48">
        <v>282000</v>
      </c>
      <c r="H5640" s="47">
        <v>13.31</v>
      </c>
      <c r="I5640" s="51">
        <f t="shared" si="631"/>
        <v>0.29252747252747252</v>
      </c>
      <c r="J5640" s="51">
        <f t="shared" ca="1" si="632"/>
        <v>2</v>
      </c>
      <c r="K5640" s="47">
        <f t="shared" si="633"/>
        <v>13.13</v>
      </c>
      <c r="L5640" s="47">
        <f t="shared" si="634"/>
        <v>13.31</v>
      </c>
      <c r="M5640" s="47">
        <f t="shared" si="635"/>
        <v>13.09</v>
      </c>
      <c r="N5640" s="47">
        <f t="shared" si="636"/>
        <v>13.31</v>
      </c>
      <c r="O5640" s="48">
        <f t="shared" ca="1" si="637"/>
        <v>564000</v>
      </c>
    </row>
    <row r="5641" spans="1:15" x14ac:dyDescent="0.25">
      <c r="A5641">
        <v>5626</v>
      </c>
      <c r="B5641" s="84">
        <v>33798</v>
      </c>
      <c r="C5641" s="47">
        <v>44.62</v>
      </c>
      <c r="D5641" s="47">
        <v>44.88</v>
      </c>
      <c r="E5641" s="47">
        <v>44.38</v>
      </c>
      <c r="F5641" s="47">
        <v>44.88</v>
      </c>
      <c r="G5641" s="48">
        <v>402200</v>
      </c>
      <c r="H5641" s="47">
        <v>13.13</v>
      </c>
      <c r="I5641" s="51">
        <f t="shared" si="631"/>
        <v>0.2925579322638146</v>
      </c>
      <c r="J5641" s="51">
        <f t="shared" ca="1" si="632"/>
        <v>2</v>
      </c>
      <c r="K5641" s="47">
        <f t="shared" si="633"/>
        <v>13.05</v>
      </c>
      <c r="L5641" s="47">
        <f t="shared" si="634"/>
        <v>13.13</v>
      </c>
      <c r="M5641" s="47">
        <f t="shared" si="635"/>
        <v>12.98</v>
      </c>
      <c r="N5641" s="47">
        <f t="shared" si="636"/>
        <v>13.13</v>
      </c>
      <c r="O5641" s="48">
        <f t="shared" ca="1" si="637"/>
        <v>804400</v>
      </c>
    </row>
    <row r="5642" spans="1:15" x14ac:dyDescent="0.25">
      <c r="A5642">
        <v>5627</v>
      </c>
      <c r="B5642" s="84">
        <v>33795</v>
      </c>
      <c r="C5642" s="47">
        <v>45.38</v>
      </c>
      <c r="D5642" s="47">
        <v>45.38</v>
      </c>
      <c r="E5642" s="47">
        <v>44.5</v>
      </c>
      <c r="F5642" s="47">
        <v>44.62</v>
      </c>
      <c r="G5642" s="48">
        <v>567800</v>
      </c>
      <c r="H5642" s="47">
        <v>13.05</v>
      </c>
      <c r="I5642" s="51">
        <f t="shared" si="631"/>
        <v>0.29246974450918872</v>
      </c>
      <c r="J5642" s="51">
        <f t="shared" ca="1" si="632"/>
        <v>2</v>
      </c>
      <c r="K5642" s="47">
        <f t="shared" si="633"/>
        <v>13.27</v>
      </c>
      <c r="L5642" s="47">
        <f t="shared" si="634"/>
        <v>13.27</v>
      </c>
      <c r="M5642" s="47">
        <f t="shared" si="635"/>
        <v>13.01</v>
      </c>
      <c r="N5642" s="47">
        <f t="shared" si="636"/>
        <v>13.05</v>
      </c>
      <c r="O5642" s="48">
        <f t="shared" ca="1" si="637"/>
        <v>1135600</v>
      </c>
    </row>
    <row r="5643" spans="1:15" x14ac:dyDescent="0.25">
      <c r="A5643">
        <v>5628</v>
      </c>
      <c r="B5643" s="84">
        <v>33794</v>
      </c>
      <c r="C5643" s="47">
        <v>44.62</v>
      </c>
      <c r="D5643" s="47">
        <v>45.5</v>
      </c>
      <c r="E5643" s="47">
        <v>44.62</v>
      </c>
      <c r="F5643" s="47">
        <v>45.5</v>
      </c>
      <c r="G5643" s="48">
        <v>853200</v>
      </c>
      <c r="H5643" s="47">
        <v>13.31</v>
      </c>
      <c r="I5643" s="51">
        <f t="shared" si="631"/>
        <v>0.29252747252747252</v>
      </c>
      <c r="J5643" s="51">
        <f t="shared" ca="1" si="632"/>
        <v>2</v>
      </c>
      <c r="K5643" s="47">
        <f t="shared" si="633"/>
        <v>13.05</v>
      </c>
      <c r="L5643" s="47">
        <f t="shared" si="634"/>
        <v>13.31</v>
      </c>
      <c r="M5643" s="47">
        <f t="shared" si="635"/>
        <v>13.05</v>
      </c>
      <c r="N5643" s="47">
        <f t="shared" si="636"/>
        <v>13.31</v>
      </c>
      <c r="O5643" s="48">
        <f t="shared" ca="1" si="637"/>
        <v>1706400</v>
      </c>
    </row>
    <row r="5644" spans="1:15" x14ac:dyDescent="0.25">
      <c r="A5644">
        <v>5629</v>
      </c>
      <c r="B5644" s="84">
        <v>33793</v>
      </c>
      <c r="C5644" s="47">
        <v>44.62</v>
      </c>
      <c r="D5644" s="47">
        <v>44.62</v>
      </c>
      <c r="E5644" s="47">
        <v>43.88</v>
      </c>
      <c r="F5644" s="47">
        <v>44.5</v>
      </c>
      <c r="G5644" s="48">
        <v>386600</v>
      </c>
      <c r="H5644" s="47">
        <v>13.02</v>
      </c>
      <c r="I5644" s="51">
        <f t="shared" si="631"/>
        <v>0.29258426966292134</v>
      </c>
      <c r="J5644" s="51">
        <f t="shared" ca="1" si="632"/>
        <v>2</v>
      </c>
      <c r="K5644" s="47">
        <f t="shared" si="633"/>
        <v>13.06</v>
      </c>
      <c r="L5644" s="47">
        <f t="shared" si="634"/>
        <v>13.06</v>
      </c>
      <c r="M5644" s="47">
        <f t="shared" si="635"/>
        <v>12.84</v>
      </c>
      <c r="N5644" s="47">
        <f t="shared" si="636"/>
        <v>13.02</v>
      </c>
      <c r="O5644" s="48">
        <f t="shared" ca="1" si="637"/>
        <v>773200</v>
      </c>
    </row>
    <row r="5645" spans="1:15" x14ac:dyDescent="0.25">
      <c r="A5645">
        <v>5630</v>
      </c>
      <c r="B5645" s="84">
        <v>33792</v>
      </c>
      <c r="C5645" s="47">
        <v>44.5</v>
      </c>
      <c r="D5645" s="47">
        <v>44.75</v>
      </c>
      <c r="E5645" s="47">
        <v>44.25</v>
      </c>
      <c r="F5645" s="47">
        <v>44.5</v>
      </c>
      <c r="G5645" s="48">
        <v>853800</v>
      </c>
      <c r="H5645" s="47">
        <v>13.02</v>
      </c>
      <c r="I5645" s="51">
        <f t="shared" si="631"/>
        <v>0.29258426966292134</v>
      </c>
      <c r="J5645" s="51">
        <f t="shared" ca="1" si="632"/>
        <v>2</v>
      </c>
      <c r="K5645" s="47">
        <f t="shared" si="633"/>
        <v>13.02</v>
      </c>
      <c r="L5645" s="47">
        <f t="shared" si="634"/>
        <v>13.09</v>
      </c>
      <c r="M5645" s="47">
        <f t="shared" si="635"/>
        <v>12.95</v>
      </c>
      <c r="N5645" s="47">
        <f t="shared" si="636"/>
        <v>13.02</v>
      </c>
      <c r="O5645" s="48">
        <f t="shared" ca="1" si="637"/>
        <v>1707600</v>
      </c>
    </row>
    <row r="5646" spans="1:15" x14ac:dyDescent="0.25">
      <c r="A5646">
        <v>5631</v>
      </c>
      <c r="B5646" s="84">
        <v>33791</v>
      </c>
      <c r="C5646" s="47">
        <v>44</v>
      </c>
      <c r="D5646" s="47">
        <v>44.88</v>
      </c>
      <c r="E5646" s="47">
        <v>43.62</v>
      </c>
      <c r="F5646" s="47">
        <v>44.5</v>
      </c>
      <c r="G5646" s="48">
        <v>345600</v>
      </c>
      <c r="H5646" s="47">
        <v>13.02</v>
      </c>
      <c r="I5646" s="51">
        <f t="shared" si="631"/>
        <v>0.29258426966292134</v>
      </c>
      <c r="J5646" s="51">
        <f t="shared" ca="1" si="632"/>
        <v>2</v>
      </c>
      <c r="K5646" s="47">
        <f t="shared" si="633"/>
        <v>12.87</v>
      </c>
      <c r="L5646" s="47">
        <f t="shared" si="634"/>
        <v>13.13</v>
      </c>
      <c r="M5646" s="47">
        <f t="shared" si="635"/>
        <v>12.76</v>
      </c>
      <c r="N5646" s="47">
        <f t="shared" si="636"/>
        <v>13.02</v>
      </c>
      <c r="O5646" s="48">
        <f t="shared" ca="1" si="637"/>
        <v>691200</v>
      </c>
    </row>
    <row r="5647" spans="1:15" x14ac:dyDescent="0.25">
      <c r="A5647">
        <v>5632</v>
      </c>
      <c r="B5647" s="84">
        <v>33787</v>
      </c>
      <c r="C5647" s="47">
        <v>44</v>
      </c>
      <c r="D5647" s="47">
        <v>44</v>
      </c>
      <c r="E5647" s="47">
        <v>43.38</v>
      </c>
      <c r="F5647" s="47">
        <v>43.75</v>
      </c>
      <c r="G5647" s="48">
        <v>541600</v>
      </c>
      <c r="H5647" s="47">
        <v>12.8</v>
      </c>
      <c r="I5647" s="51">
        <f t="shared" si="631"/>
        <v>0.29257142857142859</v>
      </c>
      <c r="J5647" s="51">
        <f t="shared" ca="1" si="632"/>
        <v>2</v>
      </c>
      <c r="K5647" s="47">
        <f t="shared" si="633"/>
        <v>12.87</v>
      </c>
      <c r="L5647" s="47">
        <f t="shared" si="634"/>
        <v>12.87</v>
      </c>
      <c r="M5647" s="47">
        <f t="shared" si="635"/>
        <v>12.69</v>
      </c>
      <c r="N5647" s="47">
        <f t="shared" si="636"/>
        <v>12.8</v>
      </c>
      <c r="O5647" s="48">
        <f t="shared" ca="1" si="637"/>
        <v>1083200</v>
      </c>
    </row>
    <row r="5648" spans="1:15" x14ac:dyDescent="0.25">
      <c r="A5648">
        <v>5633</v>
      </c>
      <c r="B5648" s="84">
        <v>33786</v>
      </c>
      <c r="C5648" s="47">
        <v>43.62</v>
      </c>
      <c r="D5648" s="47">
        <v>44.38</v>
      </c>
      <c r="E5648" s="47">
        <v>43.5</v>
      </c>
      <c r="F5648" s="47">
        <v>44</v>
      </c>
      <c r="G5648" s="48">
        <v>406000</v>
      </c>
      <c r="H5648" s="47">
        <v>12.87</v>
      </c>
      <c r="I5648" s="51">
        <f t="shared" si="631"/>
        <v>0.29249999999999998</v>
      </c>
      <c r="J5648" s="51">
        <f t="shared" ca="1" si="632"/>
        <v>2</v>
      </c>
      <c r="K5648" s="47">
        <f t="shared" si="633"/>
        <v>12.76</v>
      </c>
      <c r="L5648" s="47">
        <f t="shared" si="634"/>
        <v>12.98</v>
      </c>
      <c r="M5648" s="47">
        <f t="shared" si="635"/>
        <v>12.72</v>
      </c>
      <c r="N5648" s="47">
        <f t="shared" si="636"/>
        <v>12.87</v>
      </c>
      <c r="O5648" s="48">
        <f t="shared" ca="1" si="637"/>
        <v>812000</v>
      </c>
    </row>
    <row r="5649" spans="1:15" x14ac:dyDescent="0.25">
      <c r="A5649">
        <v>5634</v>
      </c>
      <c r="B5649" s="84">
        <v>33785</v>
      </c>
      <c r="C5649" s="47">
        <v>44.25</v>
      </c>
      <c r="D5649" s="47">
        <v>44.38</v>
      </c>
      <c r="E5649" s="47">
        <v>43.25</v>
      </c>
      <c r="F5649" s="47">
        <v>44</v>
      </c>
      <c r="G5649" s="48">
        <v>369200</v>
      </c>
      <c r="H5649" s="47">
        <v>12.87</v>
      </c>
      <c r="I5649" s="51">
        <f t="shared" ref="I5649:I5712" si="638">H5649/F5649</f>
        <v>0.29249999999999998</v>
      </c>
      <c r="J5649" s="51">
        <f t="shared" ref="J5649:J5712" ca="1" si="639">INDEX(OFFSET($T$15,0,0,$S$13+1,1),MATCH(B5649,OFFSET($Q$15,0,0,$S$13+1,1),-1))</f>
        <v>2</v>
      </c>
      <c r="K5649" s="47">
        <f t="shared" ref="K5649:K5712" si="640">ROUND($I5649*C5649,2)</f>
        <v>12.94</v>
      </c>
      <c r="L5649" s="47">
        <f t="shared" ref="L5649:L5712" si="641">ROUND($I5649*D5649,2)</f>
        <v>12.98</v>
      </c>
      <c r="M5649" s="47">
        <f t="shared" ref="M5649:M5712" si="642">ROUND($I5649*E5649,2)</f>
        <v>12.65</v>
      </c>
      <c r="N5649" s="47">
        <f t="shared" ref="N5649:N5712" si="643">ROUND($I5649*F5649,2)</f>
        <v>12.87</v>
      </c>
      <c r="O5649" s="48">
        <f t="shared" ref="O5649:O5712" ca="1" si="644">G5649*J5649</f>
        <v>738400</v>
      </c>
    </row>
    <row r="5650" spans="1:15" x14ac:dyDescent="0.25">
      <c r="A5650">
        <v>5635</v>
      </c>
      <c r="B5650" s="84">
        <v>33784</v>
      </c>
      <c r="C5650" s="47">
        <v>44</v>
      </c>
      <c r="D5650" s="47">
        <v>44.12</v>
      </c>
      <c r="E5650" s="47">
        <v>43.75</v>
      </c>
      <c r="F5650" s="47">
        <v>44</v>
      </c>
      <c r="G5650" s="48">
        <v>392600</v>
      </c>
      <c r="H5650" s="47">
        <v>12.87</v>
      </c>
      <c r="I5650" s="51">
        <f t="shared" si="638"/>
        <v>0.29249999999999998</v>
      </c>
      <c r="J5650" s="51">
        <f t="shared" ca="1" si="639"/>
        <v>2</v>
      </c>
      <c r="K5650" s="47">
        <f t="shared" si="640"/>
        <v>12.87</v>
      </c>
      <c r="L5650" s="47">
        <f t="shared" si="641"/>
        <v>12.91</v>
      </c>
      <c r="M5650" s="47">
        <f t="shared" si="642"/>
        <v>12.8</v>
      </c>
      <c r="N5650" s="47">
        <f t="shared" si="643"/>
        <v>12.87</v>
      </c>
      <c r="O5650" s="48">
        <f t="shared" ca="1" si="644"/>
        <v>785200</v>
      </c>
    </row>
    <row r="5651" spans="1:15" x14ac:dyDescent="0.25">
      <c r="A5651">
        <v>5636</v>
      </c>
      <c r="B5651" s="84">
        <v>33781</v>
      </c>
      <c r="C5651" s="47">
        <v>43.62</v>
      </c>
      <c r="D5651" s="47">
        <v>44.5</v>
      </c>
      <c r="E5651" s="47">
        <v>43.5</v>
      </c>
      <c r="F5651" s="47">
        <v>44.5</v>
      </c>
      <c r="G5651" s="48">
        <v>225800</v>
      </c>
      <c r="H5651" s="47">
        <v>12.92</v>
      </c>
      <c r="I5651" s="51">
        <f t="shared" si="638"/>
        <v>0.2903370786516854</v>
      </c>
      <c r="J5651" s="51">
        <f t="shared" ca="1" si="639"/>
        <v>2</v>
      </c>
      <c r="K5651" s="47">
        <f t="shared" si="640"/>
        <v>12.66</v>
      </c>
      <c r="L5651" s="47">
        <f t="shared" si="641"/>
        <v>12.92</v>
      </c>
      <c r="M5651" s="47">
        <f t="shared" si="642"/>
        <v>12.63</v>
      </c>
      <c r="N5651" s="47">
        <f t="shared" si="643"/>
        <v>12.92</v>
      </c>
      <c r="O5651" s="48">
        <f t="shared" ca="1" si="644"/>
        <v>451600</v>
      </c>
    </row>
    <row r="5652" spans="1:15" x14ac:dyDescent="0.25">
      <c r="A5652">
        <v>5637</v>
      </c>
      <c r="B5652" s="84">
        <v>33780</v>
      </c>
      <c r="C5652" s="47">
        <v>43.62</v>
      </c>
      <c r="D5652" s="47">
        <v>44.38</v>
      </c>
      <c r="E5652" s="47">
        <v>43.25</v>
      </c>
      <c r="F5652" s="47">
        <v>43.38</v>
      </c>
      <c r="G5652" s="48">
        <v>357000</v>
      </c>
      <c r="H5652" s="47">
        <v>12.6</v>
      </c>
      <c r="I5652" s="51">
        <f t="shared" si="638"/>
        <v>0.29045643153526968</v>
      </c>
      <c r="J5652" s="51">
        <f t="shared" ca="1" si="639"/>
        <v>2</v>
      </c>
      <c r="K5652" s="47">
        <f t="shared" si="640"/>
        <v>12.67</v>
      </c>
      <c r="L5652" s="47">
        <f t="shared" si="641"/>
        <v>12.89</v>
      </c>
      <c r="M5652" s="47">
        <f t="shared" si="642"/>
        <v>12.56</v>
      </c>
      <c r="N5652" s="47">
        <f t="shared" si="643"/>
        <v>12.6</v>
      </c>
      <c r="O5652" s="48">
        <f t="shared" ca="1" si="644"/>
        <v>714000</v>
      </c>
    </row>
    <row r="5653" spans="1:15" x14ac:dyDescent="0.25">
      <c r="A5653">
        <v>5638</v>
      </c>
      <c r="B5653" s="84">
        <v>33779</v>
      </c>
      <c r="C5653" s="47">
        <v>43.25</v>
      </c>
      <c r="D5653" s="47">
        <v>43.75</v>
      </c>
      <c r="E5653" s="47">
        <v>43.12</v>
      </c>
      <c r="F5653" s="47">
        <v>43.38</v>
      </c>
      <c r="G5653" s="48">
        <v>189800</v>
      </c>
      <c r="H5653" s="47">
        <v>12.6</v>
      </c>
      <c r="I5653" s="51">
        <f t="shared" si="638"/>
        <v>0.29045643153526968</v>
      </c>
      <c r="J5653" s="51">
        <f t="shared" ca="1" si="639"/>
        <v>2</v>
      </c>
      <c r="K5653" s="47">
        <f t="shared" si="640"/>
        <v>12.56</v>
      </c>
      <c r="L5653" s="47">
        <f t="shared" si="641"/>
        <v>12.71</v>
      </c>
      <c r="M5653" s="47">
        <f t="shared" si="642"/>
        <v>12.52</v>
      </c>
      <c r="N5653" s="47">
        <f t="shared" si="643"/>
        <v>12.6</v>
      </c>
      <c r="O5653" s="48">
        <f t="shared" ca="1" si="644"/>
        <v>379600</v>
      </c>
    </row>
    <row r="5654" spans="1:15" x14ac:dyDescent="0.25">
      <c r="A5654">
        <v>5639</v>
      </c>
      <c r="B5654" s="84">
        <v>33778</v>
      </c>
      <c r="C5654" s="47">
        <v>43.5</v>
      </c>
      <c r="D5654" s="47">
        <v>43.88</v>
      </c>
      <c r="E5654" s="47">
        <v>43.25</v>
      </c>
      <c r="F5654" s="47">
        <v>43.5</v>
      </c>
      <c r="G5654" s="48">
        <v>453000</v>
      </c>
      <c r="H5654" s="47">
        <v>12.63</v>
      </c>
      <c r="I5654" s="51">
        <f t="shared" si="638"/>
        <v>0.29034482758620689</v>
      </c>
      <c r="J5654" s="51">
        <f t="shared" ca="1" si="639"/>
        <v>2</v>
      </c>
      <c r="K5654" s="47">
        <f t="shared" si="640"/>
        <v>12.63</v>
      </c>
      <c r="L5654" s="47">
        <f t="shared" si="641"/>
        <v>12.74</v>
      </c>
      <c r="M5654" s="47">
        <f t="shared" si="642"/>
        <v>12.56</v>
      </c>
      <c r="N5654" s="47">
        <f t="shared" si="643"/>
        <v>12.63</v>
      </c>
      <c r="O5654" s="48">
        <f t="shared" ca="1" si="644"/>
        <v>906000</v>
      </c>
    </row>
    <row r="5655" spans="1:15" x14ac:dyDescent="0.25">
      <c r="A5655">
        <v>5640</v>
      </c>
      <c r="B5655" s="84">
        <v>33777</v>
      </c>
      <c r="C5655" s="47">
        <v>42.88</v>
      </c>
      <c r="D5655" s="47">
        <v>43.25</v>
      </c>
      <c r="E5655" s="47">
        <v>42.62</v>
      </c>
      <c r="F5655" s="47">
        <v>43.25</v>
      </c>
      <c r="G5655" s="48">
        <v>235800</v>
      </c>
      <c r="H5655" s="47">
        <v>12.56</v>
      </c>
      <c r="I5655" s="51">
        <f t="shared" si="638"/>
        <v>0.29040462427745667</v>
      </c>
      <c r="J5655" s="51">
        <f t="shared" ca="1" si="639"/>
        <v>2</v>
      </c>
      <c r="K5655" s="47">
        <f t="shared" si="640"/>
        <v>12.45</v>
      </c>
      <c r="L5655" s="47">
        <f t="shared" si="641"/>
        <v>12.56</v>
      </c>
      <c r="M5655" s="47">
        <f t="shared" si="642"/>
        <v>12.38</v>
      </c>
      <c r="N5655" s="47">
        <f t="shared" si="643"/>
        <v>12.56</v>
      </c>
      <c r="O5655" s="48">
        <f t="shared" ca="1" si="644"/>
        <v>471600</v>
      </c>
    </row>
    <row r="5656" spans="1:15" x14ac:dyDescent="0.25">
      <c r="A5656">
        <v>5641</v>
      </c>
      <c r="B5656" s="84">
        <v>33774</v>
      </c>
      <c r="C5656" s="47">
        <v>42</v>
      </c>
      <c r="D5656" s="47">
        <v>42.62</v>
      </c>
      <c r="E5656" s="47">
        <v>42</v>
      </c>
      <c r="F5656" s="47">
        <v>42.62</v>
      </c>
      <c r="G5656" s="48">
        <v>694800</v>
      </c>
      <c r="H5656" s="47">
        <v>12.38</v>
      </c>
      <c r="I5656" s="51">
        <f t="shared" si="638"/>
        <v>0.2904739558892539</v>
      </c>
      <c r="J5656" s="51">
        <f t="shared" ca="1" si="639"/>
        <v>2</v>
      </c>
      <c r="K5656" s="47">
        <f t="shared" si="640"/>
        <v>12.2</v>
      </c>
      <c r="L5656" s="47">
        <f t="shared" si="641"/>
        <v>12.38</v>
      </c>
      <c r="M5656" s="47">
        <f t="shared" si="642"/>
        <v>12.2</v>
      </c>
      <c r="N5656" s="47">
        <f t="shared" si="643"/>
        <v>12.38</v>
      </c>
      <c r="O5656" s="48">
        <f t="shared" ca="1" si="644"/>
        <v>1389600</v>
      </c>
    </row>
    <row r="5657" spans="1:15" x14ac:dyDescent="0.25">
      <c r="A5657">
        <v>5642</v>
      </c>
      <c r="B5657" s="84">
        <v>33773</v>
      </c>
      <c r="C5657" s="47">
        <v>42.25</v>
      </c>
      <c r="D5657" s="47">
        <v>42.5</v>
      </c>
      <c r="E5657" s="47">
        <v>42</v>
      </c>
      <c r="F5657" s="47">
        <v>42</v>
      </c>
      <c r="G5657" s="48">
        <v>478400</v>
      </c>
      <c r="H5657" s="47">
        <v>12.2</v>
      </c>
      <c r="I5657" s="51">
        <f t="shared" si="638"/>
        <v>0.29047619047619044</v>
      </c>
      <c r="J5657" s="51">
        <f t="shared" ca="1" si="639"/>
        <v>2</v>
      </c>
      <c r="K5657" s="47">
        <f t="shared" si="640"/>
        <v>12.27</v>
      </c>
      <c r="L5657" s="47">
        <f t="shared" si="641"/>
        <v>12.35</v>
      </c>
      <c r="M5657" s="47">
        <f t="shared" si="642"/>
        <v>12.2</v>
      </c>
      <c r="N5657" s="47">
        <f t="shared" si="643"/>
        <v>12.2</v>
      </c>
      <c r="O5657" s="48">
        <f t="shared" ca="1" si="644"/>
        <v>956800</v>
      </c>
    </row>
    <row r="5658" spans="1:15" x14ac:dyDescent="0.25">
      <c r="A5658">
        <v>5643</v>
      </c>
      <c r="B5658" s="84">
        <v>33772</v>
      </c>
      <c r="C5658" s="47">
        <v>42.5</v>
      </c>
      <c r="D5658" s="47">
        <v>42.62</v>
      </c>
      <c r="E5658" s="47">
        <v>42.25</v>
      </c>
      <c r="F5658" s="47">
        <v>42.5</v>
      </c>
      <c r="G5658" s="48">
        <v>461200</v>
      </c>
      <c r="H5658" s="47">
        <v>12.34</v>
      </c>
      <c r="I5658" s="51">
        <f t="shared" si="638"/>
        <v>0.29035294117647059</v>
      </c>
      <c r="J5658" s="51">
        <f t="shared" ca="1" si="639"/>
        <v>2</v>
      </c>
      <c r="K5658" s="47">
        <f t="shared" si="640"/>
        <v>12.34</v>
      </c>
      <c r="L5658" s="47">
        <f t="shared" si="641"/>
        <v>12.37</v>
      </c>
      <c r="M5658" s="47">
        <f t="shared" si="642"/>
        <v>12.27</v>
      </c>
      <c r="N5658" s="47">
        <f t="shared" si="643"/>
        <v>12.34</v>
      </c>
      <c r="O5658" s="48">
        <f t="shared" ca="1" si="644"/>
        <v>922400</v>
      </c>
    </row>
    <row r="5659" spans="1:15" x14ac:dyDescent="0.25">
      <c r="A5659">
        <v>5644</v>
      </c>
      <c r="B5659" s="84">
        <v>33771</v>
      </c>
      <c r="C5659" s="47">
        <v>42.25</v>
      </c>
      <c r="D5659" s="47">
        <v>42.62</v>
      </c>
      <c r="E5659" s="47">
        <v>42.25</v>
      </c>
      <c r="F5659" s="47">
        <v>42.5</v>
      </c>
      <c r="G5659" s="48">
        <v>339800</v>
      </c>
      <c r="H5659" s="47">
        <v>12.34</v>
      </c>
      <c r="I5659" s="51">
        <f t="shared" si="638"/>
        <v>0.29035294117647059</v>
      </c>
      <c r="J5659" s="51">
        <f t="shared" ca="1" si="639"/>
        <v>2</v>
      </c>
      <c r="K5659" s="47">
        <f t="shared" si="640"/>
        <v>12.27</v>
      </c>
      <c r="L5659" s="47">
        <f t="shared" si="641"/>
        <v>12.37</v>
      </c>
      <c r="M5659" s="47">
        <f t="shared" si="642"/>
        <v>12.27</v>
      </c>
      <c r="N5659" s="47">
        <f t="shared" si="643"/>
        <v>12.34</v>
      </c>
      <c r="O5659" s="48">
        <f t="shared" ca="1" si="644"/>
        <v>679600</v>
      </c>
    </row>
    <row r="5660" spans="1:15" x14ac:dyDescent="0.25">
      <c r="A5660">
        <v>5645</v>
      </c>
      <c r="B5660" s="84">
        <v>33770</v>
      </c>
      <c r="C5660" s="47">
        <v>42</v>
      </c>
      <c r="D5660" s="47">
        <v>43</v>
      </c>
      <c r="E5660" s="47">
        <v>41.75</v>
      </c>
      <c r="F5660" s="47">
        <v>42.25</v>
      </c>
      <c r="G5660" s="48">
        <v>524600</v>
      </c>
      <c r="H5660" s="47">
        <v>12.27</v>
      </c>
      <c r="I5660" s="51">
        <f t="shared" si="638"/>
        <v>0.29041420118343192</v>
      </c>
      <c r="J5660" s="51">
        <f t="shared" ca="1" si="639"/>
        <v>2</v>
      </c>
      <c r="K5660" s="47">
        <f t="shared" si="640"/>
        <v>12.2</v>
      </c>
      <c r="L5660" s="47">
        <f t="shared" si="641"/>
        <v>12.49</v>
      </c>
      <c r="M5660" s="47">
        <f t="shared" si="642"/>
        <v>12.12</v>
      </c>
      <c r="N5660" s="47">
        <f t="shared" si="643"/>
        <v>12.27</v>
      </c>
      <c r="O5660" s="48">
        <f t="shared" ca="1" si="644"/>
        <v>1049200</v>
      </c>
    </row>
    <row r="5661" spans="1:15" x14ac:dyDescent="0.25">
      <c r="A5661">
        <v>5646</v>
      </c>
      <c r="B5661" s="84">
        <v>33767</v>
      </c>
      <c r="C5661" s="47">
        <v>43.12</v>
      </c>
      <c r="D5661" s="47">
        <v>43.12</v>
      </c>
      <c r="E5661" s="47">
        <v>42</v>
      </c>
      <c r="F5661" s="47">
        <v>42.25</v>
      </c>
      <c r="G5661" s="48">
        <v>368200</v>
      </c>
      <c r="H5661" s="47">
        <v>12.27</v>
      </c>
      <c r="I5661" s="51">
        <f t="shared" si="638"/>
        <v>0.29041420118343192</v>
      </c>
      <c r="J5661" s="51">
        <f t="shared" ca="1" si="639"/>
        <v>2</v>
      </c>
      <c r="K5661" s="47">
        <f t="shared" si="640"/>
        <v>12.52</v>
      </c>
      <c r="L5661" s="47">
        <f t="shared" si="641"/>
        <v>12.52</v>
      </c>
      <c r="M5661" s="47">
        <f t="shared" si="642"/>
        <v>12.2</v>
      </c>
      <c r="N5661" s="47">
        <f t="shared" si="643"/>
        <v>12.27</v>
      </c>
      <c r="O5661" s="48">
        <f t="shared" ca="1" si="644"/>
        <v>736400</v>
      </c>
    </row>
    <row r="5662" spans="1:15" x14ac:dyDescent="0.25">
      <c r="A5662">
        <v>5647</v>
      </c>
      <c r="B5662" s="84">
        <v>33766</v>
      </c>
      <c r="C5662" s="47">
        <v>42.62</v>
      </c>
      <c r="D5662" s="47">
        <v>42.88</v>
      </c>
      <c r="E5662" s="47">
        <v>42.12</v>
      </c>
      <c r="F5662" s="47">
        <v>42.88</v>
      </c>
      <c r="G5662" s="48">
        <v>387800</v>
      </c>
      <c r="H5662" s="47">
        <v>12.45</v>
      </c>
      <c r="I5662" s="51">
        <f t="shared" si="638"/>
        <v>0.29034514925373128</v>
      </c>
      <c r="J5662" s="51">
        <f t="shared" ca="1" si="639"/>
        <v>2</v>
      </c>
      <c r="K5662" s="47">
        <f t="shared" si="640"/>
        <v>12.37</v>
      </c>
      <c r="L5662" s="47">
        <f t="shared" si="641"/>
        <v>12.45</v>
      </c>
      <c r="M5662" s="47">
        <f t="shared" si="642"/>
        <v>12.23</v>
      </c>
      <c r="N5662" s="47">
        <f t="shared" si="643"/>
        <v>12.45</v>
      </c>
      <c r="O5662" s="48">
        <f t="shared" ca="1" si="644"/>
        <v>775600</v>
      </c>
    </row>
    <row r="5663" spans="1:15" x14ac:dyDescent="0.25">
      <c r="A5663">
        <v>5648</v>
      </c>
      <c r="B5663" s="84">
        <v>33765</v>
      </c>
      <c r="C5663" s="47">
        <v>42</v>
      </c>
      <c r="D5663" s="47">
        <v>42.62</v>
      </c>
      <c r="E5663" s="47">
        <v>42</v>
      </c>
      <c r="F5663" s="47">
        <v>42.38</v>
      </c>
      <c r="G5663" s="48">
        <v>376600</v>
      </c>
      <c r="H5663" s="47">
        <v>12.31</v>
      </c>
      <c r="I5663" s="51">
        <f t="shared" si="638"/>
        <v>0.29046720151014627</v>
      </c>
      <c r="J5663" s="51">
        <f t="shared" ca="1" si="639"/>
        <v>2</v>
      </c>
      <c r="K5663" s="47">
        <f t="shared" si="640"/>
        <v>12.2</v>
      </c>
      <c r="L5663" s="47">
        <f t="shared" si="641"/>
        <v>12.38</v>
      </c>
      <c r="M5663" s="47">
        <f t="shared" si="642"/>
        <v>12.2</v>
      </c>
      <c r="N5663" s="47">
        <f t="shared" si="643"/>
        <v>12.31</v>
      </c>
      <c r="O5663" s="48">
        <f t="shared" ca="1" si="644"/>
        <v>753200</v>
      </c>
    </row>
    <row r="5664" spans="1:15" x14ac:dyDescent="0.25">
      <c r="A5664">
        <v>5649</v>
      </c>
      <c r="B5664" s="84">
        <v>33764</v>
      </c>
      <c r="C5664" s="47">
        <v>42.5</v>
      </c>
      <c r="D5664" s="47">
        <v>42.62</v>
      </c>
      <c r="E5664" s="47">
        <v>42.12</v>
      </c>
      <c r="F5664" s="47">
        <v>42.38</v>
      </c>
      <c r="G5664" s="48">
        <v>399000</v>
      </c>
      <c r="H5664" s="47">
        <v>12.31</v>
      </c>
      <c r="I5664" s="51">
        <f t="shared" si="638"/>
        <v>0.29046720151014627</v>
      </c>
      <c r="J5664" s="51">
        <f t="shared" ca="1" si="639"/>
        <v>2</v>
      </c>
      <c r="K5664" s="47">
        <f t="shared" si="640"/>
        <v>12.34</v>
      </c>
      <c r="L5664" s="47">
        <f t="shared" si="641"/>
        <v>12.38</v>
      </c>
      <c r="M5664" s="47">
        <f t="shared" si="642"/>
        <v>12.23</v>
      </c>
      <c r="N5664" s="47">
        <f t="shared" si="643"/>
        <v>12.31</v>
      </c>
      <c r="O5664" s="48">
        <f t="shared" ca="1" si="644"/>
        <v>798000</v>
      </c>
    </row>
    <row r="5665" spans="1:15" x14ac:dyDescent="0.25">
      <c r="A5665">
        <v>5650</v>
      </c>
      <c r="B5665" s="84">
        <v>33763</v>
      </c>
      <c r="C5665" s="47">
        <v>42.75</v>
      </c>
      <c r="D5665" s="47">
        <v>42.88</v>
      </c>
      <c r="E5665" s="47">
        <v>42.25</v>
      </c>
      <c r="F5665" s="47">
        <v>42.88</v>
      </c>
      <c r="G5665" s="48">
        <v>486000</v>
      </c>
      <c r="H5665" s="47">
        <v>12.45</v>
      </c>
      <c r="I5665" s="51">
        <f t="shared" si="638"/>
        <v>0.29034514925373128</v>
      </c>
      <c r="J5665" s="51">
        <f t="shared" ca="1" si="639"/>
        <v>2</v>
      </c>
      <c r="K5665" s="47">
        <f t="shared" si="640"/>
        <v>12.41</v>
      </c>
      <c r="L5665" s="47">
        <f t="shared" si="641"/>
        <v>12.45</v>
      </c>
      <c r="M5665" s="47">
        <f t="shared" si="642"/>
        <v>12.27</v>
      </c>
      <c r="N5665" s="47">
        <f t="shared" si="643"/>
        <v>12.45</v>
      </c>
      <c r="O5665" s="48">
        <f t="shared" ca="1" si="644"/>
        <v>972000</v>
      </c>
    </row>
    <row r="5666" spans="1:15" x14ac:dyDescent="0.25">
      <c r="A5666">
        <v>5651</v>
      </c>
      <c r="B5666" s="84">
        <v>33760</v>
      </c>
      <c r="C5666" s="47">
        <v>42.75</v>
      </c>
      <c r="D5666" s="47">
        <v>43</v>
      </c>
      <c r="E5666" s="47">
        <v>42.62</v>
      </c>
      <c r="F5666" s="47">
        <v>43</v>
      </c>
      <c r="G5666" s="48">
        <v>423600</v>
      </c>
      <c r="H5666" s="47">
        <v>12.49</v>
      </c>
      <c r="I5666" s="51">
        <f t="shared" si="638"/>
        <v>0.29046511627906979</v>
      </c>
      <c r="J5666" s="51">
        <f t="shared" ca="1" si="639"/>
        <v>2</v>
      </c>
      <c r="K5666" s="47">
        <f t="shared" si="640"/>
        <v>12.42</v>
      </c>
      <c r="L5666" s="47">
        <f t="shared" si="641"/>
        <v>12.49</v>
      </c>
      <c r="M5666" s="47">
        <f t="shared" si="642"/>
        <v>12.38</v>
      </c>
      <c r="N5666" s="47">
        <f t="shared" si="643"/>
        <v>12.49</v>
      </c>
      <c r="O5666" s="48">
        <f t="shared" ca="1" si="644"/>
        <v>847200</v>
      </c>
    </row>
    <row r="5667" spans="1:15" x14ac:dyDescent="0.25">
      <c r="A5667">
        <v>5652</v>
      </c>
      <c r="B5667" s="84">
        <v>33759</v>
      </c>
      <c r="C5667" s="47">
        <v>43.5</v>
      </c>
      <c r="D5667" s="47">
        <v>43.62</v>
      </c>
      <c r="E5667" s="47">
        <v>42.75</v>
      </c>
      <c r="F5667" s="47">
        <v>42.75</v>
      </c>
      <c r="G5667" s="48">
        <v>284200</v>
      </c>
      <c r="H5667" s="47">
        <v>12.42</v>
      </c>
      <c r="I5667" s="51">
        <f t="shared" si="638"/>
        <v>0.29052631578947369</v>
      </c>
      <c r="J5667" s="51">
        <f t="shared" ca="1" si="639"/>
        <v>2</v>
      </c>
      <c r="K5667" s="47">
        <f t="shared" si="640"/>
        <v>12.64</v>
      </c>
      <c r="L5667" s="47">
        <f t="shared" si="641"/>
        <v>12.67</v>
      </c>
      <c r="M5667" s="47">
        <f t="shared" si="642"/>
        <v>12.42</v>
      </c>
      <c r="N5667" s="47">
        <f t="shared" si="643"/>
        <v>12.42</v>
      </c>
      <c r="O5667" s="48">
        <f t="shared" ca="1" si="644"/>
        <v>568400</v>
      </c>
    </row>
    <row r="5668" spans="1:15" x14ac:dyDescent="0.25">
      <c r="A5668">
        <v>5653</v>
      </c>
      <c r="B5668" s="84">
        <v>33758</v>
      </c>
      <c r="C5668" s="47">
        <v>43.38</v>
      </c>
      <c r="D5668" s="47">
        <v>43.88</v>
      </c>
      <c r="E5668" s="47">
        <v>43</v>
      </c>
      <c r="F5668" s="47">
        <v>43.88</v>
      </c>
      <c r="G5668" s="48">
        <v>260800</v>
      </c>
      <c r="H5668" s="47">
        <v>12.74</v>
      </c>
      <c r="I5668" s="51">
        <f t="shared" si="638"/>
        <v>0.29033728350045579</v>
      </c>
      <c r="J5668" s="51">
        <f t="shared" ca="1" si="639"/>
        <v>2</v>
      </c>
      <c r="K5668" s="47">
        <f t="shared" si="640"/>
        <v>12.59</v>
      </c>
      <c r="L5668" s="47">
        <f t="shared" si="641"/>
        <v>12.74</v>
      </c>
      <c r="M5668" s="47">
        <f t="shared" si="642"/>
        <v>12.48</v>
      </c>
      <c r="N5668" s="47">
        <f t="shared" si="643"/>
        <v>12.74</v>
      </c>
      <c r="O5668" s="48">
        <f t="shared" ca="1" si="644"/>
        <v>521600</v>
      </c>
    </row>
    <row r="5669" spans="1:15" x14ac:dyDescent="0.25">
      <c r="A5669">
        <v>5654</v>
      </c>
      <c r="B5669" s="84">
        <v>33757</v>
      </c>
      <c r="C5669" s="47">
        <v>43.62</v>
      </c>
      <c r="D5669" s="47">
        <v>44.38</v>
      </c>
      <c r="E5669" s="47">
        <v>43.25</v>
      </c>
      <c r="F5669" s="47">
        <v>43.5</v>
      </c>
      <c r="G5669" s="48">
        <v>630600</v>
      </c>
      <c r="H5669" s="47">
        <v>12.63</v>
      </c>
      <c r="I5669" s="51">
        <f t="shared" si="638"/>
        <v>0.29034482758620689</v>
      </c>
      <c r="J5669" s="51">
        <f t="shared" ca="1" si="639"/>
        <v>2</v>
      </c>
      <c r="K5669" s="47">
        <f t="shared" si="640"/>
        <v>12.66</v>
      </c>
      <c r="L5669" s="47">
        <f t="shared" si="641"/>
        <v>12.89</v>
      </c>
      <c r="M5669" s="47">
        <f t="shared" si="642"/>
        <v>12.56</v>
      </c>
      <c r="N5669" s="47">
        <f t="shared" si="643"/>
        <v>12.63</v>
      </c>
      <c r="O5669" s="48">
        <f t="shared" ca="1" si="644"/>
        <v>1261200</v>
      </c>
    </row>
    <row r="5670" spans="1:15" x14ac:dyDescent="0.25">
      <c r="A5670">
        <v>5655</v>
      </c>
      <c r="B5670" s="84">
        <v>33756</v>
      </c>
      <c r="C5670" s="47">
        <v>44.38</v>
      </c>
      <c r="D5670" s="47">
        <v>44.38</v>
      </c>
      <c r="E5670" s="47">
        <v>43.5</v>
      </c>
      <c r="F5670" s="47">
        <v>43.75</v>
      </c>
      <c r="G5670" s="48">
        <v>328600</v>
      </c>
      <c r="H5670" s="47">
        <v>12.71</v>
      </c>
      <c r="I5670" s="51">
        <f t="shared" si="638"/>
        <v>0.29051428571428572</v>
      </c>
      <c r="J5670" s="51">
        <f t="shared" ca="1" si="639"/>
        <v>2</v>
      </c>
      <c r="K5670" s="47">
        <f t="shared" si="640"/>
        <v>12.89</v>
      </c>
      <c r="L5670" s="47">
        <f t="shared" si="641"/>
        <v>12.89</v>
      </c>
      <c r="M5670" s="47">
        <f t="shared" si="642"/>
        <v>12.64</v>
      </c>
      <c r="N5670" s="47">
        <f t="shared" si="643"/>
        <v>12.71</v>
      </c>
      <c r="O5670" s="48">
        <f t="shared" ca="1" si="644"/>
        <v>657200</v>
      </c>
    </row>
    <row r="5671" spans="1:15" x14ac:dyDescent="0.25">
      <c r="A5671">
        <v>5656</v>
      </c>
      <c r="B5671" s="84">
        <v>33753</v>
      </c>
      <c r="C5671" s="47">
        <v>45.25</v>
      </c>
      <c r="D5671" s="47">
        <v>45.38</v>
      </c>
      <c r="E5671" s="47">
        <v>44.25</v>
      </c>
      <c r="F5671" s="47">
        <v>44.5</v>
      </c>
      <c r="G5671" s="48">
        <v>359200</v>
      </c>
      <c r="H5671" s="47">
        <v>12.92</v>
      </c>
      <c r="I5671" s="51">
        <f t="shared" si="638"/>
        <v>0.2903370786516854</v>
      </c>
      <c r="J5671" s="51">
        <f t="shared" ca="1" si="639"/>
        <v>2</v>
      </c>
      <c r="K5671" s="47">
        <f t="shared" si="640"/>
        <v>13.14</v>
      </c>
      <c r="L5671" s="47">
        <f t="shared" si="641"/>
        <v>13.18</v>
      </c>
      <c r="M5671" s="47">
        <f t="shared" si="642"/>
        <v>12.85</v>
      </c>
      <c r="N5671" s="47">
        <f t="shared" si="643"/>
        <v>12.92</v>
      </c>
      <c r="O5671" s="48">
        <f t="shared" ca="1" si="644"/>
        <v>718400</v>
      </c>
    </row>
    <row r="5672" spans="1:15" x14ac:dyDescent="0.25">
      <c r="A5672">
        <v>5657</v>
      </c>
      <c r="B5672" s="84">
        <v>33752</v>
      </c>
      <c r="C5672" s="47">
        <v>44.25</v>
      </c>
      <c r="D5672" s="47">
        <v>45.25</v>
      </c>
      <c r="E5672" s="47">
        <v>43.62</v>
      </c>
      <c r="F5672" s="47">
        <v>45</v>
      </c>
      <c r="G5672" s="48">
        <v>697200</v>
      </c>
      <c r="H5672" s="47">
        <v>13.07</v>
      </c>
      <c r="I5672" s="51">
        <f t="shared" si="638"/>
        <v>0.29044444444444445</v>
      </c>
      <c r="J5672" s="51">
        <f t="shared" ca="1" si="639"/>
        <v>2</v>
      </c>
      <c r="K5672" s="47">
        <f t="shared" si="640"/>
        <v>12.85</v>
      </c>
      <c r="L5672" s="47">
        <f t="shared" si="641"/>
        <v>13.14</v>
      </c>
      <c r="M5672" s="47">
        <f t="shared" si="642"/>
        <v>12.67</v>
      </c>
      <c r="N5672" s="47">
        <f t="shared" si="643"/>
        <v>13.07</v>
      </c>
      <c r="O5672" s="48">
        <f t="shared" ca="1" si="644"/>
        <v>1394400</v>
      </c>
    </row>
    <row r="5673" spans="1:15" x14ac:dyDescent="0.25">
      <c r="A5673">
        <v>5658</v>
      </c>
      <c r="B5673" s="84">
        <v>33751</v>
      </c>
      <c r="C5673" s="47">
        <v>43.75</v>
      </c>
      <c r="D5673" s="47">
        <v>44.38</v>
      </c>
      <c r="E5673" s="47">
        <v>43.75</v>
      </c>
      <c r="F5673" s="47">
        <v>44.25</v>
      </c>
      <c r="G5673" s="48">
        <v>320200</v>
      </c>
      <c r="H5673" s="47">
        <v>12.85</v>
      </c>
      <c r="I5673" s="51">
        <f t="shared" si="638"/>
        <v>0.29039548022598871</v>
      </c>
      <c r="J5673" s="51">
        <f t="shared" ca="1" si="639"/>
        <v>2</v>
      </c>
      <c r="K5673" s="47">
        <f t="shared" si="640"/>
        <v>12.7</v>
      </c>
      <c r="L5673" s="47">
        <f t="shared" si="641"/>
        <v>12.89</v>
      </c>
      <c r="M5673" s="47">
        <f t="shared" si="642"/>
        <v>12.7</v>
      </c>
      <c r="N5673" s="47">
        <f t="shared" si="643"/>
        <v>12.85</v>
      </c>
      <c r="O5673" s="48">
        <f t="shared" ca="1" si="644"/>
        <v>640400</v>
      </c>
    </row>
    <row r="5674" spans="1:15" x14ac:dyDescent="0.25">
      <c r="A5674">
        <v>5659</v>
      </c>
      <c r="B5674" s="84">
        <v>33750</v>
      </c>
      <c r="C5674" s="47">
        <v>44.12</v>
      </c>
      <c r="D5674" s="47">
        <v>44.12</v>
      </c>
      <c r="E5674" s="47">
        <v>43.38</v>
      </c>
      <c r="F5674" s="47">
        <v>43.75</v>
      </c>
      <c r="G5674" s="48">
        <v>344000</v>
      </c>
      <c r="H5674" s="47">
        <v>12.71</v>
      </c>
      <c r="I5674" s="51">
        <f t="shared" si="638"/>
        <v>0.29051428571428572</v>
      </c>
      <c r="J5674" s="51">
        <f t="shared" ca="1" si="639"/>
        <v>2</v>
      </c>
      <c r="K5674" s="47">
        <f t="shared" si="640"/>
        <v>12.82</v>
      </c>
      <c r="L5674" s="47">
        <f t="shared" si="641"/>
        <v>12.82</v>
      </c>
      <c r="M5674" s="47">
        <f t="shared" si="642"/>
        <v>12.6</v>
      </c>
      <c r="N5674" s="47">
        <f t="shared" si="643"/>
        <v>12.71</v>
      </c>
      <c r="O5674" s="48">
        <f t="shared" ca="1" si="644"/>
        <v>688000</v>
      </c>
    </row>
    <row r="5675" spans="1:15" x14ac:dyDescent="0.25">
      <c r="A5675">
        <v>5660</v>
      </c>
      <c r="B5675" s="84">
        <v>33746</v>
      </c>
      <c r="C5675" s="47">
        <v>44.5</v>
      </c>
      <c r="D5675" s="47">
        <v>44.5</v>
      </c>
      <c r="E5675" s="47">
        <v>44.25</v>
      </c>
      <c r="F5675" s="47">
        <v>44.38</v>
      </c>
      <c r="G5675" s="48">
        <v>250200</v>
      </c>
      <c r="H5675" s="47">
        <v>12.89</v>
      </c>
      <c r="I5675" s="51">
        <f t="shared" si="638"/>
        <v>0.29044614691302389</v>
      </c>
      <c r="J5675" s="51">
        <f t="shared" ca="1" si="639"/>
        <v>2</v>
      </c>
      <c r="K5675" s="47">
        <f t="shared" si="640"/>
        <v>12.92</v>
      </c>
      <c r="L5675" s="47">
        <f t="shared" si="641"/>
        <v>12.92</v>
      </c>
      <c r="M5675" s="47">
        <f t="shared" si="642"/>
        <v>12.85</v>
      </c>
      <c r="N5675" s="47">
        <f t="shared" si="643"/>
        <v>12.89</v>
      </c>
      <c r="O5675" s="48">
        <f t="shared" ca="1" si="644"/>
        <v>500400</v>
      </c>
    </row>
    <row r="5676" spans="1:15" x14ac:dyDescent="0.25">
      <c r="A5676">
        <v>5661</v>
      </c>
      <c r="B5676" s="84">
        <v>33745</v>
      </c>
      <c r="C5676" s="47">
        <v>45</v>
      </c>
      <c r="D5676" s="47">
        <v>45</v>
      </c>
      <c r="E5676" s="47">
        <v>44.5</v>
      </c>
      <c r="F5676" s="47">
        <v>44.5</v>
      </c>
      <c r="G5676" s="48">
        <v>197200</v>
      </c>
      <c r="H5676" s="47">
        <v>12.92</v>
      </c>
      <c r="I5676" s="51">
        <f t="shared" si="638"/>
        <v>0.2903370786516854</v>
      </c>
      <c r="J5676" s="51">
        <f t="shared" ca="1" si="639"/>
        <v>2</v>
      </c>
      <c r="K5676" s="47">
        <f t="shared" si="640"/>
        <v>13.07</v>
      </c>
      <c r="L5676" s="47">
        <f t="shared" si="641"/>
        <v>13.07</v>
      </c>
      <c r="M5676" s="47">
        <f t="shared" si="642"/>
        <v>12.92</v>
      </c>
      <c r="N5676" s="47">
        <f t="shared" si="643"/>
        <v>12.92</v>
      </c>
      <c r="O5676" s="48">
        <f t="shared" ca="1" si="644"/>
        <v>394400</v>
      </c>
    </row>
    <row r="5677" spans="1:15" x14ac:dyDescent="0.25">
      <c r="A5677">
        <v>5662</v>
      </c>
      <c r="B5677" s="84">
        <v>33744</v>
      </c>
      <c r="C5677" s="47">
        <v>44.88</v>
      </c>
      <c r="D5677" s="47">
        <v>45.38</v>
      </c>
      <c r="E5677" s="47">
        <v>44.5</v>
      </c>
      <c r="F5677" s="47">
        <v>45.25</v>
      </c>
      <c r="G5677" s="48">
        <v>316800</v>
      </c>
      <c r="H5677" s="47">
        <v>13.14</v>
      </c>
      <c r="I5677" s="51">
        <f t="shared" si="638"/>
        <v>0.2903867403314917</v>
      </c>
      <c r="J5677" s="51">
        <f t="shared" ca="1" si="639"/>
        <v>2</v>
      </c>
      <c r="K5677" s="47">
        <f t="shared" si="640"/>
        <v>13.03</v>
      </c>
      <c r="L5677" s="47">
        <f t="shared" si="641"/>
        <v>13.18</v>
      </c>
      <c r="M5677" s="47">
        <f t="shared" si="642"/>
        <v>12.92</v>
      </c>
      <c r="N5677" s="47">
        <f t="shared" si="643"/>
        <v>13.14</v>
      </c>
      <c r="O5677" s="48">
        <f t="shared" ca="1" si="644"/>
        <v>633600</v>
      </c>
    </row>
    <row r="5678" spans="1:15" x14ac:dyDescent="0.25">
      <c r="A5678">
        <v>5663</v>
      </c>
      <c r="B5678" s="84">
        <v>33743</v>
      </c>
      <c r="C5678" s="47">
        <v>45.25</v>
      </c>
      <c r="D5678" s="47">
        <v>45.5</v>
      </c>
      <c r="E5678" s="47">
        <v>44.75</v>
      </c>
      <c r="F5678" s="47">
        <v>45</v>
      </c>
      <c r="G5678" s="48">
        <v>360600</v>
      </c>
      <c r="H5678" s="47">
        <v>13.07</v>
      </c>
      <c r="I5678" s="51">
        <f t="shared" si="638"/>
        <v>0.29044444444444445</v>
      </c>
      <c r="J5678" s="51">
        <f t="shared" ca="1" si="639"/>
        <v>2</v>
      </c>
      <c r="K5678" s="47">
        <f t="shared" si="640"/>
        <v>13.14</v>
      </c>
      <c r="L5678" s="47">
        <f t="shared" si="641"/>
        <v>13.22</v>
      </c>
      <c r="M5678" s="47">
        <f t="shared" si="642"/>
        <v>13</v>
      </c>
      <c r="N5678" s="47">
        <f t="shared" si="643"/>
        <v>13.07</v>
      </c>
      <c r="O5678" s="48">
        <f t="shared" ca="1" si="644"/>
        <v>721200</v>
      </c>
    </row>
    <row r="5679" spans="1:15" x14ac:dyDescent="0.25">
      <c r="A5679">
        <v>5664</v>
      </c>
      <c r="B5679" s="84">
        <v>33742</v>
      </c>
      <c r="C5679" s="47">
        <v>45.12</v>
      </c>
      <c r="D5679" s="47">
        <v>45.62</v>
      </c>
      <c r="E5679" s="47">
        <v>44.88</v>
      </c>
      <c r="F5679" s="47">
        <v>44.88</v>
      </c>
      <c r="G5679" s="48">
        <v>332400</v>
      </c>
      <c r="H5679" s="47">
        <v>13.03</v>
      </c>
      <c r="I5679" s="51">
        <f t="shared" si="638"/>
        <v>0.2903297682709447</v>
      </c>
      <c r="J5679" s="51">
        <f t="shared" ca="1" si="639"/>
        <v>2</v>
      </c>
      <c r="K5679" s="47">
        <f t="shared" si="640"/>
        <v>13.1</v>
      </c>
      <c r="L5679" s="47">
        <f t="shared" si="641"/>
        <v>13.24</v>
      </c>
      <c r="M5679" s="47">
        <f t="shared" si="642"/>
        <v>13.03</v>
      </c>
      <c r="N5679" s="47">
        <f t="shared" si="643"/>
        <v>13.03</v>
      </c>
      <c r="O5679" s="48">
        <f t="shared" ca="1" si="644"/>
        <v>664800</v>
      </c>
    </row>
    <row r="5680" spans="1:15" x14ac:dyDescent="0.25">
      <c r="A5680">
        <v>5665</v>
      </c>
      <c r="B5680" s="84">
        <v>33739</v>
      </c>
      <c r="C5680" s="47">
        <v>45.12</v>
      </c>
      <c r="D5680" s="47">
        <v>45.25</v>
      </c>
      <c r="E5680" s="47">
        <v>44.75</v>
      </c>
      <c r="F5680" s="47">
        <v>44.88</v>
      </c>
      <c r="G5680" s="48">
        <v>689200</v>
      </c>
      <c r="H5680" s="47">
        <v>13.03</v>
      </c>
      <c r="I5680" s="51">
        <f t="shared" si="638"/>
        <v>0.2903297682709447</v>
      </c>
      <c r="J5680" s="51">
        <f t="shared" ca="1" si="639"/>
        <v>2</v>
      </c>
      <c r="K5680" s="47">
        <f t="shared" si="640"/>
        <v>13.1</v>
      </c>
      <c r="L5680" s="47">
        <f t="shared" si="641"/>
        <v>13.14</v>
      </c>
      <c r="M5680" s="47">
        <f t="shared" si="642"/>
        <v>12.99</v>
      </c>
      <c r="N5680" s="47">
        <f t="shared" si="643"/>
        <v>13.03</v>
      </c>
      <c r="O5680" s="48">
        <f t="shared" ca="1" si="644"/>
        <v>1378400</v>
      </c>
    </row>
    <row r="5681" spans="1:15" x14ac:dyDescent="0.25">
      <c r="A5681">
        <v>5666</v>
      </c>
      <c r="B5681" s="84">
        <v>33738</v>
      </c>
      <c r="C5681" s="47">
        <v>45.12</v>
      </c>
      <c r="D5681" s="47">
        <v>45.25</v>
      </c>
      <c r="E5681" s="47">
        <v>44.88</v>
      </c>
      <c r="F5681" s="47">
        <v>45.12</v>
      </c>
      <c r="G5681" s="48">
        <v>365800</v>
      </c>
      <c r="H5681" s="47">
        <v>13.1</v>
      </c>
      <c r="I5681" s="51">
        <f t="shared" si="638"/>
        <v>0.2903368794326241</v>
      </c>
      <c r="J5681" s="51">
        <f t="shared" ca="1" si="639"/>
        <v>2</v>
      </c>
      <c r="K5681" s="47">
        <f t="shared" si="640"/>
        <v>13.1</v>
      </c>
      <c r="L5681" s="47">
        <f t="shared" si="641"/>
        <v>13.14</v>
      </c>
      <c r="M5681" s="47">
        <f t="shared" si="642"/>
        <v>13.03</v>
      </c>
      <c r="N5681" s="47">
        <f t="shared" si="643"/>
        <v>13.1</v>
      </c>
      <c r="O5681" s="48">
        <f t="shared" ca="1" si="644"/>
        <v>731600</v>
      </c>
    </row>
    <row r="5682" spans="1:15" x14ac:dyDescent="0.25">
      <c r="A5682">
        <v>5667</v>
      </c>
      <c r="B5682" s="84">
        <v>33737</v>
      </c>
      <c r="C5682" s="47">
        <v>45.25</v>
      </c>
      <c r="D5682" s="47">
        <v>45.38</v>
      </c>
      <c r="E5682" s="47">
        <v>44.88</v>
      </c>
      <c r="F5682" s="47">
        <v>45.38</v>
      </c>
      <c r="G5682" s="48">
        <v>330400</v>
      </c>
      <c r="H5682" s="47">
        <v>13.18</v>
      </c>
      <c r="I5682" s="51">
        <f t="shared" si="638"/>
        <v>0.29043631555751431</v>
      </c>
      <c r="J5682" s="51">
        <f t="shared" ca="1" si="639"/>
        <v>2</v>
      </c>
      <c r="K5682" s="47">
        <f t="shared" si="640"/>
        <v>13.14</v>
      </c>
      <c r="L5682" s="47">
        <f t="shared" si="641"/>
        <v>13.18</v>
      </c>
      <c r="M5682" s="47">
        <f t="shared" si="642"/>
        <v>13.03</v>
      </c>
      <c r="N5682" s="47">
        <f t="shared" si="643"/>
        <v>13.18</v>
      </c>
      <c r="O5682" s="48">
        <f t="shared" ca="1" si="644"/>
        <v>660800</v>
      </c>
    </row>
    <row r="5683" spans="1:15" x14ac:dyDescent="0.25">
      <c r="A5683">
        <v>5668</v>
      </c>
      <c r="B5683" s="84">
        <v>33736</v>
      </c>
      <c r="C5683" s="47">
        <v>45</v>
      </c>
      <c r="D5683" s="47">
        <v>45.25</v>
      </c>
      <c r="E5683" s="47">
        <v>44.75</v>
      </c>
      <c r="F5683" s="47">
        <v>45.25</v>
      </c>
      <c r="G5683" s="48">
        <v>359400</v>
      </c>
      <c r="H5683" s="47">
        <v>13.14</v>
      </c>
      <c r="I5683" s="51">
        <f t="shared" si="638"/>
        <v>0.2903867403314917</v>
      </c>
      <c r="J5683" s="51">
        <f t="shared" ca="1" si="639"/>
        <v>2</v>
      </c>
      <c r="K5683" s="47">
        <f t="shared" si="640"/>
        <v>13.07</v>
      </c>
      <c r="L5683" s="47">
        <f t="shared" si="641"/>
        <v>13.14</v>
      </c>
      <c r="M5683" s="47">
        <f t="shared" si="642"/>
        <v>12.99</v>
      </c>
      <c r="N5683" s="47">
        <f t="shared" si="643"/>
        <v>13.14</v>
      </c>
      <c r="O5683" s="48">
        <f t="shared" ca="1" si="644"/>
        <v>718800</v>
      </c>
    </row>
    <row r="5684" spans="1:15" x14ac:dyDescent="0.25">
      <c r="A5684">
        <v>5669</v>
      </c>
      <c r="B5684" s="84">
        <v>33735</v>
      </c>
      <c r="C5684" s="47">
        <v>44.75</v>
      </c>
      <c r="D5684" s="47">
        <v>45.5</v>
      </c>
      <c r="E5684" s="47">
        <v>44.62</v>
      </c>
      <c r="F5684" s="47">
        <v>45.25</v>
      </c>
      <c r="G5684" s="48">
        <v>401600</v>
      </c>
      <c r="H5684" s="47">
        <v>13.14</v>
      </c>
      <c r="I5684" s="51">
        <f t="shared" si="638"/>
        <v>0.2903867403314917</v>
      </c>
      <c r="J5684" s="51">
        <f t="shared" ca="1" si="639"/>
        <v>2</v>
      </c>
      <c r="K5684" s="47">
        <f t="shared" si="640"/>
        <v>12.99</v>
      </c>
      <c r="L5684" s="47">
        <f t="shared" si="641"/>
        <v>13.21</v>
      </c>
      <c r="M5684" s="47">
        <f t="shared" si="642"/>
        <v>12.96</v>
      </c>
      <c r="N5684" s="47">
        <f t="shared" si="643"/>
        <v>13.14</v>
      </c>
      <c r="O5684" s="48">
        <f t="shared" ca="1" si="644"/>
        <v>803200</v>
      </c>
    </row>
    <row r="5685" spans="1:15" x14ac:dyDescent="0.25">
      <c r="A5685">
        <v>5670</v>
      </c>
      <c r="B5685" s="84">
        <v>33732</v>
      </c>
      <c r="C5685" s="47">
        <v>45</v>
      </c>
      <c r="D5685" s="47">
        <v>45</v>
      </c>
      <c r="E5685" s="47">
        <v>44.62</v>
      </c>
      <c r="F5685" s="47">
        <v>44.75</v>
      </c>
      <c r="G5685" s="48">
        <v>248000</v>
      </c>
      <c r="H5685" s="47">
        <v>13</v>
      </c>
      <c r="I5685" s="51">
        <f t="shared" si="638"/>
        <v>0.29050279329608941</v>
      </c>
      <c r="J5685" s="51">
        <f t="shared" ca="1" si="639"/>
        <v>2</v>
      </c>
      <c r="K5685" s="47">
        <f t="shared" si="640"/>
        <v>13.07</v>
      </c>
      <c r="L5685" s="47">
        <f t="shared" si="641"/>
        <v>13.07</v>
      </c>
      <c r="M5685" s="47">
        <f t="shared" si="642"/>
        <v>12.96</v>
      </c>
      <c r="N5685" s="47">
        <f t="shared" si="643"/>
        <v>13</v>
      </c>
      <c r="O5685" s="48">
        <f t="shared" ca="1" si="644"/>
        <v>496000</v>
      </c>
    </row>
    <row r="5686" spans="1:15" x14ac:dyDescent="0.25">
      <c r="A5686">
        <v>5671</v>
      </c>
      <c r="B5686" s="84">
        <v>33731</v>
      </c>
      <c r="C5686" s="47">
        <v>44.88</v>
      </c>
      <c r="D5686" s="47">
        <v>45.38</v>
      </c>
      <c r="E5686" s="47">
        <v>44.5</v>
      </c>
      <c r="F5686" s="47">
        <v>45.12</v>
      </c>
      <c r="G5686" s="48">
        <v>490400</v>
      </c>
      <c r="H5686" s="47">
        <v>13.1</v>
      </c>
      <c r="I5686" s="51">
        <f t="shared" si="638"/>
        <v>0.2903368794326241</v>
      </c>
      <c r="J5686" s="51">
        <f t="shared" ca="1" si="639"/>
        <v>2</v>
      </c>
      <c r="K5686" s="47">
        <f t="shared" si="640"/>
        <v>13.03</v>
      </c>
      <c r="L5686" s="47">
        <f t="shared" si="641"/>
        <v>13.18</v>
      </c>
      <c r="M5686" s="47">
        <f t="shared" si="642"/>
        <v>12.92</v>
      </c>
      <c r="N5686" s="47">
        <f t="shared" si="643"/>
        <v>13.1</v>
      </c>
      <c r="O5686" s="48">
        <f t="shared" ca="1" si="644"/>
        <v>980800</v>
      </c>
    </row>
    <row r="5687" spans="1:15" x14ac:dyDescent="0.25">
      <c r="A5687">
        <v>5672</v>
      </c>
      <c r="B5687" s="84">
        <v>33730</v>
      </c>
      <c r="C5687" s="47">
        <v>45.88</v>
      </c>
      <c r="D5687" s="47">
        <v>45.88</v>
      </c>
      <c r="E5687" s="47">
        <v>45</v>
      </c>
      <c r="F5687" s="47">
        <v>45</v>
      </c>
      <c r="G5687" s="48">
        <v>170600</v>
      </c>
      <c r="H5687" s="47">
        <v>13.07</v>
      </c>
      <c r="I5687" s="51">
        <f t="shared" si="638"/>
        <v>0.29044444444444445</v>
      </c>
      <c r="J5687" s="51">
        <f t="shared" ca="1" si="639"/>
        <v>2</v>
      </c>
      <c r="K5687" s="47">
        <f t="shared" si="640"/>
        <v>13.33</v>
      </c>
      <c r="L5687" s="47">
        <f t="shared" si="641"/>
        <v>13.33</v>
      </c>
      <c r="M5687" s="47">
        <f t="shared" si="642"/>
        <v>13.07</v>
      </c>
      <c r="N5687" s="47">
        <f t="shared" si="643"/>
        <v>13.07</v>
      </c>
      <c r="O5687" s="48">
        <f t="shared" ca="1" si="644"/>
        <v>341200</v>
      </c>
    </row>
    <row r="5688" spans="1:15" x14ac:dyDescent="0.25">
      <c r="A5688">
        <v>5673</v>
      </c>
      <c r="B5688" s="84">
        <v>33729</v>
      </c>
      <c r="C5688" s="47">
        <v>46.5</v>
      </c>
      <c r="D5688" s="47">
        <v>46.5</v>
      </c>
      <c r="E5688" s="47">
        <v>45.5</v>
      </c>
      <c r="F5688" s="47">
        <v>45.88</v>
      </c>
      <c r="G5688" s="48">
        <v>377600</v>
      </c>
      <c r="H5688" s="47">
        <v>13.32</v>
      </c>
      <c r="I5688" s="51">
        <f t="shared" si="638"/>
        <v>0.29032258064516125</v>
      </c>
      <c r="J5688" s="51">
        <f t="shared" ca="1" si="639"/>
        <v>2</v>
      </c>
      <c r="K5688" s="47">
        <f t="shared" si="640"/>
        <v>13.5</v>
      </c>
      <c r="L5688" s="47">
        <f t="shared" si="641"/>
        <v>13.5</v>
      </c>
      <c r="M5688" s="47">
        <f t="shared" si="642"/>
        <v>13.21</v>
      </c>
      <c r="N5688" s="47">
        <f t="shared" si="643"/>
        <v>13.32</v>
      </c>
      <c r="O5688" s="48">
        <f t="shared" ca="1" si="644"/>
        <v>755200</v>
      </c>
    </row>
    <row r="5689" spans="1:15" x14ac:dyDescent="0.25">
      <c r="A5689">
        <v>5674</v>
      </c>
      <c r="B5689" s="84">
        <v>33728</v>
      </c>
      <c r="C5689" s="47">
        <v>47</v>
      </c>
      <c r="D5689" s="47">
        <v>47</v>
      </c>
      <c r="E5689" s="47">
        <v>46</v>
      </c>
      <c r="F5689" s="47">
        <v>46.12</v>
      </c>
      <c r="G5689" s="48">
        <v>721800</v>
      </c>
      <c r="H5689" s="47">
        <v>13.4</v>
      </c>
      <c r="I5689" s="51">
        <f t="shared" si="638"/>
        <v>0.29054640069384219</v>
      </c>
      <c r="J5689" s="51">
        <f t="shared" ca="1" si="639"/>
        <v>2</v>
      </c>
      <c r="K5689" s="47">
        <f t="shared" si="640"/>
        <v>13.66</v>
      </c>
      <c r="L5689" s="47">
        <f t="shared" si="641"/>
        <v>13.66</v>
      </c>
      <c r="M5689" s="47">
        <f t="shared" si="642"/>
        <v>13.37</v>
      </c>
      <c r="N5689" s="47">
        <f t="shared" si="643"/>
        <v>13.4</v>
      </c>
      <c r="O5689" s="48">
        <f t="shared" ca="1" si="644"/>
        <v>1443600</v>
      </c>
    </row>
    <row r="5690" spans="1:15" x14ac:dyDescent="0.25">
      <c r="A5690">
        <v>5675</v>
      </c>
      <c r="B5690" s="84">
        <v>33725</v>
      </c>
      <c r="C5690" s="47">
        <v>46.25</v>
      </c>
      <c r="D5690" s="47">
        <v>46.75</v>
      </c>
      <c r="E5690" s="47">
        <v>45.5</v>
      </c>
      <c r="F5690" s="47">
        <v>46.75</v>
      </c>
      <c r="G5690" s="48">
        <v>408200</v>
      </c>
      <c r="H5690" s="47">
        <v>13.58</v>
      </c>
      <c r="I5690" s="51">
        <f t="shared" si="638"/>
        <v>0.29048128342245988</v>
      </c>
      <c r="J5690" s="51">
        <f t="shared" ca="1" si="639"/>
        <v>2</v>
      </c>
      <c r="K5690" s="47">
        <f t="shared" si="640"/>
        <v>13.43</v>
      </c>
      <c r="L5690" s="47">
        <f t="shared" si="641"/>
        <v>13.58</v>
      </c>
      <c r="M5690" s="47">
        <f t="shared" si="642"/>
        <v>13.22</v>
      </c>
      <c r="N5690" s="47">
        <f t="shared" si="643"/>
        <v>13.58</v>
      </c>
      <c r="O5690" s="48">
        <f t="shared" ca="1" si="644"/>
        <v>816400</v>
      </c>
    </row>
    <row r="5691" spans="1:15" x14ac:dyDescent="0.25">
      <c r="A5691">
        <v>5676</v>
      </c>
      <c r="B5691" s="84">
        <v>33724</v>
      </c>
      <c r="C5691" s="47">
        <v>46</v>
      </c>
      <c r="D5691" s="47">
        <v>46.25</v>
      </c>
      <c r="E5691" s="47">
        <v>45.5</v>
      </c>
      <c r="F5691" s="47">
        <v>46.25</v>
      </c>
      <c r="G5691" s="48">
        <v>355400</v>
      </c>
      <c r="H5691" s="47">
        <v>13.43</v>
      </c>
      <c r="I5691" s="51">
        <f t="shared" si="638"/>
        <v>0.29037837837837838</v>
      </c>
      <c r="J5691" s="51">
        <f t="shared" ca="1" si="639"/>
        <v>2</v>
      </c>
      <c r="K5691" s="47">
        <f t="shared" si="640"/>
        <v>13.36</v>
      </c>
      <c r="L5691" s="47">
        <f t="shared" si="641"/>
        <v>13.43</v>
      </c>
      <c r="M5691" s="47">
        <f t="shared" si="642"/>
        <v>13.21</v>
      </c>
      <c r="N5691" s="47">
        <f t="shared" si="643"/>
        <v>13.43</v>
      </c>
      <c r="O5691" s="48">
        <f t="shared" ca="1" si="644"/>
        <v>710800</v>
      </c>
    </row>
    <row r="5692" spans="1:15" x14ac:dyDescent="0.25">
      <c r="A5692">
        <v>5677</v>
      </c>
      <c r="B5692" s="84">
        <v>33723</v>
      </c>
      <c r="C5692" s="47">
        <v>46.12</v>
      </c>
      <c r="D5692" s="47">
        <v>46.5</v>
      </c>
      <c r="E5692" s="47">
        <v>45.88</v>
      </c>
      <c r="F5692" s="47">
        <v>46</v>
      </c>
      <c r="G5692" s="48">
        <v>308800</v>
      </c>
      <c r="H5692" s="47">
        <v>13.36</v>
      </c>
      <c r="I5692" s="51">
        <f t="shared" si="638"/>
        <v>0.29043478260869565</v>
      </c>
      <c r="J5692" s="51">
        <f t="shared" ca="1" si="639"/>
        <v>2</v>
      </c>
      <c r="K5692" s="47">
        <f t="shared" si="640"/>
        <v>13.39</v>
      </c>
      <c r="L5692" s="47">
        <f t="shared" si="641"/>
        <v>13.51</v>
      </c>
      <c r="M5692" s="47">
        <f t="shared" si="642"/>
        <v>13.33</v>
      </c>
      <c r="N5692" s="47">
        <f t="shared" si="643"/>
        <v>13.36</v>
      </c>
      <c r="O5692" s="48">
        <f t="shared" ca="1" si="644"/>
        <v>617600</v>
      </c>
    </row>
    <row r="5693" spans="1:15" x14ac:dyDescent="0.25">
      <c r="A5693">
        <v>5678</v>
      </c>
      <c r="B5693" s="84">
        <v>33722</v>
      </c>
      <c r="C5693" s="47">
        <v>46.38</v>
      </c>
      <c r="D5693" s="47">
        <v>46.88</v>
      </c>
      <c r="E5693" s="47">
        <v>46</v>
      </c>
      <c r="F5693" s="47">
        <v>46.38</v>
      </c>
      <c r="G5693" s="48">
        <v>264200</v>
      </c>
      <c r="H5693" s="47">
        <v>13.47</v>
      </c>
      <c r="I5693" s="51">
        <f t="shared" si="638"/>
        <v>0.29042690815006467</v>
      </c>
      <c r="J5693" s="51">
        <f t="shared" ca="1" si="639"/>
        <v>2</v>
      </c>
      <c r="K5693" s="47">
        <f t="shared" si="640"/>
        <v>13.47</v>
      </c>
      <c r="L5693" s="47">
        <f t="shared" si="641"/>
        <v>13.62</v>
      </c>
      <c r="M5693" s="47">
        <f t="shared" si="642"/>
        <v>13.36</v>
      </c>
      <c r="N5693" s="47">
        <f t="shared" si="643"/>
        <v>13.47</v>
      </c>
      <c r="O5693" s="48">
        <f t="shared" ca="1" si="644"/>
        <v>528400</v>
      </c>
    </row>
    <row r="5694" spans="1:15" x14ac:dyDescent="0.25">
      <c r="A5694">
        <v>5679</v>
      </c>
      <c r="B5694" s="84">
        <v>33721</v>
      </c>
      <c r="C5694" s="47">
        <v>45.62</v>
      </c>
      <c r="D5694" s="47">
        <v>46.88</v>
      </c>
      <c r="E5694" s="47">
        <v>45.38</v>
      </c>
      <c r="F5694" s="47">
        <v>46.38</v>
      </c>
      <c r="G5694" s="48">
        <v>272800</v>
      </c>
      <c r="H5694" s="47">
        <v>13.47</v>
      </c>
      <c r="I5694" s="51">
        <f t="shared" si="638"/>
        <v>0.29042690815006467</v>
      </c>
      <c r="J5694" s="51">
        <f t="shared" ca="1" si="639"/>
        <v>2</v>
      </c>
      <c r="K5694" s="47">
        <f t="shared" si="640"/>
        <v>13.25</v>
      </c>
      <c r="L5694" s="47">
        <f t="shared" si="641"/>
        <v>13.62</v>
      </c>
      <c r="M5694" s="47">
        <f t="shared" si="642"/>
        <v>13.18</v>
      </c>
      <c r="N5694" s="47">
        <f t="shared" si="643"/>
        <v>13.47</v>
      </c>
      <c r="O5694" s="48">
        <f t="shared" ca="1" si="644"/>
        <v>545600</v>
      </c>
    </row>
    <row r="5695" spans="1:15" x14ac:dyDescent="0.25">
      <c r="A5695">
        <v>5680</v>
      </c>
      <c r="B5695" s="84">
        <v>33718</v>
      </c>
      <c r="C5695" s="47">
        <v>45.62</v>
      </c>
      <c r="D5695" s="47">
        <v>46</v>
      </c>
      <c r="E5695" s="47">
        <v>45.38</v>
      </c>
      <c r="F5695" s="47">
        <v>45.62</v>
      </c>
      <c r="G5695" s="48">
        <v>369200</v>
      </c>
      <c r="H5695" s="47">
        <v>13.25</v>
      </c>
      <c r="I5695" s="51">
        <f t="shared" si="638"/>
        <v>0.29044278825076725</v>
      </c>
      <c r="J5695" s="51">
        <f t="shared" ca="1" si="639"/>
        <v>2</v>
      </c>
      <c r="K5695" s="47">
        <f t="shared" si="640"/>
        <v>13.25</v>
      </c>
      <c r="L5695" s="47">
        <f t="shared" si="641"/>
        <v>13.36</v>
      </c>
      <c r="M5695" s="47">
        <f t="shared" si="642"/>
        <v>13.18</v>
      </c>
      <c r="N5695" s="47">
        <f t="shared" si="643"/>
        <v>13.25</v>
      </c>
      <c r="O5695" s="48">
        <f t="shared" ca="1" si="644"/>
        <v>738400</v>
      </c>
    </row>
    <row r="5696" spans="1:15" x14ac:dyDescent="0.25">
      <c r="A5696">
        <v>5681</v>
      </c>
      <c r="B5696" s="84">
        <v>33717</v>
      </c>
      <c r="C5696" s="47">
        <v>45.5</v>
      </c>
      <c r="D5696" s="47">
        <v>45.88</v>
      </c>
      <c r="E5696" s="47">
        <v>45.12</v>
      </c>
      <c r="F5696" s="47">
        <v>45.88</v>
      </c>
      <c r="G5696" s="48">
        <v>397200</v>
      </c>
      <c r="H5696" s="47">
        <v>13.32</v>
      </c>
      <c r="I5696" s="51">
        <f t="shared" si="638"/>
        <v>0.29032258064516125</v>
      </c>
      <c r="J5696" s="51">
        <f t="shared" ca="1" si="639"/>
        <v>2</v>
      </c>
      <c r="K5696" s="47">
        <f t="shared" si="640"/>
        <v>13.21</v>
      </c>
      <c r="L5696" s="47">
        <f t="shared" si="641"/>
        <v>13.32</v>
      </c>
      <c r="M5696" s="47">
        <f t="shared" si="642"/>
        <v>13.1</v>
      </c>
      <c r="N5696" s="47">
        <f t="shared" si="643"/>
        <v>13.32</v>
      </c>
      <c r="O5696" s="48">
        <f t="shared" ca="1" si="644"/>
        <v>794400</v>
      </c>
    </row>
    <row r="5697" spans="1:15" x14ac:dyDescent="0.25">
      <c r="A5697">
        <v>5682</v>
      </c>
      <c r="B5697" s="84">
        <v>33716</v>
      </c>
      <c r="C5697" s="47">
        <v>45.5</v>
      </c>
      <c r="D5697" s="47">
        <v>45.88</v>
      </c>
      <c r="E5697" s="47">
        <v>44.75</v>
      </c>
      <c r="F5697" s="47">
        <v>44.75</v>
      </c>
      <c r="G5697" s="48">
        <v>582800</v>
      </c>
      <c r="H5697" s="47">
        <v>13</v>
      </c>
      <c r="I5697" s="51">
        <f t="shared" si="638"/>
        <v>0.29050279329608941</v>
      </c>
      <c r="J5697" s="51">
        <f t="shared" ca="1" si="639"/>
        <v>2</v>
      </c>
      <c r="K5697" s="47">
        <f t="shared" si="640"/>
        <v>13.22</v>
      </c>
      <c r="L5697" s="47">
        <f t="shared" si="641"/>
        <v>13.33</v>
      </c>
      <c r="M5697" s="47">
        <f t="shared" si="642"/>
        <v>13</v>
      </c>
      <c r="N5697" s="47">
        <f t="shared" si="643"/>
        <v>13</v>
      </c>
      <c r="O5697" s="48">
        <f t="shared" ca="1" si="644"/>
        <v>1165600</v>
      </c>
    </row>
    <row r="5698" spans="1:15" x14ac:dyDescent="0.25">
      <c r="A5698">
        <v>5683</v>
      </c>
      <c r="B5698" s="84">
        <v>33715</v>
      </c>
      <c r="C5698" s="47">
        <v>45.5</v>
      </c>
      <c r="D5698" s="47">
        <v>45.75</v>
      </c>
      <c r="E5698" s="47">
        <v>44.62</v>
      </c>
      <c r="F5698" s="47">
        <v>45.5</v>
      </c>
      <c r="G5698" s="48">
        <v>566600</v>
      </c>
      <c r="H5698" s="47">
        <v>13.21</v>
      </c>
      <c r="I5698" s="51">
        <f t="shared" si="638"/>
        <v>0.29032967032967033</v>
      </c>
      <c r="J5698" s="51">
        <f t="shared" ca="1" si="639"/>
        <v>2</v>
      </c>
      <c r="K5698" s="47">
        <f t="shared" si="640"/>
        <v>13.21</v>
      </c>
      <c r="L5698" s="47">
        <f t="shared" si="641"/>
        <v>13.28</v>
      </c>
      <c r="M5698" s="47">
        <f t="shared" si="642"/>
        <v>12.95</v>
      </c>
      <c r="N5698" s="47">
        <f t="shared" si="643"/>
        <v>13.21</v>
      </c>
      <c r="O5698" s="48">
        <f t="shared" ca="1" si="644"/>
        <v>1133200</v>
      </c>
    </row>
    <row r="5699" spans="1:15" x14ac:dyDescent="0.25">
      <c r="A5699">
        <v>5684</v>
      </c>
      <c r="B5699" s="84">
        <v>33714</v>
      </c>
      <c r="C5699" s="47">
        <v>46</v>
      </c>
      <c r="D5699" s="47">
        <v>46.5</v>
      </c>
      <c r="E5699" s="47">
        <v>45.12</v>
      </c>
      <c r="F5699" s="47">
        <v>45.5</v>
      </c>
      <c r="G5699" s="48">
        <v>525000</v>
      </c>
      <c r="H5699" s="47">
        <v>13.21</v>
      </c>
      <c r="I5699" s="51">
        <f t="shared" si="638"/>
        <v>0.29032967032967033</v>
      </c>
      <c r="J5699" s="51">
        <f t="shared" ca="1" si="639"/>
        <v>2</v>
      </c>
      <c r="K5699" s="47">
        <f t="shared" si="640"/>
        <v>13.36</v>
      </c>
      <c r="L5699" s="47">
        <f t="shared" si="641"/>
        <v>13.5</v>
      </c>
      <c r="M5699" s="47">
        <f t="shared" si="642"/>
        <v>13.1</v>
      </c>
      <c r="N5699" s="47">
        <f t="shared" si="643"/>
        <v>13.21</v>
      </c>
      <c r="O5699" s="48">
        <f t="shared" ca="1" si="644"/>
        <v>1050000</v>
      </c>
    </row>
    <row r="5700" spans="1:15" x14ac:dyDescent="0.25">
      <c r="A5700">
        <v>5685</v>
      </c>
      <c r="B5700" s="84">
        <v>33710</v>
      </c>
      <c r="C5700" s="47">
        <v>46.25</v>
      </c>
      <c r="D5700" s="47">
        <v>46.62</v>
      </c>
      <c r="E5700" s="47">
        <v>46.12</v>
      </c>
      <c r="F5700" s="47">
        <v>46.5</v>
      </c>
      <c r="G5700" s="48">
        <v>557600</v>
      </c>
      <c r="H5700" s="47">
        <v>13.5</v>
      </c>
      <c r="I5700" s="51">
        <f t="shared" si="638"/>
        <v>0.29032258064516131</v>
      </c>
      <c r="J5700" s="51">
        <f t="shared" ca="1" si="639"/>
        <v>2</v>
      </c>
      <c r="K5700" s="47">
        <f t="shared" si="640"/>
        <v>13.43</v>
      </c>
      <c r="L5700" s="47">
        <f t="shared" si="641"/>
        <v>13.53</v>
      </c>
      <c r="M5700" s="47">
        <f t="shared" si="642"/>
        <v>13.39</v>
      </c>
      <c r="N5700" s="47">
        <f t="shared" si="643"/>
        <v>13.5</v>
      </c>
      <c r="O5700" s="48">
        <f t="shared" ca="1" si="644"/>
        <v>1115200</v>
      </c>
    </row>
    <row r="5701" spans="1:15" x14ac:dyDescent="0.25">
      <c r="A5701">
        <v>5686</v>
      </c>
      <c r="B5701" s="84">
        <v>33709</v>
      </c>
      <c r="C5701" s="47">
        <v>45.25</v>
      </c>
      <c r="D5701" s="47">
        <v>46.62</v>
      </c>
      <c r="E5701" s="47">
        <v>45.25</v>
      </c>
      <c r="F5701" s="47">
        <v>46.12</v>
      </c>
      <c r="G5701" s="48">
        <v>627200</v>
      </c>
      <c r="H5701" s="47">
        <v>13.4</v>
      </c>
      <c r="I5701" s="51">
        <f t="shared" si="638"/>
        <v>0.29054640069384219</v>
      </c>
      <c r="J5701" s="51">
        <f t="shared" ca="1" si="639"/>
        <v>2</v>
      </c>
      <c r="K5701" s="47">
        <f t="shared" si="640"/>
        <v>13.15</v>
      </c>
      <c r="L5701" s="47">
        <f t="shared" si="641"/>
        <v>13.55</v>
      </c>
      <c r="M5701" s="47">
        <f t="shared" si="642"/>
        <v>13.15</v>
      </c>
      <c r="N5701" s="47">
        <f t="shared" si="643"/>
        <v>13.4</v>
      </c>
      <c r="O5701" s="48">
        <f t="shared" ca="1" si="644"/>
        <v>1254400</v>
      </c>
    </row>
    <row r="5702" spans="1:15" x14ac:dyDescent="0.25">
      <c r="A5702">
        <v>5687</v>
      </c>
      <c r="B5702" s="84">
        <v>33708</v>
      </c>
      <c r="C5702" s="47">
        <v>44.5</v>
      </c>
      <c r="D5702" s="47">
        <v>45.5</v>
      </c>
      <c r="E5702" s="47">
        <v>44.5</v>
      </c>
      <c r="F5702" s="47">
        <v>45.25</v>
      </c>
      <c r="G5702" s="48">
        <v>642000</v>
      </c>
      <c r="H5702" s="47">
        <v>13.14</v>
      </c>
      <c r="I5702" s="51">
        <f t="shared" si="638"/>
        <v>0.2903867403314917</v>
      </c>
      <c r="J5702" s="51">
        <f t="shared" ca="1" si="639"/>
        <v>2</v>
      </c>
      <c r="K5702" s="47">
        <f t="shared" si="640"/>
        <v>12.92</v>
      </c>
      <c r="L5702" s="47">
        <f t="shared" si="641"/>
        <v>13.21</v>
      </c>
      <c r="M5702" s="47">
        <f t="shared" si="642"/>
        <v>12.92</v>
      </c>
      <c r="N5702" s="47">
        <f t="shared" si="643"/>
        <v>13.14</v>
      </c>
      <c r="O5702" s="48">
        <f t="shared" ca="1" si="644"/>
        <v>1284000</v>
      </c>
    </row>
    <row r="5703" spans="1:15" x14ac:dyDescent="0.25">
      <c r="A5703">
        <v>5688</v>
      </c>
      <c r="B5703" s="84">
        <v>33707</v>
      </c>
      <c r="C5703" s="47">
        <v>44</v>
      </c>
      <c r="D5703" s="47">
        <v>44.5</v>
      </c>
      <c r="E5703" s="47">
        <v>44</v>
      </c>
      <c r="F5703" s="47">
        <v>44.12</v>
      </c>
      <c r="G5703" s="48">
        <v>536600</v>
      </c>
      <c r="H5703" s="47">
        <v>12.81</v>
      </c>
      <c r="I5703" s="51">
        <f t="shared" si="638"/>
        <v>0.29034451495920222</v>
      </c>
      <c r="J5703" s="51">
        <f t="shared" ca="1" si="639"/>
        <v>2</v>
      </c>
      <c r="K5703" s="47">
        <f t="shared" si="640"/>
        <v>12.78</v>
      </c>
      <c r="L5703" s="47">
        <f t="shared" si="641"/>
        <v>12.92</v>
      </c>
      <c r="M5703" s="47">
        <f t="shared" si="642"/>
        <v>12.78</v>
      </c>
      <c r="N5703" s="47">
        <f t="shared" si="643"/>
        <v>12.81</v>
      </c>
      <c r="O5703" s="48">
        <f t="shared" ca="1" si="644"/>
        <v>1073200</v>
      </c>
    </row>
    <row r="5704" spans="1:15" x14ac:dyDescent="0.25">
      <c r="A5704">
        <v>5689</v>
      </c>
      <c r="B5704" s="84">
        <v>33704</v>
      </c>
      <c r="C5704" s="47">
        <v>43</v>
      </c>
      <c r="D5704" s="47">
        <v>44.38</v>
      </c>
      <c r="E5704" s="47">
        <v>42.88</v>
      </c>
      <c r="F5704" s="47">
        <v>44.12</v>
      </c>
      <c r="G5704" s="48">
        <v>436800</v>
      </c>
      <c r="H5704" s="47">
        <v>12.81</v>
      </c>
      <c r="I5704" s="51">
        <f t="shared" si="638"/>
        <v>0.29034451495920222</v>
      </c>
      <c r="J5704" s="51">
        <f t="shared" ca="1" si="639"/>
        <v>2</v>
      </c>
      <c r="K5704" s="47">
        <f t="shared" si="640"/>
        <v>12.48</v>
      </c>
      <c r="L5704" s="47">
        <f t="shared" si="641"/>
        <v>12.89</v>
      </c>
      <c r="M5704" s="47">
        <f t="shared" si="642"/>
        <v>12.45</v>
      </c>
      <c r="N5704" s="47">
        <f t="shared" si="643"/>
        <v>12.81</v>
      </c>
      <c r="O5704" s="48">
        <f t="shared" ca="1" si="644"/>
        <v>873600</v>
      </c>
    </row>
    <row r="5705" spans="1:15" x14ac:dyDescent="0.25">
      <c r="A5705">
        <v>5690</v>
      </c>
      <c r="B5705" s="84">
        <v>33703</v>
      </c>
      <c r="C5705" s="47">
        <v>42.88</v>
      </c>
      <c r="D5705" s="47">
        <v>43.62</v>
      </c>
      <c r="E5705" s="47">
        <v>42.5</v>
      </c>
      <c r="F5705" s="47">
        <v>42.62</v>
      </c>
      <c r="G5705" s="48">
        <v>580400</v>
      </c>
      <c r="H5705" s="47">
        <v>12.38</v>
      </c>
      <c r="I5705" s="51">
        <f t="shared" si="638"/>
        <v>0.2904739558892539</v>
      </c>
      <c r="J5705" s="51">
        <f t="shared" ca="1" si="639"/>
        <v>2</v>
      </c>
      <c r="K5705" s="47">
        <f t="shared" si="640"/>
        <v>12.46</v>
      </c>
      <c r="L5705" s="47">
        <f t="shared" si="641"/>
        <v>12.67</v>
      </c>
      <c r="M5705" s="47">
        <f t="shared" si="642"/>
        <v>12.35</v>
      </c>
      <c r="N5705" s="47">
        <f t="shared" si="643"/>
        <v>12.38</v>
      </c>
      <c r="O5705" s="48">
        <f t="shared" ca="1" si="644"/>
        <v>1160800</v>
      </c>
    </row>
    <row r="5706" spans="1:15" x14ac:dyDescent="0.25">
      <c r="A5706">
        <v>5691</v>
      </c>
      <c r="B5706" s="84">
        <v>33702</v>
      </c>
      <c r="C5706" s="47">
        <v>42.88</v>
      </c>
      <c r="D5706" s="47">
        <v>43.5</v>
      </c>
      <c r="E5706" s="47">
        <v>42.5</v>
      </c>
      <c r="F5706" s="47">
        <v>43</v>
      </c>
      <c r="G5706" s="48">
        <v>915400</v>
      </c>
      <c r="H5706" s="47">
        <v>12.39</v>
      </c>
      <c r="I5706" s="51">
        <f t="shared" si="638"/>
        <v>0.28813953488372096</v>
      </c>
      <c r="J5706" s="51">
        <f t="shared" ca="1" si="639"/>
        <v>2</v>
      </c>
      <c r="K5706" s="47">
        <f t="shared" si="640"/>
        <v>12.36</v>
      </c>
      <c r="L5706" s="47">
        <f t="shared" si="641"/>
        <v>12.53</v>
      </c>
      <c r="M5706" s="47">
        <f t="shared" si="642"/>
        <v>12.25</v>
      </c>
      <c r="N5706" s="47">
        <f t="shared" si="643"/>
        <v>12.39</v>
      </c>
      <c r="O5706" s="48">
        <f t="shared" ca="1" si="644"/>
        <v>1830800</v>
      </c>
    </row>
    <row r="5707" spans="1:15" x14ac:dyDescent="0.25">
      <c r="A5707">
        <v>5692</v>
      </c>
      <c r="B5707" s="84">
        <v>33701</v>
      </c>
      <c r="C5707" s="47">
        <v>44.88</v>
      </c>
      <c r="D5707" s="47">
        <v>44.88</v>
      </c>
      <c r="E5707" s="47">
        <v>43</v>
      </c>
      <c r="F5707" s="47">
        <v>43</v>
      </c>
      <c r="G5707" s="48">
        <v>648600</v>
      </c>
      <c r="H5707" s="47">
        <v>12.39</v>
      </c>
      <c r="I5707" s="51">
        <f t="shared" si="638"/>
        <v>0.28813953488372096</v>
      </c>
      <c r="J5707" s="51">
        <f t="shared" ca="1" si="639"/>
        <v>2</v>
      </c>
      <c r="K5707" s="47">
        <f t="shared" si="640"/>
        <v>12.93</v>
      </c>
      <c r="L5707" s="47">
        <f t="shared" si="641"/>
        <v>12.93</v>
      </c>
      <c r="M5707" s="47">
        <f t="shared" si="642"/>
        <v>12.39</v>
      </c>
      <c r="N5707" s="47">
        <f t="shared" si="643"/>
        <v>12.39</v>
      </c>
      <c r="O5707" s="48">
        <f t="shared" ca="1" si="644"/>
        <v>1297200</v>
      </c>
    </row>
    <row r="5708" spans="1:15" x14ac:dyDescent="0.25">
      <c r="A5708">
        <v>5693</v>
      </c>
      <c r="B5708" s="84">
        <v>33700</v>
      </c>
      <c r="C5708" s="47">
        <v>44.75</v>
      </c>
      <c r="D5708" s="47">
        <v>45</v>
      </c>
      <c r="E5708" s="47">
        <v>44.38</v>
      </c>
      <c r="F5708" s="47">
        <v>44.75</v>
      </c>
      <c r="G5708" s="48">
        <v>214400</v>
      </c>
      <c r="H5708" s="47">
        <v>12.9</v>
      </c>
      <c r="I5708" s="51">
        <f t="shared" si="638"/>
        <v>0.28826815642458103</v>
      </c>
      <c r="J5708" s="51">
        <f t="shared" ca="1" si="639"/>
        <v>2</v>
      </c>
      <c r="K5708" s="47">
        <f t="shared" si="640"/>
        <v>12.9</v>
      </c>
      <c r="L5708" s="47">
        <f t="shared" si="641"/>
        <v>12.97</v>
      </c>
      <c r="M5708" s="47">
        <f t="shared" si="642"/>
        <v>12.79</v>
      </c>
      <c r="N5708" s="47">
        <f t="shared" si="643"/>
        <v>12.9</v>
      </c>
      <c r="O5708" s="48">
        <f t="shared" ca="1" si="644"/>
        <v>428800</v>
      </c>
    </row>
    <row r="5709" spans="1:15" x14ac:dyDescent="0.25">
      <c r="A5709">
        <v>5694</v>
      </c>
      <c r="B5709" s="84">
        <v>33697</v>
      </c>
      <c r="C5709" s="47">
        <v>44.5</v>
      </c>
      <c r="D5709" s="47">
        <v>44.75</v>
      </c>
      <c r="E5709" s="47">
        <v>44.25</v>
      </c>
      <c r="F5709" s="47">
        <v>44.75</v>
      </c>
      <c r="G5709" s="48">
        <v>185000</v>
      </c>
      <c r="H5709" s="47">
        <v>12.9</v>
      </c>
      <c r="I5709" s="51">
        <f t="shared" si="638"/>
        <v>0.28826815642458103</v>
      </c>
      <c r="J5709" s="51">
        <f t="shared" ca="1" si="639"/>
        <v>4</v>
      </c>
      <c r="K5709" s="47">
        <f t="shared" si="640"/>
        <v>12.83</v>
      </c>
      <c r="L5709" s="47">
        <f t="shared" si="641"/>
        <v>12.9</v>
      </c>
      <c r="M5709" s="47">
        <f t="shared" si="642"/>
        <v>12.76</v>
      </c>
      <c r="N5709" s="47">
        <f t="shared" si="643"/>
        <v>12.9</v>
      </c>
      <c r="O5709" s="48">
        <f t="shared" ca="1" si="644"/>
        <v>740000</v>
      </c>
    </row>
    <row r="5710" spans="1:15" x14ac:dyDescent="0.25">
      <c r="A5710">
        <v>5695</v>
      </c>
      <c r="B5710" s="84">
        <v>33696</v>
      </c>
      <c r="C5710" s="47">
        <v>90.12</v>
      </c>
      <c r="D5710" s="47">
        <v>90.5</v>
      </c>
      <c r="E5710" s="47">
        <v>88.75</v>
      </c>
      <c r="F5710" s="47">
        <v>89.12</v>
      </c>
      <c r="G5710" s="48">
        <v>402400</v>
      </c>
      <c r="H5710" s="47">
        <v>12.84</v>
      </c>
      <c r="I5710" s="51">
        <f t="shared" si="638"/>
        <v>0.1440754039497307</v>
      </c>
      <c r="J5710" s="51">
        <f t="shared" ca="1" si="639"/>
        <v>4</v>
      </c>
      <c r="K5710" s="47">
        <f t="shared" si="640"/>
        <v>12.98</v>
      </c>
      <c r="L5710" s="47">
        <f t="shared" si="641"/>
        <v>13.04</v>
      </c>
      <c r="M5710" s="47">
        <f t="shared" si="642"/>
        <v>12.79</v>
      </c>
      <c r="N5710" s="47">
        <f t="shared" si="643"/>
        <v>12.84</v>
      </c>
      <c r="O5710" s="48">
        <f t="shared" ca="1" si="644"/>
        <v>1609600</v>
      </c>
    </row>
    <row r="5711" spans="1:15" x14ac:dyDescent="0.25">
      <c r="A5711">
        <v>5696</v>
      </c>
      <c r="B5711" s="84">
        <v>33695</v>
      </c>
      <c r="C5711" s="47">
        <v>89.12</v>
      </c>
      <c r="D5711" s="47">
        <v>90.12</v>
      </c>
      <c r="E5711" s="47">
        <v>89.12</v>
      </c>
      <c r="F5711" s="47">
        <v>90</v>
      </c>
      <c r="G5711" s="48">
        <v>251200</v>
      </c>
      <c r="H5711" s="47">
        <v>12.97</v>
      </c>
      <c r="I5711" s="51">
        <f t="shared" si="638"/>
        <v>0.14411111111111111</v>
      </c>
      <c r="J5711" s="51">
        <f t="shared" ca="1" si="639"/>
        <v>4</v>
      </c>
      <c r="K5711" s="47">
        <f t="shared" si="640"/>
        <v>12.84</v>
      </c>
      <c r="L5711" s="47">
        <f t="shared" si="641"/>
        <v>12.99</v>
      </c>
      <c r="M5711" s="47">
        <f t="shared" si="642"/>
        <v>12.84</v>
      </c>
      <c r="N5711" s="47">
        <f t="shared" si="643"/>
        <v>12.97</v>
      </c>
      <c r="O5711" s="48">
        <f t="shared" ca="1" si="644"/>
        <v>1004800</v>
      </c>
    </row>
    <row r="5712" spans="1:15" x14ac:dyDescent="0.25">
      <c r="A5712">
        <v>5697</v>
      </c>
      <c r="B5712" s="84">
        <v>33694</v>
      </c>
      <c r="C5712" s="47">
        <v>89.38</v>
      </c>
      <c r="D5712" s="47">
        <v>90</v>
      </c>
      <c r="E5712" s="47">
        <v>89.25</v>
      </c>
      <c r="F5712" s="47">
        <v>89.38</v>
      </c>
      <c r="G5712" s="48">
        <v>230800</v>
      </c>
      <c r="H5712" s="47">
        <v>12.88</v>
      </c>
      <c r="I5712" s="51">
        <f t="shared" si="638"/>
        <v>0.14410382635936453</v>
      </c>
      <c r="J5712" s="51">
        <f t="shared" ca="1" si="639"/>
        <v>4</v>
      </c>
      <c r="K5712" s="47">
        <f t="shared" si="640"/>
        <v>12.88</v>
      </c>
      <c r="L5712" s="47">
        <f t="shared" si="641"/>
        <v>12.97</v>
      </c>
      <c r="M5712" s="47">
        <f t="shared" si="642"/>
        <v>12.86</v>
      </c>
      <c r="N5712" s="47">
        <f t="shared" si="643"/>
        <v>12.88</v>
      </c>
      <c r="O5712" s="48">
        <f t="shared" ca="1" si="644"/>
        <v>923200</v>
      </c>
    </row>
    <row r="5713" spans="1:15" x14ac:dyDescent="0.25">
      <c r="A5713">
        <v>5698</v>
      </c>
      <c r="B5713" s="84">
        <v>33693</v>
      </c>
      <c r="C5713" s="47">
        <v>90.12</v>
      </c>
      <c r="D5713" s="47">
        <v>90.12</v>
      </c>
      <c r="E5713" s="47">
        <v>89</v>
      </c>
      <c r="F5713" s="47">
        <v>89.25</v>
      </c>
      <c r="G5713" s="48">
        <v>268000</v>
      </c>
      <c r="H5713" s="47">
        <v>12.86</v>
      </c>
      <c r="I5713" s="51">
        <f t="shared" ref="I5713:I5776" si="645">H5713/F5713</f>
        <v>0.14408963585434173</v>
      </c>
      <c r="J5713" s="51">
        <f t="shared" ref="J5713:J5776" ca="1" si="646">INDEX(OFFSET($T$15,0,0,$S$13+1,1),MATCH(B5713,OFFSET($Q$15,0,0,$S$13+1,1),-1))</f>
        <v>4</v>
      </c>
      <c r="K5713" s="47">
        <f t="shared" ref="K5713:K5776" si="647">ROUND($I5713*C5713,2)</f>
        <v>12.99</v>
      </c>
      <c r="L5713" s="47">
        <f t="shared" ref="L5713:L5776" si="648">ROUND($I5713*D5713,2)</f>
        <v>12.99</v>
      </c>
      <c r="M5713" s="47">
        <f t="shared" ref="M5713:M5776" si="649">ROUND($I5713*E5713,2)</f>
        <v>12.82</v>
      </c>
      <c r="N5713" s="47">
        <f t="shared" ref="N5713:N5776" si="650">ROUND($I5713*F5713,2)</f>
        <v>12.86</v>
      </c>
      <c r="O5713" s="48">
        <f t="shared" ref="O5713:O5776" ca="1" si="651">G5713*J5713</f>
        <v>1072000</v>
      </c>
    </row>
    <row r="5714" spans="1:15" x14ac:dyDescent="0.25">
      <c r="A5714">
        <v>5699</v>
      </c>
      <c r="B5714" s="84">
        <v>33690</v>
      </c>
      <c r="C5714" s="47">
        <v>91</v>
      </c>
      <c r="D5714" s="47">
        <v>91.12</v>
      </c>
      <c r="E5714" s="47">
        <v>90.25</v>
      </c>
      <c r="F5714" s="47">
        <v>90.38</v>
      </c>
      <c r="G5714" s="48">
        <v>270800</v>
      </c>
      <c r="H5714" s="47">
        <v>13.02</v>
      </c>
      <c r="I5714" s="51">
        <f t="shared" si="645"/>
        <v>0.14405842000442576</v>
      </c>
      <c r="J5714" s="51">
        <f t="shared" ca="1" si="646"/>
        <v>4</v>
      </c>
      <c r="K5714" s="47">
        <f t="shared" si="647"/>
        <v>13.11</v>
      </c>
      <c r="L5714" s="47">
        <f t="shared" si="648"/>
        <v>13.13</v>
      </c>
      <c r="M5714" s="47">
        <f t="shared" si="649"/>
        <v>13</v>
      </c>
      <c r="N5714" s="47">
        <f t="shared" si="650"/>
        <v>13.02</v>
      </c>
      <c r="O5714" s="48">
        <f t="shared" ca="1" si="651"/>
        <v>1083200</v>
      </c>
    </row>
    <row r="5715" spans="1:15" x14ac:dyDescent="0.25">
      <c r="A5715">
        <v>5700</v>
      </c>
      <c r="B5715" s="84">
        <v>33689</v>
      </c>
      <c r="C5715" s="47">
        <v>92.25</v>
      </c>
      <c r="D5715" s="47">
        <v>92.25</v>
      </c>
      <c r="E5715" s="47">
        <v>91</v>
      </c>
      <c r="F5715" s="47">
        <v>91.12</v>
      </c>
      <c r="G5715" s="48">
        <v>573600</v>
      </c>
      <c r="H5715" s="47">
        <v>13.13</v>
      </c>
      <c r="I5715" s="51">
        <f t="shared" si="645"/>
        <v>0.14409569798068481</v>
      </c>
      <c r="J5715" s="51">
        <f t="shared" ca="1" si="646"/>
        <v>4</v>
      </c>
      <c r="K5715" s="47">
        <f t="shared" si="647"/>
        <v>13.29</v>
      </c>
      <c r="L5715" s="47">
        <f t="shared" si="648"/>
        <v>13.29</v>
      </c>
      <c r="M5715" s="47">
        <f t="shared" si="649"/>
        <v>13.11</v>
      </c>
      <c r="N5715" s="47">
        <f t="shared" si="650"/>
        <v>13.13</v>
      </c>
      <c r="O5715" s="48">
        <f t="shared" ca="1" si="651"/>
        <v>2294400</v>
      </c>
    </row>
    <row r="5716" spans="1:15" x14ac:dyDescent="0.25">
      <c r="A5716">
        <v>5701</v>
      </c>
      <c r="B5716" s="84">
        <v>33688</v>
      </c>
      <c r="C5716" s="47">
        <v>91.75</v>
      </c>
      <c r="D5716" s="47">
        <v>92.25</v>
      </c>
      <c r="E5716" s="47">
        <v>91.62</v>
      </c>
      <c r="F5716" s="47">
        <v>92</v>
      </c>
      <c r="G5716" s="48">
        <v>462000</v>
      </c>
      <c r="H5716" s="47">
        <v>13.26</v>
      </c>
      <c r="I5716" s="51">
        <f t="shared" si="645"/>
        <v>0.1441304347826087</v>
      </c>
      <c r="J5716" s="51">
        <f t="shared" ca="1" si="646"/>
        <v>4</v>
      </c>
      <c r="K5716" s="47">
        <f t="shared" si="647"/>
        <v>13.22</v>
      </c>
      <c r="L5716" s="47">
        <f t="shared" si="648"/>
        <v>13.3</v>
      </c>
      <c r="M5716" s="47">
        <f t="shared" si="649"/>
        <v>13.21</v>
      </c>
      <c r="N5716" s="47">
        <f t="shared" si="650"/>
        <v>13.26</v>
      </c>
      <c r="O5716" s="48">
        <f t="shared" ca="1" si="651"/>
        <v>1848000</v>
      </c>
    </row>
    <row r="5717" spans="1:15" x14ac:dyDescent="0.25">
      <c r="A5717">
        <v>5702</v>
      </c>
      <c r="B5717" s="84">
        <v>33687</v>
      </c>
      <c r="C5717" s="47">
        <v>92.38</v>
      </c>
      <c r="D5717" s="47">
        <v>92.75</v>
      </c>
      <c r="E5717" s="47">
        <v>91.5</v>
      </c>
      <c r="F5717" s="47">
        <v>91.88</v>
      </c>
      <c r="G5717" s="48">
        <v>619200</v>
      </c>
      <c r="H5717" s="47">
        <v>13.24</v>
      </c>
      <c r="I5717" s="51">
        <f t="shared" si="645"/>
        <v>0.14410100130605139</v>
      </c>
      <c r="J5717" s="51">
        <f t="shared" ca="1" si="646"/>
        <v>4</v>
      </c>
      <c r="K5717" s="47">
        <f t="shared" si="647"/>
        <v>13.31</v>
      </c>
      <c r="L5717" s="47">
        <f t="shared" si="648"/>
        <v>13.37</v>
      </c>
      <c r="M5717" s="47">
        <f t="shared" si="649"/>
        <v>13.19</v>
      </c>
      <c r="N5717" s="47">
        <f t="shared" si="650"/>
        <v>13.24</v>
      </c>
      <c r="O5717" s="48">
        <f t="shared" ca="1" si="651"/>
        <v>2476800</v>
      </c>
    </row>
    <row r="5718" spans="1:15" x14ac:dyDescent="0.25">
      <c r="A5718">
        <v>5703</v>
      </c>
      <c r="B5718" s="84">
        <v>33686</v>
      </c>
      <c r="C5718" s="47">
        <v>92.62</v>
      </c>
      <c r="D5718" s="47">
        <v>92.62</v>
      </c>
      <c r="E5718" s="47">
        <v>91.88</v>
      </c>
      <c r="F5718" s="47">
        <v>92.38</v>
      </c>
      <c r="G5718" s="48">
        <v>338400</v>
      </c>
      <c r="H5718" s="47">
        <v>13.31</v>
      </c>
      <c r="I5718" s="51">
        <f t="shared" si="645"/>
        <v>0.14407880493613337</v>
      </c>
      <c r="J5718" s="51">
        <f t="shared" ca="1" si="646"/>
        <v>4</v>
      </c>
      <c r="K5718" s="47">
        <f t="shared" si="647"/>
        <v>13.34</v>
      </c>
      <c r="L5718" s="47">
        <f t="shared" si="648"/>
        <v>13.34</v>
      </c>
      <c r="M5718" s="47">
        <f t="shared" si="649"/>
        <v>13.24</v>
      </c>
      <c r="N5718" s="47">
        <f t="shared" si="650"/>
        <v>13.31</v>
      </c>
      <c r="O5718" s="48">
        <f t="shared" ca="1" si="651"/>
        <v>1353600</v>
      </c>
    </row>
    <row r="5719" spans="1:15" x14ac:dyDescent="0.25">
      <c r="A5719">
        <v>5704</v>
      </c>
      <c r="B5719" s="84">
        <v>33683</v>
      </c>
      <c r="C5719" s="47">
        <v>92.12</v>
      </c>
      <c r="D5719" s="47">
        <v>92.75</v>
      </c>
      <c r="E5719" s="47">
        <v>91.62</v>
      </c>
      <c r="F5719" s="47">
        <v>92.62</v>
      </c>
      <c r="G5719" s="48">
        <v>807200</v>
      </c>
      <c r="H5719" s="47">
        <v>13.35</v>
      </c>
      <c r="I5719" s="51">
        <f t="shared" si="645"/>
        <v>0.14413733534873677</v>
      </c>
      <c r="J5719" s="51">
        <f t="shared" ca="1" si="646"/>
        <v>4</v>
      </c>
      <c r="K5719" s="47">
        <f t="shared" si="647"/>
        <v>13.28</v>
      </c>
      <c r="L5719" s="47">
        <f t="shared" si="648"/>
        <v>13.37</v>
      </c>
      <c r="M5719" s="47">
        <f t="shared" si="649"/>
        <v>13.21</v>
      </c>
      <c r="N5719" s="47">
        <f t="shared" si="650"/>
        <v>13.35</v>
      </c>
      <c r="O5719" s="48">
        <f t="shared" ca="1" si="651"/>
        <v>3228800</v>
      </c>
    </row>
    <row r="5720" spans="1:15" x14ac:dyDescent="0.25">
      <c r="A5720">
        <v>5705</v>
      </c>
      <c r="B5720" s="84">
        <v>33682</v>
      </c>
      <c r="C5720" s="47">
        <v>92</v>
      </c>
      <c r="D5720" s="47">
        <v>93</v>
      </c>
      <c r="E5720" s="47">
        <v>92</v>
      </c>
      <c r="F5720" s="47">
        <v>92.38</v>
      </c>
      <c r="G5720" s="48">
        <v>647600</v>
      </c>
      <c r="H5720" s="47">
        <v>13.31</v>
      </c>
      <c r="I5720" s="51">
        <f t="shared" si="645"/>
        <v>0.14407880493613337</v>
      </c>
      <c r="J5720" s="51">
        <f t="shared" ca="1" si="646"/>
        <v>4</v>
      </c>
      <c r="K5720" s="47">
        <f t="shared" si="647"/>
        <v>13.26</v>
      </c>
      <c r="L5720" s="47">
        <f t="shared" si="648"/>
        <v>13.4</v>
      </c>
      <c r="M5720" s="47">
        <f t="shared" si="649"/>
        <v>13.26</v>
      </c>
      <c r="N5720" s="47">
        <f t="shared" si="650"/>
        <v>13.31</v>
      </c>
      <c r="O5720" s="48">
        <f t="shared" ca="1" si="651"/>
        <v>2590400</v>
      </c>
    </row>
    <row r="5721" spans="1:15" x14ac:dyDescent="0.25">
      <c r="A5721">
        <v>5706</v>
      </c>
      <c r="B5721" s="84">
        <v>33681</v>
      </c>
      <c r="C5721" s="47">
        <v>90.38</v>
      </c>
      <c r="D5721" s="47">
        <v>92</v>
      </c>
      <c r="E5721" s="47">
        <v>90.12</v>
      </c>
      <c r="F5721" s="47">
        <v>92</v>
      </c>
      <c r="G5721" s="48">
        <v>660800</v>
      </c>
      <c r="H5721" s="47">
        <v>13.26</v>
      </c>
      <c r="I5721" s="51">
        <f t="shared" si="645"/>
        <v>0.1441304347826087</v>
      </c>
      <c r="J5721" s="51">
        <f t="shared" ca="1" si="646"/>
        <v>4</v>
      </c>
      <c r="K5721" s="47">
        <f t="shared" si="647"/>
        <v>13.03</v>
      </c>
      <c r="L5721" s="47">
        <f t="shared" si="648"/>
        <v>13.26</v>
      </c>
      <c r="M5721" s="47">
        <f t="shared" si="649"/>
        <v>12.99</v>
      </c>
      <c r="N5721" s="47">
        <f t="shared" si="650"/>
        <v>13.26</v>
      </c>
      <c r="O5721" s="48">
        <f t="shared" ca="1" si="651"/>
        <v>2643200</v>
      </c>
    </row>
    <row r="5722" spans="1:15" x14ac:dyDescent="0.25">
      <c r="A5722">
        <v>5707</v>
      </c>
      <c r="B5722" s="84">
        <v>33680</v>
      </c>
      <c r="C5722" s="47">
        <v>90.62</v>
      </c>
      <c r="D5722" s="47">
        <v>90.75</v>
      </c>
      <c r="E5722" s="47">
        <v>90.12</v>
      </c>
      <c r="F5722" s="47">
        <v>90.38</v>
      </c>
      <c r="G5722" s="48">
        <v>276800</v>
      </c>
      <c r="H5722" s="47">
        <v>13.02</v>
      </c>
      <c r="I5722" s="51">
        <f t="shared" si="645"/>
        <v>0.14405842000442576</v>
      </c>
      <c r="J5722" s="51">
        <f t="shared" ca="1" si="646"/>
        <v>4</v>
      </c>
      <c r="K5722" s="47">
        <f t="shared" si="647"/>
        <v>13.05</v>
      </c>
      <c r="L5722" s="47">
        <f t="shared" si="648"/>
        <v>13.07</v>
      </c>
      <c r="M5722" s="47">
        <f t="shared" si="649"/>
        <v>12.98</v>
      </c>
      <c r="N5722" s="47">
        <f t="shared" si="650"/>
        <v>13.02</v>
      </c>
      <c r="O5722" s="48">
        <f t="shared" ca="1" si="651"/>
        <v>1107200</v>
      </c>
    </row>
    <row r="5723" spans="1:15" x14ac:dyDescent="0.25">
      <c r="A5723">
        <v>5708</v>
      </c>
      <c r="B5723" s="84">
        <v>33679</v>
      </c>
      <c r="C5723" s="47">
        <v>90.62</v>
      </c>
      <c r="D5723" s="47">
        <v>90.88</v>
      </c>
      <c r="E5723" s="47">
        <v>89.75</v>
      </c>
      <c r="F5723" s="47">
        <v>90.5</v>
      </c>
      <c r="G5723" s="48">
        <v>252800</v>
      </c>
      <c r="H5723" s="47">
        <v>13.04</v>
      </c>
      <c r="I5723" s="51">
        <f t="shared" si="645"/>
        <v>0.14408839779005525</v>
      </c>
      <c r="J5723" s="51">
        <f t="shared" ca="1" si="646"/>
        <v>4</v>
      </c>
      <c r="K5723" s="47">
        <f t="shared" si="647"/>
        <v>13.06</v>
      </c>
      <c r="L5723" s="47">
        <f t="shared" si="648"/>
        <v>13.09</v>
      </c>
      <c r="M5723" s="47">
        <f t="shared" si="649"/>
        <v>12.93</v>
      </c>
      <c r="N5723" s="47">
        <f t="shared" si="650"/>
        <v>13.04</v>
      </c>
      <c r="O5723" s="48">
        <f t="shared" ca="1" si="651"/>
        <v>1011200</v>
      </c>
    </row>
    <row r="5724" spans="1:15" x14ac:dyDescent="0.25">
      <c r="A5724">
        <v>5709</v>
      </c>
      <c r="B5724" s="84">
        <v>33676</v>
      </c>
      <c r="C5724" s="47">
        <v>90.5</v>
      </c>
      <c r="D5724" s="47">
        <v>91</v>
      </c>
      <c r="E5724" s="47">
        <v>89.88</v>
      </c>
      <c r="F5724" s="47">
        <v>90.88</v>
      </c>
      <c r="G5724" s="48">
        <v>418800</v>
      </c>
      <c r="H5724" s="47">
        <v>13.1</v>
      </c>
      <c r="I5724" s="51">
        <f t="shared" si="645"/>
        <v>0.14414612676056338</v>
      </c>
      <c r="J5724" s="51">
        <f t="shared" ca="1" si="646"/>
        <v>4</v>
      </c>
      <c r="K5724" s="47">
        <f t="shared" si="647"/>
        <v>13.05</v>
      </c>
      <c r="L5724" s="47">
        <f t="shared" si="648"/>
        <v>13.12</v>
      </c>
      <c r="M5724" s="47">
        <f t="shared" si="649"/>
        <v>12.96</v>
      </c>
      <c r="N5724" s="47">
        <f t="shared" si="650"/>
        <v>13.1</v>
      </c>
      <c r="O5724" s="48">
        <f t="shared" ca="1" si="651"/>
        <v>1675200</v>
      </c>
    </row>
    <row r="5725" spans="1:15" x14ac:dyDescent="0.25">
      <c r="A5725">
        <v>5710</v>
      </c>
      <c r="B5725" s="84">
        <v>33675</v>
      </c>
      <c r="C5725" s="47">
        <v>90.75</v>
      </c>
      <c r="D5725" s="47">
        <v>90.75</v>
      </c>
      <c r="E5725" s="47">
        <v>89.75</v>
      </c>
      <c r="F5725" s="47">
        <v>90.25</v>
      </c>
      <c r="G5725" s="48">
        <v>436400</v>
      </c>
      <c r="H5725" s="47">
        <v>13.01</v>
      </c>
      <c r="I5725" s="51">
        <f t="shared" si="645"/>
        <v>0.14415512465373961</v>
      </c>
      <c r="J5725" s="51">
        <f t="shared" ca="1" si="646"/>
        <v>4</v>
      </c>
      <c r="K5725" s="47">
        <f t="shared" si="647"/>
        <v>13.08</v>
      </c>
      <c r="L5725" s="47">
        <f t="shared" si="648"/>
        <v>13.08</v>
      </c>
      <c r="M5725" s="47">
        <f t="shared" si="649"/>
        <v>12.94</v>
      </c>
      <c r="N5725" s="47">
        <f t="shared" si="650"/>
        <v>13.01</v>
      </c>
      <c r="O5725" s="48">
        <f t="shared" ca="1" si="651"/>
        <v>1745600</v>
      </c>
    </row>
    <row r="5726" spans="1:15" x14ac:dyDescent="0.25">
      <c r="A5726">
        <v>5711</v>
      </c>
      <c r="B5726" s="84">
        <v>33674</v>
      </c>
      <c r="C5726" s="47">
        <v>89.5</v>
      </c>
      <c r="D5726" s="47">
        <v>91.38</v>
      </c>
      <c r="E5726" s="47">
        <v>88.88</v>
      </c>
      <c r="F5726" s="47">
        <v>90.5</v>
      </c>
      <c r="G5726" s="48">
        <v>956000</v>
      </c>
      <c r="H5726" s="47">
        <v>13.04</v>
      </c>
      <c r="I5726" s="51">
        <f t="shared" si="645"/>
        <v>0.14408839779005525</v>
      </c>
      <c r="J5726" s="51">
        <f t="shared" ca="1" si="646"/>
        <v>4</v>
      </c>
      <c r="K5726" s="47">
        <f t="shared" si="647"/>
        <v>12.9</v>
      </c>
      <c r="L5726" s="47">
        <f t="shared" si="648"/>
        <v>13.17</v>
      </c>
      <c r="M5726" s="47">
        <f t="shared" si="649"/>
        <v>12.81</v>
      </c>
      <c r="N5726" s="47">
        <f t="shared" si="650"/>
        <v>13.04</v>
      </c>
      <c r="O5726" s="48">
        <f t="shared" ca="1" si="651"/>
        <v>3824000</v>
      </c>
    </row>
    <row r="5727" spans="1:15" x14ac:dyDescent="0.25">
      <c r="A5727">
        <v>5712</v>
      </c>
      <c r="B5727" s="84">
        <v>33673</v>
      </c>
      <c r="C5727" s="47">
        <v>90</v>
      </c>
      <c r="D5727" s="47">
        <v>90.5</v>
      </c>
      <c r="E5727" s="47">
        <v>89.5</v>
      </c>
      <c r="F5727" s="47">
        <v>89.62</v>
      </c>
      <c r="G5727" s="48">
        <v>588400</v>
      </c>
      <c r="H5727" s="47">
        <v>12.92</v>
      </c>
      <c r="I5727" s="51">
        <f t="shared" si="645"/>
        <v>0.14416424905155098</v>
      </c>
      <c r="J5727" s="51">
        <f t="shared" ca="1" si="646"/>
        <v>4</v>
      </c>
      <c r="K5727" s="47">
        <f t="shared" si="647"/>
        <v>12.97</v>
      </c>
      <c r="L5727" s="47">
        <f t="shared" si="648"/>
        <v>13.05</v>
      </c>
      <c r="M5727" s="47">
        <f t="shared" si="649"/>
        <v>12.9</v>
      </c>
      <c r="N5727" s="47">
        <f t="shared" si="650"/>
        <v>12.92</v>
      </c>
      <c r="O5727" s="48">
        <f t="shared" ca="1" si="651"/>
        <v>2353600</v>
      </c>
    </row>
    <row r="5728" spans="1:15" x14ac:dyDescent="0.25">
      <c r="A5728">
        <v>5713</v>
      </c>
      <c r="B5728" s="84">
        <v>33672</v>
      </c>
      <c r="C5728" s="47">
        <v>90.12</v>
      </c>
      <c r="D5728" s="47">
        <v>90.62</v>
      </c>
      <c r="E5728" s="47">
        <v>90</v>
      </c>
      <c r="F5728" s="47">
        <v>90.38</v>
      </c>
      <c r="G5728" s="48">
        <v>478400</v>
      </c>
      <c r="H5728" s="47">
        <v>13.02</v>
      </c>
      <c r="I5728" s="51">
        <f t="shared" si="645"/>
        <v>0.14405842000442576</v>
      </c>
      <c r="J5728" s="51">
        <f t="shared" ca="1" si="646"/>
        <v>4</v>
      </c>
      <c r="K5728" s="47">
        <f t="shared" si="647"/>
        <v>12.98</v>
      </c>
      <c r="L5728" s="47">
        <f t="shared" si="648"/>
        <v>13.05</v>
      </c>
      <c r="M5728" s="47">
        <f t="shared" si="649"/>
        <v>12.97</v>
      </c>
      <c r="N5728" s="47">
        <f t="shared" si="650"/>
        <v>13.02</v>
      </c>
      <c r="O5728" s="48">
        <f t="shared" ca="1" si="651"/>
        <v>1913600</v>
      </c>
    </row>
    <row r="5729" spans="1:15" x14ac:dyDescent="0.25">
      <c r="A5729">
        <v>5714</v>
      </c>
      <c r="B5729" s="84">
        <v>33669</v>
      </c>
      <c r="C5729" s="47">
        <v>90.75</v>
      </c>
      <c r="D5729" s="47">
        <v>91</v>
      </c>
      <c r="E5729" s="47">
        <v>90</v>
      </c>
      <c r="F5729" s="47">
        <v>90.62</v>
      </c>
      <c r="G5729" s="48">
        <v>576000</v>
      </c>
      <c r="H5729" s="47">
        <v>13.06</v>
      </c>
      <c r="I5729" s="51">
        <f t="shared" si="645"/>
        <v>0.14411829618185831</v>
      </c>
      <c r="J5729" s="51">
        <f t="shared" ca="1" si="646"/>
        <v>4</v>
      </c>
      <c r="K5729" s="47">
        <f t="shared" si="647"/>
        <v>13.08</v>
      </c>
      <c r="L5729" s="47">
        <f t="shared" si="648"/>
        <v>13.11</v>
      </c>
      <c r="M5729" s="47">
        <f t="shared" si="649"/>
        <v>12.97</v>
      </c>
      <c r="N5729" s="47">
        <f t="shared" si="650"/>
        <v>13.06</v>
      </c>
      <c r="O5729" s="48">
        <f t="shared" ca="1" si="651"/>
        <v>2304000</v>
      </c>
    </row>
    <row r="5730" spans="1:15" x14ac:dyDescent="0.25">
      <c r="A5730">
        <v>5715</v>
      </c>
      <c r="B5730" s="84">
        <v>33668</v>
      </c>
      <c r="C5730" s="47">
        <v>92</v>
      </c>
      <c r="D5730" s="47">
        <v>92</v>
      </c>
      <c r="E5730" s="47">
        <v>90.62</v>
      </c>
      <c r="F5730" s="47">
        <v>90.88</v>
      </c>
      <c r="G5730" s="48">
        <v>849200</v>
      </c>
      <c r="H5730" s="47">
        <v>13.1</v>
      </c>
      <c r="I5730" s="51">
        <f t="shared" si="645"/>
        <v>0.14414612676056338</v>
      </c>
      <c r="J5730" s="51">
        <f t="shared" ca="1" si="646"/>
        <v>4</v>
      </c>
      <c r="K5730" s="47">
        <f t="shared" si="647"/>
        <v>13.26</v>
      </c>
      <c r="L5730" s="47">
        <f t="shared" si="648"/>
        <v>13.26</v>
      </c>
      <c r="M5730" s="47">
        <f t="shared" si="649"/>
        <v>13.06</v>
      </c>
      <c r="N5730" s="47">
        <f t="shared" si="650"/>
        <v>13.1</v>
      </c>
      <c r="O5730" s="48">
        <f t="shared" ca="1" si="651"/>
        <v>3396800</v>
      </c>
    </row>
    <row r="5731" spans="1:15" x14ac:dyDescent="0.25">
      <c r="A5731">
        <v>5716</v>
      </c>
      <c r="B5731" s="84">
        <v>33667</v>
      </c>
      <c r="C5731" s="47">
        <v>91.5</v>
      </c>
      <c r="D5731" s="47">
        <v>92.25</v>
      </c>
      <c r="E5731" s="47">
        <v>91.38</v>
      </c>
      <c r="F5731" s="47">
        <v>92</v>
      </c>
      <c r="G5731" s="48">
        <v>1005200</v>
      </c>
      <c r="H5731" s="47">
        <v>13.26</v>
      </c>
      <c r="I5731" s="51">
        <f t="shared" si="645"/>
        <v>0.1441304347826087</v>
      </c>
      <c r="J5731" s="51">
        <f t="shared" ca="1" si="646"/>
        <v>4</v>
      </c>
      <c r="K5731" s="47">
        <f t="shared" si="647"/>
        <v>13.19</v>
      </c>
      <c r="L5731" s="47">
        <f t="shared" si="648"/>
        <v>13.3</v>
      </c>
      <c r="M5731" s="47">
        <f t="shared" si="649"/>
        <v>13.17</v>
      </c>
      <c r="N5731" s="47">
        <f t="shared" si="650"/>
        <v>13.26</v>
      </c>
      <c r="O5731" s="48">
        <f t="shared" ca="1" si="651"/>
        <v>4020800</v>
      </c>
    </row>
    <row r="5732" spans="1:15" x14ac:dyDescent="0.25">
      <c r="A5732">
        <v>5717</v>
      </c>
      <c r="B5732" s="84">
        <v>33666</v>
      </c>
      <c r="C5732" s="47">
        <v>90.5</v>
      </c>
      <c r="D5732" s="47">
        <v>91.38</v>
      </c>
      <c r="E5732" s="47">
        <v>90.5</v>
      </c>
      <c r="F5732" s="47">
        <v>91.38</v>
      </c>
      <c r="G5732" s="48">
        <v>456800</v>
      </c>
      <c r="H5732" s="47">
        <v>13.17</v>
      </c>
      <c r="I5732" s="51">
        <f t="shared" si="645"/>
        <v>0.14412344057780696</v>
      </c>
      <c r="J5732" s="51">
        <f t="shared" ca="1" si="646"/>
        <v>4</v>
      </c>
      <c r="K5732" s="47">
        <f t="shared" si="647"/>
        <v>13.04</v>
      </c>
      <c r="L5732" s="47">
        <f t="shared" si="648"/>
        <v>13.17</v>
      </c>
      <c r="M5732" s="47">
        <f t="shared" si="649"/>
        <v>13.04</v>
      </c>
      <c r="N5732" s="47">
        <f t="shared" si="650"/>
        <v>13.17</v>
      </c>
      <c r="O5732" s="48">
        <f t="shared" ca="1" si="651"/>
        <v>1827200</v>
      </c>
    </row>
    <row r="5733" spans="1:15" x14ac:dyDescent="0.25">
      <c r="A5733">
        <v>5718</v>
      </c>
      <c r="B5733" s="84">
        <v>33665</v>
      </c>
      <c r="C5733" s="47">
        <v>89.5</v>
      </c>
      <c r="D5733" s="47">
        <v>91</v>
      </c>
      <c r="E5733" s="47">
        <v>89.5</v>
      </c>
      <c r="F5733" s="47">
        <v>90.38</v>
      </c>
      <c r="G5733" s="48">
        <v>795200</v>
      </c>
      <c r="H5733" s="47">
        <v>13.02</v>
      </c>
      <c r="I5733" s="51">
        <f t="shared" si="645"/>
        <v>0.14405842000442576</v>
      </c>
      <c r="J5733" s="51">
        <f t="shared" ca="1" si="646"/>
        <v>4</v>
      </c>
      <c r="K5733" s="47">
        <f t="shared" si="647"/>
        <v>12.89</v>
      </c>
      <c r="L5733" s="47">
        <f t="shared" si="648"/>
        <v>13.11</v>
      </c>
      <c r="M5733" s="47">
        <f t="shared" si="649"/>
        <v>12.89</v>
      </c>
      <c r="N5733" s="47">
        <f t="shared" si="650"/>
        <v>13.02</v>
      </c>
      <c r="O5733" s="48">
        <f t="shared" ca="1" si="651"/>
        <v>3180800</v>
      </c>
    </row>
    <row r="5734" spans="1:15" x14ac:dyDescent="0.25">
      <c r="A5734">
        <v>5719</v>
      </c>
      <c r="B5734" s="84">
        <v>33662</v>
      </c>
      <c r="C5734" s="47">
        <v>89.75</v>
      </c>
      <c r="D5734" s="47">
        <v>90.25</v>
      </c>
      <c r="E5734" s="47">
        <v>89.5</v>
      </c>
      <c r="F5734" s="47">
        <v>89.5</v>
      </c>
      <c r="G5734" s="48">
        <v>508000</v>
      </c>
      <c r="H5734" s="47">
        <v>12.9</v>
      </c>
      <c r="I5734" s="51">
        <f t="shared" si="645"/>
        <v>0.14413407821229052</v>
      </c>
      <c r="J5734" s="51">
        <f t="shared" ca="1" si="646"/>
        <v>4</v>
      </c>
      <c r="K5734" s="47">
        <f t="shared" si="647"/>
        <v>12.94</v>
      </c>
      <c r="L5734" s="47">
        <f t="shared" si="648"/>
        <v>13.01</v>
      </c>
      <c r="M5734" s="47">
        <f t="shared" si="649"/>
        <v>12.9</v>
      </c>
      <c r="N5734" s="47">
        <f t="shared" si="650"/>
        <v>12.9</v>
      </c>
      <c r="O5734" s="48">
        <f t="shared" ca="1" si="651"/>
        <v>2032000</v>
      </c>
    </row>
    <row r="5735" spans="1:15" x14ac:dyDescent="0.25">
      <c r="A5735">
        <v>5720</v>
      </c>
      <c r="B5735" s="84">
        <v>33661</v>
      </c>
      <c r="C5735" s="47">
        <v>90</v>
      </c>
      <c r="D5735" s="47">
        <v>90.25</v>
      </c>
      <c r="E5735" s="47">
        <v>89.5</v>
      </c>
      <c r="F5735" s="47">
        <v>89.62</v>
      </c>
      <c r="G5735" s="48">
        <v>1472800</v>
      </c>
      <c r="H5735" s="47">
        <v>12.92</v>
      </c>
      <c r="I5735" s="51">
        <f t="shared" si="645"/>
        <v>0.14416424905155098</v>
      </c>
      <c r="J5735" s="51">
        <f t="shared" ca="1" si="646"/>
        <v>4</v>
      </c>
      <c r="K5735" s="47">
        <f t="shared" si="647"/>
        <v>12.97</v>
      </c>
      <c r="L5735" s="47">
        <f t="shared" si="648"/>
        <v>13.01</v>
      </c>
      <c r="M5735" s="47">
        <f t="shared" si="649"/>
        <v>12.9</v>
      </c>
      <c r="N5735" s="47">
        <f t="shared" si="650"/>
        <v>12.92</v>
      </c>
      <c r="O5735" s="48">
        <f t="shared" ca="1" si="651"/>
        <v>5891200</v>
      </c>
    </row>
    <row r="5736" spans="1:15" x14ac:dyDescent="0.25">
      <c r="A5736">
        <v>5721</v>
      </c>
      <c r="B5736" s="84">
        <v>33660</v>
      </c>
      <c r="C5736" s="47">
        <v>86.88</v>
      </c>
      <c r="D5736" s="47">
        <v>89.38</v>
      </c>
      <c r="E5736" s="47">
        <v>86.75</v>
      </c>
      <c r="F5736" s="47">
        <v>89.25</v>
      </c>
      <c r="G5736" s="48">
        <v>1624000</v>
      </c>
      <c r="H5736" s="47">
        <v>12.86</v>
      </c>
      <c r="I5736" s="51">
        <f t="shared" si="645"/>
        <v>0.14408963585434173</v>
      </c>
      <c r="J5736" s="51">
        <f t="shared" ca="1" si="646"/>
        <v>4</v>
      </c>
      <c r="K5736" s="47">
        <f t="shared" si="647"/>
        <v>12.52</v>
      </c>
      <c r="L5736" s="47">
        <f t="shared" si="648"/>
        <v>12.88</v>
      </c>
      <c r="M5736" s="47">
        <f t="shared" si="649"/>
        <v>12.5</v>
      </c>
      <c r="N5736" s="47">
        <f t="shared" si="650"/>
        <v>12.86</v>
      </c>
      <c r="O5736" s="48">
        <f t="shared" ca="1" si="651"/>
        <v>6496000</v>
      </c>
    </row>
    <row r="5737" spans="1:15" x14ac:dyDescent="0.25">
      <c r="A5737">
        <v>5722</v>
      </c>
      <c r="B5737" s="84">
        <v>33659</v>
      </c>
      <c r="C5737" s="47">
        <v>86.88</v>
      </c>
      <c r="D5737" s="47">
        <v>87</v>
      </c>
      <c r="E5737" s="47">
        <v>86.38</v>
      </c>
      <c r="F5737" s="47">
        <v>86.75</v>
      </c>
      <c r="G5737" s="48">
        <v>285200</v>
      </c>
      <c r="H5737" s="47">
        <v>12.5</v>
      </c>
      <c r="I5737" s="51">
        <f t="shared" si="645"/>
        <v>0.14409221902017291</v>
      </c>
      <c r="J5737" s="51">
        <f t="shared" ca="1" si="646"/>
        <v>4</v>
      </c>
      <c r="K5737" s="47">
        <f t="shared" si="647"/>
        <v>12.52</v>
      </c>
      <c r="L5737" s="47">
        <f t="shared" si="648"/>
        <v>12.54</v>
      </c>
      <c r="M5737" s="47">
        <f t="shared" si="649"/>
        <v>12.45</v>
      </c>
      <c r="N5737" s="47">
        <f t="shared" si="650"/>
        <v>12.5</v>
      </c>
      <c r="O5737" s="48">
        <f t="shared" ca="1" si="651"/>
        <v>1140800</v>
      </c>
    </row>
    <row r="5738" spans="1:15" x14ac:dyDescent="0.25">
      <c r="A5738">
        <v>5723</v>
      </c>
      <c r="B5738" s="84">
        <v>33658</v>
      </c>
      <c r="C5738" s="47">
        <v>85.75</v>
      </c>
      <c r="D5738" s="47">
        <v>87.25</v>
      </c>
      <c r="E5738" s="47">
        <v>85.5</v>
      </c>
      <c r="F5738" s="47">
        <v>87.12</v>
      </c>
      <c r="G5738" s="48">
        <v>432400</v>
      </c>
      <c r="H5738" s="47">
        <v>12.56</v>
      </c>
      <c r="I5738" s="51">
        <f t="shared" si="645"/>
        <v>0.14416896235078053</v>
      </c>
      <c r="J5738" s="51">
        <f t="shared" ca="1" si="646"/>
        <v>4</v>
      </c>
      <c r="K5738" s="47">
        <f t="shared" si="647"/>
        <v>12.36</v>
      </c>
      <c r="L5738" s="47">
        <f t="shared" si="648"/>
        <v>12.58</v>
      </c>
      <c r="M5738" s="47">
        <f t="shared" si="649"/>
        <v>12.33</v>
      </c>
      <c r="N5738" s="47">
        <f t="shared" si="650"/>
        <v>12.56</v>
      </c>
      <c r="O5738" s="48">
        <f t="shared" ca="1" si="651"/>
        <v>1729600</v>
      </c>
    </row>
    <row r="5739" spans="1:15" x14ac:dyDescent="0.25">
      <c r="A5739">
        <v>5724</v>
      </c>
      <c r="B5739" s="84">
        <v>33655</v>
      </c>
      <c r="C5739" s="47">
        <v>85.62</v>
      </c>
      <c r="D5739" s="47">
        <v>85.88</v>
      </c>
      <c r="E5739" s="47">
        <v>84.88</v>
      </c>
      <c r="F5739" s="47">
        <v>85.75</v>
      </c>
      <c r="G5739" s="48">
        <v>575600</v>
      </c>
      <c r="H5739" s="47">
        <v>12.36</v>
      </c>
      <c r="I5739" s="51">
        <f t="shared" si="645"/>
        <v>0.14413994169096209</v>
      </c>
      <c r="J5739" s="51">
        <f t="shared" ca="1" si="646"/>
        <v>4</v>
      </c>
      <c r="K5739" s="47">
        <f t="shared" si="647"/>
        <v>12.34</v>
      </c>
      <c r="L5739" s="47">
        <f t="shared" si="648"/>
        <v>12.38</v>
      </c>
      <c r="M5739" s="47">
        <f t="shared" si="649"/>
        <v>12.23</v>
      </c>
      <c r="N5739" s="47">
        <f t="shared" si="650"/>
        <v>12.36</v>
      </c>
      <c r="O5739" s="48">
        <f t="shared" ca="1" si="651"/>
        <v>2302400</v>
      </c>
    </row>
    <row r="5740" spans="1:15" x14ac:dyDescent="0.25">
      <c r="A5740">
        <v>5725</v>
      </c>
      <c r="B5740" s="84">
        <v>33654</v>
      </c>
      <c r="C5740" s="47">
        <v>85.5</v>
      </c>
      <c r="D5740" s="47">
        <v>86.38</v>
      </c>
      <c r="E5740" s="47">
        <v>85.5</v>
      </c>
      <c r="F5740" s="47">
        <v>85.88</v>
      </c>
      <c r="G5740" s="48">
        <v>303200</v>
      </c>
      <c r="H5740" s="47">
        <v>12.38</v>
      </c>
      <c r="I5740" s="51">
        <f t="shared" si="645"/>
        <v>0.1441546343735445</v>
      </c>
      <c r="J5740" s="51">
        <f t="shared" ca="1" si="646"/>
        <v>4</v>
      </c>
      <c r="K5740" s="47">
        <f t="shared" si="647"/>
        <v>12.33</v>
      </c>
      <c r="L5740" s="47">
        <f t="shared" si="648"/>
        <v>12.45</v>
      </c>
      <c r="M5740" s="47">
        <f t="shared" si="649"/>
        <v>12.33</v>
      </c>
      <c r="N5740" s="47">
        <f t="shared" si="650"/>
        <v>12.38</v>
      </c>
      <c r="O5740" s="48">
        <f t="shared" ca="1" si="651"/>
        <v>1212800</v>
      </c>
    </row>
    <row r="5741" spans="1:15" x14ac:dyDescent="0.25">
      <c r="A5741">
        <v>5726</v>
      </c>
      <c r="B5741" s="84">
        <v>33653</v>
      </c>
      <c r="C5741" s="47">
        <v>86.12</v>
      </c>
      <c r="D5741" s="47">
        <v>86.75</v>
      </c>
      <c r="E5741" s="47">
        <v>85.5</v>
      </c>
      <c r="F5741" s="47">
        <v>85.5</v>
      </c>
      <c r="G5741" s="48">
        <v>530000</v>
      </c>
      <c r="H5741" s="47">
        <v>12.32</v>
      </c>
      <c r="I5741" s="51">
        <f t="shared" si="645"/>
        <v>0.144093567251462</v>
      </c>
      <c r="J5741" s="51">
        <f t="shared" ca="1" si="646"/>
        <v>4</v>
      </c>
      <c r="K5741" s="47">
        <f t="shared" si="647"/>
        <v>12.41</v>
      </c>
      <c r="L5741" s="47">
        <f t="shared" si="648"/>
        <v>12.5</v>
      </c>
      <c r="M5741" s="47">
        <f t="shared" si="649"/>
        <v>12.32</v>
      </c>
      <c r="N5741" s="47">
        <f t="shared" si="650"/>
        <v>12.32</v>
      </c>
      <c r="O5741" s="48">
        <f t="shared" ca="1" si="651"/>
        <v>2120000</v>
      </c>
    </row>
    <row r="5742" spans="1:15" x14ac:dyDescent="0.25">
      <c r="A5742">
        <v>5727</v>
      </c>
      <c r="B5742" s="84">
        <v>33652</v>
      </c>
      <c r="C5742" s="47">
        <v>86.38</v>
      </c>
      <c r="D5742" s="47">
        <v>87</v>
      </c>
      <c r="E5742" s="47">
        <v>86</v>
      </c>
      <c r="F5742" s="47">
        <v>86.12</v>
      </c>
      <c r="G5742" s="48">
        <v>322800</v>
      </c>
      <c r="H5742" s="47">
        <v>12.41</v>
      </c>
      <c r="I5742" s="51">
        <f t="shared" si="645"/>
        <v>0.1441012540640966</v>
      </c>
      <c r="J5742" s="51">
        <f t="shared" ca="1" si="646"/>
        <v>4</v>
      </c>
      <c r="K5742" s="47">
        <f t="shared" si="647"/>
        <v>12.45</v>
      </c>
      <c r="L5742" s="47">
        <f t="shared" si="648"/>
        <v>12.54</v>
      </c>
      <c r="M5742" s="47">
        <f t="shared" si="649"/>
        <v>12.39</v>
      </c>
      <c r="N5742" s="47">
        <f t="shared" si="650"/>
        <v>12.41</v>
      </c>
      <c r="O5742" s="48">
        <f t="shared" ca="1" si="651"/>
        <v>1291200</v>
      </c>
    </row>
    <row r="5743" spans="1:15" x14ac:dyDescent="0.25">
      <c r="A5743">
        <v>5728</v>
      </c>
      <c r="B5743" s="84">
        <v>33648</v>
      </c>
      <c r="C5743" s="47">
        <v>86.88</v>
      </c>
      <c r="D5743" s="47">
        <v>87.12</v>
      </c>
      <c r="E5743" s="47">
        <v>86.38</v>
      </c>
      <c r="F5743" s="47">
        <v>86.38</v>
      </c>
      <c r="G5743" s="48">
        <v>229600</v>
      </c>
      <c r="H5743" s="47">
        <v>12.45</v>
      </c>
      <c r="I5743" s="51">
        <f t="shared" si="645"/>
        <v>0.14413058578374624</v>
      </c>
      <c r="J5743" s="51">
        <f t="shared" ca="1" si="646"/>
        <v>4</v>
      </c>
      <c r="K5743" s="47">
        <f t="shared" si="647"/>
        <v>12.52</v>
      </c>
      <c r="L5743" s="47">
        <f t="shared" si="648"/>
        <v>12.56</v>
      </c>
      <c r="M5743" s="47">
        <f t="shared" si="649"/>
        <v>12.45</v>
      </c>
      <c r="N5743" s="47">
        <f t="shared" si="650"/>
        <v>12.45</v>
      </c>
      <c r="O5743" s="48">
        <f t="shared" ca="1" si="651"/>
        <v>918400</v>
      </c>
    </row>
    <row r="5744" spans="1:15" x14ac:dyDescent="0.25">
      <c r="A5744">
        <v>5729</v>
      </c>
      <c r="B5744" s="84">
        <v>33647</v>
      </c>
      <c r="C5744" s="47">
        <v>86</v>
      </c>
      <c r="D5744" s="47">
        <v>87.25</v>
      </c>
      <c r="E5744" s="47">
        <v>86</v>
      </c>
      <c r="F5744" s="47">
        <v>87</v>
      </c>
      <c r="G5744" s="48">
        <v>444000</v>
      </c>
      <c r="H5744" s="47">
        <v>12.54</v>
      </c>
      <c r="I5744" s="51">
        <f t="shared" si="645"/>
        <v>0.14413793103448275</v>
      </c>
      <c r="J5744" s="51">
        <f t="shared" ca="1" si="646"/>
        <v>4</v>
      </c>
      <c r="K5744" s="47">
        <f t="shared" si="647"/>
        <v>12.4</v>
      </c>
      <c r="L5744" s="47">
        <f t="shared" si="648"/>
        <v>12.58</v>
      </c>
      <c r="M5744" s="47">
        <f t="shared" si="649"/>
        <v>12.4</v>
      </c>
      <c r="N5744" s="47">
        <f t="shared" si="650"/>
        <v>12.54</v>
      </c>
      <c r="O5744" s="48">
        <f t="shared" ca="1" si="651"/>
        <v>1776000</v>
      </c>
    </row>
    <row r="5745" spans="1:15" x14ac:dyDescent="0.25">
      <c r="A5745">
        <v>5730</v>
      </c>
      <c r="B5745" s="84">
        <v>33646</v>
      </c>
      <c r="C5745" s="47">
        <v>86.12</v>
      </c>
      <c r="D5745" s="47">
        <v>86.38</v>
      </c>
      <c r="E5745" s="47">
        <v>85.5</v>
      </c>
      <c r="F5745" s="47">
        <v>86.25</v>
      </c>
      <c r="G5745" s="48">
        <v>354000</v>
      </c>
      <c r="H5745" s="47">
        <v>12.43</v>
      </c>
      <c r="I5745" s="51">
        <f t="shared" si="645"/>
        <v>0.14411594202898551</v>
      </c>
      <c r="J5745" s="51">
        <f t="shared" ca="1" si="646"/>
        <v>4</v>
      </c>
      <c r="K5745" s="47">
        <f t="shared" si="647"/>
        <v>12.41</v>
      </c>
      <c r="L5745" s="47">
        <f t="shared" si="648"/>
        <v>12.45</v>
      </c>
      <c r="M5745" s="47">
        <f t="shared" si="649"/>
        <v>12.32</v>
      </c>
      <c r="N5745" s="47">
        <f t="shared" si="650"/>
        <v>12.43</v>
      </c>
      <c r="O5745" s="48">
        <f t="shared" ca="1" si="651"/>
        <v>1416000</v>
      </c>
    </row>
    <row r="5746" spans="1:15" x14ac:dyDescent="0.25">
      <c r="A5746">
        <v>5731</v>
      </c>
      <c r="B5746" s="84">
        <v>33645</v>
      </c>
      <c r="C5746" s="47">
        <v>85.25</v>
      </c>
      <c r="D5746" s="47">
        <v>86.25</v>
      </c>
      <c r="E5746" s="47">
        <v>85.12</v>
      </c>
      <c r="F5746" s="47">
        <v>85.62</v>
      </c>
      <c r="G5746" s="48">
        <v>603200</v>
      </c>
      <c r="H5746" s="47">
        <v>12.34</v>
      </c>
      <c r="I5746" s="51">
        <f t="shared" si="645"/>
        <v>0.14412520439149731</v>
      </c>
      <c r="J5746" s="51">
        <f t="shared" ca="1" si="646"/>
        <v>4</v>
      </c>
      <c r="K5746" s="47">
        <f t="shared" si="647"/>
        <v>12.29</v>
      </c>
      <c r="L5746" s="47">
        <f t="shared" si="648"/>
        <v>12.43</v>
      </c>
      <c r="M5746" s="47">
        <f t="shared" si="649"/>
        <v>12.27</v>
      </c>
      <c r="N5746" s="47">
        <f t="shared" si="650"/>
        <v>12.34</v>
      </c>
      <c r="O5746" s="48">
        <f t="shared" ca="1" si="651"/>
        <v>2412800</v>
      </c>
    </row>
    <row r="5747" spans="1:15" x14ac:dyDescent="0.25">
      <c r="A5747">
        <v>5732</v>
      </c>
      <c r="B5747" s="84">
        <v>33644</v>
      </c>
      <c r="C5747" s="47">
        <v>85.12</v>
      </c>
      <c r="D5747" s="47">
        <v>85.38</v>
      </c>
      <c r="E5747" s="47">
        <v>84.5</v>
      </c>
      <c r="F5747" s="47">
        <v>85</v>
      </c>
      <c r="G5747" s="48">
        <v>625600</v>
      </c>
      <c r="H5747" s="47">
        <v>12.25</v>
      </c>
      <c r="I5747" s="51">
        <f t="shared" si="645"/>
        <v>0.14411764705882352</v>
      </c>
      <c r="J5747" s="51">
        <f t="shared" ca="1" si="646"/>
        <v>4</v>
      </c>
      <c r="K5747" s="47">
        <f t="shared" si="647"/>
        <v>12.27</v>
      </c>
      <c r="L5747" s="47">
        <f t="shared" si="648"/>
        <v>12.3</v>
      </c>
      <c r="M5747" s="47">
        <f t="shared" si="649"/>
        <v>12.18</v>
      </c>
      <c r="N5747" s="47">
        <f t="shared" si="650"/>
        <v>12.25</v>
      </c>
      <c r="O5747" s="48">
        <f t="shared" ca="1" si="651"/>
        <v>2502400</v>
      </c>
    </row>
    <row r="5748" spans="1:15" x14ac:dyDescent="0.25">
      <c r="A5748">
        <v>5733</v>
      </c>
      <c r="B5748" s="84">
        <v>33641</v>
      </c>
      <c r="C5748" s="47">
        <v>85.62</v>
      </c>
      <c r="D5748" s="47">
        <v>85.88</v>
      </c>
      <c r="E5748" s="47">
        <v>85</v>
      </c>
      <c r="F5748" s="47">
        <v>85.25</v>
      </c>
      <c r="G5748" s="48">
        <v>210800</v>
      </c>
      <c r="H5748" s="47">
        <v>12.29</v>
      </c>
      <c r="I5748" s="51">
        <f t="shared" si="645"/>
        <v>0.14416422287390029</v>
      </c>
      <c r="J5748" s="51">
        <f t="shared" ca="1" si="646"/>
        <v>4</v>
      </c>
      <c r="K5748" s="47">
        <f t="shared" si="647"/>
        <v>12.34</v>
      </c>
      <c r="L5748" s="47">
        <f t="shared" si="648"/>
        <v>12.38</v>
      </c>
      <c r="M5748" s="47">
        <f t="shared" si="649"/>
        <v>12.25</v>
      </c>
      <c r="N5748" s="47">
        <f t="shared" si="650"/>
        <v>12.29</v>
      </c>
      <c r="O5748" s="48">
        <f t="shared" ca="1" si="651"/>
        <v>843200</v>
      </c>
    </row>
    <row r="5749" spans="1:15" x14ac:dyDescent="0.25">
      <c r="A5749">
        <v>5734</v>
      </c>
      <c r="B5749" s="84">
        <v>33640</v>
      </c>
      <c r="C5749" s="47">
        <v>86.25</v>
      </c>
      <c r="D5749" s="47">
        <v>86.75</v>
      </c>
      <c r="E5749" s="47">
        <v>85.5</v>
      </c>
      <c r="F5749" s="47">
        <v>85.75</v>
      </c>
      <c r="G5749" s="48">
        <v>283600</v>
      </c>
      <c r="H5749" s="47">
        <v>12.36</v>
      </c>
      <c r="I5749" s="51">
        <f t="shared" si="645"/>
        <v>0.14413994169096209</v>
      </c>
      <c r="J5749" s="51">
        <f t="shared" ca="1" si="646"/>
        <v>4</v>
      </c>
      <c r="K5749" s="47">
        <f t="shared" si="647"/>
        <v>12.43</v>
      </c>
      <c r="L5749" s="47">
        <f t="shared" si="648"/>
        <v>12.5</v>
      </c>
      <c r="M5749" s="47">
        <f t="shared" si="649"/>
        <v>12.32</v>
      </c>
      <c r="N5749" s="47">
        <f t="shared" si="650"/>
        <v>12.36</v>
      </c>
      <c r="O5749" s="48">
        <f t="shared" ca="1" si="651"/>
        <v>1134400</v>
      </c>
    </row>
    <row r="5750" spans="1:15" x14ac:dyDescent="0.25">
      <c r="A5750">
        <v>5735</v>
      </c>
      <c r="B5750" s="84">
        <v>33639</v>
      </c>
      <c r="C5750" s="47">
        <v>85.38</v>
      </c>
      <c r="D5750" s="47">
        <v>87.25</v>
      </c>
      <c r="E5750" s="47">
        <v>85.38</v>
      </c>
      <c r="F5750" s="47">
        <v>86.38</v>
      </c>
      <c r="G5750" s="48">
        <v>434800</v>
      </c>
      <c r="H5750" s="47">
        <v>12.45</v>
      </c>
      <c r="I5750" s="51">
        <f t="shared" si="645"/>
        <v>0.14413058578374624</v>
      </c>
      <c r="J5750" s="51">
        <f t="shared" ca="1" si="646"/>
        <v>4</v>
      </c>
      <c r="K5750" s="47">
        <f t="shared" si="647"/>
        <v>12.31</v>
      </c>
      <c r="L5750" s="47">
        <f t="shared" si="648"/>
        <v>12.58</v>
      </c>
      <c r="M5750" s="47">
        <f t="shared" si="649"/>
        <v>12.31</v>
      </c>
      <c r="N5750" s="47">
        <f t="shared" si="650"/>
        <v>12.45</v>
      </c>
      <c r="O5750" s="48">
        <f t="shared" ca="1" si="651"/>
        <v>1739200</v>
      </c>
    </row>
    <row r="5751" spans="1:15" x14ac:dyDescent="0.25">
      <c r="A5751">
        <v>5736</v>
      </c>
      <c r="B5751" s="84">
        <v>33638</v>
      </c>
      <c r="C5751" s="47">
        <v>85.75</v>
      </c>
      <c r="D5751" s="47">
        <v>85.88</v>
      </c>
      <c r="E5751" s="47">
        <v>85.25</v>
      </c>
      <c r="F5751" s="47">
        <v>85.5</v>
      </c>
      <c r="G5751" s="48">
        <v>468800</v>
      </c>
      <c r="H5751" s="47">
        <v>12.32</v>
      </c>
      <c r="I5751" s="51">
        <f t="shared" si="645"/>
        <v>0.144093567251462</v>
      </c>
      <c r="J5751" s="51">
        <f t="shared" ca="1" si="646"/>
        <v>4</v>
      </c>
      <c r="K5751" s="47">
        <f t="shared" si="647"/>
        <v>12.36</v>
      </c>
      <c r="L5751" s="47">
        <f t="shared" si="648"/>
        <v>12.37</v>
      </c>
      <c r="M5751" s="47">
        <f t="shared" si="649"/>
        <v>12.28</v>
      </c>
      <c r="N5751" s="47">
        <f t="shared" si="650"/>
        <v>12.32</v>
      </c>
      <c r="O5751" s="48">
        <f t="shared" ca="1" si="651"/>
        <v>1875200</v>
      </c>
    </row>
    <row r="5752" spans="1:15" x14ac:dyDescent="0.25">
      <c r="A5752">
        <v>5737</v>
      </c>
      <c r="B5752" s="84">
        <v>33637</v>
      </c>
      <c r="C5752" s="47">
        <v>85.5</v>
      </c>
      <c r="D5752" s="47">
        <v>86.12</v>
      </c>
      <c r="E5752" s="47">
        <v>85.38</v>
      </c>
      <c r="F5752" s="47">
        <v>86</v>
      </c>
      <c r="G5752" s="48">
        <v>519200</v>
      </c>
      <c r="H5752" s="47">
        <v>12.39</v>
      </c>
      <c r="I5752" s="51">
        <f t="shared" si="645"/>
        <v>0.14406976744186048</v>
      </c>
      <c r="J5752" s="51">
        <f t="shared" ca="1" si="646"/>
        <v>4</v>
      </c>
      <c r="K5752" s="47">
        <f t="shared" si="647"/>
        <v>12.32</v>
      </c>
      <c r="L5752" s="47">
        <f t="shared" si="648"/>
        <v>12.41</v>
      </c>
      <c r="M5752" s="47">
        <f t="shared" si="649"/>
        <v>12.3</v>
      </c>
      <c r="N5752" s="47">
        <f t="shared" si="650"/>
        <v>12.39</v>
      </c>
      <c r="O5752" s="48">
        <f t="shared" ca="1" si="651"/>
        <v>2076800</v>
      </c>
    </row>
    <row r="5753" spans="1:15" x14ac:dyDescent="0.25">
      <c r="A5753">
        <v>5738</v>
      </c>
      <c r="B5753" s="84">
        <v>33634</v>
      </c>
      <c r="C5753" s="47">
        <v>85</v>
      </c>
      <c r="D5753" s="47">
        <v>86.5</v>
      </c>
      <c r="E5753" s="47">
        <v>85</v>
      </c>
      <c r="F5753" s="47">
        <v>85.5</v>
      </c>
      <c r="G5753" s="48">
        <v>596400</v>
      </c>
      <c r="H5753" s="47">
        <v>12.32</v>
      </c>
      <c r="I5753" s="51">
        <f t="shared" si="645"/>
        <v>0.144093567251462</v>
      </c>
      <c r="J5753" s="51">
        <f t="shared" ca="1" si="646"/>
        <v>4</v>
      </c>
      <c r="K5753" s="47">
        <f t="shared" si="647"/>
        <v>12.25</v>
      </c>
      <c r="L5753" s="47">
        <f t="shared" si="648"/>
        <v>12.46</v>
      </c>
      <c r="M5753" s="47">
        <f t="shared" si="649"/>
        <v>12.25</v>
      </c>
      <c r="N5753" s="47">
        <f t="shared" si="650"/>
        <v>12.32</v>
      </c>
      <c r="O5753" s="48">
        <f t="shared" ca="1" si="651"/>
        <v>2385600</v>
      </c>
    </row>
    <row r="5754" spans="1:15" x14ac:dyDescent="0.25">
      <c r="A5754">
        <v>5739</v>
      </c>
      <c r="B5754" s="84">
        <v>33633</v>
      </c>
      <c r="C5754" s="47">
        <v>83.75</v>
      </c>
      <c r="D5754" s="47">
        <v>85.5</v>
      </c>
      <c r="E5754" s="47">
        <v>83.75</v>
      </c>
      <c r="F5754" s="47">
        <v>85</v>
      </c>
      <c r="G5754" s="48">
        <v>683600</v>
      </c>
      <c r="H5754" s="47">
        <v>12.25</v>
      </c>
      <c r="I5754" s="51">
        <f t="shared" si="645"/>
        <v>0.14411764705882352</v>
      </c>
      <c r="J5754" s="51">
        <f t="shared" ca="1" si="646"/>
        <v>4</v>
      </c>
      <c r="K5754" s="47">
        <f t="shared" si="647"/>
        <v>12.07</v>
      </c>
      <c r="L5754" s="47">
        <f t="shared" si="648"/>
        <v>12.32</v>
      </c>
      <c r="M5754" s="47">
        <f t="shared" si="649"/>
        <v>12.07</v>
      </c>
      <c r="N5754" s="47">
        <f t="shared" si="650"/>
        <v>12.25</v>
      </c>
      <c r="O5754" s="48">
        <f t="shared" ca="1" si="651"/>
        <v>2734400</v>
      </c>
    </row>
    <row r="5755" spans="1:15" x14ac:dyDescent="0.25">
      <c r="A5755">
        <v>5740</v>
      </c>
      <c r="B5755" s="84">
        <v>33632</v>
      </c>
      <c r="C5755" s="47">
        <v>84.12</v>
      </c>
      <c r="D5755" s="47">
        <v>84.5</v>
      </c>
      <c r="E5755" s="47">
        <v>83.62</v>
      </c>
      <c r="F5755" s="47">
        <v>83.75</v>
      </c>
      <c r="G5755" s="48">
        <v>823600</v>
      </c>
      <c r="H5755" s="47">
        <v>12.07</v>
      </c>
      <c r="I5755" s="51">
        <f t="shared" si="645"/>
        <v>0.14411940298507464</v>
      </c>
      <c r="J5755" s="51">
        <f t="shared" ca="1" si="646"/>
        <v>4</v>
      </c>
      <c r="K5755" s="47">
        <f t="shared" si="647"/>
        <v>12.12</v>
      </c>
      <c r="L5755" s="47">
        <f t="shared" si="648"/>
        <v>12.18</v>
      </c>
      <c r="M5755" s="47">
        <f t="shared" si="649"/>
        <v>12.05</v>
      </c>
      <c r="N5755" s="47">
        <f t="shared" si="650"/>
        <v>12.07</v>
      </c>
      <c r="O5755" s="48">
        <f t="shared" ca="1" si="651"/>
        <v>3294400</v>
      </c>
    </row>
    <row r="5756" spans="1:15" x14ac:dyDescent="0.25">
      <c r="A5756">
        <v>5741</v>
      </c>
      <c r="B5756" s="84">
        <v>33631</v>
      </c>
      <c r="C5756" s="47">
        <v>83.38</v>
      </c>
      <c r="D5756" s="47">
        <v>84.38</v>
      </c>
      <c r="E5756" s="47">
        <v>83.38</v>
      </c>
      <c r="F5756" s="47">
        <v>84</v>
      </c>
      <c r="G5756" s="48">
        <v>930000</v>
      </c>
      <c r="H5756" s="47">
        <v>12.11</v>
      </c>
      <c r="I5756" s="51">
        <f t="shared" si="645"/>
        <v>0.14416666666666667</v>
      </c>
      <c r="J5756" s="51">
        <f t="shared" ca="1" si="646"/>
        <v>4</v>
      </c>
      <c r="K5756" s="47">
        <f t="shared" si="647"/>
        <v>12.02</v>
      </c>
      <c r="L5756" s="47">
        <f t="shared" si="648"/>
        <v>12.16</v>
      </c>
      <c r="M5756" s="47">
        <f t="shared" si="649"/>
        <v>12.02</v>
      </c>
      <c r="N5756" s="47">
        <f t="shared" si="650"/>
        <v>12.11</v>
      </c>
      <c r="O5756" s="48">
        <f t="shared" ca="1" si="651"/>
        <v>3720000</v>
      </c>
    </row>
    <row r="5757" spans="1:15" x14ac:dyDescent="0.25">
      <c r="A5757">
        <v>5742</v>
      </c>
      <c r="B5757" s="84">
        <v>33630</v>
      </c>
      <c r="C5757" s="47">
        <v>84.5</v>
      </c>
      <c r="D5757" s="47">
        <v>84.75</v>
      </c>
      <c r="E5757" s="47">
        <v>82.75</v>
      </c>
      <c r="F5757" s="47">
        <v>83.25</v>
      </c>
      <c r="G5757" s="48">
        <v>844800</v>
      </c>
      <c r="H5757" s="47">
        <v>12</v>
      </c>
      <c r="I5757" s="51">
        <f t="shared" si="645"/>
        <v>0.14414414414414414</v>
      </c>
      <c r="J5757" s="51">
        <f t="shared" ca="1" si="646"/>
        <v>4</v>
      </c>
      <c r="K5757" s="47">
        <f t="shared" si="647"/>
        <v>12.18</v>
      </c>
      <c r="L5757" s="47">
        <f t="shared" si="648"/>
        <v>12.22</v>
      </c>
      <c r="M5757" s="47">
        <f t="shared" si="649"/>
        <v>11.93</v>
      </c>
      <c r="N5757" s="47">
        <f t="shared" si="650"/>
        <v>12</v>
      </c>
      <c r="O5757" s="48">
        <f t="shared" ca="1" si="651"/>
        <v>3379200</v>
      </c>
    </row>
    <row r="5758" spans="1:15" x14ac:dyDescent="0.25">
      <c r="A5758">
        <v>5743</v>
      </c>
      <c r="B5758" s="84">
        <v>33627</v>
      </c>
      <c r="C5758" s="47">
        <v>85.5</v>
      </c>
      <c r="D5758" s="47">
        <v>85.5</v>
      </c>
      <c r="E5758" s="47">
        <v>83.62</v>
      </c>
      <c r="F5758" s="47">
        <v>84.5</v>
      </c>
      <c r="G5758" s="48">
        <v>1326800</v>
      </c>
      <c r="H5758" s="47">
        <v>12.18</v>
      </c>
      <c r="I5758" s="51">
        <f t="shared" si="645"/>
        <v>0.14414201183431952</v>
      </c>
      <c r="J5758" s="51">
        <f t="shared" ca="1" si="646"/>
        <v>4</v>
      </c>
      <c r="K5758" s="47">
        <f t="shared" si="647"/>
        <v>12.32</v>
      </c>
      <c r="L5758" s="47">
        <f t="shared" si="648"/>
        <v>12.32</v>
      </c>
      <c r="M5758" s="47">
        <f t="shared" si="649"/>
        <v>12.05</v>
      </c>
      <c r="N5758" s="47">
        <f t="shared" si="650"/>
        <v>12.18</v>
      </c>
      <c r="O5758" s="48">
        <f t="shared" ca="1" si="651"/>
        <v>5307200</v>
      </c>
    </row>
    <row r="5759" spans="1:15" x14ac:dyDescent="0.25">
      <c r="A5759">
        <v>5744</v>
      </c>
      <c r="B5759" s="84">
        <v>33626</v>
      </c>
      <c r="C5759" s="47">
        <v>87</v>
      </c>
      <c r="D5759" s="47">
        <v>87.75</v>
      </c>
      <c r="E5759" s="47">
        <v>86.5</v>
      </c>
      <c r="F5759" s="47">
        <v>86.5</v>
      </c>
      <c r="G5759" s="48">
        <v>530800</v>
      </c>
      <c r="H5759" s="47">
        <v>12.47</v>
      </c>
      <c r="I5759" s="51">
        <f t="shared" si="645"/>
        <v>0.14416184971098267</v>
      </c>
      <c r="J5759" s="51">
        <f t="shared" ca="1" si="646"/>
        <v>4</v>
      </c>
      <c r="K5759" s="47">
        <f t="shared" si="647"/>
        <v>12.54</v>
      </c>
      <c r="L5759" s="47">
        <f t="shared" si="648"/>
        <v>12.65</v>
      </c>
      <c r="M5759" s="47">
        <f t="shared" si="649"/>
        <v>12.47</v>
      </c>
      <c r="N5759" s="47">
        <f t="shared" si="650"/>
        <v>12.47</v>
      </c>
      <c r="O5759" s="48">
        <f t="shared" ca="1" si="651"/>
        <v>2123200</v>
      </c>
    </row>
    <row r="5760" spans="1:15" x14ac:dyDescent="0.25">
      <c r="A5760">
        <v>5745</v>
      </c>
      <c r="B5760" s="84">
        <v>33625</v>
      </c>
      <c r="C5760" s="47">
        <v>86.75</v>
      </c>
      <c r="D5760" s="47">
        <v>87.75</v>
      </c>
      <c r="E5760" s="47">
        <v>86.62</v>
      </c>
      <c r="F5760" s="47">
        <v>87.62</v>
      </c>
      <c r="G5760" s="48">
        <v>649200</v>
      </c>
      <c r="H5760" s="47">
        <v>12.63</v>
      </c>
      <c r="I5760" s="51">
        <f t="shared" si="645"/>
        <v>0.14414517233508331</v>
      </c>
      <c r="J5760" s="51">
        <f t="shared" ca="1" si="646"/>
        <v>4</v>
      </c>
      <c r="K5760" s="47">
        <f t="shared" si="647"/>
        <v>12.5</v>
      </c>
      <c r="L5760" s="47">
        <f t="shared" si="648"/>
        <v>12.65</v>
      </c>
      <c r="M5760" s="47">
        <f t="shared" si="649"/>
        <v>12.49</v>
      </c>
      <c r="N5760" s="47">
        <f t="shared" si="650"/>
        <v>12.63</v>
      </c>
      <c r="O5760" s="48">
        <f t="shared" ca="1" si="651"/>
        <v>2596800</v>
      </c>
    </row>
    <row r="5761" spans="1:15" x14ac:dyDescent="0.25">
      <c r="A5761">
        <v>5746</v>
      </c>
      <c r="B5761" s="84">
        <v>33624</v>
      </c>
      <c r="C5761" s="47">
        <v>87.25</v>
      </c>
      <c r="D5761" s="47">
        <v>87.75</v>
      </c>
      <c r="E5761" s="47">
        <v>87.12</v>
      </c>
      <c r="F5761" s="47">
        <v>87.25</v>
      </c>
      <c r="G5761" s="48">
        <v>894000</v>
      </c>
      <c r="H5761" s="47">
        <v>12.57</v>
      </c>
      <c r="I5761" s="51">
        <f t="shared" si="645"/>
        <v>0.14406876790830947</v>
      </c>
      <c r="J5761" s="51">
        <f t="shared" ca="1" si="646"/>
        <v>4</v>
      </c>
      <c r="K5761" s="47">
        <f t="shared" si="647"/>
        <v>12.57</v>
      </c>
      <c r="L5761" s="47">
        <f t="shared" si="648"/>
        <v>12.64</v>
      </c>
      <c r="M5761" s="47">
        <f t="shared" si="649"/>
        <v>12.55</v>
      </c>
      <c r="N5761" s="47">
        <f t="shared" si="650"/>
        <v>12.57</v>
      </c>
      <c r="O5761" s="48">
        <f t="shared" ca="1" si="651"/>
        <v>3576000</v>
      </c>
    </row>
    <row r="5762" spans="1:15" x14ac:dyDescent="0.25">
      <c r="A5762">
        <v>5747</v>
      </c>
      <c r="B5762" s="84">
        <v>33623</v>
      </c>
      <c r="C5762" s="47">
        <v>88</v>
      </c>
      <c r="D5762" s="47">
        <v>88</v>
      </c>
      <c r="E5762" s="47">
        <v>86.62</v>
      </c>
      <c r="F5762" s="47">
        <v>87.25</v>
      </c>
      <c r="G5762" s="48">
        <v>856400</v>
      </c>
      <c r="H5762" s="47">
        <v>12.57</v>
      </c>
      <c r="I5762" s="51">
        <f t="shared" si="645"/>
        <v>0.14406876790830947</v>
      </c>
      <c r="J5762" s="51">
        <f t="shared" ca="1" si="646"/>
        <v>4</v>
      </c>
      <c r="K5762" s="47">
        <f t="shared" si="647"/>
        <v>12.68</v>
      </c>
      <c r="L5762" s="47">
        <f t="shared" si="648"/>
        <v>12.68</v>
      </c>
      <c r="M5762" s="47">
        <f t="shared" si="649"/>
        <v>12.48</v>
      </c>
      <c r="N5762" s="47">
        <f t="shared" si="650"/>
        <v>12.57</v>
      </c>
      <c r="O5762" s="48">
        <f t="shared" ca="1" si="651"/>
        <v>3425600</v>
      </c>
    </row>
    <row r="5763" spans="1:15" x14ac:dyDescent="0.25">
      <c r="A5763">
        <v>5748</v>
      </c>
      <c r="B5763" s="84">
        <v>33620</v>
      </c>
      <c r="C5763" s="47">
        <v>87</v>
      </c>
      <c r="D5763" s="47">
        <v>88.88</v>
      </c>
      <c r="E5763" s="47">
        <v>87</v>
      </c>
      <c r="F5763" s="47">
        <v>88.75</v>
      </c>
      <c r="G5763" s="48">
        <v>1055200</v>
      </c>
      <c r="H5763" s="47">
        <v>12.79</v>
      </c>
      <c r="I5763" s="51">
        <f t="shared" si="645"/>
        <v>0.14411267605633801</v>
      </c>
      <c r="J5763" s="51">
        <f t="shared" ca="1" si="646"/>
        <v>4</v>
      </c>
      <c r="K5763" s="47">
        <f t="shared" si="647"/>
        <v>12.54</v>
      </c>
      <c r="L5763" s="47">
        <f t="shared" si="648"/>
        <v>12.81</v>
      </c>
      <c r="M5763" s="47">
        <f t="shared" si="649"/>
        <v>12.54</v>
      </c>
      <c r="N5763" s="47">
        <f t="shared" si="650"/>
        <v>12.79</v>
      </c>
      <c r="O5763" s="48">
        <f t="shared" ca="1" si="651"/>
        <v>4220800</v>
      </c>
    </row>
    <row r="5764" spans="1:15" x14ac:dyDescent="0.25">
      <c r="A5764">
        <v>5749</v>
      </c>
      <c r="B5764" s="84">
        <v>33619</v>
      </c>
      <c r="C5764" s="47">
        <v>84</v>
      </c>
      <c r="D5764" s="47">
        <v>87.38</v>
      </c>
      <c r="E5764" s="47">
        <v>84</v>
      </c>
      <c r="F5764" s="47">
        <v>87.12</v>
      </c>
      <c r="G5764" s="48">
        <v>1686000</v>
      </c>
      <c r="H5764" s="47">
        <v>12.56</v>
      </c>
      <c r="I5764" s="51">
        <f t="shared" si="645"/>
        <v>0.14416896235078053</v>
      </c>
      <c r="J5764" s="51">
        <f t="shared" ca="1" si="646"/>
        <v>4</v>
      </c>
      <c r="K5764" s="47">
        <f t="shared" si="647"/>
        <v>12.11</v>
      </c>
      <c r="L5764" s="47">
        <f t="shared" si="648"/>
        <v>12.6</v>
      </c>
      <c r="M5764" s="47">
        <f t="shared" si="649"/>
        <v>12.11</v>
      </c>
      <c r="N5764" s="47">
        <f t="shared" si="650"/>
        <v>12.56</v>
      </c>
      <c r="O5764" s="48">
        <f t="shared" ca="1" si="651"/>
        <v>6744000</v>
      </c>
    </row>
    <row r="5765" spans="1:15" x14ac:dyDescent="0.25">
      <c r="A5765">
        <v>5750</v>
      </c>
      <c r="B5765" s="84">
        <v>33618</v>
      </c>
      <c r="C5765" s="47">
        <v>82.5</v>
      </c>
      <c r="D5765" s="47">
        <v>84.25</v>
      </c>
      <c r="E5765" s="47">
        <v>82.12</v>
      </c>
      <c r="F5765" s="47">
        <v>84.25</v>
      </c>
      <c r="G5765" s="48">
        <v>614400</v>
      </c>
      <c r="H5765" s="47">
        <v>12.14</v>
      </c>
      <c r="I5765" s="51">
        <f t="shared" si="645"/>
        <v>0.14409495548961426</v>
      </c>
      <c r="J5765" s="51">
        <f t="shared" ca="1" si="646"/>
        <v>4</v>
      </c>
      <c r="K5765" s="47">
        <f t="shared" si="647"/>
        <v>11.89</v>
      </c>
      <c r="L5765" s="47">
        <f t="shared" si="648"/>
        <v>12.14</v>
      </c>
      <c r="M5765" s="47">
        <f t="shared" si="649"/>
        <v>11.83</v>
      </c>
      <c r="N5765" s="47">
        <f t="shared" si="650"/>
        <v>12.14</v>
      </c>
      <c r="O5765" s="48">
        <f t="shared" ca="1" si="651"/>
        <v>2457600</v>
      </c>
    </row>
    <row r="5766" spans="1:15" x14ac:dyDescent="0.25">
      <c r="A5766">
        <v>5751</v>
      </c>
      <c r="B5766" s="84">
        <v>33617</v>
      </c>
      <c r="C5766" s="47">
        <v>82.38</v>
      </c>
      <c r="D5766" s="47">
        <v>82.62</v>
      </c>
      <c r="E5766" s="47">
        <v>81.88</v>
      </c>
      <c r="F5766" s="47">
        <v>82.62</v>
      </c>
      <c r="G5766" s="48">
        <v>641600</v>
      </c>
      <c r="H5766" s="47">
        <v>11.91</v>
      </c>
      <c r="I5766" s="51">
        <f t="shared" si="645"/>
        <v>0.14415395787944807</v>
      </c>
      <c r="J5766" s="51">
        <f t="shared" ca="1" si="646"/>
        <v>4</v>
      </c>
      <c r="K5766" s="47">
        <f t="shared" si="647"/>
        <v>11.88</v>
      </c>
      <c r="L5766" s="47">
        <f t="shared" si="648"/>
        <v>11.91</v>
      </c>
      <c r="M5766" s="47">
        <f t="shared" si="649"/>
        <v>11.8</v>
      </c>
      <c r="N5766" s="47">
        <f t="shared" si="650"/>
        <v>11.91</v>
      </c>
      <c r="O5766" s="48">
        <f t="shared" ca="1" si="651"/>
        <v>2566400</v>
      </c>
    </row>
    <row r="5767" spans="1:15" x14ac:dyDescent="0.25">
      <c r="A5767">
        <v>5752</v>
      </c>
      <c r="B5767" s="84">
        <v>33616</v>
      </c>
      <c r="C5767" s="47">
        <v>83.12</v>
      </c>
      <c r="D5767" s="47">
        <v>83.5</v>
      </c>
      <c r="E5767" s="47">
        <v>82.5</v>
      </c>
      <c r="F5767" s="47">
        <v>82.62</v>
      </c>
      <c r="G5767" s="48">
        <v>442400</v>
      </c>
      <c r="H5767" s="47">
        <v>11.91</v>
      </c>
      <c r="I5767" s="51">
        <f t="shared" si="645"/>
        <v>0.14415395787944807</v>
      </c>
      <c r="J5767" s="51">
        <f t="shared" ca="1" si="646"/>
        <v>4</v>
      </c>
      <c r="K5767" s="47">
        <f t="shared" si="647"/>
        <v>11.98</v>
      </c>
      <c r="L5767" s="47">
        <f t="shared" si="648"/>
        <v>12.04</v>
      </c>
      <c r="M5767" s="47">
        <f t="shared" si="649"/>
        <v>11.89</v>
      </c>
      <c r="N5767" s="47">
        <f t="shared" si="650"/>
        <v>11.91</v>
      </c>
      <c r="O5767" s="48">
        <f t="shared" ca="1" si="651"/>
        <v>1769600</v>
      </c>
    </row>
    <row r="5768" spans="1:15" x14ac:dyDescent="0.25">
      <c r="A5768">
        <v>5753</v>
      </c>
      <c r="B5768" s="84">
        <v>33613</v>
      </c>
      <c r="C5768" s="47">
        <v>83</v>
      </c>
      <c r="D5768" s="47">
        <v>83.5</v>
      </c>
      <c r="E5768" s="47">
        <v>82.75</v>
      </c>
      <c r="F5768" s="47">
        <v>83.25</v>
      </c>
      <c r="G5768" s="48">
        <v>648400</v>
      </c>
      <c r="H5768" s="47">
        <v>12</v>
      </c>
      <c r="I5768" s="51">
        <f t="shared" si="645"/>
        <v>0.14414414414414414</v>
      </c>
      <c r="J5768" s="51">
        <f t="shared" ca="1" si="646"/>
        <v>4</v>
      </c>
      <c r="K5768" s="47">
        <f t="shared" si="647"/>
        <v>11.96</v>
      </c>
      <c r="L5768" s="47">
        <f t="shared" si="648"/>
        <v>12.04</v>
      </c>
      <c r="M5768" s="47">
        <f t="shared" si="649"/>
        <v>11.93</v>
      </c>
      <c r="N5768" s="47">
        <f t="shared" si="650"/>
        <v>12</v>
      </c>
      <c r="O5768" s="48">
        <f t="shared" ca="1" si="651"/>
        <v>2593600</v>
      </c>
    </row>
    <row r="5769" spans="1:15" x14ac:dyDescent="0.25">
      <c r="A5769">
        <v>5754</v>
      </c>
      <c r="B5769" s="84">
        <v>33612</v>
      </c>
      <c r="C5769" s="47">
        <v>84</v>
      </c>
      <c r="D5769" s="47">
        <v>84</v>
      </c>
      <c r="E5769" s="47">
        <v>82.75</v>
      </c>
      <c r="F5769" s="47">
        <v>83.25</v>
      </c>
      <c r="G5769" s="48">
        <v>428400</v>
      </c>
      <c r="H5769" s="47">
        <v>12</v>
      </c>
      <c r="I5769" s="51">
        <f t="shared" si="645"/>
        <v>0.14414414414414414</v>
      </c>
      <c r="J5769" s="51">
        <f t="shared" ca="1" si="646"/>
        <v>4</v>
      </c>
      <c r="K5769" s="47">
        <f t="shared" si="647"/>
        <v>12.11</v>
      </c>
      <c r="L5769" s="47">
        <f t="shared" si="648"/>
        <v>12.11</v>
      </c>
      <c r="M5769" s="47">
        <f t="shared" si="649"/>
        <v>11.93</v>
      </c>
      <c r="N5769" s="47">
        <f t="shared" si="650"/>
        <v>12</v>
      </c>
      <c r="O5769" s="48">
        <f t="shared" ca="1" si="651"/>
        <v>1713600</v>
      </c>
    </row>
    <row r="5770" spans="1:15" x14ac:dyDescent="0.25">
      <c r="A5770">
        <v>5755</v>
      </c>
      <c r="B5770" s="84">
        <v>33611</v>
      </c>
      <c r="C5770" s="47">
        <v>81.62</v>
      </c>
      <c r="D5770" s="47">
        <v>84</v>
      </c>
      <c r="E5770" s="47">
        <v>81.12</v>
      </c>
      <c r="F5770" s="47">
        <v>83.62</v>
      </c>
      <c r="G5770" s="48">
        <v>1142000</v>
      </c>
      <c r="H5770" s="47">
        <v>12.05</v>
      </c>
      <c r="I5770" s="51">
        <f t="shared" si="645"/>
        <v>0.14410428127242286</v>
      </c>
      <c r="J5770" s="51">
        <f t="shared" ca="1" si="646"/>
        <v>4</v>
      </c>
      <c r="K5770" s="47">
        <f t="shared" si="647"/>
        <v>11.76</v>
      </c>
      <c r="L5770" s="47">
        <f t="shared" si="648"/>
        <v>12.1</v>
      </c>
      <c r="M5770" s="47">
        <f t="shared" si="649"/>
        <v>11.69</v>
      </c>
      <c r="N5770" s="47">
        <f t="shared" si="650"/>
        <v>12.05</v>
      </c>
      <c r="O5770" s="48">
        <f t="shared" ca="1" si="651"/>
        <v>4568000</v>
      </c>
    </row>
    <row r="5771" spans="1:15" x14ac:dyDescent="0.25">
      <c r="A5771">
        <v>5756</v>
      </c>
      <c r="B5771" s="84">
        <v>33610</v>
      </c>
      <c r="C5771" s="47">
        <v>81.88</v>
      </c>
      <c r="D5771" s="47">
        <v>82.5</v>
      </c>
      <c r="E5771" s="47">
        <v>81.75</v>
      </c>
      <c r="F5771" s="47">
        <v>82</v>
      </c>
      <c r="G5771" s="48">
        <v>685200</v>
      </c>
      <c r="H5771" s="47">
        <v>11.82</v>
      </c>
      <c r="I5771" s="51">
        <f t="shared" si="645"/>
        <v>0.14414634146341465</v>
      </c>
      <c r="J5771" s="51">
        <f t="shared" ca="1" si="646"/>
        <v>4</v>
      </c>
      <c r="K5771" s="47">
        <f t="shared" si="647"/>
        <v>11.8</v>
      </c>
      <c r="L5771" s="47">
        <f t="shared" si="648"/>
        <v>11.89</v>
      </c>
      <c r="M5771" s="47">
        <f t="shared" si="649"/>
        <v>11.78</v>
      </c>
      <c r="N5771" s="47">
        <f t="shared" si="650"/>
        <v>11.82</v>
      </c>
      <c r="O5771" s="48">
        <f t="shared" ca="1" si="651"/>
        <v>2740800</v>
      </c>
    </row>
    <row r="5772" spans="1:15" x14ac:dyDescent="0.25">
      <c r="A5772">
        <v>5757</v>
      </c>
      <c r="B5772" s="84">
        <v>33609</v>
      </c>
      <c r="C5772" s="47">
        <v>82.75</v>
      </c>
      <c r="D5772" s="47">
        <v>83.25</v>
      </c>
      <c r="E5772" s="47">
        <v>82.25</v>
      </c>
      <c r="F5772" s="47">
        <v>82.5</v>
      </c>
      <c r="G5772" s="48">
        <v>608800</v>
      </c>
      <c r="H5772" s="47">
        <v>11.89</v>
      </c>
      <c r="I5772" s="51">
        <f t="shared" si="645"/>
        <v>0.14412121212121212</v>
      </c>
      <c r="J5772" s="51">
        <f t="shared" ca="1" si="646"/>
        <v>4</v>
      </c>
      <c r="K5772" s="47">
        <f t="shared" si="647"/>
        <v>11.93</v>
      </c>
      <c r="L5772" s="47">
        <f t="shared" si="648"/>
        <v>12</v>
      </c>
      <c r="M5772" s="47">
        <f t="shared" si="649"/>
        <v>11.85</v>
      </c>
      <c r="N5772" s="47">
        <f t="shared" si="650"/>
        <v>11.89</v>
      </c>
      <c r="O5772" s="48">
        <f t="shared" ca="1" si="651"/>
        <v>2435200</v>
      </c>
    </row>
    <row r="5773" spans="1:15" x14ac:dyDescent="0.25">
      <c r="A5773">
        <v>5758</v>
      </c>
      <c r="B5773" s="84">
        <v>33606</v>
      </c>
      <c r="C5773" s="47">
        <v>82.38</v>
      </c>
      <c r="D5773" s="47">
        <v>82.88</v>
      </c>
      <c r="E5773" s="47">
        <v>81.75</v>
      </c>
      <c r="F5773" s="47">
        <v>82.88</v>
      </c>
      <c r="G5773" s="48">
        <v>733600</v>
      </c>
      <c r="H5773" s="47">
        <v>11.94</v>
      </c>
      <c r="I5773" s="51">
        <f t="shared" si="645"/>
        <v>0.14406370656370657</v>
      </c>
      <c r="J5773" s="51">
        <f t="shared" ca="1" si="646"/>
        <v>4</v>
      </c>
      <c r="K5773" s="47">
        <f t="shared" si="647"/>
        <v>11.87</v>
      </c>
      <c r="L5773" s="47">
        <f t="shared" si="648"/>
        <v>11.94</v>
      </c>
      <c r="M5773" s="47">
        <f t="shared" si="649"/>
        <v>11.78</v>
      </c>
      <c r="N5773" s="47">
        <f t="shared" si="650"/>
        <v>11.94</v>
      </c>
      <c r="O5773" s="48">
        <f t="shared" ca="1" si="651"/>
        <v>2934400</v>
      </c>
    </row>
    <row r="5774" spans="1:15" x14ac:dyDescent="0.25">
      <c r="A5774">
        <v>5759</v>
      </c>
      <c r="B5774" s="84">
        <v>33605</v>
      </c>
      <c r="C5774" s="47">
        <v>83.38</v>
      </c>
      <c r="D5774" s="47">
        <v>83.5</v>
      </c>
      <c r="E5774" s="47">
        <v>81.5</v>
      </c>
      <c r="F5774" s="47">
        <v>82.25</v>
      </c>
      <c r="G5774" s="48">
        <v>866000</v>
      </c>
      <c r="H5774" s="47">
        <v>11.85</v>
      </c>
      <c r="I5774" s="51">
        <f t="shared" si="645"/>
        <v>0.14407294832826747</v>
      </c>
      <c r="J5774" s="51">
        <f t="shared" ca="1" si="646"/>
        <v>4</v>
      </c>
      <c r="K5774" s="47">
        <f t="shared" si="647"/>
        <v>12.01</v>
      </c>
      <c r="L5774" s="47">
        <f t="shared" si="648"/>
        <v>12.03</v>
      </c>
      <c r="M5774" s="47">
        <f t="shared" si="649"/>
        <v>11.74</v>
      </c>
      <c r="N5774" s="47">
        <f t="shared" si="650"/>
        <v>11.85</v>
      </c>
      <c r="O5774" s="48">
        <f t="shared" ca="1" si="651"/>
        <v>3464000</v>
      </c>
    </row>
    <row r="5775" spans="1:15" x14ac:dyDescent="0.25">
      <c r="A5775">
        <v>5760</v>
      </c>
      <c r="B5775" s="84">
        <v>33603</v>
      </c>
      <c r="C5775" s="47">
        <v>84.5</v>
      </c>
      <c r="D5775" s="47">
        <v>84.5</v>
      </c>
      <c r="E5775" s="47">
        <v>82.88</v>
      </c>
      <c r="F5775" s="47">
        <v>83.12</v>
      </c>
      <c r="G5775" s="48">
        <v>519600</v>
      </c>
      <c r="H5775" s="47">
        <v>11.98</v>
      </c>
      <c r="I5775" s="51">
        <f t="shared" si="645"/>
        <v>0.14412897016361886</v>
      </c>
      <c r="J5775" s="51">
        <f t="shared" ca="1" si="646"/>
        <v>4</v>
      </c>
      <c r="K5775" s="47">
        <f t="shared" si="647"/>
        <v>12.18</v>
      </c>
      <c r="L5775" s="47">
        <f t="shared" si="648"/>
        <v>12.18</v>
      </c>
      <c r="M5775" s="47">
        <f t="shared" si="649"/>
        <v>11.95</v>
      </c>
      <c r="N5775" s="47">
        <f t="shared" si="650"/>
        <v>11.98</v>
      </c>
      <c r="O5775" s="48">
        <f t="shared" ca="1" si="651"/>
        <v>2078400</v>
      </c>
    </row>
    <row r="5776" spans="1:15" x14ac:dyDescent="0.25">
      <c r="A5776">
        <v>5761</v>
      </c>
      <c r="B5776" s="84">
        <v>33602</v>
      </c>
      <c r="C5776" s="47">
        <v>82.12</v>
      </c>
      <c r="D5776" s="47">
        <v>85</v>
      </c>
      <c r="E5776" s="47">
        <v>82</v>
      </c>
      <c r="F5776" s="47">
        <v>85</v>
      </c>
      <c r="G5776" s="48">
        <v>543200</v>
      </c>
      <c r="H5776" s="47">
        <v>12.25</v>
      </c>
      <c r="I5776" s="51">
        <f t="shared" si="645"/>
        <v>0.14411764705882352</v>
      </c>
      <c r="J5776" s="51">
        <f t="shared" ca="1" si="646"/>
        <v>4</v>
      </c>
      <c r="K5776" s="47">
        <f t="shared" si="647"/>
        <v>11.83</v>
      </c>
      <c r="L5776" s="47">
        <f t="shared" si="648"/>
        <v>12.25</v>
      </c>
      <c r="M5776" s="47">
        <f t="shared" si="649"/>
        <v>11.82</v>
      </c>
      <c r="N5776" s="47">
        <f t="shared" si="650"/>
        <v>12.25</v>
      </c>
      <c r="O5776" s="48">
        <f t="shared" ca="1" si="651"/>
        <v>2172800</v>
      </c>
    </row>
    <row r="5777" spans="1:15" x14ac:dyDescent="0.25">
      <c r="A5777">
        <v>5762</v>
      </c>
      <c r="B5777" s="84">
        <v>33599</v>
      </c>
      <c r="C5777" s="47">
        <v>81.5</v>
      </c>
      <c r="D5777" s="47">
        <v>82.12</v>
      </c>
      <c r="E5777" s="47">
        <v>81.5</v>
      </c>
      <c r="F5777" s="47">
        <v>82</v>
      </c>
      <c r="G5777" s="48">
        <v>410800</v>
      </c>
      <c r="H5777" s="47">
        <v>11.82</v>
      </c>
      <c r="I5777" s="51">
        <f t="shared" ref="I5777:I5840" si="652">H5777/F5777</f>
        <v>0.14414634146341465</v>
      </c>
      <c r="J5777" s="51">
        <f t="shared" ref="J5777:J5840" ca="1" si="653">INDEX(OFFSET($T$15,0,0,$S$13+1,1),MATCH(B5777,OFFSET($Q$15,0,0,$S$13+1,1),-1))</f>
        <v>4</v>
      </c>
      <c r="K5777" s="47">
        <f t="shared" ref="K5777:K5840" si="654">ROUND($I5777*C5777,2)</f>
        <v>11.75</v>
      </c>
      <c r="L5777" s="47">
        <f t="shared" ref="L5777:L5840" si="655">ROUND($I5777*D5777,2)</f>
        <v>11.84</v>
      </c>
      <c r="M5777" s="47">
        <f t="shared" ref="M5777:M5840" si="656">ROUND($I5777*E5777,2)</f>
        <v>11.75</v>
      </c>
      <c r="N5777" s="47">
        <f t="shared" ref="N5777:N5840" si="657">ROUND($I5777*F5777,2)</f>
        <v>11.82</v>
      </c>
      <c r="O5777" s="48">
        <f t="shared" ref="O5777:O5840" ca="1" si="658">G5777*J5777</f>
        <v>1643200</v>
      </c>
    </row>
    <row r="5778" spans="1:15" x14ac:dyDescent="0.25">
      <c r="A5778">
        <v>5763</v>
      </c>
      <c r="B5778" s="84">
        <v>33598</v>
      </c>
      <c r="C5778" s="47">
        <v>82</v>
      </c>
      <c r="D5778" s="47">
        <v>82.38</v>
      </c>
      <c r="E5778" s="47">
        <v>82</v>
      </c>
      <c r="F5778" s="47">
        <v>82</v>
      </c>
      <c r="G5778" s="48">
        <v>335600</v>
      </c>
      <c r="H5778" s="47">
        <v>11.72</v>
      </c>
      <c r="I5778" s="51">
        <f t="shared" si="652"/>
        <v>0.1429268292682927</v>
      </c>
      <c r="J5778" s="51">
        <f t="shared" ca="1" si="653"/>
        <v>4</v>
      </c>
      <c r="K5778" s="47">
        <f t="shared" si="654"/>
        <v>11.72</v>
      </c>
      <c r="L5778" s="47">
        <f t="shared" si="655"/>
        <v>11.77</v>
      </c>
      <c r="M5778" s="47">
        <f t="shared" si="656"/>
        <v>11.72</v>
      </c>
      <c r="N5778" s="47">
        <f t="shared" si="657"/>
        <v>11.72</v>
      </c>
      <c r="O5778" s="48">
        <f t="shared" ca="1" si="658"/>
        <v>1342400</v>
      </c>
    </row>
    <row r="5779" spans="1:15" x14ac:dyDescent="0.25">
      <c r="A5779">
        <v>5764</v>
      </c>
      <c r="B5779" s="84">
        <v>33596</v>
      </c>
      <c r="C5779" s="47">
        <v>82.75</v>
      </c>
      <c r="D5779" s="47">
        <v>83.38</v>
      </c>
      <c r="E5779" s="47">
        <v>82.62</v>
      </c>
      <c r="F5779" s="47">
        <v>82.62</v>
      </c>
      <c r="G5779" s="48">
        <v>738800</v>
      </c>
      <c r="H5779" s="47">
        <v>11.81</v>
      </c>
      <c r="I5779" s="51">
        <f t="shared" si="652"/>
        <v>0.1429435971919632</v>
      </c>
      <c r="J5779" s="51">
        <f t="shared" ca="1" si="653"/>
        <v>4</v>
      </c>
      <c r="K5779" s="47">
        <f t="shared" si="654"/>
        <v>11.83</v>
      </c>
      <c r="L5779" s="47">
        <f t="shared" si="655"/>
        <v>11.92</v>
      </c>
      <c r="M5779" s="47">
        <f t="shared" si="656"/>
        <v>11.81</v>
      </c>
      <c r="N5779" s="47">
        <f t="shared" si="657"/>
        <v>11.81</v>
      </c>
      <c r="O5779" s="48">
        <f t="shared" ca="1" si="658"/>
        <v>2955200</v>
      </c>
    </row>
    <row r="5780" spans="1:15" x14ac:dyDescent="0.25">
      <c r="A5780">
        <v>5765</v>
      </c>
      <c r="B5780" s="84">
        <v>33595</v>
      </c>
      <c r="C5780" s="47">
        <v>81</v>
      </c>
      <c r="D5780" s="47">
        <v>82.75</v>
      </c>
      <c r="E5780" s="47">
        <v>81</v>
      </c>
      <c r="F5780" s="47">
        <v>82.62</v>
      </c>
      <c r="G5780" s="48">
        <v>704800</v>
      </c>
      <c r="H5780" s="47">
        <v>11.81</v>
      </c>
      <c r="I5780" s="51">
        <f t="shared" si="652"/>
        <v>0.1429435971919632</v>
      </c>
      <c r="J5780" s="51">
        <f t="shared" ca="1" si="653"/>
        <v>4</v>
      </c>
      <c r="K5780" s="47">
        <f t="shared" si="654"/>
        <v>11.58</v>
      </c>
      <c r="L5780" s="47">
        <f t="shared" si="655"/>
        <v>11.83</v>
      </c>
      <c r="M5780" s="47">
        <f t="shared" si="656"/>
        <v>11.58</v>
      </c>
      <c r="N5780" s="47">
        <f t="shared" si="657"/>
        <v>11.81</v>
      </c>
      <c r="O5780" s="48">
        <f t="shared" ca="1" si="658"/>
        <v>2819200</v>
      </c>
    </row>
    <row r="5781" spans="1:15" x14ac:dyDescent="0.25">
      <c r="A5781">
        <v>5766</v>
      </c>
      <c r="B5781" s="84">
        <v>33592</v>
      </c>
      <c r="C5781" s="47">
        <v>82.5</v>
      </c>
      <c r="D5781" s="47">
        <v>82.5</v>
      </c>
      <c r="E5781" s="47">
        <v>80.75</v>
      </c>
      <c r="F5781" s="47">
        <v>81.25</v>
      </c>
      <c r="G5781" s="48">
        <v>1168400</v>
      </c>
      <c r="H5781" s="47">
        <v>11.62</v>
      </c>
      <c r="I5781" s="51">
        <f t="shared" si="652"/>
        <v>0.1430153846153846</v>
      </c>
      <c r="J5781" s="51">
        <f t="shared" ca="1" si="653"/>
        <v>4</v>
      </c>
      <c r="K5781" s="47">
        <f t="shared" si="654"/>
        <v>11.8</v>
      </c>
      <c r="L5781" s="47">
        <f t="shared" si="655"/>
        <v>11.8</v>
      </c>
      <c r="M5781" s="47">
        <f t="shared" si="656"/>
        <v>11.55</v>
      </c>
      <c r="N5781" s="47">
        <f t="shared" si="657"/>
        <v>11.62</v>
      </c>
      <c r="O5781" s="48">
        <f t="shared" ca="1" si="658"/>
        <v>4673600</v>
      </c>
    </row>
    <row r="5782" spans="1:15" x14ac:dyDescent="0.25">
      <c r="A5782">
        <v>5767</v>
      </c>
      <c r="B5782" s="84">
        <v>33591</v>
      </c>
      <c r="C5782" s="47">
        <v>78.88</v>
      </c>
      <c r="D5782" s="47">
        <v>81</v>
      </c>
      <c r="E5782" s="47">
        <v>78.38</v>
      </c>
      <c r="F5782" s="47">
        <v>80.88</v>
      </c>
      <c r="G5782" s="48">
        <v>1077600</v>
      </c>
      <c r="H5782" s="47">
        <v>11.56</v>
      </c>
      <c r="I5782" s="51">
        <f t="shared" si="652"/>
        <v>0.14292779426310584</v>
      </c>
      <c r="J5782" s="51">
        <f t="shared" ca="1" si="653"/>
        <v>4</v>
      </c>
      <c r="K5782" s="47">
        <f t="shared" si="654"/>
        <v>11.27</v>
      </c>
      <c r="L5782" s="47">
        <f t="shared" si="655"/>
        <v>11.58</v>
      </c>
      <c r="M5782" s="47">
        <f t="shared" si="656"/>
        <v>11.2</v>
      </c>
      <c r="N5782" s="47">
        <f t="shared" si="657"/>
        <v>11.56</v>
      </c>
      <c r="O5782" s="48">
        <f t="shared" ca="1" si="658"/>
        <v>4310400</v>
      </c>
    </row>
    <row r="5783" spans="1:15" x14ac:dyDescent="0.25">
      <c r="A5783">
        <v>5768</v>
      </c>
      <c r="B5783" s="84">
        <v>33590</v>
      </c>
      <c r="C5783" s="47">
        <v>79.25</v>
      </c>
      <c r="D5783" s="47">
        <v>79.62</v>
      </c>
      <c r="E5783" s="47">
        <v>78.75</v>
      </c>
      <c r="F5783" s="47">
        <v>78.88</v>
      </c>
      <c r="G5783" s="48">
        <v>561600</v>
      </c>
      <c r="H5783" s="47">
        <v>11.28</v>
      </c>
      <c r="I5783" s="51">
        <f t="shared" si="652"/>
        <v>0.14300202839756593</v>
      </c>
      <c r="J5783" s="51">
        <f t="shared" ca="1" si="653"/>
        <v>4</v>
      </c>
      <c r="K5783" s="47">
        <f t="shared" si="654"/>
        <v>11.33</v>
      </c>
      <c r="L5783" s="47">
        <f t="shared" si="655"/>
        <v>11.39</v>
      </c>
      <c r="M5783" s="47">
        <f t="shared" si="656"/>
        <v>11.26</v>
      </c>
      <c r="N5783" s="47">
        <f t="shared" si="657"/>
        <v>11.28</v>
      </c>
      <c r="O5783" s="48">
        <f t="shared" ca="1" si="658"/>
        <v>2246400</v>
      </c>
    </row>
    <row r="5784" spans="1:15" x14ac:dyDescent="0.25">
      <c r="A5784">
        <v>5769</v>
      </c>
      <c r="B5784" s="84">
        <v>33589</v>
      </c>
      <c r="C5784" s="47">
        <v>79</v>
      </c>
      <c r="D5784" s="47">
        <v>79.12</v>
      </c>
      <c r="E5784" s="47">
        <v>78.5</v>
      </c>
      <c r="F5784" s="47">
        <v>79</v>
      </c>
      <c r="G5784" s="48">
        <v>572400</v>
      </c>
      <c r="H5784" s="47">
        <v>11.29</v>
      </c>
      <c r="I5784" s="51">
        <f t="shared" si="652"/>
        <v>0.14291139240506329</v>
      </c>
      <c r="J5784" s="51">
        <f t="shared" ca="1" si="653"/>
        <v>4</v>
      </c>
      <c r="K5784" s="47">
        <f t="shared" si="654"/>
        <v>11.29</v>
      </c>
      <c r="L5784" s="47">
        <f t="shared" si="655"/>
        <v>11.31</v>
      </c>
      <c r="M5784" s="47">
        <f t="shared" si="656"/>
        <v>11.22</v>
      </c>
      <c r="N5784" s="47">
        <f t="shared" si="657"/>
        <v>11.29</v>
      </c>
      <c r="O5784" s="48">
        <f t="shared" ca="1" si="658"/>
        <v>2289600</v>
      </c>
    </row>
    <row r="5785" spans="1:15" x14ac:dyDescent="0.25">
      <c r="A5785">
        <v>5770</v>
      </c>
      <c r="B5785" s="84">
        <v>33588</v>
      </c>
      <c r="C5785" s="47">
        <v>78.38</v>
      </c>
      <c r="D5785" s="47">
        <v>79.12</v>
      </c>
      <c r="E5785" s="47">
        <v>78.38</v>
      </c>
      <c r="F5785" s="47">
        <v>79</v>
      </c>
      <c r="G5785" s="48">
        <v>780800</v>
      </c>
      <c r="H5785" s="47">
        <v>11.29</v>
      </c>
      <c r="I5785" s="51">
        <f t="shared" si="652"/>
        <v>0.14291139240506329</v>
      </c>
      <c r="J5785" s="51">
        <f t="shared" ca="1" si="653"/>
        <v>4</v>
      </c>
      <c r="K5785" s="47">
        <f t="shared" si="654"/>
        <v>11.2</v>
      </c>
      <c r="L5785" s="47">
        <f t="shared" si="655"/>
        <v>11.31</v>
      </c>
      <c r="M5785" s="47">
        <f t="shared" si="656"/>
        <v>11.2</v>
      </c>
      <c r="N5785" s="47">
        <f t="shared" si="657"/>
        <v>11.29</v>
      </c>
      <c r="O5785" s="48">
        <f t="shared" ca="1" si="658"/>
        <v>3123200</v>
      </c>
    </row>
    <row r="5786" spans="1:15" x14ac:dyDescent="0.25">
      <c r="A5786">
        <v>5771</v>
      </c>
      <c r="B5786" s="84">
        <v>33585</v>
      </c>
      <c r="C5786" s="47">
        <v>77.5</v>
      </c>
      <c r="D5786" s="47">
        <v>78.25</v>
      </c>
      <c r="E5786" s="47">
        <v>77.38</v>
      </c>
      <c r="F5786" s="47">
        <v>78.12</v>
      </c>
      <c r="G5786" s="48">
        <v>740400</v>
      </c>
      <c r="H5786" s="47">
        <v>11.17</v>
      </c>
      <c r="I5786" s="51">
        <f t="shared" si="652"/>
        <v>0.14298515104966716</v>
      </c>
      <c r="J5786" s="51">
        <f t="shared" ca="1" si="653"/>
        <v>4</v>
      </c>
      <c r="K5786" s="47">
        <f t="shared" si="654"/>
        <v>11.08</v>
      </c>
      <c r="L5786" s="47">
        <f t="shared" si="655"/>
        <v>11.19</v>
      </c>
      <c r="M5786" s="47">
        <f t="shared" si="656"/>
        <v>11.06</v>
      </c>
      <c r="N5786" s="47">
        <f t="shared" si="657"/>
        <v>11.17</v>
      </c>
      <c r="O5786" s="48">
        <f t="shared" ca="1" si="658"/>
        <v>2961600</v>
      </c>
    </row>
    <row r="5787" spans="1:15" x14ac:dyDescent="0.25">
      <c r="A5787">
        <v>5772</v>
      </c>
      <c r="B5787" s="84">
        <v>33584</v>
      </c>
      <c r="C5787" s="47">
        <v>77.38</v>
      </c>
      <c r="D5787" s="47">
        <v>77.62</v>
      </c>
      <c r="E5787" s="47">
        <v>77.12</v>
      </c>
      <c r="F5787" s="47">
        <v>77.5</v>
      </c>
      <c r="G5787" s="48">
        <v>528000</v>
      </c>
      <c r="H5787" s="47">
        <v>11.08</v>
      </c>
      <c r="I5787" s="51">
        <f t="shared" si="652"/>
        <v>0.14296774193548387</v>
      </c>
      <c r="J5787" s="51">
        <f t="shared" ca="1" si="653"/>
        <v>4</v>
      </c>
      <c r="K5787" s="47">
        <f t="shared" si="654"/>
        <v>11.06</v>
      </c>
      <c r="L5787" s="47">
        <f t="shared" si="655"/>
        <v>11.1</v>
      </c>
      <c r="M5787" s="47">
        <f t="shared" si="656"/>
        <v>11.03</v>
      </c>
      <c r="N5787" s="47">
        <f t="shared" si="657"/>
        <v>11.08</v>
      </c>
      <c r="O5787" s="48">
        <f t="shared" ca="1" si="658"/>
        <v>2112000</v>
      </c>
    </row>
    <row r="5788" spans="1:15" x14ac:dyDescent="0.25">
      <c r="A5788">
        <v>5773</v>
      </c>
      <c r="B5788" s="84">
        <v>33583</v>
      </c>
      <c r="C5788" s="47">
        <v>78.12</v>
      </c>
      <c r="D5788" s="47">
        <v>78.25</v>
      </c>
      <c r="E5788" s="47">
        <v>77.12</v>
      </c>
      <c r="F5788" s="47">
        <v>77.38</v>
      </c>
      <c r="G5788" s="48">
        <v>852400</v>
      </c>
      <c r="H5788" s="47">
        <v>11.06</v>
      </c>
      <c r="I5788" s="51">
        <f t="shared" si="652"/>
        <v>0.14293098991987596</v>
      </c>
      <c r="J5788" s="51">
        <f t="shared" ca="1" si="653"/>
        <v>4</v>
      </c>
      <c r="K5788" s="47">
        <f t="shared" si="654"/>
        <v>11.17</v>
      </c>
      <c r="L5788" s="47">
        <f t="shared" si="655"/>
        <v>11.18</v>
      </c>
      <c r="M5788" s="47">
        <f t="shared" si="656"/>
        <v>11.02</v>
      </c>
      <c r="N5788" s="47">
        <f t="shared" si="657"/>
        <v>11.06</v>
      </c>
      <c r="O5788" s="48">
        <f t="shared" ca="1" si="658"/>
        <v>3409600</v>
      </c>
    </row>
    <row r="5789" spans="1:15" x14ac:dyDescent="0.25">
      <c r="A5789">
        <v>5774</v>
      </c>
      <c r="B5789" s="84">
        <v>33582</v>
      </c>
      <c r="C5789" s="47">
        <v>77.62</v>
      </c>
      <c r="D5789" s="47">
        <v>78.38</v>
      </c>
      <c r="E5789" s="47">
        <v>77.5</v>
      </c>
      <c r="F5789" s="47">
        <v>78.12</v>
      </c>
      <c r="G5789" s="48">
        <v>367200</v>
      </c>
      <c r="H5789" s="47">
        <v>11.17</v>
      </c>
      <c r="I5789" s="51">
        <f t="shared" si="652"/>
        <v>0.14298515104966716</v>
      </c>
      <c r="J5789" s="51">
        <f t="shared" ca="1" si="653"/>
        <v>4</v>
      </c>
      <c r="K5789" s="47">
        <f t="shared" si="654"/>
        <v>11.1</v>
      </c>
      <c r="L5789" s="47">
        <f t="shared" si="655"/>
        <v>11.21</v>
      </c>
      <c r="M5789" s="47">
        <f t="shared" si="656"/>
        <v>11.08</v>
      </c>
      <c r="N5789" s="47">
        <f t="shared" si="657"/>
        <v>11.17</v>
      </c>
      <c r="O5789" s="48">
        <f t="shared" ca="1" si="658"/>
        <v>1468800</v>
      </c>
    </row>
    <row r="5790" spans="1:15" x14ac:dyDescent="0.25">
      <c r="A5790">
        <v>5775</v>
      </c>
      <c r="B5790" s="84">
        <v>33581</v>
      </c>
      <c r="C5790" s="47">
        <v>79</v>
      </c>
      <c r="D5790" s="47">
        <v>79.12</v>
      </c>
      <c r="E5790" s="47">
        <v>77.38</v>
      </c>
      <c r="F5790" s="47">
        <v>77.38</v>
      </c>
      <c r="G5790" s="48">
        <v>565200</v>
      </c>
      <c r="H5790" s="47">
        <v>11.06</v>
      </c>
      <c r="I5790" s="51">
        <f t="shared" si="652"/>
        <v>0.14293098991987596</v>
      </c>
      <c r="J5790" s="51">
        <f t="shared" ca="1" si="653"/>
        <v>4</v>
      </c>
      <c r="K5790" s="47">
        <f t="shared" si="654"/>
        <v>11.29</v>
      </c>
      <c r="L5790" s="47">
        <f t="shared" si="655"/>
        <v>11.31</v>
      </c>
      <c r="M5790" s="47">
        <f t="shared" si="656"/>
        <v>11.06</v>
      </c>
      <c r="N5790" s="47">
        <f t="shared" si="657"/>
        <v>11.06</v>
      </c>
      <c r="O5790" s="48">
        <f t="shared" ca="1" si="658"/>
        <v>2260800</v>
      </c>
    </row>
    <row r="5791" spans="1:15" x14ac:dyDescent="0.25">
      <c r="A5791">
        <v>5776</v>
      </c>
      <c r="B5791" s="84">
        <v>33578</v>
      </c>
      <c r="C5791" s="47">
        <v>79.62</v>
      </c>
      <c r="D5791" s="47">
        <v>80</v>
      </c>
      <c r="E5791" s="47">
        <v>79</v>
      </c>
      <c r="F5791" s="47">
        <v>79.25</v>
      </c>
      <c r="G5791" s="48">
        <v>413600</v>
      </c>
      <c r="H5791" s="47">
        <v>11.33</v>
      </c>
      <c r="I5791" s="51">
        <f t="shared" si="652"/>
        <v>0.14296529968454258</v>
      </c>
      <c r="J5791" s="51">
        <f t="shared" ca="1" si="653"/>
        <v>4</v>
      </c>
      <c r="K5791" s="47">
        <f t="shared" si="654"/>
        <v>11.38</v>
      </c>
      <c r="L5791" s="47">
        <f t="shared" si="655"/>
        <v>11.44</v>
      </c>
      <c r="M5791" s="47">
        <f t="shared" si="656"/>
        <v>11.29</v>
      </c>
      <c r="N5791" s="47">
        <f t="shared" si="657"/>
        <v>11.33</v>
      </c>
      <c r="O5791" s="48">
        <f t="shared" ca="1" si="658"/>
        <v>1654400</v>
      </c>
    </row>
    <row r="5792" spans="1:15" x14ac:dyDescent="0.25">
      <c r="A5792">
        <v>5777</v>
      </c>
      <c r="B5792" s="84">
        <v>33577</v>
      </c>
      <c r="C5792" s="47">
        <v>80</v>
      </c>
      <c r="D5792" s="47">
        <v>80.12</v>
      </c>
      <c r="E5792" s="47">
        <v>79.62</v>
      </c>
      <c r="F5792" s="47">
        <v>79.88</v>
      </c>
      <c r="G5792" s="48">
        <v>456400</v>
      </c>
      <c r="H5792" s="47">
        <v>11.42</v>
      </c>
      <c r="I5792" s="51">
        <f t="shared" si="652"/>
        <v>0.14296444667000502</v>
      </c>
      <c r="J5792" s="51">
        <f t="shared" ca="1" si="653"/>
        <v>4</v>
      </c>
      <c r="K5792" s="47">
        <f t="shared" si="654"/>
        <v>11.44</v>
      </c>
      <c r="L5792" s="47">
        <f t="shared" si="655"/>
        <v>11.45</v>
      </c>
      <c r="M5792" s="47">
        <f t="shared" si="656"/>
        <v>11.38</v>
      </c>
      <c r="N5792" s="47">
        <f t="shared" si="657"/>
        <v>11.42</v>
      </c>
      <c r="O5792" s="48">
        <f t="shared" ca="1" si="658"/>
        <v>1825600</v>
      </c>
    </row>
    <row r="5793" spans="1:15" x14ac:dyDescent="0.25">
      <c r="A5793">
        <v>5778</v>
      </c>
      <c r="B5793" s="84">
        <v>33576</v>
      </c>
      <c r="C5793" s="47">
        <v>79.75</v>
      </c>
      <c r="D5793" s="47">
        <v>80.12</v>
      </c>
      <c r="E5793" s="47">
        <v>79.62</v>
      </c>
      <c r="F5793" s="47">
        <v>80</v>
      </c>
      <c r="G5793" s="48">
        <v>526000</v>
      </c>
      <c r="H5793" s="47">
        <v>11.44</v>
      </c>
      <c r="I5793" s="51">
        <f t="shared" si="652"/>
        <v>0.14299999999999999</v>
      </c>
      <c r="J5793" s="51">
        <f t="shared" ca="1" si="653"/>
        <v>4</v>
      </c>
      <c r="K5793" s="47">
        <f t="shared" si="654"/>
        <v>11.4</v>
      </c>
      <c r="L5793" s="47">
        <f t="shared" si="655"/>
        <v>11.46</v>
      </c>
      <c r="M5793" s="47">
        <f t="shared" si="656"/>
        <v>11.39</v>
      </c>
      <c r="N5793" s="47">
        <f t="shared" si="657"/>
        <v>11.44</v>
      </c>
      <c r="O5793" s="48">
        <f t="shared" ca="1" si="658"/>
        <v>2104000</v>
      </c>
    </row>
    <row r="5794" spans="1:15" x14ac:dyDescent="0.25">
      <c r="A5794">
        <v>5779</v>
      </c>
      <c r="B5794" s="84">
        <v>33575</v>
      </c>
      <c r="C5794" s="47">
        <v>79.12</v>
      </c>
      <c r="D5794" s="47">
        <v>80.12</v>
      </c>
      <c r="E5794" s="47">
        <v>79.12</v>
      </c>
      <c r="F5794" s="47">
        <v>80</v>
      </c>
      <c r="G5794" s="48">
        <v>509200</v>
      </c>
      <c r="H5794" s="47">
        <v>11.44</v>
      </c>
      <c r="I5794" s="51">
        <f t="shared" si="652"/>
        <v>0.14299999999999999</v>
      </c>
      <c r="J5794" s="51">
        <f t="shared" ca="1" si="653"/>
        <v>4</v>
      </c>
      <c r="K5794" s="47">
        <f t="shared" si="654"/>
        <v>11.31</v>
      </c>
      <c r="L5794" s="47">
        <f t="shared" si="655"/>
        <v>11.46</v>
      </c>
      <c r="M5794" s="47">
        <f t="shared" si="656"/>
        <v>11.31</v>
      </c>
      <c r="N5794" s="47">
        <f t="shared" si="657"/>
        <v>11.44</v>
      </c>
      <c r="O5794" s="48">
        <f t="shared" ca="1" si="658"/>
        <v>2036800</v>
      </c>
    </row>
    <row r="5795" spans="1:15" x14ac:dyDescent="0.25">
      <c r="A5795">
        <v>5780</v>
      </c>
      <c r="B5795" s="84">
        <v>33574</v>
      </c>
      <c r="C5795" s="47">
        <v>78.5</v>
      </c>
      <c r="D5795" s="47">
        <v>79.38</v>
      </c>
      <c r="E5795" s="47">
        <v>78.12</v>
      </c>
      <c r="F5795" s="47">
        <v>79.38</v>
      </c>
      <c r="G5795" s="48">
        <v>415200</v>
      </c>
      <c r="H5795" s="47">
        <v>11.35</v>
      </c>
      <c r="I5795" s="51">
        <f t="shared" si="652"/>
        <v>0.14298311917359538</v>
      </c>
      <c r="J5795" s="51">
        <f t="shared" ca="1" si="653"/>
        <v>4</v>
      </c>
      <c r="K5795" s="47">
        <f t="shared" si="654"/>
        <v>11.22</v>
      </c>
      <c r="L5795" s="47">
        <f t="shared" si="655"/>
        <v>11.35</v>
      </c>
      <c r="M5795" s="47">
        <f t="shared" si="656"/>
        <v>11.17</v>
      </c>
      <c r="N5795" s="47">
        <f t="shared" si="657"/>
        <v>11.35</v>
      </c>
      <c r="O5795" s="48">
        <f t="shared" ca="1" si="658"/>
        <v>1660800</v>
      </c>
    </row>
    <row r="5796" spans="1:15" x14ac:dyDescent="0.25">
      <c r="A5796">
        <v>5781</v>
      </c>
      <c r="B5796" s="84">
        <v>33571</v>
      </c>
      <c r="C5796" s="47">
        <v>79.25</v>
      </c>
      <c r="D5796" s="47">
        <v>79.38</v>
      </c>
      <c r="E5796" s="47">
        <v>79</v>
      </c>
      <c r="F5796" s="47">
        <v>79.25</v>
      </c>
      <c r="G5796" s="48">
        <v>113200</v>
      </c>
      <c r="H5796" s="47">
        <v>11.33</v>
      </c>
      <c r="I5796" s="51">
        <f t="shared" si="652"/>
        <v>0.14296529968454258</v>
      </c>
      <c r="J5796" s="51">
        <f t="shared" ca="1" si="653"/>
        <v>4</v>
      </c>
      <c r="K5796" s="47">
        <f t="shared" si="654"/>
        <v>11.33</v>
      </c>
      <c r="L5796" s="47">
        <f t="shared" si="655"/>
        <v>11.35</v>
      </c>
      <c r="M5796" s="47">
        <f t="shared" si="656"/>
        <v>11.29</v>
      </c>
      <c r="N5796" s="47">
        <f t="shared" si="657"/>
        <v>11.33</v>
      </c>
      <c r="O5796" s="48">
        <f t="shared" ca="1" si="658"/>
        <v>452800</v>
      </c>
    </row>
    <row r="5797" spans="1:15" x14ac:dyDescent="0.25">
      <c r="A5797">
        <v>5782</v>
      </c>
      <c r="B5797" s="84">
        <v>33569</v>
      </c>
      <c r="C5797" s="47">
        <v>80.25</v>
      </c>
      <c r="D5797" s="47">
        <v>80.25</v>
      </c>
      <c r="E5797" s="47">
        <v>79</v>
      </c>
      <c r="F5797" s="47">
        <v>79.38</v>
      </c>
      <c r="G5797" s="48">
        <v>215200</v>
      </c>
      <c r="H5797" s="47">
        <v>11.35</v>
      </c>
      <c r="I5797" s="51">
        <f t="shared" si="652"/>
        <v>0.14298311917359538</v>
      </c>
      <c r="J5797" s="51">
        <f t="shared" ca="1" si="653"/>
        <v>4</v>
      </c>
      <c r="K5797" s="47">
        <f t="shared" si="654"/>
        <v>11.47</v>
      </c>
      <c r="L5797" s="47">
        <f t="shared" si="655"/>
        <v>11.47</v>
      </c>
      <c r="M5797" s="47">
        <f t="shared" si="656"/>
        <v>11.3</v>
      </c>
      <c r="N5797" s="47">
        <f t="shared" si="657"/>
        <v>11.35</v>
      </c>
      <c r="O5797" s="48">
        <f t="shared" ca="1" si="658"/>
        <v>860800</v>
      </c>
    </row>
    <row r="5798" spans="1:15" x14ac:dyDescent="0.25">
      <c r="A5798">
        <v>5783</v>
      </c>
      <c r="B5798" s="84">
        <v>33568</v>
      </c>
      <c r="C5798" s="47">
        <v>78.75</v>
      </c>
      <c r="D5798" s="47">
        <v>80.25</v>
      </c>
      <c r="E5798" s="47">
        <v>78.38</v>
      </c>
      <c r="F5798" s="47">
        <v>80.25</v>
      </c>
      <c r="G5798" s="48">
        <v>410000</v>
      </c>
      <c r="H5798" s="47">
        <v>11.47</v>
      </c>
      <c r="I5798" s="51">
        <f t="shared" si="652"/>
        <v>0.14292834890965733</v>
      </c>
      <c r="J5798" s="51">
        <f t="shared" ca="1" si="653"/>
        <v>4</v>
      </c>
      <c r="K5798" s="47">
        <f t="shared" si="654"/>
        <v>11.26</v>
      </c>
      <c r="L5798" s="47">
        <f t="shared" si="655"/>
        <v>11.47</v>
      </c>
      <c r="M5798" s="47">
        <f t="shared" si="656"/>
        <v>11.2</v>
      </c>
      <c r="N5798" s="47">
        <f t="shared" si="657"/>
        <v>11.47</v>
      </c>
      <c r="O5798" s="48">
        <f t="shared" ca="1" si="658"/>
        <v>1640000</v>
      </c>
    </row>
    <row r="5799" spans="1:15" x14ac:dyDescent="0.25">
      <c r="A5799">
        <v>5784</v>
      </c>
      <c r="B5799" s="84">
        <v>33567</v>
      </c>
      <c r="C5799" s="47">
        <v>78</v>
      </c>
      <c r="D5799" s="47">
        <v>79</v>
      </c>
      <c r="E5799" s="47">
        <v>77.88</v>
      </c>
      <c r="F5799" s="47">
        <v>78.62</v>
      </c>
      <c r="G5799" s="48">
        <v>487200</v>
      </c>
      <c r="H5799" s="47">
        <v>11.24</v>
      </c>
      <c r="I5799" s="51">
        <f t="shared" si="652"/>
        <v>0.14296616636988044</v>
      </c>
      <c r="J5799" s="51">
        <f t="shared" ca="1" si="653"/>
        <v>4</v>
      </c>
      <c r="K5799" s="47">
        <f t="shared" si="654"/>
        <v>11.15</v>
      </c>
      <c r="L5799" s="47">
        <f t="shared" si="655"/>
        <v>11.29</v>
      </c>
      <c r="M5799" s="47">
        <f t="shared" si="656"/>
        <v>11.13</v>
      </c>
      <c r="N5799" s="47">
        <f t="shared" si="657"/>
        <v>11.24</v>
      </c>
      <c r="O5799" s="48">
        <f t="shared" ca="1" si="658"/>
        <v>1948800</v>
      </c>
    </row>
    <row r="5800" spans="1:15" x14ac:dyDescent="0.25">
      <c r="A5800">
        <v>5785</v>
      </c>
      <c r="B5800" s="84">
        <v>33564</v>
      </c>
      <c r="C5800" s="47">
        <v>78</v>
      </c>
      <c r="D5800" s="47">
        <v>78.38</v>
      </c>
      <c r="E5800" s="47">
        <v>77.62</v>
      </c>
      <c r="F5800" s="47">
        <v>78.12</v>
      </c>
      <c r="G5800" s="48">
        <v>578400</v>
      </c>
      <c r="H5800" s="47">
        <v>11.17</v>
      </c>
      <c r="I5800" s="51">
        <f t="shared" si="652"/>
        <v>0.14298515104966716</v>
      </c>
      <c r="J5800" s="51">
        <f t="shared" ca="1" si="653"/>
        <v>4</v>
      </c>
      <c r="K5800" s="47">
        <f t="shared" si="654"/>
        <v>11.15</v>
      </c>
      <c r="L5800" s="47">
        <f t="shared" si="655"/>
        <v>11.21</v>
      </c>
      <c r="M5800" s="47">
        <f t="shared" si="656"/>
        <v>11.1</v>
      </c>
      <c r="N5800" s="47">
        <f t="shared" si="657"/>
        <v>11.17</v>
      </c>
      <c r="O5800" s="48">
        <f t="shared" ca="1" si="658"/>
        <v>2313600</v>
      </c>
    </row>
    <row r="5801" spans="1:15" x14ac:dyDescent="0.25">
      <c r="A5801">
        <v>5786</v>
      </c>
      <c r="B5801" s="84">
        <v>33563</v>
      </c>
      <c r="C5801" s="47">
        <v>77.5</v>
      </c>
      <c r="D5801" s="47">
        <v>79.25</v>
      </c>
      <c r="E5801" s="47">
        <v>77.38</v>
      </c>
      <c r="F5801" s="47">
        <v>78.38</v>
      </c>
      <c r="G5801" s="48">
        <v>1033600</v>
      </c>
      <c r="H5801" s="47">
        <v>11.2</v>
      </c>
      <c r="I5801" s="51">
        <f t="shared" si="652"/>
        <v>0.14289359530492474</v>
      </c>
      <c r="J5801" s="51">
        <f t="shared" ca="1" si="653"/>
        <v>4</v>
      </c>
      <c r="K5801" s="47">
        <f t="shared" si="654"/>
        <v>11.07</v>
      </c>
      <c r="L5801" s="47">
        <f t="shared" si="655"/>
        <v>11.32</v>
      </c>
      <c r="M5801" s="47">
        <f t="shared" si="656"/>
        <v>11.06</v>
      </c>
      <c r="N5801" s="47">
        <f t="shared" si="657"/>
        <v>11.2</v>
      </c>
      <c r="O5801" s="48">
        <f t="shared" ca="1" si="658"/>
        <v>4134400</v>
      </c>
    </row>
    <row r="5802" spans="1:15" x14ac:dyDescent="0.25">
      <c r="A5802">
        <v>5787</v>
      </c>
      <c r="B5802" s="84">
        <v>33562</v>
      </c>
      <c r="C5802" s="47">
        <v>80</v>
      </c>
      <c r="D5802" s="47">
        <v>80.12</v>
      </c>
      <c r="E5802" s="47">
        <v>78</v>
      </c>
      <c r="F5802" s="47">
        <v>78</v>
      </c>
      <c r="G5802" s="48">
        <v>1176400</v>
      </c>
      <c r="H5802" s="47">
        <v>11.15</v>
      </c>
      <c r="I5802" s="51">
        <f t="shared" si="652"/>
        <v>0.14294871794871794</v>
      </c>
      <c r="J5802" s="51">
        <f t="shared" ca="1" si="653"/>
        <v>4</v>
      </c>
      <c r="K5802" s="47">
        <f t="shared" si="654"/>
        <v>11.44</v>
      </c>
      <c r="L5802" s="47">
        <f t="shared" si="655"/>
        <v>11.45</v>
      </c>
      <c r="M5802" s="47">
        <f t="shared" si="656"/>
        <v>11.15</v>
      </c>
      <c r="N5802" s="47">
        <f t="shared" si="657"/>
        <v>11.15</v>
      </c>
      <c r="O5802" s="48">
        <f t="shared" ca="1" si="658"/>
        <v>4705600</v>
      </c>
    </row>
    <row r="5803" spans="1:15" x14ac:dyDescent="0.25">
      <c r="A5803">
        <v>5788</v>
      </c>
      <c r="B5803" s="84">
        <v>33561</v>
      </c>
      <c r="C5803" s="47">
        <v>79.88</v>
      </c>
      <c r="D5803" s="47">
        <v>80</v>
      </c>
      <c r="E5803" s="47">
        <v>79.62</v>
      </c>
      <c r="F5803" s="47">
        <v>79.88</v>
      </c>
      <c r="G5803" s="48">
        <v>674000</v>
      </c>
      <c r="H5803" s="47">
        <v>11.42</v>
      </c>
      <c r="I5803" s="51">
        <f t="shared" si="652"/>
        <v>0.14296444667000502</v>
      </c>
      <c r="J5803" s="51">
        <f t="shared" ca="1" si="653"/>
        <v>4</v>
      </c>
      <c r="K5803" s="47">
        <f t="shared" si="654"/>
        <v>11.42</v>
      </c>
      <c r="L5803" s="47">
        <f t="shared" si="655"/>
        <v>11.44</v>
      </c>
      <c r="M5803" s="47">
        <f t="shared" si="656"/>
        <v>11.38</v>
      </c>
      <c r="N5803" s="47">
        <f t="shared" si="657"/>
        <v>11.42</v>
      </c>
      <c r="O5803" s="48">
        <f t="shared" ca="1" si="658"/>
        <v>2696000</v>
      </c>
    </row>
    <row r="5804" spans="1:15" x14ac:dyDescent="0.25">
      <c r="A5804">
        <v>5789</v>
      </c>
      <c r="B5804" s="84">
        <v>33560</v>
      </c>
      <c r="C5804" s="47">
        <v>81.12</v>
      </c>
      <c r="D5804" s="47">
        <v>81.12</v>
      </c>
      <c r="E5804" s="47">
        <v>79.5</v>
      </c>
      <c r="F5804" s="47">
        <v>80</v>
      </c>
      <c r="G5804" s="48">
        <v>1288800</v>
      </c>
      <c r="H5804" s="47">
        <v>11.44</v>
      </c>
      <c r="I5804" s="51">
        <f t="shared" si="652"/>
        <v>0.14299999999999999</v>
      </c>
      <c r="J5804" s="51">
        <f t="shared" ca="1" si="653"/>
        <v>4</v>
      </c>
      <c r="K5804" s="47">
        <f t="shared" si="654"/>
        <v>11.6</v>
      </c>
      <c r="L5804" s="47">
        <f t="shared" si="655"/>
        <v>11.6</v>
      </c>
      <c r="M5804" s="47">
        <f t="shared" si="656"/>
        <v>11.37</v>
      </c>
      <c r="N5804" s="47">
        <f t="shared" si="657"/>
        <v>11.44</v>
      </c>
      <c r="O5804" s="48">
        <f t="shared" ca="1" si="658"/>
        <v>5155200</v>
      </c>
    </row>
    <row r="5805" spans="1:15" x14ac:dyDescent="0.25">
      <c r="A5805">
        <v>5790</v>
      </c>
      <c r="B5805" s="84">
        <v>33557</v>
      </c>
      <c r="C5805" s="47">
        <v>82.75</v>
      </c>
      <c r="D5805" s="47">
        <v>82.88</v>
      </c>
      <c r="E5805" s="47">
        <v>81.12</v>
      </c>
      <c r="F5805" s="47">
        <v>81.12</v>
      </c>
      <c r="G5805" s="48">
        <v>1265200</v>
      </c>
      <c r="H5805" s="47">
        <v>11.6</v>
      </c>
      <c r="I5805" s="51">
        <f t="shared" si="652"/>
        <v>0.14299802761341221</v>
      </c>
      <c r="J5805" s="51">
        <f t="shared" ca="1" si="653"/>
        <v>4</v>
      </c>
      <c r="K5805" s="47">
        <f t="shared" si="654"/>
        <v>11.83</v>
      </c>
      <c r="L5805" s="47">
        <f t="shared" si="655"/>
        <v>11.85</v>
      </c>
      <c r="M5805" s="47">
        <f t="shared" si="656"/>
        <v>11.6</v>
      </c>
      <c r="N5805" s="47">
        <f t="shared" si="657"/>
        <v>11.6</v>
      </c>
      <c r="O5805" s="48">
        <f t="shared" ca="1" si="658"/>
        <v>5060800</v>
      </c>
    </row>
    <row r="5806" spans="1:15" x14ac:dyDescent="0.25">
      <c r="A5806">
        <v>5791</v>
      </c>
      <c r="B5806" s="84">
        <v>33556</v>
      </c>
      <c r="C5806" s="47">
        <v>81.88</v>
      </c>
      <c r="D5806" s="47">
        <v>82</v>
      </c>
      <c r="E5806" s="47">
        <v>81.5</v>
      </c>
      <c r="F5806" s="47">
        <v>82</v>
      </c>
      <c r="G5806" s="48">
        <v>641600</v>
      </c>
      <c r="H5806" s="47">
        <v>11.72</v>
      </c>
      <c r="I5806" s="51">
        <f t="shared" si="652"/>
        <v>0.1429268292682927</v>
      </c>
      <c r="J5806" s="51">
        <f t="shared" ca="1" si="653"/>
        <v>4</v>
      </c>
      <c r="K5806" s="47">
        <f t="shared" si="654"/>
        <v>11.7</v>
      </c>
      <c r="L5806" s="47">
        <f t="shared" si="655"/>
        <v>11.72</v>
      </c>
      <c r="M5806" s="47">
        <f t="shared" si="656"/>
        <v>11.65</v>
      </c>
      <c r="N5806" s="47">
        <f t="shared" si="657"/>
        <v>11.72</v>
      </c>
      <c r="O5806" s="48">
        <f t="shared" ca="1" si="658"/>
        <v>2566400</v>
      </c>
    </row>
    <row r="5807" spans="1:15" x14ac:dyDescent="0.25">
      <c r="A5807">
        <v>5792</v>
      </c>
      <c r="B5807" s="84">
        <v>33555</v>
      </c>
      <c r="C5807" s="47">
        <v>81.38</v>
      </c>
      <c r="D5807" s="47">
        <v>81.75</v>
      </c>
      <c r="E5807" s="47">
        <v>80.88</v>
      </c>
      <c r="F5807" s="47">
        <v>81.62</v>
      </c>
      <c r="G5807" s="48">
        <v>648400</v>
      </c>
      <c r="H5807" s="47">
        <v>11.67</v>
      </c>
      <c r="I5807" s="51">
        <f t="shared" si="652"/>
        <v>0.14297966184758637</v>
      </c>
      <c r="J5807" s="51">
        <f t="shared" ca="1" si="653"/>
        <v>4</v>
      </c>
      <c r="K5807" s="47">
        <f t="shared" si="654"/>
        <v>11.64</v>
      </c>
      <c r="L5807" s="47">
        <f t="shared" si="655"/>
        <v>11.69</v>
      </c>
      <c r="M5807" s="47">
        <f t="shared" si="656"/>
        <v>11.56</v>
      </c>
      <c r="N5807" s="47">
        <f t="shared" si="657"/>
        <v>11.67</v>
      </c>
      <c r="O5807" s="48">
        <f t="shared" ca="1" si="658"/>
        <v>2593600</v>
      </c>
    </row>
    <row r="5808" spans="1:15" x14ac:dyDescent="0.25">
      <c r="A5808">
        <v>5793</v>
      </c>
      <c r="B5808" s="84">
        <v>33554</v>
      </c>
      <c r="C5808" s="47">
        <v>80.25</v>
      </c>
      <c r="D5808" s="47">
        <v>81.62</v>
      </c>
      <c r="E5808" s="47">
        <v>80</v>
      </c>
      <c r="F5808" s="47">
        <v>81.62</v>
      </c>
      <c r="G5808" s="48">
        <v>1305600</v>
      </c>
      <c r="H5808" s="47">
        <v>11.67</v>
      </c>
      <c r="I5808" s="51">
        <f t="shared" si="652"/>
        <v>0.14297966184758637</v>
      </c>
      <c r="J5808" s="51">
        <f t="shared" ca="1" si="653"/>
        <v>4</v>
      </c>
      <c r="K5808" s="47">
        <f t="shared" si="654"/>
        <v>11.47</v>
      </c>
      <c r="L5808" s="47">
        <f t="shared" si="655"/>
        <v>11.67</v>
      </c>
      <c r="M5808" s="47">
        <f t="shared" si="656"/>
        <v>11.44</v>
      </c>
      <c r="N5808" s="47">
        <f t="shared" si="657"/>
        <v>11.67</v>
      </c>
      <c r="O5808" s="48">
        <f t="shared" ca="1" si="658"/>
        <v>5222400</v>
      </c>
    </row>
    <row r="5809" spans="1:15" x14ac:dyDescent="0.25">
      <c r="A5809">
        <v>5794</v>
      </c>
      <c r="B5809" s="84">
        <v>33553</v>
      </c>
      <c r="C5809" s="47">
        <v>78.25</v>
      </c>
      <c r="D5809" s="47">
        <v>79.5</v>
      </c>
      <c r="E5809" s="47">
        <v>78.25</v>
      </c>
      <c r="F5809" s="47">
        <v>79.5</v>
      </c>
      <c r="G5809" s="48">
        <v>397200</v>
      </c>
      <c r="H5809" s="47">
        <v>11.37</v>
      </c>
      <c r="I5809" s="51">
        <f t="shared" si="652"/>
        <v>0.14301886792452828</v>
      </c>
      <c r="J5809" s="51">
        <f t="shared" ca="1" si="653"/>
        <v>4</v>
      </c>
      <c r="K5809" s="47">
        <f t="shared" si="654"/>
        <v>11.19</v>
      </c>
      <c r="L5809" s="47">
        <f t="shared" si="655"/>
        <v>11.37</v>
      </c>
      <c r="M5809" s="47">
        <f t="shared" si="656"/>
        <v>11.19</v>
      </c>
      <c r="N5809" s="47">
        <f t="shared" si="657"/>
        <v>11.37</v>
      </c>
      <c r="O5809" s="48">
        <f t="shared" ca="1" si="658"/>
        <v>1588800</v>
      </c>
    </row>
    <row r="5810" spans="1:15" x14ac:dyDescent="0.25">
      <c r="A5810">
        <v>5795</v>
      </c>
      <c r="B5810" s="84">
        <v>33550</v>
      </c>
      <c r="C5810" s="47">
        <v>79.38</v>
      </c>
      <c r="D5810" s="47">
        <v>79.75</v>
      </c>
      <c r="E5810" s="47">
        <v>77.88</v>
      </c>
      <c r="F5810" s="47">
        <v>78</v>
      </c>
      <c r="G5810" s="48">
        <v>460800</v>
      </c>
      <c r="H5810" s="47">
        <v>11.15</v>
      </c>
      <c r="I5810" s="51">
        <f t="shared" si="652"/>
        <v>0.14294871794871794</v>
      </c>
      <c r="J5810" s="51">
        <f t="shared" ca="1" si="653"/>
        <v>4</v>
      </c>
      <c r="K5810" s="47">
        <f t="shared" si="654"/>
        <v>11.35</v>
      </c>
      <c r="L5810" s="47">
        <f t="shared" si="655"/>
        <v>11.4</v>
      </c>
      <c r="M5810" s="47">
        <f t="shared" si="656"/>
        <v>11.13</v>
      </c>
      <c r="N5810" s="47">
        <f t="shared" si="657"/>
        <v>11.15</v>
      </c>
      <c r="O5810" s="48">
        <f t="shared" ca="1" si="658"/>
        <v>1843200</v>
      </c>
    </row>
    <row r="5811" spans="1:15" x14ac:dyDescent="0.25">
      <c r="A5811">
        <v>5796</v>
      </c>
      <c r="B5811" s="84">
        <v>33549</v>
      </c>
      <c r="C5811" s="47">
        <v>77.5</v>
      </c>
      <c r="D5811" s="47">
        <v>79.5</v>
      </c>
      <c r="E5811" s="47">
        <v>77.5</v>
      </c>
      <c r="F5811" s="47">
        <v>78.88</v>
      </c>
      <c r="G5811" s="48">
        <v>660000</v>
      </c>
      <c r="H5811" s="47">
        <v>11.28</v>
      </c>
      <c r="I5811" s="51">
        <f t="shared" si="652"/>
        <v>0.14300202839756593</v>
      </c>
      <c r="J5811" s="51">
        <f t="shared" ca="1" si="653"/>
        <v>4</v>
      </c>
      <c r="K5811" s="47">
        <f t="shared" si="654"/>
        <v>11.08</v>
      </c>
      <c r="L5811" s="47">
        <f t="shared" si="655"/>
        <v>11.37</v>
      </c>
      <c r="M5811" s="47">
        <f t="shared" si="656"/>
        <v>11.08</v>
      </c>
      <c r="N5811" s="47">
        <f t="shared" si="657"/>
        <v>11.28</v>
      </c>
      <c r="O5811" s="48">
        <f t="shared" ca="1" si="658"/>
        <v>2640000</v>
      </c>
    </row>
    <row r="5812" spans="1:15" x14ac:dyDescent="0.25">
      <c r="A5812">
        <v>5797</v>
      </c>
      <c r="B5812" s="84">
        <v>33548</v>
      </c>
      <c r="C5812" s="47">
        <v>77.38</v>
      </c>
      <c r="D5812" s="47">
        <v>78.12</v>
      </c>
      <c r="E5812" s="47">
        <v>77.25</v>
      </c>
      <c r="F5812" s="47">
        <v>77.75</v>
      </c>
      <c r="G5812" s="48">
        <v>935200</v>
      </c>
      <c r="H5812" s="47">
        <v>11.12</v>
      </c>
      <c r="I5812" s="51">
        <f t="shared" si="652"/>
        <v>0.14302250803858521</v>
      </c>
      <c r="J5812" s="51">
        <f t="shared" ca="1" si="653"/>
        <v>4</v>
      </c>
      <c r="K5812" s="47">
        <f t="shared" si="654"/>
        <v>11.07</v>
      </c>
      <c r="L5812" s="47">
        <f t="shared" si="655"/>
        <v>11.17</v>
      </c>
      <c r="M5812" s="47">
        <f t="shared" si="656"/>
        <v>11.05</v>
      </c>
      <c r="N5812" s="47">
        <f t="shared" si="657"/>
        <v>11.12</v>
      </c>
      <c r="O5812" s="48">
        <f t="shared" ca="1" si="658"/>
        <v>3740800</v>
      </c>
    </row>
    <row r="5813" spans="1:15" x14ac:dyDescent="0.25">
      <c r="A5813">
        <v>5798</v>
      </c>
      <c r="B5813" s="84">
        <v>33547</v>
      </c>
      <c r="C5813" s="47">
        <v>78</v>
      </c>
      <c r="D5813" s="47">
        <v>78</v>
      </c>
      <c r="E5813" s="47">
        <v>77.12</v>
      </c>
      <c r="F5813" s="47">
        <v>77.25</v>
      </c>
      <c r="G5813" s="48">
        <v>338800</v>
      </c>
      <c r="H5813" s="47">
        <v>11.04</v>
      </c>
      <c r="I5813" s="51">
        <f t="shared" si="652"/>
        <v>0.14291262135922328</v>
      </c>
      <c r="J5813" s="51">
        <f t="shared" ca="1" si="653"/>
        <v>4</v>
      </c>
      <c r="K5813" s="47">
        <f t="shared" si="654"/>
        <v>11.15</v>
      </c>
      <c r="L5813" s="47">
        <f t="shared" si="655"/>
        <v>11.15</v>
      </c>
      <c r="M5813" s="47">
        <f t="shared" si="656"/>
        <v>11.02</v>
      </c>
      <c r="N5813" s="47">
        <f t="shared" si="657"/>
        <v>11.04</v>
      </c>
      <c r="O5813" s="48">
        <f t="shared" ca="1" si="658"/>
        <v>1355200</v>
      </c>
    </row>
    <row r="5814" spans="1:15" x14ac:dyDescent="0.25">
      <c r="A5814">
        <v>5799</v>
      </c>
      <c r="B5814" s="84">
        <v>33546</v>
      </c>
      <c r="C5814" s="47">
        <v>78</v>
      </c>
      <c r="D5814" s="47">
        <v>78</v>
      </c>
      <c r="E5814" s="47">
        <v>77.25</v>
      </c>
      <c r="F5814" s="47">
        <v>77.88</v>
      </c>
      <c r="G5814" s="48">
        <v>559600</v>
      </c>
      <c r="H5814" s="47">
        <v>11.13</v>
      </c>
      <c r="I5814" s="51">
        <f t="shared" si="652"/>
        <v>0.14291217257318953</v>
      </c>
      <c r="J5814" s="51">
        <f t="shared" ca="1" si="653"/>
        <v>4</v>
      </c>
      <c r="K5814" s="47">
        <f t="shared" si="654"/>
        <v>11.15</v>
      </c>
      <c r="L5814" s="47">
        <f t="shared" si="655"/>
        <v>11.15</v>
      </c>
      <c r="M5814" s="47">
        <f t="shared" si="656"/>
        <v>11.04</v>
      </c>
      <c r="N5814" s="47">
        <f t="shared" si="657"/>
        <v>11.13</v>
      </c>
      <c r="O5814" s="48">
        <f t="shared" ca="1" si="658"/>
        <v>2238400</v>
      </c>
    </row>
    <row r="5815" spans="1:15" x14ac:dyDescent="0.25">
      <c r="A5815">
        <v>5800</v>
      </c>
      <c r="B5815" s="84">
        <v>33543</v>
      </c>
      <c r="C5815" s="47">
        <v>78.38</v>
      </c>
      <c r="D5815" s="47">
        <v>78.38</v>
      </c>
      <c r="E5815" s="47">
        <v>77.5</v>
      </c>
      <c r="F5815" s="47">
        <v>78</v>
      </c>
      <c r="G5815" s="48">
        <v>332800</v>
      </c>
      <c r="H5815" s="47">
        <v>11.15</v>
      </c>
      <c r="I5815" s="51">
        <f t="shared" si="652"/>
        <v>0.14294871794871794</v>
      </c>
      <c r="J5815" s="51">
        <f t="shared" ca="1" si="653"/>
        <v>4</v>
      </c>
      <c r="K5815" s="47">
        <f t="shared" si="654"/>
        <v>11.2</v>
      </c>
      <c r="L5815" s="47">
        <f t="shared" si="655"/>
        <v>11.2</v>
      </c>
      <c r="M5815" s="47">
        <f t="shared" si="656"/>
        <v>11.08</v>
      </c>
      <c r="N5815" s="47">
        <f t="shared" si="657"/>
        <v>11.15</v>
      </c>
      <c r="O5815" s="48">
        <f t="shared" ca="1" si="658"/>
        <v>1331200</v>
      </c>
    </row>
    <row r="5816" spans="1:15" x14ac:dyDescent="0.25">
      <c r="A5816">
        <v>5801</v>
      </c>
      <c r="B5816" s="84">
        <v>33542</v>
      </c>
      <c r="C5816" s="47">
        <v>78.5</v>
      </c>
      <c r="D5816" s="47">
        <v>78.5</v>
      </c>
      <c r="E5816" s="47">
        <v>78</v>
      </c>
      <c r="F5816" s="47">
        <v>78.25</v>
      </c>
      <c r="G5816" s="48">
        <v>484800</v>
      </c>
      <c r="H5816" s="47">
        <v>11.19</v>
      </c>
      <c r="I5816" s="51">
        <f t="shared" si="652"/>
        <v>0.14300319488817892</v>
      </c>
      <c r="J5816" s="51">
        <f t="shared" ca="1" si="653"/>
        <v>4</v>
      </c>
      <c r="K5816" s="47">
        <f t="shared" si="654"/>
        <v>11.23</v>
      </c>
      <c r="L5816" s="47">
        <f t="shared" si="655"/>
        <v>11.23</v>
      </c>
      <c r="M5816" s="47">
        <f t="shared" si="656"/>
        <v>11.15</v>
      </c>
      <c r="N5816" s="47">
        <f t="shared" si="657"/>
        <v>11.19</v>
      </c>
      <c r="O5816" s="48">
        <f t="shared" ca="1" si="658"/>
        <v>1939200</v>
      </c>
    </row>
    <row r="5817" spans="1:15" x14ac:dyDescent="0.25">
      <c r="A5817">
        <v>5802</v>
      </c>
      <c r="B5817" s="84">
        <v>33541</v>
      </c>
      <c r="C5817" s="47">
        <v>77.62</v>
      </c>
      <c r="D5817" s="47">
        <v>79</v>
      </c>
      <c r="E5817" s="47">
        <v>77.5</v>
      </c>
      <c r="F5817" s="47">
        <v>78.88</v>
      </c>
      <c r="G5817" s="48">
        <v>567200</v>
      </c>
      <c r="H5817" s="47">
        <v>11.28</v>
      </c>
      <c r="I5817" s="51">
        <f t="shared" si="652"/>
        <v>0.14300202839756593</v>
      </c>
      <c r="J5817" s="51">
        <f t="shared" ca="1" si="653"/>
        <v>4</v>
      </c>
      <c r="K5817" s="47">
        <f t="shared" si="654"/>
        <v>11.1</v>
      </c>
      <c r="L5817" s="47">
        <f t="shared" si="655"/>
        <v>11.3</v>
      </c>
      <c r="M5817" s="47">
        <f t="shared" si="656"/>
        <v>11.08</v>
      </c>
      <c r="N5817" s="47">
        <f t="shared" si="657"/>
        <v>11.28</v>
      </c>
      <c r="O5817" s="48">
        <f t="shared" ca="1" si="658"/>
        <v>2268800</v>
      </c>
    </row>
    <row r="5818" spans="1:15" x14ac:dyDescent="0.25">
      <c r="A5818">
        <v>5803</v>
      </c>
      <c r="B5818" s="84">
        <v>33540</v>
      </c>
      <c r="C5818" s="47">
        <v>76.88</v>
      </c>
      <c r="D5818" s="47">
        <v>78</v>
      </c>
      <c r="E5818" s="47">
        <v>76.38</v>
      </c>
      <c r="F5818" s="47">
        <v>77.88</v>
      </c>
      <c r="G5818" s="48">
        <v>392800</v>
      </c>
      <c r="H5818" s="47">
        <v>11.13</v>
      </c>
      <c r="I5818" s="51">
        <f t="shared" si="652"/>
        <v>0.14291217257318953</v>
      </c>
      <c r="J5818" s="51">
        <f t="shared" ca="1" si="653"/>
        <v>4</v>
      </c>
      <c r="K5818" s="47">
        <f t="shared" si="654"/>
        <v>10.99</v>
      </c>
      <c r="L5818" s="47">
        <f t="shared" si="655"/>
        <v>11.15</v>
      </c>
      <c r="M5818" s="47">
        <f t="shared" si="656"/>
        <v>10.92</v>
      </c>
      <c r="N5818" s="47">
        <f t="shared" si="657"/>
        <v>11.13</v>
      </c>
      <c r="O5818" s="48">
        <f t="shared" ca="1" si="658"/>
        <v>1571200</v>
      </c>
    </row>
    <row r="5819" spans="1:15" x14ac:dyDescent="0.25">
      <c r="A5819">
        <v>5804</v>
      </c>
      <c r="B5819" s="84">
        <v>33539</v>
      </c>
      <c r="C5819" s="47">
        <v>76.75</v>
      </c>
      <c r="D5819" s="47">
        <v>77.12</v>
      </c>
      <c r="E5819" s="47">
        <v>76.5</v>
      </c>
      <c r="F5819" s="47">
        <v>76.88</v>
      </c>
      <c r="G5819" s="48">
        <v>231600</v>
      </c>
      <c r="H5819" s="47">
        <v>10.99</v>
      </c>
      <c r="I5819" s="51">
        <f t="shared" si="652"/>
        <v>0.14295005202913633</v>
      </c>
      <c r="J5819" s="51">
        <f t="shared" ca="1" si="653"/>
        <v>4</v>
      </c>
      <c r="K5819" s="47">
        <f t="shared" si="654"/>
        <v>10.97</v>
      </c>
      <c r="L5819" s="47">
        <f t="shared" si="655"/>
        <v>11.02</v>
      </c>
      <c r="M5819" s="47">
        <f t="shared" si="656"/>
        <v>10.94</v>
      </c>
      <c r="N5819" s="47">
        <f t="shared" si="657"/>
        <v>10.99</v>
      </c>
      <c r="O5819" s="48">
        <f t="shared" ca="1" si="658"/>
        <v>926400</v>
      </c>
    </row>
    <row r="5820" spans="1:15" x14ac:dyDescent="0.25">
      <c r="A5820">
        <v>5805</v>
      </c>
      <c r="B5820" s="84">
        <v>33536</v>
      </c>
      <c r="C5820" s="47">
        <v>76.38</v>
      </c>
      <c r="D5820" s="47">
        <v>77.25</v>
      </c>
      <c r="E5820" s="47">
        <v>76.25</v>
      </c>
      <c r="F5820" s="47">
        <v>76.88</v>
      </c>
      <c r="G5820" s="48">
        <v>420800</v>
      </c>
      <c r="H5820" s="47">
        <v>10.99</v>
      </c>
      <c r="I5820" s="51">
        <f t="shared" si="652"/>
        <v>0.14295005202913633</v>
      </c>
      <c r="J5820" s="51">
        <f t="shared" ca="1" si="653"/>
        <v>4</v>
      </c>
      <c r="K5820" s="47">
        <f t="shared" si="654"/>
        <v>10.92</v>
      </c>
      <c r="L5820" s="47">
        <f t="shared" si="655"/>
        <v>11.04</v>
      </c>
      <c r="M5820" s="47">
        <f t="shared" si="656"/>
        <v>10.9</v>
      </c>
      <c r="N5820" s="47">
        <f t="shared" si="657"/>
        <v>10.99</v>
      </c>
      <c r="O5820" s="48">
        <f t="shared" ca="1" si="658"/>
        <v>1683200</v>
      </c>
    </row>
    <row r="5821" spans="1:15" x14ac:dyDescent="0.25">
      <c r="A5821">
        <v>5806</v>
      </c>
      <c r="B5821" s="84">
        <v>33535</v>
      </c>
      <c r="C5821" s="47">
        <v>77</v>
      </c>
      <c r="D5821" s="47">
        <v>77.12</v>
      </c>
      <c r="E5821" s="47">
        <v>75.88</v>
      </c>
      <c r="F5821" s="47">
        <v>76.62</v>
      </c>
      <c r="G5821" s="48">
        <v>844800</v>
      </c>
      <c r="H5821" s="47">
        <v>10.95</v>
      </c>
      <c r="I5821" s="51">
        <f t="shared" si="652"/>
        <v>0.14291307752545027</v>
      </c>
      <c r="J5821" s="51">
        <f t="shared" ca="1" si="653"/>
        <v>4</v>
      </c>
      <c r="K5821" s="47">
        <f t="shared" si="654"/>
        <v>11</v>
      </c>
      <c r="L5821" s="47">
        <f t="shared" si="655"/>
        <v>11.02</v>
      </c>
      <c r="M5821" s="47">
        <f t="shared" si="656"/>
        <v>10.84</v>
      </c>
      <c r="N5821" s="47">
        <f t="shared" si="657"/>
        <v>10.95</v>
      </c>
      <c r="O5821" s="48">
        <f t="shared" ca="1" si="658"/>
        <v>3379200</v>
      </c>
    </row>
    <row r="5822" spans="1:15" x14ac:dyDescent="0.25">
      <c r="A5822">
        <v>5807</v>
      </c>
      <c r="B5822" s="84">
        <v>33534</v>
      </c>
      <c r="C5822" s="47">
        <v>77.12</v>
      </c>
      <c r="D5822" s="47">
        <v>77.12</v>
      </c>
      <c r="E5822" s="47">
        <v>75.5</v>
      </c>
      <c r="F5822" s="47">
        <v>77</v>
      </c>
      <c r="G5822" s="48">
        <v>947600</v>
      </c>
      <c r="H5822" s="47">
        <v>11.01</v>
      </c>
      <c r="I5822" s="51">
        <f t="shared" si="652"/>
        <v>0.142987012987013</v>
      </c>
      <c r="J5822" s="51">
        <f t="shared" ca="1" si="653"/>
        <v>4</v>
      </c>
      <c r="K5822" s="47">
        <f t="shared" si="654"/>
        <v>11.03</v>
      </c>
      <c r="L5822" s="47">
        <f t="shared" si="655"/>
        <v>11.03</v>
      </c>
      <c r="M5822" s="47">
        <f t="shared" si="656"/>
        <v>10.8</v>
      </c>
      <c r="N5822" s="47">
        <f t="shared" si="657"/>
        <v>11.01</v>
      </c>
      <c r="O5822" s="48">
        <f t="shared" ca="1" si="658"/>
        <v>3790400</v>
      </c>
    </row>
    <row r="5823" spans="1:15" x14ac:dyDescent="0.25">
      <c r="A5823">
        <v>5808</v>
      </c>
      <c r="B5823" s="84">
        <v>33533</v>
      </c>
      <c r="C5823" s="47">
        <v>76.88</v>
      </c>
      <c r="D5823" s="47">
        <v>77.12</v>
      </c>
      <c r="E5823" s="47">
        <v>76.75</v>
      </c>
      <c r="F5823" s="47">
        <v>77</v>
      </c>
      <c r="G5823" s="48">
        <v>420000</v>
      </c>
      <c r="H5823" s="47">
        <v>11.01</v>
      </c>
      <c r="I5823" s="51">
        <f t="shared" si="652"/>
        <v>0.142987012987013</v>
      </c>
      <c r="J5823" s="51">
        <f t="shared" ca="1" si="653"/>
        <v>4</v>
      </c>
      <c r="K5823" s="47">
        <f t="shared" si="654"/>
        <v>10.99</v>
      </c>
      <c r="L5823" s="47">
        <f t="shared" si="655"/>
        <v>11.03</v>
      </c>
      <c r="M5823" s="47">
        <f t="shared" si="656"/>
        <v>10.97</v>
      </c>
      <c r="N5823" s="47">
        <f t="shared" si="657"/>
        <v>11.01</v>
      </c>
      <c r="O5823" s="48">
        <f t="shared" ca="1" si="658"/>
        <v>1680000</v>
      </c>
    </row>
    <row r="5824" spans="1:15" x14ac:dyDescent="0.25">
      <c r="A5824">
        <v>5809</v>
      </c>
      <c r="B5824" s="84">
        <v>33532</v>
      </c>
      <c r="C5824" s="47">
        <v>77.75</v>
      </c>
      <c r="D5824" s="47">
        <v>77.75</v>
      </c>
      <c r="E5824" s="47">
        <v>76.5</v>
      </c>
      <c r="F5824" s="47">
        <v>76.5</v>
      </c>
      <c r="G5824" s="48">
        <v>241600</v>
      </c>
      <c r="H5824" s="47">
        <v>10.94</v>
      </c>
      <c r="I5824" s="51">
        <f t="shared" si="652"/>
        <v>0.1430065359477124</v>
      </c>
      <c r="J5824" s="51">
        <f t="shared" ca="1" si="653"/>
        <v>4</v>
      </c>
      <c r="K5824" s="47">
        <f t="shared" si="654"/>
        <v>11.12</v>
      </c>
      <c r="L5824" s="47">
        <f t="shared" si="655"/>
        <v>11.12</v>
      </c>
      <c r="M5824" s="47">
        <f t="shared" si="656"/>
        <v>10.94</v>
      </c>
      <c r="N5824" s="47">
        <f t="shared" si="657"/>
        <v>10.94</v>
      </c>
      <c r="O5824" s="48">
        <f t="shared" ca="1" si="658"/>
        <v>966400</v>
      </c>
    </row>
    <row r="5825" spans="1:15" x14ac:dyDescent="0.25">
      <c r="A5825">
        <v>5810</v>
      </c>
      <c r="B5825" s="84">
        <v>33529</v>
      </c>
      <c r="C5825" s="47">
        <v>78.12</v>
      </c>
      <c r="D5825" s="47">
        <v>78.25</v>
      </c>
      <c r="E5825" s="47">
        <v>77</v>
      </c>
      <c r="F5825" s="47">
        <v>77.75</v>
      </c>
      <c r="G5825" s="48">
        <v>706800</v>
      </c>
      <c r="H5825" s="47">
        <v>11.12</v>
      </c>
      <c r="I5825" s="51">
        <f t="shared" si="652"/>
        <v>0.14302250803858521</v>
      </c>
      <c r="J5825" s="51">
        <f t="shared" ca="1" si="653"/>
        <v>4</v>
      </c>
      <c r="K5825" s="47">
        <f t="shared" si="654"/>
        <v>11.17</v>
      </c>
      <c r="L5825" s="47">
        <f t="shared" si="655"/>
        <v>11.19</v>
      </c>
      <c r="M5825" s="47">
        <f t="shared" si="656"/>
        <v>11.01</v>
      </c>
      <c r="N5825" s="47">
        <f t="shared" si="657"/>
        <v>11.12</v>
      </c>
      <c r="O5825" s="48">
        <f t="shared" ca="1" si="658"/>
        <v>2827200</v>
      </c>
    </row>
    <row r="5826" spans="1:15" x14ac:dyDescent="0.25">
      <c r="A5826">
        <v>5811</v>
      </c>
      <c r="B5826" s="84">
        <v>33528</v>
      </c>
      <c r="C5826" s="47">
        <v>78.75</v>
      </c>
      <c r="D5826" s="47">
        <v>79.62</v>
      </c>
      <c r="E5826" s="47">
        <v>77.5</v>
      </c>
      <c r="F5826" s="47">
        <v>78.12</v>
      </c>
      <c r="G5826" s="48">
        <v>724400</v>
      </c>
      <c r="H5826" s="47">
        <v>11.17</v>
      </c>
      <c r="I5826" s="51">
        <f t="shared" si="652"/>
        <v>0.14298515104966716</v>
      </c>
      <c r="J5826" s="51">
        <f t="shared" ca="1" si="653"/>
        <v>4</v>
      </c>
      <c r="K5826" s="47">
        <f t="shared" si="654"/>
        <v>11.26</v>
      </c>
      <c r="L5826" s="47">
        <f t="shared" si="655"/>
        <v>11.38</v>
      </c>
      <c r="M5826" s="47">
        <f t="shared" si="656"/>
        <v>11.08</v>
      </c>
      <c r="N5826" s="47">
        <f t="shared" si="657"/>
        <v>11.17</v>
      </c>
      <c r="O5826" s="48">
        <f t="shared" ca="1" si="658"/>
        <v>2897600</v>
      </c>
    </row>
    <row r="5827" spans="1:15" x14ac:dyDescent="0.25">
      <c r="A5827">
        <v>5812</v>
      </c>
      <c r="B5827" s="84">
        <v>33527</v>
      </c>
      <c r="C5827" s="47">
        <v>76.75</v>
      </c>
      <c r="D5827" s="47">
        <v>78.75</v>
      </c>
      <c r="E5827" s="47">
        <v>76.75</v>
      </c>
      <c r="F5827" s="47">
        <v>78.5</v>
      </c>
      <c r="G5827" s="48">
        <v>670000</v>
      </c>
      <c r="H5827" s="47">
        <v>11.22</v>
      </c>
      <c r="I5827" s="51">
        <f t="shared" si="652"/>
        <v>0.1429299363057325</v>
      </c>
      <c r="J5827" s="51">
        <f t="shared" ca="1" si="653"/>
        <v>4</v>
      </c>
      <c r="K5827" s="47">
        <f t="shared" si="654"/>
        <v>10.97</v>
      </c>
      <c r="L5827" s="47">
        <f t="shared" si="655"/>
        <v>11.26</v>
      </c>
      <c r="M5827" s="47">
        <f t="shared" si="656"/>
        <v>10.97</v>
      </c>
      <c r="N5827" s="47">
        <f t="shared" si="657"/>
        <v>11.22</v>
      </c>
      <c r="O5827" s="48">
        <f t="shared" ca="1" si="658"/>
        <v>2680000</v>
      </c>
    </row>
    <row r="5828" spans="1:15" x14ac:dyDescent="0.25">
      <c r="A5828">
        <v>5813</v>
      </c>
      <c r="B5828" s="84">
        <v>33526</v>
      </c>
      <c r="C5828" s="47">
        <v>75.62</v>
      </c>
      <c r="D5828" s="47">
        <v>77</v>
      </c>
      <c r="E5828" s="47">
        <v>75.62</v>
      </c>
      <c r="F5828" s="47">
        <v>76.62</v>
      </c>
      <c r="G5828" s="48">
        <v>847200</v>
      </c>
      <c r="H5828" s="47">
        <v>10.95</v>
      </c>
      <c r="I5828" s="51">
        <f t="shared" si="652"/>
        <v>0.14291307752545027</v>
      </c>
      <c r="J5828" s="51">
        <f t="shared" ca="1" si="653"/>
        <v>4</v>
      </c>
      <c r="K5828" s="47">
        <f t="shared" si="654"/>
        <v>10.81</v>
      </c>
      <c r="L5828" s="47">
        <f t="shared" si="655"/>
        <v>11</v>
      </c>
      <c r="M5828" s="47">
        <f t="shared" si="656"/>
        <v>10.81</v>
      </c>
      <c r="N5828" s="47">
        <f t="shared" si="657"/>
        <v>10.95</v>
      </c>
      <c r="O5828" s="48">
        <f t="shared" ca="1" si="658"/>
        <v>3388800</v>
      </c>
    </row>
    <row r="5829" spans="1:15" x14ac:dyDescent="0.25">
      <c r="A5829">
        <v>5814</v>
      </c>
      <c r="B5829" s="84">
        <v>33525</v>
      </c>
      <c r="C5829" s="47">
        <v>75.25</v>
      </c>
      <c r="D5829" s="47">
        <v>76</v>
      </c>
      <c r="E5829" s="47">
        <v>75.25</v>
      </c>
      <c r="F5829" s="47">
        <v>75.62</v>
      </c>
      <c r="G5829" s="48">
        <v>297200</v>
      </c>
      <c r="H5829" s="47">
        <v>10.81</v>
      </c>
      <c r="I5829" s="51">
        <f t="shared" si="652"/>
        <v>0.14295160010579211</v>
      </c>
      <c r="J5829" s="51">
        <f t="shared" ca="1" si="653"/>
        <v>4</v>
      </c>
      <c r="K5829" s="47">
        <f t="shared" si="654"/>
        <v>10.76</v>
      </c>
      <c r="L5829" s="47">
        <f t="shared" si="655"/>
        <v>10.86</v>
      </c>
      <c r="M5829" s="47">
        <f t="shared" si="656"/>
        <v>10.76</v>
      </c>
      <c r="N5829" s="47">
        <f t="shared" si="657"/>
        <v>10.81</v>
      </c>
      <c r="O5829" s="48">
        <f t="shared" ca="1" si="658"/>
        <v>1188800</v>
      </c>
    </row>
    <row r="5830" spans="1:15" x14ac:dyDescent="0.25">
      <c r="A5830">
        <v>5815</v>
      </c>
      <c r="B5830" s="84">
        <v>33522</v>
      </c>
      <c r="C5830" s="47">
        <v>74.75</v>
      </c>
      <c r="D5830" s="47">
        <v>76.25</v>
      </c>
      <c r="E5830" s="47">
        <v>74.38</v>
      </c>
      <c r="F5830" s="47">
        <v>75.25</v>
      </c>
      <c r="G5830" s="48">
        <v>974800</v>
      </c>
      <c r="H5830" s="47">
        <v>10.76</v>
      </c>
      <c r="I5830" s="51">
        <f t="shared" si="652"/>
        <v>0.14299003322259135</v>
      </c>
      <c r="J5830" s="51">
        <f t="shared" ca="1" si="653"/>
        <v>4</v>
      </c>
      <c r="K5830" s="47">
        <f t="shared" si="654"/>
        <v>10.69</v>
      </c>
      <c r="L5830" s="47">
        <f t="shared" si="655"/>
        <v>10.9</v>
      </c>
      <c r="M5830" s="47">
        <f t="shared" si="656"/>
        <v>10.64</v>
      </c>
      <c r="N5830" s="47">
        <f t="shared" si="657"/>
        <v>10.76</v>
      </c>
      <c r="O5830" s="48">
        <f t="shared" ca="1" si="658"/>
        <v>3899200</v>
      </c>
    </row>
    <row r="5831" spans="1:15" x14ac:dyDescent="0.25">
      <c r="A5831">
        <v>5816</v>
      </c>
      <c r="B5831" s="84">
        <v>33521</v>
      </c>
      <c r="C5831" s="47">
        <v>74</v>
      </c>
      <c r="D5831" s="47">
        <v>75.62</v>
      </c>
      <c r="E5831" s="47">
        <v>73.75</v>
      </c>
      <c r="F5831" s="47">
        <v>74.62</v>
      </c>
      <c r="G5831" s="48">
        <v>921200</v>
      </c>
      <c r="H5831" s="47">
        <v>10.67</v>
      </c>
      <c r="I5831" s="51">
        <f t="shared" si="652"/>
        <v>0.14299115518627714</v>
      </c>
      <c r="J5831" s="51">
        <f t="shared" ca="1" si="653"/>
        <v>4</v>
      </c>
      <c r="K5831" s="47">
        <f t="shared" si="654"/>
        <v>10.58</v>
      </c>
      <c r="L5831" s="47">
        <f t="shared" si="655"/>
        <v>10.81</v>
      </c>
      <c r="M5831" s="47">
        <f t="shared" si="656"/>
        <v>10.55</v>
      </c>
      <c r="N5831" s="47">
        <f t="shared" si="657"/>
        <v>10.67</v>
      </c>
      <c r="O5831" s="48">
        <f t="shared" ca="1" si="658"/>
        <v>3684800</v>
      </c>
    </row>
    <row r="5832" spans="1:15" x14ac:dyDescent="0.25">
      <c r="A5832">
        <v>5817</v>
      </c>
      <c r="B5832" s="84">
        <v>33520</v>
      </c>
      <c r="C5832" s="47">
        <v>76</v>
      </c>
      <c r="D5832" s="47">
        <v>76.75</v>
      </c>
      <c r="E5832" s="47">
        <v>74.5</v>
      </c>
      <c r="F5832" s="47">
        <v>74.5</v>
      </c>
      <c r="G5832" s="48">
        <v>1139600</v>
      </c>
      <c r="H5832" s="47">
        <v>10.65</v>
      </c>
      <c r="I5832" s="51">
        <f t="shared" si="652"/>
        <v>0.1429530201342282</v>
      </c>
      <c r="J5832" s="51">
        <f t="shared" ca="1" si="653"/>
        <v>4</v>
      </c>
      <c r="K5832" s="47">
        <f t="shared" si="654"/>
        <v>10.86</v>
      </c>
      <c r="L5832" s="47">
        <f t="shared" si="655"/>
        <v>10.97</v>
      </c>
      <c r="M5832" s="47">
        <f t="shared" si="656"/>
        <v>10.65</v>
      </c>
      <c r="N5832" s="47">
        <f t="shared" si="657"/>
        <v>10.65</v>
      </c>
      <c r="O5832" s="48">
        <f t="shared" ca="1" si="658"/>
        <v>4558400</v>
      </c>
    </row>
    <row r="5833" spans="1:15" x14ac:dyDescent="0.25">
      <c r="A5833">
        <v>5818</v>
      </c>
      <c r="B5833" s="84">
        <v>33519</v>
      </c>
      <c r="C5833" s="47">
        <v>75.75</v>
      </c>
      <c r="D5833" s="47">
        <v>76.25</v>
      </c>
      <c r="E5833" s="47">
        <v>75.62</v>
      </c>
      <c r="F5833" s="47">
        <v>76</v>
      </c>
      <c r="G5833" s="48">
        <v>386000</v>
      </c>
      <c r="H5833" s="47">
        <v>10.87</v>
      </c>
      <c r="I5833" s="51">
        <f t="shared" si="652"/>
        <v>0.14302631578947367</v>
      </c>
      <c r="J5833" s="51">
        <f t="shared" ca="1" si="653"/>
        <v>4</v>
      </c>
      <c r="K5833" s="47">
        <f t="shared" si="654"/>
        <v>10.83</v>
      </c>
      <c r="L5833" s="47">
        <f t="shared" si="655"/>
        <v>10.91</v>
      </c>
      <c r="M5833" s="47">
        <f t="shared" si="656"/>
        <v>10.82</v>
      </c>
      <c r="N5833" s="47">
        <f t="shared" si="657"/>
        <v>10.87</v>
      </c>
      <c r="O5833" s="48">
        <f t="shared" ca="1" si="658"/>
        <v>1544000</v>
      </c>
    </row>
    <row r="5834" spans="1:15" x14ac:dyDescent="0.25">
      <c r="A5834">
        <v>5819</v>
      </c>
      <c r="B5834" s="84">
        <v>33518</v>
      </c>
      <c r="C5834" s="47">
        <v>76.38</v>
      </c>
      <c r="D5834" s="47">
        <v>76.38</v>
      </c>
      <c r="E5834" s="47">
        <v>75.25</v>
      </c>
      <c r="F5834" s="47">
        <v>75.62</v>
      </c>
      <c r="G5834" s="48">
        <v>436000</v>
      </c>
      <c r="H5834" s="47">
        <v>10.81</v>
      </c>
      <c r="I5834" s="51">
        <f t="shared" si="652"/>
        <v>0.14295160010579211</v>
      </c>
      <c r="J5834" s="51">
        <f t="shared" ca="1" si="653"/>
        <v>4</v>
      </c>
      <c r="K5834" s="47">
        <f t="shared" si="654"/>
        <v>10.92</v>
      </c>
      <c r="L5834" s="47">
        <f t="shared" si="655"/>
        <v>10.92</v>
      </c>
      <c r="M5834" s="47">
        <f t="shared" si="656"/>
        <v>10.76</v>
      </c>
      <c r="N5834" s="47">
        <f t="shared" si="657"/>
        <v>10.81</v>
      </c>
      <c r="O5834" s="48">
        <f t="shared" ca="1" si="658"/>
        <v>1744000</v>
      </c>
    </row>
    <row r="5835" spans="1:15" x14ac:dyDescent="0.25">
      <c r="A5835">
        <v>5820</v>
      </c>
      <c r="B5835" s="84">
        <v>33515</v>
      </c>
      <c r="C5835" s="47">
        <v>76</v>
      </c>
      <c r="D5835" s="47">
        <v>76.62</v>
      </c>
      <c r="E5835" s="47">
        <v>75.62</v>
      </c>
      <c r="F5835" s="47">
        <v>76.12</v>
      </c>
      <c r="G5835" s="48">
        <v>1116000</v>
      </c>
      <c r="H5835" s="47">
        <v>10.88</v>
      </c>
      <c r="I5835" s="51">
        <f t="shared" si="652"/>
        <v>0.14293221229637415</v>
      </c>
      <c r="J5835" s="51">
        <f t="shared" ca="1" si="653"/>
        <v>4</v>
      </c>
      <c r="K5835" s="47">
        <f t="shared" si="654"/>
        <v>10.86</v>
      </c>
      <c r="L5835" s="47">
        <f t="shared" si="655"/>
        <v>10.95</v>
      </c>
      <c r="M5835" s="47">
        <f t="shared" si="656"/>
        <v>10.81</v>
      </c>
      <c r="N5835" s="47">
        <f t="shared" si="657"/>
        <v>10.88</v>
      </c>
      <c r="O5835" s="48">
        <f t="shared" ca="1" si="658"/>
        <v>4464000</v>
      </c>
    </row>
    <row r="5836" spans="1:15" x14ac:dyDescent="0.25">
      <c r="A5836">
        <v>5821</v>
      </c>
      <c r="B5836" s="84">
        <v>33514</v>
      </c>
      <c r="C5836" s="47">
        <v>74.62</v>
      </c>
      <c r="D5836" s="47">
        <v>75.62</v>
      </c>
      <c r="E5836" s="47">
        <v>74.5</v>
      </c>
      <c r="F5836" s="47">
        <v>75.62</v>
      </c>
      <c r="G5836" s="48">
        <v>1280000</v>
      </c>
      <c r="H5836" s="47">
        <v>10.81</v>
      </c>
      <c r="I5836" s="51">
        <f t="shared" si="652"/>
        <v>0.14295160010579211</v>
      </c>
      <c r="J5836" s="51">
        <f t="shared" ca="1" si="653"/>
        <v>4</v>
      </c>
      <c r="K5836" s="47">
        <f t="shared" si="654"/>
        <v>10.67</v>
      </c>
      <c r="L5836" s="47">
        <f t="shared" si="655"/>
        <v>10.81</v>
      </c>
      <c r="M5836" s="47">
        <f t="shared" si="656"/>
        <v>10.65</v>
      </c>
      <c r="N5836" s="47">
        <f t="shared" si="657"/>
        <v>10.81</v>
      </c>
      <c r="O5836" s="48">
        <f t="shared" ca="1" si="658"/>
        <v>5120000</v>
      </c>
    </row>
    <row r="5837" spans="1:15" x14ac:dyDescent="0.25">
      <c r="A5837">
        <v>5822</v>
      </c>
      <c r="B5837" s="84">
        <v>33513</v>
      </c>
      <c r="C5837" s="47">
        <v>73.25</v>
      </c>
      <c r="D5837" s="47">
        <v>75.88</v>
      </c>
      <c r="E5837" s="47">
        <v>73.25</v>
      </c>
      <c r="F5837" s="47">
        <v>74.5</v>
      </c>
      <c r="G5837" s="48">
        <v>2281200</v>
      </c>
      <c r="H5837" s="47">
        <v>10.65</v>
      </c>
      <c r="I5837" s="51">
        <f t="shared" si="652"/>
        <v>0.1429530201342282</v>
      </c>
      <c r="J5837" s="51">
        <f t="shared" ca="1" si="653"/>
        <v>4</v>
      </c>
      <c r="K5837" s="47">
        <f t="shared" si="654"/>
        <v>10.47</v>
      </c>
      <c r="L5837" s="47">
        <f t="shared" si="655"/>
        <v>10.85</v>
      </c>
      <c r="M5837" s="47">
        <f t="shared" si="656"/>
        <v>10.47</v>
      </c>
      <c r="N5837" s="47">
        <f t="shared" si="657"/>
        <v>10.65</v>
      </c>
      <c r="O5837" s="48">
        <f t="shared" ca="1" si="658"/>
        <v>9124800</v>
      </c>
    </row>
    <row r="5838" spans="1:15" x14ac:dyDescent="0.25">
      <c r="A5838">
        <v>5823</v>
      </c>
      <c r="B5838" s="84">
        <v>33512</v>
      </c>
      <c r="C5838" s="47">
        <v>76.75</v>
      </c>
      <c r="D5838" s="47">
        <v>77</v>
      </c>
      <c r="E5838" s="47">
        <v>74.12</v>
      </c>
      <c r="F5838" s="47">
        <v>75</v>
      </c>
      <c r="G5838" s="48">
        <v>2534000</v>
      </c>
      <c r="H5838" s="47">
        <v>10.72</v>
      </c>
      <c r="I5838" s="51">
        <f t="shared" si="652"/>
        <v>0.14293333333333333</v>
      </c>
      <c r="J5838" s="51">
        <f t="shared" ca="1" si="653"/>
        <v>4</v>
      </c>
      <c r="K5838" s="47">
        <f t="shared" si="654"/>
        <v>10.97</v>
      </c>
      <c r="L5838" s="47">
        <f t="shared" si="655"/>
        <v>11.01</v>
      </c>
      <c r="M5838" s="47">
        <f t="shared" si="656"/>
        <v>10.59</v>
      </c>
      <c r="N5838" s="47">
        <f t="shared" si="657"/>
        <v>10.72</v>
      </c>
      <c r="O5838" s="48">
        <f t="shared" ca="1" si="658"/>
        <v>10136000</v>
      </c>
    </row>
    <row r="5839" spans="1:15" x14ac:dyDescent="0.25">
      <c r="A5839">
        <v>5824</v>
      </c>
      <c r="B5839" s="84">
        <v>33511</v>
      </c>
      <c r="C5839" s="47">
        <v>78.62</v>
      </c>
      <c r="D5839" s="47">
        <v>78.62</v>
      </c>
      <c r="E5839" s="47">
        <v>76.88</v>
      </c>
      <c r="F5839" s="47">
        <v>77.62</v>
      </c>
      <c r="G5839" s="48">
        <v>1396000</v>
      </c>
      <c r="H5839" s="47">
        <v>11.01</v>
      </c>
      <c r="I5839" s="51">
        <f t="shared" si="652"/>
        <v>0.14184488533883019</v>
      </c>
      <c r="J5839" s="51">
        <f t="shared" ca="1" si="653"/>
        <v>4</v>
      </c>
      <c r="K5839" s="47">
        <f t="shared" si="654"/>
        <v>11.15</v>
      </c>
      <c r="L5839" s="47">
        <f t="shared" si="655"/>
        <v>11.15</v>
      </c>
      <c r="M5839" s="47">
        <f t="shared" si="656"/>
        <v>10.91</v>
      </c>
      <c r="N5839" s="47">
        <f t="shared" si="657"/>
        <v>11.01</v>
      </c>
      <c r="O5839" s="48">
        <f t="shared" ca="1" si="658"/>
        <v>5584000</v>
      </c>
    </row>
    <row r="5840" spans="1:15" x14ac:dyDescent="0.25">
      <c r="A5840">
        <v>5825</v>
      </c>
      <c r="B5840" s="84">
        <v>33508</v>
      </c>
      <c r="C5840" s="47">
        <v>79.25</v>
      </c>
      <c r="D5840" s="47">
        <v>79.75</v>
      </c>
      <c r="E5840" s="47">
        <v>78.12</v>
      </c>
      <c r="F5840" s="47">
        <v>78.62</v>
      </c>
      <c r="G5840" s="48">
        <v>666000</v>
      </c>
      <c r="H5840" s="47">
        <v>11.15</v>
      </c>
      <c r="I5840" s="51">
        <f t="shared" si="652"/>
        <v>0.14182141948613583</v>
      </c>
      <c r="J5840" s="51">
        <f t="shared" ca="1" si="653"/>
        <v>4</v>
      </c>
      <c r="K5840" s="47">
        <f t="shared" si="654"/>
        <v>11.24</v>
      </c>
      <c r="L5840" s="47">
        <f t="shared" si="655"/>
        <v>11.31</v>
      </c>
      <c r="M5840" s="47">
        <f t="shared" si="656"/>
        <v>11.08</v>
      </c>
      <c r="N5840" s="47">
        <f t="shared" si="657"/>
        <v>11.15</v>
      </c>
      <c r="O5840" s="48">
        <f t="shared" ca="1" si="658"/>
        <v>2664000</v>
      </c>
    </row>
    <row r="5841" spans="1:15" x14ac:dyDescent="0.25">
      <c r="A5841">
        <v>5826</v>
      </c>
      <c r="B5841" s="84">
        <v>33507</v>
      </c>
      <c r="C5841" s="47">
        <v>80.12</v>
      </c>
      <c r="D5841" s="47">
        <v>80.12</v>
      </c>
      <c r="E5841" s="47">
        <v>79.25</v>
      </c>
      <c r="F5841" s="47">
        <v>79.5</v>
      </c>
      <c r="G5841" s="48">
        <v>491600</v>
      </c>
      <c r="H5841" s="47">
        <v>11.28</v>
      </c>
      <c r="I5841" s="51">
        <f t="shared" ref="I5841:I5904" si="659">H5841/F5841</f>
        <v>0.14188679245283017</v>
      </c>
      <c r="J5841" s="51">
        <f t="shared" ref="J5841:J5904" ca="1" si="660">INDEX(OFFSET($T$15,0,0,$S$13+1,1),MATCH(B5841,OFFSET($Q$15,0,0,$S$13+1,1),-1))</f>
        <v>4</v>
      </c>
      <c r="K5841" s="47">
        <f t="shared" ref="K5841:K5904" si="661">ROUND($I5841*C5841,2)</f>
        <v>11.37</v>
      </c>
      <c r="L5841" s="47">
        <f t="shared" ref="L5841:L5904" si="662">ROUND($I5841*D5841,2)</f>
        <v>11.37</v>
      </c>
      <c r="M5841" s="47">
        <f t="shared" ref="M5841:M5904" si="663">ROUND($I5841*E5841,2)</f>
        <v>11.24</v>
      </c>
      <c r="N5841" s="47">
        <f t="shared" ref="N5841:N5904" si="664">ROUND($I5841*F5841,2)</f>
        <v>11.28</v>
      </c>
      <c r="O5841" s="48">
        <f t="shared" ref="O5841:O5904" ca="1" si="665">G5841*J5841</f>
        <v>1966400</v>
      </c>
    </row>
    <row r="5842" spans="1:15" x14ac:dyDescent="0.25">
      <c r="A5842">
        <v>5827</v>
      </c>
      <c r="B5842" s="84">
        <v>33506</v>
      </c>
      <c r="C5842" s="47">
        <v>79.12</v>
      </c>
      <c r="D5842" s="47">
        <v>80.25</v>
      </c>
      <c r="E5842" s="47">
        <v>79.12</v>
      </c>
      <c r="F5842" s="47">
        <v>80</v>
      </c>
      <c r="G5842" s="48">
        <v>876400</v>
      </c>
      <c r="H5842" s="47">
        <v>11.35</v>
      </c>
      <c r="I5842" s="51">
        <f t="shared" si="659"/>
        <v>0.141875</v>
      </c>
      <c r="J5842" s="51">
        <f t="shared" ca="1" si="660"/>
        <v>4</v>
      </c>
      <c r="K5842" s="47">
        <f t="shared" si="661"/>
        <v>11.23</v>
      </c>
      <c r="L5842" s="47">
        <f t="shared" si="662"/>
        <v>11.39</v>
      </c>
      <c r="M5842" s="47">
        <f t="shared" si="663"/>
        <v>11.23</v>
      </c>
      <c r="N5842" s="47">
        <f t="shared" si="664"/>
        <v>11.35</v>
      </c>
      <c r="O5842" s="48">
        <f t="shared" ca="1" si="665"/>
        <v>3505600</v>
      </c>
    </row>
    <row r="5843" spans="1:15" x14ac:dyDescent="0.25">
      <c r="A5843">
        <v>5828</v>
      </c>
      <c r="B5843" s="84">
        <v>33505</v>
      </c>
      <c r="C5843" s="47">
        <v>78.25</v>
      </c>
      <c r="D5843" s="47">
        <v>79</v>
      </c>
      <c r="E5843" s="47">
        <v>78.25</v>
      </c>
      <c r="F5843" s="47">
        <v>79</v>
      </c>
      <c r="G5843" s="48">
        <v>543600</v>
      </c>
      <c r="H5843" s="47">
        <v>11.21</v>
      </c>
      <c r="I5843" s="51">
        <f t="shared" si="659"/>
        <v>0.14189873417721521</v>
      </c>
      <c r="J5843" s="51">
        <f t="shared" ca="1" si="660"/>
        <v>4</v>
      </c>
      <c r="K5843" s="47">
        <f t="shared" si="661"/>
        <v>11.1</v>
      </c>
      <c r="L5843" s="47">
        <f t="shared" si="662"/>
        <v>11.21</v>
      </c>
      <c r="M5843" s="47">
        <f t="shared" si="663"/>
        <v>11.1</v>
      </c>
      <c r="N5843" s="47">
        <f t="shared" si="664"/>
        <v>11.21</v>
      </c>
      <c r="O5843" s="48">
        <f t="shared" ca="1" si="665"/>
        <v>2174400</v>
      </c>
    </row>
    <row r="5844" spans="1:15" x14ac:dyDescent="0.25">
      <c r="A5844">
        <v>5829</v>
      </c>
      <c r="B5844" s="84">
        <v>33504</v>
      </c>
      <c r="C5844" s="47">
        <v>77.62</v>
      </c>
      <c r="D5844" s="47">
        <v>78.88</v>
      </c>
      <c r="E5844" s="47">
        <v>77.62</v>
      </c>
      <c r="F5844" s="47">
        <v>78.38</v>
      </c>
      <c r="G5844" s="48">
        <v>1204400</v>
      </c>
      <c r="H5844" s="47">
        <v>11.12</v>
      </c>
      <c r="I5844" s="51">
        <f t="shared" si="659"/>
        <v>0.14187292676703239</v>
      </c>
      <c r="J5844" s="51">
        <f t="shared" ca="1" si="660"/>
        <v>4</v>
      </c>
      <c r="K5844" s="47">
        <f t="shared" si="661"/>
        <v>11.01</v>
      </c>
      <c r="L5844" s="47">
        <f t="shared" si="662"/>
        <v>11.19</v>
      </c>
      <c r="M5844" s="47">
        <f t="shared" si="663"/>
        <v>11.01</v>
      </c>
      <c r="N5844" s="47">
        <f t="shared" si="664"/>
        <v>11.12</v>
      </c>
      <c r="O5844" s="48">
        <f t="shared" ca="1" si="665"/>
        <v>4817600</v>
      </c>
    </row>
    <row r="5845" spans="1:15" x14ac:dyDescent="0.25">
      <c r="A5845">
        <v>5830</v>
      </c>
      <c r="B5845" s="84">
        <v>33501</v>
      </c>
      <c r="C5845" s="47">
        <v>80.88</v>
      </c>
      <c r="D5845" s="47">
        <v>80.88</v>
      </c>
      <c r="E5845" s="47">
        <v>77.38</v>
      </c>
      <c r="F5845" s="47">
        <v>77.75</v>
      </c>
      <c r="G5845" s="48">
        <v>1830000</v>
      </c>
      <c r="H5845" s="47">
        <v>11.03</v>
      </c>
      <c r="I5845" s="51">
        <f t="shared" si="659"/>
        <v>0.14186495176848873</v>
      </c>
      <c r="J5845" s="51">
        <f t="shared" ca="1" si="660"/>
        <v>4</v>
      </c>
      <c r="K5845" s="47">
        <f t="shared" si="661"/>
        <v>11.47</v>
      </c>
      <c r="L5845" s="47">
        <f t="shared" si="662"/>
        <v>11.47</v>
      </c>
      <c r="M5845" s="47">
        <f t="shared" si="663"/>
        <v>10.98</v>
      </c>
      <c r="N5845" s="47">
        <f t="shared" si="664"/>
        <v>11.03</v>
      </c>
      <c r="O5845" s="48">
        <f t="shared" ca="1" si="665"/>
        <v>7320000</v>
      </c>
    </row>
    <row r="5846" spans="1:15" x14ac:dyDescent="0.25">
      <c r="A5846">
        <v>5831</v>
      </c>
      <c r="B5846" s="84">
        <v>33500</v>
      </c>
      <c r="C5846" s="47">
        <v>80.5</v>
      </c>
      <c r="D5846" s="47">
        <v>81.12</v>
      </c>
      <c r="E5846" s="47">
        <v>80</v>
      </c>
      <c r="F5846" s="47">
        <v>80</v>
      </c>
      <c r="G5846" s="48">
        <v>769600</v>
      </c>
      <c r="H5846" s="47">
        <v>11.35</v>
      </c>
      <c r="I5846" s="51">
        <f t="shared" si="659"/>
        <v>0.141875</v>
      </c>
      <c r="J5846" s="51">
        <f t="shared" ca="1" si="660"/>
        <v>4</v>
      </c>
      <c r="K5846" s="47">
        <f t="shared" si="661"/>
        <v>11.42</v>
      </c>
      <c r="L5846" s="47">
        <f t="shared" si="662"/>
        <v>11.51</v>
      </c>
      <c r="M5846" s="47">
        <f t="shared" si="663"/>
        <v>11.35</v>
      </c>
      <c r="N5846" s="47">
        <f t="shared" si="664"/>
        <v>11.35</v>
      </c>
      <c r="O5846" s="48">
        <f t="shared" ca="1" si="665"/>
        <v>3078400</v>
      </c>
    </row>
    <row r="5847" spans="1:15" x14ac:dyDescent="0.25">
      <c r="A5847">
        <v>5832</v>
      </c>
      <c r="B5847" s="84">
        <v>33499</v>
      </c>
      <c r="C5847" s="47">
        <v>81.5</v>
      </c>
      <c r="D5847" s="47">
        <v>82.5</v>
      </c>
      <c r="E5847" s="47">
        <v>81.25</v>
      </c>
      <c r="F5847" s="47">
        <v>81.88</v>
      </c>
      <c r="G5847" s="48">
        <v>392000</v>
      </c>
      <c r="H5847" s="47">
        <v>11.61</v>
      </c>
      <c r="I5847" s="51">
        <f t="shared" si="659"/>
        <v>0.14179286761113824</v>
      </c>
      <c r="J5847" s="51">
        <f t="shared" ca="1" si="660"/>
        <v>4</v>
      </c>
      <c r="K5847" s="47">
        <f t="shared" si="661"/>
        <v>11.56</v>
      </c>
      <c r="L5847" s="47">
        <f t="shared" si="662"/>
        <v>11.7</v>
      </c>
      <c r="M5847" s="47">
        <f t="shared" si="663"/>
        <v>11.52</v>
      </c>
      <c r="N5847" s="47">
        <f t="shared" si="664"/>
        <v>11.61</v>
      </c>
      <c r="O5847" s="48">
        <f t="shared" ca="1" si="665"/>
        <v>1568000</v>
      </c>
    </row>
    <row r="5848" spans="1:15" x14ac:dyDescent="0.25">
      <c r="A5848">
        <v>5833</v>
      </c>
      <c r="B5848" s="84">
        <v>33498</v>
      </c>
      <c r="C5848" s="47">
        <v>81.12</v>
      </c>
      <c r="D5848" s="47">
        <v>82</v>
      </c>
      <c r="E5848" s="47">
        <v>81.12</v>
      </c>
      <c r="F5848" s="47">
        <v>81.5</v>
      </c>
      <c r="G5848" s="48">
        <v>378400</v>
      </c>
      <c r="H5848" s="47">
        <v>11.56</v>
      </c>
      <c r="I5848" s="51">
        <f t="shared" si="659"/>
        <v>0.14184049079754601</v>
      </c>
      <c r="J5848" s="51">
        <f t="shared" ca="1" si="660"/>
        <v>4</v>
      </c>
      <c r="K5848" s="47">
        <f t="shared" si="661"/>
        <v>11.51</v>
      </c>
      <c r="L5848" s="47">
        <f t="shared" si="662"/>
        <v>11.63</v>
      </c>
      <c r="M5848" s="47">
        <f t="shared" si="663"/>
        <v>11.51</v>
      </c>
      <c r="N5848" s="47">
        <f t="shared" si="664"/>
        <v>11.56</v>
      </c>
      <c r="O5848" s="48">
        <f t="shared" ca="1" si="665"/>
        <v>1513600</v>
      </c>
    </row>
    <row r="5849" spans="1:15" x14ac:dyDescent="0.25">
      <c r="A5849">
        <v>5834</v>
      </c>
      <c r="B5849" s="84">
        <v>33497</v>
      </c>
      <c r="C5849" s="47">
        <v>81.12</v>
      </c>
      <c r="D5849" s="47">
        <v>81.75</v>
      </c>
      <c r="E5849" s="47">
        <v>81.12</v>
      </c>
      <c r="F5849" s="47">
        <v>81.5</v>
      </c>
      <c r="G5849" s="48">
        <v>981600</v>
      </c>
      <c r="H5849" s="47">
        <v>11.56</v>
      </c>
      <c r="I5849" s="51">
        <f t="shared" si="659"/>
        <v>0.14184049079754601</v>
      </c>
      <c r="J5849" s="51">
        <f t="shared" ca="1" si="660"/>
        <v>4</v>
      </c>
      <c r="K5849" s="47">
        <f t="shared" si="661"/>
        <v>11.51</v>
      </c>
      <c r="L5849" s="47">
        <f t="shared" si="662"/>
        <v>11.6</v>
      </c>
      <c r="M5849" s="47">
        <f t="shared" si="663"/>
        <v>11.51</v>
      </c>
      <c r="N5849" s="47">
        <f t="shared" si="664"/>
        <v>11.56</v>
      </c>
      <c r="O5849" s="48">
        <f t="shared" ca="1" si="665"/>
        <v>3926400</v>
      </c>
    </row>
    <row r="5850" spans="1:15" x14ac:dyDescent="0.25">
      <c r="A5850">
        <v>5835</v>
      </c>
      <c r="B5850" s="84">
        <v>33494</v>
      </c>
      <c r="C5850" s="47">
        <v>80.62</v>
      </c>
      <c r="D5850" s="47">
        <v>80.88</v>
      </c>
      <c r="E5850" s="47">
        <v>79.62</v>
      </c>
      <c r="F5850" s="47">
        <v>80.75</v>
      </c>
      <c r="G5850" s="48">
        <v>588000</v>
      </c>
      <c r="H5850" s="47">
        <v>11.46</v>
      </c>
      <c r="I5850" s="51">
        <f t="shared" si="659"/>
        <v>0.14191950464396286</v>
      </c>
      <c r="J5850" s="51">
        <f t="shared" ca="1" si="660"/>
        <v>4</v>
      </c>
      <c r="K5850" s="47">
        <f t="shared" si="661"/>
        <v>11.44</v>
      </c>
      <c r="L5850" s="47">
        <f t="shared" si="662"/>
        <v>11.48</v>
      </c>
      <c r="M5850" s="47">
        <f t="shared" si="663"/>
        <v>11.3</v>
      </c>
      <c r="N5850" s="47">
        <f t="shared" si="664"/>
        <v>11.46</v>
      </c>
      <c r="O5850" s="48">
        <f t="shared" ca="1" si="665"/>
        <v>2352000</v>
      </c>
    </row>
    <row r="5851" spans="1:15" x14ac:dyDescent="0.25">
      <c r="A5851">
        <v>5836</v>
      </c>
      <c r="B5851" s="84">
        <v>33493</v>
      </c>
      <c r="C5851" s="47">
        <v>80.88</v>
      </c>
      <c r="D5851" s="47">
        <v>81</v>
      </c>
      <c r="E5851" s="47">
        <v>80.25</v>
      </c>
      <c r="F5851" s="47">
        <v>80.38</v>
      </c>
      <c r="G5851" s="48">
        <v>550000</v>
      </c>
      <c r="H5851" s="47">
        <v>11.4</v>
      </c>
      <c r="I5851" s="51">
        <f t="shared" si="659"/>
        <v>0.14182632495645683</v>
      </c>
      <c r="J5851" s="51">
        <f t="shared" ca="1" si="660"/>
        <v>4</v>
      </c>
      <c r="K5851" s="47">
        <f t="shared" si="661"/>
        <v>11.47</v>
      </c>
      <c r="L5851" s="47">
        <f t="shared" si="662"/>
        <v>11.49</v>
      </c>
      <c r="M5851" s="47">
        <f t="shared" si="663"/>
        <v>11.38</v>
      </c>
      <c r="N5851" s="47">
        <f t="shared" si="664"/>
        <v>11.4</v>
      </c>
      <c r="O5851" s="48">
        <f t="shared" ca="1" si="665"/>
        <v>2200000</v>
      </c>
    </row>
    <row r="5852" spans="1:15" x14ac:dyDescent="0.25">
      <c r="A5852">
        <v>5837</v>
      </c>
      <c r="B5852" s="84">
        <v>33492</v>
      </c>
      <c r="C5852" s="47">
        <v>80.88</v>
      </c>
      <c r="D5852" s="47">
        <v>81.12</v>
      </c>
      <c r="E5852" s="47">
        <v>80.38</v>
      </c>
      <c r="F5852" s="47">
        <v>81</v>
      </c>
      <c r="G5852" s="48">
        <v>538400</v>
      </c>
      <c r="H5852" s="47">
        <v>11.49</v>
      </c>
      <c r="I5852" s="51">
        <f t="shared" si="659"/>
        <v>0.14185185185185187</v>
      </c>
      <c r="J5852" s="51">
        <f t="shared" ca="1" si="660"/>
        <v>4</v>
      </c>
      <c r="K5852" s="47">
        <f t="shared" si="661"/>
        <v>11.47</v>
      </c>
      <c r="L5852" s="47">
        <f t="shared" si="662"/>
        <v>11.51</v>
      </c>
      <c r="M5852" s="47">
        <f t="shared" si="663"/>
        <v>11.4</v>
      </c>
      <c r="N5852" s="47">
        <f t="shared" si="664"/>
        <v>11.49</v>
      </c>
      <c r="O5852" s="48">
        <f t="shared" ca="1" si="665"/>
        <v>2153600</v>
      </c>
    </row>
    <row r="5853" spans="1:15" x14ac:dyDescent="0.25">
      <c r="A5853">
        <v>5838</v>
      </c>
      <c r="B5853" s="84">
        <v>33491</v>
      </c>
      <c r="C5853" s="47">
        <v>81.25</v>
      </c>
      <c r="D5853" s="47">
        <v>81.25</v>
      </c>
      <c r="E5853" s="47">
        <v>80.75</v>
      </c>
      <c r="F5853" s="47">
        <v>80.88</v>
      </c>
      <c r="G5853" s="48">
        <v>397600</v>
      </c>
      <c r="H5853" s="47">
        <v>11.47</v>
      </c>
      <c r="I5853" s="51">
        <f t="shared" si="659"/>
        <v>0.14181503461918893</v>
      </c>
      <c r="J5853" s="51">
        <f t="shared" ca="1" si="660"/>
        <v>4</v>
      </c>
      <c r="K5853" s="47">
        <f t="shared" si="661"/>
        <v>11.52</v>
      </c>
      <c r="L5853" s="47">
        <f t="shared" si="662"/>
        <v>11.52</v>
      </c>
      <c r="M5853" s="47">
        <f t="shared" si="663"/>
        <v>11.45</v>
      </c>
      <c r="N5853" s="47">
        <f t="shared" si="664"/>
        <v>11.47</v>
      </c>
      <c r="O5853" s="48">
        <f t="shared" ca="1" si="665"/>
        <v>1590400</v>
      </c>
    </row>
    <row r="5854" spans="1:15" x14ac:dyDescent="0.25">
      <c r="A5854">
        <v>5839</v>
      </c>
      <c r="B5854" s="84">
        <v>33490</v>
      </c>
      <c r="C5854" s="47">
        <v>81.12</v>
      </c>
      <c r="D5854" s="47">
        <v>81.88</v>
      </c>
      <c r="E5854" s="47">
        <v>81.12</v>
      </c>
      <c r="F5854" s="47">
        <v>81.38</v>
      </c>
      <c r="G5854" s="48">
        <v>346800</v>
      </c>
      <c r="H5854" s="47">
        <v>11.54</v>
      </c>
      <c r="I5854" s="51">
        <f t="shared" si="659"/>
        <v>0.14180388301794053</v>
      </c>
      <c r="J5854" s="51">
        <f t="shared" ca="1" si="660"/>
        <v>4</v>
      </c>
      <c r="K5854" s="47">
        <f t="shared" si="661"/>
        <v>11.5</v>
      </c>
      <c r="L5854" s="47">
        <f t="shared" si="662"/>
        <v>11.61</v>
      </c>
      <c r="M5854" s="47">
        <f t="shared" si="663"/>
        <v>11.5</v>
      </c>
      <c r="N5854" s="47">
        <f t="shared" si="664"/>
        <v>11.54</v>
      </c>
      <c r="O5854" s="48">
        <f t="shared" ca="1" si="665"/>
        <v>1387200</v>
      </c>
    </row>
    <row r="5855" spans="1:15" x14ac:dyDescent="0.25">
      <c r="A5855">
        <v>5840</v>
      </c>
      <c r="B5855" s="84">
        <v>33487</v>
      </c>
      <c r="C5855" s="47">
        <v>81.25</v>
      </c>
      <c r="D5855" s="47">
        <v>81.38</v>
      </c>
      <c r="E5855" s="47">
        <v>80.62</v>
      </c>
      <c r="F5855" s="47">
        <v>81.25</v>
      </c>
      <c r="G5855" s="48">
        <v>574400</v>
      </c>
      <c r="H5855" s="47">
        <v>11.53</v>
      </c>
      <c r="I5855" s="51">
        <f t="shared" si="659"/>
        <v>0.14190769230769229</v>
      </c>
      <c r="J5855" s="51">
        <f t="shared" ca="1" si="660"/>
        <v>4</v>
      </c>
      <c r="K5855" s="47">
        <f t="shared" si="661"/>
        <v>11.53</v>
      </c>
      <c r="L5855" s="47">
        <f t="shared" si="662"/>
        <v>11.55</v>
      </c>
      <c r="M5855" s="47">
        <f t="shared" si="663"/>
        <v>11.44</v>
      </c>
      <c r="N5855" s="47">
        <f t="shared" si="664"/>
        <v>11.53</v>
      </c>
      <c r="O5855" s="48">
        <f t="shared" ca="1" si="665"/>
        <v>2297600</v>
      </c>
    </row>
    <row r="5856" spans="1:15" x14ac:dyDescent="0.25">
      <c r="A5856">
        <v>5841</v>
      </c>
      <c r="B5856" s="84">
        <v>33486</v>
      </c>
      <c r="C5856" s="47">
        <v>80.25</v>
      </c>
      <c r="D5856" s="47">
        <v>81.5</v>
      </c>
      <c r="E5856" s="47">
        <v>80.25</v>
      </c>
      <c r="F5856" s="47">
        <v>81.25</v>
      </c>
      <c r="G5856" s="48">
        <v>1167200</v>
      </c>
      <c r="H5856" s="47">
        <v>11.53</v>
      </c>
      <c r="I5856" s="51">
        <f t="shared" si="659"/>
        <v>0.14190769230769229</v>
      </c>
      <c r="J5856" s="51">
        <f t="shared" ca="1" si="660"/>
        <v>4</v>
      </c>
      <c r="K5856" s="47">
        <f t="shared" si="661"/>
        <v>11.39</v>
      </c>
      <c r="L5856" s="47">
        <f t="shared" si="662"/>
        <v>11.57</v>
      </c>
      <c r="M5856" s="47">
        <f t="shared" si="663"/>
        <v>11.39</v>
      </c>
      <c r="N5856" s="47">
        <f t="shared" si="664"/>
        <v>11.53</v>
      </c>
      <c r="O5856" s="48">
        <f t="shared" ca="1" si="665"/>
        <v>4668800</v>
      </c>
    </row>
    <row r="5857" spans="1:15" x14ac:dyDescent="0.25">
      <c r="A5857">
        <v>5842</v>
      </c>
      <c r="B5857" s="84">
        <v>33485</v>
      </c>
      <c r="C5857" s="47">
        <v>80.25</v>
      </c>
      <c r="D5857" s="47">
        <v>80.75</v>
      </c>
      <c r="E5857" s="47">
        <v>80</v>
      </c>
      <c r="F5857" s="47">
        <v>80.12</v>
      </c>
      <c r="G5857" s="48">
        <v>1518800</v>
      </c>
      <c r="H5857" s="47">
        <v>11.37</v>
      </c>
      <c r="I5857" s="51">
        <f t="shared" si="659"/>
        <v>0.14191213180229653</v>
      </c>
      <c r="J5857" s="51">
        <f t="shared" ca="1" si="660"/>
        <v>4</v>
      </c>
      <c r="K5857" s="47">
        <f t="shared" si="661"/>
        <v>11.39</v>
      </c>
      <c r="L5857" s="47">
        <f t="shared" si="662"/>
        <v>11.46</v>
      </c>
      <c r="M5857" s="47">
        <f t="shared" si="663"/>
        <v>11.35</v>
      </c>
      <c r="N5857" s="47">
        <f t="shared" si="664"/>
        <v>11.37</v>
      </c>
      <c r="O5857" s="48">
        <f t="shared" ca="1" si="665"/>
        <v>6075200</v>
      </c>
    </row>
    <row r="5858" spans="1:15" x14ac:dyDescent="0.25">
      <c r="A5858">
        <v>5843</v>
      </c>
      <c r="B5858" s="84">
        <v>33484</v>
      </c>
      <c r="C5858" s="47">
        <v>81.75</v>
      </c>
      <c r="D5858" s="47">
        <v>81.88</v>
      </c>
      <c r="E5858" s="47">
        <v>80.12</v>
      </c>
      <c r="F5858" s="47">
        <v>80.25</v>
      </c>
      <c r="G5858" s="48">
        <v>971600</v>
      </c>
      <c r="H5858" s="47">
        <v>11.38</v>
      </c>
      <c r="I5858" s="51">
        <f t="shared" si="659"/>
        <v>0.14180685358255452</v>
      </c>
      <c r="J5858" s="51">
        <f t="shared" ca="1" si="660"/>
        <v>4</v>
      </c>
      <c r="K5858" s="47">
        <f t="shared" si="661"/>
        <v>11.59</v>
      </c>
      <c r="L5858" s="47">
        <f t="shared" si="662"/>
        <v>11.61</v>
      </c>
      <c r="M5858" s="47">
        <f t="shared" si="663"/>
        <v>11.36</v>
      </c>
      <c r="N5858" s="47">
        <f t="shared" si="664"/>
        <v>11.38</v>
      </c>
      <c r="O5858" s="48">
        <f t="shared" ca="1" si="665"/>
        <v>3886400</v>
      </c>
    </row>
    <row r="5859" spans="1:15" x14ac:dyDescent="0.25">
      <c r="A5859">
        <v>5844</v>
      </c>
      <c r="B5859" s="84">
        <v>33480</v>
      </c>
      <c r="C5859" s="47">
        <v>82</v>
      </c>
      <c r="D5859" s="47">
        <v>82.62</v>
      </c>
      <c r="E5859" s="47">
        <v>81.75</v>
      </c>
      <c r="F5859" s="47">
        <v>82</v>
      </c>
      <c r="G5859" s="48">
        <v>690000</v>
      </c>
      <c r="H5859" s="47">
        <v>11.63</v>
      </c>
      <c r="I5859" s="51">
        <f t="shared" si="659"/>
        <v>0.14182926829268294</v>
      </c>
      <c r="J5859" s="51">
        <f t="shared" ca="1" si="660"/>
        <v>4</v>
      </c>
      <c r="K5859" s="47">
        <f t="shared" si="661"/>
        <v>11.63</v>
      </c>
      <c r="L5859" s="47">
        <f t="shared" si="662"/>
        <v>11.72</v>
      </c>
      <c r="M5859" s="47">
        <f t="shared" si="663"/>
        <v>11.59</v>
      </c>
      <c r="N5859" s="47">
        <f t="shared" si="664"/>
        <v>11.63</v>
      </c>
      <c r="O5859" s="48">
        <f t="shared" ca="1" si="665"/>
        <v>2760000</v>
      </c>
    </row>
    <row r="5860" spans="1:15" x14ac:dyDescent="0.25">
      <c r="A5860">
        <v>5845</v>
      </c>
      <c r="B5860" s="84">
        <v>33479</v>
      </c>
      <c r="C5860" s="47">
        <v>83.5</v>
      </c>
      <c r="D5860" s="47">
        <v>83.5</v>
      </c>
      <c r="E5860" s="47">
        <v>82</v>
      </c>
      <c r="F5860" s="47">
        <v>82.12</v>
      </c>
      <c r="G5860" s="48">
        <v>1138800</v>
      </c>
      <c r="H5860" s="47">
        <v>11.65</v>
      </c>
      <c r="I5860" s="51">
        <f t="shared" si="659"/>
        <v>0.14186556259132976</v>
      </c>
      <c r="J5860" s="51">
        <f t="shared" ca="1" si="660"/>
        <v>4</v>
      </c>
      <c r="K5860" s="47">
        <f t="shared" si="661"/>
        <v>11.85</v>
      </c>
      <c r="L5860" s="47">
        <f t="shared" si="662"/>
        <v>11.85</v>
      </c>
      <c r="M5860" s="47">
        <f t="shared" si="663"/>
        <v>11.63</v>
      </c>
      <c r="N5860" s="47">
        <f t="shared" si="664"/>
        <v>11.65</v>
      </c>
      <c r="O5860" s="48">
        <f t="shared" ca="1" si="665"/>
        <v>4555200</v>
      </c>
    </row>
    <row r="5861" spans="1:15" x14ac:dyDescent="0.25">
      <c r="A5861">
        <v>5846</v>
      </c>
      <c r="B5861" s="84">
        <v>33478</v>
      </c>
      <c r="C5861" s="47">
        <v>83.38</v>
      </c>
      <c r="D5861" s="47">
        <v>83.88</v>
      </c>
      <c r="E5861" s="47">
        <v>83.12</v>
      </c>
      <c r="F5861" s="47">
        <v>83.62</v>
      </c>
      <c r="G5861" s="48">
        <v>866000</v>
      </c>
      <c r="H5861" s="47">
        <v>11.86</v>
      </c>
      <c r="I5861" s="51">
        <f t="shared" si="659"/>
        <v>0.14183209758430995</v>
      </c>
      <c r="J5861" s="51">
        <f t="shared" ca="1" si="660"/>
        <v>4</v>
      </c>
      <c r="K5861" s="47">
        <f t="shared" si="661"/>
        <v>11.83</v>
      </c>
      <c r="L5861" s="47">
        <f t="shared" si="662"/>
        <v>11.9</v>
      </c>
      <c r="M5861" s="47">
        <f t="shared" si="663"/>
        <v>11.79</v>
      </c>
      <c r="N5861" s="47">
        <f t="shared" si="664"/>
        <v>11.86</v>
      </c>
      <c r="O5861" s="48">
        <f t="shared" ca="1" si="665"/>
        <v>3464000</v>
      </c>
    </row>
    <row r="5862" spans="1:15" x14ac:dyDescent="0.25">
      <c r="A5862">
        <v>5847</v>
      </c>
      <c r="B5862" s="84">
        <v>33477</v>
      </c>
      <c r="C5862" s="47">
        <v>83.5</v>
      </c>
      <c r="D5862" s="47">
        <v>83.88</v>
      </c>
      <c r="E5862" s="47">
        <v>83.25</v>
      </c>
      <c r="F5862" s="47">
        <v>83.38</v>
      </c>
      <c r="G5862" s="48">
        <v>804400</v>
      </c>
      <c r="H5862" s="47">
        <v>11.83</v>
      </c>
      <c r="I5862" s="51">
        <f t="shared" si="659"/>
        <v>0.14188054689373952</v>
      </c>
      <c r="J5862" s="51">
        <f t="shared" ca="1" si="660"/>
        <v>4</v>
      </c>
      <c r="K5862" s="47">
        <f t="shared" si="661"/>
        <v>11.85</v>
      </c>
      <c r="L5862" s="47">
        <f t="shared" si="662"/>
        <v>11.9</v>
      </c>
      <c r="M5862" s="47">
        <f t="shared" si="663"/>
        <v>11.81</v>
      </c>
      <c r="N5862" s="47">
        <f t="shared" si="664"/>
        <v>11.83</v>
      </c>
      <c r="O5862" s="48">
        <f t="shared" ca="1" si="665"/>
        <v>3217600</v>
      </c>
    </row>
    <row r="5863" spans="1:15" x14ac:dyDescent="0.25">
      <c r="A5863">
        <v>5848</v>
      </c>
      <c r="B5863" s="84">
        <v>33476</v>
      </c>
      <c r="C5863" s="47">
        <v>83.5</v>
      </c>
      <c r="D5863" s="47">
        <v>84</v>
      </c>
      <c r="E5863" s="47">
        <v>83.38</v>
      </c>
      <c r="F5863" s="47">
        <v>83.5</v>
      </c>
      <c r="G5863" s="48">
        <v>740800</v>
      </c>
      <c r="H5863" s="47">
        <v>11.85</v>
      </c>
      <c r="I5863" s="51">
        <f t="shared" si="659"/>
        <v>0.14191616766467066</v>
      </c>
      <c r="J5863" s="51">
        <f t="shared" ca="1" si="660"/>
        <v>4</v>
      </c>
      <c r="K5863" s="47">
        <f t="shared" si="661"/>
        <v>11.85</v>
      </c>
      <c r="L5863" s="47">
        <f t="shared" si="662"/>
        <v>11.92</v>
      </c>
      <c r="M5863" s="47">
        <f t="shared" si="663"/>
        <v>11.83</v>
      </c>
      <c r="N5863" s="47">
        <f t="shared" si="664"/>
        <v>11.85</v>
      </c>
      <c r="O5863" s="48">
        <f t="shared" ca="1" si="665"/>
        <v>2963200</v>
      </c>
    </row>
    <row r="5864" spans="1:15" x14ac:dyDescent="0.25">
      <c r="A5864">
        <v>5849</v>
      </c>
      <c r="B5864" s="84">
        <v>33473</v>
      </c>
      <c r="C5864" s="47">
        <v>85</v>
      </c>
      <c r="D5864" s="47">
        <v>86.25</v>
      </c>
      <c r="E5864" s="47">
        <v>84.25</v>
      </c>
      <c r="F5864" s="47">
        <v>84.62</v>
      </c>
      <c r="G5864" s="48">
        <v>646000</v>
      </c>
      <c r="H5864" s="47">
        <v>12</v>
      </c>
      <c r="I5864" s="51">
        <f t="shared" si="659"/>
        <v>0.1418104467029071</v>
      </c>
      <c r="J5864" s="51">
        <f t="shared" ca="1" si="660"/>
        <v>4</v>
      </c>
      <c r="K5864" s="47">
        <f t="shared" si="661"/>
        <v>12.05</v>
      </c>
      <c r="L5864" s="47">
        <f t="shared" si="662"/>
        <v>12.23</v>
      </c>
      <c r="M5864" s="47">
        <f t="shared" si="663"/>
        <v>11.95</v>
      </c>
      <c r="N5864" s="47">
        <f t="shared" si="664"/>
        <v>12</v>
      </c>
      <c r="O5864" s="48">
        <f t="shared" ca="1" si="665"/>
        <v>2584000</v>
      </c>
    </row>
    <row r="5865" spans="1:15" x14ac:dyDescent="0.25">
      <c r="A5865">
        <v>5850</v>
      </c>
      <c r="B5865" s="84">
        <v>33472</v>
      </c>
      <c r="C5865" s="47">
        <v>85.25</v>
      </c>
      <c r="D5865" s="47">
        <v>86</v>
      </c>
      <c r="E5865" s="47">
        <v>85</v>
      </c>
      <c r="F5865" s="47">
        <v>85.38</v>
      </c>
      <c r="G5865" s="48">
        <v>727200</v>
      </c>
      <c r="H5865" s="47">
        <v>12.11</v>
      </c>
      <c r="I5865" s="51">
        <f t="shared" si="659"/>
        <v>0.14183649566643242</v>
      </c>
      <c r="J5865" s="51">
        <f t="shared" ca="1" si="660"/>
        <v>4</v>
      </c>
      <c r="K5865" s="47">
        <f t="shared" si="661"/>
        <v>12.09</v>
      </c>
      <c r="L5865" s="47">
        <f t="shared" si="662"/>
        <v>12.2</v>
      </c>
      <c r="M5865" s="47">
        <f t="shared" si="663"/>
        <v>12.06</v>
      </c>
      <c r="N5865" s="47">
        <f t="shared" si="664"/>
        <v>12.11</v>
      </c>
      <c r="O5865" s="48">
        <f t="shared" ca="1" si="665"/>
        <v>2908800</v>
      </c>
    </row>
    <row r="5866" spans="1:15" x14ac:dyDescent="0.25">
      <c r="A5866">
        <v>5851</v>
      </c>
      <c r="B5866" s="84">
        <v>33471</v>
      </c>
      <c r="C5866" s="47">
        <v>86.62</v>
      </c>
      <c r="D5866" s="47">
        <v>86.88</v>
      </c>
      <c r="E5866" s="47">
        <v>85.5</v>
      </c>
      <c r="F5866" s="47">
        <v>85.88</v>
      </c>
      <c r="G5866" s="48">
        <v>467600</v>
      </c>
      <c r="H5866" s="47">
        <v>12.18</v>
      </c>
      <c r="I5866" s="51">
        <f t="shared" si="659"/>
        <v>0.14182580344666978</v>
      </c>
      <c r="J5866" s="51">
        <f t="shared" ca="1" si="660"/>
        <v>4</v>
      </c>
      <c r="K5866" s="47">
        <f t="shared" si="661"/>
        <v>12.28</v>
      </c>
      <c r="L5866" s="47">
        <f t="shared" si="662"/>
        <v>12.32</v>
      </c>
      <c r="M5866" s="47">
        <f t="shared" si="663"/>
        <v>12.13</v>
      </c>
      <c r="N5866" s="47">
        <f t="shared" si="664"/>
        <v>12.18</v>
      </c>
      <c r="O5866" s="48">
        <f t="shared" ca="1" si="665"/>
        <v>1870400</v>
      </c>
    </row>
    <row r="5867" spans="1:15" x14ac:dyDescent="0.25">
      <c r="A5867">
        <v>5852</v>
      </c>
      <c r="B5867" s="84">
        <v>33470</v>
      </c>
      <c r="C5867" s="47">
        <v>87</v>
      </c>
      <c r="D5867" s="47">
        <v>87.62</v>
      </c>
      <c r="E5867" s="47">
        <v>86.5</v>
      </c>
      <c r="F5867" s="47">
        <v>87.25</v>
      </c>
      <c r="G5867" s="48">
        <v>1471200</v>
      </c>
      <c r="H5867" s="47">
        <v>12.38</v>
      </c>
      <c r="I5867" s="51">
        <f t="shared" si="659"/>
        <v>0.14189111747851005</v>
      </c>
      <c r="J5867" s="51">
        <f t="shared" ca="1" si="660"/>
        <v>4</v>
      </c>
      <c r="K5867" s="47">
        <f t="shared" si="661"/>
        <v>12.34</v>
      </c>
      <c r="L5867" s="47">
        <f t="shared" si="662"/>
        <v>12.43</v>
      </c>
      <c r="M5867" s="47">
        <f t="shared" si="663"/>
        <v>12.27</v>
      </c>
      <c r="N5867" s="47">
        <f t="shared" si="664"/>
        <v>12.38</v>
      </c>
      <c r="O5867" s="48">
        <f t="shared" ca="1" si="665"/>
        <v>5884800</v>
      </c>
    </row>
    <row r="5868" spans="1:15" x14ac:dyDescent="0.25">
      <c r="A5868">
        <v>5853</v>
      </c>
      <c r="B5868" s="84">
        <v>33469</v>
      </c>
      <c r="C5868" s="47">
        <v>87.25</v>
      </c>
      <c r="D5868" s="47">
        <v>88.25</v>
      </c>
      <c r="E5868" s="47">
        <v>86.38</v>
      </c>
      <c r="F5868" s="47">
        <v>87</v>
      </c>
      <c r="G5868" s="48">
        <v>1150800</v>
      </c>
      <c r="H5868" s="47">
        <v>12.34</v>
      </c>
      <c r="I5868" s="51">
        <f t="shared" si="659"/>
        <v>0.14183908045977012</v>
      </c>
      <c r="J5868" s="51">
        <f t="shared" ca="1" si="660"/>
        <v>4</v>
      </c>
      <c r="K5868" s="47">
        <f t="shared" si="661"/>
        <v>12.38</v>
      </c>
      <c r="L5868" s="47">
        <f t="shared" si="662"/>
        <v>12.52</v>
      </c>
      <c r="M5868" s="47">
        <f t="shared" si="663"/>
        <v>12.25</v>
      </c>
      <c r="N5868" s="47">
        <f t="shared" si="664"/>
        <v>12.34</v>
      </c>
      <c r="O5868" s="48">
        <f t="shared" ca="1" si="665"/>
        <v>4603200</v>
      </c>
    </row>
    <row r="5869" spans="1:15" x14ac:dyDescent="0.25">
      <c r="A5869">
        <v>5854</v>
      </c>
      <c r="B5869" s="84">
        <v>33466</v>
      </c>
      <c r="C5869" s="47">
        <v>85.5</v>
      </c>
      <c r="D5869" s="47">
        <v>86.62</v>
      </c>
      <c r="E5869" s="47">
        <v>84.75</v>
      </c>
      <c r="F5869" s="47">
        <v>86.5</v>
      </c>
      <c r="G5869" s="48">
        <v>989200</v>
      </c>
      <c r="H5869" s="47">
        <v>12.27</v>
      </c>
      <c r="I5869" s="51">
        <f t="shared" si="659"/>
        <v>0.14184971098265894</v>
      </c>
      <c r="J5869" s="51">
        <f t="shared" ca="1" si="660"/>
        <v>4</v>
      </c>
      <c r="K5869" s="47">
        <f t="shared" si="661"/>
        <v>12.13</v>
      </c>
      <c r="L5869" s="47">
        <f t="shared" si="662"/>
        <v>12.29</v>
      </c>
      <c r="M5869" s="47">
        <f t="shared" si="663"/>
        <v>12.02</v>
      </c>
      <c r="N5869" s="47">
        <f t="shared" si="664"/>
        <v>12.27</v>
      </c>
      <c r="O5869" s="48">
        <f t="shared" ca="1" si="665"/>
        <v>3956800</v>
      </c>
    </row>
    <row r="5870" spans="1:15" x14ac:dyDescent="0.25">
      <c r="A5870">
        <v>5855</v>
      </c>
      <c r="B5870" s="84">
        <v>33465</v>
      </c>
      <c r="C5870" s="47">
        <v>85.62</v>
      </c>
      <c r="D5870" s="47">
        <v>86.25</v>
      </c>
      <c r="E5870" s="47">
        <v>85.5</v>
      </c>
      <c r="F5870" s="47">
        <v>85.75</v>
      </c>
      <c r="G5870" s="48">
        <v>519200</v>
      </c>
      <c r="H5870" s="47">
        <v>12.16</v>
      </c>
      <c r="I5870" s="51">
        <f t="shared" si="659"/>
        <v>0.14180758017492712</v>
      </c>
      <c r="J5870" s="51">
        <f t="shared" ca="1" si="660"/>
        <v>4</v>
      </c>
      <c r="K5870" s="47">
        <f t="shared" si="661"/>
        <v>12.14</v>
      </c>
      <c r="L5870" s="47">
        <f t="shared" si="662"/>
        <v>12.23</v>
      </c>
      <c r="M5870" s="47">
        <f t="shared" si="663"/>
        <v>12.12</v>
      </c>
      <c r="N5870" s="47">
        <f t="shared" si="664"/>
        <v>12.16</v>
      </c>
      <c r="O5870" s="48">
        <f t="shared" ca="1" si="665"/>
        <v>2076800</v>
      </c>
    </row>
    <row r="5871" spans="1:15" x14ac:dyDescent="0.25">
      <c r="A5871">
        <v>5856</v>
      </c>
      <c r="B5871" s="84">
        <v>33464</v>
      </c>
      <c r="C5871" s="47">
        <v>84.75</v>
      </c>
      <c r="D5871" s="47">
        <v>85.62</v>
      </c>
      <c r="E5871" s="47">
        <v>84.75</v>
      </c>
      <c r="F5871" s="47">
        <v>85.5</v>
      </c>
      <c r="G5871" s="48">
        <v>751600</v>
      </c>
      <c r="H5871" s="47">
        <v>12.13</v>
      </c>
      <c r="I5871" s="51">
        <f t="shared" si="659"/>
        <v>0.14187134502923979</v>
      </c>
      <c r="J5871" s="51">
        <f t="shared" ca="1" si="660"/>
        <v>4</v>
      </c>
      <c r="K5871" s="47">
        <f t="shared" si="661"/>
        <v>12.02</v>
      </c>
      <c r="L5871" s="47">
        <f t="shared" si="662"/>
        <v>12.15</v>
      </c>
      <c r="M5871" s="47">
        <f t="shared" si="663"/>
        <v>12.02</v>
      </c>
      <c r="N5871" s="47">
        <f t="shared" si="664"/>
        <v>12.13</v>
      </c>
      <c r="O5871" s="48">
        <f t="shared" ca="1" si="665"/>
        <v>3006400</v>
      </c>
    </row>
    <row r="5872" spans="1:15" x14ac:dyDescent="0.25">
      <c r="A5872">
        <v>5857</v>
      </c>
      <c r="B5872" s="84">
        <v>33463</v>
      </c>
      <c r="C5872" s="47">
        <v>84.62</v>
      </c>
      <c r="D5872" s="47">
        <v>85.25</v>
      </c>
      <c r="E5872" s="47">
        <v>84.25</v>
      </c>
      <c r="F5872" s="47">
        <v>84.38</v>
      </c>
      <c r="G5872" s="48">
        <v>682800</v>
      </c>
      <c r="H5872" s="47">
        <v>11.97</v>
      </c>
      <c r="I5872" s="51">
        <f t="shared" si="659"/>
        <v>0.14185826025124437</v>
      </c>
      <c r="J5872" s="51">
        <f t="shared" ca="1" si="660"/>
        <v>4</v>
      </c>
      <c r="K5872" s="47">
        <f t="shared" si="661"/>
        <v>12</v>
      </c>
      <c r="L5872" s="47">
        <f t="shared" si="662"/>
        <v>12.09</v>
      </c>
      <c r="M5872" s="47">
        <f t="shared" si="663"/>
        <v>11.95</v>
      </c>
      <c r="N5872" s="47">
        <f t="shared" si="664"/>
        <v>11.97</v>
      </c>
      <c r="O5872" s="48">
        <f t="shared" ca="1" si="665"/>
        <v>2731200</v>
      </c>
    </row>
    <row r="5873" spans="1:15" x14ac:dyDescent="0.25">
      <c r="A5873">
        <v>5858</v>
      </c>
      <c r="B5873" s="84">
        <v>33462</v>
      </c>
      <c r="C5873" s="47">
        <v>84</v>
      </c>
      <c r="D5873" s="47">
        <v>84.62</v>
      </c>
      <c r="E5873" s="47">
        <v>84</v>
      </c>
      <c r="F5873" s="47">
        <v>84.62</v>
      </c>
      <c r="G5873" s="48">
        <v>149600</v>
      </c>
      <c r="H5873" s="47">
        <v>12</v>
      </c>
      <c r="I5873" s="51">
        <f t="shared" si="659"/>
        <v>0.1418104467029071</v>
      </c>
      <c r="J5873" s="51">
        <f t="shared" ca="1" si="660"/>
        <v>4</v>
      </c>
      <c r="K5873" s="47">
        <f t="shared" si="661"/>
        <v>11.91</v>
      </c>
      <c r="L5873" s="47">
        <f t="shared" si="662"/>
        <v>12</v>
      </c>
      <c r="M5873" s="47">
        <f t="shared" si="663"/>
        <v>11.91</v>
      </c>
      <c r="N5873" s="47">
        <f t="shared" si="664"/>
        <v>12</v>
      </c>
      <c r="O5873" s="48">
        <f t="shared" ca="1" si="665"/>
        <v>598400</v>
      </c>
    </row>
    <row r="5874" spans="1:15" x14ac:dyDescent="0.25">
      <c r="A5874">
        <v>5859</v>
      </c>
      <c r="B5874" s="84">
        <v>33459</v>
      </c>
      <c r="C5874" s="47">
        <v>82.62</v>
      </c>
      <c r="D5874" s="47">
        <v>84.25</v>
      </c>
      <c r="E5874" s="47">
        <v>82.5</v>
      </c>
      <c r="F5874" s="47">
        <v>84</v>
      </c>
      <c r="G5874" s="48">
        <v>357600</v>
      </c>
      <c r="H5874" s="47">
        <v>11.92</v>
      </c>
      <c r="I5874" s="51">
        <f t="shared" si="659"/>
        <v>0.14190476190476189</v>
      </c>
      <c r="J5874" s="51">
        <f t="shared" ca="1" si="660"/>
        <v>4</v>
      </c>
      <c r="K5874" s="47">
        <f t="shared" si="661"/>
        <v>11.72</v>
      </c>
      <c r="L5874" s="47">
        <f t="shared" si="662"/>
        <v>11.96</v>
      </c>
      <c r="M5874" s="47">
        <f t="shared" si="663"/>
        <v>11.71</v>
      </c>
      <c r="N5874" s="47">
        <f t="shared" si="664"/>
        <v>11.92</v>
      </c>
      <c r="O5874" s="48">
        <f t="shared" ca="1" si="665"/>
        <v>1430400</v>
      </c>
    </row>
    <row r="5875" spans="1:15" x14ac:dyDescent="0.25">
      <c r="A5875">
        <v>5860</v>
      </c>
      <c r="B5875" s="84">
        <v>33458</v>
      </c>
      <c r="C5875" s="47">
        <v>83</v>
      </c>
      <c r="D5875" s="47">
        <v>83.75</v>
      </c>
      <c r="E5875" s="47">
        <v>82.5</v>
      </c>
      <c r="F5875" s="47">
        <v>82.88</v>
      </c>
      <c r="G5875" s="48">
        <v>655200</v>
      </c>
      <c r="H5875" s="47">
        <v>11.76</v>
      </c>
      <c r="I5875" s="51">
        <f t="shared" si="659"/>
        <v>0.14189189189189189</v>
      </c>
      <c r="J5875" s="51">
        <f t="shared" ca="1" si="660"/>
        <v>4</v>
      </c>
      <c r="K5875" s="47">
        <f t="shared" si="661"/>
        <v>11.78</v>
      </c>
      <c r="L5875" s="47">
        <f t="shared" si="662"/>
        <v>11.88</v>
      </c>
      <c r="M5875" s="47">
        <f t="shared" si="663"/>
        <v>11.71</v>
      </c>
      <c r="N5875" s="47">
        <f t="shared" si="664"/>
        <v>11.76</v>
      </c>
      <c r="O5875" s="48">
        <f t="shared" ca="1" si="665"/>
        <v>2620800</v>
      </c>
    </row>
    <row r="5876" spans="1:15" x14ac:dyDescent="0.25">
      <c r="A5876">
        <v>5861</v>
      </c>
      <c r="B5876" s="84">
        <v>33457</v>
      </c>
      <c r="C5876" s="47">
        <v>84.25</v>
      </c>
      <c r="D5876" s="47">
        <v>84.5</v>
      </c>
      <c r="E5876" s="47">
        <v>82.5</v>
      </c>
      <c r="F5876" s="47">
        <v>83</v>
      </c>
      <c r="G5876" s="48">
        <v>677200</v>
      </c>
      <c r="H5876" s="47">
        <v>11.77</v>
      </c>
      <c r="I5876" s="51">
        <f t="shared" si="659"/>
        <v>0.14180722891566264</v>
      </c>
      <c r="J5876" s="51">
        <f t="shared" ca="1" si="660"/>
        <v>4</v>
      </c>
      <c r="K5876" s="47">
        <f t="shared" si="661"/>
        <v>11.95</v>
      </c>
      <c r="L5876" s="47">
        <f t="shared" si="662"/>
        <v>11.98</v>
      </c>
      <c r="M5876" s="47">
        <f t="shared" si="663"/>
        <v>11.7</v>
      </c>
      <c r="N5876" s="47">
        <f t="shared" si="664"/>
        <v>11.77</v>
      </c>
      <c r="O5876" s="48">
        <f t="shared" ca="1" si="665"/>
        <v>2708800</v>
      </c>
    </row>
    <row r="5877" spans="1:15" x14ac:dyDescent="0.25">
      <c r="A5877">
        <v>5862</v>
      </c>
      <c r="B5877" s="84">
        <v>33456</v>
      </c>
      <c r="C5877" s="47">
        <v>84.12</v>
      </c>
      <c r="D5877" s="47">
        <v>84.12</v>
      </c>
      <c r="E5877" s="47">
        <v>83.25</v>
      </c>
      <c r="F5877" s="47">
        <v>84.12</v>
      </c>
      <c r="G5877" s="48">
        <v>546000</v>
      </c>
      <c r="H5877" s="47">
        <v>11.93</v>
      </c>
      <c r="I5877" s="51">
        <f t="shared" si="659"/>
        <v>0.14182120779838325</v>
      </c>
      <c r="J5877" s="51">
        <f t="shared" ca="1" si="660"/>
        <v>4</v>
      </c>
      <c r="K5877" s="47">
        <f t="shared" si="661"/>
        <v>11.93</v>
      </c>
      <c r="L5877" s="47">
        <f t="shared" si="662"/>
        <v>11.93</v>
      </c>
      <c r="M5877" s="47">
        <f t="shared" si="663"/>
        <v>11.81</v>
      </c>
      <c r="N5877" s="47">
        <f t="shared" si="664"/>
        <v>11.93</v>
      </c>
      <c r="O5877" s="48">
        <f t="shared" ca="1" si="665"/>
        <v>2184000</v>
      </c>
    </row>
    <row r="5878" spans="1:15" x14ac:dyDescent="0.25">
      <c r="A5878">
        <v>5863</v>
      </c>
      <c r="B5878" s="84">
        <v>33455</v>
      </c>
      <c r="C5878" s="47">
        <v>84.88</v>
      </c>
      <c r="D5878" s="47">
        <v>84.88</v>
      </c>
      <c r="E5878" s="47">
        <v>84.38</v>
      </c>
      <c r="F5878" s="47">
        <v>84.38</v>
      </c>
      <c r="G5878" s="48">
        <v>124400</v>
      </c>
      <c r="H5878" s="47">
        <v>11.97</v>
      </c>
      <c r="I5878" s="51">
        <f t="shared" si="659"/>
        <v>0.14185826025124437</v>
      </c>
      <c r="J5878" s="51">
        <f t="shared" ca="1" si="660"/>
        <v>4</v>
      </c>
      <c r="K5878" s="47">
        <f t="shared" si="661"/>
        <v>12.04</v>
      </c>
      <c r="L5878" s="47">
        <f t="shared" si="662"/>
        <v>12.04</v>
      </c>
      <c r="M5878" s="47">
        <f t="shared" si="663"/>
        <v>11.97</v>
      </c>
      <c r="N5878" s="47">
        <f t="shared" si="664"/>
        <v>11.97</v>
      </c>
      <c r="O5878" s="48">
        <f t="shared" ca="1" si="665"/>
        <v>497600</v>
      </c>
    </row>
    <row r="5879" spans="1:15" x14ac:dyDescent="0.25">
      <c r="A5879">
        <v>5864</v>
      </c>
      <c r="B5879" s="84">
        <v>33452</v>
      </c>
      <c r="C5879" s="47">
        <v>84.75</v>
      </c>
      <c r="D5879" s="47">
        <v>85.25</v>
      </c>
      <c r="E5879" s="47">
        <v>84.5</v>
      </c>
      <c r="F5879" s="47">
        <v>84.88</v>
      </c>
      <c r="G5879" s="48">
        <v>631600</v>
      </c>
      <c r="H5879" s="47">
        <v>12.04</v>
      </c>
      <c r="I5879" s="51">
        <f t="shared" si="659"/>
        <v>0.14184731385485391</v>
      </c>
      <c r="J5879" s="51">
        <f t="shared" ca="1" si="660"/>
        <v>4</v>
      </c>
      <c r="K5879" s="47">
        <f t="shared" si="661"/>
        <v>12.02</v>
      </c>
      <c r="L5879" s="47">
        <f t="shared" si="662"/>
        <v>12.09</v>
      </c>
      <c r="M5879" s="47">
        <f t="shared" si="663"/>
        <v>11.99</v>
      </c>
      <c r="N5879" s="47">
        <f t="shared" si="664"/>
        <v>12.04</v>
      </c>
      <c r="O5879" s="48">
        <f t="shared" ca="1" si="665"/>
        <v>2526400</v>
      </c>
    </row>
    <row r="5880" spans="1:15" x14ac:dyDescent="0.25">
      <c r="A5880">
        <v>5865</v>
      </c>
      <c r="B5880" s="84">
        <v>33451</v>
      </c>
      <c r="C5880" s="47">
        <v>84.62</v>
      </c>
      <c r="D5880" s="47">
        <v>85.12</v>
      </c>
      <c r="E5880" s="47">
        <v>84.25</v>
      </c>
      <c r="F5880" s="47">
        <v>84.75</v>
      </c>
      <c r="G5880" s="48">
        <v>622400</v>
      </c>
      <c r="H5880" s="47">
        <v>12.02</v>
      </c>
      <c r="I5880" s="51">
        <f t="shared" si="659"/>
        <v>0.14182890855457225</v>
      </c>
      <c r="J5880" s="51">
        <f t="shared" ca="1" si="660"/>
        <v>4</v>
      </c>
      <c r="K5880" s="47">
        <f t="shared" si="661"/>
        <v>12</v>
      </c>
      <c r="L5880" s="47">
        <f t="shared" si="662"/>
        <v>12.07</v>
      </c>
      <c r="M5880" s="47">
        <f t="shared" si="663"/>
        <v>11.95</v>
      </c>
      <c r="N5880" s="47">
        <f t="shared" si="664"/>
        <v>12.02</v>
      </c>
      <c r="O5880" s="48">
        <f t="shared" ca="1" si="665"/>
        <v>2489600</v>
      </c>
    </row>
    <row r="5881" spans="1:15" x14ac:dyDescent="0.25">
      <c r="A5881">
        <v>5866</v>
      </c>
      <c r="B5881" s="84">
        <v>33450</v>
      </c>
      <c r="C5881" s="47">
        <v>84.25</v>
      </c>
      <c r="D5881" s="47">
        <v>84.88</v>
      </c>
      <c r="E5881" s="47">
        <v>84.12</v>
      </c>
      <c r="F5881" s="47">
        <v>84.75</v>
      </c>
      <c r="G5881" s="48">
        <v>516400</v>
      </c>
      <c r="H5881" s="47">
        <v>12.02</v>
      </c>
      <c r="I5881" s="51">
        <f t="shared" si="659"/>
        <v>0.14182890855457225</v>
      </c>
      <c r="J5881" s="51">
        <f t="shared" ca="1" si="660"/>
        <v>4</v>
      </c>
      <c r="K5881" s="47">
        <f t="shared" si="661"/>
        <v>11.95</v>
      </c>
      <c r="L5881" s="47">
        <f t="shared" si="662"/>
        <v>12.04</v>
      </c>
      <c r="M5881" s="47">
        <f t="shared" si="663"/>
        <v>11.93</v>
      </c>
      <c r="N5881" s="47">
        <f t="shared" si="664"/>
        <v>12.02</v>
      </c>
      <c r="O5881" s="48">
        <f t="shared" ca="1" si="665"/>
        <v>2065600</v>
      </c>
    </row>
    <row r="5882" spans="1:15" x14ac:dyDescent="0.25">
      <c r="A5882">
        <v>5867</v>
      </c>
      <c r="B5882" s="84">
        <v>33449</v>
      </c>
      <c r="C5882" s="47">
        <v>82.88</v>
      </c>
      <c r="D5882" s="47">
        <v>85.25</v>
      </c>
      <c r="E5882" s="47">
        <v>82.88</v>
      </c>
      <c r="F5882" s="47">
        <v>85</v>
      </c>
      <c r="G5882" s="48">
        <v>572800</v>
      </c>
      <c r="H5882" s="47">
        <v>12.06</v>
      </c>
      <c r="I5882" s="51">
        <f t="shared" si="659"/>
        <v>0.14188235294117649</v>
      </c>
      <c r="J5882" s="51">
        <f t="shared" ca="1" si="660"/>
        <v>4</v>
      </c>
      <c r="K5882" s="47">
        <f t="shared" si="661"/>
        <v>11.76</v>
      </c>
      <c r="L5882" s="47">
        <f t="shared" si="662"/>
        <v>12.1</v>
      </c>
      <c r="M5882" s="47">
        <f t="shared" si="663"/>
        <v>11.76</v>
      </c>
      <c r="N5882" s="47">
        <f t="shared" si="664"/>
        <v>12.06</v>
      </c>
      <c r="O5882" s="48">
        <f t="shared" ca="1" si="665"/>
        <v>2291200</v>
      </c>
    </row>
    <row r="5883" spans="1:15" x14ac:dyDescent="0.25">
      <c r="A5883">
        <v>5868</v>
      </c>
      <c r="B5883" s="84">
        <v>33448</v>
      </c>
      <c r="C5883" s="47">
        <v>83.25</v>
      </c>
      <c r="D5883" s="47">
        <v>83.5</v>
      </c>
      <c r="E5883" s="47">
        <v>82.88</v>
      </c>
      <c r="F5883" s="47">
        <v>82.88</v>
      </c>
      <c r="G5883" s="48">
        <v>392000</v>
      </c>
      <c r="H5883" s="47">
        <v>11.76</v>
      </c>
      <c r="I5883" s="51">
        <f t="shared" si="659"/>
        <v>0.14189189189189189</v>
      </c>
      <c r="J5883" s="51">
        <f t="shared" ca="1" si="660"/>
        <v>4</v>
      </c>
      <c r="K5883" s="47">
        <f t="shared" si="661"/>
        <v>11.81</v>
      </c>
      <c r="L5883" s="47">
        <f t="shared" si="662"/>
        <v>11.85</v>
      </c>
      <c r="M5883" s="47">
        <f t="shared" si="663"/>
        <v>11.76</v>
      </c>
      <c r="N5883" s="47">
        <f t="shared" si="664"/>
        <v>11.76</v>
      </c>
      <c r="O5883" s="48">
        <f t="shared" ca="1" si="665"/>
        <v>1568000</v>
      </c>
    </row>
    <row r="5884" spans="1:15" x14ac:dyDescent="0.25">
      <c r="A5884">
        <v>5869</v>
      </c>
      <c r="B5884" s="84">
        <v>33445</v>
      </c>
      <c r="C5884" s="47">
        <v>83.88</v>
      </c>
      <c r="D5884" s="47">
        <v>84.75</v>
      </c>
      <c r="E5884" s="47">
        <v>83.5</v>
      </c>
      <c r="F5884" s="47">
        <v>83.5</v>
      </c>
      <c r="G5884" s="48">
        <v>361600</v>
      </c>
      <c r="H5884" s="47">
        <v>11.85</v>
      </c>
      <c r="I5884" s="51">
        <f t="shared" si="659"/>
        <v>0.14191616766467066</v>
      </c>
      <c r="J5884" s="51">
        <f t="shared" ca="1" si="660"/>
        <v>4</v>
      </c>
      <c r="K5884" s="47">
        <f t="shared" si="661"/>
        <v>11.9</v>
      </c>
      <c r="L5884" s="47">
        <f t="shared" si="662"/>
        <v>12.03</v>
      </c>
      <c r="M5884" s="47">
        <f t="shared" si="663"/>
        <v>11.85</v>
      </c>
      <c r="N5884" s="47">
        <f t="shared" si="664"/>
        <v>11.85</v>
      </c>
      <c r="O5884" s="48">
        <f t="shared" ca="1" si="665"/>
        <v>1446400</v>
      </c>
    </row>
    <row r="5885" spans="1:15" x14ac:dyDescent="0.25">
      <c r="A5885">
        <v>5870</v>
      </c>
      <c r="B5885" s="84">
        <v>33444</v>
      </c>
      <c r="C5885" s="47">
        <v>83.5</v>
      </c>
      <c r="D5885" s="47">
        <v>84.25</v>
      </c>
      <c r="E5885" s="47">
        <v>83.25</v>
      </c>
      <c r="F5885" s="47">
        <v>84.12</v>
      </c>
      <c r="G5885" s="48">
        <v>200000</v>
      </c>
      <c r="H5885" s="47">
        <v>11.93</v>
      </c>
      <c r="I5885" s="51">
        <f t="shared" si="659"/>
        <v>0.14182120779838325</v>
      </c>
      <c r="J5885" s="51">
        <f t="shared" ca="1" si="660"/>
        <v>4</v>
      </c>
      <c r="K5885" s="47">
        <f t="shared" si="661"/>
        <v>11.84</v>
      </c>
      <c r="L5885" s="47">
        <f t="shared" si="662"/>
        <v>11.95</v>
      </c>
      <c r="M5885" s="47">
        <f t="shared" si="663"/>
        <v>11.81</v>
      </c>
      <c r="N5885" s="47">
        <f t="shared" si="664"/>
        <v>11.93</v>
      </c>
      <c r="O5885" s="48">
        <f t="shared" ca="1" si="665"/>
        <v>800000</v>
      </c>
    </row>
    <row r="5886" spans="1:15" x14ac:dyDescent="0.25">
      <c r="A5886">
        <v>5871</v>
      </c>
      <c r="B5886" s="84">
        <v>33443</v>
      </c>
      <c r="C5886" s="47">
        <v>84.5</v>
      </c>
      <c r="D5886" s="47">
        <v>84.5</v>
      </c>
      <c r="E5886" s="47">
        <v>83.25</v>
      </c>
      <c r="F5886" s="47">
        <v>83.5</v>
      </c>
      <c r="G5886" s="48">
        <v>285600</v>
      </c>
      <c r="H5886" s="47">
        <v>11.85</v>
      </c>
      <c r="I5886" s="51">
        <f t="shared" si="659"/>
        <v>0.14191616766467066</v>
      </c>
      <c r="J5886" s="51">
        <f t="shared" ca="1" si="660"/>
        <v>4</v>
      </c>
      <c r="K5886" s="47">
        <f t="shared" si="661"/>
        <v>11.99</v>
      </c>
      <c r="L5886" s="47">
        <f t="shared" si="662"/>
        <v>11.99</v>
      </c>
      <c r="M5886" s="47">
        <f t="shared" si="663"/>
        <v>11.81</v>
      </c>
      <c r="N5886" s="47">
        <f t="shared" si="664"/>
        <v>11.85</v>
      </c>
      <c r="O5886" s="48">
        <f t="shared" ca="1" si="665"/>
        <v>1142400</v>
      </c>
    </row>
    <row r="5887" spans="1:15" x14ac:dyDescent="0.25">
      <c r="A5887">
        <v>5872</v>
      </c>
      <c r="B5887" s="84">
        <v>33442</v>
      </c>
      <c r="C5887" s="47">
        <v>84.25</v>
      </c>
      <c r="D5887" s="47">
        <v>84.88</v>
      </c>
      <c r="E5887" s="47">
        <v>84.12</v>
      </c>
      <c r="F5887" s="47">
        <v>84.25</v>
      </c>
      <c r="G5887" s="48">
        <v>211600</v>
      </c>
      <c r="H5887" s="47">
        <v>11.95</v>
      </c>
      <c r="I5887" s="51">
        <f t="shared" si="659"/>
        <v>0.14183976261127595</v>
      </c>
      <c r="J5887" s="51">
        <f t="shared" ca="1" si="660"/>
        <v>4</v>
      </c>
      <c r="K5887" s="47">
        <f t="shared" si="661"/>
        <v>11.95</v>
      </c>
      <c r="L5887" s="47">
        <f t="shared" si="662"/>
        <v>12.04</v>
      </c>
      <c r="M5887" s="47">
        <f t="shared" si="663"/>
        <v>11.93</v>
      </c>
      <c r="N5887" s="47">
        <f t="shared" si="664"/>
        <v>11.95</v>
      </c>
      <c r="O5887" s="48">
        <f t="shared" ca="1" si="665"/>
        <v>846400</v>
      </c>
    </row>
    <row r="5888" spans="1:15" x14ac:dyDescent="0.25">
      <c r="A5888">
        <v>5873</v>
      </c>
      <c r="B5888" s="84">
        <v>33441</v>
      </c>
      <c r="C5888" s="47">
        <v>83.62</v>
      </c>
      <c r="D5888" s="47">
        <v>84.75</v>
      </c>
      <c r="E5888" s="47">
        <v>83.62</v>
      </c>
      <c r="F5888" s="47">
        <v>84.38</v>
      </c>
      <c r="G5888" s="48">
        <v>262000</v>
      </c>
      <c r="H5888" s="47">
        <v>11.97</v>
      </c>
      <c r="I5888" s="51">
        <f t="shared" si="659"/>
        <v>0.14185826025124437</v>
      </c>
      <c r="J5888" s="51">
        <f t="shared" ca="1" si="660"/>
        <v>4</v>
      </c>
      <c r="K5888" s="47">
        <f t="shared" si="661"/>
        <v>11.86</v>
      </c>
      <c r="L5888" s="47">
        <f t="shared" si="662"/>
        <v>12.02</v>
      </c>
      <c r="M5888" s="47">
        <f t="shared" si="663"/>
        <v>11.86</v>
      </c>
      <c r="N5888" s="47">
        <f t="shared" si="664"/>
        <v>11.97</v>
      </c>
      <c r="O5888" s="48">
        <f t="shared" ca="1" si="665"/>
        <v>1048000</v>
      </c>
    </row>
    <row r="5889" spans="1:15" x14ac:dyDescent="0.25">
      <c r="A5889">
        <v>5874</v>
      </c>
      <c r="B5889" s="84">
        <v>33438</v>
      </c>
      <c r="C5889" s="47">
        <v>84</v>
      </c>
      <c r="D5889" s="47">
        <v>84.62</v>
      </c>
      <c r="E5889" s="47">
        <v>83.88</v>
      </c>
      <c r="F5889" s="47">
        <v>84.25</v>
      </c>
      <c r="G5889" s="48">
        <v>511200</v>
      </c>
      <c r="H5889" s="47">
        <v>11.95</v>
      </c>
      <c r="I5889" s="51">
        <f t="shared" si="659"/>
        <v>0.14183976261127595</v>
      </c>
      <c r="J5889" s="51">
        <f t="shared" ca="1" si="660"/>
        <v>4</v>
      </c>
      <c r="K5889" s="47">
        <f t="shared" si="661"/>
        <v>11.91</v>
      </c>
      <c r="L5889" s="47">
        <f t="shared" si="662"/>
        <v>12</v>
      </c>
      <c r="M5889" s="47">
        <f t="shared" si="663"/>
        <v>11.9</v>
      </c>
      <c r="N5889" s="47">
        <f t="shared" si="664"/>
        <v>11.95</v>
      </c>
      <c r="O5889" s="48">
        <f t="shared" ca="1" si="665"/>
        <v>2044800</v>
      </c>
    </row>
    <row r="5890" spans="1:15" x14ac:dyDescent="0.25">
      <c r="A5890">
        <v>5875</v>
      </c>
      <c r="B5890" s="84">
        <v>33437</v>
      </c>
      <c r="C5890" s="47">
        <v>82.75</v>
      </c>
      <c r="D5890" s="47">
        <v>84.25</v>
      </c>
      <c r="E5890" s="47">
        <v>82.75</v>
      </c>
      <c r="F5890" s="47">
        <v>84</v>
      </c>
      <c r="G5890" s="48">
        <v>270000</v>
      </c>
      <c r="H5890" s="47">
        <v>11.92</v>
      </c>
      <c r="I5890" s="51">
        <f t="shared" si="659"/>
        <v>0.14190476190476189</v>
      </c>
      <c r="J5890" s="51">
        <f t="shared" ca="1" si="660"/>
        <v>4</v>
      </c>
      <c r="K5890" s="47">
        <f t="shared" si="661"/>
        <v>11.74</v>
      </c>
      <c r="L5890" s="47">
        <f t="shared" si="662"/>
        <v>11.96</v>
      </c>
      <c r="M5890" s="47">
        <f t="shared" si="663"/>
        <v>11.74</v>
      </c>
      <c r="N5890" s="47">
        <f t="shared" si="664"/>
        <v>11.92</v>
      </c>
      <c r="O5890" s="48">
        <f t="shared" ca="1" si="665"/>
        <v>1080000</v>
      </c>
    </row>
    <row r="5891" spans="1:15" x14ac:dyDescent="0.25">
      <c r="A5891">
        <v>5876</v>
      </c>
      <c r="B5891" s="84">
        <v>33436</v>
      </c>
      <c r="C5891" s="47">
        <v>84.25</v>
      </c>
      <c r="D5891" s="47">
        <v>85</v>
      </c>
      <c r="E5891" s="47">
        <v>83.5</v>
      </c>
      <c r="F5891" s="47">
        <v>83.5</v>
      </c>
      <c r="G5891" s="48">
        <v>339600</v>
      </c>
      <c r="H5891" s="47">
        <v>11.85</v>
      </c>
      <c r="I5891" s="51">
        <f t="shared" si="659"/>
        <v>0.14191616766467066</v>
      </c>
      <c r="J5891" s="51">
        <f t="shared" ca="1" si="660"/>
        <v>4</v>
      </c>
      <c r="K5891" s="47">
        <f t="shared" si="661"/>
        <v>11.96</v>
      </c>
      <c r="L5891" s="47">
        <f t="shared" si="662"/>
        <v>12.06</v>
      </c>
      <c r="M5891" s="47">
        <f t="shared" si="663"/>
        <v>11.85</v>
      </c>
      <c r="N5891" s="47">
        <f t="shared" si="664"/>
        <v>11.85</v>
      </c>
      <c r="O5891" s="48">
        <f t="shared" ca="1" si="665"/>
        <v>1358400</v>
      </c>
    </row>
    <row r="5892" spans="1:15" x14ac:dyDescent="0.25">
      <c r="A5892">
        <v>5877</v>
      </c>
      <c r="B5892" s="84">
        <v>33435</v>
      </c>
      <c r="C5892" s="47">
        <v>84</v>
      </c>
      <c r="D5892" s="47">
        <v>84.38</v>
      </c>
      <c r="E5892" s="47">
        <v>83.5</v>
      </c>
      <c r="F5892" s="47">
        <v>84.25</v>
      </c>
      <c r="G5892" s="48">
        <v>496000</v>
      </c>
      <c r="H5892" s="47">
        <v>11.95</v>
      </c>
      <c r="I5892" s="51">
        <f t="shared" si="659"/>
        <v>0.14183976261127595</v>
      </c>
      <c r="J5892" s="51">
        <f t="shared" ca="1" si="660"/>
        <v>4</v>
      </c>
      <c r="K5892" s="47">
        <f t="shared" si="661"/>
        <v>11.91</v>
      </c>
      <c r="L5892" s="47">
        <f t="shared" si="662"/>
        <v>11.97</v>
      </c>
      <c r="M5892" s="47">
        <f t="shared" si="663"/>
        <v>11.84</v>
      </c>
      <c r="N5892" s="47">
        <f t="shared" si="664"/>
        <v>11.95</v>
      </c>
      <c r="O5892" s="48">
        <f t="shared" ca="1" si="665"/>
        <v>1984000</v>
      </c>
    </row>
    <row r="5893" spans="1:15" x14ac:dyDescent="0.25">
      <c r="A5893">
        <v>5878</v>
      </c>
      <c r="B5893" s="84">
        <v>33434</v>
      </c>
      <c r="C5893" s="47">
        <v>84</v>
      </c>
      <c r="D5893" s="47">
        <v>84.25</v>
      </c>
      <c r="E5893" s="47">
        <v>82.25</v>
      </c>
      <c r="F5893" s="47">
        <v>82.88</v>
      </c>
      <c r="G5893" s="48">
        <v>658400</v>
      </c>
      <c r="H5893" s="47">
        <v>11.76</v>
      </c>
      <c r="I5893" s="51">
        <f t="shared" si="659"/>
        <v>0.14189189189189189</v>
      </c>
      <c r="J5893" s="51">
        <f t="shared" ca="1" si="660"/>
        <v>4</v>
      </c>
      <c r="K5893" s="47">
        <f t="shared" si="661"/>
        <v>11.92</v>
      </c>
      <c r="L5893" s="47">
        <f t="shared" si="662"/>
        <v>11.95</v>
      </c>
      <c r="M5893" s="47">
        <f t="shared" si="663"/>
        <v>11.67</v>
      </c>
      <c r="N5893" s="47">
        <f t="shared" si="664"/>
        <v>11.76</v>
      </c>
      <c r="O5893" s="48">
        <f t="shared" ca="1" si="665"/>
        <v>2633600</v>
      </c>
    </row>
    <row r="5894" spans="1:15" x14ac:dyDescent="0.25">
      <c r="A5894">
        <v>5879</v>
      </c>
      <c r="B5894" s="84">
        <v>33431</v>
      </c>
      <c r="C5894" s="47">
        <v>82.88</v>
      </c>
      <c r="D5894" s="47">
        <v>84.12</v>
      </c>
      <c r="E5894" s="47">
        <v>82.75</v>
      </c>
      <c r="F5894" s="47">
        <v>84</v>
      </c>
      <c r="G5894" s="48">
        <v>1032000</v>
      </c>
      <c r="H5894" s="47">
        <v>11.92</v>
      </c>
      <c r="I5894" s="51">
        <f t="shared" si="659"/>
        <v>0.14190476190476189</v>
      </c>
      <c r="J5894" s="51">
        <f t="shared" ca="1" si="660"/>
        <v>4</v>
      </c>
      <c r="K5894" s="47">
        <f t="shared" si="661"/>
        <v>11.76</v>
      </c>
      <c r="L5894" s="47">
        <f t="shared" si="662"/>
        <v>11.94</v>
      </c>
      <c r="M5894" s="47">
        <f t="shared" si="663"/>
        <v>11.74</v>
      </c>
      <c r="N5894" s="47">
        <f t="shared" si="664"/>
        <v>11.92</v>
      </c>
      <c r="O5894" s="48">
        <f t="shared" ca="1" si="665"/>
        <v>4128000</v>
      </c>
    </row>
    <row r="5895" spans="1:15" x14ac:dyDescent="0.25">
      <c r="A5895">
        <v>5880</v>
      </c>
      <c r="B5895" s="84">
        <v>33430</v>
      </c>
      <c r="C5895" s="47">
        <v>80.25</v>
      </c>
      <c r="D5895" s="47">
        <v>81.88</v>
      </c>
      <c r="E5895" s="47">
        <v>80.12</v>
      </c>
      <c r="F5895" s="47">
        <v>81.75</v>
      </c>
      <c r="G5895" s="48">
        <v>408800</v>
      </c>
      <c r="H5895" s="47">
        <v>11.6</v>
      </c>
      <c r="I5895" s="51">
        <f t="shared" si="659"/>
        <v>0.14189602446483179</v>
      </c>
      <c r="J5895" s="51">
        <f t="shared" ca="1" si="660"/>
        <v>4</v>
      </c>
      <c r="K5895" s="47">
        <f t="shared" si="661"/>
        <v>11.39</v>
      </c>
      <c r="L5895" s="47">
        <f t="shared" si="662"/>
        <v>11.62</v>
      </c>
      <c r="M5895" s="47">
        <f t="shared" si="663"/>
        <v>11.37</v>
      </c>
      <c r="N5895" s="47">
        <f t="shared" si="664"/>
        <v>11.6</v>
      </c>
      <c r="O5895" s="48">
        <f t="shared" ca="1" si="665"/>
        <v>1635200</v>
      </c>
    </row>
    <row r="5896" spans="1:15" x14ac:dyDescent="0.25">
      <c r="A5896">
        <v>5881</v>
      </c>
      <c r="B5896" s="84">
        <v>33429</v>
      </c>
      <c r="C5896" s="47">
        <v>79.75</v>
      </c>
      <c r="D5896" s="47">
        <v>81.75</v>
      </c>
      <c r="E5896" s="47">
        <v>79.75</v>
      </c>
      <c r="F5896" s="47">
        <v>80</v>
      </c>
      <c r="G5896" s="48">
        <v>611200</v>
      </c>
      <c r="H5896" s="47">
        <v>11.35</v>
      </c>
      <c r="I5896" s="51">
        <f t="shared" si="659"/>
        <v>0.141875</v>
      </c>
      <c r="J5896" s="51">
        <f t="shared" ca="1" si="660"/>
        <v>4</v>
      </c>
      <c r="K5896" s="47">
        <f t="shared" si="661"/>
        <v>11.31</v>
      </c>
      <c r="L5896" s="47">
        <f t="shared" si="662"/>
        <v>11.6</v>
      </c>
      <c r="M5896" s="47">
        <f t="shared" si="663"/>
        <v>11.31</v>
      </c>
      <c r="N5896" s="47">
        <f t="shared" si="664"/>
        <v>11.35</v>
      </c>
      <c r="O5896" s="48">
        <f t="shared" ca="1" si="665"/>
        <v>2444800</v>
      </c>
    </row>
    <row r="5897" spans="1:15" x14ac:dyDescent="0.25">
      <c r="A5897">
        <v>5882</v>
      </c>
      <c r="B5897" s="84">
        <v>33428</v>
      </c>
      <c r="C5897" s="47">
        <v>79.75</v>
      </c>
      <c r="D5897" s="47">
        <v>80</v>
      </c>
      <c r="E5897" s="47">
        <v>79.62</v>
      </c>
      <c r="F5897" s="47">
        <v>79.75</v>
      </c>
      <c r="G5897" s="48">
        <v>352800</v>
      </c>
      <c r="H5897" s="47">
        <v>11.31</v>
      </c>
      <c r="I5897" s="51">
        <f t="shared" si="659"/>
        <v>0.14181818181818182</v>
      </c>
      <c r="J5897" s="51">
        <f t="shared" ca="1" si="660"/>
        <v>4</v>
      </c>
      <c r="K5897" s="47">
        <f t="shared" si="661"/>
        <v>11.31</v>
      </c>
      <c r="L5897" s="47">
        <f t="shared" si="662"/>
        <v>11.35</v>
      </c>
      <c r="M5897" s="47">
        <f t="shared" si="663"/>
        <v>11.29</v>
      </c>
      <c r="N5897" s="47">
        <f t="shared" si="664"/>
        <v>11.31</v>
      </c>
      <c r="O5897" s="48">
        <f t="shared" ca="1" si="665"/>
        <v>1411200</v>
      </c>
    </row>
    <row r="5898" spans="1:15" x14ac:dyDescent="0.25">
      <c r="A5898">
        <v>5883</v>
      </c>
      <c r="B5898" s="84">
        <v>33427</v>
      </c>
      <c r="C5898" s="47">
        <v>79.5</v>
      </c>
      <c r="D5898" s="47">
        <v>80</v>
      </c>
      <c r="E5898" s="47">
        <v>79.25</v>
      </c>
      <c r="F5898" s="47">
        <v>79.5</v>
      </c>
      <c r="G5898" s="48">
        <v>413200</v>
      </c>
      <c r="H5898" s="47">
        <v>11.28</v>
      </c>
      <c r="I5898" s="51">
        <f t="shared" si="659"/>
        <v>0.14188679245283017</v>
      </c>
      <c r="J5898" s="51">
        <f t="shared" ca="1" si="660"/>
        <v>4</v>
      </c>
      <c r="K5898" s="47">
        <f t="shared" si="661"/>
        <v>11.28</v>
      </c>
      <c r="L5898" s="47">
        <f t="shared" si="662"/>
        <v>11.35</v>
      </c>
      <c r="M5898" s="47">
        <f t="shared" si="663"/>
        <v>11.24</v>
      </c>
      <c r="N5898" s="47">
        <f t="shared" si="664"/>
        <v>11.28</v>
      </c>
      <c r="O5898" s="48">
        <f t="shared" ca="1" si="665"/>
        <v>1652800</v>
      </c>
    </row>
    <row r="5899" spans="1:15" x14ac:dyDescent="0.25">
      <c r="A5899">
        <v>5884</v>
      </c>
      <c r="B5899" s="84">
        <v>33424</v>
      </c>
      <c r="C5899" s="47">
        <v>78.62</v>
      </c>
      <c r="D5899" s="47">
        <v>80.25</v>
      </c>
      <c r="E5899" s="47">
        <v>78.62</v>
      </c>
      <c r="F5899" s="47">
        <v>80.12</v>
      </c>
      <c r="G5899" s="48">
        <v>220000</v>
      </c>
      <c r="H5899" s="47">
        <v>11.37</v>
      </c>
      <c r="I5899" s="51">
        <f t="shared" si="659"/>
        <v>0.14191213180229653</v>
      </c>
      <c r="J5899" s="51">
        <f t="shared" ca="1" si="660"/>
        <v>4</v>
      </c>
      <c r="K5899" s="47">
        <f t="shared" si="661"/>
        <v>11.16</v>
      </c>
      <c r="L5899" s="47">
        <f t="shared" si="662"/>
        <v>11.39</v>
      </c>
      <c r="M5899" s="47">
        <f t="shared" si="663"/>
        <v>11.16</v>
      </c>
      <c r="N5899" s="47">
        <f t="shared" si="664"/>
        <v>11.37</v>
      </c>
      <c r="O5899" s="48">
        <f t="shared" ca="1" si="665"/>
        <v>880000</v>
      </c>
    </row>
    <row r="5900" spans="1:15" x14ac:dyDescent="0.25">
      <c r="A5900">
        <v>5885</v>
      </c>
      <c r="B5900" s="84">
        <v>33422</v>
      </c>
      <c r="C5900" s="47">
        <v>79</v>
      </c>
      <c r="D5900" s="47">
        <v>79.38</v>
      </c>
      <c r="E5900" s="47">
        <v>78.88</v>
      </c>
      <c r="F5900" s="47">
        <v>79.38</v>
      </c>
      <c r="G5900" s="48">
        <v>462400</v>
      </c>
      <c r="H5900" s="47">
        <v>11.26</v>
      </c>
      <c r="I5900" s="51">
        <f t="shared" si="659"/>
        <v>0.1418493323255228</v>
      </c>
      <c r="J5900" s="51">
        <f t="shared" ca="1" si="660"/>
        <v>4</v>
      </c>
      <c r="K5900" s="47">
        <f t="shared" si="661"/>
        <v>11.21</v>
      </c>
      <c r="L5900" s="47">
        <f t="shared" si="662"/>
        <v>11.26</v>
      </c>
      <c r="M5900" s="47">
        <f t="shared" si="663"/>
        <v>11.19</v>
      </c>
      <c r="N5900" s="47">
        <f t="shared" si="664"/>
        <v>11.26</v>
      </c>
      <c r="O5900" s="48">
        <f t="shared" ca="1" si="665"/>
        <v>1849600</v>
      </c>
    </row>
    <row r="5901" spans="1:15" x14ac:dyDescent="0.25">
      <c r="A5901">
        <v>5886</v>
      </c>
      <c r="B5901" s="84">
        <v>33421</v>
      </c>
      <c r="C5901" s="47">
        <v>80</v>
      </c>
      <c r="D5901" s="47">
        <v>80.75</v>
      </c>
      <c r="E5901" s="47">
        <v>79.62</v>
      </c>
      <c r="F5901" s="47">
        <v>80</v>
      </c>
      <c r="G5901" s="48">
        <v>468000</v>
      </c>
      <c r="H5901" s="47">
        <v>11.35</v>
      </c>
      <c r="I5901" s="51">
        <f t="shared" si="659"/>
        <v>0.141875</v>
      </c>
      <c r="J5901" s="51">
        <f t="shared" ca="1" si="660"/>
        <v>4</v>
      </c>
      <c r="K5901" s="47">
        <f t="shared" si="661"/>
        <v>11.35</v>
      </c>
      <c r="L5901" s="47">
        <f t="shared" si="662"/>
        <v>11.46</v>
      </c>
      <c r="M5901" s="47">
        <f t="shared" si="663"/>
        <v>11.3</v>
      </c>
      <c r="N5901" s="47">
        <f t="shared" si="664"/>
        <v>11.35</v>
      </c>
      <c r="O5901" s="48">
        <f t="shared" ca="1" si="665"/>
        <v>1872000</v>
      </c>
    </row>
    <row r="5902" spans="1:15" x14ac:dyDescent="0.25">
      <c r="A5902">
        <v>5887</v>
      </c>
      <c r="B5902" s="84">
        <v>33420</v>
      </c>
      <c r="C5902" s="47">
        <v>79.62</v>
      </c>
      <c r="D5902" s="47">
        <v>80</v>
      </c>
      <c r="E5902" s="47">
        <v>79.25</v>
      </c>
      <c r="F5902" s="47">
        <v>79.75</v>
      </c>
      <c r="G5902" s="48">
        <v>519200</v>
      </c>
      <c r="H5902" s="47">
        <v>11.31</v>
      </c>
      <c r="I5902" s="51">
        <f t="shared" si="659"/>
        <v>0.14181818181818182</v>
      </c>
      <c r="J5902" s="51">
        <f t="shared" ca="1" si="660"/>
        <v>4</v>
      </c>
      <c r="K5902" s="47">
        <f t="shared" si="661"/>
        <v>11.29</v>
      </c>
      <c r="L5902" s="47">
        <f t="shared" si="662"/>
        <v>11.35</v>
      </c>
      <c r="M5902" s="47">
        <f t="shared" si="663"/>
        <v>11.24</v>
      </c>
      <c r="N5902" s="47">
        <f t="shared" si="664"/>
        <v>11.31</v>
      </c>
      <c r="O5902" s="48">
        <f t="shared" ca="1" si="665"/>
        <v>2076800</v>
      </c>
    </row>
    <row r="5903" spans="1:15" x14ac:dyDescent="0.25">
      <c r="A5903">
        <v>5888</v>
      </c>
      <c r="B5903" s="84">
        <v>33417</v>
      </c>
      <c r="C5903" s="47">
        <v>80.25</v>
      </c>
      <c r="D5903" s="47">
        <v>80.25</v>
      </c>
      <c r="E5903" s="47">
        <v>78.75</v>
      </c>
      <c r="F5903" s="47">
        <v>80</v>
      </c>
      <c r="G5903" s="48">
        <v>490400</v>
      </c>
      <c r="H5903" s="47">
        <v>11.26</v>
      </c>
      <c r="I5903" s="51">
        <f t="shared" si="659"/>
        <v>0.14074999999999999</v>
      </c>
      <c r="J5903" s="51">
        <f t="shared" ca="1" si="660"/>
        <v>4</v>
      </c>
      <c r="K5903" s="47">
        <f t="shared" si="661"/>
        <v>11.3</v>
      </c>
      <c r="L5903" s="47">
        <f t="shared" si="662"/>
        <v>11.3</v>
      </c>
      <c r="M5903" s="47">
        <f t="shared" si="663"/>
        <v>11.08</v>
      </c>
      <c r="N5903" s="47">
        <f t="shared" si="664"/>
        <v>11.26</v>
      </c>
      <c r="O5903" s="48">
        <f t="shared" ca="1" si="665"/>
        <v>1961600</v>
      </c>
    </row>
    <row r="5904" spans="1:15" x14ac:dyDescent="0.25">
      <c r="A5904">
        <v>5889</v>
      </c>
      <c r="B5904" s="84">
        <v>33416</v>
      </c>
      <c r="C5904" s="47">
        <v>80</v>
      </c>
      <c r="D5904" s="47">
        <v>80.25</v>
      </c>
      <c r="E5904" s="47">
        <v>79.75</v>
      </c>
      <c r="F5904" s="47">
        <v>80</v>
      </c>
      <c r="G5904" s="48">
        <v>572400</v>
      </c>
      <c r="H5904" s="47">
        <v>11.26</v>
      </c>
      <c r="I5904" s="51">
        <f t="shared" si="659"/>
        <v>0.14074999999999999</v>
      </c>
      <c r="J5904" s="51">
        <f t="shared" ca="1" si="660"/>
        <v>4</v>
      </c>
      <c r="K5904" s="47">
        <f t="shared" si="661"/>
        <v>11.26</v>
      </c>
      <c r="L5904" s="47">
        <f t="shared" si="662"/>
        <v>11.3</v>
      </c>
      <c r="M5904" s="47">
        <f t="shared" si="663"/>
        <v>11.22</v>
      </c>
      <c r="N5904" s="47">
        <f t="shared" si="664"/>
        <v>11.26</v>
      </c>
      <c r="O5904" s="48">
        <f t="shared" ca="1" si="665"/>
        <v>2289600</v>
      </c>
    </row>
    <row r="5905" spans="1:15" x14ac:dyDescent="0.25">
      <c r="A5905">
        <v>5890</v>
      </c>
      <c r="B5905" s="84">
        <v>33415</v>
      </c>
      <c r="C5905" s="47">
        <v>80.25</v>
      </c>
      <c r="D5905" s="47">
        <v>80.88</v>
      </c>
      <c r="E5905" s="47">
        <v>79.75</v>
      </c>
      <c r="F5905" s="47">
        <v>80.25</v>
      </c>
      <c r="G5905" s="48">
        <v>224000</v>
      </c>
      <c r="H5905" s="47">
        <v>11.3</v>
      </c>
      <c r="I5905" s="51">
        <f t="shared" ref="I5905:I5968" si="666">H5905/F5905</f>
        <v>0.14080996884735203</v>
      </c>
      <c r="J5905" s="51">
        <f t="shared" ref="J5905:J5968" ca="1" si="667">INDEX(OFFSET($T$15,0,0,$S$13+1,1),MATCH(B5905,OFFSET($Q$15,0,0,$S$13+1,1),-1))</f>
        <v>4</v>
      </c>
      <c r="K5905" s="47">
        <f t="shared" ref="K5905:K5968" si="668">ROUND($I5905*C5905,2)</f>
        <v>11.3</v>
      </c>
      <c r="L5905" s="47">
        <f t="shared" ref="L5905:L5968" si="669">ROUND($I5905*D5905,2)</f>
        <v>11.39</v>
      </c>
      <c r="M5905" s="47">
        <f t="shared" ref="M5905:M5968" si="670">ROUND($I5905*E5905,2)</f>
        <v>11.23</v>
      </c>
      <c r="N5905" s="47">
        <f t="shared" ref="N5905:N5968" si="671">ROUND($I5905*F5905,2)</f>
        <v>11.3</v>
      </c>
      <c r="O5905" s="48">
        <f t="shared" ref="O5905:O5968" ca="1" si="672">G5905*J5905</f>
        <v>896000</v>
      </c>
    </row>
    <row r="5906" spans="1:15" x14ac:dyDescent="0.25">
      <c r="A5906">
        <v>5891</v>
      </c>
      <c r="B5906" s="84">
        <v>33414</v>
      </c>
      <c r="C5906" s="47">
        <v>79.62</v>
      </c>
      <c r="D5906" s="47">
        <v>80.25</v>
      </c>
      <c r="E5906" s="47">
        <v>79.25</v>
      </c>
      <c r="F5906" s="47">
        <v>80</v>
      </c>
      <c r="G5906" s="48">
        <v>362000</v>
      </c>
      <c r="H5906" s="47">
        <v>11.26</v>
      </c>
      <c r="I5906" s="51">
        <f t="shared" si="666"/>
        <v>0.14074999999999999</v>
      </c>
      <c r="J5906" s="51">
        <f t="shared" ca="1" si="667"/>
        <v>4</v>
      </c>
      <c r="K5906" s="47">
        <f t="shared" si="668"/>
        <v>11.21</v>
      </c>
      <c r="L5906" s="47">
        <f t="shared" si="669"/>
        <v>11.3</v>
      </c>
      <c r="M5906" s="47">
        <f t="shared" si="670"/>
        <v>11.15</v>
      </c>
      <c r="N5906" s="47">
        <f t="shared" si="671"/>
        <v>11.26</v>
      </c>
      <c r="O5906" s="48">
        <f t="shared" ca="1" si="672"/>
        <v>1448000</v>
      </c>
    </row>
    <row r="5907" spans="1:15" x14ac:dyDescent="0.25">
      <c r="A5907">
        <v>5892</v>
      </c>
      <c r="B5907" s="84">
        <v>33413</v>
      </c>
      <c r="C5907" s="47">
        <v>80.25</v>
      </c>
      <c r="D5907" s="47">
        <v>80.25</v>
      </c>
      <c r="E5907" s="47">
        <v>79.5</v>
      </c>
      <c r="F5907" s="47">
        <v>79.62</v>
      </c>
      <c r="G5907" s="48">
        <v>382800</v>
      </c>
      <c r="H5907" s="47">
        <v>11.21</v>
      </c>
      <c r="I5907" s="51">
        <f t="shared" si="666"/>
        <v>0.14079377040944488</v>
      </c>
      <c r="J5907" s="51">
        <f t="shared" ca="1" si="667"/>
        <v>4</v>
      </c>
      <c r="K5907" s="47">
        <f t="shared" si="668"/>
        <v>11.3</v>
      </c>
      <c r="L5907" s="47">
        <f t="shared" si="669"/>
        <v>11.3</v>
      </c>
      <c r="M5907" s="47">
        <f t="shared" si="670"/>
        <v>11.19</v>
      </c>
      <c r="N5907" s="47">
        <f t="shared" si="671"/>
        <v>11.21</v>
      </c>
      <c r="O5907" s="48">
        <f t="shared" ca="1" si="672"/>
        <v>1531200</v>
      </c>
    </row>
    <row r="5908" spans="1:15" x14ac:dyDescent="0.25">
      <c r="A5908">
        <v>5893</v>
      </c>
      <c r="B5908" s="84">
        <v>33410</v>
      </c>
      <c r="C5908" s="47">
        <v>80.5</v>
      </c>
      <c r="D5908" s="47">
        <v>81.38</v>
      </c>
      <c r="E5908" s="47">
        <v>80.38</v>
      </c>
      <c r="F5908" s="47">
        <v>80.5</v>
      </c>
      <c r="G5908" s="48">
        <v>892000</v>
      </c>
      <c r="H5908" s="47">
        <v>11.33</v>
      </c>
      <c r="I5908" s="51">
        <f t="shared" si="666"/>
        <v>0.14074534161490684</v>
      </c>
      <c r="J5908" s="51">
        <f t="shared" ca="1" si="667"/>
        <v>4</v>
      </c>
      <c r="K5908" s="47">
        <f t="shared" si="668"/>
        <v>11.33</v>
      </c>
      <c r="L5908" s="47">
        <f t="shared" si="669"/>
        <v>11.45</v>
      </c>
      <c r="M5908" s="47">
        <f t="shared" si="670"/>
        <v>11.31</v>
      </c>
      <c r="N5908" s="47">
        <f t="shared" si="671"/>
        <v>11.33</v>
      </c>
      <c r="O5908" s="48">
        <f t="shared" ca="1" si="672"/>
        <v>3568000</v>
      </c>
    </row>
    <row r="5909" spans="1:15" x14ac:dyDescent="0.25">
      <c r="A5909">
        <v>5894</v>
      </c>
      <c r="B5909" s="84">
        <v>33409</v>
      </c>
      <c r="C5909" s="47">
        <v>80.25</v>
      </c>
      <c r="D5909" s="47">
        <v>80.5</v>
      </c>
      <c r="E5909" s="47">
        <v>79.62</v>
      </c>
      <c r="F5909" s="47">
        <v>80.25</v>
      </c>
      <c r="G5909" s="48">
        <v>1515600</v>
      </c>
      <c r="H5909" s="47">
        <v>11.3</v>
      </c>
      <c r="I5909" s="51">
        <f t="shared" si="666"/>
        <v>0.14080996884735203</v>
      </c>
      <c r="J5909" s="51">
        <f t="shared" ca="1" si="667"/>
        <v>4</v>
      </c>
      <c r="K5909" s="47">
        <f t="shared" si="668"/>
        <v>11.3</v>
      </c>
      <c r="L5909" s="47">
        <f t="shared" si="669"/>
        <v>11.34</v>
      </c>
      <c r="M5909" s="47">
        <f t="shared" si="670"/>
        <v>11.21</v>
      </c>
      <c r="N5909" s="47">
        <f t="shared" si="671"/>
        <v>11.3</v>
      </c>
      <c r="O5909" s="48">
        <f t="shared" ca="1" si="672"/>
        <v>6062400</v>
      </c>
    </row>
    <row r="5910" spans="1:15" x14ac:dyDescent="0.25">
      <c r="A5910">
        <v>5895</v>
      </c>
      <c r="B5910" s="84">
        <v>33408</v>
      </c>
      <c r="C5910" s="47">
        <v>81.75</v>
      </c>
      <c r="D5910" s="47">
        <v>81.75</v>
      </c>
      <c r="E5910" s="47">
        <v>80.75</v>
      </c>
      <c r="F5910" s="47">
        <v>81</v>
      </c>
      <c r="G5910" s="48">
        <v>409600</v>
      </c>
      <c r="H5910" s="47">
        <v>11.4</v>
      </c>
      <c r="I5910" s="51">
        <f t="shared" si="666"/>
        <v>0.14074074074074075</v>
      </c>
      <c r="J5910" s="51">
        <f t="shared" ca="1" si="667"/>
        <v>4</v>
      </c>
      <c r="K5910" s="47">
        <f t="shared" si="668"/>
        <v>11.51</v>
      </c>
      <c r="L5910" s="47">
        <f t="shared" si="669"/>
        <v>11.51</v>
      </c>
      <c r="M5910" s="47">
        <f t="shared" si="670"/>
        <v>11.36</v>
      </c>
      <c r="N5910" s="47">
        <f t="shared" si="671"/>
        <v>11.4</v>
      </c>
      <c r="O5910" s="48">
        <f t="shared" ca="1" si="672"/>
        <v>1638400</v>
      </c>
    </row>
    <row r="5911" spans="1:15" x14ac:dyDescent="0.25">
      <c r="A5911">
        <v>5896</v>
      </c>
      <c r="B5911" s="84">
        <v>33407</v>
      </c>
      <c r="C5911" s="47">
        <v>82.5</v>
      </c>
      <c r="D5911" s="47">
        <v>82.88</v>
      </c>
      <c r="E5911" s="47">
        <v>82</v>
      </c>
      <c r="F5911" s="47">
        <v>82.12</v>
      </c>
      <c r="G5911" s="48">
        <v>348400</v>
      </c>
      <c r="H5911" s="47">
        <v>11.56</v>
      </c>
      <c r="I5911" s="51">
        <f t="shared" si="666"/>
        <v>0.14076960545543107</v>
      </c>
      <c r="J5911" s="51">
        <f t="shared" ca="1" si="667"/>
        <v>4</v>
      </c>
      <c r="K5911" s="47">
        <f t="shared" si="668"/>
        <v>11.61</v>
      </c>
      <c r="L5911" s="47">
        <f t="shared" si="669"/>
        <v>11.67</v>
      </c>
      <c r="M5911" s="47">
        <f t="shared" si="670"/>
        <v>11.54</v>
      </c>
      <c r="N5911" s="47">
        <f t="shared" si="671"/>
        <v>11.56</v>
      </c>
      <c r="O5911" s="48">
        <f t="shared" ca="1" si="672"/>
        <v>1393600</v>
      </c>
    </row>
    <row r="5912" spans="1:15" x14ac:dyDescent="0.25">
      <c r="A5912">
        <v>5897</v>
      </c>
      <c r="B5912" s="84">
        <v>33406</v>
      </c>
      <c r="C5912" s="47">
        <v>82.62</v>
      </c>
      <c r="D5912" s="47">
        <v>83.5</v>
      </c>
      <c r="E5912" s="47">
        <v>82.62</v>
      </c>
      <c r="F5912" s="47">
        <v>83</v>
      </c>
      <c r="G5912" s="48">
        <v>641200</v>
      </c>
      <c r="H5912" s="47">
        <v>11.69</v>
      </c>
      <c r="I5912" s="51">
        <f t="shared" si="666"/>
        <v>0.14084337349397591</v>
      </c>
      <c r="J5912" s="51">
        <f t="shared" ca="1" si="667"/>
        <v>4</v>
      </c>
      <c r="K5912" s="47">
        <f t="shared" si="668"/>
        <v>11.64</v>
      </c>
      <c r="L5912" s="47">
        <f t="shared" si="669"/>
        <v>11.76</v>
      </c>
      <c r="M5912" s="47">
        <f t="shared" si="670"/>
        <v>11.64</v>
      </c>
      <c r="N5912" s="47">
        <f t="shared" si="671"/>
        <v>11.69</v>
      </c>
      <c r="O5912" s="48">
        <f t="shared" ca="1" si="672"/>
        <v>2564800</v>
      </c>
    </row>
    <row r="5913" spans="1:15" x14ac:dyDescent="0.25">
      <c r="A5913">
        <v>5898</v>
      </c>
      <c r="B5913" s="84">
        <v>33403</v>
      </c>
      <c r="C5913" s="47">
        <v>82.25</v>
      </c>
      <c r="D5913" s="47">
        <v>83.25</v>
      </c>
      <c r="E5913" s="47">
        <v>82.12</v>
      </c>
      <c r="F5913" s="47">
        <v>82.62</v>
      </c>
      <c r="G5913" s="48">
        <v>486800</v>
      </c>
      <c r="H5913" s="47">
        <v>11.63</v>
      </c>
      <c r="I5913" s="51">
        <f t="shared" si="666"/>
        <v>0.14076494795449043</v>
      </c>
      <c r="J5913" s="51">
        <f t="shared" ca="1" si="667"/>
        <v>4</v>
      </c>
      <c r="K5913" s="47">
        <f t="shared" si="668"/>
        <v>11.58</v>
      </c>
      <c r="L5913" s="47">
        <f t="shared" si="669"/>
        <v>11.72</v>
      </c>
      <c r="M5913" s="47">
        <f t="shared" si="670"/>
        <v>11.56</v>
      </c>
      <c r="N5913" s="47">
        <f t="shared" si="671"/>
        <v>11.63</v>
      </c>
      <c r="O5913" s="48">
        <f t="shared" ca="1" si="672"/>
        <v>1947200</v>
      </c>
    </row>
    <row r="5914" spans="1:15" x14ac:dyDescent="0.25">
      <c r="A5914">
        <v>5899</v>
      </c>
      <c r="B5914" s="84">
        <v>33402</v>
      </c>
      <c r="C5914" s="47">
        <v>81.12</v>
      </c>
      <c r="D5914" s="47">
        <v>82.25</v>
      </c>
      <c r="E5914" s="47">
        <v>81.12</v>
      </c>
      <c r="F5914" s="47">
        <v>82</v>
      </c>
      <c r="G5914" s="48">
        <v>539600</v>
      </c>
      <c r="H5914" s="47">
        <v>11.55</v>
      </c>
      <c r="I5914" s="51">
        <f t="shared" si="666"/>
        <v>0.14085365853658538</v>
      </c>
      <c r="J5914" s="51">
        <f t="shared" ca="1" si="667"/>
        <v>4</v>
      </c>
      <c r="K5914" s="47">
        <f t="shared" si="668"/>
        <v>11.43</v>
      </c>
      <c r="L5914" s="47">
        <f t="shared" si="669"/>
        <v>11.59</v>
      </c>
      <c r="M5914" s="47">
        <f t="shared" si="670"/>
        <v>11.43</v>
      </c>
      <c r="N5914" s="47">
        <f t="shared" si="671"/>
        <v>11.55</v>
      </c>
      <c r="O5914" s="48">
        <f t="shared" ca="1" si="672"/>
        <v>2158400</v>
      </c>
    </row>
    <row r="5915" spans="1:15" x14ac:dyDescent="0.25">
      <c r="A5915">
        <v>5900</v>
      </c>
      <c r="B5915" s="84">
        <v>33401</v>
      </c>
      <c r="C5915" s="47">
        <v>80.38</v>
      </c>
      <c r="D5915" s="47">
        <v>81</v>
      </c>
      <c r="E5915" s="47">
        <v>80</v>
      </c>
      <c r="F5915" s="47">
        <v>80.88</v>
      </c>
      <c r="G5915" s="48">
        <v>694000</v>
      </c>
      <c r="H5915" s="47">
        <v>11.39</v>
      </c>
      <c r="I5915" s="51">
        <f t="shared" si="666"/>
        <v>0.14082591493570723</v>
      </c>
      <c r="J5915" s="51">
        <f t="shared" ca="1" si="667"/>
        <v>4</v>
      </c>
      <c r="K5915" s="47">
        <f t="shared" si="668"/>
        <v>11.32</v>
      </c>
      <c r="L5915" s="47">
        <f t="shared" si="669"/>
        <v>11.41</v>
      </c>
      <c r="M5915" s="47">
        <f t="shared" si="670"/>
        <v>11.27</v>
      </c>
      <c r="N5915" s="47">
        <f t="shared" si="671"/>
        <v>11.39</v>
      </c>
      <c r="O5915" s="48">
        <f t="shared" ca="1" si="672"/>
        <v>2776000</v>
      </c>
    </row>
    <row r="5916" spans="1:15" x14ac:dyDescent="0.25">
      <c r="A5916">
        <v>5901</v>
      </c>
      <c r="B5916" s="84">
        <v>33400</v>
      </c>
      <c r="C5916" s="47">
        <v>81.12</v>
      </c>
      <c r="D5916" s="47">
        <v>81.25</v>
      </c>
      <c r="E5916" s="47">
        <v>80.5</v>
      </c>
      <c r="F5916" s="47">
        <v>80.88</v>
      </c>
      <c r="G5916" s="48">
        <v>944400</v>
      </c>
      <c r="H5916" s="47">
        <v>11.39</v>
      </c>
      <c r="I5916" s="51">
        <f t="shared" si="666"/>
        <v>0.14082591493570723</v>
      </c>
      <c r="J5916" s="51">
        <f t="shared" ca="1" si="667"/>
        <v>4</v>
      </c>
      <c r="K5916" s="47">
        <f t="shared" si="668"/>
        <v>11.42</v>
      </c>
      <c r="L5916" s="47">
        <f t="shared" si="669"/>
        <v>11.44</v>
      </c>
      <c r="M5916" s="47">
        <f t="shared" si="670"/>
        <v>11.34</v>
      </c>
      <c r="N5916" s="47">
        <f t="shared" si="671"/>
        <v>11.39</v>
      </c>
      <c r="O5916" s="48">
        <f t="shared" ca="1" si="672"/>
        <v>3777600</v>
      </c>
    </row>
    <row r="5917" spans="1:15" x14ac:dyDescent="0.25">
      <c r="A5917">
        <v>5902</v>
      </c>
      <c r="B5917" s="84">
        <v>33399</v>
      </c>
      <c r="C5917" s="47">
        <v>82</v>
      </c>
      <c r="D5917" s="47">
        <v>82.25</v>
      </c>
      <c r="E5917" s="47">
        <v>81.12</v>
      </c>
      <c r="F5917" s="47">
        <v>81.12</v>
      </c>
      <c r="G5917" s="48">
        <v>475600</v>
      </c>
      <c r="H5917" s="47">
        <v>11.42</v>
      </c>
      <c r="I5917" s="51">
        <f t="shared" si="666"/>
        <v>0.14077909270216962</v>
      </c>
      <c r="J5917" s="51">
        <f t="shared" ca="1" si="667"/>
        <v>4</v>
      </c>
      <c r="K5917" s="47">
        <f t="shared" si="668"/>
        <v>11.54</v>
      </c>
      <c r="L5917" s="47">
        <f t="shared" si="669"/>
        <v>11.58</v>
      </c>
      <c r="M5917" s="47">
        <f t="shared" si="670"/>
        <v>11.42</v>
      </c>
      <c r="N5917" s="47">
        <f t="shared" si="671"/>
        <v>11.42</v>
      </c>
      <c r="O5917" s="48">
        <f t="shared" ca="1" si="672"/>
        <v>1902400</v>
      </c>
    </row>
    <row r="5918" spans="1:15" x14ac:dyDescent="0.25">
      <c r="A5918">
        <v>5903</v>
      </c>
      <c r="B5918" s="84">
        <v>33396</v>
      </c>
      <c r="C5918" s="47">
        <v>83.75</v>
      </c>
      <c r="D5918" s="47">
        <v>83.75</v>
      </c>
      <c r="E5918" s="47">
        <v>81.62</v>
      </c>
      <c r="F5918" s="47">
        <v>81.75</v>
      </c>
      <c r="G5918" s="48">
        <v>872800</v>
      </c>
      <c r="H5918" s="47">
        <v>11.51</v>
      </c>
      <c r="I5918" s="51">
        <f t="shared" si="666"/>
        <v>0.14079510703363915</v>
      </c>
      <c r="J5918" s="51">
        <f t="shared" ca="1" si="667"/>
        <v>4</v>
      </c>
      <c r="K5918" s="47">
        <f t="shared" si="668"/>
        <v>11.79</v>
      </c>
      <c r="L5918" s="47">
        <f t="shared" si="669"/>
        <v>11.79</v>
      </c>
      <c r="M5918" s="47">
        <f t="shared" si="670"/>
        <v>11.49</v>
      </c>
      <c r="N5918" s="47">
        <f t="shared" si="671"/>
        <v>11.51</v>
      </c>
      <c r="O5918" s="48">
        <f t="shared" ca="1" si="672"/>
        <v>3491200</v>
      </c>
    </row>
    <row r="5919" spans="1:15" x14ac:dyDescent="0.25">
      <c r="A5919">
        <v>5904</v>
      </c>
      <c r="B5919" s="84">
        <v>33395</v>
      </c>
      <c r="C5919" s="47">
        <v>84.75</v>
      </c>
      <c r="D5919" s="47">
        <v>84.75</v>
      </c>
      <c r="E5919" s="47">
        <v>83.75</v>
      </c>
      <c r="F5919" s="47">
        <v>84</v>
      </c>
      <c r="G5919" s="48">
        <v>518400</v>
      </c>
      <c r="H5919" s="47">
        <v>11.83</v>
      </c>
      <c r="I5919" s="51">
        <f t="shared" si="666"/>
        <v>0.14083333333333334</v>
      </c>
      <c r="J5919" s="51">
        <f t="shared" ca="1" si="667"/>
        <v>4</v>
      </c>
      <c r="K5919" s="47">
        <f t="shared" si="668"/>
        <v>11.94</v>
      </c>
      <c r="L5919" s="47">
        <f t="shared" si="669"/>
        <v>11.94</v>
      </c>
      <c r="M5919" s="47">
        <f t="shared" si="670"/>
        <v>11.79</v>
      </c>
      <c r="N5919" s="47">
        <f t="shared" si="671"/>
        <v>11.83</v>
      </c>
      <c r="O5919" s="48">
        <f t="shared" ca="1" si="672"/>
        <v>2073600</v>
      </c>
    </row>
    <row r="5920" spans="1:15" x14ac:dyDescent="0.25">
      <c r="A5920">
        <v>5905</v>
      </c>
      <c r="B5920" s="84">
        <v>33394</v>
      </c>
      <c r="C5920" s="47">
        <v>84.75</v>
      </c>
      <c r="D5920" s="47">
        <v>86</v>
      </c>
      <c r="E5920" s="47">
        <v>84.62</v>
      </c>
      <c r="F5920" s="47">
        <v>85.25</v>
      </c>
      <c r="G5920" s="48">
        <v>719600</v>
      </c>
      <c r="H5920" s="47">
        <v>12</v>
      </c>
      <c r="I5920" s="51">
        <f t="shared" si="666"/>
        <v>0.14076246334310852</v>
      </c>
      <c r="J5920" s="51">
        <f t="shared" ca="1" si="667"/>
        <v>4</v>
      </c>
      <c r="K5920" s="47">
        <f t="shared" si="668"/>
        <v>11.93</v>
      </c>
      <c r="L5920" s="47">
        <f t="shared" si="669"/>
        <v>12.11</v>
      </c>
      <c r="M5920" s="47">
        <f t="shared" si="670"/>
        <v>11.91</v>
      </c>
      <c r="N5920" s="47">
        <f t="shared" si="671"/>
        <v>12</v>
      </c>
      <c r="O5920" s="48">
        <f t="shared" ca="1" si="672"/>
        <v>2878400</v>
      </c>
    </row>
    <row r="5921" spans="1:15" x14ac:dyDescent="0.25">
      <c r="A5921">
        <v>5906</v>
      </c>
      <c r="B5921" s="84">
        <v>33393</v>
      </c>
      <c r="C5921" s="47">
        <v>84.88</v>
      </c>
      <c r="D5921" s="47">
        <v>85.12</v>
      </c>
      <c r="E5921" s="47">
        <v>84.38</v>
      </c>
      <c r="F5921" s="47">
        <v>85</v>
      </c>
      <c r="G5921" s="48">
        <v>751600</v>
      </c>
      <c r="H5921" s="47">
        <v>11.97</v>
      </c>
      <c r="I5921" s="51">
        <f t="shared" si="666"/>
        <v>0.14082352941176471</v>
      </c>
      <c r="J5921" s="51">
        <f t="shared" ca="1" si="667"/>
        <v>4</v>
      </c>
      <c r="K5921" s="47">
        <f t="shared" si="668"/>
        <v>11.95</v>
      </c>
      <c r="L5921" s="47">
        <f t="shared" si="669"/>
        <v>11.99</v>
      </c>
      <c r="M5921" s="47">
        <f t="shared" si="670"/>
        <v>11.88</v>
      </c>
      <c r="N5921" s="47">
        <f t="shared" si="671"/>
        <v>11.97</v>
      </c>
      <c r="O5921" s="48">
        <f t="shared" ca="1" si="672"/>
        <v>3006400</v>
      </c>
    </row>
    <row r="5922" spans="1:15" x14ac:dyDescent="0.25">
      <c r="A5922">
        <v>5907</v>
      </c>
      <c r="B5922" s="84">
        <v>33392</v>
      </c>
      <c r="C5922" s="47">
        <v>85</v>
      </c>
      <c r="D5922" s="47">
        <v>85.75</v>
      </c>
      <c r="E5922" s="47">
        <v>84.12</v>
      </c>
      <c r="F5922" s="47">
        <v>85.12</v>
      </c>
      <c r="G5922" s="48">
        <v>847600</v>
      </c>
      <c r="H5922" s="47">
        <v>11.99</v>
      </c>
      <c r="I5922" s="51">
        <f t="shared" si="666"/>
        <v>0.14085996240601503</v>
      </c>
      <c r="J5922" s="51">
        <f t="shared" ca="1" si="667"/>
        <v>4</v>
      </c>
      <c r="K5922" s="47">
        <f t="shared" si="668"/>
        <v>11.97</v>
      </c>
      <c r="L5922" s="47">
        <f t="shared" si="669"/>
        <v>12.08</v>
      </c>
      <c r="M5922" s="47">
        <f t="shared" si="670"/>
        <v>11.85</v>
      </c>
      <c r="N5922" s="47">
        <f t="shared" si="671"/>
        <v>11.99</v>
      </c>
      <c r="O5922" s="48">
        <f t="shared" ca="1" si="672"/>
        <v>3390400</v>
      </c>
    </row>
    <row r="5923" spans="1:15" x14ac:dyDescent="0.25">
      <c r="A5923">
        <v>5908</v>
      </c>
      <c r="B5923" s="84">
        <v>33389</v>
      </c>
      <c r="C5923" s="47">
        <v>83</v>
      </c>
      <c r="D5923" s="47">
        <v>84.75</v>
      </c>
      <c r="E5923" s="47">
        <v>83</v>
      </c>
      <c r="F5923" s="47">
        <v>84.75</v>
      </c>
      <c r="G5923" s="48">
        <v>1242800</v>
      </c>
      <c r="H5923" s="47">
        <v>11.93</v>
      </c>
      <c r="I5923" s="51">
        <f t="shared" si="666"/>
        <v>0.1407669616519174</v>
      </c>
      <c r="J5923" s="51">
        <f t="shared" ca="1" si="667"/>
        <v>4</v>
      </c>
      <c r="K5923" s="47">
        <f t="shared" si="668"/>
        <v>11.68</v>
      </c>
      <c r="L5923" s="47">
        <f t="shared" si="669"/>
        <v>11.93</v>
      </c>
      <c r="M5923" s="47">
        <f t="shared" si="670"/>
        <v>11.68</v>
      </c>
      <c r="N5923" s="47">
        <f t="shared" si="671"/>
        <v>11.93</v>
      </c>
      <c r="O5923" s="48">
        <f t="shared" ca="1" si="672"/>
        <v>4971200</v>
      </c>
    </row>
    <row r="5924" spans="1:15" x14ac:dyDescent="0.25">
      <c r="A5924">
        <v>5909</v>
      </c>
      <c r="B5924" s="84">
        <v>33388</v>
      </c>
      <c r="C5924" s="47">
        <v>82.38</v>
      </c>
      <c r="D5924" s="47">
        <v>83.38</v>
      </c>
      <c r="E5924" s="47">
        <v>82.25</v>
      </c>
      <c r="F5924" s="47">
        <v>83.25</v>
      </c>
      <c r="G5924" s="48">
        <v>1063600</v>
      </c>
      <c r="H5924" s="47">
        <v>11.72</v>
      </c>
      <c r="I5924" s="51">
        <f t="shared" si="666"/>
        <v>0.1407807807807808</v>
      </c>
      <c r="J5924" s="51">
        <f t="shared" ca="1" si="667"/>
        <v>4</v>
      </c>
      <c r="K5924" s="47">
        <f t="shared" si="668"/>
        <v>11.6</v>
      </c>
      <c r="L5924" s="47">
        <f t="shared" si="669"/>
        <v>11.74</v>
      </c>
      <c r="M5924" s="47">
        <f t="shared" si="670"/>
        <v>11.58</v>
      </c>
      <c r="N5924" s="47">
        <f t="shared" si="671"/>
        <v>11.72</v>
      </c>
      <c r="O5924" s="48">
        <f t="shared" ca="1" si="672"/>
        <v>4254400</v>
      </c>
    </row>
    <row r="5925" spans="1:15" x14ac:dyDescent="0.25">
      <c r="A5925">
        <v>5910</v>
      </c>
      <c r="B5925" s="84">
        <v>33387</v>
      </c>
      <c r="C5925" s="47">
        <v>81.88</v>
      </c>
      <c r="D5925" s="47">
        <v>83</v>
      </c>
      <c r="E5925" s="47">
        <v>81.88</v>
      </c>
      <c r="F5925" s="47">
        <v>82.38</v>
      </c>
      <c r="G5925" s="48">
        <v>801600</v>
      </c>
      <c r="H5925" s="47">
        <v>11.6</v>
      </c>
      <c r="I5925" s="51">
        <f t="shared" si="666"/>
        <v>0.14081087642631707</v>
      </c>
      <c r="J5925" s="51">
        <f t="shared" ca="1" si="667"/>
        <v>4</v>
      </c>
      <c r="K5925" s="47">
        <f t="shared" si="668"/>
        <v>11.53</v>
      </c>
      <c r="L5925" s="47">
        <f t="shared" si="669"/>
        <v>11.69</v>
      </c>
      <c r="M5925" s="47">
        <f t="shared" si="670"/>
        <v>11.53</v>
      </c>
      <c r="N5925" s="47">
        <f t="shared" si="671"/>
        <v>11.6</v>
      </c>
      <c r="O5925" s="48">
        <f t="shared" ca="1" si="672"/>
        <v>3206400</v>
      </c>
    </row>
    <row r="5926" spans="1:15" x14ac:dyDescent="0.25">
      <c r="A5926">
        <v>5911</v>
      </c>
      <c r="B5926" s="84">
        <v>33386</v>
      </c>
      <c r="C5926" s="47">
        <v>81.38</v>
      </c>
      <c r="D5926" s="47">
        <v>82.25</v>
      </c>
      <c r="E5926" s="47">
        <v>81</v>
      </c>
      <c r="F5926" s="47">
        <v>82.12</v>
      </c>
      <c r="G5926" s="48">
        <v>646400</v>
      </c>
      <c r="H5926" s="47">
        <v>11.56</v>
      </c>
      <c r="I5926" s="51">
        <f t="shared" si="666"/>
        <v>0.14076960545543107</v>
      </c>
      <c r="J5926" s="51">
        <f t="shared" ca="1" si="667"/>
        <v>4</v>
      </c>
      <c r="K5926" s="47">
        <f t="shared" si="668"/>
        <v>11.46</v>
      </c>
      <c r="L5926" s="47">
        <f t="shared" si="669"/>
        <v>11.58</v>
      </c>
      <c r="M5926" s="47">
        <f t="shared" si="670"/>
        <v>11.4</v>
      </c>
      <c r="N5926" s="47">
        <f t="shared" si="671"/>
        <v>11.56</v>
      </c>
      <c r="O5926" s="48">
        <f t="shared" ca="1" si="672"/>
        <v>2585600</v>
      </c>
    </row>
    <row r="5927" spans="1:15" x14ac:dyDescent="0.25">
      <c r="A5927">
        <v>5912</v>
      </c>
      <c r="B5927" s="84">
        <v>33382</v>
      </c>
      <c r="C5927" s="47">
        <v>81.62</v>
      </c>
      <c r="D5927" s="47">
        <v>81.75</v>
      </c>
      <c r="E5927" s="47">
        <v>81.38</v>
      </c>
      <c r="F5927" s="47">
        <v>81.62</v>
      </c>
      <c r="G5927" s="48">
        <v>551600</v>
      </c>
      <c r="H5927" s="47">
        <v>11.49</v>
      </c>
      <c r="I5927" s="51">
        <f t="shared" si="666"/>
        <v>0.14077432001960302</v>
      </c>
      <c r="J5927" s="51">
        <f t="shared" ca="1" si="667"/>
        <v>4</v>
      </c>
      <c r="K5927" s="47">
        <f t="shared" si="668"/>
        <v>11.49</v>
      </c>
      <c r="L5927" s="47">
        <f t="shared" si="669"/>
        <v>11.51</v>
      </c>
      <c r="M5927" s="47">
        <f t="shared" si="670"/>
        <v>11.46</v>
      </c>
      <c r="N5927" s="47">
        <f t="shared" si="671"/>
        <v>11.49</v>
      </c>
      <c r="O5927" s="48">
        <f t="shared" ca="1" si="672"/>
        <v>2206400</v>
      </c>
    </row>
    <row r="5928" spans="1:15" x14ac:dyDescent="0.25">
      <c r="A5928">
        <v>5913</v>
      </c>
      <c r="B5928" s="84">
        <v>33381</v>
      </c>
      <c r="C5928" s="47">
        <v>82.38</v>
      </c>
      <c r="D5928" s="47">
        <v>82.38</v>
      </c>
      <c r="E5928" s="47">
        <v>81.62</v>
      </c>
      <c r="F5928" s="47">
        <v>81.62</v>
      </c>
      <c r="G5928" s="48">
        <v>510000</v>
      </c>
      <c r="H5928" s="47">
        <v>11.49</v>
      </c>
      <c r="I5928" s="51">
        <f t="shared" si="666"/>
        <v>0.14077432001960302</v>
      </c>
      <c r="J5928" s="51">
        <f t="shared" ca="1" si="667"/>
        <v>4</v>
      </c>
      <c r="K5928" s="47">
        <f t="shared" si="668"/>
        <v>11.6</v>
      </c>
      <c r="L5928" s="47">
        <f t="shared" si="669"/>
        <v>11.6</v>
      </c>
      <c r="M5928" s="47">
        <f t="shared" si="670"/>
        <v>11.49</v>
      </c>
      <c r="N5928" s="47">
        <f t="shared" si="671"/>
        <v>11.49</v>
      </c>
      <c r="O5928" s="48">
        <f t="shared" ca="1" si="672"/>
        <v>2040000</v>
      </c>
    </row>
    <row r="5929" spans="1:15" x14ac:dyDescent="0.25">
      <c r="A5929">
        <v>5914</v>
      </c>
      <c r="B5929" s="84">
        <v>33380</v>
      </c>
      <c r="C5929" s="47">
        <v>81.88</v>
      </c>
      <c r="D5929" s="47">
        <v>82.62</v>
      </c>
      <c r="E5929" s="47">
        <v>81.88</v>
      </c>
      <c r="F5929" s="47">
        <v>82.38</v>
      </c>
      <c r="G5929" s="48">
        <v>430000</v>
      </c>
      <c r="H5929" s="47">
        <v>11.6</v>
      </c>
      <c r="I5929" s="51">
        <f t="shared" si="666"/>
        <v>0.14081087642631707</v>
      </c>
      <c r="J5929" s="51">
        <f t="shared" ca="1" si="667"/>
        <v>4</v>
      </c>
      <c r="K5929" s="47">
        <f t="shared" si="668"/>
        <v>11.53</v>
      </c>
      <c r="L5929" s="47">
        <f t="shared" si="669"/>
        <v>11.63</v>
      </c>
      <c r="M5929" s="47">
        <f t="shared" si="670"/>
        <v>11.53</v>
      </c>
      <c r="N5929" s="47">
        <f t="shared" si="671"/>
        <v>11.6</v>
      </c>
      <c r="O5929" s="48">
        <f t="shared" ca="1" si="672"/>
        <v>1720000</v>
      </c>
    </row>
    <row r="5930" spans="1:15" x14ac:dyDescent="0.25">
      <c r="A5930">
        <v>5915</v>
      </c>
      <c r="B5930" s="84">
        <v>33379</v>
      </c>
      <c r="C5930" s="47">
        <v>81.5</v>
      </c>
      <c r="D5930" s="47">
        <v>82</v>
      </c>
      <c r="E5930" s="47">
        <v>81.38</v>
      </c>
      <c r="F5930" s="47">
        <v>82</v>
      </c>
      <c r="G5930" s="48">
        <v>645200</v>
      </c>
      <c r="H5930" s="47">
        <v>11.55</v>
      </c>
      <c r="I5930" s="51">
        <f t="shared" si="666"/>
        <v>0.14085365853658538</v>
      </c>
      <c r="J5930" s="51">
        <f t="shared" ca="1" si="667"/>
        <v>4</v>
      </c>
      <c r="K5930" s="47">
        <f t="shared" si="668"/>
        <v>11.48</v>
      </c>
      <c r="L5930" s="47">
        <f t="shared" si="669"/>
        <v>11.55</v>
      </c>
      <c r="M5930" s="47">
        <f t="shared" si="670"/>
        <v>11.46</v>
      </c>
      <c r="N5930" s="47">
        <f t="shared" si="671"/>
        <v>11.55</v>
      </c>
      <c r="O5930" s="48">
        <f t="shared" ca="1" si="672"/>
        <v>2580800</v>
      </c>
    </row>
    <row r="5931" spans="1:15" x14ac:dyDescent="0.25">
      <c r="A5931">
        <v>5916</v>
      </c>
      <c r="B5931" s="84">
        <v>33378</v>
      </c>
      <c r="C5931" s="47">
        <v>82</v>
      </c>
      <c r="D5931" s="47">
        <v>82.25</v>
      </c>
      <c r="E5931" s="47">
        <v>80.75</v>
      </c>
      <c r="F5931" s="47">
        <v>81.5</v>
      </c>
      <c r="G5931" s="48">
        <v>363600</v>
      </c>
      <c r="H5931" s="47">
        <v>11.47</v>
      </c>
      <c r="I5931" s="51">
        <f t="shared" si="666"/>
        <v>0.1407361963190184</v>
      </c>
      <c r="J5931" s="51">
        <f t="shared" ca="1" si="667"/>
        <v>4</v>
      </c>
      <c r="K5931" s="47">
        <f t="shared" si="668"/>
        <v>11.54</v>
      </c>
      <c r="L5931" s="47">
        <f t="shared" si="669"/>
        <v>11.58</v>
      </c>
      <c r="M5931" s="47">
        <f t="shared" si="670"/>
        <v>11.36</v>
      </c>
      <c r="N5931" s="47">
        <f t="shared" si="671"/>
        <v>11.47</v>
      </c>
      <c r="O5931" s="48">
        <f t="shared" ca="1" si="672"/>
        <v>1454400</v>
      </c>
    </row>
    <row r="5932" spans="1:15" x14ac:dyDescent="0.25">
      <c r="A5932">
        <v>5917</v>
      </c>
      <c r="B5932" s="84">
        <v>33375</v>
      </c>
      <c r="C5932" s="47">
        <v>81.12</v>
      </c>
      <c r="D5932" s="47">
        <v>81.88</v>
      </c>
      <c r="E5932" s="47">
        <v>80</v>
      </c>
      <c r="F5932" s="47">
        <v>81.88</v>
      </c>
      <c r="G5932" s="48">
        <v>932800</v>
      </c>
      <c r="H5932" s="47">
        <v>11.53</v>
      </c>
      <c r="I5932" s="51">
        <f t="shared" si="666"/>
        <v>0.14081582804103565</v>
      </c>
      <c r="J5932" s="51">
        <f t="shared" ca="1" si="667"/>
        <v>4</v>
      </c>
      <c r="K5932" s="47">
        <f t="shared" si="668"/>
        <v>11.42</v>
      </c>
      <c r="L5932" s="47">
        <f t="shared" si="669"/>
        <v>11.53</v>
      </c>
      <c r="M5932" s="47">
        <f t="shared" si="670"/>
        <v>11.27</v>
      </c>
      <c r="N5932" s="47">
        <f t="shared" si="671"/>
        <v>11.53</v>
      </c>
      <c r="O5932" s="48">
        <f t="shared" ca="1" si="672"/>
        <v>3731200</v>
      </c>
    </row>
    <row r="5933" spans="1:15" x14ac:dyDescent="0.25">
      <c r="A5933">
        <v>5918</v>
      </c>
      <c r="B5933" s="84">
        <v>33374</v>
      </c>
      <c r="C5933" s="47">
        <v>81.12</v>
      </c>
      <c r="D5933" s="47">
        <v>81.25</v>
      </c>
      <c r="E5933" s="47">
        <v>80.75</v>
      </c>
      <c r="F5933" s="47">
        <v>81</v>
      </c>
      <c r="G5933" s="48">
        <v>1126400</v>
      </c>
      <c r="H5933" s="47">
        <v>11.4</v>
      </c>
      <c r="I5933" s="51">
        <f t="shared" si="666"/>
        <v>0.14074074074074075</v>
      </c>
      <c r="J5933" s="51">
        <f t="shared" ca="1" si="667"/>
        <v>4</v>
      </c>
      <c r="K5933" s="47">
        <f t="shared" si="668"/>
        <v>11.42</v>
      </c>
      <c r="L5933" s="47">
        <f t="shared" si="669"/>
        <v>11.44</v>
      </c>
      <c r="M5933" s="47">
        <f t="shared" si="670"/>
        <v>11.36</v>
      </c>
      <c r="N5933" s="47">
        <f t="shared" si="671"/>
        <v>11.4</v>
      </c>
      <c r="O5933" s="48">
        <f t="shared" ca="1" si="672"/>
        <v>4505600</v>
      </c>
    </row>
    <row r="5934" spans="1:15" x14ac:dyDescent="0.25">
      <c r="A5934">
        <v>5919</v>
      </c>
      <c r="B5934" s="84">
        <v>33373</v>
      </c>
      <c r="C5934" s="47">
        <v>81.75</v>
      </c>
      <c r="D5934" s="47">
        <v>81.75</v>
      </c>
      <c r="E5934" s="47">
        <v>80.25</v>
      </c>
      <c r="F5934" s="47">
        <v>80.88</v>
      </c>
      <c r="G5934" s="48">
        <v>579600</v>
      </c>
      <c r="H5934" s="47">
        <v>11.39</v>
      </c>
      <c r="I5934" s="51">
        <f t="shared" si="666"/>
        <v>0.14082591493570723</v>
      </c>
      <c r="J5934" s="51">
        <f t="shared" ca="1" si="667"/>
        <v>4</v>
      </c>
      <c r="K5934" s="47">
        <f t="shared" si="668"/>
        <v>11.51</v>
      </c>
      <c r="L5934" s="47">
        <f t="shared" si="669"/>
        <v>11.51</v>
      </c>
      <c r="M5934" s="47">
        <f t="shared" si="670"/>
        <v>11.3</v>
      </c>
      <c r="N5934" s="47">
        <f t="shared" si="671"/>
        <v>11.39</v>
      </c>
      <c r="O5934" s="48">
        <f t="shared" ca="1" si="672"/>
        <v>2318400</v>
      </c>
    </row>
    <row r="5935" spans="1:15" x14ac:dyDescent="0.25">
      <c r="A5935">
        <v>5920</v>
      </c>
      <c r="B5935" s="84">
        <v>33372</v>
      </c>
      <c r="C5935" s="47">
        <v>81.62</v>
      </c>
      <c r="D5935" s="47">
        <v>82.5</v>
      </c>
      <c r="E5935" s="47">
        <v>81.38</v>
      </c>
      <c r="F5935" s="47">
        <v>81.62</v>
      </c>
      <c r="G5935" s="48">
        <v>750800</v>
      </c>
      <c r="H5935" s="47">
        <v>11.49</v>
      </c>
      <c r="I5935" s="51">
        <f t="shared" si="666"/>
        <v>0.14077432001960302</v>
      </c>
      <c r="J5935" s="51">
        <f t="shared" ca="1" si="667"/>
        <v>4</v>
      </c>
      <c r="K5935" s="47">
        <f t="shared" si="668"/>
        <v>11.49</v>
      </c>
      <c r="L5935" s="47">
        <f t="shared" si="669"/>
        <v>11.61</v>
      </c>
      <c r="M5935" s="47">
        <f t="shared" si="670"/>
        <v>11.46</v>
      </c>
      <c r="N5935" s="47">
        <f t="shared" si="671"/>
        <v>11.49</v>
      </c>
      <c r="O5935" s="48">
        <f t="shared" ca="1" si="672"/>
        <v>3003200</v>
      </c>
    </row>
    <row r="5936" spans="1:15" x14ac:dyDescent="0.25">
      <c r="A5936">
        <v>5921</v>
      </c>
      <c r="B5936" s="84">
        <v>33371</v>
      </c>
      <c r="C5936" s="47">
        <v>80.25</v>
      </c>
      <c r="D5936" s="47">
        <v>81.75</v>
      </c>
      <c r="E5936" s="47">
        <v>80</v>
      </c>
      <c r="F5936" s="47">
        <v>81.62</v>
      </c>
      <c r="G5936" s="48">
        <v>786000</v>
      </c>
      <c r="H5936" s="47">
        <v>11.49</v>
      </c>
      <c r="I5936" s="51">
        <f t="shared" si="666"/>
        <v>0.14077432001960302</v>
      </c>
      <c r="J5936" s="51">
        <f t="shared" ca="1" si="667"/>
        <v>4</v>
      </c>
      <c r="K5936" s="47">
        <f t="shared" si="668"/>
        <v>11.3</v>
      </c>
      <c r="L5936" s="47">
        <f t="shared" si="669"/>
        <v>11.51</v>
      </c>
      <c r="M5936" s="47">
        <f t="shared" si="670"/>
        <v>11.26</v>
      </c>
      <c r="N5936" s="47">
        <f t="shared" si="671"/>
        <v>11.49</v>
      </c>
      <c r="O5936" s="48">
        <f t="shared" ca="1" si="672"/>
        <v>3144000</v>
      </c>
    </row>
    <row r="5937" spans="1:15" x14ac:dyDescent="0.25">
      <c r="A5937">
        <v>5922</v>
      </c>
      <c r="B5937" s="84">
        <v>33368</v>
      </c>
      <c r="C5937" s="47">
        <v>82.25</v>
      </c>
      <c r="D5937" s="47">
        <v>82.5</v>
      </c>
      <c r="E5937" s="47">
        <v>80.12</v>
      </c>
      <c r="F5937" s="47">
        <v>80.25</v>
      </c>
      <c r="G5937" s="48">
        <v>605600</v>
      </c>
      <c r="H5937" s="47">
        <v>11.3</v>
      </c>
      <c r="I5937" s="51">
        <f t="shared" si="666"/>
        <v>0.14080996884735203</v>
      </c>
      <c r="J5937" s="51">
        <f t="shared" ca="1" si="667"/>
        <v>4</v>
      </c>
      <c r="K5937" s="47">
        <f t="shared" si="668"/>
        <v>11.58</v>
      </c>
      <c r="L5937" s="47">
        <f t="shared" si="669"/>
        <v>11.62</v>
      </c>
      <c r="M5937" s="47">
        <f t="shared" si="670"/>
        <v>11.28</v>
      </c>
      <c r="N5937" s="47">
        <f t="shared" si="671"/>
        <v>11.3</v>
      </c>
      <c r="O5937" s="48">
        <f t="shared" ca="1" si="672"/>
        <v>2422400</v>
      </c>
    </row>
    <row r="5938" spans="1:15" x14ac:dyDescent="0.25">
      <c r="A5938">
        <v>5923</v>
      </c>
      <c r="B5938" s="84">
        <v>33367</v>
      </c>
      <c r="C5938" s="47">
        <v>80.88</v>
      </c>
      <c r="D5938" s="47">
        <v>82.38</v>
      </c>
      <c r="E5938" s="47">
        <v>80.88</v>
      </c>
      <c r="F5938" s="47">
        <v>82.12</v>
      </c>
      <c r="G5938" s="48">
        <v>321200</v>
      </c>
      <c r="H5938" s="47">
        <v>11.56</v>
      </c>
      <c r="I5938" s="51">
        <f t="shared" si="666"/>
        <v>0.14076960545543107</v>
      </c>
      <c r="J5938" s="51">
        <f t="shared" ca="1" si="667"/>
        <v>4</v>
      </c>
      <c r="K5938" s="47">
        <f t="shared" si="668"/>
        <v>11.39</v>
      </c>
      <c r="L5938" s="47">
        <f t="shared" si="669"/>
        <v>11.6</v>
      </c>
      <c r="M5938" s="47">
        <f t="shared" si="670"/>
        <v>11.39</v>
      </c>
      <c r="N5938" s="47">
        <f t="shared" si="671"/>
        <v>11.56</v>
      </c>
      <c r="O5938" s="48">
        <f t="shared" ca="1" si="672"/>
        <v>1284800</v>
      </c>
    </row>
    <row r="5939" spans="1:15" x14ac:dyDescent="0.25">
      <c r="A5939">
        <v>5924</v>
      </c>
      <c r="B5939" s="84">
        <v>33366</v>
      </c>
      <c r="C5939" s="47">
        <v>80.75</v>
      </c>
      <c r="D5939" s="47">
        <v>81.38</v>
      </c>
      <c r="E5939" s="47">
        <v>80</v>
      </c>
      <c r="F5939" s="47">
        <v>81.12</v>
      </c>
      <c r="G5939" s="48">
        <v>326000</v>
      </c>
      <c r="H5939" s="47">
        <v>11.42</v>
      </c>
      <c r="I5939" s="51">
        <f t="shared" si="666"/>
        <v>0.14077909270216962</v>
      </c>
      <c r="J5939" s="51">
        <f t="shared" ca="1" si="667"/>
        <v>4</v>
      </c>
      <c r="K5939" s="47">
        <f t="shared" si="668"/>
        <v>11.37</v>
      </c>
      <c r="L5939" s="47">
        <f t="shared" si="669"/>
        <v>11.46</v>
      </c>
      <c r="M5939" s="47">
        <f t="shared" si="670"/>
        <v>11.26</v>
      </c>
      <c r="N5939" s="47">
        <f t="shared" si="671"/>
        <v>11.42</v>
      </c>
      <c r="O5939" s="48">
        <f t="shared" ca="1" si="672"/>
        <v>1304000</v>
      </c>
    </row>
    <row r="5940" spans="1:15" x14ac:dyDescent="0.25">
      <c r="A5940">
        <v>5925</v>
      </c>
      <c r="B5940" s="84">
        <v>33365</v>
      </c>
      <c r="C5940" s="47">
        <v>81.12</v>
      </c>
      <c r="D5940" s="47">
        <v>81.38</v>
      </c>
      <c r="E5940" s="47">
        <v>80.75</v>
      </c>
      <c r="F5940" s="47">
        <v>80.88</v>
      </c>
      <c r="G5940" s="48">
        <v>378400</v>
      </c>
      <c r="H5940" s="47">
        <v>11.39</v>
      </c>
      <c r="I5940" s="51">
        <f t="shared" si="666"/>
        <v>0.14082591493570723</v>
      </c>
      <c r="J5940" s="51">
        <f t="shared" ca="1" si="667"/>
        <v>4</v>
      </c>
      <c r="K5940" s="47">
        <f t="shared" si="668"/>
        <v>11.42</v>
      </c>
      <c r="L5940" s="47">
        <f t="shared" si="669"/>
        <v>11.46</v>
      </c>
      <c r="M5940" s="47">
        <f t="shared" si="670"/>
        <v>11.37</v>
      </c>
      <c r="N5940" s="47">
        <f t="shared" si="671"/>
        <v>11.39</v>
      </c>
      <c r="O5940" s="48">
        <f t="shared" ca="1" si="672"/>
        <v>1513600</v>
      </c>
    </row>
    <row r="5941" spans="1:15" x14ac:dyDescent="0.25">
      <c r="A5941">
        <v>5926</v>
      </c>
      <c r="B5941" s="84">
        <v>33364</v>
      </c>
      <c r="C5941" s="47">
        <v>81.38</v>
      </c>
      <c r="D5941" s="47">
        <v>81.62</v>
      </c>
      <c r="E5941" s="47">
        <v>81</v>
      </c>
      <c r="F5941" s="47">
        <v>81.25</v>
      </c>
      <c r="G5941" s="48">
        <v>331200</v>
      </c>
      <c r="H5941" s="47">
        <v>11.44</v>
      </c>
      <c r="I5941" s="51">
        <f t="shared" si="666"/>
        <v>0.14079999999999998</v>
      </c>
      <c r="J5941" s="51">
        <f t="shared" ca="1" si="667"/>
        <v>4</v>
      </c>
      <c r="K5941" s="47">
        <f t="shared" si="668"/>
        <v>11.46</v>
      </c>
      <c r="L5941" s="47">
        <f t="shared" si="669"/>
        <v>11.49</v>
      </c>
      <c r="M5941" s="47">
        <f t="shared" si="670"/>
        <v>11.4</v>
      </c>
      <c r="N5941" s="47">
        <f t="shared" si="671"/>
        <v>11.44</v>
      </c>
      <c r="O5941" s="48">
        <f t="shared" ca="1" si="672"/>
        <v>1324800</v>
      </c>
    </row>
    <row r="5942" spans="1:15" x14ac:dyDescent="0.25">
      <c r="A5942">
        <v>5927</v>
      </c>
      <c r="B5942" s="84">
        <v>33361</v>
      </c>
      <c r="C5942" s="47">
        <v>81.25</v>
      </c>
      <c r="D5942" s="47">
        <v>81.75</v>
      </c>
      <c r="E5942" s="47">
        <v>80.88</v>
      </c>
      <c r="F5942" s="47">
        <v>81.38</v>
      </c>
      <c r="G5942" s="48">
        <v>392000</v>
      </c>
      <c r="H5942" s="47">
        <v>11.46</v>
      </c>
      <c r="I5942" s="51">
        <f t="shared" si="666"/>
        <v>0.14082084050135171</v>
      </c>
      <c r="J5942" s="51">
        <f t="shared" ca="1" si="667"/>
        <v>4</v>
      </c>
      <c r="K5942" s="47">
        <f t="shared" si="668"/>
        <v>11.44</v>
      </c>
      <c r="L5942" s="47">
        <f t="shared" si="669"/>
        <v>11.51</v>
      </c>
      <c r="M5942" s="47">
        <f t="shared" si="670"/>
        <v>11.39</v>
      </c>
      <c r="N5942" s="47">
        <f t="shared" si="671"/>
        <v>11.46</v>
      </c>
      <c r="O5942" s="48">
        <f t="shared" ca="1" si="672"/>
        <v>1568000</v>
      </c>
    </row>
    <row r="5943" spans="1:15" x14ac:dyDescent="0.25">
      <c r="A5943">
        <v>5928</v>
      </c>
      <c r="B5943" s="84">
        <v>33360</v>
      </c>
      <c r="C5943" s="47">
        <v>80.88</v>
      </c>
      <c r="D5943" s="47">
        <v>81.88</v>
      </c>
      <c r="E5943" s="47">
        <v>80.75</v>
      </c>
      <c r="F5943" s="47">
        <v>81.25</v>
      </c>
      <c r="G5943" s="48">
        <v>526000</v>
      </c>
      <c r="H5943" s="47">
        <v>11.44</v>
      </c>
      <c r="I5943" s="51">
        <f t="shared" si="666"/>
        <v>0.14079999999999998</v>
      </c>
      <c r="J5943" s="51">
        <f t="shared" ca="1" si="667"/>
        <v>4</v>
      </c>
      <c r="K5943" s="47">
        <f t="shared" si="668"/>
        <v>11.39</v>
      </c>
      <c r="L5943" s="47">
        <f t="shared" si="669"/>
        <v>11.53</v>
      </c>
      <c r="M5943" s="47">
        <f t="shared" si="670"/>
        <v>11.37</v>
      </c>
      <c r="N5943" s="47">
        <f t="shared" si="671"/>
        <v>11.44</v>
      </c>
      <c r="O5943" s="48">
        <f t="shared" ca="1" si="672"/>
        <v>2104000</v>
      </c>
    </row>
    <row r="5944" spans="1:15" x14ac:dyDescent="0.25">
      <c r="A5944">
        <v>5929</v>
      </c>
      <c r="B5944" s="84">
        <v>33359</v>
      </c>
      <c r="C5944" s="47">
        <v>79.5</v>
      </c>
      <c r="D5944" s="47">
        <v>81</v>
      </c>
      <c r="E5944" s="47">
        <v>78.62</v>
      </c>
      <c r="F5944" s="47">
        <v>80.75</v>
      </c>
      <c r="G5944" s="48">
        <v>497600</v>
      </c>
      <c r="H5944" s="47">
        <v>11.37</v>
      </c>
      <c r="I5944" s="51">
        <f t="shared" si="666"/>
        <v>0.14080495356037151</v>
      </c>
      <c r="J5944" s="51">
        <f t="shared" ca="1" si="667"/>
        <v>4</v>
      </c>
      <c r="K5944" s="47">
        <f t="shared" si="668"/>
        <v>11.19</v>
      </c>
      <c r="L5944" s="47">
        <f t="shared" si="669"/>
        <v>11.41</v>
      </c>
      <c r="M5944" s="47">
        <f t="shared" si="670"/>
        <v>11.07</v>
      </c>
      <c r="N5944" s="47">
        <f t="shared" si="671"/>
        <v>11.37</v>
      </c>
      <c r="O5944" s="48">
        <f t="shared" ca="1" si="672"/>
        <v>1990400</v>
      </c>
    </row>
    <row r="5945" spans="1:15" x14ac:dyDescent="0.25">
      <c r="A5945">
        <v>5930</v>
      </c>
      <c r="B5945" s="84">
        <v>33358</v>
      </c>
      <c r="C5945" s="47">
        <v>80.12</v>
      </c>
      <c r="D5945" s="47">
        <v>80.62</v>
      </c>
      <c r="E5945" s="47">
        <v>78.88</v>
      </c>
      <c r="F5945" s="47">
        <v>79.25</v>
      </c>
      <c r="G5945" s="48">
        <v>557600</v>
      </c>
      <c r="H5945" s="47">
        <v>11.16</v>
      </c>
      <c r="I5945" s="51">
        <f t="shared" si="666"/>
        <v>0.14082018927444795</v>
      </c>
      <c r="J5945" s="51">
        <f t="shared" ca="1" si="667"/>
        <v>4</v>
      </c>
      <c r="K5945" s="47">
        <f t="shared" si="668"/>
        <v>11.28</v>
      </c>
      <c r="L5945" s="47">
        <f t="shared" si="669"/>
        <v>11.35</v>
      </c>
      <c r="M5945" s="47">
        <f t="shared" si="670"/>
        <v>11.11</v>
      </c>
      <c r="N5945" s="47">
        <f t="shared" si="671"/>
        <v>11.16</v>
      </c>
      <c r="O5945" s="48">
        <f t="shared" ca="1" si="672"/>
        <v>2230400</v>
      </c>
    </row>
    <row r="5946" spans="1:15" x14ac:dyDescent="0.25">
      <c r="A5946">
        <v>5931</v>
      </c>
      <c r="B5946" s="84">
        <v>33357</v>
      </c>
      <c r="C5946" s="47">
        <v>79.62</v>
      </c>
      <c r="D5946" s="47">
        <v>80.5</v>
      </c>
      <c r="E5946" s="47">
        <v>79.5</v>
      </c>
      <c r="F5946" s="47">
        <v>80</v>
      </c>
      <c r="G5946" s="48">
        <v>514000</v>
      </c>
      <c r="H5946" s="47">
        <v>11.26</v>
      </c>
      <c r="I5946" s="51">
        <f t="shared" si="666"/>
        <v>0.14074999999999999</v>
      </c>
      <c r="J5946" s="51">
        <f t="shared" ca="1" si="667"/>
        <v>4</v>
      </c>
      <c r="K5946" s="47">
        <f t="shared" si="668"/>
        <v>11.21</v>
      </c>
      <c r="L5946" s="47">
        <f t="shared" si="669"/>
        <v>11.33</v>
      </c>
      <c r="M5946" s="47">
        <f t="shared" si="670"/>
        <v>11.19</v>
      </c>
      <c r="N5946" s="47">
        <f t="shared" si="671"/>
        <v>11.26</v>
      </c>
      <c r="O5946" s="48">
        <f t="shared" ca="1" si="672"/>
        <v>2056000</v>
      </c>
    </row>
    <row r="5947" spans="1:15" x14ac:dyDescent="0.25">
      <c r="A5947">
        <v>5932</v>
      </c>
      <c r="B5947" s="84">
        <v>33354</v>
      </c>
      <c r="C5947" s="47">
        <v>78.75</v>
      </c>
      <c r="D5947" s="47">
        <v>79.38</v>
      </c>
      <c r="E5947" s="47">
        <v>78.5</v>
      </c>
      <c r="F5947" s="47">
        <v>79.25</v>
      </c>
      <c r="G5947" s="48">
        <v>300400</v>
      </c>
      <c r="H5947" s="47">
        <v>11.16</v>
      </c>
      <c r="I5947" s="51">
        <f t="shared" si="666"/>
        <v>0.14082018927444795</v>
      </c>
      <c r="J5947" s="51">
        <f t="shared" ca="1" si="667"/>
        <v>4</v>
      </c>
      <c r="K5947" s="47">
        <f t="shared" si="668"/>
        <v>11.09</v>
      </c>
      <c r="L5947" s="47">
        <f t="shared" si="669"/>
        <v>11.18</v>
      </c>
      <c r="M5947" s="47">
        <f t="shared" si="670"/>
        <v>11.05</v>
      </c>
      <c r="N5947" s="47">
        <f t="shared" si="671"/>
        <v>11.16</v>
      </c>
      <c r="O5947" s="48">
        <f t="shared" ca="1" si="672"/>
        <v>1201600</v>
      </c>
    </row>
    <row r="5948" spans="1:15" x14ac:dyDescent="0.25">
      <c r="A5948">
        <v>5933</v>
      </c>
      <c r="B5948" s="84">
        <v>33353</v>
      </c>
      <c r="C5948" s="47">
        <v>79.38</v>
      </c>
      <c r="D5948" s="47">
        <v>79.75</v>
      </c>
      <c r="E5948" s="47">
        <v>78.5</v>
      </c>
      <c r="F5948" s="47">
        <v>79</v>
      </c>
      <c r="G5948" s="48">
        <v>376800</v>
      </c>
      <c r="H5948" s="47">
        <v>11.12</v>
      </c>
      <c r="I5948" s="51">
        <f t="shared" si="666"/>
        <v>0.14075949367088605</v>
      </c>
      <c r="J5948" s="51">
        <f t="shared" ca="1" si="667"/>
        <v>4</v>
      </c>
      <c r="K5948" s="47">
        <f t="shared" si="668"/>
        <v>11.17</v>
      </c>
      <c r="L5948" s="47">
        <f t="shared" si="669"/>
        <v>11.23</v>
      </c>
      <c r="M5948" s="47">
        <f t="shared" si="670"/>
        <v>11.05</v>
      </c>
      <c r="N5948" s="47">
        <f t="shared" si="671"/>
        <v>11.12</v>
      </c>
      <c r="O5948" s="48">
        <f t="shared" ca="1" si="672"/>
        <v>1507200</v>
      </c>
    </row>
    <row r="5949" spans="1:15" x14ac:dyDescent="0.25">
      <c r="A5949">
        <v>5934</v>
      </c>
      <c r="B5949" s="84">
        <v>33352</v>
      </c>
      <c r="C5949" s="47">
        <v>79.5</v>
      </c>
      <c r="D5949" s="47">
        <v>80.25</v>
      </c>
      <c r="E5949" s="47">
        <v>79.5</v>
      </c>
      <c r="F5949" s="47">
        <v>80.25</v>
      </c>
      <c r="G5949" s="48">
        <v>340000</v>
      </c>
      <c r="H5949" s="47">
        <v>11.3</v>
      </c>
      <c r="I5949" s="51">
        <f t="shared" si="666"/>
        <v>0.14080996884735203</v>
      </c>
      <c r="J5949" s="51">
        <f t="shared" ca="1" si="667"/>
        <v>4</v>
      </c>
      <c r="K5949" s="47">
        <f t="shared" si="668"/>
        <v>11.19</v>
      </c>
      <c r="L5949" s="47">
        <f t="shared" si="669"/>
        <v>11.3</v>
      </c>
      <c r="M5949" s="47">
        <f t="shared" si="670"/>
        <v>11.19</v>
      </c>
      <c r="N5949" s="47">
        <f t="shared" si="671"/>
        <v>11.3</v>
      </c>
      <c r="O5949" s="48">
        <f t="shared" ca="1" si="672"/>
        <v>1360000</v>
      </c>
    </row>
    <row r="5950" spans="1:15" x14ac:dyDescent="0.25">
      <c r="A5950">
        <v>5935</v>
      </c>
      <c r="B5950" s="84">
        <v>33351</v>
      </c>
      <c r="C5950" s="47">
        <v>78.38</v>
      </c>
      <c r="D5950" s="47">
        <v>79.38</v>
      </c>
      <c r="E5950" s="47">
        <v>77.5</v>
      </c>
      <c r="F5950" s="47">
        <v>79.12</v>
      </c>
      <c r="G5950" s="48">
        <v>712000</v>
      </c>
      <c r="H5950" s="47">
        <v>11.14</v>
      </c>
      <c r="I5950" s="51">
        <f t="shared" si="666"/>
        <v>0.14079878665318504</v>
      </c>
      <c r="J5950" s="51">
        <f t="shared" ca="1" si="667"/>
        <v>4</v>
      </c>
      <c r="K5950" s="47">
        <f t="shared" si="668"/>
        <v>11.04</v>
      </c>
      <c r="L5950" s="47">
        <f t="shared" si="669"/>
        <v>11.18</v>
      </c>
      <c r="M5950" s="47">
        <f t="shared" si="670"/>
        <v>10.91</v>
      </c>
      <c r="N5950" s="47">
        <f t="shared" si="671"/>
        <v>11.14</v>
      </c>
      <c r="O5950" s="48">
        <f t="shared" ca="1" si="672"/>
        <v>2848000</v>
      </c>
    </row>
    <row r="5951" spans="1:15" x14ac:dyDescent="0.25">
      <c r="A5951">
        <v>5936</v>
      </c>
      <c r="B5951" s="84">
        <v>33350</v>
      </c>
      <c r="C5951" s="47">
        <v>79.5</v>
      </c>
      <c r="D5951" s="47">
        <v>79.5</v>
      </c>
      <c r="E5951" s="47">
        <v>78.25</v>
      </c>
      <c r="F5951" s="47">
        <v>78.25</v>
      </c>
      <c r="G5951" s="48">
        <v>654800</v>
      </c>
      <c r="H5951" s="47">
        <v>11.02</v>
      </c>
      <c r="I5951" s="51">
        <f t="shared" si="666"/>
        <v>0.14083067092651758</v>
      </c>
      <c r="J5951" s="51">
        <f t="shared" ca="1" si="667"/>
        <v>4</v>
      </c>
      <c r="K5951" s="47">
        <f t="shared" si="668"/>
        <v>11.2</v>
      </c>
      <c r="L5951" s="47">
        <f t="shared" si="669"/>
        <v>11.2</v>
      </c>
      <c r="M5951" s="47">
        <f t="shared" si="670"/>
        <v>11.02</v>
      </c>
      <c r="N5951" s="47">
        <f t="shared" si="671"/>
        <v>11.02</v>
      </c>
      <c r="O5951" s="48">
        <f t="shared" ca="1" si="672"/>
        <v>2619200</v>
      </c>
    </row>
    <row r="5952" spans="1:15" x14ac:dyDescent="0.25">
      <c r="A5952">
        <v>5937</v>
      </c>
      <c r="B5952" s="84">
        <v>33347</v>
      </c>
      <c r="C5952" s="47">
        <v>79.88</v>
      </c>
      <c r="D5952" s="47">
        <v>80.5</v>
      </c>
      <c r="E5952" s="47">
        <v>79.5</v>
      </c>
      <c r="F5952" s="47">
        <v>80.12</v>
      </c>
      <c r="G5952" s="48">
        <v>879200</v>
      </c>
      <c r="H5952" s="47">
        <v>11.28</v>
      </c>
      <c r="I5952" s="51">
        <f t="shared" si="666"/>
        <v>0.14078881677483773</v>
      </c>
      <c r="J5952" s="51">
        <f t="shared" ca="1" si="667"/>
        <v>4</v>
      </c>
      <c r="K5952" s="47">
        <f t="shared" si="668"/>
        <v>11.25</v>
      </c>
      <c r="L5952" s="47">
        <f t="shared" si="669"/>
        <v>11.33</v>
      </c>
      <c r="M5952" s="47">
        <f t="shared" si="670"/>
        <v>11.19</v>
      </c>
      <c r="N5952" s="47">
        <f t="shared" si="671"/>
        <v>11.28</v>
      </c>
      <c r="O5952" s="48">
        <f t="shared" ca="1" si="672"/>
        <v>3516800</v>
      </c>
    </row>
    <row r="5953" spans="1:15" x14ac:dyDescent="0.25">
      <c r="A5953">
        <v>5938</v>
      </c>
      <c r="B5953" s="84">
        <v>33346</v>
      </c>
      <c r="C5953" s="47">
        <v>80.5</v>
      </c>
      <c r="D5953" s="47">
        <v>81.12</v>
      </c>
      <c r="E5953" s="47">
        <v>80.5</v>
      </c>
      <c r="F5953" s="47">
        <v>80.75</v>
      </c>
      <c r="G5953" s="48">
        <v>505600</v>
      </c>
      <c r="H5953" s="47">
        <v>11.37</v>
      </c>
      <c r="I5953" s="51">
        <f t="shared" si="666"/>
        <v>0.14080495356037151</v>
      </c>
      <c r="J5953" s="51">
        <f t="shared" ca="1" si="667"/>
        <v>4</v>
      </c>
      <c r="K5953" s="47">
        <f t="shared" si="668"/>
        <v>11.33</v>
      </c>
      <c r="L5953" s="47">
        <f t="shared" si="669"/>
        <v>11.42</v>
      </c>
      <c r="M5953" s="47">
        <f t="shared" si="670"/>
        <v>11.33</v>
      </c>
      <c r="N5953" s="47">
        <f t="shared" si="671"/>
        <v>11.37</v>
      </c>
      <c r="O5953" s="48">
        <f t="shared" ca="1" si="672"/>
        <v>2022400</v>
      </c>
    </row>
    <row r="5954" spans="1:15" x14ac:dyDescent="0.25">
      <c r="A5954">
        <v>5939</v>
      </c>
      <c r="B5954" s="84">
        <v>33345</v>
      </c>
      <c r="C5954" s="47">
        <v>81.5</v>
      </c>
      <c r="D5954" s="47">
        <v>82</v>
      </c>
      <c r="E5954" s="47">
        <v>80.25</v>
      </c>
      <c r="F5954" s="47">
        <v>81.25</v>
      </c>
      <c r="G5954" s="48">
        <v>1044400</v>
      </c>
      <c r="H5954" s="47">
        <v>11.44</v>
      </c>
      <c r="I5954" s="51">
        <f t="shared" si="666"/>
        <v>0.14079999999999998</v>
      </c>
      <c r="J5954" s="51">
        <f t="shared" ca="1" si="667"/>
        <v>4</v>
      </c>
      <c r="K5954" s="47">
        <f t="shared" si="668"/>
        <v>11.48</v>
      </c>
      <c r="L5954" s="47">
        <f t="shared" si="669"/>
        <v>11.55</v>
      </c>
      <c r="M5954" s="47">
        <f t="shared" si="670"/>
        <v>11.3</v>
      </c>
      <c r="N5954" s="47">
        <f t="shared" si="671"/>
        <v>11.44</v>
      </c>
      <c r="O5954" s="48">
        <f t="shared" ca="1" si="672"/>
        <v>4177600</v>
      </c>
    </row>
    <row r="5955" spans="1:15" x14ac:dyDescent="0.25">
      <c r="A5955">
        <v>5940</v>
      </c>
      <c r="B5955" s="84">
        <v>33344</v>
      </c>
      <c r="C5955" s="47">
        <v>81.75</v>
      </c>
      <c r="D5955" s="47">
        <v>82</v>
      </c>
      <c r="E5955" s="47">
        <v>80.75</v>
      </c>
      <c r="F5955" s="47">
        <v>82</v>
      </c>
      <c r="G5955" s="48">
        <v>516000</v>
      </c>
      <c r="H5955" s="47">
        <v>11.55</v>
      </c>
      <c r="I5955" s="51">
        <f t="shared" si="666"/>
        <v>0.14085365853658538</v>
      </c>
      <c r="J5955" s="51">
        <f t="shared" ca="1" si="667"/>
        <v>4</v>
      </c>
      <c r="K5955" s="47">
        <f t="shared" si="668"/>
        <v>11.51</v>
      </c>
      <c r="L5955" s="47">
        <f t="shared" si="669"/>
        <v>11.55</v>
      </c>
      <c r="M5955" s="47">
        <f t="shared" si="670"/>
        <v>11.37</v>
      </c>
      <c r="N5955" s="47">
        <f t="shared" si="671"/>
        <v>11.55</v>
      </c>
      <c r="O5955" s="48">
        <f t="shared" ca="1" si="672"/>
        <v>2064000</v>
      </c>
    </row>
    <row r="5956" spans="1:15" x14ac:dyDescent="0.25">
      <c r="A5956">
        <v>5941</v>
      </c>
      <c r="B5956" s="84">
        <v>33343</v>
      </c>
      <c r="C5956" s="47">
        <v>81</v>
      </c>
      <c r="D5956" s="47">
        <v>82.25</v>
      </c>
      <c r="E5956" s="47">
        <v>81</v>
      </c>
      <c r="F5956" s="47">
        <v>82</v>
      </c>
      <c r="G5956" s="48">
        <v>490800</v>
      </c>
      <c r="H5956" s="47">
        <v>11.55</v>
      </c>
      <c r="I5956" s="51">
        <f t="shared" si="666"/>
        <v>0.14085365853658538</v>
      </c>
      <c r="J5956" s="51">
        <f t="shared" ca="1" si="667"/>
        <v>4</v>
      </c>
      <c r="K5956" s="47">
        <f t="shared" si="668"/>
        <v>11.41</v>
      </c>
      <c r="L5956" s="47">
        <f t="shared" si="669"/>
        <v>11.59</v>
      </c>
      <c r="M5956" s="47">
        <f t="shared" si="670"/>
        <v>11.41</v>
      </c>
      <c r="N5956" s="47">
        <f t="shared" si="671"/>
        <v>11.55</v>
      </c>
      <c r="O5956" s="48">
        <f t="shared" ca="1" si="672"/>
        <v>1963200</v>
      </c>
    </row>
    <row r="5957" spans="1:15" x14ac:dyDescent="0.25">
      <c r="A5957">
        <v>5942</v>
      </c>
      <c r="B5957" s="84">
        <v>33340</v>
      </c>
      <c r="C5957" s="47">
        <v>80.25</v>
      </c>
      <c r="D5957" s="47">
        <v>81</v>
      </c>
      <c r="E5957" s="47">
        <v>79</v>
      </c>
      <c r="F5957" s="47">
        <v>80.88</v>
      </c>
      <c r="G5957" s="48">
        <v>1182800</v>
      </c>
      <c r="H5957" s="47">
        <v>11.39</v>
      </c>
      <c r="I5957" s="51">
        <f t="shared" si="666"/>
        <v>0.14082591493570723</v>
      </c>
      <c r="J5957" s="51">
        <f t="shared" ca="1" si="667"/>
        <v>4</v>
      </c>
      <c r="K5957" s="47">
        <f t="shared" si="668"/>
        <v>11.3</v>
      </c>
      <c r="L5957" s="47">
        <f t="shared" si="669"/>
        <v>11.41</v>
      </c>
      <c r="M5957" s="47">
        <f t="shared" si="670"/>
        <v>11.13</v>
      </c>
      <c r="N5957" s="47">
        <f t="shared" si="671"/>
        <v>11.39</v>
      </c>
      <c r="O5957" s="48">
        <f t="shared" ca="1" si="672"/>
        <v>4731200</v>
      </c>
    </row>
    <row r="5958" spans="1:15" x14ac:dyDescent="0.25">
      <c r="A5958">
        <v>5943</v>
      </c>
      <c r="B5958" s="84">
        <v>33339</v>
      </c>
      <c r="C5958" s="47">
        <v>81.5</v>
      </c>
      <c r="D5958" s="47">
        <v>81.88</v>
      </c>
      <c r="E5958" s="47">
        <v>80</v>
      </c>
      <c r="F5958" s="47">
        <v>80.5</v>
      </c>
      <c r="G5958" s="48">
        <v>991600</v>
      </c>
      <c r="H5958" s="47">
        <v>11.33</v>
      </c>
      <c r="I5958" s="51">
        <f t="shared" si="666"/>
        <v>0.14074534161490684</v>
      </c>
      <c r="J5958" s="51">
        <f t="shared" ca="1" si="667"/>
        <v>4</v>
      </c>
      <c r="K5958" s="47">
        <f t="shared" si="668"/>
        <v>11.47</v>
      </c>
      <c r="L5958" s="47">
        <f t="shared" si="669"/>
        <v>11.52</v>
      </c>
      <c r="M5958" s="47">
        <f t="shared" si="670"/>
        <v>11.26</v>
      </c>
      <c r="N5958" s="47">
        <f t="shared" si="671"/>
        <v>11.33</v>
      </c>
      <c r="O5958" s="48">
        <f t="shared" ca="1" si="672"/>
        <v>3966400</v>
      </c>
    </row>
    <row r="5959" spans="1:15" x14ac:dyDescent="0.25">
      <c r="A5959">
        <v>5944</v>
      </c>
      <c r="B5959" s="84">
        <v>33338</v>
      </c>
      <c r="C5959" s="47">
        <v>81</v>
      </c>
      <c r="D5959" s="47">
        <v>82.12</v>
      </c>
      <c r="E5959" s="47">
        <v>80.5</v>
      </c>
      <c r="F5959" s="47">
        <v>81.12</v>
      </c>
      <c r="G5959" s="48">
        <v>1483600</v>
      </c>
      <c r="H5959" s="47">
        <v>11.42</v>
      </c>
      <c r="I5959" s="51">
        <f t="shared" si="666"/>
        <v>0.14077909270216962</v>
      </c>
      <c r="J5959" s="51">
        <f t="shared" ca="1" si="667"/>
        <v>4</v>
      </c>
      <c r="K5959" s="47">
        <f t="shared" si="668"/>
        <v>11.4</v>
      </c>
      <c r="L5959" s="47">
        <f t="shared" si="669"/>
        <v>11.56</v>
      </c>
      <c r="M5959" s="47">
        <f t="shared" si="670"/>
        <v>11.33</v>
      </c>
      <c r="N5959" s="47">
        <f t="shared" si="671"/>
        <v>11.42</v>
      </c>
      <c r="O5959" s="48">
        <f t="shared" ca="1" si="672"/>
        <v>5934400</v>
      </c>
    </row>
    <row r="5960" spans="1:15" x14ac:dyDescent="0.25">
      <c r="A5960">
        <v>5945</v>
      </c>
      <c r="B5960" s="84">
        <v>33337</v>
      </c>
      <c r="C5960" s="47">
        <v>80.75</v>
      </c>
      <c r="D5960" s="47">
        <v>81.88</v>
      </c>
      <c r="E5960" s="47">
        <v>80.62</v>
      </c>
      <c r="F5960" s="47">
        <v>81</v>
      </c>
      <c r="G5960" s="48">
        <v>868000</v>
      </c>
      <c r="H5960" s="47">
        <v>11.4</v>
      </c>
      <c r="I5960" s="51">
        <f t="shared" si="666"/>
        <v>0.14074074074074075</v>
      </c>
      <c r="J5960" s="51">
        <f t="shared" ca="1" si="667"/>
        <v>4</v>
      </c>
      <c r="K5960" s="47">
        <f t="shared" si="668"/>
        <v>11.36</v>
      </c>
      <c r="L5960" s="47">
        <f t="shared" si="669"/>
        <v>11.52</v>
      </c>
      <c r="M5960" s="47">
        <f t="shared" si="670"/>
        <v>11.35</v>
      </c>
      <c r="N5960" s="47">
        <f t="shared" si="671"/>
        <v>11.4</v>
      </c>
      <c r="O5960" s="48">
        <f t="shared" ca="1" si="672"/>
        <v>3472000</v>
      </c>
    </row>
    <row r="5961" spans="1:15" x14ac:dyDescent="0.25">
      <c r="A5961">
        <v>5946</v>
      </c>
      <c r="B5961" s="84">
        <v>33336</v>
      </c>
      <c r="C5961" s="47">
        <v>80.75</v>
      </c>
      <c r="D5961" s="47">
        <v>81.12</v>
      </c>
      <c r="E5961" s="47">
        <v>80.25</v>
      </c>
      <c r="F5961" s="47">
        <v>80.75</v>
      </c>
      <c r="G5961" s="48">
        <v>655200</v>
      </c>
      <c r="H5961" s="47">
        <v>11.37</v>
      </c>
      <c r="I5961" s="51">
        <f t="shared" si="666"/>
        <v>0.14080495356037151</v>
      </c>
      <c r="J5961" s="51">
        <f t="shared" ca="1" si="667"/>
        <v>4</v>
      </c>
      <c r="K5961" s="47">
        <f t="shared" si="668"/>
        <v>11.37</v>
      </c>
      <c r="L5961" s="47">
        <f t="shared" si="669"/>
        <v>11.42</v>
      </c>
      <c r="M5961" s="47">
        <f t="shared" si="670"/>
        <v>11.3</v>
      </c>
      <c r="N5961" s="47">
        <f t="shared" si="671"/>
        <v>11.37</v>
      </c>
      <c r="O5961" s="48">
        <f t="shared" ca="1" si="672"/>
        <v>2620800</v>
      </c>
    </row>
    <row r="5962" spans="1:15" x14ac:dyDescent="0.25">
      <c r="A5962">
        <v>5947</v>
      </c>
      <c r="B5962" s="84">
        <v>33333</v>
      </c>
      <c r="C5962" s="47">
        <v>82.12</v>
      </c>
      <c r="D5962" s="47">
        <v>82.25</v>
      </c>
      <c r="E5962" s="47">
        <v>80.62</v>
      </c>
      <c r="F5962" s="47">
        <v>80.75</v>
      </c>
      <c r="G5962" s="48">
        <v>522800</v>
      </c>
      <c r="H5962" s="47">
        <v>11.37</v>
      </c>
      <c r="I5962" s="51">
        <f t="shared" si="666"/>
        <v>0.14080495356037151</v>
      </c>
      <c r="J5962" s="51">
        <f t="shared" ca="1" si="667"/>
        <v>4</v>
      </c>
      <c r="K5962" s="47">
        <f t="shared" si="668"/>
        <v>11.56</v>
      </c>
      <c r="L5962" s="47">
        <f t="shared" si="669"/>
        <v>11.58</v>
      </c>
      <c r="M5962" s="47">
        <f t="shared" si="670"/>
        <v>11.35</v>
      </c>
      <c r="N5962" s="47">
        <f t="shared" si="671"/>
        <v>11.37</v>
      </c>
      <c r="O5962" s="48">
        <f t="shared" ca="1" si="672"/>
        <v>2091200</v>
      </c>
    </row>
    <row r="5963" spans="1:15" x14ac:dyDescent="0.25">
      <c r="A5963">
        <v>5948</v>
      </c>
      <c r="B5963" s="84">
        <v>33332</v>
      </c>
      <c r="C5963" s="47">
        <v>82.5</v>
      </c>
      <c r="D5963" s="47">
        <v>83.12</v>
      </c>
      <c r="E5963" s="47">
        <v>81.75</v>
      </c>
      <c r="F5963" s="47">
        <v>82.25</v>
      </c>
      <c r="G5963" s="48">
        <v>747200</v>
      </c>
      <c r="H5963" s="47">
        <v>11.58</v>
      </c>
      <c r="I5963" s="51">
        <f t="shared" si="666"/>
        <v>0.140790273556231</v>
      </c>
      <c r="J5963" s="51">
        <f t="shared" ca="1" si="667"/>
        <v>4</v>
      </c>
      <c r="K5963" s="47">
        <f t="shared" si="668"/>
        <v>11.62</v>
      </c>
      <c r="L5963" s="47">
        <f t="shared" si="669"/>
        <v>11.7</v>
      </c>
      <c r="M5963" s="47">
        <f t="shared" si="670"/>
        <v>11.51</v>
      </c>
      <c r="N5963" s="47">
        <f t="shared" si="671"/>
        <v>11.58</v>
      </c>
      <c r="O5963" s="48">
        <f t="shared" ca="1" si="672"/>
        <v>2988800</v>
      </c>
    </row>
    <row r="5964" spans="1:15" x14ac:dyDescent="0.25">
      <c r="A5964">
        <v>5949</v>
      </c>
      <c r="B5964" s="84">
        <v>33331</v>
      </c>
      <c r="C5964" s="47">
        <v>82</v>
      </c>
      <c r="D5964" s="47">
        <v>82.75</v>
      </c>
      <c r="E5964" s="47">
        <v>81.75</v>
      </c>
      <c r="F5964" s="47">
        <v>82.5</v>
      </c>
      <c r="G5964" s="48">
        <v>548000</v>
      </c>
      <c r="H5964" s="47">
        <v>11.62</v>
      </c>
      <c r="I5964" s="51">
        <f t="shared" si="666"/>
        <v>0.14084848484848483</v>
      </c>
      <c r="J5964" s="51">
        <f t="shared" ca="1" si="667"/>
        <v>4</v>
      </c>
      <c r="K5964" s="47">
        <f t="shared" si="668"/>
        <v>11.55</v>
      </c>
      <c r="L5964" s="47">
        <f t="shared" si="669"/>
        <v>11.66</v>
      </c>
      <c r="M5964" s="47">
        <f t="shared" si="670"/>
        <v>11.51</v>
      </c>
      <c r="N5964" s="47">
        <f t="shared" si="671"/>
        <v>11.62</v>
      </c>
      <c r="O5964" s="48">
        <f t="shared" ca="1" si="672"/>
        <v>2192000</v>
      </c>
    </row>
    <row r="5965" spans="1:15" x14ac:dyDescent="0.25">
      <c r="A5965">
        <v>5950</v>
      </c>
      <c r="B5965" s="84">
        <v>33330</v>
      </c>
      <c r="C5965" s="47">
        <v>79.88</v>
      </c>
      <c r="D5965" s="47">
        <v>81.75</v>
      </c>
      <c r="E5965" s="47">
        <v>79.88</v>
      </c>
      <c r="F5965" s="47">
        <v>81.75</v>
      </c>
      <c r="G5965" s="48">
        <v>586400</v>
      </c>
      <c r="H5965" s="47">
        <v>11.51</v>
      </c>
      <c r="I5965" s="51">
        <f t="shared" si="666"/>
        <v>0.14079510703363915</v>
      </c>
      <c r="J5965" s="51">
        <f t="shared" ca="1" si="667"/>
        <v>4</v>
      </c>
      <c r="K5965" s="47">
        <f t="shared" si="668"/>
        <v>11.25</v>
      </c>
      <c r="L5965" s="47">
        <f t="shared" si="669"/>
        <v>11.51</v>
      </c>
      <c r="M5965" s="47">
        <f t="shared" si="670"/>
        <v>11.25</v>
      </c>
      <c r="N5965" s="47">
        <f t="shared" si="671"/>
        <v>11.51</v>
      </c>
      <c r="O5965" s="48">
        <f t="shared" ca="1" si="672"/>
        <v>2345600</v>
      </c>
    </row>
    <row r="5966" spans="1:15" x14ac:dyDescent="0.25">
      <c r="A5966">
        <v>5951</v>
      </c>
      <c r="B5966" s="84">
        <v>33329</v>
      </c>
      <c r="C5966" s="47">
        <v>81.5</v>
      </c>
      <c r="D5966" s="47">
        <v>81.75</v>
      </c>
      <c r="E5966" s="47">
        <v>80.38</v>
      </c>
      <c r="F5966" s="47">
        <v>80.5</v>
      </c>
      <c r="G5966" s="48">
        <v>591200</v>
      </c>
      <c r="H5966" s="47">
        <v>11.25</v>
      </c>
      <c r="I5966" s="51">
        <f t="shared" si="666"/>
        <v>0.13975155279503104</v>
      </c>
      <c r="J5966" s="51">
        <f t="shared" ca="1" si="667"/>
        <v>4</v>
      </c>
      <c r="K5966" s="47">
        <f t="shared" si="668"/>
        <v>11.39</v>
      </c>
      <c r="L5966" s="47">
        <f t="shared" si="669"/>
        <v>11.42</v>
      </c>
      <c r="M5966" s="47">
        <f t="shared" si="670"/>
        <v>11.23</v>
      </c>
      <c r="N5966" s="47">
        <f t="shared" si="671"/>
        <v>11.25</v>
      </c>
      <c r="O5966" s="48">
        <f t="shared" ca="1" si="672"/>
        <v>2364800</v>
      </c>
    </row>
    <row r="5967" spans="1:15" x14ac:dyDescent="0.25">
      <c r="A5967">
        <v>5952</v>
      </c>
      <c r="B5967" s="84">
        <v>33325</v>
      </c>
      <c r="C5967" s="47">
        <v>82.75</v>
      </c>
      <c r="D5967" s="47">
        <v>82.88</v>
      </c>
      <c r="E5967" s="47">
        <v>81.5</v>
      </c>
      <c r="F5967" s="47">
        <v>81.88</v>
      </c>
      <c r="G5967" s="48">
        <v>724400</v>
      </c>
      <c r="H5967" s="47">
        <v>11.44</v>
      </c>
      <c r="I5967" s="51">
        <f t="shared" si="666"/>
        <v>0.13971665852467025</v>
      </c>
      <c r="J5967" s="51">
        <f t="shared" ca="1" si="667"/>
        <v>4</v>
      </c>
      <c r="K5967" s="47">
        <f t="shared" si="668"/>
        <v>11.56</v>
      </c>
      <c r="L5967" s="47">
        <f t="shared" si="669"/>
        <v>11.58</v>
      </c>
      <c r="M5967" s="47">
        <f t="shared" si="670"/>
        <v>11.39</v>
      </c>
      <c r="N5967" s="47">
        <f t="shared" si="671"/>
        <v>11.44</v>
      </c>
      <c r="O5967" s="48">
        <f t="shared" ca="1" si="672"/>
        <v>2897600</v>
      </c>
    </row>
    <row r="5968" spans="1:15" x14ac:dyDescent="0.25">
      <c r="A5968">
        <v>5953</v>
      </c>
      <c r="B5968" s="84">
        <v>33324</v>
      </c>
      <c r="C5968" s="47">
        <v>83.38</v>
      </c>
      <c r="D5968" s="47">
        <v>84.5</v>
      </c>
      <c r="E5968" s="47">
        <v>83.25</v>
      </c>
      <c r="F5968" s="47">
        <v>83.38</v>
      </c>
      <c r="G5968" s="48">
        <v>956400</v>
      </c>
      <c r="H5968" s="47">
        <v>11.65</v>
      </c>
      <c r="I5968" s="51">
        <f t="shared" si="666"/>
        <v>0.13972175581674265</v>
      </c>
      <c r="J5968" s="51">
        <f t="shared" ca="1" si="667"/>
        <v>4</v>
      </c>
      <c r="K5968" s="47">
        <f t="shared" si="668"/>
        <v>11.65</v>
      </c>
      <c r="L5968" s="47">
        <f t="shared" si="669"/>
        <v>11.81</v>
      </c>
      <c r="M5968" s="47">
        <f t="shared" si="670"/>
        <v>11.63</v>
      </c>
      <c r="N5968" s="47">
        <f t="shared" si="671"/>
        <v>11.65</v>
      </c>
      <c r="O5968" s="48">
        <f t="shared" ca="1" si="672"/>
        <v>3825600</v>
      </c>
    </row>
    <row r="5969" spans="1:15" x14ac:dyDescent="0.25">
      <c r="A5969">
        <v>5954</v>
      </c>
      <c r="B5969" s="84">
        <v>33323</v>
      </c>
      <c r="C5969" s="47">
        <v>82.75</v>
      </c>
      <c r="D5969" s="47">
        <v>83.38</v>
      </c>
      <c r="E5969" s="47">
        <v>82.38</v>
      </c>
      <c r="F5969" s="47">
        <v>83.38</v>
      </c>
      <c r="G5969" s="48">
        <v>717600</v>
      </c>
      <c r="H5969" s="47">
        <v>11.65</v>
      </c>
      <c r="I5969" s="51">
        <f t="shared" ref="I5969:I6032" si="673">H5969/F5969</f>
        <v>0.13972175581674265</v>
      </c>
      <c r="J5969" s="51">
        <f t="shared" ref="J5969:J6032" ca="1" si="674">INDEX(OFFSET($T$15,0,0,$S$13+1,1),MATCH(B5969,OFFSET($Q$15,0,0,$S$13+1,1),-1))</f>
        <v>4</v>
      </c>
      <c r="K5969" s="47">
        <f t="shared" ref="K5969:K6032" si="675">ROUND($I5969*C5969,2)</f>
        <v>11.56</v>
      </c>
      <c r="L5969" s="47">
        <f t="shared" ref="L5969:L6032" si="676">ROUND($I5969*D5969,2)</f>
        <v>11.65</v>
      </c>
      <c r="M5969" s="47">
        <f t="shared" ref="M5969:M6032" si="677">ROUND($I5969*E5969,2)</f>
        <v>11.51</v>
      </c>
      <c r="N5969" s="47">
        <f t="shared" ref="N5969:N6032" si="678">ROUND($I5969*F5969,2)</f>
        <v>11.65</v>
      </c>
      <c r="O5969" s="48">
        <f t="shared" ref="O5969:O6032" ca="1" si="679">G5969*J5969</f>
        <v>2870400</v>
      </c>
    </row>
    <row r="5970" spans="1:15" x14ac:dyDescent="0.25">
      <c r="A5970">
        <v>5955</v>
      </c>
      <c r="B5970" s="84">
        <v>33322</v>
      </c>
      <c r="C5970" s="47">
        <v>81.5</v>
      </c>
      <c r="D5970" s="47">
        <v>82.75</v>
      </c>
      <c r="E5970" s="47">
        <v>81.38</v>
      </c>
      <c r="F5970" s="47">
        <v>82.75</v>
      </c>
      <c r="G5970" s="48">
        <v>806400</v>
      </c>
      <c r="H5970" s="47">
        <v>11.56</v>
      </c>
      <c r="I5970" s="51">
        <f t="shared" si="673"/>
        <v>0.13969788519637463</v>
      </c>
      <c r="J5970" s="51">
        <f t="shared" ca="1" si="674"/>
        <v>4</v>
      </c>
      <c r="K5970" s="47">
        <f t="shared" si="675"/>
        <v>11.39</v>
      </c>
      <c r="L5970" s="47">
        <f t="shared" si="676"/>
        <v>11.56</v>
      </c>
      <c r="M5970" s="47">
        <f t="shared" si="677"/>
        <v>11.37</v>
      </c>
      <c r="N5970" s="47">
        <f t="shared" si="678"/>
        <v>11.56</v>
      </c>
      <c r="O5970" s="48">
        <f t="shared" ca="1" si="679"/>
        <v>3225600</v>
      </c>
    </row>
    <row r="5971" spans="1:15" x14ac:dyDescent="0.25">
      <c r="A5971">
        <v>5956</v>
      </c>
      <c r="B5971" s="84">
        <v>33319</v>
      </c>
      <c r="C5971" s="47">
        <v>80.5</v>
      </c>
      <c r="D5971" s="47">
        <v>81.88</v>
      </c>
      <c r="E5971" s="47">
        <v>80.38</v>
      </c>
      <c r="F5971" s="47">
        <v>81</v>
      </c>
      <c r="G5971" s="48">
        <v>1126400</v>
      </c>
      <c r="H5971" s="47">
        <v>11.32</v>
      </c>
      <c r="I5971" s="51">
        <f t="shared" si="673"/>
        <v>0.13975308641975309</v>
      </c>
      <c r="J5971" s="51">
        <f t="shared" ca="1" si="674"/>
        <v>4</v>
      </c>
      <c r="K5971" s="47">
        <f t="shared" si="675"/>
        <v>11.25</v>
      </c>
      <c r="L5971" s="47">
        <f t="shared" si="676"/>
        <v>11.44</v>
      </c>
      <c r="M5971" s="47">
        <f t="shared" si="677"/>
        <v>11.23</v>
      </c>
      <c r="N5971" s="47">
        <f t="shared" si="678"/>
        <v>11.32</v>
      </c>
      <c r="O5971" s="48">
        <f t="shared" ca="1" si="679"/>
        <v>4505600</v>
      </c>
    </row>
    <row r="5972" spans="1:15" x14ac:dyDescent="0.25">
      <c r="A5972">
        <v>5957</v>
      </c>
      <c r="B5972" s="84">
        <v>33318</v>
      </c>
      <c r="C5972" s="47">
        <v>80.25</v>
      </c>
      <c r="D5972" s="47">
        <v>81</v>
      </c>
      <c r="E5972" s="47">
        <v>80.25</v>
      </c>
      <c r="F5972" s="47">
        <v>80.62</v>
      </c>
      <c r="G5972" s="48">
        <v>890400</v>
      </c>
      <c r="H5972" s="47">
        <v>11.27</v>
      </c>
      <c r="I5972" s="51">
        <f t="shared" si="673"/>
        <v>0.13979161498387496</v>
      </c>
      <c r="J5972" s="51">
        <f t="shared" ca="1" si="674"/>
        <v>4</v>
      </c>
      <c r="K5972" s="47">
        <f t="shared" si="675"/>
        <v>11.22</v>
      </c>
      <c r="L5972" s="47">
        <f t="shared" si="676"/>
        <v>11.32</v>
      </c>
      <c r="M5972" s="47">
        <f t="shared" si="677"/>
        <v>11.22</v>
      </c>
      <c r="N5972" s="47">
        <f t="shared" si="678"/>
        <v>11.27</v>
      </c>
      <c r="O5972" s="48">
        <f t="shared" ca="1" si="679"/>
        <v>3561600</v>
      </c>
    </row>
    <row r="5973" spans="1:15" x14ac:dyDescent="0.25">
      <c r="A5973">
        <v>5958</v>
      </c>
      <c r="B5973" s="84">
        <v>33317</v>
      </c>
      <c r="C5973" s="47">
        <v>78.75</v>
      </c>
      <c r="D5973" s="47">
        <v>79.75</v>
      </c>
      <c r="E5973" s="47">
        <v>78.62</v>
      </c>
      <c r="F5973" s="47">
        <v>79.75</v>
      </c>
      <c r="G5973" s="48">
        <v>632000</v>
      </c>
      <c r="H5973" s="47">
        <v>11.14</v>
      </c>
      <c r="I5973" s="51">
        <f t="shared" si="673"/>
        <v>0.13968652037617554</v>
      </c>
      <c r="J5973" s="51">
        <f t="shared" ca="1" si="674"/>
        <v>4</v>
      </c>
      <c r="K5973" s="47">
        <f t="shared" si="675"/>
        <v>11</v>
      </c>
      <c r="L5973" s="47">
        <f t="shared" si="676"/>
        <v>11.14</v>
      </c>
      <c r="M5973" s="47">
        <f t="shared" si="677"/>
        <v>10.98</v>
      </c>
      <c r="N5973" s="47">
        <f t="shared" si="678"/>
        <v>11.14</v>
      </c>
      <c r="O5973" s="48">
        <f t="shared" ca="1" si="679"/>
        <v>2528000</v>
      </c>
    </row>
    <row r="5974" spans="1:15" x14ac:dyDescent="0.25">
      <c r="A5974">
        <v>5959</v>
      </c>
      <c r="B5974" s="84">
        <v>33316</v>
      </c>
      <c r="C5974" s="47">
        <v>79.25</v>
      </c>
      <c r="D5974" s="47">
        <v>79.38</v>
      </c>
      <c r="E5974" s="47">
        <v>78.5</v>
      </c>
      <c r="F5974" s="47">
        <v>79.25</v>
      </c>
      <c r="G5974" s="48">
        <v>782800</v>
      </c>
      <c r="H5974" s="47">
        <v>11.07</v>
      </c>
      <c r="I5974" s="51">
        <f t="shared" si="673"/>
        <v>0.13968454258675078</v>
      </c>
      <c r="J5974" s="51">
        <f t="shared" ca="1" si="674"/>
        <v>4</v>
      </c>
      <c r="K5974" s="47">
        <f t="shared" si="675"/>
        <v>11.07</v>
      </c>
      <c r="L5974" s="47">
        <f t="shared" si="676"/>
        <v>11.09</v>
      </c>
      <c r="M5974" s="47">
        <f t="shared" si="677"/>
        <v>10.97</v>
      </c>
      <c r="N5974" s="47">
        <f t="shared" si="678"/>
        <v>11.07</v>
      </c>
      <c r="O5974" s="48">
        <f t="shared" ca="1" si="679"/>
        <v>3131200</v>
      </c>
    </row>
    <row r="5975" spans="1:15" x14ac:dyDescent="0.25">
      <c r="A5975">
        <v>5960</v>
      </c>
      <c r="B5975" s="84">
        <v>33315</v>
      </c>
      <c r="C5975" s="47">
        <v>78.75</v>
      </c>
      <c r="D5975" s="47">
        <v>79.75</v>
      </c>
      <c r="E5975" s="47">
        <v>78.75</v>
      </c>
      <c r="F5975" s="47">
        <v>79.75</v>
      </c>
      <c r="G5975" s="48">
        <v>693600</v>
      </c>
      <c r="H5975" s="47">
        <v>11.14</v>
      </c>
      <c r="I5975" s="51">
        <f t="shared" si="673"/>
        <v>0.13968652037617554</v>
      </c>
      <c r="J5975" s="51">
        <f t="shared" ca="1" si="674"/>
        <v>4</v>
      </c>
      <c r="K5975" s="47">
        <f t="shared" si="675"/>
        <v>11</v>
      </c>
      <c r="L5975" s="47">
        <f t="shared" si="676"/>
        <v>11.14</v>
      </c>
      <c r="M5975" s="47">
        <f t="shared" si="677"/>
        <v>11</v>
      </c>
      <c r="N5975" s="47">
        <f t="shared" si="678"/>
        <v>11.14</v>
      </c>
      <c r="O5975" s="48">
        <f t="shared" ca="1" si="679"/>
        <v>2774400</v>
      </c>
    </row>
    <row r="5976" spans="1:15" x14ac:dyDescent="0.25">
      <c r="A5976">
        <v>5961</v>
      </c>
      <c r="B5976" s="84">
        <v>33312</v>
      </c>
      <c r="C5976" s="47">
        <v>79.25</v>
      </c>
      <c r="D5976" s="47">
        <v>79.5</v>
      </c>
      <c r="E5976" s="47">
        <v>78.75</v>
      </c>
      <c r="F5976" s="47">
        <v>79.5</v>
      </c>
      <c r="G5976" s="48">
        <v>1040800</v>
      </c>
      <c r="H5976" s="47">
        <v>11.11</v>
      </c>
      <c r="I5976" s="51">
        <f t="shared" si="673"/>
        <v>0.13974842767295598</v>
      </c>
      <c r="J5976" s="51">
        <f t="shared" ca="1" si="674"/>
        <v>4</v>
      </c>
      <c r="K5976" s="47">
        <f t="shared" si="675"/>
        <v>11.08</v>
      </c>
      <c r="L5976" s="47">
        <f t="shared" si="676"/>
        <v>11.11</v>
      </c>
      <c r="M5976" s="47">
        <f t="shared" si="677"/>
        <v>11.01</v>
      </c>
      <c r="N5976" s="47">
        <f t="shared" si="678"/>
        <v>11.11</v>
      </c>
      <c r="O5976" s="48">
        <f t="shared" ca="1" si="679"/>
        <v>4163200</v>
      </c>
    </row>
    <row r="5977" spans="1:15" x14ac:dyDescent="0.25">
      <c r="A5977">
        <v>5962</v>
      </c>
      <c r="B5977" s="84">
        <v>33311</v>
      </c>
      <c r="C5977" s="47">
        <v>79.38</v>
      </c>
      <c r="D5977" s="47">
        <v>80.5</v>
      </c>
      <c r="E5977" s="47">
        <v>78.5</v>
      </c>
      <c r="F5977" s="47">
        <v>78.75</v>
      </c>
      <c r="G5977" s="48">
        <v>924400</v>
      </c>
      <c r="H5977" s="47">
        <v>11.01</v>
      </c>
      <c r="I5977" s="51">
        <f t="shared" si="673"/>
        <v>0.1398095238095238</v>
      </c>
      <c r="J5977" s="51">
        <f t="shared" ca="1" si="674"/>
        <v>4</v>
      </c>
      <c r="K5977" s="47">
        <f t="shared" si="675"/>
        <v>11.1</v>
      </c>
      <c r="L5977" s="47">
        <f t="shared" si="676"/>
        <v>11.25</v>
      </c>
      <c r="M5977" s="47">
        <f t="shared" si="677"/>
        <v>10.98</v>
      </c>
      <c r="N5977" s="47">
        <f t="shared" si="678"/>
        <v>11.01</v>
      </c>
      <c r="O5977" s="48">
        <f t="shared" ca="1" si="679"/>
        <v>3697600</v>
      </c>
    </row>
    <row r="5978" spans="1:15" x14ac:dyDescent="0.25">
      <c r="A5978">
        <v>5963</v>
      </c>
      <c r="B5978" s="84">
        <v>33310</v>
      </c>
      <c r="C5978" s="47">
        <v>79.38</v>
      </c>
      <c r="D5978" s="47">
        <v>79.75</v>
      </c>
      <c r="E5978" s="47">
        <v>79.12</v>
      </c>
      <c r="F5978" s="47">
        <v>79.25</v>
      </c>
      <c r="G5978" s="48">
        <v>662400</v>
      </c>
      <c r="H5978" s="47">
        <v>11.07</v>
      </c>
      <c r="I5978" s="51">
        <f t="shared" si="673"/>
        <v>0.13968454258675078</v>
      </c>
      <c r="J5978" s="51">
        <f t="shared" ca="1" si="674"/>
        <v>4</v>
      </c>
      <c r="K5978" s="47">
        <f t="shared" si="675"/>
        <v>11.09</v>
      </c>
      <c r="L5978" s="47">
        <f t="shared" si="676"/>
        <v>11.14</v>
      </c>
      <c r="M5978" s="47">
        <f t="shared" si="677"/>
        <v>11.05</v>
      </c>
      <c r="N5978" s="47">
        <f t="shared" si="678"/>
        <v>11.07</v>
      </c>
      <c r="O5978" s="48">
        <f t="shared" ca="1" si="679"/>
        <v>2649600</v>
      </c>
    </row>
    <row r="5979" spans="1:15" x14ac:dyDescent="0.25">
      <c r="A5979">
        <v>5964</v>
      </c>
      <c r="B5979" s="84">
        <v>33309</v>
      </c>
      <c r="C5979" s="47">
        <v>78</v>
      </c>
      <c r="D5979" s="47">
        <v>79.75</v>
      </c>
      <c r="E5979" s="47">
        <v>74.25</v>
      </c>
      <c r="F5979" s="47">
        <v>79.38</v>
      </c>
      <c r="G5979" s="48">
        <v>980400</v>
      </c>
      <c r="H5979" s="47">
        <v>11.09</v>
      </c>
      <c r="I5979" s="51">
        <f t="shared" si="673"/>
        <v>0.13970773494583019</v>
      </c>
      <c r="J5979" s="51">
        <f t="shared" ca="1" si="674"/>
        <v>4</v>
      </c>
      <c r="K5979" s="47">
        <f t="shared" si="675"/>
        <v>10.9</v>
      </c>
      <c r="L5979" s="47">
        <f t="shared" si="676"/>
        <v>11.14</v>
      </c>
      <c r="M5979" s="47">
        <f t="shared" si="677"/>
        <v>10.37</v>
      </c>
      <c r="N5979" s="47">
        <f t="shared" si="678"/>
        <v>11.09</v>
      </c>
      <c r="O5979" s="48">
        <f t="shared" ca="1" si="679"/>
        <v>3921600</v>
      </c>
    </row>
    <row r="5980" spans="1:15" x14ac:dyDescent="0.25">
      <c r="A5980">
        <v>5965</v>
      </c>
      <c r="B5980" s="84">
        <v>33308</v>
      </c>
      <c r="C5980" s="47">
        <v>77.88</v>
      </c>
      <c r="D5980" s="47">
        <v>78.75</v>
      </c>
      <c r="E5980" s="47">
        <v>77.75</v>
      </c>
      <c r="F5980" s="47">
        <v>77.88</v>
      </c>
      <c r="G5980" s="48">
        <v>697600</v>
      </c>
      <c r="H5980" s="47">
        <v>10.88</v>
      </c>
      <c r="I5980" s="51">
        <f t="shared" si="673"/>
        <v>0.13970210580380074</v>
      </c>
      <c r="J5980" s="51">
        <f t="shared" ca="1" si="674"/>
        <v>4</v>
      </c>
      <c r="K5980" s="47">
        <f t="shared" si="675"/>
        <v>10.88</v>
      </c>
      <c r="L5980" s="47">
        <f t="shared" si="676"/>
        <v>11</v>
      </c>
      <c r="M5980" s="47">
        <f t="shared" si="677"/>
        <v>10.86</v>
      </c>
      <c r="N5980" s="47">
        <f t="shared" si="678"/>
        <v>10.88</v>
      </c>
      <c r="O5980" s="48">
        <f t="shared" ca="1" si="679"/>
        <v>2790400</v>
      </c>
    </row>
    <row r="5981" spans="1:15" x14ac:dyDescent="0.25">
      <c r="A5981">
        <v>5966</v>
      </c>
      <c r="B5981" s="84">
        <v>33305</v>
      </c>
      <c r="C5981" s="47">
        <v>77.25</v>
      </c>
      <c r="D5981" s="47">
        <v>78.25</v>
      </c>
      <c r="E5981" s="47">
        <v>77.25</v>
      </c>
      <c r="F5981" s="47">
        <v>77.75</v>
      </c>
      <c r="G5981" s="48">
        <v>906400</v>
      </c>
      <c r="H5981" s="47">
        <v>10.87</v>
      </c>
      <c r="I5981" s="51">
        <f t="shared" si="673"/>
        <v>0.1398070739549839</v>
      </c>
      <c r="J5981" s="51">
        <f t="shared" ca="1" si="674"/>
        <v>4</v>
      </c>
      <c r="K5981" s="47">
        <f t="shared" si="675"/>
        <v>10.8</v>
      </c>
      <c r="L5981" s="47">
        <f t="shared" si="676"/>
        <v>10.94</v>
      </c>
      <c r="M5981" s="47">
        <f t="shared" si="677"/>
        <v>10.8</v>
      </c>
      <c r="N5981" s="47">
        <f t="shared" si="678"/>
        <v>10.87</v>
      </c>
      <c r="O5981" s="48">
        <f t="shared" ca="1" si="679"/>
        <v>3625600</v>
      </c>
    </row>
    <row r="5982" spans="1:15" x14ac:dyDescent="0.25">
      <c r="A5982">
        <v>5967</v>
      </c>
      <c r="B5982" s="84">
        <v>33304</v>
      </c>
      <c r="C5982" s="47">
        <v>76.75</v>
      </c>
      <c r="D5982" s="47">
        <v>76.88</v>
      </c>
      <c r="E5982" s="47">
        <v>76.12</v>
      </c>
      <c r="F5982" s="47">
        <v>76.5</v>
      </c>
      <c r="G5982" s="48">
        <v>625200</v>
      </c>
      <c r="H5982" s="47">
        <v>10.69</v>
      </c>
      <c r="I5982" s="51">
        <f t="shared" si="673"/>
        <v>0.13973856209150326</v>
      </c>
      <c r="J5982" s="51">
        <f t="shared" ca="1" si="674"/>
        <v>4</v>
      </c>
      <c r="K5982" s="47">
        <f t="shared" si="675"/>
        <v>10.72</v>
      </c>
      <c r="L5982" s="47">
        <f t="shared" si="676"/>
        <v>10.74</v>
      </c>
      <c r="M5982" s="47">
        <f t="shared" si="677"/>
        <v>10.64</v>
      </c>
      <c r="N5982" s="47">
        <f t="shared" si="678"/>
        <v>10.69</v>
      </c>
      <c r="O5982" s="48">
        <f t="shared" ca="1" si="679"/>
        <v>2500800</v>
      </c>
    </row>
    <row r="5983" spans="1:15" x14ac:dyDescent="0.25">
      <c r="A5983">
        <v>5968</v>
      </c>
      <c r="B5983" s="84">
        <v>33303</v>
      </c>
      <c r="C5983" s="47">
        <v>76.75</v>
      </c>
      <c r="D5983" s="47">
        <v>78</v>
      </c>
      <c r="E5983" s="47">
        <v>76.75</v>
      </c>
      <c r="F5983" s="47">
        <v>77</v>
      </c>
      <c r="G5983" s="48">
        <v>1268800</v>
      </c>
      <c r="H5983" s="47">
        <v>10.76</v>
      </c>
      <c r="I5983" s="51">
        <f t="shared" si="673"/>
        <v>0.13974025974025975</v>
      </c>
      <c r="J5983" s="51">
        <f t="shared" ca="1" si="674"/>
        <v>4</v>
      </c>
      <c r="K5983" s="47">
        <f t="shared" si="675"/>
        <v>10.73</v>
      </c>
      <c r="L5983" s="47">
        <f t="shared" si="676"/>
        <v>10.9</v>
      </c>
      <c r="M5983" s="47">
        <f t="shared" si="677"/>
        <v>10.73</v>
      </c>
      <c r="N5983" s="47">
        <f t="shared" si="678"/>
        <v>10.76</v>
      </c>
      <c r="O5983" s="48">
        <f t="shared" ca="1" si="679"/>
        <v>5075200</v>
      </c>
    </row>
    <row r="5984" spans="1:15" x14ac:dyDescent="0.25">
      <c r="A5984">
        <v>5969</v>
      </c>
      <c r="B5984" s="84">
        <v>33302</v>
      </c>
      <c r="C5984" s="47">
        <v>75.25</v>
      </c>
      <c r="D5984" s="47">
        <v>76.88</v>
      </c>
      <c r="E5984" s="47">
        <v>75.25</v>
      </c>
      <c r="F5984" s="47">
        <v>76.38</v>
      </c>
      <c r="G5984" s="48">
        <v>906000</v>
      </c>
      <c r="H5984" s="47">
        <v>10.67</v>
      </c>
      <c r="I5984" s="51">
        <f t="shared" si="673"/>
        <v>0.13969625556428386</v>
      </c>
      <c r="J5984" s="51">
        <f t="shared" ca="1" si="674"/>
        <v>4</v>
      </c>
      <c r="K5984" s="47">
        <f t="shared" si="675"/>
        <v>10.51</v>
      </c>
      <c r="L5984" s="47">
        <f t="shared" si="676"/>
        <v>10.74</v>
      </c>
      <c r="M5984" s="47">
        <f t="shared" si="677"/>
        <v>10.51</v>
      </c>
      <c r="N5984" s="47">
        <f t="shared" si="678"/>
        <v>10.67</v>
      </c>
      <c r="O5984" s="48">
        <f t="shared" ca="1" si="679"/>
        <v>3624000</v>
      </c>
    </row>
    <row r="5985" spans="1:15" x14ac:dyDescent="0.25">
      <c r="A5985">
        <v>5970</v>
      </c>
      <c r="B5985" s="84">
        <v>33301</v>
      </c>
      <c r="C5985" s="47">
        <v>76.25</v>
      </c>
      <c r="D5985" s="47">
        <v>76.5</v>
      </c>
      <c r="E5985" s="47">
        <v>75.38</v>
      </c>
      <c r="F5985" s="47">
        <v>75.5</v>
      </c>
      <c r="G5985" s="48">
        <v>700000</v>
      </c>
      <c r="H5985" s="47">
        <v>10.55</v>
      </c>
      <c r="I5985" s="51">
        <f t="shared" si="673"/>
        <v>0.13973509933774836</v>
      </c>
      <c r="J5985" s="51">
        <f t="shared" ca="1" si="674"/>
        <v>4</v>
      </c>
      <c r="K5985" s="47">
        <f t="shared" si="675"/>
        <v>10.65</v>
      </c>
      <c r="L5985" s="47">
        <f t="shared" si="676"/>
        <v>10.69</v>
      </c>
      <c r="M5985" s="47">
        <f t="shared" si="677"/>
        <v>10.53</v>
      </c>
      <c r="N5985" s="47">
        <f t="shared" si="678"/>
        <v>10.55</v>
      </c>
      <c r="O5985" s="48">
        <f t="shared" ca="1" si="679"/>
        <v>2800000</v>
      </c>
    </row>
    <row r="5986" spans="1:15" x14ac:dyDescent="0.25">
      <c r="A5986">
        <v>5971</v>
      </c>
      <c r="B5986" s="84">
        <v>33298</v>
      </c>
      <c r="C5986" s="47">
        <v>74.88</v>
      </c>
      <c r="D5986" s="47">
        <v>75.25</v>
      </c>
      <c r="E5986" s="47">
        <v>73.88</v>
      </c>
      <c r="F5986" s="47">
        <v>75.25</v>
      </c>
      <c r="G5986" s="48">
        <v>1081200</v>
      </c>
      <c r="H5986" s="47">
        <v>10.52</v>
      </c>
      <c r="I5986" s="51">
        <f t="shared" si="673"/>
        <v>0.13980066445182723</v>
      </c>
      <c r="J5986" s="51">
        <f t="shared" ca="1" si="674"/>
        <v>4</v>
      </c>
      <c r="K5986" s="47">
        <f t="shared" si="675"/>
        <v>10.47</v>
      </c>
      <c r="L5986" s="47">
        <f t="shared" si="676"/>
        <v>10.52</v>
      </c>
      <c r="M5986" s="47">
        <f t="shared" si="677"/>
        <v>10.33</v>
      </c>
      <c r="N5986" s="47">
        <f t="shared" si="678"/>
        <v>10.52</v>
      </c>
      <c r="O5986" s="48">
        <f t="shared" ca="1" si="679"/>
        <v>4324800</v>
      </c>
    </row>
    <row r="5987" spans="1:15" x14ac:dyDescent="0.25">
      <c r="A5987">
        <v>5972</v>
      </c>
      <c r="B5987" s="84">
        <v>33297</v>
      </c>
      <c r="C5987" s="47">
        <v>75.25</v>
      </c>
      <c r="D5987" s="47">
        <v>75.62</v>
      </c>
      <c r="E5987" s="47">
        <v>74.12</v>
      </c>
      <c r="F5987" s="47">
        <v>75.5</v>
      </c>
      <c r="G5987" s="48">
        <v>688800</v>
      </c>
      <c r="H5987" s="47">
        <v>10.55</v>
      </c>
      <c r="I5987" s="51">
        <f t="shared" si="673"/>
        <v>0.13973509933774836</v>
      </c>
      <c r="J5987" s="51">
        <f t="shared" ca="1" si="674"/>
        <v>4</v>
      </c>
      <c r="K5987" s="47">
        <f t="shared" si="675"/>
        <v>10.52</v>
      </c>
      <c r="L5987" s="47">
        <f t="shared" si="676"/>
        <v>10.57</v>
      </c>
      <c r="M5987" s="47">
        <f t="shared" si="677"/>
        <v>10.36</v>
      </c>
      <c r="N5987" s="47">
        <f t="shared" si="678"/>
        <v>10.55</v>
      </c>
      <c r="O5987" s="48">
        <f t="shared" ca="1" si="679"/>
        <v>2755200</v>
      </c>
    </row>
    <row r="5988" spans="1:15" x14ac:dyDescent="0.25">
      <c r="A5988">
        <v>5973</v>
      </c>
      <c r="B5988" s="84">
        <v>33296</v>
      </c>
      <c r="C5988" s="47">
        <v>74.12</v>
      </c>
      <c r="D5988" s="47">
        <v>75.25</v>
      </c>
      <c r="E5988" s="47">
        <v>74</v>
      </c>
      <c r="F5988" s="47">
        <v>75</v>
      </c>
      <c r="G5988" s="48">
        <v>975600</v>
      </c>
      <c r="H5988" s="47">
        <v>10.48</v>
      </c>
      <c r="I5988" s="51">
        <f t="shared" si="673"/>
        <v>0.13973333333333335</v>
      </c>
      <c r="J5988" s="51">
        <f t="shared" ca="1" si="674"/>
        <v>4</v>
      </c>
      <c r="K5988" s="47">
        <f t="shared" si="675"/>
        <v>10.36</v>
      </c>
      <c r="L5988" s="47">
        <f t="shared" si="676"/>
        <v>10.51</v>
      </c>
      <c r="M5988" s="47">
        <f t="shared" si="677"/>
        <v>10.34</v>
      </c>
      <c r="N5988" s="47">
        <f t="shared" si="678"/>
        <v>10.48</v>
      </c>
      <c r="O5988" s="48">
        <f t="shared" ca="1" si="679"/>
        <v>3902400</v>
      </c>
    </row>
    <row r="5989" spans="1:15" x14ac:dyDescent="0.25">
      <c r="A5989">
        <v>5974</v>
      </c>
      <c r="B5989" s="84">
        <v>33295</v>
      </c>
      <c r="C5989" s="47">
        <v>73.5</v>
      </c>
      <c r="D5989" s="47">
        <v>74.25</v>
      </c>
      <c r="E5989" s="47">
        <v>73</v>
      </c>
      <c r="F5989" s="47">
        <v>74.12</v>
      </c>
      <c r="G5989" s="48">
        <v>1175200</v>
      </c>
      <c r="H5989" s="47">
        <v>10.36</v>
      </c>
      <c r="I5989" s="51">
        <f t="shared" si="673"/>
        <v>0.13977334052887208</v>
      </c>
      <c r="J5989" s="51">
        <f t="shared" ca="1" si="674"/>
        <v>4</v>
      </c>
      <c r="K5989" s="47">
        <f t="shared" si="675"/>
        <v>10.27</v>
      </c>
      <c r="L5989" s="47">
        <f t="shared" si="676"/>
        <v>10.38</v>
      </c>
      <c r="M5989" s="47">
        <f t="shared" si="677"/>
        <v>10.199999999999999</v>
      </c>
      <c r="N5989" s="47">
        <f t="shared" si="678"/>
        <v>10.36</v>
      </c>
      <c r="O5989" s="48">
        <f t="shared" ca="1" si="679"/>
        <v>4700800</v>
      </c>
    </row>
    <row r="5990" spans="1:15" x14ac:dyDescent="0.25">
      <c r="A5990">
        <v>5975</v>
      </c>
      <c r="B5990" s="84">
        <v>33294</v>
      </c>
      <c r="C5990" s="47">
        <v>74.5</v>
      </c>
      <c r="D5990" s="47">
        <v>74.75</v>
      </c>
      <c r="E5990" s="47">
        <v>73.5</v>
      </c>
      <c r="F5990" s="47">
        <v>74.25</v>
      </c>
      <c r="G5990" s="48">
        <v>1575600</v>
      </c>
      <c r="H5990" s="47">
        <v>10.38</v>
      </c>
      <c r="I5990" s="51">
        <f t="shared" si="673"/>
        <v>0.13979797979797981</v>
      </c>
      <c r="J5990" s="51">
        <f t="shared" ca="1" si="674"/>
        <v>4</v>
      </c>
      <c r="K5990" s="47">
        <f t="shared" si="675"/>
        <v>10.41</v>
      </c>
      <c r="L5990" s="47">
        <f t="shared" si="676"/>
        <v>10.45</v>
      </c>
      <c r="M5990" s="47">
        <f t="shared" si="677"/>
        <v>10.28</v>
      </c>
      <c r="N5990" s="47">
        <f t="shared" si="678"/>
        <v>10.38</v>
      </c>
      <c r="O5990" s="48">
        <f t="shared" ca="1" si="679"/>
        <v>6302400</v>
      </c>
    </row>
    <row r="5991" spans="1:15" x14ac:dyDescent="0.25">
      <c r="A5991">
        <v>5976</v>
      </c>
      <c r="B5991" s="84">
        <v>33291</v>
      </c>
      <c r="C5991" s="47">
        <v>75.38</v>
      </c>
      <c r="D5991" s="47">
        <v>75.38</v>
      </c>
      <c r="E5991" s="47">
        <v>72.75</v>
      </c>
      <c r="F5991" s="47">
        <v>75</v>
      </c>
      <c r="G5991" s="48">
        <v>2537200</v>
      </c>
      <c r="H5991" s="47">
        <v>10.48</v>
      </c>
      <c r="I5991" s="51">
        <f t="shared" si="673"/>
        <v>0.13973333333333335</v>
      </c>
      <c r="J5991" s="51">
        <f t="shared" ca="1" si="674"/>
        <v>4</v>
      </c>
      <c r="K5991" s="47">
        <f t="shared" si="675"/>
        <v>10.53</v>
      </c>
      <c r="L5991" s="47">
        <f t="shared" si="676"/>
        <v>10.53</v>
      </c>
      <c r="M5991" s="47">
        <f t="shared" si="677"/>
        <v>10.17</v>
      </c>
      <c r="N5991" s="47">
        <f t="shared" si="678"/>
        <v>10.48</v>
      </c>
      <c r="O5991" s="48">
        <f t="shared" ca="1" si="679"/>
        <v>10148800</v>
      </c>
    </row>
    <row r="5992" spans="1:15" x14ac:dyDescent="0.25">
      <c r="A5992">
        <v>5977</v>
      </c>
      <c r="B5992" s="84">
        <v>33290</v>
      </c>
      <c r="C5992" s="47">
        <v>75.12</v>
      </c>
      <c r="D5992" s="47">
        <v>75.88</v>
      </c>
      <c r="E5992" s="47">
        <v>75.12</v>
      </c>
      <c r="F5992" s="47">
        <v>75.75</v>
      </c>
      <c r="G5992" s="48">
        <v>890800</v>
      </c>
      <c r="H5992" s="47">
        <v>10.59</v>
      </c>
      <c r="I5992" s="51">
        <f t="shared" si="673"/>
        <v>0.13980198019801979</v>
      </c>
      <c r="J5992" s="51">
        <f t="shared" ca="1" si="674"/>
        <v>4</v>
      </c>
      <c r="K5992" s="47">
        <f t="shared" si="675"/>
        <v>10.5</v>
      </c>
      <c r="L5992" s="47">
        <f t="shared" si="676"/>
        <v>10.61</v>
      </c>
      <c r="M5992" s="47">
        <f t="shared" si="677"/>
        <v>10.5</v>
      </c>
      <c r="N5992" s="47">
        <f t="shared" si="678"/>
        <v>10.59</v>
      </c>
      <c r="O5992" s="48">
        <f t="shared" ca="1" si="679"/>
        <v>3563200</v>
      </c>
    </row>
    <row r="5993" spans="1:15" x14ac:dyDescent="0.25">
      <c r="A5993">
        <v>5978</v>
      </c>
      <c r="B5993" s="84">
        <v>33289</v>
      </c>
      <c r="C5993" s="47">
        <v>76.25</v>
      </c>
      <c r="D5993" s="47">
        <v>76.38</v>
      </c>
      <c r="E5993" s="47">
        <v>74.75</v>
      </c>
      <c r="F5993" s="47">
        <v>75.12</v>
      </c>
      <c r="G5993" s="48">
        <v>1056000</v>
      </c>
      <c r="H5993" s="47">
        <v>10.5</v>
      </c>
      <c r="I5993" s="51">
        <f t="shared" si="673"/>
        <v>0.13977635782747602</v>
      </c>
      <c r="J5993" s="51">
        <f t="shared" ca="1" si="674"/>
        <v>4</v>
      </c>
      <c r="K5993" s="47">
        <f t="shared" si="675"/>
        <v>10.66</v>
      </c>
      <c r="L5993" s="47">
        <f t="shared" si="676"/>
        <v>10.68</v>
      </c>
      <c r="M5993" s="47">
        <f t="shared" si="677"/>
        <v>10.45</v>
      </c>
      <c r="N5993" s="47">
        <f t="shared" si="678"/>
        <v>10.5</v>
      </c>
      <c r="O5993" s="48">
        <f t="shared" ca="1" si="679"/>
        <v>4224000</v>
      </c>
    </row>
    <row r="5994" spans="1:15" x14ac:dyDescent="0.25">
      <c r="A5994">
        <v>5979</v>
      </c>
      <c r="B5994" s="84">
        <v>33288</v>
      </c>
      <c r="C5994" s="47">
        <v>77.25</v>
      </c>
      <c r="D5994" s="47">
        <v>77.25</v>
      </c>
      <c r="E5994" s="47">
        <v>76.25</v>
      </c>
      <c r="F5994" s="47">
        <v>76.62</v>
      </c>
      <c r="G5994" s="48">
        <v>718800</v>
      </c>
      <c r="H5994" s="47">
        <v>10.71</v>
      </c>
      <c r="I5994" s="51">
        <f t="shared" si="673"/>
        <v>0.13978073610023492</v>
      </c>
      <c r="J5994" s="51">
        <f t="shared" ca="1" si="674"/>
        <v>4</v>
      </c>
      <c r="K5994" s="47">
        <f t="shared" si="675"/>
        <v>10.8</v>
      </c>
      <c r="L5994" s="47">
        <f t="shared" si="676"/>
        <v>10.8</v>
      </c>
      <c r="M5994" s="47">
        <f t="shared" si="677"/>
        <v>10.66</v>
      </c>
      <c r="N5994" s="47">
        <f t="shared" si="678"/>
        <v>10.71</v>
      </c>
      <c r="O5994" s="48">
        <f t="shared" ca="1" si="679"/>
        <v>2875200</v>
      </c>
    </row>
    <row r="5995" spans="1:15" x14ac:dyDescent="0.25">
      <c r="A5995">
        <v>5980</v>
      </c>
      <c r="B5995" s="84">
        <v>33284</v>
      </c>
      <c r="C5995" s="47">
        <v>76</v>
      </c>
      <c r="D5995" s="47">
        <v>78.38</v>
      </c>
      <c r="E5995" s="47">
        <v>74.75</v>
      </c>
      <c r="F5995" s="47">
        <v>77.25</v>
      </c>
      <c r="G5995" s="48">
        <v>2202000</v>
      </c>
      <c r="H5995" s="47">
        <v>10.8</v>
      </c>
      <c r="I5995" s="51">
        <f t="shared" si="673"/>
        <v>0.13980582524271845</v>
      </c>
      <c r="J5995" s="51">
        <f t="shared" ca="1" si="674"/>
        <v>4</v>
      </c>
      <c r="K5995" s="47">
        <f t="shared" si="675"/>
        <v>10.63</v>
      </c>
      <c r="L5995" s="47">
        <f t="shared" si="676"/>
        <v>10.96</v>
      </c>
      <c r="M5995" s="47">
        <f t="shared" si="677"/>
        <v>10.45</v>
      </c>
      <c r="N5995" s="47">
        <f t="shared" si="678"/>
        <v>10.8</v>
      </c>
      <c r="O5995" s="48">
        <f t="shared" ca="1" si="679"/>
        <v>8808000</v>
      </c>
    </row>
    <row r="5996" spans="1:15" x14ac:dyDescent="0.25">
      <c r="A5996">
        <v>5981</v>
      </c>
      <c r="B5996" s="84">
        <v>33283</v>
      </c>
      <c r="C5996" s="47">
        <v>76.75</v>
      </c>
      <c r="D5996" s="47">
        <v>78.5</v>
      </c>
      <c r="E5996" s="47">
        <v>76.38</v>
      </c>
      <c r="F5996" s="47">
        <v>77</v>
      </c>
      <c r="G5996" s="48">
        <v>1256800</v>
      </c>
      <c r="H5996" s="47">
        <v>10.76</v>
      </c>
      <c r="I5996" s="51">
        <f t="shared" si="673"/>
        <v>0.13974025974025975</v>
      </c>
      <c r="J5996" s="51">
        <f t="shared" ca="1" si="674"/>
        <v>4</v>
      </c>
      <c r="K5996" s="47">
        <f t="shared" si="675"/>
        <v>10.73</v>
      </c>
      <c r="L5996" s="47">
        <f t="shared" si="676"/>
        <v>10.97</v>
      </c>
      <c r="M5996" s="47">
        <f t="shared" si="677"/>
        <v>10.67</v>
      </c>
      <c r="N5996" s="47">
        <f t="shared" si="678"/>
        <v>10.76</v>
      </c>
      <c r="O5996" s="48">
        <f t="shared" ca="1" si="679"/>
        <v>5027200</v>
      </c>
    </row>
    <row r="5997" spans="1:15" x14ac:dyDescent="0.25">
      <c r="A5997">
        <v>5982</v>
      </c>
      <c r="B5997" s="84">
        <v>33282</v>
      </c>
      <c r="C5997" s="47">
        <v>75.62</v>
      </c>
      <c r="D5997" s="47">
        <v>76.5</v>
      </c>
      <c r="E5997" s="47">
        <v>75.62</v>
      </c>
      <c r="F5997" s="47">
        <v>76.5</v>
      </c>
      <c r="G5997" s="48">
        <v>928800</v>
      </c>
      <c r="H5997" s="47">
        <v>10.69</v>
      </c>
      <c r="I5997" s="51">
        <f t="shared" si="673"/>
        <v>0.13973856209150326</v>
      </c>
      <c r="J5997" s="51">
        <f t="shared" ca="1" si="674"/>
        <v>4</v>
      </c>
      <c r="K5997" s="47">
        <f t="shared" si="675"/>
        <v>10.57</v>
      </c>
      <c r="L5997" s="47">
        <f t="shared" si="676"/>
        <v>10.69</v>
      </c>
      <c r="M5997" s="47">
        <f t="shared" si="677"/>
        <v>10.57</v>
      </c>
      <c r="N5997" s="47">
        <f t="shared" si="678"/>
        <v>10.69</v>
      </c>
      <c r="O5997" s="48">
        <f t="shared" ca="1" si="679"/>
        <v>3715200</v>
      </c>
    </row>
    <row r="5998" spans="1:15" x14ac:dyDescent="0.25">
      <c r="A5998">
        <v>5983</v>
      </c>
      <c r="B5998" s="84">
        <v>33281</v>
      </c>
      <c r="C5998" s="47">
        <v>76.62</v>
      </c>
      <c r="D5998" s="47">
        <v>77</v>
      </c>
      <c r="E5998" s="47">
        <v>75.62</v>
      </c>
      <c r="F5998" s="47">
        <v>75.88</v>
      </c>
      <c r="G5998" s="48">
        <v>724400</v>
      </c>
      <c r="H5998" s="47">
        <v>10.6</v>
      </c>
      <c r="I5998" s="51">
        <f t="shared" si="673"/>
        <v>0.13969425408539801</v>
      </c>
      <c r="J5998" s="51">
        <f t="shared" ca="1" si="674"/>
        <v>4</v>
      </c>
      <c r="K5998" s="47">
        <f t="shared" si="675"/>
        <v>10.7</v>
      </c>
      <c r="L5998" s="47">
        <f t="shared" si="676"/>
        <v>10.76</v>
      </c>
      <c r="M5998" s="47">
        <f t="shared" si="677"/>
        <v>10.56</v>
      </c>
      <c r="N5998" s="47">
        <f t="shared" si="678"/>
        <v>10.6</v>
      </c>
      <c r="O5998" s="48">
        <f t="shared" ca="1" si="679"/>
        <v>2897600</v>
      </c>
    </row>
    <row r="5999" spans="1:15" x14ac:dyDescent="0.25">
      <c r="A5999">
        <v>5984</v>
      </c>
      <c r="B5999" s="84">
        <v>33280</v>
      </c>
      <c r="C5999" s="47">
        <v>75.5</v>
      </c>
      <c r="D5999" s="47">
        <v>77.38</v>
      </c>
      <c r="E5999" s="47">
        <v>75.38</v>
      </c>
      <c r="F5999" s="47">
        <v>76.88</v>
      </c>
      <c r="G5999" s="48">
        <v>1013200</v>
      </c>
      <c r="H5999" s="47">
        <v>10.74</v>
      </c>
      <c r="I5999" s="51">
        <f t="shared" si="673"/>
        <v>0.13969823100936526</v>
      </c>
      <c r="J5999" s="51">
        <f t="shared" ca="1" si="674"/>
        <v>4</v>
      </c>
      <c r="K5999" s="47">
        <f t="shared" si="675"/>
        <v>10.55</v>
      </c>
      <c r="L5999" s="47">
        <f t="shared" si="676"/>
        <v>10.81</v>
      </c>
      <c r="M5999" s="47">
        <f t="shared" si="677"/>
        <v>10.53</v>
      </c>
      <c r="N5999" s="47">
        <f t="shared" si="678"/>
        <v>10.74</v>
      </c>
      <c r="O5999" s="48">
        <f t="shared" ca="1" si="679"/>
        <v>4052800</v>
      </c>
    </row>
    <row r="6000" spans="1:15" x14ac:dyDescent="0.25">
      <c r="A6000">
        <v>5985</v>
      </c>
      <c r="B6000" s="84">
        <v>33277</v>
      </c>
      <c r="C6000" s="47">
        <v>76</v>
      </c>
      <c r="D6000" s="47">
        <v>76.88</v>
      </c>
      <c r="E6000" s="47">
        <v>75</v>
      </c>
      <c r="F6000" s="47">
        <v>75</v>
      </c>
      <c r="G6000" s="48">
        <v>740800</v>
      </c>
      <c r="H6000" s="47">
        <v>10.48</v>
      </c>
      <c r="I6000" s="51">
        <f t="shared" si="673"/>
        <v>0.13973333333333335</v>
      </c>
      <c r="J6000" s="51">
        <f t="shared" ca="1" si="674"/>
        <v>4</v>
      </c>
      <c r="K6000" s="47">
        <f t="shared" si="675"/>
        <v>10.62</v>
      </c>
      <c r="L6000" s="47">
        <f t="shared" si="676"/>
        <v>10.74</v>
      </c>
      <c r="M6000" s="47">
        <f t="shared" si="677"/>
        <v>10.48</v>
      </c>
      <c r="N6000" s="47">
        <f t="shared" si="678"/>
        <v>10.48</v>
      </c>
      <c r="O6000" s="48">
        <f t="shared" ca="1" si="679"/>
        <v>2963200</v>
      </c>
    </row>
    <row r="6001" spans="1:15" x14ac:dyDescent="0.25">
      <c r="A6001">
        <v>5986</v>
      </c>
      <c r="B6001" s="84">
        <v>33276</v>
      </c>
      <c r="C6001" s="47">
        <v>77.88</v>
      </c>
      <c r="D6001" s="47">
        <v>78.25</v>
      </c>
      <c r="E6001" s="47">
        <v>75.25</v>
      </c>
      <c r="F6001" s="47">
        <v>76</v>
      </c>
      <c r="G6001" s="48">
        <v>1296800</v>
      </c>
      <c r="H6001" s="47">
        <v>10.62</v>
      </c>
      <c r="I6001" s="51">
        <f t="shared" si="673"/>
        <v>0.13973684210526316</v>
      </c>
      <c r="J6001" s="51">
        <f t="shared" ca="1" si="674"/>
        <v>4</v>
      </c>
      <c r="K6001" s="47">
        <f t="shared" si="675"/>
        <v>10.88</v>
      </c>
      <c r="L6001" s="47">
        <f t="shared" si="676"/>
        <v>10.93</v>
      </c>
      <c r="M6001" s="47">
        <f t="shared" si="677"/>
        <v>10.52</v>
      </c>
      <c r="N6001" s="47">
        <f t="shared" si="678"/>
        <v>10.62</v>
      </c>
      <c r="O6001" s="48">
        <f t="shared" ca="1" si="679"/>
        <v>5187200</v>
      </c>
    </row>
    <row r="6002" spans="1:15" x14ac:dyDescent="0.25">
      <c r="A6002">
        <v>5987</v>
      </c>
      <c r="B6002" s="84">
        <v>33275</v>
      </c>
      <c r="C6002" s="47">
        <v>75.62</v>
      </c>
      <c r="D6002" s="47">
        <v>78.12</v>
      </c>
      <c r="E6002" s="47">
        <v>75.62</v>
      </c>
      <c r="F6002" s="47">
        <v>77.75</v>
      </c>
      <c r="G6002" s="48">
        <v>1676400</v>
      </c>
      <c r="H6002" s="47">
        <v>10.87</v>
      </c>
      <c r="I6002" s="51">
        <f t="shared" si="673"/>
        <v>0.1398070739549839</v>
      </c>
      <c r="J6002" s="51">
        <f t="shared" ca="1" si="674"/>
        <v>4</v>
      </c>
      <c r="K6002" s="47">
        <f t="shared" si="675"/>
        <v>10.57</v>
      </c>
      <c r="L6002" s="47">
        <f t="shared" si="676"/>
        <v>10.92</v>
      </c>
      <c r="M6002" s="47">
        <f t="shared" si="677"/>
        <v>10.57</v>
      </c>
      <c r="N6002" s="47">
        <f t="shared" si="678"/>
        <v>10.87</v>
      </c>
      <c r="O6002" s="48">
        <f t="shared" ca="1" si="679"/>
        <v>6705600</v>
      </c>
    </row>
    <row r="6003" spans="1:15" x14ac:dyDescent="0.25">
      <c r="A6003">
        <v>5988</v>
      </c>
      <c r="B6003" s="84">
        <v>33274</v>
      </c>
      <c r="C6003" s="47">
        <v>75.5</v>
      </c>
      <c r="D6003" s="47">
        <v>76.38</v>
      </c>
      <c r="E6003" s="47">
        <v>75.25</v>
      </c>
      <c r="F6003" s="47">
        <v>76</v>
      </c>
      <c r="G6003" s="48">
        <v>1489200</v>
      </c>
      <c r="H6003" s="47">
        <v>10.62</v>
      </c>
      <c r="I6003" s="51">
        <f t="shared" si="673"/>
        <v>0.13973684210526316</v>
      </c>
      <c r="J6003" s="51">
        <f t="shared" ca="1" si="674"/>
        <v>4</v>
      </c>
      <c r="K6003" s="47">
        <f t="shared" si="675"/>
        <v>10.55</v>
      </c>
      <c r="L6003" s="47">
        <f t="shared" si="676"/>
        <v>10.67</v>
      </c>
      <c r="M6003" s="47">
        <f t="shared" si="677"/>
        <v>10.52</v>
      </c>
      <c r="N6003" s="47">
        <f t="shared" si="678"/>
        <v>10.62</v>
      </c>
      <c r="O6003" s="48">
        <f t="shared" ca="1" si="679"/>
        <v>5956800</v>
      </c>
    </row>
    <row r="6004" spans="1:15" x14ac:dyDescent="0.25">
      <c r="A6004">
        <v>5989</v>
      </c>
      <c r="B6004" s="84">
        <v>33273</v>
      </c>
      <c r="C6004" s="47">
        <v>73.88</v>
      </c>
      <c r="D6004" s="47">
        <v>75.25</v>
      </c>
      <c r="E6004" s="47">
        <v>73.88</v>
      </c>
      <c r="F6004" s="47">
        <v>75</v>
      </c>
      <c r="G6004" s="48">
        <v>1622800</v>
      </c>
      <c r="H6004" s="47">
        <v>10.48</v>
      </c>
      <c r="I6004" s="51">
        <f t="shared" si="673"/>
        <v>0.13973333333333335</v>
      </c>
      <c r="J6004" s="51">
        <f t="shared" ca="1" si="674"/>
        <v>4</v>
      </c>
      <c r="K6004" s="47">
        <f t="shared" si="675"/>
        <v>10.32</v>
      </c>
      <c r="L6004" s="47">
        <f t="shared" si="676"/>
        <v>10.51</v>
      </c>
      <c r="M6004" s="47">
        <f t="shared" si="677"/>
        <v>10.32</v>
      </c>
      <c r="N6004" s="47">
        <f t="shared" si="678"/>
        <v>10.48</v>
      </c>
      <c r="O6004" s="48">
        <f t="shared" ca="1" si="679"/>
        <v>6491200</v>
      </c>
    </row>
    <row r="6005" spans="1:15" x14ac:dyDescent="0.25">
      <c r="A6005">
        <v>5990</v>
      </c>
      <c r="B6005" s="84">
        <v>33270</v>
      </c>
      <c r="C6005" s="47">
        <v>75.25</v>
      </c>
      <c r="D6005" s="47">
        <v>75.38</v>
      </c>
      <c r="E6005" s="47">
        <v>73.75</v>
      </c>
      <c r="F6005" s="47">
        <v>73.88</v>
      </c>
      <c r="G6005" s="48">
        <v>1543600</v>
      </c>
      <c r="H6005" s="47">
        <v>10.32</v>
      </c>
      <c r="I6005" s="51">
        <f t="shared" si="673"/>
        <v>0.13968597726042231</v>
      </c>
      <c r="J6005" s="51">
        <f t="shared" ca="1" si="674"/>
        <v>4</v>
      </c>
      <c r="K6005" s="47">
        <f t="shared" si="675"/>
        <v>10.51</v>
      </c>
      <c r="L6005" s="47">
        <f t="shared" si="676"/>
        <v>10.53</v>
      </c>
      <c r="M6005" s="47">
        <f t="shared" si="677"/>
        <v>10.3</v>
      </c>
      <c r="N6005" s="47">
        <f t="shared" si="678"/>
        <v>10.32</v>
      </c>
      <c r="O6005" s="48">
        <f t="shared" ca="1" si="679"/>
        <v>6174400</v>
      </c>
    </row>
    <row r="6006" spans="1:15" x14ac:dyDescent="0.25">
      <c r="A6006">
        <v>5991</v>
      </c>
      <c r="B6006" s="84">
        <v>33269</v>
      </c>
      <c r="C6006" s="47">
        <v>75.5</v>
      </c>
      <c r="D6006" s="47">
        <v>75.88</v>
      </c>
      <c r="E6006" s="47">
        <v>75</v>
      </c>
      <c r="F6006" s="47">
        <v>75</v>
      </c>
      <c r="G6006" s="48">
        <v>975600</v>
      </c>
      <c r="H6006" s="47">
        <v>10.48</v>
      </c>
      <c r="I6006" s="51">
        <f t="shared" si="673"/>
        <v>0.13973333333333335</v>
      </c>
      <c r="J6006" s="51">
        <f t="shared" ca="1" si="674"/>
        <v>4</v>
      </c>
      <c r="K6006" s="47">
        <f t="shared" si="675"/>
        <v>10.55</v>
      </c>
      <c r="L6006" s="47">
        <f t="shared" si="676"/>
        <v>10.6</v>
      </c>
      <c r="M6006" s="47">
        <f t="shared" si="677"/>
        <v>10.48</v>
      </c>
      <c r="N6006" s="47">
        <f t="shared" si="678"/>
        <v>10.48</v>
      </c>
      <c r="O6006" s="48">
        <f t="shared" ca="1" si="679"/>
        <v>3902400</v>
      </c>
    </row>
    <row r="6007" spans="1:15" x14ac:dyDescent="0.25">
      <c r="A6007">
        <v>5992</v>
      </c>
      <c r="B6007" s="84">
        <v>33268</v>
      </c>
      <c r="C6007" s="47">
        <v>75</v>
      </c>
      <c r="D6007" s="47">
        <v>76</v>
      </c>
      <c r="E6007" s="47">
        <v>74.88</v>
      </c>
      <c r="F6007" s="47">
        <v>75.25</v>
      </c>
      <c r="G6007" s="48">
        <v>1746400</v>
      </c>
      <c r="H6007" s="47">
        <v>10.52</v>
      </c>
      <c r="I6007" s="51">
        <f t="shared" si="673"/>
        <v>0.13980066445182723</v>
      </c>
      <c r="J6007" s="51">
        <f t="shared" ca="1" si="674"/>
        <v>4</v>
      </c>
      <c r="K6007" s="47">
        <f t="shared" si="675"/>
        <v>10.49</v>
      </c>
      <c r="L6007" s="47">
        <f t="shared" si="676"/>
        <v>10.62</v>
      </c>
      <c r="M6007" s="47">
        <f t="shared" si="677"/>
        <v>10.47</v>
      </c>
      <c r="N6007" s="47">
        <f t="shared" si="678"/>
        <v>10.52</v>
      </c>
      <c r="O6007" s="48">
        <f t="shared" ca="1" si="679"/>
        <v>6985600</v>
      </c>
    </row>
    <row r="6008" spans="1:15" x14ac:dyDescent="0.25">
      <c r="A6008">
        <v>5993</v>
      </c>
      <c r="B6008" s="84">
        <v>33267</v>
      </c>
      <c r="C6008" s="47">
        <v>75</v>
      </c>
      <c r="D6008" s="47">
        <v>75.25</v>
      </c>
      <c r="E6008" s="47">
        <v>74.5</v>
      </c>
      <c r="F6008" s="47">
        <v>75</v>
      </c>
      <c r="G6008" s="48">
        <v>1768000</v>
      </c>
      <c r="H6008" s="47">
        <v>10.48</v>
      </c>
      <c r="I6008" s="51">
        <f t="shared" si="673"/>
        <v>0.13973333333333335</v>
      </c>
      <c r="J6008" s="51">
        <f t="shared" ca="1" si="674"/>
        <v>4</v>
      </c>
      <c r="K6008" s="47">
        <f t="shared" si="675"/>
        <v>10.48</v>
      </c>
      <c r="L6008" s="47">
        <f t="shared" si="676"/>
        <v>10.51</v>
      </c>
      <c r="M6008" s="47">
        <f t="shared" si="677"/>
        <v>10.41</v>
      </c>
      <c r="N6008" s="47">
        <f t="shared" si="678"/>
        <v>10.48</v>
      </c>
      <c r="O6008" s="48">
        <f t="shared" ca="1" si="679"/>
        <v>7072000</v>
      </c>
    </row>
    <row r="6009" spans="1:15" x14ac:dyDescent="0.25">
      <c r="A6009">
        <v>5994</v>
      </c>
      <c r="B6009" s="84">
        <v>33266</v>
      </c>
      <c r="C6009" s="47">
        <v>76.38</v>
      </c>
      <c r="D6009" s="47">
        <v>76.38</v>
      </c>
      <c r="E6009" s="47">
        <v>74.5</v>
      </c>
      <c r="F6009" s="47">
        <v>74.5</v>
      </c>
      <c r="G6009" s="48">
        <v>1434800</v>
      </c>
      <c r="H6009" s="47">
        <v>10.41</v>
      </c>
      <c r="I6009" s="51">
        <f t="shared" si="673"/>
        <v>0.13973154362416107</v>
      </c>
      <c r="J6009" s="51">
        <f t="shared" ca="1" si="674"/>
        <v>4</v>
      </c>
      <c r="K6009" s="47">
        <f t="shared" si="675"/>
        <v>10.67</v>
      </c>
      <c r="L6009" s="47">
        <f t="shared" si="676"/>
        <v>10.67</v>
      </c>
      <c r="M6009" s="47">
        <f t="shared" si="677"/>
        <v>10.41</v>
      </c>
      <c r="N6009" s="47">
        <f t="shared" si="678"/>
        <v>10.41</v>
      </c>
      <c r="O6009" s="48">
        <f t="shared" ca="1" si="679"/>
        <v>5739200</v>
      </c>
    </row>
    <row r="6010" spans="1:15" x14ac:dyDescent="0.25">
      <c r="A6010">
        <v>5995</v>
      </c>
      <c r="B6010" s="84">
        <v>33263</v>
      </c>
      <c r="C6010" s="47">
        <v>76.38</v>
      </c>
      <c r="D6010" s="47">
        <v>76.75</v>
      </c>
      <c r="E6010" s="47">
        <v>75.5</v>
      </c>
      <c r="F6010" s="47">
        <v>76.25</v>
      </c>
      <c r="G6010" s="48">
        <v>2043200</v>
      </c>
      <c r="H6010" s="47">
        <v>10.66</v>
      </c>
      <c r="I6010" s="51">
        <f t="shared" si="673"/>
        <v>0.1398032786885246</v>
      </c>
      <c r="J6010" s="51">
        <f t="shared" ca="1" si="674"/>
        <v>4</v>
      </c>
      <c r="K6010" s="47">
        <f t="shared" si="675"/>
        <v>10.68</v>
      </c>
      <c r="L6010" s="47">
        <f t="shared" si="676"/>
        <v>10.73</v>
      </c>
      <c r="M6010" s="47">
        <f t="shared" si="677"/>
        <v>10.56</v>
      </c>
      <c r="N6010" s="47">
        <f t="shared" si="678"/>
        <v>10.66</v>
      </c>
      <c r="O6010" s="48">
        <f t="shared" ca="1" si="679"/>
        <v>8172800</v>
      </c>
    </row>
    <row r="6011" spans="1:15" x14ac:dyDescent="0.25">
      <c r="A6011">
        <v>5996</v>
      </c>
      <c r="B6011" s="84">
        <v>33262</v>
      </c>
      <c r="C6011" s="47">
        <v>76.5</v>
      </c>
      <c r="D6011" s="47">
        <v>77</v>
      </c>
      <c r="E6011" s="47">
        <v>76.25</v>
      </c>
      <c r="F6011" s="47">
        <v>76.38</v>
      </c>
      <c r="G6011" s="48">
        <v>1881600</v>
      </c>
      <c r="H6011" s="47">
        <v>10.67</v>
      </c>
      <c r="I6011" s="51">
        <f t="shared" si="673"/>
        <v>0.13969625556428386</v>
      </c>
      <c r="J6011" s="51">
        <f t="shared" ca="1" si="674"/>
        <v>4</v>
      </c>
      <c r="K6011" s="47">
        <f t="shared" si="675"/>
        <v>10.69</v>
      </c>
      <c r="L6011" s="47">
        <f t="shared" si="676"/>
        <v>10.76</v>
      </c>
      <c r="M6011" s="47">
        <f t="shared" si="677"/>
        <v>10.65</v>
      </c>
      <c r="N6011" s="47">
        <f t="shared" si="678"/>
        <v>10.67</v>
      </c>
      <c r="O6011" s="48">
        <f t="shared" ca="1" si="679"/>
        <v>7526400</v>
      </c>
    </row>
    <row r="6012" spans="1:15" x14ac:dyDescent="0.25">
      <c r="A6012">
        <v>5997</v>
      </c>
      <c r="B6012" s="84">
        <v>33261</v>
      </c>
      <c r="C6012" s="47">
        <v>76.5</v>
      </c>
      <c r="D6012" s="47">
        <v>76.62</v>
      </c>
      <c r="E6012" s="47">
        <v>75.5</v>
      </c>
      <c r="F6012" s="47">
        <v>75.88</v>
      </c>
      <c r="G6012" s="48">
        <v>2234800</v>
      </c>
      <c r="H6012" s="47">
        <v>10.6</v>
      </c>
      <c r="I6012" s="51">
        <f t="shared" si="673"/>
        <v>0.13969425408539801</v>
      </c>
      <c r="J6012" s="51">
        <f t="shared" ca="1" si="674"/>
        <v>4</v>
      </c>
      <c r="K6012" s="47">
        <f t="shared" si="675"/>
        <v>10.69</v>
      </c>
      <c r="L6012" s="47">
        <f t="shared" si="676"/>
        <v>10.7</v>
      </c>
      <c r="M6012" s="47">
        <f t="shared" si="677"/>
        <v>10.55</v>
      </c>
      <c r="N6012" s="47">
        <f t="shared" si="678"/>
        <v>10.6</v>
      </c>
      <c r="O6012" s="48">
        <f t="shared" ca="1" si="679"/>
        <v>8939200</v>
      </c>
    </row>
    <row r="6013" spans="1:15" x14ac:dyDescent="0.25">
      <c r="A6013">
        <v>5998</v>
      </c>
      <c r="B6013" s="84">
        <v>33260</v>
      </c>
      <c r="C6013" s="47">
        <v>76.25</v>
      </c>
      <c r="D6013" s="47">
        <v>77.62</v>
      </c>
      <c r="E6013" s="47">
        <v>75.88</v>
      </c>
      <c r="F6013" s="47">
        <v>76.38</v>
      </c>
      <c r="G6013" s="48">
        <v>7210000</v>
      </c>
      <c r="H6013" s="47">
        <v>10.67</v>
      </c>
      <c r="I6013" s="51">
        <f t="shared" si="673"/>
        <v>0.13969625556428386</v>
      </c>
      <c r="J6013" s="51">
        <f t="shared" ca="1" si="674"/>
        <v>4</v>
      </c>
      <c r="K6013" s="47">
        <f t="shared" si="675"/>
        <v>10.65</v>
      </c>
      <c r="L6013" s="47">
        <f t="shared" si="676"/>
        <v>10.84</v>
      </c>
      <c r="M6013" s="47">
        <f t="shared" si="677"/>
        <v>10.6</v>
      </c>
      <c r="N6013" s="47">
        <f t="shared" si="678"/>
        <v>10.67</v>
      </c>
      <c r="O6013" s="48">
        <f t="shared" ca="1" si="679"/>
        <v>28840000</v>
      </c>
    </row>
    <row r="6014" spans="1:15" x14ac:dyDescent="0.25">
      <c r="A6014">
        <v>5999</v>
      </c>
      <c r="B6014" s="84">
        <v>33259</v>
      </c>
      <c r="C6014" s="47">
        <v>72.5</v>
      </c>
      <c r="D6014" s="47">
        <v>75.62</v>
      </c>
      <c r="E6014" s="47">
        <v>72.5</v>
      </c>
      <c r="F6014" s="47">
        <v>74.62</v>
      </c>
      <c r="G6014" s="48">
        <v>6338800</v>
      </c>
      <c r="H6014" s="47">
        <v>10.43</v>
      </c>
      <c r="I6014" s="51">
        <f t="shared" si="673"/>
        <v>0.13977485928705441</v>
      </c>
      <c r="J6014" s="51">
        <f t="shared" ca="1" si="674"/>
        <v>4</v>
      </c>
      <c r="K6014" s="47">
        <f t="shared" si="675"/>
        <v>10.130000000000001</v>
      </c>
      <c r="L6014" s="47">
        <f t="shared" si="676"/>
        <v>10.57</v>
      </c>
      <c r="M6014" s="47">
        <f t="shared" si="677"/>
        <v>10.130000000000001</v>
      </c>
      <c r="N6014" s="47">
        <f t="shared" si="678"/>
        <v>10.43</v>
      </c>
      <c r="O6014" s="48">
        <f t="shared" ca="1" si="679"/>
        <v>25355200</v>
      </c>
    </row>
    <row r="6015" spans="1:15" x14ac:dyDescent="0.25">
      <c r="A6015">
        <v>6000</v>
      </c>
      <c r="B6015" s="84">
        <v>33256</v>
      </c>
      <c r="C6015" s="47">
        <v>69</v>
      </c>
      <c r="D6015" s="47">
        <v>70.25</v>
      </c>
      <c r="E6015" s="47">
        <v>68.88</v>
      </c>
      <c r="F6015" s="47">
        <v>70.12</v>
      </c>
      <c r="G6015" s="48">
        <v>1908000</v>
      </c>
      <c r="H6015" s="47">
        <v>9.8000000000000007</v>
      </c>
      <c r="I6015" s="51">
        <f t="shared" si="673"/>
        <v>0.13976041072447234</v>
      </c>
      <c r="J6015" s="51">
        <f t="shared" ca="1" si="674"/>
        <v>4</v>
      </c>
      <c r="K6015" s="47">
        <f t="shared" si="675"/>
        <v>9.64</v>
      </c>
      <c r="L6015" s="47">
        <f t="shared" si="676"/>
        <v>9.82</v>
      </c>
      <c r="M6015" s="47">
        <f t="shared" si="677"/>
        <v>9.6300000000000008</v>
      </c>
      <c r="N6015" s="47">
        <f t="shared" si="678"/>
        <v>9.8000000000000007</v>
      </c>
      <c r="O6015" s="48">
        <f t="shared" ca="1" si="679"/>
        <v>7632000</v>
      </c>
    </row>
    <row r="6016" spans="1:15" x14ac:dyDescent="0.25">
      <c r="A6016">
        <v>6001</v>
      </c>
      <c r="B6016" s="84">
        <v>33255</v>
      </c>
      <c r="C6016" s="47">
        <v>70</v>
      </c>
      <c r="D6016" s="47">
        <v>70.88</v>
      </c>
      <c r="E6016" s="47">
        <v>67.5</v>
      </c>
      <c r="F6016" s="47">
        <v>68.5</v>
      </c>
      <c r="G6016" s="48">
        <v>3280800</v>
      </c>
      <c r="H6016" s="47">
        <v>9.57</v>
      </c>
      <c r="I6016" s="51">
        <f t="shared" si="673"/>
        <v>0.13970802919708031</v>
      </c>
      <c r="J6016" s="51">
        <f t="shared" ca="1" si="674"/>
        <v>4</v>
      </c>
      <c r="K6016" s="47">
        <f t="shared" si="675"/>
        <v>9.7799999999999994</v>
      </c>
      <c r="L6016" s="47">
        <f t="shared" si="676"/>
        <v>9.9</v>
      </c>
      <c r="M6016" s="47">
        <f t="shared" si="677"/>
        <v>9.43</v>
      </c>
      <c r="N6016" s="47">
        <f t="shared" si="678"/>
        <v>9.57</v>
      </c>
      <c r="O6016" s="48">
        <f t="shared" ca="1" si="679"/>
        <v>13123200</v>
      </c>
    </row>
    <row r="6017" spans="1:15" x14ac:dyDescent="0.25">
      <c r="A6017">
        <v>6002</v>
      </c>
      <c r="B6017" s="84">
        <v>33254</v>
      </c>
      <c r="C6017" s="47">
        <v>69.88</v>
      </c>
      <c r="D6017" s="47">
        <v>70.38</v>
      </c>
      <c r="E6017" s="47">
        <v>69.62</v>
      </c>
      <c r="F6017" s="47">
        <v>69.75</v>
      </c>
      <c r="G6017" s="48">
        <v>976800</v>
      </c>
      <c r="H6017" s="47">
        <v>9.75</v>
      </c>
      <c r="I6017" s="51">
        <f t="shared" si="673"/>
        <v>0.13978494623655913</v>
      </c>
      <c r="J6017" s="51">
        <f t="shared" ca="1" si="674"/>
        <v>4</v>
      </c>
      <c r="K6017" s="47">
        <f t="shared" si="675"/>
        <v>9.77</v>
      </c>
      <c r="L6017" s="47">
        <f t="shared" si="676"/>
        <v>9.84</v>
      </c>
      <c r="M6017" s="47">
        <f t="shared" si="677"/>
        <v>9.73</v>
      </c>
      <c r="N6017" s="47">
        <f t="shared" si="678"/>
        <v>9.75</v>
      </c>
      <c r="O6017" s="48">
        <f t="shared" ca="1" si="679"/>
        <v>3907200</v>
      </c>
    </row>
    <row r="6018" spans="1:15" x14ac:dyDescent="0.25">
      <c r="A6018">
        <v>6003</v>
      </c>
      <c r="B6018" s="84">
        <v>33253</v>
      </c>
      <c r="C6018" s="47">
        <v>68.75</v>
      </c>
      <c r="D6018" s="47">
        <v>69.88</v>
      </c>
      <c r="E6018" s="47">
        <v>68.75</v>
      </c>
      <c r="F6018" s="47">
        <v>69.75</v>
      </c>
      <c r="G6018" s="48">
        <v>638800</v>
      </c>
      <c r="H6018" s="47">
        <v>9.75</v>
      </c>
      <c r="I6018" s="51">
        <f t="shared" si="673"/>
        <v>0.13978494623655913</v>
      </c>
      <c r="J6018" s="51">
        <f t="shared" ca="1" si="674"/>
        <v>4</v>
      </c>
      <c r="K6018" s="47">
        <f t="shared" si="675"/>
        <v>9.61</v>
      </c>
      <c r="L6018" s="47">
        <f t="shared" si="676"/>
        <v>9.77</v>
      </c>
      <c r="M6018" s="47">
        <f t="shared" si="677"/>
        <v>9.61</v>
      </c>
      <c r="N6018" s="47">
        <f t="shared" si="678"/>
        <v>9.75</v>
      </c>
      <c r="O6018" s="48">
        <f t="shared" ca="1" si="679"/>
        <v>2555200</v>
      </c>
    </row>
    <row r="6019" spans="1:15" x14ac:dyDescent="0.25">
      <c r="A6019">
        <v>6004</v>
      </c>
      <c r="B6019" s="84">
        <v>33252</v>
      </c>
      <c r="C6019" s="47">
        <v>68.12</v>
      </c>
      <c r="D6019" s="47">
        <v>69</v>
      </c>
      <c r="E6019" s="47">
        <v>68.12</v>
      </c>
      <c r="F6019" s="47">
        <v>68.75</v>
      </c>
      <c r="G6019" s="48">
        <v>671200</v>
      </c>
      <c r="H6019" s="47">
        <v>9.61</v>
      </c>
      <c r="I6019" s="51">
        <f t="shared" si="673"/>
        <v>0.13978181818181817</v>
      </c>
      <c r="J6019" s="51">
        <f t="shared" ca="1" si="674"/>
        <v>4</v>
      </c>
      <c r="K6019" s="47">
        <f t="shared" si="675"/>
        <v>9.52</v>
      </c>
      <c r="L6019" s="47">
        <f t="shared" si="676"/>
        <v>9.64</v>
      </c>
      <c r="M6019" s="47">
        <f t="shared" si="677"/>
        <v>9.52</v>
      </c>
      <c r="N6019" s="47">
        <f t="shared" si="678"/>
        <v>9.61</v>
      </c>
      <c r="O6019" s="48">
        <f t="shared" ca="1" si="679"/>
        <v>2684800</v>
      </c>
    </row>
    <row r="6020" spans="1:15" x14ac:dyDescent="0.25">
      <c r="A6020">
        <v>6005</v>
      </c>
      <c r="B6020" s="84">
        <v>33249</v>
      </c>
      <c r="C6020" s="47">
        <v>67.25</v>
      </c>
      <c r="D6020" s="47">
        <v>68.25</v>
      </c>
      <c r="E6020" s="47">
        <v>67.25</v>
      </c>
      <c r="F6020" s="47">
        <v>67.75</v>
      </c>
      <c r="G6020" s="48">
        <v>343200</v>
      </c>
      <c r="H6020" s="47">
        <v>9.4700000000000006</v>
      </c>
      <c r="I6020" s="51">
        <f t="shared" si="673"/>
        <v>0.13977859778597787</v>
      </c>
      <c r="J6020" s="51">
        <f t="shared" ca="1" si="674"/>
        <v>4</v>
      </c>
      <c r="K6020" s="47">
        <f t="shared" si="675"/>
        <v>9.4</v>
      </c>
      <c r="L6020" s="47">
        <f t="shared" si="676"/>
        <v>9.5399999999999991</v>
      </c>
      <c r="M6020" s="47">
        <f t="shared" si="677"/>
        <v>9.4</v>
      </c>
      <c r="N6020" s="47">
        <f t="shared" si="678"/>
        <v>9.4700000000000006</v>
      </c>
      <c r="O6020" s="48">
        <f t="shared" ca="1" si="679"/>
        <v>1372800</v>
      </c>
    </row>
    <row r="6021" spans="1:15" x14ac:dyDescent="0.25">
      <c r="A6021">
        <v>6006</v>
      </c>
      <c r="B6021" s="84">
        <v>33248</v>
      </c>
      <c r="C6021" s="47">
        <v>67.12</v>
      </c>
      <c r="D6021" s="47">
        <v>67.38</v>
      </c>
      <c r="E6021" s="47">
        <v>66.75</v>
      </c>
      <c r="F6021" s="47">
        <v>67.25</v>
      </c>
      <c r="G6021" s="48">
        <v>431200</v>
      </c>
      <c r="H6021" s="47">
        <v>9.4</v>
      </c>
      <c r="I6021" s="51">
        <f t="shared" si="673"/>
        <v>0.13977695167286247</v>
      </c>
      <c r="J6021" s="51">
        <f t="shared" ca="1" si="674"/>
        <v>4</v>
      </c>
      <c r="K6021" s="47">
        <f t="shared" si="675"/>
        <v>9.3800000000000008</v>
      </c>
      <c r="L6021" s="47">
        <f t="shared" si="676"/>
        <v>9.42</v>
      </c>
      <c r="M6021" s="47">
        <f t="shared" si="677"/>
        <v>9.33</v>
      </c>
      <c r="N6021" s="47">
        <f t="shared" si="678"/>
        <v>9.4</v>
      </c>
      <c r="O6021" s="48">
        <f t="shared" ca="1" si="679"/>
        <v>1724800</v>
      </c>
    </row>
    <row r="6022" spans="1:15" x14ac:dyDescent="0.25">
      <c r="A6022">
        <v>6007</v>
      </c>
      <c r="B6022" s="84">
        <v>33247</v>
      </c>
      <c r="C6022" s="47">
        <v>67.5</v>
      </c>
      <c r="D6022" s="47">
        <v>67.5</v>
      </c>
      <c r="E6022" s="47">
        <v>66.25</v>
      </c>
      <c r="F6022" s="47">
        <v>67</v>
      </c>
      <c r="G6022" s="48">
        <v>952800</v>
      </c>
      <c r="H6022" s="47">
        <v>9.36</v>
      </c>
      <c r="I6022" s="51">
        <f t="shared" si="673"/>
        <v>0.13970149253731343</v>
      </c>
      <c r="J6022" s="51">
        <f t="shared" ca="1" si="674"/>
        <v>4</v>
      </c>
      <c r="K6022" s="47">
        <f t="shared" si="675"/>
        <v>9.43</v>
      </c>
      <c r="L6022" s="47">
        <f t="shared" si="676"/>
        <v>9.43</v>
      </c>
      <c r="M6022" s="47">
        <f t="shared" si="677"/>
        <v>9.26</v>
      </c>
      <c r="N6022" s="47">
        <f t="shared" si="678"/>
        <v>9.36</v>
      </c>
      <c r="O6022" s="48">
        <f t="shared" ca="1" si="679"/>
        <v>3811200</v>
      </c>
    </row>
    <row r="6023" spans="1:15" x14ac:dyDescent="0.25">
      <c r="A6023">
        <v>6008</v>
      </c>
      <c r="B6023" s="84">
        <v>33246</v>
      </c>
      <c r="C6023" s="47">
        <v>66.75</v>
      </c>
      <c r="D6023" s="47">
        <v>67.5</v>
      </c>
      <c r="E6023" s="47">
        <v>66.5</v>
      </c>
      <c r="F6023" s="47">
        <v>67.38</v>
      </c>
      <c r="G6023" s="48">
        <v>446800</v>
      </c>
      <c r="H6023" s="47">
        <v>9.42</v>
      </c>
      <c r="I6023" s="51">
        <f t="shared" si="673"/>
        <v>0.13980409617097062</v>
      </c>
      <c r="J6023" s="51">
        <f t="shared" ca="1" si="674"/>
        <v>4</v>
      </c>
      <c r="K6023" s="47">
        <f t="shared" si="675"/>
        <v>9.33</v>
      </c>
      <c r="L6023" s="47">
        <f t="shared" si="676"/>
        <v>9.44</v>
      </c>
      <c r="M6023" s="47">
        <f t="shared" si="677"/>
        <v>9.3000000000000007</v>
      </c>
      <c r="N6023" s="47">
        <f t="shared" si="678"/>
        <v>9.42</v>
      </c>
      <c r="O6023" s="48">
        <f t="shared" ca="1" si="679"/>
        <v>1787200</v>
      </c>
    </row>
    <row r="6024" spans="1:15" x14ac:dyDescent="0.25">
      <c r="A6024">
        <v>6009</v>
      </c>
      <c r="B6024" s="84">
        <v>33245</v>
      </c>
      <c r="C6024" s="47">
        <v>66</v>
      </c>
      <c r="D6024" s="47">
        <v>67.75</v>
      </c>
      <c r="E6024" s="47">
        <v>65.75</v>
      </c>
      <c r="F6024" s="47">
        <v>66.62</v>
      </c>
      <c r="G6024" s="48">
        <v>594000</v>
      </c>
      <c r="H6024" s="47">
        <v>9.31</v>
      </c>
      <c r="I6024" s="51">
        <f t="shared" si="673"/>
        <v>0.1397478234764335</v>
      </c>
      <c r="J6024" s="51">
        <f t="shared" ca="1" si="674"/>
        <v>4</v>
      </c>
      <c r="K6024" s="47">
        <f t="shared" si="675"/>
        <v>9.2200000000000006</v>
      </c>
      <c r="L6024" s="47">
        <f t="shared" si="676"/>
        <v>9.4700000000000006</v>
      </c>
      <c r="M6024" s="47">
        <f t="shared" si="677"/>
        <v>9.19</v>
      </c>
      <c r="N6024" s="47">
        <f t="shared" si="678"/>
        <v>9.31</v>
      </c>
      <c r="O6024" s="48">
        <f t="shared" ca="1" si="679"/>
        <v>2376000</v>
      </c>
    </row>
    <row r="6025" spans="1:15" x14ac:dyDescent="0.25">
      <c r="A6025">
        <v>6010</v>
      </c>
      <c r="B6025" s="84">
        <v>33242</v>
      </c>
      <c r="C6025" s="47">
        <v>68</v>
      </c>
      <c r="D6025" s="47">
        <v>68.25</v>
      </c>
      <c r="E6025" s="47">
        <v>66.38</v>
      </c>
      <c r="F6025" s="47">
        <v>66.5</v>
      </c>
      <c r="G6025" s="48">
        <v>673600</v>
      </c>
      <c r="H6025" s="47">
        <v>9.2899999999999991</v>
      </c>
      <c r="I6025" s="51">
        <f t="shared" si="673"/>
        <v>0.13969924812030074</v>
      </c>
      <c r="J6025" s="51">
        <f t="shared" ca="1" si="674"/>
        <v>4</v>
      </c>
      <c r="K6025" s="47">
        <f t="shared" si="675"/>
        <v>9.5</v>
      </c>
      <c r="L6025" s="47">
        <f t="shared" si="676"/>
        <v>9.5299999999999994</v>
      </c>
      <c r="M6025" s="47">
        <f t="shared" si="677"/>
        <v>9.27</v>
      </c>
      <c r="N6025" s="47">
        <f t="shared" si="678"/>
        <v>9.2899999999999991</v>
      </c>
      <c r="O6025" s="48">
        <f t="shared" ca="1" si="679"/>
        <v>2694400</v>
      </c>
    </row>
    <row r="6026" spans="1:15" x14ac:dyDescent="0.25">
      <c r="A6026">
        <v>6011</v>
      </c>
      <c r="B6026" s="84">
        <v>33241</v>
      </c>
      <c r="C6026" s="47">
        <v>69</v>
      </c>
      <c r="D6026" s="47">
        <v>69</v>
      </c>
      <c r="E6026" s="47">
        <v>67.88</v>
      </c>
      <c r="F6026" s="47">
        <v>67.88</v>
      </c>
      <c r="G6026" s="48">
        <v>619200</v>
      </c>
      <c r="H6026" s="47">
        <v>9.49</v>
      </c>
      <c r="I6026" s="51">
        <f t="shared" si="673"/>
        <v>0.13980553918680025</v>
      </c>
      <c r="J6026" s="51">
        <f t="shared" ca="1" si="674"/>
        <v>4</v>
      </c>
      <c r="K6026" s="47">
        <f t="shared" si="675"/>
        <v>9.65</v>
      </c>
      <c r="L6026" s="47">
        <f t="shared" si="676"/>
        <v>9.65</v>
      </c>
      <c r="M6026" s="47">
        <f t="shared" si="677"/>
        <v>9.49</v>
      </c>
      <c r="N6026" s="47">
        <f t="shared" si="678"/>
        <v>9.49</v>
      </c>
      <c r="O6026" s="48">
        <f t="shared" ca="1" si="679"/>
        <v>2476800</v>
      </c>
    </row>
    <row r="6027" spans="1:15" x14ac:dyDescent="0.25">
      <c r="A6027">
        <v>6012</v>
      </c>
      <c r="B6027" s="84">
        <v>33240</v>
      </c>
      <c r="C6027" s="47">
        <v>70.12</v>
      </c>
      <c r="D6027" s="47">
        <v>70.62</v>
      </c>
      <c r="E6027" s="47">
        <v>68.88</v>
      </c>
      <c r="F6027" s="47">
        <v>69</v>
      </c>
      <c r="G6027" s="48">
        <v>877200</v>
      </c>
      <c r="H6027" s="47">
        <v>9.64</v>
      </c>
      <c r="I6027" s="51">
        <f t="shared" si="673"/>
        <v>0.13971014492753625</v>
      </c>
      <c r="J6027" s="51">
        <f t="shared" ca="1" si="674"/>
        <v>4</v>
      </c>
      <c r="K6027" s="47">
        <f t="shared" si="675"/>
        <v>9.8000000000000007</v>
      </c>
      <c r="L6027" s="47">
        <f t="shared" si="676"/>
        <v>9.8699999999999992</v>
      </c>
      <c r="M6027" s="47">
        <f t="shared" si="677"/>
        <v>9.6199999999999992</v>
      </c>
      <c r="N6027" s="47">
        <f t="shared" si="678"/>
        <v>9.64</v>
      </c>
      <c r="O6027" s="48">
        <f t="shared" ca="1" si="679"/>
        <v>3508800</v>
      </c>
    </row>
    <row r="6028" spans="1:15" x14ac:dyDescent="0.25">
      <c r="A6028">
        <v>6013</v>
      </c>
      <c r="B6028" s="84">
        <v>33238</v>
      </c>
      <c r="C6028" s="47">
        <v>69.75</v>
      </c>
      <c r="D6028" s="47">
        <v>70.38</v>
      </c>
      <c r="E6028" s="47">
        <v>69.75</v>
      </c>
      <c r="F6028" s="47">
        <v>70.12</v>
      </c>
      <c r="G6028" s="48">
        <v>369600</v>
      </c>
      <c r="H6028" s="47">
        <v>9.8000000000000007</v>
      </c>
      <c r="I6028" s="51">
        <f t="shared" si="673"/>
        <v>0.13976041072447234</v>
      </c>
      <c r="J6028" s="51">
        <f t="shared" ca="1" si="674"/>
        <v>4</v>
      </c>
      <c r="K6028" s="47">
        <f t="shared" si="675"/>
        <v>9.75</v>
      </c>
      <c r="L6028" s="47">
        <f t="shared" si="676"/>
        <v>9.84</v>
      </c>
      <c r="M6028" s="47">
        <f t="shared" si="677"/>
        <v>9.75</v>
      </c>
      <c r="N6028" s="47">
        <f t="shared" si="678"/>
        <v>9.8000000000000007</v>
      </c>
      <c r="O6028" s="48">
        <f t="shared" ca="1" si="679"/>
        <v>1478400</v>
      </c>
    </row>
    <row r="6029" spans="1:15" x14ac:dyDescent="0.25">
      <c r="A6029">
        <v>6014</v>
      </c>
      <c r="B6029" s="84">
        <v>33235</v>
      </c>
      <c r="C6029" s="47">
        <v>69.5</v>
      </c>
      <c r="D6029" s="47">
        <v>69.75</v>
      </c>
      <c r="E6029" s="47">
        <v>69.25</v>
      </c>
      <c r="F6029" s="47">
        <v>69.62</v>
      </c>
      <c r="G6029" s="48">
        <v>622800</v>
      </c>
      <c r="H6029" s="47">
        <v>9.73</v>
      </c>
      <c r="I6029" s="51">
        <f t="shared" si="673"/>
        <v>0.1397586900316001</v>
      </c>
      <c r="J6029" s="51">
        <f t="shared" ca="1" si="674"/>
        <v>4</v>
      </c>
      <c r="K6029" s="47">
        <f t="shared" si="675"/>
        <v>9.7100000000000009</v>
      </c>
      <c r="L6029" s="47">
        <f t="shared" si="676"/>
        <v>9.75</v>
      </c>
      <c r="M6029" s="47">
        <f t="shared" si="677"/>
        <v>9.68</v>
      </c>
      <c r="N6029" s="47">
        <f t="shared" si="678"/>
        <v>9.73</v>
      </c>
      <c r="O6029" s="48">
        <f t="shared" ca="1" si="679"/>
        <v>2491200</v>
      </c>
    </row>
    <row r="6030" spans="1:15" x14ac:dyDescent="0.25">
      <c r="A6030">
        <v>6015</v>
      </c>
      <c r="B6030" s="84">
        <v>33234</v>
      </c>
      <c r="C6030" s="47">
        <v>69.5</v>
      </c>
      <c r="D6030" s="47">
        <v>70.25</v>
      </c>
      <c r="E6030" s="47">
        <v>69.38</v>
      </c>
      <c r="F6030" s="47">
        <v>70</v>
      </c>
      <c r="G6030" s="48">
        <v>845600</v>
      </c>
      <c r="H6030" s="47">
        <v>9.6999999999999993</v>
      </c>
      <c r="I6030" s="51">
        <f t="shared" si="673"/>
        <v>0.13857142857142857</v>
      </c>
      <c r="J6030" s="51">
        <f t="shared" ca="1" si="674"/>
        <v>4</v>
      </c>
      <c r="K6030" s="47">
        <f t="shared" si="675"/>
        <v>9.6300000000000008</v>
      </c>
      <c r="L6030" s="47">
        <f t="shared" si="676"/>
        <v>9.73</v>
      </c>
      <c r="M6030" s="47">
        <f t="shared" si="677"/>
        <v>9.61</v>
      </c>
      <c r="N6030" s="47">
        <f t="shared" si="678"/>
        <v>9.6999999999999993</v>
      </c>
      <c r="O6030" s="48">
        <f t="shared" ca="1" si="679"/>
        <v>3382400</v>
      </c>
    </row>
    <row r="6031" spans="1:15" x14ac:dyDescent="0.25">
      <c r="A6031">
        <v>6016</v>
      </c>
      <c r="B6031" s="84">
        <v>33233</v>
      </c>
      <c r="C6031" s="47">
        <v>68.88</v>
      </c>
      <c r="D6031" s="47">
        <v>69.75</v>
      </c>
      <c r="E6031" s="47">
        <v>68.5</v>
      </c>
      <c r="F6031" s="47">
        <v>69.75</v>
      </c>
      <c r="G6031" s="48">
        <v>205600</v>
      </c>
      <c r="H6031" s="47">
        <v>9.66</v>
      </c>
      <c r="I6031" s="51">
        <f t="shared" si="673"/>
        <v>0.13849462365591397</v>
      </c>
      <c r="J6031" s="51">
        <f t="shared" ca="1" si="674"/>
        <v>4</v>
      </c>
      <c r="K6031" s="47">
        <f t="shared" si="675"/>
        <v>9.5399999999999991</v>
      </c>
      <c r="L6031" s="47">
        <f t="shared" si="676"/>
        <v>9.66</v>
      </c>
      <c r="M6031" s="47">
        <f t="shared" si="677"/>
        <v>9.49</v>
      </c>
      <c r="N6031" s="47">
        <f t="shared" si="678"/>
        <v>9.66</v>
      </c>
      <c r="O6031" s="48">
        <f t="shared" ca="1" si="679"/>
        <v>822400</v>
      </c>
    </row>
    <row r="6032" spans="1:15" x14ac:dyDescent="0.25">
      <c r="A6032">
        <v>6017</v>
      </c>
      <c r="B6032" s="84">
        <v>33231</v>
      </c>
      <c r="C6032" s="47">
        <v>68.88</v>
      </c>
      <c r="D6032" s="47">
        <v>69</v>
      </c>
      <c r="E6032" s="47">
        <v>68.5</v>
      </c>
      <c r="F6032" s="47">
        <v>68.75</v>
      </c>
      <c r="G6032" s="48">
        <v>154000</v>
      </c>
      <c r="H6032" s="47">
        <v>9.5299999999999994</v>
      </c>
      <c r="I6032" s="51">
        <f t="shared" si="673"/>
        <v>0.13861818181818181</v>
      </c>
      <c r="J6032" s="51">
        <f t="shared" ca="1" si="674"/>
        <v>4</v>
      </c>
      <c r="K6032" s="47">
        <f t="shared" si="675"/>
        <v>9.5500000000000007</v>
      </c>
      <c r="L6032" s="47">
        <f t="shared" si="676"/>
        <v>9.56</v>
      </c>
      <c r="M6032" s="47">
        <f t="shared" si="677"/>
        <v>9.5</v>
      </c>
      <c r="N6032" s="47">
        <f t="shared" si="678"/>
        <v>9.5299999999999994</v>
      </c>
      <c r="O6032" s="48">
        <f t="shared" ca="1" si="679"/>
        <v>616000</v>
      </c>
    </row>
    <row r="6033" spans="1:15" x14ac:dyDescent="0.25">
      <c r="A6033">
        <v>6018</v>
      </c>
      <c r="B6033" s="84">
        <v>33228</v>
      </c>
      <c r="C6033" s="47">
        <v>68.88</v>
      </c>
      <c r="D6033" s="47">
        <v>69.12</v>
      </c>
      <c r="E6033" s="47">
        <v>68.12</v>
      </c>
      <c r="F6033" s="47">
        <v>68.88</v>
      </c>
      <c r="G6033" s="48">
        <v>910800</v>
      </c>
      <c r="H6033" s="47">
        <v>9.5399999999999991</v>
      </c>
      <c r="I6033" s="51">
        <f t="shared" ref="I6033:I6096" si="680">H6033/F6033</f>
        <v>0.13850174216027875</v>
      </c>
      <c r="J6033" s="51">
        <f t="shared" ref="J6033:J6096" ca="1" si="681">INDEX(OFFSET($T$15,0,0,$S$13+1,1),MATCH(B6033,OFFSET($Q$15,0,0,$S$13+1,1),-1))</f>
        <v>4</v>
      </c>
      <c r="K6033" s="47">
        <f t="shared" ref="K6033:K6096" si="682">ROUND($I6033*C6033,2)</f>
        <v>9.5399999999999991</v>
      </c>
      <c r="L6033" s="47">
        <f t="shared" ref="L6033:L6096" si="683">ROUND($I6033*D6033,2)</f>
        <v>9.57</v>
      </c>
      <c r="M6033" s="47">
        <f t="shared" ref="M6033:M6096" si="684">ROUND($I6033*E6033,2)</f>
        <v>9.43</v>
      </c>
      <c r="N6033" s="47">
        <f t="shared" ref="N6033:N6096" si="685">ROUND($I6033*F6033,2)</f>
        <v>9.5399999999999991</v>
      </c>
      <c r="O6033" s="48">
        <f t="shared" ref="O6033:O6096" ca="1" si="686">G6033*J6033</f>
        <v>3643200</v>
      </c>
    </row>
    <row r="6034" spans="1:15" x14ac:dyDescent="0.25">
      <c r="A6034">
        <v>6019</v>
      </c>
      <c r="B6034" s="84">
        <v>33227</v>
      </c>
      <c r="C6034" s="47">
        <v>67.25</v>
      </c>
      <c r="D6034" s="47">
        <v>69.5</v>
      </c>
      <c r="E6034" s="47">
        <v>67.25</v>
      </c>
      <c r="F6034" s="47">
        <v>68.62</v>
      </c>
      <c r="G6034" s="48">
        <v>1172400</v>
      </c>
      <c r="H6034" s="47">
        <v>9.51</v>
      </c>
      <c r="I6034" s="51">
        <f t="shared" si="680"/>
        <v>0.13858933255610609</v>
      </c>
      <c r="J6034" s="51">
        <f t="shared" ca="1" si="681"/>
        <v>4</v>
      </c>
      <c r="K6034" s="47">
        <f t="shared" si="682"/>
        <v>9.32</v>
      </c>
      <c r="L6034" s="47">
        <f t="shared" si="683"/>
        <v>9.6300000000000008</v>
      </c>
      <c r="M6034" s="47">
        <f t="shared" si="684"/>
        <v>9.32</v>
      </c>
      <c r="N6034" s="47">
        <f t="shared" si="685"/>
        <v>9.51</v>
      </c>
      <c r="O6034" s="48">
        <f t="shared" ca="1" si="686"/>
        <v>4689600</v>
      </c>
    </row>
    <row r="6035" spans="1:15" x14ac:dyDescent="0.25">
      <c r="A6035">
        <v>6020</v>
      </c>
      <c r="B6035" s="84">
        <v>33226</v>
      </c>
      <c r="C6035" s="47">
        <v>67.88</v>
      </c>
      <c r="D6035" s="47">
        <v>68</v>
      </c>
      <c r="E6035" s="47">
        <v>67.62</v>
      </c>
      <c r="F6035" s="47">
        <v>68</v>
      </c>
      <c r="G6035" s="48">
        <v>444400</v>
      </c>
      <c r="H6035" s="47">
        <v>9.42</v>
      </c>
      <c r="I6035" s="51">
        <f t="shared" si="680"/>
        <v>0.13852941176470587</v>
      </c>
      <c r="J6035" s="51">
        <f t="shared" ca="1" si="681"/>
        <v>4</v>
      </c>
      <c r="K6035" s="47">
        <f t="shared" si="682"/>
        <v>9.4</v>
      </c>
      <c r="L6035" s="47">
        <f t="shared" si="683"/>
        <v>9.42</v>
      </c>
      <c r="M6035" s="47">
        <f t="shared" si="684"/>
        <v>9.3699999999999992</v>
      </c>
      <c r="N6035" s="47">
        <f t="shared" si="685"/>
        <v>9.42</v>
      </c>
      <c r="O6035" s="48">
        <f t="shared" ca="1" si="686"/>
        <v>1777600</v>
      </c>
    </row>
    <row r="6036" spans="1:15" x14ac:dyDescent="0.25">
      <c r="A6036">
        <v>6021</v>
      </c>
      <c r="B6036" s="84">
        <v>33225</v>
      </c>
      <c r="C6036" s="47">
        <v>67.75</v>
      </c>
      <c r="D6036" s="47">
        <v>68.12</v>
      </c>
      <c r="E6036" s="47">
        <v>67.38</v>
      </c>
      <c r="F6036" s="47">
        <v>68</v>
      </c>
      <c r="G6036" s="48">
        <v>715200</v>
      </c>
      <c r="H6036" s="47">
        <v>9.42</v>
      </c>
      <c r="I6036" s="51">
        <f t="shared" si="680"/>
        <v>0.13852941176470587</v>
      </c>
      <c r="J6036" s="51">
        <f t="shared" ca="1" si="681"/>
        <v>4</v>
      </c>
      <c r="K6036" s="47">
        <f t="shared" si="682"/>
        <v>9.39</v>
      </c>
      <c r="L6036" s="47">
        <f t="shared" si="683"/>
        <v>9.44</v>
      </c>
      <c r="M6036" s="47">
        <f t="shared" si="684"/>
        <v>9.33</v>
      </c>
      <c r="N6036" s="47">
        <f t="shared" si="685"/>
        <v>9.42</v>
      </c>
      <c r="O6036" s="48">
        <f t="shared" ca="1" si="686"/>
        <v>2860800</v>
      </c>
    </row>
    <row r="6037" spans="1:15" x14ac:dyDescent="0.25">
      <c r="A6037">
        <v>6022</v>
      </c>
      <c r="B6037" s="84">
        <v>33224</v>
      </c>
      <c r="C6037" s="47">
        <v>67.62</v>
      </c>
      <c r="D6037" s="47">
        <v>68.12</v>
      </c>
      <c r="E6037" s="47">
        <v>67.5</v>
      </c>
      <c r="F6037" s="47">
        <v>68</v>
      </c>
      <c r="G6037" s="48">
        <v>431200</v>
      </c>
      <c r="H6037" s="47">
        <v>9.42</v>
      </c>
      <c r="I6037" s="51">
        <f t="shared" si="680"/>
        <v>0.13852941176470587</v>
      </c>
      <c r="J6037" s="51">
        <f t="shared" ca="1" si="681"/>
        <v>4</v>
      </c>
      <c r="K6037" s="47">
        <f t="shared" si="682"/>
        <v>9.3699999999999992</v>
      </c>
      <c r="L6037" s="47">
        <f t="shared" si="683"/>
        <v>9.44</v>
      </c>
      <c r="M6037" s="47">
        <f t="shared" si="684"/>
        <v>9.35</v>
      </c>
      <c r="N6037" s="47">
        <f t="shared" si="685"/>
        <v>9.42</v>
      </c>
      <c r="O6037" s="48">
        <f t="shared" ca="1" si="686"/>
        <v>1724800</v>
      </c>
    </row>
    <row r="6038" spans="1:15" x14ac:dyDescent="0.25">
      <c r="A6038">
        <v>6023</v>
      </c>
      <c r="B6038" s="84">
        <v>33221</v>
      </c>
      <c r="C6038" s="47">
        <v>67.25</v>
      </c>
      <c r="D6038" s="47">
        <v>68.12</v>
      </c>
      <c r="E6038" s="47">
        <v>67.25</v>
      </c>
      <c r="F6038" s="47">
        <v>68</v>
      </c>
      <c r="G6038" s="48">
        <v>574000</v>
      </c>
      <c r="H6038" s="47">
        <v>9.42</v>
      </c>
      <c r="I6038" s="51">
        <f t="shared" si="680"/>
        <v>0.13852941176470587</v>
      </c>
      <c r="J6038" s="51">
        <f t="shared" ca="1" si="681"/>
        <v>4</v>
      </c>
      <c r="K6038" s="47">
        <f t="shared" si="682"/>
        <v>9.32</v>
      </c>
      <c r="L6038" s="47">
        <f t="shared" si="683"/>
        <v>9.44</v>
      </c>
      <c r="M6038" s="47">
        <f t="shared" si="684"/>
        <v>9.32</v>
      </c>
      <c r="N6038" s="47">
        <f t="shared" si="685"/>
        <v>9.42</v>
      </c>
      <c r="O6038" s="48">
        <f t="shared" ca="1" si="686"/>
        <v>2296000</v>
      </c>
    </row>
    <row r="6039" spans="1:15" x14ac:dyDescent="0.25">
      <c r="A6039">
        <v>6024</v>
      </c>
      <c r="B6039" s="84">
        <v>33220</v>
      </c>
      <c r="C6039" s="47">
        <v>67.25</v>
      </c>
      <c r="D6039" s="47">
        <v>67.75</v>
      </c>
      <c r="E6039" s="47">
        <v>67</v>
      </c>
      <c r="F6039" s="47">
        <v>67.5</v>
      </c>
      <c r="G6039" s="48">
        <v>439200</v>
      </c>
      <c r="H6039" s="47">
        <v>9.35</v>
      </c>
      <c r="I6039" s="51">
        <f t="shared" si="680"/>
        <v>0.13851851851851851</v>
      </c>
      <c r="J6039" s="51">
        <f t="shared" ca="1" si="681"/>
        <v>4</v>
      </c>
      <c r="K6039" s="47">
        <f t="shared" si="682"/>
        <v>9.32</v>
      </c>
      <c r="L6039" s="47">
        <f t="shared" si="683"/>
        <v>9.3800000000000008</v>
      </c>
      <c r="M6039" s="47">
        <f t="shared" si="684"/>
        <v>9.2799999999999994</v>
      </c>
      <c r="N6039" s="47">
        <f t="shared" si="685"/>
        <v>9.35</v>
      </c>
      <c r="O6039" s="48">
        <f t="shared" ca="1" si="686"/>
        <v>1756800</v>
      </c>
    </row>
    <row r="6040" spans="1:15" x14ac:dyDescent="0.25">
      <c r="A6040">
        <v>6025</v>
      </c>
      <c r="B6040" s="84">
        <v>33219</v>
      </c>
      <c r="C6040" s="47">
        <v>66.5</v>
      </c>
      <c r="D6040" s="47">
        <v>67.25</v>
      </c>
      <c r="E6040" s="47">
        <v>66.5</v>
      </c>
      <c r="F6040" s="47">
        <v>67.25</v>
      </c>
      <c r="G6040" s="48">
        <v>546800</v>
      </c>
      <c r="H6040" s="47">
        <v>9.32</v>
      </c>
      <c r="I6040" s="51">
        <f t="shared" si="680"/>
        <v>0.13858736059479554</v>
      </c>
      <c r="J6040" s="51">
        <f t="shared" ca="1" si="681"/>
        <v>4</v>
      </c>
      <c r="K6040" s="47">
        <f t="shared" si="682"/>
        <v>9.2200000000000006</v>
      </c>
      <c r="L6040" s="47">
        <f t="shared" si="683"/>
        <v>9.32</v>
      </c>
      <c r="M6040" s="47">
        <f t="shared" si="684"/>
        <v>9.2200000000000006</v>
      </c>
      <c r="N6040" s="47">
        <f t="shared" si="685"/>
        <v>9.32</v>
      </c>
      <c r="O6040" s="48">
        <f t="shared" ca="1" si="686"/>
        <v>2187200</v>
      </c>
    </row>
    <row r="6041" spans="1:15" x14ac:dyDescent="0.25">
      <c r="A6041">
        <v>6026</v>
      </c>
      <c r="B6041" s="84">
        <v>33218</v>
      </c>
      <c r="C6041" s="47">
        <v>67.25</v>
      </c>
      <c r="D6041" s="47">
        <v>67.25</v>
      </c>
      <c r="E6041" s="47">
        <v>66.5</v>
      </c>
      <c r="F6041" s="47">
        <v>66.75</v>
      </c>
      <c r="G6041" s="48">
        <v>401200</v>
      </c>
      <c r="H6041" s="47">
        <v>9.25</v>
      </c>
      <c r="I6041" s="51">
        <f t="shared" si="680"/>
        <v>0.13857677902621723</v>
      </c>
      <c r="J6041" s="51">
        <f t="shared" ca="1" si="681"/>
        <v>4</v>
      </c>
      <c r="K6041" s="47">
        <f t="shared" si="682"/>
        <v>9.32</v>
      </c>
      <c r="L6041" s="47">
        <f t="shared" si="683"/>
        <v>9.32</v>
      </c>
      <c r="M6041" s="47">
        <f t="shared" si="684"/>
        <v>9.2200000000000006</v>
      </c>
      <c r="N6041" s="47">
        <f t="shared" si="685"/>
        <v>9.25</v>
      </c>
      <c r="O6041" s="48">
        <f t="shared" ca="1" si="686"/>
        <v>1604800</v>
      </c>
    </row>
    <row r="6042" spans="1:15" x14ac:dyDescent="0.25">
      <c r="A6042">
        <v>6027</v>
      </c>
      <c r="B6042" s="84">
        <v>33217</v>
      </c>
      <c r="C6042" s="47">
        <v>66.5</v>
      </c>
      <c r="D6042" s="47">
        <v>67</v>
      </c>
      <c r="E6042" s="47">
        <v>66.5</v>
      </c>
      <c r="F6042" s="47">
        <v>67</v>
      </c>
      <c r="G6042" s="48">
        <v>400800</v>
      </c>
      <c r="H6042" s="47">
        <v>9.2799999999999994</v>
      </c>
      <c r="I6042" s="51">
        <f t="shared" si="680"/>
        <v>0.13850746268656716</v>
      </c>
      <c r="J6042" s="51">
        <f t="shared" ca="1" si="681"/>
        <v>4</v>
      </c>
      <c r="K6042" s="47">
        <f t="shared" si="682"/>
        <v>9.2100000000000009</v>
      </c>
      <c r="L6042" s="47">
        <f t="shared" si="683"/>
        <v>9.2799999999999994</v>
      </c>
      <c r="M6042" s="47">
        <f t="shared" si="684"/>
        <v>9.2100000000000009</v>
      </c>
      <c r="N6042" s="47">
        <f t="shared" si="685"/>
        <v>9.2799999999999994</v>
      </c>
      <c r="O6042" s="48">
        <f t="shared" ca="1" si="686"/>
        <v>1603200</v>
      </c>
    </row>
    <row r="6043" spans="1:15" x14ac:dyDescent="0.25">
      <c r="A6043">
        <v>6028</v>
      </c>
      <c r="B6043" s="84">
        <v>33214</v>
      </c>
      <c r="C6043" s="47">
        <v>67.5</v>
      </c>
      <c r="D6043" s="47">
        <v>67.62</v>
      </c>
      <c r="E6043" s="47">
        <v>66.5</v>
      </c>
      <c r="F6043" s="47">
        <v>66.5</v>
      </c>
      <c r="G6043" s="48">
        <v>589600</v>
      </c>
      <c r="H6043" s="47">
        <v>9.2100000000000009</v>
      </c>
      <c r="I6043" s="51">
        <f t="shared" si="680"/>
        <v>0.13849624060150378</v>
      </c>
      <c r="J6043" s="51">
        <f t="shared" ca="1" si="681"/>
        <v>4</v>
      </c>
      <c r="K6043" s="47">
        <f t="shared" si="682"/>
        <v>9.35</v>
      </c>
      <c r="L6043" s="47">
        <f t="shared" si="683"/>
        <v>9.3699999999999992</v>
      </c>
      <c r="M6043" s="47">
        <f t="shared" si="684"/>
        <v>9.2100000000000009</v>
      </c>
      <c r="N6043" s="47">
        <f t="shared" si="685"/>
        <v>9.2100000000000009</v>
      </c>
      <c r="O6043" s="48">
        <f t="shared" ca="1" si="686"/>
        <v>2358400</v>
      </c>
    </row>
    <row r="6044" spans="1:15" x14ac:dyDescent="0.25">
      <c r="A6044">
        <v>6029</v>
      </c>
      <c r="B6044" s="84">
        <v>33213</v>
      </c>
      <c r="C6044" s="47">
        <v>68.62</v>
      </c>
      <c r="D6044" s="47">
        <v>68.75</v>
      </c>
      <c r="E6044" s="47">
        <v>67.5</v>
      </c>
      <c r="F6044" s="47">
        <v>68</v>
      </c>
      <c r="G6044" s="48">
        <v>679600</v>
      </c>
      <c r="H6044" s="47">
        <v>9.42</v>
      </c>
      <c r="I6044" s="51">
        <f t="shared" si="680"/>
        <v>0.13852941176470587</v>
      </c>
      <c r="J6044" s="51">
        <f t="shared" ca="1" si="681"/>
        <v>4</v>
      </c>
      <c r="K6044" s="47">
        <f t="shared" si="682"/>
        <v>9.51</v>
      </c>
      <c r="L6044" s="47">
        <f t="shared" si="683"/>
        <v>9.52</v>
      </c>
      <c r="M6044" s="47">
        <f t="shared" si="684"/>
        <v>9.35</v>
      </c>
      <c r="N6044" s="47">
        <f t="shared" si="685"/>
        <v>9.42</v>
      </c>
      <c r="O6044" s="48">
        <f t="shared" ca="1" si="686"/>
        <v>2718400</v>
      </c>
    </row>
    <row r="6045" spans="1:15" x14ac:dyDescent="0.25">
      <c r="A6045">
        <v>6030</v>
      </c>
      <c r="B6045" s="84">
        <v>33212</v>
      </c>
      <c r="C6045" s="47">
        <v>67.75</v>
      </c>
      <c r="D6045" s="47">
        <v>68.75</v>
      </c>
      <c r="E6045" s="47">
        <v>67.62</v>
      </c>
      <c r="F6045" s="47">
        <v>68.75</v>
      </c>
      <c r="G6045" s="48">
        <v>454800</v>
      </c>
      <c r="H6045" s="47">
        <v>9.5299999999999994</v>
      </c>
      <c r="I6045" s="51">
        <f t="shared" si="680"/>
        <v>0.13861818181818181</v>
      </c>
      <c r="J6045" s="51">
        <f t="shared" ca="1" si="681"/>
        <v>4</v>
      </c>
      <c r="K6045" s="47">
        <f t="shared" si="682"/>
        <v>9.39</v>
      </c>
      <c r="L6045" s="47">
        <f t="shared" si="683"/>
        <v>9.5299999999999994</v>
      </c>
      <c r="M6045" s="47">
        <f t="shared" si="684"/>
        <v>9.3699999999999992</v>
      </c>
      <c r="N6045" s="47">
        <f t="shared" si="685"/>
        <v>9.5299999999999994</v>
      </c>
      <c r="O6045" s="48">
        <f t="shared" ca="1" si="686"/>
        <v>1819200</v>
      </c>
    </row>
    <row r="6046" spans="1:15" x14ac:dyDescent="0.25">
      <c r="A6046">
        <v>6031</v>
      </c>
      <c r="B6046" s="84">
        <v>33211</v>
      </c>
      <c r="C6046" s="47">
        <v>68.25</v>
      </c>
      <c r="D6046" s="47">
        <v>68.25</v>
      </c>
      <c r="E6046" s="47">
        <v>67</v>
      </c>
      <c r="F6046" s="47">
        <v>67.88</v>
      </c>
      <c r="G6046" s="48">
        <v>702800</v>
      </c>
      <c r="H6046" s="47">
        <v>9.4</v>
      </c>
      <c r="I6046" s="51">
        <f t="shared" si="680"/>
        <v>0.13847967000589276</v>
      </c>
      <c r="J6046" s="51">
        <f t="shared" ca="1" si="681"/>
        <v>4</v>
      </c>
      <c r="K6046" s="47">
        <f t="shared" si="682"/>
        <v>9.4499999999999993</v>
      </c>
      <c r="L6046" s="47">
        <f t="shared" si="683"/>
        <v>9.4499999999999993</v>
      </c>
      <c r="M6046" s="47">
        <f t="shared" si="684"/>
        <v>9.2799999999999994</v>
      </c>
      <c r="N6046" s="47">
        <f t="shared" si="685"/>
        <v>9.4</v>
      </c>
      <c r="O6046" s="48">
        <f t="shared" ca="1" si="686"/>
        <v>2811200</v>
      </c>
    </row>
    <row r="6047" spans="1:15" x14ac:dyDescent="0.25">
      <c r="A6047">
        <v>6032</v>
      </c>
      <c r="B6047" s="84">
        <v>33210</v>
      </c>
      <c r="C6047" s="47">
        <v>69.5</v>
      </c>
      <c r="D6047" s="47">
        <v>69.62</v>
      </c>
      <c r="E6047" s="47">
        <v>68.12</v>
      </c>
      <c r="F6047" s="47">
        <v>68.38</v>
      </c>
      <c r="G6047" s="48">
        <v>304400</v>
      </c>
      <c r="H6047" s="47">
        <v>9.4700000000000006</v>
      </c>
      <c r="I6047" s="51">
        <f t="shared" si="680"/>
        <v>0.13849078677976018</v>
      </c>
      <c r="J6047" s="51">
        <f t="shared" ca="1" si="681"/>
        <v>4</v>
      </c>
      <c r="K6047" s="47">
        <f t="shared" si="682"/>
        <v>9.6300000000000008</v>
      </c>
      <c r="L6047" s="47">
        <f t="shared" si="683"/>
        <v>9.64</v>
      </c>
      <c r="M6047" s="47">
        <f t="shared" si="684"/>
        <v>9.43</v>
      </c>
      <c r="N6047" s="47">
        <f t="shared" si="685"/>
        <v>9.4700000000000006</v>
      </c>
      <c r="O6047" s="48">
        <f t="shared" ca="1" si="686"/>
        <v>1217600</v>
      </c>
    </row>
    <row r="6048" spans="1:15" x14ac:dyDescent="0.25">
      <c r="A6048">
        <v>6033</v>
      </c>
      <c r="B6048" s="84">
        <v>33207</v>
      </c>
      <c r="C6048" s="47">
        <v>67.88</v>
      </c>
      <c r="D6048" s="47">
        <v>69.75</v>
      </c>
      <c r="E6048" s="47">
        <v>67.5</v>
      </c>
      <c r="F6048" s="47">
        <v>69.5</v>
      </c>
      <c r="G6048" s="48">
        <v>346000</v>
      </c>
      <c r="H6048" s="47">
        <v>9.6300000000000008</v>
      </c>
      <c r="I6048" s="51">
        <f t="shared" si="680"/>
        <v>0.13856115107913669</v>
      </c>
      <c r="J6048" s="51">
        <f t="shared" ca="1" si="681"/>
        <v>4</v>
      </c>
      <c r="K6048" s="47">
        <f t="shared" si="682"/>
        <v>9.41</v>
      </c>
      <c r="L6048" s="47">
        <f t="shared" si="683"/>
        <v>9.66</v>
      </c>
      <c r="M6048" s="47">
        <f t="shared" si="684"/>
        <v>9.35</v>
      </c>
      <c r="N6048" s="47">
        <f t="shared" si="685"/>
        <v>9.6300000000000008</v>
      </c>
      <c r="O6048" s="48">
        <f t="shared" ca="1" si="686"/>
        <v>1384000</v>
      </c>
    </row>
    <row r="6049" spans="1:15" x14ac:dyDescent="0.25">
      <c r="A6049">
        <v>6034</v>
      </c>
      <c r="B6049" s="84">
        <v>33206</v>
      </c>
      <c r="C6049" s="47">
        <v>68.25</v>
      </c>
      <c r="D6049" s="47">
        <v>68.62</v>
      </c>
      <c r="E6049" s="47">
        <v>67.88</v>
      </c>
      <c r="F6049" s="47">
        <v>67.88</v>
      </c>
      <c r="G6049" s="48">
        <v>415200</v>
      </c>
      <c r="H6049" s="47">
        <v>9.4</v>
      </c>
      <c r="I6049" s="51">
        <f t="shared" si="680"/>
        <v>0.13847967000589276</v>
      </c>
      <c r="J6049" s="51">
        <f t="shared" ca="1" si="681"/>
        <v>4</v>
      </c>
      <c r="K6049" s="47">
        <f t="shared" si="682"/>
        <v>9.4499999999999993</v>
      </c>
      <c r="L6049" s="47">
        <f t="shared" si="683"/>
        <v>9.5</v>
      </c>
      <c r="M6049" s="47">
        <f t="shared" si="684"/>
        <v>9.4</v>
      </c>
      <c r="N6049" s="47">
        <f t="shared" si="685"/>
        <v>9.4</v>
      </c>
      <c r="O6049" s="48">
        <f t="shared" ca="1" si="686"/>
        <v>1660800</v>
      </c>
    </row>
    <row r="6050" spans="1:15" x14ac:dyDescent="0.25">
      <c r="A6050">
        <v>6035</v>
      </c>
      <c r="B6050" s="84">
        <v>33205</v>
      </c>
      <c r="C6050" s="47">
        <v>67.5</v>
      </c>
      <c r="D6050" s="47">
        <v>69.25</v>
      </c>
      <c r="E6050" s="47">
        <v>67.5</v>
      </c>
      <c r="F6050" s="47">
        <v>68.62</v>
      </c>
      <c r="G6050" s="48">
        <v>374400</v>
      </c>
      <c r="H6050" s="47">
        <v>9.51</v>
      </c>
      <c r="I6050" s="51">
        <f t="shared" si="680"/>
        <v>0.13858933255610609</v>
      </c>
      <c r="J6050" s="51">
        <f t="shared" ca="1" si="681"/>
        <v>4</v>
      </c>
      <c r="K6050" s="47">
        <f t="shared" si="682"/>
        <v>9.35</v>
      </c>
      <c r="L6050" s="47">
        <f t="shared" si="683"/>
        <v>9.6</v>
      </c>
      <c r="M6050" s="47">
        <f t="shared" si="684"/>
        <v>9.35</v>
      </c>
      <c r="N6050" s="47">
        <f t="shared" si="685"/>
        <v>9.51</v>
      </c>
      <c r="O6050" s="48">
        <f t="shared" ca="1" si="686"/>
        <v>1497600</v>
      </c>
    </row>
    <row r="6051" spans="1:15" x14ac:dyDescent="0.25">
      <c r="A6051">
        <v>6036</v>
      </c>
      <c r="B6051" s="84">
        <v>33204</v>
      </c>
      <c r="C6051" s="47">
        <v>68</v>
      </c>
      <c r="D6051" s="47">
        <v>68.38</v>
      </c>
      <c r="E6051" s="47">
        <v>67.75</v>
      </c>
      <c r="F6051" s="47">
        <v>68</v>
      </c>
      <c r="G6051" s="48">
        <v>290800</v>
      </c>
      <c r="H6051" s="47">
        <v>9.42</v>
      </c>
      <c r="I6051" s="51">
        <f t="shared" si="680"/>
        <v>0.13852941176470587</v>
      </c>
      <c r="J6051" s="51">
        <f t="shared" ca="1" si="681"/>
        <v>4</v>
      </c>
      <c r="K6051" s="47">
        <f t="shared" si="682"/>
        <v>9.42</v>
      </c>
      <c r="L6051" s="47">
        <f t="shared" si="683"/>
        <v>9.4700000000000006</v>
      </c>
      <c r="M6051" s="47">
        <f t="shared" si="684"/>
        <v>9.39</v>
      </c>
      <c r="N6051" s="47">
        <f t="shared" si="685"/>
        <v>9.42</v>
      </c>
      <c r="O6051" s="48">
        <f t="shared" ca="1" si="686"/>
        <v>1163200</v>
      </c>
    </row>
    <row r="6052" spans="1:15" x14ac:dyDescent="0.25">
      <c r="A6052">
        <v>6037</v>
      </c>
      <c r="B6052" s="84">
        <v>33203</v>
      </c>
      <c r="C6052" s="47">
        <v>67.75</v>
      </c>
      <c r="D6052" s="47">
        <v>68</v>
      </c>
      <c r="E6052" s="47">
        <v>67.62</v>
      </c>
      <c r="F6052" s="47">
        <v>68</v>
      </c>
      <c r="G6052" s="48">
        <v>386800</v>
      </c>
      <c r="H6052" s="47">
        <v>9.42</v>
      </c>
      <c r="I6052" s="51">
        <f t="shared" si="680"/>
        <v>0.13852941176470587</v>
      </c>
      <c r="J6052" s="51">
        <f t="shared" ca="1" si="681"/>
        <v>4</v>
      </c>
      <c r="K6052" s="47">
        <f t="shared" si="682"/>
        <v>9.39</v>
      </c>
      <c r="L6052" s="47">
        <f t="shared" si="683"/>
        <v>9.42</v>
      </c>
      <c r="M6052" s="47">
        <f t="shared" si="684"/>
        <v>9.3699999999999992</v>
      </c>
      <c r="N6052" s="47">
        <f t="shared" si="685"/>
        <v>9.42</v>
      </c>
      <c r="O6052" s="48">
        <f t="shared" ca="1" si="686"/>
        <v>1547200</v>
      </c>
    </row>
    <row r="6053" spans="1:15" x14ac:dyDescent="0.25">
      <c r="A6053">
        <v>6038</v>
      </c>
      <c r="B6053" s="84">
        <v>33200</v>
      </c>
      <c r="C6053" s="47">
        <v>67.25</v>
      </c>
      <c r="D6053" s="47">
        <v>68.25</v>
      </c>
      <c r="E6053" s="47">
        <v>67.25</v>
      </c>
      <c r="F6053" s="47">
        <v>67.75</v>
      </c>
      <c r="G6053" s="48">
        <v>245600</v>
      </c>
      <c r="H6053" s="47">
        <v>9.39</v>
      </c>
      <c r="I6053" s="51">
        <f t="shared" si="680"/>
        <v>0.13859778597785979</v>
      </c>
      <c r="J6053" s="51">
        <f t="shared" ca="1" si="681"/>
        <v>4</v>
      </c>
      <c r="K6053" s="47">
        <f t="shared" si="682"/>
        <v>9.32</v>
      </c>
      <c r="L6053" s="47">
        <f t="shared" si="683"/>
        <v>9.4600000000000009</v>
      </c>
      <c r="M6053" s="47">
        <f t="shared" si="684"/>
        <v>9.32</v>
      </c>
      <c r="N6053" s="47">
        <f t="shared" si="685"/>
        <v>9.39</v>
      </c>
      <c r="O6053" s="48">
        <f t="shared" ca="1" si="686"/>
        <v>982400</v>
      </c>
    </row>
    <row r="6054" spans="1:15" x14ac:dyDescent="0.25">
      <c r="A6054">
        <v>6039</v>
      </c>
      <c r="B6054" s="84">
        <v>33198</v>
      </c>
      <c r="C6054" s="47">
        <v>67.12</v>
      </c>
      <c r="D6054" s="47">
        <v>67.38</v>
      </c>
      <c r="E6054" s="47">
        <v>65.75</v>
      </c>
      <c r="F6054" s="47">
        <v>67</v>
      </c>
      <c r="G6054" s="48">
        <v>1227200</v>
      </c>
      <c r="H6054" s="47">
        <v>9.2799999999999994</v>
      </c>
      <c r="I6054" s="51">
        <f t="shared" si="680"/>
        <v>0.13850746268656716</v>
      </c>
      <c r="J6054" s="51">
        <f t="shared" ca="1" si="681"/>
        <v>4</v>
      </c>
      <c r="K6054" s="47">
        <f t="shared" si="682"/>
        <v>9.3000000000000007</v>
      </c>
      <c r="L6054" s="47">
        <f t="shared" si="683"/>
        <v>9.33</v>
      </c>
      <c r="M6054" s="47">
        <f t="shared" si="684"/>
        <v>9.11</v>
      </c>
      <c r="N6054" s="47">
        <f t="shared" si="685"/>
        <v>9.2799999999999994</v>
      </c>
      <c r="O6054" s="48">
        <f t="shared" ca="1" si="686"/>
        <v>4908800</v>
      </c>
    </row>
    <row r="6055" spans="1:15" x14ac:dyDescent="0.25">
      <c r="A6055">
        <v>6040</v>
      </c>
      <c r="B6055" s="84">
        <v>33197</v>
      </c>
      <c r="C6055" s="47">
        <v>69</v>
      </c>
      <c r="D6055" s="47">
        <v>69</v>
      </c>
      <c r="E6055" s="47">
        <v>66.62</v>
      </c>
      <c r="F6055" s="47">
        <v>67</v>
      </c>
      <c r="G6055" s="48">
        <v>1424800</v>
      </c>
      <c r="H6055" s="47">
        <v>9.2799999999999994</v>
      </c>
      <c r="I6055" s="51">
        <f t="shared" si="680"/>
        <v>0.13850746268656716</v>
      </c>
      <c r="J6055" s="51">
        <f t="shared" ca="1" si="681"/>
        <v>4</v>
      </c>
      <c r="K6055" s="47">
        <f t="shared" si="682"/>
        <v>9.56</v>
      </c>
      <c r="L6055" s="47">
        <f t="shared" si="683"/>
        <v>9.56</v>
      </c>
      <c r="M6055" s="47">
        <f t="shared" si="684"/>
        <v>9.23</v>
      </c>
      <c r="N6055" s="47">
        <f t="shared" si="685"/>
        <v>9.2799999999999994</v>
      </c>
      <c r="O6055" s="48">
        <f t="shared" ca="1" si="686"/>
        <v>5699200</v>
      </c>
    </row>
    <row r="6056" spans="1:15" x14ac:dyDescent="0.25">
      <c r="A6056">
        <v>6041</v>
      </c>
      <c r="B6056" s="84">
        <v>33196</v>
      </c>
      <c r="C6056" s="47">
        <v>70.5</v>
      </c>
      <c r="D6056" s="47">
        <v>70.75</v>
      </c>
      <c r="E6056" s="47">
        <v>69.25</v>
      </c>
      <c r="F6056" s="47">
        <v>69.5</v>
      </c>
      <c r="G6056" s="48">
        <v>921600</v>
      </c>
      <c r="H6056" s="47">
        <v>9.6300000000000008</v>
      </c>
      <c r="I6056" s="51">
        <f t="shared" si="680"/>
        <v>0.13856115107913669</v>
      </c>
      <c r="J6056" s="51">
        <f t="shared" ca="1" si="681"/>
        <v>4</v>
      </c>
      <c r="K6056" s="47">
        <f t="shared" si="682"/>
        <v>9.77</v>
      </c>
      <c r="L6056" s="47">
        <f t="shared" si="683"/>
        <v>9.8000000000000007</v>
      </c>
      <c r="M6056" s="47">
        <f t="shared" si="684"/>
        <v>9.6</v>
      </c>
      <c r="N6056" s="47">
        <f t="shared" si="685"/>
        <v>9.6300000000000008</v>
      </c>
      <c r="O6056" s="48">
        <f t="shared" ca="1" si="686"/>
        <v>3686400</v>
      </c>
    </row>
    <row r="6057" spans="1:15" x14ac:dyDescent="0.25">
      <c r="A6057">
        <v>6042</v>
      </c>
      <c r="B6057" s="84">
        <v>33193</v>
      </c>
      <c r="C6057" s="47">
        <v>70.5</v>
      </c>
      <c r="D6057" s="47">
        <v>70.62</v>
      </c>
      <c r="E6057" s="47">
        <v>69.75</v>
      </c>
      <c r="F6057" s="47">
        <v>70.12</v>
      </c>
      <c r="G6057" s="48">
        <v>762400</v>
      </c>
      <c r="H6057" s="47">
        <v>9.7200000000000006</v>
      </c>
      <c r="I6057" s="51">
        <f t="shared" si="680"/>
        <v>0.13861950941243584</v>
      </c>
      <c r="J6057" s="51">
        <f t="shared" ca="1" si="681"/>
        <v>4</v>
      </c>
      <c r="K6057" s="47">
        <f t="shared" si="682"/>
        <v>9.77</v>
      </c>
      <c r="L6057" s="47">
        <f t="shared" si="683"/>
        <v>9.7899999999999991</v>
      </c>
      <c r="M6057" s="47">
        <f t="shared" si="684"/>
        <v>9.67</v>
      </c>
      <c r="N6057" s="47">
        <f t="shared" si="685"/>
        <v>9.7200000000000006</v>
      </c>
      <c r="O6057" s="48">
        <f t="shared" ca="1" si="686"/>
        <v>3049600</v>
      </c>
    </row>
    <row r="6058" spans="1:15" x14ac:dyDescent="0.25">
      <c r="A6058">
        <v>6043</v>
      </c>
      <c r="B6058" s="84">
        <v>33192</v>
      </c>
      <c r="C6058" s="47">
        <v>69.25</v>
      </c>
      <c r="D6058" s="47">
        <v>70.5</v>
      </c>
      <c r="E6058" s="47">
        <v>69.12</v>
      </c>
      <c r="F6058" s="47">
        <v>70.5</v>
      </c>
      <c r="G6058" s="48">
        <v>1045600</v>
      </c>
      <c r="H6058" s="47">
        <v>9.77</v>
      </c>
      <c r="I6058" s="51">
        <f t="shared" si="680"/>
        <v>0.13858156028368793</v>
      </c>
      <c r="J6058" s="51">
        <f t="shared" ca="1" si="681"/>
        <v>4</v>
      </c>
      <c r="K6058" s="47">
        <f t="shared" si="682"/>
        <v>9.6</v>
      </c>
      <c r="L6058" s="47">
        <f t="shared" si="683"/>
        <v>9.77</v>
      </c>
      <c r="M6058" s="47">
        <f t="shared" si="684"/>
        <v>9.58</v>
      </c>
      <c r="N6058" s="47">
        <f t="shared" si="685"/>
        <v>9.77</v>
      </c>
      <c r="O6058" s="48">
        <f t="shared" ca="1" si="686"/>
        <v>4182400</v>
      </c>
    </row>
    <row r="6059" spans="1:15" x14ac:dyDescent="0.25">
      <c r="A6059">
        <v>6044</v>
      </c>
      <c r="B6059" s="84">
        <v>33191</v>
      </c>
      <c r="C6059" s="47">
        <v>69.12</v>
      </c>
      <c r="D6059" s="47">
        <v>69.88</v>
      </c>
      <c r="E6059" s="47">
        <v>69.12</v>
      </c>
      <c r="F6059" s="47">
        <v>69.75</v>
      </c>
      <c r="G6059" s="48">
        <v>768800</v>
      </c>
      <c r="H6059" s="47">
        <v>9.66</v>
      </c>
      <c r="I6059" s="51">
        <f t="shared" si="680"/>
        <v>0.13849462365591397</v>
      </c>
      <c r="J6059" s="51">
        <f t="shared" ca="1" si="681"/>
        <v>4</v>
      </c>
      <c r="K6059" s="47">
        <f t="shared" si="682"/>
        <v>9.57</v>
      </c>
      <c r="L6059" s="47">
        <f t="shared" si="683"/>
        <v>9.68</v>
      </c>
      <c r="M6059" s="47">
        <f t="shared" si="684"/>
        <v>9.57</v>
      </c>
      <c r="N6059" s="47">
        <f t="shared" si="685"/>
        <v>9.66</v>
      </c>
      <c r="O6059" s="48">
        <f t="shared" ca="1" si="686"/>
        <v>3075200</v>
      </c>
    </row>
    <row r="6060" spans="1:15" x14ac:dyDescent="0.25">
      <c r="A6060">
        <v>6045</v>
      </c>
      <c r="B6060" s="84">
        <v>33190</v>
      </c>
      <c r="C6060" s="47">
        <v>70</v>
      </c>
      <c r="D6060" s="47">
        <v>70</v>
      </c>
      <c r="E6060" s="47">
        <v>69.25</v>
      </c>
      <c r="F6060" s="47">
        <v>69.38</v>
      </c>
      <c r="G6060" s="48">
        <v>872000</v>
      </c>
      <c r="H6060" s="47">
        <v>9.61</v>
      </c>
      <c r="I6060" s="51">
        <f t="shared" si="680"/>
        <v>0.13851253963678292</v>
      </c>
      <c r="J6060" s="51">
        <f t="shared" ca="1" si="681"/>
        <v>4</v>
      </c>
      <c r="K6060" s="47">
        <f t="shared" si="682"/>
        <v>9.6999999999999993</v>
      </c>
      <c r="L6060" s="47">
        <f t="shared" si="683"/>
        <v>9.6999999999999993</v>
      </c>
      <c r="M6060" s="47">
        <f t="shared" si="684"/>
        <v>9.59</v>
      </c>
      <c r="N6060" s="47">
        <f t="shared" si="685"/>
        <v>9.61</v>
      </c>
      <c r="O6060" s="48">
        <f t="shared" ca="1" si="686"/>
        <v>3488000</v>
      </c>
    </row>
    <row r="6061" spans="1:15" x14ac:dyDescent="0.25">
      <c r="A6061">
        <v>6046</v>
      </c>
      <c r="B6061" s="84">
        <v>33189</v>
      </c>
      <c r="C6061" s="47">
        <v>68.25</v>
      </c>
      <c r="D6061" s="47">
        <v>69.88</v>
      </c>
      <c r="E6061" s="47">
        <v>68.25</v>
      </c>
      <c r="F6061" s="47">
        <v>69.75</v>
      </c>
      <c r="G6061" s="48">
        <v>1061200</v>
      </c>
      <c r="H6061" s="47">
        <v>9.66</v>
      </c>
      <c r="I6061" s="51">
        <f t="shared" si="680"/>
        <v>0.13849462365591397</v>
      </c>
      <c r="J6061" s="51">
        <f t="shared" ca="1" si="681"/>
        <v>4</v>
      </c>
      <c r="K6061" s="47">
        <f t="shared" si="682"/>
        <v>9.4499999999999993</v>
      </c>
      <c r="L6061" s="47">
        <f t="shared" si="683"/>
        <v>9.68</v>
      </c>
      <c r="M6061" s="47">
        <f t="shared" si="684"/>
        <v>9.4499999999999993</v>
      </c>
      <c r="N6061" s="47">
        <f t="shared" si="685"/>
        <v>9.66</v>
      </c>
      <c r="O6061" s="48">
        <f t="shared" ca="1" si="686"/>
        <v>4244800</v>
      </c>
    </row>
    <row r="6062" spans="1:15" x14ac:dyDescent="0.25">
      <c r="A6062">
        <v>6047</v>
      </c>
      <c r="B6062" s="84">
        <v>33186</v>
      </c>
      <c r="C6062" s="47">
        <v>69.5</v>
      </c>
      <c r="D6062" s="47">
        <v>69.5</v>
      </c>
      <c r="E6062" s="47">
        <v>68.25</v>
      </c>
      <c r="F6062" s="47">
        <v>69</v>
      </c>
      <c r="G6062" s="48">
        <v>877600</v>
      </c>
      <c r="H6062" s="47">
        <v>9.56</v>
      </c>
      <c r="I6062" s="51">
        <f t="shared" si="680"/>
        <v>0.13855072463768117</v>
      </c>
      <c r="J6062" s="51">
        <f t="shared" ca="1" si="681"/>
        <v>4</v>
      </c>
      <c r="K6062" s="47">
        <f t="shared" si="682"/>
        <v>9.6300000000000008</v>
      </c>
      <c r="L6062" s="47">
        <f t="shared" si="683"/>
        <v>9.6300000000000008</v>
      </c>
      <c r="M6062" s="47">
        <f t="shared" si="684"/>
        <v>9.4600000000000009</v>
      </c>
      <c r="N6062" s="47">
        <f t="shared" si="685"/>
        <v>9.56</v>
      </c>
      <c r="O6062" s="48">
        <f t="shared" ca="1" si="686"/>
        <v>3510400</v>
      </c>
    </row>
    <row r="6063" spans="1:15" x14ac:dyDescent="0.25">
      <c r="A6063">
        <v>6048</v>
      </c>
      <c r="B6063" s="84">
        <v>33185</v>
      </c>
      <c r="C6063" s="47">
        <v>70.75</v>
      </c>
      <c r="D6063" s="47">
        <v>71.25</v>
      </c>
      <c r="E6063" s="47">
        <v>69</v>
      </c>
      <c r="F6063" s="47">
        <v>69.5</v>
      </c>
      <c r="G6063" s="48">
        <v>2533600</v>
      </c>
      <c r="H6063" s="47">
        <v>9.6300000000000008</v>
      </c>
      <c r="I6063" s="51">
        <f t="shared" si="680"/>
        <v>0.13856115107913669</v>
      </c>
      <c r="J6063" s="51">
        <f t="shared" ca="1" si="681"/>
        <v>4</v>
      </c>
      <c r="K6063" s="47">
        <f t="shared" si="682"/>
        <v>9.8000000000000007</v>
      </c>
      <c r="L6063" s="47">
        <f t="shared" si="683"/>
        <v>9.8699999999999992</v>
      </c>
      <c r="M6063" s="47">
        <f t="shared" si="684"/>
        <v>9.56</v>
      </c>
      <c r="N6063" s="47">
        <f t="shared" si="685"/>
        <v>9.6300000000000008</v>
      </c>
      <c r="O6063" s="48">
        <f t="shared" ca="1" si="686"/>
        <v>10134400</v>
      </c>
    </row>
    <row r="6064" spans="1:15" x14ac:dyDescent="0.25">
      <c r="A6064">
        <v>6049</v>
      </c>
      <c r="B6064" s="84">
        <v>33184</v>
      </c>
      <c r="C6064" s="47">
        <v>70</v>
      </c>
      <c r="D6064" s="47">
        <v>70.75</v>
      </c>
      <c r="E6064" s="47">
        <v>69.5</v>
      </c>
      <c r="F6064" s="47">
        <v>70.75</v>
      </c>
      <c r="G6064" s="48">
        <v>1149200</v>
      </c>
      <c r="H6064" s="47">
        <v>9.8000000000000007</v>
      </c>
      <c r="I6064" s="51">
        <f t="shared" si="680"/>
        <v>0.1385159010600707</v>
      </c>
      <c r="J6064" s="51">
        <f t="shared" ca="1" si="681"/>
        <v>4</v>
      </c>
      <c r="K6064" s="47">
        <f t="shared" si="682"/>
        <v>9.6999999999999993</v>
      </c>
      <c r="L6064" s="47">
        <f t="shared" si="683"/>
        <v>9.8000000000000007</v>
      </c>
      <c r="M6064" s="47">
        <f t="shared" si="684"/>
        <v>9.6300000000000008</v>
      </c>
      <c r="N6064" s="47">
        <f t="shared" si="685"/>
        <v>9.8000000000000007</v>
      </c>
      <c r="O6064" s="48">
        <f t="shared" ca="1" si="686"/>
        <v>4596800</v>
      </c>
    </row>
    <row r="6065" spans="1:15" x14ac:dyDescent="0.25">
      <c r="A6065">
        <v>6050</v>
      </c>
      <c r="B6065" s="84">
        <v>33183</v>
      </c>
      <c r="C6065" s="47">
        <v>70</v>
      </c>
      <c r="D6065" s="47">
        <v>70.5</v>
      </c>
      <c r="E6065" s="47">
        <v>69.75</v>
      </c>
      <c r="F6065" s="47">
        <v>70</v>
      </c>
      <c r="G6065" s="48">
        <v>590800</v>
      </c>
      <c r="H6065" s="47">
        <v>9.6999999999999993</v>
      </c>
      <c r="I6065" s="51">
        <f t="shared" si="680"/>
        <v>0.13857142857142857</v>
      </c>
      <c r="J6065" s="51">
        <f t="shared" ca="1" si="681"/>
        <v>4</v>
      </c>
      <c r="K6065" s="47">
        <f t="shared" si="682"/>
        <v>9.6999999999999993</v>
      </c>
      <c r="L6065" s="47">
        <f t="shared" si="683"/>
        <v>9.77</v>
      </c>
      <c r="M6065" s="47">
        <f t="shared" si="684"/>
        <v>9.67</v>
      </c>
      <c r="N6065" s="47">
        <f t="shared" si="685"/>
        <v>9.6999999999999993</v>
      </c>
      <c r="O6065" s="48">
        <f t="shared" ca="1" si="686"/>
        <v>2363200</v>
      </c>
    </row>
    <row r="6066" spans="1:15" x14ac:dyDescent="0.25">
      <c r="A6066">
        <v>6051</v>
      </c>
      <c r="B6066" s="84">
        <v>33182</v>
      </c>
      <c r="C6066" s="47">
        <v>69.5</v>
      </c>
      <c r="D6066" s="47">
        <v>70</v>
      </c>
      <c r="E6066" s="47">
        <v>69.25</v>
      </c>
      <c r="F6066" s="47">
        <v>69.75</v>
      </c>
      <c r="G6066" s="48">
        <v>1715600</v>
      </c>
      <c r="H6066" s="47">
        <v>9.66</v>
      </c>
      <c r="I6066" s="51">
        <f t="shared" si="680"/>
        <v>0.13849462365591397</v>
      </c>
      <c r="J6066" s="51">
        <f t="shared" ca="1" si="681"/>
        <v>4</v>
      </c>
      <c r="K6066" s="47">
        <f t="shared" si="682"/>
        <v>9.6300000000000008</v>
      </c>
      <c r="L6066" s="47">
        <f t="shared" si="683"/>
        <v>9.69</v>
      </c>
      <c r="M6066" s="47">
        <f t="shared" si="684"/>
        <v>9.59</v>
      </c>
      <c r="N6066" s="47">
        <f t="shared" si="685"/>
        <v>9.66</v>
      </c>
      <c r="O6066" s="48">
        <f t="shared" ca="1" si="686"/>
        <v>6862400</v>
      </c>
    </row>
    <row r="6067" spans="1:15" x14ac:dyDescent="0.25">
      <c r="A6067">
        <v>6052</v>
      </c>
      <c r="B6067" s="84">
        <v>33179</v>
      </c>
      <c r="C6067" s="47">
        <v>68.62</v>
      </c>
      <c r="D6067" s="47">
        <v>69</v>
      </c>
      <c r="E6067" s="47">
        <v>68.62</v>
      </c>
      <c r="F6067" s="47">
        <v>68.75</v>
      </c>
      <c r="G6067" s="48">
        <v>570000</v>
      </c>
      <c r="H6067" s="47">
        <v>9.5299999999999994</v>
      </c>
      <c r="I6067" s="51">
        <f t="shared" si="680"/>
        <v>0.13861818181818181</v>
      </c>
      <c r="J6067" s="51">
        <f t="shared" ca="1" si="681"/>
        <v>4</v>
      </c>
      <c r="K6067" s="47">
        <f t="shared" si="682"/>
        <v>9.51</v>
      </c>
      <c r="L6067" s="47">
        <f t="shared" si="683"/>
        <v>9.56</v>
      </c>
      <c r="M6067" s="47">
        <f t="shared" si="684"/>
        <v>9.51</v>
      </c>
      <c r="N6067" s="47">
        <f t="shared" si="685"/>
        <v>9.5299999999999994</v>
      </c>
      <c r="O6067" s="48">
        <f t="shared" ca="1" si="686"/>
        <v>2280000</v>
      </c>
    </row>
    <row r="6068" spans="1:15" x14ac:dyDescent="0.25">
      <c r="A6068">
        <v>6053</v>
      </c>
      <c r="B6068" s="84">
        <v>33178</v>
      </c>
      <c r="C6068" s="47">
        <v>68.5</v>
      </c>
      <c r="D6068" s="47">
        <v>69</v>
      </c>
      <c r="E6068" s="47">
        <v>68.12</v>
      </c>
      <c r="F6068" s="47">
        <v>69</v>
      </c>
      <c r="G6068" s="48">
        <v>646000</v>
      </c>
      <c r="H6068" s="47">
        <v>9.56</v>
      </c>
      <c r="I6068" s="51">
        <f t="shared" si="680"/>
        <v>0.13855072463768117</v>
      </c>
      <c r="J6068" s="51">
        <f t="shared" ca="1" si="681"/>
        <v>4</v>
      </c>
      <c r="K6068" s="47">
        <f t="shared" si="682"/>
        <v>9.49</v>
      </c>
      <c r="L6068" s="47">
        <f t="shared" si="683"/>
        <v>9.56</v>
      </c>
      <c r="M6068" s="47">
        <f t="shared" si="684"/>
        <v>9.44</v>
      </c>
      <c r="N6068" s="47">
        <f t="shared" si="685"/>
        <v>9.56</v>
      </c>
      <c r="O6068" s="48">
        <f t="shared" ca="1" si="686"/>
        <v>2584000</v>
      </c>
    </row>
    <row r="6069" spans="1:15" x14ac:dyDescent="0.25">
      <c r="A6069">
        <v>6054</v>
      </c>
      <c r="B6069" s="84">
        <v>33177</v>
      </c>
      <c r="C6069" s="47">
        <v>67.75</v>
      </c>
      <c r="D6069" s="47">
        <v>68.75</v>
      </c>
      <c r="E6069" s="47">
        <v>67.75</v>
      </c>
      <c r="F6069" s="47">
        <v>68.5</v>
      </c>
      <c r="G6069" s="48">
        <v>1126400</v>
      </c>
      <c r="H6069" s="47">
        <v>9.49</v>
      </c>
      <c r="I6069" s="51">
        <f t="shared" si="680"/>
        <v>0.13854014598540146</v>
      </c>
      <c r="J6069" s="51">
        <f t="shared" ca="1" si="681"/>
        <v>4</v>
      </c>
      <c r="K6069" s="47">
        <f t="shared" si="682"/>
        <v>9.39</v>
      </c>
      <c r="L6069" s="47">
        <f t="shared" si="683"/>
        <v>9.52</v>
      </c>
      <c r="M6069" s="47">
        <f t="shared" si="684"/>
        <v>9.39</v>
      </c>
      <c r="N6069" s="47">
        <f t="shared" si="685"/>
        <v>9.49</v>
      </c>
      <c r="O6069" s="48">
        <f t="shared" ca="1" si="686"/>
        <v>4505600</v>
      </c>
    </row>
    <row r="6070" spans="1:15" x14ac:dyDescent="0.25">
      <c r="A6070">
        <v>6055</v>
      </c>
      <c r="B6070" s="84">
        <v>33176</v>
      </c>
      <c r="C6070" s="47">
        <v>66</v>
      </c>
      <c r="D6070" s="47">
        <v>67.38</v>
      </c>
      <c r="E6070" s="47">
        <v>65.5</v>
      </c>
      <c r="F6070" s="47">
        <v>67.38</v>
      </c>
      <c r="G6070" s="48">
        <v>1020000</v>
      </c>
      <c r="H6070" s="47">
        <v>9.33</v>
      </c>
      <c r="I6070" s="51">
        <f t="shared" si="680"/>
        <v>0.13846838824577026</v>
      </c>
      <c r="J6070" s="51">
        <f t="shared" ca="1" si="681"/>
        <v>4</v>
      </c>
      <c r="K6070" s="47">
        <f t="shared" si="682"/>
        <v>9.14</v>
      </c>
      <c r="L6070" s="47">
        <f t="shared" si="683"/>
        <v>9.33</v>
      </c>
      <c r="M6070" s="47">
        <f t="shared" si="684"/>
        <v>9.07</v>
      </c>
      <c r="N6070" s="47">
        <f t="shared" si="685"/>
        <v>9.33</v>
      </c>
      <c r="O6070" s="48">
        <f t="shared" ca="1" si="686"/>
        <v>4080000</v>
      </c>
    </row>
    <row r="6071" spans="1:15" x14ac:dyDescent="0.25">
      <c r="A6071">
        <v>6056</v>
      </c>
      <c r="B6071" s="84">
        <v>33175</v>
      </c>
      <c r="C6071" s="47">
        <v>66</v>
      </c>
      <c r="D6071" s="47">
        <v>66.12</v>
      </c>
      <c r="E6071" s="47">
        <v>65</v>
      </c>
      <c r="F6071" s="47">
        <v>65.38</v>
      </c>
      <c r="G6071" s="48">
        <v>347600</v>
      </c>
      <c r="H6071" s="47">
        <v>9.06</v>
      </c>
      <c r="I6071" s="51">
        <f t="shared" si="680"/>
        <v>0.1385744876108902</v>
      </c>
      <c r="J6071" s="51">
        <f t="shared" ca="1" si="681"/>
        <v>4</v>
      </c>
      <c r="K6071" s="47">
        <f t="shared" si="682"/>
        <v>9.15</v>
      </c>
      <c r="L6071" s="47">
        <f t="shared" si="683"/>
        <v>9.16</v>
      </c>
      <c r="M6071" s="47">
        <f t="shared" si="684"/>
        <v>9.01</v>
      </c>
      <c r="N6071" s="47">
        <f t="shared" si="685"/>
        <v>9.06</v>
      </c>
      <c r="O6071" s="48">
        <f t="shared" ca="1" si="686"/>
        <v>1390400</v>
      </c>
    </row>
    <row r="6072" spans="1:15" x14ac:dyDescent="0.25">
      <c r="A6072">
        <v>6057</v>
      </c>
      <c r="B6072" s="84">
        <v>33172</v>
      </c>
      <c r="C6072" s="47">
        <v>66.88</v>
      </c>
      <c r="D6072" s="47">
        <v>67</v>
      </c>
      <c r="E6072" s="47">
        <v>66</v>
      </c>
      <c r="F6072" s="47">
        <v>66</v>
      </c>
      <c r="G6072" s="48">
        <v>842000</v>
      </c>
      <c r="H6072" s="47">
        <v>9.14</v>
      </c>
      <c r="I6072" s="51">
        <f t="shared" si="680"/>
        <v>0.13848484848484849</v>
      </c>
      <c r="J6072" s="51">
        <f t="shared" ca="1" si="681"/>
        <v>4</v>
      </c>
      <c r="K6072" s="47">
        <f t="shared" si="682"/>
        <v>9.26</v>
      </c>
      <c r="L6072" s="47">
        <f t="shared" si="683"/>
        <v>9.2799999999999994</v>
      </c>
      <c r="M6072" s="47">
        <f t="shared" si="684"/>
        <v>9.14</v>
      </c>
      <c r="N6072" s="47">
        <f t="shared" si="685"/>
        <v>9.14</v>
      </c>
      <c r="O6072" s="48">
        <f t="shared" ca="1" si="686"/>
        <v>3368000</v>
      </c>
    </row>
    <row r="6073" spans="1:15" x14ac:dyDescent="0.25">
      <c r="A6073">
        <v>6058</v>
      </c>
      <c r="B6073" s="84">
        <v>33171</v>
      </c>
      <c r="C6073" s="47">
        <v>66.12</v>
      </c>
      <c r="D6073" s="47">
        <v>67</v>
      </c>
      <c r="E6073" s="47">
        <v>66</v>
      </c>
      <c r="F6073" s="47">
        <v>66.75</v>
      </c>
      <c r="G6073" s="48">
        <v>981200</v>
      </c>
      <c r="H6073" s="47">
        <v>9.25</v>
      </c>
      <c r="I6073" s="51">
        <f t="shared" si="680"/>
        <v>0.13857677902621723</v>
      </c>
      <c r="J6073" s="51">
        <f t="shared" ca="1" si="681"/>
        <v>4</v>
      </c>
      <c r="K6073" s="47">
        <f t="shared" si="682"/>
        <v>9.16</v>
      </c>
      <c r="L6073" s="47">
        <f t="shared" si="683"/>
        <v>9.2799999999999994</v>
      </c>
      <c r="M6073" s="47">
        <f t="shared" si="684"/>
        <v>9.15</v>
      </c>
      <c r="N6073" s="47">
        <f t="shared" si="685"/>
        <v>9.25</v>
      </c>
      <c r="O6073" s="48">
        <f t="shared" ca="1" si="686"/>
        <v>3924800</v>
      </c>
    </row>
    <row r="6074" spans="1:15" x14ac:dyDescent="0.25">
      <c r="A6074">
        <v>6059</v>
      </c>
      <c r="B6074" s="84">
        <v>33170</v>
      </c>
      <c r="C6074" s="47">
        <v>66.25</v>
      </c>
      <c r="D6074" s="47">
        <v>66.62</v>
      </c>
      <c r="E6074" s="47">
        <v>65.75</v>
      </c>
      <c r="F6074" s="47">
        <v>66.38</v>
      </c>
      <c r="G6074" s="48">
        <v>433200</v>
      </c>
      <c r="H6074" s="47">
        <v>9.1999999999999993</v>
      </c>
      <c r="I6074" s="51">
        <f t="shared" si="680"/>
        <v>0.1385959626393492</v>
      </c>
      <c r="J6074" s="51">
        <f t="shared" ca="1" si="681"/>
        <v>4</v>
      </c>
      <c r="K6074" s="47">
        <f t="shared" si="682"/>
        <v>9.18</v>
      </c>
      <c r="L6074" s="47">
        <f t="shared" si="683"/>
        <v>9.23</v>
      </c>
      <c r="M6074" s="47">
        <f t="shared" si="684"/>
        <v>9.11</v>
      </c>
      <c r="N6074" s="47">
        <f t="shared" si="685"/>
        <v>9.1999999999999993</v>
      </c>
      <c r="O6074" s="48">
        <f t="shared" ca="1" si="686"/>
        <v>1732800</v>
      </c>
    </row>
    <row r="6075" spans="1:15" x14ac:dyDescent="0.25">
      <c r="A6075">
        <v>6060</v>
      </c>
      <c r="B6075" s="84">
        <v>33169</v>
      </c>
      <c r="C6075" s="47">
        <v>67</v>
      </c>
      <c r="D6075" s="47">
        <v>67</v>
      </c>
      <c r="E6075" s="47">
        <v>65.75</v>
      </c>
      <c r="F6075" s="47">
        <v>66.25</v>
      </c>
      <c r="G6075" s="48">
        <v>526000</v>
      </c>
      <c r="H6075" s="47">
        <v>9.18</v>
      </c>
      <c r="I6075" s="51">
        <f t="shared" si="680"/>
        <v>0.13856603773584905</v>
      </c>
      <c r="J6075" s="51">
        <f t="shared" ca="1" si="681"/>
        <v>4</v>
      </c>
      <c r="K6075" s="47">
        <f t="shared" si="682"/>
        <v>9.2799999999999994</v>
      </c>
      <c r="L6075" s="47">
        <f t="shared" si="683"/>
        <v>9.2799999999999994</v>
      </c>
      <c r="M6075" s="47">
        <f t="shared" si="684"/>
        <v>9.11</v>
      </c>
      <c r="N6075" s="47">
        <f t="shared" si="685"/>
        <v>9.18</v>
      </c>
      <c r="O6075" s="48">
        <f t="shared" ca="1" si="686"/>
        <v>2104000</v>
      </c>
    </row>
    <row r="6076" spans="1:15" x14ac:dyDescent="0.25">
      <c r="A6076">
        <v>6061</v>
      </c>
      <c r="B6076" s="84">
        <v>33168</v>
      </c>
      <c r="C6076" s="47">
        <v>66.62</v>
      </c>
      <c r="D6076" s="47">
        <v>67.5</v>
      </c>
      <c r="E6076" s="47">
        <v>66.5</v>
      </c>
      <c r="F6076" s="47">
        <v>67.38</v>
      </c>
      <c r="G6076" s="48">
        <v>363200</v>
      </c>
      <c r="H6076" s="47">
        <v>9.33</v>
      </c>
      <c r="I6076" s="51">
        <f t="shared" si="680"/>
        <v>0.13846838824577026</v>
      </c>
      <c r="J6076" s="51">
        <f t="shared" ca="1" si="681"/>
        <v>4</v>
      </c>
      <c r="K6076" s="47">
        <f t="shared" si="682"/>
        <v>9.2200000000000006</v>
      </c>
      <c r="L6076" s="47">
        <f t="shared" si="683"/>
        <v>9.35</v>
      </c>
      <c r="M6076" s="47">
        <f t="shared" si="684"/>
        <v>9.2100000000000009</v>
      </c>
      <c r="N6076" s="47">
        <f t="shared" si="685"/>
        <v>9.33</v>
      </c>
      <c r="O6076" s="48">
        <f t="shared" ca="1" si="686"/>
        <v>1452800</v>
      </c>
    </row>
    <row r="6077" spans="1:15" x14ac:dyDescent="0.25">
      <c r="A6077">
        <v>6062</v>
      </c>
      <c r="B6077" s="84">
        <v>33165</v>
      </c>
      <c r="C6077" s="47">
        <v>66.25</v>
      </c>
      <c r="D6077" s="47">
        <v>67.38</v>
      </c>
      <c r="E6077" s="47">
        <v>65.75</v>
      </c>
      <c r="F6077" s="47">
        <v>67.38</v>
      </c>
      <c r="G6077" s="48">
        <v>714000</v>
      </c>
      <c r="H6077" s="47">
        <v>9.33</v>
      </c>
      <c r="I6077" s="51">
        <f t="shared" si="680"/>
        <v>0.13846838824577026</v>
      </c>
      <c r="J6077" s="51">
        <f t="shared" ca="1" si="681"/>
        <v>4</v>
      </c>
      <c r="K6077" s="47">
        <f t="shared" si="682"/>
        <v>9.17</v>
      </c>
      <c r="L6077" s="47">
        <f t="shared" si="683"/>
        <v>9.33</v>
      </c>
      <c r="M6077" s="47">
        <f t="shared" si="684"/>
        <v>9.1</v>
      </c>
      <c r="N6077" s="47">
        <f t="shared" si="685"/>
        <v>9.33</v>
      </c>
      <c r="O6077" s="48">
        <f t="shared" ca="1" si="686"/>
        <v>2856000</v>
      </c>
    </row>
    <row r="6078" spans="1:15" x14ac:dyDescent="0.25">
      <c r="A6078">
        <v>6063</v>
      </c>
      <c r="B6078" s="84">
        <v>33164</v>
      </c>
      <c r="C6078" s="47">
        <v>64.25</v>
      </c>
      <c r="D6078" s="47">
        <v>65.75</v>
      </c>
      <c r="E6078" s="47">
        <v>64.25</v>
      </c>
      <c r="F6078" s="47">
        <v>65.62</v>
      </c>
      <c r="G6078" s="48">
        <v>688400</v>
      </c>
      <c r="H6078" s="47">
        <v>9.09</v>
      </c>
      <c r="I6078" s="51">
        <f t="shared" si="680"/>
        <v>0.1385248399878086</v>
      </c>
      <c r="J6078" s="51">
        <f t="shared" ca="1" si="681"/>
        <v>4</v>
      </c>
      <c r="K6078" s="47">
        <f t="shared" si="682"/>
        <v>8.9</v>
      </c>
      <c r="L6078" s="47">
        <f t="shared" si="683"/>
        <v>9.11</v>
      </c>
      <c r="M6078" s="47">
        <f t="shared" si="684"/>
        <v>8.9</v>
      </c>
      <c r="N6078" s="47">
        <f t="shared" si="685"/>
        <v>9.09</v>
      </c>
      <c r="O6078" s="48">
        <f t="shared" ca="1" si="686"/>
        <v>2753600</v>
      </c>
    </row>
    <row r="6079" spans="1:15" x14ac:dyDescent="0.25">
      <c r="A6079">
        <v>6064</v>
      </c>
      <c r="B6079" s="84">
        <v>33163</v>
      </c>
      <c r="C6079" s="47">
        <v>64.25</v>
      </c>
      <c r="D6079" s="47">
        <v>64.5</v>
      </c>
      <c r="E6079" s="47">
        <v>64.12</v>
      </c>
      <c r="F6079" s="47">
        <v>64.25</v>
      </c>
      <c r="G6079" s="48">
        <v>486000</v>
      </c>
      <c r="H6079" s="47">
        <v>8.9</v>
      </c>
      <c r="I6079" s="51">
        <f t="shared" si="680"/>
        <v>0.13852140077821012</v>
      </c>
      <c r="J6079" s="51">
        <f t="shared" ca="1" si="681"/>
        <v>4</v>
      </c>
      <c r="K6079" s="47">
        <f t="shared" si="682"/>
        <v>8.9</v>
      </c>
      <c r="L6079" s="47">
        <f t="shared" si="683"/>
        <v>8.93</v>
      </c>
      <c r="M6079" s="47">
        <f t="shared" si="684"/>
        <v>8.8800000000000008</v>
      </c>
      <c r="N6079" s="47">
        <f t="shared" si="685"/>
        <v>8.9</v>
      </c>
      <c r="O6079" s="48">
        <f t="shared" ca="1" si="686"/>
        <v>1944000</v>
      </c>
    </row>
    <row r="6080" spans="1:15" x14ac:dyDescent="0.25">
      <c r="A6080">
        <v>6065</v>
      </c>
      <c r="B6080" s="84">
        <v>33162</v>
      </c>
      <c r="C6080" s="47">
        <v>65</v>
      </c>
      <c r="D6080" s="47">
        <v>65.38</v>
      </c>
      <c r="E6080" s="47">
        <v>64.25</v>
      </c>
      <c r="F6080" s="47">
        <v>64.38</v>
      </c>
      <c r="G6080" s="48">
        <v>594400</v>
      </c>
      <c r="H6080" s="47">
        <v>8.92</v>
      </c>
      <c r="I6080" s="51">
        <f t="shared" si="680"/>
        <v>0.13855234544889719</v>
      </c>
      <c r="J6080" s="51">
        <f t="shared" ca="1" si="681"/>
        <v>4</v>
      </c>
      <c r="K6080" s="47">
        <f t="shared" si="682"/>
        <v>9.01</v>
      </c>
      <c r="L6080" s="47">
        <f t="shared" si="683"/>
        <v>9.06</v>
      </c>
      <c r="M6080" s="47">
        <f t="shared" si="684"/>
        <v>8.9</v>
      </c>
      <c r="N6080" s="47">
        <f t="shared" si="685"/>
        <v>8.92</v>
      </c>
      <c r="O6080" s="48">
        <f t="shared" ca="1" si="686"/>
        <v>2377600</v>
      </c>
    </row>
    <row r="6081" spans="1:15" x14ac:dyDescent="0.25">
      <c r="A6081">
        <v>6066</v>
      </c>
      <c r="B6081" s="84">
        <v>33161</v>
      </c>
      <c r="C6081" s="47">
        <v>64.75</v>
      </c>
      <c r="D6081" s="47">
        <v>65.38</v>
      </c>
      <c r="E6081" s="47">
        <v>64.25</v>
      </c>
      <c r="F6081" s="47">
        <v>64.88</v>
      </c>
      <c r="G6081" s="48">
        <v>784400</v>
      </c>
      <c r="H6081" s="47">
        <v>8.99</v>
      </c>
      <c r="I6081" s="51">
        <f t="shared" si="680"/>
        <v>0.13856350184956845</v>
      </c>
      <c r="J6081" s="51">
        <f t="shared" ca="1" si="681"/>
        <v>4</v>
      </c>
      <c r="K6081" s="47">
        <f t="shared" si="682"/>
        <v>8.9700000000000006</v>
      </c>
      <c r="L6081" s="47">
        <f t="shared" si="683"/>
        <v>9.06</v>
      </c>
      <c r="M6081" s="47">
        <f t="shared" si="684"/>
        <v>8.9</v>
      </c>
      <c r="N6081" s="47">
        <f t="shared" si="685"/>
        <v>8.99</v>
      </c>
      <c r="O6081" s="48">
        <f t="shared" ca="1" si="686"/>
        <v>3137600</v>
      </c>
    </row>
    <row r="6082" spans="1:15" x14ac:dyDescent="0.25">
      <c r="A6082">
        <v>6067</v>
      </c>
      <c r="B6082" s="84">
        <v>33158</v>
      </c>
      <c r="C6082" s="47">
        <v>64.62</v>
      </c>
      <c r="D6082" s="47">
        <v>65.12</v>
      </c>
      <c r="E6082" s="47">
        <v>63.5</v>
      </c>
      <c r="F6082" s="47">
        <v>64.75</v>
      </c>
      <c r="G6082" s="48">
        <v>898000</v>
      </c>
      <c r="H6082" s="47">
        <v>8.9700000000000006</v>
      </c>
      <c r="I6082" s="51">
        <f t="shared" si="680"/>
        <v>0.13853281853281854</v>
      </c>
      <c r="J6082" s="51">
        <f t="shared" ca="1" si="681"/>
        <v>4</v>
      </c>
      <c r="K6082" s="47">
        <f t="shared" si="682"/>
        <v>8.9499999999999993</v>
      </c>
      <c r="L6082" s="47">
        <f t="shared" si="683"/>
        <v>9.02</v>
      </c>
      <c r="M6082" s="47">
        <f t="shared" si="684"/>
        <v>8.8000000000000007</v>
      </c>
      <c r="N6082" s="47">
        <f t="shared" si="685"/>
        <v>8.9700000000000006</v>
      </c>
      <c r="O6082" s="48">
        <f t="shared" ca="1" si="686"/>
        <v>3592000</v>
      </c>
    </row>
    <row r="6083" spans="1:15" x14ac:dyDescent="0.25">
      <c r="A6083">
        <v>6068</v>
      </c>
      <c r="B6083" s="84">
        <v>33157</v>
      </c>
      <c r="C6083" s="47">
        <v>66.25</v>
      </c>
      <c r="D6083" s="47">
        <v>66.25</v>
      </c>
      <c r="E6083" s="47">
        <v>64.12</v>
      </c>
      <c r="F6083" s="47">
        <v>64.38</v>
      </c>
      <c r="G6083" s="48">
        <v>1016800</v>
      </c>
      <c r="H6083" s="47">
        <v>8.92</v>
      </c>
      <c r="I6083" s="51">
        <f t="shared" si="680"/>
        <v>0.13855234544889719</v>
      </c>
      <c r="J6083" s="51">
        <f t="shared" ca="1" si="681"/>
        <v>4</v>
      </c>
      <c r="K6083" s="47">
        <f t="shared" si="682"/>
        <v>9.18</v>
      </c>
      <c r="L6083" s="47">
        <f t="shared" si="683"/>
        <v>9.18</v>
      </c>
      <c r="M6083" s="47">
        <f t="shared" si="684"/>
        <v>8.8800000000000008</v>
      </c>
      <c r="N6083" s="47">
        <f t="shared" si="685"/>
        <v>8.92</v>
      </c>
      <c r="O6083" s="48">
        <f t="shared" ca="1" si="686"/>
        <v>4067200</v>
      </c>
    </row>
    <row r="6084" spans="1:15" x14ac:dyDescent="0.25">
      <c r="A6084">
        <v>6069</v>
      </c>
      <c r="B6084" s="84">
        <v>33156</v>
      </c>
      <c r="C6084" s="47">
        <v>66</v>
      </c>
      <c r="D6084" s="47">
        <v>66.62</v>
      </c>
      <c r="E6084" s="47">
        <v>65.62</v>
      </c>
      <c r="F6084" s="47">
        <v>66.25</v>
      </c>
      <c r="G6084" s="48">
        <v>1262000</v>
      </c>
      <c r="H6084" s="47">
        <v>9.18</v>
      </c>
      <c r="I6084" s="51">
        <f t="shared" si="680"/>
        <v>0.13856603773584905</v>
      </c>
      <c r="J6084" s="51">
        <f t="shared" ca="1" si="681"/>
        <v>4</v>
      </c>
      <c r="K6084" s="47">
        <f t="shared" si="682"/>
        <v>9.15</v>
      </c>
      <c r="L6084" s="47">
        <f t="shared" si="683"/>
        <v>9.23</v>
      </c>
      <c r="M6084" s="47">
        <f t="shared" si="684"/>
        <v>9.09</v>
      </c>
      <c r="N6084" s="47">
        <f t="shared" si="685"/>
        <v>9.18</v>
      </c>
      <c r="O6084" s="48">
        <f t="shared" ca="1" si="686"/>
        <v>5048000</v>
      </c>
    </row>
    <row r="6085" spans="1:15" x14ac:dyDescent="0.25">
      <c r="A6085">
        <v>6070</v>
      </c>
      <c r="B6085" s="84">
        <v>33155</v>
      </c>
      <c r="C6085" s="47">
        <v>66.25</v>
      </c>
      <c r="D6085" s="47">
        <v>66.75</v>
      </c>
      <c r="E6085" s="47">
        <v>65.75</v>
      </c>
      <c r="F6085" s="47">
        <v>65.75</v>
      </c>
      <c r="G6085" s="48">
        <v>862400</v>
      </c>
      <c r="H6085" s="47">
        <v>9.11</v>
      </c>
      <c r="I6085" s="51">
        <f t="shared" si="680"/>
        <v>0.1385551330798479</v>
      </c>
      <c r="J6085" s="51">
        <f t="shared" ca="1" si="681"/>
        <v>4</v>
      </c>
      <c r="K6085" s="47">
        <f t="shared" si="682"/>
        <v>9.18</v>
      </c>
      <c r="L6085" s="47">
        <f t="shared" si="683"/>
        <v>9.25</v>
      </c>
      <c r="M6085" s="47">
        <f t="shared" si="684"/>
        <v>9.11</v>
      </c>
      <c r="N6085" s="47">
        <f t="shared" si="685"/>
        <v>9.11</v>
      </c>
      <c r="O6085" s="48">
        <f t="shared" ca="1" si="686"/>
        <v>3449600</v>
      </c>
    </row>
    <row r="6086" spans="1:15" x14ac:dyDescent="0.25">
      <c r="A6086">
        <v>6071</v>
      </c>
      <c r="B6086" s="84">
        <v>33154</v>
      </c>
      <c r="C6086" s="47">
        <v>67</v>
      </c>
      <c r="D6086" s="47">
        <v>67</v>
      </c>
      <c r="E6086" s="47">
        <v>66.25</v>
      </c>
      <c r="F6086" s="47">
        <v>66.5</v>
      </c>
      <c r="G6086" s="48">
        <v>326400</v>
      </c>
      <c r="H6086" s="47">
        <v>9.2100000000000009</v>
      </c>
      <c r="I6086" s="51">
        <f t="shared" si="680"/>
        <v>0.13849624060150378</v>
      </c>
      <c r="J6086" s="51">
        <f t="shared" ca="1" si="681"/>
        <v>4</v>
      </c>
      <c r="K6086" s="47">
        <f t="shared" si="682"/>
        <v>9.2799999999999994</v>
      </c>
      <c r="L6086" s="47">
        <f t="shared" si="683"/>
        <v>9.2799999999999994</v>
      </c>
      <c r="M6086" s="47">
        <f t="shared" si="684"/>
        <v>9.18</v>
      </c>
      <c r="N6086" s="47">
        <f t="shared" si="685"/>
        <v>9.2100000000000009</v>
      </c>
      <c r="O6086" s="48">
        <f t="shared" ca="1" si="686"/>
        <v>1305600</v>
      </c>
    </row>
    <row r="6087" spans="1:15" x14ac:dyDescent="0.25">
      <c r="A6087">
        <v>6072</v>
      </c>
      <c r="B6087" s="84">
        <v>33151</v>
      </c>
      <c r="C6087" s="47">
        <v>66.88</v>
      </c>
      <c r="D6087" s="47">
        <v>67</v>
      </c>
      <c r="E6087" s="47">
        <v>66.12</v>
      </c>
      <c r="F6087" s="47">
        <v>66.75</v>
      </c>
      <c r="G6087" s="48">
        <v>928400</v>
      </c>
      <c r="H6087" s="47">
        <v>9.25</v>
      </c>
      <c r="I6087" s="51">
        <f t="shared" si="680"/>
        <v>0.13857677902621723</v>
      </c>
      <c r="J6087" s="51">
        <f t="shared" ca="1" si="681"/>
        <v>4</v>
      </c>
      <c r="K6087" s="47">
        <f t="shared" si="682"/>
        <v>9.27</v>
      </c>
      <c r="L6087" s="47">
        <f t="shared" si="683"/>
        <v>9.2799999999999994</v>
      </c>
      <c r="M6087" s="47">
        <f t="shared" si="684"/>
        <v>9.16</v>
      </c>
      <c r="N6087" s="47">
        <f t="shared" si="685"/>
        <v>9.25</v>
      </c>
      <c r="O6087" s="48">
        <f t="shared" ca="1" si="686"/>
        <v>3713600</v>
      </c>
    </row>
    <row r="6088" spans="1:15" x14ac:dyDescent="0.25">
      <c r="A6088">
        <v>6073</v>
      </c>
      <c r="B6088" s="84">
        <v>33150</v>
      </c>
      <c r="C6088" s="47">
        <v>67.75</v>
      </c>
      <c r="D6088" s="47">
        <v>67.75</v>
      </c>
      <c r="E6088" s="47">
        <v>66.62</v>
      </c>
      <c r="F6088" s="47">
        <v>66.88</v>
      </c>
      <c r="G6088" s="48">
        <v>657200</v>
      </c>
      <c r="H6088" s="47">
        <v>9.27</v>
      </c>
      <c r="I6088" s="51">
        <f t="shared" si="680"/>
        <v>0.13860645933014354</v>
      </c>
      <c r="J6088" s="51">
        <f t="shared" ca="1" si="681"/>
        <v>4</v>
      </c>
      <c r="K6088" s="47">
        <f t="shared" si="682"/>
        <v>9.39</v>
      </c>
      <c r="L6088" s="47">
        <f t="shared" si="683"/>
        <v>9.39</v>
      </c>
      <c r="M6088" s="47">
        <f t="shared" si="684"/>
        <v>9.23</v>
      </c>
      <c r="N6088" s="47">
        <f t="shared" si="685"/>
        <v>9.27</v>
      </c>
      <c r="O6088" s="48">
        <f t="shared" ca="1" si="686"/>
        <v>2628800</v>
      </c>
    </row>
    <row r="6089" spans="1:15" x14ac:dyDescent="0.25">
      <c r="A6089">
        <v>6074</v>
      </c>
      <c r="B6089" s="84">
        <v>33149</v>
      </c>
      <c r="C6089" s="47">
        <v>66</v>
      </c>
      <c r="D6089" s="47">
        <v>68.25</v>
      </c>
      <c r="E6089" s="47">
        <v>66</v>
      </c>
      <c r="F6089" s="47">
        <v>67.25</v>
      </c>
      <c r="G6089" s="48">
        <v>1311200</v>
      </c>
      <c r="H6089" s="47">
        <v>9.32</v>
      </c>
      <c r="I6089" s="51">
        <f t="shared" si="680"/>
        <v>0.13858736059479554</v>
      </c>
      <c r="J6089" s="51">
        <f t="shared" ca="1" si="681"/>
        <v>4</v>
      </c>
      <c r="K6089" s="47">
        <f t="shared" si="682"/>
        <v>9.15</v>
      </c>
      <c r="L6089" s="47">
        <f t="shared" si="683"/>
        <v>9.4600000000000009</v>
      </c>
      <c r="M6089" s="47">
        <f t="shared" si="684"/>
        <v>9.15</v>
      </c>
      <c r="N6089" s="47">
        <f t="shared" si="685"/>
        <v>9.32</v>
      </c>
      <c r="O6089" s="48">
        <f t="shared" ca="1" si="686"/>
        <v>5244800</v>
      </c>
    </row>
    <row r="6090" spans="1:15" x14ac:dyDescent="0.25">
      <c r="A6090">
        <v>6075</v>
      </c>
      <c r="B6090" s="84">
        <v>33148</v>
      </c>
      <c r="C6090" s="47">
        <v>66</v>
      </c>
      <c r="D6090" s="47">
        <v>67.12</v>
      </c>
      <c r="E6090" s="47">
        <v>66</v>
      </c>
      <c r="F6090" s="47">
        <v>66.88</v>
      </c>
      <c r="G6090" s="48">
        <v>1760400</v>
      </c>
      <c r="H6090" s="47">
        <v>9.18</v>
      </c>
      <c r="I6090" s="51">
        <f t="shared" si="680"/>
        <v>0.13726076555023925</v>
      </c>
      <c r="J6090" s="51">
        <f t="shared" ca="1" si="681"/>
        <v>4</v>
      </c>
      <c r="K6090" s="47">
        <f t="shared" si="682"/>
        <v>9.06</v>
      </c>
      <c r="L6090" s="47">
        <f t="shared" si="683"/>
        <v>9.2100000000000009</v>
      </c>
      <c r="M6090" s="47">
        <f t="shared" si="684"/>
        <v>9.06</v>
      </c>
      <c r="N6090" s="47">
        <f t="shared" si="685"/>
        <v>9.18</v>
      </c>
      <c r="O6090" s="48">
        <f t="shared" ca="1" si="686"/>
        <v>7041600</v>
      </c>
    </row>
    <row r="6091" spans="1:15" x14ac:dyDescent="0.25">
      <c r="A6091">
        <v>6076</v>
      </c>
      <c r="B6091" s="84">
        <v>33147</v>
      </c>
      <c r="C6091" s="47">
        <v>67.5</v>
      </c>
      <c r="D6091" s="47">
        <v>68</v>
      </c>
      <c r="E6091" s="47">
        <v>65.25</v>
      </c>
      <c r="F6091" s="47">
        <v>65.88</v>
      </c>
      <c r="G6091" s="48">
        <v>1491200</v>
      </c>
      <c r="H6091" s="47">
        <v>9.0500000000000007</v>
      </c>
      <c r="I6091" s="51">
        <f t="shared" si="680"/>
        <v>0.13737097753491198</v>
      </c>
      <c r="J6091" s="51">
        <f t="shared" ca="1" si="681"/>
        <v>4</v>
      </c>
      <c r="K6091" s="47">
        <f t="shared" si="682"/>
        <v>9.27</v>
      </c>
      <c r="L6091" s="47">
        <f t="shared" si="683"/>
        <v>9.34</v>
      </c>
      <c r="M6091" s="47">
        <f t="shared" si="684"/>
        <v>8.9600000000000009</v>
      </c>
      <c r="N6091" s="47">
        <f t="shared" si="685"/>
        <v>9.0500000000000007</v>
      </c>
      <c r="O6091" s="48">
        <f t="shared" ca="1" si="686"/>
        <v>5964800</v>
      </c>
    </row>
    <row r="6092" spans="1:15" x14ac:dyDescent="0.25">
      <c r="A6092">
        <v>6077</v>
      </c>
      <c r="B6092" s="84">
        <v>33144</v>
      </c>
      <c r="C6092" s="47">
        <v>66.88</v>
      </c>
      <c r="D6092" s="47">
        <v>67.75</v>
      </c>
      <c r="E6092" s="47">
        <v>66.5</v>
      </c>
      <c r="F6092" s="47">
        <v>67.75</v>
      </c>
      <c r="G6092" s="48">
        <v>943600</v>
      </c>
      <c r="H6092" s="47">
        <v>9.3000000000000007</v>
      </c>
      <c r="I6092" s="51">
        <f t="shared" si="680"/>
        <v>0.13726937269372694</v>
      </c>
      <c r="J6092" s="51">
        <f t="shared" ca="1" si="681"/>
        <v>4</v>
      </c>
      <c r="K6092" s="47">
        <f t="shared" si="682"/>
        <v>9.18</v>
      </c>
      <c r="L6092" s="47">
        <f t="shared" si="683"/>
        <v>9.3000000000000007</v>
      </c>
      <c r="M6092" s="47">
        <f t="shared" si="684"/>
        <v>9.1300000000000008</v>
      </c>
      <c r="N6092" s="47">
        <f t="shared" si="685"/>
        <v>9.3000000000000007</v>
      </c>
      <c r="O6092" s="48">
        <f t="shared" ca="1" si="686"/>
        <v>3774400</v>
      </c>
    </row>
    <row r="6093" spans="1:15" x14ac:dyDescent="0.25">
      <c r="A6093">
        <v>6078</v>
      </c>
      <c r="B6093" s="84">
        <v>33143</v>
      </c>
      <c r="C6093" s="47">
        <v>67.25</v>
      </c>
      <c r="D6093" s="47">
        <v>67.5</v>
      </c>
      <c r="E6093" s="47">
        <v>65.5</v>
      </c>
      <c r="F6093" s="47">
        <v>66.62</v>
      </c>
      <c r="G6093" s="48">
        <v>2171200</v>
      </c>
      <c r="H6093" s="47">
        <v>9.15</v>
      </c>
      <c r="I6093" s="51">
        <f t="shared" si="680"/>
        <v>0.13734614229960973</v>
      </c>
      <c r="J6093" s="51">
        <f t="shared" ca="1" si="681"/>
        <v>4</v>
      </c>
      <c r="K6093" s="47">
        <f t="shared" si="682"/>
        <v>9.24</v>
      </c>
      <c r="L6093" s="47">
        <f t="shared" si="683"/>
        <v>9.27</v>
      </c>
      <c r="M6093" s="47">
        <f t="shared" si="684"/>
        <v>9</v>
      </c>
      <c r="N6093" s="47">
        <f t="shared" si="685"/>
        <v>9.15</v>
      </c>
      <c r="O6093" s="48">
        <f t="shared" ca="1" si="686"/>
        <v>8684800</v>
      </c>
    </row>
    <row r="6094" spans="1:15" x14ac:dyDescent="0.25">
      <c r="A6094">
        <v>6079</v>
      </c>
      <c r="B6094" s="84">
        <v>33142</v>
      </c>
      <c r="C6094" s="47">
        <v>65</v>
      </c>
      <c r="D6094" s="47">
        <v>66.62</v>
      </c>
      <c r="E6094" s="47">
        <v>64.88</v>
      </c>
      <c r="F6094" s="47">
        <v>66.5</v>
      </c>
      <c r="G6094" s="48">
        <v>2064000</v>
      </c>
      <c r="H6094" s="47">
        <v>9.1300000000000008</v>
      </c>
      <c r="I6094" s="51">
        <f t="shared" si="680"/>
        <v>0.13729323308270677</v>
      </c>
      <c r="J6094" s="51">
        <f t="shared" ca="1" si="681"/>
        <v>4</v>
      </c>
      <c r="K6094" s="47">
        <f t="shared" si="682"/>
        <v>8.92</v>
      </c>
      <c r="L6094" s="47">
        <f t="shared" si="683"/>
        <v>9.15</v>
      </c>
      <c r="M6094" s="47">
        <f t="shared" si="684"/>
        <v>8.91</v>
      </c>
      <c r="N6094" s="47">
        <f t="shared" si="685"/>
        <v>9.1300000000000008</v>
      </c>
      <c r="O6094" s="48">
        <f t="shared" ca="1" si="686"/>
        <v>8256000</v>
      </c>
    </row>
    <row r="6095" spans="1:15" x14ac:dyDescent="0.25">
      <c r="A6095">
        <v>6080</v>
      </c>
      <c r="B6095" s="84">
        <v>33141</v>
      </c>
      <c r="C6095" s="47">
        <v>63.25</v>
      </c>
      <c r="D6095" s="47">
        <v>64.75</v>
      </c>
      <c r="E6095" s="47">
        <v>63.25</v>
      </c>
      <c r="F6095" s="47">
        <v>64.62</v>
      </c>
      <c r="G6095" s="48">
        <v>1482800</v>
      </c>
      <c r="H6095" s="47">
        <v>8.8699999999999992</v>
      </c>
      <c r="I6095" s="51">
        <f t="shared" si="680"/>
        <v>0.1372640049520272</v>
      </c>
      <c r="J6095" s="51">
        <f t="shared" ca="1" si="681"/>
        <v>4</v>
      </c>
      <c r="K6095" s="47">
        <f t="shared" si="682"/>
        <v>8.68</v>
      </c>
      <c r="L6095" s="47">
        <f t="shared" si="683"/>
        <v>8.89</v>
      </c>
      <c r="M6095" s="47">
        <f t="shared" si="684"/>
        <v>8.68</v>
      </c>
      <c r="N6095" s="47">
        <f t="shared" si="685"/>
        <v>8.8699999999999992</v>
      </c>
      <c r="O6095" s="48">
        <f t="shared" ca="1" si="686"/>
        <v>5931200</v>
      </c>
    </row>
    <row r="6096" spans="1:15" x14ac:dyDescent="0.25">
      <c r="A6096">
        <v>6081</v>
      </c>
      <c r="B6096" s="84">
        <v>33140</v>
      </c>
      <c r="C6096" s="47">
        <v>63.62</v>
      </c>
      <c r="D6096" s="47">
        <v>63.62</v>
      </c>
      <c r="E6096" s="47">
        <v>63.12</v>
      </c>
      <c r="F6096" s="47">
        <v>63.25</v>
      </c>
      <c r="G6096" s="48">
        <v>925200</v>
      </c>
      <c r="H6096" s="47">
        <v>8.68</v>
      </c>
      <c r="I6096" s="51">
        <f t="shared" si="680"/>
        <v>0.13723320158102767</v>
      </c>
      <c r="J6096" s="51">
        <f t="shared" ca="1" si="681"/>
        <v>4</v>
      </c>
      <c r="K6096" s="47">
        <f t="shared" si="682"/>
        <v>8.73</v>
      </c>
      <c r="L6096" s="47">
        <f t="shared" si="683"/>
        <v>8.73</v>
      </c>
      <c r="M6096" s="47">
        <f t="shared" si="684"/>
        <v>8.66</v>
      </c>
      <c r="N6096" s="47">
        <f t="shared" si="685"/>
        <v>8.68</v>
      </c>
      <c r="O6096" s="48">
        <f t="shared" ca="1" si="686"/>
        <v>3700800</v>
      </c>
    </row>
    <row r="6097" spans="1:15" x14ac:dyDescent="0.25">
      <c r="A6097">
        <v>6082</v>
      </c>
      <c r="B6097" s="84">
        <v>33137</v>
      </c>
      <c r="C6097" s="47">
        <v>63.5</v>
      </c>
      <c r="D6097" s="47">
        <v>64</v>
      </c>
      <c r="E6097" s="47">
        <v>63.25</v>
      </c>
      <c r="F6097" s="47">
        <v>63.62</v>
      </c>
      <c r="G6097" s="48">
        <v>1712800</v>
      </c>
      <c r="H6097" s="47">
        <v>8.74</v>
      </c>
      <c r="I6097" s="51">
        <f t="shared" ref="I6097:I6160" si="687">H6097/F6097</f>
        <v>0.13737818296133292</v>
      </c>
      <c r="J6097" s="51">
        <f t="shared" ref="J6097:J6160" ca="1" si="688">INDEX(OFFSET($T$15,0,0,$S$13+1,1),MATCH(B6097,OFFSET($Q$15,0,0,$S$13+1,1),-1))</f>
        <v>4</v>
      </c>
      <c r="K6097" s="47">
        <f t="shared" ref="K6097:K6160" si="689">ROUND($I6097*C6097,2)</f>
        <v>8.7200000000000006</v>
      </c>
      <c r="L6097" s="47">
        <f t="shared" ref="L6097:L6160" si="690">ROUND($I6097*D6097,2)</f>
        <v>8.7899999999999991</v>
      </c>
      <c r="M6097" s="47">
        <f t="shared" ref="M6097:M6160" si="691">ROUND($I6097*E6097,2)</f>
        <v>8.69</v>
      </c>
      <c r="N6097" s="47">
        <f t="shared" ref="N6097:N6160" si="692">ROUND($I6097*F6097,2)</f>
        <v>8.74</v>
      </c>
      <c r="O6097" s="48">
        <f t="shared" ref="O6097:O6160" ca="1" si="693">G6097*J6097</f>
        <v>6851200</v>
      </c>
    </row>
    <row r="6098" spans="1:15" x14ac:dyDescent="0.25">
      <c r="A6098">
        <v>6083</v>
      </c>
      <c r="B6098" s="84">
        <v>33136</v>
      </c>
      <c r="C6098" s="47">
        <v>62.62</v>
      </c>
      <c r="D6098" s="47">
        <v>63.12</v>
      </c>
      <c r="E6098" s="47">
        <v>62.25</v>
      </c>
      <c r="F6098" s="47">
        <v>63.12</v>
      </c>
      <c r="G6098" s="48">
        <v>744400</v>
      </c>
      <c r="H6098" s="47">
        <v>8.67</v>
      </c>
      <c r="I6098" s="51">
        <f t="shared" si="687"/>
        <v>0.1373574144486692</v>
      </c>
      <c r="J6098" s="51">
        <f t="shared" ca="1" si="688"/>
        <v>4</v>
      </c>
      <c r="K6098" s="47">
        <f t="shared" si="689"/>
        <v>8.6</v>
      </c>
      <c r="L6098" s="47">
        <f t="shared" si="690"/>
        <v>8.67</v>
      </c>
      <c r="M6098" s="47">
        <f t="shared" si="691"/>
        <v>8.5500000000000007</v>
      </c>
      <c r="N6098" s="47">
        <f t="shared" si="692"/>
        <v>8.67</v>
      </c>
      <c r="O6098" s="48">
        <f t="shared" ca="1" si="693"/>
        <v>2977600</v>
      </c>
    </row>
    <row r="6099" spans="1:15" x14ac:dyDescent="0.25">
      <c r="A6099">
        <v>6084</v>
      </c>
      <c r="B6099" s="84">
        <v>33135</v>
      </c>
      <c r="C6099" s="47">
        <v>64</v>
      </c>
      <c r="D6099" s="47">
        <v>64.25</v>
      </c>
      <c r="E6099" s="47">
        <v>63.5</v>
      </c>
      <c r="F6099" s="47">
        <v>63.62</v>
      </c>
      <c r="G6099" s="48">
        <v>639200</v>
      </c>
      <c r="H6099" s="47">
        <v>8.74</v>
      </c>
      <c r="I6099" s="51">
        <f t="shared" si="687"/>
        <v>0.13737818296133292</v>
      </c>
      <c r="J6099" s="51">
        <f t="shared" ca="1" si="688"/>
        <v>4</v>
      </c>
      <c r="K6099" s="47">
        <f t="shared" si="689"/>
        <v>8.7899999999999991</v>
      </c>
      <c r="L6099" s="47">
        <f t="shared" si="690"/>
        <v>8.83</v>
      </c>
      <c r="M6099" s="47">
        <f t="shared" si="691"/>
        <v>8.7200000000000006</v>
      </c>
      <c r="N6099" s="47">
        <f t="shared" si="692"/>
        <v>8.74</v>
      </c>
      <c r="O6099" s="48">
        <f t="shared" ca="1" si="693"/>
        <v>2556800</v>
      </c>
    </row>
    <row r="6100" spans="1:15" x14ac:dyDescent="0.25">
      <c r="A6100">
        <v>6085</v>
      </c>
      <c r="B6100" s="84">
        <v>33134</v>
      </c>
      <c r="C6100" s="47">
        <v>63.5</v>
      </c>
      <c r="D6100" s="47">
        <v>64</v>
      </c>
      <c r="E6100" s="47">
        <v>63.12</v>
      </c>
      <c r="F6100" s="47">
        <v>64</v>
      </c>
      <c r="G6100" s="48">
        <v>814000</v>
      </c>
      <c r="H6100" s="47">
        <v>8.7899999999999991</v>
      </c>
      <c r="I6100" s="51">
        <f t="shared" si="687"/>
        <v>0.13734374999999999</v>
      </c>
      <c r="J6100" s="51">
        <f t="shared" ca="1" si="688"/>
        <v>4</v>
      </c>
      <c r="K6100" s="47">
        <f t="shared" si="689"/>
        <v>8.7200000000000006</v>
      </c>
      <c r="L6100" s="47">
        <f t="shared" si="690"/>
        <v>8.7899999999999991</v>
      </c>
      <c r="M6100" s="47">
        <f t="shared" si="691"/>
        <v>8.67</v>
      </c>
      <c r="N6100" s="47">
        <f t="shared" si="692"/>
        <v>8.7899999999999991</v>
      </c>
      <c r="O6100" s="48">
        <f t="shared" ca="1" si="693"/>
        <v>3256000</v>
      </c>
    </row>
    <row r="6101" spans="1:15" x14ac:dyDescent="0.25">
      <c r="A6101">
        <v>6086</v>
      </c>
      <c r="B6101" s="84">
        <v>33133</v>
      </c>
      <c r="C6101" s="47">
        <v>64.62</v>
      </c>
      <c r="D6101" s="47">
        <v>64.75</v>
      </c>
      <c r="E6101" s="47">
        <v>63.12</v>
      </c>
      <c r="F6101" s="47">
        <v>63.75</v>
      </c>
      <c r="G6101" s="48">
        <v>490000</v>
      </c>
      <c r="H6101" s="47">
        <v>8.75</v>
      </c>
      <c r="I6101" s="51">
        <f t="shared" si="687"/>
        <v>0.13725490196078433</v>
      </c>
      <c r="J6101" s="51">
        <f t="shared" ca="1" si="688"/>
        <v>4</v>
      </c>
      <c r="K6101" s="47">
        <f t="shared" si="689"/>
        <v>8.8699999999999992</v>
      </c>
      <c r="L6101" s="47">
        <f t="shared" si="690"/>
        <v>8.89</v>
      </c>
      <c r="M6101" s="47">
        <f t="shared" si="691"/>
        <v>8.66</v>
      </c>
      <c r="N6101" s="47">
        <f t="shared" si="692"/>
        <v>8.75</v>
      </c>
      <c r="O6101" s="48">
        <f t="shared" ca="1" si="693"/>
        <v>1960000</v>
      </c>
    </row>
    <row r="6102" spans="1:15" x14ac:dyDescent="0.25">
      <c r="A6102">
        <v>6087</v>
      </c>
      <c r="B6102" s="84">
        <v>33130</v>
      </c>
      <c r="C6102" s="47">
        <v>63.5</v>
      </c>
      <c r="D6102" s="47">
        <v>65</v>
      </c>
      <c r="E6102" s="47">
        <v>63.38</v>
      </c>
      <c r="F6102" s="47">
        <v>64.5</v>
      </c>
      <c r="G6102" s="48">
        <v>740800</v>
      </c>
      <c r="H6102" s="47">
        <v>8.86</v>
      </c>
      <c r="I6102" s="51">
        <f t="shared" si="687"/>
        <v>0.13736434108527132</v>
      </c>
      <c r="J6102" s="51">
        <f t="shared" ca="1" si="688"/>
        <v>4</v>
      </c>
      <c r="K6102" s="47">
        <f t="shared" si="689"/>
        <v>8.7200000000000006</v>
      </c>
      <c r="L6102" s="47">
        <f t="shared" si="690"/>
        <v>8.93</v>
      </c>
      <c r="M6102" s="47">
        <f t="shared" si="691"/>
        <v>8.7100000000000009</v>
      </c>
      <c r="N6102" s="47">
        <f t="shared" si="692"/>
        <v>8.86</v>
      </c>
      <c r="O6102" s="48">
        <f t="shared" ca="1" si="693"/>
        <v>2963200</v>
      </c>
    </row>
    <row r="6103" spans="1:15" x14ac:dyDescent="0.25">
      <c r="A6103">
        <v>6088</v>
      </c>
      <c r="B6103" s="84">
        <v>33129</v>
      </c>
      <c r="C6103" s="47">
        <v>64</v>
      </c>
      <c r="D6103" s="47">
        <v>65.12</v>
      </c>
      <c r="E6103" s="47">
        <v>63.88</v>
      </c>
      <c r="F6103" s="47">
        <v>63.88</v>
      </c>
      <c r="G6103" s="48">
        <v>1382000</v>
      </c>
      <c r="H6103" s="47">
        <v>8.77</v>
      </c>
      <c r="I6103" s="51">
        <f t="shared" si="687"/>
        <v>0.13728866624921726</v>
      </c>
      <c r="J6103" s="51">
        <f t="shared" ca="1" si="688"/>
        <v>4</v>
      </c>
      <c r="K6103" s="47">
        <f t="shared" si="689"/>
        <v>8.7899999999999991</v>
      </c>
      <c r="L6103" s="47">
        <f t="shared" si="690"/>
        <v>8.94</v>
      </c>
      <c r="M6103" s="47">
        <f t="shared" si="691"/>
        <v>8.77</v>
      </c>
      <c r="N6103" s="47">
        <f t="shared" si="692"/>
        <v>8.77</v>
      </c>
      <c r="O6103" s="48">
        <f t="shared" ca="1" si="693"/>
        <v>5528000</v>
      </c>
    </row>
    <row r="6104" spans="1:15" x14ac:dyDescent="0.25">
      <c r="A6104">
        <v>6089</v>
      </c>
      <c r="B6104" s="84">
        <v>33128</v>
      </c>
      <c r="C6104" s="47">
        <v>63.88</v>
      </c>
      <c r="D6104" s="47">
        <v>64.12</v>
      </c>
      <c r="E6104" s="47">
        <v>63.62</v>
      </c>
      <c r="F6104" s="47">
        <v>64</v>
      </c>
      <c r="G6104" s="48">
        <v>729600</v>
      </c>
      <c r="H6104" s="47">
        <v>8.7899999999999991</v>
      </c>
      <c r="I6104" s="51">
        <f t="shared" si="687"/>
        <v>0.13734374999999999</v>
      </c>
      <c r="J6104" s="51">
        <f t="shared" ca="1" si="688"/>
        <v>4</v>
      </c>
      <c r="K6104" s="47">
        <f t="shared" si="689"/>
        <v>8.77</v>
      </c>
      <c r="L6104" s="47">
        <f t="shared" si="690"/>
        <v>8.81</v>
      </c>
      <c r="M6104" s="47">
        <f t="shared" si="691"/>
        <v>8.74</v>
      </c>
      <c r="N6104" s="47">
        <f t="shared" si="692"/>
        <v>8.7899999999999991</v>
      </c>
      <c r="O6104" s="48">
        <f t="shared" ca="1" si="693"/>
        <v>2918400</v>
      </c>
    </row>
    <row r="6105" spans="1:15" x14ac:dyDescent="0.25">
      <c r="A6105">
        <v>6090</v>
      </c>
      <c r="B6105" s="84">
        <v>33127</v>
      </c>
      <c r="C6105" s="47">
        <v>63.25</v>
      </c>
      <c r="D6105" s="47">
        <v>63.88</v>
      </c>
      <c r="E6105" s="47">
        <v>63</v>
      </c>
      <c r="F6105" s="47">
        <v>63.62</v>
      </c>
      <c r="G6105" s="48">
        <v>515600</v>
      </c>
      <c r="H6105" s="47">
        <v>8.74</v>
      </c>
      <c r="I6105" s="51">
        <f t="shared" si="687"/>
        <v>0.13737818296133292</v>
      </c>
      <c r="J6105" s="51">
        <f t="shared" ca="1" si="688"/>
        <v>4</v>
      </c>
      <c r="K6105" s="47">
        <f t="shared" si="689"/>
        <v>8.69</v>
      </c>
      <c r="L6105" s="47">
        <f t="shared" si="690"/>
        <v>8.7799999999999994</v>
      </c>
      <c r="M6105" s="47">
        <f t="shared" si="691"/>
        <v>8.65</v>
      </c>
      <c r="N6105" s="47">
        <f t="shared" si="692"/>
        <v>8.74</v>
      </c>
      <c r="O6105" s="48">
        <f t="shared" ca="1" si="693"/>
        <v>2062400</v>
      </c>
    </row>
    <row r="6106" spans="1:15" x14ac:dyDescent="0.25">
      <c r="A6106">
        <v>6091</v>
      </c>
      <c r="B6106" s="84">
        <v>33126</v>
      </c>
      <c r="C6106" s="47">
        <v>63.75</v>
      </c>
      <c r="D6106" s="47">
        <v>64.25</v>
      </c>
      <c r="E6106" s="47">
        <v>63.12</v>
      </c>
      <c r="F6106" s="47">
        <v>63.5</v>
      </c>
      <c r="G6106" s="48">
        <v>24000</v>
      </c>
      <c r="H6106" s="47">
        <v>8.7200000000000006</v>
      </c>
      <c r="I6106" s="51">
        <f t="shared" si="687"/>
        <v>0.1373228346456693</v>
      </c>
      <c r="J6106" s="51">
        <f t="shared" ca="1" si="688"/>
        <v>4</v>
      </c>
      <c r="K6106" s="47">
        <f t="shared" si="689"/>
        <v>8.75</v>
      </c>
      <c r="L6106" s="47">
        <f t="shared" si="690"/>
        <v>8.82</v>
      </c>
      <c r="M6106" s="47">
        <f t="shared" si="691"/>
        <v>8.67</v>
      </c>
      <c r="N6106" s="47">
        <f t="shared" si="692"/>
        <v>8.7200000000000006</v>
      </c>
      <c r="O6106" s="48">
        <f t="shared" ca="1" si="693"/>
        <v>96000</v>
      </c>
    </row>
    <row r="6107" spans="1:15" x14ac:dyDescent="0.25">
      <c r="A6107">
        <v>6092</v>
      </c>
      <c r="B6107" s="84">
        <v>33123</v>
      </c>
      <c r="C6107" s="47">
        <v>63</v>
      </c>
      <c r="D6107" s="47">
        <v>63.62</v>
      </c>
      <c r="E6107" s="47">
        <v>62.88</v>
      </c>
      <c r="F6107" s="47">
        <v>63.25</v>
      </c>
      <c r="G6107" s="48">
        <v>857200</v>
      </c>
      <c r="H6107" s="47">
        <v>8.68</v>
      </c>
      <c r="I6107" s="51">
        <f t="shared" si="687"/>
        <v>0.13723320158102767</v>
      </c>
      <c r="J6107" s="51">
        <f t="shared" ca="1" si="688"/>
        <v>4</v>
      </c>
      <c r="K6107" s="47">
        <f t="shared" si="689"/>
        <v>8.65</v>
      </c>
      <c r="L6107" s="47">
        <f t="shared" si="690"/>
        <v>8.73</v>
      </c>
      <c r="M6107" s="47">
        <f t="shared" si="691"/>
        <v>8.6300000000000008</v>
      </c>
      <c r="N6107" s="47">
        <f t="shared" si="692"/>
        <v>8.68</v>
      </c>
      <c r="O6107" s="48">
        <f t="shared" ca="1" si="693"/>
        <v>3428800</v>
      </c>
    </row>
    <row r="6108" spans="1:15" x14ac:dyDescent="0.25">
      <c r="A6108">
        <v>6093</v>
      </c>
      <c r="B6108" s="84">
        <v>33122</v>
      </c>
      <c r="C6108" s="47">
        <v>62.38</v>
      </c>
      <c r="D6108" s="47">
        <v>63.12</v>
      </c>
      <c r="E6108" s="47">
        <v>62.25</v>
      </c>
      <c r="F6108" s="47">
        <v>63.12</v>
      </c>
      <c r="G6108" s="48">
        <v>578800</v>
      </c>
      <c r="H6108" s="47">
        <v>8.67</v>
      </c>
      <c r="I6108" s="51">
        <f t="shared" si="687"/>
        <v>0.1373574144486692</v>
      </c>
      <c r="J6108" s="51">
        <f t="shared" ca="1" si="688"/>
        <v>4</v>
      </c>
      <c r="K6108" s="47">
        <f t="shared" si="689"/>
        <v>8.57</v>
      </c>
      <c r="L6108" s="47">
        <f t="shared" si="690"/>
        <v>8.67</v>
      </c>
      <c r="M6108" s="47">
        <f t="shared" si="691"/>
        <v>8.5500000000000007</v>
      </c>
      <c r="N6108" s="47">
        <f t="shared" si="692"/>
        <v>8.67</v>
      </c>
      <c r="O6108" s="48">
        <f t="shared" ca="1" si="693"/>
        <v>2315200</v>
      </c>
    </row>
    <row r="6109" spans="1:15" x14ac:dyDescent="0.25">
      <c r="A6109">
        <v>6094</v>
      </c>
      <c r="B6109" s="84">
        <v>33121</v>
      </c>
      <c r="C6109" s="47">
        <v>61.75</v>
      </c>
      <c r="D6109" s="47">
        <v>63</v>
      </c>
      <c r="E6109" s="47">
        <v>61.75</v>
      </c>
      <c r="F6109" s="47">
        <v>62.62</v>
      </c>
      <c r="G6109" s="48">
        <v>516800</v>
      </c>
      <c r="H6109" s="47">
        <v>8.6</v>
      </c>
      <c r="I6109" s="51">
        <f t="shared" si="687"/>
        <v>0.13733631427658896</v>
      </c>
      <c r="J6109" s="51">
        <f t="shared" ca="1" si="688"/>
        <v>4</v>
      </c>
      <c r="K6109" s="47">
        <f t="shared" si="689"/>
        <v>8.48</v>
      </c>
      <c r="L6109" s="47">
        <f t="shared" si="690"/>
        <v>8.65</v>
      </c>
      <c r="M6109" s="47">
        <f t="shared" si="691"/>
        <v>8.48</v>
      </c>
      <c r="N6109" s="47">
        <f t="shared" si="692"/>
        <v>8.6</v>
      </c>
      <c r="O6109" s="48">
        <f t="shared" ca="1" si="693"/>
        <v>2067200</v>
      </c>
    </row>
    <row r="6110" spans="1:15" x14ac:dyDescent="0.25">
      <c r="A6110">
        <v>6095</v>
      </c>
      <c r="B6110" s="84">
        <v>33120</v>
      </c>
      <c r="C6110" s="47">
        <v>60.25</v>
      </c>
      <c r="D6110" s="47">
        <v>61.75</v>
      </c>
      <c r="E6110" s="47">
        <v>60.25</v>
      </c>
      <c r="F6110" s="47">
        <v>61.75</v>
      </c>
      <c r="G6110" s="48">
        <v>364800</v>
      </c>
      <c r="H6110" s="47">
        <v>8.48</v>
      </c>
      <c r="I6110" s="51">
        <f t="shared" si="687"/>
        <v>0.13732793522267206</v>
      </c>
      <c r="J6110" s="51">
        <f t="shared" ca="1" si="688"/>
        <v>4</v>
      </c>
      <c r="K6110" s="47">
        <f t="shared" si="689"/>
        <v>8.27</v>
      </c>
      <c r="L6110" s="47">
        <f t="shared" si="690"/>
        <v>8.48</v>
      </c>
      <c r="M6110" s="47">
        <f t="shared" si="691"/>
        <v>8.27</v>
      </c>
      <c r="N6110" s="47">
        <f t="shared" si="692"/>
        <v>8.48</v>
      </c>
      <c r="O6110" s="48">
        <f t="shared" ca="1" si="693"/>
        <v>1459200</v>
      </c>
    </row>
    <row r="6111" spans="1:15" x14ac:dyDescent="0.25">
      <c r="A6111">
        <v>6096</v>
      </c>
      <c r="B6111" s="84">
        <v>33116</v>
      </c>
      <c r="C6111" s="47">
        <v>61.25</v>
      </c>
      <c r="D6111" s="47">
        <v>61.25</v>
      </c>
      <c r="E6111" s="47">
        <v>59.75</v>
      </c>
      <c r="F6111" s="47">
        <v>60.62</v>
      </c>
      <c r="G6111" s="48">
        <v>361600</v>
      </c>
      <c r="H6111" s="47">
        <v>8.32</v>
      </c>
      <c r="I6111" s="51">
        <f t="shared" si="687"/>
        <v>0.13724843286044211</v>
      </c>
      <c r="J6111" s="51">
        <f t="shared" ca="1" si="688"/>
        <v>4</v>
      </c>
      <c r="K6111" s="47">
        <f t="shared" si="689"/>
        <v>8.41</v>
      </c>
      <c r="L6111" s="47">
        <f t="shared" si="690"/>
        <v>8.41</v>
      </c>
      <c r="M6111" s="47">
        <f t="shared" si="691"/>
        <v>8.1999999999999993</v>
      </c>
      <c r="N6111" s="47">
        <f t="shared" si="692"/>
        <v>8.32</v>
      </c>
      <c r="O6111" s="48">
        <f t="shared" ca="1" si="693"/>
        <v>1446400</v>
      </c>
    </row>
    <row r="6112" spans="1:15" x14ac:dyDescent="0.25">
      <c r="A6112">
        <v>6097</v>
      </c>
      <c r="B6112" s="84">
        <v>33115</v>
      </c>
      <c r="C6112" s="47">
        <v>61.75</v>
      </c>
      <c r="D6112" s="47">
        <v>61.75</v>
      </c>
      <c r="E6112" s="47">
        <v>61</v>
      </c>
      <c r="F6112" s="47">
        <v>61</v>
      </c>
      <c r="G6112" s="48">
        <v>462400</v>
      </c>
      <c r="H6112" s="47">
        <v>8.3800000000000008</v>
      </c>
      <c r="I6112" s="51">
        <f t="shared" si="687"/>
        <v>0.13737704918032789</v>
      </c>
      <c r="J6112" s="51">
        <f t="shared" ca="1" si="688"/>
        <v>4</v>
      </c>
      <c r="K6112" s="47">
        <f t="shared" si="689"/>
        <v>8.48</v>
      </c>
      <c r="L6112" s="47">
        <f t="shared" si="690"/>
        <v>8.48</v>
      </c>
      <c r="M6112" s="47">
        <f t="shared" si="691"/>
        <v>8.3800000000000008</v>
      </c>
      <c r="N6112" s="47">
        <f t="shared" si="692"/>
        <v>8.3800000000000008</v>
      </c>
      <c r="O6112" s="48">
        <f t="shared" ca="1" si="693"/>
        <v>1849600</v>
      </c>
    </row>
    <row r="6113" spans="1:15" x14ac:dyDescent="0.25">
      <c r="A6113">
        <v>6098</v>
      </c>
      <c r="B6113" s="84">
        <v>33114</v>
      </c>
      <c r="C6113" s="47">
        <v>61.12</v>
      </c>
      <c r="D6113" s="47">
        <v>62.5</v>
      </c>
      <c r="E6113" s="47">
        <v>60.88</v>
      </c>
      <c r="F6113" s="47">
        <v>61.75</v>
      </c>
      <c r="G6113" s="48">
        <v>1012400</v>
      </c>
      <c r="H6113" s="47">
        <v>8.48</v>
      </c>
      <c r="I6113" s="51">
        <f t="shared" si="687"/>
        <v>0.13732793522267206</v>
      </c>
      <c r="J6113" s="51">
        <f t="shared" ca="1" si="688"/>
        <v>4</v>
      </c>
      <c r="K6113" s="47">
        <f t="shared" si="689"/>
        <v>8.39</v>
      </c>
      <c r="L6113" s="47">
        <f t="shared" si="690"/>
        <v>8.58</v>
      </c>
      <c r="M6113" s="47">
        <f t="shared" si="691"/>
        <v>8.36</v>
      </c>
      <c r="N6113" s="47">
        <f t="shared" si="692"/>
        <v>8.48</v>
      </c>
      <c r="O6113" s="48">
        <f t="shared" ca="1" si="693"/>
        <v>4049600</v>
      </c>
    </row>
    <row r="6114" spans="1:15" x14ac:dyDescent="0.25">
      <c r="A6114">
        <v>6099</v>
      </c>
      <c r="B6114" s="84">
        <v>33113</v>
      </c>
      <c r="C6114" s="47">
        <v>61.62</v>
      </c>
      <c r="D6114" s="47">
        <v>61.62</v>
      </c>
      <c r="E6114" s="47">
        <v>61.25</v>
      </c>
      <c r="F6114" s="47">
        <v>61.38</v>
      </c>
      <c r="G6114" s="48">
        <v>336400</v>
      </c>
      <c r="H6114" s="47">
        <v>8.43</v>
      </c>
      <c r="I6114" s="51">
        <f t="shared" si="687"/>
        <v>0.13734115347018572</v>
      </c>
      <c r="J6114" s="51">
        <f t="shared" ca="1" si="688"/>
        <v>4</v>
      </c>
      <c r="K6114" s="47">
        <f t="shared" si="689"/>
        <v>8.4600000000000009</v>
      </c>
      <c r="L6114" s="47">
        <f t="shared" si="690"/>
        <v>8.4600000000000009</v>
      </c>
      <c r="M6114" s="47">
        <f t="shared" si="691"/>
        <v>8.41</v>
      </c>
      <c r="N6114" s="47">
        <f t="shared" si="692"/>
        <v>8.43</v>
      </c>
      <c r="O6114" s="48">
        <f t="shared" ca="1" si="693"/>
        <v>1345600</v>
      </c>
    </row>
    <row r="6115" spans="1:15" x14ac:dyDescent="0.25">
      <c r="A6115">
        <v>6100</v>
      </c>
      <c r="B6115" s="84">
        <v>33112</v>
      </c>
      <c r="C6115" s="47">
        <v>63</v>
      </c>
      <c r="D6115" s="47">
        <v>63.75</v>
      </c>
      <c r="E6115" s="47">
        <v>62.12</v>
      </c>
      <c r="F6115" s="47">
        <v>62.12</v>
      </c>
      <c r="G6115" s="48">
        <v>696000</v>
      </c>
      <c r="H6115" s="47">
        <v>8.5299999999999994</v>
      </c>
      <c r="I6115" s="51">
        <f t="shared" si="687"/>
        <v>0.13731487443657436</v>
      </c>
      <c r="J6115" s="51">
        <f t="shared" ca="1" si="688"/>
        <v>4</v>
      </c>
      <c r="K6115" s="47">
        <f t="shared" si="689"/>
        <v>8.65</v>
      </c>
      <c r="L6115" s="47">
        <f t="shared" si="690"/>
        <v>8.75</v>
      </c>
      <c r="M6115" s="47">
        <f t="shared" si="691"/>
        <v>8.5299999999999994</v>
      </c>
      <c r="N6115" s="47">
        <f t="shared" si="692"/>
        <v>8.5299999999999994</v>
      </c>
      <c r="O6115" s="48">
        <f t="shared" ca="1" si="693"/>
        <v>2784000</v>
      </c>
    </row>
    <row r="6116" spans="1:15" x14ac:dyDescent="0.25">
      <c r="A6116">
        <v>6101</v>
      </c>
      <c r="B6116" s="84">
        <v>33109</v>
      </c>
      <c r="C6116" s="47">
        <v>62.5</v>
      </c>
      <c r="D6116" s="47">
        <v>63.25</v>
      </c>
      <c r="E6116" s="47">
        <v>60.62</v>
      </c>
      <c r="F6116" s="47">
        <v>63</v>
      </c>
      <c r="G6116" s="48">
        <v>1447600</v>
      </c>
      <c r="H6116" s="47">
        <v>8.65</v>
      </c>
      <c r="I6116" s="51">
        <f t="shared" si="687"/>
        <v>0.13730158730158731</v>
      </c>
      <c r="J6116" s="51">
        <f t="shared" ca="1" si="688"/>
        <v>4</v>
      </c>
      <c r="K6116" s="47">
        <f t="shared" si="689"/>
        <v>8.58</v>
      </c>
      <c r="L6116" s="47">
        <f t="shared" si="690"/>
        <v>8.68</v>
      </c>
      <c r="M6116" s="47">
        <f t="shared" si="691"/>
        <v>8.32</v>
      </c>
      <c r="N6116" s="47">
        <f t="shared" si="692"/>
        <v>8.65</v>
      </c>
      <c r="O6116" s="48">
        <f t="shared" ca="1" si="693"/>
        <v>5790400</v>
      </c>
    </row>
    <row r="6117" spans="1:15" x14ac:dyDescent="0.25">
      <c r="A6117">
        <v>6102</v>
      </c>
      <c r="B6117" s="84">
        <v>33108</v>
      </c>
      <c r="C6117" s="47">
        <v>63.62</v>
      </c>
      <c r="D6117" s="47">
        <v>63.62</v>
      </c>
      <c r="E6117" s="47">
        <v>62.38</v>
      </c>
      <c r="F6117" s="47">
        <v>62.38</v>
      </c>
      <c r="G6117" s="48">
        <v>991200</v>
      </c>
      <c r="H6117" s="47">
        <v>8.56</v>
      </c>
      <c r="I6117" s="51">
        <f t="shared" si="687"/>
        <v>0.13722346906059635</v>
      </c>
      <c r="J6117" s="51">
        <f t="shared" ca="1" si="688"/>
        <v>4</v>
      </c>
      <c r="K6117" s="47">
        <f t="shared" si="689"/>
        <v>8.73</v>
      </c>
      <c r="L6117" s="47">
        <f t="shared" si="690"/>
        <v>8.73</v>
      </c>
      <c r="M6117" s="47">
        <f t="shared" si="691"/>
        <v>8.56</v>
      </c>
      <c r="N6117" s="47">
        <f t="shared" si="692"/>
        <v>8.56</v>
      </c>
      <c r="O6117" s="48">
        <f t="shared" ca="1" si="693"/>
        <v>3964800</v>
      </c>
    </row>
    <row r="6118" spans="1:15" x14ac:dyDescent="0.25">
      <c r="A6118">
        <v>6103</v>
      </c>
      <c r="B6118" s="84">
        <v>33107</v>
      </c>
      <c r="C6118" s="47">
        <v>63.38</v>
      </c>
      <c r="D6118" s="47">
        <v>64.25</v>
      </c>
      <c r="E6118" s="47">
        <v>62.5</v>
      </c>
      <c r="F6118" s="47">
        <v>63.88</v>
      </c>
      <c r="G6118" s="48">
        <v>1876800</v>
      </c>
      <c r="H6118" s="47">
        <v>8.77</v>
      </c>
      <c r="I6118" s="51">
        <f t="shared" si="687"/>
        <v>0.13728866624921726</v>
      </c>
      <c r="J6118" s="51">
        <f t="shared" ca="1" si="688"/>
        <v>4</v>
      </c>
      <c r="K6118" s="47">
        <f t="shared" si="689"/>
        <v>8.6999999999999993</v>
      </c>
      <c r="L6118" s="47">
        <f t="shared" si="690"/>
        <v>8.82</v>
      </c>
      <c r="M6118" s="47">
        <f t="shared" si="691"/>
        <v>8.58</v>
      </c>
      <c r="N6118" s="47">
        <f t="shared" si="692"/>
        <v>8.77</v>
      </c>
      <c r="O6118" s="48">
        <f t="shared" ca="1" si="693"/>
        <v>7507200</v>
      </c>
    </row>
    <row r="6119" spans="1:15" x14ac:dyDescent="0.25">
      <c r="A6119">
        <v>6104</v>
      </c>
      <c r="B6119" s="84">
        <v>33106</v>
      </c>
      <c r="C6119" s="47">
        <v>61.62</v>
      </c>
      <c r="D6119" s="47">
        <v>63.75</v>
      </c>
      <c r="E6119" s="47">
        <v>61.25</v>
      </c>
      <c r="F6119" s="47">
        <v>62.5</v>
      </c>
      <c r="G6119" s="48">
        <v>1458000</v>
      </c>
      <c r="H6119" s="47">
        <v>8.58</v>
      </c>
      <c r="I6119" s="51">
        <f t="shared" si="687"/>
        <v>0.13728000000000001</v>
      </c>
      <c r="J6119" s="51">
        <f t="shared" ca="1" si="688"/>
        <v>4</v>
      </c>
      <c r="K6119" s="47">
        <f t="shared" si="689"/>
        <v>8.4600000000000009</v>
      </c>
      <c r="L6119" s="47">
        <f t="shared" si="690"/>
        <v>8.75</v>
      </c>
      <c r="M6119" s="47">
        <f t="shared" si="691"/>
        <v>8.41</v>
      </c>
      <c r="N6119" s="47">
        <f t="shared" si="692"/>
        <v>8.58</v>
      </c>
      <c r="O6119" s="48">
        <f t="shared" ca="1" si="693"/>
        <v>5832000</v>
      </c>
    </row>
    <row r="6120" spans="1:15" x14ac:dyDescent="0.25">
      <c r="A6120">
        <v>6105</v>
      </c>
      <c r="B6120" s="84">
        <v>33105</v>
      </c>
      <c r="C6120" s="47">
        <v>60.38</v>
      </c>
      <c r="D6120" s="47">
        <v>61.38</v>
      </c>
      <c r="E6120" s="47">
        <v>60</v>
      </c>
      <c r="F6120" s="47">
        <v>61.38</v>
      </c>
      <c r="G6120" s="48">
        <v>1180400</v>
      </c>
      <c r="H6120" s="47">
        <v>8.43</v>
      </c>
      <c r="I6120" s="51">
        <f t="shared" si="687"/>
        <v>0.13734115347018572</v>
      </c>
      <c r="J6120" s="51">
        <f t="shared" ca="1" si="688"/>
        <v>4</v>
      </c>
      <c r="K6120" s="47">
        <f t="shared" si="689"/>
        <v>8.2899999999999991</v>
      </c>
      <c r="L6120" s="47">
        <f t="shared" si="690"/>
        <v>8.43</v>
      </c>
      <c r="M6120" s="47">
        <f t="shared" si="691"/>
        <v>8.24</v>
      </c>
      <c r="N6120" s="47">
        <f t="shared" si="692"/>
        <v>8.43</v>
      </c>
      <c r="O6120" s="48">
        <f t="shared" ca="1" si="693"/>
        <v>4721600</v>
      </c>
    </row>
    <row r="6121" spans="1:15" x14ac:dyDescent="0.25">
      <c r="A6121">
        <v>6106</v>
      </c>
      <c r="B6121" s="84">
        <v>33102</v>
      </c>
      <c r="C6121" s="47">
        <v>60</v>
      </c>
      <c r="D6121" s="47">
        <v>60.12</v>
      </c>
      <c r="E6121" s="47">
        <v>59.62</v>
      </c>
      <c r="F6121" s="47">
        <v>60</v>
      </c>
      <c r="G6121" s="48">
        <v>1147200</v>
      </c>
      <c r="H6121" s="47">
        <v>8.24</v>
      </c>
      <c r="I6121" s="51">
        <f t="shared" si="687"/>
        <v>0.13733333333333334</v>
      </c>
      <c r="J6121" s="51">
        <f t="shared" ca="1" si="688"/>
        <v>4</v>
      </c>
      <c r="K6121" s="47">
        <f t="shared" si="689"/>
        <v>8.24</v>
      </c>
      <c r="L6121" s="47">
        <f t="shared" si="690"/>
        <v>8.26</v>
      </c>
      <c r="M6121" s="47">
        <f t="shared" si="691"/>
        <v>8.19</v>
      </c>
      <c r="N6121" s="47">
        <f t="shared" si="692"/>
        <v>8.24</v>
      </c>
      <c r="O6121" s="48">
        <f t="shared" ca="1" si="693"/>
        <v>4588800</v>
      </c>
    </row>
    <row r="6122" spans="1:15" x14ac:dyDescent="0.25">
      <c r="A6122">
        <v>6107</v>
      </c>
      <c r="B6122" s="84">
        <v>33101</v>
      </c>
      <c r="C6122" s="47">
        <v>60.5</v>
      </c>
      <c r="D6122" s="47">
        <v>60.5</v>
      </c>
      <c r="E6122" s="47">
        <v>60</v>
      </c>
      <c r="F6122" s="47">
        <v>60.38</v>
      </c>
      <c r="G6122" s="48">
        <v>424800</v>
      </c>
      <c r="H6122" s="47">
        <v>8.2899999999999991</v>
      </c>
      <c r="I6122" s="51">
        <f t="shared" si="687"/>
        <v>0.13729711825107649</v>
      </c>
      <c r="J6122" s="51">
        <f t="shared" ca="1" si="688"/>
        <v>4</v>
      </c>
      <c r="K6122" s="47">
        <f t="shared" si="689"/>
        <v>8.31</v>
      </c>
      <c r="L6122" s="47">
        <f t="shared" si="690"/>
        <v>8.31</v>
      </c>
      <c r="M6122" s="47">
        <f t="shared" si="691"/>
        <v>8.24</v>
      </c>
      <c r="N6122" s="47">
        <f t="shared" si="692"/>
        <v>8.2899999999999991</v>
      </c>
      <c r="O6122" s="48">
        <f t="shared" ca="1" si="693"/>
        <v>1699200</v>
      </c>
    </row>
    <row r="6123" spans="1:15" x14ac:dyDescent="0.25">
      <c r="A6123">
        <v>6108</v>
      </c>
      <c r="B6123" s="84">
        <v>33100</v>
      </c>
      <c r="C6123" s="47">
        <v>61</v>
      </c>
      <c r="D6123" s="47">
        <v>61.5</v>
      </c>
      <c r="E6123" s="47">
        <v>60.25</v>
      </c>
      <c r="F6123" s="47">
        <v>61</v>
      </c>
      <c r="G6123" s="48">
        <v>317200</v>
      </c>
      <c r="H6123" s="47">
        <v>8.3800000000000008</v>
      </c>
      <c r="I6123" s="51">
        <f t="shared" si="687"/>
        <v>0.13737704918032789</v>
      </c>
      <c r="J6123" s="51">
        <f t="shared" ca="1" si="688"/>
        <v>4</v>
      </c>
      <c r="K6123" s="47">
        <f t="shared" si="689"/>
        <v>8.3800000000000008</v>
      </c>
      <c r="L6123" s="47">
        <f t="shared" si="690"/>
        <v>8.4499999999999993</v>
      </c>
      <c r="M6123" s="47">
        <f t="shared" si="691"/>
        <v>8.2799999999999994</v>
      </c>
      <c r="N6123" s="47">
        <f t="shared" si="692"/>
        <v>8.3800000000000008</v>
      </c>
      <c r="O6123" s="48">
        <f t="shared" ca="1" si="693"/>
        <v>1268800</v>
      </c>
    </row>
    <row r="6124" spans="1:15" x14ac:dyDescent="0.25">
      <c r="A6124">
        <v>6109</v>
      </c>
      <c r="B6124" s="84">
        <v>33099</v>
      </c>
      <c r="C6124" s="47">
        <v>62</v>
      </c>
      <c r="D6124" s="47">
        <v>62</v>
      </c>
      <c r="E6124" s="47">
        <v>61</v>
      </c>
      <c r="F6124" s="47">
        <v>61.25</v>
      </c>
      <c r="G6124" s="48">
        <v>584800</v>
      </c>
      <c r="H6124" s="47">
        <v>8.41</v>
      </c>
      <c r="I6124" s="51">
        <f t="shared" si="687"/>
        <v>0.13730612244897961</v>
      </c>
      <c r="J6124" s="51">
        <f t="shared" ca="1" si="688"/>
        <v>4</v>
      </c>
      <c r="K6124" s="47">
        <f t="shared" si="689"/>
        <v>8.51</v>
      </c>
      <c r="L6124" s="47">
        <f t="shared" si="690"/>
        <v>8.51</v>
      </c>
      <c r="M6124" s="47">
        <f t="shared" si="691"/>
        <v>8.3800000000000008</v>
      </c>
      <c r="N6124" s="47">
        <f t="shared" si="692"/>
        <v>8.41</v>
      </c>
      <c r="O6124" s="48">
        <f t="shared" ca="1" si="693"/>
        <v>2339200</v>
      </c>
    </row>
    <row r="6125" spans="1:15" x14ac:dyDescent="0.25">
      <c r="A6125">
        <v>6110</v>
      </c>
      <c r="B6125" s="84">
        <v>33098</v>
      </c>
      <c r="C6125" s="47">
        <v>60.62</v>
      </c>
      <c r="D6125" s="47">
        <v>62</v>
      </c>
      <c r="E6125" s="47">
        <v>60.25</v>
      </c>
      <c r="F6125" s="47">
        <v>62</v>
      </c>
      <c r="G6125" s="48">
        <v>806400</v>
      </c>
      <c r="H6125" s="47">
        <v>8.51</v>
      </c>
      <c r="I6125" s="51">
        <f t="shared" si="687"/>
        <v>0.13725806451612904</v>
      </c>
      <c r="J6125" s="51">
        <f t="shared" ca="1" si="688"/>
        <v>4</v>
      </c>
      <c r="K6125" s="47">
        <f t="shared" si="689"/>
        <v>8.32</v>
      </c>
      <c r="L6125" s="47">
        <f t="shared" si="690"/>
        <v>8.51</v>
      </c>
      <c r="M6125" s="47">
        <f t="shared" si="691"/>
        <v>8.27</v>
      </c>
      <c r="N6125" s="47">
        <f t="shared" si="692"/>
        <v>8.51</v>
      </c>
      <c r="O6125" s="48">
        <f t="shared" ca="1" si="693"/>
        <v>3225600</v>
      </c>
    </row>
    <row r="6126" spans="1:15" x14ac:dyDescent="0.25">
      <c r="A6126">
        <v>6111</v>
      </c>
      <c r="B6126" s="84">
        <v>33095</v>
      </c>
      <c r="C6126" s="47">
        <v>60</v>
      </c>
      <c r="D6126" s="47">
        <v>60.75</v>
      </c>
      <c r="E6126" s="47">
        <v>59.62</v>
      </c>
      <c r="F6126" s="47">
        <v>60.62</v>
      </c>
      <c r="G6126" s="48">
        <v>666400</v>
      </c>
      <c r="H6126" s="47">
        <v>8.32</v>
      </c>
      <c r="I6126" s="51">
        <f t="shared" si="687"/>
        <v>0.13724843286044211</v>
      </c>
      <c r="J6126" s="51">
        <f t="shared" ca="1" si="688"/>
        <v>4</v>
      </c>
      <c r="K6126" s="47">
        <f t="shared" si="689"/>
        <v>8.23</v>
      </c>
      <c r="L6126" s="47">
        <f t="shared" si="690"/>
        <v>8.34</v>
      </c>
      <c r="M6126" s="47">
        <f t="shared" si="691"/>
        <v>8.18</v>
      </c>
      <c r="N6126" s="47">
        <f t="shared" si="692"/>
        <v>8.32</v>
      </c>
      <c r="O6126" s="48">
        <f t="shared" ca="1" si="693"/>
        <v>2665600</v>
      </c>
    </row>
    <row r="6127" spans="1:15" x14ac:dyDescent="0.25">
      <c r="A6127">
        <v>6112</v>
      </c>
      <c r="B6127" s="84">
        <v>33094</v>
      </c>
      <c r="C6127" s="47">
        <v>61</v>
      </c>
      <c r="D6127" s="47">
        <v>61.12</v>
      </c>
      <c r="E6127" s="47">
        <v>60</v>
      </c>
      <c r="F6127" s="47">
        <v>60.38</v>
      </c>
      <c r="G6127" s="48">
        <v>880800</v>
      </c>
      <c r="H6127" s="47">
        <v>8.2899999999999991</v>
      </c>
      <c r="I6127" s="51">
        <f t="shared" si="687"/>
        <v>0.13729711825107649</v>
      </c>
      <c r="J6127" s="51">
        <f t="shared" ca="1" si="688"/>
        <v>4</v>
      </c>
      <c r="K6127" s="47">
        <f t="shared" si="689"/>
        <v>8.3800000000000008</v>
      </c>
      <c r="L6127" s="47">
        <f t="shared" si="690"/>
        <v>8.39</v>
      </c>
      <c r="M6127" s="47">
        <f t="shared" si="691"/>
        <v>8.24</v>
      </c>
      <c r="N6127" s="47">
        <f t="shared" si="692"/>
        <v>8.2899999999999991</v>
      </c>
      <c r="O6127" s="48">
        <f t="shared" ca="1" si="693"/>
        <v>3523200</v>
      </c>
    </row>
    <row r="6128" spans="1:15" x14ac:dyDescent="0.25">
      <c r="A6128">
        <v>6113</v>
      </c>
      <c r="B6128" s="84">
        <v>33093</v>
      </c>
      <c r="C6128" s="47">
        <v>61.5</v>
      </c>
      <c r="D6128" s="47">
        <v>62</v>
      </c>
      <c r="E6128" s="47">
        <v>61.12</v>
      </c>
      <c r="F6128" s="47">
        <v>61.25</v>
      </c>
      <c r="G6128" s="48">
        <v>548800</v>
      </c>
      <c r="H6128" s="47">
        <v>8.41</v>
      </c>
      <c r="I6128" s="51">
        <f t="shared" si="687"/>
        <v>0.13730612244897961</v>
      </c>
      <c r="J6128" s="51">
        <f t="shared" ca="1" si="688"/>
        <v>4</v>
      </c>
      <c r="K6128" s="47">
        <f t="shared" si="689"/>
        <v>8.44</v>
      </c>
      <c r="L6128" s="47">
        <f t="shared" si="690"/>
        <v>8.51</v>
      </c>
      <c r="M6128" s="47">
        <f t="shared" si="691"/>
        <v>8.39</v>
      </c>
      <c r="N6128" s="47">
        <f t="shared" si="692"/>
        <v>8.41</v>
      </c>
      <c r="O6128" s="48">
        <f t="shared" ca="1" si="693"/>
        <v>2195200</v>
      </c>
    </row>
    <row r="6129" spans="1:15" x14ac:dyDescent="0.25">
      <c r="A6129">
        <v>6114</v>
      </c>
      <c r="B6129" s="84">
        <v>33092</v>
      </c>
      <c r="C6129" s="47">
        <v>63</v>
      </c>
      <c r="D6129" s="47">
        <v>64</v>
      </c>
      <c r="E6129" s="47">
        <v>60.62</v>
      </c>
      <c r="F6129" s="47">
        <v>62</v>
      </c>
      <c r="G6129" s="48">
        <v>1247200</v>
      </c>
      <c r="H6129" s="47">
        <v>8.51</v>
      </c>
      <c r="I6129" s="51">
        <f t="shared" si="687"/>
        <v>0.13725806451612904</v>
      </c>
      <c r="J6129" s="51">
        <f t="shared" ca="1" si="688"/>
        <v>4</v>
      </c>
      <c r="K6129" s="47">
        <f t="shared" si="689"/>
        <v>8.65</v>
      </c>
      <c r="L6129" s="47">
        <f t="shared" si="690"/>
        <v>8.7799999999999994</v>
      </c>
      <c r="M6129" s="47">
        <f t="shared" si="691"/>
        <v>8.32</v>
      </c>
      <c r="N6129" s="47">
        <f t="shared" si="692"/>
        <v>8.51</v>
      </c>
      <c r="O6129" s="48">
        <f t="shared" ca="1" si="693"/>
        <v>4988800</v>
      </c>
    </row>
    <row r="6130" spans="1:15" x14ac:dyDescent="0.25">
      <c r="A6130">
        <v>6115</v>
      </c>
      <c r="B6130" s="84">
        <v>33091</v>
      </c>
      <c r="C6130" s="47">
        <v>63.5</v>
      </c>
      <c r="D6130" s="47">
        <v>64.12</v>
      </c>
      <c r="E6130" s="47">
        <v>62</v>
      </c>
      <c r="F6130" s="47">
        <v>62.75</v>
      </c>
      <c r="G6130" s="48">
        <v>1371200</v>
      </c>
      <c r="H6130" s="47">
        <v>8.6199999999999992</v>
      </c>
      <c r="I6130" s="51">
        <f t="shared" si="687"/>
        <v>0.13737051792828683</v>
      </c>
      <c r="J6130" s="51">
        <f t="shared" ca="1" si="688"/>
        <v>4</v>
      </c>
      <c r="K6130" s="47">
        <f t="shared" si="689"/>
        <v>8.7200000000000006</v>
      </c>
      <c r="L6130" s="47">
        <f t="shared" si="690"/>
        <v>8.81</v>
      </c>
      <c r="M6130" s="47">
        <f t="shared" si="691"/>
        <v>8.52</v>
      </c>
      <c r="N6130" s="47">
        <f t="shared" si="692"/>
        <v>8.6199999999999992</v>
      </c>
      <c r="O6130" s="48">
        <f t="shared" ca="1" si="693"/>
        <v>5484800</v>
      </c>
    </row>
    <row r="6131" spans="1:15" x14ac:dyDescent="0.25">
      <c r="A6131">
        <v>6116</v>
      </c>
      <c r="B6131" s="84">
        <v>33088</v>
      </c>
      <c r="C6131" s="47">
        <v>62</v>
      </c>
      <c r="D6131" s="47">
        <v>64.5</v>
      </c>
      <c r="E6131" s="47">
        <v>61.38</v>
      </c>
      <c r="F6131" s="47">
        <v>63.88</v>
      </c>
      <c r="G6131" s="48">
        <v>5084800</v>
      </c>
      <c r="H6131" s="47">
        <v>8.77</v>
      </c>
      <c r="I6131" s="51">
        <f t="shared" si="687"/>
        <v>0.13728866624921726</v>
      </c>
      <c r="J6131" s="51">
        <f t="shared" ca="1" si="688"/>
        <v>4</v>
      </c>
      <c r="K6131" s="47">
        <f t="shared" si="689"/>
        <v>8.51</v>
      </c>
      <c r="L6131" s="47">
        <f t="shared" si="690"/>
        <v>8.86</v>
      </c>
      <c r="M6131" s="47">
        <f t="shared" si="691"/>
        <v>8.43</v>
      </c>
      <c r="N6131" s="47">
        <f t="shared" si="692"/>
        <v>8.77</v>
      </c>
      <c r="O6131" s="48">
        <f t="shared" ca="1" si="693"/>
        <v>20339200</v>
      </c>
    </row>
    <row r="6132" spans="1:15" x14ac:dyDescent="0.25">
      <c r="A6132">
        <v>6117</v>
      </c>
      <c r="B6132" s="84">
        <v>33087</v>
      </c>
      <c r="C6132" s="47">
        <v>59.75</v>
      </c>
      <c r="D6132" s="47">
        <v>60.88</v>
      </c>
      <c r="E6132" s="47">
        <v>59.62</v>
      </c>
      <c r="F6132" s="47">
        <v>60.75</v>
      </c>
      <c r="G6132" s="48">
        <v>2428800</v>
      </c>
      <c r="H6132" s="47">
        <v>8.34</v>
      </c>
      <c r="I6132" s="51">
        <f t="shared" si="687"/>
        <v>0.13728395061728396</v>
      </c>
      <c r="J6132" s="51">
        <f t="shared" ca="1" si="688"/>
        <v>4</v>
      </c>
      <c r="K6132" s="47">
        <f t="shared" si="689"/>
        <v>8.1999999999999993</v>
      </c>
      <c r="L6132" s="47">
        <f t="shared" si="690"/>
        <v>8.36</v>
      </c>
      <c r="M6132" s="47">
        <f t="shared" si="691"/>
        <v>8.18</v>
      </c>
      <c r="N6132" s="47">
        <f t="shared" si="692"/>
        <v>8.34</v>
      </c>
      <c r="O6132" s="48">
        <f t="shared" ca="1" si="693"/>
        <v>9715200</v>
      </c>
    </row>
    <row r="6133" spans="1:15" x14ac:dyDescent="0.25">
      <c r="A6133">
        <v>6118</v>
      </c>
      <c r="B6133" s="84">
        <v>33086</v>
      </c>
      <c r="C6133" s="47">
        <v>58.38</v>
      </c>
      <c r="D6133" s="47">
        <v>58.38</v>
      </c>
      <c r="E6133" s="47">
        <v>58</v>
      </c>
      <c r="F6133" s="47">
        <v>58</v>
      </c>
      <c r="G6133" s="48">
        <v>896400</v>
      </c>
      <c r="H6133" s="47">
        <v>7.96</v>
      </c>
      <c r="I6133" s="51">
        <f t="shared" si="687"/>
        <v>0.13724137931034483</v>
      </c>
      <c r="J6133" s="51">
        <f t="shared" ca="1" si="688"/>
        <v>4</v>
      </c>
      <c r="K6133" s="47">
        <f t="shared" si="689"/>
        <v>8.01</v>
      </c>
      <c r="L6133" s="47">
        <f t="shared" si="690"/>
        <v>8.01</v>
      </c>
      <c r="M6133" s="47">
        <f t="shared" si="691"/>
        <v>7.96</v>
      </c>
      <c r="N6133" s="47">
        <f t="shared" si="692"/>
        <v>7.96</v>
      </c>
      <c r="O6133" s="48">
        <f t="shared" ca="1" si="693"/>
        <v>3585600</v>
      </c>
    </row>
    <row r="6134" spans="1:15" x14ac:dyDescent="0.25">
      <c r="A6134">
        <v>6119</v>
      </c>
      <c r="B6134" s="84">
        <v>33085</v>
      </c>
      <c r="C6134" s="47">
        <v>58.75</v>
      </c>
      <c r="D6134" s="47">
        <v>58.88</v>
      </c>
      <c r="E6134" s="47">
        <v>58</v>
      </c>
      <c r="F6134" s="47">
        <v>58.38</v>
      </c>
      <c r="G6134" s="48">
        <v>802400</v>
      </c>
      <c r="H6134" s="47">
        <v>8.02</v>
      </c>
      <c r="I6134" s="51">
        <f t="shared" si="687"/>
        <v>0.13737581363480642</v>
      </c>
      <c r="J6134" s="51">
        <f t="shared" ca="1" si="688"/>
        <v>4</v>
      </c>
      <c r="K6134" s="47">
        <f t="shared" si="689"/>
        <v>8.07</v>
      </c>
      <c r="L6134" s="47">
        <f t="shared" si="690"/>
        <v>8.09</v>
      </c>
      <c r="M6134" s="47">
        <f t="shared" si="691"/>
        <v>7.97</v>
      </c>
      <c r="N6134" s="47">
        <f t="shared" si="692"/>
        <v>8.02</v>
      </c>
      <c r="O6134" s="48">
        <f t="shared" ca="1" si="693"/>
        <v>3209600</v>
      </c>
    </row>
    <row r="6135" spans="1:15" x14ac:dyDescent="0.25">
      <c r="A6135">
        <v>6120</v>
      </c>
      <c r="B6135" s="84">
        <v>33084</v>
      </c>
      <c r="C6135" s="47">
        <v>58.25</v>
      </c>
      <c r="D6135" s="47">
        <v>59</v>
      </c>
      <c r="E6135" s="47">
        <v>58</v>
      </c>
      <c r="F6135" s="47">
        <v>58.88</v>
      </c>
      <c r="G6135" s="48">
        <v>712800</v>
      </c>
      <c r="H6135" s="47">
        <v>8.08</v>
      </c>
      <c r="I6135" s="51">
        <f t="shared" si="687"/>
        <v>0.13722826086956522</v>
      </c>
      <c r="J6135" s="51">
        <f t="shared" ca="1" si="688"/>
        <v>4</v>
      </c>
      <c r="K6135" s="47">
        <f t="shared" si="689"/>
        <v>7.99</v>
      </c>
      <c r="L6135" s="47">
        <f t="shared" si="690"/>
        <v>8.1</v>
      </c>
      <c r="M6135" s="47">
        <f t="shared" si="691"/>
        <v>7.96</v>
      </c>
      <c r="N6135" s="47">
        <f t="shared" si="692"/>
        <v>8.08</v>
      </c>
      <c r="O6135" s="48">
        <f t="shared" ca="1" si="693"/>
        <v>2851200</v>
      </c>
    </row>
    <row r="6136" spans="1:15" x14ac:dyDescent="0.25">
      <c r="A6136">
        <v>6121</v>
      </c>
      <c r="B6136" s="84">
        <v>33081</v>
      </c>
      <c r="C6136" s="47">
        <v>58.5</v>
      </c>
      <c r="D6136" s="47">
        <v>59</v>
      </c>
      <c r="E6136" s="47">
        <v>58</v>
      </c>
      <c r="F6136" s="47">
        <v>58.75</v>
      </c>
      <c r="G6136" s="48">
        <v>522400</v>
      </c>
      <c r="H6136" s="47">
        <v>8.07</v>
      </c>
      <c r="I6136" s="51">
        <f t="shared" si="687"/>
        <v>0.13736170212765958</v>
      </c>
      <c r="J6136" s="51">
        <f t="shared" ca="1" si="688"/>
        <v>4</v>
      </c>
      <c r="K6136" s="47">
        <f t="shared" si="689"/>
        <v>8.0399999999999991</v>
      </c>
      <c r="L6136" s="47">
        <f t="shared" si="690"/>
        <v>8.1</v>
      </c>
      <c r="M6136" s="47">
        <f t="shared" si="691"/>
        <v>7.97</v>
      </c>
      <c r="N6136" s="47">
        <f t="shared" si="692"/>
        <v>8.07</v>
      </c>
      <c r="O6136" s="48">
        <f t="shared" ca="1" si="693"/>
        <v>2089600</v>
      </c>
    </row>
    <row r="6137" spans="1:15" x14ac:dyDescent="0.25">
      <c r="A6137">
        <v>6122</v>
      </c>
      <c r="B6137" s="84">
        <v>33080</v>
      </c>
      <c r="C6137" s="47">
        <v>59.75</v>
      </c>
      <c r="D6137" s="47">
        <v>59.75</v>
      </c>
      <c r="E6137" s="47">
        <v>57.75</v>
      </c>
      <c r="F6137" s="47">
        <v>58.5</v>
      </c>
      <c r="G6137" s="48">
        <v>2170400</v>
      </c>
      <c r="H6137" s="47">
        <v>8.0299999999999994</v>
      </c>
      <c r="I6137" s="51">
        <f t="shared" si="687"/>
        <v>0.13726495726495724</v>
      </c>
      <c r="J6137" s="51">
        <f t="shared" ca="1" si="688"/>
        <v>4</v>
      </c>
      <c r="K6137" s="47">
        <f t="shared" si="689"/>
        <v>8.1999999999999993</v>
      </c>
      <c r="L6137" s="47">
        <f t="shared" si="690"/>
        <v>8.1999999999999993</v>
      </c>
      <c r="M6137" s="47">
        <f t="shared" si="691"/>
        <v>7.93</v>
      </c>
      <c r="N6137" s="47">
        <f t="shared" si="692"/>
        <v>8.0299999999999994</v>
      </c>
      <c r="O6137" s="48">
        <f t="shared" ca="1" si="693"/>
        <v>8681600</v>
      </c>
    </row>
    <row r="6138" spans="1:15" x14ac:dyDescent="0.25">
      <c r="A6138">
        <v>6123</v>
      </c>
      <c r="B6138" s="84">
        <v>33079</v>
      </c>
      <c r="C6138" s="47">
        <v>61.12</v>
      </c>
      <c r="D6138" s="47">
        <v>61.5</v>
      </c>
      <c r="E6138" s="47">
        <v>59.5</v>
      </c>
      <c r="F6138" s="47">
        <v>59.88</v>
      </c>
      <c r="G6138" s="48">
        <v>1001600</v>
      </c>
      <c r="H6138" s="47">
        <v>8.2200000000000006</v>
      </c>
      <c r="I6138" s="51">
        <f t="shared" si="687"/>
        <v>0.13727454909819639</v>
      </c>
      <c r="J6138" s="51">
        <f t="shared" ca="1" si="688"/>
        <v>4</v>
      </c>
      <c r="K6138" s="47">
        <f t="shared" si="689"/>
        <v>8.39</v>
      </c>
      <c r="L6138" s="47">
        <f t="shared" si="690"/>
        <v>8.44</v>
      </c>
      <c r="M6138" s="47">
        <f t="shared" si="691"/>
        <v>8.17</v>
      </c>
      <c r="N6138" s="47">
        <f t="shared" si="692"/>
        <v>8.2200000000000006</v>
      </c>
      <c r="O6138" s="48">
        <f t="shared" ca="1" si="693"/>
        <v>4006400</v>
      </c>
    </row>
    <row r="6139" spans="1:15" x14ac:dyDescent="0.25">
      <c r="A6139">
        <v>6124</v>
      </c>
      <c r="B6139" s="84">
        <v>33078</v>
      </c>
      <c r="C6139" s="47">
        <v>62.12</v>
      </c>
      <c r="D6139" s="47">
        <v>62.12</v>
      </c>
      <c r="E6139" s="47">
        <v>60.88</v>
      </c>
      <c r="F6139" s="47">
        <v>61</v>
      </c>
      <c r="G6139" s="48">
        <v>474400</v>
      </c>
      <c r="H6139" s="47">
        <v>8.3800000000000008</v>
      </c>
      <c r="I6139" s="51">
        <f t="shared" si="687"/>
        <v>0.13737704918032789</v>
      </c>
      <c r="J6139" s="51">
        <f t="shared" ca="1" si="688"/>
        <v>4</v>
      </c>
      <c r="K6139" s="47">
        <f t="shared" si="689"/>
        <v>8.5299999999999994</v>
      </c>
      <c r="L6139" s="47">
        <f t="shared" si="690"/>
        <v>8.5299999999999994</v>
      </c>
      <c r="M6139" s="47">
        <f t="shared" si="691"/>
        <v>8.36</v>
      </c>
      <c r="N6139" s="47">
        <f t="shared" si="692"/>
        <v>8.3800000000000008</v>
      </c>
      <c r="O6139" s="48">
        <f t="shared" ca="1" si="693"/>
        <v>1897600</v>
      </c>
    </row>
    <row r="6140" spans="1:15" x14ac:dyDescent="0.25">
      <c r="A6140">
        <v>6125</v>
      </c>
      <c r="B6140" s="84">
        <v>33077</v>
      </c>
      <c r="C6140" s="47">
        <v>63.75</v>
      </c>
      <c r="D6140" s="47">
        <v>63.75</v>
      </c>
      <c r="E6140" s="47">
        <v>61.25</v>
      </c>
      <c r="F6140" s="47">
        <v>61.88</v>
      </c>
      <c r="G6140" s="48">
        <v>317600</v>
      </c>
      <c r="H6140" s="47">
        <v>8.5</v>
      </c>
      <c r="I6140" s="51">
        <f t="shared" si="687"/>
        <v>0.13736263736263735</v>
      </c>
      <c r="J6140" s="51">
        <f t="shared" ca="1" si="688"/>
        <v>4</v>
      </c>
      <c r="K6140" s="47">
        <f t="shared" si="689"/>
        <v>8.76</v>
      </c>
      <c r="L6140" s="47">
        <f t="shared" si="690"/>
        <v>8.76</v>
      </c>
      <c r="M6140" s="47">
        <f t="shared" si="691"/>
        <v>8.41</v>
      </c>
      <c r="N6140" s="47">
        <f t="shared" si="692"/>
        <v>8.5</v>
      </c>
      <c r="O6140" s="48">
        <f t="shared" ca="1" si="693"/>
        <v>1270400</v>
      </c>
    </row>
    <row r="6141" spans="1:15" x14ac:dyDescent="0.25">
      <c r="A6141">
        <v>6126</v>
      </c>
      <c r="B6141" s="84">
        <v>33074</v>
      </c>
      <c r="C6141" s="47">
        <v>64.38</v>
      </c>
      <c r="D6141" s="47">
        <v>64.5</v>
      </c>
      <c r="E6141" s="47">
        <v>63.5</v>
      </c>
      <c r="F6141" s="47">
        <v>63.5</v>
      </c>
      <c r="G6141" s="48">
        <v>694000</v>
      </c>
      <c r="H6141" s="47">
        <v>8.7200000000000006</v>
      </c>
      <c r="I6141" s="51">
        <f t="shared" si="687"/>
        <v>0.1373228346456693</v>
      </c>
      <c r="J6141" s="51">
        <f t="shared" ca="1" si="688"/>
        <v>4</v>
      </c>
      <c r="K6141" s="47">
        <f t="shared" si="689"/>
        <v>8.84</v>
      </c>
      <c r="L6141" s="47">
        <f t="shared" si="690"/>
        <v>8.86</v>
      </c>
      <c r="M6141" s="47">
        <f t="shared" si="691"/>
        <v>8.7200000000000006</v>
      </c>
      <c r="N6141" s="47">
        <f t="shared" si="692"/>
        <v>8.7200000000000006</v>
      </c>
      <c r="O6141" s="48">
        <f t="shared" ca="1" si="693"/>
        <v>2776000</v>
      </c>
    </row>
    <row r="6142" spans="1:15" x14ac:dyDescent="0.25">
      <c r="A6142">
        <v>6127</v>
      </c>
      <c r="B6142" s="84">
        <v>33073</v>
      </c>
      <c r="C6142" s="47">
        <v>63.5</v>
      </c>
      <c r="D6142" s="47">
        <v>64.5</v>
      </c>
      <c r="E6142" s="47">
        <v>63</v>
      </c>
      <c r="F6142" s="47">
        <v>64.38</v>
      </c>
      <c r="G6142" s="48">
        <v>1068800</v>
      </c>
      <c r="H6142" s="47">
        <v>8.84</v>
      </c>
      <c r="I6142" s="51">
        <f t="shared" si="687"/>
        <v>0.13730972351662007</v>
      </c>
      <c r="J6142" s="51">
        <f t="shared" ca="1" si="688"/>
        <v>4</v>
      </c>
      <c r="K6142" s="47">
        <f t="shared" si="689"/>
        <v>8.7200000000000006</v>
      </c>
      <c r="L6142" s="47">
        <f t="shared" si="690"/>
        <v>8.86</v>
      </c>
      <c r="M6142" s="47">
        <f t="shared" si="691"/>
        <v>8.65</v>
      </c>
      <c r="N6142" s="47">
        <f t="shared" si="692"/>
        <v>8.84</v>
      </c>
      <c r="O6142" s="48">
        <f t="shared" ca="1" si="693"/>
        <v>4275200</v>
      </c>
    </row>
    <row r="6143" spans="1:15" x14ac:dyDescent="0.25">
      <c r="A6143">
        <v>6128</v>
      </c>
      <c r="B6143" s="84">
        <v>33072</v>
      </c>
      <c r="C6143" s="47">
        <v>62.38</v>
      </c>
      <c r="D6143" s="47">
        <v>63.88</v>
      </c>
      <c r="E6143" s="47">
        <v>62.12</v>
      </c>
      <c r="F6143" s="47">
        <v>63.75</v>
      </c>
      <c r="G6143" s="48">
        <v>862400</v>
      </c>
      <c r="H6143" s="47">
        <v>8.75</v>
      </c>
      <c r="I6143" s="51">
        <f t="shared" si="687"/>
        <v>0.13725490196078433</v>
      </c>
      <c r="J6143" s="51">
        <f t="shared" ca="1" si="688"/>
        <v>4</v>
      </c>
      <c r="K6143" s="47">
        <f t="shared" si="689"/>
        <v>8.56</v>
      </c>
      <c r="L6143" s="47">
        <f t="shared" si="690"/>
        <v>8.77</v>
      </c>
      <c r="M6143" s="47">
        <f t="shared" si="691"/>
        <v>8.5299999999999994</v>
      </c>
      <c r="N6143" s="47">
        <f t="shared" si="692"/>
        <v>8.75</v>
      </c>
      <c r="O6143" s="48">
        <f t="shared" ca="1" si="693"/>
        <v>3449600</v>
      </c>
    </row>
    <row r="6144" spans="1:15" x14ac:dyDescent="0.25">
      <c r="A6144">
        <v>6129</v>
      </c>
      <c r="B6144" s="84">
        <v>33071</v>
      </c>
      <c r="C6144" s="47">
        <v>64</v>
      </c>
      <c r="D6144" s="47">
        <v>64</v>
      </c>
      <c r="E6144" s="47">
        <v>62.5</v>
      </c>
      <c r="F6144" s="47">
        <v>62.62</v>
      </c>
      <c r="G6144" s="48">
        <v>864000</v>
      </c>
      <c r="H6144" s="47">
        <v>8.6</v>
      </c>
      <c r="I6144" s="51">
        <f t="shared" si="687"/>
        <v>0.13733631427658896</v>
      </c>
      <c r="J6144" s="51">
        <f t="shared" ca="1" si="688"/>
        <v>4</v>
      </c>
      <c r="K6144" s="47">
        <f t="shared" si="689"/>
        <v>8.7899999999999991</v>
      </c>
      <c r="L6144" s="47">
        <f t="shared" si="690"/>
        <v>8.7899999999999991</v>
      </c>
      <c r="M6144" s="47">
        <f t="shared" si="691"/>
        <v>8.58</v>
      </c>
      <c r="N6144" s="47">
        <f t="shared" si="692"/>
        <v>8.6</v>
      </c>
      <c r="O6144" s="48">
        <f t="shared" ca="1" si="693"/>
        <v>3456000</v>
      </c>
    </row>
    <row r="6145" spans="1:15" x14ac:dyDescent="0.25">
      <c r="A6145">
        <v>6130</v>
      </c>
      <c r="B6145" s="84">
        <v>33070</v>
      </c>
      <c r="C6145" s="47">
        <v>64</v>
      </c>
      <c r="D6145" s="47">
        <v>64.5</v>
      </c>
      <c r="E6145" s="47">
        <v>63.88</v>
      </c>
      <c r="F6145" s="47">
        <v>64</v>
      </c>
      <c r="G6145" s="48">
        <v>1088000</v>
      </c>
      <c r="H6145" s="47">
        <v>8.7899999999999991</v>
      </c>
      <c r="I6145" s="51">
        <f t="shared" si="687"/>
        <v>0.13734374999999999</v>
      </c>
      <c r="J6145" s="51">
        <f t="shared" ca="1" si="688"/>
        <v>4</v>
      </c>
      <c r="K6145" s="47">
        <f t="shared" si="689"/>
        <v>8.7899999999999991</v>
      </c>
      <c r="L6145" s="47">
        <f t="shared" si="690"/>
        <v>8.86</v>
      </c>
      <c r="M6145" s="47">
        <f t="shared" si="691"/>
        <v>8.77</v>
      </c>
      <c r="N6145" s="47">
        <f t="shared" si="692"/>
        <v>8.7899999999999991</v>
      </c>
      <c r="O6145" s="48">
        <f t="shared" ca="1" si="693"/>
        <v>4352000</v>
      </c>
    </row>
    <row r="6146" spans="1:15" x14ac:dyDescent="0.25">
      <c r="A6146">
        <v>6131</v>
      </c>
      <c r="B6146" s="84">
        <v>33067</v>
      </c>
      <c r="C6146" s="47">
        <v>63</v>
      </c>
      <c r="D6146" s="47">
        <v>64.25</v>
      </c>
      <c r="E6146" s="47">
        <v>62.38</v>
      </c>
      <c r="F6146" s="47">
        <v>63.62</v>
      </c>
      <c r="G6146" s="48">
        <v>1141600</v>
      </c>
      <c r="H6146" s="47">
        <v>8.74</v>
      </c>
      <c r="I6146" s="51">
        <f t="shared" si="687"/>
        <v>0.13737818296133292</v>
      </c>
      <c r="J6146" s="51">
        <f t="shared" ca="1" si="688"/>
        <v>4</v>
      </c>
      <c r="K6146" s="47">
        <f t="shared" si="689"/>
        <v>8.65</v>
      </c>
      <c r="L6146" s="47">
        <f t="shared" si="690"/>
        <v>8.83</v>
      </c>
      <c r="M6146" s="47">
        <f t="shared" si="691"/>
        <v>8.57</v>
      </c>
      <c r="N6146" s="47">
        <f t="shared" si="692"/>
        <v>8.74</v>
      </c>
      <c r="O6146" s="48">
        <f t="shared" ca="1" si="693"/>
        <v>4566400</v>
      </c>
    </row>
    <row r="6147" spans="1:15" x14ac:dyDescent="0.25">
      <c r="A6147">
        <v>6132</v>
      </c>
      <c r="B6147" s="84">
        <v>33066</v>
      </c>
      <c r="C6147" s="47">
        <v>60.62</v>
      </c>
      <c r="D6147" s="47">
        <v>62.5</v>
      </c>
      <c r="E6147" s="47">
        <v>60.38</v>
      </c>
      <c r="F6147" s="47">
        <v>62.5</v>
      </c>
      <c r="G6147" s="48">
        <v>776400</v>
      </c>
      <c r="H6147" s="47">
        <v>8.58</v>
      </c>
      <c r="I6147" s="51">
        <f t="shared" si="687"/>
        <v>0.13728000000000001</v>
      </c>
      <c r="J6147" s="51">
        <f t="shared" ca="1" si="688"/>
        <v>4</v>
      </c>
      <c r="K6147" s="47">
        <f t="shared" si="689"/>
        <v>8.32</v>
      </c>
      <c r="L6147" s="47">
        <f t="shared" si="690"/>
        <v>8.58</v>
      </c>
      <c r="M6147" s="47">
        <f t="shared" si="691"/>
        <v>8.2899999999999991</v>
      </c>
      <c r="N6147" s="47">
        <f t="shared" si="692"/>
        <v>8.58</v>
      </c>
      <c r="O6147" s="48">
        <f t="shared" ca="1" si="693"/>
        <v>3105600</v>
      </c>
    </row>
    <row r="6148" spans="1:15" x14ac:dyDescent="0.25">
      <c r="A6148">
        <v>6133</v>
      </c>
      <c r="B6148" s="84">
        <v>33065</v>
      </c>
      <c r="C6148" s="47">
        <v>61.25</v>
      </c>
      <c r="D6148" s="47">
        <v>61.25</v>
      </c>
      <c r="E6148" s="47">
        <v>60.5</v>
      </c>
      <c r="F6148" s="47">
        <v>60.88</v>
      </c>
      <c r="G6148" s="48">
        <v>548000</v>
      </c>
      <c r="H6148" s="47">
        <v>8.36</v>
      </c>
      <c r="I6148" s="51">
        <f t="shared" si="687"/>
        <v>0.13731931668856767</v>
      </c>
      <c r="J6148" s="51">
        <f t="shared" ca="1" si="688"/>
        <v>4</v>
      </c>
      <c r="K6148" s="47">
        <f t="shared" si="689"/>
        <v>8.41</v>
      </c>
      <c r="L6148" s="47">
        <f t="shared" si="690"/>
        <v>8.41</v>
      </c>
      <c r="M6148" s="47">
        <f t="shared" si="691"/>
        <v>8.31</v>
      </c>
      <c r="N6148" s="47">
        <f t="shared" si="692"/>
        <v>8.36</v>
      </c>
      <c r="O6148" s="48">
        <f t="shared" ca="1" si="693"/>
        <v>2192000</v>
      </c>
    </row>
    <row r="6149" spans="1:15" x14ac:dyDescent="0.25">
      <c r="A6149">
        <v>6134</v>
      </c>
      <c r="B6149" s="84">
        <v>33064</v>
      </c>
      <c r="C6149" s="47">
        <v>61.88</v>
      </c>
      <c r="D6149" s="47">
        <v>62</v>
      </c>
      <c r="E6149" s="47">
        <v>61</v>
      </c>
      <c r="F6149" s="47">
        <v>61</v>
      </c>
      <c r="G6149" s="48">
        <v>464400</v>
      </c>
      <c r="H6149" s="47">
        <v>8.3800000000000008</v>
      </c>
      <c r="I6149" s="51">
        <f t="shared" si="687"/>
        <v>0.13737704918032789</v>
      </c>
      <c r="J6149" s="51">
        <f t="shared" ca="1" si="688"/>
        <v>4</v>
      </c>
      <c r="K6149" s="47">
        <f t="shared" si="689"/>
        <v>8.5</v>
      </c>
      <c r="L6149" s="47">
        <f t="shared" si="690"/>
        <v>8.52</v>
      </c>
      <c r="M6149" s="47">
        <f t="shared" si="691"/>
        <v>8.3800000000000008</v>
      </c>
      <c r="N6149" s="47">
        <f t="shared" si="692"/>
        <v>8.3800000000000008</v>
      </c>
      <c r="O6149" s="48">
        <f t="shared" ca="1" si="693"/>
        <v>1857600</v>
      </c>
    </row>
    <row r="6150" spans="1:15" x14ac:dyDescent="0.25">
      <c r="A6150">
        <v>6135</v>
      </c>
      <c r="B6150" s="84">
        <v>33063</v>
      </c>
      <c r="C6150" s="47">
        <v>61.5</v>
      </c>
      <c r="D6150" s="47">
        <v>62.62</v>
      </c>
      <c r="E6150" s="47">
        <v>61.38</v>
      </c>
      <c r="F6150" s="47">
        <v>61.75</v>
      </c>
      <c r="G6150" s="48">
        <v>566800</v>
      </c>
      <c r="H6150" s="47">
        <v>8.48</v>
      </c>
      <c r="I6150" s="51">
        <f t="shared" si="687"/>
        <v>0.13732793522267206</v>
      </c>
      <c r="J6150" s="51">
        <f t="shared" ca="1" si="688"/>
        <v>4</v>
      </c>
      <c r="K6150" s="47">
        <f t="shared" si="689"/>
        <v>8.4499999999999993</v>
      </c>
      <c r="L6150" s="47">
        <f t="shared" si="690"/>
        <v>8.6</v>
      </c>
      <c r="M6150" s="47">
        <f t="shared" si="691"/>
        <v>8.43</v>
      </c>
      <c r="N6150" s="47">
        <f t="shared" si="692"/>
        <v>8.48</v>
      </c>
      <c r="O6150" s="48">
        <f t="shared" ca="1" si="693"/>
        <v>2267200</v>
      </c>
    </row>
    <row r="6151" spans="1:15" x14ac:dyDescent="0.25">
      <c r="A6151">
        <v>6136</v>
      </c>
      <c r="B6151" s="84">
        <v>33060</v>
      </c>
      <c r="C6151" s="47">
        <v>61</v>
      </c>
      <c r="D6151" s="47">
        <v>61.5</v>
      </c>
      <c r="E6151" s="47">
        <v>61</v>
      </c>
      <c r="F6151" s="47">
        <v>61.38</v>
      </c>
      <c r="G6151" s="48">
        <v>588000</v>
      </c>
      <c r="H6151" s="47">
        <v>8.43</v>
      </c>
      <c r="I6151" s="51">
        <f t="shared" si="687"/>
        <v>0.13734115347018572</v>
      </c>
      <c r="J6151" s="51">
        <f t="shared" ca="1" si="688"/>
        <v>4</v>
      </c>
      <c r="K6151" s="47">
        <f t="shared" si="689"/>
        <v>8.3800000000000008</v>
      </c>
      <c r="L6151" s="47">
        <f t="shared" si="690"/>
        <v>8.4499999999999993</v>
      </c>
      <c r="M6151" s="47">
        <f t="shared" si="691"/>
        <v>8.3800000000000008</v>
      </c>
      <c r="N6151" s="47">
        <f t="shared" si="692"/>
        <v>8.43</v>
      </c>
      <c r="O6151" s="48">
        <f t="shared" ca="1" si="693"/>
        <v>2352000</v>
      </c>
    </row>
    <row r="6152" spans="1:15" x14ac:dyDescent="0.25">
      <c r="A6152">
        <v>6137</v>
      </c>
      <c r="B6152" s="84">
        <v>33059</v>
      </c>
      <c r="C6152" s="47">
        <v>61.62</v>
      </c>
      <c r="D6152" s="47">
        <v>61.62</v>
      </c>
      <c r="E6152" s="47">
        <v>60.62</v>
      </c>
      <c r="F6152" s="47">
        <v>61.12</v>
      </c>
      <c r="G6152" s="48">
        <v>450000</v>
      </c>
      <c r="H6152" s="47">
        <v>8.39</v>
      </c>
      <c r="I6152" s="51">
        <f t="shared" si="687"/>
        <v>0.13727094240837698</v>
      </c>
      <c r="J6152" s="51">
        <f t="shared" ca="1" si="688"/>
        <v>4</v>
      </c>
      <c r="K6152" s="47">
        <f t="shared" si="689"/>
        <v>8.4600000000000009</v>
      </c>
      <c r="L6152" s="47">
        <f t="shared" si="690"/>
        <v>8.4600000000000009</v>
      </c>
      <c r="M6152" s="47">
        <f t="shared" si="691"/>
        <v>8.32</v>
      </c>
      <c r="N6152" s="47">
        <f t="shared" si="692"/>
        <v>8.39</v>
      </c>
      <c r="O6152" s="48">
        <f t="shared" ca="1" si="693"/>
        <v>1800000</v>
      </c>
    </row>
    <row r="6153" spans="1:15" x14ac:dyDescent="0.25">
      <c r="A6153">
        <v>6138</v>
      </c>
      <c r="B6153" s="84">
        <v>33057</v>
      </c>
      <c r="C6153" s="47">
        <v>61.75</v>
      </c>
      <c r="D6153" s="47">
        <v>62.25</v>
      </c>
      <c r="E6153" s="47">
        <v>61.62</v>
      </c>
      <c r="F6153" s="47">
        <v>61.62</v>
      </c>
      <c r="G6153" s="48">
        <v>297600</v>
      </c>
      <c r="H6153" s="47">
        <v>8.4600000000000009</v>
      </c>
      <c r="I6153" s="51">
        <f t="shared" si="687"/>
        <v>0.13729308666017528</v>
      </c>
      <c r="J6153" s="51">
        <f t="shared" ca="1" si="688"/>
        <v>4</v>
      </c>
      <c r="K6153" s="47">
        <f t="shared" si="689"/>
        <v>8.48</v>
      </c>
      <c r="L6153" s="47">
        <f t="shared" si="690"/>
        <v>8.5500000000000007</v>
      </c>
      <c r="M6153" s="47">
        <f t="shared" si="691"/>
        <v>8.4600000000000009</v>
      </c>
      <c r="N6153" s="47">
        <f t="shared" si="692"/>
        <v>8.4600000000000009</v>
      </c>
      <c r="O6153" s="48">
        <f t="shared" ca="1" si="693"/>
        <v>1190400</v>
      </c>
    </row>
    <row r="6154" spans="1:15" x14ac:dyDescent="0.25">
      <c r="A6154">
        <v>6139</v>
      </c>
      <c r="B6154" s="84">
        <v>33056</v>
      </c>
      <c r="C6154" s="47">
        <v>62.38</v>
      </c>
      <c r="D6154" s="47">
        <v>62.38</v>
      </c>
      <c r="E6154" s="47">
        <v>61.38</v>
      </c>
      <c r="F6154" s="47">
        <v>61.88</v>
      </c>
      <c r="G6154" s="48">
        <v>378000</v>
      </c>
      <c r="H6154" s="47">
        <v>8.5</v>
      </c>
      <c r="I6154" s="51">
        <f t="shared" si="687"/>
        <v>0.13736263736263735</v>
      </c>
      <c r="J6154" s="51">
        <f t="shared" ca="1" si="688"/>
        <v>4</v>
      </c>
      <c r="K6154" s="47">
        <f t="shared" si="689"/>
        <v>8.57</v>
      </c>
      <c r="L6154" s="47">
        <f t="shared" si="690"/>
        <v>8.57</v>
      </c>
      <c r="M6154" s="47">
        <f t="shared" si="691"/>
        <v>8.43</v>
      </c>
      <c r="N6154" s="47">
        <f t="shared" si="692"/>
        <v>8.5</v>
      </c>
      <c r="O6154" s="48">
        <f t="shared" ca="1" si="693"/>
        <v>1512000</v>
      </c>
    </row>
    <row r="6155" spans="1:15" x14ac:dyDescent="0.25">
      <c r="A6155">
        <v>6140</v>
      </c>
      <c r="B6155" s="84">
        <v>33053</v>
      </c>
      <c r="C6155" s="47">
        <v>61.88</v>
      </c>
      <c r="D6155" s="47">
        <v>62.5</v>
      </c>
      <c r="E6155" s="47">
        <v>61.88</v>
      </c>
      <c r="F6155" s="47">
        <v>62.38</v>
      </c>
      <c r="G6155" s="48">
        <v>690800</v>
      </c>
      <c r="H6155" s="47">
        <v>8.56</v>
      </c>
      <c r="I6155" s="51">
        <f t="shared" si="687"/>
        <v>0.13722346906059635</v>
      </c>
      <c r="J6155" s="51">
        <f t="shared" ca="1" si="688"/>
        <v>4</v>
      </c>
      <c r="K6155" s="47">
        <f t="shared" si="689"/>
        <v>8.49</v>
      </c>
      <c r="L6155" s="47">
        <f t="shared" si="690"/>
        <v>8.58</v>
      </c>
      <c r="M6155" s="47">
        <f t="shared" si="691"/>
        <v>8.49</v>
      </c>
      <c r="N6155" s="47">
        <f t="shared" si="692"/>
        <v>8.56</v>
      </c>
      <c r="O6155" s="48">
        <f t="shared" ca="1" si="693"/>
        <v>2763200</v>
      </c>
    </row>
    <row r="6156" spans="1:15" x14ac:dyDescent="0.25">
      <c r="A6156">
        <v>6141</v>
      </c>
      <c r="B6156" s="84">
        <v>33052</v>
      </c>
      <c r="C6156" s="47">
        <v>62.12</v>
      </c>
      <c r="D6156" s="47">
        <v>62.5</v>
      </c>
      <c r="E6156" s="47">
        <v>62.12</v>
      </c>
      <c r="F6156" s="47">
        <v>62.5</v>
      </c>
      <c r="G6156" s="48">
        <v>1691600</v>
      </c>
      <c r="H6156" s="47">
        <v>8.5</v>
      </c>
      <c r="I6156" s="51">
        <f t="shared" si="687"/>
        <v>0.13600000000000001</v>
      </c>
      <c r="J6156" s="51">
        <f t="shared" ca="1" si="688"/>
        <v>4</v>
      </c>
      <c r="K6156" s="47">
        <f t="shared" si="689"/>
        <v>8.4499999999999993</v>
      </c>
      <c r="L6156" s="47">
        <f t="shared" si="690"/>
        <v>8.5</v>
      </c>
      <c r="M6156" s="47">
        <f t="shared" si="691"/>
        <v>8.4499999999999993</v>
      </c>
      <c r="N6156" s="47">
        <f t="shared" si="692"/>
        <v>8.5</v>
      </c>
      <c r="O6156" s="48">
        <f t="shared" ca="1" si="693"/>
        <v>6766400</v>
      </c>
    </row>
    <row r="6157" spans="1:15" x14ac:dyDescent="0.25">
      <c r="A6157">
        <v>6142</v>
      </c>
      <c r="B6157" s="84">
        <v>33051</v>
      </c>
      <c r="C6157" s="47">
        <v>61.88</v>
      </c>
      <c r="D6157" s="47">
        <v>62.5</v>
      </c>
      <c r="E6157" s="47">
        <v>61.88</v>
      </c>
      <c r="F6157" s="47">
        <v>62.12</v>
      </c>
      <c r="G6157" s="48">
        <v>657600</v>
      </c>
      <c r="H6157" s="47">
        <v>8.4499999999999993</v>
      </c>
      <c r="I6157" s="51">
        <f t="shared" si="687"/>
        <v>0.13602704443013522</v>
      </c>
      <c r="J6157" s="51">
        <f t="shared" ca="1" si="688"/>
        <v>4</v>
      </c>
      <c r="K6157" s="47">
        <f t="shared" si="689"/>
        <v>8.42</v>
      </c>
      <c r="L6157" s="47">
        <f t="shared" si="690"/>
        <v>8.5</v>
      </c>
      <c r="M6157" s="47">
        <f t="shared" si="691"/>
        <v>8.42</v>
      </c>
      <c r="N6157" s="47">
        <f t="shared" si="692"/>
        <v>8.4499999999999993</v>
      </c>
      <c r="O6157" s="48">
        <f t="shared" ca="1" si="693"/>
        <v>2630400</v>
      </c>
    </row>
    <row r="6158" spans="1:15" x14ac:dyDescent="0.25">
      <c r="A6158">
        <v>6143</v>
      </c>
      <c r="B6158" s="84">
        <v>33050</v>
      </c>
      <c r="C6158" s="47">
        <v>62</v>
      </c>
      <c r="D6158" s="47">
        <v>62.75</v>
      </c>
      <c r="E6158" s="47">
        <v>61.75</v>
      </c>
      <c r="F6158" s="47">
        <v>62.12</v>
      </c>
      <c r="G6158" s="48">
        <v>677600</v>
      </c>
      <c r="H6158" s="47">
        <v>8.4499999999999993</v>
      </c>
      <c r="I6158" s="51">
        <f t="shared" si="687"/>
        <v>0.13602704443013522</v>
      </c>
      <c r="J6158" s="51">
        <f t="shared" ca="1" si="688"/>
        <v>4</v>
      </c>
      <c r="K6158" s="47">
        <f t="shared" si="689"/>
        <v>8.43</v>
      </c>
      <c r="L6158" s="47">
        <f t="shared" si="690"/>
        <v>8.5399999999999991</v>
      </c>
      <c r="M6158" s="47">
        <f t="shared" si="691"/>
        <v>8.4</v>
      </c>
      <c r="N6158" s="47">
        <f t="shared" si="692"/>
        <v>8.4499999999999993</v>
      </c>
      <c r="O6158" s="48">
        <f t="shared" ca="1" si="693"/>
        <v>2710400</v>
      </c>
    </row>
    <row r="6159" spans="1:15" x14ac:dyDescent="0.25">
      <c r="A6159">
        <v>6144</v>
      </c>
      <c r="B6159" s="84">
        <v>33049</v>
      </c>
      <c r="C6159" s="47">
        <v>62.5</v>
      </c>
      <c r="D6159" s="47">
        <v>62.5</v>
      </c>
      <c r="E6159" s="47">
        <v>61.5</v>
      </c>
      <c r="F6159" s="47">
        <v>61.88</v>
      </c>
      <c r="G6159" s="48">
        <v>1366000</v>
      </c>
      <c r="H6159" s="47">
        <v>8.41</v>
      </c>
      <c r="I6159" s="51">
        <f t="shared" si="687"/>
        <v>0.13590820943762119</v>
      </c>
      <c r="J6159" s="51">
        <f t="shared" ca="1" si="688"/>
        <v>4</v>
      </c>
      <c r="K6159" s="47">
        <f t="shared" si="689"/>
        <v>8.49</v>
      </c>
      <c r="L6159" s="47">
        <f t="shared" si="690"/>
        <v>8.49</v>
      </c>
      <c r="M6159" s="47">
        <f t="shared" si="691"/>
        <v>8.36</v>
      </c>
      <c r="N6159" s="47">
        <f t="shared" si="692"/>
        <v>8.41</v>
      </c>
      <c r="O6159" s="48">
        <f t="shared" ca="1" si="693"/>
        <v>5464000</v>
      </c>
    </row>
    <row r="6160" spans="1:15" x14ac:dyDescent="0.25">
      <c r="A6160">
        <v>6145</v>
      </c>
      <c r="B6160" s="84">
        <v>33046</v>
      </c>
      <c r="C6160" s="47">
        <v>64.25</v>
      </c>
      <c r="D6160" s="47">
        <v>64.5</v>
      </c>
      <c r="E6160" s="47">
        <v>62.25</v>
      </c>
      <c r="F6160" s="47">
        <v>62.5</v>
      </c>
      <c r="G6160" s="48">
        <v>1182400</v>
      </c>
      <c r="H6160" s="47">
        <v>8.5</v>
      </c>
      <c r="I6160" s="51">
        <f t="shared" si="687"/>
        <v>0.13600000000000001</v>
      </c>
      <c r="J6160" s="51">
        <f t="shared" ca="1" si="688"/>
        <v>4</v>
      </c>
      <c r="K6160" s="47">
        <f t="shared" si="689"/>
        <v>8.74</v>
      </c>
      <c r="L6160" s="47">
        <f t="shared" si="690"/>
        <v>8.77</v>
      </c>
      <c r="M6160" s="47">
        <f t="shared" si="691"/>
        <v>8.4700000000000006</v>
      </c>
      <c r="N6160" s="47">
        <f t="shared" si="692"/>
        <v>8.5</v>
      </c>
      <c r="O6160" s="48">
        <f t="shared" ca="1" si="693"/>
        <v>4729600</v>
      </c>
    </row>
    <row r="6161" spans="1:15" x14ac:dyDescent="0.25">
      <c r="A6161">
        <v>6146</v>
      </c>
      <c r="B6161" s="84">
        <v>33045</v>
      </c>
      <c r="C6161" s="47">
        <v>64.75</v>
      </c>
      <c r="D6161" s="47">
        <v>64.88</v>
      </c>
      <c r="E6161" s="47">
        <v>64.38</v>
      </c>
      <c r="F6161" s="47">
        <v>64.5</v>
      </c>
      <c r="G6161" s="48">
        <v>465200</v>
      </c>
      <c r="H6161" s="47">
        <v>8.77</v>
      </c>
      <c r="I6161" s="51">
        <f t="shared" ref="I6161:I6224" si="694">H6161/F6161</f>
        <v>0.135968992248062</v>
      </c>
      <c r="J6161" s="51">
        <f t="shared" ref="J6161:J6224" ca="1" si="695">INDEX(OFFSET($T$15,0,0,$S$13+1,1),MATCH(B6161,OFFSET($Q$15,0,0,$S$13+1,1),-1))</f>
        <v>4</v>
      </c>
      <c r="K6161" s="47">
        <f t="shared" ref="K6161:K6224" si="696">ROUND($I6161*C6161,2)</f>
        <v>8.8000000000000007</v>
      </c>
      <c r="L6161" s="47">
        <f t="shared" ref="L6161:L6224" si="697">ROUND($I6161*D6161,2)</f>
        <v>8.82</v>
      </c>
      <c r="M6161" s="47">
        <f t="shared" ref="M6161:M6224" si="698">ROUND($I6161*E6161,2)</f>
        <v>8.75</v>
      </c>
      <c r="N6161" s="47">
        <f t="shared" ref="N6161:N6224" si="699">ROUND($I6161*F6161,2)</f>
        <v>8.77</v>
      </c>
      <c r="O6161" s="48">
        <f t="shared" ref="O6161:O6224" ca="1" si="700">G6161*J6161</f>
        <v>1860800</v>
      </c>
    </row>
    <row r="6162" spans="1:15" x14ac:dyDescent="0.25">
      <c r="A6162">
        <v>6147</v>
      </c>
      <c r="B6162" s="84">
        <v>33044</v>
      </c>
      <c r="C6162" s="47">
        <v>65.12</v>
      </c>
      <c r="D6162" s="47">
        <v>65.12</v>
      </c>
      <c r="E6162" s="47">
        <v>64.62</v>
      </c>
      <c r="F6162" s="47">
        <v>64.75</v>
      </c>
      <c r="G6162" s="48">
        <v>364000</v>
      </c>
      <c r="H6162" s="47">
        <v>8.81</v>
      </c>
      <c r="I6162" s="51">
        <f t="shared" si="694"/>
        <v>0.13606177606177608</v>
      </c>
      <c r="J6162" s="51">
        <f t="shared" ca="1" si="695"/>
        <v>4</v>
      </c>
      <c r="K6162" s="47">
        <f t="shared" si="696"/>
        <v>8.86</v>
      </c>
      <c r="L6162" s="47">
        <f t="shared" si="697"/>
        <v>8.86</v>
      </c>
      <c r="M6162" s="47">
        <f t="shared" si="698"/>
        <v>8.7899999999999991</v>
      </c>
      <c r="N6162" s="47">
        <f t="shared" si="699"/>
        <v>8.81</v>
      </c>
      <c r="O6162" s="48">
        <f t="shared" ca="1" si="700"/>
        <v>1456000</v>
      </c>
    </row>
    <row r="6163" spans="1:15" x14ac:dyDescent="0.25">
      <c r="A6163">
        <v>6148</v>
      </c>
      <c r="B6163" s="84">
        <v>33043</v>
      </c>
      <c r="C6163" s="47">
        <v>64.62</v>
      </c>
      <c r="D6163" s="47">
        <v>65.25</v>
      </c>
      <c r="E6163" s="47">
        <v>64.62</v>
      </c>
      <c r="F6163" s="47">
        <v>65</v>
      </c>
      <c r="G6163" s="48">
        <v>495600</v>
      </c>
      <c r="H6163" s="47">
        <v>8.84</v>
      </c>
      <c r="I6163" s="51">
        <f t="shared" si="694"/>
        <v>0.13600000000000001</v>
      </c>
      <c r="J6163" s="51">
        <f t="shared" ca="1" si="695"/>
        <v>4</v>
      </c>
      <c r="K6163" s="47">
        <f t="shared" si="696"/>
        <v>8.7899999999999991</v>
      </c>
      <c r="L6163" s="47">
        <f t="shared" si="697"/>
        <v>8.8699999999999992</v>
      </c>
      <c r="M6163" s="47">
        <f t="shared" si="698"/>
        <v>8.7899999999999991</v>
      </c>
      <c r="N6163" s="47">
        <f t="shared" si="699"/>
        <v>8.84</v>
      </c>
      <c r="O6163" s="48">
        <f t="shared" ca="1" si="700"/>
        <v>1982400</v>
      </c>
    </row>
    <row r="6164" spans="1:15" x14ac:dyDescent="0.25">
      <c r="A6164">
        <v>6149</v>
      </c>
      <c r="B6164" s="84">
        <v>33042</v>
      </c>
      <c r="C6164" s="47">
        <v>65</v>
      </c>
      <c r="D6164" s="47">
        <v>65.38</v>
      </c>
      <c r="E6164" s="47">
        <v>64.62</v>
      </c>
      <c r="F6164" s="47">
        <v>64.75</v>
      </c>
      <c r="G6164" s="48">
        <v>564800</v>
      </c>
      <c r="H6164" s="47">
        <v>8.81</v>
      </c>
      <c r="I6164" s="51">
        <f t="shared" si="694"/>
        <v>0.13606177606177608</v>
      </c>
      <c r="J6164" s="51">
        <f t="shared" ca="1" si="695"/>
        <v>4</v>
      </c>
      <c r="K6164" s="47">
        <f t="shared" si="696"/>
        <v>8.84</v>
      </c>
      <c r="L6164" s="47">
        <f t="shared" si="697"/>
        <v>8.9</v>
      </c>
      <c r="M6164" s="47">
        <f t="shared" si="698"/>
        <v>8.7899999999999991</v>
      </c>
      <c r="N6164" s="47">
        <f t="shared" si="699"/>
        <v>8.81</v>
      </c>
      <c r="O6164" s="48">
        <f t="shared" ca="1" si="700"/>
        <v>2259200</v>
      </c>
    </row>
    <row r="6165" spans="1:15" x14ac:dyDescent="0.25">
      <c r="A6165">
        <v>6150</v>
      </c>
      <c r="B6165" s="84">
        <v>33039</v>
      </c>
      <c r="C6165" s="47">
        <v>64.75</v>
      </c>
      <c r="D6165" s="47">
        <v>65.38</v>
      </c>
      <c r="E6165" s="47">
        <v>64.75</v>
      </c>
      <c r="F6165" s="47">
        <v>65</v>
      </c>
      <c r="G6165" s="48">
        <v>972400</v>
      </c>
      <c r="H6165" s="47">
        <v>8.84</v>
      </c>
      <c r="I6165" s="51">
        <f t="shared" si="694"/>
        <v>0.13600000000000001</v>
      </c>
      <c r="J6165" s="51">
        <f t="shared" ca="1" si="695"/>
        <v>4</v>
      </c>
      <c r="K6165" s="47">
        <f t="shared" si="696"/>
        <v>8.81</v>
      </c>
      <c r="L6165" s="47">
        <f t="shared" si="697"/>
        <v>8.89</v>
      </c>
      <c r="M6165" s="47">
        <f t="shared" si="698"/>
        <v>8.81</v>
      </c>
      <c r="N6165" s="47">
        <f t="shared" si="699"/>
        <v>8.84</v>
      </c>
      <c r="O6165" s="48">
        <f t="shared" ca="1" si="700"/>
        <v>3889600</v>
      </c>
    </row>
    <row r="6166" spans="1:15" x14ac:dyDescent="0.25">
      <c r="A6166">
        <v>6151</v>
      </c>
      <c r="B6166" s="84">
        <v>33038</v>
      </c>
      <c r="C6166" s="47">
        <v>64.62</v>
      </c>
      <c r="D6166" s="47">
        <v>65</v>
      </c>
      <c r="E6166" s="47">
        <v>64.5</v>
      </c>
      <c r="F6166" s="47">
        <v>64.75</v>
      </c>
      <c r="G6166" s="48">
        <v>591200</v>
      </c>
      <c r="H6166" s="47">
        <v>8.81</v>
      </c>
      <c r="I6166" s="51">
        <f t="shared" si="694"/>
        <v>0.13606177606177608</v>
      </c>
      <c r="J6166" s="51">
        <f t="shared" ca="1" si="695"/>
        <v>4</v>
      </c>
      <c r="K6166" s="47">
        <f t="shared" si="696"/>
        <v>8.7899999999999991</v>
      </c>
      <c r="L6166" s="47">
        <f t="shared" si="697"/>
        <v>8.84</v>
      </c>
      <c r="M6166" s="47">
        <f t="shared" si="698"/>
        <v>8.7799999999999994</v>
      </c>
      <c r="N6166" s="47">
        <f t="shared" si="699"/>
        <v>8.81</v>
      </c>
      <c r="O6166" s="48">
        <f t="shared" ca="1" si="700"/>
        <v>2364800</v>
      </c>
    </row>
    <row r="6167" spans="1:15" x14ac:dyDescent="0.25">
      <c r="A6167">
        <v>6152</v>
      </c>
      <c r="B6167" s="84">
        <v>33037</v>
      </c>
      <c r="C6167" s="47">
        <v>64.75</v>
      </c>
      <c r="D6167" s="47">
        <v>65</v>
      </c>
      <c r="E6167" s="47">
        <v>64.25</v>
      </c>
      <c r="F6167" s="47">
        <v>64.38</v>
      </c>
      <c r="G6167" s="48">
        <v>499200</v>
      </c>
      <c r="H6167" s="47">
        <v>8.75</v>
      </c>
      <c r="I6167" s="51">
        <f t="shared" si="694"/>
        <v>0.13591177384280834</v>
      </c>
      <c r="J6167" s="51">
        <f t="shared" ca="1" si="695"/>
        <v>4</v>
      </c>
      <c r="K6167" s="47">
        <f t="shared" si="696"/>
        <v>8.8000000000000007</v>
      </c>
      <c r="L6167" s="47">
        <f t="shared" si="697"/>
        <v>8.83</v>
      </c>
      <c r="M6167" s="47">
        <f t="shared" si="698"/>
        <v>8.73</v>
      </c>
      <c r="N6167" s="47">
        <f t="shared" si="699"/>
        <v>8.75</v>
      </c>
      <c r="O6167" s="48">
        <f t="shared" ca="1" si="700"/>
        <v>1996800</v>
      </c>
    </row>
    <row r="6168" spans="1:15" x14ac:dyDescent="0.25">
      <c r="A6168">
        <v>6153</v>
      </c>
      <c r="B6168" s="84">
        <v>33036</v>
      </c>
      <c r="C6168" s="47">
        <v>64.38</v>
      </c>
      <c r="D6168" s="47">
        <v>64.62</v>
      </c>
      <c r="E6168" s="47">
        <v>64.12</v>
      </c>
      <c r="F6168" s="47">
        <v>64.38</v>
      </c>
      <c r="G6168" s="48">
        <v>790000</v>
      </c>
      <c r="H6168" s="47">
        <v>8.75</v>
      </c>
      <c r="I6168" s="51">
        <f t="shared" si="694"/>
        <v>0.13591177384280834</v>
      </c>
      <c r="J6168" s="51">
        <f t="shared" ca="1" si="695"/>
        <v>4</v>
      </c>
      <c r="K6168" s="47">
        <f t="shared" si="696"/>
        <v>8.75</v>
      </c>
      <c r="L6168" s="47">
        <f t="shared" si="697"/>
        <v>8.7799999999999994</v>
      </c>
      <c r="M6168" s="47">
        <f t="shared" si="698"/>
        <v>8.7100000000000009</v>
      </c>
      <c r="N6168" s="47">
        <f t="shared" si="699"/>
        <v>8.75</v>
      </c>
      <c r="O6168" s="48">
        <f t="shared" ca="1" si="700"/>
        <v>3160000</v>
      </c>
    </row>
    <row r="6169" spans="1:15" x14ac:dyDescent="0.25">
      <c r="A6169">
        <v>6154</v>
      </c>
      <c r="B6169" s="84">
        <v>33035</v>
      </c>
      <c r="C6169" s="47">
        <v>64.25</v>
      </c>
      <c r="D6169" s="47">
        <v>64.38</v>
      </c>
      <c r="E6169" s="47">
        <v>64</v>
      </c>
      <c r="F6169" s="47">
        <v>64.25</v>
      </c>
      <c r="G6169" s="48">
        <v>755600</v>
      </c>
      <c r="H6169" s="47">
        <v>8.74</v>
      </c>
      <c r="I6169" s="51">
        <f t="shared" si="694"/>
        <v>0.13603112840466927</v>
      </c>
      <c r="J6169" s="51">
        <f t="shared" ca="1" si="695"/>
        <v>4</v>
      </c>
      <c r="K6169" s="47">
        <f t="shared" si="696"/>
        <v>8.74</v>
      </c>
      <c r="L6169" s="47">
        <f t="shared" si="697"/>
        <v>8.76</v>
      </c>
      <c r="M6169" s="47">
        <f t="shared" si="698"/>
        <v>8.7100000000000009</v>
      </c>
      <c r="N6169" s="47">
        <f t="shared" si="699"/>
        <v>8.74</v>
      </c>
      <c r="O6169" s="48">
        <f t="shared" ca="1" si="700"/>
        <v>3022400</v>
      </c>
    </row>
    <row r="6170" spans="1:15" x14ac:dyDescent="0.25">
      <c r="A6170">
        <v>6155</v>
      </c>
      <c r="B6170" s="84">
        <v>33032</v>
      </c>
      <c r="C6170" s="47">
        <v>63.5</v>
      </c>
      <c r="D6170" s="47">
        <v>64.62</v>
      </c>
      <c r="E6170" s="47">
        <v>63.5</v>
      </c>
      <c r="F6170" s="47">
        <v>64.5</v>
      </c>
      <c r="G6170" s="48">
        <v>878800</v>
      </c>
      <c r="H6170" s="47">
        <v>8.77</v>
      </c>
      <c r="I6170" s="51">
        <f t="shared" si="694"/>
        <v>0.135968992248062</v>
      </c>
      <c r="J6170" s="51">
        <f t="shared" ca="1" si="695"/>
        <v>4</v>
      </c>
      <c r="K6170" s="47">
        <f t="shared" si="696"/>
        <v>8.6300000000000008</v>
      </c>
      <c r="L6170" s="47">
        <f t="shared" si="697"/>
        <v>8.7899999999999991</v>
      </c>
      <c r="M6170" s="47">
        <f t="shared" si="698"/>
        <v>8.6300000000000008</v>
      </c>
      <c r="N6170" s="47">
        <f t="shared" si="699"/>
        <v>8.77</v>
      </c>
      <c r="O6170" s="48">
        <f t="shared" ca="1" si="700"/>
        <v>3515200</v>
      </c>
    </row>
    <row r="6171" spans="1:15" x14ac:dyDescent="0.25">
      <c r="A6171">
        <v>6156</v>
      </c>
      <c r="B6171" s="84">
        <v>33031</v>
      </c>
      <c r="C6171" s="47">
        <v>63.25</v>
      </c>
      <c r="D6171" s="47">
        <v>63.5</v>
      </c>
      <c r="E6171" s="47">
        <v>62.62</v>
      </c>
      <c r="F6171" s="47">
        <v>63.38</v>
      </c>
      <c r="G6171" s="48">
        <v>608400</v>
      </c>
      <c r="H6171" s="47">
        <v>8.6199999999999992</v>
      </c>
      <c r="I6171" s="51">
        <f t="shared" si="694"/>
        <v>0.13600504891132847</v>
      </c>
      <c r="J6171" s="51">
        <f t="shared" ca="1" si="695"/>
        <v>4</v>
      </c>
      <c r="K6171" s="47">
        <f t="shared" si="696"/>
        <v>8.6</v>
      </c>
      <c r="L6171" s="47">
        <f t="shared" si="697"/>
        <v>8.64</v>
      </c>
      <c r="M6171" s="47">
        <f t="shared" si="698"/>
        <v>8.52</v>
      </c>
      <c r="N6171" s="47">
        <f t="shared" si="699"/>
        <v>8.6199999999999992</v>
      </c>
      <c r="O6171" s="48">
        <f t="shared" ca="1" si="700"/>
        <v>2433600</v>
      </c>
    </row>
    <row r="6172" spans="1:15" x14ac:dyDescent="0.25">
      <c r="A6172">
        <v>6157</v>
      </c>
      <c r="B6172" s="84">
        <v>33030</v>
      </c>
      <c r="C6172" s="47">
        <v>62</v>
      </c>
      <c r="D6172" s="47">
        <v>63.5</v>
      </c>
      <c r="E6172" s="47">
        <v>62</v>
      </c>
      <c r="F6172" s="47">
        <v>63.12</v>
      </c>
      <c r="G6172" s="48">
        <v>1042800</v>
      </c>
      <c r="H6172" s="47">
        <v>8.58</v>
      </c>
      <c r="I6172" s="51">
        <f t="shared" si="694"/>
        <v>0.13593155893536121</v>
      </c>
      <c r="J6172" s="51">
        <f t="shared" ca="1" si="695"/>
        <v>4</v>
      </c>
      <c r="K6172" s="47">
        <f t="shared" si="696"/>
        <v>8.43</v>
      </c>
      <c r="L6172" s="47">
        <f t="shared" si="697"/>
        <v>8.6300000000000008</v>
      </c>
      <c r="M6172" s="47">
        <f t="shared" si="698"/>
        <v>8.43</v>
      </c>
      <c r="N6172" s="47">
        <f t="shared" si="699"/>
        <v>8.58</v>
      </c>
      <c r="O6172" s="48">
        <f t="shared" ca="1" si="700"/>
        <v>4171200</v>
      </c>
    </row>
    <row r="6173" spans="1:15" x14ac:dyDescent="0.25">
      <c r="A6173">
        <v>6158</v>
      </c>
      <c r="B6173" s="84">
        <v>33029</v>
      </c>
      <c r="C6173" s="47">
        <v>62.5</v>
      </c>
      <c r="D6173" s="47">
        <v>62.62</v>
      </c>
      <c r="E6173" s="47">
        <v>61.62</v>
      </c>
      <c r="F6173" s="47">
        <v>62.25</v>
      </c>
      <c r="G6173" s="48">
        <v>4148400</v>
      </c>
      <c r="H6173" s="47">
        <v>8.4700000000000006</v>
      </c>
      <c r="I6173" s="51">
        <f t="shared" si="694"/>
        <v>0.13606425702811245</v>
      </c>
      <c r="J6173" s="51">
        <f t="shared" ca="1" si="695"/>
        <v>4</v>
      </c>
      <c r="K6173" s="47">
        <f t="shared" si="696"/>
        <v>8.5</v>
      </c>
      <c r="L6173" s="47">
        <f t="shared" si="697"/>
        <v>8.52</v>
      </c>
      <c r="M6173" s="47">
        <f t="shared" si="698"/>
        <v>8.3800000000000008</v>
      </c>
      <c r="N6173" s="47">
        <f t="shared" si="699"/>
        <v>8.4700000000000006</v>
      </c>
      <c r="O6173" s="48">
        <f t="shared" ca="1" si="700"/>
        <v>16593600</v>
      </c>
    </row>
    <row r="6174" spans="1:15" x14ac:dyDescent="0.25">
      <c r="A6174">
        <v>6159</v>
      </c>
      <c r="B6174" s="84">
        <v>33028</v>
      </c>
      <c r="C6174" s="47">
        <v>62.25</v>
      </c>
      <c r="D6174" s="47">
        <v>62.62</v>
      </c>
      <c r="E6174" s="47">
        <v>61.62</v>
      </c>
      <c r="F6174" s="47">
        <v>62.5</v>
      </c>
      <c r="G6174" s="48">
        <v>587200</v>
      </c>
      <c r="H6174" s="47">
        <v>8.5</v>
      </c>
      <c r="I6174" s="51">
        <f t="shared" si="694"/>
        <v>0.13600000000000001</v>
      </c>
      <c r="J6174" s="51">
        <f t="shared" ca="1" si="695"/>
        <v>4</v>
      </c>
      <c r="K6174" s="47">
        <f t="shared" si="696"/>
        <v>8.4700000000000006</v>
      </c>
      <c r="L6174" s="47">
        <f t="shared" si="697"/>
        <v>8.52</v>
      </c>
      <c r="M6174" s="47">
        <f t="shared" si="698"/>
        <v>8.3800000000000008</v>
      </c>
      <c r="N6174" s="47">
        <f t="shared" si="699"/>
        <v>8.5</v>
      </c>
      <c r="O6174" s="48">
        <f t="shared" ca="1" si="700"/>
        <v>2348800</v>
      </c>
    </row>
    <row r="6175" spans="1:15" x14ac:dyDescent="0.25">
      <c r="A6175">
        <v>6160</v>
      </c>
      <c r="B6175" s="84">
        <v>33025</v>
      </c>
      <c r="C6175" s="47">
        <v>63.25</v>
      </c>
      <c r="D6175" s="47">
        <v>63.75</v>
      </c>
      <c r="E6175" s="47">
        <v>61.75</v>
      </c>
      <c r="F6175" s="47">
        <v>62.25</v>
      </c>
      <c r="G6175" s="48">
        <v>6065600</v>
      </c>
      <c r="H6175" s="47">
        <v>8.4700000000000006</v>
      </c>
      <c r="I6175" s="51">
        <f t="shared" si="694"/>
        <v>0.13606425702811245</v>
      </c>
      <c r="J6175" s="51">
        <f t="shared" ca="1" si="695"/>
        <v>4</v>
      </c>
      <c r="K6175" s="47">
        <f t="shared" si="696"/>
        <v>8.61</v>
      </c>
      <c r="L6175" s="47">
        <f t="shared" si="697"/>
        <v>8.67</v>
      </c>
      <c r="M6175" s="47">
        <f t="shared" si="698"/>
        <v>8.4</v>
      </c>
      <c r="N6175" s="47">
        <f t="shared" si="699"/>
        <v>8.4700000000000006</v>
      </c>
      <c r="O6175" s="48">
        <f t="shared" ca="1" si="700"/>
        <v>24262400</v>
      </c>
    </row>
    <row r="6176" spans="1:15" x14ac:dyDescent="0.25">
      <c r="A6176">
        <v>6161</v>
      </c>
      <c r="B6176" s="84">
        <v>33024</v>
      </c>
      <c r="C6176" s="47">
        <v>63.5</v>
      </c>
      <c r="D6176" s="47">
        <v>64.25</v>
      </c>
      <c r="E6176" s="47">
        <v>63</v>
      </c>
      <c r="F6176" s="47">
        <v>63</v>
      </c>
      <c r="G6176" s="48">
        <v>829200</v>
      </c>
      <c r="H6176" s="47">
        <v>8.57</v>
      </c>
      <c r="I6176" s="51">
        <f t="shared" si="694"/>
        <v>0.13603174603174603</v>
      </c>
      <c r="J6176" s="51">
        <f t="shared" ca="1" si="695"/>
        <v>4</v>
      </c>
      <c r="K6176" s="47">
        <f t="shared" si="696"/>
        <v>8.64</v>
      </c>
      <c r="L6176" s="47">
        <f t="shared" si="697"/>
        <v>8.74</v>
      </c>
      <c r="M6176" s="47">
        <f t="shared" si="698"/>
        <v>8.57</v>
      </c>
      <c r="N6176" s="47">
        <f t="shared" si="699"/>
        <v>8.57</v>
      </c>
      <c r="O6176" s="48">
        <f t="shared" ca="1" si="700"/>
        <v>3316800</v>
      </c>
    </row>
    <row r="6177" spans="1:15" x14ac:dyDescent="0.25">
      <c r="A6177">
        <v>6162</v>
      </c>
      <c r="B6177" s="84">
        <v>33023</v>
      </c>
      <c r="C6177" s="47">
        <v>63.62</v>
      </c>
      <c r="D6177" s="47">
        <v>63.88</v>
      </c>
      <c r="E6177" s="47">
        <v>63.38</v>
      </c>
      <c r="F6177" s="47">
        <v>63.75</v>
      </c>
      <c r="G6177" s="48">
        <v>1418400</v>
      </c>
      <c r="H6177" s="47">
        <v>8.67</v>
      </c>
      <c r="I6177" s="51">
        <f t="shared" si="694"/>
        <v>0.13600000000000001</v>
      </c>
      <c r="J6177" s="51">
        <f t="shared" ca="1" si="695"/>
        <v>4</v>
      </c>
      <c r="K6177" s="47">
        <f t="shared" si="696"/>
        <v>8.65</v>
      </c>
      <c r="L6177" s="47">
        <f t="shared" si="697"/>
        <v>8.69</v>
      </c>
      <c r="M6177" s="47">
        <f t="shared" si="698"/>
        <v>8.6199999999999992</v>
      </c>
      <c r="N6177" s="47">
        <f t="shared" si="699"/>
        <v>8.67</v>
      </c>
      <c r="O6177" s="48">
        <f t="shared" ca="1" si="700"/>
        <v>5673600</v>
      </c>
    </row>
    <row r="6178" spans="1:15" x14ac:dyDescent="0.25">
      <c r="A6178">
        <v>6163</v>
      </c>
      <c r="B6178" s="84">
        <v>33022</v>
      </c>
      <c r="C6178" s="47">
        <v>61.5</v>
      </c>
      <c r="D6178" s="47">
        <v>63.75</v>
      </c>
      <c r="E6178" s="47">
        <v>61.5</v>
      </c>
      <c r="F6178" s="47">
        <v>63.5</v>
      </c>
      <c r="G6178" s="48">
        <v>700000</v>
      </c>
      <c r="H6178" s="47">
        <v>8.64</v>
      </c>
      <c r="I6178" s="51">
        <f t="shared" si="694"/>
        <v>0.13606299212598427</v>
      </c>
      <c r="J6178" s="51">
        <f t="shared" ca="1" si="695"/>
        <v>4</v>
      </c>
      <c r="K6178" s="47">
        <f t="shared" si="696"/>
        <v>8.3699999999999992</v>
      </c>
      <c r="L6178" s="47">
        <f t="shared" si="697"/>
        <v>8.67</v>
      </c>
      <c r="M6178" s="47">
        <f t="shared" si="698"/>
        <v>8.3699999999999992</v>
      </c>
      <c r="N6178" s="47">
        <f t="shared" si="699"/>
        <v>8.64</v>
      </c>
      <c r="O6178" s="48">
        <f t="shared" ca="1" si="700"/>
        <v>2800000</v>
      </c>
    </row>
    <row r="6179" spans="1:15" x14ac:dyDescent="0.25">
      <c r="A6179">
        <v>6164</v>
      </c>
      <c r="B6179" s="84">
        <v>33018</v>
      </c>
      <c r="C6179" s="47">
        <v>62.62</v>
      </c>
      <c r="D6179" s="47">
        <v>62.75</v>
      </c>
      <c r="E6179" s="47">
        <v>61.12</v>
      </c>
      <c r="F6179" s="47">
        <v>61.25</v>
      </c>
      <c r="G6179" s="48">
        <v>634800</v>
      </c>
      <c r="H6179" s="47">
        <v>8.33</v>
      </c>
      <c r="I6179" s="51">
        <f t="shared" si="694"/>
        <v>0.13600000000000001</v>
      </c>
      <c r="J6179" s="51">
        <f t="shared" ca="1" si="695"/>
        <v>4</v>
      </c>
      <c r="K6179" s="47">
        <f t="shared" si="696"/>
        <v>8.52</v>
      </c>
      <c r="L6179" s="47">
        <f t="shared" si="697"/>
        <v>8.5299999999999994</v>
      </c>
      <c r="M6179" s="47">
        <f t="shared" si="698"/>
        <v>8.31</v>
      </c>
      <c r="N6179" s="47">
        <f t="shared" si="699"/>
        <v>8.33</v>
      </c>
      <c r="O6179" s="48">
        <f t="shared" ca="1" si="700"/>
        <v>2539200</v>
      </c>
    </row>
    <row r="6180" spans="1:15" x14ac:dyDescent="0.25">
      <c r="A6180">
        <v>6165</v>
      </c>
      <c r="B6180" s="84">
        <v>33017</v>
      </c>
      <c r="C6180" s="47">
        <v>63.75</v>
      </c>
      <c r="D6180" s="47">
        <v>63.88</v>
      </c>
      <c r="E6180" s="47">
        <v>62.88</v>
      </c>
      <c r="F6180" s="47">
        <v>62.88</v>
      </c>
      <c r="G6180" s="48">
        <v>565600</v>
      </c>
      <c r="H6180" s="47">
        <v>8.5500000000000007</v>
      </c>
      <c r="I6180" s="51">
        <f t="shared" si="694"/>
        <v>0.13597328244274809</v>
      </c>
      <c r="J6180" s="51">
        <f t="shared" ca="1" si="695"/>
        <v>4</v>
      </c>
      <c r="K6180" s="47">
        <f t="shared" si="696"/>
        <v>8.67</v>
      </c>
      <c r="L6180" s="47">
        <f t="shared" si="697"/>
        <v>8.69</v>
      </c>
      <c r="M6180" s="47">
        <f t="shared" si="698"/>
        <v>8.5500000000000007</v>
      </c>
      <c r="N6180" s="47">
        <f t="shared" si="699"/>
        <v>8.5500000000000007</v>
      </c>
      <c r="O6180" s="48">
        <f t="shared" ca="1" si="700"/>
        <v>2262400</v>
      </c>
    </row>
    <row r="6181" spans="1:15" x14ac:dyDescent="0.25">
      <c r="A6181">
        <v>6166</v>
      </c>
      <c r="B6181" s="84">
        <v>33016</v>
      </c>
      <c r="C6181" s="47">
        <v>64.25</v>
      </c>
      <c r="D6181" s="47">
        <v>64.62</v>
      </c>
      <c r="E6181" s="47">
        <v>63.75</v>
      </c>
      <c r="F6181" s="47">
        <v>63.88</v>
      </c>
      <c r="G6181" s="48">
        <v>374800</v>
      </c>
      <c r="H6181" s="47">
        <v>8.69</v>
      </c>
      <c r="I6181" s="51">
        <f t="shared" si="694"/>
        <v>0.1360363180964308</v>
      </c>
      <c r="J6181" s="51">
        <f t="shared" ca="1" si="695"/>
        <v>4</v>
      </c>
      <c r="K6181" s="47">
        <f t="shared" si="696"/>
        <v>8.74</v>
      </c>
      <c r="L6181" s="47">
        <f t="shared" si="697"/>
        <v>8.7899999999999991</v>
      </c>
      <c r="M6181" s="47">
        <f t="shared" si="698"/>
        <v>8.67</v>
      </c>
      <c r="N6181" s="47">
        <f t="shared" si="699"/>
        <v>8.69</v>
      </c>
      <c r="O6181" s="48">
        <f t="shared" ca="1" si="700"/>
        <v>1499200</v>
      </c>
    </row>
    <row r="6182" spans="1:15" x14ac:dyDescent="0.25">
      <c r="A6182">
        <v>6167</v>
      </c>
      <c r="B6182" s="84">
        <v>33015</v>
      </c>
      <c r="C6182" s="47">
        <v>65</v>
      </c>
      <c r="D6182" s="47">
        <v>65.25</v>
      </c>
      <c r="E6182" s="47">
        <v>64</v>
      </c>
      <c r="F6182" s="47">
        <v>64.12</v>
      </c>
      <c r="G6182" s="48">
        <v>884000</v>
      </c>
      <c r="H6182" s="47">
        <v>8.7200000000000006</v>
      </c>
      <c r="I6182" s="51">
        <f t="shared" si="694"/>
        <v>0.13599500935745476</v>
      </c>
      <c r="J6182" s="51">
        <f t="shared" ca="1" si="695"/>
        <v>4</v>
      </c>
      <c r="K6182" s="47">
        <f t="shared" si="696"/>
        <v>8.84</v>
      </c>
      <c r="L6182" s="47">
        <f t="shared" si="697"/>
        <v>8.8699999999999992</v>
      </c>
      <c r="M6182" s="47">
        <f t="shared" si="698"/>
        <v>8.6999999999999993</v>
      </c>
      <c r="N6182" s="47">
        <f t="shared" si="699"/>
        <v>8.7200000000000006</v>
      </c>
      <c r="O6182" s="48">
        <f t="shared" ca="1" si="700"/>
        <v>3536000</v>
      </c>
    </row>
    <row r="6183" spans="1:15" x14ac:dyDescent="0.25">
      <c r="A6183">
        <v>6168</v>
      </c>
      <c r="B6183" s="84">
        <v>33014</v>
      </c>
      <c r="C6183" s="47">
        <v>64.5</v>
      </c>
      <c r="D6183" s="47">
        <v>64.62</v>
      </c>
      <c r="E6183" s="47">
        <v>64.38</v>
      </c>
      <c r="F6183" s="47">
        <v>64.62</v>
      </c>
      <c r="G6183" s="48">
        <v>320400</v>
      </c>
      <c r="H6183" s="47">
        <v>8.7899999999999991</v>
      </c>
      <c r="I6183" s="51">
        <f t="shared" si="694"/>
        <v>0.13602599814298977</v>
      </c>
      <c r="J6183" s="51">
        <f t="shared" ca="1" si="695"/>
        <v>4</v>
      </c>
      <c r="K6183" s="47">
        <f t="shared" si="696"/>
        <v>8.77</v>
      </c>
      <c r="L6183" s="47">
        <f t="shared" si="697"/>
        <v>8.7899999999999991</v>
      </c>
      <c r="M6183" s="47">
        <f t="shared" si="698"/>
        <v>8.76</v>
      </c>
      <c r="N6183" s="47">
        <f t="shared" si="699"/>
        <v>8.7899999999999991</v>
      </c>
      <c r="O6183" s="48">
        <f t="shared" ca="1" si="700"/>
        <v>1281600</v>
      </c>
    </row>
    <row r="6184" spans="1:15" x14ac:dyDescent="0.25">
      <c r="A6184">
        <v>6169</v>
      </c>
      <c r="B6184" s="84">
        <v>33011</v>
      </c>
      <c r="C6184" s="47">
        <v>64.88</v>
      </c>
      <c r="D6184" s="47">
        <v>64.88</v>
      </c>
      <c r="E6184" s="47">
        <v>64.38</v>
      </c>
      <c r="F6184" s="47">
        <v>64.75</v>
      </c>
      <c r="G6184" s="48">
        <v>481200</v>
      </c>
      <c r="H6184" s="47">
        <v>8.81</v>
      </c>
      <c r="I6184" s="51">
        <f t="shared" si="694"/>
        <v>0.13606177606177608</v>
      </c>
      <c r="J6184" s="51">
        <f t="shared" ca="1" si="695"/>
        <v>4</v>
      </c>
      <c r="K6184" s="47">
        <f t="shared" si="696"/>
        <v>8.83</v>
      </c>
      <c r="L6184" s="47">
        <f t="shared" si="697"/>
        <v>8.83</v>
      </c>
      <c r="M6184" s="47">
        <f t="shared" si="698"/>
        <v>8.76</v>
      </c>
      <c r="N6184" s="47">
        <f t="shared" si="699"/>
        <v>8.81</v>
      </c>
      <c r="O6184" s="48">
        <f t="shared" ca="1" si="700"/>
        <v>1924800</v>
      </c>
    </row>
    <row r="6185" spans="1:15" x14ac:dyDescent="0.25">
      <c r="A6185">
        <v>6170</v>
      </c>
      <c r="B6185" s="84">
        <v>33010</v>
      </c>
      <c r="C6185" s="47">
        <v>64.25</v>
      </c>
      <c r="D6185" s="47">
        <v>64.88</v>
      </c>
      <c r="E6185" s="47">
        <v>64.25</v>
      </c>
      <c r="F6185" s="47">
        <v>64.75</v>
      </c>
      <c r="G6185" s="48">
        <v>806400</v>
      </c>
      <c r="H6185" s="47">
        <v>8.81</v>
      </c>
      <c r="I6185" s="51">
        <f t="shared" si="694"/>
        <v>0.13606177606177608</v>
      </c>
      <c r="J6185" s="51">
        <f t="shared" ca="1" si="695"/>
        <v>4</v>
      </c>
      <c r="K6185" s="47">
        <f t="shared" si="696"/>
        <v>8.74</v>
      </c>
      <c r="L6185" s="47">
        <f t="shared" si="697"/>
        <v>8.83</v>
      </c>
      <c r="M6185" s="47">
        <f t="shared" si="698"/>
        <v>8.74</v>
      </c>
      <c r="N6185" s="47">
        <f t="shared" si="699"/>
        <v>8.81</v>
      </c>
      <c r="O6185" s="48">
        <f t="shared" ca="1" si="700"/>
        <v>3225600</v>
      </c>
    </row>
    <row r="6186" spans="1:15" x14ac:dyDescent="0.25">
      <c r="A6186">
        <v>6171</v>
      </c>
      <c r="B6186" s="84">
        <v>33009</v>
      </c>
      <c r="C6186" s="47">
        <v>64.25</v>
      </c>
      <c r="D6186" s="47">
        <v>64.38</v>
      </c>
      <c r="E6186" s="47">
        <v>63.75</v>
      </c>
      <c r="F6186" s="47">
        <v>64.38</v>
      </c>
      <c r="G6186" s="48">
        <v>1046800</v>
      </c>
      <c r="H6186" s="47">
        <v>8.75</v>
      </c>
      <c r="I6186" s="51">
        <f t="shared" si="694"/>
        <v>0.13591177384280834</v>
      </c>
      <c r="J6186" s="51">
        <f t="shared" ca="1" si="695"/>
        <v>4</v>
      </c>
      <c r="K6186" s="47">
        <f t="shared" si="696"/>
        <v>8.73</v>
      </c>
      <c r="L6186" s="47">
        <f t="shared" si="697"/>
        <v>8.75</v>
      </c>
      <c r="M6186" s="47">
        <f t="shared" si="698"/>
        <v>8.66</v>
      </c>
      <c r="N6186" s="47">
        <f t="shared" si="699"/>
        <v>8.75</v>
      </c>
      <c r="O6186" s="48">
        <f t="shared" ca="1" si="700"/>
        <v>4187200</v>
      </c>
    </row>
    <row r="6187" spans="1:15" x14ac:dyDescent="0.25">
      <c r="A6187">
        <v>6172</v>
      </c>
      <c r="B6187" s="84">
        <v>33008</v>
      </c>
      <c r="C6187" s="47">
        <v>64.5</v>
      </c>
      <c r="D6187" s="47">
        <v>64.62</v>
      </c>
      <c r="E6187" s="47">
        <v>64.25</v>
      </c>
      <c r="F6187" s="47">
        <v>64.25</v>
      </c>
      <c r="G6187" s="48">
        <v>838400</v>
      </c>
      <c r="H6187" s="47">
        <v>8.74</v>
      </c>
      <c r="I6187" s="51">
        <f t="shared" si="694"/>
        <v>0.13603112840466927</v>
      </c>
      <c r="J6187" s="51">
        <f t="shared" ca="1" si="695"/>
        <v>4</v>
      </c>
      <c r="K6187" s="47">
        <f t="shared" si="696"/>
        <v>8.77</v>
      </c>
      <c r="L6187" s="47">
        <f t="shared" si="697"/>
        <v>8.7899999999999991</v>
      </c>
      <c r="M6187" s="47">
        <f t="shared" si="698"/>
        <v>8.74</v>
      </c>
      <c r="N6187" s="47">
        <f t="shared" si="699"/>
        <v>8.74</v>
      </c>
      <c r="O6187" s="48">
        <f t="shared" ca="1" si="700"/>
        <v>3353600</v>
      </c>
    </row>
    <row r="6188" spans="1:15" x14ac:dyDescent="0.25">
      <c r="A6188">
        <v>6173</v>
      </c>
      <c r="B6188" s="84">
        <v>33007</v>
      </c>
      <c r="C6188" s="47">
        <v>64.5</v>
      </c>
      <c r="D6188" s="47">
        <v>65.12</v>
      </c>
      <c r="E6188" s="47">
        <v>64.25</v>
      </c>
      <c r="F6188" s="47">
        <v>64.75</v>
      </c>
      <c r="G6188" s="48">
        <v>627200</v>
      </c>
      <c r="H6188" s="47">
        <v>8.81</v>
      </c>
      <c r="I6188" s="51">
        <f t="shared" si="694"/>
        <v>0.13606177606177608</v>
      </c>
      <c r="J6188" s="51">
        <f t="shared" ca="1" si="695"/>
        <v>4</v>
      </c>
      <c r="K6188" s="47">
        <f t="shared" si="696"/>
        <v>8.7799999999999994</v>
      </c>
      <c r="L6188" s="47">
        <f t="shared" si="697"/>
        <v>8.86</v>
      </c>
      <c r="M6188" s="47">
        <f t="shared" si="698"/>
        <v>8.74</v>
      </c>
      <c r="N6188" s="47">
        <f t="shared" si="699"/>
        <v>8.81</v>
      </c>
      <c r="O6188" s="48">
        <f t="shared" ca="1" si="700"/>
        <v>2508800</v>
      </c>
    </row>
    <row r="6189" spans="1:15" x14ac:dyDescent="0.25">
      <c r="A6189">
        <v>6174</v>
      </c>
      <c r="B6189" s="84">
        <v>33004</v>
      </c>
      <c r="C6189" s="47">
        <v>64</v>
      </c>
      <c r="D6189" s="47">
        <v>65</v>
      </c>
      <c r="E6189" s="47">
        <v>63.88</v>
      </c>
      <c r="F6189" s="47">
        <v>64.62</v>
      </c>
      <c r="G6189" s="48">
        <v>721600</v>
      </c>
      <c r="H6189" s="47">
        <v>8.7899999999999991</v>
      </c>
      <c r="I6189" s="51">
        <f t="shared" si="694"/>
        <v>0.13602599814298977</v>
      </c>
      <c r="J6189" s="51">
        <f t="shared" ca="1" si="695"/>
        <v>4</v>
      </c>
      <c r="K6189" s="47">
        <f t="shared" si="696"/>
        <v>8.7100000000000009</v>
      </c>
      <c r="L6189" s="47">
        <f t="shared" si="697"/>
        <v>8.84</v>
      </c>
      <c r="M6189" s="47">
        <f t="shared" si="698"/>
        <v>8.69</v>
      </c>
      <c r="N6189" s="47">
        <f t="shared" si="699"/>
        <v>8.7899999999999991</v>
      </c>
      <c r="O6189" s="48">
        <f t="shared" ca="1" si="700"/>
        <v>2886400</v>
      </c>
    </row>
    <row r="6190" spans="1:15" x14ac:dyDescent="0.25">
      <c r="A6190">
        <v>6175</v>
      </c>
      <c r="B6190" s="84">
        <v>33003</v>
      </c>
      <c r="C6190" s="47">
        <v>63.88</v>
      </c>
      <c r="D6190" s="47">
        <v>64.38</v>
      </c>
      <c r="E6190" s="47">
        <v>63.5</v>
      </c>
      <c r="F6190" s="47">
        <v>64</v>
      </c>
      <c r="G6190" s="48">
        <v>701200</v>
      </c>
      <c r="H6190" s="47">
        <v>8.6999999999999993</v>
      </c>
      <c r="I6190" s="51">
        <f t="shared" si="694"/>
        <v>0.13593749999999999</v>
      </c>
      <c r="J6190" s="51">
        <f t="shared" ca="1" si="695"/>
        <v>4</v>
      </c>
      <c r="K6190" s="47">
        <f t="shared" si="696"/>
        <v>8.68</v>
      </c>
      <c r="L6190" s="47">
        <f t="shared" si="697"/>
        <v>8.75</v>
      </c>
      <c r="M6190" s="47">
        <f t="shared" si="698"/>
        <v>8.6300000000000008</v>
      </c>
      <c r="N6190" s="47">
        <f t="shared" si="699"/>
        <v>8.6999999999999993</v>
      </c>
      <c r="O6190" s="48">
        <f t="shared" ca="1" si="700"/>
        <v>2804800</v>
      </c>
    </row>
    <row r="6191" spans="1:15" x14ac:dyDescent="0.25">
      <c r="A6191">
        <v>6176</v>
      </c>
      <c r="B6191" s="84">
        <v>33002</v>
      </c>
      <c r="C6191" s="47">
        <v>64.5</v>
      </c>
      <c r="D6191" s="47">
        <v>64.75</v>
      </c>
      <c r="E6191" s="47">
        <v>63.62</v>
      </c>
      <c r="F6191" s="47">
        <v>64</v>
      </c>
      <c r="G6191" s="48">
        <v>376000</v>
      </c>
      <c r="H6191" s="47">
        <v>8.6999999999999993</v>
      </c>
      <c r="I6191" s="51">
        <f t="shared" si="694"/>
        <v>0.13593749999999999</v>
      </c>
      <c r="J6191" s="51">
        <f t="shared" ca="1" si="695"/>
        <v>4</v>
      </c>
      <c r="K6191" s="47">
        <f t="shared" si="696"/>
        <v>8.77</v>
      </c>
      <c r="L6191" s="47">
        <f t="shared" si="697"/>
        <v>8.8000000000000007</v>
      </c>
      <c r="M6191" s="47">
        <f t="shared" si="698"/>
        <v>8.65</v>
      </c>
      <c r="N6191" s="47">
        <f t="shared" si="699"/>
        <v>8.6999999999999993</v>
      </c>
      <c r="O6191" s="48">
        <f t="shared" ca="1" si="700"/>
        <v>1504000</v>
      </c>
    </row>
    <row r="6192" spans="1:15" x14ac:dyDescent="0.25">
      <c r="A6192">
        <v>6177</v>
      </c>
      <c r="B6192" s="84">
        <v>33001</v>
      </c>
      <c r="C6192" s="47">
        <v>64.12</v>
      </c>
      <c r="D6192" s="47">
        <v>64.38</v>
      </c>
      <c r="E6192" s="47">
        <v>63.62</v>
      </c>
      <c r="F6192" s="47">
        <v>64.38</v>
      </c>
      <c r="G6192" s="48">
        <v>277200</v>
      </c>
      <c r="H6192" s="47">
        <v>8.75</v>
      </c>
      <c r="I6192" s="51">
        <f t="shared" si="694"/>
        <v>0.13591177384280834</v>
      </c>
      <c r="J6192" s="51">
        <f t="shared" ca="1" si="695"/>
        <v>4</v>
      </c>
      <c r="K6192" s="47">
        <f t="shared" si="696"/>
        <v>8.7100000000000009</v>
      </c>
      <c r="L6192" s="47">
        <f t="shared" si="697"/>
        <v>8.75</v>
      </c>
      <c r="M6192" s="47">
        <f t="shared" si="698"/>
        <v>8.65</v>
      </c>
      <c r="N6192" s="47">
        <f t="shared" si="699"/>
        <v>8.75</v>
      </c>
      <c r="O6192" s="48">
        <f t="shared" ca="1" si="700"/>
        <v>1108800</v>
      </c>
    </row>
    <row r="6193" spans="1:15" x14ac:dyDescent="0.25">
      <c r="A6193">
        <v>6178</v>
      </c>
      <c r="B6193" s="84">
        <v>33000</v>
      </c>
      <c r="C6193" s="47">
        <v>63.88</v>
      </c>
      <c r="D6193" s="47">
        <v>64.38</v>
      </c>
      <c r="E6193" s="47">
        <v>63.88</v>
      </c>
      <c r="F6193" s="47">
        <v>64.12</v>
      </c>
      <c r="G6193" s="48">
        <v>449600</v>
      </c>
      <c r="H6193" s="47">
        <v>8.7200000000000006</v>
      </c>
      <c r="I6193" s="51">
        <f t="shared" si="694"/>
        <v>0.13599500935745476</v>
      </c>
      <c r="J6193" s="51">
        <f t="shared" ca="1" si="695"/>
        <v>4</v>
      </c>
      <c r="K6193" s="47">
        <f t="shared" si="696"/>
        <v>8.69</v>
      </c>
      <c r="L6193" s="47">
        <f t="shared" si="697"/>
        <v>8.76</v>
      </c>
      <c r="M6193" s="47">
        <f t="shared" si="698"/>
        <v>8.69</v>
      </c>
      <c r="N6193" s="47">
        <f t="shared" si="699"/>
        <v>8.7200000000000006</v>
      </c>
      <c r="O6193" s="48">
        <f t="shared" ca="1" si="700"/>
        <v>1798400</v>
      </c>
    </row>
    <row r="6194" spans="1:15" x14ac:dyDescent="0.25">
      <c r="A6194">
        <v>6179</v>
      </c>
      <c r="B6194" s="84">
        <v>32997</v>
      </c>
      <c r="C6194" s="47">
        <v>63.38</v>
      </c>
      <c r="D6194" s="47">
        <v>64.12</v>
      </c>
      <c r="E6194" s="47">
        <v>63.38</v>
      </c>
      <c r="F6194" s="47">
        <v>64.12</v>
      </c>
      <c r="G6194" s="48">
        <v>601200</v>
      </c>
      <c r="H6194" s="47">
        <v>8.7200000000000006</v>
      </c>
      <c r="I6194" s="51">
        <f t="shared" si="694"/>
        <v>0.13599500935745476</v>
      </c>
      <c r="J6194" s="51">
        <f t="shared" ca="1" si="695"/>
        <v>4</v>
      </c>
      <c r="K6194" s="47">
        <f t="shared" si="696"/>
        <v>8.6199999999999992</v>
      </c>
      <c r="L6194" s="47">
        <f t="shared" si="697"/>
        <v>8.7200000000000006</v>
      </c>
      <c r="M6194" s="47">
        <f t="shared" si="698"/>
        <v>8.6199999999999992</v>
      </c>
      <c r="N6194" s="47">
        <f t="shared" si="699"/>
        <v>8.7200000000000006</v>
      </c>
      <c r="O6194" s="48">
        <f t="shared" ca="1" si="700"/>
        <v>2404800</v>
      </c>
    </row>
    <row r="6195" spans="1:15" x14ac:dyDescent="0.25">
      <c r="A6195">
        <v>6180</v>
      </c>
      <c r="B6195" s="84">
        <v>32996</v>
      </c>
      <c r="C6195" s="47">
        <v>62.25</v>
      </c>
      <c r="D6195" s="47">
        <v>63.38</v>
      </c>
      <c r="E6195" s="47">
        <v>61.88</v>
      </c>
      <c r="F6195" s="47">
        <v>63.12</v>
      </c>
      <c r="G6195" s="48">
        <v>728000</v>
      </c>
      <c r="H6195" s="47">
        <v>8.58</v>
      </c>
      <c r="I6195" s="51">
        <f t="shared" si="694"/>
        <v>0.13593155893536121</v>
      </c>
      <c r="J6195" s="51">
        <f t="shared" ca="1" si="695"/>
        <v>4</v>
      </c>
      <c r="K6195" s="47">
        <f t="shared" si="696"/>
        <v>8.4600000000000009</v>
      </c>
      <c r="L6195" s="47">
        <f t="shared" si="697"/>
        <v>8.6199999999999992</v>
      </c>
      <c r="M6195" s="47">
        <f t="shared" si="698"/>
        <v>8.41</v>
      </c>
      <c r="N6195" s="47">
        <f t="shared" si="699"/>
        <v>8.58</v>
      </c>
      <c r="O6195" s="48">
        <f t="shared" ca="1" si="700"/>
        <v>2912000</v>
      </c>
    </row>
    <row r="6196" spans="1:15" x14ac:dyDescent="0.25">
      <c r="A6196">
        <v>6181</v>
      </c>
      <c r="B6196" s="84">
        <v>32995</v>
      </c>
      <c r="C6196" s="47">
        <v>62.25</v>
      </c>
      <c r="D6196" s="47">
        <v>62.5</v>
      </c>
      <c r="E6196" s="47">
        <v>62</v>
      </c>
      <c r="F6196" s="47">
        <v>62.25</v>
      </c>
      <c r="G6196" s="48">
        <v>964000</v>
      </c>
      <c r="H6196" s="47">
        <v>8.4700000000000006</v>
      </c>
      <c r="I6196" s="51">
        <f t="shared" si="694"/>
        <v>0.13606425702811245</v>
      </c>
      <c r="J6196" s="51">
        <f t="shared" ca="1" si="695"/>
        <v>4</v>
      </c>
      <c r="K6196" s="47">
        <f t="shared" si="696"/>
        <v>8.4700000000000006</v>
      </c>
      <c r="L6196" s="47">
        <f t="shared" si="697"/>
        <v>8.5</v>
      </c>
      <c r="M6196" s="47">
        <f t="shared" si="698"/>
        <v>8.44</v>
      </c>
      <c r="N6196" s="47">
        <f t="shared" si="699"/>
        <v>8.4700000000000006</v>
      </c>
      <c r="O6196" s="48">
        <f t="shared" ca="1" si="700"/>
        <v>3856000</v>
      </c>
    </row>
    <row r="6197" spans="1:15" x14ac:dyDescent="0.25">
      <c r="A6197">
        <v>6182</v>
      </c>
      <c r="B6197" s="84">
        <v>32994</v>
      </c>
      <c r="C6197" s="47">
        <v>62.5</v>
      </c>
      <c r="D6197" s="47">
        <v>62.88</v>
      </c>
      <c r="E6197" s="47">
        <v>62</v>
      </c>
      <c r="F6197" s="47">
        <v>62.38</v>
      </c>
      <c r="G6197" s="48">
        <v>642800</v>
      </c>
      <c r="H6197" s="47">
        <v>8.48</v>
      </c>
      <c r="I6197" s="51">
        <f t="shared" si="694"/>
        <v>0.13594100673292722</v>
      </c>
      <c r="J6197" s="51">
        <f t="shared" ca="1" si="695"/>
        <v>4</v>
      </c>
      <c r="K6197" s="47">
        <f t="shared" si="696"/>
        <v>8.5</v>
      </c>
      <c r="L6197" s="47">
        <f t="shared" si="697"/>
        <v>8.5500000000000007</v>
      </c>
      <c r="M6197" s="47">
        <f t="shared" si="698"/>
        <v>8.43</v>
      </c>
      <c r="N6197" s="47">
        <f t="shared" si="699"/>
        <v>8.48</v>
      </c>
      <c r="O6197" s="48">
        <f t="shared" ca="1" si="700"/>
        <v>2571200</v>
      </c>
    </row>
    <row r="6198" spans="1:15" x14ac:dyDescent="0.25">
      <c r="A6198">
        <v>6183</v>
      </c>
      <c r="B6198" s="84">
        <v>32993</v>
      </c>
      <c r="C6198" s="47">
        <v>62.75</v>
      </c>
      <c r="D6198" s="47">
        <v>62.75</v>
      </c>
      <c r="E6198" s="47">
        <v>61.25</v>
      </c>
      <c r="F6198" s="47">
        <v>62.5</v>
      </c>
      <c r="G6198" s="48">
        <v>705600</v>
      </c>
      <c r="H6198" s="47">
        <v>8.5</v>
      </c>
      <c r="I6198" s="51">
        <f t="shared" si="694"/>
        <v>0.13600000000000001</v>
      </c>
      <c r="J6198" s="51">
        <f t="shared" ca="1" si="695"/>
        <v>4</v>
      </c>
      <c r="K6198" s="47">
        <f t="shared" si="696"/>
        <v>8.5299999999999994</v>
      </c>
      <c r="L6198" s="47">
        <f t="shared" si="697"/>
        <v>8.5299999999999994</v>
      </c>
      <c r="M6198" s="47">
        <f t="shared" si="698"/>
        <v>8.33</v>
      </c>
      <c r="N6198" s="47">
        <f t="shared" si="699"/>
        <v>8.5</v>
      </c>
      <c r="O6198" s="48">
        <f t="shared" ca="1" si="700"/>
        <v>2822400</v>
      </c>
    </row>
    <row r="6199" spans="1:15" x14ac:dyDescent="0.25">
      <c r="A6199">
        <v>6184</v>
      </c>
      <c r="B6199" s="84">
        <v>32990</v>
      </c>
      <c r="C6199" s="47">
        <v>63.38</v>
      </c>
      <c r="D6199" s="47">
        <v>63.5</v>
      </c>
      <c r="E6199" s="47">
        <v>62.88</v>
      </c>
      <c r="F6199" s="47">
        <v>62.88</v>
      </c>
      <c r="G6199" s="48">
        <v>514800</v>
      </c>
      <c r="H6199" s="47">
        <v>8.5500000000000007</v>
      </c>
      <c r="I6199" s="51">
        <f t="shared" si="694"/>
        <v>0.13597328244274809</v>
      </c>
      <c r="J6199" s="51">
        <f t="shared" ca="1" si="695"/>
        <v>4</v>
      </c>
      <c r="K6199" s="47">
        <f t="shared" si="696"/>
        <v>8.6199999999999992</v>
      </c>
      <c r="L6199" s="47">
        <f t="shared" si="697"/>
        <v>8.6300000000000008</v>
      </c>
      <c r="M6199" s="47">
        <f t="shared" si="698"/>
        <v>8.5500000000000007</v>
      </c>
      <c r="N6199" s="47">
        <f t="shared" si="699"/>
        <v>8.5500000000000007</v>
      </c>
      <c r="O6199" s="48">
        <f t="shared" ca="1" si="700"/>
        <v>2059200</v>
      </c>
    </row>
    <row r="6200" spans="1:15" x14ac:dyDescent="0.25">
      <c r="A6200">
        <v>6185</v>
      </c>
      <c r="B6200" s="84">
        <v>32989</v>
      </c>
      <c r="C6200" s="47">
        <v>64</v>
      </c>
      <c r="D6200" s="47">
        <v>64</v>
      </c>
      <c r="E6200" s="47">
        <v>62.88</v>
      </c>
      <c r="F6200" s="47">
        <v>63.38</v>
      </c>
      <c r="G6200" s="48">
        <v>564000</v>
      </c>
      <c r="H6200" s="47">
        <v>8.6199999999999992</v>
      </c>
      <c r="I6200" s="51">
        <f t="shared" si="694"/>
        <v>0.13600504891132847</v>
      </c>
      <c r="J6200" s="51">
        <f t="shared" ca="1" si="695"/>
        <v>4</v>
      </c>
      <c r="K6200" s="47">
        <f t="shared" si="696"/>
        <v>8.6999999999999993</v>
      </c>
      <c r="L6200" s="47">
        <f t="shared" si="697"/>
        <v>8.6999999999999993</v>
      </c>
      <c r="M6200" s="47">
        <f t="shared" si="698"/>
        <v>8.5500000000000007</v>
      </c>
      <c r="N6200" s="47">
        <f t="shared" si="699"/>
        <v>8.6199999999999992</v>
      </c>
      <c r="O6200" s="48">
        <f t="shared" ca="1" si="700"/>
        <v>2256000</v>
      </c>
    </row>
    <row r="6201" spans="1:15" x14ac:dyDescent="0.25">
      <c r="A6201">
        <v>6186</v>
      </c>
      <c r="B6201" s="84">
        <v>32988</v>
      </c>
      <c r="C6201" s="47">
        <v>64.38</v>
      </c>
      <c r="D6201" s="47">
        <v>64.5</v>
      </c>
      <c r="E6201" s="47">
        <v>63.75</v>
      </c>
      <c r="F6201" s="47">
        <v>64</v>
      </c>
      <c r="G6201" s="48">
        <v>588400</v>
      </c>
      <c r="H6201" s="47">
        <v>8.6999999999999993</v>
      </c>
      <c r="I6201" s="51">
        <f t="shared" si="694"/>
        <v>0.13593749999999999</v>
      </c>
      <c r="J6201" s="51">
        <f t="shared" ca="1" si="695"/>
        <v>4</v>
      </c>
      <c r="K6201" s="47">
        <f t="shared" si="696"/>
        <v>8.75</v>
      </c>
      <c r="L6201" s="47">
        <f t="shared" si="697"/>
        <v>8.77</v>
      </c>
      <c r="M6201" s="47">
        <f t="shared" si="698"/>
        <v>8.67</v>
      </c>
      <c r="N6201" s="47">
        <f t="shared" si="699"/>
        <v>8.6999999999999993</v>
      </c>
      <c r="O6201" s="48">
        <f t="shared" ca="1" si="700"/>
        <v>2353600</v>
      </c>
    </row>
    <row r="6202" spans="1:15" x14ac:dyDescent="0.25">
      <c r="A6202">
        <v>6187</v>
      </c>
      <c r="B6202" s="84">
        <v>32987</v>
      </c>
      <c r="C6202" s="47">
        <v>64.88</v>
      </c>
      <c r="D6202" s="47">
        <v>65.12</v>
      </c>
      <c r="E6202" s="47">
        <v>64.25</v>
      </c>
      <c r="F6202" s="47">
        <v>64.5</v>
      </c>
      <c r="G6202" s="48">
        <v>621600</v>
      </c>
      <c r="H6202" s="47">
        <v>8.77</v>
      </c>
      <c r="I6202" s="51">
        <f t="shared" si="694"/>
        <v>0.135968992248062</v>
      </c>
      <c r="J6202" s="51">
        <f t="shared" ca="1" si="695"/>
        <v>4</v>
      </c>
      <c r="K6202" s="47">
        <f t="shared" si="696"/>
        <v>8.82</v>
      </c>
      <c r="L6202" s="47">
        <f t="shared" si="697"/>
        <v>8.85</v>
      </c>
      <c r="M6202" s="47">
        <f t="shared" si="698"/>
        <v>8.74</v>
      </c>
      <c r="N6202" s="47">
        <f t="shared" si="699"/>
        <v>8.77</v>
      </c>
      <c r="O6202" s="48">
        <f t="shared" ca="1" si="700"/>
        <v>2486400</v>
      </c>
    </row>
    <row r="6203" spans="1:15" x14ac:dyDescent="0.25">
      <c r="A6203">
        <v>6188</v>
      </c>
      <c r="B6203" s="84">
        <v>32986</v>
      </c>
      <c r="C6203" s="47">
        <v>65.38</v>
      </c>
      <c r="D6203" s="47">
        <v>65.75</v>
      </c>
      <c r="E6203" s="47">
        <v>64.75</v>
      </c>
      <c r="F6203" s="47">
        <v>65</v>
      </c>
      <c r="G6203" s="48">
        <v>926800</v>
      </c>
      <c r="H6203" s="47">
        <v>8.84</v>
      </c>
      <c r="I6203" s="51">
        <f t="shared" si="694"/>
        <v>0.13600000000000001</v>
      </c>
      <c r="J6203" s="51">
        <f t="shared" ca="1" si="695"/>
        <v>4</v>
      </c>
      <c r="K6203" s="47">
        <f t="shared" si="696"/>
        <v>8.89</v>
      </c>
      <c r="L6203" s="47">
        <f t="shared" si="697"/>
        <v>8.94</v>
      </c>
      <c r="M6203" s="47">
        <f t="shared" si="698"/>
        <v>8.81</v>
      </c>
      <c r="N6203" s="47">
        <f t="shared" si="699"/>
        <v>8.84</v>
      </c>
      <c r="O6203" s="48">
        <f t="shared" ca="1" si="700"/>
        <v>3707200</v>
      </c>
    </row>
    <row r="6204" spans="1:15" x14ac:dyDescent="0.25">
      <c r="A6204">
        <v>6189</v>
      </c>
      <c r="B6204" s="84">
        <v>32983</v>
      </c>
      <c r="C6204" s="47">
        <v>65.38</v>
      </c>
      <c r="D6204" s="47">
        <v>65.62</v>
      </c>
      <c r="E6204" s="47">
        <v>64.75</v>
      </c>
      <c r="F6204" s="47">
        <v>65.38</v>
      </c>
      <c r="G6204" s="48">
        <v>816800</v>
      </c>
      <c r="H6204" s="47">
        <v>8.89</v>
      </c>
      <c r="I6204" s="51">
        <f t="shared" si="694"/>
        <v>0.13597430406852251</v>
      </c>
      <c r="J6204" s="51">
        <f t="shared" ca="1" si="695"/>
        <v>4</v>
      </c>
      <c r="K6204" s="47">
        <f t="shared" si="696"/>
        <v>8.89</v>
      </c>
      <c r="L6204" s="47">
        <f t="shared" si="697"/>
        <v>8.92</v>
      </c>
      <c r="M6204" s="47">
        <f t="shared" si="698"/>
        <v>8.8000000000000007</v>
      </c>
      <c r="N6204" s="47">
        <f t="shared" si="699"/>
        <v>8.89</v>
      </c>
      <c r="O6204" s="48">
        <f t="shared" ca="1" si="700"/>
        <v>3267200</v>
      </c>
    </row>
    <row r="6205" spans="1:15" x14ac:dyDescent="0.25">
      <c r="A6205">
        <v>6190</v>
      </c>
      <c r="B6205" s="84">
        <v>32982</v>
      </c>
      <c r="C6205" s="47">
        <v>65</v>
      </c>
      <c r="D6205" s="47">
        <v>65.5</v>
      </c>
      <c r="E6205" s="47">
        <v>64.88</v>
      </c>
      <c r="F6205" s="47">
        <v>65.12</v>
      </c>
      <c r="G6205" s="48">
        <v>465600</v>
      </c>
      <c r="H6205" s="47">
        <v>8.86</v>
      </c>
      <c r="I6205" s="51">
        <f t="shared" si="694"/>
        <v>0.13605651105651104</v>
      </c>
      <c r="J6205" s="51">
        <f t="shared" ca="1" si="695"/>
        <v>4</v>
      </c>
      <c r="K6205" s="47">
        <f t="shared" si="696"/>
        <v>8.84</v>
      </c>
      <c r="L6205" s="47">
        <f t="shared" si="697"/>
        <v>8.91</v>
      </c>
      <c r="M6205" s="47">
        <f t="shared" si="698"/>
        <v>8.83</v>
      </c>
      <c r="N6205" s="47">
        <f t="shared" si="699"/>
        <v>8.86</v>
      </c>
      <c r="O6205" s="48">
        <f t="shared" ca="1" si="700"/>
        <v>1862400</v>
      </c>
    </row>
    <row r="6206" spans="1:15" x14ac:dyDescent="0.25">
      <c r="A6206">
        <v>6191</v>
      </c>
      <c r="B6206" s="84">
        <v>32981</v>
      </c>
      <c r="C6206" s="47">
        <v>65.25</v>
      </c>
      <c r="D6206" s="47">
        <v>65.38</v>
      </c>
      <c r="E6206" s="47">
        <v>65</v>
      </c>
      <c r="F6206" s="47">
        <v>65.38</v>
      </c>
      <c r="G6206" s="48">
        <v>460000</v>
      </c>
      <c r="H6206" s="47">
        <v>8.89</v>
      </c>
      <c r="I6206" s="51">
        <f t="shared" si="694"/>
        <v>0.13597430406852251</v>
      </c>
      <c r="J6206" s="51">
        <f t="shared" ca="1" si="695"/>
        <v>4</v>
      </c>
      <c r="K6206" s="47">
        <f t="shared" si="696"/>
        <v>8.8699999999999992</v>
      </c>
      <c r="L6206" s="47">
        <f t="shared" si="697"/>
        <v>8.89</v>
      </c>
      <c r="M6206" s="47">
        <f t="shared" si="698"/>
        <v>8.84</v>
      </c>
      <c r="N6206" s="47">
        <f t="shared" si="699"/>
        <v>8.89</v>
      </c>
      <c r="O6206" s="48">
        <f t="shared" ca="1" si="700"/>
        <v>1840000</v>
      </c>
    </row>
    <row r="6207" spans="1:15" x14ac:dyDescent="0.25">
      <c r="A6207">
        <v>6192</v>
      </c>
      <c r="B6207" s="84">
        <v>32980</v>
      </c>
      <c r="C6207" s="47">
        <v>64.75</v>
      </c>
      <c r="D6207" s="47">
        <v>65.25</v>
      </c>
      <c r="E6207" s="47">
        <v>64.62</v>
      </c>
      <c r="F6207" s="47">
        <v>65.12</v>
      </c>
      <c r="G6207" s="48">
        <v>331200</v>
      </c>
      <c r="H6207" s="47">
        <v>8.86</v>
      </c>
      <c r="I6207" s="51">
        <f t="shared" si="694"/>
        <v>0.13605651105651104</v>
      </c>
      <c r="J6207" s="51">
        <f t="shared" ca="1" si="695"/>
        <v>4</v>
      </c>
      <c r="K6207" s="47">
        <f t="shared" si="696"/>
        <v>8.81</v>
      </c>
      <c r="L6207" s="47">
        <f t="shared" si="697"/>
        <v>8.8800000000000008</v>
      </c>
      <c r="M6207" s="47">
        <f t="shared" si="698"/>
        <v>8.7899999999999991</v>
      </c>
      <c r="N6207" s="47">
        <f t="shared" si="699"/>
        <v>8.86</v>
      </c>
      <c r="O6207" s="48">
        <f t="shared" ca="1" si="700"/>
        <v>1324800</v>
      </c>
    </row>
    <row r="6208" spans="1:15" x14ac:dyDescent="0.25">
      <c r="A6208">
        <v>6193</v>
      </c>
      <c r="B6208" s="84">
        <v>32979</v>
      </c>
      <c r="C6208" s="47">
        <v>65.62</v>
      </c>
      <c r="D6208" s="47">
        <v>66</v>
      </c>
      <c r="E6208" s="47">
        <v>65.25</v>
      </c>
      <c r="F6208" s="47">
        <v>65.5</v>
      </c>
      <c r="G6208" s="48">
        <v>804400</v>
      </c>
      <c r="H6208" s="47">
        <v>8.91</v>
      </c>
      <c r="I6208" s="51">
        <f t="shared" si="694"/>
        <v>0.13603053435114504</v>
      </c>
      <c r="J6208" s="51">
        <f t="shared" ca="1" si="695"/>
        <v>4</v>
      </c>
      <c r="K6208" s="47">
        <f t="shared" si="696"/>
        <v>8.93</v>
      </c>
      <c r="L6208" s="47">
        <f t="shared" si="697"/>
        <v>8.98</v>
      </c>
      <c r="M6208" s="47">
        <f t="shared" si="698"/>
        <v>8.8800000000000008</v>
      </c>
      <c r="N6208" s="47">
        <f t="shared" si="699"/>
        <v>8.91</v>
      </c>
      <c r="O6208" s="48">
        <f t="shared" ca="1" si="700"/>
        <v>3217600</v>
      </c>
    </row>
    <row r="6209" spans="1:15" x14ac:dyDescent="0.25">
      <c r="A6209">
        <v>6194</v>
      </c>
      <c r="B6209" s="84">
        <v>32975</v>
      </c>
      <c r="C6209" s="47">
        <v>65</v>
      </c>
      <c r="D6209" s="47">
        <v>65.88</v>
      </c>
      <c r="E6209" s="47">
        <v>65</v>
      </c>
      <c r="F6209" s="47">
        <v>65.5</v>
      </c>
      <c r="G6209" s="48">
        <v>496800</v>
      </c>
      <c r="H6209" s="47">
        <v>8.91</v>
      </c>
      <c r="I6209" s="51">
        <f t="shared" si="694"/>
        <v>0.13603053435114504</v>
      </c>
      <c r="J6209" s="51">
        <f t="shared" ca="1" si="695"/>
        <v>4</v>
      </c>
      <c r="K6209" s="47">
        <f t="shared" si="696"/>
        <v>8.84</v>
      </c>
      <c r="L6209" s="47">
        <f t="shared" si="697"/>
        <v>8.9600000000000009</v>
      </c>
      <c r="M6209" s="47">
        <f t="shared" si="698"/>
        <v>8.84</v>
      </c>
      <c r="N6209" s="47">
        <f t="shared" si="699"/>
        <v>8.91</v>
      </c>
      <c r="O6209" s="48">
        <f t="shared" ca="1" si="700"/>
        <v>1987200</v>
      </c>
    </row>
    <row r="6210" spans="1:15" x14ac:dyDescent="0.25">
      <c r="A6210">
        <v>6195</v>
      </c>
      <c r="B6210" s="84">
        <v>32974</v>
      </c>
      <c r="C6210" s="47">
        <v>65.12</v>
      </c>
      <c r="D6210" s="47">
        <v>65.38</v>
      </c>
      <c r="E6210" s="47">
        <v>64.62</v>
      </c>
      <c r="F6210" s="47">
        <v>65</v>
      </c>
      <c r="G6210" s="48">
        <v>222400</v>
      </c>
      <c r="H6210" s="47">
        <v>8.84</v>
      </c>
      <c r="I6210" s="51">
        <f t="shared" si="694"/>
        <v>0.13600000000000001</v>
      </c>
      <c r="J6210" s="51">
        <f t="shared" ca="1" si="695"/>
        <v>4</v>
      </c>
      <c r="K6210" s="47">
        <f t="shared" si="696"/>
        <v>8.86</v>
      </c>
      <c r="L6210" s="47">
        <f t="shared" si="697"/>
        <v>8.89</v>
      </c>
      <c r="M6210" s="47">
        <f t="shared" si="698"/>
        <v>8.7899999999999991</v>
      </c>
      <c r="N6210" s="47">
        <f t="shared" si="699"/>
        <v>8.84</v>
      </c>
      <c r="O6210" s="48">
        <f t="shared" ca="1" si="700"/>
        <v>889600</v>
      </c>
    </row>
    <row r="6211" spans="1:15" x14ac:dyDescent="0.25">
      <c r="A6211">
        <v>6196</v>
      </c>
      <c r="B6211" s="84">
        <v>32973</v>
      </c>
      <c r="C6211" s="47">
        <v>64.62</v>
      </c>
      <c r="D6211" s="47">
        <v>65.25</v>
      </c>
      <c r="E6211" s="47">
        <v>64.62</v>
      </c>
      <c r="F6211" s="47">
        <v>64.88</v>
      </c>
      <c r="G6211" s="48">
        <v>296000</v>
      </c>
      <c r="H6211" s="47">
        <v>8.82</v>
      </c>
      <c r="I6211" s="51">
        <f t="shared" si="694"/>
        <v>0.13594327990135635</v>
      </c>
      <c r="J6211" s="51">
        <f t="shared" ca="1" si="695"/>
        <v>4</v>
      </c>
      <c r="K6211" s="47">
        <f t="shared" si="696"/>
        <v>8.7799999999999994</v>
      </c>
      <c r="L6211" s="47">
        <f t="shared" si="697"/>
        <v>8.8699999999999992</v>
      </c>
      <c r="M6211" s="47">
        <f t="shared" si="698"/>
        <v>8.7799999999999994</v>
      </c>
      <c r="N6211" s="47">
        <f t="shared" si="699"/>
        <v>8.82</v>
      </c>
      <c r="O6211" s="48">
        <f t="shared" ca="1" si="700"/>
        <v>1184000</v>
      </c>
    </row>
    <row r="6212" spans="1:15" x14ac:dyDescent="0.25">
      <c r="A6212">
        <v>6197</v>
      </c>
      <c r="B6212" s="84">
        <v>32972</v>
      </c>
      <c r="C6212" s="47">
        <v>65.12</v>
      </c>
      <c r="D6212" s="47">
        <v>65.38</v>
      </c>
      <c r="E6212" s="47">
        <v>64.75</v>
      </c>
      <c r="F6212" s="47">
        <v>64.75</v>
      </c>
      <c r="G6212" s="48">
        <v>430400</v>
      </c>
      <c r="H6212" s="47">
        <v>8.81</v>
      </c>
      <c r="I6212" s="51">
        <f t="shared" si="694"/>
        <v>0.13606177606177608</v>
      </c>
      <c r="J6212" s="51">
        <f t="shared" ca="1" si="695"/>
        <v>4</v>
      </c>
      <c r="K6212" s="47">
        <f t="shared" si="696"/>
        <v>8.86</v>
      </c>
      <c r="L6212" s="47">
        <f t="shared" si="697"/>
        <v>8.9</v>
      </c>
      <c r="M6212" s="47">
        <f t="shared" si="698"/>
        <v>8.81</v>
      </c>
      <c r="N6212" s="47">
        <f t="shared" si="699"/>
        <v>8.81</v>
      </c>
      <c r="O6212" s="48">
        <f t="shared" ca="1" si="700"/>
        <v>1721600</v>
      </c>
    </row>
    <row r="6213" spans="1:15" x14ac:dyDescent="0.25">
      <c r="A6213">
        <v>6198</v>
      </c>
      <c r="B6213" s="84">
        <v>32969</v>
      </c>
      <c r="C6213" s="47">
        <v>65.38</v>
      </c>
      <c r="D6213" s="47">
        <v>65.38</v>
      </c>
      <c r="E6213" s="47">
        <v>65</v>
      </c>
      <c r="F6213" s="47">
        <v>65.38</v>
      </c>
      <c r="G6213" s="48">
        <v>400800</v>
      </c>
      <c r="H6213" s="47">
        <v>8.89</v>
      </c>
      <c r="I6213" s="51">
        <f t="shared" si="694"/>
        <v>0.13597430406852251</v>
      </c>
      <c r="J6213" s="51">
        <f t="shared" ca="1" si="695"/>
        <v>4</v>
      </c>
      <c r="K6213" s="47">
        <f t="shared" si="696"/>
        <v>8.89</v>
      </c>
      <c r="L6213" s="47">
        <f t="shared" si="697"/>
        <v>8.89</v>
      </c>
      <c r="M6213" s="47">
        <f t="shared" si="698"/>
        <v>8.84</v>
      </c>
      <c r="N6213" s="47">
        <f t="shared" si="699"/>
        <v>8.89</v>
      </c>
      <c r="O6213" s="48">
        <f t="shared" ca="1" si="700"/>
        <v>1603200</v>
      </c>
    </row>
    <row r="6214" spans="1:15" x14ac:dyDescent="0.25">
      <c r="A6214">
        <v>6199</v>
      </c>
      <c r="B6214" s="84">
        <v>32968</v>
      </c>
      <c r="C6214" s="47">
        <v>65.12</v>
      </c>
      <c r="D6214" s="47">
        <v>65.62</v>
      </c>
      <c r="E6214" s="47">
        <v>65.12</v>
      </c>
      <c r="F6214" s="47">
        <v>65.38</v>
      </c>
      <c r="G6214" s="48">
        <v>827600</v>
      </c>
      <c r="H6214" s="47">
        <v>8.89</v>
      </c>
      <c r="I6214" s="51">
        <f t="shared" si="694"/>
        <v>0.13597430406852251</v>
      </c>
      <c r="J6214" s="51">
        <f t="shared" ca="1" si="695"/>
        <v>4</v>
      </c>
      <c r="K6214" s="47">
        <f t="shared" si="696"/>
        <v>8.85</v>
      </c>
      <c r="L6214" s="47">
        <f t="shared" si="697"/>
        <v>8.92</v>
      </c>
      <c r="M6214" s="47">
        <f t="shared" si="698"/>
        <v>8.85</v>
      </c>
      <c r="N6214" s="47">
        <f t="shared" si="699"/>
        <v>8.89</v>
      </c>
      <c r="O6214" s="48">
        <f t="shared" ca="1" si="700"/>
        <v>3310400</v>
      </c>
    </row>
    <row r="6215" spans="1:15" x14ac:dyDescent="0.25">
      <c r="A6215">
        <v>6200</v>
      </c>
      <c r="B6215" s="84">
        <v>32967</v>
      </c>
      <c r="C6215" s="47">
        <v>64.75</v>
      </c>
      <c r="D6215" s="47">
        <v>65.12</v>
      </c>
      <c r="E6215" s="47">
        <v>64.62</v>
      </c>
      <c r="F6215" s="47">
        <v>65.12</v>
      </c>
      <c r="G6215" s="48">
        <v>489200</v>
      </c>
      <c r="H6215" s="47">
        <v>8.86</v>
      </c>
      <c r="I6215" s="51">
        <f t="shared" si="694"/>
        <v>0.13605651105651104</v>
      </c>
      <c r="J6215" s="51">
        <f t="shared" ca="1" si="695"/>
        <v>4</v>
      </c>
      <c r="K6215" s="47">
        <f t="shared" si="696"/>
        <v>8.81</v>
      </c>
      <c r="L6215" s="47">
        <f t="shared" si="697"/>
        <v>8.86</v>
      </c>
      <c r="M6215" s="47">
        <f t="shared" si="698"/>
        <v>8.7899999999999991</v>
      </c>
      <c r="N6215" s="47">
        <f t="shared" si="699"/>
        <v>8.86</v>
      </c>
      <c r="O6215" s="48">
        <f t="shared" ca="1" si="700"/>
        <v>1956800</v>
      </c>
    </row>
    <row r="6216" spans="1:15" x14ac:dyDescent="0.25">
      <c r="A6216">
        <v>6201</v>
      </c>
      <c r="B6216" s="84">
        <v>32966</v>
      </c>
      <c r="C6216" s="47">
        <v>63.62</v>
      </c>
      <c r="D6216" s="47">
        <v>64.5</v>
      </c>
      <c r="E6216" s="47">
        <v>63.5</v>
      </c>
      <c r="F6216" s="47">
        <v>64.5</v>
      </c>
      <c r="G6216" s="48">
        <v>254400</v>
      </c>
      <c r="H6216" s="47">
        <v>8.77</v>
      </c>
      <c r="I6216" s="51">
        <f t="shared" si="694"/>
        <v>0.135968992248062</v>
      </c>
      <c r="J6216" s="51">
        <f t="shared" ca="1" si="695"/>
        <v>4</v>
      </c>
      <c r="K6216" s="47">
        <f t="shared" si="696"/>
        <v>8.65</v>
      </c>
      <c r="L6216" s="47">
        <f t="shared" si="697"/>
        <v>8.77</v>
      </c>
      <c r="M6216" s="47">
        <f t="shared" si="698"/>
        <v>8.6300000000000008</v>
      </c>
      <c r="N6216" s="47">
        <f t="shared" si="699"/>
        <v>8.77</v>
      </c>
      <c r="O6216" s="48">
        <f t="shared" ca="1" si="700"/>
        <v>1017600</v>
      </c>
    </row>
    <row r="6217" spans="1:15" x14ac:dyDescent="0.25">
      <c r="A6217">
        <v>6202</v>
      </c>
      <c r="B6217" s="84">
        <v>32965</v>
      </c>
      <c r="C6217" s="47">
        <v>63.5</v>
      </c>
      <c r="D6217" s="47">
        <v>63.62</v>
      </c>
      <c r="E6217" s="47">
        <v>63</v>
      </c>
      <c r="F6217" s="47">
        <v>63.38</v>
      </c>
      <c r="G6217" s="48">
        <v>296400</v>
      </c>
      <c r="H6217" s="47">
        <v>8.6199999999999992</v>
      </c>
      <c r="I6217" s="51">
        <f t="shared" si="694"/>
        <v>0.13600504891132847</v>
      </c>
      <c r="J6217" s="51">
        <f t="shared" ca="1" si="695"/>
        <v>4</v>
      </c>
      <c r="K6217" s="47">
        <f t="shared" si="696"/>
        <v>8.64</v>
      </c>
      <c r="L6217" s="47">
        <f t="shared" si="697"/>
        <v>8.65</v>
      </c>
      <c r="M6217" s="47">
        <f t="shared" si="698"/>
        <v>8.57</v>
      </c>
      <c r="N6217" s="47">
        <f t="shared" si="699"/>
        <v>8.6199999999999992</v>
      </c>
      <c r="O6217" s="48">
        <f t="shared" ca="1" si="700"/>
        <v>1185600</v>
      </c>
    </row>
    <row r="6218" spans="1:15" x14ac:dyDescent="0.25">
      <c r="A6218">
        <v>6203</v>
      </c>
      <c r="B6218" s="84">
        <v>32962</v>
      </c>
      <c r="C6218" s="47">
        <v>65</v>
      </c>
      <c r="D6218" s="47">
        <v>65</v>
      </c>
      <c r="E6218" s="47">
        <v>63.88</v>
      </c>
      <c r="F6218" s="47">
        <v>64.38</v>
      </c>
      <c r="G6218" s="48">
        <v>561200</v>
      </c>
      <c r="H6218" s="47">
        <v>8.67</v>
      </c>
      <c r="I6218" s="51">
        <f t="shared" si="694"/>
        <v>0.13466915191053122</v>
      </c>
      <c r="J6218" s="51">
        <f t="shared" ca="1" si="695"/>
        <v>4</v>
      </c>
      <c r="K6218" s="47">
        <f t="shared" si="696"/>
        <v>8.75</v>
      </c>
      <c r="L6218" s="47">
        <f t="shared" si="697"/>
        <v>8.75</v>
      </c>
      <c r="M6218" s="47">
        <f t="shared" si="698"/>
        <v>8.6</v>
      </c>
      <c r="N6218" s="47">
        <f t="shared" si="699"/>
        <v>8.67</v>
      </c>
      <c r="O6218" s="48">
        <f t="shared" ca="1" si="700"/>
        <v>2244800</v>
      </c>
    </row>
    <row r="6219" spans="1:15" x14ac:dyDescent="0.25">
      <c r="A6219">
        <v>6204</v>
      </c>
      <c r="B6219" s="84">
        <v>32961</v>
      </c>
      <c r="C6219" s="47">
        <v>63.5</v>
      </c>
      <c r="D6219" s="47">
        <v>64.12</v>
      </c>
      <c r="E6219" s="47">
        <v>63.5</v>
      </c>
      <c r="F6219" s="47">
        <v>64</v>
      </c>
      <c r="G6219" s="48">
        <v>473200</v>
      </c>
      <c r="H6219" s="47">
        <v>8.6199999999999992</v>
      </c>
      <c r="I6219" s="51">
        <f t="shared" si="694"/>
        <v>0.13468749999999999</v>
      </c>
      <c r="J6219" s="51">
        <f t="shared" ca="1" si="695"/>
        <v>4</v>
      </c>
      <c r="K6219" s="47">
        <f t="shared" si="696"/>
        <v>8.5500000000000007</v>
      </c>
      <c r="L6219" s="47">
        <f t="shared" si="697"/>
        <v>8.64</v>
      </c>
      <c r="M6219" s="47">
        <f t="shared" si="698"/>
        <v>8.5500000000000007</v>
      </c>
      <c r="N6219" s="47">
        <f t="shared" si="699"/>
        <v>8.6199999999999992</v>
      </c>
      <c r="O6219" s="48">
        <f t="shared" ca="1" si="700"/>
        <v>1892800</v>
      </c>
    </row>
    <row r="6220" spans="1:15" x14ac:dyDescent="0.25">
      <c r="A6220">
        <v>6205</v>
      </c>
      <c r="B6220" s="84">
        <v>32960</v>
      </c>
      <c r="C6220" s="47">
        <v>64.25</v>
      </c>
      <c r="D6220" s="47">
        <v>64.38</v>
      </c>
      <c r="E6220" s="47">
        <v>63.38</v>
      </c>
      <c r="F6220" s="47">
        <v>63.62</v>
      </c>
      <c r="G6220" s="48">
        <v>504000</v>
      </c>
      <c r="H6220" s="47">
        <v>8.57</v>
      </c>
      <c r="I6220" s="51">
        <f t="shared" si="694"/>
        <v>0.13470606727444201</v>
      </c>
      <c r="J6220" s="51">
        <f t="shared" ca="1" si="695"/>
        <v>4</v>
      </c>
      <c r="K6220" s="47">
        <f t="shared" si="696"/>
        <v>8.65</v>
      </c>
      <c r="L6220" s="47">
        <f t="shared" si="697"/>
        <v>8.67</v>
      </c>
      <c r="M6220" s="47">
        <f t="shared" si="698"/>
        <v>8.5399999999999991</v>
      </c>
      <c r="N6220" s="47">
        <f t="shared" si="699"/>
        <v>8.57</v>
      </c>
      <c r="O6220" s="48">
        <f t="shared" ca="1" si="700"/>
        <v>2016000</v>
      </c>
    </row>
    <row r="6221" spans="1:15" x14ac:dyDescent="0.25">
      <c r="A6221">
        <v>6206</v>
      </c>
      <c r="B6221" s="84">
        <v>32959</v>
      </c>
      <c r="C6221" s="47">
        <v>63.62</v>
      </c>
      <c r="D6221" s="47">
        <v>64.12</v>
      </c>
      <c r="E6221" s="47">
        <v>63.25</v>
      </c>
      <c r="F6221" s="47">
        <v>64.12</v>
      </c>
      <c r="G6221" s="48">
        <v>360800</v>
      </c>
      <c r="H6221" s="47">
        <v>8.64</v>
      </c>
      <c r="I6221" s="51">
        <f t="shared" si="694"/>
        <v>0.13474734872114785</v>
      </c>
      <c r="J6221" s="51">
        <f t="shared" ca="1" si="695"/>
        <v>4</v>
      </c>
      <c r="K6221" s="47">
        <f t="shared" si="696"/>
        <v>8.57</v>
      </c>
      <c r="L6221" s="47">
        <f t="shared" si="697"/>
        <v>8.64</v>
      </c>
      <c r="M6221" s="47">
        <f t="shared" si="698"/>
        <v>8.52</v>
      </c>
      <c r="N6221" s="47">
        <f t="shared" si="699"/>
        <v>8.64</v>
      </c>
      <c r="O6221" s="48">
        <f t="shared" ca="1" si="700"/>
        <v>1443200</v>
      </c>
    </row>
    <row r="6222" spans="1:15" x14ac:dyDescent="0.25">
      <c r="A6222">
        <v>6207</v>
      </c>
      <c r="B6222" s="84">
        <v>32958</v>
      </c>
      <c r="C6222" s="47">
        <v>63.88</v>
      </c>
      <c r="D6222" s="47">
        <v>63.88</v>
      </c>
      <c r="E6222" s="47">
        <v>63.38</v>
      </c>
      <c r="F6222" s="47">
        <v>63.5</v>
      </c>
      <c r="G6222" s="48">
        <v>205600</v>
      </c>
      <c r="H6222" s="47">
        <v>8.5500000000000007</v>
      </c>
      <c r="I6222" s="51">
        <f t="shared" si="694"/>
        <v>0.13464566929133859</v>
      </c>
      <c r="J6222" s="51">
        <f t="shared" ca="1" si="695"/>
        <v>4</v>
      </c>
      <c r="K6222" s="47">
        <f t="shared" si="696"/>
        <v>8.6</v>
      </c>
      <c r="L6222" s="47">
        <f t="shared" si="697"/>
        <v>8.6</v>
      </c>
      <c r="M6222" s="47">
        <f t="shared" si="698"/>
        <v>8.5299999999999994</v>
      </c>
      <c r="N6222" s="47">
        <f t="shared" si="699"/>
        <v>8.5500000000000007</v>
      </c>
      <c r="O6222" s="48">
        <f t="shared" ca="1" si="700"/>
        <v>822400</v>
      </c>
    </row>
    <row r="6223" spans="1:15" x14ac:dyDescent="0.25">
      <c r="A6223">
        <v>6208</v>
      </c>
      <c r="B6223" s="84">
        <v>32955</v>
      </c>
      <c r="C6223" s="47">
        <v>62.75</v>
      </c>
      <c r="D6223" s="47">
        <v>63.25</v>
      </c>
      <c r="E6223" s="47">
        <v>62.62</v>
      </c>
      <c r="F6223" s="47">
        <v>63.25</v>
      </c>
      <c r="G6223" s="48">
        <v>242000</v>
      </c>
      <c r="H6223" s="47">
        <v>8.52</v>
      </c>
      <c r="I6223" s="51">
        <f t="shared" si="694"/>
        <v>0.13470355731225295</v>
      </c>
      <c r="J6223" s="51">
        <f t="shared" ca="1" si="695"/>
        <v>4</v>
      </c>
      <c r="K6223" s="47">
        <f t="shared" si="696"/>
        <v>8.4499999999999993</v>
      </c>
      <c r="L6223" s="47">
        <f t="shared" si="697"/>
        <v>8.52</v>
      </c>
      <c r="M6223" s="47">
        <f t="shared" si="698"/>
        <v>8.44</v>
      </c>
      <c r="N6223" s="47">
        <f t="shared" si="699"/>
        <v>8.52</v>
      </c>
      <c r="O6223" s="48">
        <f t="shared" ca="1" si="700"/>
        <v>968000</v>
      </c>
    </row>
    <row r="6224" spans="1:15" x14ac:dyDescent="0.25">
      <c r="A6224">
        <v>6209</v>
      </c>
      <c r="B6224" s="84">
        <v>32954</v>
      </c>
      <c r="C6224" s="47">
        <v>63.62</v>
      </c>
      <c r="D6224" s="47">
        <v>64</v>
      </c>
      <c r="E6224" s="47">
        <v>62</v>
      </c>
      <c r="F6224" s="47">
        <v>62.62</v>
      </c>
      <c r="G6224" s="48">
        <v>347200</v>
      </c>
      <c r="H6224" s="47">
        <v>8.44</v>
      </c>
      <c r="I6224" s="51">
        <f t="shared" si="694"/>
        <v>0.13478122005748963</v>
      </c>
      <c r="J6224" s="51">
        <f t="shared" ca="1" si="695"/>
        <v>4</v>
      </c>
      <c r="K6224" s="47">
        <f t="shared" si="696"/>
        <v>8.57</v>
      </c>
      <c r="L6224" s="47">
        <f t="shared" si="697"/>
        <v>8.6300000000000008</v>
      </c>
      <c r="M6224" s="47">
        <f t="shared" si="698"/>
        <v>8.36</v>
      </c>
      <c r="N6224" s="47">
        <f t="shared" si="699"/>
        <v>8.44</v>
      </c>
      <c r="O6224" s="48">
        <f t="shared" ca="1" si="700"/>
        <v>1388800</v>
      </c>
    </row>
    <row r="6225" spans="1:15" x14ac:dyDescent="0.25">
      <c r="A6225">
        <v>6210</v>
      </c>
      <c r="B6225" s="84">
        <v>32953</v>
      </c>
      <c r="C6225" s="47">
        <v>63.5</v>
      </c>
      <c r="D6225" s="47">
        <v>64.25</v>
      </c>
      <c r="E6225" s="47">
        <v>63.5</v>
      </c>
      <c r="F6225" s="47">
        <v>63.88</v>
      </c>
      <c r="G6225" s="48">
        <v>311600</v>
      </c>
      <c r="H6225" s="47">
        <v>8.61</v>
      </c>
      <c r="I6225" s="51">
        <f t="shared" ref="I6225:I6288" si="701">H6225/F6225</f>
        <v>0.13478396994364431</v>
      </c>
      <c r="J6225" s="51">
        <f t="shared" ref="J6225:J6288" ca="1" si="702">INDEX(OFFSET($T$15,0,0,$S$13+1,1),MATCH(B6225,OFFSET($Q$15,0,0,$S$13+1,1),-1))</f>
        <v>4</v>
      </c>
      <c r="K6225" s="47">
        <f t="shared" ref="K6225:K6288" si="703">ROUND($I6225*C6225,2)</f>
        <v>8.56</v>
      </c>
      <c r="L6225" s="47">
        <f t="shared" ref="L6225:L6288" si="704">ROUND($I6225*D6225,2)</f>
        <v>8.66</v>
      </c>
      <c r="M6225" s="47">
        <f t="shared" ref="M6225:M6288" si="705">ROUND($I6225*E6225,2)</f>
        <v>8.56</v>
      </c>
      <c r="N6225" s="47">
        <f t="shared" ref="N6225:N6288" si="706">ROUND($I6225*F6225,2)</f>
        <v>8.61</v>
      </c>
      <c r="O6225" s="48">
        <f t="shared" ref="O6225:O6288" ca="1" si="707">G6225*J6225</f>
        <v>1246400</v>
      </c>
    </row>
    <row r="6226" spans="1:15" x14ac:dyDescent="0.25">
      <c r="A6226">
        <v>6211</v>
      </c>
      <c r="B6226" s="84">
        <v>32952</v>
      </c>
      <c r="C6226" s="47">
        <v>63.88</v>
      </c>
      <c r="D6226" s="47">
        <v>64.38</v>
      </c>
      <c r="E6226" s="47">
        <v>63.5</v>
      </c>
      <c r="F6226" s="47">
        <v>63.5</v>
      </c>
      <c r="G6226" s="48">
        <v>523600</v>
      </c>
      <c r="H6226" s="47">
        <v>8.5500000000000007</v>
      </c>
      <c r="I6226" s="51">
        <f t="shared" si="701"/>
        <v>0.13464566929133859</v>
      </c>
      <c r="J6226" s="51">
        <f t="shared" ca="1" si="702"/>
        <v>4</v>
      </c>
      <c r="K6226" s="47">
        <f t="shared" si="703"/>
        <v>8.6</v>
      </c>
      <c r="L6226" s="47">
        <f t="shared" si="704"/>
        <v>8.67</v>
      </c>
      <c r="M6226" s="47">
        <f t="shared" si="705"/>
        <v>8.5500000000000007</v>
      </c>
      <c r="N6226" s="47">
        <f t="shared" si="706"/>
        <v>8.5500000000000007</v>
      </c>
      <c r="O6226" s="48">
        <f t="shared" ca="1" si="707"/>
        <v>2094400</v>
      </c>
    </row>
    <row r="6227" spans="1:15" x14ac:dyDescent="0.25">
      <c r="A6227">
        <v>6212</v>
      </c>
      <c r="B6227" s="84">
        <v>32951</v>
      </c>
      <c r="C6227" s="47">
        <v>62.38</v>
      </c>
      <c r="D6227" s="47">
        <v>63.88</v>
      </c>
      <c r="E6227" s="47">
        <v>62.38</v>
      </c>
      <c r="F6227" s="47">
        <v>63.88</v>
      </c>
      <c r="G6227" s="48">
        <v>416800</v>
      </c>
      <c r="H6227" s="47">
        <v>8.61</v>
      </c>
      <c r="I6227" s="51">
        <f t="shared" si="701"/>
        <v>0.13478396994364431</v>
      </c>
      <c r="J6227" s="51">
        <f t="shared" ca="1" si="702"/>
        <v>4</v>
      </c>
      <c r="K6227" s="47">
        <f t="shared" si="703"/>
        <v>8.41</v>
      </c>
      <c r="L6227" s="47">
        <f t="shared" si="704"/>
        <v>8.61</v>
      </c>
      <c r="M6227" s="47">
        <f t="shared" si="705"/>
        <v>8.41</v>
      </c>
      <c r="N6227" s="47">
        <f t="shared" si="706"/>
        <v>8.61</v>
      </c>
      <c r="O6227" s="48">
        <f t="shared" ca="1" si="707"/>
        <v>1667200</v>
      </c>
    </row>
    <row r="6228" spans="1:15" x14ac:dyDescent="0.25">
      <c r="A6228">
        <v>6213</v>
      </c>
      <c r="B6228" s="84">
        <v>32948</v>
      </c>
      <c r="C6228" s="47">
        <v>63.25</v>
      </c>
      <c r="D6228" s="47">
        <v>63.25</v>
      </c>
      <c r="E6228" s="47">
        <v>62.25</v>
      </c>
      <c r="F6228" s="47">
        <v>62.62</v>
      </c>
      <c r="G6228" s="48">
        <v>694800</v>
      </c>
      <c r="H6228" s="47">
        <v>8.44</v>
      </c>
      <c r="I6228" s="51">
        <f t="shared" si="701"/>
        <v>0.13478122005748963</v>
      </c>
      <c r="J6228" s="51">
        <f t="shared" ca="1" si="702"/>
        <v>4</v>
      </c>
      <c r="K6228" s="47">
        <f t="shared" si="703"/>
        <v>8.52</v>
      </c>
      <c r="L6228" s="47">
        <f t="shared" si="704"/>
        <v>8.52</v>
      </c>
      <c r="M6228" s="47">
        <f t="shared" si="705"/>
        <v>8.39</v>
      </c>
      <c r="N6228" s="47">
        <f t="shared" si="706"/>
        <v>8.44</v>
      </c>
      <c r="O6228" s="48">
        <f t="shared" ca="1" si="707"/>
        <v>2779200</v>
      </c>
    </row>
    <row r="6229" spans="1:15" x14ac:dyDescent="0.25">
      <c r="A6229">
        <v>6214</v>
      </c>
      <c r="B6229" s="84">
        <v>32947</v>
      </c>
      <c r="C6229" s="47">
        <v>61.62</v>
      </c>
      <c r="D6229" s="47">
        <v>62.12</v>
      </c>
      <c r="E6229" s="47">
        <v>61.5</v>
      </c>
      <c r="F6229" s="47">
        <v>61.88</v>
      </c>
      <c r="G6229" s="48">
        <v>520400</v>
      </c>
      <c r="H6229" s="47">
        <v>8.34</v>
      </c>
      <c r="I6229" s="51">
        <f t="shared" si="701"/>
        <v>0.13477698771816418</v>
      </c>
      <c r="J6229" s="51">
        <f t="shared" ca="1" si="702"/>
        <v>4</v>
      </c>
      <c r="K6229" s="47">
        <f t="shared" si="703"/>
        <v>8.3000000000000007</v>
      </c>
      <c r="L6229" s="47">
        <f t="shared" si="704"/>
        <v>8.3699999999999992</v>
      </c>
      <c r="M6229" s="47">
        <f t="shared" si="705"/>
        <v>8.2899999999999991</v>
      </c>
      <c r="N6229" s="47">
        <f t="shared" si="706"/>
        <v>8.34</v>
      </c>
      <c r="O6229" s="48">
        <f t="shared" ca="1" si="707"/>
        <v>2081600</v>
      </c>
    </row>
    <row r="6230" spans="1:15" x14ac:dyDescent="0.25">
      <c r="A6230">
        <v>6215</v>
      </c>
      <c r="B6230" s="84">
        <v>32946</v>
      </c>
      <c r="C6230" s="47">
        <v>61.5</v>
      </c>
      <c r="D6230" s="47">
        <v>62.25</v>
      </c>
      <c r="E6230" s="47">
        <v>61.5</v>
      </c>
      <c r="F6230" s="47">
        <v>61.62</v>
      </c>
      <c r="G6230" s="48">
        <v>362400</v>
      </c>
      <c r="H6230" s="47">
        <v>8.3000000000000007</v>
      </c>
      <c r="I6230" s="51">
        <f t="shared" si="701"/>
        <v>0.13469652710159041</v>
      </c>
      <c r="J6230" s="51">
        <f t="shared" ca="1" si="702"/>
        <v>4</v>
      </c>
      <c r="K6230" s="47">
        <f t="shared" si="703"/>
        <v>8.2799999999999994</v>
      </c>
      <c r="L6230" s="47">
        <f t="shared" si="704"/>
        <v>8.3800000000000008</v>
      </c>
      <c r="M6230" s="47">
        <f t="shared" si="705"/>
        <v>8.2799999999999994</v>
      </c>
      <c r="N6230" s="47">
        <f t="shared" si="706"/>
        <v>8.3000000000000007</v>
      </c>
      <c r="O6230" s="48">
        <f t="shared" ca="1" si="707"/>
        <v>1449600</v>
      </c>
    </row>
    <row r="6231" spans="1:15" x14ac:dyDescent="0.25">
      <c r="A6231">
        <v>6216</v>
      </c>
      <c r="B6231" s="84">
        <v>32945</v>
      </c>
      <c r="C6231" s="47">
        <v>61.5</v>
      </c>
      <c r="D6231" s="47">
        <v>61.88</v>
      </c>
      <c r="E6231" s="47">
        <v>61.25</v>
      </c>
      <c r="F6231" s="47">
        <v>61.75</v>
      </c>
      <c r="G6231" s="48">
        <v>593200</v>
      </c>
      <c r="H6231" s="47">
        <v>8.32</v>
      </c>
      <c r="I6231" s="51">
        <f t="shared" si="701"/>
        <v>0.13473684210526315</v>
      </c>
      <c r="J6231" s="51">
        <f t="shared" ca="1" si="702"/>
        <v>4</v>
      </c>
      <c r="K6231" s="47">
        <f t="shared" si="703"/>
        <v>8.2899999999999991</v>
      </c>
      <c r="L6231" s="47">
        <f t="shared" si="704"/>
        <v>8.34</v>
      </c>
      <c r="M6231" s="47">
        <f t="shared" si="705"/>
        <v>8.25</v>
      </c>
      <c r="N6231" s="47">
        <f t="shared" si="706"/>
        <v>8.32</v>
      </c>
      <c r="O6231" s="48">
        <f t="shared" ca="1" si="707"/>
        <v>2372800</v>
      </c>
    </row>
    <row r="6232" spans="1:15" x14ac:dyDescent="0.25">
      <c r="A6232">
        <v>6217</v>
      </c>
      <c r="B6232" s="84">
        <v>32944</v>
      </c>
      <c r="C6232" s="47">
        <v>61.88</v>
      </c>
      <c r="D6232" s="47">
        <v>62</v>
      </c>
      <c r="E6232" s="47">
        <v>61.5</v>
      </c>
      <c r="F6232" s="47">
        <v>61.75</v>
      </c>
      <c r="G6232" s="48">
        <v>266400</v>
      </c>
      <c r="H6232" s="47">
        <v>8.32</v>
      </c>
      <c r="I6232" s="51">
        <f t="shared" si="701"/>
        <v>0.13473684210526315</v>
      </c>
      <c r="J6232" s="51">
        <f t="shared" ca="1" si="702"/>
        <v>4</v>
      </c>
      <c r="K6232" s="47">
        <f t="shared" si="703"/>
        <v>8.34</v>
      </c>
      <c r="L6232" s="47">
        <f t="shared" si="704"/>
        <v>8.35</v>
      </c>
      <c r="M6232" s="47">
        <f t="shared" si="705"/>
        <v>8.2899999999999991</v>
      </c>
      <c r="N6232" s="47">
        <f t="shared" si="706"/>
        <v>8.32</v>
      </c>
      <c r="O6232" s="48">
        <f t="shared" ca="1" si="707"/>
        <v>1065600</v>
      </c>
    </row>
    <row r="6233" spans="1:15" x14ac:dyDescent="0.25">
      <c r="A6233">
        <v>6218</v>
      </c>
      <c r="B6233" s="84">
        <v>32941</v>
      </c>
      <c r="C6233" s="47">
        <v>61.88</v>
      </c>
      <c r="D6233" s="47">
        <v>62.25</v>
      </c>
      <c r="E6233" s="47">
        <v>61.75</v>
      </c>
      <c r="F6233" s="47">
        <v>62</v>
      </c>
      <c r="G6233" s="48">
        <v>460800</v>
      </c>
      <c r="H6233" s="47">
        <v>8.35</v>
      </c>
      <c r="I6233" s="51">
        <f t="shared" si="701"/>
        <v>0.13467741935483871</v>
      </c>
      <c r="J6233" s="51">
        <f t="shared" ca="1" si="702"/>
        <v>4</v>
      </c>
      <c r="K6233" s="47">
        <f t="shared" si="703"/>
        <v>8.33</v>
      </c>
      <c r="L6233" s="47">
        <f t="shared" si="704"/>
        <v>8.3800000000000008</v>
      </c>
      <c r="M6233" s="47">
        <f t="shared" si="705"/>
        <v>8.32</v>
      </c>
      <c r="N6233" s="47">
        <f t="shared" si="706"/>
        <v>8.35</v>
      </c>
      <c r="O6233" s="48">
        <f t="shared" ca="1" si="707"/>
        <v>1843200</v>
      </c>
    </row>
    <row r="6234" spans="1:15" x14ac:dyDescent="0.25">
      <c r="A6234">
        <v>6219</v>
      </c>
      <c r="B6234" s="84">
        <v>32940</v>
      </c>
      <c r="C6234" s="47">
        <v>61</v>
      </c>
      <c r="D6234" s="47">
        <v>61.88</v>
      </c>
      <c r="E6234" s="47">
        <v>61</v>
      </c>
      <c r="F6234" s="47">
        <v>61.88</v>
      </c>
      <c r="G6234" s="48">
        <v>340400</v>
      </c>
      <c r="H6234" s="47">
        <v>8.34</v>
      </c>
      <c r="I6234" s="51">
        <f t="shared" si="701"/>
        <v>0.13477698771816418</v>
      </c>
      <c r="J6234" s="51">
        <f t="shared" ca="1" si="702"/>
        <v>4</v>
      </c>
      <c r="K6234" s="47">
        <f t="shared" si="703"/>
        <v>8.2200000000000006</v>
      </c>
      <c r="L6234" s="47">
        <f t="shared" si="704"/>
        <v>8.34</v>
      </c>
      <c r="M6234" s="47">
        <f t="shared" si="705"/>
        <v>8.2200000000000006</v>
      </c>
      <c r="N6234" s="47">
        <f t="shared" si="706"/>
        <v>8.34</v>
      </c>
      <c r="O6234" s="48">
        <f t="shared" ca="1" si="707"/>
        <v>1361600</v>
      </c>
    </row>
    <row r="6235" spans="1:15" x14ac:dyDescent="0.25">
      <c r="A6235">
        <v>6220</v>
      </c>
      <c r="B6235" s="84">
        <v>32939</v>
      </c>
      <c r="C6235" s="47">
        <v>61.75</v>
      </c>
      <c r="D6235" s="47">
        <v>61.88</v>
      </c>
      <c r="E6235" s="47">
        <v>60.75</v>
      </c>
      <c r="F6235" s="47">
        <v>61.12</v>
      </c>
      <c r="G6235" s="48">
        <v>527200</v>
      </c>
      <c r="H6235" s="47">
        <v>8.23</v>
      </c>
      <c r="I6235" s="51">
        <f t="shared" si="701"/>
        <v>0.13465314136125656</v>
      </c>
      <c r="J6235" s="51">
        <f t="shared" ca="1" si="702"/>
        <v>4</v>
      </c>
      <c r="K6235" s="47">
        <f t="shared" si="703"/>
        <v>8.31</v>
      </c>
      <c r="L6235" s="47">
        <f t="shared" si="704"/>
        <v>8.33</v>
      </c>
      <c r="M6235" s="47">
        <f t="shared" si="705"/>
        <v>8.18</v>
      </c>
      <c r="N6235" s="47">
        <f t="shared" si="706"/>
        <v>8.23</v>
      </c>
      <c r="O6235" s="48">
        <f t="shared" ca="1" si="707"/>
        <v>2108800</v>
      </c>
    </row>
    <row r="6236" spans="1:15" x14ac:dyDescent="0.25">
      <c r="A6236">
        <v>6221</v>
      </c>
      <c r="B6236" s="84">
        <v>32938</v>
      </c>
      <c r="C6236" s="47">
        <v>62.25</v>
      </c>
      <c r="D6236" s="47">
        <v>62.38</v>
      </c>
      <c r="E6236" s="47">
        <v>61.75</v>
      </c>
      <c r="F6236" s="47">
        <v>62</v>
      </c>
      <c r="G6236" s="48">
        <v>606000</v>
      </c>
      <c r="H6236" s="47">
        <v>8.35</v>
      </c>
      <c r="I6236" s="51">
        <f t="shared" si="701"/>
        <v>0.13467741935483871</v>
      </c>
      <c r="J6236" s="51">
        <f t="shared" ca="1" si="702"/>
        <v>4</v>
      </c>
      <c r="K6236" s="47">
        <f t="shared" si="703"/>
        <v>8.3800000000000008</v>
      </c>
      <c r="L6236" s="47">
        <f t="shared" si="704"/>
        <v>8.4</v>
      </c>
      <c r="M6236" s="47">
        <f t="shared" si="705"/>
        <v>8.32</v>
      </c>
      <c r="N6236" s="47">
        <f t="shared" si="706"/>
        <v>8.35</v>
      </c>
      <c r="O6236" s="48">
        <f t="shared" ca="1" si="707"/>
        <v>2424000</v>
      </c>
    </row>
    <row r="6237" spans="1:15" x14ac:dyDescent="0.25">
      <c r="A6237">
        <v>6222</v>
      </c>
      <c r="B6237" s="84">
        <v>32937</v>
      </c>
      <c r="C6237" s="47">
        <v>60.88</v>
      </c>
      <c r="D6237" s="47">
        <v>61.75</v>
      </c>
      <c r="E6237" s="47">
        <v>60.88</v>
      </c>
      <c r="F6237" s="47">
        <v>61.62</v>
      </c>
      <c r="G6237" s="48">
        <v>368000</v>
      </c>
      <c r="H6237" s="47">
        <v>8.3000000000000007</v>
      </c>
      <c r="I6237" s="51">
        <f t="shared" si="701"/>
        <v>0.13469652710159041</v>
      </c>
      <c r="J6237" s="51">
        <f t="shared" ca="1" si="702"/>
        <v>4</v>
      </c>
      <c r="K6237" s="47">
        <f t="shared" si="703"/>
        <v>8.1999999999999993</v>
      </c>
      <c r="L6237" s="47">
        <f t="shared" si="704"/>
        <v>8.32</v>
      </c>
      <c r="M6237" s="47">
        <f t="shared" si="705"/>
        <v>8.1999999999999993</v>
      </c>
      <c r="N6237" s="47">
        <f t="shared" si="706"/>
        <v>8.3000000000000007</v>
      </c>
      <c r="O6237" s="48">
        <f t="shared" ca="1" si="707"/>
        <v>1472000</v>
      </c>
    </row>
    <row r="6238" spans="1:15" x14ac:dyDescent="0.25">
      <c r="A6238">
        <v>6223</v>
      </c>
      <c r="B6238" s="84">
        <v>32934</v>
      </c>
      <c r="C6238" s="47">
        <v>60.38</v>
      </c>
      <c r="D6238" s="47">
        <v>61</v>
      </c>
      <c r="E6238" s="47">
        <v>60.38</v>
      </c>
      <c r="F6238" s="47">
        <v>61</v>
      </c>
      <c r="G6238" s="48">
        <v>1469600</v>
      </c>
      <c r="H6238" s="47">
        <v>8.2200000000000006</v>
      </c>
      <c r="I6238" s="51">
        <f t="shared" si="701"/>
        <v>0.13475409836065574</v>
      </c>
      <c r="J6238" s="51">
        <f t="shared" ca="1" si="702"/>
        <v>4</v>
      </c>
      <c r="K6238" s="47">
        <f t="shared" si="703"/>
        <v>8.14</v>
      </c>
      <c r="L6238" s="47">
        <f t="shared" si="704"/>
        <v>8.2200000000000006</v>
      </c>
      <c r="M6238" s="47">
        <f t="shared" si="705"/>
        <v>8.14</v>
      </c>
      <c r="N6238" s="47">
        <f t="shared" si="706"/>
        <v>8.2200000000000006</v>
      </c>
      <c r="O6238" s="48">
        <f t="shared" ca="1" si="707"/>
        <v>5878400</v>
      </c>
    </row>
    <row r="6239" spans="1:15" x14ac:dyDescent="0.25">
      <c r="A6239">
        <v>6224</v>
      </c>
      <c r="B6239" s="84">
        <v>32933</v>
      </c>
      <c r="C6239" s="47">
        <v>61.25</v>
      </c>
      <c r="D6239" s="47">
        <v>61.25</v>
      </c>
      <c r="E6239" s="47">
        <v>60.25</v>
      </c>
      <c r="F6239" s="47">
        <v>60.5</v>
      </c>
      <c r="G6239" s="48">
        <v>1760400</v>
      </c>
      <c r="H6239" s="47">
        <v>8.15</v>
      </c>
      <c r="I6239" s="51">
        <f t="shared" si="701"/>
        <v>0.1347107438016529</v>
      </c>
      <c r="J6239" s="51">
        <f t="shared" ca="1" si="702"/>
        <v>4</v>
      </c>
      <c r="K6239" s="47">
        <f t="shared" si="703"/>
        <v>8.25</v>
      </c>
      <c r="L6239" s="47">
        <f t="shared" si="704"/>
        <v>8.25</v>
      </c>
      <c r="M6239" s="47">
        <f t="shared" si="705"/>
        <v>8.1199999999999992</v>
      </c>
      <c r="N6239" s="47">
        <f t="shared" si="706"/>
        <v>8.15</v>
      </c>
      <c r="O6239" s="48">
        <f t="shared" ca="1" si="707"/>
        <v>7041600</v>
      </c>
    </row>
    <row r="6240" spans="1:15" x14ac:dyDescent="0.25">
      <c r="A6240">
        <v>6225</v>
      </c>
      <c r="B6240" s="84">
        <v>32932</v>
      </c>
      <c r="C6240" s="47">
        <v>61.75</v>
      </c>
      <c r="D6240" s="47">
        <v>61.75</v>
      </c>
      <c r="E6240" s="47">
        <v>61</v>
      </c>
      <c r="F6240" s="47">
        <v>61.25</v>
      </c>
      <c r="G6240" s="48">
        <v>420800</v>
      </c>
      <c r="H6240" s="47">
        <v>8.25</v>
      </c>
      <c r="I6240" s="51">
        <f t="shared" si="701"/>
        <v>0.13469387755102041</v>
      </c>
      <c r="J6240" s="51">
        <f t="shared" ca="1" si="702"/>
        <v>4</v>
      </c>
      <c r="K6240" s="47">
        <f t="shared" si="703"/>
        <v>8.32</v>
      </c>
      <c r="L6240" s="47">
        <f t="shared" si="704"/>
        <v>8.32</v>
      </c>
      <c r="M6240" s="47">
        <f t="shared" si="705"/>
        <v>8.2200000000000006</v>
      </c>
      <c r="N6240" s="47">
        <f t="shared" si="706"/>
        <v>8.25</v>
      </c>
      <c r="O6240" s="48">
        <f t="shared" ca="1" si="707"/>
        <v>1683200</v>
      </c>
    </row>
    <row r="6241" spans="1:15" x14ac:dyDescent="0.25">
      <c r="A6241">
        <v>6226</v>
      </c>
      <c r="B6241" s="84">
        <v>32931</v>
      </c>
      <c r="C6241" s="47">
        <v>61.12</v>
      </c>
      <c r="D6241" s="47">
        <v>61.88</v>
      </c>
      <c r="E6241" s="47">
        <v>61.12</v>
      </c>
      <c r="F6241" s="47">
        <v>61.5</v>
      </c>
      <c r="G6241" s="48">
        <v>378800</v>
      </c>
      <c r="H6241" s="47">
        <v>8.2899999999999991</v>
      </c>
      <c r="I6241" s="51">
        <f t="shared" si="701"/>
        <v>0.13479674796747967</v>
      </c>
      <c r="J6241" s="51">
        <f t="shared" ca="1" si="702"/>
        <v>4</v>
      </c>
      <c r="K6241" s="47">
        <f t="shared" si="703"/>
        <v>8.24</v>
      </c>
      <c r="L6241" s="47">
        <f t="shared" si="704"/>
        <v>8.34</v>
      </c>
      <c r="M6241" s="47">
        <f t="shared" si="705"/>
        <v>8.24</v>
      </c>
      <c r="N6241" s="47">
        <f t="shared" si="706"/>
        <v>8.2899999999999991</v>
      </c>
      <c r="O6241" s="48">
        <f t="shared" ca="1" si="707"/>
        <v>1515200</v>
      </c>
    </row>
    <row r="6242" spans="1:15" x14ac:dyDescent="0.25">
      <c r="A6242">
        <v>6227</v>
      </c>
      <c r="B6242" s="84">
        <v>32930</v>
      </c>
      <c r="C6242" s="47">
        <v>61.12</v>
      </c>
      <c r="D6242" s="47">
        <v>61.38</v>
      </c>
      <c r="E6242" s="47">
        <v>60.75</v>
      </c>
      <c r="F6242" s="47">
        <v>61.25</v>
      </c>
      <c r="G6242" s="48">
        <v>660000</v>
      </c>
      <c r="H6242" s="47">
        <v>8.25</v>
      </c>
      <c r="I6242" s="51">
        <f t="shared" si="701"/>
        <v>0.13469387755102041</v>
      </c>
      <c r="J6242" s="51">
        <f t="shared" ca="1" si="702"/>
        <v>4</v>
      </c>
      <c r="K6242" s="47">
        <f t="shared" si="703"/>
        <v>8.23</v>
      </c>
      <c r="L6242" s="47">
        <f t="shared" si="704"/>
        <v>8.27</v>
      </c>
      <c r="M6242" s="47">
        <f t="shared" si="705"/>
        <v>8.18</v>
      </c>
      <c r="N6242" s="47">
        <f t="shared" si="706"/>
        <v>8.25</v>
      </c>
      <c r="O6242" s="48">
        <f t="shared" ca="1" si="707"/>
        <v>2640000</v>
      </c>
    </row>
    <row r="6243" spans="1:15" x14ac:dyDescent="0.25">
      <c r="A6243">
        <v>6228</v>
      </c>
      <c r="B6243" s="84">
        <v>32927</v>
      </c>
      <c r="C6243" s="47">
        <v>60.5</v>
      </c>
      <c r="D6243" s="47">
        <v>61.25</v>
      </c>
      <c r="E6243" s="47">
        <v>60.38</v>
      </c>
      <c r="F6243" s="47">
        <v>61.12</v>
      </c>
      <c r="G6243" s="48">
        <v>428800</v>
      </c>
      <c r="H6243" s="47">
        <v>8.23</v>
      </c>
      <c r="I6243" s="51">
        <f t="shared" si="701"/>
        <v>0.13465314136125656</v>
      </c>
      <c r="J6243" s="51">
        <f t="shared" ca="1" si="702"/>
        <v>4</v>
      </c>
      <c r="K6243" s="47">
        <f t="shared" si="703"/>
        <v>8.15</v>
      </c>
      <c r="L6243" s="47">
        <f t="shared" si="704"/>
        <v>8.25</v>
      </c>
      <c r="M6243" s="47">
        <f t="shared" si="705"/>
        <v>8.1300000000000008</v>
      </c>
      <c r="N6243" s="47">
        <f t="shared" si="706"/>
        <v>8.23</v>
      </c>
      <c r="O6243" s="48">
        <f t="shared" ca="1" si="707"/>
        <v>1715200</v>
      </c>
    </row>
    <row r="6244" spans="1:15" x14ac:dyDescent="0.25">
      <c r="A6244">
        <v>6229</v>
      </c>
      <c r="B6244" s="84">
        <v>32926</v>
      </c>
      <c r="C6244" s="47">
        <v>61.62</v>
      </c>
      <c r="D6244" s="47">
        <v>61.62</v>
      </c>
      <c r="E6244" s="47">
        <v>60.12</v>
      </c>
      <c r="F6244" s="47">
        <v>60.75</v>
      </c>
      <c r="G6244" s="48">
        <v>978800</v>
      </c>
      <c r="H6244" s="47">
        <v>8.18</v>
      </c>
      <c r="I6244" s="51">
        <f t="shared" si="701"/>
        <v>0.13465020576131687</v>
      </c>
      <c r="J6244" s="51">
        <f t="shared" ca="1" si="702"/>
        <v>4</v>
      </c>
      <c r="K6244" s="47">
        <f t="shared" si="703"/>
        <v>8.3000000000000007</v>
      </c>
      <c r="L6244" s="47">
        <f t="shared" si="704"/>
        <v>8.3000000000000007</v>
      </c>
      <c r="M6244" s="47">
        <f t="shared" si="705"/>
        <v>8.1</v>
      </c>
      <c r="N6244" s="47">
        <f t="shared" si="706"/>
        <v>8.18</v>
      </c>
      <c r="O6244" s="48">
        <f t="shared" ca="1" si="707"/>
        <v>3915200</v>
      </c>
    </row>
    <row r="6245" spans="1:15" x14ac:dyDescent="0.25">
      <c r="A6245">
        <v>6230</v>
      </c>
      <c r="B6245" s="84">
        <v>32925</v>
      </c>
      <c r="C6245" s="47">
        <v>62.25</v>
      </c>
      <c r="D6245" s="47">
        <v>62.25</v>
      </c>
      <c r="E6245" s="47">
        <v>61</v>
      </c>
      <c r="F6245" s="47">
        <v>61.38</v>
      </c>
      <c r="G6245" s="48">
        <v>544800</v>
      </c>
      <c r="H6245" s="47">
        <v>8.27</v>
      </c>
      <c r="I6245" s="51">
        <f t="shared" si="701"/>
        <v>0.13473444118605407</v>
      </c>
      <c r="J6245" s="51">
        <f t="shared" ca="1" si="702"/>
        <v>4</v>
      </c>
      <c r="K6245" s="47">
        <f t="shared" si="703"/>
        <v>8.39</v>
      </c>
      <c r="L6245" s="47">
        <f t="shared" si="704"/>
        <v>8.39</v>
      </c>
      <c r="M6245" s="47">
        <f t="shared" si="705"/>
        <v>8.2200000000000006</v>
      </c>
      <c r="N6245" s="47">
        <f t="shared" si="706"/>
        <v>8.27</v>
      </c>
      <c r="O6245" s="48">
        <f t="shared" ca="1" si="707"/>
        <v>2179200</v>
      </c>
    </row>
    <row r="6246" spans="1:15" x14ac:dyDescent="0.25">
      <c r="A6246">
        <v>6231</v>
      </c>
      <c r="B6246" s="84">
        <v>32924</v>
      </c>
      <c r="C6246" s="47">
        <v>62.25</v>
      </c>
      <c r="D6246" s="47">
        <v>62.25</v>
      </c>
      <c r="E6246" s="47">
        <v>61.62</v>
      </c>
      <c r="F6246" s="47">
        <v>62.25</v>
      </c>
      <c r="G6246" s="48">
        <v>718800</v>
      </c>
      <c r="H6246" s="47">
        <v>8.39</v>
      </c>
      <c r="I6246" s="51">
        <f t="shared" si="701"/>
        <v>0.13477911646586346</v>
      </c>
      <c r="J6246" s="51">
        <f t="shared" ca="1" si="702"/>
        <v>4</v>
      </c>
      <c r="K6246" s="47">
        <f t="shared" si="703"/>
        <v>8.39</v>
      </c>
      <c r="L6246" s="47">
        <f t="shared" si="704"/>
        <v>8.39</v>
      </c>
      <c r="M6246" s="47">
        <f t="shared" si="705"/>
        <v>8.31</v>
      </c>
      <c r="N6246" s="47">
        <f t="shared" si="706"/>
        <v>8.39</v>
      </c>
      <c r="O6246" s="48">
        <f t="shared" ca="1" si="707"/>
        <v>2875200</v>
      </c>
    </row>
    <row r="6247" spans="1:15" x14ac:dyDescent="0.25">
      <c r="A6247">
        <v>6232</v>
      </c>
      <c r="B6247" s="84">
        <v>32920</v>
      </c>
      <c r="C6247" s="47">
        <v>62.88</v>
      </c>
      <c r="D6247" s="47">
        <v>63</v>
      </c>
      <c r="E6247" s="47">
        <v>62</v>
      </c>
      <c r="F6247" s="47">
        <v>62.12</v>
      </c>
      <c r="G6247" s="48">
        <v>770800</v>
      </c>
      <c r="H6247" s="47">
        <v>8.3699999999999992</v>
      </c>
      <c r="I6247" s="51">
        <f t="shared" si="701"/>
        <v>0.13473921442369607</v>
      </c>
      <c r="J6247" s="51">
        <f t="shared" ca="1" si="702"/>
        <v>4</v>
      </c>
      <c r="K6247" s="47">
        <f t="shared" si="703"/>
        <v>8.4700000000000006</v>
      </c>
      <c r="L6247" s="47">
        <f t="shared" si="704"/>
        <v>8.49</v>
      </c>
      <c r="M6247" s="47">
        <f t="shared" si="705"/>
        <v>8.35</v>
      </c>
      <c r="N6247" s="47">
        <f t="shared" si="706"/>
        <v>8.3699999999999992</v>
      </c>
      <c r="O6247" s="48">
        <f t="shared" ca="1" si="707"/>
        <v>3083200</v>
      </c>
    </row>
    <row r="6248" spans="1:15" x14ac:dyDescent="0.25">
      <c r="A6248">
        <v>6233</v>
      </c>
      <c r="B6248" s="84">
        <v>32919</v>
      </c>
      <c r="C6248" s="47">
        <v>61.25</v>
      </c>
      <c r="D6248" s="47">
        <v>62.88</v>
      </c>
      <c r="E6248" s="47">
        <v>61</v>
      </c>
      <c r="F6248" s="47">
        <v>62.88</v>
      </c>
      <c r="G6248" s="48">
        <v>515600</v>
      </c>
      <c r="H6248" s="47">
        <v>8.4700000000000006</v>
      </c>
      <c r="I6248" s="51">
        <f t="shared" si="701"/>
        <v>0.13470101781170485</v>
      </c>
      <c r="J6248" s="51">
        <f t="shared" ca="1" si="702"/>
        <v>4</v>
      </c>
      <c r="K6248" s="47">
        <f t="shared" si="703"/>
        <v>8.25</v>
      </c>
      <c r="L6248" s="47">
        <f t="shared" si="704"/>
        <v>8.4700000000000006</v>
      </c>
      <c r="M6248" s="47">
        <f t="shared" si="705"/>
        <v>8.2200000000000006</v>
      </c>
      <c r="N6248" s="47">
        <f t="shared" si="706"/>
        <v>8.4700000000000006</v>
      </c>
      <c r="O6248" s="48">
        <f t="shared" ca="1" si="707"/>
        <v>2062400</v>
      </c>
    </row>
    <row r="6249" spans="1:15" x14ac:dyDescent="0.25">
      <c r="A6249">
        <v>6234</v>
      </c>
      <c r="B6249" s="84">
        <v>32918</v>
      </c>
      <c r="C6249" s="47">
        <v>60.5</v>
      </c>
      <c r="D6249" s="47">
        <v>61.25</v>
      </c>
      <c r="E6249" s="47">
        <v>60.38</v>
      </c>
      <c r="F6249" s="47">
        <v>61</v>
      </c>
      <c r="G6249" s="48">
        <v>293600</v>
      </c>
      <c r="H6249" s="47">
        <v>8.2200000000000006</v>
      </c>
      <c r="I6249" s="51">
        <f t="shared" si="701"/>
        <v>0.13475409836065574</v>
      </c>
      <c r="J6249" s="51">
        <f t="shared" ca="1" si="702"/>
        <v>4</v>
      </c>
      <c r="K6249" s="47">
        <f t="shared" si="703"/>
        <v>8.15</v>
      </c>
      <c r="L6249" s="47">
        <f t="shared" si="704"/>
        <v>8.25</v>
      </c>
      <c r="M6249" s="47">
        <f t="shared" si="705"/>
        <v>8.14</v>
      </c>
      <c r="N6249" s="47">
        <f t="shared" si="706"/>
        <v>8.2200000000000006</v>
      </c>
      <c r="O6249" s="48">
        <f t="shared" ca="1" si="707"/>
        <v>1174400</v>
      </c>
    </row>
    <row r="6250" spans="1:15" x14ac:dyDescent="0.25">
      <c r="A6250">
        <v>6235</v>
      </c>
      <c r="B6250" s="84">
        <v>32917</v>
      </c>
      <c r="C6250" s="47">
        <v>60.12</v>
      </c>
      <c r="D6250" s="47">
        <v>60.75</v>
      </c>
      <c r="E6250" s="47">
        <v>60.12</v>
      </c>
      <c r="F6250" s="47">
        <v>60.62</v>
      </c>
      <c r="G6250" s="48">
        <v>586800</v>
      </c>
      <c r="H6250" s="47">
        <v>8.17</v>
      </c>
      <c r="I6250" s="51">
        <f t="shared" si="701"/>
        <v>0.1347740019795447</v>
      </c>
      <c r="J6250" s="51">
        <f t="shared" ca="1" si="702"/>
        <v>4</v>
      </c>
      <c r="K6250" s="47">
        <f t="shared" si="703"/>
        <v>8.1</v>
      </c>
      <c r="L6250" s="47">
        <f t="shared" si="704"/>
        <v>8.19</v>
      </c>
      <c r="M6250" s="47">
        <f t="shared" si="705"/>
        <v>8.1</v>
      </c>
      <c r="N6250" s="47">
        <f t="shared" si="706"/>
        <v>8.17</v>
      </c>
      <c r="O6250" s="48">
        <f t="shared" ca="1" si="707"/>
        <v>2347200</v>
      </c>
    </row>
    <row r="6251" spans="1:15" x14ac:dyDescent="0.25">
      <c r="A6251">
        <v>6236</v>
      </c>
      <c r="B6251" s="84">
        <v>32916</v>
      </c>
      <c r="C6251" s="47">
        <v>60.75</v>
      </c>
      <c r="D6251" s="47">
        <v>60.88</v>
      </c>
      <c r="E6251" s="47">
        <v>60</v>
      </c>
      <c r="F6251" s="47">
        <v>60.12</v>
      </c>
      <c r="G6251" s="48">
        <v>1160400</v>
      </c>
      <c r="H6251" s="47">
        <v>8.1</v>
      </c>
      <c r="I6251" s="51">
        <f t="shared" si="701"/>
        <v>0.1347305389221557</v>
      </c>
      <c r="J6251" s="51">
        <f t="shared" ca="1" si="702"/>
        <v>4</v>
      </c>
      <c r="K6251" s="47">
        <f t="shared" si="703"/>
        <v>8.18</v>
      </c>
      <c r="L6251" s="47">
        <f t="shared" si="704"/>
        <v>8.1999999999999993</v>
      </c>
      <c r="M6251" s="47">
        <f t="shared" si="705"/>
        <v>8.08</v>
      </c>
      <c r="N6251" s="47">
        <f t="shared" si="706"/>
        <v>8.1</v>
      </c>
      <c r="O6251" s="48">
        <f t="shared" ca="1" si="707"/>
        <v>4641600</v>
      </c>
    </row>
    <row r="6252" spans="1:15" x14ac:dyDescent="0.25">
      <c r="A6252">
        <v>6237</v>
      </c>
      <c r="B6252" s="84">
        <v>32913</v>
      </c>
      <c r="C6252" s="47">
        <v>60.88</v>
      </c>
      <c r="D6252" s="47">
        <v>61.5</v>
      </c>
      <c r="E6252" s="47">
        <v>60.75</v>
      </c>
      <c r="F6252" s="47">
        <v>61</v>
      </c>
      <c r="G6252" s="48">
        <v>1272000</v>
      </c>
      <c r="H6252" s="47">
        <v>8.2200000000000006</v>
      </c>
      <c r="I6252" s="51">
        <f t="shared" si="701"/>
        <v>0.13475409836065574</v>
      </c>
      <c r="J6252" s="51">
        <f t="shared" ca="1" si="702"/>
        <v>4</v>
      </c>
      <c r="K6252" s="47">
        <f t="shared" si="703"/>
        <v>8.1999999999999993</v>
      </c>
      <c r="L6252" s="47">
        <f t="shared" si="704"/>
        <v>8.2899999999999991</v>
      </c>
      <c r="M6252" s="47">
        <f t="shared" si="705"/>
        <v>8.19</v>
      </c>
      <c r="N6252" s="47">
        <f t="shared" si="706"/>
        <v>8.2200000000000006</v>
      </c>
      <c r="O6252" s="48">
        <f t="shared" ca="1" si="707"/>
        <v>5088000</v>
      </c>
    </row>
    <row r="6253" spans="1:15" x14ac:dyDescent="0.25">
      <c r="A6253">
        <v>6238</v>
      </c>
      <c r="B6253" s="84">
        <v>32912</v>
      </c>
      <c r="C6253" s="47">
        <v>61.62</v>
      </c>
      <c r="D6253" s="47">
        <v>61.75</v>
      </c>
      <c r="E6253" s="47">
        <v>60.75</v>
      </c>
      <c r="F6253" s="47">
        <v>60.75</v>
      </c>
      <c r="G6253" s="48">
        <v>1498800</v>
      </c>
      <c r="H6253" s="47">
        <v>8.18</v>
      </c>
      <c r="I6253" s="51">
        <f t="shared" si="701"/>
        <v>0.13465020576131687</v>
      </c>
      <c r="J6253" s="51">
        <f t="shared" ca="1" si="702"/>
        <v>4</v>
      </c>
      <c r="K6253" s="47">
        <f t="shared" si="703"/>
        <v>8.3000000000000007</v>
      </c>
      <c r="L6253" s="47">
        <f t="shared" si="704"/>
        <v>8.31</v>
      </c>
      <c r="M6253" s="47">
        <f t="shared" si="705"/>
        <v>8.18</v>
      </c>
      <c r="N6253" s="47">
        <f t="shared" si="706"/>
        <v>8.18</v>
      </c>
      <c r="O6253" s="48">
        <f t="shared" ca="1" si="707"/>
        <v>5995200</v>
      </c>
    </row>
    <row r="6254" spans="1:15" x14ac:dyDescent="0.25">
      <c r="A6254">
        <v>6239</v>
      </c>
      <c r="B6254" s="84">
        <v>32911</v>
      </c>
      <c r="C6254" s="47">
        <v>61.5</v>
      </c>
      <c r="D6254" s="47">
        <v>62.25</v>
      </c>
      <c r="E6254" s="47">
        <v>60.75</v>
      </c>
      <c r="F6254" s="47">
        <v>61.75</v>
      </c>
      <c r="G6254" s="48">
        <v>1941600</v>
      </c>
      <c r="H6254" s="47">
        <v>8.32</v>
      </c>
      <c r="I6254" s="51">
        <f t="shared" si="701"/>
        <v>0.13473684210526315</v>
      </c>
      <c r="J6254" s="51">
        <f t="shared" ca="1" si="702"/>
        <v>4</v>
      </c>
      <c r="K6254" s="47">
        <f t="shared" si="703"/>
        <v>8.2899999999999991</v>
      </c>
      <c r="L6254" s="47">
        <f t="shared" si="704"/>
        <v>8.39</v>
      </c>
      <c r="M6254" s="47">
        <f t="shared" si="705"/>
        <v>8.19</v>
      </c>
      <c r="N6254" s="47">
        <f t="shared" si="706"/>
        <v>8.32</v>
      </c>
      <c r="O6254" s="48">
        <f t="shared" ca="1" si="707"/>
        <v>7766400</v>
      </c>
    </row>
    <row r="6255" spans="1:15" x14ac:dyDescent="0.25">
      <c r="A6255">
        <v>6240</v>
      </c>
      <c r="B6255" s="84">
        <v>32910</v>
      </c>
      <c r="C6255" s="47">
        <v>64</v>
      </c>
      <c r="D6255" s="47">
        <v>64</v>
      </c>
      <c r="E6255" s="47">
        <v>61.75</v>
      </c>
      <c r="F6255" s="47">
        <v>62.62</v>
      </c>
      <c r="G6255" s="48">
        <v>1508000</v>
      </c>
      <c r="H6255" s="47">
        <v>8.44</v>
      </c>
      <c r="I6255" s="51">
        <f t="shared" si="701"/>
        <v>0.13478122005748963</v>
      </c>
      <c r="J6255" s="51">
        <f t="shared" ca="1" si="702"/>
        <v>4</v>
      </c>
      <c r="K6255" s="47">
        <f t="shared" si="703"/>
        <v>8.6300000000000008</v>
      </c>
      <c r="L6255" s="47">
        <f t="shared" si="704"/>
        <v>8.6300000000000008</v>
      </c>
      <c r="M6255" s="47">
        <f t="shared" si="705"/>
        <v>8.32</v>
      </c>
      <c r="N6255" s="47">
        <f t="shared" si="706"/>
        <v>8.44</v>
      </c>
      <c r="O6255" s="48">
        <f t="shared" ca="1" si="707"/>
        <v>6032000</v>
      </c>
    </row>
    <row r="6256" spans="1:15" x14ac:dyDescent="0.25">
      <c r="A6256">
        <v>6241</v>
      </c>
      <c r="B6256" s="84">
        <v>32909</v>
      </c>
      <c r="C6256" s="47">
        <v>64.25</v>
      </c>
      <c r="D6256" s="47">
        <v>64.75</v>
      </c>
      <c r="E6256" s="47">
        <v>63.62</v>
      </c>
      <c r="F6256" s="47">
        <v>64.12</v>
      </c>
      <c r="G6256" s="48">
        <v>686400</v>
      </c>
      <c r="H6256" s="47">
        <v>8.64</v>
      </c>
      <c r="I6256" s="51">
        <f t="shared" si="701"/>
        <v>0.13474734872114785</v>
      </c>
      <c r="J6256" s="51">
        <f t="shared" ca="1" si="702"/>
        <v>4</v>
      </c>
      <c r="K6256" s="47">
        <f t="shared" si="703"/>
        <v>8.66</v>
      </c>
      <c r="L6256" s="47">
        <f t="shared" si="704"/>
        <v>8.7200000000000006</v>
      </c>
      <c r="M6256" s="47">
        <f t="shared" si="705"/>
        <v>8.57</v>
      </c>
      <c r="N6256" s="47">
        <f t="shared" si="706"/>
        <v>8.64</v>
      </c>
      <c r="O6256" s="48">
        <f t="shared" ca="1" si="707"/>
        <v>2745600</v>
      </c>
    </row>
    <row r="6257" spans="1:15" x14ac:dyDescent="0.25">
      <c r="A6257">
        <v>6242</v>
      </c>
      <c r="B6257" s="84">
        <v>32906</v>
      </c>
      <c r="C6257" s="47">
        <v>65.88</v>
      </c>
      <c r="D6257" s="47">
        <v>66</v>
      </c>
      <c r="E6257" s="47">
        <v>63.75</v>
      </c>
      <c r="F6257" s="47">
        <v>64.12</v>
      </c>
      <c r="G6257" s="48">
        <v>790800</v>
      </c>
      <c r="H6257" s="47">
        <v>8.64</v>
      </c>
      <c r="I6257" s="51">
        <f t="shared" si="701"/>
        <v>0.13474734872114785</v>
      </c>
      <c r="J6257" s="51">
        <f t="shared" ca="1" si="702"/>
        <v>4</v>
      </c>
      <c r="K6257" s="47">
        <f t="shared" si="703"/>
        <v>8.8800000000000008</v>
      </c>
      <c r="L6257" s="47">
        <f t="shared" si="704"/>
        <v>8.89</v>
      </c>
      <c r="M6257" s="47">
        <f t="shared" si="705"/>
        <v>8.59</v>
      </c>
      <c r="N6257" s="47">
        <f t="shared" si="706"/>
        <v>8.64</v>
      </c>
      <c r="O6257" s="48">
        <f t="shared" ca="1" si="707"/>
        <v>3163200</v>
      </c>
    </row>
    <row r="6258" spans="1:15" x14ac:dyDescent="0.25">
      <c r="A6258">
        <v>6243</v>
      </c>
      <c r="B6258" s="84">
        <v>32905</v>
      </c>
      <c r="C6258" s="47">
        <v>65.88</v>
      </c>
      <c r="D6258" s="47">
        <v>66.38</v>
      </c>
      <c r="E6258" s="47">
        <v>65.25</v>
      </c>
      <c r="F6258" s="47">
        <v>65.75</v>
      </c>
      <c r="G6258" s="48">
        <v>462800</v>
      </c>
      <c r="H6258" s="47">
        <v>8.86</v>
      </c>
      <c r="I6258" s="51">
        <f t="shared" si="701"/>
        <v>0.13475285171102661</v>
      </c>
      <c r="J6258" s="51">
        <f t="shared" ca="1" si="702"/>
        <v>4</v>
      </c>
      <c r="K6258" s="47">
        <f t="shared" si="703"/>
        <v>8.8800000000000008</v>
      </c>
      <c r="L6258" s="47">
        <f t="shared" si="704"/>
        <v>8.94</v>
      </c>
      <c r="M6258" s="47">
        <f t="shared" si="705"/>
        <v>8.7899999999999991</v>
      </c>
      <c r="N6258" s="47">
        <f t="shared" si="706"/>
        <v>8.86</v>
      </c>
      <c r="O6258" s="48">
        <f t="shared" ca="1" si="707"/>
        <v>1851200</v>
      </c>
    </row>
    <row r="6259" spans="1:15" x14ac:dyDescent="0.25">
      <c r="A6259">
        <v>6244</v>
      </c>
      <c r="B6259" s="84">
        <v>32904</v>
      </c>
      <c r="C6259" s="47">
        <v>65.25</v>
      </c>
      <c r="D6259" s="47">
        <v>66.25</v>
      </c>
      <c r="E6259" s="47">
        <v>65.25</v>
      </c>
      <c r="F6259" s="47">
        <v>66</v>
      </c>
      <c r="G6259" s="48">
        <v>557600</v>
      </c>
      <c r="H6259" s="47">
        <v>8.89</v>
      </c>
      <c r="I6259" s="51">
        <f t="shared" si="701"/>
        <v>0.1346969696969697</v>
      </c>
      <c r="J6259" s="51">
        <f t="shared" ca="1" si="702"/>
        <v>4</v>
      </c>
      <c r="K6259" s="47">
        <f t="shared" si="703"/>
        <v>8.7899999999999991</v>
      </c>
      <c r="L6259" s="47">
        <f t="shared" si="704"/>
        <v>8.92</v>
      </c>
      <c r="M6259" s="47">
        <f t="shared" si="705"/>
        <v>8.7899999999999991</v>
      </c>
      <c r="N6259" s="47">
        <f t="shared" si="706"/>
        <v>8.89</v>
      </c>
      <c r="O6259" s="48">
        <f t="shared" ca="1" si="707"/>
        <v>2230400</v>
      </c>
    </row>
    <row r="6260" spans="1:15" x14ac:dyDescent="0.25">
      <c r="A6260">
        <v>6245</v>
      </c>
      <c r="B6260" s="84">
        <v>32903</v>
      </c>
      <c r="C6260" s="47">
        <v>65.38</v>
      </c>
      <c r="D6260" s="47">
        <v>65.5</v>
      </c>
      <c r="E6260" s="47">
        <v>64.5</v>
      </c>
      <c r="F6260" s="47">
        <v>65.38</v>
      </c>
      <c r="G6260" s="48">
        <v>580800</v>
      </c>
      <c r="H6260" s="47">
        <v>8.81</v>
      </c>
      <c r="I6260" s="51">
        <f t="shared" si="701"/>
        <v>0.13475068828387887</v>
      </c>
      <c r="J6260" s="51">
        <f t="shared" ca="1" si="702"/>
        <v>4</v>
      </c>
      <c r="K6260" s="47">
        <f t="shared" si="703"/>
        <v>8.81</v>
      </c>
      <c r="L6260" s="47">
        <f t="shared" si="704"/>
        <v>8.83</v>
      </c>
      <c r="M6260" s="47">
        <f t="shared" si="705"/>
        <v>8.69</v>
      </c>
      <c r="N6260" s="47">
        <f t="shared" si="706"/>
        <v>8.81</v>
      </c>
      <c r="O6260" s="48">
        <f t="shared" ca="1" si="707"/>
        <v>2323200</v>
      </c>
    </row>
    <row r="6261" spans="1:15" x14ac:dyDescent="0.25">
      <c r="A6261">
        <v>6246</v>
      </c>
      <c r="B6261" s="84">
        <v>32902</v>
      </c>
      <c r="C6261" s="47">
        <v>65.5</v>
      </c>
      <c r="D6261" s="47">
        <v>65.75</v>
      </c>
      <c r="E6261" s="47">
        <v>65</v>
      </c>
      <c r="F6261" s="47">
        <v>65.12</v>
      </c>
      <c r="G6261" s="48">
        <v>459600</v>
      </c>
      <c r="H6261" s="47">
        <v>8.77</v>
      </c>
      <c r="I6261" s="51">
        <f t="shared" si="701"/>
        <v>0.13467444717444715</v>
      </c>
      <c r="J6261" s="51">
        <f t="shared" ca="1" si="702"/>
        <v>4</v>
      </c>
      <c r="K6261" s="47">
        <f t="shared" si="703"/>
        <v>8.82</v>
      </c>
      <c r="L6261" s="47">
        <f t="shared" si="704"/>
        <v>8.85</v>
      </c>
      <c r="M6261" s="47">
        <f t="shared" si="705"/>
        <v>8.75</v>
      </c>
      <c r="N6261" s="47">
        <f t="shared" si="706"/>
        <v>8.77</v>
      </c>
      <c r="O6261" s="48">
        <f t="shared" ca="1" si="707"/>
        <v>1838400</v>
      </c>
    </row>
    <row r="6262" spans="1:15" x14ac:dyDescent="0.25">
      <c r="A6262">
        <v>6247</v>
      </c>
      <c r="B6262" s="84">
        <v>32899</v>
      </c>
      <c r="C6262" s="47">
        <v>65.25</v>
      </c>
      <c r="D6262" s="47">
        <v>65.88</v>
      </c>
      <c r="E6262" s="47">
        <v>65.12</v>
      </c>
      <c r="F6262" s="47">
        <v>65.25</v>
      </c>
      <c r="G6262" s="48">
        <v>598800</v>
      </c>
      <c r="H6262" s="47">
        <v>8.7899999999999991</v>
      </c>
      <c r="I6262" s="51">
        <f t="shared" si="701"/>
        <v>0.13471264367816091</v>
      </c>
      <c r="J6262" s="51">
        <f t="shared" ca="1" si="702"/>
        <v>4</v>
      </c>
      <c r="K6262" s="47">
        <f t="shared" si="703"/>
        <v>8.7899999999999991</v>
      </c>
      <c r="L6262" s="47">
        <f t="shared" si="704"/>
        <v>8.8699999999999992</v>
      </c>
      <c r="M6262" s="47">
        <f t="shared" si="705"/>
        <v>8.77</v>
      </c>
      <c r="N6262" s="47">
        <f t="shared" si="706"/>
        <v>8.7899999999999991</v>
      </c>
      <c r="O6262" s="48">
        <f t="shared" ca="1" si="707"/>
        <v>2395200</v>
      </c>
    </row>
    <row r="6263" spans="1:15" x14ac:dyDescent="0.25">
      <c r="A6263">
        <v>6248</v>
      </c>
      <c r="B6263" s="84">
        <v>32898</v>
      </c>
      <c r="C6263" s="47">
        <v>65.75</v>
      </c>
      <c r="D6263" s="47">
        <v>66</v>
      </c>
      <c r="E6263" s="47">
        <v>65</v>
      </c>
      <c r="F6263" s="47">
        <v>65</v>
      </c>
      <c r="G6263" s="48">
        <v>782000</v>
      </c>
      <c r="H6263" s="47">
        <v>8.76</v>
      </c>
      <c r="I6263" s="51">
        <f t="shared" si="701"/>
        <v>0.13476923076923075</v>
      </c>
      <c r="J6263" s="51">
        <f t="shared" ca="1" si="702"/>
        <v>4</v>
      </c>
      <c r="K6263" s="47">
        <f t="shared" si="703"/>
        <v>8.86</v>
      </c>
      <c r="L6263" s="47">
        <f t="shared" si="704"/>
        <v>8.89</v>
      </c>
      <c r="M6263" s="47">
        <f t="shared" si="705"/>
        <v>8.76</v>
      </c>
      <c r="N6263" s="47">
        <f t="shared" si="706"/>
        <v>8.76</v>
      </c>
      <c r="O6263" s="48">
        <f t="shared" ca="1" si="707"/>
        <v>3128000</v>
      </c>
    </row>
    <row r="6264" spans="1:15" x14ac:dyDescent="0.25">
      <c r="A6264">
        <v>6249</v>
      </c>
      <c r="B6264" s="84">
        <v>32897</v>
      </c>
      <c r="C6264" s="47">
        <v>66</v>
      </c>
      <c r="D6264" s="47">
        <v>66</v>
      </c>
      <c r="E6264" s="47">
        <v>65</v>
      </c>
      <c r="F6264" s="47">
        <v>65.38</v>
      </c>
      <c r="G6264" s="48">
        <v>428000</v>
      </c>
      <c r="H6264" s="47">
        <v>8.81</v>
      </c>
      <c r="I6264" s="51">
        <f t="shared" si="701"/>
        <v>0.13475068828387887</v>
      </c>
      <c r="J6264" s="51">
        <f t="shared" ca="1" si="702"/>
        <v>4</v>
      </c>
      <c r="K6264" s="47">
        <f t="shared" si="703"/>
        <v>8.89</v>
      </c>
      <c r="L6264" s="47">
        <f t="shared" si="704"/>
        <v>8.89</v>
      </c>
      <c r="M6264" s="47">
        <f t="shared" si="705"/>
        <v>8.76</v>
      </c>
      <c r="N6264" s="47">
        <f t="shared" si="706"/>
        <v>8.81</v>
      </c>
      <c r="O6264" s="48">
        <f t="shared" ca="1" si="707"/>
        <v>1712000</v>
      </c>
    </row>
    <row r="6265" spans="1:15" x14ac:dyDescent="0.25">
      <c r="A6265">
        <v>6250</v>
      </c>
      <c r="B6265" s="84">
        <v>32896</v>
      </c>
      <c r="C6265" s="47">
        <v>67.5</v>
      </c>
      <c r="D6265" s="47">
        <v>67.5</v>
      </c>
      <c r="E6265" s="47">
        <v>66.38</v>
      </c>
      <c r="F6265" s="47">
        <v>66.62</v>
      </c>
      <c r="G6265" s="48">
        <v>798800</v>
      </c>
      <c r="H6265" s="47">
        <v>8.98</v>
      </c>
      <c r="I6265" s="51">
        <f t="shared" si="701"/>
        <v>0.13479435604923445</v>
      </c>
      <c r="J6265" s="51">
        <f t="shared" ca="1" si="702"/>
        <v>4</v>
      </c>
      <c r="K6265" s="47">
        <f t="shared" si="703"/>
        <v>9.1</v>
      </c>
      <c r="L6265" s="47">
        <f t="shared" si="704"/>
        <v>9.1</v>
      </c>
      <c r="M6265" s="47">
        <f t="shared" si="705"/>
        <v>8.9499999999999993</v>
      </c>
      <c r="N6265" s="47">
        <f t="shared" si="706"/>
        <v>8.98</v>
      </c>
      <c r="O6265" s="48">
        <f t="shared" ca="1" si="707"/>
        <v>3195200</v>
      </c>
    </row>
    <row r="6266" spans="1:15" x14ac:dyDescent="0.25">
      <c r="A6266">
        <v>6251</v>
      </c>
      <c r="B6266" s="84">
        <v>32895</v>
      </c>
      <c r="C6266" s="47">
        <v>68.12</v>
      </c>
      <c r="D6266" s="47">
        <v>68.25</v>
      </c>
      <c r="E6266" s="47">
        <v>67</v>
      </c>
      <c r="F6266" s="47">
        <v>67.12</v>
      </c>
      <c r="G6266" s="48">
        <v>513600</v>
      </c>
      <c r="H6266" s="47">
        <v>9.0399999999999991</v>
      </c>
      <c r="I6266" s="51">
        <f t="shared" si="701"/>
        <v>0.13468414779499402</v>
      </c>
      <c r="J6266" s="51">
        <f t="shared" ca="1" si="702"/>
        <v>4</v>
      </c>
      <c r="K6266" s="47">
        <f t="shared" si="703"/>
        <v>9.17</v>
      </c>
      <c r="L6266" s="47">
        <f t="shared" si="704"/>
        <v>9.19</v>
      </c>
      <c r="M6266" s="47">
        <f t="shared" si="705"/>
        <v>9.02</v>
      </c>
      <c r="N6266" s="47">
        <f t="shared" si="706"/>
        <v>9.0399999999999991</v>
      </c>
      <c r="O6266" s="48">
        <f t="shared" ca="1" si="707"/>
        <v>2054400</v>
      </c>
    </row>
    <row r="6267" spans="1:15" x14ac:dyDescent="0.25">
      <c r="A6267">
        <v>6252</v>
      </c>
      <c r="B6267" s="84">
        <v>32892</v>
      </c>
      <c r="C6267" s="47">
        <v>67.5</v>
      </c>
      <c r="D6267" s="47">
        <v>68.38</v>
      </c>
      <c r="E6267" s="47">
        <v>67.38</v>
      </c>
      <c r="F6267" s="47">
        <v>68.25</v>
      </c>
      <c r="G6267" s="48">
        <v>857600</v>
      </c>
      <c r="H6267" s="47">
        <v>9.19</v>
      </c>
      <c r="I6267" s="51">
        <f t="shared" si="701"/>
        <v>0.13465201465201465</v>
      </c>
      <c r="J6267" s="51">
        <f t="shared" ca="1" si="702"/>
        <v>4</v>
      </c>
      <c r="K6267" s="47">
        <f t="shared" si="703"/>
        <v>9.09</v>
      </c>
      <c r="L6267" s="47">
        <f t="shared" si="704"/>
        <v>9.2100000000000009</v>
      </c>
      <c r="M6267" s="47">
        <f t="shared" si="705"/>
        <v>9.07</v>
      </c>
      <c r="N6267" s="47">
        <f t="shared" si="706"/>
        <v>9.19</v>
      </c>
      <c r="O6267" s="48">
        <f t="shared" ca="1" si="707"/>
        <v>3430400</v>
      </c>
    </row>
    <row r="6268" spans="1:15" x14ac:dyDescent="0.25">
      <c r="A6268">
        <v>6253</v>
      </c>
      <c r="B6268" s="84">
        <v>32891</v>
      </c>
      <c r="C6268" s="47">
        <v>67.25</v>
      </c>
      <c r="D6268" s="47">
        <v>68</v>
      </c>
      <c r="E6268" s="47">
        <v>67</v>
      </c>
      <c r="F6268" s="47">
        <v>68</v>
      </c>
      <c r="G6268" s="48">
        <v>666000</v>
      </c>
      <c r="H6268" s="47">
        <v>9.16</v>
      </c>
      <c r="I6268" s="51">
        <f t="shared" si="701"/>
        <v>0.13470588235294118</v>
      </c>
      <c r="J6268" s="51">
        <f t="shared" ca="1" si="702"/>
        <v>4</v>
      </c>
      <c r="K6268" s="47">
        <f t="shared" si="703"/>
        <v>9.06</v>
      </c>
      <c r="L6268" s="47">
        <f t="shared" si="704"/>
        <v>9.16</v>
      </c>
      <c r="M6268" s="47">
        <f t="shared" si="705"/>
        <v>9.0299999999999994</v>
      </c>
      <c r="N6268" s="47">
        <f t="shared" si="706"/>
        <v>9.16</v>
      </c>
      <c r="O6268" s="48">
        <f t="shared" ca="1" si="707"/>
        <v>2664000</v>
      </c>
    </row>
    <row r="6269" spans="1:15" x14ac:dyDescent="0.25">
      <c r="A6269">
        <v>6254</v>
      </c>
      <c r="B6269" s="84">
        <v>32890</v>
      </c>
      <c r="C6269" s="47">
        <v>66.75</v>
      </c>
      <c r="D6269" s="47">
        <v>68.75</v>
      </c>
      <c r="E6269" s="47">
        <v>66.25</v>
      </c>
      <c r="F6269" s="47">
        <v>67.5</v>
      </c>
      <c r="G6269" s="48">
        <v>821600</v>
      </c>
      <c r="H6269" s="47">
        <v>9.09</v>
      </c>
      <c r="I6269" s="51">
        <f t="shared" si="701"/>
        <v>0.13466666666666666</v>
      </c>
      <c r="J6269" s="51">
        <f t="shared" ca="1" si="702"/>
        <v>4</v>
      </c>
      <c r="K6269" s="47">
        <f t="shared" si="703"/>
        <v>8.99</v>
      </c>
      <c r="L6269" s="47">
        <f t="shared" si="704"/>
        <v>9.26</v>
      </c>
      <c r="M6269" s="47">
        <f t="shared" si="705"/>
        <v>8.92</v>
      </c>
      <c r="N6269" s="47">
        <f t="shared" si="706"/>
        <v>9.09</v>
      </c>
      <c r="O6269" s="48">
        <f t="shared" ca="1" si="707"/>
        <v>3286400</v>
      </c>
    </row>
    <row r="6270" spans="1:15" x14ac:dyDescent="0.25">
      <c r="A6270">
        <v>6255</v>
      </c>
      <c r="B6270" s="84">
        <v>32889</v>
      </c>
      <c r="C6270" s="47">
        <v>66.38</v>
      </c>
      <c r="D6270" s="47">
        <v>66.88</v>
      </c>
      <c r="E6270" s="47">
        <v>66.12</v>
      </c>
      <c r="F6270" s="47">
        <v>66.75</v>
      </c>
      <c r="G6270" s="48">
        <v>680800</v>
      </c>
      <c r="H6270" s="47">
        <v>8.99</v>
      </c>
      <c r="I6270" s="51">
        <f t="shared" si="701"/>
        <v>0.13468164794007492</v>
      </c>
      <c r="J6270" s="51">
        <f t="shared" ca="1" si="702"/>
        <v>4</v>
      </c>
      <c r="K6270" s="47">
        <f t="shared" si="703"/>
        <v>8.94</v>
      </c>
      <c r="L6270" s="47">
        <f t="shared" si="704"/>
        <v>9.01</v>
      </c>
      <c r="M6270" s="47">
        <f t="shared" si="705"/>
        <v>8.91</v>
      </c>
      <c r="N6270" s="47">
        <f t="shared" si="706"/>
        <v>8.99</v>
      </c>
      <c r="O6270" s="48">
        <f t="shared" ca="1" si="707"/>
        <v>2723200</v>
      </c>
    </row>
    <row r="6271" spans="1:15" x14ac:dyDescent="0.25">
      <c r="A6271">
        <v>6256</v>
      </c>
      <c r="B6271" s="84">
        <v>32888</v>
      </c>
      <c r="C6271" s="47">
        <v>66.62</v>
      </c>
      <c r="D6271" s="47">
        <v>67</v>
      </c>
      <c r="E6271" s="47">
        <v>66.38</v>
      </c>
      <c r="F6271" s="47">
        <v>66.62</v>
      </c>
      <c r="G6271" s="48">
        <v>400400</v>
      </c>
      <c r="H6271" s="47">
        <v>8.98</v>
      </c>
      <c r="I6271" s="51">
        <f t="shared" si="701"/>
        <v>0.13479435604923445</v>
      </c>
      <c r="J6271" s="51">
        <f t="shared" ca="1" si="702"/>
        <v>4</v>
      </c>
      <c r="K6271" s="47">
        <f t="shared" si="703"/>
        <v>8.98</v>
      </c>
      <c r="L6271" s="47">
        <f t="shared" si="704"/>
        <v>9.0299999999999994</v>
      </c>
      <c r="M6271" s="47">
        <f t="shared" si="705"/>
        <v>8.9499999999999993</v>
      </c>
      <c r="N6271" s="47">
        <f t="shared" si="706"/>
        <v>8.98</v>
      </c>
      <c r="O6271" s="48">
        <f t="shared" ca="1" si="707"/>
        <v>1601600</v>
      </c>
    </row>
    <row r="6272" spans="1:15" x14ac:dyDescent="0.25">
      <c r="A6272">
        <v>6257</v>
      </c>
      <c r="B6272" s="84">
        <v>32885</v>
      </c>
      <c r="C6272" s="47">
        <v>66</v>
      </c>
      <c r="D6272" s="47">
        <v>67.25</v>
      </c>
      <c r="E6272" s="47">
        <v>66</v>
      </c>
      <c r="F6272" s="47">
        <v>66.62</v>
      </c>
      <c r="G6272" s="48">
        <v>724800</v>
      </c>
      <c r="H6272" s="47">
        <v>8.98</v>
      </c>
      <c r="I6272" s="51">
        <f t="shared" si="701"/>
        <v>0.13479435604923445</v>
      </c>
      <c r="J6272" s="51">
        <f t="shared" ca="1" si="702"/>
        <v>4</v>
      </c>
      <c r="K6272" s="47">
        <f t="shared" si="703"/>
        <v>8.9</v>
      </c>
      <c r="L6272" s="47">
        <f t="shared" si="704"/>
        <v>9.06</v>
      </c>
      <c r="M6272" s="47">
        <f t="shared" si="705"/>
        <v>8.9</v>
      </c>
      <c r="N6272" s="47">
        <f t="shared" si="706"/>
        <v>8.98</v>
      </c>
      <c r="O6272" s="48">
        <f t="shared" ca="1" si="707"/>
        <v>2899200</v>
      </c>
    </row>
    <row r="6273" spans="1:15" x14ac:dyDescent="0.25">
      <c r="A6273">
        <v>6258</v>
      </c>
      <c r="B6273" s="84">
        <v>32884</v>
      </c>
      <c r="C6273" s="47">
        <v>67.5</v>
      </c>
      <c r="D6273" s="47">
        <v>68.25</v>
      </c>
      <c r="E6273" s="47">
        <v>67.25</v>
      </c>
      <c r="F6273" s="47">
        <v>67.25</v>
      </c>
      <c r="G6273" s="48">
        <v>546800</v>
      </c>
      <c r="H6273" s="47">
        <v>9.06</v>
      </c>
      <c r="I6273" s="51">
        <f t="shared" si="701"/>
        <v>0.13472118959107807</v>
      </c>
      <c r="J6273" s="51">
        <f t="shared" ca="1" si="702"/>
        <v>4</v>
      </c>
      <c r="K6273" s="47">
        <f t="shared" si="703"/>
        <v>9.09</v>
      </c>
      <c r="L6273" s="47">
        <f t="shared" si="704"/>
        <v>9.19</v>
      </c>
      <c r="M6273" s="47">
        <f t="shared" si="705"/>
        <v>9.06</v>
      </c>
      <c r="N6273" s="47">
        <f t="shared" si="706"/>
        <v>9.06</v>
      </c>
      <c r="O6273" s="48">
        <f t="shared" ca="1" si="707"/>
        <v>2187200</v>
      </c>
    </row>
    <row r="6274" spans="1:15" x14ac:dyDescent="0.25">
      <c r="A6274">
        <v>6259</v>
      </c>
      <c r="B6274" s="84">
        <v>32883</v>
      </c>
      <c r="C6274" s="47">
        <v>68</v>
      </c>
      <c r="D6274" s="47">
        <v>68.25</v>
      </c>
      <c r="E6274" s="47">
        <v>66.88</v>
      </c>
      <c r="F6274" s="47">
        <v>67.25</v>
      </c>
      <c r="G6274" s="48">
        <v>731200</v>
      </c>
      <c r="H6274" s="47">
        <v>9.06</v>
      </c>
      <c r="I6274" s="51">
        <f t="shared" si="701"/>
        <v>0.13472118959107807</v>
      </c>
      <c r="J6274" s="51">
        <f t="shared" ca="1" si="702"/>
        <v>4</v>
      </c>
      <c r="K6274" s="47">
        <f t="shared" si="703"/>
        <v>9.16</v>
      </c>
      <c r="L6274" s="47">
        <f t="shared" si="704"/>
        <v>9.19</v>
      </c>
      <c r="M6274" s="47">
        <f t="shared" si="705"/>
        <v>9.01</v>
      </c>
      <c r="N6274" s="47">
        <f t="shared" si="706"/>
        <v>9.06</v>
      </c>
      <c r="O6274" s="48">
        <f t="shared" ca="1" si="707"/>
        <v>2924800</v>
      </c>
    </row>
    <row r="6275" spans="1:15" x14ac:dyDescent="0.25">
      <c r="A6275">
        <v>6260</v>
      </c>
      <c r="B6275" s="84">
        <v>32882</v>
      </c>
      <c r="C6275" s="47">
        <v>69.62</v>
      </c>
      <c r="D6275" s="47">
        <v>69.88</v>
      </c>
      <c r="E6275" s="47">
        <v>67.25</v>
      </c>
      <c r="F6275" s="47">
        <v>68</v>
      </c>
      <c r="G6275" s="48">
        <v>473600</v>
      </c>
      <c r="H6275" s="47">
        <v>9.16</v>
      </c>
      <c r="I6275" s="51">
        <f t="shared" si="701"/>
        <v>0.13470588235294118</v>
      </c>
      <c r="J6275" s="51">
        <f t="shared" ca="1" si="702"/>
        <v>4</v>
      </c>
      <c r="K6275" s="47">
        <f t="shared" si="703"/>
        <v>9.3800000000000008</v>
      </c>
      <c r="L6275" s="47">
        <f t="shared" si="704"/>
        <v>9.41</v>
      </c>
      <c r="M6275" s="47">
        <f t="shared" si="705"/>
        <v>9.06</v>
      </c>
      <c r="N6275" s="47">
        <f t="shared" si="706"/>
        <v>9.16</v>
      </c>
      <c r="O6275" s="48">
        <f t="shared" ca="1" si="707"/>
        <v>1894400</v>
      </c>
    </row>
    <row r="6276" spans="1:15" x14ac:dyDescent="0.25">
      <c r="A6276">
        <v>6261</v>
      </c>
      <c r="B6276" s="84">
        <v>32881</v>
      </c>
      <c r="C6276" s="47">
        <v>69.75</v>
      </c>
      <c r="D6276" s="47">
        <v>69.88</v>
      </c>
      <c r="E6276" s="47">
        <v>69.5</v>
      </c>
      <c r="F6276" s="47">
        <v>69.88</v>
      </c>
      <c r="G6276" s="48">
        <v>386000</v>
      </c>
      <c r="H6276" s="47">
        <v>9.41</v>
      </c>
      <c r="I6276" s="51">
        <f t="shared" si="701"/>
        <v>0.13465941614195764</v>
      </c>
      <c r="J6276" s="51">
        <f t="shared" ca="1" si="702"/>
        <v>4</v>
      </c>
      <c r="K6276" s="47">
        <f t="shared" si="703"/>
        <v>9.39</v>
      </c>
      <c r="L6276" s="47">
        <f t="shared" si="704"/>
        <v>9.41</v>
      </c>
      <c r="M6276" s="47">
        <f t="shared" si="705"/>
        <v>9.36</v>
      </c>
      <c r="N6276" s="47">
        <f t="shared" si="706"/>
        <v>9.41</v>
      </c>
      <c r="O6276" s="48">
        <f t="shared" ca="1" si="707"/>
        <v>1544000</v>
      </c>
    </row>
    <row r="6277" spans="1:15" x14ac:dyDescent="0.25">
      <c r="A6277">
        <v>6262</v>
      </c>
      <c r="B6277" s="84">
        <v>32878</v>
      </c>
      <c r="C6277" s="47">
        <v>70.62</v>
      </c>
      <c r="D6277" s="47">
        <v>70.62</v>
      </c>
      <c r="E6277" s="47">
        <v>69.75</v>
      </c>
      <c r="F6277" s="47">
        <v>70</v>
      </c>
      <c r="G6277" s="48">
        <v>1093600</v>
      </c>
      <c r="H6277" s="47">
        <v>9.43</v>
      </c>
      <c r="I6277" s="51">
        <f t="shared" si="701"/>
        <v>0.1347142857142857</v>
      </c>
      <c r="J6277" s="51">
        <f t="shared" ca="1" si="702"/>
        <v>4</v>
      </c>
      <c r="K6277" s="47">
        <f t="shared" si="703"/>
        <v>9.51</v>
      </c>
      <c r="L6277" s="47">
        <f t="shared" si="704"/>
        <v>9.51</v>
      </c>
      <c r="M6277" s="47">
        <f t="shared" si="705"/>
        <v>9.4</v>
      </c>
      <c r="N6277" s="47">
        <f t="shared" si="706"/>
        <v>9.43</v>
      </c>
      <c r="O6277" s="48">
        <f t="shared" ca="1" si="707"/>
        <v>4374400</v>
      </c>
    </row>
    <row r="6278" spans="1:15" x14ac:dyDescent="0.25">
      <c r="A6278">
        <v>6263</v>
      </c>
      <c r="B6278" s="84">
        <v>32877</v>
      </c>
      <c r="C6278" s="47">
        <v>70.12</v>
      </c>
      <c r="D6278" s="47">
        <v>71</v>
      </c>
      <c r="E6278" s="47">
        <v>69.88</v>
      </c>
      <c r="F6278" s="47">
        <v>71</v>
      </c>
      <c r="G6278" s="48">
        <v>832000</v>
      </c>
      <c r="H6278" s="47">
        <v>9.57</v>
      </c>
      <c r="I6278" s="51">
        <f t="shared" si="701"/>
        <v>0.1347887323943662</v>
      </c>
      <c r="J6278" s="51">
        <f t="shared" ca="1" si="702"/>
        <v>4</v>
      </c>
      <c r="K6278" s="47">
        <f t="shared" si="703"/>
        <v>9.4499999999999993</v>
      </c>
      <c r="L6278" s="47">
        <f t="shared" si="704"/>
        <v>9.57</v>
      </c>
      <c r="M6278" s="47">
        <f t="shared" si="705"/>
        <v>9.42</v>
      </c>
      <c r="N6278" s="47">
        <f t="shared" si="706"/>
        <v>9.57</v>
      </c>
      <c r="O6278" s="48">
        <f t="shared" ca="1" si="707"/>
        <v>3328000</v>
      </c>
    </row>
    <row r="6279" spans="1:15" x14ac:dyDescent="0.25">
      <c r="A6279">
        <v>6264</v>
      </c>
      <c r="B6279" s="84">
        <v>32876</v>
      </c>
      <c r="C6279" s="47">
        <v>69.75</v>
      </c>
      <c r="D6279" s="47">
        <v>70.38</v>
      </c>
      <c r="E6279" s="47">
        <v>69.38</v>
      </c>
      <c r="F6279" s="47">
        <v>70</v>
      </c>
      <c r="G6279" s="48">
        <v>773600</v>
      </c>
      <c r="H6279" s="47">
        <v>9.43</v>
      </c>
      <c r="I6279" s="51">
        <f t="shared" si="701"/>
        <v>0.1347142857142857</v>
      </c>
      <c r="J6279" s="51">
        <f t="shared" ca="1" si="702"/>
        <v>4</v>
      </c>
      <c r="K6279" s="47">
        <f t="shared" si="703"/>
        <v>9.4</v>
      </c>
      <c r="L6279" s="47">
        <f t="shared" si="704"/>
        <v>9.48</v>
      </c>
      <c r="M6279" s="47">
        <f t="shared" si="705"/>
        <v>9.35</v>
      </c>
      <c r="N6279" s="47">
        <f t="shared" si="706"/>
        <v>9.43</v>
      </c>
      <c r="O6279" s="48">
        <f t="shared" ca="1" si="707"/>
        <v>3094400</v>
      </c>
    </row>
    <row r="6280" spans="1:15" x14ac:dyDescent="0.25">
      <c r="A6280">
        <v>6265</v>
      </c>
      <c r="B6280" s="84">
        <v>32875</v>
      </c>
      <c r="C6280" s="47">
        <v>69.12</v>
      </c>
      <c r="D6280" s="47">
        <v>69.75</v>
      </c>
      <c r="E6280" s="47">
        <v>68.88</v>
      </c>
      <c r="F6280" s="47">
        <v>69.75</v>
      </c>
      <c r="G6280" s="48">
        <v>799600</v>
      </c>
      <c r="H6280" s="47">
        <v>9.4</v>
      </c>
      <c r="I6280" s="51">
        <f t="shared" si="701"/>
        <v>0.13476702508960575</v>
      </c>
      <c r="J6280" s="51">
        <f t="shared" ca="1" si="702"/>
        <v>4</v>
      </c>
      <c r="K6280" s="47">
        <f t="shared" si="703"/>
        <v>9.32</v>
      </c>
      <c r="L6280" s="47">
        <f t="shared" si="704"/>
        <v>9.4</v>
      </c>
      <c r="M6280" s="47">
        <f t="shared" si="705"/>
        <v>9.2799999999999994</v>
      </c>
      <c r="N6280" s="47">
        <f t="shared" si="706"/>
        <v>9.4</v>
      </c>
      <c r="O6280" s="48">
        <f t="shared" ca="1" si="707"/>
        <v>3198400</v>
      </c>
    </row>
    <row r="6281" spans="1:15" x14ac:dyDescent="0.25">
      <c r="A6281">
        <v>6266</v>
      </c>
      <c r="B6281" s="84">
        <v>32871</v>
      </c>
      <c r="C6281" s="47">
        <v>69.12</v>
      </c>
      <c r="D6281" s="47">
        <v>69.5</v>
      </c>
      <c r="E6281" s="47">
        <v>68.88</v>
      </c>
      <c r="F6281" s="47">
        <v>69.5</v>
      </c>
      <c r="G6281" s="48">
        <v>385200</v>
      </c>
      <c r="H6281" s="47">
        <v>9.36</v>
      </c>
      <c r="I6281" s="51">
        <f t="shared" si="701"/>
        <v>0.13467625899280575</v>
      </c>
      <c r="J6281" s="51">
        <f t="shared" ca="1" si="702"/>
        <v>4</v>
      </c>
      <c r="K6281" s="47">
        <f t="shared" si="703"/>
        <v>9.31</v>
      </c>
      <c r="L6281" s="47">
        <f t="shared" si="704"/>
        <v>9.36</v>
      </c>
      <c r="M6281" s="47">
        <f t="shared" si="705"/>
        <v>9.2799999999999994</v>
      </c>
      <c r="N6281" s="47">
        <f t="shared" si="706"/>
        <v>9.36</v>
      </c>
      <c r="O6281" s="48">
        <f t="shared" ca="1" si="707"/>
        <v>1540800</v>
      </c>
    </row>
    <row r="6282" spans="1:15" x14ac:dyDescent="0.25">
      <c r="A6282">
        <v>6267</v>
      </c>
      <c r="B6282" s="84">
        <v>32870</v>
      </c>
      <c r="C6282" s="47">
        <v>68.88</v>
      </c>
      <c r="D6282" s="47">
        <v>69.62</v>
      </c>
      <c r="E6282" s="47">
        <v>68.62</v>
      </c>
      <c r="F6282" s="47">
        <v>69.5</v>
      </c>
      <c r="G6282" s="48">
        <v>592000</v>
      </c>
      <c r="H6282" s="47">
        <v>9.2899999999999991</v>
      </c>
      <c r="I6282" s="51">
        <f t="shared" si="701"/>
        <v>0.13366906474820142</v>
      </c>
      <c r="J6282" s="51">
        <f t="shared" ca="1" si="702"/>
        <v>4</v>
      </c>
      <c r="K6282" s="47">
        <f t="shared" si="703"/>
        <v>9.2100000000000009</v>
      </c>
      <c r="L6282" s="47">
        <f t="shared" si="704"/>
        <v>9.31</v>
      </c>
      <c r="M6282" s="47">
        <f t="shared" si="705"/>
        <v>9.17</v>
      </c>
      <c r="N6282" s="47">
        <f t="shared" si="706"/>
        <v>9.2899999999999991</v>
      </c>
      <c r="O6282" s="48">
        <f t="shared" ca="1" si="707"/>
        <v>2368000</v>
      </c>
    </row>
    <row r="6283" spans="1:15" x14ac:dyDescent="0.25">
      <c r="A6283">
        <v>6268</v>
      </c>
      <c r="B6283" s="84">
        <v>32869</v>
      </c>
      <c r="C6283" s="47">
        <v>67</v>
      </c>
      <c r="D6283" s="47">
        <v>68.88</v>
      </c>
      <c r="E6283" s="47">
        <v>67</v>
      </c>
      <c r="F6283" s="47">
        <v>68.88</v>
      </c>
      <c r="G6283" s="48">
        <v>868400</v>
      </c>
      <c r="H6283" s="47">
        <v>9.2100000000000009</v>
      </c>
      <c r="I6283" s="51">
        <f t="shared" si="701"/>
        <v>0.13371080139372823</v>
      </c>
      <c r="J6283" s="51">
        <f t="shared" ca="1" si="702"/>
        <v>4</v>
      </c>
      <c r="K6283" s="47">
        <f t="shared" si="703"/>
        <v>8.9600000000000009</v>
      </c>
      <c r="L6283" s="47">
        <f t="shared" si="704"/>
        <v>9.2100000000000009</v>
      </c>
      <c r="M6283" s="47">
        <f t="shared" si="705"/>
        <v>8.9600000000000009</v>
      </c>
      <c r="N6283" s="47">
        <f t="shared" si="706"/>
        <v>9.2100000000000009</v>
      </c>
      <c r="O6283" s="48">
        <f t="shared" ca="1" si="707"/>
        <v>3473600</v>
      </c>
    </row>
    <row r="6284" spans="1:15" x14ac:dyDescent="0.25">
      <c r="A6284">
        <v>6269</v>
      </c>
      <c r="B6284" s="84">
        <v>32868</v>
      </c>
      <c r="C6284" s="47">
        <v>67.12</v>
      </c>
      <c r="D6284" s="47">
        <v>67.25</v>
      </c>
      <c r="E6284" s="47">
        <v>66.88</v>
      </c>
      <c r="F6284" s="47">
        <v>66.88</v>
      </c>
      <c r="G6284" s="48">
        <v>414000</v>
      </c>
      <c r="H6284" s="47">
        <v>8.94</v>
      </c>
      <c r="I6284" s="51">
        <f t="shared" si="701"/>
        <v>0.13367224880382775</v>
      </c>
      <c r="J6284" s="51">
        <f t="shared" ca="1" si="702"/>
        <v>4</v>
      </c>
      <c r="K6284" s="47">
        <f t="shared" si="703"/>
        <v>8.9700000000000006</v>
      </c>
      <c r="L6284" s="47">
        <f t="shared" si="704"/>
        <v>8.99</v>
      </c>
      <c r="M6284" s="47">
        <f t="shared" si="705"/>
        <v>8.94</v>
      </c>
      <c r="N6284" s="47">
        <f t="shared" si="706"/>
        <v>8.94</v>
      </c>
      <c r="O6284" s="48">
        <f t="shared" ca="1" si="707"/>
        <v>1656000</v>
      </c>
    </row>
    <row r="6285" spans="1:15" x14ac:dyDescent="0.25">
      <c r="A6285">
        <v>6270</v>
      </c>
      <c r="B6285" s="84">
        <v>32864</v>
      </c>
      <c r="C6285" s="47">
        <v>67.12</v>
      </c>
      <c r="D6285" s="47">
        <v>67.5</v>
      </c>
      <c r="E6285" s="47">
        <v>66.25</v>
      </c>
      <c r="F6285" s="47">
        <v>67.38</v>
      </c>
      <c r="G6285" s="48">
        <v>404800</v>
      </c>
      <c r="H6285" s="47">
        <v>9</v>
      </c>
      <c r="I6285" s="51">
        <f t="shared" si="701"/>
        <v>0.13357079252003562</v>
      </c>
      <c r="J6285" s="51">
        <f t="shared" ca="1" si="702"/>
        <v>4</v>
      </c>
      <c r="K6285" s="47">
        <f t="shared" si="703"/>
        <v>8.9700000000000006</v>
      </c>
      <c r="L6285" s="47">
        <f t="shared" si="704"/>
        <v>9.02</v>
      </c>
      <c r="M6285" s="47">
        <f t="shared" si="705"/>
        <v>8.85</v>
      </c>
      <c r="N6285" s="47">
        <f t="shared" si="706"/>
        <v>9</v>
      </c>
      <c r="O6285" s="48">
        <f t="shared" ca="1" si="707"/>
        <v>1619200</v>
      </c>
    </row>
    <row r="6286" spans="1:15" x14ac:dyDescent="0.25">
      <c r="A6286">
        <v>6271</v>
      </c>
      <c r="B6286" s="84">
        <v>32863</v>
      </c>
      <c r="C6286" s="47">
        <v>67</v>
      </c>
      <c r="D6286" s="47">
        <v>67.75</v>
      </c>
      <c r="E6286" s="47">
        <v>66.5</v>
      </c>
      <c r="F6286" s="47">
        <v>67.25</v>
      </c>
      <c r="G6286" s="48">
        <v>465600</v>
      </c>
      <c r="H6286" s="47">
        <v>8.99</v>
      </c>
      <c r="I6286" s="51">
        <f t="shared" si="701"/>
        <v>0.13368029739776952</v>
      </c>
      <c r="J6286" s="51">
        <f t="shared" ca="1" si="702"/>
        <v>4</v>
      </c>
      <c r="K6286" s="47">
        <f t="shared" si="703"/>
        <v>8.9600000000000009</v>
      </c>
      <c r="L6286" s="47">
        <f t="shared" si="704"/>
        <v>9.06</v>
      </c>
      <c r="M6286" s="47">
        <f t="shared" si="705"/>
        <v>8.89</v>
      </c>
      <c r="N6286" s="47">
        <f t="shared" si="706"/>
        <v>8.99</v>
      </c>
      <c r="O6286" s="48">
        <f t="shared" ca="1" si="707"/>
        <v>1862400</v>
      </c>
    </row>
    <row r="6287" spans="1:15" x14ac:dyDescent="0.25">
      <c r="A6287">
        <v>6272</v>
      </c>
      <c r="B6287" s="84">
        <v>32862</v>
      </c>
      <c r="C6287" s="47">
        <v>66.12</v>
      </c>
      <c r="D6287" s="47">
        <v>66.5</v>
      </c>
      <c r="E6287" s="47">
        <v>65.88</v>
      </c>
      <c r="F6287" s="47">
        <v>66.38</v>
      </c>
      <c r="G6287" s="48">
        <v>979200</v>
      </c>
      <c r="H6287" s="47">
        <v>8.8699999999999992</v>
      </c>
      <c r="I6287" s="51">
        <f t="shared" si="701"/>
        <v>0.13362458571858993</v>
      </c>
      <c r="J6287" s="51">
        <f t="shared" ca="1" si="702"/>
        <v>4</v>
      </c>
      <c r="K6287" s="47">
        <f t="shared" si="703"/>
        <v>8.84</v>
      </c>
      <c r="L6287" s="47">
        <f t="shared" si="704"/>
        <v>8.89</v>
      </c>
      <c r="M6287" s="47">
        <f t="shared" si="705"/>
        <v>8.8000000000000007</v>
      </c>
      <c r="N6287" s="47">
        <f t="shared" si="706"/>
        <v>8.8699999999999992</v>
      </c>
      <c r="O6287" s="48">
        <f t="shared" ca="1" si="707"/>
        <v>3916800</v>
      </c>
    </row>
    <row r="6288" spans="1:15" x14ac:dyDescent="0.25">
      <c r="A6288">
        <v>6273</v>
      </c>
      <c r="B6288" s="84">
        <v>32861</v>
      </c>
      <c r="C6288" s="47">
        <v>66.62</v>
      </c>
      <c r="D6288" s="47">
        <v>67.25</v>
      </c>
      <c r="E6288" s="47">
        <v>65.88</v>
      </c>
      <c r="F6288" s="47">
        <v>66</v>
      </c>
      <c r="G6288" s="48">
        <v>933600</v>
      </c>
      <c r="H6288" s="47">
        <v>8.82</v>
      </c>
      <c r="I6288" s="51">
        <f t="shared" si="701"/>
        <v>0.13363636363636364</v>
      </c>
      <c r="J6288" s="51">
        <f t="shared" ca="1" si="702"/>
        <v>4</v>
      </c>
      <c r="K6288" s="47">
        <f t="shared" si="703"/>
        <v>8.9</v>
      </c>
      <c r="L6288" s="47">
        <f t="shared" si="704"/>
        <v>8.99</v>
      </c>
      <c r="M6288" s="47">
        <f t="shared" si="705"/>
        <v>8.8000000000000007</v>
      </c>
      <c r="N6288" s="47">
        <f t="shared" si="706"/>
        <v>8.82</v>
      </c>
      <c r="O6288" s="48">
        <f t="shared" ca="1" si="707"/>
        <v>3734400</v>
      </c>
    </row>
    <row r="6289" spans="1:15" x14ac:dyDescent="0.25">
      <c r="A6289">
        <v>6274</v>
      </c>
      <c r="B6289" s="84">
        <v>32860</v>
      </c>
      <c r="C6289" s="47">
        <v>68.75</v>
      </c>
      <c r="D6289" s="47">
        <v>69</v>
      </c>
      <c r="E6289" s="47">
        <v>66.62</v>
      </c>
      <c r="F6289" s="47">
        <v>66.88</v>
      </c>
      <c r="G6289" s="48">
        <v>623200</v>
      </c>
      <c r="H6289" s="47">
        <v>8.94</v>
      </c>
      <c r="I6289" s="51">
        <f t="shared" ref="I6289:I6352" si="708">H6289/F6289</f>
        <v>0.13367224880382775</v>
      </c>
      <c r="J6289" s="51">
        <f t="shared" ref="J6289:J6352" ca="1" si="709">INDEX(OFFSET($T$15,0,0,$S$13+1,1),MATCH(B6289,OFFSET($Q$15,0,0,$S$13+1,1),-1))</f>
        <v>4</v>
      </c>
      <c r="K6289" s="47">
        <f t="shared" ref="K6289:K6352" si="710">ROUND($I6289*C6289,2)</f>
        <v>9.19</v>
      </c>
      <c r="L6289" s="47">
        <f t="shared" ref="L6289:L6352" si="711">ROUND($I6289*D6289,2)</f>
        <v>9.2200000000000006</v>
      </c>
      <c r="M6289" s="47">
        <f t="shared" ref="M6289:M6352" si="712">ROUND($I6289*E6289,2)</f>
        <v>8.91</v>
      </c>
      <c r="N6289" s="47">
        <f t="shared" ref="N6289:N6352" si="713">ROUND($I6289*F6289,2)</f>
        <v>8.94</v>
      </c>
      <c r="O6289" s="48">
        <f t="shared" ref="O6289:O6352" ca="1" si="714">G6289*J6289</f>
        <v>2492800</v>
      </c>
    </row>
    <row r="6290" spans="1:15" x14ac:dyDescent="0.25">
      <c r="A6290">
        <v>6275</v>
      </c>
      <c r="B6290" s="84">
        <v>32857</v>
      </c>
      <c r="C6290" s="47">
        <v>69.5</v>
      </c>
      <c r="D6290" s="47">
        <v>70.12</v>
      </c>
      <c r="E6290" s="47">
        <v>68</v>
      </c>
      <c r="F6290" s="47">
        <v>68.88</v>
      </c>
      <c r="G6290" s="48">
        <v>854800</v>
      </c>
      <c r="H6290" s="47">
        <v>9.2100000000000009</v>
      </c>
      <c r="I6290" s="51">
        <f t="shared" si="708"/>
        <v>0.13371080139372823</v>
      </c>
      <c r="J6290" s="51">
        <f t="shared" ca="1" si="709"/>
        <v>4</v>
      </c>
      <c r="K6290" s="47">
        <f t="shared" si="710"/>
        <v>9.2899999999999991</v>
      </c>
      <c r="L6290" s="47">
        <f t="shared" si="711"/>
        <v>9.3800000000000008</v>
      </c>
      <c r="M6290" s="47">
        <f t="shared" si="712"/>
        <v>9.09</v>
      </c>
      <c r="N6290" s="47">
        <f t="shared" si="713"/>
        <v>9.2100000000000009</v>
      </c>
      <c r="O6290" s="48">
        <f t="shared" ca="1" si="714"/>
        <v>3419200</v>
      </c>
    </row>
    <row r="6291" spans="1:15" x14ac:dyDescent="0.25">
      <c r="A6291">
        <v>6276</v>
      </c>
      <c r="B6291" s="84">
        <v>32856</v>
      </c>
      <c r="C6291" s="47">
        <v>69.25</v>
      </c>
      <c r="D6291" s="47">
        <v>69.62</v>
      </c>
      <c r="E6291" s="47">
        <v>69</v>
      </c>
      <c r="F6291" s="47">
        <v>69.5</v>
      </c>
      <c r="G6291" s="48">
        <v>662400</v>
      </c>
      <c r="H6291" s="47">
        <v>9.2899999999999991</v>
      </c>
      <c r="I6291" s="51">
        <f t="shared" si="708"/>
        <v>0.13366906474820142</v>
      </c>
      <c r="J6291" s="51">
        <f t="shared" ca="1" si="709"/>
        <v>4</v>
      </c>
      <c r="K6291" s="47">
        <f t="shared" si="710"/>
        <v>9.26</v>
      </c>
      <c r="L6291" s="47">
        <f t="shared" si="711"/>
        <v>9.31</v>
      </c>
      <c r="M6291" s="47">
        <f t="shared" si="712"/>
        <v>9.2200000000000006</v>
      </c>
      <c r="N6291" s="47">
        <f t="shared" si="713"/>
        <v>9.2899999999999991</v>
      </c>
      <c r="O6291" s="48">
        <f t="shared" ca="1" si="714"/>
        <v>2649600</v>
      </c>
    </row>
    <row r="6292" spans="1:15" x14ac:dyDescent="0.25">
      <c r="A6292">
        <v>6277</v>
      </c>
      <c r="B6292" s="84">
        <v>32855</v>
      </c>
      <c r="C6292" s="47">
        <v>69.5</v>
      </c>
      <c r="D6292" s="47">
        <v>71</v>
      </c>
      <c r="E6292" s="47">
        <v>69.38</v>
      </c>
      <c r="F6292" s="47">
        <v>69.38</v>
      </c>
      <c r="G6292" s="48">
        <v>1177200</v>
      </c>
      <c r="H6292" s="47">
        <v>9.27</v>
      </c>
      <c r="I6292" s="51">
        <f t="shared" si="708"/>
        <v>0.13361199192850967</v>
      </c>
      <c r="J6292" s="51">
        <f t="shared" ca="1" si="709"/>
        <v>4</v>
      </c>
      <c r="K6292" s="47">
        <f t="shared" si="710"/>
        <v>9.2899999999999991</v>
      </c>
      <c r="L6292" s="47">
        <f t="shared" si="711"/>
        <v>9.49</v>
      </c>
      <c r="M6292" s="47">
        <f t="shared" si="712"/>
        <v>9.27</v>
      </c>
      <c r="N6292" s="47">
        <f t="shared" si="713"/>
        <v>9.27</v>
      </c>
      <c r="O6292" s="48">
        <f t="shared" ca="1" si="714"/>
        <v>4708800</v>
      </c>
    </row>
    <row r="6293" spans="1:15" x14ac:dyDescent="0.25">
      <c r="A6293">
        <v>6278</v>
      </c>
      <c r="B6293" s="84">
        <v>32854</v>
      </c>
      <c r="C6293" s="47">
        <v>69</v>
      </c>
      <c r="D6293" s="47">
        <v>69.75</v>
      </c>
      <c r="E6293" s="47">
        <v>68.5</v>
      </c>
      <c r="F6293" s="47">
        <v>69.62</v>
      </c>
      <c r="G6293" s="48">
        <v>661200</v>
      </c>
      <c r="H6293" s="47">
        <v>9.31</v>
      </c>
      <c r="I6293" s="51">
        <f t="shared" si="708"/>
        <v>0.133725940821603</v>
      </c>
      <c r="J6293" s="51">
        <f t="shared" ca="1" si="709"/>
        <v>4</v>
      </c>
      <c r="K6293" s="47">
        <f t="shared" si="710"/>
        <v>9.23</v>
      </c>
      <c r="L6293" s="47">
        <f t="shared" si="711"/>
        <v>9.33</v>
      </c>
      <c r="M6293" s="47">
        <f t="shared" si="712"/>
        <v>9.16</v>
      </c>
      <c r="N6293" s="47">
        <f t="shared" si="713"/>
        <v>9.31</v>
      </c>
      <c r="O6293" s="48">
        <f t="shared" ca="1" si="714"/>
        <v>2644800</v>
      </c>
    </row>
    <row r="6294" spans="1:15" x14ac:dyDescent="0.25">
      <c r="A6294">
        <v>6279</v>
      </c>
      <c r="B6294" s="84">
        <v>32853</v>
      </c>
      <c r="C6294" s="47">
        <v>67.38</v>
      </c>
      <c r="D6294" s="47">
        <v>69.25</v>
      </c>
      <c r="E6294" s="47">
        <v>67.38</v>
      </c>
      <c r="F6294" s="47">
        <v>68.62</v>
      </c>
      <c r="G6294" s="48">
        <v>988800</v>
      </c>
      <c r="H6294" s="47">
        <v>9.17</v>
      </c>
      <c r="I6294" s="51">
        <f t="shared" si="708"/>
        <v>0.13363450888953657</v>
      </c>
      <c r="J6294" s="51">
        <f t="shared" ca="1" si="709"/>
        <v>4</v>
      </c>
      <c r="K6294" s="47">
        <f t="shared" si="710"/>
        <v>9</v>
      </c>
      <c r="L6294" s="47">
        <f t="shared" si="711"/>
        <v>9.25</v>
      </c>
      <c r="M6294" s="47">
        <f t="shared" si="712"/>
        <v>9</v>
      </c>
      <c r="N6294" s="47">
        <f t="shared" si="713"/>
        <v>9.17</v>
      </c>
      <c r="O6294" s="48">
        <f t="shared" ca="1" si="714"/>
        <v>3955200</v>
      </c>
    </row>
    <row r="6295" spans="1:15" x14ac:dyDescent="0.25">
      <c r="A6295">
        <v>6280</v>
      </c>
      <c r="B6295" s="84">
        <v>32850</v>
      </c>
      <c r="C6295" s="47">
        <v>67</v>
      </c>
      <c r="D6295" s="47">
        <v>67.5</v>
      </c>
      <c r="E6295" s="47">
        <v>66.5</v>
      </c>
      <c r="F6295" s="47">
        <v>67.38</v>
      </c>
      <c r="G6295" s="48">
        <v>767600</v>
      </c>
      <c r="H6295" s="47">
        <v>9</v>
      </c>
      <c r="I6295" s="51">
        <f t="shared" si="708"/>
        <v>0.13357079252003562</v>
      </c>
      <c r="J6295" s="51">
        <f t="shared" ca="1" si="709"/>
        <v>4</v>
      </c>
      <c r="K6295" s="47">
        <f t="shared" si="710"/>
        <v>8.9499999999999993</v>
      </c>
      <c r="L6295" s="47">
        <f t="shared" si="711"/>
        <v>9.02</v>
      </c>
      <c r="M6295" s="47">
        <f t="shared" si="712"/>
        <v>8.8800000000000008</v>
      </c>
      <c r="N6295" s="47">
        <f t="shared" si="713"/>
        <v>9</v>
      </c>
      <c r="O6295" s="48">
        <f t="shared" ca="1" si="714"/>
        <v>3070400</v>
      </c>
    </row>
    <row r="6296" spans="1:15" x14ac:dyDescent="0.25">
      <c r="A6296">
        <v>6281</v>
      </c>
      <c r="B6296" s="84">
        <v>32849</v>
      </c>
      <c r="C6296" s="47">
        <v>65.25</v>
      </c>
      <c r="D6296" s="47">
        <v>67</v>
      </c>
      <c r="E6296" s="47">
        <v>65.25</v>
      </c>
      <c r="F6296" s="47">
        <v>66.25</v>
      </c>
      <c r="G6296" s="48">
        <v>1156000</v>
      </c>
      <c r="H6296" s="47">
        <v>8.85</v>
      </c>
      <c r="I6296" s="51">
        <f t="shared" si="708"/>
        <v>0.13358490566037734</v>
      </c>
      <c r="J6296" s="51">
        <f t="shared" ca="1" si="709"/>
        <v>4</v>
      </c>
      <c r="K6296" s="47">
        <f t="shared" si="710"/>
        <v>8.7200000000000006</v>
      </c>
      <c r="L6296" s="47">
        <f t="shared" si="711"/>
        <v>8.9499999999999993</v>
      </c>
      <c r="M6296" s="47">
        <f t="shared" si="712"/>
        <v>8.7200000000000006</v>
      </c>
      <c r="N6296" s="47">
        <f t="shared" si="713"/>
        <v>8.85</v>
      </c>
      <c r="O6296" s="48">
        <f t="shared" ca="1" si="714"/>
        <v>4624000</v>
      </c>
    </row>
    <row r="6297" spans="1:15" x14ac:dyDescent="0.25">
      <c r="A6297">
        <v>6282</v>
      </c>
      <c r="B6297" s="84">
        <v>32848</v>
      </c>
      <c r="C6297" s="47">
        <v>65.5</v>
      </c>
      <c r="D6297" s="47">
        <v>65.62</v>
      </c>
      <c r="E6297" s="47">
        <v>65</v>
      </c>
      <c r="F6297" s="47">
        <v>65.12</v>
      </c>
      <c r="G6297" s="48">
        <v>555200</v>
      </c>
      <c r="H6297" s="47">
        <v>8.6999999999999993</v>
      </c>
      <c r="I6297" s="51">
        <f t="shared" si="708"/>
        <v>0.13359950859950859</v>
      </c>
      <c r="J6297" s="51">
        <f t="shared" ca="1" si="709"/>
        <v>4</v>
      </c>
      <c r="K6297" s="47">
        <f t="shared" si="710"/>
        <v>8.75</v>
      </c>
      <c r="L6297" s="47">
        <f t="shared" si="711"/>
        <v>8.77</v>
      </c>
      <c r="M6297" s="47">
        <f t="shared" si="712"/>
        <v>8.68</v>
      </c>
      <c r="N6297" s="47">
        <f t="shared" si="713"/>
        <v>8.6999999999999993</v>
      </c>
      <c r="O6297" s="48">
        <f t="shared" ca="1" si="714"/>
        <v>2220800</v>
      </c>
    </row>
    <row r="6298" spans="1:15" x14ac:dyDescent="0.25">
      <c r="A6298">
        <v>6283</v>
      </c>
      <c r="B6298" s="84">
        <v>32847</v>
      </c>
      <c r="C6298" s="47">
        <v>65.62</v>
      </c>
      <c r="D6298" s="47">
        <v>65.75</v>
      </c>
      <c r="E6298" s="47">
        <v>64.62</v>
      </c>
      <c r="F6298" s="47">
        <v>65.5</v>
      </c>
      <c r="G6298" s="48">
        <v>2532000</v>
      </c>
      <c r="H6298" s="47">
        <v>8.75</v>
      </c>
      <c r="I6298" s="51">
        <f t="shared" si="708"/>
        <v>0.13358778625954199</v>
      </c>
      <c r="J6298" s="51">
        <f t="shared" ca="1" si="709"/>
        <v>4</v>
      </c>
      <c r="K6298" s="47">
        <f t="shared" si="710"/>
        <v>8.77</v>
      </c>
      <c r="L6298" s="47">
        <f t="shared" si="711"/>
        <v>8.7799999999999994</v>
      </c>
      <c r="M6298" s="47">
        <f t="shared" si="712"/>
        <v>8.6300000000000008</v>
      </c>
      <c r="N6298" s="47">
        <f t="shared" si="713"/>
        <v>8.75</v>
      </c>
      <c r="O6298" s="48">
        <f t="shared" ca="1" si="714"/>
        <v>10128000</v>
      </c>
    </row>
    <row r="6299" spans="1:15" x14ac:dyDescent="0.25">
      <c r="A6299">
        <v>6284</v>
      </c>
      <c r="B6299" s="84">
        <v>32846</v>
      </c>
      <c r="C6299" s="47">
        <v>66</v>
      </c>
      <c r="D6299" s="47">
        <v>66.25</v>
      </c>
      <c r="E6299" s="47">
        <v>65</v>
      </c>
      <c r="F6299" s="47">
        <v>65.62</v>
      </c>
      <c r="G6299" s="48">
        <v>1046800</v>
      </c>
      <c r="H6299" s="47">
        <v>8.77</v>
      </c>
      <c r="I6299" s="51">
        <f t="shared" si="708"/>
        <v>0.13364827796403533</v>
      </c>
      <c r="J6299" s="51">
        <f t="shared" ca="1" si="709"/>
        <v>4</v>
      </c>
      <c r="K6299" s="47">
        <f t="shared" si="710"/>
        <v>8.82</v>
      </c>
      <c r="L6299" s="47">
        <f t="shared" si="711"/>
        <v>8.85</v>
      </c>
      <c r="M6299" s="47">
        <f t="shared" si="712"/>
        <v>8.69</v>
      </c>
      <c r="N6299" s="47">
        <f t="shared" si="713"/>
        <v>8.77</v>
      </c>
      <c r="O6299" s="48">
        <f t="shared" ca="1" si="714"/>
        <v>4187200</v>
      </c>
    </row>
    <row r="6300" spans="1:15" x14ac:dyDescent="0.25">
      <c r="A6300">
        <v>6285</v>
      </c>
      <c r="B6300" s="84">
        <v>32843</v>
      </c>
      <c r="C6300" s="47">
        <v>65.38</v>
      </c>
      <c r="D6300" s="47">
        <v>66.62</v>
      </c>
      <c r="E6300" s="47">
        <v>64.88</v>
      </c>
      <c r="F6300" s="47">
        <v>66</v>
      </c>
      <c r="G6300" s="48">
        <v>2448000</v>
      </c>
      <c r="H6300" s="47">
        <v>8.82</v>
      </c>
      <c r="I6300" s="51">
        <f t="shared" si="708"/>
        <v>0.13363636363636364</v>
      </c>
      <c r="J6300" s="51">
        <f t="shared" ca="1" si="709"/>
        <v>4</v>
      </c>
      <c r="K6300" s="47">
        <f t="shared" si="710"/>
        <v>8.74</v>
      </c>
      <c r="L6300" s="47">
        <f t="shared" si="711"/>
        <v>8.9</v>
      </c>
      <c r="M6300" s="47">
        <f t="shared" si="712"/>
        <v>8.67</v>
      </c>
      <c r="N6300" s="47">
        <f t="shared" si="713"/>
        <v>8.82</v>
      </c>
      <c r="O6300" s="48">
        <f t="shared" ca="1" si="714"/>
        <v>9792000</v>
      </c>
    </row>
    <row r="6301" spans="1:15" x14ac:dyDescent="0.25">
      <c r="A6301">
        <v>6286</v>
      </c>
      <c r="B6301" s="84">
        <v>32842</v>
      </c>
      <c r="C6301" s="47">
        <v>67</v>
      </c>
      <c r="D6301" s="47">
        <v>67.12</v>
      </c>
      <c r="E6301" s="47">
        <v>65.12</v>
      </c>
      <c r="F6301" s="47">
        <v>65.5</v>
      </c>
      <c r="G6301" s="48">
        <v>2154800</v>
      </c>
      <c r="H6301" s="47">
        <v>8.75</v>
      </c>
      <c r="I6301" s="51">
        <f t="shared" si="708"/>
        <v>0.13358778625954199</v>
      </c>
      <c r="J6301" s="51">
        <f t="shared" ca="1" si="709"/>
        <v>4</v>
      </c>
      <c r="K6301" s="47">
        <f t="shared" si="710"/>
        <v>8.9499999999999993</v>
      </c>
      <c r="L6301" s="47">
        <f t="shared" si="711"/>
        <v>8.9700000000000006</v>
      </c>
      <c r="M6301" s="47">
        <f t="shared" si="712"/>
        <v>8.6999999999999993</v>
      </c>
      <c r="N6301" s="47">
        <f t="shared" si="713"/>
        <v>8.75</v>
      </c>
      <c r="O6301" s="48">
        <f t="shared" ca="1" si="714"/>
        <v>8619200</v>
      </c>
    </row>
    <row r="6302" spans="1:15" x14ac:dyDescent="0.25">
      <c r="A6302">
        <v>6287</v>
      </c>
      <c r="B6302" s="84">
        <v>32841</v>
      </c>
      <c r="C6302" s="47">
        <v>68.12</v>
      </c>
      <c r="D6302" s="47">
        <v>68.25</v>
      </c>
      <c r="E6302" s="47">
        <v>66.38</v>
      </c>
      <c r="F6302" s="47">
        <v>66.75</v>
      </c>
      <c r="G6302" s="48">
        <v>1522000</v>
      </c>
      <c r="H6302" s="47">
        <v>8.92</v>
      </c>
      <c r="I6302" s="51">
        <f t="shared" si="708"/>
        <v>0.13363295880149811</v>
      </c>
      <c r="J6302" s="51">
        <f t="shared" ca="1" si="709"/>
        <v>4</v>
      </c>
      <c r="K6302" s="47">
        <f t="shared" si="710"/>
        <v>9.1</v>
      </c>
      <c r="L6302" s="47">
        <f t="shared" si="711"/>
        <v>9.1199999999999992</v>
      </c>
      <c r="M6302" s="47">
        <f t="shared" si="712"/>
        <v>8.8699999999999992</v>
      </c>
      <c r="N6302" s="47">
        <f t="shared" si="713"/>
        <v>8.92</v>
      </c>
      <c r="O6302" s="48">
        <f t="shared" ca="1" si="714"/>
        <v>6088000</v>
      </c>
    </row>
    <row r="6303" spans="1:15" x14ac:dyDescent="0.25">
      <c r="A6303">
        <v>6288</v>
      </c>
      <c r="B6303" s="84">
        <v>32840</v>
      </c>
      <c r="C6303" s="47">
        <v>68.5</v>
      </c>
      <c r="D6303" s="47">
        <v>68.75</v>
      </c>
      <c r="E6303" s="47">
        <v>68</v>
      </c>
      <c r="F6303" s="47">
        <v>68.25</v>
      </c>
      <c r="G6303" s="48">
        <v>1485200</v>
      </c>
      <c r="H6303" s="47">
        <v>9.1199999999999992</v>
      </c>
      <c r="I6303" s="51">
        <f t="shared" si="708"/>
        <v>0.13362637362637361</v>
      </c>
      <c r="J6303" s="51">
        <f t="shared" ca="1" si="709"/>
        <v>4</v>
      </c>
      <c r="K6303" s="47">
        <f t="shared" si="710"/>
        <v>9.15</v>
      </c>
      <c r="L6303" s="47">
        <f t="shared" si="711"/>
        <v>9.19</v>
      </c>
      <c r="M6303" s="47">
        <f t="shared" si="712"/>
        <v>9.09</v>
      </c>
      <c r="N6303" s="47">
        <f t="shared" si="713"/>
        <v>9.1199999999999992</v>
      </c>
      <c r="O6303" s="48">
        <f t="shared" ca="1" si="714"/>
        <v>5940800</v>
      </c>
    </row>
    <row r="6304" spans="1:15" x14ac:dyDescent="0.25">
      <c r="A6304">
        <v>6289</v>
      </c>
      <c r="B6304" s="84">
        <v>32839</v>
      </c>
      <c r="C6304" s="47">
        <v>68.5</v>
      </c>
      <c r="D6304" s="47">
        <v>69.5</v>
      </c>
      <c r="E6304" s="47">
        <v>68.5</v>
      </c>
      <c r="F6304" s="47">
        <v>68.62</v>
      </c>
      <c r="G6304" s="48">
        <v>1256400</v>
      </c>
      <c r="H6304" s="47">
        <v>9.17</v>
      </c>
      <c r="I6304" s="51">
        <f t="shared" si="708"/>
        <v>0.13363450888953657</v>
      </c>
      <c r="J6304" s="51">
        <f t="shared" ca="1" si="709"/>
        <v>4</v>
      </c>
      <c r="K6304" s="47">
        <f t="shared" si="710"/>
        <v>9.15</v>
      </c>
      <c r="L6304" s="47">
        <f t="shared" si="711"/>
        <v>9.2899999999999991</v>
      </c>
      <c r="M6304" s="47">
        <f t="shared" si="712"/>
        <v>9.15</v>
      </c>
      <c r="N6304" s="47">
        <f t="shared" si="713"/>
        <v>9.17</v>
      </c>
      <c r="O6304" s="48">
        <f t="shared" ca="1" si="714"/>
        <v>5025600</v>
      </c>
    </row>
    <row r="6305" spans="1:15" x14ac:dyDescent="0.25">
      <c r="A6305">
        <v>6290</v>
      </c>
      <c r="B6305" s="84">
        <v>32836</v>
      </c>
      <c r="C6305" s="47">
        <v>69.5</v>
      </c>
      <c r="D6305" s="47">
        <v>69.75</v>
      </c>
      <c r="E6305" s="47">
        <v>68.5</v>
      </c>
      <c r="F6305" s="47">
        <v>68.5</v>
      </c>
      <c r="G6305" s="48">
        <v>376800</v>
      </c>
      <c r="H6305" s="47">
        <v>9.16</v>
      </c>
      <c r="I6305" s="51">
        <f t="shared" si="708"/>
        <v>0.13372262773722629</v>
      </c>
      <c r="J6305" s="51">
        <f t="shared" ca="1" si="709"/>
        <v>4</v>
      </c>
      <c r="K6305" s="47">
        <f t="shared" si="710"/>
        <v>9.2899999999999991</v>
      </c>
      <c r="L6305" s="47">
        <f t="shared" si="711"/>
        <v>9.33</v>
      </c>
      <c r="M6305" s="47">
        <f t="shared" si="712"/>
        <v>9.16</v>
      </c>
      <c r="N6305" s="47">
        <f t="shared" si="713"/>
        <v>9.16</v>
      </c>
      <c r="O6305" s="48">
        <f t="shared" ca="1" si="714"/>
        <v>1507200</v>
      </c>
    </row>
    <row r="6306" spans="1:15" x14ac:dyDescent="0.25">
      <c r="A6306">
        <v>6291</v>
      </c>
      <c r="B6306" s="84">
        <v>32834</v>
      </c>
      <c r="C6306" s="47">
        <v>68.75</v>
      </c>
      <c r="D6306" s="47">
        <v>69.75</v>
      </c>
      <c r="E6306" s="47">
        <v>68.75</v>
      </c>
      <c r="F6306" s="47">
        <v>69.25</v>
      </c>
      <c r="G6306" s="48">
        <v>1207200</v>
      </c>
      <c r="H6306" s="47">
        <v>9.26</v>
      </c>
      <c r="I6306" s="51">
        <f t="shared" si="708"/>
        <v>0.13371841155234657</v>
      </c>
      <c r="J6306" s="51">
        <f t="shared" ca="1" si="709"/>
        <v>4</v>
      </c>
      <c r="K6306" s="47">
        <f t="shared" si="710"/>
        <v>9.19</v>
      </c>
      <c r="L6306" s="47">
        <f t="shared" si="711"/>
        <v>9.33</v>
      </c>
      <c r="M6306" s="47">
        <f t="shared" si="712"/>
        <v>9.19</v>
      </c>
      <c r="N6306" s="47">
        <f t="shared" si="713"/>
        <v>9.26</v>
      </c>
      <c r="O6306" s="48">
        <f t="shared" ca="1" si="714"/>
        <v>4828800</v>
      </c>
    </row>
    <row r="6307" spans="1:15" x14ac:dyDescent="0.25">
      <c r="A6307">
        <v>6292</v>
      </c>
      <c r="B6307" s="84">
        <v>32833</v>
      </c>
      <c r="C6307" s="47">
        <v>69.12</v>
      </c>
      <c r="D6307" s="47">
        <v>69.25</v>
      </c>
      <c r="E6307" s="47">
        <v>67.5</v>
      </c>
      <c r="F6307" s="47">
        <v>68.5</v>
      </c>
      <c r="G6307" s="48">
        <v>2286000</v>
      </c>
      <c r="H6307" s="47">
        <v>9.16</v>
      </c>
      <c r="I6307" s="51">
        <f t="shared" si="708"/>
        <v>0.13372262773722629</v>
      </c>
      <c r="J6307" s="51">
        <f t="shared" ca="1" si="709"/>
        <v>4</v>
      </c>
      <c r="K6307" s="47">
        <f t="shared" si="710"/>
        <v>9.24</v>
      </c>
      <c r="L6307" s="47">
        <f t="shared" si="711"/>
        <v>9.26</v>
      </c>
      <c r="M6307" s="47">
        <f t="shared" si="712"/>
        <v>9.0299999999999994</v>
      </c>
      <c r="N6307" s="47">
        <f t="shared" si="713"/>
        <v>9.16</v>
      </c>
      <c r="O6307" s="48">
        <f t="shared" ca="1" si="714"/>
        <v>9144000</v>
      </c>
    </row>
    <row r="6308" spans="1:15" x14ac:dyDescent="0.25">
      <c r="A6308">
        <v>6293</v>
      </c>
      <c r="B6308" s="84">
        <v>32832</v>
      </c>
      <c r="C6308" s="47">
        <v>71</v>
      </c>
      <c r="D6308" s="47">
        <v>71.38</v>
      </c>
      <c r="E6308" s="47">
        <v>67.75</v>
      </c>
      <c r="F6308" s="47">
        <v>68.62</v>
      </c>
      <c r="G6308" s="48">
        <v>2788000</v>
      </c>
      <c r="H6308" s="47">
        <v>9.17</v>
      </c>
      <c r="I6308" s="51">
        <f t="shared" si="708"/>
        <v>0.13363450888953657</v>
      </c>
      <c r="J6308" s="51">
        <f t="shared" ca="1" si="709"/>
        <v>4</v>
      </c>
      <c r="K6308" s="47">
        <f t="shared" si="710"/>
        <v>9.49</v>
      </c>
      <c r="L6308" s="47">
        <f t="shared" si="711"/>
        <v>9.5399999999999991</v>
      </c>
      <c r="M6308" s="47">
        <f t="shared" si="712"/>
        <v>9.0500000000000007</v>
      </c>
      <c r="N6308" s="47">
        <f t="shared" si="713"/>
        <v>9.17</v>
      </c>
      <c r="O6308" s="48">
        <f t="shared" ca="1" si="714"/>
        <v>11152000</v>
      </c>
    </row>
    <row r="6309" spans="1:15" x14ac:dyDescent="0.25">
      <c r="A6309">
        <v>6294</v>
      </c>
      <c r="B6309" s="84">
        <v>32829</v>
      </c>
      <c r="C6309" s="47">
        <v>76.5</v>
      </c>
      <c r="D6309" s="47">
        <v>76.5</v>
      </c>
      <c r="E6309" s="47">
        <v>74.75</v>
      </c>
      <c r="F6309" s="47">
        <v>75.38</v>
      </c>
      <c r="G6309" s="48">
        <v>8394800</v>
      </c>
      <c r="H6309" s="47">
        <v>10.07</v>
      </c>
      <c r="I6309" s="51">
        <f t="shared" si="708"/>
        <v>0.13358981162111966</v>
      </c>
      <c r="J6309" s="51">
        <f t="shared" ca="1" si="709"/>
        <v>4</v>
      </c>
      <c r="K6309" s="47">
        <f t="shared" si="710"/>
        <v>10.220000000000001</v>
      </c>
      <c r="L6309" s="47">
        <f t="shared" si="711"/>
        <v>10.220000000000001</v>
      </c>
      <c r="M6309" s="47">
        <f t="shared" si="712"/>
        <v>9.99</v>
      </c>
      <c r="N6309" s="47">
        <f t="shared" si="713"/>
        <v>10.07</v>
      </c>
      <c r="O6309" s="48">
        <f t="shared" ca="1" si="714"/>
        <v>33579200</v>
      </c>
    </row>
    <row r="6310" spans="1:15" x14ac:dyDescent="0.25">
      <c r="A6310">
        <v>6295</v>
      </c>
      <c r="B6310" s="84">
        <v>32828</v>
      </c>
      <c r="C6310" s="47">
        <v>76.88</v>
      </c>
      <c r="D6310" s="47">
        <v>77</v>
      </c>
      <c r="E6310" s="47">
        <v>76.38</v>
      </c>
      <c r="F6310" s="47">
        <v>76.5</v>
      </c>
      <c r="G6310" s="48">
        <v>460000</v>
      </c>
      <c r="H6310" s="47">
        <v>10.220000000000001</v>
      </c>
      <c r="I6310" s="51">
        <f t="shared" si="708"/>
        <v>0.13359477124183008</v>
      </c>
      <c r="J6310" s="51">
        <f t="shared" ca="1" si="709"/>
        <v>4</v>
      </c>
      <c r="K6310" s="47">
        <f t="shared" si="710"/>
        <v>10.27</v>
      </c>
      <c r="L6310" s="47">
        <f t="shared" si="711"/>
        <v>10.29</v>
      </c>
      <c r="M6310" s="47">
        <f t="shared" si="712"/>
        <v>10.199999999999999</v>
      </c>
      <c r="N6310" s="47">
        <f t="shared" si="713"/>
        <v>10.220000000000001</v>
      </c>
      <c r="O6310" s="48">
        <f t="shared" ca="1" si="714"/>
        <v>1840000</v>
      </c>
    </row>
    <row r="6311" spans="1:15" x14ac:dyDescent="0.25">
      <c r="A6311">
        <v>6296</v>
      </c>
      <c r="B6311" s="84">
        <v>32827</v>
      </c>
      <c r="C6311" s="47">
        <v>77.25</v>
      </c>
      <c r="D6311" s="47">
        <v>77.38</v>
      </c>
      <c r="E6311" s="47">
        <v>75.5</v>
      </c>
      <c r="F6311" s="47">
        <v>76.75</v>
      </c>
      <c r="G6311" s="48">
        <v>1753600</v>
      </c>
      <c r="H6311" s="47">
        <v>10.26</v>
      </c>
      <c r="I6311" s="51">
        <f t="shared" si="708"/>
        <v>0.13368078175895765</v>
      </c>
      <c r="J6311" s="51">
        <f t="shared" ca="1" si="709"/>
        <v>4</v>
      </c>
      <c r="K6311" s="47">
        <f t="shared" si="710"/>
        <v>10.33</v>
      </c>
      <c r="L6311" s="47">
        <f t="shared" si="711"/>
        <v>10.34</v>
      </c>
      <c r="M6311" s="47">
        <f t="shared" si="712"/>
        <v>10.09</v>
      </c>
      <c r="N6311" s="47">
        <f t="shared" si="713"/>
        <v>10.26</v>
      </c>
      <c r="O6311" s="48">
        <f t="shared" ca="1" si="714"/>
        <v>7014400</v>
      </c>
    </row>
    <row r="6312" spans="1:15" x14ac:dyDescent="0.25">
      <c r="A6312">
        <v>6297</v>
      </c>
      <c r="B6312" s="84">
        <v>32826</v>
      </c>
      <c r="C6312" s="47">
        <v>80.25</v>
      </c>
      <c r="D6312" s="47">
        <v>80.38</v>
      </c>
      <c r="E6312" s="47">
        <v>77.75</v>
      </c>
      <c r="F6312" s="47">
        <v>78</v>
      </c>
      <c r="G6312" s="48">
        <v>993200</v>
      </c>
      <c r="H6312" s="47">
        <v>10.43</v>
      </c>
      <c r="I6312" s="51">
        <f t="shared" si="708"/>
        <v>0.1337179487179487</v>
      </c>
      <c r="J6312" s="51">
        <f t="shared" ca="1" si="709"/>
        <v>4</v>
      </c>
      <c r="K6312" s="47">
        <f t="shared" si="710"/>
        <v>10.73</v>
      </c>
      <c r="L6312" s="47">
        <f t="shared" si="711"/>
        <v>10.75</v>
      </c>
      <c r="M6312" s="47">
        <f t="shared" si="712"/>
        <v>10.4</v>
      </c>
      <c r="N6312" s="47">
        <f t="shared" si="713"/>
        <v>10.43</v>
      </c>
      <c r="O6312" s="48">
        <f t="shared" ca="1" si="714"/>
        <v>3972800</v>
      </c>
    </row>
    <row r="6313" spans="1:15" x14ac:dyDescent="0.25">
      <c r="A6313">
        <v>6298</v>
      </c>
      <c r="B6313" s="84">
        <v>32825</v>
      </c>
      <c r="C6313" s="47">
        <v>80.5</v>
      </c>
      <c r="D6313" s="47">
        <v>80.5</v>
      </c>
      <c r="E6313" s="47">
        <v>79.62</v>
      </c>
      <c r="F6313" s="47">
        <v>80.25</v>
      </c>
      <c r="G6313" s="48">
        <v>478000</v>
      </c>
      <c r="H6313" s="47">
        <v>10.73</v>
      </c>
      <c r="I6313" s="51">
        <f t="shared" si="708"/>
        <v>0.13370716510903427</v>
      </c>
      <c r="J6313" s="51">
        <f t="shared" ca="1" si="709"/>
        <v>4</v>
      </c>
      <c r="K6313" s="47">
        <f t="shared" si="710"/>
        <v>10.76</v>
      </c>
      <c r="L6313" s="47">
        <f t="shared" si="711"/>
        <v>10.76</v>
      </c>
      <c r="M6313" s="47">
        <f t="shared" si="712"/>
        <v>10.65</v>
      </c>
      <c r="N6313" s="47">
        <f t="shared" si="713"/>
        <v>10.73</v>
      </c>
      <c r="O6313" s="48">
        <f t="shared" ca="1" si="714"/>
        <v>1912000</v>
      </c>
    </row>
    <row r="6314" spans="1:15" x14ac:dyDescent="0.25">
      <c r="A6314">
        <v>6299</v>
      </c>
      <c r="B6314" s="84">
        <v>32822</v>
      </c>
      <c r="C6314" s="47">
        <v>80</v>
      </c>
      <c r="D6314" s="47">
        <v>80.62</v>
      </c>
      <c r="E6314" s="47">
        <v>80</v>
      </c>
      <c r="F6314" s="47">
        <v>80.62</v>
      </c>
      <c r="G6314" s="48">
        <v>174400</v>
      </c>
      <c r="H6314" s="47">
        <v>10.78</v>
      </c>
      <c r="I6314" s="51">
        <f t="shared" si="708"/>
        <v>0.13371371868022822</v>
      </c>
      <c r="J6314" s="51">
        <f t="shared" ca="1" si="709"/>
        <v>4</v>
      </c>
      <c r="K6314" s="47">
        <f t="shared" si="710"/>
        <v>10.7</v>
      </c>
      <c r="L6314" s="47">
        <f t="shared" si="711"/>
        <v>10.78</v>
      </c>
      <c r="M6314" s="47">
        <f t="shared" si="712"/>
        <v>10.7</v>
      </c>
      <c r="N6314" s="47">
        <f t="shared" si="713"/>
        <v>10.78</v>
      </c>
      <c r="O6314" s="48">
        <f t="shared" ca="1" si="714"/>
        <v>697600</v>
      </c>
    </row>
    <row r="6315" spans="1:15" x14ac:dyDescent="0.25">
      <c r="A6315">
        <v>6300</v>
      </c>
      <c r="B6315" s="84">
        <v>32821</v>
      </c>
      <c r="C6315" s="47">
        <v>81</v>
      </c>
      <c r="D6315" s="47">
        <v>81.12</v>
      </c>
      <c r="E6315" s="47">
        <v>80</v>
      </c>
      <c r="F6315" s="47">
        <v>80</v>
      </c>
      <c r="G6315" s="48">
        <v>159200</v>
      </c>
      <c r="H6315" s="47">
        <v>10.69</v>
      </c>
      <c r="I6315" s="51">
        <f t="shared" si="708"/>
        <v>0.13362499999999999</v>
      </c>
      <c r="J6315" s="51">
        <f t="shared" ca="1" si="709"/>
        <v>4</v>
      </c>
      <c r="K6315" s="47">
        <f t="shared" si="710"/>
        <v>10.82</v>
      </c>
      <c r="L6315" s="47">
        <f t="shared" si="711"/>
        <v>10.84</v>
      </c>
      <c r="M6315" s="47">
        <f t="shared" si="712"/>
        <v>10.69</v>
      </c>
      <c r="N6315" s="47">
        <f t="shared" si="713"/>
        <v>10.69</v>
      </c>
      <c r="O6315" s="48">
        <f t="shared" ca="1" si="714"/>
        <v>636800</v>
      </c>
    </row>
    <row r="6316" spans="1:15" x14ac:dyDescent="0.25">
      <c r="A6316">
        <v>6301</v>
      </c>
      <c r="B6316" s="84">
        <v>32820</v>
      </c>
      <c r="C6316" s="47">
        <v>79.62</v>
      </c>
      <c r="D6316" s="47">
        <v>81</v>
      </c>
      <c r="E6316" s="47">
        <v>79.62</v>
      </c>
      <c r="F6316" s="47">
        <v>80.88</v>
      </c>
      <c r="G6316" s="48">
        <v>217600</v>
      </c>
      <c r="H6316" s="47">
        <v>10.81</v>
      </c>
      <c r="I6316" s="51">
        <f t="shared" si="708"/>
        <v>0.13365479723046489</v>
      </c>
      <c r="J6316" s="51">
        <f t="shared" ca="1" si="709"/>
        <v>4</v>
      </c>
      <c r="K6316" s="47">
        <f t="shared" si="710"/>
        <v>10.64</v>
      </c>
      <c r="L6316" s="47">
        <f t="shared" si="711"/>
        <v>10.83</v>
      </c>
      <c r="M6316" s="47">
        <f t="shared" si="712"/>
        <v>10.64</v>
      </c>
      <c r="N6316" s="47">
        <f t="shared" si="713"/>
        <v>10.81</v>
      </c>
      <c r="O6316" s="48">
        <f t="shared" ca="1" si="714"/>
        <v>870400</v>
      </c>
    </row>
    <row r="6317" spans="1:15" x14ac:dyDescent="0.25">
      <c r="A6317">
        <v>6302</v>
      </c>
      <c r="B6317" s="84">
        <v>32819</v>
      </c>
      <c r="C6317" s="47">
        <v>79.62</v>
      </c>
      <c r="D6317" s="47">
        <v>80</v>
      </c>
      <c r="E6317" s="47">
        <v>79</v>
      </c>
      <c r="F6317" s="47">
        <v>79.75</v>
      </c>
      <c r="G6317" s="48">
        <v>284400</v>
      </c>
      <c r="H6317" s="47">
        <v>10.66</v>
      </c>
      <c r="I6317" s="51">
        <f t="shared" si="708"/>
        <v>0.13366771159874608</v>
      </c>
      <c r="J6317" s="51">
        <f t="shared" ca="1" si="709"/>
        <v>4</v>
      </c>
      <c r="K6317" s="47">
        <f t="shared" si="710"/>
        <v>10.64</v>
      </c>
      <c r="L6317" s="47">
        <f t="shared" si="711"/>
        <v>10.69</v>
      </c>
      <c r="M6317" s="47">
        <f t="shared" si="712"/>
        <v>10.56</v>
      </c>
      <c r="N6317" s="47">
        <f t="shared" si="713"/>
        <v>10.66</v>
      </c>
      <c r="O6317" s="48">
        <f t="shared" ca="1" si="714"/>
        <v>1137600</v>
      </c>
    </row>
    <row r="6318" spans="1:15" x14ac:dyDescent="0.25">
      <c r="A6318">
        <v>6303</v>
      </c>
      <c r="B6318" s="84">
        <v>32818</v>
      </c>
      <c r="C6318" s="47">
        <v>80.5</v>
      </c>
      <c r="D6318" s="47">
        <v>80.5</v>
      </c>
      <c r="E6318" s="47">
        <v>79.62</v>
      </c>
      <c r="F6318" s="47">
        <v>79.62</v>
      </c>
      <c r="G6318" s="48">
        <v>332800</v>
      </c>
      <c r="H6318" s="47">
        <v>10.64</v>
      </c>
      <c r="I6318" s="51">
        <f t="shared" si="708"/>
        <v>0.13363476513438835</v>
      </c>
      <c r="J6318" s="51">
        <f t="shared" ca="1" si="709"/>
        <v>4</v>
      </c>
      <c r="K6318" s="47">
        <f t="shared" si="710"/>
        <v>10.76</v>
      </c>
      <c r="L6318" s="47">
        <f t="shared" si="711"/>
        <v>10.76</v>
      </c>
      <c r="M6318" s="47">
        <f t="shared" si="712"/>
        <v>10.64</v>
      </c>
      <c r="N6318" s="47">
        <f t="shared" si="713"/>
        <v>10.64</v>
      </c>
      <c r="O6318" s="48">
        <f t="shared" ca="1" si="714"/>
        <v>1331200</v>
      </c>
    </row>
    <row r="6319" spans="1:15" x14ac:dyDescent="0.25">
      <c r="A6319">
        <v>6304</v>
      </c>
      <c r="B6319" s="84">
        <v>32815</v>
      </c>
      <c r="C6319" s="47">
        <v>80.12</v>
      </c>
      <c r="D6319" s="47">
        <v>81.75</v>
      </c>
      <c r="E6319" s="47">
        <v>80.12</v>
      </c>
      <c r="F6319" s="47">
        <v>81.12</v>
      </c>
      <c r="G6319" s="48">
        <v>283600</v>
      </c>
      <c r="H6319" s="47">
        <v>10.84</v>
      </c>
      <c r="I6319" s="51">
        <f t="shared" si="708"/>
        <v>0.133629191321499</v>
      </c>
      <c r="J6319" s="51">
        <f t="shared" ca="1" si="709"/>
        <v>4</v>
      </c>
      <c r="K6319" s="47">
        <f t="shared" si="710"/>
        <v>10.71</v>
      </c>
      <c r="L6319" s="47">
        <f t="shared" si="711"/>
        <v>10.92</v>
      </c>
      <c r="M6319" s="47">
        <f t="shared" si="712"/>
        <v>10.71</v>
      </c>
      <c r="N6319" s="47">
        <f t="shared" si="713"/>
        <v>10.84</v>
      </c>
      <c r="O6319" s="48">
        <f t="shared" ca="1" si="714"/>
        <v>1134400</v>
      </c>
    </row>
    <row r="6320" spans="1:15" x14ac:dyDescent="0.25">
      <c r="A6320">
        <v>6305</v>
      </c>
      <c r="B6320" s="84">
        <v>32814</v>
      </c>
      <c r="C6320" s="47">
        <v>81.25</v>
      </c>
      <c r="D6320" s="47">
        <v>81.25</v>
      </c>
      <c r="E6320" s="47">
        <v>80.38</v>
      </c>
      <c r="F6320" s="47">
        <v>80.5</v>
      </c>
      <c r="G6320" s="48">
        <v>244400</v>
      </c>
      <c r="H6320" s="47">
        <v>10.76</v>
      </c>
      <c r="I6320" s="51">
        <f t="shared" si="708"/>
        <v>0.13366459627329191</v>
      </c>
      <c r="J6320" s="51">
        <f t="shared" ca="1" si="709"/>
        <v>4</v>
      </c>
      <c r="K6320" s="47">
        <f t="shared" si="710"/>
        <v>10.86</v>
      </c>
      <c r="L6320" s="47">
        <f t="shared" si="711"/>
        <v>10.86</v>
      </c>
      <c r="M6320" s="47">
        <f t="shared" si="712"/>
        <v>10.74</v>
      </c>
      <c r="N6320" s="47">
        <f t="shared" si="713"/>
        <v>10.76</v>
      </c>
      <c r="O6320" s="48">
        <f t="shared" ca="1" si="714"/>
        <v>977600</v>
      </c>
    </row>
    <row r="6321" spans="1:15" x14ac:dyDescent="0.25">
      <c r="A6321">
        <v>6306</v>
      </c>
      <c r="B6321" s="84">
        <v>32813</v>
      </c>
      <c r="C6321" s="47">
        <v>80.62</v>
      </c>
      <c r="D6321" s="47">
        <v>82</v>
      </c>
      <c r="E6321" s="47">
        <v>80.5</v>
      </c>
      <c r="F6321" s="47">
        <v>81.88</v>
      </c>
      <c r="G6321" s="48">
        <v>504000</v>
      </c>
      <c r="H6321" s="47">
        <v>10.94</v>
      </c>
      <c r="I6321" s="51">
        <f t="shared" si="708"/>
        <v>0.13361016121152908</v>
      </c>
      <c r="J6321" s="51">
        <f t="shared" ca="1" si="709"/>
        <v>4</v>
      </c>
      <c r="K6321" s="47">
        <f t="shared" si="710"/>
        <v>10.77</v>
      </c>
      <c r="L6321" s="47">
        <f t="shared" si="711"/>
        <v>10.96</v>
      </c>
      <c r="M6321" s="47">
        <f t="shared" si="712"/>
        <v>10.76</v>
      </c>
      <c r="N6321" s="47">
        <f t="shared" si="713"/>
        <v>10.94</v>
      </c>
      <c r="O6321" s="48">
        <f t="shared" ca="1" si="714"/>
        <v>2016000</v>
      </c>
    </row>
    <row r="6322" spans="1:15" x14ac:dyDescent="0.25">
      <c r="A6322">
        <v>6307</v>
      </c>
      <c r="B6322" s="84">
        <v>32812</v>
      </c>
      <c r="C6322" s="47">
        <v>80.62</v>
      </c>
      <c r="D6322" s="47">
        <v>81.12</v>
      </c>
      <c r="E6322" s="47">
        <v>80.38</v>
      </c>
      <c r="F6322" s="47">
        <v>80.75</v>
      </c>
      <c r="G6322" s="48">
        <v>389600</v>
      </c>
      <c r="H6322" s="47">
        <v>10.79</v>
      </c>
      <c r="I6322" s="51">
        <f t="shared" si="708"/>
        <v>0.13362229102167181</v>
      </c>
      <c r="J6322" s="51">
        <f t="shared" ca="1" si="709"/>
        <v>4</v>
      </c>
      <c r="K6322" s="47">
        <f t="shared" si="710"/>
        <v>10.77</v>
      </c>
      <c r="L6322" s="47">
        <f t="shared" si="711"/>
        <v>10.84</v>
      </c>
      <c r="M6322" s="47">
        <f t="shared" si="712"/>
        <v>10.74</v>
      </c>
      <c r="N6322" s="47">
        <f t="shared" si="713"/>
        <v>10.79</v>
      </c>
      <c r="O6322" s="48">
        <f t="shared" ca="1" si="714"/>
        <v>1558400</v>
      </c>
    </row>
    <row r="6323" spans="1:15" x14ac:dyDescent="0.25">
      <c r="A6323">
        <v>6308</v>
      </c>
      <c r="B6323" s="84">
        <v>32811</v>
      </c>
      <c r="C6323" s="47">
        <v>80.38</v>
      </c>
      <c r="D6323" s="47">
        <v>81.12</v>
      </c>
      <c r="E6323" s="47">
        <v>80.25</v>
      </c>
      <c r="F6323" s="47">
        <v>80.38</v>
      </c>
      <c r="G6323" s="48">
        <v>356000</v>
      </c>
      <c r="H6323" s="47">
        <v>10.74</v>
      </c>
      <c r="I6323" s="51">
        <f t="shared" si="708"/>
        <v>0.13361532719581987</v>
      </c>
      <c r="J6323" s="51">
        <f t="shared" ca="1" si="709"/>
        <v>4</v>
      </c>
      <c r="K6323" s="47">
        <f t="shared" si="710"/>
        <v>10.74</v>
      </c>
      <c r="L6323" s="47">
        <f t="shared" si="711"/>
        <v>10.84</v>
      </c>
      <c r="M6323" s="47">
        <f t="shared" si="712"/>
        <v>10.72</v>
      </c>
      <c r="N6323" s="47">
        <f t="shared" si="713"/>
        <v>10.74</v>
      </c>
      <c r="O6323" s="48">
        <f t="shared" ca="1" si="714"/>
        <v>1424000</v>
      </c>
    </row>
    <row r="6324" spans="1:15" x14ac:dyDescent="0.25">
      <c r="A6324">
        <v>6309</v>
      </c>
      <c r="B6324" s="84">
        <v>32808</v>
      </c>
      <c r="C6324" s="47">
        <v>81.5</v>
      </c>
      <c r="D6324" s="47">
        <v>81.5</v>
      </c>
      <c r="E6324" s="47">
        <v>80.25</v>
      </c>
      <c r="F6324" s="47">
        <v>80.5</v>
      </c>
      <c r="G6324" s="48">
        <v>364800</v>
      </c>
      <c r="H6324" s="47">
        <v>10.76</v>
      </c>
      <c r="I6324" s="51">
        <f t="shared" si="708"/>
        <v>0.13366459627329191</v>
      </c>
      <c r="J6324" s="51">
        <f t="shared" ca="1" si="709"/>
        <v>4</v>
      </c>
      <c r="K6324" s="47">
        <f t="shared" si="710"/>
        <v>10.89</v>
      </c>
      <c r="L6324" s="47">
        <f t="shared" si="711"/>
        <v>10.89</v>
      </c>
      <c r="M6324" s="47">
        <f t="shared" si="712"/>
        <v>10.73</v>
      </c>
      <c r="N6324" s="47">
        <f t="shared" si="713"/>
        <v>10.76</v>
      </c>
      <c r="O6324" s="48">
        <f t="shared" ca="1" si="714"/>
        <v>1459200</v>
      </c>
    </row>
    <row r="6325" spans="1:15" x14ac:dyDescent="0.25">
      <c r="A6325">
        <v>6310</v>
      </c>
      <c r="B6325" s="84">
        <v>32807</v>
      </c>
      <c r="C6325" s="47">
        <v>82.5</v>
      </c>
      <c r="D6325" s="47">
        <v>82.62</v>
      </c>
      <c r="E6325" s="47">
        <v>81.25</v>
      </c>
      <c r="F6325" s="47">
        <v>81.38</v>
      </c>
      <c r="G6325" s="48">
        <v>426000</v>
      </c>
      <c r="H6325" s="47">
        <v>10.88</v>
      </c>
      <c r="I6325" s="51">
        <f t="shared" si="708"/>
        <v>0.13369378225608258</v>
      </c>
      <c r="J6325" s="51">
        <f t="shared" ca="1" si="709"/>
        <v>4</v>
      </c>
      <c r="K6325" s="47">
        <f t="shared" si="710"/>
        <v>11.03</v>
      </c>
      <c r="L6325" s="47">
        <f t="shared" si="711"/>
        <v>11.05</v>
      </c>
      <c r="M6325" s="47">
        <f t="shared" si="712"/>
        <v>10.86</v>
      </c>
      <c r="N6325" s="47">
        <f t="shared" si="713"/>
        <v>10.88</v>
      </c>
      <c r="O6325" s="48">
        <f t="shared" ca="1" si="714"/>
        <v>1704000</v>
      </c>
    </row>
    <row r="6326" spans="1:15" x14ac:dyDescent="0.25">
      <c r="A6326">
        <v>6311</v>
      </c>
      <c r="B6326" s="84">
        <v>32806</v>
      </c>
      <c r="C6326" s="47">
        <v>81.75</v>
      </c>
      <c r="D6326" s="47">
        <v>82.88</v>
      </c>
      <c r="E6326" s="47">
        <v>81.75</v>
      </c>
      <c r="F6326" s="47">
        <v>82.62</v>
      </c>
      <c r="G6326" s="48">
        <v>392400</v>
      </c>
      <c r="H6326" s="47">
        <v>11.04</v>
      </c>
      <c r="I6326" s="51">
        <f t="shared" si="708"/>
        <v>0.13362381989832969</v>
      </c>
      <c r="J6326" s="51">
        <f t="shared" ca="1" si="709"/>
        <v>4</v>
      </c>
      <c r="K6326" s="47">
        <f t="shared" si="710"/>
        <v>10.92</v>
      </c>
      <c r="L6326" s="47">
        <f t="shared" si="711"/>
        <v>11.07</v>
      </c>
      <c r="M6326" s="47">
        <f t="shared" si="712"/>
        <v>10.92</v>
      </c>
      <c r="N6326" s="47">
        <f t="shared" si="713"/>
        <v>11.04</v>
      </c>
      <c r="O6326" s="48">
        <f t="shared" ca="1" si="714"/>
        <v>1569600</v>
      </c>
    </row>
    <row r="6327" spans="1:15" x14ac:dyDescent="0.25">
      <c r="A6327">
        <v>6312</v>
      </c>
      <c r="B6327" s="84">
        <v>32805</v>
      </c>
      <c r="C6327" s="47">
        <v>83.25</v>
      </c>
      <c r="D6327" s="47">
        <v>83.25</v>
      </c>
      <c r="E6327" s="47">
        <v>81.25</v>
      </c>
      <c r="F6327" s="47">
        <v>81.88</v>
      </c>
      <c r="G6327" s="48">
        <v>680800</v>
      </c>
      <c r="H6327" s="47">
        <v>10.94</v>
      </c>
      <c r="I6327" s="51">
        <f t="shared" si="708"/>
        <v>0.13361016121152908</v>
      </c>
      <c r="J6327" s="51">
        <f t="shared" ca="1" si="709"/>
        <v>4</v>
      </c>
      <c r="K6327" s="47">
        <f t="shared" si="710"/>
        <v>11.12</v>
      </c>
      <c r="L6327" s="47">
        <f t="shared" si="711"/>
        <v>11.12</v>
      </c>
      <c r="M6327" s="47">
        <f t="shared" si="712"/>
        <v>10.86</v>
      </c>
      <c r="N6327" s="47">
        <f t="shared" si="713"/>
        <v>10.94</v>
      </c>
      <c r="O6327" s="48">
        <f t="shared" ca="1" si="714"/>
        <v>2723200</v>
      </c>
    </row>
    <row r="6328" spans="1:15" x14ac:dyDescent="0.25">
      <c r="A6328">
        <v>6313</v>
      </c>
      <c r="B6328" s="84">
        <v>32804</v>
      </c>
      <c r="C6328" s="47">
        <v>84.75</v>
      </c>
      <c r="D6328" s="47">
        <v>84.88</v>
      </c>
      <c r="E6328" s="47">
        <v>83</v>
      </c>
      <c r="F6328" s="47">
        <v>83.12</v>
      </c>
      <c r="G6328" s="48">
        <v>626800</v>
      </c>
      <c r="H6328" s="47">
        <v>11.11</v>
      </c>
      <c r="I6328" s="51">
        <f t="shared" si="708"/>
        <v>0.13366217516843118</v>
      </c>
      <c r="J6328" s="51">
        <f t="shared" ca="1" si="709"/>
        <v>4</v>
      </c>
      <c r="K6328" s="47">
        <f t="shared" si="710"/>
        <v>11.33</v>
      </c>
      <c r="L6328" s="47">
        <f t="shared" si="711"/>
        <v>11.35</v>
      </c>
      <c r="M6328" s="47">
        <f t="shared" si="712"/>
        <v>11.09</v>
      </c>
      <c r="N6328" s="47">
        <f t="shared" si="713"/>
        <v>11.11</v>
      </c>
      <c r="O6328" s="48">
        <f t="shared" ca="1" si="714"/>
        <v>2507200</v>
      </c>
    </row>
    <row r="6329" spans="1:15" x14ac:dyDescent="0.25">
      <c r="A6329">
        <v>6314</v>
      </c>
      <c r="B6329" s="84">
        <v>32801</v>
      </c>
      <c r="C6329" s="47">
        <v>83</v>
      </c>
      <c r="D6329" s="47">
        <v>85</v>
      </c>
      <c r="E6329" s="47">
        <v>83</v>
      </c>
      <c r="F6329" s="47">
        <v>85</v>
      </c>
      <c r="G6329" s="48">
        <v>513200</v>
      </c>
      <c r="H6329" s="47">
        <v>11.36</v>
      </c>
      <c r="I6329" s="51">
        <f t="shared" si="708"/>
        <v>0.1336470588235294</v>
      </c>
      <c r="J6329" s="51">
        <f t="shared" ca="1" si="709"/>
        <v>4</v>
      </c>
      <c r="K6329" s="47">
        <f t="shared" si="710"/>
        <v>11.09</v>
      </c>
      <c r="L6329" s="47">
        <f t="shared" si="711"/>
        <v>11.36</v>
      </c>
      <c r="M6329" s="47">
        <f t="shared" si="712"/>
        <v>11.09</v>
      </c>
      <c r="N6329" s="47">
        <f t="shared" si="713"/>
        <v>11.36</v>
      </c>
      <c r="O6329" s="48">
        <f t="shared" ca="1" si="714"/>
        <v>2052800</v>
      </c>
    </row>
    <row r="6330" spans="1:15" x14ac:dyDescent="0.25">
      <c r="A6330">
        <v>6315</v>
      </c>
      <c r="B6330" s="84">
        <v>32800</v>
      </c>
      <c r="C6330" s="47">
        <v>81</v>
      </c>
      <c r="D6330" s="47">
        <v>83</v>
      </c>
      <c r="E6330" s="47">
        <v>81</v>
      </c>
      <c r="F6330" s="47">
        <v>82.88</v>
      </c>
      <c r="G6330" s="48">
        <v>1014400</v>
      </c>
      <c r="H6330" s="47">
        <v>11.08</v>
      </c>
      <c r="I6330" s="51">
        <f t="shared" si="708"/>
        <v>0.1336872586872587</v>
      </c>
      <c r="J6330" s="51">
        <f t="shared" ca="1" si="709"/>
        <v>4</v>
      </c>
      <c r="K6330" s="47">
        <f t="shared" si="710"/>
        <v>10.83</v>
      </c>
      <c r="L6330" s="47">
        <f t="shared" si="711"/>
        <v>11.1</v>
      </c>
      <c r="M6330" s="47">
        <f t="shared" si="712"/>
        <v>10.83</v>
      </c>
      <c r="N6330" s="47">
        <f t="shared" si="713"/>
        <v>11.08</v>
      </c>
      <c r="O6330" s="48">
        <f t="shared" ca="1" si="714"/>
        <v>4057600</v>
      </c>
    </row>
    <row r="6331" spans="1:15" x14ac:dyDescent="0.25">
      <c r="A6331">
        <v>6316</v>
      </c>
      <c r="B6331" s="84">
        <v>32799</v>
      </c>
      <c r="C6331" s="47">
        <v>80.62</v>
      </c>
      <c r="D6331" s="47">
        <v>81.12</v>
      </c>
      <c r="E6331" s="47">
        <v>80.25</v>
      </c>
      <c r="F6331" s="47">
        <v>80.75</v>
      </c>
      <c r="G6331" s="48">
        <v>192000</v>
      </c>
      <c r="H6331" s="47">
        <v>10.79</v>
      </c>
      <c r="I6331" s="51">
        <f t="shared" si="708"/>
        <v>0.13362229102167181</v>
      </c>
      <c r="J6331" s="51">
        <f t="shared" ca="1" si="709"/>
        <v>4</v>
      </c>
      <c r="K6331" s="47">
        <f t="shared" si="710"/>
        <v>10.77</v>
      </c>
      <c r="L6331" s="47">
        <f t="shared" si="711"/>
        <v>10.84</v>
      </c>
      <c r="M6331" s="47">
        <f t="shared" si="712"/>
        <v>10.72</v>
      </c>
      <c r="N6331" s="47">
        <f t="shared" si="713"/>
        <v>10.79</v>
      </c>
      <c r="O6331" s="48">
        <f t="shared" ca="1" si="714"/>
        <v>768000</v>
      </c>
    </row>
    <row r="6332" spans="1:15" x14ac:dyDescent="0.25">
      <c r="A6332">
        <v>6317</v>
      </c>
      <c r="B6332" s="84">
        <v>32798</v>
      </c>
      <c r="C6332" s="47">
        <v>80.88</v>
      </c>
      <c r="D6332" s="47">
        <v>80.88</v>
      </c>
      <c r="E6332" s="47">
        <v>79.88</v>
      </c>
      <c r="F6332" s="47">
        <v>80.62</v>
      </c>
      <c r="G6332" s="48">
        <v>712800</v>
      </c>
      <c r="H6332" s="47">
        <v>10.78</v>
      </c>
      <c r="I6332" s="51">
        <f t="shared" si="708"/>
        <v>0.13371371868022822</v>
      </c>
      <c r="J6332" s="51">
        <f t="shared" ca="1" si="709"/>
        <v>4</v>
      </c>
      <c r="K6332" s="47">
        <f t="shared" si="710"/>
        <v>10.81</v>
      </c>
      <c r="L6332" s="47">
        <f t="shared" si="711"/>
        <v>10.81</v>
      </c>
      <c r="M6332" s="47">
        <f t="shared" si="712"/>
        <v>10.68</v>
      </c>
      <c r="N6332" s="47">
        <f t="shared" si="713"/>
        <v>10.78</v>
      </c>
      <c r="O6332" s="48">
        <f t="shared" ca="1" si="714"/>
        <v>2851200</v>
      </c>
    </row>
    <row r="6333" spans="1:15" x14ac:dyDescent="0.25">
      <c r="A6333">
        <v>6318</v>
      </c>
      <c r="B6333" s="84">
        <v>32797</v>
      </c>
      <c r="C6333" s="47">
        <v>80.5</v>
      </c>
      <c r="D6333" s="47">
        <v>81</v>
      </c>
      <c r="E6333" s="47">
        <v>79.25</v>
      </c>
      <c r="F6333" s="47">
        <v>80.88</v>
      </c>
      <c r="G6333" s="48">
        <v>1102400</v>
      </c>
      <c r="H6333" s="47">
        <v>10.81</v>
      </c>
      <c r="I6333" s="51">
        <f t="shared" si="708"/>
        <v>0.13365479723046489</v>
      </c>
      <c r="J6333" s="51">
        <f t="shared" ca="1" si="709"/>
        <v>4</v>
      </c>
      <c r="K6333" s="47">
        <f t="shared" si="710"/>
        <v>10.76</v>
      </c>
      <c r="L6333" s="47">
        <f t="shared" si="711"/>
        <v>10.83</v>
      </c>
      <c r="M6333" s="47">
        <f t="shared" si="712"/>
        <v>10.59</v>
      </c>
      <c r="N6333" s="47">
        <f t="shared" si="713"/>
        <v>10.81</v>
      </c>
      <c r="O6333" s="48">
        <f t="shared" ca="1" si="714"/>
        <v>4409600</v>
      </c>
    </row>
    <row r="6334" spans="1:15" x14ac:dyDescent="0.25">
      <c r="A6334">
        <v>6319</v>
      </c>
      <c r="B6334" s="84">
        <v>32794</v>
      </c>
      <c r="C6334" s="47">
        <v>83.25</v>
      </c>
      <c r="D6334" s="47">
        <v>83.5</v>
      </c>
      <c r="E6334" s="47">
        <v>81</v>
      </c>
      <c r="F6334" s="47">
        <v>81.25</v>
      </c>
      <c r="G6334" s="48">
        <v>531600</v>
      </c>
      <c r="H6334" s="47">
        <v>10.86</v>
      </c>
      <c r="I6334" s="51">
        <f t="shared" si="708"/>
        <v>0.13366153846153844</v>
      </c>
      <c r="J6334" s="51">
        <f t="shared" ca="1" si="709"/>
        <v>4</v>
      </c>
      <c r="K6334" s="47">
        <f t="shared" si="710"/>
        <v>11.13</v>
      </c>
      <c r="L6334" s="47">
        <f t="shared" si="711"/>
        <v>11.16</v>
      </c>
      <c r="M6334" s="47">
        <f t="shared" si="712"/>
        <v>10.83</v>
      </c>
      <c r="N6334" s="47">
        <f t="shared" si="713"/>
        <v>10.86</v>
      </c>
      <c r="O6334" s="48">
        <f t="shared" ca="1" si="714"/>
        <v>2126400</v>
      </c>
    </row>
    <row r="6335" spans="1:15" x14ac:dyDescent="0.25">
      <c r="A6335">
        <v>6320</v>
      </c>
      <c r="B6335" s="84">
        <v>32793</v>
      </c>
      <c r="C6335" s="47">
        <v>84.25</v>
      </c>
      <c r="D6335" s="47">
        <v>84.38</v>
      </c>
      <c r="E6335" s="47">
        <v>83.5</v>
      </c>
      <c r="F6335" s="47">
        <v>83.5</v>
      </c>
      <c r="G6335" s="48">
        <v>398000</v>
      </c>
      <c r="H6335" s="47">
        <v>11.16</v>
      </c>
      <c r="I6335" s="51">
        <f t="shared" si="708"/>
        <v>0.13365269461077844</v>
      </c>
      <c r="J6335" s="51">
        <f t="shared" ca="1" si="709"/>
        <v>4</v>
      </c>
      <c r="K6335" s="47">
        <f t="shared" si="710"/>
        <v>11.26</v>
      </c>
      <c r="L6335" s="47">
        <f t="shared" si="711"/>
        <v>11.28</v>
      </c>
      <c r="M6335" s="47">
        <f t="shared" si="712"/>
        <v>11.16</v>
      </c>
      <c r="N6335" s="47">
        <f t="shared" si="713"/>
        <v>11.16</v>
      </c>
      <c r="O6335" s="48">
        <f t="shared" ca="1" si="714"/>
        <v>1592000</v>
      </c>
    </row>
    <row r="6336" spans="1:15" x14ac:dyDescent="0.25">
      <c r="A6336">
        <v>6321</v>
      </c>
      <c r="B6336" s="84">
        <v>32792</v>
      </c>
      <c r="C6336" s="47">
        <v>84.25</v>
      </c>
      <c r="D6336" s="47">
        <v>84.25</v>
      </c>
      <c r="E6336" s="47">
        <v>84</v>
      </c>
      <c r="F6336" s="47">
        <v>84.12</v>
      </c>
      <c r="G6336" s="48">
        <v>397200</v>
      </c>
      <c r="H6336" s="47">
        <v>11.24</v>
      </c>
      <c r="I6336" s="51">
        <f t="shared" si="708"/>
        <v>0.13361864003804089</v>
      </c>
      <c r="J6336" s="51">
        <f t="shared" ca="1" si="709"/>
        <v>4</v>
      </c>
      <c r="K6336" s="47">
        <f t="shared" si="710"/>
        <v>11.26</v>
      </c>
      <c r="L6336" s="47">
        <f t="shared" si="711"/>
        <v>11.26</v>
      </c>
      <c r="M6336" s="47">
        <f t="shared" si="712"/>
        <v>11.22</v>
      </c>
      <c r="N6336" s="47">
        <f t="shared" si="713"/>
        <v>11.24</v>
      </c>
      <c r="O6336" s="48">
        <f t="shared" ca="1" si="714"/>
        <v>1588800</v>
      </c>
    </row>
    <row r="6337" spans="1:15" x14ac:dyDescent="0.25">
      <c r="A6337">
        <v>6322</v>
      </c>
      <c r="B6337" s="84">
        <v>32791</v>
      </c>
      <c r="C6337" s="47">
        <v>83.75</v>
      </c>
      <c r="D6337" s="47">
        <v>84.25</v>
      </c>
      <c r="E6337" s="47">
        <v>83.62</v>
      </c>
      <c r="F6337" s="47">
        <v>84.25</v>
      </c>
      <c r="G6337" s="48">
        <v>595200</v>
      </c>
      <c r="H6337" s="47">
        <v>11.26</v>
      </c>
      <c r="I6337" s="51">
        <f t="shared" si="708"/>
        <v>0.13364985163204748</v>
      </c>
      <c r="J6337" s="51">
        <f t="shared" ca="1" si="709"/>
        <v>4</v>
      </c>
      <c r="K6337" s="47">
        <f t="shared" si="710"/>
        <v>11.19</v>
      </c>
      <c r="L6337" s="47">
        <f t="shared" si="711"/>
        <v>11.26</v>
      </c>
      <c r="M6337" s="47">
        <f t="shared" si="712"/>
        <v>11.18</v>
      </c>
      <c r="N6337" s="47">
        <f t="shared" si="713"/>
        <v>11.26</v>
      </c>
      <c r="O6337" s="48">
        <f t="shared" ca="1" si="714"/>
        <v>2380800</v>
      </c>
    </row>
    <row r="6338" spans="1:15" x14ac:dyDescent="0.25">
      <c r="A6338">
        <v>6323</v>
      </c>
      <c r="B6338" s="84">
        <v>32790</v>
      </c>
      <c r="C6338" s="47">
        <v>82.38</v>
      </c>
      <c r="D6338" s="47">
        <v>83.62</v>
      </c>
      <c r="E6338" s="47">
        <v>82.25</v>
      </c>
      <c r="F6338" s="47">
        <v>83.62</v>
      </c>
      <c r="G6338" s="48">
        <v>271200</v>
      </c>
      <c r="H6338" s="47">
        <v>11.18</v>
      </c>
      <c r="I6338" s="51">
        <f t="shared" si="708"/>
        <v>0.13370007175316909</v>
      </c>
      <c r="J6338" s="51">
        <f t="shared" ca="1" si="709"/>
        <v>4</v>
      </c>
      <c r="K6338" s="47">
        <f t="shared" si="710"/>
        <v>11.01</v>
      </c>
      <c r="L6338" s="47">
        <f t="shared" si="711"/>
        <v>11.18</v>
      </c>
      <c r="M6338" s="47">
        <f t="shared" si="712"/>
        <v>11</v>
      </c>
      <c r="N6338" s="47">
        <f t="shared" si="713"/>
        <v>11.18</v>
      </c>
      <c r="O6338" s="48">
        <f t="shared" ca="1" si="714"/>
        <v>1084800</v>
      </c>
    </row>
    <row r="6339" spans="1:15" x14ac:dyDescent="0.25">
      <c r="A6339">
        <v>6324</v>
      </c>
      <c r="B6339" s="84">
        <v>32787</v>
      </c>
      <c r="C6339" s="47">
        <v>82.62</v>
      </c>
      <c r="D6339" s="47">
        <v>82.75</v>
      </c>
      <c r="E6339" s="47">
        <v>82.38</v>
      </c>
      <c r="F6339" s="47">
        <v>82.5</v>
      </c>
      <c r="G6339" s="48">
        <v>198400</v>
      </c>
      <c r="H6339" s="47">
        <v>11.03</v>
      </c>
      <c r="I6339" s="51">
        <f t="shared" si="708"/>
        <v>0.1336969696969697</v>
      </c>
      <c r="J6339" s="51">
        <f t="shared" ca="1" si="709"/>
        <v>4</v>
      </c>
      <c r="K6339" s="47">
        <f t="shared" si="710"/>
        <v>11.05</v>
      </c>
      <c r="L6339" s="47">
        <f t="shared" si="711"/>
        <v>11.06</v>
      </c>
      <c r="M6339" s="47">
        <f t="shared" si="712"/>
        <v>11.01</v>
      </c>
      <c r="N6339" s="47">
        <f t="shared" si="713"/>
        <v>11.03</v>
      </c>
      <c r="O6339" s="48">
        <f t="shared" ca="1" si="714"/>
        <v>793600</v>
      </c>
    </row>
    <row r="6340" spans="1:15" x14ac:dyDescent="0.25">
      <c r="A6340">
        <v>6325</v>
      </c>
      <c r="B6340" s="84">
        <v>32786</v>
      </c>
      <c r="C6340" s="47">
        <v>82.25</v>
      </c>
      <c r="D6340" s="47">
        <v>82.62</v>
      </c>
      <c r="E6340" s="47">
        <v>82.12</v>
      </c>
      <c r="F6340" s="47">
        <v>82.5</v>
      </c>
      <c r="G6340" s="48">
        <v>433600</v>
      </c>
      <c r="H6340" s="47">
        <v>11.03</v>
      </c>
      <c r="I6340" s="51">
        <f t="shared" si="708"/>
        <v>0.1336969696969697</v>
      </c>
      <c r="J6340" s="51">
        <f t="shared" ca="1" si="709"/>
        <v>4</v>
      </c>
      <c r="K6340" s="47">
        <f t="shared" si="710"/>
        <v>11</v>
      </c>
      <c r="L6340" s="47">
        <f t="shared" si="711"/>
        <v>11.05</v>
      </c>
      <c r="M6340" s="47">
        <f t="shared" si="712"/>
        <v>10.98</v>
      </c>
      <c r="N6340" s="47">
        <f t="shared" si="713"/>
        <v>11.03</v>
      </c>
      <c r="O6340" s="48">
        <f t="shared" ca="1" si="714"/>
        <v>1734400</v>
      </c>
    </row>
    <row r="6341" spans="1:15" x14ac:dyDescent="0.25">
      <c r="A6341">
        <v>6326</v>
      </c>
      <c r="B6341" s="84">
        <v>32785</v>
      </c>
      <c r="C6341" s="47">
        <v>81.25</v>
      </c>
      <c r="D6341" s="47">
        <v>82.25</v>
      </c>
      <c r="E6341" s="47">
        <v>81.12</v>
      </c>
      <c r="F6341" s="47">
        <v>82.25</v>
      </c>
      <c r="G6341" s="48">
        <v>815200</v>
      </c>
      <c r="H6341" s="47">
        <v>10.99</v>
      </c>
      <c r="I6341" s="51">
        <f t="shared" si="708"/>
        <v>0.13361702127659575</v>
      </c>
      <c r="J6341" s="51">
        <f t="shared" ca="1" si="709"/>
        <v>4</v>
      </c>
      <c r="K6341" s="47">
        <f t="shared" si="710"/>
        <v>10.86</v>
      </c>
      <c r="L6341" s="47">
        <f t="shared" si="711"/>
        <v>10.99</v>
      </c>
      <c r="M6341" s="47">
        <f t="shared" si="712"/>
        <v>10.84</v>
      </c>
      <c r="N6341" s="47">
        <f t="shared" si="713"/>
        <v>10.99</v>
      </c>
      <c r="O6341" s="48">
        <f t="shared" ca="1" si="714"/>
        <v>3260800</v>
      </c>
    </row>
    <row r="6342" spans="1:15" x14ac:dyDescent="0.25">
      <c r="A6342">
        <v>6327</v>
      </c>
      <c r="B6342" s="84">
        <v>32784</v>
      </c>
      <c r="C6342" s="47">
        <v>80.25</v>
      </c>
      <c r="D6342" s="47">
        <v>81</v>
      </c>
      <c r="E6342" s="47">
        <v>79.88</v>
      </c>
      <c r="F6342" s="47">
        <v>81</v>
      </c>
      <c r="G6342" s="48">
        <v>456400</v>
      </c>
      <c r="H6342" s="47">
        <v>10.83</v>
      </c>
      <c r="I6342" s="51">
        <f t="shared" si="708"/>
        <v>0.13370370370370371</v>
      </c>
      <c r="J6342" s="51">
        <f t="shared" ca="1" si="709"/>
        <v>4</v>
      </c>
      <c r="K6342" s="47">
        <f t="shared" si="710"/>
        <v>10.73</v>
      </c>
      <c r="L6342" s="47">
        <f t="shared" si="711"/>
        <v>10.83</v>
      </c>
      <c r="M6342" s="47">
        <f t="shared" si="712"/>
        <v>10.68</v>
      </c>
      <c r="N6342" s="47">
        <f t="shared" si="713"/>
        <v>10.83</v>
      </c>
      <c r="O6342" s="48">
        <f t="shared" ca="1" si="714"/>
        <v>1825600</v>
      </c>
    </row>
    <row r="6343" spans="1:15" x14ac:dyDescent="0.25">
      <c r="A6343">
        <v>6328</v>
      </c>
      <c r="B6343" s="84">
        <v>32783</v>
      </c>
      <c r="C6343" s="47">
        <v>78.88</v>
      </c>
      <c r="D6343" s="47">
        <v>80</v>
      </c>
      <c r="E6343" s="47">
        <v>78.88</v>
      </c>
      <c r="F6343" s="47">
        <v>80</v>
      </c>
      <c r="G6343" s="48">
        <v>465200</v>
      </c>
      <c r="H6343" s="47">
        <v>10.69</v>
      </c>
      <c r="I6343" s="51">
        <f t="shared" si="708"/>
        <v>0.13362499999999999</v>
      </c>
      <c r="J6343" s="51">
        <f t="shared" ca="1" si="709"/>
        <v>4</v>
      </c>
      <c r="K6343" s="47">
        <f t="shared" si="710"/>
        <v>10.54</v>
      </c>
      <c r="L6343" s="47">
        <f t="shared" si="711"/>
        <v>10.69</v>
      </c>
      <c r="M6343" s="47">
        <f t="shared" si="712"/>
        <v>10.54</v>
      </c>
      <c r="N6343" s="47">
        <f t="shared" si="713"/>
        <v>10.69</v>
      </c>
      <c r="O6343" s="48">
        <f t="shared" ca="1" si="714"/>
        <v>1860800</v>
      </c>
    </row>
    <row r="6344" spans="1:15" x14ac:dyDescent="0.25">
      <c r="A6344">
        <v>6329</v>
      </c>
      <c r="B6344" s="84">
        <v>32780</v>
      </c>
      <c r="C6344" s="47">
        <v>78.88</v>
      </c>
      <c r="D6344" s="47">
        <v>79.38</v>
      </c>
      <c r="E6344" s="47">
        <v>78.88</v>
      </c>
      <c r="F6344" s="47">
        <v>79.25</v>
      </c>
      <c r="G6344" s="48">
        <v>311200</v>
      </c>
      <c r="H6344" s="47">
        <v>10.52</v>
      </c>
      <c r="I6344" s="51">
        <f t="shared" si="708"/>
        <v>0.13274447949526813</v>
      </c>
      <c r="J6344" s="51">
        <f t="shared" ca="1" si="709"/>
        <v>4</v>
      </c>
      <c r="K6344" s="47">
        <f t="shared" si="710"/>
        <v>10.47</v>
      </c>
      <c r="L6344" s="47">
        <f t="shared" si="711"/>
        <v>10.54</v>
      </c>
      <c r="M6344" s="47">
        <f t="shared" si="712"/>
        <v>10.47</v>
      </c>
      <c r="N6344" s="47">
        <f t="shared" si="713"/>
        <v>10.52</v>
      </c>
      <c r="O6344" s="48">
        <f t="shared" ca="1" si="714"/>
        <v>1244800</v>
      </c>
    </row>
    <row r="6345" spans="1:15" x14ac:dyDescent="0.25">
      <c r="A6345">
        <v>6330</v>
      </c>
      <c r="B6345" s="84">
        <v>32779</v>
      </c>
      <c r="C6345" s="47">
        <v>78.62</v>
      </c>
      <c r="D6345" s="47">
        <v>79.12</v>
      </c>
      <c r="E6345" s="47">
        <v>78.5</v>
      </c>
      <c r="F6345" s="47">
        <v>79</v>
      </c>
      <c r="G6345" s="48">
        <v>292400</v>
      </c>
      <c r="H6345" s="47">
        <v>10.49</v>
      </c>
      <c r="I6345" s="51">
        <f t="shared" si="708"/>
        <v>0.13278481012658228</v>
      </c>
      <c r="J6345" s="51">
        <f t="shared" ca="1" si="709"/>
        <v>4</v>
      </c>
      <c r="K6345" s="47">
        <f t="shared" si="710"/>
        <v>10.44</v>
      </c>
      <c r="L6345" s="47">
        <f t="shared" si="711"/>
        <v>10.51</v>
      </c>
      <c r="M6345" s="47">
        <f t="shared" si="712"/>
        <v>10.42</v>
      </c>
      <c r="N6345" s="47">
        <f t="shared" si="713"/>
        <v>10.49</v>
      </c>
      <c r="O6345" s="48">
        <f t="shared" ca="1" si="714"/>
        <v>1169600</v>
      </c>
    </row>
    <row r="6346" spans="1:15" x14ac:dyDescent="0.25">
      <c r="A6346">
        <v>6331</v>
      </c>
      <c r="B6346" s="84">
        <v>32778</v>
      </c>
      <c r="C6346" s="47">
        <v>78.38</v>
      </c>
      <c r="D6346" s="47">
        <v>78.75</v>
      </c>
      <c r="E6346" s="47">
        <v>78.38</v>
      </c>
      <c r="F6346" s="47">
        <v>78.62</v>
      </c>
      <c r="G6346" s="48">
        <v>359600</v>
      </c>
      <c r="H6346" s="47">
        <v>10.44</v>
      </c>
      <c r="I6346" s="51">
        <f t="shared" si="708"/>
        <v>0.13279063851437292</v>
      </c>
      <c r="J6346" s="51">
        <f t="shared" ca="1" si="709"/>
        <v>4</v>
      </c>
      <c r="K6346" s="47">
        <f t="shared" si="710"/>
        <v>10.41</v>
      </c>
      <c r="L6346" s="47">
        <f t="shared" si="711"/>
        <v>10.46</v>
      </c>
      <c r="M6346" s="47">
        <f t="shared" si="712"/>
        <v>10.41</v>
      </c>
      <c r="N6346" s="47">
        <f t="shared" si="713"/>
        <v>10.44</v>
      </c>
      <c r="O6346" s="48">
        <f t="shared" ca="1" si="714"/>
        <v>1438400</v>
      </c>
    </row>
    <row r="6347" spans="1:15" x14ac:dyDescent="0.25">
      <c r="A6347">
        <v>6332</v>
      </c>
      <c r="B6347" s="84">
        <v>32777</v>
      </c>
      <c r="C6347" s="47">
        <v>78.5</v>
      </c>
      <c r="D6347" s="47">
        <v>78.75</v>
      </c>
      <c r="E6347" s="47">
        <v>78.5</v>
      </c>
      <c r="F6347" s="47">
        <v>78.62</v>
      </c>
      <c r="G6347" s="48">
        <v>453200</v>
      </c>
      <c r="H6347" s="47">
        <v>10.44</v>
      </c>
      <c r="I6347" s="51">
        <f t="shared" si="708"/>
        <v>0.13279063851437292</v>
      </c>
      <c r="J6347" s="51">
        <f t="shared" ca="1" si="709"/>
        <v>4</v>
      </c>
      <c r="K6347" s="47">
        <f t="shared" si="710"/>
        <v>10.42</v>
      </c>
      <c r="L6347" s="47">
        <f t="shared" si="711"/>
        <v>10.46</v>
      </c>
      <c r="M6347" s="47">
        <f t="shared" si="712"/>
        <v>10.42</v>
      </c>
      <c r="N6347" s="47">
        <f t="shared" si="713"/>
        <v>10.44</v>
      </c>
      <c r="O6347" s="48">
        <f t="shared" ca="1" si="714"/>
        <v>1812800</v>
      </c>
    </row>
    <row r="6348" spans="1:15" x14ac:dyDescent="0.25">
      <c r="A6348">
        <v>6333</v>
      </c>
      <c r="B6348" s="84">
        <v>32776</v>
      </c>
      <c r="C6348" s="47">
        <v>78.62</v>
      </c>
      <c r="D6348" s="47">
        <v>78.75</v>
      </c>
      <c r="E6348" s="47">
        <v>78.38</v>
      </c>
      <c r="F6348" s="47">
        <v>78.5</v>
      </c>
      <c r="G6348" s="48">
        <v>274400</v>
      </c>
      <c r="H6348" s="47">
        <v>10.42</v>
      </c>
      <c r="I6348" s="51">
        <f t="shared" si="708"/>
        <v>0.13273885350318471</v>
      </c>
      <c r="J6348" s="51">
        <f t="shared" ca="1" si="709"/>
        <v>4</v>
      </c>
      <c r="K6348" s="47">
        <f t="shared" si="710"/>
        <v>10.44</v>
      </c>
      <c r="L6348" s="47">
        <f t="shared" si="711"/>
        <v>10.45</v>
      </c>
      <c r="M6348" s="47">
        <f t="shared" si="712"/>
        <v>10.4</v>
      </c>
      <c r="N6348" s="47">
        <f t="shared" si="713"/>
        <v>10.42</v>
      </c>
      <c r="O6348" s="48">
        <f t="shared" ca="1" si="714"/>
        <v>1097600</v>
      </c>
    </row>
    <row r="6349" spans="1:15" x14ac:dyDescent="0.25">
      <c r="A6349">
        <v>6334</v>
      </c>
      <c r="B6349" s="84">
        <v>32773</v>
      </c>
      <c r="C6349" s="47">
        <v>79</v>
      </c>
      <c r="D6349" s="47">
        <v>79</v>
      </c>
      <c r="E6349" s="47">
        <v>78.75</v>
      </c>
      <c r="F6349" s="47">
        <v>78.75</v>
      </c>
      <c r="G6349" s="48">
        <v>182400</v>
      </c>
      <c r="H6349" s="47">
        <v>10.45</v>
      </c>
      <c r="I6349" s="51">
        <f t="shared" si="708"/>
        <v>0.13269841269841268</v>
      </c>
      <c r="J6349" s="51">
        <f t="shared" ca="1" si="709"/>
        <v>4</v>
      </c>
      <c r="K6349" s="47">
        <f t="shared" si="710"/>
        <v>10.48</v>
      </c>
      <c r="L6349" s="47">
        <f t="shared" si="711"/>
        <v>10.48</v>
      </c>
      <c r="M6349" s="47">
        <f t="shared" si="712"/>
        <v>10.45</v>
      </c>
      <c r="N6349" s="47">
        <f t="shared" si="713"/>
        <v>10.45</v>
      </c>
      <c r="O6349" s="48">
        <f t="shared" ca="1" si="714"/>
        <v>729600</v>
      </c>
    </row>
    <row r="6350" spans="1:15" x14ac:dyDescent="0.25">
      <c r="A6350">
        <v>6335</v>
      </c>
      <c r="B6350" s="84">
        <v>32772</v>
      </c>
      <c r="C6350" s="47">
        <v>79</v>
      </c>
      <c r="D6350" s="47">
        <v>79.5</v>
      </c>
      <c r="E6350" s="47">
        <v>78.88</v>
      </c>
      <c r="F6350" s="47">
        <v>79.12</v>
      </c>
      <c r="G6350" s="48">
        <v>351600</v>
      </c>
      <c r="H6350" s="47">
        <v>10.5</v>
      </c>
      <c r="I6350" s="51">
        <f t="shared" si="708"/>
        <v>0.13270980788675429</v>
      </c>
      <c r="J6350" s="51">
        <f t="shared" ca="1" si="709"/>
        <v>4</v>
      </c>
      <c r="K6350" s="47">
        <f t="shared" si="710"/>
        <v>10.48</v>
      </c>
      <c r="L6350" s="47">
        <f t="shared" si="711"/>
        <v>10.55</v>
      </c>
      <c r="M6350" s="47">
        <f t="shared" si="712"/>
        <v>10.47</v>
      </c>
      <c r="N6350" s="47">
        <f t="shared" si="713"/>
        <v>10.5</v>
      </c>
      <c r="O6350" s="48">
        <f t="shared" ca="1" si="714"/>
        <v>1406400</v>
      </c>
    </row>
    <row r="6351" spans="1:15" x14ac:dyDescent="0.25">
      <c r="A6351">
        <v>6336</v>
      </c>
      <c r="B6351" s="84">
        <v>32771</v>
      </c>
      <c r="C6351" s="47">
        <v>78.88</v>
      </c>
      <c r="D6351" s="47">
        <v>79</v>
      </c>
      <c r="E6351" s="47">
        <v>78.62</v>
      </c>
      <c r="F6351" s="47">
        <v>78.75</v>
      </c>
      <c r="G6351" s="48">
        <v>205600</v>
      </c>
      <c r="H6351" s="47">
        <v>10.45</v>
      </c>
      <c r="I6351" s="51">
        <f t="shared" si="708"/>
        <v>0.13269841269841268</v>
      </c>
      <c r="J6351" s="51">
        <f t="shared" ca="1" si="709"/>
        <v>4</v>
      </c>
      <c r="K6351" s="47">
        <f t="shared" si="710"/>
        <v>10.47</v>
      </c>
      <c r="L6351" s="47">
        <f t="shared" si="711"/>
        <v>10.48</v>
      </c>
      <c r="M6351" s="47">
        <f t="shared" si="712"/>
        <v>10.43</v>
      </c>
      <c r="N6351" s="47">
        <f t="shared" si="713"/>
        <v>10.45</v>
      </c>
      <c r="O6351" s="48">
        <f t="shared" ca="1" si="714"/>
        <v>822400</v>
      </c>
    </row>
    <row r="6352" spans="1:15" x14ac:dyDescent="0.25">
      <c r="A6352">
        <v>6337</v>
      </c>
      <c r="B6352" s="84">
        <v>32770</v>
      </c>
      <c r="C6352" s="47">
        <v>79.12</v>
      </c>
      <c r="D6352" s="47">
        <v>79.25</v>
      </c>
      <c r="E6352" s="47">
        <v>78.88</v>
      </c>
      <c r="F6352" s="47">
        <v>78.88</v>
      </c>
      <c r="G6352" s="48">
        <v>226400</v>
      </c>
      <c r="H6352" s="47">
        <v>10.47</v>
      </c>
      <c r="I6352" s="51">
        <f t="shared" si="708"/>
        <v>0.13273326572008115</v>
      </c>
      <c r="J6352" s="51">
        <f t="shared" ca="1" si="709"/>
        <v>4</v>
      </c>
      <c r="K6352" s="47">
        <f t="shared" si="710"/>
        <v>10.5</v>
      </c>
      <c r="L6352" s="47">
        <f t="shared" si="711"/>
        <v>10.52</v>
      </c>
      <c r="M6352" s="47">
        <f t="shared" si="712"/>
        <v>10.47</v>
      </c>
      <c r="N6352" s="47">
        <f t="shared" si="713"/>
        <v>10.47</v>
      </c>
      <c r="O6352" s="48">
        <f t="shared" ca="1" si="714"/>
        <v>905600</v>
      </c>
    </row>
    <row r="6353" spans="1:15" x14ac:dyDescent="0.25">
      <c r="A6353">
        <v>6338</v>
      </c>
      <c r="B6353" s="84">
        <v>32769</v>
      </c>
      <c r="C6353" s="47">
        <v>78.25</v>
      </c>
      <c r="D6353" s="47">
        <v>79</v>
      </c>
      <c r="E6353" s="47">
        <v>78.25</v>
      </c>
      <c r="F6353" s="47">
        <v>78.88</v>
      </c>
      <c r="G6353" s="48">
        <v>486000</v>
      </c>
      <c r="H6353" s="47">
        <v>10.47</v>
      </c>
      <c r="I6353" s="51">
        <f t="shared" ref="I6353:I6416" si="715">H6353/F6353</f>
        <v>0.13273326572008115</v>
      </c>
      <c r="J6353" s="51">
        <f t="shared" ref="J6353:J6416" ca="1" si="716">INDEX(OFFSET($T$15,0,0,$S$13+1,1),MATCH(B6353,OFFSET($Q$15,0,0,$S$13+1,1),-1))</f>
        <v>4</v>
      </c>
      <c r="K6353" s="47">
        <f t="shared" ref="K6353:K6416" si="717">ROUND($I6353*C6353,2)</f>
        <v>10.39</v>
      </c>
      <c r="L6353" s="47">
        <f t="shared" ref="L6353:L6416" si="718">ROUND($I6353*D6353,2)</f>
        <v>10.49</v>
      </c>
      <c r="M6353" s="47">
        <f t="shared" ref="M6353:M6416" si="719">ROUND($I6353*E6353,2)</f>
        <v>10.39</v>
      </c>
      <c r="N6353" s="47">
        <f t="shared" ref="N6353:N6416" si="720">ROUND($I6353*F6353,2)</f>
        <v>10.47</v>
      </c>
      <c r="O6353" s="48">
        <f t="shared" ref="O6353:O6416" ca="1" si="721">G6353*J6353</f>
        <v>1944000</v>
      </c>
    </row>
    <row r="6354" spans="1:15" x14ac:dyDescent="0.25">
      <c r="A6354">
        <v>6339</v>
      </c>
      <c r="B6354" s="84">
        <v>32766</v>
      </c>
      <c r="C6354" s="47">
        <v>78.38</v>
      </c>
      <c r="D6354" s="47">
        <v>78.38</v>
      </c>
      <c r="E6354" s="47">
        <v>77.62</v>
      </c>
      <c r="F6354" s="47">
        <v>78.38</v>
      </c>
      <c r="G6354" s="48">
        <v>1099600</v>
      </c>
      <c r="H6354" s="47">
        <v>10.4</v>
      </c>
      <c r="I6354" s="51">
        <f t="shared" si="715"/>
        <v>0.13268690992600154</v>
      </c>
      <c r="J6354" s="51">
        <f t="shared" ca="1" si="716"/>
        <v>4</v>
      </c>
      <c r="K6354" s="47">
        <f t="shared" si="717"/>
        <v>10.4</v>
      </c>
      <c r="L6354" s="47">
        <f t="shared" si="718"/>
        <v>10.4</v>
      </c>
      <c r="M6354" s="47">
        <f t="shared" si="719"/>
        <v>10.3</v>
      </c>
      <c r="N6354" s="47">
        <f t="shared" si="720"/>
        <v>10.4</v>
      </c>
      <c r="O6354" s="48">
        <f t="shared" ca="1" si="721"/>
        <v>4398400</v>
      </c>
    </row>
    <row r="6355" spans="1:15" x14ac:dyDescent="0.25">
      <c r="A6355">
        <v>6340</v>
      </c>
      <c r="B6355" s="84">
        <v>32765</v>
      </c>
      <c r="C6355" s="47">
        <v>78.5</v>
      </c>
      <c r="D6355" s="47">
        <v>78.88</v>
      </c>
      <c r="E6355" s="47">
        <v>77.5</v>
      </c>
      <c r="F6355" s="47">
        <v>77.62</v>
      </c>
      <c r="G6355" s="48">
        <v>518800</v>
      </c>
      <c r="H6355" s="47">
        <v>10.3</v>
      </c>
      <c r="I6355" s="51">
        <f t="shared" si="715"/>
        <v>0.132697758309714</v>
      </c>
      <c r="J6355" s="51">
        <f t="shared" ca="1" si="716"/>
        <v>4</v>
      </c>
      <c r="K6355" s="47">
        <f t="shared" si="717"/>
        <v>10.42</v>
      </c>
      <c r="L6355" s="47">
        <f t="shared" si="718"/>
        <v>10.47</v>
      </c>
      <c r="M6355" s="47">
        <f t="shared" si="719"/>
        <v>10.28</v>
      </c>
      <c r="N6355" s="47">
        <f t="shared" si="720"/>
        <v>10.3</v>
      </c>
      <c r="O6355" s="48">
        <f t="shared" ca="1" si="721"/>
        <v>2075200</v>
      </c>
    </row>
    <row r="6356" spans="1:15" x14ac:dyDescent="0.25">
      <c r="A6356">
        <v>6341</v>
      </c>
      <c r="B6356" s="84">
        <v>32764</v>
      </c>
      <c r="C6356" s="47">
        <v>79.12</v>
      </c>
      <c r="D6356" s="47">
        <v>79.12</v>
      </c>
      <c r="E6356" s="47">
        <v>78.25</v>
      </c>
      <c r="F6356" s="47">
        <v>78.25</v>
      </c>
      <c r="G6356" s="48">
        <v>428800</v>
      </c>
      <c r="H6356" s="47">
        <v>10.39</v>
      </c>
      <c r="I6356" s="51">
        <f t="shared" si="715"/>
        <v>0.13277955271565495</v>
      </c>
      <c r="J6356" s="51">
        <f t="shared" ca="1" si="716"/>
        <v>4</v>
      </c>
      <c r="K6356" s="47">
        <f t="shared" si="717"/>
        <v>10.51</v>
      </c>
      <c r="L6356" s="47">
        <f t="shared" si="718"/>
        <v>10.51</v>
      </c>
      <c r="M6356" s="47">
        <f t="shared" si="719"/>
        <v>10.39</v>
      </c>
      <c r="N6356" s="47">
        <f t="shared" si="720"/>
        <v>10.39</v>
      </c>
      <c r="O6356" s="48">
        <f t="shared" ca="1" si="721"/>
        <v>1715200</v>
      </c>
    </row>
    <row r="6357" spans="1:15" x14ac:dyDescent="0.25">
      <c r="A6357">
        <v>6342</v>
      </c>
      <c r="B6357" s="84">
        <v>32763</v>
      </c>
      <c r="C6357" s="47">
        <v>78.5</v>
      </c>
      <c r="D6357" s="47">
        <v>79.38</v>
      </c>
      <c r="E6357" s="47">
        <v>78.5</v>
      </c>
      <c r="F6357" s="47">
        <v>79</v>
      </c>
      <c r="G6357" s="48">
        <v>549200</v>
      </c>
      <c r="H6357" s="47">
        <v>10.49</v>
      </c>
      <c r="I6357" s="51">
        <f t="shared" si="715"/>
        <v>0.13278481012658228</v>
      </c>
      <c r="J6357" s="51">
        <f t="shared" ca="1" si="716"/>
        <v>4</v>
      </c>
      <c r="K6357" s="47">
        <f t="shared" si="717"/>
        <v>10.42</v>
      </c>
      <c r="L6357" s="47">
        <f t="shared" si="718"/>
        <v>10.54</v>
      </c>
      <c r="M6357" s="47">
        <f t="shared" si="719"/>
        <v>10.42</v>
      </c>
      <c r="N6357" s="47">
        <f t="shared" si="720"/>
        <v>10.49</v>
      </c>
      <c r="O6357" s="48">
        <f t="shared" ca="1" si="721"/>
        <v>2196800</v>
      </c>
    </row>
    <row r="6358" spans="1:15" x14ac:dyDescent="0.25">
      <c r="A6358">
        <v>6343</v>
      </c>
      <c r="B6358" s="84">
        <v>32762</v>
      </c>
      <c r="C6358" s="47">
        <v>78.5</v>
      </c>
      <c r="D6358" s="47">
        <v>78.75</v>
      </c>
      <c r="E6358" s="47">
        <v>77.5</v>
      </c>
      <c r="F6358" s="47">
        <v>78.5</v>
      </c>
      <c r="G6358" s="48">
        <v>778000</v>
      </c>
      <c r="H6358" s="47">
        <v>10.42</v>
      </c>
      <c r="I6358" s="51">
        <f t="shared" si="715"/>
        <v>0.13273885350318471</v>
      </c>
      <c r="J6358" s="51">
        <f t="shared" ca="1" si="716"/>
        <v>4</v>
      </c>
      <c r="K6358" s="47">
        <f t="shared" si="717"/>
        <v>10.42</v>
      </c>
      <c r="L6358" s="47">
        <f t="shared" si="718"/>
        <v>10.45</v>
      </c>
      <c r="M6358" s="47">
        <f t="shared" si="719"/>
        <v>10.29</v>
      </c>
      <c r="N6358" s="47">
        <f t="shared" si="720"/>
        <v>10.42</v>
      </c>
      <c r="O6358" s="48">
        <f t="shared" ca="1" si="721"/>
        <v>3112000</v>
      </c>
    </row>
    <row r="6359" spans="1:15" x14ac:dyDescent="0.25">
      <c r="A6359">
        <v>6344</v>
      </c>
      <c r="B6359" s="84">
        <v>32759</v>
      </c>
      <c r="C6359" s="47">
        <v>79.25</v>
      </c>
      <c r="D6359" s="47">
        <v>79.25</v>
      </c>
      <c r="E6359" s="47">
        <v>78.25</v>
      </c>
      <c r="F6359" s="47">
        <v>78.75</v>
      </c>
      <c r="G6359" s="48">
        <v>303600</v>
      </c>
      <c r="H6359" s="47">
        <v>10.45</v>
      </c>
      <c r="I6359" s="51">
        <f t="shared" si="715"/>
        <v>0.13269841269841268</v>
      </c>
      <c r="J6359" s="51">
        <f t="shared" ca="1" si="716"/>
        <v>4</v>
      </c>
      <c r="K6359" s="47">
        <f t="shared" si="717"/>
        <v>10.52</v>
      </c>
      <c r="L6359" s="47">
        <f t="shared" si="718"/>
        <v>10.52</v>
      </c>
      <c r="M6359" s="47">
        <f t="shared" si="719"/>
        <v>10.38</v>
      </c>
      <c r="N6359" s="47">
        <f t="shared" si="720"/>
        <v>10.45</v>
      </c>
      <c r="O6359" s="48">
        <f t="shared" ca="1" si="721"/>
        <v>1214400</v>
      </c>
    </row>
    <row r="6360" spans="1:15" x14ac:dyDescent="0.25">
      <c r="A6360">
        <v>6345</v>
      </c>
      <c r="B6360" s="84">
        <v>32758</v>
      </c>
      <c r="C6360" s="47">
        <v>79.5</v>
      </c>
      <c r="D6360" s="47">
        <v>79.75</v>
      </c>
      <c r="E6360" s="47">
        <v>79</v>
      </c>
      <c r="F6360" s="47">
        <v>79</v>
      </c>
      <c r="G6360" s="48">
        <v>317600</v>
      </c>
      <c r="H6360" s="47">
        <v>10.49</v>
      </c>
      <c r="I6360" s="51">
        <f t="shared" si="715"/>
        <v>0.13278481012658228</v>
      </c>
      <c r="J6360" s="51">
        <f t="shared" ca="1" si="716"/>
        <v>4</v>
      </c>
      <c r="K6360" s="47">
        <f t="shared" si="717"/>
        <v>10.56</v>
      </c>
      <c r="L6360" s="47">
        <f t="shared" si="718"/>
        <v>10.59</v>
      </c>
      <c r="M6360" s="47">
        <f t="shared" si="719"/>
        <v>10.49</v>
      </c>
      <c r="N6360" s="47">
        <f t="shared" si="720"/>
        <v>10.49</v>
      </c>
      <c r="O6360" s="48">
        <f t="shared" ca="1" si="721"/>
        <v>1270400</v>
      </c>
    </row>
    <row r="6361" spans="1:15" x14ac:dyDescent="0.25">
      <c r="A6361">
        <v>6346</v>
      </c>
      <c r="B6361" s="84">
        <v>32757</v>
      </c>
      <c r="C6361" s="47">
        <v>80.25</v>
      </c>
      <c r="D6361" s="47">
        <v>80.38</v>
      </c>
      <c r="E6361" s="47">
        <v>79.5</v>
      </c>
      <c r="F6361" s="47">
        <v>79.5</v>
      </c>
      <c r="G6361" s="48">
        <v>352400</v>
      </c>
      <c r="H6361" s="47">
        <v>10.55</v>
      </c>
      <c r="I6361" s="51">
        <f t="shared" si="715"/>
        <v>0.13270440251572327</v>
      </c>
      <c r="J6361" s="51">
        <f t="shared" ca="1" si="716"/>
        <v>4</v>
      </c>
      <c r="K6361" s="47">
        <f t="shared" si="717"/>
        <v>10.65</v>
      </c>
      <c r="L6361" s="47">
        <f t="shared" si="718"/>
        <v>10.67</v>
      </c>
      <c r="M6361" s="47">
        <f t="shared" si="719"/>
        <v>10.55</v>
      </c>
      <c r="N6361" s="47">
        <f t="shared" si="720"/>
        <v>10.55</v>
      </c>
      <c r="O6361" s="48">
        <f t="shared" ca="1" si="721"/>
        <v>1409600</v>
      </c>
    </row>
    <row r="6362" spans="1:15" x14ac:dyDescent="0.25">
      <c r="A6362">
        <v>6347</v>
      </c>
      <c r="B6362" s="84">
        <v>32756</v>
      </c>
      <c r="C6362" s="47">
        <v>80.62</v>
      </c>
      <c r="D6362" s="47">
        <v>80.88</v>
      </c>
      <c r="E6362" s="47">
        <v>79.88</v>
      </c>
      <c r="F6362" s="47">
        <v>80</v>
      </c>
      <c r="G6362" s="48">
        <v>281200</v>
      </c>
      <c r="H6362" s="47">
        <v>10.62</v>
      </c>
      <c r="I6362" s="51">
        <f t="shared" si="715"/>
        <v>0.13274999999999998</v>
      </c>
      <c r="J6362" s="51">
        <f t="shared" ca="1" si="716"/>
        <v>4</v>
      </c>
      <c r="K6362" s="47">
        <f t="shared" si="717"/>
        <v>10.7</v>
      </c>
      <c r="L6362" s="47">
        <f t="shared" si="718"/>
        <v>10.74</v>
      </c>
      <c r="M6362" s="47">
        <f t="shared" si="719"/>
        <v>10.6</v>
      </c>
      <c r="N6362" s="47">
        <f t="shared" si="720"/>
        <v>10.62</v>
      </c>
      <c r="O6362" s="48">
        <f t="shared" ca="1" si="721"/>
        <v>1124800</v>
      </c>
    </row>
    <row r="6363" spans="1:15" x14ac:dyDescent="0.25">
      <c r="A6363">
        <v>6348</v>
      </c>
      <c r="B6363" s="84">
        <v>32752</v>
      </c>
      <c r="C6363" s="47">
        <v>80</v>
      </c>
      <c r="D6363" s="47">
        <v>81.25</v>
      </c>
      <c r="E6363" s="47">
        <v>79.62</v>
      </c>
      <c r="F6363" s="47">
        <v>80.75</v>
      </c>
      <c r="G6363" s="48">
        <v>416800</v>
      </c>
      <c r="H6363" s="47">
        <v>10.72</v>
      </c>
      <c r="I6363" s="51">
        <f t="shared" si="715"/>
        <v>0.13275541795665635</v>
      </c>
      <c r="J6363" s="51">
        <f t="shared" ca="1" si="716"/>
        <v>4</v>
      </c>
      <c r="K6363" s="47">
        <f t="shared" si="717"/>
        <v>10.62</v>
      </c>
      <c r="L6363" s="47">
        <f t="shared" si="718"/>
        <v>10.79</v>
      </c>
      <c r="M6363" s="47">
        <f t="shared" si="719"/>
        <v>10.57</v>
      </c>
      <c r="N6363" s="47">
        <f t="shared" si="720"/>
        <v>10.72</v>
      </c>
      <c r="O6363" s="48">
        <f t="shared" ca="1" si="721"/>
        <v>1667200</v>
      </c>
    </row>
    <row r="6364" spans="1:15" x14ac:dyDescent="0.25">
      <c r="A6364">
        <v>6349</v>
      </c>
      <c r="B6364" s="84">
        <v>32751</v>
      </c>
      <c r="C6364" s="47">
        <v>80.12</v>
      </c>
      <c r="D6364" s="47">
        <v>80.25</v>
      </c>
      <c r="E6364" s="47">
        <v>79.5</v>
      </c>
      <c r="F6364" s="47">
        <v>80</v>
      </c>
      <c r="G6364" s="48">
        <v>407200</v>
      </c>
      <c r="H6364" s="47">
        <v>10.62</v>
      </c>
      <c r="I6364" s="51">
        <f t="shared" si="715"/>
        <v>0.13274999999999998</v>
      </c>
      <c r="J6364" s="51">
        <f t="shared" ca="1" si="716"/>
        <v>4</v>
      </c>
      <c r="K6364" s="47">
        <f t="shared" si="717"/>
        <v>10.64</v>
      </c>
      <c r="L6364" s="47">
        <f t="shared" si="718"/>
        <v>10.65</v>
      </c>
      <c r="M6364" s="47">
        <f t="shared" si="719"/>
        <v>10.55</v>
      </c>
      <c r="N6364" s="47">
        <f t="shared" si="720"/>
        <v>10.62</v>
      </c>
      <c r="O6364" s="48">
        <f t="shared" ca="1" si="721"/>
        <v>1628800</v>
      </c>
    </row>
    <row r="6365" spans="1:15" x14ac:dyDescent="0.25">
      <c r="A6365">
        <v>6350</v>
      </c>
      <c r="B6365" s="84">
        <v>32750</v>
      </c>
      <c r="C6365" s="47">
        <v>80.12</v>
      </c>
      <c r="D6365" s="47">
        <v>80.62</v>
      </c>
      <c r="E6365" s="47">
        <v>79.5</v>
      </c>
      <c r="F6365" s="47">
        <v>80</v>
      </c>
      <c r="G6365" s="48">
        <v>374400</v>
      </c>
      <c r="H6365" s="47">
        <v>10.62</v>
      </c>
      <c r="I6365" s="51">
        <f t="shared" si="715"/>
        <v>0.13274999999999998</v>
      </c>
      <c r="J6365" s="51">
        <f t="shared" ca="1" si="716"/>
        <v>4</v>
      </c>
      <c r="K6365" s="47">
        <f t="shared" si="717"/>
        <v>10.64</v>
      </c>
      <c r="L6365" s="47">
        <f t="shared" si="718"/>
        <v>10.7</v>
      </c>
      <c r="M6365" s="47">
        <f t="shared" si="719"/>
        <v>10.55</v>
      </c>
      <c r="N6365" s="47">
        <f t="shared" si="720"/>
        <v>10.62</v>
      </c>
      <c r="O6365" s="48">
        <f t="shared" ca="1" si="721"/>
        <v>1497600</v>
      </c>
    </row>
    <row r="6366" spans="1:15" x14ac:dyDescent="0.25">
      <c r="A6366">
        <v>6351</v>
      </c>
      <c r="B6366" s="84">
        <v>32749</v>
      </c>
      <c r="C6366" s="47">
        <v>80.12</v>
      </c>
      <c r="D6366" s="47">
        <v>80.5</v>
      </c>
      <c r="E6366" s="47">
        <v>79.88</v>
      </c>
      <c r="F6366" s="47">
        <v>80.12</v>
      </c>
      <c r="G6366" s="48">
        <v>244800</v>
      </c>
      <c r="H6366" s="47">
        <v>10.63</v>
      </c>
      <c r="I6366" s="51">
        <f t="shared" si="715"/>
        <v>0.13267598602096856</v>
      </c>
      <c r="J6366" s="51">
        <f t="shared" ca="1" si="716"/>
        <v>4</v>
      </c>
      <c r="K6366" s="47">
        <f t="shared" si="717"/>
        <v>10.63</v>
      </c>
      <c r="L6366" s="47">
        <f t="shared" si="718"/>
        <v>10.68</v>
      </c>
      <c r="M6366" s="47">
        <f t="shared" si="719"/>
        <v>10.6</v>
      </c>
      <c r="N6366" s="47">
        <f t="shared" si="720"/>
        <v>10.63</v>
      </c>
      <c r="O6366" s="48">
        <f t="shared" ca="1" si="721"/>
        <v>979200</v>
      </c>
    </row>
    <row r="6367" spans="1:15" x14ac:dyDescent="0.25">
      <c r="A6367">
        <v>6352</v>
      </c>
      <c r="B6367" s="84">
        <v>32748</v>
      </c>
      <c r="C6367" s="47">
        <v>79.88</v>
      </c>
      <c r="D6367" s="47">
        <v>80.38</v>
      </c>
      <c r="E6367" s="47">
        <v>79.62</v>
      </c>
      <c r="F6367" s="47">
        <v>80.38</v>
      </c>
      <c r="G6367" s="48">
        <v>169600</v>
      </c>
      <c r="H6367" s="47">
        <v>10.67</v>
      </c>
      <c r="I6367" s="51">
        <f t="shared" si="715"/>
        <v>0.13274446379696442</v>
      </c>
      <c r="J6367" s="51">
        <f t="shared" ca="1" si="716"/>
        <v>4</v>
      </c>
      <c r="K6367" s="47">
        <f t="shared" si="717"/>
        <v>10.6</v>
      </c>
      <c r="L6367" s="47">
        <f t="shared" si="718"/>
        <v>10.67</v>
      </c>
      <c r="M6367" s="47">
        <f t="shared" si="719"/>
        <v>10.57</v>
      </c>
      <c r="N6367" s="47">
        <f t="shared" si="720"/>
        <v>10.67</v>
      </c>
      <c r="O6367" s="48">
        <f t="shared" ca="1" si="721"/>
        <v>678400</v>
      </c>
    </row>
    <row r="6368" spans="1:15" x14ac:dyDescent="0.25">
      <c r="A6368">
        <v>6353</v>
      </c>
      <c r="B6368" s="84">
        <v>32745</v>
      </c>
      <c r="C6368" s="47">
        <v>80.5</v>
      </c>
      <c r="D6368" s="47">
        <v>80.62</v>
      </c>
      <c r="E6368" s="47">
        <v>79.75</v>
      </c>
      <c r="F6368" s="47">
        <v>79.88</v>
      </c>
      <c r="G6368" s="48">
        <v>320000</v>
      </c>
      <c r="H6368" s="47">
        <v>10.6</v>
      </c>
      <c r="I6368" s="51">
        <f t="shared" si="715"/>
        <v>0.1326990485728593</v>
      </c>
      <c r="J6368" s="51">
        <f t="shared" ca="1" si="716"/>
        <v>4</v>
      </c>
      <c r="K6368" s="47">
        <f t="shared" si="717"/>
        <v>10.68</v>
      </c>
      <c r="L6368" s="47">
        <f t="shared" si="718"/>
        <v>10.7</v>
      </c>
      <c r="M6368" s="47">
        <f t="shared" si="719"/>
        <v>10.58</v>
      </c>
      <c r="N6368" s="47">
        <f t="shared" si="720"/>
        <v>10.6</v>
      </c>
      <c r="O6368" s="48">
        <f t="shared" ca="1" si="721"/>
        <v>1280000</v>
      </c>
    </row>
    <row r="6369" spans="1:15" x14ac:dyDescent="0.25">
      <c r="A6369">
        <v>6354</v>
      </c>
      <c r="B6369" s="84">
        <v>32744</v>
      </c>
      <c r="C6369" s="47">
        <v>78.38</v>
      </c>
      <c r="D6369" s="47">
        <v>80.62</v>
      </c>
      <c r="E6369" s="47">
        <v>78.25</v>
      </c>
      <c r="F6369" s="47">
        <v>80.5</v>
      </c>
      <c r="G6369" s="48">
        <v>1116000</v>
      </c>
      <c r="H6369" s="47">
        <v>10.68</v>
      </c>
      <c r="I6369" s="51">
        <f t="shared" si="715"/>
        <v>0.13267080745341614</v>
      </c>
      <c r="J6369" s="51">
        <f t="shared" ca="1" si="716"/>
        <v>4</v>
      </c>
      <c r="K6369" s="47">
        <f t="shared" si="717"/>
        <v>10.4</v>
      </c>
      <c r="L6369" s="47">
        <f t="shared" si="718"/>
        <v>10.7</v>
      </c>
      <c r="M6369" s="47">
        <f t="shared" si="719"/>
        <v>10.38</v>
      </c>
      <c r="N6369" s="47">
        <f t="shared" si="720"/>
        <v>10.68</v>
      </c>
      <c r="O6369" s="48">
        <f t="shared" ca="1" si="721"/>
        <v>4464000</v>
      </c>
    </row>
    <row r="6370" spans="1:15" x14ac:dyDescent="0.25">
      <c r="A6370">
        <v>6355</v>
      </c>
      <c r="B6370" s="84">
        <v>32743</v>
      </c>
      <c r="C6370" s="47">
        <v>78.38</v>
      </c>
      <c r="D6370" s="47">
        <v>78.62</v>
      </c>
      <c r="E6370" s="47">
        <v>78</v>
      </c>
      <c r="F6370" s="47">
        <v>78.25</v>
      </c>
      <c r="G6370" s="48">
        <v>207600</v>
      </c>
      <c r="H6370" s="47">
        <v>10.39</v>
      </c>
      <c r="I6370" s="51">
        <f t="shared" si="715"/>
        <v>0.13277955271565495</v>
      </c>
      <c r="J6370" s="51">
        <f t="shared" ca="1" si="716"/>
        <v>4</v>
      </c>
      <c r="K6370" s="47">
        <f t="shared" si="717"/>
        <v>10.41</v>
      </c>
      <c r="L6370" s="47">
        <f t="shared" si="718"/>
        <v>10.44</v>
      </c>
      <c r="M6370" s="47">
        <f t="shared" si="719"/>
        <v>10.36</v>
      </c>
      <c r="N6370" s="47">
        <f t="shared" si="720"/>
        <v>10.39</v>
      </c>
      <c r="O6370" s="48">
        <f t="shared" ca="1" si="721"/>
        <v>830400</v>
      </c>
    </row>
    <row r="6371" spans="1:15" x14ac:dyDescent="0.25">
      <c r="A6371">
        <v>6356</v>
      </c>
      <c r="B6371" s="84">
        <v>32742</v>
      </c>
      <c r="C6371" s="47">
        <v>77.75</v>
      </c>
      <c r="D6371" s="47">
        <v>78.38</v>
      </c>
      <c r="E6371" s="47">
        <v>77.75</v>
      </c>
      <c r="F6371" s="47">
        <v>78.38</v>
      </c>
      <c r="G6371" s="48">
        <v>352400</v>
      </c>
      <c r="H6371" s="47">
        <v>10.4</v>
      </c>
      <c r="I6371" s="51">
        <f t="shared" si="715"/>
        <v>0.13268690992600154</v>
      </c>
      <c r="J6371" s="51">
        <f t="shared" ca="1" si="716"/>
        <v>4</v>
      </c>
      <c r="K6371" s="47">
        <f t="shared" si="717"/>
        <v>10.32</v>
      </c>
      <c r="L6371" s="47">
        <f t="shared" si="718"/>
        <v>10.4</v>
      </c>
      <c r="M6371" s="47">
        <f t="shared" si="719"/>
        <v>10.32</v>
      </c>
      <c r="N6371" s="47">
        <f t="shared" si="720"/>
        <v>10.4</v>
      </c>
      <c r="O6371" s="48">
        <f t="shared" ca="1" si="721"/>
        <v>1409600</v>
      </c>
    </row>
    <row r="6372" spans="1:15" x14ac:dyDescent="0.25">
      <c r="A6372">
        <v>6357</v>
      </c>
      <c r="B6372" s="84">
        <v>32741</v>
      </c>
      <c r="C6372" s="47">
        <v>79.5</v>
      </c>
      <c r="D6372" s="47">
        <v>80</v>
      </c>
      <c r="E6372" s="47">
        <v>77.5</v>
      </c>
      <c r="F6372" s="47">
        <v>77.88</v>
      </c>
      <c r="G6372" s="48">
        <v>601600</v>
      </c>
      <c r="H6372" s="47">
        <v>10.34</v>
      </c>
      <c r="I6372" s="51">
        <f t="shared" si="715"/>
        <v>0.1327683615819209</v>
      </c>
      <c r="J6372" s="51">
        <f t="shared" ca="1" si="716"/>
        <v>4</v>
      </c>
      <c r="K6372" s="47">
        <f t="shared" si="717"/>
        <v>10.56</v>
      </c>
      <c r="L6372" s="47">
        <f t="shared" si="718"/>
        <v>10.62</v>
      </c>
      <c r="M6372" s="47">
        <f t="shared" si="719"/>
        <v>10.29</v>
      </c>
      <c r="N6372" s="47">
        <f t="shared" si="720"/>
        <v>10.34</v>
      </c>
      <c r="O6372" s="48">
        <f t="shared" ca="1" si="721"/>
        <v>2406400</v>
      </c>
    </row>
    <row r="6373" spans="1:15" x14ac:dyDescent="0.25">
      <c r="A6373">
        <v>6358</v>
      </c>
      <c r="B6373" s="84">
        <v>32738</v>
      </c>
      <c r="C6373" s="47">
        <v>79.75</v>
      </c>
      <c r="D6373" s="47">
        <v>80</v>
      </c>
      <c r="E6373" s="47">
        <v>79.25</v>
      </c>
      <c r="F6373" s="47">
        <v>79.5</v>
      </c>
      <c r="G6373" s="48">
        <v>780800</v>
      </c>
      <c r="H6373" s="47">
        <v>10.55</v>
      </c>
      <c r="I6373" s="51">
        <f t="shared" si="715"/>
        <v>0.13270440251572327</v>
      </c>
      <c r="J6373" s="51">
        <f t="shared" ca="1" si="716"/>
        <v>4</v>
      </c>
      <c r="K6373" s="47">
        <f t="shared" si="717"/>
        <v>10.58</v>
      </c>
      <c r="L6373" s="47">
        <f t="shared" si="718"/>
        <v>10.62</v>
      </c>
      <c r="M6373" s="47">
        <f t="shared" si="719"/>
        <v>10.52</v>
      </c>
      <c r="N6373" s="47">
        <f t="shared" si="720"/>
        <v>10.55</v>
      </c>
      <c r="O6373" s="48">
        <f t="shared" ca="1" si="721"/>
        <v>3123200</v>
      </c>
    </row>
    <row r="6374" spans="1:15" x14ac:dyDescent="0.25">
      <c r="A6374">
        <v>6359</v>
      </c>
      <c r="B6374" s="84">
        <v>32737</v>
      </c>
      <c r="C6374" s="47">
        <v>79.75</v>
      </c>
      <c r="D6374" s="47">
        <v>81.75</v>
      </c>
      <c r="E6374" s="47">
        <v>79.62</v>
      </c>
      <c r="F6374" s="47">
        <v>79.62</v>
      </c>
      <c r="G6374" s="48">
        <v>902400</v>
      </c>
      <c r="H6374" s="47">
        <v>10.57</v>
      </c>
      <c r="I6374" s="51">
        <f t="shared" si="715"/>
        <v>0.13275558904797788</v>
      </c>
      <c r="J6374" s="51">
        <f t="shared" ca="1" si="716"/>
        <v>4</v>
      </c>
      <c r="K6374" s="47">
        <f t="shared" si="717"/>
        <v>10.59</v>
      </c>
      <c r="L6374" s="47">
        <f t="shared" si="718"/>
        <v>10.85</v>
      </c>
      <c r="M6374" s="47">
        <f t="shared" si="719"/>
        <v>10.57</v>
      </c>
      <c r="N6374" s="47">
        <f t="shared" si="720"/>
        <v>10.57</v>
      </c>
      <c r="O6374" s="48">
        <f t="shared" ca="1" si="721"/>
        <v>3609600</v>
      </c>
    </row>
    <row r="6375" spans="1:15" x14ac:dyDescent="0.25">
      <c r="A6375">
        <v>6360</v>
      </c>
      <c r="B6375" s="84">
        <v>32736</v>
      </c>
      <c r="C6375" s="47">
        <v>79.12</v>
      </c>
      <c r="D6375" s="47">
        <v>79.88</v>
      </c>
      <c r="E6375" s="47">
        <v>79</v>
      </c>
      <c r="F6375" s="47">
        <v>79.62</v>
      </c>
      <c r="G6375" s="48">
        <v>352800</v>
      </c>
      <c r="H6375" s="47">
        <v>10.57</v>
      </c>
      <c r="I6375" s="51">
        <f t="shared" si="715"/>
        <v>0.13275558904797788</v>
      </c>
      <c r="J6375" s="51">
        <f t="shared" ca="1" si="716"/>
        <v>4</v>
      </c>
      <c r="K6375" s="47">
        <f t="shared" si="717"/>
        <v>10.5</v>
      </c>
      <c r="L6375" s="47">
        <f t="shared" si="718"/>
        <v>10.6</v>
      </c>
      <c r="M6375" s="47">
        <f t="shared" si="719"/>
        <v>10.49</v>
      </c>
      <c r="N6375" s="47">
        <f t="shared" si="720"/>
        <v>10.57</v>
      </c>
      <c r="O6375" s="48">
        <f t="shared" ca="1" si="721"/>
        <v>1411200</v>
      </c>
    </row>
    <row r="6376" spans="1:15" x14ac:dyDescent="0.25">
      <c r="A6376">
        <v>6361</v>
      </c>
      <c r="B6376" s="84">
        <v>32735</v>
      </c>
      <c r="C6376" s="47">
        <v>79.25</v>
      </c>
      <c r="D6376" s="47">
        <v>79.5</v>
      </c>
      <c r="E6376" s="47">
        <v>78.75</v>
      </c>
      <c r="F6376" s="47">
        <v>79</v>
      </c>
      <c r="G6376" s="48">
        <v>480400</v>
      </c>
      <c r="H6376" s="47">
        <v>10.49</v>
      </c>
      <c r="I6376" s="51">
        <f t="shared" si="715"/>
        <v>0.13278481012658228</v>
      </c>
      <c r="J6376" s="51">
        <f t="shared" ca="1" si="716"/>
        <v>4</v>
      </c>
      <c r="K6376" s="47">
        <f t="shared" si="717"/>
        <v>10.52</v>
      </c>
      <c r="L6376" s="47">
        <f t="shared" si="718"/>
        <v>10.56</v>
      </c>
      <c r="M6376" s="47">
        <f t="shared" si="719"/>
        <v>10.46</v>
      </c>
      <c r="N6376" s="47">
        <f t="shared" si="720"/>
        <v>10.49</v>
      </c>
      <c r="O6376" s="48">
        <f t="shared" ca="1" si="721"/>
        <v>1921600</v>
      </c>
    </row>
    <row r="6377" spans="1:15" x14ac:dyDescent="0.25">
      <c r="A6377">
        <v>6362</v>
      </c>
      <c r="B6377" s="84">
        <v>32734</v>
      </c>
      <c r="C6377" s="47">
        <v>77.88</v>
      </c>
      <c r="D6377" s="47">
        <v>79.38</v>
      </c>
      <c r="E6377" s="47">
        <v>77.88</v>
      </c>
      <c r="F6377" s="47">
        <v>79.25</v>
      </c>
      <c r="G6377" s="48">
        <v>472800</v>
      </c>
      <c r="H6377" s="47">
        <v>10.52</v>
      </c>
      <c r="I6377" s="51">
        <f t="shared" si="715"/>
        <v>0.13274447949526813</v>
      </c>
      <c r="J6377" s="51">
        <f t="shared" ca="1" si="716"/>
        <v>4</v>
      </c>
      <c r="K6377" s="47">
        <f t="shared" si="717"/>
        <v>10.34</v>
      </c>
      <c r="L6377" s="47">
        <f t="shared" si="718"/>
        <v>10.54</v>
      </c>
      <c r="M6377" s="47">
        <f t="shared" si="719"/>
        <v>10.34</v>
      </c>
      <c r="N6377" s="47">
        <f t="shared" si="720"/>
        <v>10.52</v>
      </c>
      <c r="O6377" s="48">
        <f t="shared" ca="1" si="721"/>
        <v>1891200</v>
      </c>
    </row>
    <row r="6378" spans="1:15" x14ac:dyDescent="0.25">
      <c r="A6378">
        <v>6363</v>
      </c>
      <c r="B6378" s="84">
        <v>32731</v>
      </c>
      <c r="C6378" s="47">
        <v>79.38</v>
      </c>
      <c r="D6378" s="47">
        <v>79.62</v>
      </c>
      <c r="E6378" s="47">
        <v>77.5</v>
      </c>
      <c r="F6378" s="47">
        <v>77.88</v>
      </c>
      <c r="G6378" s="48">
        <v>371600</v>
      </c>
      <c r="H6378" s="47">
        <v>10.34</v>
      </c>
      <c r="I6378" s="51">
        <f t="shared" si="715"/>
        <v>0.1327683615819209</v>
      </c>
      <c r="J6378" s="51">
        <f t="shared" ca="1" si="716"/>
        <v>4</v>
      </c>
      <c r="K6378" s="47">
        <f t="shared" si="717"/>
        <v>10.54</v>
      </c>
      <c r="L6378" s="47">
        <f t="shared" si="718"/>
        <v>10.57</v>
      </c>
      <c r="M6378" s="47">
        <f t="shared" si="719"/>
        <v>10.29</v>
      </c>
      <c r="N6378" s="47">
        <f t="shared" si="720"/>
        <v>10.34</v>
      </c>
      <c r="O6378" s="48">
        <f t="shared" ca="1" si="721"/>
        <v>1486400</v>
      </c>
    </row>
    <row r="6379" spans="1:15" x14ac:dyDescent="0.25">
      <c r="A6379">
        <v>6364</v>
      </c>
      <c r="B6379" s="84">
        <v>32730</v>
      </c>
      <c r="C6379" s="47">
        <v>78.75</v>
      </c>
      <c r="D6379" s="47">
        <v>79.5</v>
      </c>
      <c r="E6379" s="47">
        <v>78.12</v>
      </c>
      <c r="F6379" s="47">
        <v>79.12</v>
      </c>
      <c r="G6379" s="48">
        <v>282400</v>
      </c>
      <c r="H6379" s="47">
        <v>10.5</v>
      </c>
      <c r="I6379" s="51">
        <f t="shared" si="715"/>
        <v>0.13270980788675429</v>
      </c>
      <c r="J6379" s="51">
        <f t="shared" ca="1" si="716"/>
        <v>4</v>
      </c>
      <c r="K6379" s="47">
        <f t="shared" si="717"/>
        <v>10.45</v>
      </c>
      <c r="L6379" s="47">
        <f t="shared" si="718"/>
        <v>10.55</v>
      </c>
      <c r="M6379" s="47">
        <f t="shared" si="719"/>
        <v>10.37</v>
      </c>
      <c r="N6379" s="47">
        <f t="shared" si="720"/>
        <v>10.5</v>
      </c>
      <c r="O6379" s="48">
        <f t="shared" ca="1" si="721"/>
        <v>1129600</v>
      </c>
    </row>
    <row r="6380" spans="1:15" x14ac:dyDescent="0.25">
      <c r="A6380">
        <v>6365</v>
      </c>
      <c r="B6380" s="84">
        <v>32729</v>
      </c>
      <c r="C6380" s="47">
        <v>79.25</v>
      </c>
      <c r="D6380" s="47">
        <v>79.88</v>
      </c>
      <c r="E6380" s="47">
        <v>78.88</v>
      </c>
      <c r="F6380" s="47">
        <v>78.88</v>
      </c>
      <c r="G6380" s="48">
        <v>474000</v>
      </c>
      <c r="H6380" s="47">
        <v>10.47</v>
      </c>
      <c r="I6380" s="51">
        <f t="shared" si="715"/>
        <v>0.13273326572008115</v>
      </c>
      <c r="J6380" s="51">
        <f t="shared" ca="1" si="716"/>
        <v>4</v>
      </c>
      <c r="K6380" s="47">
        <f t="shared" si="717"/>
        <v>10.52</v>
      </c>
      <c r="L6380" s="47">
        <f t="shared" si="718"/>
        <v>10.6</v>
      </c>
      <c r="M6380" s="47">
        <f t="shared" si="719"/>
        <v>10.47</v>
      </c>
      <c r="N6380" s="47">
        <f t="shared" si="720"/>
        <v>10.47</v>
      </c>
      <c r="O6380" s="48">
        <f t="shared" ca="1" si="721"/>
        <v>1896000</v>
      </c>
    </row>
    <row r="6381" spans="1:15" x14ac:dyDescent="0.25">
      <c r="A6381">
        <v>6366</v>
      </c>
      <c r="B6381" s="84">
        <v>32728</v>
      </c>
      <c r="C6381" s="47">
        <v>79.25</v>
      </c>
      <c r="D6381" s="47">
        <v>79.5</v>
      </c>
      <c r="E6381" s="47">
        <v>78.25</v>
      </c>
      <c r="F6381" s="47">
        <v>79.5</v>
      </c>
      <c r="G6381" s="48">
        <v>421200</v>
      </c>
      <c r="H6381" s="47">
        <v>10.55</v>
      </c>
      <c r="I6381" s="51">
        <f t="shared" si="715"/>
        <v>0.13270440251572327</v>
      </c>
      <c r="J6381" s="51">
        <f t="shared" ca="1" si="716"/>
        <v>4</v>
      </c>
      <c r="K6381" s="47">
        <f t="shared" si="717"/>
        <v>10.52</v>
      </c>
      <c r="L6381" s="47">
        <f t="shared" si="718"/>
        <v>10.55</v>
      </c>
      <c r="M6381" s="47">
        <f t="shared" si="719"/>
        <v>10.38</v>
      </c>
      <c r="N6381" s="47">
        <f t="shared" si="720"/>
        <v>10.55</v>
      </c>
      <c r="O6381" s="48">
        <f t="shared" ca="1" si="721"/>
        <v>1684800</v>
      </c>
    </row>
    <row r="6382" spans="1:15" x14ac:dyDescent="0.25">
      <c r="A6382">
        <v>6367</v>
      </c>
      <c r="B6382" s="84">
        <v>32727</v>
      </c>
      <c r="C6382" s="47">
        <v>78.12</v>
      </c>
      <c r="D6382" s="47">
        <v>79</v>
      </c>
      <c r="E6382" s="47">
        <v>78</v>
      </c>
      <c r="F6382" s="47">
        <v>79</v>
      </c>
      <c r="G6382" s="48">
        <v>675600</v>
      </c>
      <c r="H6382" s="47">
        <v>10.49</v>
      </c>
      <c r="I6382" s="51">
        <f t="shared" si="715"/>
        <v>0.13278481012658228</v>
      </c>
      <c r="J6382" s="51">
        <f t="shared" ca="1" si="716"/>
        <v>4</v>
      </c>
      <c r="K6382" s="47">
        <f t="shared" si="717"/>
        <v>10.37</v>
      </c>
      <c r="L6382" s="47">
        <f t="shared" si="718"/>
        <v>10.49</v>
      </c>
      <c r="M6382" s="47">
        <f t="shared" si="719"/>
        <v>10.36</v>
      </c>
      <c r="N6382" s="47">
        <f t="shared" si="720"/>
        <v>10.49</v>
      </c>
      <c r="O6382" s="48">
        <f t="shared" ca="1" si="721"/>
        <v>2702400</v>
      </c>
    </row>
    <row r="6383" spans="1:15" x14ac:dyDescent="0.25">
      <c r="A6383">
        <v>6368</v>
      </c>
      <c r="B6383" s="84">
        <v>32724</v>
      </c>
      <c r="C6383" s="47">
        <v>77.75</v>
      </c>
      <c r="D6383" s="47">
        <v>78.12</v>
      </c>
      <c r="E6383" s="47">
        <v>77.25</v>
      </c>
      <c r="F6383" s="47">
        <v>78</v>
      </c>
      <c r="G6383" s="48">
        <v>425200</v>
      </c>
      <c r="H6383" s="47">
        <v>10.35</v>
      </c>
      <c r="I6383" s="51">
        <f t="shared" si="715"/>
        <v>0.13269230769230769</v>
      </c>
      <c r="J6383" s="51">
        <f t="shared" ca="1" si="716"/>
        <v>4</v>
      </c>
      <c r="K6383" s="47">
        <f t="shared" si="717"/>
        <v>10.32</v>
      </c>
      <c r="L6383" s="47">
        <f t="shared" si="718"/>
        <v>10.37</v>
      </c>
      <c r="M6383" s="47">
        <f t="shared" si="719"/>
        <v>10.25</v>
      </c>
      <c r="N6383" s="47">
        <f t="shared" si="720"/>
        <v>10.35</v>
      </c>
      <c r="O6383" s="48">
        <f t="shared" ca="1" si="721"/>
        <v>1700800</v>
      </c>
    </row>
    <row r="6384" spans="1:15" x14ac:dyDescent="0.25">
      <c r="A6384">
        <v>6369</v>
      </c>
      <c r="B6384" s="84">
        <v>32723</v>
      </c>
      <c r="C6384" s="47">
        <v>78</v>
      </c>
      <c r="D6384" s="47">
        <v>78.25</v>
      </c>
      <c r="E6384" s="47">
        <v>77.5</v>
      </c>
      <c r="F6384" s="47">
        <v>77.88</v>
      </c>
      <c r="G6384" s="48">
        <v>275600</v>
      </c>
      <c r="H6384" s="47">
        <v>10.34</v>
      </c>
      <c r="I6384" s="51">
        <f t="shared" si="715"/>
        <v>0.1327683615819209</v>
      </c>
      <c r="J6384" s="51">
        <f t="shared" ca="1" si="716"/>
        <v>4</v>
      </c>
      <c r="K6384" s="47">
        <f t="shared" si="717"/>
        <v>10.36</v>
      </c>
      <c r="L6384" s="47">
        <f t="shared" si="718"/>
        <v>10.39</v>
      </c>
      <c r="M6384" s="47">
        <f t="shared" si="719"/>
        <v>10.29</v>
      </c>
      <c r="N6384" s="47">
        <f t="shared" si="720"/>
        <v>10.34</v>
      </c>
      <c r="O6384" s="48">
        <f t="shared" ca="1" si="721"/>
        <v>1102400</v>
      </c>
    </row>
    <row r="6385" spans="1:15" x14ac:dyDescent="0.25">
      <c r="A6385">
        <v>6370</v>
      </c>
      <c r="B6385" s="84">
        <v>32722</v>
      </c>
      <c r="C6385" s="47">
        <v>77.88</v>
      </c>
      <c r="D6385" s="47">
        <v>78.38</v>
      </c>
      <c r="E6385" s="47">
        <v>77.5</v>
      </c>
      <c r="F6385" s="47">
        <v>78</v>
      </c>
      <c r="G6385" s="48">
        <v>509600</v>
      </c>
      <c r="H6385" s="47">
        <v>10.35</v>
      </c>
      <c r="I6385" s="51">
        <f t="shared" si="715"/>
        <v>0.13269230769230769</v>
      </c>
      <c r="J6385" s="51">
        <f t="shared" ca="1" si="716"/>
        <v>4</v>
      </c>
      <c r="K6385" s="47">
        <f t="shared" si="717"/>
        <v>10.33</v>
      </c>
      <c r="L6385" s="47">
        <f t="shared" si="718"/>
        <v>10.4</v>
      </c>
      <c r="M6385" s="47">
        <f t="shared" si="719"/>
        <v>10.28</v>
      </c>
      <c r="N6385" s="47">
        <f t="shared" si="720"/>
        <v>10.35</v>
      </c>
      <c r="O6385" s="48">
        <f t="shared" ca="1" si="721"/>
        <v>2038400</v>
      </c>
    </row>
    <row r="6386" spans="1:15" x14ac:dyDescent="0.25">
      <c r="A6386">
        <v>6371</v>
      </c>
      <c r="B6386" s="84">
        <v>32721</v>
      </c>
      <c r="C6386" s="47">
        <v>79</v>
      </c>
      <c r="D6386" s="47">
        <v>79.38</v>
      </c>
      <c r="E6386" s="47">
        <v>78</v>
      </c>
      <c r="F6386" s="47">
        <v>78.12</v>
      </c>
      <c r="G6386" s="48">
        <v>485600</v>
      </c>
      <c r="H6386" s="47">
        <v>10.37</v>
      </c>
      <c r="I6386" s="51">
        <f t="shared" si="715"/>
        <v>0.13274449564772145</v>
      </c>
      <c r="J6386" s="51">
        <f t="shared" ca="1" si="716"/>
        <v>4</v>
      </c>
      <c r="K6386" s="47">
        <f t="shared" si="717"/>
        <v>10.49</v>
      </c>
      <c r="L6386" s="47">
        <f t="shared" si="718"/>
        <v>10.54</v>
      </c>
      <c r="M6386" s="47">
        <f t="shared" si="719"/>
        <v>10.35</v>
      </c>
      <c r="N6386" s="47">
        <f t="shared" si="720"/>
        <v>10.37</v>
      </c>
      <c r="O6386" s="48">
        <f t="shared" ca="1" si="721"/>
        <v>1942400</v>
      </c>
    </row>
    <row r="6387" spans="1:15" x14ac:dyDescent="0.25">
      <c r="A6387">
        <v>6372</v>
      </c>
      <c r="B6387" s="84">
        <v>32720</v>
      </c>
      <c r="C6387" s="47">
        <v>79.38</v>
      </c>
      <c r="D6387" s="47">
        <v>79.75</v>
      </c>
      <c r="E6387" s="47">
        <v>79.12</v>
      </c>
      <c r="F6387" s="47">
        <v>79.25</v>
      </c>
      <c r="G6387" s="48">
        <v>368400</v>
      </c>
      <c r="H6387" s="47">
        <v>10.52</v>
      </c>
      <c r="I6387" s="51">
        <f t="shared" si="715"/>
        <v>0.13274447949526813</v>
      </c>
      <c r="J6387" s="51">
        <f t="shared" ca="1" si="716"/>
        <v>4</v>
      </c>
      <c r="K6387" s="47">
        <f t="shared" si="717"/>
        <v>10.54</v>
      </c>
      <c r="L6387" s="47">
        <f t="shared" si="718"/>
        <v>10.59</v>
      </c>
      <c r="M6387" s="47">
        <f t="shared" si="719"/>
        <v>10.5</v>
      </c>
      <c r="N6387" s="47">
        <f t="shared" si="720"/>
        <v>10.52</v>
      </c>
      <c r="O6387" s="48">
        <f t="shared" ca="1" si="721"/>
        <v>1473600</v>
      </c>
    </row>
    <row r="6388" spans="1:15" x14ac:dyDescent="0.25">
      <c r="A6388">
        <v>6373</v>
      </c>
      <c r="B6388" s="84">
        <v>32717</v>
      </c>
      <c r="C6388" s="47">
        <v>77.62</v>
      </c>
      <c r="D6388" s="47">
        <v>79.5</v>
      </c>
      <c r="E6388" s="47">
        <v>77.62</v>
      </c>
      <c r="F6388" s="47">
        <v>79.5</v>
      </c>
      <c r="G6388" s="48">
        <v>357200</v>
      </c>
      <c r="H6388" s="47">
        <v>10.55</v>
      </c>
      <c r="I6388" s="51">
        <f t="shared" si="715"/>
        <v>0.13270440251572327</v>
      </c>
      <c r="J6388" s="51">
        <f t="shared" ca="1" si="716"/>
        <v>4</v>
      </c>
      <c r="K6388" s="47">
        <f t="shared" si="717"/>
        <v>10.3</v>
      </c>
      <c r="L6388" s="47">
        <f t="shared" si="718"/>
        <v>10.55</v>
      </c>
      <c r="M6388" s="47">
        <f t="shared" si="719"/>
        <v>10.3</v>
      </c>
      <c r="N6388" s="47">
        <f t="shared" si="720"/>
        <v>10.55</v>
      </c>
      <c r="O6388" s="48">
        <f t="shared" ca="1" si="721"/>
        <v>1428800</v>
      </c>
    </row>
    <row r="6389" spans="1:15" x14ac:dyDescent="0.25">
      <c r="A6389">
        <v>6374</v>
      </c>
      <c r="B6389" s="84">
        <v>32716</v>
      </c>
      <c r="C6389" s="47">
        <v>77.25</v>
      </c>
      <c r="D6389" s="47">
        <v>77.88</v>
      </c>
      <c r="E6389" s="47">
        <v>77</v>
      </c>
      <c r="F6389" s="47">
        <v>77.75</v>
      </c>
      <c r="G6389" s="48">
        <v>319600</v>
      </c>
      <c r="H6389" s="47">
        <v>10.32</v>
      </c>
      <c r="I6389" s="51">
        <f t="shared" si="715"/>
        <v>0.1327331189710611</v>
      </c>
      <c r="J6389" s="51">
        <f t="shared" ca="1" si="716"/>
        <v>4</v>
      </c>
      <c r="K6389" s="47">
        <f t="shared" si="717"/>
        <v>10.25</v>
      </c>
      <c r="L6389" s="47">
        <f t="shared" si="718"/>
        <v>10.34</v>
      </c>
      <c r="M6389" s="47">
        <f t="shared" si="719"/>
        <v>10.220000000000001</v>
      </c>
      <c r="N6389" s="47">
        <f t="shared" si="720"/>
        <v>10.32</v>
      </c>
      <c r="O6389" s="48">
        <f t="shared" ca="1" si="721"/>
        <v>1278400</v>
      </c>
    </row>
    <row r="6390" spans="1:15" x14ac:dyDescent="0.25">
      <c r="A6390">
        <v>6375</v>
      </c>
      <c r="B6390" s="84">
        <v>32715</v>
      </c>
      <c r="C6390" s="47">
        <v>75.62</v>
      </c>
      <c r="D6390" s="47">
        <v>77.5</v>
      </c>
      <c r="E6390" s="47">
        <v>75.62</v>
      </c>
      <c r="F6390" s="47">
        <v>77.25</v>
      </c>
      <c r="G6390" s="48">
        <v>441200</v>
      </c>
      <c r="H6390" s="47">
        <v>10.25</v>
      </c>
      <c r="I6390" s="51">
        <f t="shared" si="715"/>
        <v>0.13268608414239483</v>
      </c>
      <c r="J6390" s="51">
        <f t="shared" ca="1" si="716"/>
        <v>4</v>
      </c>
      <c r="K6390" s="47">
        <f t="shared" si="717"/>
        <v>10.029999999999999</v>
      </c>
      <c r="L6390" s="47">
        <f t="shared" si="718"/>
        <v>10.28</v>
      </c>
      <c r="M6390" s="47">
        <f t="shared" si="719"/>
        <v>10.029999999999999</v>
      </c>
      <c r="N6390" s="47">
        <f t="shared" si="720"/>
        <v>10.25</v>
      </c>
      <c r="O6390" s="48">
        <f t="shared" ca="1" si="721"/>
        <v>1764800</v>
      </c>
    </row>
    <row r="6391" spans="1:15" x14ac:dyDescent="0.25">
      <c r="A6391">
        <v>6376</v>
      </c>
      <c r="B6391" s="84">
        <v>32714</v>
      </c>
      <c r="C6391" s="47">
        <v>75.25</v>
      </c>
      <c r="D6391" s="47">
        <v>76.25</v>
      </c>
      <c r="E6391" s="47">
        <v>75.25</v>
      </c>
      <c r="F6391" s="47">
        <v>75.88</v>
      </c>
      <c r="G6391" s="48">
        <v>352400</v>
      </c>
      <c r="H6391" s="47">
        <v>10.07</v>
      </c>
      <c r="I6391" s="51">
        <f t="shared" si="715"/>
        <v>0.13270954138112812</v>
      </c>
      <c r="J6391" s="51">
        <f t="shared" ca="1" si="716"/>
        <v>4</v>
      </c>
      <c r="K6391" s="47">
        <f t="shared" si="717"/>
        <v>9.99</v>
      </c>
      <c r="L6391" s="47">
        <f t="shared" si="718"/>
        <v>10.119999999999999</v>
      </c>
      <c r="M6391" s="47">
        <f t="shared" si="719"/>
        <v>9.99</v>
      </c>
      <c r="N6391" s="47">
        <f t="shared" si="720"/>
        <v>10.07</v>
      </c>
      <c r="O6391" s="48">
        <f t="shared" ca="1" si="721"/>
        <v>1409600</v>
      </c>
    </row>
    <row r="6392" spans="1:15" x14ac:dyDescent="0.25">
      <c r="A6392">
        <v>6377</v>
      </c>
      <c r="B6392" s="84">
        <v>32713</v>
      </c>
      <c r="C6392" s="47">
        <v>75.62</v>
      </c>
      <c r="D6392" s="47">
        <v>75.75</v>
      </c>
      <c r="E6392" s="47">
        <v>75.25</v>
      </c>
      <c r="F6392" s="47">
        <v>75.5</v>
      </c>
      <c r="G6392" s="48">
        <v>217600</v>
      </c>
      <c r="H6392" s="47">
        <v>10.02</v>
      </c>
      <c r="I6392" s="51">
        <f t="shared" si="715"/>
        <v>0.13271523178807945</v>
      </c>
      <c r="J6392" s="51">
        <f t="shared" ca="1" si="716"/>
        <v>4</v>
      </c>
      <c r="K6392" s="47">
        <f t="shared" si="717"/>
        <v>10.039999999999999</v>
      </c>
      <c r="L6392" s="47">
        <f t="shared" si="718"/>
        <v>10.050000000000001</v>
      </c>
      <c r="M6392" s="47">
        <f t="shared" si="719"/>
        <v>9.99</v>
      </c>
      <c r="N6392" s="47">
        <f t="shared" si="720"/>
        <v>10.02</v>
      </c>
      <c r="O6392" s="48">
        <f t="shared" ca="1" si="721"/>
        <v>870400</v>
      </c>
    </row>
    <row r="6393" spans="1:15" x14ac:dyDescent="0.25">
      <c r="A6393">
        <v>6378</v>
      </c>
      <c r="B6393" s="84">
        <v>32710</v>
      </c>
      <c r="C6393" s="47">
        <v>75.38</v>
      </c>
      <c r="D6393" s="47">
        <v>75.75</v>
      </c>
      <c r="E6393" s="47">
        <v>75.25</v>
      </c>
      <c r="F6393" s="47">
        <v>75.75</v>
      </c>
      <c r="G6393" s="48">
        <v>386800</v>
      </c>
      <c r="H6393" s="47">
        <v>10.050000000000001</v>
      </c>
      <c r="I6393" s="51">
        <f t="shared" si="715"/>
        <v>0.13267326732673268</v>
      </c>
      <c r="J6393" s="51">
        <f t="shared" ca="1" si="716"/>
        <v>4</v>
      </c>
      <c r="K6393" s="47">
        <f t="shared" si="717"/>
        <v>10</v>
      </c>
      <c r="L6393" s="47">
        <f t="shared" si="718"/>
        <v>10.050000000000001</v>
      </c>
      <c r="M6393" s="47">
        <f t="shared" si="719"/>
        <v>9.98</v>
      </c>
      <c r="N6393" s="47">
        <f t="shared" si="720"/>
        <v>10.050000000000001</v>
      </c>
      <c r="O6393" s="48">
        <f t="shared" ca="1" si="721"/>
        <v>1547200</v>
      </c>
    </row>
    <row r="6394" spans="1:15" x14ac:dyDescent="0.25">
      <c r="A6394">
        <v>6379</v>
      </c>
      <c r="B6394" s="84">
        <v>32709</v>
      </c>
      <c r="C6394" s="47">
        <v>75.62</v>
      </c>
      <c r="D6394" s="47">
        <v>75.88</v>
      </c>
      <c r="E6394" s="47">
        <v>75.12</v>
      </c>
      <c r="F6394" s="47">
        <v>75.5</v>
      </c>
      <c r="G6394" s="48">
        <v>467600</v>
      </c>
      <c r="H6394" s="47">
        <v>10.02</v>
      </c>
      <c r="I6394" s="51">
        <f t="shared" si="715"/>
        <v>0.13271523178807945</v>
      </c>
      <c r="J6394" s="51">
        <f t="shared" ca="1" si="716"/>
        <v>4</v>
      </c>
      <c r="K6394" s="47">
        <f t="shared" si="717"/>
        <v>10.039999999999999</v>
      </c>
      <c r="L6394" s="47">
        <f t="shared" si="718"/>
        <v>10.07</v>
      </c>
      <c r="M6394" s="47">
        <f t="shared" si="719"/>
        <v>9.9700000000000006</v>
      </c>
      <c r="N6394" s="47">
        <f t="shared" si="720"/>
        <v>10.02</v>
      </c>
      <c r="O6394" s="48">
        <f t="shared" ca="1" si="721"/>
        <v>1870400</v>
      </c>
    </row>
    <row r="6395" spans="1:15" x14ac:dyDescent="0.25">
      <c r="A6395">
        <v>6380</v>
      </c>
      <c r="B6395" s="84">
        <v>32708</v>
      </c>
      <c r="C6395" s="47">
        <v>75.12</v>
      </c>
      <c r="D6395" s="47">
        <v>75.88</v>
      </c>
      <c r="E6395" s="47">
        <v>75.12</v>
      </c>
      <c r="F6395" s="47">
        <v>75.75</v>
      </c>
      <c r="G6395" s="48">
        <v>976400</v>
      </c>
      <c r="H6395" s="47">
        <v>10.050000000000001</v>
      </c>
      <c r="I6395" s="51">
        <f t="shared" si="715"/>
        <v>0.13267326732673268</v>
      </c>
      <c r="J6395" s="51">
        <f t="shared" ca="1" si="716"/>
        <v>4</v>
      </c>
      <c r="K6395" s="47">
        <f t="shared" si="717"/>
        <v>9.9700000000000006</v>
      </c>
      <c r="L6395" s="47">
        <f t="shared" si="718"/>
        <v>10.07</v>
      </c>
      <c r="M6395" s="47">
        <f t="shared" si="719"/>
        <v>9.9700000000000006</v>
      </c>
      <c r="N6395" s="47">
        <f t="shared" si="720"/>
        <v>10.050000000000001</v>
      </c>
      <c r="O6395" s="48">
        <f t="shared" ca="1" si="721"/>
        <v>3905600</v>
      </c>
    </row>
    <row r="6396" spans="1:15" x14ac:dyDescent="0.25">
      <c r="A6396">
        <v>6381</v>
      </c>
      <c r="B6396" s="84">
        <v>32707</v>
      </c>
      <c r="C6396" s="47">
        <v>76.38</v>
      </c>
      <c r="D6396" s="47">
        <v>76.38</v>
      </c>
      <c r="E6396" s="47">
        <v>75.38</v>
      </c>
      <c r="F6396" s="47">
        <v>75.38</v>
      </c>
      <c r="G6396" s="48">
        <v>413200</v>
      </c>
      <c r="H6396" s="47">
        <v>10</v>
      </c>
      <c r="I6396" s="51">
        <f t="shared" si="715"/>
        <v>0.13266118333775537</v>
      </c>
      <c r="J6396" s="51">
        <f t="shared" ca="1" si="716"/>
        <v>4</v>
      </c>
      <c r="K6396" s="47">
        <f t="shared" si="717"/>
        <v>10.130000000000001</v>
      </c>
      <c r="L6396" s="47">
        <f t="shared" si="718"/>
        <v>10.130000000000001</v>
      </c>
      <c r="M6396" s="47">
        <f t="shared" si="719"/>
        <v>10</v>
      </c>
      <c r="N6396" s="47">
        <f t="shared" si="720"/>
        <v>10</v>
      </c>
      <c r="O6396" s="48">
        <f t="shared" ca="1" si="721"/>
        <v>1652800</v>
      </c>
    </row>
    <row r="6397" spans="1:15" x14ac:dyDescent="0.25">
      <c r="A6397">
        <v>6382</v>
      </c>
      <c r="B6397" s="84">
        <v>32706</v>
      </c>
      <c r="C6397" s="47">
        <v>76.62</v>
      </c>
      <c r="D6397" s="47">
        <v>76.88</v>
      </c>
      <c r="E6397" s="47">
        <v>76.5</v>
      </c>
      <c r="F6397" s="47">
        <v>76.5</v>
      </c>
      <c r="G6397" s="48">
        <v>356800</v>
      </c>
      <c r="H6397" s="47">
        <v>10.15</v>
      </c>
      <c r="I6397" s="51">
        <f t="shared" si="715"/>
        <v>0.1326797385620915</v>
      </c>
      <c r="J6397" s="51">
        <f t="shared" ca="1" si="716"/>
        <v>4</v>
      </c>
      <c r="K6397" s="47">
        <f t="shared" si="717"/>
        <v>10.17</v>
      </c>
      <c r="L6397" s="47">
        <f t="shared" si="718"/>
        <v>10.199999999999999</v>
      </c>
      <c r="M6397" s="47">
        <f t="shared" si="719"/>
        <v>10.15</v>
      </c>
      <c r="N6397" s="47">
        <f t="shared" si="720"/>
        <v>10.15</v>
      </c>
      <c r="O6397" s="48">
        <f t="shared" ca="1" si="721"/>
        <v>1427200</v>
      </c>
    </row>
    <row r="6398" spans="1:15" x14ac:dyDescent="0.25">
      <c r="A6398">
        <v>6383</v>
      </c>
      <c r="B6398" s="84">
        <v>32703</v>
      </c>
      <c r="C6398" s="47">
        <v>76.75</v>
      </c>
      <c r="D6398" s="47">
        <v>76.88</v>
      </c>
      <c r="E6398" s="47">
        <v>75.5</v>
      </c>
      <c r="F6398" s="47">
        <v>76.88</v>
      </c>
      <c r="G6398" s="48">
        <v>980400</v>
      </c>
      <c r="H6398" s="47">
        <v>10.199999999999999</v>
      </c>
      <c r="I6398" s="51">
        <f t="shared" si="715"/>
        <v>0.13267429760665972</v>
      </c>
      <c r="J6398" s="51">
        <f t="shared" ca="1" si="716"/>
        <v>4</v>
      </c>
      <c r="K6398" s="47">
        <f t="shared" si="717"/>
        <v>10.18</v>
      </c>
      <c r="L6398" s="47">
        <f t="shared" si="718"/>
        <v>10.199999999999999</v>
      </c>
      <c r="M6398" s="47">
        <f t="shared" si="719"/>
        <v>10.02</v>
      </c>
      <c r="N6398" s="47">
        <f t="shared" si="720"/>
        <v>10.199999999999999</v>
      </c>
      <c r="O6398" s="48">
        <f t="shared" ca="1" si="721"/>
        <v>3921600</v>
      </c>
    </row>
    <row r="6399" spans="1:15" x14ac:dyDescent="0.25">
      <c r="A6399">
        <v>6384</v>
      </c>
      <c r="B6399" s="84">
        <v>32702</v>
      </c>
      <c r="C6399" s="47">
        <v>77</v>
      </c>
      <c r="D6399" s="47">
        <v>77</v>
      </c>
      <c r="E6399" s="47">
        <v>76.62</v>
      </c>
      <c r="F6399" s="47">
        <v>76.62</v>
      </c>
      <c r="G6399" s="48">
        <v>271200</v>
      </c>
      <c r="H6399" s="47">
        <v>10.17</v>
      </c>
      <c r="I6399" s="51">
        <f t="shared" si="715"/>
        <v>0.13273296789350039</v>
      </c>
      <c r="J6399" s="51">
        <f t="shared" ca="1" si="716"/>
        <v>4</v>
      </c>
      <c r="K6399" s="47">
        <f t="shared" si="717"/>
        <v>10.220000000000001</v>
      </c>
      <c r="L6399" s="47">
        <f t="shared" si="718"/>
        <v>10.220000000000001</v>
      </c>
      <c r="M6399" s="47">
        <f t="shared" si="719"/>
        <v>10.17</v>
      </c>
      <c r="N6399" s="47">
        <f t="shared" si="720"/>
        <v>10.17</v>
      </c>
      <c r="O6399" s="48">
        <f t="shared" ca="1" si="721"/>
        <v>1084800</v>
      </c>
    </row>
    <row r="6400" spans="1:15" x14ac:dyDescent="0.25">
      <c r="A6400">
        <v>6385</v>
      </c>
      <c r="B6400" s="84">
        <v>32701</v>
      </c>
      <c r="C6400" s="47">
        <v>77</v>
      </c>
      <c r="D6400" s="47">
        <v>77</v>
      </c>
      <c r="E6400" s="47">
        <v>76.5</v>
      </c>
      <c r="F6400" s="47">
        <v>77</v>
      </c>
      <c r="G6400" s="48">
        <v>583600</v>
      </c>
      <c r="H6400" s="47">
        <v>10.220000000000001</v>
      </c>
      <c r="I6400" s="51">
        <f t="shared" si="715"/>
        <v>0.13272727272727275</v>
      </c>
      <c r="J6400" s="51">
        <f t="shared" ca="1" si="716"/>
        <v>4</v>
      </c>
      <c r="K6400" s="47">
        <f t="shared" si="717"/>
        <v>10.220000000000001</v>
      </c>
      <c r="L6400" s="47">
        <f t="shared" si="718"/>
        <v>10.220000000000001</v>
      </c>
      <c r="M6400" s="47">
        <f t="shared" si="719"/>
        <v>10.15</v>
      </c>
      <c r="N6400" s="47">
        <f t="shared" si="720"/>
        <v>10.220000000000001</v>
      </c>
      <c r="O6400" s="48">
        <f t="shared" ca="1" si="721"/>
        <v>2334400</v>
      </c>
    </row>
    <row r="6401" spans="1:15" x14ac:dyDescent="0.25">
      <c r="A6401">
        <v>6386</v>
      </c>
      <c r="B6401" s="84">
        <v>32700</v>
      </c>
      <c r="C6401" s="47">
        <v>76.12</v>
      </c>
      <c r="D6401" s="47">
        <v>77</v>
      </c>
      <c r="E6401" s="47">
        <v>76.12</v>
      </c>
      <c r="F6401" s="47">
        <v>77</v>
      </c>
      <c r="G6401" s="48">
        <v>511200</v>
      </c>
      <c r="H6401" s="47">
        <v>10.220000000000001</v>
      </c>
      <c r="I6401" s="51">
        <f t="shared" si="715"/>
        <v>0.13272727272727275</v>
      </c>
      <c r="J6401" s="51">
        <f t="shared" ca="1" si="716"/>
        <v>4</v>
      </c>
      <c r="K6401" s="47">
        <f t="shared" si="717"/>
        <v>10.1</v>
      </c>
      <c r="L6401" s="47">
        <f t="shared" si="718"/>
        <v>10.220000000000001</v>
      </c>
      <c r="M6401" s="47">
        <f t="shared" si="719"/>
        <v>10.1</v>
      </c>
      <c r="N6401" s="47">
        <f t="shared" si="720"/>
        <v>10.220000000000001</v>
      </c>
      <c r="O6401" s="48">
        <f t="shared" ca="1" si="721"/>
        <v>2044800</v>
      </c>
    </row>
    <row r="6402" spans="1:15" x14ac:dyDescent="0.25">
      <c r="A6402">
        <v>6387</v>
      </c>
      <c r="B6402" s="84">
        <v>32699</v>
      </c>
      <c r="C6402" s="47">
        <v>76.12</v>
      </c>
      <c r="D6402" s="47">
        <v>76.5</v>
      </c>
      <c r="E6402" s="47">
        <v>75.88</v>
      </c>
      <c r="F6402" s="47">
        <v>75.88</v>
      </c>
      <c r="G6402" s="48">
        <v>554400</v>
      </c>
      <c r="H6402" s="47">
        <v>10.07</v>
      </c>
      <c r="I6402" s="51">
        <f t="shared" si="715"/>
        <v>0.13270954138112812</v>
      </c>
      <c r="J6402" s="51">
        <f t="shared" ca="1" si="716"/>
        <v>4</v>
      </c>
      <c r="K6402" s="47">
        <f t="shared" si="717"/>
        <v>10.1</v>
      </c>
      <c r="L6402" s="47">
        <f t="shared" si="718"/>
        <v>10.15</v>
      </c>
      <c r="M6402" s="47">
        <f t="shared" si="719"/>
        <v>10.07</v>
      </c>
      <c r="N6402" s="47">
        <f t="shared" si="720"/>
        <v>10.07</v>
      </c>
      <c r="O6402" s="48">
        <f t="shared" ca="1" si="721"/>
        <v>2217600</v>
      </c>
    </row>
    <row r="6403" spans="1:15" x14ac:dyDescent="0.25">
      <c r="A6403">
        <v>6388</v>
      </c>
      <c r="B6403" s="84">
        <v>32696</v>
      </c>
      <c r="C6403" s="47">
        <v>74.12</v>
      </c>
      <c r="D6403" s="47">
        <v>76</v>
      </c>
      <c r="E6403" s="47">
        <v>73.75</v>
      </c>
      <c r="F6403" s="47">
        <v>75.88</v>
      </c>
      <c r="G6403" s="48">
        <v>676400</v>
      </c>
      <c r="H6403" s="47">
        <v>10.07</v>
      </c>
      <c r="I6403" s="51">
        <f t="shared" si="715"/>
        <v>0.13270954138112812</v>
      </c>
      <c r="J6403" s="51">
        <f t="shared" ca="1" si="716"/>
        <v>4</v>
      </c>
      <c r="K6403" s="47">
        <f t="shared" si="717"/>
        <v>9.84</v>
      </c>
      <c r="L6403" s="47">
        <f t="shared" si="718"/>
        <v>10.09</v>
      </c>
      <c r="M6403" s="47">
        <f t="shared" si="719"/>
        <v>9.7899999999999991</v>
      </c>
      <c r="N6403" s="47">
        <f t="shared" si="720"/>
        <v>10.07</v>
      </c>
      <c r="O6403" s="48">
        <f t="shared" ca="1" si="721"/>
        <v>2705600</v>
      </c>
    </row>
    <row r="6404" spans="1:15" x14ac:dyDescent="0.25">
      <c r="A6404">
        <v>6389</v>
      </c>
      <c r="B6404" s="84">
        <v>32695</v>
      </c>
      <c r="C6404" s="47">
        <v>72.75</v>
      </c>
      <c r="D6404" s="47">
        <v>73.88</v>
      </c>
      <c r="E6404" s="47">
        <v>72.62</v>
      </c>
      <c r="F6404" s="47">
        <v>73.88</v>
      </c>
      <c r="G6404" s="48">
        <v>557200</v>
      </c>
      <c r="H6404" s="47">
        <v>9.81</v>
      </c>
      <c r="I6404" s="51">
        <f t="shared" si="715"/>
        <v>0.13278289117487821</v>
      </c>
      <c r="J6404" s="51">
        <f t="shared" ca="1" si="716"/>
        <v>4</v>
      </c>
      <c r="K6404" s="47">
        <f t="shared" si="717"/>
        <v>9.66</v>
      </c>
      <c r="L6404" s="47">
        <f t="shared" si="718"/>
        <v>9.81</v>
      </c>
      <c r="M6404" s="47">
        <f t="shared" si="719"/>
        <v>9.64</v>
      </c>
      <c r="N6404" s="47">
        <f t="shared" si="720"/>
        <v>9.81</v>
      </c>
      <c r="O6404" s="48">
        <f t="shared" ca="1" si="721"/>
        <v>2228800</v>
      </c>
    </row>
    <row r="6405" spans="1:15" x14ac:dyDescent="0.25">
      <c r="A6405">
        <v>6390</v>
      </c>
      <c r="B6405" s="84">
        <v>32694</v>
      </c>
      <c r="C6405" s="47">
        <v>72.88</v>
      </c>
      <c r="D6405" s="47">
        <v>72.88</v>
      </c>
      <c r="E6405" s="47">
        <v>72.62</v>
      </c>
      <c r="F6405" s="47">
        <v>72.75</v>
      </c>
      <c r="G6405" s="48">
        <v>190400</v>
      </c>
      <c r="H6405" s="47">
        <v>9.66</v>
      </c>
      <c r="I6405" s="51">
        <f t="shared" si="715"/>
        <v>0.13278350515463919</v>
      </c>
      <c r="J6405" s="51">
        <f t="shared" ca="1" si="716"/>
        <v>4</v>
      </c>
      <c r="K6405" s="47">
        <f t="shared" si="717"/>
        <v>9.68</v>
      </c>
      <c r="L6405" s="47">
        <f t="shared" si="718"/>
        <v>9.68</v>
      </c>
      <c r="M6405" s="47">
        <f t="shared" si="719"/>
        <v>9.64</v>
      </c>
      <c r="N6405" s="47">
        <f t="shared" si="720"/>
        <v>9.66</v>
      </c>
      <c r="O6405" s="48">
        <f t="shared" ca="1" si="721"/>
        <v>761600</v>
      </c>
    </row>
    <row r="6406" spans="1:15" x14ac:dyDescent="0.25">
      <c r="A6406">
        <v>6391</v>
      </c>
      <c r="B6406" s="84">
        <v>32692</v>
      </c>
      <c r="C6406" s="47">
        <v>72.88</v>
      </c>
      <c r="D6406" s="47">
        <v>73</v>
      </c>
      <c r="E6406" s="47">
        <v>72.75</v>
      </c>
      <c r="F6406" s="47">
        <v>72.75</v>
      </c>
      <c r="G6406" s="48">
        <v>215600</v>
      </c>
      <c r="H6406" s="47">
        <v>9.66</v>
      </c>
      <c r="I6406" s="51">
        <f t="shared" si="715"/>
        <v>0.13278350515463919</v>
      </c>
      <c r="J6406" s="51">
        <f t="shared" ca="1" si="716"/>
        <v>4</v>
      </c>
      <c r="K6406" s="47">
        <f t="shared" si="717"/>
        <v>9.68</v>
      </c>
      <c r="L6406" s="47">
        <f t="shared" si="718"/>
        <v>9.69</v>
      </c>
      <c r="M6406" s="47">
        <f t="shared" si="719"/>
        <v>9.66</v>
      </c>
      <c r="N6406" s="47">
        <f t="shared" si="720"/>
        <v>9.66</v>
      </c>
      <c r="O6406" s="48">
        <f t="shared" ca="1" si="721"/>
        <v>862400</v>
      </c>
    </row>
    <row r="6407" spans="1:15" x14ac:dyDescent="0.25">
      <c r="A6407">
        <v>6392</v>
      </c>
      <c r="B6407" s="84">
        <v>32689</v>
      </c>
      <c r="C6407" s="47">
        <v>73.12</v>
      </c>
      <c r="D6407" s="47">
        <v>73.12</v>
      </c>
      <c r="E6407" s="47">
        <v>72.5</v>
      </c>
      <c r="F6407" s="47">
        <v>72.62</v>
      </c>
      <c r="G6407" s="48">
        <v>340000</v>
      </c>
      <c r="H6407" s="47">
        <v>9.64</v>
      </c>
      <c r="I6407" s="51">
        <f t="shared" si="715"/>
        <v>0.13274580005508124</v>
      </c>
      <c r="J6407" s="51">
        <f t="shared" ca="1" si="716"/>
        <v>4</v>
      </c>
      <c r="K6407" s="47">
        <f t="shared" si="717"/>
        <v>9.7100000000000009</v>
      </c>
      <c r="L6407" s="47">
        <f t="shared" si="718"/>
        <v>9.7100000000000009</v>
      </c>
      <c r="M6407" s="47">
        <f t="shared" si="719"/>
        <v>9.6199999999999992</v>
      </c>
      <c r="N6407" s="47">
        <f t="shared" si="720"/>
        <v>9.64</v>
      </c>
      <c r="O6407" s="48">
        <f t="shared" ca="1" si="721"/>
        <v>1360000</v>
      </c>
    </row>
    <row r="6408" spans="1:15" x14ac:dyDescent="0.25">
      <c r="A6408">
        <v>6393</v>
      </c>
      <c r="B6408" s="84">
        <v>32688</v>
      </c>
      <c r="C6408" s="47">
        <v>74.38</v>
      </c>
      <c r="D6408" s="47">
        <v>74.38</v>
      </c>
      <c r="E6408" s="47">
        <v>73.5</v>
      </c>
      <c r="F6408" s="47">
        <v>73.5</v>
      </c>
      <c r="G6408" s="48">
        <v>229600</v>
      </c>
      <c r="H6408" s="47">
        <v>9.68</v>
      </c>
      <c r="I6408" s="51">
        <f t="shared" si="715"/>
        <v>0.13170068027210885</v>
      </c>
      <c r="J6408" s="51">
        <f t="shared" ca="1" si="716"/>
        <v>4</v>
      </c>
      <c r="K6408" s="47">
        <f t="shared" si="717"/>
        <v>9.8000000000000007</v>
      </c>
      <c r="L6408" s="47">
        <f t="shared" si="718"/>
        <v>9.8000000000000007</v>
      </c>
      <c r="M6408" s="47">
        <f t="shared" si="719"/>
        <v>9.68</v>
      </c>
      <c r="N6408" s="47">
        <f t="shared" si="720"/>
        <v>9.68</v>
      </c>
      <c r="O6408" s="48">
        <f t="shared" ca="1" si="721"/>
        <v>918400</v>
      </c>
    </row>
    <row r="6409" spans="1:15" x14ac:dyDescent="0.25">
      <c r="A6409">
        <v>6394</v>
      </c>
      <c r="B6409" s="84">
        <v>32687</v>
      </c>
      <c r="C6409" s="47">
        <v>74.5</v>
      </c>
      <c r="D6409" s="47">
        <v>74.5</v>
      </c>
      <c r="E6409" s="47">
        <v>73.88</v>
      </c>
      <c r="F6409" s="47">
        <v>74.12</v>
      </c>
      <c r="G6409" s="48">
        <v>189200</v>
      </c>
      <c r="H6409" s="47">
        <v>9.76</v>
      </c>
      <c r="I6409" s="51">
        <f t="shared" si="715"/>
        <v>0.13167835941716136</v>
      </c>
      <c r="J6409" s="51">
        <f t="shared" ca="1" si="716"/>
        <v>4</v>
      </c>
      <c r="K6409" s="47">
        <f t="shared" si="717"/>
        <v>9.81</v>
      </c>
      <c r="L6409" s="47">
        <f t="shared" si="718"/>
        <v>9.81</v>
      </c>
      <c r="M6409" s="47">
        <f t="shared" si="719"/>
        <v>9.73</v>
      </c>
      <c r="N6409" s="47">
        <f t="shared" si="720"/>
        <v>9.76</v>
      </c>
      <c r="O6409" s="48">
        <f t="shared" ca="1" si="721"/>
        <v>756800</v>
      </c>
    </row>
    <row r="6410" spans="1:15" x14ac:dyDescent="0.25">
      <c r="A6410">
        <v>6395</v>
      </c>
      <c r="B6410" s="84">
        <v>32686</v>
      </c>
      <c r="C6410" s="47">
        <v>74.88</v>
      </c>
      <c r="D6410" s="47">
        <v>75.25</v>
      </c>
      <c r="E6410" s="47">
        <v>74.5</v>
      </c>
      <c r="F6410" s="47">
        <v>74.62</v>
      </c>
      <c r="G6410" s="48">
        <v>354000</v>
      </c>
      <c r="H6410" s="47">
        <v>9.83</v>
      </c>
      <c r="I6410" s="51">
        <f t="shared" si="715"/>
        <v>0.13173411953899758</v>
      </c>
      <c r="J6410" s="51">
        <f t="shared" ca="1" si="716"/>
        <v>4</v>
      </c>
      <c r="K6410" s="47">
        <f t="shared" si="717"/>
        <v>9.86</v>
      </c>
      <c r="L6410" s="47">
        <f t="shared" si="718"/>
        <v>9.91</v>
      </c>
      <c r="M6410" s="47">
        <f t="shared" si="719"/>
        <v>9.81</v>
      </c>
      <c r="N6410" s="47">
        <f t="shared" si="720"/>
        <v>9.83</v>
      </c>
      <c r="O6410" s="48">
        <f t="shared" ca="1" si="721"/>
        <v>1416000</v>
      </c>
    </row>
    <row r="6411" spans="1:15" x14ac:dyDescent="0.25">
      <c r="A6411">
        <v>6396</v>
      </c>
      <c r="B6411" s="84">
        <v>32685</v>
      </c>
      <c r="C6411" s="47">
        <v>74.25</v>
      </c>
      <c r="D6411" s="47">
        <v>74.75</v>
      </c>
      <c r="E6411" s="47">
        <v>74.12</v>
      </c>
      <c r="F6411" s="47">
        <v>74.62</v>
      </c>
      <c r="G6411" s="48">
        <v>383200</v>
      </c>
      <c r="H6411" s="47">
        <v>9.83</v>
      </c>
      <c r="I6411" s="51">
        <f t="shared" si="715"/>
        <v>0.13173411953899758</v>
      </c>
      <c r="J6411" s="51">
        <f t="shared" ca="1" si="716"/>
        <v>4</v>
      </c>
      <c r="K6411" s="47">
        <f t="shared" si="717"/>
        <v>9.7799999999999994</v>
      </c>
      <c r="L6411" s="47">
        <f t="shared" si="718"/>
        <v>9.85</v>
      </c>
      <c r="M6411" s="47">
        <f t="shared" si="719"/>
        <v>9.76</v>
      </c>
      <c r="N6411" s="47">
        <f t="shared" si="720"/>
        <v>9.83</v>
      </c>
      <c r="O6411" s="48">
        <f t="shared" ca="1" si="721"/>
        <v>1532800</v>
      </c>
    </row>
    <row r="6412" spans="1:15" x14ac:dyDescent="0.25">
      <c r="A6412">
        <v>6397</v>
      </c>
      <c r="B6412" s="84">
        <v>32682</v>
      </c>
      <c r="C6412" s="47">
        <v>73.75</v>
      </c>
      <c r="D6412" s="47">
        <v>74.25</v>
      </c>
      <c r="E6412" s="47">
        <v>73.75</v>
      </c>
      <c r="F6412" s="47">
        <v>74</v>
      </c>
      <c r="G6412" s="48">
        <v>486000</v>
      </c>
      <c r="H6412" s="47">
        <v>9.75</v>
      </c>
      <c r="I6412" s="51">
        <f t="shared" si="715"/>
        <v>0.13175675675675674</v>
      </c>
      <c r="J6412" s="51">
        <f t="shared" ca="1" si="716"/>
        <v>4</v>
      </c>
      <c r="K6412" s="47">
        <f t="shared" si="717"/>
        <v>9.7200000000000006</v>
      </c>
      <c r="L6412" s="47">
        <f t="shared" si="718"/>
        <v>9.7799999999999994</v>
      </c>
      <c r="M6412" s="47">
        <f t="shared" si="719"/>
        <v>9.7200000000000006</v>
      </c>
      <c r="N6412" s="47">
        <f t="shared" si="720"/>
        <v>9.75</v>
      </c>
      <c r="O6412" s="48">
        <f t="shared" ca="1" si="721"/>
        <v>1944000</v>
      </c>
    </row>
    <row r="6413" spans="1:15" x14ac:dyDescent="0.25">
      <c r="A6413">
        <v>6398</v>
      </c>
      <c r="B6413" s="84">
        <v>32681</v>
      </c>
      <c r="C6413" s="47">
        <v>73.5</v>
      </c>
      <c r="D6413" s="47">
        <v>73.88</v>
      </c>
      <c r="E6413" s="47">
        <v>73.5</v>
      </c>
      <c r="F6413" s="47">
        <v>73.75</v>
      </c>
      <c r="G6413" s="48">
        <v>372000</v>
      </c>
      <c r="H6413" s="47">
        <v>9.7200000000000006</v>
      </c>
      <c r="I6413" s="51">
        <f t="shared" si="715"/>
        <v>0.13179661016949154</v>
      </c>
      <c r="J6413" s="51">
        <f t="shared" ca="1" si="716"/>
        <v>4</v>
      </c>
      <c r="K6413" s="47">
        <f t="shared" si="717"/>
        <v>9.69</v>
      </c>
      <c r="L6413" s="47">
        <f t="shared" si="718"/>
        <v>9.74</v>
      </c>
      <c r="M6413" s="47">
        <f t="shared" si="719"/>
        <v>9.69</v>
      </c>
      <c r="N6413" s="47">
        <f t="shared" si="720"/>
        <v>9.7200000000000006</v>
      </c>
      <c r="O6413" s="48">
        <f t="shared" ca="1" si="721"/>
        <v>1488000</v>
      </c>
    </row>
    <row r="6414" spans="1:15" x14ac:dyDescent="0.25">
      <c r="A6414">
        <v>6399</v>
      </c>
      <c r="B6414" s="84">
        <v>32680</v>
      </c>
      <c r="C6414" s="47">
        <v>74</v>
      </c>
      <c r="D6414" s="47">
        <v>74</v>
      </c>
      <c r="E6414" s="47">
        <v>73.38</v>
      </c>
      <c r="F6414" s="47">
        <v>73.5</v>
      </c>
      <c r="G6414" s="48">
        <v>594000</v>
      </c>
      <c r="H6414" s="47">
        <v>9.68</v>
      </c>
      <c r="I6414" s="51">
        <f t="shared" si="715"/>
        <v>0.13170068027210885</v>
      </c>
      <c r="J6414" s="51">
        <f t="shared" ca="1" si="716"/>
        <v>4</v>
      </c>
      <c r="K6414" s="47">
        <f t="shared" si="717"/>
        <v>9.75</v>
      </c>
      <c r="L6414" s="47">
        <f t="shared" si="718"/>
        <v>9.75</v>
      </c>
      <c r="M6414" s="47">
        <f t="shared" si="719"/>
        <v>9.66</v>
      </c>
      <c r="N6414" s="47">
        <f t="shared" si="720"/>
        <v>9.68</v>
      </c>
      <c r="O6414" s="48">
        <f t="shared" ca="1" si="721"/>
        <v>2376000</v>
      </c>
    </row>
    <row r="6415" spans="1:15" x14ac:dyDescent="0.25">
      <c r="A6415">
        <v>6400</v>
      </c>
      <c r="B6415" s="84">
        <v>32679</v>
      </c>
      <c r="C6415" s="47">
        <v>73.25</v>
      </c>
      <c r="D6415" s="47">
        <v>74.25</v>
      </c>
      <c r="E6415" s="47">
        <v>73</v>
      </c>
      <c r="F6415" s="47">
        <v>74.25</v>
      </c>
      <c r="G6415" s="48">
        <v>452800</v>
      </c>
      <c r="H6415" s="47">
        <v>9.7799999999999994</v>
      </c>
      <c r="I6415" s="51">
        <f t="shared" si="715"/>
        <v>0.1317171717171717</v>
      </c>
      <c r="J6415" s="51">
        <f t="shared" ca="1" si="716"/>
        <v>4</v>
      </c>
      <c r="K6415" s="47">
        <f t="shared" si="717"/>
        <v>9.65</v>
      </c>
      <c r="L6415" s="47">
        <f t="shared" si="718"/>
        <v>9.7799999999999994</v>
      </c>
      <c r="M6415" s="47">
        <f t="shared" si="719"/>
        <v>9.6199999999999992</v>
      </c>
      <c r="N6415" s="47">
        <f t="shared" si="720"/>
        <v>9.7799999999999994</v>
      </c>
      <c r="O6415" s="48">
        <f t="shared" ca="1" si="721"/>
        <v>1811200</v>
      </c>
    </row>
    <row r="6416" spans="1:15" x14ac:dyDescent="0.25">
      <c r="A6416">
        <v>6401</v>
      </c>
      <c r="B6416" s="84">
        <v>32678</v>
      </c>
      <c r="C6416" s="47">
        <v>73</v>
      </c>
      <c r="D6416" s="47">
        <v>73.25</v>
      </c>
      <c r="E6416" s="47">
        <v>73</v>
      </c>
      <c r="F6416" s="47">
        <v>73.12</v>
      </c>
      <c r="G6416" s="48">
        <v>259600</v>
      </c>
      <c r="H6416" s="47">
        <v>9.6300000000000008</v>
      </c>
      <c r="I6416" s="51">
        <f t="shared" si="715"/>
        <v>0.13170131291028447</v>
      </c>
      <c r="J6416" s="51">
        <f t="shared" ca="1" si="716"/>
        <v>4</v>
      </c>
      <c r="K6416" s="47">
        <f t="shared" si="717"/>
        <v>9.61</v>
      </c>
      <c r="L6416" s="47">
        <f t="shared" si="718"/>
        <v>9.65</v>
      </c>
      <c r="M6416" s="47">
        <f t="shared" si="719"/>
        <v>9.61</v>
      </c>
      <c r="N6416" s="47">
        <f t="shared" si="720"/>
        <v>9.6300000000000008</v>
      </c>
      <c r="O6416" s="48">
        <f t="shared" ca="1" si="721"/>
        <v>1038400</v>
      </c>
    </row>
    <row r="6417" spans="1:15" x14ac:dyDescent="0.25">
      <c r="A6417">
        <v>6402</v>
      </c>
      <c r="B6417" s="84">
        <v>32675</v>
      </c>
      <c r="C6417" s="47">
        <v>72.75</v>
      </c>
      <c r="D6417" s="47">
        <v>73.12</v>
      </c>
      <c r="E6417" s="47">
        <v>72.75</v>
      </c>
      <c r="F6417" s="47">
        <v>73.12</v>
      </c>
      <c r="G6417" s="48">
        <v>754800</v>
      </c>
      <c r="H6417" s="47">
        <v>9.6300000000000008</v>
      </c>
      <c r="I6417" s="51">
        <f t="shared" ref="I6417:I6480" si="722">H6417/F6417</f>
        <v>0.13170131291028447</v>
      </c>
      <c r="J6417" s="51">
        <f t="shared" ref="J6417:J6480" ca="1" si="723">INDEX(OFFSET($T$15,0,0,$S$13+1,1),MATCH(B6417,OFFSET($Q$15,0,0,$S$13+1,1),-1))</f>
        <v>4</v>
      </c>
      <c r="K6417" s="47">
        <f t="shared" ref="K6417:K6480" si="724">ROUND($I6417*C6417,2)</f>
        <v>9.58</v>
      </c>
      <c r="L6417" s="47">
        <f t="shared" ref="L6417:L6480" si="725">ROUND($I6417*D6417,2)</f>
        <v>9.6300000000000008</v>
      </c>
      <c r="M6417" s="47">
        <f t="shared" ref="M6417:M6480" si="726">ROUND($I6417*E6417,2)</f>
        <v>9.58</v>
      </c>
      <c r="N6417" s="47">
        <f t="shared" ref="N6417:N6480" si="727">ROUND($I6417*F6417,2)</f>
        <v>9.6300000000000008</v>
      </c>
      <c r="O6417" s="48">
        <f t="shared" ref="O6417:O6480" ca="1" si="728">G6417*J6417</f>
        <v>3019200</v>
      </c>
    </row>
    <row r="6418" spans="1:15" x14ac:dyDescent="0.25">
      <c r="A6418">
        <v>6403</v>
      </c>
      <c r="B6418" s="84">
        <v>32674</v>
      </c>
      <c r="C6418" s="47">
        <v>74.25</v>
      </c>
      <c r="D6418" s="47">
        <v>74.38</v>
      </c>
      <c r="E6418" s="47">
        <v>73</v>
      </c>
      <c r="F6418" s="47">
        <v>73</v>
      </c>
      <c r="G6418" s="48">
        <v>315600</v>
      </c>
      <c r="H6418" s="47">
        <v>9.6199999999999992</v>
      </c>
      <c r="I6418" s="51">
        <f t="shared" si="722"/>
        <v>0.13178082191780821</v>
      </c>
      <c r="J6418" s="51">
        <f t="shared" ca="1" si="723"/>
        <v>4</v>
      </c>
      <c r="K6418" s="47">
        <f t="shared" si="724"/>
        <v>9.7799999999999994</v>
      </c>
      <c r="L6418" s="47">
        <f t="shared" si="725"/>
        <v>9.8000000000000007</v>
      </c>
      <c r="M6418" s="47">
        <f t="shared" si="726"/>
        <v>9.6199999999999992</v>
      </c>
      <c r="N6418" s="47">
        <f t="shared" si="727"/>
        <v>9.6199999999999992</v>
      </c>
      <c r="O6418" s="48">
        <f t="shared" ca="1" si="728"/>
        <v>1262400</v>
      </c>
    </row>
    <row r="6419" spans="1:15" x14ac:dyDescent="0.25">
      <c r="A6419">
        <v>6404</v>
      </c>
      <c r="B6419" s="84">
        <v>32673</v>
      </c>
      <c r="C6419" s="47">
        <v>74</v>
      </c>
      <c r="D6419" s="47">
        <v>74.62</v>
      </c>
      <c r="E6419" s="47">
        <v>73.75</v>
      </c>
      <c r="F6419" s="47">
        <v>74.5</v>
      </c>
      <c r="G6419" s="48">
        <v>566800</v>
      </c>
      <c r="H6419" s="47">
        <v>9.81</v>
      </c>
      <c r="I6419" s="51">
        <f t="shared" si="722"/>
        <v>0.13167785234899329</v>
      </c>
      <c r="J6419" s="51">
        <f t="shared" ca="1" si="723"/>
        <v>4</v>
      </c>
      <c r="K6419" s="47">
        <f t="shared" si="724"/>
        <v>9.74</v>
      </c>
      <c r="L6419" s="47">
        <f t="shared" si="725"/>
        <v>9.83</v>
      </c>
      <c r="M6419" s="47">
        <f t="shared" si="726"/>
        <v>9.7100000000000009</v>
      </c>
      <c r="N6419" s="47">
        <f t="shared" si="727"/>
        <v>9.81</v>
      </c>
      <c r="O6419" s="48">
        <f t="shared" ca="1" si="728"/>
        <v>2267200</v>
      </c>
    </row>
    <row r="6420" spans="1:15" x14ac:dyDescent="0.25">
      <c r="A6420">
        <v>6405</v>
      </c>
      <c r="B6420" s="84">
        <v>32672</v>
      </c>
      <c r="C6420" s="47">
        <v>72.88</v>
      </c>
      <c r="D6420" s="47">
        <v>73.38</v>
      </c>
      <c r="E6420" s="47">
        <v>72.75</v>
      </c>
      <c r="F6420" s="47">
        <v>73.38</v>
      </c>
      <c r="G6420" s="48">
        <v>360000</v>
      </c>
      <c r="H6420" s="47">
        <v>9.67</v>
      </c>
      <c r="I6420" s="51">
        <f t="shared" si="722"/>
        <v>0.13177977650585992</v>
      </c>
      <c r="J6420" s="51">
        <f t="shared" ca="1" si="723"/>
        <v>4</v>
      </c>
      <c r="K6420" s="47">
        <f t="shared" si="724"/>
        <v>9.6</v>
      </c>
      <c r="L6420" s="47">
        <f t="shared" si="725"/>
        <v>9.67</v>
      </c>
      <c r="M6420" s="47">
        <f t="shared" si="726"/>
        <v>9.59</v>
      </c>
      <c r="N6420" s="47">
        <f t="shared" si="727"/>
        <v>9.67</v>
      </c>
      <c r="O6420" s="48">
        <f t="shared" ca="1" si="728"/>
        <v>1440000</v>
      </c>
    </row>
    <row r="6421" spans="1:15" x14ac:dyDescent="0.25">
      <c r="A6421">
        <v>6406</v>
      </c>
      <c r="B6421" s="84">
        <v>32671</v>
      </c>
      <c r="C6421" s="47">
        <v>73.25</v>
      </c>
      <c r="D6421" s="47">
        <v>73.25</v>
      </c>
      <c r="E6421" s="47">
        <v>72.75</v>
      </c>
      <c r="F6421" s="47">
        <v>73.12</v>
      </c>
      <c r="G6421" s="48">
        <v>324000</v>
      </c>
      <c r="H6421" s="47">
        <v>9.6300000000000008</v>
      </c>
      <c r="I6421" s="51">
        <f t="shared" si="722"/>
        <v>0.13170131291028447</v>
      </c>
      <c r="J6421" s="51">
        <f t="shared" ca="1" si="723"/>
        <v>4</v>
      </c>
      <c r="K6421" s="47">
        <f t="shared" si="724"/>
        <v>9.65</v>
      </c>
      <c r="L6421" s="47">
        <f t="shared" si="725"/>
        <v>9.65</v>
      </c>
      <c r="M6421" s="47">
        <f t="shared" si="726"/>
        <v>9.58</v>
      </c>
      <c r="N6421" s="47">
        <f t="shared" si="727"/>
        <v>9.6300000000000008</v>
      </c>
      <c r="O6421" s="48">
        <f t="shared" ca="1" si="728"/>
        <v>1296000</v>
      </c>
    </row>
    <row r="6422" spans="1:15" x14ac:dyDescent="0.25">
      <c r="A6422">
        <v>6407</v>
      </c>
      <c r="B6422" s="84">
        <v>32668</v>
      </c>
      <c r="C6422" s="47">
        <v>73.5</v>
      </c>
      <c r="D6422" s="47">
        <v>73.62</v>
      </c>
      <c r="E6422" s="47">
        <v>73</v>
      </c>
      <c r="F6422" s="47">
        <v>73.38</v>
      </c>
      <c r="G6422" s="48">
        <v>570400</v>
      </c>
      <c r="H6422" s="47">
        <v>9.67</v>
      </c>
      <c r="I6422" s="51">
        <f t="shared" si="722"/>
        <v>0.13177977650585992</v>
      </c>
      <c r="J6422" s="51">
        <f t="shared" ca="1" si="723"/>
        <v>4</v>
      </c>
      <c r="K6422" s="47">
        <f t="shared" si="724"/>
        <v>9.69</v>
      </c>
      <c r="L6422" s="47">
        <f t="shared" si="725"/>
        <v>9.6999999999999993</v>
      </c>
      <c r="M6422" s="47">
        <f t="shared" si="726"/>
        <v>9.6199999999999992</v>
      </c>
      <c r="N6422" s="47">
        <f t="shared" si="727"/>
        <v>9.67</v>
      </c>
      <c r="O6422" s="48">
        <f t="shared" ca="1" si="728"/>
        <v>2281600</v>
      </c>
    </row>
    <row r="6423" spans="1:15" x14ac:dyDescent="0.25">
      <c r="A6423">
        <v>6408</v>
      </c>
      <c r="B6423" s="84">
        <v>32667</v>
      </c>
      <c r="C6423" s="47">
        <v>73.12</v>
      </c>
      <c r="D6423" s="47">
        <v>73.88</v>
      </c>
      <c r="E6423" s="47">
        <v>73.12</v>
      </c>
      <c r="F6423" s="47">
        <v>73.5</v>
      </c>
      <c r="G6423" s="48">
        <v>790800</v>
      </c>
      <c r="H6423" s="47">
        <v>9.68</v>
      </c>
      <c r="I6423" s="51">
        <f t="shared" si="722"/>
        <v>0.13170068027210885</v>
      </c>
      <c r="J6423" s="51">
        <f t="shared" ca="1" si="723"/>
        <v>4</v>
      </c>
      <c r="K6423" s="47">
        <f t="shared" si="724"/>
        <v>9.6300000000000008</v>
      </c>
      <c r="L6423" s="47">
        <f t="shared" si="725"/>
        <v>9.73</v>
      </c>
      <c r="M6423" s="47">
        <f t="shared" si="726"/>
        <v>9.6300000000000008</v>
      </c>
      <c r="N6423" s="47">
        <f t="shared" si="727"/>
        <v>9.68</v>
      </c>
      <c r="O6423" s="48">
        <f t="shared" ca="1" si="728"/>
        <v>3163200</v>
      </c>
    </row>
    <row r="6424" spans="1:15" x14ac:dyDescent="0.25">
      <c r="A6424">
        <v>6409</v>
      </c>
      <c r="B6424" s="84">
        <v>32666</v>
      </c>
      <c r="C6424" s="47">
        <v>72.25</v>
      </c>
      <c r="D6424" s="47">
        <v>72.88</v>
      </c>
      <c r="E6424" s="47">
        <v>72.25</v>
      </c>
      <c r="F6424" s="47">
        <v>72.5</v>
      </c>
      <c r="G6424" s="48">
        <v>463200</v>
      </c>
      <c r="H6424" s="47">
        <v>9.5500000000000007</v>
      </c>
      <c r="I6424" s="51">
        <f t="shared" si="722"/>
        <v>0.13172413793103449</v>
      </c>
      <c r="J6424" s="51">
        <f t="shared" ca="1" si="723"/>
        <v>4</v>
      </c>
      <c r="K6424" s="47">
        <f t="shared" si="724"/>
        <v>9.52</v>
      </c>
      <c r="L6424" s="47">
        <f t="shared" si="725"/>
        <v>9.6</v>
      </c>
      <c r="M6424" s="47">
        <f t="shared" si="726"/>
        <v>9.52</v>
      </c>
      <c r="N6424" s="47">
        <f t="shared" si="727"/>
        <v>9.5500000000000007</v>
      </c>
      <c r="O6424" s="48">
        <f t="shared" ca="1" si="728"/>
        <v>1852800</v>
      </c>
    </row>
    <row r="6425" spans="1:15" x14ac:dyDescent="0.25">
      <c r="A6425">
        <v>6410</v>
      </c>
      <c r="B6425" s="84">
        <v>32665</v>
      </c>
      <c r="C6425" s="47">
        <v>72.25</v>
      </c>
      <c r="D6425" s="47">
        <v>72.5</v>
      </c>
      <c r="E6425" s="47">
        <v>71.62</v>
      </c>
      <c r="F6425" s="47">
        <v>72.5</v>
      </c>
      <c r="G6425" s="48">
        <v>524800</v>
      </c>
      <c r="H6425" s="47">
        <v>9.5500000000000007</v>
      </c>
      <c r="I6425" s="51">
        <f t="shared" si="722"/>
        <v>0.13172413793103449</v>
      </c>
      <c r="J6425" s="51">
        <f t="shared" ca="1" si="723"/>
        <v>4</v>
      </c>
      <c r="K6425" s="47">
        <f t="shared" si="724"/>
        <v>9.52</v>
      </c>
      <c r="L6425" s="47">
        <f t="shared" si="725"/>
        <v>9.5500000000000007</v>
      </c>
      <c r="M6425" s="47">
        <f t="shared" si="726"/>
        <v>9.43</v>
      </c>
      <c r="N6425" s="47">
        <f t="shared" si="727"/>
        <v>9.5500000000000007</v>
      </c>
      <c r="O6425" s="48">
        <f t="shared" ca="1" si="728"/>
        <v>2099200</v>
      </c>
    </row>
    <row r="6426" spans="1:15" x14ac:dyDescent="0.25">
      <c r="A6426">
        <v>6411</v>
      </c>
      <c r="B6426" s="84">
        <v>32664</v>
      </c>
      <c r="C6426" s="47">
        <v>71.5</v>
      </c>
      <c r="D6426" s="47">
        <v>72.12</v>
      </c>
      <c r="E6426" s="47">
        <v>71.25</v>
      </c>
      <c r="F6426" s="47">
        <v>72</v>
      </c>
      <c r="G6426" s="48">
        <v>811200</v>
      </c>
      <c r="H6426" s="47">
        <v>9.48</v>
      </c>
      <c r="I6426" s="51">
        <f t="shared" si="722"/>
        <v>0.13166666666666668</v>
      </c>
      <c r="J6426" s="51">
        <f t="shared" ca="1" si="723"/>
        <v>4</v>
      </c>
      <c r="K6426" s="47">
        <f t="shared" si="724"/>
        <v>9.41</v>
      </c>
      <c r="L6426" s="47">
        <f t="shared" si="725"/>
        <v>9.5</v>
      </c>
      <c r="M6426" s="47">
        <f t="shared" si="726"/>
        <v>9.3800000000000008</v>
      </c>
      <c r="N6426" s="47">
        <f t="shared" si="727"/>
        <v>9.48</v>
      </c>
      <c r="O6426" s="48">
        <f t="shared" ca="1" si="728"/>
        <v>3244800</v>
      </c>
    </row>
    <row r="6427" spans="1:15" x14ac:dyDescent="0.25">
      <c r="A6427">
        <v>6412</v>
      </c>
      <c r="B6427" s="84">
        <v>32661</v>
      </c>
      <c r="C6427" s="47">
        <v>71.5</v>
      </c>
      <c r="D6427" s="47">
        <v>71.62</v>
      </c>
      <c r="E6427" s="47">
        <v>71.38</v>
      </c>
      <c r="F6427" s="47">
        <v>71.38</v>
      </c>
      <c r="G6427" s="48">
        <v>356800</v>
      </c>
      <c r="H6427" s="47">
        <v>9.4</v>
      </c>
      <c r="I6427" s="51">
        <f t="shared" si="722"/>
        <v>0.13168954889324741</v>
      </c>
      <c r="J6427" s="51">
        <f t="shared" ca="1" si="723"/>
        <v>4</v>
      </c>
      <c r="K6427" s="47">
        <f t="shared" si="724"/>
        <v>9.42</v>
      </c>
      <c r="L6427" s="47">
        <f t="shared" si="725"/>
        <v>9.43</v>
      </c>
      <c r="M6427" s="47">
        <f t="shared" si="726"/>
        <v>9.4</v>
      </c>
      <c r="N6427" s="47">
        <f t="shared" si="727"/>
        <v>9.4</v>
      </c>
      <c r="O6427" s="48">
        <f t="shared" ca="1" si="728"/>
        <v>1427200</v>
      </c>
    </row>
    <row r="6428" spans="1:15" x14ac:dyDescent="0.25">
      <c r="A6428">
        <v>6413</v>
      </c>
      <c r="B6428" s="84">
        <v>32660</v>
      </c>
      <c r="C6428" s="47">
        <v>71</v>
      </c>
      <c r="D6428" s="47">
        <v>71.38</v>
      </c>
      <c r="E6428" s="47">
        <v>70.88</v>
      </c>
      <c r="F6428" s="47">
        <v>71.25</v>
      </c>
      <c r="G6428" s="48">
        <v>972000</v>
      </c>
      <c r="H6428" s="47">
        <v>9.39</v>
      </c>
      <c r="I6428" s="51">
        <f t="shared" si="722"/>
        <v>0.13178947368421054</v>
      </c>
      <c r="J6428" s="51">
        <f t="shared" ca="1" si="723"/>
        <v>4</v>
      </c>
      <c r="K6428" s="47">
        <f t="shared" si="724"/>
        <v>9.36</v>
      </c>
      <c r="L6428" s="47">
        <f t="shared" si="725"/>
        <v>9.41</v>
      </c>
      <c r="M6428" s="47">
        <f t="shared" si="726"/>
        <v>9.34</v>
      </c>
      <c r="N6428" s="47">
        <f t="shared" si="727"/>
        <v>9.39</v>
      </c>
      <c r="O6428" s="48">
        <f t="shared" ca="1" si="728"/>
        <v>3888000</v>
      </c>
    </row>
    <row r="6429" spans="1:15" x14ac:dyDescent="0.25">
      <c r="A6429">
        <v>6414</v>
      </c>
      <c r="B6429" s="84">
        <v>32659</v>
      </c>
      <c r="C6429" s="47">
        <v>71.5</v>
      </c>
      <c r="D6429" s="47">
        <v>71.5</v>
      </c>
      <c r="E6429" s="47">
        <v>71</v>
      </c>
      <c r="F6429" s="47">
        <v>71.25</v>
      </c>
      <c r="G6429" s="48">
        <v>333200</v>
      </c>
      <c r="H6429" s="47">
        <v>9.39</v>
      </c>
      <c r="I6429" s="51">
        <f t="shared" si="722"/>
        <v>0.13178947368421054</v>
      </c>
      <c r="J6429" s="51">
        <f t="shared" ca="1" si="723"/>
        <v>4</v>
      </c>
      <c r="K6429" s="47">
        <f t="shared" si="724"/>
        <v>9.42</v>
      </c>
      <c r="L6429" s="47">
        <f t="shared" si="725"/>
        <v>9.42</v>
      </c>
      <c r="M6429" s="47">
        <f t="shared" si="726"/>
        <v>9.36</v>
      </c>
      <c r="N6429" s="47">
        <f t="shared" si="727"/>
        <v>9.39</v>
      </c>
      <c r="O6429" s="48">
        <f t="shared" ca="1" si="728"/>
        <v>1332800</v>
      </c>
    </row>
    <row r="6430" spans="1:15" x14ac:dyDescent="0.25">
      <c r="A6430">
        <v>6415</v>
      </c>
      <c r="B6430" s="84">
        <v>32658</v>
      </c>
      <c r="C6430" s="47">
        <v>71.75</v>
      </c>
      <c r="D6430" s="47">
        <v>71.88</v>
      </c>
      <c r="E6430" s="47">
        <v>71.25</v>
      </c>
      <c r="F6430" s="47">
        <v>71.38</v>
      </c>
      <c r="G6430" s="48">
        <v>478000</v>
      </c>
      <c r="H6430" s="47">
        <v>9.4</v>
      </c>
      <c r="I6430" s="51">
        <f t="shared" si="722"/>
        <v>0.13168954889324741</v>
      </c>
      <c r="J6430" s="51">
        <f t="shared" ca="1" si="723"/>
        <v>4</v>
      </c>
      <c r="K6430" s="47">
        <f t="shared" si="724"/>
        <v>9.4499999999999993</v>
      </c>
      <c r="L6430" s="47">
        <f t="shared" si="725"/>
        <v>9.4700000000000006</v>
      </c>
      <c r="M6430" s="47">
        <f t="shared" si="726"/>
        <v>9.3800000000000008</v>
      </c>
      <c r="N6430" s="47">
        <f t="shared" si="727"/>
        <v>9.4</v>
      </c>
      <c r="O6430" s="48">
        <f t="shared" ca="1" si="728"/>
        <v>1912000</v>
      </c>
    </row>
    <row r="6431" spans="1:15" x14ac:dyDescent="0.25">
      <c r="A6431">
        <v>6416</v>
      </c>
      <c r="B6431" s="84">
        <v>32654</v>
      </c>
      <c r="C6431" s="47">
        <v>71.62</v>
      </c>
      <c r="D6431" s="47">
        <v>71.88</v>
      </c>
      <c r="E6431" s="47">
        <v>71.5</v>
      </c>
      <c r="F6431" s="47">
        <v>71.75</v>
      </c>
      <c r="G6431" s="48">
        <v>189600</v>
      </c>
      <c r="H6431" s="47">
        <v>9.4499999999999993</v>
      </c>
      <c r="I6431" s="51">
        <f t="shared" si="722"/>
        <v>0.13170731707317071</v>
      </c>
      <c r="J6431" s="51">
        <f t="shared" ca="1" si="723"/>
        <v>4</v>
      </c>
      <c r="K6431" s="47">
        <f t="shared" si="724"/>
        <v>9.43</v>
      </c>
      <c r="L6431" s="47">
        <f t="shared" si="725"/>
        <v>9.4700000000000006</v>
      </c>
      <c r="M6431" s="47">
        <f t="shared" si="726"/>
        <v>9.42</v>
      </c>
      <c r="N6431" s="47">
        <f t="shared" si="727"/>
        <v>9.4499999999999993</v>
      </c>
      <c r="O6431" s="48">
        <f t="shared" ca="1" si="728"/>
        <v>758400</v>
      </c>
    </row>
    <row r="6432" spans="1:15" x14ac:dyDescent="0.25">
      <c r="A6432">
        <v>6417</v>
      </c>
      <c r="B6432" s="84">
        <v>32653</v>
      </c>
      <c r="C6432" s="47">
        <v>71.88</v>
      </c>
      <c r="D6432" s="47">
        <v>71.88</v>
      </c>
      <c r="E6432" s="47">
        <v>71.62</v>
      </c>
      <c r="F6432" s="47">
        <v>71.62</v>
      </c>
      <c r="G6432" s="48">
        <v>266000</v>
      </c>
      <c r="H6432" s="47">
        <v>9.44</v>
      </c>
      <c r="I6432" s="51">
        <f t="shared" si="722"/>
        <v>0.13180675788885785</v>
      </c>
      <c r="J6432" s="51">
        <f t="shared" ca="1" si="723"/>
        <v>4</v>
      </c>
      <c r="K6432" s="47">
        <f t="shared" si="724"/>
        <v>9.4700000000000006</v>
      </c>
      <c r="L6432" s="47">
        <f t="shared" si="725"/>
        <v>9.4700000000000006</v>
      </c>
      <c r="M6432" s="47">
        <f t="shared" si="726"/>
        <v>9.44</v>
      </c>
      <c r="N6432" s="47">
        <f t="shared" si="727"/>
        <v>9.44</v>
      </c>
      <c r="O6432" s="48">
        <f t="shared" ca="1" si="728"/>
        <v>1064000</v>
      </c>
    </row>
    <row r="6433" spans="1:15" x14ac:dyDescent="0.25">
      <c r="A6433">
        <v>6418</v>
      </c>
      <c r="B6433" s="84">
        <v>32652</v>
      </c>
      <c r="C6433" s="47">
        <v>71</v>
      </c>
      <c r="D6433" s="47">
        <v>71.75</v>
      </c>
      <c r="E6433" s="47">
        <v>71</v>
      </c>
      <c r="F6433" s="47">
        <v>71.75</v>
      </c>
      <c r="G6433" s="48">
        <v>381200</v>
      </c>
      <c r="H6433" s="47">
        <v>9.4499999999999993</v>
      </c>
      <c r="I6433" s="51">
        <f t="shared" si="722"/>
        <v>0.13170731707317071</v>
      </c>
      <c r="J6433" s="51">
        <f t="shared" ca="1" si="723"/>
        <v>4</v>
      </c>
      <c r="K6433" s="47">
        <f t="shared" si="724"/>
        <v>9.35</v>
      </c>
      <c r="L6433" s="47">
        <f t="shared" si="725"/>
        <v>9.4499999999999993</v>
      </c>
      <c r="M6433" s="47">
        <f t="shared" si="726"/>
        <v>9.35</v>
      </c>
      <c r="N6433" s="47">
        <f t="shared" si="727"/>
        <v>9.4499999999999993</v>
      </c>
      <c r="O6433" s="48">
        <f t="shared" ca="1" si="728"/>
        <v>1524800</v>
      </c>
    </row>
    <row r="6434" spans="1:15" x14ac:dyDescent="0.25">
      <c r="A6434">
        <v>6419</v>
      </c>
      <c r="B6434" s="84">
        <v>32651</v>
      </c>
      <c r="C6434" s="47">
        <v>71.62</v>
      </c>
      <c r="D6434" s="47">
        <v>71.62</v>
      </c>
      <c r="E6434" s="47">
        <v>71.12</v>
      </c>
      <c r="F6434" s="47">
        <v>71.12</v>
      </c>
      <c r="G6434" s="48">
        <v>504400</v>
      </c>
      <c r="H6434" s="47">
        <v>9.3699999999999992</v>
      </c>
      <c r="I6434" s="51">
        <f t="shared" si="722"/>
        <v>0.13174915635545556</v>
      </c>
      <c r="J6434" s="51">
        <f t="shared" ca="1" si="723"/>
        <v>4</v>
      </c>
      <c r="K6434" s="47">
        <f t="shared" si="724"/>
        <v>9.44</v>
      </c>
      <c r="L6434" s="47">
        <f t="shared" si="725"/>
        <v>9.44</v>
      </c>
      <c r="M6434" s="47">
        <f t="shared" si="726"/>
        <v>9.3699999999999992</v>
      </c>
      <c r="N6434" s="47">
        <f t="shared" si="727"/>
        <v>9.3699999999999992</v>
      </c>
      <c r="O6434" s="48">
        <f t="shared" ca="1" si="728"/>
        <v>2017600</v>
      </c>
    </row>
    <row r="6435" spans="1:15" x14ac:dyDescent="0.25">
      <c r="A6435">
        <v>6420</v>
      </c>
      <c r="B6435" s="84">
        <v>32650</v>
      </c>
      <c r="C6435" s="47">
        <v>71.5</v>
      </c>
      <c r="D6435" s="47">
        <v>71.62</v>
      </c>
      <c r="E6435" s="47">
        <v>71.12</v>
      </c>
      <c r="F6435" s="47">
        <v>71.38</v>
      </c>
      <c r="G6435" s="48">
        <v>635600</v>
      </c>
      <c r="H6435" s="47">
        <v>9.4</v>
      </c>
      <c r="I6435" s="51">
        <f t="shared" si="722"/>
        <v>0.13168954889324741</v>
      </c>
      <c r="J6435" s="51">
        <f t="shared" ca="1" si="723"/>
        <v>4</v>
      </c>
      <c r="K6435" s="47">
        <f t="shared" si="724"/>
        <v>9.42</v>
      </c>
      <c r="L6435" s="47">
        <f t="shared" si="725"/>
        <v>9.43</v>
      </c>
      <c r="M6435" s="47">
        <f t="shared" si="726"/>
        <v>9.3699999999999992</v>
      </c>
      <c r="N6435" s="47">
        <f t="shared" si="727"/>
        <v>9.4</v>
      </c>
      <c r="O6435" s="48">
        <f t="shared" ca="1" si="728"/>
        <v>2542400</v>
      </c>
    </row>
    <row r="6436" spans="1:15" x14ac:dyDescent="0.25">
      <c r="A6436">
        <v>6421</v>
      </c>
      <c r="B6436" s="84">
        <v>32647</v>
      </c>
      <c r="C6436" s="47">
        <v>70.88</v>
      </c>
      <c r="D6436" s="47">
        <v>71.62</v>
      </c>
      <c r="E6436" s="47">
        <v>70.88</v>
      </c>
      <c r="F6436" s="47">
        <v>71.12</v>
      </c>
      <c r="G6436" s="48">
        <v>978000</v>
      </c>
      <c r="H6436" s="47">
        <v>9.3699999999999992</v>
      </c>
      <c r="I6436" s="51">
        <f t="shared" si="722"/>
        <v>0.13174915635545556</v>
      </c>
      <c r="J6436" s="51">
        <f t="shared" ca="1" si="723"/>
        <v>4</v>
      </c>
      <c r="K6436" s="47">
        <f t="shared" si="724"/>
        <v>9.34</v>
      </c>
      <c r="L6436" s="47">
        <f t="shared" si="725"/>
        <v>9.44</v>
      </c>
      <c r="M6436" s="47">
        <f t="shared" si="726"/>
        <v>9.34</v>
      </c>
      <c r="N6436" s="47">
        <f t="shared" si="727"/>
        <v>9.3699999999999992</v>
      </c>
      <c r="O6436" s="48">
        <f t="shared" ca="1" si="728"/>
        <v>3912000</v>
      </c>
    </row>
    <row r="6437" spans="1:15" x14ac:dyDescent="0.25">
      <c r="A6437">
        <v>6422</v>
      </c>
      <c r="B6437" s="84">
        <v>32646</v>
      </c>
      <c r="C6437" s="47">
        <v>70.12</v>
      </c>
      <c r="D6437" s="47">
        <v>71.12</v>
      </c>
      <c r="E6437" s="47">
        <v>70.12</v>
      </c>
      <c r="F6437" s="47">
        <v>70.75</v>
      </c>
      <c r="G6437" s="48">
        <v>761600</v>
      </c>
      <c r="H6437" s="47">
        <v>9.32</v>
      </c>
      <c r="I6437" s="51">
        <f t="shared" si="722"/>
        <v>0.13173144876325088</v>
      </c>
      <c r="J6437" s="51">
        <f t="shared" ca="1" si="723"/>
        <v>4</v>
      </c>
      <c r="K6437" s="47">
        <f t="shared" si="724"/>
        <v>9.24</v>
      </c>
      <c r="L6437" s="47">
        <f t="shared" si="725"/>
        <v>9.3699999999999992</v>
      </c>
      <c r="M6437" s="47">
        <f t="shared" si="726"/>
        <v>9.24</v>
      </c>
      <c r="N6437" s="47">
        <f t="shared" si="727"/>
        <v>9.32</v>
      </c>
      <c r="O6437" s="48">
        <f t="shared" ca="1" si="728"/>
        <v>3046400</v>
      </c>
    </row>
    <row r="6438" spans="1:15" x14ac:dyDescent="0.25">
      <c r="A6438">
        <v>6423</v>
      </c>
      <c r="B6438" s="84">
        <v>32645</v>
      </c>
      <c r="C6438" s="47">
        <v>69.62</v>
      </c>
      <c r="D6438" s="47">
        <v>70.12</v>
      </c>
      <c r="E6438" s="47">
        <v>69.25</v>
      </c>
      <c r="F6438" s="47">
        <v>70.12</v>
      </c>
      <c r="G6438" s="48">
        <v>1194400</v>
      </c>
      <c r="H6438" s="47">
        <v>9.24</v>
      </c>
      <c r="I6438" s="51">
        <f t="shared" si="722"/>
        <v>0.13177410154021676</v>
      </c>
      <c r="J6438" s="51">
        <f t="shared" ca="1" si="723"/>
        <v>4</v>
      </c>
      <c r="K6438" s="47">
        <f t="shared" si="724"/>
        <v>9.17</v>
      </c>
      <c r="L6438" s="47">
        <f t="shared" si="725"/>
        <v>9.24</v>
      </c>
      <c r="M6438" s="47">
        <f t="shared" si="726"/>
        <v>9.1300000000000008</v>
      </c>
      <c r="N6438" s="47">
        <f t="shared" si="727"/>
        <v>9.24</v>
      </c>
      <c r="O6438" s="48">
        <f t="shared" ca="1" si="728"/>
        <v>4777600</v>
      </c>
    </row>
    <row r="6439" spans="1:15" x14ac:dyDescent="0.25">
      <c r="A6439">
        <v>6424</v>
      </c>
      <c r="B6439" s="84">
        <v>32644</v>
      </c>
      <c r="C6439" s="47">
        <v>69</v>
      </c>
      <c r="D6439" s="47">
        <v>69.88</v>
      </c>
      <c r="E6439" s="47">
        <v>69</v>
      </c>
      <c r="F6439" s="47">
        <v>69.62</v>
      </c>
      <c r="G6439" s="48">
        <v>450000</v>
      </c>
      <c r="H6439" s="47">
        <v>9.17</v>
      </c>
      <c r="I6439" s="51">
        <f t="shared" si="722"/>
        <v>0.1317150244182706</v>
      </c>
      <c r="J6439" s="51">
        <f t="shared" ca="1" si="723"/>
        <v>4</v>
      </c>
      <c r="K6439" s="47">
        <f t="shared" si="724"/>
        <v>9.09</v>
      </c>
      <c r="L6439" s="47">
        <f t="shared" si="725"/>
        <v>9.1999999999999993</v>
      </c>
      <c r="M6439" s="47">
        <f t="shared" si="726"/>
        <v>9.09</v>
      </c>
      <c r="N6439" s="47">
        <f t="shared" si="727"/>
        <v>9.17</v>
      </c>
      <c r="O6439" s="48">
        <f t="shared" ca="1" si="728"/>
        <v>1800000</v>
      </c>
    </row>
    <row r="6440" spans="1:15" x14ac:dyDescent="0.25">
      <c r="A6440">
        <v>6425</v>
      </c>
      <c r="B6440" s="84">
        <v>32643</v>
      </c>
      <c r="C6440" s="47">
        <v>69</v>
      </c>
      <c r="D6440" s="47">
        <v>69.5</v>
      </c>
      <c r="E6440" s="47">
        <v>68.88</v>
      </c>
      <c r="F6440" s="47">
        <v>69.25</v>
      </c>
      <c r="G6440" s="48">
        <v>582400</v>
      </c>
      <c r="H6440" s="47">
        <v>9.1199999999999992</v>
      </c>
      <c r="I6440" s="51">
        <f t="shared" si="722"/>
        <v>0.13169675090252705</v>
      </c>
      <c r="J6440" s="51">
        <f t="shared" ca="1" si="723"/>
        <v>4</v>
      </c>
      <c r="K6440" s="47">
        <f t="shared" si="724"/>
        <v>9.09</v>
      </c>
      <c r="L6440" s="47">
        <f t="shared" si="725"/>
        <v>9.15</v>
      </c>
      <c r="M6440" s="47">
        <f t="shared" si="726"/>
        <v>9.07</v>
      </c>
      <c r="N6440" s="47">
        <f t="shared" si="727"/>
        <v>9.1199999999999992</v>
      </c>
      <c r="O6440" s="48">
        <f t="shared" ca="1" si="728"/>
        <v>2329600</v>
      </c>
    </row>
    <row r="6441" spans="1:15" x14ac:dyDescent="0.25">
      <c r="A6441">
        <v>6426</v>
      </c>
      <c r="B6441" s="84">
        <v>32640</v>
      </c>
      <c r="C6441" s="47">
        <v>68.62</v>
      </c>
      <c r="D6441" s="47">
        <v>69</v>
      </c>
      <c r="E6441" s="47">
        <v>68.38</v>
      </c>
      <c r="F6441" s="47">
        <v>68.88</v>
      </c>
      <c r="G6441" s="48">
        <v>422800</v>
      </c>
      <c r="H6441" s="47">
        <v>9.07</v>
      </c>
      <c r="I6441" s="51">
        <f t="shared" si="722"/>
        <v>0.13167828106852497</v>
      </c>
      <c r="J6441" s="51">
        <f t="shared" ca="1" si="723"/>
        <v>4</v>
      </c>
      <c r="K6441" s="47">
        <f t="shared" si="724"/>
        <v>9.0399999999999991</v>
      </c>
      <c r="L6441" s="47">
        <f t="shared" si="725"/>
        <v>9.09</v>
      </c>
      <c r="M6441" s="47">
        <f t="shared" si="726"/>
        <v>9</v>
      </c>
      <c r="N6441" s="47">
        <f t="shared" si="727"/>
        <v>9.07</v>
      </c>
      <c r="O6441" s="48">
        <f t="shared" ca="1" si="728"/>
        <v>1691200</v>
      </c>
    </row>
    <row r="6442" spans="1:15" x14ac:dyDescent="0.25">
      <c r="A6442">
        <v>6427</v>
      </c>
      <c r="B6442" s="84">
        <v>32639</v>
      </c>
      <c r="C6442" s="47">
        <v>68.5</v>
      </c>
      <c r="D6442" s="47">
        <v>68.5</v>
      </c>
      <c r="E6442" s="47">
        <v>68.25</v>
      </c>
      <c r="F6442" s="47">
        <v>68.38</v>
      </c>
      <c r="G6442" s="48">
        <v>634400</v>
      </c>
      <c r="H6442" s="47">
        <v>9.01</v>
      </c>
      <c r="I6442" s="51">
        <f t="shared" si="722"/>
        <v>0.13176367358876864</v>
      </c>
      <c r="J6442" s="51">
        <f t="shared" ca="1" si="723"/>
        <v>4</v>
      </c>
      <c r="K6442" s="47">
        <f t="shared" si="724"/>
        <v>9.0299999999999994</v>
      </c>
      <c r="L6442" s="47">
        <f t="shared" si="725"/>
        <v>9.0299999999999994</v>
      </c>
      <c r="M6442" s="47">
        <f t="shared" si="726"/>
        <v>8.99</v>
      </c>
      <c r="N6442" s="47">
        <f t="shared" si="727"/>
        <v>9.01</v>
      </c>
      <c r="O6442" s="48">
        <f t="shared" ca="1" si="728"/>
        <v>2537600</v>
      </c>
    </row>
    <row r="6443" spans="1:15" x14ac:dyDescent="0.25">
      <c r="A6443">
        <v>6428</v>
      </c>
      <c r="B6443" s="84">
        <v>32638</v>
      </c>
      <c r="C6443" s="47">
        <v>68.5</v>
      </c>
      <c r="D6443" s="47">
        <v>68.62</v>
      </c>
      <c r="E6443" s="47">
        <v>68.25</v>
      </c>
      <c r="F6443" s="47">
        <v>68.38</v>
      </c>
      <c r="G6443" s="48">
        <v>348000</v>
      </c>
      <c r="H6443" s="47">
        <v>9.01</v>
      </c>
      <c r="I6443" s="51">
        <f t="shared" si="722"/>
        <v>0.13176367358876864</v>
      </c>
      <c r="J6443" s="51">
        <f t="shared" ca="1" si="723"/>
        <v>4</v>
      </c>
      <c r="K6443" s="47">
        <f t="shared" si="724"/>
        <v>9.0299999999999994</v>
      </c>
      <c r="L6443" s="47">
        <f t="shared" si="725"/>
        <v>9.0399999999999991</v>
      </c>
      <c r="M6443" s="47">
        <f t="shared" si="726"/>
        <v>8.99</v>
      </c>
      <c r="N6443" s="47">
        <f t="shared" si="727"/>
        <v>9.01</v>
      </c>
      <c r="O6443" s="48">
        <f t="shared" ca="1" si="728"/>
        <v>1392000</v>
      </c>
    </row>
    <row r="6444" spans="1:15" x14ac:dyDescent="0.25">
      <c r="A6444">
        <v>6429</v>
      </c>
      <c r="B6444" s="84">
        <v>32637</v>
      </c>
      <c r="C6444" s="47">
        <v>68.88</v>
      </c>
      <c r="D6444" s="47">
        <v>69</v>
      </c>
      <c r="E6444" s="47">
        <v>68</v>
      </c>
      <c r="F6444" s="47">
        <v>68.38</v>
      </c>
      <c r="G6444" s="48">
        <v>1169200</v>
      </c>
      <c r="H6444" s="47">
        <v>9.01</v>
      </c>
      <c r="I6444" s="51">
        <f t="shared" si="722"/>
        <v>0.13176367358876864</v>
      </c>
      <c r="J6444" s="51">
        <f t="shared" ca="1" si="723"/>
        <v>4</v>
      </c>
      <c r="K6444" s="47">
        <f t="shared" si="724"/>
        <v>9.08</v>
      </c>
      <c r="L6444" s="47">
        <f t="shared" si="725"/>
        <v>9.09</v>
      </c>
      <c r="M6444" s="47">
        <f t="shared" si="726"/>
        <v>8.9600000000000009</v>
      </c>
      <c r="N6444" s="47">
        <f t="shared" si="727"/>
        <v>9.01</v>
      </c>
      <c r="O6444" s="48">
        <f t="shared" ca="1" si="728"/>
        <v>4676800</v>
      </c>
    </row>
    <row r="6445" spans="1:15" x14ac:dyDescent="0.25">
      <c r="A6445">
        <v>6430</v>
      </c>
      <c r="B6445" s="84">
        <v>32636</v>
      </c>
      <c r="C6445" s="47">
        <v>69.88</v>
      </c>
      <c r="D6445" s="47">
        <v>69.88</v>
      </c>
      <c r="E6445" s="47">
        <v>68.88</v>
      </c>
      <c r="F6445" s="47">
        <v>68.88</v>
      </c>
      <c r="G6445" s="48">
        <v>314400</v>
      </c>
      <c r="H6445" s="47">
        <v>9.07</v>
      </c>
      <c r="I6445" s="51">
        <f t="shared" si="722"/>
        <v>0.13167828106852497</v>
      </c>
      <c r="J6445" s="51">
        <f t="shared" ca="1" si="723"/>
        <v>4</v>
      </c>
      <c r="K6445" s="47">
        <f t="shared" si="724"/>
        <v>9.1999999999999993</v>
      </c>
      <c r="L6445" s="47">
        <f t="shared" si="725"/>
        <v>9.1999999999999993</v>
      </c>
      <c r="M6445" s="47">
        <f t="shared" si="726"/>
        <v>9.07</v>
      </c>
      <c r="N6445" s="47">
        <f t="shared" si="727"/>
        <v>9.07</v>
      </c>
      <c r="O6445" s="48">
        <f t="shared" ca="1" si="728"/>
        <v>1257600</v>
      </c>
    </row>
    <row r="6446" spans="1:15" x14ac:dyDescent="0.25">
      <c r="A6446">
        <v>6431</v>
      </c>
      <c r="B6446" s="84">
        <v>32633</v>
      </c>
      <c r="C6446" s="47">
        <v>69.88</v>
      </c>
      <c r="D6446" s="47">
        <v>70.75</v>
      </c>
      <c r="E6446" s="47">
        <v>69.88</v>
      </c>
      <c r="F6446" s="47">
        <v>70.12</v>
      </c>
      <c r="G6446" s="48">
        <v>561600</v>
      </c>
      <c r="H6446" s="47">
        <v>9.24</v>
      </c>
      <c r="I6446" s="51">
        <f t="shared" si="722"/>
        <v>0.13177410154021676</v>
      </c>
      <c r="J6446" s="51">
        <f t="shared" ca="1" si="723"/>
        <v>4</v>
      </c>
      <c r="K6446" s="47">
        <f t="shared" si="724"/>
        <v>9.2100000000000009</v>
      </c>
      <c r="L6446" s="47">
        <f t="shared" si="725"/>
        <v>9.32</v>
      </c>
      <c r="M6446" s="47">
        <f t="shared" si="726"/>
        <v>9.2100000000000009</v>
      </c>
      <c r="N6446" s="47">
        <f t="shared" si="727"/>
        <v>9.24</v>
      </c>
      <c r="O6446" s="48">
        <f t="shared" ca="1" si="728"/>
        <v>2246400</v>
      </c>
    </row>
    <row r="6447" spans="1:15" x14ac:dyDescent="0.25">
      <c r="A6447">
        <v>6432</v>
      </c>
      <c r="B6447" s="84">
        <v>32632</v>
      </c>
      <c r="C6447" s="47">
        <v>70</v>
      </c>
      <c r="D6447" s="47">
        <v>70</v>
      </c>
      <c r="E6447" s="47">
        <v>69.5</v>
      </c>
      <c r="F6447" s="47">
        <v>69.62</v>
      </c>
      <c r="G6447" s="48">
        <v>140000</v>
      </c>
      <c r="H6447" s="47">
        <v>9.17</v>
      </c>
      <c r="I6447" s="51">
        <f t="shared" si="722"/>
        <v>0.1317150244182706</v>
      </c>
      <c r="J6447" s="51">
        <f t="shared" ca="1" si="723"/>
        <v>4</v>
      </c>
      <c r="K6447" s="47">
        <f t="shared" si="724"/>
        <v>9.2200000000000006</v>
      </c>
      <c r="L6447" s="47">
        <f t="shared" si="725"/>
        <v>9.2200000000000006</v>
      </c>
      <c r="M6447" s="47">
        <f t="shared" si="726"/>
        <v>9.15</v>
      </c>
      <c r="N6447" s="47">
        <f t="shared" si="727"/>
        <v>9.17</v>
      </c>
      <c r="O6447" s="48">
        <f t="shared" ca="1" si="728"/>
        <v>560000</v>
      </c>
    </row>
    <row r="6448" spans="1:15" x14ac:dyDescent="0.25">
      <c r="A6448">
        <v>6433</v>
      </c>
      <c r="B6448" s="84">
        <v>32631</v>
      </c>
      <c r="C6448" s="47">
        <v>69.75</v>
      </c>
      <c r="D6448" s="47">
        <v>70.12</v>
      </c>
      <c r="E6448" s="47">
        <v>69.38</v>
      </c>
      <c r="F6448" s="47">
        <v>70</v>
      </c>
      <c r="G6448" s="48">
        <v>418800</v>
      </c>
      <c r="H6448" s="47">
        <v>9.2200000000000006</v>
      </c>
      <c r="I6448" s="51">
        <f t="shared" si="722"/>
        <v>0.13171428571428573</v>
      </c>
      <c r="J6448" s="51">
        <f t="shared" ca="1" si="723"/>
        <v>4</v>
      </c>
      <c r="K6448" s="47">
        <f t="shared" si="724"/>
        <v>9.19</v>
      </c>
      <c r="L6448" s="47">
        <f t="shared" si="725"/>
        <v>9.24</v>
      </c>
      <c r="M6448" s="47">
        <f t="shared" si="726"/>
        <v>9.14</v>
      </c>
      <c r="N6448" s="47">
        <f t="shared" si="727"/>
        <v>9.2200000000000006</v>
      </c>
      <c r="O6448" s="48">
        <f t="shared" ca="1" si="728"/>
        <v>1675200</v>
      </c>
    </row>
    <row r="6449" spans="1:15" x14ac:dyDescent="0.25">
      <c r="A6449">
        <v>6434</v>
      </c>
      <c r="B6449" s="84">
        <v>32630</v>
      </c>
      <c r="C6449" s="47">
        <v>69.62</v>
      </c>
      <c r="D6449" s="47">
        <v>70.25</v>
      </c>
      <c r="E6449" s="47">
        <v>69.62</v>
      </c>
      <c r="F6449" s="47">
        <v>69.88</v>
      </c>
      <c r="G6449" s="48">
        <v>394000</v>
      </c>
      <c r="H6449" s="47">
        <v>9.1999999999999993</v>
      </c>
      <c r="I6449" s="51">
        <f t="shared" si="722"/>
        <v>0.1316542644533486</v>
      </c>
      <c r="J6449" s="51">
        <f t="shared" ca="1" si="723"/>
        <v>4</v>
      </c>
      <c r="K6449" s="47">
        <f t="shared" si="724"/>
        <v>9.17</v>
      </c>
      <c r="L6449" s="47">
        <f t="shared" si="725"/>
        <v>9.25</v>
      </c>
      <c r="M6449" s="47">
        <f t="shared" si="726"/>
        <v>9.17</v>
      </c>
      <c r="N6449" s="47">
        <f t="shared" si="727"/>
        <v>9.1999999999999993</v>
      </c>
      <c r="O6449" s="48">
        <f t="shared" ca="1" si="728"/>
        <v>1576000</v>
      </c>
    </row>
    <row r="6450" spans="1:15" x14ac:dyDescent="0.25">
      <c r="A6450">
        <v>6435</v>
      </c>
      <c r="B6450" s="84">
        <v>32629</v>
      </c>
      <c r="C6450" s="47">
        <v>69.62</v>
      </c>
      <c r="D6450" s="47">
        <v>69.62</v>
      </c>
      <c r="E6450" s="47">
        <v>69.38</v>
      </c>
      <c r="F6450" s="47">
        <v>69.62</v>
      </c>
      <c r="G6450" s="48">
        <v>318000</v>
      </c>
      <c r="H6450" s="47">
        <v>9.17</v>
      </c>
      <c r="I6450" s="51">
        <f t="shared" si="722"/>
        <v>0.1317150244182706</v>
      </c>
      <c r="J6450" s="51">
        <f t="shared" ca="1" si="723"/>
        <v>4</v>
      </c>
      <c r="K6450" s="47">
        <f t="shared" si="724"/>
        <v>9.17</v>
      </c>
      <c r="L6450" s="47">
        <f t="shared" si="725"/>
        <v>9.17</v>
      </c>
      <c r="M6450" s="47">
        <f t="shared" si="726"/>
        <v>9.14</v>
      </c>
      <c r="N6450" s="47">
        <f t="shared" si="727"/>
        <v>9.17</v>
      </c>
      <c r="O6450" s="48">
        <f t="shared" ca="1" si="728"/>
        <v>1272000</v>
      </c>
    </row>
    <row r="6451" spans="1:15" x14ac:dyDescent="0.25">
      <c r="A6451">
        <v>6436</v>
      </c>
      <c r="B6451" s="84">
        <v>32626</v>
      </c>
      <c r="C6451" s="47">
        <v>69.75</v>
      </c>
      <c r="D6451" s="47">
        <v>70</v>
      </c>
      <c r="E6451" s="47">
        <v>69.5</v>
      </c>
      <c r="F6451" s="47">
        <v>69.88</v>
      </c>
      <c r="G6451" s="48">
        <v>467200</v>
      </c>
      <c r="H6451" s="47">
        <v>9.1999999999999993</v>
      </c>
      <c r="I6451" s="51">
        <f t="shared" si="722"/>
        <v>0.1316542644533486</v>
      </c>
      <c r="J6451" s="51">
        <f t="shared" ca="1" si="723"/>
        <v>4</v>
      </c>
      <c r="K6451" s="47">
        <f t="shared" si="724"/>
        <v>9.18</v>
      </c>
      <c r="L6451" s="47">
        <f t="shared" si="725"/>
        <v>9.2200000000000006</v>
      </c>
      <c r="M6451" s="47">
        <f t="shared" si="726"/>
        <v>9.15</v>
      </c>
      <c r="N6451" s="47">
        <f t="shared" si="727"/>
        <v>9.1999999999999993</v>
      </c>
      <c r="O6451" s="48">
        <f t="shared" ca="1" si="728"/>
        <v>1868800</v>
      </c>
    </row>
    <row r="6452" spans="1:15" x14ac:dyDescent="0.25">
      <c r="A6452">
        <v>6437</v>
      </c>
      <c r="B6452" s="84">
        <v>32625</v>
      </c>
      <c r="C6452" s="47">
        <v>69.38</v>
      </c>
      <c r="D6452" s="47">
        <v>70</v>
      </c>
      <c r="E6452" s="47">
        <v>69.12</v>
      </c>
      <c r="F6452" s="47">
        <v>69.88</v>
      </c>
      <c r="G6452" s="48">
        <v>594000</v>
      </c>
      <c r="H6452" s="47">
        <v>9.1999999999999993</v>
      </c>
      <c r="I6452" s="51">
        <f t="shared" si="722"/>
        <v>0.1316542644533486</v>
      </c>
      <c r="J6452" s="51">
        <f t="shared" ca="1" si="723"/>
        <v>4</v>
      </c>
      <c r="K6452" s="47">
        <f t="shared" si="724"/>
        <v>9.1300000000000008</v>
      </c>
      <c r="L6452" s="47">
        <f t="shared" si="725"/>
        <v>9.2200000000000006</v>
      </c>
      <c r="M6452" s="47">
        <f t="shared" si="726"/>
        <v>9.1</v>
      </c>
      <c r="N6452" s="47">
        <f t="shared" si="727"/>
        <v>9.1999999999999993</v>
      </c>
      <c r="O6452" s="48">
        <f t="shared" ca="1" si="728"/>
        <v>2376000</v>
      </c>
    </row>
    <row r="6453" spans="1:15" x14ac:dyDescent="0.25">
      <c r="A6453">
        <v>6438</v>
      </c>
      <c r="B6453" s="84">
        <v>32624</v>
      </c>
      <c r="C6453" s="47">
        <v>69.12</v>
      </c>
      <c r="D6453" s="47">
        <v>69.38</v>
      </c>
      <c r="E6453" s="47">
        <v>68.88</v>
      </c>
      <c r="F6453" s="47">
        <v>69.38</v>
      </c>
      <c r="G6453" s="48">
        <v>425600</v>
      </c>
      <c r="H6453" s="47">
        <v>9.14</v>
      </c>
      <c r="I6453" s="51">
        <f t="shared" si="722"/>
        <v>0.13173825309887577</v>
      </c>
      <c r="J6453" s="51">
        <f t="shared" ca="1" si="723"/>
        <v>4</v>
      </c>
      <c r="K6453" s="47">
        <f t="shared" si="724"/>
        <v>9.11</v>
      </c>
      <c r="L6453" s="47">
        <f t="shared" si="725"/>
        <v>9.14</v>
      </c>
      <c r="M6453" s="47">
        <f t="shared" si="726"/>
        <v>9.07</v>
      </c>
      <c r="N6453" s="47">
        <f t="shared" si="727"/>
        <v>9.14</v>
      </c>
      <c r="O6453" s="48">
        <f t="shared" ca="1" si="728"/>
        <v>1702400</v>
      </c>
    </row>
    <row r="6454" spans="1:15" x14ac:dyDescent="0.25">
      <c r="A6454">
        <v>6439</v>
      </c>
      <c r="B6454" s="84">
        <v>32623</v>
      </c>
      <c r="C6454" s="47">
        <v>68.88</v>
      </c>
      <c r="D6454" s="47">
        <v>69</v>
      </c>
      <c r="E6454" s="47">
        <v>68.75</v>
      </c>
      <c r="F6454" s="47">
        <v>69</v>
      </c>
      <c r="G6454" s="48">
        <v>319200</v>
      </c>
      <c r="H6454" s="47">
        <v>9.09</v>
      </c>
      <c r="I6454" s="51">
        <f t="shared" si="722"/>
        <v>0.13173913043478261</v>
      </c>
      <c r="J6454" s="51">
        <f t="shared" ca="1" si="723"/>
        <v>4</v>
      </c>
      <c r="K6454" s="47">
        <f t="shared" si="724"/>
        <v>9.07</v>
      </c>
      <c r="L6454" s="47">
        <f t="shared" si="725"/>
        <v>9.09</v>
      </c>
      <c r="M6454" s="47">
        <f t="shared" si="726"/>
        <v>9.06</v>
      </c>
      <c r="N6454" s="47">
        <f t="shared" si="727"/>
        <v>9.09</v>
      </c>
      <c r="O6454" s="48">
        <f t="shared" ca="1" si="728"/>
        <v>1276800</v>
      </c>
    </row>
    <row r="6455" spans="1:15" x14ac:dyDescent="0.25">
      <c r="A6455">
        <v>6440</v>
      </c>
      <c r="B6455" s="84">
        <v>32622</v>
      </c>
      <c r="C6455" s="47">
        <v>68.75</v>
      </c>
      <c r="D6455" s="47">
        <v>69.12</v>
      </c>
      <c r="E6455" s="47">
        <v>68.5</v>
      </c>
      <c r="F6455" s="47">
        <v>68.75</v>
      </c>
      <c r="G6455" s="48">
        <v>446000</v>
      </c>
      <c r="H6455" s="47">
        <v>9.06</v>
      </c>
      <c r="I6455" s="51">
        <f t="shared" si="722"/>
        <v>0.13178181818181819</v>
      </c>
      <c r="J6455" s="51">
        <f t="shared" ca="1" si="723"/>
        <v>4</v>
      </c>
      <c r="K6455" s="47">
        <f t="shared" si="724"/>
        <v>9.06</v>
      </c>
      <c r="L6455" s="47">
        <f t="shared" si="725"/>
        <v>9.11</v>
      </c>
      <c r="M6455" s="47">
        <f t="shared" si="726"/>
        <v>9.0299999999999994</v>
      </c>
      <c r="N6455" s="47">
        <f t="shared" si="727"/>
        <v>9.06</v>
      </c>
      <c r="O6455" s="48">
        <f t="shared" ca="1" si="728"/>
        <v>1784000</v>
      </c>
    </row>
    <row r="6456" spans="1:15" x14ac:dyDescent="0.25">
      <c r="A6456">
        <v>6441</v>
      </c>
      <c r="B6456" s="84">
        <v>32619</v>
      </c>
      <c r="C6456" s="47">
        <v>69</v>
      </c>
      <c r="D6456" s="47">
        <v>69.12</v>
      </c>
      <c r="E6456" s="47">
        <v>68.12</v>
      </c>
      <c r="F6456" s="47">
        <v>68.62</v>
      </c>
      <c r="G6456" s="48">
        <v>668400</v>
      </c>
      <c r="H6456" s="47">
        <v>9.0399999999999991</v>
      </c>
      <c r="I6456" s="51">
        <f t="shared" si="722"/>
        <v>0.13174001748761291</v>
      </c>
      <c r="J6456" s="51">
        <f t="shared" ca="1" si="723"/>
        <v>4</v>
      </c>
      <c r="K6456" s="47">
        <f t="shared" si="724"/>
        <v>9.09</v>
      </c>
      <c r="L6456" s="47">
        <f t="shared" si="725"/>
        <v>9.11</v>
      </c>
      <c r="M6456" s="47">
        <f t="shared" si="726"/>
        <v>8.9700000000000006</v>
      </c>
      <c r="N6456" s="47">
        <f t="shared" si="727"/>
        <v>9.0399999999999991</v>
      </c>
      <c r="O6456" s="48">
        <f t="shared" ca="1" si="728"/>
        <v>2673600</v>
      </c>
    </row>
    <row r="6457" spans="1:15" x14ac:dyDescent="0.25">
      <c r="A6457">
        <v>6442</v>
      </c>
      <c r="B6457" s="84">
        <v>32618</v>
      </c>
      <c r="C6457" s="47">
        <v>68.5</v>
      </c>
      <c r="D6457" s="47">
        <v>68.88</v>
      </c>
      <c r="E6457" s="47">
        <v>68.38</v>
      </c>
      <c r="F6457" s="47">
        <v>68.88</v>
      </c>
      <c r="G6457" s="48">
        <v>450000</v>
      </c>
      <c r="H6457" s="47">
        <v>9.07</v>
      </c>
      <c r="I6457" s="51">
        <f t="shared" si="722"/>
        <v>0.13167828106852497</v>
      </c>
      <c r="J6457" s="51">
        <f t="shared" ca="1" si="723"/>
        <v>4</v>
      </c>
      <c r="K6457" s="47">
        <f t="shared" si="724"/>
        <v>9.02</v>
      </c>
      <c r="L6457" s="47">
        <f t="shared" si="725"/>
        <v>9.07</v>
      </c>
      <c r="M6457" s="47">
        <f t="shared" si="726"/>
        <v>9</v>
      </c>
      <c r="N6457" s="47">
        <f t="shared" si="727"/>
        <v>9.07</v>
      </c>
      <c r="O6457" s="48">
        <f t="shared" ca="1" si="728"/>
        <v>1800000</v>
      </c>
    </row>
    <row r="6458" spans="1:15" x14ac:dyDescent="0.25">
      <c r="A6458">
        <v>6443</v>
      </c>
      <c r="B6458" s="84">
        <v>32617</v>
      </c>
      <c r="C6458" s="47">
        <v>68</v>
      </c>
      <c r="D6458" s="47">
        <v>68.62</v>
      </c>
      <c r="E6458" s="47">
        <v>68</v>
      </c>
      <c r="F6458" s="47">
        <v>68.62</v>
      </c>
      <c r="G6458" s="48">
        <v>482400</v>
      </c>
      <c r="H6458" s="47">
        <v>9.0399999999999991</v>
      </c>
      <c r="I6458" s="51">
        <f t="shared" si="722"/>
        <v>0.13174001748761291</v>
      </c>
      <c r="J6458" s="51">
        <f t="shared" ca="1" si="723"/>
        <v>4</v>
      </c>
      <c r="K6458" s="47">
        <f t="shared" si="724"/>
        <v>8.9600000000000009</v>
      </c>
      <c r="L6458" s="47">
        <f t="shared" si="725"/>
        <v>9.0399999999999991</v>
      </c>
      <c r="M6458" s="47">
        <f t="shared" si="726"/>
        <v>8.9600000000000009</v>
      </c>
      <c r="N6458" s="47">
        <f t="shared" si="727"/>
        <v>9.0399999999999991</v>
      </c>
      <c r="O6458" s="48">
        <f t="shared" ca="1" si="728"/>
        <v>1929600</v>
      </c>
    </row>
    <row r="6459" spans="1:15" x14ac:dyDescent="0.25">
      <c r="A6459">
        <v>6444</v>
      </c>
      <c r="B6459" s="84">
        <v>32616</v>
      </c>
      <c r="C6459" s="47">
        <v>67.62</v>
      </c>
      <c r="D6459" s="47">
        <v>68.12</v>
      </c>
      <c r="E6459" s="47">
        <v>67.5</v>
      </c>
      <c r="F6459" s="47">
        <v>68</v>
      </c>
      <c r="G6459" s="48">
        <v>991600</v>
      </c>
      <c r="H6459" s="47">
        <v>8.9600000000000009</v>
      </c>
      <c r="I6459" s="51">
        <f t="shared" si="722"/>
        <v>0.13176470588235295</v>
      </c>
      <c r="J6459" s="51">
        <f t="shared" ca="1" si="723"/>
        <v>4</v>
      </c>
      <c r="K6459" s="47">
        <f t="shared" si="724"/>
        <v>8.91</v>
      </c>
      <c r="L6459" s="47">
        <f t="shared" si="725"/>
        <v>8.98</v>
      </c>
      <c r="M6459" s="47">
        <f t="shared" si="726"/>
        <v>8.89</v>
      </c>
      <c r="N6459" s="47">
        <f t="shared" si="727"/>
        <v>8.9600000000000009</v>
      </c>
      <c r="O6459" s="48">
        <f t="shared" ca="1" si="728"/>
        <v>3966400</v>
      </c>
    </row>
    <row r="6460" spans="1:15" x14ac:dyDescent="0.25">
      <c r="A6460">
        <v>6445</v>
      </c>
      <c r="B6460" s="84">
        <v>32615</v>
      </c>
      <c r="C6460" s="47">
        <v>67.5</v>
      </c>
      <c r="D6460" s="47">
        <v>67.62</v>
      </c>
      <c r="E6460" s="47">
        <v>67.12</v>
      </c>
      <c r="F6460" s="47">
        <v>67.38</v>
      </c>
      <c r="G6460" s="48">
        <v>523200</v>
      </c>
      <c r="H6460" s="47">
        <v>8.8800000000000008</v>
      </c>
      <c r="I6460" s="51">
        <f t="shared" si="722"/>
        <v>0.1317898486197685</v>
      </c>
      <c r="J6460" s="51">
        <f t="shared" ca="1" si="723"/>
        <v>4</v>
      </c>
      <c r="K6460" s="47">
        <f t="shared" si="724"/>
        <v>8.9</v>
      </c>
      <c r="L6460" s="47">
        <f t="shared" si="725"/>
        <v>8.91</v>
      </c>
      <c r="M6460" s="47">
        <f t="shared" si="726"/>
        <v>8.85</v>
      </c>
      <c r="N6460" s="47">
        <f t="shared" si="727"/>
        <v>8.8800000000000008</v>
      </c>
      <c r="O6460" s="48">
        <f t="shared" ca="1" si="728"/>
        <v>2092800</v>
      </c>
    </row>
    <row r="6461" spans="1:15" x14ac:dyDescent="0.25">
      <c r="A6461">
        <v>6446</v>
      </c>
      <c r="B6461" s="84">
        <v>32612</v>
      </c>
      <c r="C6461" s="47">
        <v>67.25</v>
      </c>
      <c r="D6461" s="47">
        <v>67.62</v>
      </c>
      <c r="E6461" s="47">
        <v>67</v>
      </c>
      <c r="F6461" s="47">
        <v>67.62</v>
      </c>
      <c r="G6461" s="48">
        <v>585600</v>
      </c>
      <c r="H6461" s="47">
        <v>8.91</v>
      </c>
      <c r="I6461" s="51">
        <f t="shared" si="722"/>
        <v>0.13176574977817213</v>
      </c>
      <c r="J6461" s="51">
        <f t="shared" ca="1" si="723"/>
        <v>4</v>
      </c>
      <c r="K6461" s="47">
        <f t="shared" si="724"/>
        <v>8.86</v>
      </c>
      <c r="L6461" s="47">
        <f t="shared" si="725"/>
        <v>8.91</v>
      </c>
      <c r="M6461" s="47">
        <f t="shared" si="726"/>
        <v>8.83</v>
      </c>
      <c r="N6461" s="47">
        <f t="shared" si="727"/>
        <v>8.91</v>
      </c>
      <c r="O6461" s="48">
        <f t="shared" ca="1" si="728"/>
        <v>2342400</v>
      </c>
    </row>
    <row r="6462" spans="1:15" x14ac:dyDescent="0.25">
      <c r="A6462">
        <v>6447</v>
      </c>
      <c r="B6462" s="84">
        <v>32611</v>
      </c>
      <c r="C6462" s="47">
        <v>67.62</v>
      </c>
      <c r="D6462" s="47">
        <v>67.62</v>
      </c>
      <c r="E6462" s="47">
        <v>66.88</v>
      </c>
      <c r="F6462" s="47">
        <v>67</v>
      </c>
      <c r="G6462" s="48">
        <v>604800</v>
      </c>
      <c r="H6462" s="47">
        <v>8.83</v>
      </c>
      <c r="I6462" s="51">
        <f t="shared" si="722"/>
        <v>0.13179104477611941</v>
      </c>
      <c r="J6462" s="51">
        <f t="shared" ca="1" si="723"/>
        <v>4</v>
      </c>
      <c r="K6462" s="47">
        <f t="shared" si="724"/>
        <v>8.91</v>
      </c>
      <c r="L6462" s="47">
        <f t="shared" si="725"/>
        <v>8.91</v>
      </c>
      <c r="M6462" s="47">
        <f t="shared" si="726"/>
        <v>8.81</v>
      </c>
      <c r="N6462" s="47">
        <f t="shared" si="727"/>
        <v>8.83</v>
      </c>
      <c r="O6462" s="48">
        <f t="shared" ca="1" si="728"/>
        <v>2419200</v>
      </c>
    </row>
    <row r="6463" spans="1:15" x14ac:dyDescent="0.25">
      <c r="A6463">
        <v>6448</v>
      </c>
      <c r="B6463" s="84">
        <v>32610</v>
      </c>
      <c r="C6463" s="47">
        <v>68</v>
      </c>
      <c r="D6463" s="47">
        <v>68</v>
      </c>
      <c r="E6463" s="47">
        <v>67.62</v>
      </c>
      <c r="F6463" s="47">
        <v>67.62</v>
      </c>
      <c r="G6463" s="48">
        <v>270800</v>
      </c>
      <c r="H6463" s="47">
        <v>8.91</v>
      </c>
      <c r="I6463" s="51">
        <f t="shared" si="722"/>
        <v>0.13176574977817213</v>
      </c>
      <c r="J6463" s="51">
        <f t="shared" ca="1" si="723"/>
        <v>4</v>
      </c>
      <c r="K6463" s="47">
        <f t="shared" si="724"/>
        <v>8.9600000000000009</v>
      </c>
      <c r="L6463" s="47">
        <f t="shared" si="725"/>
        <v>8.9600000000000009</v>
      </c>
      <c r="M6463" s="47">
        <f t="shared" si="726"/>
        <v>8.91</v>
      </c>
      <c r="N6463" s="47">
        <f t="shared" si="727"/>
        <v>8.91</v>
      </c>
      <c r="O6463" s="48">
        <f t="shared" ca="1" si="728"/>
        <v>1083200</v>
      </c>
    </row>
    <row r="6464" spans="1:15" x14ac:dyDescent="0.25">
      <c r="A6464">
        <v>6449</v>
      </c>
      <c r="B6464" s="84">
        <v>32609</v>
      </c>
      <c r="C6464" s="47">
        <v>67.88</v>
      </c>
      <c r="D6464" s="47">
        <v>68</v>
      </c>
      <c r="E6464" s="47">
        <v>67.75</v>
      </c>
      <c r="F6464" s="47">
        <v>67.75</v>
      </c>
      <c r="G6464" s="48">
        <v>290000</v>
      </c>
      <c r="H6464" s="47">
        <v>8.92</v>
      </c>
      <c r="I6464" s="51">
        <f t="shared" si="722"/>
        <v>0.13166051660516606</v>
      </c>
      <c r="J6464" s="51">
        <f t="shared" ca="1" si="723"/>
        <v>4</v>
      </c>
      <c r="K6464" s="47">
        <f t="shared" si="724"/>
        <v>8.94</v>
      </c>
      <c r="L6464" s="47">
        <f t="shared" si="725"/>
        <v>8.9499999999999993</v>
      </c>
      <c r="M6464" s="47">
        <f t="shared" si="726"/>
        <v>8.92</v>
      </c>
      <c r="N6464" s="47">
        <f t="shared" si="727"/>
        <v>8.92</v>
      </c>
      <c r="O6464" s="48">
        <f t="shared" ca="1" si="728"/>
        <v>1160000</v>
      </c>
    </row>
    <row r="6465" spans="1:15" x14ac:dyDescent="0.25">
      <c r="A6465">
        <v>6450</v>
      </c>
      <c r="B6465" s="84">
        <v>32608</v>
      </c>
      <c r="C6465" s="47">
        <v>67.88</v>
      </c>
      <c r="D6465" s="47">
        <v>68</v>
      </c>
      <c r="E6465" s="47">
        <v>67.75</v>
      </c>
      <c r="F6465" s="47">
        <v>67.88</v>
      </c>
      <c r="G6465" s="48">
        <v>139600</v>
      </c>
      <c r="H6465" s="47">
        <v>8.94</v>
      </c>
      <c r="I6465" s="51">
        <f t="shared" si="722"/>
        <v>0.13170300530347673</v>
      </c>
      <c r="J6465" s="51">
        <f t="shared" ca="1" si="723"/>
        <v>4</v>
      </c>
      <c r="K6465" s="47">
        <f t="shared" si="724"/>
        <v>8.94</v>
      </c>
      <c r="L6465" s="47">
        <f t="shared" si="725"/>
        <v>8.9600000000000009</v>
      </c>
      <c r="M6465" s="47">
        <f t="shared" si="726"/>
        <v>8.92</v>
      </c>
      <c r="N6465" s="47">
        <f t="shared" si="727"/>
        <v>8.94</v>
      </c>
      <c r="O6465" s="48">
        <f t="shared" ca="1" si="728"/>
        <v>558400</v>
      </c>
    </row>
    <row r="6466" spans="1:15" x14ac:dyDescent="0.25">
      <c r="A6466">
        <v>6451</v>
      </c>
      <c r="B6466" s="84">
        <v>32605</v>
      </c>
      <c r="C6466" s="47">
        <v>67.75</v>
      </c>
      <c r="D6466" s="47">
        <v>68</v>
      </c>
      <c r="E6466" s="47">
        <v>67.62</v>
      </c>
      <c r="F6466" s="47">
        <v>67.88</v>
      </c>
      <c r="G6466" s="48">
        <v>368000</v>
      </c>
      <c r="H6466" s="47">
        <v>8.94</v>
      </c>
      <c r="I6466" s="51">
        <f t="shared" si="722"/>
        <v>0.13170300530347673</v>
      </c>
      <c r="J6466" s="51">
        <f t="shared" ca="1" si="723"/>
        <v>4</v>
      </c>
      <c r="K6466" s="47">
        <f t="shared" si="724"/>
        <v>8.92</v>
      </c>
      <c r="L6466" s="47">
        <f t="shared" si="725"/>
        <v>8.9600000000000009</v>
      </c>
      <c r="M6466" s="47">
        <f t="shared" si="726"/>
        <v>8.91</v>
      </c>
      <c r="N6466" s="47">
        <f t="shared" si="727"/>
        <v>8.94</v>
      </c>
      <c r="O6466" s="48">
        <f t="shared" ca="1" si="728"/>
        <v>1472000</v>
      </c>
    </row>
    <row r="6467" spans="1:15" x14ac:dyDescent="0.25">
      <c r="A6467">
        <v>6452</v>
      </c>
      <c r="B6467" s="84">
        <v>32604</v>
      </c>
      <c r="C6467" s="47">
        <v>67.62</v>
      </c>
      <c r="D6467" s="47">
        <v>67.88</v>
      </c>
      <c r="E6467" s="47">
        <v>67.38</v>
      </c>
      <c r="F6467" s="47">
        <v>67.75</v>
      </c>
      <c r="G6467" s="48">
        <v>444400</v>
      </c>
      <c r="H6467" s="47">
        <v>8.92</v>
      </c>
      <c r="I6467" s="51">
        <f t="shared" si="722"/>
        <v>0.13166051660516606</v>
      </c>
      <c r="J6467" s="51">
        <f t="shared" ca="1" si="723"/>
        <v>4</v>
      </c>
      <c r="K6467" s="47">
        <f t="shared" si="724"/>
        <v>8.9</v>
      </c>
      <c r="L6467" s="47">
        <f t="shared" si="725"/>
        <v>8.94</v>
      </c>
      <c r="M6467" s="47">
        <f t="shared" si="726"/>
        <v>8.8699999999999992</v>
      </c>
      <c r="N6467" s="47">
        <f t="shared" si="727"/>
        <v>8.92</v>
      </c>
      <c r="O6467" s="48">
        <f t="shared" ca="1" si="728"/>
        <v>1777600</v>
      </c>
    </row>
    <row r="6468" spans="1:15" x14ac:dyDescent="0.25">
      <c r="A6468">
        <v>6453</v>
      </c>
      <c r="B6468" s="84">
        <v>32603</v>
      </c>
      <c r="C6468" s="47">
        <v>69</v>
      </c>
      <c r="D6468" s="47">
        <v>69</v>
      </c>
      <c r="E6468" s="47">
        <v>67.75</v>
      </c>
      <c r="F6468" s="47">
        <v>67.88</v>
      </c>
      <c r="G6468" s="48">
        <v>382000</v>
      </c>
      <c r="H6468" s="47">
        <v>8.94</v>
      </c>
      <c r="I6468" s="51">
        <f t="shared" si="722"/>
        <v>0.13170300530347673</v>
      </c>
      <c r="J6468" s="51">
        <f t="shared" ca="1" si="723"/>
        <v>4</v>
      </c>
      <c r="K6468" s="47">
        <f t="shared" si="724"/>
        <v>9.09</v>
      </c>
      <c r="L6468" s="47">
        <f t="shared" si="725"/>
        <v>9.09</v>
      </c>
      <c r="M6468" s="47">
        <f t="shared" si="726"/>
        <v>8.92</v>
      </c>
      <c r="N6468" s="47">
        <f t="shared" si="727"/>
        <v>8.94</v>
      </c>
      <c r="O6468" s="48">
        <f t="shared" ca="1" si="728"/>
        <v>1528000</v>
      </c>
    </row>
    <row r="6469" spans="1:15" x14ac:dyDescent="0.25">
      <c r="A6469">
        <v>6454</v>
      </c>
      <c r="B6469" s="84">
        <v>32602</v>
      </c>
      <c r="C6469" s="47">
        <v>69</v>
      </c>
      <c r="D6469" s="47">
        <v>69</v>
      </c>
      <c r="E6469" s="47">
        <v>68.5</v>
      </c>
      <c r="F6469" s="47">
        <v>69</v>
      </c>
      <c r="G6469" s="48">
        <v>799200</v>
      </c>
      <c r="H6469" s="47">
        <v>9.09</v>
      </c>
      <c r="I6469" s="51">
        <f t="shared" si="722"/>
        <v>0.13173913043478261</v>
      </c>
      <c r="J6469" s="51">
        <f t="shared" ca="1" si="723"/>
        <v>4</v>
      </c>
      <c r="K6469" s="47">
        <f t="shared" si="724"/>
        <v>9.09</v>
      </c>
      <c r="L6469" s="47">
        <f t="shared" si="725"/>
        <v>9.09</v>
      </c>
      <c r="M6469" s="47">
        <f t="shared" si="726"/>
        <v>9.02</v>
      </c>
      <c r="N6469" s="47">
        <f t="shared" si="727"/>
        <v>9.09</v>
      </c>
      <c r="O6469" s="48">
        <f t="shared" ca="1" si="728"/>
        <v>3196800</v>
      </c>
    </row>
    <row r="6470" spans="1:15" x14ac:dyDescent="0.25">
      <c r="A6470">
        <v>6455</v>
      </c>
      <c r="B6470" s="84">
        <v>32601</v>
      </c>
      <c r="C6470" s="47">
        <v>68.12</v>
      </c>
      <c r="D6470" s="47">
        <v>69.12</v>
      </c>
      <c r="E6470" s="47">
        <v>68.12</v>
      </c>
      <c r="F6470" s="47">
        <v>69</v>
      </c>
      <c r="G6470" s="48">
        <v>1832400</v>
      </c>
      <c r="H6470" s="47">
        <v>9.09</v>
      </c>
      <c r="I6470" s="51">
        <f t="shared" si="722"/>
        <v>0.13173913043478261</v>
      </c>
      <c r="J6470" s="51">
        <f t="shared" ca="1" si="723"/>
        <v>4</v>
      </c>
      <c r="K6470" s="47">
        <f t="shared" si="724"/>
        <v>8.9700000000000006</v>
      </c>
      <c r="L6470" s="47">
        <f t="shared" si="725"/>
        <v>9.11</v>
      </c>
      <c r="M6470" s="47">
        <f t="shared" si="726"/>
        <v>8.9700000000000006</v>
      </c>
      <c r="N6470" s="47">
        <f t="shared" si="727"/>
        <v>9.09</v>
      </c>
      <c r="O6470" s="48">
        <f t="shared" ca="1" si="728"/>
        <v>7329600</v>
      </c>
    </row>
    <row r="6471" spans="1:15" x14ac:dyDescent="0.25">
      <c r="A6471">
        <v>6456</v>
      </c>
      <c r="B6471" s="84">
        <v>32598</v>
      </c>
      <c r="C6471" s="47">
        <v>67.5</v>
      </c>
      <c r="D6471" s="47">
        <v>68.62</v>
      </c>
      <c r="E6471" s="47">
        <v>67.5</v>
      </c>
      <c r="F6471" s="47">
        <v>68.62</v>
      </c>
      <c r="G6471" s="48">
        <v>268400</v>
      </c>
      <c r="H6471" s="47">
        <v>8.9700000000000006</v>
      </c>
      <c r="I6471" s="51">
        <f t="shared" si="722"/>
        <v>0.13071990673273098</v>
      </c>
      <c r="J6471" s="51">
        <f t="shared" ca="1" si="723"/>
        <v>4</v>
      </c>
      <c r="K6471" s="47">
        <f t="shared" si="724"/>
        <v>8.82</v>
      </c>
      <c r="L6471" s="47">
        <f t="shared" si="725"/>
        <v>8.9700000000000006</v>
      </c>
      <c r="M6471" s="47">
        <f t="shared" si="726"/>
        <v>8.82</v>
      </c>
      <c r="N6471" s="47">
        <f t="shared" si="727"/>
        <v>8.9700000000000006</v>
      </c>
      <c r="O6471" s="48">
        <f t="shared" ca="1" si="728"/>
        <v>1073600</v>
      </c>
    </row>
    <row r="6472" spans="1:15" x14ac:dyDescent="0.25">
      <c r="A6472">
        <v>6457</v>
      </c>
      <c r="B6472" s="84">
        <v>32597</v>
      </c>
      <c r="C6472" s="47">
        <v>67.25</v>
      </c>
      <c r="D6472" s="47">
        <v>67.5</v>
      </c>
      <c r="E6472" s="47">
        <v>67</v>
      </c>
      <c r="F6472" s="47">
        <v>67.38</v>
      </c>
      <c r="G6472" s="48">
        <v>412400</v>
      </c>
      <c r="H6472" s="47">
        <v>8.8000000000000007</v>
      </c>
      <c r="I6472" s="51">
        <f t="shared" si="722"/>
        <v>0.13060255268625706</v>
      </c>
      <c r="J6472" s="51">
        <f t="shared" ca="1" si="723"/>
        <v>4</v>
      </c>
      <c r="K6472" s="47">
        <f t="shared" si="724"/>
        <v>8.7799999999999994</v>
      </c>
      <c r="L6472" s="47">
        <f t="shared" si="725"/>
        <v>8.82</v>
      </c>
      <c r="M6472" s="47">
        <f t="shared" si="726"/>
        <v>8.75</v>
      </c>
      <c r="N6472" s="47">
        <f t="shared" si="727"/>
        <v>8.8000000000000007</v>
      </c>
      <c r="O6472" s="48">
        <f t="shared" ca="1" si="728"/>
        <v>1649600</v>
      </c>
    </row>
    <row r="6473" spans="1:15" x14ac:dyDescent="0.25">
      <c r="A6473">
        <v>6458</v>
      </c>
      <c r="B6473" s="84">
        <v>32596</v>
      </c>
      <c r="C6473" s="47">
        <v>66.75</v>
      </c>
      <c r="D6473" s="47">
        <v>67.12</v>
      </c>
      <c r="E6473" s="47">
        <v>66.75</v>
      </c>
      <c r="F6473" s="47">
        <v>67</v>
      </c>
      <c r="G6473" s="48">
        <v>412000</v>
      </c>
      <c r="H6473" s="47">
        <v>8.76</v>
      </c>
      <c r="I6473" s="51">
        <f t="shared" si="722"/>
        <v>0.1307462686567164</v>
      </c>
      <c r="J6473" s="51">
        <f t="shared" ca="1" si="723"/>
        <v>4</v>
      </c>
      <c r="K6473" s="47">
        <f t="shared" si="724"/>
        <v>8.73</v>
      </c>
      <c r="L6473" s="47">
        <f t="shared" si="725"/>
        <v>8.7799999999999994</v>
      </c>
      <c r="M6473" s="47">
        <f t="shared" si="726"/>
        <v>8.73</v>
      </c>
      <c r="N6473" s="47">
        <f t="shared" si="727"/>
        <v>8.76</v>
      </c>
      <c r="O6473" s="48">
        <f t="shared" ca="1" si="728"/>
        <v>1648000</v>
      </c>
    </row>
    <row r="6474" spans="1:15" x14ac:dyDescent="0.25">
      <c r="A6474">
        <v>6459</v>
      </c>
      <c r="B6474" s="84">
        <v>32595</v>
      </c>
      <c r="C6474" s="47">
        <v>66.25</v>
      </c>
      <c r="D6474" s="47">
        <v>66.88</v>
      </c>
      <c r="E6474" s="47">
        <v>66.25</v>
      </c>
      <c r="F6474" s="47">
        <v>66.88</v>
      </c>
      <c r="G6474" s="48">
        <v>402800</v>
      </c>
      <c r="H6474" s="47">
        <v>8.74</v>
      </c>
      <c r="I6474" s="51">
        <f t="shared" si="722"/>
        <v>0.1306818181818182</v>
      </c>
      <c r="J6474" s="51">
        <f t="shared" ca="1" si="723"/>
        <v>4</v>
      </c>
      <c r="K6474" s="47">
        <f t="shared" si="724"/>
        <v>8.66</v>
      </c>
      <c r="L6474" s="47">
        <f t="shared" si="725"/>
        <v>8.74</v>
      </c>
      <c r="M6474" s="47">
        <f t="shared" si="726"/>
        <v>8.66</v>
      </c>
      <c r="N6474" s="47">
        <f t="shared" si="727"/>
        <v>8.74</v>
      </c>
      <c r="O6474" s="48">
        <f t="shared" ca="1" si="728"/>
        <v>1611200</v>
      </c>
    </row>
    <row r="6475" spans="1:15" x14ac:dyDescent="0.25">
      <c r="A6475">
        <v>6460</v>
      </c>
      <c r="B6475" s="84">
        <v>32594</v>
      </c>
      <c r="C6475" s="47">
        <v>66</v>
      </c>
      <c r="D6475" s="47">
        <v>66.38</v>
      </c>
      <c r="E6475" s="47">
        <v>65.88</v>
      </c>
      <c r="F6475" s="47">
        <v>66.38</v>
      </c>
      <c r="G6475" s="48">
        <v>424800</v>
      </c>
      <c r="H6475" s="47">
        <v>8.67</v>
      </c>
      <c r="I6475" s="51">
        <f t="shared" si="722"/>
        <v>0.13061163000903889</v>
      </c>
      <c r="J6475" s="51">
        <f t="shared" ca="1" si="723"/>
        <v>4</v>
      </c>
      <c r="K6475" s="47">
        <f t="shared" si="724"/>
        <v>8.6199999999999992</v>
      </c>
      <c r="L6475" s="47">
        <f t="shared" si="725"/>
        <v>8.67</v>
      </c>
      <c r="M6475" s="47">
        <f t="shared" si="726"/>
        <v>8.6</v>
      </c>
      <c r="N6475" s="47">
        <f t="shared" si="727"/>
        <v>8.67</v>
      </c>
      <c r="O6475" s="48">
        <f t="shared" ca="1" si="728"/>
        <v>1699200</v>
      </c>
    </row>
    <row r="6476" spans="1:15" x14ac:dyDescent="0.25">
      <c r="A6476">
        <v>6461</v>
      </c>
      <c r="B6476" s="84">
        <v>32590</v>
      </c>
      <c r="C6476" s="47">
        <v>66</v>
      </c>
      <c r="D6476" s="47">
        <v>66.12</v>
      </c>
      <c r="E6476" s="47">
        <v>65.75</v>
      </c>
      <c r="F6476" s="47">
        <v>66</v>
      </c>
      <c r="G6476" s="48">
        <v>634400</v>
      </c>
      <c r="H6476" s="47">
        <v>8.6199999999999992</v>
      </c>
      <c r="I6476" s="51">
        <f t="shared" si="722"/>
        <v>0.13060606060606059</v>
      </c>
      <c r="J6476" s="51">
        <f t="shared" ca="1" si="723"/>
        <v>4</v>
      </c>
      <c r="K6476" s="47">
        <f t="shared" si="724"/>
        <v>8.6199999999999992</v>
      </c>
      <c r="L6476" s="47">
        <f t="shared" si="725"/>
        <v>8.64</v>
      </c>
      <c r="M6476" s="47">
        <f t="shared" si="726"/>
        <v>8.59</v>
      </c>
      <c r="N6476" s="47">
        <f t="shared" si="727"/>
        <v>8.6199999999999992</v>
      </c>
      <c r="O6476" s="48">
        <f t="shared" ca="1" si="728"/>
        <v>2537600</v>
      </c>
    </row>
    <row r="6477" spans="1:15" x14ac:dyDescent="0.25">
      <c r="A6477">
        <v>6462</v>
      </c>
      <c r="B6477" s="84">
        <v>32589</v>
      </c>
      <c r="C6477" s="47">
        <v>66</v>
      </c>
      <c r="D6477" s="47">
        <v>66.38</v>
      </c>
      <c r="E6477" s="47">
        <v>65.75</v>
      </c>
      <c r="F6477" s="47">
        <v>66.12</v>
      </c>
      <c r="G6477" s="48">
        <v>907200</v>
      </c>
      <c r="H6477" s="47">
        <v>8.64</v>
      </c>
      <c r="I6477" s="51">
        <f t="shared" si="722"/>
        <v>0.1306715063520871</v>
      </c>
      <c r="J6477" s="51">
        <f t="shared" ca="1" si="723"/>
        <v>4</v>
      </c>
      <c r="K6477" s="47">
        <f t="shared" si="724"/>
        <v>8.6199999999999992</v>
      </c>
      <c r="L6477" s="47">
        <f t="shared" si="725"/>
        <v>8.67</v>
      </c>
      <c r="M6477" s="47">
        <f t="shared" si="726"/>
        <v>8.59</v>
      </c>
      <c r="N6477" s="47">
        <f t="shared" si="727"/>
        <v>8.64</v>
      </c>
      <c r="O6477" s="48">
        <f t="shared" ca="1" si="728"/>
        <v>3628800</v>
      </c>
    </row>
    <row r="6478" spans="1:15" x14ac:dyDescent="0.25">
      <c r="A6478">
        <v>6463</v>
      </c>
      <c r="B6478" s="84">
        <v>32588</v>
      </c>
      <c r="C6478" s="47">
        <v>66.88</v>
      </c>
      <c r="D6478" s="47">
        <v>67</v>
      </c>
      <c r="E6478" s="47">
        <v>66</v>
      </c>
      <c r="F6478" s="47">
        <v>66.12</v>
      </c>
      <c r="G6478" s="48">
        <v>260000</v>
      </c>
      <c r="H6478" s="47">
        <v>8.64</v>
      </c>
      <c r="I6478" s="51">
        <f t="shared" si="722"/>
        <v>0.1306715063520871</v>
      </c>
      <c r="J6478" s="51">
        <f t="shared" ca="1" si="723"/>
        <v>4</v>
      </c>
      <c r="K6478" s="47">
        <f t="shared" si="724"/>
        <v>8.74</v>
      </c>
      <c r="L6478" s="47">
        <f t="shared" si="725"/>
        <v>8.75</v>
      </c>
      <c r="M6478" s="47">
        <f t="shared" si="726"/>
        <v>8.6199999999999992</v>
      </c>
      <c r="N6478" s="47">
        <f t="shared" si="727"/>
        <v>8.64</v>
      </c>
      <c r="O6478" s="48">
        <f t="shared" ca="1" si="728"/>
        <v>1040000</v>
      </c>
    </row>
    <row r="6479" spans="1:15" x14ac:dyDescent="0.25">
      <c r="A6479">
        <v>6464</v>
      </c>
      <c r="B6479" s="84">
        <v>32587</v>
      </c>
      <c r="C6479" s="47">
        <v>67.25</v>
      </c>
      <c r="D6479" s="47">
        <v>67.38</v>
      </c>
      <c r="E6479" s="47">
        <v>66.75</v>
      </c>
      <c r="F6479" s="47">
        <v>66.75</v>
      </c>
      <c r="G6479" s="48">
        <v>236800</v>
      </c>
      <c r="H6479" s="47">
        <v>8.7200000000000006</v>
      </c>
      <c r="I6479" s="51">
        <f t="shared" si="722"/>
        <v>0.13063670411985021</v>
      </c>
      <c r="J6479" s="51">
        <f t="shared" ca="1" si="723"/>
        <v>4</v>
      </c>
      <c r="K6479" s="47">
        <f t="shared" si="724"/>
        <v>8.7899999999999991</v>
      </c>
      <c r="L6479" s="47">
        <f t="shared" si="725"/>
        <v>8.8000000000000007</v>
      </c>
      <c r="M6479" s="47">
        <f t="shared" si="726"/>
        <v>8.7200000000000006</v>
      </c>
      <c r="N6479" s="47">
        <f t="shared" si="727"/>
        <v>8.7200000000000006</v>
      </c>
      <c r="O6479" s="48">
        <f t="shared" ca="1" si="728"/>
        <v>947200</v>
      </c>
    </row>
    <row r="6480" spans="1:15" x14ac:dyDescent="0.25">
      <c r="A6480">
        <v>6465</v>
      </c>
      <c r="B6480" s="84">
        <v>32584</v>
      </c>
      <c r="C6480" s="47">
        <v>68.25</v>
      </c>
      <c r="D6480" s="47">
        <v>68.25</v>
      </c>
      <c r="E6480" s="47">
        <v>67.25</v>
      </c>
      <c r="F6480" s="47">
        <v>67.5</v>
      </c>
      <c r="G6480" s="48">
        <v>828400</v>
      </c>
      <c r="H6480" s="47">
        <v>8.82</v>
      </c>
      <c r="I6480" s="51">
        <f t="shared" si="722"/>
        <v>0.13066666666666668</v>
      </c>
      <c r="J6480" s="51">
        <f t="shared" ca="1" si="723"/>
        <v>4</v>
      </c>
      <c r="K6480" s="47">
        <f t="shared" si="724"/>
        <v>8.92</v>
      </c>
      <c r="L6480" s="47">
        <f t="shared" si="725"/>
        <v>8.92</v>
      </c>
      <c r="M6480" s="47">
        <f t="shared" si="726"/>
        <v>8.7899999999999991</v>
      </c>
      <c r="N6480" s="47">
        <f t="shared" si="727"/>
        <v>8.82</v>
      </c>
      <c r="O6480" s="48">
        <f t="shared" ca="1" si="728"/>
        <v>3313600</v>
      </c>
    </row>
    <row r="6481" spans="1:15" x14ac:dyDescent="0.25">
      <c r="A6481">
        <v>6466</v>
      </c>
      <c r="B6481" s="84">
        <v>32583</v>
      </c>
      <c r="C6481" s="47">
        <v>68.75</v>
      </c>
      <c r="D6481" s="47">
        <v>69.12</v>
      </c>
      <c r="E6481" s="47">
        <v>68.62</v>
      </c>
      <c r="F6481" s="47">
        <v>69</v>
      </c>
      <c r="G6481" s="48">
        <v>398000</v>
      </c>
      <c r="H6481" s="47">
        <v>9.02</v>
      </c>
      <c r="I6481" s="51">
        <f t="shared" ref="I6481:I6544" si="729">H6481/F6481</f>
        <v>0.13072463768115941</v>
      </c>
      <c r="J6481" s="51">
        <f t="shared" ref="J6481:J6544" ca="1" si="730">INDEX(OFFSET($T$15,0,0,$S$13+1,1),MATCH(B6481,OFFSET($Q$15,0,0,$S$13+1,1),-1))</f>
        <v>4</v>
      </c>
      <c r="K6481" s="47">
        <f t="shared" ref="K6481:K6544" si="731">ROUND($I6481*C6481,2)</f>
        <v>8.99</v>
      </c>
      <c r="L6481" s="47">
        <f t="shared" ref="L6481:L6544" si="732">ROUND($I6481*D6481,2)</f>
        <v>9.0399999999999991</v>
      </c>
      <c r="M6481" s="47">
        <f t="shared" ref="M6481:M6544" si="733">ROUND($I6481*E6481,2)</f>
        <v>8.9700000000000006</v>
      </c>
      <c r="N6481" s="47">
        <f t="shared" ref="N6481:N6544" si="734">ROUND($I6481*F6481,2)</f>
        <v>9.02</v>
      </c>
      <c r="O6481" s="48">
        <f t="shared" ref="O6481:O6544" ca="1" si="735">G6481*J6481</f>
        <v>1592000</v>
      </c>
    </row>
    <row r="6482" spans="1:15" x14ac:dyDescent="0.25">
      <c r="A6482">
        <v>6467</v>
      </c>
      <c r="B6482" s="84">
        <v>32582</v>
      </c>
      <c r="C6482" s="47">
        <v>68</v>
      </c>
      <c r="D6482" s="47">
        <v>68.62</v>
      </c>
      <c r="E6482" s="47">
        <v>68</v>
      </c>
      <c r="F6482" s="47">
        <v>68.62</v>
      </c>
      <c r="G6482" s="48">
        <v>300800</v>
      </c>
      <c r="H6482" s="47">
        <v>8.9700000000000006</v>
      </c>
      <c r="I6482" s="51">
        <f t="shared" si="729"/>
        <v>0.13071990673273098</v>
      </c>
      <c r="J6482" s="51">
        <f t="shared" ca="1" si="730"/>
        <v>4</v>
      </c>
      <c r="K6482" s="47">
        <f t="shared" si="731"/>
        <v>8.89</v>
      </c>
      <c r="L6482" s="47">
        <f t="shared" si="732"/>
        <v>8.9700000000000006</v>
      </c>
      <c r="M6482" s="47">
        <f t="shared" si="733"/>
        <v>8.89</v>
      </c>
      <c r="N6482" s="47">
        <f t="shared" si="734"/>
        <v>8.9700000000000006</v>
      </c>
      <c r="O6482" s="48">
        <f t="shared" ca="1" si="735"/>
        <v>1203200</v>
      </c>
    </row>
    <row r="6483" spans="1:15" x14ac:dyDescent="0.25">
      <c r="A6483">
        <v>6468</v>
      </c>
      <c r="B6483" s="84">
        <v>32581</v>
      </c>
      <c r="C6483" s="47">
        <v>68.12</v>
      </c>
      <c r="D6483" s="47">
        <v>68.25</v>
      </c>
      <c r="E6483" s="47">
        <v>68</v>
      </c>
      <c r="F6483" s="47">
        <v>68</v>
      </c>
      <c r="G6483" s="48">
        <v>374400</v>
      </c>
      <c r="H6483" s="47">
        <v>8.89</v>
      </c>
      <c r="I6483" s="51">
        <f t="shared" si="729"/>
        <v>0.13073529411764706</v>
      </c>
      <c r="J6483" s="51">
        <f t="shared" ca="1" si="730"/>
        <v>4</v>
      </c>
      <c r="K6483" s="47">
        <f t="shared" si="731"/>
        <v>8.91</v>
      </c>
      <c r="L6483" s="47">
        <f t="shared" si="732"/>
        <v>8.92</v>
      </c>
      <c r="M6483" s="47">
        <f t="shared" si="733"/>
        <v>8.89</v>
      </c>
      <c r="N6483" s="47">
        <f t="shared" si="734"/>
        <v>8.89</v>
      </c>
      <c r="O6483" s="48">
        <f t="shared" ca="1" si="735"/>
        <v>1497600</v>
      </c>
    </row>
    <row r="6484" spans="1:15" x14ac:dyDescent="0.25">
      <c r="A6484">
        <v>6469</v>
      </c>
      <c r="B6484" s="84">
        <v>32580</v>
      </c>
      <c r="C6484" s="47">
        <v>67.88</v>
      </c>
      <c r="D6484" s="47">
        <v>68.25</v>
      </c>
      <c r="E6484" s="47">
        <v>67.88</v>
      </c>
      <c r="F6484" s="47">
        <v>68</v>
      </c>
      <c r="G6484" s="48">
        <v>316000</v>
      </c>
      <c r="H6484" s="47">
        <v>8.89</v>
      </c>
      <c r="I6484" s="51">
        <f t="shared" si="729"/>
        <v>0.13073529411764706</v>
      </c>
      <c r="J6484" s="51">
        <f t="shared" ca="1" si="730"/>
        <v>4</v>
      </c>
      <c r="K6484" s="47">
        <f t="shared" si="731"/>
        <v>8.8699999999999992</v>
      </c>
      <c r="L6484" s="47">
        <f t="shared" si="732"/>
        <v>8.92</v>
      </c>
      <c r="M6484" s="47">
        <f t="shared" si="733"/>
        <v>8.8699999999999992</v>
      </c>
      <c r="N6484" s="47">
        <f t="shared" si="734"/>
        <v>8.89</v>
      </c>
      <c r="O6484" s="48">
        <f t="shared" ca="1" si="735"/>
        <v>1264000</v>
      </c>
    </row>
    <row r="6485" spans="1:15" x14ac:dyDescent="0.25">
      <c r="A6485">
        <v>6470</v>
      </c>
      <c r="B6485" s="84">
        <v>32577</v>
      </c>
      <c r="C6485" s="47">
        <v>68</v>
      </c>
      <c r="D6485" s="47">
        <v>68</v>
      </c>
      <c r="E6485" s="47">
        <v>67.5</v>
      </c>
      <c r="F6485" s="47">
        <v>67.88</v>
      </c>
      <c r="G6485" s="48">
        <v>430000</v>
      </c>
      <c r="H6485" s="47">
        <v>8.8699999999999992</v>
      </c>
      <c r="I6485" s="51">
        <f t="shared" si="729"/>
        <v>0.13067177371832644</v>
      </c>
      <c r="J6485" s="51">
        <f t="shared" ca="1" si="730"/>
        <v>4</v>
      </c>
      <c r="K6485" s="47">
        <f t="shared" si="731"/>
        <v>8.89</v>
      </c>
      <c r="L6485" s="47">
        <f t="shared" si="732"/>
        <v>8.89</v>
      </c>
      <c r="M6485" s="47">
        <f t="shared" si="733"/>
        <v>8.82</v>
      </c>
      <c r="N6485" s="47">
        <f t="shared" si="734"/>
        <v>8.8699999999999992</v>
      </c>
      <c r="O6485" s="48">
        <f t="shared" ca="1" si="735"/>
        <v>1720000</v>
      </c>
    </row>
    <row r="6486" spans="1:15" x14ac:dyDescent="0.25">
      <c r="A6486">
        <v>6471</v>
      </c>
      <c r="B6486" s="84">
        <v>32576</v>
      </c>
      <c r="C6486" s="47">
        <v>68.38</v>
      </c>
      <c r="D6486" s="47">
        <v>68.5</v>
      </c>
      <c r="E6486" s="47">
        <v>68</v>
      </c>
      <c r="F6486" s="47">
        <v>68</v>
      </c>
      <c r="G6486" s="48">
        <v>266800</v>
      </c>
      <c r="H6486" s="47">
        <v>8.89</v>
      </c>
      <c r="I6486" s="51">
        <f t="shared" si="729"/>
        <v>0.13073529411764706</v>
      </c>
      <c r="J6486" s="51">
        <f t="shared" ca="1" si="730"/>
        <v>4</v>
      </c>
      <c r="K6486" s="47">
        <f t="shared" si="731"/>
        <v>8.94</v>
      </c>
      <c r="L6486" s="47">
        <f t="shared" si="732"/>
        <v>8.9600000000000009</v>
      </c>
      <c r="M6486" s="47">
        <f t="shared" si="733"/>
        <v>8.89</v>
      </c>
      <c r="N6486" s="47">
        <f t="shared" si="734"/>
        <v>8.89</v>
      </c>
      <c r="O6486" s="48">
        <f t="shared" ca="1" si="735"/>
        <v>1067200</v>
      </c>
    </row>
    <row r="6487" spans="1:15" x14ac:dyDescent="0.25">
      <c r="A6487">
        <v>6472</v>
      </c>
      <c r="B6487" s="84">
        <v>32575</v>
      </c>
      <c r="C6487" s="47">
        <v>68.38</v>
      </c>
      <c r="D6487" s="47">
        <v>68.62</v>
      </c>
      <c r="E6487" s="47">
        <v>68.25</v>
      </c>
      <c r="F6487" s="47">
        <v>68.25</v>
      </c>
      <c r="G6487" s="48">
        <v>420400</v>
      </c>
      <c r="H6487" s="47">
        <v>8.92</v>
      </c>
      <c r="I6487" s="51">
        <f t="shared" si="729"/>
        <v>0.13069597069597069</v>
      </c>
      <c r="J6487" s="51">
        <f t="shared" ca="1" si="730"/>
        <v>4</v>
      </c>
      <c r="K6487" s="47">
        <f t="shared" si="731"/>
        <v>8.94</v>
      </c>
      <c r="L6487" s="47">
        <f t="shared" si="732"/>
        <v>8.9700000000000006</v>
      </c>
      <c r="M6487" s="47">
        <f t="shared" si="733"/>
        <v>8.92</v>
      </c>
      <c r="N6487" s="47">
        <f t="shared" si="734"/>
        <v>8.92</v>
      </c>
      <c r="O6487" s="48">
        <f t="shared" ca="1" si="735"/>
        <v>1681600</v>
      </c>
    </row>
    <row r="6488" spans="1:15" x14ac:dyDescent="0.25">
      <c r="A6488">
        <v>6473</v>
      </c>
      <c r="B6488" s="84">
        <v>32574</v>
      </c>
      <c r="C6488" s="47">
        <v>69.25</v>
      </c>
      <c r="D6488" s="47">
        <v>69.25</v>
      </c>
      <c r="E6488" s="47">
        <v>68.62</v>
      </c>
      <c r="F6488" s="47">
        <v>68.62</v>
      </c>
      <c r="G6488" s="48">
        <v>260000</v>
      </c>
      <c r="H6488" s="47">
        <v>8.9700000000000006</v>
      </c>
      <c r="I6488" s="51">
        <f t="shared" si="729"/>
        <v>0.13071990673273098</v>
      </c>
      <c r="J6488" s="51">
        <f t="shared" ca="1" si="730"/>
        <v>4</v>
      </c>
      <c r="K6488" s="47">
        <f t="shared" si="731"/>
        <v>9.0500000000000007</v>
      </c>
      <c r="L6488" s="47">
        <f t="shared" si="732"/>
        <v>9.0500000000000007</v>
      </c>
      <c r="M6488" s="47">
        <f t="shared" si="733"/>
        <v>8.9700000000000006</v>
      </c>
      <c r="N6488" s="47">
        <f t="shared" si="734"/>
        <v>8.9700000000000006</v>
      </c>
      <c r="O6488" s="48">
        <f t="shared" ca="1" si="735"/>
        <v>1040000</v>
      </c>
    </row>
    <row r="6489" spans="1:15" x14ac:dyDescent="0.25">
      <c r="A6489">
        <v>6474</v>
      </c>
      <c r="B6489" s="84">
        <v>32573</v>
      </c>
      <c r="C6489" s="47">
        <v>67.75</v>
      </c>
      <c r="D6489" s="47">
        <v>69.5</v>
      </c>
      <c r="E6489" s="47">
        <v>67.62</v>
      </c>
      <c r="F6489" s="47">
        <v>69.38</v>
      </c>
      <c r="G6489" s="48">
        <v>775200</v>
      </c>
      <c r="H6489" s="47">
        <v>9.07</v>
      </c>
      <c r="I6489" s="51">
        <f t="shared" si="729"/>
        <v>0.13072931680599598</v>
      </c>
      <c r="J6489" s="51">
        <f t="shared" ca="1" si="730"/>
        <v>4</v>
      </c>
      <c r="K6489" s="47">
        <f t="shared" si="731"/>
        <v>8.86</v>
      </c>
      <c r="L6489" s="47">
        <f t="shared" si="732"/>
        <v>9.09</v>
      </c>
      <c r="M6489" s="47">
        <f t="shared" si="733"/>
        <v>8.84</v>
      </c>
      <c r="N6489" s="47">
        <f t="shared" si="734"/>
        <v>9.07</v>
      </c>
      <c r="O6489" s="48">
        <f t="shared" ca="1" si="735"/>
        <v>3100800</v>
      </c>
    </row>
    <row r="6490" spans="1:15" x14ac:dyDescent="0.25">
      <c r="A6490">
        <v>6475</v>
      </c>
      <c r="B6490" s="84">
        <v>32570</v>
      </c>
      <c r="C6490" s="47">
        <v>66.62</v>
      </c>
      <c r="D6490" s="47">
        <v>68</v>
      </c>
      <c r="E6490" s="47">
        <v>66.5</v>
      </c>
      <c r="F6490" s="47">
        <v>68</v>
      </c>
      <c r="G6490" s="48">
        <v>467200</v>
      </c>
      <c r="H6490" s="47">
        <v>8.89</v>
      </c>
      <c r="I6490" s="51">
        <f t="shared" si="729"/>
        <v>0.13073529411764706</v>
      </c>
      <c r="J6490" s="51">
        <f t="shared" ca="1" si="730"/>
        <v>4</v>
      </c>
      <c r="K6490" s="47">
        <f t="shared" si="731"/>
        <v>8.7100000000000009</v>
      </c>
      <c r="L6490" s="47">
        <f t="shared" si="732"/>
        <v>8.89</v>
      </c>
      <c r="M6490" s="47">
        <f t="shared" si="733"/>
        <v>8.69</v>
      </c>
      <c r="N6490" s="47">
        <f t="shared" si="734"/>
        <v>8.89</v>
      </c>
      <c r="O6490" s="48">
        <f t="shared" ca="1" si="735"/>
        <v>1868800</v>
      </c>
    </row>
    <row r="6491" spans="1:15" x14ac:dyDescent="0.25">
      <c r="A6491">
        <v>6476</v>
      </c>
      <c r="B6491" s="84">
        <v>32569</v>
      </c>
      <c r="C6491" s="47">
        <v>66.5</v>
      </c>
      <c r="D6491" s="47">
        <v>67</v>
      </c>
      <c r="E6491" s="47">
        <v>66.38</v>
      </c>
      <c r="F6491" s="47">
        <v>66.75</v>
      </c>
      <c r="G6491" s="48">
        <v>632400</v>
      </c>
      <c r="H6491" s="47">
        <v>8.7200000000000006</v>
      </c>
      <c r="I6491" s="51">
        <f t="shared" si="729"/>
        <v>0.13063670411985021</v>
      </c>
      <c r="J6491" s="51">
        <f t="shared" ca="1" si="730"/>
        <v>4</v>
      </c>
      <c r="K6491" s="47">
        <f t="shared" si="731"/>
        <v>8.69</v>
      </c>
      <c r="L6491" s="47">
        <f t="shared" si="732"/>
        <v>8.75</v>
      </c>
      <c r="M6491" s="47">
        <f t="shared" si="733"/>
        <v>8.67</v>
      </c>
      <c r="N6491" s="47">
        <f t="shared" si="734"/>
        <v>8.7200000000000006</v>
      </c>
      <c r="O6491" s="48">
        <f t="shared" ca="1" si="735"/>
        <v>2529600</v>
      </c>
    </row>
    <row r="6492" spans="1:15" x14ac:dyDescent="0.25">
      <c r="A6492">
        <v>6477</v>
      </c>
      <c r="B6492" s="84">
        <v>32568</v>
      </c>
      <c r="C6492" s="47">
        <v>67.25</v>
      </c>
      <c r="D6492" s="47">
        <v>67.38</v>
      </c>
      <c r="E6492" s="47">
        <v>66.25</v>
      </c>
      <c r="F6492" s="47">
        <v>66.25</v>
      </c>
      <c r="G6492" s="48">
        <v>594800</v>
      </c>
      <c r="H6492" s="47">
        <v>8.66</v>
      </c>
      <c r="I6492" s="51">
        <f t="shared" si="729"/>
        <v>0.13071698113207547</v>
      </c>
      <c r="J6492" s="51">
        <f t="shared" ca="1" si="730"/>
        <v>4</v>
      </c>
      <c r="K6492" s="47">
        <f t="shared" si="731"/>
        <v>8.7899999999999991</v>
      </c>
      <c r="L6492" s="47">
        <f t="shared" si="732"/>
        <v>8.81</v>
      </c>
      <c r="M6492" s="47">
        <f t="shared" si="733"/>
        <v>8.66</v>
      </c>
      <c r="N6492" s="47">
        <f t="shared" si="734"/>
        <v>8.66</v>
      </c>
      <c r="O6492" s="48">
        <f t="shared" ca="1" si="735"/>
        <v>2379200</v>
      </c>
    </row>
    <row r="6493" spans="1:15" x14ac:dyDescent="0.25">
      <c r="A6493">
        <v>6478</v>
      </c>
      <c r="B6493" s="84">
        <v>32567</v>
      </c>
      <c r="C6493" s="47">
        <v>66.5</v>
      </c>
      <c r="D6493" s="47">
        <v>67.25</v>
      </c>
      <c r="E6493" s="47">
        <v>66.5</v>
      </c>
      <c r="F6493" s="47">
        <v>67.25</v>
      </c>
      <c r="G6493" s="48">
        <v>410000</v>
      </c>
      <c r="H6493" s="47">
        <v>8.7899999999999991</v>
      </c>
      <c r="I6493" s="51">
        <f t="shared" si="729"/>
        <v>0.13070631970260221</v>
      </c>
      <c r="J6493" s="51">
        <f t="shared" ca="1" si="730"/>
        <v>4</v>
      </c>
      <c r="K6493" s="47">
        <f t="shared" si="731"/>
        <v>8.69</v>
      </c>
      <c r="L6493" s="47">
        <f t="shared" si="732"/>
        <v>8.7899999999999991</v>
      </c>
      <c r="M6493" s="47">
        <f t="shared" si="733"/>
        <v>8.69</v>
      </c>
      <c r="N6493" s="47">
        <f t="shared" si="734"/>
        <v>8.7899999999999991</v>
      </c>
      <c r="O6493" s="48">
        <f t="shared" ca="1" si="735"/>
        <v>1640000</v>
      </c>
    </row>
    <row r="6494" spans="1:15" x14ac:dyDescent="0.25">
      <c r="A6494">
        <v>6479</v>
      </c>
      <c r="B6494" s="84">
        <v>32566</v>
      </c>
      <c r="C6494" s="47">
        <v>66.62</v>
      </c>
      <c r="D6494" s="47">
        <v>66.75</v>
      </c>
      <c r="E6494" s="47">
        <v>66.38</v>
      </c>
      <c r="F6494" s="47">
        <v>66.5</v>
      </c>
      <c r="G6494" s="48">
        <v>382800</v>
      </c>
      <c r="H6494" s="47">
        <v>8.69</v>
      </c>
      <c r="I6494" s="51">
        <f t="shared" si="729"/>
        <v>0.13067669172932331</v>
      </c>
      <c r="J6494" s="51">
        <f t="shared" ca="1" si="730"/>
        <v>4</v>
      </c>
      <c r="K6494" s="47">
        <f t="shared" si="731"/>
        <v>8.7100000000000009</v>
      </c>
      <c r="L6494" s="47">
        <f t="shared" si="732"/>
        <v>8.7200000000000006</v>
      </c>
      <c r="M6494" s="47">
        <f t="shared" si="733"/>
        <v>8.67</v>
      </c>
      <c r="N6494" s="47">
        <f t="shared" si="734"/>
        <v>8.69</v>
      </c>
      <c r="O6494" s="48">
        <f t="shared" ca="1" si="735"/>
        <v>1531200</v>
      </c>
    </row>
    <row r="6495" spans="1:15" x14ac:dyDescent="0.25">
      <c r="A6495">
        <v>6480</v>
      </c>
      <c r="B6495" s="84">
        <v>32563</v>
      </c>
      <c r="C6495" s="47">
        <v>67.25</v>
      </c>
      <c r="D6495" s="47">
        <v>67.25</v>
      </c>
      <c r="E6495" s="47">
        <v>66.38</v>
      </c>
      <c r="F6495" s="47">
        <v>66.62</v>
      </c>
      <c r="G6495" s="48">
        <v>632000</v>
      </c>
      <c r="H6495" s="47">
        <v>8.7100000000000009</v>
      </c>
      <c r="I6495" s="51">
        <f t="shared" si="729"/>
        <v>0.13074151906334436</v>
      </c>
      <c r="J6495" s="51">
        <f t="shared" ca="1" si="730"/>
        <v>4</v>
      </c>
      <c r="K6495" s="47">
        <f t="shared" si="731"/>
        <v>8.7899999999999991</v>
      </c>
      <c r="L6495" s="47">
        <f t="shared" si="732"/>
        <v>8.7899999999999991</v>
      </c>
      <c r="M6495" s="47">
        <f t="shared" si="733"/>
        <v>8.68</v>
      </c>
      <c r="N6495" s="47">
        <f t="shared" si="734"/>
        <v>8.7100000000000009</v>
      </c>
      <c r="O6495" s="48">
        <f t="shared" ca="1" si="735"/>
        <v>2528000</v>
      </c>
    </row>
    <row r="6496" spans="1:15" x14ac:dyDescent="0.25">
      <c r="A6496">
        <v>6481</v>
      </c>
      <c r="B6496" s="84">
        <v>32562</v>
      </c>
      <c r="C6496" s="47">
        <v>67.62</v>
      </c>
      <c r="D6496" s="47">
        <v>67.62</v>
      </c>
      <c r="E6496" s="47">
        <v>67.12</v>
      </c>
      <c r="F6496" s="47">
        <v>67.38</v>
      </c>
      <c r="G6496" s="48">
        <v>718800</v>
      </c>
      <c r="H6496" s="47">
        <v>8.8000000000000007</v>
      </c>
      <c r="I6496" s="51">
        <f t="shared" si="729"/>
        <v>0.13060255268625706</v>
      </c>
      <c r="J6496" s="51">
        <f t="shared" ca="1" si="730"/>
        <v>4</v>
      </c>
      <c r="K6496" s="47">
        <f t="shared" si="731"/>
        <v>8.83</v>
      </c>
      <c r="L6496" s="47">
        <f t="shared" si="732"/>
        <v>8.83</v>
      </c>
      <c r="M6496" s="47">
        <f t="shared" si="733"/>
        <v>8.77</v>
      </c>
      <c r="N6496" s="47">
        <f t="shared" si="734"/>
        <v>8.8000000000000007</v>
      </c>
      <c r="O6496" s="48">
        <f t="shared" ca="1" si="735"/>
        <v>2875200</v>
      </c>
    </row>
    <row r="6497" spans="1:15" x14ac:dyDescent="0.25">
      <c r="A6497">
        <v>6482</v>
      </c>
      <c r="B6497" s="84">
        <v>32561</v>
      </c>
      <c r="C6497" s="47">
        <v>68</v>
      </c>
      <c r="D6497" s="47">
        <v>68.25</v>
      </c>
      <c r="E6497" s="47">
        <v>67.12</v>
      </c>
      <c r="F6497" s="47">
        <v>67.75</v>
      </c>
      <c r="G6497" s="48">
        <v>1091200</v>
      </c>
      <c r="H6497" s="47">
        <v>8.85</v>
      </c>
      <c r="I6497" s="51">
        <f t="shared" si="729"/>
        <v>0.13062730627306274</v>
      </c>
      <c r="J6497" s="51">
        <f t="shared" ca="1" si="730"/>
        <v>4</v>
      </c>
      <c r="K6497" s="47">
        <f t="shared" si="731"/>
        <v>8.8800000000000008</v>
      </c>
      <c r="L6497" s="47">
        <f t="shared" si="732"/>
        <v>8.92</v>
      </c>
      <c r="M6497" s="47">
        <f t="shared" si="733"/>
        <v>8.77</v>
      </c>
      <c r="N6497" s="47">
        <f t="shared" si="734"/>
        <v>8.85</v>
      </c>
      <c r="O6497" s="48">
        <f t="shared" ca="1" si="735"/>
        <v>4364800</v>
      </c>
    </row>
    <row r="6498" spans="1:15" x14ac:dyDescent="0.25">
      <c r="A6498">
        <v>6483</v>
      </c>
      <c r="B6498" s="84">
        <v>32560</v>
      </c>
      <c r="C6498" s="47">
        <v>68.38</v>
      </c>
      <c r="D6498" s="47">
        <v>68.38</v>
      </c>
      <c r="E6498" s="47">
        <v>67.88</v>
      </c>
      <c r="F6498" s="47">
        <v>68</v>
      </c>
      <c r="G6498" s="48">
        <v>581600</v>
      </c>
      <c r="H6498" s="47">
        <v>8.89</v>
      </c>
      <c r="I6498" s="51">
        <f t="shared" si="729"/>
        <v>0.13073529411764706</v>
      </c>
      <c r="J6498" s="51">
        <f t="shared" ca="1" si="730"/>
        <v>4</v>
      </c>
      <c r="K6498" s="47">
        <f t="shared" si="731"/>
        <v>8.94</v>
      </c>
      <c r="L6498" s="47">
        <f t="shared" si="732"/>
        <v>8.94</v>
      </c>
      <c r="M6498" s="47">
        <f t="shared" si="733"/>
        <v>8.8699999999999992</v>
      </c>
      <c r="N6498" s="47">
        <f t="shared" si="734"/>
        <v>8.89</v>
      </c>
      <c r="O6498" s="48">
        <f t="shared" ca="1" si="735"/>
        <v>2326400</v>
      </c>
    </row>
    <row r="6499" spans="1:15" x14ac:dyDescent="0.25">
      <c r="A6499">
        <v>6484</v>
      </c>
      <c r="B6499" s="84">
        <v>32556</v>
      </c>
      <c r="C6499" s="47">
        <v>68.25</v>
      </c>
      <c r="D6499" s="47">
        <v>68.5</v>
      </c>
      <c r="E6499" s="47">
        <v>68</v>
      </c>
      <c r="F6499" s="47">
        <v>68.38</v>
      </c>
      <c r="G6499" s="48">
        <v>494400</v>
      </c>
      <c r="H6499" s="47">
        <v>8.94</v>
      </c>
      <c r="I6499" s="51">
        <f t="shared" si="729"/>
        <v>0.13073998245100907</v>
      </c>
      <c r="J6499" s="51">
        <f t="shared" ca="1" si="730"/>
        <v>4</v>
      </c>
      <c r="K6499" s="47">
        <f t="shared" si="731"/>
        <v>8.92</v>
      </c>
      <c r="L6499" s="47">
        <f t="shared" si="732"/>
        <v>8.9600000000000009</v>
      </c>
      <c r="M6499" s="47">
        <f t="shared" si="733"/>
        <v>8.89</v>
      </c>
      <c r="N6499" s="47">
        <f t="shared" si="734"/>
        <v>8.94</v>
      </c>
      <c r="O6499" s="48">
        <f t="shared" ca="1" si="735"/>
        <v>1977600</v>
      </c>
    </row>
    <row r="6500" spans="1:15" x14ac:dyDescent="0.25">
      <c r="A6500">
        <v>6485</v>
      </c>
      <c r="B6500" s="84">
        <v>32555</v>
      </c>
      <c r="C6500" s="47">
        <v>68.25</v>
      </c>
      <c r="D6500" s="47">
        <v>68.5</v>
      </c>
      <c r="E6500" s="47">
        <v>68</v>
      </c>
      <c r="F6500" s="47">
        <v>68.5</v>
      </c>
      <c r="G6500" s="48">
        <v>374800</v>
      </c>
      <c r="H6500" s="47">
        <v>8.9499999999999993</v>
      </c>
      <c r="I6500" s="51">
        <f t="shared" si="729"/>
        <v>0.13065693430656933</v>
      </c>
      <c r="J6500" s="51">
        <f t="shared" ca="1" si="730"/>
        <v>4</v>
      </c>
      <c r="K6500" s="47">
        <f t="shared" si="731"/>
        <v>8.92</v>
      </c>
      <c r="L6500" s="47">
        <f t="shared" si="732"/>
        <v>8.9499999999999993</v>
      </c>
      <c r="M6500" s="47">
        <f t="shared" si="733"/>
        <v>8.8800000000000008</v>
      </c>
      <c r="N6500" s="47">
        <f t="shared" si="734"/>
        <v>8.9499999999999993</v>
      </c>
      <c r="O6500" s="48">
        <f t="shared" ca="1" si="735"/>
        <v>1499200</v>
      </c>
    </row>
    <row r="6501" spans="1:15" x14ac:dyDescent="0.25">
      <c r="A6501">
        <v>6486</v>
      </c>
      <c r="B6501" s="84">
        <v>32554</v>
      </c>
      <c r="C6501" s="47">
        <v>68.38</v>
      </c>
      <c r="D6501" s="47">
        <v>68.75</v>
      </c>
      <c r="E6501" s="47">
        <v>68</v>
      </c>
      <c r="F6501" s="47">
        <v>68.38</v>
      </c>
      <c r="G6501" s="48">
        <v>468400</v>
      </c>
      <c r="H6501" s="47">
        <v>8.94</v>
      </c>
      <c r="I6501" s="51">
        <f t="shared" si="729"/>
        <v>0.13073998245100907</v>
      </c>
      <c r="J6501" s="51">
        <f t="shared" ca="1" si="730"/>
        <v>4</v>
      </c>
      <c r="K6501" s="47">
        <f t="shared" si="731"/>
        <v>8.94</v>
      </c>
      <c r="L6501" s="47">
        <f t="shared" si="732"/>
        <v>8.99</v>
      </c>
      <c r="M6501" s="47">
        <f t="shared" si="733"/>
        <v>8.89</v>
      </c>
      <c r="N6501" s="47">
        <f t="shared" si="734"/>
        <v>8.94</v>
      </c>
      <c r="O6501" s="48">
        <f t="shared" ca="1" si="735"/>
        <v>1873600</v>
      </c>
    </row>
    <row r="6502" spans="1:15" x14ac:dyDescent="0.25">
      <c r="A6502">
        <v>6487</v>
      </c>
      <c r="B6502" s="84">
        <v>32553</v>
      </c>
      <c r="C6502" s="47">
        <v>69</v>
      </c>
      <c r="D6502" s="47">
        <v>69.12</v>
      </c>
      <c r="E6502" s="47">
        <v>68.25</v>
      </c>
      <c r="F6502" s="47">
        <v>68.25</v>
      </c>
      <c r="G6502" s="48">
        <v>449600</v>
      </c>
      <c r="H6502" s="47">
        <v>8.92</v>
      </c>
      <c r="I6502" s="51">
        <f t="shared" si="729"/>
        <v>0.13069597069597069</v>
      </c>
      <c r="J6502" s="51">
        <f t="shared" ca="1" si="730"/>
        <v>4</v>
      </c>
      <c r="K6502" s="47">
        <f t="shared" si="731"/>
        <v>9.02</v>
      </c>
      <c r="L6502" s="47">
        <f t="shared" si="732"/>
        <v>9.0299999999999994</v>
      </c>
      <c r="M6502" s="47">
        <f t="shared" si="733"/>
        <v>8.92</v>
      </c>
      <c r="N6502" s="47">
        <f t="shared" si="734"/>
        <v>8.92</v>
      </c>
      <c r="O6502" s="48">
        <f t="shared" ca="1" si="735"/>
        <v>1798400</v>
      </c>
    </row>
    <row r="6503" spans="1:15" x14ac:dyDescent="0.25">
      <c r="A6503">
        <v>6488</v>
      </c>
      <c r="B6503" s="84">
        <v>32552</v>
      </c>
      <c r="C6503" s="47">
        <v>69.62</v>
      </c>
      <c r="D6503" s="47">
        <v>69.62</v>
      </c>
      <c r="E6503" s="47">
        <v>68.75</v>
      </c>
      <c r="F6503" s="47">
        <v>68.75</v>
      </c>
      <c r="G6503" s="48">
        <v>679200</v>
      </c>
      <c r="H6503" s="47">
        <v>8.98</v>
      </c>
      <c r="I6503" s="51">
        <f t="shared" si="729"/>
        <v>0.13061818181818183</v>
      </c>
      <c r="J6503" s="51">
        <f t="shared" ca="1" si="730"/>
        <v>4</v>
      </c>
      <c r="K6503" s="47">
        <f t="shared" si="731"/>
        <v>9.09</v>
      </c>
      <c r="L6503" s="47">
        <f t="shared" si="732"/>
        <v>9.09</v>
      </c>
      <c r="M6503" s="47">
        <f t="shared" si="733"/>
        <v>8.98</v>
      </c>
      <c r="N6503" s="47">
        <f t="shared" si="734"/>
        <v>8.98</v>
      </c>
      <c r="O6503" s="48">
        <f t="shared" ca="1" si="735"/>
        <v>2716800</v>
      </c>
    </row>
    <row r="6504" spans="1:15" x14ac:dyDescent="0.25">
      <c r="A6504">
        <v>6489</v>
      </c>
      <c r="B6504" s="84">
        <v>32549</v>
      </c>
      <c r="C6504" s="47">
        <v>70.25</v>
      </c>
      <c r="D6504" s="47">
        <v>70.38</v>
      </c>
      <c r="E6504" s="47">
        <v>69.75</v>
      </c>
      <c r="F6504" s="47">
        <v>69.88</v>
      </c>
      <c r="G6504" s="48">
        <v>446000</v>
      </c>
      <c r="H6504" s="47">
        <v>9.1300000000000008</v>
      </c>
      <c r="I6504" s="51">
        <f t="shared" si="729"/>
        <v>0.13065254722381228</v>
      </c>
      <c r="J6504" s="51">
        <f t="shared" ca="1" si="730"/>
        <v>4</v>
      </c>
      <c r="K6504" s="47">
        <f t="shared" si="731"/>
        <v>9.18</v>
      </c>
      <c r="L6504" s="47">
        <f t="shared" si="732"/>
        <v>9.1999999999999993</v>
      </c>
      <c r="M6504" s="47">
        <f t="shared" si="733"/>
        <v>9.11</v>
      </c>
      <c r="N6504" s="47">
        <f t="shared" si="734"/>
        <v>9.1300000000000008</v>
      </c>
      <c r="O6504" s="48">
        <f t="shared" ca="1" si="735"/>
        <v>1784000</v>
      </c>
    </row>
    <row r="6505" spans="1:15" x14ac:dyDescent="0.25">
      <c r="A6505">
        <v>6490</v>
      </c>
      <c r="B6505" s="84">
        <v>32548</v>
      </c>
      <c r="C6505" s="47">
        <v>71</v>
      </c>
      <c r="D6505" s="47">
        <v>71</v>
      </c>
      <c r="E6505" s="47">
        <v>70</v>
      </c>
      <c r="F6505" s="47">
        <v>70.75</v>
      </c>
      <c r="G6505" s="48">
        <v>586400</v>
      </c>
      <c r="H6505" s="47">
        <v>9.25</v>
      </c>
      <c r="I6505" s="51">
        <f t="shared" si="729"/>
        <v>0.13074204946996468</v>
      </c>
      <c r="J6505" s="51">
        <f t="shared" ca="1" si="730"/>
        <v>4</v>
      </c>
      <c r="K6505" s="47">
        <f t="shared" si="731"/>
        <v>9.2799999999999994</v>
      </c>
      <c r="L6505" s="47">
        <f t="shared" si="732"/>
        <v>9.2799999999999994</v>
      </c>
      <c r="M6505" s="47">
        <f t="shared" si="733"/>
        <v>9.15</v>
      </c>
      <c r="N6505" s="47">
        <f t="shared" si="734"/>
        <v>9.25</v>
      </c>
      <c r="O6505" s="48">
        <f t="shared" ca="1" si="735"/>
        <v>2345600</v>
      </c>
    </row>
    <row r="6506" spans="1:15" x14ac:dyDescent="0.25">
      <c r="A6506">
        <v>6491</v>
      </c>
      <c r="B6506" s="84">
        <v>32547</v>
      </c>
      <c r="C6506" s="47">
        <v>71</v>
      </c>
      <c r="D6506" s="47">
        <v>71.5</v>
      </c>
      <c r="E6506" s="47">
        <v>71</v>
      </c>
      <c r="F6506" s="47">
        <v>71.12</v>
      </c>
      <c r="G6506" s="48">
        <v>333200</v>
      </c>
      <c r="H6506" s="47">
        <v>9.2899999999999991</v>
      </c>
      <c r="I6506" s="51">
        <f t="shared" si="729"/>
        <v>0.13062429696287961</v>
      </c>
      <c r="J6506" s="51">
        <f t="shared" ca="1" si="730"/>
        <v>4</v>
      </c>
      <c r="K6506" s="47">
        <f t="shared" si="731"/>
        <v>9.27</v>
      </c>
      <c r="L6506" s="47">
        <f t="shared" si="732"/>
        <v>9.34</v>
      </c>
      <c r="M6506" s="47">
        <f t="shared" si="733"/>
        <v>9.27</v>
      </c>
      <c r="N6506" s="47">
        <f t="shared" si="734"/>
        <v>9.2899999999999991</v>
      </c>
      <c r="O6506" s="48">
        <f t="shared" ca="1" si="735"/>
        <v>1332800</v>
      </c>
    </row>
    <row r="6507" spans="1:15" x14ac:dyDescent="0.25">
      <c r="A6507">
        <v>6492</v>
      </c>
      <c r="B6507" s="84">
        <v>32546</v>
      </c>
      <c r="C6507" s="47">
        <v>71.12</v>
      </c>
      <c r="D6507" s="47">
        <v>71.25</v>
      </c>
      <c r="E6507" s="47">
        <v>70.5</v>
      </c>
      <c r="F6507" s="47">
        <v>71.25</v>
      </c>
      <c r="G6507" s="48">
        <v>1143600</v>
      </c>
      <c r="H6507" s="47">
        <v>9.31</v>
      </c>
      <c r="I6507" s="51">
        <f t="shared" si="729"/>
        <v>0.13066666666666668</v>
      </c>
      <c r="J6507" s="51">
        <f t="shared" ca="1" si="730"/>
        <v>4</v>
      </c>
      <c r="K6507" s="47">
        <f t="shared" si="731"/>
        <v>9.2899999999999991</v>
      </c>
      <c r="L6507" s="47">
        <f t="shared" si="732"/>
        <v>9.31</v>
      </c>
      <c r="M6507" s="47">
        <f t="shared" si="733"/>
        <v>9.2100000000000009</v>
      </c>
      <c r="N6507" s="47">
        <f t="shared" si="734"/>
        <v>9.31</v>
      </c>
      <c r="O6507" s="48">
        <f t="shared" ca="1" si="735"/>
        <v>4574400</v>
      </c>
    </row>
    <row r="6508" spans="1:15" x14ac:dyDescent="0.25">
      <c r="A6508">
        <v>6493</v>
      </c>
      <c r="B6508" s="84">
        <v>32545</v>
      </c>
      <c r="C6508" s="47">
        <v>71.25</v>
      </c>
      <c r="D6508" s="47">
        <v>71.38</v>
      </c>
      <c r="E6508" s="47">
        <v>70.75</v>
      </c>
      <c r="F6508" s="47">
        <v>71.12</v>
      </c>
      <c r="G6508" s="48">
        <v>1033600</v>
      </c>
      <c r="H6508" s="47">
        <v>9.2899999999999991</v>
      </c>
      <c r="I6508" s="51">
        <f t="shared" si="729"/>
        <v>0.13062429696287961</v>
      </c>
      <c r="J6508" s="51">
        <f t="shared" ca="1" si="730"/>
        <v>4</v>
      </c>
      <c r="K6508" s="47">
        <f t="shared" si="731"/>
        <v>9.31</v>
      </c>
      <c r="L6508" s="47">
        <f t="shared" si="732"/>
        <v>9.32</v>
      </c>
      <c r="M6508" s="47">
        <f t="shared" si="733"/>
        <v>9.24</v>
      </c>
      <c r="N6508" s="47">
        <f t="shared" si="734"/>
        <v>9.2899999999999991</v>
      </c>
      <c r="O6508" s="48">
        <f t="shared" ca="1" si="735"/>
        <v>4134400</v>
      </c>
    </row>
    <row r="6509" spans="1:15" x14ac:dyDescent="0.25">
      <c r="A6509">
        <v>6494</v>
      </c>
      <c r="B6509" s="84">
        <v>32542</v>
      </c>
      <c r="C6509" s="47">
        <v>70.75</v>
      </c>
      <c r="D6509" s="47">
        <v>71.38</v>
      </c>
      <c r="E6509" s="47">
        <v>70.75</v>
      </c>
      <c r="F6509" s="47">
        <v>71.25</v>
      </c>
      <c r="G6509" s="48">
        <v>626400</v>
      </c>
      <c r="H6509" s="47">
        <v>9.31</v>
      </c>
      <c r="I6509" s="51">
        <f t="shared" si="729"/>
        <v>0.13066666666666668</v>
      </c>
      <c r="J6509" s="51">
        <f t="shared" ca="1" si="730"/>
        <v>4</v>
      </c>
      <c r="K6509" s="47">
        <f t="shared" si="731"/>
        <v>9.24</v>
      </c>
      <c r="L6509" s="47">
        <f t="shared" si="732"/>
        <v>9.33</v>
      </c>
      <c r="M6509" s="47">
        <f t="shared" si="733"/>
        <v>9.24</v>
      </c>
      <c r="N6509" s="47">
        <f t="shared" si="734"/>
        <v>9.31</v>
      </c>
      <c r="O6509" s="48">
        <f t="shared" ca="1" si="735"/>
        <v>2505600</v>
      </c>
    </row>
    <row r="6510" spans="1:15" x14ac:dyDescent="0.25">
      <c r="A6510">
        <v>6495</v>
      </c>
      <c r="B6510" s="84">
        <v>32541</v>
      </c>
      <c r="C6510" s="47">
        <v>71.88</v>
      </c>
      <c r="D6510" s="47">
        <v>71.88</v>
      </c>
      <c r="E6510" s="47">
        <v>71</v>
      </c>
      <c r="F6510" s="47">
        <v>71</v>
      </c>
      <c r="G6510" s="48">
        <v>586000</v>
      </c>
      <c r="H6510" s="47">
        <v>9.2799999999999994</v>
      </c>
      <c r="I6510" s="51">
        <f t="shared" si="729"/>
        <v>0.13070422535211268</v>
      </c>
      <c r="J6510" s="51">
        <f t="shared" ca="1" si="730"/>
        <v>4</v>
      </c>
      <c r="K6510" s="47">
        <f t="shared" si="731"/>
        <v>9.4</v>
      </c>
      <c r="L6510" s="47">
        <f t="shared" si="732"/>
        <v>9.4</v>
      </c>
      <c r="M6510" s="47">
        <f t="shared" si="733"/>
        <v>9.2799999999999994</v>
      </c>
      <c r="N6510" s="47">
        <f t="shared" si="734"/>
        <v>9.2799999999999994</v>
      </c>
      <c r="O6510" s="48">
        <f t="shared" ca="1" si="735"/>
        <v>2344000</v>
      </c>
    </row>
    <row r="6511" spans="1:15" x14ac:dyDescent="0.25">
      <c r="A6511">
        <v>6496</v>
      </c>
      <c r="B6511" s="84">
        <v>32540</v>
      </c>
      <c r="C6511" s="47">
        <v>71.75</v>
      </c>
      <c r="D6511" s="47">
        <v>71.88</v>
      </c>
      <c r="E6511" s="47">
        <v>71.38</v>
      </c>
      <c r="F6511" s="47">
        <v>71.75</v>
      </c>
      <c r="G6511" s="48">
        <v>564400</v>
      </c>
      <c r="H6511" s="47">
        <v>9.3800000000000008</v>
      </c>
      <c r="I6511" s="51">
        <f t="shared" si="729"/>
        <v>0.13073170731707318</v>
      </c>
      <c r="J6511" s="51">
        <f t="shared" ca="1" si="730"/>
        <v>4</v>
      </c>
      <c r="K6511" s="47">
        <f t="shared" si="731"/>
        <v>9.3800000000000008</v>
      </c>
      <c r="L6511" s="47">
        <f t="shared" si="732"/>
        <v>9.4</v>
      </c>
      <c r="M6511" s="47">
        <f t="shared" si="733"/>
        <v>9.33</v>
      </c>
      <c r="N6511" s="47">
        <f t="shared" si="734"/>
        <v>9.3800000000000008</v>
      </c>
      <c r="O6511" s="48">
        <f t="shared" ca="1" si="735"/>
        <v>2257600</v>
      </c>
    </row>
    <row r="6512" spans="1:15" x14ac:dyDescent="0.25">
      <c r="A6512">
        <v>6497</v>
      </c>
      <c r="B6512" s="84">
        <v>32539</v>
      </c>
      <c r="C6512" s="47">
        <v>70.62</v>
      </c>
      <c r="D6512" s="47">
        <v>71.5</v>
      </c>
      <c r="E6512" s="47">
        <v>70.62</v>
      </c>
      <c r="F6512" s="47">
        <v>71.5</v>
      </c>
      <c r="G6512" s="48">
        <v>692000</v>
      </c>
      <c r="H6512" s="47">
        <v>9.34</v>
      </c>
      <c r="I6512" s="51">
        <f t="shared" si="729"/>
        <v>0.13062937062937063</v>
      </c>
      <c r="J6512" s="51">
        <f t="shared" ca="1" si="730"/>
        <v>4</v>
      </c>
      <c r="K6512" s="47">
        <f t="shared" si="731"/>
        <v>9.23</v>
      </c>
      <c r="L6512" s="47">
        <f t="shared" si="732"/>
        <v>9.34</v>
      </c>
      <c r="M6512" s="47">
        <f t="shared" si="733"/>
        <v>9.23</v>
      </c>
      <c r="N6512" s="47">
        <f t="shared" si="734"/>
        <v>9.34</v>
      </c>
      <c r="O6512" s="48">
        <f t="shared" ca="1" si="735"/>
        <v>2768000</v>
      </c>
    </row>
    <row r="6513" spans="1:15" x14ac:dyDescent="0.25">
      <c r="A6513">
        <v>6498</v>
      </c>
      <c r="B6513" s="84">
        <v>32538</v>
      </c>
      <c r="C6513" s="47">
        <v>70.75</v>
      </c>
      <c r="D6513" s="47">
        <v>70.88</v>
      </c>
      <c r="E6513" s="47">
        <v>70.5</v>
      </c>
      <c r="F6513" s="47">
        <v>70.5</v>
      </c>
      <c r="G6513" s="48">
        <v>385600</v>
      </c>
      <c r="H6513" s="47">
        <v>9.2100000000000009</v>
      </c>
      <c r="I6513" s="51">
        <f t="shared" si="729"/>
        <v>0.13063829787234044</v>
      </c>
      <c r="J6513" s="51">
        <f t="shared" ca="1" si="730"/>
        <v>4</v>
      </c>
      <c r="K6513" s="47">
        <f t="shared" si="731"/>
        <v>9.24</v>
      </c>
      <c r="L6513" s="47">
        <f t="shared" si="732"/>
        <v>9.26</v>
      </c>
      <c r="M6513" s="47">
        <f t="shared" si="733"/>
        <v>9.2100000000000009</v>
      </c>
      <c r="N6513" s="47">
        <f t="shared" si="734"/>
        <v>9.2100000000000009</v>
      </c>
      <c r="O6513" s="48">
        <f t="shared" ca="1" si="735"/>
        <v>1542400</v>
      </c>
    </row>
    <row r="6514" spans="1:15" x14ac:dyDescent="0.25">
      <c r="A6514">
        <v>6499</v>
      </c>
      <c r="B6514" s="84">
        <v>32535</v>
      </c>
      <c r="C6514" s="47">
        <v>70.12</v>
      </c>
      <c r="D6514" s="47">
        <v>71.25</v>
      </c>
      <c r="E6514" s="47">
        <v>69.88</v>
      </c>
      <c r="F6514" s="47">
        <v>70.5</v>
      </c>
      <c r="G6514" s="48">
        <v>974800</v>
      </c>
      <c r="H6514" s="47">
        <v>9.2100000000000009</v>
      </c>
      <c r="I6514" s="51">
        <f t="shared" si="729"/>
        <v>0.13063829787234044</v>
      </c>
      <c r="J6514" s="51">
        <f t="shared" ca="1" si="730"/>
        <v>4</v>
      </c>
      <c r="K6514" s="47">
        <f t="shared" si="731"/>
        <v>9.16</v>
      </c>
      <c r="L6514" s="47">
        <f t="shared" si="732"/>
        <v>9.31</v>
      </c>
      <c r="M6514" s="47">
        <f t="shared" si="733"/>
        <v>9.1300000000000008</v>
      </c>
      <c r="N6514" s="47">
        <f t="shared" si="734"/>
        <v>9.2100000000000009</v>
      </c>
      <c r="O6514" s="48">
        <f t="shared" ca="1" si="735"/>
        <v>3899200</v>
      </c>
    </row>
    <row r="6515" spans="1:15" x14ac:dyDescent="0.25">
      <c r="A6515">
        <v>6500</v>
      </c>
      <c r="B6515" s="84">
        <v>32534</v>
      </c>
      <c r="C6515" s="47">
        <v>68.38</v>
      </c>
      <c r="D6515" s="47">
        <v>70.5</v>
      </c>
      <c r="E6515" s="47">
        <v>68.25</v>
      </c>
      <c r="F6515" s="47">
        <v>70.25</v>
      </c>
      <c r="G6515" s="48">
        <v>1751600</v>
      </c>
      <c r="H6515" s="47">
        <v>9.18</v>
      </c>
      <c r="I6515" s="51">
        <f t="shared" si="729"/>
        <v>0.13067615658362988</v>
      </c>
      <c r="J6515" s="51">
        <f t="shared" ca="1" si="730"/>
        <v>4</v>
      </c>
      <c r="K6515" s="47">
        <f t="shared" si="731"/>
        <v>8.94</v>
      </c>
      <c r="L6515" s="47">
        <f t="shared" si="732"/>
        <v>9.2100000000000009</v>
      </c>
      <c r="M6515" s="47">
        <f t="shared" si="733"/>
        <v>8.92</v>
      </c>
      <c r="N6515" s="47">
        <f t="shared" si="734"/>
        <v>9.18</v>
      </c>
      <c r="O6515" s="48">
        <f t="shared" ca="1" si="735"/>
        <v>7006400</v>
      </c>
    </row>
    <row r="6516" spans="1:15" x14ac:dyDescent="0.25">
      <c r="A6516">
        <v>6501</v>
      </c>
      <c r="B6516" s="84">
        <v>32533</v>
      </c>
      <c r="C6516" s="47">
        <v>67.75</v>
      </c>
      <c r="D6516" s="47">
        <v>68.75</v>
      </c>
      <c r="E6516" s="47">
        <v>67.62</v>
      </c>
      <c r="F6516" s="47">
        <v>68.75</v>
      </c>
      <c r="G6516" s="48">
        <v>810400</v>
      </c>
      <c r="H6516" s="47">
        <v>8.98</v>
      </c>
      <c r="I6516" s="51">
        <f t="shared" si="729"/>
        <v>0.13061818181818183</v>
      </c>
      <c r="J6516" s="51">
        <f t="shared" ca="1" si="730"/>
        <v>4</v>
      </c>
      <c r="K6516" s="47">
        <f t="shared" si="731"/>
        <v>8.85</v>
      </c>
      <c r="L6516" s="47">
        <f t="shared" si="732"/>
        <v>8.98</v>
      </c>
      <c r="M6516" s="47">
        <f t="shared" si="733"/>
        <v>8.83</v>
      </c>
      <c r="N6516" s="47">
        <f t="shared" si="734"/>
        <v>8.98</v>
      </c>
      <c r="O6516" s="48">
        <f t="shared" ca="1" si="735"/>
        <v>3241600</v>
      </c>
    </row>
    <row r="6517" spans="1:15" x14ac:dyDescent="0.25">
      <c r="A6517">
        <v>6502</v>
      </c>
      <c r="B6517" s="84">
        <v>32532</v>
      </c>
      <c r="C6517" s="47">
        <v>66.88</v>
      </c>
      <c r="D6517" s="47">
        <v>67.62</v>
      </c>
      <c r="E6517" s="47">
        <v>66.75</v>
      </c>
      <c r="F6517" s="47">
        <v>67.5</v>
      </c>
      <c r="G6517" s="48">
        <v>454400</v>
      </c>
      <c r="H6517" s="47">
        <v>8.82</v>
      </c>
      <c r="I6517" s="51">
        <f t="shared" si="729"/>
        <v>0.13066666666666668</v>
      </c>
      <c r="J6517" s="51">
        <f t="shared" ca="1" si="730"/>
        <v>4</v>
      </c>
      <c r="K6517" s="47">
        <f t="shared" si="731"/>
        <v>8.74</v>
      </c>
      <c r="L6517" s="47">
        <f t="shared" si="732"/>
        <v>8.84</v>
      </c>
      <c r="M6517" s="47">
        <f t="shared" si="733"/>
        <v>8.7200000000000006</v>
      </c>
      <c r="N6517" s="47">
        <f t="shared" si="734"/>
        <v>8.82</v>
      </c>
      <c r="O6517" s="48">
        <f t="shared" ca="1" si="735"/>
        <v>1817600</v>
      </c>
    </row>
    <row r="6518" spans="1:15" x14ac:dyDescent="0.25">
      <c r="A6518">
        <v>6503</v>
      </c>
      <c r="B6518" s="84">
        <v>32531</v>
      </c>
      <c r="C6518" s="47">
        <v>67.12</v>
      </c>
      <c r="D6518" s="47">
        <v>67.62</v>
      </c>
      <c r="E6518" s="47">
        <v>66.75</v>
      </c>
      <c r="F6518" s="47">
        <v>66.88</v>
      </c>
      <c r="G6518" s="48">
        <v>665600</v>
      </c>
      <c r="H6518" s="47">
        <v>8.74</v>
      </c>
      <c r="I6518" s="51">
        <f t="shared" si="729"/>
        <v>0.1306818181818182</v>
      </c>
      <c r="J6518" s="51">
        <f t="shared" ca="1" si="730"/>
        <v>4</v>
      </c>
      <c r="K6518" s="47">
        <f t="shared" si="731"/>
        <v>8.77</v>
      </c>
      <c r="L6518" s="47">
        <f t="shared" si="732"/>
        <v>8.84</v>
      </c>
      <c r="M6518" s="47">
        <f t="shared" si="733"/>
        <v>8.7200000000000006</v>
      </c>
      <c r="N6518" s="47">
        <f t="shared" si="734"/>
        <v>8.74</v>
      </c>
      <c r="O6518" s="48">
        <f t="shared" ca="1" si="735"/>
        <v>2662400</v>
      </c>
    </row>
    <row r="6519" spans="1:15" x14ac:dyDescent="0.25">
      <c r="A6519">
        <v>6504</v>
      </c>
      <c r="B6519" s="84">
        <v>32528</v>
      </c>
      <c r="C6519" s="47">
        <v>66.62</v>
      </c>
      <c r="D6519" s="47">
        <v>67.25</v>
      </c>
      <c r="E6519" s="47">
        <v>66.62</v>
      </c>
      <c r="F6519" s="47">
        <v>67.12</v>
      </c>
      <c r="G6519" s="48">
        <v>1023200</v>
      </c>
      <c r="H6519" s="47">
        <v>8.77</v>
      </c>
      <c r="I6519" s="51">
        <f t="shared" si="729"/>
        <v>0.13066150178784267</v>
      </c>
      <c r="J6519" s="51">
        <f t="shared" ca="1" si="730"/>
        <v>4</v>
      </c>
      <c r="K6519" s="47">
        <f t="shared" si="731"/>
        <v>8.6999999999999993</v>
      </c>
      <c r="L6519" s="47">
        <f t="shared" si="732"/>
        <v>8.7899999999999991</v>
      </c>
      <c r="M6519" s="47">
        <f t="shared" si="733"/>
        <v>8.6999999999999993</v>
      </c>
      <c r="N6519" s="47">
        <f t="shared" si="734"/>
        <v>8.77</v>
      </c>
      <c r="O6519" s="48">
        <f t="shared" ca="1" si="735"/>
        <v>4092800</v>
      </c>
    </row>
    <row r="6520" spans="1:15" x14ac:dyDescent="0.25">
      <c r="A6520">
        <v>6505</v>
      </c>
      <c r="B6520" s="84">
        <v>32527</v>
      </c>
      <c r="C6520" s="47">
        <v>67.38</v>
      </c>
      <c r="D6520" s="47">
        <v>67.5</v>
      </c>
      <c r="E6520" s="47">
        <v>66.62</v>
      </c>
      <c r="F6520" s="47">
        <v>66.88</v>
      </c>
      <c r="G6520" s="48">
        <v>1117600</v>
      </c>
      <c r="H6520" s="47">
        <v>8.74</v>
      </c>
      <c r="I6520" s="51">
        <f t="shared" si="729"/>
        <v>0.1306818181818182</v>
      </c>
      <c r="J6520" s="51">
        <f t="shared" ca="1" si="730"/>
        <v>4</v>
      </c>
      <c r="K6520" s="47">
        <f t="shared" si="731"/>
        <v>8.81</v>
      </c>
      <c r="L6520" s="47">
        <f t="shared" si="732"/>
        <v>8.82</v>
      </c>
      <c r="M6520" s="47">
        <f t="shared" si="733"/>
        <v>8.7100000000000009</v>
      </c>
      <c r="N6520" s="47">
        <f t="shared" si="734"/>
        <v>8.74</v>
      </c>
      <c r="O6520" s="48">
        <f t="shared" ca="1" si="735"/>
        <v>4470400</v>
      </c>
    </row>
    <row r="6521" spans="1:15" x14ac:dyDescent="0.25">
      <c r="A6521">
        <v>6506</v>
      </c>
      <c r="B6521" s="84">
        <v>32526</v>
      </c>
      <c r="C6521" s="47">
        <v>67</v>
      </c>
      <c r="D6521" s="47">
        <v>67.38</v>
      </c>
      <c r="E6521" s="47">
        <v>66.88</v>
      </c>
      <c r="F6521" s="47">
        <v>67.25</v>
      </c>
      <c r="G6521" s="48">
        <v>413600</v>
      </c>
      <c r="H6521" s="47">
        <v>8.7899999999999991</v>
      </c>
      <c r="I6521" s="51">
        <f t="shared" si="729"/>
        <v>0.13070631970260221</v>
      </c>
      <c r="J6521" s="51">
        <f t="shared" ca="1" si="730"/>
        <v>4</v>
      </c>
      <c r="K6521" s="47">
        <f t="shared" si="731"/>
        <v>8.76</v>
      </c>
      <c r="L6521" s="47">
        <f t="shared" si="732"/>
        <v>8.81</v>
      </c>
      <c r="M6521" s="47">
        <f t="shared" si="733"/>
        <v>8.74</v>
      </c>
      <c r="N6521" s="47">
        <f t="shared" si="734"/>
        <v>8.7899999999999991</v>
      </c>
      <c r="O6521" s="48">
        <f t="shared" ca="1" si="735"/>
        <v>1654400</v>
      </c>
    </row>
    <row r="6522" spans="1:15" x14ac:dyDescent="0.25">
      <c r="A6522">
        <v>6507</v>
      </c>
      <c r="B6522" s="84">
        <v>32525</v>
      </c>
      <c r="C6522" s="47">
        <v>67.25</v>
      </c>
      <c r="D6522" s="47">
        <v>67.25</v>
      </c>
      <c r="E6522" s="47">
        <v>66.75</v>
      </c>
      <c r="F6522" s="47">
        <v>67</v>
      </c>
      <c r="G6522" s="48">
        <v>525200</v>
      </c>
      <c r="H6522" s="47">
        <v>8.76</v>
      </c>
      <c r="I6522" s="51">
        <f t="shared" si="729"/>
        <v>0.1307462686567164</v>
      </c>
      <c r="J6522" s="51">
        <f t="shared" ca="1" si="730"/>
        <v>4</v>
      </c>
      <c r="K6522" s="47">
        <f t="shared" si="731"/>
        <v>8.7899999999999991</v>
      </c>
      <c r="L6522" s="47">
        <f t="shared" si="732"/>
        <v>8.7899999999999991</v>
      </c>
      <c r="M6522" s="47">
        <f t="shared" si="733"/>
        <v>8.73</v>
      </c>
      <c r="N6522" s="47">
        <f t="shared" si="734"/>
        <v>8.76</v>
      </c>
      <c r="O6522" s="48">
        <f t="shared" ca="1" si="735"/>
        <v>2100800</v>
      </c>
    </row>
    <row r="6523" spans="1:15" x14ac:dyDescent="0.25">
      <c r="A6523">
        <v>6508</v>
      </c>
      <c r="B6523" s="84">
        <v>32524</v>
      </c>
      <c r="C6523" s="47">
        <v>67.25</v>
      </c>
      <c r="D6523" s="47">
        <v>67.5</v>
      </c>
      <c r="E6523" s="47">
        <v>67.12</v>
      </c>
      <c r="F6523" s="47">
        <v>67.12</v>
      </c>
      <c r="G6523" s="48">
        <v>590800</v>
      </c>
      <c r="H6523" s="47">
        <v>8.77</v>
      </c>
      <c r="I6523" s="51">
        <f t="shared" si="729"/>
        <v>0.13066150178784267</v>
      </c>
      <c r="J6523" s="51">
        <f t="shared" ca="1" si="730"/>
        <v>4</v>
      </c>
      <c r="K6523" s="47">
        <f t="shared" si="731"/>
        <v>8.7899999999999991</v>
      </c>
      <c r="L6523" s="47">
        <f t="shared" si="732"/>
        <v>8.82</v>
      </c>
      <c r="M6523" s="47">
        <f t="shared" si="733"/>
        <v>8.77</v>
      </c>
      <c r="N6523" s="47">
        <f t="shared" si="734"/>
        <v>8.77</v>
      </c>
      <c r="O6523" s="48">
        <f t="shared" ca="1" si="735"/>
        <v>2363200</v>
      </c>
    </row>
    <row r="6524" spans="1:15" x14ac:dyDescent="0.25">
      <c r="A6524">
        <v>6509</v>
      </c>
      <c r="B6524" s="84">
        <v>32521</v>
      </c>
      <c r="C6524" s="47">
        <v>67.38</v>
      </c>
      <c r="D6524" s="47">
        <v>67.5</v>
      </c>
      <c r="E6524" s="47">
        <v>67.12</v>
      </c>
      <c r="F6524" s="47">
        <v>67.5</v>
      </c>
      <c r="G6524" s="48">
        <v>310400</v>
      </c>
      <c r="H6524" s="47">
        <v>8.82</v>
      </c>
      <c r="I6524" s="51">
        <f t="shared" si="729"/>
        <v>0.13066666666666668</v>
      </c>
      <c r="J6524" s="51">
        <f t="shared" ca="1" si="730"/>
        <v>4</v>
      </c>
      <c r="K6524" s="47">
        <f t="shared" si="731"/>
        <v>8.8000000000000007</v>
      </c>
      <c r="L6524" s="47">
        <f t="shared" si="732"/>
        <v>8.82</v>
      </c>
      <c r="M6524" s="47">
        <f t="shared" si="733"/>
        <v>8.77</v>
      </c>
      <c r="N6524" s="47">
        <f t="shared" si="734"/>
        <v>8.82</v>
      </c>
      <c r="O6524" s="48">
        <f t="shared" ca="1" si="735"/>
        <v>1241600</v>
      </c>
    </row>
    <row r="6525" spans="1:15" x14ac:dyDescent="0.25">
      <c r="A6525">
        <v>6510</v>
      </c>
      <c r="B6525" s="84">
        <v>32520</v>
      </c>
      <c r="C6525" s="47">
        <v>66.5</v>
      </c>
      <c r="D6525" s="47">
        <v>67.38</v>
      </c>
      <c r="E6525" s="47">
        <v>66.25</v>
      </c>
      <c r="F6525" s="47">
        <v>67.12</v>
      </c>
      <c r="G6525" s="48">
        <v>457600</v>
      </c>
      <c r="H6525" s="47">
        <v>8.77</v>
      </c>
      <c r="I6525" s="51">
        <f t="shared" si="729"/>
        <v>0.13066150178784267</v>
      </c>
      <c r="J6525" s="51">
        <f t="shared" ca="1" si="730"/>
        <v>4</v>
      </c>
      <c r="K6525" s="47">
        <f t="shared" si="731"/>
        <v>8.69</v>
      </c>
      <c r="L6525" s="47">
        <f t="shared" si="732"/>
        <v>8.8000000000000007</v>
      </c>
      <c r="M6525" s="47">
        <f t="shared" si="733"/>
        <v>8.66</v>
      </c>
      <c r="N6525" s="47">
        <f t="shared" si="734"/>
        <v>8.77</v>
      </c>
      <c r="O6525" s="48">
        <f t="shared" ca="1" si="735"/>
        <v>1830400</v>
      </c>
    </row>
    <row r="6526" spans="1:15" x14ac:dyDescent="0.25">
      <c r="A6526">
        <v>6511</v>
      </c>
      <c r="B6526" s="84">
        <v>32519</v>
      </c>
      <c r="C6526" s="47">
        <v>66.38</v>
      </c>
      <c r="D6526" s="47">
        <v>66.38</v>
      </c>
      <c r="E6526" s="47">
        <v>66</v>
      </c>
      <c r="F6526" s="47">
        <v>66.38</v>
      </c>
      <c r="G6526" s="48">
        <v>489600</v>
      </c>
      <c r="H6526" s="47">
        <v>8.67</v>
      </c>
      <c r="I6526" s="51">
        <f t="shared" si="729"/>
        <v>0.13061163000903889</v>
      </c>
      <c r="J6526" s="51">
        <f t="shared" ca="1" si="730"/>
        <v>4</v>
      </c>
      <c r="K6526" s="47">
        <f t="shared" si="731"/>
        <v>8.67</v>
      </c>
      <c r="L6526" s="47">
        <f t="shared" si="732"/>
        <v>8.67</v>
      </c>
      <c r="M6526" s="47">
        <f t="shared" si="733"/>
        <v>8.6199999999999992</v>
      </c>
      <c r="N6526" s="47">
        <f t="shared" si="734"/>
        <v>8.67</v>
      </c>
      <c r="O6526" s="48">
        <f t="shared" ca="1" si="735"/>
        <v>1958400</v>
      </c>
    </row>
    <row r="6527" spans="1:15" x14ac:dyDescent="0.25">
      <c r="A6527">
        <v>6512</v>
      </c>
      <c r="B6527" s="84">
        <v>32518</v>
      </c>
      <c r="C6527" s="47">
        <v>67</v>
      </c>
      <c r="D6527" s="47">
        <v>67.12</v>
      </c>
      <c r="E6527" s="47">
        <v>65.62</v>
      </c>
      <c r="F6527" s="47">
        <v>66.38</v>
      </c>
      <c r="G6527" s="48">
        <v>1435200</v>
      </c>
      <c r="H6527" s="47">
        <v>8.67</v>
      </c>
      <c r="I6527" s="51">
        <f t="shared" si="729"/>
        <v>0.13061163000903889</v>
      </c>
      <c r="J6527" s="51">
        <f t="shared" ca="1" si="730"/>
        <v>4</v>
      </c>
      <c r="K6527" s="47">
        <f t="shared" si="731"/>
        <v>8.75</v>
      </c>
      <c r="L6527" s="47">
        <f t="shared" si="732"/>
        <v>8.77</v>
      </c>
      <c r="M6527" s="47">
        <f t="shared" si="733"/>
        <v>8.57</v>
      </c>
      <c r="N6527" s="47">
        <f t="shared" si="734"/>
        <v>8.67</v>
      </c>
      <c r="O6527" s="48">
        <f t="shared" ca="1" si="735"/>
        <v>5740800</v>
      </c>
    </row>
    <row r="6528" spans="1:15" x14ac:dyDescent="0.25">
      <c r="A6528">
        <v>6513</v>
      </c>
      <c r="B6528" s="84">
        <v>32517</v>
      </c>
      <c r="C6528" s="47">
        <v>67.25</v>
      </c>
      <c r="D6528" s="47">
        <v>67.38</v>
      </c>
      <c r="E6528" s="47">
        <v>66.75</v>
      </c>
      <c r="F6528" s="47">
        <v>67</v>
      </c>
      <c r="G6528" s="48">
        <v>2161600</v>
      </c>
      <c r="H6528" s="47">
        <v>8.76</v>
      </c>
      <c r="I6528" s="51">
        <f t="shared" si="729"/>
        <v>0.1307462686567164</v>
      </c>
      <c r="J6528" s="51">
        <f t="shared" ca="1" si="730"/>
        <v>4</v>
      </c>
      <c r="K6528" s="47">
        <f t="shared" si="731"/>
        <v>8.7899999999999991</v>
      </c>
      <c r="L6528" s="47">
        <f t="shared" si="732"/>
        <v>8.81</v>
      </c>
      <c r="M6528" s="47">
        <f t="shared" si="733"/>
        <v>8.73</v>
      </c>
      <c r="N6528" s="47">
        <f t="shared" si="734"/>
        <v>8.76</v>
      </c>
      <c r="O6528" s="48">
        <f t="shared" ca="1" si="735"/>
        <v>8646400</v>
      </c>
    </row>
    <row r="6529" spans="1:15" x14ac:dyDescent="0.25">
      <c r="A6529">
        <v>6514</v>
      </c>
      <c r="B6529" s="84">
        <v>32514</v>
      </c>
      <c r="C6529" s="47">
        <v>67.62</v>
      </c>
      <c r="D6529" s="47">
        <v>67.88</v>
      </c>
      <c r="E6529" s="47">
        <v>67.5</v>
      </c>
      <c r="F6529" s="47">
        <v>67.75</v>
      </c>
      <c r="G6529" s="48">
        <v>996400</v>
      </c>
      <c r="H6529" s="47">
        <v>8.85</v>
      </c>
      <c r="I6529" s="51">
        <f t="shared" si="729"/>
        <v>0.13062730627306274</v>
      </c>
      <c r="J6529" s="51">
        <f t="shared" ca="1" si="730"/>
        <v>4</v>
      </c>
      <c r="K6529" s="47">
        <f t="shared" si="731"/>
        <v>8.83</v>
      </c>
      <c r="L6529" s="47">
        <f t="shared" si="732"/>
        <v>8.8699999999999992</v>
      </c>
      <c r="M6529" s="47">
        <f t="shared" si="733"/>
        <v>8.82</v>
      </c>
      <c r="N6529" s="47">
        <f t="shared" si="734"/>
        <v>8.85</v>
      </c>
      <c r="O6529" s="48">
        <f t="shared" ca="1" si="735"/>
        <v>3985600</v>
      </c>
    </row>
    <row r="6530" spans="1:15" x14ac:dyDescent="0.25">
      <c r="A6530">
        <v>6515</v>
      </c>
      <c r="B6530" s="84">
        <v>32513</v>
      </c>
      <c r="C6530" s="47">
        <v>67.62</v>
      </c>
      <c r="D6530" s="47">
        <v>67.75</v>
      </c>
      <c r="E6530" s="47">
        <v>67</v>
      </c>
      <c r="F6530" s="47">
        <v>67.38</v>
      </c>
      <c r="G6530" s="48">
        <v>942800</v>
      </c>
      <c r="H6530" s="47">
        <v>8.8000000000000007</v>
      </c>
      <c r="I6530" s="51">
        <f t="shared" si="729"/>
        <v>0.13060255268625706</v>
      </c>
      <c r="J6530" s="51">
        <f t="shared" ca="1" si="730"/>
        <v>4</v>
      </c>
      <c r="K6530" s="47">
        <f t="shared" si="731"/>
        <v>8.83</v>
      </c>
      <c r="L6530" s="47">
        <f t="shared" si="732"/>
        <v>8.85</v>
      </c>
      <c r="M6530" s="47">
        <f t="shared" si="733"/>
        <v>8.75</v>
      </c>
      <c r="N6530" s="47">
        <f t="shared" si="734"/>
        <v>8.8000000000000007</v>
      </c>
      <c r="O6530" s="48">
        <f t="shared" ca="1" si="735"/>
        <v>3771200</v>
      </c>
    </row>
    <row r="6531" spans="1:15" x14ac:dyDescent="0.25">
      <c r="A6531">
        <v>6516</v>
      </c>
      <c r="B6531" s="84">
        <v>32512</v>
      </c>
      <c r="C6531" s="47">
        <v>66.88</v>
      </c>
      <c r="D6531" s="47">
        <v>67.62</v>
      </c>
      <c r="E6531" s="47">
        <v>66.88</v>
      </c>
      <c r="F6531" s="47">
        <v>67.5</v>
      </c>
      <c r="G6531" s="48">
        <v>1005600</v>
      </c>
      <c r="H6531" s="47">
        <v>8.82</v>
      </c>
      <c r="I6531" s="51">
        <f t="shared" si="729"/>
        <v>0.13066666666666668</v>
      </c>
      <c r="J6531" s="51">
        <f t="shared" ca="1" si="730"/>
        <v>4</v>
      </c>
      <c r="K6531" s="47">
        <f t="shared" si="731"/>
        <v>8.74</v>
      </c>
      <c r="L6531" s="47">
        <f t="shared" si="732"/>
        <v>8.84</v>
      </c>
      <c r="M6531" s="47">
        <f t="shared" si="733"/>
        <v>8.74</v>
      </c>
      <c r="N6531" s="47">
        <f t="shared" si="734"/>
        <v>8.82</v>
      </c>
      <c r="O6531" s="48">
        <f t="shared" ca="1" si="735"/>
        <v>4022400</v>
      </c>
    </row>
    <row r="6532" spans="1:15" x14ac:dyDescent="0.25">
      <c r="A6532">
        <v>6517</v>
      </c>
      <c r="B6532" s="84">
        <v>32511</v>
      </c>
      <c r="C6532" s="47">
        <v>67.12</v>
      </c>
      <c r="D6532" s="47">
        <v>67.25</v>
      </c>
      <c r="E6532" s="47">
        <v>66.75</v>
      </c>
      <c r="F6532" s="47">
        <v>66.75</v>
      </c>
      <c r="G6532" s="48">
        <v>930000</v>
      </c>
      <c r="H6532" s="47">
        <v>8.7200000000000006</v>
      </c>
      <c r="I6532" s="51">
        <f t="shared" si="729"/>
        <v>0.13063670411985021</v>
      </c>
      <c r="J6532" s="51">
        <f t="shared" ca="1" si="730"/>
        <v>4</v>
      </c>
      <c r="K6532" s="47">
        <f t="shared" si="731"/>
        <v>8.77</v>
      </c>
      <c r="L6532" s="47">
        <f t="shared" si="732"/>
        <v>8.7899999999999991</v>
      </c>
      <c r="M6532" s="47">
        <f t="shared" si="733"/>
        <v>8.7200000000000006</v>
      </c>
      <c r="N6532" s="47">
        <f t="shared" si="734"/>
        <v>8.7200000000000006</v>
      </c>
      <c r="O6532" s="48">
        <f t="shared" ca="1" si="735"/>
        <v>3720000</v>
      </c>
    </row>
    <row r="6533" spans="1:15" x14ac:dyDescent="0.25">
      <c r="A6533">
        <v>6518</v>
      </c>
      <c r="B6533" s="84">
        <v>32507</v>
      </c>
      <c r="C6533" s="47">
        <v>67.75</v>
      </c>
      <c r="D6533" s="47">
        <v>68</v>
      </c>
      <c r="E6533" s="47">
        <v>67</v>
      </c>
      <c r="F6533" s="47">
        <v>67</v>
      </c>
      <c r="G6533" s="48">
        <v>382400</v>
      </c>
      <c r="H6533" s="47">
        <v>8.76</v>
      </c>
      <c r="I6533" s="51">
        <f t="shared" si="729"/>
        <v>0.1307462686567164</v>
      </c>
      <c r="J6533" s="51">
        <f t="shared" ca="1" si="730"/>
        <v>4</v>
      </c>
      <c r="K6533" s="47">
        <f t="shared" si="731"/>
        <v>8.86</v>
      </c>
      <c r="L6533" s="47">
        <f t="shared" si="732"/>
        <v>8.89</v>
      </c>
      <c r="M6533" s="47">
        <f t="shared" si="733"/>
        <v>8.76</v>
      </c>
      <c r="N6533" s="47">
        <f t="shared" si="734"/>
        <v>8.76</v>
      </c>
      <c r="O6533" s="48">
        <f t="shared" ca="1" si="735"/>
        <v>1529600</v>
      </c>
    </row>
    <row r="6534" spans="1:15" x14ac:dyDescent="0.25">
      <c r="A6534">
        <v>6519</v>
      </c>
      <c r="B6534" s="84">
        <v>32506</v>
      </c>
      <c r="C6534" s="47">
        <v>68</v>
      </c>
      <c r="D6534" s="47">
        <v>68.5</v>
      </c>
      <c r="E6534" s="47">
        <v>67.62</v>
      </c>
      <c r="F6534" s="47">
        <v>68</v>
      </c>
      <c r="G6534" s="48">
        <v>740000</v>
      </c>
      <c r="H6534" s="47">
        <v>8.82</v>
      </c>
      <c r="I6534" s="51">
        <f t="shared" si="729"/>
        <v>0.12970588235294117</v>
      </c>
      <c r="J6534" s="51">
        <f t="shared" ca="1" si="730"/>
        <v>4</v>
      </c>
      <c r="K6534" s="47">
        <f t="shared" si="731"/>
        <v>8.82</v>
      </c>
      <c r="L6534" s="47">
        <f t="shared" si="732"/>
        <v>8.8800000000000008</v>
      </c>
      <c r="M6534" s="47">
        <f t="shared" si="733"/>
        <v>8.77</v>
      </c>
      <c r="N6534" s="47">
        <f t="shared" si="734"/>
        <v>8.82</v>
      </c>
      <c r="O6534" s="48">
        <f t="shared" ca="1" si="735"/>
        <v>2960000</v>
      </c>
    </row>
    <row r="6535" spans="1:15" x14ac:dyDescent="0.25">
      <c r="A6535">
        <v>6520</v>
      </c>
      <c r="B6535" s="84">
        <v>32505</v>
      </c>
      <c r="C6535" s="47">
        <v>68.5</v>
      </c>
      <c r="D6535" s="47">
        <v>68.5</v>
      </c>
      <c r="E6535" s="47">
        <v>67.12</v>
      </c>
      <c r="F6535" s="47">
        <v>68</v>
      </c>
      <c r="G6535" s="48">
        <v>394000</v>
      </c>
      <c r="H6535" s="47">
        <v>8.82</v>
      </c>
      <c r="I6535" s="51">
        <f t="shared" si="729"/>
        <v>0.12970588235294117</v>
      </c>
      <c r="J6535" s="51">
        <f t="shared" ca="1" si="730"/>
        <v>4</v>
      </c>
      <c r="K6535" s="47">
        <f t="shared" si="731"/>
        <v>8.8800000000000008</v>
      </c>
      <c r="L6535" s="47">
        <f t="shared" si="732"/>
        <v>8.8800000000000008</v>
      </c>
      <c r="M6535" s="47">
        <f t="shared" si="733"/>
        <v>8.7100000000000009</v>
      </c>
      <c r="N6535" s="47">
        <f t="shared" si="734"/>
        <v>8.82</v>
      </c>
      <c r="O6535" s="48">
        <f t="shared" ca="1" si="735"/>
        <v>1576000</v>
      </c>
    </row>
    <row r="6536" spans="1:15" x14ac:dyDescent="0.25">
      <c r="A6536">
        <v>6521</v>
      </c>
      <c r="B6536" s="84">
        <v>32504</v>
      </c>
      <c r="C6536" s="47">
        <v>68.25</v>
      </c>
      <c r="D6536" s="47">
        <v>68.62</v>
      </c>
      <c r="E6536" s="47">
        <v>68.25</v>
      </c>
      <c r="F6536" s="47">
        <v>68.38</v>
      </c>
      <c r="G6536" s="48">
        <v>233600</v>
      </c>
      <c r="H6536" s="47">
        <v>8.8699999999999992</v>
      </c>
      <c r="I6536" s="51">
        <f t="shared" si="729"/>
        <v>0.12971629131324949</v>
      </c>
      <c r="J6536" s="51">
        <f t="shared" ca="1" si="730"/>
        <v>4</v>
      </c>
      <c r="K6536" s="47">
        <f t="shared" si="731"/>
        <v>8.85</v>
      </c>
      <c r="L6536" s="47">
        <f t="shared" si="732"/>
        <v>8.9</v>
      </c>
      <c r="M6536" s="47">
        <f t="shared" si="733"/>
        <v>8.85</v>
      </c>
      <c r="N6536" s="47">
        <f t="shared" si="734"/>
        <v>8.8699999999999992</v>
      </c>
      <c r="O6536" s="48">
        <f t="shared" ca="1" si="735"/>
        <v>934400</v>
      </c>
    </row>
    <row r="6537" spans="1:15" x14ac:dyDescent="0.25">
      <c r="A6537">
        <v>6522</v>
      </c>
      <c r="B6537" s="84">
        <v>32500</v>
      </c>
      <c r="C6537" s="47">
        <v>68.88</v>
      </c>
      <c r="D6537" s="47">
        <v>69</v>
      </c>
      <c r="E6537" s="47">
        <v>68.38</v>
      </c>
      <c r="F6537" s="47">
        <v>68.38</v>
      </c>
      <c r="G6537" s="48">
        <v>138000</v>
      </c>
      <c r="H6537" s="47">
        <v>8.8699999999999992</v>
      </c>
      <c r="I6537" s="51">
        <f t="shared" si="729"/>
        <v>0.12971629131324949</v>
      </c>
      <c r="J6537" s="51">
        <f t="shared" ca="1" si="730"/>
        <v>4</v>
      </c>
      <c r="K6537" s="47">
        <f t="shared" si="731"/>
        <v>8.93</v>
      </c>
      <c r="L6537" s="47">
        <f t="shared" si="732"/>
        <v>8.9499999999999993</v>
      </c>
      <c r="M6537" s="47">
        <f t="shared" si="733"/>
        <v>8.8699999999999992</v>
      </c>
      <c r="N6537" s="47">
        <f t="shared" si="734"/>
        <v>8.8699999999999992</v>
      </c>
      <c r="O6537" s="48">
        <f t="shared" ca="1" si="735"/>
        <v>552000</v>
      </c>
    </row>
    <row r="6538" spans="1:15" x14ac:dyDescent="0.25">
      <c r="A6538">
        <v>6523</v>
      </c>
      <c r="B6538" s="84">
        <v>32499</v>
      </c>
      <c r="C6538" s="47">
        <v>69.88</v>
      </c>
      <c r="D6538" s="47">
        <v>69.88</v>
      </c>
      <c r="E6538" s="47">
        <v>68.38</v>
      </c>
      <c r="F6538" s="47">
        <v>68.88</v>
      </c>
      <c r="G6538" s="48">
        <v>452800</v>
      </c>
      <c r="H6538" s="47">
        <v>8.93</v>
      </c>
      <c r="I6538" s="51">
        <f t="shared" si="729"/>
        <v>0.12964576074332174</v>
      </c>
      <c r="J6538" s="51">
        <f t="shared" ca="1" si="730"/>
        <v>4</v>
      </c>
      <c r="K6538" s="47">
        <f t="shared" si="731"/>
        <v>9.06</v>
      </c>
      <c r="L6538" s="47">
        <f t="shared" si="732"/>
        <v>9.06</v>
      </c>
      <c r="M6538" s="47">
        <f t="shared" si="733"/>
        <v>8.8699999999999992</v>
      </c>
      <c r="N6538" s="47">
        <f t="shared" si="734"/>
        <v>8.93</v>
      </c>
      <c r="O6538" s="48">
        <f t="shared" ca="1" si="735"/>
        <v>1811200</v>
      </c>
    </row>
    <row r="6539" spans="1:15" x14ac:dyDescent="0.25">
      <c r="A6539">
        <v>6524</v>
      </c>
      <c r="B6539" s="84">
        <v>32498</v>
      </c>
      <c r="C6539" s="47">
        <v>69.62</v>
      </c>
      <c r="D6539" s="47">
        <v>70</v>
      </c>
      <c r="E6539" s="47">
        <v>69.62</v>
      </c>
      <c r="F6539" s="47">
        <v>69.88</v>
      </c>
      <c r="G6539" s="48">
        <v>260000</v>
      </c>
      <c r="H6539" s="47">
        <v>9.06</v>
      </c>
      <c r="I6539" s="51">
        <f t="shared" si="729"/>
        <v>0.12965082999427591</v>
      </c>
      <c r="J6539" s="51">
        <f t="shared" ca="1" si="730"/>
        <v>4</v>
      </c>
      <c r="K6539" s="47">
        <f t="shared" si="731"/>
        <v>9.0299999999999994</v>
      </c>
      <c r="L6539" s="47">
        <f t="shared" si="732"/>
        <v>9.08</v>
      </c>
      <c r="M6539" s="47">
        <f t="shared" si="733"/>
        <v>9.0299999999999994</v>
      </c>
      <c r="N6539" s="47">
        <f t="shared" si="734"/>
        <v>9.06</v>
      </c>
      <c r="O6539" s="48">
        <f t="shared" ca="1" si="735"/>
        <v>1040000</v>
      </c>
    </row>
    <row r="6540" spans="1:15" x14ac:dyDescent="0.25">
      <c r="A6540">
        <v>6525</v>
      </c>
      <c r="B6540" s="84">
        <v>32497</v>
      </c>
      <c r="C6540" s="47">
        <v>69.75</v>
      </c>
      <c r="D6540" s="47">
        <v>70.25</v>
      </c>
      <c r="E6540" s="47">
        <v>69.38</v>
      </c>
      <c r="F6540" s="47">
        <v>69.62</v>
      </c>
      <c r="G6540" s="48">
        <v>357200</v>
      </c>
      <c r="H6540" s="47">
        <v>9.0299999999999994</v>
      </c>
      <c r="I6540" s="51">
        <f t="shared" si="729"/>
        <v>0.12970410801493823</v>
      </c>
      <c r="J6540" s="51">
        <f t="shared" ca="1" si="730"/>
        <v>4</v>
      </c>
      <c r="K6540" s="47">
        <f t="shared" si="731"/>
        <v>9.0500000000000007</v>
      </c>
      <c r="L6540" s="47">
        <f t="shared" si="732"/>
        <v>9.11</v>
      </c>
      <c r="M6540" s="47">
        <f t="shared" si="733"/>
        <v>9</v>
      </c>
      <c r="N6540" s="47">
        <f t="shared" si="734"/>
        <v>9.0299999999999994</v>
      </c>
      <c r="O6540" s="48">
        <f t="shared" ca="1" si="735"/>
        <v>1428800</v>
      </c>
    </row>
    <row r="6541" spans="1:15" x14ac:dyDescent="0.25">
      <c r="A6541">
        <v>6526</v>
      </c>
      <c r="B6541" s="84">
        <v>32496</v>
      </c>
      <c r="C6541" s="47">
        <v>69.88</v>
      </c>
      <c r="D6541" s="47">
        <v>70</v>
      </c>
      <c r="E6541" s="47">
        <v>69.62</v>
      </c>
      <c r="F6541" s="47">
        <v>69.75</v>
      </c>
      <c r="G6541" s="48">
        <v>466800</v>
      </c>
      <c r="H6541" s="47">
        <v>9.0500000000000007</v>
      </c>
      <c r="I6541" s="51">
        <f t="shared" si="729"/>
        <v>0.12974910394265235</v>
      </c>
      <c r="J6541" s="51">
        <f t="shared" ca="1" si="730"/>
        <v>4</v>
      </c>
      <c r="K6541" s="47">
        <f t="shared" si="731"/>
        <v>9.07</v>
      </c>
      <c r="L6541" s="47">
        <f t="shared" si="732"/>
        <v>9.08</v>
      </c>
      <c r="M6541" s="47">
        <f t="shared" si="733"/>
        <v>9.0299999999999994</v>
      </c>
      <c r="N6541" s="47">
        <f t="shared" si="734"/>
        <v>9.0500000000000007</v>
      </c>
      <c r="O6541" s="48">
        <f t="shared" ca="1" si="735"/>
        <v>1867200</v>
      </c>
    </row>
    <row r="6542" spans="1:15" x14ac:dyDescent="0.25">
      <c r="A6542">
        <v>6527</v>
      </c>
      <c r="B6542" s="84">
        <v>32493</v>
      </c>
      <c r="C6542" s="47">
        <v>69.75</v>
      </c>
      <c r="D6542" s="47">
        <v>70.12</v>
      </c>
      <c r="E6542" s="47">
        <v>69.5</v>
      </c>
      <c r="F6542" s="47">
        <v>70.12</v>
      </c>
      <c r="G6542" s="48">
        <v>782000</v>
      </c>
      <c r="H6542" s="47">
        <v>9.1</v>
      </c>
      <c r="I6542" s="51">
        <f t="shared" si="729"/>
        <v>0.12977752424415287</v>
      </c>
      <c r="J6542" s="51">
        <f t="shared" ca="1" si="730"/>
        <v>4</v>
      </c>
      <c r="K6542" s="47">
        <f t="shared" si="731"/>
        <v>9.0500000000000007</v>
      </c>
      <c r="L6542" s="47">
        <f t="shared" si="732"/>
        <v>9.1</v>
      </c>
      <c r="M6542" s="47">
        <f t="shared" si="733"/>
        <v>9.02</v>
      </c>
      <c r="N6542" s="47">
        <f t="shared" si="734"/>
        <v>9.1</v>
      </c>
      <c r="O6542" s="48">
        <f t="shared" ca="1" si="735"/>
        <v>3128000</v>
      </c>
    </row>
    <row r="6543" spans="1:15" x14ac:dyDescent="0.25">
      <c r="A6543">
        <v>6528</v>
      </c>
      <c r="B6543" s="84">
        <v>32492</v>
      </c>
      <c r="C6543" s="47">
        <v>70.75</v>
      </c>
      <c r="D6543" s="47">
        <v>70.75</v>
      </c>
      <c r="E6543" s="47">
        <v>70.25</v>
      </c>
      <c r="F6543" s="47">
        <v>70.38</v>
      </c>
      <c r="G6543" s="48">
        <v>285200</v>
      </c>
      <c r="H6543" s="47">
        <v>9.1300000000000008</v>
      </c>
      <c r="I6543" s="51">
        <f t="shared" si="729"/>
        <v>0.12972435350951977</v>
      </c>
      <c r="J6543" s="51">
        <f t="shared" ca="1" si="730"/>
        <v>4</v>
      </c>
      <c r="K6543" s="47">
        <f t="shared" si="731"/>
        <v>9.18</v>
      </c>
      <c r="L6543" s="47">
        <f t="shared" si="732"/>
        <v>9.18</v>
      </c>
      <c r="M6543" s="47">
        <f t="shared" si="733"/>
        <v>9.11</v>
      </c>
      <c r="N6543" s="47">
        <f t="shared" si="734"/>
        <v>9.1300000000000008</v>
      </c>
      <c r="O6543" s="48">
        <f t="shared" ca="1" si="735"/>
        <v>1140800</v>
      </c>
    </row>
    <row r="6544" spans="1:15" x14ac:dyDescent="0.25">
      <c r="A6544">
        <v>6529</v>
      </c>
      <c r="B6544" s="84">
        <v>32491</v>
      </c>
      <c r="C6544" s="47">
        <v>70.75</v>
      </c>
      <c r="D6544" s="47">
        <v>71</v>
      </c>
      <c r="E6544" s="47">
        <v>70.5</v>
      </c>
      <c r="F6544" s="47">
        <v>70.75</v>
      </c>
      <c r="G6544" s="48">
        <v>271200</v>
      </c>
      <c r="H6544" s="47">
        <v>9.18</v>
      </c>
      <c r="I6544" s="51">
        <f t="shared" si="729"/>
        <v>0.12975265017667845</v>
      </c>
      <c r="J6544" s="51">
        <f t="shared" ca="1" si="730"/>
        <v>4</v>
      </c>
      <c r="K6544" s="47">
        <f t="shared" si="731"/>
        <v>9.18</v>
      </c>
      <c r="L6544" s="47">
        <f t="shared" si="732"/>
        <v>9.2100000000000009</v>
      </c>
      <c r="M6544" s="47">
        <f t="shared" si="733"/>
        <v>9.15</v>
      </c>
      <c r="N6544" s="47">
        <f t="shared" si="734"/>
        <v>9.18</v>
      </c>
      <c r="O6544" s="48">
        <f t="shared" ca="1" si="735"/>
        <v>1084800</v>
      </c>
    </row>
    <row r="6545" spans="1:15" x14ac:dyDescent="0.25">
      <c r="A6545">
        <v>6530</v>
      </c>
      <c r="B6545" s="84">
        <v>32490</v>
      </c>
      <c r="C6545" s="47">
        <v>71</v>
      </c>
      <c r="D6545" s="47">
        <v>71.12</v>
      </c>
      <c r="E6545" s="47">
        <v>70.75</v>
      </c>
      <c r="F6545" s="47">
        <v>71</v>
      </c>
      <c r="G6545" s="48">
        <v>334000</v>
      </c>
      <c r="H6545" s="47">
        <v>9.2100000000000009</v>
      </c>
      <c r="I6545" s="51">
        <f t="shared" ref="I6545:I6608" si="736">H6545/F6545</f>
        <v>0.12971830985915495</v>
      </c>
      <c r="J6545" s="51">
        <f t="shared" ref="J6545:J6608" ca="1" si="737">INDEX(OFFSET($T$15,0,0,$S$13+1,1),MATCH(B6545,OFFSET($Q$15,0,0,$S$13+1,1),-1))</f>
        <v>4</v>
      </c>
      <c r="K6545" s="47">
        <f t="shared" ref="K6545:K6608" si="738">ROUND($I6545*C6545,2)</f>
        <v>9.2100000000000009</v>
      </c>
      <c r="L6545" s="47">
        <f t="shared" ref="L6545:L6608" si="739">ROUND($I6545*D6545,2)</f>
        <v>9.23</v>
      </c>
      <c r="M6545" s="47">
        <f t="shared" ref="M6545:M6608" si="740">ROUND($I6545*E6545,2)</f>
        <v>9.18</v>
      </c>
      <c r="N6545" s="47">
        <f t="shared" ref="N6545:N6608" si="741">ROUND($I6545*F6545,2)</f>
        <v>9.2100000000000009</v>
      </c>
      <c r="O6545" s="48">
        <f t="shared" ref="O6545:O6608" ca="1" si="742">G6545*J6545</f>
        <v>1336000</v>
      </c>
    </row>
    <row r="6546" spans="1:15" x14ac:dyDescent="0.25">
      <c r="A6546">
        <v>6531</v>
      </c>
      <c r="B6546" s="84">
        <v>32489</v>
      </c>
      <c r="C6546" s="47">
        <v>71.25</v>
      </c>
      <c r="D6546" s="47">
        <v>71.38</v>
      </c>
      <c r="E6546" s="47">
        <v>71</v>
      </c>
      <c r="F6546" s="47">
        <v>71</v>
      </c>
      <c r="G6546" s="48">
        <v>210000</v>
      </c>
      <c r="H6546" s="47">
        <v>9.2100000000000009</v>
      </c>
      <c r="I6546" s="51">
        <f t="shared" si="736"/>
        <v>0.12971830985915495</v>
      </c>
      <c r="J6546" s="51">
        <f t="shared" ca="1" si="737"/>
        <v>4</v>
      </c>
      <c r="K6546" s="47">
        <f t="shared" si="738"/>
        <v>9.24</v>
      </c>
      <c r="L6546" s="47">
        <f t="shared" si="739"/>
        <v>9.26</v>
      </c>
      <c r="M6546" s="47">
        <f t="shared" si="740"/>
        <v>9.2100000000000009</v>
      </c>
      <c r="N6546" s="47">
        <f t="shared" si="741"/>
        <v>9.2100000000000009</v>
      </c>
      <c r="O6546" s="48">
        <f t="shared" ca="1" si="742"/>
        <v>840000</v>
      </c>
    </row>
    <row r="6547" spans="1:15" x14ac:dyDescent="0.25">
      <c r="A6547">
        <v>6532</v>
      </c>
      <c r="B6547" s="84">
        <v>32486</v>
      </c>
      <c r="C6547" s="47">
        <v>71</v>
      </c>
      <c r="D6547" s="47">
        <v>71.12</v>
      </c>
      <c r="E6547" s="47">
        <v>71</v>
      </c>
      <c r="F6547" s="47">
        <v>71</v>
      </c>
      <c r="G6547" s="48">
        <v>211600</v>
      </c>
      <c r="H6547" s="47">
        <v>9.2100000000000009</v>
      </c>
      <c r="I6547" s="51">
        <f t="shared" si="736"/>
        <v>0.12971830985915495</v>
      </c>
      <c r="J6547" s="51">
        <f t="shared" ca="1" si="737"/>
        <v>4</v>
      </c>
      <c r="K6547" s="47">
        <f t="shared" si="738"/>
        <v>9.2100000000000009</v>
      </c>
      <c r="L6547" s="47">
        <f t="shared" si="739"/>
        <v>9.23</v>
      </c>
      <c r="M6547" s="47">
        <f t="shared" si="740"/>
        <v>9.2100000000000009</v>
      </c>
      <c r="N6547" s="47">
        <f t="shared" si="741"/>
        <v>9.2100000000000009</v>
      </c>
      <c r="O6547" s="48">
        <f t="shared" ca="1" si="742"/>
        <v>846400</v>
      </c>
    </row>
    <row r="6548" spans="1:15" x14ac:dyDescent="0.25">
      <c r="A6548">
        <v>6533</v>
      </c>
      <c r="B6548" s="84">
        <v>32485</v>
      </c>
      <c r="C6548" s="47">
        <v>71.62</v>
      </c>
      <c r="D6548" s="47">
        <v>71.62</v>
      </c>
      <c r="E6548" s="47">
        <v>71</v>
      </c>
      <c r="F6548" s="47">
        <v>71</v>
      </c>
      <c r="G6548" s="48">
        <v>415200</v>
      </c>
      <c r="H6548" s="47">
        <v>9.2100000000000009</v>
      </c>
      <c r="I6548" s="51">
        <f t="shared" si="736"/>
        <v>0.12971830985915495</v>
      </c>
      <c r="J6548" s="51">
        <f t="shared" ca="1" si="737"/>
        <v>4</v>
      </c>
      <c r="K6548" s="47">
        <f t="shared" si="738"/>
        <v>9.2899999999999991</v>
      </c>
      <c r="L6548" s="47">
        <f t="shared" si="739"/>
        <v>9.2899999999999991</v>
      </c>
      <c r="M6548" s="47">
        <f t="shared" si="740"/>
        <v>9.2100000000000009</v>
      </c>
      <c r="N6548" s="47">
        <f t="shared" si="741"/>
        <v>9.2100000000000009</v>
      </c>
      <c r="O6548" s="48">
        <f t="shared" ca="1" si="742"/>
        <v>1660800</v>
      </c>
    </row>
    <row r="6549" spans="1:15" x14ac:dyDescent="0.25">
      <c r="A6549">
        <v>6534</v>
      </c>
      <c r="B6549" s="84">
        <v>32484</v>
      </c>
      <c r="C6549" s="47">
        <v>71</v>
      </c>
      <c r="D6549" s="47">
        <v>71.75</v>
      </c>
      <c r="E6549" s="47">
        <v>70.88</v>
      </c>
      <c r="F6549" s="47">
        <v>71.62</v>
      </c>
      <c r="G6549" s="48">
        <v>276000</v>
      </c>
      <c r="H6549" s="47">
        <v>9.2899999999999991</v>
      </c>
      <c r="I6549" s="51">
        <f t="shared" si="736"/>
        <v>0.12971237084613235</v>
      </c>
      <c r="J6549" s="51">
        <f t="shared" ca="1" si="737"/>
        <v>4</v>
      </c>
      <c r="K6549" s="47">
        <f t="shared" si="738"/>
        <v>9.2100000000000009</v>
      </c>
      <c r="L6549" s="47">
        <f t="shared" si="739"/>
        <v>9.31</v>
      </c>
      <c r="M6549" s="47">
        <f t="shared" si="740"/>
        <v>9.19</v>
      </c>
      <c r="N6549" s="47">
        <f t="shared" si="741"/>
        <v>9.2899999999999991</v>
      </c>
      <c r="O6549" s="48">
        <f t="shared" ca="1" si="742"/>
        <v>1104000</v>
      </c>
    </row>
    <row r="6550" spans="1:15" x14ac:dyDescent="0.25">
      <c r="A6550">
        <v>6535</v>
      </c>
      <c r="B6550" s="84">
        <v>32483</v>
      </c>
      <c r="C6550" s="47">
        <v>70.38</v>
      </c>
      <c r="D6550" s="47">
        <v>70.88</v>
      </c>
      <c r="E6550" s="47">
        <v>70.12</v>
      </c>
      <c r="F6550" s="47">
        <v>70.75</v>
      </c>
      <c r="G6550" s="48">
        <v>671600</v>
      </c>
      <c r="H6550" s="47">
        <v>9.18</v>
      </c>
      <c r="I6550" s="51">
        <f t="shared" si="736"/>
        <v>0.12975265017667845</v>
      </c>
      <c r="J6550" s="51">
        <f t="shared" ca="1" si="737"/>
        <v>4</v>
      </c>
      <c r="K6550" s="47">
        <f t="shared" si="738"/>
        <v>9.1300000000000008</v>
      </c>
      <c r="L6550" s="47">
        <f t="shared" si="739"/>
        <v>9.1999999999999993</v>
      </c>
      <c r="M6550" s="47">
        <f t="shared" si="740"/>
        <v>9.1</v>
      </c>
      <c r="N6550" s="47">
        <f t="shared" si="741"/>
        <v>9.18</v>
      </c>
      <c r="O6550" s="48">
        <f t="shared" ca="1" si="742"/>
        <v>2686400</v>
      </c>
    </row>
    <row r="6551" spans="1:15" x14ac:dyDescent="0.25">
      <c r="A6551">
        <v>6536</v>
      </c>
      <c r="B6551" s="84">
        <v>32482</v>
      </c>
      <c r="C6551" s="47">
        <v>70.5</v>
      </c>
      <c r="D6551" s="47">
        <v>70.5</v>
      </c>
      <c r="E6551" s="47">
        <v>70.25</v>
      </c>
      <c r="F6551" s="47">
        <v>70.25</v>
      </c>
      <c r="G6551" s="48">
        <v>283600</v>
      </c>
      <c r="H6551" s="47">
        <v>9.11</v>
      </c>
      <c r="I6551" s="51">
        <f t="shared" si="736"/>
        <v>0.12967971530249109</v>
      </c>
      <c r="J6551" s="51">
        <f t="shared" ca="1" si="737"/>
        <v>4</v>
      </c>
      <c r="K6551" s="47">
        <f t="shared" si="738"/>
        <v>9.14</v>
      </c>
      <c r="L6551" s="47">
        <f t="shared" si="739"/>
        <v>9.14</v>
      </c>
      <c r="M6551" s="47">
        <f t="shared" si="740"/>
        <v>9.11</v>
      </c>
      <c r="N6551" s="47">
        <f t="shared" si="741"/>
        <v>9.11</v>
      </c>
      <c r="O6551" s="48">
        <f t="shared" ca="1" si="742"/>
        <v>1134400</v>
      </c>
    </row>
    <row r="6552" spans="1:15" x14ac:dyDescent="0.25">
      <c r="A6552">
        <v>6537</v>
      </c>
      <c r="B6552" s="84">
        <v>32479</v>
      </c>
      <c r="C6552" s="47">
        <v>70.25</v>
      </c>
      <c r="D6552" s="47">
        <v>70.62</v>
      </c>
      <c r="E6552" s="47">
        <v>70.25</v>
      </c>
      <c r="F6552" s="47">
        <v>70.5</v>
      </c>
      <c r="G6552" s="48">
        <v>339600</v>
      </c>
      <c r="H6552" s="47">
        <v>9.15</v>
      </c>
      <c r="I6552" s="51">
        <f t="shared" si="736"/>
        <v>0.12978723404255318</v>
      </c>
      <c r="J6552" s="51">
        <f t="shared" ca="1" si="737"/>
        <v>4</v>
      </c>
      <c r="K6552" s="47">
        <f t="shared" si="738"/>
        <v>9.1199999999999992</v>
      </c>
      <c r="L6552" s="47">
        <f t="shared" si="739"/>
        <v>9.17</v>
      </c>
      <c r="M6552" s="47">
        <f t="shared" si="740"/>
        <v>9.1199999999999992</v>
      </c>
      <c r="N6552" s="47">
        <f t="shared" si="741"/>
        <v>9.15</v>
      </c>
      <c r="O6552" s="48">
        <f t="shared" ca="1" si="742"/>
        <v>1358400</v>
      </c>
    </row>
    <row r="6553" spans="1:15" x14ac:dyDescent="0.25">
      <c r="A6553">
        <v>6538</v>
      </c>
      <c r="B6553" s="84">
        <v>32478</v>
      </c>
      <c r="C6553" s="47">
        <v>70.5</v>
      </c>
      <c r="D6553" s="47">
        <v>70.75</v>
      </c>
      <c r="E6553" s="47">
        <v>70.12</v>
      </c>
      <c r="F6553" s="47">
        <v>70.25</v>
      </c>
      <c r="G6553" s="48">
        <v>445600</v>
      </c>
      <c r="H6553" s="47">
        <v>9.11</v>
      </c>
      <c r="I6553" s="51">
        <f t="shared" si="736"/>
        <v>0.12967971530249109</v>
      </c>
      <c r="J6553" s="51">
        <f t="shared" ca="1" si="737"/>
        <v>4</v>
      </c>
      <c r="K6553" s="47">
        <f t="shared" si="738"/>
        <v>9.14</v>
      </c>
      <c r="L6553" s="47">
        <f t="shared" si="739"/>
        <v>9.17</v>
      </c>
      <c r="M6553" s="47">
        <f t="shared" si="740"/>
        <v>9.09</v>
      </c>
      <c r="N6553" s="47">
        <f t="shared" si="741"/>
        <v>9.11</v>
      </c>
      <c r="O6553" s="48">
        <f t="shared" ca="1" si="742"/>
        <v>1782400</v>
      </c>
    </row>
    <row r="6554" spans="1:15" x14ac:dyDescent="0.25">
      <c r="A6554">
        <v>6539</v>
      </c>
      <c r="B6554" s="84">
        <v>32477</v>
      </c>
      <c r="C6554" s="47">
        <v>71.5</v>
      </c>
      <c r="D6554" s="47">
        <v>71.62</v>
      </c>
      <c r="E6554" s="47">
        <v>70.88</v>
      </c>
      <c r="F6554" s="47">
        <v>70.88</v>
      </c>
      <c r="G6554" s="48">
        <v>449200</v>
      </c>
      <c r="H6554" s="47">
        <v>9.19</v>
      </c>
      <c r="I6554" s="51">
        <f t="shared" si="736"/>
        <v>0.12965575620767494</v>
      </c>
      <c r="J6554" s="51">
        <f t="shared" ca="1" si="737"/>
        <v>4</v>
      </c>
      <c r="K6554" s="47">
        <f t="shared" si="738"/>
        <v>9.27</v>
      </c>
      <c r="L6554" s="47">
        <f t="shared" si="739"/>
        <v>9.2899999999999991</v>
      </c>
      <c r="M6554" s="47">
        <f t="shared" si="740"/>
        <v>9.19</v>
      </c>
      <c r="N6554" s="47">
        <f t="shared" si="741"/>
        <v>9.19</v>
      </c>
      <c r="O6554" s="48">
        <f t="shared" ca="1" si="742"/>
        <v>1796800</v>
      </c>
    </row>
    <row r="6555" spans="1:15" x14ac:dyDescent="0.25">
      <c r="A6555">
        <v>6540</v>
      </c>
      <c r="B6555" s="84">
        <v>32476</v>
      </c>
      <c r="C6555" s="47">
        <v>69.25</v>
      </c>
      <c r="D6555" s="47">
        <v>71.5</v>
      </c>
      <c r="E6555" s="47">
        <v>69.25</v>
      </c>
      <c r="F6555" s="47">
        <v>71.5</v>
      </c>
      <c r="G6555" s="48">
        <v>571600</v>
      </c>
      <c r="H6555" s="47">
        <v>9.27</v>
      </c>
      <c r="I6555" s="51">
        <f t="shared" si="736"/>
        <v>0.12965034965034963</v>
      </c>
      <c r="J6555" s="51">
        <f t="shared" ca="1" si="737"/>
        <v>4</v>
      </c>
      <c r="K6555" s="47">
        <f t="shared" si="738"/>
        <v>8.98</v>
      </c>
      <c r="L6555" s="47">
        <f t="shared" si="739"/>
        <v>9.27</v>
      </c>
      <c r="M6555" s="47">
        <f t="shared" si="740"/>
        <v>8.98</v>
      </c>
      <c r="N6555" s="47">
        <f t="shared" si="741"/>
        <v>9.27</v>
      </c>
      <c r="O6555" s="48">
        <f t="shared" ca="1" si="742"/>
        <v>2286400</v>
      </c>
    </row>
    <row r="6556" spans="1:15" x14ac:dyDescent="0.25">
      <c r="A6556">
        <v>6541</v>
      </c>
      <c r="B6556" s="84">
        <v>32475</v>
      </c>
      <c r="C6556" s="47">
        <v>69.25</v>
      </c>
      <c r="D6556" s="47">
        <v>69.38</v>
      </c>
      <c r="E6556" s="47">
        <v>69.12</v>
      </c>
      <c r="F6556" s="47">
        <v>69.25</v>
      </c>
      <c r="G6556" s="48">
        <v>442400</v>
      </c>
      <c r="H6556" s="47">
        <v>8.98</v>
      </c>
      <c r="I6556" s="51">
        <f t="shared" si="736"/>
        <v>0.1296750902527076</v>
      </c>
      <c r="J6556" s="51">
        <f t="shared" ca="1" si="737"/>
        <v>4</v>
      </c>
      <c r="K6556" s="47">
        <f t="shared" si="738"/>
        <v>8.98</v>
      </c>
      <c r="L6556" s="47">
        <f t="shared" si="739"/>
        <v>9</v>
      </c>
      <c r="M6556" s="47">
        <f t="shared" si="740"/>
        <v>8.9600000000000009</v>
      </c>
      <c r="N6556" s="47">
        <f t="shared" si="741"/>
        <v>8.98</v>
      </c>
      <c r="O6556" s="48">
        <f t="shared" ca="1" si="742"/>
        <v>1769600</v>
      </c>
    </row>
    <row r="6557" spans="1:15" x14ac:dyDescent="0.25">
      <c r="A6557">
        <v>6542</v>
      </c>
      <c r="B6557" s="84">
        <v>32472</v>
      </c>
      <c r="C6557" s="47">
        <v>69.25</v>
      </c>
      <c r="D6557" s="47">
        <v>69.38</v>
      </c>
      <c r="E6557" s="47">
        <v>69</v>
      </c>
      <c r="F6557" s="47">
        <v>69.25</v>
      </c>
      <c r="G6557" s="48">
        <v>368000</v>
      </c>
      <c r="H6557" s="47">
        <v>8.98</v>
      </c>
      <c r="I6557" s="51">
        <f t="shared" si="736"/>
        <v>0.1296750902527076</v>
      </c>
      <c r="J6557" s="51">
        <f t="shared" ca="1" si="737"/>
        <v>4</v>
      </c>
      <c r="K6557" s="47">
        <f t="shared" si="738"/>
        <v>8.98</v>
      </c>
      <c r="L6557" s="47">
        <f t="shared" si="739"/>
        <v>9</v>
      </c>
      <c r="M6557" s="47">
        <f t="shared" si="740"/>
        <v>8.9499999999999993</v>
      </c>
      <c r="N6557" s="47">
        <f t="shared" si="741"/>
        <v>8.98</v>
      </c>
      <c r="O6557" s="48">
        <f t="shared" ca="1" si="742"/>
        <v>1472000</v>
      </c>
    </row>
    <row r="6558" spans="1:15" x14ac:dyDescent="0.25">
      <c r="A6558">
        <v>6543</v>
      </c>
      <c r="B6558" s="84">
        <v>32470</v>
      </c>
      <c r="C6558" s="47">
        <v>69.25</v>
      </c>
      <c r="D6558" s="47">
        <v>69.5</v>
      </c>
      <c r="E6558" s="47">
        <v>69</v>
      </c>
      <c r="F6558" s="47">
        <v>69.38</v>
      </c>
      <c r="G6558" s="48">
        <v>192800</v>
      </c>
      <c r="H6558" s="47">
        <v>9</v>
      </c>
      <c r="I6558" s="51">
        <f t="shared" si="736"/>
        <v>0.12972038051311618</v>
      </c>
      <c r="J6558" s="51">
        <f t="shared" ca="1" si="737"/>
        <v>4</v>
      </c>
      <c r="K6558" s="47">
        <f t="shared" si="738"/>
        <v>8.98</v>
      </c>
      <c r="L6558" s="47">
        <f t="shared" si="739"/>
        <v>9.02</v>
      </c>
      <c r="M6558" s="47">
        <f t="shared" si="740"/>
        <v>8.9499999999999993</v>
      </c>
      <c r="N6558" s="47">
        <f t="shared" si="741"/>
        <v>9</v>
      </c>
      <c r="O6558" s="48">
        <f t="shared" ca="1" si="742"/>
        <v>771200</v>
      </c>
    </row>
    <row r="6559" spans="1:15" x14ac:dyDescent="0.25">
      <c r="A6559">
        <v>6544</v>
      </c>
      <c r="B6559" s="84">
        <v>32469</v>
      </c>
      <c r="C6559" s="47">
        <v>68.88</v>
      </c>
      <c r="D6559" s="47">
        <v>69.62</v>
      </c>
      <c r="E6559" s="47">
        <v>68.62</v>
      </c>
      <c r="F6559" s="47">
        <v>69.5</v>
      </c>
      <c r="G6559" s="48">
        <v>267600</v>
      </c>
      <c r="H6559" s="47">
        <v>9.02</v>
      </c>
      <c r="I6559" s="51">
        <f t="shared" si="736"/>
        <v>0.12978417266187051</v>
      </c>
      <c r="J6559" s="51">
        <f t="shared" ca="1" si="737"/>
        <v>4</v>
      </c>
      <c r="K6559" s="47">
        <f t="shared" si="738"/>
        <v>8.94</v>
      </c>
      <c r="L6559" s="47">
        <f t="shared" si="739"/>
        <v>9.0399999999999991</v>
      </c>
      <c r="M6559" s="47">
        <f t="shared" si="740"/>
        <v>8.91</v>
      </c>
      <c r="N6559" s="47">
        <f t="shared" si="741"/>
        <v>9.02</v>
      </c>
      <c r="O6559" s="48">
        <f t="shared" ca="1" si="742"/>
        <v>1070400</v>
      </c>
    </row>
    <row r="6560" spans="1:15" x14ac:dyDescent="0.25">
      <c r="A6560">
        <v>6545</v>
      </c>
      <c r="B6560" s="84">
        <v>32468</v>
      </c>
      <c r="C6560" s="47">
        <v>69.25</v>
      </c>
      <c r="D6560" s="47">
        <v>69.25</v>
      </c>
      <c r="E6560" s="47">
        <v>68.5</v>
      </c>
      <c r="F6560" s="47">
        <v>69.12</v>
      </c>
      <c r="G6560" s="48">
        <v>441200</v>
      </c>
      <c r="H6560" s="47">
        <v>8.9700000000000006</v>
      </c>
      <c r="I6560" s="51">
        <f t="shared" si="736"/>
        <v>0.12977430555555555</v>
      </c>
      <c r="J6560" s="51">
        <f t="shared" ca="1" si="737"/>
        <v>4</v>
      </c>
      <c r="K6560" s="47">
        <f t="shared" si="738"/>
        <v>8.99</v>
      </c>
      <c r="L6560" s="47">
        <f t="shared" si="739"/>
        <v>8.99</v>
      </c>
      <c r="M6560" s="47">
        <f t="shared" si="740"/>
        <v>8.89</v>
      </c>
      <c r="N6560" s="47">
        <f t="shared" si="741"/>
        <v>8.9700000000000006</v>
      </c>
      <c r="O6560" s="48">
        <f t="shared" ca="1" si="742"/>
        <v>1764800</v>
      </c>
    </row>
    <row r="6561" spans="1:15" x14ac:dyDescent="0.25">
      <c r="A6561">
        <v>6546</v>
      </c>
      <c r="B6561" s="84">
        <v>32465</v>
      </c>
      <c r="C6561" s="47">
        <v>68.62</v>
      </c>
      <c r="D6561" s="47">
        <v>69.38</v>
      </c>
      <c r="E6561" s="47">
        <v>68.62</v>
      </c>
      <c r="F6561" s="47">
        <v>69.38</v>
      </c>
      <c r="G6561" s="48">
        <v>267600</v>
      </c>
      <c r="H6561" s="47">
        <v>9</v>
      </c>
      <c r="I6561" s="51">
        <f t="shared" si="736"/>
        <v>0.12972038051311618</v>
      </c>
      <c r="J6561" s="51">
        <f t="shared" ca="1" si="737"/>
        <v>4</v>
      </c>
      <c r="K6561" s="47">
        <f t="shared" si="738"/>
        <v>8.9</v>
      </c>
      <c r="L6561" s="47">
        <f t="shared" si="739"/>
        <v>9</v>
      </c>
      <c r="M6561" s="47">
        <f t="shared" si="740"/>
        <v>8.9</v>
      </c>
      <c r="N6561" s="47">
        <f t="shared" si="741"/>
        <v>9</v>
      </c>
      <c r="O6561" s="48">
        <f t="shared" ca="1" si="742"/>
        <v>1070400</v>
      </c>
    </row>
    <row r="6562" spans="1:15" x14ac:dyDescent="0.25">
      <c r="A6562">
        <v>6547</v>
      </c>
      <c r="B6562" s="84">
        <v>32464</v>
      </c>
      <c r="C6562" s="47">
        <v>68.5</v>
      </c>
      <c r="D6562" s="47">
        <v>68.75</v>
      </c>
      <c r="E6562" s="47">
        <v>68.5</v>
      </c>
      <c r="F6562" s="47">
        <v>68.75</v>
      </c>
      <c r="G6562" s="48">
        <v>199200</v>
      </c>
      <c r="H6562" s="47">
        <v>8.92</v>
      </c>
      <c r="I6562" s="51">
        <f t="shared" si="736"/>
        <v>0.12974545454545455</v>
      </c>
      <c r="J6562" s="51">
        <f t="shared" ca="1" si="737"/>
        <v>4</v>
      </c>
      <c r="K6562" s="47">
        <f t="shared" si="738"/>
        <v>8.89</v>
      </c>
      <c r="L6562" s="47">
        <f t="shared" si="739"/>
        <v>8.92</v>
      </c>
      <c r="M6562" s="47">
        <f t="shared" si="740"/>
        <v>8.89</v>
      </c>
      <c r="N6562" s="47">
        <f t="shared" si="741"/>
        <v>8.92</v>
      </c>
      <c r="O6562" s="48">
        <f t="shared" ca="1" si="742"/>
        <v>796800</v>
      </c>
    </row>
    <row r="6563" spans="1:15" x14ac:dyDescent="0.25">
      <c r="A6563">
        <v>6548</v>
      </c>
      <c r="B6563" s="84">
        <v>32463</v>
      </c>
      <c r="C6563" s="47">
        <v>68.62</v>
      </c>
      <c r="D6563" s="47">
        <v>68.62</v>
      </c>
      <c r="E6563" s="47">
        <v>68</v>
      </c>
      <c r="F6563" s="47">
        <v>68.25</v>
      </c>
      <c r="G6563" s="48">
        <v>490800</v>
      </c>
      <c r="H6563" s="47">
        <v>8.85</v>
      </c>
      <c r="I6563" s="51">
        <f t="shared" si="736"/>
        <v>0.12967032967032965</v>
      </c>
      <c r="J6563" s="51">
        <f t="shared" ca="1" si="737"/>
        <v>4</v>
      </c>
      <c r="K6563" s="47">
        <f t="shared" si="738"/>
        <v>8.9</v>
      </c>
      <c r="L6563" s="47">
        <f t="shared" si="739"/>
        <v>8.9</v>
      </c>
      <c r="M6563" s="47">
        <f t="shared" si="740"/>
        <v>8.82</v>
      </c>
      <c r="N6563" s="47">
        <f t="shared" si="741"/>
        <v>8.85</v>
      </c>
      <c r="O6563" s="48">
        <f t="shared" ca="1" si="742"/>
        <v>1963200</v>
      </c>
    </row>
    <row r="6564" spans="1:15" x14ac:dyDescent="0.25">
      <c r="A6564">
        <v>6549</v>
      </c>
      <c r="B6564" s="84">
        <v>32462</v>
      </c>
      <c r="C6564" s="47">
        <v>68.25</v>
      </c>
      <c r="D6564" s="47">
        <v>68.75</v>
      </c>
      <c r="E6564" s="47">
        <v>68.25</v>
      </c>
      <c r="F6564" s="47">
        <v>68.75</v>
      </c>
      <c r="G6564" s="48">
        <v>161600</v>
      </c>
      <c r="H6564" s="47">
        <v>8.92</v>
      </c>
      <c r="I6564" s="51">
        <f t="shared" si="736"/>
        <v>0.12974545454545455</v>
      </c>
      <c r="J6564" s="51">
        <f t="shared" ca="1" si="737"/>
        <v>4</v>
      </c>
      <c r="K6564" s="47">
        <f t="shared" si="738"/>
        <v>8.86</v>
      </c>
      <c r="L6564" s="47">
        <f t="shared" si="739"/>
        <v>8.92</v>
      </c>
      <c r="M6564" s="47">
        <f t="shared" si="740"/>
        <v>8.86</v>
      </c>
      <c r="N6564" s="47">
        <f t="shared" si="741"/>
        <v>8.92</v>
      </c>
      <c r="O6564" s="48">
        <f t="shared" ca="1" si="742"/>
        <v>646400</v>
      </c>
    </row>
    <row r="6565" spans="1:15" x14ac:dyDescent="0.25">
      <c r="A6565">
        <v>6550</v>
      </c>
      <c r="B6565" s="84">
        <v>32461</v>
      </c>
      <c r="C6565" s="47">
        <v>68.5</v>
      </c>
      <c r="D6565" s="47">
        <v>69</v>
      </c>
      <c r="E6565" s="47">
        <v>68.12</v>
      </c>
      <c r="F6565" s="47">
        <v>68.5</v>
      </c>
      <c r="G6565" s="48">
        <v>682800</v>
      </c>
      <c r="H6565" s="47">
        <v>8.89</v>
      </c>
      <c r="I6565" s="51">
        <f t="shared" si="736"/>
        <v>0.12978102189781024</v>
      </c>
      <c r="J6565" s="51">
        <f t="shared" ca="1" si="737"/>
        <v>4</v>
      </c>
      <c r="K6565" s="47">
        <f t="shared" si="738"/>
        <v>8.89</v>
      </c>
      <c r="L6565" s="47">
        <f t="shared" si="739"/>
        <v>8.9499999999999993</v>
      </c>
      <c r="M6565" s="47">
        <f t="shared" si="740"/>
        <v>8.84</v>
      </c>
      <c r="N6565" s="47">
        <f t="shared" si="741"/>
        <v>8.89</v>
      </c>
      <c r="O6565" s="48">
        <f t="shared" ca="1" si="742"/>
        <v>2731200</v>
      </c>
    </row>
    <row r="6566" spans="1:15" x14ac:dyDescent="0.25">
      <c r="A6566">
        <v>6551</v>
      </c>
      <c r="B6566" s="84">
        <v>32458</v>
      </c>
      <c r="C6566" s="47">
        <v>69.75</v>
      </c>
      <c r="D6566" s="47">
        <v>69.75</v>
      </c>
      <c r="E6566" s="47">
        <v>68</v>
      </c>
      <c r="F6566" s="47">
        <v>68</v>
      </c>
      <c r="G6566" s="48">
        <v>316800</v>
      </c>
      <c r="H6566" s="47">
        <v>8.82</v>
      </c>
      <c r="I6566" s="51">
        <f t="shared" si="736"/>
        <v>0.12970588235294117</v>
      </c>
      <c r="J6566" s="51">
        <f t="shared" ca="1" si="737"/>
        <v>4</v>
      </c>
      <c r="K6566" s="47">
        <f t="shared" si="738"/>
        <v>9.0500000000000007</v>
      </c>
      <c r="L6566" s="47">
        <f t="shared" si="739"/>
        <v>9.0500000000000007</v>
      </c>
      <c r="M6566" s="47">
        <f t="shared" si="740"/>
        <v>8.82</v>
      </c>
      <c r="N6566" s="47">
        <f t="shared" si="741"/>
        <v>8.82</v>
      </c>
      <c r="O6566" s="48">
        <f t="shared" ca="1" si="742"/>
        <v>1267200</v>
      </c>
    </row>
    <row r="6567" spans="1:15" x14ac:dyDescent="0.25">
      <c r="A6567">
        <v>6552</v>
      </c>
      <c r="B6567" s="84">
        <v>32457</v>
      </c>
      <c r="C6567" s="47">
        <v>69.75</v>
      </c>
      <c r="D6567" s="47">
        <v>70</v>
      </c>
      <c r="E6567" s="47">
        <v>69.5</v>
      </c>
      <c r="F6567" s="47">
        <v>70</v>
      </c>
      <c r="G6567" s="48">
        <v>310400</v>
      </c>
      <c r="H6567" s="47">
        <v>9.08</v>
      </c>
      <c r="I6567" s="51">
        <f t="shared" si="736"/>
        <v>0.12971428571428573</v>
      </c>
      <c r="J6567" s="51">
        <f t="shared" ca="1" si="737"/>
        <v>4</v>
      </c>
      <c r="K6567" s="47">
        <f t="shared" si="738"/>
        <v>9.0500000000000007</v>
      </c>
      <c r="L6567" s="47">
        <f t="shared" si="739"/>
        <v>9.08</v>
      </c>
      <c r="M6567" s="47">
        <f t="shared" si="740"/>
        <v>9.02</v>
      </c>
      <c r="N6567" s="47">
        <f t="shared" si="741"/>
        <v>9.08</v>
      </c>
      <c r="O6567" s="48">
        <f t="shared" ca="1" si="742"/>
        <v>1241600</v>
      </c>
    </row>
    <row r="6568" spans="1:15" x14ac:dyDescent="0.25">
      <c r="A6568">
        <v>6553</v>
      </c>
      <c r="B6568" s="84">
        <v>32456</v>
      </c>
      <c r="C6568" s="47">
        <v>70.12</v>
      </c>
      <c r="D6568" s="47">
        <v>70.25</v>
      </c>
      <c r="E6568" s="47">
        <v>69</v>
      </c>
      <c r="F6568" s="47">
        <v>69.62</v>
      </c>
      <c r="G6568" s="48">
        <v>733600</v>
      </c>
      <c r="H6568" s="47">
        <v>9.0299999999999994</v>
      </c>
      <c r="I6568" s="51">
        <f t="shared" si="736"/>
        <v>0.12970410801493823</v>
      </c>
      <c r="J6568" s="51">
        <f t="shared" ca="1" si="737"/>
        <v>4</v>
      </c>
      <c r="K6568" s="47">
        <f t="shared" si="738"/>
        <v>9.09</v>
      </c>
      <c r="L6568" s="47">
        <f t="shared" si="739"/>
        <v>9.11</v>
      </c>
      <c r="M6568" s="47">
        <f t="shared" si="740"/>
        <v>8.9499999999999993</v>
      </c>
      <c r="N6568" s="47">
        <f t="shared" si="741"/>
        <v>9.0299999999999994</v>
      </c>
      <c r="O6568" s="48">
        <f t="shared" ca="1" si="742"/>
        <v>2934400</v>
      </c>
    </row>
    <row r="6569" spans="1:15" x14ac:dyDescent="0.25">
      <c r="A6569">
        <v>6554</v>
      </c>
      <c r="B6569" s="84">
        <v>32455</v>
      </c>
      <c r="C6569" s="47">
        <v>70.5</v>
      </c>
      <c r="D6569" s="47">
        <v>71</v>
      </c>
      <c r="E6569" s="47">
        <v>70.25</v>
      </c>
      <c r="F6569" s="47">
        <v>70.38</v>
      </c>
      <c r="G6569" s="48">
        <v>191600</v>
      </c>
      <c r="H6569" s="47">
        <v>9.1300000000000008</v>
      </c>
      <c r="I6569" s="51">
        <f t="shared" si="736"/>
        <v>0.12972435350951977</v>
      </c>
      <c r="J6569" s="51">
        <f t="shared" ca="1" si="737"/>
        <v>4</v>
      </c>
      <c r="K6569" s="47">
        <f t="shared" si="738"/>
        <v>9.15</v>
      </c>
      <c r="L6569" s="47">
        <f t="shared" si="739"/>
        <v>9.2100000000000009</v>
      </c>
      <c r="M6569" s="47">
        <f t="shared" si="740"/>
        <v>9.11</v>
      </c>
      <c r="N6569" s="47">
        <f t="shared" si="741"/>
        <v>9.1300000000000008</v>
      </c>
      <c r="O6569" s="48">
        <f t="shared" ca="1" si="742"/>
        <v>766400</v>
      </c>
    </row>
    <row r="6570" spans="1:15" x14ac:dyDescent="0.25">
      <c r="A6570">
        <v>6555</v>
      </c>
      <c r="B6570" s="84">
        <v>32454</v>
      </c>
      <c r="C6570" s="47">
        <v>70.62</v>
      </c>
      <c r="D6570" s="47">
        <v>70.62</v>
      </c>
      <c r="E6570" s="47">
        <v>69.62</v>
      </c>
      <c r="F6570" s="47">
        <v>70.5</v>
      </c>
      <c r="G6570" s="48">
        <v>509200</v>
      </c>
      <c r="H6570" s="47">
        <v>9.15</v>
      </c>
      <c r="I6570" s="51">
        <f t="shared" si="736"/>
        <v>0.12978723404255318</v>
      </c>
      <c r="J6570" s="51">
        <f t="shared" ca="1" si="737"/>
        <v>4</v>
      </c>
      <c r="K6570" s="47">
        <f t="shared" si="738"/>
        <v>9.17</v>
      </c>
      <c r="L6570" s="47">
        <f t="shared" si="739"/>
        <v>9.17</v>
      </c>
      <c r="M6570" s="47">
        <f t="shared" si="740"/>
        <v>9.0399999999999991</v>
      </c>
      <c r="N6570" s="47">
        <f t="shared" si="741"/>
        <v>9.15</v>
      </c>
      <c r="O6570" s="48">
        <f t="shared" ca="1" si="742"/>
        <v>2036800</v>
      </c>
    </row>
    <row r="6571" spans="1:15" x14ac:dyDescent="0.25">
      <c r="A6571">
        <v>6556</v>
      </c>
      <c r="B6571" s="84">
        <v>32451</v>
      </c>
      <c r="C6571" s="47">
        <v>71.88</v>
      </c>
      <c r="D6571" s="47">
        <v>72</v>
      </c>
      <c r="E6571" s="47">
        <v>70.88</v>
      </c>
      <c r="F6571" s="47">
        <v>71</v>
      </c>
      <c r="G6571" s="48">
        <v>299600</v>
      </c>
      <c r="H6571" s="47">
        <v>9.2100000000000009</v>
      </c>
      <c r="I6571" s="51">
        <f t="shared" si="736"/>
        <v>0.12971830985915495</v>
      </c>
      <c r="J6571" s="51">
        <f t="shared" ca="1" si="737"/>
        <v>4</v>
      </c>
      <c r="K6571" s="47">
        <f t="shared" si="738"/>
        <v>9.32</v>
      </c>
      <c r="L6571" s="47">
        <f t="shared" si="739"/>
        <v>9.34</v>
      </c>
      <c r="M6571" s="47">
        <f t="shared" si="740"/>
        <v>9.19</v>
      </c>
      <c r="N6571" s="47">
        <f t="shared" si="741"/>
        <v>9.2100000000000009</v>
      </c>
      <c r="O6571" s="48">
        <f t="shared" ca="1" si="742"/>
        <v>1198400</v>
      </c>
    </row>
    <row r="6572" spans="1:15" x14ac:dyDescent="0.25">
      <c r="A6572">
        <v>6557</v>
      </c>
      <c r="B6572" s="84">
        <v>32450</v>
      </c>
      <c r="C6572" s="47">
        <v>71.88</v>
      </c>
      <c r="D6572" s="47">
        <v>72.38</v>
      </c>
      <c r="E6572" s="47">
        <v>71.62</v>
      </c>
      <c r="F6572" s="47">
        <v>72.12</v>
      </c>
      <c r="G6572" s="48">
        <v>222000</v>
      </c>
      <c r="H6572" s="47">
        <v>9.36</v>
      </c>
      <c r="I6572" s="51">
        <f t="shared" si="736"/>
        <v>0.12978369384359401</v>
      </c>
      <c r="J6572" s="51">
        <f t="shared" ca="1" si="737"/>
        <v>4</v>
      </c>
      <c r="K6572" s="47">
        <f t="shared" si="738"/>
        <v>9.33</v>
      </c>
      <c r="L6572" s="47">
        <f t="shared" si="739"/>
        <v>9.39</v>
      </c>
      <c r="M6572" s="47">
        <f t="shared" si="740"/>
        <v>9.3000000000000007</v>
      </c>
      <c r="N6572" s="47">
        <f t="shared" si="741"/>
        <v>9.36</v>
      </c>
      <c r="O6572" s="48">
        <f t="shared" ca="1" si="742"/>
        <v>888000</v>
      </c>
    </row>
    <row r="6573" spans="1:15" x14ac:dyDescent="0.25">
      <c r="A6573">
        <v>6558</v>
      </c>
      <c r="B6573" s="84">
        <v>32449</v>
      </c>
      <c r="C6573" s="47">
        <v>71.38</v>
      </c>
      <c r="D6573" s="47">
        <v>72.12</v>
      </c>
      <c r="E6573" s="47">
        <v>71.25</v>
      </c>
      <c r="F6573" s="47">
        <v>72.12</v>
      </c>
      <c r="G6573" s="48">
        <v>508400</v>
      </c>
      <c r="H6573" s="47">
        <v>9.36</v>
      </c>
      <c r="I6573" s="51">
        <f t="shared" si="736"/>
        <v>0.12978369384359401</v>
      </c>
      <c r="J6573" s="51">
        <f t="shared" ca="1" si="737"/>
        <v>4</v>
      </c>
      <c r="K6573" s="47">
        <f t="shared" si="738"/>
        <v>9.26</v>
      </c>
      <c r="L6573" s="47">
        <f t="shared" si="739"/>
        <v>9.36</v>
      </c>
      <c r="M6573" s="47">
        <f t="shared" si="740"/>
        <v>9.25</v>
      </c>
      <c r="N6573" s="47">
        <f t="shared" si="741"/>
        <v>9.36</v>
      </c>
      <c r="O6573" s="48">
        <f t="shared" ca="1" si="742"/>
        <v>2033600</v>
      </c>
    </row>
    <row r="6574" spans="1:15" x14ac:dyDescent="0.25">
      <c r="A6574">
        <v>6559</v>
      </c>
      <c r="B6574" s="84">
        <v>32448</v>
      </c>
      <c r="C6574" s="47">
        <v>72.12</v>
      </c>
      <c r="D6574" s="47">
        <v>72.25</v>
      </c>
      <c r="E6574" s="47">
        <v>71.62</v>
      </c>
      <c r="F6574" s="47">
        <v>71.62</v>
      </c>
      <c r="G6574" s="48">
        <v>467200</v>
      </c>
      <c r="H6574" s="47">
        <v>9.2899999999999991</v>
      </c>
      <c r="I6574" s="51">
        <f t="shared" si="736"/>
        <v>0.12971237084613235</v>
      </c>
      <c r="J6574" s="51">
        <f t="shared" ca="1" si="737"/>
        <v>4</v>
      </c>
      <c r="K6574" s="47">
        <f t="shared" si="738"/>
        <v>9.35</v>
      </c>
      <c r="L6574" s="47">
        <f t="shared" si="739"/>
        <v>9.3699999999999992</v>
      </c>
      <c r="M6574" s="47">
        <f t="shared" si="740"/>
        <v>9.2899999999999991</v>
      </c>
      <c r="N6574" s="47">
        <f t="shared" si="741"/>
        <v>9.2899999999999991</v>
      </c>
      <c r="O6574" s="48">
        <f t="shared" ca="1" si="742"/>
        <v>1868800</v>
      </c>
    </row>
    <row r="6575" spans="1:15" x14ac:dyDescent="0.25">
      <c r="A6575">
        <v>6560</v>
      </c>
      <c r="B6575" s="84">
        <v>32447</v>
      </c>
      <c r="C6575" s="47">
        <v>72.12</v>
      </c>
      <c r="D6575" s="47">
        <v>72.38</v>
      </c>
      <c r="E6575" s="47">
        <v>71.62</v>
      </c>
      <c r="F6575" s="47">
        <v>72</v>
      </c>
      <c r="G6575" s="48">
        <v>364400</v>
      </c>
      <c r="H6575" s="47">
        <v>9.34</v>
      </c>
      <c r="I6575" s="51">
        <f t="shared" si="736"/>
        <v>0.12972222222222221</v>
      </c>
      <c r="J6575" s="51">
        <f t="shared" ca="1" si="737"/>
        <v>4</v>
      </c>
      <c r="K6575" s="47">
        <f t="shared" si="738"/>
        <v>9.36</v>
      </c>
      <c r="L6575" s="47">
        <f t="shared" si="739"/>
        <v>9.39</v>
      </c>
      <c r="M6575" s="47">
        <f t="shared" si="740"/>
        <v>9.2899999999999991</v>
      </c>
      <c r="N6575" s="47">
        <f t="shared" si="741"/>
        <v>9.34</v>
      </c>
      <c r="O6575" s="48">
        <f t="shared" ca="1" si="742"/>
        <v>1457600</v>
      </c>
    </row>
    <row r="6576" spans="1:15" x14ac:dyDescent="0.25">
      <c r="A6576">
        <v>6561</v>
      </c>
      <c r="B6576" s="84">
        <v>32444</v>
      </c>
      <c r="C6576" s="47">
        <v>72.25</v>
      </c>
      <c r="D6576" s="47">
        <v>72.75</v>
      </c>
      <c r="E6576" s="47">
        <v>72.12</v>
      </c>
      <c r="F6576" s="47">
        <v>72.5</v>
      </c>
      <c r="G6576" s="48">
        <v>616400</v>
      </c>
      <c r="H6576" s="47">
        <v>9.4</v>
      </c>
      <c r="I6576" s="51">
        <f t="shared" si="736"/>
        <v>0.1296551724137931</v>
      </c>
      <c r="J6576" s="51">
        <f t="shared" ca="1" si="737"/>
        <v>4</v>
      </c>
      <c r="K6576" s="47">
        <f t="shared" si="738"/>
        <v>9.3699999999999992</v>
      </c>
      <c r="L6576" s="47">
        <f t="shared" si="739"/>
        <v>9.43</v>
      </c>
      <c r="M6576" s="47">
        <f t="shared" si="740"/>
        <v>9.35</v>
      </c>
      <c r="N6576" s="47">
        <f t="shared" si="741"/>
        <v>9.4</v>
      </c>
      <c r="O6576" s="48">
        <f t="shared" ca="1" si="742"/>
        <v>2465600</v>
      </c>
    </row>
    <row r="6577" spans="1:15" x14ac:dyDescent="0.25">
      <c r="A6577">
        <v>6562</v>
      </c>
      <c r="B6577" s="84">
        <v>32443</v>
      </c>
      <c r="C6577" s="47">
        <v>72.75</v>
      </c>
      <c r="D6577" s="47">
        <v>72.75</v>
      </c>
      <c r="E6577" s="47">
        <v>71.88</v>
      </c>
      <c r="F6577" s="47">
        <v>72.25</v>
      </c>
      <c r="G6577" s="48">
        <v>624000</v>
      </c>
      <c r="H6577" s="47">
        <v>9.3699999999999992</v>
      </c>
      <c r="I6577" s="51">
        <f t="shared" si="736"/>
        <v>0.12968858131487887</v>
      </c>
      <c r="J6577" s="51">
        <f t="shared" ca="1" si="737"/>
        <v>4</v>
      </c>
      <c r="K6577" s="47">
        <f t="shared" si="738"/>
        <v>9.43</v>
      </c>
      <c r="L6577" s="47">
        <f t="shared" si="739"/>
        <v>9.43</v>
      </c>
      <c r="M6577" s="47">
        <f t="shared" si="740"/>
        <v>9.32</v>
      </c>
      <c r="N6577" s="47">
        <f t="shared" si="741"/>
        <v>9.3699999999999992</v>
      </c>
      <c r="O6577" s="48">
        <f t="shared" ca="1" si="742"/>
        <v>2496000</v>
      </c>
    </row>
    <row r="6578" spans="1:15" x14ac:dyDescent="0.25">
      <c r="A6578">
        <v>6563</v>
      </c>
      <c r="B6578" s="84">
        <v>32442</v>
      </c>
      <c r="C6578" s="47">
        <v>73</v>
      </c>
      <c r="D6578" s="47">
        <v>73</v>
      </c>
      <c r="E6578" s="47">
        <v>72.25</v>
      </c>
      <c r="F6578" s="47">
        <v>73</v>
      </c>
      <c r="G6578" s="48">
        <v>216800</v>
      </c>
      <c r="H6578" s="47">
        <v>9.4700000000000006</v>
      </c>
      <c r="I6578" s="51">
        <f t="shared" si="736"/>
        <v>0.12972602739726027</v>
      </c>
      <c r="J6578" s="51">
        <f t="shared" ca="1" si="737"/>
        <v>4</v>
      </c>
      <c r="K6578" s="47">
        <f t="shared" si="738"/>
        <v>9.4700000000000006</v>
      </c>
      <c r="L6578" s="47">
        <f t="shared" si="739"/>
        <v>9.4700000000000006</v>
      </c>
      <c r="M6578" s="47">
        <f t="shared" si="740"/>
        <v>9.3699999999999992</v>
      </c>
      <c r="N6578" s="47">
        <f t="shared" si="741"/>
        <v>9.4700000000000006</v>
      </c>
      <c r="O6578" s="48">
        <f t="shared" ca="1" si="742"/>
        <v>867200</v>
      </c>
    </row>
    <row r="6579" spans="1:15" x14ac:dyDescent="0.25">
      <c r="A6579">
        <v>6564</v>
      </c>
      <c r="B6579" s="84">
        <v>32441</v>
      </c>
      <c r="C6579" s="47">
        <v>72.62</v>
      </c>
      <c r="D6579" s="47">
        <v>73</v>
      </c>
      <c r="E6579" s="47">
        <v>72.38</v>
      </c>
      <c r="F6579" s="47">
        <v>73</v>
      </c>
      <c r="G6579" s="48">
        <v>188800</v>
      </c>
      <c r="H6579" s="47">
        <v>9.4700000000000006</v>
      </c>
      <c r="I6579" s="51">
        <f t="shared" si="736"/>
        <v>0.12972602739726027</v>
      </c>
      <c r="J6579" s="51">
        <f t="shared" ca="1" si="737"/>
        <v>4</v>
      </c>
      <c r="K6579" s="47">
        <f t="shared" si="738"/>
        <v>9.42</v>
      </c>
      <c r="L6579" s="47">
        <f t="shared" si="739"/>
        <v>9.4700000000000006</v>
      </c>
      <c r="M6579" s="47">
        <f t="shared" si="740"/>
        <v>9.39</v>
      </c>
      <c r="N6579" s="47">
        <f t="shared" si="741"/>
        <v>9.4700000000000006</v>
      </c>
      <c r="O6579" s="48">
        <f t="shared" ca="1" si="742"/>
        <v>755200</v>
      </c>
    </row>
    <row r="6580" spans="1:15" x14ac:dyDescent="0.25">
      <c r="A6580">
        <v>6565</v>
      </c>
      <c r="B6580" s="84">
        <v>32440</v>
      </c>
      <c r="C6580" s="47">
        <v>73.38</v>
      </c>
      <c r="D6580" s="47">
        <v>73.38</v>
      </c>
      <c r="E6580" s="47">
        <v>72.75</v>
      </c>
      <c r="F6580" s="47">
        <v>72.88</v>
      </c>
      <c r="G6580" s="48">
        <v>256400</v>
      </c>
      <c r="H6580" s="47">
        <v>9.4499999999999993</v>
      </c>
      <c r="I6580" s="51">
        <f t="shared" si="736"/>
        <v>0.12966520307354557</v>
      </c>
      <c r="J6580" s="51">
        <f t="shared" ca="1" si="737"/>
        <v>4</v>
      </c>
      <c r="K6580" s="47">
        <f t="shared" si="738"/>
        <v>9.51</v>
      </c>
      <c r="L6580" s="47">
        <f t="shared" si="739"/>
        <v>9.51</v>
      </c>
      <c r="M6580" s="47">
        <f t="shared" si="740"/>
        <v>9.43</v>
      </c>
      <c r="N6580" s="47">
        <f t="shared" si="741"/>
        <v>9.4499999999999993</v>
      </c>
      <c r="O6580" s="48">
        <f t="shared" ca="1" si="742"/>
        <v>1025600</v>
      </c>
    </row>
    <row r="6581" spans="1:15" x14ac:dyDescent="0.25">
      <c r="A6581">
        <v>6566</v>
      </c>
      <c r="B6581" s="84">
        <v>32437</v>
      </c>
      <c r="C6581" s="47">
        <v>73.25</v>
      </c>
      <c r="D6581" s="47">
        <v>73.38</v>
      </c>
      <c r="E6581" s="47">
        <v>72.5</v>
      </c>
      <c r="F6581" s="47">
        <v>73.25</v>
      </c>
      <c r="G6581" s="48">
        <v>1264800</v>
      </c>
      <c r="H6581" s="47">
        <v>9.5</v>
      </c>
      <c r="I6581" s="51">
        <f t="shared" si="736"/>
        <v>0.12969283276450511</v>
      </c>
      <c r="J6581" s="51">
        <f t="shared" ca="1" si="737"/>
        <v>4</v>
      </c>
      <c r="K6581" s="47">
        <f t="shared" si="738"/>
        <v>9.5</v>
      </c>
      <c r="L6581" s="47">
        <f t="shared" si="739"/>
        <v>9.52</v>
      </c>
      <c r="M6581" s="47">
        <f t="shared" si="740"/>
        <v>9.4</v>
      </c>
      <c r="N6581" s="47">
        <f t="shared" si="741"/>
        <v>9.5</v>
      </c>
      <c r="O6581" s="48">
        <f t="shared" ca="1" si="742"/>
        <v>5059200</v>
      </c>
    </row>
    <row r="6582" spans="1:15" x14ac:dyDescent="0.25">
      <c r="A6582">
        <v>6567</v>
      </c>
      <c r="B6582" s="84">
        <v>32436</v>
      </c>
      <c r="C6582" s="47">
        <v>72.12</v>
      </c>
      <c r="D6582" s="47">
        <v>73.88</v>
      </c>
      <c r="E6582" s="47">
        <v>71.88</v>
      </c>
      <c r="F6582" s="47">
        <v>73.88</v>
      </c>
      <c r="G6582" s="48">
        <v>397600</v>
      </c>
      <c r="H6582" s="47">
        <v>9.58</v>
      </c>
      <c r="I6582" s="51">
        <f t="shared" si="736"/>
        <v>0.12966973470492693</v>
      </c>
      <c r="J6582" s="51">
        <f t="shared" ca="1" si="737"/>
        <v>4</v>
      </c>
      <c r="K6582" s="47">
        <f t="shared" si="738"/>
        <v>9.35</v>
      </c>
      <c r="L6582" s="47">
        <f t="shared" si="739"/>
        <v>9.58</v>
      </c>
      <c r="M6582" s="47">
        <f t="shared" si="740"/>
        <v>9.32</v>
      </c>
      <c r="N6582" s="47">
        <f t="shared" si="741"/>
        <v>9.58</v>
      </c>
      <c r="O6582" s="48">
        <f t="shared" ca="1" si="742"/>
        <v>1590400</v>
      </c>
    </row>
    <row r="6583" spans="1:15" x14ac:dyDescent="0.25">
      <c r="A6583">
        <v>6568</v>
      </c>
      <c r="B6583" s="84">
        <v>32435</v>
      </c>
      <c r="C6583" s="47">
        <v>72.75</v>
      </c>
      <c r="D6583" s="47">
        <v>72.88</v>
      </c>
      <c r="E6583" s="47">
        <v>71.75</v>
      </c>
      <c r="F6583" s="47">
        <v>71.88</v>
      </c>
      <c r="G6583" s="48">
        <v>453600</v>
      </c>
      <c r="H6583" s="47">
        <v>9.32</v>
      </c>
      <c r="I6583" s="51">
        <f t="shared" si="736"/>
        <v>0.12966054535336674</v>
      </c>
      <c r="J6583" s="51">
        <f t="shared" ca="1" si="737"/>
        <v>4</v>
      </c>
      <c r="K6583" s="47">
        <f t="shared" si="738"/>
        <v>9.43</v>
      </c>
      <c r="L6583" s="47">
        <f t="shared" si="739"/>
        <v>9.4499999999999993</v>
      </c>
      <c r="M6583" s="47">
        <f t="shared" si="740"/>
        <v>9.3000000000000007</v>
      </c>
      <c r="N6583" s="47">
        <f t="shared" si="741"/>
        <v>9.32</v>
      </c>
      <c r="O6583" s="48">
        <f t="shared" ca="1" si="742"/>
        <v>1814400</v>
      </c>
    </row>
    <row r="6584" spans="1:15" x14ac:dyDescent="0.25">
      <c r="A6584">
        <v>6569</v>
      </c>
      <c r="B6584" s="84">
        <v>32434</v>
      </c>
      <c r="C6584" s="47">
        <v>72.25</v>
      </c>
      <c r="D6584" s="47">
        <v>73</v>
      </c>
      <c r="E6584" s="47">
        <v>71.88</v>
      </c>
      <c r="F6584" s="47">
        <v>72.75</v>
      </c>
      <c r="G6584" s="48">
        <v>717600</v>
      </c>
      <c r="H6584" s="47">
        <v>9.44</v>
      </c>
      <c r="I6584" s="51">
        <f t="shared" si="736"/>
        <v>0.12975945017182131</v>
      </c>
      <c r="J6584" s="51">
        <f t="shared" ca="1" si="737"/>
        <v>4</v>
      </c>
      <c r="K6584" s="47">
        <f t="shared" si="738"/>
        <v>9.3800000000000008</v>
      </c>
      <c r="L6584" s="47">
        <f t="shared" si="739"/>
        <v>9.4700000000000006</v>
      </c>
      <c r="M6584" s="47">
        <f t="shared" si="740"/>
        <v>9.33</v>
      </c>
      <c r="N6584" s="47">
        <f t="shared" si="741"/>
        <v>9.44</v>
      </c>
      <c r="O6584" s="48">
        <f t="shared" ca="1" si="742"/>
        <v>2870400</v>
      </c>
    </row>
    <row r="6585" spans="1:15" x14ac:dyDescent="0.25">
      <c r="A6585">
        <v>6570</v>
      </c>
      <c r="B6585" s="84">
        <v>32433</v>
      </c>
      <c r="C6585" s="47">
        <v>72.25</v>
      </c>
      <c r="D6585" s="47">
        <v>72.5</v>
      </c>
      <c r="E6585" s="47">
        <v>72</v>
      </c>
      <c r="F6585" s="47">
        <v>72.12</v>
      </c>
      <c r="G6585" s="48">
        <v>350000</v>
      </c>
      <c r="H6585" s="47">
        <v>9.36</v>
      </c>
      <c r="I6585" s="51">
        <f t="shared" si="736"/>
        <v>0.12978369384359401</v>
      </c>
      <c r="J6585" s="51">
        <f t="shared" ca="1" si="737"/>
        <v>4</v>
      </c>
      <c r="K6585" s="47">
        <f t="shared" si="738"/>
        <v>9.3800000000000008</v>
      </c>
      <c r="L6585" s="47">
        <f t="shared" si="739"/>
        <v>9.41</v>
      </c>
      <c r="M6585" s="47">
        <f t="shared" si="740"/>
        <v>9.34</v>
      </c>
      <c r="N6585" s="47">
        <f t="shared" si="741"/>
        <v>9.36</v>
      </c>
      <c r="O6585" s="48">
        <f t="shared" ca="1" si="742"/>
        <v>1400000</v>
      </c>
    </row>
    <row r="6586" spans="1:15" x14ac:dyDescent="0.25">
      <c r="A6586">
        <v>6571</v>
      </c>
      <c r="B6586" s="84">
        <v>32430</v>
      </c>
      <c r="C6586" s="47">
        <v>73</v>
      </c>
      <c r="D6586" s="47">
        <v>73.12</v>
      </c>
      <c r="E6586" s="47">
        <v>71</v>
      </c>
      <c r="F6586" s="47">
        <v>72.25</v>
      </c>
      <c r="G6586" s="48">
        <v>708400</v>
      </c>
      <c r="H6586" s="47">
        <v>9.3699999999999992</v>
      </c>
      <c r="I6586" s="51">
        <f t="shared" si="736"/>
        <v>0.12968858131487887</v>
      </c>
      <c r="J6586" s="51">
        <f t="shared" ca="1" si="737"/>
        <v>4</v>
      </c>
      <c r="K6586" s="47">
        <f t="shared" si="738"/>
        <v>9.4700000000000006</v>
      </c>
      <c r="L6586" s="47">
        <f t="shared" si="739"/>
        <v>9.48</v>
      </c>
      <c r="M6586" s="47">
        <f t="shared" si="740"/>
        <v>9.2100000000000009</v>
      </c>
      <c r="N6586" s="47">
        <f t="shared" si="741"/>
        <v>9.3699999999999992</v>
      </c>
      <c r="O6586" s="48">
        <f t="shared" ca="1" si="742"/>
        <v>2833600</v>
      </c>
    </row>
    <row r="6587" spans="1:15" x14ac:dyDescent="0.25">
      <c r="A6587">
        <v>6572</v>
      </c>
      <c r="B6587" s="84">
        <v>32429</v>
      </c>
      <c r="C6587" s="47">
        <v>72.75</v>
      </c>
      <c r="D6587" s="47">
        <v>73</v>
      </c>
      <c r="E6587" s="47">
        <v>72.5</v>
      </c>
      <c r="F6587" s="47">
        <v>72.88</v>
      </c>
      <c r="G6587" s="48">
        <v>402400</v>
      </c>
      <c r="H6587" s="47">
        <v>9.4499999999999993</v>
      </c>
      <c r="I6587" s="51">
        <f t="shared" si="736"/>
        <v>0.12966520307354557</v>
      </c>
      <c r="J6587" s="51">
        <f t="shared" ca="1" si="737"/>
        <v>4</v>
      </c>
      <c r="K6587" s="47">
        <f t="shared" si="738"/>
        <v>9.43</v>
      </c>
      <c r="L6587" s="47">
        <f t="shared" si="739"/>
        <v>9.4700000000000006</v>
      </c>
      <c r="M6587" s="47">
        <f t="shared" si="740"/>
        <v>9.4</v>
      </c>
      <c r="N6587" s="47">
        <f t="shared" si="741"/>
        <v>9.4499999999999993</v>
      </c>
      <c r="O6587" s="48">
        <f t="shared" ca="1" si="742"/>
        <v>1609600</v>
      </c>
    </row>
    <row r="6588" spans="1:15" x14ac:dyDescent="0.25">
      <c r="A6588">
        <v>6573</v>
      </c>
      <c r="B6588" s="84">
        <v>32428</v>
      </c>
      <c r="C6588" s="47">
        <v>73</v>
      </c>
      <c r="D6588" s="47">
        <v>73.38</v>
      </c>
      <c r="E6588" s="47">
        <v>72.12</v>
      </c>
      <c r="F6588" s="47">
        <v>73</v>
      </c>
      <c r="G6588" s="48">
        <v>332400</v>
      </c>
      <c r="H6588" s="47">
        <v>9.4700000000000006</v>
      </c>
      <c r="I6588" s="51">
        <f t="shared" si="736"/>
        <v>0.12972602739726027</v>
      </c>
      <c r="J6588" s="51">
        <f t="shared" ca="1" si="737"/>
        <v>4</v>
      </c>
      <c r="K6588" s="47">
        <f t="shared" si="738"/>
        <v>9.4700000000000006</v>
      </c>
      <c r="L6588" s="47">
        <f t="shared" si="739"/>
        <v>9.52</v>
      </c>
      <c r="M6588" s="47">
        <f t="shared" si="740"/>
        <v>9.36</v>
      </c>
      <c r="N6588" s="47">
        <f t="shared" si="741"/>
        <v>9.4700000000000006</v>
      </c>
      <c r="O6588" s="48">
        <f t="shared" ca="1" si="742"/>
        <v>1329600</v>
      </c>
    </row>
    <row r="6589" spans="1:15" x14ac:dyDescent="0.25">
      <c r="A6589">
        <v>6574</v>
      </c>
      <c r="B6589" s="84">
        <v>32427</v>
      </c>
      <c r="C6589" s="47">
        <v>73</v>
      </c>
      <c r="D6589" s="47">
        <v>73.25</v>
      </c>
      <c r="E6589" s="47">
        <v>73</v>
      </c>
      <c r="F6589" s="47">
        <v>73.25</v>
      </c>
      <c r="G6589" s="48">
        <v>304800</v>
      </c>
      <c r="H6589" s="47">
        <v>9.5</v>
      </c>
      <c r="I6589" s="51">
        <f t="shared" si="736"/>
        <v>0.12969283276450511</v>
      </c>
      <c r="J6589" s="51">
        <f t="shared" ca="1" si="737"/>
        <v>4</v>
      </c>
      <c r="K6589" s="47">
        <f t="shared" si="738"/>
        <v>9.4700000000000006</v>
      </c>
      <c r="L6589" s="47">
        <f t="shared" si="739"/>
        <v>9.5</v>
      </c>
      <c r="M6589" s="47">
        <f t="shared" si="740"/>
        <v>9.4700000000000006</v>
      </c>
      <c r="N6589" s="47">
        <f t="shared" si="741"/>
        <v>9.5</v>
      </c>
      <c r="O6589" s="48">
        <f t="shared" ca="1" si="742"/>
        <v>1219200</v>
      </c>
    </row>
    <row r="6590" spans="1:15" x14ac:dyDescent="0.25">
      <c r="A6590">
        <v>6575</v>
      </c>
      <c r="B6590" s="84">
        <v>32426</v>
      </c>
      <c r="C6590" s="47">
        <v>73.5</v>
      </c>
      <c r="D6590" s="47">
        <v>73.62</v>
      </c>
      <c r="E6590" s="47">
        <v>73</v>
      </c>
      <c r="F6590" s="47">
        <v>73.5</v>
      </c>
      <c r="G6590" s="48">
        <v>193600</v>
      </c>
      <c r="H6590" s="47">
        <v>9.5299999999999994</v>
      </c>
      <c r="I6590" s="51">
        <f t="shared" si="736"/>
        <v>0.12965986394557821</v>
      </c>
      <c r="J6590" s="51">
        <f t="shared" ca="1" si="737"/>
        <v>4</v>
      </c>
      <c r="K6590" s="47">
        <f t="shared" si="738"/>
        <v>9.5299999999999994</v>
      </c>
      <c r="L6590" s="47">
        <f t="shared" si="739"/>
        <v>9.5500000000000007</v>
      </c>
      <c r="M6590" s="47">
        <f t="shared" si="740"/>
        <v>9.4700000000000006</v>
      </c>
      <c r="N6590" s="47">
        <f t="shared" si="741"/>
        <v>9.5299999999999994</v>
      </c>
      <c r="O6590" s="48">
        <f t="shared" ca="1" si="742"/>
        <v>774400</v>
      </c>
    </row>
    <row r="6591" spans="1:15" x14ac:dyDescent="0.25">
      <c r="A6591">
        <v>6576</v>
      </c>
      <c r="B6591" s="84">
        <v>32423</v>
      </c>
      <c r="C6591" s="47">
        <v>72</v>
      </c>
      <c r="D6591" s="47">
        <v>73.75</v>
      </c>
      <c r="E6591" s="47">
        <v>71.88</v>
      </c>
      <c r="F6591" s="47">
        <v>73.75</v>
      </c>
      <c r="G6591" s="48">
        <v>536800</v>
      </c>
      <c r="H6591" s="47">
        <v>9.57</v>
      </c>
      <c r="I6591" s="51">
        <f t="shared" si="736"/>
        <v>0.12976271186440677</v>
      </c>
      <c r="J6591" s="51">
        <f t="shared" ca="1" si="737"/>
        <v>4</v>
      </c>
      <c r="K6591" s="47">
        <f t="shared" si="738"/>
        <v>9.34</v>
      </c>
      <c r="L6591" s="47">
        <f t="shared" si="739"/>
        <v>9.57</v>
      </c>
      <c r="M6591" s="47">
        <f t="shared" si="740"/>
        <v>9.33</v>
      </c>
      <c r="N6591" s="47">
        <f t="shared" si="741"/>
        <v>9.57</v>
      </c>
      <c r="O6591" s="48">
        <f t="shared" ca="1" si="742"/>
        <v>2147200</v>
      </c>
    </row>
    <row r="6592" spans="1:15" x14ac:dyDescent="0.25">
      <c r="A6592">
        <v>6577</v>
      </c>
      <c r="B6592" s="84">
        <v>32422</v>
      </c>
      <c r="C6592" s="47">
        <v>71.75</v>
      </c>
      <c r="D6592" s="47">
        <v>72.25</v>
      </c>
      <c r="E6592" s="47">
        <v>71.62</v>
      </c>
      <c r="F6592" s="47">
        <v>72.25</v>
      </c>
      <c r="G6592" s="48">
        <v>476400</v>
      </c>
      <c r="H6592" s="47">
        <v>9.3699999999999992</v>
      </c>
      <c r="I6592" s="51">
        <f t="shared" si="736"/>
        <v>0.12968858131487887</v>
      </c>
      <c r="J6592" s="51">
        <f t="shared" ca="1" si="737"/>
        <v>4</v>
      </c>
      <c r="K6592" s="47">
        <f t="shared" si="738"/>
        <v>9.31</v>
      </c>
      <c r="L6592" s="47">
        <f t="shared" si="739"/>
        <v>9.3699999999999992</v>
      </c>
      <c r="M6592" s="47">
        <f t="shared" si="740"/>
        <v>9.2899999999999991</v>
      </c>
      <c r="N6592" s="47">
        <f t="shared" si="741"/>
        <v>9.3699999999999992</v>
      </c>
      <c r="O6592" s="48">
        <f t="shared" ca="1" si="742"/>
        <v>1905600</v>
      </c>
    </row>
    <row r="6593" spans="1:15" x14ac:dyDescent="0.25">
      <c r="A6593">
        <v>6578</v>
      </c>
      <c r="B6593" s="84">
        <v>32421</v>
      </c>
      <c r="C6593" s="47">
        <v>71.5</v>
      </c>
      <c r="D6593" s="47">
        <v>72</v>
      </c>
      <c r="E6593" s="47">
        <v>71.38</v>
      </c>
      <c r="F6593" s="47">
        <v>71.62</v>
      </c>
      <c r="G6593" s="48">
        <v>642400</v>
      </c>
      <c r="H6593" s="47">
        <v>9.2899999999999991</v>
      </c>
      <c r="I6593" s="51">
        <f t="shared" si="736"/>
        <v>0.12971237084613235</v>
      </c>
      <c r="J6593" s="51">
        <f t="shared" ca="1" si="737"/>
        <v>4</v>
      </c>
      <c r="K6593" s="47">
        <f t="shared" si="738"/>
        <v>9.27</v>
      </c>
      <c r="L6593" s="47">
        <f t="shared" si="739"/>
        <v>9.34</v>
      </c>
      <c r="M6593" s="47">
        <f t="shared" si="740"/>
        <v>9.26</v>
      </c>
      <c r="N6593" s="47">
        <f t="shared" si="741"/>
        <v>9.2899999999999991</v>
      </c>
      <c r="O6593" s="48">
        <f t="shared" ca="1" si="742"/>
        <v>2569600</v>
      </c>
    </row>
    <row r="6594" spans="1:15" x14ac:dyDescent="0.25">
      <c r="A6594">
        <v>6579</v>
      </c>
      <c r="B6594" s="84">
        <v>32420</v>
      </c>
      <c r="C6594" s="47">
        <v>71.12</v>
      </c>
      <c r="D6594" s="47">
        <v>71.75</v>
      </c>
      <c r="E6594" s="47">
        <v>71</v>
      </c>
      <c r="F6594" s="47">
        <v>71.5</v>
      </c>
      <c r="G6594" s="48">
        <v>517600</v>
      </c>
      <c r="H6594" s="47">
        <v>9.27</v>
      </c>
      <c r="I6594" s="51">
        <f t="shared" si="736"/>
        <v>0.12965034965034963</v>
      </c>
      <c r="J6594" s="51">
        <f t="shared" ca="1" si="737"/>
        <v>4</v>
      </c>
      <c r="K6594" s="47">
        <f t="shared" si="738"/>
        <v>9.2200000000000006</v>
      </c>
      <c r="L6594" s="47">
        <f t="shared" si="739"/>
        <v>9.3000000000000007</v>
      </c>
      <c r="M6594" s="47">
        <f t="shared" si="740"/>
        <v>9.2100000000000009</v>
      </c>
      <c r="N6594" s="47">
        <f t="shared" si="741"/>
        <v>9.27</v>
      </c>
      <c r="O6594" s="48">
        <f t="shared" ca="1" si="742"/>
        <v>2070400</v>
      </c>
    </row>
    <row r="6595" spans="1:15" x14ac:dyDescent="0.25">
      <c r="A6595">
        <v>6580</v>
      </c>
      <c r="B6595" s="84">
        <v>32419</v>
      </c>
      <c r="C6595" s="47">
        <v>71</v>
      </c>
      <c r="D6595" s="47">
        <v>71.38</v>
      </c>
      <c r="E6595" s="47">
        <v>70.62</v>
      </c>
      <c r="F6595" s="47">
        <v>71.38</v>
      </c>
      <c r="G6595" s="48">
        <v>264000</v>
      </c>
      <c r="H6595" s="47">
        <v>9.26</v>
      </c>
      <c r="I6595" s="51">
        <f t="shared" si="736"/>
        <v>0.12972821518632671</v>
      </c>
      <c r="J6595" s="51">
        <f t="shared" ca="1" si="737"/>
        <v>4</v>
      </c>
      <c r="K6595" s="47">
        <f t="shared" si="738"/>
        <v>9.2100000000000009</v>
      </c>
      <c r="L6595" s="47">
        <f t="shared" si="739"/>
        <v>9.26</v>
      </c>
      <c r="M6595" s="47">
        <f t="shared" si="740"/>
        <v>9.16</v>
      </c>
      <c r="N6595" s="47">
        <f t="shared" si="741"/>
        <v>9.26</v>
      </c>
      <c r="O6595" s="48">
        <f t="shared" ca="1" si="742"/>
        <v>1056000</v>
      </c>
    </row>
    <row r="6596" spans="1:15" x14ac:dyDescent="0.25">
      <c r="A6596">
        <v>6581</v>
      </c>
      <c r="B6596" s="84">
        <v>32416</v>
      </c>
      <c r="C6596" s="47">
        <v>71</v>
      </c>
      <c r="D6596" s="47">
        <v>71.5</v>
      </c>
      <c r="E6596" s="47">
        <v>70.38</v>
      </c>
      <c r="F6596" s="47">
        <v>71.5</v>
      </c>
      <c r="G6596" s="48">
        <v>505200</v>
      </c>
      <c r="H6596" s="47">
        <v>9.2100000000000009</v>
      </c>
      <c r="I6596" s="51">
        <f t="shared" si="736"/>
        <v>0.12881118881118883</v>
      </c>
      <c r="J6596" s="51">
        <f t="shared" ca="1" si="737"/>
        <v>4</v>
      </c>
      <c r="K6596" s="47">
        <f t="shared" si="738"/>
        <v>9.15</v>
      </c>
      <c r="L6596" s="47">
        <f t="shared" si="739"/>
        <v>9.2100000000000009</v>
      </c>
      <c r="M6596" s="47">
        <f t="shared" si="740"/>
        <v>9.07</v>
      </c>
      <c r="N6596" s="47">
        <f t="shared" si="741"/>
        <v>9.2100000000000009</v>
      </c>
      <c r="O6596" s="48">
        <f t="shared" ca="1" si="742"/>
        <v>2020800</v>
      </c>
    </row>
    <row r="6597" spans="1:15" x14ac:dyDescent="0.25">
      <c r="A6597">
        <v>6582</v>
      </c>
      <c r="B6597" s="84">
        <v>32415</v>
      </c>
      <c r="C6597" s="47">
        <v>69.88</v>
      </c>
      <c r="D6597" s="47">
        <v>71</v>
      </c>
      <c r="E6597" s="47">
        <v>69.5</v>
      </c>
      <c r="F6597" s="47">
        <v>70.38</v>
      </c>
      <c r="G6597" s="48">
        <v>515200</v>
      </c>
      <c r="H6597" s="47">
        <v>9.06</v>
      </c>
      <c r="I6597" s="51">
        <f t="shared" si="736"/>
        <v>0.1287297527706735</v>
      </c>
      <c r="J6597" s="51">
        <f t="shared" ca="1" si="737"/>
        <v>4</v>
      </c>
      <c r="K6597" s="47">
        <f t="shared" si="738"/>
        <v>9</v>
      </c>
      <c r="L6597" s="47">
        <f t="shared" si="739"/>
        <v>9.14</v>
      </c>
      <c r="M6597" s="47">
        <f t="shared" si="740"/>
        <v>8.9499999999999993</v>
      </c>
      <c r="N6597" s="47">
        <f t="shared" si="741"/>
        <v>9.06</v>
      </c>
      <c r="O6597" s="48">
        <f t="shared" ca="1" si="742"/>
        <v>2060800</v>
      </c>
    </row>
    <row r="6598" spans="1:15" x14ac:dyDescent="0.25">
      <c r="A6598">
        <v>6583</v>
      </c>
      <c r="B6598" s="84">
        <v>32414</v>
      </c>
      <c r="C6598" s="47">
        <v>69.38</v>
      </c>
      <c r="D6598" s="47">
        <v>69.62</v>
      </c>
      <c r="E6598" s="47">
        <v>69.12</v>
      </c>
      <c r="F6598" s="47">
        <v>69.62</v>
      </c>
      <c r="G6598" s="48">
        <v>399200</v>
      </c>
      <c r="H6598" s="47">
        <v>8.9700000000000006</v>
      </c>
      <c r="I6598" s="51">
        <f t="shared" si="736"/>
        <v>0.12884228669922437</v>
      </c>
      <c r="J6598" s="51">
        <f t="shared" ca="1" si="737"/>
        <v>4</v>
      </c>
      <c r="K6598" s="47">
        <f t="shared" si="738"/>
        <v>8.94</v>
      </c>
      <c r="L6598" s="47">
        <f t="shared" si="739"/>
        <v>8.9700000000000006</v>
      </c>
      <c r="M6598" s="47">
        <f t="shared" si="740"/>
        <v>8.91</v>
      </c>
      <c r="N6598" s="47">
        <f t="shared" si="741"/>
        <v>8.9700000000000006</v>
      </c>
      <c r="O6598" s="48">
        <f t="shared" ca="1" si="742"/>
        <v>1596800</v>
      </c>
    </row>
    <row r="6599" spans="1:15" x14ac:dyDescent="0.25">
      <c r="A6599">
        <v>6584</v>
      </c>
      <c r="B6599" s="84">
        <v>32413</v>
      </c>
      <c r="C6599" s="47">
        <v>69.75</v>
      </c>
      <c r="D6599" s="47">
        <v>69.75</v>
      </c>
      <c r="E6599" s="47">
        <v>69.12</v>
      </c>
      <c r="F6599" s="47">
        <v>69.38</v>
      </c>
      <c r="G6599" s="48">
        <v>429200</v>
      </c>
      <c r="H6599" s="47">
        <v>8.94</v>
      </c>
      <c r="I6599" s="51">
        <f t="shared" si="736"/>
        <v>0.12885557797636207</v>
      </c>
      <c r="J6599" s="51">
        <f t="shared" ca="1" si="737"/>
        <v>4</v>
      </c>
      <c r="K6599" s="47">
        <f t="shared" si="738"/>
        <v>8.99</v>
      </c>
      <c r="L6599" s="47">
        <f t="shared" si="739"/>
        <v>8.99</v>
      </c>
      <c r="M6599" s="47">
        <f t="shared" si="740"/>
        <v>8.91</v>
      </c>
      <c r="N6599" s="47">
        <f t="shared" si="741"/>
        <v>8.94</v>
      </c>
      <c r="O6599" s="48">
        <f t="shared" ca="1" si="742"/>
        <v>1716800</v>
      </c>
    </row>
    <row r="6600" spans="1:15" x14ac:dyDescent="0.25">
      <c r="A6600">
        <v>6585</v>
      </c>
      <c r="B6600" s="84">
        <v>32412</v>
      </c>
      <c r="C6600" s="47">
        <v>69.12</v>
      </c>
      <c r="D6600" s="47">
        <v>69.62</v>
      </c>
      <c r="E6600" s="47">
        <v>69</v>
      </c>
      <c r="F6600" s="47">
        <v>69.62</v>
      </c>
      <c r="G6600" s="48">
        <v>380000</v>
      </c>
      <c r="H6600" s="47">
        <v>8.9700000000000006</v>
      </c>
      <c r="I6600" s="51">
        <f t="shared" si="736"/>
        <v>0.12884228669922437</v>
      </c>
      <c r="J6600" s="51">
        <f t="shared" ca="1" si="737"/>
        <v>4</v>
      </c>
      <c r="K6600" s="47">
        <f t="shared" si="738"/>
        <v>8.91</v>
      </c>
      <c r="L6600" s="47">
        <f t="shared" si="739"/>
        <v>8.9700000000000006</v>
      </c>
      <c r="M6600" s="47">
        <f t="shared" si="740"/>
        <v>8.89</v>
      </c>
      <c r="N6600" s="47">
        <f t="shared" si="741"/>
        <v>8.9700000000000006</v>
      </c>
      <c r="O6600" s="48">
        <f t="shared" ca="1" si="742"/>
        <v>1520000</v>
      </c>
    </row>
    <row r="6601" spans="1:15" x14ac:dyDescent="0.25">
      <c r="A6601">
        <v>6586</v>
      </c>
      <c r="B6601" s="84">
        <v>32409</v>
      </c>
      <c r="C6601" s="47">
        <v>69.38</v>
      </c>
      <c r="D6601" s="47">
        <v>69.5</v>
      </c>
      <c r="E6601" s="47">
        <v>69.12</v>
      </c>
      <c r="F6601" s="47">
        <v>69.5</v>
      </c>
      <c r="G6601" s="48">
        <v>362400</v>
      </c>
      <c r="H6601" s="47">
        <v>8.9499999999999993</v>
      </c>
      <c r="I6601" s="51">
        <f t="shared" si="736"/>
        <v>0.12877697841726618</v>
      </c>
      <c r="J6601" s="51">
        <f t="shared" ca="1" si="737"/>
        <v>4</v>
      </c>
      <c r="K6601" s="47">
        <f t="shared" si="738"/>
        <v>8.93</v>
      </c>
      <c r="L6601" s="47">
        <f t="shared" si="739"/>
        <v>8.9499999999999993</v>
      </c>
      <c r="M6601" s="47">
        <f t="shared" si="740"/>
        <v>8.9</v>
      </c>
      <c r="N6601" s="47">
        <f t="shared" si="741"/>
        <v>8.9499999999999993</v>
      </c>
      <c r="O6601" s="48">
        <f t="shared" ca="1" si="742"/>
        <v>1449600</v>
      </c>
    </row>
    <row r="6602" spans="1:15" x14ac:dyDescent="0.25">
      <c r="A6602">
        <v>6587</v>
      </c>
      <c r="B6602" s="84">
        <v>32408</v>
      </c>
      <c r="C6602" s="47">
        <v>69.75</v>
      </c>
      <c r="D6602" s="47">
        <v>69.75</v>
      </c>
      <c r="E6602" s="47">
        <v>69.25</v>
      </c>
      <c r="F6602" s="47">
        <v>69.38</v>
      </c>
      <c r="G6602" s="48">
        <v>493200</v>
      </c>
      <c r="H6602" s="47">
        <v>8.94</v>
      </c>
      <c r="I6602" s="51">
        <f t="shared" si="736"/>
        <v>0.12885557797636207</v>
      </c>
      <c r="J6602" s="51">
        <f t="shared" ca="1" si="737"/>
        <v>4</v>
      </c>
      <c r="K6602" s="47">
        <f t="shared" si="738"/>
        <v>8.99</v>
      </c>
      <c r="L6602" s="47">
        <f t="shared" si="739"/>
        <v>8.99</v>
      </c>
      <c r="M6602" s="47">
        <f t="shared" si="740"/>
        <v>8.92</v>
      </c>
      <c r="N6602" s="47">
        <f t="shared" si="741"/>
        <v>8.94</v>
      </c>
      <c r="O6602" s="48">
        <f t="shared" ca="1" si="742"/>
        <v>1972800</v>
      </c>
    </row>
    <row r="6603" spans="1:15" x14ac:dyDescent="0.25">
      <c r="A6603">
        <v>6588</v>
      </c>
      <c r="B6603" s="84">
        <v>32407</v>
      </c>
      <c r="C6603" s="47">
        <v>70</v>
      </c>
      <c r="D6603" s="47">
        <v>70.12</v>
      </c>
      <c r="E6603" s="47">
        <v>69.5</v>
      </c>
      <c r="F6603" s="47">
        <v>70</v>
      </c>
      <c r="G6603" s="48">
        <v>312000</v>
      </c>
      <c r="H6603" s="47">
        <v>9.02</v>
      </c>
      <c r="I6603" s="51">
        <f t="shared" si="736"/>
        <v>0.12885714285714286</v>
      </c>
      <c r="J6603" s="51">
        <f t="shared" ca="1" si="737"/>
        <v>4</v>
      </c>
      <c r="K6603" s="47">
        <f t="shared" si="738"/>
        <v>9.02</v>
      </c>
      <c r="L6603" s="47">
        <f t="shared" si="739"/>
        <v>9.0399999999999991</v>
      </c>
      <c r="M6603" s="47">
        <f t="shared" si="740"/>
        <v>8.9600000000000009</v>
      </c>
      <c r="N6603" s="47">
        <f t="shared" si="741"/>
        <v>9.02</v>
      </c>
      <c r="O6603" s="48">
        <f t="shared" ca="1" si="742"/>
        <v>1248000</v>
      </c>
    </row>
    <row r="6604" spans="1:15" x14ac:dyDescent="0.25">
      <c r="A6604">
        <v>6589</v>
      </c>
      <c r="B6604" s="84">
        <v>32406</v>
      </c>
      <c r="C6604" s="47">
        <v>70.38</v>
      </c>
      <c r="D6604" s="47">
        <v>71.38</v>
      </c>
      <c r="E6604" s="47">
        <v>70</v>
      </c>
      <c r="F6604" s="47">
        <v>70.12</v>
      </c>
      <c r="G6604" s="48">
        <v>404400</v>
      </c>
      <c r="H6604" s="47">
        <v>9.0299999999999994</v>
      </c>
      <c r="I6604" s="51">
        <f t="shared" si="736"/>
        <v>0.12877923559612092</v>
      </c>
      <c r="J6604" s="51">
        <f t="shared" ca="1" si="737"/>
        <v>4</v>
      </c>
      <c r="K6604" s="47">
        <f t="shared" si="738"/>
        <v>9.06</v>
      </c>
      <c r="L6604" s="47">
        <f t="shared" si="739"/>
        <v>9.19</v>
      </c>
      <c r="M6604" s="47">
        <f t="shared" si="740"/>
        <v>9.01</v>
      </c>
      <c r="N6604" s="47">
        <f t="shared" si="741"/>
        <v>9.0299999999999994</v>
      </c>
      <c r="O6604" s="48">
        <f t="shared" ca="1" si="742"/>
        <v>1617600</v>
      </c>
    </row>
    <row r="6605" spans="1:15" x14ac:dyDescent="0.25">
      <c r="A6605">
        <v>6590</v>
      </c>
      <c r="B6605" s="84">
        <v>32405</v>
      </c>
      <c r="C6605" s="47">
        <v>69.12</v>
      </c>
      <c r="D6605" s="47">
        <v>70.5</v>
      </c>
      <c r="E6605" s="47">
        <v>68.88</v>
      </c>
      <c r="F6605" s="47">
        <v>70.5</v>
      </c>
      <c r="G6605" s="48">
        <v>543200</v>
      </c>
      <c r="H6605" s="47">
        <v>9.08</v>
      </c>
      <c r="I6605" s="51">
        <f t="shared" si="736"/>
        <v>0.12879432624113477</v>
      </c>
      <c r="J6605" s="51">
        <f t="shared" ca="1" si="737"/>
        <v>4</v>
      </c>
      <c r="K6605" s="47">
        <f t="shared" si="738"/>
        <v>8.9</v>
      </c>
      <c r="L6605" s="47">
        <f t="shared" si="739"/>
        <v>9.08</v>
      </c>
      <c r="M6605" s="47">
        <f t="shared" si="740"/>
        <v>8.8699999999999992</v>
      </c>
      <c r="N6605" s="47">
        <f t="shared" si="741"/>
        <v>9.08</v>
      </c>
      <c r="O6605" s="48">
        <f t="shared" ca="1" si="742"/>
        <v>2172800</v>
      </c>
    </row>
    <row r="6606" spans="1:15" x14ac:dyDescent="0.25">
      <c r="A6606">
        <v>6591</v>
      </c>
      <c r="B6606" s="84">
        <v>32402</v>
      </c>
      <c r="C6606" s="47">
        <v>68</v>
      </c>
      <c r="D6606" s="47">
        <v>69.62</v>
      </c>
      <c r="E6606" s="47">
        <v>68</v>
      </c>
      <c r="F6606" s="47">
        <v>69.62</v>
      </c>
      <c r="G6606" s="48">
        <v>1097600</v>
      </c>
      <c r="H6606" s="47">
        <v>8.9700000000000006</v>
      </c>
      <c r="I6606" s="51">
        <f t="shared" si="736"/>
        <v>0.12884228669922437</v>
      </c>
      <c r="J6606" s="51">
        <f t="shared" ca="1" si="737"/>
        <v>4</v>
      </c>
      <c r="K6606" s="47">
        <f t="shared" si="738"/>
        <v>8.76</v>
      </c>
      <c r="L6606" s="47">
        <f t="shared" si="739"/>
        <v>8.9700000000000006</v>
      </c>
      <c r="M6606" s="47">
        <f t="shared" si="740"/>
        <v>8.76</v>
      </c>
      <c r="N6606" s="47">
        <f t="shared" si="741"/>
        <v>8.9700000000000006</v>
      </c>
      <c r="O6606" s="48">
        <f t="shared" ca="1" si="742"/>
        <v>4390400</v>
      </c>
    </row>
    <row r="6607" spans="1:15" x14ac:dyDescent="0.25">
      <c r="A6607">
        <v>6592</v>
      </c>
      <c r="B6607" s="84">
        <v>32401</v>
      </c>
      <c r="C6607" s="47">
        <v>68.88</v>
      </c>
      <c r="D6607" s="47">
        <v>69.25</v>
      </c>
      <c r="E6607" s="47">
        <v>68.5</v>
      </c>
      <c r="F6607" s="47">
        <v>68.5</v>
      </c>
      <c r="G6607" s="48">
        <v>501200</v>
      </c>
      <c r="H6607" s="47">
        <v>8.82</v>
      </c>
      <c r="I6607" s="51">
        <f t="shared" si="736"/>
        <v>0.12875912408759124</v>
      </c>
      <c r="J6607" s="51">
        <f t="shared" ca="1" si="737"/>
        <v>4</v>
      </c>
      <c r="K6607" s="47">
        <f t="shared" si="738"/>
        <v>8.8699999999999992</v>
      </c>
      <c r="L6607" s="47">
        <f t="shared" si="739"/>
        <v>8.92</v>
      </c>
      <c r="M6607" s="47">
        <f t="shared" si="740"/>
        <v>8.82</v>
      </c>
      <c r="N6607" s="47">
        <f t="shared" si="741"/>
        <v>8.82</v>
      </c>
      <c r="O6607" s="48">
        <f t="shared" ca="1" si="742"/>
        <v>2004800</v>
      </c>
    </row>
    <row r="6608" spans="1:15" x14ac:dyDescent="0.25">
      <c r="A6608">
        <v>6593</v>
      </c>
      <c r="B6608" s="84">
        <v>32400</v>
      </c>
      <c r="C6608" s="47">
        <v>68.75</v>
      </c>
      <c r="D6608" s="47">
        <v>69.12</v>
      </c>
      <c r="E6608" s="47">
        <v>68.75</v>
      </c>
      <c r="F6608" s="47">
        <v>68.75</v>
      </c>
      <c r="G6608" s="48">
        <v>472000</v>
      </c>
      <c r="H6608" s="47">
        <v>8.86</v>
      </c>
      <c r="I6608" s="51">
        <f t="shared" si="736"/>
        <v>0.12887272727272728</v>
      </c>
      <c r="J6608" s="51">
        <f t="shared" ca="1" si="737"/>
        <v>4</v>
      </c>
      <c r="K6608" s="47">
        <f t="shared" si="738"/>
        <v>8.86</v>
      </c>
      <c r="L6608" s="47">
        <f t="shared" si="739"/>
        <v>8.91</v>
      </c>
      <c r="M6608" s="47">
        <f t="shared" si="740"/>
        <v>8.86</v>
      </c>
      <c r="N6608" s="47">
        <f t="shared" si="741"/>
        <v>8.86</v>
      </c>
      <c r="O6608" s="48">
        <f t="shared" ca="1" si="742"/>
        <v>1888000</v>
      </c>
    </row>
    <row r="6609" spans="1:15" x14ac:dyDescent="0.25">
      <c r="A6609">
        <v>6594</v>
      </c>
      <c r="B6609" s="84">
        <v>32399</v>
      </c>
      <c r="C6609" s="47">
        <v>69</v>
      </c>
      <c r="D6609" s="47">
        <v>70</v>
      </c>
      <c r="E6609" s="47">
        <v>68.75</v>
      </c>
      <c r="F6609" s="47">
        <v>68.75</v>
      </c>
      <c r="G6609" s="48">
        <v>1153600</v>
      </c>
      <c r="H6609" s="47">
        <v>8.86</v>
      </c>
      <c r="I6609" s="51">
        <f t="shared" ref="I6609:I6672" si="743">H6609/F6609</f>
        <v>0.12887272727272728</v>
      </c>
      <c r="J6609" s="51">
        <f t="shared" ref="J6609:J6672" ca="1" si="744">INDEX(OFFSET($T$15,0,0,$S$13+1,1),MATCH(B6609,OFFSET($Q$15,0,0,$S$13+1,1),-1))</f>
        <v>4</v>
      </c>
      <c r="K6609" s="47">
        <f t="shared" ref="K6609:K6672" si="745">ROUND($I6609*C6609,2)</f>
        <v>8.89</v>
      </c>
      <c r="L6609" s="47">
        <f t="shared" ref="L6609:L6672" si="746">ROUND($I6609*D6609,2)</f>
        <v>9.02</v>
      </c>
      <c r="M6609" s="47">
        <f t="shared" ref="M6609:M6672" si="747">ROUND($I6609*E6609,2)</f>
        <v>8.86</v>
      </c>
      <c r="N6609" s="47">
        <f t="shared" ref="N6609:N6672" si="748">ROUND($I6609*F6609,2)</f>
        <v>8.86</v>
      </c>
      <c r="O6609" s="48">
        <f t="shared" ref="O6609:O6672" ca="1" si="749">G6609*J6609</f>
        <v>4614400</v>
      </c>
    </row>
    <row r="6610" spans="1:15" x14ac:dyDescent="0.25">
      <c r="A6610">
        <v>6595</v>
      </c>
      <c r="B6610" s="84">
        <v>32398</v>
      </c>
      <c r="C6610" s="47">
        <v>67.5</v>
      </c>
      <c r="D6610" s="47">
        <v>69</v>
      </c>
      <c r="E6610" s="47">
        <v>67.5</v>
      </c>
      <c r="F6610" s="47">
        <v>69</v>
      </c>
      <c r="G6610" s="48">
        <v>693200</v>
      </c>
      <c r="H6610" s="47">
        <v>8.89</v>
      </c>
      <c r="I6610" s="51">
        <f t="shared" si="743"/>
        <v>0.12884057971014493</v>
      </c>
      <c r="J6610" s="51">
        <f t="shared" ca="1" si="744"/>
        <v>4</v>
      </c>
      <c r="K6610" s="47">
        <f t="shared" si="745"/>
        <v>8.6999999999999993</v>
      </c>
      <c r="L6610" s="47">
        <f t="shared" si="746"/>
        <v>8.89</v>
      </c>
      <c r="M6610" s="47">
        <f t="shared" si="747"/>
        <v>8.6999999999999993</v>
      </c>
      <c r="N6610" s="47">
        <f t="shared" si="748"/>
        <v>8.89</v>
      </c>
      <c r="O6610" s="48">
        <f t="shared" ca="1" si="749"/>
        <v>2772800</v>
      </c>
    </row>
    <row r="6611" spans="1:15" x14ac:dyDescent="0.25">
      <c r="A6611">
        <v>6596</v>
      </c>
      <c r="B6611" s="84">
        <v>32395</v>
      </c>
      <c r="C6611" s="47">
        <v>66.75</v>
      </c>
      <c r="D6611" s="47">
        <v>67.5</v>
      </c>
      <c r="E6611" s="47">
        <v>66.75</v>
      </c>
      <c r="F6611" s="47">
        <v>67.38</v>
      </c>
      <c r="G6611" s="48">
        <v>360400</v>
      </c>
      <c r="H6611" s="47">
        <v>8.68</v>
      </c>
      <c r="I6611" s="51">
        <f t="shared" si="743"/>
        <v>0.12882160878598992</v>
      </c>
      <c r="J6611" s="51">
        <f t="shared" ca="1" si="744"/>
        <v>4</v>
      </c>
      <c r="K6611" s="47">
        <f t="shared" si="745"/>
        <v>8.6</v>
      </c>
      <c r="L6611" s="47">
        <f t="shared" si="746"/>
        <v>8.6999999999999993</v>
      </c>
      <c r="M6611" s="47">
        <f t="shared" si="747"/>
        <v>8.6</v>
      </c>
      <c r="N6611" s="47">
        <f t="shared" si="748"/>
        <v>8.68</v>
      </c>
      <c r="O6611" s="48">
        <f t="shared" ca="1" si="749"/>
        <v>1441600</v>
      </c>
    </row>
    <row r="6612" spans="1:15" x14ac:dyDescent="0.25">
      <c r="A6612">
        <v>6597</v>
      </c>
      <c r="B6612" s="84">
        <v>32394</v>
      </c>
      <c r="C6612" s="47">
        <v>66.25</v>
      </c>
      <c r="D6612" s="47">
        <v>66.88</v>
      </c>
      <c r="E6612" s="47">
        <v>66.12</v>
      </c>
      <c r="F6612" s="47">
        <v>66.88</v>
      </c>
      <c r="G6612" s="48">
        <v>158800</v>
      </c>
      <c r="H6612" s="47">
        <v>8.61</v>
      </c>
      <c r="I6612" s="51">
        <f t="shared" si="743"/>
        <v>0.12873803827751196</v>
      </c>
      <c r="J6612" s="51">
        <f t="shared" ca="1" si="744"/>
        <v>4</v>
      </c>
      <c r="K6612" s="47">
        <f t="shared" si="745"/>
        <v>8.5299999999999994</v>
      </c>
      <c r="L6612" s="47">
        <f t="shared" si="746"/>
        <v>8.61</v>
      </c>
      <c r="M6612" s="47">
        <f t="shared" si="747"/>
        <v>8.51</v>
      </c>
      <c r="N6612" s="47">
        <f t="shared" si="748"/>
        <v>8.61</v>
      </c>
      <c r="O6612" s="48">
        <f t="shared" ca="1" si="749"/>
        <v>635200</v>
      </c>
    </row>
    <row r="6613" spans="1:15" x14ac:dyDescent="0.25">
      <c r="A6613">
        <v>6598</v>
      </c>
      <c r="B6613" s="84">
        <v>32393</v>
      </c>
      <c r="C6613" s="47">
        <v>66.38</v>
      </c>
      <c r="D6613" s="47">
        <v>66.38</v>
      </c>
      <c r="E6613" s="47">
        <v>65.88</v>
      </c>
      <c r="F6613" s="47">
        <v>66.38</v>
      </c>
      <c r="G6613" s="48">
        <v>212400</v>
      </c>
      <c r="H6613" s="47">
        <v>8.5500000000000007</v>
      </c>
      <c r="I6613" s="51">
        <f t="shared" si="743"/>
        <v>0.12880385658330826</v>
      </c>
      <c r="J6613" s="51">
        <f t="shared" ca="1" si="744"/>
        <v>4</v>
      </c>
      <c r="K6613" s="47">
        <f t="shared" si="745"/>
        <v>8.5500000000000007</v>
      </c>
      <c r="L6613" s="47">
        <f t="shared" si="746"/>
        <v>8.5500000000000007</v>
      </c>
      <c r="M6613" s="47">
        <f t="shared" si="747"/>
        <v>8.49</v>
      </c>
      <c r="N6613" s="47">
        <f t="shared" si="748"/>
        <v>8.5500000000000007</v>
      </c>
      <c r="O6613" s="48">
        <f t="shared" ca="1" si="749"/>
        <v>849600</v>
      </c>
    </row>
    <row r="6614" spans="1:15" x14ac:dyDescent="0.25">
      <c r="A6614">
        <v>6599</v>
      </c>
      <c r="B6614" s="84">
        <v>32392</v>
      </c>
      <c r="C6614" s="47">
        <v>65.38</v>
      </c>
      <c r="D6614" s="47">
        <v>66</v>
      </c>
      <c r="E6614" s="47">
        <v>65.38</v>
      </c>
      <c r="F6614" s="47">
        <v>65.88</v>
      </c>
      <c r="G6614" s="48">
        <v>169600</v>
      </c>
      <c r="H6614" s="47">
        <v>8.49</v>
      </c>
      <c r="I6614" s="51">
        <f t="shared" si="743"/>
        <v>0.12887067395264118</v>
      </c>
      <c r="J6614" s="51">
        <f t="shared" ca="1" si="744"/>
        <v>4</v>
      </c>
      <c r="K6614" s="47">
        <f t="shared" si="745"/>
        <v>8.43</v>
      </c>
      <c r="L6614" s="47">
        <f t="shared" si="746"/>
        <v>8.51</v>
      </c>
      <c r="M6614" s="47">
        <f t="shared" si="747"/>
        <v>8.43</v>
      </c>
      <c r="N6614" s="47">
        <f t="shared" si="748"/>
        <v>8.49</v>
      </c>
      <c r="O6614" s="48">
        <f t="shared" ca="1" si="749"/>
        <v>678400</v>
      </c>
    </row>
    <row r="6615" spans="1:15" x14ac:dyDescent="0.25">
      <c r="A6615">
        <v>6600</v>
      </c>
      <c r="B6615" s="84">
        <v>32388</v>
      </c>
      <c r="C6615" s="47">
        <v>65.12</v>
      </c>
      <c r="D6615" s="47">
        <v>65.88</v>
      </c>
      <c r="E6615" s="47">
        <v>64.75</v>
      </c>
      <c r="F6615" s="47">
        <v>65.25</v>
      </c>
      <c r="G6615" s="48">
        <v>230400</v>
      </c>
      <c r="H6615" s="47">
        <v>8.4</v>
      </c>
      <c r="I6615" s="51">
        <f t="shared" si="743"/>
        <v>0.12873563218390804</v>
      </c>
      <c r="J6615" s="51">
        <f t="shared" ca="1" si="744"/>
        <v>4</v>
      </c>
      <c r="K6615" s="47">
        <f t="shared" si="745"/>
        <v>8.3800000000000008</v>
      </c>
      <c r="L6615" s="47">
        <f t="shared" si="746"/>
        <v>8.48</v>
      </c>
      <c r="M6615" s="47">
        <f t="shared" si="747"/>
        <v>8.34</v>
      </c>
      <c r="N6615" s="47">
        <f t="shared" si="748"/>
        <v>8.4</v>
      </c>
      <c r="O6615" s="48">
        <f t="shared" ca="1" si="749"/>
        <v>921600</v>
      </c>
    </row>
    <row r="6616" spans="1:15" x14ac:dyDescent="0.25">
      <c r="A6616">
        <v>6601</v>
      </c>
      <c r="B6616" s="84">
        <v>32387</v>
      </c>
      <c r="C6616" s="47">
        <v>65.75</v>
      </c>
      <c r="D6616" s="47">
        <v>65.75</v>
      </c>
      <c r="E6616" s="47">
        <v>64.5</v>
      </c>
      <c r="F6616" s="47">
        <v>64.5</v>
      </c>
      <c r="G6616" s="48">
        <v>308400</v>
      </c>
      <c r="H6616" s="47">
        <v>8.31</v>
      </c>
      <c r="I6616" s="51">
        <f t="shared" si="743"/>
        <v>0.12883720930232559</v>
      </c>
      <c r="J6616" s="51">
        <f t="shared" ca="1" si="744"/>
        <v>4</v>
      </c>
      <c r="K6616" s="47">
        <f t="shared" si="745"/>
        <v>8.4700000000000006</v>
      </c>
      <c r="L6616" s="47">
        <f t="shared" si="746"/>
        <v>8.4700000000000006</v>
      </c>
      <c r="M6616" s="47">
        <f t="shared" si="747"/>
        <v>8.31</v>
      </c>
      <c r="N6616" s="47">
        <f t="shared" si="748"/>
        <v>8.31</v>
      </c>
      <c r="O6616" s="48">
        <f t="shared" ca="1" si="749"/>
        <v>1233600</v>
      </c>
    </row>
    <row r="6617" spans="1:15" x14ac:dyDescent="0.25">
      <c r="A6617">
        <v>6602</v>
      </c>
      <c r="B6617" s="84">
        <v>32386</v>
      </c>
      <c r="C6617" s="47">
        <v>66.25</v>
      </c>
      <c r="D6617" s="47">
        <v>66.38</v>
      </c>
      <c r="E6617" s="47">
        <v>66</v>
      </c>
      <c r="F6617" s="47">
        <v>66</v>
      </c>
      <c r="G6617" s="48">
        <v>382000</v>
      </c>
      <c r="H6617" s="47">
        <v>8.5</v>
      </c>
      <c r="I6617" s="51">
        <f t="shared" si="743"/>
        <v>0.12878787878787878</v>
      </c>
      <c r="J6617" s="51">
        <f t="shared" ca="1" si="744"/>
        <v>4</v>
      </c>
      <c r="K6617" s="47">
        <f t="shared" si="745"/>
        <v>8.5299999999999994</v>
      </c>
      <c r="L6617" s="47">
        <f t="shared" si="746"/>
        <v>8.5500000000000007</v>
      </c>
      <c r="M6617" s="47">
        <f t="shared" si="747"/>
        <v>8.5</v>
      </c>
      <c r="N6617" s="47">
        <f t="shared" si="748"/>
        <v>8.5</v>
      </c>
      <c r="O6617" s="48">
        <f t="shared" ca="1" si="749"/>
        <v>1528000</v>
      </c>
    </row>
    <row r="6618" spans="1:15" x14ac:dyDescent="0.25">
      <c r="A6618">
        <v>6603</v>
      </c>
      <c r="B6618" s="84">
        <v>32385</v>
      </c>
      <c r="C6618" s="47">
        <v>65.5</v>
      </c>
      <c r="D6618" s="47">
        <v>65.88</v>
      </c>
      <c r="E6618" s="47">
        <v>65</v>
      </c>
      <c r="F6618" s="47">
        <v>65.75</v>
      </c>
      <c r="G6618" s="48">
        <v>245200</v>
      </c>
      <c r="H6618" s="47">
        <v>8.4700000000000006</v>
      </c>
      <c r="I6618" s="51">
        <f t="shared" si="743"/>
        <v>0.1288212927756654</v>
      </c>
      <c r="J6618" s="51">
        <f t="shared" ca="1" si="744"/>
        <v>4</v>
      </c>
      <c r="K6618" s="47">
        <f t="shared" si="745"/>
        <v>8.44</v>
      </c>
      <c r="L6618" s="47">
        <f t="shared" si="746"/>
        <v>8.49</v>
      </c>
      <c r="M6618" s="47">
        <f t="shared" si="747"/>
        <v>8.3699999999999992</v>
      </c>
      <c r="N6618" s="47">
        <f t="shared" si="748"/>
        <v>8.4700000000000006</v>
      </c>
      <c r="O6618" s="48">
        <f t="shared" ca="1" si="749"/>
        <v>980800</v>
      </c>
    </row>
    <row r="6619" spans="1:15" x14ac:dyDescent="0.25">
      <c r="A6619">
        <v>6604</v>
      </c>
      <c r="B6619" s="84">
        <v>32384</v>
      </c>
      <c r="C6619" s="47">
        <v>65</v>
      </c>
      <c r="D6619" s="47">
        <v>65.75</v>
      </c>
      <c r="E6619" s="47">
        <v>65</v>
      </c>
      <c r="F6619" s="47">
        <v>65.5</v>
      </c>
      <c r="G6619" s="48">
        <v>338400</v>
      </c>
      <c r="H6619" s="47">
        <v>8.44</v>
      </c>
      <c r="I6619" s="51">
        <f t="shared" si="743"/>
        <v>0.12885496183206105</v>
      </c>
      <c r="J6619" s="51">
        <f t="shared" ca="1" si="744"/>
        <v>4</v>
      </c>
      <c r="K6619" s="47">
        <f t="shared" si="745"/>
        <v>8.3800000000000008</v>
      </c>
      <c r="L6619" s="47">
        <f t="shared" si="746"/>
        <v>8.4700000000000006</v>
      </c>
      <c r="M6619" s="47">
        <f t="shared" si="747"/>
        <v>8.3800000000000008</v>
      </c>
      <c r="N6619" s="47">
        <f t="shared" si="748"/>
        <v>8.44</v>
      </c>
      <c r="O6619" s="48">
        <f t="shared" ca="1" si="749"/>
        <v>1353600</v>
      </c>
    </row>
    <row r="6620" spans="1:15" x14ac:dyDescent="0.25">
      <c r="A6620">
        <v>6605</v>
      </c>
      <c r="B6620" s="84">
        <v>32381</v>
      </c>
      <c r="C6620" s="47">
        <v>64.5</v>
      </c>
      <c r="D6620" s="47">
        <v>64.88</v>
      </c>
      <c r="E6620" s="47">
        <v>64.25</v>
      </c>
      <c r="F6620" s="47">
        <v>64.88</v>
      </c>
      <c r="G6620" s="48">
        <v>290400</v>
      </c>
      <c r="H6620" s="47">
        <v>8.36</v>
      </c>
      <c r="I6620" s="51">
        <f t="shared" si="743"/>
        <v>0.12885326757090013</v>
      </c>
      <c r="J6620" s="51">
        <f t="shared" ca="1" si="744"/>
        <v>4</v>
      </c>
      <c r="K6620" s="47">
        <f t="shared" si="745"/>
        <v>8.31</v>
      </c>
      <c r="L6620" s="47">
        <f t="shared" si="746"/>
        <v>8.36</v>
      </c>
      <c r="M6620" s="47">
        <f t="shared" si="747"/>
        <v>8.2799999999999994</v>
      </c>
      <c r="N6620" s="47">
        <f t="shared" si="748"/>
        <v>8.36</v>
      </c>
      <c r="O6620" s="48">
        <f t="shared" ca="1" si="749"/>
        <v>1161600</v>
      </c>
    </row>
    <row r="6621" spans="1:15" x14ac:dyDescent="0.25">
      <c r="A6621">
        <v>6606</v>
      </c>
      <c r="B6621" s="84">
        <v>32380</v>
      </c>
      <c r="C6621" s="47">
        <v>64.25</v>
      </c>
      <c r="D6621" s="47">
        <v>65</v>
      </c>
      <c r="E6621" s="47">
        <v>64</v>
      </c>
      <c r="F6621" s="47">
        <v>64.5</v>
      </c>
      <c r="G6621" s="48">
        <v>433600</v>
      </c>
      <c r="H6621" s="47">
        <v>8.31</v>
      </c>
      <c r="I6621" s="51">
        <f t="shared" si="743"/>
        <v>0.12883720930232559</v>
      </c>
      <c r="J6621" s="51">
        <f t="shared" ca="1" si="744"/>
        <v>4</v>
      </c>
      <c r="K6621" s="47">
        <f t="shared" si="745"/>
        <v>8.2799999999999994</v>
      </c>
      <c r="L6621" s="47">
        <f t="shared" si="746"/>
        <v>8.3699999999999992</v>
      </c>
      <c r="M6621" s="47">
        <f t="shared" si="747"/>
        <v>8.25</v>
      </c>
      <c r="N6621" s="47">
        <f t="shared" si="748"/>
        <v>8.31</v>
      </c>
      <c r="O6621" s="48">
        <f t="shared" ca="1" si="749"/>
        <v>1734400</v>
      </c>
    </row>
    <row r="6622" spans="1:15" x14ac:dyDescent="0.25">
      <c r="A6622">
        <v>6607</v>
      </c>
      <c r="B6622" s="84">
        <v>32379</v>
      </c>
      <c r="C6622" s="47">
        <v>64.5</v>
      </c>
      <c r="D6622" s="47">
        <v>65</v>
      </c>
      <c r="E6622" s="47">
        <v>64.5</v>
      </c>
      <c r="F6622" s="47">
        <v>64.75</v>
      </c>
      <c r="G6622" s="48">
        <v>842800</v>
      </c>
      <c r="H6622" s="47">
        <v>8.34</v>
      </c>
      <c r="I6622" s="51">
        <f t="shared" si="743"/>
        <v>0.1288030888030888</v>
      </c>
      <c r="J6622" s="51">
        <f t="shared" ca="1" si="744"/>
        <v>4</v>
      </c>
      <c r="K6622" s="47">
        <f t="shared" si="745"/>
        <v>8.31</v>
      </c>
      <c r="L6622" s="47">
        <f t="shared" si="746"/>
        <v>8.3699999999999992</v>
      </c>
      <c r="M6622" s="47">
        <f t="shared" si="747"/>
        <v>8.31</v>
      </c>
      <c r="N6622" s="47">
        <f t="shared" si="748"/>
        <v>8.34</v>
      </c>
      <c r="O6622" s="48">
        <f t="shared" ca="1" si="749"/>
        <v>3371200</v>
      </c>
    </row>
    <row r="6623" spans="1:15" x14ac:dyDescent="0.25">
      <c r="A6623">
        <v>6608</v>
      </c>
      <c r="B6623" s="84">
        <v>32378</v>
      </c>
      <c r="C6623" s="47">
        <v>64.25</v>
      </c>
      <c r="D6623" s="47">
        <v>64.25</v>
      </c>
      <c r="E6623" s="47">
        <v>63.62</v>
      </c>
      <c r="F6623" s="47">
        <v>63.75</v>
      </c>
      <c r="G6623" s="48">
        <v>434800</v>
      </c>
      <c r="H6623" s="47">
        <v>8.2100000000000009</v>
      </c>
      <c r="I6623" s="51">
        <f t="shared" si="743"/>
        <v>0.12878431372549021</v>
      </c>
      <c r="J6623" s="51">
        <f t="shared" ca="1" si="744"/>
        <v>4</v>
      </c>
      <c r="K6623" s="47">
        <f t="shared" si="745"/>
        <v>8.27</v>
      </c>
      <c r="L6623" s="47">
        <f t="shared" si="746"/>
        <v>8.27</v>
      </c>
      <c r="M6623" s="47">
        <f t="shared" si="747"/>
        <v>8.19</v>
      </c>
      <c r="N6623" s="47">
        <f t="shared" si="748"/>
        <v>8.2100000000000009</v>
      </c>
      <c r="O6623" s="48">
        <f t="shared" ca="1" si="749"/>
        <v>1739200</v>
      </c>
    </row>
    <row r="6624" spans="1:15" x14ac:dyDescent="0.25">
      <c r="A6624">
        <v>6609</v>
      </c>
      <c r="B6624" s="84">
        <v>32377</v>
      </c>
      <c r="C6624" s="47">
        <v>64.38</v>
      </c>
      <c r="D6624" s="47">
        <v>64.38</v>
      </c>
      <c r="E6624" s="47">
        <v>63.5</v>
      </c>
      <c r="F6624" s="47">
        <v>63.5</v>
      </c>
      <c r="G6624" s="48">
        <v>525200</v>
      </c>
      <c r="H6624" s="47">
        <v>8.18</v>
      </c>
      <c r="I6624" s="51">
        <f t="shared" si="743"/>
        <v>0.12881889763779528</v>
      </c>
      <c r="J6624" s="51">
        <f t="shared" ca="1" si="744"/>
        <v>4</v>
      </c>
      <c r="K6624" s="47">
        <f t="shared" si="745"/>
        <v>8.2899999999999991</v>
      </c>
      <c r="L6624" s="47">
        <f t="shared" si="746"/>
        <v>8.2899999999999991</v>
      </c>
      <c r="M6624" s="47">
        <f t="shared" si="747"/>
        <v>8.18</v>
      </c>
      <c r="N6624" s="47">
        <f t="shared" si="748"/>
        <v>8.18</v>
      </c>
      <c r="O6624" s="48">
        <f t="shared" ca="1" si="749"/>
        <v>2100800</v>
      </c>
    </row>
    <row r="6625" spans="1:15" x14ac:dyDescent="0.25">
      <c r="A6625">
        <v>6610</v>
      </c>
      <c r="B6625" s="84">
        <v>32374</v>
      </c>
      <c r="C6625" s="47">
        <v>65</v>
      </c>
      <c r="D6625" s="47">
        <v>65</v>
      </c>
      <c r="E6625" s="47">
        <v>64.12</v>
      </c>
      <c r="F6625" s="47">
        <v>64.12</v>
      </c>
      <c r="G6625" s="48">
        <v>520800</v>
      </c>
      <c r="H6625" s="47">
        <v>8.26</v>
      </c>
      <c r="I6625" s="51">
        <f t="shared" si="743"/>
        <v>0.12882096069868995</v>
      </c>
      <c r="J6625" s="51">
        <f t="shared" ca="1" si="744"/>
        <v>4</v>
      </c>
      <c r="K6625" s="47">
        <f t="shared" si="745"/>
        <v>8.3699999999999992</v>
      </c>
      <c r="L6625" s="47">
        <f t="shared" si="746"/>
        <v>8.3699999999999992</v>
      </c>
      <c r="M6625" s="47">
        <f t="shared" si="747"/>
        <v>8.26</v>
      </c>
      <c r="N6625" s="47">
        <f t="shared" si="748"/>
        <v>8.26</v>
      </c>
      <c r="O6625" s="48">
        <f t="shared" ca="1" si="749"/>
        <v>2083200</v>
      </c>
    </row>
    <row r="6626" spans="1:15" x14ac:dyDescent="0.25">
      <c r="A6626">
        <v>6611</v>
      </c>
      <c r="B6626" s="84">
        <v>32373</v>
      </c>
      <c r="C6626" s="47">
        <v>64.88</v>
      </c>
      <c r="D6626" s="47">
        <v>65</v>
      </c>
      <c r="E6626" s="47">
        <v>64.38</v>
      </c>
      <c r="F6626" s="47">
        <v>64.75</v>
      </c>
      <c r="G6626" s="48">
        <v>394800</v>
      </c>
      <c r="H6626" s="47">
        <v>8.34</v>
      </c>
      <c r="I6626" s="51">
        <f t="shared" si="743"/>
        <v>0.1288030888030888</v>
      </c>
      <c r="J6626" s="51">
        <f t="shared" ca="1" si="744"/>
        <v>4</v>
      </c>
      <c r="K6626" s="47">
        <f t="shared" si="745"/>
        <v>8.36</v>
      </c>
      <c r="L6626" s="47">
        <f t="shared" si="746"/>
        <v>8.3699999999999992</v>
      </c>
      <c r="M6626" s="47">
        <f t="shared" si="747"/>
        <v>8.2899999999999991</v>
      </c>
      <c r="N6626" s="47">
        <f t="shared" si="748"/>
        <v>8.34</v>
      </c>
      <c r="O6626" s="48">
        <f t="shared" ca="1" si="749"/>
        <v>1579200</v>
      </c>
    </row>
    <row r="6627" spans="1:15" x14ac:dyDescent="0.25">
      <c r="A6627">
        <v>6612</v>
      </c>
      <c r="B6627" s="84">
        <v>32372</v>
      </c>
      <c r="C6627" s="47">
        <v>64.25</v>
      </c>
      <c r="D6627" s="47">
        <v>65.12</v>
      </c>
      <c r="E6627" s="47">
        <v>64.12</v>
      </c>
      <c r="F6627" s="47">
        <v>65.12</v>
      </c>
      <c r="G6627" s="48">
        <v>399200</v>
      </c>
      <c r="H6627" s="47">
        <v>8.39</v>
      </c>
      <c r="I6627" s="51">
        <f t="shared" si="743"/>
        <v>0.12883906633906633</v>
      </c>
      <c r="J6627" s="51">
        <f t="shared" ca="1" si="744"/>
        <v>4</v>
      </c>
      <c r="K6627" s="47">
        <f t="shared" si="745"/>
        <v>8.2799999999999994</v>
      </c>
      <c r="L6627" s="47">
        <f t="shared" si="746"/>
        <v>8.39</v>
      </c>
      <c r="M6627" s="47">
        <f t="shared" si="747"/>
        <v>8.26</v>
      </c>
      <c r="N6627" s="47">
        <f t="shared" si="748"/>
        <v>8.39</v>
      </c>
      <c r="O6627" s="48">
        <f t="shared" ca="1" si="749"/>
        <v>1596800</v>
      </c>
    </row>
    <row r="6628" spans="1:15" x14ac:dyDescent="0.25">
      <c r="A6628">
        <v>6613</v>
      </c>
      <c r="B6628" s="84">
        <v>32371</v>
      </c>
      <c r="C6628" s="47">
        <v>64.75</v>
      </c>
      <c r="D6628" s="47">
        <v>65</v>
      </c>
      <c r="E6628" s="47">
        <v>64.25</v>
      </c>
      <c r="F6628" s="47">
        <v>64.25</v>
      </c>
      <c r="G6628" s="48">
        <v>546400</v>
      </c>
      <c r="H6628" s="47">
        <v>8.2799999999999994</v>
      </c>
      <c r="I6628" s="51">
        <f t="shared" si="743"/>
        <v>0.1288715953307393</v>
      </c>
      <c r="J6628" s="51">
        <f t="shared" ca="1" si="744"/>
        <v>4</v>
      </c>
      <c r="K6628" s="47">
        <f t="shared" si="745"/>
        <v>8.34</v>
      </c>
      <c r="L6628" s="47">
        <f t="shared" si="746"/>
        <v>8.3800000000000008</v>
      </c>
      <c r="M6628" s="47">
        <f t="shared" si="747"/>
        <v>8.2799999999999994</v>
      </c>
      <c r="N6628" s="47">
        <f t="shared" si="748"/>
        <v>8.2799999999999994</v>
      </c>
      <c r="O6628" s="48">
        <f t="shared" ca="1" si="749"/>
        <v>2185600</v>
      </c>
    </row>
    <row r="6629" spans="1:15" x14ac:dyDescent="0.25">
      <c r="A6629">
        <v>6614</v>
      </c>
      <c r="B6629" s="84">
        <v>32370</v>
      </c>
      <c r="C6629" s="47">
        <v>65.38</v>
      </c>
      <c r="D6629" s="47">
        <v>65.38</v>
      </c>
      <c r="E6629" s="47">
        <v>64.75</v>
      </c>
      <c r="F6629" s="47">
        <v>64.75</v>
      </c>
      <c r="G6629" s="48">
        <v>146400</v>
      </c>
      <c r="H6629" s="47">
        <v>8.34</v>
      </c>
      <c r="I6629" s="51">
        <f t="shared" si="743"/>
        <v>0.1288030888030888</v>
      </c>
      <c r="J6629" s="51">
        <f t="shared" ca="1" si="744"/>
        <v>4</v>
      </c>
      <c r="K6629" s="47">
        <f t="shared" si="745"/>
        <v>8.42</v>
      </c>
      <c r="L6629" s="47">
        <f t="shared" si="746"/>
        <v>8.42</v>
      </c>
      <c r="M6629" s="47">
        <f t="shared" si="747"/>
        <v>8.34</v>
      </c>
      <c r="N6629" s="47">
        <f t="shared" si="748"/>
        <v>8.34</v>
      </c>
      <c r="O6629" s="48">
        <f t="shared" ca="1" si="749"/>
        <v>585600</v>
      </c>
    </row>
    <row r="6630" spans="1:15" x14ac:dyDescent="0.25">
      <c r="A6630">
        <v>6615</v>
      </c>
      <c r="B6630" s="84">
        <v>32367</v>
      </c>
      <c r="C6630" s="47">
        <v>64.88</v>
      </c>
      <c r="D6630" s="47">
        <v>65.75</v>
      </c>
      <c r="E6630" s="47">
        <v>64.88</v>
      </c>
      <c r="F6630" s="47">
        <v>65.62</v>
      </c>
      <c r="G6630" s="48">
        <v>124800</v>
      </c>
      <c r="H6630" s="47">
        <v>8.4499999999999993</v>
      </c>
      <c r="I6630" s="51">
        <f t="shared" si="743"/>
        <v>0.1287717159402621</v>
      </c>
      <c r="J6630" s="51">
        <f t="shared" ca="1" si="744"/>
        <v>4</v>
      </c>
      <c r="K6630" s="47">
        <f t="shared" si="745"/>
        <v>8.35</v>
      </c>
      <c r="L6630" s="47">
        <f t="shared" si="746"/>
        <v>8.4700000000000006</v>
      </c>
      <c r="M6630" s="47">
        <f t="shared" si="747"/>
        <v>8.35</v>
      </c>
      <c r="N6630" s="47">
        <f t="shared" si="748"/>
        <v>8.4499999999999993</v>
      </c>
      <c r="O6630" s="48">
        <f t="shared" ca="1" si="749"/>
        <v>499200</v>
      </c>
    </row>
    <row r="6631" spans="1:15" x14ac:dyDescent="0.25">
      <c r="A6631">
        <v>6616</v>
      </c>
      <c r="B6631" s="84">
        <v>32366</v>
      </c>
      <c r="C6631" s="47">
        <v>65.12</v>
      </c>
      <c r="D6631" s="47">
        <v>65.25</v>
      </c>
      <c r="E6631" s="47">
        <v>64.38</v>
      </c>
      <c r="F6631" s="47">
        <v>65</v>
      </c>
      <c r="G6631" s="48">
        <v>539600</v>
      </c>
      <c r="H6631" s="47">
        <v>8.3699999999999992</v>
      </c>
      <c r="I6631" s="51">
        <f t="shared" si="743"/>
        <v>0.12876923076923075</v>
      </c>
      <c r="J6631" s="51">
        <f t="shared" ca="1" si="744"/>
        <v>4</v>
      </c>
      <c r="K6631" s="47">
        <f t="shared" si="745"/>
        <v>8.39</v>
      </c>
      <c r="L6631" s="47">
        <f t="shared" si="746"/>
        <v>8.4</v>
      </c>
      <c r="M6631" s="47">
        <f t="shared" si="747"/>
        <v>8.2899999999999991</v>
      </c>
      <c r="N6631" s="47">
        <f t="shared" si="748"/>
        <v>8.3699999999999992</v>
      </c>
      <c r="O6631" s="48">
        <f t="shared" ca="1" si="749"/>
        <v>2158400</v>
      </c>
    </row>
    <row r="6632" spans="1:15" x14ac:dyDescent="0.25">
      <c r="A6632">
        <v>6617</v>
      </c>
      <c r="B6632" s="84">
        <v>32365</v>
      </c>
      <c r="C6632" s="47">
        <v>67.12</v>
      </c>
      <c r="D6632" s="47">
        <v>67.12</v>
      </c>
      <c r="E6632" s="47">
        <v>65.12</v>
      </c>
      <c r="F6632" s="47">
        <v>65.38</v>
      </c>
      <c r="G6632" s="48">
        <v>653600</v>
      </c>
      <c r="H6632" s="47">
        <v>8.42</v>
      </c>
      <c r="I6632" s="51">
        <f t="shared" si="743"/>
        <v>0.12878556133374122</v>
      </c>
      <c r="J6632" s="51">
        <f t="shared" ca="1" si="744"/>
        <v>4</v>
      </c>
      <c r="K6632" s="47">
        <f t="shared" si="745"/>
        <v>8.64</v>
      </c>
      <c r="L6632" s="47">
        <f t="shared" si="746"/>
        <v>8.64</v>
      </c>
      <c r="M6632" s="47">
        <f t="shared" si="747"/>
        <v>8.39</v>
      </c>
      <c r="N6632" s="47">
        <f t="shared" si="748"/>
        <v>8.42</v>
      </c>
      <c r="O6632" s="48">
        <f t="shared" ca="1" si="749"/>
        <v>2614400</v>
      </c>
    </row>
    <row r="6633" spans="1:15" x14ac:dyDescent="0.25">
      <c r="A6633">
        <v>6618</v>
      </c>
      <c r="B6633" s="84">
        <v>32364</v>
      </c>
      <c r="C6633" s="47">
        <v>68</v>
      </c>
      <c r="D6633" s="47">
        <v>68</v>
      </c>
      <c r="E6633" s="47">
        <v>66.88</v>
      </c>
      <c r="F6633" s="47">
        <v>67.12</v>
      </c>
      <c r="G6633" s="48">
        <v>417600</v>
      </c>
      <c r="H6633" s="47">
        <v>8.65</v>
      </c>
      <c r="I6633" s="51">
        <f t="shared" si="743"/>
        <v>0.12887365911799761</v>
      </c>
      <c r="J6633" s="51">
        <f t="shared" ca="1" si="744"/>
        <v>4</v>
      </c>
      <c r="K6633" s="47">
        <f t="shared" si="745"/>
        <v>8.76</v>
      </c>
      <c r="L6633" s="47">
        <f t="shared" si="746"/>
        <v>8.76</v>
      </c>
      <c r="M6633" s="47">
        <f t="shared" si="747"/>
        <v>8.6199999999999992</v>
      </c>
      <c r="N6633" s="47">
        <f t="shared" si="748"/>
        <v>8.65</v>
      </c>
      <c r="O6633" s="48">
        <f t="shared" ca="1" si="749"/>
        <v>1670400</v>
      </c>
    </row>
    <row r="6634" spans="1:15" x14ac:dyDescent="0.25">
      <c r="A6634">
        <v>6619</v>
      </c>
      <c r="B6634" s="84">
        <v>32363</v>
      </c>
      <c r="C6634" s="47">
        <v>66.75</v>
      </c>
      <c r="D6634" s="47">
        <v>68.25</v>
      </c>
      <c r="E6634" s="47">
        <v>66.75</v>
      </c>
      <c r="F6634" s="47">
        <v>68</v>
      </c>
      <c r="G6634" s="48">
        <v>686400</v>
      </c>
      <c r="H6634" s="47">
        <v>8.76</v>
      </c>
      <c r="I6634" s="51">
        <f t="shared" si="743"/>
        <v>0.1288235294117647</v>
      </c>
      <c r="J6634" s="51">
        <f t="shared" ca="1" si="744"/>
        <v>4</v>
      </c>
      <c r="K6634" s="47">
        <f t="shared" si="745"/>
        <v>8.6</v>
      </c>
      <c r="L6634" s="47">
        <f t="shared" si="746"/>
        <v>8.7899999999999991</v>
      </c>
      <c r="M6634" s="47">
        <f t="shared" si="747"/>
        <v>8.6</v>
      </c>
      <c r="N6634" s="47">
        <f t="shared" si="748"/>
        <v>8.76</v>
      </c>
      <c r="O6634" s="48">
        <f t="shared" ca="1" si="749"/>
        <v>2745600</v>
      </c>
    </row>
    <row r="6635" spans="1:15" x14ac:dyDescent="0.25">
      <c r="A6635">
        <v>6620</v>
      </c>
      <c r="B6635" s="84">
        <v>32360</v>
      </c>
      <c r="C6635" s="47">
        <v>67.25</v>
      </c>
      <c r="D6635" s="47">
        <v>67.62</v>
      </c>
      <c r="E6635" s="47">
        <v>66.75</v>
      </c>
      <c r="F6635" s="47">
        <v>66.75</v>
      </c>
      <c r="G6635" s="48">
        <v>211600</v>
      </c>
      <c r="H6635" s="47">
        <v>8.6</v>
      </c>
      <c r="I6635" s="51">
        <f t="shared" si="743"/>
        <v>0.12883895131086143</v>
      </c>
      <c r="J6635" s="51">
        <f t="shared" ca="1" si="744"/>
        <v>4</v>
      </c>
      <c r="K6635" s="47">
        <f t="shared" si="745"/>
        <v>8.66</v>
      </c>
      <c r="L6635" s="47">
        <f t="shared" si="746"/>
        <v>8.7100000000000009</v>
      </c>
      <c r="M6635" s="47">
        <f t="shared" si="747"/>
        <v>8.6</v>
      </c>
      <c r="N6635" s="47">
        <f t="shared" si="748"/>
        <v>8.6</v>
      </c>
      <c r="O6635" s="48">
        <f t="shared" ca="1" si="749"/>
        <v>846400</v>
      </c>
    </row>
    <row r="6636" spans="1:15" x14ac:dyDescent="0.25">
      <c r="A6636">
        <v>6621</v>
      </c>
      <c r="B6636" s="84">
        <v>32359</v>
      </c>
      <c r="C6636" s="47">
        <v>67.62</v>
      </c>
      <c r="D6636" s="47">
        <v>67.88</v>
      </c>
      <c r="E6636" s="47">
        <v>67.38</v>
      </c>
      <c r="F6636" s="47">
        <v>67.5</v>
      </c>
      <c r="G6636" s="48">
        <v>382400</v>
      </c>
      <c r="H6636" s="47">
        <v>8.69</v>
      </c>
      <c r="I6636" s="51">
        <f t="shared" si="743"/>
        <v>0.12874074074074074</v>
      </c>
      <c r="J6636" s="51">
        <f t="shared" ca="1" si="744"/>
        <v>4</v>
      </c>
      <c r="K6636" s="47">
        <f t="shared" si="745"/>
        <v>8.7100000000000009</v>
      </c>
      <c r="L6636" s="47">
        <f t="shared" si="746"/>
        <v>8.74</v>
      </c>
      <c r="M6636" s="47">
        <f t="shared" si="747"/>
        <v>8.67</v>
      </c>
      <c r="N6636" s="47">
        <f t="shared" si="748"/>
        <v>8.69</v>
      </c>
      <c r="O6636" s="48">
        <f t="shared" ca="1" si="749"/>
        <v>1529600</v>
      </c>
    </row>
    <row r="6637" spans="1:15" x14ac:dyDescent="0.25">
      <c r="A6637">
        <v>6622</v>
      </c>
      <c r="B6637" s="84">
        <v>32358</v>
      </c>
      <c r="C6637" s="47">
        <v>67.62</v>
      </c>
      <c r="D6637" s="47">
        <v>67.75</v>
      </c>
      <c r="E6637" s="47">
        <v>67.38</v>
      </c>
      <c r="F6637" s="47">
        <v>67.75</v>
      </c>
      <c r="G6637" s="48">
        <v>341600</v>
      </c>
      <c r="H6637" s="47">
        <v>8.73</v>
      </c>
      <c r="I6637" s="51">
        <f t="shared" si="743"/>
        <v>0.12885608856088562</v>
      </c>
      <c r="J6637" s="51">
        <f t="shared" ca="1" si="744"/>
        <v>4</v>
      </c>
      <c r="K6637" s="47">
        <f t="shared" si="745"/>
        <v>8.7100000000000009</v>
      </c>
      <c r="L6637" s="47">
        <f t="shared" si="746"/>
        <v>8.73</v>
      </c>
      <c r="M6637" s="47">
        <f t="shared" si="747"/>
        <v>8.68</v>
      </c>
      <c r="N6637" s="47">
        <f t="shared" si="748"/>
        <v>8.73</v>
      </c>
      <c r="O6637" s="48">
        <f t="shared" ca="1" si="749"/>
        <v>1366400</v>
      </c>
    </row>
    <row r="6638" spans="1:15" x14ac:dyDescent="0.25">
      <c r="A6638">
        <v>6623</v>
      </c>
      <c r="B6638" s="84">
        <v>32357</v>
      </c>
      <c r="C6638" s="47">
        <v>68</v>
      </c>
      <c r="D6638" s="47">
        <v>68</v>
      </c>
      <c r="E6638" s="47">
        <v>67.12</v>
      </c>
      <c r="F6638" s="47">
        <v>67.5</v>
      </c>
      <c r="G6638" s="48">
        <v>247200</v>
      </c>
      <c r="H6638" s="47">
        <v>8.69</v>
      </c>
      <c r="I6638" s="51">
        <f t="shared" si="743"/>
        <v>0.12874074074074074</v>
      </c>
      <c r="J6638" s="51">
        <f t="shared" ca="1" si="744"/>
        <v>4</v>
      </c>
      <c r="K6638" s="47">
        <f t="shared" si="745"/>
        <v>8.75</v>
      </c>
      <c r="L6638" s="47">
        <f t="shared" si="746"/>
        <v>8.75</v>
      </c>
      <c r="M6638" s="47">
        <f t="shared" si="747"/>
        <v>8.64</v>
      </c>
      <c r="N6638" s="47">
        <f t="shared" si="748"/>
        <v>8.69</v>
      </c>
      <c r="O6638" s="48">
        <f t="shared" ca="1" si="749"/>
        <v>988800</v>
      </c>
    </row>
    <row r="6639" spans="1:15" x14ac:dyDescent="0.25">
      <c r="A6639">
        <v>6624</v>
      </c>
      <c r="B6639" s="84">
        <v>32356</v>
      </c>
      <c r="C6639" s="47">
        <v>66.75</v>
      </c>
      <c r="D6639" s="47">
        <v>67.75</v>
      </c>
      <c r="E6639" s="47">
        <v>66.5</v>
      </c>
      <c r="F6639" s="47">
        <v>67.5</v>
      </c>
      <c r="G6639" s="48">
        <v>323200</v>
      </c>
      <c r="H6639" s="47">
        <v>8.69</v>
      </c>
      <c r="I6639" s="51">
        <f t="shared" si="743"/>
        <v>0.12874074074074074</v>
      </c>
      <c r="J6639" s="51">
        <f t="shared" ca="1" si="744"/>
        <v>4</v>
      </c>
      <c r="K6639" s="47">
        <f t="shared" si="745"/>
        <v>8.59</v>
      </c>
      <c r="L6639" s="47">
        <f t="shared" si="746"/>
        <v>8.7200000000000006</v>
      </c>
      <c r="M6639" s="47">
        <f t="shared" si="747"/>
        <v>8.56</v>
      </c>
      <c r="N6639" s="47">
        <f t="shared" si="748"/>
        <v>8.69</v>
      </c>
      <c r="O6639" s="48">
        <f t="shared" ca="1" si="749"/>
        <v>1292800</v>
      </c>
    </row>
    <row r="6640" spans="1:15" x14ac:dyDescent="0.25">
      <c r="A6640">
        <v>6625</v>
      </c>
      <c r="B6640" s="84">
        <v>32353</v>
      </c>
      <c r="C6640" s="47">
        <v>66.38</v>
      </c>
      <c r="D6640" s="47">
        <v>66.75</v>
      </c>
      <c r="E6640" s="47">
        <v>66.12</v>
      </c>
      <c r="F6640" s="47">
        <v>66.5</v>
      </c>
      <c r="G6640" s="48">
        <v>502000</v>
      </c>
      <c r="H6640" s="47">
        <v>8.57</v>
      </c>
      <c r="I6640" s="51">
        <f t="shared" si="743"/>
        <v>0.12887218045112783</v>
      </c>
      <c r="J6640" s="51">
        <f t="shared" ca="1" si="744"/>
        <v>4</v>
      </c>
      <c r="K6640" s="47">
        <f t="shared" si="745"/>
        <v>8.5500000000000007</v>
      </c>
      <c r="L6640" s="47">
        <f t="shared" si="746"/>
        <v>8.6</v>
      </c>
      <c r="M6640" s="47">
        <f t="shared" si="747"/>
        <v>8.52</v>
      </c>
      <c r="N6640" s="47">
        <f t="shared" si="748"/>
        <v>8.57</v>
      </c>
      <c r="O6640" s="48">
        <f t="shared" ca="1" si="749"/>
        <v>2008000</v>
      </c>
    </row>
    <row r="6641" spans="1:15" x14ac:dyDescent="0.25">
      <c r="A6641">
        <v>6626</v>
      </c>
      <c r="B6641" s="84">
        <v>32352</v>
      </c>
      <c r="C6641" s="47">
        <v>65.88</v>
      </c>
      <c r="D6641" s="47">
        <v>66.38</v>
      </c>
      <c r="E6641" s="47">
        <v>65.62</v>
      </c>
      <c r="F6641" s="47">
        <v>66.25</v>
      </c>
      <c r="G6641" s="48">
        <v>192000</v>
      </c>
      <c r="H6641" s="47">
        <v>8.5299999999999994</v>
      </c>
      <c r="I6641" s="51">
        <f t="shared" si="743"/>
        <v>0.12875471698113206</v>
      </c>
      <c r="J6641" s="51">
        <f t="shared" ca="1" si="744"/>
        <v>4</v>
      </c>
      <c r="K6641" s="47">
        <f t="shared" si="745"/>
        <v>8.48</v>
      </c>
      <c r="L6641" s="47">
        <f t="shared" si="746"/>
        <v>8.5500000000000007</v>
      </c>
      <c r="M6641" s="47">
        <f t="shared" si="747"/>
        <v>8.4499999999999993</v>
      </c>
      <c r="N6641" s="47">
        <f t="shared" si="748"/>
        <v>8.5299999999999994</v>
      </c>
      <c r="O6641" s="48">
        <f t="shared" ca="1" si="749"/>
        <v>768000</v>
      </c>
    </row>
    <row r="6642" spans="1:15" x14ac:dyDescent="0.25">
      <c r="A6642">
        <v>6627</v>
      </c>
      <c r="B6642" s="84">
        <v>32351</v>
      </c>
      <c r="C6642" s="47">
        <v>65.75</v>
      </c>
      <c r="D6642" s="47">
        <v>66.12</v>
      </c>
      <c r="E6642" s="47">
        <v>65.62</v>
      </c>
      <c r="F6642" s="47">
        <v>65.75</v>
      </c>
      <c r="G6642" s="48">
        <v>260400</v>
      </c>
      <c r="H6642" s="47">
        <v>8.4700000000000006</v>
      </c>
      <c r="I6642" s="51">
        <f t="shared" si="743"/>
        <v>0.1288212927756654</v>
      </c>
      <c r="J6642" s="51">
        <f t="shared" ca="1" si="744"/>
        <v>4</v>
      </c>
      <c r="K6642" s="47">
        <f t="shared" si="745"/>
        <v>8.4700000000000006</v>
      </c>
      <c r="L6642" s="47">
        <f t="shared" si="746"/>
        <v>8.52</v>
      </c>
      <c r="M6642" s="47">
        <f t="shared" si="747"/>
        <v>8.4499999999999993</v>
      </c>
      <c r="N6642" s="47">
        <f t="shared" si="748"/>
        <v>8.4700000000000006</v>
      </c>
      <c r="O6642" s="48">
        <f t="shared" ca="1" si="749"/>
        <v>1041600</v>
      </c>
    </row>
    <row r="6643" spans="1:15" x14ac:dyDescent="0.25">
      <c r="A6643">
        <v>6628</v>
      </c>
      <c r="B6643" s="84">
        <v>32350</v>
      </c>
      <c r="C6643" s="47">
        <v>65.25</v>
      </c>
      <c r="D6643" s="47">
        <v>65.75</v>
      </c>
      <c r="E6643" s="47">
        <v>65.25</v>
      </c>
      <c r="F6643" s="47">
        <v>65.62</v>
      </c>
      <c r="G6643" s="48">
        <v>140000</v>
      </c>
      <c r="H6643" s="47">
        <v>8.4499999999999993</v>
      </c>
      <c r="I6643" s="51">
        <f t="shared" si="743"/>
        <v>0.1287717159402621</v>
      </c>
      <c r="J6643" s="51">
        <f t="shared" ca="1" si="744"/>
        <v>4</v>
      </c>
      <c r="K6643" s="47">
        <f t="shared" si="745"/>
        <v>8.4</v>
      </c>
      <c r="L6643" s="47">
        <f t="shared" si="746"/>
        <v>8.4700000000000006</v>
      </c>
      <c r="M6643" s="47">
        <f t="shared" si="747"/>
        <v>8.4</v>
      </c>
      <c r="N6643" s="47">
        <f t="shared" si="748"/>
        <v>8.4499999999999993</v>
      </c>
      <c r="O6643" s="48">
        <f t="shared" ca="1" si="749"/>
        <v>560000</v>
      </c>
    </row>
    <row r="6644" spans="1:15" x14ac:dyDescent="0.25">
      <c r="A6644">
        <v>6629</v>
      </c>
      <c r="B6644" s="84">
        <v>32349</v>
      </c>
      <c r="C6644" s="47">
        <v>65.25</v>
      </c>
      <c r="D6644" s="47">
        <v>65.5</v>
      </c>
      <c r="E6644" s="47">
        <v>65</v>
      </c>
      <c r="F6644" s="47">
        <v>65.25</v>
      </c>
      <c r="G6644" s="48">
        <v>292000</v>
      </c>
      <c r="H6644" s="47">
        <v>8.4</v>
      </c>
      <c r="I6644" s="51">
        <f t="shared" si="743"/>
        <v>0.12873563218390804</v>
      </c>
      <c r="J6644" s="51">
        <f t="shared" ca="1" si="744"/>
        <v>4</v>
      </c>
      <c r="K6644" s="47">
        <f t="shared" si="745"/>
        <v>8.4</v>
      </c>
      <c r="L6644" s="47">
        <f t="shared" si="746"/>
        <v>8.43</v>
      </c>
      <c r="M6644" s="47">
        <f t="shared" si="747"/>
        <v>8.3699999999999992</v>
      </c>
      <c r="N6644" s="47">
        <f t="shared" si="748"/>
        <v>8.4</v>
      </c>
      <c r="O6644" s="48">
        <f t="shared" ca="1" si="749"/>
        <v>1168000</v>
      </c>
    </row>
    <row r="6645" spans="1:15" x14ac:dyDescent="0.25">
      <c r="A6645">
        <v>6630</v>
      </c>
      <c r="B6645" s="84">
        <v>32346</v>
      </c>
      <c r="C6645" s="47">
        <v>65.75</v>
      </c>
      <c r="D6645" s="47">
        <v>66</v>
      </c>
      <c r="E6645" s="47">
        <v>65.12</v>
      </c>
      <c r="F6645" s="47">
        <v>65.25</v>
      </c>
      <c r="G6645" s="48">
        <v>357600</v>
      </c>
      <c r="H6645" s="47">
        <v>8.4</v>
      </c>
      <c r="I6645" s="51">
        <f t="shared" si="743"/>
        <v>0.12873563218390804</v>
      </c>
      <c r="J6645" s="51">
        <f t="shared" ca="1" si="744"/>
        <v>4</v>
      </c>
      <c r="K6645" s="47">
        <f t="shared" si="745"/>
        <v>8.4600000000000009</v>
      </c>
      <c r="L6645" s="47">
        <f t="shared" si="746"/>
        <v>8.5</v>
      </c>
      <c r="M6645" s="47">
        <f t="shared" si="747"/>
        <v>8.3800000000000008</v>
      </c>
      <c r="N6645" s="47">
        <f t="shared" si="748"/>
        <v>8.4</v>
      </c>
      <c r="O6645" s="48">
        <f t="shared" ca="1" si="749"/>
        <v>1430400</v>
      </c>
    </row>
    <row r="6646" spans="1:15" x14ac:dyDescent="0.25">
      <c r="A6646">
        <v>6631</v>
      </c>
      <c r="B6646" s="84">
        <v>32345</v>
      </c>
      <c r="C6646" s="47">
        <v>66.62</v>
      </c>
      <c r="D6646" s="47">
        <v>66.62</v>
      </c>
      <c r="E6646" s="47">
        <v>65.75</v>
      </c>
      <c r="F6646" s="47">
        <v>65.75</v>
      </c>
      <c r="G6646" s="48">
        <v>470800</v>
      </c>
      <c r="H6646" s="47">
        <v>8.4700000000000006</v>
      </c>
      <c r="I6646" s="51">
        <f t="shared" si="743"/>
        <v>0.1288212927756654</v>
      </c>
      <c r="J6646" s="51">
        <f t="shared" ca="1" si="744"/>
        <v>4</v>
      </c>
      <c r="K6646" s="47">
        <f t="shared" si="745"/>
        <v>8.58</v>
      </c>
      <c r="L6646" s="47">
        <f t="shared" si="746"/>
        <v>8.58</v>
      </c>
      <c r="M6646" s="47">
        <f t="shared" si="747"/>
        <v>8.4700000000000006</v>
      </c>
      <c r="N6646" s="47">
        <f t="shared" si="748"/>
        <v>8.4700000000000006</v>
      </c>
      <c r="O6646" s="48">
        <f t="shared" ca="1" si="749"/>
        <v>1883200</v>
      </c>
    </row>
    <row r="6647" spans="1:15" x14ac:dyDescent="0.25">
      <c r="A6647">
        <v>6632</v>
      </c>
      <c r="B6647" s="84">
        <v>32344</v>
      </c>
      <c r="C6647" s="47">
        <v>65.88</v>
      </c>
      <c r="D6647" s="47">
        <v>66.88</v>
      </c>
      <c r="E6647" s="47">
        <v>65.62</v>
      </c>
      <c r="F6647" s="47">
        <v>66.62</v>
      </c>
      <c r="G6647" s="48">
        <v>445200</v>
      </c>
      <c r="H6647" s="47">
        <v>8.58</v>
      </c>
      <c r="I6647" s="51">
        <f t="shared" si="743"/>
        <v>0.12879015310717501</v>
      </c>
      <c r="J6647" s="51">
        <f t="shared" ca="1" si="744"/>
        <v>4</v>
      </c>
      <c r="K6647" s="47">
        <f t="shared" si="745"/>
        <v>8.48</v>
      </c>
      <c r="L6647" s="47">
        <f t="shared" si="746"/>
        <v>8.61</v>
      </c>
      <c r="M6647" s="47">
        <f t="shared" si="747"/>
        <v>8.4499999999999993</v>
      </c>
      <c r="N6647" s="47">
        <f t="shared" si="748"/>
        <v>8.58</v>
      </c>
      <c r="O6647" s="48">
        <f t="shared" ca="1" si="749"/>
        <v>1780800</v>
      </c>
    </row>
    <row r="6648" spans="1:15" x14ac:dyDescent="0.25">
      <c r="A6648">
        <v>6633</v>
      </c>
      <c r="B6648" s="84">
        <v>32343</v>
      </c>
      <c r="C6648" s="47">
        <v>66.5</v>
      </c>
      <c r="D6648" s="47">
        <v>66.5</v>
      </c>
      <c r="E6648" s="47">
        <v>65.12</v>
      </c>
      <c r="F6648" s="47">
        <v>65.62</v>
      </c>
      <c r="G6648" s="48">
        <v>386000</v>
      </c>
      <c r="H6648" s="47">
        <v>8.4499999999999993</v>
      </c>
      <c r="I6648" s="51">
        <f t="shared" si="743"/>
        <v>0.1287717159402621</v>
      </c>
      <c r="J6648" s="51">
        <f t="shared" ca="1" si="744"/>
        <v>4</v>
      </c>
      <c r="K6648" s="47">
        <f t="shared" si="745"/>
        <v>8.56</v>
      </c>
      <c r="L6648" s="47">
        <f t="shared" si="746"/>
        <v>8.56</v>
      </c>
      <c r="M6648" s="47">
        <f t="shared" si="747"/>
        <v>8.39</v>
      </c>
      <c r="N6648" s="47">
        <f t="shared" si="748"/>
        <v>8.4499999999999993</v>
      </c>
      <c r="O6648" s="48">
        <f t="shared" ca="1" si="749"/>
        <v>1544000</v>
      </c>
    </row>
    <row r="6649" spans="1:15" x14ac:dyDescent="0.25">
      <c r="A6649">
        <v>6634</v>
      </c>
      <c r="B6649" s="84">
        <v>32342</v>
      </c>
      <c r="C6649" s="47">
        <v>66</v>
      </c>
      <c r="D6649" s="47">
        <v>66.38</v>
      </c>
      <c r="E6649" s="47">
        <v>65.75</v>
      </c>
      <c r="F6649" s="47">
        <v>66.38</v>
      </c>
      <c r="G6649" s="48">
        <v>163600</v>
      </c>
      <c r="H6649" s="47">
        <v>8.5500000000000007</v>
      </c>
      <c r="I6649" s="51">
        <f t="shared" si="743"/>
        <v>0.12880385658330826</v>
      </c>
      <c r="J6649" s="51">
        <f t="shared" ca="1" si="744"/>
        <v>4</v>
      </c>
      <c r="K6649" s="47">
        <f t="shared" si="745"/>
        <v>8.5</v>
      </c>
      <c r="L6649" s="47">
        <f t="shared" si="746"/>
        <v>8.5500000000000007</v>
      </c>
      <c r="M6649" s="47">
        <f t="shared" si="747"/>
        <v>8.4700000000000006</v>
      </c>
      <c r="N6649" s="47">
        <f t="shared" si="748"/>
        <v>8.5500000000000007</v>
      </c>
      <c r="O6649" s="48">
        <f t="shared" ca="1" si="749"/>
        <v>654400</v>
      </c>
    </row>
    <row r="6650" spans="1:15" x14ac:dyDescent="0.25">
      <c r="A6650">
        <v>6635</v>
      </c>
      <c r="B6650" s="84">
        <v>32339</v>
      </c>
      <c r="C6650" s="47">
        <v>66</v>
      </c>
      <c r="D6650" s="47">
        <v>66.25</v>
      </c>
      <c r="E6650" s="47">
        <v>65.62</v>
      </c>
      <c r="F6650" s="47">
        <v>66.12</v>
      </c>
      <c r="G6650" s="48">
        <v>458400</v>
      </c>
      <c r="H6650" s="47">
        <v>8.52</v>
      </c>
      <c r="I6650" s="51">
        <f t="shared" si="743"/>
        <v>0.12885662431941922</v>
      </c>
      <c r="J6650" s="51">
        <f t="shared" ca="1" si="744"/>
        <v>4</v>
      </c>
      <c r="K6650" s="47">
        <f t="shared" si="745"/>
        <v>8.5</v>
      </c>
      <c r="L6650" s="47">
        <f t="shared" si="746"/>
        <v>8.5399999999999991</v>
      </c>
      <c r="M6650" s="47">
        <f t="shared" si="747"/>
        <v>8.4600000000000009</v>
      </c>
      <c r="N6650" s="47">
        <f t="shared" si="748"/>
        <v>8.52</v>
      </c>
      <c r="O6650" s="48">
        <f t="shared" ca="1" si="749"/>
        <v>1833600</v>
      </c>
    </row>
    <row r="6651" spans="1:15" x14ac:dyDescent="0.25">
      <c r="A6651">
        <v>6636</v>
      </c>
      <c r="B6651" s="84">
        <v>32338</v>
      </c>
      <c r="C6651" s="47">
        <v>65.5</v>
      </c>
      <c r="D6651" s="47">
        <v>66.12</v>
      </c>
      <c r="E6651" s="47">
        <v>65.5</v>
      </c>
      <c r="F6651" s="47">
        <v>66</v>
      </c>
      <c r="G6651" s="48">
        <v>490800</v>
      </c>
      <c r="H6651" s="47">
        <v>8.5</v>
      </c>
      <c r="I6651" s="51">
        <f t="shared" si="743"/>
        <v>0.12878787878787878</v>
      </c>
      <c r="J6651" s="51">
        <f t="shared" ca="1" si="744"/>
        <v>4</v>
      </c>
      <c r="K6651" s="47">
        <f t="shared" si="745"/>
        <v>8.44</v>
      </c>
      <c r="L6651" s="47">
        <f t="shared" si="746"/>
        <v>8.52</v>
      </c>
      <c r="M6651" s="47">
        <f t="shared" si="747"/>
        <v>8.44</v>
      </c>
      <c r="N6651" s="47">
        <f t="shared" si="748"/>
        <v>8.5</v>
      </c>
      <c r="O6651" s="48">
        <f t="shared" ca="1" si="749"/>
        <v>1963200</v>
      </c>
    </row>
    <row r="6652" spans="1:15" x14ac:dyDescent="0.25">
      <c r="A6652">
        <v>6637</v>
      </c>
      <c r="B6652" s="84">
        <v>32337</v>
      </c>
      <c r="C6652" s="47">
        <v>64.75</v>
      </c>
      <c r="D6652" s="47">
        <v>65.62</v>
      </c>
      <c r="E6652" s="47">
        <v>64.75</v>
      </c>
      <c r="F6652" s="47">
        <v>65.38</v>
      </c>
      <c r="G6652" s="48">
        <v>379600</v>
      </c>
      <c r="H6652" s="47">
        <v>8.42</v>
      </c>
      <c r="I6652" s="51">
        <f t="shared" si="743"/>
        <v>0.12878556133374122</v>
      </c>
      <c r="J6652" s="51">
        <f t="shared" ca="1" si="744"/>
        <v>4</v>
      </c>
      <c r="K6652" s="47">
        <f t="shared" si="745"/>
        <v>8.34</v>
      </c>
      <c r="L6652" s="47">
        <f t="shared" si="746"/>
        <v>8.4499999999999993</v>
      </c>
      <c r="M6652" s="47">
        <f t="shared" si="747"/>
        <v>8.34</v>
      </c>
      <c r="N6652" s="47">
        <f t="shared" si="748"/>
        <v>8.42</v>
      </c>
      <c r="O6652" s="48">
        <f t="shared" ca="1" si="749"/>
        <v>1518400</v>
      </c>
    </row>
    <row r="6653" spans="1:15" x14ac:dyDescent="0.25">
      <c r="A6653">
        <v>6638</v>
      </c>
      <c r="B6653" s="84">
        <v>32336</v>
      </c>
      <c r="C6653" s="47">
        <v>65.12</v>
      </c>
      <c r="D6653" s="47">
        <v>65.38</v>
      </c>
      <c r="E6653" s="47">
        <v>64.75</v>
      </c>
      <c r="F6653" s="47">
        <v>64.75</v>
      </c>
      <c r="G6653" s="48">
        <v>260400</v>
      </c>
      <c r="H6653" s="47">
        <v>8.34</v>
      </c>
      <c r="I6653" s="51">
        <f t="shared" si="743"/>
        <v>0.1288030888030888</v>
      </c>
      <c r="J6653" s="51">
        <f t="shared" ca="1" si="744"/>
        <v>4</v>
      </c>
      <c r="K6653" s="47">
        <f t="shared" si="745"/>
        <v>8.39</v>
      </c>
      <c r="L6653" s="47">
        <f t="shared" si="746"/>
        <v>8.42</v>
      </c>
      <c r="M6653" s="47">
        <f t="shared" si="747"/>
        <v>8.34</v>
      </c>
      <c r="N6653" s="47">
        <f t="shared" si="748"/>
        <v>8.34</v>
      </c>
      <c r="O6653" s="48">
        <f t="shared" ca="1" si="749"/>
        <v>1041600</v>
      </c>
    </row>
    <row r="6654" spans="1:15" x14ac:dyDescent="0.25">
      <c r="A6654">
        <v>6639</v>
      </c>
      <c r="B6654" s="84">
        <v>32335</v>
      </c>
      <c r="C6654" s="47">
        <v>65.38</v>
      </c>
      <c r="D6654" s="47">
        <v>65.75</v>
      </c>
      <c r="E6654" s="47">
        <v>65.12</v>
      </c>
      <c r="F6654" s="47">
        <v>65.12</v>
      </c>
      <c r="G6654" s="48">
        <v>200800</v>
      </c>
      <c r="H6654" s="47">
        <v>8.39</v>
      </c>
      <c r="I6654" s="51">
        <f t="shared" si="743"/>
        <v>0.12883906633906633</v>
      </c>
      <c r="J6654" s="51">
        <f t="shared" ca="1" si="744"/>
        <v>4</v>
      </c>
      <c r="K6654" s="47">
        <f t="shared" si="745"/>
        <v>8.42</v>
      </c>
      <c r="L6654" s="47">
        <f t="shared" si="746"/>
        <v>8.4700000000000006</v>
      </c>
      <c r="M6654" s="47">
        <f t="shared" si="747"/>
        <v>8.39</v>
      </c>
      <c r="N6654" s="47">
        <f t="shared" si="748"/>
        <v>8.39</v>
      </c>
      <c r="O6654" s="48">
        <f t="shared" ca="1" si="749"/>
        <v>803200</v>
      </c>
    </row>
    <row r="6655" spans="1:15" x14ac:dyDescent="0.25">
      <c r="A6655">
        <v>6640</v>
      </c>
      <c r="B6655" s="84">
        <v>32332</v>
      </c>
      <c r="C6655" s="47">
        <v>65.25</v>
      </c>
      <c r="D6655" s="47">
        <v>65.5</v>
      </c>
      <c r="E6655" s="47">
        <v>65.12</v>
      </c>
      <c r="F6655" s="47">
        <v>65.12</v>
      </c>
      <c r="G6655" s="48">
        <v>330800</v>
      </c>
      <c r="H6655" s="47">
        <v>8.39</v>
      </c>
      <c r="I6655" s="51">
        <f t="shared" si="743"/>
        <v>0.12883906633906633</v>
      </c>
      <c r="J6655" s="51">
        <f t="shared" ca="1" si="744"/>
        <v>4</v>
      </c>
      <c r="K6655" s="47">
        <f t="shared" si="745"/>
        <v>8.41</v>
      </c>
      <c r="L6655" s="47">
        <f t="shared" si="746"/>
        <v>8.44</v>
      </c>
      <c r="M6655" s="47">
        <f t="shared" si="747"/>
        <v>8.39</v>
      </c>
      <c r="N6655" s="47">
        <f t="shared" si="748"/>
        <v>8.39</v>
      </c>
      <c r="O6655" s="48">
        <f t="shared" ca="1" si="749"/>
        <v>1323200</v>
      </c>
    </row>
    <row r="6656" spans="1:15" x14ac:dyDescent="0.25">
      <c r="A6656">
        <v>6641</v>
      </c>
      <c r="B6656" s="84">
        <v>32331</v>
      </c>
      <c r="C6656" s="47">
        <v>65.62</v>
      </c>
      <c r="D6656" s="47">
        <v>65.75</v>
      </c>
      <c r="E6656" s="47">
        <v>65.12</v>
      </c>
      <c r="F6656" s="47">
        <v>65.38</v>
      </c>
      <c r="G6656" s="48">
        <v>687600</v>
      </c>
      <c r="H6656" s="47">
        <v>8.42</v>
      </c>
      <c r="I6656" s="51">
        <f t="shared" si="743"/>
        <v>0.12878556133374122</v>
      </c>
      <c r="J6656" s="51">
        <f t="shared" ca="1" si="744"/>
        <v>4</v>
      </c>
      <c r="K6656" s="47">
        <f t="shared" si="745"/>
        <v>8.4499999999999993</v>
      </c>
      <c r="L6656" s="47">
        <f t="shared" si="746"/>
        <v>8.4700000000000006</v>
      </c>
      <c r="M6656" s="47">
        <f t="shared" si="747"/>
        <v>8.39</v>
      </c>
      <c r="N6656" s="47">
        <f t="shared" si="748"/>
        <v>8.42</v>
      </c>
      <c r="O6656" s="48">
        <f t="shared" ca="1" si="749"/>
        <v>2750400</v>
      </c>
    </row>
    <row r="6657" spans="1:15" x14ac:dyDescent="0.25">
      <c r="A6657">
        <v>6642</v>
      </c>
      <c r="B6657" s="84">
        <v>32330</v>
      </c>
      <c r="C6657" s="47">
        <v>66.38</v>
      </c>
      <c r="D6657" s="47">
        <v>66.5</v>
      </c>
      <c r="E6657" s="47">
        <v>65.62</v>
      </c>
      <c r="F6657" s="47">
        <v>65.62</v>
      </c>
      <c r="G6657" s="48">
        <v>589200</v>
      </c>
      <c r="H6657" s="47">
        <v>8.4499999999999993</v>
      </c>
      <c r="I6657" s="51">
        <f t="shared" si="743"/>
        <v>0.1287717159402621</v>
      </c>
      <c r="J6657" s="51">
        <f t="shared" ca="1" si="744"/>
        <v>4</v>
      </c>
      <c r="K6657" s="47">
        <f t="shared" si="745"/>
        <v>8.5500000000000007</v>
      </c>
      <c r="L6657" s="47">
        <f t="shared" si="746"/>
        <v>8.56</v>
      </c>
      <c r="M6657" s="47">
        <f t="shared" si="747"/>
        <v>8.4499999999999993</v>
      </c>
      <c r="N6657" s="47">
        <f t="shared" si="748"/>
        <v>8.4499999999999993</v>
      </c>
      <c r="O6657" s="48">
        <f t="shared" ca="1" si="749"/>
        <v>2356800</v>
      </c>
    </row>
    <row r="6658" spans="1:15" x14ac:dyDescent="0.25">
      <c r="A6658">
        <v>6643</v>
      </c>
      <c r="B6658" s="84">
        <v>32329</v>
      </c>
      <c r="C6658" s="47">
        <v>66</v>
      </c>
      <c r="D6658" s="47">
        <v>66.62</v>
      </c>
      <c r="E6658" s="47">
        <v>66</v>
      </c>
      <c r="F6658" s="47">
        <v>66.5</v>
      </c>
      <c r="G6658" s="48">
        <v>386000</v>
      </c>
      <c r="H6658" s="47">
        <v>8.57</v>
      </c>
      <c r="I6658" s="51">
        <f t="shared" si="743"/>
        <v>0.12887218045112783</v>
      </c>
      <c r="J6658" s="51">
        <f t="shared" ca="1" si="744"/>
        <v>4</v>
      </c>
      <c r="K6658" s="47">
        <f t="shared" si="745"/>
        <v>8.51</v>
      </c>
      <c r="L6658" s="47">
        <f t="shared" si="746"/>
        <v>8.59</v>
      </c>
      <c r="M6658" s="47">
        <f t="shared" si="747"/>
        <v>8.51</v>
      </c>
      <c r="N6658" s="47">
        <f t="shared" si="748"/>
        <v>8.57</v>
      </c>
      <c r="O6658" s="48">
        <f t="shared" ca="1" si="749"/>
        <v>1544000</v>
      </c>
    </row>
    <row r="6659" spans="1:15" x14ac:dyDescent="0.25">
      <c r="A6659">
        <v>6644</v>
      </c>
      <c r="B6659" s="84">
        <v>32325</v>
      </c>
      <c r="C6659" s="47">
        <v>65.88</v>
      </c>
      <c r="D6659" s="47">
        <v>66.5</v>
      </c>
      <c r="E6659" s="47">
        <v>65.88</v>
      </c>
      <c r="F6659" s="47">
        <v>66</v>
      </c>
      <c r="G6659" s="48">
        <v>776800</v>
      </c>
      <c r="H6659" s="47">
        <v>8.5</v>
      </c>
      <c r="I6659" s="51">
        <f t="shared" si="743"/>
        <v>0.12878787878787878</v>
      </c>
      <c r="J6659" s="51">
        <f t="shared" ca="1" si="744"/>
        <v>4</v>
      </c>
      <c r="K6659" s="47">
        <f t="shared" si="745"/>
        <v>8.48</v>
      </c>
      <c r="L6659" s="47">
        <f t="shared" si="746"/>
        <v>8.56</v>
      </c>
      <c r="M6659" s="47">
        <f t="shared" si="747"/>
        <v>8.48</v>
      </c>
      <c r="N6659" s="47">
        <f t="shared" si="748"/>
        <v>8.5</v>
      </c>
      <c r="O6659" s="48">
        <f t="shared" ca="1" si="749"/>
        <v>3107200</v>
      </c>
    </row>
    <row r="6660" spans="1:15" x14ac:dyDescent="0.25">
      <c r="A6660">
        <v>6645</v>
      </c>
      <c r="B6660" s="84">
        <v>32324</v>
      </c>
      <c r="C6660" s="47">
        <v>65.5</v>
      </c>
      <c r="D6660" s="47">
        <v>66.25</v>
      </c>
      <c r="E6660" s="47">
        <v>65.5</v>
      </c>
      <c r="F6660" s="47">
        <v>66</v>
      </c>
      <c r="G6660" s="48">
        <v>468000</v>
      </c>
      <c r="H6660" s="47">
        <v>8.44</v>
      </c>
      <c r="I6660" s="51">
        <f t="shared" si="743"/>
        <v>0.12787878787878787</v>
      </c>
      <c r="J6660" s="51">
        <f t="shared" ca="1" si="744"/>
        <v>4</v>
      </c>
      <c r="K6660" s="47">
        <f t="shared" si="745"/>
        <v>8.3800000000000008</v>
      </c>
      <c r="L6660" s="47">
        <f t="shared" si="746"/>
        <v>8.4700000000000006</v>
      </c>
      <c r="M6660" s="47">
        <f t="shared" si="747"/>
        <v>8.3800000000000008</v>
      </c>
      <c r="N6660" s="47">
        <f t="shared" si="748"/>
        <v>8.44</v>
      </c>
      <c r="O6660" s="48">
        <f t="shared" ca="1" si="749"/>
        <v>1872000</v>
      </c>
    </row>
    <row r="6661" spans="1:15" x14ac:dyDescent="0.25">
      <c r="A6661">
        <v>6646</v>
      </c>
      <c r="B6661" s="84">
        <v>32323</v>
      </c>
      <c r="C6661" s="47">
        <v>65.5</v>
      </c>
      <c r="D6661" s="47">
        <v>65.75</v>
      </c>
      <c r="E6661" s="47">
        <v>65.38</v>
      </c>
      <c r="F6661" s="47">
        <v>65.62</v>
      </c>
      <c r="G6661" s="48">
        <v>353200</v>
      </c>
      <c r="H6661" s="47">
        <v>8.39</v>
      </c>
      <c r="I6661" s="51">
        <f t="shared" si="743"/>
        <v>0.12785736056080463</v>
      </c>
      <c r="J6661" s="51">
        <f t="shared" ca="1" si="744"/>
        <v>4</v>
      </c>
      <c r="K6661" s="47">
        <f t="shared" si="745"/>
        <v>8.3699999999999992</v>
      </c>
      <c r="L6661" s="47">
        <f t="shared" si="746"/>
        <v>8.41</v>
      </c>
      <c r="M6661" s="47">
        <f t="shared" si="747"/>
        <v>8.36</v>
      </c>
      <c r="N6661" s="47">
        <f t="shared" si="748"/>
        <v>8.39</v>
      </c>
      <c r="O6661" s="48">
        <f t="shared" ca="1" si="749"/>
        <v>1412800</v>
      </c>
    </row>
    <row r="6662" spans="1:15" x14ac:dyDescent="0.25">
      <c r="A6662">
        <v>6647</v>
      </c>
      <c r="B6662" s="84">
        <v>32322</v>
      </c>
      <c r="C6662" s="47">
        <v>65.12</v>
      </c>
      <c r="D6662" s="47">
        <v>65.62</v>
      </c>
      <c r="E6662" s="47">
        <v>64.88</v>
      </c>
      <c r="F6662" s="47">
        <v>65.62</v>
      </c>
      <c r="G6662" s="48">
        <v>219200</v>
      </c>
      <c r="H6662" s="47">
        <v>8.39</v>
      </c>
      <c r="I6662" s="51">
        <f t="shared" si="743"/>
        <v>0.12785736056080463</v>
      </c>
      <c r="J6662" s="51">
        <f t="shared" ca="1" si="744"/>
        <v>4</v>
      </c>
      <c r="K6662" s="47">
        <f t="shared" si="745"/>
        <v>8.33</v>
      </c>
      <c r="L6662" s="47">
        <f t="shared" si="746"/>
        <v>8.39</v>
      </c>
      <c r="M6662" s="47">
        <f t="shared" si="747"/>
        <v>8.3000000000000007</v>
      </c>
      <c r="N6662" s="47">
        <f t="shared" si="748"/>
        <v>8.39</v>
      </c>
      <c r="O6662" s="48">
        <f t="shared" ca="1" si="749"/>
        <v>876800</v>
      </c>
    </row>
    <row r="6663" spans="1:15" x14ac:dyDescent="0.25">
      <c r="A6663">
        <v>6648</v>
      </c>
      <c r="B6663" s="84">
        <v>32321</v>
      </c>
      <c r="C6663" s="47">
        <v>65.75</v>
      </c>
      <c r="D6663" s="47">
        <v>65.75</v>
      </c>
      <c r="E6663" s="47">
        <v>65.12</v>
      </c>
      <c r="F6663" s="47">
        <v>65.12</v>
      </c>
      <c r="G6663" s="48">
        <v>276800</v>
      </c>
      <c r="H6663" s="47">
        <v>8.33</v>
      </c>
      <c r="I6663" s="51">
        <f t="shared" si="743"/>
        <v>0.12791769041769041</v>
      </c>
      <c r="J6663" s="51">
        <f t="shared" ca="1" si="744"/>
        <v>4</v>
      </c>
      <c r="K6663" s="47">
        <f t="shared" si="745"/>
        <v>8.41</v>
      </c>
      <c r="L6663" s="47">
        <f t="shared" si="746"/>
        <v>8.41</v>
      </c>
      <c r="M6663" s="47">
        <f t="shared" si="747"/>
        <v>8.33</v>
      </c>
      <c r="N6663" s="47">
        <f t="shared" si="748"/>
        <v>8.33</v>
      </c>
      <c r="O6663" s="48">
        <f t="shared" ca="1" si="749"/>
        <v>1107200</v>
      </c>
    </row>
    <row r="6664" spans="1:15" x14ac:dyDescent="0.25">
      <c r="A6664">
        <v>6649</v>
      </c>
      <c r="B6664" s="84">
        <v>32318</v>
      </c>
      <c r="C6664" s="47">
        <v>65.5</v>
      </c>
      <c r="D6664" s="47">
        <v>66</v>
      </c>
      <c r="E6664" s="47">
        <v>65.38</v>
      </c>
      <c r="F6664" s="47">
        <v>65.88</v>
      </c>
      <c r="G6664" s="48">
        <v>388800</v>
      </c>
      <c r="H6664" s="47">
        <v>8.42</v>
      </c>
      <c r="I6664" s="51">
        <f t="shared" si="743"/>
        <v>0.12780813600485733</v>
      </c>
      <c r="J6664" s="51">
        <f t="shared" ca="1" si="744"/>
        <v>4</v>
      </c>
      <c r="K6664" s="47">
        <f t="shared" si="745"/>
        <v>8.3699999999999992</v>
      </c>
      <c r="L6664" s="47">
        <f t="shared" si="746"/>
        <v>8.44</v>
      </c>
      <c r="M6664" s="47">
        <f t="shared" si="747"/>
        <v>8.36</v>
      </c>
      <c r="N6664" s="47">
        <f t="shared" si="748"/>
        <v>8.42</v>
      </c>
      <c r="O6664" s="48">
        <f t="shared" ca="1" si="749"/>
        <v>1555200</v>
      </c>
    </row>
    <row r="6665" spans="1:15" x14ac:dyDescent="0.25">
      <c r="A6665">
        <v>6650</v>
      </c>
      <c r="B6665" s="84">
        <v>32317</v>
      </c>
      <c r="C6665" s="47">
        <v>65</v>
      </c>
      <c r="D6665" s="47">
        <v>65.75</v>
      </c>
      <c r="E6665" s="47">
        <v>65</v>
      </c>
      <c r="F6665" s="47">
        <v>65.5</v>
      </c>
      <c r="G6665" s="48">
        <v>838000</v>
      </c>
      <c r="H6665" s="47">
        <v>8.3699999999999992</v>
      </c>
      <c r="I6665" s="51">
        <f t="shared" si="743"/>
        <v>0.12778625954198472</v>
      </c>
      <c r="J6665" s="51">
        <f t="shared" ca="1" si="744"/>
        <v>4</v>
      </c>
      <c r="K6665" s="47">
        <f t="shared" si="745"/>
        <v>8.31</v>
      </c>
      <c r="L6665" s="47">
        <f t="shared" si="746"/>
        <v>8.4</v>
      </c>
      <c r="M6665" s="47">
        <f t="shared" si="747"/>
        <v>8.31</v>
      </c>
      <c r="N6665" s="47">
        <f t="shared" si="748"/>
        <v>8.3699999999999992</v>
      </c>
      <c r="O6665" s="48">
        <f t="shared" ca="1" si="749"/>
        <v>3352000</v>
      </c>
    </row>
    <row r="6666" spans="1:15" x14ac:dyDescent="0.25">
      <c r="A6666">
        <v>6651</v>
      </c>
      <c r="B6666" s="84">
        <v>32316</v>
      </c>
      <c r="C6666" s="47">
        <v>65.12</v>
      </c>
      <c r="D6666" s="47">
        <v>66</v>
      </c>
      <c r="E6666" s="47">
        <v>64.75</v>
      </c>
      <c r="F6666" s="47">
        <v>65.25</v>
      </c>
      <c r="G6666" s="48">
        <v>1561200</v>
      </c>
      <c r="H6666" s="47">
        <v>8.34</v>
      </c>
      <c r="I6666" s="51">
        <f t="shared" si="743"/>
        <v>0.12781609195402299</v>
      </c>
      <c r="J6666" s="51">
        <f t="shared" ca="1" si="744"/>
        <v>4</v>
      </c>
      <c r="K6666" s="47">
        <f t="shared" si="745"/>
        <v>8.32</v>
      </c>
      <c r="L6666" s="47">
        <f t="shared" si="746"/>
        <v>8.44</v>
      </c>
      <c r="M6666" s="47">
        <f t="shared" si="747"/>
        <v>8.2799999999999994</v>
      </c>
      <c r="N6666" s="47">
        <f t="shared" si="748"/>
        <v>8.34</v>
      </c>
      <c r="O6666" s="48">
        <f t="shared" ca="1" si="749"/>
        <v>6244800</v>
      </c>
    </row>
    <row r="6667" spans="1:15" x14ac:dyDescent="0.25">
      <c r="A6667">
        <v>6652</v>
      </c>
      <c r="B6667" s="84">
        <v>32315</v>
      </c>
      <c r="C6667" s="47">
        <v>65.5</v>
      </c>
      <c r="D6667" s="47">
        <v>65.75</v>
      </c>
      <c r="E6667" s="47">
        <v>63.88</v>
      </c>
      <c r="F6667" s="47">
        <v>64.62</v>
      </c>
      <c r="G6667" s="48">
        <v>1071200</v>
      </c>
      <c r="H6667" s="47">
        <v>8.26</v>
      </c>
      <c r="I6667" s="51">
        <f t="shared" si="743"/>
        <v>0.12782420303311667</v>
      </c>
      <c r="J6667" s="51">
        <f t="shared" ca="1" si="744"/>
        <v>4</v>
      </c>
      <c r="K6667" s="47">
        <f t="shared" si="745"/>
        <v>8.3699999999999992</v>
      </c>
      <c r="L6667" s="47">
        <f t="shared" si="746"/>
        <v>8.4</v>
      </c>
      <c r="M6667" s="47">
        <f t="shared" si="747"/>
        <v>8.17</v>
      </c>
      <c r="N6667" s="47">
        <f t="shared" si="748"/>
        <v>8.26</v>
      </c>
      <c r="O6667" s="48">
        <f t="shared" ca="1" si="749"/>
        <v>4284800</v>
      </c>
    </row>
    <row r="6668" spans="1:15" x14ac:dyDescent="0.25">
      <c r="A6668">
        <v>6653</v>
      </c>
      <c r="B6668" s="84">
        <v>32314</v>
      </c>
      <c r="C6668" s="47">
        <v>65.88</v>
      </c>
      <c r="D6668" s="47">
        <v>65.88</v>
      </c>
      <c r="E6668" s="47">
        <v>65.38</v>
      </c>
      <c r="F6668" s="47">
        <v>65.5</v>
      </c>
      <c r="G6668" s="48">
        <v>207200</v>
      </c>
      <c r="H6668" s="47">
        <v>8.3699999999999992</v>
      </c>
      <c r="I6668" s="51">
        <f t="shared" si="743"/>
        <v>0.12778625954198472</v>
      </c>
      <c r="J6668" s="51">
        <f t="shared" ca="1" si="744"/>
        <v>4</v>
      </c>
      <c r="K6668" s="47">
        <f t="shared" si="745"/>
        <v>8.42</v>
      </c>
      <c r="L6668" s="47">
        <f t="shared" si="746"/>
        <v>8.42</v>
      </c>
      <c r="M6668" s="47">
        <f t="shared" si="747"/>
        <v>8.35</v>
      </c>
      <c r="N6668" s="47">
        <f t="shared" si="748"/>
        <v>8.3699999999999992</v>
      </c>
      <c r="O6668" s="48">
        <f t="shared" ca="1" si="749"/>
        <v>828800</v>
      </c>
    </row>
    <row r="6669" spans="1:15" x14ac:dyDescent="0.25">
      <c r="A6669">
        <v>6654</v>
      </c>
      <c r="B6669" s="84">
        <v>32311</v>
      </c>
      <c r="C6669" s="47">
        <v>65.38</v>
      </c>
      <c r="D6669" s="47">
        <v>65.88</v>
      </c>
      <c r="E6669" s="47">
        <v>65</v>
      </c>
      <c r="F6669" s="47">
        <v>65.88</v>
      </c>
      <c r="G6669" s="48">
        <v>989200</v>
      </c>
      <c r="H6669" s="47">
        <v>8.42</v>
      </c>
      <c r="I6669" s="51">
        <f t="shared" si="743"/>
        <v>0.12780813600485733</v>
      </c>
      <c r="J6669" s="51">
        <f t="shared" ca="1" si="744"/>
        <v>4</v>
      </c>
      <c r="K6669" s="47">
        <f t="shared" si="745"/>
        <v>8.36</v>
      </c>
      <c r="L6669" s="47">
        <f t="shared" si="746"/>
        <v>8.42</v>
      </c>
      <c r="M6669" s="47">
        <f t="shared" si="747"/>
        <v>8.31</v>
      </c>
      <c r="N6669" s="47">
        <f t="shared" si="748"/>
        <v>8.42</v>
      </c>
      <c r="O6669" s="48">
        <f t="shared" ca="1" si="749"/>
        <v>3956800</v>
      </c>
    </row>
    <row r="6670" spans="1:15" x14ac:dyDescent="0.25">
      <c r="A6670">
        <v>6655</v>
      </c>
      <c r="B6670" s="84">
        <v>32310</v>
      </c>
      <c r="C6670" s="47">
        <v>66.25</v>
      </c>
      <c r="D6670" s="47">
        <v>66.25</v>
      </c>
      <c r="E6670" s="47">
        <v>65.25</v>
      </c>
      <c r="F6670" s="47">
        <v>65.62</v>
      </c>
      <c r="G6670" s="48">
        <v>890000</v>
      </c>
      <c r="H6670" s="47">
        <v>8.39</v>
      </c>
      <c r="I6670" s="51">
        <f t="shared" si="743"/>
        <v>0.12785736056080463</v>
      </c>
      <c r="J6670" s="51">
        <f t="shared" ca="1" si="744"/>
        <v>4</v>
      </c>
      <c r="K6670" s="47">
        <f t="shared" si="745"/>
        <v>8.4700000000000006</v>
      </c>
      <c r="L6670" s="47">
        <f t="shared" si="746"/>
        <v>8.4700000000000006</v>
      </c>
      <c r="M6670" s="47">
        <f t="shared" si="747"/>
        <v>8.34</v>
      </c>
      <c r="N6670" s="47">
        <f t="shared" si="748"/>
        <v>8.39</v>
      </c>
      <c r="O6670" s="48">
        <f t="shared" ca="1" si="749"/>
        <v>3560000</v>
      </c>
    </row>
    <row r="6671" spans="1:15" x14ac:dyDescent="0.25">
      <c r="A6671">
        <v>6656</v>
      </c>
      <c r="B6671" s="84">
        <v>32309</v>
      </c>
      <c r="C6671" s="47">
        <v>65.5</v>
      </c>
      <c r="D6671" s="47">
        <v>66.75</v>
      </c>
      <c r="E6671" s="47">
        <v>65.38</v>
      </c>
      <c r="F6671" s="47">
        <v>66.5</v>
      </c>
      <c r="G6671" s="48">
        <v>642000</v>
      </c>
      <c r="H6671" s="47">
        <v>8.5</v>
      </c>
      <c r="I6671" s="51">
        <f t="shared" si="743"/>
        <v>0.12781954887218044</v>
      </c>
      <c r="J6671" s="51">
        <f t="shared" ca="1" si="744"/>
        <v>4</v>
      </c>
      <c r="K6671" s="47">
        <f t="shared" si="745"/>
        <v>8.3699999999999992</v>
      </c>
      <c r="L6671" s="47">
        <f t="shared" si="746"/>
        <v>8.5299999999999994</v>
      </c>
      <c r="M6671" s="47">
        <f t="shared" si="747"/>
        <v>8.36</v>
      </c>
      <c r="N6671" s="47">
        <f t="shared" si="748"/>
        <v>8.5</v>
      </c>
      <c r="O6671" s="48">
        <f t="shared" ca="1" si="749"/>
        <v>2568000</v>
      </c>
    </row>
    <row r="6672" spans="1:15" x14ac:dyDescent="0.25">
      <c r="A6672">
        <v>6657</v>
      </c>
      <c r="B6672" s="84">
        <v>32308</v>
      </c>
      <c r="C6672" s="47">
        <v>65.5</v>
      </c>
      <c r="D6672" s="47">
        <v>66</v>
      </c>
      <c r="E6672" s="47">
        <v>65.5</v>
      </c>
      <c r="F6672" s="47">
        <v>65.75</v>
      </c>
      <c r="G6672" s="48">
        <v>485200</v>
      </c>
      <c r="H6672" s="47">
        <v>8.41</v>
      </c>
      <c r="I6672" s="51">
        <f t="shared" si="743"/>
        <v>0.12790874524714829</v>
      </c>
      <c r="J6672" s="51">
        <f t="shared" ca="1" si="744"/>
        <v>4</v>
      </c>
      <c r="K6672" s="47">
        <f t="shared" si="745"/>
        <v>8.3800000000000008</v>
      </c>
      <c r="L6672" s="47">
        <f t="shared" si="746"/>
        <v>8.44</v>
      </c>
      <c r="M6672" s="47">
        <f t="shared" si="747"/>
        <v>8.3800000000000008</v>
      </c>
      <c r="N6672" s="47">
        <f t="shared" si="748"/>
        <v>8.41</v>
      </c>
      <c r="O6672" s="48">
        <f t="shared" ca="1" si="749"/>
        <v>1940800</v>
      </c>
    </row>
    <row r="6673" spans="1:15" x14ac:dyDescent="0.25">
      <c r="A6673">
        <v>6658</v>
      </c>
      <c r="B6673" s="84">
        <v>32307</v>
      </c>
      <c r="C6673" s="47">
        <v>65</v>
      </c>
      <c r="D6673" s="47">
        <v>65.25</v>
      </c>
      <c r="E6673" s="47">
        <v>64.88</v>
      </c>
      <c r="F6673" s="47">
        <v>64.88</v>
      </c>
      <c r="G6673" s="48">
        <v>1124800</v>
      </c>
      <c r="H6673" s="47">
        <v>8.2899999999999991</v>
      </c>
      <c r="I6673" s="51">
        <f t="shared" ref="I6673:I6736" si="750">H6673/F6673</f>
        <v>0.12777435265104808</v>
      </c>
      <c r="J6673" s="51">
        <f t="shared" ref="J6673:J6736" ca="1" si="751">INDEX(OFFSET($T$15,0,0,$S$13+1,1),MATCH(B6673,OFFSET($Q$15,0,0,$S$13+1,1),-1))</f>
        <v>4</v>
      </c>
      <c r="K6673" s="47">
        <f t="shared" ref="K6673:K6736" si="752">ROUND($I6673*C6673,2)</f>
        <v>8.31</v>
      </c>
      <c r="L6673" s="47">
        <f t="shared" ref="L6673:L6736" si="753">ROUND($I6673*D6673,2)</f>
        <v>8.34</v>
      </c>
      <c r="M6673" s="47">
        <f t="shared" ref="M6673:M6736" si="754">ROUND($I6673*E6673,2)</f>
        <v>8.2899999999999991</v>
      </c>
      <c r="N6673" s="47">
        <f t="shared" ref="N6673:N6736" si="755">ROUND($I6673*F6673,2)</f>
        <v>8.2899999999999991</v>
      </c>
      <c r="O6673" s="48">
        <f t="shared" ref="O6673:O6736" ca="1" si="756">G6673*J6673</f>
        <v>4499200</v>
      </c>
    </row>
    <row r="6674" spans="1:15" x14ac:dyDescent="0.25">
      <c r="A6674">
        <v>6659</v>
      </c>
      <c r="B6674" s="84">
        <v>32304</v>
      </c>
      <c r="C6674" s="47">
        <v>64.75</v>
      </c>
      <c r="D6674" s="47">
        <v>65.25</v>
      </c>
      <c r="E6674" s="47">
        <v>64.62</v>
      </c>
      <c r="F6674" s="47">
        <v>64.75</v>
      </c>
      <c r="G6674" s="48">
        <v>565600</v>
      </c>
      <c r="H6674" s="47">
        <v>8.2799999999999994</v>
      </c>
      <c r="I6674" s="51">
        <f t="shared" si="750"/>
        <v>0.12787644787644786</v>
      </c>
      <c r="J6674" s="51">
        <f t="shared" ca="1" si="751"/>
        <v>4</v>
      </c>
      <c r="K6674" s="47">
        <f t="shared" si="752"/>
        <v>8.2799999999999994</v>
      </c>
      <c r="L6674" s="47">
        <f t="shared" si="753"/>
        <v>8.34</v>
      </c>
      <c r="M6674" s="47">
        <f t="shared" si="754"/>
        <v>8.26</v>
      </c>
      <c r="N6674" s="47">
        <f t="shared" si="755"/>
        <v>8.2799999999999994</v>
      </c>
      <c r="O6674" s="48">
        <f t="shared" ca="1" si="756"/>
        <v>2262400</v>
      </c>
    </row>
    <row r="6675" spans="1:15" x14ac:dyDescent="0.25">
      <c r="A6675">
        <v>6660</v>
      </c>
      <c r="B6675" s="84">
        <v>32303</v>
      </c>
      <c r="C6675" s="47">
        <v>64.88</v>
      </c>
      <c r="D6675" s="47">
        <v>65.25</v>
      </c>
      <c r="E6675" s="47">
        <v>64.75</v>
      </c>
      <c r="F6675" s="47">
        <v>64.75</v>
      </c>
      <c r="G6675" s="48">
        <v>405600</v>
      </c>
      <c r="H6675" s="47">
        <v>8.2799999999999994</v>
      </c>
      <c r="I6675" s="51">
        <f t="shared" si="750"/>
        <v>0.12787644787644786</v>
      </c>
      <c r="J6675" s="51">
        <f t="shared" ca="1" si="751"/>
        <v>4</v>
      </c>
      <c r="K6675" s="47">
        <f t="shared" si="752"/>
        <v>8.3000000000000007</v>
      </c>
      <c r="L6675" s="47">
        <f t="shared" si="753"/>
        <v>8.34</v>
      </c>
      <c r="M6675" s="47">
        <f t="shared" si="754"/>
        <v>8.2799999999999994</v>
      </c>
      <c r="N6675" s="47">
        <f t="shared" si="755"/>
        <v>8.2799999999999994</v>
      </c>
      <c r="O6675" s="48">
        <f t="shared" ca="1" si="756"/>
        <v>1622400</v>
      </c>
    </row>
    <row r="6676" spans="1:15" x14ac:dyDescent="0.25">
      <c r="A6676">
        <v>6661</v>
      </c>
      <c r="B6676" s="84">
        <v>32302</v>
      </c>
      <c r="C6676" s="47">
        <v>63.62</v>
      </c>
      <c r="D6676" s="47">
        <v>65.12</v>
      </c>
      <c r="E6676" s="47">
        <v>63.62</v>
      </c>
      <c r="F6676" s="47">
        <v>64.75</v>
      </c>
      <c r="G6676" s="48">
        <v>891600</v>
      </c>
      <c r="H6676" s="47">
        <v>8.2799999999999994</v>
      </c>
      <c r="I6676" s="51">
        <f t="shared" si="750"/>
        <v>0.12787644787644786</v>
      </c>
      <c r="J6676" s="51">
        <f t="shared" ca="1" si="751"/>
        <v>4</v>
      </c>
      <c r="K6676" s="47">
        <f t="shared" si="752"/>
        <v>8.14</v>
      </c>
      <c r="L6676" s="47">
        <f t="shared" si="753"/>
        <v>8.33</v>
      </c>
      <c r="M6676" s="47">
        <f t="shared" si="754"/>
        <v>8.14</v>
      </c>
      <c r="N6676" s="47">
        <f t="shared" si="755"/>
        <v>8.2799999999999994</v>
      </c>
      <c r="O6676" s="48">
        <f t="shared" ca="1" si="756"/>
        <v>3566400</v>
      </c>
    </row>
    <row r="6677" spans="1:15" x14ac:dyDescent="0.25">
      <c r="A6677">
        <v>6662</v>
      </c>
      <c r="B6677" s="84">
        <v>32301</v>
      </c>
      <c r="C6677" s="47">
        <v>64.12</v>
      </c>
      <c r="D6677" s="47">
        <v>64.25</v>
      </c>
      <c r="E6677" s="47">
        <v>63.38</v>
      </c>
      <c r="F6677" s="47">
        <v>63.62</v>
      </c>
      <c r="G6677" s="48">
        <v>428400</v>
      </c>
      <c r="H6677" s="47">
        <v>8.1300000000000008</v>
      </c>
      <c r="I6677" s="51">
        <f t="shared" si="750"/>
        <v>0.12779000314366554</v>
      </c>
      <c r="J6677" s="51">
        <f t="shared" ca="1" si="751"/>
        <v>4</v>
      </c>
      <c r="K6677" s="47">
        <f t="shared" si="752"/>
        <v>8.19</v>
      </c>
      <c r="L6677" s="47">
        <f t="shared" si="753"/>
        <v>8.2100000000000009</v>
      </c>
      <c r="M6677" s="47">
        <f t="shared" si="754"/>
        <v>8.1</v>
      </c>
      <c r="N6677" s="47">
        <f t="shared" si="755"/>
        <v>8.1300000000000008</v>
      </c>
      <c r="O6677" s="48">
        <f t="shared" ca="1" si="756"/>
        <v>1713600</v>
      </c>
    </row>
    <row r="6678" spans="1:15" x14ac:dyDescent="0.25">
      <c r="A6678">
        <v>6663</v>
      </c>
      <c r="B6678" s="84">
        <v>32300</v>
      </c>
      <c r="C6678" s="47">
        <v>63.75</v>
      </c>
      <c r="D6678" s="47">
        <v>64.25</v>
      </c>
      <c r="E6678" s="47">
        <v>63.5</v>
      </c>
      <c r="F6678" s="47">
        <v>64.12</v>
      </c>
      <c r="G6678" s="48">
        <v>410800</v>
      </c>
      <c r="H6678" s="47">
        <v>8.1999999999999993</v>
      </c>
      <c r="I6678" s="51">
        <f t="shared" si="750"/>
        <v>0.12788521522145974</v>
      </c>
      <c r="J6678" s="51">
        <f t="shared" ca="1" si="751"/>
        <v>4</v>
      </c>
      <c r="K6678" s="47">
        <f t="shared" si="752"/>
        <v>8.15</v>
      </c>
      <c r="L6678" s="47">
        <f t="shared" si="753"/>
        <v>8.2200000000000006</v>
      </c>
      <c r="M6678" s="47">
        <f t="shared" si="754"/>
        <v>8.1199999999999992</v>
      </c>
      <c r="N6678" s="47">
        <f t="shared" si="755"/>
        <v>8.1999999999999993</v>
      </c>
      <c r="O6678" s="48">
        <f t="shared" ca="1" si="756"/>
        <v>1643200</v>
      </c>
    </row>
    <row r="6679" spans="1:15" x14ac:dyDescent="0.25">
      <c r="A6679">
        <v>6664</v>
      </c>
      <c r="B6679" s="84">
        <v>32297</v>
      </c>
      <c r="C6679" s="47">
        <v>63.12</v>
      </c>
      <c r="D6679" s="47">
        <v>64</v>
      </c>
      <c r="E6679" s="47">
        <v>62.88</v>
      </c>
      <c r="F6679" s="47">
        <v>63.75</v>
      </c>
      <c r="G6679" s="48">
        <v>388400</v>
      </c>
      <c r="H6679" s="47">
        <v>8.15</v>
      </c>
      <c r="I6679" s="51">
        <f t="shared" si="750"/>
        <v>0.12784313725490196</v>
      </c>
      <c r="J6679" s="51">
        <f t="shared" ca="1" si="751"/>
        <v>4</v>
      </c>
      <c r="K6679" s="47">
        <f t="shared" si="752"/>
        <v>8.07</v>
      </c>
      <c r="L6679" s="47">
        <f t="shared" si="753"/>
        <v>8.18</v>
      </c>
      <c r="M6679" s="47">
        <f t="shared" si="754"/>
        <v>8.0399999999999991</v>
      </c>
      <c r="N6679" s="47">
        <f t="shared" si="755"/>
        <v>8.15</v>
      </c>
      <c r="O6679" s="48">
        <f t="shared" ca="1" si="756"/>
        <v>1553600</v>
      </c>
    </row>
    <row r="6680" spans="1:15" x14ac:dyDescent="0.25">
      <c r="A6680">
        <v>6665</v>
      </c>
      <c r="B6680" s="84">
        <v>32296</v>
      </c>
      <c r="C6680" s="47">
        <v>62.5</v>
      </c>
      <c r="D6680" s="47">
        <v>63.38</v>
      </c>
      <c r="E6680" s="47">
        <v>62.38</v>
      </c>
      <c r="F6680" s="47">
        <v>63.12</v>
      </c>
      <c r="G6680" s="48">
        <v>1502000</v>
      </c>
      <c r="H6680" s="47">
        <v>8.07</v>
      </c>
      <c r="I6680" s="51">
        <f t="shared" si="750"/>
        <v>0.12785171102661597</v>
      </c>
      <c r="J6680" s="51">
        <f t="shared" ca="1" si="751"/>
        <v>4</v>
      </c>
      <c r="K6680" s="47">
        <f t="shared" si="752"/>
        <v>7.99</v>
      </c>
      <c r="L6680" s="47">
        <f t="shared" si="753"/>
        <v>8.1</v>
      </c>
      <c r="M6680" s="47">
        <f t="shared" si="754"/>
        <v>7.98</v>
      </c>
      <c r="N6680" s="47">
        <f t="shared" si="755"/>
        <v>8.07</v>
      </c>
      <c r="O6680" s="48">
        <f t="shared" ca="1" si="756"/>
        <v>6008000</v>
      </c>
    </row>
    <row r="6681" spans="1:15" x14ac:dyDescent="0.25">
      <c r="A6681">
        <v>6666</v>
      </c>
      <c r="B6681" s="84">
        <v>32295</v>
      </c>
      <c r="C6681" s="47">
        <v>62.5</v>
      </c>
      <c r="D6681" s="47">
        <v>62.5</v>
      </c>
      <c r="E6681" s="47">
        <v>61.5</v>
      </c>
      <c r="F6681" s="47">
        <v>62</v>
      </c>
      <c r="G6681" s="48">
        <v>1120800</v>
      </c>
      <c r="H6681" s="47">
        <v>7.93</v>
      </c>
      <c r="I6681" s="51">
        <f t="shared" si="750"/>
        <v>0.12790322580645161</v>
      </c>
      <c r="J6681" s="51">
        <f t="shared" ca="1" si="751"/>
        <v>4</v>
      </c>
      <c r="K6681" s="47">
        <f t="shared" si="752"/>
        <v>7.99</v>
      </c>
      <c r="L6681" s="47">
        <f t="shared" si="753"/>
        <v>7.99</v>
      </c>
      <c r="M6681" s="47">
        <f t="shared" si="754"/>
        <v>7.87</v>
      </c>
      <c r="N6681" s="47">
        <f t="shared" si="755"/>
        <v>7.93</v>
      </c>
      <c r="O6681" s="48">
        <f t="shared" ca="1" si="756"/>
        <v>4483200</v>
      </c>
    </row>
    <row r="6682" spans="1:15" x14ac:dyDescent="0.25">
      <c r="A6682">
        <v>6667</v>
      </c>
      <c r="B6682" s="84">
        <v>32294</v>
      </c>
      <c r="C6682" s="47">
        <v>61.38</v>
      </c>
      <c r="D6682" s="47">
        <v>62.5</v>
      </c>
      <c r="E6682" s="47">
        <v>61.38</v>
      </c>
      <c r="F6682" s="47">
        <v>62.5</v>
      </c>
      <c r="G6682" s="48">
        <v>415600</v>
      </c>
      <c r="H6682" s="47">
        <v>7.99</v>
      </c>
      <c r="I6682" s="51">
        <f t="shared" si="750"/>
        <v>0.12784000000000001</v>
      </c>
      <c r="J6682" s="51">
        <f t="shared" ca="1" si="751"/>
        <v>4</v>
      </c>
      <c r="K6682" s="47">
        <f t="shared" si="752"/>
        <v>7.85</v>
      </c>
      <c r="L6682" s="47">
        <f t="shared" si="753"/>
        <v>7.99</v>
      </c>
      <c r="M6682" s="47">
        <f t="shared" si="754"/>
        <v>7.85</v>
      </c>
      <c r="N6682" s="47">
        <f t="shared" si="755"/>
        <v>7.99</v>
      </c>
      <c r="O6682" s="48">
        <f t="shared" ca="1" si="756"/>
        <v>1662400</v>
      </c>
    </row>
    <row r="6683" spans="1:15" x14ac:dyDescent="0.25">
      <c r="A6683">
        <v>6668</v>
      </c>
      <c r="B6683" s="84">
        <v>32290</v>
      </c>
      <c r="C6683" s="47">
        <v>61.5</v>
      </c>
      <c r="D6683" s="47">
        <v>61.5</v>
      </c>
      <c r="E6683" s="47">
        <v>61</v>
      </c>
      <c r="F6683" s="47">
        <v>61.5</v>
      </c>
      <c r="G6683" s="48">
        <v>276000</v>
      </c>
      <c r="H6683" s="47">
        <v>7.86</v>
      </c>
      <c r="I6683" s="51">
        <f t="shared" si="750"/>
        <v>0.12780487804878049</v>
      </c>
      <c r="J6683" s="51">
        <f t="shared" ca="1" si="751"/>
        <v>4</v>
      </c>
      <c r="K6683" s="47">
        <f t="shared" si="752"/>
        <v>7.86</v>
      </c>
      <c r="L6683" s="47">
        <f t="shared" si="753"/>
        <v>7.86</v>
      </c>
      <c r="M6683" s="47">
        <f t="shared" si="754"/>
        <v>7.8</v>
      </c>
      <c r="N6683" s="47">
        <f t="shared" si="755"/>
        <v>7.86</v>
      </c>
      <c r="O6683" s="48">
        <f t="shared" ca="1" si="756"/>
        <v>1104000</v>
      </c>
    </row>
    <row r="6684" spans="1:15" x14ac:dyDescent="0.25">
      <c r="A6684">
        <v>6669</v>
      </c>
      <c r="B6684" s="84">
        <v>32289</v>
      </c>
      <c r="C6684" s="47">
        <v>62.5</v>
      </c>
      <c r="D6684" s="47">
        <v>62.5</v>
      </c>
      <c r="E6684" s="47">
        <v>61.5</v>
      </c>
      <c r="F6684" s="47">
        <v>61.75</v>
      </c>
      <c r="G6684" s="48">
        <v>471200</v>
      </c>
      <c r="H6684" s="47">
        <v>7.89</v>
      </c>
      <c r="I6684" s="51">
        <f t="shared" si="750"/>
        <v>0.12777327935222671</v>
      </c>
      <c r="J6684" s="51">
        <f t="shared" ca="1" si="751"/>
        <v>4</v>
      </c>
      <c r="K6684" s="47">
        <f t="shared" si="752"/>
        <v>7.99</v>
      </c>
      <c r="L6684" s="47">
        <f t="shared" si="753"/>
        <v>7.99</v>
      </c>
      <c r="M6684" s="47">
        <f t="shared" si="754"/>
        <v>7.86</v>
      </c>
      <c r="N6684" s="47">
        <f t="shared" si="755"/>
        <v>7.89</v>
      </c>
      <c r="O6684" s="48">
        <f t="shared" ca="1" si="756"/>
        <v>1884800</v>
      </c>
    </row>
    <row r="6685" spans="1:15" x14ac:dyDescent="0.25">
      <c r="A6685">
        <v>6670</v>
      </c>
      <c r="B6685" s="84">
        <v>32288</v>
      </c>
      <c r="C6685" s="47">
        <v>63.38</v>
      </c>
      <c r="D6685" s="47">
        <v>63.88</v>
      </c>
      <c r="E6685" s="47">
        <v>62.38</v>
      </c>
      <c r="F6685" s="47">
        <v>62.5</v>
      </c>
      <c r="G6685" s="48">
        <v>853600</v>
      </c>
      <c r="H6685" s="47">
        <v>7.99</v>
      </c>
      <c r="I6685" s="51">
        <f t="shared" si="750"/>
        <v>0.12784000000000001</v>
      </c>
      <c r="J6685" s="51">
        <f t="shared" ca="1" si="751"/>
        <v>4</v>
      </c>
      <c r="K6685" s="47">
        <f t="shared" si="752"/>
        <v>8.1</v>
      </c>
      <c r="L6685" s="47">
        <f t="shared" si="753"/>
        <v>8.17</v>
      </c>
      <c r="M6685" s="47">
        <f t="shared" si="754"/>
        <v>7.97</v>
      </c>
      <c r="N6685" s="47">
        <f t="shared" si="755"/>
        <v>7.99</v>
      </c>
      <c r="O6685" s="48">
        <f t="shared" ca="1" si="756"/>
        <v>3414400</v>
      </c>
    </row>
    <row r="6686" spans="1:15" x14ac:dyDescent="0.25">
      <c r="A6686">
        <v>6671</v>
      </c>
      <c r="B6686" s="84">
        <v>32287</v>
      </c>
      <c r="C6686" s="47">
        <v>62.75</v>
      </c>
      <c r="D6686" s="47">
        <v>63.25</v>
      </c>
      <c r="E6686" s="47">
        <v>62.75</v>
      </c>
      <c r="F6686" s="47">
        <v>63.25</v>
      </c>
      <c r="G6686" s="48">
        <v>394800</v>
      </c>
      <c r="H6686" s="47">
        <v>8.09</v>
      </c>
      <c r="I6686" s="51">
        <f t="shared" si="750"/>
        <v>0.12790513833992095</v>
      </c>
      <c r="J6686" s="51">
        <f t="shared" ca="1" si="751"/>
        <v>4</v>
      </c>
      <c r="K6686" s="47">
        <f t="shared" si="752"/>
        <v>8.0299999999999994</v>
      </c>
      <c r="L6686" s="47">
        <f t="shared" si="753"/>
        <v>8.09</v>
      </c>
      <c r="M6686" s="47">
        <f t="shared" si="754"/>
        <v>8.0299999999999994</v>
      </c>
      <c r="N6686" s="47">
        <f t="shared" si="755"/>
        <v>8.09</v>
      </c>
      <c r="O6686" s="48">
        <f t="shared" ca="1" si="756"/>
        <v>1579200</v>
      </c>
    </row>
    <row r="6687" spans="1:15" x14ac:dyDescent="0.25">
      <c r="A6687">
        <v>6672</v>
      </c>
      <c r="B6687" s="84">
        <v>32286</v>
      </c>
      <c r="C6687" s="47">
        <v>63.12</v>
      </c>
      <c r="D6687" s="47">
        <v>63.12</v>
      </c>
      <c r="E6687" s="47">
        <v>62.62</v>
      </c>
      <c r="F6687" s="47">
        <v>62.75</v>
      </c>
      <c r="G6687" s="48">
        <v>342000</v>
      </c>
      <c r="H6687" s="47">
        <v>8.02</v>
      </c>
      <c r="I6687" s="51">
        <f t="shared" si="750"/>
        <v>0.12780876494023904</v>
      </c>
      <c r="J6687" s="51">
        <f t="shared" ca="1" si="751"/>
        <v>4</v>
      </c>
      <c r="K6687" s="47">
        <f t="shared" si="752"/>
        <v>8.07</v>
      </c>
      <c r="L6687" s="47">
        <f t="shared" si="753"/>
        <v>8.07</v>
      </c>
      <c r="M6687" s="47">
        <f t="shared" si="754"/>
        <v>8</v>
      </c>
      <c r="N6687" s="47">
        <f t="shared" si="755"/>
        <v>8.02</v>
      </c>
      <c r="O6687" s="48">
        <f t="shared" ca="1" si="756"/>
        <v>1368000</v>
      </c>
    </row>
    <row r="6688" spans="1:15" x14ac:dyDescent="0.25">
      <c r="A6688">
        <v>6673</v>
      </c>
      <c r="B6688" s="84">
        <v>32283</v>
      </c>
      <c r="C6688" s="47">
        <v>63.62</v>
      </c>
      <c r="D6688" s="47">
        <v>63.62</v>
      </c>
      <c r="E6688" s="47">
        <v>62.5</v>
      </c>
      <c r="F6688" s="47">
        <v>62.88</v>
      </c>
      <c r="G6688" s="48">
        <v>387200</v>
      </c>
      <c r="H6688" s="47">
        <v>8.0399999999999991</v>
      </c>
      <c r="I6688" s="51">
        <f t="shared" si="750"/>
        <v>0.12786259541984732</v>
      </c>
      <c r="J6688" s="51">
        <f t="shared" ca="1" si="751"/>
        <v>4</v>
      </c>
      <c r="K6688" s="47">
        <f t="shared" si="752"/>
        <v>8.1300000000000008</v>
      </c>
      <c r="L6688" s="47">
        <f t="shared" si="753"/>
        <v>8.1300000000000008</v>
      </c>
      <c r="M6688" s="47">
        <f t="shared" si="754"/>
        <v>7.99</v>
      </c>
      <c r="N6688" s="47">
        <f t="shared" si="755"/>
        <v>8.0399999999999991</v>
      </c>
      <c r="O6688" s="48">
        <f t="shared" ca="1" si="756"/>
        <v>1548800</v>
      </c>
    </row>
    <row r="6689" spans="1:15" x14ac:dyDescent="0.25">
      <c r="A6689">
        <v>6674</v>
      </c>
      <c r="B6689" s="84">
        <v>32282</v>
      </c>
      <c r="C6689" s="47">
        <v>63.62</v>
      </c>
      <c r="D6689" s="47">
        <v>63.88</v>
      </c>
      <c r="E6689" s="47">
        <v>62.75</v>
      </c>
      <c r="F6689" s="47">
        <v>63.25</v>
      </c>
      <c r="G6689" s="48">
        <v>897600</v>
      </c>
      <c r="H6689" s="47">
        <v>8.09</v>
      </c>
      <c r="I6689" s="51">
        <f t="shared" si="750"/>
        <v>0.12790513833992095</v>
      </c>
      <c r="J6689" s="51">
        <f t="shared" ca="1" si="751"/>
        <v>4</v>
      </c>
      <c r="K6689" s="47">
        <f t="shared" si="752"/>
        <v>8.14</v>
      </c>
      <c r="L6689" s="47">
        <f t="shared" si="753"/>
        <v>8.17</v>
      </c>
      <c r="M6689" s="47">
        <f t="shared" si="754"/>
        <v>8.0299999999999994</v>
      </c>
      <c r="N6689" s="47">
        <f t="shared" si="755"/>
        <v>8.09</v>
      </c>
      <c r="O6689" s="48">
        <f t="shared" ca="1" si="756"/>
        <v>3590400</v>
      </c>
    </row>
    <row r="6690" spans="1:15" x14ac:dyDescent="0.25">
      <c r="A6690">
        <v>6675</v>
      </c>
      <c r="B6690" s="84">
        <v>32281</v>
      </c>
      <c r="C6690" s="47">
        <v>65.25</v>
      </c>
      <c r="D6690" s="47">
        <v>65.38</v>
      </c>
      <c r="E6690" s="47">
        <v>63.75</v>
      </c>
      <c r="F6690" s="47">
        <v>63.88</v>
      </c>
      <c r="G6690" s="48">
        <v>539600</v>
      </c>
      <c r="H6690" s="47">
        <v>8.17</v>
      </c>
      <c r="I6690" s="51">
        <f t="shared" si="750"/>
        <v>0.12789605510331872</v>
      </c>
      <c r="J6690" s="51">
        <f t="shared" ca="1" si="751"/>
        <v>4</v>
      </c>
      <c r="K6690" s="47">
        <f t="shared" si="752"/>
        <v>8.35</v>
      </c>
      <c r="L6690" s="47">
        <f t="shared" si="753"/>
        <v>8.36</v>
      </c>
      <c r="M6690" s="47">
        <f t="shared" si="754"/>
        <v>8.15</v>
      </c>
      <c r="N6690" s="47">
        <f t="shared" si="755"/>
        <v>8.17</v>
      </c>
      <c r="O6690" s="48">
        <f t="shared" ca="1" si="756"/>
        <v>2158400</v>
      </c>
    </row>
    <row r="6691" spans="1:15" x14ac:dyDescent="0.25">
      <c r="A6691">
        <v>6676</v>
      </c>
      <c r="B6691" s="84">
        <v>32280</v>
      </c>
      <c r="C6691" s="47">
        <v>66</v>
      </c>
      <c r="D6691" s="47">
        <v>66</v>
      </c>
      <c r="E6691" s="47">
        <v>65.25</v>
      </c>
      <c r="F6691" s="47">
        <v>65.25</v>
      </c>
      <c r="G6691" s="48">
        <v>443600</v>
      </c>
      <c r="H6691" s="47">
        <v>8.34</v>
      </c>
      <c r="I6691" s="51">
        <f t="shared" si="750"/>
        <v>0.12781609195402299</v>
      </c>
      <c r="J6691" s="51">
        <f t="shared" ca="1" si="751"/>
        <v>4</v>
      </c>
      <c r="K6691" s="47">
        <f t="shared" si="752"/>
        <v>8.44</v>
      </c>
      <c r="L6691" s="47">
        <f t="shared" si="753"/>
        <v>8.44</v>
      </c>
      <c r="M6691" s="47">
        <f t="shared" si="754"/>
        <v>8.34</v>
      </c>
      <c r="N6691" s="47">
        <f t="shared" si="755"/>
        <v>8.34</v>
      </c>
      <c r="O6691" s="48">
        <f t="shared" ca="1" si="756"/>
        <v>1774400</v>
      </c>
    </row>
    <row r="6692" spans="1:15" x14ac:dyDescent="0.25">
      <c r="A6692">
        <v>6677</v>
      </c>
      <c r="B6692" s="84">
        <v>32279</v>
      </c>
      <c r="C6692" s="47">
        <v>66</v>
      </c>
      <c r="D6692" s="47">
        <v>66.38</v>
      </c>
      <c r="E6692" s="47">
        <v>65.88</v>
      </c>
      <c r="F6692" s="47">
        <v>66</v>
      </c>
      <c r="G6692" s="48">
        <v>462400</v>
      </c>
      <c r="H6692" s="47">
        <v>8.44</v>
      </c>
      <c r="I6692" s="51">
        <f t="shared" si="750"/>
        <v>0.12787878787878787</v>
      </c>
      <c r="J6692" s="51">
        <f t="shared" ca="1" si="751"/>
        <v>4</v>
      </c>
      <c r="K6692" s="47">
        <f t="shared" si="752"/>
        <v>8.44</v>
      </c>
      <c r="L6692" s="47">
        <f t="shared" si="753"/>
        <v>8.49</v>
      </c>
      <c r="M6692" s="47">
        <f t="shared" si="754"/>
        <v>8.42</v>
      </c>
      <c r="N6692" s="47">
        <f t="shared" si="755"/>
        <v>8.44</v>
      </c>
      <c r="O6692" s="48">
        <f t="shared" ca="1" si="756"/>
        <v>1849600</v>
      </c>
    </row>
    <row r="6693" spans="1:15" x14ac:dyDescent="0.25">
      <c r="A6693">
        <v>6678</v>
      </c>
      <c r="B6693" s="84">
        <v>32276</v>
      </c>
      <c r="C6693" s="47">
        <v>65.88</v>
      </c>
      <c r="D6693" s="47">
        <v>66.88</v>
      </c>
      <c r="E6693" s="47">
        <v>65.75</v>
      </c>
      <c r="F6693" s="47">
        <v>66.12</v>
      </c>
      <c r="G6693" s="48">
        <v>327600</v>
      </c>
      <c r="H6693" s="47">
        <v>8.4499999999999993</v>
      </c>
      <c r="I6693" s="51">
        <f t="shared" si="750"/>
        <v>0.1277979431336963</v>
      </c>
      <c r="J6693" s="51">
        <f t="shared" ca="1" si="751"/>
        <v>4</v>
      </c>
      <c r="K6693" s="47">
        <f t="shared" si="752"/>
        <v>8.42</v>
      </c>
      <c r="L6693" s="47">
        <f t="shared" si="753"/>
        <v>8.5500000000000007</v>
      </c>
      <c r="M6693" s="47">
        <f t="shared" si="754"/>
        <v>8.4</v>
      </c>
      <c r="N6693" s="47">
        <f t="shared" si="755"/>
        <v>8.4499999999999993</v>
      </c>
      <c r="O6693" s="48">
        <f t="shared" ca="1" si="756"/>
        <v>1310400</v>
      </c>
    </row>
    <row r="6694" spans="1:15" x14ac:dyDescent="0.25">
      <c r="A6694">
        <v>6679</v>
      </c>
      <c r="B6694" s="84">
        <v>32275</v>
      </c>
      <c r="C6694" s="47">
        <v>65.5</v>
      </c>
      <c r="D6694" s="47">
        <v>66</v>
      </c>
      <c r="E6694" s="47">
        <v>65.5</v>
      </c>
      <c r="F6694" s="47">
        <v>65.62</v>
      </c>
      <c r="G6694" s="48">
        <v>160800</v>
      </c>
      <c r="H6694" s="47">
        <v>8.39</v>
      </c>
      <c r="I6694" s="51">
        <f t="shared" si="750"/>
        <v>0.12785736056080463</v>
      </c>
      <c r="J6694" s="51">
        <f t="shared" ca="1" si="751"/>
        <v>4</v>
      </c>
      <c r="K6694" s="47">
        <f t="shared" si="752"/>
        <v>8.3699999999999992</v>
      </c>
      <c r="L6694" s="47">
        <f t="shared" si="753"/>
        <v>8.44</v>
      </c>
      <c r="M6694" s="47">
        <f t="shared" si="754"/>
        <v>8.3699999999999992</v>
      </c>
      <c r="N6694" s="47">
        <f t="shared" si="755"/>
        <v>8.39</v>
      </c>
      <c r="O6694" s="48">
        <f t="shared" ca="1" si="756"/>
        <v>643200</v>
      </c>
    </row>
    <row r="6695" spans="1:15" x14ac:dyDescent="0.25">
      <c r="A6695">
        <v>6680</v>
      </c>
      <c r="B6695" s="84">
        <v>32274</v>
      </c>
      <c r="C6695" s="47">
        <v>66.38</v>
      </c>
      <c r="D6695" s="47">
        <v>66.38</v>
      </c>
      <c r="E6695" s="47">
        <v>65.5</v>
      </c>
      <c r="F6695" s="47">
        <v>65.5</v>
      </c>
      <c r="G6695" s="48">
        <v>304800</v>
      </c>
      <c r="H6695" s="47">
        <v>8.3699999999999992</v>
      </c>
      <c r="I6695" s="51">
        <f t="shared" si="750"/>
        <v>0.12778625954198472</v>
      </c>
      <c r="J6695" s="51">
        <f t="shared" ca="1" si="751"/>
        <v>4</v>
      </c>
      <c r="K6695" s="47">
        <f t="shared" si="752"/>
        <v>8.48</v>
      </c>
      <c r="L6695" s="47">
        <f t="shared" si="753"/>
        <v>8.48</v>
      </c>
      <c r="M6695" s="47">
        <f t="shared" si="754"/>
        <v>8.3699999999999992</v>
      </c>
      <c r="N6695" s="47">
        <f t="shared" si="755"/>
        <v>8.3699999999999992</v>
      </c>
      <c r="O6695" s="48">
        <f t="shared" ca="1" si="756"/>
        <v>1219200</v>
      </c>
    </row>
    <row r="6696" spans="1:15" x14ac:dyDescent="0.25">
      <c r="A6696">
        <v>6681</v>
      </c>
      <c r="B6696" s="84">
        <v>32273</v>
      </c>
      <c r="C6696" s="47">
        <v>66.88</v>
      </c>
      <c r="D6696" s="47">
        <v>66.88</v>
      </c>
      <c r="E6696" s="47">
        <v>66.12</v>
      </c>
      <c r="F6696" s="47">
        <v>66.75</v>
      </c>
      <c r="G6696" s="48">
        <v>233600</v>
      </c>
      <c r="H6696" s="47">
        <v>8.5299999999999994</v>
      </c>
      <c r="I6696" s="51">
        <f t="shared" si="750"/>
        <v>0.12779026217228465</v>
      </c>
      <c r="J6696" s="51">
        <f t="shared" ca="1" si="751"/>
        <v>4</v>
      </c>
      <c r="K6696" s="47">
        <f t="shared" si="752"/>
        <v>8.5500000000000007</v>
      </c>
      <c r="L6696" s="47">
        <f t="shared" si="753"/>
        <v>8.5500000000000007</v>
      </c>
      <c r="M6696" s="47">
        <f t="shared" si="754"/>
        <v>8.4499999999999993</v>
      </c>
      <c r="N6696" s="47">
        <f t="shared" si="755"/>
        <v>8.5299999999999994</v>
      </c>
      <c r="O6696" s="48">
        <f t="shared" ca="1" si="756"/>
        <v>934400</v>
      </c>
    </row>
    <row r="6697" spans="1:15" x14ac:dyDescent="0.25">
      <c r="A6697">
        <v>6682</v>
      </c>
      <c r="B6697" s="84">
        <v>32272</v>
      </c>
      <c r="C6697" s="47">
        <v>67</v>
      </c>
      <c r="D6697" s="47">
        <v>67.25</v>
      </c>
      <c r="E6697" s="47">
        <v>66.62</v>
      </c>
      <c r="F6697" s="47">
        <v>66.62</v>
      </c>
      <c r="G6697" s="48">
        <v>858000</v>
      </c>
      <c r="H6697" s="47">
        <v>8.52</v>
      </c>
      <c r="I6697" s="51">
        <f t="shared" si="750"/>
        <v>0.12788952266586609</v>
      </c>
      <c r="J6697" s="51">
        <f t="shared" ca="1" si="751"/>
        <v>4</v>
      </c>
      <c r="K6697" s="47">
        <f t="shared" si="752"/>
        <v>8.57</v>
      </c>
      <c r="L6697" s="47">
        <f t="shared" si="753"/>
        <v>8.6</v>
      </c>
      <c r="M6697" s="47">
        <f t="shared" si="754"/>
        <v>8.52</v>
      </c>
      <c r="N6697" s="47">
        <f t="shared" si="755"/>
        <v>8.52</v>
      </c>
      <c r="O6697" s="48">
        <f t="shared" ca="1" si="756"/>
        <v>3432000</v>
      </c>
    </row>
    <row r="6698" spans="1:15" x14ac:dyDescent="0.25">
      <c r="A6698">
        <v>6683</v>
      </c>
      <c r="B6698" s="84">
        <v>32269</v>
      </c>
      <c r="C6698" s="47">
        <v>67</v>
      </c>
      <c r="D6698" s="47">
        <v>67.62</v>
      </c>
      <c r="E6698" s="47">
        <v>66.5</v>
      </c>
      <c r="F6698" s="47">
        <v>66.75</v>
      </c>
      <c r="G6698" s="48">
        <v>779600</v>
      </c>
      <c r="H6698" s="47">
        <v>8.5299999999999994</v>
      </c>
      <c r="I6698" s="51">
        <f t="shared" si="750"/>
        <v>0.12779026217228465</v>
      </c>
      <c r="J6698" s="51">
        <f t="shared" ca="1" si="751"/>
        <v>4</v>
      </c>
      <c r="K6698" s="47">
        <f t="shared" si="752"/>
        <v>8.56</v>
      </c>
      <c r="L6698" s="47">
        <f t="shared" si="753"/>
        <v>8.64</v>
      </c>
      <c r="M6698" s="47">
        <f t="shared" si="754"/>
        <v>8.5</v>
      </c>
      <c r="N6698" s="47">
        <f t="shared" si="755"/>
        <v>8.5299999999999994</v>
      </c>
      <c r="O6698" s="48">
        <f t="shared" ca="1" si="756"/>
        <v>3118400</v>
      </c>
    </row>
    <row r="6699" spans="1:15" x14ac:dyDescent="0.25">
      <c r="A6699">
        <v>6684</v>
      </c>
      <c r="B6699" s="84">
        <v>32268</v>
      </c>
      <c r="C6699" s="47">
        <v>67</v>
      </c>
      <c r="D6699" s="47">
        <v>67.25</v>
      </c>
      <c r="E6699" s="47">
        <v>66.75</v>
      </c>
      <c r="F6699" s="47">
        <v>67</v>
      </c>
      <c r="G6699" s="48">
        <v>642800</v>
      </c>
      <c r="H6699" s="47">
        <v>8.56</v>
      </c>
      <c r="I6699" s="51">
        <f t="shared" si="750"/>
        <v>0.12776119402985076</v>
      </c>
      <c r="J6699" s="51">
        <f t="shared" ca="1" si="751"/>
        <v>4</v>
      </c>
      <c r="K6699" s="47">
        <f t="shared" si="752"/>
        <v>8.56</v>
      </c>
      <c r="L6699" s="47">
        <f t="shared" si="753"/>
        <v>8.59</v>
      </c>
      <c r="M6699" s="47">
        <f t="shared" si="754"/>
        <v>8.5299999999999994</v>
      </c>
      <c r="N6699" s="47">
        <f t="shared" si="755"/>
        <v>8.56</v>
      </c>
      <c r="O6699" s="48">
        <f t="shared" ca="1" si="756"/>
        <v>2571200</v>
      </c>
    </row>
    <row r="6700" spans="1:15" x14ac:dyDescent="0.25">
      <c r="A6700">
        <v>6685</v>
      </c>
      <c r="B6700" s="84">
        <v>32267</v>
      </c>
      <c r="C6700" s="47">
        <v>67.88</v>
      </c>
      <c r="D6700" s="47">
        <v>68.12</v>
      </c>
      <c r="E6700" s="47">
        <v>66.88</v>
      </c>
      <c r="F6700" s="47">
        <v>66.88</v>
      </c>
      <c r="G6700" s="48">
        <v>413200</v>
      </c>
      <c r="H6700" s="47">
        <v>8.5500000000000007</v>
      </c>
      <c r="I6700" s="51">
        <f t="shared" si="750"/>
        <v>0.12784090909090912</v>
      </c>
      <c r="J6700" s="51">
        <f t="shared" ca="1" si="751"/>
        <v>4</v>
      </c>
      <c r="K6700" s="47">
        <f t="shared" si="752"/>
        <v>8.68</v>
      </c>
      <c r="L6700" s="47">
        <f t="shared" si="753"/>
        <v>8.7100000000000009</v>
      </c>
      <c r="M6700" s="47">
        <f t="shared" si="754"/>
        <v>8.5500000000000007</v>
      </c>
      <c r="N6700" s="47">
        <f t="shared" si="755"/>
        <v>8.5500000000000007</v>
      </c>
      <c r="O6700" s="48">
        <f t="shared" ca="1" si="756"/>
        <v>1652800</v>
      </c>
    </row>
    <row r="6701" spans="1:15" x14ac:dyDescent="0.25">
      <c r="A6701">
        <v>6686</v>
      </c>
      <c r="B6701" s="84">
        <v>32266</v>
      </c>
      <c r="C6701" s="47">
        <v>67.5</v>
      </c>
      <c r="D6701" s="47">
        <v>68</v>
      </c>
      <c r="E6701" s="47">
        <v>67</v>
      </c>
      <c r="F6701" s="47">
        <v>67.75</v>
      </c>
      <c r="G6701" s="48">
        <v>1391200</v>
      </c>
      <c r="H6701" s="47">
        <v>8.66</v>
      </c>
      <c r="I6701" s="51">
        <f t="shared" si="750"/>
        <v>0.1278228782287823</v>
      </c>
      <c r="J6701" s="51">
        <f t="shared" ca="1" si="751"/>
        <v>4</v>
      </c>
      <c r="K6701" s="47">
        <f t="shared" si="752"/>
        <v>8.6300000000000008</v>
      </c>
      <c r="L6701" s="47">
        <f t="shared" si="753"/>
        <v>8.69</v>
      </c>
      <c r="M6701" s="47">
        <f t="shared" si="754"/>
        <v>8.56</v>
      </c>
      <c r="N6701" s="47">
        <f t="shared" si="755"/>
        <v>8.66</v>
      </c>
      <c r="O6701" s="48">
        <f t="shared" ca="1" si="756"/>
        <v>5564800</v>
      </c>
    </row>
    <row r="6702" spans="1:15" x14ac:dyDescent="0.25">
      <c r="A6702">
        <v>6687</v>
      </c>
      <c r="B6702" s="84">
        <v>32265</v>
      </c>
      <c r="C6702" s="47">
        <v>66.62</v>
      </c>
      <c r="D6702" s="47">
        <v>67</v>
      </c>
      <c r="E6702" s="47">
        <v>66.25</v>
      </c>
      <c r="F6702" s="47">
        <v>67</v>
      </c>
      <c r="G6702" s="48">
        <v>474000</v>
      </c>
      <c r="H6702" s="47">
        <v>8.56</v>
      </c>
      <c r="I6702" s="51">
        <f t="shared" si="750"/>
        <v>0.12776119402985076</v>
      </c>
      <c r="J6702" s="51">
        <f t="shared" ca="1" si="751"/>
        <v>4</v>
      </c>
      <c r="K6702" s="47">
        <f t="shared" si="752"/>
        <v>8.51</v>
      </c>
      <c r="L6702" s="47">
        <f t="shared" si="753"/>
        <v>8.56</v>
      </c>
      <c r="M6702" s="47">
        <f t="shared" si="754"/>
        <v>8.4600000000000009</v>
      </c>
      <c r="N6702" s="47">
        <f t="shared" si="755"/>
        <v>8.56</v>
      </c>
      <c r="O6702" s="48">
        <f t="shared" ca="1" si="756"/>
        <v>1896000</v>
      </c>
    </row>
    <row r="6703" spans="1:15" x14ac:dyDescent="0.25">
      <c r="A6703">
        <v>6688</v>
      </c>
      <c r="B6703" s="84">
        <v>32262</v>
      </c>
      <c r="C6703" s="47">
        <v>66.25</v>
      </c>
      <c r="D6703" s="47">
        <v>67.12</v>
      </c>
      <c r="E6703" s="47">
        <v>66.25</v>
      </c>
      <c r="F6703" s="47">
        <v>66.75</v>
      </c>
      <c r="G6703" s="48">
        <v>450000</v>
      </c>
      <c r="H6703" s="47">
        <v>8.5299999999999994</v>
      </c>
      <c r="I6703" s="51">
        <f t="shared" si="750"/>
        <v>0.12779026217228465</v>
      </c>
      <c r="J6703" s="51">
        <f t="shared" ca="1" si="751"/>
        <v>4</v>
      </c>
      <c r="K6703" s="47">
        <f t="shared" si="752"/>
        <v>8.4700000000000006</v>
      </c>
      <c r="L6703" s="47">
        <f t="shared" si="753"/>
        <v>8.58</v>
      </c>
      <c r="M6703" s="47">
        <f t="shared" si="754"/>
        <v>8.4700000000000006</v>
      </c>
      <c r="N6703" s="47">
        <f t="shared" si="755"/>
        <v>8.5299999999999994</v>
      </c>
      <c r="O6703" s="48">
        <f t="shared" ca="1" si="756"/>
        <v>1800000</v>
      </c>
    </row>
    <row r="6704" spans="1:15" x14ac:dyDescent="0.25">
      <c r="A6704">
        <v>6689</v>
      </c>
      <c r="B6704" s="84">
        <v>32261</v>
      </c>
      <c r="C6704" s="47">
        <v>66.25</v>
      </c>
      <c r="D6704" s="47">
        <v>66.5</v>
      </c>
      <c r="E6704" s="47">
        <v>66.12</v>
      </c>
      <c r="F6704" s="47">
        <v>66.38</v>
      </c>
      <c r="G6704" s="48">
        <v>338400</v>
      </c>
      <c r="H6704" s="47">
        <v>8.48</v>
      </c>
      <c r="I6704" s="51">
        <f t="shared" si="750"/>
        <v>0.12774932208496537</v>
      </c>
      <c r="J6704" s="51">
        <f t="shared" ca="1" si="751"/>
        <v>4</v>
      </c>
      <c r="K6704" s="47">
        <f t="shared" si="752"/>
        <v>8.4600000000000009</v>
      </c>
      <c r="L6704" s="47">
        <f t="shared" si="753"/>
        <v>8.5</v>
      </c>
      <c r="M6704" s="47">
        <f t="shared" si="754"/>
        <v>8.4499999999999993</v>
      </c>
      <c r="N6704" s="47">
        <f t="shared" si="755"/>
        <v>8.48</v>
      </c>
      <c r="O6704" s="48">
        <f t="shared" ca="1" si="756"/>
        <v>1353600</v>
      </c>
    </row>
    <row r="6705" spans="1:15" x14ac:dyDescent="0.25">
      <c r="A6705">
        <v>6690</v>
      </c>
      <c r="B6705" s="84">
        <v>32260</v>
      </c>
      <c r="C6705" s="47">
        <v>66.38</v>
      </c>
      <c r="D6705" s="47">
        <v>66.62</v>
      </c>
      <c r="E6705" s="47">
        <v>66.25</v>
      </c>
      <c r="F6705" s="47">
        <v>66.25</v>
      </c>
      <c r="G6705" s="48">
        <v>329600</v>
      </c>
      <c r="H6705" s="47">
        <v>8.4700000000000006</v>
      </c>
      <c r="I6705" s="51">
        <f t="shared" si="750"/>
        <v>0.1278490566037736</v>
      </c>
      <c r="J6705" s="51">
        <f t="shared" ca="1" si="751"/>
        <v>4</v>
      </c>
      <c r="K6705" s="47">
        <f t="shared" si="752"/>
        <v>8.49</v>
      </c>
      <c r="L6705" s="47">
        <f t="shared" si="753"/>
        <v>8.52</v>
      </c>
      <c r="M6705" s="47">
        <f t="shared" si="754"/>
        <v>8.4700000000000006</v>
      </c>
      <c r="N6705" s="47">
        <f t="shared" si="755"/>
        <v>8.4700000000000006</v>
      </c>
      <c r="O6705" s="48">
        <f t="shared" ca="1" si="756"/>
        <v>1318400</v>
      </c>
    </row>
    <row r="6706" spans="1:15" x14ac:dyDescent="0.25">
      <c r="A6706">
        <v>6691</v>
      </c>
      <c r="B6706" s="84">
        <v>32259</v>
      </c>
      <c r="C6706" s="47">
        <v>66.38</v>
      </c>
      <c r="D6706" s="47">
        <v>66.88</v>
      </c>
      <c r="E6706" s="47">
        <v>66.38</v>
      </c>
      <c r="F6706" s="47">
        <v>66.38</v>
      </c>
      <c r="G6706" s="48">
        <v>457200</v>
      </c>
      <c r="H6706" s="47">
        <v>8.48</v>
      </c>
      <c r="I6706" s="51">
        <f t="shared" si="750"/>
        <v>0.12774932208496537</v>
      </c>
      <c r="J6706" s="51">
        <f t="shared" ca="1" si="751"/>
        <v>4</v>
      </c>
      <c r="K6706" s="47">
        <f t="shared" si="752"/>
        <v>8.48</v>
      </c>
      <c r="L6706" s="47">
        <f t="shared" si="753"/>
        <v>8.5399999999999991</v>
      </c>
      <c r="M6706" s="47">
        <f t="shared" si="754"/>
        <v>8.48</v>
      </c>
      <c r="N6706" s="47">
        <f t="shared" si="755"/>
        <v>8.48</v>
      </c>
      <c r="O6706" s="48">
        <f t="shared" ca="1" si="756"/>
        <v>1828800</v>
      </c>
    </row>
    <row r="6707" spans="1:15" x14ac:dyDescent="0.25">
      <c r="A6707">
        <v>6692</v>
      </c>
      <c r="B6707" s="84">
        <v>32258</v>
      </c>
      <c r="C6707" s="47">
        <v>66.38</v>
      </c>
      <c r="D6707" s="47">
        <v>66.75</v>
      </c>
      <c r="E6707" s="47">
        <v>66.25</v>
      </c>
      <c r="F6707" s="47">
        <v>66.5</v>
      </c>
      <c r="G6707" s="48">
        <v>248000</v>
      </c>
      <c r="H6707" s="47">
        <v>8.5</v>
      </c>
      <c r="I6707" s="51">
        <f t="shared" si="750"/>
        <v>0.12781954887218044</v>
      </c>
      <c r="J6707" s="51">
        <f t="shared" ca="1" si="751"/>
        <v>4</v>
      </c>
      <c r="K6707" s="47">
        <f t="shared" si="752"/>
        <v>8.48</v>
      </c>
      <c r="L6707" s="47">
        <f t="shared" si="753"/>
        <v>8.5299999999999994</v>
      </c>
      <c r="M6707" s="47">
        <f t="shared" si="754"/>
        <v>8.4700000000000006</v>
      </c>
      <c r="N6707" s="47">
        <f t="shared" si="755"/>
        <v>8.5</v>
      </c>
      <c r="O6707" s="48">
        <f t="shared" ca="1" si="756"/>
        <v>992000</v>
      </c>
    </row>
    <row r="6708" spans="1:15" x14ac:dyDescent="0.25">
      <c r="A6708">
        <v>6693</v>
      </c>
      <c r="B6708" s="84">
        <v>32255</v>
      </c>
      <c r="C6708" s="47">
        <v>65.88</v>
      </c>
      <c r="D6708" s="47">
        <v>66.5</v>
      </c>
      <c r="E6708" s="47">
        <v>65.88</v>
      </c>
      <c r="F6708" s="47">
        <v>66.12</v>
      </c>
      <c r="G6708" s="48">
        <v>318000</v>
      </c>
      <c r="H6708" s="47">
        <v>8.4499999999999993</v>
      </c>
      <c r="I6708" s="51">
        <f t="shared" si="750"/>
        <v>0.1277979431336963</v>
      </c>
      <c r="J6708" s="51">
        <f t="shared" ca="1" si="751"/>
        <v>4</v>
      </c>
      <c r="K6708" s="47">
        <f t="shared" si="752"/>
        <v>8.42</v>
      </c>
      <c r="L6708" s="47">
        <f t="shared" si="753"/>
        <v>8.5</v>
      </c>
      <c r="M6708" s="47">
        <f t="shared" si="754"/>
        <v>8.42</v>
      </c>
      <c r="N6708" s="47">
        <f t="shared" si="755"/>
        <v>8.4499999999999993</v>
      </c>
      <c r="O6708" s="48">
        <f t="shared" ca="1" si="756"/>
        <v>1272000</v>
      </c>
    </row>
    <row r="6709" spans="1:15" x14ac:dyDescent="0.25">
      <c r="A6709">
        <v>6694</v>
      </c>
      <c r="B6709" s="84">
        <v>32254</v>
      </c>
      <c r="C6709" s="47">
        <v>65.5</v>
      </c>
      <c r="D6709" s="47">
        <v>66.62</v>
      </c>
      <c r="E6709" s="47">
        <v>65.5</v>
      </c>
      <c r="F6709" s="47">
        <v>65.75</v>
      </c>
      <c r="G6709" s="48">
        <v>826800</v>
      </c>
      <c r="H6709" s="47">
        <v>8.41</v>
      </c>
      <c r="I6709" s="51">
        <f t="shared" si="750"/>
        <v>0.12790874524714829</v>
      </c>
      <c r="J6709" s="51">
        <f t="shared" ca="1" si="751"/>
        <v>4</v>
      </c>
      <c r="K6709" s="47">
        <f t="shared" si="752"/>
        <v>8.3800000000000008</v>
      </c>
      <c r="L6709" s="47">
        <f t="shared" si="753"/>
        <v>8.52</v>
      </c>
      <c r="M6709" s="47">
        <f t="shared" si="754"/>
        <v>8.3800000000000008</v>
      </c>
      <c r="N6709" s="47">
        <f t="shared" si="755"/>
        <v>8.41</v>
      </c>
      <c r="O6709" s="48">
        <f t="shared" ca="1" si="756"/>
        <v>3307200</v>
      </c>
    </row>
    <row r="6710" spans="1:15" x14ac:dyDescent="0.25">
      <c r="A6710">
        <v>6695</v>
      </c>
      <c r="B6710" s="84">
        <v>32253</v>
      </c>
      <c r="C6710" s="47">
        <v>66.38</v>
      </c>
      <c r="D6710" s="47">
        <v>66.38</v>
      </c>
      <c r="E6710" s="47">
        <v>65.38</v>
      </c>
      <c r="F6710" s="47">
        <v>65.38</v>
      </c>
      <c r="G6710" s="48">
        <v>796800</v>
      </c>
      <c r="H6710" s="47">
        <v>8.36</v>
      </c>
      <c r="I6710" s="51">
        <f t="shared" si="750"/>
        <v>0.12786784949525848</v>
      </c>
      <c r="J6710" s="51">
        <f t="shared" ca="1" si="751"/>
        <v>4</v>
      </c>
      <c r="K6710" s="47">
        <f t="shared" si="752"/>
        <v>8.49</v>
      </c>
      <c r="L6710" s="47">
        <f t="shared" si="753"/>
        <v>8.49</v>
      </c>
      <c r="M6710" s="47">
        <f t="shared" si="754"/>
        <v>8.36</v>
      </c>
      <c r="N6710" s="47">
        <f t="shared" si="755"/>
        <v>8.36</v>
      </c>
      <c r="O6710" s="48">
        <f t="shared" ca="1" si="756"/>
        <v>3187200</v>
      </c>
    </row>
    <row r="6711" spans="1:15" x14ac:dyDescent="0.25">
      <c r="A6711">
        <v>6696</v>
      </c>
      <c r="B6711" s="84">
        <v>32252</v>
      </c>
      <c r="C6711" s="47">
        <v>66.25</v>
      </c>
      <c r="D6711" s="47">
        <v>66.75</v>
      </c>
      <c r="E6711" s="47">
        <v>66.25</v>
      </c>
      <c r="F6711" s="47">
        <v>66.38</v>
      </c>
      <c r="G6711" s="48">
        <v>396400</v>
      </c>
      <c r="H6711" s="47">
        <v>8.48</v>
      </c>
      <c r="I6711" s="51">
        <f t="shared" si="750"/>
        <v>0.12774932208496537</v>
      </c>
      <c r="J6711" s="51">
        <f t="shared" ca="1" si="751"/>
        <v>4</v>
      </c>
      <c r="K6711" s="47">
        <f t="shared" si="752"/>
        <v>8.4600000000000009</v>
      </c>
      <c r="L6711" s="47">
        <f t="shared" si="753"/>
        <v>8.5299999999999994</v>
      </c>
      <c r="M6711" s="47">
        <f t="shared" si="754"/>
        <v>8.4600000000000009</v>
      </c>
      <c r="N6711" s="47">
        <f t="shared" si="755"/>
        <v>8.48</v>
      </c>
      <c r="O6711" s="48">
        <f t="shared" ca="1" si="756"/>
        <v>1585600</v>
      </c>
    </row>
    <row r="6712" spans="1:15" x14ac:dyDescent="0.25">
      <c r="A6712">
        <v>6697</v>
      </c>
      <c r="B6712" s="84">
        <v>32251</v>
      </c>
      <c r="C6712" s="47">
        <v>66.5</v>
      </c>
      <c r="D6712" s="47">
        <v>66.5</v>
      </c>
      <c r="E6712" s="47">
        <v>66</v>
      </c>
      <c r="F6712" s="47">
        <v>66.25</v>
      </c>
      <c r="G6712" s="48">
        <v>302000</v>
      </c>
      <c r="H6712" s="47">
        <v>8.4700000000000006</v>
      </c>
      <c r="I6712" s="51">
        <f t="shared" si="750"/>
        <v>0.1278490566037736</v>
      </c>
      <c r="J6712" s="51">
        <f t="shared" ca="1" si="751"/>
        <v>4</v>
      </c>
      <c r="K6712" s="47">
        <f t="shared" si="752"/>
        <v>8.5</v>
      </c>
      <c r="L6712" s="47">
        <f t="shared" si="753"/>
        <v>8.5</v>
      </c>
      <c r="M6712" s="47">
        <f t="shared" si="754"/>
        <v>8.44</v>
      </c>
      <c r="N6712" s="47">
        <f t="shared" si="755"/>
        <v>8.4700000000000006</v>
      </c>
      <c r="O6712" s="48">
        <f t="shared" ca="1" si="756"/>
        <v>1208000</v>
      </c>
    </row>
    <row r="6713" spans="1:15" x14ac:dyDescent="0.25">
      <c r="A6713">
        <v>6698</v>
      </c>
      <c r="B6713" s="84">
        <v>32248</v>
      </c>
      <c r="C6713" s="47">
        <v>66.5</v>
      </c>
      <c r="D6713" s="47">
        <v>66.88</v>
      </c>
      <c r="E6713" s="47">
        <v>66.25</v>
      </c>
      <c r="F6713" s="47">
        <v>66.62</v>
      </c>
      <c r="G6713" s="48">
        <v>991200</v>
      </c>
      <c r="H6713" s="47">
        <v>8.52</v>
      </c>
      <c r="I6713" s="51">
        <f t="shared" si="750"/>
        <v>0.12788952266586609</v>
      </c>
      <c r="J6713" s="51">
        <f t="shared" ca="1" si="751"/>
        <v>4</v>
      </c>
      <c r="K6713" s="47">
        <f t="shared" si="752"/>
        <v>8.5</v>
      </c>
      <c r="L6713" s="47">
        <f t="shared" si="753"/>
        <v>8.5500000000000007</v>
      </c>
      <c r="M6713" s="47">
        <f t="shared" si="754"/>
        <v>8.4700000000000006</v>
      </c>
      <c r="N6713" s="47">
        <f t="shared" si="755"/>
        <v>8.52</v>
      </c>
      <c r="O6713" s="48">
        <f t="shared" ca="1" si="756"/>
        <v>3964800</v>
      </c>
    </row>
    <row r="6714" spans="1:15" x14ac:dyDescent="0.25">
      <c r="A6714">
        <v>6699</v>
      </c>
      <c r="B6714" s="84">
        <v>32247</v>
      </c>
      <c r="C6714" s="47">
        <v>68</v>
      </c>
      <c r="D6714" s="47">
        <v>68</v>
      </c>
      <c r="E6714" s="47">
        <v>66.5</v>
      </c>
      <c r="F6714" s="47">
        <v>66.5</v>
      </c>
      <c r="G6714" s="48">
        <v>869200</v>
      </c>
      <c r="H6714" s="47">
        <v>8.5</v>
      </c>
      <c r="I6714" s="51">
        <f t="shared" si="750"/>
        <v>0.12781954887218044</v>
      </c>
      <c r="J6714" s="51">
        <f t="shared" ca="1" si="751"/>
        <v>4</v>
      </c>
      <c r="K6714" s="47">
        <f t="shared" si="752"/>
        <v>8.69</v>
      </c>
      <c r="L6714" s="47">
        <f t="shared" si="753"/>
        <v>8.69</v>
      </c>
      <c r="M6714" s="47">
        <f t="shared" si="754"/>
        <v>8.5</v>
      </c>
      <c r="N6714" s="47">
        <f t="shared" si="755"/>
        <v>8.5</v>
      </c>
      <c r="O6714" s="48">
        <f t="shared" ca="1" si="756"/>
        <v>3476800</v>
      </c>
    </row>
    <row r="6715" spans="1:15" x14ac:dyDescent="0.25">
      <c r="A6715">
        <v>6700</v>
      </c>
      <c r="B6715" s="84">
        <v>32246</v>
      </c>
      <c r="C6715" s="47">
        <v>67.5</v>
      </c>
      <c r="D6715" s="47">
        <v>68.75</v>
      </c>
      <c r="E6715" s="47">
        <v>67.5</v>
      </c>
      <c r="F6715" s="47">
        <v>68.62</v>
      </c>
      <c r="G6715" s="48">
        <v>1177600</v>
      </c>
      <c r="H6715" s="47">
        <v>8.77</v>
      </c>
      <c r="I6715" s="51">
        <f t="shared" si="750"/>
        <v>0.12780530457592537</v>
      </c>
      <c r="J6715" s="51">
        <f t="shared" ca="1" si="751"/>
        <v>4</v>
      </c>
      <c r="K6715" s="47">
        <f t="shared" si="752"/>
        <v>8.6300000000000008</v>
      </c>
      <c r="L6715" s="47">
        <f t="shared" si="753"/>
        <v>8.7899999999999991</v>
      </c>
      <c r="M6715" s="47">
        <f t="shared" si="754"/>
        <v>8.6300000000000008</v>
      </c>
      <c r="N6715" s="47">
        <f t="shared" si="755"/>
        <v>8.77</v>
      </c>
      <c r="O6715" s="48">
        <f t="shared" ca="1" si="756"/>
        <v>4710400</v>
      </c>
    </row>
    <row r="6716" spans="1:15" x14ac:dyDescent="0.25">
      <c r="A6716">
        <v>6701</v>
      </c>
      <c r="B6716" s="84">
        <v>32245</v>
      </c>
      <c r="C6716" s="47">
        <v>67.25</v>
      </c>
      <c r="D6716" s="47">
        <v>67.88</v>
      </c>
      <c r="E6716" s="47">
        <v>67</v>
      </c>
      <c r="F6716" s="47">
        <v>67.88</v>
      </c>
      <c r="G6716" s="48">
        <v>672000</v>
      </c>
      <c r="H6716" s="47">
        <v>8.68</v>
      </c>
      <c r="I6716" s="51">
        <f t="shared" si="750"/>
        <v>0.12787271655863289</v>
      </c>
      <c r="J6716" s="51">
        <f t="shared" ca="1" si="751"/>
        <v>4</v>
      </c>
      <c r="K6716" s="47">
        <f t="shared" si="752"/>
        <v>8.6</v>
      </c>
      <c r="L6716" s="47">
        <f t="shared" si="753"/>
        <v>8.68</v>
      </c>
      <c r="M6716" s="47">
        <f t="shared" si="754"/>
        <v>8.57</v>
      </c>
      <c r="N6716" s="47">
        <f t="shared" si="755"/>
        <v>8.68</v>
      </c>
      <c r="O6716" s="48">
        <f t="shared" ca="1" si="756"/>
        <v>2688000</v>
      </c>
    </row>
    <row r="6717" spans="1:15" x14ac:dyDescent="0.25">
      <c r="A6717">
        <v>6702</v>
      </c>
      <c r="B6717" s="84">
        <v>32244</v>
      </c>
      <c r="C6717" s="47">
        <v>66.75</v>
      </c>
      <c r="D6717" s="47">
        <v>67.38</v>
      </c>
      <c r="E6717" s="47">
        <v>66.75</v>
      </c>
      <c r="F6717" s="47">
        <v>67.38</v>
      </c>
      <c r="G6717" s="48">
        <v>1299200</v>
      </c>
      <c r="H6717" s="47">
        <v>8.61</v>
      </c>
      <c r="I6717" s="51">
        <f t="shared" si="750"/>
        <v>0.12778272484416742</v>
      </c>
      <c r="J6717" s="51">
        <f t="shared" ca="1" si="751"/>
        <v>4</v>
      </c>
      <c r="K6717" s="47">
        <f t="shared" si="752"/>
        <v>8.5299999999999994</v>
      </c>
      <c r="L6717" s="47">
        <f t="shared" si="753"/>
        <v>8.61</v>
      </c>
      <c r="M6717" s="47">
        <f t="shared" si="754"/>
        <v>8.5299999999999994</v>
      </c>
      <c r="N6717" s="47">
        <f t="shared" si="755"/>
        <v>8.61</v>
      </c>
      <c r="O6717" s="48">
        <f t="shared" ca="1" si="756"/>
        <v>5196800</v>
      </c>
    </row>
    <row r="6718" spans="1:15" x14ac:dyDescent="0.25">
      <c r="A6718">
        <v>6703</v>
      </c>
      <c r="B6718" s="84">
        <v>32241</v>
      </c>
      <c r="C6718" s="47">
        <v>65.62</v>
      </c>
      <c r="D6718" s="47">
        <v>66.12</v>
      </c>
      <c r="E6718" s="47">
        <v>65.5</v>
      </c>
      <c r="F6718" s="47">
        <v>66.12</v>
      </c>
      <c r="G6718" s="48">
        <v>1120800</v>
      </c>
      <c r="H6718" s="47">
        <v>8.4499999999999993</v>
      </c>
      <c r="I6718" s="51">
        <f t="shared" si="750"/>
        <v>0.1277979431336963</v>
      </c>
      <c r="J6718" s="51">
        <f t="shared" ca="1" si="751"/>
        <v>4</v>
      </c>
      <c r="K6718" s="47">
        <f t="shared" si="752"/>
        <v>8.39</v>
      </c>
      <c r="L6718" s="47">
        <f t="shared" si="753"/>
        <v>8.4499999999999993</v>
      </c>
      <c r="M6718" s="47">
        <f t="shared" si="754"/>
        <v>8.3699999999999992</v>
      </c>
      <c r="N6718" s="47">
        <f t="shared" si="755"/>
        <v>8.4499999999999993</v>
      </c>
      <c r="O6718" s="48">
        <f t="shared" ca="1" si="756"/>
        <v>4483200</v>
      </c>
    </row>
    <row r="6719" spans="1:15" x14ac:dyDescent="0.25">
      <c r="A6719">
        <v>6704</v>
      </c>
      <c r="B6719" s="84">
        <v>32240</v>
      </c>
      <c r="C6719" s="47">
        <v>65.75</v>
      </c>
      <c r="D6719" s="47">
        <v>66</v>
      </c>
      <c r="E6719" s="47">
        <v>65.25</v>
      </c>
      <c r="F6719" s="47">
        <v>65.88</v>
      </c>
      <c r="G6719" s="48">
        <v>821200</v>
      </c>
      <c r="H6719" s="47">
        <v>8.42</v>
      </c>
      <c r="I6719" s="51">
        <f t="shared" si="750"/>
        <v>0.12780813600485733</v>
      </c>
      <c r="J6719" s="51">
        <f t="shared" ca="1" si="751"/>
        <v>4</v>
      </c>
      <c r="K6719" s="47">
        <f t="shared" si="752"/>
        <v>8.4</v>
      </c>
      <c r="L6719" s="47">
        <f t="shared" si="753"/>
        <v>8.44</v>
      </c>
      <c r="M6719" s="47">
        <f t="shared" si="754"/>
        <v>8.34</v>
      </c>
      <c r="N6719" s="47">
        <f t="shared" si="755"/>
        <v>8.42</v>
      </c>
      <c r="O6719" s="48">
        <f t="shared" ca="1" si="756"/>
        <v>3284800</v>
      </c>
    </row>
    <row r="6720" spans="1:15" x14ac:dyDescent="0.25">
      <c r="A6720">
        <v>6705</v>
      </c>
      <c r="B6720" s="84">
        <v>32239</v>
      </c>
      <c r="C6720" s="47">
        <v>66</v>
      </c>
      <c r="D6720" s="47">
        <v>66</v>
      </c>
      <c r="E6720" s="47">
        <v>64.75</v>
      </c>
      <c r="F6720" s="47">
        <v>65.62</v>
      </c>
      <c r="G6720" s="48">
        <v>1068400</v>
      </c>
      <c r="H6720" s="47">
        <v>8.39</v>
      </c>
      <c r="I6720" s="51">
        <f t="shared" si="750"/>
        <v>0.12785736056080463</v>
      </c>
      <c r="J6720" s="51">
        <f t="shared" ca="1" si="751"/>
        <v>4</v>
      </c>
      <c r="K6720" s="47">
        <f t="shared" si="752"/>
        <v>8.44</v>
      </c>
      <c r="L6720" s="47">
        <f t="shared" si="753"/>
        <v>8.44</v>
      </c>
      <c r="M6720" s="47">
        <f t="shared" si="754"/>
        <v>8.2799999999999994</v>
      </c>
      <c r="N6720" s="47">
        <f t="shared" si="755"/>
        <v>8.39</v>
      </c>
      <c r="O6720" s="48">
        <f t="shared" ca="1" si="756"/>
        <v>4273600</v>
      </c>
    </row>
    <row r="6721" spans="1:15" x14ac:dyDescent="0.25">
      <c r="A6721">
        <v>6706</v>
      </c>
      <c r="B6721" s="84">
        <v>32238</v>
      </c>
      <c r="C6721" s="47">
        <v>65.25</v>
      </c>
      <c r="D6721" s="47">
        <v>66</v>
      </c>
      <c r="E6721" s="47">
        <v>65.25</v>
      </c>
      <c r="F6721" s="47">
        <v>65.88</v>
      </c>
      <c r="G6721" s="48">
        <v>188400</v>
      </c>
      <c r="H6721" s="47">
        <v>8.42</v>
      </c>
      <c r="I6721" s="51">
        <f t="shared" si="750"/>
        <v>0.12780813600485733</v>
      </c>
      <c r="J6721" s="51">
        <f t="shared" ca="1" si="751"/>
        <v>4</v>
      </c>
      <c r="K6721" s="47">
        <f t="shared" si="752"/>
        <v>8.34</v>
      </c>
      <c r="L6721" s="47">
        <f t="shared" si="753"/>
        <v>8.44</v>
      </c>
      <c r="M6721" s="47">
        <f t="shared" si="754"/>
        <v>8.34</v>
      </c>
      <c r="N6721" s="47">
        <f t="shared" si="755"/>
        <v>8.42</v>
      </c>
      <c r="O6721" s="48">
        <f t="shared" ca="1" si="756"/>
        <v>753600</v>
      </c>
    </row>
    <row r="6722" spans="1:15" x14ac:dyDescent="0.25">
      <c r="A6722">
        <v>6707</v>
      </c>
      <c r="B6722" s="84">
        <v>32237</v>
      </c>
      <c r="C6722" s="47">
        <v>66</v>
      </c>
      <c r="D6722" s="47">
        <v>66</v>
      </c>
      <c r="E6722" s="47">
        <v>65.25</v>
      </c>
      <c r="F6722" s="47">
        <v>65.25</v>
      </c>
      <c r="G6722" s="48">
        <v>400800</v>
      </c>
      <c r="H6722" s="47">
        <v>8.34</v>
      </c>
      <c r="I6722" s="51">
        <f t="shared" si="750"/>
        <v>0.12781609195402299</v>
      </c>
      <c r="J6722" s="51">
        <f t="shared" ca="1" si="751"/>
        <v>4</v>
      </c>
      <c r="K6722" s="47">
        <f t="shared" si="752"/>
        <v>8.44</v>
      </c>
      <c r="L6722" s="47">
        <f t="shared" si="753"/>
        <v>8.44</v>
      </c>
      <c r="M6722" s="47">
        <f t="shared" si="754"/>
        <v>8.34</v>
      </c>
      <c r="N6722" s="47">
        <f t="shared" si="755"/>
        <v>8.34</v>
      </c>
      <c r="O6722" s="48">
        <f t="shared" ca="1" si="756"/>
        <v>1603200</v>
      </c>
    </row>
    <row r="6723" spans="1:15" x14ac:dyDescent="0.25">
      <c r="A6723">
        <v>6708</v>
      </c>
      <c r="B6723" s="84">
        <v>32233</v>
      </c>
      <c r="C6723" s="47">
        <v>66</v>
      </c>
      <c r="D6723" s="47">
        <v>66.5</v>
      </c>
      <c r="E6723" s="47">
        <v>65.62</v>
      </c>
      <c r="F6723" s="47">
        <v>66.5</v>
      </c>
      <c r="G6723" s="48">
        <v>783200</v>
      </c>
      <c r="H6723" s="47">
        <v>8.44</v>
      </c>
      <c r="I6723" s="51">
        <f t="shared" si="750"/>
        <v>0.12691729323308271</v>
      </c>
      <c r="J6723" s="51">
        <f t="shared" ca="1" si="751"/>
        <v>4</v>
      </c>
      <c r="K6723" s="47">
        <f t="shared" si="752"/>
        <v>8.3800000000000008</v>
      </c>
      <c r="L6723" s="47">
        <f t="shared" si="753"/>
        <v>8.44</v>
      </c>
      <c r="M6723" s="47">
        <f t="shared" si="754"/>
        <v>8.33</v>
      </c>
      <c r="N6723" s="47">
        <f t="shared" si="755"/>
        <v>8.44</v>
      </c>
      <c r="O6723" s="48">
        <f t="shared" ca="1" si="756"/>
        <v>3132800</v>
      </c>
    </row>
    <row r="6724" spans="1:15" x14ac:dyDescent="0.25">
      <c r="A6724">
        <v>6709</v>
      </c>
      <c r="B6724" s="84">
        <v>32232</v>
      </c>
      <c r="C6724" s="47">
        <v>66.38</v>
      </c>
      <c r="D6724" s="47">
        <v>66.75</v>
      </c>
      <c r="E6724" s="47">
        <v>65.75</v>
      </c>
      <c r="F6724" s="47">
        <v>66.25</v>
      </c>
      <c r="G6724" s="48">
        <v>311600</v>
      </c>
      <c r="H6724" s="47">
        <v>8.41</v>
      </c>
      <c r="I6724" s="51">
        <f t="shared" si="750"/>
        <v>0.1269433962264151</v>
      </c>
      <c r="J6724" s="51">
        <f t="shared" ca="1" si="751"/>
        <v>4</v>
      </c>
      <c r="K6724" s="47">
        <f t="shared" si="752"/>
        <v>8.43</v>
      </c>
      <c r="L6724" s="47">
        <f t="shared" si="753"/>
        <v>8.4700000000000006</v>
      </c>
      <c r="M6724" s="47">
        <f t="shared" si="754"/>
        <v>8.35</v>
      </c>
      <c r="N6724" s="47">
        <f t="shared" si="755"/>
        <v>8.41</v>
      </c>
      <c r="O6724" s="48">
        <f t="shared" ca="1" si="756"/>
        <v>1246400</v>
      </c>
    </row>
    <row r="6725" spans="1:15" x14ac:dyDescent="0.25">
      <c r="A6725">
        <v>6710</v>
      </c>
      <c r="B6725" s="84">
        <v>32231</v>
      </c>
      <c r="C6725" s="47">
        <v>66.38</v>
      </c>
      <c r="D6725" s="47">
        <v>67.25</v>
      </c>
      <c r="E6725" s="47">
        <v>66.25</v>
      </c>
      <c r="F6725" s="47">
        <v>66.5</v>
      </c>
      <c r="G6725" s="48">
        <v>389600</v>
      </c>
      <c r="H6725" s="47">
        <v>8.44</v>
      </c>
      <c r="I6725" s="51">
        <f t="shared" si="750"/>
        <v>0.12691729323308271</v>
      </c>
      <c r="J6725" s="51">
        <f t="shared" ca="1" si="751"/>
        <v>4</v>
      </c>
      <c r="K6725" s="47">
        <f t="shared" si="752"/>
        <v>8.42</v>
      </c>
      <c r="L6725" s="47">
        <f t="shared" si="753"/>
        <v>8.5399999999999991</v>
      </c>
      <c r="M6725" s="47">
        <f t="shared" si="754"/>
        <v>8.41</v>
      </c>
      <c r="N6725" s="47">
        <f t="shared" si="755"/>
        <v>8.44</v>
      </c>
      <c r="O6725" s="48">
        <f t="shared" ca="1" si="756"/>
        <v>1558400</v>
      </c>
    </row>
    <row r="6726" spans="1:15" x14ac:dyDescent="0.25">
      <c r="A6726">
        <v>6711</v>
      </c>
      <c r="B6726" s="84">
        <v>32230</v>
      </c>
      <c r="C6726" s="47">
        <v>67.12</v>
      </c>
      <c r="D6726" s="47">
        <v>67.12</v>
      </c>
      <c r="E6726" s="47">
        <v>65.88</v>
      </c>
      <c r="F6726" s="47">
        <v>66.38</v>
      </c>
      <c r="G6726" s="48">
        <v>364400</v>
      </c>
      <c r="H6726" s="47">
        <v>8.42</v>
      </c>
      <c r="I6726" s="51">
        <f t="shared" si="750"/>
        <v>0.12684543537210005</v>
      </c>
      <c r="J6726" s="51">
        <f t="shared" ca="1" si="751"/>
        <v>4</v>
      </c>
      <c r="K6726" s="47">
        <f t="shared" si="752"/>
        <v>8.51</v>
      </c>
      <c r="L6726" s="47">
        <f t="shared" si="753"/>
        <v>8.51</v>
      </c>
      <c r="M6726" s="47">
        <f t="shared" si="754"/>
        <v>8.36</v>
      </c>
      <c r="N6726" s="47">
        <f t="shared" si="755"/>
        <v>8.42</v>
      </c>
      <c r="O6726" s="48">
        <f t="shared" ca="1" si="756"/>
        <v>1457600</v>
      </c>
    </row>
    <row r="6727" spans="1:15" x14ac:dyDescent="0.25">
      <c r="A6727">
        <v>6712</v>
      </c>
      <c r="B6727" s="84">
        <v>32227</v>
      </c>
      <c r="C6727" s="47">
        <v>68.5</v>
      </c>
      <c r="D6727" s="47">
        <v>69</v>
      </c>
      <c r="E6727" s="47">
        <v>67.5</v>
      </c>
      <c r="F6727" s="47">
        <v>67.62</v>
      </c>
      <c r="G6727" s="48">
        <v>392400</v>
      </c>
      <c r="H6727" s="47">
        <v>8.58</v>
      </c>
      <c r="I6727" s="51">
        <f t="shared" si="750"/>
        <v>0.12688553682342502</v>
      </c>
      <c r="J6727" s="51">
        <f t="shared" ca="1" si="751"/>
        <v>4</v>
      </c>
      <c r="K6727" s="47">
        <f t="shared" si="752"/>
        <v>8.69</v>
      </c>
      <c r="L6727" s="47">
        <f t="shared" si="753"/>
        <v>8.76</v>
      </c>
      <c r="M6727" s="47">
        <f t="shared" si="754"/>
        <v>8.56</v>
      </c>
      <c r="N6727" s="47">
        <f t="shared" si="755"/>
        <v>8.58</v>
      </c>
      <c r="O6727" s="48">
        <f t="shared" ca="1" si="756"/>
        <v>1569600</v>
      </c>
    </row>
    <row r="6728" spans="1:15" x14ac:dyDescent="0.25">
      <c r="A6728">
        <v>6713</v>
      </c>
      <c r="B6728" s="84">
        <v>32226</v>
      </c>
      <c r="C6728" s="47">
        <v>69</v>
      </c>
      <c r="D6728" s="47">
        <v>69.12</v>
      </c>
      <c r="E6728" s="47">
        <v>68.62</v>
      </c>
      <c r="F6728" s="47">
        <v>68.75</v>
      </c>
      <c r="G6728" s="48">
        <v>406400</v>
      </c>
      <c r="H6728" s="47">
        <v>8.7200000000000006</v>
      </c>
      <c r="I6728" s="51">
        <f t="shared" si="750"/>
        <v>0.12683636363636364</v>
      </c>
      <c r="J6728" s="51">
        <f t="shared" ca="1" si="751"/>
        <v>4</v>
      </c>
      <c r="K6728" s="47">
        <f t="shared" si="752"/>
        <v>8.75</v>
      </c>
      <c r="L6728" s="47">
        <f t="shared" si="753"/>
        <v>8.77</v>
      </c>
      <c r="M6728" s="47">
        <f t="shared" si="754"/>
        <v>8.6999999999999993</v>
      </c>
      <c r="N6728" s="47">
        <f t="shared" si="755"/>
        <v>8.7200000000000006</v>
      </c>
      <c r="O6728" s="48">
        <f t="shared" ca="1" si="756"/>
        <v>1625600</v>
      </c>
    </row>
    <row r="6729" spans="1:15" x14ac:dyDescent="0.25">
      <c r="A6729">
        <v>6714</v>
      </c>
      <c r="B6729" s="84">
        <v>32225</v>
      </c>
      <c r="C6729" s="47">
        <v>69</v>
      </c>
      <c r="D6729" s="47">
        <v>69.75</v>
      </c>
      <c r="E6729" s="47">
        <v>68.75</v>
      </c>
      <c r="F6729" s="47">
        <v>69.38</v>
      </c>
      <c r="G6729" s="48">
        <v>390000</v>
      </c>
      <c r="H6729" s="47">
        <v>8.8000000000000007</v>
      </c>
      <c r="I6729" s="51">
        <f t="shared" si="750"/>
        <v>0.12683770539060249</v>
      </c>
      <c r="J6729" s="51">
        <f t="shared" ca="1" si="751"/>
        <v>4</v>
      </c>
      <c r="K6729" s="47">
        <f t="shared" si="752"/>
        <v>8.75</v>
      </c>
      <c r="L6729" s="47">
        <f t="shared" si="753"/>
        <v>8.85</v>
      </c>
      <c r="M6729" s="47">
        <f t="shared" si="754"/>
        <v>8.7200000000000006</v>
      </c>
      <c r="N6729" s="47">
        <f t="shared" si="755"/>
        <v>8.8000000000000007</v>
      </c>
      <c r="O6729" s="48">
        <f t="shared" ca="1" si="756"/>
        <v>1560000</v>
      </c>
    </row>
    <row r="6730" spans="1:15" x14ac:dyDescent="0.25">
      <c r="A6730">
        <v>6715</v>
      </c>
      <c r="B6730" s="84">
        <v>32224</v>
      </c>
      <c r="C6730" s="47">
        <v>69.12</v>
      </c>
      <c r="D6730" s="47">
        <v>69.75</v>
      </c>
      <c r="E6730" s="47">
        <v>68.38</v>
      </c>
      <c r="F6730" s="47">
        <v>69.12</v>
      </c>
      <c r="G6730" s="48">
        <v>397200</v>
      </c>
      <c r="H6730" s="47">
        <v>8.77</v>
      </c>
      <c r="I6730" s="51">
        <f t="shared" si="750"/>
        <v>0.12688078703703703</v>
      </c>
      <c r="J6730" s="51">
        <f t="shared" ca="1" si="751"/>
        <v>4</v>
      </c>
      <c r="K6730" s="47">
        <f t="shared" si="752"/>
        <v>8.77</v>
      </c>
      <c r="L6730" s="47">
        <f t="shared" si="753"/>
        <v>8.85</v>
      </c>
      <c r="M6730" s="47">
        <f t="shared" si="754"/>
        <v>8.68</v>
      </c>
      <c r="N6730" s="47">
        <f t="shared" si="755"/>
        <v>8.77</v>
      </c>
      <c r="O6730" s="48">
        <f t="shared" ca="1" si="756"/>
        <v>1588800</v>
      </c>
    </row>
    <row r="6731" spans="1:15" x14ac:dyDescent="0.25">
      <c r="A6731">
        <v>6716</v>
      </c>
      <c r="B6731" s="84">
        <v>32223</v>
      </c>
      <c r="C6731" s="47">
        <v>69.62</v>
      </c>
      <c r="D6731" s="47">
        <v>69.62</v>
      </c>
      <c r="E6731" s="47">
        <v>68.5</v>
      </c>
      <c r="F6731" s="47">
        <v>69.12</v>
      </c>
      <c r="G6731" s="48">
        <v>420000</v>
      </c>
      <c r="H6731" s="47">
        <v>8.77</v>
      </c>
      <c r="I6731" s="51">
        <f t="shared" si="750"/>
        <v>0.12688078703703703</v>
      </c>
      <c r="J6731" s="51">
        <f t="shared" ca="1" si="751"/>
        <v>4</v>
      </c>
      <c r="K6731" s="47">
        <f t="shared" si="752"/>
        <v>8.83</v>
      </c>
      <c r="L6731" s="47">
        <f t="shared" si="753"/>
        <v>8.83</v>
      </c>
      <c r="M6731" s="47">
        <f t="shared" si="754"/>
        <v>8.69</v>
      </c>
      <c r="N6731" s="47">
        <f t="shared" si="755"/>
        <v>8.77</v>
      </c>
      <c r="O6731" s="48">
        <f t="shared" ca="1" si="756"/>
        <v>1680000</v>
      </c>
    </row>
    <row r="6732" spans="1:15" x14ac:dyDescent="0.25">
      <c r="A6732">
        <v>6717</v>
      </c>
      <c r="B6732" s="84">
        <v>32220</v>
      </c>
      <c r="C6732" s="47">
        <v>70.75</v>
      </c>
      <c r="D6732" s="47">
        <v>70.75</v>
      </c>
      <c r="E6732" s="47">
        <v>69.38</v>
      </c>
      <c r="F6732" s="47">
        <v>69.62</v>
      </c>
      <c r="G6732" s="48">
        <v>753600</v>
      </c>
      <c r="H6732" s="47">
        <v>8.83</v>
      </c>
      <c r="I6732" s="51">
        <f t="shared" si="750"/>
        <v>0.12683137029589198</v>
      </c>
      <c r="J6732" s="51">
        <f t="shared" ca="1" si="751"/>
        <v>4</v>
      </c>
      <c r="K6732" s="47">
        <f t="shared" si="752"/>
        <v>8.9700000000000006</v>
      </c>
      <c r="L6732" s="47">
        <f t="shared" si="753"/>
        <v>8.9700000000000006</v>
      </c>
      <c r="M6732" s="47">
        <f t="shared" si="754"/>
        <v>8.8000000000000007</v>
      </c>
      <c r="N6732" s="47">
        <f t="shared" si="755"/>
        <v>8.83</v>
      </c>
      <c r="O6732" s="48">
        <f t="shared" ca="1" si="756"/>
        <v>3014400</v>
      </c>
    </row>
    <row r="6733" spans="1:15" x14ac:dyDescent="0.25">
      <c r="A6733">
        <v>6718</v>
      </c>
      <c r="B6733" s="84">
        <v>32219</v>
      </c>
      <c r="C6733" s="47">
        <v>68.5</v>
      </c>
      <c r="D6733" s="47">
        <v>69.75</v>
      </c>
      <c r="E6733" s="47">
        <v>68.25</v>
      </c>
      <c r="F6733" s="47">
        <v>69.75</v>
      </c>
      <c r="G6733" s="48">
        <v>713200</v>
      </c>
      <c r="H6733" s="47">
        <v>8.85</v>
      </c>
      <c r="I6733" s="51">
        <f t="shared" si="750"/>
        <v>0.12688172043010751</v>
      </c>
      <c r="J6733" s="51">
        <f t="shared" ca="1" si="751"/>
        <v>4</v>
      </c>
      <c r="K6733" s="47">
        <f t="shared" si="752"/>
        <v>8.69</v>
      </c>
      <c r="L6733" s="47">
        <f t="shared" si="753"/>
        <v>8.85</v>
      </c>
      <c r="M6733" s="47">
        <f t="shared" si="754"/>
        <v>8.66</v>
      </c>
      <c r="N6733" s="47">
        <f t="shared" si="755"/>
        <v>8.85</v>
      </c>
      <c r="O6733" s="48">
        <f t="shared" ca="1" si="756"/>
        <v>2852800</v>
      </c>
    </row>
    <row r="6734" spans="1:15" x14ac:dyDescent="0.25">
      <c r="A6734">
        <v>6719</v>
      </c>
      <c r="B6734" s="84">
        <v>32218</v>
      </c>
      <c r="C6734" s="47">
        <v>67.38</v>
      </c>
      <c r="D6734" s="47">
        <v>68.12</v>
      </c>
      <c r="E6734" s="47">
        <v>67</v>
      </c>
      <c r="F6734" s="47">
        <v>68.12</v>
      </c>
      <c r="G6734" s="48">
        <v>228800</v>
      </c>
      <c r="H6734" s="47">
        <v>8.64</v>
      </c>
      <c r="I6734" s="51">
        <f t="shared" si="750"/>
        <v>0.1268349970640047</v>
      </c>
      <c r="J6734" s="51">
        <f t="shared" ca="1" si="751"/>
        <v>4</v>
      </c>
      <c r="K6734" s="47">
        <f t="shared" si="752"/>
        <v>8.5500000000000007</v>
      </c>
      <c r="L6734" s="47">
        <f t="shared" si="753"/>
        <v>8.64</v>
      </c>
      <c r="M6734" s="47">
        <f t="shared" si="754"/>
        <v>8.5</v>
      </c>
      <c r="N6734" s="47">
        <f t="shared" si="755"/>
        <v>8.64</v>
      </c>
      <c r="O6734" s="48">
        <f t="shared" ca="1" si="756"/>
        <v>915200</v>
      </c>
    </row>
    <row r="6735" spans="1:15" x14ac:dyDescent="0.25">
      <c r="A6735">
        <v>6720</v>
      </c>
      <c r="B6735" s="84">
        <v>32217</v>
      </c>
      <c r="C6735" s="47">
        <v>67.38</v>
      </c>
      <c r="D6735" s="47">
        <v>67.62</v>
      </c>
      <c r="E6735" s="47">
        <v>67</v>
      </c>
      <c r="F6735" s="47">
        <v>67.38</v>
      </c>
      <c r="G6735" s="48">
        <v>235600</v>
      </c>
      <c r="H6735" s="47">
        <v>8.5500000000000007</v>
      </c>
      <c r="I6735" s="51">
        <f t="shared" si="750"/>
        <v>0.12689225289403386</v>
      </c>
      <c r="J6735" s="51">
        <f t="shared" ca="1" si="751"/>
        <v>4</v>
      </c>
      <c r="K6735" s="47">
        <f t="shared" si="752"/>
        <v>8.5500000000000007</v>
      </c>
      <c r="L6735" s="47">
        <f t="shared" si="753"/>
        <v>8.58</v>
      </c>
      <c r="M6735" s="47">
        <f t="shared" si="754"/>
        <v>8.5</v>
      </c>
      <c r="N6735" s="47">
        <f t="shared" si="755"/>
        <v>8.5500000000000007</v>
      </c>
      <c r="O6735" s="48">
        <f t="shared" ca="1" si="756"/>
        <v>942400</v>
      </c>
    </row>
    <row r="6736" spans="1:15" x14ac:dyDescent="0.25">
      <c r="A6736">
        <v>6721</v>
      </c>
      <c r="B6736" s="84">
        <v>32216</v>
      </c>
      <c r="C6736" s="47">
        <v>67</v>
      </c>
      <c r="D6736" s="47">
        <v>67.62</v>
      </c>
      <c r="E6736" s="47">
        <v>66.88</v>
      </c>
      <c r="F6736" s="47">
        <v>67.5</v>
      </c>
      <c r="G6736" s="48">
        <v>342400</v>
      </c>
      <c r="H6736" s="47">
        <v>8.56</v>
      </c>
      <c r="I6736" s="51">
        <f t="shared" si="750"/>
        <v>0.12681481481481482</v>
      </c>
      <c r="J6736" s="51">
        <f t="shared" ca="1" si="751"/>
        <v>4</v>
      </c>
      <c r="K6736" s="47">
        <f t="shared" si="752"/>
        <v>8.5</v>
      </c>
      <c r="L6736" s="47">
        <f t="shared" si="753"/>
        <v>8.58</v>
      </c>
      <c r="M6736" s="47">
        <f t="shared" si="754"/>
        <v>8.48</v>
      </c>
      <c r="N6736" s="47">
        <f t="shared" si="755"/>
        <v>8.56</v>
      </c>
      <c r="O6736" s="48">
        <f t="shared" ca="1" si="756"/>
        <v>1369600</v>
      </c>
    </row>
    <row r="6737" spans="1:15" x14ac:dyDescent="0.25">
      <c r="A6737">
        <v>6722</v>
      </c>
      <c r="B6737" s="84">
        <v>32213</v>
      </c>
      <c r="C6737" s="47">
        <v>67</v>
      </c>
      <c r="D6737" s="47">
        <v>67.5</v>
      </c>
      <c r="E6737" s="47">
        <v>66.75</v>
      </c>
      <c r="F6737" s="47">
        <v>67.12</v>
      </c>
      <c r="G6737" s="48">
        <v>272400</v>
      </c>
      <c r="H6737" s="47">
        <v>8.52</v>
      </c>
      <c r="I6737" s="51">
        <f t="shared" ref="I6737:I6800" si="757">H6737/F6737</f>
        <v>0.12693682955899879</v>
      </c>
      <c r="J6737" s="51">
        <f t="shared" ref="J6737:J6800" ca="1" si="758">INDEX(OFFSET($T$15,0,0,$S$13+1,1),MATCH(B6737,OFFSET($Q$15,0,0,$S$13+1,1),-1))</f>
        <v>4</v>
      </c>
      <c r="K6737" s="47">
        <f t="shared" ref="K6737:K6800" si="759">ROUND($I6737*C6737,2)</f>
        <v>8.5</v>
      </c>
      <c r="L6737" s="47">
        <f t="shared" ref="L6737:L6800" si="760">ROUND($I6737*D6737,2)</f>
        <v>8.57</v>
      </c>
      <c r="M6737" s="47">
        <f t="shared" ref="M6737:M6800" si="761">ROUND($I6737*E6737,2)</f>
        <v>8.4700000000000006</v>
      </c>
      <c r="N6737" s="47">
        <f t="shared" ref="N6737:N6800" si="762">ROUND($I6737*F6737,2)</f>
        <v>8.52</v>
      </c>
      <c r="O6737" s="48">
        <f t="shared" ref="O6737:O6800" ca="1" si="763">G6737*J6737</f>
        <v>1089600</v>
      </c>
    </row>
    <row r="6738" spans="1:15" x14ac:dyDescent="0.25">
      <c r="A6738">
        <v>6723</v>
      </c>
      <c r="B6738" s="84">
        <v>32212</v>
      </c>
      <c r="C6738" s="47">
        <v>68</v>
      </c>
      <c r="D6738" s="47">
        <v>68</v>
      </c>
      <c r="E6738" s="47">
        <v>67</v>
      </c>
      <c r="F6738" s="47">
        <v>67</v>
      </c>
      <c r="G6738" s="48">
        <v>871600</v>
      </c>
      <c r="H6738" s="47">
        <v>8.5</v>
      </c>
      <c r="I6738" s="51">
        <f t="shared" si="757"/>
        <v>0.12686567164179105</v>
      </c>
      <c r="J6738" s="51">
        <f t="shared" ca="1" si="758"/>
        <v>4</v>
      </c>
      <c r="K6738" s="47">
        <f t="shared" si="759"/>
        <v>8.6300000000000008</v>
      </c>
      <c r="L6738" s="47">
        <f t="shared" si="760"/>
        <v>8.6300000000000008</v>
      </c>
      <c r="M6738" s="47">
        <f t="shared" si="761"/>
        <v>8.5</v>
      </c>
      <c r="N6738" s="47">
        <f t="shared" si="762"/>
        <v>8.5</v>
      </c>
      <c r="O6738" s="48">
        <f t="shared" ca="1" si="763"/>
        <v>3486400</v>
      </c>
    </row>
    <row r="6739" spans="1:15" x14ac:dyDescent="0.25">
      <c r="A6739">
        <v>6724</v>
      </c>
      <c r="B6739" s="84">
        <v>32211</v>
      </c>
      <c r="C6739" s="47">
        <v>68.88</v>
      </c>
      <c r="D6739" s="47">
        <v>68.88</v>
      </c>
      <c r="E6739" s="47">
        <v>67.75</v>
      </c>
      <c r="F6739" s="47">
        <v>68</v>
      </c>
      <c r="G6739" s="48">
        <v>730000</v>
      </c>
      <c r="H6739" s="47">
        <v>8.6300000000000008</v>
      </c>
      <c r="I6739" s="51">
        <f t="shared" si="757"/>
        <v>0.12691176470588236</v>
      </c>
      <c r="J6739" s="51">
        <f t="shared" ca="1" si="758"/>
        <v>4</v>
      </c>
      <c r="K6739" s="47">
        <f t="shared" si="759"/>
        <v>8.74</v>
      </c>
      <c r="L6739" s="47">
        <f t="shared" si="760"/>
        <v>8.74</v>
      </c>
      <c r="M6739" s="47">
        <f t="shared" si="761"/>
        <v>8.6</v>
      </c>
      <c r="N6739" s="47">
        <f t="shared" si="762"/>
        <v>8.6300000000000008</v>
      </c>
      <c r="O6739" s="48">
        <f t="shared" ca="1" si="763"/>
        <v>2920000</v>
      </c>
    </row>
    <row r="6740" spans="1:15" x14ac:dyDescent="0.25">
      <c r="A6740">
        <v>6725</v>
      </c>
      <c r="B6740" s="84">
        <v>32210</v>
      </c>
      <c r="C6740" s="47">
        <v>69</v>
      </c>
      <c r="D6740" s="47">
        <v>69.12</v>
      </c>
      <c r="E6740" s="47">
        <v>68.75</v>
      </c>
      <c r="F6740" s="47">
        <v>68.75</v>
      </c>
      <c r="G6740" s="48">
        <v>382800</v>
      </c>
      <c r="H6740" s="47">
        <v>8.7200000000000006</v>
      </c>
      <c r="I6740" s="51">
        <f t="shared" si="757"/>
        <v>0.12683636363636364</v>
      </c>
      <c r="J6740" s="51">
        <f t="shared" ca="1" si="758"/>
        <v>4</v>
      </c>
      <c r="K6740" s="47">
        <f t="shared" si="759"/>
        <v>8.75</v>
      </c>
      <c r="L6740" s="47">
        <f t="shared" si="760"/>
        <v>8.77</v>
      </c>
      <c r="M6740" s="47">
        <f t="shared" si="761"/>
        <v>8.7200000000000006</v>
      </c>
      <c r="N6740" s="47">
        <f t="shared" si="762"/>
        <v>8.7200000000000006</v>
      </c>
      <c r="O6740" s="48">
        <f t="shared" ca="1" si="763"/>
        <v>1531200</v>
      </c>
    </row>
    <row r="6741" spans="1:15" x14ac:dyDescent="0.25">
      <c r="A6741">
        <v>6726</v>
      </c>
      <c r="B6741" s="84">
        <v>32209</v>
      </c>
      <c r="C6741" s="47">
        <v>69.62</v>
      </c>
      <c r="D6741" s="47">
        <v>69.62</v>
      </c>
      <c r="E6741" s="47">
        <v>68.75</v>
      </c>
      <c r="F6741" s="47">
        <v>68.75</v>
      </c>
      <c r="G6741" s="48">
        <v>460000</v>
      </c>
      <c r="H6741" s="47">
        <v>8.7200000000000006</v>
      </c>
      <c r="I6741" s="51">
        <f t="shared" si="757"/>
        <v>0.12683636363636364</v>
      </c>
      <c r="J6741" s="51">
        <f t="shared" ca="1" si="758"/>
        <v>4</v>
      </c>
      <c r="K6741" s="47">
        <f t="shared" si="759"/>
        <v>8.83</v>
      </c>
      <c r="L6741" s="47">
        <f t="shared" si="760"/>
        <v>8.83</v>
      </c>
      <c r="M6741" s="47">
        <f t="shared" si="761"/>
        <v>8.7200000000000006</v>
      </c>
      <c r="N6741" s="47">
        <f t="shared" si="762"/>
        <v>8.7200000000000006</v>
      </c>
      <c r="O6741" s="48">
        <f t="shared" ca="1" si="763"/>
        <v>1840000</v>
      </c>
    </row>
    <row r="6742" spans="1:15" x14ac:dyDescent="0.25">
      <c r="A6742">
        <v>6727</v>
      </c>
      <c r="B6742" s="84">
        <v>32206</v>
      </c>
      <c r="C6742" s="47">
        <v>70.12</v>
      </c>
      <c r="D6742" s="47">
        <v>70.12</v>
      </c>
      <c r="E6742" s="47">
        <v>69</v>
      </c>
      <c r="F6742" s="47">
        <v>69.75</v>
      </c>
      <c r="G6742" s="48">
        <v>282400</v>
      </c>
      <c r="H6742" s="47">
        <v>8.85</v>
      </c>
      <c r="I6742" s="51">
        <f t="shared" si="757"/>
        <v>0.12688172043010751</v>
      </c>
      <c r="J6742" s="51">
        <f t="shared" ca="1" si="758"/>
        <v>4</v>
      </c>
      <c r="K6742" s="47">
        <f t="shared" si="759"/>
        <v>8.9</v>
      </c>
      <c r="L6742" s="47">
        <f t="shared" si="760"/>
        <v>8.9</v>
      </c>
      <c r="M6742" s="47">
        <f t="shared" si="761"/>
        <v>8.75</v>
      </c>
      <c r="N6742" s="47">
        <f t="shared" si="762"/>
        <v>8.85</v>
      </c>
      <c r="O6742" s="48">
        <f t="shared" ca="1" si="763"/>
        <v>1129600</v>
      </c>
    </row>
    <row r="6743" spans="1:15" x14ac:dyDescent="0.25">
      <c r="A6743">
        <v>6728</v>
      </c>
      <c r="B6743" s="84">
        <v>32205</v>
      </c>
      <c r="C6743" s="47">
        <v>70.12</v>
      </c>
      <c r="D6743" s="47">
        <v>70.12</v>
      </c>
      <c r="E6743" s="47">
        <v>69.62</v>
      </c>
      <c r="F6743" s="47">
        <v>70.12</v>
      </c>
      <c r="G6743" s="48">
        <v>586400</v>
      </c>
      <c r="H6743" s="47">
        <v>8.9</v>
      </c>
      <c r="I6743" s="51">
        <f t="shared" si="757"/>
        <v>0.12692527096406162</v>
      </c>
      <c r="J6743" s="51">
        <f t="shared" ca="1" si="758"/>
        <v>4</v>
      </c>
      <c r="K6743" s="47">
        <f t="shared" si="759"/>
        <v>8.9</v>
      </c>
      <c r="L6743" s="47">
        <f t="shared" si="760"/>
        <v>8.9</v>
      </c>
      <c r="M6743" s="47">
        <f t="shared" si="761"/>
        <v>8.84</v>
      </c>
      <c r="N6743" s="47">
        <f t="shared" si="762"/>
        <v>8.9</v>
      </c>
      <c r="O6743" s="48">
        <f t="shared" ca="1" si="763"/>
        <v>2345600</v>
      </c>
    </row>
    <row r="6744" spans="1:15" x14ac:dyDescent="0.25">
      <c r="A6744">
        <v>6729</v>
      </c>
      <c r="B6744" s="84">
        <v>32204</v>
      </c>
      <c r="C6744" s="47">
        <v>70.75</v>
      </c>
      <c r="D6744" s="47">
        <v>70.75</v>
      </c>
      <c r="E6744" s="47">
        <v>70.12</v>
      </c>
      <c r="F6744" s="47">
        <v>70.25</v>
      </c>
      <c r="G6744" s="48">
        <v>257200</v>
      </c>
      <c r="H6744" s="47">
        <v>8.91</v>
      </c>
      <c r="I6744" s="51">
        <f t="shared" si="757"/>
        <v>0.12683274021352314</v>
      </c>
      <c r="J6744" s="51">
        <f t="shared" ca="1" si="758"/>
        <v>4</v>
      </c>
      <c r="K6744" s="47">
        <f t="shared" si="759"/>
        <v>8.9700000000000006</v>
      </c>
      <c r="L6744" s="47">
        <f t="shared" si="760"/>
        <v>8.9700000000000006</v>
      </c>
      <c r="M6744" s="47">
        <f t="shared" si="761"/>
        <v>8.89</v>
      </c>
      <c r="N6744" s="47">
        <f t="shared" si="762"/>
        <v>8.91</v>
      </c>
      <c r="O6744" s="48">
        <f t="shared" ca="1" si="763"/>
        <v>1028800</v>
      </c>
    </row>
    <row r="6745" spans="1:15" x14ac:dyDescent="0.25">
      <c r="A6745">
        <v>6730</v>
      </c>
      <c r="B6745" s="84">
        <v>32203</v>
      </c>
      <c r="C6745" s="47">
        <v>70.62</v>
      </c>
      <c r="D6745" s="47">
        <v>70.88</v>
      </c>
      <c r="E6745" s="47">
        <v>70.12</v>
      </c>
      <c r="F6745" s="47">
        <v>70.62</v>
      </c>
      <c r="G6745" s="48">
        <v>461600</v>
      </c>
      <c r="H6745" s="47">
        <v>8.9600000000000009</v>
      </c>
      <c r="I6745" s="51">
        <f t="shared" si="757"/>
        <v>0.12687623902577175</v>
      </c>
      <c r="J6745" s="51">
        <f t="shared" ca="1" si="758"/>
        <v>4</v>
      </c>
      <c r="K6745" s="47">
        <f t="shared" si="759"/>
        <v>8.9600000000000009</v>
      </c>
      <c r="L6745" s="47">
        <f t="shared" si="760"/>
        <v>8.99</v>
      </c>
      <c r="M6745" s="47">
        <f t="shared" si="761"/>
        <v>8.9</v>
      </c>
      <c r="N6745" s="47">
        <f t="shared" si="762"/>
        <v>8.9600000000000009</v>
      </c>
      <c r="O6745" s="48">
        <f t="shared" ca="1" si="763"/>
        <v>1846400</v>
      </c>
    </row>
    <row r="6746" spans="1:15" x14ac:dyDescent="0.25">
      <c r="A6746">
        <v>6731</v>
      </c>
      <c r="B6746" s="84">
        <v>32202</v>
      </c>
      <c r="C6746" s="47">
        <v>69.75</v>
      </c>
      <c r="D6746" s="47">
        <v>70.62</v>
      </c>
      <c r="E6746" s="47">
        <v>69.62</v>
      </c>
      <c r="F6746" s="47">
        <v>70.62</v>
      </c>
      <c r="G6746" s="48">
        <v>291200</v>
      </c>
      <c r="H6746" s="47">
        <v>8.9600000000000009</v>
      </c>
      <c r="I6746" s="51">
        <f t="shared" si="757"/>
        <v>0.12687623902577175</v>
      </c>
      <c r="J6746" s="51">
        <f t="shared" ca="1" si="758"/>
        <v>4</v>
      </c>
      <c r="K6746" s="47">
        <f t="shared" si="759"/>
        <v>8.85</v>
      </c>
      <c r="L6746" s="47">
        <f t="shared" si="760"/>
        <v>8.9600000000000009</v>
      </c>
      <c r="M6746" s="47">
        <f t="shared" si="761"/>
        <v>8.83</v>
      </c>
      <c r="N6746" s="47">
        <f t="shared" si="762"/>
        <v>8.9600000000000009</v>
      </c>
      <c r="O6746" s="48">
        <f t="shared" ca="1" si="763"/>
        <v>1164800</v>
      </c>
    </row>
    <row r="6747" spans="1:15" x14ac:dyDescent="0.25">
      <c r="A6747">
        <v>6732</v>
      </c>
      <c r="B6747" s="84">
        <v>32199</v>
      </c>
      <c r="C6747" s="47">
        <v>69.5</v>
      </c>
      <c r="D6747" s="47">
        <v>70.25</v>
      </c>
      <c r="E6747" s="47">
        <v>69.5</v>
      </c>
      <c r="F6747" s="47">
        <v>69.62</v>
      </c>
      <c r="G6747" s="48">
        <v>157200</v>
      </c>
      <c r="H6747" s="47">
        <v>8.83</v>
      </c>
      <c r="I6747" s="51">
        <f t="shared" si="757"/>
        <v>0.12683137029589198</v>
      </c>
      <c r="J6747" s="51">
        <f t="shared" ca="1" si="758"/>
        <v>4</v>
      </c>
      <c r="K6747" s="47">
        <f t="shared" si="759"/>
        <v>8.81</v>
      </c>
      <c r="L6747" s="47">
        <f t="shared" si="760"/>
        <v>8.91</v>
      </c>
      <c r="M6747" s="47">
        <f t="shared" si="761"/>
        <v>8.81</v>
      </c>
      <c r="N6747" s="47">
        <f t="shared" si="762"/>
        <v>8.83</v>
      </c>
      <c r="O6747" s="48">
        <f t="shared" ca="1" si="763"/>
        <v>628800</v>
      </c>
    </row>
    <row r="6748" spans="1:15" x14ac:dyDescent="0.25">
      <c r="A6748">
        <v>6733</v>
      </c>
      <c r="B6748" s="84">
        <v>32198</v>
      </c>
      <c r="C6748" s="47">
        <v>69.75</v>
      </c>
      <c r="D6748" s="47">
        <v>70.88</v>
      </c>
      <c r="E6748" s="47">
        <v>69.5</v>
      </c>
      <c r="F6748" s="47">
        <v>69.5</v>
      </c>
      <c r="G6748" s="48">
        <v>782000</v>
      </c>
      <c r="H6748" s="47">
        <v>8.82</v>
      </c>
      <c r="I6748" s="51">
        <f t="shared" si="757"/>
        <v>0.12690647482014389</v>
      </c>
      <c r="J6748" s="51">
        <f t="shared" ca="1" si="758"/>
        <v>4</v>
      </c>
      <c r="K6748" s="47">
        <f t="shared" si="759"/>
        <v>8.85</v>
      </c>
      <c r="L6748" s="47">
        <f t="shared" si="760"/>
        <v>9</v>
      </c>
      <c r="M6748" s="47">
        <f t="shared" si="761"/>
        <v>8.82</v>
      </c>
      <c r="N6748" s="47">
        <f t="shared" si="762"/>
        <v>8.82</v>
      </c>
      <c r="O6748" s="48">
        <f t="shared" ca="1" si="763"/>
        <v>3128000</v>
      </c>
    </row>
    <row r="6749" spans="1:15" x14ac:dyDescent="0.25">
      <c r="A6749">
        <v>6734</v>
      </c>
      <c r="B6749" s="84">
        <v>32197</v>
      </c>
      <c r="C6749" s="47">
        <v>69.88</v>
      </c>
      <c r="D6749" s="47">
        <v>70.38</v>
      </c>
      <c r="E6749" s="47">
        <v>69.62</v>
      </c>
      <c r="F6749" s="47">
        <v>69.88</v>
      </c>
      <c r="G6749" s="48">
        <v>337600</v>
      </c>
      <c r="H6749" s="47">
        <v>8.8699999999999992</v>
      </c>
      <c r="I6749" s="51">
        <f t="shared" si="757"/>
        <v>0.12693188322839152</v>
      </c>
      <c r="J6749" s="51">
        <f t="shared" ca="1" si="758"/>
        <v>4</v>
      </c>
      <c r="K6749" s="47">
        <f t="shared" si="759"/>
        <v>8.8699999999999992</v>
      </c>
      <c r="L6749" s="47">
        <f t="shared" si="760"/>
        <v>8.93</v>
      </c>
      <c r="M6749" s="47">
        <f t="shared" si="761"/>
        <v>8.84</v>
      </c>
      <c r="N6749" s="47">
        <f t="shared" si="762"/>
        <v>8.8699999999999992</v>
      </c>
      <c r="O6749" s="48">
        <f t="shared" ca="1" si="763"/>
        <v>1350400</v>
      </c>
    </row>
    <row r="6750" spans="1:15" x14ac:dyDescent="0.25">
      <c r="A6750">
        <v>6735</v>
      </c>
      <c r="B6750" s="84">
        <v>32196</v>
      </c>
      <c r="C6750" s="47">
        <v>70.5</v>
      </c>
      <c r="D6750" s="47">
        <v>70.5</v>
      </c>
      <c r="E6750" s="47">
        <v>69.5</v>
      </c>
      <c r="F6750" s="47">
        <v>70</v>
      </c>
      <c r="G6750" s="48">
        <v>804000</v>
      </c>
      <c r="H6750" s="47">
        <v>8.8800000000000008</v>
      </c>
      <c r="I6750" s="51">
        <f t="shared" si="757"/>
        <v>0.12685714285714286</v>
      </c>
      <c r="J6750" s="51">
        <f t="shared" ca="1" si="758"/>
        <v>4</v>
      </c>
      <c r="K6750" s="47">
        <f t="shared" si="759"/>
        <v>8.94</v>
      </c>
      <c r="L6750" s="47">
        <f t="shared" si="760"/>
        <v>8.94</v>
      </c>
      <c r="M6750" s="47">
        <f t="shared" si="761"/>
        <v>8.82</v>
      </c>
      <c r="N6750" s="47">
        <f t="shared" si="762"/>
        <v>8.8800000000000008</v>
      </c>
      <c r="O6750" s="48">
        <f t="shared" ca="1" si="763"/>
        <v>3216000</v>
      </c>
    </row>
    <row r="6751" spans="1:15" x14ac:dyDescent="0.25">
      <c r="A6751">
        <v>6736</v>
      </c>
      <c r="B6751" s="84">
        <v>32195</v>
      </c>
      <c r="C6751" s="47">
        <v>69.75</v>
      </c>
      <c r="D6751" s="47">
        <v>70.62</v>
      </c>
      <c r="E6751" s="47">
        <v>69.5</v>
      </c>
      <c r="F6751" s="47">
        <v>70.5</v>
      </c>
      <c r="G6751" s="48">
        <v>635200</v>
      </c>
      <c r="H6751" s="47">
        <v>8.94</v>
      </c>
      <c r="I6751" s="51">
        <f t="shared" si="757"/>
        <v>0.12680851063829787</v>
      </c>
      <c r="J6751" s="51">
        <f t="shared" ca="1" si="758"/>
        <v>4</v>
      </c>
      <c r="K6751" s="47">
        <f t="shared" si="759"/>
        <v>8.84</v>
      </c>
      <c r="L6751" s="47">
        <f t="shared" si="760"/>
        <v>8.9600000000000009</v>
      </c>
      <c r="M6751" s="47">
        <f t="shared" si="761"/>
        <v>8.81</v>
      </c>
      <c r="N6751" s="47">
        <f t="shared" si="762"/>
        <v>8.94</v>
      </c>
      <c r="O6751" s="48">
        <f t="shared" ca="1" si="763"/>
        <v>2540800</v>
      </c>
    </row>
    <row r="6752" spans="1:15" x14ac:dyDescent="0.25">
      <c r="A6752">
        <v>6737</v>
      </c>
      <c r="B6752" s="84">
        <v>32192</v>
      </c>
      <c r="C6752" s="47">
        <v>68.5</v>
      </c>
      <c r="D6752" s="47">
        <v>69.75</v>
      </c>
      <c r="E6752" s="47">
        <v>68.12</v>
      </c>
      <c r="F6752" s="47">
        <v>69.75</v>
      </c>
      <c r="G6752" s="48">
        <v>478400</v>
      </c>
      <c r="H6752" s="47">
        <v>8.85</v>
      </c>
      <c r="I6752" s="51">
        <f t="shared" si="757"/>
        <v>0.12688172043010751</v>
      </c>
      <c r="J6752" s="51">
        <f t="shared" ca="1" si="758"/>
        <v>4</v>
      </c>
      <c r="K6752" s="47">
        <f t="shared" si="759"/>
        <v>8.69</v>
      </c>
      <c r="L6752" s="47">
        <f t="shared" si="760"/>
        <v>8.85</v>
      </c>
      <c r="M6752" s="47">
        <f t="shared" si="761"/>
        <v>8.64</v>
      </c>
      <c r="N6752" s="47">
        <f t="shared" si="762"/>
        <v>8.85</v>
      </c>
      <c r="O6752" s="48">
        <f t="shared" ca="1" si="763"/>
        <v>1913600</v>
      </c>
    </row>
    <row r="6753" spans="1:15" x14ac:dyDescent="0.25">
      <c r="A6753">
        <v>6738</v>
      </c>
      <c r="B6753" s="84">
        <v>32191</v>
      </c>
      <c r="C6753" s="47">
        <v>68.88</v>
      </c>
      <c r="D6753" s="47">
        <v>69</v>
      </c>
      <c r="E6753" s="47">
        <v>68.25</v>
      </c>
      <c r="F6753" s="47">
        <v>68.38</v>
      </c>
      <c r="G6753" s="48">
        <v>200400</v>
      </c>
      <c r="H6753" s="47">
        <v>8.67</v>
      </c>
      <c r="I6753" s="51">
        <f t="shared" si="757"/>
        <v>0.12679145949107928</v>
      </c>
      <c r="J6753" s="51">
        <f t="shared" ca="1" si="758"/>
        <v>4</v>
      </c>
      <c r="K6753" s="47">
        <f t="shared" si="759"/>
        <v>8.73</v>
      </c>
      <c r="L6753" s="47">
        <f t="shared" si="760"/>
        <v>8.75</v>
      </c>
      <c r="M6753" s="47">
        <f t="shared" si="761"/>
        <v>8.65</v>
      </c>
      <c r="N6753" s="47">
        <f t="shared" si="762"/>
        <v>8.67</v>
      </c>
      <c r="O6753" s="48">
        <f t="shared" ca="1" si="763"/>
        <v>801600</v>
      </c>
    </row>
    <row r="6754" spans="1:15" x14ac:dyDescent="0.25">
      <c r="A6754">
        <v>6739</v>
      </c>
      <c r="B6754" s="84">
        <v>32190</v>
      </c>
      <c r="C6754" s="47">
        <v>69</v>
      </c>
      <c r="D6754" s="47">
        <v>69.5</v>
      </c>
      <c r="E6754" s="47">
        <v>68.5</v>
      </c>
      <c r="F6754" s="47">
        <v>69</v>
      </c>
      <c r="G6754" s="48">
        <v>284400</v>
      </c>
      <c r="H6754" s="47">
        <v>8.75</v>
      </c>
      <c r="I6754" s="51">
        <f t="shared" si="757"/>
        <v>0.12681159420289856</v>
      </c>
      <c r="J6754" s="51">
        <f t="shared" ca="1" si="758"/>
        <v>4</v>
      </c>
      <c r="K6754" s="47">
        <f t="shared" si="759"/>
        <v>8.75</v>
      </c>
      <c r="L6754" s="47">
        <f t="shared" si="760"/>
        <v>8.81</v>
      </c>
      <c r="M6754" s="47">
        <f t="shared" si="761"/>
        <v>8.69</v>
      </c>
      <c r="N6754" s="47">
        <f t="shared" si="762"/>
        <v>8.75</v>
      </c>
      <c r="O6754" s="48">
        <f t="shared" ca="1" si="763"/>
        <v>1137600</v>
      </c>
    </row>
    <row r="6755" spans="1:15" x14ac:dyDescent="0.25">
      <c r="A6755">
        <v>6740</v>
      </c>
      <c r="B6755" s="84">
        <v>32189</v>
      </c>
      <c r="C6755" s="47">
        <v>69.5</v>
      </c>
      <c r="D6755" s="47">
        <v>69.5</v>
      </c>
      <c r="E6755" s="47">
        <v>68.5</v>
      </c>
      <c r="F6755" s="47">
        <v>69.25</v>
      </c>
      <c r="G6755" s="48">
        <v>675600</v>
      </c>
      <c r="H6755" s="47">
        <v>8.7899999999999991</v>
      </c>
      <c r="I6755" s="51">
        <f t="shared" si="757"/>
        <v>0.12693140794223826</v>
      </c>
      <c r="J6755" s="51">
        <f t="shared" ca="1" si="758"/>
        <v>4</v>
      </c>
      <c r="K6755" s="47">
        <f t="shared" si="759"/>
        <v>8.82</v>
      </c>
      <c r="L6755" s="47">
        <f t="shared" si="760"/>
        <v>8.82</v>
      </c>
      <c r="M6755" s="47">
        <f t="shared" si="761"/>
        <v>8.69</v>
      </c>
      <c r="N6755" s="47">
        <f t="shared" si="762"/>
        <v>8.7899999999999991</v>
      </c>
      <c r="O6755" s="48">
        <f t="shared" ca="1" si="763"/>
        <v>2702400</v>
      </c>
    </row>
    <row r="6756" spans="1:15" x14ac:dyDescent="0.25">
      <c r="A6756">
        <v>6741</v>
      </c>
      <c r="B6756" s="84">
        <v>32185</v>
      </c>
      <c r="C6756" s="47">
        <v>68.5</v>
      </c>
      <c r="D6756" s="47">
        <v>68.88</v>
      </c>
      <c r="E6756" s="47">
        <v>68.38</v>
      </c>
      <c r="F6756" s="47">
        <v>68.88</v>
      </c>
      <c r="G6756" s="48">
        <v>243600</v>
      </c>
      <c r="H6756" s="47">
        <v>8.74</v>
      </c>
      <c r="I6756" s="51">
        <f t="shared" si="757"/>
        <v>0.12688734030197446</v>
      </c>
      <c r="J6756" s="51">
        <f t="shared" ca="1" si="758"/>
        <v>4</v>
      </c>
      <c r="K6756" s="47">
        <f t="shared" si="759"/>
        <v>8.69</v>
      </c>
      <c r="L6756" s="47">
        <f t="shared" si="760"/>
        <v>8.74</v>
      </c>
      <c r="M6756" s="47">
        <f t="shared" si="761"/>
        <v>8.68</v>
      </c>
      <c r="N6756" s="47">
        <f t="shared" si="762"/>
        <v>8.74</v>
      </c>
      <c r="O6756" s="48">
        <f t="shared" ca="1" si="763"/>
        <v>974400</v>
      </c>
    </row>
    <row r="6757" spans="1:15" x14ac:dyDescent="0.25">
      <c r="A6757">
        <v>6742</v>
      </c>
      <c r="B6757" s="84">
        <v>32184</v>
      </c>
      <c r="C6757" s="47">
        <v>68.25</v>
      </c>
      <c r="D6757" s="47">
        <v>68.75</v>
      </c>
      <c r="E6757" s="47">
        <v>68.12</v>
      </c>
      <c r="F6757" s="47">
        <v>68.5</v>
      </c>
      <c r="G6757" s="48">
        <v>255600</v>
      </c>
      <c r="H6757" s="47">
        <v>8.69</v>
      </c>
      <c r="I6757" s="51">
        <f t="shared" si="757"/>
        <v>0.12686131386861313</v>
      </c>
      <c r="J6757" s="51">
        <f t="shared" ca="1" si="758"/>
        <v>4</v>
      </c>
      <c r="K6757" s="47">
        <f t="shared" si="759"/>
        <v>8.66</v>
      </c>
      <c r="L6757" s="47">
        <f t="shared" si="760"/>
        <v>8.7200000000000006</v>
      </c>
      <c r="M6757" s="47">
        <f t="shared" si="761"/>
        <v>8.64</v>
      </c>
      <c r="N6757" s="47">
        <f t="shared" si="762"/>
        <v>8.69</v>
      </c>
      <c r="O6757" s="48">
        <f t="shared" ca="1" si="763"/>
        <v>1022400</v>
      </c>
    </row>
    <row r="6758" spans="1:15" x14ac:dyDescent="0.25">
      <c r="A6758">
        <v>6743</v>
      </c>
      <c r="B6758" s="84">
        <v>32183</v>
      </c>
      <c r="C6758" s="47">
        <v>67.38</v>
      </c>
      <c r="D6758" s="47">
        <v>68.5</v>
      </c>
      <c r="E6758" s="47">
        <v>67.38</v>
      </c>
      <c r="F6758" s="47">
        <v>68.38</v>
      </c>
      <c r="G6758" s="48">
        <v>428000</v>
      </c>
      <c r="H6758" s="47">
        <v>8.67</v>
      </c>
      <c r="I6758" s="51">
        <f t="shared" si="757"/>
        <v>0.12679145949107928</v>
      </c>
      <c r="J6758" s="51">
        <f t="shared" ca="1" si="758"/>
        <v>4</v>
      </c>
      <c r="K6758" s="47">
        <f t="shared" si="759"/>
        <v>8.5399999999999991</v>
      </c>
      <c r="L6758" s="47">
        <f t="shared" si="760"/>
        <v>8.69</v>
      </c>
      <c r="M6758" s="47">
        <f t="shared" si="761"/>
        <v>8.5399999999999991</v>
      </c>
      <c r="N6758" s="47">
        <f t="shared" si="762"/>
        <v>8.67</v>
      </c>
      <c r="O6758" s="48">
        <f t="shared" ca="1" si="763"/>
        <v>1712000</v>
      </c>
    </row>
    <row r="6759" spans="1:15" x14ac:dyDescent="0.25">
      <c r="A6759">
        <v>6744</v>
      </c>
      <c r="B6759" s="84">
        <v>32182</v>
      </c>
      <c r="C6759" s="47">
        <v>67.25</v>
      </c>
      <c r="D6759" s="47">
        <v>67.62</v>
      </c>
      <c r="E6759" s="47">
        <v>66.5</v>
      </c>
      <c r="F6759" s="47">
        <v>67.5</v>
      </c>
      <c r="G6759" s="48">
        <v>582800</v>
      </c>
      <c r="H6759" s="47">
        <v>8.56</v>
      </c>
      <c r="I6759" s="51">
        <f t="shared" si="757"/>
        <v>0.12681481481481482</v>
      </c>
      <c r="J6759" s="51">
        <f t="shared" ca="1" si="758"/>
        <v>4</v>
      </c>
      <c r="K6759" s="47">
        <f t="shared" si="759"/>
        <v>8.5299999999999994</v>
      </c>
      <c r="L6759" s="47">
        <f t="shared" si="760"/>
        <v>8.58</v>
      </c>
      <c r="M6759" s="47">
        <f t="shared" si="761"/>
        <v>8.43</v>
      </c>
      <c r="N6759" s="47">
        <f t="shared" si="762"/>
        <v>8.56</v>
      </c>
      <c r="O6759" s="48">
        <f t="shared" ca="1" si="763"/>
        <v>2331200</v>
      </c>
    </row>
    <row r="6760" spans="1:15" x14ac:dyDescent="0.25">
      <c r="A6760">
        <v>6745</v>
      </c>
      <c r="B6760" s="84">
        <v>32181</v>
      </c>
      <c r="C6760" s="47">
        <v>67.12</v>
      </c>
      <c r="D6760" s="47">
        <v>67.5</v>
      </c>
      <c r="E6760" s="47">
        <v>67</v>
      </c>
      <c r="F6760" s="47">
        <v>67.38</v>
      </c>
      <c r="G6760" s="48">
        <v>261200</v>
      </c>
      <c r="H6760" s="47">
        <v>8.5500000000000007</v>
      </c>
      <c r="I6760" s="51">
        <f t="shared" si="757"/>
        <v>0.12689225289403386</v>
      </c>
      <c r="J6760" s="51">
        <f t="shared" ca="1" si="758"/>
        <v>4</v>
      </c>
      <c r="K6760" s="47">
        <f t="shared" si="759"/>
        <v>8.52</v>
      </c>
      <c r="L6760" s="47">
        <f t="shared" si="760"/>
        <v>8.57</v>
      </c>
      <c r="M6760" s="47">
        <f t="shared" si="761"/>
        <v>8.5</v>
      </c>
      <c r="N6760" s="47">
        <f t="shared" si="762"/>
        <v>8.5500000000000007</v>
      </c>
      <c r="O6760" s="48">
        <f t="shared" ca="1" si="763"/>
        <v>1044800</v>
      </c>
    </row>
    <row r="6761" spans="1:15" x14ac:dyDescent="0.25">
      <c r="A6761">
        <v>6746</v>
      </c>
      <c r="B6761" s="84">
        <v>32178</v>
      </c>
      <c r="C6761" s="47">
        <v>67.5</v>
      </c>
      <c r="D6761" s="47">
        <v>67.5</v>
      </c>
      <c r="E6761" s="47">
        <v>67</v>
      </c>
      <c r="F6761" s="47">
        <v>67.38</v>
      </c>
      <c r="G6761" s="48">
        <v>430800</v>
      </c>
      <c r="H6761" s="47">
        <v>8.5500000000000007</v>
      </c>
      <c r="I6761" s="51">
        <f t="shared" si="757"/>
        <v>0.12689225289403386</v>
      </c>
      <c r="J6761" s="51">
        <f t="shared" ca="1" si="758"/>
        <v>4</v>
      </c>
      <c r="K6761" s="47">
        <f t="shared" si="759"/>
        <v>8.57</v>
      </c>
      <c r="L6761" s="47">
        <f t="shared" si="760"/>
        <v>8.57</v>
      </c>
      <c r="M6761" s="47">
        <f t="shared" si="761"/>
        <v>8.5</v>
      </c>
      <c r="N6761" s="47">
        <f t="shared" si="762"/>
        <v>8.5500000000000007</v>
      </c>
      <c r="O6761" s="48">
        <f t="shared" ca="1" si="763"/>
        <v>1723200</v>
      </c>
    </row>
    <row r="6762" spans="1:15" x14ac:dyDescent="0.25">
      <c r="A6762">
        <v>6747</v>
      </c>
      <c r="B6762" s="84">
        <v>32177</v>
      </c>
      <c r="C6762" s="47">
        <v>66.5</v>
      </c>
      <c r="D6762" s="47">
        <v>67.75</v>
      </c>
      <c r="E6762" s="47">
        <v>66.38</v>
      </c>
      <c r="F6762" s="47">
        <v>67.38</v>
      </c>
      <c r="G6762" s="48">
        <v>808000</v>
      </c>
      <c r="H6762" s="47">
        <v>8.5500000000000007</v>
      </c>
      <c r="I6762" s="51">
        <f t="shared" si="757"/>
        <v>0.12689225289403386</v>
      </c>
      <c r="J6762" s="51">
        <f t="shared" ca="1" si="758"/>
        <v>4</v>
      </c>
      <c r="K6762" s="47">
        <f t="shared" si="759"/>
        <v>8.44</v>
      </c>
      <c r="L6762" s="47">
        <f t="shared" si="760"/>
        <v>8.6</v>
      </c>
      <c r="M6762" s="47">
        <f t="shared" si="761"/>
        <v>8.42</v>
      </c>
      <c r="N6762" s="47">
        <f t="shared" si="762"/>
        <v>8.5500000000000007</v>
      </c>
      <c r="O6762" s="48">
        <f t="shared" ca="1" si="763"/>
        <v>3232000</v>
      </c>
    </row>
    <row r="6763" spans="1:15" x14ac:dyDescent="0.25">
      <c r="A6763">
        <v>6748</v>
      </c>
      <c r="B6763" s="84">
        <v>32176</v>
      </c>
      <c r="C6763" s="47">
        <v>66.25</v>
      </c>
      <c r="D6763" s="47">
        <v>66.75</v>
      </c>
      <c r="E6763" s="47">
        <v>66.12</v>
      </c>
      <c r="F6763" s="47">
        <v>66.5</v>
      </c>
      <c r="G6763" s="48">
        <v>594800</v>
      </c>
      <c r="H6763" s="47">
        <v>8.44</v>
      </c>
      <c r="I6763" s="51">
        <f t="shared" si="757"/>
        <v>0.12691729323308271</v>
      </c>
      <c r="J6763" s="51">
        <f t="shared" ca="1" si="758"/>
        <v>4</v>
      </c>
      <c r="K6763" s="47">
        <f t="shared" si="759"/>
        <v>8.41</v>
      </c>
      <c r="L6763" s="47">
        <f t="shared" si="760"/>
        <v>8.4700000000000006</v>
      </c>
      <c r="M6763" s="47">
        <f t="shared" si="761"/>
        <v>8.39</v>
      </c>
      <c r="N6763" s="47">
        <f t="shared" si="762"/>
        <v>8.44</v>
      </c>
      <c r="O6763" s="48">
        <f t="shared" ca="1" si="763"/>
        <v>2379200</v>
      </c>
    </row>
    <row r="6764" spans="1:15" x14ac:dyDescent="0.25">
      <c r="A6764">
        <v>6749</v>
      </c>
      <c r="B6764" s="84">
        <v>32175</v>
      </c>
      <c r="C6764" s="47">
        <v>67</v>
      </c>
      <c r="D6764" s="47">
        <v>67</v>
      </c>
      <c r="E6764" s="47">
        <v>66.12</v>
      </c>
      <c r="F6764" s="47">
        <v>66.38</v>
      </c>
      <c r="G6764" s="48">
        <v>548400</v>
      </c>
      <c r="H6764" s="47">
        <v>8.42</v>
      </c>
      <c r="I6764" s="51">
        <f t="shared" si="757"/>
        <v>0.12684543537210005</v>
      </c>
      <c r="J6764" s="51">
        <f t="shared" ca="1" si="758"/>
        <v>4</v>
      </c>
      <c r="K6764" s="47">
        <f t="shared" si="759"/>
        <v>8.5</v>
      </c>
      <c r="L6764" s="47">
        <f t="shared" si="760"/>
        <v>8.5</v>
      </c>
      <c r="M6764" s="47">
        <f t="shared" si="761"/>
        <v>8.39</v>
      </c>
      <c r="N6764" s="47">
        <f t="shared" si="762"/>
        <v>8.42</v>
      </c>
      <c r="O6764" s="48">
        <f t="shared" ca="1" si="763"/>
        <v>2193600</v>
      </c>
    </row>
    <row r="6765" spans="1:15" x14ac:dyDescent="0.25">
      <c r="A6765">
        <v>6750</v>
      </c>
      <c r="B6765" s="84">
        <v>32174</v>
      </c>
      <c r="C6765" s="47">
        <v>67.75</v>
      </c>
      <c r="D6765" s="47">
        <v>68.12</v>
      </c>
      <c r="E6765" s="47">
        <v>67</v>
      </c>
      <c r="F6765" s="47">
        <v>67</v>
      </c>
      <c r="G6765" s="48">
        <v>527600</v>
      </c>
      <c r="H6765" s="47">
        <v>8.5</v>
      </c>
      <c r="I6765" s="51">
        <f t="shared" si="757"/>
        <v>0.12686567164179105</v>
      </c>
      <c r="J6765" s="51">
        <f t="shared" ca="1" si="758"/>
        <v>4</v>
      </c>
      <c r="K6765" s="47">
        <f t="shared" si="759"/>
        <v>8.6</v>
      </c>
      <c r="L6765" s="47">
        <f t="shared" si="760"/>
        <v>8.64</v>
      </c>
      <c r="M6765" s="47">
        <f t="shared" si="761"/>
        <v>8.5</v>
      </c>
      <c r="N6765" s="47">
        <f t="shared" si="762"/>
        <v>8.5</v>
      </c>
      <c r="O6765" s="48">
        <f t="shared" ca="1" si="763"/>
        <v>2110400</v>
      </c>
    </row>
    <row r="6766" spans="1:15" x14ac:dyDescent="0.25">
      <c r="A6766">
        <v>6751</v>
      </c>
      <c r="B6766" s="84">
        <v>32171</v>
      </c>
      <c r="C6766" s="47">
        <v>67.5</v>
      </c>
      <c r="D6766" s="47">
        <v>67.75</v>
      </c>
      <c r="E6766" s="47">
        <v>67.12</v>
      </c>
      <c r="F6766" s="47">
        <v>67.62</v>
      </c>
      <c r="G6766" s="48">
        <v>575600</v>
      </c>
      <c r="H6766" s="47">
        <v>8.58</v>
      </c>
      <c r="I6766" s="51">
        <f t="shared" si="757"/>
        <v>0.12688553682342502</v>
      </c>
      <c r="J6766" s="51">
        <f t="shared" ca="1" si="758"/>
        <v>4</v>
      </c>
      <c r="K6766" s="47">
        <f t="shared" si="759"/>
        <v>8.56</v>
      </c>
      <c r="L6766" s="47">
        <f t="shared" si="760"/>
        <v>8.6</v>
      </c>
      <c r="M6766" s="47">
        <f t="shared" si="761"/>
        <v>8.52</v>
      </c>
      <c r="N6766" s="47">
        <f t="shared" si="762"/>
        <v>8.58</v>
      </c>
      <c r="O6766" s="48">
        <f t="shared" ca="1" si="763"/>
        <v>2302400</v>
      </c>
    </row>
    <row r="6767" spans="1:15" x14ac:dyDescent="0.25">
      <c r="A6767">
        <v>6752</v>
      </c>
      <c r="B6767" s="84">
        <v>32170</v>
      </c>
      <c r="C6767" s="47">
        <v>66.75</v>
      </c>
      <c r="D6767" s="47">
        <v>67.38</v>
      </c>
      <c r="E6767" s="47">
        <v>66.5</v>
      </c>
      <c r="F6767" s="47">
        <v>67.38</v>
      </c>
      <c r="G6767" s="48">
        <v>1098800</v>
      </c>
      <c r="H6767" s="47">
        <v>8.5500000000000007</v>
      </c>
      <c r="I6767" s="51">
        <f t="shared" si="757"/>
        <v>0.12689225289403386</v>
      </c>
      <c r="J6767" s="51">
        <f t="shared" ca="1" si="758"/>
        <v>4</v>
      </c>
      <c r="K6767" s="47">
        <f t="shared" si="759"/>
        <v>8.4700000000000006</v>
      </c>
      <c r="L6767" s="47">
        <f t="shared" si="760"/>
        <v>8.5500000000000007</v>
      </c>
      <c r="M6767" s="47">
        <f t="shared" si="761"/>
        <v>8.44</v>
      </c>
      <c r="N6767" s="47">
        <f t="shared" si="762"/>
        <v>8.5500000000000007</v>
      </c>
      <c r="O6767" s="48">
        <f t="shared" ca="1" si="763"/>
        <v>4395200</v>
      </c>
    </row>
    <row r="6768" spans="1:15" x14ac:dyDescent="0.25">
      <c r="A6768">
        <v>6753</v>
      </c>
      <c r="B6768" s="84">
        <v>32169</v>
      </c>
      <c r="C6768" s="47">
        <v>66.25</v>
      </c>
      <c r="D6768" s="47">
        <v>67.25</v>
      </c>
      <c r="E6768" s="47">
        <v>66.25</v>
      </c>
      <c r="F6768" s="47">
        <v>66.5</v>
      </c>
      <c r="G6768" s="48">
        <v>590800</v>
      </c>
      <c r="H6768" s="47">
        <v>8.44</v>
      </c>
      <c r="I6768" s="51">
        <f t="shared" si="757"/>
        <v>0.12691729323308271</v>
      </c>
      <c r="J6768" s="51">
        <f t="shared" ca="1" si="758"/>
        <v>4</v>
      </c>
      <c r="K6768" s="47">
        <f t="shared" si="759"/>
        <v>8.41</v>
      </c>
      <c r="L6768" s="47">
        <f t="shared" si="760"/>
        <v>8.5399999999999991</v>
      </c>
      <c r="M6768" s="47">
        <f t="shared" si="761"/>
        <v>8.41</v>
      </c>
      <c r="N6768" s="47">
        <f t="shared" si="762"/>
        <v>8.44</v>
      </c>
      <c r="O6768" s="48">
        <f t="shared" ca="1" si="763"/>
        <v>2363200</v>
      </c>
    </row>
    <row r="6769" spans="1:15" x14ac:dyDescent="0.25">
      <c r="A6769">
        <v>6754</v>
      </c>
      <c r="B6769" s="84">
        <v>32168</v>
      </c>
      <c r="C6769" s="47">
        <v>66.75</v>
      </c>
      <c r="D6769" s="47">
        <v>67.12</v>
      </c>
      <c r="E6769" s="47">
        <v>66.25</v>
      </c>
      <c r="F6769" s="47">
        <v>66.25</v>
      </c>
      <c r="G6769" s="48">
        <v>586800</v>
      </c>
      <c r="H6769" s="47">
        <v>8.41</v>
      </c>
      <c r="I6769" s="51">
        <f t="shared" si="757"/>
        <v>0.1269433962264151</v>
      </c>
      <c r="J6769" s="51">
        <f t="shared" ca="1" si="758"/>
        <v>4</v>
      </c>
      <c r="K6769" s="47">
        <f t="shared" si="759"/>
        <v>8.4700000000000006</v>
      </c>
      <c r="L6769" s="47">
        <f t="shared" si="760"/>
        <v>8.52</v>
      </c>
      <c r="M6769" s="47">
        <f t="shared" si="761"/>
        <v>8.41</v>
      </c>
      <c r="N6769" s="47">
        <f t="shared" si="762"/>
        <v>8.41</v>
      </c>
      <c r="O6769" s="48">
        <f t="shared" ca="1" si="763"/>
        <v>2347200</v>
      </c>
    </row>
    <row r="6770" spans="1:15" x14ac:dyDescent="0.25">
      <c r="A6770">
        <v>6755</v>
      </c>
      <c r="B6770" s="84">
        <v>32167</v>
      </c>
      <c r="C6770" s="47">
        <v>65.62</v>
      </c>
      <c r="D6770" s="47">
        <v>67</v>
      </c>
      <c r="E6770" s="47">
        <v>65.62</v>
      </c>
      <c r="F6770" s="47">
        <v>67</v>
      </c>
      <c r="G6770" s="48">
        <v>366400</v>
      </c>
      <c r="H6770" s="47">
        <v>8.5</v>
      </c>
      <c r="I6770" s="51">
        <f t="shared" si="757"/>
        <v>0.12686567164179105</v>
      </c>
      <c r="J6770" s="51">
        <f t="shared" ca="1" si="758"/>
        <v>4</v>
      </c>
      <c r="K6770" s="47">
        <f t="shared" si="759"/>
        <v>8.32</v>
      </c>
      <c r="L6770" s="47">
        <f t="shared" si="760"/>
        <v>8.5</v>
      </c>
      <c r="M6770" s="47">
        <f t="shared" si="761"/>
        <v>8.32</v>
      </c>
      <c r="N6770" s="47">
        <f t="shared" si="762"/>
        <v>8.5</v>
      </c>
      <c r="O6770" s="48">
        <f t="shared" ca="1" si="763"/>
        <v>1465600</v>
      </c>
    </row>
    <row r="6771" spans="1:15" x14ac:dyDescent="0.25">
      <c r="A6771">
        <v>6756</v>
      </c>
      <c r="B6771" s="84">
        <v>32164</v>
      </c>
      <c r="C6771" s="47">
        <v>65.25</v>
      </c>
      <c r="D6771" s="47">
        <v>65.75</v>
      </c>
      <c r="E6771" s="47">
        <v>65.12</v>
      </c>
      <c r="F6771" s="47">
        <v>65.75</v>
      </c>
      <c r="G6771" s="48">
        <v>463200</v>
      </c>
      <c r="H6771" s="47">
        <v>8.34</v>
      </c>
      <c r="I6771" s="51">
        <f t="shared" si="757"/>
        <v>0.12684410646387834</v>
      </c>
      <c r="J6771" s="51">
        <f t="shared" ca="1" si="758"/>
        <v>4</v>
      </c>
      <c r="K6771" s="47">
        <f t="shared" si="759"/>
        <v>8.2799999999999994</v>
      </c>
      <c r="L6771" s="47">
        <f t="shared" si="760"/>
        <v>8.34</v>
      </c>
      <c r="M6771" s="47">
        <f t="shared" si="761"/>
        <v>8.26</v>
      </c>
      <c r="N6771" s="47">
        <f t="shared" si="762"/>
        <v>8.34</v>
      </c>
      <c r="O6771" s="48">
        <f t="shared" ca="1" si="763"/>
        <v>1852800</v>
      </c>
    </row>
    <row r="6772" spans="1:15" x14ac:dyDescent="0.25">
      <c r="A6772">
        <v>6757</v>
      </c>
      <c r="B6772" s="84">
        <v>32163</v>
      </c>
      <c r="C6772" s="47">
        <v>66</v>
      </c>
      <c r="D6772" s="47">
        <v>66</v>
      </c>
      <c r="E6772" s="47">
        <v>64</v>
      </c>
      <c r="F6772" s="47">
        <v>65</v>
      </c>
      <c r="G6772" s="48">
        <v>390400</v>
      </c>
      <c r="H6772" s="47">
        <v>8.25</v>
      </c>
      <c r="I6772" s="51">
        <f t="shared" si="757"/>
        <v>0.12692307692307692</v>
      </c>
      <c r="J6772" s="51">
        <f t="shared" ca="1" si="758"/>
        <v>4</v>
      </c>
      <c r="K6772" s="47">
        <f t="shared" si="759"/>
        <v>8.3800000000000008</v>
      </c>
      <c r="L6772" s="47">
        <f t="shared" si="760"/>
        <v>8.3800000000000008</v>
      </c>
      <c r="M6772" s="47">
        <f t="shared" si="761"/>
        <v>8.1199999999999992</v>
      </c>
      <c r="N6772" s="47">
        <f t="shared" si="762"/>
        <v>8.25</v>
      </c>
      <c r="O6772" s="48">
        <f t="shared" ca="1" si="763"/>
        <v>1561600</v>
      </c>
    </row>
    <row r="6773" spans="1:15" x14ac:dyDescent="0.25">
      <c r="A6773">
        <v>6758</v>
      </c>
      <c r="B6773" s="84">
        <v>32162</v>
      </c>
      <c r="C6773" s="47">
        <v>66.25</v>
      </c>
      <c r="D6773" s="47">
        <v>66.38</v>
      </c>
      <c r="E6773" s="47">
        <v>65.62</v>
      </c>
      <c r="F6773" s="47">
        <v>65.88</v>
      </c>
      <c r="G6773" s="48">
        <v>352400</v>
      </c>
      <c r="H6773" s="47">
        <v>8.36</v>
      </c>
      <c r="I6773" s="51">
        <f t="shared" si="757"/>
        <v>0.12689738919247115</v>
      </c>
      <c r="J6773" s="51">
        <f t="shared" ca="1" si="758"/>
        <v>4</v>
      </c>
      <c r="K6773" s="47">
        <f t="shared" si="759"/>
        <v>8.41</v>
      </c>
      <c r="L6773" s="47">
        <f t="shared" si="760"/>
        <v>8.42</v>
      </c>
      <c r="M6773" s="47">
        <f t="shared" si="761"/>
        <v>8.33</v>
      </c>
      <c r="N6773" s="47">
        <f t="shared" si="762"/>
        <v>8.36</v>
      </c>
      <c r="O6773" s="48">
        <f t="shared" ca="1" si="763"/>
        <v>1409600</v>
      </c>
    </row>
    <row r="6774" spans="1:15" x14ac:dyDescent="0.25">
      <c r="A6774">
        <v>6759</v>
      </c>
      <c r="B6774" s="84">
        <v>32161</v>
      </c>
      <c r="C6774" s="47">
        <v>66.5</v>
      </c>
      <c r="D6774" s="47">
        <v>66.88</v>
      </c>
      <c r="E6774" s="47">
        <v>66.38</v>
      </c>
      <c r="F6774" s="47">
        <v>66.5</v>
      </c>
      <c r="G6774" s="48">
        <v>666000</v>
      </c>
      <c r="H6774" s="47">
        <v>8.44</v>
      </c>
      <c r="I6774" s="51">
        <f t="shared" si="757"/>
        <v>0.12691729323308271</v>
      </c>
      <c r="J6774" s="51">
        <f t="shared" ca="1" si="758"/>
        <v>4</v>
      </c>
      <c r="K6774" s="47">
        <f t="shared" si="759"/>
        <v>8.44</v>
      </c>
      <c r="L6774" s="47">
        <f t="shared" si="760"/>
        <v>8.49</v>
      </c>
      <c r="M6774" s="47">
        <f t="shared" si="761"/>
        <v>8.42</v>
      </c>
      <c r="N6774" s="47">
        <f t="shared" si="762"/>
        <v>8.44</v>
      </c>
      <c r="O6774" s="48">
        <f t="shared" ca="1" si="763"/>
        <v>2664000</v>
      </c>
    </row>
    <row r="6775" spans="1:15" x14ac:dyDescent="0.25">
      <c r="A6775">
        <v>6760</v>
      </c>
      <c r="B6775" s="84">
        <v>32160</v>
      </c>
      <c r="C6775" s="47">
        <v>66.88</v>
      </c>
      <c r="D6775" s="47">
        <v>66.88</v>
      </c>
      <c r="E6775" s="47">
        <v>66.5</v>
      </c>
      <c r="F6775" s="47">
        <v>66.5</v>
      </c>
      <c r="G6775" s="48">
        <v>650400</v>
      </c>
      <c r="H6775" s="47">
        <v>8.44</v>
      </c>
      <c r="I6775" s="51">
        <f t="shared" si="757"/>
        <v>0.12691729323308271</v>
      </c>
      <c r="J6775" s="51">
        <f t="shared" ca="1" si="758"/>
        <v>4</v>
      </c>
      <c r="K6775" s="47">
        <f t="shared" si="759"/>
        <v>8.49</v>
      </c>
      <c r="L6775" s="47">
        <f t="shared" si="760"/>
        <v>8.49</v>
      </c>
      <c r="M6775" s="47">
        <f t="shared" si="761"/>
        <v>8.44</v>
      </c>
      <c r="N6775" s="47">
        <f t="shared" si="762"/>
        <v>8.44</v>
      </c>
      <c r="O6775" s="48">
        <f t="shared" ca="1" si="763"/>
        <v>2601600</v>
      </c>
    </row>
    <row r="6776" spans="1:15" x14ac:dyDescent="0.25">
      <c r="A6776">
        <v>6761</v>
      </c>
      <c r="B6776" s="84">
        <v>32157</v>
      </c>
      <c r="C6776" s="47">
        <v>66.5</v>
      </c>
      <c r="D6776" s="47">
        <v>67.5</v>
      </c>
      <c r="E6776" s="47">
        <v>66.38</v>
      </c>
      <c r="F6776" s="47">
        <v>66.88</v>
      </c>
      <c r="G6776" s="48">
        <v>1111200</v>
      </c>
      <c r="H6776" s="47">
        <v>8.48</v>
      </c>
      <c r="I6776" s="51">
        <f t="shared" si="757"/>
        <v>0.12679425837320576</v>
      </c>
      <c r="J6776" s="51">
        <f t="shared" ca="1" si="758"/>
        <v>4</v>
      </c>
      <c r="K6776" s="47">
        <f t="shared" si="759"/>
        <v>8.43</v>
      </c>
      <c r="L6776" s="47">
        <f t="shared" si="760"/>
        <v>8.56</v>
      </c>
      <c r="M6776" s="47">
        <f t="shared" si="761"/>
        <v>8.42</v>
      </c>
      <c r="N6776" s="47">
        <f t="shared" si="762"/>
        <v>8.48</v>
      </c>
      <c r="O6776" s="48">
        <f t="shared" ca="1" si="763"/>
        <v>4444800</v>
      </c>
    </row>
    <row r="6777" spans="1:15" x14ac:dyDescent="0.25">
      <c r="A6777">
        <v>6762</v>
      </c>
      <c r="B6777" s="84">
        <v>32156</v>
      </c>
      <c r="C6777" s="47">
        <v>65.75</v>
      </c>
      <c r="D6777" s="47">
        <v>66</v>
      </c>
      <c r="E6777" s="47">
        <v>65.12</v>
      </c>
      <c r="F6777" s="47">
        <v>65.75</v>
      </c>
      <c r="G6777" s="48">
        <v>486400</v>
      </c>
      <c r="H6777" s="47">
        <v>8.34</v>
      </c>
      <c r="I6777" s="51">
        <f t="shared" si="757"/>
        <v>0.12684410646387834</v>
      </c>
      <c r="J6777" s="51">
        <f t="shared" ca="1" si="758"/>
        <v>4</v>
      </c>
      <c r="K6777" s="47">
        <f t="shared" si="759"/>
        <v>8.34</v>
      </c>
      <c r="L6777" s="47">
        <f t="shared" si="760"/>
        <v>8.3699999999999992</v>
      </c>
      <c r="M6777" s="47">
        <f t="shared" si="761"/>
        <v>8.26</v>
      </c>
      <c r="N6777" s="47">
        <f t="shared" si="762"/>
        <v>8.34</v>
      </c>
      <c r="O6777" s="48">
        <f t="shared" ca="1" si="763"/>
        <v>1945600</v>
      </c>
    </row>
    <row r="6778" spans="1:15" x14ac:dyDescent="0.25">
      <c r="A6778">
        <v>6763</v>
      </c>
      <c r="B6778" s="84">
        <v>32155</v>
      </c>
      <c r="C6778" s="47">
        <v>65.5</v>
      </c>
      <c r="D6778" s="47">
        <v>66.75</v>
      </c>
      <c r="E6778" s="47">
        <v>65.12</v>
      </c>
      <c r="F6778" s="47">
        <v>66</v>
      </c>
      <c r="G6778" s="48">
        <v>507200</v>
      </c>
      <c r="H6778" s="47">
        <v>8.3699999999999992</v>
      </c>
      <c r="I6778" s="51">
        <f t="shared" si="757"/>
        <v>0.1268181818181818</v>
      </c>
      <c r="J6778" s="51">
        <f t="shared" ca="1" si="758"/>
        <v>4</v>
      </c>
      <c r="K6778" s="47">
        <f t="shared" si="759"/>
        <v>8.31</v>
      </c>
      <c r="L6778" s="47">
        <f t="shared" si="760"/>
        <v>8.4700000000000006</v>
      </c>
      <c r="M6778" s="47">
        <f t="shared" si="761"/>
        <v>8.26</v>
      </c>
      <c r="N6778" s="47">
        <f t="shared" si="762"/>
        <v>8.3699999999999992</v>
      </c>
      <c r="O6778" s="48">
        <f t="shared" ca="1" si="763"/>
        <v>2028800</v>
      </c>
    </row>
    <row r="6779" spans="1:15" x14ac:dyDescent="0.25">
      <c r="A6779">
        <v>6764</v>
      </c>
      <c r="B6779" s="84">
        <v>32154</v>
      </c>
      <c r="C6779" s="47">
        <v>65.75</v>
      </c>
      <c r="D6779" s="47">
        <v>65.88</v>
      </c>
      <c r="E6779" s="47">
        <v>65</v>
      </c>
      <c r="F6779" s="47">
        <v>65.75</v>
      </c>
      <c r="G6779" s="48">
        <v>637200</v>
      </c>
      <c r="H6779" s="47">
        <v>8.34</v>
      </c>
      <c r="I6779" s="51">
        <f t="shared" si="757"/>
        <v>0.12684410646387834</v>
      </c>
      <c r="J6779" s="51">
        <f t="shared" ca="1" si="758"/>
        <v>4</v>
      </c>
      <c r="K6779" s="47">
        <f t="shared" si="759"/>
        <v>8.34</v>
      </c>
      <c r="L6779" s="47">
        <f t="shared" si="760"/>
        <v>8.36</v>
      </c>
      <c r="M6779" s="47">
        <f t="shared" si="761"/>
        <v>8.24</v>
      </c>
      <c r="N6779" s="47">
        <f t="shared" si="762"/>
        <v>8.34</v>
      </c>
      <c r="O6779" s="48">
        <f t="shared" ca="1" si="763"/>
        <v>2548800</v>
      </c>
    </row>
    <row r="6780" spans="1:15" x14ac:dyDescent="0.25">
      <c r="A6780">
        <v>6765</v>
      </c>
      <c r="B6780" s="84">
        <v>32153</v>
      </c>
      <c r="C6780" s="47">
        <v>64.25</v>
      </c>
      <c r="D6780" s="47">
        <v>66.25</v>
      </c>
      <c r="E6780" s="47">
        <v>64.25</v>
      </c>
      <c r="F6780" s="47">
        <v>66.25</v>
      </c>
      <c r="G6780" s="48">
        <v>928800</v>
      </c>
      <c r="H6780" s="47">
        <v>8.41</v>
      </c>
      <c r="I6780" s="51">
        <f t="shared" si="757"/>
        <v>0.1269433962264151</v>
      </c>
      <c r="J6780" s="51">
        <f t="shared" ca="1" si="758"/>
        <v>4</v>
      </c>
      <c r="K6780" s="47">
        <f t="shared" si="759"/>
        <v>8.16</v>
      </c>
      <c r="L6780" s="47">
        <f t="shared" si="760"/>
        <v>8.41</v>
      </c>
      <c r="M6780" s="47">
        <f t="shared" si="761"/>
        <v>8.16</v>
      </c>
      <c r="N6780" s="47">
        <f t="shared" si="762"/>
        <v>8.41</v>
      </c>
      <c r="O6780" s="48">
        <f t="shared" ca="1" si="763"/>
        <v>3715200</v>
      </c>
    </row>
    <row r="6781" spans="1:15" x14ac:dyDescent="0.25">
      <c r="A6781">
        <v>6766</v>
      </c>
      <c r="B6781" s="84">
        <v>32150</v>
      </c>
      <c r="C6781" s="47">
        <v>69</v>
      </c>
      <c r="D6781" s="47">
        <v>69</v>
      </c>
      <c r="E6781" s="47">
        <v>63.25</v>
      </c>
      <c r="F6781" s="47">
        <v>63.25</v>
      </c>
      <c r="G6781" s="48">
        <v>560800</v>
      </c>
      <c r="H6781" s="47">
        <v>8.02</v>
      </c>
      <c r="I6781" s="51">
        <f t="shared" si="757"/>
        <v>0.12679841897233202</v>
      </c>
      <c r="J6781" s="51">
        <f t="shared" ca="1" si="758"/>
        <v>4</v>
      </c>
      <c r="K6781" s="47">
        <f t="shared" si="759"/>
        <v>8.75</v>
      </c>
      <c r="L6781" s="47">
        <f t="shared" si="760"/>
        <v>8.75</v>
      </c>
      <c r="M6781" s="47">
        <f t="shared" si="761"/>
        <v>8.02</v>
      </c>
      <c r="N6781" s="47">
        <f t="shared" si="762"/>
        <v>8.02</v>
      </c>
      <c r="O6781" s="48">
        <f t="shared" ca="1" si="763"/>
        <v>2243200</v>
      </c>
    </row>
    <row r="6782" spans="1:15" x14ac:dyDescent="0.25">
      <c r="A6782">
        <v>6767</v>
      </c>
      <c r="B6782" s="84">
        <v>32149</v>
      </c>
      <c r="C6782" s="47">
        <v>68.25</v>
      </c>
      <c r="D6782" s="47">
        <v>69.62</v>
      </c>
      <c r="E6782" s="47">
        <v>68</v>
      </c>
      <c r="F6782" s="47">
        <v>69.38</v>
      </c>
      <c r="G6782" s="48">
        <v>398800</v>
      </c>
      <c r="H6782" s="47">
        <v>8.8000000000000007</v>
      </c>
      <c r="I6782" s="51">
        <f t="shared" si="757"/>
        <v>0.12683770539060249</v>
      </c>
      <c r="J6782" s="51">
        <f t="shared" ca="1" si="758"/>
        <v>4</v>
      </c>
      <c r="K6782" s="47">
        <f t="shared" si="759"/>
        <v>8.66</v>
      </c>
      <c r="L6782" s="47">
        <f t="shared" si="760"/>
        <v>8.83</v>
      </c>
      <c r="M6782" s="47">
        <f t="shared" si="761"/>
        <v>8.6199999999999992</v>
      </c>
      <c r="N6782" s="47">
        <f t="shared" si="762"/>
        <v>8.8000000000000007</v>
      </c>
      <c r="O6782" s="48">
        <f t="shared" ca="1" si="763"/>
        <v>1595200</v>
      </c>
    </row>
    <row r="6783" spans="1:15" x14ac:dyDescent="0.25">
      <c r="A6783">
        <v>6768</v>
      </c>
      <c r="B6783" s="84">
        <v>32148</v>
      </c>
      <c r="C6783" s="47">
        <v>68.25</v>
      </c>
      <c r="D6783" s="47">
        <v>68.62</v>
      </c>
      <c r="E6783" s="47">
        <v>68.12</v>
      </c>
      <c r="F6783" s="47">
        <v>68.5</v>
      </c>
      <c r="G6783" s="48">
        <v>692400</v>
      </c>
      <c r="H6783" s="47">
        <v>8.69</v>
      </c>
      <c r="I6783" s="51">
        <f t="shared" si="757"/>
        <v>0.12686131386861313</v>
      </c>
      <c r="J6783" s="51">
        <f t="shared" ca="1" si="758"/>
        <v>4</v>
      </c>
      <c r="K6783" s="47">
        <f t="shared" si="759"/>
        <v>8.66</v>
      </c>
      <c r="L6783" s="47">
        <f t="shared" si="760"/>
        <v>8.7100000000000009</v>
      </c>
      <c r="M6783" s="47">
        <f t="shared" si="761"/>
        <v>8.64</v>
      </c>
      <c r="N6783" s="47">
        <f t="shared" si="762"/>
        <v>8.69</v>
      </c>
      <c r="O6783" s="48">
        <f t="shared" ca="1" si="763"/>
        <v>2769600</v>
      </c>
    </row>
    <row r="6784" spans="1:15" x14ac:dyDescent="0.25">
      <c r="A6784">
        <v>6769</v>
      </c>
      <c r="B6784" s="84">
        <v>32147</v>
      </c>
      <c r="C6784" s="47">
        <v>69</v>
      </c>
      <c r="D6784" s="47">
        <v>69</v>
      </c>
      <c r="E6784" s="47">
        <v>67.75</v>
      </c>
      <c r="F6784" s="47">
        <v>68.12</v>
      </c>
      <c r="G6784" s="48">
        <v>670800</v>
      </c>
      <c r="H6784" s="47">
        <v>8.64</v>
      </c>
      <c r="I6784" s="51">
        <f t="shared" si="757"/>
        <v>0.1268349970640047</v>
      </c>
      <c r="J6784" s="51">
        <f t="shared" ca="1" si="758"/>
        <v>4</v>
      </c>
      <c r="K6784" s="47">
        <f t="shared" si="759"/>
        <v>8.75</v>
      </c>
      <c r="L6784" s="47">
        <f t="shared" si="760"/>
        <v>8.75</v>
      </c>
      <c r="M6784" s="47">
        <f t="shared" si="761"/>
        <v>8.59</v>
      </c>
      <c r="N6784" s="47">
        <f t="shared" si="762"/>
        <v>8.64</v>
      </c>
      <c r="O6784" s="48">
        <f t="shared" ca="1" si="763"/>
        <v>2683200</v>
      </c>
    </row>
    <row r="6785" spans="1:15" x14ac:dyDescent="0.25">
      <c r="A6785">
        <v>6770</v>
      </c>
      <c r="B6785" s="84">
        <v>32146</v>
      </c>
      <c r="C6785" s="47">
        <v>66.38</v>
      </c>
      <c r="D6785" s="47">
        <v>67.75</v>
      </c>
      <c r="E6785" s="47">
        <v>66.38</v>
      </c>
      <c r="F6785" s="47">
        <v>67.75</v>
      </c>
      <c r="G6785" s="48">
        <v>752400</v>
      </c>
      <c r="H6785" s="47">
        <v>8.6</v>
      </c>
      <c r="I6785" s="51">
        <f t="shared" si="757"/>
        <v>0.12693726937269373</v>
      </c>
      <c r="J6785" s="51">
        <f t="shared" ca="1" si="758"/>
        <v>4</v>
      </c>
      <c r="K6785" s="47">
        <f t="shared" si="759"/>
        <v>8.43</v>
      </c>
      <c r="L6785" s="47">
        <f t="shared" si="760"/>
        <v>8.6</v>
      </c>
      <c r="M6785" s="47">
        <f t="shared" si="761"/>
        <v>8.43</v>
      </c>
      <c r="N6785" s="47">
        <f t="shared" si="762"/>
        <v>8.6</v>
      </c>
      <c r="O6785" s="48">
        <f t="shared" ca="1" si="763"/>
        <v>3009600</v>
      </c>
    </row>
    <row r="6786" spans="1:15" x14ac:dyDescent="0.25">
      <c r="A6786">
        <v>6771</v>
      </c>
      <c r="B6786" s="84">
        <v>32142</v>
      </c>
      <c r="C6786" s="47">
        <v>66.5</v>
      </c>
      <c r="D6786" s="47">
        <v>66.88</v>
      </c>
      <c r="E6786" s="47">
        <v>66.38</v>
      </c>
      <c r="F6786" s="47">
        <v>66.62</v>
      </c>
      <c r="G6786" s="48">
        <v>464800</v>
      </c>
      <c r="H6786" s="47">
        <v>8.39</v>
      </c>
      <c r="I6786" s="51">
        <f t="shared" si="757"/>
        <v>0.1259381567096968</v>
      </c>
      <c r="J6786" s="51">
        <f t="shared" ca="1" si="758"/>
        <v>4</v>
      </c>
      <c r="K6786" s="47">
        <f t="shared" si="759"/>
        <v>8.3699999999999992</v>
      </c>
      <c r="L6786" s="47">
        <f t="shared" si="760"/>
        <v>8.42</v>
      </c>
      <c r="M6786" s="47">
        <f t="shared" si="761"/>
        <v>8.36</v>
      </c>
      <c r="N6786" s="47">
        <f t="shared" si="762"/>
        <v>8.39</v>
      </c>
      <c r="O6786" s="48">
        <f t="shared" ca="1" si="763"/>
        <v>1859200</v>
      </c>
    </row>
    <row r="6787" spans="1:15" x14ac:dyDescent="0.25">
      <c r="A6787">
        <v>6772</v>
      </c>
      <c r="B6787" s="84">
        <v>32141</v>
      </c>
      <c r="C6787" s="47">
        <v>66.38</v>
      </c>
      <c r="D6787" s="47">
        <v>67</v>
      </c>
      <c r="E6787" s="47">
        <v>66.38</v>
      </c>
      <c r="F6787" s="47">
        <v>66.75</v>
      </c>
      <c r="G6787" s="48">
        <v>366400</v>
      </c>
      <c r="H6787" s="47">
        <v>8.41</v>
      </c>
      <c r="I6787" s="51">
        <f t="shared" si="757"/>
        <v>0.1259925093632959</v>
      </c>
      <c r="J6787" s="51">
        <f t="shared" ca="1" si="758"/>
        <v>4</v>
      </c>
      <c r="K6787" s="47">
        <f t="shared" si="759"/>
        <v>8.36</v>
      </c>
      <c r="L6787" s="47">
        <f t="shared" si="760"/>
        <v>8.44</v>
      </c>
      <c r="M6787" s="47">
        <f t="shared" si="761"/>
        <v>8.36</v>
      </c>
      <c r="N6787" s="47">
        <f t="shared" si="762"/>
        <v>8.41</v>
      </c>
      <c r="O6787" s="48">
        <f t="shared" ca="1" si="763"/>
        <v>1465600</v>
      </c>
    </row>
    <row r="6788" spans="1:15" x14ac:dyDescent="0.25">
      <c r="A6788">
        <v>6773</v>
      </c>
      <c r="B6788" s="84">
        <v>32140</v>
      </c>
      <c r="C6788" s="47">
        <v>66.62</v>
      </c>
      <c r="D6788" s="47">
        <v>66.62</v>
      </c>
      <c r="E6788" s="47">
        <v>66.25</v>
      </c>
      <c r="F6788" s="47">
        <v>66.5</v>
      </c>
      <c r="G6788" s="48">
        <v>334800</v>
      </c>
      <c r="H6788" s="47">
        <v>8.3699999999999992</v>
      </c>
      <c r="I6788" s="51">
        <f t="shared" si="757"/>
        <v>0.12586466165413532</v>
      </c>
      <c r="J6788" s="51">
        <f t="shared" ca="1" si="758"/>
        <v>4</v>
      </c>
      <c r="K6788" s="47">
        <f t="shared" si="759"/>
        <v>8.39</v>
      </c>
      <c r="L6788" s="47">
        <f t="shared" si="760"/>
        <v>8.39</v>
      </c>
      <c r="M6788" s="47">
        <f t="shared" si="761"/>
        <v>8.34</v>
      </c>
      <c r="N6788" s="47">
        <f t="shared" si="762"/>
        <v>8.3699999999999992</v>
      </c>
      <c r="O6788" s="48">
        <f t="shared" ca="1" si="763"/>
        <v>1339200</v>
      </c>
    </row>
    <row r="6789" spans="1:15" x14ac:dyDescent="0.25">
      <c r="A6789">
        <v>6774</v>
      </c>
      <c r="B6789" s="84">
        <v>32139</v>
      </c>
      <c r="C6789" s="47">
        <v>66.5</v>
      </c>
      <c r="D6789" s="47">
        <v>66.62</v>
      </c>
      <c r="E6789" s="47">
        <v>66.12</v>
      </c>
      <c r="F6789" s="47">
        <v>66.38</v>
      </c>
      <c r="G6789" s="48">
        <v>497200</v>
      </c>
      <c r="H6789" s="47">
        <v>8.36</v>
      </c>
      <c r="I6789" s="51">
        <f t="shared" si="757"/>
        <v>0.12594154865923471</v>
      </c>
      <c r="J6789" s="51">
        <f t="shared" ca="1" si="758"/>
        <v>4</v>
      </c>
      <c r="K6789" s="47">
        <f t="shared" si="759"/>
        <v>8.3800000000000008</v>
      </c>
      <c r="L6789" s="47">
        <f t="shared" si="760"/>
        <v>8.39</v>
      </c>
      <c r="M6789" s="47">
        <f t="shared" si="761"/>
        <v>8.33</v>
      </c>
      <c r="N6789" s="47">
        <f t="shared" si="762"/>
        <v>8.36</v>
      </c>
      <c r="O6789" s="48">
        <f t="shared" ca="1" si="763"/>
        <v>1988800</v>
      </c>
    </row>
    <row r="6790" spans="1:15" x14ac:dyDescent="0.25">
      <c r="A6790">
        <v>6775</v>
      </c>
      <c r="B6790" s="84">
        <v>32135</v>
      </c>
      <c r="C6790" s="47">
        <v>67.62</v>
      </c>
      <c r="D6790" s="47">
        <v>67.62</v>
      </c>
      <c r="E6790" s="47">
        <v>66.62</v>
      </c>
      <c r="F6790" s="47">
        <v>66.75</v>
      </c>
      <c r="G6790" s="48">
        <v>154000</v>
      </c>
      <c r="H6790" s="47">
        <v>8.41</v>
      </c>
      <c r="I6790" s="51">
        <f t="shared" si="757"/>
        <v>0.1259925093632959</v>
      </c>
      <c r="J6790" s="51">
        <f t="shared" ca="1" si="758"/>
        <v>4</v>
      </c>
      <c r="K6790" s="47">
        <f t="shared" si="759"/>
        <v>8.52</v>
      </c>
      <c r="L6790" s="47">
        <f t="shared" si="760"/>
        <v>8.52</v>
      </c>
      <c r="M6790" s="47">
        <f t="shared" si="761"/>
        <v>8.39</v>
      </c>
      <c r="N6790" s="47">
        <f t="shared" si="762"/>
        <v>8.41</v>
      </c>
      <c r="O6790" s="48">
        <f t="shared" ca="1" si="763"/>
        <v>616000</v>
      </c>
    </row>
    <row r="6791" spans="1:15" x14ac:dyDescent="0.25">
      <c r="A6791">
        <v>6776</v>
      </c>
      <c r="B6791" s="84">
        <v>32134</v>
      </c>
      <c r="C6791" s="47">
        <v>65.88</v>
      </c>
      <c r="D6791" s="47">
        <v>68</v>
      </c>
      <c r="E6791" s="47">
        <v>65.88</v>
      </c>
      <c r="F6791" s="47">
        <v>67.38</v>
      </c>
      <c r="G6791" s="48">
        <v>634400</v>
      </c>
      <c r="H6791" s="47">
        <v>8.48</v>
      </c>
      <c r="I6791" s="51">
        <f t="shared" si="757"/>
        <v>0.12585336895221136</v>
      </c>
      <c r="J6791" s="51">
        <f t="shared" ca="1" si="758"/>
        <v>4</v>
      </c>
      <c r="K6791" s="47">
        <f t="shared" si="759"/>
        <v>8.2899999999999991</v>
      </c>
      <c r="L6791" s="47">
        <f t="shared" si="760"/>
        <v>8.56</v>
      </c>
      <c r="M6791" s="47">
        <f t="shared" si="761"/>
        <v>8.2899999999999991</v>
      </c>
      <c r="N6791" s="47">
        <f t="shared" si="762"/>
        <v>8.48</v>
      </c>
      <c r="O6791" s="48">
        <f t="shared" ca="1" si="763"/>
        <v>2537600</v>
      </c>
    </row>
    <row r="6792" spans="1:15" x14ac:dyDescent="0.25">
      <c r="A6792">
        <v>6777</v>
      </c>
      <c r="B6792" s="84">
        <v>32133</v>
      </c>
      <c r="C6792" s="47">
        <v>65.88</v>
      </c>
      <c r="D6792" s="47">
        <v>66</v>
      </c>
      <c r="E6792" s="47">
        <v>65.5</v>
      </c>
      <c r="F6792" s="47">
        <v>65.88</v>
      </c>
      <c r="G6792" s="48">
        <v>703600</v>
      </c>
      <c r="H6792" s="47">
        <v>8.2899999999999991</v>
      </c>
      <c r="I6792" s="51">
        <f t="shared" si="757"/>
        <v>0.1258348512446873</v>
      </c>
      <c r="J6792" s="51">
        <f t="shared" ca="1" si="758"/>
        <v>4</v>
      </c>
      <c r="K6792" s="47">
        <f t="shared" si="759"/>
        <v>8.2899999999999991</v>
      </c>
      <c r="L6792" s="47">
        <f t="shared" si="760"/>
        <v>8.31</v>
      </c>
      <c r="M6792" s="47">
        <f t="shared" si="761"/>
        <v>8.24</v>
      </c>
      <c r="N6792" s="47">
        <f t="shared" si="762"/>
        <v>8.2899999999999991</v>
      </c>
      <c r="O6792" s="48">
        <f t="shared" ca="1" si="763"/>
        <v>2814400</v>
      </c>
    </row>
    <row r="6793" spans="1:15" x14ac:dyDescent="0.25">
      <c r="A6793">
        <v>6778</v>
      </c>
      <c r="B6793" s="84">
        <v>32132</v>
      </c>
      <c r="C6793" s="47">
        <v>65.88</v>
      </c>
      <c r="D6793" s="47">
        <v>66.25</v>
      </c>
      <c r="E6793" s="47">
        <v>65.62</v>
      </c>
      <c r="F6793" s="47">
        <v>65.88</v>
      </c>
      <c r="G6793" s="48">
        <v>920400</v>
      </c>
      <c r="H6793" s="47">
        <v>8.2899999999999991</v>
      </c>
      <c r="I6793" s="51">
        <f t="shared" si="757"/>
        <v>0.1258348512446873</v>
      </c>
      <c r="J6793" s="51">
        <f t="shared" ca="1" si="758"/>
        <v>4</v>
      </c>
      <c r="K6793" s="47">
        <f t="shared" si="759"/>
        <v>8.2899999999999991</v>
      </c>
      <c r="L6793" s="47">
        <f t="shared" si="760"/>
        <v>8.34</v>
      </c>
      <c r="M6793" s="47">
        <f t="shared" si="761"/>
        <v>8.26</v>
      </c>
      <c r="N6793" s="47">
        <f t="shared" si="762"/>
        <v>8.2899999999999991</v>
      </c>
      <c r="O6793" s="48">
        <f t="shared" ca="1" si="763"/>
        <v>3681600</v>
      </c>
    </row>
    <row r="6794" spans="1:15" x14ac:dyDescent="0.25">
      <c r="A6794">
        <v>6779</v>
      </c>
      <c r="B6794" s="84">
        <v>32129</v>
      </c>
      <c r="C6794" s="47">
        <v>64.38</v>
      </c>
      <c r="D6794" s="47">
        <v>66</v>
      </c>
      <c r="E6794" s="47">
        <v>64.38</v>
      </c>
      <c r="F6794" s="47">
        <v>65.88</v>
      </c>
      <c r="G6794" s="48">
        <v>1362000</v>
      </c>
      <c r="H6794" s="47">
        <v>8.2899999999999991</v>
      </c>
      <c r="I6794" s="51">
        <f t="shared" si="757"/>
        <v>0.1258348512446873</v>
      </c>
      <c r="J6794" s="51">
        <f t="shared" ca="1" si="758"/>
        <v>4</v>
      </c>
      <c r="K6794" s="47">
        <f t="shared" si="759"/>
        <v>8.1</v>
      </c>
      <c r="L6794" s="47">
        <f t="shared" si="760"/>
        <v>8.31</v>
      </c>
      <c r="M6794" s="47">
        <f t="shared" si="761"/>
        <v>8.1</v>
      </c>
      <c r="N6794" s="47">
        <f t="shared" si="762"/>
        <v>8.2899999999999991</v>
      </c>
      <c r="O6794" s="48">
        <f t="shared" ca="1" si="763"/>
        <v>5448000</v>
      </c>
    </row>
    <row r="6795" spans="1:15" x14ac:dyDescent="0.25">
      <c r="A6795">
        <v>6780</v>
      </c>
      <c r="B6795" s="84">
        <v>32128</v>
      </c>
      <c r="C6795" s="47">
        <v>65.62</v>
      </c>
      <c r="D6795" s="47">
        <v>66</v>
      </c>
      <c r="E6795" s="47">
        <v>65.38</v>
      </c>
      <c r="F6795" s="47">
        <v>65.38</v>
      </c>
      <c r="G6795" s="48">
        <v>1099600</v>
      </c>
      <c r="H6795" s="47">
        <v>8.23</v>
      </c>
      <c r="I6795" s="51">
        <f t="shared" si="757"/>
        <v>0.12587947384521261</v>
      </c>
      <c r="J6795" s="51">
        <f t="shared" ca="1" si="758"/>
        <v>4</v>
      </c>
      <c r="K6795" s="47">
        <f t="shared" si="759"/>
        <v>8.26</v>
      </c>
      <c r="L6795" s="47">
        <f t="shared" si="760"/>
        <v>8.31</v>
      </c>
      <c r="M6795" s="47">
        <f t="shared" si="761"/>
        <v>8.23</v>
      </c>
      <c r="N6795" s="47">
        <f t="shared" si="762"/>
        <v>8.23</v>
      </c>
      <c r="O6795" s="48">
        <f t="shared" ca="1" si="763"/>
        <v>4398400</v>
      </c>
    </row>
    <row r="6796" spans="1:15" x14ac:dyDescent="0.25">
      <c r="A6796">
        <v>6781</v>
      </c>
      <c r="B6796" s="84">
        <v>32127</v>
      </c>
      <c r="C6796" s="47">
        <v>65.5</v>
      </c>
      <c r="D6796" s="47">
        <v>66</v>
      </c>
      <c r="E6796" s="47">
        <v>65</v>
      </c>
      <c r="F6796" s="47">
        <v>65.62</v>
      </c>
      <c r="G6796" s="48">
        <v>398400</v>
      </c>
      <c r="H6796" s="47">
        <v>8.26</v>
      </c>
      <c r="I6796" s="51">
        <f t="shared" si="757"/>
        <v>0.12587625723864673</v>
      </c>
      <c r="J6796" s="51">
        <f t="shared" ca="1" si="758"/>
        <v>4</v>
      </c>
      <c r="K6796" s="47">
        <f t="shared" si="759"/>
        <v>8.24</v>
      </c>
      <c r="L6796" s="47">
        <f t="shared" si="760"/>
        <v>8.31</v>
      </c>
      <c r="M6796" s="47">
        <f t="shared" si="761"/>
        <v>8.18</v>
      </c>
      <c r="N6796" s="47">
        <f t="shared" si="762"/>
        <v>8.26</v>
      </c>
      <c r="O6796" s="48">
        <f t="shared" ca="1" si="763"/>
        <v>1593600</v>
      </c>
    </row>
    <row r="6797" spans="1:15" x14ac:dyDescent="0.25">
      <c r="A6797">
        <v>6782</v>
      </c>
      <c r="B6797" s="84">
        <v>32126</v>
      </c>
      <c r="C6797" s="47">
        <v>65</v>
      </c>
      <c r="D6797" s="47">
        <v>65.75</v>
      </c>
      <c r="E6797" s="47">
        <v>64.75</v>
      </c>
      <c r="F6797" s="47">
        <v>65.25</v>
      </c>
      <c r="G6797" s="48">
        <v>882000</v>
      </c>
      <c r="H6797" s="47">
        <v>8.2200000000000006</v>
      </c>
      <c r="I6797" s="51">
        <f t="shared" si="757"/>
        <v>0.12597701149425289</v>
      </c>
      <c r="J6797" s="51">
        <f t="shared" ca="1" si="758"/>
        <v>4</v>
      </c>
      <c r="K6797" s="47">
        <f t="shared" si="759"/>
        <v>8.19</v>
      </c>
      <c r="L6797" s="47">
        <f t="shared" si="760"/>
        <v>8.2799999999999994</v>
      </c>
      <c r="M6797" s="47">
        <f t="shared" si="761"/>
        <v>8.16</v>
      </c>
      <c r="N6797" s="47">
        <f t="shared" si="762"/>
        <v>8.2200000000000006</v>
      </c>
      <c r="O6797" s="48">
        <f t="shared" ca="1" si="763"/>
        <v>3528000</v>
      </c>
    </row>
    <row r="6798" spans="1:15" x14ac:dyDescent="0.25">
      <c r="A6798">
        <v>6783</v>
      </c>
      <c r="B6798" s="84">
        <v>32125</v>
      </c>
      <c r="C6798" s="47">
        <v>62.12</v>
      </c>
      <c r="D6798" s="47">
        <v>64.75</v>
      </c>
      <c r="E6798" s="47">
        <v>62.12</v>
      </c>
      <c r="F6798" s="47">
        <v>64.5</v>
      </c>
      <c r="G6798" s="48">
        <v>742400</v>
      </c>
      <c r="H6798" s="47">
        <v>8.1199999999999992</v>
      </c>
      <c r="I6798" s="51">
        <f t="shared" si="757"/>
        <v>0.12589147286821703</v>
      </c>
      <c r="J6798" s="51">
        <f t="shared" ca="1" si="758"/>
        <v>4</v>
      </c>
      <c r="K6798" s="47">
        <f t="shared" si="759"/>
        <v>7.82</v>
      </c>
      <c r="L6798" s="47">
        <f t="shared" si="760"/>
        <v>8.15</v>
      </c>
      <c r="M6798" s="47">
        <f t="shared" si="761"/>
        <v>7.82</v>
      </c>
      <c r="N6798" s="47">
        <f t="shared" si="762"/>
        <v>8.1199999999999992</v>
      </c>
      <c r="O6798" s="48">
        <f t="shared" ca="1" si="763"/>
        <v>2969600</v>
      </c>
    </row>
    <row r="6799" spans="1:15" x14ac:dyDescent="0.25">
      <c r="A6799">
        <v>6784</v>
      </c>
      <c r="B6799" s="84">
        <v>32122</v>
      </c>
      <c r="C6799" s="47">
        <v>61.38</v>
      </c>
      <c r="D6799" s="47">
        <v>63.25</v>
      </c>
      <c r="E6799" s="47">
        <v>61.38</v>
      </c>
      <c r="F6799" s="47">
        <v>62.38</v>
      </c>
      <c r="G6799" s="48">
        <v>1646800</v>
      </c>
      <c r="H6799" s="47">
        <v>7.85</v>
      </c>
      <c r="I6799" s="51">
        <f t="shared" si="757"/>
        <v>0.12584161590253284</v>
      </c>
      <c r="J6799" s="51">
        <f t="shared" ca="1" si="758"/>
        <v>4</v>
      </c>
      <c r="K6799" s="47">
        <f t="shared" si="759"/>
        <v>7.72</v>
      </c>
      <c r="L6799" s="47">
        <f t="shared" si="760"/>
        <v>7.96</v>
      </c>
      <c r="M6799" s="47">
        <f t="shared" si="761"/>
        <v>7.72</v>
      </c>
      <c r="N6799" s="47">
        <f t="shared" si="762"/>
        <v>7.85</v>
      </c>
      <c r="O6799" s="48">
        <f t="shared" ca="1" si="763"/>
        <v>6587200</v>
      </c>
    </row>
    <row r="6800" spans="1:15" x14ac:dyDescent="0.25">
      <c r="A6800">
        <v>6785</v>
      </c>
      <c r="B6800" s="84">
        <v>32121</v>
      </c>
      <c r="C6800" s="47">
        <v>60.5</v>
      </c>
      <c r="D6800" s="47">
        <v>63.5</v>
      </c>
      <c r="E6800" s="47">
        <v>60.5</v>
      </c>
      <c r="F6800" s="47">
        <v>61.38</v>
      </c>
      <c r="G6800" s="48">
        <v>1042800</v>
      </c>
      <c r="H6800" s="47">
        <v>7.73</v>
      </c>
      <c r="I6800" s="51">
        <f t="shared" si="757"/>
        <v>0.1259367872271098</v>
      </c>
      <c r="J6800" s="51">
        <f t="shared" ca="1" si="758"/>
        <v>4</v>
      </c>
      <c r="K6800" s="47">
        <f t="shared" si="759"/>
        <v>7.62</v>
      </c>
      <c r="L6800" s="47">
        <f t="shared" si="760"/>
        <v>8</v>
      </c>
      <c r="M6800" s="47">
        <f t="shared" si="761"/>
        <v>7.62</v>
      </c>
      <c r="N6800" s="47">
        <f t="shared" si="762"/>
        <v>7.73</v>
      </c>
      <c r="O6800" s="48">
        <f t="shared" ca="1" si="763"/>
        <v>4171200</v>
      </c>
    </row>
    <row r="6801" spans="1:15" x14ac:dyDescent="0.25">
      <c r="A6801">
        <v>6786</v>
      </c>
      <c r="B6801" s="84">
        <v>32120</v>
      </c>
      <c r="C6801" s="47">
        <v>59.5</v>
      </c>
      <c r="D6801" s="47">
        <v>62.38</v>
      </c>
      <c r="E6801" s="47">
        <v>59.25</v>
      </c>
      <c r="F6801" s="47">
        <v>62.12</v>
      </c>
      <c r="G6801" s="48">
        <v>827200</v>
      </c>
      <c r="H6801" s="47">
        <v>7.82</v>
      </c>
      <c r="I6801" s="51">
        <f t="shared" ref="I6801:I6864" si="764">H6801/F6801</f>
        <v>0.12588538312942693</v>
      </c>
      <c r="J6801" s="51">
        <f t="shared" ref="J6801:J6864" ca="1" si="765">INDEX(OFFSET($T$15,0,0,$S$13+1,1),MATCH(B6801,OFFSET($Q$15,0,0,$S$13+1,1),-1))</f>
        <v>4</v>
      </c>
      <c r="K6801" s="47">
        <f t="shared" ref="K6801:K6864" si="766">ROUND($I6801*C6801,2)</f>
        <v>7.49</v>
      </c>
      <c r="L6801" s="47">
        <f t="shared" ref="L6801:L6864" si="767">ROUND($I6801*D6801,2)</f>
        <v>7.85</v>
      </c>
      <c r="M6801" s="47">
        <f t="shared" ref="M6801:M6864" si="768">ROUND($I6801*E6801,2)</f>
        <v>7.46</v>
      </c>
      <c r="N6801" s="47">
        <f t="shared" ref="N6801:N6864" si="769">ROUND($I6801*F6801,2)</f>
        <v>7.82</v>
      </c>
      <c r="O6801" s="48">
        <f t="shared" ref="O6801:O6864" ca="1" si="770">G6801*J6801</f>
        <v>3308800</v>
      </c>
    </row>
    <row r="6802" spans="1:15" x14ac:dyDescent="0.25">
      <c r="A6802">
        <v>6787</v>
      </c>
      <c r="B6802" s="84">
        <v>32119</v>
      </c>
      <c r="C6802" s="47">
        <v>58.5</v>
      </c>
      <c r="D6802" s="47">
        <v>59.62</v>
      </c>
      <c r="E6802" s="47">
        <v>58.12</v>
      </c>
      <c r="F6802" s="47">
        <v>59.62</v>
      </c>
      <c r="G6802" s="48">
        <v>744400</v>
      </c>
      <c r="H6802" s="47">
        <v>7.51</v>
      </c>
      <c r="I6802" s="51">
        <f t="shared" si="764"/>
        <v>0.12596444146259644</v>
      </c>
      <c r="J6802" s="51">
        <f t="shared" ca="1" si="765"/>
        <v>4</v>
      </c>
      <c r="K6802" s="47">
        <f t="shared" si="766"/>
        <v>7.37</v>
      </c>
      <c r="L6802" s="47">
        <f t="shared" si="767"/>
        <v>7.51</v>
      </c>
      <c r="M6802" s="47">
        <f t="shared" si="768"/>
        <v>7.32</v>
      </c>
      <c r="N6802" s="47">
        <f t="shared" si="769"/>
        <v>7.51</v>
      </c>
      <c r="O6802" s="48">
        <f t="shared" ca="1" si="770"/>
        <v>2977600</v>
      </c>
    </row>
    <row r="6803" spans="1:15" x14ac:dyDescent="0.25">
      <c r="A6803">
        <v>6788</v>
      </c>
      <c r="B6803" s="84">
        <v>32118</v>
      </c>
      <c r="C6803" s="47">
        <v>59.25</v>
      </c>
      <c r="D6803" s="47">
        <v>59.38</v>
      </c>
      <c r="E6803" s="47">
        <v>57.25</v>
      </c>
      <c r="F6803" s="47">
        <v>58.38</v>
      </c>
      <c r="G6803" s="48">
        <v>976000</v>
      </c>
      <c r="H6803" s="47">
        <v>7.35</v>
      </c>
      <c r="I6803" s="51">
        <f t="shared" si="764"/>
        <v>0.12589928057553956</v>
      </c>
      <c r="J6803" s="51">
        <f t="shared" ca="1" si="765"/>
        <v>4</v>
      </c>
      <c r="K6803" s="47">
        <f t="shared" si="766"/>
        <v>7.46</v>
      </c>
      <c r="L6803" s="47">
        <f t="shared" si="767"/>
        <v>7.48</v>
      </c>
      <c r="M6803" s="47">
        <f t="shared" si="768"/>
        <v>7.21</v>
      </c>
      <c r="N6803" s="47">
        <f t="shared" si="769"/>
        <v>7.35</v>
      </c>
      <c r="O6803" s="48">
        <f t="shared" ca="1" si="770"/>
        <v>3904000</v>
      </c>
    </row>
    <row r="6804" spans="1:15" x14ac:dyDescent="0.25">
      <c r="A6804">
        <v>6789</v>
      </c>
      <c r="B6804" s="84">
        <v>32115</v>
      </c>
      <c r="C6804" s="47">
        <v>60</v>
      </c>
      <c r="D6804" s="47">
        <v>60.25</v>
      </c>
      <c r="E6804" s="47">
        <v>59</v>
      </c>
      <c r="F6804" s="47">
        <v>59.38</v>
      </c>
      <c r="G6804" s="48">
        <v>1113200</v>
      </c>
      <c r="H6804" s="47">
        <v>7.48</v>
      </c>
      <c r="I6804" s="51">
        <f t="shared" si="764"/>
        <v>0.12596833950825193</v>
      </c>
      <c r="J6804" s="51">
        <f t="shared" ca="1" si="765"/>
        <v>4</v>
      </c>
      <c r="K6804" s="47">
        <f t="shared" si="766"/>
        <v>7.56</v>
      </c>
      <c r="L6804" s="47">
        <f t="shared" si="767"/>
        <v>7.59</v>
      </c>
      <c r="M6804" s="47">
        <f t="shared" si="768"/>
        <v>7.43</v>
      </c>
      <c r="N6804" s="47">
        <f t="shared" si="769"/>
        <v>7.48</v>
      </c>
      <c r="O6804" s="48">
        <f t="shared" ca="1" si="770"/>
        <v>4452800</v>
      </c>
    </row>
    <row r="6805" spans="1:15" x14ac:dyDescent="0.25">
      <c r="A6805">
        <v>6790</v>
      </c>
      <c r="B6805" s="84">
        <v>32114</v>
      </c>
      <c r="C6805" s="47">
        <v>62.62</v>
      </c>
      <c r="D6805" s="47">
        <v>62.62</v>
      </c>
      <c r="E6805" s="47">
        <v>60.5</v>
      </c>
      <c r="F6805" s="47">
        <v>60.5</v>
      </c>
      <c r="G6805" s="48">
        <v>643600</v>
      </c>
      <c r="H6805" s="47">
        <v>7.62</v>
      </c>
      <c r="I6805" s="51">
        <f t="shared" si="764"/>
        <v>0.12595041322314049</v>
      </c>
      <c r="J6805" s="51">
        <f t="shared" ca="1" si="765"/>
        <v>4</v>
      </c>
      <c r="K6805" s="47">
        <f t="shared" si="766"/>
        <v>7.89</v>
      </c>
      <c r="L6805" s="47">
        <f t="shared" si="767"/>
        <v>7.89</v>
      </c>
      <c r="M6805" s="47">
        <f t="shared" si="768"/>
        <v>7.62</v>
      </c>
      <c r="N6805" s="47">
        <f t="shared" si="769"/>
        <v>7.62</v>
      </c>
      <c r="O6805" s="48">
        <f t="shared" ca="1" si="770"/>
        <v>2574400</v>
      </c>
    </row>
    <row r="6806" spans="1:15" x14ac:dyDescent="0.25">
      <c r="A6806">
        <v>6791</v>
      </c>
      <c r="B6806" s="84">
        <v>32113</v>
      </c>
      <c r="C6806" s="47">
        <v>62.62</v>
      </c>
      <c r="D6806" s="47">
        <v>63.12</v>
      </c>
      <c r="E6806" s="47">
        <v>62.38</v>
      </c>
      <c r="F6806" s="47">
        <v>62.75</v>
      </c>
      <c r="G6806" s="48">
        <v>284000</v>
      </c>
      <c r="H6806" s="47">
        <v>7.9</v>
      </c>
      <c r="I6806" s="51">
        <f t="shared" si="764"/>
        <v>0.12589641434262949</v>
      </c>
      <c r="J6806" s="51">
        <f t="shared" ca="1" si="765"/>
        <v>4</v>
      </c>
      <c r="K6806" s="47">
        <f t="shared" si="766"/>
        <v>7.88</v>
      </c>
      <c r="L6806" s="47">
        <f t="shared" si="767"/>
        <v>7.95</v>
      </c>
      <c r="M6806" s="47">
        <f t="shared" si="768"/>
        <v>7.85</v>
      </c>
      <c r="N6806" s="47">
        <f t="shared" si="769"/>
        <v>7.9</v>
      </c>
      <c r="O6806" s="48">
        <f t="shared" ca="1" si="770"/>
        <v>1136000</v>
      </c>
    </row>
    <row r="6807" spans="1:15" x14ac:dyDescent="0.25">
      <c r="A6807">
        <v>6792</v>
      </c>
      <c r="B6807" s="84">
        <v>32112</v>
      </c>
      <c r="C6807" s="47">
        <v>63.75</v>
      </c>
      <c r="D6807" s="47">
        <v>63.75</v>
      </c>
      <c r="E6807" s="47">
        <v>62.12</v>
      </c>
      <c r="F6807" s="47">
        <v>62.88</v>
      </c>
      <c r="G6807" s="48">
        <v>452000</v>
      </c>
      <c r="H6807" s="47">
        <v>7.92</v>
      </c>
      <c r="I6807" s="51">
        <f t="shared" si="764"/>
        <v>0.12595419847328243</v>
      </c>
      <c r="J6807" s="51">
        <f t="shared" ca="1" si="765"/>
        <v>4</v>
      </c>
      <c r="K6807" s="47">
        <f t="shared" si="766"/>
        <v>8.0299999999999994</v>
      </c>
      <c r="L6807" s="47">
        <f t="shared" si="767"/>
        <v>8.0299999999999994</v>
      </c>
      <c r="M6807" s="47">
        <f t="shared" si="768"/>
        <v>7.82</v>
      </c>
      <c r="N6807" s="47">
        <f t="shared" si="769"/>
        <v>7.92</v>
      </c>
      <c r="O6807" s="48">
        <f t="shared" ca="1" si="770"/>
        <v>1808000</v>
      </c>
    </row>
    <row r="6808" spans="1:15" x14ac:dyDescent="0.25">
      <c r="A6808">
        <v>6793</v>
      </c>
      <c r="B6808" s="84">
        <v>32111</v>
      </c>
      <c r="C6808" s="47">
        <v>64</v>
      </c>
      <c r="D6808" s="47">
        <v>64</v>
      </c>
      <c r="E6808" s="47">
        <v>63.38</v>
      </c>
      <c r="F6808" s="47">
        <v>63.38</v>
      </c>
      <c r="G6808" s="48">
        <v>765600</v>
      </c>
      <c r="H6808" s="47">
        <v>7.98</v>
      </c>
      <c r="I6808" s="51">
        <f t="shared" si="764"/>
        <v>0.12590722625433892</v>
      </c>
      <c r="J6808" s="51">
        <f t="shared" ca="1" si="765"/>
        <v>4</v>
      </c>
      <c r="K6808" s="47">
        <f t="shared" si="766"/>
        <v>8.06</v>
      </c>
      <c r="L6808" s="47">
        <f t="shared" si="767"/>
        <v>8.06</v>
      </c>
      <c r="M6808" s="47">
        <f t="shared" si="768"/>
        <v>7.98</v>
      </c>
      <c r="N6808" s="47">
        <f t="shared" si="769"/>
        <v>7.98</v>
      </c>
      <c r="O6808" s="48">
        <f t="shared" ca="1" si="770"/>
        <v>3062400</v>
      </c>
    </row>
    <row r="6809" spans="1:15" x14ac:dyDescent="0.25">
      <c r="A6809">
        <v>6794</v>
      </c>
      <c r="B6809" s="84">
        <v>32108</v>
      </c>
      <c r="C6809" s="47">
        <v>64.62</v>
      </c>
      <c r="D6809" s="47">
        <v>65.12</v>
      </c>
      <c r="E6809" s="47">
        <v>64.25</v>
      </c>
      <c r="F6809" s="47">
        <v>64.25</v>
      </c>
      <c r="G6809" s="48">
        <v>538800</v>
      </c>
      <c r="H6809" s="47">
        <v>8.09</v>
      </c>
      <c r="I6809" s="51">
        <f t="shared" si="764"/>
        <v>0.12591439688715952</v>
      </c>
      <c r="J6809" s="51">
        <f t="shared" ca="1" si="765"/>
        <v>4</v>
      </c>
      <c r="K6809" s="47">
        <f t="shared" si="766"/>
        <v>8.14</v>
      </c>
      <c r="L6809" s="47">
        <f t="shared" si="767"/>
        <v>8.1999999999999993</v>
      </c>
      <c r="M6809" s="47">
        <f t="shared" si="768"/>
        <v>8.09</v>
      </c>
      <c r="N6809" s="47">
        <f t="shared" si="769"/>
        <v>8.09</v>
      </c>
      <c r="O6809" s="48">
        <f t="shared" ca="1" si="770"/>
        <v>2155200</v>
      </c>
    </row>
    <row r="6810" spans="1:15" x14ac:dyDescent="0.25">
      <c r="A6810">
        <v>6795</v>
      </c>
      <c r="B6810" s="84">
        <v>32106</v>
      </c>
      <c r="C6810" s="47">
        <v>65.12</v>
      </c>
      <c r="D6810" s="47">
        <v>65.25</v>
      </c>
      <c r="E6810" s="47">
        <v>64.12</v>
      </c>
      <c r="F6810" s="47">
        <v>64.88</v>
      </c>
      <c r="G6810" s="48">
        <v>637600</v>
      </c>
      <c r="H6810" s="47">
        <v>8.17</v>
      </c>
      <c r="I6810" s="51">
        <f t="shared" si="764"/>
        <v>0.12592478421701603</v>
      </c>
      <c r="J6810" s="51">
        <f t="shared" ca="1" si="765"/>
        <v>4</v>
      </c>
      <c r="K6810" s="47">
        <f t="shared" si="766"/>
        <v>8.1999999999999993</v>
      </c>
      <c r="L6810" s="47">
        <f t="shared" si="767"/>
        <v>8.2200000000000006</v>
      </c>
      <c r="M6810" s="47">
        <f t="shared" si="768"/>
        <v>8.07</v>
      </c>
      <c r="N6810" s="47">
        <f t="shared" si="769"/>
        <v>8.17</v>
      </c>
      <c r="O6810" s="48">
        <f t="shared" ca="1" si="770"/>
        <v>2550400</v>
      </c>
    </row>
    <row r="6811" spans="1:15" x14ac:dyDescent="0.25">
      <c r="A6811">
        <v>6796</v>
      </c>
      <c r="B6811" s="84">
        <v>32105</v>
      </c>
      <c r="C6811" s="47">
        <v>66.12</v>
      </c>
      <c r="D6811" s="47">
        <v>66.62</v>
      </c>
      <c r="E6811" s="47">
        <v>65.25</v>
      </c>
      <c r="F6811" s="47">
        <v>65.5</v>
      </c>
      <c r="G6811" s="48">
        <v>754800</v>
      </c>
      <c r="H6811" s="47">
        <v>8.25</v>
      </c>
      <c r="I6811" s="51">
        <f t="shared" si="764"/>
        <v>0.12595419847328243</v>
      </c>
      <c r="J6811" s="51">
        <f t="shared" ca="1" si="765"/>
        <v>4</v>
      </c>
      <c r="K6811" s="47">
        <f t="shared" si="766"/>
        <v>8.33</v>
      </c>
      <c r="L6811" s="47">
        <f t="shared" si="767"/>
        <v>8.39</v>
      </c>
      <c r="M6811" s="47">
        <f t="shared" si="768"/>
        <v>8.2200000000000006</v>
      </c>
      <c r="N6811" s="47">
        <f t="shared" si="769"/>
        <v>8.25</v>
      </c>
      <c r="O6811" s="48">
        <f t="shared" ca="1" si="770"/>
        <v>3019200</v>
      </c>
    </row>
    <row r="6812" spans="1:15" x14ac:dyDescent="0.25">
      <c r="A6812">
        <v>6797</v>
      </c>
      <c r="B6812" s="84">
        <v>32104</v>
      </c>
      <c r="C6812" s="47">
        <v>66.25</v>
      </c>
      <c r="D6812" s="47">
        <v>66.25</v>
      </c>
      <c r="E6812" s="47">
        <v>65.62</v>
      </c>
      <c r="F6812" s="47">
        <v>65.75</v>
      </c>
      <c r="G6812" s="48">
        <v>490000</v>
      </c>
      <c r="H6812" s="47">
        <v>8.2799999999999994</v>
      </c>
      <c r="I6812" s="51">
        <f t="shared" si="764"/>
        <v>0.1259315589353612</v>
      </c>
      <c r="J6812" s="51">
        <f t="shared" ca="1" si="765"/>
        <v>4</v>
      </c>
      <c r="K6812" s="47">
        <f t="shared" si="766"/>
        <v>8.34</v>
      </c>
      <c r="L6812" s="47">
        <f t="shared" si="767"/>
        <v>8.34</v>
      </c>
      <c r="M6812" s="47">
        <f t="shared" si="768"/>
        <v>8.26</v>
      </c>
      <c r="N6812" s="47">
        <f t="shared" si="769"/>
        <v>8.2799999999999994</v>
      </c>
      <c r="O6812" s="48">
        <f t="shared" ca="1" si="770"/>
        <v>1960000</v>
      </c>
    </row>
    <row r="6813" spans="1:15" x14ac:dyDescent="0.25">
      <c r="A6813">
        <v>6798</v>
      </c>
      <c r="B6813" s="84">
        <v>32101</v>
      </c>
      <c r="C6813" s="47">
        <v>66.88</v>
      </c>
      <c r="D6813" s="47">
        <v>67</v>
      </c>
      <c r="E6813" s="47">
        <v>65.5</v>
      </c>
      <c r="F6813" s="47">
        <v>66.38</v>
      </c>
      <c r="G6813" s="48">
        <v>691600</v>
      </c>
      <c r="H6813" s="47">
        <v>8.36</v>
      </c>
      <c r="I6813" s="51">
        <f t="shared" si="764"/>
        <v>0.12594154865923471</v>
      </c>
      <c r="J6813" s="51">
        <f t="shared" ca="1" si="765"/>
        <v>4</v>
      </c>
      <c r="K6813" s="47">
        <f t="shared" si="766"/>
        <v>8.42</v>
      </c>
      <c r="L6813" s="47">
        <f t="shared" si="767"/>
        <v>8.44</v>
      </c>
      <c r="M6813" s="47">
        <f t="shared" si="768"/>
        <v>8.25</v>
      </c>
      <c r="N6813" s="47">
        <f t="shared" si="769"/>
        <v>8.36</v>
      </c>
      <c r="O6813" s="48">
        <f t="shared" ca="1" si="770"/>
        <v>2766400</v>
      </c>
    </row>
    <row r="6814" spans="1:15" x14ac:dyDescent="0.25">
      <c r="A6814">
        <v>6799</v>
      </c>
      <c r="B6814" s="84">
        <v>32100</v>
      </c>
      <c r="C6814" s="47">
        <v>68</v>
      </c>
      <c r="D6814" s="47">
        <v>68.12</v>
      </c>
      <c r="E6814" s="47">
        <v>67.12</v>
      </c>
      <c r="F6814" s="47">
        <v>67.12</v>
      </c>
      <c r="G6814" s="48">
        <v>1540000</v>
      </c>
      <c r="H6814" s="47">
        <v>8.4499999999999993</v>
      </c>
      <c r="I6814" s="51">
        <f t="shared" si="764"/>
        <v>0.1258939213349225</v>
      </c>
      <c r="J6814" s="51">
        <f t="shared" ca="1" si="765"/>
        <v>4</v>
      </c>
      <c r="K6814" s="47">
        <f t="shared" si="766"/>
        <v>8.56</v>
      </c>
      <c r="L6814" s="47">
        <f t="shared" si="767"/>
        <v>8.58</v>
      </c>
      <c r="M6814" s="47">
        <f t="shared" si="768"/>
        <v>8.4499999999999993</v>
      </c>
      <c r="N6814" s="47">
        <f t="shared" si="769"/>
        <v>8.4499999999999993</v>
      </c>
      <c r="O6814" s="48">
        <f t="shared" ca="1" si="770"/>
        <v>6160000</v>
      </c>
    </row>
    <row r="6815" spans="1:15" x14ac:dyDescent="0.25">
      <c r="A6815">
        <v>6800</v>
      </c>
      <c r="B6815" s="84">
        <v>32099</v>
      </c>
      <c r="C6815" s="47">
        <v>67.62</v>
      </c>
      <c r="D6815" s="47">
        <v>68.5</v>
      </c>
      <c r="E6815" s="47">
        <v>67.62</v>
      </c>
      <c r="F6815" s="47">
        <v>68.12</v>
      </c>
      <c r="G6815" s="48">
        <v>964000</v>
      </c>
      <c r="H6815" s="47">
        <v>8.58</v>
      </c>
      <c r="I6815" s="51">
        <f t="shared" si="764"/>
        <v>0.12595419847328243</v>
      </c>
      <c r="J6815" s="51">
        <f t="shared" ca="1" si="765"/>
        <v>4</v>
      </c>
      <c r="K6815" s="47">
        <f t="shared" si="766"/>
        <v>8.52</v>
      </c>
      <c r="L6815" s="47">
        <f t="shared" si="767"/>
        <v>8.6300000000000008</v>
      </c>
      <c r="M6815" s="47">
        <f t="shared" si="768"/>
        <v>8.52</v>
      </c>
      <c r="N6815" s="47">
        <f t="shared" si="769"/>
        <v>8.58</v>
      </c>
      <c r="O6815" s="48">
        <f t="shared" ca="1" si="770"/>
        <v>3856000</v>
      </c>
    </row>
    <row r="6816" spans="1:15" x14ac:dyDescent="0.25">
      <c r="A6816">
        <v>6801</v>
      </c>
      <c r="B6816" s="84">
        <v>32098</v>
      </c>
      <c r="C6816" s="47">
        <v>67.75</v>
      </c>
      <c r="D6816" s="47">
        <v>67.75</v>
      </c>
      <c r="E6816" s="47">
        <v>67.12</v>
      </c>
      <c r="F6816" s="47">
        <v>67.38</v>
      </c>
      <c r="G6816" s="48">
        <v>1084400</v>
      </c>
      <c r="H6816" s="47">
        <v>8.48</v>
      </c>
      <c r="I6816" s="51">
        <f t="shared" si="764"/>
        <v>0.12585336895221136</v>
      </c>
      <c r="J6816" s="51">
        <f t="shared" ca="1" si="765"/>
        <v>4</v>
      </c>
      <c r="K6816" s="47">
        <f t="shared" si="766"/>
        <v>8.5299999999999994</v>
      </c>
      <c r="L6816" s="47">
        <f t="shared" si="767"/>
        <v>8.5299999999999994</v>
      </c>
      <c r="M6816" s="47">
        <f t="shared" si="768"/>
        <v>8.4499999999999993</v>
      </c>
      <c r="N6816" s="47">
        <f t="shared" si="769"/>
        <v>8.48</v>
      </c>
      <c r="O6816" s="48">
        <f t="shared" ca="1" si="770"/>
        <v>4337600</v>
      </c>
    </row>
    <row r="6817" spans="1:15" x14ac:dyDescent="0.25">
      <c r="A6817">
        <v>6802</v>
      </c>
      <c r="B6817" s="84">
        <v>32097</v>
      </c>
      <c r="C6817" s="47">
        <v>67.88</v>
      </c>
      <c r="D6817" s="47">
        <v>68</v>
      </c>
      <c r="E6817" s="47">
        <v>67.38</v>
      </c>
      <c r="F6817" s="47">
        <v>67.62</v>
      </c>
      <c r="G6817" s="48">
        <v>1052800</v>
      </c>
      <c r="H6817" s="47">
        <v>8.52</v>
      </c>
      <c r="I6817" s="51">
        <f t="shared" si="764"/>
        <v>0.12599822537710734</v>
      </c>
      <c r="J6817" s="51">
        <f t="shared" ca="1" si="765"/>
        <v>4</v>
      </c>
      <c r="K6817" s="47">
        <f t="shared" si="766"/>
        <v>8.5500000000000007</v>
      </c>
      <c r="L6817" s="47">
        <f t="shared" si="767"/>
        <v>8.57</v>
      </c>
      <c r="M6817" s="47">
        <f t="shared" si="768"/>
        <v>8.49</v>
      </c>
      <c r="N6817" s="47">
        <f t="shared" si="769"/>
        <v>8.52</v>
      </c>
      <c r="O6817" s="48">
        <f t="shared" ca="1" si="770"/>
        <v>4211200</v>
      </c>
    </row>
    <row r="6818" spans="1:15" x14ac:dyDescent="0.25">
      <c r="A6818">
        <v>6803</v>
      </c>
      <c r="B6818" s="84">
        <v>32094</v>
      </c>
      <c r="C6818" s="47">
        <v>68</v>
      </c>
      <c r="D6818" s="47">
        <v>68.25</v>
      </c>
      <c r="E6818" s="47">
        <v>67.5</v>
      </c>
      <c r="F6818" s="47">
        <v>67.5</v>
      </c>
      <c r="G6818" s="48">
        <v>1096400</v>
      </c>
      <c r="H6818" s="47">
        <v>8.5</v>
      </c>
      <c r="I6818" s="51">
        <f t="shared" si="764"/>
        <v>0.12592592592592591</v>
      </c>
      <c r="J6818" s="51">
        <f t="shared" ca="1" si="765"/>
        <v>4</v>
      </c>
      <c r="K6818" s="47">
        <f t="shared" si="766"/>
        <v>8.56</v>
      </c>
      <c r="L6818" s="47">
        <f t="shared" si="767"/>
        <v>8.59</v>
      </c>
      <c r="M6818" s="47">
        <f t="shared" si="768"/>
        <v>8.5</v>
      </c>
      <c r="N6818" s="47">
        <f t="shared" si="769"/>
        <v>8.5</v>
      </c>
      <c r="O6818" s="48">
        <f t="shared" ca="1" si="770"/>
        <v>4385600</v>
      </c>
    </row>
    <row r="6819" spans="1:15" x14ac:dyDescent="0.25">
      <c r="A6819">
        <v>6804</v>
      </c>
      <c r="B6819" s="84">
        <v>32093</v>
      </c>
      <c r="C6819" s="47">
        <v>67.5</v>
      </c>
      <c r="D6819" s="47">
        <v>68.62</v>
      </c>
      <c r="E6819" s="47">
        <v>66.88</v>
      </c>
      <c r="F6819" s="47">
        <v>68.62</v>
      </c>
      <c r="G6819" s="48">
        <v>1910400</v>
      </c>
      <c r="H6819" s="47">
        <v>8.64</v>
      </c>
      <c r="I6819" s="51">
        <f t="shared" si="764"/>
        <v>0.12591081317400174</v>
      </c>
      <c r="J6819" s="51">
        <f t="shared" ca="1" si="765"/>
        <v>4</v>
      </c>
      <c r="K6819" s="47">
        <f t="shared" si="766"/>
        <v>8.5</v>
      </c>
      <c r="L6819" s="47">
        <f t="shared" si="767"/>
        <v>8.64</v>
      </c>
      <c r="M6819" s="47">
        <f t="shared" si="768"/>
        <v>8.42</v>
      </c>
      <c r="N6819" s="47">
        <f t="shared" si="769"/>
        <v>8.64</v>
      </c>
      <c r="O6819" s="48">
        <f t="shared" ca="1" si="770"/>
        <v>7641600</v>
      </c>
    </row>
    <row r="6820" spans="1:15" x14ac:dyDescent="0.25">
      <c r="A6820">
        <v>6805</v>
      </c>
      <c r="B6820" s="84">
        <v>32092</v>
      </c>
      <c r="C6820" s="47">
        <v>66.62</v>
      </c>
      <c r="D6820" s="47">
        <v>67.75</v>
      </c>
      <c r="E6820" s="47">
        <v>66.62</v>
      </c>
      <c r="F6820" s="47">
        <v>66.88</v>
      </c>
      <c r="G6820" s="48">
        <v>802400</v>
      </c>
      <c r="H6820" s="47">
        <v>8.42</v>
      </c>
      <c r="I6820" s="51">
        <f t="shared" si="764"/>
        <v>0.12589712918660287</v>
      </c>
      <c r="J6820" s="51">
        <f t="shared" ca="1" si="765"/>
        <v>4</v>
      </c>
      <c r="K6820" s="47">
        <f t="shared" si="766"/>
        <v>8.39</v>
      </c>
      <c r="L6820" s="47">
        <f t="shared" si="767"/>
        <v>8.5299999999999994</v>
      </c>
      <c r="M6820" s="47">
        <f t="shared" si="768"/>
        <v>8.39</v>
      </c>
      <c r="N6820" s="47">
        <f t="shared" si="769"/>
        <v>8.42</v>
      </c>
      <c r="O6820" s="48">
        <f t="shared" ca="1" si="770"/>
        <v>3209600</v>
      </c>
    </row>
    <row r="6821" spans="1:15" x14ac:dyDescent="0.25">
      <c r="A6821">
        <v>6806</v>
      </c>
      <c r="B6821" s="84">
        <v>32091</v>
      </c>
      <c r="C6821" s="47">
        <v>67.38</v>
      </c>
      <c r="D6821" s="47">
        <v>67.5</v>
      </c>
      <c r="E6821" s="47">
        <v>66.38</v>
      </c>
      <c r="F6821" s="47">
        <v>66.75</v>
      </c>
      <c r="G6821" s="48">
        <v>1531600</v>
      </c>
      <c r="H6821" s="47">
        <v>8.41</v>
      </c>
      <c r="I6821" s="51">
        <f t="shared" si="764"/>
        <v>0.1259925093632959</v>
      </c>
      <c r="J6821" s="51">
        <f t="shared" ca="1" si="765"/>
        <v>4</v>
      </c>
      <c r="K6821" s="47">
        <f t="shared" si="766"/>
        <v>8.49</v>
      </c>
      <c r="L6821" s="47">
        <f t="shared" si="767"/>
        <v>8.5</v>
      </c>
      <c r="M6821" s="47">
        <f t="shared" si="768"/>
        <v>8.36</v>
      </c>
      <c r="N6821" s="47">
        <f t="shared" si="769"/>
        <v>8.41</v>
      </c>
      <c r="O6821" s="48">
        <f t="shared" ca="1" si="770"/>
        <v>6126400</v>
      </c>
    </row>
    <row r="6822" spans="1:15" x14ac:dyDescent="0.25">
      <c r="A6822">
        <v>6807</v>
      </c>
      <c r="B6822" s="84">
        <v>32090</v>
      </c>
      <c r="C6822" s="47">
        <v>68.62</v>
      </c>
      <c r="D6822" s="47">
        <v>68.62</v>
      </c>
      <c r="E6822" s="47">
        <v>67.5</v>
      </c>
      <c r="F6822" s="47">
        <v>67.62</v>
      </c>
      <c r="G6822" s="48">
        <v>652000</v>
      </c>
      <c r="H6822" s="47">
        <v>8.52</v>
      </c>
      <c r="I6822" s="51">
        <f t="shared" si="764"/>
        <v>0.12599822537710734</v>
      </c>
      <c r="J6822" s="51">
        <f t="shared" ca="1" si="765"/>
        <v>4</v>
      </c>
      <c r="K6822" s="47">
        <f t="shared" si="766"/>
        <v>8.65</v>
      </c>
      <c r="L6822" s="47">
        <f t="shared" si="767"/>
        <v>8.65</v>
      </c>
      <c r="M6822" s="47">
        <f t="shared" si="768"/>
        <v>8.5</v>
      </c>
      <c r="N6822" s="47">
        <f t="shared" si="769"/>
        <v>8.52</v>
      </c>
      <c r="O6822" s="48">
        <f t="shared" ca="1" si="770"/>
        <v>2608000</v>
      </c>
    </row>
    <row r="6823" spans="1:15" x14ac:dyDescent="0.25">
      <c r="A6823">
        <v>6808</v>
      </c>
      <c r="B6823" s="84">
        <v>32087</v>
      </c>
      <c r="C6823" s="47">
        <v>69.12</v>
      </c>
      <c r="D6823" s="47">
        <v>70</v>
      </c>
      <c r="E6823" s="47">
        <v>68.25</v>
      </c>
      <c r="F6823" s="47">
        <v>68.88</v>
      </c>
      <c r="G6823" s="48">
        <v>408800</v>
      </c>
      <c r="H6823" s="47">
        <v>8.67</v>
      </c>
      <c r="I6823" s="51">
        <f t="shared" si="764"/>
        <v>0.12587108013937284</v>
      </c>
      <c r="J6823" s="51">
        <f t="shared" ca="1" si="765"/>
        <v>4</v>
      </c>
      <c r="K6823" s="47">
        <f t="shared" si="766"/>
        <v>8.6999999999999993</v>
      </c>
      <c r="L6823" s="47">
        <f t="shared" si="767"/>
        <v>8.81</v>
      </c>
      <c r="M6823" s="47">
        <f t="shared" si="768"/>
        <v>8.59</v>
      </c>
      <c r="N6823" s="47">
        <f t="shared" si="769"/>
        <v>8.67</v>
      </c>
      <c r="O6823" s="48">
        <f t="shared" ca="1" si="770"/>
        <v>1635200</v>
      </c>
    </row>
    <row r="6824" spans="1:15" x14ac:dyDescent="0.25">
      <c r="A6824">
        <v>6809</v>
      </c>
      <c r="B6824" s="84">
        <v>32086</v>
      </c>
      <c r="C6824" s="47">
        <v>68.88</v>
      </c>
      <c r="D6824" s="47">
        <v>71</v>
      </c>
      <c r="E6824" s="47">
        <v>68.5</v>
      </c>
      <c r="F6824" s="47">
        <v>69.38</v>
      </c>
      <c r="G6824" s="48">
        <v>733200</v>
      </c>
      <c r="H6824" s="47">
        <v>8.74</v>
      </c>
      <c r="I6824" s="51">
        <f t="shared" si="764"/>
        <v>0.12597290285384838</v>
      </c>
      <c r="J6824" s="51">
        <f t="shared" ca="1" si="765"/>
        <v>4</v>
      </c>
      <c r="K6824" s="47">
        <f t="shared" si="766"/>
        <v>8.68</v>
      </c>
      <c r="L6824" s="47">
        <f t="shared" si="767"/>
        <v>8.94</v>
      </c>
      <c r="M6824" s="47">
        <f t="shared" si="768"/>
        <v>8.6300000000000008</v>
      </c>
      <c r="N6824" s="47">
        <f t="shared" si="769"/>
        <v>8.74</v>
      </c>
      <c r="O6824" s="48">
        <f t="shared" ca="1" si="770"/>
        <v>2932800</v>
      </c>
    </row>
    <row r="6825" spans="1:15" x14ac:dyDescent="0.25">
      <c r="A6825">
        <v>6810</v>
      </c>
      <c r="B6825" s="84">
        <v>32085</v>
      </c>
      <c r="C6825" s="47">
        <v>69.25</v>
      </c>
      <c r="D6825" s="47">
        <v>69.62</v>
      </c>
      <c r="E6825" s="47">
        <v>68.5</v>
      </c>
      <c r="F6825" s="47">
        <v>68.88</v>
      </c>
      <c r="G6825" s="48">
        <v>1483600</v>
      </c>
      <c r="H6825" s="47">
        <v>8.67</v>
      </c>
      <c r="I6825" s="51">
        <f t="shared" si="764"/>
        <v>0.12587108013937284</v>
      </c>
      <c r="J6825" s="51">
        <f t="shared" ca="1" si="765"/>
        <v>4</v>
      </c>
      <c r="K6825" s="47">
        <f t="shared" si="766"/>
        <v>8.7200000000000006</v>
      </c>
      <c r="L6825" s="47">
        <f t="shared" si="767"/>
        <v>8.76</v>
      </c>
      <c r="M6825" s="47">
        <f t="shared" si="768"/>
        <v>8.6199999999999992</v>
      </c>
      <c r="N6825" s="47">
        <f t="shared" si="769"/>
        <v>8.67</v>
      </c>
      <c r="O6825" s="48">
        <f t="shared" ca="1" si="770"/>
        <v>5934400</v>
      </c>
    </row>
    <row r="6826" spans="1:15" x14ac:dyDescent="0.25">
      <c r="A6826">
        <v>6811</v>
      </c>
      <c r="B6826" s="84">
        <v>32084</v>
      </c>
      <c r="C6826" s="47">
        <v>69.12</v>
      </c>
      <c r="D6826" s="47">
        <v>69.5</v>
      </c>
      <c r="E6826" s="47">
        <v>66.75</v>
      </c>
      <c r="F6826" s="47">
        <v>69.5</v>
      </c>
      <c r="G6826" s="48">
        <v>2712400</v>
      </c>
      <c r="H6826" s="47">
        <v>8.75</v>
      </c>
      <c r="I6826" s="51">
        <f t="shared" si="764"/>
        <v>0.12589928057553956</v>
      </c>
      <c r="J6826" s="51">
        <f t="shared" ca="1" si="765"/>
        <v>4</v>
      </c>
      <c r="K6826" s="47">
        <f t="shared" si="766"/>
        <v>8.6999999999999993</v>
      </c>
      <c r="L6826" s="47">
        <f t="shared" si="767"/>
        <v>8.75</v>
      </c>
      <c r="M6826" s="47">
        <f t="shared" si="768"/>
        <v>8.4</v>
      </c>
      <c r="N6826" s="47">
        <f t="shared" si="769"/>
        <v>8.75</v>
      </c>
      <c r="O6826" s="48">
        <f t="shared" ca="1" si="770"/>
        <v>10849600</v>
      </c>
    </row>
    <row r="6827" spans="1:15" x14ac:dyDescent="0.25">
      <c r="A6827">
        <v>6812</v>
      </c>
      <c r="B6827" s="84">
        <v>32083</v>
      </c>
      <c r="C6827" s="47">
        <v>68.75</v>
      </c>
      <c r="D6827" s="47">
        <v>69.62</v>
      </c>
      <c r="E6827" s="47">
        <v>68.5</v>
      </c>
      <c r="F6827" s="47">
        <v>69.25</v>
      </c>
      <c r="G6827" s="48">
        <v>1860800</v>
      </c>
      <c r="H6827" s="47">
        <v>8.7200000000000006</v>
      </c>
      <c r="I6827" s="51">
        <f t="shared" si="764"/>
        <v>0.12592057761732853</v>
      </c>
      <c r="J6827" s="51">
        <f t="shared" ca="1" si="765"/>
        <v>4</v>
      </c>
      <c r="K6827" s="47">
        <f t="shared" si="766"/>
        <v>8.66</v>
      </c>
      <c r="L6827" s="47">
        <f t="shared" si="767"/>
        <v>8.77</v>
      </c>
      <c r="M6827" s="47">
        <f t="shared" si="768"/>
        <v>8.6300000000000008</v>
      </c>
      <c r="N6827" s="47">
        <f t="shared" si="769"/>
        <v>8.7200000000000006</v>
      </c>
      <c r="O6827" s="48">
        <f t="shared" ca="1" si="770"/>
        <v>7443200</v>
      </c>
    </row>
    <row r="6828" spans="1:15" x14ac:dyDescent="0.25">
      <c r="A6828">
        <v>6813</v>
      </c>
      <c r="B6828" s="84">
        <v>32080</v>
      </c>
      <c r="C6828" s="47">
        <v>68.75</v>
      </c>
      <c r="D6828" s="47">
        <v>70</v>
      </c>
      <c r="E6828" s="47">
        <v>68.75</v>
      </c>
      <c r="F6828" s="47">
        <v>69.25</v>
      </c>
      <c r="G6828" s="48">
        <v>2430400</v>
      </c>
      <c r="H6828" s="47">
        <v>8.7200000000000006</v>
      </c>
      <c r="I6828" s="51">
        <f t="shared" si="764"/>
        <v>0.12592057761732853</v>
      </c>
      <c r="J6828" s="51">
        <f t="shared" ca="1" si="765"/>
        <v>4</v>
      </c>
      <c r="K6828" s="47">
        <f t="shared" si="766"/>
        <v>8.66</v>
      </c>
      <c r="L6828" s="47">
        <f t="shared" si="767"/>
        <v>8.81</v>
      </c>
      <c r="M6828" s="47">
        <f t="shared" si="768"/>
        <v>8.66</v>
      </c>
      <c r="N6828" s="47">
        <f t="shared" si="769"/>
        <v>8.7200000000000006</v>
      </c>
      <c r="O6828" s="48">
        <f t="shared" ca="1" si="770"/>
        <v>9721600</v>
      </c>
    </row>
    <row r="6829" spans="1:15" x14ac:dyDescent="0.25">
      <c r="A6829">
        <v>6814</v>
      </c>
      <c r="B6829" s="84">
        <v>32079</v>
      </c>
      <c r="C6829" s="47">
        <v>66.88</v>
      </c>
      <c r="D6829" s="47">
        <v>69</v>
      </c>
      <c r="E6829" s="47">
        <v>66</v>
      </c>
      <c r="F6829" s="47">
        <v>67.5</v>
      </c>
      <c r="G6829" s="48">
        <v>2164000</v>
      </c>
      <c r="H6829" s="47">
        <v>8.5</v>
      </c>
      <c r="I6829" s="51">
        <f t="shared" si="764"/>
        <v>0.12592592592592591</v>
      </c>
      <c r="J6829" s="51">
        <f t="shared" ca="1" si="765"/>
        <v>4</v>
      </c>
      <c r="K6829" s="47">
        <f t="shared" si="766"/>
        <v>8.42</v>
      </c>
      <c r="L6829" s="47">
        <f t="shared" si="767"/>
        <v>8.69</v>
      </c>
      <c r="M6829" s="47">
        <f t="shared" si="768"/>
        <v>8.31</v>
      </c>
      <c r="N6829" s="47">
        <f t="shared" si="769"/>
        <v>8.5</v>
      </c>
      <c r="O6829" s="48">
        <f t="shared" ca="1" si="770"/>
        <v>8656000</v>
      </c>
    </row>
    <row r="6830" spans="1:15" x14ac:dyDescent="0.25">
      <c r="A6830">
        <v>6815</v>
      </c>
      <c r="B6830" s="84">
        <v>32078</v>
      </c>
      <c r="C6830" s="47">
        <v>63.25</v>
      </c>
      <c r="D6830" s="47">
        <v>67.75</v>
      </c>
      <c r="E6830" s="47">
        <v>63</v>
      </c>
      <c r="F6830" s="47">
        <v>67.12</v>
      </c>
      <c r="G6830" s="48">
        <v>2446400</v>
      </c>
      <c r="H6830" s="47">
        <v>8.4499999999999993</v>
      </c>
      <c r="I6830" s="51">
        <f t="shared" si="764"/>
        <v>0.1258939213349225</v>
      </c>
      <c r="J6830" s="51">
        <f t="shared" ca="1" si="765"/>
        <v>4</v>
      </c>
      <c r="K6830" s="47">
        <f t="shared" si="766"/>
        <v>7.96</v>
      </c>
      <c r="L6830" s="47">
        <f t="shared" si="767"/>
        <v>8.5299999999999994</v>
      </c>
      <c r="M6830" s="47">
        <f t="shared" si="768"/>
        <v>7.93</v>
      </c>
      <c r="N6830" s="47">
        <f t="shared" si="769"/>
        <v>8.4499999999999993</v>
      </c>
      <c r="O6830" s="48">
        <f t="shared" ca="1" si="770"/>
        <v>9785600</v>
      </c>
    </row>
    <row r="6831" spans="1:15" x14ac:dyDescent="0.25">
      <c r="A6831">
        <v>6816</v>
      </c>
      <c r="B6831" s="84">
        <v>32077</v>
      </c>
      <c r="C6831" s="47">
        <v>64.12</v>
      </c>
      <c r="D6831" s="47">
        <v>66</v>
      </c>
      <c r="E6831" s="47">
        <v>63.5</v>
      </c>
      <c r="F6831" s="47">
        <v>65</v>
      </c>
      <c r="G6831" s="48">
        <v>1794800</v>
      </c>
      <c r="H6831" s="47">
        <v>8.18</v>
      </c>
      <c r="I6831" s="51">
        <f t="shared" si="764"/>
        <v>0.12584615384615383</v>
      </c>
      <c r="J6831" s="51">
        <f t="shared" ca="1" si="765"/>
        <v>4</v>
      </c>
      <c r="K6831" s="47">
        <f t="shared" si="766"/>
        <v>8.07</v>
      </c>
      <c r="L6831" s="47">
        <f t="shared" si="767"/>
        <v>8.31</v>
      </c>
      <c r="M6831" s="47">
        <f t="shared" si="768"/>
        <v>7.99</v>
      </c>
      <c r="N6831" s="47">
        <f t="shared" si="769"/>
        <v>8.18</v>
      </c>
      <c r="O6831" s="48">
        <f t="shared" ca="1" si="770"/>
        <v>7179200</v>
      </c>
    </row>
    <row r="6832" spans="1:15" x14ac:dyDescent="0.25">
      <c r="A6832">
        <v>6817</v>
      </c>
      <c r="B6832" s="84">
        <v>32076</v>
      </c>
      <c r="C6832" s="47">
        <v>63.62</v>
      </c>
      <c r="D6832" s="47">
        <v>64.88</v>
      </c>
      <c r="E6832" s="47">
        <v>62.62</v>
      </c>
      <c r="F6832" s="47">
        <v>63</v>
      </c>
      <c r="G6832" s="48">
        <v>2342000</v>
      </c>
      <c r="H6832" s="47">
        <v>7.93</v>
      </c>
      <c r="I6832" s="51">
        <f t="shared" si="764"/>
        <v>0.12587301587301586</v>
      </c>
      <c r="J6832" s="51">
        <f t="shared" ca="1" si="765"/>
        <v>4</v>
      </c>
      <c r="K6832" s="47">
        <f t="shared" si="766"/>
        <v>8.01</v>
      </c>
      <c r="L6832" s="47">
        <f t="shared" si="767"/>
        <v>8.17</v>
      </c>
      <c r="M6832" s="47">
        <f t="shared" si="768"/>
        <v>7.88</v>
      </c>
      <c r="N6832" s="47">
        <f t="shared" si="769"/>
        <v>7.93</v>
      </c>
      <c r="O6832" s="48">
        <f t="shared" ca="1" si="770"/>
        <v>9368000</v>
      </c>
    </row>
    <row r="6833" spans="1:15" x14ac:dyDescent="0.25">
      <c r="A6833">
        <v>6818</v>
      </c>
      <c r="B6833" s="84">
        <v>32073</v>
      </c>
      <c r="C6833" s="47">
        <v>66.62</v>
      </c>
      <c r="D6833" s="47">
        <v>68.75</v>
      </c>
      <c r="E6833" s="47">
        <v>66.5</v>
      </c>
      <c r="F6833" s="47">
        <v>67.62</v>
      </c>
      <c r="G6833" s="48">
        <v>1389200</v>
      </c>
      <c r="H6833" s="47">
        <v>8.52</v>
      </c>
      <c r="I6833" s="51">
        <f t="shared" si="764"/>
        <v>0.12599822537710734</v>
      </c>
      <c r="J6833" s="51">
        <f t="shared" ca="1" si="765"/>
        <v>4</v>
      </c>
      <c r="K6833" s="47">
        <f t="shared" si="766"/>
        <v>8.39</v>
      </c>
      <c r="L6833" s="47">
        <f t="shared" si="767"/>
        <v>8.66</v>
      </c>
      <c r="M6833" s="47">
        <f t="shared" si="768"/>
        <v>8.3800000000000008</v>
      </c>
      <c r="N6833" s="47">
        <f t="shared" si="769"/>
        <v>8.52</v>
      </c>
      <c r="O6833" s="48">
        <f t="shared" ca="1" si="770"/>
        <v>5556800</v>
      </c>
    </row>
    <row r="6834" spans="1:15" x14ac:dyDescent="0.25">
      <c r="A6834">
        <v>6819</v>
      </c>
      <c r="B6834" s="84">
        <v>32072</v>
      </c>
      <c r="C6834" s="47">
        <v>65.5</v>
      </c>
      <c r="D6834" s="47">
        <v>68.38</v>
      </c>
      <c r="E6834" s="47">
        <v>65</v>
      </c>
      <c r="F6834" s="47">
        <v>67.25</v>
      </c>
      <c r="G6834" s="48">
        <v>2265200</v>
      </c>
      <c r="H6834" s="47">
        <v>8.4700000000000006</v>
      </c>
      <c r="I6834" s="51">
        <f t="shared" si="764"/>
        <v>0.12594795539033457</v>
      </c>
      <c r="J6834" s="51">
        <f t="shared" ca="1" si="765"/>
        <v>4</v>
      </c>
      <c r="K6834" s="47">
        <f t="shared" si="766"/>
        <v>8.25</v>
      </c>
      <c r="L6834" s="47">
        <f t="shared" si="767"/>
        <v>8.61</v>
      </c>
      <c r="M6834" s="47">
        <f t="shared" si="768"/>
        <v>8.19</v>
      </c>
      <c r="N6834" s="47">
        <f t="shared" si="769"/>
        <v>8.4700000000000006</v>
      </c>
      <c r="O6834" s="48">
        <f t="shared" ca="1" si="770"/>
        <v>9060800</v>
      </c>
    </row>
    <row r="6835" spans="1:15" x14ac:dyDescent="0.25">
      <c r="A6835">
        <v>6820</v>
      </c>
      <c r="B6835" s="84">
        <v>32071</v>
      </c>
      <c r="C6835" s="47">
        <v>68</v>
      </c>
      <c r="D6835" s="47">
        <v>70.38</v>
      </c>
      <c r="E6835" s="47">
        <v>68</v>
      </c>
      <c r="F6835" s="47">
        <v>68.75</v>
      </c>
      <c r="G6835" s="48">
        <v>3174800</v>
      </c>
      <c r="H6835" s="47">
        <v>8.66</v>
      </c>
      <c r="I6835" s="51">
        <f t="shared" si="764"/>
        <v>0.12596363636363636</v>
      </c>
      <c r="J6835" s="51">
        <f t="shared" ca="1" si="765"/>
        <v>4</v>
      </c>
      <c r="K6835" s="47">
        <f t="shared" si="766"/>
        <v>8.57</v>
      </c>
      <c r="L6835" s="47">
        <f t="shared" si="767"/>
        <v>8.8699999999999992</v>
      </c>
      <c r="M6835" s="47">
        <f t="shared" si="768"/>
        <v>8.57</v>
      </c>
      <c r="N6835" s="47">
        <f t="shared" si="769"/>
        <v>8.66</v>
      </c>
      <c r="O6835" s="48">
        <f t="shared" ca="1" si="770"/>
        <v>12699200</v>
      </c>
    </row>
    <row r="6836" spans="1:15" x14ac:dyDescent="0.25">
      <c r="A6836">
        <v>6821</v>
      </c>
      <c r="B6836" s="84">
        <v>32070</v>
      </c>
      <c r="C6836" s="47">
        <v>64.62</v>
      </c>
      <c r="D6836" s="47">
        <v>69.25</v>
      </c>
      <c r="E6836" s="47">
        <v>62</v>
      </c>
      <c r="F6836" s="47">
        <v>66.75</v>
      </c>
      <c r="G6836" s="48">
        <v>4478800</v>
      </c>
      <c r="H6836" s="47">
        <v>8.41</v>
      </c>
      <c r="I6836" s="51">
        <f t="shared" si="764"/>
        <v>0.1259925093632959</v>
      </c>
      <c r="J6836" s="51">
        <f t="shared" ca="1" si="765"/>
        <v>4</v>
      </c>
      <c r="K6836" s="47">
        <f t="shared" si="766"/>
        <v>8.14</v>
      </c>
      <c r="L6836" s="47">
        <f t="shared" si="767"/>
        <v>8.7200000000000006</v>
      </c>
      <c r="M6836" s="47">
        <f t="shared" si="768"/>
        <v>7.81</v>
      </c>
      <c r="N6836" s="47">
        <f t="shared" si="769"/>
        <v>8.41</v>
      </c>
      <c r="O6836" s="48">
        <f t="shared" ca="1" si="770"/>
        <v>17915200</v>
      </c>
    </row>
    <row r="6837" spans="1:15" x14ac:dyDescent="0.25">
      <c r="A6837">
        <v>6822</v>
      </c>
      <c r="B6837" s="84">
        <v>32069</v>
      </c>
      <c r="C6837" s="47">
        <v>73.62</v>
      </c>
      <c r="D6837" s="47">
        <v>73.75</v>
      </c>
      <c r="E6837" s="47">
        <v>66</v>
      </c>
      <c r="F6837" s="47">
        <v>66</v>
      </c>
      <c r="G6837" s="48">
        <v>3009200</v>
      </c>
      <c r="H6837" s="47">
        <v>8.31</v>
      </c>
      <c r="I6837" s="51">
        <f t="shared" si="764"/>
        <v>0.12590909090909091</v>
      </c>
      <c r="J6837" s="51">
        <f t="shared" ca="1" si="765"/>
        <v>4</v>
      </c>
      <c r="K6837" s="47">
        <f t="shared" si="766"/>
        <v>9.27</v>
      </c>
      <c r="L6837" s="47">
        <f t="shared" si="767"/>
        <v>9.2899999999999991</v>
      </c>
      <c r="M6837" s="47">
        <f t="shared" si="768"/>
        <v>8.31</v>
      </c>
      <c r="N6837" s="47">
        <f t="shared" si="769"/>
        <v>8.31</v>
      </c>
      <c r="O6837" s="48">
        <f t="shared" ca="1" si="770"/>
        <v>12036800</v>
      </c>
    </row>
    <row r="6838" spans="1:15" x14ac:dyDescent="0.25">
      <c r="A6838">
        <v>6823</v>
      </c>
      <c r="B6838" s="84">
        <v>32066</v>
      </c>
      <c r="C6838" s="47">
        <v>75.62</v>
      </c>
      <c r="D6838" s="47">
        <v>75.62</v>
      </c>
      <c r="E6838" s="47">
        <v>74</v>
      </c>
      <c r="F6838" s="47">
        <v>74.5</v>
      </c>
      <c r="G6838" s="48">
        <v>1834400</v>
      </c>
      <c r="H6838" s="47">
        <v>9.3800000000000008</v>
      </c>
      <c r="I6838" s="51">
        <f t="shared" si="764"/>
        <v>0.12590604026845639</v>
      </c>
      <c r="J6838" s="51">
        <f t="shared" ca="1" si="765"/>
        <v>4</v>
      </c>
      <c r="K6838" s="47">
        <f t="shared" si="766"/>
        <v>9.52</v>
      </c>
      <c r="L6838" s="47">
        <f t="shared" si="767"/>
        <v>9.52</v>
      </c>
      <c r="M6838" s="47">
        <f t="shared" si="768"/>
        <v>9.32</v>
      </c>
      <c r="N6838" s="47">
        <f t="shared" si="769"/>
        <v>9.3800000000000008</v>
      </c>
      <c r="O6838" s="48">
        <f t="shared" ca="1" si="770"/>
        <v>7337600</v>
      </c>
    </row>
    <row r="6839" spans="1:15" x14ac:dyDescent="0.25">
      <c r="A6839">
        <v>6824</v>
      </c>
      <c r="B6839" s="84">
        <v>32065</v>
      </c>
      <c r="C6839" s="47">
        <v>76.5</v>
      </c>
      <c r="D6839" s="47">
        <v>77.5</v>
      </c>
      <c r="E6839" s="47">
        <v>75.38</v>
      </c>
      <c r="F6839" s="47">
        <v>75.38</v>
      </c>
      <c r="G6839" s="48">
        <v>1006000</v>
      </c>
      <c r="H6839" s="47">
        <v>9.49</v>
      </c>
      <c r="I6839" s="51">
        <f t="shared" si="764"/>
        <v>0.12589546298752985</v>
      </c>
      <c r="J6839" s="51">
        <f t="shared" ca="1" si="765"/>
        <v>4</v>
      </c>
      <c r="K6839" s="47">
        <f t="shared" si="766"/>
        <v>9.6300000000000008</v>
      </c>
      <c r="L6839" s="47">
        <f t="shared" si="767"/>
        <v>9.76</v>
      </c>
      <c r="M6839" s="47">
        <f t="shared" si="768"/>
        <v>9.49</v>
      </c>
      <c r="N6839" s="47">
        <f t="shared" si="769"/>
        <v>9.49</v>
      </c>
      <c r="O6839" s="48">
        <f t="shared" ca="1" si="770"/>
        <v>4024000</v>
      </c>
    </row>
    <row r="6840" spans="1:15" x14ac:dyDescent="0.25">
      <c r="A6840">
        <v>6825</v>
      </c>
      <c r="B6840" s="84">
        <v>32064</v>
      </c>
      <c r="C6840" s="47">
        <v>78.88</v>
      </c>
      <c r="D6840" s="47">
        <v>78.88</v>
      </c>
      <c r="E6840" s="47">
        <v>78</v>
      </c>
      <c r="F6840" s="47">
        <v>78.5</v>
      </c>
      <c r="G6840" s="48">
        <v>412000</v>
      </c>
      <c r="H6840" s="47">
        <v>9.8800000000000008</v>
      </c>
      <c r="I6840" s="51">
        <f t="shared" si="764"/>
        <v>0.12585987261146497</v>
      </c>
      <c r="J6840" s="51">
        <f t="shared" ca="1" si="765"/>
        <v>4</v>
      </c>
      <c r="K6840" s="47">
        <f t="shared" si="766"/>
        <v>9.93</v>
      </c>
      <c r="L6840" s="47">
        <f t="shared" si="767"/>
        <v>9.93</v>
      </c>
      <c r="M6840" s="47">
        <f t="shared" si="768"/>
        <v>9.82</v>
      </c>
      <c r="N6840" s="47">
        <f t="shared" si="769"/>
        <v>9.8800000000000008</v>
      </c>
      <c r="O6840" s="48">
        <f t="shared" ca="1" si="770"/>
        <v>1648000</v>
      </c>
    </row>
    <row r="6841" spans="1:15" x14ac:dyDescent="0.25">
      <c r="A6841">
        <v>6826</v>
      </c>
      <c r="B6841" s="84">
        <v>32063</v>
      </c>
      <c r="C6841" s="47">
        <v>79.25</v>
      </c>
      <c r="D6841" s="47">
        <v>79.75</v>
      </c>
      <c r="E6841" s="47">
        <v>78.75</v>
      </c>
      <c r="F6841" s="47">
        <v>79.38</v>
      </c>
      <c r="G6841" s="48">
        <v>339600</v>
      </c>
      <c r="H6841" s="47">
        <v>9.99</v>
      </c>
      <c r="I6841" s="51">
        <f t="shared" si="764"/>
        <v>0.12585034013605442</v>
      </c>
      <c r="J6841" s="51">
        <f t="shared" ca="1" si="765"/>
        <v>4</v>
      </c>
      <c r="K6841" s="47">
        <f t="shared" si="766"/>
        <v>9.9700000000000006</v>
      </c>
      <c r="L6841" s="47">
        <f t="shared" si="767"/>
        <v>10.039999999999999</v>
      </c>
      <c r="M6841" s="47">
        <f t="shared" si="768"/>
        <v>9.91</v>
      </c>
      <c r="N6841" s="47">
        <f t="shared" si="769"/>
        <v>9.99</v>
      </c>
      <c r="O6841" s="48">
        <f t="shared" ca="1" si="770"/>
        <v>1358400</v>
      </c>
    </row>
    <row r="6842" spans="1:15" x14ac:dyDescent="0.25">
      <c r="A6842">
        <v>6827</v>
      </c>
      <c r="B6842" s="84">
        <v>32062</v>
      </c>
      <c r="C6842" s="47">
        <v>79</v>
      </c>
      <c r="D6842" s="47">
        <v>79.12</v>
      </c>
      <c r="E6842" s="47">
        <v>78</v>
      </c>
      <c r="F6842" s="47">
        <v>78.5</v>
      </c>
      <c r="G6842" s="48">
        <v>313200</v>
      </c>
      <c r="H6842" s="47">
        <v>9.8800000000000008</v>
      </c>
      <c r="I6842" s="51">
        <f t="shared" si="764"/>
        <v>0.12585987261146497</v>
      </c>
      <c r="J6842" s="51">
        <f t="shared" ca="1" si="765"/>
        <v>4</v>
      </c>
      <c r="K6842" s="47">
        <f t="shared" si="766"/>
        <v>9.94</v>
      </c>
      <c r="L6842" s="47">
        <f t="shared" si="767"/>
        <v>9.9600000000000009</v>
      </c>
      <c r="M6842" s="47">
        <f t="shared" si="768"/>
        <v>9.82</v>
      </c>
      <c r="N6842" s="47">
        <f t="shared" si="769"/>
        <v>9.8800000000000008</v>
      </c>
      <c r="O6842" s="48">
        <f t="shared" ca="1" si="770"/>
        <v>1252800</v>
      </c>
    </row>
    <row r="6843" spans="1:15" x14ac:dyDescent="0.25">
      <c r="A6843">
        <v>6828</v>
      </c>
      <c r="B6843" s="84">
        <v>32059</v>
      </c>
      <c r="C6843" s="47">
        <v>79.75</v>
      </c>
      <c r="D6843" s="47">
        <v>79.75</v>
      </c>
      <c r="E6843" s="47">
        <v>78.88</v>
      </c>
      <c r="F6843" s="47">
        <v>79</v>
      </c>
      <c r="G6843" s="48">
        <v>326400</v>
      </c>
      <c r="H6843" s="47">
        <v>9.9499999999999993</v>
      </c>
      <c r="I6843" s="51">
        <f t="shared" si="764"/>
        <v>0.12594936708860757</v>
      </c>
      <c r="J6843" s="51">
        <f t="shared" ca="1" si="765"/>
        <v>4</v>
      </c>
      <c r="K6843" s="47">
        <f t="shared" si="766"/>
        <v>10.039999999999999</v>
      </c>
      <c r="L6843" s="47">
        <f t="shared" si="767"/>
        <v>10.039999999999999</v>
      </c>
      <c r="M6843" s="47">
        <f t="shared" si="768"/>
        <v>9.93</v>
      </c>
      <c r="N6843" s="47">
        <f t="shared" si="769"/>
        <v>9.9499999999999993</v>
      </c>
      <c r="O6843" s="48">
        <f t="shared" ca="1" si="770"/>
        <v>1305600</v>
      </c>
    </row>
    <row r="6844" spans="1:15" x14ac:dyDescent="0.25">
      <c r="A6844">
        <v>6829</v>
      </c>
      <c r="B6844" s="84">
        <v>32058</v>
      </c>
      <c r="C6844" s="47">
        <v>80.88</v>
      </c>
      <c r="D6844" s="47">
        <v>80.88</v>
      </c>
      <c r="E6844" s="47">
        <v>78.88</v>
      </c>
      <c r="F6844" s="47">
        <v>79.75</v>
      </c>
      <c r="G6844" s="48">
        <v>558800</v>
      </c>
      <c r="H6844" s="47">
        <v>10.039999999999999</v>
      </c>
      <c r="I6844" s="51">
        <f t="shared" si="764"/>
        <v>0.12589341692789968</v>
      </c>
      <c r="J6844" s="51">
        <f t="shared" ca="1" si="765"/>
        <v>4</v>
      </c>
      <c r="K6844" s="47">
        <f t="shared" si="766"/>
        <v>10.18</v>
      </c>
      <c r="L6844" s="47">
        <f t="shared" si="767"/>
        <v>10.18</v>
      </c>
      <c r="M6844" s="47">
        <f t="shared" si="768"/>
        <v>9.93</v>
      </c>
      <c r="N6844" s="47">
        <f t="shared" si="769"/>
        <v>10.039999999999999</v>
      </c>
      <c r="O6844" s="48">
        <f t="shared" ca="1" si="770"/>
        <v>2235200</v>
      </c>
    </row>
    <row r="6845" spans="1:15" x14ac:dyDescent="0.25">
      <c r="A6845">
        <v>6830</v>
      </c>
      <c r="B6845" s="84">
        <v>32057</v>
      </c>
      <c r="C6845" s="47">
        <v>79.5</v>
      </c>
      <c r="D6845" s="47">
        <v>81</v>
      </c>
      <c r="E6845" s="47">
        <v>79.25</v>
      </c>
      <c r="F6845" s="47">
        <v>80.75</v>
      </c>
      <c r="G6845" s="48">
        <v>662400</v>
      </c>
      <c r="H6845" s="47">
        <v>10.17</v>
      </c>
      <c r="I6845" s="51">
        <f t="shared" si="764"/>
        <v>0.12594427244582043</v>
      </c>
      <c r="J6845" s="51">
        <f t="shared" ca="1" si="765"/>
        <v>4</v>
      </c>
      <c r="K6845" s="47">
        <f t="shared" si="766"/>
        <v>10.01</v>
      </c>
      <c r="L6845" s="47">
        <f t="shared" si="767"/>
        <v>10.199999999999999</v>
      </c>
      <c r="M6845" s="47">
        <f t="shared" si="768"/>
        <v>9.98</v>
      </c>
      <c r="N6845" s="47">
        <f t="shared" si="769"/>
        <v>10.17</v>
      </c>
      <c r="O6845" s="48">
        <f t="shared" ca="1" si="770"/>
        <v>2649600</v>
      </c>
    </row>
    <row r="6846" spans="1:15" x14ac:dyDescent="0.25">
      <c r="A6846">
        <v>6831</v>
      </c>
      <c r="B6846" s="84">
        <v>32056</v>
      </c>
      <c r="C6846" s="47">
        <v>82.88</v>
      </c>
      <c r="D6846" s="47">
        <v>82.88</v>
      </c>
      <c r="E6846" s="47">
        <v>79.25</v>
      </c>
      <c r="F6846" s="47">
        <v>79.25</v>
      </c>
      <c r="G6846" s="48">
        <v>645200</v>
      </c>
      <c r="H6846" s="47">
        <v>9.98</v>
      </c>
      <c r="I6846" s="51">
        <f t="shared" si="764"/>
        <v>0.12593059936908518</v>
      </c>
      <c r="J6846" s="51">
        <f t="shared" ca="1" si="765"/>
        <v>4</v>
      </c>
      <c r="K6846" s="47">
        <f t="shared" si="766"/>
        <v>10.44</v>
      </c>
      <c r="L6846" s="47">
        <f t="shared" si="767"/>
        <v>10.44</v>
      </c>
      <c r="M6846" s="47">
        <f t="shared" si="768"/>
        <v>9.98</v>
      </c>
      <c r="N6846" s="47">
        <f t="shared" si="769"/>
        <v>9.98</v>
      </c>
      <c r="O6846" s="48">
        <f t="shared" ca="1" si="770"/>
        <v>2580800</v>
      </c>
    </row>
    <row r="6847" spans="1:15" x14ac:dyDescent="0.25">
      <c r="A6847">
        <v>6832</v>
      </c>
      <c r="B6847" s="84">
        <v>32055</v>
      </c>
      <c r="C6847" s="47">
        <v>83.38</v>
      </c>
      <c r="D6847" s="47">
        <v>83.38</v>
      </c>
      <c r="E6847" s="47">
        <v>82.62</v>
      </c>
      <c r="F6847" s="47">
        <v>82.88</v>
      </c>
      <c r="G6847" s="48">
        <v>234800</v>
      </c>
      <c r="H6847" s="47">
        <v>10.44</v>
      </c>
      <c r="I6847" s="51">
        <f t="shared" si="764"/>
        <v>0.12596525096525096</v>
      </c>
      <c r="J6847" s="51">
        <f t="shared" ca="1" si="765"/>
        <v>4</v>
      </c>
      <c r="K6847" s="47">
        <f t="shared" si="766"/>
        <v>10.5</v>
      </c>
      <c r="L6847" s="47">
        <f t="shared" si="767"/>
        <v>10.5</v>
      </c>
      <c r="M6847" s="47">
        <f t="shared" si="768"/>
        <v>10.41</v>
      </c>
      <c r="N6847" s="47">
        <f t="shared" si="769"/>
        <v>10.44</v>
      </c>
      <c r="O6847" s="48">
        <f t="shared" ca="1" si="770"/>
        <v>939200</v>
      </c>
    </row>
    <row r="6848" spans="1:15" x14ac:dyDescent="0.25">
      <c r="A6848">
        <v>6833</v>
      </c>
      <c r="B6848" s="84">
        <v>32052</v>
      </c>
      <c r="C6848" s="47">
        <v>84.25</v>
      </c>
      <c r="D6848" s="47">
        <v>84.5</v>
      </c>
      <c r="E6848" s="47">
        <v>83.62</v>
      </c>
      <c r="F6848" s="47">
        <v>83.62</v>
      </c>
      <c r="G6848" s="48">
        <v>328800</v>
      </c>
      <c r="H6848" s="47">
        <v>10.53</v>
      </c>
      <c r="I6848" s="51">
        <f t="shared" si="764"/>
        <v>0.12592681176751971</v>
      </c>
      <c r="J6848" s="51">
        <f t="shared" ca="1" si="765"/>
        <v>4</v>
      </c>
      <c r="K6848" s="47">
        <f t="shared" si="766"/>
        <v>10.61</v>
      </c>
      <c r="L6848" s="47">
        <f t="shared" si="767"/>
        <v>10.64</v>
      </c>
      <c r="M6848" s="47">
        <f t="shared" si="768"/>
        <v>10.53</v>
      </c>
      <c r="N6848" s="47">
        <f t="shared" si="769"/>
        <v>10.53</v>
      </c>
      <c r="O6848" s="48">
        <f t="shared" ca="1" si="770"/>
        <v>1315200</v>
      </c>
    </row>
    <row r="6849" spans="1:15" x14ac:dyDescent="0.25">
      <c r="A6849">
        <v>6834</v>
      </c>
      <c r="B6849" s="84">
        <v>32051</v>
      </c>
      <c r="C6849" s="47">
        <v>82.88</v>
      </c>
      <c r="D6849" s="47">
        <v>84.25</v>
      </c>
      <c r="E6849" s="47">
        <v>82.88</v>
      </c>
      <c r="F6849" s="47">
        <v>83.75</v>
      </c>
      <c r="G6849" s="48">
        <v>528400</v>
      </c>
      <c r="H6849" s="47">
        <v>10.55</v>
      </c>
      <c r="I6849" s="51">
        <f t="shared" si="764"/>
        <v>0.12597014925373134</v>
      </c>
      <c r="J6849" s="51">
        <f t="shared" ca="1" si="765"/>
        <v>4</v>
      </c>
      <c r="K6849" s="47">
        <f t="shared" si="766"/>
        <v>10.44</v>
      </c>
      <c r="L6849" s="47">
        <f t="shared" si="767"/>
        <v>10.61</v>
      </c>
      <c r="M6849" s="47">
        <f t="shared" si="768"/>
        <v>10.44</v>
      </c>
      <c r="N6849" s="47">
        <f t="shared" si="769"/>
        <v>10.55</v>
      </c>
      <c r="O6849" s="48">
        <f t="shared" ca="1" si="770"/>
        <v>2113600</v>
      </c>
    </row>
    <row r="6850" spans="1:15" x14ac:dyDescent="0.25">
      <c r="A6850">
        <v>6835</v>
      </c>
      <c r="B6850" s="84">
        <v>32050</v>
      </c>
      <c r="C6850" s="47">
        <v>82.5</v>
      </c>
      <c r="D6850" s="47">
        <v>83.38</v>
      </c>
      <c r="E6850" s="47">
        <v>82.5</v>
      </c>
      <c r="F6850" s="47">
        <v>83.12</v>
      </c>
      <c r="G6850" s="48">
        <v>688800</v>
      </c>
      <c r="H6850" s="47">
        <v>10.47</v>
      </c>
      <c r="I6850" s="51">
        <f t="shared" si="764"/>
        <v>0.12596246390760346</v>
      </c>
      <c r="J6850" s="51">
        <f t="shared" ca="1" si="765"/>
        <v>4</v>
      </c>
      <c r="K6850" s="47">
        <f t="shared" si="766"/>
        <v>10.39</v>
      </c>
      <c r="L6850" s="47">
        <f t="shared" si="767"/>
        <v>10.5</v>
      </c>
      <c r="M6850" s="47">
        <f t="shared" si="768"/>
        <v>10.39</v>
      </c>
      <c r="N6850" s="47">
        <f t="shared" si="769"/>
        <v>10.47</v>
      </c>
      <c r="O6850" s="48">
        <f t="shared" ca="1" si="770"/>
        <v>2755200</v>
      </c>
    </row>
    <row r="6851" spans="1:15" x14ac:dyDescent="0.25">
      <c r="A6851">
        <v>6836</v>
      </c>
      <c r="B6851" s="84">
        <v>32049</v>
      </c>
      <c r="C6851" s="47">
        <v>83</v>
      </c>
      <c r="D6851" s="47">
        <v>83.5</v>
      </c>
      <c r="E6851" s="47">
        <v>82.38</v>
      </c>
      <c r="F6851" s="47">
        <v>82.5</v>
      </c>
      <c r="G6851" s="48">
        <v>478400</v>
      </c>
      <c r="H6851" s="47">
        <v>10.39</v>
      </c>
      <c r="I6851" s="51">
        <f t="shared" si="764"/>
        <v>0.12593939393939393</v>
      </c>
      <c r="J6851" s="51">
        <f t="shared" ca="1" si="765"/>
        <v>4</v>
      </c>
      <c r="K6851" s="47">
        <f t="shared" si="766"/>
        <v>10.45</v>
      </c>
      <c r="L6851" s="47">
        <f t="shared" si="767"/>
        <v>10.52</v>
      </c>
      <c r="M6851" s="47">
        <f t="shared" si="768"/>
        <v>10.37</v>
      </c>
      <c r="N6851" s="47">
        <f t="shared" si="769"/>
        <v>10.39</v>
      </c>
      <c r="O6851" s="48">
        <f t="shared" ca="1" si="770"/>
        <v>1913600</v>
      </c>
    </row>
    <row r="6852" spans="1:15" x14ac:dyDescent="0.25">
      <c r="A6852">
        <v>6837</v>
      </c>
      <c r="B6852" s="84">
        <v>32048</v>
      </c>
      <c r="C6852" s="47">
        <v>82.25</v>
      </c>
      <c r="D6852" s="47">
        <v>83.5</v>
      </c>
      <c r="E6852" s="47">
        <v>82.12</v>
      </c>
      <c r="F6852" s="47">
        <v>82.75</v>
      </c>
      <c r="G6852" s="48">
        <v>473600</v>
      </c>
      <c r="H6852" s="47">
        <v>10.42</v>
      </c>
      <c r="I6852" s="51">
        <f t="shared" si="764"/>
        <v>0.12592145015105741</v>
      </c>
      <c r="J6852" s="51">
        <f t="shared" ca="1" si="765"/>
        <v>4</v>
      </c>
      <c r="K6852" s="47">
        <f t="shared" si="766"/>
        <v>10.36</v>
      </c>
      <c r="L6852" s="47">
        <f t="shared" si="767"/>
        <v>10.51</v>
      </c>
      <c r="M6852" s="47">
        <f t="shared" si="768"/>
        <v>10.34</v>
      </c>
      <c r="N6852" s="47">
        <f t="shared" si="769"/>
        <v>10.42</v>
      </c>
      <c r="O6852" s="48">
        <f t="shared" ca="1" si="770"/>
        <v>1894400</v>
      </c>
    </row>
    <row r="6853" spans="1:15" x14ac:dyDescent="0.25">
      <c r="A6853">
        <v>6838</v>
      </c>
      <c r="B6853" s="84">
        <v>32045</v>
      </c>
      <c r="C6853" s="47">
        <v>82.25</v>
      </c>
      <c r="D6853" s="47">
        <v>83.12</v>
      </c>
      <c r="E6853" s="47">
        <v>82</v>
      </c>
      <c r="F6853" s="47">
        <v>82.5</v>
      </c>
      <c r="G6853" s="48">
        <v>576400</v>
      </c>
      <c r="H6853" s="47">
        <v>10.39</v>
      </c>
      <c r="I6853" s="51">
        <f t="shared" si="764"/>
        <v>0.12593939393939393</v>
      </c>
      <c r="J6853" s="51">
        <f t="shared" ca="1" si="765"/>
        <v>4</v>
      </c>
      <c r="K6853" s="47">
        <f t="shared" si="766"/>
        <v>10.36</v>
      </c>
      <c r="L6853" s="47">
        <f t="shared" si="767"/>
        <v>10.47</v>
      </c>
      <c r="M6853" s="47">
        <f t="shared" si="768"/>
        <v>10.33</v>
      </c>
      <c r="N6853" s="47">
        <f t="shared" si="769"/>
        <v>10.39</v>
      </c>
      <c r="O6853" s="48">
        <f t="shared" ca="1" si="770"/>
        <v>2305600</v>
      </c>
    </row>
    <row r="6854" spans="1:15" x14ac:dyDescent="0.25">
      <c r="A6854">
        <v>6839</v>
      </c>
      <c r="B6854" s="84">
        <v>32044</v>
      </c>
      <c r="C6854" s="47">
        <v>81.5</v>
      </c>
      <c r="D6854" s="47">
        <v>82.38</v>
      </c>
      <c r="E6854" s="47">
        <v>81.5</v>
      </c>
      <c r="F6854" s="47">
        <v>82.38</v>
      </c>
      <c r="G6854" s="48">
        <v>336000</v>
      </c>
      <c r="H6854" s="47">
        <v>10.37</v>
      </c>
      <c r="I6854" s="51">
        <f t="shared" si="764"/>
        <v>0.12588006797766449</v>
      </c>
      <c r="J6854" s="51">
        <f t="shared" ca="1" si="765"/>
        <v>4</v>
      </c>
      <c r="K6854" s="47">
        <f t="shared" si="766"/>
        <v>10.26</v>
      </c>
      <c r="L6854" s="47">
        <f t="shared" si="767"/>
        <v>10.37</v>
      </c>
      <c r="M6854" s="47">
        <f t="shared" si="768"/>
        <v>10.26</v>
      </c>
      <c r="N6854" s="47">
        <f t="shared" si="769"/>
        <v>10.37</v>
      </c>
      <c r="O6854" s="48">
        <f t="shared" ca="1" si="770"/>
        <v>1344000</v>
      </c>
    </row>
    <row r="6855" spans="1:15" x14ac:dyDescent="0.25">
      <c r="A6855">
        <v>6840</v>
      </c>
      <c r="B6855" s="84">
        <v>32043</v>
      </c>
      <c r="C6855" s="47">
        <v>82</v>
      </c>
      <c r="D6855" s="47">
        <v>82.25</v>
      </c>
      <c r="E6855" s="47">
        <v>81</v>
      </c>
      <c r="F6855" s="47">
        <v>81.75</v>
      </c>
      <c r="G6855" s="48">
        <v>798400</v>
      </c>
      <c r="H6855" s="47">
        <v>10.29</v>
      </c>
      <c r="I6855" s="51">
        <f t="shared" si="764"/>
        <v>0.12587155963302751</v>
      </c>
      <c r="J6855" s="51">
        <f t="shared" ca="1" si="765"/>
        <v>4</v>
      </c>
      <c r="K6855" s="47">
        <f t="shared" si="766"/>
        <v>10.32</v>
      </c>
      <c r="L6855" s="47">
        <f t="shared" si="767"/>
        <v>10.35</v>
      </c>
      <c r="M6855" s="47">
        <f t="shared" si="768"/>
        <v>10.199999999999999</v>
      </c>
      <c r="N6855" s="47">
        <f t="shared" si="769"/>
        <v>10.29</v>
      </c>
      <c r="O6855" s="48">
        <f t="shared" ca="1" si="770"/>
        <v>3193600</v>
      </c>
    </row>
    <row r="6856" spans="1:15" x14ac:dyDescent="0.25">
      <c r="A6856">
        <v>6841</v>
      </c>
      <c r="B6856" s="84">
        <v>32042</v>
      </c>
      <c r="C6856" s="47">
        <v>79.12</v>
      </c>
      <c r="D6856" s="47">
        <v>82</v>
      </c>
      <c r="E6856" s="47">
        <v>79.12</v>
      </c>
      <c r="F6856" s="47">
        <v>82</v>
      </c>
      <c r="G6856" s="48">
        <v>936000</v>
      </c>
      <c r="H6856" s="47">
        <v>10.33</v>
      </c>
      <c r="I6856" s="51">
        <f t="shared" si="764"/>
        <v>0.12597560975609756</v>
      </c>
      <c r="J6856" s="51">
        <f t="shared" ca="1" si="765"/>
        <v>4</v>
      </c>
      <c r="K6856" s="47">
        <f t="shared" si="766"/>
        <v>9.9700000000000006</v>
      </c>
      <c r="L6856" s="47">
        <f t="shared" si="767"/>
        <v>10.33</v>
      </c>
      <c r="M6856" s="47">
        <f t="shared" si="768"/>
        <v>9.9700000000000006</v>
      </c>
      <c r="N6856" s="47">
        <f t="shared" si="769"/>
        <v>10.33</v>
      </c>
      <c r="O6856" s="48">
        <f t="shared" ca="1" si="770"/>
        <v>3744000</v>
      </c>
    </row>
    <row r="6857" spans="1:15" x14ac:dyDescent="0.25">
      <c r="A6857">
        <v>6842</v>
      </c>
      <c r="B6857" s="84">
        <v>32041</v>
      </c>
      <c r="C6857" s="47">
        <v>80.88</v>
      </c>
      <c r="D6857" s="47">
        <v>81</v>
      </c>
      <c r="E6857" s="47">
        <v>78.75</v>
      </c>
      <c r="F6857" s="47">
        <v>78.75</v>
      </c>
      <c r="G6857" s="48">
        <v>476800</v>
      </c>
      <c r="H6857" s="47">
        <v>9.92</v>
      </c>
      <c r="I6857" s="51">
        <f t="shared" si="764"/>
        <v>0.12596825396825398</v>
      </c>
      <c r="J6857" s="51">
        <f t="shared" ca="1" si="765"/>
        <v>4</v>
      </c>
      <c r="K6857" s="47">
        <f t="shared" si="766"/>
        <v>10.19</v>
      </c>
      <c r="L6857" s="47">
        <f t="shared" si="767"/>
        <v>10.199999999999999</v>
      </c>
      <c r="M6857" s="47">
        <f t="shared" si="768"/>
        <v>9.92</v>
      </c>
      <c r="N6857" s="47">
        <f t="shared" si="769"/>
        <v>9.92</v>
      </c>
      <c r="O6857" s="48">
        <f t="shared" ca="1" si="770"/>
        <v>1907200</v>
      </c>
    </row>
    <row r="6858" spans="1:15" x14ac:dyDescent="0.25">
      <c r="A6858">
        <v>6843</v>
      </c>
      <c r="B6858" s="84">
        <v>32038</v>
      </c>
      <c r="C6858" s="47">
        <v>80.75</v>
      </c>
      <c r="D6858" s="47">
        <v>81</v>
      </c>
      <c r="E6858" s="47">
        <v>80</v>
      </c>
      <c r="F6858" s="47">
        <v>80.25</v>
      </c>
      <c r="G6858" s="48">
        <v>1047200</v>
      </c>
      <c r="H6858" s="47">
        <v>10.11</v>
      </c>
      <c r="I6858" s="51">
        <f t="shared" si="764"/>
        <v>0.12598130841121494</v>
      </c>
      <c r="J6858" s="51">
        <f t="shared" ca="1" si="765"/>
        <v>4</v>
      </c>
      <c r="K6858" s="47">
        <f t="shared" si="766"/>
        <v>10.17</v>
      </c>
      <c r="L6858" s="47">
        <f t="shared" si="767"/>
        <v>10.199999999999999</v>
      </c>
      <c r="M6858" s="47">
        <f t="shared" si="768"/>
        <v>10.08</v>
      </c>
      <c r="N6858" s="47">
        <f t="shared" si="769"/>
        <v>10.11</v>
      </c>
      <c r="O6858" s="48">
        <f t="shared" ca="1" si="770"/>
        <v>4188800</v>
      </c>
    </row>
    <row r="6859" spans="1:15" x14ac:dyDescent="0.25">
      <c r="A6859">
        <v>6844</v>
      </c>
      <c r="B6859" s="84">
        <v>32037</v>
      </c>
      <c r="C6859" s="47">
        <v>80.12</v>
      </c>
      <c r="D6859" s="47">
        <v>80.5</v>
      </c>
      <c r="E6859" s="47">
        <v>79.75</v>
      </c>
      <c r="F6859" s="47">
        <v>79.88</v>
      </c>
      <c r="G6859" s="48">
        <v>432400</v>
      </c>
      <c r="H6859" s="47">
        <v>10.06</v>
      </c>
      <c r="I6859" s="51">
        <f t="shared" si="764"/>
        <v>0.12593890836254382</v>
      </c>
      <c r="J6859" s="51">
        <f t="shared" ca="1" si="765"/>
        <v>4</v>
      </c>
      <c r="K6859" s="47">
        <f t="shared" si="766"/>
        <v>10.09</v>
      </c>
      <c r="L6859" s="47">
        <f t="shared" si="767"/>
        <v>10.14</v>
      </c>
      <c r="M6859" s="47">
        <f t="shared" si="768"/>
        <v>10.039999999999999</v>
      </c>
      <c r="N6859" s="47">
        <f t="shared" si="769"/>
        <v>10.06</v>
      </c>
      <c r="O6859" s="48">
        <f t="shared" ca="1" si="770"/>
        <v>1729600</v>
      </c>
    </row>
    <row r="6860" spans="1:15" x14ac:dyDescent="0.25">
      <c r="A6860">
        <v>6845</v>
      </c>
      <c r="B6860" s="84">
        <v>32036</v>
      </c>
      <c r="C6860" s="47">
        <v>80.5</v>
      </c>
      <c r="D6860" s="47">
        <v>80.75</v>
      </c>
      <c r="E6860" s="47">
        <v>79.75</v>
      </c>
      <c r="F6860" s="47">
        <v>79.88</v>
      </c>
      <c r="G6860" s="48">
        <v>480000</v>
      </c>
      <c r="H6860" s="47">
        <v>10.06</v>
      </c>
      <c r="I6860" s="51">
        <f t="shared" si="764"/>
        <v>0.12593890836254382</v>
      </c>
      <c r="J6860" s="51">
        <f t="shared" ca="1" si="765"/>
        <v>4</v>
      </c>
      <c r="K6860" s="47">
        <f t="shared" si="766"/>
        <v>10.14</v>
      </c>
      <c r="L6860" s="47">
        <f t="shared" si="767"/>
        <v>10.17</v>
      </c>
      <c r="M6860" s="47">
        <f t="shared" si="768"/>
        <v>10.039999999999999</v>
      </c>
      <c r="N6860" s="47">
        <f t="shared" si="769"/>
        <v>10.06</v>
      </c>
      <c r="O6860" s="48">
        <f t="shared" ca="1" si="770"/>
        <v>1920000</v>
      </c>
    </row>
    <row r="6861" spans="1:15" x14ac:dyDescent="0.25">
      <c r="A6861">
        <v>6846</v>
      </c>
      <c r="B6861" s="84">
        <v>32035</v>
      </c>
      <c r="C6861" s="47">
        <v>81.88</v>
      </c>
      <c r="D6861" s="47">
        <v>81.88</v>
      </c>
      <c r="E6861" s="47">
        <v>80.75</v>
      </c>
      <c r="F6861" s="47">
        <v>80.88</v>
      </c>
      <c r="G6861" s="48">
        <v>526000</v>
      </c>
      <c r="H6861" s="47">
        <v>10.18</v>
      </c>
      <c r="I6861" s="51">
        <f t="shared" si="764"/>
        <v>0.12586547972304649</v>
      </c>
      <c r="J6861" s="51">
        <f t="shared" ca="1" si="765"/>
        <v>4</v>
      </c>
      <c r="K6861" s="47">
        <f t="shared" si="766"/>
        <v>10.31</v>
      </c>
      <c r="L6861" s="47">
        <f t="shared" si="767"/>
        <v>10.31</v>
      </c>
      <c r="M6861" s="47">
        <f t="shared" si="768"/>
        <v>10.16</v>
      </c>
      <c r="N6861" s="47">
        <f t="shared" si="769"/>
        <v>10.18</v>
      </c>
      <c r="O6861" s="48">
        <f t="shared" ca="1" si="770"/>
        <v>2104000</v>
      </c>
    </row>
    <row r="6862" spans="1:15" x14ac:dyDescent="0.25">
      <c r="A6862">
        <v>6847</v>
      </c>
      <c r="B6862" s="84">
        <v>32034</v>
      </c>
      <c r="C6862" s="47">
        <v>80.75</v>
      </c>
      <c r="D6862" s="47">
        <v>81.75</v>
      </c>
      <c r="E6862" s="47">
        <v>80.38</v>
      </c>
      <c r="F6862" s="47">
        <v>81.75</v>
      </c>
      <c r="G6862" s="48">
        <v>701200</v>
      </c>
      <c r="H6862" s="47">
        <v>10.29</v>
      </c>
      <c r="I6862" s="51">
        <f t="shared" si="764"/>
        <v>0.12587155963302751</v>
      </c>
      <c r="J6862" s="51">
        <f t="shared" ca="1" si="765"/>
        <v>4</v>
      </c>
      <c r="K6862" s="47">
        <f t="shared" si="766"/>
        <v>10.16</v>
      </c>
      <c r="L6862" s="47">
        <f t="shared" si="767"/>
        <v>10.29</v>
      </c>
      <c r="M6862" s="47">
        <f t="shared" si="768"/>
        <v>10.119999999999999</v>
      </c>
      <c r="N6862" s="47">
        <f t="shared" si="769"/>
        <v>10.29</v>
      </c>
      <c r="O6862" s="48">
        <f t="shared" ca="1" si="770"/>
        <v>2804800</v>
      </c>
    </row>
    <row r="6863" spans="1:15" x14ac:dyDescent="0.25">
      <c r="A6863">
        <v>6848</v>
      </c>
      <c r="B6863" s="84">
        <v>32031</v>
      </c>
      <c r="C6863" s="47">
        <v>78.75</v>
      </c>
      <c r="D6863" s="47">
        <v>80.25</v>
      </c>
      <c r="E6863" s="47">
        <v>78.75</v>
      </c>
      <c r="F6863" s="47">
        <v>80</v>
      </c>
      <c r="G6863" s="48">
        <v>675200</v>
      </c>
      <c r="H6863" s="47">
        <v>10.07</v>
      </c>
      <c r="I6863" s="51">
        <f t="shared" si="764"/>
        <v>0.12587500000000001</v>
      </c>
      <c r="J6863" s="51">
        <f t="shared" ca="1" si="765"/>
        <v>4</v>
      </c>
      <c r="K6863" s="47">
        <f t="shared" si="766"/>
        <v>9.91</v>
      </c>
      <c r="L6863" s="47">
        <f t="shared" si="767"/>
        <v>10.1</v>
      </c>
      <c r="M6863" s="47">
        <f t="shared" si="768"/>
        <v>9.91</v>
      </c>
      <c r="N6863" s="47">
        <f t="shared" si="769"/>
        <v>10.07</v>
      </c>
      <c r="O6863" s="48">
        <f t="shared" ca="1" si="770"/>
        <v>2700800</v>
      </c>
    </row>
    <row r="6864" spans="1:15" x14ac:dyDescent="0.25">
      <c r="A6864">
        <v>6849</v>
      </c>
      <c r="B6864" s="84">
        <v>32030</v>
      </c>
      <c r="C6864" s="47">
        <v>77.75</v>
      </c>
      <c r="D6864" s="47">
        <v>79</v>
      </c>
      <c r="E6864" s="47">
        <v>77.75</v>
      </c>
      <c r="F6864" s="47">
        <v>78.62</v>
      </c>
      <c r="G6864" s="48">
        <v>590800</v>
      </c>
      <c r="H6864" s="47">
        <v>9.9</v>
      </c>
      <c r="I6864" s="51">
        <f t="shared" si="764"/>
        <v>0.12592215721190536</v>
      </c>
      <c r="J6864" s="51">
        <f t="shared" ca="1" si="765"/>
        <v>4</v>
      </c>
      <c r="K6864" s="47">
        <f t="shared" si="766"/>
        <v>9.7899999999999991</v>
      </c>
      <c r="L6864" s="47">
        <f t="shared" si="767"/>
        <v>9.9499999999999993</v>
      </c>
      <c r="M6864" s="47">
        <f t="shared" si="768"/>
        <v>9.7899999999999991</v>
      </c>
      <c r="N6864" s="47">
        <f t="shared" si="769"/>
        <v>9.9</v>
      </c>
      <c r="O6864" s="48">
        <f t="shared" ca="1" si="770"/>
        <v>2363200</v>
      </c>
    </row>
    <row r="6865" spans="1:15" x14ac:dyDescent="0.25">
      <c r="A6865">
        <v>6850</v>
      </c>
      <c r="B6865" s="84">
        <v>32029</v>
      </c>
      <c r="C6865" s="47">
        <v>77.12</v>
      </c>
      <c r="D6865" s="47">
        <v>78</v>
      </c>
      <c r="E6865" s="47">
        <v>76.75</v>
      </c>
      <c r="F6865" s="47">
        <v>77.5</v>
      </c>
      <c r="G6865" s="48">
        <v>959600</v>
      </c>
      <c r="H6865" s="47">
        <v>9.76</v>
      </c>
      <c r="I6865" s="51">
        <f t="shared" ref="I6865:I6928" si="771">H6865/F6865</f>
        <v>0.12593548387096773</v>
      </c>
      <c r="J6865" s="51">
        <f t="shared" ref="J6865:J6928" ca="1" si="772">INDEX(OFFSET($T$15,0,0,$S$13+1,1),MATCH(B6865,OFFSET($Q$15,0,0,$S$13+1,1),-1))</f>
        <v>4</v>
      </c>
      <c r="K6865" s="47">
        <f t="shared" ref="K6865:K6928" si="773">ROUND($I6865*C6865,2)</f>
        <v>9.7100000000000009</v>
      </c>
      <c r="L6865" s="47">
        <f t="shared" ref="L6865:L6928" si="774">ROUND($I6865*D6865,2)</f>
        <v>9.82</v>
      </c>
      <c r="M6865" s="47">
        <f t="shared" ref="M6865:M6928" si="775">ROUND($I6865*E6865,2)</f>
        <v>9.67</v>
      </c>
      <c r="N6865" s="47">
        <f t="shared" ref="N6865:N6928" si="776">ROUND($I6865*F6865,2)</f>
        <v>9.76</v>
      </c>
      <c r="O6865" s="48">
        <f t="shared" ref="O6865:O6928" ca="1" si="777">G6865*J6865</f>
        <v>3838400</v>
      </c>
    </row>
    <row r="6866" spans="1:15" x14ac:dyDescent="0.25">
      <c r="A6866">
        <v>6851</v>
      </c>
      <c r="B6866" s="84">
        <v>32028</v>
      </c>
      <c r="C6866" s="47">
        <v>78.38</v>
      </c>
      <c r="D6866" s="47">
        <v>78.38</v>
      </c>
      <c r="E6866" s="47">
        <v>76.25</v>
      </c>
      <c r="F6866" s="47">
        <v>77.88</v>
      </c>
      <c r="G6866" s="48">
        <v>516800</v>
      </c>
      <c r="H6866" s="47">
        <v>9.81</v>
      </c>
      <c r="I6866" s="51">
        <f t="shared" si="771"/>
        <v>0.12596302003081666</v>
      </c>
      <c r="J6866" s="51">
        <f t="shared" ca="1" si="772"/>
        <v>4</v>
      </c>
      <c r="K6866" s="47">
        <f t="shared" si="773"/>
        <v>9.8699999999999992</v>
      </c>
      <c r="L6866" s="47">
        <f t="shared" si="774"/>
        <v>9.8699999999999992</v>
      </c>
      <c r="M6866" s="47">
        <f t="shared" si="775"/>
        <v>9.6</v>
      </c>
      <c r="N6866" s="47">
        <f t="shared" si="776"/>
        <v>9.81</v>
      </c>
      <c r="O6866" s="48">
        <f t="shared" ca="1" si="777"/>
        <v>2067200</v>
      </c>
    </row>
    <row r="6867" spans="1:15" x14ac:dyDescent="0.25">
      <c r="A6867">
        <v>6852</v>
      </c>
      <c r="B6867" s="84">
        <v>32024</v>
      </c>
      <c r="C6867" s="47">
        <v>78.12</v>
      </c>
      <c r="D6867" s="47">
        <v>79.62</v>
      </c>
      <c r="E6867" s="47">
        <v>78.12</v>
      </c>
      <c r="F6867" s="47">
        <v>78.12</v>
      </c>
      <c r="G6867" s="48">
        <v>406400</v>
      </c>
      <c r="H6867" s="47">
        <v>9.84</v>
      </c>
      <c r="I6867" s="51">
        <f t="shared" si="771"/>
        <v>0.1259600614439324</v>
      </c>
      <c r="J6867" s="51">
        <f t="shared" ca="1" si="772"/>
        <v>4</v>
      </c>
      <c r="K6867" s="47">
        <f t="shared" si="773"/>
        <v>9.84</v>
      </c>
      <c r="L6867" s="47">
        <f t="shared" si="774"/>
        <v>10.029999999999999</v>
      </c>
      <c r="M6867" s="47">
        <f t="shared" si="775"/>
        <v>9.84</v>
      </c>
      <c r="N6867" s="47">
        <f t="shared" si="776"/>
        <v>9.84</v>
      </c>
      <c r="O6867" s="48">
        <f t="shared" ca="1" si="777"/>
        <v>1625600</v>
      </c>
    </row>
    <row r="6868" spans="1:15" x14ac:dyDescent="0.25">
      <c r="A6868">
        <v>6853</v>
      </c>
      <c r="B6868" s="84">
        <v>32023</v>
      </c>
      <c r="C6868" s="47">
        <v>80</v>
      </c>
      <c r="D6868" s="47">
        <v>80.38</v>
      </c>
      <c r="E6868" s="47">
        <v>78.25</v>
      </c>
      <c r="F6868" s="47">
        <v>79.25</v>
      </c>
      <c r="G6868" s="48">
        <v>543200</v>
      </c>
      <c r="H6868" s="47">
        <v>9.98</v>
      </c>
      <c r="I6868" s="51">
        <f t="shared" si="771"/>
        <v>0.12593059936908518</v>
      </c>
      <c r="J6868" s="51">
        <f t="shared" ca="1" si="772"/>
        <v>4</v>
      </c>
      <c r="K6868" s="47">
        <f t="shared" si="773"/>
        <v>10.07</v>
      </c>
      <c r="L6868" s="47">
        <f t="shared" si="774"/>
        <v>10.119999999999999</v>
      </c>
      <c r="M6868" s="47">
        <f t="shared" si="775"/>
        <v>9.85</v>
      </c>
      <c r="N6868" s="47">
        <f t="shared" si="776"/>
        <v>9.98</v>
      </c>
      <c r="O6868" s="48">
        <f t="shared" ca="1" si="777"/>
        <v>2172800</v>
      </c>
    </row>
    <row r="6869" spans="1:15" x14ac:dyDescent="0.25">
      <c r="A6869">
        <v>6854</v>
      </c>
      <c r="B6869" s="84">
        <v>32022</v>
      </c>
      <c r="C6869" s="47">
        <v>79.38</v>
      </c>
      <c r="D6869" s="47">
        <v>80.12</v>
      </c>
      <c r="E6869" s="47">
        <v>78.25</v>
      </c>
      <c r="F6869" s="47">
        <v>80.12</v>
      </c>
      <c r="G6869" s="48">
        <v>650400</v>
      </c>
      <c r="H6869" s="47">
        <v>10.09</v>
      </c>
      <c r="I6869" s="51">
        <f t="shared" si="771"/>
        <v>0.12593609585621568</v>
      </c>
      <c r="J6869" s="51">
        <f t="shared" ca="1" si="772"/>
        <v>4</v>
      </c>
      <c r="K6869" s="47">
        <f t="shared" si="773"/>
        <v>10</v>
      </c>
      <c r="L6869" s="47">
        <f t="shared" si="774"/>
        <v>10.09</v>
      </c>
      <c r="M6869" s="47">
        <f t="shared" si="775"/>
        <v>9.85</v>
      </c>
      <c r="N6869" s="47">
        <f t="shared" si="776"/>
        <v>10.09</v>
      </c>
      <c r="O6869" s="48">
        <f t="shared" ca="1" si="777"/>
        <v>2601600</v>
      </c>
    </row>
    <row r="6870" spans="1:15" x14ac:dyDescent="0.25">
      <c r="A6870">
        <v>6855</v>
      </c>
      <c r="B6870" s="84">
        <v>32021</v>
      </c>
      <c r="C6870" s="47">
        <v>80.12</v>
      </c>
      <c r="D6870" s="47">
        <v>81.12</v>
      </c>
      <c r="E6870" s="47">
        <v>79.25</v>
      </c>
      <c r="F6870" s="47">
        <v>79.25</v>
      </c>
      <c r="G6870" s="48">
        <v>918000</v>
      </c>
      <c r="H6870" s="47">
        <v>9.98</v>
      </c>
      <c r="I6870" s="51">
        <f t="shared" si="771"/>
        <v>0.12593059936908518</v>
      </c>
      <c r="J6870" s="51">
        <f t="shared" ca="1" si="772"/>
        <v>4</v>
      </c>
      <c r="K6870" s="47">
        <f t="shared" si="773"/>
        <v>10.09</v>
      </c>
      <c r="L6870" s="47">
        <f t="shared" si="774"/>
        <v>10.220000000000001</v>
      </c>
      <c r="M6870" s="47">
        <f t="shared" si="775"/>
        <v>9.98</v>
      </c>
      <c r="N6870" s="47">
        <f t="shared" si="776"/>
        <v>9.98</v>
      </c>
      <c r="O6870" s="48">
        <f t="shared" ca="1" si="777"/>
        <v>3672000</v>
      </c>
    </row>
    <row r="6871" spans="1:15" x14ac:dyDescent="0.25">
      <c r="A6871">
        <v>6856</v>
      </c>
      <c r="B6871" s="84">
        <v>32020</v>
      </c>
      <c r="C6871" s="47">
        <v>79</v>
      </c>
      <c r="D6871" s="47">
        <v>80.75</v>
      </c>
      <c r="E6871" s="47">
        <v>78.88</v>
      </c>
      <c r="F6871" s="47">
        <v>80.25</v>
      </c>
      <c r="G6871" s="48">
        <v>632800</v>
      </c>
      <c r="H6871" s="47">
        <v>10.11</v>
      </c>
      <c r="I6871" s="51">
        <f t="shared" si="771"/>
        <v>0.12598130841121494</v>
      </c>
      <c r="J6871" s="51">
        <f t="shared" ca="1" si="772"/>
        <v>4</v>
      </c>
      <c r="K6871" s="47">
        <f t="shared" si="773"/>
        <v>9.9499999999999993</v>
      </c>
      <c r="L6871" s="47">
        <f t="shared" si="774"/>
        <v>10.17</v>
      </c>
      <c r="M6871" s="47">
        <f t="shared" si="775"/>
        <v>9.94</v>
      </c>
      <c r="N6871" s="47">
        <f t="shared" si="776"/>
        <v>10.11</v>
      </c>
      <c r="O6871" s="48">
        <f t="shared" ca="1" si="777"/>
        <v>2531200</v>
      </c>
    </row>
    <row r="6872" spans="1:15" x14ac:dyDescent="0.25">
      <c r="A6872">
        <v>6857</v>
      </c>
      <c r="B6872" s="84">
        <v>32017</v>
      </c>
      <c r="C6872" s="47">
        <v>80.62</v>
      </c>
      <c r="D6872" s="47">
        <v>81.12</v>
      </c>
      <c r="E6872" s="47">
        <v>78.75</v>
      </c>
      <c r="F6872" s="47">
        <v>78.75</v>
      </c>
      <c r="G6872" s="48">
        <v>555200</v>
      </c>
      <c r="H6872" s="47">
        <v>9.92</v>
      </c>
      <c r="I6872" s="51">
        <f t="shared" si="771"/>
        <v>0.12596825396825398</v>
      </c>
      <c r="J6872" s="51">
        <f t="shared" ca="1" si="772"/>
        <v>4</v>
      </c>
      <c r="K6872" s="47">
        <f t="shared" si="773"/>
        <v>10.16</v>
      </c>
      <c r="L6872" s="47">
        <f t="shared" si="774"/>
        <v>10.220000000000001</v>
      </c>
      <c r="M6872" s="47">
        <f t="shared" si="775"/>
        <v>9.92</v>
      </c>
      <c r="N6872" s="47">
        <f t="shared" si="776"/>
        <v>9.92</v>
      </c>
      <c r="O6872" s="48">
        <f t="shared" ca="1" si="777"/>
        <v>2220800</v>
      </c>
    </row>
    <row r="6873" spans="1:15" x14ac:dyDescent="0.25">
      <c r="A6873">
        <v>6858</v>
      </c>
      <c r="B6873" s="84">
        <v>32016</v>
      </c>
      <c r="C6873" s="47">
        <v>80.12</v>
      </c>
      <c r="D6873" s="47">
        <v>80.88</v>
      </c>
      <c r="E6873" s="47">
        <v>79.62</v>
      </c>
      <c r="F6873" s="47">
        <v>80.75</v>
      </c>
      <c r="G6873" s="48">
        <v>639600</v>
      </c>
      <c r="H6873" s="47">
        <v>10.17</v>
      </c>
      <c r="I6873" s="51">
        <f t="shared" si="771"/>
        <v>0.12594427244582043</v>
      </c>
      <c r="J6873" s="51">
        <f t="shared" ca="1" si="772"/>
        <v>4</v>
      </c>
      <c r="K6873" s="47">
        <f t="shared" si="773"/>
        <v>10.09</v>
      </c>
      <c r="L6873" s="47">
        <f t="shared" si="774"/>
        <v>10.19</v>
      </c>
      <c r="M6873" s="47">
        <f t="shared" si="775"/>
        <v>10.029999999999999</v>
      </c>
      <c r="N6873" s="47">
        <f t="shared" si="776"/>
        <v>10.17</v>
      </c>
      <c r="O6873" s="48">
        <f t="shared" ca="1" si="777"/>
        <v>2558400</v>
      </c>
    </row>
    <row r="6874" spans="1:15" x14ac:dyDescent="0.25">
      <c r="A6874">
        <v>6859</v>
      </c>
      <c r="B6874" s="84">
        <v>32015</v>
      </c>
      <c r="C6874" s="47">
        <v>80.12</v>
      </c>
      <c r="D6874" s="47">
        <v>81</v>
      </c>
      <c r="E6874" s="47">
        <v>80</v>
      </c>
      <c r="F6874" s="47">
        <v>80.25</v>
      </c>
      <c r="G6874" s="48">
        <v>608400</v>
      </c>
      <c r="H6874" s="47">
        <v>10.11</v>
      </c>
      <c r="I6874" s="51">
        <f t="shared" si="771"/>
        <v>0.12598130841121494</v>
      </c>
      <c r="J6874" s="51">
        <f t="shared" ca="1" si="772"/>
        <v>4</v>
      </c>
      <c r="K6874" s="47">
        <f t="shared" si="773"/>
        <v>10.09</v>
      </c>
      <c r="L6874" s="47">
        <f t="shared" si="774"/>
        <v>10.199999999999999</v>
      </c>
      <c r="M6874" s="47">
        <f t="shared" si="775"/>
        <v>10.08</v>
      </c>
      <c r="N6874" s="47">
        <f t="shared" si="776"/>
        <v>10.11</v>
      </c>
      <c r="O6874" s="48">
        <f t="shared" ca="1" si="777"/>
        <v>2433600</v>
      </c>
    </row>
    <row r="6875" spans="1:15" x14ac:dyDescent="0.25">
      <c r="A6875">
        <v>6860</v>
      </c>
      <c r="B6875" s="84">
        <v>32014</v>
      </c>
      <c r="C6875" s="47">
        <v>80.5</v>
      </c>
      <c r="D6875" s="47">
        <v>80.62</v>
      </c>
      <c r="E6875" s="47">
        <v>79.5</v>
      </c>
      <c r="F6875" s="47">
        <v>79.88</v>
      </c>
      <c r="G6875" s="48">
        <v>873200</v>
      </c>
      <c r="H6875" s="47">
        <v>10.06</v>
      </c>
      <c r="I6875" s="51">
        <f t="shared" si="771"/>
        <v>0.12593890836254382</v>
      </c>
      <c r="J6875" s="51">
        <f t="shared" ca="1" si="772"/>
        <v>4</v>
      </c>
      <c r="K6875" s="47">
        <f t="shared" si="773"/>
        <v>10.14</v>
      </c>
      <c r="L6875" s="47">
        <f t="shared" si="774"/>
        <v>10.15</v>
      </c>
      <c r="M6875" s="47">
        <f t="shared" si="775"/>
        <v>10.01</v>
      </c>
      <c r="N6875" s="47">
        <f t="shared" si="776"/>
        <v>10.06</v>
      </c>
      <c r="O6875" s="48">
        <f t="shared" ca="1" si="777"/>
        <v>3492800</v>
      </c>
    </row>
    <row r="6876" spans="1:15" x14ac:dyDescent="0.25">
      <c r="A6876">
        <v>6861</v>
      </c>
      <c r="B6876" s="84">
        <v>32013</v>
      </c>
      <c r="C6876" s="47">
        <v>81.5</v>
      </c>
      <c r="D6876" s="47">
        <v>81.5</v>
      </c>
      <c r="E6876" s="47">
        <v>80</v>
      </c>
      <c r="F6876" s="47">
        <v>80.75</v>
      </c>
      <c r="G6876" s="48">
        <v>336400</v>
      </c>
      <c r="H6876" s="47">
        <v>10.17</v>
      </c>
      <c r="I6876" s="51">
        <f t="shared" si="771"/>
        <v>0.12594427244582043</v>
      </c>
      <c r="J6876" s="51">
        <f t="shared" ca="1" si="772"/>
        <v>4</v>
      </c>
      <c r="K6876" s="47">
        <f t="shared" si="773"/>
        <v>10.26</v>
      </c>
      <c r="L6876" s="47">
        <f t="shared" si="774"/>
        <v>10.26</v>
      </c>
      <c r="M6876" s="47">
        <f t="shared" si="775"/>
        <v>10.08</v>
      </c>
      <c r="N6876" s="47">
        <f t="shared" si="776"/>
        <v>10.17</v>
      </c>
      <c r="O6876" s="48">
        <f t="shared" ca="1" si="777"/>
        <v>1345600</v>
      </c>
    </row>
    <row r="6877" spans="1:15" x14ac:dyDescent="0.25">
      <c r="A6877">
        <v>6862</v>
      </c>
      <c r="B6877" s="84">
        <v>32010</v>
      </c>
      <c r="C6877" s="47">
        <v>81.62</v>
      </c>
      <c r="D6877" s="47">
        <v>82.25</v>
      </c>
      <c r="E6877" s="47">
        <v>81.62</v>
      </c>
      <c r="F6877" s="47">
        <v>81.75</v>
      </c>
      <c r="G6877" s="48">
        <v>552000</v>
      </c>
      <c r="H6877" s="47">
        <v>10.29</v>
      </c>
      <c r="I6877" s="51">
        <f t="shared" si="771"/>
        <v>0.12587155963302751</v>
      </c>
      <c r="J6877" s="51">
        <f t="shared" ca="1" si="772"/>
        <v>4</v>
      </c>
      <c r="K6877" s="47">
        <f t="shared" si="773"/>
        <v>10.27</v>
      </c>
      <c r="L6877" s="47">
        <f t="shared" si="774"/>
        <v>10.35</v>
      </c>
      <c r="M6877" s="47">
        <f t="shared" si="775"/>
        <v>10.27</v>
      </c>
      <c r="N6877" s="47">
        <f t="shared" si="776"/>
        <v>10.29</v>
      </c>
      <c r="O6877" s="48">
        <f t="shared" ca="1" si="777"/>
        <v>2208000</v>
      </c>
    </row>
    <row r="6878" spans="1:15" x14ac:dyDescent="0.25">
      <c r="A6878">
        <v>6863</v>
      </c>
      <c r="B6878" s="84">
        <v>32009</v>
      </c>
      <c r="C6878" s="47">
        <v>81.38</v>
      </c>
      <c r="D6878" s="47">
        <v>81.88</v>
      </c>
      <c r="E6878" s="47">
        <v>81.12</v>
      </c>
      <c r="F6878" s="47">
        <v>81.75</v>
      </c>
      <c r="G6878" s="48">
        <v>630000</v>
      </c>
      <c r="H6878" s="47">
        <v>10.29</v>
      </c>
      <c r="I6878" s="51">
        <f t="shared" si="771"/>
        <v>0.12587155963302751</v>
      </c>
      <c r="J6878" s="51">
        <f t="shared" ca="1" si="772"/>
        <v>4</v>
      </c>
      <c r="K6878" s="47">
        <f t="shared" si="773"/>
        <v>10.24</v>
      </c>
      <c r="L6878" s="47">
        <f t="shared" si="774"/>
        <v>10.31</v>
      </c>
      <c r="M6878" s="47">
        <f t="shared" si="775"/>
        <v>10.210000000000001</v>
      </c>
      <c r="N6878" s="47">
        <f t="shared" si="776"/>
        <v>10.29</v>
      </c>
      <c r="O6878" s="48">
        <f t="shared" ca="1" si="777"/>
        <v>2520000</v>
      </c>
    </row>
    <row r="6879" spans="1:15" x14ac:dyDescent="0.25">
      <c r="A6879">
        <v>6864</v>
      </c>
      <c r="B6879" s="84">
        <v>32008</v>
      </c>
      <c r="C6879" s="47">
        <v>81</v>
      </c>
      <c r="D6879" s="47">
        <v>81.25</v>
      </c>
      <c r="E6879" s="47">
        <v>80.38</v>
      </c>
      <c r="F6879" s="47">
        <v>81.12</v>
      </c>
      <c r="G6879" s="48">
        <v>450000</v>
      </c>
      <c r="H6879" s="47">
        <v>10.220000000000001</v>
      </c>
      <c r="I6879" s="51">
        <f t="shared" si="771"/>
        <v>0.12598619329388561</v>
      </c>
      <c r="J6879" s="51">
        <f t="shared" ca="1" si="772"/>
        <v>4</v>
      </c>
      <c r="K6879" s="47">
        <f t="shared" si="773"/>
        <v>10.199999999999999</v>
      </c>
      <c r="L6879" s="47">
        <f t="shared" si="774"/>
        <v>10.24</v>
      </c>
      <c r="M6879" s="47">
        <f t="shared" si="775"/>
        <v>10.130000000000001</v>
      </c>
      <c r="N6879" s="47">
        <f t="shared" si="776"/>
        <v>10.220000000000001</v>
      </c>
      <c r="O6879" s="48">
        <f t="shared" ca="1" si="777"/>
        <v>1800000</v>
      </c>
    </row>
    <row r="6880" spans="1:15" x14ac:dyDescent="0.25">
      <c r="A6880">
        <v>6865</v>
      </c>
      <c r="B6880" s="84">
        <v>32007</v>
      </c>
      <c r="C6880" s="47">
        <v>80.75</v>
      </c>
      <c r="D6880" s="47">
        <v>81.38</v>
      </c>
      <c r="E6880" s="47">
        <v>79.75</v>
      </c>
      <c r="F6880" s="47">
        <v>81.12</v>
      </c>
      <c r="G6880" s="48">
        <v>948800</v>
      </c>
      <c r="H6880" s="47">
        <v>10.220000000000001</v>
      </c>
      <c r="I6880" s="51">
        <f t="shared" si="771"/>
        <v>0.12598619329388561</v>
      </c>
      <c r="J6880" s="51">
        <f t="shared" ca="1" si="772"/>
        <v>4</v>
      </c>
      <c r="K6880" s="47">
        <f t="shared" si="773"/>
        <v>10.17</v>
      </c>
      <c r="L6880" s="47">
        <f t="shared" si="774"/>
        <v>10.25</v>
      </c>
      <c r="M6880" s="47">
        <f t="shared" si="775"/>
        <v>10.050000000000001</v>
      </c>
      <c r="N6880" s="47">
        <f t="shared" si="776"/>
        <v>10.220000000000001</v>
      </c>
      <c r="O6880" s="48">
        <f t="shared" ca="1" si="777"/>
        <v>3795200</v>
      </c>
    </row>
    <row r="6881" spans="1:15" x14ac:dyDescent="0.25">
      <c r="A6881">
        <v>6866</v>
      </c>
      <c r="B6881" s="84">
        <v>32006</v>
      </c>
      <c r="C6881" s="47">
        <v>82.38</v>
      </c>
      <c r="D6881" s="47">
        <v>83.12</v>
      </c>
      <c r="E6881" s="47">
        <v>81.5</v>
      </c>
      <c r="F6881" s="47">
        <v>81.75</v>
      </c>
      <c r="G6881" s="48">
        <v>430000</v>
      </c>
      <c r="H6881" s="47">
        <v>10.29</v>
      </c>
      <c r="I6881" s="51">
        <f t="shared" si="771"/>
        <v>0.12587155963302751</v>
      </c>
      <c r="J6881" s="51">
        <f t="shared" ca="1" si="772"/>
        <v>4</v>
      </c>
      <c r="K6881" s="47">
        <f t="shared" si="773"/>
        <v>10.37</v>
      </c>
      <c r="L6881" s="47">
        <f t="shared" si="774"/>
        <v>10.46</v>
      </c>
      <c r="M6881" s="47">
        <f t="shared" si="775"/>
        <v>10.26</v>
      </c>
      <c r="N6881" s="47">
        <f t="shared" si="776"/>
        <v>10.29</v>
      </c>
      <c r="O6881" s="48">
        <f t="shared" ca="1" si="777"/>
        <v>1720000</v>
      </c>
    </row>
    <row r="6882" spans="1:15" x14ac:dyDescent="0.25">
      <c r="A6882">
        <v>6867</v>
      </c>
      <c r="B6882" s="84">
        <v>32003</v>
      </c>
      <c r="C6882" s="47">
        <v>83.75</v>
      </c>
      <c r="D6882" s="47">
        <v>84.25</v>
      </c>
      <c r="E6882" s="47">
        <v>82.5</v>
      </c>
      <c r="F6882" s="47">
        <v>82.88</v>
      </c>
      <c r="G6882" s="48">
        <v>403200</v>
      </c>
      <c r="H6882" s="47">
        <v>10.44</v>
      </c>
      <c r="I6882" s="51">
        <f t="shared" si="771"/>
        <v>0.12596525096525096</v>
      </c>
      <c r="J6882" s="51">
        <f t="shared" ca="1" si="772"/>
        <v>4</v>
      </c>
      <c r="K6882" s="47">
        <f t="shared" si="773"/>
        <v>10.55</v>
      </c>
      <c r="L6882" s="47">
        <f t="shared" si="774"/>
        <v>10.61</v>
      </c>
      <c r="M6882" s="47">
        <f t="shared" si="775"/>
        <v>10.39</v>
      </c>
      <c r="N6882" s="47">
        <f t="shared" si="776"/>
        <v>10.44</v>
      </c>
      <c r="O6882" s="48">
        <f t="shared" ca="1" si="777"/>
        <v>1612800</v>
      </c>
    </row>
    <row r="6883" spans="1:15" x14ac:dyDescent="0.25">
      <c r="A6883">
        <v>6868</v>
      </c>
      <c r="B6883" s="84">
        <v>32002</v>
      </c>
      <c r="C6883" s="47">
        <v>83.88</v>
      </c>
      <c r="D6883" s="47">
        <v>84.5</v>
      </c>
      <c r="E6883" s="47">
        <v>83.62</v>
      </c>
      <c r="F6883" s="47">
        <v>84.25</v>
      </c>
      <c r="G6883" s="48">
        <v>559600</v>
      </c>
      <c r="H6883" s="47">
        <v>10.61</v>
      </c>
      <c r="I6883" s="51">
        <f t="shared" si="771"/>
        <v>0.12593471810089021</v>
      </c>
      <c r="J6883" s="51">
        <f t="shared" ca="1" si="772"/>
        <v>4</v>
      </c>
      <c r="K6883" s="47">
        <f t="shared" si="773"/>
        <v>10.56</v>
      </c>
      <c r="L6883" s="47">
        <f t="shared" si="774"/>
        <v>10.64</v>
      </c>
      <c r="M6883" s="47">
        <f t="shared" si="775"/>
        <v>10.53</v>
      </c>
      <c r="N6883" s="47">
        <f t="shared" si="776"/>
        <v>10.61</v>
      </c>
      <c r="O6883" s="48">
        <f t="shared" ca="1" si="777"/>
        <v>2238400</v>
      </c>
    </row>
    <row r="6884" spans="1:15" x14ac:dyDescent="0.25">
      <c r="A6884">
        <v>6869</v>
      </c>
      <c r="B6884" s="84">
        <v>32001</v>
      </c>
      <c r="C6884" s="47">
        <v>84.62</v>
      </c>
      <c r="D6884" s="47">
        <v>84.75</v>
      </c>
      <c r="E6884" s="47">
        <v>83.38</v>
      </c>
      <c r="F6884" s="47">
        <v>83.88</v>
      </c>
      <c r="G6884" s="48">
        <v>729600</v>
      </c>
      <c r="H6884" s="47">
        <v>10.56</v>
      </c>
      <c r="I6884" s="51">
        <f t="shared" si="771"/>
        <v>0.12589413447782546</v>
      </c>
      <c r="J6884" s="51">
        <f t="shared" ca="1" si="772"/>
        <v>4</v>
      </c>
      <c r="K6884" s="47">
        <f t="shared" si="773"/>
        <v>10.65</v>
      </c>
      <c r="L6884" s="47">
        <f t="shared" si="774"/>
        <v>10.67</v>
      </c>
      <c r="M6884" s="47">
        <f t="shared" si="775"/>
        <v>10.5</v>
      </c>
      <c r="N6884" s="47">
        <f t="shared" si="776"/>
        <v>10.56</v>
      </c>
      <c r="O6884" s="48">
        <f t="shared" ca="1" si="777"/>
        <v>2918400</v>
      </c>
    </row>
    <row r="6885" spans="1:15" x14ac:dyDescent="0.25">
      <c r="A6885">
        <v>6870</v>
      </c>
      <c r="B6885" s="84">
        <v>32000</v>
      </c>
      <c r="C6885" s="47">
        <v>83.88</v>
      </c>
      <c r="D6885" s="47">
        <v>84.88</v>
      </c>
      <c r="E6885" s="47">
        <v>83.75</v>
      </c>
      <c r="F6885" s="47">
        <v>84.62</v>
      </c>
      <c r="G6885" s="48">
        <v>870000</v>
      </c>
      <c r="H6885" s="47">
        <v>10.66</v>
      </c>
      <c r="I6885" s="51">
        <f t="shared" si="771"/>
        <v>0.12597494682108248</v>
      </c>
      <c r="J6885" s="51">
        <f t="shared" ca="1" si="772"/>
        <v>4</v>
      </c>
      <c r="K6885" s="47">
        <f t="shared" si="773"/>
        <v>10.57</v>
      </c>
      <c r="L6885" s="47">
        <f t="shared" si="774"/>
        <v>10.69</v>
      </c>
      <c r="M6885" s="47">
        <f t="shared" si="775"/>
        <v>10.55</v>
      </c>
      <c r="N6885" s="47">
        <f t="shared" si="776"/>
        <v>10.66</v>
      </c>
      <c r="O6885" s="48">
        <f t="shared" ca="1" si="777"/>
        <v>3480000</v>
      </c>
    </row>
    <row r="6886" spans="1:15" x14ac:dyDescent="0.25">
      <c r="A6886">
        <v>6871</v>
      </c>
      <c r="B6886" s="84">
        <v>31999</v>
      </c>
      <c r="C6886" s="47">
        <v>82.62</v>
      </c>
      <c r="D6886" s="47">
        <v>83.75</v>
      </c>
      <c r="E6886" s="47">
        <v>82.5</v>
      </c>
      <c r="F6886" s="47">
        <v>83.75</v>
      </c>
      <c r="G6886" s="48">
        <v>511600</v>
      </c>
      <c r="H6886" s="47">
        <v>10.55</v>
      </c>
      <c r="I6886" s="51">
        <f t="shared" si="771"/>
        <v>0.12597014925373134</v>
      </c>
      <c r="J6886" s="51">
        <f t="shared" ca="1" si="772"/>
        <v>4</v>
      </c>
      <c r="K6886" s="47">
        <f t="shared" si="773"/>
        <v>10.41</v>
      </c>
      <c r="L6886" s="47">
        <f t="shared" si="774"/>
        <v>10.55</v>
      </c>
      <c r="M6886" s="47">
        <f t="shared" si="775"/>
        <v>10.39</v>
      </c>
      <c r="N6886" s="47">
        <f t="shared" si="776"/>
        <v>10.55</v>
      </c>
      <c r="O6886" s="48">
        <f t="shared" ca="1" si="777"/>
        <v>2046400</v>
      </c>
    </row>
    <row r="6887" spans="1:15" x14ac:dyDescent="0.25">
      <c r="A6887">
        <v>6872</v>
      </c>
      <c r="B6887" s="84">
        <v>31996</v>
      </c>
      <c r="C6887" s="47">
        <v>81.75</v>
      </c>
      <c r="D6887" s="47">
        <v>83.25</v>
      </c>
      <c r="E6887" s="47">
        <v>81.75</v>
      </c>
      <c r="F6887" s="47">
        <v>82.75</v>
      </c>
      <c r="G6887" s="48">
        <v>547600</v>
      </c>
      <c r="H6887" s="47">
        <v>10.42</v>
      </c>
      <c r="I6887" s="51">
        <f t="shared" si="771"/>
        <v>0.12592145015105741</v>
      </c>
      <c r="J6887" s="51">
        <f t="shared" ca="1" si="772"/>
        <v>4</v>
      </c>
      <c r="K6887" s="47">
        <f t="shared" si="773"/>
        <v>10.29</v>
      </c>
      <c r="L6887" s="47">
        <f t="shared" si="774"/>
        <v>10.48</v>
      </c>
      <c r="M6887" s="47">
        <f t="shared" si="775"/>
        <v>10.29</v>
      </c>
      <c r="N6887" s="47">
        <f t="shared" si="776"/>
        <v>10.42</v>
      </c>
      <c r="O6887" s="48">
        <f t="shared" ca="1" si="777"/>
        <v>2190400</v>
      </c>
    </row>
    <row r="6888" spans="1:15" x14ac:dyDescent="0.25">
      <c r="A6888">
        <v>6873</v>
      </c>
      <c r="B6888" s="84">
        <v>31995</v>
      </c>
      <c r="C6888" s="47">
        <v>81.25</v>
      </c>
      <c r="D6888" s="47">
        <v>81.75</v>
      </c>
      <c r="E6888" s="47">
        <v>81</v>
      </c>
      <c r="F6888" s="47">
        <v>81.75</v>
      </c>
      <c r="G6888" s="48">
        <v>291200</v>
      </c>
      <c r="H6888" s="47">
        <v>10.29</v>
      </c>
      <c r="I6888" s="51">
        <f t="shared" si="771"/>
        <v>0.12587155963302751</v>
      </c>
      <c r="J6888" s="51">
        <f t="shared" ca="1" si="772"/>
        <v>4</v>
      </c>
      <c r="K6888" s="47">
        <f t="shared" si="773"/>
        <v>10.23</v>
      </c>
      <c r="L6888" s="47">
        <f t="shared" si="774"/>
        <v>10.29</v>
      </c>
      <c r="M6888" s="47">
        <f t="shared" si="775"/>
        <v>10.199999999999999</v>
      </c>
      <c r="N6888" s="47">
        <f t="shared" si="776"/>
        <v>10.29</v>
      </c>
      <c r="O6888" s="48">
        <f t="shared" ca="1" si="777"/>
        <v>1164800</v>
      </c>
    </row>
    <row r="6889" spans="1:15" x14ac:dyDescent="0.25">
      <c r="A6889">
        <v>6874</v>
      </c>
      <c r="B6889" s="84">
        <v>31994</v>
      </c>
      <c r="C6889" s="47">
        <v>82</v>
      </c>
      <c r="D6889" s="47">
        <v>82.25</v>
      </c>
      <c r="E6889" s="47">
        <v>80.88</v>
      </c>
      <c r="F6889" s="47">
        <v>81</v>
      </c>
      <c r="G6889" s="48">
        <v>455600</v>
      </c>
      <c r="H6889" s="47">
        <v>10.199999999999999</v>
      </c>
      <c r="I6889" s="51">
        <f t="shared" si="771"/>
        <v>0.12592592592592591</v>
      </c>
      <c r="J6889" s="51">
        <f t="shared" ca="1" si="772"/>
        <v>4</v>
      </c>
      <c r="K6889" s="47">
        <f t="shared" si="773"/>
        <v>10.33</v>
      </c>
      <c r="L6889" s="47">
        <f t="shared" si="774"/>
        <v>10.36</v>
      </c>
      <c r="M6889" s="47">
        <f t="shared" si="775"/>
        <v>10.18</v>
      </c>
      <c r="N6889" s="47">
        <f t="shared" si="776"/>
        <v>10.199999999999999</v>
      </c>
      <c r="O6889" s="48">
        <f t="shared" ca="1" si="777"/>
        <v>1822400</v>
      </c>
    </row>
    <row r="6890" spans="1:15" x14ac:dyDescent="0.25">
      <c r="A6890">
        <v>6875</v>
      </c>
      <c r="B6890" s="84">
        <v>31993</v>
      </c>
      <c r="C6890" s="47">
        <v>80.62</v>
      </c>
      <c r="D6890" s="47">
        <v>81.88</v>
      </c>
      <c r="E6890" s="47">
        <v>80.5</v>
      </c>
      <c r="F6890" s="47">
        <v>81.88</v>
      </c>
      <c r="G6890" s="48">
        <v>760800</v>
      </c>
      <c r="H6890" s="47">
        <v>10.31</v>
      </c>
      <c r="I6890" s="51">
        <f t="shared" si="771"/>
        <v>0.12591597459697118</v>
      </c>
      <c r="J6890" s="51">
        <f t="shared" ca="1" si="772"/>
        <v>4</v>
      </c>
      <c r="K6890" s="47">
        <f t="shared" si="773"/>
        <v>10.15</v>
      </c>
      <c r="L6890" s="47">
        <f t="shared" si="774"/>
        <v>10.31</v>
      </c>
      <c r="M6890" s="47">
        <f t="shared" si="775"/>
        <v>10.14</v>
      </c>
      <c r="N6890" s="47">
        <f t="shared" si="776"/>
        <v>10.31</v>
      </c>
      <c r="O6890" s="48">
        <f t="shared" ca="1" si="777"/>
        <v>3043200</v>
      </c>
    </row>
    <row r="6891" spans="1:15" x14ac:dyDescent="0.25">
      <c r="A6891">
        <v>6876</v>
      </c>
      <c r="B6891" s="84">
        <v>31992</v>
      </c>
      <c r="C6891" s="47">
        <v>80.62</v>
      </c>
      <c r="D6891" s="47">
        <v>81.88</v>
      </c>
      <c r="E6891" s="47">
        <v>80.38</v>
      </c>
      <c r="F6891" s="47">
        <v>80.62</v>
      </c>
      <c r="G6891" s="48">
        <v>807200</v>
      </c>
      <c r="H6891" s="47">
        <v>10.15</v>
      </c>
      <c r="I6891" s="51">
        <f t="shared" si="771"/>
        <v>0.12589928057553956</v>
      </c>
      <c r="J6891" s="51">
        <f t="shared" ca="1" si="772"/>
        <v>4</v>
      </c>
      <c r="K6891" s="47">
        <f t="shared" si="773"/>
        <v>10.15</v>
      </c>
      <c r="L6891" s="47">
        <f t="shared" si="774"/>
        <v>10.31</v>
      </c>
      <c r="M6891" s="47">
        <f t="shared" si="775"/>
        <v>10.119999999999999</v>
      </c>
      <c r="N6891" s="47">
        <f t="shared" si="776"/>
        <v>10.15</v>
      </c>
      <c r="O6891" s="48">
        <f t="shared" ca="1" si="777"/>
        <v>3228800</v>
      </c>
    </row>
    <row r="6892" spans="1:15" x14ac:dyDescent="0.25">
      <c r="A6892">
        <v>6877</v>
      </c>
      <c r="B6892" s="84">
        <v>31989</v>
      </c>
      <c r="C6892" s="47">
        <v>81</v>
      </c>
      <c r="D6892" s="47">
        <v>81.12</v>
      </c>
      <c r="E6892" s="47">
        <v>80.5</v>
      </c>
      <c r="F6892" s="47">
        <v>80.88</v>
      </c>
      <c r="G6892" s="48">
        <v>714000</v>
      </c>
      <c r="H6892" s="47">
        <v>10.18</v>
      </c>
      <c r="I6892" s="51">
        <f t="shared" si="771"/>
        <v>0.12586547972304649</v>
      </c>
      <c r="J6892" s="51">
        <f t="shared" ca="1" si="772"/>
        <v>4</v>
      </c>
      <c r="K6892" s="47">
        <f t="shared" si="773"/>
        <v>10.199999999999999</v>
      </c>
      <c r="L6892" s="47">
        <f t="shared" si="774"/>
        <v>10.210000000000001</v>
      </c>
      <c r="M6892" s="47">
        <f t="shared" si="775"/>
        <v>10.130000000000001</v>
      </c>
      <c r="N6892" s="47">
        <f t="shared" si="776"/>
        <v>10.18</v>
      </c>
      <c r="O6892" s="48">
        <f t="shared" ca="1" si="777"/>
        <v>2856000</v>
      </c>
    </row>
    <row r="6893" spans="1:15" x14ac:dyDescent="0.25">
      <c r="A6893">
        <v>6878</v>
      </c>
      <c r="B6893" s="84">
        <v>31988</v>
      </c>
      <c r="C6893" s="47">
        <v>81.5</v>
      </c>
      <c r="D6893" s="47">
        <v>82.38</v>
      </c>
      <c r="E6893" s="47">
        <v>81</v>
      </c>
      <c r="F6893" s="47">
        <v>81</v>
      </c>
      <c r="G6893" s="48">
        <v>890800</v>
      </c>
      <c r="H6893" s="47">
        <v>10.199999999999999</v>
      </c>
      <c r="I6893" s="51">
        <f t="shared" si="771"/>
        <v>0.12592592592592591</v>
      </c>
      <c r="J6893" s="51">
        <f t="shared" ca="1" si="772"/>
        <v>4</v>
      </c>
      <c r="K6893" s="47">
        <f t="shared" si="773"/>
        <v>10.26</v>
      </c>
      <c r="L6893" s="47">
        <f t="shared" si="774"/>
        <v>10.37</v>
      </c>
      <c r="M6893" s="47">
        <f t="shared" si="775"/>
        <v>10.199999999999999</v>
      </c>
      <c r="N6893" s="47">
        <f t="shared" si="776"/>
        <v>10.199999999999999</v>
      </c>
      <c r="O6893" s="48">
        <f t="shared" ca="1" si="777"/>
        <v>3563200</v>
      </c>
    </row>
    <row r="6894" spans="1:15" x14ac:dyDescent="0.25">
      <c r="A6894">
        <v>6879</v>
      </c>
      <c r="B6894" s="84">
        <v>31987</v>
      </c>
      <c r="C6894" s="47">
        <v>79.12</v>
      </c>
      <c r="D6894" s="47">
        <v>83.25</v>
      </c>
      <c r="E6894" s="47">
        <v>79.12</v>
      </c>
      <c r="F6894" s="47">
        <v>83.25</v>
      </c>
      <c r="G6894" s="48">
        <v>1056400</v>
      </c>
      <c r="H6894" s="47">
        <v>10.48</v>
      </c>
      <c r="I6894" s="51">
        <f t="shared" si="771"/>
        <v>0.1258858858858859</v>
      </c>
      <c r="J6894" s="51">
        <f t="shared" ca="1" si="772"/>
        <v>4</v>
      </c>
      <c r="K6894" s="47">
        <f t="shared" si="773"/>
        <v>9.9600000000000009</v>
      </c>
      <c r="L6894" s="47">
        <f t="shared" si="774"/>
        <v>10.48</v>
      </c>
      <c r="M6894" s="47">
        <f t="shared" si="775"/>
        <v>9.9600000000000009</v>
      </c>
      <c r="N6894" s="47">
        <f t="shared" si="776"/>
        <v>10.48</v>
      </c>
      <c r="O6894" s="48">
        <f t="shared" ca="1" si="777"/>
        <v>4225600</v>
      </c>
    </row>
    <row r="6895" spans="1:15" x14ac:dyDescent="0.25">
      <c r="A6895">
        <v>6880</v>
      </c>
      <c r="B6895" s="84">
        <v>31986</v>
      </c>
      <c r="C6895" s="47">
        <v>78.62</v>
      </c>
      <c r="D6895" s="47">
        <v>79.25</v>
      </c>
      <c r="E6895" s="47">
        <v>78.62</v>
      </c>
      <c r="F6895" s="47">
        <v>79.12</v>
      </c>
      <c r="G6895" s="48">
        <v>735600</v>
      </c>
      <c r="H6895" s="47">
        <v>9.9600000000000009</v>
      </c>
      <c r="I6895" s="51">
        <f t="shared" si="771"/>
        <v>0.12588473205257836</v>
      </c>
      <c r="J6895" s="51">
        <f t="shared" ca="1" si="772"/>
        <v>4</v>
      </c>
      <c r="K6895" s="47">
        <f t="shared" si="773"/>
        <v>9.9</v>
      </c>
      <c r="L6895" s="47">
        <f t="shared" si="774"/>
        <v>9.98</v>
      </c>
      <c r="M6895" s="47">
        <f t="shared" si="775"/>
        <v>9.9</v>
      </c>
      <c r="N6895" s="47">
        <f t="shared" si="776"/>
        <v>9.9600000000000009</v>
      </c>
      <c r="O6895" s="48">
        <f t="shared" ca="1" si="777"/>
        <v>2942400</v>
      </c>
    </row>
    <row r="6896" spans="1:15" x14ac:dyDescent="0.25">
      <c r="A6896">
        <v>6881</v>
      </c>
      <c r="B6896" s="84">
        <v>31985</v>
      </c>
      <c r="C6896" s="47">
        <v>77.12</v>
      </c>
      <c r="D6896" s="47">
        <v>77.62</v>
      </c>
      <c r="E6896" s="47">
        <v>77</v>
      </c>
      <c r="F6896" s="47">
        <v>77.62</v>
      </c>
      <c r="G6896" s="48">
        <v>354400</v>
      </c>
      <c r="H6896" s="47">
        <v>9.77</v>
      </c>
      <c r="I6896" s="51">
        <f t="shared" si="771"/>
        <v>0.1258696212316413</v>
      </c>
      <c r="J6896" s="51">
        <f t="shared" ca="1" si="772"/>
        <v>4</v>
      </c>
      <c r="K6896" s="47">
        <f t="shared" si="773"/>
        <v>9.7100000000000009</v>
      </c>
      <c r="L6896" s="47">
        <f t="shared" si="774"/>
        <v>9.77</v>
      </c>
      <c r="M6896" s="47">
        <f t="shared" si="775"/>
        <v>9.69</v>
      </c>
      <c r="N6896" s="47">
        <f t="shared" si="776"/>
        <v>9.77</v>
      </c>
      <c r="O6896" s="48">
        <f t="shared" ca="1" si="777"/>
        <v>1417600</v>
      </c>
    </row>
    <row r="6897" spans="1:15" x14ac:dyDescent="0.25">
      <c r="A6897">
        <v>6882</v>
      </c>
      <c r="B6897" s="84">
        <v>31982</v>
      </c>
      <c r="C6897" s="47">
        <v>77.5</v>
      </c>
      <c r="D6897" s="47">
        <v>78.25</v>
      </c>
      <c r="E6897" s="47">
        <v>77.5</v>
      </c>
      <c r="F6897" s="47">
        <v>77.62</v>
      </c>
      <c r="G6897" s="48">
        <v>268000</v>
      </c>
      <c r="H6897" s="47">
        <v>9.77</v>
      </c>
      <c r="I6897" s="51">
        <f t="shared" si="771"/>
        <v>0.1258696212316413</v>
      </c>
      <c r="J6897" s="51">
        <f t="shared" ca="1" si="772"/>
        <v>4</v>
      </c>
      <c r="K6897" s="47">
        <f t="shared" si="773"/>
        <v>9.75</v>
      </c>
      <c r="L6897" s="47">
        <f t="shared" si="774"/>
        <v>9.85</v>
      </c>
      <c r="M6897" s="47">
        <f t="shared" si="775"/>
        <v>9.75</v>
      </c>
      <c r="N6897" s="47">
        <f t="shared" si="776"/>
        <v>9.77</v>
      </c>
      <c r="O6897" s="48">
        <f t="shared" ca="1" si="777"/>
        <v>1072000</v>
      </c>
    </row>
    <row r="6898" spans="1:15" x14ac:dyDescent="0.25">
      <c r="A6898">
        <v>6883</v>
      </c>
      <c r="B6898" s="84">
        <v>31981</v>
      </c>
      <c r="C6898" s="47">
        <v>78</v>
      </c>
      <c r="D6898" s="47">
        <v>78.12</v>
      </c>
      <c r="E6898" s="47">
        <v>77.25</v>
      </c>
      <c r="F6898" s="47">
        <v>77.62</v>
      </c>
      <c r="G6898" s="48">
        <v>310800</v>
      </c>
      <c r="H6898" s="47">
        <v>9.77</v>
      </c>
      <c r="I6898" s="51">
        <f t="shared" si="771"/>
        <v>0.1258696212316413</v>
      </c>
      <c r="J6898" s="51">
        <f t="shared" ca="1" si="772"/>
        <v>4</v>
      </c>
      <c r="K6898" s="47">
        <f t="shared" si="773"/>
        <v>9.82</v>
      </c>
      <c r="L6898" s="47">
        <f t="shared" si="774"/>
        <v>9.83</v>
      </c>
      <c r="M6898" s="47">
        <f t="shared" si="775"/>
        <v>9.7200000000000006</v>
      </c>
      <c r="N6898" s="47">
        <f t="shared" si="776"/>
        <v>9.77</v>
      </c>
      <c r="O6898" s="48">
        <f t="shared" ca="1" si="777"/>
        <v>1243200</v>
      </c>
    </row>
    <row r="6899" spans="1:15" x14ac:dyDescent="0.25">
      <c r="A6899">
        <v>6884</v>
      </c>
      <c r="B6899" s="84">
        <v>31980</v>
      </c>
      <c r="C6899" s="47">
        <v>78.12</v>
      </c>
      <c r="D6899" s="47">
        <v>78.38</v>
      </c>
      <c r="E6899" s="47">
        <v>77.5</v>
      </c>
      <c r="F6899" s="47">
        <v>77.88</v>
      </c>
      <c r="G6899" s="48">
        <v>336400</v>
      </c>
      <c r="H6899" s="47">
        <v>9.81</v>
      </c>
      <c r="I6899" s="51">
        <f t="shared" si="771"/>
        <v>0.12596302003081666</v>
      </c>
      <c r="J6899" s="51">
        <f t="shared" ca="1" si="772"/>
        <v>4</v>
      </c>
      <c r="K6899" s="47">
        <f t="shared" si="773"/>
        <v>9.84</v>
      </c>
      <c r="L6899" s="47">
        <f t="shared" si="774"/>
        <v>9.8699999999999992</v>
      </c>
      <c r="M6899" s="47">
        <f t="shared" si="775"/>
        <v>9.76</v>
      </c>
      <c r="N6899" s="47">
        <f t="shared" si="776"/>
        <v>9.81</v>
      </c>
      <c r="O6899" s="48">
        <f t="shared" ca="1" si="777"/>
        <v>1345600</v>
      </c>
    </row>
    <row r="6900" spans="1:15" x14ac:dyDescent="0.25">
      <c r="A6900">
        <v>6885</v>
      </c>
      <c r="B6900" s="84">
        <v>31979</v>
      </c>
      <c r="C6900" s="47">
        <v>77.88</v>
      </c>
      <c r="D6900" s="47">
        <v>78.5</v>
      </c>
      <c r="E6900" s="47">
        <v>77.88</v>
      </c>
      <c r="F6900" s="47">
        <v>78.5</v>
      </c>
      <c r="G6900" s="48">
        <v>564000</v>
      </c>
      <c r="H6900" s="47">
        <v>9.8800000000000008</v>
      </c>
      <c r="I6900" s="51">
        <f t="shared" si="771"/>
        <v>0.12585987261146497</v>
      </c>
      <c r="J6900" s="51">
        <f t="shared" ca="1" si="772"/>
        <v>4</v>
      </c>
      <c r="K6900" s="47">
        <f t="shared" si="773"/>
        <v>9.8000000000000007</v>
      </c>
      <c r="L6900" s="47">
        <f t="shared" si="774"/>
        <v>9.8800000000000008</v>
      </c>
      <c r="M6900" s="47">
        <f t="shared" si="775"/>
        <v>9.8000000000000007</v>
      </c>
      <c r="N6900" s="47">
        <f t="shared" si="776"/>
        <v>9.8800000000000008</v>
      </c>
      <c r="O6900" s="48">
        <f t="shared" ca="1" si="777"/>
        <v>2256000</v>
      </c>
    </row>
    <row r="6901" spans="1:15" x14ac:dyDescent="0.25">
      <c r="A6901">
        <v>6886</v>
      </c>
      <c r="B6901" s="84">
        <v>31978</v>
      </c>
      <c r="C6901" s="47">
        <v>77.88</v>
      </c>
      <c r="D6901" s="47">
        <v>78.12</v>
      </c>
      <c r="E6901" s="47">
        <v>77.75</v>
      </c>
      <c r="F6901" s="47">
        <v>78.12</v>
      </c>
      <c r="G6901" s="48">
        <v>246400</v>
      </c>
      <c r="H6901" s="47">
        <v>9.84</v>
      </c>
      <c r="I6901" s="51">
        <f t="shared" si="771"/>
        <v>0.1259600614439324</v>
      </c>
      <c r="J6901" s="51">
        <f t="shared" ca="1" si="772"/>
        <v>4</v>
      </c>
      <c r="K6901" s="47">
        <f t="shared" si="773"/>
        <v>9.81</v>
      </c>
      <c r="L6901" s="47">
        <f t="shared" si="774"/>
        <v>9.84</v>
      </c>
      <c r="M6901" s="47">
        <f t="shared" si="775"/>
        <v>9.7899999999999991</v>
      </c>
      <c r="N6901" s="47">
        <f t="shared" si="776"/>
        <v>9.84</v>
      </c>
      <c r="O6901" s="48">
        <f t="shared" ca="1" si="777"/>
        <v>985600</v>
      </c>
    </row>
    <row r="6902" spans="1:15" x14ac:dyDescent="0.25">
      <c r="A6902">
        <v>6887</v>
      </c>
      <c r="B6902" s="84">
        <v>31975</v>
      </c>
      <c r="C6902" s="47">
        <v>77.62</v>
      </c>
      <c r="D6902" s="47">
        <v>78</v>
      </c>
      <c r="E6902" s="47">
        <v>77.62</v>
      </c>
      <c r="F6902" s="47">
        <v>78</v>
      </c>
      <c r="G6902" s="48">
        <v>433200</v>
      </c>
      <c r="H6902" s="47">
        <v>9.82</v>
      </c>
      <c r="I6902" s="51">
        <f t="shared" si="771"/>
        <v>0.12589743589743591</v>
      </c>
      <c r="J6902" s="51">
        <f t="shared" ca="1" si="772"/>
        <v>4</v>
      </c>
      <c r="K6902" s="47">
        <f t="shared" si="773"/>
        <v>9.77</v>
      </c>
      <c r="L6902" s="47">
        <f t="shared" si="774"/>
        <v>9.82</v>
      </c>
      <c r="M6902" s="47">
        <f t="shared" si="775"/>
        <v>9.77</v>
      </c>
      <c r="N6902" s="47">
        <f t="shared" si="776"/>
        <v>9.82</v>
      </c>
      <c r="O6902" s="48">
        <f t="shared" ca="1" si="777"/>
        <v>1732800</v>
      </c>
    </row>
    <row r="6903" spans="1:15" x14ac:dyDescent="0.25">
      <c r="A6903">
        <v>6888</v>
      </c>
      <c r="B6903" s="84">
        <v>31974</v>
      </c>
      <c r="C6903" s="47">
        <v>77.75</v>
      </c>
      <c r="D6903" s="47">
        <v>77.88</v>
      </c>
      <c r="E6903" s="47">
        <v>77.5</v>
      </c>
      <c r="F6903" s="47">
        <v>77.62</v>
      </c>
      <c r="G6903" s="48">
        <v>172400</v>
      </c>
      <c r="H6903" s="47">
        <v>9.77</v>
      </c>
      <c r="I6903" s="51">
        <f t="shared" si="771"/>
        <v>0.1258696212316413</v>
      </c>
      <c r="J6903" s="51">
        <f t="shared" ca="1" si="772"/>
        <v>4</v>
      </c>
      <c r="K6903" s="47">
        <f t="shared" si="773"/>
        <v>9.7899999999999991</v>
      </c>
      <c r="L6903" s="47">
        <f t="shared" si="774"/>
        <v>9.8000000000000007</v>
      </c>
      <c r="M6903" s="47">
        <f t="shared" si="775"/>
        <v>9.75</v>
      </c>
      <c r="N6903" s="47">
        <f t="shared" si="776"/>
        <v>9.77</v>
      </c>
      <c r="O6903" s="48">
        <f t="shared" ca="1" si="777"/>
        <v>689600</v>
      </c>
    </row>
    <row r="6904" spans="1:15" x14ac:dyDescent="0.25">
      <c r="A6904">
        <v>6889</v>
      </c>
      <c r="B6904" s="84">
        <v>31973</v>
      </c>
      <c r="C6904" s="47">
        <v>78.5</v>
      </c>
      <c r="D6904" s="47">
        <v>78.62</v>
      </c>
      <c r="E6904" s="47">
        <v>77.5</v>
      </c>
      <c r="F6904" s="47">
        <v>77.5</v>
      </c>
      <c r="G6904" s="48">
        <v>627600</v>
      </c>
      <c r="H6904" s="47">
        <v>9.76</v>
      </c>
      <c r="I6904" s="51">
        <f t="shared" si="771"/>
        <v>0.12593548387096773</v>
      </c>
      <c r="J6904" s="51">
        <f t="shared" ca="1" si="772"/>
        <v>4</v>
      </c>
      <c r="K6904" s="47">
        <f t="shared" si="773"/>
        <v>9.89</v>
      </c>
      <c r="L6904" s="47">
        <f t="shared" si="774"/>
        <v>9.9</v>
      </c>
      <c r="M6904" s="47">
        <f t="shared" si="775"/>
        <v>9.76</v>
      </c>
      <c r="N6904" s="47">
        <f t="shared" si="776"/>
        <v>9.76</v>
      </c>
      <c r="O6904" s="48">
        <f t="shared" ca="1" si="777"/>
        <v>2510400</v>
      </c>
    </row>
    <row r="6905" spans="1:15" x14ac:dyDescent="0.25">
      <c r="A6905">
        <v>6890</v>
      </c>
      <c r="B6905" s="84">
        <v>31972</v>
      </c>
      <c r="C6905" s="47">
        <v>77.88</v>
      </c>
      <c r="D6905" s="47">
        <v>78.88</v>
      </c>
      <c r="E6905" s="47">
        <v>77.75</v>
      </c>
      <c r="F6905" s="47">
        <v>78.88</v>
      </c>
      <c r="G6905" s="48">
        <v>640400</v>
      </c>
      <c r="H6905" s="47">
        <v>9.93</v>
      </c>
      <c r="I6905" s="51">
        <f t="shared" si="771"/>
        <v>0.12588742393509128</v>
      </c>
      <c r="J6905" s="51">
        <f t="shared" ca="1" si="772"/>
        <v>4</v>
      </c>
      <c r="K6905" s="47">
        <f t="shared" si="773"/>
        <v>9.8000000000000007</v>
      </c>
      <c r="L6905" s="47">
        <f t="shared" si="774"/>
        <v>9.93</v>
      </c>
      <c r="M6905" s="47">
        <f t="shared" si="775"/>
        <v>9.7899999999999991</v>
      </c>
      <c r="N6905" s="47">
        <f t="shared" si="776"/>
        <v>9.93</v>
      </c>
      <c r="O6905" s="48">
        <f t="shared" ca="1" si="777"/>
        <v>2561600</v>
      </c>
    </row>
    <row r="6906" spans="1:15" x14ac:dyDescent="0.25">
      <c r="A6906">
        <v>6891</v>
      </c>
      <c r="B6906" s="84">
        <v>31971</v>
      </c>
      <c r="C6906" s="47">
        <v>77.75</v>
      </c>
      <c r="D6906" s="47">
        <v>78</v>
      </c>
      <c r="E6906" s="47">
        <v>77.25</v>
      </c>
      <c r="F6906" s="47">
        <v>77.62</v>
      </c>
      <c r="G6906" s="48">
        <v>466000</v>
      </c>
      <c r="H6906" s="47">
        <v>9.77</v>
      </c>
      <c r="I6906" s="51">
        <f t="shared" si="771"/>
        <v>0.1258696212316413</v>
      </c>
      <c r="J6906" s="51">
        <f t="shared" ca="1" si="772"/>
        <v>4</v>
      </c>
      <c r="K6906" s="47">
        <f t="shared" si="773"/>
        <v>9.7899999999999991</v>
      </c>
      <c r="L6906" s="47">
        <f t="shared" si="774"/>
        <v>9.82</v>
      </c>
      <c r="M6906" s="47">
        <f t="shared" si="775"/>
        <v>9.7200000000000006</v>
      </c>
      <c r="N6906" s="47">
        <f t="shared" si="776"/>
        <v>9.77</v>
      </c>
      <c r="O6906" s="48">
        <f t="shared" ca="1" si="777"/>
        <v>1864000</v>
      </c>
    </row>
    <row r="6907" spans="1:15" x14ac:dyDescent="0.25">
      <c r="A6907">
        <v>6892</v>
      </c>
      <c r="B6907" s="84">
        <v>31968</v>
      </c>
      <c r="C6907" s="47">
        <v>77.38</v>
      </c>
      <c r="D6907" s="47">
        <v>77.38</v>
      </c>
      <c r="E6907" s="47">
        <v>76.75</v>
      </c>
      <c r="F6907" s="47">
        <v>77.25</v>
      </c>
      <c r="G6907" s="48">
        <v>514400</v>
      </c>
      <c r="H6907" s="47">
        <v>9.73</v>
      </c>
      <c r="I6907" s="51">
        <f t="shared" si="771"/>
        <v>0.1259546925566343</v>
      </c>
      <c r="J6907" s="51">
        <f t="shared" ca="1" si="772"/>
        <v>4</v>
      </c>
      <c r="K6907" s="47">
        <f t="shared" si="773"/>
        <v>9.75</v>
      </c>
      <c r="L6907" s="47">
        <f t="shared" si="774"/>
        <v>9.75</v>
      </c>
      <c r="M6907" s="47">
        <f t="shared" si="775"/>
        <v>9.67</v>
      </c>
      <c r="N6907" s="47">
        <f t="shared" si="776"/>
        <v>9.73</v>
      </c>
      <c r="O6907" s="48">
        <f t="shared" ca="1" si="777"/>
        <v>2057600</v>
      </c>
    </row>
    <row r="6908" spans="1:15" x14ac:dyDescent="0.25">
      <c r="A6908">
        <v>6893</v>
      </c>
      <c r="B6908" s="84">
        <v>31967</v>
      </c>
      <c r="C6908" s="47">
        <v>76.88</v>
      </c>
      <c r="D6908" s="47">
        <v>77.62</v>
      </c>
      <c r="E6908" s="47">
        <v>76.62</v>
      </c>
      <c r="F6908" s="47">
        <v>77.25</v>
      </c>
      <c r="G6908" s="48">
        <v>641200</v>
      </c>
      <c r="H6908" s="47">
        <v>9.73</v>
      </c>
      <c r="I6908" s="51">
        <f t="shared" si="771"/>
        <v>0.1259546925566343</v>
      </c>
      <c r="J6908" s="51">
        <f t="shared" ca="1" si="772"/>
        <v>4</v>
      </c>
      <c r="K6908" s="47">
        <f t="shared" si="773"/>
        <v>9.68</v>
      </c>
      <c r="L6908" s="47">
        <f t="shared" si="774"/>
        <v>9.7799999999999994</v>
      </c>
      <c r="M6908" s="47">
        <f t="shared" si="775"/>
        <v>9.65</v>
      </c>
      <c r="N6908" s="47">
        <f t="shared" si="776"/>
        <v>9.73</v>
      </c>
      <c r="O6908" s="48">
        <f t="shared" ca="1" si="777"/>
        <v>2564800</v>
      </c>
    </row>
    <row r="6909" spans="1:15" x14ac:dyDescent="0.25">
      <c r="A6909">
        <v>6894</v>
      </c>
      <c r="B6909" s="84">
        <v>31966</v>
      </c>
      <c r="C6909" s="47">
        <v>76.5</v>
      </c>
      <c r="D6909" s="47">
        <v>76.62</v>
      </c>
      <c r="E6909" s="47">
        <v>76.12</v>
      </c>
      <c r="F6909" s="47">
        <v>76.62</v>
      </c>
      <c r="G6909" s="48">
        <v>700400</v>
      </c>
      <c r="H6909" s="47">
        <v>9.65</v>
      </c>
      <c r="I6909" s="51">
        <f t="shared" si="771"/>
        <v>0.12594622813886713</v>
      </c>
      <c r="J6909" s="51">
        <f t="shared" ca="1" si="772"/>
        <v>4</v>
      </c>
      <c r="K6909" s="47">
        <f t="shared" si="773"/>
        <v>9.6300000000000008</v>
      </c>
      <c r="L6909" s="47">
        <f t="shared" si="774"/>
        <v>9.65</v>
      </c>
      <c r="M6909" s="47">
        <f t="shared" si="775"/>
        <v>9.59</v>
      </c>
      <c r="N6909" s="47">
        <f t="shared" si="776"/>
        <v>9.65</v>
      </c>
      <c r="O6909" s="48">
        <f t="shared" ca="1" si="777"/>
        <v>2801600</v>
      </c>
    </row>
    <row r="6910" spans="1:15" x14ac:dyDescent="0.25">
      <c r="A6910">
        <v>6895</v>
      </c>
      <c r="B6910" s="84">
        <v>31965</v>
      </c>
      <c r="C6910" s="47">
        <v>75.5</v>
      </c>
      <c r="D6910" s="47">
        <v>76.75</v>
      </c>
      <c r="E6910" s="47">
        <v>75.38</v>
      </c>
      <c r="F6910" s="47">
        <v>76.38</v>
      </c>
      <c r="G6910" s="48">
        <v>564400</v>
      </c>
      <c r="H6910" s="47">
        <v>9.6199999999999992</v>
      </c>
      <c r="I6910" s="51">
        <f t="shared" si="771"/>
        <v>0.12594920136161297</v>
      </c>
      <c r="J6910" s="51">
        <f t="shared" ca="1" si="772"/>
        <v>4</v>
      </c>
      <c r="K6910" s="47">
        <f t="shared" si="773"/>
        <v>9.51</v>
      </c>
      <c r="L6910" s="47">
        <f t="shared" si="774"/>
        <v>9.67</v>
      </c>
      <c r="M6910" s="47">
        <f t="shared" si="775"/>
        <v>9.49</v>
      </c>
      <c r="N6910" s="47">
        <f t="shared" si="776"/>
        <v>9.6199999999999992</v>
      </c>
      <c r="O6910" s="48">
        <f t="shared" ca="1" si="777"/>
        <v>2257600</v>
      </c>
    </row>
    <row r="6911" spans="1:15" x14ac:dyDescent="0.25">
      <c r="A6911">
        <v>6896</v>
      </c>
      <c r="B6911" s="84">
        <v>31964</v>
      </c>
      <c r="C6911" s="47">
        <v>75.25</v>
      </c>
      <c r="D6911" s="47">
        <v>76.5</v>
      </c>
      <c r="E6911" s="47">
        <v>75.25</v>
      </c>
      <c r="F6911" s="47">
        <v>75.25</v>
      </c>
      <c r="G6911" s="48">
        <v>355200</v>
      </c>
      <c r="H6911" s="47">
        <v>9.48</v>
      </c>
      <c r="I6911" s="51">
        <f t="shared" si="771"/>
        <v>0.12598006644518273</v>
      </c>
      <c r="J6911" s="51">
        <f t="shared" ca="1" si="772"/>
        <v>4</v>
      </c>
      <c r="K6911" s="47">
        <f t="shared" si="773"/>
        <v>9.48</v>
      </c>
      <c r="L6911" s="47">
        <f t="shared" si="774"/>
        <v>9.64</v>
      </c>
      <c r="M6911" s="47">
        <f t="shared" si="775"/>
        <v>9.48</v>
      </c>
      <c r="N6911" s="47">
        <f t="shared" si="776"/>
        <v>9.48</v>
      </c>
      <c r="O6911" s="48">
        <f t="shared" ca="1" si="777"/>
        <v>1420800</v>
      </c>
    </row>
    <row r="6912" spans="1:15" x14ac:dyDescent="0.25">
      <c r="A6912">
        <v>6897</v>
      </c>
      <c r="B6912" s="84">
        <v>31960</v>
      </c>
      <c r="C6912" s="47">
        <v>76.75</v>
      </c>
      <c r="D6912" s="47">
        <v>77.12</v>
      </c>
      <c r="E6912" s="47">
        <v>76.62</v>
      </c>
      <c r="F6912" s="47">
        <v>76.88</v>
      </c>
      <c r="G6912" s="48">
        <v>305600</v>
      </c>
      <c r="H6912" s="47">
        <v>9.6199999999999992</v>
      </c>
      <c r="I6912" s="51">
        <f t="shared" si="771"/>
        <v>0.12513007284079083</v>
      </c>
      <c r="J6912" s="51">
        <f t="shared" ca="1" si="772"/>
        <v>4</v>
      </c>
      <c r="K6912" s="47">
        <f t="shared" si="773"/>
        <v>9.6</v>
      </c>
      <c r="L6912" s="47">
        <f t="shared" si="774"/>
        <v>9.65</v>
      </c>
      <c r="M6912" s="47">
        <f t="shared" si="775"/>
        <v>9.59</v>
      </c>
      <c r="N6912" s="47">
        <f t="shared" si="776"/>
        <v>9.6199999999999992</v>
      </c>
      <c r="O6912" s="48">
        <f t="shared" ca="1" si="777"/>
        <v>1222400</v>
      </c>
    </row>
    <row r="6913" spans="1:15" x14ac:dyDescent="0.25">
      <c r="A6913">
        <v>6898</v>
      </c>
      <c r="B6913" s="84">
        <v>31959</v>
      </c>
      <c r="C6913" s="47">
        <v>75.88</v>
      </c>
      <c r="D6913" s="47">
        <v>76.75</v>
      </c>
      <c r="E6913" s="47">
        <v>75.62</v>
      </c>
      <c r="F6913" s="47">
        <v>76.75</v>
      </c>
      <c r="G6913" s="48">
        <v>592000</v>
      </c>
      <c r="H6913" s="47">
        <v>9.61</v>
      </c>
      <c r="I6913" s="51">
        <f t="shared" si="771"/>
        <v>0.12521172638436481</v>
      </c>
      <c r="J6913" s="51">
        <f t="shared" ca="1" si="772"/>
        <v>4</v>
      </c>
      <c r="K6913" s="47">
        <f t="shared" si="773"/>
        <v>9.5</v>
      </c>
      <c r="L6913" s="47">
        <f t="shared" si="774"/>
        <v>9.61</v>
      </c>
      <c r="M6913" s="47">
        <f t="shared" si="775"/>
        <v>9.4700000000000006</v>
      </c>
      <c r="N6913" s="47">
        <f t="shared" si="776"/>
        <v>9.61</v>
      </c>
      <c r="O6913" s="48">
        <f t="shared" ca="1" si="777"/>
        <v>2368000</v>
      </c>
    </row>
    <row r="6914" spans="1:15" x14ac:dyDescent="0.25">
      <c r="A6914">
        <v>6899</v>
      </c>
      <c r="B6914" s="84">
        <v>31958</v>
      </c>
      <c r="C6914" s="47">
        <v>76.88</v>
      </c>
      <c r="D6914" s="47">
        <v>76.88</v>
      </c>
      <c r="E6914" s="47">
        <v>75.12</v>
      </c>
      <c r="F6914" s="47">
        <v>75.5</v>
      </c>
      <c r="G6914" s="48">
        <v>402400</v>
      </c>
      <c r="H6914" s="47">
        <v>9.4499999999999993</v>
      </c>
      <c r="I6914" s="51">
        <f t="shared" si="771"/>
        <v>0.12516556291390726</v>
      </c>
      <c r="J6914" s="51">
        <f t="shared" ca="1" si="772"/>
        <v>4</v>
      </c>
      <c r="K6914" s="47">
        <f t="shared" si="773"/>
        <v>9.6199999999999992</v>
      </c>
      <c r="L6914" s="47">
        <f t="shared" si="774"/>
        <v>9.6199999999999992</v>
      </c>
      <c r="M6914" s="47">
        <f t="shared" si="775"/>
        <v>9.4</v>
      </c>
      <c r="N6914" s="47">
        <f t="shared" si="776"/>
        <v>9.4499999999999993</v>
      </c>
      <c r="O6914" s="48">
        <f t="shared" ca="1" si="777"/>
        <v>1609600</v>
      </c>
    </row>
    <row r="6915" spans="1:15" x14ac:dyDescent="0.25">
      <c r="A6915">
        <v>6900</v>
      </c>
      <c r="B6915" s="84">
        <v>31957</v>
      </c>
      <c r="C6915" s="47">
        <v>77</v>
      </c>
      <c r="D6915" s="47">
        <v>77.25</v>
      </c>
      <c r="E6915" s="47">
        <v>76.25</v>
      </c>
      <c r="F6915" s="47">
        <v>76.88</v>
      </c>
      <c r="G6915" s="48">
        <v>286000</v>
      </c>
      <c r="H6915" s="47">
        <v>9.6199999999999992</v>
      </c>
      <c r="I6915" s="51">
        <f t="shared" si="771"/>
        <v>0.12513007284079083</v>
      </c>
      <c r="J6915" s="51">
        <f t="shared" ca="1" si="772"/>
        <v>4</v>
      </c>
      <c r="K6915" s="47">
        <f t="shared" si="773"/>
        <v>9.64</v>
      </c>
      <c r="L6915" s="47">
        <f t="shared" si="774"/>
        <v>9.67</v>
      </c>
      <c r="M6915" s="47">
        <f t="shared" si="775"/>
        <v>9.5399999999999991</v>
      </c>
      <c r="N6915" s="47">
        <f t="shared" si="776"/>
        <v>9.6199999999999992</v>
      </c>
      <c r="O6915" s="48">
        <f t="shared" ca="1" si="777"/>
        <v>1144000</v>
      </c>
    </row>
    <row r="6916" spans="1:15" x14ac:dyDescent="0.25">
      <c r="A6916">
        <v>6901</v>
      </c>
      <c r="B6916" s="84">
        <v>31954</v>
      </c>
      <c r="C6916" s="47">
        <v>77</v>
      </c>
      <c r="D6916" s="47">
        <v>77.38</v>
      </c>
      <c r="E6916" s="47">
        <v>77</v>
      </c>
      <c r="F6916" s="47">
        <v>77.12</v>
      </c>
      <c r="G6916" s="48">
        <v>800800</v>
      </c>
      <c r="H6916" s="47">
        <v>9.65</v>
      </c>
      <c r="I6916" s="51">
        <f t="shared" si="771"/>
        <v>0.12512966804979253</v>
      </c>
      <c r="J6916" s="51">
        <f t="shared" ca="1" si="772"/>
        <v>4</v>
      </c>
      <c r="K6916" s="47">
        <f t="shared" si="773"/>
        <v>9.6300000000000008</v>
      </c>
      <c r="L6916" s="47">
        <f t="shared" si="774"/>
        <v>9.68</v>
      </c>
      <c r="M6916" s="47">
        <f t="shared" si="775"/>
        <v>9.6300000000000008</v>
      </c>
      <c r="N6916" s="47">
        <f t="shared" si="776"/>
        <v>9.65</v>
      </c>
      <c r="O6916" s="48">
        <f t="shared" ca="1" si="777"/>
        <v>3203200</v>
      </c>
    </row>
    <row r="6917" spans="1:15" x14ac:dyDescent="0.25">
      <c r="A6917">
        <v>6902</v>
      </c>
      <c r="B6917" s="84">
        <v>31953</v>
      </c>
      <c r="C6917" s="47">
        <v>76.88</v>
      </c>
      <c r="D6917" s="47">
        <v>77.5</v>
      </c>
      <c r="E6917" s="47">
        <v>76.75</v>
      </c>
      <c r="F6917" s="47">
        <v>77.5</v>
      </c>
      <c r="G6917" s="48">
        <v>482400</v>
      </c>
      <c r="H6917" s="47">
        <v>9.6999999999999993</v>
      </c>
      <c r="I6917" s="51">
        <f t="shared" si="771"/>
        <v>0.12516129032258064</v>
      </c>
      <c r="J6917" s="51">
        <f t="shared" ca="1" si="772"/>
        <v>4</v>
      </c>
      <c r="K6917" s="47">
        <f t="shared" si="773"/>
        <v>9.6199999999999992</v>
      </c>
      <c r="L6917" s="47">
        <f t="shared" si="774"/>
        <v>9.6999999999999993</v>
      </c>
      <c r="M6917" s="47">
        <f t="shared" si="775"/>
        <v>9.61</v>
      </c>
      <c r="N6917" s="47">
        <f t="shared" si="776"/>
        <v>9.6999999999999993</v>
      </c>
      <c r="O6917" s="48">
        <f t="shared" ca="1" si="777"/>
        <v>1929600</v>
      </c>
    </row>
    <row r="6918" spans="1:15" x14ac:dyDescent="0.25">
      <c r="A6918">
        <v>6903</v>
      </c>
      <c r="B6918" s="84">
        <v>31952</v>
      </c>
      <c r="C6918" s="47">
        <v>77</v>
      </c>
      <c r="D6918" s="47">
        <v>77.5</v>
      </c>
      <c r="E6918" s="47">
        <v>76.12</v>
      </c>
      <c r="F6918" s="47">
        <v>76.5</v>
      </c>
      <c r="G6918" s="48">
        <v>575600</v>
      </c>
      <c r="H6918" s="47">
        <v>9.58</v>
      </c>
      <c r="I6918" s="51">
        <f t="shared" si="771"/>
        <v>0.12522875816993465</v>
      </c>
      <c r="J6918" s="51">
        <f t="shared" ca="1" si="772"/>
        <v>4</v>
      </c>
      <c r="K6918" s="47">
        <f t="shared" si="773"/>
        <v>9.64</v>
      </c>
      <c r="L6918" s="47">
        <f t="shared" si="774"/>
        <v>9.7100000000000009</v>
      </c>
      <c r="M6918" s="47">
        <f t="shared" si="775"/>
        <v>9.5299999999999994</v>
      </c>
      <c r="N6918" s="47">
        <f t="shared" si="776"/>
        <v>9.58</v>
      </c>
      <c r="O6918" s="48">
        <f t="shared" ca="1" si="777"/>
        <v>2302400</v>
      </c>
    </row>
    <row r="6919" spans="1:15" x14ac:dyDescent="0.25">
      <c r="A6919">
        <v>6904</v>
      </c>
      <c r="B6919" s="84">
        <v>31951</v>
      </c>
      <c r="C6919" s="47">
        <v>77.5</v>
      </c>
      <c r="D6919" s="47">
        <v>77.88</v>
      </c>
      <c r="E6919" s="47">
        <v>77</v>
      </c>
      <c r="F6919" s="47">
        <v>77.12</v>
      </c>
      <c r="G6919" s="48">
        <v>478400</v>
      </c>
      <c r="H6919" s="47">
        <v>9.65</v>
      </c>
      <c r="I6919" s="51">
        <f t="shared" si="771"/>
        <v>0.12512966804979253</v>
      </c>
      <c r="J6919" s="51">
        <f t="shared" ca="1" si="772"/>
        <v>4</v>
      </c>
      <c r="K6919" s="47">
        <f t="shared" si="773"/>
        <v>9.6999999999999993</v>
      </c>
      <c r="L6919" s="47">
        <f t="shared" si="774"/>
        <v>9.75</v>
      </c>
      <c r="M6919" s="47">
        <f t="shared" si="775"/>
        <v>9.6300000000000008</v>
      </c>
      <c r="N6919" s="47">
        <f t="shared" si="776"/>
        <v>9.65</v>
      </c>
      <c r="O6919" s="48">
        <f t="shared" ca="1" si="777"/>
        <v>1913600</v>
      </c>
    </row>
    <row r="6920" spans="1:15" x14ac:dyDescent="0.25">
      <c r="A6920">
        <v>6905</v>
      </c>
      <c r="B6920" s="84">
        <v>31950</v>
      </c>
      <c r="C6920" s="47">
        <v>77.5</v>
      </c>
      <c r="D6920" s="47">
        <v>78.12</v>
      </c>
      <c r="E6920" s="47">
        <v>77.12</v>
      </c>
      <c r="F6920" s="47">
        <v>77.75</v>
      </c>
      <c r="G6920" s="48">
        <v>517200</v>
      </c>
      <c r="H6920" s="47">
        <v>9.73</v>
      </c>
      <c r="I6920" s="51">
        <f t="shared" si="771"/>
        <v>0.12514469453376206</v>
      </c>
      <c r="J6920" s="51">
        <f t="shared" ca="1" si="772"/>
        <v>4</v>
      </c>
      <c r="K6920" s="47">
        <f t="shared" si="773"/>
        <v>9.6999999999999993</v>
      </c>
      <c r="L6920" s="47">
        <f t="shared" si="774"/>
        <v>9.7799999999999994</v>
      </c>
      <c r="M6920" s="47">
        <f t="shared" si="775"/>
        <v>9.65</v>
      </c>
      <c r="N6920" s="47">
        <f t="shared" si="776"/>
        <v>9.73</v>
      </c>
      <c r="O6920" s="48">
        <f t="shared" ca="1" si="777"/>
        <v>2068800</v>
      </c>
    </row>
    <row r="6921" spans="1:15" x14ac:dyDescent="0.25">
      <c r="A6921">
        <v>6906</v>
      </c>
      <c r="B6921" s="84">
        <v>31947</v>
      </c>
      <c r="C6921" s="47">
        <v>78</v>
      </c>
      <c r="D6921" s="47">
        <v>78</v>
      </c>
      <c r="E6921" s="47">
        <v>76.75</v>
      </c>
      <c r="F6921" s="47">
        <v>77.75</v>
      </c>
      <c r="G6921" s="48">
        <v>1090800</v>
      </c>
      <c r="H6921" s="47">
        <v>9.73</v>
      </c>
      <c r="I6921" s="51">
        <f t="shared" si="771"/>
        <v>0.12514469453376206</v>
      </c>
      <c r="J6921" s="51">
        <f t="shared" ca="1" si="772"/>
        <v>4</v>
      </c>
      <c r="K6921" s="47">
        <f t="shared" si="773"/>
        <v>9.76</v>
      </c>
      <c r="L6921" s="47">
        <f t="shared" si="774"/>
        <v>9.76</v>
      </c>
      <c r="M6921" s="47">
        <f t="shared" si="775"/>
        <v>9.6</v>
      </c>
      <c r="N6921" s="47">
        <f t="shared" si="776"/>
        <v>9.73</v>
      </c>
      <c r="O6921" s="48">
        <f t="shared" ca="1" si="777"/>
        <v>4363200</v>
      </c>
    </row>
    <row r="6922" spans="1:15" x14ac:dyDescent="0.25">
      <c r="A6922">
        <v>6907</v>
      </c>
      <c r="B6922" s="84">
        <v>31946</v>
      </c>
      <c r="C6922" s="47">
        <v>77</v>
      </c>
      <c r="D6922" s="47">
        <v>78.5</v>
      </c>
      <c r="E6922" s="47">
        <v>77</v>
      </c>
      <c r="F6922" s="47">
        <v>78</v>
      </c>
      <c r="G6922" s="48">
        <v>560400</v>
      </c>
      <c r="H6922" s="47">
        <v>9.76</v>
      </c>
      <c r="I6922" s="51">
        <f t="shared" si="771"/>
        <v>0.12512820512820513</v>
      </c>
      <c r="J6922" s="51">
        <f t="shared" ca="1" si="772"/>
        <v>4</v>
      </c>
      <c r="K6922" s="47">
        <f t="shared" si="773"/>
        <v>9.6300000000000008</v>
      </c>
      <c r="L6922" s="47">
        <f t="shared" si="774"/>
        <v>9.82</v>
      </c>
      <c r="M6922" s="47">
        <f t="shared" si="775"/>
        <v>9.6300000000000008</v>
      </c>
      <c r="N6922" s="47">
        <f t="shared" si="776"/>
        <v>9.76</v>
      </c>
      <c r="O6922" s="48">
        <f t="shared" ca="1" si="777"/>
        <v>2241600</v>
      </c>
    </row>
    <row r="6923" spans="1:15" x14ac:dyDescent="0.25">
      <c r="A6923">
        <v>6908</v>
      </c>
      <c r="B6923" s="84">
        <v>31945</v>
      </c>
      <c r="C6923" s="47">
        <v>75.5</v>
      </c>
      <c r="D6923" s="47">
        <v>80</v>
      </c>
      <c r="E6923" s="47">
        <v>75.5</v>
      </c>
      <c r="F6923" s="47">
        <v>78.25</v>
      </c>
      <c r="G6923" s="48">
        <v>1849600</v>
      </c>
      <c r="H6923" s="47">
        <v>9.8000000000000007</v>
      </c>
      <c r="I6923" s="51">
        <f t="shared" si="771"/>
        <v>0.12523961661341854</v>
      </c>
      <c r="J6923" s="51">
        <f t="shared" ca="1" si="772"/>
        <v>4</v>
      </c>
      <c r="K6923" s="47">
        <f t="shared" si="773"/>
        <v>9.4600000000000009</v>
      </c>
      <c r="L6923" s="47">
        <f t="shared" si="774"/>
        <v>10.02</v>
      </c>
      <c r="M6923" s="47">
        <f t="shared" si="775"/>
        <v>9.4600000000000009</v>
      </c>
      <c r="N6923" s="47">
        <f t="shared" si="776"/>
        <v>9.8000000000000007</v>
      </c>
      <c r="O6923" s="48">
        <f t="shared" ca="1" si="777"/>
        <v>7398400</v>
      </c>
    </row>
    <row r="6924" spans="1:15" x14ac:dyDescent="0.25">
      <c r="A6924">
        <v>6909</v>
      </c>
      <c r="B6924" s="84">
        <v>31944</v>
      </c>
      <c r="C6924" s="47">
        <v>74.62</v>
      </c>
      <c r="D6924" s="47">
        <v>75.75</v>
      </c>
      <c r="E6924" s="47">
        <v>74.38</v>
      </c>
      <c r="F6924" s="47">
        <v>75.25</v>
      </c>
      <c r="G6924" s="48">
        <v>353200</v>
      </c>
      <c r="H6924" s="47">
        <v>9.42</v>
      </c>
      <c r="I6924" s="51">
        <f t="shared" si="771"/>
        <v>0.12518272425249169</v>
      </c>
      <c r="J6924" s="51">
        <f t="shared" ca="1" si="772"/>
        <v>4</v>
      </c>
      <c r="K6924" s="47">
        <f t="shared" si="773"/>
        <v>9.34</v>
      </c>
      <c r="L6924" s="47">
        <f t="shared" si="774"/>
        <v>9.48</v>
      </c>
      <c r="M6924" s="47">
        <f t="shared" si="775"/>
        <v>9.31</v>
      </c>
      <c r="N6924" s="47">
        <f t="shared" si="776"/>
        <v>9.42</v>
      </c>
      <c r="O6924" s="48">
        <f t="shared" ca="1" si="777"/>
        <v>1412800</v>
      </c>
    </row>
    <row r="6925" spans="1:15" x14ac:dyDescent="0.25">
      <c r="A6925">
        <v>6910</v>
      </c>
      <c r="B6925" s="84">
        <v>31943</v>
      </c>
      <c r="C6925" s="47">
        <v>73.88</v>
      </c>
      <c r="D6925" s="47">
        <v>74.75</v>
      </c>
      <c r="E6925" s="47">
        <v>73.88</v>
      </c>
      <c r="F6925" s="47">
        <v>74.75</v>
      </c>
      <c r="G6925" s="48">
        <v>572400</v>
      </c>
      <c r="H6925" s="47">
        <v>9.36</v>
      </c>
      <c r="I6925" s="51">
        <f t="shared" si="771"/>
        <v>0.12521739130434781</v>
      </c>
      <c r="J6925" s="51">
        <f t="shared" ca="1" si="772"/>
        <v>4</v>
      </c>
      <c r="K6925" s="47">
        <f t="shared" si="773"/>
        <v>9.25</v>
      </c>
      <c r="L6925" s="47">
        <f t="shared" si="774"/>
        <v>9.36</v>
      </c>
      <c r="M6925" s="47">
        <f t="shared" si="775"/>
        <v>9.25</v>
      </c>
      <c r="N6925" s="47">
        <f t="shared" si="776"/>
        <v>9.36</v>
      </c>
      <c r="O6925" s="48">
        <f t="shared" ca="1" si="777"/>
        <v>2289600</v>
      </c>
    </row>
    <row r="6926" spans="1:15" x14ac:dyDescent="0.25">
      <c r="A6926">
        <v>6911</v>
      </c>
      <c r="B6926" s="84">
        <v>31940</v>
      </c>
      <c r="C6926" s="47">
        <v>73.5</v>
      </c>
      <c r="D6926" s="47">
        <v>73.62</v>
      </c>
      <c r="E6926" s="47">
        <v>73</v>
      </c>
      <c r="F6926" s="47">
        <v>73.5</v>
      </c>
      <c r="G6926" s="48">
        <v>576800</v>
      </c>
      <c r="H6926" s="47">
        <v>9.1999999999999993</v>
      </c>
      <c r="I6926" s="51">
        <f t="shared" si="771"/>
        <v>0.12517006802721087</v>
      </c>
      <c r="J6926" s="51">
        <f t="shared" ca="1" si="772"/>
        <v>4</v>
      </c>
      <c r="K6926" s="47">
        <f t="shared" si="773"/>
        <v>9.1999999999999993</v>
      </c>
      <c r="L6926" s="47">
        <f t="shared" si="774"/>
        <v>9.2200000000000006</v>
      </c>
      <c r="M6926" s="47">
        <f t="shared" si="775"/>
        <v>9.14</v>
      </c>
      <c r="N6926" s="47">
        <f t="shared" si="776"/>
        <v>9.1999999999999993</v>
      </c>
      <c r="O6926" s="48">
        <f t="shared" ca="1" si="777"/>
        <v>2307200</v>
      </c>
    </row>
    <row r="6927" spans="1:15" x14ac:dyDescent="0.25">
      <c r="A6927">
        <v>6912</v>
      </c>
      <c r="B6927" s="84">
        <v>31939</v>
      </c>
      <c r="C6927" s="47">
        <v>72.5</v>
      </c>
      <c r="D6927" s="47">
        <v>72.88</v>
      </c>
      <c r="E6927" s="47">
        <v>72.25</v>
      </c>
      <c r="F6927" s="47">
        <v>72.5</v>
      </c>
      <c r="G6927" s="48">
        <v>380800</v>
      </c>
      <c r="H6927" s="47">
        <v>9.08</v>
      </c>
      <c r="I6927" s="51">
        <f t="shared" si="771"/>
        <v>0.12524137931034482</v>
      </c>
      <c r="J6927" s="51">
        <f t="shared" ca="1" si="772"/>
        <v>4</v>
      </c>
      <c r="K6927" s="47">
        <f t="shared" si="773"/>
        <v>9.08</v>
      </c>
      <c r="L6927" s="47">
        <f t="shared" si="774"/>
        <v>9.1300000000000008</v>
      </c>
      <c r="M6927" s="47">
        <f t="shared" si="775"/>
        <v>9.0500000000000007</v>
      </c>
      <c r="N6927" s="47">
        <f t="shared" si="776"/>
        <v>9.08</v>
      </c>
      <c r="O6927" s="48">
        <f t="shared" ca="1" si="777"/>
        <v>1523200</v>
      </c>
    </row>
    <row r="6928" spans="1:15" x14ac:dyDescent="0.25">
      <c r="A6928">
        <v>6913</v>
      </c>
      <c r="B6928" s="84">
        <v>31938</v>
      </c>
      <c r="C6928" s="47">
        <v>73.25</v>
      </c>
      <c r="D6928" s="47">
        <v>73.5</v>
      </c>
      <c r="E6928" s="47">
        <v>71.75</v>
      </c>
      <c r="F6928" s="47">
        <v>72.75</v>
      </c>
      <c r="G6928" s="48">
        <v>775600</v>
      </c>
      <c r="H6928" s="47">
        <v>9.11</v>
      </c>
      <c r="I6928" s="51">
        <f t="shared" si="771"/>
        <v>0.12522336769759448</v>
      </c>
      <c r="J6928" s="51">
        <f t="shared" ca="1" si="772"/>
        <v>4</v>
      </c>
      <c r="K6928" s="47">
        <f t="shared" si="773"/>
        <v>9.17</v>
      </c>
      <c r="L6928" s="47">
        <f t="shared" si="774"/>
        <v>9.1999999999999993</v>
      </c>
      <c r="M6928" s="47">
        <f t="shared" si="775"/>
        <v>8.98</v>
      </c>
      <c r="N6928" s="47">
        <f t="shared" si="776"/>
        <v>9.11</v>
      </c>
      <c r="O6928" s="48">
        <f t="shared" ca="1" si="777"/>
        <v>3102400</v>
      </c>
    </row>
    <row r="6929" spans="1:15" x14ac:dyDescent="0.25">
      <c r="A6929">
        <v>6914</v>
      </c>
      <c r="B6929" s="84">
        <v>31937</v>
      </c>
      <c r="C6929" s="47">
        <v>73.12</v>
      </c>
      <c r="D6929" s="47">
        <v>73.25</v>
      </c>
      <c r="E6929" s="47">
        <v>72.75</v>
      </c>
      <c r="F6929" s="47">
        <v>73</v>
      </c>
      <c r="G6929" s="48">
        <v>434800</v>
      </c>
      <c r="H6929" s="47">
        <v>9.14</v>
      </c>
      <c r="I6929" s="51">
        <f t="shared" ref="I6929:I6992" si="778">H6929/F6929</f>
        <v>0.12520547945205479</v>
      </c>
      <c r="J6929" s="51">
        <f t="shared" ref="J6929:J6992" ca="1" si="779">INDEX(OFFSET($T$15,0,0,$S$13+1,1),MATCH(B6929,OFFSET($Q$15,0,0,$S$13+1,1),-1))</f>
        <v>4</v>
      </c>
      <c r="K6929" s="47">
        <f t="shared" ref="K6929:K6992" si="780">ROUND($I6929*C6929,2)</f>
        <v>9.16</v>
      </c>
      <c r="L6929" s="47">
        <f t="shared" ref="L6929:L6992" si="781">ROUND($I6929*D6929,2)</f>
        <v>9.17</v>
      </c>
      <c r="M6929" s="47">
        <f t="shared" ref="M6929:M6992" si="782">ROUND($I6929*E6929,2)</f>
        <v>9.11</v>
      </c>
      <c r="N6929" s="47">
        <f t="shared" ref="N6929:N6992" si="783">ROUND($I6929*F6929,2)</f>
        <v>9.14</v>
      </c>
      <c r="O6929" s="48">
        <f t="shared" ref="O6929:O6992" ca="1" si="784">G6929*J6929</f>
        <v>1739200</v>
      </c>
    </row>
    <row r="6930" spans="1:15" x14ac:dyDescent="0.25">
      <c r="A6930">
        <v>6915</v>
      </c>
      <c r="B6930" s="84">
        <v>31936</v>
      </c>
      <c r="C6930" s="47">
        <v>72.75</v>
      </c>
      <c r="D6930" s="47">
        <v>73.5</v>
      </c>
      <c r="E6930" s="47">
        <v>72.75</v>
      </c>
      <c r="F6930" s="47">
        <v>73.38</v>
      </c>
      <c r="G6930" s="48">
        <v>334800</v>
      </c>
      <c r="H6930" s="47">
        <v>9.19</v>
      </c>
      <c r="I6930" s="51">
        <f t="shared" si="778"/>
        <v>0.12523848460070863</v>
      </c>
      <c r="J6930" s="51">
        <f t="shared" ca="1" si="779"/>
        <v>4</v>
      </c>
      <c r="K6930" s="47">
        <f t="shared" si="780"/>
        <v>9.11</v>
      </c>
      <c r="L6930" s="47">
        <f t="shared" si="781"/>
        <v>9.2100000000000009</v>
      </c>
      <c r="M6930" s="47">
        <f t="shared" si="782"/>
        <v>9.11</v>
      </c>
      <c r="N6930" s="47">
        <f t="shared" si="783"/>
        <v>9.19</v>
      </c>
      <c r="O6930" s="48">
        <f t="shared" ca="1" si="784"/>
        <v>1339200</v>
      </c>
    </row>
    <row r="6931" spans="1:15" x14ac:dyDescent="0.25">
      <c r="A6931">
        <v>6916</v>
      </c>
      <c r="B6931" s="84">
        <v>31933</v>
      </c>
      <c r="C6931" s="47">
        <v>74.25</v>
      </c>
      <c r="D6931" s="47">
        <v>74.38</v>
      </c>
      <c r="E6931" s="47">
        <v>72.62</v>
      </c>
      <c r="F6931" s="47">
        <v>72.75</v>
      </c>
      <c r="G6931" s="48">
        <v>520800</v>
      </c>
      <c r="H6931" s="47">
        <v>9.11</v>
      </c>
      <c r="I6931" s="51">
        <f t="shared" si="778"/>
        <v>0.12522336769759448</v>
      </c>
      <c r="J6931" s="51">
        <f t="shared" ca="1" si="779"/>
        <v>4</v>
      </c>
      <c r="K6931" s="47">
        <f t="shared" si="780"/>
        <v>9.3000000000000007</v>
      </c>
      <c r="L6931" s="47">
        <f t="shared" si="781"/>
        <v>9.31</v>
      </c>
      <c r="M6931" s="47">
        <f t="shared" si="782"/>
        <v>9.09</v>
      </c>
      <c r="N6931" s="47">
        <f t="shared" si="783"/>
        <v>9.11</v>
      </c>
      <c r="O6931" s="48">
        <f t="shared" ca="1" si="784"/>
        <v>2083200</v>
      </c>
    </row>
    <row r="6932" spans="1:15" x14ac:dyDescent="0.25">
      <c r="A6932">
        <v>6917</v>
      </c>
      <c r="B6932" s="84">
        <v>31932</v>
      </c>
      <c r="C6932" s="47">
        <v>73.88</v>
      </c>
      <c r="D6932" s="47">
        <v>74.38</v>
      </c>
      <c r="E6932" s="47">
        <v>73.38</v>
      </c>
      <c r="F6932" s="47">
        <v>74.38</v>
      </c>
      <c r="G6932" s="48">
        <v>400800</v>
      </c>
      <c r="H6932" s="47">
        <v>9.31</v>
      </c>
      <c r="I6932" s="51">
        <f t="shared" si="778"/>
        <v>0.1251680559290132</v>
      </c>
      <c r="J6932" s="51">
        <f t="shared" ca="1" si="779"/>
        <v>4</v>
      </c>
      <c r="K6932" s="47">
        <f t="shared" si="780"/>
        <v>9.25</v>
      </c>
      <c r="L6932" s="47">
        <f t="shared" si="781"/>
        <v>9.31</v>
      </c>
      <c r="M6932" s="47">
        <f t="shared" si="782"/>
        <v>9.18</v>
      </c>
      <c r="N6932" s="47">
        <f t="shared" si="783"/>
        <v>9.31</v>
      </c>
      <c r="O6932" s="48">
        <f t="shared" ca="1" si="784"/>
        <v>1603200</v>
      </c>
    </row>
    <row r="6933" spans="1:15" x14ac:dyDescent="0.25">
      <c r="A6933">
        <v>6918</v>
      </c>
      <c r="B6933" s="84">
        <v>31931</v>
      </c>
      <c r="C6933" s="47">
        <v>72</v>
      </c>
      <c r="D6933" s="47">
        <v>73.75</v>
      </c>
      <c r="E6933" s="47">
        <v>72</v>
      </c>
      <c r="F6933" s="47">
        <v>73.62</v>
      </c>
      <c r="G6933" s="48">
        <v>423600</v>
      </c>
      <c r="H6933" s="47">
        <v>9.2200000000000006</v>
      </c>
      <c r="I6933" s="51">
        <f t="shared" si="778"/>
        <v>0.12523770714479762</v>
      </c>
      <c r="J6933" s="51">
        <f t="shared" ca="1" si="779"/>
        <v>4</v>
      </c>
      <c r="K6933" s="47">
        <f t="shared" si="780"/>
        <v>9.02</v>
      </c>
      <c r="L6933" s="47">
        <f t="shared" si="781"/>
        <v>9.24</v>
      </c>
      <c r="M6933" s="47">
        <f t="shared" si="782"/>
        <v>9.02</v>
      </c>
      <c r="N6933" s="47">
        <f t="shared" si="783"/>
        <v>9.2200000000000006</v>
      </c>
      <c r="O6933" s="48">
        <f t="shared" ca="1" si="784"/>
        <v>1694400</v>
      </c>
    </row>
    <row r="6934" spans="1:15" x14ac:dyDescent="0.25">
      <c r="A6934">
        <v>6919</v>
      </c>
      <c r="B6934" s="84">
        <v>31930</v>
      </c>
      <c r="C6934" s="47">
        <v>72</v>
      </c>
      <c r="D6934" s="47">
        <v>72.75</v>
      </c>
      <c r="E6934" s="47">
        <v>71.38</v>
      </c>
      <c r="F6934" s="47">
        <v>72</v>
      </c>
      <c r="G6934" s="48">
        <v>655600</v>
      </c>
      <c r="H6934" s="47">
        <v>9.01</v>
      </c>
      <c r="I6934" s="51">
        <f t="shared" si="778"/>
        <v>0.12513888888888888</v>
      </c>
      <c r="J6934" s="51">
        <f t="shared" ca="1" si="779"/>
        <v>4</v>
      </c>
      <c r="K6934" s="47">
        <f t="shared" si="780"/>
        <v>9.01</v>
      </c>
      <c r="L6934" s="47">
        <f t="shared" si="781"/>
        <v>9.1</v>
      </c>
      <c r="M6934" s="47">
        <f t="shared" si="782"/>
        <v>8.93</v>
      </c>
      <c r="N6934" s="47">
        <f t="shared" si="783"/>
        <v>9.01</v>
      </c>
      <c r="O6934" s="48">
        <f t="shared" ca="1" si="784"/>
        <v>2622400</v>
      </c>
    </row>
    <row r="6935" spans="1:15" x14ac:dyDescent="0.25">
      <c r="A6935">
        <v>6920</v>
      </c>
      <c r="B6935" s="84">
        <v>31929</v>
      </c>
      <c r="C6935" s="47">
        <v>72</v>
      </c>
      <c r="D6935" s="47">
        <v>72.38</v>
      </c>
      <c r="E6935" s="47">
        <v>71.62</v>
      </c>
      <c r="F6935" s="47">
        <v>71.75</v>
      </c>
      <c r="G6935" s="48">
        <v>941600</v>
      </c>
      <c r="H6935" s="47">
        <v>8.98</v>
      </c>
      <c r="I6935" s="51">
        <f t="shared" si="778"/>
        <v>0.12515679442508712</v>
      </c>
      <c r="J6935" s="51">
        <f t="shared" ca="1" si="779"/>
        <v>4</v>
      </c>
      <c r="K6935" s="47">
        <f t="shared" si="780"/>
        <v>9.01</v>
      </c>
      <c r="L6935" s="47">
        <f t="shared" si="781"/>
        <v>9.06</v>
      </c>
      <c r="M6935" s="47">
        <f t="shared" si="782"/>
        <v>8.9600000000000009</v>
      </c>
      <c r="N6935" s="47">
        <f t="shared" si="783"/>
        <v>8.98</v>
      </c>
      <c r="O6935" s="48">
        <f t="shared" ca="1" si="784"/>
        <v>3766400</v>
      </c>
    </row>
    <row r="6936" spans="1:15" x14ac:dyDescent="0.25">
      <c r="A6936">
        <v>6921</v>
      </c>
      <c r="B6936" s="84">
        <v>31926</v>
      </c>
      <c r="C6936" s="47">
        <v>75</v>
      </c>
      <c r="D6936" s="47">
        <v>75</v>
      </c>
      <c r="E6936" s="47">
        <v>71.75</v>
      </c>
      <c r="F6936" s="47">
        <v>71.75</v>
      </c>
      <c r="G6936" s="48">
        <v>368400</v>
      </c>
      <c r="H6936" s="47">
        <v>8.98</v>
      </c>
      <c r="I6936" s="51">
        <f t="shared" si="778"/>
        <v>0.12515679442508712</v>
      </c>
      <c r="J6936" s="51">
        <f t="shared" ca="1" si="779"/>
        <v>4</v>
      </c>
      <c r="K6936" s="47">
        <f t="shared" si="780"/>
        <v>9.39</v>
      </c>
      <c r="L6936" s="47">
        <f t="shared" si="781"/>
        <v>9.39</v>
      </c>
      <c r="M6936" s="47">
        <f t="shared" si="782"/>
        <v>8.98</v>
      </c>
      <c r="N6936" s="47">
        <f t="shared" si="783"/>
        <v>8.98</v>
      </c>
      <c r="O6936" s="48">
        <f t="shared" ca="1" si="784"/>
        <v>1473600</v>
      </c>
    </row>
    <row r="6937" spans="1:15" x14ac:dyDescent="0.25">
      <c r="A6937">
        <v>6922</v>
      </c>
      <c r="B6937" s="84">
        <v>31925</v>
      </c>
      <c r="C6937" s="47">
        <v>74.12</v>
      </c>
      <c r="D6937" s="47">
        <v>74.38</v>
      </c>
      <c r="E6937" s="47">
        <v>73</v>
      </c>
      <c r="F6937" s="47">
        <v>74</v>
      </c>
      <c r="G6937" s="48">
        <v>571600</v>
      </c>
      <c r="H6937" s="47">
        <v>9.26</v>
      </c>
      <c r="I6937" s="51">
        <f t="shared" si="778"/>
        <v>0.12513513513513513</v>
      </c>
      <c r="J6937" s="51">
        <f t="shared" ca="1" si="779"/>
        <v>4</v>
      </c>
      <c r="K6937" s="47">
        <f t="shared" si="780"/>
        <v>9.2799999999999994</v>
      </c>
      <c r="L6937" s="47">
        <f t="shared" si="781"/>
        <v>9.31</v>
      </c>
      <c r="M6937" s="47">
        <f t="shared" si="782"/>
        <v>9.1300000000000008</v>
      </c>
      <c r="N6937" s="47">
        <f t="shared" si="783"/>
        <v>9.26</v>
      </c>
      <c r="O6937" s="48">
        <f t="shared" ca="1" si="784"/>
        <v>2286400</v>
      </c>
    </row>
    <row r="6938" spans="1:15" x14ac:dyDescent="0.25">
      <c r="A6938">
        <v>6923</v>
      </c>
      <c r="B6938" s="84">
        <v>31924</v>
      </c>
      <c r="C6938" s="47">
        <v>71.62</v>
      </c>
      <c r="D6938" s="47">
        <v>75</v>
      </c>
      <c r="E6938" s="47">
        <v>71.38</v>
      </c>
      <c r="F6938" s="47">
        <v>74</v>
      </c>
      <c r="G6938" s="48">
        <v>778000</v>
      </c>
      <c r="H6938" s="47">
        <v>9.26</v>
      </c>
      <c r="I6938" s="51">
        <f t="shared" si="778"/>
        <v>0.12513513513513513</v>
      </c>
      <c r="J6938" s="51">
        <f t="shared" ca="1" si="779"/>
        <v>4</v>
      </c>
      <c r="K6938" s="47">
        <f t="shared" si="780"/>
        <v>8.9600000000000009</v>
      </c>
      <c r="L6938" s="47">
        <f t="shared" si="781"/>
        <v>9.39</v>
      </c>
      <c r="M6938" s="47">
        <f t="shared" si="782"/>
        <v>8.93</v>
      </c>
      <c r="N6938" s="47">
        <f t="shared" si="783"/>
        <v>9.26</v>
      </c>
      <c r="O6938" s="48">
        <f t="shared" ca="1" si="784"/>
        <v>3112000</v>
      </c>
    </row>
    <row r="6939" spans="1:15" x14ac:dyDescent="0.25">
      <c r="A6939">
        <v>6924</v>
      </c>
      <c r="B6939" s="84">
        <v>31923</v>
      </c>
      <c r="C6939" s="47">
        <v>71.25</v>
      </c>
      <c r="D6939" s="47">
        <v>72.12</v>
      </c>
      <c r="E6939" s="47">
        <v>71.12</v>
      </c>
      <c r="F6939" s="47">
        <v>71.75</v>
      </c>
      <c r="G6939" s="48">
        <v>794400</v>
      </c>
      <c r="H6939" s="47">
        <v>8.98</v>
      </c>
      <c r="I6939" s="51">
        <f t="shared" si="778"/>
        <v>0.12515679442508712</v>
      </c>
      <c r="J6939" s="51">
        <f t="shared" ca="1" si="779"/>
        <v>4</v>
      </c>
      <c r="K6939" s="47">
        <f t="shared" si="780"/>
        <v>8.92</v>
      </c>
      <c r="L6939" s="47">
        <f t="shared" si="781"/>
        <v>9.0299999999999994</v>
      </c>
      <c r="M6939" s="47">
        <f t="shared" si="782"/>
        <v>8.9</v>
      </c>
      <c r="N6939" s="47">
        <f t="shared" si="783"/>
        <v>8.98</v>
      </c>
      <c r="O6939" s="48">
        <f t="shared" ca="1" si="784"/>
        <v>3177600</v>
      </c>
    </row>
    <row r="6940" spans="1:15" x14ac:dyDescent="0.25">
      <c r="A6940">
        <v>6925</v>
      </c>
      <c r="B6940" s="84">
        <v>31919</v>
      </c>
      <c r="C6940" s="47">
        <v>70</v>
      </c>
      <c r="D6940" s="47">
        <v>70.75</v>
      </c>
      <c r="E6940" s="47">
        <v>70</v>
      </c>
      <c r="F6940" s="47">
        <v>70.75</v>
      </c>
      <c r="G6940" s="48">
        <v>1596000</v>
      </c>
      <c r="H6940" s="47">
        <v>8.86</v>
      </c>
      <c r="I6940" s="51">
        <f t="shared" si="778"/>
        <v>0.12522968197879858</v>
      </c>
      <c r="J6940" s="51">
        <f t="shared" ca="1" si="779"/>
        <v>4</v>
      </c>
      <c r="K6940" s="47">
        <f t="shared" si="780"/>
        <v>8.77</v>
      </c>
      <c r="L6940" s="47">
        <f t="shared" si="781"/>
        <v>8.86</v>
      </c>
      <c r="M6940" s="47">
        <f t="shared" si="782"/>
        <v>8.77</v>
      </c>
      <c r="N6940" s="47">
        <f t="shared" si="783"/>
        <v>8.86</v>
      </c>
      <c r="O6940" s="48">
        <f t="shared" ca="1" si="784"/>
        <v>6384000</v>
      </c>
    </row>
    <row r="6941" spans="1:15" x14ac:dyDescent="0.25">
      <c r="A6941">
        <v>6926</v>
      </c>
      <c r="B6941" s="84">
        <v>31918</v>
      </c>
      <c r="C6941" s="47">
        <v>70.5</v>
      </c>
      <c r="D6941" s="47">
        <v>71.25</v>
      </c>
      <c r="E6941" s="47">
        <v>69.5</v>
      </c>
      <c r="F6941" s="47">
        <v>69.75</v>
      </c>
      <c r="G6941" s="48">
        <v>843600</v>
      </c>
      <c r="H6941" s="47">
        <v>8.73</v>
      </c>
      <c r="I6941" s="51">
        <f t="shared" si="778"/>
        <v>0.12516129032258067</v>
      </c>
      <c r="J6941" s="51">
        <f t="shared" ca="1" si="779"/>
        <v>4</v>
      </c>
      <c r="K6941" s="47">
        <f t="shared" si="780"/>
        <v>8.82</v>
      </c>
      <c r="L6941" s="47">
        <f t="shared" si="781"/>
        <v>8.92</v>
      </c>
      <c r="M6941" s="47">
        <f t="shared" si="782"/>
        <v>8.6999999999999993</v>
      </c>
      <c r="N6941" s="47">
        <f t="shared" si="783"/>
        <v>8.73</v>
      </c>
      <c r="O6941" s="48">
        <f t="shared" ca="1" si="784"/>
        <v>3374400</v>
      </c>
    </row>
    <row r="6942" spans="1:15" x14ac:dyDescent="0.25">
      <c r="A6942">
        <v>6927</v>
      </c>
      <c r="B6942" s="84">
        <v>31917</v>
      </c>
      <c r="C6942" s="47">
        <v>70.75</v>
      </c>
      <c r="D6942" s="47">
        <v>71.38</v>
      </c>
      <c r="E6942" s="47">
        <v>70.25</v>
      </c>
      <c r="F6942" s="47">
        <v>70.38</v>
      </c>
      <c r="G6942" s="48">
        <v>1124000</v>
      </c>
      <c r="H6942" s="47">
        <v>8.81</v>
      </c>
      <c r="I6942" s="51">
        <f t="shared" si="778"/>
        <v>0.12517760727479399</v>
      </c>
      <c r="J6942" s="51">
        <f t="shared" ca="1" si="779"/>
        <v>4</v>
      </c>
      <c r="K6942" s="47">
        <f t="shared" si="780"/>
        <v>8.86</v>
      </c>
      <c r="L6942" s="47">
        <f t="shared" si="781"/>
        <v>8.94</v>
      </c>
      <c r="M6942" s="47">
        <f t="shared" si="782"/>
        <v>8.7899999999999991</v>
      </c>
      <c r="N6942" s="47">
        <f t="shared" si="783"/>
        <v>8.81</v>
      </c>
      <c r="O6942" s="48">
        <f t="shared" ca="1" si="784"/>
        <v>4496000</v>
      </c>
    </row>
    <row r="6943" spans="1:15" x14ac:dyDescent="0.25">
      <c r="A6943">
        <v>6928</v>
      </c>
      <c r="B6943" s="84">
        <v>31916</v>
      </c>
      <c r="C6943" s="47">
        <v>71.62</v>
      </c>
      <c r="D6943" s="47">
        <v>72</v>
      </c>
      <c r="E6943" s="47">
        <v>70.75</v>
      </c>
      <c r="F6943" s="47">
        <v>70.75</v>
      </c>
      <c r="G6943" s="48">
        <v>1312000</v>
      </c>
      <c r="H6943" s="47">
        <v>8.86</v>
      </c>
      <c r="I6943" s="51">
        <f t="shared" si="778"/>
        <v>0.12522968197879858</v>
      </c>
      <c r="J6943" s="51">
        <f t="shared" ca="1" si="779"/>
        <v>4</v>
      </c>
      <c r="K6943" s="47">
        <f t="shared" si="780"/>
        <v>8.9700000000000006</v>
      </c>
      <c r="L6943" s="47">
        <f t="shared" si="781"/>
        <v>9.02</v>
      </c>
      <c r="M6943" s="47">
        <f t="shared" si="782"/>
        <v>8.86</v>
      </c>
      <c r="N6943" s="47">
        <f t="shared" si="783"/>
        <v>8.86</v>
      </c>
      <c r="O6943" s="48">
        <f t="shared" ca="1" si="784"/>
        <v>5248000</v>
      </c>
    </row>
    <row r="6944" spans="1:15" x14ac:dyDescent="0.25">
      <c r="A6944">
        <v>6929</v>
      </c>
      <c r="B6944" s="84">
        <v>31915</v>
      </c>
      <c r="C6944" s="47">
        <v>70.5</v>
      </c>
      <c r="D6944" s="47">
        <v>71.88</v>
      </c>
      <c r="E6944" s="47">
        <v>70.25</v>
      </c>
      <c r="F6944" s="47">
        <v>71.88</v>
      </c>
      <c r="G6944" s="48">
        <v>995200</v>
      </c>
      <c r="H6944" s="47">
        <v>9</v>
      </c>
      <c r="I6944" s="51">
        <f t="shared" si="778"/>
        <v>0.12520868113522537</v>
      </c>
      <c r="J6944" s="51">
        <f t="shared" ca="1" si="779"/>
        <v>4</v>
      </c>
      <c r="K6944" s="47">
        <f t="shared" si="780"/>
        <v>8.83</v>
      </c>
      <c r="L6944" s="47">
        <f t="shared" si="781"/>
        <v>9</v>
      </c>
      <c r="M6944" s="47">
        <f t="shared" si="782"/>
        <v>8.8000000000000007</v>
      </c>
      <c r="N6944" s="47">
        <f t="shared" si="783"/>
        <v>9</v>
      </c>
      <c r="O6944" s="48">
        <f t="shared" ca="1" si="784"/>
        <v>3980800</v>
      </c>
    </row>
    <row r="6945" spans="1:15" x14ac:dyDescent="0.25">
      <c r="A6945">
        <v>6930</v>
      </c>
      <c r="B6945" s="84">
        <v>31912</v>
      </c>
      <c r="C6945" s="47">
        <v>72.5</v>
      </c>
      <c r="D6945" s="47">
        <v>72.5</v>
      </c>
      <c r="E6945" s="47">
        <v>70.62</v>
      </c>
      <c r="F6945" s="47">
        <v>70.62</v>
      </c>
      <c r="G6945" s="48">
        <v>786400</v>
      </c>
      <c r="H6945" s="47">
        <v>8.84</v>
      </c>
      <c r="I6945" s="51">
        <f t="shared" si="778"/>
        <v>0.12517700368167656</v>
      </c>
      <c r="J6945" s="51">
        <f t="shared" ca="1" si="779"/>
        <v>4</v>
      </c>
      <c r="K6945" s="47">
        <f t="shared" si="780"/>
        <v>9.08</v>
      </c>
      <c r="L6945" s="47">
        <f t="shared" si="781"/>
        <v>9.08</v>
      </c>
      <c r="M6945" s="47">
        <f t="shared" si="782"/>
        <v>8.84</v>
      </c>
      <c r="N6945" s="47">
        <f t="shared" si="783"/>
        <v>8.84</v>
      </c>
      <c r="O6945" s="48">
        <f t="shared" ca="1" si="784"/>
        <v>3145600</v>
      </c>
    </row>
    <row r="6946" spans="1:15" x14ac:dyDescent="0.25">
      <c r="A6946">
        <v>6931</v>
      </c>
      <c r="B6946" s="84">
        <v>31911</v>
      </c>
      <c r="C6946" s="47">
        <v>72.75</v>
      </c>
      <c r="D6946" s="47">
        <v>73.12</v>
      </c>
      <c r="E6946" s="47">
        <v>72</v>
      </c>
      <c r="F6946" s="47">
        <v>72.62</v>
      </c>
      <c r="G6946" s="48">
        <v>655600</v>
      </c>
      <c r="H6946" s="47">
        <v>9.09</v>
      </c>
      <c r="I6946" s="51">
        <f t="shared" si="778"/>
        <v>0.12517212889011289</v>
      </c>
      <c r="J6946" s="51">
        <f t="shared" ca="1" si="779"/>
        <v>4</v>
      </c>
      <c r="K6946" s="47">
        <f t="shared" si="780"/>
        <v>9.11</v>
      </c>
      <c r="L6946" s="47">
        <f t="shared" si="781"/>
        <v>9.15</v>
      </c>
      <c r="M6946" s="47">
        <f t="shared" si="782"/>
        <v>9.01</v>
      </c>
      <c r="N6946" s="47">
        <f t="shared" si="783"/>
        <v>9.09</v>
      </c>
      <c r="O6946" s="48">
        <f t="shared" ca="1" si="784"/>
        <v>2622400</v>
      </c>
    </row>
    <row r="6947" spans="1:15" x14ac:dyDescent="0.25">
      <c r="A6947">
        <v>6932</v>
      </c>
      <c r="B6947" s="84">
        <v>31910</v>
      </c>
      <c r="C6947" s="47">
        <v>72.25</v>
      </c>
      <c r="D6947" s="47">
        <v>73.12</v>
      </c>
      <c r="E6947" s="47">
        <v>71.88</v>
      </c>
      <c r="F6947" s="47">
        <v>73</v>
      </c>
      <c r="G6947" s="48">
        <v>399600</v>
      </c>
      <c r="H6947" s="47">
        <v>9.14</v>
      </c>
      <c r="I6947" s="51">
        <f t="shared" si="778"/>
        <v>0.12520547945205479</v>
      </c>
      <c r="J6947" s="51">
        <f t="shared" ca="1" si="779"/>
        <v>4</v>
      </c>
      <c r="K6947" s="47">
        <f t="shared" si="780"/>
        <v>9.0500000000000007</v>
      </c>
      <c r="L6947" s="47">
        <f t="shared" si="781"/>
        <v>9.16</v>
      </c>
      <c r="M6947" s="47">
        <f t="shared" si="782"/>
        <v>9</v>
      </c>
      <c r="N6947" s="47">
        <f t="shared" si="783"/>
        <v>9.14</v>
      </c>
      <c r="O6947" s="48">
        <f t="shared" ca="1" si="784"/>
        <v>1598400</v>
      </c>
    </row>
    <row r="6948" spans="1:15" x14ac:dyDescent="0.25">
      <c r="A6948">
        <v>6933</v>
      </c>
      <c r="B6948" s="84">
        <v>31909</v>
      </c>
      <c r="C6948" s="47">
        <v>71</v>
      </c>
      <c r="D6948" s="47">
        <v>72.12</v>
      </c>
      <c r="E6948" s="47">
        <v>70.75</v>
      </c>
      <c r="F6948" s="47">
        <v>72.12</v>
      </c>
      <c r="G6948" s="48">
        <v>1487200</v>
      </c>
      <c r="H6948" s="47">
        <v>9.0299999999999994</v>
      </c>
      <c r="I6948" s="51">
        <f t="shared" si="778"/>
        <v>0.12520798668885189</v>
      </c>
      <c r="J6948" s="51">
        <f t="shared" ca="1" si="779"/>
        <v>4</v>
      </c>
      <c r="K6948" s="47">
        <f t="shared" si="780"/>
        <v>8.89</v>
      </c>
      <c r="L6948" s="47">
        <f t="shared" si="781"/>
        <v>9.0299999999999994</v>
      </c>
      <c r="M6948" s="47">
        <f t="shared" si="782"/>
        <v>8.86</v>
      </c>
      <c r="N6948" s="47">
        <f t="shared" si="783"/>
        <v>9.0299999999999994</v>
      </c>
      <c r="O6948" s="48">
        <f t="shared" ca="1" si="784"/>
        <v>5948800</v>
      </c>
    </row>
    <row r="6949" spans="1:15" x14ac:dyDescent="0.25">
      <c r="A6949">
        <v>6934</v>
      </c>
      <c r="B6949" s="84">
        <v>31908</v>
      </c>
      <c r="C6949" s="47">
        <v>72</v>
      </c>
      <c r="D6949" s="47">
        <v>72.88</v>
      </c>
      <c r="E6949" s="47">
        <v>71</v>
      </c>
      <c r="F6949" s="47">
        <v>71</v>
      </c>
      <c r="G6949" s="48">
        <v>810800</v>
      </c>
      <c r="H6949" s="47">
        <v>8.89</v>
      </c>
      <c r="I6949" s="51">
        <f t="shared" si="778"/>
        <v>0.12521126760563381</v>
      </c>
      <c r="J6949" s="51">
        <f t="shared" ca="1" si="779"/>
        <v>4</v>
      </c>
      <c r="K6949" s="47">
        <f t="shared" si="780"/>
        <v>9.02</v>
      </c>
      <c r="L6949" s="47">
        <f t="shared" si="781"/>
        <v>9.1300000000000008</v>
      </c>
      <c r="M6949" s="47">
        <f t="shared" si="782"/>
        <v>8.89</v>
      </c>
      <c r="N6949" s="47">
        <f t="shared" si="783"/>
        <v>8.89</v>
      </c>
      <c r="O6949" s="48">
        <f t="shared" ca="1" si="784"/>
        <v>3243200</v>
      </c>
    </row>
    <row r="6950" spans="1:15" x14ac:dyDescent="0.25">
      <c r="A6950">
        <v>6935</v>
      </c>
      <c r="B6950" s="84">
        <v>31905</v>
      </c>
      <c r="C6950" s="47">
        <v>72.75</v>
      </c>
      <c r="D6950" s="47">
        <v>73.12</v>
      </c>
      <c r="E6950" s="47">
        <v>70.88</v>
      </c>
      <c r="F6950" s="47">
        <v>72.12</v>
      </c>
      <c r="G6950" s="48">
        <v>1602800</v>
      </c>
      <c r="H6950" s="47">
        <v>9.0299999999999994</v>
      </c>
      <c r="I6950" s="51">
        <f t="shared" si="778"/>
        <v>0.12520798668885189</v>
      </c>
      <c r="J6950" s="51">
        <f t="shared" ca="1" si="779"/>
        <v>4</v>
      </c>
      <c r="K6950" s="47">
        <f t="shared" si="780"/>
        <v>9.11</v>
      </c>
      <c r="L6950" s="47">
        <f t="shared" si="781"/>
        <v>9.16</v>
      </c>
      <c r="M6950" s="47">
        <f t="shared" si="782"/>
        <v>8.8699999999999992</v>
      </c>
      <c r="N6950" s="47">
        <f t="shared" si="783"/>
        <v>9.0299999999999994</v>
      </c>
      <c r="O6950" s="48">
        <f t="shared" ca="1" si="784"/>
        <v>6411200</v>
      </c>
    </row>
    <row r="6951" spans="1:15" x14ac:dyDescent="0.25">
      <c r="A6951">
        <v>6936</v>
      </c>
      <c r="B6951" s="84">
        <v>31904</v>
      </c>
      <c r="C6951" s="47">
        <v>73.75</v>
      </c>
      <c r="D6951" s="47">
        <v>73.88</v>
      </c>
      <c r="E6951" s="47">
        <v>72.5</v>
      </c>
      <c r="F6951" s="47">
        <v>73</v>
      </c>
      <c r="G6951" s="48">
        <v>603600</v>
      </c>
      <c r="H6951" s="47">
        <v>9.14</v>
      </c>
      <c r="I6951" s="51">
        <f t="shared" si="778"/>
        <v>0.12520547945205479</v>
      </c>
      <c r="J6951" s="51">
        <f t="shared" ca="1" si="779"/>
        <v>4</v>
      </c>
      <c r="K6951" s="47">
        <f t="shared" si="780"/>
        <v>9.23</v>
      </c>
      <c r="L6951" s="47">
        <f t="shared" si="781"/>
        <v>9.25</v>
      </c>
      <c r="M6951" s="47">
        <f t="shared" si="782"/>
        <v>9.08</v>
      </c>
      <c r="N6951" s="47">
        <f t="shared" si="783"/>
        <v>9.14</v>
      </c>
      <c r="O6951" s="48">
        <f t="shared" ca="1" si="784"/>
        <v>2414400</v>
      </c>
    </row>
    <row r="6952" spans="1:15" x14ac:dyDescent="0.25">
      <c r="A6952">
        <v>6937</v>
      </c>
      <c r="B6952" s="84">
        <v>31903</v>
      </c>
      <c r="C6952" s="47">
        <v>73.5</v>
      </c>
      <c r="D6952" s="47">
        <v>74.25</v>
      </c>
      <c r="E6952" s="47">
        <v>73.5</v>
      </c>
      <c r="F6952" s="47">
        <v>73.5</v>
      </c>
      <c r="G6952" s="48">
        <v>1066400</v>
      </c>
      <c r="H6952" s="47">
        <v>9.1999999999999993</v>
      </c>
      <c r="I6952" s="51">
        <f t="shared" si="778"/>
        <v>0.12517006802721087</v>
      </c>
      <c r="J6952" s="51">
        <f t="shared" ca="1" si="779"/>
        <v>4</v>
      </c>
      <c r="K6952" s="47">
        <f t="shared" si="780"/>
        <v>9.1999999999999993</v>
      </c>
      <c r="L6952" s="47">
        <f t="shared" si="781"/>
        <v>9.2899999999999991</v>
      </c>
      <c r="M6952" s="47">
        <f t="shared" si="782"/>
        <v>9.1999999999999993</v>
      </c>
      <c r="N6952" s="47">
        <f t="shared" si="783"/>
        <v>9.1999999999999993</v>
      </c>
      <c r="O6952" s="48">
        <f t="shared" ca="1" si="784"/>
        <v>4265600</v>
      </c>
    </row>
    <row r="6953" spans="1:15" x14ac:dyDescent="0.25">
      <c r="A6953">
        <v>6938</v>
      </c>
      <c r="B6953" s="84">
        <v>31902</v>
      </c>
      <c r="C6953" s="47">
        <v>72.62</v>
      </c>
      <c r="D6953" s="47">
        <v>73.62</v>
      </c>
      <c r="E6953" s="47">
        <v>72.62</v>
      </c>
      <c r="F6953" s="47">
        <v>73.38</v>
      </c>
      <c r="G6953" s="48">
        <v>969200</v>
      </c>
      <c r="H6953" s="47">
        <v>9.19</v>
      </c>
      <c r="I6953" s="51">
        <f t="shared" si="778"/>
        <v>0.12523848460070863</v>
      </c>
      <c r="J6953" s="51">
        <f t="shared" ca="1" si="779"/>
        <v>4</v>
      </c>
      <c r="K6953" s="47">
        <f t="shared" si="780"/>
        <v>9.09</v>
      </c>
      <c r="L6953" s="47">
        <f t="shared" si="781"/>
        <v>9.2200000000000006</v>
      </c>
      <c r="M6953" s="47">
        <f t="shared" si="782"/>
        <v>9.09</v>
      </c>
      <c r="N6953" s="47">
        <f t="shared" si="783"/>
        <v>9.19</v>
      </c>
      <c r="O6953" s="48">
        <f t="shared" ca="1" si="784"/>
        <v>3876800</v>
      </c>
    </row>
    <row r="6954" spans="1:15" x14ac:dyDescent="0.25">
      <c r="A6954">
        <v>6939</v>
      </c>
      <c r="B6954" s="84">
        <v>31901</v>
      </c>
      <c r="C6954" s="47">
        <v>73.62</v>
      </c>
      <c r="D6954" s="47">
        <v>74.25</v>
      </c>
      <c r="E6954" s="47">
        <v>72.25</v>
      </c>
      <c r="F6954" s="47">
        <v>72.88</v>
      </c>
      <c r="G6954" s="48">
        <v>835200</v>
      </c>
      <c r="H6954" s="47">
        <v>9.1199999999999992</v>
      </c>
      <c r="I6954" s="51">
        <f t="shared" si="778"/>
        <v>0.12513721185510429</v>
      </c>
      <c r="J6954" s="51">
        <f t="shared" ca="1" si="779"/>
        <v>4</v>
      </c>
      <c r="K6954" s="47">
        <f t="shared" si="780"/>
        <v>9.2100000000000009</v>
      </c>
      <c r="L6954" s="47">
        <f t="shared" si="781"/>
        <v>9.2899999999999991</v>
      </c>
      <c r="M6954" s="47">
        <f t="shared" si="782"/>
        <v>9.0399999999999991</v>
      </c>
      <c r="N6954" s="47">
        <f t="shared" si="783"/>
        <v>9.1199999999999992</v>
      </c>
      <c r="O6954" s="48">
        <f t="shared" ca="1" si="784"/>
        <v>3340800</v>
      </c>
    </row>
    <row r="6955" spans="1:15" x14ac:dyDescent="0.25">
      <c r="A6955">
        <v>6940</v>
      </c>
      <c r="B6955" s="84">
        <v>31898</v>
      </c>
      <c r="C6955" s="47">
        <v>75.25</v>
      </c>
      <c r="D6955" s="47">
        <v>75.75</v>
      </c>
      <c r="E6955" s="47">
        <v>73.25</v>
      </c>
      <c r="F6955" s="47">
        <v>73.62</v>
      </c>
      <c r="G6955" s="48">
        <v>562800</v>
      </c>
      <c r="H6955" s="47">
        <v>9.2200000000000006</v>
      </c>
      <c r="I6955" s="51">
        <f t="shared" si="778"/>
        <v>0.12523770714479762</v>
      </c>
      <c r="J6955" s="51">
        <f t="shared" ca="1" si="779"/>
        <v>4</v>
      </c>
      <c r="K6955" s="47">
        <f t="shared" si="780"/>
        <v>9.42</v>
      </c>
      <c r="L6955" s="47">
        <f t="shared" si="781"/>
        <v>9.49</v>
      </c>
      <c r="M6955" s="47">
        <f t="shared" si="782"/>
        <v>9.17</v>
      </c>
      <c r="N6955" s="47">
        <f t="shared" si="783"/>
        <v>9.2200000000000006</v>
      </c>
      <c r="O6955" s="48">
        <f t="shared" ca="1" si="784"/>
        <v>2251200</v>
      </c>
    </row>
    <row r="6956" spans="1:15" x14ac:dyDescent="0.25">
      <c r="A6956">
        <v>6941</v>
      </c>
      <c r="B6956" s="84">
        <v>31897</v>
      </c>
      <c r="C6956" s="47">
        <v>75</v>
      </c>
      <c r="D6956" s="47">
        <v>75.88</v>
      </c>
      <c r="E6956" s="47">
        <v>74.62</v>
      </c>
      <c r="F6956" s="47">
        <v>75.12</v>
      </c>
      <c r="G6956" s="48">
        <v>443600</v>
      </c>
      <c r="H6956" s="47">
        <v>9.4</v>
      </c>
      <c r="I6956" s="51">
        <f t="shared" si="778"/>
        <v>0.12513312034078808</v>
      </c>
      <c r="J6956" s="51">
        <f t="shared" ca="1" si="779"/>
        <v>4</v>
      </c>
      <c r="K6956" s="47">
        <f t="shared" si="780"/>
        <v>9.3800000000000008</v>
      </c>
      <c r="L6956" s="47">
        <f t="shared" si="781"/>
        <v>9.5</v>
      </c>
      <c r="M6956" s="47">
        <f t="shared" si="782"/>
        <v>9.34</v>
      </c>
      <c r="N6956" s="47">
        <f t="shared" si="783"/>
        <v>9.4</v>
      </c>
      <c r="O6956" s="48">
        <f t="shared" ca="1" si="784"/>
        <v>1774400</v>
      </c>
    </row>
    <row r="6957" spans="1:15" x14ac:dyDescent="0.25">
      <c r="A6957">
        <v>6942</v>
      </c>
      <c r="B6957" s="84">
        <v>31896</v>
      </c>
      <c r="C6957" s="47">
        <v>75.5</v>
      </c>
      <c r="D6957" s="47">
        <v>75.75</v>
      </c>
      <c r="E6957" s="47">
        <v>74.25</v>
      </c>
      <c r="F6957" s="47">
        <v>75.12</v>
      </c>
      <c r="G6957" s="48">
        <v>445200</v>
      </c>
      <c r="H6957" s="47">
        <v>9.4</v>
      </c>
      <c r="I6957" s="51">
        <f t="shared" si="778"/>
        <v>0.12513312034078808</v>
      </c>
      <c r="J6957" s="51">
        <f t="shared" ca="1" si="779"/>
        <v>4</v>
      </c>
      <c r="K6957" s="47">
        <f t="shared" si="780"/>
        <v>9.4499999999999993</v>
      </c>
      <c r="L6957" s="47">
        <f t="shared" si="781"/>
        <v>9.48</v>
      </c>
      <c r="M6957" s="47">
        <f t="shared" si="782"/>
        <v>9.2899999999999991</v>
      </c>
      <c r="N6957" s="47">
        <f t="shared" si="783"/>
        <v>9.4</v>
      </c>
      <c r="O6957" s="48">
        <f t="shared" ca="1" si="784"/>
        <v>1780800</v>
      </c>
    </row>
    <row r="6958" spans="1:15" x14ac:dyDescent="0.25">
      <c r="A6958">
        <v>6943</v>
      </c>
      <c r="B6958" s="84">
        <v>31895</v>
      </c>
      <c r="C6958" s="47">
        <v>75.88</v>
      </c>
      <c r="D6958" s="47">
        <v>77.75</v>
      </c>
      <c r="E6958" s="47">
        <v>74.5</v>
      </c>
      <c r="F6958" s="47">
        <v>75</v>
      </c>
      <c r="G6958" s="48">
        <v>1226400</v>
      </c>
      <c r="H6958" s="47">
        <v>9.39</v>
      </c>
      <c r="I6958" s="51">
        <f t="shared" si="778"/>
        <v>0.12520000000000001</v>
      </c>
      <c r="J6958" s="51">
        <f t="shared" ca="1" si="779"/>
        <v>4</v>
      </c>
      <c r="K6958" s="47">
        <f t="shared" si="780"/>
        <v>9.5</v>
      </c>
      <c r="L6958" s="47">
        <f t="shared" si="781"/>
        <v>9.73</v>
      </c>
      <c r="M6958" s="47">
        <f t="shared" si="782"/>
        <v>9.33</v>
      </c>
      <c r="N6958" s="47">
        <f t="shared" si="783"/>
        <v>9.39</v>
      </c>
      <c r="O6958" s="48">
        <f t="shared" ca="1" si="784"/>
        <v>4905600</v>
      </c>
    </row>
    <row r="6959" spans="1:15" x14ac:dyDescent="0.25">
      <c r="A6959">
        <v>6944</v>
      </c>
      <c r="B6959" s="84">
        <v>31894</v>
      </c>
      <c r="C6959" s="47">
        <v>75</v>
      </c>
      <c r="D6959" s="47">
        <v>75</v>
      </c>
      <c r="E6959" s="47">
        <v>72.25</v>
      </c>
      <c r="F6959" s="47">
        <v>74.88</v>
      </c>
      <c r="G6959" s="48">
        <v>829200</v>
      </c>
      <c r="H6959" s="47">
        <v>9.3699999999999992</v>
      </c>
      <c r="I6959" s="51">
        <f t="shared" si="778"/>
        <v>0.12513354700854701</v>
      </c>
      <c r="J6959" s="51">
        <f t="shared" ca="1" si="779"/>
        <v>4</v>
      </c>
      <c r="K6959" s="47">
        <f t="shared" si="780"/>
        <v>9.39</v>
      </c>
      <c r="L6959" s="47">
        <f t="shared" si="781"/>
        <v>9.39</v>
      </c>
      <c r="M6959" s="47">
        <f t="shared" si="782"/>
        <v>9.0399999999999991</v>
      </c>
      <c r="N6959" s="47">
        <f t="shared" si="783"/>
        <v>9.3699999999999992</v>
      </c>
      <c r="O6959" s="48">
        <f t="shared" ca="1" si="784"/>
        <v>3316800</v>
      </c>
    </row>
    <row r="6960" spans="1:15" x14ac:dyDescent="0.25">
      <c r="A6960">
        <v>6945</v>
      </c>
      <c r="B6960" s="84">
        <v>31891</v>
      </c>
      <c r="C6960" s="47">
        <v>76.62</v>
      </c>
      <c r="D6960" s="47">
        <v>76.75</v>
      </c>
      <c r="E6960" s="47">
        <v>75.12</v>
      </c>
      <c r="F6960" s="47">
        <v>75.12</v>
      </c>
      <c r="G6960" s="48">
        <v>352000</v>
      </c>
      <c r="H6960" s="47">
        <v>9.4</v>
      </c>
      <c r="I6960" s="51">
        <f t="shared" si="778"/>
        <v>0.12513312034078808</v>
      </c>
      <c r="J6960" s="51">
        <f t="shared" ca="1" si="779"/>
        <v>4</v>
      </c>
      <c r="K6960" s="47">
        <f t="shared" si="780"/>
        <v>9.59</v>
      </c>
      <c r="L6960" s="47">
        <f t="shared" si="781"/>
        <v>9.6</v>
      </c>
      <c r="M6960" s="47">
        <f t="shared" si="782"/>
        <v>9.4</v>
      </c>
      <c r="N6960" s="47">
        <f t="shared" si="783"/>
        <v>9.4</v>
      </c>
      <c r="O6960" s="48">
        <f t="shared" ca="1" si="784"/>
        <v>1408000</v>
      </c>
    </row>
    <row r="6961" spans="1:15" x14ac:dyDescent="0.25">
      <c r="A6961">
        <v>6946</v>
      </c>
      <c r="B6961" s="84">
        <v>31890</v>
      </c>
      <c r="C6961" s="47">
        <v>76.88</v>
      </c>
      <c r="D6961" s="47">
        <v>78</v>
      </c>
      <c r="E6961" s="47">
        <v>76.5</v>
      </c>
      <c r="F6961" s="47">
        <v>77.38</v>
      </c>
      <c r="G6961" s="48">
        <v>436000</v>
      </c>
      <c r="H6961" s="47">
        <v>9.69</v>
      </c>
      <c r="I6961" s="51">
        <f t="shared" si="778"/>
        <v>0.12522615662962006</v>
      </c>
      <c r="J6961" s="51">
        <f t="shared" ca="1" si="779"/>
        <v>4</v>
      </c>
      <c r="K6961" s="47">
        <f t="shared" si="780"/>
        <v>9.6300000000000008</v>
      </c>
      <c r="L6961" s="47">
        <f t="shared" si="781"/>
        <v>9.77</v>
      </c>
      <c r="M6961" s="47">
        <f t="shared" si="782"/>
        <v>9.58</v>
      </c>
      <c r="N6961" s="47">
        <f t="shared" si="783"/>
        <v>9.69</v>
      </c>
      <c r="O6961" s="48">
        <f t="shared" ca="1" si="784"/>
        <v>1744000</v>
      </c>
    </row>
    <row r="6962" spans="1:15" x14ac:dyDescent="0.25">
      <c r="A6962">
        <v>6947</v>
      </c>
      <c r="B6962" s="84">
        <v>31889</v>
      </c>
      <c r="C6962" s="47">
        <v>76.12</v>
      </c>
      <c r="D6962" s="47">
        <v>77.75</v>
      </c>
      <c r="E6962" s="47">
        <v>76.12</v>
      </c>
      <c r="F6962" s="47">
        <v>77.12</v>
      </c>
      <c r="G6962" s="48">
        <v>967200</v>
      </c>
      <c r="H6962" s="47">
        <v>9.65</v>
      </c>
      <c r="I6962" s="51">
        <f t="shared" si="778"/>
        <v>0.12512966804979253</v>
      </c>
      <c r="J6962" s="51">
        <f t="shared" ca="1" si="779"/>
        <v>4</v>
      </c>
      <c r="K6962" s="47">
        <f t="shared" si="780"/>
        <v>9.52</v>
      </c>
      <c r="L6962" s="47">
        <f t="shared" si="781"/>
        <v>9.73</v>
      </c>
      <c r="M6962" s="47">
        <f t="shared" si="782"/>
        <v>9.52</v>
      </c>
      <c r="N6962" s="47">
        <f t="shared" si="783"/>
        <v>9.65</v>
      </c>
      <c r="O6962" s="48">
        <f t="shared" ca="1" si="784"/>
        <v>3868800</v>
      </c>
    </row>
    <row r="6963" spans="1:15" x14ac:dyDescent="0.25">
      <c r="A6963">
        <v>6948</v>
      </c>
      <c r="B6963" s="84">
        <v>31888</v>
      </c>
      <c r="C6963" s="47">
        <v>75</v>
      </c>
      <c r="D6963" s="47">
        <v>76.5</v>
      </c>
      <c r="E6963" s="47">
        <v>74.62</v>
      </c>
      <c r="F6963" s="47">
        <v>76.38</v>
      </c>
      <c r="G6963" s="48">
        <v>657200</v>
      </c>
      <c r="H6963" s="47">
        <v>9.56</v>
      </c>
      <c r="I6963" s="51">
        <f t="shared" si="778"/>
        <v>0.12516365540717467</v>
      </c>
      <c r="J6963" s="51">
        <f t="shared" ca="1" si="779"/>
        <v>4</v>
      </c>
      <c r="K6963" s="47">
        <f t="shared" si="780"/>
        <v>9.39</v>
      </c>
      <c r="L6963" s="47">
        <f t="shared" si="781"/>
        <v>9.58</v>
      </c>
      <c r="M6963" s="47">
        <f t="shared" si="782"/>
        <v>9.34</v>
      </c>
      <c r="N6963" s="47">
        <f t="shared" si="783"/>
        <v>9.56</v>
      </c>
      <c r="O6963" s="48">
        <f t="shared" ca="1" si="784"/>
        <v>2628800</v>
      </c>
    </row>
    <row r="6964" spans="1:15" x14ac:dyDescent="0.25">
      <c r="A6964">
        <v>6949</v>
      </c>
      <c r="B6964" s="84">
        <v>31887</v>
      </c>
      <c r="C6964" s="47">
        <v>75.12</v>
      </c>
      <c r="D6964" s="47">
        <v>75.5</v>
      </c>
      <c r="E6964" s="47">
        <v>74.75</v>
      </c>
      <c r="F6964" s="47">
        <v>75.12</v>
      </c>
      <c r="G6964" s="48">
        <v>628000</v>
      </c>
      <c r="H6964" s="47">
        <v>9.4</v>
      </c>
      <c r="I6964" s="51">
        <f t="shared" si="778"/>
        <v>0.12513312034078808</v>
      </c>
      <c r="J6964" s="51">
        <f t="shared" ca="1" si="779"/>
        <v>4</v>
      </c>
      <c r="K6964" s="47">
        <f t="shared" si="780"/>
        <v>9.4</v>
      </c>
      <c r="L6964" s="47">
        <f t="shared" si="781"/>
        <v>9.4499999999999993</v>
      </c>
      <c r="M6964" s="47">
        <f t="shared" si="782"/>
        <v>9.35</v>
      </c>
      <c r="N6964" s="47">
        <f t="shared" si="783"/>
        <v>9.4</v>
      </c>
      <c r="O6964" s="48">
        <f t="shared" ca="1" si="784"/>
        <v>2512000</v>
      </c>
    </row>
    <row r="6965" spans="1:15" x14ac:dyDescent="0.25">
      <c r="A6965">
        <v>6950</v>
      </c>
      <c r="B6965" s="84">
        <v>31883</v>
      </c>
      <c r="C6965" s="47">
        <v>75.12</v>
      </c>
      <c r="D6965" s="47">
        <v>76</v>
      </c>
      <c r="E6965" s="47">
        <v>74.62</v>
      </c>
      <c r="F6965" s="47">
        <v>74.62</v>
      </c>
      <c r="G6965" s="48">
        <v>619200</v>
      </c>
      <c r="H6965" s="47">
        <v>9.34</v>
      </c>
      <c r="I6965" s="51">
        <f t="shared" si="778"/>
        <v>0.12516751541141785</v>
      </c>
      <c r="J6965" s="51">
        <f t="shared" ca="1" si="779"/>
        <v>4</v>
      </c>
      <c r="K6965" s="47">
        <f t="shared" si="780"/>
        <v>9.4</v>
      </c>
      <c r="L6965" s="47">
        <f t="shared" si="781"/>
        <v>9.51</v>
      </c>
      <c r="M6965" s="47">
        <f t="shared" si="782"/>
        <v>9.34</v>
      </c>
      <c r="N6965" s="47">
        <f t="shared" si="783"/>
        <v>9.34</v>
      </c>
      <c r="O6965" s="48">
        <f t="shared" ca="1" si="784"/>
        <v>2476800</v>
      </c>
    </row>
    <row r="6966" spans="1:15" x14ac:dyDescent="0.25">
      <c r="A6966">
        <v>6951</v>
      </c>
      <c r="B6966" s="84">
        <v>31882</v>
      </c>
      <c r="C6966" s="47">
        <v>74.75</v>
      </c>
      <c r="D6966" s="47">
        <v>74.88</v>
      </c>
      <c r="E6966" s="47">
        <v>73.62</v>
      </c>
      <c r="F6966" s="47">
        <v>74.88</v>
      </c>
      <c r="G6966" s="48">
        <v>1042000</v>
      </c>
      <c r="H6966" s="47">
        <v>9.3699999999999992</v>
      </c>
      <c r="I6966" s="51">
        <f t="shared" si="778"/>
        <v>0.12513354700854701</v>
      </c>
      <c r="J6966" s="51">
        <f t="shared" ca="1" si="779"/>
        <v>4</v>
      </c>
      <c r="K6966" s="47">
        <f t="shared" si="780"/>
        <v>9.35</v>
      </c>
      <c r="L6966" s="47">
        <f t="shared" si="781"/>
        <v>9.3699999999999992</v>
      </c>
      <c r="M6966" s="47">
        <f t="shared" si="782"/>
        <v>9.2100000000000009</v>
      </c>
      <c r="N6966" s="47">
        <f t="shared" si="783"/>
        <v>9.3699999999999992</v>
      </c>
      <c r="O6966" s="48">
        <f t="shared" ca="1" si="784"/>
        <v>4168000</v>
      </c>
    </row>
    <row r="6967" spans="1:15" x14ac:dyDescent="0.25">
      <c r="A6967">
        <v>6952</v>
      </c>
      <c r="B6967" s="84">
        <v>31881</v>
      </c>
      <c r="C6967" s="47">
        <v>74.88</v>
      </c>
      <c r="D6967" s="47">
        <v>74.88</v>
      </c>
      <c r="E6967" s="47">
        <v>71</v>
      </c>
      <c r="F6967" s="47">
        <v>73.38</v>
      </c>
      <c r="G6967" s="48">
        <v>1486400</v>
      </c>
      <c r="H6967" s="47">
        <v>9.19</v>
      </c>
      <c r="I6967" s="51">
        <f t="shared" si="778"/>
        <v>0.12523848460070863</v>
      </c>
      <c r="J6967" s="51">
        <f t="shared" ca="1" si="779"/>
        <v>4</v>
      </c>
      <c r="K6967" s="47">
        <f t="shared" si="780"/>
        <v>9.3800000000000008</v>
      </c>
      <c r="L6967" s="47">
        <f t="shared" si="781"/>
        <v>9.3800000000000008</v>
      </c>
      <c r="M6967" s="47">
        <f t="shared" si="782"/>
        <v>8.89</v>
      </c>
      <c r="N6967" s="47">
        <f t="shared" si="783"/>
        <v>9.19</v>
      </c>
      <c r="O6967" s="48">
        <f t="shared" ca="1" si="784"/>
        <v>5945600</v>
      </c>
    </row>
    <row r="6968" spans="1:15" x14ac:dyDescent="0.25">
      <c r="A6968">
        <v>6953</v>
      </c>
      <c r="B6968" s="84">
        <v>31880</v>
      </c>
      <c r="C6968" s="47">
        <v>78.5</v>
      </c>
      <c r="D6968" s="47">
        <v>79.12</v>
      </c>
      <c r="E6968" s="47">
        <v>75.62</v>
      </c>
      <c r="F6968" s="47">
        <v>75.88</v>
      </c>
      <c r="G6968" s="48">
        <v>650800</v>
      </c>
      <c r="H6968" s="47">
        <v>9.5</v>
      </c>
      <c r="I6968" s="51">
        <f t="shared" si="778"/>
        <v>0.12519768054823407</v>
      </c>
      <c r="J6968" s="51">
        <f t="shared" ca="1" si="779"/>
        <v>4</v>
      </c>
      <c r="K6968" s="47">
        <f t="shared" si="780"/>
        <v>9.83</v>
      </c>
      <c r="L6968" s="47">
        <f t="shared" si="781"/>
        <v>9.91</v>
      </c>
      <c r="M6968" s="47">
        <f t="shared" si="782"/>
        <v>9.4700000000000006</v>
      </c>
      <c r="N6968" s="47">
        <f t="shared" si="783"/>
        <v>9.5</v>
      </c>
      <c r="O6968" s="48">
        <f t="shared" ca="1" si="784"/>
        <v>2603200</v>
      </c>
    </row>
    <row r="6969" spans="1:15" x14ac:dyDescent="0.25">
      <c r="A6969">
        <v>6954</v>
      </c>
      <c r="B6969" s="84">
        <v>31877</v>
      </c>
      <c r="C6969" s="47">
        <v>78.88</v>
      </c>
      <c r="D6969" s="47">
        <v>79.38</v>
      </c>
      <c r="E6969" s="47">
        <v>78.25</v>
      </c>
      <c r="F6969" s="47">
        <v>78.62</v>
      </c>
      <c r="G6969" s="48">
        <v>758000</v>
      </c>
      <c r="H6969" s="47">
        <v>9.84</v>
      </c>
      <c r="I6969" s="51">
        <f t="shared" si="778"/>
        <v>0.1251589926227423</v>
      </c>
      <c r="J6969" s="51">
        <f t="shared" ca="1" si="779"/>
        <v>4</v>
      </c>
      <c r="K6969" s="47">
        <f t="shared" si="780"/>
        <v>9.8699999999999992</v>
      </c>
      <c r="L6969" s="47">
        <f t="shared" si="781"/>
        <v>9.94</v>
      </c>
      <c r="M6969" s="47">
        <f t="shared" si="782"/>
        <v>9.7899999999999991</v>
      </c>
      <c r="N6969" s="47">
        <f t="shared" si="783"/>
        <v>9.84</v>
      </c>
      <c r="O6969" s="48">
        <f t="shared" ca="1" si="784"/>
        <v>3032000</v>
      </c>
    </row>
    <row r="6970" spans="1:15" x14ac:dyDescent="0.25">
      <c r="A6970">
        <v>6955</v>
      </c>
      <c r="B6970" s="84">
        <v>31876</v>
      </c>
      <c r="C6970" s="47">
        <v>79.38</v>
      </c>
      <c r="D6970" s="47">
        <v>79.5</v>
      </c>
      <c r="E6970" s="47">
        <v>78.62</v>
      </c>
      <c r="F6970" s="47">
        <v>79.12</v>
      </c>
      <c r="G6970" s="48">
        <v>431200</v>
      </c>
      <c r="H6970" s="47">
        <v>9.91</v>
      </c>
      <c r="I6970" s="51">
        <f t="shared" si="778"/>
        <v>0.12525278058645095</v>
      </c>
      <c r="J6970" s="51">
        <f t="shared" ca="1" si="779"/>
        <v>4</v>
      </c>
      <c r="K6970" s="47">
        <f t="shared" si="780"/>
        <v>9.94</v>
      </c>
      <c r="L6970" s="47">
        <f t="shared" si="781"/>
        <v>9.9600000000000009</v>
      </c>
      <c r="M6970" s="47">
        <f t="shared" si="782"/>
        <v>9.85</v>
      </c>
      <c r="N6970" s="47">
        <f t="shared" si="783"/>
        <v>9.91</v>
      </c>
      <c r="O6970" s="48">
        <f t="shared" ca="1" si="784"/>
        <v>1724800</v>
      </c>
    </row>
    <row r="6971" spans="1:15" x14ac:dyDescent="0.25">
      <c r="A6971">
        <v>6956</v>
      </c>
      <c r="B6971" s="84">
        <v>31875</v>
      </c>
      <c r="C6971" s="47">
        <v>79.25</v>
      </c>
      <c r="D6971" s="47">
        <v>79.88</v>
      </c>
      <c r="E6971" s="47">
        <v>78.75</v>
      </c>
      <c r="F6971" s="47">
        <v>79.5</v>
      </c>
      <c r="G6971" s="48">
        <v>570800</v>
      </c>
      <c r="H6971" s="47">
        <v>9.9499999999999993</v>
      </c>
      <c r="I6971" s="51">
        <f t="shared" si="778"/>
        <v>0.12515723270440252</v>
      </c>
      <c r="J6971" s="51">
        <f t="shared" ca="1" si="779"/>
        <v>4</v>
      </c>
      <c r="K6971" s="47">
        <f t="shared" si="780"/>
        <v>9.92</v>
      </c>
      <c r="L6971" s="47">
        <f t="shared" si="781"/>
        <v>10</v>
      </c>
      <c r="M6971" s="47">
        <f t="shared" si="782"/>
        <v>9.86</v>
      </c>
      <c r="N6971" s="47">
        <f t="shared" si="783"/>
        <v>9.9499999999999993</v>
      </c>
      <c r="O6971" s="48">
        <f t="shared" ca="1" si="784"/>
        <v>2283200</v>
      </c>
    </row>
    <row r="6972" spans="1:15" x14ac:dyDescent="0.25">
      <c r="A6972">
        <v>6957</v>
      </c>
      <c r="B6972" s="84">
        <v>31874</v>
      </c>
      <c r="C6972" s="47">
        <v>79.38</v>
      </c>
      <c r="D6972" s="47">
        <v>80.38</v>
      </c>
      <c r="E6972" s="47">
        <v>79.25</v>
      </c>
      <c r="F6972" s="47">
        <v>79.25</v>
      </c>
      <c r="G6972" s="48">
        <v>420000</v>
      </c>
      <c r="H6972" s="47">
        <v>9.92</v>
      </c>
      <c r="I6972" s="51">
        <f t="shared" si="778"/>
        <v>0.12517350157728707</v>
      </c>
      <c r="J6972" s="51">
        <f t="shared" ca="1" si="779"/>
        <v>4</v>
      </c>
      <c r="K6972" s="47">
        <f t="shared" si="780"/>
        <v>9.94</v>
      </c>
      <c r="L6972" s="47">
        <f t="shared" si="781"/>
        <v>10.06</v>
      </c>
      <c r="M6972" s="47">
        <f t="shared" si="782"/>
        <v>9.92</v>
      </c>
      <c r="N6972" s="47">
        <f t="shared" si="783"/>
        <v>9.92</v>
      </c>
      <c r="O6972" s="48">
        <f t="shared" ca="1" si="784"/>
        <v>1680000</v>
      </c>
    </row>
    <row r="6973" spans="1:15" x14ac:dyDescent="0.25">
      <c r="A6973">
        <v>6958</v>
      </c>
      <c r="B6973" s="84">
        <v>31873</v>
      </c>
      <c r="C6973" s="47">
        <v>80</v>
      </c>
      <c r="D6973" s="47">
        <v>80.5</v>
      </c>
      <c r="E6973" s="47">
        <v>79.5</v>
      </c>
      <c r="F6973" s="47">
        <v>80</v>
      </c>
      <c r="G6973" s="48">
        <v>499200</v>
      </c>
      <c r="H6973" s="47">
        <v>10.01</v>
      </c>
      <c r="I6973" s="51">
        <f t="shared" si="778"/>
        <v>0.12512499999999999</v>
      </c>
      <c r="J6973" s="51">
        <f t="shared" ca="1" si="779"/>
        <v>4</v>
      </c>
      <c r="K6973" s="47">
        <f t="shared" si="780"/>
        <v>10.01</v>
      </c>
      <c r="L6973" s="47">
        <f t="shared" si="781"/>
        <v>10.07</v>
      </c>
      <c r="M6973" s="47">
        <f t="shared" si="782"/>
        <v>9.9499999999999993</v>
      </c>
      <c r="N6973" s="47">
        <f t="shared" si="783"/>
        <v>10.01</v>
      </c>
      <c r="O6973" s="48">
        <f t="shared" ca="1" si="784"/>
        <v>1996800</v>
      </c>
    </row>
    <row r="6974" spans="1:15" x14ac:dyDescent="0.25">
      <c r="A6974">
        <v>6959</v>
      </c>
      <c r="B6974" s="84">
        <v>31870</v>
      </c>
      <c r="C6974" s="47">
        <v>78.5</v>
      </c>
      <c r="D6974" s="47">
        <v>81.5</v>
      </c>
      <c r="E6974" s="47">
        <v>78.12</v>
      </c>
      <c r="F6974" s="47">
        <v>80.5</v>
      </c>
      <c r="G6974" s="48">
        <v>850000</v>
      </c>
      <c r="H6974" s="47">
        <v>10.02</v>
      </c>
      <c r="I6974" s="51">
        <f t="shared" si="778"/>
        <v>0.12447204968944099</v>
      </c>
      <c r="J6974" s="51">
        <f t="shared" ca="1" si="779"/>
        <v>4</v>
      </c>
      <c r="K6974" s="47">
        <f t="shared" si="780"/>
        <v>9.77</v>
      </c>
      <c r="L6974" s="47">
        <f t="shared" si="781"/>
        <v>10.14</v>
      </c>
      <c r="M6974" s="47">
        <f t="shared" si="782"/>
        <v>9.7200000000000006</v>
      </c>
      <c r="N6974" s="47">
        <f t="shared" si="783"/>
        <v>10.02</v>
      </c>
      <c r="O6974" s="48">
        <f t="shared" ca="1" si="784"/>
        <v>3400000</v>
      </c>
    </row>
    <row r="6975" spans="1:15" x14ac:dyDescent="0.25">
      <c r="A6975">
        <v>6960</v>
      </c>
      <c r="B6975" s="84">
        <v>31869</v>
      </c>
      <c r="C6975" s="47">
        <v>79.5</v>
      </c>
      <c r="D6975" s="47">
        <v>79.75</v>
      </c>
      <c r="E6975" s="47">
        <v>78</v>
      </c>
      <c r="F6975" s="47">
        <v>78.5</v>
      </c>
      <c r="G6975" s="48">
        <v>526000</v>
      </c>
      <c r="H6975" s="47">
        <v>9.77</v>
      </c>
      <c r="I6975" s="51">
        <f t="shared" si="778"/>
        <v>0.12445859872611464</v>
      </c>
      <c r="J6975" s="51">
        <f t="shared" ca="1" si="779"/>
        <v>4</v>
      </c>
      <c r="K6975" s="47">
        <f t="shared" si="780"/>
        <v>9.89</v>
      </c>
      <c r="L6975" s="47">
        <f t="shared" si="781"/>
        <v>9.93</v>
      </c>
      <c r="M6975" s="47">
        <f t="shared" si="782"/>
        <v>9.7100000000000009</v>
      </c>
      <c r="N6975" s="47">
        <f t="shared" si="783"/>
        <v>9.77</v>
      </c>
      <c r="O6975" s="48">
        <f t="shared" ca="1" si="784"/>
        <v>2104000</v>
      </c>
    </row>
    <row r="6976" spans="1:15" x14ac:dyDescent="0.25">
      <c r="A6976">
        <v>6961</v>
      </c>
      <c r="B6976" s="84">
        <v>31868</v>
      </c>
      <c r="C6976" s="47">
        <v>76.62</v>
      </c>
      <c r="D6976" s="47">
        <v>79.88</v>
      </c>
      <c r="E6976" s="47">
        <v>76.62</v>
      </c>
      <c r="F6976" s="47">
        <v>79.75</v>
      </c>
      <c r="G6976" s="48">
        <v>1299200</v>
      </c>
      <c r="H6976" s="47">
        <v>9.93</v>
      </c>
      <c r="I6976" s="51">
        <f t="shared" si="778"/>
        <v>0.12451410658307209</v>
      </c>
      <c r="J6976" s="51">
        <f t="shared" ca="1" si="779"/>
        <v>4</v>
      </c>
      <c r="K6976" s="47">
        <f t="shared" si="780"/>
        <v>9.5399999999999991</v>
      </c>
      <c r="L6976" s="47">
        <f t="shared" si="781"/>
        <v>9.9499999999999993</v>
      </c>
      <c r="M6976" s="47">
        <f t="shared" si="782"/>
        <v>9.5399999999999991</v>
      </c>
      <c r="N6976" s="47">
        <f t="shared" si="783"/>
        <v>9.93</v>
      </c>
      <c r="O6976" s="48">
        <f t="shared" ca="1" si="784"/>
        <v>5196800</v>
      </c>
    </row>
    <row r="6977" spans="1:15" x14ac:dyDescent="0.25">
      <c r="A6977">
        <v>6962</v>
      </c>
      <c r="B6977" s="84">
        <v>31867</v>
      </c>
      <c r="C6977" s="47">
        <v>76.75</v>
      </c>
      <c r="D6977" s="47">
        <v>77.25</v>
      </c>
      <c r="E6977" s="47">
        <v>76.25</v>
      </c>
      <c r="F6977" s="47">
        <v>77</v>
      </c>
      <c r="G6977" s="48">
        <v>645600</v>
      </c>
      <c r="H6977" s="47">
        <v>9.59</v>
      </c>
      <c r="I6977" s="51">
        <f t="shared" si="778"/>
        <v>0.12454545454545454</v>
      </c>
      <c r="J6977" s="51">
        <f t="shared" ca="1" si="779"/>
        <v>4</v>
      </c>
      <c r="K6977" s="47">
        <f t="shared" si="780"/>
        <v>9.56</v>
      </c>
      <c r="L6977" s="47">
        <f t="shared" si="781"/>
        <v>9.6199999999999992</v>
      </c>
      <c r="M6977" s="47">
        <f t="shared" si="782"/>
        <v>9.5</v>
      </c>
      <c r="N6977" s="47">
        <f t="shared" si="783"/>
        <v>9.59</v>
      </c>
      <c r="O6977" s="48">
        <f t="shared" ca="1" si="784"/>
        <v>2582400</v>
      </c>
    </row>
    <row r="6978" spans="1:15" x14ac:dyDescent="0.25">
      <c r="A6978">
        <v>6963</v>
      </c>
      <c r="B6978" s="84">
        <v>31866</v>
      </c>
      <c r="C6978" s="47">
        <v>76</v>
      </c>
      <c r="D6978" s="47">
        <v>77.25</v>
      </c>
      <c r="E6978" s="47">
        <v>75.88</v>
      </c>
      <c r="F6978" s="47">
        <v>76.75</v>
      </c>
      <c r="G6978" s="48">
        <v>1349200</v>
      </c>
      <c r="H6978" s="47">
        <v>9.5500000000000007</v>
      </c>
      <c r="I6978" s="51">
        <f t="shared" si="778"/>
        <v>0.1244299674267101</v>
      </c>
      <c r="J6978" s="51">
        <f t="shared" ca="1" si="779"/>
        <v>4</v>
      </c>
      <c r="K6978" s="47">
        <f t="shared" si="780"/>
        <v>9.4600000000000009</v>
      </c>
      <c r="L6978" s="47">
        <f t="shared" si="781"/>
        <v>9.61</v>
      </c>
      <c r="M6978" s="47">
        <f t="shared" si="782"/>
        <v>9.44</v>
      </c>
      <c r="N6978" s="47">
        <f t="shared" si="783"/>
        <v>9.5500000000000007</v>
      </c>
      <c r="O6978" s="48">
        <f t="shared" ca="1" si="784"/>
        <v>5396800</v>
      </c>
    </row>
    <row r="6979" spans="1:15" x14ac:dyDescent="0.25">
      <c r="A6979">
        <v>6964</v>
      </c>
      <c r="B6979" s="84">
        <v>31863</v>
      </c>
      <c r="C6979" s="47">
        <v>81.12</v>
      </c>
      <c r="D6979" s="47">
        <v>81.12</v>
      </c>
      <c r="E6979" s="47">
        <v>78.25</v>
      </c>
      <c r="F6979" s="47">
        <v>78.5</v>
      </c>
      <c r="G6979" s="48">
        <v>766000</v>
      </c>
      <c r="H6979" s="47">
        <v>9.77</v>
      </c>
      <c r="I6979" s="51">
        <f t="shared" si="778"/>
        <v>0.12445859872611464</v>
      </c>
      <c r="J6979" s="51">
        <f t="shared" ca="1" si="779"/>
        <v>4</v>
      </c>
      <c r="K6979" s="47">
        <f t="shared" si="780"/>
        <v>10.1</v>
      </c>
      <c r="L6979" s="47">
        <f t="shared" si="781"/>
        <v>10.1</v>
      </c>
      <c r="M6979" s="47">
        <f t="shared" si="782"/>
        <v>9.74</v>
      </c>
      <c r="N6979" s="47">
        <f t="shared" si="783"/>
        <v>9.77</v>
      </c>
      <c r="O6979" s="48">
        <f t="shared" ca="1" si="784"/>
        <v>3064000</v>
      </c>
    </row>
    <row r="6980" spans="1:15" x14ac:dyDescent="0.25">
      <c r="A6980">
        <v>6965</v>
      </c>
      <c r="B6980" s="84">
        <v>31862</v>
      </c>
      <c r="C6980" s="47">
        <v>82.38</v>
      </c>
      <c r="D6980" s="47">
        <v>82.75</v>
      </c>
      <c r="E6980" s="47">
        <v>81.38</v>
      </c>
      <c r="F6980" s="47">
        <v>81.38</v>
      </c>
      <c r="G6980" s="48">
        <v>551600</v>
      </c>
      <c r="H6980" s="47">
        <v>10.130000000000001</v>
      </c>
      <c r="I6980" s="51">
        <f t="shared" si="778"/>
        <v>0.1244777586630622</v>
      </c>
      <c r="J6980" s="51">
        <f t="shared" ca="1" si="779"/>
        <v>4</v>
      </c>
      <c r="K6980" s="47">
        <f t="shared" si="780"/>
        <v>10.25</v>
      </c>
      <c r="L6980" s="47">
        <f t="shared" si="781"/>
        <v>10.3</v>
      </c>
      <c r="M6980" s="47">
        <f t="shared" si="782"/>
        <v>10.130000000000001</v>
      </c>
      <c r="N6980" s="47">
        <f t="shared" si="783"/>
        <v>10.130000000000001</v>
      </c>
      <c r="O6980" s="48">
        <f t="shared" ca="1" si="784"/>
        <v>2206400</v>
      </c>
    </row>
    <row r="6981" spans="1:15" x14ac:dyDescent="0.25">
      <c r="A6981">
        <v>6966</v>
      </c>
      <c r="B6981" s="84">
        <v>31861</v>
      </c>
      <c r="C6981" s="47">
        <v>82.12</v>
      </c>
      <c r="D6981" s="47">
        <v>82.75</v>
      </c>
      <c r="E6981" s="47">
        <v>81.62</v>
      </c>
      <c r="F6981" s="47">
        <v>82.38</v>
      </c>
      <c r="G6981" s="48">
        <v>455200</v>
      </c>
      <c r="H6981" s="47">
        <v>10.25</v>
      </c>
      <c r="I6981" s="51">
        <f t="shared" si="778"/>
        <v>0.12442340373877156</v>
      </c>
      <c r="J6981" s="51">
        <f t="shared" ca="1" si="779"/>
        <v>4</v>
      </c>
      <c r="K6981" s="47">
        <f t="shared" si="780"/>
        <v>10.220000000000001</v>
      </c>
      <c r="L6981" s="47">
        <f t="shared" si="781"/>
        <v>10.3</v>
      </c>
      <c r="M6981" s="47">
        <f t="shared" si="782"/>
        <v>10.16</v>
      </c>
      <c r="N6981" s="47">
        <f t="shared" si="783"/>
        <v>10.25</v>
      </c>
      <c r="O6981" s="48">
        <f t="shared" ca="1" si="784"/>
        <v>1820800</v>
      </c>
    </row>
    <row r="6982" spans="1:15" x14ac:dyDescent="0.25">
      <c r="A6982">
        <v>6967</v>
      </c>
      <c r="B6982" s="84">
        <v>31860</v>
      </c>
      <c r="C6982" s="47">
        <v>82.5</v>
      </c>
      <c r="D6982" s="47">
        <v>82.88</v>
      </c>
      <c r="E6982" s="47">
        <v>81.62</v>
      </c>
      <c r="F6982" s="47">
        <v>82.88</v>
      </c>
      <c r="G6982" s="48">
        <v>473600</v>
      </c>
      <c r="H6982" s="47">
        <v>10.32</v>
      </c>
      <c r="I6982" s="51">
        <f t="shared" si="778"/>
        <v>0.12451737451737453</v>
      </c>
      <c r="J6982" s="51">
        <f t="shared" ca="1" si="779"/>
        <v>4</v>
      </c>
      <c r="K6982" s="47">
        <f t="shared" si="780"/>
        <v>10.27</v>
      </c>
      <c r="L6982" s="47">
        <f t="shared" si="781"/>
        <v>10.32</v>
      </c>
      <c r="M6982" s="47">
        <f t="shared" si="782"/>
        <v>10.16</v>
      </c>
      <c r="N6982" s="47">
        <f t="shared" si="783"/>
        <v>10.32</v>
      </c>
      <c r="O6982" s="48">
        <f t="shared" ca="1" si="784"/>
        <v>1894400</v>
      </c>
    </row>
    <row r="6983" spans="1:15" x14ac:dyDescent="0.25">
      <c r="A6983">
        <v>6968</v>
      </c>
      <c r="B6983" s="84">
        <v>31859</v>
      </c>
      <c r="C6983" s="47">
        <v>83</v>
      </c>
      <c r="D6983" s="47">
        <v>83</v>
      </c>
      <c r="E6983" s="47">
        <v>81.75</v>
      </c>
      <c r="F6983" s="47">
        <v>82.62</v>
      </c>
      <c r="G6983" s="48">
        <v>662800</v>
      </c>
      <c r="H6983" s="47">
        <v>10.29</v>
      </c>
      <c r="I6983" s="51">
        <f t="shared" si="778"/>
        <v>0.12454611474219315</v>
      </c>
      <c r="J6983" s="51">
        <f t="shared" ca="1" si="779"/>
        <v>4</v>
      </c>
      <c r="K6983" s="47">
        <f t="shared" si="780"/>
        <v>10.34</v>
      </c>
      <c r="L6983" s="47">
        <f t="shared" si="781"/>
        <v>10.34</v>
      </c>
      <c r="M6983" s="47">
        <f t="shared" si="782"/>
        <v>10.18</v>
      </c>
      <c r="N6983" s="47">
        <f t="shared" si="783"/>
        <v>10.29</v>
      </c>
      <c r="O6983" s="48">
        <f t="shared" ca="1" si="784"/>
        <v>2651200</v>
      </c>
    </row>
    <row r="6984" spans="1:15" x14ac:dyDescent="0.25">
      <c r="A6984">
        <v>6969</v>
      </c>
      <c r="B6984" s="84">
        <v>31856</v>
      </c>
      <c r="C6984" s="47">
        <v>80.25</v>
      </c>
      <c r="D6984" s="47">
        <v>84</v>
      </c>
      <c r="E6984" s="47">
        <v>80.12</v>
      </c>
      <c r="F6984" s="47">
        <v>84</v>
      </c>
      <c r="G6984" s="48">
        <v>1138800</v>
      </c>
      <c r="H6984" s="47">
        <v>10.46</v>
      </c>
      <c r="I6984" s="51">
        <f t="shared" si="778"/>
        <v>0.12452380952380954</v>
      </c>
      <c r="J6984" s="51">
        <f t="shared" ca="1" si="779"/>
        <v>4</v>
      </c>
      <c r="K6984" s="47">
        <f t="shared" si="780"/>
        <v>9.99</v>
      </c>
      <c r="L6984" s="47">
        <f t="shared" si="781"/>
        <v>10.46</v>
      </c>
      <c r="M6984" s="47">
        <f t="shared" si="782"/>
        <v>9.98</v>
      </c>
      <c r="N6984" s="47">
        <f t="shared" si="783"/>
        <v>10.46</v>
      </c>
      <c r="O6984" s="48">
        <f t="shared" ca="1" si="784"/>
        <v>4555200</v>
      </c>
    </row>
    <row r="6985" spans="1:15" x14ac:dyDescent="0.25">
      <c r="A6985">
        <v>6970</v>
      </c>
      <c r="B6985" s="84">
        <v>31855</v>
      </c>
      <c r="C6985" s="47">
        <v>78.25</v>
      </c>
      <c r="D6985" s="47">
        <v>79.88</v>
      </c>
      <c r="E6985" s="47">
        <v>78</v>
      </c>
      <c r="F6985" s="47">
        <v>79.75</v>
      </c>
      <c r="G6985" s="48">
        <v>525600</v>
      </c>
      <c r="H6985" s="47">
        <v>9.93</v>
      </c>
      <c r="I6985" s="51">
        <f t="shared" si="778"/>
        <v>0.12451410658307209</v>
      </c>
      <c r="J6985" s="51">
        <f t="shared" ca="1" si="779"/>
        <v>4</v>
      </c>
      <c r="K6985" s="47">
        <f t="shared" si="780"/>
        <v>9.74</v>
      </c>
      <c r="L6985" s="47">
        <f t="shared" si="781"/>
        <v>9.9499999999999993</v>
      </c>
      <c r="M6985" s="47">
        <f t="shared" si="782"/>
        <v>9.7100000000000009</v>
      </c>
      <c r="N6985" s="47">
        <f t="shared" si="783"/>
        <v>9.93</v>
      </c>
      <c r="O6985" s="48">
        <f t="shared" ca="1" si="784"/>
        <v>2102400</v>
      </c>
    </row>
    <row r="6986" spans="1:15" x14ac:dyDescent="0.25">
      <c r="A6986">
        <v>6971</v>
      </c>
      <c r="B6986" s="84">
        <v>31854</v>
      </c>
      <c r="C6986" s="47">
        <v>78.62</v>
      </c>
      <c r="D6986" s="47">
        <v>79.25</v>
      </c>
      <c r="E6986" s="47">
        <v>77.75</v>
      </c>
      <c r="F6986" s="47">
        <v>78.25</v>
      </c>
      <c r="G6986" s="48">
        <v>494800</v>
      </c>
      <c r="H6986" s="47">
        <v>9.74</v>
      </c>
      <c r="I6986" s="51">
        <f t="shared" si="778"/>
        <v>0.12447284345047924</v>
      </c>
      <c r="J6986" s="51">
        <f t="shared" ca="1" si="779"/>
        <v>4</v>
      </c>
      <c r="K6986" s="47">
        <f t="shared" si="780"/>
        <v>9.7899999999999991</v>
      </c>
      <c r="L6986" s="47">
        <f t="shared" si="781"/>
        <v>9.86</v>
      </c>
      <c r="M6986" s="47">
        <f t="shared" si="782"/>
        <v>9.68</v>
      </c>
      <c r="N6986" s="47">
        <f t="shared" si="783"/>
        <v>9.74</v>
      </c>
      <c r="O6986" s="48">
        <f t="shared" ca="1" si="784"/>
        <v>1979200</v>
      </c>
    </row>
    <row r="6987" spans="1:15" x14ac:dyDescent="0.25">
      <c r="A6987">
        <v>6972</v>
      </c>
      <c r="B6987" s="84">
        <v>31853</v>
      </c>
      <c r="C6987" s="47">
        <v>76.75</v>
      </c>
      <c r="D6987" s="47">
        <v>78.75</v>
      </c>
      <c r="E6987" s="47">
        <v>76.75</v>
      </c>
      <c r="F6987" s="47">
        <v>78.5</v>
      </c>
      <c r="G6987" s="48">
        <v>622000</v>
      </c>
      <c r="H6987" s="47">
        <v>9.77</v>
      </c>
      <c r="I6987" s="51">
        <f t="shared" si="778"/>
        <v>0.12445859872611464</v>
      </c>
      <c r="J6987" s="51">
        <f t="shared" ca="1" si="779"/>
        <v>4</v>
      </c>
      <c r="K6987" s="47">
        <f t="shared" si="780"/>
        <v>9.5500000000000007</v>
      </c>
      <c r="L6987" s="47">
        <f t="shared" si="781"/>
        <v>9.8000000000000007</v>
      </c>
      <c r="M6987" s="47">
        <f t="shared" si="782"/>
        <v>9.5500000000000007</v>
      </c>
      <c r="N6987" s="47">
        <f t="shared" si="783"/>
        <v>9.77</v>
      </c>
      <c r="O6987" s="48">
        <f t="shared" ca="1" si="784"/>
        <v>2488000</v>
      </c>
    </row>
    <row r="6988" spans="1:15" x14ac:dyDescent="0.25">
      <c r="A6988">
        <v>6973</v>
      </c>
      <c r="B6988" s="84">
        <v>31852</v>
      </c>
      <c r="C6988" s="47">
        <v>77.75</v>
      </c>
      <c r="D6988" s="47">
        <v>77.75</v>
      </c>
      <c r="E6988" s="47">
        <v>76.75</v>
      </c>
      <c r="F6988" s="47">
        <v>77</v>
      </c>
      <c r="G6988" s="48">
        <v>669200</v>
      </c>
      <c r="H6988" s="47">
        <v>9.59</v>
      </c>
      <c r="I6988" s="51">
        <f t="shared" si="778"/>
        <v>0.12454545454545454</v>
      </c>
      <c r="J6988" s="51">
        <f t="shared" ca="1" si="779"/>
        <v>4</v>
      </c>
      <c r="K6988" s="47">
        <f t="shared" si="780"/>
        <v>9.68</v>
      </c>
      <c r="L6988" s="47">
        <f t="shared" si="781"/>
        <v>9.68</v>
      </c>
      <c r="M6988" s="47">
        <f t="shared" si="782"/>
        <v>9.56</v>
      </c>
      <c r="N6988" s="47">
        <f t="shared" si="783"/>
        <v>9.59</v>
      </c>
      <c r="O6988" s="48">
        <f t="shared" ca="1" si="784"/>
        <v>2676800</v>
      </c>
    </row>
    <row r="6989" spans="1:15" x14ac:dyDescent="0.25">
      <c r="A6989">
        <v>6974</v>
      </c>
      <c r="B6989" s="84">
        <v>31849</v>
      </c>
      <c r="C6989" s="47">
        <v>78</v>
      </c>
      <c r="D6989" s="47">
        <v>78.25</v>
      </c>
      <c r="E6989" s="47">
        <v>77.5</v>
      </c>
      <c r="F6989" s="47">
        <v>77.62</v>
      </c>
      <c r="G6989" s="48">
        <v>468000</v>
      </c>
      <c r="H6989" s="47">
        <v>9.66</v>
      </c>
      <c r="I6989" s="51">
        <f t="shared" si="778"/>
        <v>0.1244524607060036</v>
      </c>
      <c r="J6989" s="51">
        <f t="shared" ca="1" si="779"/>
        <v>4</v>
      </c>
      <c r="K6989" s="47">
        <f t="shared" si="780"/>
        <v>9.7100000000000009</v>
      </c>
      <c r="L6989" s="47">
        <f t="shared" si="781"/>
        <v>9.74</v>
      </c>
      <c r="M6989" s="47">
        <f t="shared" si="782"/>
        <v>9.65</v>
      </c>
      <c r="N6989" s="47">
        <f t="shared" si="783"/>
        <v>9.66</v>
      </c>
      <c r="O6989" s="48">
        <f t="shared" ca="1" si="784"/>
        <v>1872000</v>
      </c>
    </row>
    <row r="6990" spans="1:15" x14ac:dyDescent="0.25">
      <c r="A6990">
        <v>6975</v>
      </c>
      <c r="B6990" s="84">
        <v>31848</v>
      </c>
      <c r="C6990" s="47">
        <v>76</v>
      </c>
      <c r="D6990" s="47">
        <v>77.88</v>
      </c>
      <c r="E6990" s="47">
        <v>76</v>
      </c>
      <c r="F6990" s="47">
        <v>77.88</v>
      </c>
      <c r="G6990" s="48">
        <v>1146400</v>
      </c>
      <c r="H6990" s="47">
        <v>9.69</v>
      </c>
      <c r="I6990" s="51">
        <f t="shared" si="778"/>
        <v>0.12442218798151002</v>
      </c>
      <c r="J6990" s="51">
        <f t="shared" ca="1" si="779"/>
        <v>4</v>
      </c>
      <c r="K6990" s="47">
        <f t="shared" si="780"/>
        <v>9.4600000000000009</v>
      </c>
      <c r="L6990" s="47">
        <f t="shared" si="781"/>
        <v>9.69</v>
      </c>
      <c r="M6990" s="47">
        <f t="shared" si="782"/>
        <v>9.4600000000000009</v>
      </c>
      <c r="N6990" s="47">
        <f t="shared" si="783"/>
        <v>9.69</v>
      </c>
      <c r="O6990" s="48">
        <f t="shared" ca="1" si="784"/>
        <v>4585600</v>
      </c>
    </row>
    <row r="6991" spans="1:15" x14ac:dyDescent="0.25">
      <c r="A6991">
        <v>6976</v>
      </c>
      <c r="B6991" s="84">
        <v>31847</v>
      </c>
      <c r="C6991" s="47">
        <v>76.75</v>
      </c>
      <c r="D6991" s="47">
        <v>76.75</v>
      </c>
      <c r="E6991" s="47">
        <v>75.75</v>
      </c>
      <c r="F6991" s="47">
        <v>76</v>
      </c>
      <c r="G6991" s="48">
        <v>622400</v>
      </c>
      <c r="H6991" s="47">
        <v>9.4600000000000009</v>
      </c>
      <c r="I6991" s="51">
        <f t="shared" si="778"/>
        <v>0.12447368421052633</v>
      </c>
      <c r="J6991" s="51">
        <f t="shared" ca="1" si="779"/>
        <v>4</v>
      </c>
      <c r="K6991" s="47">
        <f t="shared" si="780"/>
        <v>9.5500000000000007</v>
      </c>
      <c r="L6991" s="47">
        <f t="shared" si="781"/>
        <v>9.5500000000000007</v>
      </c>
      <c r="M6991" s="47">
        <f t="shared" si="782"/>
        <v>9.43</v>
      </c>
      <c r="N6991" s="47">
        <f t="shared" si="783"/>
        <v>9.4600000000000009</v>
      </c>
      <c r="O6991" s="48">
        <f t="shared" ca="1" si="784"/>
        <v>2489600</v>
      </c>
    </row>
    <row r="6992" spans="1:15" x14ac:dyDescent="0.25">
      <c r="A6992">
        <v>6977</v>
      </c>
      <c r="B6992" s="84">
        <v>31846</v>
      </c>
      <c r="C6992" s="47">
        <v>76.5</v>
      </c>
      <c r="D6992" s="47">
        <v>76.88</v>
      </c>
      <c r="E6992" s="47">
        <v>76.25</v>
      </c>
      <c r="F6992" s="47">
        <v>76.88</v>
      </c>
      <c r="G6992" s="48">
        <v>493600</v>
      </c>
      <c r="H6992" s="47">
        <v>9.57</v>
      </c>
      <c r="I6992" s="51">
        <f t="shared" si="778"/>
        <v>0.12447970863683663</v>
      </c>
      <c r="J6992" s="51">
        <f t="shared" ca="1" si="779"/>
        <v>4</v>
      </c>
      <c r="K6992" s="47">
        <f t="shared" si="780"/>
        <v>9.52</v>
      </c>
      <c r="L6992" s="47">
        <f t="shared" si="781"/>
        <v>9.57</v>
      </c>
      <c r="M6992" s="47">
        <f t="shared" si="782"/>
        <v>9.49</v>
      </c>
      <c r="N6992" s="47">
        <f t="shared" si="783"/>
        <v>9.57</v>
      </c>
      <c r="O6992" s="48">
        <f t="shared" ca="1" si="784"/>
        <v>1974400</v>
      </c>
    </row>
    <row r="6993" spans="1:15" x14ac:dyDescent="0.25">
      <c r="A6993">
        <v>6978</v>
      </c>
      <c r="B6993" s="84">
        <v>31845</v>
      </c>
      <c r="C6993" s="47">
        <v>77.12</v>
      </c>
      <c r="D6993" s="47">
        <v>77.12</v>
      </c>
      <c r="E6993" s="47">
        <v>76.25</v>
      </c>
      <c r="F6993" s="47">
        <v>76.5</v>
      </c>
      <c r="G6993" s="48">
        <v>768400</v>
      </c>
      <c r="H6993" s="47">
        <v>9.52</v>
      </c>
      <c r="I6993" s="51">
        <f t="shared" ref="I6993:I7056" si="785">H6993/F6993</f>
        <v>0.12444444444444444</v>
      </c>
      <c r="J6993" s="51">
        <f t="shared" ref="J6993:J7056" ca="1" si="786">INDEX(OFFSET($T$15,0,0,$S$13+1,1),MATCH(B6993,OFFSET($Q$15,0,0,$S$13+1,1),-1))</f>
        <v>4</v>
      </c>
      <c r="K6993" s="47">
        <f t="shared" ref="K6993:K7056" si="787">ROUND($I6993*C6993,2)</f>
        <v>9.6</v>
      </c>
      <c r="L6993" s="47">
        <f t="shared" ref="L6993:L7056" si="788">ROUND($I6993*D6993,2)</f>
        <v>9.6</v>
      </c>
      <c r="M6993" s="47">
        <f t="shared" ref="M6993:M7056" si="789">ROUND($I6993*E6993,2)</f>
        <v>9.49</v>
      </c>
      <c r="N6993" s="47">
        <f t="shared" ref="N6993:N7056" si="790">ROUND($I6993*F6993,2)</f>
        <v>9.52</v>
      </c>
      <c r="O6993" s="48">
        <f t="shared" ref="O6993:O7056" ca="1" si="791">G6993*J6993</f>
        <v>3073600</v>
      </c>
    </row>
    <row r="6994" spans="1:15" x14ac:dyDescent="0.25">
      <c r="A6994">
        <v>6979</v>
      </c>
      <c r="B6994" s="84">
        <v>31842</v>
      </c>
      <c r="C6994" s="47">
        <v>78.25</v>
      </c>
      <c r="D6994" s="47">
        <v>78.25</v>
      </c>
      <c r="E6994" s="47">
        <v>77</v>
      </c>
      <c r="F6994" s="47">
        <v>77</v>
      </c>
      <c r="G6994" s="48">
        <v>541600</v>
      </c>
      <c r="H6994" s="47">
        <v>9.59</v>
      </c>
      <c r="I6994" s="51">
        <f t="shared" si="785"/>
        <v>0.12454545454545454</v>
      </c>
      <c r="J6994" s="51">
        <f t="shared" ca="1" si="786"/>
        <v>4</v>
      </c>
      <c r="K6994" s="47">
        <f t="shared" si="787"/>
        <v>9.75</v>
      </c>
      <c r="L6994" s="47">
        <f t="shared" si="788"/>
        <v>9.75</v>
      </c>
      <c r="M6994" s="47">
        <f t="shared" si="789"/>
        <v>9.59</v>
      </c>
      <c r="N6994" s="47">
        <f t="shared" si="790"/>
        <v>9.59</v>
      </c>
      <c r="O6994" s="48">
        <f t="shared" ca="1" si="791"/>
        <v>2166400</v>
      </c>
    </row>
    <row r="6995" spans="1:15" x14ac:dyDescent="0.25">
      <c r="A6995">
        <v>6980</v>
      </c>
      <c r="B6995" s="84">
        <v>31841</v>
      </c>
      <c r="C6995" s="47">
        <v>78.5</v>
      </c>
      <c r="D6995" s="47">
        <v>78.75</v>
      </c>
      <c r="E6995" s="47">
        <v>77.75</v>
      </c>
      <c r="F6995" s="47">
        <v>78</v>
      </c>
      <c r="G6995" s="48">
        <v>850800</v>
      </c>
      <c r="H6995" s="47">
        <v>9.7100000000000009</v>
      </c>
      <c r="I6995" s="51">
        <f t="shared" si="785"/>
        <v>0.12448717948717949</v>
      </c>
      <c r="J6995" s="51">
        <f t="shared" ca="1" si="786"/>
        <v>4</v>
      </c>
      <c r="K6995" s="47">
        <f t="shared" si="787"/>
        <v>9.77</v>
      </c>
      <c r="L6995" s="47">
        <f t="shared" si="788"/>
        <v>9.8000000000000007</v>
      </c>
      <c r="M6995" s="47">
        <f t="shared" si="789"/>
        <v>9.68</v>
      </c>
      <c r="N6995" s="47">
        <f t="shared" si="790"/>
        <v>9.7100000000000009</v>
      </c>
      <c r="O6995" s="48">
        <f t="shared" ca="1" si="791"/>
        <v>3403200</v>
      </c>
    </row>
    <row r="6996" spans="1:15" x14ac:dyDescent="0.25">
      <c r="A6996">
        <v>6981</v>
      </c>
      <c r="B6996" s="84">
        <v>31840</v>
      </c>
      <c r="C6996" s="47">
        <v>76.88</v>
      </c>
      <c r="D6996" s="47">
        <v>78.62</v>
      </c>
      <c r="E6996" s="47">
        <v>76.25</v>
      </c>
      <c r="F6996" s="47">
        <v>78</v>
      </c>
      <c r="G6996" s="48">
        <v>942000</v>
      </c>
      <c r="H6996" s="47">
        <v>9.7100000000000009</v>
      </c>
      <c r="I6996" s="51">
        <f t="shared" si="785"/>
        <v>0.12448717948717949</v>
      </c>
      <c r="J6996" s="51">
        <f t="shared" ca="1" si="786"/>
        <v>4</v>
      </c>
      <c r="K6996" s="47">
        <f t="shared" si="787"/>
        <v>9.57</v>
      </c>
      <c r="L6996" s="47">
        <f t="shared" si="788"/>
        <v>9.7899999999999991</v>
      </c>
      <c r="M6996" s="47">
        <f t="shared" si="789"/>
        <v>9.49</v>
      </c>
      <c r="N6996" s="47">
        <f t="shared" si="790"/>
        <v>9.7100000000000009</v>
      </c>
      <c r="O6996" s="48">
        <f t="shared" ca="1" si="791"/>
        <v>3768000</v>
      </c>
    </row>
    <row r="6997" spans="1:15" x14ac:dyDescent="0.25">
      <c r="A6997">
        <v>6982</v>
      </c>
      <c r="B6997" s="84">
        <v>31839</v>
      </c>
      <c r="C6997" s="47">
        <v>77</v>
      </c>
      <c r="D6997" s="47">
        <v>77</v>
      </c>
      <c r="E6997" s="47">
        <v>76.62</v>
      </c>
      <c r="F6997" s="47">
        <v>76.62</v>
      </c>
      <c r="G6997" s="48">
        <v>247200</v>
      </c>
      <c r="H6997" s="47">
        <v>9.5399999999999991</v>
      </c>
      <c r="I6997" s="51">
        <f t="shared" si="785"/>
        <v>0.12451057165231008</v>
      </c>
      <c r="J6997" s="51">
        <f t="shared" ca="1" si="786"/>
        <v>4</v>
      </c>
      <c r="K6997" s="47">
        <f t="shared" si="787"/>
        <v>9.59</v>
      </c>
      <c r="L6997" s="47">
        <f t="shared" si="788"/>
        <v>9.59</v>
      </c>
      <c r="M6997" s="47">
        <f t="shared" si="789"/>
        <v>9.5399999999999991</v>
      </c>
      <c r="N6997" s="47">
        <f t="shared" si="790"/>
        <v>9.5399999999999991</v>
      </c>
      <c r="O6997" s="48">
        <f t="shared" ca="1" si="791"/>
        <v>988800</v>
      </c>
    </row>
    <row r="6998" spans="1:15" x14ac:dyDescent="0.25">
      <c r="A6998">
        <v>6983</v>
      </c>
      <c r="B6998" s="84">
        <v>31838</v>
      </c>
      <c r="C6998" s="47">
        <v>77.88</v>
      </c>
      <c r="D6998" s="47">
        <v>78</v>
      </c>
      <c r="E6998" s="47">
        <v>76.62</v>
      </c>
      <c r="F6998" s="47">
        <v>77</v>
      </c>
      <c r="G6998" s="48">
        <v>662400</v>
      </c>
      <c r="H6998" s="47">
        <v>9.59</v>
      </c>
      <c r="I6998" s="51">
        <f t="shared" si="785"/>
        <v>0.12454545454545454</v>
      </c>
      <c r="J6998" s="51">
        <f t="shared" ca="1" si="786"/>
        <v>4</v>
      </c>
      <c r="K6998" s="47">
        <f t="shared" si="787"/>
        <v>9.6999999999999993</v>
      </c>
      <c r="L6998" s="47">
        <f t="shared" si="788"/>
        <v>9.7100000000000009</v>
      </c>
      <c r="M6998" s="47">
        <f t="shared" si="789"/>
        <v>9.5399999999999991</v>
      </c>
      <c r="N6998" s="47">
        <f t="shared" si="790"/>
        <v>9.59</v>
      </c>
      <c r="O6998" s="48">
        <f t="shared" ca="1" si="791"/>
        <v>2649600</v>
      </c>
    </row>
    <row r="6999" spans="1:15" x14ac:dyDescent="0.25">
      <c r="A6999">
        <v>6984</v>
      </c>
      <c r="B6999" s="84">
        <v>31835</v>
      </c>
      <c r="C6999" s="47">
        <v>77.75</v>
      </c>
      <c r="D6999" s="47">
        <v>77.75</v>
      </c>
      <c r="E6999" s="47">
        <v>77</v>
      </c>
      <c r="F6999" s="47">
        <v>77.62</v>
      </c>
      <c r="G6999" s="48">
        <v>404000</v>
      </c>
      <c r="H6999" s="47">
        <v>9.66</v>
      </c>
      <c r="I6999" s="51">
        <f t="shared" si="785"/>
        <v>0.1244524607060036</v>
      </c>
      <c r="J6999" s="51">
        <f t="shared" ca="1" si="786"/>
        <v>4</v>
      </c>
      <c r="K6999" s="47">
        <f t="shared" si="787"/>
        <v>9.68</v>
      </c>
      <c r="L6999" s="47">
        <f t="shared" si="788"/>
        <v>9.68</v>
      </c>
      <c r="M6999" s="47">
        <f t="shared" si="789"/>
        <v>9.58</v>
      </c>
      <c r="N6999" s="47">
        <f t="shared" si="790"/>
        <v>9.66</v>
      </c>
      <c r="O6999" s="48">
        <f t="shared" ca="1" si="791"/>
        <v>1616000</v>
      </c>
    </row>
    <row r="7000" spans="1:15" x14ac:dyDescent="0.25">
      <c r="A7000">
        <v>6985</v>
      </c>
      <c r="B7000" s="84">
        <v>31834</v>
      </c>
      <c r="C7000" s="47">
        <v>77.5</v>
      </c>
      <c r="D7000" s="47">
        <v>77.62</v>
      </c>
      <c r="E7000" s="47">
        <v>77</v>
      </c>
      <c r="F7000" s="47">
        <v>77.62</v>
      </c>
      <c r="G7000" s="48">
        <v>499600</v>
      </c>
      <c r="H7000" s="47">
        <v>9.66</v>
      </c>
      <c r="I7000" s="51">
        <f t="shared" si="785"/>
        <v>0.1244524607060036</v>
      </c>
      <c r="J7000" s="51">
        <f t="shared" ca="1" si="786"/>
        <v>4</v>
      </c>
      <c r="K7000" s="47">
        <f t="shared" si="787"/>
        <v>9.65</v>
      </c>
      <c r="L7000" s="47">
        <f t="shared" si="788"/>
        <v>9.66</v>
      </c>
      <c r="M7000" s="47">
        <f t="shared" si="789"/>
        <v>9.58</v>
      </c>
      <c r="N7000" s="47">
        <f t="shared" si="790"/>
        <v>9.66</v>
      </c>
      <c r="O7000" s="48">
        <f t="shared" ca="1" si="791"/>
        <v>1998400</v>
      </c>
    </row>
    <row r="7001" spans="1:15" x14ac:dyDescent="0.25">
      <c r="A7001">
        <v>6986</v>
      </c>
      <c r="B7001" s="84">
        <v>31833</v>
      </c>
      <c r="C7001" s="47">
        <v>76.75</v>
      </c>
      <c r="D7001" s="47">
        <v>78.25</v>
      </c>
      <c r="E7001" s="47">
        <v>76.75</v>
      </c>
      <c r="F7001" s="47">
        <v>77.75</v>
      </c>
      <c r="G7001" s="48">
        <v>1418800</v>
      </c>
      <c r="H7001" s="47">
        <v>9.68</v>
      </c>
      <c r="I7001" s="51">
        <f t="shared" si="785"/>
        <v>0.1245016077170418</v>
      </c>
      <c r="J7001" s="51">
        <f t="shared" ca="1" si="786"/>
        <v>4</v>
      </c>
      <c r="K7001" s="47">
        <f t="shared" si="787"/>
        <v>9.56</v>
      </c>
      <c r="L7001" s="47">
        <f t="shared" si="788"/>
        <v>9.74</v>
      </c>
      <c r="M7001" s="47">
        <f t="shared" si="789"/>
        <v>9.56</v>
      </c>
      <c r="N7001" s="47">
        <f t="shared" si="790"/>
        <v>9.68</v>
      </c>
      <c r="O7001" s="48">
        <f t="shared" ca="1" si="791"/>
        <v>5675200</v>
      </c>
    </row>
    <row r="7002" spans="1:15" x14ac:dyDescent="0.25">
      <c r="A7002">
        <v>6987</v>
      </c>
      <c r="B7002" s="84">
        <v>31832</v>
      </c>
      <c r="C7002" s="47">
        <v>76.75</v>
      </c>
      <c r="D7002" s="47">
        <v>77</v>
      </c>
      <c r="E7002" s="47">
        <v>76</v>
      </c>
      <c r="F7002" s="47">
        <v>76.12</v>
      </c>
      <c r="G7002" s="48">
        <v>754000</v>
      </c>
      <c r="H7002" s="47">
        <v>9.48</v>
      </c>
      <c r="I7002" s="51">
        <f t="shared" si="785"/>
        <v>0.12454019968470835</v>
      </c>
      <c r="J7002" s="51">
        <f t="shared" ca="1" si="786"/>
        <v>4</v>
      </c>
      <c r="K7002" s="47">
        <f t="shared" si="787"/>
        <v>9.56</v>
      </c>
      <c r="L7002" s="47">
        <f t="shared" si="788"/>
        <v>9.59</v>
      </c>
      <c r="M7002" s="47">
        <f t="shared" si="789"/>
        <v>9.4700000000000006</v>
      </c>
      <c r="N7002" s="47">
        <f t="shared" si="790"/>
        <v>9.48</v>
      </c>
      <c r="O7002" s="48">
        <f t="shared" ca="1" si="791"/>
        <v>3016000</v>
      </c>
    </row>
    <row r="7003" spans="1:15" x14ac:dyDescent="0.25">
      <c r="A7003">
        <v>6988</v>
      </c>
      <c r="B7003" s="84">
        <v>31831</v>
      </c>
      <c r="C7003" s="47">
        <v>78.5</v>
      </c>
      <c r="D7003" s="47">
        <v>78.5</v>
      </c>
      <c r="E7003" s="47">
        <v>76.5</v>
      </c>
      <c r="F7003" s="47">
        <v>76.62</v>
      </c>
      <c r="G7003" s="48">
        <v>760400</v>
      </c>
      <c r="H7003" s="47">
        <v>9.5399999999999991</v>
      </c>
      <c r="I7003" s="51">
        <f t="shared" si="785"/>
        <v>0.12451057165231008</v>
      </c>
      <c r="J7003" s="51">
        <f t="shared" ca="1" si="786"/>
        <v>4</v>
      </c>
      <c r="K7003" s="47">
        <f t="shared" si="787"/>
        <v>9.77</v>
      </c>
      <c r="L7003" s="47">
        <f t="shared" si="788"/>
        <v>9.77</v>
      </c>
      <c r="M7003" s="47">
        <f t="shared" si="789"/>
        <v>9.5299999999999994</v>
      </c>
      <c r="N7003" s="47">
        <f t="shared" si="790"/>
        <v>9.5399999999999991</v>
      </c>
      <c r="O7003" s="48">
        <f t="shared" ca="1" si="791"/>
        <v>3041600</v>
      </c>
    </row>
    <row r="7004" spans="1:15" x14ac:dyDescent="0.25">
      <c r="A7004">
        <v>6989</v>
      </c>
      <c r="B7004" s="84">
        <v>31828</v>
      </c>
      <c r="C7004" s="47">
        <v>78.25</v>
      </c>
      <c r="D7004" s="47">
        <v>78.75</v>
      </c>
      <c r="E7004" s="47">
        <v>77.5</v>
      </c>
      <c r="F7004" s="47">
        <v>78.75</v>
      </c>
      <c r="G7004" s="48">
        <v>643200</v>
      </c>
      <c r="H7004" s="47">
        <v>9.8000000000000007</v>
      </c>
      <c r="I7004" s="51">
        <f t="shared" si="785"/>
        <v>0.12444444444444445</v>
      </c>
      <c r="J7004" s="51">
        <f t="shared" ca="1" si="786"/>
        <v>4</v>
      </c>
      <c r="K7004" s="47">
        <f t="shared" si="787"/>
        <v>9.74</v>
      </c>
      <c r="L7004" s="47">
        <f t="shared" si="788"/>
        <v>9.8000000000000007</v>
      </c>
      <c r="M7004" s="47">
        <f t="shared" si="789"/>
        <v>9.64</v>
      </c>
      <c r="N7004" s="47">
        <f t="shared" si="790"/>
        <v>9.8000000000000007</v>
      </c>
      <c r="O7004" s="48">
        <f t="shared" ca="1" si="791"/>
        <v>2572800</v>
      </c>
    </row>
    <row r="7005" spans="1:15" x14ac:dyDescent="0.25">
      <c r="A7005">
        <v>6990</v>
      </c>
      <c r="B7005" s="84">
        <v>31827</v>
      </c>
      <c r="C7005" s="47">
        <v>79.38</v>
      </c>
      <c r="D7005" s="47">
        <v>79.38</v>
      </c>
      <c r="E7005" s="47">
        <v>77.75</v>
      </c>
      <c r="F7005" s="47">
        <v>79</v>
      </c>
      <c r="G7005" s="48">
        <v>341600</v>
      </c>
      <c r="H7005" s="47">
        <v>9.83</v>
      </c>
      <c r="I7005" s="51">
        <f t="shared" si="785"/>
        <v>0.12443037974683545</v>
      </c>
      <c r="J7005" s="51">
        <f t="shared" ca="1" si="786"/>
        <v>4</v>
      </c>
      <c r="K7005" s="47">
        <f t="shared" si="787"/>
        <v>9.8800000000000008</v>
      </c>
      <c r="L7005" s="47">
        <f t="shared" si="788"/>
        <v>9.8800000000000008</v>
      </c>
      <c r="M7005" s="47">
        <f t="shared" si="789"/>
        <v>9.67</v>
      </c>
      <c r="N7005" s="47">
        <f t="shared" si="790"/>
        <v>9.83</v>
      </c>
      <c r="O7005" s="48">
        <f t="shared" ca="1" si="791"/>
        <v>1366400</v>
      </c>
    </row>
    <row r="7006" spans="1:15" x14ac:dyDescent="0.25">
      <c r="A7006">
        <v>6991</v>
      </c>
      <c r="B7006" s="84">
        <v>31826</v>
      </c>
      <c r="C7006" s="47">
        <v>79.5</v>
      </c>
      <c r="D7006" s="47">
        <v>79.5</v>
      </c>
      <c r="E7006" s="47">
        <v>78</v>
      </c>
      <c r="F7006" s="47">
        <v>79.12</v>
      </c>
      <c r="G7006" s="48">
        <v>694000</v>
      </c>
      <c r="H7006" s="47">
        <v>9.85</v>
      </c>
      <c r="I7006" s="51">
        <f t="shared" si="785"/>
        <v>0.12449443882709807</v>
      </c>
      <c r="J7006" s="51">
        <f t="shared" ca="1" si="786"/>
        <v>4</v>
      </c>
      <c r="K7006" s="47">
        <f t="shared" si="787"/>
        <v>9.9</v>
      </c>
      <c r="L7006" s="47">
        <f t="shared" si="788"/>
        <v>9.9</v>
      </c>
      <c r="M7006" s="47">
        <f t="shared" si="789"/>
        <v>9.7100000000000009</v>
      </c>
      <c r="N7006" s="47">
        <f t="shared" si="790"/>
        <v>9.85</v>
      </c>
      <c r="O7006" s="48">
        <f t="shared" ca="1" si="791"/>
        <v>2776000</v>
      </c>
    </row>
    <row r="7007" spans="1:15" x14ac:dyDescent="0.25">
      <c r="A7007">
        <v>6992</v>
      </c>
      <c r="B7007" s="84">
        <v>31825</v>
      </c>
      <c r="C7007" s="47">
        <v>77.38</v>
      </c>
      <c r="D7007" s="47">
        <v>78.5</v>
      </c>
      <c r="E7007" s="47">
        <v>77.38</v>
      </c>
      <c r="F7007" s="47">
        <v>78.5</v>
      </c>
      <c r="G7007" s="48">
        <v>623600</v>
      </c>
      <c r="H7007" s="47">
        <v>9.77</v>
      </c>
      <c r="I7007" s="51">
        <f t="shared" si="785"/>
        <v>0.12445859872611464</v>
      </c>
      <c r="J7007" s="51">
        <f t="shared" ca="1" si="786"/>
        <v>4</v>
      </c>
      <c r="K7007" s="47">
        <f t="shared" si="787"/>
        <v>9.6300000000000008</v>
      </c>
      <c r="L7007" s="47">
        <f t="shared" si="788"/>
        <v>9.77</v>
      </c>
      <c r="M7007" s="47">
        <f t="shared" si="789"/>
        <v>9.6300000000000008</v>
      </c>
      <c r="N7007" s="47">
        <f t="shared" si="790"/>
        <v>9.77</v>
      </c>
      <c r="O7007" s="48">
        <f t="shared" ca="1" si="791"/>
        <v>2494400</v>
      </c>
    </row>
    <row r="7008" spans="1:15" x14ac:dyDescent="0.25">
      <c r="A7008">
        <v>6993</v>
      </c>
      <c r="B7008" s="84">
        <v>31821</v>
      </c>
      <c r="C7008" s="47">
        <v>76.12</v>
      </c>
      <c r="D7008" s="47">
        <v>77.62</v>
      </c>
      <c r="E7008" s="47">
        <v>76.12</v>
      </c>
      <c r="F7008" s="47">
        <v>77.62</v>
      </c>
      <c r="G7008" s="48">
        <v>744400</v>
      </c>
      <c r="H7008" s="47">
        <v>9.66</v>
      </c>
      <c r="I7008" s="51">
        <f t="shared" si="785"/>
        <v>0.1244524607060036</v>
      </c>
      <c r="J7008" s="51">
        <f t="shared" ca="1" si="786"/>
        <v>4</v>
      </c>
      <c r="K7008" s="47">
        <f t="shared" si="787"/>
        <v>9.4700000000000006</v>
      </c>
      <c r="L7008" s="47">
        <f t="shared" si="788"/>
        <v>9.66</v>
      </c>
      <c r="M7008" s="47">
        <f t="shared" si="789"/>
        <v>9.4700000000000006</v>
      </c>
      <c r="N7008" s="47">
        <f t="shared" si="790"/>
        <v>9.66</v>
      </c>
      <c r="O7008" s="48">
        <f t="shared" ca="1" si="791"/>
        <v>2977600</v>
      </c>
    </row>
    <row r="7009" spans="1:15" x14ac:dyDescent="0.25">
      <c r="A7009">
        <v>6994</v>
      </c>
      <c r="B7009" s="84">
        <v>31820</v>
      </c>
      <c r="C7009" s="47">
        <v>77</v>
      </c>
      <c r="D7009" s="47">
        <v>77</v>
      </c>
      <c r="E7009" s="47">
        <v>76.12</v>
      </c>
      <c r="F7009" s="47">
        <v>76.38</v>
      </c>
      <c r="G7009" s="48">
        <v>763200</v>
      </c>
      <c r="H7009" s="47">
        <v>9.51</v>
      </c>
      <c r="I7009" s="51">
        <f t="shared" si="785"/>
        <v>0.12450903377847604</v>
      </c>
      <c r="J7009" s="51">
        <f t="shared" ca="1" si="786"/>
        <v>4</v>
      </c>
      <c r="K7009" s="47">
        <f t="shared" si="787"/>
        <v>9.59</v>
      </c>
      <c r="L7009" s="47">
        <f t="shared" si="788"/>
        <v>9.59</v>
      </c>
      <c r="M7009" s="47">
        <f t="shared" si="789"/>
        <v>9.48</v>
      </c>
      <c r="N7009" s="47">
        <f t="shared" si="790"/>
        <v>9.51</v>
      </c>
      <c r="O7009" s="48">
        <f t="shared" ca="1" si="791"/>
        <v>3052800</v>
      </c>
    </row>
    <row r="7010" spans="1:15" x14ac:dyDescent="0.25">
      <c r="A7010">
        <v>6995</v>
      </c>
      <c r="B7010" s="84">
        <v>31819</v>
      </c>
      <c r="C7010" s="47">
        <v>76.25</v>
      </c>
      <c r="D7010" s="47">
        <v>77</v>
      </c>
      <c r="E7010" s="47">
        <v>76.25</v>
      </c>
      <c r="F7010" s="47">
        <v>76.75</v>
      </c>
      <c r="G7010" s="48">
        <v>385200</v>
      </c>
      <c r="H7010" s="47">
        <v>9.5500000000000007</v>
      </c>
      <c r="I7010" s="51">
        <f t="shared" si="785"/>
        <v>0.1244299674267101</v>
      </c>
      <c r="J7010" s="51">
        <f t="shared" ca="1" si="786"/>
        <v>4</v>
      </c>
      <c r="K7010" s="47">
        <f t="shared" si="787"/>
        <v>9.49</v>
      </c>
      <c r="L7010" s="47">
        <f t="shared" si="788"/>
        <v>9.58</v>
      </c>
      <c r="M7010" s="47">
        <f t="shared" si="789"/>
        <v>9.49</v>
      </c>
      <c r="N7010" s="47">
        <f t="shared" si="790"/>
        <v>9.5500000000000007</v>
      </c>
      <c r="O7010" s="48">
        <f t="shared" ca="1" si="791"/>
        <v>1540800</v>
      </c>
    </row>
    <row r="7011" spans="1:15" x14ac:dyDescent="0.25">
      <c r="A7011">
        <v>6996</v>
      </c>
      <c r="B7011" s="84">
        <v>31818</v>
      </c>
      <c r="C7011" s="47">
        <v>75.88</v>
      </c>
      <c r="D7011" s="47">
        <v>76.38</v>
      </c>
      <c r="E7011" s="47">
        <v>75.75</v>
      </c>
      <c r="F7011" s="47">
        <v>76.25</v>
      </c>
      <c r="G7011" s="48">
        <v>727600</v>
      </c>
      <c r="H7011" s="47">
        <v>9.49</v>
      </c>
      <c r="I7011" s="51">
        <f t="shared" si="785"/>
        <v>0.12445901639344263</v>
      </c>
      <c r="J7011" s="51">
        <f t="shared" ca="1" si="786"/>
        <v>4</v>
      </c>
      <c r="K7011" s="47">
        <f t="shared" si="787"/>
        <v>9.44</v>
      </c>
      <c r="L7011" s="47">
        <f t="shared" si="788"/>
        <v>9.51</v>
      </c>
      <c r="M7011" s="47">
        <f t="shared" si="789"/>
        <v>9.43</v>
      </c>
      <c r="N7011" s="47">
        <f t="shared" si="790"/>
        <v>9.49</v>
      </c>
      <c r="O7011" s="48">
        <f t="shared" ca="1" si="791"/>
        <v>2910400</v>
      </c>
    </row>
    <row r="7012" spans="1:15" x14ac:dyDescent="0.25">
      <c r="A7012">
        <v>6997</v>
      </c>
      <c r="B7012" s="84">
        <v>31817</v>
      </c>
      <c r="C7012" s="47">
        <v>76.25</v>
      </c>
      <c r="D7012" s="47">
        <v>76.25</v>
      </c>
      <c r="E7012" s="47">
        <v>75.12</v>
      </c>
      <c r="F7012" s="47">
        <v>75.62</v>
      </c>
      <c r="G7012" s="48">
        <v>610000</v>
      </c>
      <c r="H7012" s="47">
        <v>9.41</v>
      </c>
      <c r="I7012" s="51">
        <f t="shared" si="785"/>
        <v>0.12443797937053688</v>
      </c>
      <c r="J7012" s="51">
        <f t="shared" ca="1" si="786"/>
        <v>4</v>
      </c>
      <c r="K7012" s="47">
        <f t="shared" si="787"/>
        <v>9.49</v>
      </c>
      <c r="L7012" s="47">
        <f t="shared" si="788"/>
        <v>9.49</v>
      </c>
      <c r="M7012" s="47">
        <f t="shared" si="789"/>
        <v>9.35</v>
      </c>
      <c r="N7012" s="47">
        <f t="shared" si="790"/>
        <v>9.41</v>
      </c>
      <c r="O7012" s="48">
        <f t="shared" ca="1" si="791"/>
        <v>2440000</v>
      </c>
    </row>
    <row r="7013" spans="1:15" x14ac:dyDescent="0.25">
      <c r="A7013">
        <v>6998</v>
      </c>
      <c r="B7013" s="84">
        <v>31814</v>
      </c>
      <c r="C7013" s="47">
        <v>77.25</v>
      </c>
      <c r="D7013" s="47">
        <v>77.25</v>
      </c>
      <c r="E7013" s="47">
        <v>76</v>
      </c>
      <c r="F7013" s="47">
        <v>76.25</v>
      </c>
      <c r="G7013" s="48">
        <v>747200</v>
      </c>
      <c r="H7013" s="47">
        <v>9.49</v>
      </c>
      <c r="I7013" s="51">
        <f t="shared" si="785"/>
        <v>0.12445901639344263</v>
      </c>
      <c r="J7013" s="51">
        <f t="shared" ca="1" si="786"/>
        <v>4</v>
      </c>
      <c r="K7013" s="47">
        <f t="shared" si="787"/>
        <v>9.61</v>
      </c>
      <c r="L7013" s="47">
        <f t="shared" si="788"/>
        <v>9.61</v>
      </c>
      <c r="M7013" s="47">
        <f t="shared" si="789"/>
        <v>9.4600000000000009</v>
      </c>
      <c r="N7013" s="47">
        <f t="shared" si="790"/>
        <v>9.49</v>
      </c>
      <c r="O7013" s="48">
        <f t="shared" ca="1" si="791"/>
        <v>2988800</v>
      </c>
    </row>
    <row r="7014" spans="1:15" x14ac:dyDescent="0.25">
      <c r="A7014">
        <v>6999</v>
      </c>
      <c r="B7014" s="84">
        <v>31813</v>
      </c>
      <c r="C7014" s="47">
        <v>77.12</v>
      </c>
      <c r="D7014" s="47">
        <v>78.25</v>
      </c>
      <c r="E7014" s="47">
        <v>76.75</v>
      </c>
      <c r="F7014" s="47">
        <v>77.5</v>
      </c>
      <c r="G7014" s="48">
        <v>773200</v>
      </c>
      <c r="H7014" s="47">
        <v>9.65</v>
      </c>
      <c r="I7014" s="51">
        <f t="shared" si="785"/>
        <v>0.12451612903225807</v>
      </c>
      <c r="J7014" s="51">
        <f t="shared" ca="1" si="786"/>
        <v>4</v>
      </c>
      <c r="K7014" s="47">
        <f t="shared" si="787"/>
        <v>9.6</v>
      </c>
      <c r="L7014" s="47">
        <f t="shared" si="788"/>
        <v>9.74</v>
      </c>
      <c r="M7014" s="47">
        <f t="shared" si="789"/>
        <v>9.56</v>
      </c>
      <c r="N7014" s="47">
        <f t="shared" si="790"/>
        <v>9.65</v>
      </c>
      <c r="O7014" s="48">
        <f t="shared" ca="1" si="791"/>
        <v>3092800</v>
      </c>
    </row>
    <row r="7015" spans="1:15" x14ac:dyDescent="0.25">
      <c r="A7015">
        <v>7000</v>
      </c>
      <c r="B7015" s="84">
        <v>31812</v>
      </c>
      <c r="C7015" s="47">
        <v>76.38</v>
      </c>
      <c r="D7015" s="47">
        <v>77.5</v>
      </c>
      <c r="E7015" s="47">
        <v>76</v>
      </c>
      <c r="F7015" s="47">
        <v>77.38</v>
      </c>
      <c r="G7015" s="48">
        <v>586400</v>
      </c>
      <c r="H7015" s="47">
        <v>9.6300000000000008</v>
      </c>
      <c r="I7015" s="51">
        <f t="shared" si="785"/>
        <v>0.12445076247092274</v>
      </c>
      <c r="J7015" s="51">
        <f t="shared" ca="1" si="786"/>
        <v>4</v>
      </c>
      <c r="K7015" s="47">
        <f t="shared" si="787"/>
        <v>9.51</v>
      </c>
      <c r="L7015" s="47">
        <f t="shared" si="788"/>
        <v>9.64</v>
      </c>
      <c r="M7015" s="47">
        <f t="shared" si="789"/>
        <v>9.4600000000000009</v>
      </c>
      <c r="N7015" s="47">
        <f t="shared" si="790"/>
        <v>9.6300000000000008</v>
      </c>
      <c r="O7015" s="48">
        <f t="shared" ca="1" si="791"/>
        <v>2345600</v>
      </c>
    </row>
    <row r="7016" spans="1:15" x14ac:dyDescent="0.25">
      <c r="A7016">
        <v>7001</v>
      </c>
      <c r="B7016" s="84">
        <v>31811</v>
      </c>
      <c r="C7016" s="47">
        <v>76.12</v>
      </c>
      <c r="D7016" s="47">
        <v>76.62</v>
      </c>
      <c r="E7016" s="47">
        <v>76</v>
      </c>
      <c r="F7016" s="47">
        <v>76</v>
      </c>
      <c r="G7016" s="48">
        <v>504800</v>
      </c>
      <c r="H7016" s="47">
        <v>9.4600000000000009</v>
      </c>
      <c r="I7016" s="51">
        <f t="shared" si="785"/>
        <v>0.12447368421052633</v>
      </c>
      <c r="J7016" s="51">
        <f t="shared" ca="1" si="786"/>
        <v>4</v>
      </c>
      <c r="K7016" s="47">
        <f t="shared" si="787"/>
        <v>9.4700000000000006</v>
      </c>
      <c r="L7016" s="47">
        <f t="shared" si="788"/>
        <v>9.5399999999999991</v>
      </c>
      <c r="M7016" s="47">
        <f t="shared" si="789"/>
        <v>9.4600000000000009</v>
      </c>
      <c r="N7016" s="47">
        <f t="shared" si="790"/>
        <v>9.4600000000000009</v>
      </c>
      <c r="O7016" s="48">
        <f t="shared" ca="1" si="791"/>
        <v>2019200</v>
      </c>
    </row>
    <row r="7017" spans="1:15" x14ac:dyDescent="0.25">
      <c r="A7017">
        <v>7002</v>
      </c>
      <c r="B7017" s="84">
        <v>31810</v>
      </c>
      <c r="C7017" s="47">
        <v>75.62</v>
      </c>
      <c r="D7017" s="47">
        <v>76.25</v>
      </c>
      <c r="E7017" s="47">
        <v>75.25</v>
      </c>
      <c r="F7017" s="47">
        <v>75.88</v>
      </c>
      <c r="G7017" s="48">
        <v>542000</v>
      </c>
      <c r="H7017" s="47">
        <v>9.4499999999999993</v>
      </c>
      <c r="I7017" s="51">
        <f t="shared" si="785"/>
        <v>0.12453874538745387</v>
      </c>
      <c r="J7017" s="51">
        <f t="shared" ca="1" si="786"/>
        <v>4</v>
      </c>
      <c r="K7017" s="47">
        <f t="shared" si="787"/>
        <v>9.42</v>
      </c>
      <c r="L7017" s="47">
        <f t="shared" si="788"/>
        <v>9.5</v>
      </c>
      <c r="M7017" s="47">
        <f t="shared" si="789"/>
        <v>9.3699999999999992</v>
      </c>
      <c r="N7017" s="47">
        <f t="shared" si="790"/>
        <v>9.4499999999999993</v>
      </c>
      <c r="O7017" s="48">
        <f t="shared" ca="1" si="791"/>
        <v>2168000</v>
      </c>
    </row>
    <row r="7018" spans="1:15" x14ac:dyDescent="0.25">
      <c r="A7018">
        <v>7003</v>
      </c>
      <c r="B7018" s="84">
        <v>31807</v>
      </c>
      <c r="C7018" s="47">
        <v>75.38</v>
      </c>
      <c r="D7018" s="47">
        <v>75.75</v>
      </c>
      <c r="E7018" s="47">
        <v>75</v>
      </c>
      <c r="F7018" s="47">
        <v>75.5</v>
      </c>
      <c r="G7018" s="48">
        <v>545600</v>
      </c>
      <c r="H7018" s="47">
        <v>9.4</v>
      </c>
      <c r="I7018" s="51">
        <f t="shared" si="785"/>
        <v>0.12450331125827815</v>
      </c>
      <c r="J7018" s="51">
        <f t="shared" ca="1" si="786"/>
        <v>4</v>
      </c>
      <c r="K7018" s="47">
        <f t="shared" si="787"/>
        <v>9.39</v>
      </c>
      <c r="L7018" s="47">
        <f t="shared" si="788"/>
        <v>9.43</v>
      </c>
      <c r="M7018" s="47">
        <f t="shared" si="789"/>
        <v>9.34</v>
      </c>
      <c r="N7018" s="47">
        <f t="shared" si="790"/>
        <v>9.4</v>
      </c>
      <c r="O7018" s="48">
        <f t="shared" ca="1" si="791"/>
        <v>2182400</v>
      </c>
    </row>
    <row r="7019" spans="1:15" x14ac:dyDescent="0.25">
      <c r="A7019">
        <v>7004</v>
      </c>
      <c r="B7019" s="84">
        <v>31806</v>
      </c>
      <c r="C7019" s="47">
        <v>74.75</v>
      </c>
      <c r="D7019" s="47">
        <v>77.25</v>
      </c>
      <c r="E7019" s="47">
        <v>74.75</v>
      </c>
      <c r="F7019" s="47">
        <v>75.5</v>
      </c>
      <c r="G7019" s="48">
        <v>1371600</v>
      </c>
      <c r="H7019" s="47">
        <v>9.4</v>
      </c>
      <c r="I7019" s="51">
        <f t="shared" si="785"/>
        <v>0.12450331125827815</v>
      </c>
      <c r="J7019" s="51">
        <f t="shared" ca="1" si="786"/>
        <v>4</v>
      </c>
      <c r="K7019" s="47">
        <f t="shared" si="787"/>
        <v>9.31</v>
      </c>
      <c r="L7019" s="47">
        <f t="shared" si="788"/>
        <v>9.6199999999999992</v>
      </c>
      <c r="M7019" s="47">
        <f t="shared" si="789"/>
        <v>9.31</v>
      </c>
      <c r="N7019" s="47">
        <f t="shared" si="790"/>
        <v>9.4</v>
      </c>
      <c r="O7019" s="48">
        <f t="shared" ca="1" si="791"/>
        <v>5486400</v>
      </c>
    </row>
    <row r="7020" spans="1:15" x14ac:dyDescent="0.25">
      <c r="A7020">
        <v>7005</v>
      </c>
      <c r="B7020" s="84">
        <v>31805</v>
      </c>
      <c r="C7020" s="47">
        <v>74.75</v>
      </c>
      <c r="D7020" s="47">
        <v>75.25</v>
      </c>
      <c r="E7020" s="47">
        <v>74.25</v>
      </c>
      <c r="F7020" s="47">
        <v>75</v>
      </c>
      <c r="G7020" s="48">
        <v>494000</v>
      </c>
      <c r="H7020" s="47">
        <v>9.34</v>
      </c>
      <c r="I7020" s="51">
        <f t="shared" si="785"/>
        <v>0.12453333333333333</v>
      </c>
      <c r="J7020" s="51">
        <f t="shared" ca="1" si="786"/>
        <v>4</v>
      </c>
      <c r="K7020" s="47">
        <f t="shared" si="787"/>
        <v>9.31</v>
      </c>
      <c r="L7020" s="47">
        <f t="shared" si="788"/>
        <v>9.3699999999999992</v>
      </c>
      <c r="M7020" s="47">
        <f t="shared" si="789"/>
        <v>9.25</v>
      </c>
      <c r="N7020" s="47">
        <f t="shared" si="790"/>
        <v>9.34</v>
      </c>
      <c r="O7020" s="48">
        <f t="shared" ca="1" si="791"/>
        <v>1976000</v>
      </c>
    </row>
    <row r="7021" spans="1:15" x14ac:dyDescent="0.25">
      <c r="A7021">
        <v>7006</v>
      </c>
      <c r="B7021" s="84">
        <v>31804</v>
      </c>
      <c r="C7021" s="47">
        <v>73.25</v>
      </c>
      <c r="D7021" s="47">
        <v>74.75</v>
      </c>
      <c r="E7021" s="47">
        <v>73.12</v>
      </c>
      <c r="F7021" s="47">
        <v>74.75</v>
      </c>
      <c r="G7021" s="48">
        <v>989200</v>
      </c>
      <c r="H7021" s="47">
        <v>9.31</v>
      </c>
      <c r="I7021" s="51">
        <f t="shared" si="785"/>
        <v>0.12454849498327759</v>
      </c>
      <c r="J7021" s="51">
        <f t="shared" ca="1" si="786"/>
        <v>4</v>
      </c>
      <c r="K7021" s="47">
        <f t="shared" si="787"/>
        <v>9.1199999999999992</v>
      </c>
      <c r="L7021" s="47">
        <f t="shared" si="788"/>
        <v>9.31</v>
      </c>
      <c r="M7021" s="47">
        <f t="shared" si="789"/>
        <v>9.11</v>
      </c>
      <c r="N7021" s="47">
        <f t="shared" si="790"/>
        <v>9.31</v>
      </c>
      <c r="O7021" s="48">
        <f t="shared" ca="1" si="791"/>
        <v>3956800</v>
      </c>
    </row>
    <row r="7022" spans="1:15" x14ac:dyDescent="0.25">
      <c r="A7022">
        <v>7007</v>
      </c>
      <c r="B7022" s="84">
        <v>31803</v>
      </c>
      <c r="C7022" s="47">
        <v>73.12</v>
      </c>
      <c r="D7022" s="47">
        <v>73.25</v>
      </c>
      <c r="E7022" s="47">
        <v>72.62</v>
      </c>
      <c r="F7022" s="47">
        <v>73</v>
      </c>
      <c r="G7022" s="48">
        <v>477600</v>
      </c>
      <c r="H7022" s="47">
        <v>9.09</v>
      </c>
      <c r="I7022" s="51">
        <f t="shared" si="785"/>
        <v>0.12452054794520548</v>
      </c>
      <c r="J7022" s="51">
        <f t="shared" ca="1" si="786"/>
        <v>4</v>
      </c>
      <c r="K7022" s="47">
        <f t="shared" si="787"/>
        <v>9.1</v>
      </c>
      <c r="L7022" s="47">
        <f t="shared" si="788"/>
        <v>9.1199999999999992</v>
      </c>
      <c r="M7022" s="47">
        <f t="shared" si="789"/>
        <v>9.0399999999999991</v>
      </c>
      <c r="N7022" s="47">
        <f t="shared" si="790"/>
        <v>9.09</v>
      </c>
      <c r="O7022" s="48">
        <f t="shared" ca="1" si="791"/>
        <v>1910400</v>
      </c>
    </row>
    <row r="7023" spans="1:15" x14ac:dyDescent="0.25">
      <c r="A7023">
        <v>7008</v>
      </c>
      <c r="B7023" s="84">
        <v>31800</v>
      </c>
      <c r="C7023" s="47">
        <v>74.25</v>
      </c>
      <c r="D7023" s="47">
        <v>75.25</v>
      </c>
      <c r="E7023" s="47">
        <v>72</v>
      </c>
      <c r="F7023" s="47">
        <v>73</v>
      </c>
      <c r="G7023" s="48">
        <v>1969600</v>
      </c>
      <c r="H7023" s="47">
        <v>9.09</v>
      </c>
      <c r="I7023" s="51">
        <f t="shared" si="785"/>
        <v>0.12452054794520548</v>
      </c>
      <c r="J7023" s="51">
        <f t="shared" ca="1" si="786"/>
        <v>4</v>
      </c>
      <c r="K7023" s="47">
        <f t="shared" si="787"/>
        <v>9.25</v>
      </c>
      <c r="L7023" s="47">
        <f t="shared" si="788"/>
        <v>9.3699999999999992</v>
      </c>
      <c r="M7023" s="47">
        <f t="shared" si="789"/>
        <v>8.9700000000000006</v>
      </c>
      <c r="N7023" s="47">
        <f t="shared" si="790"/>
        <v>9.09</v>
      </c>
      <c r="O7023" s="48">
        <f t="shared" ca="1" si="791"/>
        <v>7878400</v>
      </c>
    </row>
    <row r="7024" spans="1:15" x14ac:dyDescent="0.25">
      <c r="A7024">
        <v>7009</v>
      </c>
      <c r="B7024" s="84">
        <v>31799</v>
      </c>
      <c r="C7024" s="47">
        <v>73</v>
      </c>
      <c r="D7024" s="47">
        <v>74.25</v>
      </c>
      <c r="E7024" s="47">
        <v>72.75</v>
      </c>
      <c r="F7024" s="47">
        <v>73.88</v>
      </c>
      <c r="G7024" s="48">
        <v>799200</v>
      </c>
      <c r="H7024" s="47">
        <v>9.1999999999999993</v>
      </c>
      <c r="I7024" s="51">
        <f t="shared" si="785"/>
        <v>0.12452625879805089</v>
      </c>
      <c r="J7024" s="51">
        <f t="shared" ca="1" si="786"/>
        <v>4</v>
      </c>
      <c r="K7024" s="47">
        <f t="shared" si="787"/>
        <v>9.09</v>
      </c>
      <c r="L7024" s="47">
        <f t="shared" si="788"/>
        <v>9.25</v>
      </c>
      <c r="M7024" s="47">
        <f t="shared" si="789"/>
        <v>9.06</v>
      </c>
      <c r="N7024" s="47">
        <f t="shared" si="790"/>
        <v>9.1999999999999993</v>
      </c>
      <c r="O7024" s="48">
        <f t="shared" ca="1" si="791"/>
        <v>3196800</v>
      </c>
    </row>
    <row r="7025" spans="1:15" x14ac:dyDescent="0.25">
      <c r="A7025">
        <v>7010</v>
      </c>
      <c r="B7025" s="84">
        <v>31798</v>
      </c>
      <c r="C7025" s="47">
        <v>72.62</v>
      </c>
      <c r="D7025" s="47">
        <v>74.25</v>
      </c>
      <c r="E7025" s="47">
        <v>72.12</v>
      </c>
      <c r="F7025" s="47">
        <v>73.25</v>
      </c>
      <c r="G7025" s="48">
        <v>656400</v>
      </c>
      <c r="H7025" s="47">
        <v>9.1199999999999992</v>
      </c>
      <c r="I7025" s="51">
        <f t="shared" si="785"/>
        <v>0.12450511945392491</v>
      </c>
      <c r="J7025" s="51">
        <f t="shared" ca="1" si="786"/>
        <v>4</v>
      </c>
      <c r="K7025" s="47">
        <f t="shared" si="787"/>
        <v>9.0399999999999991</v>
      </c>
      <c r="L7025" s="47">
        <f t="shared" si="788"/>
        <v>9.24</v>
      </c>
      <c r="M7025" s="47">
        <f t="shared" si="789"/>
        <v>8.98</v>
      </c>
      <c r="N7025" s="47">
        <f t="shared" si="790"/>
        <v>9.1199999999999992</v>
      </c>
      <c r="O7025" s="48">
        <f t="shared" ca="1" si="791"/>
        <v>2625600</v>
      </c>
    </row>
    <row r="7026" spans="1:15" x14ac:dyDescent="0.25">
      <c r="A7026">
        <v>7011</v>
      </c>
      <c r="B7026" s="84">
        <v>31797</v>
      </c>
      <c r="C7026" s="47">
        <v>73.88</v>
      </c>
      <c r="D7026" s="47">
        <v>74.25</v>
      </c>
      <c r="E7026" s="47">
        <v>72</v>
      </c>
      <c r="F7026" s="47">
        <v>72.5</v>
      </c>
      <c r="G7026" s="48">
        <v>906800</v>
      </c>
      <c r="H7026" s="47">
        <v>9.0299999999999994</v>
      </c>
      <c r="I7026" s="51">
        <f t="shared" si="785"/>
        <v>0.12455172413793103</v>
      </c>
      <c r="J7026" s="51">
        <f t="shared" ca="1" si="786"/>
        <v>4</v>
      </c>
      <c r="K7026" s="47">
        <f t="shared" si="787"/>
        <v>9.1999999999999993</v>
      </c>
      <c r="L7026" s="47">
        <f t="shared" si="788"/>
        <v>9.25</v>
      </c>
      <c r="M7026" s="47">
        <f t="shared" si="789"/>
        <v>8.9700000000000006</v>
      </c>
      <c r="N7026" s="47">
        <f t="shared" si="790"/>
        <v>9.0299999999999994</v>
      </c>
      <c r="O7026" s="48">
        <f t="shared" ca="1" si="791"/>
        <v>3627200</v>
      </c>
    </row>
    <row r="7027" spans="1:15" x14ac:dyDescent="0.25">
      <c r="A7027">
        <v>7012</v>
      </c>
      <c r="B7027" s="84">
        <v>31796</v>
      </c>
      <c r="C7027" s="47">
        <v>73.5</v>
      </c>
      <c r="D7027" s="47">
        <v>73.75</v>
      </c>
      <c r="E7027" s="47">
        <v>72.25</v>
      </c>
      <c r="F7027" s="47">
        <v>73.75</v>
      </c>
      <c r="G7027" s="48">
        <v>354800</v>
      </c>
      <c r="H7027" s="47">
        <v>9.18</v>
      </c>
      <c r="I7027" s="51">
        <f t="shared" si="785"/>
        <v>0.12447457627118644</v>
      </c>
      <c r="J7027" s="51">
        <f t="shared" ca="1" si="786"/>
        <v>4</v>
      </c>
      <c r="K7027" s="47">
        <f t="shared" si="787"/>
        <v>9.15</v>
      </c>
      <c r="L7027" s="47">
        <f t="shared" si="788"/>
        <v>9.18</v>
      </c>
      <c r="M7027" s="47">
        <f t="shared" si="789"/>
        <v>8.99</v>
      </c>
      <c r="N7027" s="47">
        <f t="shared" si="790"/>
        <v>9.18</v>
      </c>
      <c r="O7027" s="48">
        <f t="shared" ca="1" si="791"/>
        <v>1419200</v>
      </c>
    </row>
    <row r="7028" spans="1:15" x14ac:dyDescent="0.25">
      <c r="A7028">
        <v>7013</v>
      </c>
      <c r="B7028" s="84">
        <v>31793</v>
      </c>
      <c r="C7028" s="47">
        <v>74.75</v>
      </c>
      <c r="D7028" s="47">
        <v>75.25</v>
      </c>
      <c r="E7028" s="47">
        <v>73</v>
      </c>
      <c r="F7028" s="47">
        <v>73.75</v>
      </c>
      <c r="G7028" s="48">
        <v>1126800</v>
      </c>
      <c r="H7028" s="47">
        <v>9.18</v>
      </c>
      <c r="I7028" s="51">
        <f t="shared" si="785"/>
        <v>0.12447457627118644</v>
      </c>
      <c r="J7028" s="51">
        <f t="shared" ca="1" si="786"/>
        <v>4</v>
      </c>
      <c r="K7028" s="47">
        <f t="shared" si="787"/>
        <v>9.3000000000000007</v>
      </c>
      <c r="L7028" s="47">
        <f t="shared" si="788"/>
        <v>9.3699999999999992</v>
      </c>
      <c r="M7028" s="47">
        <f t="shared" si="789"/>
        <v>9.09</v>
      </c>
      <c r="N7028" s="47">
        <f t="shared" si="790"/>
        <v>9.18</v>
      </c>
      <c r="O7028" s="48">
        <f t="shared" ca="1" si="791"/>
        <v>4507200</v>
      </c>
    </row>
    <row r="7029" spans="1:15" x14ac:dyDescent="0.25">
      <c r="A7029">
        <v>7014</v>
      </c>
      <c r="B7029" s="84">
        <v>31792</v>
      </c>
      <c r="C7029" s="47">
        <v>73.75</v>
      </c>
      <c r="D7029" s="47">
        <v>74.5</v>
      </c>
      <c r="E7029" s="47">
        <v>73.5</v>
      </c>
      <c r="F7029" s="47">
        <v>74.12</v>
      </c>
      <c r="G7029" s="48">
        <v>889200</v>
      </c>
      <c r="H7029" s="47">
        <v>9.23</v>
      </c>
      <c r="I7029" s="51">
        <f t="shared" si="785"/>
        <v>0.12452779276848354</v>
      </c>
      <c r="J7029" s="51">
        <f t="shared" ca="1" si="786"/>
        <v>4</v>
      </c>
      <c r="K7029" s="47">
        <f t="shared" si="787"/>
        <v>9.18</v>
      </c>
      <c r="L7029" s="47">
        <f t="shared" si="788"/>
        <v>9.2799999999999994</v>
      </c>
      <c r="M7029" s="47">
        <f t="shared" si="789"/>
        <v>9.15</v>
      </c>
      <c r="N7029" s="47">
        <f t="shared" si="790"/>
        <v>9.23</v>
      </c>
      <c r="O7029" s="48">
        <f t="shared" ca="1" si="791"/>
        <v>3556800</v>
      </c>
    </row>
    <row r="7030" spans="1:15" x14ac:dyDescent="0.25">
      <c r="A7030">
        <v>7015</v>
      </c>
      <c r="B7030" s="84">
        <v>31791</v>
      </c>
      <c r="C7030" s="47">
        <v>72.25</v>
      </c>
      <c r="D7030" s="47">
        <v>73.75</v>
      </c>
      <c r="E7030" s="47">
        <v>72.12</v>
      </c>
      <c r="F7030" s="47">
        <v>73.38</v>
      </c>
      <c r="G7030" s="48">
        <v>822400</v>
      </c>
      <c r="H7030" s="47">
        <v>9.1300000000000008</v>
      </c>
      <c r="I7030" s="51">
        <f t="shared" si="785"/>
        <v>0.12442082311256475</v>
      </c>
      <c r="J7030" s="51">
        <f t="shared" ca="1" si="786"/>
        <v>4</v>
      </c>
      <c r="K7030" s="47">
        <f t="shared" si="787"/>
        <v>8.99</v>
      </c>
      <c r="L7030" s="47">
        <f t="shared" si="788"/>
        <v>9.18</v>
      </c>
      <c r="M7030" s="47">
        <f t="shared" si="789"/>
        <v>8.9700000000000006</v>
      </c>
      <c r="N7030" s="47">
        <f t="shared" si="790"/>
        <v>9.1300000000000008</v>
      </c>
      <c r="O7030" s="48">
        <f t="shared" ca="1" si="791"/>
        <v>3289600</v>
      </c>
    </row>
    <row r="7031" spans="1:15" x14ac:dyDescent="0.25">
      <c r="A7031">
        <v>7016</v>
      </c>
      <c r="B7031" s="84">
        <v>31790</v>
      </c>
      <c r="C7031" s="47">
        <v>72.25</v>
      </c>
      <c r="D7031" s="47">
        <v>72.62</v>
      </c>
      <c r="E7031" s="47">
        <v>72</v>
      </c>
      <c r="F7031" s="47">
        <v>72.5</v>
      </c>
      <c r="G7031" s="48">
        <v>627600</v>
      </c>
      <c r="H7031" s="47">
        <v>9.0299999999999994</v>
      </c>
      <c r="I7031" s="51">
        <f t="shared" si="785"/>
        <v>0.12455172413793103</v>
      </c>
      <c r="J7031" s="51">
        <f t="shared" ca="1" si="786"/>
        <v>4</v>
      </c>
      <c r="K7031" s="47">
        <f t="shared" si="787"/>
        <v>9</v>
      </c>
      <c r="L7031" s="47">
        <f t="shared" si="788"/>
        <v>9.0399999999999991</v>
      </c>
      <c r="M7031" s="47">
        <f t="shared" si="789"/>
        <v>8.9700000000000006</v>
      </c>
      <c r="N7031" s="47">
        <f t="shared" si="790"/>
        <v>9.0299999999999994</v>
      </c>
      <c r="O7031" s="48">
        <f t="shared" ca="1" si="791"/>
        <v>2510400</v>
      </c>
    </row>
    <row r="7032" spans="1:15" x14ac:dyDescent="0.25">
      <c r="A7032">
        <v>7017</v>
      </c>
      <c r="B7032" s="84">
        <v>31789</v>
      </c>
      <c r="C7032" s="47">
        <v>71</v>
      </c>
      <c r="D7032" s="47">
        <v>72.75</v>
      </c>
      <c r="E7032" s="47">
        <v>70.75</v>
      </c>
      <c r="F7032" s="47">
        <v>72.5</v>
      </c>
      <c r="G7032" s="48">
        <v>1306400</v>
      </c>
      <c r="H7032" s="47">
        <v>9.0299999999999994</v>
      </c>
      <c r="I7032" s="51">
        <f t="shared" si="785"/>
        <v>0.12455172413793103</v>
      </c>
      <c r="J7032" s="51">
        <f t="shared" ca="1" si="786"/>
        <v>4</v>
      </c>
      <c r="K7032" s="47">
        <f t="shared" si="787"/>
        <v>8.84</v>
      </c>
      <c r="L7032" s="47">
        <f t="shared" si="788"/>
        <v>9.06</v>
      </c>
      <c r="M7032" s="47">
        <f t="shared" si="789"/>
        <v>8.81</v>
      </c>
      <c r="N7032" s="47">
        <f t="shared" si="790"/>
        <v>9.0299999999999994</v>
      </c>
      <c r="O7032" s="48">
        <f t="shared" ca="1" si="791"/>
        <v>5225600</v>
      </c>
    </row>
    <row r="7033" spans="1:15" x14ac:dyDescent="0.25">
      <c r="A7033">
        <v>7018</v>
      </c>
      <c r="B7033" s="84">
        <v>31786</v>
      </c>
      <c r="C7033" s="47">
        <v>70.38</v>
      </c>
      <c r="D7033" s="47">
        <v>71.38</v>
      </c>
      <c r="E7033" s="47">
        <v>70.12</v>
      </c>
      <c r="F7033" s="47">
        <v>71</v>
      </c>
      <c r="G7033" s="48">
        <v>783200</v>
      </c>
      <c r="H7033" s="47">
        <v>8.84</v>
      </c>
      <c r="I7033" s="51">
        <f t="shared" si="785"/>
        <v>0.12450704225352112</v>
      </c>
      <c r="J7033" s="51">
        <f t="shared" ca="1" si="786"/>
        <v>4</v>
      </c>
      <c r="K7033" s="47">
        <f t="shared" si="787"/>
        <v>8.76</v>
      </c>
      <c r="L7033" s="47">
        <f t="shared" si="788"/>
        <v>8.89</v>
      </c>
      <c r="M7033" s="47">
        <f t="shared" si="789"/>
        <v>8.73</v>
      </c>
      <c r="N7033" s="47">
        <f t="shared" si="790"/>
        <v>8.84</v>
      </c>
      <c r="O7033" s="48">
        <f t="shared" ca="1" si="791"/>
        <v>3132800</v>
      </c>
    </row>
    <row r="7034" spans="1:15" x14ac:dyDescent="0.25">
      <c r="A7034">
        <v>7019</v>
      </c>
      <c r="B7034" s="84">
        <v>31785</v>
      </c>
      <c r="C7034" s="47">
        <v>69.75</v>
      </c>
      <c r="D7034" s="47">
        <v>70.5</v>
      </c>
      <c r="E7034" s="47">
        <v>69.38</v>
      </c>
      <c r="F7034" s="47">
        <v>70.38</v>
      </c>
      <c r="G7034" s="48">
        <v>580000</v>
      </c>
      <c r="H7034" s="47">
        <v>8.76</v>
      </c>
      <c r="I7034" s="51">
        <f t="shared" si="785"/>
        <v>0.12446717817561807</v>
      </c>
      <c r="J7034" s="51">
        <f t="shared" ca="1" si="786"/>
        <v>4</v>
      </c>
      <c r="K7034" s="47">
        <f t="shared" si="787"/>
        <v>8.68</v>
      </c>
      <c r="L7034" s="47">
        <f t="shared" si="788"/>
        <v>8.77</v>
      </c>
      <c r="M7034" s="47">
        <f t="shared" si="789"/>
        <v>8.64</v>
      </c>
      <c r="N7034" s="47">
        <f t="shared" si="790"/>
        <v>8.76</v>
      </c>
      <c r="O7034" s="48">
        <f t="shared" ca="1" si="791"/>
        <v>2320000</v>
      </c>
    </row>
    <row r="7035" spans="1:15" x14ac:dyDescent="0.25">
      <c r="A7035">
        <v>7020</v>
      </c>
      <c r="B7035" s="84">
        <v>31784</v>
      </c>
      <c r="C7035" s="47">
        <v>69.25</v>
      </c>
      <c r="D7035" s="47">
        <v>69.88</v>
      </c>
      <c r="E7035" s="47">
        <v>69</v>
      </c>
      <c r="F7035" s="47">
        <v>69.62</v>
      </c>
      <c r="G7035" s="48">
        <v>546800</v>
      </c>
      <c r="H7035" s="47">
        <v>8.67</v>
      </c>
      <c r="I7035" s="51">
        <f t="shared" si="785"/>
        <v>0.12453318012065498</v>
      </c>
      <c r="J7035" s="51">
        <f t="shared" ca="1" si="786"/>
        <v>4</v>
      </c>
      <c r="K7035" s="47">
        <f t="shared" si="787"/>
        <v>8.6199999999999992</v>
      </c>
      <c r="L7035" s="47">
        <f t="shared" si="788"/>
        <v>8.6999999999999993</v>
      </c>
      <c r="M7035" s="47">
        <f t="shared" si="789"/>
        <v>8.59</v>
      </c>
      <c r="N7035" s="47">
        <f t="shared" si="790"/>
        <v>8.67</v>
      </c>
      <c r="O7035" s="48">
        <f t="shared" ca="1" si="791"/>
        <v>2187200</v>
      </c>
    </row>
    <row r="7036" spans="1:15" x14ac:dyDescent="0.25">
      <c r="A7036">
        <v>7021</v>
      </c>
      <c r="B7036" s="84">
        <v>31783</v>
      </c>
      <c r="C7036" s="47">
        <v>68.62</v>
      </c>
      <c r="D7036" s="47">
        <v>70</v>
      </c>
      <c r="E7036" s="47">
        <v>68.5</v>
      </c>
      <c r="F7036" s="47">
        <v>69.5</v>
      </c>
      <c r="G7036" s="48">
        <v>2003600</v>
      </c>
      <c r="H7036" s="47">
        <v>8.65</v>
      </c>
      <c r="I7036" s="51">
        <f t="shared" si="785"/>
        <v>0.12446043165467627</v>
      </c>
      <c r="J7036" s="51">
        <f t="shared" ca="1" si="786"/>
        <v>4</v>
      </c>
      <c r="K7036" s="47">
        <f t="shared" si="787"/>
        <v>8.5399999999999991</v>
      </c>
      <c r="L7036" s="47">
        <f t="shared" si="788"/>
        <v>8.7100000000000009</v>
      </c>
      <c r="M7036" s="47">
        <f t="shared" si="789"/>
        <v>8.5299999999999994</v>
      </c>
      <c r="N7036" s="47">
        <f t="shared" si="790"/>
        <v>8.65</v>
      </c>
      <c r="O7036" s="48">
        <f t="shared" ca="1" si="791"/>
        <v>8014400</v>
      </c>
    </row>
    <row r="7037" spans="1:15" x14ac:dyDescent="0.25">
      <c r="A7037">
        <v>7022</v>
      </c>
      <c r="B7037" s="84">
        <v>31782</v>
      </c>
      <c r="C7037" s="47">
        <v>68.38</v>
      </c>
      <c r="D7037" s="47">
        <v>68.62</v>
      </c>
      <c r="E7037" s="47">
        <v>68.12</v>
      </c>
      <c r="F7037" s="47">
        <v>68.38</v>
      </c>
      <c r="G7037" s="48">
        <v>622400</v>
      </c>
      <c r="H7037" s="47">
        <v>8.51</v>
      </c>
      <c r="I7037" s="51">
        <f t="shared" si="785"/>
        <v>0.12445159403334309</v>
      </c>
      <c r="J7037" s="51">
        <f t="shared" ca="1" si="786"/>
        <v>4</v>
      </c>
      <c r="K7037" s="47">
        <f t="shared" si="787"/>
        <v>8.51</v>
      </c>
      <c r="L7037" s="47">
        <f t="shared" si="788"/>
        <v>8.5399999999999991</v>
      </c>
      <c r="M7037" s="47">
        <f t="shared" si="789"/>
        <v>8.48</v>
      </c>
      <c r="N7037" s="47">
        <f t="shared" si="790"/>
        <v>8.51</v>
      </c>
      <c r="O7037" s="48">
        <f t="shared" ca="1" si="791"/>
        <v>2489600</v>
      </c>
    </row>
    <row r="7038" spans="1:15" x14ac:dyDescent="0.25">
      <c r="A7038">
        <v>7023</v>
      </c>
      <c r="B7038" s="84">
        <v>31779</v>
      </c>
      <c r="C7038" s="47">
        <v>67.5</v>
      </c>
      <c r="D7038" s="47">
        <v>68.38</v>
      </c>
      <c r="E7038" s="47">
        <v>67.5</v>
      </c>
      <c r="F7038" s="47">
        <v>68.25</v>
      </c>
      <c r="G7038" s="48">
        <v>232400</v>
      </c>
      <c r="H7038" s="47">
        <v>8.44</v>
      </c>
      <c r="I7038" s="51">
        <f t="shared" si="785"/>
        <v>0.12366300366300366</v>
      </c>
      <c r="J7038" s="51">
        <f t="shared" ca="1" si="786"/>
        <v>4</v>
      </c>
      <c r="K7038" s="47">
        <f t="shared" si="787"/>
        <v>8.35</v>
      </c>
      <c r="L7038" s="47">
        <f t="shared" si="788"/>
        <v>8.4600000000000009</v>
      </c>
      <c r="M7038" s="47">
        <f t="shared" si="789"/>
        <v>8.35</v>
      </c>
      <c r="N7038" s="47">
        <f t="shared" si="790"/>
        <v>8.44</v>
      </c>
      <c r="O7038" s="48">
        <f t="shared" ca="1" si="791"/>
        <v>929600</v>
      </c>
    </row>
    <row r="7039" spans="1:15" x14ac:dyDescent="0.25">
      <c r="A7039">
        <v>7024</v>
      </c>
      <c r="B7039" s="84">
        <v>31777</v>
      </c>
      <c r="C7039" s="47">
        <v>67.62</v>
      </c>
      <c r="D7039" s="47">
        <v>67.88</v>
      </c>
      <c r="E7039" s="47">
        <v>66.88</v>
      </c>
      <c r="F7039" s="47">
        <v>67.25</v>
      </c>
      <c r="G7039" s="48">
        <v>629200</v>
      </c>
      <c r="H7039" s="47">
        <v>8.32</v>
      </c>
      <c r="I7039" s="51">
        <f t="shared" si="785"/>
        <v>0.12371747211895912</v>
      </c>
      <c r="J7039" s="51">
        <f t="shared" ca="1" si="786"/>
        <v>4</v>
      </c>
      <c r="K7039" s="47">
        <f t="shared" si="787"/>
        <v>8.3699999999999992</v>
      </c>
      <c r="L7039" s="47">
        <f t="shared" si="788"/>
        <v>8.4</v>
      </c>
      <c r="M7039" s="47">
        <f t="shared" si="789"/>
        <v>8.27</v>
      </c>
      <c r="N7039" s="47">
        <f t="shared" si="790"/>
        <v>8.32</v>
      </c>
      <c r="O7039" s="48">
        <f t="shared" ca="1" si="791"/>
        <v>2516800</v>
      </c>
    </row>
    <row r="7040" spans="1:15" x14ac:dyDescent="0.25">
      <c r="A7040">
        <v>7025</v>
      </c>
      <c r="B7040" s="84">
        <v>31776</v>
      </c>
      <c r="C7040" s="47">
        <v>67.38</v>
      </c>
      <c r="D7040" s="47">
        <v>68</v>
      </c>
      <c r="E7040" s="47">
        <v>67.38</v>
      </c>
      <c r="F7040" s="47">
        <v>67.62</v>
      </c>
      <c r="G7040" s="48">
        <v>966400</v>
      </c>
      <c r="H7040" s="47">
        <v>8.36</v>
      </c>
      <c r="I7040" s="51">
        <f t="shared" si="785"/>
        <v>0.12363206152026027</v>
      </c>
      <c r="J7040" s="51">
        <f t="shared" ca="1" si="786"/>
        <v>4</v>
      </c>
      <c r="K7040" s="47">
        <f t="shared" si="787"/>
        <v>8.33</v>
      </c>
      <c r="L7040" s="47">
        <f t="shared" si="788"/>
        <v>8.41</v>
      </c>
      <c r="M7040" s="47">
        <f t="shared" si="789"/>
        <v>8.33</v>
      </c>
      <c r="N7040" s="47">
        <f t="shared" si="790"/>
        <v>8.36</v>
      </c>
      <c r="O7040" s="48">
        <f t="shared" ca="1" si="791"/>
        <v>3865600</v>
      </c>
    </row>
    <row r="7041" spans="1:15" x14ac:dyDescent="0.25">
      <c r="A7041">
        <v>7026</v>
      </c>
      <c r="B7041" s="84">
        <v>31775</v>
      </c>
      <c r="C7041" s="47">
        <v>68</v>
      </c>
      <c r="D7041" s="47">
        <v>68</v>
      </c>
      <c r="E7041" s="47">
        <v>67.25</v>
      </c>
      <c r="F7041" s="47">
        <v>67.25</v>
      </c>
      <c r="G7041" s="48">
        <v>621200</v>
      </c>
      <c r="H7041" s="47">
        <v>8.32</v>
      </c>
      <c r="I7041" s="51">
        <f t="shared" si="785"/>
        <v>0.12371747211895912</v>
      </c>
      <c r="J7041" s="51">
        <f t="shared" ca="1" si="786"/>
        <v>4</v>
      </c>
      <c r="K7041" s="47">
        <f t="shared" si="787"/>
        <v>8.41</v>
      </c>
      <c r="L7041" s="47">
        <f t="shared" si="788"/>
        <v>8.41</v>
      </c>
      <c r="M7041" s="47">
        <f t="shared" si="789"/>
        <v>8.32</v>
      </c>
      <c r="N7041" s="47">
        <f t="shared" si="790"/>
        <v>8.32</v>
      </c>
      <c r="O7041" s="48">
        <f t="shared" ca="1" si="791"/>
        <v>2484800</v>
      </c>
    </row>
    <row r="7042" spans="1:15" x14ac:dyDescent="0.25">
      <c r="A7042">
        <v>7027</v>
      </c>
      <c r="B7042" s="84">
        <v>31772</v>
      </c>
      <c r="C7042" s="47">
        <v>68</v>
      </c>
      <c r="D7042" s="47">
        <v>68</v>
      </c>
      <c r="E7042" s="47">
        <v>67.62</v>
      </c>
      <c r="F7042" s="47">
        <v>68</v>
      </c>
      <c r="G7042" s="48">
        <v>144000</v>
      </c>
      <c r="H7042" s="47">
        <v>8.41</v>
      </c>
      <c r="I7042" s="51">
        <f t="shared" si="785"/>
        <v>0.12367647058823529</v>
      </c>
      <c r="J7042" s="51">
        <f t="shared" ca="1" si="786"/>
        <v>4</v>
      </c>
      <c r="K7042" s="47">
        <f t="shared" si="787"/>
        <v>8.41</v>
      </c>
      <c r="L7042" s="47">
        <f t="shared" si="788"/>
        <v>8.41</v>
      </c>
      <c r="M7042" s="47">
        <f t="shared" si="789"/>
        <v>8.36</v>
      </c>
      <c r="N7042" s="47">
        <f t="shared" si="790"/>
        <v>8.41</v>
      </c>
      <c r="O7042" s="48">
        <f t="shared" ca="1" si="791"/>
        <v>576000</v>
      </c>
    </row>
    <row r="7043" spans="1:15" x14ac:dyDescent="0.25">
      <c r="A7043">
        <v>7028</v>
      </c>
      <c r="B7043" s="84">
        <v>31770</v>
      </c>
      <c r="C7043" s="47">
        <v>67.75</v>
      </c>
      <c r="D7043" s="47">
        <v>68.25</v>
      </c>
      <c r="E7043" s="47">
        <v>67.62</v>
      </c>
      <c r="F7043" s="47">
        <v>68</v>
      </c>
      <c r="G7043" s="48">
        <v>470800</v>
      </c>
      <c r="H7043" s="47">
        <v>8.41</v>
      </c>
      <c r="I7043" s="51">
        <f t="shared" si="785"/>
        <v>0.12367647058823529</v>
      </c>
      <c r="J7043" s="51">
        <f t="shared" ca="1" si="786"/>
        <v>4</v>
      </c>
      <c r="K7043" s="47">
        <f t="shared" si="787"/>
        <v>8.3800000000000008</v>
      </c>
      <c r="L7043" s="47">
        <f t="shared" si="788"/>
        <v>8.44</v>
      </c>
      <c r="M7043" s="47">
        <f t="shared" si="789"/>
        <v>8.36</v>
      </c>
      <c r="N7043" s="47">
        <f t="shared" si="790"/>
        <v>8.41</v>
      </c>
      <c r="O7043" s="48">
        <f t="shared" ca="1" si="791"/>
        <v>1883200</v>
      </c>
    </row>
    <row r="7044" spans="1:15" x14ac:dyDescent="0.25">
      <c r="A7044">
        <v>7029</v>
      </c>
      <c r="B7044" s="84">
        <v>31769</v>
      </c>
      <c r="C7044" s="47">
        <v>68.12</v>
      </c>
      <c r="D7044" s="47">
        <v>68.38</v>
      </c>
      <c r="E7044" s="47">
        <v>67.5</v>
      </c>
      <c r="F7044" s="47">
        <v>68</v>
      </c>
      <c r="G7044" s="48">
        <v>991600</v>
      </c>
      <c r="H7044" s="47">
        <v>8.41</v>
      </c>
      <c r="I7044" s="51">
        <f t="shared" si="785"/>
        <v>0.12367647058823529</v>
      </c>
      <c r="J7044" s="51">
        <f t="shared" ca="1" si="786"/>
        <v>4</v>
      </c>
      <c r="K7044" s="47">
        <f t="shared" si="787"/>
        <v>8.42</v>
      </c>
      <c r="L7044" s="47">
        <f t="shared" si="788"/>
        <v>8.4600000000000009</v>
      </c>
      <c r="M7044" s="47">
        <f t="shared" si="789"/>
        <v>8.35</v>
      </c>
      <c r="N7044" s="47">
        <f t="shared" si="790"/>
        <v>8.41</v>
      </c>
      <c r="O7044" s="48">
        <f t="shared" ca="1" si="791"/>
        <v>3966400</v>
      </c>
    </row>
    <row r="7045" spans="1:15" x14ac:dyDescent="0.25">
      <c r="A7045">
        <v>7030</v>
      </c>
      <c r="B7045" s="84">
        <v>31768</v>
      </c>
      <c r="C7045" s="47">
        <v>68.12</v>
      </c>
      <c r="D7045" s="47">
        <v>68.5</v>
      </c>
      <c r="E7045" s="47">
        <v>67.88</v>
      </c>
      <c r="F7045" s="47">
        <v>68</v>
      </c>
      <c r="G7045" s="48">
        <v>712400</v>
      </c>
      <c r="H7045" s="47">
        <v>8.41</v>
      </c>
      <c r="I7045" s="51">
        <f t="shared" si="785"/>
        <v>0.12367647058823529</v>
      </c>
      <c r="J7045" s="51">
        <f t="shared" ca="1" si="786"/>
        <v>4</v>
      </c>
      <c r="K7045" s="47">
        <f t="shared" si="787"/>
        <v>8.42</v>
      </c>
      <c r="L7045" s="47">
        <f t="shared" si="788"/>
        <v>8.4700000000000006</v>
      </c>
      <c r="M7045" s="47">
        <f t="shared" si="789"/>
        <v>8.4</v>
      </c>
      <c r="N7045" s="47">
        <f t="shared" si="790"/>
        <v>8.41</v>
      </c>
      <c r="O7045" s="48">
        <f t="shared" ca="1" si="791"/>
        <v>2849600</v>
      </c>
    </row>
    <row r="7046" spans="1:15" x14ac:dyDescent="0.25">
      <c r="A7046">
        <v>7031</v>
      </c>
      <c r="B7046" s="84">
        <v>31765</v>
      </c>
      <c r="C7046" s="47">
        <v>68</v>
      </c>
      <c r="D7046" s="47">
        <v>68.38</v>
      </c>
      <c r="E7046" s="47">
        <v>67.88</v>
      </c>
      <c r="F7046" s="47">
        <v>67.88</v>
      </c>
      <c r="G7046" s="48">
        <v>1024800</v>
      </c>
      <c r="H7046" s="47">
        <v>8.39</v>
      </c>
      <c r="I7046" s="51">
        <f t="shared" si="785"/>
        <v>0.12360047142015324</v>
      </c>
      <c r="J7046" s="51">
        <f t="shared" ca="1" si="786"/>
        <v>4</v>
      </c>
      <c r="K7046" s="47">
        <f t="shared" si="787"/>
        <v>8.4</v>
      </c>
      <c r="L7046" s="47">
        <f t="shared" si="788"/>
        <v>8.4499999999999993</v>
      </c>
      <c r="M7046" s="47">
        <f t="shared" si="789"/>
        <v>8.39</v>
      </c>
      <c r="N7046" s="47">
        <f t="shared" si="790"/>
        <v>8.39</v>
      </c>
      <c r="O7046" s="48">
        <f t="shared" ca="1" si="791"/>
        <v>4099200</v>
      </c>
    </row>
    <row r="7047" spans="1:15" x14ac:dyDescent="0.25">
      <c r="A7047">
        <v>7032</v>
      </c>
      <c r="B7047" s="84">
        <v>31764</v>
      </c>
      <c r="C7047" s="47">
        <v>67.75</v>
      </c>
      <c r="D7047" s="47">
        <v>68.5</v>
      </c>
      <c r="E7047" s="47">
        <v>67.75</v>
      </c>
      <c r="F7047" s="47">
        <v>67.88</v>
      </c>
      <c r="G7047" s="48">
        <v>740000</v>
      </c>
      <c r="H7047" s="47">
        <v>8.39</v>
      </c>
      <c r="I7047" s="51">
        <f t="shared" si="785"/>
        <v>0.12360047142015324</v>
      </c>
      <c r="J7047" s="51">
        <f t="shared" ca="1" si="786"/>
        <v>4</v>
      </c>
      <c r="K7047" s="47">
        <f t="shared" si="787"/>
        <v>8.3699999999999992</v>
      </c>
      <c r="L7047" s="47">
        <f t="shared" si="788"/>
        <v>8.4700000000000006</v>
      </c>
      <c r="M7047" s="47">
        <f t="shared" si="789"/>
        <v>8.3699999999999992</v>
      </c>
      <c r="N7047" s="47">
        <f t="shared" si="790"/>
        <v>8.39</v>
      </c>
      <c r="O7047" s="48">
        <f t="shared" ca="1" si="791"/>
        <v>2960000</v>
      </c>
    </row>
    <row r="7048" spans="1:15" x14ac:dyDescent="0.25">
      <c r="A7048">
        <v>7033</v>
      </c>
      <c r="B7048" s="84">
        <v>31763</v>
      </c>
      <c r="C7048" s="47">
        <v>68.25</v>
      </c>
      <c r="D7048" s="47">
        <v>68.5</v>
      </c>
      <c r="E7048" s="47">
        <v>67.62</v>
      </c>
      <c r="F7048" s="47">
        <v>67.88</v>
      </c>
      <c r="G7048" s="48">
        <v>290400</v>
      </c>
      <c r="H7048" s="47">
        <v>8.39</v>
      </c>
      <c r="I7048" s="51">
        <f t="shared" si="785"/>
        <v>0.12360047142015324</v>
      </c>
      <c r="J7048" s="51">
        <f t="shared" ca="1" si="786"/>
        <v>4</v>
      </c>
      <c r="K7048" s="47">
        <f t="shared" si="787"/>
        <v>8.44</v>
      </c>
      <c r="L7048" s="47">
        <f t="shared" si="788"/>
        <v>8.4700000000000006</v>
      </c>
      <c r="M7048" s="47">
        <f t="shared" si="789"/>
        <v>8.36</v>
      </c>
      <c r="N7048" s="47">
        <f t="shared" si="790"/>
        <v>8.39</v>
      </c>
      <c r="O7048" s="48">
        <f t="shared" ca="1" si="791"/>
        <v>1161600</v>
      </c>
    </row>
    <row r="7049" spans="1:15" x14ac:dyDescent="0.25">
      <c r="A7049">
        <v>7034</v>
      </c>
      <c r="B7049" s="84">
        <v>31762</v>
      </c>
      <c r="C7049" s="47">
        <v>68.5</v>
      </c>
      <c r="D7049" s="47">
        <v>68.5</v>
      </c>
      <c r="E7049" s="47">
        <v>67.88</v>
      </c>
      <c r="F7049" s="47">
        <v>68.5</v>
      </c>
      <c r="G7049" s="48">
        <v>565600</v>
      </c>
      <c r="H7049" s="47">
        <v>8.4700000000000006</v>
      </c>
      <c r="I7049" s="51">
        <f t="shared" si="785"/>
        <v>0.12364963503649636</v>
      </c>
      <c r="J7049" s="51">
        <f t="shared" ca="1" si="786"/>
        <v>4</v>
      </c>
      <c r="K7049" s="47">
        <f t="shared" si="787"/>
        <v>8.4700000000000006</v>
      </c>
      <c r="L7049" s="47">
        <f t="shared" si="788"/>
        <v>8.4700000000000006</v>
      </c>
      <c r="M7049" s="47">
        <f t="shared" si="789"/>
        <v>8.39</v>
      </c>
      <c r="N7049" s="47">
        <f t="shared" si="790"/>
        <v>8.4700000000000006</v>
      </c>
      <c r="O7049" s="48">
        <f t="shared" ca="1" si="791"/>
        <v>2262400</v>
      </c>
    </row>
    <row r="7050" spans="1:15" x14ac:dyDescent="0.25">
      <c r="A7050">
        <v>7035</v>
      </c>
      <c r="B7050" s="84">
        <v>31761</v>
      </c>
      <c r="C7050" s="47">
        <v>68</v>
      </c>
      <c r="D7050" s="47">
        <v>68.38</v>
      </c>
      <c r="E7050" s="47">
        <v>67.62</v>
      </c>
      <c r="F7050" s="47">
        <v>68.38</v>
      </c>
      <c r="G7050" s="48">
        <v>1092400</v>
      </c>
      <c r="H7050" s="47">
        <v>8.4600000000000009</v>
      </c>
      <c r="I7050" s="51">
        <f t="shared" si="785"/>
        <v>0.12372038607780055</v>
      </c>
      <c r="J7050" s="51">
        <f t="shared" ca="1" si="786"/>
        <v>4</v>
      </c>
      <c r="K7050" s="47">
        <f t="shared" si="787"/>
        <v>8.41</v>
      </c>
      <c r="L7050" s="47">
        <f t="shared" si="788"/>
        <v>8.4600000000000009</v>
      </c>
      <c r="M7050" s="47">
        <f t="shared" si="789"/>
        <v>8.3699999999999992</v>
      </c>
      <c r="N7050" s="47">
        <f t="shared" si="790"/>
        <v>8.4600000000000009</v>
      </c>
      <c r="O7050" s="48">
        <f t="shared" ca="1" si="791"/>
        <v>4369600</v>
      </c>
    </row>
    <row r="7051" spans="1:15" x14ac:dyDescent="0.25">
      <c r="A7051">
        <v>7036</v>
      </c>
      <c r="B7051" s="84">
        <v>31758</v>
      </c>
      <c r="C7051" s="47">
        <v>67.88</v>
      </c>
      <c r="D7051" s="47">
        <v>68.5</v>
      </c>
      <c r="E7051" s="47">
        <v>67.62</v>
      </c>
      <c r="F7051" s="47">
        <v>68.25</v>
      </c>
      <c r="G7051" s="48">
        <v>622800</v>
      </c>
      <c r="H7051" s="47">
        <v>8.44</v>
      </c>
      <c r="I7051" s="51">
        <f t="shared" si="785"/>
        <v>0.12366300366300366</v>
      </c>
      <c r="J7051" s="51">
        <f t="shared" ca="1" si="786"/>
        <v>4</v>
      </c>
      <c r="K7051" s="47">
        <f t="shared" si="787"/>
        <v>8.39</v>
      </c>
      <c r="L7051" s="47">
        <f t="shared" si="788"/>
        <v>8.4700000000000006</v>
      </c>
      <c r="M7051" s="47">
        <f t="shared" si="789"/>
        <v>8.36</v>
      </c>
      <c r="N7051" s="47">
        <f t="shared" si="790"/>
        <v>8.44</v>
      </c>
      <c r="O7051" s="48">
        <f t="shared" ca="1" si="791"/>
        <v>2491200</v>
      </c>
    </row>
    <row r="7052" spans="1:15" x14ac:dyDescent="0.25">
      <c r="A7052">
        <v>7037</v>
      </c>
      <c r="B7052" s="84">
        <v>31757</v>
      </c>
      <c r="C7052" s="47">
        <v>68.12</v>
      </c>
      <c r="D7052" s="47">
        <v>68.12</v>
      </c>
      <c r="E7052" s="47">
        <v>67.12</v>
      </c>
      <c r="F7052" s="47">
        <v>67.88</v>
      </c>
      <c r="G7052" s="48">
        <v>1403200</v>
      </c>
      <c r="H7052" s="47">
        <v>8.39</v>
      </c>
      <c r="I7052" s="51">
        <f t="shared" si="785"/>
        <v>0.12360047142015324</v>
      </c>
      <c r="J7052" s="51">
        <f t="shared" ca="1" si="786"/>
        <v>4</v>
      </c>
      <c r="K7052" s="47">
        <f t="shared" si="787"/>
        <v>8.42</v>
      </c>
      <c r="L7052" s="47">
        <f t="shared" si="788"/>
        <v>8.42</v>
      </c>
      <c r="M7052" s="47">
        <f t="shared" si="789"/>
        <v>8.3000000000000007</v>
      </c>
      <c r="N7052" s="47">
        <f t="shared" si="790"/>
        <v>8.39</v>
      </c>
      <c r="O7052" s="48">
        <f t="shared" ca="1" si="791"/>
        <v>5612800</v>
      </c>
    </row>
    <row r="7053" spans="1:15" x14ac:dyDescent="0.25">
      <c r="A7053">
        <v>7038</v>
      </c>
      <c r="B7053" s="84">
        <v>31756</v>
      </c>
      <c r="C7053" s="47">
        <v>68.25</v>
      </c>
      <c r="D7053" s="47">
        <v>68.5</v>
      </c>
      <c r="E7053" s="47">
        <v>68</v>
      </c>
      <c r="F7053" s="47">
        <v>68</v>
      </c>
      <c r="G7053" s="48">
        <v>709600</v>
      </c>
      <c r="H7053" s="47">
        <v>8.41</v>
      </c>
      <c r="I7053" s="51">
        <f t="shared" si="785"/>
        <v>0.12367647058823529</v>
      </c>
      <c r="J7053" s="51">
        <f t="shared" ca="1" si="786"/>
        <v>4</v>
      </c>
      <c r="K7053" s="47">
        <f t="shared" si="787"/>
        <v>8.44</v>
      </c>
      <c r="L7053" s="47">
        <f t="shared" si="788"/>
        <v>8.4700000000000006</v>
      </c>
      <c r="M7053" s="47">
        <f t="shared" si="789"/>
        <v>8.41</v>
      </c>
      <c r="N7053" s="47">
        <f t="shared" si="790"/>
        <v>8.41</v>
      </c>
      <c r="O7053" s="48">
        <f t="shared" ca="1" si="791"/>
        <v>2838400</v>
      </c>
    </row>
    <row r="7054" spans="1:15" x14ac:dyDescent="0.25">
      <c r="A7054">
        <v>7039</v>
      </c>
      <c r="B7054" s="84">
        <v>31755</v>
      </c>
      <c r="C7054" s="47">
        <v>68.25</v>
      </c>
      <c r="D7054" s="47">
        <v>68.75</v>
      </c>
      <c r="E7054" s="47">
        <v>68</v>
      </c>
      <c r="F7054" s="47">
        <v>68</v>
      </c>
      <c r="G7054" s="48">
        <v>612800</v>
      </c>
      <c r="H7054" s="47">
        <v>8.41</v>
      </c>
      <c r="I7054" s="51">
        <f t="shared" si="785"/>
        <v>0.12367647058823529</v>
      </c>
      <c r="J7054" s="51">
        <f t="shared" ca="1" si="786"/>
        <v>4</v>
      </c>
      <c r="K7054" s="47">
        <f t="shared" si="787"/>
        <v>8.44</v>
      </c>
      <c r="L7054" s="47">
        <f t="shared" si="788"/>
        <v>8.5</v>
      </c>
      <c r="M7054" s="47">
        <f t="shared" si="789"/>
        <v>8.41</v>
      </c>
      <c r="N7054" s="47">
        <f t="shared" si="790"/>
        <v>8.41</v>
      </c>
      <c r="O7054" s="48">
        <f t="shared" ca="1" si="791"/>
        <v>2451200</v>
      </c>
    </row>
    <row r="7055" spans="1:15" x14ac:dyDescent="0.25">
      <c r="A7055">
        <v>7040</v>
      </c>
      <c r="B7055" s="84">
        <v>31754</v>
      </c>
      <c r="C7055" s="47">
        <v>68.62</v>
      </c>
      <c r="D7055" s="47">
        <v>69</v>
      </c>
      <c r="E7055" s="47">
        <v>67.25</v>
      </c>
      <c r="F7055" s="47">
        <v>68.25</v>
      </c>
      <c r="G7055" s="48">
        <v>1338000</v>
      </c>
      <c r="H7055" s="47">
        <v>8.44</v>
      </c>
      <c r="I7055" s="51">
        <f t="shared" si="785"/>
        <v>0.12366300366300366</v>
      </c>
      <c r="J7055" s="51">
        <f t="shared" ca="1" si="786"/>
        <v>4</v>
      </c>
      <c r="K7055" s="47">
        <f t="shared" si="787"/>
        <v>8.49</v>
      </c>
      <c r="L7055" s="47">
        <f t="shared" si="788"/>
        <v>8.5299999999999994</v>
      </c>
      <c r="M7055" s="47">
        <f t="shared" si="789"/>
        <v>8.32</v>
      </c>
      <c r="N7055" s="47">
        <f t="shared" si="790"/>
        <v>8.44</v>
      </c>
      <c r="O7055" s="48">
        <f t="shared" ca="1" si="791"/>
        <v>5352000</v>
      </c>
    </row>
    <row r="7056" spans="1:15" x14ac:dyDescent="0.25">
      <c r="A7056">
        <v>7041</v>
      </c>
      <c r="B7056" s="84">
        <v>31751</v>
      </c>
      <c r="C7056" s="47">
        <v>69.5</v>
      </c>
      <c r="D7056" s="47">
        <v>70</v>
      </c>
      <c r="E7056" s="47">
        <v>68.25</v>
      </c>
      <c r="F7056" s="47">
        <v>68.62</v>
      </c>
      <c r="G7056" s="48">
        <v>705200</v>
      </c>
      <c r="H7056" s="47">
        <v>8.49</v>
      </c>
      <c r="I7056" s="51">
        <f t="shared" si="785"/>
        <v>0.12372486155639754</v>
      </c>
      <c r="J7056" s="51">
        <f t="shared" ca="1" si="786"/>
        <v>4</v>
      </c>
      <c r="K7056" s="47">
        <f t="shared" si="787"/>
        <v>8.6</v>
      </c>
      <c r="L7056" s="47">
        <f t="shared" si="788"/>
        <v>8.66</v>
      </c>
      <c r="M7056" s="47">
        <f t="shared" si="789"/>
        <v>8.44</v>
      </c>
      <c r="N7056" s="47">
        <f t="shared" si="790"/>
        <v>8.49</v>
      </c>
      <c r="O7056" s="48">
        <f t="shared" ca="1" si="791"/>
        <v>2820800</v>
      </c>
    </row>
    <row r="7057" spans="1:15" x14ac:dyDescent="0.25">
      <c r="A7057">
        <v>7042</v>
      </c>
      <c r="B7057" s="84">
        <v>31750</v>
      </c>
      <c r="C7057" s="47">
        <v>70.5</v>
      </c>
      <c r="D7057" s="47">
        <v>71.75</v>
      </c>
      <c r="E7057" s="47">
        <v>69</v>
      </c>
      <c r="F7057" s="47">
        <v>69</v>
      </c>
      <c r="G7057" s="48">
        <v>1298400</v>
      </c>
      <c r="H7057" s="47">
        <v>8.5299999999999994</v>
      </c>
      <c r="I7057" s="51">
        <f t="shared" ref="I7057:I7120" si="792">H7057/F7057</f>
        <v>0.12362318840579709</v>
      </c>
      <c r="J7057" s="51">
        <f t="shared" ref="J7057:J7120" ca="1" si="793">INDEX(OFFSET($T$15,0,0,$S$13+1,1),MATCH(B7057,OFFSET($Q$15,0,0,$S$13+1,1),-1))</f>
        <v>4</v>
      </c>
      <c r="K7057" s="47">
        <f t="shared" ref="K7057:K7120" si="794">ROUND($I7057*C7057,2)</f>
        <v>8.7200000000000006</v>
      </c>
      <c r="L7057" s="47">
        <f t="shared" ref="L7057:L7120" si="795">ROUND($I7057*D7057,2)</f>
        <v>8.8699999999999992</v>
      </c>
      <c r="M7057" s="47">
        <f t="shared" ref="M7057:M7120" si="796">ROUND($I7057*E7057,2)</f>
        <v>8.5299999999999994</v>
      </c>
      <c r="N7057" s="47">
        <f t="shared" ref="N7057:N7120" si="797">ROUND($I7057*F7057,2)</f>
        <v>8.5299999999999994</v>
      </c>
      <c r="O7057" s="48">
        <f t="shared" ref="O7057:O7120" ca="1" si="798">G7057*J7057</f>
        <v>5193600</v>
      </c>
    </row>
    <row r="7058" spans="1:15" x14ac:dyDescent="0.25">
      <c r="A7058">
        <v>7043</v>
      </c>
      <c r="B7058" s="84">
        <v>31749</v>
      </c>
      <c r="C7058" s="47">
        <v>69.5</v>
      </c>
      <c r="D7058" s="47">
        <v>71</v>
      </c>
      <c r="E7058" s="47">
        <v>68.88</v>
      </c>
      <c r="F7058" s="47">
        <v>70.5</v>
      </c>
      <c r="G7058" s="48">
        <v>1598400</v>
      </c>
      <c r="H7058" s="47">
        <v>8.7200000000000006</v>
      </c>
      <c r="I7058" s="51">
        <f t="shared" si="792"/>
        <v>0.12368794326241135</v>
      </c>
      <c r="J7058" s="51">
        <f t="shared" ca="1" si="793"/>
        <v>4</v>
      </c>
      <c r="K7058" s="47">
        <f t="shared" si="794"/>
        <v>8.6</v>
      </c>
      <c r="L7058" s="47">
        <f t="shared" si="795"/>
        <v>8.7799999999999994</v>
      </c>
      <c r="M7058" s="47">
        <f t="shared" si="796"/>
        <v>8.52</v>
      </c>
      <c r="N7058" s="47">
        <f t="shared" si="797"/>
        <v>8.7200000000000006</v>
      </c>
      <c r="O7058" s="48">
        <f t="shared" ca="1" si="798"/>
        <v>6393600</v>
      </c>
    </row>
    <row r="7059" spans="1:15" x14ac:dyDescent="0.25">
      <c r="A7059">
        <v>7044</v>
      </c>
      <c r="B7059" s="84">
        <v>31748</v>
      </c>
      <c r="C7059" s="47">
        <v>66</v>
      </c>
      <c r="D7059" s="47">
        <v>69.75</v>
      </c>
      <c r="E7059" s="47">
        <v>66</v>
      </c>
      <c r="F7059" s="47">
        <v>69.75</v>
      </c>
      <c r="G7059" s="48">
        <v>1582000</v>
      </c>
      <c r="H7059" s="47">
        <v>8.6300000000000008</v>
      </c>
      <c r="I7059" s="51">
        <f t="shared" si="792"/>
        <v>0.12372759856630826</v>
      </c>
      <c r="J7059" s="51">
        <f t="shared" ca="1" si="793"/>
        <v>4</v>
      </c>
      <c r="K7059" s="47">
        <f t="shared" si="794"/>
        <v>8.17</v>
      </c>
      <c r="L7059" s="47">
        <f t="shared" si="795"/>
        <v>8.6300000000000008</v>
      </c>
      <c r="M7059" s="47">
        <f t="shared" si="796"/>
        <v>8.17</v>
      </c>
      <c r="N7059" s="47">
        <f t="shared" si="797"/>
        <v>8.6300000000000008</v>
      </c>
      <c r="O7059" s="48">
        <f t="shared" ca="1" si="798"/>
        <v>6328000</v>
      </c>
    </row>
    <row r="7060" spans="1:15" x14ac:dyDescent="0.25">
      <c r="A7060">
        <v>7045</v>
      </c>
      <c r="B7060" s="84">
        <v>31747</v>
      </c>
      <c r="C7060" s="47">
        <v>64.5</v>
      </c>
      <c r="D7060" s="47">
        <v>65.5</v>
      </c>
      <c r="E7060" s="47">
        <v>64.38</v>
      </c>
      <c r="F7060" s="47">
        <v>65.5</v>
      </c>
      <c r="G7060" s="48">
        <v>1076000</v>
      </c>
      <c r="H7060" s="47">
        <v>8.1</v>
      </c>
      <c r="I7060" s="51">
        <f t="shared" si="792"/>
        <v>0.12366412213740458</v>
      </c>
      <c r="J7060" s="51">
        <f t="shared" ca="1" si="793"/>
        <v>4</v>
      </c>
      <c r="K7060" s="47">
        <f t="shared" si="794"/>
        <v>7.98</v>
      </c>
      <c r="L7060" s="47">
        <f t="shared" si="795"/>
        <v>8.1</v>
      </c>
      <c r="M7060" s="47">
        <f t="shared" si="796"/>
        <v>7.96</v>
      </c>
      <c r="N7060" s="47">
        <f t="shared" si="797"/>
        <v>8.1</v>
      </c>
      <c r="O7060" s="48">
        <f t="shared" ca="1" si="798"/>
        <v>4304000</v>
      </c>
    </row>
    <row r="7061" spans="1:15" x14ac:dyDescent="0.25">
      <c r="A7061">
        <v>7046</v>
      </c>
      <c r="B7061" s="84">
        <v>31744</v>
      </c>
      <c r="C7061" s="47">
        <v>65.75</v>
      </c>
      <c r="D7061" s="47">
        <v>65.75</v>
      </c>
      <c r="E7061" s="47">
        <v>65</v>
      </c>
      <c r="F7061" s="47">
        <v>65.25</v>
      </c>
      <c r="G7061" s="48">
        <v>251200</v>
      </c>
      <c r="H7061" s="47">
        <v>8.07</v>
      </c>
      <c r="I7061" s="51">
        <f t="shared" si="792"/>
        <v>0.12367816091954023</v>
      </c>
      <c r="J7061" s="51">
        <f t="shared" ca="1" si="793"/>
        <v>4</v>
      </c>
      <c r="K7061" s="47">
        <f t="shared" si="794"/>
        <v>8.1300000000000008</v>
      </c>
      <c r="L7061" s="47">
        <f t="shared" si="795"/>
        <v>8.1300000000000008</v>
      </c>
      <c r="M7061" s="47">
        <f t="shared" si="796"/>
        <v>8.0399999999999991</v>
      </c>
      <c r="N7061" s="47">
        <f t="shared" si="797"/>
        <v>8.07</v>
      </c>
      <c r="O7061" s="48">
        <f t="shared" ca="1" si="798"/>
        <v>1004800</v>
      </c>
    </row>
    <row r="7062" spans="1:15" x14ac:dyDescent="0.25">
      <c r="A7062">
        <v>7047</v>
      </c>
      <c r="B7062" s="84">
        <v>31742</v>
      </c>
      <c r="C7062" s="47">
        <v>66</v>
      </c>
      <c r="D7062" s="47">
        <v>66.75</v>
      </c>
      <c r="E7062" s="47">
        <v>65.88</v>
      </c>
      <c r="F7062" s="47">
        <v>66</v>
      </c>
      <c r="G7062" s="48">
        <v>770800</v>
      </c>
      <c r="H7062" s="47">
        <v>8.16</v>
      </c>
      <c r="I7062" s="51">
        <f t="shared" si="792"/>
        <v>0.12363636363636364</v>
      </c>
      <c r="J7062" s="51">
        <f t="shared" ca="1" si="793"/>
        <v>4</v>
      </c>
      <c r="K7062" s="47">
        <f t="shared" si="794"/>
        <v>8.16</v>
      </c>
      <c r="L7062" s="47">
        <f t="shared" si="795"/>
        <v>8.25</v>
      </c>
      <c r="M7062" s="47">
        <f t="shared" si="796"/>
        <v>8.15</v>
      </c>
      <c r="N7062" s="47">
        <f t="shared" si="797"/>
        <v>8.16</v>
      </c>
      <c r="O7062" s="48">
        <f t="shared" ca="1" si="798"/>
        <v>3083200</v>
      </c>
    </row>
    <row r="7063" spans="1:15" x14ac:dyDescent="0.25">
      <c r="A7063">
        <v>7048</v>
      </c>
      <c r="B7063" s="84">
        <v>31741</v>
      </c>
      <c r="C7063" s="47">
        <v>65.75</v>
      </c>
      <c r="D7063" s="47">
        <v>66.62</v>
      </c>
      <c r="E7063" s="47">
        <v>65.62</v>
      </c>
      <c r="F7063" s="47">
        <v>66.38</v>
      </c>
      <c r="G7063" s="48">
        <v>570400</v>
      </c>
      <c r="H7063" s="47">
        <v>8.2100000000000009</v>
      </c>
      <c r="I7063" s="51">
        <f t="shared" si="792"/>
        <v>0.12368183187707142</v>
      </c>
      <c r="J7063" s="51">
        <f t="shared" ca="1" si="793"/>
        <v>4</v>
      </c>
      <c r="K7063" s="47">
        <f t="shared" si="794"/>
        <v>8.1300000000000008</v>
      </c>
      <c r="L7063" s="47">
        <f t="shared" si="795"/>
        <v>8.24</v>
      </c>
      <c r="M7063" s="47">
        <f t="shared" si="796"/>
        <v>8.1199999999999992</v>
      </c>
      <c r="N7063" s="47">
        <f t="shared" si="797"/>
        <v>8.2100000000000009</v>
      </c>
      <c r="O7063" s="48">
        <f t="shared" ca="1" si="798"/>
        <v>2281600</v>
      </c>
    </row>
    <row r="7064" spans="1:15" x14ac:dyDescent="0.25">
      <c r="A7064">
        <v>7049</v>
      </c>
      <c r="B7064" s="84">
        <v>31740</v>
      </c>
      <c r="C7064" s="47">
        <v>65</v>
      </c>
      <c r="D7064" s="47">
        <v>66.12</v>
      </c>
      <c r="E7064" s="47">
        <v>65</v>
      </c>
      <c r="F7064" s="47">
        <v>66</v>
      </c>
      <c r="G7064" s="48">
        <v>1038000</v>
      </c>
      <c r="H7064" s="47">
        <v>8.16</v>
      </c>
      <c r="I7064" s="51">
        <f t="shared" si="792"/>
        <v>0.12363636363636364</v>
      </c>
      <c r="J7064" s="51">
        <f t="shared" ca="1" si="793"/>
        <v>4</v>
      </c>
      <c r="K7064" s="47">
        <f t="shared" si="794"/>
        <v>8.0399999999999991</v>
      </c>
      <c r="L7064" s="47">
        <f t="shared" si="795"/>
        <v>8.17</v>
      </c>
      <c r="M7064" s="47">
        <f t="shared" si="796"/>
        <v>8.0399999999999991</v>
      </c>
      <c r="N7064" s="47">
        <f t="shared" si="797"/>
        <v>8.16</v>
      </c>
      <c r="O7064" s="48">
        <f t="shared" ca="1" si="798"/>
        <v>4152000</v>
      </c>
    </row>
    <row r="7065" spans="1:15" x14ac:dyDescent="0.25">
      <c r="A7065">
        <v>7050</v>
      </c>
      <c r="B7065" s="84">
        <v>31737</v>
      </c>
      <c r="C7065" s="47">
        <v>64.62</v>
      </c>
      <c r="D7065" s="47">
        <v>65.75</v>
      </c>
      <c r="E7065" s="47">
        <v>64.38</v>
      </c>
      <c r="F7065" s="47">
        <v>65.25</v>
      </c>
      <c r="G7065" s="48">
        <v>770000</v>
      </c>
      <c r="H7065" s="47">
        <v>8.07</v>
      </c>
      <c r="I7065" s="51">
        <f t="shared" si="792"/>
        <v>0.12367816091954023</v>
      </c>
      <c r="J7065" s="51">
        <f t="shared" ca="1" si="793"/>
        <v>4</v>
      </c>
      <c r="K7065" s="47">
        <f t="shared" si="794"/>
        <v>7.99</v>
      </c>
      <c r="L7065" s="47">
        <f t="shared" si="795"/>
        <v>8.1300000000000008</v>
      </c>
      <c r="M7065" s="47">
        <f t="shared" si="796"/>
        <v>7.96</v>
      </c>
      <c r="N7065" s="47">
        <f t="shared" si="797"/>
        <v>8.07</v>
      </c>
      <c r="O7065" s="48">
        <f t="shared" ca="1" si="798"/>
        <v>3080000</v>
      </c>
    </row>
    <row r="7066" spans="1:15" x14ac:dyDescent="0.25">
      <c r="A7066">
        <v>7051</v>
      </c>
      <c r="B7066" s="84">
        <v>31736</v>
      </c>
      <c r="C7066" s="47">
        <v>64.12</v>
      </c>
      <c r="D7066" s="47">
        <v>64.62</v>
      </c>
      <c r="E7066" s="47">
        <v>63.88</v>
      </c>
      <c r="F7066" s="47">
        <v>64.5</v>
      </c>
      <c r="G7066" s="48">
        <v>1252400</v>
      </c>
      <c r="H7066" s="47">
        <v>7.98</v>
      </c>
      <c r="I7066" s="51">
        <f t="shared" si="792"/>
        <v>0.12372093023255815</v>
      </c>
      <c r="J7066" s="51">
        <f t="shared" ca="1" si="793"/>
        <v>4</v>
      </c>
      <c r="K7066" s="47">
        <f t="shared" si="794"/>
        <v>7.93</v>
      </c>
      <c r="L7066" s="47">
        <f t="shared" si="795"/>
        <v>7.99</v>
      </c>
      <c r="M7066" s="47">
        <f t="shared" si="796"/>
        <v>7.9</v>
      </c>
      <c r="N7066" s="47">
        <f t="shared" si="797"/>
        <v>7.98</v>
      </c>
      <c r="O7066" s="48">
        <f t="shared" ca="1" si="798"/>
        <v>5009600</v>
      </c>
    </row>
    <row r="7067" spans="1:15" x14ac:dyDescent="0.25">
      <c r="A7067">
        <v>7052</v>
      </c>
      <c r="B7067" s="84">
        <v>31735</v>
      </c>
      <c r="C7067" s="47">
        <v>63.75</v>
      </c>
      <c r="D7067" s="47">
        <v>64.25</v>
      </c>
      <c r="E7067" s="47">
        <v>63.75</v>
      </c>
      <c r="F7067" s="47">
        <v>63.88</v>
      </c>
      <c r="G7067" s="48">
        <v>1939200</v>
      </c>
      <c r="H7067" s="47">
        <v>7.9</v>
      </c>
      <c r="I7067" s="51">
        <f t="shared" si="792"/>
        <v>0.12366938008766437</v>
      </c>
      <c r="J7067" s="51">
        <f t="shared" ca="1" si="793"/>
        <v>4</v>
      </c>
      <c r="K7067" s="47">
        <f t="shared" si="794"/>
        <v>7.88</v>
      </c>
      <c r="L7067" s="47">
        <f t="shared" si="795"/>
        <v>7.95</v>
      </c>
      <c r="M7067" s="47">
        <f t="shared" si="796"/>
        <v>7.88</v>
      </c>
      <c r="N7067" s="47">
        <f t="shared" si="797"/>
        <v>7.9</v>
      </c>
      <c r="O7067" s="48">
        <f t="shared" ca="1" si="798"/>
        <v>7756800</v>
      </c>
    </row>
    <row r="7068" spans="1:15" x14ac:dyDescent="0.25">
      <c r="A7068">
        <v>7053</v>
      </c>
      <c r="B7068" s="84">
        <v>31734</v>
      </c>
      <c r="C7068" s="47">
        <v>64.88</v>
      </c>
      <c r="D7068" s="47">
        <v>64.88</v>
      </c>
      <c r="E7068" s="47">
        <v>64</v>
      </c>
      <c r="F7068" s="47">
        <v>64</v>
      </c>
      <c r="G7068" s="48">
        <v>1292000</v>
      </c>
      <c r="H7068" s="47">
        <v>7.91</v>
      </c>
      <c r="I7068" s="51">
        <f t="shared" si="792"/>
        <v>0.12359375</v>
      </c>
      <c r="J7068" s="51">
        <f t="shared" ca="1" si="793"/>
        <v>4</v>
      </c>
      <c r="K7068" s="47">
        <f t="shared" si="794"/>
        <v>8.02</v>
      </c>
      <c r="L7068" s="47">
        <f t="shared" si="795"/>
        <v>8.02</v>
      </c>
      <c r="M7068" s="47">
        <f t="shared" si="796"/>
        <v>7.91</v>
      </c>
      <c r="N7068" s="47">
        <f t="shared" si="797"/>
        <v>7.91</v>
      </c>
      <c r="O7068" s="48">
        <f t="shared" ca="1" si="798"/>
        <v>5168000</v>
      </c>
    </row>
    <row r="7069" spans="1:15" x14ac:dyDescent="0.25">
      <c r="A7069">
        <v>7054</v>
      </c>
      <c r="B7069" s="84">
        <v>31733</v>
      </c>
      <c r="C7069" s="47">
        <v>64.75</v>
      </c>
      <c r="D7069" s="47">
        <v>65.12</v>
      </c>
      <c r="E7069" s="47">
        <v>64.62</v>
      </c>
      <c r="F7069" s="47">
        <v>64.62</v>
      </c>
      <c r="G7069" s="48">
        <v>1075600</v>
      </c>
      <c r="H7069" s="47">
        <v>7.99</v>
      </c>
      <c r="I7069" s="51">
        <f t="shared" si="792"/>
        <v>0.12364593005261529</v>
      </c>
      <c r="J7069" s="51">
        <f t="shared" ca="1" si="793"/>
        <v>4</v>
      </c>
      <c r="K7069" s="47">
        <f t="shared" si="794"/>
        <v>8.01</v>
      </c>
      <c r="L7069" s="47">
        <f t="shared" si="795"/>
        <v>8.0500000000000007</v>
      </c>
      <c r="M7069" s="47">
        <f t="shared" si="796"/>
        <v>7.99</v>
      </c>
      <c r="N7069" s="47">
        <f t="shared" si="797"/>
        <v>7.99</v>
      </c>
      <c r="O7069" s="48">
        <f t="shared" ca="1" si="798"/>
        <v>4302400</v>
      </c>
    </row>
    <row r="7070" spans="1:15" x14ac:dyDescent="0.25">
      <c r="A7070">
        <v>7055</v>
      </c>
      <c r="B7070" s="84">
        <v>31730</v>
      </c>
      <c r="C7070" s="47">
        <v>64.75</v>
      </c>
      <c r="D7070" s="47">
        <v>65.38</v>
      </c>
      <c r="E7070" s="47">
        <v>64.5</v>
      </c>
      <c r="F7070" s="47">
        <v>65.25</v>
      </c>
      <c r="G7070" s="48">
        <v>823200</v>
      </c>
      <c r="H7070" s="47">
        <v>8.07</v>
      </c>
      <c r="I7070" s="51">
        <f t="shared" si="792"/>
        <v>0.12367816091954023</v>
      </c>
      <c r="J7070" s="51">
        <f t="shared" ca="1" si="793"/>
        <v>4</v>
      </c>
      <c r="K7070" s="47">
        <f t="shared" si="794"/>
        <v>8.01</v>
      </c>
      <c r="L7070" s="47">
        <f t="shared" si="795"/>
        <v>8.09</v>
      </c>
      <c r="M7070" s="47">
        <f t="shared" si="796"/>
        <v>7.98</v>
      </c>
      <c r="N7070" s="47">
        <f t="shared" si="797"/>
        <v>8.07</v>
      </c>
      <c r="O7070" s="48">
        <f t="shared" ca="1" si="798"/>
        <v>3292800</v>
      </c>
    </row>
    <row r="7071" spans="1:15" x14ac:dyDescent="0.25">
      <c r="A7071">
        <v>7056</v>
      </c>
      <c r="B7071" s="84">
        <v>31729</v>
      </c>
      <c r="C7071" s="47">
        <v>65.88</v>
      </c>
      <c r="D7071" s="47">
        <v>65.88</v>
      </c>
      <c r="E7071" s="47">
        <v>64.75</v>
      </c>
      <c r="F7071" s="47">
        <v>64.88</v>
      </c>
      <c r="G7071" s="48">
        <v>230400</v>
      </c>
      <c r="H7071" s="47">
        <v>8.02</v>
      </c>
      <c r="I7071" s="51">
        <f t="shared" si="792"/>
        <v>0.12361282367447596</v>
      </c>
      <c r="J7071" s="51">
        <f t="shared" ca="1" si="793"/>
        <v>4</v>
      </c>
      <c r="K7071" s="47">
        <f t="shared" si="794"/>
        <v>8.14</v>
      </c>
      <c r="L7071" s="47">
        <f t="shared" si="795"/>
        <v>8.14</v>
      </c>
      <c r="M7071" s="47">
        <f t="shared" si="796"/>
        <v>8</v>
      </c>
      <c r="N7071" s="47">
        <f t="shared" si="797"/>
        <v>8.02</v>
      </c>
      <c r="O7071" s="48">
        <f t="shared" ca="1" si="798"/>
        <v>921600</v>
      </c>
    </row>
    <row r="7072" spans="1:15" x14ac:dyDescent="0.25">
      <c r="A7072">
        <v>7057</v>
      </c>
      <c r="B7072" s="84">
        <v>31728</v>
      </c>
      <c r="C7072" s="47">
        <v>65.25</v>
      </c>
      <c r="D7072" s="47">
        <v>66</v>
      </c>
      <c r="E7072" s="47">
        <v>65</v>
      </c>
      <c r="F7072" s="47">
        <v>65.88</v>
      </c>
      <c r="G7072" s="48">
        <v>1214400</v>
      </c>
      <c r="H7072" s="47">
        <v>8.15</v>
      </c>
      <c r="I7072" s="51">
        <f t="shared" si="792"/>
        <v>0.12370977534911963</v>
      </c>
      <c r="J7072" s="51">
        <f t="shared" ca="1" si="793"/>
        <v>4</v>
      </c>
      <c r="K7072" s="47">
        <f t="shared" si="794"/>
        <v>8.07</v>
      </c>
      <c r="L7072" s="47">
        <f t="shared" si="795"/>
        <v>8.16</v>
      </c>
      <c r="M7072" s="47">
        <f t="shared" si="796"/>
        <v>8.0399999999999991</v>
      </c>
      <c r="N7072" s="47">
        <f t="shared" si="797"/>
        <v>8.15</v>
      </c>
      <c r="O7072" s="48">
        <f t="shared" ca="1" si="798"/>
        <v>4857600</v>
      </c>
    </row>
    <row r="7073" spans="1:15" x14ac:dyDescent="0.25">
      <c r="A7073">
        <v>7058</v>
      </c>
      <c r="B7073" s="84">
        <v>31727</v>
      </c>
      <c r="C7073" s="47">
        <v>64.5</v>
      </c>
      <c r="D7073" s="47">
        <v>65.25</v>
      </c>
      <c r="E7073" s="47">
        <v>64.5</v>
      </c>
      <c r="F7073" s="47">
        <v>65.25</v>
      </c>
      <c r="G7073" s="48">
        <v>536000</v>
      </c>
      <c r="H7073" s="47">
        <v>8.07</v>
      </c>
      <c r="I7073" s="51">
        <f t="shared" si="792"/>
        <v>0.12367816091954023</v>
      </c>
      <c r="J7073" s="51">
        <f t="shared" ca="1" si="793"/>
        <v>4</v>
      </c>
      <c r="K7073" s="47">
        <f t="shared" si="794"/>
        <v>7.98</v>
      </c>
      <c r="L7073" s="47">
        <f t="shared" si="795"/>
        <v>8.07</v>
      </c>
      <c r="M7073" s="47">
        <f t="shared" si="796"/>
        <v>7.98</v>
      </c>
      <c r="N7073" s="47">
        <f t="shared" si="797"/>
        <v>8.07</v>
      </c>
      <c r="O7073" s="48">
        <f t="shared" ca="1" si="798"/>
        <v>2144000</v>
      </c>
    </row>
    <row r="7074" spans="1:15" x14ac:dyDescent="0.25">
      <c r="A7074">
        <v>7059</v>
      </c>
      <c r="B7074" s="84">
        <v>31726</v>
      </c>
      <c r="C7074" s="47">
        <v>64.62</v>
      </c>
      <c r="D7074" s="47">
        <v>64.62</v>
      </c>
      <c r="E7074" s="47">
        <v>63.88</v>
      </c>
      <c r="F7074" s="47">
        <v>64.62</v>
      </c>
      <c r="G7074" s="48">
        <v>524000</v>
      </c>
      <c r="H7074" s="47">
        <v>7.99</v>
      </c>
      <c r="I7074" s="51">
        <f t="shared" si="792"/>
        <v>0.12364593005261529</v>
      </c>
      <c r="J7074" s="51">
        <f t="shared" ca="1" si="793"/>
        <v>4</v>
      </c>
      <c r="K7074" s="47">
        <f t="shared" si="794"/>
        <v>7.99</v>
      </c>
      <c r="L7074" s="47">
        <f t="shared" si="795"/>
        <v>7.99</v>
      </c>
      <c r="M7074" s="47">
        <f t="shared" si="796"/>
        <v>7.9</v>
      </c>
      <c r="N7074" s="47">
        <f t="shared" si="797"/>
        <v>7.99</v>
      </c>
      <c r="O7074" s="48">
        <f t="shared" ca="1" si="798"/>
        <v>2096000</v>
      </c>
    </row>
    <row r="7075" spans="1:15" x14ac:dyDescent="0.25">
      <c r="A7075">
        <v>7060</v>
      </c>
      <c r="B7075" s="84">
        <v>31723</v>
      </c>
      <c r="C7075" s="47">
        <v>64.5</v>
      </c>
      <c r="D7075" s="47">
        <v>64.62</v>
      </c>
      <c r="E7075" s="47">
        <v>64</v>
      </c>
      <c r="F7075" s="47">
        <v>64.62</v>
      </c>
      <c r="G7075" s="48">
        <v>366000</v>
      </c>
      <c r="H7075" s="47">
        <v>7.99</v>
      </c>
      <c r="I7075" s="51">
        <f t="shared" si="792"/>
        <v>0.12364593005261529</v>
      </c>
      <c r="J7075" s="51">
        <f t="shared" ca="1" si="793"/>
        <v>4</v>
      </c>
      <c r="K7075" s="47">
        <f t="shared" si="794"/>
        <v>7.98</v>
      </c>
      <c r="L7075" s="47">
        <f t="shared" si="795"/>
        <v>7.99</v>
      </c>
      <c r="M7075" s="47">
        <f t="shared" si="796"/>
        <v>7.91</v>
      </c>
      <c r="N7075" s="47">
        <f t="shared" si="797"/>
        <v>7.99</v>
      </c>
      <c r="O7075" s="48">
        <f t="shared" ca="1" si="798"/>
        <v>1464000</v>
      </c>
    </row>
    <row r="7076" spans="1:15" x14ac:dyDescent="0.25">
      <c r="A7076">
        <v>7061</v>
      </c>
      <c r="B7076" s="84">
        <v>31722</v>
      </c>
      <c r="C7076" s="47">
        <v>64.75</v>
      </c>
      <c r="D7076" s="47">
        <v>64.75</v>
      </c>
      <c r="E7076" s="47">
        <v>63.75</v>
      </c>
      <c r="F7076" s="47">
        <v>64.5</v>
      </c>
      <c r="G7076" s="48">
        <v>831600</v>
      </c>
      <c r="H7076" s="47">
        <v>7.98</v>
      </c>
      <c r="I7076" s="51">
        <f t="shared" si="792"/>
        <v>0.12372093023255815</v>
      </c>
      <c r="J7076" s="51">
        <f t="shared" ca="1" si="793"/>
        <v>4</v>
      </c>
      <c r="K7076" s="47">
        <f t="shared" si="794"/>
        <v>8.01</v>
      </c>
      <c r="L7076" s="47">
        <f t="shared" si="795"/>
        <v>8.01</v>
      </c>
      <c r="M7076" s="47">
        <f t="shared" si="796"/>
        <v>7.89</v>
      </c>
      <c r="N7076" s="47">
        <f t="shared" si="797"/>
        <v>7.98</v>
      </c>
      <c r="O7076" s="48">
        <f t="shared" ca="1" si="798"/>
        <v>3326400</v>
      </c>
    </row>
    <row r="7077" spans="1:15" x14ac:dyDescent="0.25">
      <c r="A7077">
        <v>7062</v>
      </c>
      <c r="B7077" s="84">
        <v>31721</v>
      </c>
      <c r="C7077" s="47">
        <v>63.5</v>
      </c>
      <c r="D7077" s="47">
        <v>64.75</v>
      </c>
      <c r="E7077" s="47">
        <v>63.25</v>
      </c>
      <c r="F7077" s="47">
        <v>64.75</v>
      </c>
      <c r="G7077" s="48">
        <v>2236800</v>
      </c>
      <c r="H7077" s="47">
        <v>8.01</v>
      </c>
      <c r="I7077" s="51">
        <f t="shared" si="792"/>
        <v>0.1237065637065637</v>
      </c>
      <c r="J7077" s="51">
        <f t="shared" ca="1" si="793"/>
        <v>4</v>
      </c>
      <c r="K7077" s="47">
        <f t="shared" si="794"/>
        <v>7.86</v>
      </c>
      <c r="L7077" s="47">
        <f t="shared" si="795"/>
        <v>8.01</v>
      </c>
      <c r="M7077" s="47">
        <f t="shared" si="796"/>
        <v>7.82</v>
      </c>
      <c r="N7077" s="47">
        <f t="shared" si="797"/>
        <v>8.01</v>
      </c>
      <c r="O7077" s="48">
        <f t="shared" ca="1" si="798"/>
        <v>8947200</v>
      </c>
    </row>
    <row r="7078" spans="1:15" x14ac:dyDescent="0.25">
      <c r="A7078">
        <v>7063</v>
      </c>
      <c r="B7078" s="84">
        <v>31720</v>
      </c>
      <c r="C7078" s="47">
        <v>63.75</v>
      </c>
      <c r="D7078" s="47">
        <v>64</v>
      </c>
      <c r="E7078" s="47">
        <v>63.5</v>
      </c>
      <c r="F7078" s="47">
        <v>64</v>
      </c>
      <c r="G7078" s="48">
        <v>707200</v>
      </c>
      <c r="H7078" s="47">
        <v>7.91</v>
      </c>
      <c r="I7078" s="51">
        <f t="shared" si="792"/>
        <v>0.12359375</v>
      </c>
      <c r="J7078" s="51">
        <f t="shared" ca="1" si="793"/>
        <v>4</v>
      </c>
      <c r="K7078" s="47">
        <f t="shared" si="794"/>
        <v>7.88</v>
      </c>
      <c r="L7078" s="47">
        <f t="shared" si="795"/>
        <v>7.91</v>
      </c>
      <c r="M7078" s="47">
        <f t="shared" si="796"/>
        <v>7.85</v>
      </c>
      <c r="N7078" s="47">
        <f t="shared" si="797"/>
        <v>7.91</v>
      </c>
      <c r="O7078" s="48">
        <f t="shared" ca="1" si="798"/>
        <v>2828800</v>
      </c>
    </row>
    <row r="7079" spans="1:15" x14ac:dyDescent="0.25">
      <c r="A7079">
        <v>7064</v>
      </c>
      <c r="B7079" s="84">
        <v>31719</v>
      </c>
      <c r="C7079" s="47">
        <v>64.12</v>
      </c>
      <c r="D7079" s="47">
        <v>64.12</v>
      </c>
      <c r="E7079" s="47">
        <v>63.75</v>
      </c>
      <c r="F7079" s="47">
        <v>64</v>
      </c>
      <c r="G7079" s="48">
        <v>645200</v>
      </c>
      <c r="H7079" s="47">
        <v>7.91</v>
      </c>
      <c r="I7079" s="51">
        <f t="shared" si="792"/>
        <v>0.12359375</v>
      </c>
      <c r="J7079" s="51">
        <f t="shared" ca="1" si="793"/>
        <v>4</v>
      </c>
      <c r="K7079" s="47">
        <f t="shared" si="794"/>
        <v>7.92</v>
      </c>
      <c r="L7079" s="47">
        <f t="shared" si="795"/>
        <v>7.92</v>
      </c>
      <c r="M7079" s="47">
        <f t="shared" si="796"/>
        <v>7.88</v>
      </c>
      <c r="N7079" s="47">
        <f t="shared" si="797"/>
        <v>7.91</v>
      </c>
      <c r="O7079" s="48">
        <f t="shared" ca="1" si="798"/>
        <v>2580800</v>
      </c>
    </row>
    <row r="7080" spans="1:15" x14ac:dyDescent="0.25">
      <c r="A7080">
        <v>7065</v>
      </c>
      <c r="B7080" s="84">
        <v>31716</v>
      </c>
      <c r="C7080" s="47">
        <v>64.12</v>
      </c>
      <c r="D7080" s="47">
        <v>64.25</v>
      </c>
      <c r="E7080" s="47">
        <v>63.75</v>
      </c>
      <c r="F7080" s="47">
        <v>64.12</v>
      </c>
      <c r="G7080" s="48">
        <v>561600</v>
      </c>
      <c r="H7080" s="47">
        <v>7.93</v>
      </c>
      <c r="I7080" s="51">
        <f t="shared" si="792"/>
        <v>0.12367436057392388</v>
      </c>
      <c r="J7080" s="51">
        <f t="shared" ca="1" si="793"/>
        <v>4</v>
      </c>
      <c r="K7080" s="47">
        <f t="shared" si="794"/>
        <v>7.93</v>
      </c>
      <c r="L7080" s="47">
        <f t="shared" si="795"/>
        <v>7.95</v>
      </c>
      <c r="M7080" s="47">
        <f t="shared" si="796"/>
        <v>7.88</v>
      </c>
      <c r="N7080" s="47">
        <f t="shared" si="797"/>
        <v>7.93</v>
      </c>
      <c r="O7080" s="48">
        <f t="shared" ca="1" si="798"/>
        <v>2246400</v>
      </c>
    </row>
    <row r="7081" spans="1:15" x14ac:dyDescent="0.25">
      <c r="A7081">
        <v>7066</v>
      </c>
      <c r="B7081" s="84">
        <v>31715</v>
      </c>
      <c r="C7081" s="47">
        <v>64</v>
      </c>
      <c r="D7081" s="47">
        <v>64.25</v>
      </c>
      <c r="E7081" s="47">
        <v>63.75</v>
      </c>
      <c r="F7081" s="47">
        <v>63.88</v>
      </c>
      <c r="G7081" s="48">
        <v>628800</v>
      </c>
      <c r="H7081" s="47">
        <v>7.9</v>
      </c>
      <c r="I7081" s="51">
        <f t="shared" si="792"/>
        <v>0.12366938008766437</v>
      </c>
      <c r="J7081" s="51">
        <f t="shared" ca="1" si="793"/>
        <v>4</v>
      </c>
      <c r="K7081" s="47">
        <f t="shared" si="794"/>
        <v>7.91</v>
      </c>
      <c r="L7081" s="47">
        <f t="shared" si="795"/>
        <v>7.95</v>
      </c>
      <c r="M7081" s="47">
        <f t="shared" si="796"/>
        <v>7.88</v>
      </c>
      <c r="N7081" s="47">
        <f t="shared" si="797"/>
        <v>7.9</v>
      </c>
      <c r="O7081" s="48">
        <f t="shared" ca="1" si="798"/>
        <v>2515200</v>
      </c>
    </row>
    <row r="7082" spans="1:15" x14ac:dyDescent="0.25">
      <c r="A7082">
        <v>7067</v>
      </c>
      <c r="B7082" s="84">
        <v>31714</v>
      </c>
      <c r="C7082" s="47">
        <v>63.5</v>
      </c>
      <c r="D7082" s="47">
        <v>64</v>
      </c>
      <c r="E7082" s="47">
        <v>63.5</v>
      </c>
      <c r="F7082" s="47">
        <v>63.88</v>
      </c>
      <c r="G7082" s="48">
        <v>393600</v>
      </c>
      <c r="H7082" s="47">
        <v>7.9</v>
      </c>
      <c r="I7082" s="51">
        <f t="shared" si="792"/>
        <v>0.12366938008766437</v>
      </c>
      <c r="J7082" s="51">
        <f t="shared" ca="1" si="793"/>
        <v>4</v>
      </c>
      <c r="K7082" s="47">
        <f t="shared" si="794"/>
        <v>7.85</v>
      </c>
      <c r="L7082" s="47">
        <f t="shared" si="795"/>
        <v>7.91</v>
      </c>
      <c r="M7082" s="47">
        <f t="shared" si="796"/>
        <v>7.85</v>
      </c>
      <c r="N7082" s="47">
        <f t="shared" si="797"/>
        <v>7.9</v>
      </c>
      <c r="O7082" s="48">
        <f t="shared" ca="1" si="798"/>
        <v>1574400</v>
      </c>
    </row>
    <row r="7083" spans="1:15" x14ac:dyDescent="0.25">
      <c r="A7083">
        <v>7068</v>
      </c>
      <c r="B7083" s="84">
        <v>31713</v>
      </c>
      <c r="C7083" s="47">
        <v>63.5</v>
      </c>
      <c r="D7083" s="47">
        <v>64</v>
      </c>
      <c r="E7083" s="47">
        <v>63.5</v>
      </c>
      <c r="F7083" s="47">
        <v>63.5</v>
      </c>
      <c r="G7083" s="48">
        <v>1052000</v>
      </c>
      <c r="H7083" s="47">
        <v>7.85</v>
      </c>
      <c r="I7083" s="51">
        <f t="shared" si="792"/>
        <v>0.12362204724409448</v>
      </c>
      <c r="J7083" s="51">
        <f t="shared" ca="1" si="793"/>
        <v>4</v>
      </c>
      <c r="K7083" s="47">
        <f t="shared" si="794"/>
        <v>7.85</v>
      </c>
      <c r="L7083" s="47">
        <f t="shared" si="795"/>
        <v>7.91</v>
      </c>
      <c r="M7083" s="47">
        <f t="shared" si="796"/>
        <v>7.85</v>
      </c>
      <c r="N7083" s="47">
        <f t="shared" si="797"/>
        <v>7.85</v>
      </c>
      <c r="O7083" s="48">
        <f t="shared" ca="1" si="798"/>
        <v>4208000</v>
      </c>
    </row>
    <row r="7084" spans="1:15" x14ac:dyDescent="0.25">
      <c r="A7084">
        <v>7069</v>
      </c>
      <c r="B7084" s="84">
        <v>31712</v>
      </c>
      <c r="C7084" s="47">
        <v>62.12</v>
      </c>
      <c r="D7084" s="47">
        <v>63.25</v>
      </c>
      <c r="E7084" s="47">
        <v>61.88</v>
      </c>
      <c r="F7084" s="47">
        <v>63</v>
      </c>
      <c r="G7084" s="48">
        <v>512000</v>
      </c>
      <c r="H7084" s="47">
        <v>7.79</v>
      </c>
      <c r="I7084" s="51">
        <f t="shared" si="792"/>
        <v>0.12365079365079365</v>
      </c>
      <c r="J7084" s="51">
        <f t="shared" ca="1" si="793"/>
        <v>4</v>
      </c>
      <c r="K7084" s="47">
        <f t="shared" si="794"/>
        <v>7.68</v>
      </c>
      <c r="L7084" s="47">
        <f t="shared" si="795"/>
        <v>7.82</v>
      </c>
      <c r="M7084" s="47">
        <f t="shared" si="796"/>
        <v>7.65</v>
      </c>
      <c r="N7084" s="47">
        <f t="shared" si="797"/>
        <v>7.79</v>
      </c>
      <c r="O7084" s="48">
        <f t="shared" ca="1" si="798"/>
        <v>2048000</v>
      </c>
    </row>
    <row r="7085" spans="1:15" x14ac:dyDescent="0.25">
      <c r="A7085">
        <v>7070</v>
      </c>
      <c r="B7085" s="84">
        <v>31709</v>
      </c>
      <c r="C7085" s="47">
        <v>62.62</v>
      </c>
      <c r="D7085" s="47">
        <v>63</v>
      </c>
      <c r="E7085" s="47">
        <v>62.38</v>
      </c>
      <c r="F7085" s="47">
        <v>62.38</v>
      </c>
      <c r="G7085" s="48">
        <v>493200</v>
      </c>
      <c r="H7085" s="47">
        <v>7.71</v>
      </c>
      <c r="I7085" s="51">
        <f t="shared" si="792"/>
        <v>0.12359730682911189</v>
      </c>
      <c r="J7085" s="51">
        <f t="shared" ca="1" si="793"/>
        <v>4</v>
      </c>
      <c r="K7085" s="47">
        <f t="shared" si="794"/>
        <v>7.74</v>
      </c>
      <c r="L7085" s="47">
        <f t="shared" si="795"/>
        <v>7.79</v>
      </c>
      <c r="M7085" s="47">
        <f t="shared" si="796"/>
        <v>7.71</v>
      </c>
      <c r="N7085" s="47">
        <f t="shared" si="797"/>
        <v>7.71</v>
      </c>
      <c r="O7085" s="48">
        <f t="shared" ca="1" si="798"/>
        <v>1972800</v>
      </c>
    </row>
    <row r="7086" spans="1:15" x14ac:dyDescent="0.25">
      <c r="A7086">
        <v>7071</v>
      </c>
      <c r="B7086" s="84">
        <v>31708</v>
      </c>
      <c r="C7086" s="47">
        <v>62.12</v>
      </c>
      <c r="D7086" s="47">
        <v>62.62</v>
      </c>
      <c r="E7086" s="47">
        <v>62.12</v>
      </c>
      <c r="F7086" s="47">
        <v>62.5</v>
      </c>
      <c r="G7086" s="48">
        <v>681600</v>
      </c>
      <c r="H7086" s="47">
        <v>7.73</v>
      </c>
      <c r="I7086" s="51">
        <f t="shared" si="792"/>
        <v>0.12368000000000001</v>
      </c>
      <c r="J7086" s="51">
        <f t="shared" ca="1" si="793"/>
        <v>4</v>
      </c>
      <c r="K7086" s="47">
        <f t="shared" si="794"/>
        <v>7.68</v>
      </c>
      <c r="L7086" s="47">
        <f t="shared" si="795"/>
        <v>7.74</v>
      </c>
      <c r="M7086" s="47">
        <f t="shared" si="796"/>
        <v>7.68</v>
      </c>
      <c r="N7086" s="47">
        <f t="shared" si="797"/>
        <v>7.73</v>
      </c>
      <c r="O7086" s="48">
        <f t="shared" ca="1" si="798"/>
        <v>2726400</v>
      </c>
    </row>
    <row r="7087" spans="1:15" x14ac:dyDescent="0.25">
      <c r="A7087">
        <v>7072</v>
      </c>
      <c r="B7087" s="84">
        <v>31707</v>
      </c>
      <c r="C7087" s="47">
        <v>61.25</v>
      </c>
      <c r="D7087" s="47">
        <v>62.75</v>
      </c>
      <c r="E7087" s="47">
        <v>61</v>
      </c>
      <c r="F7087" s="47">
        <v>62.12</v>
      </c>
      <c r="G7087" s="48">
        <v>948800</v>
      </c>
      <c r="H7087" s="47">
        <v>7.68</v>
      </c>
      <c r="I7087" s="51">
        <f t="shared" si="792"/>
        <v>0.12363168061815841</v>
      </c>
      <c r="J7087" s="51">
        <f t="shared" ca="1" si="793"/>
        <v>4</v>
      </c>
      <c r="K7087" s="47">
        <f t="shared" si="794"/>
        <v>7.57</v>
      </c>
      <c r="L7087" s="47">
        <f t="shared" si="795"/>
        <v>7.76</v>
      </c>
      <c r="M7087" s="47">
        <f t="shared" si="796"/>
        <v>7.54</v>
      </c>
      <c r="N7087" s="47">
        <f t="shared" si="797"/>
        <v>7.68</v>
      </c>
      <c r="O7087" s="48">
        <f t="shared" ca="1" si="798"/>
        <v>3795200</v>
      </c>
    </row>
    <row r="7088" spans="1:15" x14ac:dyDescent="0.25">
      <c r="A7088">
        <v>7073</v>
      </c>
      <c r="B7088" s="84">
        <v>31706</v>
      </c>
      <c r="C7088" s="47">
        <v>60.62</v>
      </c>
      <c r="D7088" s="47">
        <v>61.25</v>
      </c>
      <c r="E7088" s="47">
        <v>60.5</v>
      </c>
      <c r="F7088" s="47">
        <v>60.88</v>
      </c>
      <c r="G7088" s="48">
        <v>795200</v>
      </c>
      <c r="H7088" s="47">
        <v>7.53</v>
      </c>
      <c r="I7088" s="51">
        <f t="shared" si="792"/>
        <v>0.12368593955321945</v>
      </c>
      <c r="J7088" s="51">
        <f t="shared" ca="1" si="793"/>
        <v>4</v>
      </c>
      <c r="K7088" s="47">
        <f t="shared" si="794"/>
        <v>7.5</v>
      </c>
      <c r="L7088" s="47">
        <f t="shared" si="795"/>
        <v>7.58</v>
      </c>
      <c r="M7088" s="47">
        <f t="shared" si="796"/>
        <v>7.48</v>
      </c>
      <c r="N7088" s="47">
        <f t="shared" si="797"/>
        <v>7.53</v>
      </c>
      <c r="O7088" s="48">
        <f t="shared" ca="1" si="798"/>
        <v>3180800</v>
      </c>
    </row>
    <row r="7089" spans="1:15" x14ac:dyDescent="0.25">
      <c r="A7089">
        <v>7074</v>
      </c>
      <c r="B7089" s="84">
        <v>31705</v>
      </c>
      <c r="C7089" s="47">
        <v>61.12</v>
      </c>
      <c r="D7089" s="47">
        <v>61.12</v>
      </c>
      <c r="E7089" s="47">
        <v>60</v>
      </c>
      <c r="F7089" s="47">
        <v>60.38</v>
      </c>
      <c r="G7089" s="48">
        <v>452800</v>
      </c>
      <c r="H7089" s="47">
        <v>7.47</v>
      </c>
      <c r="I7089" s="51">
        <f t="shared" si="792"/>
        <v>0.12371646240476979</v>
      </c>
      <c r="J7089" s="51">
        <f t="shared" ca="1" si="793"/>
        <v>4</v>
      </c>
      <c r="K7089" s="47">
        <f t="shared" si="794"/>
        <v>7.56</v>
      </c>
      <c r="L7089" s="47">
        <f t="shared" si="795"/>
        <v>7.56</v>
      </c>
      <c r="M7089" s="47">
        <f t="shared" si="796"/>
        <v>7.42</v>
      </c>
      <c r="N7089" s="47">
        <f t="shared" si="797"/>
        <v>7.47</v>
      </c>
      <c r="O7089" s="48">
        <f t="shared" ca="1" si="798"/>
        <v>1811200</v>
      </c>
    </row>
    <row r="7090" spans="1:15" x14ac:dyDescent="0.25">
      <c r="A7090">
        <v>7075</v>
      </c>
      <c r="B7090" s="84">
        <v>31702</v>
      </c>
      <c r="C7090" s="47">
        <v>61.5</v>
      </c>
      <c r="D7090" s="47">
        <v>61.62</v>
      </c>
      <c r="E7090" s="47">
        <v>61.25</v>
      </c>
      <c r="F7090" s="47">
        <v>61.38</v>
      </c>
      <c r="G7090" s="48">
        <v>425200</v>
      </c>
      <c r="H7090" s="47">
        <v>7.59</v>
      </c>
      <c r="I7090" s="51">
        <f t="shared" si="792"/>
        <v>0.12365591397849461</v>
      </c>
      <c r="J7090" s="51">
        <f t="shared" ca="1" si="793"/>
        <v>4</v>
      </c>
      <c r="K7090" s="47">
        <f t="shared" si="794"/>
        <v>7.6</v>
      </c>
      <c r="L7090" s="47">
        <f t="shared" si="795"/>
        <v>7.62</v>
      </c>
      <c r="M7090" s="47">
        <f t="shared" si="796"/>
        <v>7.57</v>
      </c>
      <c r="N7090" s="47">
        <f t="shared" si="797"/>
        <v>7.59</v>
      </c>
      <c r="O7090" s="48">
        <f t="shared" ca="1" si="798"/>
        <v>1700800</v>
      </c>
    </row>
    <row r="7091" spans="1:15" x14ac:dyDescent="0.25">
      <c r="A7091">
        <v>7076</v>
      </c>
      <c r="B7091" s="84">
        <v>31701</v>
      </c>
      <c r="C7091" s="47">
        <v>61.75</v>
      </c>
      <c r="D7091" s="47">
        <v>61.88</v>
      </c>
      <c r="E7091" s="47">
        <v>61.5</v>
      </c>
      <c r="F7091" s="47">
        <v>61.62</v>
      </c>
      <c r="G7091" s="48">
        <v>1006000</v>
      </c>
      <c r="H7091" s="47">
        <v>7.62</v>
      </c>
      <c r="I7091" s="51">
        <f t="shared" si="792"/>
        <v>0.12366114897760468</v>
      </c>
      <c r="J7091" s="51">
        <f t="shared" ca="1" si="793"/>
        <v>4</v>
      </c>
      <c r="K7091" s="47">
        <f t="shared" si="794"/>
        <v>7.64</v>
      </c>
      <c r="L7091" s="47">
        <f t="shared" si="795"/>
        <v>7.65</v>
      </c>
      <c r="M7091" s="47">
        <f t="shared" si="796"/>
        <v>7.61</v>
      </c>
      <c r="N7091" s="47">
        <f t="shared" si="797"/>
        <v>7.62</v>
      </c>
      <c r="O7091" s="48">
        <f t="shared" ca="1" si="798"/>
        <v>4024000</v>
      </c>
    </row>
    <row r="7092" spans="1:15" x14ac:dyDescent="0.25">
      <c r="A7092">
        <v>7077</v>
      </c>
      <c r="B7092" s="84">
        <v>31700</v>
      </c>
      <c r="C7092" s="47">
        <v>62</v>
      </c>
      <c r="D7092" s="47">
        <v>62.25</v>
      </c>
      <c r="E7092" s="47">
        <v>61.75</v>
      </c>
      <c r="F7092" s="47">
        <v>62</v>
      </c>
      <c r="G7092" s="48">
        <v>1244000</v>
      </c>
      <c r="H7092" s="47">
        <v>7.67</v>
      </c>
      <c r="I7092" s="51">
        <f t="shared" si="792"/>
        <v>0.12370967741935483</v>
      </c>
      <c r="J7092" s="51">
        <f t="shared" ca="1" si="793"/>
        <v>4</v>
      </c>
      <c r="K7092" s="47">
        <f t="shared" si="794"/>
        <v>7.67</v>
      </c>
      <c r="L7092" s="47">
        <f t="shared" si="795"/>
        <v>7.7</v>
      </c>
      <c r="M7092" s="47">
        <f t="shared" si="796"/>
        <v>7.64</v>
      </c>
      <c r="N7092" s="47">
        <f t="shared" si="797"/>
        <v>7.67</v>
      </c>
      <c r="O7092" s="48">
        <f t="shared" ca="1" si="798"/>
        <v>4976000</v>
      </c>
    </row>
    <row r="7093" spans="1:15" x14ac:dyDescent="0.25">
      <c r="A7093">
        <v>7078</v>
      </c>
      <c r="B7093" s="84">
        <v>31699</v>
      </c>
      <c r="C7093" s="47">
        <v>62</v>
      </c>
      <c r="D7093" s="47">
        <v>62.38</v>
      </c>
      <c r="E7093" s="47">
        <v>61.75</v>
      </c>
      <c r="F7093" s="47">
        <v>61.88</v>
      </c>
      <c r="G7093" s="48">
        <v>1398800</v>
      </c>
      <c r="H7093" s="47">
        <v>7.65</v>
      </c>
      <c r="I7093" s="51">
        <f t="shared" si="792"/>
        <v>0.12362637362637363</v>
      </c>
      <c r="J7093" s="51">
        <f t="shared" ca="1" si="793"/>
        <v>4</v>
      </c>
      <c r="K7093" s="47">
        <f t="shared" si="794"/>
        <v>7.66</v>
      </c>
      <c r="L7093" s="47">
        <f t="shared" si="795"/>
        <v>7.71</v>
      </c>
      <c r="M7093" s="47">
        <f t="shared" si="796"/>
        <v>7.63</v>
      </c>
      <c r="N7093" s="47">
        <f t="shared" si="797"/>
        <v>7.65</v>
      </c>
      <c r="O7093" s="48">
        <f t="shared" ca="1" si="798"/>
        <v>5595200</v>
      </c>
    </row>
    <row r="7094" spans="1:15" x14ac:dyDescent="0.25">
      <c r="A7094">
        <v>7079</v>
      </c>
      <c r="B7094" s="84">
        <v>31698</v>
      </c>
      <c r="C7094" s="47">
        <v>62.12</v>
      </c>
      <c r="D7094" s="47">
        <v>62.12</v>
      </c>
      <c r="E7094" s="47">
        <v>61.5</v>
      </c>
      <c r="F7094" s="47">
        <v>62</v>
      </c>
      <c r="G7094" s="48">
        <v>1430800</v>
      </c>
      <c r="H7094" s="47">
        <v>7.67</v>
      </c>
      <c r="I7094" s="51">
        <f t="shared" si="792"/>
        <v>0.12370967741935483</v>
      </c>
      <c r="J7094" s="51">
        <f t="shared" ca="1" si="793"/>
        <v>4</v>
      </c>
      <c r="K7094" s="47">
        <f t="shared" si="794"/>
        <v>7.68</v>
      </c>
      <c r="L7094" s="47">
        <f t="shared" si="795"/>
        <v>7.68</v>
      </c>
      <c r="M7094" s="47">
        <f t="shared" si="796"/>
        <v>7.61</v>
      </c>
      <c r="N7094" s="47">
        <f t="shared" si="797"/>
        <v>7.67</v>
      </c>
      <c r="O7094" s="48">
        <f t="shared" ca="1" si="798"/>
        <v>5723200</v>
      </c>
    </row>
    <row r="7095" spans="1:15" x14ac:dyDescent="0.25">
      <c r="A7095">
        <v>7080</v>
      </c>
      <c r="B7095" s="84">
        <v>31695</v>
      </c>
      <c r="C7095" s="47">
        <v>61.75</v>
      </c>
      <c r="D7095" s="47">
        <v>62.25</v>
      </c>
      <c r="E7095" s="47">
        <v>61.75</v>
      </c>
      <c r="F7095" s="47">
        <v>62.12</v>
      </c>
      <c r="G7095" s="48">
        <v>566800</v>
      </c>
      <c r="H7095" s="47">
        <v>7.68</v>
      </c>
      <c r="I7095" s="51">
        <f t="shared" si="792"/>
        <v>0.12363168061815841</v>
      </c>
      <c r="J7095" s="51">
        <f t="shared" ca="1" si="793"/>
        <v>4</v>
      </c>
      <c r="K7095" s="47">
        <f t="shared" si="794"/>
        <v>7.63</v>
      </c>
      <c r="L7095" s="47">
        <f t="shared" si="795"/>
        <v>7.7</v>
      </c>
      <c r="M7095" s="47">
        <f t="shared" si="796"/>
        <v>7.63</v>
      </c>
      <c r="N7095" s="47">
        <f t="shared" si="797"/>
        <v>7.68</v>
      </c>
      <c r="O7095" s="48">
        <f t="shared" ca="1" si="798"/>
        <v>2267200</v>
      </c>
    </row>
    <row r="7096" spans="1:15" x14ac:dyDescent="0.25">
      <c r="A7096">
        <v>7081</v>
      </c>
      <c r="B7096" s="84">
        <v>31694</v>
      </c>
      <c r="C7096" s="47">
        <v>62.25</v>
      </c>
      <c r="D7096" s="47">
        <v>62.75</v>
      </c>
      <c r="E7096" s="47">
        <v>61.75</v>
      </c>
      <c r="F7096" s="47">
        <v>61.88</v>
      </c>
      <c r="G7096" s="48">
        <v>2332400</v>
      </c>
      <c r="H7096" s="47">
        <v>7.65</v>
      </c>
      <c r="I7096" s="51">
        <f t="shared" si="792"/>
        <v>0.12362637362637363</v>
      </c>
      <c r="J7096" s="51">
        <f t="shared" ca="1" si="793"/>
        <v>4</v>
      </c>
      <c r="K7096" s="47">
        <f t="shared" si="794"/>
        <v>7.7</v>
      </c>
      <c r="L7096" s="47">
        <f t="shared" si="795"/>
        <v>7.76</v>
      </c>
      <c r="M7096" s="47">
        <f t="shared" si="796"/>
        <v>7.63</v>
      </c>
      <c r="N7096" s="47">
        <f t="shared" si="797"/>
        <v>7.65</v>
      </c>
      <c r="O7096" s="48">
        <f t="shared" ca="1" si="798"/>
        <v>9329600</v>
      </c>
    </row>
    <row r="7097" spans="1:15" x14ac:dyDescent="0.25">
      <c r="A7097">
        <v>7082</v>
      </c>
      <c r="B7097" s="84">
        <v>31693</v>
      </c>
      <c r="C7097" s="47">
        <v>62.25</v>
      </c>
      <c r="D7097" s="47">
        <v>63</v>
      </c>
      <c r="E7097" s="47">
        <v>62.25</v>
      </c>
      <c r="F7097" s="47">
        <v>62.5</v>
      </c>
      <c r="G7097" s="48">
        <v>873600</v>
      </c>
      <c r="H7097" s="47">
        <v>7.73</v>
      </c>
      <c r="I7097" s="51">
        <f t="shared" si="792"/>
        <v>0.12368000000000001</v>
      </c>
      <c r="J7097" s="51">
        <f t="shared" ca="1" si="793"/>
        <v>4</v>
      </c>
      <c r="K7097" s="47">
        <f t="shared" si="794"/>
        <v>7.7</v>
      </c>
      <c r="L7097" s="47">
        <f t="shared" si="795"/>
        <v>7.79</v>
      </c>
      <c r="M7097" s="47">
        <f t="shared" si="796"/>
        <v>7.7</v>
      </c>
      <c r="N7097" s="47">
        <f t="shared" si="797"/>
        <v>7.73</v>
      </c>
      <c r="O7097" s="48">
        <f t="shared" ca="1" si="798"/>
        <v>3494400</v>
      </c>
    </row>
    <row r="7098" spans="1:15" x14ac:dyDescent="0.25">
      <c r="A7098">
        <v>7083</v>
      </c>
      <c r="B7098" s="84">
        <v>31692</v>
      </c>
      <c r="C7098" s="47">
        <v>63.12</v>
      </c>
      <c r="D7098" s="47">
        <v>63.38</v>
      </c>
      <c r="E7098" s="47">
        <v>62.25</v>
      </c>
      <c r="F7098" s="47">
        <v>62.62</v>
      </c>
      <c r="G7098" s="48">
        <v>466000</v>
      </c>
      <c r="H7098" s="47">
        <v>7.74</v>
      </c>
      <c r="I7098" s="51">
        <f t="shared" si="792"/>
        <v>0.12360268284893006</v>
      </c>
      <c r="J7098" s="51">
        <f t="shared" ca="1" si="793"/>
        <v>4</v>
      </c>
      <c r="K7098" s="47">
        <f t="shared" si="794"/>
        <v>7.8</v>
      </c>
      <c r="L7098" s="47">
        <f t="shared" si="795"/>
        <v>7.83</v>
      </c>
      <c r="M7098" s="47">
        <f t="shared" si="796"/>
        <v>7.69</v>
      </c>
      <c r="N7098" s="47">
        <f t="shared" si="797"/>
        <v>7.74</v>
      </c>
      <c r="O7098" s="48">
        <f t="shared" ca="1" si="798"/>
        <v>1864000</v>
      </c>
    </row>
    <row r="7099" spans="1:15" x14ac:dyDescent="0.25">
      <c r="A7099">
        <v>7084</v>
      </c>
      <c r="B7099" s="84">
        <v>31691</v>
      </c>
      <c r="C7099" s="47">
        <v>63.38</v>
      </c>
      <c r="D7099" s="47">
        <v>63.38</v>
      </c>
      <c r="E7099" s="47">
        <v>62.12</v>
      </c>
      <c r="F7099" s="47">
        <v>63.38</v>
      </c>
      <c r="G7099" s="48">
        <v>404800</v>
      </c>
      <c r="H7099" s="47">
        <v>7.84</v>
      </c>
      <c r="I7099" s="51">
        <f t="shared" si="792"/>
        <v>0.12369832754812243</v>
      </c>
      <c r="J7099" s="51">
        <f t="shared" ca="1" si="793"/>
        <v>4</v>
      </c>
      <c r="K7099" s="47">
        <f t="shared" si="794"/>
        <v>7.84</v>
      </c>
      <c r="L7099" s="47">
        <f t="shared" si="795"/>
        <v>7.84</v>
      </c>
      <c r="M7099" s="47">
        <f t="shared" si="796"/>
        <v>7.68</v>
      </c>
      <c r="N7099" s="47">
        <f t="shared" si="797"/>
        <v>7.84</v>
      </c>
      <c r="O7099" s="48">
        <f t="shared" ca="1" si="798"/>
        <v>1619200</v>
      </c>
    </row>
    <row r="7100" spans="1:15" x14ac:dyDescent="0.25">
      <c r="A7100">
        <v>7085</v>
      </c>
      <c r="B7100" s="84">
        <v>31688</v>
      </c>
      <c r="C7100" s="47">
        <v>62.75</v>
      </c>
      <c r="D7100" s="47">
        <v>63.5</v>
      </c>
      <c r="E7100" s="47">
        <v>62.75</v>
      </c>
      <c r="F7100" s="47">
        <v>63</v>
      </c>
      <c r="G7100" s="48">
        <v>711200</v>
      </c>
      <c r="H7100" s="47">
        <v>7.74</v>
      </c>
      <c r="I7100" s="51">
        <f t="shared" si="792"/>
        <v>0.12285714285714286</v>
      </c>
      <c r="J7100" s="51">
        <f t="shared" ca="1" si="793"/>
        <v>4</v>
      </c>
      <c r="K7100" s="47">
        <f t="shared" si="794"/>
        <v>7.71</v>
      </c>
      <c r="L7100" s="47">
        <f t="shared" si="795"/>
        <v>7.8</v>
      </c>
      <c r="M7100" s="47">
        <f t="shared" si="796"/>
        <v>7.71</v>
      </c>
      <c r="N7100" s="47">
        <f t="shared" si="797"/>
        <v>7.74</v>
      </c>
      <c r="O7100" s="48">
        <f t="shared" ca="1" si="798"/>
        <v>2844800</v>
      </c>
    </row>
    <row r="7101" spans="1:15" x14ac:dyDescent="0.25">
      <c r="A7101">
        <v>7086</v>
      </c>
      <c r="B7101" s="84">
        <v>31687</v>
      </c>
      <c r="C7101" s="47">
        <v>62.88</v>
      </c>
      <c r="D7101" s="47">
        <v>62.88</v>
      </c>
      <c r="E7101" s="47">
        <v>62</v>
      </c>
      <c r="F7101" s="47">
        <v>62.5</v>
      </c>
      <c r="G7101" s="48">
        <v>423600</v>
      </c>
      <c r="H7101" s="47">
        <v>7.67</v>
      </c>
      <c r="I7101" s="51">
        <f t="shared" si="792"/>
        <v>0.12272</v>
      </c>
      <c r="J7101" s="51">
        <f t="shared" ca="1" si="793"/>
        <v>4</v>
      </c>
      <c r="K7101" s="47">
        <f t="shared" si="794"/>
        <v>7.72</v>
      </c>
      <c r="L7101" s="47">
        <f t="shared" si="795"/>
        <v>7.72</v>
      </c>
      <c r="M7101" s="47">
        <f t="shared" si="796"/>
        <v>7.61</v>
      </c>
      <c r="N7101" s="47">
        <f t="shared" si="797"/>
        <v>7.67</v>
      </c>
      <c r="O7101" s="48">
        <f t="shared" ca="1" si="798"/>
        <v>1694400</v>
      </c>
    </row>
    <row r="7102" spans="1:15" x14ac:dyDescent="0.25">
      <c r="A7102">
        <v>7087</v>
      </c>
      <c r="B7102" s="84">
        <v>31686</v>
      </c>
      <c r="C7102" s="47">
        <v>61.62</v>
      </c>
      <c r="D7102" s="47">
        <v>63</v>
      </c>
      <c r="E7102" s="47">
        <v>61.5</v>
      </c>
      <c r="F7102" s="47">
        <v>62.75</v>
      </c>
      <c r="G7102" s="48">
        <v>1391600</v>
      </c>
      <c r="H7102" s="47">
        <v>7.7</v>
      </c>
      <c r="I7102" s="51">
        <f t="shared" si="792"/>
        <v>0.12270916334661355</v>
      </c>
      <c r="J7102" s="51">
        <f t="shared" ca="1" si="793"/>
        <v>4</v>
      </c>
      <c r="K7102" s="47">
        <f t="shared" si="794"/>
        <v>7.56</v>
      </c>
      <c r="L7102" s="47">
        <f t="shared" si="795"/>
        <v>7.73</v>
      </c>
      <c r="M7102" s="47">
        <f t="shared" si="796"/>
        <v>7.55</v>
      </c>
      <c r="N7102" s="47">
        <f t="shared" si="797"/>
        <v>7.7</v>
      </c>
      <c r="O7102" s="48">
        <f t="shared" ca="1" si="798"/>
        <v>5566400</v>
      </c>
    </row>
    <row r="7103" spans="1:15" x14ac:dyDescent="0.25">
      <c r="A7103">
        <v>7088</v>
      </c>
      <c r="B7103" s="84">
        <v>31685</v>
      </c>
      <c r="C7103" s="47">
        <v>61.62</v>
      </c>
      <c r="D7103" s="47">
        <v>62</v>
      </c>
      <c r="E7103" s="47">
        <v>61.5</v>
      </c>
      <c r="F7103" s="47">
        <v>61.62</v>
      </c>
      <c r="G7103" s="48">
        <v>570800</v>
      </c>
      <c r="H7103" s="47">
        <v>7.57</v>
      </c>
      <c r="I7103" s="51">
        <f t="shared" si="792"/>
        <v>0.12284972411554691</v>
      </c>
      <c r="J7103" s="51">
        <f t="shared" ca="1" si="793"/>
        <v>4</v>
      </c>
      <c r="K7103" s="47">
        <f t="shared" si="794"/>
        <v>7.57</v>
      </c>
      <c r="L7103" s="47">
        <f t="shared" si="795"/>
        <v>7.62</v>
      </c>
      <c r="M7103" s="47">
        <f t="shared" si="796"/>
        <v>7.56</v>
      </c>
      <c r="N7103" s="47">
        <f t="shared" si="797"/>
        <v>7.57</v>
      </c>
      <c r="O7103" s="48">
        <f t="shared" ca="1" si="798"/>
        <v>2283200</v>
      </c>
    </row>
    <row r="7104" spans="1:15" x14ac:dyDescent="0.25">
      <c r="A7104">
        <v>7089</v>
      </c>
      <c r="B7104" s="84">
        <v>31684</v>
      </c>
      <c r="C7104" s="47">
        <v>61.12</v>
      </c>
      <c r="D7104" s="47">
        <v>61.75</v>
      </c>
      <c r="E7104" s="47">
        <v>60.75</v>
      </c>
      <c r="F7104" s="47">
        <v>61.62</v>
      </c>
      <c r="G7104" s="48">
        <v>797200</v>
      </c>
      <c r="H7104" s="47">
        <v>7.57</v>
      </c>
      <c r="I7104" s="51">
        <f t="shared" si="792"/>
        <v>0.12284972411554691</v>
      </c>
      <c r="J7104" s="51">
        <f t="shared" ca="1" si="793"/>
        <v>4</v>
      </c>
      <c r="K7104" s="47">
        <f t="shared" si="794"/>
        <v>7.51</v>
      </c>
      <c r="L7104" s="47">
        <f t="shared" si="795"/>
        <v>7.59</v>
      </c>
      <c r="M7104" s="47">
        <f t="shared" si="796"/>
        <v>7.46</v>
      </c>
      <c r="N7104" s="47">
        <f t="shared" si="797"/>
        <v>7.57</v>
      </c>
      <c r="O7104" s="48">
        <f t="shared" ca="1" si="798"/>
        <v>3188800</v>
      </c>
    </row>
    <row r="7105" spans="1:15" x14ac:dyDescent="0.25">
      <c r="A7105">
        <v>7090</v>
      </c>
      <c r="B7105" s="84">
        <v>31681</v>
      </c>
      <c r="C7105" s="47">
        <v>61.38</v>
      </c>
      <c r="D7105" s="47">
        <v>61.75</v>
      </c>
      <c r="E7105" s="47">
        <v>61.12</v>
      </c>
      <c r="F7105" s="47">
        <v>61.25</v>
      </c>
      <c r="G7105" s="48">
        <v>389600</v>
      </c>
      <c r="H7105" s="47">
        <v>7.52</v>
      </c>
      <c r="I7105" s="51">
        <f t="shared" si="792"/>
        <v>0.12277551020408163</v>
      </c>
      <c r="J7105" s="51">
        <f t="shared" ca="1" si="793"/>
        <v>4</v>
      </c>
      <c r="K7105" s="47">
        <f t="shared" si="794"/>
        <v>7.54</v>
      </c>
      <c r="L7105" s="47">
        <f t="shared" si="795"/>
        <v>7.58</v>
      </c>
      <c r="M7105" s="47">
        <f t="shared" si="796"/>
        <v>7.5</v>
      </c>
      <c r="N7105" s="47">
        <f t="shared" si="797"/>
        <v>7.52</v>
      </c>
      <c r="O7105" s="48">
        <f t="shared" ca="1" si="798"/>
        <v>1558400</v>
      </c>
    </row>
    <row r="7106" spans="1:15" x14ac:dyDescent="0.25">
      <c r="A7106">
        <v>7091</v>
      </c>
      <c r="B7106" s="84">
        <v>31680</v>
      </c>
      <c r="C7106" s="47">
        <v>61.5</v>
      </c>
      <c r="D7106" s="47">
        <v>61.5</v>
      </c>
      <c r="E7106" s="47">
        <v>61</v>
      </c>
      <c r="F7106" s="47">
        <v>61.12</v>
      </c>
      <c r="G7106" s="48">
        <v>822000</v>
      </c>
      <c r="H7106" s="47">
        <v>7.5</v>
      </c>
      <c r="I7106" s="51">
        <f t="shared" si="792"/>
        <v>0.12270942408376964</v>
      </c>
      <c r="J7106" s="51">
        <f t="shared" ca="1" si="793"/>
        <v>4</v>
      </c>
      <c r="K7106" s="47">
        <f t="shared" si="794"/>
        <v>7.55</v>
      </c>
      <c r="L7106" s="47">
        <f t="shared" si="795"/>
        <v>7.55</v>
      </c>
      <c r="M7106" s="47">
        <f t="shared" si="796"/>
        <v>7.49</v>
      </c>
      <c r="N7106" s="47">
        <f t="shared" si="797"/>
        <v>7.5</v>
      </c>
      <c r="O7106" s="48">
        <f t="shared" ca="1" si="798"/>
        <v>3288000</v>
      </c>
    </row>
    <row r="7107" spans="1:15" x14ac:dyDescent="0.25">
      <c r="A7107">
        <v>7092</v>
      </c>
      <c r="B7107" s="84">
        <v>31679</v>
      </c>
      <c r="C7107" s="47">
        <v>62</v>
      </c>
      <c r="D7107" s="47">
        <v>62.38</v>
      </c>
      <c r="E7107" s="47">
        <v>61</v>
      </c>
      <c r="F7107" s="47">
        <v>61.62</v>
      </c>
      <c r="G7107" s="48">
        <v>626400</v>
      </c>
      <c r="H7107" s="47">
        <v>7.57</v>
      </c>
      <c r="I7107" s="51">
        <f t="shared" si="792"/>
        <v>0.12284972411554691</v>
      </c>
      <c r="J7107" s="51">
        <f t="shared" ca="1" si="793"/>
        <v>4</v>
      </c>
      <c r="K7107" s="47">
        <f t="shared" si="794"/>
        <v>7.62</v>
      </c>
      <c r="L7107" s="47">
        <f t="shared" si="795"/>
        <v>7.66</v>
      </c>
      <c r="M7107" s="47">
        <f t="shared" si="796"/>
        <v>7.49</v>
      </c>
      <c r="N7107" s="47">
        <f t="shared" si="797"/>
        <v>7.57</v>
      </c>
      <c r="O7107" s="48">
        <f t="shared" ca="1" si="798"/>
        <v>2505600</v>
      </c>
    </row>
    <row r="7108" spans="1:15" x14ac:dyDescent="0.25">
      <c r="A7108">
        <v>7093</v>
      </c>
      <c r="B7108" s="84">
        <v>31678</v>
      </c>
      <c r="C7108" s="47">
        <v>62.88</v>
      </c>
      <c r="D7108" s="47">
        <v>63</v>
      </c>
      <c r="E7108" s="47">
        <v>62.25</v>
      </c>
      <c r="F7108" s="47">
        <v>62.25</v>
      </c>
      <c r="G7108" s="48">
        <v>326400</v>
      </c>
      <c r="H7108" s="47">
        <v>7.64</v>
      </c>
      <c r="I7108" s="51">
        <f t="shared" si="792"/>
        <v>0.12273092369477911</v>
      </c>
      <c r="J7108" s="51">
        <f t="shared" ca="1" si="793"/>
        <v>4</v>
      </c>
      <c r="K7108" s="47">
        <f t="shared" si="794"/>
        <v>7.72</v>
      </c>
      <c r="L7108" s="47">
        <f t="shared" si="795"/>
        <v>7.73</v>
      </c>
      <c r="M7108" s="47">
        <f t="shared" si="796"/>
        <v>7.64</v>
      </c>
      <c r="N7108" s="47">
        <f t="shared" si="797"/>
        <v>7.64</v>
      </c>
      <c r="O7108" s="48">
        <f t="shared" ca="1" si="798"/>
        <v>1305600</v>
      </c>
    </row>
    <row r="7109" spans="1:15" x14ac:dyDescent="0.25">
      <c r="A7109">
        <v>7094</v>
      </c>
      <c r="B7109" s="84">
        <v>31677</v>
      </c>
      <c r="C7109" s="47">
        <v>62</v>
      </c>
      <c r="D7109" s="47">
        <v>62.88</v>
      </c>
      <c r="E7109" s="47">
        <v>61.88</v>
      </c>
      <c r="F7109" s="47">
        <v>62.75</v>
      </c>
      <c r="G7109" s="48">
        <v>638800</v>
      </c>
      <c r="H7109" s="47">
        <v>7.7</v>
      </c>
      <c r="I7109" s="51">
        <f t="shared" si="792"/>
        <v>0.12270916334661355</v>
      </c>
      <c r="J7109" s="51">
        <f t="shared" ca="1" si="793"/>
        <v>4</v>
      </c>
      <c r="K7109" s="47">
        <f t="shared" si="794"/>
        <v>7.61</v>
      </c>
      <c r="L7109" s="47">
        <f t="shared" si="795"/>
        <v>7.72</v>
      </c>
      <c r="M7109" s="47">
        <f t="shared" si="796"/>
        <v>7.59</v>
      </c>
      <c r="N7109" s="47">
        <f t="shared" si="797"/>
        <v>7.7</v>
      </c>
      <c r="O7109" s="48">
        <f t="shared" ca="1" si="798"/>
        <v>2555200</v>
      </c>
    </row>
    <row r="7110" spans="1:15" x14ac:dyDescent="0.25">
      <c r="A7110">
        <v>7095</v>
      </c>
      <c r="B7110" s="84">
        <v>31674</v>
      </c>
      <c r="C7110" s="47">
        <v>61.25</v>
      </c>
      <c r="D7110" s="47">
        <v>62</v>
      </c>
      <c r="E7110" s="47">
        <v>61</v>
      </c>
      <c r="F7110" s="47">
        <v>62</v>
      </c>
      <c r="G7110" s="48">
        <v>552400</v>
      </c>
      <c r="H7110" s="47">
        <v>7.61</v>
      </c>
      <c r="I7110" s="51">
        <f t="shared" si="792"/>
        <v>0.12274193548387097</v>
      </c>
      <c r="J7110" s="51">
        <f t="shared" ca="1" si="793"/>
        <v>4</v>
      </c>
      <c r="K7110" s="47">
        <f t="shared" si="794"/>
        <v>7.52</v>
      </c>
      <c r="L7110" s="47">
        <f t="shared" si="795"/>
        <v>7.61</v>
      </c>
      <c r="M7110" s="47">
        <f t="shared" si="796"/>
        <v>7.49</v>
      </c>
      <c r="N7110" s="47">
        <f t="shared" si="797"/>
        <v>7.61</v>
      </c>
      <c r="O7110" s="48">
        <f t="shared" ca="1" si="798"/>
        <v>2209600</v>
      </c>
    </row>
    <row r="7111" spans="1:15" x14ac:dyDescent="0.25">
      <c r="A7111">
        <v>7096</v>
      </c>
      <c r="B7111" s="84">
        <v>31673</v>
      </c>
      <c r="C7111" s="47">
        <v>61.12</v>
      </c>
      <c r="D7111" s="47">
        <v>61.5</v>
      </c>
      <c r="E7111" s="47">
        <v>61</v>
      </c>
      <c r="F7111" s="47">
        <v>61.38</v>
      </c>
      <c r="G7111" s="48">
        <v>540000</v>
      </c>
      <c r="H7111" s="47">
        <v>7.54</v>
      </c>
      <c r="I7111" s="51">
        <f t="shared" si="792"/>
        <v>0.12284131638970348</v>
      </c>
      <c r="J7111" s="51">
        <f t="shared" ca="1" si="793"/>
        <v>4</v>
      </c>
      <c r="K7111" s="47">
        <f t="shared" si="794"/>
        <v>7.51</v>
      </c>
      <c r="L7111" s="47">
        <f t="shared" si="795"/>
        <v>7.55</v>
      </c>
      <c r="M7111" s="47">
        <f t="shared" si="796"/>
        <v>7.49</v>
      </c>
      <c r="N7111" s="47">
        <f t="shared" si="797"/>
        <v>7.54</v>
      </c>
      <c r="O7111" s="48">
        <f t="shared" ca="1" si="798"/>
        <v>2160000</v>
      </c>
    </row>
    <row r="7112" spans="1:15" x14ac:dyDescent="0.25">
      <c r="A7112">
        <v>7097</v>
      </c>
      <c r="B7112" s="84">
        <v>31672</v>
      </c>
      <c r="C7112" s="47">
        <v>61.5</v>
      </c>
      <c r="D7112" s="47">
        <v>62.25</v>
      </c>
      <c r="E7112" s="47">
        <v>61.38</v>
      </c>
      <c r="F7112" s="47">
        <v>61.38</v>
      </c>
      <c r="G7112" s="48">
        <v>395200</v>
      </c>
      <c r="H7112" s="47">
        <v>7.54</v>
      </c>
      <c r="I7112" s="51">
        <f t="shared" si="792"/>
        <v>0.12284131638970348</v>
      </c>
      <c r="J7112" s="51">
        <f t="shared" ca="1" si="793"/>
        <v>4</v>
      </c>
      <c r="K7112" s="47">
        <f t="shared" si="794"/>
        <v>7.55</v>
      </c>
      <c r="L7112" s="47">
        <f t="shared" si="795"/>
        <v>7.65</v>
      </c>
      <c r="M7112" s="47">
        <f t="shared" si="796"/>
        <v>7.54</v>
      </c>
      <c r="N7112" s="47">
        <f t="shared" si="797"/>
        <v>7.54</v>
      </c>
      <c r="O7112" s="48">
        <f t="shared" ca="1" si="798"/>
        <v>1580800</v>
      </c>
    </row>
    <row r="7113" spans="1:15" x14ac:dyDescent="0.25">
      <c r="A7113">
        <v>7098</v>
      </c>
      <c r="B7113" s="84">
        <v>31671</v>
      </c>
      <c r="C7113" s="47">
        <v>61.38</v>
      </c>
      <c r="D7113" s="47">
        <v>61.62</v>
      </c>
      <c r="E7113" s="47">
        <v>60.88</v>
      </c>
      <c r="F7113" s="47">
        <v>61.38</v>
      </c>
      <c r="G7113" s="48">
        <v>838000</v>
      </c>
      <c r="H7113" s="47">
        <v>7.54</v>
      </c>
      <c r="I7113" s="51">
        <f t="shared" si="792"/>
        <v>0.12284131638970348</v>
      </c>
      <c r="J7113" s="51">
        <f t="shared" ca="1" si="793"/>
        <v>4</v>
      </c>
      <c r="K7113" s="47">
        <f t="shared" si="794"/>
        <v>7.54</v>
      </c>
      <c r="L7113" s="47">
        <f t="shared" si="795"/>
        <v>7.57</v>
      </c>
      <c r="M7113" s="47">
        <f t="shared" si="796"/>
        <v>7.48</v>
      </c>
      <c r="N7113" s="47">
        <f t="shared" si="797"/>
        <v>7.54</v>
      </c>
      <c r="O7113" s="48">
        <f t="shared" ca="1" si="798"/>
        <v>3352000</v>
      </c>
    </row>
    <row r="7114" spans="1:15" x14ac:dyDescent="0.25">
      <c r="A7114">
        <v>7099</v>
      </c>
      <c r="B7114" s="84">
        <v>31670</v>
      </c>
      <c r="C7114" s="47">
        <v>60.88</v>
      </c>
      <c r="D7114" s="47">
        <v>61.62</v>
      </c>
      <c r="E7114" s="47">
        <v>60.75</v>
      </c>
      <c r="F7114" s="47">
        <v>61.62</v>
      </c>
      <c r="G7114" s="48">
        <v>796000</v>
      </c>
      <c r="H7114" s="47">
        <v>7.57</v>
      </c>
      <c r="I7114" s="51">
        <f t="shared" si="792"/>
        <v>0.12284972411554691</v>
      </c>
      <c r="J7114" s="51">
        <f t="shared" ca="1" si="793"/>
        <v>4</v>
      </c>
      <c r="K7114" s="47">
        <f t="shared" si="794"/>
        <v>7.48</v>
      </c>
      <c r="L7114" s="47">
        <f t="shared" si="795"/>
        <v>7.57</v>
      </c>
      <c r="M7114" s="47">
        <f t="shared" si="796"/>
        <v>7.46</v>
      </c>
      <c r="N7114" s="47">
        <f t="shared" si="797"/>
        <v>7.57</v>
      </c>
      <c r="O7114" s="48">
        <f t="shared" ca="1" si="798"/>
        <v>3184000</v>
      </c>
    </row>
    <row r="7115" spans="1:15" x14ac:dyDescent="0.25">
      <c r="A7115">
        <v>7100</v>
      </c>
      <c r="B7115" s="84">
        <v>31667</v>
      </c>
      <c r="C7115" s="47">
        <v>61.38</v>
      </c>
      <c r="D7115" s="47">
        <v>62</v>
      </c>
      <c r="E7115" s="47">
        <v>60.75</v>
      </c>
      <c r="F7115" s="47">
        <v>61.12</v>
      </c>
      <c r="G7115" s="48">
        <v>1579200</v>
      </c>
      <c r="H7115" s="47">
        <v>7.5</v>
      </c>
      <c r="I7115" s="51">
        <f t="shared" si="792"/>
        <v>0.12270942408376964</v>
      </c>
      <c r="J7115" s="51">
        <f t="shared" ca="1" si="793"/>
        <v>4</v>
      </c>
      <c r="K7115" s="47">
        <f t="shared" si="794"/>
        <v>7.53</v>
      </c>
      <c r="L7115" s="47">
        <f t="shared" si="795"/>
        <v>7.61</v>
      </c>
      <c r="M7115" s="47">
        <f t="shared" si="796"/>
        <v>7.45</v>
      </c>
      <c r="N7115" s="47">
        <f t="shared" si="797"/>
        <v>7.5</v>
      </c>
      <c r="O7115" s="48">
        <f t="shared" ca="1" si="798"/>
        <v>6316800</v>
      </c>
    </row>
    <row r="7116" spans="1:15" x14ac:dyDescent="0.25">
      <c r="A7116">
        <v>7101</v>
      </c>
      <c r="B7116" s="84">
        <v>31666</v>
      </c>
      <c r="C7116" s="47">
        <v>64.75</v>
      </c>
      <c r="D7116" s="47">
        <v>64.75</v>
      </c>
      <c r="E7116" s="47">
        <v>61.5</v>
      </c>
      <c r="F7116" s="47">
        <v>61.62</v>
      </c>
      <c r="G7116" s="48">
        <v>1316400</v>
      </c>
      <c r="H7116" s="47">
        <v>7.57</v>
      </c>
      <c r="I7116" s="51">
        <f t="shared" si="792"/>
        <v>0.12284972411554691</v>
      </c>
      <c r="J7116" s="51">
        <f t="shared" ca="1" si="793"/>
        <v>4</v>
      </c>
      <c r="K7116" s="47">
        <f t="shared" si="794"/>
        <v>7.95</v>
      </c>
      <c r="L7116" s="47">
        <f t="shared" si="795"/>
        <v>7.95</v>
      </c>
      <c r="M7116" s="47">
        <f t="shared" si="796"/>
        <v>7.56</v>
      </c>
      <c r="N7116" s="47">
        <f t="shared" si="797"/>
        <v>7.57</v>
      </c>
      <c r="O7116" s="48">
        <f t="shared" ca="1" si="798"/>
        <v>5265600</v>
      </c>
    </row>
    <row r="7117" spans="1:15" x14ac:dyDescent="0.25">
      <c r="A7117">
        <v>7102</v>
      </c>
      <c r="B7117" s="84">
        <v>31665</v>
      </c>
      <c r="C7117" s="47">
        <v>64.75</v>
      </c>
      <c r="D7117" s="47">
        <v>65.62</v>
      </c>
      <c r="E7117" s="47">
        <v>64.25</v>
      </c>
      <c r="F7117" s="47">
        <v>65</v>
      </c>
      <c r="G7117" s="48">
        <v>378800</v>
      </c>
      <c r="H7117" s="47">
        <v>7.98</v>
      </c>
      <c r="I7117" s="51">
        <f t="shared" si="792"/>
        <v>0.12276923076923077</v>
      </c>
      <c r="J7117" s="51">
        <f t="shared" ca="1" si="793"/>
        <v>4</v>
      </c>
      <c r="K7117" s="47">
        <f t="shared" si="794"/>
        <v>7.95</v>
      </c>
      <c r="L7117" s="47">
        <f t="shared" si="795"/>
        <v>8.06</v>
      </c>
      <c r="M7117" s="47">
        <f t="shared" si="796"/>
        <v>7.89</v>
      </c>
      <c r="N7117" s="47">
        <f t="shared" si="797"/>
        <v>7.98</v>
      </c>
      <c r="O7117" s="48">
        <f t="shared" ca="1" si="798"/>
        <v>1515200</v>
      </c>
    </row>
    <row r="7118" spans="1:15" x14ac:dyDescent="0.25">
      <c r="A7118">
        <v>7103</v>
      </c>
      <c r="B7118" s="84">
        <v>31664</v>
      </c>
      <c r="C7118" s="47">
        <v>64.62</v>
      </c>
      <c r="D7118" s="47">
        <v>65.5</v>
      </c>
      <c r="E7118" s="47">
        <v>64.5</v>
      </c>
      <c r="F7118" s="47">
        <v>64.5</v>
      </c>
      <c r="G7118" s="48">
        <v>699600</v>
      </c>
      <c r="H7118" s="47">
        <v>7.92</v>
      </c>
      <c r="I7118" s="51">
        <f t="shared" si="792"/>
        <v>0.12279069767441861</v>
      </c>
      <c r="J7118" s="51">
        <f t="shared" ca="1" si="793"/>
        <v>4</v>
      </c>
      <c r="K7118" s="47">
        <f t="shared" si="794"/>
        <v>7.93</v>
      </c>
      <c r="L7118" s="47">
        <f t="shared" si="795"/>
        <v>8.0399999999999991</v>
      </c>
      <c r="M7118" s="47">
        <f t="shared" si="796"/>
        <v>7.92</v>
      </c>
      <c r="N7118" s="47">
        <f t="shared" si="797"/>
        <v>7.92</v>
      </c>
      <c r="O7118" s="48">
        <f t="shared" ca="1" si="798"/>
        <v>2798400</v>
      </c>
    </row>
    <row r="7119" spans="1:15" x14ac:dyDescent="0.25">
      <c r="A7119">
        <v>7104</v>
      </c>
      <c r="B7119" s="84">
        <v>31663</v>
      </c>
      <c r="C7119" s="47">
        <v>65.5</v>
      </c>
      <c r="D7119" s="47">
        <v>66</v>
      </c>
      <c r="E7119" s="47">
        <v>64</v>
      </c>
      <c r="F7119" s="47">
        <v>64.88</v>
      </c>
      <c r="G7119" s="48">
        <v>607200</v>
      </c>
      <c r="H7119" s="47">
        <v>7.97</v>
      </c>
      <c r="I7119" s="51">
        <f t="shared" si="792"/>
        <v>0.12284217016029593</v>
      </c>
      <c r="J7119" s="51">
        <f t="shared" ca="1" si="793"/>
        <v>4</v>
      </c>
      <c r="K7119" s="47">
        <f t="shared" si="794"/>
        <v>8.0500000000000007</v>
      </c>
      <c r="L7119" s="47">
        <f t="shared" si="795"/>
        <v>8.11</v>
      </c>
      <c r="M7119" s="47">
        <f t="shared" si="796"/>
        <v>7.86</v>
      </c>
      <c r="N7119" s="47">
        <f t="shared" si="797"/>
        <v>7.97</v>
      </c>
      <c r="O7119" s="48">
        <f t="shared" ca="1" si="798"/>
        <v>2428800</v>
      </c>
    </row>
    <row r="7120" spans="1:15" x14ac:dyDescent="0.25">
      <c r="A7120">
        <v>7105</v>
      </c>
      <c r="B7120" s="84">
        <v>31660</v>
      </c>
      <c r="C7120" s="47">
        <v>65.75</v>
      </c>
      <c r="D7120" s="47">
        <v>66.12</v>
      </c>
      <c r="E7120" s="47">
        <v>65.25</v>
      </c>
      <c r="F7120" s="47">
        <v>65.38</v>
      </c>
      <c r="G7120" s="48">
        <v>773200</v>
      </c>
      <c r="H7120" s="47">
        <v>8.0299999999999994</v>
      </c>
      <c r="I7120" s="51">
        <f t="shared" si="792"/>
        <v>0.12282043438360354</v>
      </c>
      <c r="J7120" s="51">
        <f t="shared" ca="1" si="793"/>
        <v>4</v>
      </c>
      <c r="K7120" s="47">
        <f t="shared" si="794"/>
        <v>8.08</v>
      </c>
      <c r="L7120" s="47">
        <f t="shared" si="795"/>
        <v>8.1199999999999992</v>
      </c>
      <c r="M7120" s="47">
        <f t="shared" si="796"/>
        <v>8.01</v>
      </c>
      <c r="N7120" s="47">
        <f t="shared" si="797"/>
        <v>8.0299999999999994</v>
      </c>
      <c r="O7120" s="48">
        <f t="shared" ca="1" si="798"/>
        <v>3092800</v>
      </c>
    </row>
    <row r="7121" spans="1:15" x14ac:dyDescent="0.25">
      <c r="A7121">
        <v>7106</v>
      </c>
      <c r="B7121" s="84">
        <v>31659</v>
      </c>
      <c r="C7121" s="47">
        <v>66.12</v>
      </c>
      <c r="D7121" s="47">
        <v>66.38</v>
      </c>
      <c r="E7121" s="47">
        <v>65.62</v>
      </c>
      <c r="F7121" s="47">
        <v>66.25</v>
      </c>
      <c r="G7121" s="48">
        <v>676800</v>
      </c>
      <c r="H7121" s="47">
        <v>8.1300000000000008</v>
      </c>
      <c r="I7121" s="51">
        <f t="shared" ref="I7121:I7184" si="799">H7121/F7121</f>
        <v>0.12271698113207548</v>
      </c>
      <c r="J7121" s="51">
        <f t="shared" ref="J7121:J7184" ca="1" si="800">INDEX(OFFSET($T$15,0,0,$S$13+1,1),MATCH(B7121,OFFSET($Q$15,0,0,$S$13+1,1),-1))</f>
        <v>4</v>
      </c>
      <c r="K7121" s="47">
        <f t="shared" ref="K7121:K7184" si="801">ROUND($I7121*C7121,2)</f>
        <v>8.11</v>
      </c>
      <c r="L7121" s="47">
        <f t="shared" ref="L7121:L7184" si="802">ROUND($I7121*D7121,2)</f>
        <v>8.15</v>
      </c>
      <c r="M7121" s="47">
        <f t="shared" ref="M7121:M7184" si="803">ROUND($I7121*E7121,2)</f>
        <v>8.0500000000000007</v>
      </c>
      <c r="N7121" s="47">
        <f t="shared" ref="N7121:N7184" si="804">ROUND($I7121*F7121,2)</f>
        <v>8.1300000000000008</v>
      </c>
      <c r="O7121" s="48">
        <f t="shared" ref="O7121:O7184" ca="1" si="805">G7121*J7121</f>
        <v>2707200</v>
      </c>
    </row>
    <row r="7122" spans="1:15" x14ac:dyDescent="0.25">
      <c r="A7122">
        <v>7107</v>
      </c>
      <c r="B7122" s="84">
        <v>31658</v>
      </c>
      <c r="C7122" s="47">
        <v>65.75</v>
      </c>
      <c r="D7122" s="47">
        <v>66.5</v>
      </c>
      <c r="E7122" s="47">
        <v>65.25</v>
      </c>
      <c r="F7122" s="47">
        <v>66</v>
      </c>
      <c r="G7122" s="48">
        <v>746000</v>
      </c>
      <c r="H7122" s="47">
        <v>8.1</v>
      </c>
      <c r="I7122" s="51">
        <f t="shared" si="799"/>
        <v>0.12272727272727273</v>
      </c>
      <c r="J7122" s="51">
        <f t="shared" ca="1" si="800"/>
        <v>4</v>
      </c>
      <c r="K7122" s="47">
        <f t="shared" si="801"/>
        <v>8.07</v>
      </c>
      <c r="L7122" s="47">
        <f t="shared" si="802"/>
        <v>8.16</v>
      </c>
      <c r="M7122" s="47">
        <f t="shared" si="803"/>
        <v>8.01</v>
      </c>
      <c r="N7122" s="47">
        <f t="shared" si="804"/>
        <v>8.1</v>
      </c>
      <c r="O7122" s="48">
        <f t="shared" ca="1" si="805"/>
        <v>2984000</v>
      </c>
    </row>
    <row r="7123" spans="1:15" x14ac:dyDescent="0.25">
      <c r="A7123">
        <v>7108</v>
      </c>
      <c r="B7123" s="84">
        <v>31657</v>
      </c>
      <c r="C7123" s="47">
        <v>65.38</v>
      </c>
      <c r="D7123" s="47">
        <v>66.62</v>
      </c>
      <c r="E7123" s="47">
        <v>65.12</v>
      </c>
      <c r="F7123" s="47">
        <v>66.38</v>
      </c>
      <c r="G7123" s="48">
        <v>1188000</v>
      </c>
      <c r="H7123" s="47">
        <v>8.15</v>
      </c>
      <c r="I7123" s="51">
        <f t="shared" si="799"/>
        <v>0.12277794516420611</v>
      </c>
      <c r="J7123" s="51">
        <f t="shared" ca="1" si="800"/>
        <v>4</v>
      </c>
      <c r="K7123" s="47">
        <f t="shared" si="801"/>
        <v>8.0299999999999994</v>
      </c>
      <c r="L7123" s="47">
        <f t="shared" si="802"/>
        <v>8.18</v>
      </c>
      <c r="M7123" s="47">
        <f t="shared" si="803"/>
        <v>8</v>
      </c>
      <c r="N7123" s="47">
        <f t="shared" si="804"/>
        <v>8.15</v>
      </c>
      <c r="O7123" s="48">
        <f t="shared" ca="1" si="805"/>
        <v>4752000</v>
      </c>
    </row>
    <row r="7124" spans="1:15" x14ac:dyDescent="0.25">
      <c r="A7124">
        <v>7109</v>
      </c>
      <c r="B7124" s="84">
        <v>31653</v>
      </c>
      <c r="C7124" s="47">
        <v>65</v>
      </c>
      <c r="D7124" s="47">
        <v>65.5</v>
      </c>
      <c r="E7124" s="47">
        <v>64.75</v>
      </c>
      <c r="F7124" s="47">
        <v>65.38</v>
      </c>
      <c r="G7124" s="48">
        <v>677600</v>
      </c>
      <c r="H7124" s="47">
        <v>8.0299999999999994</v>
      </c>
      <c r="I7124" s="51">
        <f t="shared" si="799"/>
        <v>0.12282043438360354</v>
      </c>
      <c r="J7124" s="51">
        <f t="shared" ca="1" si="800"/>
        <v>4</v>
      </c>
      <c r="K7124" s="47">
        <f t="shared" si="801"/>
        <v>7.98</v>
      </c>
      <c r="L7124" s="47">
        <f t="shared" si="802"/>
        <v>8.0399999999999991</v>
      </c>
      <c r="M7124" s="47">
        <f t="shared" si="803"/>
        <v>7.95</v>
      </c>
      <c r="N7124" s="47">
        <f t="shared" si="804"/>
        <v>8.0299999999999994</v>
      </c>
      <c r="O7124" s="48">
        <f t="shared" ca="1" si="805"/>
        <v>2710400</v>
      </c>
    </row>
    <row r="7125" spans="1:15" x14ac:dyDescent="0.25">
      <c r="A7125">
        <v>7110</v>
      </c>
      <c r="B7125" s="84">
        <v>31652</v>
      </c>
      <c r="C7125" s="47">
        <v>64.5</v>
      </c>
      <c r="D7125" s="47">
        <v>65.5</v>
      </c>
      <c r="E7125" s="47">
        <v>64.38</v>
      </c>
      <c r="F7125" s="47">
        <v>65.25</v>
      </c>
      <c r="G7125" s="48">
        <v>1092400</v>
      </c>
      <c r="H7125" s="47">
        <v>8.01</v>
      </c>
      <c r="I7125" s="51">
        <f t="shared" si="799"/>
        <v>0.12275862068965517</v>
      </c>
      <c r="J7125" s="51">
        <f t="shared" ca="1" si="800"/>
        <v>4</v>
      </c>
      <c r="K7125" s="47">
        <f t="shared" si="801"/>
        <v>7.92</v>
      </c>
      <c r="L7125" s="47">
        <f t="shared" si="802"/>
        <v>8.0399999999999991</v>
      </c>
      <c r="M7125" s="47">
        <f t="shared" si="803"/>
        <v>7.9</v>
      </c>
      <c r="N7125" s="47">
        <f t="shared" si="804"/>
        <v>8.01</v>
      </c>
      <c r="O7125" s="48">
        <f t="shared" ca="1" si="805"/>
        <v>4369600</v>
      </c>
    </row>
    <row r="7126" spans="1:15" x14ac:dyDescent="0.25">
      <c r="A7126">
        <v>7111</v>
      </c>
      <c r="B7126" s="84">
        <v>31651</v>
      </c>
      <c r="C7126" s="47">
        <v>63.88</v>
      </c>
      <c r="D7126" s="47">
        <v>64.38</v>
      </c>
      <c r="E7126" s="47">
        <v>63.38</v>
      </c>
      <c r="F7126" s="47">
        <v>64.25</v>
      </c>
      <c r="G7126" s="48">
        <v>987600</v>
      </c>
      <c r="H7126" s="47">
        <v>7.89</v>
      </c>
      <c r="I7126" s="51">
        <f t="shared" si="799"/>
        <v>0.12280155642023345</v>
      </c>
      <c r="J7126" s="51">
        <f t="shared" ca="1" si="800"/>
        <v>4</v>
      </c>
      <c r="K7126" s="47">
        <f t="shared" si="801"/>
        <v>7.84</v>
      </c>
      <c r="L7126" s="47">
        <f t="shared" si="802"/>
        <v>7.91</v>
      </c>
      <c r="M7126" s="47">
        <f t="shared" si="803"/>
        <v>7.78</v>
      </c>
      <c r="N7126" s="47">
        <f t="shared" si="804"/>
        <v>7.89</v>
      </c>
      <c r="O7126" s="48">
        <f t="shared" ca="1" si="805"/>
        <v>3950400</v>
      </c>
    </row>
    <row r="7127" spans="1:15" x14ac:dyDescent="0.25">
      <c r="A7127">
        <v>7112</v>
      </c>
      <c r="B7127" s="84">
        <v>31650</v>
      </c>
      <c r="C7127" s="47">
        <v>62</v>
      </c>
      <c r="D7127" s="47">
        <v>63.88</v>
      </c>
      <c r="E7127" s="47">
        <v>62</v>
      </c>
      <c r="F7127" s="47">
        <v>63.5</v>
      </c>
      <c r="G7127" s="48">
        <v>922000</v>
      </c>
      <c r="H7127" s="47">
        <v>7.8</v>
      </c>
      <c r="I7127" s="51">
        <f t="shared" si="799"/>
        <v>0.12283464566929134</v>
      </c>
      <c r="J7127" s="51">
        <f t="shared" ca="1" si="800"/>
        <v>4</v>
      </c>
      <c r="K7127" s="47">
        <f t="shared" si="801"/>
        <v>7.62</v>
      </c>
      <c r="L7127" s="47">
        <f t="shared" si="802"/>
        <v>7.85</v>
      </c>
      <c r="M7127" s="47">
        <f t="shared" si="803"/>
        <v>7.62</v>
      </c>
      <c r="N7127" s="47">
        <f t="shared" si="804"/>
        <v>7.8</v>
      </c>
      <c r="O7127" s="48">
        <f t="shared" ca="1" si="805"/>
        <v>3688000</v>
      </c>
    </row>
    <row r="7128" spans="1:15" x14ac:dyDescent="0.25">
      <c r="A7128">
        <v>7113</v>
      </c>
      <c r="B7128" s="84">
        <v>31649</v>
      </c>
      <c r="C7128" s="47">
        <v>62.75</v>
      </c>
      <c r="D7128" s="47">
        <v>63</v>
      </c>
      <c r="E7128" s="47">
        <v>62</v>
      </c>
      <c r="F7128" s="47">
        <v>62</v>
      </c>
      <c r="G7128" s="48">
        <v>462800</v>
      </c>
      <c r="H7128" s="47">
        <v>7.61</v>
      </c>
      <c r="I7128" s="51">
        <f t="shared" si="799"/>
        <v>0.12274193548387097</v>
      </c>
      <c r="J7128" s="51">
        <f t="shared" ca="1" si="800"/>
        <v>4</v>
      </c>
      <c r="K7128" s="47">
        <f t="shared" si="801"/>
        <v>7.7</v>
      </c>
      <c r="L7128" s="47">
        <f t="shared" si="802"/>
        <v>7.73</v>
      </c>
      <c r="M7128" s="47">
        <f t="shared" si="803"/>
        <v>7.61</v>
      </c>
      <c r="N7128" s="47">
        <f t="shared" si="804"/>
        <v>7.61</v>
      </c>
      <c r="O7128" s="48">
        <f t="shared" ca="1" si="805"/>
        <v>1851200</v>
      </c>
    </row>
    <row r="7129" spans="1:15" x14ac:dyDescent="0.25">
      <c r="A7129">
        <v>7114</v>
      </c>
      <c r="B7129" s="84">
        <v>31646</v>
      </c>
      <c r="C7129" s="47">
        <v>62.12</v>
      </c>
      <c r="D7129" s="47">
        <v>63</v>
      </c>
      <c r="E7129" s="47">
        <v>62.12</v>
      </c>
      <c r="F7129" s="47">
        <v>63</v>
      </c>
      <c r="G7129" s="48">
        <v>277200</v>
      </c>
      <c r="H7129" s="47">
        <v>7.74</v>
      </c>
      <c r="I7129" s="51">
        <f t="shared" si="799"/>
        <v>0.12285714285714286</v>
      </c>
      <c r="J7129" s="51">
        <f t="shared" ca="1" si="800"/>
        <v>4</v>
      </c>
      <c r="K7129" s="47">
        <f t="shared" si="801"/>
        <v>7.63</v>
      </c>
      <c r="L7129" s="47">
        <f t="shared" si="802"/>
        <v>7.74</v>
      </c>
      <c r="M7129" s="47">
        <f t="shared" si="803"/>
        <v>7.63</v>
      </c>
      <c r="N7129" s="47">
        <f t="shared" si="804"/>
        <v>7.74</v>
      </c>
      <c r="O7129" s="48">
        <f t="shared" ca="1" si="805"/>
        <v>1108800</v>
      </c>
    </row>
    <row r="7130" spans="1:15" x14ac:dyDescent="0.25">
      <c r="A7130">
        <v>7115</v>
      </c>
      <c r="B7130" s="84">
        <v>31645</v>
      </c>
      <c r="C7130" s="47">
        <v>62.5</v>
      </c>
      <c r="D7130" s="47">
        <v>62.88</v>
      </c>
      <c r="E7130" s="47">
        <v>62.25</v>
      </c>
      <c r="F7130" s="47">
        <v>62.38</v>
      </c>
      <c r="G7130" s="48">
        <v>474800</v>
      </c>
      <c r="H7130" s="47">
        <v>7.66</v>
      </c>
      <c r="I7130" s="51">
        <f t="shared" si="799"/>
        <v>0.12279576787431869</v>
      </c>
      <c r="J7130" s="51">
        <f t="shared" ca="1" si="800"/>
        <v>4</v>
      </c>
      <c r="K7130" s="47">
        <f t="shared" si="801"/>
        <v>7.67</v>
      </c>
      <c r="L7130" s="47">
        <f t="shared" si="802"/>
        <v>7.72</v>
      </c>
      <c r="M7130" s="47">
        <f t="shared" si="803"/>
        <v>7.64</v>
      </c>
      <c r="N7130" s="47">
        <f t="shared" si="804"/>
        <v>7.66</v>
      </c>
      <c r="O7130" s="48">
        <f t="shared" ca="1" si="805"/>
        <v>1899200</v>
      </c>
    </row>
    <row r="7131" spans="1:15" x14ac:dyDescent="0.25">
      <c r="A7131">
        <v>7116</v>
      </c>
      <c r="B7131" s="84">
        <v>31644</v>
      </c>
      <c r="C7131" s="47">
        <v>61.5</v>
      </c>
      <c r="D7131" s="47">
        <v>62.88</v>
      </c>
      <c r="E7131" s="47">
        <v>61.38</v>
      </c>
      <c r="F7131" s="47">
        <v>62.75</v>
      </c>
      <c r="G7131" s="48">
        <v>727200</v>
      </c>
      <c r="H7131" s="47">
        <v>7.7</v>
      </c>
      <c r="I7131" s="51">
        <f t="shared" si="799"/>
        <v>0.12270916334661355</v>
      </c>
      <c r="J7131" s="51">
        <f t="shared" ca="1" si="800"/>
        <v>4</v>
      </c>
      <c r="K7131" s="47">
        <f t="shared" si="801"/>
        <v>7.55</v>
      </c>
      <c r="L7131" s="47">
        <f t="shared" si="802"/>
        <v>7.72</v>
      </c>
      <c r="M7131" s="47">
        <f t="shared" si="803"/>
        <v>7.53</v>
      </c>
      <c r="N7131" s="47">
        <f t="shared" si="804"/>
        <v>7.7</v>
      </c>
      <c r="O7131" s="48">
        <f t="shared" ca="1" si="805"/>
        <v>2908800</v>
      </c>
    </row>
    <row r="7132" spans="1:15" x14ac:dyDescent="0.25">
      <c r="A7132">
        <v>7117</v>
      </c>
      <c r="B7132" s="84">
        <v>31643</v>
      </c>
      <c r="C7132" s="47">
        <v>61.62</v>
      </c>
      <c r="D7132" s="47">
        <v>61.62</v>
      </c>
      <c r="E7132" s="47">
        <v>61.12</v>
      </c>
      <c r="F7132" s="47">
        <v>61.5</v>
      </c>
      <c r="G7132" s="48">
        <v>352400</v>
      </c>
      <c r="H7132" s="47">
        <v>7.55</v>
      </c>
      <c r="I7132" s="51">
        <f t="shared" si="799"/>
        <v>0.12276422764227642</v>
      </c>
      <c r="J7132" s="51">
        <f t="shared" ca="1" si="800"/>
        <v>4</v>
      </c>
      <c r="K7132" s="47">
        <f t="shared" si="801"/>
        <v>7.56</v>
      </c>
      <c r="L7132" s="47">
        <f t="shared" si="802"/>
        <v>7.56</v>
      </c>
      <c r="M7132" s="47">
        <f t="shared" si="803"/>
        <v>7.5</v>
      </c>
      <c r="N7132" s="47">
        <f t="shared" si="804"/>
        <v>7.55</v>
      </c>
      <c r="O7132" s="48">
        <f t="shared" ca="1" si="805"/>
        <v>1409600</v>
      </c>
    </row>
    <row r="7133" spans="1:15" x14ac:dyDescent="0.25">
      <c r="A7133">
        <v>7118</v>
      </c>
      <c r="B7133" s="84">
        <v>31642</v>
      </c>
      <c r="C7133" s="47">
        <v>61.25</v>
      </c>
      <c r="D7133" s="47">
        <v>62</v>
      </c>
      <c r="E7133" s="47">
        <v>60.75</v>
      </c>
      <c r="F7133" s="47">
        <v>61.88</v>
      </c>
      <c r="G7133" s="48">
        <v>779200</v>
      </c>
      <c r="H7133" s="47">
        <v>7.6</v>
      </c>
      <c r="I7133" s="51">
        <f t="shared" si="799"/>
        <v>0.12281835811247575</v>
      </c>
      <c r="J7133" s="51">
        <f t="shared" ca="1" si="800"/>
        <v>4</v>
      </c>
      <c r="K7133" s="47">
        <f t="shared" si="801"/>
        <v>7.52</v>
      </c>
      <c r="L7133" s="47">
        <f t="shared" si="802"/>
        <v>7.61</v>
      </c>
      <c r="M7133" s="47">
        <f t="shared" si="803"/>
        <v>7.46</v>
      </c>
      <c r="N7133" s="47">
        <f t="shared" si="804"/>
        <v>7.6</v>
      </c>
      <c r="O7133" s="48">
        <f t="shared" ca="1" si="805"/>
        <v>3116800</v>
      </c>
    </row>
    <row r="7134" spans="1:15" x14ac:dyDescent="0.25">
      <c r="A7134">
        <v>7119</v>
      </c>
      <c r="B7134" s="84">
        <v>31639</v>
      </c>
      <c r="C7134" s="47">
        <v>62.75</v>
      </c>
      <c r="D7134" s="47">
        <v>63</v>
      </c>
      <c r="E7134" s="47">
        <v>61.12</v>
      </c>
      <c r="F7134" s="47">
        <v>61.25</v>
      </c>
      <c r="G7134" s="48">
        <v>527200</v>
      </c>
      <c r="H7134" s="47">
        <v>7.52</v>
      </c>
      <c r="I7134" s="51">
        <f t="shared" si="799"/>
        <v>0.12277551020408163</v>
      </c>
      <c r="J7134" s="51">
        <f t="shared" ca="1" si="800"/>
        <v>4</v>
      </c>
      <c r="K7134" s="47">
        <f t="shared" si="801"/>
        <v>7.7</v>
      </c>
      <c r="L7134" s="47">
        <f t="shared" si="802"/>
        <v>7.73</v>
      </c>
      <c r="M7134" s="47">
        <f t="shared" si="803"/>
        <v>7.5</v>
      </c>
      <c r="N7134" s="47">
        <f t="shared" si="804"/>
        <v>7.52</v>
      </c>
      <c r="O7134" s="48">
        <f t="shared" ca="1" si="805"/>
        <v>2108800</v>
      </c>
    </row>
    <row r="7135" spans="1:15" x14ac:dyDescent="0.25">
      <c r="A7135">
        <v>7120</v>
      </c>
      <c r="B7135" s="84">
        <v>31638</v>
      </c>
      <c r="C7135" s="47">
        <v>63.5</v>
      </c>
      <c r="D7135" s="47">
        <v>63.75</v>
      </c>
      <c r="E7135" s="47">
        <v>62.25</v>
      </c>
      <c r="F7135" s="47">
        <v>62.62</v>
      </c>
      <c r="G7135" s="48">
        <v>346400</v>
      </c>
      <c r="H7135" s="47">
        <v>7.69</v>
      </c>
      <c r="I7135" s="51">
        <f t="shared" si="799"/>
        <v>0.12280421590546152</v>
      </c>
      <c r="J7135" s="51">
        <f t="shared" ca="1" si="800"/>
        <v>4</v>
      </c>
      <c r="K7135" s="47">
        <f t="shared" si="801"/>
        <v>7.8</v>
      </c>
      <c r="L7135" s="47">
        <f t="shared" si="802"/>
        <v>7.83</v>
      </c>
      <c r="M7135" s="47">
        <f t="shared" si="803"/>
        <v>7.64</v>
      </c>
      <c r="N7135" s="47">
        <f t="shared" si="804"/>
        <v>7.69</v>
      </c>
      <c r="O7135" s="48">
        <f t="shared" ca="1" si="805"/>
        <v>1385600</v>
      </c>
    </row>
    <row r="7136" spans="1:15" x14ac:dyDescent="0.25">
      <c r="A7136">
        <v>7121</v>
      </c>
      <c r="B7136" s="84">
        <v>31637</v>
      </c>
      <c r="C7136" s="47">
        <v>62.75</v>
      </c>
      <c r="D7136" s="47">
        <v>64.38</v>
      </c>
      <c r="E7136" s="47">
        <v>62.5</v>
      </c>
      <c r="F7136" s="47">
        <v>63.38</v>
      </c>
      <c r="G7136" s="48">
        <v>560000</v>
      </c>
      <c r="H7136" s="47">
        <v>7.78</v>
      </c>
      <c r="I7136" s="51">
        <f t="shared" si="799"/>
        <v>0.12275165667402967</v>
      </c>
      <c r="J7136" s="51">
        <f t="shared" ca="1" si="800"/>
        <v>4</v>
      </c>
      <c r="K7136" s="47">
        <f t="shared" si="801"/>
        <v>7.7</v>
      </c>
      <c r="L7136" s="47">
        <f t="shared" si="802"/>
        <v>7.9</v>
      </c>
      <c r="M7136" s="47">
        <f t="shared" si="803"/>
        <v>7.67</v>
      </c>
      <c r="N7136" s="47">
        <f t="shared" si="804"/>
        <v>7.78</v>
      </c>
      <c r="O7136" s="48">
        <f t="shared" ca="1" si="805"/>
        <v>2240000</v>
      </c>
    </row>
    <row r="7137" spans="1:15" x14ac:dyDescent="0.25">
      <c r="A7137">
        <v>7122</v>
      </c>
      <c r="B7137" s="84">
        <v>31636</v>
      </c>
      <c r="C7137" s="47">
        <v>61.62</v>
      </c>
      <c r="D7137" s="47">
        <v>63</v>
      </c>
      <c r="E7137" s="47">
        <v>61.12</v>
      </c>
      <c r="F7137" s="47">
        <v>63</v>
      </c>
      <c r="G7137" s="48">
        <v>864400</v>
      </c>
      <c r="H7137" s="47">
        <v>7.74</v>
      </c>
      <c r="I7137" s="51">
        <f t="shared" si="799"/>
        <v>0.12285714285714286</v>
      </c>
      <c r="J7137" s="51">
        <f t="shared" ca="1" si="800"/>
        <v>4</v>
      </c>
      <c r="K7137" s="47">
        <f t="shared" si="801"/>
        <v>7.57</v>
      </c>
      <c r="L7137" s="47">
        <f t="shared" si="802"/>
        <v>7.74</v>
      </c>
      <c r="M7137" s="47">
        <f t="shared" si="803"/>
        <v>7.51</v>
      </c>
      <c r="N7137" s="47">
        <f t="shared" si="804"/>
        <v>7.74</v>
      </c>
      <c r="O7137" s="48">
        <f t="shared" ca="1" si="805"/>
        <v>3457600</v>
      </c>
    </row>
    <row r="7138" spans="1:15" x14ac:dyDescent="0.25">
      <c r="A7138">
        <v>7123</v>
      </c>
      <c r="B7138" s="84">
        <v>31635</v>
      </c>
      <c r="C7138" s="47">
        <v>61.38</v>
      </c>
      <c r="D7138" s="47">
        <v>62.12</v>
      </c>
      <c r="E7138" s="47">
        <v>61.12</v>
      </c>
      <c r="F7138" s="47">
        <v>61.5</v>
      </c>
      <c r="G7138" s="48">
        <v>390800</v>
      </c>
      <c r="H7138" s="47">
        <v>7.55</v>
      </c>
      <c r="I7138" s="51">
        <f t="shared" si="799"/>
        <v>0.12276422764227642</v>
      </c>
      <c r="J7138" s="51">
        <f t="shared" ca="1" si="800"/>
        <v>4</v>
      </c>
      <c r="K7138" s="47">
        <f t="shared" si="801"/>
        <v>7.54</v>
      </c>
      <c r="L7138" s="47">
        <f t="shared" si="802"/>
        <v>7.63</v>
      </c>
      <c r="M7138" s="47">
        <f t="shared" si="803"/>
        <v>7.5</v>
      </c>
      <c r="N7138" s="47">
        <f t="shared" si="804"/>
        <v>7.55</v>
      </c>
      <c r="O7138" s="48">
        <f t="shared" ca="1" si="805"/>
        <v>1563200</v>
      </c>
    </row>
    <row r="7139" spans="1:15" x14ac:dyDescent="0.25">
      <c r="A7139">
        <v>7124</v>
      </c>
      <c r="B7139" s="84">
        <v>31632</v>
      </c>
      <c r="C7139" s="47">
        <v>61.38</v>
      </c>
      <c r="D7139" s="47">
        <v>61.5</v>
      </c>
      <c r="E7139" s="47">
        <v>61.12</v>
      </c>
      <c r="F7139" s="47">
        <v>61.12</v>
      </c>
      <c r="G7139" s="48">
        <v>558000</v>
      </c>
      <c r="H7139" s="47">
        <v>7.5</v>
      </c>
      <c r="I7139" s="51">
        <f t="shared" si="799"/>
        <v>0.12270942408376964</v>
      </c>
      <c r="J7139" s="51">
        <f t="shared" ca="1" si="800"/>
        <v>4</v>
      </c>
      <c r="K7139" s="47">
        <f t="shared" si="801"/>
        <v>7.53</v>
      </c>
      <c r="L7139" s="47">
        <f t="shared" si="802"/>
        <v>7.55</v>
      </c>
      <c r="M7139" s="47">
        <f t="shared" si="803"/>
        <v>7.5</v>
      </c>
      <c r="N7139" s="47">
        <f t="shared" si="804"/>
        <v>7.5</v>
      </c>
      <c r="O7139" s="48">
        <f t="shared" ca="1" si="805"/>
        <v>2232000</v>
      </c>
    </row>
    <row r="7140" spans="1:15" x14ac:dyDescent="0.25">
      <c r="A7140">
        <v>7125</v>
      </c>
      <c r="B7140" s="84">
        <v>31631</v>
      </c>
      <c r="C7140" s="47">
        <v>61.75</v>
      </c>
      <c r="D7140" s="47">
        <v>62.38</v>
      </c>
      <c r="E7140" s="47">
        <v>61.12</v>
      </c>
      <c r="F7140" s="47">
        <v>61.25</v>
      </c>
      <c r="G7140" s="48">
        <v>771600</v>
      </c>
      <c r="H7140" s="47">
        <v>7.52</v>
      </c>
      <c r="I7140" s="51">
        <f t="shared" si="799"/>
        <v>0.12277551020408163</v>
      </c>
      <c r="J7140" s="51">
        <f t="shared" ca="1" si="800"/>
        <v>4</v>
      </c>
      <c r="K7140" s="47">
        <f t="shared" si="801"/>
        <v>7.58</v>
      </c>
      <c r="L7140" s="47">
        <f t="shared" si="802"/>
        <v>7.66</v>
      </c>
      <c r="M7140" s="47">
        <f t="shared" si="803"/>
        <v>7.5</v>
      </c>
      <c r="N7140" s="47">
        <f t="shared" si="804"/>
        <v>7.52</v>
      </c>
      <c r="O7140" s="48">
        <f t="shared" ca="1" si="805"/>
        <v>3086400</v>
      </c>
    </row>
    <row r="7141" spans="1:15" x14ac:dyDescent="0.25">
      <c r="A7141">
        <v>7126</v>
      </c>
      <c r="B7141" s="84">
        <v>31630</v>
      </c>
      <c r="C7141" s="47">
        <v>61.12</v>
      </c>
      <c r="D7141" s="47">
        <v>61.75</v>
      </c>
      <c r="E7141" s="47">
        <v>61</v>
      </c>
      <c r="F7141" s="47">
        <v>61.5</v>
      </c>
      <c r="G7141" s="48">
        <v>432800</v>
      </c>
      <c r="H7141" s="47">
        <v>7.55</v>
      </c>
      <c r="I7141" s="51">
        <f t="shared" si="799"/>
        <v>0.12276422764227642</v>
      </c>
      <c r="J7141" s="51">
        <f t="shared" ca="1" si="800"/>
        <v>4</v>
      </c>
      <c r="K7141" s="47">
        <f t="shared" si="801"/>
        <v>7.5</v>
      </c>
      <c r="L7141" s="47">
        <f t="shared" si="802"/>
        <v>7.58</v>
      </c>
      <c r="M7141" s="47">
        <f t="shared" si="803"/>
        <v>7.49</v>
      </c>
      <c r="N7141" s="47">
        <f t="shared" si="804"/>
        <v>7.55</v>
      </c>
      <c r="O7141" s="48">
        <f t="shared" ca="1" si="805"/>
        <v>1731200</v>
      </c>
    </row>
    <row r="7142" spans="1:15" x14ac:dyDescent="0.25">
      <c r="A7142">
        <v>7127</v>
      </c>
      <c r="B7142" s="84">
        <v>31629</v>
      </c>
      <c r="C7142" s="47">
        <v>61.12</v>
      </c>
      <c r="D7142" s="47">
        <v>61.75</v>
      </c>
      <c r="E7142" s="47">
        <v>60.5</v>
      </c>
      <c r="F7142" s="47">
        <v>61.12</v>
      </c>
      <c r="G7142" s="48">
        <v>600000</v>
      </c>
      <c r="H7142" s="47">
        <v>7.5</v>
      </c>
      <c r="I7142" s="51">
        <f t="shared" si="799"/>
        <v>0.12270942408376964</v>
      </c>
      <c r="J7142" s="51">
        <f t="shared" ca="1" si="800"/>
        <v>4</v>
      </c>
      <c r="K7142" s="47">
        <f t="shared" si="801"/>
        <v>7.5</v>
      </c>
      <c r="L7142" s="47">
        <f t="shared" si="802"/>
        <v>7.58</v>
      </c>
      <c r="M7142" s="47">
        <f t="shared" si="803"/>
        <v>7.42</v>
      </c>
      <c r="N7142" s="47">
        <f t="shared" si="804"/>
        <v>7.5</v>
      </c>
      <c r="O7142" s="48">
        <f t="shared" ca="1" si="805"/>
        <v>2400000</v>
      </c>
    </row>
    <row r="7143" spans="1:15" x14ac:dyDescent="0.25">
      <c r="A7143">
        <v>7128</v>
      </c>
      <c r="B7143" s="84">
        <v>31628</v>
      </c>
      <c r="C7143" s="47">
        <v>59.75</v>
      </c>
      <c r="D7143" s="47">
        <v>61.75</v>
      </c>
      <c r="E7143" s="47">
        <v>59.5</v>
      </c>
      <c r="F7143" s="47">
        <v>61.12</v>
      </c>
      <c r="G7143" s="48">
        <v>616400</v>
      </c>
      <c r="H7143" s="47">
        <v>7.5</v>
      </c>
      <c r="I7143" s="51">
        <f t="shared" si="799"/>
        <v>0.12270942408376964</v>
      </c>
      <c r="J7143" s="51">
        <f t="shared" ca="1" si="800"/>
        <v>4</v>
      </c>
      <c r="K7143" s="47">
        <f t="shared" si="801"/>
        <v>7.33</v>
      </c>
      <c r="L7143" s="47">
        <f t="shared" si="802"/>
        <v>7.58</v>
      </c>
      <c r="M7143" s="47">
        <f t="shared" si="803"/>
        <v>7.3</v>
      </c>
      <c r="N7143" s="47">
        <f t="shared" si="804"/>
        <v>7.5</v>
      </c>
      <c r="O7143" s="48">
        <f t="shared" ca="1" si="805"/>
        <v>2465600</v>
      </c>
    </row>
    <row r="7144" spans="1:15" x14ac:dyDescent="0.25">
      <c r="A7144">
        <v>7129</v>
      </c>
      <c r="B7144" s="84">
        <v>31625</v>
      </c>
      <c r="C7144" s="47">
        <v>60.5</v>
      </c>
      <c r="D7144" s="47">
        <v>61.25</v>
      </c>
      <c r="E7144" s="47">
        <v>59.62</v>
      </c>
      <c r="F7144" s="47">
        <v>59.88</v>
      </c>
      <c r="G7144" s="48">
        <v>2168000</v>
      </c>
      <c r="H7144" s="47">
        <v>7.35</v>
      </c>
      <c r="I7144" s="51">
        <f t="shared" si="799"/>
        <v>0.12274549098196391</v>
      </c>
      <c r="J7144" s="51">
        <f t="shared" ca="1" si="800"/>
        <v>4</v>
      </c>
      <c r="K7144" s="47">
        <f t="shared" si="801"/>
        <v>7.43</v>
      </c>
      <c r="L7144" s="47">
        <f t="shared" si="802"/>
        <v>7.52</v>
      </c>
      <c r="M7144" s="47">
        <f t="shared" si="803"/>
        <v>7.32</v>
      </c>
      <c r="N7144" s="47">
        <f t="shared" si="804"/>
        <v>7.35</v>
      </c>
      <c r="O7144" s="48">
        <f t="shared" ca="1" si="805"/>
        <v>8672000</v>
      </c>
    </row>
    <row r="7145" spans="1:15" x14ac:dyDescent="0.25">
      <c r="A7145">
        <v>7130</v>
      </c>
      <c r="B7145" s="84">
        <v>31624</v>
      </c>
      <c r="C7145" s="47">
        <v>61.38</v>
      </c>
      <c r="D7145" s="47">
        <v>61.38</v>
      </c>
      <c r="E7145" s="47">
        <v>60.12</v>
      </c>
      <c r="F7145" s="47">
        <v>60.25</v>
      </c>
      <c r="G7145" s="48">
        <v>420800</v>
      </c>
      <c r="H7145" s="47">
        <v>7.4</v>
      </c>
      <c r="I7145" s="51">
        <f t="shared" si="799"/>
        <v>0.12282157676348548</v>
      </c>
      <c r="J7145" s="51">
        <f t="shared" ca="1" si="800"/>
        <v>4</v>
      </c>
      <c r="K7145" s="47">
        <f t="shared" si="801"/>
        <v>7.54</v>
      </c>
      <c r="L7145" s="47">
        <f t="shared" si="802"/>
        <v>7.54</v>
      </c>
      <c r="M7145" s="47">
        <f t="shared" si="803"/>
        <v>7.38</v>
      </c>
      <c r="N7145" s="47">
        <f t="shared" si="804"/>
        <v>7.4</v>
      </c>
      <c r="O7145" s="48">
        <f t="shared" ca="1" si="805"/>
        <v>1683200</v>
      </c>
    </row>
    <row r="7146" spans="1:15" x14ac:dyDescent="0.25">
      <c r="A7146">
        <v>7131</v>
      </c>
      <c r="B7146" s="84">
        <v>31623</v>
      </c>
      <c r="C7146" s="47">
        <v>60</v>
      </c>
      <c r="D7146" s="47">
        <v>61.38</v>
      </c>
      <c r="E7146" s="47">
        <v>59.25</v>
      </c>
      <c r="F7146" s="47">
        <v>61.38</v>
      </c>
      <c r="G7146" s="48">
        <v>973200</v>
      </c>
      <c r="H7146" s="47">
        <v>7.54</v>
      </c>
      <c r="I7146" s="51">
        <f t="shared" si="799"/>
        <v>0.12284131638970348</v>
      </c>
      <c r="J7146" s="51">
        <f t="shared" ca="1" si="800"/>
        <v>4</v>
      </c>
      <c r="K7146" s="47">
        <f t="shared" si="801"/>
        <v>7.37</v>
      </c>
      <c r="L7146" s="47">
        <f t="shared" si="802"/>
        <v>7.54</v>
      </c>
      <c r="M7146" s="47">
        <f t="shared" si="803"/>
        <v>7.28</v>
      </c>
      <c r="N7146" s="47">
        <f t="shared" si="804"/>
        <v>7.54</v>
      </c>
      <c r="O7146" s="48">
        <f t="shared" ca="1" si="805"/>
        <v>3892800</v>
      </c>
    </row>
    <row r="7147" spans="1:15" x14ac:dyDescent="0.25">
      <c r="A7147">
        <v>7132</v>
      </c>
      <c r="B7147" s="84">
        <v>31622</v>
      </c>
      <c r="C7147" s="47">
        <v>61.25</v>
      </c>
      <c r="D7147" s="47">
        <v>61.25</v>
      </c>
      <c r="E7147" s="47">
        <v>60</v>
      </c>
      <c r="F7147" s="47">
        <v>60</v>
      </c>
      <c r="G7147" s="48">
        <v>375600</v>
      </c>
      <c r="H7147" s="47">
        <v>7.37</v>
      </c>
      <c r="I7147" s="51">
        <f t="shared" si="799"/>
        <v>0.12283333333333334</v>
      </c>
      <c r="J7147" s="51">
        <f t="shared" ca="1" si="800"/>
        <v>4</v>
      </c>
      <c r="K7147" s="47">
        <f t="shared" si="801"/>
        <v>7.52</v>
      </c>
      <c r="L7147" s="47">
        <f t="shared" si="802"/>
        <v>7.52</v>
      </c>
      <c r="M7147" s="47">
        <f t="shared" si="803"/>
        <v>7.37</v>
      </c>
      <c r="N7147" s="47">
        <f t="shared" si="804"/>
        <v>7.37</v>
      </c>
      <c r="O7147" s="48">
        <f t="shared" ca="1" si="805"/>
        <v>1502400</v>
      </c>
    </row>
    <row r="7148" spans="1:15" x14ac:dyDescent="0.25">
      <c r="A7148">
        <v>7133</v>
      </c>
      <c r="B7148" s="84">
        <v>31621</v>
      </c>
      <c r="C7148" s="47">
        <v>62</v>
      </c>
      <c r="D7148" s="47">
        <v>63</v>
      </c>
      <c r="E7148" s="47">
        <v>61</v>
      </c>
      <c r="F7148" s="47">
        <v>61.25</v>
      </c>
      <c r="G7148" s="48">
        <v>537600</v>
      </c>
      <c r="H7148" s="47">
        <v>7.52</v>
      </c>
      <c r="I7148" s="51">
        <f t="shared" si="799"/>
        <v>0.12277551020408163</v>
      </c>
      <c r="J7148" s="51">
        <f t="shared" ca="1" si="800"/>
        <v>4</v>
      </c>
      <c r="K7148" s="47">
        <f t="shared" si="801"/>
        <v>7.61</v>
      </c>
      <c r="L7148" s="47">
        <f t="shared" si="802"/>
        <v>7.73</v>
      </c>
      <c r="M7148" s="47">
        <f t="shared" si="803"/>
        <v>7.49</v>
      </c>
      <c r="N7148" s="47">
        <f t="shared" si="804"/>
        <v>7.52</v>
      </c>
      <c r="O7148" s="48">
        <f t="shared" ca="1" si="805"/>
        <v>2150400</v>
      </c>
    </row>
    <row r="7149" spans="1:15" x14ac:dyDescent="0.25">
      <c r="A7149">
        <v>7134</v>
      </c>
      <c r="B7149" s="84">
        <v>31618</v>
      </c>
      <c r="C7149" s="47">
        <v>62.25</v>
      </c>
      <c r="D7149" s="47">
        <v>62.75</v>
      </c>
      <c r="E7149" s="47">
        <v>62</v>
      </c>
      <c r="F7149" s="47">
        <v>62.25</v>
      </c>
      <c r="G7149" s="48">
        <v>554000</v>
      </c>
      <c r="H7149" s="47">
        <v>7.64</v>
      </c>
      <c r="I7149" s="51">
        <f t="shared" si="799"/>
        <v>0.12273092369477911</v>
      </c>
      <c r="J7149" s="51">
        <f t="shared" ca="1" si="800"/>
        <v>4</v>
      </c>
      <c r="K7149" s="47">
        <f t="shared" si="801"/>
        <v>7.64</v>
      </c>
      <c r="L7149" s="47">
        <f t="shared" si="802"/>
        <v>7.7</v>
      </c>
      <c r="M7149" s="47">
        <f t="shared" si="803"/>
        <v>7.61</v>
      </c>
      <c r="N7149" s="47">
        <f t="shared" si="804"/>
        <v>7.64</v>
      </c>
      <c r="O7149" s="48">
        <f t="shared" ca="1" si="805"/>
        <v>2216000</v>
      </c>
    </row>
    <row r="7150" spans="1:15" x14ac:dyDescent="0.25">
      <c r="A7150">
        <v>7135</v>
      </c>
      <c r="B7150" s="84">
        <v>31617</v>
      </c>
      <c r="C7150" s="47">
        <v>62.25</v>
      </c>
      <c r="D7150" s="47">
        <v>62.38</v>
      </c>
      <c r="E7150" s="47">
        <v>61.5</v>
      </c>
      <c r="F7150" s="47">
        <v>61.75</v>
      </c>
      <c r="G7150" s="48">
        <v>372000</v>
      </c>
      <c r="H7150" s="47">
        <v>7.58</v>
      </c>
      <c r="I7150" s="51">
        <f t="shared" si="799"/>
        <v>0.12275303643724697</v>
      </c>
      <c r="J7150" s="51">
        <f t="shared" ca="1" si="800"/>
        <v>4</v>
      </c>
      <c r="K7150" s="47">
        <f t="shared" si="801"/>
        <v>7.64</v>
      </c>
      <c r="L7150" s="47">
        <f t="shared" si="802"/>
        <v>7.66</v>
      </c>
      <c r="M7150" s="47">
        <f t="shared" si="803"/>
        <v>7.55</v>
      </c>
      <c r="N7150" s="47">
        <f t="shared" si="804"/>
        <v>7.58</v>
      </c>
      <c r="O7150" s="48">
        <f t="shared" ca="1" si="805"/>
        <v>1488000</v>
      </c>
    </row>
    <row r="7151" spans="1:15" x14ac:dyDescent="0.25">
      <c r="A7151">
        <v>7136</v>
      </c>
      <c r="B7151" s="84">
        <v>31616</v>
      </c>
      <c r="C7151" s="47">
        <v>61</v>
      </c>
      <c r="D7151" s="47">
        <v>62.88</v>
      </c>
      <c r="E7151" s="47">
        <v>61</v>
      </c>
      <c r="F7151" s="47">
        <v>62.5</v>
      </c>
      <c r="G7151" s="48">
        <v>748800</v>
      </c>
      <c r="H7151" s="47">
        <v>7.67</v>
      </c>
      <c r="I7151" s="51">
        <f t="shared" si="799"/>
        <v>0.12272</v>
      </c>
      <c r="J7151" s="51">
        <f t="shared" ca="1" si="800"/>
        <v>4</v>
      </c>
      <c r="K7151" s="47">
        <f t="shared" si="801"/>
        <v>7.49</v>
      </c>
      <c r="L7151" s="47">
        <f t="shared" si="802"/>
        <v>7.72</v>
      </c>
      <c r="M7151" s="47">
        <f t="shared" si="803"/>
        <v>7.49</v>
      </c>
      <c r="N7151" s="47">
        <f t="shared" si="804"/>
        <v>7.67</v>
      </c>
      <c r="O7151" s="48">
        <f t="shared" ca="1" si="805"/>
        <v>2995200</v>
      </c>
    </row>
    <row r="7152" spans="1:15" x14ac:dyDescent="0.25">
      <c r="A7152">
        <v>7137</v>
      </c>
      <c r="B7152" s="84">
        <v>31615</v>
      </c>
      <c r="C7152" s="47">
        <v>60.75</v>
      </c>
      <c r="D7152" s="47">
        <v>61.88</v>
      </c>
      <c r="E7152" s="47">
        <v>60.75</v>
      </c>
      <c r="F7152" s="47">
        <v>61.25</v>
      </c>
      <c r="G7152" s="48">
        <v>727600</v>
      </c>
      <c r="H7152" s="47">
        <v>7.52</v>
      </c>
      <c r="I7152" s="51">
        <f t="shared" si="799"/>
        <v>0.12277551020408163</v>
      </c>
      <c r="J7152" s="51">
        <f t="shared" ca="1" si="800"/>
        <v>4</v>
      </c>
      <c r="K7152" s="47">
        <f t="shared" si="801"/>
        <v>7.46</v>
      </c>
      <c r="L7152" s="47">
        <f t="shared" si="802"/>
        <v>7.6</v>
      </c>
      <c r="M7152" s="47">
        <f t="shared" si="803"/>
        <v>7.46</v>
      </c>
      <c r="N7152" s="47">
        <f t="shared" si="804"/>
        <v>7.52</v>
      </c>
      <c r="O7152" s="48">
        <f t="shared" ca="1" si="805"/>
        <v>2910400</v>
      </c>
    </row>
    <row r="7153" spans="1:15" x14ac:dyDescent="0.25">
      <c r="A7153">
        <v>7138</v>
      </c>
      <c r="B7153" s="84">
        <v>31614</v>
      </c>
      <c r="C7153" s="47">
        <v>62.12</v>
      </c>
      <c r="D7153" s="47">
        <v>62.38</v>
      </c>
      <c r="E7153" s="47">
        <v>61.25</v>
      </c>
      <c r="F7153" s="47">
        <v>61.62</v>
      </c>
      <c r="G7153" s="48">
        <v>536800</v>
      </c>
      <c r="H7153" s="47">
        <v>7.57</v>
      </c>
      <c r="I7153" s="51">
        <f t="shared" si="799"/>
        <v>0.12284972411554691</v>
      </c>
      <c r="J7153" s="51">
        <f t="shared" ca="1" si="800"/>
        <v>4</v>
      </c>
      <c r="K7153" s="47">
        <f t="shared" si="801"/>
        <v>7.63</v>
      </c>
      <c r="L7153" s="47">
        <f t="shared" si="802"/>
        <v>7.66</v>
      </c>
      <c r="M7153" s="47">
        <f t="shared" si="803"/>
        <v>7.52</v>
      </c>
      <c r="N7153" s="47">
        <f t="shared" si="804"/>
        <v>7.57</v>
      </c>
      <c r="O7153" s="48">
        <f t="shared" ca="1" si="805"/>
        <v>2147200</v>
      </c>
    </row>
    <row r="7154" spans="1:15" x14ac:dyDescent="0.25">
      <c r="A7154">
        <v>7139</v>
      </c>
      <c r="B7154" s="84">
        <v>31611</v>
      </c>
      <c r="C7154" s="47">
        <v>62.5</v>
      </c>
      <c r="D7154" s="47">
        <v>62.88</v>
      </c>
      <c r="E7154" s="47">
        <v>62</v>
      </c>
      <c r="F7154" s="47">
        <v>62.25</v>
      </c>
      <c r="G7154" s="48">
        <v>664800</v>
      </c>
      <c r="H7154" s="47">
        <v>7.64</v>
      </c>
      <c r="I7154" s="51">
        <f t="shared" si="799"/>
        <v>0.12273092369477911</v>
      </c>
      <c r="J7154" s="51">
        <f t="shared" ca="1" si="800"/>
        <v>4</v>
      </c>
      <c r="K7154" s="47">
        <f t="shared" si="801"/>
        <v>7.67</v>
      </c>
      <c r="L7154" s="47">
        <f t="shared" si="802"/>
        <v>7.72</v>
      </c>
      <c r="M7154" s="47">
        <f t="shared" si="803"/>
        <v>7.61</v>
      </c>
      <c r="N7154" s="47">
        <f t="shared" si="804"/>
        <v>7.64</v>
      </c>
      <c r="O7154" s="48">
        <f t="shared" ca="1" si="805"/>
        <v>2659200</v>
      </c>
    </row>
    <row r="7155" spans="1:15" x14ac:dyDescent="0.25">
      <c r="A7155">
        <v>7140</v>
      </c>
      <c r="B7155" s="84">
        <v>31610</v>
      </c>
      <c r="C7155" s="47">
        <v>62.88</v>
      </c>
      <c r="D7155" s="47">
        <v>62.88</v>
      </c>
      <c r="E7155" s="47">
        <v>62.25</v>
      </c>
      <c r="F7155" s="47">
        <v>62.5</v>
      </c>
      <c r="G7155" s="48">
        <v>940000</v>
      </c>
      <c r="H7155" s="47">
        <v>7.67</v>
      </c>
      <c r="I7155" s="51">
        <f t="shared" si="799"/>
        <v>0.12272</v>
      </c>
      <c r="J7155" s="51">
        <f t="shared" ca="1" si="800"/>
        <v>4</v>
      </c>
      <c r="K7155" s="47">
        <f t="shared" si="801"/>
        <v>7.72</v>
      </c>
      <c r="L7155" s="47">
        <f t="shared" si="802"/>
        <v>7.72</v>
      </c>
      <c r="M7155" s="47">
        <f t="shared" si="803"/>
        <v>7.64</v>
      </c>
      <c r="N7155" s="47">
        <f t="shared" si="804"/>
        <v>7.67</v>
      </c>
      <c r="O7155" s="48">
        <f t="shared" ca="1" si="805"/>
        <v>3760000</v>
      </c>
    </row>
    <row r="7156" spans="1:15" x14ac:dyDescent="0.25">
      <c r="A7156">
        <v>7141</v>
      </c>
      <c r="B7156" s="84">
        <v>31609</v>
      </c>
      <c r="C7156" s="47">
        <v>62</v>
      </c>
      <c r="D7156" s="47">
        <v>62.88</v>
      </c>
      <c r="E7156" s="47">
        <v>61.88</v>
      </c>
      <c r="F7156" s="47">
        <v>62.62</v>
      </c>
      <c r="G7156" s="48">
        <v>1210400</v>
      </c>
      <c r="H7156" s="47">
        <v>7.69</v>
      </c>
      <c r="I7156" s="51">
        <f t="shared" si="799"/>
        <v>0.12280421590546152</v>
      </c>
      <c r="J7156" s="51">
        <f t="shared" ca="1" si="800"/>
        <v>4</v>
      </c>
      <c r="K7156" s="47">
        <f t="shared" si="801"/>
        <v>7.61</v>
      </c>
      <c r="L7156" s="47">
        <f t="shared" si="802"/>
        <v>7.72</v>
      </c>
      <c r="M7156" s="47">
        <f t="shared" si="803"/>
        <v>7.6</v>
      </c>
      <c r="N7156" s="47">
        <f t="shared" si="804"/>
        <v>7.69</v>
      </c>
      <c r="O7156" s="48">
        <f t="shared" ca="1" si="805"/>
        <v>4841600</v>
      </c>
    </row>
    <row r="7157" spans="1:15" x14ac:dyDescent="0.25">
      <c r="A7157">
        <v>7142</v>
      </c>
      <c r="B7157" s="84">
        <v>31608</v>
      </c>
      <c r="C7157" s="47">
        <v>62.62</v>
      </c>
      <c r="D7157" s="47">
        <v>62.62</v>
      </c>
      <c r="E7157" s="47">
        <v>60.62</v>
      </c>
      <c r="F7157" s="47">
        <v>62</v>
      </c>
      <c r="G7157" s="48">
        <v>764000</v>
      </c>
      <c r="H7157" s="47">
        <v>7.61</v>
      </c>
      <c r="I7157" s="51">
        <f t="shared" si="799"/>
        <v>0.12274193548387097</v>
      </c>
      <c r="J7157" s="51">
        <f t="shared" ca="1" si="800"/>
        <v>4</v>
      </c>
      <c r="K7157" s="47">
        <f t="shared" si="801"/>
        <v>7.69</v>
      </c>
      <c r="L7157" s="47">
        <f t="shared" si="802"/>
        <v>7.69</v>
      </c>
      <c r="M7157" s="47">
        <f t="shared" si="803"/>
        <v>7.44</v>
      </c>
      <c r="N7157" s="47">
        <f t="shared" si="804"/>
        <v>7.61</v>
      </c>
      <c r="O7157" s="48">
        <f t="shared" ca="1" si="805"/>
        <v>3056000</v>
      </c>
    </row>
    <row r="7158" spans="1:15" x14ac:dyDescent="0.25">
      <c r="A7158">
        <v>7143</v>
      </c>
      <c r="B7158" s="84">
        <v>31607</v>
      </c>
      <c r="C7158" s="47">
        <v>62.75</v>
      </c>
      <c r="D7158" s="47">
        <v>62.88</v>
      </c>
      <c r="E7158" s="47">
        <v>62.12</v>
      </c>
      <c r="F7158" s="47">
        <v>62.5</v>
      </c>
      <c r="G7158" s="48">
        <v>578400</v>
      </c>
      <c r="H7158" s="47">
        <v>7.67</v>
      </c>
      <c r="I7158" s="51">
        <f t="shared" si="799"/>
        <v>0.12272</v>
      </c>
      <c r="J7158" s="51">
        <f t="shared" ca="1" si="800"/>
        <v>4</v>
      </c>
      <c r="K7158" s="47">
        <f t="shared" si="801"/>
        <v>7.7</v>
      </c>
      <c r="L7158" s="47">
        <f t="shared" si="802"/>
        <v>7.72</v>
      </c>
      <c r="M7158" s="47">
        <f t="shared" si="803"/>
        <v>7.62</v>
      </c>
      <c r="N7158" s="47">
        <f t="shared" si="804"/>
        <v>7.67</v>
      </c>
      <c r="O7158" s="48">
        <f t="shared" ca="1" si="805"/>
        <v>2313600</v>
      </c>
    </row>
    <row r="7159" spans="1:15" x14ac:dyDescent="0.25">
      <c r="A7159">
        <v>7144</v>
      </c>
      <c r="B7159" s="84">
        <v>31604</v>
      </c>
      <c r="C7159" s="47">
        <v>62</v>
      </c>
      <c r="D7159" s="47">
        <v>63.25</v>
      </c>
      <c r="E7159" s="47">
        <v>61.62</v>
      </c>
      <c r="F7159" s="47">
        <v>62.88</v>
      </c>
      <c r="G7159" s="48">
        <v>1544000</v>
      </c>
      <c r="H7159" s="47">
        <v>7.72</v>
      </c>
      <c r="I7159" s="51">
        <f t="shared" si="799"/>
        <v>0.12277353689567429</v>
      </c>
      <c r="J7159" s="51">
        <f t="shared" ca="1" si="800"/>
        <v>4</v>
      </c>
      <c r="K7159" s="47">
        <f t="shared" si="801"/>
        <v>7.61</v>
      </c>
      <c r="L7159" s="47">
        <f t="shared" si="802"/>
        <v>7.77</v>
      </c>
      <c r="M7159" s="47">
        <f t="shared" si="803"/>
        <v>7.57</v>
      </c>
      <c r="N7159" s="47">
        <f t="shared" si="804"/>
        <v>7.72</v>
      </c>
      <c r="O7159" s="48">
        <f t="shared" ca="1" si="805"/>
        <v>6176000</v>
      </c>
    </row>
    <row r="7160" spans="1:15" x14ac:dyDescent="0.25">
      <c r="A7160">
        <v>7145</v>
      </c>
      <c r="B7160" s="84">
        <v>31603</v>
      </c>
      <c r="C7160" s="47">
        <v>62.12</v>
      </c>
      <c r="D7160" s="47">
        <v>62.25</v>
      </c>
      <c r="E7160" s="47">
        <v>60.38</v>
      </c>
      <c r="F7160" s="47">
        <v>61.62</v>
      </c>
      <c r="G7160" s="48">
        <v>948400</v>
      </c>
      <c r="H7160" s="47">
        <v>7.57</v>
      </c>
      <c r="I7160" s="51">
        <f t="shared" si="799"/>
        <v>0.12284972411554691</v>
      </c>
      <c r="J7160" s="51">
        <f t="shared" ca="1" si="800"/>
        <v>4</v>
      </c>
      <c r="K7160" s="47">
        <f t="shared" si="801"/>
        <v>7.63</v>
      </c>
      <c r="L7160" s="47">
        <f t="shared" si="802"/>
        <v>7.65</v>
      </c>
      <c r="M7160" s="47">
        <f t="shared" si="803"/>
        <v>7.42</v>
      </c>
      <c r="N7160" s="47">
        <f t="shared" si="804"/>
        <v>7.57</v>
      </c>
      <c r="O7160" s="48">
        <f t="shared" ca="1" si="805"/>
        <v>3793600</v>
      </c>
    </row>
    <row r="7161" spans="1:15" x14ac:dyDescent="0.25">
      <c r="A7161">
        <v>7146</v>
      </c>
      <c r="B7161" s="84">
        <v>31602</v>
      </c>
      <c r="C7161" s="47">
        <v>60.88</v>
      </c>
      <c r="D7161" s="47">
        <v>61.5</v>
      </c>
      <c r="E7161" s="47">
        <v>60</v>
      </c>
      <c r="F7161" s="47">
        <v>61.12</v>
      </c>
      <c r="G7161" s="48">
        <v>715200</v>
      </c>
      <c r="H7161" s="47">
        <v>7.5</v>
      </c>
      <c r="I7161" s="51">
        <f t="shared" si="799"/>
        <v>0.12270942408376964</v>
      </c>
      <c r="J7161" s="51">
        <f t="shared" ca="1" si="800"/>
        <v>4</v>
      </c>
      <c r="K7161" s="47">
        <f t="shared" si="801"/>
        <v>7.47</v>
      </c>
      <c r="L7161" s="47">
        <f t="shared" si="802"/>
        <v>7.55</v>
      </c>
      <c r="M7161" s="47">
        <f t="shared" si="803"/>
        <v>7.36</v>
      </c>
      <c r="N7161" s="47">
        <f t="shared" si="804"/>
        <v>7.5</v>
      </c>
      <c r="O7161" s="48">
        <f t="shared" ca="1" si="805"/>
        <v>2860800</v>
      </c>
    </row>
    <row r="7162" spans="1:15" x14ac:dyDescent="0.25">
      <c r="A7162">
        <v>7147</v>
      </c>
      <c r="B7162" s="84">
        <v>31601</v>
      </c>
      <c r="C7162" s="47">
        <v>59.25</v>
      </c>
      <c r="D7162" s="47">
        <v>60.12</v>
      </c>
      <c r="E7162" s="47">
        <v>59</v>
      </c>
      <c r="F7162" s="47">
        <v>60.12</v>
      </c>
      <c r="G7162" s="48">
        <v>1336400</v>
      </c>
      <c r="H7162" s="47">
        <v>7.38</v>
      </c>
      <c r="I7162" s="51">
        <f t="shared" si="799"/>
        <v>0.12275449101796408</v>
      </c>
      <c r="J7162" s="51">
        <f t="shared" ca="1" si="800"/>
        <v>4</v>
      </c>
      <c r="K7162" s="47">
        <f t="shared" si="801"/>
        <v>7.27</v>
      </c>
      <c r="L7162" s="47">
        <f t="shared" si="802"/>
        <v>7.38</v>
      </c>
      <c r="M7162" s="47">
        <f t="shared" si="803"/>
        <v>7.24</v>
      </c>
      <c r="N7162" s="47">
        <f t="shared" si="804"/>
        <v>7.38</v>
      </c>
      <c r="O7162" s="48">
        <f t="shared" ca="1" si="805"/>
        <v>5345600</v>
      </c>
    </row>
    <row r="7163" spans="1:15" x14ac:dyDescent="0.25">
      <c r="A7163">
        <v>7148</v>
      </c>
      <c r="B7163" s="84">
        <v>31600</v>
      </c>
      <c r="C7163" s="47">
        <v>63.62</v>
      </c>
      <c r="D7163" s="47">
        <v>63.62</v>
      </c>
      <c r="E7163" s="47">
        <v>59.75</v>
      </c>
      <c r="F7163" s="47">
        <v>59.75</v>
      </c>
      <c r="G7163" s="48">
        <v>826800</v>
      </c>
      <c r="H7163" s="47">
        <v>7.34</v>
      </c>
      <c r="I7163" s="51">
        <f t="shared" si="799"/>
        <v>0.12284518828451882</v>
      </c>
      <c r="J7163" s="51">
        <f t="shared" ca="1" si="800"/>
        <v>4</v>
      </c>
      <c r="K7163" s="47">
        <f t="shared" si="801"/>
        <v>7.82</v>
      </c>
      <c r="L7163" s="47">
        <f t="shared" si="802"/>
        <v>7.82</v>
      </c>
      <c r="M7163" s="47">
        <f t="shared" si="803"/>
        <v>7.34</v>
      </c>
      <c r="N7163" s="47">
        <f t="shared" si="804"/>
        <v>7.34</v>
      </c>
      <c r="O7163" s="48">
        <f t="shared" ca="1" si="805"/>
        <v>3307200</v>
      </c>
    </row>
    <row r="7164" spans="1:15" x14ac:dyDescent="0.25">
      <c r="A7164">
        <v>7149</v>
      </c>
      <c r="B7164" s="84">
        <v>31596</v>
      </c>
      <c r="C7164" s="47">
        <v>65.25</v>
      </c>
      <c r="D7164" s="47">
        <v>65.25</v>
      </c>
      <c r="E7164" s="47">
        <v>63.5</v>
      </c>
      <c r="F7164" s="47">
        <v>63.62</v>
      </c>
      <c r="G7164" s="48">
        <v>602400</v>
      </c>
      <c r="H7164" s="47">
        <v>7.76</v>
      </c>
      <c r="I7164" s="51">
        <f t="shared" si="799"/>
        <v>0.12197422194278529</v>
      </c>
      <c r="J7164" s="51">
        <f t="shared" ca="1" si="800"/>
        <v>4</v>
      </c>
      <c r="K7164" s="47">
        <f t="shared" si="801"/>
        <v>7.96</v>
      </c>
      <c r="L7164" s="47">
        <f t="shared" si="802"/>
        <v>7.96</v>
      </c>
      <c r="M7164" s="47">
        <f t="shared" si="803"/>
        <v>7.75</v>
      </c>
      <c r="N7164" s="47">
        <f t="shared" si="804"/>
        <v>7.76</v>
      </c>
      <c r="O7164" s="48">
        <f t="shared" ca="1" si="805"/>
        <v>2409600</v>
      </c>
    </row>
    <row r="7165" spans="1:15" x14ac:dyDescent="0.25">
      <c r="A7165">
        <v>7150</v>
      </c>
      <c r="B7165" s="84">
        <v>31595</v>
      </c>
      <c r="C7165" s="47">
        <v>64.5</v>
      </c>
      <c r="D7165" s="47">
        <v>65.25</v>
      </c>
      <c r="E7165" s="47">
        <v>64.25</v>
      </c>
      <c r="F7165" s="47">
        <v>64.88</v>
      </c>
      <c r="G7165" s="48">
        <v>1042400</v>
      </c>
      <c r="H7165" s="47">
        <v>7.91</v>
      </c>
      <c r="I7165" s="51">
        <f t="shared" si="799"/>
        <v>0.12191738594327992</v>
      </c>
      <c r="J7165" s="51">
        <f t="shared" ca="1" si="800"/>
        <v>4</v>
      </c>
      <c r="K7165" s="47">
        <f t="shared" si="801"/>
        <v>7.86</v>
      </c>
      <c r="L7165" s="47">
        <f t="shared" si="802"/>
        <v>7.96</v>
      </c>
      <c r="M7165" s="47">
        <f t="shared" si="803"/>
        <v>7.83</v>
      </c>
      <c r="N7165" s="47">
        <f t="shared" si="804"/>
        <v>7.91</v>
      </c>
      <c r="O7165" s="48">
        <f t="shared" ca="1" si="805"/>
        <v>4169600</v>
      </c>
    </row>
    <row r="7166" spans="1:15" x14ac:dyDescent="0.25">
      <c r="A7166">
        <v>7151</v>
      </c>
      <c r="B7166" s="84">
        <v>31594</v>
      </c>
      <c r="C7166" s="47">
        <v>63.62</v>
      </c>
      <c r="D7166" s="47">
        <v>65.38</v>
      </c>
      <c r="E7166" s="47">
        <v>63.62</v>
      </c>
      <c r="F7166" s="47">
        <v>64.38</v>
      </c>
      <c r="G7166" s="48">
        <v>1990000</v>
      </c>
      <c r="H7166" s="47">
        <v>7.85</v>
      </c>
      <c r="I7166" s="51">
        <f t="shared" si="799"/>
        <v>0.1219322771046909</v>
      </c>
      <c r="J7166" s="51">
        <f t="shared" ca="1" si="800"/>
        <v>4</v>
      </c>
      <c r="K7166" s="47">
        <f t="shared" si="801"/>
        <v>7.76</v>
      </c>
      <c r="L7166" s="47">
        <f t="shared" si="802"/>
        <v>7.97</v>
      </c>
      <c r="M7166" s="47">
        <f t="shared" si="803"/>
        <v>7.76</v>
      </c>
      <c r="N7166" s="47">
        <f t="shared" si="804"/>
        <v>7.85</v>
      </c>
      <c r="O7166" s="48">
        <f t="shared" ca="1" si="805"/>
        <v>7960000</v>
      </c>
    </row>
    <row r="7167" spans="1:15" x14ac:dyDescent="0.25">
      <c r="A7167">
        <v>7152</v>
      </c>
      <c r="B7167" s="84">
        <v>31593</v>
      </c>
      <c r="C7167" s="47">
        <v>61.25</v>
      </c>
      <c r="D7167" s="47">
        <v>64.25</v>
      </c>
      <c r="E7167" s="47">
        <v>61</v>
      </c>
      <c r="F7167" s="47">
        <v>63.62</v>
      </c>
      <c r="G7167" s="48">
        <v>1237200</v>
      </c>
      <c r="H7167" s="47">
        <v>7.76</v>
      </c>
      <c r="I7167" s="51">
        <f t="shared" si="799"/>
        <v>0.12197422194278529</v>
      </c>
      <c r="J7167" s="51">
        <f t="shared" ca="1" si="800"/>
        <v>4</v>
      </c>
      <c r="K7167" s="47">
        <f t="shared" si="801"/>
        <v>7.47</v>
      </c>
      <c r="L7167" s="47">
        <f t="shared" si="802"/>
        <v>7.84</v>
      </c>
      <c r="M7167" s="47">
        <f t="shared" si="803"/>
        <v>7.44</v>
      </c>
      <c r="N7167" s="47">
        <f t="shared" si="804"/>
        <v>7.76</v>
      </c>
      <c r="O7167" s="48">
        <f t="shared" ca="1" si="805"/>
        <v>4948800</v>
      </c>
    </row>
    <row r="7168" spans="1:15" x14ac:dyDescent="0.25">
      <c r="A7168">
        <v>7153</v>
      </c>
      <c r="B7168" s="84">
        <v>31590</v>
      </c>
      <c r="C7168" s="47">
        <v>61</v>
      </c>
      <c r="D7168" s="47">
        <v>61.5</v>
      </c>
      <c r="E7168" s="47">
        <v>60.62</v>
      </c>
      <c r="F7168" s="47">
        <v>61.25</v>
      </c>
      <c r="G7168" s="48">
        <v>819200</v>
      </c>
      <c r="H7168" s="47">
        <v>7.47</v>
      </c>
      <c r="I7168" s="51">
        <f t="shared" si="799"/>
        <v>0.12195918367346939</v>
      </c>
      <c r="J7168" s="51">
        <f t="shared" ca="1" si="800"/>
        <v>4</v>
      </c>
      <c r="K7168" s="47">
        <f t="shared" si="801"/>
        <v>7.44</v>
      </c>
      <c r="L7168" s="47">
        <f t="shared" si="802"/>
        <v>7.5</v>
      </c>
      <c r="M7168" s="47">
        <f t="shared" si="803"/>
        <v>7.39</v>
      </c>
      <c r="N7168" s="47">
        <f t="shared" si="804"/>
        <v>7.47</v>
      </c>
      <c r="O7168" s="48">
        <f t="shared" ca="1" si="805"/>
        <v>3276800</v>
      </c>
    </row>
    <row r="7169" spans="1:15" x14ac:dyDescent="0.25">
      <c r="A7169">
        <v>7154</v>
      </c>
      <c r="B7169" s="84">
        <v>31589</v>
      </c>
      <c r="C7169" s="47">
        <v>61.25</v>
      </c>
      <c r="D7169" s="47">
        <v>61.5</v>
      </c>
      <c r="E7169" s="47">
        <v>60.38</v>
      </c>
      <c r="F7169" s="47">
        <v>61.12</v>
      </c>
      <c r="G7169" s="48">
        <v>883600</v>
      </c>
      <c r="H7169" s="47">
        <v>7.45</v>
      </c>
      <c r="I7169" s="51">
        <f t="shared" si="799"/>
        <v>0.12189136125654451</v>
      </c>
      <c r="J7169" s="51">
        <f t="shared" ca="1" si="800"/>
        <v>4</v>
      </c>
      <c r="K7169" s="47">
        <f t="shared" si="801"/>
        <v>7.47</v>
      </c>
      <c r="L7169" s="47">
        <f t="shared" si="802"/>
        <v>7.5</v>
      </c>
      <c r="M7169" s="47">
        <f t="shared" si="803"/>
        <v>7.36</v>
      </c>
      <c r="N7169" s="47">
        <f t="shared" si="804"/>
        <v>7.45</v>
      </c>
      <c r="O7169" s="48">
        <f t="shared" ca="1" si="805"/>
        <v>3534400</v>
      </c>
    </row>
    <row r="7170" spans="1:15" x14ac:dyDescent="0.25">
      <c r="A7170">
        <v>7155</v>
      </c>
      <c r="B7170" s="84">
        <v>31588</v>
      </c>
      <c r="C7170" s="47">
        <v>60.5</v>
      </c>
      <c r="D7170" s="47">
        <v>61.5</v>
      </c>
      <c r="E7170" s="47">
        <v>60.5</v>
      </c>
      <c r="F7170" s="47">
        <v>61</v>
      </c>
      <c r="G7170" s="48">
        <v>624800</v>
      </c>
      <c r="H7170" s="47">
        <v>7.44</v>
      </c>
      <c r="I7170" s="51">
        <f t="shared" si="799"/>
        <v>0.1219672131147541</v>
      </c>
      <c r="J7170" s="51">
        <f t="shared" ca="1" si="800"/>
        <v>4</v>
      </c>
      <c r="K7170" s="47">
        <f t="shared" si="801"/>
        <v>7.38</v>
      </c>
      <c r="L7170" s="47">
        <f t="shared" si="802"/>
        <v>7.5</v>
      </c>
      <c r="M7170" s="47">
        <f t="shared" si="803"/>
        <v>7.38</v>
      </c>
      <c r="N7170" s="47">
        <f t="shared" si="804"/>
        <v>7.44</v>
      </c>
      <c r="O7170" s="48">
        <f t="shared" ca="1" si="805"/>
        <v>2499200</v>
      </c>
    </row>
    <row r="7171" spans="1:15" x14ac:dyDescent="0.25">
      <c r="A7171">
        <v>7156</v>
      </c>
      <c r="B7171" s="84">
        <v>31587</v>
      </c>
      <c r="C7171" s="47">
        <v>60.62</v>
      </c>
      <c r="D7171" s="47">
        <v>60.88</v>
      </c>
      <c r="E7171" s="47">
        <v>60.25</v>
      </c>
      <c r="F7171" s="47">
        <v>60.38</v>
      </c>
      <c r="G7171" s="48">
        <v>767600</v>
      </c>
      <c r="H7171" s="47">
        <v>7.36</v>
      </c>
      <c r="I7171" s="51">
        <f t="shared" si="799"/>
        <v>0.12189466710831401</v>
      </c>
      <c r="J7171" s="51">
        <f t="shared" ca="1" si="800"/>
        <v>4</v>
      </c>
      <c r="K7171" s="47">
        <f t="shared" si="801"/>
        <v>7.39</v>
      </c>
      <c r="L7171" s="47">
        <f t="shared" si="802"/>
        <v>7.42</v>
      </c>
      <c r="M7171" s="47">
        <f t="shared" si="803"/>
        <v>7.34</v>
      </c>
      <c r="N7171" s="47">
        <f t="shared" si="804"/>
        <v>7.36</v>
      </c>
      <c r="O7171" s="48">
        <f t="shared" ca="1" si="805"/>
        <v>3070400</v>
      </c>
    </row>
    <row r="7172" spans="1:15" x14ac:dyDescent="0.25">
      <c r="A7172">
        <v>7157</v>
      </c>
      <c r="B7172" s="84">
        <v>31586</v>
      </c>
      <c r="C7172" s="47">
        <v>61.75</v>
      </c>
      <c r="D7172" s="47">
        <v>61.75</v>
      </c>
      <c r="E7172" s="47">
        <v>60.12</v>
      </c>
      <c r="F7172" s="47">
        <v>60.62</v>
      </c>
      <c r="G7172" s="48">
        <v>420000</v>
      </c>
      <c r="H7172" s="47">
        <v>7.39</v>
      </c>
      <c r="I7172" s="51">
        <f t="shared" si="799"/>
        <v>0.12190696139887826</v>
      </c>
      <c r="J7172" s="51">
        <f t="shared" ca="1" si="800"/>
        <v>4</v>
      </c>
      <c r="K7172" s="47">
        <f t="shared" si="801"/>
        <v>7.53</v>
      </c>
      <c r="L7172" s="47">
        <f t="shared" si="802"/>
        <v>7.53</v>
      </c>
      <c r="M7172" s="47">
        <f t="shared" si="803"/>
        <v>7.33</v>
      </c>
      <c r="N7172" s="47">
        <f t="shared" si="804"/>
        <v>7.39</v>
      </c>
      <c r="O7172" s="48">
        <f t="shared" ca="1" si="805"/>
        <v>1680000</v>
      </c>
    </row>
    <row r="7173" spans="1:15" x14ac:dyDescent="0.25">
      <c r="A7173">
        <v>7158</v>
      </c>
      <c r="B7173" s="84">
        <v>31583</v>
      </c>
      <c r="C7173" s="47">
        <v>61.12</v>
      </c>
      <c r="D7173" s="47">
        <v>61.75</v>
      </c>
      <c r="E7173" s="47">
        <v>60.25</v>
      </c>
      <c r="F7173" s="47">
        <v>61</v>
      </c>
      <c r="G7173" s="48">
        <v>794000</v>
      </c>
      <c r="H7173" s="47">
        <v>7.44</v>
      </c>
      <c r="I7173" s="51">
        <f t="shared" si="799"/>
        <v>0.1219672131147541</v>
      </c>
      <c r="J7173" s="51">
        <f t="shared" ca="1" si="800"/>
        <v>4</v>
      </c>
      <c r="K7173" s="47">
        <f t="shared" si="801"/>
        <v>7.45</v>
      </c>
      <c r="L7173" s="47">
        <f t="shared" si="802"/>
        <v>7.53</v>
      </c>
      <c r="M7173" s="47">
        <f t="shared" si="803"/>
        <v>7.35</v>
      </c>
      <c r="N7173" s="47">
        <f t="shared" si="804"/>
        <v>7.44</v>
      </c>
      <c r="O7173" s="48">
        <f t="shared" ca="1" si="805"/>
        <v>3176000</v>
      </c>
    </row>
    <row r="7174" spans="1:15" x14ac:dyDescent="0.25">
      <c r="A7174">
        <v>7159</v>
      </c>
      <c r="B7174" s="84">
        <v>31582</v>
      </c>
      <c r="C7174" s="47">
        <v>61.88</v>
      </c>
      <c r="D7174" s="47">
        <v>62</v>
      </c>
      <c r="E7174" s="47">
        <v>61</v>
      </c>
      <c r="F7174" s="47">
        <v>61.25</v>
      </c>
      <c r="G7174" s="48">
        <v>245200</v>
      </c>
      <c r="H7174" s="47">
        <v>7.47</v>
      </c>
      <c r="I7174" s="51">
        <f t="shared" si="799"/>
        <v>0.12195918367346939</v>
      </c>
      <c r="J7174" s="51">
        <f t="shared" ca="1" si="800"/>
        <v>4</v>
      </c>
      <c r="K7174" s="47">
        <f t="shared" si="801"/>
        <v>7.55</v>
      </c>
      <c r="L7174" s="47">
        <f t="shared" si="802"/>
        <v>7.56</v>
      </c>
      <c r="M7174" s="47">
        <f t="shared" si="803"/>
        <v>7.44</v>
      </c>
      <c r="N7174" s="47">
        <f t="shared" si="804"/>
        <v>7.47</v>
      </c>
      <c r="O7174" s="48">
        <f t="shared" ca="1" si="805"/>
        <v>980800</v>
      </c>
    </row>
    <row r="7175" spans="1:15" x14ac:dyDescent="0.25">
      <c r="A7175">
        <v>7160</v>
      </c>
      <c r="B7175" s="84">
        <v>31581</v>
      </c>
      <c r="C7175" s="47">
        <v>62</v>
      </c>
      <c r="D7175" s="47">
        <v>62.12</v>
      </c>
      <c r="E7175" s="47">
        <v>60.75</v>
      </c>
      <c r="F7175" s="47">
        <v>62.12</v>
      </c>
      <c r="G7175" s="48">
        <v>386000</v>
      </c>
      <c r="H7175" s="47">
        <v>7.57</v>
      </c>
      <c r="I7175" s="51">
        <f t="shared" si="799"/>
        <v>0.12186091435930459</v>
      </c>
      <c r="J7175" s="51">
        <f t="shared" ca="1" si="800"/>
        <v>4</v>
      </c>
      <c r="K7175" s="47">
        <f t="shared" si="801"/>
        <v>7.56</v>
      </c>
      <c r="L7175" s="47">
        <f t="shared" si="802"/>
        <v>7.57</v>
      </c>
      <c r="M7175" s="47">
        <f t="shared" si="803"/>
        <v>7.4</v>
      </c>
      <c r="N7175" s="47">
        <f t="shared" si="804"/>
        <v>7.57</v>
      </c>
      <c r="O7175" s="48">
        <f t="shared" ca="1" si="805"/>
        <v>1544000</v>
      </c>
    </row>
    <row r="7176" spans="1:15" x14ac:dyDescent="0.25">
      <c r="A7176">
        <v>7161</v>
      </c>
      <c r="B7176" s="84">
        <v>31580</v>
      </c>
      <c r="C7176" s="47">
        <v>62.5</v>
      </c>
      <c r="D7176" s="47">
        <v>62.88</v>
      </c>
      <c r="E7176" s="47">
        <v>61.88</v>
      </c>
      <c r="F7176" s="47">
        <v>61.88</v>
      </c>
      <c r="G7176" s="48">
        <v>818800</v>
      </c>
      <c r="H7176" s="47">
        <v>7.54</v>
      </c>
      <c r="I7176" s="51">
        <f t="shared" si="799"/>
        <v>0.12184873949579832</v>
      </c>
      <c r="J7176" s="51">
        <f t="shared" ca="1" si="800"/>
        <v>4</v>
      </c>
      <c r="K7176" s="47">
        <f t="shared" si="801"/>
        <v>7.62</v>
      </c>
      <c r="L7176" s="47">
        <f t="shared" si="802"/>
        <v>7.66</v>
      </c>
      <c r="M7176" s="47">
        <f t="shared" si="803"/>
        <v>7.54</v>
      </c>
      <c r="N7176" s="47">
        <f t="shared" si="804"/>
        <v>7.54</v>
      </c>
      <c r="O7176" s="48">
        <f t="shared" ca="1" si="805"/>
        <v>3275200</v>
      </c>
    </row>
    <row r="7177" spans="1:15" x14ac:dyDescent="0.25">
      <c r="A7177">
        <v>7162</v>
      </c>
      <c r="B7177" s="84">
        <v>31579</v>
      </c>
      <c r="C7177" s="47">
        <v>61.88</v>
      </c>
      <c r="D7177" s="47">
        <v>62.75</v>
      </c>
      <c r="E7177" s="47">
        <v>61.88</v>
      </c>
      <c r="F7177" s="47">
        <v>62.5</v>
      </c>
      <c r="G7177" s="48">
        <v>749200</v>
      </c>
      <c r="H7177" s="47">
        <v>7.62</v>
      </c>
      <c r="I7177" s="51">
        <f t="shared" si="799"/>
        <v>0.12192</v>
      </c>
      <c r="J7177" s="51">
        <f t="shared" ca="1" si="800"/>
        <v>4</v>
      </c>
      <c r="K7177" s="47">
        <f t="shared" si="801"/>
        <v>7.54</v>
      </c>
      <c r="L7177" s="47">
        <f t="shared" si="802"/>
        <v>7.65</v>
      </c>
      <c r="M7177" s="47">
        <f t="shared" si="803"/>
        <v>7.54</v>
      </c>
      <c r="N7177" s="47">
        <f t="shared" si="804"/>
        <v>7.62</v>
      </c>
      <c r="O7177" s="48">
        <f t="shared" ca="1" si="805"/>
        <v>2996800</v>
      </c>
    </row>
    <row r="7178" spans="1:15" x14ac:dyDescent="0.25">
      <c r="A7178">
        <v>7163</v>
      </c>
      <c r="B7178" s="84">
        <v>31576</v>
      </c>
      <c r="C7178" s="47">
        <v>60.75</v>
      </c>
      <c r="D7178" s="47">
        <v>61.88</v>
      </c>
      <c r="E7178" s="47">
        <v>60.5</v>
      </c>
      <c r="F7178" s="47">
        <v>61.62</v>
      </c>
      <c r="G7178" s="48">
        <v>771600</v>
      </c>
      <c r="H7178" s="47">
        <v>7.51</v>
      </c>
      <c r="I7178" s="51">
        <f t="shared" si="799"/>
        <v>0.12187601428107757</v>
      </c>
      <c r="J7178" s="51">
        <f t="shared" ca="1" si="800"/>
        <v>4</v>
      </c>
      <c r="K7178" s="47">
        <f t="shared" si="801"/>
        <v>7.4</v>
      </c>
      <c r="L7178" s="47">
        <f t="shared" si="802"/>
        <v>7.54</v>
      </c>
      <c r="M7178" s="47">
        <f t="shared" si="803"/>
        <v>7.37</v>
      </c>
      <c r="N7178" s="47">
        <f t="shared" si="804"/>
        <v>7.51</v>
      </c>
      <c r="O7178" s="48">
        <f t="shared" ca="1" si="805"/>
        <v>3086400</v>
      </c>
    </row>
    <row r="7179" spans="1:15" x14ac:dyDescent="0.25">
      <c r="A7179">
        <v>7164</v>
      </c>
      <c r="B7179" s="84">
        <v>31575</v>
      </c>
      <c r="C7179" s="47">
        <v>60.25</v>
      </c>
      <c r="D7179" s="47">
        <v>60.5</v>
      </c>
      <c r="E7179" s="47">
        <v>60.12</v>
      </c>
      <c r="F7179" s="47">
        <v>60.38</v>
      </c>
      <c r="G7179" s="48">
        <v>448000</v>
      </c>
      <c r="H7179" s="47">
        <v>7.36</v>
      </c>
      <c r="I7179" s="51">
        <f t="shared" si="799"/>
        <v>0.12189466710831401</v>
      </c>
      <c r="J7179" s="51">
        <f t="shared" ca="1" si="800"/>
        <v>4</v>
      </c>
      <c r="K7179" s="47">
        <f t="shared" si="801"/>
        <v>7.34</v>
      </c>
      <c r="L7179" s="47">
        <f t="shared" si="802"/>
        <v>7.37</v>
      </c>
      <c r="M7179" s="47">
        <f t="shared" si="803"/>
        <v>7.33</v>
      </c>
      <c r="N7179" s="47">
        <f t="shared" si="804"/>
        <v>7.36</v>
      </c>
      <c r="O7179" s="48">
        <f t="shared" ca="1" si="805"/>
        <v>1792000</v>
      </c>
    </row>
    <row r="7180" spans="1:15" x14ac:dyDescent="0.25">
      <c r="A7180">
        <v>7165</v>
      </c>
      <c r="B7180" s="84">
        <v>31574</v>
      </c>
      <c r="C7180" s="47">
        <v>60</v>
      </c>
      <c r="D7180" s="47">
        <v>60.62</v>
      </c>
      <c r="E7180" s="47">
        <v>60</v>
      </c>
      <c r="F7180" s="47">
        <v>60.25</v>
      </c>
      <c r="G7180" s="48">
        <v>294000</v>
      </c>
      <c r="H7180" s="47">
        <v>7.35</v>
      </c>
      <c r="I7180" s="51">
        <f t="shared" si="799"/>
        <v>0.12199170124481327</v>
      </c>
      <c r="J7180" s="51">
        <f t="shared" ca="1" si="800"/>
        <v>4</v>
      </c>
      <c r="K7180" s="47">
        <f t="shared" si="801"/>
        <v>7.32</v>
      </c>
      <c r="L7180" s="47">
        <f t="shared" si="802"/>
        <v>7.4</v>
      </c>
      <c r="M7180" s="47">
        <f t="shared" si="803"/>
        <v>7.32</v>
      </c>
      <c r="N7180" s="47">
        <f t="shared" si="804"/>
        <v>7.35</v>
      </c>
      <c r="O7180" s="48">
        <f t="shared" ca="1" si="805"/>
        <v>1176000</v>
      </c>
    </row>
    <row r="7181" spans="1:15" x14ac:dyDescent="0.25">
      <c r="A7181">
        <v>7166</v>
      </c>
      <c r="B7181" s="84">
        <v>31573</v>
      </c>
      <c r="C7181" s="47">
        <v>60.5</v>
      </c>
      <c r="D7181" s="47">
        <v>60.62</v>
      </c>
      <c r="E7181" s="47">
        <v>59.75</v>
      </c>
      <c r="F7181" s="47">
        <v>60.25</v>
      </c>
      <c r="G7181" s="48">
        <v>698400</v>
      </c>
      <c r="H7181" s="47">
        <v>7.35</v>
      </c>
      <c r="I7181" s="51">
        <f t="shared" si="799"/>
        <v>0.12199170124481327</v>
      </c>
      <c r="J7181" s="51">
        <f t="shared" ca="1" si="800"/>
        <v>4</v>
      </c>
      <c r="K7181" s="47">
        <f t="shared" si="801"/>
        <v>7.38</v>
      </c>
      <c r="L7181" s="47">
        <f t="shared" si="802"/>
        <v>7.4</v>
      </c>
      <c r="M7181" s="47">
        <f t="shared" si="803"/>
        <v>7.29</v>
      </c>
      <c r="N7181" s="47">
        <f t="shared" si="804"/>
        <v>7.35</v>
      </c>
      <c r="O7181" s="48">
        <f t="shared" ca="1" si="805"/>
        <v>2793600</v>
      </c>
    </row>
    <row r="7182" spans="1:15" x14ac:dyDescent="0.25">
      <c r="A7182">
        <v>7167</v>
      </c>
      <c r="B7182" s="84">
        <v>31572</v>
      </c>
      <c r="C7182" s="47">
        <v>61.62</v>
      </c>
      <c r="D7182" s="47">
        <v>61.62</v>
      </c>
      <c r="E7182" s="47">
        <v>60</v>
      </c>
      <c r="F7182" s="47">
        <v>60.25</v>
      </c>
      <c r="G7182" s="48">
        <v>1157200</v>
      </c>
      <c r="H7182" s="47">
        <v>7.35</v>
      </c>
      <c r="I7182" s="51">
        <f t="shared" si="799"/>
        <v>0.12199170124481327</v>
      </c>
      <c r="J7182" s="51">
        <f t="shared" ca="1" si="800"/>
        <v>4</v>
      </c>
      <c r="K7182" s="47">
        <f t="shared" si="801"/>
        <v>7.52</v>
      </c>
      <c r="L7182" s="47">
        <f t="shared" si="802"/>
        <v>7.52</v>
      </c>
      <c r="M7182" s="47">
        <f t="shared" si="803"/>
        <v>7.32</v>
      </c>
      <c r="N7182" s="47">
        <f t="shared" si="804"/>
        <v>7.35</v>
      </c>
      <c r="O7182" s="48">
        <f t="shared" ca="1" si="805"/>
        <v>4628800</v>
      </c>
    </row>
    <row r="7183" spans="1:15" x14ac:dyDescent="0.25">
      <c r="A7183">
        <v>7168</v>
      </c>
      <c r="B7183" s="84">
        <v>31569</v>
      </c>
      <c r="C7183" s="47">
        <v>60.38</v>
      </c>
      <c r="D7183" s="47">
        <v>61.62</v>
      </c>
      <c r="E7183" s="47">
        <v>60.38</v>
      </c>
      <c r="F7183" s="47">
        <v>61.62</v>
      </c>
      <c r="G7183" s="48">
        <v>1102800</v>
      </c>
      <c r="H7183" s="47">
        <v>7.51</v>
      </c>
      <c r="I7183" s="51">
        <f t="shared" si="799"/>
        <v>0.12187601428107757</v>
      </c>
      <c r="J7183" s="51">
        <f t="shared" ca="1" si="800"/>
        <v>4</v>
      </c>
      <c r="K7183" s="47">
        <f t="shared" si="801"/>
        <v>7.36</v>
      </c>
      <c r="L7183" s="47">
        <f t="shared" si="802"/>
        <v>7.51</v>
      </c>
      <c r="M7183" s="47">
        <f t="shared" si="803"/>
        <v>7.36</v>
      </c>
      <c r="N7183" s="47">
        <f t="shared" si="804"/>
        <v>7.51</v>
      </c>
      <c r="O7183" s="48">
        <f t="shared" ca="1" si="805"/>
        <v>4411200</v>
      </c>
    </row>
    <row r="7184" spans="1:15" x14ac:dyDescent="0.25">
      <c r="A7184">
        <v>7169</v>
      </c>
      <c r="B7184" s="84">
        <v>31568</v>
      </c>
      <c r="C7184" s="47">
        <v>60</v>
      </c>
      <c r="D7184" s="47">
        <v>60.38</v>
      </c>
      <c r="E7184" s="47">
        <v>59.62</v>
      </c>
      <c r="F7184" s="47">
        <v>60.38</v>
      </c>
      <c r="G7184" s="48">
        <v>698800</v>
      </c>
      <c r="H7184" s="47">
        <v>7.36</v>
      </c>
      <c r="I7184" s="51">
        <f t="shared" si="799"/>
        <v>0.12189466710831401</v>
      </c>
      <c r="J7184" s="51">
        <f t="shared" ca="1" si="800"/>
        <v>4</v>
      </c>
      <c r="K7184" s="47">
        <f t="shared" si="801"/>
        <v>7.31</v>
      </c>
      <c r="L7184" s="47">
        <f t="shared" si="802"/>
        <v>7.36</v>
      </c>
      <c r="M7184" s="47">
        <f t="shared" si="803"/>
        <v>7.27</v>
      </c>
      <c r="N7184" s="47">
        <f t="shared" si="804"/>
        <v>7.36</v>
      </c>
      <c r="O7184" s="48">
        <f t="shared" ca="1" si="805"/>
        <v>2795200</v>
      </c>
    </row>
    <row r="7185" spans="1:15" x14ac:dyDescent="0.25">
      <c r="A7185">
        <v>7170</v>
      </c>
      <c r="B7185" s="84">
        <v>31567</v>
      </c>
      <c r="C7185" s="47">
        <v>59.62</v>
      </c>
      <c r="D7185" s="47">
        <v>60</v>
      </c>
      <c r="E7185" s="47">
        <v>59.38</v>
      </c>
      <c r="F7185" s="47">
        <v>60</v>
      </c>
      <c r="G7185" s="48">
        <v>868800</v>
      </c>
      <c r="H7185" s="47">
        <v>7.31</v>
      </c>
      <c r="I7185" s="51">
        <f t="shared" ref="I7185:I7248" si="806">H7185/F7185</f>
        <v>0.12183333333333332</v>
      </c>
      <c r="J7185" s="51">
        <f t="shared" ref="J7185:J7248" ca="1" si="807">INDEX(OFFSET($T$15,0,0,$S$13+1,1),MATCH(B7185,OFFSET($Q$15,0,0,$S$13+1,1),-1))</f>
        <v>4</v>
      </c>
      <c r="K7185" s="47">
        <f t="shared" ref="K7185:K7248" si="808">ROUND($I7185*C7185,2)</f>
        <v>7.26</v>
      </c>
      <c r="L7185" s="47">
        <f t="shared" ref="L7185:L7248" si="809">ROUND($I7185*D7185,2)</f>
        <v>7.31</v>
      </c>
      <c r="M7185" s="47">
        <f t="shared" ref="M7185:M7248" si="810">ROUND($I7185*E7185,2)</f>
        <v>7.23</v>
      </c>
      <c r="N7185" s="47">
        <f t="shared" ref="N7185:N7248" si="811">ROUND($I7185*F7185,2)</f>
        <v>7.31</v>
      </c>
      <c r="O7185" s="48">
        <f t="shared" ref="O7185:O7248" ca="1" si="812">G7185*J7185</f>
        <v>3475200</v>
      </c>
    </row>
    <row r="7186" spans="1:15" x14ac:dyDescent="0.25">
      <c r="A7186">
        <v>7171</v>
      </c>
      <c r="B7186" s="84">
        <v>31566</v>
      </c>
      <c r="C7186" s="47">
        <v>59.88</v>
      </c>
      <c r="D7186" s="47">
        <v>59.88</v>
      </c>
      <c r="E7186" s="47">
        <v>59.38</v>
      </c>
      <c r="F7186" s="47">
        <v>59.75</v>
      </c>
      <c r="G7186" s="48">
        <v>1109600</v>
      </c>
      <c r="H7186" s="47">
        <v>7.28</v>
      </c>
      <c r="I7186" s="51">
        <f t="shared" si="806"/>
        <v>0.12184100418410042</v>
      </c>
      <c r="J7186" s="51">
        <f t="shared" ca="1" si="807"/>
        <v>4</v>
      </c>
      <c r="K7186" s="47">
        <f t="shared" si="808"/>
        <v>7.3</v>
      </c>
      <c r="L7186" s="47">
        <f t="shared" si="809"/>
        <v>7.3</v>
      </c>
      <c r="M7186" s="47">
        <f t="shared" si="810"/>
        <v>7.23</v>
      </c>
      <c r="N7186" s="47">
        <f t="shared" si="811"/>
        <v>7.28</v>
      </c>
      <c r="O7186" s="48">
        <f t="shared" ca="1" si="812"/>
        <v>4438400</v>
      </c>
    </row>
    <row r="7187" spans="1:15" x14ac:dyDescent="0.25">
      <c r="A7187">
        <v>7172</v>
      </c>
      <c r="B7187" s="84">
        <v>31565</v>
      </c>
      <c r="C7187" s="47">
        <v>59.12</v>
      </c>
      <c r="D7187" s="47">
        <v>60.12</v>
      </c>
      <c r="E7187" s="47">
        <v>59.12</v>
      </c>
      <c r="F7187" s="47">
        <v>59.88</v>
      </c>
      <c r="G7187" s="48">
        <v>991200</v>
      </c>
      <c r="H7187" s="47">
        <v>7.3</v>
      </c>
      <c r="I7187" s="51">
        <f t="shared" si="806"/>
        <v>0.12191048764195056</v>
      </c>
      <c r="J7187" s="51">
        <f t="shared" ca="1" si="807"/>
        <v>4</v>
      </c>
      <c r="K7187" s="47">
        <f t="shared" si="808"/>
        <v>7.21</v>
      </c>
      <c r="L7187" s="47">
        <f t="shared" si="809"/>
        <v>7.33</v>
      </c>
      <c r="M7187" s="47">
        <f t="shared" si="810"/>
        <v>7.21</v>
      </c>
      <c r="N7187" s="47">
        <f t="shared" si="811"/>
        <v>7.3</v>
      </c>
      <c r="O7187" s="48">
        <f t="shared" ca="1" si="812"/>
        <v>3964800</v>
      </c>
    </row>
    <row r="7188" spans="1:15" x14ac:dyDescent="0.25">
      <c r="A7188">
        <v>7173</v>
      </c>
      <c r="B7188" s="84">
        <v>31562</v>
      </c>
      <c r="C7188" s="47">
        <v>60.25</v>
      </c>
      <c r="D7188" s="47">
        <v>60.38</v>
      </c>
      <c r="E7188" s="47">
        <v>58.88</v>
      </c>
      <c r="F7188" s="47">
        <v>58.88</v>
      </c>
      <c r="G7188" s="48">
        <v>923600</v>
      </c>
      <c r="H7188" s="47">
        <v>7.18</v>
      </c>
      <c r="I7188" s="51">
        <f t="shared" si="806"/>
        <v>0.12194293478260869</v>
      </c>
      <c r="J7188" s="51">
        <f t="shared" ca="1" si="807"/>
        <v>4</v>
      </c>
      <c r="K7188" s="47">
        <f t="shared" si="808"/>
        <v>7.35</v>
      </c>
      <c r="L7188" s="47">
        <f t="shared" si="809"/>
        <v>7.36</v>
      </c>
      <c r="M7188" s="47">
        <f t="shared" si="810"/>
        <v>7.18</v>
      </c>
      <c r="N7188" s="47">
        <f t="shared" si="811"/>
        <v>7.18</v>
      </c>
      <c r="O7188" s="48">
        <f t="shared" ca="1" si="812"/>
        <v>3694400</v>
      </c>
    </row>
    <row r="7189" spans="1:15" x14ac:dyDescent="0.25">
      <c r="A7189">
        <v>7174</v>
      </c>
      <c r="B7189" s="84">
        <v>31561</v>
      </c>
      <c r="C7189" s="47">
        <v>61</v>
      </c>
      <c r="D7189" s="47">
        <v>61</v>
      </c>
      <c r="E7189" s="47">
        <v>59.5</v>
      </c>
      <c r="F7189" s="47">
        <v>60.5</v>
      </c>
      <c r="G7189" s="48">
        <v>1182400</v>
      </c>
      <c r="H7189" s="47">
        <v>7.38</v>
      </c>
      <c r="I7189" s="51">
        <f t="shared" si="806"/>
        <v>0.12198347107438016</v>
      </c>
      <c r="J7189" s="51">
        <f t="shared" ca="1" si="807"/>
        <v>4</v>
      </c>
      <c r="K7189" s="47">
        <f t="shared" si="808"/>
        <v>7.44</v>
      </c>
      <c r="L7189" s="47">
        <f t="shared" si="809"/>
        <v>7.44</v>
      </c>
      <c r="M7189" s="47">
        <f t="shared" si="810"/>
        <v>7.26</v>
      </c>
      <c r="N7189" s="47">
        <f t="shared" si="811"/>
        <v>7.38</v>
      </c>
      <c r="O7189" s="48">
        <f t="shared" ca="1" si="812"/>
        <v>4729600</v>
      </c>
    </row>
    <row r="7190" spans="1:15" x14ac:dyDescent="0.25">
      <c r="A7190">
        <v>7175</v>
      </c>
      <c r="B7190" s="84">
        <v>31560</v>
      </c>
      <c r="C7190" s="47">
        <v>60.75</v>
      </c>
      <c r="D7190" s="47">
        <v>62</v>
      </c>
      <c r="E7190" s="47">
        <v>60.62</v>
      </c>
      <c r="F7190" s="47">
        <v>61.5</v>
      </c>
      <c r="G7190" s="48">
        <v>1555200</v>
      </c>
      <c r="H7190" s="47">
        <v>7.5</v>
      </c>
      <c r="I7190" s="51">
        <f t="shared" si="806"/>
        <v>0.12195121951219512</v>
      </c>
      <c r="J7190" s="51">
        <f t="shared" ca="1" si="807"/>
        <v>4</v>
      </c>
      <c r="K7190" s="47">
        <f t="shared" si="808"/>
        <v>7.41</v>
      </c>
      <c r="L7190" s="47">
        <f t="shared" si="809"/>
        <v>7.56</v>
      </c>
      <c r="M7190" s="47">
        <f t="shared" si="810"/>
        <v>7.39</v>
      </c>
      <c r="N7190" s="47">
        <f t="shared" si="811"/>
        <v>7.5</v>
      </c>
      <c r="O7190" s="48">
        <f t="shared" ca="1" si="812"/>
        <v>6220800</v>
      </c>
    </row>
    <row r="7191" spans="1:15" x14ac:dyDescent="0.25">
      <c r="A7191">
        <v>7176</v>
      </c>
      <c r="B7191" s="84">
        <v>31559</v>
      </c>
      <c r="C7191" s="47">
        <v>62</v>
      </c>
      <c r="D7191" s="47">
        <v>62</v>
      </c>
      <c r="E7191" s="47">
        <v>59.5</v>
      </c>
      <c r="F7191" s="47">
        <v>60.75</v>
      </c>
      <c r="G7191" s="48">
        <v>2071200</v>
      </c>
      <c r="H7191" s="47">
        <v>7.41</v>
      </c>
      <c r="I7191" s="51">
        <f t="shared" si="806"/>
        <v>0.12197530864197531</v>
      </c>
      <c r="J7191" s="51">
        <f t="shared" ca="1" si="807"/>
        <v>4</v>
      </c>
      <c r="K7191" s="47">
        <f t="shared" si="808"/>
        <v>7.56</v>
      </c>
      <c r="L7191" s="47">
        <f t="shared" si="809"/>
        <v>7.56</v>
      </c>
      <c r="M7191" s="47">
        <f t="shared" si="810"/>
        <v>7.26</v>
      </c>
      <c r="N7191" s="47">
        <f t="shared" si="811"/>
        <v>7.41</v>
      </c>
      <c r="O7191" s="48">
        <f t="shared" ca="1" si="812"/>
        <v>8284800</v>
      </c>
    </row>
    <row r="7192" spans="1:15" x14ac:dyDescent="0.25">
      <c r="A7192">
        <v>7177</v>
      </c>
      <c r="B7192" s="84">
        <v>31555</v>
      </c>
      <c r="C7192" s="47">
        <v>63</v>
      </c>
      <c r="D7192" s="47">
        <v>63.12</v>
      </c>
      <c r="E7192" s="47">
        <v>61.25</v>
      </c>
      <c r="F7192" s="47">
        <v>62</v>
      </c>
      <c r="G7192" s="48">
        <v>385200</v>
      </c>
      <c r="H7192" s="47">
        <v>7.56</v>
      </c>
      <c r="I7192" s="51">
        <f t="shared" si="806"/>
        <v>0.12193548387096774</v>
      </c>
      <c r="J7192" s="51">
        <f t="shared" ca="1" si="807"/>
        <v>4</v>
      </c>
      <c r="K7192" s="47">
        <f t="shared" si="808"/>
        <v>7.68</v>
      </c>
      <c r="L7192" s="47">
        <f t="shared" si="809"/>
        <v>7.7</v>
      </c>
      <c r="M7192" s="47">
        <f t="shared" si="810"/>
        <v>7.47</v>
      </c>
      <c r="N7192" s="47">
        <f t="shared" si="811"/>
        <v>7.56</v>
      </c>
      <c r="O7192" s="48">
        <f t="shared" ca="1" si="812"/>
        <v>1540800</v>
      </c>
    </row>
    <row r="7193" spans="1:15" x14ac:dyDescent="0.25">
      <c r="A7193">
        <v>7178</v>
      </c>
      <c r="B7193" s="84">
        <v>31554</v>
      </c>
      <c r="C7193" s="47">
        <v>62</v>
      </c>
      <c r="D7193" s="47">
        <v>63.38</v>
      </c>
      <c r="E7193" s="47">
        <v>61.75</v>
      </c>
      <c r="F7193" s="47">
        <v>62.88</v>
      </c>
      <c r="G7193" s="48">
        <v>785600</v>
      </c>
      <c r="H7193" s="47">
        <v>7.67</v>
      </c>
      <c r="I7193" s="51">
        <f t="shared" si="806"/>
        <v>0.12197837150127226</v>
      </c>
      <c r="J7193" s="51">
        <f t="shared" ca="1" si="807"/>
        <v>4</v>
      </c>
      <c r="K7193" s="47">
        <f t="shared" si="808"/>
        <v>7.56</v>
      </c>
      <c r="L7193" s="47">
        <f t="shared" si="809"/>
        <v>7.73</v>
      </c>
      <c r="M7193" s="47">
        <f t="shared" si="810"/>
        <v>7.53</v>
      </c>
      <c r="N7193" s="47">
        <f t="shared" si="811"/>
        <v>7.67</v>
      </c>
      <c r="O7193" s="48">
        <f t="shared" ca="1" si="812"/>
        <v>3142400</v>
      </c>
    </row>
    <row r="7194" spans="1:15" x14ac:dyDescent="0.25">
      <c r="A7194">
        <v>7179</v>
      </c>
      <c r="B7194" s="84">
        <v>31553</v>
      </c>
      <c r="C7194" s="47">
        <v>61.88</v>
      </c>
      <c r="D7194" s="47">
        <v>63</v>
      </c>
      <c r="E7194" s="47">
        <v>61.38</v>
      </c>
      <c r="F7194" s="47">
        <v>61.75</v>
      </c>
      <c r="G7194" s="48">
        <v>584400</v>
      </c>
      <c r="H7194" s="47">
        <v>7.53</v>
      </c>
      <c r="I7194" s="51">
        <f t="shared" si="806"/>
        <v>0.12194331983805669</v>
      </c>
      <c r="J7194" s="51">
        <f t="shared" ca="1" si="807"/>
        <v>4</v>
      </c>
      <c r="K7194" s="47">
        <f t="shared" si="808"/>
        <v>7.55</v>
      </c>
      <c r="L7194" s="47">
        <f t="shared" si="809"/>
        <v>7.68</v>
      </c>
      <c r="M7194" s="47">
        <f t="shared" si="810"/>
        <v>7.48</v>
      </c>
      <c r="N7194" s="47">
        <f t="shared" si="811"/>
        <v>7.53</v>
      </c>
      <c r="O7194" s="48">
        <f t="shared" ca="1" si="812"/>
        <v>2337600</v>
      </c>
    </row>
    <row r="7195" spans="1:15" x14ac:dyDescent="0.25">
      <c r="A7195">
        <v>7180</v>
      </c>
      <c r="B7195" s="84">
        <v>31552</v>
      </c>
      <c r="C7195" s="47">
        <v>59.5</v>
      </c>
      <c r="D7195" s="47">
        <v>62.38</v>
      </c>
      <c r="E7195" s="47">
        <v>59.5</v>
      </c>
      <c r="F7195" s="47">
        <v>62</v>
      </c>
      <c r="G7195" s="48">
        <v>683600</v>
      </c>
      <c r="H7195" s="47">
        <v>7.56</v>
      </c>
      <c r="I7195" s="51">
        <f t="shared" si="806"/>
        <v>0.12193548387096774</v>
      </c>
      <c r="J7195" s="51">
        <f t="shared" ca="1" si="807"/>
        <v>4</v>
      </c>
      <c r="K7195" s="47">
        <f t="shared" si="808"/>
        <v>7.26</v>
      </c>
      <c r="L7195" s="47">
        <f t="shared" si="809"/>
        <v>7.61</v>
      </c>
      <c r="M7195" s="47">
        <f t="shared" si="810"/>
        <v>7.26</v>
      </c>
      <c r="N7195" s="47">
        <f t="shared" si="811"/>
        <v>7.56</v>
      </c>
      <c r="O7195" s="48">
        <f t="shared" ca="1" si="812"/>
        <v>2734400</v>
      </c>
    </row>
    <row r="7196" spans="1:15" x14ac:dyDescent="0.25">
      <c r="A7196">
        <v>7181</v>
      </c>
      <c r="B7196" s="84">
        <v>31551</v>
      </c>
      <c r="C7196" s="47">
        <v>60.25</v>
      </c>
      <c r="D7196" s="47">
        <v>60.25</v>
      </c>
      <c r="E7196" s="47">
        <v>58.5</v>
      </c>
      <c r="F7196" s="47">
        <v>59.62</v>
      </c>
      <c r="G7196" s="48">
        <v>752800</v>
      </c>
      <c r="H7196" s="47">
        <v>7.27</v>
      </c>
      <c r="I7196" s="51">
        <f t="shared" si="806"/>
        <v>0.12193894666219389</v>
      </c>
      <c r="J7196" s="51">
        <f t="shared" ca="1" si="807"/>
        <v>4</v>
      </c>
      <c r="K7196" s="47">
        <f t="shared" si="808"/>
        <v>7.35</v>
      </c>
      <c r="L7196" s="47">
        <f t="shared" si="809"/>
        <v>7.35</v>
      </c>
      <c r="M7196" s="47">
        <f t="shared" si="810"/>
        <v>7.13</v>
      </c>
      <c r="N7196" s="47">
        <f t="shared" si="811"/>
        <v>7.27</v>
      </c>
      <c r="O7196" s="48">
        <f t="shared" ca="1" si="812"/>
        <v>3011200</v>
      </c>
    </row>
    <row r="7197" spans="1:15" x14ac:dyDescent="0.25">
      <c r="A7197">
        <v>7182</v>
      </c>
      <c r="B7197" s="84">
        <v>31548</v>
      </c>
      <c r="C7197" s="47">
        <v>59.75</v>
      </c>
      <c r="D7197" s="47">
        <v>60.38</v>
      </c>
      <c r="E7197" s="47">
        <v>59.75</v>
      </c>
      <c r="F7197" s="47">
        <v>60.38</v>
      </c>
      <c r="G7197" s="48">
        <v>726000</v>
      </c>
      <c r="H7197" s="47">
        <v>7.36</v>
      </c>
      <c r="I7197" s="51">
        <f t="shared" si="806"/>
        <v>0.12189466710831401</v>
      </c>
      <c r="J7197" s="51">
        <f t="shared" ca="1" si="807"/>
        <v>4</v>
      </c>
      <c r="K7197" s="47">
        <f t="shared" si="808"/>
        <v>7.28</v>
      </c>
      <c r="L7197" s="47">
        <f t="shared" si="809"/>
        <v>7.36</v>
      </c>
      <c r="M7197" s="47">
        <f t="shared" si="810"/>
        <v>7.28</v>
      </c>
      <c r="N7197" s="47">
        <f t="shared" si="811"/>
        <v>7.36</v>
      </c>
      <c r="O7197" s="48">
        <f t="shared" ca="1" si="812"/>
        <v>2904000</v>
      </c>
    </row>
    <row r="7198" spans="1:15" x14ac:dyDescent="0.25">
      <c r="A7198">
        <v>7183</v>
      </c>
      <c r="B7198" s="84">
        <v>31547</v>
      </c>
      <c r="C7198" s="47">
        <v>62</v>
      </c>
      <c r="D7198" s="47">
        <v>62.25</v>
      </c>
      <c r="E7198" s="47">
        <v>60.12</v>
      </c>
      <c r="F7198" s="47">
        <v>60.5</v>
      </c>
      <c r="G7198" s="48">
        <v>699200</v>
      </c>
      <c r="H7198" s="47">
        <v>7.38</v>
      </c>
      <c r="I7198" s="51">
        <f t="shared" si="806"/>
        <v>0.12198347107438016</v>
      </c>
      <c r="J7198" s="51">
        <f t="shared" ca="1" si="807"/>
        <v>4</v>
      </c>
      <c r="K7198" s="47">
        <f t="shared" si="808"/>
        <v>7.56</v>
      </c>
      <c r="L7198" s="47">
        <f t="shared" si="809"/>
        <v>7.59</v>
      </c>
      <c r="M7198" s="47">
        <f t="shared" si="810"/>
        <v>7.33</v>
      </c>
      <c r="N7198" s="47">
        <f t="shared" si="811"/>
        <v>7.38</v>
      </c>
      <c r="O7198" s="48">
        <f t="shared" ca="1" si="812"/>
        <v>2796800</v>
      </c>
    </row>
    <row r="7199" spans="1:15" x14ac:dyDescent="0.25">
      <c r="A7199">
        <v>7184</v>
      </c>
      <c r="B7199" s="84">
        <v>31546</v>
      </c>
      <c r="C7199" s="47">
        <v>63.25</v>
      </c>
      <c r="D7199" s="47">
        <v>63.38</v>
      </c>
      <c r="E7199" s="47">
        <v>62</v>
      </c>
      <c r="F7199" s="47">
        <v>62.5</v>
      </c>
      <c r="G7199" s="48">
        <v>416400</v>
      </c>
      <c r="H7199" s="47">
        <v>7.62</v>
      </c>
      <c r="I7199" s="51">
        <f t="shared" si="806"/>
        <v>0.12192</v>
      </c>
      <c r="J7199" s="51">
        <f t="shared" ca="1" si="807"/>
        <v>4</v>
      </c>
      <c r="K7199" s="47">
        <f t="shared" si="808"/>
        <v>7.71</v>
      </c>
      <c r="L7199" s="47">
        <f t="shared" si="809"/>
        <v>7.73</v>
      </c>
      <c r="M7199" s="47">
        <f t="shared" si="810"/>
        <v>7.56</v>
      </c>
      <c r="N7199" s="47">
        <f t="shared" si="811"/>
        <v>7.62</v>
      </c>
      <c r="O7199" s="48">
        <f t="shared" ca="1" si="812"/>
        <v>1665600</v>
      </c>
    </row>
    <row r="7200" spans="1:15" x14ac:dyDescent="0.25">
      <c r="A7200">
        <v>7185</v>
      </c>
      <c r="B7200" s="84">
        <v>31545</v>
      </c>
      <c r="C7200" s="47">
        <v>63.5</v>
      </c>
      <c r="D7200" s="47">
        <v>63.62</v>
      </c>
      <c r="E7200" s="47">
        <v>63.38</v>
      </c>
      <c r="F7200" s="47">
        <v>63.38</v>
      </c>
      <c r="G7200" s="48">
        <v>410000</v>
      </c>
      <c r="H7200" s="47">
        <v>7.73</v>
      </c>
      <c r="I7200" s="51">
        <f t="shared" si="806"/>
        <v>0.12196276427895235</v>
      </c>
      <c r="J7200" s="51">
        <f t="shared" ca="1" si="807"/>
        <v>4</v>
      </c>
      <c r="K7200" s="47">
        <f t="shared" si="808"/>
        <v>7.74</v>
      </c>
      <c r="L7200" s="47">
        <f t="shared" si="809"/>
        <v>7.76</v>
      </c>
      <c r="M7200" s="47">
        <f t="shared" si="810"/>
        <v>7.73</v>
      </c>
      <c r="N7200" s="47">
        <f t="shared" si="811"/>
        <v>7.73</v>
      </c>
      <c r="O7200" s="48">
        <f t="shared" ca="1" si="812"/>
        <v>1640000</v>
      </c>
    </row>
    <row r="7201" spans="1:15" x14ac:dyDescent="0.25">
      <c r="A7201">
        <v>7186</v>
      </c>
      <c r="B7201" s="84">
        <v>31544</v>
      </c>
      <c r="C7201" s="47">
        <v>64.12</v>
      </c>
      <c r="D7201" s="47">
        <v>64.12</v>
      </c>
      <c r="E7201" s="47">
        <v>63.5</v>
      </c>
      <c r="F7201" s="47">
        <v>63.62</v>
      </c>
      <c r="G7201" s="48">
        <v>404000</v>
      </c>
      <c r="H7201" s="47">
        <v>7.76</v>
      </c>
      <c r="I7201" s="51">
        <f t="shared" si="806"/>
        <v>0.12197422194278529</v>
      </c>
      <c r="J7201" s="51">
        <f t="shared" ca="1" si="807"/>
        <v>4</v>
      </c>
      <c r="K7201" s="47">
        <f t="shared" si="808"/>
        <v>7.82</v>
      </c>
      <c r="L7201" s="47">
        <f t="shared" si="809"/>
        <v>7.82</v>
      </c>
      <c r="M7201" s="47">
        <f t="shared" si="810"/>
        <v>7.75</v>
      </c>
      <c r="N7201" s="47">
        <f t="shared" si="811"/>
        <v>7.76</v>
      </c>
      <c r="O7201" s="48">
        <f t="shared" ca="1" si="812"/>
        <v>1616000</v>
      </c>
    </row>
    <row r="7202" spans="1:15" x14ac:dyDescent="0.25">
      <c r="A7202">
        <v>7187</v>
      </c>
      <c r="B7202" s="84">
        <v>31541</v>
      </c>
      <c r="C7202" s="47">
        <v>63.5</v>
      </c>
      <c r="D7202" s="47">
        <v>64.25</v>
      </c>
      <c r="E7202" s="47">
        <v>63.25</v>
      </c>
      <c r="F7202" s="47">
        <v>64.12</v>
      </c>
      <c r="G7202" s="48">
        <v>717600</v>
      </c>
      <c r="H7202" s="47">
        <v>7.82</v>
      </c>
      <c r="I7202" s="51">
        <f t="shared" si="806"/>
        <v>0.12195882719900186</v>
      </c>
      <c r="J7202" s="51">
        <f t="shared" ca="1" si="807"/>
        <v>4</v>
      </c>
      <c r="K7202" s="47">
        <f t="shared" si="808"/>
        <v>7.74</v>
      </c>
      <c r="L7202" s="47">
        <f t="shared" si="809"/>
        <v>7.84</v>
      </c>
      <c r="M7202" s="47">
        <f t="shared" si="810"/>
        <v>7.71</v>
      </c>
      <c r="N7202" s="47">
        <f t="shared" si="811"/>
        <v>7.82</v>
      </c>
      <c r="O7202" s="48">
        <f t="shared" ca="1" si="812"/>
        <v>2870400</v>
      </c>
    </row>
    <row r="7203" spans="1:15" x14ac:dyDescent="0.25">
      <c r="A7203">
        <v>7188</v>
      </c>
      <c r="B7203" s="84">
        <v>31540</v>
      </c>
      <c r="C7203" s="47">
        <v>63.25</v>
      </c>
      <c r="D7203" s="47">
        <v>64</v>
      </c>
      <c r="E7203" s="47">
        <v>62.88</v>
      </c>
      <c r="F7203" s="47">
        <v>63.75</v>
      </c>
      <c r="G7203" s="48">
        <v>765600</v>
      </c>
      <c r="H7203" s="47">
        <v>7.77</v>
      </c>
      <c r="I7203" s="51">
        <f t="shared" si="806"/>
        <v>0.12188235294117647</v>
      </c>
      <c r="J7203" s="51">
        <f t="shared" ca="1" si="807"/>
        <v>4</v>
      </c>
      <c r="K7203" s="47">
        <f t="shared" si="808"/>
        <v>7.71</v>
      </c>
      <c r="L7203" s="47">
        <f t="shared" si="809"/>
        <v>7.8</v>
      </c>
      <c r="M7203" s="47">
        <f t="shared" si="810"/>
        <v>7.66</v>
      </c>
      <c r="N7203" s="47">
        <f t="shared" si="811"/>
        <v>7.77</v>
      </c>
      <c r="O7203" s="48">
        <f t="shared" ca="1" si="812"/>
        <v>3062400</v>
      </c>
    </row>
    <row r="7204" spans="1:15" x14ac:dyDescent="0.25">
      <c r="A7204">
        <v>7189</v>
      </c>
      <c r="B7204" s="84">
        <v>31539</v>
      </c>
      <c r="C7204" s="47">
        <v>63.5</v>
      </c>
      <c r="D7204" s="47">
        <v>63.5</v>
      </c>
      <c r="E7204" s="47">
        <v>62.88</v>
      </c>
      <c r="F7204" s="47">
        <v>63.25</v>
      </c>
      <c r="G7204" s="48">
        <v>987200</v>
      </c>
      <c r="H7204" s="47">
        <v>7.71</v>
      </c>
      <c r="I7204" s="51">
        <f t="shared" si="806"/>
        <v>0.12189723320158102</v>
      </c>
      <c r="J7204" s="51">
        <f t="shared" ca="1" si="807"/>
        <v>4</v>
      </c>
      <c r="K7204" s="47">
        <f t="shared" si="808"/>
        <v>7.74</v>
      </c>
      <c r="L7204" s="47">
        <f t="shared" si="809"/>
        <v>7.74</v>
      </c>
      <c r="M7204" s="47">
        <f t="shared" si="810"/>
        <v>7.66</v>
      </c>
      <c r="N7204" s="47">
        <f t="shared" si="811"/>
        <v>7.71</v>
      </c>
      <c r="O7204" s="48">
        <f t="shared" ca="1" si="812"/>
        <v>3948800</v>
      </c>
    </row>
    <row r="7205" spans="1:15" x14ac:dyDescent="0.25">
      <c r="A7205">
        <v>7190</v>
      </c>
      <c r="B7205" s="84">
        <v>31538</v>
      </c>
      <c r="C7205" s="47">
        <v>63.88</v>
      </c>
      <c r="D7205" s="47">
        <v>66.38</v>
      </c>
      <c r="E7205" s="47">
        <v>63</v>
      </c>
      <c r="F7205" s="47">
        <v>63.5</v>
      </c>
      <c r="G7205" s="48">
        <v>713600</v>
      </c>
      <c r="H7205" s="47">
        <v>7.74</v>
      </c>
      <c r="I7205" s="51">
        <f t="shared" si="806"/>
        <v>0.12188976377952757</v>
      </c>
      <c r="J7205" s="51">
        <f t="shared" ca="1" si="807"/>
        <v>4</v>
      </c>
      <c r="K7205" s="47">
        <f t="shared" si="808"/>
        <v>7.79</v>
      </c>
      <c r="L7205" s="47">
        <f t="shared" si="809"/>
        <v>8.09</v>
      </c>
      <c r="M7205" s="47">
        <f t="shared" si="810"/>
        <v>7.68</v>
      </c>
      <c r="N7205" s="47">
        <f t="shared" si="811"/>
        <v>7.74</v>
      </c>
      <c r="O7205" s="48">
        <f t="shared" ca="1" si="812"/>
        <v>2854400</v>
      </c>
    </row>
    <row r="7206" spans="1:15" x14ac:dyDescent="0.25">
      <c r="A7206">
        <v>7191</v>
      </c>
      <c r="B7206" s="84">
        <v>31537</v>
      </c>
      <c r="C7206" s="47">
        <v>64.5</v>
      </c>
      <c r="D7206" s="47">
        <v>64.62</v>
      </c>
      <c r="E7206" s="47">
        <v>63.5</v>
      </c>
      <c r="F7206" s="47">
        <v>63.75</v>
      </c>
      <c r="G7206" s="48">
        <v>910400</v>
      </c>
      <c r="H7206" s="47">
        <v>7.77</v>
      </c>
      <c r="I7206" s="51">
        <f t="shared" si="806"/>
        <v>0.12188235294117647</v>
      </c>
      <c r="J7206" s="51">
        <f t="shared" ca="1" si="807"/>
        <v>4</v>
      </c>
      <c r="K7206" s="47">
        <f t="shared" si="808"/>
        <v>7.86</v>
      </c>
      <c r="L7206" s="47">
        <f t="shared" si="809"/>
        <v>7.88</v>
      </c>
      <c r="M7206" s="47">
        <f t="shared" si="810"/>
        <v>7.74</v>
      </c>
      <c r="N7206" s="47">
        <f t="shared" si="811"/>
        <v>7.77</v>
      </c>
      <c r="O7206" s="48">
        <f t="shared" ca="1" si="812"/>
        <v>3641600</v>
      </c>
    </row>
    <row r="7207" spans="1:15" x14ac:dyDescent="0.25">
      <c r="A7207">
        <v>7192</v>
      </c>
      <c r="B7207" s="84">
        <v>31534</v>
      </c>
      <c r="C7207" s="47">
        <v>64.5</v>
      </c>
      <c r="D7207" s="47">
        <v>65.5</v>
      </c>
      <c r="E7207" s="47">
        <v>64.5</v>
      </c>
      <c r="F7207" s="47">
        <v>64.62</v>
      </c>
      <c r="G7207" s="48">
        <v>881200</v>
      </c>
      <c r="H7207" s="47">
        <v>7.88</v>
      </c>
      <c r="I7207" s="51">
        <f t="shared" si="806"/>
        <v>0.12194367069018879</v>
      </c>
      <c r="J7207" s="51">
        <f t="shared" ca="1" si="807"/>
        <v>4</v>
      </c>
      <c r="K7207" s="47">
        <f t="shared" si="808"/>
        <v>7.87</v>
      </c>
      <c r="L7207" s="47">
        <f t="shared" si="809"/>
        <v>7.99</v>
      </c>
      <c r="M7207" s="47">
        <f t="shared" si="810"/>
        <v>7.87</v>
      </c>
      <c r="N7207" s="47">
        <f t="shared" si="811"/>
        <v>7.88</v>
      </c>
      <c r="O7207" s="48">
        <f t="shared" ca="1" si="812"/>
        <v>3524800</v>
      </c>
    </row>
    <row r="7208" spans="1:15" x14ac:dyDescent="0.25">
      <c r="A7208">
        <v>7193</v>
      </c>
      <c r="B7208" s="84">
        <v>31533</v>
      </c>
      <c r="C7208" s="47">
        <v>63.75</v>
      </c>
      <c r="D7208" s="47">
        <v>64.75</v>
      </c>
      <c r="E7208" s="47">
        <v>63.5</v>
      </c>
      <c r="F7208" s="47">
        <v>64.62</v>
      </c>
      <c r="G7208" s="48">
        <v>734400</v>
      </c>
      <c r="H7208" s="47">
        <v>7.88</v>
      </c>
      <c r="I7208" s="51">
        <f t="shared" si="806"/>
        <v>0.12194367069018879</v>
      </c>
      <c r="J7208" s="51">
        <f t="shared" ca="1" si="807"/>
        <v>4</v>
      </c>
      <c r="K7208" s="47">
        <f t="shared" si="808"/>
        <v>7.77</v>
      </c>
      <c r="L7208" s="47">
        <f t="shared" si="809"/>
        <v>7.9</v>
      </c>
      <c r="M7208" s="47">
        <f t="shared" si="810"/>
        <v>7.74</v>
      </c>
      <c r="N7208" s="47">
        <f t="shared" si="811"/>
        <v>7.88</v>
      </c>
      <c r="O7208" s="48">
        <f t="shared" ca="1" si="812"/>
        <v>2937600</v>
      </c>
    </row>
    <row r="7209" spans="1:15" x14ac:dyDescent="0.25">
      <c r="A7209">
        <v>7194</v>
      </c>
      <c r="B7209" s="84">
        <v>31532</v>
      </c>
      <c r="C7209" s="47">
        <v>66</v>
      </c>
      <c r="D7209" s="47">
        <v>66.25</v>
      </c>
      <c r="E7209" s="47">
        <v>63.5</v>
      </c>
      <c r="F7209" s="47">
        <v>64</v>
      </c>
      <c r="G7209" s="48">
        <v>476800</v>
      </c>
      <c r="H7209" s="47">
        <v>7.8</v>
      </c>
      <c r="I7209" s="51">
        <f t="shared" si="806"/>
        <v>0.121875</v>
      </c>
      <c r="J7209" s="51">
        <f t="shared" ca="1" si="807"/>
        <v>4</v>
      </c>
      <c r="K7209" s="47">
        <f t="shared" si="808"/>
        <v>8.0399999999999991</v>
      </c>
      <c r="L7209" s="47">
        <f t="shared" si="809"/>
        <v>8.07</v>
      </c>
      <c r="M7209" s="47">
        <f t="shared" si="810"/>
        <v>7.74</v>
      </c>
      <c r="N7209" s="47">
        <f t="shared" si="811"/>
        <v>7.8</v>
      </c>
      <c r="O7209" s="48">
        <f t="shared" ca="1" si="812"/>
        <v>1907200</v>
      </c>
    </row>
    <row r="7210" spans="1:15" x14ac:dyDescent="0.25">
      <c r="A7210">
        <v>7195</v>
      </c>
      <c r="B7210" s="84">
        <v>31531</v>
      </c>
      <c r="C7210" s="47">
        <v>66.25</v>
      </c>
      <c r="D7210" s="47">
        <v>66.25</v>
      </c>
      <c r="E7210" s="47">
        <v>65.38</v>
      </c>
      <c r="F7210" s="47">
        <v>66</v>
      </c>
      <c r="G7210" s="48">
        <v>1196800</v>
      </c>
      <c r="H7210" s="47">
        <v>8.0500000000000007</v>
      </c>
      <c r="I7210" s="51">
        <f t="shared" si="806"/>
        <v>0.12196969696969698</v>
      </c>
      <c r="J7210" s="51">
        <f t="shared" ca="1" si="807"/>
        <v>4</v>
      </c>
      <c r="K7210" s="47">
        <f t="shared" si="808"/>
        <v>8.08</v>
      </c>
      <c r="L7210" s="47">
        <f t="shared" si="809"/>
        <v>8.08</v>
      </c>
      <c r="M7210" s="47">
        <f t="shared" si="810"/>
        <v>7.97</v>
      </c>
      <c r="N7210" s="47">
        <f t="shared" si="811"/>
        <v>8.0500000000000007</v>
      </c>
      <c r="O7210" s="48">
        <f t="shared" ca="1" si="812"/>
        <v>4787200</v>
      </c>
    </row>
    <row r="7211" spans="1:15" x14ac:dyDescent="0.25">
      <c r="A7211">
        <v>7196</v>
      </c>
      <c r="B7211" s="84">
        <v>31530</v>
      </c>
      <c r="C7211" s="47">
        <v>67</v>
      </c>
      <c r="D7211" s="47">
        <v>67.38</v>
      </c>
      <c r="E7211" s="47">
        <v>66.25</v>
      </c>
      <c r="F7211" s="47">
        <v>66.5</v>
      </c>
      <c r="G7211" s="48">
        <v>528000</v>
      </c>
      <c r="H7211" s="47">
        <v>8.11</v>
      </c>
      <c r="I7211" s="51">
        <f t="shared" si="806"/>
        <v>0.12195488721804511</v>
      </c>
      <c r="J7211" s="51">
        <f t="shared" ca="1" si="807"/>
        <v>4</v>
      </c>
      <c r="K7211" s="47">
        <f t="shared" si="808"/>
        <v>8.17</v>
      </c>
      <c r="L7211" s="47">
        <f t="shared" si="809"/>
        <v>8.2200000000000006</v>
      </c>
      <c r="M7211" s="47">
        <f t="shared" si="810"/>
        <v>8.08</v>
      </c>
      <c r="N7211" s="47">
        <f t="shared" si="811"/>
        <v>8.11</v>
      </c>
      <c r="O7211" s="48">
        <f t="shared" ca="1" si="812"/>
        <v>2112000</v>
      </c>
    </row>
    <row r="7212" spans="1:15" x14ac:dyDescent="0.25">
      <c r="A7212">
        <v>7197</v>
      </c>
      <c r="B7212" s="84">
        <v>31527</v>
      </c>
      <c r="C7212" s="47">
        <v>65</v>
      </c>
      <c r="D7212" s="47">
        <v>66.75</v>
      </c>
      <c r="E7212" s="47">
        <v>65</v>
      </c>
      <c r="F7212" s="47">
        <v>66.5</v>
      </c>
      <c r="G7212" s="48">
        <v>1366800</v>
      </c>
      <c r="H7212" s="47">
        <v>8.11</v>
      </c>
      <c r="I7212" s="51">
        <f t="shared" si="806"/>
        <v>0.12195488721804511</v>
      </c>
      <c r="J7212" s="51">
        <f t="shared" ca="1" si="807"/>
        <v>4</v>
      </c>
      <c r="K7212" s="47">
        <f t="shared" si="808"/>
        <v>7.93</v>
      </c>
      <c r="L7212" s="47">
        <f t="shared" si="809"/>
        <v>8.14</v>
      </c>
      <c r="M7212" s="47">
        <f t="shared" si="810"/>
        <v>7.93</v>
      </c>
      <c r="N7212" s="47">
        <f t="shared" si="811"/>
        <v>8.11</v>
      </c>
      <c r="O7212" s="48">
        <f t="shared" ca="1" si="812"/>
        <v>5467200</v>
      </c>
    </row>
    <row r="7213" spans="1:15" x14ac:dyDescent="0.25">
      <c r="A7213">
        <v>7198</v>
      </c>
      <c r="B7213" s="84">
        <v>31526</v>
      </c>
      <c r="C7213" s="47">
        <v>64.12</v>
      </c>
      <c r="D7213" s="47">
        <v>64.88</v>
      </c>
      <c r="E7213" s="47">
        <v>64.12</v>
      </c>
      <c r="F7213" s="47">
        <v>64.38</v>
      </c>
      <c r="G7213" s="48">
        <v>452000</v>
      </c>
      <c r="H7213" s="47">
        <v>7.85</v>
      </c>
      <c r="I7213" s="51">
        <f t="shared" si="806"/>
        <v>0.1219322771046909</v>
      </c>
      <c r="J7213" s="51">
        <f t="shared" ca="1" si="807"/>
        <v>4</v>
      </c>
      <c r="K7213" s="47">
        <f t="shared" si="808"/>
        <v>7.82</v>
      </c>
      <c r="L7213" s="47">
        <f t="shared" si="809"/>
        <v>7.91</v>
      </c>
      <c r="M7213" s="47">
        <f t="shared" si="810"/>
        <v>7.82</v>
      </c>
      <c r="N7213" s="47">
        <f t="shared" si="811"/>
        <v>7.85</v>
      </c>
      <c r="O7213" s="48">
        <f t="shared" ca="1" si="812"/>
        <v>1808000</v>
      </c>
    </row>
    <row r="7214" spans="1:15" x14ac:dyDescent="0.25">
      <c r="A7214">
        <v>7199</v>
      </c>
      <c r="B7214" s="84">
        <v>31525</v>
      </c>
      <c r="C7214" s="47">
        <v>63.5</v>
      </c>
      <c r="D7214" s="47">
        <v>64.38</v>
      </c>
      <c r="E7214" s="47">
        <v>63.5</v>
      </c>
      <c r="F7214" s="47">
        <v>64.25</v>
      </c>
      <c r="G7214" s="48">
        <v>542800</v>
      </c>
      <c r="H7214" s="47">
        <v>7.83</v>
      </c>
      <c r="I7214" s="51">
        <f t="shared" si="806"/>
        <v>0.12186770428015564</v>
      </c>
      <c r="J7214" s="51">
        <f t="shared" ca="1" si="807"/>
        <v>4</v>
      </c>
      <c r="K7214" s="47">
        <f t="shared" si="808"/>
        <v>7.74</v>
      </c>
      <c r="L7214" s="47">
        <f t="shared" si="809"/>
        <v>7.85</v>
      </c>
      <c r="M7214" s="47">
        <f t="shared" si="810"/>
        <v>7.74</v>
      </c>
      <c r="N7214" s="47">
        <f t="shared" si="811"/>
        <v>7.83</v>
      </c>
      <c r="O7214" s="48">
        <f t="shared" ca="1" si="812"/>
        <v>2171200</v>
      </c>
    </row>
    <row r="7215" spans="1:15" x14ac:dyDescent="0.25">
      <c r="A7215">
        <v>7200</v>
      </c>
      <c r="B7215" s="84">
        <v>31524</v>
      </c>
      <c r="C7215" s="47">
        <v>64.88</v>
      </c>
      <c r="D7215" s="47">
        <v>64.88</v>
      </c>
      <c r="E7215" s="47">
        <v>64</v>
      </c>
      <c r="F7215" s="47">
        <v>64.12</v>
      </c>
      <c r="G7215" s="48">
        <v>666000</v>
      </c>
      <c r="H7215" s="47">
        <v>7.82</v>
      </c>
      <c r="I7215" s="51">
        <f t="shared" si="806"/>
        <v>0.12195882719900186</v>
      </c>
      <c r="J7215" s="51">
        <f t="shared" ca="1" si="807"/>
        <v>4</v>
      </c>
      <c r="K7215" s="47">
        <f t="shared" si="808"/>
        <v>7.91</v>
      </c>
      <c r="L7215" s="47">
        <f t="shared" si="809"/>
        <v>7.91</v>
      </c>
      <c r="M7215" s="47">
        <f t="shared" si="810"/>
        <v>7.81</v>
      </c>
      <c r="N7215" s="47">
        <f t="shared" si="811"/>
        <v>7.82</v>
      </c>
      <c r="O7215" s="48">
        <f t="shared" ca="1" si="812"/>
        <v>2664000</v>
      </c>
    </row>
    <row r="7216" spans="1:15" x14ac:dyDescent="0.25">
      <c r="A7216">
        <v>7201</v>
      </c>
      <c r="B7216" s="84">
        <v>31523</v>
      </c>
      <c r="C7216" s="47">
        <v>64.12</v>
      </c>
      <c r="D7216" s="47">
        <v>64.88</v>
      </c>
      <c r="E7216" s="47">
        <v>64</v>
      </c>
      <c r="F7216" s="47">
        <v>64.88</v>
      </c>
      <c r="G7216" s="48">
        <v>582400</v>
      </c>
      <c r="H7216" s="47">
        <v>7.91</v>
      </c>
      <c r="I7216" s="51">
        <f t="shared" si="806"/>
        <v>0.12191738594327992</v>
      </c>
      <c r="J7216" s="51">
        <f t="shared" ca="1" si="807"/>
        <v>4</v>
      </c>
      <c r="K7216" s="47">
        <f t="shared" si="808"/>
        <v>7.82</v>
      </c>
      <c r="L7216" s="47">
        <f t="shared" si="809"/>
        <v>7.91</v>
      </c>
      <c r="M7216" s="47">
        <f t="shared" si="810"/>
        <v>7.8</v>
      </c>
      <c r="N7216" s="47">
        <f t="shared" si="811"/>
        <v>7.91</v>
      </c>
      <c r="O7216" s="48">
        <f t="shared" ca="1" si="812"/>
        <v>2329600</v>
      </c>
    </row>
    <row r="7217" spans="1:15" x14ac:dyDescent="0.25">
      <c r="A7217">
        <v>7202</v>
      </c>
      <c r="B7217" s="84">
        <v>31520</v>
      </c>
      <c r="C7217" s="47">
        <v>64.88</v>
      </c>
      <c r="D7217" s="47">
        <v>65.25</v>
      </c>
      <c r="E7217" s="47">
        <v>63.25</v>
      </c>
      <c r="F7217" s="47">
        <v>64.12</v>
      </c>
      <c r="G7217" s="48">
        <v>892800</v>
      </c>
      <c r="H7217" s="47">
        <v>7.82</v>
      </c>
      <c r="I7217" s="51">
        <f t="shared" si="806"/>
        <v>0.12195882719900186</v>
      </c>
      <c r="J7217" s="51">
        <f t="shared" ca="1" si="807"/>
        <v>4</v>
      </c>
      <c r="K7217" s="47">
        <f t="shared" si="808"/>
        <v>7.91</v>
      </c>
      <c r="L7217" s="47">
        <f t="shared" si="809"/>
        <v>7.96</v>
      </c>
      <c r="M7217" s="47">
        <f t="shared" si="810"/>
        <v>7.71</v>
      </c>
      <c r="N7217" s="47">
        <f t="shared" si="811"/>
        <v>7.82</v>
      </c>
      <c r="O7217" s="48">
        <f t="shared" ca="1" si="812"/>
        <v>3571200</v>
      </c>
    </row>
    <row r="7218" spans="1:15" x14ac:dyDescent="0.25">
      <c r="A7218">
        <v>7203</v>
      </c>
      <c r="B7218" s="84">
        <v>31519</v>
      </c>
      <c r="C7218" s="47">
        <v>65.25</v>
      </c>
      <c r="D7218" s="47">
        <v>65.5</v>
      </c>
      <c r="E7218" s="47">
        <v>64.62</v>
      </c>
      <c r="F7218" s="47">
        <v>64.88</v>
      </c>
      <c r="G7218" s="48">
        <v>806000</v>
      </c>
      <c r="H7218" s="47">
        <v>7.91</v>
      </c>
      <c r="I7218" s="51">
        <f t="shared" si="806"/>
        <v>0.12191738594327992</v>
      </c>
      <c r="J7218" s="51">
        <f t="shared" ca="1" si="807"/>
        <v>4</v>
      </c>
      <c r="K7218" s="47">
        <f t="shared" si="808"/>
        <v>7.96</v>
      </c>
      <c r="L7218" s="47">
        <f t="shared" si="809"/>
        <v>7.99</v>
      </c>
      <c r="M7218" s="47">
        <f t="shared" si="810"/>
        <v>7.88</v>
      </c>
      <c r="N7218" s="47">
        <f t="shared" si="811"/>
        <v>7.91</v>
      </c>
      <c r="O7218" s="48">
        <f t="shared" ca="1" si="812"/>
        <v>3224000</v>
      </c>
    </row>
    <row r="7219" spans="1:15" x14ac:dyDescent="0.25">
      <c r="A7219">
        <v>7204</v>
      </c>
      <c r="B7219" s="84">
        <v>31518</v>
      </c>
      <c r="C7219" s="47">
        <v>63.38</v>
      </c>
      <c r="D7219" s="47">
        <v>64.88</v>
      </c>
      <c r="E7219" s="47">
        <v>63.38</v>
      </c>
      <c r="F7219" s="47">
        <v>64.75</v>
      </c>
      <c r="G7219" s="48">
        <v>944400</v>
      </c>
      <c r="H7219" s="47">
        <v>7.89</v>
      </c>
      <c r="I7219" s="51">
        <f t="shared" si="806"/>
        <v>0.12185328185328184</v>
      </c>
      <c r="J7219" s="51">
        <f t="shared" ca="1" si="807"/>
        <v>4</v>
      </c>
      <c r="K7219" s="47">
        <f t="shared" si="808"/>
        <v>7.72</v>
      </c>
      <c r="L7219" s="47">
        <f t="shared" si="809"/>
        <v>7.91</v>
      </c>
      <c r="M7219" s="47">
        <f t="shared" si="810"/>
        <v>7.72</v>
      </c>
      <c r="N7219" s="47">
        <f t="shared" si="811"/>
        <v>7.89</v>
      </c>
      <c r="O7219" s="48">
        <f t="shared" ca="1" si="812"/>
        <v>3777600</v>
      </c>
    </row>
    <row r="7220" spans="1:15" x14ac:dyDescent="0.25">
      <c r="A7220">
        <v>7205</v>
      </c>
      <c r="B7220" s="84">
        <v>31517</v>
      </c>
      <c r="C7220" s="47">
        <v>62.25</v>
      </c>
      <c r="D7220" s="47">
        <v>63.75</v>
      </c>
      <c r="E7220" s="47">
        <v>62.12</v>
      </c>
      <c r="F7220" s="47">
        <v>63.25</v>
      </c>
      <c r="G7220" s="48">
        <v>506800</v>
      </c>
      <c r="H7220" s="47">
        <v>7.71</v>
      </c>
      <c r="I7220" s="51">
        <f t="shared" si="806"/>
        <v>0.12189723320158102</v>
      </c>
      <c r="J7220" s="51">
        <f t="shared" ca="1" si="807"/>
        <v>4</v>
      </c>
      <c r="K7220" s="47">
        <f t="shared" si="808"/>
        <v>7.59</v>
      </c>
      <c r="L7220" s="47">
        <f t="shared" si="809"/>
        <v>7.77</v>
      </c>
      <c r="M7220" s="47">
        <f t="shared" si="810"/>
        <v>7.57</v>
      </c>
      <c r="N7220" s="47">
        <f t="shared" si="811"/>
        <v>7.71</v>
      </c>
      <c r="O7220" s="48">
        <f t="shared" ca="1" si="812"/>
        <v>2027200</v>
      </c>
    </row>
    <row r="7221" spans="1:15" x14ac:dyDescent="0.25">
      <c r="A7221">
        <v>7206</v>
      </c>
      <c r="B7221" s="84">
        <v>31516</v>
      </c>
      <c r="C7221" s="47">
        <v>62.62</v>
      </c>
      <c r="D7221" s="47">
        <v>63.12</v>
      </c>
      <c r="E7221" s="47">
        <v>61.75</v>
      </c>
      <c r="F7221" s="47">
        <v>62.5</v>
      </c>
      <c r="G7221" s="48">
        <v>576000</v>
      </c>
      <c r="H7221" s="47">
        <v>7.62</v>
      </c>
      <c r="I7221" s="51">
        <f t="shared" si="806"/>
        <v>0.12192</v>
      </c>
      <c r="J7221" s="51">
        <f t="shared" ca="1" si="807"/>
        <v>4</v>
      </c>
      <c r="K7221" s="47">
        <f t="shared" si="808"/>
        <v>7.63</v>
      </c>
      <c r="L7221" s="47">
        <f t="shared" si="809"/>
        <v>7.7</v>
      </c>
      <c r="M7221" s="47">
        <f t="shared" si="810"/>
        <v>7.53</v>
      </c>
      <c r="N7221" s="47">
        <f t="shared" si="811"/>
        <v>7.62</v>
      </c>
      <c r="O7221" s="48">
        <f t="shared" ca="1" si="812"/>
        <v>2304000</v>
      </c>
    </row>
    <row r="7222" spans="1:15" x14ac:dyDescent="0.25">
      <c r="A7222">
        <v>7207</v>
      </c>
      <c r="B7222" s="84">
        <v>31513</v>
      </c>
      <c r="C7222" s="47">
        <v>62.88</v>
      </c>
      <c r="D7222" s="47">
        <v>63.25</v>
      </c>
      <c r="E7222" s="47">
        <v>61.5</v>
      </c>
      <c r="F7222" s="47">
        <v>62.38</v>
      </c>
      <c r="G7222" s="48">
        <v>777600</v>
      </c>
      <c r="H7222" s="47">
        <v>7.6</v>
      </c>
      <c r="I7222" s="51">
        <f t="shared" si="806"/>
        <v>0.12183392112856684</v>
      </c>
      <c r="J7222" s="51">
        <f t="shared" ca="1" si="807"/>
        <v>4</v>
      </c>
      <c r="K7222" s="47">
        <f t="shared" si="808"/>
        <v>7.66</v>
      </c>
      <c r="L7222" s="47">
        <f t="shared" si="809"/>
        <v>7.71</v>
      </c>
      <c r="M7222" s="47">
        <f t="shared" si="810"/>
        <v>7.49</v>
      </c>
      <c r="N7222" s="47">
        <f t="shared" si="811"/>
        <v>7.6</v>
      </c>
      <c r="O7222" s="48">
        <f t="shared" ca="1" si="812"/>
        <v>3110400</v>
      </c>
    </row>
    <row r="7223" spans="1:15" x14ac:dyDescent="0.25">
      <c r="A7223">
        <v>7208</v>
      </c>
      <c r="B7223" s="84">
        <v>31512</v>
      </c>
      <c r="C7223" s="47">
        <v>62.5</v>
      </c>
      <c r="D7223" s="47">
        <v>62.5</v>
      </c>
      <c r="E7223" s="47">
        <v>61.62</v>
      </c>
      <c r="F7223" s="47">
        <v>62.38</v>
      </c>
      <c r="G7223" s="48">
        <v>866000</v>
      </c>
      <c r="H7223" s="47">
        <v>7.6</v>
      </c>
      <c r="I7223" s="51">
        <f t="shared" si="806"/>
        <v>0.12183392112856684</v>
      </c>
      <c r="J7223" s="51">
        <f t="shared" ca="1" si="807"/>
        <v>4</v>
      </c>
      <c r="K7223" s="47">
        <f t="shared" si="808"/>
        <v>7.61</v>
      </c>
      <c r="L7223" s="47">
        <f t="shared" si="809"/>
        <v>7.61</v>
      </c>
      <c r="M7223" s="47">
        <f t="shared" si="810"/>
        <v>7.51</v>
      </c>
      <c r="N7223" s="47">
        <f t="shared" si="811"/>
        <v>7.6</v>
      </c>
      <c r="O7223" s="48">
        <f t="shared" ca="1" si="812"/>
        <v>3464000</v>
      </c>
    </row>
    <row r="7224" spans="1:15" x14ac:dyDescent="0.25">
      <c r="A7224">
        <v>7209</v>
      </c>
      <c r="B7224" s="84">
        <v>31511</v>
      </c>
      <c r="C7224" s="47">
        <v>61.25</v>
      </c>
      <c r="D7224" s="47">
        <v>62.5</v>
      </c>
      <c r="E7224" s="47">
        <v>60</v>
      </c>
      <c r="F7224" s="47">
        <v>62</v>
      </c>
      <c r="G7224" s="48">
        <v>790000</v>
      </c>
      <c r="H7224" s="47">
        <v>7.56</v>
      </c>
      <c r="I7224" s="51">
        <f t="shared" si="806"/>
        <v>0.12193548387096774</v>
      </c>
      <c r="J7224" s="51">
        <f t="shared" ca="1" si="807"/>
        <v>4</v>
      </c>
      <c r="K7224" s="47">
        <f t="shared" si="808"/>
        <v>7.47</v>
      </c>
      <c r="L7224" s="47">
        <f t="shared" si="809"/>
        <v>7.62</v>
      </c>
      <c r="M7224" s="47">
        <f t="shared" si="810"/>
        <v>7.32</v>
      </c>
      <c r="N7224" s="47">
        <f t="shared" si="811"/>
        <v>7.56</v>
      </c>
      <c r="O7224" s="48">
        <f t="shared" ca="1" si="812"/>
        <v>3160000</v>
      </c>
    </row>
    <row r="7225" spans="1:15" x14ac:dyDescent="0.25">
      <c r="A7225">
        <v>7210</v>
      </c>
      <c r="B7225" s="84">
        <v>31510</v>
      </c>
      <c r="C7225" s="47">
        <v>59.5</v>
      </c>
      <c r="D7225" s="47">
        <v>60.75</v>
      </c>
      <c r="E7225" s="47">
        <v>58.62</v>
      </c>
      <c r="F7225" s="47">
        <v>60.62</v>
      </c>
      <c r="G7225" s="48">
        <v>1208400</v>
      </c>
      <c r="H7225" s="47">
        <v>7.39</v>
      </c>
      <c r="I7225" s="51">
        <f t="shared" si="806"/>
        <v>0.12190696139887826</v>
      </c>
      <c r="J7225" s="51">
        <f t="shared" ca="1" si="807"/>
        <v>4</v>
      </c>
      <c r="K7225" s="47">
        <f t="shared" si="808"/>
        <v>7.25</v>
      </c>
      <c r="L7225" s="47">
        <f t="shared" si="809"/>
        <v>7.41</v>
      </c>
      <c r="M7225" s="47">
        <f t="shared" si="810"/>
        <v>7.15</v>
      </c>
      <c r="N7225" s="47">
        <f t="shared" si="811"/>
        <v>7.39</v>
      </c>
      <c r="O7225" s="48">
        <f t="shared" ca="1" si="812"/>
        <v>4833600</v>
      </c>
    </row>
    <row r="7226" spans="1:15" x14ac:dyDescent="0.25">
      <c r="A7226">
        <v>7211</v>
      </c>
      <c r="B7226" s="84">
        <v>31509</v>
      </c>
      <c r="C7226" s="47">
        <v>58.62</v>
      </c>
      <c r="D7226" s="47">
        <v>58.75</v>
      </c>
      <c r="E7226" s="47">
        <v>57</v>
      </c>
      <c r="F7226" s="47">
        <v>58.5</v>
      </c>
      <c r="G7226" s="48">
        <v>1712800</v>
      </c>
      <c r="H7226" s="47">
        <v>7.13</v>
      </c>
      <c r="I7226" s="51">
        <f t="shared" si="806"/>
        <v>0.12188034188034187</v>
      </c>
      <c r="J7226" s="51">
        <f t="shared" ca="1" si="807"/>
        <v>4</v>
      </c>
      <c r="K7226" s="47">
        <f t="shared" si="808"/>
        <v>7.14</v>
      </c>
      <c r="L7226" s="47">
        <f t="shared" si="809"/>
        <v>7.16</v>
      </c>
      <c r="M7226" s="47">
        <f t="shared" si="810"/>
        <v>6.95</v>
      </c>
      <c r="N7226" s="47">
        <f t="shared" si="811"/>
        <v>7.13</v>
      </c>
      <c r="O7226" s="48">
        <f t="shared" ca="1" si="812"/>
        <v>6851200</v>
      </c>
    </row>
    <row r="7227" spans="1:15" x14ac:dyDescent="0.25">
      <c r="A7227">
        <v>7212</v>
      </c>
      <c r="B7227" s="84">
        <v>31506</v>
      </c>
      <c r="C7227" s="47">
        <v>60.12</v>
      </c>
      <c r="D7227" s="47">
        <v>60.25</v>
      </c>
      <c r="E7227" s="47">
        <v>58.5</v>
      </c>
      <c r="F7227" s="47">
        <v>59</v>
      </c>
      <c r="G7227" s="48">
        <v>848400</v>
      </c>
      <c r="H7227" s="47">
        <v>7.19</v>
      </c>
      <c r="I7227" s="51">
        <f t="shared" si="806"/>
        <v>0.12186440677966102</v>
      </c>
      <c r="J7227" s="51">
        <f t="shared" ca="1" si="807"/>
        <v>4</v>
      </c>
      <c r="K7227" s="47">
        <f t="shared" si="808"/>
        <v>7.33</v>
      </c>
      <c r="L7227" s="47">
        <f t="shared" si="809"/>
        <v>7.34</v>
      </c>
      <c r="M7227" s="47">
        <f t="shared" si="810"/>
        <v>7.13</v>
      </c>
      <c r="N7227" s="47">
        <f t="shared" si="811"/>
        <v>7.19</v>
      </c>
      <c r="O7227" s="48">
        <f t="shared" ca="1" si="812"/>
        <v>3393600</v>
      </c>
    </row>
    <row r="7228" spans="1:15" x14ac:dyDescent="0.25">
      <c r="A7228">
        <v>7213</v>
      </c>
      <c r="B7228" s="84">
        <v>31505</v>
      </c>
      <c r="C7228" s="47">
        <v>62.12</v>
      </c>
      <c r="D7228" s="47">
        <v>62.38</v>
      </c>
      <c r="E7228" s="47">
        <v>60</v>
      </c>
      <c r="F7228" s="47">
        <v>60.12</v>
      </c>
      <c r="G7228" s="48">
        <v>681200</v>
      </c>
      <c r="H7228" s="47">
        <v>7.33</v>
      </c>
      <c r="I7228" s="51">
        <f t="shared" si="806"/>
        <v>0.12192282102461743</v>
      </c>
      <c r="J7228" s="51">
        <f t="shared" ca="1" si="807"/>
        <v>4</v>
      </c>
      <c r="K7228" s="47">
        <f t="shared" si="808"/>
        <v>7.57</v>
      </c>
      <c r="L7228" s="47">
        <f t="shared" si="809"/>
        <v>7.61</v>
      </c>
      <c r="M7228" s="47">
        <f t="shared" si="810"/>
        <v>7.32</v>
      </c>
      <c r="N7228" s="47">
        <f t="shared" si="811"/>
        <v>7.33</v>
      </c>
      <c r="O7228" s="48">
        <f t="shared" ca="1" si="812"/>
        <v>2724800</v>
      </c>
    </row>
    <row r="7229" spans="1:15" x14ac:dyDescent="0.25">
      <c r="A7229">
        <v>7214</v>
      </c>
      <c r="B7229" s="84">
        <v>31504</v>
      </c>
      <c r="C7229" s="47">
        <v>62</v>
      </c>
      <c r="D7229" s="47">
        <v>62.38</v>
      </c>
      <c r="E7229" s="47">
        <v>61.5</v>
      </c>
      <c r="F7229" s="47">
        <v>62</v>
      </c>
      <c r="G7229" s="48">
        <v>639200</v>
      </c>
      <c r="H7229" s="47">
        <v>7.56</v>
      </c>
      <c r="I7229" s="51">
        <f t="shared" si="806"/>
        <v>0.12193548387096774</v>
      </c>
      <c r="J7229" s="51">
        <f t="shared" ca="1" si="807"/>
        <v>4</v>
      </c>
      <c r="K7229" s="47">
        <f t="shared" si="808"/>
        <v>7.56</v>
      </c>
      <c r="L7229" s="47">
        <f t="shared" si="809"/>
        <v>7.61</v>
      </c>
      <c r="M7229" s="47">
        <f t="shared" si="810"/>
        <v>7.5</v>
      </c>
      <c r="N7229" s="47">
        <f t="shared" si="811"/>
        <v>7.56</v>
      </c>
      <c r="O7229" s="48">
        <f t="shared" ca="1" si="812"/>
        <v>2556800</v>
      </c>
    </row>
    <row r="7230" spans="1:15" x14ac:dyDescent="0.25">
      <c r="A7230">
        <v>7215</v>
      </c>
      <c r="B7230" s="84">
        <v>31503</v>
      </c>
      <c r="C7230" s="47">
        <v>63.5</v>
      </c>
      <c r="D7230" s="47">
        <v>63.62</v>
      </c>
      <c r="E7230" s="47">
        <v>62.25</v>
      </c>
      <c r="F7230" s="47">
        <v>63</v>
      </c>
      <c r="G7230" s="48">
        <v>914000</v>
      </c>
      <c r="H7230" s="47">
        <v>7.63</v>
      </c>
      <c r="I7230" s="51">
        <f t="shared" si="806"/>
        <v>0.12111111111111111</v>
      </c>
      <c r="J7230" s="51">
        <f t="shared" ca="1" si="807"/>
        <v>4</v>
      </c>
      <c r="K7230" s="47">
        <f t="shared" si="808"/>
        <v>7.69</v>
      </c>
      <c r="L7230" s="47">
        <f t="shared" si="809"/>
        <v>7.71</v>
      </c>
      <c r="M7230" s="47">
        <f t="shared" si="810"/>
        <v>7.54</v>
      </c>
      <c r="N7230" s="47">
        <f t="shared" si="811"/>
        <v>7.63</v>
      </c>
      <c r="O7230" s="48">
        <f t="shared" ca="1" si="812"/>
        <v>3656000</v>
      </c>
    </row>
    <row r="7231" spans="1:15" x14ac:dyDescent="0.25">
      <c r="A7231">
        <v>7216</v>
      </c>
      <c r="B7231" s="84">
        <v>31502</v>
      </c>
      <c r="C7231" s="47">
        <v>63.25</v>
      </c>
      <c r="D7231" s="47">
        <v>63.88</v>
      </c>
      <c r="E7231" s="47">
        <v>63</v>
      </c>
      <c r="F7231" s="47">
        <v>63.38</v>
      </c>
      <c r="G7231" s="48">
        <v>614400</v>
      </c>
      <c r="H7231" s="47">
        <v>7.68</v>
      </c>
      <c r="I7231" s="51">
        <f t="shared" si="806"/>
        <v>0.12117387188387503</v>
      </c>
      <c r="J7231" s="51">
        <f t="shared" ca="1" si="807"/>
        <v>4</v>
      </c>
      <c r="K7231" s="47">
        <f t="shared" si="808"/>
        <v>7.66</v>
      </c>
      <c r="L7231" s="47">
        <f t="shared" si="809"/>
        <v>7.74</v>
      </c>
      <c r="M7231" s="47">
        <f t="shared" si="810"/>
        <v>7.63</v>
      </c>
      <c r="N7231" s="47">
        <f t="shared" si="811"/>
        <v>7.68</v>
      </c>
      <c r="O7231" s="48">
        <f t="shared" ca="1" si="812"/>
        <v>2457600</v>
      </c>
    </row>
    <row r="7232" spans="1:15" x14ac:dyDescent="0.25">
      <c r="A7232">
        <v>7217</v>
      </c>
      <c r="B7232" s="84">
        <v>31498</v>
      </c>
      <c r="C7232" s="47">
        <v>64.12</v>
      </c>
      <c r="D7232" s="47">
        <v>64.5</v>
      </c>
      <c r="E7232" s="47">
        <v>63</v>
      </c>
      <c r="F7232" s="47">
        <v>63.5</v>
      </c>
      <c r="G7232" s="48">
        <v>1370800</v>
      </c>
      <c r="H7232" s="47">
        <v>7.69</v>
      </c>
      <c r="I7232" s="51">
        <f t="shared" si="806"/>
        <v>0.12110236220472441</v>
      </c>
      <c r="J7232" s="51">
        <f t="shared" ca="1" si="807"/>
        <v>4</v>
      </c>
      <c r="K7232" s="47">
        <f t="shared" si="808"/>
        <v>7.77</v>
      </c>
      <c r="L7232" s="47">
        <f t="shared" si="809"/>
        <v>7.81</v>
      </c>
      <c r="M7232" s="47">
        <f t="shared" si="810"/>
        <v>7.63</v>
      </c>
      <c r="N7232" s="47">
        <f t="shared" si="811"/>
        <v>7.69</v>
      </c>
      <c r="O7232" s="48">
        <f t="shared" ca="1" si="812"/>
        <v>5483200</v>
      </c>
    </row>
    <row r="7233" spans="1:15" x14ac:dyDescent="0.25">
      <c r="A7233">
        <v>7218</v>
      </c>
      <c r="B7233" s="84">
        <v>31497</v>
      </c>
      <c r="C7233" s="47">
        <v>62.62</v>
      </c>
      <c r="D7233" s="47">
        <v>64</v>
      </c>
      <c r="E7233" s="47">
        <v>62.5</v>
      </c>
      <c r="F7233" s="47">
        <v>63.88</v>
      </c>
      <c r="G7233" s="48">
        <v>944800</v>
      </c>
      <c r="H7233" s="47">
        <v>7.74</v>
      </c>
      <c r="I7233" s="51">
        <f t="shared" si="806"/>
        <v>0.12116468378209141</v>
      </c>
      <c r="J7233" s="51">
        <f t="shared" ca="1" si="807"/>
        <v>4</v>
      </c>
      <c r="K7233" s="47">
        <f t="shared" si="808"/>
        <v>7.59</v>
      </c>
      <c r="L7233" s="47">
        <f t="shared" si="809"/>
        <v>7.75</v>
      </c>
      <c r="M7233" s="47">
        <f t="shared" si="810"/>
        <v>7.57</v>
      </c>
      <c r="N7233" s="47">
        <f t="shared" si="811"/>
        <v>7.74</v>
      </c>
      <c r="O7233" s="48">
        <f t="shared" ca="1" si="812"/>
        <v>3779200</v>
      </c>
    </row>
    <row r="7234" spans="1:15" x14ac:dyDescent="0.25">
      <c r="A7234">
        <v>7219</v>
      </c>
      <c r="B7234" s="84">
        <v>31496</v>
      </c>
      <c r="C7234" s="47">
        <v>61.5</v>
      </c>
      <c r="D7234" s="47">
        <v>62.75</v>
      </c>
      <c r="E7234" s="47">
        <v>60.75</v>
      </c>
      <c r="F7234" s="47">
        <v>62.62</v>
      </c>
      <c r="G7234" s="48">
        <v>761600</v>
      </c>
      <c r="H7234" s="47">
        <v>7.59</v>
      </c>
      <c r="I7234" s="51">
        <f t="shared" si="806"/>
        <v>0.12120728201852443</v>
      </c>
      <c r="J7234" s="51">
        <f t="shared" ca="1" si="807"/>
        <v>4</v>
      </c>
      <c r="K7234" s="47">
        <f t="shared" si="808"/>
        <v>7.45</v>
      </c>
      <c r="L7234" s="47">
        <f t="shared" si="809"/>
        <v>7.61</v>
      </c>
      <c r="M7234" s="47">
        <f t="shared" si="810"/>
        <v>7.36</v>
      </c>
      <c r="N7234" s="47">
        <f t="shared" si="811"/>
        <v>7.59</v>
      </c>
      <c r="O7234" s="48">
        <f t="shared" ca="1" si="812"/>
        <v>3046400</v>
      </c>
    </row>
    <row r="7235" spans="1:15" x14ac:dyDescent="0.25">
      <c r="A7235">
        <v>7220</v>
      </c>
      <c r="B7235" s="84">
        <v>31495</v>
      </c>
      <c r="C7235" s="47">
        <v>60</v>
      </c>
      <c r="D7235" s="47">
        <v>61.25</v>
      </c>
      <c r="E7235" s="47">
        <v>59.75</v>
      </c>
      <c r="F7235" s="47">
        <v>61.25</v>
      </c>
      <c r="G7235" s="48">
        <v>917600</v>
      </c>
      <c r="H7235" s="47">
        <v>7.42</v>
      </c>
      <c r="I7235" s="51">
        <f t="shared" si="806"/>
        <v>0.12114285714285714</v>
      </c>
      <c r="J7235" s="51">
        <f t="shared" ca="1" si="807"/>
        <v>4</v>
      </c>
      <c r="K7235" s="47">
        <f t="shared" si="808"/>
        <v>7.27</v>
      </c>
      <c r="L7235" s="47">
        <f t="shared" si="809"/>
        <v>7.42</v>
      </c>
      <c r="M7235" s="47">
        <f t="shared" si="810"/>
        <v>7.24</v>
      </c>
      <c r="N7235" s="47">
        <f t="shared" si="811"/>
        <v>7.42</v>
      </c>
      <c r="O7235" s="48">
        <f t="shared" ca="1" si="812"/>
        <v>3670400</v>
      </c>
    </row>
    <row r="7236" spans="1:15" x14ac:dyDescent="0.25">
      <c r="A7236">
        <v>7221</v>
      </c>
      <c r="B7236" s="84">
        <v>31492</v>
      </c>
      <c r="C7236" s="47">
        <v>62.5</v>
      </c>
      <c r="D7236" s="47">
        <v>62.75</v>
      </c>
      <c r="E7236" s="47">
        <v>59</v>
      </c>
      <c r="F7236" s="47">
        <v>59</v>
      </c>
      <c r="G7236" s="48">
        <v>1014800</v>
      </c>
      <c r="H7236" s="47">
        <v>7.15</v>
      </c>
      <c r="I7236" s="51">
        <f t="shared" si="806"/>
        <v>0.12118644067796611</v>
      </c>
      <c r="J7236" s="51">
        <f t="shared" ca="1" si="807"/>
        <v>4</v>
      </c>
      <c r="K7236" s="47">
        <f t="shared" si="808"/>
        <v>7.57</v>
      </c>
      <c r="L7236" s="47">
        <f t="shared" si="809"/>
        <v>7.6</v>
      </c>
      <c r="M7236" s="47">
        <f t="shared" si="810"/>
        <v>7.15</v>
      </c>
      <c r="N7236" s="47">
        <f t="shared" si="811"/>
        <v>7.15</v>
      </c>
      <c r="O7236" s="48">
        <f t="shared" ca="1" si="812"/>
        <v>4059200</v>
      </c>
    </row>
    <row r="7237" spans="1:15" x14ac:dyDescent="0.25">
      <c r="A7237">
        <v>7222</v>
      </c>
      <c r="B7237" s="84">
        <v>31491</v>
      </c>
      <c r="C7237" s="47">
        <v>63.25</v>
      </c>
      <c r="D7237" s="47">
        <v>63.25</v>
      </c>
      <c r="E7237" s="47">
        <v>61.12</v>
      </c>
      <c r="F7237" s="47">
        <v>61.75</v>
      </c>
      <c r="G7237" s="48">
        <v>1476000</v>
      </c>
      <c r="H7237" s="47">
        <v>7.48</v>
      </c>
      <c r="I7237" s="51">
        <f t="shared" si="806"/>
        <v>0.12113360323886641</v>
      </c>
      <c r="J7237" s="51">
        <f t="shared" ca="1" si="807"/>
        <v>4</v>
      </c>
      <c r="K7237" s="47">
        <f t="shared" si="808"/>
        <v>7.66</v>
      </c>
      <c r="L7237" s="47">
        <f t="shared" si="809"/>
        <v>7.66</v>
      </c>
      <c r="M7237" s="47">
        <f t="shared" si="810"/>
        <v>7.4</v>
      </c>
      <c r="N7237" s="47">
        <f t="shared" si="811"/>
        <v>7.48</v>
      </c>
      <c r="O7237" s="48">
        <f t="shared" ca="1" si="812"/>
        <v>5904000</v>
      </c>
    </row>
    <row r="7238" spans="1:15" x14ac:dyDescent="0.25">
      <c r="A7238">
        <v>7223</v>
      </c>
      <c r="B7238" s="84">
        <v>31490</v>
      </c>
      <c r="C7238" s="47">
        <v>64.25</v>
      </c>
      <c r="D7238" s="47">
        <v>64.38</v>
      </c>
      <c r="E7238" s="47">
        <v>62.75</v>
      </c>
      <c r="F7238" s="47">
        <v>63</v>
      </c>
      <c r="G7238" s="48">
        <v>718800</v>
      </c>
      <c r="H7238" s="47">
        <v>7.63</v>
      </c>
      <c r="I7238" s="51">
        <f t="shared" si="806"/>
        <v>0.12111111111111111</v>
      </c>
      <c r="J7238" s="51">
        <f t="shared" ca="1" si="807"/>
        <v>4</v>
      </c>
      <c r="K7238" s="47">
        <f t="shared" si="808"/>
        <v>7.78</v>
      </c>
      <c r="L7238" s="47">
        <f t="shared" si="809"/>
        <v>7.8</v>
      </c>
      <c r="M7238" s="47">
        <f t="shared" si="810"/>
        <v>7.6</v>
      </c>
      <c r="N7238" s="47">
        <f t="shared" si="811"/>
        <v>7.63</v>
      </c>
      <c r="O7238" s="48">
        <f t="shared" ca="1" si="812"/>
        <v>2875200</v>
      </c>
    </row>
    <row r="7239" spans="1:15" x14ac:dyDescent="0.25">
      <c r="A7239">
        <v>7224</v>
      </c>
      <c r="B7239" s="84">
        <v>31489</v>
      </c>
      <c r="C7239" s="47">
        <v>62</v>
      </c>
      <c r="D7239" s="47">
        <v>64.62</v>
      </c>
      <c r="E7239" s="47">
        <v>62</v>
      </c>
      <c r="F7239" s="47">
        <v>64</v>
      </c>
      <c r="G7239" s="48">
        <v>571200</v>
      </c>
      <c r="H7239" s="47">
        <v>7.75</v>
      </c>
      <c r="I7239" s="51">
        <f t="shared" si="806"/>
        <v>0.12109375</v>
      </c>
      <c r="J7239" s="51">
        <f t="shared" ca="1" si="807"/>
        <v>4</v>
      </c>
      <c r="K7239" s="47">
        <f t="shared" si="808"/>
        <v>7.51</v>
      </c>
      <c r="L7239" s="47">
        <f t="shared" si="809"/>
        <v>7.83</v>
      </c>
      <c r="M7239" s="47">
        <f t="shared" si="810"/>
        <v>7.51</v>
      </c>
      <c r="N7239" s="47">
        <f t="shared" si="811"/>
        <v>7.75</v>
      </c>
      <c r="O7239" s="48">
        <f t="shared" ca="1" si="812"/>
        <v>2284800</v>
      </c>
    </row>
    <row r="7240" spans="1:15" x14ac:dyDescent="0.25">
      <c r="A7240">
        <v>7225</v>
      </c>
      <c r="B7240" s="84">
        <v>31488</v>
      </c>
      <c r="C7240" s="47">
        <v>62.25</v>
      </c>
      <c r="D7240" s="47">
        <v>62.5</v>
      </c>
      <c r="E7240" s="47">
        <v>61.5</v>
      </c>
      <c r="F7240" s="47">
        <v>62.12</v>
      </c>
      <c r="G7240" s="48">
        <v>806400</v>
      </c>
      <c r="H7240" s="47">
        <v>7.53</v>
      </c>
      <c r="I7240" s="51">
        <f t="shared" si="806"/>
        <v>0.121216999356085</v>
      </c>
      <c r="J7240" s="51">
        <f t="shared" ca="1" si="807"/>
        <v>4</v>
      </c>
      <c r="K7240" s="47">
        <f t="shared" si="808"/>
        <v>7.55</v>
      </c>
      <c r="L7240" s="47">
        <f t="shared" si="809"/>
        <v>7.58</v>
      </c>
      <c r="M7240" s="47">
        <f t="shared" si="810"/>
        <v>7.45</v>
      </c>
      <c r="N7240" s="47">
        <f t="shared" si="811"/>
        <v>7.53</v>
      </c>
      <c r="O7240" s="48">
        <f t="shared" ca="1" si="812"/>
        <v>3225600</v>
      </c>
    </row>
    <row r="7241" spans="1:15" x14ac:dyDescent="0.25">
      <c r="A7241">
        <v>7226</v>
      </c>
      <c r="B7241" s="84">
        <v>31485</v>
      </c>
      <c r="C7241" s="47">
        <v>60.5</v>
      </c>
      <c r="D7241" s="47">
        <v>62.62</v>
      </c>
      <c r="E7241" s="47">
        <v>60.38</v>
      </c>
      <c r="F7241" s="47">
        <v>62</v>
      </c>
      <c r="G7241" s="48">
        <v>1214000</v>
      </c>
      <c r="H7241" s="47">
        <v>7.51</v>
      </c>
      <c r="I7241" s="51">
        <f t="shared" si="806"/>
        <v>0.12112903225806451</v>
      </c>
      <c r="J7241" s="51">
        <f t="shared" ca="1" si="807"/>
        <v>4</v>
      </c>
      <c r="K7241" s="47">
        <f t="shared" si="808"/>
        <v>7.33</v>
      </c>
      <c r="L7241" s="47">
        <f t="shared" si="809"/>
        <v>7.59</v>
      </c>
      <c r="M7241" s="47">
        <f t="shared" si="810"/>
        <v>7.31</v>
      </c>
      <c r="N7241" s="47">
        <f t="shared" si="811"/>
        <v>7.51</v>
      </c>
      <c r="O7241" s="48">
        <f t="shared" ca="1" si="812"/>
        <v>4856000</v>
      </c>
    </row>
    <row r="7242" spans="1:15" x14ac:dyDescent="0.25">
      <c r="A7242">
        <v>7227</v>
      </c>
      <c r="B7242" s="84">
        <v>31484</v>
      </c>
      <c r="C7242" s="47">
        <v>60.25</v>
      </c>
      <c r="D7242" s="47">
        <v>60.88</v>
      </c>
      <c r="E7242" s="47">
        <v>59.88</v>
      </c>
      <c r="F7242" s="47">
        <v>60.75</v>
      </c>
      <c r="G7242" s="48">
        <v>1270400</v>
      </c>
      <c r="H7242" s="47">
        <v>7.36</v>
      </c>
      <c r="I7242" s="51">
        <f t="shared" si="806"/>
        <v>0.12115226337448561</v>
      </c>
      <c r="J7242" s="51">
        <f t="shared" ca="1" si="807"/>
        <v>4</v>
      </c>
      <c r="K7242" s="47">
        <f t="shared" si="808"/>
        <v>7.3</v>
      </c>
      <c r="L7242" s="47">
        <f t="shared" si="809"/>
        <v>7.38</v>
      </c>
      <c r="M7242" s="47">
        <f t="shared" si="810"/>
        <v>7.25</v>
      </c>
      <c r="N7242" s="47">
        <f t="shared" si="811"/>
        <v>7.36</v>
      </c>
      <c r="O7242" s="48">
        <f t="shared" ca="1" si="812"/>
        <v>5081600</v>
      </c>
    </row>
    <row r="7243" spans="1:15" x14ac:dyDescent="0.25">
      <c r="A7243">
        <v>7228</v>
      </c>
      <c r="B7243" s="84">
        <v>31483</v>
      </c>
      <c r="C7243" s="47">
        <v>59.88</v>
      </c>
      <c r="D7243" s="47">
        <v>60.5</v>
      </c>
      <c r="E7243" s="47">
        <v>59.62</v>
      </c>
      <c r="F7243" s="47">
        <v>60</v>
      </c>
      <c r="G7243" s="48">
        <v>945600</v>
      </c>
      <c r="H7243" s="47">
        <v>7.27</v>
      </c>
      <c r="I7243" s="51">
        <f t="shared" si="806"/>
        <v>0.12116666666666666</v>
      </c>
      <c r="J7243" s="51">
        <f t="shared" ca="1" si="807"/>
        <v>4</v>
      </c>
      <c r="K7243" s="47">
        <f t="shared" si="808"/>
        <v>7.26</v>
      </c>
      <c r="L7243" s="47">
        <f t="shared" si="809"/>
        <v>7.33</v>
      </c>
      <c r="M7243" s="47">
        <f t="shared" si="810"/>
        <v>7.22</v>
      </c>
      <c r="N7243" s="47">
        <f t="shared" si="811"/>
        <v>7.27</v>
      </c>
      <c r="O7243" s="48">
        <f t="shared" ca="1" si="812"/>
        <v>3782400</v>
      </c>
    </row>
    <row r="7244" spans="1:15" x14ac:dyDescent="0.25">
      <c r="A7244">
        <v>7229</v>
      </c>
      <c r="B7244" s="84">
        <v>31482</v>
      </c>
      <c r="C7244" s="47">
        <v>59.75</v>
      </c>
      <c r="D7244" s="47">
        <v>59.88</v>
      </c>
      <c r="E7244" s="47">
        <v>58.75</v>
      </c>
      <c r="F7244" s="47">
        <v>59.88</v>
      </c>
      <c r="G7244" s="48">
        <v>424400</v>
      </c>
      <c r="H7244" s="47">
        <v>7.25</v>
      </c>
      <c r="I7244" s="51">
        <f t="shared" si="806"/>
        <v>0.12107548430193721</v>
      </c>
      <c r="J7244" s="51">
        <f t="shared" ca="1" si="807"/>
        <v>4</v>
      </c>
      <c r="K7244" s="47">
        <f t="shared" si="808"/>
        <v>7.23</v>
      </c>
      <c r="L7244" s="47">
        <f t="shared" si="809"/>
        <v>7.25</v>
      </c>
      <c r="M7244" s="47">
        <f t="shared" si="810"/>
        <v>7.11</v>
      </c>
      <c r="N7244" s="47">
        <f t="shared" si="811"/>
        <v>7.25</v>
      </c>
      <c r="O7244" s="48">
        <f t="shared" ca="1" si="812"/>
        <v>1697600</v>
      </c>
    </row>
    <row r="7245" spans="1:15" x14ac:dyDescent="0.25">
      <c r="A7245">
        <v>7230</v>
      </c>
      <c r="B7245" s="84">
        <v>31481</v>
      </c>
      <c r="C7245" s="47">
        <v>59.88</v>
      </c>
      <c r="D7245" s="47">
        <v>60.25</v>
      </c>
      <c r="E7245" s="47">
        <v>59.62</v>
      </c>
      <c r="F7245" s="47">
        <v>59.62</v>
      </c>
      <c r="G7245" s="48">
        <v>434800</v>
      </c>
      <c r="H7245" s="47">
        <v>7.22</v>
      </c>
      <c r="I7245" s="51">
        <f t="shared" si="806"/>
        <v>0.12110030191211003</v>
      </c>
      <c r="J7245" s="51">
        <f t="shared" ca="1" si="807"/>
        <v>4</v>
      </c>
      <c r="K7245" s="47">
        <f t="shared" si="808"/>
        <v>7.25</v>
      </c>
      <c r="L7245" s="47">
        <f t="shared" si="809"/>
        <v>7.3</v>
      </c>
      <c r="M7245" s="47">
        <f t="shared" si="810"/>
        <v>7.22</v>
      </c>
      <c r="N7245" s="47">
        <f t="shared" si="811"/>
        <v>7.22</v>
      </c>
      <c r="O7245" s="48">
        <f t="shared" ca="1" si="812"/>
        <v>1739200</v>
      </c>
    </row>
    <row r="7246" spans="1:15" x14ac:dyDescent="0.25">
      <c r="A7246">
        <v>7231</v>
      </c>
      <c r="B7246" s="84">
        <v>31478</v>
      </c>
      <c r="C7246" s="47">
        <v>60</v>
      </c>
      <c r="D7246" s="47">
        <v>60.38</v>
      </c>
      <c r="E7246" s="47">
        <v>59.75</v>
      </c>
      <c r="F7246" s="47">
        <v>60</v>
      </c>
      <c r="G7246" s="48">
        <v>540800</v>
      </c>
      <c r="H7246" s="47">
        <v>7.27</v>
      </c>
      <c r="I7246" s="51">
        <f t="shared" si="806"/>
        <v>0.12116666666666666</v>
      </c>
      <c r="J7246" s="51">
        <f t="shared" ca="1" si="807"/>
        <v>4</v>
      </c>
      <c r="K7246" s="47">
        <f t="shared" si="808"/>
        <v>7.27</v>
      </c>
      <c r="L7246" s="47">
        <f t="shared" si="809"/>
        <v>7.32</v>
      </c>
      <c r="M7246" s="47">
        <f t="shared" si="810"/>
        <v>7.24</v>
      </c>
      <c r="N7246" s="47">
        <f t="shared" si="811"/>
        <v>7.27</v>
      </c>
      <c r="O7246" s="48">
        <f t="shared" ca="1" si="812"/>
        <v>2163200</v>
      </c>
    </row>
    <row r="7247" spans="1:15" x14ac:dyDescent="0.25">
      <c r="A7247">
        <v>7232</v>
      </c>
      <c r="B7247" s="84">
        <v>31477</v>
      </c>
      <c r="C7247" s="47">
        <v>60.25</v>
      </c>
      <c r="D7247" s="47">
        <v>60.38</v>
      </c>
      <c r="E7247" s="47">
        <v>59.5</v>
      </c>
      <c r="F7247" s="47">
        <v>60.12</v>
      </c>
      <c r="G7247" s="48">
        <v>916000</v>
      </c>
      <c r="H7247" s="47">
        <v>7.28</v>
      </c>
      <c r="I7247" s="51">
        <f t="shared" si="806"/>
        <v>0.1210911510312708</v>
      </c>
      <c r="J7247" s="51">
        <f t="shared" ca="1" si="807"/>
        <v>4</v>
      </c>
      <c r="K7247" s="47">
        <f t="shared" si="808"/>
        <v>7.3</v>
      </c>
      <c r="L7247" s="47">
        <f t="shared" si="809"/>
        <v>7.31</v>
      </c>
      <c r="M7247" s="47">
        <f t="shared" si="810"/>
        <v>7.2</v>
      </c>
      <c r="N7247" s="47">
        <f t="shared" si="811"/>
        <v>7.28</v>
      </c>
      <c r="O7247" s="48">
        <f t="shared" ca="1" si="812"/>
        <v>3664000</v>
      </c>
    </row>
    <row r="7248" spans="1:15" x14ac:dyDescent="0.25">
      <c r="A7248">
        <v>7233</v>
      </c>
      <c r="B7248" s="84">
        <v>31476</v>
      </c>
      <c r="C7248" s="47">
        <v>58.25</v>
      </c>
      <c r="D7248" s="47">
        <v>60.12</v>
      </c>
      <c r="E7248" s="47">
        <v>58.25</v>
      </c>
      <c r="F7248" s="47">
        <v>60.12</v>
      </c>
      <c r="G7248" s="48">
        <v>1823600</v>
      </c>
      <c r="H7248" s="47">
        <v>7.28</v>
      </c>
      <c r="I7248" s="51">
        <f t="shared" si="806"/>
        <v>0.1210911510312708</v>
      </c>
      <c r="J7248" s="51">
        <f t="shared" ca="1" si="807"/>
        <v>4</v>
      </c>
      <c r="K7248" s="47">
        <f t="shared" si="808"/>
        <v>7.05</v>
      </c>
      <c r="L7248" s="47">
        <f t="shared" si="809"/>
        <v>7.28</v>
      </c>
      <c r="M7248" s="47">
        <f t="shared" si="810"/>
        <v>7.05</v>
      </c>
      <c r="N7248" s="47">
        <f t="shared" si="811"/>
        <v>7.28</v>
      </c>
      <c r="O7248" s="48">
        <f t="shared" ca="1" si="812"/>
        <v>7294400</v>
      </c>
    </row>
    <row r="7249" spans="1:15" x14ac:dyDescent="0.25">
      <c r="A7249">
        <v>7234</v>
      </c>
      <c r="B7249" s="84">
        <v>31475</v>
      </c>
      <c r="C7249" s="47">
        <v>59.12</v>
      </c>
      <c r="D7249" s="47">
        <v>59.5</v>
      </c>
      <c r="E7249" s="47">
        <v>57.75</v>
      </c>
      <c r="F7249" s="47">
        <v>58.38</v>
      </c>
      <c r="G7249" s="48">
        <v>720400</v>
      </c>
      <c r="H7249" s="47">
        <v>7.07</v>
      </c>
      <c r="I7249" s="51">
        <f t="shared" ref="I7249:I7312" si="813">H7249/F7249</f>
        <v>0.1211031175059952</v>
      </c>
      <c r="J7249" s="51">
        <f t="shared" ref="J7249:J7312" ca="1" si="814">INDEX(OFFSET($T$15,0,0,$S$13+1,1),MATCH(B7249,OFFSET($Q$15,0,0,$S$13+1,1),-1))</f>
        <v>4</v>
      </c>
      <c r="K7249" s="47">
        <f t="shared" ref="K7249:K7312" si="815">ROUND($I7249*C7249,2)</f>
        <v>7.16</v>
      </c>
      <c r="L7249" s="47">
        <f t="shared" ref="L7249:L7312" si="816">ROUND($I7249*D7249,2)</f>
        <v>7.21</v>
      </c>
      <c r="M7249" s="47">
        <f t="shared" ref="M7249:M7312" si="817">ROUND($I7249*E7249,2)</f>
        <v>6.99</v>
      </c>
      <c r="N7249" s="47">
        <f t="shared" ref="N7249:N7312" si="818">ROUND($I7249*F7249,2)</f>
        <v>7.07</v>
      </c>
      <c r="O7249" s="48">
        <f t="shared" ref="O7249:O7312" ca="1" si="819">G7249*J7249</f>
        <v>2881600</v>
      </c>
    </row>
    <row r="7250" spans="1:15" x14ac:dyDescent="0.25">
      <c r="A7250">
        <v>7235</v>
      </c>
      <c r="B7250" s="84">
        <v>31474</v>
      </c>
      <c r="C7250" s="47">
        <v>59.62</v>
      </c>
      <c r="D7250" s="47">
        <v>59.75</v>
      </c>
      <c r="E7250" s="47">
        <v>58.75</v>
      </c>
      <c r="F7250" s="47">
        <v>59.38</v>
      </c>
      <c r="G7250" s="48">
        <v>521200</v>
      </c>
      <c r="H7250" s="47">
        <v>7.19</v>
      </c>
      <c r="I7250" s="51">
        <f t="shared" si="813"/>
        <v>0.12108454024924217</v>
      </c>
      <c r="J7250" s="51">
        <f t="shared" ca="1" si="814"/>
        <v>4</v>
      </c>
      <c r="K7250" s="47">
        <f t="shared" si="815"/>
        <v>7.22</v>
      </c>
      <c r="L7250" s="47">
        <f t="shared" si="816"/>
        <v>7.23</v>
      </c>
      <c r="M7250" s="47">
        <f t="shared" si="817"/>
        <v>7.11</v>
      </c>
      <c r="N7250" s="47">
        <f t="shared" si="818"/>
        <v>7.19</v>
      </c>
      <c r="O7250" s="48">
        <f t="shared" ca="1" si="819"/>
        <v>2084800</v>
      </c>
    </row>
    <row r="7251" spans="1:15" x14ac:dyDescent="0.25">
      <c r="A7251">
        <v>7236</v>
      </c>
      <c r="B7251" s="84">
        <v>31471</v>
      </c>
      <c r="C7251" s="47">
        <v>59.62</v>
      </c>
      <c r="D7251" s="47">
        <v>59.88</v>
      </c>
      <c r="E7251" s="47">
        <v>58.5</v>
      </c>
      <c r="F7251" s="47">
        <v>59.75</v>
      </c>
      <c r="G7251" s="48">
        <v>1314800</v>
      </c>
      <c r="H7251" s="47">
        <v>7.24</v>
      </c>
      <c r="I7251" s="51">
        <f t="shared" si="813"/>
        <v>0.12117154811715482</v>
      </c>
      <c r="J7251" s="51">
        <f t="shared" ca="1" si="814"/>
        <v>4</v>
      </c>
      <c r="K7251" s="47">
        <f t="shared" si="815"/>
        <v>7.22</v>
      </c>
      <c r="L7251" s="47">
        <f t="shared" si="816"/>
        <v>7.26</v>
      </c>
      <c r="M7251" s="47">
        <f t="shared" si="817"/>
        <v>7.09</v>
      </c>
      <c r="N7251" s="47">
        <f t="shared" si="818"/>
        <v>7.24</v>
      </c>
      <c r="O7251" s="48">
        <f t="shared" ca="1" si="819"/>
        <v>5259200</v>
      </c>
    </row>
    <row r="7252" spans="1:15" x14ac:dyDescent="0.25">
      <c r="A7252">
        <v>7237</v>
      </c>
      <c r="B7252" s="84">
        <v>31470</v>
      </c>
      <c r="C7252" s="47">
        <v>58.88</v>
      </c>
      <c r="D7252" s="47">
        <v>59.5</v>
      </c>
      <c r="E7252" s="47">
        <v>58.25</v>
      </c>
      <c r="F7252" s="47">
        <v>59</v>
      </c>
      <c r="G7252" s="48">
        <v>490800</v>
      </c>
      <c r="H7252" s="47">
        <v>7.15</v>
      </c>
      <c r="I7252" s="51">
        <f t="shared" si="813"/>
        <v>0.12118644067796611</v>
      </c>
      <c r="J7252" s="51">
        <f t="shared" ca="1" si="814"/>
        <v>4</v>
      </c>
      <c r="K7252" s="47">
        <f t="shared" si="815"/>
        <v>7.14</v>
      </c>
      <c r="L7252" s="47">
        <f t="shared" si="816"/>
        <v>7.21</v>
      </c>
      <c r="M7252" s="47">
        <f t="shared" si="817"/>
        <v>7.06</v>
      </c>
      <c r="N7252" s="47">
        <f t="shared" si="818"/>
        <v>7.15</v>
      </c>
      <c r="O7252" s="48">
        <f t="shared" ca="1" si="819"/>
        <v>1963200</v>
      </c>
    </row>
    <row r="7253" spans="1:15" x14ac:dyDescent="0.25">
      <c r="A7253">
        <v>7238</v>
      </c>
      <c r="B7253" s="84">
        <v>31469</v>
      </c>
      <c r="C7253" s="47">
        <v>58.62</v>
      </c>
      <c r="D7253" s="47">
        <v>58.88</v>
      </c>
      <c r="E7253" s="47">
        <v>58.38</v>
      </c>
      <c r="F7253" s="47">
        <v>58.75</v>
      </c>
      <c r="G7253" s="48">
        <v>517200</v>
      </c>
      <c r="H7253" s="47">
        <v>7.12</v>
      </c>
      <c r="I7253" s="51">
        <f t="shared" si="813"/>
        <v>0.12119148936170213</v>
      </c>
      <c r="J7253" s="51">
        <f t="shared" ca="1" si="814"/>
        <v>4</v>
      </c>
      <c r="K7253" s="47">
        <f t="shared" si="815"/>
        <v>7.1</v>
      </c>
      <c r="L7253" s="47">
        <f t="shared" si="816"/>
        <v>7.14</v>
      </c>
      <c r="M7253" s="47">
        <f t="shared" si="817"/>
        <v>7.08</v>
      </c>
      <c r="N7253" s="47">
        <f t="shared" si="818"/>
        <v>7.12</v>
      </c>
      <c r="O7253" s="48">
        <f t="shared" ca="1" si="819"/>
        <v>2068800</v>
      </c>
    </row>
    <row r="7254" spans="1:15" x14ac:dyDescent="0.25">
      <c r="A7254">
        <v>7239</v>
      </c>
      <c r="B7254" s="84">
        <v>31468</v>
      </c>
      <c r="C7254" s="47">
        <v>59</v>
      </c>
      <c r="D7254" s="47">
        <v>59.25</v>
      </c>
      <c r="E7254" s="47">
        <v>58.5</v>
      </c>
      <c r="F7254" s="47">
        <v>58.75</v>
      </c>
      <c r="G7254" s="48">
        <v>606800</v>
      </c>
      <c r="H7254" s="47">
        <v>7.12</v>
      </c>
      <c r="I7254" s="51">
        <f t="shared" si="813"/>
        <v>0.12119148936170213</v>
      </c>
      <c r="J7254" s="51">
        <f t="shared" ca="1" si="814"/>
        <v>4</v>
      </c>
      <c r="K7254" s="47">
        <f t="shared" si="815"/>
        <v>7.15</v>
      </c>
      <c r="L7254" s="47">
        <f t="shared" si="816"/>
        <v>7.18</v>
      </c>
      <c r="M7254" s="47">
        <f t="shared" si="817"/>
        <v>7.09</v>
      </c>
      <c r="N7254" s="47">
        <f t="shared" si="818"/>
        <v>7.12</v>
      </c>
      <c r="O7254" s="48">
        <f t="shared" ca="1" si="819"/>
        <v>2427200</v>
      </c>
    </row>
    <row r="7255" spans="1:15" x14ac:dyDescent="0.25">
      <c r="A7255">
        <v>7240</v>
      </c>
      <c r="B7255" s="84">
        <v>31467</v>
      </c>
      <c r="C7255" s="47">
        <v>57.12</v>
      </c>
      <c r="D7255" s="47">
        <v>59.38</v>
      </c>
      <c r="E7255" s="47">
        <v>56.88</v>
      </c>
      <c r="F7255" s="47">
        <v>58.75</v>
      </c>
      <c r="G7255" s="48">
        <v>667200</v>
      </c>
      <c r="H7255" s="47">
        <v>7.12</v>
      </c>
      <c r="I7255" s="51">
        <f t="shared" si="813"/>
        <v>0.12119148936170213</v>
      </c>
      <c r="J7255" s="51">
        <f t="shared" ca="1" si="814"/>
        <v>4</v>
      </c>
      <c r="K7255" s="47">
        <f t="shared" si="815"/>
        <v>6.92</v>
      </c>
      <c r="L7255" s="47">
        <f t="shared" si="816"/>
        <v>7.2</v>
      </c>
      <c r="M7255" s="47">
        <f t="shared" si="817"/>
        <v>6.89</v>
      </c>
      <c r="N7255" s="47">
        <f t="shared" si="818"/>
        <v>7.12</v>
      </c>
      <c r="O7255" s="48">
        <f t="shared" ca="1" si="819"/>
        <v>2668800</v>
      </c>
    </row>
    <row r="7256" spans="1:15" x14ac:dyDescent="0.25">
      <c r="A7256">
        <v>7241</v>
      </c>
      <c r="B7256" s="84">
        <v>31464</v>
      </c>
      <c r="C7256" s="47">
        <v>56</v>
      </c>
      <c r="D7256" s="47">
        <v>57.38</v>
      </c>
      <c r="E7256" s="47">
        <v>56</v>
      </c>
      <c r="F7256" s="47">
        <v>57.25</v>
      </c>
      <c r="G7256" s="48">
        <v>1152400</v>
      </c>
      <c r="H7256" s="47">
        <v>6.94</v>
      </c>
      <c r="I7256" s="51">
        <f t="shared" si="813"/>
        <v>0.12122270742358079</v>
      </c>
      <c r="J7256" s="51">
        <f t="shared" ca="1" si="814"/>
        <v>4</v>
      </c>
      <c r="K7256" s="47">
        <f t="shared" si="815"/>
        <v>6.79</v>
      </c>
      <c r="L7256" s="47">
        <f t="shared" si="816"/>
        <v>6.96</v>
      </c>
      <c r="M7256" s="47">
        <f t="shared" si="817"/>
        <v>6.79</v>
      </c>
      <c r="N7256" s="47">
        <f t="shared" si="818"/>
        <v>6.94</v>
      </c>
      <c r="O7256" s="48">
        <f t="shared" ca="1" si="819"/>
        <v>4609600</v>
      </c>
    </row>
    <row r="7257" spans="1:15" x14ac:dyDescent="0.25">
      <c r="A7257">
        <v>7242</v>
      </c>
      <c r="B7257" s="84">
        <v>31463</v>
      </c>
      <c r="C7257" s="47">
        <v>56</v>
      </c>
      <c r="D7257" s="47">
        <v>56.75</v>
      </c>
      <c r="E7257" s="47">
        <v>55.25</v>
      </c>
      <c r="F7257" s="47">
        <v>55.75</v>
      </c>
      <c r="G7257" s="48">
        <v>560000</v>
      </c>
      <c r="H7257" s="47">
        <v>6.75</v>
      </c>
      <c r="I7257" s="51">
        <f t="shared" si="813"/>
        <v>0.1210762331838565</v>
      </c>
      <c r="J7257" s="51">
        <f t="shared" ca="1" si="814"/>
        <v>4</v>
      </c>
      <c r="K7257" s="47">
        <f t="shared" si="815"/>
        <v>6.78</v>
      </c>
      <c r="L7257" s="47">
        <f t="shared" si="816"/>
        <v>6.87</v>
      </c>
      <c r="M7257" s="47">
        <f t="shared" si="817"/>
        <v>6.69</v>
      </c>
      <c r="N7257" s="47">
        <f t="shared" si="818"/>
        <v>6.75</v>
      </c>
      <c r="O7257" s="48">
        <f t="shared" ca="1" si="819"/>
        <v>2240000</v>
      </c>
    </row>
    <row r="7258" spans="1:15" x14ac:dyDescent="0.25">
      <c r="A7258">
        <v>7243</v>
      </c>
      <c r="B7258" s="84">
        <v>31462</v>
      </c>
      <c r="C7258" s="47">
        <v>57.88</v>
      </c>
      <c r="D7258" s="47">
        <v>58.12</v>
      </c>
      <c r="E7258" s="47">
        <v>56.75</v>
      </c>
      <c r="F7258" s="47">
        <v>56.75</v>
      </c>
      <c r="G7258" s="48">
        <v>438800</v>
      </c>
      <c r="H7258" s="47">
        <v>6.87</v>
      </c>
      <c r="I7258" s="51">
        <f t="shared" si="813"/>
        <v>0.12105726872246696</v>
      </c>
      <c r="J7258" s="51">
        <f t="shared" ca="1" si="814"/>
        <v>4</v>
      </c>
      <c r="K7258" s="47">
        <f t="shared" si="815"/>
        <v>7.01</v>
      </c>
      <c r="L7258" s="47">
        <f t="shared" si="816"/>
        <v>7.04</v>
      </c>
      <c r="M7258" s="47">
        <f t="shared" si="817"/>
        <v>6.87</v>
      </c>
      <c r="N7258" s="47">
        <f t="shared" si="818"/>
        <v>6.87</v>
      </c>
      <c r="O7258" s="48">
        <f t="shared" ca="1" si="819"/>
        <v>1755200</v>
      </c>
    </row>
    <row r="7259" spans="1:15" x14ac:dyDescent="0.25">
      <c r="A7259">
        <v>7244</v>
      </c>
      <c r="B7259" s="84">
        <v>31461</v>
      </c>
      <c r="C7259" s="47">
        <v>58.25</v>
      </c>
      <c r="D7259" s="47">
        <v>58.38</v>
      </c>
      <c r="E7259" s="47">
        <v>57.62</v>
      </c>
      <c r="F7259" s="47">
        <v>58.25</v>
      </c>
      <c r="G7259" s="48">
        <v>882000</v>
      </c>
      <c r="H7259" s="47">
        <v>7.06</v>
      </c>
      <c r="I7259" s="51">
        <f t="shared" si="813"/>
        <v>0.12120171673819742</v>
      </c>
      <c r="J7259" s="51">
        <f t="shared" ca="1" si="814"/>
        <v>4</v>
      </c>
      <c r="K7259" s="47">
        <f t="shared" si="815"/>
        <v>7.06</v>
      </c>
      <c r="L7259" s="47">
        <f t="shared" si="816"/>
        <v>7.08</v>
      </c>
      <c r="M7259" s="47">
        <f t="shared" si="817"/>
        <v>6.98</v>
      </c>
      <c r="N7259" s="47">
        <f t="shared" si="818"/>
        <v>7.06</v>
      </c>
      <c r="O7259" s="48">
        <f t="shared" ca="1" si="819"/>
        <v>3528000</v>
      </c>
    </row>
    <row r="7260" spans="1:15" x14ac:dyDescent="0.25">
      <c r="A7260">
        <v>7245</v>
      </c>
      <c r="B7260" s="84">
        <v>31457</v>
      </c>
      <c r="C7260" s="47">
        <v>58.12</v>
      </c>
      <c r="D7260" s="47">
        <v>58.25</v>
      </c>
      <c r="E7260" s="47">
        <v>57.5</v>
      </c>
      <c r="F7260" s="47">
        <v>58.25</v>
      </c>
      <c r="G7260" s="48">
        <v>390000</v>
      </c>
      <c r="H7260" s="47">
        <v>7.06</v>
      </c>
      <c r="I7260" s="51">
        <f t="shared" si="813"/>
        <v>0.12120171673819742</v>
      </c>
      <c r="J7260" s="51">
        <f t="shared" ca="1" si="814"/>
        <v>4</v>
      </c>
      <c r="K7260" s="47">
        <f t="shared" si="815"/>
        <v>7.04</v>
      </c>
      <c r="L7260" s="47">
        <f t="shared" si="816"/>
        <v>7.06</v>
      </c>
      <c r="M7260" s="47">
        <f t="shared" si="817"/>
        <v>6.97</v>
      </c>
      <c r="N7260" s="47">
        <f t="shared" si="818"/>
        <v>7.06</v>
      </c>
      <c r="O7260" s="48">
        <f t="shared" ca="1" si="819"/>
        <v>1560000</v>
      </c>
    </row>
    <row r="7261" spans="1:15" x14ac:dyDescent="0.25">
      <c r="A7261">
        <v>7246</v>
      </c>
      <c r="B7261" s="84">
        <v>31456</v>
      </c>
      <c r="C7261" s="47">
        <v>58</v>
      </c>
      <c r="D7261" s="47">
        <v>58.12</v>
      </c>
      <c r="E7261" s="47">
        <v>57.75</v>
      </c>
      <c r="F7261" s="47">
        <v>58</v>
      </c>
      <c r="G7261" s="48">
        <v>337600</v>
      </c>
      <c r="H7261" s="47">
        <v>7.03</v>
      </c>
      <c r="I7261" s="51">
        <f t="shared" si="813"/>
        <v>0.12120689655172415</v>
      </c>
      <c r="J7261" s="51">
        <f t="shared" ca="1" si="814"/>
        <v>4</v>
      </c>
      <c r="K7261" s="47">
        <f t="shared" si="815"/>
        <v>7.03</v>
      </c>
      <c r="L7261" s="47">
        <f t="shared" si="816"/>
        <v>7.04</v>
      </c>
      <c r="M7261" s="47">
        <f t="shared" si="817"/>
        <v>7</v>
      </c>
      <c r="N7261" s="47">
        <f t="shared" si="818"/>
        <v>7.03</v>
      </c>
      <c r="O7261" s="48">
        <f t="shared" ca="1" si="819"/>
        <v>1350400</v>
      </c>
    </row>
    <row r="7262" spans="1:15" x14ac:dyDescent="0.25">
      <c r="A7262">
        <v>7247</v>
      </c>
      <c r="B7262" s="84">
        <v>31455</v>
      </c>
      <c r="C7262" s="47">
        <v>57.88</v>
      </c>
      <c r="D7262" s="47">
        <v>58.38</v>
      </c>
      <c r="E7262" s="47">
        <v>57.62</v>
      </c>
      <c r="F7262" s="47">
        <v>58</v>
      </c>
      <c r="G7262" s="48">
        <v>610400</v>
      </c>
      <c r="H7262" s="47">
        <v>7.03</v>
      </c>
      <c r="I7262" s="51">
        <f t="shared" si="813"/>
        <v>0.12120689655172415</v>
      </c>
      <c r="J7262" s="51">
        <f t="shared" ca="1" si="814"/>
        <v>4</v>
      </c>
      <c r="K7262" s="47">
        <f t="shared" si="815"/>
        <v>7.02</v>
      </c>
      <c r="L7262" s="47">
        <f t="shared" si="816"/>
        <v>7.08</v>
      </c>
      <c r="M7262" s="47">
        <f t="shared" si="817"/>
        <v>6.98</v>
      </c>
      <c r="N7262" s="47">
        <f t="shared" si="818"/>
        <v>7.03</v>
      </c>
      <c r="O7262" s="48">
        <f t="shared" ca="1" si="819"/>
        <v>2441600</v>
      </c>
    </row>
    <row r="7263" spans="1:15" x14ac:dyDescent="0.25">
      <c r="A7263">
        <v>7248</v>
      </c>
      <c r="B7263" s="84">
        <v>31454</v>
      </c>
      <c r="C7263" s="47">
        <v>58.25</v>
      </c>
      <c r="D7263" s="47">
        <v>58.25</v>
      </c>
      <c r="E7263" s="47">
        <v>57.75</v>
      </c>
      <c r="F7263" s="47">
        <v>57.88</v>
      </c>
      <c r="G7263" s="48">
        <v>527200</v>
      </c>
      <c r="H7263" s="47">
        <v>7.01</v>
      </c>
      <c r="I7263" s="51">
        <f t="shared" si="813"/>
        <v>0.12111264685556322</v>
      </c>
      <c r="J7263" s="51">
        <f t="shared" ca="1" si="814"/>
        <v>4</v>
      </c>
      <c r="K7263" s="47">
        <f t="shared" si="815"/>
        <v>7.05</v>
      </c>
      <c r="L7263" s="47">
        <f t="shared" si="816"/>
        <v>7.05</v>
      </c>
      <c r="M7263" s="47">
        <f t="shared" si="817"/>
        <v>6.99</v>
      </c>
      <c r="N7263" s="47">
        <f t="shared" si="818"/>
        <v>7.01</v>
      </c>
      <c r="O7263" s="48">
        <f t="shared" ca="1" si="819"/>
        <v>2108800</v>
      </c>
    </row>
    <row r="7264" spans="1:15" x14ac:dyDescent="0.25">
      <c r="A7264">
        <v>7249</v>
      </c>
      <c r="B7264" s="84">
        <v>31453</v>
      </c>
      <c r="C7264" s="47">
        <v>58</v>
      </c>
      <c r="D7264" s="47">
        <v>58.38</v>
      </c>
      <c r="E7264" s="47">
        <v>57.62</v>
      </c>
      <c r="F7264" s="47">
        <v>58.12</v>
      </c>
      <c r="G7264" s="48">
        <v>1136800</v>
      </c>
      <c r="H7264" s="47">
        <v>7.04</v>
      </c>
      <c r="I7264" s="51">
        <f t="shared" si="813"/>
        <v>0.12112869924294564</v>
      </c>
      <c r="J7264" s="51">
        <f t="shared" ca="1" si="814"/>
        <v>4</v>
      </c>
      <c r="K7264" s="47">
        <f t="shared" si="815"/>
        <v>7.03</v>
      </c>
      <c r="L7264" s="47">
        <f t="shared" si="816"/>
        <v>7.07</v>
      </c>
      <c r="M7264" s="47">
        <f t="shared" si="817"/>
        <v>6.98</v>
      </c>
      <c r="N7264" s="47">
        <f t="shared" si="818"/>
        <v>7.04</v>
      </c>
      <c r="O7264" s="48">
        <f t="shared" ca="1" si="819"/>
        <v>4547200</v>
      </c>
    </row>
    <row r="7265" spans="1:15" x14ac:dyDescent="0.25">
      <c r="A7265">
        <v>7250</v>
      </c>
      <c r="B7265" s="84">
        <v>31450</v>
      </c>
      <c r="C7265" s="47">
        <v>58.25</v>
      </c>
      <c r="D7265" s="47">
        <v>58.75</v>
      </c>
      <c r="E7265" s="47">
        <v>57</v>
      </c>
      <c r="F7265" s="47">
        <v>58.25</v>
      </c>
      <c r="G7265" s="48">
        <v>619600</v>
      </c>
      <c r="H7265" s="47">
        <v>7.06</v>
      </c>
      <c r="I7265" s="51">
        <f t="shared" si="813"/>
        <v>0.12120171673819742</v>
      </c>
      <c r="J7265" s="51">
        <f t="shared" ca="1" si="814"/>
        <v>4</v>
      </c>
      <c r="K7265" s="47">
        <f t="shared" si="815"/>
        <v>7.06</v>
      </c>
      <c r="L7265" s="47">
        <f t="shared" si="816"/>
        <v>7.12</v>
      </c>
      <c r="M7265" s="47">
        <f t="shared" si="817"/>
        <v>6.91</v>
      </c>
      <c r="N7265" s="47">
        <f t="shared" si="818"/>
        <v>7.06</v>
      </c>
      <c r="O7265" s="48">
        <f t="shared" ca="1" si="819"/>
        <v>2478400</v>
      </c>
    </row>
    <row r="7266" spans="1:15" x14ac:dyDescent="0.25">
      <c r="A7266">
        <v>7251</v>
      </c>
      <c r="B7266" s="84">
        <v>31449</v>
      </c>
      <c r="C7266" s="47">
        <v>58.75</v>
      </c>
      <c r="D7266" s="47">
        <v>58.88</v>
      </c>
      <c r="E7266" s="47">
        <v>58.12</v>
      </c>
      <c r="F7266" s="47">
        <v>58.5</v>
      </c>
      <c r="G7266" s="48">
        <v>1160400</v>
      </c>
      <c r="H7266" s="47">
        <v>7.09</v>
      </c>
      <c r="I7266" s="51">
        <f t="shared" si="813"/>
        <v>0.12119658119658119</v>
      </c>
      <c r="J7266" s="51">
        <f t="shared" ca="1" si="814"/>
        <v>4</v>
      </c>
      <c r="K7266" s="47">
        <f t="shared" si="815"/>
        <v>7.12</v>
      </c>
      <c r="L7266" s="47">
        <f t="shared" si="816"/>
        <v>7.14</v>
      </c>
      <c r="M7266" s="47">
        <f t="shared" si="817"/>
        <v>7.04</v>
      </c>
      <c r="N7266" s="47">
        <f t="shared" si="818"/>
        <v>7.09</v>
      </c>
      <c r="O7266" s="48">
        <f t="shared" ca="1" si="819"/>
        <v>4641600</v>
      </c>
    </row>
    <row r="7267" spans="1:15" x14ac:dyDescent="0.25">
      <c r="A7267">
        <v>7252</v>
      </c>
      <c r="B7267" s="84">
        <v>31448</v>
      </c>
      <c r="C7267" s="47">
        <v>57.25</v>
      </c>
      <c r="D7267" s="47">
        <v>58.88</v>
      </c>
      <c r="E7267" s="47">
        <v>57</v>
      </c>
      <c r="F7267" s="47">
        <v>58.75</v>
      </c>
      <c r="G7267" s="48">
        <v>1103200</v>
      </c>
      <c r="H7267" s="47">
        <v>7.12</v>
      </c>
      <c r="I7267" s="51">
        <f t="shared" si="813"/>
        <v>0.12119148936170213</v>
      </c>
      <c r="J7267" s="51">
        <f t="shared" ca="1" si="814"/>
        <v>4</v>
      </c>
      <c r="K7267" s="47">
        <f t="shared" si="815"/>
        <v>6.94</v>
      </c>
      <c r="L7267" s="47">
        <f t="shared" si="816"/>
        <v>7.14</v>
      </c>
      <c r="M7267" s="47">
        <f t="shared" si="817"/>
        <v>6.91</v>
      </c>
      <c r="N7267" s="47">
        <f t="shared" si="818"/>
        <v>7.12</v>
      </c>
      <c r="O7267" s="48">
        <f t="shared" ca="1" si="819"/>
        <v>4412800</v>
      </c>
    </row>
    <row r="7268" spans="1:15" x14ac:dyDescent="0.25">
      <c r="A7268">
        <v>7253</v>
      </c>
      <c r="B7268" s="84">
        <v>31447</v>
      </c>
      <c r="C7268" s="47">
        <v>56.88</v>
      </c>
      <c r="D7268" s="47">
        <v>57.75</v>
      </c>
      <c r="E7268" s="47">
        <v>56.5</v>
      </c>
      <c r="F7268" s="47">
        <v>57</v>
      </c>
      <c r="G7268" s="48">
        <v>1759200</v>
      </c>
      <c r="H7268" s="47">
        <v>6.9</v>
      </c>
      <c r="I7268" s="51">
        <f t="shared" si="813"/>
        <v>0.12105263157894737</v>
      </c>
      <c r="J7268" s="51">
        <f t="shared" ca="1" si="814"/>
        <v>4</v>
      </c>
      <c r="K7268" s="47">
        <f t="shared" si="815"/>
        <v>6.89</v>
      </c>
      <c r="L7268" s="47">
        <f t="shared" si="816"/>
        <v>6.99</v>
      </c>
      <c r="M7268" s="47">
        <f t="shared" si="817"/>
        <v>6.84</v>
      </c>
      <c r="N7268" s="47">
        <f t="shared" si="818"/>
        <v>6.9</v>
      </c>
      <c r="O7268" s="48">
        <f t="shared" ca="1" si="819"/>
        <v>7036800</v>
      </c>
    </row>
    <row r="7269" spans="1:15" x14ac:dyDescent="0.25">
      <c r="A7269">
        <v>7254</v>
      </c>
      <c r="B7269" s="84">
        <v>31446</v>
      </c>
      <c r="C7269" s="47">
        <v>56.12</v>
      </c>
      <c r="D7269" s="47">
        <v>56.75</v>
      </c>
      <c r="E7269" s="47">
        <v>55.88</v>
      </c>
      <c r="F7269" s="47">
        <v>56.62</v>
      </c>
      <c r="G7269" s="48">
        <v>1082000</v>
      </c>
      <c r="H7269" s="47">
        <v>6.86</v>
      </c>
      <c r="I7269" s="51">
        <f t="shared" si="813"/>
        <v>0.12115860120098906</v>
      </c>
      <c r="J7269" s="51">
        <f t="shared" ca="1" si="814"/>
        <v>4</v>
      </c>
      <c r="K7269" s="47">
        <f t="shared" si="815"/>
        <v>6.8</v>
      </c>
      <c r="L7269" s="47">
        <f t="shared" si="816"/>
        <v>6.88</v>
      </c>
      <c r="M7269" s="47">
        <f t="shared" si="817"/>
        <v>6.77</v>
      </c>
      <c r="N7269" s="47">
        <f t="shared" si="818"/>
        <v>6.86</v>
      </c>
      <c r="O7269" s="48">
        <f t="shared" ca="1" si="819"/>
        <v>4328000</v>
      </c>
    </row>
    <row r="7270" spans="1:15" x14ac:dyDescent="0.25">
      <c r="A7270">
        <v>7255</v>
      </c>
      <c r="B7270" s="84">
        <v>31443</v>
      </c>
      <c r="C7270" s="47">
        <v>55.62</v>
      </c>
      <c r="D7270" s="47">
        <v>56</v>
      </c>
      <c r="E7270" s="47">
        <v>55.38</v>
      </c>
      <c r="F7270" s="47">
        <v>55.62</v>
      </c>
      <c r="G7270" s="48">
        <v>953600</v>
      </c>
      <c r="H7270" s="47">
        <v>6.74</v>
      </c>
      <c r="I7270" s="51">
        <f t="shared" si="813"/>
        <v>0.12117943185904352</v>
      </c>
      <c r="J7270" s="51">
        <f t="shared" ca="1" si="814"/>
        <v>4</v>
      </c>
      <c r="K7270" s="47">
        <f t="shared" si="815"/>
        <v>6.74</v>
      </c>
      <c r="L7270" s="47">
        <f t="shared" si="816"/>
        <v>6.79</v>
      </c>
      <c r="M7270" s="47">
        <f t="shared" si="817"/>
        <v>6.71</v>
      </c>
      <c r="N7270" s="47">
        <f t="shared" si="818"/>
        <v>6.74</v>
      </c>
      <c r="O7270" s="48">
        <f t="shared" ca="1" si="819"/>
        <v>3814400</v>
      </c>
    </row>
    <row r="7271" spans="1:15" x14ac:dyDescent="0.25">
      <c r="A7271">
        <v>7256</v>
      </c>
      <c r="B7271" s="84">
        <v>31442</v>
      </c>
      <c r="C7271" s="47">
        <v>55.12</v>
      </c>
      <c r="D7271" s="47">
        <v>55.75</v>
      </c>
      <c r="E7271" s="47">
        <v>55.12</v>
      </c>
      <c r="F7271" s="47">
        <v>55.75</v>
      </c>
      <c r="G7271" s="48">
        <v>893200</v>
      </c>
      <c r="H7271" s="47">
        <v>6.75</v>
      </c>
      <c r="I7271" s="51">
        <f t="shared" si="813"/>
        <v>0.1210762331838565</v>
      </c>
      <c r="J7271" s="51">
        <f t="shared" ca="1" si="814"/>
        <v>4</v>
      </c>
      <c r="K7271" s="47">
        <f t="shared" si="815"/>
        <v>6.67</v>
      </c>
      <c r="L7271" s="47">
        <f t="shared" si="816"/>
        <v>6.75</v>
      </c>
      <c r="M7271" s="47">
        <f t="shared" si="817"/>
        <v>6.67</v>
      </c>
      <c r="N7271" s="47">
        <f t="shared" si="818"/>
        <v>6.75</v>
      </c>
      <c r="O7271" s="48">
        <f t="shared" ca="1" si="819"/>
        <v>3572800</v>
      </c>
    </row>
    <row r="7272" spans="1:15" x14ac:dyDescent="0.25">
      <c r="A7272">
        <v>7257</v>
      </c>
      <c r="B7272" s="84">
        <v>31441</v>
      </c>
      <c r="C7272" s="47">
        <v>54.88</v>
      </c>
      <c r="D7272" s="47">
        <v>55.5</v>
      </c>
      <c r="E7272" s="47">
        <v>54.75</v>
      </c>
      <c r="F7272" s="47">
        <v>55.25</v>
      </c>
      <c r="G7272" s="48">
        <v>799200</v>
      </c>
      <c r="H7272" s="47">
        <v>6.69</v>
      </c>
      <c r="I7272" s="51">
        <f t="shared" si="813"/>
        <v>0.12108597285067874</v>
      </c>
      <c r="J7272" s="51">
        <f t="shared" ca="1" si="814"/>
        <v>4</v>
      </c>
      <c r="K7272" s="47">
        <f t="shared" si="815"/>
        <v>6.65</v>
      </c>
      <c r="L7272" s="47">
        <f t="shared" si="816"/>
        <v>6.72</v>
      </c>
      <c r="M7272" s="47">
        <f t="shared" si="817"/>
        <v>6.63</v>
      </c>
      <c r="N7272" s="47">
        <f t="shared" si="818"/>
        <v>6.69</v>
      </c>
      <c r="O7272" s="48">
        <f t="shared" ca="1" si="819"/>
        <v>3196800</v>
      </c>
    </row>
    <row r="7273" spans="1:15" x14ac:dyDescent="0.25">
      <c r="A7273">
        <v>7258</v>
      </c>
      <c r="B7273" s="84">
        <v>31440</v>
      </c>
      <c r="C7273" s="47">
        <v>55</v>
      </c>
      <c r="D7273" s="47">
        <v>55.12</v>
      </c>
      <c r="E7273" s="47">
        <v>54.12</v>
      </c>
      <c r="F7273" s="47">
        <v>54.75</v>
      </c>
      <c r="G7273" s="48">
        <v>522000</v>
      </c>
      <c r="H7273" s="47">
        <v>6.63</v>
      </c>
      <c r="I7273" s="51">
        <f t="shared" si="813"/>
        <v>0.1210958904109589</v>
      </c>
      <c r="J7273" s="51">
        <f t="shared" ca="1" si="814"/>
        <v>4</v>
      </c>
      <c r="K7273" s="47">
        <f t="shared" si="815"/>
        <v>6.66</v>
      </c>
      <c r="L7273" s="47">
        <f t="shared" si="816"/>
        <v>6.67</v>
      </c>
      <c r="M7273" s="47">
        <f t="shared" si="817"/>
        <v>6.55</v>
      </c>
      <c r="N7273" s="47">
        <f t="shared" si="818"/>
        <v>6.63</v>
      </c>
      <c r="O7273" s="48">
        <f t="shared" ca="1" si="819"/>
        <v>2088000</v>
      </c>
    </row>
    <row r="7274" spans="1:15" x14ac:dyDescent="0.25">
      <c r="A7274">
        <v>7259</v>
      </c>
      <c r="B7274" s="84">
        <v>31439</v>
      </c>
      <c r="C7274" s="47">
        <v>54.38</v>
      </c>
      <c r="D7274" s="47">
        <v>54.88</v>
      </c>
      <c r="E7274" s="47">
        <v>54.38</v>
      </c>
      <c r="F7274" s="47">
        <v>54.88</v>
      </c>
      <c r="G7274" s="48">
        <v>251600</v>
      </c>
      <c r="H7274" s="47">
        <v>6.65</v>
      </c>
      <c r="I7274" s="51">
        <f t="shared" si="813"/>
        <v>0.1211734693877551</v>
      </c>
      <c r="J7274" s="51">
        <f t="shared" ca="1" si="814"/>
        <v>4</v>
      </c>
      <c r="K7274" s="47">
        <f t="shared" si="815"/>
        <v>6.59</v>
      </c>
      <c r="L7274" s="47">
        <f t="shared" si="816"/>
        <v>6.65</v>
      </c>
      <c r="M7274" s="47">
        <f t="shared" si="817"/>
        <v>6.59</v>
      </c>
      <c r="N7274" s="47">
        <f t="shared" si="818"/>
        <v>6.65</v>
      </c>
      <c r="O7274" s="48">
        <f t="shared" ca="1" si="819"/>
        <v>1006400</v>
      </c>
    </row>
    <row r="7275" spans="1:15" x14ac:dyDescent="0.25">
      <c r="A7275">
        <v>7260</v>
      </c>
      <c r="B7275" s="84">
        <v>31436</v>
      </c>
      <c r="C7275" s="47">
        <v>54.5</v>
      </c>
      <c r="D7275" s="47">
        <v>54.5</v>
      </c>
      <c r="E7275" s="47">
        <v>54.12</v>
      </c>
      <c r="F7275" s="47">
        <v>54.5</v>
      </c>
      <c r="G7275" s="48">
        <v>330800</v>
      </c>
      <c r="H7275" s="47">
        <v>6.6</v>
      </c>
      <c r="I7275" s="51">
        <f t="shared" si="813"/>
        <v>0.12110091743119265</v>
      </c>
      <c r="J7275" s="51">
        <f t="shared" ca="1" si="814"/>
        <v>4</v>
      </c>
      <c r="K7275" s="47">
        <f t="shared" si="815"/>
        <v>6.6</v>
      </c>
      <c r="L7275" s="47">
        <f t="shared" si="816"/>
        <v>6.6</v>
      </c>
      <c r="M7275" s="47">
        <f t="shared" si="817"/>
        <v>6.55</v>
      </c>
      <c r="N7275" s="47">
        <f t="shared" si="818"/>
        <v>6.6</v>
      </c>
      <c r="O7275" s="48">
        <f t="shared" ca="1" si="819"/>
        <v>1323200</v>
      </c>
    </row>
    <row r="7276" spans="1:15" x14ac:dyDescent="0.25">
      <c r="A7276">
        <v>7261</v>
      </c>
      <c r="B7276" s="84">
        <v>31435</v>
      </c>
      <c r="C7276" s="47">
        <v>53.88</v>
      </c>
      <c r="D7276" s="47">
        <v>54.5</v>
      </c>
      <c r="E7276" s="47">
        <v>53.75</v>
      </c>
      <c r="F7276" s="47">
        <v>54.38</v>
      </c>
      <c r="G7276" s="48">
        <v>716400</v>
      </c>
      <c r="H7276" s="47">
        <v>6.59</v>
      </c>
      <c r="I7276" s="51">
        <f t="shared" si="813"/>
        <v>0.1211842589187201</v>
      </c>
      <c r="J7276" s="51">
        <f t="shared" ca="1" si="814"/>
        <v>4</v>
      </c>
      <c r="K7276" s="47">
        <f t="shared" si="815"/>
        <v>6.53</v>
      </c>
      <c r="L7276" s="47">
        <f t="shared" si="816"/>
        <v>6.6</v>
      </c>
      <c r="M7276" s="47">
        <f t="shared" si="817"/>
        <v>6.51</v>
      </c>
      <c r="N7276" s="47">
        <f t="shared" si="818"/>
        <v>6.59</v>
      </c>
      <c r="O7276" s="48">
        <f t="shared" ca="1" si="819"/>
        <v>2865600</v>
      </c>
    </row>
    <row r="7277" spans="1:15" x14ac:dyDescent="0.25">
      <c r="A7277">
        <v>7262</v>
      </c>
      <c r="B7277" s="84">
        <v>31434</v>
      </c>
      <c r="C7277" s="47">
        <v>54.38</v>
      </c>
      <c r="D7277" s="47">
        <v>54.62</v>
      </c>
      <c r="E7277" s="47">
        <v>54</v>
      </c>
      <c r="F7277" s="47">
        <v>54</v>
      </c>
      <c r="G7277" s="48">
        <v>577200</v>
      </c>
      <c r="H7277" s="47">
        <v>6.54</v>
      </c>
      <c r="I7277" s="51">
        <f t="shared" si="813"/>
        <v>0.12111111111111111</v>
      </c>
      <c r="J7277" s="51">
        <f t="shared" ca="1" si="814"/>
        <v>4</v>
      </c>
      <c r="K7277" s="47">
        <f t="shared" si="815"/>
        <v>6.59</v>
      </c>
      <c r="L7277" s="47">
        <f t="shared" si="816"/>
        <v>6.62</v>
      </c>
      <c r="M7277" s="47">
        <f t="shared" si="817"/>
        <v>6.54</v>
      </c>
      <c r="N7277" s="47">
        <f t="shared" si="818"/>
        <v>6.54</v>
      </c>
      <c r="O7277" s="48">
        <f t="shared" ca="1" si="819"/>
        <v>2308800</v>
      </c>
    </row>
    <row r="7278" spans="1:15" x14ac:dyDescent="0.25">
      <c r="A7278">
        <v>7263</v>
      </c>
      <c r="B7278" s="84">
        <v>31433</v>
      </c>
      <c r="C7278" s="47">
        <v>53.88</v>
      </c>
      <c r="D7278" s="47">
        <v>54.25</v>
      </c>
      <c r="E7278" s="47">
        <v>53.88</v>
      </c>
      <c r="F7278" s="47">
        <v>54.25</v>
      </c>
      <c r="G7278" s="48">
        <v>570800</v>
      </c>
      <c r="H7278" s="47">
        <v>6.57</v>
      </c>
      <c r="I7278" s="51">
        <f t="shared" si="813"/>
        <v>0.12110599078341014</v>
      </c>
      <c r="J7278" s="51">
        <f t="shared" ca="1" si="814"/>
        <v>4</v>
      </c>
      <c r="K7278" s="47">
        <f t="shared" si="815"/>
        <v>6.53</v>
      </c>
      <c r="L7278" s="47">
        <f t="shared" si="816"/>
        <v>6.57</v>
      </c>
      <c r="M7278" s="47">
        <f t="shared" si="817"/>
        <v>6.53</v>
      </c>
      <c r="N7278" s="47">
        <f t="shared" si="818"/>
        <v>6.57</v>
      </c>
      <c r="O7278" s="48">
        <f t="shared" ca="1" si="819"/>
        <v>2283200</v>
      </c>
    </row>
    <row r="7279" spans="1:15" x14ac:dyDescent="0.25">
      <c r="A7279">
        <v>7264</v>
      </c>
      <c r="B7279" s="84">
        <v>31432</v>
      </c>
      <c r="C7279" s="47">
        <v>53.5</v>
      </c>
      <c r="D7279" s="47">
        <v>53.88</v>
      </c>
      <c r="E7279" s="47">
        <v>53.38</v>
      </c>
      <c r="F7279" s="47">
        <v>53.88</v>
      </c>
      <c r="G7279" s="48">
        <v>208000</v>
      </c>
      <c r="H7279" s="47">
        <v>6.53</v>
      </c>
      <c r="I7279" s="51">
        <f t="shared" si="813"/>
        <v>0.12119524870081663</v>
      </c>
      <c r="J7279" s="51">
        <f t="shared" ca="1" si="814"/>
        <v>4</v>
      </c>
      <c r="K7279" s="47">
        <f t="shared" si="815"/>
        <v>6.48</v>
      </c>
      <c r="L7279" s="47">
        <f t="shared" si="816"/>
        <v>6.53</v>
      </c>
      <c r="M7279" s="47">
        <f t="shared" si="817"/>
        <v>6.47</v>
      </c>
      <c r="N7279" s="47">
        <f t="shared" si="818"/>
        <v>6.53</v>
      </c>
      <c r="O7279" s="48">
        <f t="shared" ca="1" si="819"/>
        <v>832000</v>
      </c>
    </row>
    <row r="7280" spans="1:15" x14ac:dyDescent="0.25">
      <c r="A7280">
        <v>7265</v>
      </c>
      <c r="B7280" s="84">
        <v>31429</v>
      </c>
      <c r="C7280" s="47">
        <v>54.5</v>
      </c>
      <c r="D7280" s="47">
        <v>54.5</v>
      </c>
      <c r="E7280" s="47">
        <v>53</v>
      </c>
      <c r="F7280" s="47">
        <v>53.5</v>
      </c>
      <c r="G7280" s="48">
        <v>874000</v>
      </c>
      <c r="H7280" s="47">
        <v>6.48</v>
      </c>
      <c r="I7280" s="51">
        <f t="shared" si="813"/>
        <v>0.12112149532710281</v>
      </c>
      <c r="J7280" s="51">
        <f t="shared" ca="1" si="814"/>
        <v>4</v>
      </c>
      <c r="K7280" s="47">
        <f t="shared" si="815"/>
        <v>6.6</v>
      </c>
      <c r="L7280" s="47">
        <f t="shared" si="816"/>
        <v>6.6</v>
      </c>
      <c r="M7280" s="47">
        <f t="shared" si="817"/>
        <v>6.42</v>
      </c>
      <c r="N7280" s="47">
        <f t="shared" si="818"/>
        <v>6.48</v>
      </c>
      <c r="O7280" s="48">
        <f t="shared" ca="1" si="819"/>
        <v>3496000</v>
      </c>
    </row>
    <row r="7281" spans="1:15" x14ac:dyDescent="0.25">
      <c r="A7281">
        <v>7266</v>
      </c>
      <c r="B7281" s="84">
        <v>31428</v>
      </c>
      <c r="C7281" s="47">
        <v>54.25</v>
      </c>
      <c r="D7281" s="47">
        <v>54.38</v>
      </c>
      <c r="E7281" s="47">
        <v>53.62</v>
      </c>
      <c r="F7281" s="47">
        <v>54.25</v>
      </c>
      <c r="G7281" s="48">
        <v>408000</v>
      </c>
      <c r="H7281" s="47">
        <v>6.57</v>
      </c>
      <c r="I7281" s="51">
        <f t="shared" si="813"/>
        <v>0.12110599078341014</v>
      </c>
      <c r="J7281" s="51">
        <f t="shared" ca="1" si="814"/>
        <v>4</v>
      </c>
      <c r="K7281" s="47">
        <f t="shared" si="815"/>
        <v>6.57</v>
      </c>
      <c r="L7281" s="47">
        <f t="shared" si="816"/>
        <v>6.59</v>
      </c>
      <c r="M7281" s="47">
        <f t="shared" si="817"/>
        <v>6.49</v>
      </c>
      <c r="N7281" s="47">
        <f t="shared" si="818"/>
        <v>6.57</v>
      </c>
      <c r="O7281" s="48">
        <f t="shared" ca="1" si="819"/>
        <v>1632000</v>
      </c>
    </row>
    <row r="7282" spans="1:15" x14ac:dyDescent="0.25">
      <c r="A7282">
        <v>7267</v>
      </c>
      <c r="B7282" s="84">
        <v>31427</v>
      </c>
      <c r="C7282" s="47">
        <v>54.25</v>
      </c>
      <c r="D7282" s="47">
        <v>54.62</v>
      </c>
      <c r="E7282" s="47">
        <v>54.12</v>
      </c>
      <c r="F7282" s="47">
        <v>54.38</v>
      </c>
      <c r="G7282" s="48">
        <v>464400</v>
      </c>
      <c r="H7282" s="47">
        <v>6.59</v>
      </c>
      <c r="I7282" s="51">
        <f t="shared" si="813"/>
        <v>0.1211842589187201</v>
      </c>
      <c r="J7282" s="51">
        <f t="shared" ca="1" si="814"/>
        <v>4</v>
      </c>
      <c r="K7282" s="47">
        <f t="shared" si="815"/>
        <v>6.57</v>
      </c>
      <c r="L7282" s="47">
        <f t="shared" si="816"/>
        <v>6.62</v>
      </c>
      <c r="M7282" s="47">
        <f t="shared" si="817"/>
        <v>6.56</v>
      </c>
      <c r="N7282" s="47">
        <f t="shared" si="818"/>
        <v>6.59</v>
      </c>
      <c r="O7282" s="48">
        <f t="shared" ca="1" si="819"/>
        <v>1857600</v>
      </c>
    </row>
    <row r="7283" spans="1:15" x14ac:dyDescent="0.25">
      <c r="A7283">
        <v>7268</v>
      </c>
      <c r="B7283" s="84">
        <v>31426</v>
      </c>
      <c r="C7283" s="47">
        <v>54.25</v>
      </c>
      <c r="D7283" s="47">
        <v>54.75</v>
      </c>
      <c r="E7283" s="47">
        <v>54</v>
      </c>
      <c r="F7283" s="47">
        <v>54.5</v>
      </c>
      <c r="G7283" s="48">
        <v>551600</v>
      </c>
      <c r="H7283" s="47">
        <v>6.6</v>
      </c>
      <c r="I7283" s="51">
        <f t="shared" si="813"/>
        <v>0.12110091743119265</v>
      </c>
      <c r="J7283" s="51">
        <f t="shared" ca="1" si="814"/>
        <v>4</v>
      </c>
      <c r="K7283" s="47">
        <f t="shared" si="815"/>
        <v>6.57</v>
      </c>
      <c r="L7283" s="47">
        <f t="shared" si="816"/>
        <v>6.63</v>
      </c>
      <c r="M7283" s="47">
        <f t="shared" si="817"/>
        <v>6.54</v>
      </c>
      <c r="N7283" s="47">
        <f t="shared" si="818"/>
        <v>6.6</v>
      </c>
      <c r="O7283" s="48">
        <f t="shared" ca="1" si="819"/>
        <v>2206400</v>
      </c>
    </row>
    <row r="7284" spans="1:15" x14ac:dyDescent="0.25">
      <c r="A7284">
        <v>7269</v>
      </c>
      <c r="B7284" s="84">
        <v>31425</v>
      </c>
      <c r="C7284" s="47">
        <v>53.5</v>
      </c>
      <c r="D7284" s="47">
        <v>54</v>
      </c>
      <c r="E7284" s="47">
        <v>53.25</v>
      </c>
      <c r="F7284" s="47">
        <v>54</v>
      </c>
      <c r="G7284" s="48">
        <v>424800</v>
      </c>
      <c r="H7284" s="47">
        <v>6.54</v>
      </c>
      <c r="I7284" s="51">
        <f t="shared" si="813"/>
        <v>0.12111111111111111</v>
      </c>
      <c r="J7284" s="51">
        <f t="shared" ca="1" si="814"/>
        <v>4</v>
      </c>
      <c r="K7284" s="47">
        <f t="shared" si="815"/>
        <v>6.48</v>
      </c>
      <c r="L7284" s="47">
        <f t="shared" si="816"/>
        <v>6.54</v>
      </c>
      <c r="M7284" s="47">
        <f t="shared" si="817"/>
        <v>6.45</v>
      </c>
      <c r="N7284" s="47">
        <f t="shared" si="818"/>
        <v>6.54</v>
      </c>
      <c r="O7284" s="48">
        <f t="shared" ca="1" si="819"/>
        <v>1699200</v>
      </c>
    </row>
    <row r="7285" spans="1:15" x14ac:dyDescent="0.25">
      <c r="A7285">
        <v>7270</v>
      </c>
      <c r="B7285" s="84">
        <v>31422</v>
      </c>
      <c r="C7285" s="47">
        <v>53.25</v>
      </c>
      <c r="D7285" s="47">
        <v>53.88</v>
      </c>
      <c r="E7285" s="47">
        <v>53</v>
      </c>
      <c r="F7285" s="47">
        <v>53.5</v>
      </c>
      <c r="G7285" s="48">
        <v>465600</v>
      </c>
      <c r="H7285" s="47">
        <v>6.48</v>
      </c>
      <c r="I7285" s="51">
        <f t="shared" si="813"/>
        <v>0.12112149532710281</v>
      </c>
      <c r="J7285" s="51">
        <f t="shared" ca="1" si="814"/>
        <v>4</v>
      </c>
      <c r="K7285" s="47">
        <f t="shared" si="815"/>
        <v>6.45</v>
      </c>
      <c r="L7285" s="47">
        <f t="shared" si="816"/>
        <v>6.53</v>
      </c>
      <c r="M7285" s="47">
        <f t="shared" si="817"/>
        <v>6.42</v>
      </c>
      <c r="N7285" s="47">
        <f t="shared" si="818"/>
        <v>6.48</v>
      </c>
      <c r="O7285" s="48">
        <f t="shared" ca="1" si="819"/>
        <v>1862400</v>
      </c>
    </row>
    <row r="7286" spans="1:15" x14ac:dyDescent="0.25">
      <c r="A7286">
        <v>7271</v>
      </c>
      <c r="B7286" s="84">
        <v>31421</v>
      </c>
      <c r="C7286" s="47">
        <v>53.25</v>
      </c>
      <c r="D7286" s="47">
        <v>53.75</v>
      </c>
      <c r="E7286" s="47">
        <v>52.38</v>
      </c>
      <c r="F7286" s="47">
        <v>52.88</v>
      </c>
      <c r="G7286" s="48">
        <v>843600</v>
      </c>
      <c r="H7286" s="47">
        <v>6.41</v>
      </c>
      <c r="I7286" s="51">
        <f t="shared" si="813"/>
        <v>0.12121785173978819</v>
      </c>
      <c r="J7286" s="51">
        <f t="shared" ca="1" si="814"/>
        <v>4</v>
      </c>
      <c r="K7286" s="47">
        <f t="shared" si="815"/>
        <v>6.45</v>
      </c>
      <c r="L7286" s="47">
        <f t="shared" si="816"/>
        <v>6.52</v>
      </c>
      <c r="M7286" s="47">
        <f t="shared" si="817"/>
        <v>6.35</v>
      </c>
      <c r="N7286" s="47">
        <f t="shared" si="818"/>
        <v>6.41</v>
      </c>
      <c r="O7286" s="48">
        <f t="shared" ca="1" si="819"/>
        <v>3374400</v>
      </c>
    </row>
    <row r="7287" spans="1:15" x14ac:dyDescent="0.25">
      <c r="A7287">
        <v>7272</v>
      </c>
      <c r="B7287" s="84">
        <v>31420</v>
      </c>
      <c r="C7287" s="47">
        <v>53.75</v>
      </c>
      <c r="D7287" s="47">
        <v>54.75</v>
      </c>
      <c r="E7287" s="47">
        <v>53</v>
      </c>
      <c r="F7287" s="47">
        <v>53.25</v>
      </c>
      <c r="G7287" s="48">
        <v>1312800</v>
      </c>
      <c r="H7287" s="47">
        <v>6.45</v>
      </c>
      <c r="I7287" s="51">
        <f t="shared" si="813"/>
        <v>0.12112676056338029</v>
      </c>
      <c r="J7287" s="51">
        <f t="shared" ca="1" si="814"/>
        <v>4</v>
      </c>
      <c r="K7287" s="47">
        <f t="shared" si="815"/>
        <v>6.51</v>
      </c>
      <c r="L7287" s="47">
        <f t="shared" si="816"/>
        <v>6.63</v>
      </c>
      <c r="M7287" s="47">
        <f t="shared" si="817"/>
        <v>6.42</v>
      </c>
      <c r="N7287" s="47">
        <f t="shared" si="818"/>
        <v>6.45</v>
      </c>
      <c r="O7287" s="48">
        <f t="shared" ca="1" si="819"/>
        <v>5251200</v>
      </c>
    </row>
    <row r="7288" spans="1:15" x14ac:dyDescent="0.25">
      <c r="A7288">
        <v>7273</v>
      </c>
      <c r="B7288" s="84">
        <v>31419</v>
      </c>
      <c r="C7288" s="47">
        <v>53.25</v>
      </c>
      <c r="D7288" s="47">
        <v>53.62</v>
      </c>
      <c r="E7288" s="47">
        <v>53</v>
      </c>
      <c r="F7288" s="47">
        <v>53.5</v>
      </c>
      <c r="G7288" s="48">
        <v>616000</v>
      </c>
      <c r="H7288" s="47">
        <v>6.48</v>
      </c>
      <c r="I7288" s="51">
        <f t="shared" si="813"/>
        <v>0.12112149532710281</v>
      </c>
      <c r="J7288" s="51">
        <f t="shared" ca="1" si="814"/>
        <v>4</v>
      </c>
      <c r="K7288" s="47">
        <f t="shared" si="815"/>
        <v>6.45</v>
      </c>
      <c r="L7288" s="47">
        <f t="shared" si="816"/>
        <v>6.49</v>
      </c>
      <c r="M7288" s="47">
        <f t="shared" si="817"/>
        <v>6.42</v>
      </c>
      <c r="N7288" s="47">
        <f t="shared" si="818"/>
        <v>6.48</v>
      </c>
      <c r="O7288" s="48">
        <f t="shared" ca="1" si="819"/>
        <v>2464000</v>
      </c>
    </row>
    <row r="7289" spans="1:15" x14ac:dyDescent="0.25">
      <c r="A7289">
        <v>7274</v>
      </c>
      <c r="B7289" s="84">
        <v>31418</v>
      </c>
      <c r="C7289" s="47">
        <v>53.38</v>
      </c>
      <c r="D7289" s="47">
        <v>53.62</v>
      </c>
      <c r="E7289" s="47">
        <v>53.12</v>
      </c>
      <c r="F7289" s="47">
        <v>53.38</v>
      </c>
      <c r="G7289" s="48">
        <v>507200</v>
      </c>
      <c r="H7289" s="47">
        <v>6.47</v>
      </c>
      <c r="I7289" s="51">
        <f t="shared" si="813"/>
        <v>0.12120644436118395</v>
      </c>
      <c r="J7289" s="51">
        <f t="shared" ca="1" si="814"/>
        <v>4</v>
      </c>
      <c r="K7289" s="47">
        <f t="shared" si="815"/>
        <v>6.47</v>
      </c>
      <c r="L7289" s="47">
        <f t="shared" si="816"/>
        <v>6.5</v>
      </c>
      <c r="M7289" s="47">
        <f t="shared" si="817"/>
        <v>6.44</v>
      </c>
      <c r="N7289" s="47">
        <f t="shared" si="818"/>
        <v>6.47</v>
      </c>
      <c r="O7289" s="48">
        <f t="shared" ca="1" si="819"/>
        <v>2028800</v>
      </c>
    </row>
    <row r="7290" spans="1:15" x14ac:dyDescent="0.25">
      <c r="A7290">
        <v>7275</v>
      </c>
      <c r="B7290" s="84">
        <v>31415</v>
      </c>
      <c r="C7290" s="47">
        <v>53.12</v>
      </c>
      <c r="D7290" s="47">
        <v>53.88</v>
      </c>
      <c r="E7290" s="47">
        <v>53.12</v>
      </c>
      <c r="F7290" s="47">
        <v>53.75</v>
      </c>
      <c r="G7290" s="48">
        <v>1080000</v>
      </c>
      <c r="H7290" s="47">
        <v>6.46</v>
      </c>
      <c r="I7290" s="51">
        <f t="shared" si="813"/>
        <v>0.12018604651162791</v>
      </c>
      <c r="J7290" s="51">
        <f t="shared" ca="1" si="814"/>
        <v>4</v>
      </c>
      <c r="K7290" s="47">
        <f t="shared" si="815"/>
        <v>6.38</v>
      </c>
      <c r="L7290" s="47">
        <f t="shared" si="816"/>
        <v>6.48</v>
      </c>
      <c r="M7290" s="47">
        <f t="shared" si="817"/>
        <v>6.38</v>
      </c>
      <c r="N7290" s="47">
        <f t="shared" si="818"/>
        <v>6.46</v>
      </c>
      <c r="O7290" s="48">
        <f t="shared" ca="1" si="819"/>
        <v>4320000</v>
      </c>
    </row>
    <row r="7291" spans="1:15" x14ac:dyDescent="0.25">
      <c r="A7291">
        <v>7276</v>
      </c>
      <c r="B7291" s="84">
        <v>31414</v>
      </c>
      <c r="C7291" s="47">
        <v>53.75</v>
      </c>
      <c r="D7291" s="47">
        <v>53.75</v>
      </c>
      <c r="E7291" s="47">
        <v>53</v>
      </c>
      <c r="F7291" s="47">
        <v>53</v>
      </c>
      <c r="G7291" s="48">
        <v>746800</v>
      </c>
      <c r="H7291" s="47">
        <v>6.37</v>
      </c>
      <c r="I7291" s="51">
        <f t="shared" si="813"/>
        <v>0.12018867924528302</v>
      </c>
      <c r="J7291" s="51">
        <f t="shared" ca="1" si="814"/>
        <v>4</v>
      </c>
      <c r="K7291" s="47">
        <f t="shared" si="815"/>
        <v>6.46</v>
      </c>
      <c r="L7291" s="47">
        <f t="shared" si="816"/>
        <v>6.46</v>
      </c>
      <c r="M7291" s="47">
        <f t="shared" si="817"/>
        <v>6.37</v>
      </c>
      <c r="N7291" s="47">
        <f t="shared" si="818"/>
        <v>6.37</v>
      </c>
      <c r="O7291" s="48">
        <f t="shared" ca="1" si="819"/>
        <v>2987200</v>
      </c>
    </row>
    <row r="7292" spans="1:15" x14ac:dyDescent="0.25">
      <c r="A7292">
        <v>7277</v>
      </c>
      <c r="B7292" s="84">
        <v>31412</v>
      </c>
      <c r="C7292" s="47">
        <v>53.25</v>
      </c>
      <c r="D7292" s="47">
        <v>53.75</v>
      </c>
      <c r="E7292" s="47">
        <v>53.25</v>
      </c>
      <c r="F7292" s="47">
        <v>53.62</v>
      </c>
      <c r="G7292" s="48">
        <v>438000</v>
      </c>
      <c r="H7292" s="47">
        <v>6.45</v>
      </c>
      <c r="I7292" s="51">
        <f t="shared" si="813"/>
        <v>0.12029093621782917</v>
      </c>
      <c r="J7292" s="51">
        <f t="shared" ca="1" si="814"/>
        <v>4</v>
      </c>
      <c r="K7292" s="47">
        <f t="shared" si="815"/>
        <v>6.41</v>
      </c>
      <c r="L7292" s="47">
        <f t="shared" si="816"/>
        <v>6.47</v>
      </c>
      <c r="M7292" s="47">
        <f t="shared" si="817"/>
        <v>6.41</v>
      </c>
      <c r="N7292" s="47">
        <f t="shared" si="818"/>
        <v>6.45</v>
      </c>
      <c r="O7292" s="48">
        <f t="shared" ca="1" si="819"/>
        <v>1752000</v>
      </c>
    </row>
    <row r="7293" spans="1:15" x14ac:dyDescent="0.25">
      <c r="A7293">
        <v>7278</v>
      </c>
      <c r="B7293" s="84">
        <v>31411</v>
      </c>
      <c r="C7293" s="47">
        <v>53.5</v>
      </c>
      <c r="D7293" s="47">
        <v>53.75</v>
      </c>
      <c r="E7293" s="47">
        <v>52.75</v>
      </c>
      <c r="F7293" s="47">
        <v>53.25</v>
      </c>
      <c r="G7293" s="48">
        <v>477600</v>
      </c>
      <c r="H7293" s="47">
        <v>6.4</v>
      </c>
      <c r="I7293" s="51">
        <f t="shared" si="813"/>
        <v>0.12018779342723006</v>
      </c>
      <c r="J7293" s="51">
        <f t="shared" ca="1" si="814"/>
        <v>4</v>
      </c>
      <c r="K7293" s="47">
        <f t="shared" si="815"/>
        <v>6.43</v>
      </c>
      <c r="L7293" s="47">
        <f t="shared" si="816"/>
        <v>6.46</v>
      </c>
      <c r="M7293" s="47">
        <f t="shared" si="817"/>
        <v>6.34</v>
      </c>
      <c r="N7293" s="47">
        <f t="shared" si="818"/>
        <v>6.4</v>
      </c>
      <c r="O7293" s="48">
        <f t="shared" ca="1" si="819"/>
        <v>1910400</v>
      </c>
    </row>
    <row r="7294" spans="1:15" x14ac:dyDescent="0.25">
      <c r="A7294">
        <v>7279</v>
      </c>
      <c r="B7294" s="84">
        <v>31408</v>
      </c>
      <c r="C7294" s="47">
        <v>52.75</v>
      </c>
      <c r="D7294" s="47">
        <v>53.75</v>
      </c>
      <c r="E7294" s="47">
        <v>52.75</v>
      </c>
      <c r="F7294" s="47">
        <v>53.5</v>
      </c>
      <c r="G7294" s="48">
        <v>533200</v>
      </c>
      <c r="H7294" s="47">
        <v>6.43</v>
      </c>
      <c r="I7294" s="51">
        <f t="shared" si="813"/>
        <v>0.12018691588785047</v>
      </c>
      <c r="J7294" s="51">
        <f t="shared" ca="1" si="814"/>
        <v>4</v>
      </c>
      <c r="K7294" s="47">
        <f t="shared" si="815"/>
        <v>6.34</v>
      </c>
      <c r="L7294" s="47">
        <f t="shared" si="816"/>
        <v>6.46</v>
      </c>
      <c r="M7294" s="47">
        <f t="shared" si="817"/>
        <v>6.34</v>
      </c>
      <c r="N7294" s="47">
        <f t="shared" si="818"/>
        <v>6.43</v>
      </c>
      <c r="O7294" s="48">
        <f t="shared" ca="1" si="819"/>
        <v>2132800</v>
      </c>
    </row>
    <row r="7295" spans="1:15" x14ac:dyDescent="0.25">
      <c r="A7295">
        <v>7280</v>
      </c>
      <c r="B7295" s="84">
        <v>31407</v>
      </c>
      <c r="C7295" s="47">
        <v>52.25</v>
      </c>
      <c r="D7295" s="47">
        <v>52.75</v>
      </c>
      <c r="E7295" s="47">
        <v>52.12</v>
      </c>
      <c r="F7295" s="47">
        <v>52.38</v>
      </c>
      <c r="G7295" s="48">
        <v>135600</v>
      </c>
      <c r="H7295" s="47">
        <v>6.3</v>
      </c>
      <c r="I7295" s="51">
        <f t="shared" si="813"/>
        <v>0.12027491408934707</v>
      </c>
      <c r="J7295" s="51">
        <f t="shared" ca="1" si="814"/>
        <v>4</v>
      </c>
      <c r="K7295" s="47">
        <f t="shared" si="815"/>
        <v>6.28</v>
      </c>
      <c r="L7295" s="47">
        <f t="shared" si="816"/>
        <v>6.34</v>
      </c>
      <c r="M7295" s="47">
        <f t="shared" si="817"/>
        <v>6.27</v>
      </c>
      <c r="N7295" s="47">
        <f t="shared" si="818"/>
        <v>6.3</v>
      </c>
      <c r="O7295" s="48">
        <f t="shared" ca="1" si="819"/>
        <v>542400</v>
      </c>
    </row>
    <row r="7296" spans="1:15" x14ac:dyDescent="0.25">
      <c r="A7296">
        <v>7281</v>
      </c>
      <c r="B7296" s="84">
        <v>31405</v>
      </c>
      <c r="C7296" s="47">
        <v>53.62</v>
      </c>
      <c r="D7296" s="47">
        <v>53.62</v>
      </c>
      <c r="E7296" s="47">
        <v>51.5</v>
      </c>
      <c r="F7296" s="47">
        <v>52.5</v>
      </c>
      <c r="G7296" s="48">
        <v>985200</v>
      </c>
      <c r="H7296" s="47">
        <v>6.31</v>
      </c>
      <c r="I7296" s="51">
        <f t="shared" si="813"/>
        <v>0.12019047619047618</v>
      </c>
      <c r="J7296" s="51">
        <f t="shared" ca="1" si="814"/>
        <v>4</v>
      </c>
      <c r="K7296" s="47">
        <f t="shared" si="815"/>
        <v>6.44</v>
      </c>
      <c r="L7296" s="47">
        <f t="shared" si="816"/>
        <v>6.44</v>
      </c>
      <c r="M7296" s="47">
        <f t="shared" si="817"/>
        <v>6.19</v>
      </c>
      <c r="N7296" s="47">
        <f t="shared" si="818"/>
        <v>6.31</v>
      </c>
      <c r="O7296" s="48">
        <f t="shared" ca="1" si="819"/>
        <v>3940800</v>
      </c>
    </row>
    <row r="7297" spans="1:15" x14ac:dyDescent="0.25">
      <c r="A7297">
        <v>7282</v>
      </c>
      <c r="B7297" s="84">
        <v>31404</v>
      </c>
      <c r="C7297" s="47">
        <v>53.75</v>
      </c>
      <c r="D7297" s="47">
        <v>53.88</v>
      </c>
      <c r="E7297" s="47">
        <v>53.25</v>
      </c>
      <c r="F7297" s="47">
        <v>53.75</v>
      </c>
      <c r="G7297" s="48">
        <v>817600</v>
      </c>
      <c r="H7297" s="47">
        <v>6.46</v>
      </c>
      <c r="I7297" s="51">
        <f t="shared" si="813"/>
        <v>0.12018604651162791</v>
      </c>
      <c r="J7297" s="51">
        <f t="shared" ca="1" si="814"/>
        <v>4</v>
      </c>
      <c r="K7297" s="47">
        <f t="shared" si="815"/>
        <v>6.46</v>
      </c>
      <c r="L7297" s="47">
        <f t="shared" si="816"/>
        <v>6.48</v>
      </c>
      <c r="M7297" s="47">
        <f t="shared" si="817"/>
        <v>6.4</v>
      </c>
      <c r="N7297" s="47">
        <f t="shared" si="818"/>
        <v>6.46</v>
      </c>
      <c r="O7297" s="48">
        <f t="shared" ca="1" si="819"/>
        <v>3270400</v>
      </c>
    </row>
    <row r="7298" spans="1:15" x14ac:dyDescent="0.25">
      <c r="A7298">
        <v>7283</v>
      </c>
      <c r="B7298" s="84">
        <v>31401</v>
      </c>
      <c r="C7298" s="47">
        <v>53.25</v>
      </c>
      <c r="D7298" s="47">
        <v>53.88</v>
      </c>
      <c r="E7298" s="47">
        <v>53.12</v>
      </c>
      <c r="F7298" s="47">
        <v>53.88</v>
      </c>
      <c r="G7298" s="48">
        <v>1051200</v>
      </c>
      <c r="H7298" s="47">
        <v>6.48</v>
      </c>
      <c r="I7298" s="51">
        <f t="shared" si="813"/>
        <v>0.12026726057906459</v>
      </c>
      <c r="J7298" s="51">
        <f t="shared" ca="1" si="814"/>
        <v>4</v>
      </c>
      <c r="K7298" s="47">
        <f t="shared" si="815"/>
        <v>6.4</v>
      </c>
      <c r="L7298" s="47">
        <f t="shared" si="816"/>
        <v>6.48</v>
      </c>
      <c r="M7298" s="47">
        <f t="shared" si="817"/>
        <v>6.39</v>
      </c>
      <c r="N7298" s="47">
        <f t="shared" si="818"/>
        <v>6.48</v>
      </c>
      <c r="O7298" s="48">
        <f t="shared" ca="1" si="819"/>
        <v>4204800</v>
      </c>
    </row>
    <row r="7299" spans="1:15" x14ac:dyDescent="0.25">
      <c r="A7299">
        <v>7284</v>
      </c>
      <c r="B7299" s="84">
        <v>31400</v>
      </c>
      <c r="C7299" s="47">
        <v>53</v>
      </c>
      <c r="D7299" s="47">
        <v>53.38</v>
      </c>
      <c r="E7299" s="47">
        <v>52.88</v>
      </c>
      <c r="F7299" s="47">
        <v>53</v>
      </c>
      <c r="G7299" s="48">
        <v>683200</v>
      </c>
      <c r="H7299" s="47">
        <v>6.37</v>
      </c>
      <c r="I7299" s="51">
        <f t="shared" si="813"/>
        <v>0.12018867924528302</v>
      </c>
      <c r="J7299" s="51">
        <f t="shared" ca="1" si="814"/>
        <v>4</v>
      </c>
      <c r="K7299" s="47">
        <f t="shared" si="815"/>
        <v>6.37</v>
      </c>
      <c r="L7299" s="47">
        <f t="shared" si="816"/>
        <v>6.42</v>
      </c>
      <c r="M7299" s="47">
        <f t="shared" si="817"/>
        <v>6.36</v>
      </c>
      <c r="N7299" s="47">
        <f t="shared" si="818"/>
        <v>6.37</v>
      </c>
      <c r="O7299" s="48">
        <f t="shared" ca="1" si="819"/>
        <v>2732800</v>
      </c>
    </row>
    <row r="7300" spans="1:15" x14ac:dyDescent="0.25">
      <c r="A7300">
        <v>7285</v>
      </c>
      <c r="B7300" s="84">
        <v>31399</v>
      </c>
      <c r="C7300" s="47">
        <v>52.88</v>
      </c>
      <c r="D7300" s="47">
        <v>53.75</v>
      </c>
      <c r="E7300" s="47">
        <v>52.88</v>
      </c>
      <c r="F7300" s="47">
        <v>53.5</v>
      </c>
      <c r="G7300" s="48">
        <v>552800</v>
      </c>
      <c r="H7300" s="47">
        <v>6.43</v>
      </c>
      <c r="I7300" s="51">
        <f t="shared" si="813"/>
        <v>0.12018691588785047</v>
      </c>
      <c r="J7300" s="51">
        <f t="shared" ca="1" si="814"/>
        <v>4</v>
      </c>
      <c r="K7300" s="47">
        <f t="shared" si="815"/>
        <v>6.36</v>
      </c>
      <c r="L7300" s="47">
        <f t="shared" si="816"/>
        <v>6.46</v>
      </c>
      <c r="M7300" s="47">
        <f t="shared" si="817"/>
        <v>6.36</v>
      </c>
      <c r="N7300" s="47">
        <f t="shared" si="818"/>
        <v>6.43</v>
      </c>
      <c r="O7300" s="48">
        <f t="shared" ca="1" si="819"/>
        <v>2211200</v>
      </c>
    </row>
    <row r="7301" spans="1:15" x14ac:dyDescent="0.25">
      <c r="A7301">
        <v>7286</v>
      </c>
      <c r="B7301" s="84">
        <v>31398</v>
      </c>
      <c r="C7301" s="47">
        <v>54</v>
      </c>
      <c r="D7301" s="47">
        <v>54.5</v>
      </c>
      <c r="E7301" s="47">
        <v>52.5</v>
      </c>
      <c r="F7301" s="47">
        <v>53.25</v>
      </c>
      <c r="G7301" s="48">
        <v>896800</v>
      </c>
      <c r="H7301" s="47">
        <v>6.4</v>
      </c>
      <c r="I7301" s="51">
        <f t="shared" si="813"/>
        <v>0.12018779342723006</v>
      </c>
      <c r="J7301" s="51">
        <f t="shared" ca="1" si="814"/>
        <v>4</v>
      </c>
      <c r="K7301" s="47">
        <f t="shared" si="815"/>
        <v>6.49</v>
      </c>
      <c r="L7301" s="47">
        <f t="shared" si="816"/>
        <v>6.55</v>
      </c>
      <c r="M7301" s="47">
        <f t="shared" si="817"/>
        <v>6.31</v>
      </c>
      <c r="N7301" s="47">
        <f t="shared" si="818"/>
        <v>6.4</v>
      </c>
      <c r="O7301" s="48">
        <f t="shared" ca="1" si="819"/>
        <v>3587200</v>
      </c>
    </row>
    <row r="7302" spans="1:15" x14ac:dyDescent="0.25">
      <c r="A7302">
        <v>7287</v>
      </c>
      <c r="B7302" s="84">
        <v>31397</v>
      </c>
      <c r="C7302" s="47">
        <v>54.62</v>
      </c>
      <c r="D7302" s="47">
        <v>55.62</v>
      </c>
      <c r="E7302" s="47">
        <v>54.38</v>
      </c>
      <c r="F7302" s="47">
        <v>55</v>
      </c>
      <c r="G7302" s="48">
        <v>850000</v>
      </c>
      <c r="H7302" s="47">
        <v>6.61</v>
      </c>
      <c r="I7302" s="51">
        <f t="shared" si="813"/>
        <v>0.12018181818181818</v>
      </c>
      <c r="J7302" s="51">
        <f t="shared" ca="1" si="814"/>
        <v>4</v>
      </c>
      <c r="K7302" s="47">
        <f t="shared" si="815"/>
        <v>6.56</v>
      </c>
      <c r="L7302" s="47">
        <f t="shared" si="816"/>
        <v>6.68</v>
      </c>
      <c r="M7302" s="47">
        <f t="shared" si="817"/>
        <v>6.54</v>
      </c>
      <c r="N7302" s="47">
        <f t="shared" si="818"/>
        <v>6.61</v>
      </c>
      <c r="O7302" s="48">
        <f t="shared" ca="1" si="819"/>
        <v>3400000</v>
      </c>
    </row>
    <row r="7303" spans="1:15" x14ac:dyDescent="0.25">
      <c r="A7303">
        <v>7288</v>
      </c>
      <c r="B7303" s="84">
        <v>31394</v>
      </c>
      <c r="C7303" s="47">
        <v>54</v>
      </c>
      <c r="D7303" s="47">
        <v>55.25</v>
      </c>
      <c r="E7303" s="47">
        <v>54</v>
      </c>
      <c r="F7303" s="47">
        <v>54.88</v>
      </c>
      <c r="G7303" s="48">
        <v>1049600</v>
      </c>
      <c r="H7303" s="47">
        <v>6.6</v>
      </c>
      <c r="I7303" s="51">
        <f t="shared" si="813"/>
        <v>0.12026239067055393</v>
      </c>
      <c r="J7303" s="51">
        <f t="shared" ca="1" si="814"/>
        <v>4</v>
      </c>
      <c r="K7303" s="47">
        <f t="shared" si="815"/>
        <v>6.49</v>
      </c>
      <c r="L7303" s="47">
        <f t="shared" si="816"/>
        <v>6.64</v>
      </c>
      <c r="M7303" s="47">
        <f t="shared" si="817"/>
        <v>6.49</v>
      </c>
      <c r="N7303" s="47">
        <f t="shared" si="818"/>
        <v>6.6</v>
      </c>
      <c r="O7303" s="48">
        <f t="shared" ca="1" si="819"/>
        <v>4198400</v>
      </c>
    </row>
    <row r="7304" spans="1:15" x14ac:dyDescent="0.25">
      <c r="A7304">
        <v>7289</v>
      </c>
      <c r="B7304" s="84">
        <v>31393</v>
      </c>
      <c r="C7304" s="47">
        <v>52.75</v>
      </c>
      <c r="D7304" s="47">
        <v>54.5</v>
      </c>
      <c r="E7304" s="47">
        <v>52.75</v>
      </c>
      <c r="F7304" s="47">
        <v>54</v>
      </c>
      <c r="G7304" s="48">
        <v>1208800</v>
      </c>
      <c r="H7304" s="47">
        <v>6.49</v>
      </c>
      <c r="I7304" s="51">
        <f t="shared" si="813"/>
        <v>0.12018518518518519</v>
      </c>
      <c r="J7304" s="51">
        <f t="shared" ca="1" si="814"/>
        <v>4</v>
      </c>
      <c r="K7304" s="47">
        <f t="shared" si="815"/>
        <v>6.34</v>
      </c>
      <c r="L7304" s="47">
        <f t="shared" si="816"/>
        <v>6.55</v>
      </c>
      <c r="M7304" s="47">
        <f t="shared" si="817"/>
        <v>6.34</v>
      </c>
      <c r="N7304" s="47">
        <f t="shared" si="818"/>
        <v>6.49</v>
      </c>
      <c r="O7304" s="48">
        <f t="shared" ca="1" si="819"/>
        <v>4835200</v>
      </c>
    </row>
    <row r="7305" spans="1:15" x14ac:dyDescent="0.25">
      <c r="A7305">
        <v>7290</v>
      </c>
      <c r="B7305" s="84">
        <v>31392</v>
      </c>
      <c r="C7305" s="47">
        <v>51.88</v>
      </c>
      <c r="D7305" s="47">
        <v>53.25</v>
      </c>
      <c r="E7305" s="47">
        <v>51.75</v>
      </c>
      <c r="F7305" s="47">
        <v>52.88</v>
      </c>
      <c r="G7305" s="48">
        <v>1138400</v>
      </c>
      <c r="H7305" s="47">
        <v>6.36</v>
      </c>
      <c r="I7305" s="51">
        <f t="shared" si="813"/>
        <v>0.12027231467473525</v>
      </c>
      <c r="J7305" s="51">
        <f t="shared" ca="1" si="814"/>
        <v>4</v>
      </c>
      <c r="K7305" s="47">
        <f t="shared" si="815"/>
        <v>6.24</v>
      </c>
      <c r="L7305" s="47">
        <f t="shared" si="816"/>
        <v>6.4</v>
      </c>
      <c r="M7305" s="47">
        <f t="shared" si="817"/>
        <v>6.22</v>
      </c>
      <c r="N7305" s="47">
        <f t="shared" si="818"/>
        <v>6.36</v>
      </c>
      <c r="O7305" s="48">
        <f t="shared" ca="1" si="819"/>
        <v>4553600</v>
      </c>
    </row>
    <row r="7306" spans="1:15" x14ac:dyDescent="0.25">
      <c r="A7306">
        <v>7291</v>
      </c>
      <c r="B7306" s="84">
        <v>31391</v>
      </c>
      <c r="C7306" s="47">
        <v>50.5</v>
      </c>
      <c r="D7306" s="47">
        <v>52</v>
      </c>
      <c r="E7306" s="47">
        <v>50.25</v>
      </c>
      <c r="F7306" s="47">
        <v>51.62</v>
      </c>
      <c r="G7306" s="48">
        <v>1950000</v>
      </c>
      <c r="H7306" s="47">
        <v>6.21</v>
      </c>
      <c r="I7306" s="51">
        <f t="shared" si="813"/>
        <v>0.12030220844633864</v>
      </c>
      <c r="J7306" s="51">
        <f t="shared" ca="1" si="814"/>
        <v>4</v>
      </c>
      <c r="K7306" s="47">
        <f t="shared" si="815"/>
        <v>6.08</v>
      </c>
      <c r="L7306" s="47">
        <f t="shared" si="816"/>
        <v>6.26</v>
      </c>
      <c r="M7306" s="47">
        <f t="shared" si="817"/>
        <v>6.05</v>
      </c>
      <c r="N7306" s="47">
        <f t="shared" si="818"/>
        <v>6.21</v>
      </c>
      <c r="O7306" s="48">
        <f t="shared" ca="1" si="819"/>
        <v>7800000</v>
      </c>
    </row>
    <row r="7307" spans="1:15" x14ac:dyDescent="0.25">
      <c r="A7307">
        <v>7292</v>
      </c>
      <c r="B7307" s="84">
        <v>31390</v>
      </c>
      <c r="C7307" s="47">
        <v>50.25</v>
      </c>
      <c r="D7307" s="47">
        <v>50.62</v>
      </c>
      <c r="E7307" s="47">
        <v>50</v>
      </c>
      <c r="F7307" s="47">
        <v>50.5</v>
      </c>
      <c r="G7307" s="48">
        <v>842800</v>
      </c>
      <c r="H7307" s="47">
        <v>6.07</v>
      </c>
      <c r="I7307" s="51">
        <f t="shared" si="813"/>
        <v>0.12019801980198021</v>
      </c>
      <c r="J7307" s="51">
        <f t="shared" ca="1" si="814"/>
        <v>4</v>
      </c>
      <c r="K7307" s="47">
        <f t="shared" si="815"/>
        <v>6.04</v>
      </c>
      <c r="L7307" s="47">
        <f t="shared" si="816"/>
        <v>6.08</v>
      </c>
      <c r="M7307" s="47">
        <f t="shared" si="817"/>
        <v>6.01</v>
      </c>
      <c r="N7307" s="47">
        <f t="shared" si="818"/>
        <v>6.07</v>
      </c>
      <c r="O7307" s="48">
        <f t="shared" ca="1" si="819"/>
        <v>3371200</v>
      </c>
    </row>
    <row r="7308" spans="1:15" x14ac:dyDescent="0.25">
      <c r="A7308">
        <v>7293</v>
      </c>
      <c r="B7308" s="84">
        <v>31387</v>
      </c>
      <c r="C7308" s="47">
        <v>50</v>
      </c>
      <c r="D7308" s="47">
        <v>50.25</v>
      </c>
      <c r="E7308" s="47">
        <v>49.75</v>
      </c>
      <c r="F7308" s="47">
        <v>50.25</v>
      </c>
      <c r="G7308" s="48">
        <v>1205600</v>
      </c>
      <c r="H7308" s="47">
        <v>6.04</v>
      </c>
      <c r="I7308" s="51">
        <f t="shared" si="813"/>
        <v>0.12019900497512438</v>
      </c>
      <c r="J7308" s="51">
        <f t="shared" ca="1" si="814"/>
        <v>4</v>
      </c>
      <c r="K7308" s="47">
        <f t="shared" si="815"/>
        <v>6.01</v>
      </c>
      <c r="L7308" s="47">
        <f t="shared" si="816"/>
        <v>6.04</v>
      </c>
      <c r="M7308" s="47">
        <f t="shared" si="817"/>
        <v>5.98</v>
      </c>
      <c r="N7308" s="47">
        <f t="shared" si="818"/>
        <v>6.04</v>
      </c>
      <c r="O7308" s="48">
        <f t="shared" ca="1" si="819"/>
        <v>4822400</v>
      </c>
    </row>
    <row r="7309" spans="1:15" x14ac:dyDescent="0.25">
      <c r="A7309">
        <v>7294</v>
      </c>
      <c r="B7309" s="84">
        <v>31386</v>
      </c>
      <c r="C7309" s="47">
        <v>50.38</v>
      </c>
      <c r="D7309" s="47">
        <v>51</v>
      </c>
      <c r="E7309" s="47">
        <v>50.25</v>
      </c>
      <c r="F7309" s="47">
        <v>50.25</v>
      </c>
      <c r="G7309" s="48">
        <v>1438400</v>
      </c>
      <c r="H7309" s="47">
        <v>6.04</v>
      </c>
      <c r="I7309" s="51">
        <f t="shared" si="813"/>
        <v>0.12019900497512438</v>
      </c>
      <c r="J7309" s="51">
        <f t="shared" ca="1" si="814"/>
        <v>4</v>
      </c>
      <c r="K7309" s="47">
        <f t="shared" si="815"/>
        <v>6.06</v>
      </c>
      <c r="L7309" s="47">
        <f t="shared" si="816"/>
        <v>6.13</v>
      </c>
      <c r="M7309" s="47">
        <f t="shared" si="817"/>
        <v>6.04</v>
      </c>
      <c r="N7309" s="47">
        <f t="shared" si="818"/>
        <v>6.04</v>
      </c>
      <c r="O7309" s="48">
        <f t="shared" ca="1" si="819"/>
        <v>5753600</v>
      </c>
    </row>
    <row r="7310" spans="1:15" x14ac:dyDescent="0.25">
      <c r="A7310">
        <v>7295</v>
      </c>
      <c r="B7310" s="84">
        <v>31385</v>
      </c>
      <c r="C7310" s="47">
        <v>49.75</v>
      </c>
      <c r="D7310" s="47">
        <v>50.25</v>
      </c>
      <c r="E7310" s="47">
        <v>49.75</v>
      </c>
      <c r="F7310" s="47">
        <v>50.25</v>
      </c>
      <c r="G7310" s="48">
        <v>632400</v>
      </c>
      <c r="H7310" s="47">
        <v>6.04</v>
      </c>
      <c r="I7310" s="51">
        <f t="shared" si="813"/>
        <v>0.12019900497512438</v>
      </c>
      <c r="J7310" s="51">
        <f t="shared" ca="1" si="814"/>
        <v>4</v>
      </c>
      <c r="K7310" s="47">
        <f t="shared" si="815"/>
        <v>5.98</v>
      </c>
      <c r="L7310" s="47">
        <f t="shared" si="816"/>
        <v>6.04</v>
      </c>
      <c r="M7310" s="47">
        <f t="shared" si="817"/>
        <v>5.98</v>
      </c>
      <c r="N7310" s="47">
        <f t="shared" si="818"/>
        <v>6.04</v>
      </c>
      <c r="O7310" s="48">
        <f t="shared" ca="1" si="819"/>
        <v>2529600</v>
      </c>
    </row>
    <row r="7311" spans="1:15" x14ac:dyDescent="0.25">
      <c r="A7311">
        <v>7296</v>
      </c>
      <c r="B7311" s="84">
        <v>31384</v>
      </c>
      <c r="C7311" s="47">
        <v>49.75</v>
      </c>
      <c r="D7311" s="47">
        <v>49.88</v>
      </c>
      <c r="E7311" s="47">
        <v>49.5</v>
      </c>
      <c r="F7311" s="47">
        <v>49.75</v>
      </c>
      <c r="G7311" s="48">
        <v>420800</v>
      </c>
      <c r="H7311" s="47">
        <v>5.98</v>
      </c>
      <c r="I7311" s="51">
        <f t="shared" si="813"/>
        <v>0.12020100502512564</v>
      </c>
      <c r="J7311" s="51">
        <f t="shared" ca="1" si="814"/>
        <v>4</v>
      </c>
      <c r="K7311" s="47">
        <f t="shared" si="815"/>
        <v>5.98</v>
      </c>
      <c r="L7311" s="47">
        <f t="shared" si="816"/>
        <v>6</v>
      </c>
      <c r="M7311" s="47">
        <f t="shared" si="817"/>
        <v>5.95</v>
      </c>
      <c r="N7311" s="47">
        <f t="shared" si="818"/>
        <v>5.98</v>
      </c>
      <c r="O7311" s="48">
        <f t="shared" ca="1" si="819"/>
        <v>1683200</v>
      </c>
    </row>
    <row r="7312" spans="1:15" x14ac:dyDescent="0.25">
      <c r="A7312">
        <v>7297</v>
      </c>
      <c r="B7312" s="84">
        <v>31383</v>
      </c>
      <c r="C7312" s="47">
        <v>50.38</v>
      </c>
      <c r="D7312" s="47">
        <v>50.38</v>
      </c>
      <c r="E7312" s="47">
        <v>49.5</v>
      </c>
      <c r="F7312" s="47">
        <v>49.75</v>
      </c>
      <c r="G7312" s="48">
        <v>661600</v>
      </c>
      <c r="H7312" s="47">
        <v>5.98</v>
      </c>
      <c r="I7312" s="51">
        <f t="shared" si="813"/>
        <v>0.12020100502512564</v>
      </c>
      <c r="J7312" s="51">
        <f t="shared" ca="1" si="814"/>
        <v>4</v>
      </c>
      <c r="K7312" s="47">
        <f t="shared" si="815"/>
        <v>6.06</v>
      </c>
      <c r="L7312" s="47">
        <f t="shared" si="816"/>
        <v>6.06</v>
      </c>
      <c r="M7312" s="47">
        <f t="shared" si="817"/>
        <v>5.95</v>
      </c>
      <c r="N7312" s="47">
        <f t="shared" si="818"/>
        <v>5.98</v>
      </c>
      <c r="O7312" s="48">
        <f t="shared" ca="1" si="819"/>
        <v>2646400</v>
      </c>
    </row>
    <row r="7313" spans="1:15" x14ac:dyDescent="0.25">
      <c r="A7313">
        <v>7298</v>
      </c>
      <c r="B7313" s="84">
        <v>31380</v>
      </c>
      <c r="C7313" s="47">
        <v>49.75</v>
      </c>
      <c r="D7313" s="47">
        <v>50.38</v>
      </c>
      <c r="E7313" s="47">
        <v>49.75</v>
      </c>
      <c r="F7313" s="47">
        <v>50.25</v>
      </c>
      <c r="G7313" s="48">
        <v>388800</v>
      </c>
      <c r="H7313" s="47">
        <v>6.04</v>
      </c>
      <c r="I7313" s="51">
        <f t="shared" ref="I7313:I7376" si="820">H7313/F7313</f>
        <v>0.12019900497512438</v>
      </c>
      <c r="J7313" s="51">
        <f t="shared" ref="J7313:J7376" ca="1" si="821">INDEX(OFFSET($T$15,0,0,$S$13+1,1),MATCH(B7313,OFFSET($Q$15,0,0,$S$13+1,1),-1))</f>
        <v>4</v>
      </c>
      <c r="K7313" s="47">
        <f t="shared" ref="K7313:K7376" si="822">ROUND($I7313*C7313,2)</f>
        <v>5.98</v>
      </c>
      <c r="L7313" s="47">
        <f t="shared" ref="L7313:L7376" si="823">ROUND($I7313*D7313,2)</f>
        <v>6.06</v>
      </c>
      <c r="M7313" s="47">
        <f t="shared" ref="M7313:M7376" si="824">ROUND($I7313*E7313,2)</f>
        <v>5.98</v>
      </c>
      <c r="N7313" s="47">
        <f t="shared" ref="N7313:N7376" si="825">ROUND($I7313*F7313,2)</f>
        <v>6.04</v>
      </c>
      <c r="O7313" s="48">
        <f t="shared" ref="O7313:O7376" ca="1" si="826">G7313*J7313</f>
        <v>1555200</v>
      </c>
    </row>
    <row r="7314" spans="1:15" x14ac:dyDescent="0.25">
      <c r="A7314">
        <v>7299</v>
      </c>
      <c r="B7314" s="84">
        <v>31378</v>
      </c>
      <c r="C7314" s="47">
        <v>49.88</v>
      </c>
      <c r="D7314" s="47">
        <v>50.5</v>
      </c>
      <c r="E7314" s="47">
        <v>49.88</v>
      </c>
      <c r="F7314" s="47">
        <v>50</v>
      </c>
      <c r="G7314" s="48">
        <v>443200</v>
      </c>
      <c r="H7314" s="47">
        <v>6.01</v>
      </c>
      <c r="I7314" s="51">
        <f t="shared" si="820"/>
        <v>0.1202</v>
      </c>
      <c r="J7314" s="51">
        <f t="shared" ca="1" si="821"/>
        <v>4</v>
      </c>
      <c r="K7314" s="47">
        <f t="shared" si="822"/>
        <v>6</v>
      </c>
      <c r="L7314" s="47">
        <f t="shared" si="823"/>
        <v>6.07</v>
      </c>
      <c r="M7314" s="47">
        <f t="shared" si="824"/>
        <v>6</v>
      </c>
      <c r="N7314" s="47">
        <f t="shared" si="825"/>
        <v>6.01</v>
      </c>
      <c r="O7314" s="48">
        <f t="shared" ca="1" si="826"/>
        <v>1772800</v>
      </c>
    </row>
    <row r="7315" spans="1:15" x14ac:dyDescent="0.25">
      <c r="A7315">
        <v>7300</v>
      </c>
      <c r="B7315" s="84">
        <v>31377</v>
      </c>
      <c r="C7315" s="47">
        <v>49.62</v>
      </c>
      <c r="D7315" s="47">
        <v>50.12</v>
      </c>
      <c r="E7315" s="47">
        <v>49.62</v>
      </c>
      <c r="F7315" s="47">
        <v>49.88</v>
      </c>
      <c r="G7315" s="48">
        <v>644800</v>
      </c>
      <c r="H7315" s="47">
        <v>6</v>
      </c>
      <c r="I7315" s="51">
        <f t="shared" si="820"/>
        <v>0.12028869286287089</v>
      </c>
      <c r="J7315" s="51">
        <f t="shared" ca="1" si="821"/>
        <v>4</v>
      </c>
      <c r="K7315" s="47">
        <f t="shared" si="822"/>
        <v>5.97</v>
      </c>
      <c r="L7315" s="47">
        <f t="shared" si="823"/>
        <v>6.03</v>
      </c>
      <c r="M7315" s="47">
        <f t="shared" si="824"/>
        <v>5.97</v>
      </c>
      <c r="N7315" s="47">
        <f t="shared" si="825"/>
        <v>6</v>
      </c>
      <c r="O7315" s="48">
        <f t="shared" ca="1" si="826"/>
        <v>2579200</v>
      </c>
    </row>
    <row r="7316" spans="1:15" x14ac:dyDescent="0.25">
      <c r="A7316">
        <v>7301</v>
      </c>
      <c r="B7316" s="84">
        <v>31376</v>
      </c>
      <c r="C7316" s="47">
        <v>49.88</v>
      </c>
      <c r="D7316" s="47">
        <v>50</v>
      </c>
      <c r="E7316" s="47">
        <v>49.5</v>
      </c>
      <c r="F7316" s="47">
        <v>49.75</v>
      </c>
      <c r="G7316" s="48">
        <v>1082800</v>
      </c>
      <c r="H7316" s="47">
        <v>5.98</v>
      </c>
      <c r="I7316" s="51">
        <f t="shared" si="820"/>
        <v>0.12020100502512564</v>
      </c>
      <c r="J7316" s="51">
        <f t="shared" ca="1" si="821"/>
        <v>4</v>
      </c>
      <c r="K7316" s="47">
        <f t="shared" si="822"/>
        <v>6</v>
      </c>
      <c r="L7316" s="47">
        <f t="shared" si="823"/>
        <v>6.01</v>
      </c>
      <c r="M7316" s="47">
        <f t="shared" si="824"/>
        <v>5.95</v>
      </c>
      <c r="N7316" s="47">
        <f t="shared" si="825"/>
        <v>5.98</v>
      </c>
      <c r="O7316" s="48">
        <f t="shared" ca="1" si="826"/>
        <v>4331200</v>
      </c>
    </row>
    <row r="7317" spans="1:15" x14ac:dyDescent="0.25">
      <c r="A7317">
        <v>7302</v>
      </c>
      <c r="B7317" s="84">
        <v>31373</v>
      </c>
      <c r="C7317" s="47">
        <v>49.88</v>
      </c>
      <c r="D7317" s="47">
        <v>50.12</v>
      </c>
      <c r="E7317" s="47">
        <v>49.62</v>
      </c>
      <c r="F7317" s="47">
        <v>50</v>
      </c>
      <c r="G7317" s="48">
        <v>802800</v>
      </c>
      <c r="H7317" s="47">
        <v>6.01</v>
      </c>
      <c r="I7317" s="51">
        <f t="shared" si="820"/>
        <v>0.1202</v>
      </c>
      <c r="J7317" s="51">
        <f t="shared" ca="1" si="821"/>
        <v>4</v>
      </c>
      <c r="K7317" s="47">
        <f t="shared" si="822"/>
        <v>6</v>
      </c>
      <c r="L7317" s="47">
        <f t="shared" si="823"/>
        <v>6.02</v>
      </c>
      <c r="M7317" s="47">
        <f t="shared" si="824"/>
        <v>5.96</v>
      </c>
      <c r="N7317" s="47">
        <f t="shared" si="825"/>
        <v>6.01</v>
      </c>
      <c r="O7317" s="48">
        <f t="shared" ca="1" si="826"/>
        <v>3211200</v>
      </c>
    </row>
    <row r="7318" spans="1:15" x14ac:dyDescent="0.25">
      <c r="A7318">
        <v>7303</v>
      </c>
      <c r="B7318" s="84">
        <v>31372</v>
      </c>
      <c r="C7318" s="47">
        <v>50</v>
      </c>
      <c r="D7318" s="47">
        <v>50.25</v>
      </c>
      <c r="E7318" s="47">
        <v>49.75</v>
      </c>
      <c r="F7318" s="47">
        <v>49.75</v>
      </c>
      <c r="G7318" s="48">
        <v>832400</v>
      </c>
      <c r="H7318" s="47">
        <v>5.98</v>
      </c>
      <c r="I7318" s="51">
        <f t="shared" si="820"/>
        <v>0.12020100502512564</v>
      </c>
      <c r="J7318" s="51">
        <f t="shared" ca="1" si="821"/>
        <v>4</v>
      </c>
      <c r="K7318" s="47">
        <f t="shared" si="822"/>
        <v>6.01</v>
      </c>
      <c r="L7318" s="47">
        <f t="shared" si="823"/>
        <v>6.04</v>
      </c>
      <c r="M7318" s="47">
        <f t="shared" si="824"/>
        <v>5.98</v>
      </c>
      <c r="N7318" s="47">
        <f t="shared" si="825"/>
        <v>5.98</v>
      </c>
      <c r="O7318" s="48">
        <f t="shared" ca="1" si="826"/>
        <v>3329600</v>
      </c>
    </row>
    <row r="7319" spans="1:15" x14ac:dyDescent="0.25">
      <c r="A7319">
        <v>7304</v>
      </c>
      <c r="B7319" s="84">
        <v>31371</v>
      </c>
      <c r="C7319" s="47">
        <v>50</v>
      </c>
      <c r="D7319" s="47">
        <v>50.12</v>
      </c>
      <c r="E7319" s="47">
        <v>49.5</v>
      </c>
      <c r="F7319" s="47">
        <v>50</v>
      </c>
      <c r="G7319" s="48">
        <v>777200</v>
      </c>
      <c r="H7319" s="47">
        <v>6.01</v>
      </c>
      <c r="I7319" s="51">
        <f t="shared" si="820"/>
        <v>0.1202</v>
      </c>
      <c r="J7319" s="51">
        <f t="shared" ca="1" si="821"/>
        <v>4</v>
      </c>
      <c r="K7319" s="47">
        <f t="shared" si="822"/>
        <v>6.01</v>
      </c>
      <c r="L7319" s="47">
        <f t="shared" si="823"/>
        <v>6.02</v>
      </c>
      <c r="M7319" s="47">
        <f t="shared" si="824"/>
        <v>5.95</v>
      </c>
      <c r="N7319" s="47">
        <f t="shared" si="825"/>
        <v>6.01</v>
      </c>
      <c r="O7319" s="48">
        <f t="shared" ca="1" si="826"/>
        <v>3108800</v>
      </c>
    </row>
    <row r="7320" spans="1:15" x14ac:dyDescent="0.25">
      <c r="A7320">
        <v>7305</v>
      </c>
      <c r="B7320" s="84">
        <v>31370</v>
      </c>
      <c r="C7320" s="47">
        <v>50.25</v>
      </c>
      <c r="D7320" s="47">
        <v>50.75</v>
      </c>
      <c r="E7320" s="47">
        <v>49.75</v>
      </c>
      <c r="F7320" s="47">
        <v>50</v>
      </c>
      <c r="G7320" s="48">
        <v>1254800</v>
      </c>
      <c r="H7320" s="47">
        <v>6.01</v>
      </c>
      <c r="I7320" s="51">
        <f t="shared" si="820"/>
        <v>0.1202</v>
      </c>
      <c r="J7320" s="51">
        <f t="shared" ca="1" si="821"/>
        <v>4</v>
      </c>
      <c r="K7320" s="47">
        <f t="shared" si="822"/>
        <v>6.04</v>
      </c>
      <c r="L7320" s="47">
        <f t="shared" si="823"/>
        <v>6.1</v>
      </c>
      <c r="M7320" s="47">
        <f t="shared" si="824"/>
        <v>5.98</v>
      </c>
      <c r="N7320" s="47">
        <f t="shared" si="825"/>
        <v>6.01</v>
      </c>
      <c r="O7320" s="48">
        <f t="shared" ca="1" si="826"/>
        <v>5019200</v>
      </c>
    </row>
    <row r="7321" spans="1:15" x14ac:dyDescent="0.25">
      <c r="A7321">
        <v>7306</v>
      </c>
      <c r="B7321" s="84">
        <v>31369</v>
      </c>
      <c r="C7321" s="47">
        <v>49.75</v>
      </c>
      <c r="D7321" s="47">
        <v>50.25</v>
      </c>
      <c r="E7321" s="47">
        <v>49.5</v>
      </c>
      <c r="F7321" s="47">
        <v>50.12</v>
      </c>
      <c r="G7321" s="48">
        <v>1193600</v>
      </c>
      <c r="H7321" s="47">
        <v>6.03</v>
      </c>
      <c r="I7321" s="51">
        <f t="shared" si="820"/>
        <v>0.12031125299281725</v>
      </c>
      <c r="J7321" s="51">
        <f t="shared" ca="1" si="821"/>
        <v>4</v>
      </c>
      <c r="K7321" s="47">
        <f t="shared" si="822"/>
        <v>5.99</v>
      </c>
      <c r="L7321" s="47">
        <f t="shared" si="823"/>
        <v>6.05</v>
      </c>
      <c r="M7321" s="47">
        <f t="shared" si="824"/>
        <v>5.96</v>
      </c>
      <c r="N7321" s="47">
        <f t="shared" si="825"/>
        <v>6.03</v>
      </c>
      <c r="O7321" s="48">
        <f t="shared" ca="1" si="826"/>
        <v>4774400</v>
      </c>
    </row>
    <row r="7322" spans="1:15" x14ac:dyDescent="0.25">
      <c r="A7322">
        <v>7307</v>
      </c>
      <c r="B7322" s="84">
        <v>31366</v>
      </c>
      <c r="C7322" s="47">
        <v>49.75</v>
      </c>
      <c r="D7322" s="47">
        <v>50</v>
      </c>
      <c r="E7322" s="47">
        <v>49.5</v>
      </c>
      <c r="F7322" s="47">
        <v>49.75</v>
      </c>
      <c r="G7322" s="48">
        <v>1814000</v>
      </c>
      <c r="H7322" s="47">
        <v>5.98</v>
      </c>
      <c r="I7322" s="51">
        <f t="shared" si="820"/>
        <v>0.12020100502512564</v>
      </c>
      <c r="J7322" s="51">
        <f t="shared" ca="1" si="821"/>
        <v>4</v>
      </c>
      <c r="K7322" s="47">
        <f t="shared" si="822"/>
        <v>5.98</v>
      </c>
      <c r="L7322" s="47">
        <f t="shared" si="823"/>
        <v>6.01</v>
      </c>
      <c r="M7322" s="47">
        <f t="shared" si="824"/>
        <v>5.95</v>
      </c>
      <c r="N7322" s="47">
        <f t="shared" si="825"/>
        <v>5.98</v>
      </c>
      <c r="O7322" s="48">
        <f t="shared" ca="1" si="826"/>
        <v>7256000</v>
      </c>
    </row>
    <row r="7323" spans="1:15" x14ac:dyDescent="0.25">
      <c r="A7323">
        <v>7308</v>
      </c>
      <c r="B7323" s="84">
        <v>31365</v>
      </c>
      <c r="C7323" s="47">
        <v>49.38</v>
      </c>
      <c r="D7323" s="47">
        <v>50</v>
      </c>
      <c r="E7323" s="47">
        <v>49.38</v>
      </c>
      <c r="F7323" s="47">
        <v>50</v>
      </c>
      <c r="G7323" s="48">
        <v>982400</v>
      </c>
      <c r="H7323" s="47">
        <v>6.01</v>
      </c>
      <c r="I7323" s="51">
        <f t="shared" si="820"/>
        <v>0.1202</v>
      </c>
      <c r="J7323" s="51">
        <f t="shared" ca="1" si="821"/>
        <v>4</v>
      </c>
      <c r="K7323" s="47">
        <f t="shared" si="822"/>
        <v>5.94</v>
      </c>
      <c r="L7323" s="47">
        <f t="shared" si="823"/>
        <v>6.01</v>
      </c>
      <c r="M7323" s="47">
        <f t="shared" si="824"/>
        <v>5.94</v>
      </c>
      <c r="N7323" s="47">
        <f t="shared" si="825"/>
        <v>6.01</v>
      </c>
      <c r="O7323" s="48">
        <f t="shared" ca="1" si="826"/>
        <v>3929600</v>
      </c>
    </row>
    <row r="7324" spans="1:15" x14ac:dyDescent="0.25">
      <c r="A7324">
        <v>7309</v>
      </c>
      <c r="B7324" s="84">
        <v>31364</v>
      </c>
      <c r="C7324" s="47">
        <v>49.75</v>
      </c>
      <c r="D7324" s="47">
        <v>49.88</v>
      </c>
      <c r="E7324" s="47">
        <v>49.38</v>
      </c>
      <c r="F7324" s="47">
        <v>49.5</v>
      </c>
      <c r="G7324" s="48">
        <v>420400</v>
      </c>
      <c r="H7324" s="47">
        <v>5.95</v>
      </c>
      <c r="I7324" s="51">
        <f t="shared" si="820"/>
        <v>0.1202020202020202</v>
      </c>
      <c r="J7324" s="51">
        <f t="shared" ca="1" si="821"/>
        <v>4</v>
      </c>
      <c r="K7324" s="47">
        <f t="shared" si="822"/>
        <v>5.98</v>
      </c>
      <c r="L7324" s="47">
        <f t="shared" si="823"/>
        <v>6</v>
      </c>
      <c r="M7324" s="47">
        <f t="shared" si="824"/>
        <v>5.94</v>
      </c>
      <c r="N7324" s="47">
        <f t="shared" si="825"/>
        <v>5.95</v>
      </c>
      <c r="O7324" s="48">
        <f t="shared" ca="1" si="826"/>
        <v>1681600</v>
      </c>
    </row>
    <row r="7325" spans="1:15" x14ac:dyDescent="0.25">
      <c r="A7325">
        <v>7310</v>
      </c>
      <c r="B7325" s="84">
        <v>31363</v>
      </c>
      <c r="C7325" s="47">
        <v>49.75</v>
      </c>
      <c r="D7325" s="47">
        <v>49.88</v>
      </c>
      <c r="E7325" s="47">
        <v>49.5</v>
      </c>
      <c r="F7325" s="47">
        <v>49.88</v>
      </c>
      <c r="G7325" s="48">
        <v>1654800</v>
      </c>
      <c r="H7325" s="47">
        <v>6</v>
      </c>
      <c r="I7325" s="51">
        <f t="shared" si="820"/>
        <v>0.12028869286287089</v>
      </c>
      <c r="J7325" s="51">
        <f t="shared" ca="1" si="821"/>
        <v>4</v>
      </c>
      <c r="K7325" s="47">
        <f t="shared" si="822"/>
        <v>5.98</v>
      </c>
      <c r="L7325" s="47">
        <f t="shared" si="823"/>
        <v>6</v>
      </c>
      <c r="M7325" s="47">
        <f t="shared" si="824"/>
        <v>5.95</v>
      </c>
      <c r="N7325" s="47">
        <f t="shared" si="825"/>
        <v>6</v>
      </c>
      <c r="O7325" s="48">
        <f t="shared" ca="1" si="826"/>
        <v>6619200</v>
      </c>
    </row>
    <row r="7326" spans="1:15" x14ac:dyDescent="0.25">
      <c r="A7326">
        <v>7311</v>
      </c>
      <c r="B7326" s="84">
        <v>31362</v>
      </c>
      <c r="C7326" s="47">
        <v>48.75</v>
      </c>
      <c r="D7326" s="47">
        <v>49.75</v>
      </c>
      <c r="E7326" s="47">
        <v>48.75</v>
      </c>
      <c r="F7326" s="47">
        <v>49.75</v>
      </c>
      <c r="G7326" s="48">
        <v>1250000</v>
      </c>
      <c r="H7326" s="47">
        <v>5.98</v>
      </c>
      <c r="I7326" s="51">
        <f t="shared" si="820"/>
        <v>0.12020100502512564</v>
      </c>
      <c r="J7326" s="51">
        <f t="shared" ca="1" si="821"/>
        <v>4</v>
      </c>
      <c r="K7326" s="47">
        <f t="shared" si="822"/>
        <v>5.86</v>
      </c>
      <c r="L7326" s="47">
        <f t="shared" si="823"/>
        <v>5.98</v>
      </c>
      <c r="M7326" s="47">
        <f t="shared" si="824"/>
        <v>5.86</v>
      </c>
      <c r="N7326" s="47">
        <f t="shared" si="825"/>
        <v>5.98</v>
      </c>
      <c r="O7326" s="48">
        <f t="shared" ca="1" si="826"/>
        <v>5000000</v>
      </c>
    </row>
    <row r="7327" spans="1:15" x14ac:dyDescent="0.25">
      <c r="A7327">
        <v>7312</v>
      </c>
      <c r="B7327" s="84">
        <v>31359</v>
      </c>
      <c r="C7327" s="47">
        <v>48.38</v>
      </c>
      <c r="D7327" s="47">
        <v>49.5</v>
      </c>
      <c r="E7327" s="47">
        <v>48.38</v>
      </c>
      <c r="F7327" s="47">
        <v>49</v>
      </c>
      <c r="G7327" s="48">
        <v>1292400</v>
      </c>
      <c r="H7327" s="47">
        <v>5.89</v>
      </c>
      <c r="I7327" s="51">
        <f t="shared" si="820"/>
        <v>0.12020408163265306</v>
      </c>
      <c r="J7327" s="51">
        <f t="shared" ca="1" si="821"/>
        <v>4</v>
      </c>
      <c r="K7327" s="47">
        <f t="shared" si="822"/>
        <v>5.82</v>
      </c>
      <c r="L7327" s="47">
        <f t="shared" si="823"/>
        <v>5.95</v>
      </c>
      <c r="M7327" s="47">
        <f t="shared" si="824"/>
        <v>5.82</v>
      </c>
      <c r="N7327" s="47">
        <f t="shared" si="825"/>
        <v>5.89</v>
      </c>
      <c r="O7327" s="48">
        <f t="shared" ca="1" si="826"/>
        <v>5169600</v>
      </c>
    </row>
    <row r="7328" spans="1:15" x14ac:dyDescent="0.25">
      <c r="A7328">
        <v>7313</v>
      </c>
      <c r="B7328" s="84">
        <v>31358</v>
      </c>
      <c r="C7328" s="47">
        <v>48.5</v>
      </c>
      <c r="D7328" s="47">
        <v>48.88</v>
      </c>
      <c r="E7328" s="47">
        <v>48.5</v>
      </c>
      <c r="F7328" s="47">
        <v>48.62</v>
      </c>
      <c r="G7328" s="48">
        <v>875600</v>
      </c>
      <c r="H7328" s="47">
        <v>5.85</v>
      </c>
      <c r="I7328" s="51">
        <f t="shared" si="820"/>
        <v>0.12032085561497326</v>
      </c>
      <c r="J7328" s="51">
        <f t="shared" ca="1" si="821"/>
        <v>4</v>
      </c>
      <c r="K7328" s="47">
        <f t="shared" si="822"/>
        <v>5.84</v>
      </c>
      <c r="L7328" s="47">
        <f t="shared" si="823"/>
        <v>5.88</v>
      </c>
      <c r="M7328" s="47">
        <f t="shared" si="824"/>
        <v>5.84</v>
      </c>
      <c r="N7328" s="47">
        <f t="shared" si="825"/>
        <v>5.85</v>
      </c>
      <c r="O7328" s="48">
        <f t="shared" ca="1" si="826"/>
        <v>3502400</v>
      </c>
    </row>
    <row r="7329" spans="1:15" x14ac:dyDescent="0.25">
      <c r="A7329">
        <v>7314</v>
      </c>
      <c r="B7329" s="84">
        <v>31357</v>
      </c>
      <c r="C7329" s="47">
        <v>48.5</v>
      </c>
      <c r="D7329" s="47">
        <v>48.5</v>
      </c>
      <c r="E7329" s="47">
        <v>48</v>
      </c>
      <c r="F7329" s="47">
        <v>48.38</v>
      </c>
      <c r="G7329" s="48">
        <v>344800</v>
      </c>
      <c r="H7329" s="47">
        <v>5.82</v>
      </c>
      <c r="I7329" s="51">
        <f t="shared" si="820"/>
        <v>0.12029764365440264</v>
      </c>
      <c r="J7329" s="51">
        <f t="shared" ca="1" si="821"/>
        <v>4</v>
      </c>
      <c r="K7329" s="47">
        <f t="shared" si="822"/>
        <v>5.83</v>
      </c>
      <c r="L7329" s="47">
        <f t="shared" si="823"/>
        <v>5.83</v>
      </c>
      <c r="M7329" s="47">
        <f t="shared" si="824"/>
        <v>5.77</v>
      </c>
      <c r="N7329" s="47">
        <f t="shared" si="825"/>
        <v>5.82</v>
      </c>
      <c r="O7329" s="48">
        <f t="shared" ca="1" si="826"/>
        <v>1379200</v>
      </c>
    </row>
    <row r="7330" spans="1:15" x14ac:dyDescent="0.25">
      <c r="A7330">
        <v>7315</v>
      </c>
      <c r="B7330" s="84">
        <v>31356</v>
      </c>
      <c r="C7330" s="47">
        <v>48.5</v>
      </c>
      <c r="D7330" s="47">
        <v>48.5</v>
      </c>
      <c r="E7330" s="47">
        <v>48.25</v>
      </c>
      <c r="F7330" s="47">
        <v>48.5</v>
      </c>
      <c r="G7330" s="48">
        <v>329200</v>
      </c>
      <c r="H7330" s="47">
        <v>5.83</v>
      </c>
      <c r="I7330" s="51">
        <f t="shared" si="820"/>
        <v>0.12020618556701031</v>
      </c>
      <c r="J7330" s="51">
        <f t="shared" ca="1" si="821"/>
        <v>4</v>
      </c>
      <c r="K7330" s="47">
        <f t="shared" si="822"/>
        <v>5.83</v>
      </c>
      <c r="L7330" s="47">
        <f t="shared" si="823"/>
        <v>5.83</v>
      </c>
      <c r="M7330" s="47">
        <f t="shared" si="824"/>
        <v>5.8</v>
      </c>
      <c r="N7330" s="47">
        <f t="shared" si="825"/>
        <v>5.83</v>
      </c>
      <c r="O7330" s="48">
        <f t="shared" ca="1" si="826"/>
        <v>1316800</v>
      </c>
    </row>
    <row r="7331" spans="1:15" x14ac:dyDescent="0.25">
      <c r="A7331">
        <v>7316</v>
      </c>
      <c r="B7331" s="84">
        <v>31355</v>
      </c>
      <c r="C7331" s="47">
        <v>48.62</v>
      </c>
      <c r="D7331" s="47">
        <v>48.88</v>
      </c>
      <c r="E7331" s="47">
        <v>48.38</v>
      </c>
      <c r="F7331" s="47">
        <v>48.5</v>
      </c>
      <c r="G7331" s="48">
        <v>948000</v>
      </c>
      <c r="H7331" s="47">
        <v>5.83</v>
      </c>
      <c r="I7331" s="51">
        <f t="shared" si="820"/>
        <v>0.12020618556701031</v>
      </c>
      <c r="J7331" s="51">
        <f t="shared" ca="1" si="821"/>
        <v>4</v>
      </c>
      <c r="K7331" s="47">
        <f t="shared" si="822"/>
        <v>5.84</v>
      </c>
      <c r="L7331" s="47">
        <f t="shared" si="823"/>
        <v>5.88</v>
      </c>
      <c r="M7331" s="47">
        <f t="shared" si="824"/>
        <v>5.82</v>
      </c>
      <c r="N7331" s="47">
        <f t="shared" si="825"/>
        <v>5.83</v>
      </c>
      <c r="O7331" s="48">
        <f t="shared" ca="1" si="826"/>
        <v>3792000</v>
      </c>
    </row>
    <row r="7332" spans="1:15" x14ac:dyDescent="0.25">
      <c r="A7332">
        <v>7317</v>
      </c>
      <c r="B7332" s="84">
        <v>31352</v>
      </c>
      <c r="C7332" s="47">
        <v>48.25</v>
      </c>
      <c r="D7332" s="47">
        <v>48.88</v>
      </c>
      <c r="E7332" s="47">
        <v>48.12</v>
      </c>
      <c r="F7332" s="47">
        <v>48.75</v>
      </c>
      <c r="G7332" s="48">
        <v>1264800</v>
      </c>
      <c r="H7332" s="47">
        <v>5.86</v>
      </c>
      <c r="I7332" s="51">
        <f t="shared" si="820"/>
        <v>0.12020512820512821</v>
      </c>
      <c r="J7332" s="51">
        <f t="shared" ca="1" si="821"/>
        <v>4</v>
      </c>
      <c r="K7332" s="47">
        <f t="shared" si="822"/>
        <v>5.8</v>
      </c>
      <c r="L7332" s="47">
        <f t="shared" si="823"/>
        <v>5.88</v>
      </c>
      <c r="M7332" s="47">
        <f t="shared" si="824"/>
        <v>5.78</v>
      </c>
      <c r="N7332" s="47">
        <f t="shared" si="825"/>
        <v>5.86</v>
      </c>
      <c r="O7332" s="48">
        <f t="shared" ca="1" si="826"/>
        <v>5059200</v>
      </c>
    </row>
    <row r="7333" spans="1:15" x14ac:dyDescent="0.25">
      <c r="A7333">
        <v>7318</v>
      </c>
      <c r="B7333" s="84">
        <v>31351</v>
      </c>
      <c r="C7333" s="47">
        <v>48.5</v>
      </c>
      <c r="D7333" s="47">
        <v>48.62</v>
      </c>
      <c r="E7333" s="47">
        <v>48.25</v>
      </c>
      <c r="F7333" s="47">
        <v>48.38</v>
      </c>
      <c r="G7333" s="48">
        <v>561200</v>
      </c>
      <c r="H7333" s="47">
        <v>5.82</v>
      </c>
      <c r="I7333" s="51">
        <f t="shared" si="820"/>
        <v>0.12029764365440264</v>
      </c>
      <c r="J7333" s="51">
        <f t="shared" ca="1" si="821"/>
        <v>4</v>
      </c>
      <c r="K7333" s="47">
        <f t="shared" si="822"/>
        <v>5.83</v>
      </c>
      <c r="L7333" s="47">
        <f t="shared" si="823"/>
        <v>5.85</v>
      </c>
      <c r="M7333" s="47">
        <f t="shared" si="824"/>
        <v>5.8</v>
      </c>
      <c r="N7333" s="47">
        <f t="shared" si="825"/>
        <v>5.82</v>
      </c>
      <c r="O7333" s="48">
        <f t="shared" ca="1" si="826"/>
        <v>2244800</v>
      </c>
    </row>
    <row r="7334" spans="1:15" x14ac:dyDescent="0.25">
      <c r="A7334">
        <v>7319</v>
      </c>
      <c r="B7334" s="84">
        <v>31350</v>
      </c>
      <c r="C7334" s="47">
        <v>48.25</v>
      </c>
      <c r="D7334" s="47">
        <v>48.5</v>
      </c>
      <c r="E7334" s="47">
        <v>48.12</v>
      </c>
      <c r="F7334" s="47">
        <v>48.38</v>
      </c>
      <c r="G7334" s="48">
        <v>378000</v>
      </c>
      <c r="H7334" s="47">
        <v>5.82</v>
      </c>
      <c r="I7334" s="51">
        <f t="shared" si="820"/>
        <v>0.12029764365440264</v>
      </c>
      <c r="J7334" s="51">
        <f t="shared" ca="1" si="821"/>
        <v>4</v>
      </c>
      <c r="K7334" s="47">
        <f t="shared" si="822"/>
        <v>5.8</v>
      </c>
      <c r="L7334" s="47">
        <f t="shared" si="823"/>
        <v>5.83</v>
      </c>
      <c r="M7334" s="47">
        <f t="shared" si="824"/>
        <v>5.79</v>
      </c>
      <c r="N7334" s="47">
        <f t="shared" si="825"/>
        <v>5.82</v>
      </c>
      <c r="O7334" s="48">
        <f t="shared" ca="1" si="826"/>
        <v>1512000</v>
      </c>
    </row>
    <row r="7335" spans="1:15" x14ac:dyDescent="0.25">
      <c r="A7335">
        <v>7320</v>
      </c>
      <c r="B7335" s="84">
        <v>31349</v>
      </c>
      <c r="C7335" s="47">
        <v>47.88</v>
      </c>
      <c r="D7335" s="47">
        <v>48.38</v>
      </c>
      <c r="E7335" s="47">
        <v>47.88</v>
      </c>
      <c r="F7335" s="47">
        <v>48.12</v>
      </c>
      <c r="G7335" s="48">
        <v>462000</v>
      </c>
      <c r="H7335" s="47">
        <v>5.79</v>
      </c>
      <c r="I7335" s="51">
        <f t="shared" si="820"/>
        <v>0.12032418952618455</v>
      </c>
      <c r="J7335" s="51">
        <f t="shared" ca="1" si="821"/>
        <v>4</v>
      </c>
      <c r="K7335" s="47">
        <f t="shared" si="822"/>
        <v>5.76</v>
      </c>
      <c r="L7335" s="47">
        <f t="shared" si="823"/>
        <v>5.82</v>
      </c>
      <c r="M7335" s="47">
        <f t="shared" si="824"/>
        <v>5.76</v>
      </c>
      <c r="N7335" s="47">
        <f t="shared" si="825"/>
        <v>5.79</v>
      </c>
      <c r="O7335" s="48">
        <f t="shared" ca="1" si="826"/>
        <v>1848000</v>
      </c>
    </row>
    <row r="7336" spans="1:15" x14ac:dyDescent="0.25">
      <c r="A7336">
        <v>7321</v>
      </c>
      <c r="B7336" s="84">
        <v>31348</v>
      </c>
      <c r="C7336" s="47">
        <v>48.12</v>
      </c>
      <c r="D7336" s="47">
        <v>48.25</v>
      </c>
      <c r="E7336" s="47">
        <v>47.75</v>
      </c>
      <c r="F7336" s="47">
        <v>47.88</v>
      </c>
      <c r="G7336" s="48">
        <v>554400</v>
      </c>
      <c r="H7336" s="47">
        <v>5.76</v>
      </c>
      <c r="I7336" s="51">
        <f t="shared" si="820"/>
        <v>0.12030075187969924</v>
      </c>
      <c r="J7336" s="51">
        <f t="shared" ca="1" si="821"/>
        <v>4</v>
      </c>
      <c r="K7336" s="47">
        <f t="shared" si="822"/>
        <v>5.79</v>
      </c>
      <c r="L7336" s="47">
        <f t="shared" si="823"/>
        <v>5.8</v>
      </c>
      <c r="M7336" s="47">
        <f t="shared" si="824"/>
        <v>5.74</v>
      </c>
      <c r="N7336" s="47">
        <f t="shared" si="825"/>
        <v>5.76</v>
      </c>
      <c r="O7336" s="48">
        <f t="shared" ca="1" si="826"/>
        <v>2217600</v>
      </c>
    </row>
    <row r="7337" spans="1:15" x14ac:dyDescent="0.25">
      <c r="A7337">
        <v>7322</v>
      </c>
      <c r="B7337" s="84">
        <v>31345</v>
      </c>
      <c r="C7337" s="47">
        <v>48.38</v>
      </c>
      <c r="D7337" s="47">
        <v>48.5</v>
      </c>
      <c r="E7337" s="47">
        <v>48</v>
      </c>
      <c r="F7337" s="47">
        <v>48.12</v>
      </c>
      <c r="G7337" s="48">
        <v>446000</v>
      </c>
      <c r="H7337" s="47">
        <v>5.79</v>
      </c>
      <c r="I7337" s="51">
        <f t="shared" si="820"/>
        <v>0.12032418952618455</v>
      </c>
      <c r="J7337" s="51">
        <f t="shared" ca="1" si="821"/>
        <v>4</v>
      </c>
      <c r="K7337" s="47">
        <f t="shared" si="822"/>
        <v>5.82</v>
      </c>
      <c r="L7337" s="47">
        <f t="shared" si="823"/>
        <v>5.84</v>
      </c>
      <c r="M7337" s="47">
        <f t="shared" si="824"/>
        <v>5.78</v>
      </c>
      <c r="N7337" s="47">
        <f t="shared" si="825"/>
        <v>5.79</v>
      </c>
      <c r="O7337" s="48">
        <f t="shared" ca="1" si="826"/>
        <v>1784000</v>
      </c>
    </row>
    <row r="7338" spans="1:15" x14ac:dyDescent="0.25">
      <c r="A7338">
        <v>7323</v>
      </c>
      <c r="B7338" s="84">
        <v>31344</v>
      </c>
      <c r="C7338" s="47">
        <v>48.5</v>
      </c>
      <c r="D7338" s="47">
        <v>48.62</v>
      </c>
      <c r="E7338" s="47">
        <v>48.38</v>
      </c>
      <c r="F7338" s="47">
        <v>48.62</v>
      </c>
      <c r="G7338" s="48">
        <v>406800</v>
      </c>
      <c r="H7338" s="47">
        <v>5.85</v>
      </c>
      <c r="I7338" s="51">
        <f t="shared" si="820"/>
        <v>0.12032085561497326</v>
      </c>
      <c r="J7338" s="51">
        <f t="shared" ca="1" si="821"/>
        <v>4</v>
      </c>
      <c r="K7338" s="47">
        <f t="shared" si="822"/>
        <v>5.84</v>
      </c>
      <c r="L7338" s="47">
        <f t="shared" si="823"/>
        <v>5.85</v>
      </c>
      <c r="M7338" s="47">
        <f t="shared" si="824"/>
        <v>5.82</v>
      </c>
      <c r="N7338" s="47">
        <f t="shared" si="825"/>
        <v>5.85</v>
      </c>
      <c r="O7338" s="48">
        <f t="shared" ca="1" si="826"/>
        <v>1627200</v>
      </c>
    </row>
    <row r="7339" spans="1:15" x14ac:dyDescent="0.25">
      <c r="A7339">
        <v>7324</v>
      </c>
      <c r="B7339" s="84">
        <v>31343</v>
      </c>
      <c r="C7339" s="47">
        <v>48.75</v>
      </c>
      <c r="D7339" s="47">
        <v>49</v>
      </c>
      <c r="E7339" s="47">
        <v>48.62</v>
      </c>
      <c r="F7339" s="47">
        <v>48.75</v>
      </c>
      <c r="G7339" s="48">
        <v>867600</v>
      </c>
      <c r="H7339" s="47">
        <v>5.86</v>
      </c>
      <c r="I7339" s="51">
        <f t="shared" si="820"/>
        <v>0.12020512820512821</v>
      </c>
      <c r="J7339" s="51">
        <f t="shared" ca="1" si="821"/>
        <v>4</v>
      </c>
      <c r="K7339" s="47">
        <f t="shared" si="822"/>
        <v>5.86</v>
      </c>
      <c r="L7339" s="47">
        <f t="shared" si="823"/>
        <v>5.89</v>
      </c>
      <c r="M7339" s="47">
        <f t="shared" si="824"/>
        <v>5.84</v>
      </c>
      <c r="N7339" s="47">
        <f t="shared" si="825"/>
        <v>5.86</v>
      </c>
      <c r="O7339" s="48">
        <f t="shared" ca="1" si="826"/>
        <v>3470400</v>
      </c>
    </row>
    <row r="7340" spans="1:15" x14ac:dyDescent="0.25">
      <c r="A7340">
        <v>7325</v>
      </c>
      <c r="B7340" s="84">
        <v>31342</v>
      </c>
      <c r="C7340" s="47">
        <v>48.5</v>
      </c>
      <c r="D7340" s="47">
        <v>49.25</v>
      </c>
      <c r="E7340" s="47">
        <v>48.5</v>
      </c>
      <c r="F7340" s="47">
        <v>48.88</v>
      </c>
      <c r="G7340" s="48">
        <v>249600</v>
      </c>
      <c r="H7340" s="47">
        <v>5.88</v>
      </c>
      <c r="I7340" s="51">
        <f t="shared" si="820"/>
        <v>0.12029459901800327</v>
      </c>
      <c r="J7340" s="51">
        <f t="shared" ca="1" si="821"/>
        <v>4</v>
      </c>
      <c r="K7340" s="47">
        <f t="shared" si="822"/>
        <v>5.83</v>
      </c>
      <c r="L7340" s="47">
        <f t="shared" si="823"/>
        <v>5.92</v>
      </c>
      <c r="M7340" s="47">
        <f t="shared" si="824"/>
        <v>5.83</v>
      </c>
      <c r="N7340" s="47">
        <f t="shared" si="825"/>
        <v>5.88</v>
      </c>
      <c r="O7340" s="48">
        <f t="shared" ca="1" si="826"/>
        <v>998400</v>
      </c>
    </row>
    <row r="7341" spans="1:15" x14ac:dyDescent="0.25">
      <c r="A7341">
        <v>7326</v>
      </c>
      <c r="B7341" s="84">
        <v>31341</v>
      </c>
      <c r="C7341" s="47">
        <v>48.88</v>
      </c>
      <c r="D7341" s="47">
        <v>48.88</v>
      </c>
      <c r="E7341" s="47">
        <v>48.25</v>
      </c>
      <c r="F7341" s="47">
        <v>48.5</v>
      </c>
      <c r="G7341" s="48">
        <v>1598400</v>
      </c>
      <c r="H7341" s="47">
        <v>5.83</v>
      </c>
      <c r="I7341" s="51">
        <f t="shared" si="820"/>
        <v>0.12020618556701031</v>
      </c>
      <c r="J7341" s="51">
        <f t="shared" ca="1" si="821"/>
        <v>4</v>
      </c>
      <c r="K7341" s="47">
        <f t="shared" si="822"/>
        <v>5.88</v>
      </c>
      <c r="L7341" s="47">
        <f t="shared" si="823"/>
        <v>5.88</v>
      </c>
      <c r="M7341" s="47">
        <f t="shared" si="824"/>
        <v>5.8</v>
      </c>
      <c r="N7341" s="47">
        <f t="shared" si="825"/>
        <v>5.83</v>
      </c>
      <c r="O7341" s="48">
        <f t="shared" ca="1" si="826"/>
        <v>6393600</v>
      </c>
    </row>
    <row r="7342" spans="1:15" x14ac:dyDescent="0.25">
      <c r="A7342">
        <v>7327</v>
      </c>
      <c r="B7342" s="84">
        <v>31338</v>
      </c>
      <c r="C7342" s="47">
        <v>49.5</v>
      </c>
      <c r="D7342" s="47">
        <v>49.88</v>
      </c>
      <c r="E7342" s="47">
        <v>48.5</v>
      </c>
      <c r="F7342" s="47">
        <v>48.88</v>
      </c>
      <c r="G7342" s="48">
        <v>453200</v>
      </c>
      <c r="H7342" s="47">
        <v>5.88</v>
      </c>
      <c r="I7342" s="51">
        <f t="shared" si="820"/>
        <v>0.12029459901800327</v>
      </c>
      <c r="J7342" s="51">
        <f t="shared" ca="1" si="821"/>
        <v>4</v>
      </c>
      <c r="K7342" s="47">
        <f t="shared" si="822"/>
        <v>5.95</v>
      </c>
      <c r="L7342" s="47">
        <f t="shared" si="823"/>
        <v>6</v>
      </c>
      <c r="M7342" s="47">
        <f t="shared" si="824"/>
        <v>5.83</v>
      </c>
      <c r="N7342" s="47">
        <f t="shared" si="825"/>
        <v>5.88</v>
      </c>
      <c r="O7342" s="48">
        <f t="shared" ca="1" si="826"/>
        <v>1812800</v>
      </c>
    </row>
    <row r="7343" spans="1:15" x14ac:dyDescent="0.25">
      <c r="A7343">
        <v>7328</v>
      </c>
      <c r="B7343" s="84">
        <v>31337</v>
      </c>
      <c r="C7343" s="47">
        <v>48.88</v>
      </c>
      <c r="D7343" s="47">
        <v>49.38</v>
      </c>
      <c r="E7343" s="47">
        <v>48.62</v>
      </c>
      <c r="F7343" s="47">
        <v>49.25</v>
      </c>
      <c r="G7343" s="48">
        <v>570400</v>
      </c>
      <c r="H7343" s="47">
        <v>5.92</v>
      </c>
      <c r="I7343" s="51">
        <f t="shared" si="820"/>
        <v>0.12020304568527919</v>
      </c>
      <c r="J7343" s="51">
        <f t="shared" ca="1" si="821"/>
        <v>4</v>
      </c>
      <c r="K7343" s="47">
        <f t="shared" si="822"/>
        <v>5.88</v>
      </c>
      <c r="L7343" s="47">
        <f t="shared" si="823"/>
        <v>5.94</v>
      </c>
      <c r="M7343" s="47">
        <f t="shared" si="824"/>
        <v>5.84</v>
      </c>
      <c r="N7343" s="47">
        <f t="shared" si="825"/>
        <v>5.92</v>
      </c>
      <c r="O7343" s="48">
        <f t="shared" ca="1" si="826"/>
        <v>2281600</v>
      </c>
    </row>
    <row r="7344" spans="1:15" x14ac:dyDescent="0.25">
      <c r="A7344">
        <v>7329</v>
      </c>
      <c r="B7344" s="84">
        <v>31336</v>
      </c>
      <c r="C7344" s="47">
        <v>48.62</v>
      </c>
      <c r="D7344" s="47">
        <v>49.12</v>
      </c>
      <c r="E7344" s="47">
        <v>48.5</v>
      </c>
      <c r="F7344" s="47">
        <v>49.12</v>
      </c>
      <c r="G7344" s="48">
        <v>654400</v>
      </c>
      <c r="H7344" s="47">
        <v>5.91</v>
      </c>
      <c r="I7344" s="51">
        <f t="shared" si="820"/>
        <v>0.12031758957654724</v>
      </c>
      <c r="J7344" s="51">
        <f t="shared" ca="1" si="821"/>
        <v>4</v>
      </c>
      <c r="K7344" s="47">
        <f t="shared" si="822"/>
        <v>5.85</v>
      </c>
      <c r="L7344" s="47">
        <f t="shared" si="823"/>
        <v>5.91</v>
      </c>
      <c r="M7344" s="47">
        <f t="shared" si="824"/>
        <v>5.84</v>
      </c>
      <c r="N7344" s="47">
        <f t="shared" si="825"/>
        <v>5.91</v>
      </c>
      <c r="O7344" s="48">
        <f t="shared" ca="1" si="826"/>
        <v>2617600</v>
      </c>
    </row>
    <row r="7345" spans="1:15" x14ac:dyDescent="0.25">
      <c r="A7345">
        <v>7330</v>
      </c>
      <c r="B7345" s="84">
        <v>31335</v>
      </c>
      <c r="C7345" s="47">
        <v>48.5</v>
      </c>
      <c r="D7345" s="47">
        <v>48.88</v>
      </c>
      <c r="E7345" s="47">
        <v>48.38</v>
      </c>
      <c r="F7345" s="47">
        <v>48.5</v>
      </c>
      <c r="G7345" s="48">
        <v>796800</v>
      </c>
      <c r="H7345" s="47">
        <v>5.83</v>
      </c>
      <c r="I7345" s="51">
        <f t="shared" si="820"/>
        <v>0.12020618556701031</v>
      </c>
      <c r="J7345" s="51">
        <f t="shared" ca="1" si="821"/>
        <v>4</v>
      </c>
      <c r="K7345" s="47">
        <f t="shared" si="822"/>
        <v>5.83</v>
      </c>
      <c r="L7345" s="47">
        <f t="shared" si="823"/>
        <v>5.88</v>
      </c>
      <c r="M7345" s="47">
        <f t="shared" si="824"/>
        <v>5.82</v>
      </c>
      <c r="N7345" s="47">
        <f t="shared" si="825"/>
        <v>5.83</v>
      </c>
      <c r="O7345" s="48">
        <f t="shared" ca="1" si="826"/>
        <v>3187200</v>
      </c>
    </row>
    <row r="7346" spans="1:15" x14ac:dyDescent="0.25">
      <c r="A7346">
        <v>7331</v>
      </c>
      <c r="B7346" s="84">
        <v>31334</v>
      </c>
      <c r="C7346" s="47">
        <v>48.62</v>
      </c>
      <c r="D7346" s="47">
        <v>48.75</v>
      </c>
      <c r="E7346" s="47">
        <v>48.5</v>
      </c>
      <c r="F7346" s="47">
        <v>48.5</v>
      </c>
      <c r="G7346" s="48">
        <v>127600</v>
      </c>
      <c r="H7346" s="47">
        <v>5.83</v>
      </c>
      <c r="I7346" s="51">
        <f t="shared" si="820"/>
        <v>0.12020618556701031</v>
      </c>
      <c r="J7346" s="51">
        <f t="shared" ca="1" si="821"/>
        <v>4</v>
      </c>
      <c r="K7346" s="47">
        <f t="shared" si="822"/>
        <v>5.84</v>
      </c>
      <c r="L7346" s="47">
        <f t="shared" si="823"/>
        <v>5.86</v>
      </c>
      <c r="M7346" s="47">
        <f t="shared" si="824"/>
        <v>5.83</v>
      </c>
      <c r="N7346" s="47">
        <f t="shared" si="825"/>
        <v>5.83</v>
      </c>
      <c r="O7346" s="48">
        <f t="shared" ca="1" si="826"/>
        <v>510400</v>
      </c>
    </row>
    <row r="7347" spans="1:15" x14ac:dyDescent="0.25">
      <c r="A7347">
        <v>7332</v>
      </c>
      <c r="B7347" s="84">
        <v>31331</v>
      </c>
      <c r="C7347" s="47">
        <v>48</v>
      </c>
      <c r="D7347" s="47">
        <v>48.75</v>
      </c>
      <c r="E7347" s="47">
        <v>48</v>
      </c>
      <c r="F7347" s="47">
        <v>48.75</v>
      </c>
      <c r="G7347" s="48">
        <v>730400</v>
      </c>
      <c r="H7347" s="47">
        <v>5.86</v>
      </c>
      <c r="I7347" s="51">
        <f t="shared" si="820"/>
        <v>0.12020512820512821</v>
      </c>
      <c r="J7347" s="51">
        <f t="shared" ca="1" si="821"/>
        <v>4</v>
      </c>
      <c r="K7347" s="47">
        <f t="shared" si="822"/>
        <v>5.77</v>
      </c>
      <c r="L7347" s="47">
        <f t="shared" si="823"/>
        <v>5.86</v>
      </c>
      <c r="M7347" s="47">
        <f t="shared" si="824"/>
        <v>5.77</v>
      </c>
      <c r="N7347" s="47">
        <f t="shared" si="825"/>
        <v>5.86</v>
      </c>
      <c r="O7347" s="48">
        <f t="shared" ca="1" si="826"/>
        <v>2921600</v>
      </c>
    </row>
    <row r="7348" spans="1:15" x14ac:dyDescent="0.25">
      <c r="A7348">
        <v>7333</v>
      </c>
      <c r="B7348" s="84">
        <v>31330</v>
      </c>
      <c r="C7348" s="47">
        <v>47.38</v>
      </c>
      <c r="D7348" s="47">
        <v>48</v>
      </c>
      <c r="E7348" s="47">
        <v>47.38</v>
      </c>
      <c r="F7348" s="47">
        <v>47.88</v>
      </c>
      <c r="G7348" s="48">
        <v>401600</v>
      </c>
      <c r="H7348" s="47">
        <v>5.76</v>
      </c>
      <c r="I7348" s="51">
        <f t="shared" si="820"/>
        <v>0.12030075187969924</v>
      </c>
      <c r="J7348" s="51">
        <f t="shared" ca="1" si="821"/>
        <v>4</v>
      </c>
      <c r="K7348" s="47">
        <f t="shared" si="822"/>
        <v>5.7</v>
      </c>
      <c r="L7348" s="47">
        <f t="shared" si="823"/>
        <v>5.77</v>
      </c>
      <c r="M7348" s="47">
        <f t="shared" si="824"/>
        <v>5.7</v>
      </c>
      <c r="N7348" s="47">
        <f t="shared" si="825"/>
        <v>5.76</v>
      </c>
      <c r="O7348" s="48">
        <f t="shared" ca="1" si="826"/>
        <v>1606400</v>
      </c>
    </row>
    <row r="7349" spans="1:15" x14ac:dyDescent="0.25">
      <c r="A7349">
        <v>7334</v>
      </c>
      <c r="B7349" s="84">
        <v>31329</v>
      </c>
      <c r="C7349" s="47">
        <v>47.38</v>
      </c>
      <c r="D7349" s="47">
        <v>47.88</v>
      </c>
      <c r="E7349" s="47">
        <v>47.38</v>
      </c>
      <c r="F7349" s="47">
        <v>47.5</v>
      </c>
      <c r="G7349" s="48">
        <v>1288000</v>
      </c>
      <c r="H7349" s="47">
        <v>5.71</v>
      </c>
      <c r="I7349" s="51">
        <f t="shared" si="820"/>
        <v>0.12021052631578948</v>
      </c>
      <c r="J7349" s="51">
        <f t="shared" ca="1" si="821"/>
        <v>4</v>
      </c>
      <c r="K7349" s="47">
        <f t="shared" si="822"/>
        <v>5.7</v>
      </c>
      <c r="L7349" s="47">
        <f t="shared" si="823"/>
        <v>5.76</v>
      </c>
      <c r="M7349" s="47">
        <f t="shared" si="824"/>
        <v>5.7</v>
      </c>
      <c r="N7349" s="47">
        <f t="shared" si="825"/>
        <v>5.71</v>
      </c>
      <c r="O7349" s="48">
        <f t="shared" ca="1" si="826"/>
        <v>5152000</v>
      </c>
    </row>
    <row r="7350" spans="1:15" x14ac:dyDescent="0.25">
      <c r="A7350">
        <v>7335</v>
      </c>
      <c r="B7350" s="84">
        <v>31328</v>
      </c>
      <c r="C7350" s="47">
        <v>47.38</v>
      </c>
      <c r="D7350" s="47">
        <v>47.75</v>
      </c>
      <c r="E7350" s="47">
        <v>47.25</v>
      </c>
      <c r="F7350" s="47">
        <v>47.38</v>
      </c>
      <c r="G7350" s="48">
        <v>1132000</v>
      </c>
      <c r="H7350" s="47">
        <v>5.7</v>
      </c>
      <c r="I7350" s="51">
        <f t="shared" si="820"/>
        <v>0.12030392570704938</v>
      </c>
      <c r="J7350" s="51">
        <f t="shared" ca="1" si="821"/>
        <v>4</v>
      </c>
      <c r="K7350" s="47">
        <f t="shared" si="822"/>
        <v>5.7</v>
      </c>
      <c r="L7350" s="47">
        <f t="shared" si="823"/>
        <v>5.74</v>
      </c>
      <c r="M7350" s="47">
        <f t="shared" si="824"/>
        <v>5.68</v>
      </c>
      <c r="N7350" s="47">
        <f t="shared" si="825"/>
        <v>5.7</v>
      </c>
      <c r="O7350" s="48">
        <f t="shared" ca="1" si="826"/>
        <v>4528000</v>
      </c>
    </row>
    <row r="7351" spans="1:15" x14ac:dyDescent="0.25">
      <c r="A7351">
        <v>7336</v>
      </c>
      <c r="B7351" s="84">
        <v>31327</v>
      </c>
      <c r="C7351" s="47">
        <v>47.38</v>
      </c>
      <c r="D7351" s="47">
        <v>47.75</v>
      </c>
      <c r="E7351" s="47">
        <v>46.88</v>
      </c>
      <c r="F7351" s="47">
        <v>47.38</v>
      </c>
      <c r="G7351" s="48">
        <v>790400</v>
      </c>
      <c r="H7351" s="47">
        <v>5.7</v>
      </c>
      <c r="I7351" s="51">
        <f t="shared" si="820"/>
        <v>0.12030392570704938</v>
      </c>
      <c r="J7351" s="51">
        <f t="shared" ca="1" si="821"/>
        <v>4</v>
      </c>
      <c r="K7351" s="47">
        <f t="shared" si="822"/>
        <v>5.7</v>
      </c>
      <c r="L7351" s="47">
        <f t="shared" si="823"/>
        <v>5.74</v>
      </c>
      <c r="M7351" s="47">
        <f t="shared" si="824"/>
        <v>5.64</v>
      </c>
      <c r="N7351" s="47">
        <f t="shared" si="825"/>
        <v>5.7</v>
      </c>
      <c r="O7351" s="48">
        <f t="shared" ca="1" si="826"/>
        <v>3161600</v>
      </c>
    </row>
    <row r="7352" spans="1:15" x14ac:dyDescent="0.25">
      <c r="A7352">
        <v>7337</v>
      </c>
      <c r="B7352" s="84">
        <v>31324</v>
      </c>
      <c r="C7352" s="47">
        <v>49</v>
      </c>
      <c r="D7352" s="47">
        <v>49</v>
      </c>
      <c r="E7352" s="47">
        <v>48</v>
      </c>
      <c r="F7352" s="47">
        <v>48</v>
      </c>
      <c r="G7352" s="48">
        <v>949200</v>
      </c>
      <c r="H7352" s="47">
        <v>5.72</v>
      </c>
      <c r="I7352" s="51">
        <f t="shared" si="820"/>
        <v>0.11916666666666666</v>
      </c>
      <c r="J7352" s="51">
        <f t="shared" ca="1" si="821"/>
        <v>4</v>
      </c>
      <c r="K7352" s="47">
        <f t="shared" si="822"/>
        <v>5.84</v>
      </c>
      <c r="L7352" s="47">
        <f t="shared" si="823"/>
        <v>5.84</v>
      </c>
      <c r="M7352" s="47">
        <f t="shared" si="824"/>
        <v>5.72</v>
      </c>
      <c r="N7352" s="47">
        <f t="shared" si="825"/>
        <v>5.72</v>
      </c>
      <c r="O7352" s="48">
        <f t="shared" ca="1" si="826"/>
        <v>3796800</v>
      </c>
    </row>
    <row r="7353" spans="1:15" x14ac:dyDescent="0.25">
      <c r="A7353">
        <v>7338</v>
      </c>
      <c r="B7353" s="84">
        <v>31323</v>
      </c>
      <c r="C7353" s="47">
        <v>48.75</v>
      </c>
      <c r="D7353" s="47">
        <v>49</v>
      </c>
      <c r="E7353" s="47">
        <v>48.62</v>
      </c>
      <c r="F7353" s="47">
        <v>48.75</v>
      </c>
      <c r="G7353" s="48">
        <v>809600</v>
      </c>
      <c r="H7353" s="47">
        <v>5.81</v>
      </c>
      <c r="I7353" s="51">
        <f t="shared" si="820"/>
        <v>0.11917948717948718</v>
      </c>
      <c r="J7353" s="51">
        <f t="shared" ca="1" si="821"/>
        <v>4</v>
      </c>
      <c r="K7353" s="47">
        <f t="shared" si="822"/>
        <v>5.81</v>
      </c>
      <c r="L7353" s="47">
        <f t="shared" si="823"/>
        <v>5.84</v>
      </c>
      <c r="M7353" s="47">
        <f t="shared" si="824"/>
        <v>5.79</v>
      </c>
      <c r="N7353" s="47">
        <f t="shared" si="825"/>
        <v>5.81</v>
      </c>
      <c r="O7353" s="48">
        <f t="shared" ca="1" si="826"/>
        <v>3238400</v>
      </c>
    </row>
    <row r="7354" spans="1:15" x14ac:dyDescent="0.25">
      <c r="A7354">
        <v>7339</v>
      </c>
      <c r="B7354" s="84">
        <v>31322</v>
      </c>
      <c r="C7354" s="47">
        <v>49.12</v>
      </c>
      <c r="D7354" s="47">
        <v>49.38</v>
      </c>
      <c r="E7354" s="47">
        <v>48.75</v>
      </c>
      <c r="F7354" s="47">
        <v>48.75</v>
      </c>
      <c r="G7354" s="48">
        <v>1184400</v>
      </c>
      <c r="H7354" s="47">
        <v>5.81</v>
      </c>
      <c r="I7354" s="51">
        <f t="shared" si="820"/>
        <v>0.11917948717948718</v>
      </c>
      <c r="J7354" s="51">
        <f t="shared" ca="1" si="821"/>
        <v>4</v>
      </c>
      <c r="K7354" s="47">
        <f t="shared" si="822"/>
        <v>5.85</v>
      </c>
      <c r="L7354" s="47">
        <f t="shared" si="823"/>
        <v>5.89</v>
      </c>
      <c r="M7354" s="47">
        <f t="shared" si="824"/>
        <v>5.81</v>
      </c>
      <c r="N7354" s="47">
        <f t="shared" si="825"/>
        <v>5.81</v>
      </c>
      <c r="O7354" s="48">
        <f t="shared" ca="1" si="826"/>
        <v>4737600</v>
      </c>
    </row>
    <row r="7355" spans="1:15" x14ac:dyDescent="0.25">
      <c r="A7355">
        <v>7340</v>
      </c>
      <c r="B7355" s="84">
        <v>31321</v>
      </c>
      <c r="C7355" s="47">
        <v>49.38</v>
      </c>
      <c r="D7355" s="47">
        <v>49.38</v>
      </c>
      <c r="E7355" s="47">
        <v>49.12</v>
      </c>
      <c r="F7355" s="47">
        <v>49.38</v>
      </c>
      <c r="G7355" s="48">
        <v>217200</v>
      </c>
      <c r="H7355" s="47">
        <v>5.89</v>
      </c>
      <c r="I7355" s="51">
        <f t="shared" si="820"/>
        <v>0.11927906034831914</v>
      </c>
      <c r="J7355" s="51">
        <f t="shared" ca="1" si="821"/>
        <v>4</v>
      </c>
      <c r="K7355" s="47">
        <f t="shared" si="822"/>
        <v>5.89</v>
      </c>
      <c r="L7355" s="47">
        <f t="shared" si="823"/>
        <v>5.89</v>
      </c>
      <c r="M7355" s="47">
        <f t="shared" si="824"/>
        <v>5.86</v>
      </c>
      <c r="N7355" s="47">
        <f t="shared" si="825"/>
        <v>5.89</v>
      </c>
      <c r="O7355" s="48">
        <f t="shared" ca="1" si="826"/>
        <v>868800</v>
      </c>
    </row>
    <row r="7356" spans="1:15" x14ac:dyDescent="0.25">
      <c r="A7356">
        <v>7341</v>
      </c>
      <c r="B7356" s="84">
        <v>31320</v>
      </c>
      <c r="C7356" s="47">
        <v>49.5</v>
      </c>
      <c r="D7356" s="47">
        <v>49.75</v>
      </c>
      <c r="E7356" s="47">
        <v>49.12</v>
      </c>
      <c r="F7356" s="47">
        <v>49.38</v>
      </c>
      <c r="G7356" s="48">
        <v>1798000</v>
      </c>
      <c r="H7356" s="47">
        <v>5.89</v>
      </c>
      <c r="I7356" s="51">
        <f t="shared" si="820"/>
        <v>0.11927906034831914</v>
      </c>
      <c r="J7356" s="51">
        <f t="shared" ca="1" si="821"/>
        <v>4</v>
      </c>
      <c r="K7356" s="47">
        <f t="shared" si="822"/>
        <v>5.9</v>
      </c>
      <c r="L7356" s="47">
        <f t="shared" si="823"/>
        <v>5.93</v>
      </c>
      <c r="M7356" s="47">
        <f t="shared" si="824"/>
        <v>5.86</v>
      </c>
      <c r="N7356" s="47">
        <f t="shared" si="825"/>
        <v>5.89</v>
      </c>
      <c r="O7356" s="48">
        <f t="shared" ca="1" si="826"/>
        <v>7192000</v>
      </c>
    </row>
    <row r="7357" spans="1:15" x14ac:dyDescent="0.25">
      <c r="A7357">
        <v>7342</v>
      </c>
      <c r="B7357" s="84">
        <v>31316</v>
      </c>
      <c r="C7357" s="47">
        <v>49.25</v>
      </c>
      <c r="D7357" s="47">
        <v>49.75</v>
      </c>
      <c r="E7357" s="47">
        <v>49</v>
      </c>
      <c r="F7357" s="47">
        <v>49.5</v>
      </c>
      <c r="G7357" s="48">
        <v>1113600</v>
      </c>
      <c r="H7357" s="47">
        <v>5.9</v>
      </c>
      <c r="I7357" s="51">
        <f t="shared" si="820"/>
        <v>0.1191919191919192</v>
      </c>
      <c r="J7357" s="51">
        <f t="shared" ca="1" si="821"/>
        <v>4</v>
      </c>
      <c r="K7357" s="47">
        <f t="shared" si="822"/>
        <v>5.87</v>
      </c>
      <c r="L7357" s="47">
        <f t="shared" si="823"/>
        <v>5.93</v>
      </c>
      <c r="M7357" s="47">
        <f t="shared" si="824"/>
        <v>5.84</v>
      </c>
      <c r="N7357" s="47">
        <f t="shared" si="825"/>
        <v>5.9</v>
      </c>
      <c r="O7357" s="48">
        <f t="shared" ca="1" si="826"/>
        <v>4454400</v>
      </c>
    </row>
    <row r="7358" spans="1:15" x14ac:dyDescent="0.25">
      <c r="A7358">
        <v>7343</v>
      </c>
      <c r="B7358" s="84">
        <v>31315</v>
      </c>
      <c r="C7358" s="47">
        <v>49.62</v>
      </c>
      <c r="D7358" s="47">
        <v>50.25</v>
      </c>
      <c r="E7358" s="47">
        <v>49.12</v>
      </c>
      <c r="F7358" s="47">
        <v>49.38</v>
      </c>
      <c r="G7358" s="48">
        <v>644800</v>
      </c>
      <c r="H7358" s="47">
        <v>5.89</v>
      </c>
      <c r="I7358" s="51">
        <f t="shared" si="820"/>
        <v>0.11927906034831914</v>
      </c>
      <c r="J7358" s="51">
        <f t="shared" ca="1" si="821"/>
        <v>4</v>
      </c>
      <c r="K7358" s="47">
        <f t="shared" si="822"/>
        <v>5.92</v>
      </c>
      <c r="L7358" s="47">
        <f t="shared" si="823"/>
        <v>5.99</v>
      </c>
      <c r="M7358" s="47">
        <f t="shared" si="824"/>
        <v>5.86</v>
      </c>
      <c r="N7358" s="47">
        <f t="shared" si="825"/>
        <v>5.89</v>
      </c>
      <c r="O7358" s="48">
        <f t="shared" ca="1" si="826"/>
        <v>2579200</v>
      </c>
    </row>
    <row r="7359" spans="1:15" x14ac:dyDescent="0.25">
      <c r="A7359">
        <v>7344</v>
      </c>
      <c r="B7359" s="84">
        <v>31314</v>
      </c>
      <c r="C7359" s="47">
        <v>49.88</v>
      </c>
      <c r="D7359" s="47">
        <v>50.12</v>
      </c>
      <c r="E7359" s="47">
        <v>49.62</v>
      </c>
      <c r="F7359" s="47">
        <v>49.62</v>
      </c>
      <c r="G7359" s="48">
        <v>704000</v>
      </c>
      <c r="H7359" s="47">
        <v>5.92</v>
      </c>
      <c r="I7359" s="51">
        <f t="shared" si="820"/>
        <v>0.11930673115679162</v>
      </c>
      <c r="J7359" s="51">
        <f t="shared" ca="1" si="821"/>
        <v>4</v>
      </c>
      <c r="K7359" s="47">
        <f t="shared" si="822"/>
        <v>5.95</v>
      </c>
      <c r="L7359" s="47">
        <f t="shared" si="823"/>
        <v>5.98</v>
      </c>
      <c r="M7359" s="47">
        <f t="shared" si="824"/>
        <v>5.92</v>
      </c>
      <c r="N7359" s="47">
        <f t="shared" si="825"/>
        <v>5.92</v>
      </c>
      <c r="O7359" s="48">
        <f t="shared" ca="1" si="826"/>
        <v>2816000</v>
      </c>
    </row>
    <row r="7360" spans="1:15" x14ac:dyDescent="0.25">
      <c r="A7360">
        <v>7345</v>
      </c>
      <c r="B7360" s="84">
        <v>31313</v>
      </c>
      <c r="C7360" s="47">
        <v>50</v>
      </c>
      <c r="D7360" s="47">
        <v>50.62</v>
      </c>
      <c r="E7360" s="47">
        <v>49.75</v>
      </c>
      <c r="F7360" s="47">
        <v>49.88</v>
      </c>
      <c r="G7360" s="48">
        <v>696800</v>
      </c>
      <c r="H7360" s="47">
        <v>5.95</v>
      </c>
      <c r="I7360" s="51">
        <f t="shared" si="820"/>
        <v>0.11928628708901363</v>
      </c>
      <c r="J7360" s="51">
        <f t="shared" ca="1" si="821"/>
        <v>4</v>
      </c>
      <c r="K7360" s="47">
        <f t="shared" si="822"/>
        <v>5.96</v>
      </c>
      <c r="L7360" s="47">
        <f t="shared" si="823"/>
        <v>6.04</v>
      </c>
      <c r="M7360" s="47">
        <f t="shared" si="824"/>
        <v>5.93</v>
      </c>
      <c r="N7360" s="47">
        <f t="shared" si="825"/>
        <v>5.95</v>
      </c>
      <c r="O7360" s="48">
        <f t="shared" ca="1" si="826"/>
        <v>2787200</v>
      </c>
    </row>
    <row r="7361" spans="1:15" x14ac:dyDescent="0.25">
      <c r="A7361">
        <v>7346</v>
      </c>
      <c r="B7361" s="84">
        <v>31310</v>
      </c>
      <c r="C7361" s="47">
        <v>51</v>
      </c>
      <c r="D7361" s="47">
        <v>51.12</v>
      </c>
      <c r="E7361" s="47">
        <v>49.62</v>
      </c>
      <c r="F7361" s="47">
        <v>49.62</v>
      </c>
      <c r="G7361" s="48">
        <v>929200</v>
      </c>
      <c r="H7361" s="47">
        <v>5.92</v>
      </c>
      <c r="I7361" s="51">
        <f t="shared" si="820"/>
        <v>0.11930673115679162</v>
      </c>
      <c r="J7361" s="51">
        <f t="shared" ca="1" si="821"/>
        <v>4</v>
      </c>
      <c r="K7361" s="47">
        <f t="shared" si="822"/>
        <v>6.08</v>
      </c>
      <c r="L7361" s="47">
        <f t="shared" si="823"/>
        <v>6.1</v>
      </c>
      <c r="M7361" s="47">
        <f t="shared" si="824"/>
        <v>5.92</v>
      </c>
      <c r="N7361" s="47">
        <f t="shared" si="825"/>
        <v>5.92</v>
      </c>
      <c r="O7361" s="48">
        <f t="shared" ca="1" si="826"/>
        <v>3716800</v>
      </c>
    </row>
    <row r="7362" spans="1:15" x14ac:dyDescent="0.25">
      <c r="A7362">
        <v>7347</v>
      </c>
      <c r="B7362" s="84">
        <v>31309</v>
      </c>
      <c r="C7362" s="47">
        <v>49.88</v>
      </c>
      <c r="D7362" s="47">
        <v>50.88</v>
      </c>
      <c r="E7362" s="47">
        <v>49.75</v>
      </c>
      <c r="F7362" s="47">
        <v>50.88</v>
      </c>
      <c r="G7362" s="48">
        <v>659600</v>
      </c>
      <c r="H7362" s="47">
        <v>6.07</v>
      </c>
      <c r="I7362" s="51">
        <f t="shared" si="820"/>
        <v>0.1193003144654088</v>
      </c>
      <c r="J7362" s="51">
        <f t="shared" ca="1" si="821"/>
        <v>4</v>
      </c>
      <c r="K7362" s="47">
        <f t="shared" si="822"/>
        <v>5.95</v>
      </c>
      <c r="L7362" s="47">
        <f t="shared" si="823"/>
        <v>6.07</v>
      </c>
      <c r="M7362" s="47">
        <f t="shared" si="824"/>
        <v>5.94</v>
      </c>
      <c r="N7362" s="47">
        <f t="shared" si="825"/>
        <v>6.07</v>
      </c>
      <c r="O7362" s="48">
        <f t="shared" ca="1" si="826"/>
        <v>2638400</v>
      </c>
    </row>
    <row r="7363" spans="1:15" x14ac:dyDescent="0.25">
      <c r="A7363">
        <v>7348</v>
      </c>
      <c r="B7363" s="84">
        <v>31308</v>
      </c>
      <c r="C7363" s="47">
        <v>49.62</v>
      </c>
      <c r="D7363" s="47">
        <v>50.25</v>
      </c>
      <c r="E7363" s="47">
        <v>49.5</v>
      </c>
      <c r="F7363" s="47">
        <v>49.88</v>
      </c>
      <c r="G7363" s="48">
        <v>613200</v>
      </c>
      <c r="H7363" s="47">
        <v>5.95</v>
      </c>
      <c r="I7363" s="51">
        <f t="shared" si="820"/>
        <v>0.11928628708901363</v>
      </c>
      <c r="J7363" s="51">
        <f t="shared" ca="1" si="821"/>
        <v>4</v>
      </c>
      <c r="K7363" s="47">
        <f t="shared" si="822"/>
        <v>5.92</v>
      </c>
      <c r="L7363" s="47">
        <f t="shared" si="823"/>
        <v>5.99</v>
      </c>
      <c r="M7363" s="47">
        <f t="shared" si="824"/>
        <v>5.9</v>
      </c>
      <c r="N7363" s="47">
        <f t="shared" si="825"/>
        <v>5.95</v>
      </c>
      <c r="O7363" s="48">
        <f t="shared" ca="1" si="826"/>
        <v>2452800</v>
      </c>
    </row>
    <row r="7364" spans="1:15" x14ac:dyDescent="0.25">
      <c r="A7364">
        <v>7349</v>
      </c>
      <c r="B7364" s="84">
        <v>31307</v>
      </c>
      <c r="C7364" s="47">
        <v>49.12</v>
      </c>
      <c r="D7364" s="47">
        <v>49.75</v>
      </c>
      <c r="E7364" s="47">
        <v>49</v>
      </c>
      <c r="F7364" s="47">
        <v>49.75</v>
      </c>
      <c r="G7364" s="48">
        <v>2059200</v>
      </c>
      <c r="H7364" s="47">
        <v>5.93</v>
      </c>
      <c r="I7364" s="51">
        <f t="shared" si="820"/>
        <v>0.11919597989949748</v>
      </c>
      <c r="J7364" s="51">
        <f t="shared" ca="1" si="821"/>
        <v>4</v>
      </c>
      <c r="K7364" s="47">
        <f t="shared" si="822"/>
        <v>5.85</v>
      </c>
      <c r="L7364" s="47">
        <f t="shared" si="823"/>
        <v>5.93</v>
      </c>
      <c r="M7364" s="47">
        <f t="shared" si="824"/>
        <v>5.84</v>
      </c>
      <c r="N7364" s="47">
        <f t="shared" si="825"/>
        <v>5.93</v>
      </c>
      <c r="O7364" s="48">
        <f t="shared" ca="1" si="826"/>
        <v>8236800</v>
      </c>
    </row>
    <row r="7365" spans="1:15" x14ac:dyDescent="0.25">
      <c r="A7365">
        <v>7350</v>
      </c>
      <c r="B7365" s="84">
        <v>31306</v>
      </c>
      <c r="C7365" s="47">
        <v>49.25</v>
      </c>
      <c r="D7365" s="47">
        <v>49.5</v>
      </c>
      <c r="E7365" s="47">
        <v>49.25</v>
      </c>
      <c r="F7365" s="47">
        <v>49.38</v>
      </c>
      <c r="G7365" s="48">
        <v>1133200</v>
      </c>
      <c r="H7365" s="47">
        <v>5.89</v>
      </c>
      <c r="I7365" s="51">
        <f t="shared" si="820"/>
        <v>0.11927906034831914</v>
      </c>
      <c r="J7365" s="51">
        <f t="shared" ca="1" si="821"/>
        <v>4</v>
      </c>
      <c r="K7365" s="47">
        <f t="shared" si="822"/>
        <v>5.87</v>
      </c>
      <c r="L7365" s="47">
        <f t="shared" si="823"/>
        <v>5.9</v>
      </c>
      <c r="M7365" s="47">
        <f t="shared" si="824"/>
        <v>5.87</v>
      </c>
      <c r="N7365" s="47">
        <f t="shared" si="825"/>
        <v>5.89</v>
      </c>
      <c r="O7365" s="48">
        <f t="shared" ca="1" si="826"/>
        <v>4532800</v>
      </c>
    </row>
    <row r="7366" spans="1:15" x14ac:dyDescent="0.25">
      <c r="A7366">
        <v>7351</v>
      </c>
      <c r="B7366" s="84">
        <v>31303</v>
      </c>
      <c r="C7366" s="47">
        <v>48.88</v>
      </c>
      <c r="D7366" s="47">
        <v>49.5</v>
      </c>
      <c r="E7366" s="47">
        <v>48.5</v>
      </c>
      <c r="F7366" s="47">
        <v>49.38</v>
      </c>
      <c r="G7366" s="48">
        <v>1751200</v>
      </c>
      <c r="H7366" s="47">
        <v>5.89</v>
      </c>
      <c r="I7366" s="51">
        <f t="shared" si="820"/>
        <v>0.11927906034831914</v>
      </c>
      <c r="J7366" s="51">
        <f t="shared" ca="1" si="821"/>
        <v>4</v>
      </c>
      <c r="K7366" s="47">
        <f t="shared" si="822"/>
        <v>5.83</v>
      </c>
      <c r="L7366" s="47">
        <f t="shared" si="823"/>
        <v>5.9</v>
      </c>
      <c r="M7366" s="47">
        <f t="shared" si="824"/>
        <v>5.79</v>
      </c>
      <c r="N7366" s="47">
        <f t="shared" si="825"/>
        <v>5.89</v>
      </c>
      <c r="O7366" s="48">
        <f t="shared" ca="1" si="826"/>
        <v>7004800</v>
      </c>
    </row>
    <row r="7367" spans="1:15" x14ac:dyDescent="0.25">
      <c r="A7367">
        <v>7352</v>
      </c>
      <c r="B7367" s="84">
        <v>31302</v>
      </c>
      <c r="C7367" s="47">
        <v>49.25</v>
      </c>
      <c r="D7367" s="47">
        <v>49.5</v>
      </c>
      <c r="E7367" s="47">
        <v>48.75</v>
      </c>
      <c r="F7367" s="47">
        <v>48.75</v>
      </c>
      <c r="G7367" s="48">
        <v>869200</v>
      </c>
      <c r="H7367" s="47">
        <v>5.81</v>
      </c>
      <c r="I7367" s="51">
        <f t="shared" si="820"/>
        <v>0.11917948717948718</v>
      </c>
      <c r="J7367" s="51">
        <f t="shared" ca="1" si="821"/>
        <v>4</v>
      </c>
      <c r="K7367" s="47">
        <f t="shared" si="822"/>
        <v>5.87</v>
      </c>
      <c r="L7367" s="47">
        <f t="shared" si="823"/>
        <v>5.9</v>
      </c>
      <c r="M7367" s="47">
        <f t="shared" si="824"/>
        <v>5.81</v>
      </c>
      <c r="N7367" s="47">
        <f t="shared" si="825"/>
        <v>5.81</v>
      </c>
      <c r="O7367" s="48">
        <f t="shared" ca="1" si="826"/>
        <v>3476800</v>
      </c>
    </row>
    <row r="7368" spans="1:15" x14ac:dyDescent="0.25">
      <c r="A7368">
        <v>7353</v>
      </c>
      <c r="B7368" s="84">
        <v>31301</v>
      </c>
      <c r="C7368" s="47">
        <v>49.38</v>
      </c>
      <c r="D7368" s="47">
        <v>49.88</v>
      </c>
      <c r="E7368" s="47">
        <v>49.25</v>
      </c>
      <c r="F7368" s="47">
        <v>49.25</v>
      </c>
      <c r="G7368" s="48">
        <v>731600</v>
      </c>
      <c r="H7368" s="47">
        <v>5.87</v>
      </c>
      <c r="I7368" s="51">
        <f t="shared" si="820"/>
        <v>0.11918781725888325</v>
      </c>
      <c r="J7368" s="51">
        <f t="shared" ca="1" si="821"/>
        <v>4</v>
      </c>
      <c r="K7368" s="47">
        <f t="shared" si="822"/>
        <v>5.89</v>
      </c>
      <c r="L7368" s="47">
        <f t="shared" si="823"/>
        <v>5.95</v>
      </c>
      <c r="M7368" s="47">
        <f t="shared" si="824"/>
        <v>5.87</v>
      </c>
      <c r="N7368" s="47">
        <f t="shared" si="825"/>
        <v>5.87</v>
      </c>
      <c r="O7368" s="48">
        <f t="shared" ca="1" si="826"/>
        <v>2926400</v>
      </c>
    </row>
    <row r="7369" spans="1:15" x14ac:dyDescent="0.25">
      <c r="A7369">
        <v>7354</v>
      </c>
      <c r="B7369" s="84">
        <v>31300</v>
      </c>
      <c r="C7369" s="47">
        <v>50</v>
      </c>
      <c r="D7369" s="47">
        <v>50.12</v>
      </c>
      <c r="E7369" s="47">
        <v>49.25</v>
      </c>
      <c r="F7369" s="47">
        <v>49.38</v>
      </c>
      <c r="G7369" s="48">
        <v>888800</v>
      </c>
      <c r="H7369" s="47">
        <v>5.89</v>
      </c>
      <c r="I7369" s="51">
        <f t="shared" si="820"/>
        <v>0.11927906034831914</v>
      </c>
      <c r="J7369" s="51">
        <f t="shared" ca="1" si="821"/>
        <v>4</v>
      </c>
      <c r="K7369" s="47">
        <f t="shared" si="822"/>
        <v>5.96</v>
      </c>
      <c r="L7369" s="47">
        <f t="shared" si="823"/>
        <v>5.98</v>
      </c>
      <c r="M7369" s="47">
        <f t="shared" si="824"/>
        <v>5.87</v>
      </c>
      <c r="N7369" s="47">
        <f t="shared" si="825"/>
        <v>5.89</v>
      </c>
      <c r="O7369" s="48">
        <f t="shared" ca="1" si="826"/>
        <v>3555200</v>
      </c>
    </row>
    <row r="7370" spans="1:15" x14ac:dyDescent="0.25">
      <c r="A7370">
        <v>7355</v>
      </c>
      <c r="B7370" s="84">
        <v>31299</v>
      </c>
      <c r="C7370" s="47">
        <v>49.75</v>
      </c>
      <c r="D7370" s="47">
        <v>50.25</v>
      </c>
      <c r="E7370" s="47">
        <v>49.75</v>
      </c>
      <c r="F7370" s="47">
        <v>50</v>
      </c>
      <c r="G7370" s="48">
        <v>292400</v>
      </c>
      <c r="H7370" s="47">
        <v>5.96</v>
      </c>
      <c r="I7370" s="51">
        <f t="shared" si="820"/>
        <v>0.1192</v>
      </c>
      <c r="J7370" s="51">
        <f t="shared" ca="1" si="821"/>
        <v>4</v>
      </c>
      <c r="K7370" s="47">
        <f t="shared" si="822"/>
        <v>5.93</v>
      </c>
      <c r="L7370" s="47">
        <f t="shared" si="823"/>
        <v>5.99</v>
      </c>
      <c r="M7370" s="47">
        <f t="shared" si="824"/>
        <v>5.93</v>
      </c>
      <c r="N7370" s="47">
        <f t="shared" si="825"/>
        <v>5.96</v>
      </c>
      <c r="O7370" s="48">
        <f t="shared" ca="1" si="826"/>
        <v>1169600</v>
      </c>
    </row>
    <row r="7371" spans="1:15" x14ac:dyDescent="0.25">
      <c r="A7371">
        <v>7356</v>
      </c>
      <c r="B7371" s="84">
        <v>31296</v>
      </c>
      <c r="C7371" s="47">
        <v>49.88</v>
      </c>
      <c r="D7371" s="47">
        <v>50.12</v>
      </c>
      <c r="E7371" s="47">
        <v>49.75</v>
      </c>
      <c r="F7371" s="47">
        <v>49.88</v>
      </c>
      <c r="G7371" s="48">
        <v>584000</v>
      </c>
      <c r="H7371" s="47">
        <v>5.95</v>
      </c>
      <c r="I7371" s="51">
        <f t="shared" si="820"/>
        <v>0.11928628708901363</v>
      </c>
      <c r="J7371" s="51">
        <f t="shared" ca="1" si="821"/>
        <v>4</v>
      </c>
      <c r="K7371" s="47">
        <f t="shared" si="822"/>
        <v>5.95</v>
      </c>
      <c r="L7371" s="47">
        <f t="shared" si="823"/>
        <v>5.98</v>
      </c>
      <c r="M7371" s="47">
        <f t="shared" si="824"/>
        <v>5.93</v>
      </c>
      <c r="N7371" s="47">
        <f t="shared" si="825"/>
        <v>5.95</v>
      </c>
      <c r="O7371" s="48">
        <f t="shared" ca="1" si="826"/>
        <v>2336000</v>
      </c>
    </row>
    <row r="7372" spans="1:15" x14ac:dyDescent="0.25">
      <c r="A7372">
        <v>7357</v>
      </c>
      <c r="B7372" s="84">
        <v>31295</v>
      </c>
      <c r="C7372" s="47">
        <v>49.75</v>
      </c>
      <c r="D7372" s="47">
        <v>50.38</v>
      </c>
      <c r="E7372" s="47">
        <v>49.5</v>
      </c>
      <c r="F7372" s="47">
        <v>50.12</v>
      </c>
      <c r="G7372" s="48">
        <v>911200</v>
      </c>
      <c r="H7372" s="47">
        <v>5.98</v>
      </c>
      <c r="I7372" s="51">
        <f t="shared" si="820"/>
        <v>0.11931364724660816</v>
      </c>
      <c r="J7372" s="51">
        <f t="shared" ca="1" si="821"/>
        <v>4</v>
      </c>
      <c r="K7372" s="47">
        <f t="shared" si="822"/>
        <v>5.94</v>
      </c>
      <c r="L7372" s="47">
        <f t="shared" si="823"/>
        <v>6.01</v>
      </c>
      <c r="M7372" s="47">
        <f t="shared" si="824"/>
        <v>5.91</v>
      </c>
      <c r="N7372" s="47">
        <f t="shared" si="825"/>
        <v>5.98</v>
      </c>
      <c r="O7372" s="48">
        <f t="shared" ca="1" si="826"/>
        <v>3644800</v>
      </c>
    </row>
    <row r="7373" spans="1:15" x14ac:dyDescent="0.25">
      <c r="A7373">
        <v>7358</v>
      </c>
      <c r="B7373" s="84">
        <v>31294</v>
      </c>
      <c r="C7373" s="47">
        <v>50</v>
      </c>
      <c r="D7373" s="47">
        <v>50</v>
      </c>
      <c r="E7373" s="47">
        <v>49.5</v>
      </c>
      <c r="F7373" s="47">
        <v>49.62</v>
      </c>
      <c r="G7373" s="48">
        <v>926400</v>
      </c>
      <c r="H7373" s="47">
        <v>5.92</v>
      </c>
      <c r="I7373" s="51">
        <f t="shared" si="820"/>
        <v>0.11930673115679162</v>
      </c>
      <c r="J7373" s="51">
        <f t="shared" ca="1" si="821"/>
        <v>4</v>
      </c>
      <c r="K7373" s="47">
        <f t="shared" si="822"/>
        <v>5.97</v>
      </c>
      <c r="L7373" s="47">
        <f t="shared" si="823"/>
        <v>5.97</v>
      </c>
      <c r="M7373" s="47">
        <f t="shared" si="824"/>
        <v>5.91</v>
      </c>
      <c r="N7373" s="47">
        <f t="shared" si="825"/>
        <v>5.92</v>
      </c>
      <c r="O7373" s="48">
        <f t="shared" ca="1" si="826"/>
        <v>3705600</v>
      </c>
    </row>
    <row r="7374" spans="1:15" x14ac:dyDescent="0.25">
      <c r="A7374">
        <v>7359</v>
      </c>
      <c r="B7374" s="84">
        <v>31293</v>
      </c>
      <c r="C7374" s="47">
        <v>50</v>
      </c>
      <c r="D7374" s="47">
        <v>50.75</v>
      </c>
      <c r="E7374" s="47">
        <v>49.75</v>
      </c>
      <c r="F7374" s="47">
        <v>50</v>
      </c>
      <c r="G7374" s="48">
        <v>729200</v>
      </c>
      <c r="H7374" s="47">
        <v>5.96</v>
      </c>
      <c r="I7374" s="51">
        <f t="shared" si="820"/>
        <v>0.1192</v>
      </c>
      <c r="J7374" s="51">
        <f t="shared" ca="1" si="821"/>
        <v>4</v>
      </c>
      <c r="K7374" s="47">
        <f t="shared" si="822"/>
        <v>5.96</v>
      </c>
      <c r="L7374" s="47">
        <f t="shared" si="823"/>
        <v>6.05</v>
      </c>
      <c r="M7374" s="47">
        <f t="shared" si="824"/>
        <v>5.93</v>
      </c>
      <c r="N7374" s="47">
        <f t="shared" si="825"/>
        <v>5.96</v>
      </c>
      <c r="O7374" s="48">
        <f t="shared" ca="1" si="826"/>
        <v>2916800</v>
      </c>
    </row>
    <row r="7375" spans="1:15" x14ac:dyDescent="0.25">
      <c r="A7375">
        <v>7360</v>
      </c>
      <c r="B7375" s="84">
        <v>31289</v>
      </c>
      <c r="C7375" s="47">
        <v>51.62</v>
      </c>
      <c r="D7375" s="47">
        <v>51.62</v>
      </c>
      <c r="E7375" s="47">
        <v>50.5</v>
      </c>
      <c r="F7375" s="47">
        <v>50.88</v>
      </c>
      <c r="G7375" s="48">
        <v>311200</v>
      </c>
      <c r="H7375" s="47">
        <v>6.07</v>
      </c>
      <c r="I7375" s="51">
        <f t="shared" si="820"/>
        <v>0.1193003144654088</v>
      </c>
      <c r="J7375" s="51">
        <f t="shared" ca="1" si="821"/>
        <v>4</v>
      </c>
      <c r="K7375" s="47">
        <f t="shared" si="822"/>
        <v>6.16</v>
      </c>
      <c r="L7375" s="47">
        <f t="shared" si="823"/>
        <v>6.16</v>
      </c>
      <c r="M7375" s="47">
        <f t="shared" si="824"/>
        <v>6.02</v>
      </c>
      <c r="N7375" s="47">
        <f t="shared" si="825"/>
        <v>6.07</v>
      </c>
      <c r="O7375" s="48">
        <f t="shared" ca="1" si="826"/>
        <v>1244800</v>
      </c>
    </row>
    <row r="7376" spans="1:15" x14ac:dyDescent="0.25">
      <c r="A7376">
        <v>7361</v>
      </c>
      <c r="B7376" s="84">
        <v>31288</v>
      </c>
      <c r="C7376" s="47">
        <v>51</v>
      </c>
      <c r="D7376" s="47">
        <v>51.75</v>
      </c>
      <c r="E7376" s="47">
        <v>50.5</v>
      </c>
      <c r="F7376" s="47">
        <v>51.62</v>
      </c>
      <c r="G7376" s="48">
        <v>450800</v>
      </c>
      <c r="H7376" s="47">
        <v>6.16</v>
      </c>
      <c r="I7376" s="51">
        <f t="shared" si="820"/>
        <v>0.11933359163115073</v>
      </c>
      <c r="J7376" s="51">
        <f t="shared" ca="1" si="821"/>
        <v>4</v>
      </c>
      <c r="K7376" s="47">
        <f t="shared" si="822"/>
        <v>6.09</v>
      </c>
      <c r="L7376" s="47">
        <f t="shared" si="823"/>
        <v>6.18</v>
      </c>
      <c r="M7376" s="47">
        <f t="shared" si="824"/>
        <v>6.03</v>
      </c>
      <c r="N7376" s="47">
        <f t="shared" si="825"/>
        <v>6.16</v>
      </c>
      <c r="O7376" s="48">
        <f t="shared" ca="1" si="826"/>
        <v>1803200</v>
      </c>
    </row>
    <row r="7377" spans="1:15" x14ac:dyDescent="0.25">
      <c r="A7377">
        <v>7362</v>
      </c>
      <c r="B7377" s="84">
        <v>31287</v>
      </c>
      <c r="C7377" s="47">
        <v>51.62</v>
      </c>
      <c r="D7377" s="47">
        <v>52.25</v>
      </c>
      <c r="E7377" s="47">
        <v>50.88</v>
      </c>
      <c r="F7377" s="47">
        <v>50.88</v>
      </c>
      <c r="G7377" s="48">
        <v>1531600</v>
      </c>
      <c r="H7377" s="47">
        <v>6.07</v>
      </c>
      <c r="I7377" s="51">
        <f t="shared" ref="I7377:I7440" si="827">H7377/F7377</f>
        <v>0.1193003144654088</v>
      </c>
      <c r="J7377" s="51">
        <f t="shared" ref="J7377:J7440" ca="1" si="828">INDEX(OFFSET($T$15,0,0,$S$13+1,1),MATCH(B7377,OFFSET($Q$15,0,0,$S$13+1,1),-1))</f>
        <v>4</v>
      </c>
      <c r="K7377" s="47">
        <f t="shared" ref="K7377:K7440" si="829">ROUND($I7377*C7377,2)</f>
        <v>6.16</v>
      </c>
      <c r="L7377" s="47">
        <f t="shared" ref="L7377:L7440" si="830">ROUND($I7377*D7377,2)</f>
        <v>6.23</v>
      </c>
      <c r="M7377" s="47">
        <f t="shared" ref="M7377:M7440" si="831">ROUND($I7377*E7377,2)</f>
        <v>6.07</v>
      </c>
      <c r="N7377" s="47">
        <f t="shared" ref="N7377:N7440" si="832">ROUND($I7377*F7377,2)</f>
        <v>6.07</v>
      </c>
      <c r="O7377" s="48">
        <f t="shared" ref="O7377:O7440" ca="1" si="833">G7377*J7377</f>
        <v>6126400</v>
      </c>
    </row>
    <row r="7378" spans="1:15" x14ac:dyDescent="0.25">
      <c r="A7378">
        <v>7363</v>
      </c>
      <c r="B7378" s="84">
        <v>31286</v>
      </c>
      <c r="C7378" s="47">
        <v>50</v>
      </c>
      <c r="D7378" s="47">
        <v>52.5</v>
      </c>
      <c r="E7378" s="47">
        <v>50</v>
      </c>
      <c r="F7378" s="47">
        <v>52.5</v>
      </c>
      <c r="G7378" s="48">
        <v>2157200</v>
      </c>
      <c r="H7378" s="47">
        <v>6.26</v>
      </c>
      <c r="I7378" s="51">
        <f t="shared" si="827"/>
        <v>0.11923809523809524</v>
      </c>
      <c r="J7378" s="51">
        <f t="shared" ca="1" si="828"/>
        <v>4</v>
      </c>
      <c r="K7378" s="47">
        <f t="shared" si="829"/>
        <v>5.96</v>
      </c>
      <c r="L7378" s="47">
        <f t="shared" si="830"/>
        <v>6.26</v>
      </c>
      <c r="M7378" s="47">
        <f t="shared" si="831"/>
        <v>5.96</v>
      </c>
      <c r="N7378" s="47">
        <f t="shared" si="832"/>
        <v>6.26</v>
      </c>
      <c r="O7378" s="48">
        <f t="shared" ca="1" si="833"/>
        <v>8628800</v>
      </c>
    </row>
    <row r="7379" spans="1:15" x14ac:dyDescent="0.25">
      <c r="A7379">
        <v>7364</v>
      </c>
      <c r="B7379" s="84">
        <v>31285</v>
      </c>
      <c r="C7379" s="47">
        <v>49.62</v>
      </c>
      <c r="D7379" s="47">
        <v>50.12</v>
      </c>
      <c r="E7379" s="47">
        <v>49.5</v>
      </c>
      <c r="F7379" s="47">
        <v>50</v>
      </c>
      <c r="G7379" s="48">
        <v>434800</v>
      </c>
      <c r="H7379" s="47">
        <v>5.96</v>
      </c>
      <c r="I7379" s="51">
        <f t="shared" si="827"/>
        <v>0.1192</v>
      </c>
      <c r="J7379" s="51">
        <f t="shared" ca="1" si="828"/>
        <v>4</v>
      </c>
      <c r="K7379" s="47">
        <f t="shared" si="829"/>
        <v>5.91</v>
      </c>
      <c r="L7379" s="47">
        <f t="shared" si="830"/>
        <v>5.97</v>
      </c>
      <c r="M7379" s="47">
        <f t="shared" si="831"/>
        <v>5.9</v>
      </c>
      <c r="N7379" s="47">
        <f t="shared" si="832"/>
        <v>5.96</v>
      </c>
      <c r="O7379" s="48">
        <f t="shared" ca="1" si="833"/>
        <v>1739200</v>
      </c>
    </row>
    <row r="7380" spans="1:15" x14ac:dyDescent="0.25">
      <c r="A7380">
        <v>7365</v>
      </c>
      <c r="B7380" s="84">
        <v>31282</v>
      </c>
      <c r="C7380" s="47">
        <v>49.62</v>
      </c>
      <c r="D7380" s="47">
        <v>49.88</v>
      </c>
      <c r="E7380" s="47">
        <v>49.62</v>
      </c>
      <c r="F7380" s="47">
        <v>49.75</v>
      </c>
      <c r="G7380" s="48">
        <v>1033600</v>
      </c>
      <c r="H7380" s="47">
        <v>5.93</v>
      </c>
      <c r="I7380" s="51">
        <f t="shared" si="827"/>
        <v>0.11919597989949748</v>
      </c>
      <c r="J7380" s="51">
        <f t="shared" ca="1" si="828"/>
        <v>4</v>
      </c>
      <c r="K7380" s="47">
        <f t="shared" si="829"/>
        <v>5.91</v>
      </c>
      <c r="L7380" s="47">
        <f t="shared" si="830"/>
        <v>5.95</v>
      </c>
      <c r="M7380" s="47">
        <f t="shared" si="831"/>
        <v>5.91</v>
      </c>
      <c r="N7380" s="47">
        <f t="shared" si="832"/>
        <v>5.93</v>
      </c>
      <c r="O7380" s="48">
        <f t="shared" ca="1" si="833"/>
        <v>4134400</v>
      </c>
    </row>
    <row r="7381" spans="1:15" x14ac:dyDescent="0.25">
      <c r="A7381">
        <v>7366</v>
      </c>
      <c r="B7381" s="84">
        <v>31281</v>
      </c>
      <c r="C7381" s="47">
        <v>50.12</v>
      </c>
      <c r="D7381" s="47">
        <v>50.12</v>
      </c>
      <c r="E7381" s="47">
        <v>49.62</v>
      </c>
      <c r="F7381" s="47">
        <v>49.75</v>
      </c>
      <c r="G7381" s="48">
        <v>460000</v>
      </c>
      <c r="H7381" s="47">
        <v>5.93</v>
      </c>
      <c r="I7381" s="51">
        <f t="shared" si="827"/>
        <v>0.11919597989949748</v>
      </c>
      <c r="J7381" s="51">
        <f t="shared" ca="1" si="828"/>
        <v>4</v>
      </c>
      <c r="K7381" s="47">
        <f t="shared" si="829"/>
        <v>5.97</v>
      </c>
      <c r="L7381" s="47">
        <f t="shared" si="830"/>
        <v>5.97</v>
      </c>
      <c r="M7381" s="47">
        <f t="shared" si="831"/>
        <v>5.91</v>
      </c>
      <c r="N7381" s="47">
        <f t="shared" si="832"/>
        <v>5.93</v>
      </c>
      <c r="O7381" s="48">
        <f t="shared" ca="1" si="833"/>
        <v>1840000</v>
      </c>
    </row>
    <row r="7382" spans="1:15" x14ac:dyDescent="0.25">
      <c r="A7382">
        <v>7367</v>
      </c>
      <c r="B7382" s="84">
        <v>31280</v>
      </c>
      <c r="C7382" s="47">
        <v>49.75</v>
      </c>
      <c r="D7382" s="47">
        <v>50.25</v>
      </c>
      <c r="E7382" s="47">
        <v>49.62</v>
      </c>
      <c r="F7382" s="47">
        <v>50.12</v>
      </c>
      <c r="G7382" s="48">
        <v>790000</v>
      </c>
      <c r="H7382" s="47">
        <v>5.98</v>
      </c>
      <c r="I7382" s="51">
        <f t="shared" si="827"/>
        <v>0.11931364724660816</v>
      </c>
      <c r="J7382" s="51">
        <f t="shared" ca="1" si="828"/>
        <v>4</v>
      </c>
      <c r="K7382" s="47">
        <f t="shared" si="829"/>
        <v>5.94</v>
      </c>
      <c r="L7382" s="47">
        <f t="shared" si="830"/>
        <v>6</v>
      </c>
      <c r="M7382" s="47">
        <f t="shared" si="831"/>
        <v>5.92</v>
      </c>
      <c r="N7382" s="47">
        <f t="shared" si="832"/>
        <v>5.98</v>
      </c>
      <c r="O7382" s="48">
        <f t="shared" ca="1" si="833"/>
        <v>3160000</v>
      </c>
    </row>
    <row r="7383" spans="1:15" x14ac:dyDescent="0.25">
      <c r="A7383">
        <v>7368</v>
      </c>
      <c r="B7383" s="84">
        <v>31279</v>
      </c>
      <c r="C7383" s="47">
        <v>49.38</v>
      </c>
      <c r="D7383" s="47">
        <v>49.88</v>
      </c>
      <c r="E7383" s="47">
        <v>49.12</v>
      </c>
      <c r="F7383" s="47">
        <v>49.75</v>
      </c>
      <c r="G7383" s="48">
        <v>690000</v>
      </c>
      <c r="H7383" s="47">
        <v>5.93</v>
      </c>
      <c r="I7383" s="51">
        <f t="shared" si="827"/>
        <v>0.11919597989949748</v>
      </c>
      <c r="J7383" s="51">
        <f t="shared" ca="1" si="828"/>
        <v>4</v>
      </c>
      <c r="K7383" s="47">
        <f t="shared" si="829"/>
        <v>5.89</v>
      </c>
      <c r="L7383" s="47">
        <f t="shared" si="830"/>
        <v>5.95</v>
      </c>
      <c r="M7383" s="47">
        <f t="shared" si="831"/>
        <v>5.85</v>
      </c>
      <c r="N7383" s="47">
        <f t="shared" si="832"/>
        <v>5.93</v>
      </c>
      <c r="O7383" s="48">
        <f t="shared" ca="1" si="833"/>
        <v>2760000</v>
      </c>
    </row>
    <row r="7384" spans="1:15" x14ac:dyDescent="0.25">
      <c r="A7384">
        <v>7369</v>
      </c>
      <c r="B7384" s="84">
        <v>31278</v>
      </c>
      <c r="C7384" s="47">
        <v>49.12</v>
      </c>
      <c r="D7384" s="47">
        <v>49.38</v>
      </c>
      <c r="E7384" s="47">
        <v>49.12</v>
      </c>
      <c r="F7384" s="47">
        <v>49.25</v>
      </c>
      <c r="G7384" s="48">
        <v>258400</v>
      </c>
      <c r="H7384" s="47">
        <v>5.87</v>
      </c>
      <c r="I7384" s="51">
        <f t="shared" si="827"/>
        <v>0.11918781725888325</v>
      </c>
      <c r="J7384" s="51">
        <f t="shared" ca="1" si="828"/>
        <v>4</v>
      </c>
      <c r="K7384" s="47">
        <f t="shared" si="829"/>
        <v>5.85</v>
      </c>
      <c r="L7384" s="47">
        <f t="shared" si="830"/>
        <v>5.89</v>
      </c>
      <c r="M7384" s="47">
        <f t="shared" si="831"/>
        <v>5.85</v>
      </c>
      <c r="N7384" s="47">
        <f t="shared" si="832"/>
        <v>5.87</v>
      </c>
      <c r="O7384" s="48">
        <f t="shared" ca="1" si="833"/>
        <v>1033600</v>
      </c>
    </row>
    <row r="7385" spans="1:15" x14ac:dyDescent="0.25">
      <c r="A7385">
        <v>7370</v>
      </c>
      <c r="B7385" s="84">
        <v>31275</v>
      </c>
      <c r="C7385" s="47">
        <v>49.25</v>
      </c>
      <c r="D7385" s="47">
        <v>49.5</v>
      </c>
      <c r="E7385" s="47">
        <v>49</v>
      </c>
      <c r="F7385" s="47">
        <v>49.12</v>
      </c>
      <c r="G7385" s="48">
        <v>345600</v>
      </c>
      <c r="H7385" s="47">
        <v>5.86</v>
      </c>
      <c r="I7385" s="51">
        <f t="shared" si="827"/>
        <v>0.11929967426710099</v>
      </c>
      <c r="J7385" s="51">
        <f t="shared" ca="1" si="828"/>
        <v>4</v>
      </c>
      <c r="K7385" s="47">
        <f t="shared" si="829"/>
        <v>5.88</v>
      </c>
      <c r="L7385" s="47">
        <f t="shared" si="830"/>
        <v>5.91</v>
      </c>
      <c r="M7385" s="47">
        <f t="shared" si="831"/>
        <v>5.85</v>
      </c>
      <c r="N7385" s="47">
        <f t="shared" si="832"/>
        <v>5.86</v>
      </c>
      <c r="O7385" s="48">
        <f t="shared" ca="1" si="833"/>
        <v>1382400</v>
      </c>
    </row>
    <row r="7386" spans="1:15" x14ac:dyDescent="0.25">
      <c r="A7386">
        <v>7371</v>
      </c>
      <c r="B7386" s="84">
        <v>31274</v>
      </c>
      <c r="C7386" s="47">
        <v>49.75</v>
      </c>
      <c r="D7386" s="47">
        <v>49.75</v>
      </c>
      <c r="E7386" s="47">
        <v>49.12</v>
      </c>
      <c r="F7386" s="47">
        <v>49.5</v>
      </c>
      <c r="G7386" s="48">
        <v>404000</v>
      </c>
      <c r="H7386" s="47">
        <v>5.9</v>
      </c>
      <c r="I7386" s="51">
        <f t="shared" si="827"/>
        <v>0.1191919191919192</v>
      </c>
      <c r="J7386" s="51">
        <f t="shared" ca="1" si="828"/>
        <v>4</v>
      </c>
      <c r="K7386" s="47">
        <f t="shared" si="829"/>
        <v>5.93</v>
      </c>
      <c r="L7386" s="47">
        <f t="shared" si="830"/>
        <v>5.93</v>
      </c>
      <c r="M7386" s="47">
        <f t="shared" si="831"/>
        <v>5.85</v>
      </c>
      <c r="N7386" s="47">
        <f t="shared" si="832"/>
        <v>5.9</v>
      </c>
      <c r="O7386" s="48">
        <f t="shared" ca="1" si="833"/>
        <v>1616000</v>
      </c>
    </row>
    <row r="7387" spans="1:15" x14ac:dyDescent="0.25">
      <c r="A7387">
        <v>7372</v>
      </c>
      <c r="B7387" s="84">
        <v>31273</v>
      </c>
      <c r="C7387" s="47">
        <v>49.25</v>
      </c>
      <c r="D7387" s="47">
        <v>49.75</v>
      </c>
      <c r="E7387" s="47">
        <v>49.25</v>
      </c>
      <c r="F7387" s="47">
        <v>49.62</v>
      </c>
      <c r="G7387" s="48">
        <v>489200</v>
      </c>
      <c r="H7387" s="47">
        <v>5.92</v>
      </c>
      <c r="I7387" s="51">
        <f t="shared" si="827"/>
        <v>0.11930673115679162</v>
      </c>
      <c r="J7387" s="51">
        <f t="shared" ca="1" si="828"/>
        <v>4</v>
      </c>
      <c r="K7387" s="47">
        <f t="shared" si="829"/>
        <v>5.88</v>
      </c>
      <c r="L7387" s="47">
        <f t="shared" si="830"/>
        <v>5.94</v>
      </c>
      <c r="M7387" s="47">
        <f t="shared" si="831"/>
        <v>5.88</v>
      </c>
      <c r="N7387" s="47">
        <f t="shared" si="832"/>
        <v>5.92</v>
      </c>
      <c r="O7387" s="48">
        <f t="shared" ca="1" si="833"/>
        <v>1956800</v>
      </c>
    </row>
    <row r="7388" spans="1:15" x14ac:dyDescent="0.25">
      <c r="A7388">
        <v>7373</v>
      </c>
      <c r="B7388" s="84">
        <v>31272</v>
      </c>
      <c r="C7388" s="47">
        <v>49.38</v>
      </c>
      <c r="D7388" s="47">
        <v>49.5</v>
      </c>
      <c r="E7388" s="47">
        <v>49.12</v>
      </c>
      <c r="F7388" s="47">
        <v>49.38</v>
      </c>
      <c r="G7388" s="48">
        <v>986000</v>
      </c>
      <c r="H7388" s="47">
        <v>5.89</v>
      </c>
      <c r="I7388" s="51">
        <f t="shared" si="827"/>
        <v>0.11927906034831914</v>
      </c>
      <c r="J7388" s="51">
        <f t="shared" ca="1" si="828"/>
        <v>4</v>
      </c>
      <c r="K7388" s="47">
        <f t="shared" si="829"/>
        <v>5.89</v>
      </c>
      <c r="L7388" s="47">
        <f t="shared" si="830"/>
        <v>5.9</v>
      </c>
      <c r="M7388" s="47">
        <f t="shared" si="831"/>
        <v>5.86</v>
      </c>
      <c r="N7388" s="47">
        <f t="shared" si="832"/>
        <v>5.89</v>
      </c>
      <c r="O7388" s="48">
        <f t="shared" ca="1" si="833"/>
        <v>3944000</v>
      </c>
    </row>
    <row r="7389" spans="1:15" x14ac:dyDescent="0.25">
      <c r="A7389">
        <v>7374</v>
      </c>
      <c r="B7389" s="84">
        <v>31271</v>
      </c>
      <c r="C7389" s="47">
        <v>48.62</v>
      </c>
      <c r="D7389" s="47">
        <v>49.38</v>
      </c>
      <c r="E7389" s="47">
        <v>48.62</v>
      </c>
      <c r="F7389" s="47">
        <v>49.38</v>
      </c>
      <c r="G7389" s="48">
        <v>1090400</v>
      </c>
      <c r="H7389" s="47">
        <v>5.89</v>
      </c>
      <c r="I7389" s="51">
        <f t="shared" si="827"/>
        <v>0.11927906034831914</v>
      </c>
      <c r="J7389" s="51">
        <f t="shared" ca="1" si="828"/>
        <v>4</v>
      </c>
      <c r="K7389" s="47">
        <f t="shared" si="829"/>
        <v>5.8</v>
      </c>
      <c r="L7389" s="47">
        <f t="shared" si="830"/>
        <v>5.89</v>
      </c>
      <c r="M7389" s="47">
        <f t="shared" si="831"/>
        <v>5.8</v>
      </c>
      <c r="N7389" s="47">
        <f t="shared" si="832"/>
        <v>5.89</v>
      </c>
      <c r="O7389" s="48">
        <f t="shared" ca="1" si="833"/>
        <v>4361600</v>
      </c>
    </row>
    <row r="7390" spans="1:15" x14ac:dyDescent="0.25">
      <c r="A7390">
        <v>7375</v>
      </c>
      <c r="B7390" s="84">
        <v>31268</v>
      </c>
      <c r="C7390" s="47">
        <v>48.5</v>
      </c>
      <c r="D7390" s="47">
        <v>48.88</v>
      </c>
      <c r="E7390" s="47">
        <v>48.5</v>
      </c>
      <c r="F7390" s="47">
        <v>48.88</v>
      </c>
      <c r="G7390" s="48">
        <v>732000</v>
      </c>
      <c r="H7390" s="47">
        <v>5.83</v>
      </c>
      <c r="I7390" s="51">
        <f t="shared" si="827"/>
        <v>0.11927168576104746</v>
      </c>
      <c r="J7390" s="51">
        <f t="shared" ca="1" si="828"/>
        <v>4</v>
      </c>
      <c r="K7390" s="47">
        <f t="shared" si="829"/>
        <v>5.78</v>
      </c>
      <c r="L7390" s="47">
        <f t="shared" si="830"/>
        <v>5.83</v>
      </c>
      <c r="M7390" s="47">
        <f t="shared" si="831"/>
        <v>5.78</v>
      </c>
      <c r="N7390" s="47">
        <f t="shared" si="832"/>
        <v>5.83</v>
      </c>
      <c r="O7390" s="48">
        <f t="shared" ca="1" si="833"/>
        <v>2928000</v>
      </c>
    </row>
    <row r="7391" spans="1:15" x14ac:dyDescent="0.25">
      <c r="A7391">
        <v>7376</v>
      </c>
      <c r="B7391" s="84">
        <v>31267</v>
      </c>
      <c r="C7391" s="47">
        <v>48.5</v>
      </c>
      <c r="D7391" s="47">
        <v>48.88</v>
      </c>
      <c r="E7391" s="47">
        <v>48.38</v>
      </c>
      <c r="F7391" s="47">
        <v>48.5</v>
      </c>
      <c r="G7391" s="48">
        <v>761200</v>
      </c>
      <c r="H7391" s="47">
        <v>5.78</v>
      </c>
      <c r="I7391" s="51">
        <f t="shared" si="827"/>
        <v>0.11917525773195876</v>
      </c>
      <c r="J7391" s="51">
        <f t="shared" ca="1" si="828"/>
        <v>4</v>
      </c>
      <c r="K7391" s="47">
        <f t="shared" si="829"/>
        <v>5.78</v>
      </c>
      <c r="L7391" s="47">
        <f t="shared" si="830"/>
        <v>5.83</v>
      </c>
      <c r="M7391" s="47">
        <f t="shared" si="831"/>
        <v>5.77</v>
      </c>
      <c r="N7391" s="47">
        <f t="shared" si="832"/>
        <v>5.78</v>
      </c>
      <c r="O7391" s="48">
        <f t="shared" ca="1" si="833"/>
        <v>3044800</v>
      </c>
    </row>
    <row r="7392" spans="1:15" x14ac:dyDescent="0.25">
      <c r="A7392">
        <v>7377</v>
      </c>
      <c r="B7392" s="84">
        <v>31266</v>
      </c>
      <c r="C7392" s="47">
        <v>48.5</v>
      </c>
      <c r="D7392" s="47">
        <v>48.75</v>
      </c>
      <c r="E7392" s="47">
        <v>48.38</v>
      </c>
      <c r="F7392" s="47">
        <v>48.5</v>
      </c>
      <c r="G7392" s="48">
        <v>286800</v>
      </c>
      <c r="H7392" s="47">
        <v>5.78</v>
      </c>
      <c r="I7392" s="51">
        <f t="shared" si="827"/>
        <v>0.11917525773195876</v>
      </c>
      <c r="J7392" s="51">
        <f t="shared" ca="1" si="828"/>
        <v>4</v>
      </c>
      <c r="K7392" s="47">
        <f t="shared" si="829"/>
        <v>5.78</v>
      </c>
      <c r="L7392" s="47">
        <f t="shared" si="830"/>
        <v>5.81</v>
      </c>
      <c r="M7392" s="47">
        <f t="shared" si="831"/>
        <v>5.77</v>
      </c>
      <c r="N7392" s="47">
        <f t="shared" si="832"/>
        <v>5.78</v>
      </c>
      <c r="O7392" s="48">
        <f t="shared" ca="1" si="833"/>
        <v>1147200</v>
      </c>
    </row>
    <row r="7393" spans="1:15" x14ac:dyDescent="0.25">
      <c r="A7393">
        <v>7378</v>
      </c>
      <c r="B7393" s="84">
        <v>31265</v>
      </c>
      <c r="C7393" s="47">
        <v>49.12</v>
      </c>
      <c r="D7393" s="47">
        <v>49.25</v>
      </c>
      <c r="E7393" s="47">
        <v>48.38</v>
      </c>
      <c r="F7393" s="47">
        <v>48.62</v>
      </c>
      <c r="G7393" s="48">
        <v>1254400</v>
      </c>
      <c r="H7393" s="47">
        <v>5.8</v>
      </c>
      <c r="I7393" s="51">
        <f t="shared" si="827"/>
        <v>0.11929247223364871</v>
      </c>
      <c r="J7393" s="51">
        <f t="shared" ca="1" si="828"/>
        <v>4</v>
      </c>
      <c r="K7393" s="47">
        <f t="shared" si="829"/>
        <v>5.86</v>
      </c>
      <c r="L7393" s="47">
        <f t="shared" si="830"/>
        <v>5.88</v>
      </c>
      <c r="M7393" s="47">
        <f t="shared" si="831"/>
        <v>5.77</v>
      </c>
      <c r="N7393" s="47">
        <f t="shared" si="832"/>
        <v>5.8</v>
      </c>
      <c r="O7393" s="48">
        <f t="shared" ca="1" si="833"/>
        <v>5017600</v>
      </c>
    </row>
    <row r="7394" spans="1:15" x14ac:dyDescent="0.25">
      <c r="A7394">
        <v>7379</v>
      </c>
      <c r="B7394" s="84">
        <v>31264</v>
      </c>
      <c r="C7394" s="47">
        <v>48.62</v>
      </c>
      <c r="D7394" s="47">
        <v>49.25</v>
      </c>
      <c r="E7394" s="47">
        <v>48.25</v>
      </c>
      <c r="F7394" s="47">
        <v>49</v>
      </c>
      <c r="G7394" s="48">
        <v>624000</v>
      </c>
      <c r="H7394" s="47">
        <v>5.84</v>
      </c>
      <c r="I7394" s="51">
        <f t="shared" si="827"/>
        <v>0.11918367346938775</v>
      </c>
      <c r="J7394" s="51">
        <f t="shared" ca="1" si="828"/>
        <v>4</v>
      </c>
      <c r="K7394" s="47">
        <f t="shared" si="829"/>
        <v>5.79</v>
      </c>
      <c r="L7394" s="47">
        <f t="shared" si="830"/>
        <v>5.87</v>
      </c>
      <c r="M7394" s="47">
        <f t="shared" si="831"/>
        <v>5.75</v>
      </c>
      <c r="N7394" s="47">
        <f t="shared" si="832"/>
        <v>5.84</v>
      </c>
      <c r="O7394" s="48">
        <f t="shared" ca="1" si="833"/>
        <v>2496000</v>
      </c>
    </row>
    <row r="7395" spans="1:15" x14ac:dyDescent="0.25">
      <c r="A7395">
        <v>7380</v>
      </c>
      <c r="B7395" s="84">
        <v>31261</v>
      </c>
      <c r="C7395" s="47">
        <v>49.38</v>
      </c>
      <c r="D7395" s="47">
        <v>49.5</v>
      </c>
      <c r="E7395" s="47">
        <v>48.62</v>
      </c>
      <c r="F7395" s="47">
        <v>48.62</v>
      </c>
      <c r="G7395" s="48">
        <v>720400</v>
      </c>
      <c r="H7395" s="47">
        <v>5.8</v>
      </c>
      <c r="I7395" s="51">
        <f t="shared" si="827"/>
        <v>0.11929247223364871</v>
      </c>
      <c r="J7395" s="51">
        <f t="shared" ca="1" si="828"/>
        <v>4</v>
      </c>
      <c r="K7395" s="47">
        <f t="shared" si="829"/>
        <v>5.89</v>
      </c>
      <c r="L7395" s="47">
        <f t="shared" si="830"/>
        <v>5.9</v>
      </c>
      <c r="M7395" s="47">
        <f t="shared" si="831"/>
        <v>5.8</v>
      </c>
      <c r="N7395" s="47">
        <f t="shared" si="832"/>
        <v>5.8</v>
      </c>
      <c r="O7395" s="48">
        <f t="shared" ca="1" si="833"/>
        <v>2881600</v>
      </c>
    </row>
    <row r="7396" spans="1:15" x14ac:dyDescent="0.25">
      <c r="A7396">
        <v>7381</v>
      </c>
      <c r="B7396" s="84">
        <v>31260</v>
      </c>
      <c r="C7396" s="47">
        <v>49.5</v>
      </c>
      <c r="D7396" s="47">
        <v>49.5</v>
      </c>
      <c r="E7396" s="47">
        <v>48.88</v>
      </c>
      <c r="F7396" s="47">
        <v>49.38</v>
      </c>
      <c r="G7396" s="48">
        <v>526400</v>
      </c>
      <c r="H7396" s="47">
        <v>5.89</v>
      </c>
      <c r="I7396" s="51">
        <f t="shared" si="827"/>
        <v>0.11927906034831914</v>
      </c>
      <c r="J7396" s="51">
        <f t="shared" ca="1" si="828"/>
        <v>4</v>
      </c>
      <c r="K7396" s="47">
        <f t="shared" si="829"/>
        <v>5.9</v>
      </c>
      <c r="L7396" s="47">
        <f t="shared" si="830"/>
        <v>5.9</v>
      </c>
      <c r="M7396" s="47">
        <f t="shared" si="831"/>
        <v>5.83</v>
      </c>
      <c r="N7396" s="47">
        <f t="shared" si="832"/>
        <v>5.89</v>
      </c>
      <c r="O7396" s="48">
        <f t="shared" ca="1" si="833"/>
        <v>2105600</v>
      </c>
    </row>
    <row r="7397" spans="1:15" x14ac:dyDescent="0.25">
      <c r="A7397">
        <v>7382</v>
      </c>
      <c r="B7397" s="84">
        <v>31259</v>
      </c>
      <c r="C7397" s="47">
        <v>49.75</v>
      </c>
      <c r="D7397" s="47">
        <v>49.75</v>
      </c>
      <c r="E7397" s="47">
        <v>48.75</v>
      </c>
      <c r="F7397" s="47">
        <v>49.5</v>
      </c>
      <c r="G7397" s="48">
        <v>681200</v>
      </c>
      <c r="H7397" s="47">
        <v>5.9</v>
      </c>
      <c r="I7397" s="51">
        <f t="shared" si="827"/>
        <v>0.1191919191919192</v>
      </c>
      <c r="J7397" s="51">
        <f t="shared" ca="1" si="828"/>
        <v>4</v>
      </c>
      <c r="K7397" s="47">
        <f t="shared" si="829"/>
        <v>5.93</v>
      </c>
      <c r="L7397" s="47">
        <f t="shared" si="830"/>
        <v>5.93</v>
      </c>
      <c r="M7397" s="47">
        <f t="shared" si="831"/>
        <v>5.81</v>
      </c>
      <c r="N7397" s="47">
        <f t="shared" si="832"/>
        <v>5.9</v>
      </c>
      <c r="O7397" s="48">
        <f t="shared" ca="1" si="833"/>
        <v>2724800</v>
      </c>
    </row>
    <row r="7398" spans="1:15" x14ac:dyDescent="0.25">
      <c r="A7398">
        <v>7383</v>
      </c>
      <c r="B7398" s="84">
        <v>31258</v>
      </c>
      <c r="C7398" s="47">
        <v>49</v>
      </c>
      <c r="D7398" s="47">
        <v>49.75</v>
      </c>
      <c r="E7398" s="47">
        <v>49</v>
      </c>
      <c r="F7398" s="47">
        <v>49.62</v>
      </c>
      <c r="G7398" s="48">
        <v>448800</v>
      </c>
      <c r="H7398" s="47">
        <v>5.92</v>
      </c>
      <c r="I7398" s="51">
        <f t="shared" si="827"/>
        <v>0.11930673115679162</v>
      </c>
      <c r="J7398" s="51">
        <f t="shared" ca="1" si="828"/>
        <v>4</v>
      </c>
      <c r="K7398" s="47">
        <f t="shared" si="829"/>
        <v>5.85</v>
      </c>
      <c r="L7398" s="47">
        <f t="shared" si="830"/>
        <v>5.94</v>
      </c>
      <c r="M7398" s="47">
        <f t="shared" si="831"/>
        <v>5.85</v>
      </c>
      <c r="N7398" s="47">
        <f t="shared" si="832"/>
        <v>5.92</v>
      </c>
      <c r="O7398" s="48">
        <f t="shared" ca="1" si="833"/>
        <v>1795200</v>
      </c>
    </row>
    <row r="7399" spans="1:15" x14ac:dyDescent="0.25">
      <c r="A7399">
        <v>7384</v>
      </c>
      <c r="B7399" s="84">
        <v>31257</v>
      </c>
      <c r="C7399" s="47">
        <v>51.12</v>
      </c>
      <c r="D7399" s="47">
        <v>51.25</v>
      </c>
      <c r="E7399" s="47">
        <v>50</v>
      </c>
      <c r="F7399" s="47">
        <v>50</v>
      </c>
      <c r="G7399" s="48">
        <v>726400</v>
      </c>
      <c r="H7399" s="47">
        <v>5.96</v>
      </c>
      <c r="I7399" s="51">
        <f t="shared" si="827"/>
        <v>0.1192</v>
      </c>
      <c r="J7399" s="51">
        <f t="shared" ca="1" si="828"/>
        <v>4</v>
      </c>
      <c r="K7399" s="47">
        <f t="shared" si="829"/>
        <v>6.09</v>
      </c>
      <c r="L7399" s="47">
        <f t="shared" si="830"/>
        <v>6.11</v>
      </c>
      <c r="M7399" s="47">
        <f t="shared" si="831"/>
        <v>5.96</v>
      </c>
      <c r="N7399" s="47">
        <f t="shared" si="832"/>
        <v>5.96</v>
      </c>
      <c r="O7399" s="48">
        <f t="shared" ca="1" si="833"/>
        <v>2905600</v>
      </c>
    </row>
    <row r="7400" spans="1:15" x14ac:dyDescent="0.25">
      <c r="A7400">
        <v>7385</v>
      </c>
      <c r="B7400" s="84">
        <v>31254</v>
      </c>
      <c r="C7400" s="47">
        <v>50.88</v>
      </c>
      <c r="D7400" s="47">
        <v>51.12</v>
      </c>
      <c r="E7400" s="47">
        <v>50.75</v>
      </c>
      <c r="F7400" s="47">
        <v>50.88</v>
      </c>
      <c r="G7400" s="48">
        <v>409200</v>
      </c>
      <c r="H7400" s="47">
        <v>6.07</v>
      </c>
      <c r="I7400" s="51">
        <f t="shared" si="827"/>
        <v>0.1193003144654088</v>
      </c>
      <c r="J7400" s="51">
        <f t="shared" ca="1" si="828"/>
        <v>4</v>
      </c>
      <c r="K7400" s="47">
        <f t="shared" si="829"/>
        <v>6.07</v>
      </c>
      <c r="L7400" s="47">
        <f t="shared" si="830"/>
        <v>6.1</v>
      </c>
      <c r="M7400" s="47">
        <f t="shared" si="831"/>
        <v>6.05</v>
      </c>
      <c r="N7400" s="47">
        <f t="shared" si="832"/>
        <v>6.07</v>
      </c>
      <c r="O7400" s="48">
        <f t="shared" ca="1" si="833"/>
        <v>1636800</v>
      </c>
    </row>
    <row r="7401" spans="1:15" x14ac:dyDescent="0.25">
      <c r="A7401">
        <v>7386</v>
      </c>
      <c r="B7401" s="84">
        <v>31253</v>
      </c>
      <c r="C7401" s="47">
        <v>51</v>
      </c>
      <c r="D7401" s="47">
        <v>51.5</v>
      </c>
      <c r="E7401" s="47">
        <v>51</v>
      </c>
      <c r="F7401" s="47">
        <v>51.12</v>
      </c>
      <c r="G7401" s="48">
        <v>731200</v>
      </c>
      <c r="H7401" s="47">
        <v>6.1</v>
      </c>
      <c r="I7401" s="51">
        <f t="shared" si="827"/>
        <v>0.11932707355242567</v>
      </c>
      <c r="J7401" s="51">
        <f t="shared" ca="1" si="828"/>
        <v>4</v>
      </c>
      <c r="K7401" s="47">
        <f t="shared" si="829"/>
        <v>6.09</v>
      </c>
      <c r="L7401" s="47">
        <f t="shared" si="830"/>
        <v>6.15</v>
      </c>
      <c r="M7401" s="47">
        <f t="shared" si="831"/>
        <v>6.09</v>
      </c>
      <c r="N7401" s="47">
        <f t="shared" si="832"/>
        <v>6.1</v>
      </c>
      <c r="O7401" s="48">
        <f t="shared" ca="1" si="833"/>
        <v>2924800</v>
      </c>
    </row>
    <row r="7402" spans="1:15" x14ac:dyDescent="0.25">
      <c r="A7402">
        <v>7387</v>
      </c>
      <c r="B7402" s="84">
        <v>31252</v>
      </c>
      <c r="C7402" s="47">
        <v>51.38</v>
      </c>
      <c r="D7402" s="47">
        <v>51.62</v>
      </c>
      <c r="E7402" s="47">
        <v>50.88</v>
      </c>
      <c r="F7402" s="47">
        <v>50.88</v>
      </c>
      <c r="G7402" s="48">
        <v>1076400</v>
      </c>
      <c r="H7402" s="47">
        <v>6.07</v>
      </c>
      <c r="I7402" s="51">
        <f t="shared" si="827"/>
        <v>0.1193003144654088</v>
      </c>
      <c r="J7402" s="51">
        <f t="shared" ca="1" si="828"/>
        <v>4</v>
      </c>
      <c r="K7402" s="47">
        <f t="shared" si="829"/>
        <v>6.13</v>
      </c>
      <c r="L7402" s="47">
        <f t="shared" si="830"/>
        <v>6.16</v>
      </c>
      <c r="M7402" s="47">
        <f t="shared" si="831"/>
        <v>6.07</v>
      </c>
      <c r="N7402" s="47">
        <f t="shared" si="832"/>
        <v>6.07</v>
      </c>
      <c r="O7402" s="48">
        <f t="shared" ca="1" si="833"/>
        <v>4305600</v>
      </c>
    </row>
    <row r="7403" spans="1:15" x14ac:dyDescent="0.25">
      <c r="A7403">
        <v>7388</v>
      </c>
      <c r="B7403" s="84">
        <v>31251</v>
      </c>
      <c r="C7403" s="47">
        <v>52</v>
      </c>
      <c r="D7403" s="47">
        <v>52.38</v>
      </c>
      <c r="E7403" s="47">
        <v>51</v>
      </c>
      <c r="F7403" s="47">
        <v>51.25</v>
      </c>
      <c r="G7403" s="48">
        <v>751600</v>
      </c>
      <c r="H7403" s="47">
        <v>6.11</v>
      </c>
      <c r="I7403" s="51">
        <f t="shared" si="827"/>
        <v>0.11921951219512196</v>
      </c>
      <c r="J7403" s="51">
        <f t="shared" ca="1" si="828"/>
        <v>4</v>
      </c>
      <c r="K7403" s="47">
        <f t="shared" si="829"/>
        <v>6.2</v>
      </c>
      <c r="L7403" s="47">
        <f t="shared" si="830"/>
        <v>6.24</v>
      </c>
      <c r="M7403" s="47">
        <f t="shared" si="831"/>
        <v>6.08</v>
      </c>
      <c r="N7403" s="47">
        <f t="shared" si="832"/>
        <v>6.11</v>
      </c>
      <c r="O7403" s="48">
        <f t="shared" ca="1" si="833"/>
        <v>3006400</v>
      </c>
    </row>
    <row r="7404" spans="1:15" x14ac:dyDescent="0.25">
      <c r="A7404">
        <v>7389</v>
      </c>
      <c r="B7404" s="84">
        <v>31250</v>
      </c>
      <c r="C7404" s="47">
        <v>52.12</v>
      </c>
      <c r="D7404" s="47">
        <v>52.62</v>
      </c>
      <c r="E7404" s="47">
        <v>51.75</v>
      </c>
      <c r="F7404" s="47">
        <v>52.12</v>
      </c>
      <c r="G7404" s="48">
        <v>579600</v>
      </c>
      <c r="H7404" s="47">
        <v>6.22</v>
      </c>
      <c r="I7404" s="51">
        <f t="shared" si="827"/>
        <v>0.11933998465080584</v>
      </c>
      <c r="J7404" s="51">
        <f t="shared" ca="1" si="828"/>
        <v>4</v>
      </c>
      <c r="K7404" s="47">
        <f t="shared" si="829"/>
        <v>6.22</v>
      </c>
      <c r="L7404" s="47">
        <f t="shared" si="830"/>
        <v>6.28</v>
      </c>
      <c r="M7404" s="47">
        <f t="shared" si="831"/>
        <v>6.18</v>
      </c>
      <c r="N7404" s="47">
        <f t="shared" si="832"/>
        <v>6.22</v>
      </c>
      <c r="O7404" s="48">
        <f t="shared" ca="1" si="833"/>
        <v>2318400</v>
      </c>
    </row>
    <row r="7405" spans="1:15" x14ac:dyDescent="0.25">
      <c r="A7405">
        <v>7390</v>
      </c>
      <c r="B7405" s="84">
        <v>31247</v>
      </c>
      <c r="C7405" s="47">
        <v>51.88</v>
      </c>
      <c r="D7405" s="47">
        <v>52.5</v>
      </c>
      <c r="E7405" s="47">
        <v>51.5</v>
      </c>
      <c r="F7405" s="47">
        <v>52.12</v>
      </c>
      <c r="G7405" s="48">
        <v>598000</v>
      </c>
      <c r="H7405" s="47">
        <v>6.22</v>
      </c>
      <c r="I7405" s="51">
        <f t="shared" si="827"/>
        <v>0.11933998465080584</v>
      </c>
      <c r="J7405" s="51">
        <f t="shared" ca="1" si="828"/>
        <v>4</v>
      </c>
      <c r="K7405" s="47">
        <f t="shared" si="829"/>
        <v>6.19</v>
      </c>
      <c r="L7405" s="47">
        <f t="shared" si="830"/>
        <v>6.27</v>
      </c>
      <c r="M7405" s="47">
        <f t="shared" si="831"/>
        <v>6.15</v>
      </c>
      <c r="N7405" s="47">
        <f t="shared" si="832"/>
        <v>6.22</v>
      </c>
      <c r="O7405" s="48">
        <f t="shared" ca="1" si="833"/>
        <v>2392000</v>
      </c>
    </row>
    <row r="7406" spans="1:15" x14ac:dyDescent="0.25">
      <c r="A7406">
        <v>7391</v>
      </c>
      <c r="B7406" s="84">
        <v>31246</v>
      </c>
      <c r="C7406" s="47">
        <v>52</v>
      </c>
      <c r="D7406" s="47">
        <v>52.38</v>
      </c>
      <c r="E7406" s="47">
        <v>51.62</v>
      </c>
      <c r="F7406" s="47">
        <v>52</v>
      </c>
      <c r="G7406" s="48">
        <v>549200</v>
      </c>
      <c r="H7406" s="47">
        <v>6.2</v>
      </c>
      <c r="I7406" s="51">
        <f t="shared" si="827"/>
        <v>0.11923076923076924</v>
      </c>
      <c r="J7406" s="51">
        <f t="shared" ca="1" si="828"/>
        <v>4</v>
      </c>
      <c r="K7406" s="47">
        <f t="shared" si="829"/>
        <v>6.2</v>
      </c>
      <c r="L7406" s="47">
        <f t="shared" si="830"/>
        <v>6.25</v>
      </c>
      <c r="M7406" s="47">
        <f t="shared" si="831"/>
        <v>6.15</v>
      </c>
      <c r="N7406" s="47">
        <f t="shared" si="832"/>
        <v>6.2</v>
      </c>
      <c r="O7406" s="48">
        <f t="shared" ca="1" si="833"/>
        <v>2196800</v>
      </c>
    </row>
    <row r="7407" spans="1:15" x14ac:dyDescent="0.25">
      <c r="A7407">
        <v>7392</v>
      </c>
      <c r="B7407" s="84">
        <v>31245</v>
      </c>
      <c r="C7407" s="47">
        <v>52.75</v>
      </c>
      <c r="D7407" s="47">
        <v>53.12</v>
      </c>
      <c r="E7407" s="47">
        <v>52</v>
      </c>
      <c r="F7407" s="47">
        <v>52.12</v>
      </c>
      <c r="G7407" s="48">
        <v>1014800</v>
      </c>
      <c r="H7407" s="47">
        <v>6.22</v>
      </c>
      <c r="I7407" s="51">
        <f t="shared" si="827"/>
        <v>0.11933998465080584</v>
      </c>
      <c r="J7407" s="51">
        <f t="shared" ca="1" si="828"/>
        <v>4</v>
      </c>
      <c r="K7407" s="47">
        <f t="shared" si="829"/>
        <v>6.3</v>
      </c>
      <c r="L7407" s="47">
        <f t="shared" si="830"/>
        <v>6.34</v>
      </c>
      <c r="M7407" s="47">
        <f t="shared" si="831"/>
        <v>6.21</v>
      </c>
      <c r="N7407" s="47">
        <f t="shared" si="832"/>
        <v>6.22</v>
      </c>
      <c r="O7407" s="48">
        <f t="shared" ca="1" si="833"/>
        <v>4059200</v>
      </c>
    </row>
    <row r="7408" spans="1:15" x14ac:dyDescent="0.25">
      <c r="A7408">
        <v>7393</v>
      </c>
      <c r="B7408" s="84">
        <v>31244</v>
      </c>
      <c r="C7408" s="47">
        <v>51.12</v>
      </c>
      <c r="D7408" s="47">
        <v>53.12</v>
      </c>
      <c r="E7408" s="47">
        <v>51.12</v>
      </c>
      <c r="F7408" s="47">
        <v>52.75</v>
      </c>
      <c r="G7408" s="48">
        <v>2771200</v>
      </c>
      <c r="H7408" s="47">
        <v>6.29</v>
      </c>
      <c r="I7408" s="51">
        <f t="shared" si="827"/>
        <v>0.11924170616113744</v>
      </c>
      <c r="J7408" s="51">
        <f t="shared" ca="1" si="828"/>
        <v>4</v>
      </c>
      <c r="K7408" s="47">
        <f t="shared" si="829"/>
        <v>6.1</v>
      </c>
      <c r="L7408" s="47">
        <f t="shared" si="830"/>
        <v>6.33</v>
      </c>
      <c r="M7408" s="47">
        <f t="shared" si="831"/>
        <v>6.1</v>
      </c>
      <c r="N7408" s="47">
        <f t="shared" si="832"/>
        <v>6.29</v>
      </c>
      <c r="O7408" s="48">
        <f t="shared" ca="1" si="833"/>
        <v>11084800</v>
      </c>
    </row>
    <row r="7409" spans="1:15" x14ac:dyDescent="0.25">
      <c r="A7409">
        <v>7394</v>
      </c>
      <c r="B7409" s="84">
        <v>31243</v>
      </c>
      <c r="C7409" s="47">
        <v>51.5</v>
      </c>
      <c r="D7409" s="47">
        <v>51.88</v>
      </c>
      <c r="E7409" s="47">
        <v>51</v>
      </c>
      <c r="F7409" s="47">
        <v>51.12</v>
      </c>
      <c r="G7409" s="48">
        <v>792400</v>
      </c>
      <c r="H7409" s="47">
        <v>6.1</v>
      </c>
      <c r="I7409" s="51">
        <f t="shared" si="827"/>
        <v>0.11932707355242567</v>
      </c>
      <c r="J7409" s="51">
        <f t="shared" ca="1" si="828"/>
        <v>4</v>
      </c>
      <c r="K7409" s="47">
        <f t="shared" si="829"/>
        <v>6.15</v>
      </c>
      <c r="L7409" s="47">
        <f t="shared" si="830"/>
        <v>6.19</v>
      </c>
      <c r="M7409" s="47">
        <f t="shared" si="831"/>
        <v>6.09</v>
      </c>
      <c r="N7409" s="47">
        <f t="shared" si="832"/>
        <v>6.1</v>
      </c>
      <c r="O7409" s="48">
        <f t="shared" ca="1" si="833"/>
        <v>3169600</v>
      </c>
    </row>
    <row r="7410" spans="1:15" x14ac:dyDescent="0.25">
      <c r="A7410">
        <v>7395</v>
      </c>
      <c r="B7410" s="84">
        <v>31240</v>
      </c>
      <c r="C7410" s="47">
        <v>50.38</v>
      </c>
      <c r="D7410" s="47">
        <v>52.38</v>
      </c>
      <c r="E7410" s="47">
        <v>50.38</v>
      </c>
      <c r="F7410" s="47">
        <v>51.62</v>
      </c>
      <c r="G7410" s="48">
        <v>1530000</v>
      </c>
      <c r="H7410" s="47">
        <v>6.16</v>
      </c>
      <c r="I7410" s="51">
        <f t="shared" si="827"/>
        <v>0.11933359163115073</v>
      </c>
      <c r="J7410" s="51">
        <f t="shared" ca="1" si="828"/>
        <v>4</v>
      </c>
      <c r="K7410" s="47">
        <f t="shared" si="829"/>
        <v>6.01</v>
      </c>
      <c r="L7410" s="47">
        <f t="shared" si="830"/>
        <v>6.25</v>
      </c>
      <c r="M7410" s="47">
        <f t="shared" si="831"/>
        <v>6.01</v>
      </c>
      <c r="N7410" s="47">
        <f t="shared" si="832"/>
        <v>6.16</v>
      </c>
      <c r="O7410" s="48">
        <f t="shared" ca="1" si="833"/>
        <v>6120000</v>
      </c>
    </row>
    <row r="7411" spans="1:15" x14ac:dyDescent="0.25">
      <c r="A7411">
        <v>7396</v>
      </c>
      <c r="B7411" s="84">
        <v>31239</v>
      </c>
      <c r="C7411" s="47">
        <v>50.5</v>
      </c>
      <c r="D7411" s="47">
        <v>50.5</v>
      </c>
      <c r="E7411" s="47">
        <v>49.5</v>
      </c>
      <c r="F7411" s="47">
        <v>50.25</v>
      </c>
      <c r="G7411" s="48">
        <v>1245200</v>
      </c>
      <c r="H7411" s="47">
        <v>5.99</v>
      </c>
      <c r="I7411" s="51">
        <f t="shared" si="827"/>
        <v>0.11920398009950249</v>
      </c>
      <c r="J7411" s="51">
        <f t="shared" ca="1" si="828"/>
        <v>4</v>
      </c>
      <c r="K7411" s="47">
        <f t="shared" si="829"/>
        <v>6.02</v>
      </c>
      <c r="L7411" s="47">
        <f t="shared" si="830"/>
        <v>6.02</v>
      </c>
      <c r="M7411" s="47">
        <f t="shared" si="831"/>
        <v>5.9</v>
      </c>
      <c r="N7411" s="47">
        <f t="shared" si="832"/>
        <v>5.99</v>
      </c>
      <c r="O7411" s="48">
        <f t="shared" ca="1" si="833"/>
        <v>4980800</v>
      </c>
    </row>
    <row r="7412" spans="1:15" x14ac:dyDescent="0.25">
      <c r="A7412">
        <v>7397</v>
      </c>
      <c r="B7412" s="84">
        <v>31238</v>
      </c>
      <c r="C7412" s="47">
        <v>49</v>
      </c>
      <c r="D7412" s="47">
        <v>50.5</v>
      </c>
      <c r="E7412" s="47">
        <v>49</v>
      </c>
      <c r="F7412" s="47">
        <v>50.38</v>
      </c>
      <c r="G7412" s="48">
        <v>999600</v>
      </c>
      <c r="H7412" s="47">
        <v>6.01</v>
      </c>
      <c r="I7412" s="51">
        <f t="shared" si="827"/>
        <v>0.11929337038507343</v>
      </c>
      <c r="J7412" s="51">
        <f t="shared" ca="1" si="828"/>
        <v>4</v>
      </c>
      <c r="K7412" s="47">
        <f t="shared" si="829"/>
        <v>5.85</v>
      </c>
      <c r="L7412" s="47">
        <f t="shared" si="830"/>
        <v>6.02</v>
      </c>
      <c r="M7412" s="47">
        <f t="shared" si="831"/>
        <v>5.85</v>
      </c>
      <c r="N7412" s="47">
        <f t="shared" si="832"/>
        <v>6.01</v>
      </c>
      <c r="O7412" s="48">
        <f t="shared" ca="1" si="833"/>
        <v>3998400</v>
      </c>
    </row>
    <row r="7413" spans="1:15" x14ac:dyDescent="0.25">
      <c r="A7413">
        <v>7398</v>
      </c>
      <c r="B7413" s="84">
        <v>31237</v>
      </c>
      <c r="C7413" s="47">
        <v>49.5</v>
      </c>
      <c r="D7413" s="47">
        <v>49.75</v>
      </c>
      <c r="E7413" s="47">
        <v>48.88</v>
      </c>
      <c r="F7413" s="47">
        <v>49.12</v>
      </c>
      <c r="G7413" s="48">
        <v>655200</v>
      </c>
      <c r="H7413" s="47">
        <v>5.86</v>
      </c>
      <c r="I7413" s="51">
        <f t="shared" si="827"/>
        <v>0.11929967426710099</v>
      </c>
      <c r="J7413" s="51">
        <f t="shared" ca="1" si="828"/>
        <v>4</v>
      </c>
      <c r="K7413" s="47">
        <f t="shared" si="829"/>
        <v>5.91</v>
      </c>
      <c r="L7413" s="47">
        <f t="shared" si="830"/>
        <v>5.94</v>
      </c>
      <c r="M7413" s="47">
        <f t="shared" si="831"/>
        <v>5.83</v>
      </c>
      <c r="N7413" s="47">
        <f t="shared" si="832"/>
        <v>5.86</v>
      </c>
      <c r="O7413" s="48">
        <f t="shared" ca="1" si="833"/>
        <v>2620800</v>
      </c>
    </row>
    <row r="7414" spans="1:15" x14ac:dyDescent="0.25">
      <c r="A7414">
        <v>7399</v>
      </c>
      <c r="B7414" s="84">
        <v>31236</v>
      </c>
      <c r="C7414" s="47">
        <v>49.75</v>
      </c>
      <c r="D7414" s="47">
        <v>50.25</v>
      </c>
      <c r="E7414" s="47">
        <v>49.75</v>
      </c>
      <c r="F7414" s="47">
        <v>49.75</v>
      </c>
      <c r="G7414" s="48">
        <v>895200</v>
      </c>
      <c r="H7414" s="47">
        <v>5.93</v>
      </c>
      <c r="I7414" s="51">
        <f t="shared" si="827"/>
        <v>0.11919597989949748</v>
      </c>
      <c r="J7414" s="51">
        <f t="shared" ca="1" si="828"/>
        <v>4</v>
      </c>
      <c r="K7414" s="47">
        <f t="shared" si="829"/>
        <v>5.93</v>
      </c>
      <c r="L7414" s="47">
        <f t="shared" si="830"/>
        <v>5.99</v>
      </c>
      <c r="M7414" s="47">
        <f t="shared" si="831"/>
        <v>5.93</v>
      </c>
      <c r="N7414" s="47">
        <f t="shared" si="832"/>
        <v>5.93</v>
      </c>
      <c r="O7414" s="48">
        <f t="shared" ca="1" si="833"/>
        <v>3580800</v>
      </c>
    </row>
    <row r="7415" spans="1:15" x14ac:dyDescent="0.25">
      <c r="A7415">
        <v>7400</v>
      </c>
      <c r="B7415" s="84">
        <v>31233</v>
      </c>
      <c r="C7415" s="47">
        <v>50.25</v>
      </c>
      <c r="D7415" s="47">
        <v>50.88</v>
      </c>
      <c r="E7415" s="47">
        <v>50</v>
      </c>
      <c r="F7415" s="47">
        <v>50.88</v>
      </c>
      <c r="G7415" s="48">
        <v>1087200</v>
      </c>
      <c r="H7415" s="47">
        <v>6.02</v>
      </c>
      <c r="I7415" s="51">
        <f t="shared" si="827"/>
        <v>0.11831761006289307</v>
      </c>
      <c r="J7415" s="51">
        <f t="shared" ca="1" si="828"/>
        <v>4</v>
      </c>
      <c r="K7415" s="47">
        <f t="shared" si="829"/>
        <v>5.95</v>
      </c>
      <c r="L7415" s="47">
        <f t="shared" si="830"/>
        <v>6.02</v>
      </c>
      <c r="M7415" s="47">
        <f t="shared" si="831"/>
        <v>5.92</v>
      </c>
      <c r="N7415" s="47">
        <f t="shared" si="832"/>
        <v>6.02</v>
      </c>
      <c r="O7415" s="48">
        <f t="shared" ca="1" si="833"/>
        <v>4348800</v>
      </c>
    </row>
    <row r="7416" spans="1:15" x14ac:dyDescent="0.25">
      <c r="A7416">
        <v>7401</v>
      </c>
      <c r="B7416" s="84">
        <v>31231</v>
      </c>
      <c r="C7416" s="47">
        <v>50</v>
      </c>
      <c r="D7416" s="47">
        <v>50.62</v>
      </c>
      <c r="E7416" s="47">
        <v>50</v>
      </c>
      <c r="F7416" s="47">
        <v>50.25</v>
      </c>
      <c r="G7416" s="48">
        <v>494000</v>
      </c>
      <c r="H7416" s="47">
        <v>5.94</v>
      </c>
      <c r="I7416" s="51">
        <f t="shared" si="827"/>
        <v>0.1182089552238806</v>
      </c>
      <c r="J7416" s="51">
        <f t="shared" ca="1" si="828"/>
        <v>4</v>
      </c>
      <c r="K7416" s="47">
        <f t="shared" si="829"/>
        <v>5.91</v>
      </c>
      <c r="L7416" s="47">
        <f t="shared" si="830"/>
        <v>5.98</v>
      </c>
      <c r="M7416" s="47">
        <f t="shared" si="831"/>
        <v>5.91</v>
      </c>
      <c r="N7416" s="47">
        <f t="shared" si="832"/>
        <v>5.94</v>
      </c>
      <c r="O7416" s="48">
        <f t="shared" ca="1" si="833"/>
        <v>1976000</v>
      </c>
    </row>
    <row r="7417" spans="1:15" x14ac:dyDescent="0.25">
      <c r="A7417">
        <v>7402</v>
      </c>
      <c r="B7417" s="84">
        <v>31230</v>
      </c>
      <c r="C7417" s="47">
        <v>50</v>
      </c>
      <c r="D7417" s="47">
        <v>50.5</v>
      </c>
      <c r="E7417" s="47">
        <v>49.75</v>
      </c>
      <c r="F7417" s="47">
        <v>50</v>
      </c>
      <c r="G7417" s="48">
        <v>1283200</v>
      </c>
      <c r="H7417" s="47">
        <v>5.91</v>
      </c>
      <c r="I7417" s="51">
        <f t="shared" si="827"/>
        <v>0.1182</v>
      </c>
      <c r="J7417" s="51">
        <f t="shared" ca="1" si="828"/>
        <v>4</v>
      </c>
      <c r="K7417" s="47">
        <f t="shared" si="829"/>
        <v>5.91</v>
      </c>
      <c r="L7417" s="47">
        <f t="shared" si="830"/>
        <v>5.97</v>
      </c>
      <c r="M7417" s="47">
        <f t="shared" si="831"/>
        <v>5.88</v>
      </c>
      <c r="N7417" s="47">
        <f t="shared" si="832"/>
        <v>5.91</v>
      </c>
      <c r="O7417" s="48">
        <f t="shared" ca="1" si="833"/>
        <v>5132800</v>
      </c>
    </row>
    <row r="7418" spans="1:15" x14ac:dyDescent="0.25">
      <c r="A7418">
        <v>7403</v>
      </c>
      <c r="B7418" s="84">
        <v>31229</v>
      </c>
      <c r="C7418" s="47">
        <v>49.75</v>
      </c>
      <c r="D7418" s="47">
        <v>50</v>
      </c>
      <c r="E7418" s="47">
        <v>49.5</v>
      </c>
      <c r="F7418" s="47">
        <v>50</v>
      </c>
      <c r="G7418" s="48">
        <v>515200</v>
      </c>
      <c r="H7418" s="47">
        <v>5.91</v>
      </c>
      <c r="I7418" s="51">
        <f t="shared" si="827"/>
        <v>0.1182</v>
      </c>
      <c r="J7418" s="51">
        <f t="shared" ca="1" si="828"/>
        <v>4</v>
      </c>
      <c r="K7418" s="47">
        <f t="shared" si="829"/>
        <v>5.88</v>
      </c>
      <c r="L7418" s="47">
        <f t="shared" si="830"/>
        <v>5.91</v>
      </c>
      <c r="M7418" s="47">
        <f t="shared" si="831"/>
        <v>5.85</v>
      </c>
      <c r="N7418" s="47">
        <f t="shared" si="832"/>
        <v>5.91</v>
      </c>
      <c r="O7418" s="48">
        <f t="shared" ca="1" si="833"/>
        <v>2060800</v>
      </c>
    </row>
    <row r="7419" spans="1:15" x14ac:dyDescent="0.25">
      <c r="A7419">
        <v>7404</v>
      </c>
      <c r="B7419" s="84">
        <v>31226</v>
      </c>
      <c r="C7419" s="47">
        <v>50.25</v>
      </c>
      <c r="D7419" s="47">
        <v>50.25</v>
      </c>
      <c r="E7419" s="47">
        <v>49.88</v>
      </c>
      <c r="F7419" s="47">
        <v>50</v>
      </c>
      <c r="G7419" s="48">
        <v>590000</v>
      </c>
      <c r="H7419" s="47">
        <v>5.91</v>
      </c>
      <c r="I7419" s="51">
        <f t="shared" si="827"/>
        <v>0.1182</v>
      </c>
      <c r="J7419" s="51">
        <f t="shared" ca="1" si="828"/>
        <v>4</v>
      </c>
      <c r="K7419" s="47">
        <f t="shared" si="829"/>
        <v>5.94</v>
      </c>
      <c r="L7419" s="47">
        <f t="shared" si="830"/>
        <v>5.94</v>
      </c>
      <c r="M7419" s="47">
        <f t="shared" si="831"/>
        <v>5.9</v>
      </c>
      <c r="N7419" s="47">
        <f t="shared" si="832"/>
        <v>5.91</v>
      </c>
      <c r="O7419" s="48">
        <f t="shared" ca="1" si="833"/>
        <v>2360000</v>
      </c>
    </row>
    <row r="7420" spans="1:15" x14ac:dyDescent="0.25">
      <c r="A7420">
        <v>7405</v>
      </c>
      <c r="B7420" s="84">
        <v>31225</v>
      </c>
      <c r="C7420" s="47">
        <v>49.62</v>
      </c>
      <c r="D7420" s="47">
        <v>50.25</v>
      </c>
      <c r="E7420" s="47">
        <v>49.5</v>
      </c>
      <c r="F7420" s="47">
        <v>50</v>
      </c>
      <c r="G7420" s="48">
        <v>1325600</v>
      </c>
      <c r="H7420" s="47">
        <v>5.91</v>
      </c>
      <c r="I7420" s="51">
        <f t="shared" si="827"/>
        <v>0.1182</v>
      </c>
      <c r="J7420" s="51">
        <f t="shared" ca="1" si="828"/>
        <v>4</v>
      </c>
      <c r="K7420" s="47">
        <f t="shared" si="829"/>
        <v>5.87</v>
      </c>
      <c r="L7420" s="47">
        <f t="shared" si="830"/>
        <v>5.94</v>
      </c>
      <c r="M7420" s="47">
        <f t="shared" si="831"/>
        <v>5.85</v>
      </c>
      <c r="N7420" s="47">
        <f t="shared" si="832"/>
        <v>5.91</v>
      </c>
      <c r="O7420" s="48">
        <f t="shared" ca="1" si="833"/>
        <v>5302400</v>
      </c>
    </row>
    <row r="7421" spans="1:15" x14ac:dyDescent="0.25">
      <c r="A7421">
        <v>7406</v>
      </c>
      <c r="B7421" s="84">
        <v>31224</v>
      </c>
      <c r="C7421" s="47">
        <v>49.88</v>
      </c>
      <c r="D7421" s="47">
        <v>49.88</v>
      </c>
      <c r="E7421" s="47">
        <v>49.62</v>
      </c>
      <c r="F7421" s="47">
        <v>49.62</v>
      </c>
      <c r="G7421" s="48">
        <v>677200</v>
      </c>
      <c r="H7421" s="47">
        <v>5.87</v>
      </c>
      <c r="I7421" s="51">
        <f t="shared" si="827"/>
        <v>0.11829907295445385</v>
      </c>
      <c r="J7421" s="51">
        <f t="shared" ca="1" si="828"/>
        <v>4</v>
      </c>
      <c r="K7421" s="47">
        <f t="shared" si="829"/>
        <v>5.9</v>
      </c>
      <c r="L7421" s="47">
        <f t="shared" si="830"/>
        <v>5.9</v>
      </c>
      <c r="M7421" s="47">
        <f t="shared" si="831"/>
        <v>5.87</v>
      </c>
      <c r="N7421" s="47">
        <f t="shared" si="832"/>
        <v>5.87</v>
      </c>
      <c r="O7421" s="48">
        <f t="shared" ca="1" si="833"/>
        <v>2708800</v>
      </c>
    </row>
    <row r="7422" spans="1:15" x14ac:dyDescent="0.25">
      <c r="A7422">
        <v>7407</v>
      </c>
      <c r="B7422" s="84">
        <v>31223</v>
      </c>
      <c r="C7422" s="47">
        <v>49.88</v>
      </c>
      <c r="D7422" s="47">
        <v>50.25</v>
      </c>
      <c r="E7422" s="47">
        <v>49.62</v>
      </c>
      <c r="F7422" s="47">
        <v>49.75</v>
      </c>
      <c r="G7422" s="48">
        <v>1487200</v>
      </c>
      <c r="H7422" s="47">
        <v>5.89</v>
      </c>
      <c r="I7422" s="51">
        <f t="shared" si="827"/>
        <v>0.11839195979899497</v>
      </c>
      <c r="J7422" s="51">
        <f t="shared" ca="1" si="828"/>
        <v>4</v>
      </c>
      <c r="K7422" s="47">
        <f t="shared" si="829"/>
        <v>5.91</v>
      </c>
      <c r="L7422" s="47">
        <f t="shared" si="830"/>
        <v>5.95</v>
      </c>
      <c r="M7422" s="47">
        <f t="shared" si="831"/>
        <v>5.87</v>
      </c>
      <c r="N7422" s="47">
        <f t="shared" si="832"/>
        <v>5.89</v>
      </c>
      <c r="O7422" s="48">
        <f t="shared" ca="1" si="833"/>
        <v>5948800</v>
      </c>
    </row>
    <row r="7423" spans="1:15" x14ac:dyDescent="0.25">
      <c r="A7423">
        <v>7408</v>
      </c>
      <c r="B7423" s="84">
        <v>31222</v>
      </c>
      <c r="C7423" s="47">
        <v>50.38</v>
      </c>
      <c r="D7423" s="47">
        <v>50.38</v>
      </c>
      <c r="E7423" s="47">
        <v>49.88</v>
      </c>
      <c r="F7423" s="47">
        <v>50.12</v>
      </c>
      <c r="G7423" s="48">
        <v>838800</v>
      </c>
      <c r="H7423" s="47">
        <v>5.93</v>
      </c>
      <c r="I7423" s="51">
        <f t="shared" si="827"/>
        <v>0.11831604150039904</v>
      </c>
      <c r="J7423" s="51">
        <f t="shared" ca="1" si="828"/>
        <v>4</v>
      </c>
      <c r="K7423" s="47">
        <f t="shared" si="829"/>
        <v>5.96</v>
      </c>
      <c r="L7423" s="47">
        <f t="shared" si="830"/>
        <v>5.96</v>
      </c>
      <c r="M7423" s="47">
        <f t="shared" si="831"/>
        <v>5.9</v>
      </c>
      <c r="N7423" s="47">
        <f t="shared" si="832"/>
        <v>5.93</v>
      </c>
      <c r="O7423" s="48">
        <f t="shared" ca="1" si="833"/>
        <v>3355200</v>
      </c>
    </row>
    <row r="7424" spans="1:15" x14ac:dyDescent="0.25">
      <c r="A7424">
        <v>7409</v>
      </c>
      <c r="B7424" s="84">
        <v>31219</v>
      </c>
      <c r="C7424" s="47">
        <v>50</v>
      </c>
      <c r="D7424" s="47">
        <v>50.5</v>
      </c>
      <c r="E7424" s="47">
        <v>49.62</v>
      </c>
      <c r="F7424" s="47">
        <v>50.38</v>
      </c>
      <c r="G7424" s="48">
        <v>1189200</v>
      </c>
      <c r="H7424" s="47">
        <v>5.96</v>
      </c>
      <c r="I7424" s="51">
        <f t="shared" si="827"/>
        <v>0.11830091306073838</v>
      </c>
      <c r="J7424" s="51">
        <f t="shared" ca="1" si="828"/>
        <v>4</v>
      </c>
      <c r="K7424" s="47">
        <f t="shared" si="829"/>
        <v>5.92</v>
      </c>
      <c r="L7424" s="47">
        <f t="shared" si="830"/>
        <v>5.97</v>
      </c>
      <c r="M7424" s="47">
        <f t="shared" si="831"/>
        <v>5.87</v>
      </c>
      <c r="N7424" s="47">
        <f t="shared" si="832"/>
        <v>5.96</v>
      </c>
      <c r="O7424" s="48">
        <f t="shared" ca="1" si="833"/>
        <v>4756800</v>
      </c>
    </row>
    <row r="7425" spans="1:15" x14ac:dyDescent="0.25">
      <c r="A7425">
        <v>7410</v>
      </c>
      <c r="B7425" s="84">
        <v>31218</v>
      </c>
      <c r="C7425" s="47">
        <v>49.38</v>
      </c>
      <c r="D7425" s="47">
        <v>49.88</v>
      </c>
      <c r="E7425" s="47">
        <v>49.25</v>
      </c>
      <c r="F7425" s="47">
        <v>49.88</v>
      </c>
      <c r="G7425" s="48">
        <v>1365200</v>
      </c>
      <c r="H7425" s="47">
        <v>5.9</v>
      </c>
      <c r="I7425" s="51">
        <f t="shared" si="827"/>
        <v>0.11828388131515638</v>
      </c>
      <c r="J7425" s="51">
        <f t="shared" ca="1" si="828"/>
        <v>4</v>
      </c>
      <c r="K7425" s="47">
        <f t="shared" si="829"/>
        <v>5.84</v>
      </c>
      <c r="L7425" s="47">
        <f t="shared" si="830"/>
        <v>5.9</v>
      </c>
      <c r="M7425" s="47">
        <f t="shared" si="831"/>
        <v>5.83</v>
      </c>
      <c r="N7425" s="47">
        <f t="shared" si="832"/>
        <v>5.9</v>
      </c>
      <c r="O7425" s="48">
        <f t="shared" ca="1" si="833"/>
        <v>5460800</v>
      </c>
    </row>
    <row r="7426" spans="1:15" x14ac:dyDescent="0.25">
      <c r="A7426">
        <v>7411</v>
      </c>
      <c r="B7426" s="84">
        <v>31217</v>
      </c>
      <c r="C7426" s="47">
        <v>49</v>
      </c>
      <c r="D7426" s="47">
        <v>49.88</v>
      </c>
      <c r="E7426" s="47">
        <v>48.88</v>
      </c>
      <c r="F7426" s="47">
        <v>49.25</v>
      </c>
      <c r="G7426" s="48">
        <v>1561600</v>
      </c>
      <c r="H7426" s="47">
        <v>5.83</v>
      </c>
      <c r="I7426" s="51">
        <f t="shared" si="827"/>
        <v>0.1183756345177665</v>
      </c>
      <c r="J7426" s="51">
        <f t="shared" ca="1" si="828"/>
        <v>4</v>
      </c>
      <c r="K7426" s="47">
        <f t="shared" si="829"/>
        <v>5.8</v>
      </c>
      <c r="L7426" s="47">
        <f t="shared" si="830"/>
        <v>5.9</v>
      </c>
      <c r="M7426" s="47">
        <f t="shared" si="831"/>
        <v>5.79</v>
      </c>
      <c r="N7426" s="47">
        <f t="shared" si="832"/>
        <v>5.83</v>
      </c>
      <c r="O7426" s="48">
        <f t="shared" ca="1" si="833"/>
        <v>6246400</v>
      </c>
    </row>
    <row r="7427" spans="1:15" x14ac:dyDescent="0.25">
      <c r="A7427">
        <v>7412</v>
      </c>
      <c r="B7427" s="84">
        <v>31216</v>
      </c>
      <c r="C7427" s="47">
        <v>48</v>
      </c>
      <c r="D7427" s="47">
        <v>48.88</v>
      </c>
      <c r="E7427" s="47">
        <v>48</v>
      </c>
      <c r="F7427" s="47">
        <v>48.88</v>
      </c>
      <c r="G7427" s="48">
        <v>909600</v>
      </c>
      <c r="H7427" s="47">
        <v>5.78</v>
      </c>
      <c r="I7427" s="51">
        <f t="shared" si="827"/>
        <v>0.11824877250409165</v>
      </c>
      <c r="J7427" s="51">
        <f t="shared" ca="1" si="828"/>
        <v>4</v>
      </c>
      <c r="K7427" s="47">
        <f t="shared" si="829"/>
        <v>5.68</v>
      </c>
      <c r="L7427" s="47">
        <f t="shared" si="830"/>
        <v>5.78</v>
      </c>
      <c r="M7427" s="47">
        <f t="shared" si="831"/>
        <v>5.68</v>
      </c>
      <c r="N7427" s="47">
        <f t="shared" si="832"/>
        <v>5.78</v>
      </c>
      <c r="O7427" s="48">
        <f t="shared" ca="1" si="833"/>
        <v>3638400</v>
      </c>
    </row>
    <row r="7428" spans="1:15" x14ac:dyDescent="0.25">
      <c r="A7428">
        <v>7413</v>
      </c>
      <c r="B7428" s="84">
        <v>31215</v>
      </c>
      <c r="C7428" s="47">
        <v>47.75</v>
      </c>
      <c r="D7428" s="47">
        <v>48.12</v>
      </c>
      <c r="E7428" s="47">
        <v>47.38</v>
      </c>
      <c r="F7428" s="47">
        <v>48</v>
      </c>
      <c r="G7428" s="48">
        <v>882000</v>
      </c>
      <c r="H7428" s="47">
        <v>5.68</v>
      </c>
      <c r="I7428" s="51">
        <f t="shared" si="827"/>
        <v>0.11833333333333333</v>
      </c>
      <c r="J7428" s="51">
        <f t="shared" ca="1" si="828"/>
        <v>4</v>
      </c>
      <c r="K7428" s="47">
        <f t="shared" si="829"/>
        <v>5.65</v>
      </c>
      <c r="L7428" s="47">
        <f t="shared" si="830"/>
        <v>5.69</v>
      </c>
      <c r="M7428" s="47">
        <f t="shared" si="831"/>
        <v>5.61</v>
      </c>
      <c r="N7428" s="47">
        <f t="shared" si="832"/>
        <v>5.68</v>
      </c>
      <c r="O7428" s="48">
        <f t="shared" ca="1" si="833"/>
        <v>3528000</v>
      </c>
    </row>
    <row r="7429" spans="1:15" x14ac:dyDescent="0.25">
      <c r="A7429">
        <v>7414</v>
      </c>
      <c r="B7429" s="84">
        <v>31212</v>
      </c>
      <c r="C7429" s="47">
        <v>47.88</v>
      </c>
      <c r="D7429" s="47">
        <v>48.25</v>
      </c>
      <c r="E7429" s="47">
        <v>47.62</v>
      </c>
      <c r="F7429" s="47">
        <v>47.88</v>
      </c>
      <c r="G7429" s="48">
        <v>563600</v>
      </c>
      <c r="H7429" s="47">
        <v>5.66</v>
      </c>
      <c r="I7429" s="51">
        <f t="shared" si="827"/>
        <v>0.11821219715956557</v>
      </c>
      <c r="J7429" s="51">
        <f t="shared" ca="1" si="828"/>
        <v>4</v>
      </c>
      <c r="K7429" s="47">
        <f t="shared" si="829"/>
        <v>5.66</v>
      </c>
      <c r="L7429" s="47">
        <f t="shared" si="830"/>
        <v>5.7</v>
      </c>
      <c r="M7429" s="47">
        <f t="shared" si="831"/>
        <v>5.63</v>
      </c>
      <c r="N7429" s="47">
        <f t="shared" si="832"/>
        <v>5.66</v>
      </c>
      <c r="O7429" s="48">
        <f t="shared" ca="1" si="833"/>
        <v>2254400</v>
      </c>
    </row>
    <row r="7430" spans="1:15" x14ac:dyDescent="0.25">
      <c r="A7430">
        <v>7415</v>
      </c>
      <c r="B7430" s="84">
        <v>31211</v>
      </c>
      <c r="C7430" s="47">
        <v>48.25</v>
      </c>
      <c r="D7430" s="47">
        <v>48.75</v>
      </c>
      <c r="E7430" s="47">
        <v>47.62</v>
      </c>
      <c r="F7430" s="47">
        <v>47.62</v>
      </c>
      <c r="G7430" s="48">
        <v>1038400</v>
      </c>
      <c r="H7430" s="47">
        <v>5.63</v>
      </c>
      <c r="I7430" s="51">
        <f t="shared" si="827"/>
        <v>0.11822763544729106</v>
      </c>
      <c r="J7430" s="51">
        <f t="shared" ca="1" si="828"/>
        <v>4</v>
      </c>
      <c r="K7430" s="47">
        <f t="shared" si="829"/>
        <v>5.7</v>
      </c>
      <c r="L7430" s="47">
        <f t="shared" si="830"/>
        <v>5.76</v>
      </c>
      <c r="M7430" s="47">
        <f t="shared" si="831"/>
        <v>5.63</v>
      </c>
      <c r="N7430" s="47">
        <f t="shared" si="832"/>
        <v>5.63</v>
      </c>
      <c r="O7430" s="48">
        <f t="shared" ca="1" si="833"/>
        <v>4153600</v>
      </c>
    </row>
    <row r="7431" spans="1:15" x14ac:dyDescent="0.25">
      <c r="A7431">
        <v>7416</v>
      </c>
      <c r="B7431" s="84">
        <v>31210</v>
      </c>
      <c r="C7431" s="47">
        <v>49.25</v>
      </c>
      <c r="D7431" s="47">
        <v>49.25</v>
      </c>
      <c r="E7431" s="47">
        <v>48.5</v>
      </c>
      <c r="F7431" s="47">
        <v>48.62</v>
      </c>
      <c r="G7431" s="48">
        <v>1578400</v>
      </c>
      <c r="H7431" s="47">
        <v>5.75</v>
      </c>
      <c r="I7431" s="51">
        <f t="shared" si="827"/>
        <v>0.11826408885232416</v>
      </c>
      <c r="J7431" s="51">
        <f t="shared" ca="1" si="828"/>
        <v>4</v>
      </c>
      <c r="K7431" s="47">
        <f t="shared" si="829"/>
        <v>5.82</v>
      </c>
      <c r="L7431" s="47">
        <f t="shared" si="830"/>
        <v>5.82</v>
      </c>
      <c r="M7431" s="47">
        <f t="shared" si="831"/>
        <v>5.74</v>
      </c>
      <c r="N7431" s="47">
        <f t="shared" si="832"/>
        <v>5.75</v>
      </c>
      <c r="O7431" s="48">
        <f t="shared" ca="1" si="833"/>
        <v>6313600</v>
      </c>
    </row>
    <row r="7432" spans="1:15" x14ac:dyDescent="0.25">
      <c r="A7432">
        <v>7417</v>
      </c>
      <c r="B7432" s="84">
        <v>31209</v>
      </c>
      <c r="C7432" s="47">
        <v>48.25</v>
      </c>
      <c r="D7432" s="47">
        <v>49.88</v>
      </c>
      <c r="E7432" s="47">
        <v>48.12</v>
      </c>
      <c r="F7432" s="47">
        <v>49.5</v>
      </c>
      <c r="G7432" s="48">
        <v>1276000</v>
      </c>
      <c r="H7432" s="47">
        <v>5.86</v>
      </c>
      <c r="I7432" s="51">
        <f t="shared" si="827"/>
        <v>0.1183838383838384</v>
      </c>
      <c r="J7432" s="51">
        <f t="shared" ca="1" si="828"/>
        <v>4</v>
      </c>
      <c r="K7432" s="47">
        <f t="shared" si="829"/>
        <v>5.71</v>
      </c>
      <c r="L7432" s="47">
        <f t="shared" si="830"/>
        <v>5.9</v>
      </c>
      <c r="M7432" s="47">
        <f t="shared" si="831"/>
        <v>5.7</v>
      </c>
      <c r="N7432" s="47">
        <f t="shared" si="832"/>
        <v>5.86</v>
      </c>
      <c r="O7432" s="48">
        <f t="shared" ca="1" si="833"/>
        <v>5104000</v>
      </c>
    </row>
    <row r="7433" spans="1:15" x14ac:dyDescent="0.25">
      <c r="A7433">
        <v>7418</v>
      </c>
      <c r="B7433" s="84">
        <v>31208</v>
      </c>
      <c r="C7433" s="47">
        <v>47.38</v>
      </c>
      <c r="D7433" s="47">
        <v>48.38</v>
      </c>
      <c r="E7433" s="47">
        <v>47.25</v>
      </c>
      <c r="F7433" s="47">
        <v>48.25</v>
      </c>
      <c r="G7433" s="48">
        <v>569600</v>
      </c>
      <c r="H7433" s="47">
        <v>5.71</v>
      </c>
      <c r="I7433" s="51">
        <f t="shared" si="827"/>
        <v>0.1183419689119171</v>
      </c>
      <c r="J7433" s="51">
        <f t="shared" ca="1" si="828"/>
        <v>4</v>
      </c>
      <c r="K7433" s="47">
        <f t="shared" si="829"/>
        <v>5.61</v>
      </c>
      <c r="L7433" s="47">
        <f t="shared" si="830"/>
        <v>5.73</v>
      </c>
      <c r="M7433" s="47">
        <f t="shared" si="831"/>
        <v>5.59</v>
      </c>
      <c r="N7433" s="47">
        <f t="shared" si="832"/>
        <v>5.71</v>
      </c>
      <c r="O7433" s="48">
        <f t="shared" ca="1" si="833"/>
        <v>2278400</v>
      </c>
    </row>
    <row r="7434" spans="1:15" x14ac:dyDescent="0.25">
      <c r="A7434">
        <v>7419</v>
      </c>
      <c r="B7434" s="84">
        <v>31205</v>
      </c>
      <c r="C7434" s="47">
        <v>48</v>
      </c>
      <c r="D7434" s="47">
        <v>48</v>
      </c>
      <c r="E7434" s="47">
        <v>46.62</v>
      </c>
      <c r="F7434" s="47">
        <v>47.25</v>
      </c>
      <c r="G7434" s="48">
        <v>819600</v>
      </c>
      <c r="H7434" s="47">
        <v>5.59</v>
      </c>
      <c r="I7434" s="51">
        <f t="shared" si="827"/>
        <v>0.1183068783068783</v>
      </c>
      <c r="J7434" s="51">
        <f t="shared" ca="1" si="828"/>
        <v>4</v>
      </c>
      <c r="K7434" s="47">
        <f t="shared" si="829"/>
        <v>5.68</v>
      </c>
      <c r="L7434" s="47">
        <f t="shared" si="830"/>
        <v>5.68</v>
      </c>
      <c r="M7434" s="47">
        <f t="shared" si="831"/>
        <v>5.52</v>
      </c>
      <c r="N7434" s="47">
        <f t="shared" si="832"/>
        <v>5.59</v>
      </c>
      <c r="O7434" s="48">
        <f t="shared" ca="1" si="833"/>
        <v>3278400</v>
      </c>
    </row>
    <row r="7435" spans="1:15" x14ac:dyDescent="0.25">
      <c r="A7435">
        <v>7420</v>
      </c>
      <c r="B7435" s="84">
        <v>31204</v>
      </c>
      <c r="C7435" s="47">
        <v>46.12</v>
      </c>
      <c r="D7435" s="47">
        <v>47.75</v>
      </c>
      <c r="E7435" s="47">
        <v>46.12</v>
      </c>
      <c r="F7435" s="47">
        <v>47.5</v>
      </c>
      <c r="G7435" s="48">
        <v>768000</v>
      </c>
      <c r="H7435" s="47">
        <v>5.62</v>
      </c>
      <c r="I7435" s="51">
        <f t="shared" si="827"/>
        <v>0.11831578947368421</v>
      </c>
      <c r="J7435" s="51">
        <f t="shared" ca="1" si="828"/>
        <v>4</v>
      </c>
      <c r="K7435" s="47">
        <f t="shared" si="829"/>
        <v>5.46</v>
      </c>
      <c r="L7435" s="47">
        <f t="shared" si="830"/>
        <v>5.65</v>
      </c>
      <c r="M7435" s="47">
        <f t="shared" si="831"/>
        <v>5.46</v>
      </c>
      <c r="N7435" s="47">
        <f t="shared" si="832"/>
        <v>5.62</v>
      </c>
      <c r="O7435" s="48">
        <f t="shared" ca="1" si="833"/>
        <v>3072000</v>
      </c>
    </row>
    <row r="7436" spans="1:15" x14ac:dyDescent="0.25">
      <c r="A7436">
        <v>7421</v>
      </c>
      <c r="B7436" s="84">
        <v>31203</v>
      </c>
      <c r="C7436" s="47">
        <v>46.75</v>
      </c>
      <c r="D7436" s="47">
        <v>47.25</v>
      </c>
      <c r="E7436" s="47">
        <v>46.12</v>
      </c>
      <c r="F7436" s="47">
        <v>46.25</v>
      </c>
      <c r="G7436" s="48">
        <v>1500000</v>
      </c>
      <c r="H7436" s="47">
        <v>5.47</v>
      </c>
      <c r="I7436" s="51">
        <f t="shared" si="827"/>
        <v>0.11827027027027026</v>
      </c>
      <c r="J7436" s="51">
        <f t="shared" ca="1" si="828"/>
        <v>4</v>
      </c>
      <c r="K7436" s="47">
        <f t="shared" si="829"/>
        <v>5.53</v>
      </c>
      <c r="L7436" s="47">
        <f t="shared" si="830"/>
        <v>5.59</v>
      </c>
      <c r="M7436" s="47">
        <f t="shared" si="831"/>
        <v>5.45</v>
      </c>
      <c r="N7436" s="47">
        <f t="shared" si="832"/>
        <v>5.47</v>
      </c>
      <c r="O7436" s="48">
        <f t="shared" ca="1" si="833"/>
        <v>6000000</v>
      </c>
    </row>
    <row r="7437" spans="1:15" x14ac:dyDescent="0.25">
      <c r="A7437">
        <v>7422</v>
      </c>
      <c r="B7437" s="84">
        <v>31202</v>
      </c>
      <c r="C7437" s="47">
        <v>46.75</v>
      </c>
      <c r="D7437" s="47">
        <v>46.88</v>
      </c>
      <c r="E7437" s="47">
        <v>46.25</v>
      </c>
      <c r="F7437" s="47">
        <v>46.38</v>
      </c>
      <c r="G7437" s="48">
        <v>550800</v>
      </c>
      <c r="H7437" s="47">
        <v>5.49</v>
      </c>
      <c r="I7437" s="51">
        <f t="shared" si="827"/>
        <v>0.11836998706338939</v>
      </c>
      <c r="J7437" s="51">
        <f t="shared" ca="1" si="828"/>
        <v>4</v>
      </c>
      <c r="K7437" s="47">
        <f t="shared" si="829"/>
        <v>5.53</v>
      </c>
      <c r="L7437" s="47">
        <f t="shared" si="830"/>
        <v>5.55</v>
      </c>
      <c r="M7437" s="47">
        <f t="shared" si="831"/>
        <v>5.47</v>
      </c>
      <c r="N7437" s="47">
        <f t="shared" si="832"/>
        <v>5.49</v>
      </c>
      <c r="O7437" s="48">
        <f t="shared" ca="1" si="833"/>
        <v>2203200</v>
      </c>
    </row>
    <row r="7438" spans="1:15" x14ac:dyDescent="0.25">
      <c r="A7438">
        <v>7423</v>
      </c>
      <c r="B7438" s="84">
        <v>31201</v>
      </c>
      <c r="C7438" s="47">
        <v>47.62</v>
      </c>
      <c r="D7438" s="47">
        <v>47.88</v>
      </c>
      <c r="E7438" s="47">
        <v>46.5</v>
      </c>
      <c r="F7438" s="47">
        <v>46.5</v>
      </c>
      <c r="G7438" s="48">
        <v>837200</v>
      </c>
      <c r="H7438" s="47">
        <v>5.5</v>
      </c>
      <c r="I7438" s="51">
        <f t="shared" si="827"/>
        <v>0.11827956989247312</v>
      </c>
      <c r="J7438" s="51">
        <f t="shared" ca="1" si="828"/>
        <v>4</v>
      </c>
      <c r="K7438" s="47">
        <f t="shared" si="829"/>
        <v>5.63</v>
      </c>
      <c r="L7438" s="47">
        <f t="shared" si="830"/>
        <v>5.66</v>
      </c>
      <c r="M7438" s="47">
        <f t="shared" si="831"/>
        <v>5.5</v>
      </c>
      <c r="N7438" s="47">
        <f t="shared" si="832"/>
        <v>5.5</v>
      </c>
      <c r="O7438" s="48">
        <f t="shared" ca="1" si="833"/>
        <v>3348800</v>
      </c>
    </row>
    <row r="7439" spans="1:15" x14ac:dyDescent="0.25">
      <c r="A7439">
        <v>7424</v>
      </c>
      <c r="B7439" s="84">
        <v>31198</v>
      </c>
      <c r="C7439" s="47">
        <v>47.38</v>
      </c>
      <c r="D7439" s="47">
        <v>47.88</v>
      </c>
      <c r="E7439" s="47">
        <v>47.12</v>
      </c>
      <c r="F7439" s="47">
        <v>47.38</v>
      </c>
      <c r="G7439" s="48">
        <v>623600</v>
      </c>
      <c r="H7439" s="47">
        <v>5.6</v>
      </c>
      <c r="I7439" s="51">
        <f t="shared" si="827"/>
        <v>0.1181933305192064</v>
      </c>
      <c r="J7439" s="51">
        <f t="shared" ca="1" si="828"/>
        <v>4</v>
      </c>
      <c r="K7439" s="47">
        <f t="shared" si="829"/>
        <v>5.6</v>
      </c>
      <c r="L7439" s="47">
        <f t="shared" si="830"/>
        <v>5.66</v>
      </c>
      <c r="M7439" s="47">
        <f t="shared" si="831"/>
        <v>5.57</v>
      </c>
      <c r="N7439" s="47">
        <f t="shared" si="832"/>
        <v>5.6</v>
      </c>
      <c r="O7439" s="48">
        <f t="shared" ca="1" si="833"/>
        <v>2494400</v>
      </c>
    </row>
    <row r="7440" spans="1:15" x14ac:dyDescent="0.25">
      <c r="A7440">
        <v>7425</v>
      </c>
      <c r="B7440" s="84">
        <v>31197</v>
      </c>
      <c r="C7440" s="47">
        <v>47</v>
      </c>
      <c r="D7440" s="47">
        <v>48.38</v>
      </c>
      <c r="E7440" s="47">
        <v>46.75</v>
      </c>
      <c r="F7440" s="47">
        <v>47.62</v>
      </c>
      <c r="G7440" s="48">
        <v>1418000</v>
      </c>
      <c r="H7440" s="47">
        <v>5.63</v>
      </c>
      <c r="I7440" s="51">
        <f t="shared" si="827"/>
        <v>0.11822763544729106</v>
      </c>
      <c r="J7440" s="51">
        <f t="shared" ca="1" si="828"/>
        <v>4</v>
      </c>
      <c r="K7440" s="47">
        <f t="shared" si="829"/>
        <v>5.56</v>
      </c>
      <c r="L7440" s="47">
        <f t="shared" si="830"/>
        <v>5.72</v>
      </c>
      <c r="M7440" s="47">
        <f t="shared" si="831"/>
        <v>5.53</v>
      </c>
      <c r="N7440" s="47">
        <f t="shared" si="832"/>
        <v>5.63</v>
      </c>
      <c r="O7440" s="48">
        <f t="shared" ca="1" si="833"/>
        <v>5672000</v>
      </c>
    </row>
    <row r="7441" spans="1:15" x14ac:dyDescent="0.25">
      <c r="A7441">
        <v>7426</v>
      </c>
      <c r="B7441" s="84">
        <v>31196</v>
      </c>
      <c r="C7441" s="47">
        <v>45.5</v>
      </c>
      <c r="D7441" s="47">
        <v>46.38</v>
      </c>
      <c r="E7441" s="47">
        <v>45.25</v>
      </c>
      <c r="F7441" s="47">
        <v>46.12</v>
      </c>
      <c r="G7441" s="48">
        <v>1673200</v>
      </c>
      <c r="H7441" s="47">
        <v>5.46</v>
      </c>
      <c r="I7441" s="51">
        <f t="shared" ref="I7441:I7504" si="834">H7441/F7441</f>
        <v>0.1183868169991327</v>
      </c>
      <c r="J7441" s="51">
        <f t="shared" ref="J7441:J7504" ca="1" si="835">INDEX(OFFSET($T$15,0,0,$S$13+1,1),MATCH(B7441,OFFSET($Q$15,0,0,$S$13+1,1),-1))</f>
        <v>4</v>
      </c>
      <c r="K7441" s="47">
        <f t="shared" ref="K7441:K7504" si="836">ROUND($I7441*C7441,2)</f>
        <v>5.39</v>
      </c>
      <c r="L7441" s="47">
        <f t="shared" ref="L7441:L7504" si="837">ROUND($I7441*D7441,2)</f>
        <v>5.49</v>
      </c>
      <c r="M7441" s="47">
        <f t="shared" ref="M7441:M7504" si="838">ROUND($I7441*E7441,2)</f>
        <v>5.36</v>
      </c>
      <c r="N7441" s="47">
        <f t="shared" ref="N7441:N7504" si="839">ROUND($I7441*F7441,2)</f>
        <v>5.46</v>
      </c>
      <c r="O7441" s="48">
        <f t="shared" ref="O7441:O7504" ca="1" si="840">G7441*J7441</f>
        <v>6692800</v>
      </c>
    </row>
    <row r="7442" spans="1:15" x14ac:dyDescent="0.25">
      <c r="A7442">
        <v>7427</v>
      </c>
      <c r="B7442" s="84">
        <v>31195</v>
      </c>
      <c r="C7442" s="47">
        <v>45.75</v>
      </c>
      <c r="D7442" s="47">
        <v>46.12</v>
      </c>
      <c r="E7442" s="47">
        <v>45.5</v>
      </c>
      <c r="F7442" s="47">
        <v>45.5</v>
      </c>
      <c r="G7442" s="48">
        <v>735200</v>
      </c>
      <c r="H7442" s="47">
        <v>5.38</v>
      </c>
      <c r="I7442" s="51">
        <f t="shared" si="834"/>
        <v>0.11824175824175824</v>
      </c>
      <c r="J7442" s="51">
        <f t="shared" ca="1" si="835"/>
        <v>4</v>
      </c>
      <c r="K7442" s="47">
        <f t="shared" si="836"/>
        <v>5.41</v>
      </c>
      <c r="L7442" s="47">
        <f t="shared" si="837"/>
        <v>5.45</v>
      </c>
      <c r="M7442" s="47">
        <f t="shared" si="838"/>
        <v>5.38</v>
      </c>
      <c r="N7442" s="47">
        <f t="shared" si="839"/>
        <v>5.38</v>
      </c>
      <c r="O7442" s="48">
        <f t="shared" ca="1" si="840"/>
        <v>2940800</v>
      </c>
    </row>
    <row r="7443" spans="1:15" x14ac:dyDescent="0.25">
      <c r="A7443">
        <v>7428</v>
      </c>
      <c r="B7443" s="84">
        <v>31191</v>
      </c>
      <c r="C7443" s="47">
        <v>45.12</v>
      </c>
      <c r="D7443" s="47">
        <v>45.88</v>
      </c>
      <c r="E7443" s="47">
        <v>45.12</v>
      </c>
      <c r="F7443" s="47">
        <v>45.75</v>
      </c>
      <c r="G7443" s="48">
        <v>282000</v>
      </c>
      <c r="H7443" s="47">
        <v>5.41</v>
      </c>
      <c r="I7443" s="51">
        <f t="shared" si="834"/>
        <v>0.11825136612021858</v>
      </c>
      <c r="J7443" s="51">
        <f t="shared" ca="1" si="835"/>
        <v>4</v>
      </c>
      <c r="K7443" s="47">
        <f t="shared" si="836"/>
        <v>5.34</v>
      </c>
      <c r="L7443" s="47">
        <f t="shared" si="837"/>
        <v>5.43</v>
      </c>
      <c r="M7443" s="47">
        <f t="shared" si="838"/>
        <v>5.34</v>
      </c>
      <c r="N7443" s="47">
        <f t="shared" si="839"/>
        <v>5.41</v>
      </c>
      <c r="O7443" s="48">
        <f t="shared" ca="1" si="840"/>
        <v>1128000</v>
      </c>
    </row>
    <row r="7444" spans="1:15" x14ac:dyDescent="0.25">
      <c r="A7444">
        <v>7429</v>
      </c>
      <c r="B7444" s="84">
        <v>31190</v>
      </c>
      <c r="C7444" s="47">
        <v>46</v>
      </c>
      <c r="D7444" s="47">
        <v>46.25</v>
      </c>
      <c r="E7444" s="47">
        <v>45.38</v>
      </c>
      <c r="F7444" s="47">
        <v>45.38</v>
      </c>
      <c r="G7444" s="48">
        <v>354400</v>
      </c>
      <c r="H7444" s="47">
        <v>5.37</v>
      </c>
      <c r="I7444" s="51">
        <f t="shared" si="834"/>
        <v>0.11833406787130894</v>
      </c>
      <c r="J7444" s="51">
        <f t="shared" ca="1" si="835"/>
        <v>4</v>
      </c>
      <c r="K7444" s="47">
        <f t="shared" si="836"/>
        <v>5.44</v>
      </c>
      <c r="L7444" s="47">
        <f t="shared" si="837"/>
        <v>5.47</v>
      </c>
      <c r="M7444" s="47">
        <f t="shared" si="838"/>
        <v>5.37</v>
      </c>
      <c r="N7444" s="47">
        <f t="shared" si="839"/>
        <v>5.37</v>
      </c>
      <c r="O7444" s="48">
        <f t="shared" ca="1" si="840"/>
        <v>1417600</v>
      </c>
    </row>
    <row r="7445" spans="1:15" x14ac:dyDescent="0.25">
      <c r="A7445">
        <v>7430</v>
      </c>
      <c r="B7445" s="84">
        <v>31189</v>
      </c>
      <c r="C7445" s="47">
        <v>46.38</v>
      </c>
      <c r="D7445" s="47">
        <v>46.5</v>
      </c>
      <c r="E7445" s="47">
        <v>45.75</v>
      </c>
      <c r="F7445" s="47">
        <v>46.25</v>
      </c>
      <c r="G7445" s="48">
        <v>665600</v>
      </c>
      <c r="H7445" s="47">
        <v>5.47</v>
      </c>
      <c r="I7445" s="51">
        <f t="shared" si="834"/>
        <v>0.11827027027027026</v>
      </c>
      <c r="J7445" s="51">
        <f t="shared" ca="1" si="835"/>
        <v>4</v>
      </c>
      <c r="K7445" s="47">
        <f t="shared" si="836"/>
        <v>5.49</v>
      </c>
      <c r="L7445" s="47">
        <f t="shared" si="837"/>
        <v>5.5</v>
      </c>
      <c r="M7445" s="47">
        <f t="shared" si="838"/>
        <v>5.41</v>
      </c>
      <c r="N7445" s="47">
        <f t="shared" si="839"/>
        <v>5.47</v>
      </c>
      <c r="O7445" s="48">
        <f t="shared" ca="1" si="840"/>
        <v>2662400</v>
      </c>
    </row>
    <row r="7446" spans="1:15" x14ac:dyDescent="0.25">
      <c r="A7446">
        <v>7431</v>
      </c>
      <c r="B7446" s="84">
        <v>31188</v>
      </c>
      <c r="C7446" s="47">
        <v>46</v>
      </c>
      <c r="D7446" s="47">
        <v>46.75</v>
      </c>
      <c r="E7446" s="47">
        <v>45.88</v>
      </c>
      <c r="F7446" s="47">
        <v>46.5</v>
      </c>
      <c r="G7446" s="48">
        <v>828800</v>
      </c>
      <c r="H7446" s="47">
        <v>5.5</v>
      </c>
      <c r="I7446" s="51">
        <f t="shared" si="834"/>
        <v>0.11827956989247312</v>
      </c>
      <c r="J7446" s="51">
        <f t="shared" ca="1" si="835"/>
        <v>4</v>
      </c>
      <c r="K7446" s="47">
        <f t="shared" si="836"/>
        <v>5.44</v>
      </c>
      <c r="L7446" s="47">
        <f t="shared" si="837"/>
        <v>5.53</v>
      </c>
      <c r="M7446" s="47">
        <f t="shared" si="838"/>
        <v>5.43</v>
      </c>
      <c r="N7446" s="47">
        <f t="shared" si="839"/>
        <v>5.5</v>
      </c>
      <c r="O7446" s="48">
        <f t="shared" ca="1" si="840"/>
        <v>3315200</v>
      </c>
    </row>
    <row r="7447" spans="1:15" x14ac:dyDescent="0.25">
      <c r="A7447">
        <v>7432</v>
      </c>
      <c r="B7447" s="84">
        <v>31187</v>
      </c>
      <c r="C7447" s="47">
        <v>46.12</v>
      </c>
      <c r="D7447" s="47">
        <v>46.75</v>
      </c>
      <c r="E7447" s="47">
        <v>46</v>
      </c>
      <c r="F7447" s="47">
        <v>46.12</v>
      </c>
      <c r="G7447" s="48">
        <v>649600</v>
      </c>
      <c r="H7447" s="47">
        <v>5.46</v>
      </c>
      <c r="I7447" s="51">
        <f t="shared" si="834"/>
        <v>0.1183868169991327</v>
      </c>
      <c r="J7447" s="51">
        <f t="shared" ca="1" si="835"/>
        <v>4</v>
      </c>
      <c r="K7447" s="47">
        <f t="shared" si="836"/>
        <v>5.46</v>
      </c>
      <c r="L7447" s="47">
        <f t="shared" si="837"/>
        <v>5.53</v>
      </c>
      <c r="M7447" s="47">
        <f t="shared" si="838"/>
        <v>5.45</v>
      </c>
      <c r="N7447" s="47">
        <f t="shared" si="839"/>
        <v>5.46</v>
      </c>
      <c r="O7447" s="48">
        <f t="shared" ca="1" si="840"/>
        <v>2598400</v>
      </c>
    </row>
    <row r="7448" spans="1:15" x14ac:dyDescent="0.25">
      <c r="A7448">
        <v>7433</v>
      </c>
      <c r="B7448" s="84">
        <v>31184</v>
      </c>
      <c r="C7448" s="47">
        <v>45.62</v>
      </c>
      <c r="D7448" s="47">
        <v>46</v>
      </c>
      <c r="E7448" s="47">
        <v>45</v>
      </c>
      <c r="F7448" s="47">
        <v>45.62</v>
      </c>
      <c r="G7448" s="48">
        <v>1105200</v>
      </c>
      <c r="H7448" s="47">
        <v>5.4</v>
      </c>
      <c r="I7448" s="51">
        <f t="shared" si="834"/>
        <v>0.11836913634370891</v>
      </c>
      <c r="J7448" s="51">
        <f t="shared" ca="1" si="835"/>
        <v>4</v>
      </c>
      <c r="K7448" s="47">
        <f t="shared" si="836"/>
        <v>5.4</v>
      </c>
      <c r="L7448" s="47">
        <f t="shared" si="837"/>
        <v>5.44</v>
      </c>
      <c r="M7448" s="47">
        <f t="shared" si="838"/>
        <v>5.33</v>
      </c>
      <c r="N7448" s="47">
        <f t="shared" si="839"/>
        <v>5.4</v>
      </c>
      <c r="O7448" s="48">
        <f t="shared" ca="1" si="840"/>
        <v>4420800</v>
      </c>
    </row>
    <row r="7449" spans="1:15" x14ac:dyDescent="0.25">
      <c r="A7449">
        <v>7434</v>
      </c>
      <c r="B7449" s="84">
        <v>31183</v>
      </c>
      <c r="C7449" s="47">
        <v>45.5</v>
      </c>
      <c r="D7449" s="47">
        <v>46.12</v>
      </c>
      <c r="E7449" s="47">
        <v>45.5</v>
      </c>
      <c r="F7449" s="47">
        <v>45.75</v>
      </c>
      <c r="G7449" s="48">
        <v>333200</v>
      </c>
      <c r="H7449" s="47">
        <v>5.41</v>
      </c>
      <c r="I7449" s="51">
        <f t="shared" si="834"/>
        <v>0.11825136612021858</v>
      </c>
      <c r="J7449" s="51">
        <f t="shared" ca="1" si="835"/>
        <v>4</v>
      </c>
      <c r="K7449" s="47">
        <f t="shared" si="836"/>
        <v>5.38</v>
      </c>
      <c r="L7449" s="47">
        <f t="shared" si="837"/>
        <v>5.45</v>
      </c>
      <c r="M7449" s="47">
        <f t="shared" si="838"/>
        <v>5.38</v>
      </c>
      <c r="N7449" s="47">
        <f t="shared" si="839"/>
        <v>5.41</v>
      </c>
      <c r="O7449" s="48">
        <f t="shared" ca="1" si="840"/>
        <v>1332800</v>
      </c>
    </row>
    <row r="7450" spans="1:15" x14ac:dyDescent="0.25">
      <c r="A7450">
        <v>7435</v>
      </c>
      <c r="B7450" s="84">
        <v>31182</v>
      </c>
      <c r="C7450" s="47">
        <v>46</v>
      </c>
      <c r="D7450" s="47">
        <v>46.5</v>
      </c>
      <c r="E7450" s="47">
        <v>46</v>
      </c>
      <c r="F7450" s="47">
        <v>46.12</v>
      </c>
      <c r="G7450" s="48">
        <v>859200</v>
      </c>
      <c r="H7450" s="47">
        <v>5.46</v>
      </c>
      <c r="I7450" s="51">
        <f t="shared" si="834"/>
        <v>0.1183868169991327</v>
      </c>
      <c r="J7450" s="51">
        <f t="shared" ca="1" si="835"/>
        <v>4</v>
      </c>
      <c r="K7450" s="47">
        <f t="shared" si="836"/>
        <v>5.45</v>
      </c>
      <c r="L7450" s="47">
        <f t="shared" si="837"/>
        <v>5.5</v>
      </c>
      <c r="M7450" s="47">
        <f t="shared" si="838"/>
        <v>5.45</v>
      </c>
      <c r="N7450" s="47">
        <f t="shared" si="839"/>
        <v>5.46</v>
      </c>
      <c r="O7450" s="48">
        <f t="shared" ca="1" si="840"/>
        <v>3436800</v>
      </c>
    </row>
    <row r="7451" spans="1:15" x14ac:dyDescent="0.25">
      <c r="A7451">
        <v>7436</v>
      </c>
      <c r="B7451" s="84">
        <v>31181</v>
      </c>
      <c r="C7451" s="47">
        <v>46.12</v>
      </c>
      <c r="D7451" s="47">
        <v>46.5</v>
      </c>
      <c r="E7451" s="47">
        <v>45.75</v>
      </c>
      <c r="F7451" s="47">
        <v>46</v>
      </c>
      <c r="G7451" s="48">
        <v>634400</v>
      </c>
      <c r="H7451" s="47">
        <v>5.44</v>
      </c>
      <c r="I7451" s="51">
        <f t="shared" si="834"/>
        <v>0.11826086956521741</v>
      </c>
      <c r="J7451" s="51">
        <f t="shared" ca="1" si="835"/>
        <v>4</v>
      </c>
      <c r="K7451" s="47">
        <f t="shared" si="836"/>
        <v>5.45</v>
      </c>
      <c r="L7451" s="47">
        <f t="shared" si="837"/>
        <v>5.5</v>
      </c>
      <c r="M7451" s="47">
        <f t="shared" si="838"/>
        <v>5.41</v>
      </c>
      <c r="N7451" s="47">
        <f t="shared" si="839"/>
        <v>5.44</v>
      </c>
      <c r="O7451" s="48">
        <f t="shared" ca="1" si="840"/>
        <v>2537600</v>
      </c>
    </row>
    <row r="7452" spans="1:15" x14ac:dyDescent="0.25">
      <c r="A7452">
        <v>7437</v>
      </c>
      <c r="B7452" s="84">
        <v>31180</v>
      </c>
      <c r="C7452" s="47">
        <v>45.62</v>
      </c>
      <c r="D7452" s="47">
        <v>46.38</v>
      </c>
      <c r="E7452" s="47">
        <v>45.62</v>
      </c>
      <c r="F7452" s="47">
        <v>46.25</v>
      </c>
      <c r="G7452" s="48">
        <v>563200</v>
      </c>
      <c r="H7452" s="47">
        <v>5.47</v>
      </c>
      <c r="I7452" s="51">
        <f t="shared" si="834"/>
        <v>0.11827027027027026</v>
      </c>
      <c r="J7452" s="51">
        <f t="shared" ca="1" si="835"/>
        <v>4</v>
      </c>
      <c r="K7452" s="47">
        <f t="shared" si="836"/>
        <v>5.4</v>
      </c>
      <c r="L7452" s="47">
        <f t="shared" si="837"/>
        <v>5.49</v>
      </c>
      <c r="M7452" s="47">
        <f t="shared" si="838"/>
        <v>5.4</v>
      </c>
      <c r="N7452" s="47">
        <f t="shared" si="839"/>
        <v>5.47</v>
      </c>
      <c r="O7452" s="48">
        <f t="shared" ca="1" si="840"/>
        <v>2252800</v>
      </c>
    </row>
    <row r="7453" spans="1:15" x14ac:dyDescent="0.25">
      <c r="A7453">
        <v>7438</v>
      </c>
      <c r="B7453" s="84">
        <v>31177</v>
      </c>
      <c r="C7453" s="47">
        <v>44.88</v>
      </c>
      <c r="D7453" s="47">
        <v>46</v>
      </c>
      <c r="E7453" s="47">
        <v>44.75</v>
      </c>
      <c r="F7453" s="47">
        <v>45.75</v>
      </c>
      <c r="G7453" s="48">
        <v>1159600</v>
      </c>
      <c r="H7453" s="47">
        <v>5.41</v>
      </c>
      <c r="I7453" s="51">
        <f t="shared" si="834"/>
        <v>0.11825136612021858</v>
      </c>
      <c r="J7453" s="51">
        <f t="shared" ca="1" si="835"/>
        <v>4</v>
      </c>
      <c r="K7453" s="47">
        <f t="shared" si="836"/>
        <v>5.31</v>
      </c>
      <c r="L7453" s="47">
        <f t="shared" si="837"/>
        <v>5.44</v>
      </c>
      <c r="M7453" s="47">
        <f t="shared" si="838"/>
        <v>5.29</v>
      </c>
      <c r="N7453" s="47">
        <f t="shared" si="839"/>
        <v>5.41</v>
      </c>
      <c r="O7453" s="48">
        <f t="shared" ca="1" si="840"/>
        <v>4638400</v>
      </c>
    </row>
    <row r="7454" spans="1:15" x14ac:dyDescent="0.25">
      <c r="A7454">
        <v>7439</v>
      </c>
      <c r="B7454" s="84">
        <v>31176</v>
      </c>
      <c r="C7454" s="47">
        <v>44.75</v>
      </c>
      <c r="D7454" s="47">
        <v>44.88</v>
      </c>
      <c r="E7454" s="47">
        <v>44.75</v>
      </c>
      <c r="F7454" s="47">
        <v>44.75</v>
      </c>
      <c r="G7454" s="48">
        <v>432400</v>
      </c>
      <c r="H7454" s="47">
        <v>5.29</v>
      </c>
      <c r="I7454" s="51">
        <f t="shared" si="834"/>
        <v>0.11821229050279329</v>
      </c>
      <c r="J7454" s="51">
        <f t="shared" ca="1" si="835"/>
        <v>4</v>
      </c>
      <c r="K7454" s="47">
        <f t="shared" si="836"/>
        <v>5.29</v>
      </c>
      <c r="L7454" s="47">
        <f t="shared" si="837"/>
        <v>5.31</v>
      </c>
      <c r="M7454" s="47">
        <f t="shared" si="838"/>
        <v>5.29</v>
      </c>
      <c r="N7454" s="47">
        <f t="shared" si="839"/>
        <v>5.29</v>
      </c>
      <c r="O7454" s="48">
        <f t="shared" ca="1" si="840"/>
        <v>1729600</v>
      </c>
    </row>
    <row r="7455" spans="1:15" x14ac:dyDescent="0.25">
      <c r="A7455">
        <v>7440</v>
      </c>
      <c r="B7455" s="84">
        <v>31175</v>
      </c>
      <c r="C7455" s="47">
        <v>45</v>
      </c>
      <c r="D7455" s="47">
        <v>45</v>
      </c>
      <c r="E7455" s="47">
        <v>44.75</v>
      </c>
      <c r="F7455" s="47">
        <v>44.75</v>
      </c>
      <c r="G7455" s="48">
        <v>332400</v>
      </c>
      <c r="H7455" s="47">
        <v>5.29</v>
      </c>
      <c r="I7455" s="51">
        <f t="shared" si="834"/>
        <v>0.11821229050279329</v>
      </c>
      <c r="J7455" s="51">
        <f t="shared" ca="1" si="835"/>
        <v>4</v>
      </c>
      <c r="K7455" s="47">
        <f t="shared" si="836"/>
        <v>5.32</v>
      </c>
      <c r="L7455" s="47">
        <f t="shared" si="837"/>
        <v>5.32</v>
      </c>
      <c r="M7455" s="47">
        <f t="shared" si="838"/>
        <v>5.29</v>
      </c>
      <c r="N7455" s="47">
        <f t="shared" si="839"/>
        <v>5.29</v>
      </c>
      <c r="O7455" s="48">
        <f t="shared" ca="1" si="840"/>
        <v>1329600</v>
      </c>
    </row>
    <row r="7456" spans="1:15" x14ac:dyDescent="0.25">
      <c r="A7456">
        <v>7441</v>
      </c>
      <c r="B7456" s="84">
        <v>31174</v>
      </c>
      <c r="C7456" s="47">
        <v>44.38</v>
      </c>
      <c r="D7456" s="47">
        <v>45.25</v>
      </c>
      <c r="E7456" s="47">
        <v>44.38</v>
      </c>
      <c r="F7456" s="47">
        <v>44.88</v>
      </c>
      <c r="G7456" s="48">
        <v>648000</v>
      </c>
      <c r="H7456" s="47">
        <v>5.31</v>
      </c>
      <c r="I7456" s="51">
        <f t="shared" si="834"/>
        <v>0.11831550802139036</v>
      </c>
      <c r="J7456" s="51">
        <f t="shared" ca="1" si="835"/>
        <v>4</v>
      </c>
      <c r="K7456" s="47">
        <f t="shared" si="836"/>
        <v>5.25</v>
      </c>
      <c r="L7456" s="47">
        <f t="shared" si="837"/>
        <v>5.35</v>
      </c>
      <c r="M7456" s="47">
        <f t="shared" si="838"/>
        <v>5.25</v>
      </c>
      <c r="N7456" s="47">
        <f t="shared" si="839"/>
        <v>5.31</v>
      </c>
      <c r="O7456" s="48">
        <f t="shared" ca="1" si="840"/>
        <v>2592000</v>
      </c>
    </row>
    <row r="7457" spans="1:15" x14ac:dyDescent="0.25">
      <c r="A7457">
        <v>7442</v>
      </c>
      <c r="B7457" s="84">
        <v>31173</v>
      </c>
      <c r="C7457" s="47">
        <v>45.12</v>
      </c>
      <c r="D7457" s="47">
        <v>45.12</v>
      </c>
      <c r="E7457" s="47">
        <v>44.38</v>
      </c>
      <c r="F7457" s="47">
        <v>44.38</v>
      </c>
      <c r="G7457" s="48">
        <v>128800</v>
      </c>
      <c r="H7457" s="47">
        <v>5.25</v>
      </c>
      <c r="I7457" s="51">
        <f t="shared" si="834"/>
        <v>0.11829652996845426</v>
      </c>
      <c r="J7457" s="51">
        <f t="shared" ca="1" si="835"/>
        <v>4</v>
      </c>
      <c r="K7457" s="47">
        <f t="shared" si="836"/>
        <v>5.34</v>
      </c>
      <c r="L7457" s="47">
        <f t="shared" si="837"/>
        <v>5.34</v>
      </c>
      <c r="M7457" s="47">
        <f t="shared" si="838"/>
        <v>5.25</v>
      </c>
      <c r="N7457" s="47">
        <f t="shared" si="839"/>
        <v>5.25</v>
      </c>
      <c r="O7457" s="48">
        <f t="shared" ca="1" si="840"/>
        <v>515200</v>
      </c>
    </row>
    <row r="7458" spans="1:15" x14ac:dyDescent="0.25">
      <c r="A7458">
        <v>7443</v>
      </c>
      <c r="B7458" s="84">
        <v>31170</v>
      </c>
      <c r="C7458" s="47">
        <v>44.5</v>
      </c>
      <c r="D7458" s="47">
        <v>45.25</v>
      </c>
      <c r="E7458" s="47">
        <v>44.5</v>
      </c>
      <c r="F7458" s="47">
        <v>45.25</v>
      </c>
      <c r="G7458" s="48">
        <v>673600</v>
      </c>
      <c r="H7458" s="47">
        <v>5.35</v>
      </c>
      <c r="I7458" s="51">
        <f t="shared" si="834"/>
        <v>0.11823204419889502</v>
      </c>
      <c r="J7458" s="51">
        <f t="shared" ca="1" si="835"/>
        <v>4</v>
      </c>
      <c r="K7458" s="47">
        <f t="shared" si="836"/>
        <v>5.26</v>
      </c>
      <c r="L7458" s="47">
        <f t="shared" si="837"/>
        <v>5.35</v>
      </c>
      <c r="M7458" s="47">
        <f t="shared" si="838"/>
        <v>5.26</v>
      </c>
      <c r="N7458" s="47">
        <f t="shared" si="839"/>
        <v>5.35</v>
      </c>
      <c r="O7458" s="48">
        <f t="shared" ca="1" si="840"/>
        <v>2694400</v>
      </c>
    </row>
    <row r="7459" spans="1:15" x14ac:dyDescent="0.25">
      <c r="A7459">
        <v>7444</v>
      </c>
      <c r="B7459" s="84">
        <v>31169</v>
      </c>
      <c r="C7459" s="47">
        <v>44.62</v>
      </c>
      <c r="D7459" s="47">
        <v>44.88</v>
      </c>
      <c r="E7459" s="47">
        <v>44.38</v>
      </c>
      <c r="F7459" s="47">
        <v>44.5</v>
      </c>
      <c r="G7459" s="48">
        <v>2212000</v>
      </c>
      <c r="H7459" s="47">
        <v>5.26</v>
      </c>
      <c r="I7459" s="51">
        <f t="shared" si="834"/>
        <v>0.11820224719101123</v>
      </c>
      <c r="J7459" s="51">
        <f t="shared" ca="1" si="835"/>
        <v>4</v>
      </c>
      <c r="K7459" s="47">
        <f t="shared" si="836"/>
        <v>5.27</v>
      </c>
      <c r="L7459" s="47">
        <f t="shared" si="837"/>
        <v>5.3</v>
      </c>
      <c r="M7459" s="47">
        <f t="shared" si="838"/>
        <v>5.25</v>
      </c>
      <c r="N7459" s="47">
        <f t="shared" si="839"/>
        <v>5.26</v>
      </c>
      <c r="O7459" s="48">
        <f t="shared" ca="1" si="840"/>
        <v>8848000</v>
      </c>
    </row>
    <row r="7460" spans="1:15" x14ac:dyDescent="0.25">
      <c r="A7460">
        <v>7445</v>
      </c>
      <c r="B7460" s="84">
        <v>31168</v>
      </c>
      <c r="C7460" s="47">
        <v>45</v>
      </c>
      <c r="D7460" s="47">
        <v>45</v>
      </c>
      <c r="E7460" s="47">
        <v>44.5</v>
      </c>
      <c r="F7460" s="47">
        <v>44.5</v>
      </c>
      <c r="G7460" s="48">
        <v>732000</v>
      </c>
      <c r="H7460" s="47">
        <v>5.26</v>
      </c>
      <c r="I7460" s="51">
        <f t="shared" si="834"/>
        <v>0.11820224719101123</v>
      </c>
      <c r="J7460" s="51">
        <f t="shared" ca="1" si="835"/>
        <v>4</v>
      </c>
      <c r="K7460" s="47">
        <f t="shared" si="836"/>
        <v>5.32</v>
      </c>
      <c r="L7460" s="47">
        <f t="shared" si="837"/>
        <v>5.32</v>
      </c>
      <c r="M7460" s="47">
        <f t="shared" si="838"/>
        <v>5.26</v>
      </c>
      <c r="N7460" s="47">
        <f t="shared" si="839"/>
        <v>5.26</v>
      </c>
      <c r="O7460" s="48">
        <f t="shared" ca="1" si="840"/>
        <v>2928000</v>
      </c>
    </row>
    <row r="7461" spans="1:15" x14ac:dyDescent="0.25">
      <c r="A7461">
        <v>7446</v>
      </c>
      <c r="B7461" s="84">
        <v>31167</v>
      </c>
      <c r="C7461" s="47">
        <v>45.25</v>
      </c>
      <c r="D7461" s="47">
        <v>45.5</v>
      </c>
      <c r="E7461" s="47">
        <v>44.62</v>
      </c>
      <c r="F7461" s="47">
        <v>44.88</v>
      </c>
      <c r="G7461" s="48">
        <v>1706000</v>
      </c>
      <c r="H7461" s="47">
        <v>5.31</v>
      </c>
      <c r="I7461" s="51">
        <f t="shared" si="834"/>
        <v>0.11831550802139036</v>
      </c>
      <c r="J7461" s="51">
        <f t="shared" ca="1" si="835"/>
        <v>4</v>
      </c>
      <c r="K7461" s="47">
        <f t="shared" si="836"/>
        <v>5.35</v>
      </c>
      <c r="L7461" s="47">
        <f t="shared" si="837"/>
        <v>5.38</v>
      </c>
      <c r="M7461" s="47">
        <f t="shared" si="838"/>
        <v>5.28</v>
      </c>
      <c r="N7461" s="47">
        <f t="shared" si="839"/>
        <v>5.31</v>
      </c>
      <c r="O7461" s="48">
        <f t="shared" ca="1" si="840"/>
        <v>6824000</v>
      </c>
    </row>
    <row r="7462" spans="1:15" x14ac:dyDescent="0.25">
      <c r="A7462">
        <v>7447</v>
      </c>
      <c r="B7462" s="84">
        <v>31166</v>
      </c>
      <c r="C7462" s="47">
        <v>46.38</v>
      </c>
      <c r="D7462" s="47">
        <v>46.62</v>
      </c>
      <c r="E7462" s="47">
        <v>45.62</v>
      </c>
      <c r="F7462" s="47">
        <v>45.62</v>
      </c>
      <c r="G7462" s="48">
        <v>400000</v>
      </c>
      <c r="H7462" s="47">
        <v>5.4</v>
      </c>
      <c r="I7462" s="51">
        <f t="shared" si="834"/>
        <v>0.11836913634370891</v>
      </c>
      <c r="J7462" s="51">
        <f t="shared" ca="1" si="835"/>
        <v>4</v>
      </c>
      <c r="K7462" s="47">
        <f t="shared" si="836"/>
        <v>5.49</v>
      </c>
      <c r="L7462" s="47">
        <f t="shared" si="837"/>
        <v>5.52</v>
      </c>
      <c r="M7462" s="47">
        <f t="shared" si="838"/>
        <v>5.4</v>
      </c>
      <c r="N7462" s="47">
        <f t="shared" si="839"/>
        <v>5.4</v>
      </c>
      <c r="O7462" s="48">
        <f t="shared" ca="1" si="840"/>
        <v>1600000</v>
      </c>
    </row>
    <row r="7463" spans="1:15" x14ac:dyDescent="0.25">
      <c r="A7463">
        <v>7448</v>
      </c>
      <c r="B7463" s="84">
        <v>31163</v>
      </c>
      <c r="C7463" s="47">
        <v>46.5</v>
      </c>
      <c r="D7463" s="47">
        <v>46.75</v>
      </c>
      <c r="E7463" s="47">
        <v>46.38</v>
      </c>
      <c r="F7463" s="47">
        <v>46.62</v>
      </c>
      <c r="G7463" s="48">
        <v>166800</v>
      </c>
      <c r="H7463" s="47">
        <v>5.52</v>
      </c>
      <c r="I7463" s="51">
        <f t="shared" si="834"/>
        <v>0.11840411840411841</v>
      </c>
      <c r="J7463" s="51">
        <f t="shared" ca="1" si="835"/>
        <v>4</v>
      </c>
      <c r="K7463" s="47">
        <f t="shared" si="836"/>
        <v>5.51</v>
      </c>
      <c r="L7463" s="47">
        <f t="shared" si="837"/>
        <v>5.54</v>
      </c>
      <c r="M7463" s="47">
        <f t="shared" si="838"/>
        <v>5.49</v>
      </c>
      <c r="N7463" s="47">
        <f t="shared" si="839"/>
        <v>5.52</v>
      </c>
      <c r="O7463" s="48">
        <f t="shared" ca="1" si="840"/>
        <v>667200</v>
      </c>
    </row>
    <row r="7464" spans="1:15" x14ac:dyDescent="0.25">
      <c r="A7464">
        <v>7449</v>
      </c>
      <c r="B7464" s="84">
        <v>31162</v>
      </c>
      <c r="C7464" s="47">
        <v>45.62</v>
      </c>
      <c r="D7464" s="47">
        <v>46.62</v>
      </c>
      <c r="E7464" s="47">
        <v>45.5</v>
      </c>
      <c r="F7464" s="47">
        <v>46.38</v>
      </c>
      <c r="G7464" s="48">
        <v>658000</v>
      </c>
      <c r="H7464" s="47">
        <v>5.49</v>
      </c>
      <c r="I7464" s="51">
        <f t="shared" si="834"/>
        <v>0.11836998706338939</v>
      </c>
      <c r="J7464" s="51">
        <f t="shared" ca="1" si="835"/>
        <v>4</v>
      </c>
      <c r="K7464" s="47">
        <f t="shared" si="836"/>
        <v>5.4</v>
      </c>
      <c r="L7464" s="47">
        <f t="shared" si="837"/>
        <v>5.52</v>
      </c>
      <c r="M7464" s="47">
        <f t="shared" si="838"/>
        <v>5.39</v>
      </c>
      <c r="N7464" s="47">
        <f t="shared" si="839"/>
        <v>5.49</v>
      </c>
      <c r="O7464" s="48">
        <f t="shared" ca="1" si="840"/>
        <v>2632000</v>
      </c>
    </row>
    <row r="7465" spans="1:15" x14ac:dyDescent="0.25">
      <c r="A7465">
        <v>7450</v>
      </c>
      <c r="B7465" s="84">
        <v>31161</v>
      </c>
      <c r="C7465" s="47">
        <v>45.75</v>
      </c>
      <c r="D7465" s="47">
        <v>46.12</v>
      </c>
      <c r="E7465" s="47">
        <v>45.62</v>
      </c>
      <c r="F7465" s="47">
        <v>45.88</v>
      </c>
      <c r="G7465" s="48">
        <v>431200</v>
      </c>
      <c r="H7465" s="47">
        <v>5.43</v>
      </c>
      <c r="I7465" s="51">
        <f t="shared" si="834"/>
        <v>0.11835222319093286</v>
      </c>
      <c r="J7465" s="51">
        <f t="shared" ca="1" si="835"/>
        <v>4</v>
      </c>
      <c r="K7465" s="47">
        <f t="shared" si="836"/>
        <v>5.41</v>
      </c>
      <c r="L7465" s="47">
        <f t="shared" si="837"/>
        <v>5.46</v>
      </c>
      <c r="M7465" s="47">
        <f t="shared" si="838"/>
        <v>5.4</v>
      </c>
      <c r="N7465" s="47">
        <f t="shared" si="839"/>
        <v>5.43</v>
      </c>
      <c r="O7465" s="48">
        <f t="shared" ca="1" si="840"/>
        <v>1724800</v>
      </c>
    </row>
    <row r="7466" spans="1:15" x14ac:dyDescent="0.25">
      <c r="A7466">
        <v>7451</v>
      </c>
      <c r="B7466" s="84">
        <v>31160</v>
      </c>
      <c r="C7466" s="47">
        <v>45.5</v>
      </c>
      <c r="D7466" s="47">
        <v>45.88</v>
      </c>
      <c r="E7466" s="47">
        <v>45.5</v>
      </c>
      <c r="F7466" s="47">
        <v>45.88</v>
      </c>
      <c r="G7466" s="48">
        <v>284000</v>
      </c>
      <c r="H7466" s="47">
        <v>5.43</v>
      </c>
      <c r="I7466" s="51">
        <f t="shared" si="834"/>
        <v>0.11835222319093286</v>
      </c>
      <c r="J7466" s="51">
        <f t="shared" ca="1" si="835"/>
        <v>4</v>
      </c>
      <c r="K7466" s="47">
        <f t="shared" si="836"/>
        <v>5.39</v>
      </c>
      <c r="L7466" s="47">
        <f t="shared" si="837"/>
        <v>5.43</v>
      </c>
      <c r="M7466" s="47">
        <f t="shared" si="838"/>
        <v>5.39</v>
      </c>
      <c r="N7466" s="47">
        <f t="shared" si="839"/>
        <v>5.43</v>
      </c>
      <c r="O7466" s="48">
        <f t="shared" ca="1" si="840"/>
        <v>1136000</v>
      </c>
    </row>
    <row r="7467" spans="1:15" x14ac:dyDescent="0.25">
      <c r="A7467">
        <v>7452</v>
      </c>
      <c r="B7467" s="84">
        <v>31159</v>
      </c>
      <c r="C7467" s="47">
        <v>45.5</v>
      </c>
      <c r="D7467" s="47">
        <v>45.75</v>
      </c>
      <c r="E7467" s="47">
        <v>45.25</v>
      </c>
      <c r="F7467" s="47">
        <v>45.5</v>
      </c>
      <c r="G7467" s="48">
        <v>644400</v>
      </c>
      <c r="H7467" s="47">
        <v>5.38</v>
      </c>
      <c r="I7467" s="51">
        <f t="shared" si="834"/>
        <v>0.11824175824175824</v>
      </c>
      <c r="J7467" s="51">
        <f t="shared" ca="1" si="835"/>
        <v>4</v>
      </c>
      <c r="K7467" s="47">
        <f t="shared" si="836"/>
        <v>5.38</v>
      </c>
      <c r="L7467" s="47">
        <f t="shared" si="837"/>
        <v>5.41</v>
      </c>
      <c r="M7467" s="47">
        <f t="shared" si="838"/>
        <v>5.35</v>
      </c>
      <c r="N7467" s="47">
        <f t="shared" si="839"/>
        <v>5.38</v>
      </c>
      <c r="O7467" s="48">
        <f t="shared" ca="1" si="840"/>
        <v>2577600</v>
      </c>
    </row>
    <row r="7468" spans="1:15" x14ac:dyDescent="0.25">
      <c r="A7468">
        <v>7453</v>
      </c>
      <c r="B7468" s="84">
        <v>31156</v>
      </c>
      <c r="C7468" s="47">
        <v>45.25</v>
      </c>
      <c r="D7468" s="47">
        <v>46</v>
      </c>
      <c r="E7468" s="47">
        <v>45.25</v>
      </c>
      <c r="F7468" s="47">
        <v>45.75</v>
      </c>
      <c r="G7468" s="48">
        <v>513200</v>
      </c>
      <c r="H7468" s="47">
        <v>5.41</v>
      </c>
      <c r="I7468" s="51">
        <f t="shared" si="834"/>
        <v>0.11825136612021858</v>
      </c>
      <c r="J7468" s="51">
        <f t="shared" ca="1" si="835"/>
        <v>4</v>
      </c>
      <c r="K7468" s="47">
        <f t="shared" si="836"/>
        <v>5.35</v>
      </c>
      <c r="L7468" s="47">
        <f t="shared" si="837"/>
        <v>5.44</v>
      </c>
      <c r="M7468" s="47">
        <f t="shared" si="838"/>
        <v>5.35</v>
      </c>
      <c r="N7468" s="47">
        <f t="shared" si="839"/>
        <v>5.41</v>
      </c>
      <c r="O7468" s="48">
        <f t="shared" ca="1" si="840"/>
        <v>2052800</v>
      </c>
    </row>
    <row r="7469" spans="1:15" x14ac:dyDescent="0.25">
      <c r="A7469">
        <v>7454</v>
      </c>
      <c r="B7469" s="84">
        <v>31155</v>
      </c>
      <c r="C7469" s="47">
        <v>45.38</v>
      </c>
      <c r="D7469" s="47">
        <v>45.5</v>
      </c>
      <c r="E7469" s="47">
        <v>45.12</v>
      </c>
      <c r="F7469" s="47">
        <v>45.25</v>
      </c>
      <c r="G7469" s="48">
        <v>443200</v>
      </c>
      <c r="H7469" s="47">
        <v>5.35</v>
      </c>
      <c r="I7469" s="51">
        <f t="shared" si="834"/>
        <v>0.11823204419889502</v>
      </c>
      <c r="J7469" s="51">
        <f t="shared" ca="1" si="835"/>
        <v>4</v>
      </c>
      <c r="K7469" s="47">
        <f t="shared" si="836"/>
        <v>5.37</v>
      </c>
      <c r="L7469" s="47">
        <f t="shared" si="837"/>
        <v>5.38</v>
      </c>
      <c r="M7469" s="47">
        <f t="shared" si="838"/>
        <v>5.33</v>
      </c>
      <c r="N7469" s="47">
        <f t="shared" si="839"/>
        <v>5.35</v>
      </c>
      <c r="O7469" s="48">
        <f t="shared" ca="1" si="840"/>
        <v>1772800</v>
      </c>
    </row>
    <row r="7470" spans="1:15" x14ac:dyDescent="0.25">
      <c r="A7470">
        <v>7455</v>
      </c>
      <c r="B7470" s="84">
        <v>31154</v>
      </c>
      <c r="C7470" s="47">
        <v>45.12</v>
      </c>
      <c r="D7470" s="47">
        <v>45.5</v>
      </c>
      <c r="E7470" s="47">
        <v>44.75</v>
      </c>
      <c r="F7470" s="47">
        <v>44.75</v>
      </c>
      <c r="G7470" s="48">
        <v>563200</v>
      </c>
      <c r="H7470" s="47">
        <v>5.29</v>
      </c>
      <c r="I7470" s="51">
        <f t="shared" si="834"/>
        <v>0.11821229050279329</v>
      </c>
      <c r="J7470" s="51">
        <f t="shared" ca="1" si="835"/>
        <v>4</v>
      </c>
      <c r="K7470" s="47">
        <f t="shared" si="836"/>
        <v>5.33</v>
      </c>
      <c r="L7470" s="47">
        <f t="shared" si="837"/>
        <v>5.38</v>
      </c>
      <c r="M7470" s="47">
        <f t="shared" si="838"/>
        <v>5.29</v>
      </c>
      <c r="N7470" s="47">
        <f t="shared" si="839"/>
        <v>5.29</v>
      </c>
      <c r="O7470" s="48">
        <f t="shared" ca="1" si="840"/>
        <v>2252800</v>
      </c>
    </row>
    <row r="7471" spans="1:15" x14ac:dyDescent="0.25">
      <c r="A7471">
        <v>7456</v>
      </c>
      <c r="B7471" s="84">
        <v>31153</v>
      </c>
      <c r="C7471" s="47">
        <v>44.38</v>
      </c>
      <c r="D7471" s="47">
        <v>45.75</v>
      </c>
      <c r="E7471" s="47">
        <v>44.38</v>
      </c>
      <c r="F7471" s="47">
        <v>45.5</v>
      </c>
      <c r="G7471" s="48">
        <v>1117200</v>
      </c>
      <c r="H7471" s="47">
        <v>5.38</v>
      </c>
      <c r="I7471" s="51">
        <f t="shared" si="834"/>
        <v>0.11824175824175824</v>
      </c>
      <c r="J7471" s="51">
        <f t="shared" ca="1" si="835"/>
        <v>4</v>
      </c>
      <c r="K7471" s="47">
        <f t="shared" si="836"/>
        <v>5.25</v>
      </c>
      <c r="L7471" s="47">
        <f t="shared" si="837"/>
        <v>5.41</v>
      </c>
      <c r="M7471" s="47">
        <f t="shared" si="838"/>
        <v>5.25</v>
      </c>
      <c r="N7471" s="47">
        <f t="shared" si="839"/>
        <v>5.38</v>
      </c>
      <c r="O7471" s="48">
        <f t="shared" ca="1" si="840"/>
        <v>4468800</v>
      </c>
    </row>
    <row r="7472" spans="1:15" x14ac:dyDescent="0.25">
      <c r="A7472">
        <v>7457</v>
      </c>
      <c r="B7472" s="84">
        <v>31152</v>
      </c>
      <c r="C7472" s="47">
        <v>44.88</v>
      </c>
      <c r="D7472" s="47">
        <v>45</v>
      </c>
      <c r="E7472" s="47">
        <v>44.12</v>
      </c>
      <c r="F7472" s="47">
        <v>44.12</v>
      </c>
      <c r="G7472" s="48">
        <v>724000</v>
      </c>
      <c r="H7472" s="47">
        <v>5.22</v>
      </c>
      <c r="I7472" s="51">
        <f t="shared" si="834"/>
        <v>0.11831368993653672</v>
      </c>
      <c r="J7472" s="51">
        <f t="shared" ca="1" si="835"/>
        <v>4</v>
      </c>
      <c r="K7472" s="47">
        <f t="shared" si="836"/>
        <v>5.31</v>
      </c>
      <c r="L7472" s="47">
        <f t="shared" si="837"/>
        <v>5.32</v>
      </c>
      <c r="M7472" s="47">
        <f t="shared" si="838"/>
        <v>5.22</v>
      </c>
      <c r="N7472" s="47">
        <f t="shared" si="839"/>
        <v>5.22</v>
      </c>
      <c r="O7472" s="48">
        <f t="shared" ca="1" si="840"/>
        <v>2896000</v>
      </c>
    </row>
    <row r="7473" spans="1:15" x14ac:dyDescent="0.25">
      <c r="A7473">
        <v>7458</v>
      </c>
      <c r="B7473" s="84">
        <v>31149</v>
      </c>
      <c r="C7473" s="47">
        <v>44.88</v>
      </c>
      <c r="D7473" s="47">
        <v>45</v>
      </c>
      <c r="E7473" s="47">
        <v>44.75</v>
      </c>
      <c r="F7473" s="47">
        <v>45</v>
      </c>
      <c r="G7473" s="48">
        <v>1060800</v>
      </c>
      <c r="H7473" s="47">
        <v>5.32</v>
      </c>
      <c r="I7473" s="51">
        <f t="shared" si="834"/>
        <v>0.11822222222222223</v>
      </c>
      <c r="J7473" s="51">
        <f t="shared" ca="1" si="835"/>
        <v>4</v>
      </c>
      <c r="K7473" s="47">
        <f t="shared" si="836"/>
        <v>5.31</v>
      </c>
      <c r="L7473" s="47">
        <f t="shared" si="837"/>
        <v>5.32</v>
      </c>
      <c r="M7473" s="47">
        <f t="shared" si="838"/>
        <v>5.29</v>
      </c>
      <c r="N7473" s="47">
        <f t="shared" si="839"/>
        <v>5.32</v>
      </c>
      <c r="O7473" s="48">
        <f t="shared" ca="1" si="840"/>
        <v>4243200</v>
      </c>
    </row>
    <row r="7474" spans="1:15" x14ac:dyDescent="0.25">
      <c r="A7474">
        <v>7459</v>
      </c>
      <c r="B7474" s="84">
        <v>31148</v>
      </c>
      <c r="C7474" s="47">
        <v>44.75</v>
      </c>
      <c r="D7474" s="47">
        <v>45.5</v>
      </c>
      <c r="E7474" s="47">
        <v>44.75</v>
      </c>
      <c r="F7474" s="47">
        <v>45</v>
      </c>
      <c r="G7474" s="48">
        <v>470400</v>
      </c>
      <c r="H7474" s="47">
        <v>5.32</v>
      </c>
      <c r="I7474" s="51">
        <f t="shared" si="834"/>
        <v>0.11822222222222223</v>
      </c>
      <c r="J7474" s="51">
        <f t="shared" ca="1" si="835"/>
        <v>4</v>
      </c>
      <c r="K7474" s="47">
        <f t="shared" si="836"/>
        <v>5.29</v>
      </c>
      <c r="L7474" s="47">
        <f t="shared" si="837"/>
        <v>5.38</v>
      </c>
      <c r="M7474" s="47">
        <f t="shared" si="838"/>
        <v>5.29</v>
      </c>
      <c r="N7474" s="47">
        <f t="shared" si="839"/>
        <v>5.32</v>
      </c>
      <c r="O7474" s="48">
        <f t="shared" ca="1" si="840"/>
        <v>1881600</v>
      </c>
    </row>
    <row r="7475" spans="1:15" x14ac:dyDescent="0.25">
      <c r="A7475">
        <v>7460</v>
      </c>
      <c r="B7475" s="84">
        <v>31147</v>
      </c>
      <c r="C7475" s="47">
        <v>44.38</v>
      </c>
      <c r="D7475" s="47">
        <v>44.88</v>
      </c>
      <c r="E7475" s="47">
        <v>44.12</v>
      </c>
      <c r="F7475" s="47">
        <v>44.88</v>
      </c>
      <c r="G7475" s="48">
        <v>775600</v>
      </c>
      <c r="H7475" s="47">
        <v>5.31</v>
      </c>
      <c r="I7475" s="51">
        <f t="shared" si="834"/>
        <v>0.11831550802139036</v>
      </c>
      <c r="J7475" s="51">
        <f t="shared" ca="1" si="835"/>
        <v>4</v>
      </c>
      <c r="K7475" s="47">
        <f t="shared" si="836"/>
        <v>5.25</v>
      </c>
      <c r="L7475" s="47">
        <f t="shared" si="837"/>
        <v>5.31</v>
      </c>
      <c r="M7475" s="47">
        <f t="shared" si="838"/>
        <v>5.22</v>
      </c>
      <c r="N7475" s="47">
        <f t="shared" si="839"/>
        <v>5.31</v>
      </c>
      <c r="O7475" s="48">
        <f t="shared" ca="1" si="840"/>
        <v>3102400</v>
      </c>
    </row>
    <row r="7476" spans="1:15" x14ac:dyDescent="0.25">
      <c r="A7476">
        <v>7461</v>
      </c>
      <c r="B7476" s="84">
        <v>31146</v>
      </c>
      <c r="C7476" s="47">
        <v>44.12</v>
      </c>
      <c r="D7476" s="47">
        <v>44.5</v>
      </c>
      <c r="E7476" s="47">
        <v>44</v>
      </c>
      <c r="F7476" s="47">
        <v>44.12</v>
      </c>
      <c r="G7476" s="48">
        <v>765200</v>
      </c>
      <c r="H7476" s="47">
        <v>5.22</v>
      </c>
      <c r="I7476" s="51">
        <f t="shared" si="834"/>
        <v>0.11831368993653672</v>
      </c>
      <c r="J7476" s="51">
        <f t="shared" ca="1" si="835"/>
        <v>4</v>
      </c>
      <c r="K7476" s="47">
        <f t="shared" si="836"/>
        <v>5.22</v>
      </c>
      <c r="L7476" s="47">
        <f t="shared" si="837"/>
        <v>5.26</v>
      </c>
      <c r="M7476" s="47">
        <f t="shared" si="838"/>
        <v>5.21</v>
      </c>
      <c r="N7476" s="47">
        <f t="shared" si="839"/>
        <v>5.22</v>
      </c>
      <c r="O7476" s="48">
        <f t="shared" ca="1" si="840"/>
        <v>3060800</v>
      </c>
    </row>
    <row r="7477" spans="1:15" x14ac:dyDescent="0.25">
      <c r="A7477">
        <v>7462</v>
      </c>
      <c r="B7477" s="84">
        <v>31145</v>
      </c>
      <c r="C7477" s="47">
        <v>44.38</v>
      </c>
      <c r="D7477" s="47">
        <v>44.88</v>
      </c>
      <c r="E7477" s="47">
        <v>44.12</v>
      </c>
      <c r="F7477" s="47">
        <v>44.25</v>
      </c>
      <c r="G7477" s="48">
        <v>483200</v>
      </c>
      <c r="H7477" s="47">
        <v>5.23</v>
      </c>
      <c r="I7477" s="51">
        <f t="shared" si="834"/>
        <v>0.11819209039548023</v>
      </c>
      <c r="J7477" s="51">
        <f t="shared" ca="1" si="835"/>
        <v>4</v>
      </c>
      <c r="K7477" s="47">
        <f t="shared" si="836"/>
        <v>5.25</v>
      </c>
      <c r="L7477" s="47">
        <f t="shared" si="837"/>
        <v>5.3</v>
      </c>
      <c r="M7477" s="47">
        <f t="shared" si="838"/>
        <v>5.21</v>
      </c>
      <c r="N7477" s="47">
        <f t="shared" si="839"/>
        <v>5.23</v>
      </c>
      <c r="O7477" s="48">
        <f t="shared" ca="1" si="840"/>
        <v>1932800</v>
      </c>
    </row>
    <row r="7478" spans="1:15" x14ac:dyDescent="0.25">
      <c r="A7478">
        <v>7463</v>
      </c>
      <c r="B7478" s="84">
        <v>31141</v>
      </c>
      <c r="C7478" s="47">
        <v>44.88</v>
      </c>
      <c r="D7478" s="47">
        <v>45.12</v>
      </c>
      <c r="E7478" s="47">
        <v>44.38</v>
      </c>
      <c r="F7478" s="47">
        <v>44.38</v>
      </c>
      <c r="G7478" s="48">
        <v>1136800</v>
      </c>
      <c r="H7478" s="47">
        <v>5.25</v>
      </c>
      <c r="I7478" s="51">
        <f t="shared" si="834"/>
        <v>0.11829652996845426</v>
      </c>
      <c r="J7478" s="51">
        <f t="shared" ca="1" si="835"/>
        <v>4</v>
      </c>
      <c r="K7478" s="47">
        <f t="shared" si="836"/>
        <v>5.31</v>
      </c>
      <c r="L7478" s="47">
        <f t="shared" si="837"/>
        <v>5.34</v>
      </c>
      <c r="M7478" s="47">
        <f t="shared" si="838"/>
        <v>5.25</v>
      </c>
      <c r="N7478" s="47">
        <f t="shared" si="839"/>
        <v>5.25</v>
      </c>
      <c r="O7478" s="48">
        <f t="shared" ca="1" si="840"/>
        <v>4547200</v>
      </c>
    </row>
    <row r="7479" spans="1:15" x14ac:dyDescent="0.25">
      <c r="A7479">
        <v>7464</v>
      </c>
      <c r="B7479" s="84">
        <v>31140</v>
      </c>
      <c r="C7479" s="47">
        <v>45.88</v>
      </c>
      <c r="D7479" s="47">
        <v>45.88</v>
      </c>
      <c r="E7479" s="47">
        <v>44.62</v>
      </c>
      <c r="F7479" s="47">
        <v>44.88</v>
      </c>
      <c r="G7479" s="48">
        <v>1040800</v>
      </c>
      <c r="H7479" s="47">
        <v>5.31</v>
      </c>
      <c r="I7479" s="51">
        <f t="shared" si="834"/>
        <v>0.11831550802139036</v>
      </c>
      <c r="J7479" s="51">
        <f t="shared" ca="1" si="835"/>
        <v>4</v>
      </c>
      <c r="K7479" s="47">
        <f t="shared" si="836"/>
        <v>5.43</v>
      </c>
      <c r="L7479" s="47">
        <f t="shared" si="837"/>
        <v>5.43</v>
      </c>
      <c r="M7479" s="47">
        <f t="shared" si="838"/>
        <v>5.28</v>
      </c>
      <c r="N7479" s="47">
        <f t="shared" si="839"/>
        <v>5.31</v>
      </c>
      <c r="O7479" s="48">
        <f t="shared" ca="1" si="840"/>
        <v>4163200</v>
      </c>
    </row>
    <row r="7480" spans="1:15" x14ac:dyDescent="0.25">
      <c r="A7480">
        <v>7465</v>
      </c>
      <c r="B7480" s="84">
        <v>31139</v>
      </c>
      <c r="C7480" s="47">
        <v>45.25</v>
      </c>
      <c r="D7480" s="47">
        <v>46.25</v>
      </c>
      <c r="E7480" s="47">
        <v>45.25</v>
      </c>
      <c r="F7480" s="47">
        <v>45.88</v>
      </c>
      <c r="G7480" s="48">
        <v>735200</v>
      </c>
      <c r="H7480" s="47">
        <v>5.43</v>
      </c>
      <c r="I7480" s="51">
        <f t="shared" si="834"/>
        <v>0.11835222319093286</v>
      </c>
      <c r="J7480" s="51">
        <f t="shared" ca="1" si="835"/>
        <v>4</v>
      </c>
      <c r="K7480" s="47">
        <f t="shared" si="836"/>
        <v>5.36</v>
      </c>
      <c r="L7480" s="47">
        <f t="shared" si="837"/>
        <v>5.47</v>
      </c>
      <c r="M7480" s="47">
        <f t="shared" si="838"/>
        <v>5.36</v>
      </c>
      <c r="N7480" s="47">
        <f t="shared" si="839"/>
        <v>5.43</v>
      </c>
      <c r="O7480" s="48">
        <f t="shared" ca="1" si="840"/>
        <v>2940800</v>
      </c>
    </row>
    <row r="7481" spans="1:15" x14ac:dyDescent="0.25">
      <c r="A7481">
        <v>7466</v>
      </c>
      <c r="B7481" s="84">
        <v>31138</v>
      </c>
      <c r="C7481" s="47">
        <v>45.88</v>
      </c>
      <c r="D7481" s="47">
        <v>45.88</v>
      </c>
      <c r="E7481" s="47">
        <v>45.38</v>
      </c>
      <c r="F7481" s="47">
        <v>45.75</v>
      </c>
      <c r="G7481" s="48">
        <v>553600</v>
      </c>
      <c r="H7481" s="47">
        <v>5.36</v>
      </c>
      <c r="I7481" s="51">
        <f t="shared" si="834"/>
        <v>0.1171584699453552</v>
      </c>
      <c r="J7481" s="51">
        <f t="shared" ca="1" si="835"/>
        <v>4</v>
      </c>
      <c r="K7481" s="47">
        <f t="shared" si="836"/>
        <v>5.38</v>
      </c>
      <c r="L7481" s="47">
        <f t="shared" si="837"/>
        <v>5.38</v>
      </c>
      <c r="M7481" s="47">
        <f t="shared" si="838"/>
        <v>5.32</v>
      </c>
      <c r="N7481" s="47">
        <f t="shared" si="839"/>
        <v>5.36</v>
      </c>
      <c r="O7481" s="48">
        <f t="shared" ca="1" si="840"/>
        <v>2214400</v>
      </c>
    </row>
    <row r="7482" spans="1:15" x14ac:dyDescent="0.25">
      <c r="A7482">
        <v>7467</v>
      </c>
      <c r="B7482" s="84">
        <v>31135</v>
      </c>
      <c r="C7482" s="47">
        <v>45</v>
      </c>
      <c r="D7482" s="47">
        <v>45.75</v>
      </c>
      <c r="E7482" s="47">
        <v>44.88</v>
      </c>
      <c r="F7482" s="47">
        <v>45.75</v>
      </c>
      <c r="G7482" s="48">
        <v>1198400</v>
      </c>
      <c r="H7482" s="47">
        <v>5.36</v>
      </c>
      <c r="I7482" s="51">
        <f t="shared" si="834"/>
        <v>0.1171584699453552</v>
      </c>
      <c r="J7482" s="51">
        <f t="shared" ca="1" si="835"/>
        <v>4</v>
      </c>
      <c r="K7482" s="47">
        <f t="shared" si="836"/>
        <v>5.27</v>
      </c>
      <c r="L7482" s="47">
        <f t="shared" si="837"/>
        <v>5.36</v>
      </c>
      <c r="M7482" s="47">
        <f t="shared" si="838"/>
        <v>5.26</v>
      </c>
      <c r="N7482" s="47">
        <f t="shared" si="839"/>
        <v>5.36</v>
      </c>
      <c r="O7482" s="48">
        <f t="shared" ca="1" si="840"/>
        <v>4793600</v>
      </c>
    </row>
    <row r="7483" spans="1:15" x14ac:dyDescent="0.25">
      <c r="A7483">
        <v>7468</v>
      </c>
      <c r="B7483" s="84">
        <v>31134</v>
      </c>
      <c r="C7483" s="47">
        <v>45.25</v>
      </c>
      <c r="D7483" s="47">
        <v>45.25</v>
      </c>
      <c r="E7483" s="47">
        <v>44.75</v>
      </c>
      <c r="F7483" s="47">
        <v>44.75</v>
      </c>
      <c r="G7483" s="48">
        <v>808800</v>
      </c>
      <c r="H7483" s="47">
        <v>5.25</v>
      </c>
      <c r="I7483" s="51">
        <f t="shared" si="834"/>
        <v>0.11731843575418995</v>
      </c>
      <c r="J7483" s="51">
        <f t="shared" ca="1" si="835"/>
        <v>4</v>
      </c>
      <c r="K7483" s="47">
        <f t="shared" si="836"/>
        <v>5.31</v>
      </c>
      <c r="L7483" s="47">
        <f t="shared" si="837"/>
        <v>5.31</v>
      </c>
      <c r="M7483" s="47">
        <f t="shared" si="838"/>
        <v>5.25</v>
      </c>
      <c r="N7483" s="47">
        <f t="shared" si="839"/>
        <v>5.25</v>
      </c>
      <c r="O7483" s="48">
        <f t="shared" ca="1" si="840"/>
        <v>3235200</v>
      </c>
    </row>
    <row r="7484" spans="1:15" x14ac:dyDescent="0.25">
      <c r="A7484">
        <v>7469</v>
      </c>
      <c r="B7484" s="84">
        <v>31133</v>
      </c>
      <c r="C7484" s="47">
        <v>45</v>
      </c>
      <c r="D7484" s="47">
        <v>45.12</v>
      </c>
      <c r="E7484" s="47">
        <v>44.88</v>
      </c>
      <c r="F7484" s="47">
        <v>44.88</v>
      </c>
      <c r="G7484" s="48">
        <v>610800</v>
      </c>
      <c r="H7484" s="47">
        <v>5.26</v>
      </c>
      <c r="I7484" s="51">
        <f t="shared" si="834"/>
        <v>0.11720142602495542</v>
      </c>
      <c r="J7484" s="51">
        <f t="shared" ca="1" si="835"/>
        <v>4</v>
      </c>
      <c r="K7484" s="47">
        <f t="shared" si="836"/>
        <v>5.27</v>
      </c>
      <c r="L7484" s="47">
        <f t="shared" si="837"/>
        <v>5.29</v>
      </c>
      <c r="M7484" s="47">
        <f t="shared" si="838"/>
        <v>5.26</v>
      </c>
      <c r="N7484" s="47">
        <f t="shared" si="839"/>
        <v>5.26</v>
      </c>
      <c r="O7484" s="48">
        <f t="shared" ca="1" si="840"/>
        <v>2443200</v>
      </c>
    </row>
    <row r="7485" spans="1:15" x14ac:dyDescent="0.25">
      <c r="A7485">
        <v>7470</v>
      </c>
      <c r="B7485" s="84">
        <v>31132</v>
      </c>
      <c r="C7485" s="47">
        <v>44.75</v>
      </c>
      <c r="D7485" s="47">
        <v>45.25</v>
      </c>
      <c r="E7485" s="47">
        <v>44.75</v>
      </c>
      <c r="F7485" s="47">
        <v>45</v>
      </c>
      <c r="G7485" s="48">
        <v>370800</v>
      </c>
      <c r="H7485" s="47">
        <v>5.28</v>
      </c>
      <c r="I7485" s="51">
        <f t="shared" si="834"/>
        <v>0.11733333333333335</v>
      </c>
      <c r="J7485" s="51">
        <f t="shared" ca="1" si="835"/>
        <v>4</v>
      </c>
      <c r="K7485" s="47">
        <f t="shared" si="836"/>
        <v>5.25</v>
      </c>
      <c r="L7485" s="47">
        <f t="shared" si="837"/>
        <v>5.31</v>
      </c>
      <c r="M7485" s="47">
        <f t="shared" si="838"/>
        <v>5.25</v>
      </c>
      <c r="N7485" s="47">
        <f t="shared" si="839"/>
        <v>5.28</v>
      </c>
      <c r="O7485" s="48">
        <f t="shared" ca="1" si="840"/>
        <v>1483200</v>
      </c>
    </row>
    <row r="7486" spans="1:15" x14ac:dyDescent="0.25">
      <c r="A7486">
        <v>7471</v>
      </c>
      <c r="B7486" s="84">
        <v>31131</v>
      </c>
      <c r="C7486" s="47">
        <v>45</v>
      </c>
      <c r="D7486" s="47">
        <v>45.12</v>
      </c>
      <c r="E7486" s="47">
        <v>44.62</v>
      </c>
      <c r="F7486" s="47">
        <v>44.88</v>
      </c>
      <c r="G7486" s="48">
        <v>298800</v>
      </c>
      <c r="H7486" s="47">
        <v>5.26</v>
      </c>
      <c r="I7486" s="51">
        <f t="shared" si="834"/>
        <v>0.11720142602495542</v>
      </c>
      <c r="J7486" s="51">
        <f t="shared" ca="1" si="835"/>
        <v>4</v>
      </c>
      <c r="K7486" s="47">
        <f t="shared" si="836"/>
        <v>5.27</v>
      </c>
      <c r="L7486" s="47">
        <f t="shared" si="837"/>
        <v>5.29</v>
      </c>
      <c r="M7486" s="47">
        <f t="shared" si="838"/>
        <v>5.23</v>
      </c>
      <c r="N7486" s="47">
        <f t="shared" si="839"/>
        <v>5.26</v>
      </c>
      <c r="O7486" s="48">
        <f t="shared" ca="1" si="840"/>
        <v>1195200</v>
      </c>
    </row>
    <row r="7487" spans="1:15" x14ac:dyDescent="0.25">
      <c r="A7487">
        <v>7472</v>
      </c>
      <c r="B7487" s="84">
        <v>31128</v>
      </c>
      <c r="C7487" s="47">
        <v>45</v>
      </c>
      <c r="D7487" s="47">
        <v>45</v>
      </c>
      <c r="E7487" s="47">
        <v>44.62</v>
      </c>
      <c r="F7487" s="47">
        <v>45</v>
      </c>
      <c r="G7487" s="48">
        <v>457600</v>
      </c>
      <c r="H7487" s="47">
        <v>5.28</v>
      </c>
      <c r="I7487" s="51">
        <f t="shared" si="834"/>
        <v>0.11733333333333335</v>
      </c>
      <c r="J7487" s="51">
        <f t="shared" ca="1" si="835"/>
        <v>4</v>
      </c>
      <c r="K7487" s="47">
        <f t="shared" si="836"/>
        <v>5.28</v>
      </c>
      <c r="L7487" s="47">
        <f t="shared" si="837"/>
        <v>5.28</v>
      </c>
      <c r="M7487" s="47">
        <f t="shared" si="838"/>
        <v>5.24</v>
      </c>
      <c r="N7487" s="47">
        <f t="shared" si="839"/>
        <v>5.28</v>
      </c>
      <c r="O7487" s="48">
        <f t="shared" ca="1" si="840"/>
        <v>1830400</v>
      </c>
    </row>
    <row r="7488" spans="1:15" x14ac:dyDescent="0.25">
      <c r="A7488">
        <v>7473</v>
      </c>
      <c r="B7488" s="84">
        <v>31127</v>
      </c>
      <c r="C7488" s="47">
        <v>45</v>
      </c>
      <c r="D7488" s="47">
        <v>45.12</v>
      </c>
      <c r="E7488" s="47">
        <v>44.62</v>
      </c>
      <c r="F7488" s="47">
        <v>44.75</v>
      </c>
      <c r="G7488" s="48">
        <v>486800</v>
      </c>
      <c r="H7488" s="47">
        <v>5.25</v>
      </c>
      <c r="I7488" s="51">
        <f t="shared" si="834"/>
        <v>0.11731843575418995</v>
      </c>
      <c r="J7488" s="51">
        <f t="shared" ca="1" si="835"/>
        <v>4</v>
      </c>
      <c r="K7488" s="47">
        <f t="shared" si="836"/>
        <v>5.28</v>
      </c>
      <c r="L7488" s="47">
        <f t="shared" si="837"/>
        <v>5.29</v>
      </c>
      <c r="M7488" s="47">
        <f t="shared" si="838"/>
        <v>5.23</v>
      </c>
      <c r="N7488" s="47">
        <f t="shared" si="839"/>
        <v>5.25</v>
      </c>
      <c r="O7488" s="48">
        <f t="shared" ca="1" si="840"/>
        <v>1947200</v>
      </c>
    </row>
    <row r="7489" spans="1:15" x14ac:dyDescent="0.25">
      <c r="A7489">
        <v>7474</v>
      </c>
      <c r="B7489" s="84">
        <v>31126</v>
      </c>
      <c r="C7489" s="47">
        <v>45.12</v>
      </c>
      <c r="D7489" s="47">
        <v>45.25</v>
      </c>
      <c r="E7489" s="47">
        <v>44.75</v>
      </c>
      <c r="F7489" s="47">
        <v>45</v>
      </c>
      <c r="G7489" s="48">
        <v>1362400</v>
      </c>
      <c r="H7489" s="47">
        <v>5.28</v>
      </c>
      <c r="I7489" s="51">
        <f t="shared" si="834"/>
        <v>0.11733333333333335</v>
      </c>
      <c r="J7489" s="51">
        <f t="shared" ca="1" si="835"/>
        <v>4</v>
      </c>
      <c r="K7489" s="47">
        <f t="shared" si="836"/>
        <v>5.29</v>
      </c>
      <c r="L7489" s="47">
        <f t="shared" si="837"/>
        <v>5.31</v>
      </c>
      <c r="M7489" s="47">
        <f t="shared" si="838"/>
        <v>5.25</v>
      </c>
      <c r="N7489" s="47">
        <f t="shared" si="839"/>
        <v>5.28</v>
      </c>
      <c r="O7489" s="48">
        <f t="shared" ca="1" si="840"/>
        <v>5449600</v>
      </c>
    </row>
    <row r="7490" spans="1:15" x14ac:dyDescent="0.25">
      <c r="A7490">
        <v>7475</v>
      </c>
      <c r="B7490" s="84">
        <v>31125</v>
      </c>
      <c r="C7490" s="47">
        <v>44.62</v>
      </c>
      <c r="D7490" s="47">
        <v>45.25</v>
      </c>
      <c r="E7490" s="47">
        <v>44.5</v>
      </c>
      <c r="F7490" s="47">
        <v>45.12</v>
      </c>
      <c r="G7490" s="48">
        <v>1298400</v>
      </c>
      <c r="H7490" s="47">
        <v>5.29</v>
      </c>
      <c r="I7490" s="51">
        <f t="shared" si="834"/>
        <v>0.11724290780141845</v>
      </c>
      <c r="J7490" s="51">
        <f t="shared" ca="1" si="835"/>
        <v>4</v>
      </c>
      <c r="K7490" s="47">
        <f t="shared" si="836"/>
        <v>5.23</v>
      </c>
      <c r="L7490" s="47">
        <f t="shared" si="837"/>
        <v>5.31</v>
      </c>
      <c r="M7490" s="47">
        <f t="shared" si="838"/>
        <v>5.22</v>
      </c>
      <c r="N7490" s="47">
        <f t="shared" si="839"/>
        <v>5.29</v>
      </c>
      <c r="O7490" s="48">
        <f t="shared" ca="1" si="840"/>
        <v>5193600</v>
      </c>
    </row>
    <row r="7491" spans="1:15" x14ac:dyDescent="0.25">
      <c r="A7491">
        <v>7476</v>
      </c>
      <c r="B7491" s="84">
        <v>31124</v>
      </c>
      <c r="C7491" s="47">
        <v>44.62</v>
      </c>
      <c r="D7491" s="47">
        <v>44.88</v>
      </c>
      <c r="E7491" s="47">
        <v>44.38</v>
      </c>
      <c r="F7491" s="47">
        <v>44.62</v>
      </c>
      <c r="G7491" s="48">
        <v>2057200</v>
      </c>
      <c r="H7491" s="47">
        <v>5.23</v>
      </c>
      <c r="I7491" s="51">
        <f t="shared" si="834"/>
        <v>0.11721201255042583</v>
      </c>
      <c r="J7491" s="51">
        <f t="shared" ca="1" si="835"/>
        <v>4</v>
      </c>
      <c r="K7491" s="47">
        <f t="shared" si="836"/>
        <v>5.23</v>
      </c>
      <c r="L7491" s="47">
        <f t="shared" si="837"/>
        <v>5.26</v>
      </c>
      <c r="M7491" s="47">
        <f t="shared" si="838"/>
        <v>5.2</v>
      </c>
      <c r="N7491" s="47">
        <f t="shared" si="839"/>
        <v>5.23</v>
      </c>
      <c r="O7491" s="48">
        <f t="shared" ca="1" si="840"/>
        <v>8228800</v>
      </c>
    </row>
    <row r="7492" spans="1:15" x14ac:dyDescent="0.25">
      <c r="A7492">
        <v>7477</v>
      </c>
      <c r="B7492" s="84">
        <v>31121</v>
      </c>
      <c r="C7492" s="47">
        <v>44.5</v>
      </c>
      <c r="D7492" s="47">
        <v>45</v>
      </c>
      <c r="E7492" s="47">
        <v>44.38</v>
      </c>
      <c r="F7492" s="47">
        <v>44.62</v>
      </c>
      <c r="G7492" s="48">
        <v>848000</v>
      </c>
      <c r="H7492" s="47">
        <v>5.23</v>
      </c>
      <c r="I7492" s="51">
        <f t="shared" si="834"/>
        <v>0.11721201255042583</v>
      </c>
      <c r="J7492" s="51">
        <f t="shared" ca="1" si="835"/>
        <v>4</v>
      </c>
      <c r="K7492" s="47">
        <f t="shared" si="836"/>
        <v>5.22</v>
      </c>
      <c r="L7492" s="47">
        <f t="shared" si="837"/>
        <v>5.27</v>
      </c>
      <c r="M7492" s="47">
        <f t="shared" si="838"/>
        <v>5.2</v>
      </c>
      <c r="N7492" s="47">
        <f t="shared" si="839"/>
        <v>5.23</v>
      </c>
      <c r="O7492" s="48">
        <f t="shared" ca="1" si="840"/>
        <v>3392000</v>
      </c>
    </row>
    <row r="7493" spans="1:15" x14ac:dyDescent="0.25">
      <c r="A7493">
        <v>7478</v>
      </c>
      <c r="B7493" s="84">
        <v>31120</v>
      </c>
      <c r="C7493" s="47">
        <v>44.75</v>
      </c>
      <c r="D7493" s="47">
        <v>45.5</v>
      </c>
      <c r="E7493" s="47">
        <v>44.62</v>
      </c>
      <c r="F7493" s="47">
        <v>44.75</v>
      </c>
      <c r="G7493" s="48">
        <v>778000</v>
      </c>
      <c r="H7493" s="47">
        <v>5.25</v>
      </c>
      <c r="I7493" s="51">
        <f t="shared" si="834"/>
        <v>0.11731843575418995</v>
      </c>
      <c r="J7493" s="51">
        <f t="shared" ca="1" si="835"/>
        <v>4</v>
      </c>
      <c r="K7493" s="47">
        <f t="shared" si="836"/>
        <v>5.25</v>
      </c>
      <c r="L7493" s="47">
        <f t="shared" si="837"/>
        <v>5.34</v>
      </c>
      <c r="M7493" s="47">
        <f t="shared" si="838"/>
        <v>5.23</v>
      </c>
      <c r="N7493" s="47">
        <f t="shared" si="839"/>
        <v>5.25</v>
      </c>
      <c r="O7493" s="48">
        <f t="shared" ca="1" si="840"/>
        <v>3112000</v>
      </c>
    </row>
    <row r="7494" spans="1:15" x14ac:dyDescent="0.25">
      <c r="A7494">
        <v>7479</v>
      </c>
      <c r="B7494" s="84">
        <v>31119</v>
      </c>
      <c r="C7494" s="47">
        <v>45</v>
      </c>
      <c r="D7494" s="47">
        <v>45.38</v>
      </c>
      <c r="E7494" s="47">
        <v>44.62</v>
      </c>
      <c r="F7494" s="47">
        <v>44.88</v>
      </c>
      <c r="G7494" s="48">
        <v>378400</v>
      </c>
      <c r="H7494" s="47">
        <v>5.26</v>
      </c>
      <c r="I7494" s="51">
        <f t="shared" si="834"/>
        <v>0.11720142602495542</v>
      </c>
      <c r="J7494" s="51">
        <f t="shared" ca="1" si="835"/>
        <v>4</v>
      </c>
      <c r="K7494" s="47">
        <f t="shared" si="836"/>
        <v>5.27</v>
      </c>
      <c r="L7494" s="47">
        <f t="shared" si="837"/>
        <v>5.32</v>
      </c>
      <c r="M7494" s="47">
        <f t="shared" si="838"/>
        <v>5.23</v>
      </c>
      <c r="N7494" s="47">
        <f t="shared" si="839"/>
        <v>5.26</v>
      </c>
      <c r="O7494" s="48">
        <f t="shared" ca="1" si="840"/>
        <v>1513600</v>
      </c>
    </row>
    <row r="7495" spans="1:15" x14ac:dyDescent="0.25">
      <c r="A7495">
        <v>7480</v>
      </c>
      <c r="B7495" s="84">
        <v>31118</v>
      </c>
      <c r="C7495" s="47">
        <v>45</v>
      </c>
      <c r="D7495" s="47">
        <v>45.38</v>
      </c>
      <c r="E7495" s="47">
        <v>44.88</v>
      </c>
      <c r="F7495" s="47">
        <v>45.12</v>
      </c>
      <c r="G7495" s="48">
        <v>360800</v>
      </c>
      <c r="H7495" s="47">
        <v>5.29</v>
      </c>
      <c r="I7495" s="51">
        <f t="shared" si="834"/>
        <v>0.11724290780141845</v>
      </c>
      <c r="J7495" s="51">
        <f t="shared" ca="1" si="835"/>
        <v>4</v>
      </c>
      <c r="K7495" s="47">
        <f t="shared" si="836"/>
        <v>5.28</v>
      </c>
      <c r="L7495" s="47">
        <f t="shared" si="837"/>
        <v>5.32</v>
      </c>
      <c r="M7495" s="47">
        <f t="shared" si="838"/>
        <v>5.26</v>
      </c>
      <c r="N7495" s="47">
        <f t="shared" si="839"/>
        <v>5.29</v>
      </c>
      <c r="O7495" s="48">
        <f t="shared" ca="1" si="840"/>
        <v>1443200</v>
      </c>
    </row>
    <row r="7496" spans="1:15" x14ac:dyDescent="0.25">
      <c r="A7496">
        <v>7481</v>
      </c>
      <c r="B7496" s="84">
        <v>31117</v>
      </c>
      <c r="C7496" s="47">
        <v>45.5</v>
      </c>
      <c r="D7496" s="47">
        <v>45.75</v>
      </c>
      <c r="E7496" s="47">
        <v>45.12</v>
      </c>
      <c r="F7496" s="47">
        <v>45.38</v>
      </c>
      <c r="G7496" s="48">
        <v>1052000</v>
      </c>
      <c r="H7496" s="47">
        <v>5.32</v>
      </c>
      <c r="I7496" s="51">
        <f t="shared" si="834"/>
        <v>0.11723226090788894</v>
      </c>
      <c r="J7496" s="51">
        <f t="shared" ca="1" si="835"/>
        <v>4</v>
      </c>
      <c r="K7496" s="47">
        <f t="shared" si="836"/>
        <v>5.33</v>
      </c>
      <c r="L7496" s="47">
        <f t="shared" si="837"/>
        <v>5.36</v>
      </c>
      <c r="M7496" s="47">
        <f t="shared" si="838"/>
        <v>5.29</v>
      </c>
      <c r="N7496" s="47">
        <f t="shared" si="839"/>
        <v>5.32</v>
      </c>
      <c r="O7496" s="48">
        <f t="shared" ca="1" si="840"/>
        <v>4208000</v>
      </c>
    </row>
    <row r="7497" spans="1:15" x14ac:dyDescent="0.25">
      <c r="A7497">
        <v>7482</v>
      </c>
      <c r="B7497" s="84">
        <v>31114</v>
      </c>
      <c r="C7497" s="47">
        <v>45.12</v>
      </c>
      <c r="D7497" s="47">
        <v>45.88</v>
      </c>
      <c r="E7497" s="47">
        <v>45</v>
      </c>
      <c r="F7497" s="47">
        <v>45.5</v>
      </c>
      <c r="G7497" s="48">
        <v>756000</v>
      </c>
      <c r="H7497" s="47">
        <v>5.34</v>
      </c>
      <c r="I7497" s="51">
        <f t="shared" si="834"/>
        <v>0.11736263736263736</v>
      </c>
      <c r="J7497" s="51">
        <f t="shared" ca="1" si="835"/>
        <v>4</v>
      </c>
      <c r="K7497" s="47">
        <f t="shared" si="836"/>
        <v>5.3</v>
      </c>
      <c r="L7497" s="47">
        <f t="shared" si="837"/>
        <v>5.38</v>
      </c>
      <c r="M7497" s="47">
        <f t="shared" si="838"/>
        <v>5.28</v>
      </c>
      <c r="N7497" s="47">
        <f t="shared" si="839"/>
        <v>5.34</v>
      </c>
      <c r="O7497" s="48">
        <f t="shared" ca="1" si="840"/>
        <v>3024000</v>
      </c>
    </row>
    <row r="7498" spans="1:15" x14ac:dyDescent="0.25">
      <c r="A7498">
        <v>7483</v>
      </c>
      <c r="B7498" s="84">
        <v>31113</v>
      </c>
      <c r="C7498" s="47">
        <v>45.75</v>
      </c>
      <c r="D7498" s="47">
        <v>45.88</v>
      </c>
      <c r="E7498" s="47">
        <v>45.25</v>
      </c>
      <c r="F7498" s="47">
        <v>45.38</v>
      </c>
      <c r="G7498" s="48">
        <v>594400</v>
      </c>
      <c r="H7498" s="47">
        <v>5.32</v>
      </c>
      <c r="I7498" s="51">
        <f t="shared" si="834"/>
        <v>0.11723226090788894</v>
      </c>
      <c r="J7498" s="51">
        <f t="shared" ca="1" si="835"/>
        <v>4</v>
      </c>
      <c r="K7498" s="47">
        <f t="shared" si="836"/>
        <v>5.36</v>
      </c>
      <c r="L7498" s="47">
        <f t="shared" si="837"/>
        <v>5.38</v>
      </c>
      <c r="M7498" s="47">
        <f t="shared" si="838"/>
        <v>5.3</v>
      </c>
      <c r="N7498" s="47">
        <f t="shared" si="839"/>
        <v>5.32</v>
      </c>
      <c r="O7498" s="48">
        <f t="shared" ca="1" si="840"/>
        <v>2377600</v>
      </c>
    </row>
    <row r="7499" spans="1:15" x14ac:dyDescent="0.25">
      <c r="A7499">
        <v>7484</v>
      </c>
      <c r="B7499" s="84">
        <v>31112</v>
      </c>
      <c r="C7499" s="47">
        <v>46.62</v>
      </c>
      <c r="D7499" s="47">
        <v>46.75</v>
      </c>
      <c r="E7499" s="47">
        <v>46</v>
      </c>
      <c r="F7499" s="47">
        <v>46.25</v>
      </c>
      <c r="G7499" s="48">
        <v>1155200</v>
      </c>
      <c r="H7499" s="47">
        <v>5.42</v>
      </c>
      <c r="I7499" s="51">
        <f t="shared" si="834"/>
        <v>0.11718918918918919</v>
      </c>
      <c r="J7499" s="51">
        <f t="shared" ca="1" si="835"/>
        <v>4</v>
      </c>
      <c r="K7499" s="47">
        <f t="shared" si="836"/>
        <v>5.46</v>
      </c>
      <c r="L7499" s="47">
        <f t="shared" si="837"/>
        <v>5.48</v>
      </c>
      <c r="M7499" s="47">
        <f t="shared" si="838"/>
        <v>5.39</v>
      </c>
      <c r="N7499" s="47">
        <f t="shared" si="839"/>
        <v>5.42</v>
      </c>
      <c r="O7499" s="48">
        <f t="shared" ca="1" si="840"/>
        <v>4620800</v>
      </c>
    </row>
    <row r="7500" spans="1:15" x14ac:dyDescent="0.25">
      <c r="A7500">
        <v>7485</v>
      </c>
      <c r="B7500" s="84">
        <v>31111</v>
      </c>
      <c r="C7500" s="47">
        <v>47.12</v>
      </c>
      <c r="D7500" s="47">
        <v>47.25</v>
      </c>
      <c r="E7500" s="47">
        <v>46.5</v>
      </c>
      <c r="F7500" s="47">
        <v>46.75</v>
      </c>
      <c r="G7500" s="48">
        <v>847200</v>
      </c>
      <c r="H7500" s="47">
        <v>5.48</v>
      </c>
      <c r="I7500" s="51">
        <f t="shared" si="834"/>
        <v>0.11721925133689841</v>
      </c>
      <c r="J7500" s="51">
        <f t="shared" ca="1" si="835"/>
        <v>4</v>
      </c>
      <c r="K7500" s="47">
        <f t="shared" si="836"/>
        <v>5.52</v>
      </c>
      <c r="L7500" s="47">
        <f t="shared" si="837"/>
        <v>5.54</v>
      </c>
      <c r="M7500" s="47">
        <f t="shared" si="838"/>
        <v>5.45</v>
      </c>
      <c r="N7500" s="47">
        <f t="shared" si="839"/>
        <v>5.48</v>
      </c>
      <c r="O7500" s="48">
        <f t="shared" ca="1" si="840"/>
        <v>3388800</v>
      </c>
    </row>
    <row r="7501" spans="1:15" x14ac:dyDescent="0.25">
      <c r="A7501">
        <v>7486</v>
      </c>
      <c r="B7501" s="84">
        <v>31110</v>
      </c>
      <c r="C7501" s="47">
        <v>47.25</v>
      </c>
      <c r="D7501" s="47">
        <v>48</v>
      </c>
      <c r="E7501" s="47">
        <v>47</v>
      </c>
      <c r="F7501" s="47">
        <v>47.12</v>
      </c>
      <c r="G7501" s="48">
        <v>695200</v>
      </c>
      <c r="H7501" s="47">
        <v>5.53</v>
      </c>
      <c r="I7501" s="51">
        <f t="shared" si="834"/>
        <v>0.11735993208828524</v>
      </c>
      <c r="J7501" s="51">
        <f t="shared" ca="1" si="835"/>
        <v>4</v>
      </c>
      <c r="K7501" s="47">
        <f t="shared" si="836"/>
        <v>5.55</v>
      </c>
      <c r="L7501" s="47">
        <f t="shared" si="837"/>
        <v>5.63</v>
      </c>
      <c r="M7501" s="47">
        <f t="shared" si="838"/>
        <v>5.52</v>
      </c>
      <c r="N7501" s="47">
        <f t="shared" si="839"/>
        <v>5.53</v>
      </c>
      <c r="O7501" s="48">
        <f t="shared" ca="1" si="840"/>
        <v>2780800</v>
      </c>
    </row>
    <row r="7502" spans="1:15" x14ac:dyDescent="0.25">
      <c r="A7502">
        <v>7487</v>
      </c>
      <c r="B7502" s="84">
        <v>31107</v>
      </c>
      <c r="C7502" s="47">
        <v>46.75</v>
      </c>
      <c r="D7502" s="47">
        <v>47.5</v>
      </c>
      <c r="E7502" s="47">
        <v>46.62</v>
      </c>
      <c r="F7502" s="47">
        <v>47.12</v>
      </c>
      <c r="G7502" s="48">
        <v>788000</v>
      </c>
      <c r="H7502" s="47">
        <v>5.53</v>
      </c>
      <c r="I7502" s="51">
        <f t="shared" si="834"/>
        <v>0.11735993208828524</v>
      </c>
      <c r="J7502" s="51">
        <f t="shared" ca="1" si="835"/>
        <v>4</v>
      </c>
      <c r="K7502" s="47">
        <f t="shared" si="836"/>
        <v>5.49</v>
      </c>
      <c r="L7502" s="47">
        <f t="shared" si="837"/>
        <v>5.57</v>
      </c>
      <c r="M7502" s="47">
        <f t="shared" si="838"/>
        <v>5.47</v>
      </c>
      <c r="N7502" s="47">
        <f t="shared" si="839"/>
        <v>5.53</v>
      </c>
      <c r="O7502" s="48">
        <f t="shared" ca="1" si="840"/>
        <v>3152000</v>
      </c>
    </row>
    <row r="7503" spans="1:15" x14ac:dyDescent="0.25">
      <c r="A7503">
        <v>7488</v>
      </c>
      <c r="B7503" s="84">
        <v>31106</v>
      </c>
      <c r="C7503" s="47">
        <v>46.75</v>
      </c>
      <c r="D7503" s="47">
        <v>47.12</v>
      </c>
      <c r="E7503" s="47">
        <v>46.25</v>
      </c>
      <c r="F7503" s="47">
        <v>46.75</v>
      </c>
      <c r="G7503" s="48">
        <v>630000</v>
      </c>
      <c r="H7503" s="47">
        <v>5.48</v>
      </c>
      <c r="I7503" s="51">
        <f t="shared" si="834"/>
        <v>0.11721925133689841</v>
      </c>
      <c r="J7503" s="51">
        <f t="shared" ca="1" si="835"/>
        <v>4</v>
      </c>
      <c r="K7503" s="47">
        <f t="shared" si="836"/>
        <v>5.48</v>
      </c>
      <c r="L7503" s="47">
        <f t="shared" si="837"/>
        <v>5.52</v>
      </c>
      <c r="M7503" s="47">
        <f t="shared" si="838"/>
        <v>5.42</v>
      </c>
      <c r="N7503" s="47">
        <f t="shared" si="839"/>
        <v>5.48</v>
      </c>
      <c r="O7503" s="48">
        <f t="shared" ca="1" si="840"/>
        <v>2520000</v>
      </c>
    </row>
    <row r="7504" spans="1:15" x14ac:dyDescent="0.25">
      <c r="A7504">
        <v>7489</v>
      </c>
      <c r="B7504" s="84">
        <v>31105</v>
      </c>
      <c r="C7504" s="47">
        <v>46.62</v>
      </c>
      <c r="D7504" s="47">
        <v>47.38</v>
      </c>
      <c r="E7504" s="47">
        <v>46.5</v>
      </c>
      <c r="F7504" s="47">
        <v>46.88</v>
      </c>
      <c r="G7504" s="48">
        <v>767200</v>
      </c>
      <c r="H7504" s="47">
        <v>5.5</v>
      </c>
      <c r="I7504" s="51">
        <f t="shared" si="834"/>
        <v>0.11732081911262798</v>
      </c>
      <c r="J7504" s="51">
        <f t="shared" ca="1" si="835"/>
        <v>4</v>
      </c>
      <c r="K7504" s="47">
        <f t="shared" si="836"/>
        <v>5.47</v>
      </c>
      <c r="L7504" s="47">
        <f t="shared" si="837"/>
        <v>5.56</v>
      </c>
      <c r="M7504" s="47">
        <f t="shared" si="838"/>
        <v>5.46</v>
      </c>
      <c r="N7504" s="47">
        <f t="shared" si="839"/>
        <v>5.5</v>
      </c>
      <c r="O7504" s="48">
        <f t="shared" ca="1" si="840"/>
        <v>3068800</v>
      </c>
    </row>
    <row r="7505" spans="1:15" x14ac:dyDescent="0.25">
      <c r="A7505">
        <v>7490</v>
      </c>
      <c r="B7505" s="84">
        <v>31104</v>
      </c>
      <c r="C7505" s="47">
        <v>46.25</v>
      </c>
      <c r="D7505" s="47">
        <v>47</v>
      </c>
      <c r="E7505" s="47">
        <v>46.25</v>
      </c>
      <c r="F7505" s="47">
        <v>46.88</v>
      </c>
      <c r="G7505" s="48">
        <v>942400</v>
      </c>
      <c r="H7505" s="47">
        <v>5.5</v>
      </c>
      <c r="I7505" s="51">
        <f t="shared" ref="I7505:I7568" si="841">H7505/F7505</f>
        <v>0.11732081911262798</v>
      </c>
      <c r="J7505" s="51">
        <f t="shared" ref="J7505:J7568" ca="1" si="842">INDEX(OFFSET($T$15,0,0,$S$13+1,1),MATCH(B7505,OFFSET($Q$15,0,0,$S$13+1,1),-1))</f>
        <v>4</v>
      </c>
      <c r="K7505" s="47">
        <f t="shared" ref="K7505:K7568" si="843">ROUND($I7505*C7505,2)</f>
        <v>5.43</v>
      </c>
      <c r="L7505" s="47">
        <f t="shared" ref="L7505:L7568" si="844">ROUND($I7505*D7505,2)</f>
        <v>5.51</v>
      </c>
      <c r="M7505" s="47">
        <f t="shared" ref="M7505:M7568" si="845">ROUND($I7505*E7505,2)</f>
        <v>5.43</v>
      </c>
      <c r="N7505" s="47">
        <f t="shared" ref="N7505:N7568" si="846">ROUND($I7505*F7505,2)</f>
        <v>5.5</v>
      </c>
      <c r="O7505" s="48">
        <f t="shared" ref="O7505:O7568" ca="1" si="847">G7505*J7505</f>
        <v>3769600</v>
      </c>
    </row>
    <row r="7506" spans="1:15" x14ac:dyDescent="0.25">
      <c r="A7506">
        <v>7491</v>
      </c>
      <c r="B7506" s="84">
        <v>31103</v>
      </c>
      <c r="C7506" s="47">
        <v>45.75</v>
      </c>
      <c r="D7506" s="47">
        <v>46.62</v>
      </c>
      <c r="E7506" s="47">
        <v>45.75</v>
      </c>
      <c r="F7506" s="47">
        <v>46.38</v>
      </c>
      <c r="G7506" s="48">
        <v>1154000</v>
      </c>
      <c r="H7506" s="47">
        <v>5.44</v>
      </c>
      <c r="I7506" s="51">
        <f t="shared" si="841"/>
        <v>0.11729193617938767</v>
      </c>
      <c r="J7506" s="51">
        <f t="shared" ca="1" si="842"/>
        <v>4</v>
      </c>
      <c r="K7506" s="47">
        <f t="shared" si="843"/>
        <v>5.37</v>
      </c>
      <c r="L7506" s="47">
        <f t="shared" si="844"/>
        <v>5.47</v>
      </c>
      <c r="M7506" s="47">
        <f t="shared" si="845"/>
        <v>5.37</v>
      </c>
      <c r="N7506" s="47">
        <f t="shared" si="846"/>
        <v>5.44</v>
      </c>
      <c r="O7506" s="48">
        <f t="shared" ca="1" si="847"/>
        <v>4616000</v>
      </c>
    </row>
    <row r="7507" spans="1:15" x14ac:dyDescent="0.25">
      <c r="A7507">
        <v>7492</v>
      </c>
      <c r="B7507" s="84">
        <v>31100</v>
      </c>
      <c r="C7507" s="47">
        <v>46</v>
      </c>
      <c r="D7507" s="47">
        <v>46.12</v>
      </c>
      <c r="E7507" s="47">
        <v>45.62</v>
      </c>
      <c r="F7507" s="47">
        <v>46</v>
      </c>
      <c r="G7507" s="48">
        <v>296800</v>
      </c>
      <c r="H7507" s="47">
        <v>5.39</v>
      </c>
      <c r="I7507" s="51">
        <f t="shared" si="841"/>
        <v>0.11717391304347825</v>
      </c>
      <c r="J7507" s="51">
        <f t="shared" ca="1" si="842"/>
        <v>4</v>
      </c>
      <c r="K7507" s="47">
        <f t="shared" si="843"/>
        <v>5.39</v>
      </c>
      <c r="L7507" s="47">
        <f t="shared" si="844"/>
        <v>5.4</v>
      </c>
      <c r="M7507" s="47">
        <f t="shared" si="845"/>
        <v>5.35</v>
      </c>
      <c r="N7507" s="47">
        <f t="shared" si="846"/>
        <v>5.39</v>
      </c>
      <c r="O7507" s="48">
        <f t="shared" ca="1" si="847"/>
        <v>1187200</v>
      </c>
    </row>
    <row r="7508" spans="1:15" x14ac:dyDescent="0.25">
      <c r="A7508">
        <v>7493</v>
      </c>
      <c r="B7508" s="84">
        <v>31099</v>
      </c>
      <c r="C7508" s="47">
        <v>47</v>
      </c>
      <c r="D7508" s="47">
        <v>47</v>
      </c>
      <c r="E7508" s="47">
        <v>46</v>
      </c>
      <c r="F7508" s="47">
        <v>46</v>
      </c>
      <c r="G7508" s="48">
        <v>789200</v>
      </c>
      <c r="H7508" s="47">
        <v>5.39</v>
      </c>
      <c r="I7508" s="51">
        <f t="shared" si="841"/>
        <v>0.11717391304347825</v>
      </c>
      <c r="J7508" s="51">
        <f t="shared" ca="1" si="842"/>
        <v>4</v>
      </c>
      <c r="K7508" s="47">
        <f t="shared" si="843"/>
        <v>5.51</v>
      </c>
      <c r="L7508" s="47">
        <f t="shared" si="844"/>
        <v>5.51</v>
      </c>
      <c r="M7508" s="47">
        <f t="shared" si="845"/>
        <v>5.39</v>
      </c>
      <c r="N7508" s="47">
        <f t="shared" si="846"/>
        <v>5.39</v>
      </c>
      <c r="O7508" s="48">
        <f t="shared" ca="1" si="847"/>
        <v>3156800</v>
      </c>
    </row>
    <row r="7509" spans="1:15" x14ac:dyDescent="0.25">
      <c r="A7509">
        <v>7494</v>
      </c>
      <c r="B7509" s="84">
        <v>31098</v>
      </c>
      <c r="C7509" s="47">
        <v>47.88</v>
      </c>
      <c r="D7509" s="47">
        <v>47.88</v>
      </c>
      <c r="E7509" s="47">
        <v>47.25</v>
      </c>
      <c r="F7509" s="47">
        <v>47.25</v>
      </c>
      <c r="G7509" s="48">
        <v>359600</v>
      </c>
      <c r="H7509" s="47">
        <v>5.54</v>
      </c>
      <c r="I7509" s="51">
        <f t="shared" si="841"/>
        <v>0.11724867724867725</v>
      </c>
      <c r="J7509" s="51">
        <f t="shared" ca="1" si="842"/>
        <v>4</v>
      </c>
      <c r="K7509" s="47">
        <f t="shared" si="843"/>
        <v>5.61</v>
      </c>
      <c r="L7509" s="47">
        <f t="shared" si="844"/>
        <v>5.61</v>
      </c>
      <c r="M7509" s="47">
        <f t="shared" si="845"/>
        <v>5.54</v>
      </c>
      <c r="N7509" s="47">
        <f t="shared" si="846"/>
        <v>5.54</v>
      </c>
      <c r="O7509" s="48">
        <f t="shared" ca="1" si="847"/>
        <v>1438400</v>
      </c>
    </row>
    <row r="7510" spans="1:15" x14ac:dyDescent="0.25">
      <c r="A7510">
        <v>7495</v>
      </c>
      <c r="B7510" s="84">
        <v>31097</v>
      </c>
      <c r="C7510" s="47">
        <v>47.5</v>
      </c>
      <c r="D7510" s="47">
        <v>47.88</v>
      </c>
      <c r="E7510" s="47">
        <v>47.25</v>
      </c>
      <c r="F7510" s="47">
        <v>47.88</v>
      </c>
      <c r="G7510" s="48">
        <v>670400</v>
      </c>
      <c r="H7510" s="47">
        <v>5.61</v>
      </c>
      <c r="I7510" s="51">
        <f t="shared" si="841"/>
        <v>0.11716791979949874</v>
      </c>
      <c r="J7510" s="51">
        <f t="shared" ca="1" si="842"/>
        <v>4</v>
      </c>
      <c r="K7510" s="47">
        <f t="shared" si="843"/>
        <v>5.57</v>
      </c>
      <c r="L7510" s="47">
        <f t="shared" si="844"/>
        <v>5.61</v>
      </c>
      <c r="M7510" s="47">
        <f t="shared" si="845"/>
        <v>5.54</v>
      </c>
      <c r="N7510" s="47">
        <f t="shared" si="846"/>
        <v>5.61</v>
      </c>
      <c r="O7510" s="48">
        <f t="shared" ca="1" si="847"/>
        <v>2681600</v>
      </c>
    </row>
    <row r="7511" spans="1:15" x14ac:dyDescent="0.25">
      <c r="A7511">
        <v>7496</v>
      </c>
      <c r="B7511" s="84">
        <v>31093</v>
      </c>
      <c r="C7511" s="47">
        <v>48</v>
      </c>
      <c r="D7511" s="47">
        <v>48.25</v>
      </c>
      <c r="E7511" s="47">
        <v>47.25</v>
      </c>
      <c r="F7511" s="47">
        <v>47.38</v>
      </c>
      <c r="G7511" s="48">
        <v>1015200</v>
      </c>
      <c r="H7511" s="47">
        <v>5.56</v>
      </c>
      <c r="I7511" s="51">
        <f t="shared" si="841"/>
        <v>0.11734909244406921</v>
      </c>
      <c r="J7511" s="51">
        <f t="shared" ca="1" si="842"/>
        <v>4</v>
      </c>
      <c r="K7511" s="47">
        <f t="shared" si="843"/>
        <v>5.63</v>
      </c>
      <c r="L7511" s="47">
        <f t="shared" si="844"/>
        <v>5.66</v>
      </c>
      <c r="M7511" s="47">
        <f t="shared" si="845"/>
        <v>5.54</v>
      </c>
      <c r="N7511" s="47">
        <f t="shared" si="846"/>
        <v>5.56</v>
      </c>
      <c r="O7511" s="48">
        <f t="shared" ca="1" si="847"/>
        <v>4060800</v>
      </c>
    </row>
    <row r="7512" spans="1:15" x14ac:dyDescent="0.25">
      <c r="A7512">
        <v>7497</v>
      </c>
      <c r="B7512" s="84">
        <v>31092</v>
      </c>
      <c r="C7512" s="47">
        <v>48.25</v>
      </c>
      <c r="D7512" s="47">
        <v>48.75</v>
      </c>
      <c r="E7512" s="47">
        <v>48.12</v>
      </c>
      <c r="F7512" s="47">
        <v>48.25</v>
      </c>
      <c r="G7512" s="48">
        <v>1766800</v>
      </c>
      <c r="H7512" s="47">
        <v>5.66</v>
      </c>
      <c r="I7512" s="51">
        <f t="shared" si="841"/>
        <v>0.11730569948186528</v>
      </c>
      <c r="J7512" s="51">
        <f t="shared" ca="1" si="842"/>
        <v>4</v>
      </c>
      <c r="K7512" s="47">
        <f t="shared" si="843"/>
        <v>5.66</v>
      </c>
      <c r="L7512" s="47">
        <f t="shared" si="844"/>
        <v>5.72</v>
      </c>
      <c r="M7512" s="47">
        <f t="shared" si="845"/>
        <v>5.64</v>
      </c>
      <c r="N7512" s="47">
        <f t="shared" si="846"/>
        <v>5.66</v>
      </c>
      <c r="O7512" s="48">
        <f t="shared" ca="1" si="847"/>
        <v>7067200</v>
      </c>
    </row>
    <row r="7513" spans="1:15" x14ac:dyDescent="0.25">
      <c r="A7513">
        <v>7498</v>
      </c>
      <c r="B7513" s="84">
        <v>31091</v>
      </c>
      <c r="C7513" s="47">
        <v>46.88</v>
      </c>
      <c r="D7513" s="47">
        <v>48.75</v>
      </c>
      <c r="E7513" s="47">
        <v>46.88</v>
      </c>
      <c r="F7513" s="47">
        <v>48.12</v>
      </c>
      <c r="G7513" s="48">
        <v>1562000</v>
      </c>
      <c r="H7513" s="47">
        <v>5.64</v>
      </c>
      <c r="I7513" s="51">
        <f t="shared" si="841"/>
        <v>0.1172069825436409</v>
      </c>
      <c r="J7513" s="51">
        <f t="shared" ca="1" si="842"/>
        <v>4</v>
      </c>
      <c r="K7513" s="47">
        <f t="shared" si="843"/>
        <v>5.49</v>
      </c>
      <c r="L7513" s="47">
        <f t="shared" si="844"/>
        <v>5.71</v>
      </c>
      <c r="M7513" s="47">
        <f t="shared" si="845"/>
        <v>5.49</v>
      </c>
      <c r="N7513" s="47">
        <f t="shared" si="846"/>
        <v>5.64</v>
      </c>
      <c r="O7513" s="48">
        <f t="shared" ca="1" si="847"/>
        <v>6248000</v>
      </c>
    </row>
    <row r="7514" spans="1:15" x14ac:dyDescent="0.25">
      <c r="A7514">
        <v>7499</v>
      </c>
      <c r="B7514" s="84">
        <v>31090</v>
      </c>
      <c r="C7514" s="47">
        <v>45.62</v>
      </c>
      <c r="D7514" s="47">
        <v>46.62</v>
      </c>
      <c r="E7514" s="47">
        <v>45.62</v>
      </c>
      <c r="F7514" s="47">
        <v>46.62</v>
      </c>
      <c r="G7514" s="48">
        <v>842800</v>
      </c>
      <c r="H7514" s="47">
        <v>5.47</v>
      </c>
      <c r="I7514" s="51">
        <f t="shared" si="841"/>
        <v>0.11733161733161733</v>
      </c>
      <c r="J7514" s="51">
        <f t="shared" ca="1" si="842"/>
        <v>4</v>
      </c>
      <c r="K7514" s="47">
        <f t="shared" si="843"/>
        <v>5.35</v>
      </c>
      <c r="L7514" s="47">
        <f t="shared" si="844"/>
        <v>5.47</v>
      </c>
      <c r="M7514" s="47">
        <f t="shared" si="845"/>
        <v>5.35</v>
      </c>
      <c r="N7514" s="47">
        <f t="shared" si="846"/>
        <v>5.47</v>
      </c>
      <c r="O7514" s="48">
        <f t="shared" ca="1" si="847"/>
        <v>3371200</v>
      </c>
    </row>
    <row r="7515" spans="1:15" x14ac:dyDescent="0.25">
      <c r="A7515">
        <v>7500</v>
      </c>
      <c r="B7515" s="84">
        <v>31089</v>
      </c>
      <c r="C7515" s="47">
        <v>47</v>
      </c>
      <c r="D7515" s="47">
        <v>47.12</v>
      </c>
      <c r="E7515" s="47">
        <v>45.5</v>
      </c>
      <c r="F7515" s="47">
        <v>46.12</v>
      </c>
      <c r="G7515" s="48">
        <v>1320000</v>
      </c>
      <c r="H7515" s="47">
        <v>5.41</v>
      </c>
      <c r="I7515" s="51">
        <f t="shared" si="841"/>
        <v>0.11730268863833479</v>
      </c>
      <c r="J7515" s="51">
        <f t="shared" ca="1" si="842"/>
        <v>4</v>
      </c>
      <c r="K7515" s="47">
        <f t="shared" si="843"/>
        <v>5.51</v>
      </c>
      <c r="L7515" s="47">
        <f t="shared" si="844"/>
        <v>5.53</v>
      </c>
      <c r="M7515" s="47">
        <f t="shared" si="845"/>
        <v>5.34</v>
      </c>
      <c r="N7515" s="47">
        <f t="shared" si="846"/>
        <v>5.41</v>
      </c>
      <c r="O7515" s="48">
        <f t="shared" ca="1" si="847"/>
        <v>5280000</v>
      </c>
    </row>
    <row r="7516" spans="1:15" x14ac:dyDescent="0.25">
      <c r="A7516">
        <v>7501</v>
      </c>
      <c r="B7516" s="84">
        <v>31086</v>
      </c>
      <c r="C7516" s="47">
        <v>46.75</v>
      </c>
      <c r="D7516" s="47">
        <v>47.38</v>
      </c>
      <c r="E7516" s="47">
        <v>46.5</v>
      </c>
      <c r="F7516" s="47">
        <v>47</v>
      </c>
      <c r="G7516" s="48">
        <v>995200</v>
      </c>
      <c r="H7516" s="47">
        <v>5.51</v>
      </c>
      <c r="I7516" s="51">
        <f t="shared" si="841"/>
        <v>0.11723404255319149</v>
      </c>
      <c r="J7516" s="51">
        <f t="shared" ca="1" si="842"/>
        <v>4</v>
      </c>
      <c r="K7516" s="47">
        <f t="shared" si="843"/>
        <v>5.48</v>
      </c>
      <c r="L7516" s="47">
        <f t="shared" si="844"/>
        <v>5.55</v>
      </c>
      <c r="M7516" s="47">
        <f t="shared" si="845"/>
        <v>5.45</v>
      </c>
      <c r="N7516" s="47">
        <f t="shared" si="846"/>
        <v>5.51</v>
      </c>
      <c r="O7516" s="48">
        <f t="shared" ca="1" si="847"/>
        <v>3980800</v>
      </c>
    </row>
    <row r="7517" spans="1:15" x14ac:dyDescent="0.25">
      <c r="A7517">
        <v>7502</v>
      </c>
      <c r="B7517" s="84">
        <v>31085</v>
      </c>
      <c r="C7517" s="47">
        <v>46.38</v>
      </c>
      <c r="D7517" s="47">
        <v>47.25</v>
      </c>
      <c r="E7517" s="47">
        <v>46.12</v>
      </c>
      <c r="F7517" s="47">
        <v>46.88</v>
      </c>
      <c r="G7517" s="48">
        <v>1128000</v>
      </c>
      <c r="H7517" s="47">
        <v>5.5</v>
      </c>
      <c r="I7517" s="51">
        <f t="shared" si="841"/>
        <v>0.11732081911262798</v>
      </c>
      <c r="J7517" s="51">
        <f t="shared" ca="1" si="842"/>
        <v>4</v>
      </c>
      <c r="K7517" s="47">
        <f t="shared" si="843"/>
        <v>5.44</v>
      </c>
      <c r="L7517" s="47">
        <f t="shared" si="844"/>
        <v>5.54</v>
      </c>
      <c r="M7517" s="47">
        <f t="shared" si="845"/>
        <v>5.41</v>
      </c>
      <c r="N7517" s="47">
        <f t="shared" si="846"/>
        <v>5.5</v>
      </c>
      <c r="O7517" s="48">
        <f t="shared" ca="1" si="847"/>
        <v>4512000</v>
      </c>
    </row>
    <row r="7518" spans="1:15" x14ac:dyDescent="0.25">
      <c r="A7518">
        <v>7503</v>
      </c>
      <c r="B7518" s="84">
        <v>31084</v>
      </c>
      <c r="C7518" s="47">
        <v>45.62</v>
      </c>
      <c r="D7518" s="47">
        <v>46.88</v>
      </c>
      <c r="E7518" s="47">
        <v>45.62</v>
      </c>
      <c r="F7518" s="47">
        <v>45.88</v>
      </c>
      <c r="G7518" s="48">
        <v>762000</v>
      </c>
      <c r="H7518" s="47">
        <v>5.38</v>
      </c>
      <c r="I7518" s="51">
        <f t="shared" si="841"/>
        <v>0.11726242371403661</v>
      </c>
      <c r="J7518" s="51">
        <f t="shared" ca="1" si="842"/>
        <v>4</v>
      </c>
      <c r="K7518" s="47">
        <f t="shared" si="843"/>
        <v>5.35</v>
      </c>
      <c r="L7518" s="47">
        <f t="shared" si="844"/>
        <v>5.5</v>
      </c>
      <c r="M7518" s="47">
        <f t="shared" si="845"/>
        <v>5.35</v>
      </c>
      <c r="N7518" s="47">
        <f t="shared" si="846"/>
        <v>5.38</v>
      </c>
      <c r="O7518" s="48">
        <f t="shared" ca="1" si="847"/>
        <v>3048000</v>
      </c>
    </row>
    <row r="7519" spans="1:15" x14ac:dyDescent="0.25">
      <c r="A7519">
        <v>7504</v>
      </c>
      <c r="B7519" s="84">
        <v>31083</v>
      </c>
      <c r="C7519" s="47">
        <v>46.5</v>
      </c>
      <c r="D7519" s="47">
        <v>46.88</v>
      </c>
      <c r="E7519" s="47">
        <v>45.62</v>
      </c>
      <c r="F7519" s="47">
        <v>45.88</v>
      </c>
      <c r="G7519" s="48">
        <v>1601600</v>
      </c>
      <c r="H7519" s="47">
        <v>5.38</v>
      </c>
      <c r="I7519" s="51">
        <f t="shared" si="841"/>
        <v>0.11726242371403661</v>
      </c>
      <c r="J7519" s="51">
        <f t="shared" ca="1" si="842"/>
        <v>4</v>
      </c>
      <c r="K7519" s="47">
        <f t="shared" si="843"/>
        <v>5.45</v>
      </c>
      <c r="L7519" s="47">
        <f t="shared" si="844"/>
        <v>5.5</v>
      </c>
      <c r="M7519" s="47">
        <f t="shared" si="845"/>
        <v>5.35</v>
      </c>
      <c r="N7519" s="47">
        <f t="shared" si="846"/>
        <v>5.38</v>
      </c>
      <c r="O7519" s="48">
        <f t="shared" ca="1" si="847"/>
        <v>6406400</v>
      </c>
    </row>
    <row r="7520" spans="1:15" x14ac:dyDescent="0.25">
      <c r="A7520">
        <v>7505</v>
      </c>
      <c r="B7520" s="84">
        <v>31082</v>
      </c>
      <c r="C7520" s="47">
        <v>45.5</v>
      </c>
      <c r="D7520" s="47">
        <v>46.62</v>
      </c>
      <c r="E7520" s="47">
        <v>45.5</v>
      </c>
      <c r="F7520" s="47">
        <v>46.25</v>
      </c>
      <c r="G7520" s="48">
        <v>892400</v>
      </c>
      <c r="H7520" s="47">
        <v>5.42</v>
      </c>
      <c r="I7520" s="51">
        <f t="shared" si="841"/>
        <v>0.11718918918918919</v>
      </c>
      <c r="J7520" s="51">
        <f t="shared" ca="1" si="842"/>
        <v>4</v>
      </c>
      <c r="K7520" s="47">
        <f t="shared" si="843"/>
        <v>5.33</v>
      </c>
      <c r="L7520" s="47">
        <f t="shared" si="844"/>
        <v>5.46</v>
      </c>
      <c r="M7520" s="47">
        <f t="shared" si="845"/>
        <v>5.33</v>
      </c>
      <c r="N7520" s="47">
        <f t="shared" si="846"/>
        <v>5.42</v>
      </c>
      <c r="O7520" s="48">
        <f t="shared" ca="1" si="847"/>
        <v>3569600</v>
      </c>
    </row>
    <row r="7521" spans="1:15" x14ac:dyDescent="0.25">
      <c r="A7521">
        <v>7506</v>
      </c>
      <c r="B7521" s="84">
        <v>31079</v>
      </c>
      <c r="C7521" s="47">
        <v>46.5</v>
      </c>
      <c r="D7521" s="47">
        <v>46.88</v>
      </c>
      <c r="E7521" s="47">
        <v>46.25</v>
      </c>
      <c r="F7521" s="47">
        <v>46.62</v>
      </c>
      <c r="G7521" s="48">
        <v>887200</v>
      </c>
      <c r="H7521" s="47">
        <v>5.47</v>
      </c>
      <c r="I7521" s="51">
        <f t="shared" si="841"/>
        <v>0.11733161733161733</v>
      </c>
      <c r="J7521" s="51">
        <f t="shared" ca="1" si="842"/>
        <v>4</v>
      </c>
      <c r="K7521" s="47">
        <f t="shared" si="843"/>
        <v>5.46</v>
      </c>
      <c r="L7521" s="47">
        <f t="shared" si="844"/>
        <v>5.5</v>
      </c>
      <c r="M7521" s="47">
        <f t="shared" si="845"/>
        <v>5.43</v>
      </c>
      <c r="N7521" s="47">
        <f t="shared" si="846"/>
        <v>5.47</v>
      </c>
      <c r="O7521" s="48">
        <f t="shared" ca="1" si="847"/>
        <v>3548800</v>
      </c>
    </row>
    <row r="7522" spans="1:15" x14ac:dyDescent="0.25">
      <c r="A7522">
        <v>7507</v>
      </c>
      <c r="B7522" s="84">
        <v>31078</v>
      </c>
      <c r="C7522" s="47">
        <v>46.88</v>
      </c>
      <c r="D7522" s="47">
        <v>46.88</v>
      </c>
      <c r="E7522" s="47">
        <v>46.38</v>
      </c>
      <c r="F7522" s="47">
        <v>46.62</v>
      </c>
      <c r="G7522" s="48">
        <v>665200</v>
      </c>
      <c r="H7522" s="47">
        <v>5.47</v>
      </c>
      <c r="I7522" s="51">
        <f t="shared" si="841"/>
        <v>0.11733161733161733</v>
      </c>
      <c r="J7522" s="51">
        <f t="shared" ca="1" si="842"/>
        <v>4</v>
      </c>
      <c r="K7522" s="47">
        <f t="shared" si="843"/>
        <v>5.5</v>
      </c>
      <c r="L7522" s="47">
        <f t="shared" si="844"/>
        <v>5.5</v>
      </c>
      <c r="M7522" s="47">
        <f t="shared" si="845"/>
        <v>5.44</v>
      </c>
      <c r="N7522" s="47">
        <f t="shared" si="846"/>
        <v>5.47</v>
      </c>
      <c r="O7522" s="48">
        <f t="shared" ca="1" si="847"/>
        <v>2660800</v>
      </c>
    </row>
    <row r="7523" spans="1:15" x14ac:dyDescent="0.25">
      <c r="A7523">
        <v>7508</v>
      </c>
      <c r="B7523" s="84">
        <v>31077</v>
      </c>
      <c r="C7523" s="47">
        <v>48</v>
      </c>
      <c r="D7523" s="47">
        <v>48</v>
      </c>
      <c r="E7523" s="47">
        <v>46.25</v>
      </c>
      <c r="F7523" s="47">
        <v>46.75</v>
      </c>
      <c r="G7523" s="48">
        <v>2154800</v>
      </c>
      <c r="H7523" s="47">
        <v>5.48</v>
      </c>
      <c r="I7523" s="51">
        <f t="shared" si="841"/>
        <v>0.11721925133689841</v>
      </c>
      <c r="J7523" s="51">
        <f t="shared" ca="1" si="842"/>
        <v>4</v>
      </c>
      <c r="K7523" s="47">
        <f t="shared" si="843"/>
        <v>5.63</v>
      </c>
      <c r="L7523" s="47">
        <f t="shared" si="844"/>
        <v>5.63</v>
      </c>
      <c r="M7523" s="47">
        <f t="shared" si="845"/>
        <v>5.42</v>
      </c>
      <c r="N7523" s="47">
        <f t="shared" si="846"/>
        <v>5.48</v>
      </c>
      <c r="O7523" s="48">
        <f t="shared" ca="1" si="847"/>
        <v>8619200</v>
      </c>
    </row>
    <row r="7524" spans="1:15" x14ac:dyDescent="0.25">
      <c r="A7524">
        <v>7509</v>
      </c>
      <c r="B7524" s="84">
        <v>31076</v>
      </c>
      <c r="C7524" s="47">
        <v>45.5</v>
      </c>
      <c r="D7524" s="47">
        <v>46.75</v>
      </c>
      <c r="E7524" s="47">
        <v>45.25</v>
      </c>
      <c r="F7524" s="47">
        <v>46.5</v>
      </c>
      <c r="G7524" s="48">
        <v>860800</v>
      </c>
      <c r="H7524" s="47">
        <v>5.45</v>
      </c>
      <c r="I7524" s="51">
        <f t="shared" si="841"/>
        <v>0.11720430107526882</v>
      </c>
      <c r="J7524" s="51">
        <f t="shared" ca="1" si="842"/>
        <v>4</v>
      </c>
      <c r="K7524" s="47">
        <f t="shared" si="843"/>
        <v>5.33</v>
      </c>
      <c r="L7524" s="47">
        <f t="shared" si="844"/>
        <v>5.48</v>
      </c>
      <c r="M7524" s="47">
        <f t="shared" si="845"/>
        <v>5.3</v>
      </c>
      <c r="N7524" s="47">
        <f t="shared" si="846"/>
        <v>5.45</v>
      </c>
      <c r="O7524" s="48">
        <f t="shared" ca="1" si="847"/>
        <v>3443200</v>
      </c>
    </row>
    <row r="7525" spans="1:15" x14ac:dyDescent="0.25">
      <c r="A7525">
        <v>7510</v>
      </c>
      <c r="B7525" s="84">
        <v>31075</v>
      </c>
      <c r="C7525" s="47">
        <v>44.62</v>
      </c>
      <c r="D7525" s="47">
        <v>45.75</v>
      </c>
      <c r="E7525" s="47">
        <v>44.62</v>
      </c>
      <c r="F7525" s="47">
        <v>45.5</v>
      </c>
      <c r="G7525" s="48">
        <v>906000</v>
      </c>
      <c r="H7525" s="47">
        <v>5.34</v>
      </c>
      <c r="I7525" s="51">
        <f t="shared" si="841"/>
        <v>0.11736263736263736</v>
      </c>
      <c r="J7525" s="51">
        <f t="shared" ca="1" si="842"/>
        <v>4</v>
      </c>
      <c r="K7525" s="47">
        <f t="shared" si="843"/>
        <v>5.24</v>
      </c>
      <c r="L7525" s="47">
        <f t="shared" si="844"/>
        <v>5.37</v>
      </c>
      <c r="M7525" s="47">
        <f t="shared" si="845"/>
        <v>5.24</v>
      </c>
      <c r="N7525" s="47">
        <f t="shared" si="846"/>
        <v>5.34</v>
      </c>
      <c r="O7525" s="48">
        <f t="shared" ca="1" si="847"/>
        <v>3624000</v>
      </c>
    </row>
    <row r="7526" spans="1:15" x14ac:dyDescent="0.25">
      <c r="A7526">
        <v>7511</v>
      </c>
      <c r="B7526" s="84">
        <v>31072</v>
      </c>
      <c r="C7526" s="47">
        <v>44</v>
      </c>
      <c r="D7526" s="47">
        <v>44.88</v>
      </c>
      <c r="E7526" s="47">
        <v>44</v>
      </c>
      <c r="F7526" s="47">
        <v>44.88</v>
      </c>
      <c r="G7526" s="48">
        <v>554400</v>
      </c>
      <c r="H7526" s="47">
        <v>5.26</v>
      </c>
      <c r="I7526" s="51">
        <f t="shared" si="841"/>
        <v>0.11720142602495542</v>
      </c>
      <c r="J7526" s="51">
        <f t="shared" ca="1" si="842"/>
        <v>4</v>
      </c>
      <c r="K7526" s="47">
        <f t="shared" si="843"/>
        <v>5.16</v>
      </c>
      <c r="L7526" s="47">
        <f t="shared" si="844"/>
        <v>5.26</v>
      </c>
      <c r="M7526" s="47">
        <f t="shared" si="845"/>
        <v>5.16</v>
      </c>
      <c r="N7526" s="47">
        <f t="shared" si="846"/>
        <v>5.26</v>
      </c>
      <c r="O7526" s="48">
        <f t="shared" ca="1" si="847"/>
        <v>2217600</v>
      </c>
    </row>
    <row r="7527" spans="1:15" x14ac:dyDescent="0.25">
      <c r="A7527">
        <v>7512</v>
      </c>
      <c r="B7527" s="84">
        <v>31071</v>
      </c>
      <c r="C7527" s="47">
        <v>44.88</v>
      </c>
      <c r="D7527" s="47">
        <v>45.12</v>
      </c>
      <c r="E7527" s="47">
        <v>44.25</v>
      </c>
      <c r="F7527" s="47">
        <v>44.5</v>
      </c>
      <c r="G7527" s="48">
        <v>944400</v>
      </c>
      <c r="H7527" s="47">
        <v>5.22</v>
      </c>
      <c r="I7527" s="51">
        <f t="shared" si="841"/>
        <v>0.11730337078651684</v>
      </c>
      <c r="J7527" s="51">
        <f t="shared" ca="1" si="842"/>
        <v>4</v>
      </c>
      <c r="K7527" s="47">
        <f t="shared" si="843"/>
        <v>5.26</v>
      </c>
      <c r="L7527" s="47">
        <f t="shared" si="844"/>
        <v>5.29</v>
      </c>
      <c r="M7527" s="47">
        <f t="shared" si="845"/>
        <v>5.19</v>
      </c>
      <c r="N7527" s="47">
        <f t="shared" si="846"/>
        <v>5.22</v>
      </c>
      <c r="O7527" s="48">
        <f t="shared" ca="1" si="847"/>
        <v>3777600</v>
      </c>
    </row>
    <row r="7528" spans="1:15" x14ac:dyDescent="0.25">
      <c r="A7528">
        <v>7513</v>
      </c>
      <c r="B7528" s="84">
        <v>31070</v>
      </c>
      <c r="C7528" s="47">
        <v>44.38</v>
      </c>
      <c r="D7528" s="47">
        <v>45</v>
      </c>
      <c r="E7528" s="47">
        <v>44</v>
      </c>
      <c r="F7528" s="47">
        <v>45</v>
      </c>
      <c r="G7528" s="48">
        <v>842000</v>
      </c>
      <c r="H7528" s="47">
        <v>5.28</v>
      </c>
      <c r="I7528" s="51">
        <f t="shared" si="841"/>
        <v>0.11733333333333335</v>
      </c>
      <c r="J7528" s="51">
        <f t="shared" ca="1" si="842"/>
        <v>4</v>
      </c>
      <c r="K7528" s="47">
        <f t="shared" si="843"/>
        <v>5.21</v>
      </c>
      <c r="L7528" s="47">
        <f t="shared" si="844"/>
        <v>5.28</v>
      </c>
      <c r="M7528" s="47">
        <f t="shared" si="845"/>
        <v>5.16</v>
      </c>
      <c r="N7528" s="47">
        <f t="shared" si="846"/>
        <v>5.28</v>
      </c>
      <c r="O7528" s="48">
        <f t="shared" ca="1" si="847"/>
        <v>3368000</v>
      </c>
    </row>
    <row r="7529" spans="1:15" x14ac:dyDescent="0.25">
      <c r="A7529">
        <v>7514</v>
      </c>
      <c r="B7529" s="84">
        <v>31069</v>
      </c>
      <c r="C7529" s="47">
        <v>44.38</v>
      </c>
      <c r="D7529" s="47">
        <v>45</v>
      </c>
      <c r="E7529" s="47">
        <v>44.12</v>
      </c>
      <c r="F7529" s="47">
        <v>44.25</v>
      </c>
      <c r="G7529" s="48">
        <v>2076400</v>
      </c>
      <c r="H7529" s="47">
        <v>5.19</v>
      </c>
      <c r="I7529" s="51">
        <f t="shared" si="841"/>
        <v>0.11728813559322035</v>
      </c>
      <c r="J7529" s="51">
        <f t="shared" ca="1" si="842"/>
        <v>4</v>
      </c>
      <c r="K7529" s="47">
        <f t="shared" si="843"/>
        <v>5.21</v>
      </c>
      <c r="L7529" s="47">
        <f t="shared" si="844"/>
        <v>5.28</v>
      </c>
      <c r="M7529" s="47">
        <f t="shared" si="845"/>
        <v>5.17</v>
      </c>
      <c r="N7529" s="47">
        <f t="shared" si="846"/>
        <v>5.19</v>
      </c>
      <c r="O7529" s="48">
        <f t="shared" ca="1" si="847"/>
        <v>8305600</v>
      </c>
    </row>
    <row r="7530" spans="1:15" x14ac:dyDescent="0.25">
      <c r="A7530">
        <v>7515</v>
      </c>
      <c r="B7530" s="84">
        <v>31068</v>
      </c>
      <c r="C7530" s="47">
        <v>43.25</v>
      </c>
      <c r="D7530" s="47">
        <v>44.5</v>
      </c>
      <c r="E7530" s="47">
        <v>43</v>
      </c>
      <c r="F7530" s="47">
        <v>44.12</v>
      </c>
      <c r="G7530" s="48">
        <v>2043600</v>
      </c>
      <c r="H7530" s="47">
        <v>5.17</v>
      </c>
      <c r="I7530" s="51">
        <f t="shared" si="841"/>
        <v>0.11718041704442431</v>
      </c>
      <c r="J7530" s="51">
        <f t="shared" ca="1" si="842"/>
        <v>4</v>
      </c>
      <c r="K7530" s="47">
        <f t="shared" si="843"/>
        <v>5.07</v>
      </c>
      <c r="L7530" s="47">
        <f t="shared" si="844"/>
        <v>5.21</v>
      </c>
      <c r="M7530" s="47">
        <f t="shared" si="845"/>
        <v>5.04</v>
      </c>
      <c r="N7530" s="47">
        <f t="shared" si="846"/>
        <v>5.17</v>
      </c>
      <c r="O7530" s="48">
        <f t="shared" ca="1" si="847"/>
        <v>8174400</v>
      </c>
    </row>
    <row r="7531" spans="1:15" x14ac:dyDescent="0.25">
      <c r="A7531">
        <v>7516</v>
      </c>
      <c r="B7531" s="84">
        <v>31065</v>
      </c>
      <c r="C7531" s="47">
        <v>42.38</v>
      </c>
      <c r="D7531" s="47">
        <v>43.12</v>
      </c>
      <c r="E7531" s="47">
        <v>42.25</v>
      </c>
      <c r="F7531" s="47">
        <v>43</v>
      </c>
      <c r="G7531" s="48">
        <v>616000</v>
      </c>
      <c r="H7531" s="47">
        <v>5.04</v>
      </c>
      <c r="I7531" s="51">
        <f t="shared" si="841"/>
        <v>0.1172093023255814</v>
      </c>
      <c r="J7531" s="51">
        <f t="shared" ca="1" si="842"/>
        <v>4</v>
      </c>
      <c r="K7531" s="47">
        <f t="shared" si="843"/>
        <v>4.97</v>
      </c>
      <c r="L7531" s="47">
        <f t="shared" si="844"/>
        <v>5.05</v>
      </c>
      <c r="M7531" s="47">
        <f t="shared" si="845"/>
        <v>4.95</v>
      </c>
      <c r="N7531" s="47">
        <f t="shared" si="846"/>
        <v>5.04</v>
      </c>
      <c r="O7531" s="48">
        <f t="shared" ca="1" si="847"/>
        <v>2464000</v>
      </c>
    </row>
    <row r="7532" spans="1:15" x14ac:dyDescent="0.25">
      <c r="A7532">
        <v>7517</v>
      </c>
      <c r="B7532" s="84">
        <v>31064</v>
      </c>
      <c r="C7532" s="47">
        <v>43.25</v>
      </c>
      <c r="D7532" s="47">
        <v>43.75</v>
      </c>
      <c r="E7532" s="47">
        <v>42.38</v>
      </c>
      <c r="F7532" s="47">
        <v>43.25</v>
      </c>
      <c r="G7532" s="48">
        <v>454800</v>
      </c>
      <c r="H7532" s="47">
        <v>5.07</v>
      </c>
      <c r="I7532" s="51">
        <f t="shared" si="841"/>
        <v>0.11722543352601157</v>
      </c>
      <c r="J7532" s="51">
        <f t="shared" ca="1" si="842"/>
        <v>4</v>
      </c>
      <c r="K7532" s="47">
        <f t="shared" si="843"/>
        <v>5.07</v>
      </c>
      <c r="L7532" s="47">
        <f t="shared" si="844"/>
        <v>5.13</v>
      </c>
      <c r="M7532" s="47">
        <f t="shared" si="845"/>
        <v>4.97</v>
      </c>
      <c r="N7532" s="47">
        <f t="shared" si="846"/>
        <v>5.07</v>
      </c>
      <c r="O7532" s="48">
        <f t="shared" ca="1" si="847"/>
        <v>1819200</v>
      </c>
    </row>
    <row r="7533" spans="1:15" x14ac:dyDescent="0.25">
      <c r="A7533">
        <v>7518</v>
      </c>
      <c r="B7533" s="84">
        <v>31063</v>
      </c>
      <c r="C7533" s="47">
        <v>43.25</v>
      </c>
      <c r="D7533" s="47">
        <v>43.75</v>
      </c>
      <c r="E7533" s="47">
        <v>42.88</v>
      </c>
      <c r="F7533" s="47">
        <v>43.5</v>
      </c>
      <c r="G7533" s="48">
        <v>1003600</v>
      </c>
      <c r="H7533" s="47">
        <v>5.0999999999999996</v>
      </c>
      <c r="I7533" s="51">
        <f t="shared" si="841"/>
        <v>0.11724137931034483</v>
      </c>
      <c r="J7533" s="51">
        <f t="shared" ca="1" si="842"/>
        <v>4</v>
      </c>
      <c r="K7533" s="47">
        <f t="shared" si="843"/>
        <v>5.07</v>
      </c>
      <c r="L7533" s="47">
        <f t="shared" si="844"/>
        <v>5.13</v>
      </c>
      <c r="M7533" s="47">
        <f t="shared" si="845"/>
        <v>5.03</v>
      </c>
      <c r="N7533" s="47">
        <f t="shared" si="846"/>
        <v>5.0999999999999996</v>
      </c>
      <c r="O7533" s="48">
        <f t="shared" ca="1" si="847"/>
        <v>4014400</v>
      </c>
    </row>
    <row r="7534" spans="1:15" x14ac:dyDescent="0.25">
      <c r="A7534">
        <v>7519</v>
      </c>
      <c r="B7534" s="84">
        <v>31062</v>
      </c>
      <c r="C7534" s="47">
        <v>43.38</v>
      </c>
      <c r="D7534" s="47">
        <v>43.5</v>
      </c>
      <c r="E7534" s="47">
        <v>42.75</v>
      </c>
      <c r="F7534" s="47">
        <v>43.25</v>
      </c>
      <c r="G7534" s="48">
        <v>1405600</v>
      </c>
      <c r="H7534" s="47">
        <v>5.07</v>
      </c>
      <c r="I7534" s="51">
        <f t="shared" si="841"/>
        <v>0.11722543352601157</v>
      </c>
      <c r="J7534" s="51">
        <f t="shared" ca="1" si="842"/>
        <v>4</v>
      </c>
      <c r="K7534" s="47">
        <f t="shared" si="843"/>
        <v>5.09</v>
      </c>
      <c r="L7534" s="47">
        <f t="shared" si="844"/>
        <v>5.0999999999999996</v>
      </c>
      <c r="M7534" s="47">
        <f t="shared" si="845"/>
        <v>5.01</v>
      </c>
      <c r="N7534" s="47">
        <f t="shared" si="846"/>
        <v>5.07</v>
      </c>
      <c r="O7534" s="48">
        <f t="shared" ca="1" si="847"/>
        <v>5622400</v>
      </c>
    </row>
    <row r="7535" spans="1:15" x14ac:dyDescent="0.25">
      <c r="A7535">
        <v>7520</v>
      </c>
      <c r="B7535" s="84">
        <v>31061</v>
      </c>
      <c r="C7535" s="47">
        <v>42</v>
      </c>
      <c r="D7535" s="47">
        <v>43.88</v>
      </c>
      <c r="E7535" s="47">
        <v>42</v>
      </c>
      <c r="F7535" s="47">
        <v>43.75</v>
      </c>
      <c r="G7535" s="48">
        <v>1395600</v>
      </c>
      <c r="H7535" s="47">
        <v>5.13</v>
      </c>
      <c r="I7535" s="51">
        <f t="shared" si="841"/>
        <v>0.11725714285714285</v>
      </c>
      <c r="J7535" s="51">
        <f t="shared" ca="1" si="842"/>
        <v>4</v>
      </c>
      <c r="K7535" s="47">
        <f t="shared" si="843"/>
        <v>4.92</v>
      </c>
      <c r="L7535" s="47">
        <f t="shared" si="844"/>
        <v>5.15</v>
      </c>
      <c r="M7535" s="47">
        <f t="shared" si="845"/>
        <v>4.92</v>
      </c>
      <c r="N7535" s="47">
        <f t="shared" si="846"/>
        <v>5.13</v>
      </c>
      <c r="O7535" s="48">
        <f t="shared" ca="1" si="847"/>
        <v>5582400</v>
      </c>
    </row>
    <row r="7536" spans="1:15" x14ac:dyDescent="0.25">
      <c r="A7536">
        <v>7521</v>
      </c>
      <c r="B7536" s="84">
        <v>31058</v>
      </c>
      <c r="C7536" s="47">
        <v>42</v>
      </c>
      <c r="D7536" s="47">
        <v>42.5</v>
      </c>
      <c r="E7536" s="47">
        <v>41.88</v>
      </c>
      <c r="F7536" s="47">
        <v>42.25</v>
      </c>
      <c r="G7536" s="48">
        <v>1497600</v>
      </c>
      <c r="H7536" s="47">
        <v>4.95</v>
      </c>
      <c r="I7536" s="51">
        <f t="shared" si="841"/>
        <v>0.11715976331360947</v>
      </c>
      <c r="J7536" s="51">
        <f t="shared" ca="1" si="842"/>
        <v>4</v>
      </c>
      <c r="K7536" s="47">
        <f t="shared" si="843"/>
        <v>4.92</v>
      </c>
      <c r="L7536" s="47">
        <f t="shared" si="844"/>
        <v>4.9800000000000004</v>
      </c>
      <c r="M7536" s="47">
        <f t="shared" si="845"/>
        <v>4.91</v>
      </c>
      <c r="N7536" s="47">
        <f t="shared" si="846"/>
        <v>4.95</v>
      </c>
      <c r="O7536" s="48">
        <f t="shared" ca="1" si="847"/>
        <v>5990400</v>
      </c>
    </row>
    <row r="7537" spans="1:15" x14ac:dyDescent="0.25">
      <c r="A7537">
        <v>7522</v>
      </c>
      <c r="B7537" s="84">
        <v>31057</v>
      </c>
      <c r="C7537" s="47">
        <v>40.5</v>
      </c>
      <c r="D7537" s="47">
        <v>42</v>
      </c>
      <c r="E7537" s="47">
        <v>40.5</v>
      </c>
      <c r="F7537" s="47">
        <v>41.88</v>
      </c>
      <c r="G7537" s="48">
        <v>1154000</v>
      </c>
      <c r="H7537" s="47">
        <v>4.91</v>
      </c>
      <c r="I7537" s="51">
        <f t="shared" si="841"/>
        <v>0.11723973256924546</v>
      </c>
      <c r="J7537" s="51">
        <f t="shared" ca="1" si="842"/>
        <v>4</v>
      </c>
      <c r="K7537" s="47">
        <f t="shared" si="843"/>
        <v>4.75</v>
      </c>
      <c r="L7537" s="47">
        <f t="shared" si="844"/>
        <v>4.92</v>
      </c>
      <c r="M7537" s="47">
        <f t="shared" si="845"/>
        <v>4.75</v>
      </c>
      <c r="N7537" s="47">
        <f t="shared" si="846"/>
        <v>4.91</v>
      </c>
      <c r="O7537" s="48">
        <f t="shared" ca="1" si="847"/>
        <v>4616000</v>
      </c>
    </row>
    <row r="7538" spans="1:15" x14ac:dyDescent="0.25">
      <c r="A7538">
        <v>7523</v>
      </c>
      <c r="B7538" s="84">
        <v>31056</v>
      </c>
      <c r="C7538" s="47">
        <v>41.12</v>
      </c>
      <c r="D7538" s="47">
        <v>41.5</v>
      </c>
      <c r="E7538" s="47">
        <v>40.619999999999997</v>
      </c>
      <c r="F7538" s="47">
        <v>41</v>
      </c>
      <c r="G7538" s="48">
        <v>697600</v>
      </c>
      <c r="H7538" s="47">
        <v>4.8099999999999996</v>
      </c>
      <c r="I7538" s="51">
        <f t="shared" si="841"/>
        <v>0.1173170731707317</v>
      </c>
      <c r="J7538" s="51">
        <f t="shared" ca="1" si="842"/>
        <v>4</v>
      </c>
      <c r="K7538" s="47">
        <f t="shared" si="843"/>
        <v>4.82</v>
      </c>
      <c r="L7538" s="47">
        <f t="shared" si="844"/>
        <v>4.87</v>
      </c>
      <c r="M7538" s="47">
        <f t="shared" si="845"/>
        <v>4.7699999999999996</v>
      </c>
      <c r="N7538" s="47">
        <f t="shared" si="846"/>
        <v>4.8099999999999996</v>
      </c>
      <c r="O7538" s="48">
        <f t="shared" ca="1" si="847"/>
        <v>2790400</v>
      </c>
    </row>
    <row r="7539" spans="1:15" x14ac:dyDescent="0.25">
      <c r="A7539">
        <v>7524</v>
      </c>
      <c r="B7539" s="84">
        <v>31055</v>
      </c>
      <c r="C7539" s="47">
        <v>40.119999999999997</v>
      </c>
      <c r="D7539" s="47">
        <v>41.38</v>
      </c>
      <c r="E7539" s="47">
        <v>40.119999999999997</v>
      </c>
      <c r="F7539" s="47">
        <v>41</v>
      </c>
      <c r="G7539" s="48">
        <v>1210400</v>
      </c>
      <c r="H7539" s="47">
        <v>4.8099999999999996</v>
      </c>
      <c r="I7539" s="51">
        <f t="shared" si="841"/>
        <v>0.1173170731707317</v>
      </c>
      <c r="J7539" s="51">
        <f t="shared" ca="1" si="842"/>
        <v>4</v>
      </c>
      <c r="K7539" s="47">
        <f t="shared" si="843"/>
        <v>4.71</v>
      </c>
      <c r="L7539" s="47">
        <f t="shared" si="844"/>
        <v>4.8499999999999996</v>
      </c>
      <c r="M7539" s="47">
        <f t="shared" si="845"/>
        <v>4.71</v>
      </c>
      <c r="N7539" s="47">
        <f t="shared" si="846"/>
        <v>4.8099999999999996</v>
      </c>
      <c r="O7539" s="48">
        <f t="shared" ca="1" si="847"/>
        <v>4841600</v>
      </c>
    </row>
    <row r="7540" spans="1:15" x14ac:dyDescent="0.25">
      <c r="A7540">
        <v>7525</v>
      </c>
      <c r="B7540" s="84">
        <v>31054</v>
      </c>
      <c r="C7540" s="47">
        <v>39.880000000000003</v>
      </c>
      <c r="D7540" s="47">
        <v>40.619999999999997</v>
      </c>
      <c r="E7540" s="47">
        <v>39.880000000000003</v>
      </c>
      <c r="F7540" s="47">
        <v>40.25</v>
      </c>
      <c r="G7540" s="48">
        <v>538800</v>
      </c>
      <c r="H7540" s="47">
        <v>4.72</v>
      </c>
      <c r="I7540" s="51">
        <f t="shared" si="841"/>
        <v>0.1172670807453416</v>
      </c>
      <c r="J7540" s="51">
        <f t="shared" ca="1" si="842"/>
        <v>4</v>
      </c>
      <c r="K7540" s="47">
        <f t="shared" si="843"/>
        <v>4.68</v>
      </c>
      <c r="L7540" s="47">
        <f t="shared" si="844"/>
        <v>4.76</v>
      </c>
      <c r="M7540" s="47">
        <f t="shared" si="845"/>
        <v>4.68</v>
      </c>
      <c r="N7540" s="47">
        <f t="shared" si="846"/>
        <v>4.72</v>
      </c>
      <c r="O7540" s="48">
        <f t="shared" ca="1" si="847"/>
        <v>2155200</v>
      </c>
    </row>
    <row r="7541" spans="1:15" x14ac:dyDescent="0.25">
      <c r="A7541">
        <v>7526</v>
      </c>
      <c r="B7541" s="84">
        <v>31051</v>
      </c>
      <c r="C7541" s="47">
        <v>39.380000000000003</v>
      </c>
      <c r="D7541" s="47">
        <v>40.119999999999997</v>
      </c>
      <c r="E7541" s="47">
        <v>39.380000000000003</v>
      </c>
      <c r="F7541" s="47">
        <v>39.880000000000003</v>
      </c>
      <c r="G7541" s="48">
        <v>518800</v>
      </c>
      <c r="H7541" s="47">
        <v>4.68</v>
      </c>
      <c r="I7541" s="51">
        <f t="shared" si="841"/>
        <v>0.1173520561685055</v>
      </c>
      <c r="J7541" s="51">
        <f t="shared" ca="1" si="842"/>
        <v>4</v>
      </c>
      <c r="K7541" s="47">
        <f t="shared" si="843"/>
        <v>4.62</v>
      </c>
      <c r="L7541" s="47">
        <f t="shared" si="844"/>
        <v>4.71</v>
      </c>
      <c r="M7541" s="47">
        <f t="shared" si="845"/>
        <v>4.62</v>
      </c>
      <c r="N7541" s="47">
        <f t="shared" si="846"/>
        <v>4.68</v>
      </c>
      <c r="O7541" s="48">
        <f t="shared" ca="1" si="847"/>
        <v>2075200</v>
      </c>
    </row>
    <row r="7542" spans="1:15" x14ac:dyDescent="0.25">
      <c r="A7542">
        <v>7527</v>
      </c>
      <c r="B7542" s="84">
        <v>31050</v>
      </c>
      <c r="C7542" s="47">
        <v>40.380000000000003</v>
      </c>
      <c r="D7542" s="47">
        <v>41.12</v>
      </c>
      <c r="E7542" s="47">
        <v>40.25</v>
      </c>
      <c r="F7542" s="47">
        <v>40.380000000000003</v>
      </c>
      <c r="G7542" s="48">
        <v>808400</v>
      </c>
      <c r="H7542" s="47">
        <v>4.6900000000000004</v>
      </c>
      <c r="I7542" s="51">
        <f t="shared" si="841"/>
        <v>0.11614660723130263</v>
      </c>
      <c r="J7542" s="51">
        <f t="shared" ca="1" si="842"/>
        <v>4</v>
      </c>
      <c r="K7542" s="47">
        <f t="shared" si="843"/>
        <v>4.6900000000000004</v>
      </c>
      <c r="L7542" s="47">
        <f t="shared" si="844"/>
        <v>4.78</v>
      </c>
      <c r="M7542" s="47">
        <f t="shared" si="845"/>
        <v>4.67</v>
      </c>
      <c r="N7542" s="47">
        <f t="shared" si="846"/>
        <v>4.6900000000000004</v>
      </c>
      <c r="O7542" s="48">
        <f t="shared" ca="1" si="847"/>
        <v>3233600</v>
      </c>
    </row>
    <row r="7543" spans="1:15" x14ac:dyDescent="0.25">
      <c r="A7543">
        <v>7528</v>
      </c>
      <c r="B7543" s="84">
        <v>31049</v>
      </c>
      <c r="C7543" s="47">
        <v>40.119999999999997</v>
      </c>
      <c r="D7543" s="47">
        <v>40.5</v>
      </c>
      <c r="E7543" s="47">
        <v>40.119999999999997</v>
      </c>
      <c r="F7543" s="47">
        <v>40.380000000000003</v>
      </c>
      <c r="G7543" s="48">
        <v>894000</v>
      </c>
      <c r="H7543" s="47">
        <v>4.6900000000000004</v>
      </c>
      <c r="I7543" s="51">
        <f t="shared" si="841"/>
        <v>0.11614660723130263</v>
      </c>
      <c r="J7543" s="51">
        <f t="shared" ca="1" si="842"/>
        <v>4</v>
      </c>
      <c r="K7543" s="47">
        <f t="shared" si="843"/>
        <v>4.66</v>
      </c>
      <c r="L7543" s="47">
        <f t="shared" si="844"/>
        <v>4.7</v>
      </c>
      <c r="M7543" s="47">
        <f t="shared" si="845"/>
        <v>4.66</v>
      </c>
      <c r="N7543" s="47">
        <f t="shared" si="846"/>
        <v>4.6900000000000004</v>
      </c>
      <c r="O7543" s="48">
        <f t="shared" ca="1" si="847"/>
        <v>3576000</v>
      </c>
    </row>
    <row r="7544" spans="1:15" x14ac:dyDescent="0.25">
      <c r="A7544">
        <v>7529</v>
      </c>
      <c r="B7544" s="84">
        <v>31047</v>
      </c>
      <c r="C7544" s="47">
        <v>41.12</v>
      </c>
      <c r="D7544" s="47">
        <v>41.25</v>
      </c>
      <c r="E7544" s="47">
        <v>39.880000000000003</v>
      </c>
      <c r="F7544" s="47">
        <v>40.119999999999997</v>
      </c>
      <c r="G7544" s="48">
        <v>901600</v>
      </c>
      <c r="H7544" s="47">
        <v>4.66</v>
      </c>
      <c r="I7544" s="51">
        <f t="shared" si="841"/>
        <v>0.11615154536390829</v>
      </c>
      <c r="J7544" s="51">
        <f t="shared" ca="1" si="842"/>
        <v>4</v>
      </c>
      <c r="K7544" s="47">
        <f t="shared" si="843"/>
        <v>4.78</v>
      </c>
      <c r="L7544" s="47">
        <f t="shared" si="844"/>
        <v>4.79</v>
      </c>
      <c r="M7544" s="47">
        <f t="shared" si="845"/>
        <v>4.63</v>
      </c>
      <c r="N7544" s="47">
        <f t="shared" si="846"/>
        <v>4.66</v>
      </c>
      <c r="O7544" s="48">
        <f t="shared" ca="1" si="847"/>
        <v>3606400</v>
      </c>
    </row>
    <row r="7545" spans="1:15" x14ac:dyDescent="0.25">
      <c r="A7545">
        <v>7530</v>
      </c>
      <c r="B7545" s="84">
        <v>31044</v>
      </c>
      <c r="C7545" s="47">
        <v>40.380000000000003</v>
      </c>
      <c r="D7545" s="47">
        <v>41.38</v>
      </c>
      <c r="E7545" s="47">
        <v>40.25</v>
      </c>
      <c r="F7545" s="47">
        <v>41.25</v>
      </c>
      <c r="G7545" s="48">
        <v>505600</v>
      </c>
      <c r="H7545" s="47">
        <v>4.79</v>
      </c>
      <c r="I7545" s="51">
        <f t="shared" si="841"/>
        <v>0.11612121212121213</v>
      </c>
      <c r="J7545" s="51">
        <f t="shared" ca="1" si="842"/>
        <v>4</v>
      </c>
      <c r="K7545" s="47">
        <f t="shared" si="843"/>
        <v>4.6900000000000004</v>
      </c>
      <c r="L7545" s="47">
        <f t="shared" si="844"/>
        <v>4.8099999999999996</v>
      </c>
      <c r="M7545" s="47">
        <f t="shared" si="845"/>
        <v>4.67</v>
      </c>
      <c r="N7545" s="47">
        <f t="shared" si="846"/>
        <v>4.79</v>
      </c>
      <c r="O7545" s="48">
        <f t="shared" ca="1" si="847"/>
        <v>2022400</v>
      </c>
    </row>
    <row r="7546" spans="1:15" x14ac:dyDescent="0.25">
      <c r="A7546">
        <v>7531</v>
      </c>
      <c r="B7546" s="84">
        <v>31043</v>
      </c>
      <c r="C7546" s="47">
        <v>40.5</v>
      </c>
      <c r="D7546" s="47">
        <v>40.619999999999997</v>
      </c>
      <c r="E7546" s="47">
        <v>40.119999999999997</v>
      </c>
      <c r="F7546" s="47">
        <v>40.25</v>
      </c>
      <c r="G7546" s="48">
        <v>1162800</v>
      </c>
      <c r="H7546" s="47">
        <v>4.67</v>
      </c>
      <c r="I7546" s="51">
        <f t="shared" si="841"/>
        <v>0.11602484472049689</v>
      </c>
      <c r="J7546" s="51">
        <f t="shared" ca="1" si="842"/>
        <v>4</v>
      </c>
      <c r="K7546" s="47">
        <f t="shared" si="843"/>
        <v>4.7</v>
      </c>
      <c r="L7546" s="47">
        <f t="shared" si="844"/>
        <v>4.71</v>
      </c>
      <c r="M7546" s="47">
        <f t="shared" si="845"/>
        <v>4.6500000000000004</v>
      </c>
      <c r="N7546" s="47">
        <f t="shared" si="846"/>
        <v>4.67</v>
      </c>
      <c r="O7546" s="48">
        <f t="shared" ca="1" si="847"/>
        <v>4651200</v>
      </c>
    </row>
    <row r="7547" spans="1:15" x14ac:dyDescent="0.25">
      <c r="A7547">
        <v>7532</v>
      </c>
      <c r="B7547" s="84">
        <v>31042</v>
      </c>
      <c r="C7547" s="47">
        <v>41</v>
      </c>
      <c r="D7547" s="47">
        <v>41</v>
      </c>
      <c r="E7547" s="47">
        <v>40.5</v>
      </c>
      <c r="F7547" s="47">
        <v>40.619999999999997</v>
      </c>
      <c r="G7547" s="48">
        <v>151600</v>
      </c>
      <c r="H7547" s="47">
        <v>4.72</v>
      </c>
      <c r="I7547" s="51">
        <f t="shared" si="841"/>
        <v>0.11619891678975874</v>
      </c>
      <c r="J7547" s="51">
        <f t="shared" ca="1" si="842"/>
        <v>4</v>
      </c>
      <c r="K7547" s="47">
        <f t="shared" si="843"/>
        <v>4.76</v>
      </c>
      <c r="L7547" s="47">
        <f t="shared" si="844"/>
        <v>4.76</v>
      </c>
      <c r="M7547" s="47">
        <f t="shared" si="845"/>
        <v>4.71</v>
      </c>
      <c r="N7547" s="47">
        <f t="shared" si="846"/>
        <v>4.72</v>
      </c>
      <c r="O7547" s="48">
        <f t="shared" ca="1" si="847"/>
        <v>606400</v>
      </c>
    </row>
    <row r="7548" spans="1:15" x14ac:dyDescent="0.25">
      <c r="A7548">
        <v>7533</v>
      </c>
      <c r="B7548" s="84">
        <v>31040</v>
      </c>
      <c r="C7548" s="47">
        <v>40.880000000000003</v>
      </c>
      <c r="D7548" s="47">
        <v>41.38</v>
      </c>
      <c r="E7548" s="47">
        <v>40.75</v>
      </c>
      <c r="F7548" s="47">
        <v>41</v>
      </c>
      <c r="G7548" s="48">
        <v>211200</v>
      </c>
      <c r="H7548" s="47">
        <v>4.76</v>
      </c>
      <c r="I7548" s="51">
        <f t="shared" si="841"/>
        <v>0.11609756097560975</v>
      </c>
      <c r="J7548" s="51">
        <f t="shared" ca="1" si="842"/>
        <v>4</v>
      </c>
      <c r="K7548" s="47">
        <f t="shared" si="843"/>
        <v>4.75</v>
      </c>
      <c r="L7548" s="47">
        <f t="shared" si="844"/>
        <v>4.8</v>
      </c>
      <c r="M7548" s="47">
        <f t="shared" si="845"/>
        <v>4.7300000000000004</v>
      </c>
      <c r="N7548" s="47">
        <f t="shared" si="846"/>
        <v>4.76</v>
      </c>
      <c r="O7548" s="48">
        <f t="shared" ca="1" si="847"/>
        <v>844800</v>
      </c>
    </row>
    <row r="7549" spans="1:15" x14ac:dyDescent="0.25">
      <c r="A7549">
        <v>7534</v>
      </c>
      <c r="B7549" s="84">
        <v>31037</v>
      </c>
      <c r="C7549" s="47">
        <v>41.25</v>
      </c>
      <c r="D7549" s="47">
        <v>41.25</v>
      </c>
      <c r="E7549" s="47">
        <v>39.380000000000003</v>
      </c>
      <c r="F7549" s="47">
        <v>40.75</v>
      </c>
      <c r="G7549" s="48">
        <v>1261200</v>
      </c>
      <c r="H7549" s="47">
        <v>4.7300000000000004</v>
      </c>
      <c r="I7549" s="51">
        <f t="shared" si="841"/>
        <v>0.11607361963190185</v>
      </c>
      <c r="J7549" s="51">
        <f t="shared" ca="1" si="842"/>
        <v>4</v>
      </c>
      <c r="K7549" s="47">
        <f t="shared" si="843"/>
        <v>4.79</v>
      </c>
      <c r="L7549" s="47">
        <f t="shared" si="844"/>
        <v>4.79</v>
      </c>
      <c r="M7549" s="47">
        <f t="shared" si="845"/>
        <v>4.57</v>
      </c>
      <c r="N7549" s="47">
        <f t="shared" si="846"/>
        <v>4.7300000000000004</v>
      </c>
      <c r="O7549" s="48">
        <f t="shared" ca="1" si="847"/>
        <v>5044800</v>
      </c>
    </row>
    <row r="7550" spans="1:15" x14ac:dyDescent="0.25">
      <c r="A7550">
        <v>7535</v>
      </c>
      <c r="B7550" s="84">
        <v>31036</v>
      </c>
      <c r="C7550" s="47">
        <v>41.5</v>
      </c>
      <c r="D7550" s="47">
        <v>41.75</v>
      </c>
      <c r="E7550" s="47">
        <v>41.25</v>
      </c>
      <c r="F7550" s="47">
        <v>41.5</v>
      </c>
      <c r="G7550" s="48">
        <v>1522800</v>
      </c>
      <c r="H7550" s="47">
        <v>4.82</v>
      </c>
      <c r="I7550" s="51">
        <f t="shared" si="841"/>
        <v>0.11614457831325302</v>
      </c>
      <c r="J7550" s="51">
        <f t="shared" ca="1" si="842"/>
        <v>4</v>
      </c>
      <c r="K7550" s="47">
        <f t="shared" si="843"/>
        <v>4.82</v>
      </c>
      <c r="L7550" s="47">
        <f t="shared" si="844"/>
        <v>4.8499999999999996</v>
      </c>
      <c r="M7550" s="47">
        <f t="shared" si="845"/>
        <v>4.79</v>
      </c>
      <c r="N7550" s="47">
        <f t="shared" si="846"/>
        <v>4.82</v>
      </c>
      <c r="O7550" s="48">
        <f t="shared" ca="1" si="847"/>
        <v>6091200</v>
      </c>
    </row>
    <row r="7551" spans="1:15" x14ac:dyDescent="0.25">
      <c r="A7551">
        <v>7536</v>
      </c>
      <c r="B7551" s="84">
        <v>31035</v>
      </c>
      <c r="C7551" s="47">
        <v>42</v>
      </c>
      <c r="D7551" s="47">
        <v>42.38</v>
      </c>
      <c r="E7551" s="47">
        <v>41.5</v>
      </c>
      <c r="F7551" s="47">
        <v>41.62</v>
      </c>
      <c r="G7551" s="48">
        <v>1969200</v>
      </c>
      <c r="H7551" s="47">
        <v>4.83</v>
      </c>
      <c r="I7551" s="51">
        <f t="shared" si="841"/>
        <v>0.11604997597308987</v>
      </c>
      <c r="J7551" s="51">
        <f t="shared" ca="1" si="842"/>
        <v>4</v>
      </c>
      <c r="K7551" s="47">
        <f t="shared" si="843"/>
        <v>4.87</v>
      </c>
      <c r="L7551" s="47">
        <f t="shared" si="844"/>
        <v>4.92</v>
      </c>
      <c r="M7551" s="47">
        <f t="shared" si="845"/>
        <v>4.82</v>
      </c>
      <c r="N7551" s="47">
        <f t="shared" si="846"/>
        <v>4.83</v>
      </c>
      <c r="O7551" s="48">
        <f t="shared" ca="1" si="847"/>
        <v>7876800</v>
      </c>
    </row>
    <row r="7552" spans="1:15" x14ac:dyDescent="0.25">
      <c r="A7552">
        <v>7537</v>
      </c>
      <c r="B7552" s="84">
        <v>31034</v>
      </c>
      <c r="C7552" s="47">
        <v>39.5</v>
      </c>
      <c r="D7552" s="47">
        <v>41.5</v>
      </c>
      <c r="E7552" s="47">
        <v>39</v>
      </c>
      <c r="F7552" s="47">
        <v>41.12</v>
      </c>
      <c r="G7552" s="48">
        <v>2816800</v>
      </c>
      <c r="H7552" s="47">
        <v>4.7699999999999996</v>
      </c>
      <c r="I7552" s="51">
        <f t="shared" si="841"/>
        <v>0.11600194552529182</v>
      </c>
      <c r="J7552" s="51">
        <f t="shared" ca="1" si="842"/>
        <v>4</v>
      </c>
      <c r="K7552" s="47">
        <f t="shared" si="843"/>
        <v>4.58</v>
      </c>
      <c r="L7552" s="47">
        <f t="shared" si="844"/>
        <v>4.8099999999999996</v>
      </c>
      <c r="M7552" s="47">
        <f t="shared" si="845"/>
        <v>4.5199999999999996</v>
      </c>
      <c r="N7552" s="47">
        <f t="shared" si="846"/>
        <v>4.7699999999999996</v>
      </c>
      <c r="O7552" s="48">
        <f t="shared" ca="1" si="847"/>
        <v>11267200</v>
      </c>
    </row>
    <row r="7553" spans="1:15" x14ac:dyDescent="0.25">
      <c r="A7553">
        <v>7538</v>
      </c>
      <c r="B7553" s="84">
        <v>31033</v>
      </c>
      <c r="C7553" s="47">
        <v>38</v>
      </c>
      <c r="D7553" s="47">
        <v>39</v>
      </c>
      <c r="E7553" s="47">
        <v>38</v>
      </c>
      <c r="F7553" s="47">
        <v>38.75</v>
      </c>
      <c r="G7553" s="48">
        <v>740800</v>
      </c>
      <c r="H7553" s="47">
        <v>4.5</v>
      </c>
      <c r="I7553" s="51">
        <f t="shared" si="841"/>
        <v>0.11612903225806452</v>
      </c>
      <c r="J7553" s="51">
        <f t="shared" ca="1" si="842"/>
        <v>4</v>
      </c>
      <c r="K7553" s="47">
        <f t="shared" si="843"/>
        <v>4.41</v>
      </c>
      <c r="L7553" s="47">
        <f t="shared" si="844"/>
        <v>4.53</v>
      </c>
      <c r="M7553" s="47">
        <f t="shared" si="845"/>
        <v>4.41</v>
      </c>
      <c r="N7553" s="47">
        <f t="shared" si="846"/>
        <v>4.5</v>
      </c>
      <c r="O7553" s="48">
        <f t="shared" ca="1" si="847"/>
        <v>2963200</v>
      </c>
    </row>
    <row r="7554" spans="1:15" x14ac:dyDescent="0.25">
      <c r="A7554">
        <v>7539</v>
      </c>
      <c r="B7554" s="84">
        <v>31030</v>
      </c>
      <c r="C7554" s="47">
        <v>38.119999999999997</v>
      </c>
      <c r="D7554" s="47">
        <v>38.75</v>
      </c>
      <c r="E7554" s="47">
        <v>38</v>
      </c>
      <c r="F7554" s="47">
        <v>38.25</v>
      </c>
      <c r="G7554" s="48">
        <v>1064400</v>
      </c>
      <c r="H7554" s="47">
        <v>4.4400000000000004</v>
      </c>
      <c r="I7554" s="51">
        <f t="shared" si="841"/>
        <v>0.11607843137254903</v>
      </c>
      <c r="J7554" s="51">
        <f t="shared" ca="1" si="842"/>
        <v>4</v>
      </c>
      <c r="K7554" s="47">
        <f t="shared" si="843"/>
        <v>4.42</v>
      </c>
      <c r="L7554" s="47">
        <f t="shared" si="844"/>
        <v>4.5</v>
      </c>
      <c r="M7554" s="47">
        <f t="shared" si="845"/>
        <v>4.41</v>
      </c>
      <c r="N7554" s="47">
        <f t="shared" si="846"/>
        <v>4.4400000000000004</v>
      </c>
      <c r="O7554" s="48">
        <f t="shared" ca="1" si="847"/>
        <v>4257600</v>
      </c>
    </row>
    <row r="7555" spans="1:15" x14ac:dyDescent="0.25">
      <c r="A7555">
        <v>7540</v>
      </c>
      <c r="B7555" s="84">
        <v>31029</v>
      </c>
      <c r="C7555" s="47">
        <v>38.380000000000003</v>
      </c>
      <c r="D7555" s="47">
        <v>38.5</v>
      </c>
      <c r="E7555" s="47">
        <v>38</v>
      </c>
      <c r="F7555" s="47">
        <v>38.119999999999997</v>
      </c>
      <c r="G7555" s="48">
        <v>757600</v>
      </c>
      <c r="H7555" s="47">
        <v>4.43</v>
      </c>
      <c r="I7555" s="51">
        <f t="shared" si="841"/>
        <v>0.11621196222455404</v>
      </c>
      <c r="J7555" s="51">
        <f t="shared" ca="1" si="842"/>
        <v>4</v>
      </c>
      <c r="K7555" s="47">
        <f t="shared" si="843"/>
        <v>4.46</v>
      </c>
      <c r="L7555" s="47">
        <f t="shared" si="844"/>
        <v>4.47</v>
      </c>
      <c r="M7555" s="47">
        <f t="shared" si="845"/>
        <v>4.42</v>
      </c>
      <c r="N7555" s="47">
        <f t="shared" si="846"/>
        <v>4.43</v>
      </c>
      <c r="O7555" s="48">
        <f t="shared" ca="1" si="847"/>
        <v>3030400</v>
      </c>
    </row>
    <row r="7556" spans="1:15" x14ac:dyDescent="0.25">
      <c r="A7556">
        <v>7541</v>
      </c>
      <c r="B7556" s="84">
        <v>31028</v>
      </c>
      <c r="C7556" s="47">
        <v>38.380000000000003</v>
      </c>
      <c r="D7556" s="47">
        <v>38.880000000000003</v>
      </c>
      <c r="E7556" s="47">
        <v>38.380000000000003</v>
      </c>
      <c r="F7556" s="47">
        <v>38.5</v>
      </c>
      <c r="G7556" s="48">
        <v>860400</v>
      </c>
      <c r="H7556" s="47">
        <v>4.47</v>
      </c>
      <c r="I7556" s="51">
        <f t="shared" si="841"/>
        <v>0.1161038961038961</v>
      </c>
      <c r="J7556" s="51">
        <f t="shared" ca="1" si="842"/>
        <v>4</v>
      </c>
      <c r="K7556" s="47">
        <f t="shared" si="843"/>
        <v>4.46</v>
      </c>
      <c r="L7556" s="47">
        <f t="shared" si="844"/>
        <v>4.51</v>
      </c>
      <c r="M7556" s="47">
        <f t="shared" si="845"/>
        <v>4.46</v>
      </c>
      <c r="N7556" s="47">
        <f t="shared" si="846"/>
        <v>4.47</v>
      </c>
      <c r="O7556" s="48">
        <f t="shared" ca="1" si="847"/>
        <v>3441600</v>
      </c>
    </row>
    <row r="7557" spans="1:15" x14ac:dyDescent="0.25">
      <c r="A7557">
        <v>7542</v>
      </c>
      <c r="B7557" s="84">
        <v>31027</v>
      </c>
      <c r="C7557" s="47">
        <v>38.119999999999997</v>
      </c>
      <c r="D7557" s="47">
        <v>38.619999999999997</v>
      </c>
      <c r="E7557" s="47">
        <v>38.119999999999997</v>
      </c>
      <c r="F7557" s="47">
        <v>38.380000000000003</v>
      </c>
      <c r="G7557" s="48">
        <v>562000</v>
      </c>
      <c r="H7557" s="47">
        <v>4.46</v>
      </c>
      <c r="I7557" s="51">
        <f t="shared" si="841"/>
        <v>0.11620635747785305</v>
      </c>
      <c r="J7557" s="51">
        <f t="shared" ca="1" si="842"/>
        <v>4</v>
      </c>
      <c r="K7557" s="47">
        <f t="shared" si="843"/>
        <v>4.43</v>
      </c>
      <c r="L7557" s="47">
        <f t="shared" si="844"/>
        <v>4.49</v>
      </c>
      <c r="M7557" s="47">
        <f t="shared" si="845"/>
        <v>4.43</v>
      </c>
      <c r="N7557" s="47">
        <f t="shared" si="846"/>
        <v>4.46</v>
      </c>
      <c r="O7557" s="48">
        <f t="shared" ca="1" si="847"/>
        <v>2248000</v>
      </c>
    </row>
    <row r="7558" spans="1:15" x14ac:dyDescent="0.25">
      <c r="A7558">
        <v>7543</v>
      </c>
      <c r="B7558" s="84">
        <v>31026</v>
      </c>
      <c r="C7558" s="47">
        <v>37.25</v>
      </c>
      <c r="D7558" s="47">
        <v>38.25</v>
      </c>
      <c r="E7558" s="47">
        <v>37.25</v>
      </c>
      <c r="F7558" s="47">
        <v>38.25</v>
      </c>
      <c r="G7558" s="48">
        <v>665200</v>
      </c>
      <c r="H7558" s="47">
        <v>4.4400000000000004</v>
      </c>
      <c r="I7558" s="51">
        <f t="shared" si="841"/>
        <v>0.11607843137254903</v>
      </c>
      <c r="J7558" s="51">
        <f t="shared" ca="1" si="842"/>
        <v>4</v>
      </c>
      <c r="K7558" s="47">
        <f t="shared" si="843"/>
        <v>4.32</v>
      </c>
      <c r="L7558" s="47">
        <f t="shared" si="844"/>
        <v>4.4400000000000004</v>
      </c>
      <c r="M7558" s="47">
        <f t="shared" si="845"/>
        <v>4.32</v>
      </c>
      <c r="N7558" s="47">
        <f t="shared" si="846"/>
        <v>4.4400000000000004</v>
      </c>
      <c r="O7558" s="48">
        <f t="shared" ca="1" si="847"/>
        <v>2660800</v>
      </c>
    </row>
    <row r="7559" spans="1:15" x14ac:dyDescent="0.25">
      <c r="A7559">
        <v>7544</v>
      </c>
      <c r="B7559" s="84">
        <v>31023</v>
      </c>
      <c r="C7559" s="47">
        <v>37.25</v>
      </c>
      <c r="D7559" s="47">
        <v>37.619999999999997</v>
      </c>
      <c r="E7559" s="47">
        <v>37.119999999999997</v>
      </c>
      <c r="F7559" s="47">
        <v>37.25</v>
      </c>
      <c r="G7559" s="48">
        <v>928400</v>
      </c>
      <c r="H7559" s="47">
        <v>4.32</v>
      </c>
      <c r="I7559" s="51">
        <f t="shared" si="841"/>
        <v>0.11597315436241612</v>
      </c>
      <c r="J7559" s="51">
        <f t="shared" ca="1" si="842"/>
        <v>4</v>
      </c>
      <c r="K7559" s="47">
        <f t="shared" si="843"/>
        <v>4.32</v>
      </c>
      <c r="L7559" s="47">
        <f t="shared" si="844"/>
        <v>4.3600000000000003</v>
      </c>
      <c r="M7559" s="47">
        <f t="shared" si="845"/>
        <v>4.3</v>
      </c>
      <c r="N7559" s="47">
        <f t="shared" si="846"/>
        <v>4.32</v>
      </c>
      <c r="O7559" s="48">
        <f t="shared" ca="1" si="847"/>
        <v>3713600</v>
      </c>
    </row>
    <row r="7560" spans="1:15" x14ac:dyDescent="0.25">
      <c r="A7560">
        <v>7545</v>
      </c>
      <c r="B7560" s="84">
        <v>31022</v>
      </c>
      <c r="C7560" s="47">
        <v>37</v>
      </c>
      <c r="D7560" s="47">
        <v>37.619999999999997</v>
      </c>
      <c r="E7560" s="47">
        <v>36.880000000000003</v>
      </c>
      <c r="F7560" s="47">
        <v>37.25</v>
      </c>
      <c r="G7560" s="48">
        <v>638000</v>
      </c>
      <c r="H7560" s="47">
        <v>4.32</v>
      </c>
      <c r="I7560" s="51">
        <f t="shared" si="841"/>
        <v>0.11597315436241612</v>
      </c>
      <c r="J7560" s="51">
        <f t="shared" ca="1" si="842"/>
        <v>4</v>
      </c>
      <c r="K7560" s="47">
        <f t="shared" si="843"/>
        <v>4.29</v>
      </c>
      <c r="L7560" s="47">
        <f t="shared" si="844"/>
        <v>4.3600000000000003</v>
      </c>
      <c r="M7560" s="47">
        <f t="shared" si="845"/>
        <v>4.28</v>
      </c>
      <c r="N7560" s="47">
        <f t="shared" si="846"/>
        <v>4.32</v>
      </c>
      <c r="O7560" s="48">
        <f t="shared" ca="1" si="847"/>
        <v>2552000</v>
      </c>
    </row>
    <row r="7561" spans="1:15" x14ac:dyDescent="0.25">
      <c r="A7561">
        <v>7546</v>
      </c>
      <c r="B7561" s="84">
        <v>31021</v>
      </c>
      <c r="C7561" s="47">
        <v>37.380000000000003</v>
      </c>
      <c r="D7561" s="47">
        <v>37.380000000000003</v>
      </c>
      <c r="E7561" s="47">
        <v>37</v>
      </c>
      <c r="F7561" s="47">
        <v>37.119999999999997</v>
      </c>
      <c r="G7561" s="48">
        <v>502800</v>
      </c>
      <c r="H7561" s="47">
        <v>4.3099999999999996</v>
      </c>
      <c r="I7561" s="51">
        <f t="shared" si="841"/>
        <v>0.11610991379310344</v>
      </c>
      <c r="J7561" s="51">
        <f t="shared" ca="1" si="842"/>
        <v>4</v>
      </c>
      <c r="K7561" s="47">
        <f t="shared" si="843"/>
        <v>4.34</v>
      </c>
      <c r="L7561" s="47">
        <f t="shared" si="844"/>
        <v>4.34</v>
      </c>
      <c r="M7561" s="47">
        <f t="shared" si="845"/>
        <v>4.3</v>
      </c>
      <c r="N7561" s="47">
        <f t="shared" si="846"/>
        <v>4.3099999999999996</v>
      </c>
      <c r="O7561" s="48">
        <f t="shared" ca="1" si="847"/>
        <v>2011200</v>
      </c>
    </row>
    <row r="7562" spans="1:15" x14ac:dyDescent="0.25">
      <c r="A7562">
        <v>7547</v>
      </c>
      <c r="B7562" s="84">
        <v>31020</v>
      </c>
      <c r="C7562" s="47">
        <v>37.25</v>
      </c>
      <c r="D7562" s="47">
        <v>37.880000000000003</v>
      </c>
      <c r="E7562" s="47">
        <v>37.119999999999997</v>
      </c>
      <c r="F7562" s="47">
        <v>37.25</v>
      </c>
      <c r="G7562" s="48">
        <v>389200</v>
      </c>
      <c r="H7562" s="47">
        <v>4.32</v>
      </c>
      <c r="I7562" s="51">
        <f t="shared" si="841"/>
        <v>0.11597315436241612</v>
      </c>
      <c r="J7562" s="51">
        <f t="shared" ca="1" si="842"/>
        <v>4</v>
      </c>
      <c r="K7562" s="47">
        <f t="shared" si="843"/>
        <v>4.32</v>
      </c>
      <c r="L7562" s="47">
        <f t="shared" si="844"/>
        <v>4.3899999999999997</v>
      </c>
      <c r="M7562" s="47">
        <f t="shared" si="845"/>
        <v>4.3</v>
      </c>
      <c r="N7562" s="47">
        <f t="shared" si="846"/>
        <v>4.32</v>
      </c>
      <c r="O7562" s="48">
        <f t="shared" ca="1" si="847"/>
        <v>1556800</v>
      </c>
    </row>
    <row r="7563" spans="1:15" x14ac:dyDescent="0.25">
      <c r="A7563">
        <v>7548</v>
      </c>
      <c r="B7563" s="84">
        <v>31019</v>
      </c>
      <c r="C7563" s="47">
        <v>37</v>
      </c>
      <c r="D7563" s="47">
        <v>37.25</v>
      </c>
      <c r="E7563" s="47">
        <v>36.75</v>
      </c>
      <c r="F7563" s="47">
        <v>37</v>
      </c>
      <c r="G7563" s="48">
        <v>1145200</v>
      </c>
      <c r="H7563" s="47">
        <v>4.3</v>
      </c>
      <c r="I7563" s="51">
        <f t="shared" si="841"/>
        <v>0.11621621621621621</v>
      </c>
      <c r="J7563" s="51">
        <f t="shared" ca="1" si="842"/>
        <v>4</v>
      </c>
      <c r="K7563" s="47">
        <f t="shared" si="843"/>
        <v>4.3</v>
      </c>
      <c r="L7563" s="47">
        <f t="shared" si="844"/>
        <v>4.33</v>
      </c>
      <c r="M7563" s="47">
        <f t="shared" si="845"/>
        <v>4.2699999999999996</v>
      </c>
      <c r="N7563" s="47">
        <f t="shared" si="846"/>
        <v>4.3</v>
      </c>
      <c r="O7563" s="48">
        <f t="shared" ca="1" si="847"/>
        <v>4580800</v>
      </c>
    </row>
    <row r="7564" spans="1:15" x14ac:dyDescent="0.25">
      <c r="A7564">
        <v>7549</v>
      </c>
      <c r="B7564" s="84">
        <v>31016</v>
      </c>
      <c r="C7564" s="47">
        <v>38</v>
      </c>
      <c r="D7564" s="47">
        <v>39</v>
      </c>
      <c r="E7564" s="47">
        <v>37.380000000000003</v>
      </c>
      <c r="F7564" s="47">
        <v>37.619999999999997</v>
      </c>
      <c r="G7564" s="48">
        <v>450800</v>
      </c>
      <c r="H7564" s="47">
        <v>4.37</v>
      </c>
      <c r="I7564" s="51">
        <f t="shared" si="841"/>
        <v>0.11616161616161617</v>
      </c>
      <c r="J7564" s="51">
        <f t="shared" ca="1" si="842"/>
        <v>4</v>
      </c>
      <c r="K7564" s="47">
        <f t="shared" si="843"/>
        <v>4.41</v>
      </c>
      <c r="L7564" s="47">
        <f t="shared" si="844"/>
        <v>4.53</v>
      </c>
      <c r="M7564" s="47">
        <f t="shared" si="845"/>
        <v>4.34</v>
      </c>
      <c r="N7564" s="47">
        <f t="shared" si="846"/>
        <v>4.37</v>
      </c>
      <c r="O7564" s="48">
        <f t="shared" ca="1" si="847"/>
        <v>1803200</v>
      </c>
    </row>
    <row r="7565" spans="1:15" x14ac:dyDescent="0.25">
      <c r="A7565">
        <v>7550</v>
      </c>
      <c r="B7565" s="84">
        <v>31015</v>
      </c>
      <c r="C7565" s="47">
        <v>38.619999999999997</v>
      </c>
      <c r="D7565" s="47">
        <v>38.880000000000003</v>
      </c>
      <c r="E7565" s="47">
        <v>38</v>
      </c>
      <c r="F7565" s="47">
        <v>38</v>
      </c>
      <c r="G7565" s="48">
        <v>379200</v>
      </c>
      <c r="H7565" s="47">
        <v>4.41</v>
      </c>
      <c r="I7565" s="51">
        <f t="shared" si="841"/>
        <v>0.11605263157894737</v>
      </c>
      <c r="J7565" s="51">
        <f t="shared" ca="1" si="842"/>
        <v>4</v>
      </c>
      <c r="K7565" s="47">
        <f t="shared" si="843"/>
        <v>4.4800000000000004</v>
      </c>
      <c r="L7565" s="47">
        <f t="shared" si="844"/>
        <v>4.51</v>
      </c>
      <c r="M7565" s="47">
        <f t="shared" si="845"/>
        <v>4.41</v>
      </c>
      <c r="N7565" s="47">
        <f t="shared" si="846"/>
        <v>4.41</v>
      </c>
      <c r="O7565" s="48">
        <f t="shared" ca="1" si="847"/>
        <v>1516800</v>
      </c>
    </row>
    <row r="7566" spans="1:15" x14ac:dyDescent="0.25">
      <c r="A7566">
        <v>7551</v>
      </c>
      <c r="B7566" s="84">
        <v>31014</v>
      </c>
      <c r="C7566" s="47">
        <v>39.619999999999997</v>
      </c>
      <c r="D7566" s="47">
        <v>39.880000000000003</v>
      </c>
      <c r="E7566" s="47">
        <v>38.880000000000003</v>
      </c>
      <c r="F7566" s="47">
        <v>38.880000000000003</v>
      </c>
      <c r="G7566" s="48">
        <v>550000</v>
      </c>
      <c r="H7566" s="47">
        <v>4.51</v>
      </c>
      <c r="I7566" s="51">
        <f t="shared" si="841"/>
        <v>0.11599794238683127</v>
      </c>
      <c r="J7566" s="51">
        <f t="shared" ca="1" si="842"/>
        <v>4</v>
      </c>
      <c r="K7566" s="47">
        <f t="shared" si="843"/>
        <v>4.5999999999999996</v>
      </c>
      <c r="L7566" s="47">
        <f t="shared" si="844"/>
        <v>4.63</v>
      </c>
      <c r="M7566" s="47">
        <f t="shared" si="845"/>
        <v>4.51</v>
      </c>
      <c r="N7566" s="47">
        <f t="shared" si="846"/>
        <v>4.51</v>
      </c>
      <c r="O7566" s="48">
        <f t="shared" ca="1" si="847"/>
        <v>2200000</v>
      </c>
    </row>
    <row r="7567" spans="1:15" x14ac:dyDescent="0.25">
      <c r="A7567">
        <v>7552</v>
      </c>
      <c r="B7567" s="84">
        <v>31013</v>
      </c>
      <c r="C7567" s="47">
        <v>39.5</v>
      </c>
      <c r="D7567" s="47">
        <v>39.880000000000003</v>
      </c>
      <c r="E7567" s="47">
        <v>39.119999999999997</v>
      </c>
      <c r="F7567" s="47">
        <v>39.5</v>
      </c>
      <c r="G7567" s="48">
        <v>700800</v>
      </c>
      <c r="H7567" s="47">
        <v>4.59</v>
      </c>
      <c r="I7567" s="51">
        <f t="shared" si="841"/>
        <v>0.11620253164556962</v>
      </c>
      <c r="J7567" s="51">
        <f t="shared" ca="1" si="842"/>
        <v>4</v>
      </c>
      <c r="K7567" s="47">
        <f t="shared" si="843"/>
        <v>4.59</v>
      </c>
      <c r="L7567" s="47">
        <f t="shared" si="844"/>
        <v>4.63</v>
      </c>
      <c r="M7567" s="47">
        <f t="shared" si="845"/>
        <v>4.55</v>
      </c>
      <c r="N7567" s="47">
        <f t="shared" si="846"/>
        <v>4.59</v>
      </c>
      <c r="O7567" s="48">
        <f t="shared" ca="1" si="847"/>
        <v>2803200</v>
      </c>
    </row>
    <row r="7568" spans="1:15" x14ac:dyDescent="0.25">
      <c r="A7568">
        <v>7553</v>
      </c>
      <c r="B7568" s="84">
        <v>31012</v>
      </c>
      <c r="C7568" s="47">
        <v>39.880000000000003</v>
      </c>
      <c r="D7568" s="47">
        <v>40.380000000000003</v>
      </c>
      <c r="E7568" s="47">
        <v>39.5</v>
      </c>
      <c r="F7568" s="47">
        <v>39.619999999999997</v>
      </c>
      <c r="G7568" s="48">
        <v>487600</v>
      </c>
      <c r="H7568" s="47">
        <v>4.5999999999999996</v>
      </c>
      <c r="I7568" s="51">
        <f t="shared" si="841"/>
        <v>0.11610297829379101</v>
      </c>
      <c r="J7568" s="51">
        <f t="shared" ca="1" si="842"/>
        <v>4</v>
      </c>
      <c r="K7568" s="47">
        <f t="shared" si="843"/>
        <v>4.63</v>
      </c>
      <c r="L7568" s="47">
        <f t="shared" si="844"/>
        <v>4.6900000000000004</v>
      </c>
      <c r="M7568" s="47">
        <f t="shared" si="845"/>
        <v>4.59</v>
      </c>
      <c r="N7568" s="47">
        <f t="shared" si="846"/>
        <v>4.5999999999999996</v>
      </c>
      <c r="O7568" s="48">
        <f t="shared" ca="1" si="847"/>
        <v>1950400</v>
      </c>
    </row>
    <row r="7569" spans="1:15" x14ac:dyDescent="0.25">
      <c r="A7569">
        <v>7554</v>
      </c>
      <c r="B7569" s="84">
        <v>31009</v>
      </c>
      <c r="C7569" s="47">
        <v>39.75</v>
      </c>
      <c r="D7569" s="47">
        <v>40.5</v>
      </c>
      <c r="E7569" s="47">
        <v>39.75</v>
      </c>
      <c r="F7569" s="47">
        <v>40.119999999999997</v>
      </c>
      <c r="G7569" s="48">
        <v>475600</v>
      </c>
      <c r="H7569" s="47">
        <v>4.66</v>
      </c>
      <c r="I7569" s="51">
        <f t="shared" ref="I7569:I7632" si="848">H7569/F7569</f>
        <v>0.11615154536390829</v>
      </c>
      <c r="J7569" s="51">
        <f t="shared" ref="J7569:J7632" ca="1" si="849">INDEX(OFFSET($T$15,0,0,$S$13+1,1),MATCH(B7569,OFFSET($Q$15,0,0,$S$13+1,1),-1))</f>
        <v>4</v>
      </c>
      <c r="K7569" s="47">
        <f t="shared" ref="K7569:K7632" si="850">ROUND($I7569*C7569,2)</f>
        <v>4.62</v>
      </c>
      <c r="L7569" s="47">
        <f t="shared" ref="L7569:L7632" si="851">ROUND($I7569*D7569,2)</f>
        <v>4.7</v>
      </c>
      <c r="M7569" s="47">
        <f t="shared" ref="M7569:M7632" si="852">ROUND($I7569*E7569,2)</f>
        <v>4.62</v>
      </c>
      <c r="N7569" s="47">
        <f t="shared" ref="N7569:N7632" si="853">ROUND($I7569*F7569,2)</f>
        <v>4.66</v>
      </c>
      <c r="O7569" s="48">
        <f t="shared" ref="O7569:O7632" ca="1" si="854">G7569*J7569</f>
        <v>1902400</v>
      </c>
    </row>
    <row r="7570" spans="1:15" x14ac:dyDescent="0.25">
      <c r="A7570">
        <v>7555</v>
      </c>
      <c r="B7570" s="84">
        <v>31007</v>
      </c>
      <c r="C7570" s="47">
        <v>39.25</v>
      </c>
      <c r="D7570" s="47">
        <v>39.75</v>
      </c>
      <c r="E7570" s="47">
        <v>39.119999999999997</v>
      </c>
      <c r="F7570" s="47">
        <v>39.619999999999997</v>
      </c>
      <c r="G7570" s="48">
        <v>345200</v>
      </c>
      <c r="H7570" s="47">
        <v>4.5999999999999996</v>
      </c>
      <c r="I7570" s="51">
        <f t="shared" si="848"/>
        <v>0.11610297829379101</v>
      </c>
      <c r="J7570" s="51">
        <f t="shared" ca="1" si="849"/>
        <v>4</v>
      </c>
      <c r="K7570" s="47">
        <f t="shared" si="850"/>
        <v>4.5599999999999996</v>
      </c>
      <c r="L7570" s="47">
        <f t="shared" si="851"/>
        <v>4.62</v>
      </c>
      <c r="M7570" s="47">
        <f t="shared" si="852"/>
        <v>4.54</v>
      </c>
      <c r="N7570" s="47">
        <f t="shared" si="853"/>
        <v>4.5999999999999996</v>
      </c>
      <c r="O7570" s="48">
        <f t="shared" ca="1" si="854"/>
        <v>1380800</v>
      </c>
    </row>
    <row r="7571" spans="1:15" x14ac:dyDescent="0.25">
      <c r="A7571">
        <v>7556</v>
      </c>
      <c r="B7571" s="84">
        <v>31006</v>
      </c>
      <c r="C7571" s="47">
        <v>38.619999999999997</v>
      </c>
      <c r="D7571" s="47">
        <v>39.25</v>
      </c>
      <c r="E7571" s="47">
        <v>38.25</v>
      </c>
      <c r="F7571" s="47">
        <v>39.25</v>
      </c>
      <c r="G7571" s="48">
        <v>628000</v>
      </c>
      <c r="H7571" s="47">
        <v>4.5599999999999996</v>
      </c>
      <c r="I7571" s="51">
        <f t="shared" si="848"/>
        <v>0.11617834394904458</v>
      </c>
      <c r="J7571" s="51">
        <f t="shared" ca="1" si="849"/>
        <v>4</v>
      </c>
      <c r="K7571" s="47">
        <f t="shared" si="850"/>
        <v>4.49</v>
      </c>
      <c r="L7571" s="47">
        <f t="shared" si="851"/>
        <v>4.5599999999999996</v>
      </c>
      <c r="M7571" s="47">
        <f t="shared" si="852"/>
        <v>4.4400000000000004</v>
      </c>
      <c r="N7571" s="47">
        <f t="shared" si="853"/>
        <v>4.5599999999999996</v>
      </c>
      <c r="O7571" s="48">
        <f t="shared" ca="1" si="854"/>
        <v>2512000</v>
      </c>
    </row>
    <row r="7572" spans="1:15" x14ac:dyDescent="0.25">
      <c r="A7572">
        <v>7557</v>
      </c>
      <c r="B7572" s="84">
        <v>31005</v>
      </c>
      <c r="C7572" s="47">
        <v>39.5</v>
      </c>
      <c r="D7572" s="47">
        <v>39.5</v>
      </c>
      <c r="E7572" s="47">
        <v>38.619999999999997</v>
      </c>
      <c r="F7572" s="47">
        <v>38.880000000000003</v>
      </c>
      <c r="G7572" s="48">
        <v>590000</v>
      </c>
      <c r="H7572" s="47">
        <v>4.51</v>
      </c>
      <c r="I7572" s="51">
        <f t="shared" si="848"/>
        <v>0.11599794238683127</v>
      </c>
      <c r="J7572" s="51">
        <f t="shared" ca="1" si="849"/>
        <v>4</v>
      </c>
      <c r="K7572" s="47">
        <f t="shared" si="850"/>
        <v>4.58</v>
      </c>
      <c r="L7572" s="47">
        <f t="shared" si="851"/>
        <v>4.58</v>
      </c>
      <c r="M7572" s="47">
        <f t="shared" si="852"/>
        <v>4.4800000000000004</v>
      </c>
      <c r="N7572" s="47">
        <f t="shared" si="853"/>
        <v>4.51</v>
      </c>
      <c r="O7572" s="48">
        <f t="shared" ca="1" si="854"/>
        <v>2360000</v>
      </c>
    </row>
    <row r="7573" spans="1:15" x14ac:dyDescent="0.25">
      <c r="A7573">
        <v>7558</v>
      </c>
      <c r="B7573" s="84">
        <v>31002</v>
      </c>
      <c r="C7573" s="47">
        <v>39.880000000000003</v>
      </c>
      <c r="D7573" s="47">
        <v>39.880000000000003</v>
      </c>
      <c r="E7573" s="47">
        <v>39.5</v>
      </c>
      <c r="F7573" s="47">
        <v>39.5</v>
      </c>
      <c r="G7573" s="48">
        <v>590800</v>
      </c>
      <c r="H7573" s="47">
        <v>4.59</v>
      </c>
      <c r="I7573" s="51">
        <f t="shared" si="848"/>
        <v>0.11620253164556962</v>
      </c>
      <c r="J7573" s="51">
        <f t="shared" ca="1" si="849"/>
        <v>4</v>
      </c>
      <c r="K7573" s="47">
        <f t="shared" si="850"/>
        <v>4.63</v>
      </c>
      <c r="L7573" s="47">
        <f t="shared" si="851"/>
        <v>4.63</v>
      </c>
      <c r="M7573" s="47">
        <f t="shared" si="852"/>
        <v>4.59</v>
      </c>
      <c r="N7573" s="47">
        <f t="shared" si="853"/>
        <v>4.59</v>
      </c>
      <c r="O7573" s="48">
        <f t="shared" ca="1" si="854"/>
        <v>2363200</v>
      </c>
    </row>
    <row r="7574" spans="1:15" x14ac:dyDescent="0.25">
      <c r="A7574">
        <v>7559</v>
      </c>
      <c r="B7574" s="84">
        <v>31001</v>
      </c>
      <c r="C7574" s="47">
        <v>40.119999999999997</v>
      </c>
      <c r="D7574" s="47">
        <v>40.119999999999997</v>
      </c>
      <c r="E7574" s="47">
        <v>39.619999999999997</v>
      </c>
      <c r="F7574" s="47">
        <v>39.880000000000003</v>
      </c>
      <c r="G7574" s="48">
        <v>568000</v>
      </c>
      <c r="H7574" s="47">
        <v>4.63</v>
      </c>
      <c r="I7574" s="51">
        <f t="shared" si="848"/>
        <v>0.11609829488465395</v>
      </c>
      <c r="J7574" s="51">
        <f t="shared" ca="1" si="849"/>
        <v>4</v>
      </c>
      <c r="K7574" s="47">
        <f t="shared" si="850"/>
        <v>4.66</v>
      </c>
      <c r="L7574" s="47">
        <f t="shared" si="851"/>
        <v>4.66</v>
      </c>
      <c r="M7574" s="47">
        <f t="shared" si="852"/>
        <v>4.5999999999999996</v>
      </c>
      <c r="N7574" s="47">
        <f t="shared" si="853"/>
        <v>4.63</v>
      </c>
      <c r="O7574" s="48">
        <f t="shared" ca="1" si="854"/>
        <v>2272000</v>
      </c>
    </row>
    <row r="7575" spans="1:15" x14ac:dyDescent="0.25">
      <c r="A7575">
        <v>7560</v>
      </c>
      <c r="B7575" s="84">
        <v>31000</v>
      </c>
      <c r="C7575" s="47">
        <v>39.619999999999997</v>
      </c>
      <c r="D7575" s="47">
        <v>40.25</v>
      </c>
      <c r="E7575" s="47">
        <v>39.619999999999997</v>
      </c>
      <c r="F7575" s="47">
        <v>39.880000000000003</v>
      </c>
      <c r="G7575" s="48">
        <v>555200</v>
      </c>
      <c r="H7575" s="47">
        <v>4.63</v>
      </c>
      <c r="I7575" s="51">
        <f t="shared" si="848"/>
        <v>0.11609829488465395</v>
      </c>
      <c r="J7575" s="51">
        <f t="shared" ca="1" si="849"/>
        <v>4</v>
      </c>
      <c r="K7575" s="47">
        <f t="shared" si="850"/>
        <v>4.5999999999999996</v>
      </c>
      <c r="L7575" s="47">
        <f t="shared" si="851"/>
        <v>4.67</v>
      </c>
      <c r="M7575" s="47">
        <f t="shared" si="852"/>
        <v>4.5999999999999996</v>
      </c>
      <c r="N7575" s="47">
        <f t="shared" si="853"/>
        <v>4.63</v>
      </c>
      <c r="O7575" s="48">
        <f t="shared" ca="1" si="854"/>
        <v>2220800</v>
      </c>
    </row>
    <row r="7576" spans="1:15" x14ac:dyDescent="0.25">
      <c r="A7576">
        <v>7561</v>
      </c>
      <c r="B7576" s="84">
        <v>30999</v>
      </c>
      <c r="C7576" s="47">
        <v>40</v>
      </c>
      <c r="D7576" s="47">
        <v>40.25</v>
      </c>
      <c r="E7576" s="47">
        <v>39.619999999999997</v>
      </c>
      <c r="F7576" s="47">
        <v>39.619999999999997</v>
      </c>
      <c r="G7576" s="48">
        <v>563200</v>
      </c>
      <c r="H7576" s="47">
        <v>4.5999999999999996</v>
      </c>
      <c r="I7576" s="51">
        <f t="shared" si="848"/>
        <v>0.11610297829379101</v>
      </c>
      <c r="J7576" s="51">
        <f t="shared" ca="1" si="849"/>
        <v>4</v>
      </c>
      <c r="K7576" s="47">
        <f t="shared" si="850"/>
        <v>4.6399999999999997</v>
      </c>
      <c r="L7576" s="47">
        <f t="shared" si="851"/>
        <v>4.67</v>
      </c>
      <c r="M7576" s="47">
        <f t="shared" si="852"/>
        <v>4.5999999999999996</v>
      </c>
      <c r="N7576" s="47">
        <f t="shared" si="853"/>
        <v>4.5999999999999996</v>
      </c>
      <c r="O7576" s="48">
        <f t="shared" ca="1" si="854"/>
        <v>2252800</v>
      </c>
    </row>
    <row r="7577" spans="1:15" x14ac:dyDescent="0.25">
      <c r="A7577">
        <v>7562</v>
      </c>
      <c r="B7577" s="84">
        <v>30998</v>
      </c>
      <c r="C7577" s="47">
        <v>39.75</v>
      </c>
      <c r="D7577" s="47">
        <v>39.880000000000003</v>
      </c>
      <c r="E7577" s="47">
        <v>39.380000000000003</v>
      </c>
      <c r="F7577" s="47">
        <v>39.75</v>
      </c>
      <c r="G7577" s="48">
        <v>742800</v>
      </c>
      <c r="H7577" s="47">
        <v>4.6100000000000003</v>
      </c>
      <c r="I7577" s="51">
        <f t="shared" si="848"/>
        <v>0.11597484276729561</v>
      </c>
      <c r="J7577" s="51">
        <f t="shared" ca="1" si="849"/>
        <v>4</v>
      </c>
      <c r="K7577" s="47">
        <f t="shared" si="850"/>
        <v>4.6100000000000003</v>
      </c>
      <c r="L7577" s="47">
        <f t="shared" si="851"/>
        <v>4.63</v>
      </c>
      <c r="M7577" s="47">
        <f t="shared" si="852"/>
        <v>4.57</v>
      </c>
      <c r="N7577" s="47">
        <f t="shared" si="853"/>
        <v>4.6100000000000003</v>
      </c>
      <c r="O7577" s="48">
        <f t="shared" ca="1" si="854"/>
        <v>2971200</v>
      </c>
    </row>
    <row r="7578" spans="1:15" x14ac:dyDescent="0.25">
      <c r="A7578">
        <v>7563</v>
      </c>
      <c r="B7578" s="84">
        <v>30995</v>
      </c>
      <c r="C7578" s="47">
        <v>40.380000000000003</v>
      </c>
      <c r="D7578" s="47">
        <v>40.619999999999997</v>
      </c>
      <c r="E7578" s="47">
        <v>40.119999999999997</v>
      </c>
      <c r="F7578" s="47">
        <v>40.119999999999997</v>
      </c>
      <c r="G7578" s="48">
        <v>554400</v>
      </c>
      <c r="H7578" s="47">
        <v>4.66</v>
      </c>
      <c r="I7578" s="51">
        <f t="shared" si="848"/>
        <v>0.11615154536390829</v>
      </c>
      <c r="J7578" s="51">
        <f t="shared" ca="1" si="849"/>
        <v>4</v>
      </c>
      <c r="K7578" s="47">
        <f t="shared" si="850"/>
        <v>4.6900000000000004</v>
      </c>
      <c r="L7578" s="47">
        <f t="shared" si="851"/>
        <v>4.72</v>
      </c>
      <c r="M7578" s="47">
        <f t="shared" si="852"/>
        <v>4.66</v>
      </c>
      <c r="N7578" s="47">
        <f t="shared" si="853"/>
        <v>4.66</v>
      </c>
      <c r="O7578" s="48">
        <f t="shared" ca="1" si="854"/>
        <v>2217600</v>
      </c>
    </row>
    <row r="7579" spans="1:15" x14ac:dyDescent="0.25">
      <c r="A7579">
        <v>7564</v>
      </c>
      <c r="B7579" s="84">
        <v>30994</v>
      </c>
      <c r="C7579" s="47">
        <v>40.119999999999997</v>
      </c>
      <c r="D7579" s="47">
        <v>40.75</v>
      </c>
      <c r="E7579" s="47">
        <v>40</v>
      </c>
      <c r="F7579" s="47">
        <v>40.380000000000003</v>
      </c>
      <c r="G7579" s="48">
        <v>723600</v>
      </c>
      <c r="H7579" s="47">
        <v>4.6900000000000004</v>
      </c>
      <c r="I7579" s="51">
        <f t="shared" si="848"/>
        <v>0.11614660723130263</v>
      </c>
      <c r="J7579" s="51">
        <f t="shared" ca="1" si="849"/>
        <v>4</v>
      </c>
      <c r="K7579" s="47">
        <f t="shared" si="850"/>
        <v>4.66</v>
      </c>
      <c r="L7579" s="47">
        <f t="shared" si="851"/>
        <v>4.7300000000000004</v>
      </c>
      <c r="M7579" s="47">
        <f t="shared" si="852"/>
        <v>4.6500000000000004</v>
      </c>
      <c r="N7579" s="47">
        <f t="shared" si="853"/>
        <v>4.6900000000000004</v>
      </c>
      <c r="O7579" s="48">
        <f t="shared" ca="1" si="854"/>
        <v>2894400</v>
      </c>
    </row>
    <row r="7580" spans="1:15" x14ac:dyDescent="0.25">
      <c r="A7580">
        <v>7565</v>
      </c>
      <c r="B7580" s="84">
        <v>30993</v>
      </c>
      <c r="C7580" s="47">
        <v>41.25</v>
      </c>
      <c r="D7580" s="47">
        <v>41.25</v>
      </c>
      <c r="E7580" s="47">
        <v>40</v>
      </c>
      <c r="F7580" s="47">
        <v>41.12</v>
      </c>
      <c r="G7580" s="48">
        <v>1908400</v>
      </c>
      <c r="H7580" s="47">
        <v>4.7699999999999996</v>
      </c>
      <c r="I7580" s="51">
        <f t="shared" si="848"/>
        <v>0.11600194552529182</v>
      </c>
      <c r="J7580" s="51">
        <f t="shared" ca="1" si="849"/>
        <v>4</v>
      </c>
      <c r="K7580" s="47">
        <f t="shared" si="850"/>
        <v>4.79</v>
      </c>
      <c r="L7580" s="47">
        <f t="shared" si="851"/>
        <v>4.79</v>
      </c>
      <c r="M7580" s="47">
        <f t="shared" si="852"/>
        <v>4.6399999999999997</v>
      </c>
      <c r="N7580" s="47">
        <f t="shared" si="853"/>
        <v>4.7699999999999996</v>
      </c>
      <c r="O7580" s="48">
        <f t="shared" ca="1" si="854"/>
        <v>7633600</v>
      </c>
    </row>
    <row r="7581" spans="1:15" x14ac:dyDescent="0.25">
      <c r="A7581">
        <v>7566</v>
      </c>
      <c r="B7581" s="84">
        <v>30992</v>
      </c>
      <c r="C7581" s="47">
        <v>41.38</v>
      </c>
      <c r="D7581" s="47">
        <v>42</v>
      </c>
      <c r="E7581" s="47">
        <v>41.25</v>
      </c>
      <c r="F7581" s="47">
        <v>41.5</v>
      </c>
      <c r="G7581" s="48">
        <v>612800</v>
      </c>
      <c r="H7581" s="47">
        <v>4.82</v>
      </c>
      <c r="I7581" s="51">
        <f t="shared" si="848"/>
        <v>0.11614457831325302</v>
      </c>
      <c r="J7581" s="51">
        <f t="shared" ca="1" si="849"/>
        <v>4</v>
      </c>
      <c r="K7581" s="47">
        <f t="shared" si="850"/>
        <v>4.8099999999999996</v>
      </c>
      <c r="L7581" s="47">
        <f t="shared" si="851"/>
        <v>4.88</v>
      </c>
      <c r="M7581" s="47">
        <f t="shared" si="852"/>
        <v>4.79</v>
      </c>
      <c r="N7581" s="47">
        <f t="shared" si="853"/>
        <v>4.82</v>
      </c>
      <c r="O7581" s="48">
        <f t="shared" ca="1" si="854"/>
        <v>2451200</v>
      </c>
    </row>
    <row r="7582" spans="1:15" x14ac:dyDescent="0.25">
      <c r="A7582">
        <v>7567</v>
      </c>
      <c r="B7582" s="84">
        <v>30991</v>
      </c>
      <c r="C7582" s="47">
        <v>41.25</v>
      </c>
      <c r="D7582" s="47">
        <v>41.5</v>
      </c>
      <c r="E7582" s="47">
        <v>41</v>
      </c>
      <c r="F7582" s="47">
        <v>41.25</v>
      </c>
      <c r="G7582" s="48">
        <v>485600</v>
      </c>
      <c r="H7582" s="47">
        <v>4.79</v>
      </c>
      <c r="I7582" s="51">
        <f t="shared" si="848"/>
        <v>0.11612121212121213</v>
      </c>
      <c r="J7582" s="51">
        <f t="shared" ca="1" si="849"/>
        <v>4</v>
      </c>
      <c r="K7582" s="47">
        <f t="shared" si="850"/>
        <v>4.79</v>
      </c>
      <c r="L7582" s="47">
        <f t="shared" si="851"/>
        <v>4.82</v>
      </c>
      <c r="M7582" s="47">
        <f t="shared" si="852"/>
        <v>4.76</v>
      </c>
      <c r="N7582" s="47">
        <f t="shared" si="853"/>
        <v>4.79</v>
      </c>
      <c r="O7582" s="48">
        <f t="shared" ca="1" si="854"/>
        <v>1942400</v>
      </c>
    </row>
    <row r="7583" spans="1:15" x14ac:dyDescent="0.25">
      <c r="A7583">
        <v>7568</v>
      </c>
      <c r="B7583" s="84">
        <v>30988</v>
      </c>
      <c r="C7583" s="47">
        <v>41.12</v>
      </c>
      <c r="D7583" s="47">
        <v>41.62</v>
      </c>
      <c r="E7583" s="47">
        <v>41</v>
      </c>
      <c r="F7583" s="47">
        <v>41</v>
      </c>
      <c r="G7583" s="48">
        <v>471600</v>
      </c>
      <c r="H7583" s="47">
        <v>4.76</v>
      </c>
      <c r="I7583" s="51">
        <f t="shared" si="848"/>
        <v>0.11609756097560975</v>
      </c>
      <c r="J7583" s="51">
        <f t="shared" ca="1" si="849"/>
        <v>4</v>
      </c>
      <c r="K7583" s="47">
        <f t="shared" si="850"/>
        <v>4.7699999999999996</v>
      </c>
      <c r="L7583" s="47">
        <f t="shared" si="851"/>
        <v>4.83</v>
      </c>
      <c r="M7583" s="47">
        <f t="shared" si="852"/>
        <v>4.76</v>
      </c>
      <c r="N7583" s="47">
        <f t="shared" si="853"/>
        <v>4.76</v>
      </c>
      <c r="O7583" s="48">
        <f t="shared" ca="1" si="854"/>
        <v>1886400</v>
      </c>
    </row>
    <row r="7584" spans="1:15" x14ac:dyDescent="0.25">
      <c r="A7584">
        <v>7569</v>
      </c>
      <c r="B7584" s="84">
        <v>30987</v>
      </c>
      <c r="C7584" s="47">
        <v>42.25</v>
      </c>
      <c r="D7584" s="47">
        <v>42.5</v>
      </c>
      <c r="E7584" s="47">
        <v>41.5</v>
      </c>
      <c r="F7584" s="47">
        <v>41.62</v>
      </c>
      <c r="G7584" s="48">
        <v>785200</v>
      </c>
      <c r="H7584" s="47">
        <v>4.83</v>
      </c>
      <c r="I7584" s="51">
        <f t="shared" si="848"/>
        <v>0.11604997597308987</v>
      </c>
      <c r="J7584" s="51">
        <f t="shared" ca="1" si="849"/>
        <v>4</v>
      </c>
      <c r="K7584" s="47">
        <f t="shared" si="850"/>
        <v>4.9000000000000004</v>
      </c>
      <c r="L7584" s="47">
        <f t="shared" si="851"/>
        <v>4.93</v>
      </c>
      <c r="M7584" s="47">
        <f t="shared" si="852"/>
        <v>4.82</v>
      </c>
      <c r="N7584" s="47">
        <f t="shared" si="853"/>
        <v>4.83</v>
      </c>
      <c r="O7584" s="48">
        <f t="shared" ca="1" si="854"/>
        <v>3140800</v>
      </c>
    </row>
    <row r="7585" spans="1:15" x14ac:dyDescent="0.25">
      <c r="A7585">
        <v>7570</v>
      </c>
      <c r="B7585" s="84">
        <v>30986</v>
      </c>
      <c r="C7585" s="47">
        <v>42.25</v>
      </c>
      <c r="D7585" s="47">
        <v>42.75</v>
      </c>
      <c r="E7585" s="47">
        <v>42.12</v>
      </c>
      <c r="F7585" s="47">
        <v>42.25</v>
      </c>
      <c r="G7585" s="48">
        <v>869200</v>
      </c>
      <c r="H7585" s="47">
        <v>4.91</v>
      </c>
      <c r="I7585" s="51">
        <f t="shared" si="848"/>
        <v>0.1162130177514793</v>
      </c>
      <c r="J7585" s="51">
        <f t="shared" ca="1" si="849"/>
        <v>4</v>
      </c>
      <c r="K7585" s="47">
        <f t="shared" si="850"/>
        <v>4.91</v>
      </c>
      <c r="L7585" s="47">
        <f t="shared" si="851"/>
        <v>4.97</v>
      </c>
      <c r="M7585" s="47">
        <f t="shared" si="852"/>
        <v>4.8899999999999997</v>
      </c>
      <c r="N7585" s="47">
        <f t="shared" si="853"/>
        <v>4.91</v>
      </c>
      <c r="O7585" s="48">
        <f t="shared" ca="1" si="854"/>
        <v>3476800</v>
      </c>
    </row>
    <row r="7586" spans="1:15" x14ac:dyDescent="0.25">
      <c r="A7586">
        <v>7571</v>
      </c>
      <c r="B7586" s="84">
        <v>30985</v>
      </c>
      <c r="C7586" s="47">
        <v>42</v>
      </c>
      <c r="D7586" s="47">
        <v>43.38</v>
      </c>
      <c r="E7586" s="47">
        <v>42</v>
      </c>
      <c r="F7586" s="47">
        <v>42.75</v>
      </c>
      <c r="G7586" s="48">
        <v>678000</v>
      </c>
      <c r="H7586" s="47">
        <v>4.96</v>
      </c>
      <c r="I7586" s="51">
        <f t="shared" si="848"/>
        <v>0.1160233918128655</v>
      </c>
      <c r="J7586" s="51">
        <f t="shared" ca="1" si="849"/>
        <v>4</v>
      </c>
      <c r="K7586" s="47">
        <f t="shared" si="850"/>
        <v>4.87</v>
      </c>
      <c r="L7586" s="47">
        <f t="shared" si="851"/>
        <v>5.03</v>
      </c>
      <c r="M7586" s="47">
        <f t="shared" si="852"/>
        <v>4.87</v>
      </c>
      <c r="N7586" s="47">
        <f t="shared" si="853"/>
        <v>4.96</v>
      </c>
      <c r="O7586" s="48">
        <f t="shared" ca="1" si="854"/>
        <v>2712000</v>
      </c>
    </row>
    <row r="7587" spans="1:15" x14ac:dyDescent="0.25">
      <c r="A7587">
        <v>7572</v>
      </c>
      <c r="B7587" s="84">
        <v>30984</v>
      </c>
      <c r="C7587" s="47">
        <v>41.62</v>
      </c>
      <c r="D7587" s="47">
        <v>41.88</v>
      </c>
      <c r="E7587" s="47">
        <v>41.5</v>
      </c>
      <c r="F7587" s="47">
        <v>41.88</v>
      </c>
      <c r="G7587" s="48">
        <v>247200</v>
      </c>
      <c r="H7587" s="47">
        <v>4.8600000000000003</v>
      </c>
      <c r="I7587" s="51">
        <f t="shared" si="848"/>
        <v>0.11604584527220631</v>
      </c>
      <c r="J7587" s="51">
        <f t="shared" ca="1" si="849"/>
        <v>4</v>
      </c>
      <c r="K7587" s="47">
        <f t="shared" si="850"/>
        <v>4.83</v>
      </c>
      <c r="L7587" s="47">
        <f t="shared" si="851"/>
        <v>4.8600000000000003</v>
      </c>
      <c r="M7587" s="47">
        <f t="shared" si="852"/>
        <v>4.82</v>
      </c>
      <c r="N7587" s="47">
        <f t="shared" si="853"/>
        <v>4.8600000000000003</v>
      </c>
      <c r="O7587" s="48">
        <f t="shared" ca="1" si="854"/>
        <v>988800</v>
      </c>
    </row>
    <row r="7588" spans="1:15" x14ac:dyDescent="0.25">
      <c r="A7588">
        <v>7573</v>
      </c>
      <c r="B7588" s="84">
        <v>30981</v>
      </c>
      <c r="C7588" s="47">
        <v>41.5</v>
      </c>
      <c r="D7588" s="47">
        <v>41.75</v>
      </c>
      <c r="E7588" s="47">
        <v>41.12</v>
      </c>
      <c r="F7588" s="47">
        <v>41.75</v>
      </c>
      <c r="G7588" s="48">
        <v>253200</v>
      </c>
      <c r="H7588" s="47">
        <v>4.8499999999999996</v>
      </c>
      <c r="I7588" s="51">
        <f t="shared" si="848"/>
        <v>0.11616766467065867</v>
      </c>
      <c r="J7588" s="51">
        <f t="shared" ca="1" si="849"/>
        <v>4</v>
      </c>
      <c r="K7588" s="47">
        <f t="shared" si="850"/>
        <v>4.82</v>
      </c>
      <c r="L7588" s="47">
        <f t="shared" si="851"/>
        <v>4.8499999999999996</v>
      </c>
      <c r="M7588" s="47">
        <f t="shared" si="852"/>
        <v>4.78</v>
      </c>
      <c r="N7588" s="47">
        <f t="shared" si="853"/>
        <v>4.8499999999999996</v>
      </c>
      <c r="O7588" s="48">
        <f t="shared" ca="1" si="854"/>
        <v>1012800</v>
      </c>
    </row>
    <row r="7589" spans="1:15" x14ac:dyDescent="0.25">
      <c r="A7589">
        <v>7574</v>
      </c>
      <c r="B7589" s="84">
        <v>30980</v>
      </c>
      <c r="C7589" s="47">
        <v>42</v>
      </c>
      <c r="D7589" s="47">
        <v>42.75</v>
      </c>
      <c r="E7589" s="47">
        <v>41.62</v>
      </c>
      <c r="F7589" s="47">
        <v>41.75</v>
      </c>
      <c r="G7589" s="48">
        <v>1574800</v>
      </c>
      <c r="H7589" s="47">
        <v>4.8499999999999996</v>
      </c>
      <c r="I7589" s="51">
        <f t="shared" si="848"/>
        <v>0.11616766467065867</v>
      </c>
      <c r="J7589" s="51">
        <f t="shared" ca="1" si="849"/>
        <v>4</v>
      </c>
      <c r="K7589" s="47">
        <f t="shared" si="850"/>
        <v>4.88</v>
      </c>
      <c r="L7589" s="47">
        <f t="shared" si="851"/>
        <v>4.97</v>
      </c>
      <c r="M7589" s="47">
        <f t="shared" si="852"/>
        <v>4.83</v>
      </c>
      <c r="N7589" s="47">
        <f t="shared" si="853"/>
        <v>4.8499999999999996</v>
      </c>
      <c r="O7589" s="48">
        <f t="shared" ca="1" si="854"/>
        <v>6299200</v>
      </c>
    </row>
    <row r="7590" spans="1:15" x14ac:dyDescent="0.25">
      <c r="A7590">
        <v>7575</v>
      </c>
      <c r="B7590" s="84">
        <v>30979</v>
      </c>
      <c r="C7590" s="47">
        <v>41.75</v>
      </c>
      <c r="D7590" s="47">
        <v>42.88</v>
      </c>
      <c r="E7590" s="47">
        <v>41.5</v>
      </c>
      <c r="F7590" s="47">
        <v>42.62</v>
      </c>
      <c r="G7590" s="48">
        <v>1008400</v>
      </c>
      <c r="H7590" s="47">
        <v>4.95</v>
      </c>
      <c r="I7590" s="51">
        <f t="shared" si="848"/>
        <v>0.11614265603003286</v>
      </c>
      <c r="J7590" s="51">
        <f t="shared" ca="1" si="849"/>
        <v>4</v>
      </c>
      <c r="K7590" s="47">
        <f t="shared" si="850"/>
        <v>4.8499999999999996</v>
      </c>
      <c r="L7590" s="47">
        <f t="shared" si="851"/>
        <v>4.9800000000000004</v>
      </c>
      <c r="M7590" s="47">
        <f t="shared" si="852"/>
        <v>4.82</v>
      </c>
      <c r="N7590" s="47">
        <f t="shared" si="853"/>
        <v>4.95</v>
      </c>
      <c r="O7590" s="48">
        <f t="shared" ca="1" si="854"/>
        <v>4033600</v>
      </c>
    </row>
    <row r="7591" spans="1:15" x14ac:dyDescent="0.25">
      <c r="A7591">
        <v>7576</v>
      </c>
      <c r="B7591" s="84">
        <v>30978</v>
      </c>
      <c r="C7591" s="47">
        <v>41.5</v>
      </c>
      <c r="D7591" s="47">
        <v>42.38</v>
      </c>
      <c r="E7591" s="47">
        <v>41.5</v>
      </c>
      <c r="F7591" s="47">
        <v>42</v>
      </c>
      <c r="G7591" s="48">
        <v>384800</v>
      </c>
      <c r="H7591" s="47">
        <v>4.88</v>
      </c>
      <c r="I7591" s="51">
        <f t="shared" si="848"/>
        <v>0.11619047619047619</v>
      </c>
      <c r="J7591" s="51">
        <f t="shared" ca="1" si="849"/>
        <v>4</v>
      </c>
      <c r="K7591" s="47">
        <f t="shared" si="850"/>
        <v>4.82</v>
      </c>
      <c r="L7591" s="47">
        <f t="shared" si="851"/>
        <v>4.92</v>
      </c>
      <c r="M7591" s="47">
        <f t="shared" si="852"/>
        <v>4.82</v>
      </c>
      <c r="N7591" s="47">
        <f t="shared" si="853"/>
        <v>4.88</v>
      </c>
      <c r="O7591" s="48">
        <f t="shared" ca="1" si="854"/>
        <v>1539200</v>
      </c>
    </row>
    <row r="7592" spans="1:15" x14ac:dyDescent="0.25">
      <c r="A7592">
        <v>7577</v>
      </c>
      <c r="B7592" s="84">
        <v>30977</v>
      </c>
      <c r="C7592" s="47">
        <v>42.25</v>
      </c>
      <c r="D7592" s="47">
        <v>42.5</v>
      </c>
      <c r="E7592" s="47">
        <v>41.62</v>
      </c>
      <c r="F7592" s="47">
        <v>41.75</v>
      </c>
      <c r="G7592" s="48">
        <v>768400</v>
      </c>
      <c r="H7592" s="47">
        <v>4.8499999999999996</v>
      </c>
      <c r="I7592" s="51">
        <f t="shared" si="848"/>
        <v>0.11616766467065867</v>
      </c>
      <c r="J7592" s="51">
        <f t="shared" ca="1" si="849"/>
        <v>4</v>
      </c>
      <c r="K7592" s="47">
        <f t="shared" si="850"/>
        <v>4.91</v>
      </c>
      <c r="L7592" s="47">
        <f t="shared" si="851"/>
        <v>4.9400000000000004</v>
      </c>
      <c r="M7592" s="47">
        <f t="shared" si="852"/>
        <v>4.83</v>
      </c>
      <c r="N7592" s="47">
        <f t="shared" si="853"/>
        <v>4.8499999999999996</v>
      </c>
      <c r="O7592" s="48">
        <f t="shared" ca="1" si="854"/>
        <v>3073600</v>
      </c>
    </row>
    <row r="7593" spans="1:15" x14ac:dyDescent="0.25">
      <c r="A7593">
        <v>7578</v>
      </c>
      <c r="B7593" s="84">
        <v>30974</v>
      </c>
      <c r="C7593" s="47">
        <v>42</v>
      </c>
      <c r="D7593" s="47">
        <v>42.88</v>
      </c>
      <c r="E7593" s="47">
        <v>41.5</v>
      </c>
      <c r="F7593" s="47">
        <v>42</v>
      </c>
      <c r="G7593" s="48">
        <v>1233600</v>
      </c>
      <c r="H7593" s="47">
        <v>4.88</v>
      </c>
      <c r="I7593" s="51">
        <f t="shared" si="848"/>
        <v>0.11619047619047619</v>
      </c>
      <c r="J7593" s="51">
        <f t="shared" ca="1" si="849"/>
        <v>4</v>
      </c>
      <c r="K7593" s="47">
        <f t="shared" si="850"/>
        <v>4.88</v>
      </c>
      <c r="L7593" s="47">
        <f t="shared" si="851"/>
        <v>4.9800000000000004</v>
      </c>
      <c r="M7593" s="47">
        <f t="shared" si="852"/>
        <v>4.82</v>
      </c>
      <c r="N7593" s="47">
        <f t="shared" si="853"/>
        <v>4.88</v>
      </c>
      <c r="O7593" s="48">
        <f t="shared" ca="1" si="854"/>
        <v>4934400</v>
      </c>
    </row>
    <row r="7594" spans="1:15" x14ac:dyDescent="0.25">
      <c r="A7594">
        <v>7579</v>
      </c>
      <c r="B7594" s="84">
        <v>30973</v>
      </c>
      <c r="C7594" s="47">
        <v>40.25</v>
      </c>
      <c r="D7594" s="47">
        <v>41.88</v>
      </c>
      <c r="E7594" s="47">
        <v>40.25</v>
      </c>
      <c r="F7594" s="47">
        <v>41.88</v>
      </c>
      <c r="G7594" s="48">
        <v>945600</v>
      </c>
      <c r="H7594" s="47">
        <v>4.8600000000000003</v>
      </c>
      <c r="I7594" s="51">
        <f t="shared" si="848"/>
        <v>0.11604584527220631</v>
      </c>
      <c r="J7594" s="51">
        <f t="shared" ca="1" si="849"/>
        <v>4</v>
      </c>
      <c r="K7594" s="47">
        <f t="shared" si="850"/>
        <v>4.67</v>
      </c>
      <c r="L7594" s="47">
        <f t="shared" si="851"/>
        <v>4.8600000000000003</v>
      </c>
      <c r="M7594" s="47">
        <f t="shared" si="852"/>
        <v>4.67</v>
      </c>
      <c r="N7594" s="47">
        <f t="shared" si="853"/>
        <v>4.8600000000000003</v>
      </c>
      <c r="O7594" s="48">
        <f t="shared" ca="1" si="854"/>
        <v>3782400</v>
      </c>
    </row>
    <row r="7595" spans="1:15" x14ac:dyDescent="0.25">
      <c r="A7595">
        <v>7580</v>
      </c>
      <c r="B7595" s="84">
        <v>30972</v>
      </c>
      <c r="C7595" s="47">
        <v>40.25</v>
      </c>
      <c r="D7595" s="47">
        <v>40.75</v>
      </c>
      <c r="E7595" s="47">
        <v>40</v>
      </c>
      <c r="F7595" s="47">
        <v>40.5</v>
      </c>
      <c r="G7595" s="48">
        <v>526000</v>
      </c>
      <c r="H7595" s="47">
        <v>4.7</v>
      </c>
      <c r="I7595" s="51">
        <f t="shared" si="848"/>
        <v>0.11604938271604939</v>
      </c>
      <c r="J7595" s="51">
        <f t="shared" ca="1" si="849"/>
        <v>4</v>
      </c>
      <c r="K7595" s="47">
        <f t="shared" si="850"/>
        <v>4.67</v>
      </c>
      <c r="L7595" s="47">
        <f t="shared" si="851"/>
        <v>4.7300000000000004</v>
      </c>
      <c r="M7595" s="47">
        <f t="shared" si="852"/>
        <v>4.6399999999999997</v>
      </c>
      <c r="N7595" s="47">
        <f t="shared" si="853"/>
        <v>4.7</v>
      </c>
      <c r="O7595" s="48">
        <f t="shared" ca="1" si="854"/>
        <v>2104000</v>
      </c>
    </row>
    <row r="7596" spans="1:15" x14ac:dyDescent="0.25">
      <c r="A7596">
        <v>7581</v>
      </c>
      <c r="B7596" s="84">
        <v>30971</v>
      </c>
      <c r="C7596" s="47">
        <v>40.880000000000003</v>
      </c>
      <c r="D7596" s="47">
        <v>40.880000000000003</v>
      </c>
      <c r="E7596" s="47">
        <v>40</v>
      </c>
      <c r="F7596" s="47">
        <v>40.25</v>
      </c>
      <c r="G7596" s="48">
        <v>466000</v>
      </c>
      <c r="H7596" s="47">
        <v>4.67</v>
      </c>
      <c r="I7596" s="51">
        <f t="shared" si="848"/>
        <v>0.11602484472049689</v>
      </c>
      <c r="J7596" s="51">
        <f t="shared" ca="1" si="849"/>
        <v>4</v>
      </c>
      <c r="K7596" s="47">
        <f t="shared" si="850"/>
        <v>4.74</v>
      </c>
      <c r="L7596" s="47">
        <f t="shared" si="851"/>
        <v>4.74</v>
      </c>
      <c r="M7596" s="47">
        <f t="shared" si="852"/>
        <v>4.6399999999999997</v>
      </c>
      <c r="N7596" s="47">
        <f t="shared" si="853"/>
        <v>4.67</v>
      </c>
      <c r="O7596" s="48">
        <f t="shared" ca="1" si="854"/>
        <v>1864000</v>
      </c>
    </row>
    <row r="7597" spans="1:15" x14ac:dyDescent="0.25">
      <c r="A7597">
        <v>7582</v>
      </c>
      <c r="B7597" s="84">
        <v>30970</v>
      </c>
      <c r="C7597" s="47">
        <v>41.5</v>
      </c>
      <c r="D7597" s="47">
        <v>41.75</v>
      </c>
      <c r="E7597" s="47">
        <v>40.75</v>
      </c>
      <c r="F7597" s="47">
        <v>41</v>
      </c>
      <c r="G7597" s="48">
        <v>424400</v>
      </c>
      <c r="H7597" s="47">
        <v>4.76</v>
      </c>
      <c r="I7597" s="51">
        <f t="shared" si="848"/>
        <v>0.11609756097560975</v>
      </c>
      <c r="J7597" s="51">
        <f t="shared" ca="1" si="849"/>
        <v>4</v>
      </c>
      <c r="K7597" s="47">
        <f t="shared" si="850"/>
        <v>4.82</v>
      </c>
      <c r="L7597" s="47">
        <f t="shared" si="851"/>
        <v>4.8499999999999996</v>
      </c>
      <c r="M7597" s="47">
        <f t="shared" si="852"/>
        <v>4.7300000000000004</v>
      </c>
      <c r="N7597" s="47">
        <f t="shared" si="853"/>
        <v>4.76</v>
      </c>
      <c r="O7597" s="48">
        <f t="shared" ca="1" si="854"/>
        <v>1697600</v>
      </c>
    </row>
    <row r="7598" spans="1:15" x14ac:dyDescent="0.25">
      <c r="A7598">
        <v>7583</v>
      </c>
      <c r="B7598" s="84">
        <v>30967</v>
      </c>
      <c r="C7598" s="47">
        <v>40.5</v>
      </c>
      <c r="D7598" s="47">
        <v>41.5</v>
      </c>
      <c r="E7598" s="47">
        <v>40.25</v>
      </c>
      <c r="F7598" s="47">
        <v>41.5</v>
      </c>
      <c r="G7598" s="48">
        <v>1632000</v>
      </c>
      <c r="H7598" s="47">
        <v>4.82</v>
      </c>
      <c r="I7598" s="51">
        <f t="shared" si="848"/>
        <v>0.11614457831325302</v>
      </c>
      <c r="J7598" s="51">
        <f t="shared" ca="1" si="849"/>
        <v>4</v>
      </c>
      <c r="K7598" s="47">
        <f t="shared" si="850"/>
        <v>4.7</v>
      </c>
      <c r="L7598" s="47">
        <f t="shared" si="851"/>
        <v>4.82</v>
      </c>
      <c r="M7598" s="47">
        <f t="shared" si="852"/>
        <v>4.67</v>
      </c>
      <c r="N7598" s="47">
        <f t="shared" si="853"/>
        <v>4.82</v>
      </c>
      <c r="O7598" s="48">
        <f t="shared" ca="1" si="854"/>
        <v>6528000</v>
      </c>
    </row>
    <row r="7599" spans="1:15" x14ac:dyDescent="0.25">
      <c r="A7599">
        <v>7584</v>
      </c>
      <c r="B7599" s="84">
        <v>30966</v>
      </c>
      <c r="C7599" s="47">
        <v>40.380000000000003</v>
      </c>
      <c r="D7599" s="47">
        <v>40.5</v>
      </c>
      <c r="E7599" s="47">
        <v>40</v>
      </c>
      <c r="F7599" s="47">
        <v>40.25</v>
      </c>
      <c r="G7599" s="48">
        <v>407600</v>
      </c>
      <c r="H7599" s="47">
        <v>4.67</v>
      </c>
      <c r="I7599" s="51">
        <f t="shared" si="848"/>
        <v>0.11602484472049689</v>
      </c>
      <c r="J7599" s="51">
        <f t="shared" ca="1" si="849"/>
        <v>4</v>
      </c>
      <c r="K7599" s="47">
        <f t="shared" si="850"/>
        <v>4.6900000000000004</v>
      </c>
      <c r="L7599" s="47">
        <f t="shared" si="851"/>
        <v>4.7</v>
      </c>
      <c r="M7599" s="47">
        <f t="shared" si="852"/>
        <v>4.6399999999999997</v>
      </c>
      <c r="N7599" s="47">
        <f t="shared" si="853"/>
        <v>4.67</v>
      </c>
      <c r="O7599" s="48">
        <f t="shared" ca="1" si="854"/>
        <v>1630400</v>
      </c>
    </row>
    <row r="7600" spans="1:15" x14ac:dyDescent="0.25">
      <c r="A7600">
        <v>7585</v>
      </c>
      <c r="B7600" s="84">
        <v>30965</v>
      </c>
      <c r="C7600" s="47">
        <v>40.380000000000003</v>
      </c>
      <c r="D7600" s="47">
        <v>40.5</v>
      </c>
      <c r="E7600" s="47">
        <v>39.619999999999997</v>
      </c>
      <c r="F7600" s="47">
        <v>40.380000000000003</v>
      </c>
      <c r="G7600" s="48">
        <v>869200</v>
      </c>
      <c r="H7600" s="47">
        <v>4.6900000000000004</v>
      </c>
      <c r="I7600" s="51">
        <f t="shared" si="848"/>
        <v>0.11614660723130263</v>
      </c>
      <c r="J7600" s="51">
        <f t="shared" ca="1" si="849"/>
        <v>4</v>
      </c>
      <c r="K7600" s="47">
        <f t="shared" si="850"/>
        <v>4.6900000000000004</v>
      </c>
      <c r="L7600" s="47">
        <f t="shared" si="851"/>
        <v>4.7</v>
      </c>
      <c r="M7600" s="47">
        <f t="shared" si="852"/>
        <v>4.5999999999999996</v>
      </c>
      <c r="N7600" s="47">
        <f t="shared" si="853"/>
        <v>4.6900000000000004</v>
      </c>
      <c r="O7600" s="48">
        <f t="shared" ca="1" si="854"/>
        <v>3476800</v>
      </c>
    </row>
    <row r="7601" spans="1:15" x14ac:dyDescent="0.25">
      <c r="A7601">
        <v>7586</v>
      </c>
      <c r="B7601" s="84">
        <v>30964</v>
      </c>
      <c r="C7601" s="47">
        <v>40.25</v>
      </c>
      <c r="D7601" s="47">
        <v>40.619999999999997</v>
      </c>
      <c r="E7601" s="47">
        <v>40.119999999999997</v>
      </c>
      <c r="F7601" s="47">
        <v>40.380000000000003</v>
      </c>
      <c r="G7601" s="48">
        <v>494000</v>
      </c>
      <c r="H7601" s="47">
        <v>4.6900000000000004</v>
      </c>
      <c r="I7601" s="51">
        <f t="shared" si="848"/>
        <v>0.11614660723130263</v>
      </c>
      <c r="J7601" s="51">
        <f t="shared" ca="1" si="849"/>
        <v>4</v>
      </c>
      <c r="K7601" s="47">
        <f t="shared" si="850"/>
        <v>4.67</v>
      </c>
      <c r="L7601" s="47">
        <f t="shared" si="851"/>
        <v>4.72</v>
      </c>
      <c r="M7601" s="47">
        <f t="shared" si="852"/>
        <v>4.66</v>
      </c>
      <c r="N7601" s="47">
        <f t="shared" si="853"/>
        <v>4.6900000000000004</v>
      </c>
      <c r="O7601" s="48">
        <f t="shared" ca="1" si="854"/>
        <v>1976000</v>
      </c>
    </row>
    <row r="7602" spans="1:15" x14ac:dyDescent="0.25">
      <c r="A7602">
        <v>7587</v>
      </c>
      <c r="B7602" s="84">
        <v>30963</v>
      </c>
      <c r="C7602" s="47">
        <v>40</v>
      </c>
      <c r="D7602" s="47">
        <v>40.380000000000003</v>
      </c>
      <c r="E7602" s="47">
        <v>39.75</v>
      </c>
      <c r="F7602" s="47">
        <v>40.25</v>
      </c>
      <c r="G7602" s="48">
        <v>744400</v>
      </c>
      <c r="H7602" s="47">
        <v>4.67</v>
      </c>
      <c r="I7602" s="51">
        <f t="shared" si="848"/>
        <v>0.11602484472049689</v>
      </c>
      <c r="J7602" s="51">
        <f t="shared" ca="1" si="849"/>
        <v>4</v>
      </c>
      <c r="K7602" s="47">
        <f t="shared" si="850"/>
        <v>4.6399999999999997</v>
      </c>
      <c r="L7602" s="47">
        <f t="shared" si="851"/>
        <v>4.6900000000000004</v>
      </c>
      <c r="M7602" s="47">
        <f t="shared" si="852"/>
        <v>4.6100000000000003</v>
      </c>
      <c r="N7602" s="47">
        <f t="shared" si="853"/>
        <v>4.67</v>
      </c>
      <c r="O7602" s="48">
        <f t="shared" ca="1" si="854"/>
        <v>2977600</v>
      </c>
    </row>
    <row r="7603" spans="1:15" x14ac:dyDescent="0.25">
      <c r="A7603">
        <v>7588</v>
      </c>
      <c r="B7603" s="84">
        <v>30960</v>
      </c>
      <c r="C7603" s="47">
        <v>41.38</v>
      </c>
      <c r="D7603" s="47">
        <v>41.38</v>
      </c>
      <c r="E7603" s="47">
        <v>40.25</v>
      </c>
      <c r="F7603" s="47">
        <v>40.5</v>
      </c>
      <c r="G7603" s="48">
        <v>428800</v>
      </c>
      <c r="H7603" s="47">
        <v>4.7</v>
      </c>
      <c r="I7603" s="51">
        <f t="shared" si="848"/>
        <v>0.11604938271604939</v>
      </c>
      <c r="J7603" s="51">
        <f t="shared" ca="1" si="849"/>
        <v>4</v>
      </c>
      <c r="K7603" s="47">
        <f t="shared" si="850"/>
        <v>4.8</v>
      </c>
      <c r="L7603" s="47">
        <f t="shared" si="851"/>
        <v>4.8</v>
      </c>
      <c r="M7603" s="47">
        <f t="shared" si="852"/>
        <v>4.67</v>
      </c>
      <c r="N7603" s="47">
        <f t="shared" si="853"/>
        <v>4.7</v>
      </c>
      <c r="O7603" s="48">
        <f t="shared" ca="1" si="854"/>
        <v>1715200</v>
      </c>
    </row>
    <row r="7604" spans="1:15" x14ac:dyDescent="0.25">
      <c r="A7604">
        <v>7589</v>
      </c>
      <c r="B7604" s="84">
        <v>30959</v>
      </c>
      <c r="C7604" s="47">
        <v>40.5</v>
      </c>
      <c r="D7604" s="47">
        <v>41.88</v>
      </c>
      <c r="E7604" s="47">
        <v>40.25</v>
      </c>
      <c r="F7604" s="47">
        <v>41.25</v>
      </c>
      <c r="G7604" s="48">
        <v>424000</v>
      </c>
      <c r="H7604" s="47">
        <v>4.79</v>
      </c>
      <c r="I7604" s="51">
        <f t="shared" si="848"/>
        <v>0.11612121212121213</v>
      </c>
      <c r="J7604" s="51">
        <f t="shared" ca="1" si="849"/>
        <v>4</v>
      </c>
      <c r="K7604" s="47">
        <f t="shared" si="850"/>
        <v>4.7</v>
      </c>
      <c r="L7604" s="47">
        <f t="shared" si="851"/>
        <v>4.8600000000000003</v>
      </c>
      <c r="M7604" s="47">
        <f t="shared" si="852"/>
        <v>4.67</v>
      </c>
      <c r="N7604" s="47">
        <f t="shared" si="853"/>
        <v>4.79</v>
      </c>
      <c r="O7604" s="48">
        <f t="shared" ca="1" si="854"/>
        <v>1696000</v>
      </c>
    </row>
    <row r="7605" spans="1:15" x14ac:dyDescent="0.25">
      <c r="A7605">
        <v>7590</v>
      </c>
      <c r="B7605" s="84">
        <v>30958</v>
      </c>
      <c r="C7605" s="47">
        <v>40.619999999999997</v>
      </c>
      <c r="D7605" s="47">
        <v>41</v>
      </c>
      <c r="E7605" s="47">
        <v>40.25</v>
      </c>
      <c r="F7605" s="47">
        <v>40.5</v>
      </c>
      <c r="G7605" s="48">
        <v>436800</v>
      </c>
      <c r="H7605" s="47">
        <v>4.7</v>
      </c>
      <c r="I7605" s="51">
        <f t="shared" si="848"/>
        <v>0.11604938271604939</v>
      </c>
      <c r="J7605" s="51">
        <f t="shared" ca="1" si="849"/>
        <v>4</v>
      </c>
      <c r="K7605" s="47">
        <f t="shared" si="850"/>
        <v>4.71</v>
      </c>
      <c r="L7605" s="47">
        <f t="shared" si="851"/>
        <v>4.76</v>
      </c>
      <c r="M7605" s="47">
        <f t="shared" si="852"/>
        <v>4.67</v>
      </c>
      <c r="N7605" s="47">
        <f t="shared" si="853"/>
        <v>4.7</v>
      </c>
      <c r="O7605" s="48">
        <f t="shared" ca="1" si="854"/>
        <v>1747200</v>
      </c>
    </row>
    <row r="7606" spans="1:15" x14ac:dyDescent="0.25">
      <c r="A7606">
        <v>7591</v>
      </c>
      <c r="B7606" s="84">
        <v>30957</v>
      </c>
      <c r="C7606" s="47">
        <v>40.380000000000003</v>
      </c>
      <c r="D7606" s="47">
        <v>41.75</v>
      </c>
      <c r="E7606" s="47">
        <v>40.380000000000003</v>
      </c>
      <c r="F7606" s="47">
        <v>41.12</v>
      </c>
      <c r="G7606" s="48">
        <v>1141200</v>
      </c>
      <c r="H7606" s="47">
        <v>4.7300000000000004</v>
      </c>
      <c r="I7606" s="51">
        <f t="shared" si="848"/>
        <v>0.11502918287937745</v>
      </c>
      <c r="J7606" s="51">
        <f t="shared" ca="1" si="849"/>
        <v>4</v>
      </c>
      <c r="K7606" s="47">
        <f t="shared" si="850"/>
        <v>4.6399999999999997</v>
      </c>
      <c r="L7606" s="47">
        <f t="shared" si="851"/>
        <v>4.8</v>
      </c>
      <c r="M7606" s="47">
        <f t="shared" si="852"/>
        <v>4.6399999999999997</v>
      </c>
      <c r="N7606" s="47">
        <f t="shared" si="853"/>
        <v>4.7300000000000004</v>
      </c>
      <c r="O7606" s="48">
        <f t="shared" ca="1" si="854"/>
        <v>4564800</v>
      </c>
    </row>
    <row r="7607" spans="1:15" x14ac:dyDescent="0.25">
      <c r="A7607">
        <v>7592</v>
      </c>
      <c r="B7607" s="84">
        <v>30956</v>
      </c>
      <c r="C7607" s="47">
        <v>40.880000000000003</v>
      </c>
      <c r="D7607" s="47">
        <v>41</v>
      </c>
      <c r="E7607" s="47">
        <v>40.25</v>
      </c>
      <c r="F7607" s="47">
        <v>40.619999999999997</v>
      </c>
      <c r="G7607" s="48">
        <v>353600</v>
      </c>
      <c r="H7607" s="47">
        <v>4.68</v>
      </c>
      <c r="I7607" s="51">
        <f t="shared" si="848"/>
        <v>0.11521418020679468</v>
      </c>
      <c r="J7607" s="51">
        <f t="shared" ca="1" si="849"/>
        <v>4</v>
      </c>
      <c r="K7607" s="47">
        <f t="shared" si="850"/>
        <v>4.71</v>
      </c>
      <c r="L7607" s="47">
        <f t="shared" si="851"/>
        <v>4.72</v>
      </c>
      <c r="M7607" s="47">
        <f t="shared" si="852"/>
        <v>4.6399999999999997</v>
      </c>
      <c r="N7607" s="47">
        <f t="shared" si="853"/>
        <v>4.68</v>
      </c>
      <c r="O7607" s="48">
        <f t="shared" ca="1" si="854"/>
        <v>1414400</v>
      </c>
    </row>
    <row r="7608" spans="1:15" x14ac:dyDescent="0.25">
      <c r="A7608">
        <v>7593</v>
      </c>
      <c r="B7608" s="84">
        <v>30953</v>
      </c>
      <c r="C7608" s="47">
        <v>40.5</v>
      </c>
      <c r="D7608" s="47">
        <v>40.75</v>
      </c>
      <c r="E7608" s="47">
        <v>40</v>
      </c>
      <c r="F7608" s="47">
        <v>40.619999999999997</v>
      </c>
      <c r="G7608" s="48">
        <v>286800</v>
      </c>
      <c r="H7608" s="47">
        <v>4.68</v>
      </c>
      <c r="I7608" s="51">
        <f t="shared" si="848"/>
        <v>0.11521418020679468</v>
      </c>
      <c r="J7608" s="51">
        <f t="shared" ca="1" si="849"/>
        <v>4</v>
      </c>
      <c r="K7608" s="47">
        <f t="shared" si="850"/>
        <v>4.67</v>
      </c>
      <c r="L7608" s="47">
        <f t="shared" si="851"/>
        <v>4.6900000000000004</v>
      </c>
      <c r="M7608" s="47">
        <f t="shared" si="852"/>
        <v>4.6100000000000003</v>
      </c>
      <c r="N7608" s="47">
        <f t="shared" si="853"/>
        <v>4.68</v>
      </c>
      <c r="O7608" s="48">
        <f t="shared" ca="1" si="854"/>
        <v>1147200</v>
      </c>
    </row>
    <row r="7609" spans="1:15" x14ac:dyDescent="0.25">
      <c r="A7609">
        <v>7594</v>
      </c>
      <c r="B7609" s="84">
        <v>30952</v>
      </c>
      <c r="C7609" s="47">
        <v>40.380000000000003</v>
      </c>
      <c r="D7609" s="47">
        <v>40.619999999999997</v>
      </c>
      <c r="E7609" s="47">
        <v>40.25</v>
      </c>
      <c r="F7609" s="47">
        <v>40.619999999999997</v>
      </c>
      <c r="G7609" s="48">
        <v>682000</v>
      </c>
      <c r="H7609" s="47">
        <v>4.68</v>
      </c>
      <c r="I7609" s="51">
        <f t="shared" si="848"/>
        <v>0.11521418020679468</v>
      </c>
      <c r="J7609" s="51">
        <f t="shared" ca="1" si="849"/>
        <v>4</v>
      </c>
      <c r="K7609" s="47">
        <f t="shared" si="850"/>
        <v>4.6500000000000004</v>
      </c>
      <c r="L7609" s="47">
        <f t="shared" si="851"/>
        <v>4.68</v>
      </c>
      <c r="M7609" s="47">
        <f t="shared" si="852"/>
        <v>4.6399999999999997</v>
      </c>
      <c r="N7609" s="47">
        <f t="shared" si="853"/>
        <v>4.68</v>
      </c>
      <c r="O7609" s="48">
        <f t="shared" ca="1" si="854"/>
        <v>2728000</v>
      </c>
    </row>
    <row r="7610" spans="1:15" x14ac:dyDescent="0.25">
      <c r="A7610">
        <v>7595</v>
      </c>
      <c r="B7610" s="84">
        <v>30951</v>
      </c>
      <c r="C7610" s="47">
        <v>40.75</v>
      </c>
      <c r="D7610" s="47">
        <v>41</v>
      </c>
      <c r="E7610" s="47">
        <v>40.380000000000003</v>
      </c>
      <c r="F7610" s="47">
        <v>40.5</v>
      </c>
      <c r="G7610" s="48">
        <v>1319200</v>
      </c>
      <c r="H7610" s="47">
        <v>4.66</v>
      </c>
      <c r="I7610" s="51">
        <f t="shared" si="848"/>
        <v>0.11506172839506174</v>
      </c>
      <c r="J7610" s="51">
        <f t="shared" ca="1" si="849"/>
        <v>4</v>
      </c>
      <c r="K7610" s="47">
        <f t="shared" si="850"/>
        <v>4.6900000000000004</v>
      </c>
      <c r="L7610" s="47">
        <f t="shared" si="851"/>
        <v>4.72</v>
      </c>
      <c r="M7610" s="47">
        <f t="shared" si="852"/>
        <v>4.6500000000000004</v>
      </c>
      <c r="N7610" s="47">
        <f t="shared" si="853"/>
        <v>4.66</v>
      </c>
      <c r="O7610" s="48">
        <f t="shared" ca="1" si="854"/>
        <v>5276800</v>
      </c>
    </row>
    <row r="7611" spans="1:15" x14ac:dyDescent="0.25">
      <c r="A7611">
        <v>7596</v>
      </c>
      <c r="B7611" s="84">
        <v>30950</v>
      </c>
      <c r="C7611" s="47">
        <v>40.25</v>
      </c>
      <c r="D7611" s="47">
        <v>41</v>
      </c>
      <c r="E7611" s="47">
        <v>40</v>
      </c>
      <c r="F7611" s="47">
        <v>40.75</v>
      </c>
      <c r="G7611" s="48">
        <v>705200</v>
      </c>
      <c r="H7611" s="47">
        <v>4.6900000000000004</v>
      </c>
      <c r="I7611" s="51">
        <f t="shared" si="848"/>
        <v>0.11509202453987731</v>
      </c>
      <c r="J7611" s="51">
        <f t="shared" ca="1" si="849"/>
        <v>4</v>
      </c>
      <c r="K7611" s="47">
        <f t="shared" si="850"/>
        <v>4.63</v>
      </c>
      <c r="L7611" s="47">
        <f t="shared" si="851"/>
        <v>4.72</v>
      </c>
      <c r="M7611" s="47">
        <f t="shared" si="852"/>
        <v>4.5999999999999996</v>
      </c>
      <c r="N7611" s="47">
        <f t="shared" si="853"/>
        <v>4.6900000000000004</v>
      </c>
      <c r="O7611" s="48">
        <f t="shared" ca="1" si="854"/>
        <v>2820800</v>
      </c>
    </row>
    <row r="7612" spans="1:15" x14ac:dyDescent="0.25">
      <c r="A7612">
        <v>7597</v>
      </c>
      <c r="B7612" s="84">
        <v>30949</v>
      </c>
      <c r="C7612" s="47">
        <v>41.5</v>
      </c>
      <c r="D7612" s="47">
        <v>42.25</v>
      </c>
      <c r="E7612" s="47">
        <v>40.619999999999997</v>
      </c>
      <c r="F7612" s="47">
        <v>41.25</v>
      </c>
      <c r="G7612" s="48">
        <v>627200</v>
      </c>
      <c r="H7612" s="47">
        <v>4.75</v>
      </c>
      <c r="I7612" s="51">
        <f t="shared" si="848"/>
        <v>0.11515151515151516</v>
      </c>
      <c r="J7612" s="51">
        <f t="shared" ca="1" si="849"/>
        <v>4</v>
      </c>
      <c r="K7612" s="47">
        <f t="shared" si="850"/>
        <v>4.78</v>
      </c>
      <c r="L7612" s="47">
        <f t="shared" si="851"/>
        <v>4.87</v>
      </c>
      <c r="M7612" s="47">
        <f t="shared" si="852"/>
        <v>4.68</v>
      </c>
      <c r="N7612" s="47">
        <f t="shared" si="853"/>
        <v>4.75</v>
      </c>
      <c r="O7612" s="48">
        <f t="shared" ca="1" si="854"/>
        <v>2508800</v>
      </c>
    </row>
    <row r="7613" spans="1:15" x14ac:dyDescent="0.25">
      <c r="A7613">
        <v>7598</v>
      </c>
      <c r="B7613" s="84">
        <v>30946</v>
      </c>
      <c r="C7613" s="47">
        <v>42.88</v>
      </c>
      <c r="D7613" s="47">
        <v>43.12</v>
      </c>
      <c r="E7613" s="47">
        <v>41.25</v>
      </c>
      <c r="F7613" s="47">
        <v>41.5</v>
      </c>
      <c r="G7613" s="48">
        <v>600800</v>
      </c>
      <c r="H7613" s="47">
        <v>4.78</v>
      </c>
      <c r="I7613" s="51">
        <f t="shared" si="848"/>
        <v>0.11518072289156626</v>
      </c>
      <c r="J7613" s="51">
        <f t="shared" ca="1" si="849"/>
        <v>4</v>
      </c>
      <c r="K7613" s="47">
        <f t="shared" si="850"/>
        <v>4.9400000000000004</v>
      </c>
      <c r="L7613" s="47">
        <f t="shared" si="851"/>
        <v>4.97</v>
      </c>
      <c r="M7613" s="47">
        <f t="shared" si="852"/>
        <v>4.75</v>
      </c>
      <c r="N7613" s="47">
        <f t="shared" si="853"/>
        <v>4.78</v>
      </c>
      <c r="O7613" s="48">
        <f t="shared" ca="1" si="854"/>
        <v>2403200</v>
      </c>
    </row>
    <row r="7614" spans="1:15" x14ac:dyDescent="0.25">
      <c r="A7614">
        <v>7599</v>
      </c>
      <c r="B7614" s="84">
        <v>30945</v>
      </c>
      <c r="C7614" s="47">
        <v>43</v>
      </c>
      <c r="D7614" s="47">
        <v>43.25</v>
      </c>
      <c r="E7614" s="47">
        <v>42.25</v>
      </c>
      <c r="F7614" s="47">
        <v>42.88</v>
      </c>
      <c r="G7614" s="48">
        <v>481600</v>
      </c>
      <c r="H7614" s="47">
        <v>4.9400000000000004</v>
      </c>
      <c r="I7614" s="51">
        <f t="shared" si="848"/>
        <v>0.11520522388059702</v>
      </c>
      <c r="J7614" s="51">
        <f t="shared" ca="1" si="849"/>
        <v>4</v>
      </c>
      <c r="K7614" s="47">
        <f t="shared" si="850"/>
        <v>4.95</v>
      </c>
      <c r="L7614" s="47">
        <f t="shared" si="851"/>
        <v>4.9800000000000004</v>
      </c>
      <c r="M7614" s="47">
        <f t="shared" si="852"/>
        <v>4.87</v>
      </c>
      <c r="N7614" s="47">
        <f t="shared" si="853"/>
        <v>4.9400000000000004</v>
      </c>
      <c r="O7614" s="48">
        <f t="shared" ca="1" si="854"/>
        <v>1926400</v>
      </c>
    </row>
    <row r="7615" spans="1:15" x14ac:dyDescent="0.25">
      <c r="A7615">
        <v>7600</v>
      </c>
      <c r="B7615" s="84">
        <v>30944</v>
      </c>
      <c r="C7615" s="47">
        <v>43.88</v>
      </c>
      <c r="D7615" s="47">
        <v>44.38</v>
      </c>
      <c r="E7615" s="47">
        <v>43.12</v>
      </c>
      <c r="F7615" s="47">
        <v>43.25</v>
      </c>
      <c r="G7615" s="48">
        <v>777200</v>
      </c>
      <c r="H7615" s="47">
        <v>4.9800000000000004</v>
      </c>
      <c r="I7615" s="51">
        <f t="shared" si="848"/>
        <v>0.11514450867052024</v>
      </c>
      <c r="J7615" s="51">
        <f t="shared" ca="1" si="849"/>
        <v>4</v>
      </c>
      <c r="K7615" s="47">
        <f t="shared" si="850"/>
        <v>5.05</v>
      </c>
      <c r="L7615" s="47">
        <f t="shared" si="851"/>
        <v>5.1100000000000003</v>
      </c>
      <c r="M7615" s="47">
        <f t="shared" si="852"/>
        <v>4.97</v>
      </c>
      <c r="N7615" s="47">
        <f t="shared" si="853"/>
        <v>4.9800000000000004</v>
      </c>
      <c r="O7615" s="48">
        <f t="shared" ca="1" si="854"/>
        <v>3108800</v>
      </c>
    </row>
    <row r="7616" spans="1:15" x14ac:dyDescent="0.25">
      <c r="A7616">
        <v>7601</v>
      </c>
      <c r="B7616" s="84">
        <v>30943</v>
      </c>
      <c r="C7616" s="47">
        <v>44.12</v>
      </c>
      <c r="D7616" s="47">
        <v>44.25</v>
      </c>
      <c r="E7616" s="47">
        <v>43.5</v>
      </c>
      <c r="F7616" s="47">
        <v>43.75</v>
      </c>
      <c r="G7616" s="48">
        <v>819600</v>
      </c>
      <c r="H7616" s="47">
        <v>5.04</v>
      </c>
      <c r="I7616" s="51">
        <f t="shared" si="848"/>
        <v>0.1152</v>
      </c>
      <c r="J7616" s="51">
        <f t="shared" ca="1" si="849"/>
        <v>4</v>
      </c>
      <c r="K7616" s="47">
        <f t="shared" si="850"/>
        <v>5.08</v>
      </c>
      <c r="L7616" s="47">
        <f t="shared" si="851"/>
        <v>5.0999999999999996</v>
      </c>
      <c r="M7616" s="47">
        <f t="shared" si="852"/>
        <v>5.01</v>
      </c>
      <c r="N7616" s="47">
        <f t="shared" si="853"/>
        <v>5.04</v>
      </c>
      <c r="O7616" s="48">
        <f t="shared" ca="1" si="854"/>
        <v>3278400</v>
      </c>
    </row>
    <row r="7617" spans="1:15" x14ac:dyDescent="0.25">
      <c r="A7617">
        <v>7602</v>
      </c>
      <c r="B7617" s="84">
        <v>30942</v>
      </c>
      <c r="C7617" s="47">
        <v>43.62</v>
      </c>
      <c r="D7617" s="47">
        <v>44.38</v>
      </c>
      <c r="E7617" s="47">
        <v>43.62</v>
      </c>
      <c r="F7617" s="47">
        <v>44</v>
      </c>
      <c r="G7617" s="48">
        <v>709200</v>
      </c>
      <c r="H7617" s="47">
        <v>5.0599999999999996</v>
      </c>
      <c r="I7617" s="51">
        <f t="shared" si="848"/>
        <v>0.11499999999999999</v>
      </c>
      <c r="J7617" s="51">
        <f t="shared" ca="1" si="849"/>
        <v>4</v>
      </c>
      <c r="K7617" s="47">
        <f t="shared" si="850"/>
        <v>5.0199999999999996</v>
      </c>
      <c r="L7617" s="47">
        <f t="shared" si="851"/>
        <v>5.0999999999999996</v>
      </c>
      <c r="M7617" s="47">
        <f t="shared" si="852"/>
        <v>5.0199999999999996</v>
      </c>
      <c r="N7617" s="47">
        <f t="shared" si="853"/>
        <v>5.0599999999999996</v>
      </c>
      <c r="O7617" s="48">
        <f t="shared" ca="1" si="854"/>
        <v>2836800</v>
      </c>
    </row>
    <row r="7618" spans="1:15" x14ac:dyDescent="0.25">
      <c r="A7618">
        <v>7603</v>
      </c>
      <c r="B7618" s="84">
        <v>30939</v>
      </c>
      <c r="C7618" s="47">
        <v>43.38</v>
      </c>
      <c r="D7618" s="47">
        <v>43.62</v>
      </c>
      <c r="E7618" s="47">
        <v>42.88</v>
      </c>
      <c r="F7618" s="47">
        <v>43.38</v>
      </c>
      <c r="G7618" s="48">
        <v>1041600</v>
      </c>
      <c r="H7618" s="47">
        <v>4.99</v>
      </c>
      <c r="I7618" s="51">
        <f t="shared" si="848"/>
        <v>0.11502996772706316</v>
      </c>
      <c r="J7618" s="51">
        <f t="shared" ca="1" si="849"/>
        <v>4</v>
      </c>
      <c r="K7618" s="47">
        <f t="shared" si="850"/>
        <v>4.99</v>
      </c>
      <c r="L7618" s="47">
        <f t="shared" si="851"/>
        <v>5.0199999999999996</v>
      </c>
      <c r="M7618" s="47">
        <f t="shared" si="852"/>
        <v>4.93</v>
      </c>
      <c r="N7618" s="47">
        <f t="shared" si="853"/>
        <v>4.99</v>
      </c>
      <c r="O7618" s="48">
        <f t="shared" ca="1" si="854"/>
        <v>4166400</v>
      </c>
    </row>
    <row r="7619" spans="1:15" x14ac:dyDescent="0.25">
      <c r="A7619">
        <v>7604</v>
      </c>
      <c r="B7619" s="84">
        <v>30938</v>
      </c>
      <c r="C7619" s="47">
        <v>42</v>
      </c>
      <c r="D7619" s="47">
        <v>43.25</v>
      </c>
      <c r="E7619" s="47">
        <v>41.38</v>
      </c>
      <c r="F7619" s="47">
        <v>42.62</v>
      </c>
      <c r="G7619" s="48">
        <v>684000</v>
      </c>
      <c r="H7619" s="47">
        <v>4.91</v>
      </c>
      <c r="I7619" s="51">
        <f t="shared" si="848"/>
        <v>0.11520412951665886</v>
      </c>
      <c r="J7619" s="51">
        <f t="shared" ca="1" si="849"/>
        <v>4</v>
      </c>
      <c r="K7619" s="47">
        <f t="shared" si="850"/>
        <v>4.84</v>
      </c>
      <c r="L7619" s="47">
        <f t="shared" si="851"/>
        <v>4.9800000000000004</v>
      </c>
      <c r="M7619" s="47">
        <f t="shared" si="852"/>
        <v>4.7699999999999996</v>
      </c>
      <c r="N7619" s="47">
        <f t="shared" si="853"/>
        <v>4.91</v>
      </c>
      <c r="O7619" s="48">
        <f t="shared" ca="1" si="854"/>
        <v>2736000</v>
      </c>
    </row>
    <row r="7620" spans="1:15" x14ac:dyDescent="0.25">
      <c r="A7620">
        <v>7605</v>
      </c>
      <c r="B7620" s="84">
        <v>30937</v>
      </c>
      <c r="C7620" s="47">
        <v>42.25</v>
      </c>
      <c r="D7620" s="47">
        <v>42.38</v>
      </c>
      <c r="E7620" s="47">
        <v>41.62</v>
      </c>
      <c r="F7620" s="47">
        <v>42</v>
      </c>
      <c r="G7620" s="48">
        <v>556000</v>
      </c>
      <c r="H7620" s="47">
        <v>4.83</v>
      </c>
      <c r="I7620" s="51">
        <f t="shared" si="848"/>
        <v>0.115</v>
      </c>
      <c r="J7620" s="51">
        <f t="shared" ca="1" si="849"/>
        <v>4</v>
      </c>
      <c r="K7620" s="47">
        <f t="shared" si="850"/>
        <v>4.8600000000000003</v>
      </c>
      <c r="L7620" s="47">
        <f t="shared" si="851"/>
        <v>4.87</v>
      </c>
      <c r="M7620" s="47">
        <f t="shared" si="852"/>
        <v>4.79</v>
      </c>
      <c r="N7620" s="47">
        <f t="shared" si="853"/>
        <v>4.83</v>
      </c>
      <c r="O7620" s="48">
        <f t="shared" ca="1" si="854"/>
        <v>2224000</v>
      </c>
    </row>
    <row r="7621" spans="1:15" x14ac:dyDescent="0.25">
      <c r="A7621">
        <v>7606</v>
      </c>
      <c r="B7621" s="84">
        <v>30936</v>
      </c>
      <c r="C7621" s="47">
        <v>42.38</v>
      </c>
      <c r="D7621" s="47">
        <v>43</v>
      </c>
      <c r="E7621" s="47">
        <v>42.38</v>
      </c>
      <c r="F7621" s="47">
        <v>42.38</v>
      </c>
      <c r="G7621" s="48">
        <v>729200</v>
      </c>
      <c r="H7621" s="47">
        <v>4.88</v>
      </c>
      <c r="I7621" s="51">
        <f t="shared" si="848"/>
        <v>0.11514865502595563</v>
      </c>
      <c r="J7621" s="51">
        <f t="shared" ca="1" si="849"/>
        <v>4</v>
      </c>
      <c r="K7621" s="47">
        <f t="shared" si="850"/>
        <v>4.88</v>
      </c>
      <c r="L7621" s="47">
        <f t="shared" si="851"/>
        <v>4.95</v>
      </c>
      <c r="M7621" s="47">
        <f t="shared" si="852"/>
        <v>4.88</v>
      </c>
      <c r="N7621" s="47">
        <f t="shared" si="853"/>
        <v>4.88</v>
      </c>
      <c r="O7621" s="48">
        <f t="shared" ca="1" si="854"/>
        <v>2916800</v>
      </c>
    </row>
    <row r="7622" spans="1:15" x14ac:dyDescent="0.25">
      <c r="A7622">
        <v>7607</v>
      </c>
      <c r="B7622" s="84">
        <v>30935</v>
      </c>
      <c r="C7622" s="47">
        <v>42</v>
      </c>
      <c r="D7622" s="47">
        <v>42.5</v>
      </c>
      <c r="E7622" s="47">
        <v>41.62</v>
      </c>
      <c r="F7622" s="47">
        <v>42.12</v>
      </c>
      <c r="G7622" s="48">
        <v>524000</v>
      </c>
      <c r="H7622" s="47">
        <v>4.8499999999999996</v>
      </c>
      <c r="I7622" s="51">
        <f t="shared" si="848"/>
        <v>0.11514719848053181</v>
      </c>
      <c r="J7622" s="51">
        <f t="shared" ca="1" si="849"/>
        <v>4</v>
      </c>
      <c r="K7622" s="47">
        <f t="shared" si="850"/>
        <v>4.84</v>
      </c>
      <c r="L7622" s="47">
        <f t="shared" si="851"/>
        <v>4.8899999999999997</v>
      </c>
      <c r="M7622" s="47">
        <f t="shared" si="852"/>
        <v>4.79</v>
      </c>
      <c r="N7622" s="47">
        <f t="shared" si="853"/>
        <v>4.8499999999999996</v>
      </c>
      <c r="O7622" s="48">
        <f t="shared" ca="1" si="854"/>
        <v>2096000</v>
      </c>
    </row>
    <row r="7623" spans="1:15" x14ac:dyDescent="0.25">
      <c r="A7623">
        <v>7608</v>
      </c>
      <c r="B7623" s="84">
        <v>30932</v>
      </c>
      <c r="C7623" s="47">
        <v>42.38</v>
      </c>
      <c r="D7623" s="47">
        <v>42.88</v>
      </c>
      <c r="E7623" s="47">
        <v>42.12</v>
      </c>
      <c r="F7623" s="47">
        <v>42.12</v>
      </c>
      <c r="G7623" s="48">
        <v>524400</v>
      </c>
      <c r="H7623" s="47">
        <v>4.8499999999999996</v>
      </c>
      <c r="I7623" s="51">
        <f t="shared" si="848"/>
        <v>0.11514719848053181</v>
      </c>
      <c r="J7623" s="51">
        <f t="shared" ca="1" si="849"/>
        <v>4</v>
      </c>
      <c r="K7623" s="47">
        <f t="shared" si="850"/>
        <v>4.88</v>
      </c>
      <c r="L7623" s="47">
        <f t="shared" si="851"/>
        <v>4.9400000000000004</v>
      </c>
      <c r="M7623" s="47">
        <f t="shared" si="852"/>
        <v>4.8499999999999996</v>
      </c>
      <c r="N7623" s="47">
        <f t="shared" si="853"/>
        <v>4.8499999999999996</v>
      </c>
      <c r="O7623" s="48">
        <f t="shared" ca="1" si="854"/>
        <v>2097600</v>
      </c>
    </row>
    <row r="7624" spans="1:15" x14ac:dyDescent="0.25">
      <c r="A7624">
        <v>7609</v>
      </c>
      <c r="B7624" s="84">
        <v>30931</v>
      </c>
      <c r="C7624" s="47">
        <v>42.75</v>
      </c>
      <c r="D7624" s="47">
        <v>42.88</v>
      </c>
      <c r="E7624" s="47">
        <v>42.12</v>
      </c>
      <c r="F7624" s="47">
        <v>42.12</v>
      </c>
      <c r="G7624" s="48">
        <v>489600</v>
      </c>
      <c r="H7624" s="47">
        <v>4.8499999999999996</v>
      </c>
      <c r="I7624" s="51">
        <f t="shared" si="848"/>
        <v>0.11514719848053181</v>
      </c>
      <c r="J7624" s="51">
        <f t="shared" ca="1" si="849"/>
        <v>4</v>
      </c>
      <c r="K7624" s="47">
        <f t="shared" si="850"/>
        <v>4.92</v>
      </c>
      <c r="L7624" s="47">
        <f t="shared" si="851"/>
        <v>4.9400000000000004</v>
      </c>
      <c r="M7624" s="47">
        <f t="shared" si="852"/>
        <v>4.8499999999999996</v>
      </c>
      <c r="N7624" s="47">
        <f t="shared" si="853"/>
        <v>4.8499999999999996</v>
      </c>
      <c r="O7624" s="48">
        <f t="shared" ca="1" si="854"/>
        <v>1958400</v>
      </c>
    </row>
    <row r="7625" spans="1:15" x14ac:dyDescent="0.25">
      <c r="A7625">
        <v>7610</v>
      </c>
      <c r="B7625" s="84">
        <v>30930</v>
      </c>
      <c r="C7625" s="47">
        <v>43</v>
      </c>
      <c r="D7625" s="47">
        <v>43</v>
      </c>
      <c r="E7625" s="47">
        <v>42.62</v>
      </c>
      <c r="F7625" s="47">
        <v>43</v>
      </c>
      <c r="G7625" s="48">
        <v>472800</v>
      </c>
      <c r="H7625" s="47">
        <v>4.95</v>
      </c>
      <c r="I7625" s="51">
        <f t="shared" si="848"/>
        <v>0.11511627906976744</v>
      </c>
      <c r="J7625" s="51">
        <f t="shared" ca="1" si="849"/>
        <v>4</v>
      </c>
      <c r="K7625" s="47">
        <f t="shared" si="850"/>
        <v>4.95</v>
      </c>
      <c r="L7625" s="47">
        <f t="shared" si="851"/>
        <v>4.95</v>
      </c>
      <c r="M7625" s="47">
        <f t="shared" si="852"/>
        <v>4.91</v>
      </c>
      <c r="N7625" s="47">
        <f t="shared" si="853"/>
        <v>4.95</v>
      </c>
      <c r="O7625" s="48">
        <f t="shared" ca="1" si="854"/>
        <v>1891200</v>
      </c>
    </row>
    <row r="7626" spans="1:15" x14ac:dyDescent="0.25">
      <c r="A7626">
        <v>7611</v>
      </c>
      <c r="B7626" s="84">
        <v>30929</v>
      </c>
      <c r="C7626" s="47">
        <v>43.25</v>
      </c>
      <c r="D7626" s="47">
        <v>43.62</v>
      </c>
      <c r="E7626" s="47">
        <v>43.12</v>
      </c>
      <c r="F7626" s="47">
        <v>43.5</v>
      </c>
      <c r="G7626" s="48">
        <v>358400</v>
      </c>
      <c r="H7626" s="47">
        <v>5.01</v>
      </c>
      <c r="I7626" s="51">
        <f t="shared" si="848"/>
        <v>0.11517241379310345</v>
      </c>
      <c r="J7626" s="51">
        <f t="shared" ca="1" si="849"/>
        <v>4</v>
      </c>
      <c r="K7626" s="47">
        <f t="shared" si="850"/>
        <v>4.9800000000000004</v>
      </c>
      <c r="L7626" s="47">
        <f t="shared" si="851"/>
        <v>5.0199999999999996</v>
      </c>
      <c r="M7626" s="47">
        <f t="shared" si="852"/>
        <v>4.97</v>
      </c>
      <c r="N7626" s="47">
        <f t="shared" si="853"/>
        <v>5.01</v>
      </c>
      <c r="O7626" s="48">
        <f t="shared" ca="1" si="854"/>
        <v>1433600</v>
      </c>
    </row>
    <row r="7627" spans="1:15" x14ac:dyDescent="0.25">
      <c r="A7627">
        <v>7612</v>
      </c>
      <c r="B7627" s="84">
        <v>30925</v>
      </c>
      <c r="C7627" s="47">
        <v>44</v>
      </c>
      <c r="D7627" s="47">
        <v>44</v>
      </c>
      <c r="E7627" s="47">
        <v>42.88</v>
      </c>
      <c r="F7627" s="47">
        <v>43.12</v>
      </c>
      <c r="G7627" s="48">
        <v>544800</v>
      </c>
      <c r="H7627" s="47">
        <v>4.96</v>
      </c>
      <c r="I7627" s="51">
        <f t="shared" si="848"/>
        <v>0.11502782931354361</v>
      </c>
      <c r="J7627" s="51">
        <f t="shared" ca="1" si="849"/>
        <v>4</v>
      </c>
      <c r="K7627" s="47">
        <f t="shared" si="850"/>
        <v>5.0599999999999996</v>
      </c>
      <c r="L7627" s="47">
        <f t="shared" si="851"/>
        <v>5.0599999999999996</v>
      </c>
      <c r="M7627" s="47">
        <f t="shared" si="852"/>
        <v>4.93</v>
      </c>
      <c r="N7627" s="47">
        <f t="shared" si="853"/>
        <v>4.96</v>
      </c>
      <c r="O7627" s="48">
        <f t="shared" ca="1" si="854"/>
        <v>2179200</v>
      </c>
    </row>
    <row r="7628" spans="1:15" x14ac:dyDescent="0.25">
      <c r="A7628">
        <v>7613</v>
      </c>
      <c r="B7628" s="84">
        <v>30924</v>
      </c>
      <c r="C7628" s="47">
        <v>44</v>
      </c>
      <c r="D7628" s="47">
        <v>44.12</v>
      </c>
      <c r="E7628" s="47">
        <v>43.62</v>
      </c>
      <c r="F7628" s="47">
        <v>44</v>
      </c>
      <c r="G7628" s="48">
        <v>553200</v>
      </c>
      <c r="H7628" s="47">
        <v>5.0599999999999996</v>
      </c>
      <c r="I7628" s="51">
        <f t="shared" si="848"/>
        <v>0.11499999999999999</v>
      </c>
      <c r="J7628" s="51">
        <f t="shared" ca="1" si="849"/>
        <v>4</v>
      </c>
      <c r="K7628" s="47">
        <f t="shared" si="850"/>
        <v>5.0599999999999996</v>
      </c>
      <c r="L7628" s="47">
        <f t="shared" si="851"/>
        <v>5.07</v>
      </c>
      <c r="M7628" s="47">
        <f t="shared" si="852"/>
        <v>5.0199999999999996</v>
      </c>
      <c r="N7628" s="47">
        <f t="shared" si="853"/>
        <v>5.0599999999999996</v>
      </c>
      <c r="O7628" s="48">
        <f t="shared" ca="1" si="854"/>
        <v>2212800</v>
      </c>
    </row>
    <row r="7629" spans="1:15" x14ac:dyDescent="0.25">
      <c r="A7629">
        <v>7614</v>
      </c>
      <c r="B7629" s="84">
        <v>30923</v>
      </c>
      <c r="C7629" s="47">
        <v>44.12</v>
      </c>
      <c r="D7629" s="47">
        <v>44.5</v>
      </c>
      <c r="E7629" s="47">
        <v>44</v>
      </c>
      <c r="F7629" s="47">
        <v>44.25</v>
      </c>
      <c r="G7629" s="48">
        <v>1014800</v>
      </c>
      <c r="H7629" s="47">
        <v>5.09</v>
      </c>
      <c r="I7629" s="51">
        <f t="shared" si="848"/>
        <v>0.11502824858757062</v>
      </c>
      <c r="J7629" s="51">
        <f t="shared" ca="1" si="849"/>
        <v>4</v>
      </c>
      <c r="K7629" s="47">
        <f t="shared" si="850"/>
        <v>5.08</v>
      </c>
      <c r="L7629" s="47">
        <f t="shared" si="851"/>
        <v>5.12</v>
      </c>
      <c r="M7629" s="47">
        <f t="shared" si="852"/>
        <v>5.0599999999999996</v>
      </c>
      <c r="N7629" s="47">
        <f t="shared" si="853"/>
        <v>5.09</v>
      </c>
      <c r="O7629" s="48">
        <f t="shared" ca="1" si="854"/>
        <v>4059200</v>
      </c>
    </row>
    <row r="7630" spans="1:15" x14ac:dyDescent="0.25">
      <c r="A7630">
        <v>7615</v>
      </c>
      <c r="B7630" s="84">
        <v>30922</v>
      </c>
      <c r="C7630" s="47">
        <v>43.88</v>
      </c>
      <c r="D7630" s="47">
        <v>44</v>
      </c>
      <c r="E7630" s="47">
        <v>43.62</v>
      </c>
      <c r="F7630" s="47">
        <v>43.88</v>
      </c>
      <c r="G7630" s="48">
        <v>358800</v>
      </c>
      <c r="H7630" s="47">
        <v>5.05</v>
      </c>
      <c r="I7630" s="51">
        <f t="shared" si="848"/>
        <v>0.11508659981768458</v>
      </c>
      <c r="J7630" s="51">
        <f t="shared" ca="1" si="849"/>
        <v>4</v>
      </c>
      <c r="K7630" s="47">
        <f t="shared" si="850"/>
        <v>5.05</v>
      </c>
      <c r="L7630" s="47">
        <f t="shared" si="851"/>
        <v>5.0599999999999996</v>
      </c>
      <c r="M7630" s="47">
        <f t="shared" si="852"/>
        <v>5.0199999999999996</v>
      </c>
      <c r="N7630" s="47">
        <f t="shared" si="853"/>
        <v>5.05</v>
      </c>
      <c r="O7630" s="48">
        <f t="shared" ca="1" si="854"/>
        <v>1435200</v>
      </c>
    </row>
    <row r="7631" spans="1:15" x14ac:dyDescent="0.25">
      <c r="A7631">
        <v>7616</v>
      </c>
      <c r="B7631" s="84">
        <v>30921</v>
      </c>
      <c r="C7631" s="47">
        <v>43.88</v>
      </c>
      <c r="D7631" s="47">
        <v>44.25</v>
      </c>
      <c r="E7631" s="47">
        <v>43.62</v>
      </c>
      <c r="F7631" s="47">
        <v>43.75</v>
      </c>
      <c r="G7631" s="48">
        <v>566000</v>
      </c>
      <c r="H7631" s="47">
        <v>5.04</v>
      </c>
      <c r="I7631" s="51">
        <f t="shared" si="848"/>
        <v>0.1152</v>
      </c>
      <c r="J7631" s="51">
        <f t="shared" ca="1" si="849"/>
        <v>4</v>
      </c>
      <c r="K7631" s="47">
        <f t="shared" si="850"/>
        <v>5.05</v>
      </c>
      <c r="L7631" s="47">
        <f t="shared" si="851"/>
        <v>5.0999999999999996</v>
      </c>
      <c r="M7631" s="47">
        <f t="shared" si="852"/>
        <v>5.03</v>
      </c>
      <c r="N7631" s="47">
        <f t="shared" si="853"/>
        <v>5.04</v>
      </c>
      <c r="O7631" s="48">
        <f t="shared" ca="1" si="854"/>
        <v>2264000</v>
      </c>
    </row>
    <row r="7632" spans="1:15" x14ac:dyDescent="0.25">
      <c r="A7632">
        <v>7617</v>
      </c>
      <c r="B7632" s="84">
        <v>30918</v>
      </c>
      <c r="C7632" s="47">
        <v>44.38</v>
      </c>
      <c r="D7632" s="47">
        <v>44.38</v>
      </c>
      <c r="E7632" s="47">
        <v>43.5</v>
      </c>
      <c r="F7632" s="47">
        <v>43.62</v>
      </c>
      <c r="G7632" s="48">
        <v>1063600</v>
      </c>
      <c r="H7632" s="47">
        <v>5.0199999999999996</v>
      </c>
      <c r="I7632" s="51">
        <f t="shared" si="848"/>
        <v>0.11508482347546997</v>
      </c>
      <c r="J7632" s="51">
        <f t="shared" ca="1" si="849"/>
        <v>4</v>
      </c>
      <c r="K7632" s="47">
        <f t="shared" si="850"/>
        <v>5.1100000000000003</v>
      </c>
      <c r="L7632" s="47">
        <f t="shared" si="851"/>
        <v>5.1100000000000003</v>
      </c>
      <c r="M7632" s="47">
        <f t="shared" si="852"/>
        <v>5.01</v>
      </c>
      <c r="N7632" s="47">
        <f t="shared" si="853"/>
        <v>5.0199999999999996</v>
      </c>
      <c r="O7632" s="48">
        <f t="shared" ca="1" si="854"/>
        <v>4254400</v>
      </c>
    </row>
    <row r="7633" spans="1:15" x14ac:dyDescent="0.25">
      <c r="A7633">
        <v>7618</v>
      </c>
      <c r="B7633" s="84">
        <v>30917</v>
      </c>
      <c r="C7633" s="47">
        <v>44</v>
      </c>
      <c r="D7633" s="47">
        <v>44.62</v>
      </c>
      <c r="E7633" s="47">
        <v>43.88</v>
      </c>
      <c r="F7633" s="47">
        <v>44.12</v>
      </c>
      <c r="G7633" s="48">
        <v>840000</v>
      </c>
      <c r="H7633" s="47">
        <v>5.08</v>
      </c>
      <c r="I7633" s="51">
        <f t="shared" ref="I7633:I7696" si="855">H7633/F7633</f>
        <v>0.11514052583862194</v>
      </c>
      <c r="J7633" s="51">
        <f t="shared" ref="J7633:J7696" ca="1" si="856">INDEX(OFFSET($T$15,0,0,$S$13+1,1),MATCH(B7633,OFFSET($Q$15,0,0,$S$13+1,1),-1))</f>
        <v>4</v>
      </c>
      <c r="K7633" s="47">
        <f t="shared" ref="K7633:K7696" si="857">ROUND($I7633*C7633,2)</f>
        <v>5.07</v>
      </c>
      <c r="L7633" s="47">
        <f t="shared" ref="L7633:L7696" si="858">ROUND($I7633*D7633,2)</f>
        <v>5.14</v>
      </c>
      <c r="M7633" s="47">
        <f t="shared" ref="M7633:M7696" si="859">ROUND($I7633*E7633,2)</f>
        <v>5.05</v>
      </c>
      <c r="N7633" s="47">
        <f t="shared" ref="N7633:N7696" si="860">ROUND($I7633*F7633,2)</f>
        <v>5.08</v>
      </c>
      <c r="O7633" s="48">
        <f t="shared" ref="O7633:O7696" ca="1" si="861">G7633*J7633</f>
        <v>3360000</v>
      </c>
    </row>
    <row r="7634" spans="1:15" x14ac:dyDescent="0.25">
      <c r="A7634">
        <v>7619</v>
      </c>
      <c r="B7634" s="84">
        <v>30916</v>
      </c>
      <c r="C7634" s="47">
        <v>43.5</v>
      </c>
      <c r="D7634" s="47">
        <v>44.5</v>
      </c>
      <c r="E7634" s="47">
        <v>43.25</v>
      </c>
      <c r="F7634" s="47">
        <v>43.88</v>
      </c>
      <c r="G7634" s="48">
        <v>1088800</v>
      </c>
      <c r="H7634" s="47">
        <v>5.05</v>
      </c>
      <c r="I7634" s="51">
        <f t="shared" si="855"/>
        <v>0.11508659981768458</v>
      </c>
      <c r="J7634" s="51">
        <f t="shared" ca="1" si="856"/>
        <v>4</v>
      </c>
      <c r="K7634" s="47">
        <f t="shared" si="857"/>
        <v>5.01</v>
      </c>
      <c r="L7634" s="47">
        <f t="shared" si="858"/>
        <v>5.12</v>
      </c>
      <c r="M7634" s="47">
        <f t="shared" si="859"/>
        <v>4.9800000000000004</v>
      </c>
      <c r="N7634" s="47">
        <f t="shared" si="860"/>
        <v>5.05</v>
      </c>
      <c r="O7634" s="48">
        <f t="shared" ca="1" si="861"/>
        <v>4355200</v>
      </c>
    </row>
    <row r="7635" spans="1:15" x14ac:dyDescent="0.25">
      <c r="A7635">
        <v>7620</v>
      </c>
      <c r="B7635" s="84">
        <v>30915</v>
      </c>
      <c r="C7635" s="47">
        <v>42.38</v>
      </c>
      <c r="D7635" s="47">
        <v>43</v>
      </c>
      <c r="E7635" s="47">
        <v>42.12</v>
      </c>
      <c r="F7635" s="47">
        <v>42.75</v>
      </c>
      <c r="G7635" s="48">
        <v>2119200</v>
      </c>
      <c r="H7635" s="47">
        <v>4.92</v>
      </c>
      <c r="I7635" s="51">
        <f t="shared" si="855"/>
        <v>0.11508771929824561</v>
      </c>
      <c r="J7635" s="51">
        <f t="shared" ca="1" si="856"/>
        <v>4</v>
      </c>
      <c r="K7635" s="47">
        <f t="shared" si="857"/>
        <v>4.88</v>
      </c>
      <c r="L7635" s="47">
        <f t="shared" si="858"/>
        <v>4.95</v>
      </c>
      <c r="M7635" s="47">
        <f t="shared" si="859"/>
        <v>4.8499999999999996</v>
      </c>
      <c r="N7635" s="47">
        <f t="shared" si="860"/>
        <v>4.92</v>
      </c>
      <c r="O7635" s="48">
        <f t="shared" ca="1" si="861"/>
        <v>8476800</v>
      </c>
    </row>
    <row r="7636" spans="1:15" x14ac:dyDescent="0.25">
      <c r="A7636">
        <v>7621</v>
      </c>
      <c r="B7636" s="84">
        <v>30914</v>
      </c>
      <c r="C7636" s="47">
        <v>41.75</v>
      </c>
      <c r="D7636" s="47">
        <v>42.5</v>
      </c>
      <c r="E7636" s="47">
        <v>41.5</v>
      </c>
      <c r="F7636" s="47">
        <v>42.25</v>
      </c>
      <c r="G7636" s="48">
        <v>1034400</v>
      </c>
      <c r="H7636" s="47">
        <v>4.8600000000000003</v>
      </c>
      <c r="I7636" s="51">
        <f t="shared" si="855"/>
        <v>0.11502958579881657</v>
      </c>
      <c r="J7636" s="51">
        <f t="shared" ca="1" si="856"/>
        <v>4</v>
      </c>
      <c r="K7636" s="47">
        <f t="shared" si="857"/>
        <v>4.8</v>
      </c>
      <c r="L7636" s="47">
        <f t="shared" si="858"/>
        <v>4.8899999999999997</v>
      </c>
      <c r="M7636" s="47">
        <f t="shared" si="859"/>
        <v>4.7699999999999996</v>
      </c>
      <c r="N7636" s="47">
        <f t="shared" si="860"/>
        <v>4.8600000000000003</v>
      </c>
      <c r="O7636" s="48">
        <f t="shared" ca="1" si="861"/>
        <v>4137600</v>
      </c>
    </row>
    <row r="7637" spans="1:15" x14ac:dyDescent="0.25">
      <c r="A7637">
        <v>7622</v>
      </c>
      <c r="B7637" s="84">
        <v>30911</v>
      </c>
      <c r="C7637" s="47">
        <v>41.75</v>
      </c>
      <c r="D7637" s="47">
        <v>41.75</v>
      </c>
      <c r="E7637" s="47">
        <v>41.12</v>
      </c>
      <c r="F7637" s="47">
        <v>41.5</v>
      </c>
      <c r="G7637" s="48">
        <v>1036400</v>
      </c>
      <c r="H7637" s="47">
        <v>4.78</v>
      </c>
      <c r="I7637" s="51">
        <f t="shared" si="855"/>
        <v>0.11518072289156626</v>
      </c>
      <c r="J7637" s="51">
        <f t="shared" ca="1" si="856"/>
        <v>4</v>
      </c>
      <c r="K7637" s="47">
        <f t="shared" si="857"/>
        <v>4.8099999999999996</v>
      </c>
      <c r="L7637" s="47">
        <f t="shared" si="858"/>
        <v>4.8099999999999996</v>
      </c>
      <c r="M7637" s="47">
        <f t="shared" si="859"/>
        <v>4.74</v>
      </c>
      <c r="N7637" s="47">
        <f t="shared" si="860"/>
        <v>4.78</v>
      </c>
      <c r="O7637" s="48">
        <f t="shared" ca="1" si="861"/>
        <v>4145600</v>
      </c>
    </row>
    <row r="7638" spans="1:15" x14ac:dyDescent="0.25">
      <c r="A7638">
        <v>7623</v>
      </c>
      <c r="B7638" s="84">
        <v>30910</v>
      </c>
      <c r="C7638" s="47">
        <v>40.5</v>
      </c>
      <c r="D7638" s="47">
        <v>41.38</v>
      </c>
      <c r="E7638" s="47">
        <v>40.5</v>
      </c>
      <c r="F7638" s="47">
        <v>41.25</v>
      </c>
      <c r="G7638" s="48">
        <v>557200</v>
      </c>
      <c r="H7638" s="47">
        <v>4.75</v>
      </c>
      <c r="I7638" s="51">
        <f t="shared" si="855"/>
        <v>0.11515151515151516</v>
      </c>
      <c r="J7638" s="51">
        <f t="shared" ca="1" si="856"/>
        <v>4</v>
      </c>
      <c r="K7638" s="47">
        <f t="shared" si="857"/>
        <v>4.66</v>
      </c>
      <c r="L7638" s="47">
        <f t="shared" si="858"/>
        <v>4.76</v>
      </c>
      <c r="M7638" s="47">
        <f t="shared" si="859"/>
        <v>4.66</v>
      </c>
      <c r="N7638" s="47">
        <f t="shared" si="860"/>
        <v>4.75</v>
      </c>
      <c r="O7638" s="48">
        <f t="shared" ca="1" si="861"/>
        <v>2228800</v>
      </c>
    </row>
    <row r="7639" spans="1:15" x14ac:dyDescent="0.25">
      <c r="A7639">
        <v>7624</v>
      </c>
      <c r="B7639" s="84">
        <v>30909</v>
      </c>
      <c r="C7639" s="47">
        <v>41.12</v>
      </c>
      <c r="D7639" s="47">
        <v>41.12</v>
      </c>
      <c r="E7639" s="47">
        <v>40</v>
      </c>
      <c r="F7639" s="47">
        <v>40.5</v>
      </c>
      <c r="G7639" s="48">
        <v>1249200</v>
      </c>
      <c r="H7639" s="47">
        <v>4.66</v>
      </c>
      <c r="I7639" s="51">
        <f t="shared" si="855"/>
        <v>0.11506172839506174</v>
      </c>
      <c r="J7639" s="51">
        <f t="shared" ca="1" si="856"/>
        <v>4</v>
      </c>
      <c r="K7639" s="47">
        <f t="shared" si="857"/>
        <v>4.7300000000000004</v>
      </c>
      <c r="L7639" s="47">
        <f t="shared" si="858"/>
        <v>4.7300000000000004</v>
      </c>
      <c r="M7639" s="47">
        <f t="shared" si="859"/>
        <v>4.5999999999999996</v>
      </c>
      <c r="N7639" s="47">
        <f t="shared" si="860"/>
        <v>4.66</v>
      </c>
      <c r="O7639" s="48">
        <f t="shared" ca="1" si="861"/>
        <v>4996800</v>
      </c>
    </row>
    <row r="7640" spans="1:15" x14ac:dyDescent="0.25">
      <c r="A7640">
        <v>7625</v>
      </c>
      <c r="B7640" s="84">
        <v>30908</v>
      </c>
      <c r="C7640" s="47">
        <v>42.12</v>
      </c>
      <c r="D7640" s="47">
        <v>42.38</v>
      </c>
      <c r="E7640" s="47">
        <v>41</v>
      </c>
      <c r="F7640" s="47">
        <v>41.25</v>
      </c>
      <c r="G7640" s="48">
        <v>945600</v>
      </c>
      <c r="H7640" s="47">
        <v>4.75</v>
      </c>
      <c r="I7640" s="51">
        <f t="shared" si="855"/>
        <v>0.11515151515151516</v>
      </c>
      <c r="J7640" s="51">
        <f t="shared" ca="1" si="856"/>
        <v>4</v>
      </c>
      <c r="K7640" s="47">
        <f t="shared" si="857"/>
        <v>4.8499999999999996</v>
      </c>
      <c r="L7640" s="47">
        <f t="shared" si="858"/>
        <v>4.88</v>
      </c>
      <c r="M7640" s="47">
        <f t="shared" si="859"/>
        <v>4.72</v>
      </c>
      <c r="N7640" s="47">
        <f t="shared" si="860"/>
        <v>4.75</v>
      </c>
      <c r="O7640" s="48">
        <f t="shared" ca="1" si="861"/>
        <v>3782400</v>
      </c>
    </row>
    <row r="7641" spans="1:15" x14ac:dyDescent="0.25">
      <c r="A7641">
        <v>7626</v>
      </c>
      <c r="B7641" s="84">
        <v>30907</v>
      </c>
      <c r="C7641" s="47">
        <v>41.25</v>
      </c>
      <c r="D7641" s="47">
        <v>41.75</v>
      </c>
      <c r="E7641" s="47">
        <v>41</v>
      </c>
      <c r="F7641" s="47">
        <v>41.75</v>
      </c>
      <c r="G7641" s="48">
        <v>340000</v>
      </c>
      <c r="H7641" s="47">
        <v>4.8099999999999996</v>
      </c>
      <c r="I7641" s="51">
        <f t="shared" si="855"/>
        <v>0.11520958083832335</v>
      </c>
      <c r="J7641" s="51">
        <f t="shared" ca="1" si="856"/>
        <v>4</v>
      </c>
      <c r="K7641" s="47">
        <f t="shared" si="857"/>
        <v>4.75</v>
      </c>
      <c r="L7641" s="47">
        <f t="shared" si="858"/>
        <v>4.8099999999999996</v>
      </c>
      <c r="M7641" s="47">
        <f t="shared" si="859"/>
        <v>4.72</v>
      </c>
      <c r="N7641" s="47">
        <f t="shared" si="860"/>
        <v>4.8099999999999996</v>
      </c>
      <c r="O7641" s="48">
        <f t="shared" ca="1" si="861"/>
        <v>1360000</v>
      </c>
    </row>
    <row r="7642" spans="1:15" x14ac:dyDescent="0.25">
      <c r="A7642">
        <v>7627</v>
      </c>
      <c r="B7642" s="84">
        <v>30904</v>
      </c>
      <c r="C7642" s="47">
        <v>43</v>
      </c>
      <c r="D7642" s="47">
        <v>43.25</v>
      </c>
      <c r="E7642" s="47">
        <v>41.12</v>
      </c>
      <c r="F7642" s="47">
        <v>41.12</v>
      </c>
      <c r="G7642" s="48">
        <v>1709600</v>
      </c>
      <c r="H7642" s="47">
        <v>4.7300000000000004</v>
      </c>
      <c r="I7642" s="51">
        <f t="shared" si="855"/>
        <v>0.11502918287937745</v>
      </c>
      <c r="J7642" s="51">
        <f t="shared" ca="1" si="856"/>
        <v>4</v>
      </c>
      <c r="K7642" s="47">
        <f t="shared" si="857"/>
        <v>4.95</v>
      </c>
      <c r="L7642" s="47">
        <f t="shared" si="858"/>
        <v>4.9800000000000004</v>
      </c>
      <c r="M7642" s="47">
        <f t="shared" si="859"/>
        <v>4.7300000000000004</v>
      </c>
      <c r="N7642" s="47">
        <f t="shared" si="860"/>
        <v>4.7300000000000004</v>
      </c>
      <c r="O7642" s="48">
        <f t="shared" ca="1" si="861"/>
        <v>6838400</v>
      </c>
    </row>
    <row r="7643" spans="1:15" x14ac:dyDescent="0.25">
      <c r="A7643">
        <v>7628</v>
      </c>
      <c r="B7643" s="84">
        <v>30903</v>
      </c>
      <c r="C7643" s="47">
        <v>40.75</v>
      </c>
      <c r="D7643" s="47">
        <v>42.5</v>
      </c>
      <c r="E7643" s="47">
        <v>40.5</v>
      </c>
      <c r="F7643" s="47">
        <v>41.88</v>
      </c>
      <c r="G7643" s="48">
        <v>1933600</v>
      </c>
      <c r="H7643" s="47">
        <v>4.82</v>
      </c>
      <c r="I7643" s="51">
        <f t="shared" si="855"/>
        <v>0.11509073543457497</v>
      </c>
      <c r="J7643" s="51">
        <f t="shared" ca="1" si="856"/>
        <v>4</v>
      </c>
      <c r="K7643" s="47">
        <f t="shared" si="857"/>
        <v>4.6900000000000004</v>
      </c>
      <c r="L7643" s="47">
        <f t="shared" si="858"/>
        <v>4.8899999999999997</v>
      </c>
      <c r="M7643" s="47">
        <f t="shared" si="859"/>
        <v>4.66</v>
      </c>
      <c r="N7643" s="47">
        <f t="shared" si="860"/>
        <v>4.82</v>
      </c>
      <c r="O7643" s="48">
        <f t="shared" ca="1" si="861"/>
        <v>7734400</v>
      </c>
    </row>
    <row r="7644" spans="1:15" x14ac:dyDescent="0.25">
      <c r="A7644">
        <v>7629</v>
      </c>
      <c r="B7644" s="84">
        <v>30902</v>
      </c>
      <c r="C7644" s="47">
        <v>41.5</v>
      </c>
      <c r="D7644" s="47">
        <v>41.5</v>
      </c>
      <c r="E7644" s="47">
        <v>40.5</v>
      </c>
      <c r="F7644" s="47">
        <v>40.619999999999997</v>
      </c>
      <c r="G7644" s="48">
        <v>1173600</v>
      </c>
      <c r="H7644" s="47">
        <v>4.68</v>
      </c>
      <c r="I7644" s="51">
        <f t="shared" si="855"/>
        <v>0.11521418020679468</v>
      </c>
      <c r="J7644" s="51">
        <f t="shared" ca="1" si="856"/>
        <v>4</v>
      </c>
      <c r="K7644" s="47">
        <f t="shared" si="857"/>
        <v>4.78</v>
      </c>
      <c r="L7644" s="47">
        <f t="shared" si="858"/>
        <v>4.78</v>
      </c>
      <c r="M7644" s="47">
        <f t="shared" si="859"/>
        <v>4.67</v>
      </c>
      <c r="N7644" s="47">
        <f t="shared" si="860"/>
        <v>4.68</v>
      </c>
      <c r="O7644" s="48">
        <f t="shared" ca="1" si="861"/>
        <v>4694400</v>
      </c>
    </row>
    <row r="7645" spans="1:15" x14ac:dyDescent="0.25">
      <c r="A7645">
        <v>7630</v>
      </c>
      <c r="B7645" s="84">
        <v>30901</v>
      </c>
      <c r="C7645" s="47">
        <v>41</v>
      </c>
      <c r="D7645" s="47">
        <v>41.75</v>
      </c>
      <c r="E7645" s="47">
        <v>41</v>
      </c>
      <c r="F7645" s="47">
        <v>41.5</v>
      </c>
      <c r="G7645" s="48">
        <v>1012400</v>
      </c>
      <c r="H7645" s="47">
        <v>4.78</v>
      </c>
      <c r="I7645" s="51">
        <f t="shared" si="855"/>
        <v>0.11518072289156626</v>
      </c>
      <c r="J7645" s="51">
        <f t="shared" ca="1" si="856"/>
        <v>4</v>
      </c>
      <c r="K7645" s="47">
        <f t="shared" si="857"/>
        <v>4.72</v>
      </c>
      <c r="L7645" s="47">
        <f t="shared" si="858"/>
        <v>4.8099999999999996</v>
      </c>
      <c r="M7645" s="47">
        <f t="shared" si="859"/>
        <v>4.72</v>
      </c>
      <c r="N7645" s="47">
        <f t="shared" si="860"/>
        <v>4.78</v>
      </c>
      <c r="O7645" s="48">
        <f t="shared" ca="1" si="861"/>
        <v>4049600</v>
      </c>
    </row>
    <row r="7646" spans="1:15" x14ac:dyDescent="0.25">
      <c r="A7646">
        <v>7631</v>
      </c>
      <c r="B7646" s="84">
        <v>30900</v>
      </c>
      <c r="C7646" s="47">
        <v>41.88</v>
      </c>
      <c r="D7646" s="47">
        <v>42.5</v>
      </c>
      <c r="E7646" s="47">
        <v>41.25</v>
      </c>
      <c r="F7646" s="47">
        <v>41.5</v>
      </c>
      <c r="G7646" s="48">
        <v>1597200</v>
      </c>
      <c r="H7646" s="47">
        <v>4.78</v>
      </c>
      <c r="I7646" s="51">
        <f t="shared" si="855"/>
        <v>0.11518072289156626</v>
      </c>
      <c r="J7646" s="51">
        <f t="shared" ca="1" si="856"/>
        <v>4</v>
      </c>
      <c r="K7646" s="47">
        <f t="shared" si="857"/>
        <v>4.82</v>
      </c>
      <c r="L7646" s="47">
        <f t="shared" si="858"/>
        <v>4.9000000000000004</v>
      </c>
      <c r="M7646" s="47">
        <f t="shared" si="859"/>
        <v>4.75</v>
      </c>
      <c r="N7646" s="47">
        <f t="shared" si="860"/>
        <v>4.78</v>
      </c>
      <c r="O7646" s="48">
        <f t="shared" ca="1" si="861"/>
        <v>6388800</v>
      </c>
    </row>
    <row r="7647" spans="1:15" x14ac:dyDescent="0.25">
      <c r="A7647">
        <v>7632</v>
      </c>
      <c r="B7647" s="84">
        <v>30897</v>
      </c>
      <c r="C7647" s="47">
        <v>40.25</v>
      </c>
      <c r="D7647" s="47">
        <v>41.88</v>
      </c>
      <c r="E7647" s="47">
        <v>40.25</v>
      </c>
      <c r="F7647" s="47">
        <v>41.5</v>
      </c>
      <c r="G7647" s="48">
        <v>2256000</v>
      </c>
      <c r="H7647" s="47">
        <v>4.78</v>
      </c>
      <c r="I7647" s="51">
        <f t="shared" si="855"/>
        <v>0.11518072289156626</v>
      </c>
      <c r="J7647" s="51">
        <f t="shared" ca="1" si="856"/>
        <v>4</v>
      </c>
      <c r="K7647" s="47">
        <f t="shared" si="857"/>
        <v>4.6399999999999997</v>
      </c>
      <c r="L7647" s="47">
        <f t="shared" si="858"/>
        <v>4.82</v>
      </c>
      <c r="M7647" s="47">
        <f t="shared" si="859"/>
        <v>4.6399999999999997</v>
      </c>
      <c r="N7647" s="47">
        <f t="shared" si="860"/>
        <v>4.78</v>
      </c>
      <c r="O7647" s="48">
        <f t="shared" ca="1" si="861"/>
        <v>9024000</v>
      </c>
    </row>
    <row r="7648" spans="1:15" x14ac:dyDescent="0.25">
      <c r="A7648">
        <v>7633</v>
      </c>
      <c r="B7648" s="84">
        <v>30896</v>
      </c>
      <c r="C7648" s="47">
        <v>38.25</v>
      </c>
      <c r="D7648" s="47">
        <v>39.75</v>
      </c>
      <c r="E7648" s="47">
        <v>38.25</v>
      </c>
      <c r="F7648" s="47">
        <v>39.75</v>
      </c>
      <c r="G7648" s="48">
        <v>1199600</v>
      </c>
      <c r="H7648" s="47">
        <v>4.58</v>
      </c>
      <c r="I7648" s="51">
        <f t="shared" si="855"/>
        <v>0.11522012578616353</v>
      </c>
      <c r="J7648" s="51">
        <f t="shared" ca="1" si="856"/>
        <v>4</v>
      </c>
      <c r="K7648" s="47">
        <f t="shared" si="857"/>
        <v>4.41</v>
      </c>
      <c r="L7648" s="47">
        <f t="shared" si="858"/>
        <v>4.58</v>
      </c>
      <c r="M7648" s="47">
        <f t="shared" si="859"/>
        <v>4.41</v>
      </c>
      <c r="N7648" s="47">
        <f t="shared" si="860"/>
        <v>4.58</v>
      </c>
      <c r="O7648" s="48">
        <f t="shared" ca="1" si="861"/>
        <v>4798400</v>
      </c>
    </row>
    <row r="7649" spans="1:15" x14ac:dyDescent="0.25">
      <c r="A7649">
        <v>7634</v>
      </c>
      <c r="B7649" s="84">
        <v>30895</v>
      </c>
      <c r="C7649" s="47">
        <v>38</v>
      </c>
      <c r="D7649" s="47">
        <v>38.25</v>
      </c>
      <c r="E7649" s="47">
        <v>37.5</v>
      </c>
      <c r="F7649" s="47">
        <v>38.119999999999997</v>
      </c>
      <c r="G7649" s="48">
        <v>544000</v>
      </c>
      <c r="H7649" s="47">
        <v>4.3899999999999997</v>
      </c>
      <c r="I7649" s="51">
        <f t="shared" si="855"/>
        <v>0.11516264428121721</v>
      </c>
      <c r="J7649" s="51">
        <f t="shared" ca="1" si="856"/>
        <v>4</v>
      </c>
      <c r="K7649" s="47">
        <f t="shared" si="857"/>
        <v>4.38</v>
      </c>
      <c r="L7649" s="47">
        <f t="shared" si="858"/>
        <v>4.4000000000000004</v>
      </c>
      <c r="M7649" s="47">
        <f t="shared" si="859"/>
        <v>4.32</v>
      </c>
      <c r="N7649" s="47">
        <f t="shared" si="860"/>
        <v>4.3899999999999997</v>
      </c>
      <c r="O7649" s="48">
        <f t="shared" ca="1" si="861"/>
        <v>2176000</v>
      </c>
    </row>
    <row r="7650" spans="1:15" x14ac:dyDescent="0.25">
      <c r="A7650">
        <v>7635</v>
      </c>
      <c r="B7650" s="84">
        <v>30894</v>
      </c>
      <c r="C7650" s="47">
        <v>36.25</v>
      </c>
      <c r="D7650" s="47">
        <v>37</v>
      </c>
      <c r="E7650" s="47">
        <v>36.25</v>
      </c>
      <c r="F7650" s="47">
        <v>37</v>
      </c>
      <c r="G7650" s="48">
        <v>526000</v>
      </c>
      <c r="H7650" s="47">
        <v>4.26</v>
      </c>
      <c r="I7650" s="51">
        <f t="shared" si="855"/>
        <v>0.11513513513513512</v>
      </c>
      <c r="J7650" s="51">
        <f t="shared" ca="1" si="856"/>
        <v>4</v>
      </c>
      <c r="K7650" s="47">
        <f t="shared" si="857"/>
        <v>4.17</v>
      </c>
      <c r="L7650" s="47">
        <f t="shared" si="858"/>
        <v>4.26</v>
      </c>
      <c r="M7650" s="47">
        <f t="shared" si="859"/>
        <v>4.17</v>
      </c>
      <c r="N7650" s="47">
        <f t="shared" si="860"/>
        <v>4.26</v>
      </c>
      <c r="O7650" s="48">
        <f t="shared" ca="1" si="861"/>
        <v>2104000</v>
      </c>
    </row>
    <row r="7651" spans="1:15" x14ac:dyDescent="0.25">
      <c r="A7651">
        <v>7636</v>
      </c>
      <c r="B7651" s="84">
        <v>30893</v>
      </c>
      <c r="C7651" s="47">
        <v>36.25</v>
      </c>
      <c r="D7651" s="47">
        <v>36.75</v>
      </c>
      <c r="E7651" s="47">
        <v>35.75</v>
      </c>
      <c r="F7651" s="47">
        <v>36</v>
      </c>
      <c r="G7651" s="48">
        <v>558400</v>
      </c>
      <c r="H7651" s="47">
        <v>4.1399999999999997</v>
      </c>
      <c r="I7651" s="51">
        <f t="shared" si="855"/>
        <v>0.11499999999999999</v>
      </c>
      <c r="J7651" s="51">
        <f t="shared" ca="1" si="856"/>
        <v>4</v>
      </c>
      <c r="K7651" s="47">
        <f t="shared" si="857"/>
        <v>4.17</v>
      </c>
      <c r="L7651" s="47">
        <f t="shared" si="858"/>
        <v>4.2300000000000004</v>
      </c>
      <c r="M7651" s="47">
        <f t="shared" si="859"/>
        <v>4.1100000000000003</v>
      </c>
      <c r="N7651" s="47">
        <f t="shared" si="860"/>
        <v>4.1399999999999997</v>
      </c>
      <c r="O7651" s="48">
        <f t="shared" ca="1" si="861"/>
        <v>2233600</v>
      </c>
    </row>
    <row r="7652" spans="1:15" x14ac:dyDescent="0.25">
      <c r="A7652">
        <v>7637</v>
      </c>
      <c r="B7652" s="84">
        <v>30890</v>
      </c>
      <c r="C7652" s="47">
        <v>36</v>
      </c>
      <c r="D7652" s="47">
        <v>36.880000000000003</v>
      </c>
      <c r="E7652" s="47">
        <v>35.880000000000003</v>
      </c>
      <c r="F7652" s="47">
        <v>36.25</v>
      </c>
      <c r="G7652" s="48">
        <v>597200</v>
      </c>
      <c r="H7652" s="47">
        <v>4.17</v>
      </c>
      <c r="I7652" s="51">
        <f t="shared" si="855"/>
        <v>0.11503448275862069</v>
      </c>
      <c r="J7652" s="51">
        <f t="shared" ca="1" si="856"/>
        <v>4</v>
      </c>
      <c r="K7652" s="47">
        <f t="shared" si="857"/>
        <v>4.1399999999999997</v>
      </c>
      <c r="L7652" s="47">
        <f t="shared" si="858"/>
        <v>4.24</v>
      </c>
      <c r="M7652" s="47">
        <f t="shared" si="859"/>
        <v>4.13</v>
      </c>
      <c r="N7652" s="47">
        <f t="shared" si="860"/>
        <v>4.17</v>
      </c>
      <c r="O7652" s="48">
        <f t="shared" ca="1" si="861"/>
        <v>2388800</v>
      </c>
    </row>
    <row r="7653" spans="1:15" x14ac:dyDescent="0.25">
      <c r="A7653">
        <v>7638</v>
      </c>
      <c r="B7653" s="84">
        <v>30889</v>
      </c>
      <c r="C7653" s="47">
        <v>36</v>
      </c>
      <c r="D7653" s="47">
        <v>36</v>
      </c>
      <c r="E7653" s="47">
        <v>35.619999999999997</v>
      </c>
      <c r="F7653" s="47">
        <v>36</v>
      </c>
      <c r="G7653" s="48">
        <v>392400</v>
      </c>
      <c r="H7653" s="47">
        <v>4.1399999999999997</v>
      </c>
      <c r="I7653" s="51">
        <f t="shared" si="855"/>
        <v>0.11499999999999999</v>
      </c>
      <c r="J7653" s="51">
        <f t="shared" ca="1" si="856"/>
        <v>4</v>
      </c>
      <c r="K7653" s="47">
        <f t="shared" si="857"/>
        <v>4.1399999999999997</v>
      </c>
      <c r="L7653" s="47">
        <f t="shared" si="858"/>
        <v>4.1399999999999997</v>
      </c>
      <c r="M7653" s="47">
        <f t="shared" si="859"/>
        <v>4.0999999999999996</v>
      </c>
      <c r="N7653" s="47">
        <f t="shared" si="860"/>
        <v>4.1399999999999997</v>
      </c>
      <c r="O7653" s="48">
        <f t="shared" ca="1" si="861"/>
        <v>1569600</v>
      </c>
    </row>
    <row r="7654" spans="1:15" x14ac:dyDescent="0.25">
      <c r="A7654">
        <v>7639</v>
      </c>
      <c r="B7654" s="84">
        <v>30888</v>
      </c>
      <c r="C7654" s="47">
        <v>35.75</v>
      </c>
      <c r="D7654" s="47">
        <v>36</v>
      </c>
      <c r="E7654" s="47">
        <v>35.380000000000003</v>
      </c>
      <c r="F7654" s="47">
        <v>35.5</v>
      </c>
      <c r="G7654" s="48">
        <v>468400</v>
      </c>
      <c r="H7654" s="47">
        <v>4.09</v>
      </c>
      <c r="I7654" s="51">
        <f t="shared" si="855"/>
        <v>0.1152112676056338</v>
      </c>
      <c r="J7654" s="51">
        <f t="shared" ca="1" si="856"/>
        <v>4</v>
      </c>
      <c r="K7654" s="47">
        <f t="shared" si="857"/>
        <v>4.12</v>
      </c>
      <c r="L7654" s="47">
        <f t="shared" si="858"/>
        <v>4.1500000000000004</v>
      </c>
      <c r="M7654" s="47">
        <f t="shared" si="859"/>
        <v>4.08</v>
      </c>
      <c r="N7654" s="47">
        <f t="shared" si="860"/>
        <v>4.09</v>
      </c>
      <c r="O7654" s="48">
        <f t="shared" ca="1" si="861"/>
        <v>1873600</v>
      </c>
    </row>
    <row r="7655" spans="1:15" x14ac:dyDescent="0.25">
      <c r="A7655">
        <v>7640</v>
      </c>
      <c r="B7655" s="84">
        <v>30887</v>
      </c>
      <c r="C7655" s="47">
        <v>35.75</v>
      </c>
      <c r="D7655" s="47">
        <v>35.880000000000003</v>
      </c>
      <c r="E7655" s="47">
        <v>35.25</v>
      </c>
      <c r="F7655" s="47">
        <v>35.5</v>
      </c>
      <c r="G7655" s="48">
        <v>499600</v>
      </c>
      <c r="H7655" s="47">
        <v>4.09</v>
      </c>
      <c r="I7655" s="51">
        <f t="shared" si="855"/>
        <v>0.1152112676056338</v>
      </c>
      <c r="J7655" s="51">
        <f t="shared" ca="1" si="856"/>
        <v>4</v>
      </c>
      <c r="K7655" s="47">
        <f t="shared" si="857"/>
        <v>4.12</v>
      </c>
      <c r="L7655" s="47">
        <f t="shared" si="858"/>
        <v>4.13</v>
      </c>
      <c r="M7655" s="47">
        <f t="shared" si="859"/>
        <v>4.0599999999999996</v>
      </c>
      <c r="N7655" s="47">
        <f t="shared" si="860"/>
        <v>4.09</v>
      </c>
      <c r="O7655" s="48">
        <f t="shared" ca="1" si="861"/>
        <v>1998400</v>
      </c>
    </row>
    <row r="7656" spans="1:15" x14ac:dyDescent="0.25">
      <c r="A7656">
        <v>7641</v>
      </c>
      <c r="B7656" s="84">
        <v>30886</v>
      </c>
      <c r="C7656" s="47">
        <v>35.5</v>
      </c>
      <c r="D7656" s="47">
        <v>36</v>
      </c>
      <c r="E7656" s="47">
        <v>35</v>
      </c>
      <c r="F7656" s="47">
        <v>35.75</v>
      </c>
      <c r="G7656" s="48">
        <v>586000</v>
      </c>
      <c r="H7656" s="47">
        <v>4.12</v>
      </c>
      <c r="I7656" s="51">
        <f t="shared" si="855"/>
        <v>0.11524475524475525</v>
      </c>
      <c r="J7656" s="51">
        <f t="shared" ca="1" si="856"/>
        <v>4</v>
      </c>
      <c r="K7656" s="47">
        <f t="shared" si="857"/>
        <v>4.09</v>
      </c>
      <c r="L7656" s="47">
        <f t="shared" si="858"/>
        <v>4.1500000000000004</v>
      </c>
      <c r="M7656" s="47">
        <f t="shared" si="859"/>
        <v>4.03</v>
      </c>
      <c r="N7656" s="47">
        <f t="shared" si="860"/>
        <v>4.12</v>
      </c>
      <c r="O7656" s="48">
        <f t="shared" ca="1" si="861"/>
        <v>2344000</v>
      </c>
    </row>
    <row r="7657" spans="1:15" x14ac:dyDescent="0.25">
      <c r="A7657">
        <v>7642</v>
      </c>
      <c r="B7657" s="84">
        <v>30883</v>
      </c>
      <c r="C7657" s="47">
        <v>36</v>
      </c>
      <c r="D7657" s="47">
        <v>36.380000000000003</v>
      </c>
      <c r="E7657" s="47">
        <v>35.5</v>
      </c>
      <c r="F7657" s="47">
        <v>36.119999999999997</v>
      </c>
      <c r="G7657" s="48">
        <v>434800</v>
      </c>
      <c r="H7657" s="47">
        <v>4.16</v>
      </c>
      <c r="I7657" s="51">
        <f t="shared" si="855"/>
        <v>0.115171650055371</v>
      </c>
      <c r="J7657" s="51">
        <f t="shared" ca="1" si="856"/>
        <v>4</v>
      </c>
      <c r="K7657" s="47">
        <f t="shared" si="857"/>
        <v>4.1500000000000004</v>
      </c>
      <c r="L7657" s="47">
        <f t="shared" si="858"/>
        <v>4.1900000000000004</v>
      </c>
      <c r="M7657" s="47">
        <f t="shared" si="859"/>
        <v>4.09</v>
      </c>
      <c r="N7657" s="47">
        <f t="shared" si="860"/>
        <v>4.16</v>
      </c>
      <c r="O7657" s="48">
        <f t="shared" ca="1" si="861"/>
        <v>1739200</v>
      </c>
    </row>
    <row r="7658" spans="1:15" x14ac:dyDescent="0.25">
      <c r="A7658">
        <v>7643</v>
      </c>
      <c r="B7658" s="84">
        <v>30882</v>
      </c>
      <c r="C7658" s="47">
        <v>36.25</v>
      </c>
      <c r="D7658" s="47">
        <v>36.380000000000003</v>
      </c>
      <c r="E7658" s="47">
        <v>36</v>
      </c>
      <c r="F7658" s="47">
        <v>36.25</v>
      </c>
      <c r="G7658" s="48">
        <v>618800</v>
      </c>
      <c r="H7658" s="47">
        <v>4.17</v>
      </c>
      <c r="I7658" s="51">
        <f t="shared" si="855"/>
        <v>0.11503448275862069</v>
      </c>
      <c r="J7658" s="51">
        <f t="shared" ca="1" si="856"/>
        <v>4</v>
      </c>
      <c r="K7658" s="47">
        <f t="shared" si="857"/>
        <v>4.17</v>
      </c>
      <c r="L7658" s="47">
        <f t="shared" si="858"/>
        <v>4.18</v>
      </c>
      <c r="M7658" s="47">
        <f t="shared" si="859"/>
        <v>4.1399999999999997</v>
      </c>
      <c r="N7658" s="47">
        <f t="shared" si="860"/>
        <v>4.17</v>
      </c>
      <c r="O7658" s="48">
        <f t="shared" ca="1" si="861"/>
        <v>2475200</v>
      </c>
    </row>
    <row r="7659" spans="1:15" x14ac:dyDescent="0.25">
      <c r="A7659">
        <v>7644</v>
      </c>
      <c r="B7659" s="84">
        <v>30881</v>
      </c>
      <c r="C7659" s="47">
        <v>37</v>
      </c>
      <c r="D7659" s="47">
        <v>37</v>
      </c>
      <c r="E7659" s="47">
        <v>36.25</v>
      </c>
      <c r="F7659" s="47">
        <v>36.25</v>
      </c>
      <c r="G7659" s="48">
        <v>745600</v>
      </c>
      <c r="H7659" s="47">
        <v>4.17</v>
      </c>
      <c r="I7659" s="51">
        <f t="shared" si="855"/>
        <v>0.11503448275862069</v>
      </c>
      <c r="J7659" s="51">
        <f t="shared" ca="1" si="856"/>
        <v>4</v>
      </c>
      <c r="K7659" s="47">
        <f t="shared" si="857"/>
        <v>4.26</v>
      </c>
      <c r="L7659" s="47">
        <f t="shared" si="858"/>
        <v>4.26</v>
      </c>
      <c r="M7659" s="47">
        <f t="shared" si="859"/>
        <v>4.17</v>
      </c>
      <c r="N7659" s="47">
        <f t="shared" si="860"/>
        <v>4.17</v>
      </c>
      <c r="O7659" s="48">
        <f t="shared" ca="1" si="861"/>
        <v>2982400</v>
      </c>
    </row>
    <row r="7660" spans="1:15" x14ac:dyDescent="0.25">
      <c r="A7660">
        <v>7645</v>
      </c>
      <c r="B7660" s="84">
        <v>30880</v>
      </c>
      <c r="C7660" s="47">
        <v>37.75</v>
      </c>
      <c r="D7660" s="47">
        <v>37.75</v>
      </c>
      <c r="E7660" s="47">
        <v>37</v>
      </c>
      <c r="F7660" s="47">
        <v>37</v>
      </c>
      <c r="G7660" s="48">
        <v>883600</v>
      </c>
      <c r="H7660" s="47">
        <v>4.26</v>
      </c>
      <c r="I7660" s="51">
        <f t="shared" si="855"/>
        <v>0.11513513513513512</v>
      </c>
      <c r="J7660" s="51">
        <f t="shared" ca="1" si="856"/>
        <v>4</v>
      </c>
      <c r="K7660" s="47">
        <f t="shared" si="857"/>
        <v>4.3499999999999996</v>
      </c>
      <c r="L7660" s="47">
        <f t="shared" si="858"/>
        <v>4.3499999999999996</v>
      </c>
      <c r="M7660" s="47">
        <f t="shared" si="859"/>
        <v>4.26</v>
      </c>
      <c r="N7660" s="47">
        <f t="shared" si="860"/>
        <v>4.26</v>
      </c>
      <c r="O7660" s="48">
        <f t="shared" ca="1" si="861"/>
        <v>3534400</v>
      </c>
    </row>
    <row r="7661" spans="1:15" x14ac:dyDescent="0.25">
      <c r="A7661">
        <v>7646</v>
      </c>
      <c r="B7661" s="84">
        <v>30879</v>
      </c>
      <c r="C7661" s="47">
        <v>38.75</v>
      </c>
      <c r="D7661" s="47">
        <v>38.880000000000003</v>
      </c>
      <c r="E7661" s="47">
        <v>37.5</v>
      </c>
      <c r="F7661" s="47">
        <v>37.75</v>
      </c>
      <c r="G7661" s="48">
        <v>1138400</v>
      </c>
      <c r="H7661" s="47">
        <v>4.3499999999999996</v>
      </c>
      <c r="I7661" s="51">
        <f t="shared" si="855"/>
        <v>0.1152317880794702</v>
      </c>
      <c r="J7661" s="51">
        <f t="shared" ca="1" si="856"/>
        <v>4</v>
      </c>
      <c r="K7661" s="47">
        <f t="shared" si="857"/>
        <v>4.47</v>
      </c>
      <c r="L7661" s="47">
        <f t="shared" si="858"/>
        <v>4.4800000000000004</v>
      </c>
      <c r="M7661" s="47">
        <f t="shared" si="859"/>
        <v>4.32</v>
      </c>
      <c r="N7661" s="47">
        <f t="shared" si="860"/>
        <v>4.3499999999999996</v>
      </c>
      <c r="O7661" s="48">
        <f t="shared" ca="1" si="861"/>
        <v>4553600</v>
      </c>
    </row>
    <row r="7662" spans="1:15" x14ac:dyDescent="0.25">
      <c r="A7662">
        <v>7647</v>
      </c>
      <c r="B7662" s="84">
        <v>30876</v>
      </c>
      <c r="C7662" s="47">
        <v>38.75</v>
      </c>
      <c r="D7662" s="47">
        <v>39.119999999999997</v>
      </c>
      <c r="E7662" s="47">
        <v>38.619999999999997</v>
      </c>
      <c r="F7662" s="47">
        <v>38.880000000000003</v>
      </c>
      <c r="G7662" s="48">
        <v>356400</v>
      </c>
      <c r="H7662" s="47">
        <v>4.47</v>
      </c>
      <c r="I7662" s="51">
        <f t="shared" si="855"/>
        <v>0.11496913580246912</v>
      </c>
      <c r="J7662" s="51">
        <f t="shared" ca="1" si="856"/>
        <v>4</v>
      </c>
      <c r="K7662" s="47">
        <f t="shared" si="857"/>
        <v>4.46</v>
      </c>
      <c r="L7662" s="47">
        <f t="shared" si="858"/>
        <v>4.5</v>
      </c>
      <c r="M7662" s="47">
        <f t="shared" si="859"/>
        <v>4.4400000000000004</v>
      </c>
      <c r="N7662" s="47">
        <f t="shared" si="860"/>
        <v>4.47</v>
      </c>
      <c r="O7662" s="48">
        <f t="shared" ca="1" si="861"/>
        <v>1425600</v>
      </c>
    </row>
    <row r="7663" spans="1:15" x14ac:dyDescent="0.25">
      <c r="A7663">
        <v>7648</v>
      </c>
      <c r="B7663" s="84">
        <v>30875</v>
      </c>
      <c r="C7663" s="47">
        <v>39</v>
      </c>
      <c r="D7663" s="47">
        <v>39.25</v>
      </c>
      <c r="E7663" s="47">
        <v>38.380000000000003</v>
      </c>
      <c r="F7663" s="47">
        <v>38.619999999999997</v>
      </c>
      <c r="G7663" s="48">
        <v>358400</v>
      </c>
      <c r="H7663" s="47">
        <v>4.45</v>
      </c>
      <c r="I7663" s="51">
        <f t="shared" si="855"/>
        <v>0.11522527187985501</v>
      </c>
      <c r="J7663" s="51">
        <f t="shared" ca="1" si="856"/>
        <v>4</v>
      </c>
      <c r="K7663" s="47">
        <f t="shared" si="857"/>
        <v>4.49</v>
      </c>
      <c r="L7663" s="47">
        <f t="shared" si="858"/>
        <v>4.5199999999999996</v>
      </c>
      <c r="M7663" s="47">
        <f t="shared" si="859"/>
        <v>4.42</v>
      </c>
      <c r="N7663" s="47">
        <f t="shared" si="860"/>
        <v>4.45</v>
      </c>
      <c r="O7663" s="48">
        <f t="shared" ca="1" si="861"/>
        <v>1433600</v>
      </c>
    </row>
    <row r="7664" spans="1:15" x14ac:dyDescent="0.25">
      <c r="A7664">
        <v>7649</v>
      </c>
      <c r="B7664" s="84">
        <v>30874</v>
      </c>
      <c r="C7664" s="47">
        <v>39.380000000000003</v>
      </c>
      <c r="D7664" s="47">
        <v>39.380000000000003</v>
      </c>
      <c r="E7664" s="47">
        <v>39</v>
      </c>
      <c r="F7664" s="47">
        <v>39.119999999999997</v>
      </c>
      <c r="G7664" s="48">
        <v>234000</v>
      </c>
      <c r="H7664" s="47">
        <v>4.5</v>
      </c>
      <c r="I7664" s="51">
        <f t="shared" si="855"/>
        <v>0.11503067484662577</v>
      </c>
      <c r="J7664" s="51">
        <f t="shared" ca="1" si="856"/>
        <v>4</v>
      </c>
      <c r="K7664" s="47">
        <f t="shared" si="857"/>
        <v>4.53</v>
      </c>
      <c r="L7664" s="47">
        <f t="shared" si="858"/>
        <v>4.53</v>
      </c>
      <c r="M7664" s="47">
        <f t="shared" si="859"/>
        <v>4.49</v>
      </c>
      <c r="N7664" s="47">
        <f t="shared" si="860"/>
        <v>4.5</v>
      </c>
      <c r="O7664" s="48">
        <f t="shared" ca="1" si="861"/>
        <v>936000</v>
      </c>
    </row>
    <row r="7665" spans="1:15" x14ac:dyDescent="0.25">
      <c r="A7665">
        <v>7650</v>
      </c>
      <c r="B7665" s="84">
        <v>30873</v>
      </c>
      <c r="C7665" s="47">
        <v>38.619999999999997</v>
      </c>
      <c r="D7665" s="47">
        <v>39.619999999999997</v>
      </c>
      <c r="E7665" s="47">
        <v>38.619999999999997</v>
      </c>
      <c r="F7665" s="47">
        <v>39.25</v>
      </c>
      <c r="G7665" s="48">
        <v>243200</v>
      </c>
      <c r="H7665" s="47">
        <v>4.5199999999999996</v>
      </c>
      <c r="I7665" s="51">
        <f t="shared" si="855"/>
        <v>0.1151592356687898</v>
      </c>
      <c r="J7665" s="51">
        <f t="shared" ca="1" si="856"/>
        <v>4</v>
      </c>
      <c r="K7665" s="47">
        <f t="shared" si="857"/>
        <v>4.45</v>
      </c>
      <c r="L7665" s="47">
        <f t="shared" si="858"/>
        <v>4.5599999999999996</v>
      </c>
      <c r="M7665" s="47">
        <f t="shared" si="859"/>
        <v>4.45</v>
      </c>
      <c r="N7665" s="47">
        <f t="shared" si="860"/>
        <v>4.5199999999999996</v>
      </c>
      <c r="O7665" s="48">
        <f t="shared" ca="1" si="861"/>
        <v>972800</v>
      </c>
    </row>
    <row r="7666" spans="1:15" x14ac:dyDescent="0.25">
      <c r="A7666">
        <v>7651</v>
      </c>
      <c r="B7666" s="84">
        <v>30872</v>
      </c>
      <c r="C7666" s="47">
        <v>38.119999999999997</v>
      </c>
      <c r="D7666" s="47">
        <v>39</v>
      </c>
      <c r="E7666" s="47">
        <v>37.880000000000003</v>
      </c>
      <c r="F7666" s="47">
        <v>38.880000000000003</v>
      </c>
      <c r="G7666" s="48">
        <v>369200</v>
      </c>
      <c r="H7666" s="47">
        <v>4.47</v>
      </c>
      <c r="I7666" s="51">
        <f t="shared" si="855"/>
        <v>0.11496913580246912</v>
      </c>
      <c r="J7666" s="51">
        <f t="shared" ca="1" si="856"/>
        <v>4</v>
      </c>
      <c r="K7666" s="47">
        <f t="shared" si="857"/>
        <v>4.38</v>
      </c>
      <c r="L7666" s="47">
        <f t="shared" si="858"/>
        <v>4.4800000000000004</v>
      </c>
      <c r="M7666" s="47">
        <f t="shared" si="859"/>
        <v>4.3600000000000003</v>
      </c>
      <c r="N7666" s="47">
        <f t="shared" si="860"/>
        <v>4.47</v>
      </c>
      <c r="O7666" s="48">
        <f t="shared" ca="1" si="861"/>
        <v>1476800</v>
      </c>
    </row>
    <row r="7667" spans="1:15" x14ac:dyDescent="0.25">
      <c r="A7667">
        <v>7652</v>
      </c>
      <c r="B7667" s="84">
        <v>30869</v>
      </c>
      <c r="C7667" s="47">
        <v>37.75</v>
      </c>
      <c r="D7667" s="47">
        <v>38.380000000000003</v>
      </c>
      <c r="E7667" s="47">
        <v>37.619999999999997</v>
      </c>
      <c r="F7667" s="47">
        <v>38.380000000000003</v>
      </c>
      <c r="G7667" s="48">
        <v>864000</v>
      </c>
      <c r="H7667" s="47">
        <v>4.42</v>
      </c>
      <c r="I7667" s="51">
        <f t="shared" si="855"/>
        <v>0.11516414799374673</v>
      </c>
      <c r="J7667" s="51">
        <f t="shared" ca="1" si="856"/>
        <v>4</v>
      </c>
      <c r="K7667" s="47">
        <f t="shared" si="857"/>
        <v>4.3499999999999996</v>
      </c>
      <c r="L7667" s="47">
        <f t="shared" si="858"/>
        <v>4.42</v>
      </c>
      <c r="M7667" s="47">
        <f t="shared" si="859"/>
        <v>4.33</v>
      </c>
      <c r="N7667" s="47">
        <f t="shared" si="860"/>
        <v>4.42</v>
      </c>
      <c r="O7667" s="48">
        <f t="shared" ca="1" si="861"/>
        <v>3456000</v>
      </c>
    </row>
    <row r="7668" spans="1:15" x14ac:dyDescent="0.25">
      <c r="A7668">
        <v>7653</v>
      </c>
      <c r="B7668" s="84">
        <v>30868</v>
      </c>
      <c r="C7668" s="47">
        <v>38.119999999999997</v>
      </c>
      <c r="D7668" s="47">
        <v>38.380000000000003</v>
      </c>
      <c r="E7668" s="47">
        <v>38</v>
      </c>
      <c r="F7668" s="47">
        <v>38</v>
      </c>
      <c r="G7668" s="48">
        <v>228400</v>
      </c>
      <c r="H7668" s="47">
        <v>4.37</v>
      </c>
      <c r="I7668" s="51">
        <f t="shared" si="855"/>
        <v>0.115</v>
      </c>
      <c r="J7668" s="51">
        <f t="shared" ca="1" si="856"/>
        <v>4</v>
      </c>
      <c r="K7668" s="47">
        <f t="shared" si="857"/>
        <v>4.38</v>
      </c>
      <c r="L7668" s="47">
        <f t="shared" si="858"/>
        <v>4.41</v>
      </c>
      <c r="M7668" s="47">
        <f t="shared" si="859"/>
        <v>4.37</v>
      </c>
      <c r="N7668" s="47">
        <f t="shared" si="860"/>
        <v>4.37</v>
      </c>
      <c r="O7668" s="48">
        <f t="shared" ca="1" si="861"/>
        <v>913600</v>
      </c>
    </row>
    <row r="7669" spans="1:15" x14ac:dyDescent="0.25">
      <c r="A7669">
        <v>7654</v>
      </c>
      <c r="B7669" s="84">
        <v>30866</v>
      </c>
      <c r="C7669" s="47">
        <v>37.880000000000003</v>
      </c>
      <c r="D7669" s="47">
        <v>38.380000000000003</v>
      </c>
      <c r="E7669" s="47">
        <v>37.75</v>
      </c>
      <c r="F7669" s="47">
        <v>38.380000000000003</v>
      </c>
      <c r="G7669" s="48">
        <v>278800</v>
      </c>
      <c r="H7669" s="47">
        <v>4.42</v>
      </c>
      <c r="I7669" s="51">
        <f t="shared" si="855"/>
        <v>0.11516414799374673</v>
      </c>
      <c r="J7669" s="51">
        <f t="shared" ca="1" si="856"/>
        <v>4</v>
      </c>
      <c r="K7669" s="47">
        <f t="shared" si="857"/>
        <v>4.3600000000000003</v>
      </c>
      <c r="L7669" s="47">
        <f t="shared" si="858"/>
        <v>4.42</v>
      </c>
      <c r="M7669" s="47">
        <f t="shared" si="859"/>
        <v>4.3499999999999996</v>
      </c>
      <c r="N7669" s="47">
        <f t="shared" si="860"/>
        <v>4.42</v>
      </c>
      <c r="O7669" s="48">
        <f t="shared" ca="1" si="861"/>
        <v>1115200</v>
      </c>
    </row>
    <row r="7670" spans="1:15" x14ac:dyDescent="0.25">
      <c r="A7670">
        <v>7655</v>
      </c>
      <c r="B7670" s="84">
        <v>30865</v>
      </c>
      <c r="C7670" s="47">
        <v>37.75</v>
      </c>
      <c r="D7670" s="47">
        <v>38</v>
      </c>
      <c r="E7670" s="47">
        <v>37.619999999999997</v>
      </c>
      <c r="F7670" s="47">
        <v>37.880000000000003</v>
      </c>
      <c r="G7670" s="48">
        <v>675200</v>
      </c>
      <c r="H7670" s="47">
        <v>4.3600000000000003</v>
      </c>
      <c r="I7670" s="51">
        <f t="shared" si="855"/>
        <v>0.11510031678986272</v>
      </c>
      <c r="J7670" s="51">
        <f t="shared" ca="1" si="856"/>
        <v>4</v>
      </c>
      <c r="K7670" s="47">
        <f t="shared" si="857"/>
        <v>4.3499999999999996</v>
      </c>
      <c r="L7670" s="47">
        <f t="shared" si="858"/>
        <v>4.37</v>
      </c>
      <c r="M7670" s="47">
        <f t="shared" si="859"/>
        <v>4.33</v>
      </c>
      <c r="N7670" s="47">
        <f t="shared" si="860"/>
        <v>4.3600000000000003</v>
      </c>
      <c r="O7670" s="48">
        <f t="shared" ca="1" si="861"/>
        <v>2700800</v>
      </c>
    </row>
    <row r="7671" spans="1:15" x14ac:dyDescent="0.25">
      <c r="A7671">
        <v>7656</v>
      </c>
      <c r="B7671" s="84">
        <v>30862</v>
      </c>
      <c r="C7671" s="47">
        <v>37.75</v>
      </c>
      <c r="D7671" s="47">
        <v>38.5</v>
      </c>
      <c r="E7671" s="47">
        <v>37.75</v>
      </c>
      <c r="F7671" s="47">
        <v>38</v>
      </c>
      <c r="G7671" s="48">
        <v>370000</v>
      </c>
      <c r="H7671" s="47">
        <v>4.37</v>
      </c>
      <c r="I7671" s="51">
        <f t="shared" si="855"/>
        <v>0.115</v>
      </c>
      <c r="J7671" s="51">
        <f t="shared" ca="1" si="856"/>
        <v>4</v>
      </c>
      <c r="K7671" s="47">
        <f t="shared" si="857"/>
        <v>4.34</v>
      </c>
      <c r="L7671" s="47">
        <f t="shared" si="858"/>
        <v>4.43</v>
      </c>
      <c r="M7671" s="47">
        <f t="shared" si="859"/>
        <v>4.34</v>
      </c>
      <c r="N7671" s="47">
        <f t="shared" si="860"/>
        <v>4.37</v>
      </c>
      <c r="O7671" s="48">
        <f t="shared" ca="1" si="861"/>
        <v>1480000</v>
      </c>
    </row>
    <row r="7672" spans="1:15" x14ac:dyDescent="0.25">
      <c r="A7672">
        <v>7657</v>
      </c>
      <c r="B7672" s="84">
        <v>30861</v>
      </c>
      <c r="C7672" s="47">
        <v>38.119999999999997</v>
      </c>
      <c r="D7672" s="47">
        <v>38.619999999999997</v>
      </c>
      <c r="E7672" s="47">
        <v>38.119999999999997</v>
      </c>
      <c r="F7672" s="47">
        <v>38.25</v>
      </c>
      <c r="G7672" s="48">
        <v>337600</v>
      </c>
      <c r="H7672" s="47">
        <v>4.3600000000000003</v>
      </c>
      <c r="I7672" s="51">
        <f t="shared" si="855"/>
        <v>0.11398692810457517</v>
      </c>
      <c r="J7672" s="51">
        <f t="shared" ca="1" si="856"/>
        <v>4</v>
      </c>
      <c r="K7672" s="47">
        <f t="shared" si="857"/>
        <v>4.3499999999999996</v>
      </c>
      <c r="L7672" s="47">
        <f t="shared" si="858"/>
        <v>4.4000000000000004</v>
      </c>
      <c r="M7672" s="47">
        <f t="shared" si="859"/>
        <v>4.3499999999999996</v>
      </c>
      <c r="N7672" s="47">
        <f t="shared" si="860"/>
        <v>4.3600000000000003</v>
      </c>
      <c r="O7672" s="48">
        <f t="shared" ca="1" si="861"/>
        <v>1350400</v>
      </c>
    </row>
    <row r="7673" spans="1:15" x14ac:dyDescent="0.25">
      <c r="A7673">
        <v>7658</v>
      </c>
      <c r="B7673" s="84">
        <v>30860</v>
      </c>
      <c r="C7673" s="47">
        <v>38.5</v>
      </c>
      <c r="D7673" s="47">
        <v>38.5</v>
      </c>
      <c r="E7673" s="47">
        <v>37.619999999999997</v>
      </c>
      <c r="F7673" s="47">
        <v>38.119999999999997</v>
      </c>
      <c r="G7673" s="48">
        <v>888400</v>
      </c>
      <c r="H7673" s="47">
        <v>4.3499999999999996</v>
      </c>
      <c r="I7673" s="51">
        <f t="shared" si="855"/>
        <v>0.11411332633788038</v>
      </c>
      <c r="J7673" s="51">
        <f t="shared" ca="1" si="856"/>
        <v>4</v>
      </c>
      <c r="K7673" s="47">
        <f t="shared" si="857"/>
        <v>4.3899999999999997</v>
      </c>
      <c r="L7673" s="47">
        <f t="shared" si="858"/>
        <v>4.3899999999999997</v>
      </c>
      <c r="M7673" s="47">
        <f t="shared" si="859"/>
        <v>4.29</v>
      </c>
      <c r="N7673" s="47">
        <f t="shared" si="860"/>
        <v>4.3499999999999996</v>
      </c>
      <c r="O7673" s="48">
        <f t="shared" ca="1" si="861"/>
        <v>3553600</v>
      </c>
    </row>
    <row r="7674" spans="1:15" x14ac:dyDescent="0.25">
      <c r="A7674">
        <v>7659</v>
      </c>
      <c r="B7674" s="84">
        <v>30859</v>
      </c>
      <c r="C7674" s="47">
        <v>38.75</v>
      </c>
      <c r="D7674" s="47">
        <v>38.75</v>
      </c>
      <c r="E7674" s="47">
        <v>38.380000000000003</v>
      </c>
      <c r="F7674" s="47">
        <v>38.5</v>
      </c>
      <c r="G7674" s="48">
        <v>832400</v>
      </c>
      <c r="H7674" s="47">
        <v>4.3899999999999997</v>
      </c>
      <c r="I7674" s="51">
        <f t="shared" si="855"/>
        <v>0.11402597402597402</v>
      </c>
      <c r="J7674" s="51">
        <f t="shared" ca="1" si="856"/>
        <v>4</v>
      </c>
      <c r="K7674" s="47">
        <f t="shared" si="857"/>
        <v>4.42</v>
      </c>
      <c r="L7674" s="47">
        <f t="shared" si="858"/>
        <v>4.42</v>
      </c>
      <c r="M7674" s="47">
        <f t="shared" si="859"/>
        <v>4.38</v>
      </c>
      <c r="N7674" s="47">
        <f t="shared" si="860"/>
        <v>4.3899999999999997</v>
      </c>
      <c r="O7674" s="48">
        <f t="shared" ca="1" si="861"/>
        <v>3329600</v>
      </c>
    </row>
    <row r="7675" spans="1:15" x14ac:dyDescent="0.25">
      <c r="A7675">
        <v>7660</v>
      </c>
      <c r="B7675" s="84">
        <v>30858</v>
      </c>
      <c r="C7675" s="47">
        <v>39.619999999999997</v>
      </c>
      <c r="D7675" s="47">
        <v>39.619999999999997</v>
      </c>
      <c r="E7675" s="47">
        <v>39</v>
      </c>
      <c r="F7675" s="47">
        <v>39.119999999999997</v>
      </c>
      <c r="G7675" s="48">
        <v>296800</v>
      </c>
      <c r="H7675" s="47">
        <v>4.46</v>
      </c>
      <c r="I7675" s="51">
        <f t="shared" si="855"/>
        <v>0.11400817995910022</v>
      </c>
      <c r="J7675" s="51">
        <f t="shared" ca="1" si="856"/>
        <v>4</v>
      </c>
      <c r="K7675" s="47">
        <f t="shared" si="857"/>
        <v>4.5199999999999996</v>
      </c>
      <c r="L7675" s="47">
        <f t="shared" si="858"/>
        <v>4.5199999999999996</v>
      </c>
      <c r="M7675" s="47">
        <f t="shared" si="859"/>
        <v>4.45</v>
      </c>
      <c r="N7675" s="47">
        <f t="shared" si="860"/>
        <v>4.46</v>
      </c>
      <c r="O7675" s="48">
        <f t="shared" ca="1" si="861"/>
        <v>1187200</v>
      </c>
    </row>
    <row r="7676" spans="1:15" x14ac:dyDescent="0.25">
      <c r="A7676">
        <v>7661</v>
      </c>
      <c r="B7676" s="84">
        <v>30855</v>
      </c>
      <c r="C7676" s="47">
        <v>39.25</v>
      </c>
      <c r="D7676" s="47">
        <v>39.619999999999997</v>
      </c>
      <c r="E7676" s="47">
        <v>39.119999999999997</v>
      </c>
      <c r="F7676" s="47">
        <v>39.5</v>
      </c>
      <c r="G7676" s="48">
        <v>396000</v>
      </c>
      <c r="H7676" s="47">
        <v>4.51</v>
      </c>
      <c r="I7676" s="51">
        <f t="shared" si="855"/>
        <v>0.11417721518987341</v>
      </c>
      <c r="J7676" s="51">
        <f t="shared" ca="1" si="856"/>
        <v>4</v>
      </c>
      <c r="K7676" s="47">
        <f t="shared" si="857"/>
        <v>4.4800000000000004</v>
      </c>
      <c r="L7676" s="47">
        <f t="shared" si="858"/>
        <v>4.5199999999999996</v>
      </c>
      <c r="M7676" s="47">
        <f t="shared" si="859"/>
        <v>4.47</v>
      </c>
      <c r="N7676" s="47">
        <f t="shared" si="860"/>
        <v>4.51</v>
      </c>
      <c r="O7676" s="48">
        <f t="shared" ca="1" si="861"/>
        <v>1584000</v>
      </c>
    </row>
    <row r="7677" spans="1:15" x14ac:dyDescent="0.25">
      <c r="A7677">
        <v>7662</v>
      </c>
      <c r="B7677" s="84">
        <v>30854</v>
      </c>
      <c r="C7677" s="47">
        <v>40</v>
      </c>
      <c r="D7677" s="47">
        <v>40.25</v>
      </c>
      <c r="E7677" s="47">
        <v>39</v>
      </c>
      <c r="F7677" s="47">
        <v>39.5</v>
      </c>
      <c r="G7677" s="48">
        <v>831200</v>
      </c>
      <c r="H7677" s="47">
        <v>4.51</v>
      </c>
      <c r="I7677" s="51">
        <f t="shared" si="855"/>
        <v>0.11417721518987341</v>
      </c>
      <c r="J7677" s="51">
        <f t="shared" ca="1" si="856"/>
        <v>4</v>
      </c>
      <c r="K7677" s="47">
        <f t="shared" si="857"/>
        <v>4.57</v>
      </c>
      <c r="L7677" s="47">
        <f t="shared" si="858"/>
        <v>4.5999999999999996</v>
      </c>
      <c r="M7677" s="47">
        <f t="shared" si="859"/>
        <v>4.45</v>
      </c>
      <c r="N7677" s="47">
        <f t="shared" si="860"/>
        <v>4.51</v>
      </c>
      <c r="O7677" s="48">
        <f t="shared" ca="1" si="861"/>
        <v>3324800</v>
      </c>
    </row>
    <row r="7678" spans="1:15" x14ac:dyDescent="0.25">
      <c r="A7678">
        <v>7663</v>
      </c>
      <c r="B7678" s="84">
        <v>30853</v>
      </c>
      <c r="C7678" s="47">
        <v>38.5</v>
      </c>
      <c r="D7678" s="47">
        <v>40.5</v>
      </c>
      <c r="E7678" s="47">
        <v>38.25</v>
      </c>
      <c r="F7678" s="47">
        <v>40.5</v>
      </c>
      <c r="G7678" s="48">
        <v>1485200</v>
      </c>
      <c r="H7678" s="47">
        <v>4.62</v>
      </c>
      <c r="I7678" s="51">
        <f t="shared" si="855"/>
        <v>0.11407407407407408</v>
      </c>
      <c r="J7678" s="51">
        <f t="shared" ca="1" si="856"/>
        <v>4</v>
      </c>
      <c r="K7678" s="47">
        <f t="shared" si="857"/>
        <v>4.3899999999999997</v>
      </c>
      <c r="L7678" s="47">
        <f t="shared" si="858"/>
        <v>4.62</v>
      </c>
      <c r="M7678" s="47">
        <f t="shared" si="859"/>
        <v>4.3600000000000003</v>
      </c>
      <c r="N7678" s="47">
        <f t="shared" si="860"/>
        <v>4.62</v>
      </c>
      <c r="O7678" s="48">
        <f t="shared" ca="1" si="861"/>
        <v>5940800</v>
      </c>
    </row>
    <row r="7679" spans="1:15" x14ac:dyDescent="0.25">
      <c r="A7679">
        <v>7664</v>
      </c>
      <c r="B7679" s="84">
        <v>30852</v>
      </c>
      <c r="C7679" s="47">
        <v>38.380000000000003</v>
      </c>
      <c r="D7679" s="47">
        <v>39.25</v>
      </c>
      <c r="E7679" s="47">
        <v>38.25</v>
      </c>
      <c r="F7679" s="47">
        <v>38.75</v>
      </c>
      <c r="G7679" s="48">
        <v>686000</v>
      </c>
      <c r="H7679" s="47">
        <v>4.42</v>
      </c>
      <c r="I7679" s="51">
        <f t="shared" si="855"/>
        <v>0.11406451612903226</v>
      </c>
      <c r="J7679" s="51">
        <f t="shared" ca="1" si="856"/>
        <v>4</v>
      </c>
      <c r="K7679" s="47">
        <f t="shared" si="857"/>
        <v>4.38</v>
      </c>
      <c r="L7679" s="47">
        <f t="shared" si="858"/>
        <v>4.4800000000000004</v>
      </c>
      <c r="M7679" s="47">
        <f t="shared" si="859"/>
        <v>4.3600000000000003</v>
      </c>
      <c r="N7679" s="47">
        <f t="shared" si="860"/>
        <v>4.42</v>
      </c>
      <c r="O7679" s="48">
        <f t="shared" ca="1" si="861"/>
        <v>2744000</v>
      </c>
    </row>
    <row r="7680" spans="1:15" x14ac:dyDescent="0.25">
      <c r="A7680">
        <v>7665</v>
      </c>
      <c r="B7680" s="84">
        <v>30851</v>
      </c>
      <c r="C7680" s="47">
        <v>36.880000000000003</v>
      </c>
      <c r="D7680" s="47">
        <v>38.25</v>
      </c>
      <c r="E7680" s="47">
        <v>36.880000000000003</v>
      </c>
      <c r="F7680" s="47">
        <v>38.119999999999997</v>
      </c>
      <c r="G7680" s="48">
        <v>664800</v>
      </c>
      <c r="H7680" s="47">
        <v>4.3499999999999996</v>
      </c>
      <c r="I7680" s="51">
        <f t="shared" si="855"/>
        <v>0.11411332633788038</v>
      </c>
      <c r="J7680" s="51">
        <f t="shared" ca="1" si="856"/>
        <v>4</v>
      </c>
      <c r="K7680" s="47">
        <f t="shared" si="857"/>
        <v>4.21</v>
      </c>
      <c r="L7680" s="47">
        <f t="shared" si="858"/>
        <v>4.3600000000000003</v>
      </c>
      <c r="M7680" s="47">
        <f t="shared" si="859"/>
        <v>4.21</v>
      </c>
      <c r="N7680" s="47">
        <f t="shared" si="860"/>
        <v>4.3499999999999996</v>
      </c>
      <c r="O7680" s="48">
        <f t="shared" ca="1" si="861"/>
        <v>2659200</v>
      </c>
    </row>
    <row r="7681" spans="1:15" x14ac:dyDescent="0.25">
      <c r="A7681">
        <v>7666</v>
      </c>
      <c r="B7681" s="84">
        <v>30848</v>
      </c>
      <c r="C7681" s="47">
        <v>37.25</v>
      </c>
      <c r="D7681" s="47">
        <v>37.619999999999997</v>
      </c>
      <c r="E7681" s="47">
        <v>37</v>
      </c>
      <c r="F7681" s="47">
        <v>37.380000000000003</v>
      </c>
      <c r="G7681" s="48">
        <v>823200</v>
      </c>
      <c r="H7681" s="47">
        <v>4.26</v>
      </c>
      <c r="I7681" s="51">
        <f t="shared" si="855"/>
        <v>0.11396468699839485</v>
      </c>
      <c r="J7681" s="51">
        <f t="shared" ca="1" si="856"/>
        <v>4</v>
      </c>
      <c r="K7681" s="47">
        <f t="shared" si="857"/>
        <v>4.25</v>
      </c>
      <c r="L7681" s="47">
        <f t="shared" si="858"/>
        <v>4.29</v>
      </c>
      <c r="M7681" s="47">
        <f t="shared" si="859"/>
        <v>4.22</v>
      </c>
      <c r="N7681" s="47">
        <f t="shared" si="860"/>
        <v>4.26</v>
      </c>
      <c r="O7681" s="48">
        <f t="shared" ca="1" si="861"/>
        <v>3292800</v>
      </c>
    </row>
    <row r="7682" spans="1:15" x14ac:dyDescent="0.25">
      <c r="A7682">
        <v>7667</v>
      </c>
      <c r="B7682" s="84">
        <v>30847</v>
      </c>
      <c r="C7682" s="47">
        <v>37.25</v>
      </c>
      <c r="D7682" s="47">
        <v>37.75</v>
      </c>
      <c r="E7682" s="47">
        <v>36.75</v>
      </c>
      <c r="F7682" s="47">
        <v>37.380000000000003</v>
      </c>
      <c r="G7682" s="48">
        <v>577200</v>
      </c>
      <c r="H7682" s="47">
        <v>4.26</v>
      </c>
      <c r="I7682" s="51">
        <f t="shared" si="855"/>
        <v>0.11396468699839485</v>
      </c>
      <c r="J7682" s="51">
        <f t="shared" ca="1" si="856"/>
        <v>4</v>
      </c>
      <c r="K7682" s="47">
        <f t="shared" si="857"/>
        <v>4.25</v>
      </c>
      <c r="L7682" s="47">
        <f t="shared" si="858"/>
        <v>4.3</v>
      </c>
      <c r="M7682" s="47">
        <f t="shared" si="859"/>
        <v>4.1900000000000004</v>
      </c>
      <c r="N7682" s="47">
        <f t="shared" si="860"/>
        <v>4.26</v>
      </c>
      <c r="O7682" s="48">
        <f t="shared" ca="1" si="861"/>
        <v>2308800</v>
      </c>
    </row>
    <row r="7683" spans="1:15" x14ac:dyDescent="0.25">
      <c r="A7683">
        <v>7668</v>
      </c>
      <c r="B7683" s="84">
        <v>30846</v>
      </c>
      <c r="C7683" s="47">
        <v>37.75</v>
      </c>
      <c r="D7683" s="47">
        <v>38</v>
      </c>
      <c r="E7683" s="47">
        <v>37.25</v>
      </c>
      <c r="F7683" s="47">
        <v>37.5</v>
      </c>
      <c r="G7683" s="48">
        <v>570000</v>
      </c>
      <c r="H7683" s="47">
        <v>4.28</v>
      </c>
      <c r="I7683" s="51">
        <f t="shared" si="855"/>
        <v>0.11413333333333334</v>
      </c>
      <c r="J7683" s="51">
        <f t="shared" ca="1" si="856"/>
        <v>4</v>
      </c>
      <c r="K7683" s="47">
        <f t="shared" si="857"/>
        <v>4.3099999999999996</v>
      </c>
      <c r="L7683" s="47">
        <f t="shared" si="858"/>
        <v>4.34</v>
      </c>
      <c r="M7683" s="47">
        <f t="shared" si="859"/>
        <v>4.25</v>
      </c>
      <c r="N7683" s="47">
        <f t="shared" si="860"/>
        <v>4.28</v>
      </c>
      <c r="O7683" s="48">
        <f t="shared" ca="1" si="861"/>
        <v>2280000</v>
      </c>
    </row>
    <row r="7684" spans="1:15" x14ac:dyDescent="0.25">
      <c r="A7684">
        <v>7669</v>
      </c>
      <c r="B7684" s="84">
        <v>30845</v>
      </c>
      <c r="C7684" s="47">
        <v>37</v>
      </c>
      <c r="D7684" s="47">
        <v>37.75</v>
      </c>
      <c r="E7684" s="47">
        <v>37</v>
      </c>
      <c r="F7684" s="47">
        <v>37.75</v>
      </c>
      <c r="G7684" s="48">
        <v>1023200</v>
      </c>
      <c r="H7684" s="47">
        <v>4.3099999999999996</v>
      </c>
      <c r="I7684" s="51">
        <f t="shared" si="855"/>
        <v>0.11417218543046356</v>
      </c>
      <c r="J7684" s="51">
        <f t="shared" ca="1" si="856"/>
        <v>4</v>
      </c>
      <c r="K7684" s="47">
        <f t="shared" si="857"/>
        <v>4.22</v>
      </c>
      <c r="L7684" s="47">
        <f t="shared" si="858"/>
        <v>4.3099999999999996</v>
      </c>
      <c r="M7684" s="47">
        <f t="shared" si="859"/>
        <v>4.22</v>
      </c>
      <c r="N7684" s="47">
        <f t="shared" si="860"/>
        <v>4.3099999999999996</v>
      </c>
      <c r="O7684" s="48">
        <f t="shared" ca="1" si="861"/>
        <v>4092800</v>
      </c>
    </row>
    <row r="7685" spans="1:15" x14ac:dyDescent="0.25">
      <c r="A7685">
        <v>7670</v>
      </c>
      <c r="B7685" s="84">
        <v>30844</v>
      </c>
      <c r="C7685" s="47">
        <v>37.75</v>
      </c>
      <c r="D7685" s="47">
        <v>37.880000000000003</v>
      </c>
      <c r="E7685" s="47">
        <v>37.380000000000003</v>
      </c>
      <c r="F7685" s="47">
        <v>37.380000000000003</v>
      </c>
      <c r="G7685" s="48">
        <v>486800</v>
      </c>
      <c r="H7685" s="47">
        <v>4.26</v>
      </c>
      <c r="I7685" s="51">
        <f t="shared" si="855"/>
        <v>0.11396468699839485</v>
      </c>
      <c r="J7685" s="51">
        <f t="shared" ca="1" si="856"/>
        <v>4</v>
      </c>
      <c r="K7685" s="47">
        <f t="shared" si="857"/>
        <v>4.3</v>
      </c>
      <c r="L7685" s="47">
        <f t="shared" si="858"/>
        <v>4.32</v>
      </c>
      <c r="M7685" s="47">
        <f t="shared" si="859"/>
        <v>4.26</v>
      </c>
      <c r="N7685" s="47">
        <f t="shared" si="860"/>
        <v>4.26</v>
      </c>
      <c r="O7685" s="48">
        <f t="shared" ca="1" si="861"/>
        <v>1947200</v>
      </c>
    </row>
    <row r="7686" spans="1:15" x14ac:dyDescent="0.25">
      <c r="A7686">
        <v>7671</v>
      </c>
      <c r="B7686" s="84">
        <v>30841</v>
      </c>
      <c r="C7686" s="47">
        <v>37.619999999999997</v>
      </c>
      <c r="D7686" s="47">
        <v>37.75</v>
      </c>
      <c r="E7686" s="47">
        <v>37.25</v>
      </c>
      <c r="F7686" s="47">
        <v>37.5</v>
      </c>
      <c r="G7686" s="48">
        <v>307600</v>
      </c>
      <c r="H7686" s="47">
        <v>4.28</v>
      </c>
      <c r="I7686" s="51">
        <f t="shared" si="855"/>
        <v>0.11413333333333334</v>
      </c>
      <c r="J7686" s="51">
        <f t="shared" ca="1" si="856"/>
        <v>4</v>
      </c>
      <c r="K7686" s="47">
        <f t="shared" si="857"/>
        <v>4.29</v>
      </c>
      <c r="L7686" s="47">
        <f t="shared" si="858"/>
        <v>4.3099999999999996</v>
      </c>
      <c r="M7686" s="47">
        <f t="shared" si="859"/>
        <v>4.25</v>
      </c>
      <c r="N7686" s="47">
        <f t="shared" si="860"/>
        <v>4.28</v>
      </c>
      <c r="O7686" s="48">
        <f t="shared" ca="1" si="861"/>
        <v>1230400</v>
      </c>
    </row>
    <row r="7687" spans="1:15" x14ac:dyDescent="0.25">
      <c r="A7687">
        <v>7672</v>
      </c>
      <c r="B7687" s="84">
        <v>30840</v>
      </c>
      <c r="C7687" s="47">
        <v>37.380000000000003</v>
      </c>
      <c r="D7687" s="47">
        <v>37.619999999999997</v>
      </c>
      <c r="E7687" s="47">
        <v>36.75</v>
      </c>
      <c r="F7687" s="47">
        <v>37.5</v>
      </c>
      <c r="G7687" s="48">
        <v>508400</v>
      </c>
      <c r="H7687" s="47">
        <v>4.28</v>
      </c>
      <c r="I7687" s="51">
        <f t="shared" si="855"/>
        <v>0.11413333333333334</v>
      </c>
      <c r="J7687" s="51">
        <f t="shared" ca="1" si="856"/>
        <v>4</v>
      </c>
      <c r="K7687" s="47">
        <f t="shared" si="857"/>
        <v>4.2699999999999996</v>
      </c>
      <c r="L7687" s="47">
        <f t="shared" si="858"/>
        <v>4.29</v>
      </c>
      <c r="M7687" s="47">
        <f t="shared" si="859"/>
        <v>4.1900000000000004</v>
      </c>
      <c r="N7687" s="47">
        <f t="shared" si="860"/>
        <v>4.28</v>
      </c>
      <c r="O7687" s="48">
        <f t="shared" ca="1" si="861"/>
        <v>2033600</v>
      </c>
    </row>
    <row r="7688" spans="1:15" x14ac:dyDescent="0.25">
      <c r="A7688">
        <v>7673</v>
      </c>
      <c r="B7688" s="84">
        <v>30839</v>
      </c>
      <c r="C7688" s="47">
        <v>36.880000000000003</v>
      </c>
      <c r="D7688" s="47">
        <v>38</v>
      </c>
      <c r="E7688" s="47">
        <v>36.75</v>
      </c>
      <c r="F7688" s="47">
        <v>37.880000000000003</v>
      </c>
      <c r="G7688" s="48">
        <v>853600</v>
      </c>
      <c r="H7688" s="47">
        <v>4.32</v>
      </c>
      <c r="I7688" s="51">
        <f t="shared" si="855"/>
        <v>0.11404435058078141</v>
      </c>
      <c r="J7688" s="51">
        <f t="shared" ca="1" si="856"/>
        <v>4</v>
      </c>
      <c r="K7688" s="47">
        <f t="shared" si="857"/>
        <v>4.21</v>
      </c>
      <c r="L7688" s="47">
        <f t="shared" si="858"/>
        <v>4.33</v>
      </c>
      <c r="M7688" s="47">
        <f t="shared" si="859"/>
        <v>4.1900000000000004</v>
      </c>
      <c r="N7688" s="47">
        <f t="shared" si="860"/>
        <v>4.32</v>
      </c>
      <c r="O7688" s="48">
        <f t="shared" ca="1" si="861"/>
        <v>3414400</v>
      </c>
    </row>
    <row r="7689" spans="1:15" x14ac:dyDescent="0.25">
      <c r="A7689">
        <v>7674</v>
      </c>
      <c r="B7689" s="84">
        <v>30838</v>
      </c>
      <c r="C7689" s="47">
        <v>36.75</v>
      </c>
      <c r="D7689" s="47">
        <v>37.119999999999997</v>
      </c>
      <c r="E7689" s="47">
        <v>36.380000000000003</v>
      </c>
      <c r="F7689" s="47">
        <v>37.119999999999997</v>
      </c>
      <c r="G7689" s="48">
        <v>568400</v>
      </c>
      <c r="H7689" s="47">
        <v>4.2300000000000004</v>
      </c>
      <c r="I7689" s="51">
        <f t="shared" si="855"/>
        <v>0.11395474137931036</v>
      </c>
      <c r="J7689" s="51">
        <f t="shared" ca="1" si="856"/>
        <v>4</v>
      </c>
      <c r="K7689" s="47">
        <f t="shared" si="857"/>
        <v>4.1900000000000004</v>
      </c>
      <c r="L7689" s="47">
        <f t="shared" si="858"/>
        <v>4.2300000000000004</v>
      </c>
      <c r="M7689" s="47">
        <f t="shared" si="859"/>
        <v>4.1500000000000004</v>
      </c>
      <c r="N7689" s="47">
        <f t="shared" si="860"/>
        <v>4.2300000000000004</v>
      </c>
      <c r="O7689" s="48">
        <f t="shared" ca="1" si="861"/>
        <v>2273600</v>
      </c>
    </row>
    <row r="7690" spans="1:15" x14ac:dyDescent="0.25">
      <c r="A7690">
        <v>7675</v>
      </c>
      <c r="B7690" s="84">
        <v>30837</v>
      </c>
      <c r="C7690" s="47">
        <v>36.25</v>
      </c>
      <c r="D7690" s="47">
        <v>37.5</v>
      </c>
      <c r="E7690" s="47">
        <v>36.25</v>
      </c>
      <c r="F7690" s="47">
        <v>36.880000000000003</v>
      </c>
      <c r="G7690" s="48">
        <v>794000</v>
      </c>
      <c r="H7690" s="47">
        <v>4.21</v>
      </c>
      <c r="I7690" s="51">
        <f t="shared" si="855"/>
        <v>0.11415401301518437</v>
      </c>
      <c r="J7690" s="51">
        <f t="shared" ca="1" si="856"/>
        <v>4</v>
      </c>
      <c r="K7690" s="47">
        <f t="shared" si="857"/>
        <v>4.1399999999999997</v>
      </c>
      <c r="L7690" s="47">
        <f t="shared" si="858"/>
        <v>4.28</v>
      </c>
      <c r="M7690" s="47">
        <f t="shared" si="859"/>
        <v>4.1399999999999997</v>
      </c>
      <c r="N7690" s="47">
        <f t="shared" si="860"/>
        <v>4.21</v>
      </c>
      <c r="O7690" s="48">
        <f t="shared" ca="1" si="861"/>
        <v>3176000</v>
      </c>
    </row>
    <row r="7691" spans="1:15" x14ac:dyDescent="0.25">
      <c r="A7691">
        <v>7676</v>
      </c>
      <c r="B7691" s="84">
        <v>30834</v>
      </c>
      <c r="C7691" s="47">
        <v>35.25</v>
      </c>
      <c r="D7691" s="47">
        <v>36.380000000000003</v>
      </c>
      <c r="E7691" s="47">
        <v>35.119999999999997</v>
      </c>
      <c r="F7691" s="47">
        <v>36.119999999999997</v>
      </c>
      <c r="G7691" s="48">
        <v>1156400</v>
      </c>
      <c r="H7691" s="47">
        <v>4.12</v>
      </c>
      <c r="I7691" s="51">
        <f t="shared" si="855"/>
        <v>0.11406423034330013</v>
      </c>
      <c r="J7691" s="51">
        <f t="shared" ca="1" si="856"/>
        <v>4</v>
      </c>
      <c r="K7691" s="47">
        <f t="shared" si="857"/>
        <v>4.0199999999999996</v>
      </c>
      <c r="L7691" s="47">
        <f t="shared" si="858"/>
        <v>4.1500000000000004</v>
      </c>
      <c r="M7691" s="47">
        <f t="shared" si="859"/>
        <v>4.01</v>
      </c>
      <c r="N7691" s="47">
        <f t="shared" si="860"/>
        <v>4.12</v>
      </c>
      <c r="O7691" s="48">
        <f t="shared" ca="1" si="861"/>
        <v>4625600</v>
      </c>
    </row>
    <row r="7692" spans="1:15" x14ac:dyDescent="0.25">
      <c r="A7692">
        <v>7677</v>
      </c>
      <c r="B7692" s="84">
        <v>30833</v>
      </c>
      <c r="C7692" s="47">
        <v>35.380000000000003</v>
      </c>
      <c r="D7692" s="47">
        <v>35.619999999999997</v>
      </c>
      <c r="E7692" s="47">
        <v>35</v>
      </c>
      <c r="F7692" s="47">
        <v>35.380000000000003</v>
      </c>
      <c r="G7692" s="48">
        <v>472400</v>
      </c>
      <c r="H7692" s="47">
        <v>4.03</v>
      </c>
      <c r="I7692" s="51">
        <f t="shared" si="855"/>
        <v>0.11390616167326173</v>
      </c>
      <c r="J7692" s="51">
        <f t="shared" ca="1" si="856"/>
        <v>4</v>
      </c>
      <c r="K7692" s="47">
        <f t="shared" si="857"/>
        <v>4.03</v>
      </c>
      <c r="L7692" s="47">
        <f t="shared" si="858"/>
        <v>4.0599999999999996</v>
      </c>
      <c r="M7692" s="47">
        <f t="shared" si="859"/>
        <v>3.99</v>
      </c>
      <c r="N7692" s="47">
        <f t="shared" si="860"/>
        <v>4.03</v>
      </c>
      <c r="O7692" s="48">
        <f t="shared" ca="1" si="861"/>
        <v>1889600</v>
      </c>
    </row>
    <row r="7693" spans="1:15" x14ac:dyDescent="0.25">
      <c r="A7693">
        <v>7678</v>
      </c>
      <c r="B7693" s="84">
        <v>30832</v>
      </c>
      <c r="C7693" s="47">
        <v>35.5</v>
      </c>
      <c r="D7693" s="47">
        <v>36.25</v>
      </c>
      <c r="E7693" s="47">
        <v>34.75</v>
      </c>
      <c r="F7693" s="47">
        <v>35.75</v>
      </c>
      <c r="G7693" s="48">
        <v>595600</v>
      </c>
      <c r="H7693" s="47">
        <v>4.08</v>
      </c>
      <c r="I7693" s="51">
        <f t="shared" si="855"/>
        <v>0.11412587412587413</v>
      </c>
      <c r="J7693" s="51">
        <f t="shared" ca="1" si="856"/>
        <v>4</v>
      </c>
      <c r="K7693" s="47">
        <f t="shared" si="857"/>
        <v>4.05</v>
      </c>
      <c r="L7693" s="47">
        <f t="shared" si="858"/>
        <v>4.1399999999999997</v>
      </c>
      <c r="M7693" s="47">
        <f t="shared" si="859"/>
        <v>3.97</v>
      </c>
      <c r="N7693" s="47">
        <f t="shared" si="860"/>
        <v>4.08</v>
      </c>
      <c r="O7693" s="48">
        <f t="shared" ca="1" si="861"/>
        <v>2382400</v>
      </c>
    </row>
    <row r="7694" spans="1:15" x14ac:dyDescent="0.25">
      <c r="A7694">
        <v>7679</v>
      </c>
      <c r="B7694" s="84">
        <v>30831</v>
      </c>
      <c r="C7694" s="47">
        <v>36</v>
      </c>
      <c r="D7694" s="47">
        <v>36.119999999999997</v>
      </c>
      <c r="E7694" s="47">
        <v>35.380000000000003</v>
      </c>
      <c r="F7694" s="47">
        <v>35.880000000000003</v>
      </c>
      <c r="G7694" s="48">
        <v>1000000</v>
      </c>
      <c r="H7694" s="47">
        <v>4.09</v>
      </c>
      <c r="I7694" s="51">
        <f t="shared" si="855"/>
        <v>0.11399108138238571</v>
      </c>
      <c r="J7694" s="51">
        <f t="shared" ca="1" si="856"/>
        <v>4</v>
      </c>
      <c r="K7694" s="47">
        <f t="shared" si="857"/>
        <v>4.0999999999999996</v>
      </c>
      <c r="L7694" s="47">
        <f t="shared" si="858"/>
        <v>4.12</v>
      </c>
      <c r="M7694" s="47">
        <f t="shared" si="859"/>
        <v>4.03</v>
      </c>
      <c r="N7694" s="47">
        <f t="shared" si="860"/>
        <v>4.09</v>
      </c>
      <c r="O7694" s="48">
        <f t="shared" ca="1" si="861"/>
        <v>4000000</v>
      </c>
    </row>
    <row r="7695" spans="1:15" x14ac:dyDescent="0.25">
      <c r="A7695">
        <v>7680</v>
      </c>
      <c r="B7695" s="84">
        <v>30827</v>
      </c>
      <c r="C7695" s="47">
        <v>35.25</v>
      </c>
      <c r="D7695" s="47">
        <v>35.880000000000003</v>
      </c>
      <c r="E7695" s="47">
        <v>35.25</v>
      </c>
      <c r="F7695" s="47">
        <v>35.5</v>
      </c>
      <c r="G7695" s="48">
        <v>983600</v>
      </c>
      <c r="H7695" s="47">
        <v>4.05</v>
      </c>
      <c r="I7695" s="51">
        <f t="shared" si="855"/>
        <v>0.11408450704225352</v>
      </c>
      <c r="J7695" s="51">
        <f t="shared" ca="1" si="856"/>
        <v>4</v>
      </c>
      <c r="K7695" s="47">
        <f t="shared" si="857"/>
        <v>4.0199999999999996</v>
      </c>
      <c r="L7695" s="47">
        <f t="shared" si="858"/>
        <v>4.09</v>
      </c>
      <c r="M7695" s="47">
        <f t="shared" si="859"/>
        <v>4.0199999999999996</v>
      </c>
      <c r="N7695" s="47">
        <f t="shared" si="860"/>
        <v>4.05</v>
      </c>
      <c r="O7695" s="48">
        <f t="shared" ca="1" si="861"/>
        <v>3934400</v>
      </c>
    </row>
    <row r="7696" spans="1:15" x14ac:dyDescent="0.25">
      <c r="A7696">
        <v>7681</v>
      </c>
      <c r="B7696" s="84">
        <v>30826</v>
      </c>
      <c r="C7696" s="47">
        <v>36.75</v>
      </c>
      <c r="D7696" s="47">
        <v>36.75</v>
      </c>
      <c r="E7696" s="47">
        <v>35.75</v>
      </c>
      <c r="F7696" s="47">
        <v>35.75</v>
      </c>
      <c r="G7696" s="48">
        <v>1427200</v>
      </c>
      <c r="H7696" s="47">
        <v>4.08</v>
      </c>
      <c r="I7696" s="51">
        <f t="shared" si="855"/>
        <v>0.11412587412587413</v>
      </c>
      <c r="J7696" s="51">
        <f t="shared" ca="1" si="856"/>
        <v>4</v>
      </c>
      <c r="K7696" s="47">
        <f t="shared" si="857"/>
        <v>4.1900000000000004</v>
      </c>
      <c r="L7696" s="47">
        <f t="shared" si="858"/>
        <v>4.1900000000000004</v>
      </c>
      <c r="M7696" s="47">
        <f t="shared" si="859"/>
        <v>4.08</v>
      </c>
      <c r="N7696" s="47">
        <f t="shared" si="860"/>
        <v>4.08</v>
      </c>
      <c r="O7696" s="48">
        <f t="shared" ca="1" si="861"/>
        <v>5708800</v>
      </c>
    </row>
    <row r="7697" spans="1:15" x14ac:dyDescent="0.25">
      <c r="A7697">
        <v>7682</v>
      </c>
      <c r="B7697" s="84">
        <v>30825</v>
      </c>
      <c r="C7697" s="47">
        <v>36.75</v>
      </c>
      <c r="D7697" s="47">
        <v>37.75</v>
      </c>
      <c r="E7697" s="47">
        <v>36.619999999999997</v>
      </c>
      <c r="F7697" s="47">
        <v>37</v>
      </c>
      <c r="G7697" s="48">
        <v>462000</v>
      </c>
      <c r="H7697" s="47">
        <v>4.22</v>
      </c>
      <c r="I7697" s="51">
        <f t="shared" ref="I7697:I7760" si="862">H7697/F7697</f>
        <v>0.11405405405405404</v>
      </c>
      <c r="J7697" s="51">
        <f t="shared" ref="J7697:J7760" ca="1" si="863">INDEX(OFFSET($T$15,0,0,$S$13+1,1),MATCH(B7697,OFFSET($Q$15,0,0,$S$13+1,1),-1))</f>
        <v>4</v>
      </c>
      <c r="K7697" s="47">
        <f t="shared" ref="K7697:K7760" si="864">ROUND($I7697*C7697,2)</f>
        <v>4.1900000000000004</v>
      </c>
      <c r="L7697" s="47">
        <f t="shared" ref="L7697:L7760" si="865">ROUND($I7697*D7697,2)</f>
        <v>4.3099999999999996</v>
      </c>
      <c r="M7697" s="47">
        <f t="shared" ref="M7697:M7760" si="866">ROUND($I7697*E7697,2)</f>
        <v>4.18</v>
      </c>
      <c r="N7697" s="47">
        <f t="shared" ref="N7697:N7760" si="867">ROUND($I7697*F7697,2)</f>
        <v>4.22</v>
      </c>
      <c r="O7697" s="48">
        <f t="shared" ref="O7697:O7760" ca="1" si="868">G7697*J7697</f>
        <v>1848000</v>
      </c>
    </row>
    <row r="7698" spans="1:15" x14ac:dyDescent="0.25">
      <c r="A7698">
        <v>7683</v>
      </c>
      <c r="B7698" s="84">
        <v>30824</v>
      </c>
      <c r="C7698" s="47">
        <v>36.380000000000003</v>
      </c>
      <c r="D7698" s="47">
        <v>36.880000000000003</v>
      </c>
      <c r="E7698" s="47">
        <v>35.75</v>
      </c>
      <c r="F7698" s="47">
        <v>36.5</v>
      </c>
      <c r="G7698" s="48">
        <v>605600</v>
      </c>
      <c r="H7698" s="47">
        <v>4.16</v>
      </c>
      <c r="I7698" s="51">
        <f t="shared" si="862"/>
        <v>0.11397260273972604</v>
      </c>
      <c r="J7698" s="51">
        <f t="shared" ca="1" si="863"/>
        <v>4</v>
      </c>
      <c r="K7698" s="47">
        <f t="shared" si="864"/>
        <v>4.1500000000000004</v>
      </c>
      <c r="L7698" s="47">
        <f t="shared" si="865"/>
        <v>4.2</v>
      </c>
      <c r="M7698" s="47">
        <f t="shared" si="866"/>
        <v>4.07</v>
      </c>
      <c r="N7698" s="47">
        <f t="shared" si="867"/>
        <v>4.16</v>
      </c>
      <c r="O7698" s="48">
        <f t="shared" ca="1" si="868"/>
        <v>2422400</v>
      </c>
    </row>
    <row r="7699" spans="1:15" x14ac:dyDescent="0.25">
      <c r="A7699">
        <v>7684</v>
      </c>
      <c r="B7699" s="84">
        <v>30823</v>
      </c>
      <c r="C7699" s="47">
        <v>36.880000000000003</v>
      </c>
      <c r="D7699" s="47">
        <v>37</v>
      </c>
      <c r="E7699" s="47">
        <v>36.119999999999997</v>
      </c>
      <c r="F7699" s="47">
        <v>36.619999999999997</v>
      </c>
      <c r="G7699" s="48">
        <v>818800</v>
      </c>
      <c r="H7699" s="47">
        <v>4.18</v>
      </c>
      <c r="I7699" s="51">
        <f t="shared" si="862"/>
        <v>0.11414527580557073</v>
      </c>
      <c r="J7699" s="51">
        <f t="shared" ca="1" si="863"/>
        <v>4</v>
      </c>
      <c r="K7699" s="47">
        <f t="shared" si="864"/>
        <v>4.21</v>
      </c>
      <c r="L7699" s="47">
        <f t="shared" si="865"/>
        <v>4.22</v>
      </c>
      <c r="M7699" s="47">
        <f t="shared" si="866"/>
        <v>4.12</v>
      </c>
      <c r="N7699" s="47">
        <f t="shared" si="867"/>
        <v>4.18</v>
      </c>
      <c r="O7699" s="48">
        <f t="shared" ca="1" si="868"/>
        <v>3275200</v>
      </c>
    </row>
    <row r="7700" spans="1:15" x14ac:dyDescent="0.25">
      <c r="A7700">
        <v>7685</v>
      </c>
      <c r="B7700" s="84">
        <v>30820</v>
      </c>
      <c r="C7700" s="47">
        <v>37.5</v>
      </c>
      <c r="D7700" s="47">
        <v>37.880000000000003</v>
      </c>
      <c r="E7700" s="47">
        <v>36.5</v>
      </c>
      <c r="F7700" s="47">
        <v>36.880000000000003</v>
      </c>
      <c r="G7700" s="48">
        <v>1462400</v>
      </c>
      <c r="H7700" s="47">
        <v>4.21</v>
      </c>
      <c r="I7700" s="51">
        <f t="shared" si="862"/>
        <v>0.11415401301518437</v>
      </c>
      <c r="J7700" s="51">
        <f t="shared" ca="1" si="863"/>
        <v>4</v>
      </c>
      <c r="K7700" s="47">
        <f t="shared" si="864"/>
        <v>4.28</v>
      </c>
      <c r="L7700" s="47">
        <f t="shared" si="865"/>
        <v>4.32</v>
      </c>
      <c r="M7700" s="47">
        <f t="shared" si="866"/>
        <v>4.17</v>
      </c>
      <c r="N7700" s="47">
        <f t="shared" si="867"/>
        <v>4.21</v>
      </c>
      <c r="O7700" s="48">
        <f t="shared" ca="1" si="868"/>
        <v>5849600</v>
      </c>
    </row>
    <row r="7701" spans="1:15" x14ac:dyDescent="0.25">
      <c r="A7701">
        <v>7686</v>
      </c>
      <c r="B7701" s="84">
        <v>30819</v>
      </c>
      <c r="C7701" s="47">
        <v>38.380000000000003</v>
      </c>
      <c r="D7701" s="47">
        <v>38.380000000000003</v>
      </c>
      <c r="E7701" s="47">
        <v>37</v>
      </c>
      <c r="F7701" s="47">
        <v>37.25</v>
      </c>
      <c r="G7701" s="48">
        <v>712000</v>
      </c>
      <c r="H7701" s="47">
        <v>4.25</v>
      </c>
      <c r="I7701" s="51">
        <f t="shared" si="862"/>
        <v>0.11409395973154363</v>
      </c>
      <c r="J7701" s="51">
        <f t="shared" ca="1" si="863"/>
        <v>4</v>
      </c>
      <c r="K7701" s="47">
        <f t="shared" si="864"/>
        <v>4.38</v>
      </c>
      <c r="L7701" s="47">
        <f t="shared" si="865"/>
        <v>4.38</v>
      </c>
      <c r="M7701" s="47">
        <f t="shared" si="866"/>
        <v>4.22</v>
      </c>
      <c r="N7701" s="47">
        <f t="shared" si="867"/>
        <v>4.25</v>
      </c>
      <c r="O7701" s="48">
        <f t="shared" ca="1" si="868"/>
        <v>2848000</v>
      </c>
    </row>
    <row r="7702" spans="1:15" x14ac:dyDescent="0.25">
      <c r="A7702">
        <v>7687</v>
      </c>
      <c r="B7702" s="84">
        <v>30818</v>
      </c>
      <c r="C7702" s="47">
        <v>38.619999999999997</v>
      </c>
      <c r="D7702" s="47">
        <v>38.619999999999997</v>
      </c>
      <c r="E7702" s="47">
        <v>38.25</v>
      </c>
      <c r="F7702" s="47">
        <v>38.5</v>
      </c>
      <c r="G7702" s="48">
        <v>339200</v>
      </c>
      <c r="H7702" s="47">
        <v>4.3899999999999997</v>
      </c>
      <c r="I7702" s="51">
        <f t="shared" si="862"/>
        <v>0.11402597402597402</v>
      </c>
      <c r="J7702" s="51">
        <f t="shared" ca="1" si="863"/>
        <v>4</v>
      </c>
      <c r="K7702" s="47">
        <f t="shared" si="864"/>
        <v>4.4000000000000004</v>
      </c>
      <c r="L7702" s="47">
        <f t="shared" si="865"/>
        <v>4.4000000000000004</v>
      </c>
      <c r="M7702" s="47">
        <f t="shared" si="866"/>
        <v>4.3600000000000003</v>
      </c>
      <c r="N7702" s="47">
        <f t="shared" si="867"/>
        <v>4.3899999999999997</v>
      </c>
      <c r="O7702" s="48">
        <f t="shared" ca="1" si="868"/>
        <v>1356800</v>
      </c>
    </row>
    <row r="7703" spans="1:15" x14ac:dyDescent="0.25">
      <c r="A7703">
        <v>7688</v>
      </c>
      <c r="B7703" s="84">
        <v>30817</v>
      </c>
      <c r="C7703" s="47">
        <v>38.75</v>
      </c>
      <c r="D7703" s="47">
        <v>38.880000000000003</v>
      </c>
      <c r="E7703" s="47">
        <v>38.25</v>
      </c>
      <c r="F7703" s="47">
        <v>38.5</v>
      </c>
      <c r="G7703" s="48">
        <v>1126400</v>
      </c>
      <c r="H7703" s="47">
        <v>4.3899999999999997</v>
      </c>
      <c r="I7703" s="51">
        <f t="shared" si="862"/>
        <v>0.11402597402597402</v>
      </c>
      <c r="J7703" s="51">
        <f t="shared" ca="1" si="863"/>
        <v>4</v>
      </c>
      <c r="K7703" s="47">
        <f t="shared" si="864"/>
        <v>4.42</v>
      </c>
      <c r="L7703" s="47">
        <f t="shared" si="865"/>
        <v>4.43</v>
      </c>
      <c r="M7703" s="47">
        <f t="shared" si="866"/>
        <v>4.3600000000000003</v>
      </c>
      <c r="N7703" s="47">
        <f t="shared" si="867"/>
        <v>4.3899999999999997</v>
      </c>
      <c r="O7703" s="48">
        <f t="shared" ca="1" si="868"/>
        <v>4505600</v>
      </c>
    </row>
    <row r="7704" spans="1:15" x14ac:dyDescent="0.25">
      <c r="A7704">
        <v>7689</v>
      </c>
      <c r="B7704" s="84">
        <v>30816</v>
      </c>
      <c r="C7704" s="47">
        <v>38.380000000000003</v>
      </c>
      <c r="D7704" s="47">
        <v>38.75</v>
      </c>
      <c r="E7704" s="47">
        <v>38.25</v>
      </c>
      <c r="F7704" s="47">
        <v>38.75</v>
      </c>
      <c r="G7704" s="48">
        <v>460800</v>
      </c>
      <c r="H7704" s="47">
        <v>4.42</v>
      </c>
      <c r="I7704" s="51">
        <f t="shared" si="862"/>
        <v>0.11406451612903226</v>
      </c>
      <c r="J7704" s="51">
        <f t="shared" ca="1" si="863"/>
        <v>4</v>
      </c>
      <c r="K7704" s="47">
        <f t="shared" si="864"/>
        <v>4.38</v>
      </c>
      <c r="L7704" s="47">
        <f t="shared" si="865"/>
        <v>4.42</v>
      </c>
      <c r="M7704" s="47">
        <f t="shared" si="866"/>
        <v>4.3600000000000003</v>
      </c>
      <c r="N7704" s="47">
        <f t="shared" si="867"/>
        <v>4.42</v>
      </c>
      <c r="O7704" s="48">
        <f t="shared" ca="1" si="868"/>
        <v>1843200</v>
      </c>
    </row>
    <row r="7705" spans="1:15" x14ac:dyDescent="0.25">
      <c r="A7705">
        <v>7690</v>
      </c>
      <c r="B7705" s="84">
        <v>30813</v>
      </c>
      <c r="C7705" s="47">
        <v>38.25</v>
      </c>
      <c r="D7705" s="47">
        <v>38.5</v>
      </c>
      <c r="E7705" s="47">
        <v>38</v>
      </c>
      <c r="F7705" s="47">
        <v>38.25</v>
      </c>
      <c r="G7705" s="48">
        <v>555600</v>
      </c>
      <c r="H7705" s="47">
        <v>4.3600000000000003</v>
      </c>
      <c r="I7705" s="51">
        <f t="shared" si="862"/>
        <v>0.11398692810457517</v>
      </c>
      <c r="J7705" s="51">
        <f t="shared" ca="1" si="863"/>
        <v>4</v>
      </c>
      <c r="K7705" s="47">
        <f t="shared" si="864"/>
        <v>4.3600000000000003</v>
      </c>
      <c r="L7705" s="47">
        <f t="shared" si="865"/>
        <v>4.3899999999999997</v>
      </c>
      <c r="M7705" s="47">
        <f t="shared" si="866"/>
        <v>4.33</v>
      </c>
      <c r="N7705" s="47">
        <f t="shared" si="867"/>
        <v>4.3600000000000003</v>
      </c>
      <c r="O7705" s="48">
        <f t="shared" ca="1" si="868"/>
        <v>2222400</v>
      </c>
    </row>
    <row r="7706" spans="1:15" x14ac:dyDescent="0.25">
      <c r="A7706">
        <v>7691</v>
      </c>
      <c r="B7706" s="84">
        <v>30812</v>
      </c>
      <c r="C7706" s="47">
        <v>38.75</v>
      </c>
      <c r="D7706" s="47">
        <v>38.75</v>
      </c>
      <c r="E7706" s="47">
        <v>38</v>
      </c>
      <c r="F7706" s="47">
        <v>38.619999999999997</v>
      </c>
      <c r="G7706" s="48">
        <v>1227600</v>
      </c>
      <c r="H7706" s="47">
        <v>4.41</v>
      </c>
      <c r="I7706" s="51">
        <f t="shared" si="862"/>
        <v>0.1141895390989125</v>
      </c>
      <c r="J7706" s="51">
        <f t="shared" ca="1" si="863"/>
        <v>4</v>
      </c>
      <c r="K7706" s="47">
        <f t="shared" si="864"/>
        <v>4.42</v>
      </c>
      <c r="L7706" s="47">
        <f t="shared" si="865"/>
        <v>4.42</v>
      </c>
      <c r="M7706" s="47">
        <f t="shared" si="866"/>
        <v>4.34</v>
      </c>
      <c r="N7706" s="47">
        <f t="shared" si="867"/>
        <v>4.41</v>
      </c>
      <c r="O7706" s="48">
        <f t="shared" ca="1" si="868"/>
        <v>4910400</v>
      </c>
    </row>
    <row r="7707" spans="1:15" x14ac:dyDescent="0.25">
      <c r="A7707">
        <v>7692</v>
      </c>
      <c r="B7707" s="84">
        <v>30811</v>
      </c>
      <c r="C7707" s="47">
        <v>39</v>
      </c>
      <c r="D7707" s="47">
        <v>39</v>
      </c>
      <c r="E7707" s="47">
        <v>38.25</v>
      </c>
      <c r="F7707" s="47">
        <v>38.75</v>
      </c>
      <c r="G7707" s="48">
        <v>1109600</v>
      </c>
      <c r="H7707" s="47">
        <v>4.42</v>
      </c>
      <c r="I7707" s="51">
        <f t="shared" si="862"/>
        <v>0.11406451612903226</v>
      </c>
      <c r="J7707" s="51">
        <f t="shared" ca="1" si="863"/>
        <v>4</v>
      </c>
      <c r="K7707" s="47">
        <f t="shared" si="864"/>
        <v>4.45</v>
      </c>
      <c r="L7707" s="47">
        <f t="shared" si="865"/>
        <v>4.45</v>
      </c>
      <c r="M7707" s="47">
        <f t="shared" si="866"/>
        <v>4.3600000000000003</v>
      </c>
      <c r="N7707" s="47">
        <f t="shared" si="867"/>
        <v>4.42</v>
      </c>
      <c r="O7707" s="48">
        <f t="shared" ca="1" si="868"/>
        <v>4438400</v>
      </c>
    </row>
    <row r="7708" spans="1:15" x14ac:dyDescent="0.25">
      <c r="A7708">
        <v>7693</v>
      </c>
      <c r="B7708" s="84">
        <v>30810</v>
      </c>
      <c r="C7708" s="47">
        <v>39.380000000000003</v>
      </c>
      <c r="D7708" s="47">
        <v>39.380000000000003</v>
      </c>
      <c r="E7708" s="47">
        <v>38.75</v>
      </c>
      <c r="F7708" s="47">
        <v>38.75</v>
      </c>
      <c r="G7708" s="48">
        <v>1184000</v>
      </c>
      <c r="H7708" s="47">
        <v>4.42</v>
      </c>
      <c r="I7708" s="51">
        <f t="shared" si="862"/>
        <v>0.11406451612903226</v>
      </c>
      <c r="J7708" s="51">
        <f t="shared" ca="1" si="863"/>
        <v>4</v>
      </c>
      <c r="K7708" s="47">
        <f t="shared" si="864"/>
        <v>4.49</v>
      </c>
      <c r="L7708" s="47">
        <f t="shared" si="865"/>
        <v>4.49</v>
      </c>
      <c r="M7708" s="47">
        <f t="shared" si="866"/>
        <v>4.42</v>
      </c>
      <c r="N7708" s="47">
        <f t="shared" si="867"/>
        <v>4.42</v>
      </c>
      <c r="O7708" s="48">
        <f t="shared" ca="1" si="868"/>
        <v>4736000</v>
      </c>
    </row>
    <row r="7709" spans="1:15" x14ac:dyDescent="0.25">
      <c r="A7709">
        <v>7694</v>
      </c>
      <c r="B7709" s="84">
        <v>30809</v>
      </c>
      <c r="C7709" s="47">
        <v>39.119999999999997</v>
      </c>
      <c r="D7709" s="47">
        <v>40</v>
      </c>
      <c r="E7709" s="47">
        <v>38.75</v>
      </c>
      <c r="F7709" s="47">
        <v>39.619999999999997</v>
      </c>
      <c r="G7709" s="48">
        <v>1131600</v>
      </c>
      <c r="H7709" s="47">
        <v>4.5199999999999996</v>
      </c>
      <c r="I7709" s="51">
        <f t="shared" si="862"/>
        <v>0.11408379606259464</v>
      </c>
      <c r="J7709" s="51">
        <f t="shared" ca="1" si="863"/>
        <v>4</v>
      </c>
      <c r="K7709" s="47">
        <f t="shared" si="864"/>
        <v>4.46</v>
      </c>
      <c r="L7709" s="47">
        <f t="shared" si="865"/>
        <v>4.5599999999999996</v>
      </c>
      <c r="M7709" s="47">
        <f t="shared" si="866"/>
        <v>4.42</v>
      </c>
      <c r="N7709" s="47">
        <f t="shared" si="867"/>
        <v>4.5199999999999996</v>
      </c>
      <c r="O7709" s="48">
        <f t="shared" ca="1" si="868"/>
        <v>4526400</v>
      </c>
    </row>
    <row r="7710" spans="1:15" x14ac:dyDescent="0.25">
      <c r="A7710">
        <v>7695</v>
      </c>
      <c r="B7710" s="84">
        <v>30806</v>
      </c>
      <c r="C7710" s="47">
        <v>40</v>
      </c>
      <c r="D7710" s="47">
        <v>40.380000000000003</v>
      </c>
      <c r="E7710" s="47">
        <v>39</v>
      </c>
      <c r="F7710" s="47">
        <v>39.119999999999997</v>
      </c>
      <c r="G7710" s="48">
        <v>478800</v>
      </c>
      <c r="H7710" s="47">
        <v>4.46</v>
      </c>
      <c r="I7710" s="51">
        <f t="shared" si="862"/>
        <v>0.11400817995910022</v>
      </c>
      <c r="J7710" s="51">
        <f t="shared" ca="1" si="863"/>
        <v>4</v>
      </c>
      <c r="K7710" s="47">
        <f t="shared" si="864"/>
        <v>4.5599999999999996</v>
      </c>
      <c r="L7710" s="47">
        <f t="shared" si="865"/>
        <v>4.5999999999999996</v>
      </c>
      <c r="M7710" s="47">
        <f t="shared" si="866"/>
        <v>4.45</v>
      </c>
      <c r="N7710" s="47">
        <f t="shared" si="867"/>
        <v>4.46</v>
      </c>
      <c r="O7710" s="48">
        <f t="shared" ca="1" si="868"/>
        <v>1915200</v>
      </c>
    </row>
    <row r="7711" spans="1:15" x14ac:dyDescent="0.25">
      <c r="A7711">
        <v>7696</v>
      </c>
      <c r="B7711" s="84">
        <v>30805</v>
      </c>
      <c r="C7711" s="47">
        <v>40.5</v>
      </c>
      <c r="D7711" s="47">
        <v>41.25</v>
      </c>
      <c r="E7711" s="47">
        <v>40</v>
      </c>
      <c r="F7711" s="47">
        <v>40.619999999999997</v>
      </c>
      <c r="G7711" s="48">
        <v>698800</v>
      </c>
      <c r="H7711" s="47">
        <v>4.63</v>
      </c>
      <c r="I7711" s="51">
        <f t="shared" si="862"/>
        <v>0.11398325947808961</v>
      </c>
      <c r="J7711" s="51">
        <f t="shared" ca="1" si="863"/>
        <v>4</v>
      </c>
      <c r="K7711" s="47">
        <f t="shared" si="864"/>
        <v>4.62</v>
      </c>
      <c r="L7711" s="47">
        <f t="shared" si="865"/>
        <v>4.7</v>
      </c>
      <c r="M7711" s="47">
        <f t="shared" si="866"/>
        <v>4.5599999999999996</v>
      </c>
      <c r="N7711" s="47">
        <f t="shared" si="867"/>
        <v>4.63</v>
      </c>
      <c r="O7711" s="48">
        <f t="shared" ca="1" si="868"/>
        <v>2795200</v>
      </c>
    </row>
    <row r="7712" spans="1:15" x14ac:dyDescent="0.25">
      <c r="A7712">
        <v>7697</v>
      </c>
      <c r="B7712" s="84">
        <v>30804</v>
      </c>
      <c r="C7712" s="47">
        <v>39.75</v>
      </c>
      <c r="D7712" s="47">
        <v>40.880000000000003</v>
      </c>
      <c r="E7712" s="47">
        <v>39.75</v>
      </c>
      <c r="F7712" s="47">
        <v>40.25</v>
      </c>
      <c r="G7712" s="48">
        <v>549600</v>
      </c>
      <c r="H7712" s="47">
        <v>4.59</v>
      </c>
      <c r="I7712" s="51">
        <f t="shared" si="862"/>
        <v>0.11403726708074534</v>
      </c>
      <c r="J7712" s="51">
        <f t="shared" ca="1" si="863"/>
        <v>4</v>
      </c>
      <c r="K7712" s="47">
        <f t="shared" si="864"/>
        <v>4.53</v>
      </c>
      <c r="L7712" s="47">
        <f t="shared" si="865"/>
        <v>4.66</v>
      </c>
      <c r="M7712" s="47">
        <f t="shared" si="866"/>
        <v>4.53</v>
      </c>
      <c r="N7712" s="47">
        <f t="shared" si="867"/>
        <v>4.59</v>
      </c>
      <c r="O7712" s="48">
        <f t="shared" ca="1" si="868"/>
        <v>2198400</v>
      </c>
    </row>
    <row r="7713" spans="1:15" x14ac:dyDescent="0.25">
      <c r="A7713">
        <v>7698</v>
      </c>
      <c r="B7713" s="84">
        <v>30803</v>
      </c>
      <c r="C7713" s="47">
        <v>39</v>
      </c>
      <c r="D7713" s="47">
        <v>39.619999999999997</v>
      </c>
      <c r="E7713" s="47">
        <v>38.75</v>
      </c>
      <c r="F7713" s="47">
        <v>39.5</v>
      </c>
      <c r="G7713" s="48">
        <v>496000</v>
      </c>
      <c r="H7713" s="47">
        <v>4.51</v>
      </c>
      <c r="I7713" s="51">
        <f t="shared" si="862"/>
        <v>0.11417721518987341</v>
      </c>
      <c r="J7713" s="51">
        <f t="shared" ca="1" si="863"/>
        <v>4</v>
      </c>
      <c r="K7713" s="47">
        <f t="shared" si="864"/>
        <v>4.45</v>
      </c>
      <c r="L7713" s="47">
        <f t="shared" si="865"/>
        <v>4.5199999999999996</v>
      </c>
      <c r="M7713" s="47">
        <f t="shared" si="866"/>
        <v>4.42</v>
      </c>
      <c r="N7713" s="47">
        <f t="shared" si="867"/>
        <v>4.51</v>
      </c>
      <c r="O7713" s="48">
        <f t="shared" ca="1" si="868"/>
        <v>1984000</v>
      </c>
    </row>
    <row r="7714" spans="1:15" x14ac:dyDescent="0.25">
      <c r="A7714">
        <v>7699</v>
      </c>
      <c r="B7714" s="84">
        <v>30802</v>
      </c>
      <c r="C7714" s="47">
        <v>39.380000000000003</v>
      </c>
      <c r="D7714" s="47">
        <v>39.619999999999997</v>
      </c>
      <c r="E7714" s="47">
        <v>38.880000000000003</v>
      </c>
      <c r="F7714" s="47">
        <v>39.5</v>
      </c>
      <c r="G7714" s="48">
        <v>213600</v>
      </c>
      <c r="H7714" s="47">
        <v>4.51</v>
      </c>
      <c r="I7714" s="51">
        <f t="shared" si="862"/>
        <v>0.11417721518987341</v>
      </c>
      <c r="J7714" s="51">
        <f t="shared" ca="1" si="863"/>
        <v>4</v>
      </c>
      <c r="K7714" s="47">
        <f t="shared" si="864"/>
        <v>4.5</v>
      </c>
      <c r="L7714" s="47">
        <f t="shared" si="865"/>
        <v>4.5199999999999996</v>
      </c>
      <c r="M7714" s="47">
        <f t="shared" si="866"/>
        <v>4.4400000000000004</v>
      </c>
      <c r="N7714" s="47">
        <f t="shared" si="867"/>
        <v>4.51</v>
      </c>
      <c r="O7714" s="48">
        <f t="shared" ca="1" si="868"/>
        <v>854400</v>
      </c>
    </row>
    <row r="7715" spans="1:15" x14ac:dyDescent="0.25">
      <c r="A7715">
        <v>7700</v>
      </c>
      <c r="B7715" s="84">
        <v>30799</v>
      </c>
      <c r="C7715" s="47">
        <v>40</v>
      </c>
      <c r="D7715" s="47">
        <v>40.25</v>
      </c>
      <c r="E7715" s="47">
        <v>39.25</v>
      </c>
      <c r="F7715" s="47">
        <v>39.380000000000003</v>
      </c>
      <c r="G7715" s="48">
        <v>666800</v>
      </c>
      <c r="H7715" s="47">
        <v>4.49</v>
      </c>
      <c r="I7715" s="51">
        <f t="shared" si="862"/>
        <v>0.11401726764855256</v>
      </c>
      <c r="J7715" s="51">
        <f t="shared" ca="1" si="863"/>
        <v>4</v>
      </c>
      <c r="K7715" s="47">
        <f t="shared" si="864"/>
        <v>4.5599999999999996</v>
      </c>
      <c r="L7715" s="47">
        <f t="shared" si="865"/>
        <v>4.59</v>
      </c>
      <c r="M7715" s="47">
        <f t="shared" si="866"/>
        <v>4.4800000000000004</v>
      </c>
      <c r="N7715" s="47">
        <f t="shared" si="867"/>
        <v>4.49</v>
      </c>
      <c r="O7715" s="48">
        <f t="shared" ca="1" si="868"/>
        <v>2667200</v>
      </c>
    </row>
    <row r="7716" spans="1:15" x14ac:dyDescent="0.25">
      <c r="A7716">
        <v>7701</v>
      </c>
      <c r="B7716" s="84">
        <v>30798</v>
      </c>
      <c r="C7716" s="47">
        <v>39</v>
      </c>
      <c r="D7716" s="47">
        <v>40.25</v>
      </c>
      <c r="E7716" s="47">
        <v>38.619999999999997</v>
      </c>
      <c r="F7716" s="47">
        <v>40.25</v>
      </c>
      <c r="G7716" s="48">
        <v>745200</v>
      </c>
      <c r="H7716" s="47">
        <v>4.59</v>
      </c>
      <c r="I7716" s="51">
        <f t="shared" si="862"/>
        <v>0.11403726708074534</v>
      </c>
      <c r="J7716" s="51">
        <f t="shared" ca="1" si="863"/>
        <v>4</v>
      </c>
      <c r="K7716" s="47">
        <f t="shared" si="864"/>
        <v>4.45</v>
      </c>
      <c r="L7716" s="47">
        <f t="shared" si="865"/>
        <v>4.59</v>
      </c>
      <c r="M7716" s="47">
        <f t="shared" si="866"/>
        <v>4.4000000000000004</v>
      </c>
      <c r="N7716" s="47">
        <f t="shared" si="867"/>
        <v>4.59</v>
      </c>
      <c r="O7716" s="48">
        <f t="shared" ca="1" si="868"/>
        <v>2980800</v>
      </c>
    </row>
    <row r="7717" spans="1:15" x14ac:dyDescent="0.25">
      <c r="A7717">
        <v>7702</v>
      </c>
      <c r="B7717" s="84">
        <v>30797</v>
      </c>
      <c r="C7717" s="47">
        <v>38.75</v>
      </c>
      <c r="D7717" s="47">
        <v>39.5</v>
      </c>
      <c r="E7717" s="47">
        <v>38.619999999999997</v>
      </c>
      <c r="F7717" s="47">
        <v>39.25</v>
      </c>
      <c r="G7717" s="48">
        <v>843200</v>
      </c>
      <c r="H7717" s="47">
        <v>4.4800000000000004</v>
      </c>
      <c r="I7717" s="51">
        <f t="shared" si="862"/>
        <v>0.11414012738853505</v>
      </c>
      <c r="J7717" s="51">
        <f t="shared" ca="1" si="863"/>
        <v>4</v>
      </c>
      <c r="K7717" s="47">
        <f t="shared" si="864"/>
        <v>4.42</v>
      </c>
      <c r="L7717" s="47">
        <f t="shared" si="865"/>
        <v>4.51</v>
      </c>
      <c r="M7717" s="47">
        <f t="shared" si="866"/>
        <v>4.41</v>
      </c>
      <c r="N7717" s="47">
        <f t="shared" si="867"/>
        <v>4.4800000000000004</v>
      </c>
      <c r="O7717" s="48">
        <f t="shared" ca="1" si="868"/>
        <v>3372800</v>
      </c>
    </row>
    <row r="7718" spans="1:15" x14ac:dyDescent="0.25">
      <c r="A7718">
        <v>7703</v>
      </c>
      <c r="B7718" s="84">
        <v>30796</v>
      </c>
      <c r="C7718" s="47">
        <v>39.25</v>
      </c>
      <c r="D7718" s="47">
        <v>39.25</v>
      </c>
      <c r="E7718" s="47">
        <v>38.5</v>
      </c>
      <c r="F7718" s="47">
        <v>38.5</v>
      </c>
      <c r="G7718" s="48">
        <v>550000</v>
      </c>
      <c r="H7718" s="47">
        <v>4.3899999999999997</v>
      </c>
      <c r="I7718" s="51">
        <f t="shared" si="862"/>
        <v>0.11402597402597402</v>
      </c>
      <c r="J7718" s="51">
        <f t="shared" ca="1" si="863"/>
        <v>4</v>
      </c>
      <c r="K7718" s="47">
        <f t="shared" si="864"/>
        <v>4.4800000000000004</v>
      </c>
      <c r="L7718" s="47">
        <f t="shared" si="865"/>
        <v>4.4800000000000004</v>
      </c>
      <c r="M7718" s="47">
        <f t="shared" si="866"/>
        <v>4.3899999999999997</v>
      </c>
      <c r="N7718" s="47">
        <f t="shared" si="867"/>
        <v>4.3899999999999997</v>
      </c>
      <c r="O7718" s="48">
        <f t="shared" ca="1" si="868"/>
        <v>2200000</v>
      </c>
    </row>
    <row r="7719" spans="1:15" x14ac:dyDescent="0.25">
      <c r="A7719">
        <v>7704</v>
      </c>
      <c r="B7719" s="84">
        <v>30795</v>
      </c>
      <c r="C7719" s="47">
        <v>39.75</v>
      </c>
      <c r="D7719" s="47">
        <v>40.380000000000003</v>
      </c>
      <c r="E7719" s="47">
        <v>39</v>
      </c>
      <c r="F7719" s="47">
        <v>39</v>
      </c>
      <c r="G7719" s="48">
        <v>480800</v>
      </c>
      <c r="H7719" s="47">
        <v>4.45</v>
      </c>
      <c r="I7719" s="51">
        <f t="shared" si="862"/>
        <v>0.11410256410256411</v>
      </c>
      <c r="J7719" s="51">
        <f t="shared" ca="1" si="863"/>
        <v>4</v>
      </c>
      <c r="K7719" s="47">
        <f t="shared" si="864"/>
        <v>4.54</v>
      </c>
      <c r="L7719" s="47">
        <f t="shared" si="865"/>
        <v>4.6100000000000003</v>
      </c>
      <c r="M7719" s="47">
        <f t="shared" si="866"/>
        <v>4.45</v>
      </c>
      <c r="N7719" s="47">
        <f t="shared" si="867"/>
        <v>4.45</v>
      </c>
      <c r="O7719" s="48">
        <f t="shared" ca="1" si="868"/>
        <v>1923200</v>
      </c>
    </row>
    <row r="7720" spans="1:15" x14ac:dyDescent="0.25">
      <c r="A7720">
        <v>7705</v>
      </c>
      <c r="B7720" s="84">
        <v>30791</v>
      </c>
      <c r="C7720" s="47">
        <v>38.619999999999997</v>
      </c>
      <c r="D7720" s="47">
        <v>39.880000000000003</v>
      </c>
      <c r="E7720" s="47">
        <v>38.5</v>
      </c>
      <c r="F7720" s="47">
        <v>39.75</v>
      </c>
      <c r="G7720" s="48">
        <v>1436400</v>
      </c>
      <c r="H7720" s="47">
        <v>4.53</v>
      </c>
      <c r="I7720" s="51">
        <f t="shared" si="862"/>
        <v>0.1139622641509434</v>
      </c>
      <c r="J7720" s="51">
        <f t="shared" ca="1" si="863"/>
        <v>4</v>
      </c>
      <c r="K7720" s="47">
        <f t="shared" si="864"/>
        <v>4.4000000000000004</v>
      </c>
      <c r="L7720" s="47">
        <f t="shared" si="865"/>
        <v>4.54</v>
      </c>
      <c r="M7720" s="47">
        <f t="shared" si="866"/>
        <v>4.3899999999999997</v>
      </c>
      <c r="N7720" s="47">
        <f t="shared" si="867"/>
        <v>4.53</v>
      </c>
      <c r="O7720" s="48">
        <f t="shared" ca="1" si="868"/>
        <v>5745600</v>
      </c>
    </row>
    <row r="7721" spans="1:15" x14ac:dyDescent="0.25">
      <c r="A7721">
        <v>7706</v>
      </c>
      <c r="B7721" s="84">
        <v>30790</v>
      </c>
      <c r="C7721" s="47">
        <v>39</v>
      </c>
      <c r="D7721" s="47">
        <v>39.25</v>
      </c>
      <c r="E7721" s="47">
        <v>38.380000000000003</v>
      </c>
      <c r="F7721" s="47">
        <v>38.880000000000003</v>
      </c>
      <c r="G7721" s="48">
        <v>395600</v>
      </c>
      <c r="H7721" s="47">
        <v>4.43</v>
      </c>
      <c r="I7721" s="51">
        <f t="shared" si="862"/>
        <v>0.11394032921810698</v>
      </c>
      <c r="J7721" s="51">
        <f t="shared" ca="1" si="863"/>
        <v>4</v>
      </c>
      <c r="K7721" s="47">
        <f t="shared" si="864"/>
        <v>4.4400000000000004</v>
      </c>
      <c r="L7721" s="47">
        <f t="shared" si="865"/>
        <v>4.47</v>
      </c>
      <c r="M7721" s="47">
        <f t="shared" si="866"/>
        <v>4.37</v>
      </c>
      <c r="N7721" s="47">
        <f t="shared" si="867"/>
        <v>4.43</v>
      </c>
      <c r="O7721" s="48">
        <f t="shared" ca="1" si="868"/>
        <v>1582400</v>
      </c>
    </row>
    <row r="7722" spans="1:15" x14ac:dyDescent="0.25">
      <c r="A7722">
        <v>7707</v>
      </c>
      <c r="B7722" s="84">
        <v>30789</v>
      </c>
      <c r="C7722" s="47">
        <v>38.619999999999997</v>
      </c>
      <c r="D7722" s="47">
        <v>39.380000000000003</v>
      </c>
      <c r="E7722" s="47">
        <v>38.380000000000003</v>
      </c>
      <c r="F7722" s="47">
        <v>38.880000000000003</v>
      </c>
      <c r="G7722" s="48">
        <v>636800</v>
      </c>
      <c r="H7722" s="47">
        <v>4.43</v>
      </c>
      <c r="I7722" s="51">
        <f t="shared" si="862"/>
        <v>0.11394032921810698</v>
      </c>
      <c r="J7722" s="51">
        <f t="shared" ca="1" si="863"/>
        <v>4</v>
      </c>
      <c r="K7722" s="47">
        <f t="shared" si="864"/>
        <v>4.4000000000000004</v>
      </c>
      <c r="L7722" s="47">
        <f t="shared" si="865"/>
        <v>4.49</v>
      </c>
      <c r="M7722" s="47">
        <f t="shared" si="866"/>
        <v>4.37</v>
      </c>
      <c r="N7722" s="47">
        <f t="shared" si="867"/>
        <v>4.43</v>
      </c>
      <c r="O7722" s="48">
        <f t="shared" ca="1" si="868"/>
        <v>2547200</v>
      </c>
    </row>
    <row r="7723" spans="1:15" x14ac:dyDescent="0.25">
      <c r="A7723">
        <v>7708</v>
      </c>
      <c r="B7723" s="84">
        <v>30788</v>
      </c>
      <c r="C7723" s="47">
        <v>37.75</v>
      </c>
      <c r="D7723" s="47">
        <v>38.5</v>
      </c>
      <c r="E7723" s="47">
        <v>37.619999999999997</v>
      </c>
      <c r="F7723" s="47">
        <v>38.5</v>
      </c>
      <c r="G7723" s="48">
        <v>445200</v>
      </c>
      <c r="H7723" s="47">
        <v>4.3899999999999997</v>
      </c>
      <c r="I7723" s="51">
        <f t="shared" si="862"/>
        <v>0.11402597402597402</v>
      </c>
      <c r="J7723" s="51">
        <f t="shared" ca="1" si="863"/>
        <v>4</v>
      </c>
      <c r="K7723" s="47">
        <f t="shared" si="864"/>
        <v>4.3</v>
      </c>
      <c r="L7723" s="47">
        <f t="shared" si="865"/>
        <v>4.3899999999999997</v>
      </c>
      <c r="M7723" s="47">
        <f t="shared" si="866"/>
        <v>4.29</v>
      </c>
      <c r="N7723" s="47">
        <f t="shared" si="867"/>
        <v>4.3899999999999997</v>
      </c>
      <c r="O7723" s="48">
        <f t="shared" ca="1" si="868"/>
        <v>1780800</v>
      </c>
    </row>
    <row r="7724" spans="1:15" x14ac:dyDescent="0.25">
      <c r="A7724">
        <v>7709</v>
      </c>
      <c r="B7724" s="84">
        <v>30785</v>
      </c>
      <c r="C7724" s="47">
        <v>37.5</v>
      </c>
      <c r="D7724" s="47">
        <v>38.380000000000003</v>
      </c>
      <c r="E7724" s="47">
        <v>37.25</v>
      </c>
      <c r="F7724" s="47">
        <v>37.880000000000003</v>
      </c>
      <c r="G7724" s="48">
        <v>1267200</v>
      </c>
      <c r="H7724" s="47">
        <v>4.32</v>
      </c>
      <c r="I7724" s="51">
        <f t="shared" si="862"/>
        <v>0.11404435058078141</v>
      </c>
      <c r="J7724" s="51">
        <f t="shared" ca="1" si="863"/>
        <v>4</v>
      </c>
      <c r="K7724" s="47">
        <f t="shared" si="864"/>
        <v>4.28</v>
      </c>
      <c r="L7724" s="47">
        <f t="shared" si="865"/>
        <v>4.38</v>
      </c>
      <c r="M7724" s="47">
        <f t="shared" si="866"/>
        <v>4.25</v>
      </c>
      <c r="N7724" s="47">
        <f t="shared" si="867"/>
        <v>4.32</v>
      </c>
      <c r="O7724" s="48">
        <f t="shared" ca="1" si="868"/>
        <v>5068800</v>
      </c>
    </row>
    <row r="7725" spans="1:15" x14ac:dyDescent="0.25">
      <c r="A7725">
        <v>7710</v>
      </c>
      <c r="B7725" s="84">
        <v>30784</v>
      </c>
      <c r="C7725" s="47">
        <v>37</v>
      </c>
      <c r="D7725" s="47">
        <v>37.5</v>
      </c>
      <c r="E7725" s="47">
        <v>36.75</v>
      </c>
      <c r="F7725" s="47">
        <v>37.5</v>
      </c>
      <c r="G7725" s="48">
        <v>976000</v>
      </c>
      <c r="H7725" s="47">
        <v>4.28</v>
      </c>
      <c r="I7725" s="51">
        <f t="shared" si="862"/>
        <v>0.11413333333333334</v>
      </c>
      <c r="J7725" s="51">
        <f t="shared" ca="1" si="863"/>
        <v>4</v>
      </c>
      <c r="K7725" s="47">
        <f t="shared" si="864"/>
        <v>4.22</v>
      </c>
      <c r="L7725" s="47">
        <f t="shared" si="865"/>
        <v>4.28</v>
      </c>
      <c r="M7725" s="47">
        <f t="shared" si="866"/>
        <v>4.1900000000000004</v>
      </c>
      <c r="N7725" s="47">
        <f t="shared" si="867"/>
        <v>4.28</v>
      </c>
      <c r="O7725" s="48">
        <f t="shared" ca="1" si="868"/>
        <v>3904000</v>
      </c>
    </row>
    <row r="7726" spans="1:15" x14ac:dyDescent="0.25">
      <c r="A7726">
        <v>7711</v>
      </c>
      <c r="B7726" s="84">
        <v>30783</v>
      </c>
      <c r="C7726" s="47">
        <v>37</v>
      </c>
      <c r="D7726" s="47">
        <v>37.5</v>
      </c>
      <c r="E7726" s="47">
        <v>36</v>
      </c>
      <c r="F7726" s="47">
        <v>36.5</v>
      </c>
      <c r="G7726" s="48">
        <v>735200</v>
      </c>
      <c r="H7726" s="47">
        <v>4.16</v>
      </c>
      <c r="I7726" s="51">
        <f t="shared" si="862"/>
        <v>0.11397260273972604</v>
      </c>
      <c r="J7726" s="51">
        <f t="shared" ca="1" si="863"/>
        <v>4</v>
      </c>
      <c r="K7726" s="47">
        <f t="shared" si="864"/>
        <v>4.22</v>
      </c>
      <c r="L7726" s="47">
        <f t="shared" si="865"/>
        <v>4.2699999999999996</v>
      </c>
      <c r="M7726" s="47">
        <f t="shared" si="866"/>
        <v>4.0999999999999996</v>
      </c>
      <c r="N7726" s="47">
        <f t="shared" si="867"/>
        <v>4.16</v>
      </c>
      <c r="O7726" s="48">
        <f t="shared" ca="1" si="868"/>
        <v>2940800</v>
      </c>
    </row>
    <row r="7727" spans="1:15" x14ac:dyDescent="0.25">
      <c r="A7727">
        <v>7712</v>
      </c>
      <c r="B7727" s="84">
        <v>30782</v>
      </c>
      <c r="C7727" s="47">
        <v>37.5</v>
      </c>
      <c r="D7727" s="47">
        <v>37.75</v>
      </c>
      <c r="E7727" s="47">
        <v>37</v>
      </c>
      <c r="F7727" s="47">
        <v>37.25</v>
      </c>
      <c r="G7727" s="48">
        <v>442000</v>
      </c>
      <c r="H7727" s="47">
        <v>4.25</v>
      </c>
      <c r="I7727" s="51">
        <f t="shared" si="862"/>
        <v>0.11409395973154363</v>
      </c>
      <c r="J7727" s="51">
        <f t="shared" ca="1" si="863"/>
        <v>4</v>
      </c>
      <c r="K7727" s="47">
        <f t="shared" si="864"/>
        <v>4.28</v>
      </c>
      <c r="L7727" s="47">
        <f t="shared" si="865"/>
        <v>4.3099999999999996</v>
      </c>
      <c r="M7727" s="47">
        <f t="shared" si="866"/>
        <v>4.22</v>
      </c>
      <c r="N7727" s="47">
        <f t="shared" si="867"/>
        <v>4.25</v>
      </c>
      <c r="O7727" s="48">
        <f t="shared" ca="1" si="868"/>
        <v>1768000</v>
      </c>
    </row>
    <row r="7728" spans="1:15" x14ac:dyDescent="0.25">
      <c r="A7728">
        <v>7713</v>
      </c>
      <c r="B7728" s="84">
        <v>30781</v>
      </c>
      <c r="C7728" s="47">
        <v>36.880000000000003</v>
      </c>
      <c r="D7728" s="47">
        <v>37.5</v>
      </c>
      <c r="E7728" s="47">
        <v>36.5</v>
      </c>
      <c r="F7728" s="47">
        <v>37.5</v>
      </c>
      <c r="G7728" s="48">
        <v>267200</v>
      </c>
      <c r="H7728" s="47">
        <v>4.28</v>
      </c>
      <c r="I7728" s="51">
        <f t="shared" si="862"/>
        <v>0.11413333333333334</v>
      </c>
      <c r="J7728" s="51">
        <f t="shared" ca="1" si="863"/>
        <v>4</v>
      </c>
      <c r="K7728" s="47">
        <f t="shared" si="864"/>
        <v>4.21</v>
      </c>
      <c r="L7728" s="47">
        <f t="shared" si="865"/>
        <v>4.28</v>
      </c>
      <c r="M7728" s="47">
        <f t="shared" si="866"/>
        <v>4.17</v>
      </c>
      <c r="N7728" s="47">
        <f t="shared" si="867"/>
        <v>4.28</v>
      </c>
      <c r="O7728" s="48">
        <f t="shared" ca="1" si="868"/>
        <v>1068800</v>
      </c>
    </row>
    <row r="7729" spans="1:15" x14ac:dyDescent="0.25">
      <c r="A7729">
        <v>7714</v>
      </c>
      <c r="B7729" s="84">
        <v>30778</v>
      </c>
      <c r="C7729" s="47">
        <v>36.5</v>
      </c>
      <c r="D7729" s="47">
        <v>36.880000000000003</v>
      </c>
      <c r="E7729" s="47">
        <v>36.25</v>
      </c>
      <c r="F7729" s="47">
        <v>36.880000000000003</v>
      </c>
      <c r="G7729" s="48">
        <v>474000</v>
      </c>
      <c r="H7729" s="47">
        <v>4.21</v>
      </c>
      <c r="I7729" s="51">
        <f t="shared" si="862"/>
        <v>0.11415401301518437</v>
      </c>
      <c r="J7729" s="51">
        <f t="shared" ca="1" si="863"/>
        <v>4</v>
      </c>
      <c r="K7729" s="47">
        <f t="shared" si="864"/>
        <v>4.17</v>
      </c>
      <c r="L7729" s="47">
        <f t="shared" si="865"/>
        <v>4.21</v>
      </c>
      <c r="M7729" s="47">
        <f t="shared" si="866"/>
        <v>4.1399999999999997</v>
      </c>
      <c r="N7729" s="47">
        <f t="shared" si="867"/>
        <v>4.21</v>
      </c>
      <c r="O7729" s="48">
        <f t="shared" ca="1" si="868"/>
        <v>1896000</v>
      </c>
    </row>
    <row r="7730" spans="1:15" x14ac:dyDescent="0.25">
      <c r="A7730">
        <v>7715</v>
      </c>
      <c r="B7730" s="84">
        <v>30777</v>
      </c>
      <c r="C7730" s="47">
        <v>37.880000000000003</v>
      </c>
      <c r="D7730" s="47">
        <v>37.880000000000003</v>
      </c>
      <c r="E7730" s="47">
        <v>36.619999999999997</v>
      </c>
      <c r="F7730" s="47">
        <v>36.880000000000003</v>
      </c>
      <c r="G7730" s="48">
        <v>669200</v>
      </c>
      <c r="H7730" s="47">
        <v>4.21</v>
      </c>
      <c r="I7730" s="51">
        <f t="shared" si="862"/>
        <v>0.11415401301518437</v>
      </c>
      <c r="J7730" s="51">
        <f t="shared" ca="1" si="863"/>
        <v>4</v>
      </c>
      <c r="K7730" s="47">
        <f t="shared" si="864"/>
        <v>4.32</v>
      </c>
      <c r="L7730" s="47">
        <f t="shared" si="865"/>
        <v>4.32</v>
      </c>
      <c r="M7730" s="47">
        <f t="shared" si="866"/>
        <v>4.18</v>
      </c>
      <c r="N7730" s="47">
        <f t="shared" si="867"/>
        <v>4.21</v>
      </c>
      <c r="O7730" s="48">
        <f t="shared" ca="1" si="868"/>
        <v>2676800</v>
      </c>
    </row>
    <row r="7731" spans="1:15" x14ac:dyDescent="0.25">
      <c r="A7731">
        <v>7716</v>
      </c>
      <c r="B7731" s="84">
        <v>30776</v>
      </c>
      <c r="C7731" s="47">
        <v>38</v>
      </c>
      <c r="D7731" s="47">
        <v>38.119999999999997</v>
      </c>
      <c r="E7731" s="47">
        <v>37.25</v>
      </c>
      <c r="F7731" s="47">
        <v>37.75</v>
      </c>
      <c r="G7731" s="48">
        <v>1319200</v>
      </c>
      <c r="H7731" s="47">
        <v>4.3099999999999996</v>
      </c>
      <c r="I7731" s="51">
        <f t="shared" si="862"/>
        <v>0.11417218543046356</v>
      </c>
      <c r="J7731" s="51">
        <f t="shared" ca="1" si="863"/>
        <v>4</v>
      </c>
      <c r="K7731" s="47">
        <f t="shared" si="864"/>
        <v>4.34</v>
      </c>
      <c r="L7731" s="47">
        <f t="shared" si="865"/>
        <v>4.3499999999999996</v>
      </c>
      <c r="M7731" s="47">
        <f t="shared" si="866"/>
        <v>4.25</v>
      </c>
      <c r="N7731" s="47">
        <f t="shared" si="867"/>
        <v>4.3099999999999996</v>
      </c>
      <c r="O7731" s="48">
        <f t="shared" ca="1" si="868"/>
        <v>5276800</v>
      </c>
    </row>
    <row r="7732" spans="1:15" x14ac:dyDescent="0.25">
      <c r="A7732">
        <v>7717</v>
      </c>
      <c r="B7732" s="84">
        <v>30775</v>
      </c>
      <c r="C7732" s="47">
        <v>38.5</v>
      </c>
      <c r="D7732" s="47">
        <v>38.5</v>
      </c>
      <c r="E7732" s="47">
        <v>37.75</v>
      </c>
      <c r="F7732" s="47">
        <v>37.880000000000003</v>
      </c>
      <c r="G7732" s="48">
        <v>812400</v>
      </c>
      <c r="H7732" s="47">
        <v>4.32</v>
      </c>
      <c r="I7732" s="51">
        <f t="shared" si="862"/>
        <v>0.11404435058078141</v>
      </c>
      <c r="J7732" s="51">
        <f t="shared" ca="1" si="863"/>
        <v>4</v>
      </c>
      <c r="K7732" s="47">
        <f t="shared" si="864"/>
        <v>4.3899999999999997</v>
      </c>
      <c r="L7732" s="47">
        <f t="shared" si="865"/>
        <v>4.3899999999999997</v>
      </c>
      <c r="M7732" s="47">
        <f t="shared" si="866"/>
        <v>4.3099999999999996</v>
      </c>
      <c r="N7732" s="47">
        <f t="shared" si="867"/>
        <v>4.32</v>
      </c>
      <c r="O7732" s="48">
        <f t="shared" ca="1" si="868"/>
        <v>3249600</v>
      </c>
    </row>
    <row r="7733" spans="1:15" x14ac:dyDescent="0.25">
      <c r="A7733">
        <v>7718</v>
      </c>
      <c r="B7733" s="84">
        <v>30774</v>
      </c>
      <c r="C7733" s="47">
        <v>38</v>
      </c>
      <c r="D7733" s="47">
        <v>39</v>
      </c>
      <c r="E7733" s="47">
        <v>38</v>
      </c>
      <c r="F7733" s="47">
        <v>38.5</v>
      </c>
      <c r="G7733" s="48">
        <v>959200</v>
      </c>
      <c r="H7733" s="47">
        <v>4.3899999999999997</v>
      </c>
      <c r="I7733" s="51">
        <f t="shared" si="862"/>
        <v>0.11402597402597402</v>
      </c>
      <c r="J7733" s="51">
        <f t="shared" ca="1" si="863"/>
        <v>4</v>
      </c>
      <c r="K7733" s="47">
        <f t="shared" si="864"/>
        <v>4.33</v>
      </c>
      <c r="L7733" s="47">
        <f t="shared" si="865"/>
        <v>4.45</v>
      </c>
      <c r="M7733" s="47">
        <f t="shared" si="866"/>
        <v>4.33</v>
      </c>
      <c r="N7733" s="47">
        <f t="shared" si="867"/>
        <v>4.3899999999999997</v>
      </c>
      <c r="O7733" s="48">
        <f t="shared" ca="1" si="868"/>
        <v>3836800</v>
      </c>
    </row>
    <row r="7734" spans="1:15" x14ac:dyDescent="0.25">
      <c r="A7734">
        <v>7719</v>
      </c>
      <c r="B7734" s="84">
        <v>30771</v>
      </c>
      <c r="C7734" s="47">
        <v>38.619999999999997</v>
      </c>
      <c r="D7734" s="47">
        <v>38.619999999999997</v>
      </c>
      <c r="E7734" s="47">
        <v>38</v>
      </c>
      <c r="F7734" s="47">
        <v>38.380000000000003</v>
      </c>
      <c r="G7734" s="48">
        <v>698000</v>
      </c>
      <c r="H7734" s="47">
        <v>4.34</v>
      </c>
      <c r="I7734" s="51">
        <f t="shared" si="862"/>
        <v>0.11307972902553412</v>
      </c>
      <c r="J7734" s="51">
        <f t="shared" ca="1" si="863"/>
        <v>4</v>
      </c>
      <c r="K7734" s="47">
        <f t="shared" si="864"/>
        <v>4.37</v>
      </c>
      <c r="L7734" s="47">
        <f t="shared" si="865"/>
        <v>4.37</v>
      </c>
      <c r="M7734" s="47">
        <f t="shared" si="866"/>
        <v>4.3</v>
      </c>
      <c r="N7734" s="47">
        <f t="shared" si="867"/>
        <v>4.34</v>
      </c>
      <c r="O7734" s="48">
        <f t="shared" ca="1" si="868"/>
        <v>2792000</v>
      </c>
    </row>
    <row r="7735" spans="1:15" x14ac:dyDescent="0.25">
      <c r="A7735">
        <v>7720</v>
      </c>
      <c r="B7735" s="84">
        <v>30770</v>
      </c>
      <c r="C7735" s="47">
        <v>38.25</v>
      </c>
      <c r="D7735" s="47">
        <v>39.5</v>
      </c>
      <c r="E7735" s="47">
        <v>38</v>
      </c>
      <c r="F7735" s="47">
        <v>38.880000000000003</v>
      </c>
      <c r="G7735" s="48">
        <v>1048000</v>
      </c>
      <c r="H7735" s="47">
        <v>4.3899999999999997</v>
      </c>
      <c r="I7735" s="51">
        <f t="shared" si="862"/>
        <v>0.11291152263374483</v>
      </c>
      <c r="J7735" s="51">
        <f t="shared" ca="1" si="863"/>
        <v>4</v>
      </c>
      <c r="K7735" s="47">
        <f t="shared" si="864"/>
        <v>4.32</v>
      </c>
      <c r="L7735" s="47">
        <f t="shared" si="865"/>
        <v>4.46</v>
      </c>
      <c r="M7735" s="47">
        <f t="shared" si="866"/>
        <v>4.29</v>
      </c>
      <c r="N7735" s="47">
        <f t="shared" si="867"/>
        <v>4.3899999999999997</v>
      </c>
      <c r="O7735" s="48">
        <f t="shared" ca="1" si="868"/>
        <v>4192000</v>
      </c>
    </row>
    <row r="7736" spans="1:15" x14ac:dyDescent="0.25">
      <c r="A7736">
        <v>7721</v>
      </c>
      <c r="B7736" s="84">
        <v>30769</v>
      </c>
      <c r="C7736" s="47">
        <v>36.619999999999997</v>
      </c>
      <c r="D7736" s="47">
        <v>37.5</v>
      </c>
      <c r="E7736" s="47">
        <v>36.619999999999997</v>
      </c>
      <c r="F7736" s="47">
        <v>37.380000000000003</v>
      </c>
      <c r="G7736" s="48">
        <v>592000</v>
      </c>
      <c r="H7736" s="47">
        <v>4.22</v>
      </c>
      <c r="I7736" s="51">
        <f t="shared" si="862"/>
        <v>0.11289459604066344</v>
      </c>
      <c r="J7736" s="51">
        <f t="shared" ca="1" si="863"/>
        <v>4</v>
      </c>
      <c r="K7736" s="47">
        <f t="shared" si="864"/>
        <v>4.13</v>
      </c>
      <c r="L7736" s="47">
        <f t="shared" si="865"/>
        <v>4.2300000000000004</v>
      </c>
      <c r="M7736" s="47">
        <f t="shared" si="866"/>
        <v>4.13</v>
      </c>
      <c r="N7736" s="47">
        <f t="shared" si="867"/>
        <v>4.22</v>
      </c>
      <c r="O7736" s="48">
        <f t="shared" ca="1" si="868"/>
        <v>2368000</v>
      </c>
    </row>
    <row r="7737" spans="1:15" x14ac:dyDescent="0.25">
      <c r="A7737">
        <v>7722</v>
      </c>
      <c r="B7737" s="84">
        <v>30768</v>
      </c>
      <c r="C7737" s="47">
        <v>36.119999999999997</v>
      </c>
      <c r="D7737" s="47">
        <v>36.75</v>
      </c>
      <c r="E7737" s="47">
        <v>36</v>
      </c>
      <c r="F7737" s="47">
        <v>36.619999999999997</v>
      </c>
      <c r="G7737" s="48">
        <v>433200</v>
      </c>
      <c r="H7737" s="47">
        <v>4.1399999999999997</v>
      </c>
      <c r="I7737" s="51">
        <f t="shared" si="862"/>
        <v>0.11305297651556527</v>
      </c>
      <c r="J7737" s="51">
        <f t="shared" ca="1" si="863"/>
        <v>4</v>
      </c>
      <c r="K7737" s="47">
        <f t="shared" si="864"/>
        <v>4.08</v>
      </c>
      <c r="L7737" s="47">
        <f t="shared" si="865"/>
        <v>4.1500000000000004</v>
      </c>
      <c r="M7737" s="47">
        <f t="shared" si="866"/>
        <v>4.07</v>
      </c>
      <c r="N7737" s="47">
        <f t="shared" si="867"/>
        <v>4.1399999999999997</v>
      </c>
      <c r="O7737" s="48">
        <f t="shared" ca="1" si="868"/>
        <v>1732800</v>
      </c>
    </row>
    <row r="7738" spans="1:15" x14ac:dyDescent="0.25">
      <c r="A7738">
        <v>7723</v>
      </c>
      <c r="B7738" s="84">
        <v>30767</v>
      </c>
      <c r="C7738" s="47">
        <v>36.119999999999997</v>
      </c>
      <c r="D7738" s="47">
        <v>36.380000000000003</v>
      </c>
      <c r="E7738" s="47">
        <v>35.880000000000003</v>
      </c>
      <c r="F7738" s="47">
        <v>36.25</v>
      </c>
      <c r="G7738" s="48">
        <v>556400</v>
      </c>
      <c r="H7738" s="47">
        <v>4.0999999999999996</v>
      </c>
      <c r="I7738" s="51">
        <f t="shared" si="862"/>
        <v>0.11310344827586206</v>
      </c>
      <c r="J7738" s="51">
        <f t="shared" ca="1" si="863"/>
        <v>4</v>
      </c>
      <c r="K7738" s="47">
        <f t="shared" si="864"/>
        <v>4.09</v>
      </c>
      <c r="L7738" s="47">
        <f t="shared" si="865"/>
        <v>4.1100000000000003</v>
      </c>
      <c r="M7738" s="47">
        <f t="shared" si="866"/>
        <v>4.0599999999999996</v>
      </c>
      <c r="N7738" s="47">
        <f t="shared" si="867"/>
        <v>4.0999999999999996</v>
      </c>
      <c r="O7738" s="48">
        <f t="shared" ca="1" si="868"/>
        <v>2225600</v>
      </c>
    </row>
    <row r="7739" spans="1:15" x14ac:dyDescent="0.25">
      <c r="A7739">
        <v>7724</v>
      </c>
      <c r="B7739" s="84">
        <v>30764</v>
      </c>
      <c r="C7739" s="47">
        <v>35.619999999999997</v>
      </c>
      <c r="D7739" s="47">
        <v>36.5</v>
      </c>
      <c r="E7739" s="47">
        <v>35.25</v>
      </c>
      <c r="F7739" s="47">
        <v>36</v>
      </c>
      <c r="G7739" s="48">
        <v>1119600</v>
      </c>
      <c r="H7739" s="47">
        <v>4.07</v>
      </c>
      <c r="I7739" s="51">
        <f t="shared" si="862"/>
        <v>0.11305555555555556</v>
      </c>
      <c r="J7739" s="51">
        <f t="shared" ca="1" si="863"/>
        <v>4</v>
      </c>
      <c r="K7739" s="47">
        <f t="shared" si="864"/>
        <v>4.03</v>
      </c>
      <c r="L7739" s="47">
        <f t="shared" si="865"/>
        <v>4.13</v>
      </c>
      <c r="M7739" s="47">
        <f t="shared" si="866"/>
        <v>3.99</v>
      </c>
      <c r="N7739" s="47">
        <f t="shared" si="867"/>
        <v>4.07</v>
      </c>
      <c r="O7739" s="48">
        <f t="shared" ca="1" si="868"/>
        <v>4478400</v>
      </c>
    </row>
    <row r="7740" spans="1:15" x14ac:dyDescent="0.25">
      <c r="A7740">
        <v>7725</v>
      </c>
      <c r="B7740" s="84">
        <v>30763</v>
      </c>
      <c r="C7740" s="47">
        <v>36</v>
      </c>
      <c r="D7740" s="47">
        <v>36.25</v>
      </c>
      <c r="E7740" s="47">
        <v>35.619999999999997</v>
      </c>
      <c r="F7740" s="47">
        <v>35.880000000000003</v>
      </c>
      <c r="G7740" s="48">
        <v>816400</v>
      </c>
      <c r="H7740" s="47">
        <v>4.05</v>
      </c>
      <c r="I7740" s="51">
        <f t="shared" si="862"/>
        <v>0.11287625418060199</v>
      </c>
      <c r="J7740" s="51">
        <f t="shared" ca="1" si="863"/>
        <v>4</v>
      </c>
      <c r="K7740" s="47">
        <f t="shared" si="864"/>
        <v>4.0599999999999996</v>
      </c>
      <c r="L7740" s="47">
        <f t="shared" si="865"/>
        <v>4.09</v>
      </c>
      <c r="M7740" s="47">
        <f t="shared" si="866"/>
        <v>4.0199999999999996</v>
      </c>
      <c r="N7740" s="47">
        <f t="shared" si="867"/>
        <v>4.05</v>
      </c>
      <c r="O7740" s="48">
        <f t="shared" ca="1" si="868"/>
        <v>3265600</v>
      </c>
    </row>
    <row r="7741" spans="1:15" x14ac:dyDescent="0.25">
      <c r="A7741">
        <v>7726</v>
      </c>
      <c r="B7741" s="84">
        <v>30762</v>
      </c>
      <c r="C7741" s="47">
        <v>36.5</v>
      </c>
      <c r="D7741" s="47">
        <v>36.75</v>
      </c>
      <c r="E7741" s="47">
        <v>36.25</v>
      </c>
      <c r="F7741" s="47">
        <v>36.75</v>
      </c>
      <c r="G7741" s="48">
        <v>562400</v>
      </c>
      <c r="H7741" s="47">
        <v>4.1500000000000004</v>
      </c>
      <c r="I7741" s="51">
        <f t="shared" si="862"/>
        <v>0.11292517006802721</v>
      </c>
      <c r="J7741" s="51">
        <f t="shared" ca="1" si="863"/>
        <v>4</v>
      </c>
      <c r="K7741" s="47">
        <f t="shared" si="864"/>
        <v>4.12</v>
      </c>
      <c r="L7741" s="47">
        <f t="shared" si="865"/>
        <v>4.1500000000000004</v>
      </c>
      <c r="M7741" s="47">
        <f t="shared" si="866"/>
        <v>4.09</v>
      </c>
      <c r="N7741" s="47">
        <f t="shared" si="867"/>
        <v>4.1500000000000004</v>
      </c>
      <c r="O7741" s="48">
        <f t="shared" ca="1" si="868"/>
        <v>2249600</v>
      </c>
    </row>
    <row r="7742" spans="1:15" x14ac:dyDescent="0.25">
      <c r="A7742">
        <v>7727</v>
      </c>
      <c r="B7742" s="84">
        <v>30761</v>
      </c>
      <c r="C7742" s="47">
        <v>36.75</v>
      </c>
      <c r="D7742" s="47">
        <v>37</v>
      </c>
      <c r="E7742" s="47">
        <v>36.380000000000003</v>
      </c>
      <c r="F7742" s="47">
        <v>36.5</v>
      </c>
      <c r="G7742" s="48">
        <v>359600</v>
      </c>
      <c r="H7742" s="47">
        <v>4.13</v>
      </c>
      <c r="I7742" s="51">
        <f t="shared" si="862"/>
        <v>0.11315068493150685</v>
      </c>
      <c r="J7742" s="51">
        <f t="shared" ca="1" si="863"/>
        <v>4</v>
      </c>
      <c r="K7742" s="47">
        <f t="shared" si="864"/>
        <v>4.16</v>
      </c>
      <c r="L7742" s="47">
        <f t="shared" si="865"/>
        <v>4.1900000000000004</v>
      </c>
      <c r="M7742" s="47">
        <f t="shared" si="866"/>
        <v>4.12</v>
      </c>
      <c r="N7742" s="47">
        <f t="shared" si="867"/>
        <v>4.13</v>
      </c>
      <c r="O7742" s="48">
        <f t="shared" ca="1" si="868"/>
        <v>1438400</v>
      </c>
    </row>
    <row r="7743" spans="1:15" x14ac:dyDescent="0.25">
      <c r="A7743">
        <v>7728</v>
      </c>
      <c r="B7743" s="84">
        <v>30760</v>
      </c>
      <c r="C7743" s="47">
        <v>37</v>
      </c>
      <c r="D7743" s="47">
        <v>37</v>
      </c>
      <c r="E7743" s="47">
        <v>36.25</v>
      </c>
      <c r="F7743" s="47">
        <v>36.619999999999997</v>
      </c>
      <c r="G7743" s="48">
        <v>186800</v>
      </c>
      <c r="H7743" s="47">
        <v>4.1399999999999997</v>
      </c>
      <c r="I7743" s="51">
        <f t="shared" si="862"/>
        <v>0.11305297651556527</v>
      </c>
      <c r="J7743" s="51">
        <f t="shared" ca="1" si="863"/>
        <v>4</v>
      </c>
      <c r="K7743" s="47">
        <f t="shared" si="864"/>
        <v>4.18</v>
      </c>
      <c r="L7743" s="47">
        <f t="shared" si="865"/>
        <v>4.18</v>
      </c>
      <c r="M7743" s="47">
        <f t="shared" si="866"/>
        <v>4.0999999999999996</v>
      </c>
      <c r="N7743" s="47">
        <f t="shared" si="867"/>
        <v>4.1399999999999997</v>
      </c>
      <c r="O7743" s="48">
        <f t="shared" ca="1" si="868"/>
        <v>747200</v>
      </c>
    </row>
    <row r="7744" spans="1:15" x14ac:dyDescent="0.25">
      <c r="A7744">
        <v>7729</v>
      </c>
      <c r="B7744" s="84">
        <v>30757</v>
      </c>
      <c r="C7744" s="47">
        <v>37.5</v>
      </c>
      <c r="D7744" s="47">
        <v>37.880000000000003</v>
      </c>
      <c r="E7744" s="47">
        <v>36.75</v>
      </c>
      <c r="F7744" s="47">
        <v>37.25</v>
      </c>
      <c r="G7744" s="48">
        <v>691600</v>
      </c>
      <c r="H7744" s="47">
        <v>4.21</v>
      </c>
      <c r="I7744" s="51">
        <f t="shared" si="862"/>
        <v>0.11302013422818792</v>
      </c>
      <c r="J7744" s="51">
        <f t="shared" ca="1" si="863"/>
        <v>4</v>
      </c>
      <c r="K7744" s="47">
        <f t="shared" si="864"/>
        <v>4.24</v>
      </c>
      <c r="L7744" s="47">
        <f t="shared" si="865"/>
        <v>4.28</v>
      </c>
      <c r="M7744" s="47">
        <f t="shared" si="866"/>
        <v>4.1500000000000004</v>
      </c>
      <c r="N7744" s="47">
        <f t="shared" si="867"/>
        <v>4.21</v>
      </c>
      <c r="O7744" s="48">
        <f t="shared" ca="1" si="868"/>
        <v>2766400</v>
      </c>
    </row>
    <row r="7745" spans="1:15" x14ac:dyDescent="0.25">
      <c r="A7745">
        <v>7730</v>
      </c>
      <c r="B7745" s="84">
        <v>30756</v>
      </c>
      <c r="C7745" s="47">
        <v>37</v>
      </c>
      <c r="D7745" s="47">
        <v>37.25</v>
      </c>
      <c r="E7745" s="47">
        <v>36.75</v>
      </c>
      <c r="F7745" s="47">
        <v>37.119999999999997</v>
      </c>
      <c r="G7745" s="48">
        <v>599600</v>
      </c>
      <c r="H7745" s="47">
        <v>4.2</v>
      </c>
      <c r="I7745" s="51">
        <f t="shared" si="862"/>
        <v>0.11314655172413794</v>
      </c>
      <c r="J7745" s="51">
        <f t="shared" ca="1" si="863"/>
        <v>4</v>
      </c>
      <c r="K7745" s="47">
        <f t="shared" si="864"/>
        <v>4.1900000000000004</v>
      </c>
      <c r="L7745" s="47">
        <f t="shared" si="865"/>
        <v>4.21</v>
      </c>
      <c r="M7745" s="47">
        <f t="shared" si="866"/>
        <v>4.16</v>
      </c>
      <c r="N7745" s="47">
        <f t="shared" si="867"/>
        <v>4.2</v>
      </c>
      <c r="O7745" s="48">
        <f t="shared" ca="1" si="868"/>
        <v>2398400</v>
      </c>
    </row>
    <row r="7746" spans="1:15" x14ac:dyDescent="0.25">
      <c r="A7746">
        <v>7731</v>
      </c>
      <c r="B7746" s="84">
        <v>30755</v>
      </c>
      <c r="C7746" s="47">
        <v>37.5</v>
      </c>
      <c r="D7746" s="47">
        <v>37.619999999999997</v>
      </c>
      <c r="E7746" s="47">
        <v>37</v>
      </c>
      <c r="F7746" s="47">
        <v>37.25</v>
      </c>
      <c r="G7746" s="48">
        <v>845600</v>
      </c>
      <c r="H7746" s="47">
        <v>4.21</v>
      </c>
      <c r="I7746" s="51">
        <f t="shared" si="862"/>
        <v>0.11302013422818792</v>
      </c>
      <c r="J7746" s="51">
        <f t="shared" ca="1" si="863"/>
        <v>4</v>
      </c>
      <c r="K7746" s="47">
        <f t="shared" si="864"/>
        <v>4.24</v>
      </c>
      <c r="L7746" s="47">
        <f t="shared" si="865"/>
        <v>4.25</v>
      </c>
      <c r="M7746" s="47">
        <f t="shared" si="866"/>
        <v>4.18</v>
      </c>
      <c r="N7746" s="47">
        <f t="shared" si="867"/>
        <v>4.21</v>
      </c>
      <c r="O7746" s="48">
        <f t="shared" ca="1" si="868"/>
        <v>3382400</v>
      </c>
    </row>
    <row r="7747" spans="1:15" x14ac:dyDescent="0.25">
      <c r="A7747">
        <v>7732</v>
      </c>
      <c r="B7747" s="84">
        <v>30754</v>
      </c>
      <c r="C7747" s="47">
        <v>38.619999999999997</v>
      </c>
      <c r="D7747" s="47">
        <v>38.75</v>
      </c>
      <c r="E7747" s="47">
        <v>37.75</v>
      </c>
      <c r="F7747" s="47">
        <v>37.75</v>
      </c>
      <c r="G7747" s="48">
        <v>824400</v>
      </c>
      <c r="H7747" s="47">
        <v>4.2699999999999996</v>
      </c>
      <c r="I7747" s="51">
        <f t="shared" si="862"/>
        <v>0.11311258278145694</v>
      </c>
      <c r="J7747" s="51">
        <f t="shared" ca="1" si="863"/>
        <v>4</v>
      </c>
      <c r="K7747" s="47">
        <f t="shared" si="864"/>
        <v>4.37</v>
      </c>
      <c r="L7747" s="47">
        <f t="shared" si="865"/>
        <v>4.38</v>
      </c>
      <c r="M7747" s="47">
        <f t="shared" si="866"/>
        <v>4.2699999999999996</v>
      </c>
      <c r="N7747" s="47">
        <f t="shared" si="867"/>
        <v>4.2699999999999996</v>
      </c>
      <c r="O7747" s="48">
        <f t="shared" ca="1" si="868"/>
        <v>3297600</v>
      </c>
    </row>
    <row r="7748" spans="1:15" x14ac:dyDescent="0.25">
      <c r="A7748">
        <v>7733</v>
      </c>
      <c r="B7748" s="84">
        <v>30753</v>
      </c>
      <c r="C7748" s="47">
        <v>37.75</v>
      </c>
      <c r="D7748" s="47">
        <v>38.5</v>
      </c>
      <c r="E7748" s="47">
        <v>37.75</v>
      </c>
      <c r="F7748" s="47">
        <v>38.380000000000003</v>
      </c>
      <c r="G7748" s="48">
        <v>507200</v>
      </c>
      <c r="H7748" s="47">
        <v>4.34</v>
      </c>
      <c r="I7748" s="51">
        <f t="shared" si="862"/>
        <v>0.11307972902553412</v>
      </c>
      <c r="J7748" s="51">
        <f t="shared" ca="1" si="863"/>
        <v>4</v>
      </c>
      <c r="K7748" s="47">
        <f t="shared" si="864"/>
        <v>4.2699999999999996</v>
      </c>
      <c r="L7748" s="47">
        <f t="shared" si="865"/>
        <v>4.3499999999999996</v>
      </c>
      <c r="M7748" s="47">
        <f t="shared" si="866"/>
        <v>4.2699999999999996</v>
      </c>
      <c r="N7748" s="47">
        <f t="shared" si="867"/>
        <v>4.34</v>
      </c>
      <c r="O7748" s="48">
        <f t="shared" ca="1" si="868"/>
        <v>2028800</v>
      </c>
    </row>
    <row r="7749" spans="1:15" x14ac:dyDescent="0.25">
      <c r="A7749">
        <v>7734</v>
      </c>
      <c r="B7749" s="84">
        <v>30750</v>
      </c>
      <c r="C7749" s="47">
        <v>38.119999999999997</v>
      </c>
      <c r="D7749" s="47">
        <v>38.25</v>
      </c>
      <c r="E7749" s="47">
        <v>37.75</v>
      </c>
      <c r="F7749" s="47">
        <v>38</v>
      </c>
      <c r="G7749" s="48">
        <v>858400</v>
      </c>
      <c r="H7749" s="47">
        <v>4.29</v>
      </c>
      <c r="I7749" s="51">
        <f t="shared" si="862"/>
        <v>0.11289473684210527</v>
      </c>
      <c r="J7749" s="51">
        <f t="shared" ca="1" si="863"/>
        <v>4</v>
      </c>
      <c r="K7749" s="47">
        <f t="shared" si="864"/>
        <v>4.3</v>
      </c>
      <c r="L7749" s="47">
        <f t="shared" si="865"/>
        <v>4.32</v>
      </c>
      <c r="M7749" s="47">
        <f t="shared" si="866"/>
        <v>4.26</v>
      </c>
      <c r="N7749" s="47">
        <f t="shared" si="867"/>
        <v>4.29</v>
      </c>
      <c r="O7749" s="48">
        <f t="shared" ca="1" si="868"/>
        <v>3433600</v>
      </c>
    </row>
    <row r="7750" spans="1:15" x14ac:dyDescent="0.25">
      <c r="A7750">
        <v>7735</v>
      </c>
      <c r="B7750" s="84">
        <v>30749</v>
      </c>
      <c r="C7750" s="47">
        <v>37.5</v>
      </c>
      <c r="D7750" s="47">
        <v>39</v>
      </c>
      <c r="E7750" s="47">
        <v>37.5</v>
      </c>
      <c r="F7750" s="47">
        <v>38.380000000000003</v>
      </c>
      <c r="G7750" s="48">
        <v>575600</v>
      </c>
      <c r="H7750" s="47">
        <v>4.34</v>
      </c>
      <c r="I7750" s="51">
        <f t="shared" si="862"/>
        <v>0.11307972902553412</v>
      </c>
      <c r="J7750" s="51">
        <f t="shared" ca="1" si="863"/>
        <v>4</v>
      </c>
      <c r="K7750" s="47">
        <f t="shared" si="864"/>
        <v>4.24</v>
      </c>
      <c r="L7750" s="47">
        <f t="shared" si="865"/>
        <v>4.41</v>
      </c>
      <c r="M7750" s="47">
        <f t="shared" si="866"/>
        <v>4.24</v>
      </c>
      <c r="N7750" s="47">
        <f t="shared" si="867"/>
        <v>4.34</v>
      </c>
      <c r="O7750" s="48">
        <f t="shared" ca="1" si="868"/>
        <v>2302400</v>
      </c>
    </row>
    <row r="7751" spans="1:15" x14ac:dyDescent="0.25">
      <c r="A7751">
        <v>7736</v>
      </c>
      <c r="B7751" s="84">
        <v>30748</v>
      </c>
      <c r="C7751" s="47">
        <v>37.5</v>
      </c>
      <c r="D7751" s="47">
        <v>38.119999999999997</v>
      </c>
      <c r="E7751" s="47">
        <v>37.5</v>
      </c>
      <c r="F7751" s="47">
        <v>37.75</v>
      </c>
      <c r="G7751" s="48">
        <v>650800</v>
      </c>
      <c r="H7751" s="47">
        <v>4.2699999999999996</v>
      </c>
      <c r="I7751" s="51">
        <f t="shared" si="862"/>
        <v>0.11311258278145694</v>
      </c>
      <c r="J7751" s="51">
        <f t="shared" ca="1" si="863"/>
        <v>4</v>
      </c>
      <c r="K7751" s="47">
        <f t="shared" si="864"/>
        <v>4.24</v>
      </c>
      <c r="L7751" s="47">
        <f t="shared" si="865"/>
        <v>4.3099999999999996</v>
      </c>
      <c r="M7751" s="47">
        <f t="shared" si="866"/>
        <v>4.24</v>
      </c>
      <c r="N7751" s="47">
        <f t="shared" si="867"/>
        <v>4.2699999999999996</v>
      </c>
      <c r="O7751" s="48">
        <f t="shared" ca="1" si="868"/>
        <v>2603200</v>
      </c>
    </row>
    <row r="7752" spans="1:15" x14ac:dyDescent="0.25">
      <c r="A7752">
        <v>7737</v>
      </c>
      <c r="B7752" s="84">
        <v>30747</v>
      </c>
      <c r="C7752" s="47">
        <v>38.25</v>
      </c>
      <c r="D7752" s="47">
        <v>38.380000000000003</v>
      </c>
      <c r="E7752" s="47">
        <v>37.5</v>
      </c>
      <c r="F7752" s="47">
        <v>38</v>
      </c>
      <c r="G7752" s="48">
        <v>1170000</v>
      </c>
      <c r="H7752" s="47">
        <v>4.29</v>
      </c>
      <c r="I7752" s="51">
        <f t="shared" si="862"/>
        <v>0.11289473684210527</v>
      </c>
      <c r="J7752" s="51">
        <f t="shared" ca="1" si="863"/>
        <v>4</v>
      </c>
      <c r="K7752" s="47">
        <f t="shared" si="864"/>
        <v>4.32</v>
      </c>
      <c r="L7752" s="47">
        <f t="shared" si="865"/>
        <v>4.33</v>
      </c>
      <c r="M7752" s="47">
        <f t="shared" si="866"/>
        <v>4.2300000000000004</v>
      </c>
      <c r="N7752" s="47">
        <f t="shared" si="867"/>
        <v>4.29</v>
      </c>
      <c r="O7752" s="48">
        <f t="shared" ca="1" si="868"/>
        <v>4680000</v>
      </c>
    </row>
    <row r="7753" spans="1:15" x14ac:dyDescent="0.25">
      <c r="A7753">
        <v>7738</v>
      </c>
      <c r="B7753" s="84">
        <v>30746</v>
      </c>
      <c r="C7753" s="47">
        <v>38.75</v>
      </c>
      <c r="D7753" s="47">
        <v>38.75</v>
      </c>
      <c r="E7753" s="47">
        <v>38.25</v>
      </c>
      <c r="F7753" s="47">
        <v>38.5</v>
      </c>
      <c r="G7753" s="48">
        <v>815600</v>
      </c>
      <c r="H7753" s="47">
        <v>4.3499999999999996</v>
      </c>
      <c r="I7753" s="51">
        <f t="shared" si="862"/>
        <v>0.11298701298701298</v>
      </c>
      <c r="J7753" s="51">
        <f t="shared" ca="1" si="863"/>
        <v>4</v>
      </c>
      <c r="K7753" s="47">
        <f t="shared" si="864"/>
        <v>4.38</v>
      </c>
      <c r="L7753" s="47">
        <f t="shared" si="865"/>
        <v>4.38</v>
      </c>
      <c r="M7753" s="47">
        <f t="shared" si="866"/>
        <v>4.32</v>
      </c>
      <c r="N7753" s="47">
        <f t="shared" si="867"/>
        <v>4.3499999999999996</v>
      </c>
      <c r="O7753" s="48">
        <f t="shared" ca="1" si="868"/>
        <v>3262400</v>
      </c>
    </row>
    <row r="7754" spans="1:15" x14ac:dyDescent="0.25">
      <c r="A7754">
        <v>7739</v>
      </c>
      <c r="B7754" s="84">
        <v>30743</v>
      </c>
      <c r="C7754" s="47">
        <v>38.619999999999997</v>
      </c>
      <c r="D7754" s="47">
        <v>39</v>
      </c>
      <c r="E7754" s="47">
        <v>38.5</v>
      </c>
      <c r="F7754" s="47">
        <v>38.75</v>
      </c>
      <c r="G7754" s="48">
        <v>512400</v>
      </c>
      <c r="H7754" s="47">
        <v>4.38</v>
      </c>
      <c r="I7754" s="51">
        <f t="shared" si="862"/>
        <v>0.11303225806451613</v>
      </c>
      <c r="J7754" s="51">
        <f t="shared" ca="1" si="863"/>
        <v>4</v>
      </c>
      <c r="K7754" s="47">
        <f t="shared" si="864"/>
        <v>4.37</v>
      </c>
      <c r="L7754" s="47">
        <f t="shared" si="865"/>
        <v>4.41</v>
      </c>
      <c r="M7754" s="47">
        <f t="shared" si="866"/>
        <v>4.3499999999999996</v>
      </c>
      <c r="N7754" s="47">
        <f t="shared" si="867"/>
        <v>4.38</v>
      </c>
      <c r="O7754" s="48">
        <f t="shared" ca="1" si="868"/>
        <v>2049600</v>
      </c>
    </row>
    <row r="7755" spans="1:15" x14ac:dyDescent="0.25">
      <c r="A7755">
        <v>7740</v>
      </c>
      <c r="B7755" s="84">
        <v>30742</v>
      </c>
      <c r="C7755" s="47">
        <v>39.119999999999997</v>
      </c>
      <c r="D7755" s="47">
        <v>39.119999999999997</v>
      </c>
      <c r="E7755" s="47">
        <v>38.380000000000003</v>
      </c>
      <c r="F7755" s="47">
        <v>38.5</v>
      </c>
      <c r="G7755" s="48">
        <v>571600</v>
      </c>
      <c r="H7755" s="47">
        <v>4.3499999999999996</v>
      </c>
      <c r="I7755" s="51">
        <f t="shared" si="862"/>
        <v>0.11298701298701298</v>
      </c>
      <c r="J7755" s="51">
        <f t="shared" ca="1" si="863"/>
        <v>4</v>
      </c>
      <c r="K7755" s="47">
        <f t="shared" si="864"/>
        <v>4.42</v>
      </c>
      <c r="L7755" s="47">
        <f t="shared" si="865"/>
        <v>4.42</v>
      </c>
      <c r="M7755" s="47">
        <f t="shared" si="866"/>
        <v>4.34</v>
      </c>
      <c r="N7755" s="47">
        <f t="shared" si="867"/>
        <v>4.3499999999999996</v>
      </c>
      <c r="O7755" s="48">
        <f t="shared" ca="1" si="868"/>
        <v>2286400</v>
      </c>
    </row>
    <row r="7756" spans="1:15" x14ac:dyDescent="0.25">
      <c r="A7756">
        <v>7741</v>
      </c>
      <c r="B7756" s="84">
        <v>30741</v>
      </c>
      <c r="C7756" s="47">
        <v>39</v>
      </c>
      <c r="D7756" s="47">
        <v>39.880000000000003</v>
      </c>
      <c r="E7756" s="47">
        <v>39</v>
      </c>
      <c r="F7756" s="47">
        <v>39.380000000000003</v>
      </c>
      <c r="G7756" s="48">
        <v>449200</v>
      </c>
      <c r="H7756" s="47">
        <v>4.45</v>
      </c>
      <c r="I7756" s="51">
        <f t="shared" si="862"/>
        <v>0.11300152361604875</v>
      </c>
      <c r="J7756" s="51">
        <f t="shared" ca="1" si="863"/>
        <v>4</v>
      </c>
      <c r="K7756" s="47">
        <f t="shared" si="864"/>
        <v>4.41</v>
      </c>
      <c r="L7756" s="47">
        <f t="shared" si="865"/>
        <v>4.51</v>
      </c>
      <c r="M7756" s="47">
        <f t="shared" si="866"/>
        <v>4.41</v>
      </c>
      <c r="N7756" s="47">
        <f t="shared" si="867"/>
        <v>4.45</v>
      </c>
      <c r="O7756" s="48">
        <f t="shared" ca="1" si="868"/>
        <v>1796800</v>
      </c>
    </row>
    <row r="7757" spans="1:15" x14ac:dyDescent="0.25">
      <c r="A7757">
        <v>7742</v>
      </c>
      <c r="B7757" s="84">
        <v>30740</v>
      </c>
      <c r="C7757" s="47">
        <v>39.880000000000003</v>
      </c>
      <c r="D7757" s="47">
        <v>39.880000000000003</v>
      </c>
      <c r="E7757" s="47">
        <v>38.880000000000003</v>
      </c>
      <c r="F7757" s="47">
        <v>39.25</v>
      </c>
      <c r="G7757" s="48">
        <v>528800</v>
      </c>
      <c r="H7757" s="47">
        <v>4.4400000000000004</v>
      </c>
      <c r="I7757" s="51">
        <f t="shared" si="862"/>
        <v>0.11312101910828026</v>
      </c>
      <c r="J7757" s="51">
        <f t="shared" ca="1" si="863"/>
        <v>4</v>
      </c>
      <c r="K7757" s="47">
        <f t="shared" si="864"/>
        <v>4.51</v>
      </c>
      <c r="L7757" s="47">
        <f t="shared" si="865"/>
        <v>4.51</v>
      </c>
      <c r="M7757" s="47">
        <f t="shared" si="866"/>
        <v>4.4000000000000004</v>
      </c>
      <c r="N7757" s="47">
        <f t="shared" si="867"/>
        <v>4.4400000000000004</v>
      </c>
      <c r="O7757" s="48">
        <f t="shared" ca="1" si="868"/>
        <v>2115200</v>
      </c>
    </row>
    <row r="7758" spans="1:15" x14ac:dyDescent="0.25">
      <c r="A7758">
        <v>7743</v>
      </c>
      <c r="B7758" s="84">
        <v>30739</v>
      </c>
      <c r="C7758" s="47">
        <v>39.75</v>
      </c>
      <c r="D7758" s="47">
        <v>40.380000000000003</v>
      </c>
      <c r="E7758" s="47">
        <v>39.619999999999997</v>
      </c>
      <c r="F7758" s="47">
        <v>40.380000000000003</v>
      </c>
      <c r="G7758" s="48">
        <v>395600</v>
      </c>
      <c r="H7758" s="47">
        <v>4.5599999999999996</v>
      </c>
      <c r="I7758" s="51">
        <f t="shared" si="862"/>
        <v>0.11292719167904902</v>
      </c>
      <c r="J7758" s="51">
        <f t="shared" ca="1" si="863"/>
        <v>4</v>
      </c>
      <c r="K7758" s="47">
        <f t="shared" si="864"/>
        <v>4.49</v>
      </c>
      <c r="L7758" s="47">
        <f t="shared" si="865"/>
        <v>4.5599999999999996</v>
      </c>
      <c r="M7758" s="47">
        <f t="shared" si="866"/>
        <v>4.47</v>
      </c>
      <c r="N7758" s="47">
        <f t="shared" si="867"/>
        <v>4.5599999999999996</v>
      </c>
      <c r="O7758" s="48">
        <f t="shared" ca="1" si="868"/>
        <v>1582400</v>
      </c>
    </row>
    <row r="7759" spans="1:15" x14ac:dyDescent="0.25">
      <c r="A7759">
        <v>7744</v>
      </c>
      <c r="B7759" s="84">
        <v>30736</v>
      </c>
      <c r="C7759" s="47">
        <v>39.119999999999997</v>
      </c>
      <c r="D7759" s="47">
        <v>40.25</v>
      </c>
      <c r="E7759" s="47">
        <v>39.119999999999997</v>
      </c>
      <c r="F7759" s="47">
        <v>40.25</v>
      </c>
      <c r="G7759" s="48">
        <v>970400</v>
      </c>
      <c r="H7759" s="47">
        <v>4.55</v>
      </c>
      <c r="I7759" s="51">
        <f t="shared" si="862"/>
        <v>0.11304347826086956</v>
      </c>
      <c r="J7759" s="51">
        <f t="shared" ca="1" si="863"/>
        <v>4</v>
      </c>
      <c r="K7759" s="47">
        <f t="shared" si="864"/>
        <v>4.42</v>
      </c>
      <c r="L7759" s="47">
        <f t="shared" si="865"/>
        <v>4.55</v>
      </c>
      <c r="M7759" s="47">
        <f t="shared" si="866"/>
        <v>4.42</v>
      </c>
      <c r="N7759" s="47">
        <f t="shared" si="867"/>
        <v>4.55</v>
      </c>
      <c r="O7759" s="48">
        <f t="shared" ca="1" si="868"/>
        <v>3881600</v>
      </c>
    </row>
    <row r="7760" spans="1:15" x14ac:dyDescent="0.25">
      <c r="A7760">
        <v>7745</v>
      </c>
      <c r="B7760" s="84">
        <v>30735</v>
      </c>
      <c r="C7760" s="47">
        <v>39.380000000000003</v>
      </c>
      <c r="D7760" s="47">
        <v>39.5</v>
      </c>
      <c r="E7760" s="47">
        <v>38.25</v>
      </c>
      <c r="F7760" s="47">
        <v>39.119999999999997</v>
      </c>
      <c r="G7760" s="48">
        <v>840800</v>
      </c>
      <c r="H7760" s="47">
        <v>4.42</v>
      </c>
      <c r="I7760" s="51">
        <f t="shared" si="862"/>
        <v>0.11298568507157465</v>
      </c>
      <c r="J7760" s="51">
        <f t="shared" ca="1" si="863"/>
        <v>4</v>
      </c>
      <c r="K7760" s="47">
        <f t="shared" si="864"/>
        <v>4.45</v>
      </c>
      <c r="L7760" s="47">
        <f t="shared" si="865"/>
        <v>4.46</v>
      </c>
      <c r="M7760" s="47">
        <f t="shared" si="866"/>
        <v>4.32</v>
      </c>
      <c r="N7760" s="47">
        <f t="shared" si="867"/>
        <v>4.42</v>
      </c>
      <c r="O7760" s="48">
        <f t="shared" ca="1" si="868"/>
        <v>3363200</v>
      </c>
    </row>
    <row r="7761" spans="1:15" x14ac:dyDescent="0.25">
      <c r="A7761">
        <v>7746</v>
      </c>
      <c r="B7761" s="84">
        <v>30734</v>
      </c>
      <c r="C7761" s="47">
        <v>39.619999999999997</v>
      </c>
      <c r="D7761" s="47">
        <v>40.25</v>
      </c>
      <c r="E7761" s="47">
        <v>39.25</v>
      </c>
      <c r="F7761" s="47">
        <v>39.380000000000003</v>
      </c>
      <c r="G7761" s="48">
        <v>952000</v>
      </c>
      <c r="H7761" s="47">
        <v>4.45</v>
      </c>
      <c r="I7761" s="51">
        <f t="shared" ref="I7761:I7824" si="869">H7761/F7761</f>
        <v>0.11300152361604875</v>
      </c>
      <c r="J7761" s="51">
        <f t="shared" ref="J7761:J7824" ca="1" si="870">INDEX(OFFSET($T$15,0,0,$S$13+1,1),MATCH(B7761,OFFSET($Q$15,0,0,$S$13+1,1),-1))</f>
        <v>4</v>
      </c>
      <c r="K7761" s="47">
        <f t="shared" ref="K7761:K7824" si="871">ROUND($I7761*C7761,2)</f>
        <v>4.4800000000000004</v>
      </c>
      <c r="L7761" s="47">
        <f t="shared" ref="L7761:L7824" si="872">ROUND($I7761*D7761,2)</f>
        <v>4.55</v>
      </c>
      <c r="M7761" s="47">
        <f t="shared" ref="M7761:M7824" si="873">ROUND($I7761*E7761,2)</f>
        <v>4.4400000000000004</v>
      </c>
      <c r="N7761" s="47">
        <f t="shared" ref="N7761:N7824" si="874">ROUND($I7761*F7761,2)</f>
        <v>4.45</v>
      </c>
      <c r="O7761" s="48">
        <f t="shared" ref="O7761:O7824" ca="1" si="875">G7761*J7761</f>
        <v>3808000</v>
      </c>
    </row>
    <row r="7762" spans="1:15" x14ac:dyDescent="0.25">
      <c r="A7762">
        <v>7747</v>
      </c>
      <c r="B7762" s="84">
        <v>30733</v>
      </c>
      <c r="C7762" s="47">
        <v>40.119999999999997</v>
      </c>
      <c r="D7762" s="47">
        <v>40.75</v>
      </c>
      <c r="E7762" s="47">
        <v>40</v>
      </c>
      <c r="F7762" s="47">
        <v>40.25</v>
      </c>
      <c r="G7762" s="48">
        <v>617200</v>
      </c>
      <c r="H7762" s="47">
        <v>4.55</v>
      </c>
      <c r="I7762" s="51">
        <f t="shared" si="869"/>
        <v>0.11304347826086956</v>
      </c>
      <c r="J7762" s="51">
        <f t="shared" ca="1" si="870"/>
        <v>4</v>
      </c>
      <c r="K7762" s="47">
        <f t="shared" si="871"/>
        <v>4.54</v>
      </c>
      <c r="L7762" s="47">
        <f t="shared" si="872"/>
        <v>4.6100000000000003</v>
      </c>
      <c r="M7762" s="47">
        <f t="shared" si="873"/>
        <v>4.5199999999999996</v>
      </c>
      <c r="N7762" s="47">
        <f t="shared" si="874"/>
        <v>4.55</v>
      </c>
      <c r="O7762" s="48">
        <f t="shared" ca="1" si="875"/>
        <v>2468800</v>
      </c>
    </row>
    <row r="7763" spans="1:15" x14ac:dyDescent="0.25">
      <c r="A7763">
        <v>7748</v>
      </c>
      <c r="B7763" s="84">
        <v>30729</v>
      </c>
      <c r="C7763" s="47">
        <v>41.25</v>
      </c>
      <c r="D7763" s="47">
        <v>41.5</v>
      </c>
      <c r="E7763" s="47">
        <v>40.5</v>
      </c>
      <c r="F7763" s="47">
        <v>41.12</v>
      </c>
      <c r="G7763" s="48">
        <v>355200</v>
      </c>
      <c r="H7763" s="47">
        <v>4.6500000000000004</v>
      </c>
      <c r="I7763" s="51">
        <f t="shared" si="869"/>
        <v>0.11308365758754865</v>
      </c>
      <c r="J7763" s="51">
        <f t="shared" ca="1" si="870"/>
        <v>4</v>
      </c>
      <c r="K7763" s="47">
        <f t="shared" si="871"/>
        <v>4.66</v>
      </c>
      <c r="L7763" s="47">
        <f t="shared" si="872"/>
        <v>4.6900000000000004</v>
      </c>
      <c r="M7763" s="47">
        <f t="shared" si="873"/>
        <v>4.58</v>
      </c>
      <c r="N7763" s="47">
        <f t="shared" si="874"/>
        <v>4.6500000000000004</v>
      </c>
      <c r="O7763" s="48">
        <f t="shared" ca="1" si="875"/>
        <v>1420800</v>
      </c>
    </row>
    <row r="7764" spans="1:15" x14ac:dyDescent="0.25">
      <c r="A7764">
        <v>7749</v>
      </c>
      <c r="B7764" s="84">
        <v>30728</v>
      </c>
      <c r="C7764" s="47">
        <v>41.25</v>
      </c>
      <c r="D7764" s="47">
        <v>41.5</v>
      </c>
      <c r="E7764" s="47">
        <v>40.75</v>
      </c>
      <c r="F7764" s="47">
        <v>41</v>
      </c>
      <c r="G7764" s="48">
        <v>375600</v>
      </c>
      <c r="H7764" s="47">
        <v>4.63</v>
      </c>
      <c r="I7764" s="51">
        <f t="shared" si="869"/>
        <v>0.11292682926829269</v>
      </c>
      <c r="J7764" s="51">
        <f t="shared" ca="1" si="870"/>
        <v>4</v>
      </c>
      <c r="K7764" s="47">
        <f t="shared" si="871"/>
        <v>4.66</v>
      </c>
      <c r="L7764" s="47">
        <f t="shared" si="872"/>
        <v>4.6900000000000004</v>
      </c>
      <c r="M7764" s="47">
        <f t="shared" si="873"/>
        <v>4.5999999999999996</v>
      </c>
      <c r="N7764" s="47">
        <f t="shared" si="874"/>
        <v>4.63</v>
      </c>
      <c r="O7764" s="48">
        <f t="shared" ca="1" si="875"/>
        <v>1502400</v>
      </c>
    </row>
    <row r="7765" spans="1:15" x14ac:dyDescent="0.25">
      <c r="A7765">
        <v>7750</v>
      </c>
      <c r="B7765" s="84">
        <v>30727</v>
      </c>
      <c r="C7765" s="47">
        <v>41.88</v>
      </c>
      <c r="D7765" s="47">
        <v>42.38</v>
      </c>
      <c r="E7765" s="47">
        <v>41.5</v>
      </c>
      <c r="F7765" s="47">
        <v>41.5</v>
      </c>
      <c r="G7765" s="48">
        <v>463200</v>
      </c>
      <c r="H7765" s="47">
        <v>4.6900000000000004</v>
      </c>
      <c r="I7765" s="51">
        <f t="shared" si="869"/>
        <v>0.11301204819277109</v>
      </c>
      <c r="J7765" s="51">
        <f t="shared" ca="1" si="870"/>
        <v>4</v>
      </c>
      <c r="K7765" s="47">
        <f t="shared" si="871"/>
        <v>4.7300000000000004</v>
      </c>
      <c r="L7765" s="47">
        <f t="shared" si="872"/>
        <v>4.79</v>
      </c>
      <c r="M7765" s="47">
        <f t="shared" si="873"/>
        <v>4.6900000000000004</v>
      </c>
      <c r="N7765" s="47">
        <f t="shared" si="874"/>
        <v>4.6900000000000004</v>
      </c>
      <c r="O7765" s="48">
        <f t="shared" ca="1" si="875"/>
        <v>1852800</v>
      </c>
    </row>
    <row r="7766" spans="1:15" x14ac:dyDescent="0.25">
      <c r="A7766">
        <v>7751</v>
      </c>
      <c r="B7766" s="84">
        <v>30726</v>
      </c>
      <c r="C7766" s="47">
        <v>41.12</v>
      </c>
      <c r="D7766" s="47">
        <v>42.25</v>
      </c>
      <c r="E7766" s="47">
        <v>40.5</v>
      </c>
      <c r="F7766" s="47">
        <v>41.88</v>
      </c>
      <c r="G7766" s="48">
        <v>788400</v>
      </c>
      <c r="H7766" s="47">
        <v>4.7300000000000004</v>
      </c>
      <c r="I7766" s="51">
        <f t="shared" si="869"/>
        <v>0.11294173829990449</v>
      </c>
      <c r="J7766" s="51">
        <f t="shared" ca="1" si="870"/>
        <v>4</v>
      </c>
      <c r="K7766" s="47">
        <f t="shared" si="871"/>
        <v>4.6399999999999997</v>
      </c>
      <c r="L7766" s="47">
        <f t="shared" si="872"/>
        <v>4.7699999999999996</v>
      </c>
      <c r="M7766" s="47">
        <f t="shared" si="873"/>
        <v>4.57</v>
      </c>
      <c r="N7766" s="47">
        <f t="shared" si="874"/>
        <v>4.7300000000000004</v>
      </c>
      <c r="O7766" s="48">
        <f t="shared" ca="1" si="875"/>
        <v>3153600</v>
      </c>
    </row>
    <row r="7767" spans="1:15" x14ac:dyDescent="0.25">
      <c r="A7767">
        <v>7752</v>
      </c>
      <c r="B7767" s="84">
        <v>30725</v>
      </c>
      <c r="C7767" s="47">
        <v>41.88</v>
      </c>
      <c r="D7767" s="47">
        <v>42</v>
      </c>
      <c r="E7767" s="47">
        <v>40.5</v>
      </c>
      <c r="F7767" s="47">
        <v>41.12</v>
      </c>
      <c r="G7767" s="48">
        <v>771600</v>
      </c>
      <c r="H7767" s="47">
        <v>4.6500000000000004</v>
      </c>
      <c r="I7767" s="51">
        <f t="shared" si="869"/>
        <v>0.11308365758754865</v>
      </c>
      <c r="J7767" s="51">
        <f t="shared" ca="1" si="870"/>
        <v>4</v>
      </c>
      <c r="K7767" s="47">
        <f t="shared" si="871"/>
        <v>4.74</v>
      </c>
      <c r="L7767" s="47">
        <f t="shared" si="872"/>
        <v>4.75</v>
      </c>
      <c r="M7767" s="47">
        <f t="shared" si="873"/>
        <v>4.58</v>
      </c>
      <c r="N7767" s="47">
        <f t="shared" si="874"/>
        <v>4.6500000000000004</v>
      </c>
      <c r="O7767" s="48">
        <f t="shared" ca="1" si="875"/>
        <v>3086400</v>
      </c>
    </row>
    <row r="7768" spans="1:15" x14ac:dyDescent="0.25">
      <c r="A7768">
        <v>7753</v>
      </c>
      <c r="B7768" s="84">
        <v>30722</v>
      </c>
      <c r="C7768" s="47">
        <v>42</v>
      </c>
      <c r="D7768" s="47">
        <v>42.12</v>
      </c>
      <c r="E7768" s="47">
        <v>41.5</v>
      </c>
      <c r="F7768" s="47">
        <v>42</v>
      </c>
      <c r="G7768" s="48">
        <v>737600</v>
      </c>
      <c r="H7768" s="47">
        <v>4.75</v>
      </c>
      <c r="I7768" s="51">
        <f t="shared" si="869"/>
        <v>0.1130952380952381</v>
      </c>
      <c r="J7768" s="51">
        <f t="shared" ca="1" si="870"/>
        <v>4</v>
      </c>
      <c r="K7768" s="47">
        <f t="shared" si="871"/>
        <v>4.75</v>
      </c>
      <c r="L7768" s="47">
        <f t="shared" si="872"/>
        <v>4.76</v>
      </c>
      <c r="M7768" s="47">
        <f t="shared" si="873"/>
        <v>4.6900000000000004</v>
      </c>
      <c r="N7768" s="47">
        <f t="shared" si="874"/>
        <v>4.75</v>
      </c>
      <c r="O7768" s="48">
        <f t="shared" ca="1" si="875"/>
        <v>2950400</v>
      </c>
    </row>
    <row r="7769" spans="1:15" x14ac:dyDescent="0.25">
      <c r="A7769">
        <v>7754</v>
      </c>
      <c r="B7769" s="84">
        <v>30721</v>
      </c>
      <c r="C7769" s="47">
        <v>40.5</v>
      </c>
      <c r="D7769" s="47">
        <v>42</v>
      </c>
      <c r="E7769" s="47">
        <v>39.619999999999997</v>
      </c>
      <c r="F7769" s="47">
        <v>41.25</v>
      </c>
      <c r="G7769" s="48">
        <v>1517200</v>
      </c>
      <c r="H7769" s="47">
        <v>4.66</v>
      </c>
      <c r="I7769" s="51">
        <f t="shared" si="869"/>
        <v>0.11296969696969697</v>
      </c>
      <c r="J7769" s="51">
        <f t="shared" ca="1" si="870"/>
        <v>4</v>
      </c>
      <c r="K7769" s="47">
        <f t="shared" si="871"/>
        <v>4.58</v>
      </c>
      <c r="L7769" s="47">
        <f t="shared" si="872"/>
        <v>4.74</v>
      </c>
      <c r="M7769" s="47">
        <f t="shared" si="873"/>
        <v>4.4800000000000004</v>
      </c>
      <c r="N7769" s="47">
        <f t="shared" si="874"/>
        <v>4.66</v>
      </c>
      <c r="O7769" s="48">
        <f t="shared" ca="1" si="875"/>
        <v>6068800</v>
      </c>
    </row>
    <row r="7770" spans="1:15" x14ac:dyDescent="0.25">
      <c r="A7770">
        <v>7755</v>
      </c>
      <c r="B7770" s="84">
        <v>30720</v>
      </c>
      <c r="C7770" s="47">
        <v>42.62</v>
      </c>
      <c r="D7770" s="47">
        <v>42.75</v>
      </c>
      <c r="E7770" s="47">
        <v>40.75</v>
      </c>
      <c r="F7770" s="47">
        <v>41</v>
      </c>
      <c r="G7770" s="48">
        <v>739600</v>
      </c>
      <c r="H7770" s="47">
        <v>4.63</v>
      </c>
      <c r="I7770" s="51">
        <f t="shared" si="869"/>
        <v>0.11292682926829269</v>
      </c>
      <c r="J7770" s="51">
        <f t="shared" ca="1" si="870"/>
        <v>4</v>
      </c>
      <c r="K7770" s="47">
        <f t="shared" si="871"/>
        <v>4.8099999999999996</v>
      </c>
      <c r="L7770" s="47">
        <f t="shared" si="872"/>
        <v>4.83</v>
      </c>
      <c r="M7770" s="47">
        <f t="shared" si="873"/>
        <v>4.5999999999999996</v>
      </c>
      <c r="N7770" s="47">
        <f t="shared" si="874"/>
        <v>4.63</v>
      </c>
      <c r="O7770" s="48">
        <f t="shared" ca="1" si="875"/>
        <v>2958400</v>
      </c>
    </row>
    <row r="7771" spans="1:15" x14ac:dyDescent="0.25">
      <c r="A7771">
        <v>7756</v>
      </c>
      <c r="B7771" s="84">
        <v>30719</v>
      </c>
      <c r="C7771" s="47">
        <v>42.75</v>
      </c>
      <c r="D7771" s="47">
        <v>43</v>
      </c>
      <c r="E7771" s="47">
        <v>42</v>
      </c>
      <c r="F7771" s="47">
        <v>42.75</v>
      </c>
      <c r="G7771" s="48">
        <v>1232000</v>
      </c>
      <c r="H7771" s="47">
        <v>4.83</v>
      </c>
      <c r="I7771" s="51">
        <f t="shared" si="869"/>
        <v>0.11298245614035088</v>
      </c>
      <c r="J7771" s="51">
        <f t="shared" ca="1" si="870"/>
        <v>4</v>
      </c>
      <c r="K7771" s="47">
        <f t="shared" si="871"/>
        <v>4.83</v>
      </c>
      <c r="L7771" s="47">
        <f t="shared" si="872"/>
        <v>4.8600000000000003</v>
      </c>
      <c r="M7771" s="47">
        <f t="shared" si="873"/>
        <v>4.75</v>
      </c>
      <c r="N7771" s="47">
        <f t="shared" si="874"/>
        <v>4.83</v>
      </c>
      <c r="O7771" s="48">
        <f t="shared" ca="1" si="875"/>
        <v>4928000</v>
      </c>
    </row>
    <row r="7772" spans="1:15" x14ac:dyDescent="0.25">
      <c r="A7772">
        <v>7757</v>
      </c>
      <c r="B7772" s="84">
        <v>30718</v>
      </c>
      <c r="C7772" s="47">
        <v>43</v>
      </c>
      <c r="D7772" s="47">
        <v>43.75</v>
      </c>
      <c r="E7772" s="47">
        <v>42.5</v>
      </c>
      <c r="F7772" s="47">
        <v>43</v>
      </c>
      <c r="G7772" s="48">
        <v>797200</v>
      </c>
      <c r="H7772" s="47">
        <v>4.8600000000000003</v>
      </c>
      <c r="I7772" s="51">
        <f t="shared" si="869"/>
        <v>0.11302325581395349</v>
      </c>
      <c r="J7772" s="51">
        <f t="shared" ca="1" si="870"/>
        <v>4</v>
      </c>
      <c r="K7772" s="47">
        <f t="shared" si="871"/>
        <v>4.8600000000000003</v>
      </c>
      <c r="L7772" s="47">
        <f t="shared" si="872"/>
        <v>4.9400000000000004</v>
      </c>
      <c r="M7772" s="47">
        <f t="shared" si="873"/>
        <v>4.8</v>
      </c>
      <c r="N7772" s="47">
        <f t="shared" si="874"/>
        <v>4.8600000000000003</v>
      </c>
      <c r="O7772" s="48">
        <f t="shared" ca="1" si="875"/>
        <v>3188800</v>
      </c>
    </row>
    <row r="7773" spans="1:15" x14ac:dyDescent="0.25">
      <c r="A7773">
        <v>7758</v>
      </c>
      <c r="B7773" s="84">
        <v>30715</v>
      </c>
      <c r="C7773" s="47">
        <v>44.25</v>
      </c>
      <c r="D7773" s="47">
        <v>44.25</v>
      </c>
      <c r="E7773" s="47">
        <v>43</v>
      </c>
      <c r="F7773" s="47">
        <v>43.25</v>
      </c>
      <c r="G7773" s="48">
        <v>1688000</v>
      </c>
      <c r="H7773" s="47">
        <v>4.8899999999999997</v>
      </c>
      <c r="I7773" s="51">
        <f t="shared" si="869"/>
        <v>0.1130635838150289</v>
      </c>
      <c r="J7773" s="51">
        <f t="shared" ca="1" si="870"/>
        <v>4</v>
      </c>
      <c r="K7773" s="47">
        <f t="shared" si="871"/>
        <v>5</v>
      </c>
      <c r="L7773" s="47">
        <f t="shared" si="872"/>
        <v>5</v>
      </c>
      <c r="M7773" s="47">
        <f t="shared" si="873"/>
        <v>4.8600000000000003</v>
      </c>
      <c r="N7773" s="47">
        <f t="shared" si="874"/>
        <v>4.8899999999999997</v>
      </c>
      <c r="O7773" s="48">
        <f t="shared" ca="1" si="875"/>
        <v>6752000</v>
      </c>
    </row>
    <row r="7774" spans="1:15" x14ac:dyDescent="0.25">
      <c r="A7774">
        <v>7759</v>
      </c>
      <c r="B7774" s="84">
        <v>30714</v>
      </c>
      <c r="C7774" s="47">
        <v>44</v>
      </c>
      <c r="D7774" s="47">
        <v>44.75</v>
      </c>
      <c r="E7774" s="47">
        <v>43.5</v>
      </c>
      <c r="F7774" s="47">
        <v>44.25</v>
      </c>
      <c r="G7774" s="48">
        <v>719600</v>
      </c>
      <c r="H7774" s="47">
        <v>5</v>
      </c>
      <c r="I7774" s="51">
        <f t="shared" si="869"/>
        <v>0.11299435028248588</v>
      </c>
      <c r="J7774" s="51">
        <f t="shared" ca="1" si="870"/>
        <v>4</v>
      </c>
      <c r="K7774" s="47">
        <f t="shared" si="871"/>
        <v>4.97</v>
      </c>
      <c r="L7774" s="47">
        <f t="shared" si="872"/>
        <v>5.0599999999999996</v>
      </c>
      <c r="M7774" s="47">
        <f t="shared" si="873"/>
        <v>4.92</v>
      </c>
      <c r="N7774" s="47">
        <f t="shared" si="874"/>
        <v>5</v>
      </c>
      <c r="O7774" s="48">
        <f t="shared" ca="1" si="875"/>
        <v>2878400</v>
      </c>
    </row>
    <row r="7775" spans="1:15" x14ac:dyDescent="0.25">
      <c r="A7775">
        <v>7760</v>
      </c>
      <c r="B7775" s="84">
        <v>30713</v>
      </c>
      <c r="C7775" s="47">
        <v>44.62</v>
      </c>
      <c r="D7775" s="47">
        <v>45</v>
      </c>
      <c r="E7775" s="47">
        <v>44</v>
      </c>
      <c r="F7775" s="47">
        <v>44.5</v>
      </c>
      <c r="G7775" s="48">
        <v>528800</v>
      </c>
      <c r="H7775" s="47">
        <v>5.03</v>
      </c>
      <c r="I7775" s="51">
        <f t="shared" si="869"/>
        <v>0.11303370786516855</v>
      </c>
      <c r="J7775" s="51">
        <f t="shared" ca="1" si="870"/>
        <v>4</v>
      </c>
      <c r="K7775" s="47">
        <f t="shared" si="871"/>
        <v>5.04</v>
      </c>
      <c r="L7775" s="47">
        <f t="shared" si="872"/>
        <v>5.09</v>
      </c>
      <c r="M7775" s="47">
        <f t="shared" si="873"/>
        <v>4.97</v>
      </c>
      <c r="N7775" s="47">
        <f t="shared" si="874"/>
        <v>5.03</v>
      </c>
      <c r="O7775" s="48">
        <f t="shared" ca="1" si="875"/>
        <v>2115200</v>
      </c>
    </row>
    <row r="7776" spans="1:15" x14ac:dyDescent="0.25">
      <c r="A7776">
        <v>7761</v>
      </c>
      <c r="B7776" s="84">
        <v>30712</v>
      </c>
      <c r="C7776" s="47">
        <v>45</v>
      </c>
      <c r="D7776" s="47">
        <v>45.5</v>
      </c>
      <c r="E7776" s="47">
        <v>44.5</v>
      </c>
      <c r="F7776" s="47">
        <v>44.62</v>
      </c>
      <c r="G7776" s="48">
        <v>673600</v>
      </c>
      <c r="H7776" s="47">
        <v>5.04</v>
      </c>
      <c r="I7776" s="51">
        <f t="shared" si="869"/>
        <v>0.11295383236216944</v>
      </c>
      <c r="J7776" s="51">
        <f t="shared" ca="1" si="870"/>
        <v>4</v>
      </c>
      <c r="K7776" s="47">
        <f t="shared" si="871"/>
        <v>5.08</v>
      </c>
      <c r="L7776" s="47">
        <f t="shared" si="872"/>
        <v>5.14</v>
      </c>
      <c r="M7776" s="47">
        <f t="shared" si="873"/>
        <v>5.03</v>
      </c>
      <c r="N7776" s="47">
        <f t="shared" si="874"/>
        <v>5.04</v>
      </c>
      <c r="O7776" s="48">
        <f t="shared" ca="1" si="875"/>
        <v>2694400</v>
      </c>
    </row>
    <row r="7777" spans="1:15" x14ac:dyDescent="0.25">
      <c r="A7777">
        <v>7762</v>
      </c>
      <c r="B7777" s="84">
        <v>30711</v>
      </c>
      <c r="C7777" s="47">
        <v>45.88</v>
      </c>
      <c r="D7777" s="47">
        <v>46</v>
      </c>
      <c r="E7777" s="47">
        <v>45</v>
      </c>
      <c r="F7777" s="47">
        <v>45</v>
      </c>
      <c r="G7777" s="48">
        <v>238400</v>
      </c>
      <c r="H7777" s="47">
        <v>5.09</v>
      </c>
      <c r="I7777" s="51">
        <f t="shared" si="869"/>
        <v>0.11311111111111111</v>
      </c>
      <c r="J7777" s="51">
        <f t="shared" ca="1" si="870"/>
        <v>4</v>
      </c>
      <c r="K7777" s="47">
        <f t="shared" si="871"/>
        <v>5.19</v>
      </c>
      <c r="L7777" s="47">
        <f t="shared" si="872"/>
        <v>5.2</v>
      </c>
      <c r="M7777" s="47">
        <f t="shared" si="873"/>
        <v>5.09</v>
      </c>
      <c r="N7777" s="47">
        <f t="shared" si="874"/>
        <v>5.09</v>
      </c>
      <c r="O7777" s="48">
        <f t="shared" ca="1" si="875"/>
        <v>953600</v>
      </c>
    </row>
    <row r="7778" spans="1:15" x14ac:dyDescent="0.25">
      <c r="A7778">
        <v>7763</v>
      </c>
      <c r="B7778" s="84">
        <v>30708</v>
      </c>
      <c r="C7778" s="47">
        <v>45</v>
      </c>
      <c r="D7778" s="47">
        <v>45.88</v>
      </c>
      <c r="E7778" s="47">
        <v>45</v>
      </c>
      <c r="F7778" s="47">
        <v>45.88</v>
      </c>
      <c r="G7778" s="48">
        <v>718000</v>
      </c>
      <c r="H7778" s="47">
        <v>5.18</v>
      </c>
      <c r="I7778" s="51">
        <f t="shared" si="869"/>
        <v>0.1129032258064516</v>
      </c>
      <c r="J7778" s="51">
        <f t="shared" ca="1" si="870"/>
        <v>4</v>
      </c>
      <c r="K7778" s="47">
        <f t="shared" si="871"/>
        <v>5.08</v>
      </c>
      <c r="L7778" s="47">
        <f t="shared" si="872"/>
        <v>5.18</v>
      </c>
      <c r="M7778" s="47">
        <f t="shared" si="873"/>
        <v>5.08</v>
      </c>
      <c r="N7778" s="47">
        <f t="shared" si="874"/>
        <v>5.18</v>
      </c>
      <c r="O7778" s="48">
        <f t="shared" ca="1" si="875"/>
        <v>2872000</v>
      </c>
    </row>
    <row r="7779" spans="1:15" x14ac:dyDescent="0.25">
      <c r="A7779">
        <v>7764</v>
      </c>
      <c r="B7779" s="84">
        <v>30707</v>
      </c>
      <c r="C7779" s="47">
        <v>45.25</v>
      </c>
      <c r="D7779" s="47">
        <v>45.5</v>
      </c>
      <c r="E7779" s="47">
        <v>44.5</v>
      </c>
      <c r="F7779" s="47">
        <v>45.12</v>
      </c>
      <c r="G7779" s="48">
        <v>920800</v>
      </c>
      <c r="H7779" s="47">
        <v>5.0999999999999996</v>
      </c>
      <c r="I7779" s="51">
        <f t="shared" si="869"/>
        <v>0.11303191489361702</v>
      </c>
      <c r="J7779" s="51">
        <f t="shared" ca="1" si="870"/>
        <v>4</v>
      </c>
      <c r="K7779" s="47">
        <f t="shared" si="871"/>
        <v>5.1100000000000003</v>
      </c>
      <c r="L7779" s="47">
        <f t="shared" si="872"/>
        <v>5.14</v>
      </c>
      <c r="M7779" s="47">
        <f t="shared" si="873"/>
        <v>5.03</v>
      </c>
      <c r="N7779" s="47">
        <f t="shared" si="874"/>
        <v>5.0999999999999996</v>
      </c>
      <c r="O7779" s="48">
        <f t="shared" ca="1" si="875"/>
        <v>3683200</v>
      </c>
    </row>
    <row r="7780" spans="1:15" x14ac:dyDescent="0.25">
      <c r="A7780">
        <v>7765</v>
      </c>
      <c r="B7780" s="84">
        <v>30706</v>
      </c>
      <c r="C7780" s="47">
        <v>46</v>
      </c>
      <c r="D7780" s="47">
        <v>46.25</v>
      </c>
      <c r="E7780" s="47">
        <v>44.62</v>
      </c>
      <c r="F7780" s="47">
        <v>45</v>
      </c>
      <c r="G7780" s="48">
        <v>1529600</v>
      </c>
      <c r="H7780" s="47">
        <v>5.09</v>
      </c>
      <c r="I7780" s="51">
        <f t="shared" si="869"/>
        <v>0.11311111111111111</v>
      </c>
      <c r="J7780" s="51">
        <f t="shared" ca="1" si="870"/>
        <v>4</v>
      </c>
      <c r="K7780" s="47">
        <f t="shared" si="871"/>
        <v>5.2</v>
      </c>
      <c r="L7780" s="47">
        <f t="shared" si="872"/>
        <v>5.23</v>
      </c>
      <c r="M7780" s="47">
        <f t="shared" si="873"/>
        <v>5.05</v>
      </c>
      <c r="N7780" s="47">
        <f t="shared" si="874"/>
        <v>5.09</v>
      </c>
      <c r="O7780" s="48">
        <f t="shared" ca="1" si="875"/>
        <v>6118400</v>
      </c>
    </row>
    <row r="7781" spans="1:15" x14ac:dyDescent="0.25">
      <c r="A7781">
        <v>7766</v>
      </c>
      <c r="B7781" s="84">
        <v>30705</v>
      </c>
      <c r="C7781" s="47">
        <v>46.5</v>
      </c>
      <c r="D7781" s="47">
        <v>46.62</v>
      </c>
      <c r="E7781" s="47">
        <v>45.75</v>
      </c>
      <c r="F7781" s="47">
        <v>46</v>
      </c>
      <c r="G7781" s="48">
        <v>911200</v>
      </c>
      <c r="H7781" s="47">
        <v>5.2</v>
      </c>
      <c r="I7781" s="51">
        <f t="shared" si="869"/>
        <v>0.11304347826086956</v>
      </c>
      <c r="J7781" s="51">
        <f t="shared" ca="1" si="870"/>
        <v>4</v>
      </c>
      <c r="K7781" s="47">
        <f t="shared" si="871"/>
        <v>5.26</v>
      </c>
      <c r="L7781" s="47">
        <f t="shared" si="872"/>
        <v>5.27</v>
      </c>
      <c r="M7781" s="47">
        <f t="shared" si="873"/>
        <v>5.17</v>
      </c>
      <c r="N7781" s="47">
        <f t="shared" si="874"/>
        <v>5.2</v>
      </c>
      <c r="O7781" s="48">
        <f t="shared" ca="1" si="875"/>
        <v>3644800</v>
      </c>
    </row>
    <row r="7782" spans="1:15" x14ac:dyDescent="0.25">
      <c r="A7782">
        <v>7767</v>
      </c>
      <c r="B7782" s="84">
        <v>30704</v>
      </c>
      <c r="C7782" s="47">
        <v>46</v>
      </c>
      <c r="D7782" s="47">
        <v>46.5</v>
      </c>
      <c r="E7782" s="47">
        <v>46</v>
      </c>
      <c r="F7782" s="47">
        <v>46.5</v>
      </c>
      <c r="G7782" s="48">
        <v>870000</v>
      </c>
      <c r="H7782" s="47">
        <v>5.26</v>
      </c>
      <c r="I7782" s="51">
        <f t="shared" si="869"/>
        <v>0.11311827956989247</v>
      </c>
      <c r="J7782" s="51">
        <f t="shared" ca="1" si="870"/>
        <v>4</v>
      </c>
      <c r="K7782" s="47">
        <f t="shared" si="871"/>
        <v>5.2</v>
      </c>
      <c r="L7782" s="47">
        <f t="shared" si="872"/>
        <v>5.26</v>
      </c>
      <c r="M7782" s="47">
        <f t="shared" si="873"/>
        <v>5.2</v>
      </c>
      <c r="N7782" s="47">
        <f t="shared" si="874"/>
        <v>5.26</v>
      </c>
      <c r="O7782" s="48">
        <f t="shared" ca="1" si="875"/>
        <v>3480000</v>
      </c>
    </row>
    <row r="7783" spans="1:15" x14ac:dyDescent="0.25">
      <c r="A7783">
        <v>7768</v>
      </c>
      <c r="B7783" s="84">
        <v>30701</v>
      </c>
      <c r="C7783" s="47">
        <v>47.75</v>
      </c>
      <c r="D7783" s="47">
        <v>47.75</v>
      </c>
      <c r="E7783" s="47">
        <v>45.5</v>
      </c>
      <c r="F7783" s="47">
        <v>46.5</v>
      </c>
      <c r="G7783" s="48">
        <v>875600</v>
      </c>
      <c r="H7783" s="47">
        <v>5.26</v>
      </c>
      <c r="I7783" s="51">
        <f t="shared" si="869"/>
        <v>0.11311827956989247</v>
      </c>
      <c r="J7783" s="51">
        <f t="shared" ca="1" si="870"/>
        <v>4</v>
      </c>
      <c r="K7783" s="47">
        <f t="shared" si="871"/>
        <v>5.4</v>
      </c>
      <c r="L7783" s="47">
        <f t="shared" si="872"/>
        <v>5.4</v>
      </c>
      <c r="M7783" s="47">
        <f t="shared" si="873"/>
        <v>5.15</v>
      </c>
      <c r="N7783" s="47">
        <f t="shared" si="874"/>
        <v>5.26</v>
      </c>
      <c r="O7783" s="48">
        <f t="shared" ca="1" si="875"/>
        <v>3502400</v>
      </c>
    </row>
    <row r="7784" spans="1:15" x14ac:dyDescent="0.25">
      <c r="A7784">
        <v>7769</v>
      </c>
      <c r="B7784" s="84">
        <v>30700</v>
      </c>
      <c r="C7784" s="47">
        <v>48</v>
      </c>
      <c r="D7784" s="47">
        <v>48.25</v>
      </c>
      <c r="E7784" s="47">
        <v>47.12</v>
      </c>
      <c r="F7784" s="47">
        <v>47.75</v>
      </c>
      <c r="G7784" s="48">
        <v>1381200</v>
      </c>
      <c r="H7784" s="47">
        <v>5.4</v>
      </c>
      <c r="I7784" s="51">
        <f t="shared" si="869"/>
        <v>0.1130890052356021</v>
      </c>
      <c r="J7784" s="51">
        <f t="shared" ca="1" si="870"/>
        <v>4</v>
      </c>
      <c r="K7784" s="47">
        <f t="shared" si="871"/>
        <v>5.43</v>
      </c>
      <c r="L7784" s="47">
        <f t="shared" si="872"/>
        <v>5.46</v>
      </c>
      <c r="M7784" s="47">
        <f t="shared" si="873"/>
        <v>5.33</v>
      </c>
      <c r="N7784" s="47">
        <f t="shared" si="874"/>
        <v>5.4</v>
      </c>
      <c r="O7784" s="48">
        <f t="shared" ca="1" si="875"/>
        <v>5524800</v>
      </c>
    </row>
    <row r="7785" spans="1:15" x14ac:dyDescent="0.25">
      <c r="A7785">
        <v>7770</v>
      </c>
      <c r="B7785" s="84">
        <v>30699</v>
      </c>
      <c r="C7785" s="47">
        <v>48.62</v>
      </c>
      <c r="D7785" s="47">
        <v>48.75</v>
      </c>
      <c r="E7785" s="47">
        <v>47.5</v>
      </c>
      <c r="F7785" s="47">
        <v>48</v>
      </c>
      <c r="G7785" s="48">
        <v>1602800</v>
      </c>
      <c r="H7785" s="47">
        <v>5.42</v>
      </c>
      <c r="I7785" s="51">
        <f t="shared" si="869"/>
        <v>0.11291666666666667</v>
      </c>
      <c r="J7785" s="51">
        <f t="shared" ca="1" si="870"/>
        <v>4</v>
      </c>
      <c r="K7785" s="47">
        <f t="shared" si="871"/>
        <v>5.49</v>
      </c>
      <c r="L7785" s="47">
        <f t="shared" si="872"/>
        <v>5.5</v>
      </c>
      <c r="M7785" s="47">
        <f t="shared" si="873"/>
        <v>5.36</v>
      </c>
      <c r="N7785" s="47">
        <f t="shared" si="874"/>
        <v>5.42</v>
      </c>
      <c r="O7785" s="48">
        <f t="shared" ca="1" si="875"/>
        <v>6411200</v>
      </c>
    </row>
    <row r="7786" spans="1:15" x14ac:dyDescent="0.25">
      <c r="A7786">
        <v>7771</v>
      </c>
      <c r="B7786" s="84">
        <v>30698</v>
      </c>
      <c r="C7786" s="47">
        <v>48.5</v>
      </c>
      <c r="D7786" s="47">
        <v>48.88</v>
      </c>
      <c r="E7786" s="47">
        <v>48.12</v>
      </c>
      <c r="F7786" s="47">
        <v>48.38</v>
      </c>
      <c r="G7786" s="48">
        <v>1359200</v>
      </c>
      <c r="H7786" s="47">
        <v>5.47</v>
      </c>
      <c r="I7786" s="51">
        <f t="shared" si="869"/>
        <v>0.11306324927656056</v>
      </c>
      <c r="J7786" s="51">
        <f t="shared" ca="1" si="870"/>
        <v>4</v>
      </c>
      <c r="K7786" s="47">
        <f t="shared" si="871"/>
        <v>5.48</v>
      </c>
      <c r="L7786" s="47">
        <f t="shared" si="872"/>
        <v>5.53</v>
      </c>
      <c r="M7786" s="47">
        <f t="shared" si="873"/>
        <v>5.44</v>
      </c>
      <c r="N7786" s="47">
        <f t="shared" si="874"/>
        <v>5.47</v>
      </c>
      <c r="O7786" s="48">
        <f t="shared" ca="1" si="875"/>
        <v>5436800</v>
      </c>
    </row>
    <row r="7787" spans="1:15" x14ac:dyDescent="0.25">
      <c r="A7787">
        <v>7772</v>
      </c>
      <c r="B7787" s="84">
        <v>30697</v>
      </c>
      <c r="C7787" s="47">
        <v>47.5</v>
      </c>
      <c r="D7787" s="47">
        <v>48.75</v>
      </c>
      <c r="E7787" s="47">
        <v>47.38</v>
      </c>
      <c r="F7787" s="47">
        <v>48.62</v>
      </c>
      <c r="G7787" s="48">
        <v>1692800</v>
      </c>
      <c r="H7787" s="47">
        <v>5.5</v>
      </c>
      <c r="I7787" s="51">
        <f t="shared" si="869"/>
        <v>0.11312217194570136</v>
      </c>
      <c r="J7787" s="51">
        <f t="shared" ca="1" si="870"/>
        <v>4</v>
      </c>
      <c r="K7787" s="47">
        <f t="shared" si="871"/>
        <v>5.37</v>
      </c>
      <c r="L7787" s="47">
        <f t="shared" si="872"/>
        <v>5.51</v>
      </c>
      <c r="M7787" s="47">
        <f t="shared" si="873"/>
        <v>5.36</v>
      </c>
      <c r="N7787" s="47">
        <f t="shared" si="874"/>
        <v>5.5</v>
      </c>
      <c r="O7787" s="48">
        <f t="shared" ca="1" si="875"/>
        <v>6771200</v>
      </c>
    </row>
    <row r="7788" spans="1:15" x14ac:dyDescent="0.25">
      <c r="A7788">
        <v>7773</v>
      </c>
      <c r="B7788" s="84">
        <v>30694</v>
      </c>
      <c r="C7788" s="47">
        <v>47.75</v>
      </c>
      <c r="D7788" s="47">
        <v>48</v>
      </c>
      <c r="E7788" s="47">
        <v>46.25</v>
      </c>
      <c r="F7788" s="47">
        <v>47.62</v>
      </c>
      <c r="G7788" s="48">
        <v>2436800</v>
      </c>
      <c r="H7788" s="47">
        <v>5.38</v>
      </c>
      <c r="I7788" s="51">
        <f t="shared" si="869"/>
        <v>0.1129777404451911</v>
      </c>
      <c r="J7788" s="51">
        <f t="shared" ca="1" si="870"/>
        <v>4</v>
      </c>
      <c r="K7788" s="47">
        <f t="shared" si="871"/>
        <v>5.39</v>
      </c>
      <c r="L7788" s="47">
        <f t="shared" si="872"/>
        <v>5.42</v>
      </c>
      <c r="M7788" s="47">
        <f t="shared" si="873"/>
        <v>5.23</v>
      </c>
      <c r="N7788" s="47">
        <f t="shared" si="874"/>
        <v>5.38</v>
      </c>
      <c r="O7788" s="48">
        <f t="shared" ca="1" si="875"/>
        <v>9747200</v>
      </c>
    </row>
    <row r="7789" spans="1:15" x14ac:dyDescent="0.25">
      <c r="A7789">
        <v>7774</v>
      </c>
      <c r="B7789" s="84">
        <v>30693</v>
      </c>
      <c r="C7789" s="47">
        <v>46.88</v>
      </c>
      <c r="D7789" s="47">
        <v>48.38</v>
      </c>
      <c r="E7789" s="47">
        <v>46.88</v>
      </c>
      <c r="F7789" s="47">
        <v>47.62</v>
      </c>
      <c r="G7789" s="48">
        <v>1848400</v>
      </c>
      <c r="H7789" s="47">
        <v>5.38</v>
      </c>
      <c r="I7789" s="51">
        <f t="shared" si="869"/>
        <v>0.1129777404451911</v>
      </c>
      <c r="J7789" s="51">
        <f t="shared" ca="1" si="870"/>
        <v>4</v>
      </c>
      <c r="K7789" s="47">
        <f t="shared" si="871"/>
        <v>5.3</v>
      </c>
      <c r="L7789" s="47">
        <f t="shared" si="872"/>
        <v>5.47</v>
      </c>
      <c r="M7789" s="47">
        <f t="shared" si="873"/>
        <v>5.3</v>
      </c>
      <c r="N7789" s="47">
        <f t="shared" si="874"/>
        <v>5.38</v>
      </c>
      <c r="O7789" s="48">
        <f t="shared" ca="1" si="875"/>
        <v>7393600</v>
      </c>
    </row>
    <row r="7790" spans="1:15" x14ac:dyDescent="0.25">
      <c r="A7790">
        <v>7775</v>
      </c>
      <c r="B7790" s="84">
        <v>30692</v>
      </c>
      <c r="C7790" s="47">
        <v>46.25</v>
      </c>
      <c r="D7790" s="47">
        <v>46.88</v>
      </c>
      <c r="E7790" s="47">
        <v>46.25</v>
      </c>
      <c r="F7790" s="47">
        <v>46.88</v>
      </c>
      <c r="G7790" s="48">
        <v>1214000</v>
      </c>
      <c r="H7790" s="47">
        <v>5.3</v>
      </c>
      <c r="I7790" s="51">
        <f t="shared" si="869"/>
        <v>0.11305460750853241</v>
      </c>
      <c r="J7790" s="51">
        <f t="shared" ca="1" si="870"/>
        <v>4</v>
      </c>
      <c r="K7790" s="47">
        <f t="shared" si="871"/>
        <v>5.23</v>
      </c>
      <c r="L7790" s="47">
        <f t="shared" si="872"/>
        <v>5.3</v>
      </c>
      <c r="M7790" s="47">
        <f t="shared" si="873"/>
        <v>5.23</v>
      </c>
      <c r="N7790" s="47">
        <f t="shared" si="874"/>
        <v>5.3</v>
      </c>
      <c r="O7790" s="48">
        <f t="shared" ca="1" si="875"/>
        <v>4856000</v>
      </c>
    </row>
    <row r="7791" spans="1:15" x14ac:dyDescent="0.25">
      <c r="A7791">
        <v>7776</v>
      </c>
      <c r="B7791" s="84">
        <v>30691</v>
      </c>
      <c r="C7791" s="47">
        <v>47.75</v>
      </c>
      <c r="D7791" s="47">
        <v>47.88</v>
      </c>
      <c r="E7791" s="47">
        <v>46</v>
      </c>
      <c r="F7791" s="47">
        <v>46.25</v>
      </c>
      <c r="G7791" s="48">
        <v>1835600</v>
      </c>
      <c r="H7791" s="47">
        <v>5.23</v>
      </c>
      <c r="I7791" s="51">
        <f t="shared" si="869"/>
        <v>0.11308108108108109</v>
      </c>
      <c r="J7791" s="51">
        <f t="shared" ca="1" si="870"/>
        <v>4</v>
      </c>
      <c r="K7791" s="47">
        <f t="shared" si="871"/>
        <v>5.4</v>
      </c>
      <c r="L7791" s="47">
        <f t="shared" si="872"/>
        <v>5.41</v>
      </c>
      <c r="M7791" s="47">
        <f t="shared" si="873"/>
        <v>5.2</v>
      </c>
      <c r="N7791" s="47">
        <f t="shared" si="874"/>
        <v>5.23</v>
      </c>
      <c r="O7791" s="48">
        <f t="shared" ca="1" si="875"/>
        <v>7342400</v>
      </c>
    </row>
    <row r="7792" spans="1:15" x14ac:dyDescent="0.25">
      <c r="A7792">
        <v>7777</v>
      </c>
      <c r="B7792" s="84">
        <v>30690</v>
      </c>
      <c r="C7792" s="47">
        <v>45.5</v>
      </c>
      <c r="D7792" s="47">
        <v>47</v>
      </c>
      <c r="E7792" s="47">
        <v>45.5</v>
      </c>
      <c r="F7792" s="47">
        <v>47</v>
      </c>
      <c r="G7792" s="48">
        <v>1848800</v>
      </c>
      <c r="H7792" s="47">
        <v>5.31</v>
      </c>
      <c r="I7792" s="51">
        <f t="shared" si="869"/>
        <v>0.11297872340425531</v>
      </c>
      <c r="J7792" s="51">
        <f t="shared" ca="1" si="870"/>
        <v>4</v>
      </c>
      <c r="K7792" s="47">
        <f t="shared" si="871"/>
        <v>5.14</v>
      </c>
      <c r="L7792" s="47">
        <f t="shared" si="872"/>
        <v>5.31</v>
      </c>
      <c r="M7792" s="47">
        <f t="shared" si="873"/>
        <v>5.14</v>
      </c>
      <c r="N7792" s="47">
        <f t="shared" si="874"/>
        <v>5.31</v>
      </c>
      <c r="O7792" s="48">
        <f t="shared" ca="1" si="875"/>
        <v>7395200</v>
      </c>
    </row>
    <row r="7793" spans="1:15" x14ac:dyDescent="0.25">
      <c r="A7793">
        <v>7778</v>
      </c>
      <c r="B7793" s="84">
        <v>30687</v>
      </c>
      <c r="C7793" s="47">
        <v>44.75</v>
      </c>
      <c r="D7793" s="47">
        <v>45.5</v>
      </c>
      <c r="E7793" s="47">
        <v>44.75</v>
      </c>
      <c r="F7793" s="47">
        <v>45.25</v>
      </c>
      <c r="G7793" s="48">
        <v>706000</v>
      </c>
      <c r="H7793" s="47">
        <v>5.1100000000000003</v>
      </c>
      <c r="I7793" s="51">
        <f t="shared" si="869"/>
        <v>0.11292817679558012</v>
      </c>
      <c r="J7793" s="51">
        <f t="shared" ca="1" si="870"/>
        <v>4</v>
      </c>
      <c r="K7793" s="47">
        <f t="shared" si="871"/>
        <v>5.05</v>
      </c>
      <c r="L7793" s="47">
        <f t="shared" si="872"/>
        <v>5.14</v>
      </c>
      <c r="M7793" s="47">
        <f t="shared" si="873"/>
        <v>5.05</v>
      </c>
      <c r="N7793" s="47">
        <f t="shared" si="874"/>
        <v>5.1100000000000003</v>
      </c>
      <c r="O7793" s="48">
        <f t="shared" ca="1" si="875"/>
        <v>2824000</v>
      </c>
    </row>
    <row r="7794" spans="1:15" x14ac:dyDescent="0.25">
      <c r="A7794">
        <v>7779</v>
      </c>
      <c r="B7794" s="84">
        <v>30686</v>
      </c>
      <c r="C7794" s="47">
        <v>44.38</v>
      </c>
      <c r="D7794" s="47">
        <v>44.75</v>
      </c>
      <c r="E7794" s="47">
        <v>44</v>
      </c>
      <c r="F7794" s="47">
        <v>44.62</v>
      </c>
      <c r="G7794" s="48">
        <v>657200</v>
      </c>
      <c r="H7794" s="47">
        <v>5.04</v>
      </c>
      <c r="I7794" s="51">
        <f t="shared" si="869"/>
        <v>0.11295383236216944</v>
      </c>
      <c r="J7794" s="51">
        <f t="shared" ca="1" si="870"/>
        <v>4</v>
      </c>
      <c r="K7794" s="47">
        <f t="shared" si="871"/>
        <v>5.01</v>
      </c>
      <c r="L7794" s="47">
        <f t="shared" si="872"/>
        <v>5.05</v>
      </c>
      <c r="M7794" s="47">
        <f t="shared" si="873"/>
        <v>4.97</v>
      </c>
      <c r="N7794" s="47">
        <f t="shared" si="874"/>
        <v>5.04</v>
      </c>
      <c r="O7794" s="48">
        <f t="shared" ca="1" si="875"/>
        <v>2628800</v>
      </c>
    </row>
    <row r="7795" spans="1:15" x14ac:dyDescent="0.25">
      <c r="A7795">
        <v>7780</v>
      </c>
      <c r="B7795" s="84">
        <v>30685</v>
      </c>
      <c r="C7795" s="47">
        <v>43</v>
      </c>
      <c r="D7795" s="47">
        <v>44</v>
      </c>
      <c r="E7795" s="47">
        <v>43</v>
      </c>
      <c r="F7795" s="47">
        <v>44</v>
      </c>
      <c r="G7795" s="48">
        <v>559200</v>
      </c>
      <c r="H7795" s="47">
        <v>4.97</v>
      </c>
      <c r="I7795" s="51">
        <f t="shared" si="869"/>
        <v>0.11295454545454545</v>
      </c>
      <c r="J7795" s="51">
        <f t="shared" ca="1" si="870"/>
        <v>4</v>
      </c>
      <c r="K7795" s="47">
        <f t="shared" si="871"/>
        <v>4.8600000000000003</v>
      </c>
      <c r="L7795" s="47">
        <f t="shared" si="872"/>
        <v>4.97</v>
      </c>
      <c r="M7795" s="47">
        <f t="shared" si="873"/>
        <v>4.8600000000000003</v>
      </c>
      <c r="N7795" s="47">
        <f t="shared" si="874"/>
        <v>4.97</v>
      </c>
      <c r="O7795" s="48">
        <f t="shared" ca="1" si="875"/>
        <v>2236800</v>
      </c>
    </row>
    <row r="7796" spans="1:15" x14ac:dyDescent="0.25">
      <c r="A7796">
        <v>7781</v>
      </c>
      <c r="B7796" s="84">
        <v>30684</v>
      </c>
      <c r="C7796" s="47">
        <v>43.38</v>
      </c>
      <c r="D7796" s="47">
        <v>43.75</v>
      </c>
      <c r="E7796" s="47">
        <v>43</v>
      </c>
      <c r="F7796" s="47">
        <v>43.62</v>
      </c>
      <c r="G7796" s="48">
        <v>433600</v>
      </c>
      <c r="H7796" s="47">
        <v>4.93</v>
      </c>
      <c r="I7796" s="51">
        <f t="shared" si="869"/>
        <v>0.11302154974782209</v>
      </c>
      <c r="J7796" s="51">
        <f t="shared" ca="1" si="870"/>
        <v>4</v>
      </c>
      <c r="K7796" s="47">
        <f t="shared" si="871"/>
        <v>4.9000000000000004</v>
      </c>
      <c r="L7796" s="47">
        <f t="shared" si="872"/>
        <v>4.9400000000000004</v>
      </c>
      <c r="M7796" s="47">
        <f t="shared" si="873"/>
        <v>4.8600000000000003</v>
      </c>
      <c r="N7796" s="47">
        <f t="shared" si="874"/>
        <v>4.93</v>
      </c>
      <c r="O7796" s="48">
        <f t="shared" ca="1" si="875"/>
        <v>1734400</v>
      </c>
    </row>
    <row r="7797" spans="1:15" x14ac:dyDescent="0.25">
      <c r="A7797">
        <v>7782</v>
      </c>
      <c r="B7797" s="84">
        <v>30680</v>
      </c>
      <c r="C7797" s="47">
        <v>42.88</v>
      </c>
      <c r="D7797" s="47">
        <v>43.12</v>
      </c>
      <c r="E7797" s="47">
        <v>42.38</v>
      </c>
      <c r="F7797" s="47">
        <v>43.12</v>
      </c>
      <c r="G7797" s="48">
        <v>822400</v>
      </c>
      <c r="H7797" s="47">
        <v>4.87</v>
      </c>
      <c r="I7797" s="51">
        <f t="shared" si="869"/>
        <v>0.11294063079777367</v>
      </c>
      <c r="J7797" s="51">
        <f t="shared" ca="1" si="870"/>
        <v>4</v>
      </c>
      <c r="K7797" s="47">
        <f t="shared" si="871"/>
        <v>4.84</v>
      </c>
      <c r="L7797" s="47">
        <f t="shared" si="872"/>
        <v>4.87</v>
      </c>
      <c r="M7797" s="47">
        <f t="shared" si="873"/>
        <v>4.79</v>
      </c>
      <c r="N7797" s="47">
        <f t="shared" si="874"/>
        <v>4.87</v>
      </c>
      <c r="O7797" s="48">
        <f t="shared" ca="1" si="875"/>
        <v>3289600</v>
      </c>
    </row>
    <row r="7798" spans="1:15" x14ac:dyDescent="0.25">
      <c r="A7798">
        <v>7783</v>
      </c>
      <c r="B7798" s="84">
        <v>30679</v>
      </c>
      <c r="C7798" s="47">
        <v>43.62</v>
      </c>
      <c r="D7798" s="47">
        <v>43.75</v>
      </c>
      <c r="E7798" s="47">
        <v>43.25</v>
      </c>
      <c r="F7798" s="47">
        <v>43.38</v>
      </c>
      <c r="G7798" s="48">
        <v>710800</v>
      </c>
      <c r="H7798" s="47">
        <v>4.8600000000000003</v>
      </c>
      <c r="I7798" s="51">
        <f t="shared" si="869"/>
        <v>0.11203319502074689</v>
      </c>
      <c r="J7798" s="51">
        <f t="shared" ca="1" si="870"/>
        <v>4</v>
      </c>
      <c r="K7798" s="47">
        <f t="shared" si="871"/>
        <v>4.8899999999999997</v>
      </c>
      <c r="L7798" s="47">
        <f t="shared" si="872"/>
        <v>4.9000000000000004</v>
      </c>
      <c r="M7798" s="47">
        <f t="shared" si="873"/>
        <v>4.8499999999999996</v>
      </c>
      <c r="N7798" s="47">
        <f t="shared" si="874"/>
        <v>4.8600000000000003</v>
      </c>
      <c r="O7798" s="48">
        <f t="shared" ca="1" si="875"/>
        <v>2843200</v>
      </c>
    </row>
    <row r="7799" spans="1:15" x14ac:dyDescent="0.25">
      <c r="A7799">
        <v>7784</v>
      </c>
      <c r="B7799" s="84">
        <v>30678</v>
      </c>
      <c r="C7799" s="47">
        <v>43.75</v>
      </c>
      <c r="D7799" s="47">
        <v>44.12</v>
      </c>
      <c r="E7799" s="47">
        <v>43.5</v>
      </c>
      <c r="F7799" s="47">
        <v>43.88</v>
      </c>
      <c r="G7799" s="48">
        <v>686800</v>
      </c>
      <c r="H7799" s="47">
        <v>4.92</v>
      </c>
      <c r="I7799" s="51">
        <f t="shared" si="869"/>
        <v>0.1121239744758432</v>
      </c>
      <c r="J7799" s="51">
        <f t="shared" ca="1" si="870"/>
        <v>4</v>
      </c>
      <c r="K7799" s="47">
        <f t="shared" si="871"/>
        <v>4.91</v>
      </c>
      <c r="L7799" s="47">
        <f t="shared" si="872"/>
        <v>4.95</v>
      </c>
      <c r="M7799" s="47">
        <f t="shared" si="873"/>
        <v>4.88</v>
      </c>
      <c r="N7799" s="47">
        <f t="shared" si="874"/>
        <v>4.92</v>
      </c>
      <c r="O7799" s="48">
        <f t="shared" ca="1" si="875"/>
        <v>2747200</v>
      </c>
    </row>
    <row r="7800" spans="1:15" x14ac:dyDescent="0.25">
      <c r="A7800">
        <v>7785</v>
      </c>
      <c r="B7800" s="84">
        <v>30677</v>
      </c>
      <c r="C7800" s="47">
        <v>44</v>
      </c>
      <c r="D7800" s="47">
        <v>44.25</v>
      </c>
      <c r="E7800" s="47">
        <v>43.88</v>
      </c>
      <c r="F7800" s="47">
        <v>43.88</v>
      </c>
      <c r="G7800" s="48">
        <v>721200</v>
      </c>
      <c r="H7800" s="47">
        <v>4.92</v>
      </c>
      <c r="I7800" s="51">
        <f t="shared" si="869"/>
        <v>0.1121239744758432</v>
      </c>
      <c r="J7800" s="51">
        <f t="shared" ca="1" si="870"/>
        <v>4</v>
      </c>
      <c r="K7800" s="47">
        <f t="shared" si="871"/>
        <v>4.93</v>
      </c>
      <c r="L7800" s="47">
        <f t="shared" si="872"/>
        <v>4.96</v>
      </c>
      <c r="M7800" s="47">
        <f t="shared" si="873"/>
        <v>4.92</v>
      </c>
      <c r="N7800" s="47">
        <f t="shared" si="874"/>
        <v>4.92</v>
      </c>
      <c r="O7800" s="48">
        <f t="shared" ca="1" si="875"/>
        <v>2884800</v>
      </c>
    </row>
    <row r="7801" spans="1:15" x14ac:dyDescent="0.25">
      <c r="A7801">
        <v>7786</v>
      </c>
      <c r="B7801" s="84">
        <v>30673</v>
      </c>
      <c r="C7801" s="47">
        <v>43.75</v>
      </c>
      <c r="D7801" s="47">
        <v>44.12</v>
      </c>
      <c r="E7801" s="47">
        <v>43.38</v>
      </c>
      <c r="F7801" s="47">
        <v>44</v>
      </c>
      <c r="G7801" s="48">
        <v>478400</v>
      </c>
      <c r="H7801" s="47">
        <v>4.93</v>
      </c>
      <c r="I7801" s="51">
        <f t="shared" si="869"/>
        <v>0.11204545454545455</v>
      </c>
      <c r="J7801" s="51">
        <f t="shared" ca="1" si="870"/>
        <v>4</v>
      </c>
      <c r="K7801" s="47">
        <f t="shared" si="871"/>
        <v>4.9000000000000004</v>
      </c>
      <c r="L7801" s="47">
        <f t="shared" si="872"/>
        <v>4.9400000000000004</v>
      </c>
      <c r="M7801" s="47">
        <f t="shared" si="873"/>
        <v>4.8600000000000003</v>
      </c>
      <c r="N7801" s="47">
        <f t="shared" si="874"/>
        <v>4.93</v>
      </c>
      <c r="O7801" s="48">
        <f t="shared" ca="1" si="875"/>
        <v>1913600</v>
      </c>
    </row>
    <row r="7802" spans="1:15" x14ac:dyDescent="0.25">
      <c r="A7802">
        <v>7787</v>
      </c>
      <c r="B7802" s="84">
        <v>30672</v>
      </c>
      <c r="C7802" s="47">
        <v>44.62</v>
      </c>
      <c r="D7802" s="47">
        <v>44.75</v>
      </c>
      <c r="E7802" s="47">
        <v>43.75</v>
      </c>
      <c r="F7802" s="47">
        <v>44.25</v>
      </c>
      <c r="G7802" s="48">
        <v>1247200</v>
      </c>
      <c r="H7802" s="47">
        <v>4.96</v>
      </c>
      <c r="I7802" s="51">
        <f t="shared" si="869"/>
        <v>0.11209039548022599</v>
      </c>
      <c r="J7802" s="51">
        <f t="shared" ca="1" si="870"/>
        <v>4</v>
      </c>
      <c r="K7802" s="47">
        <f t="shared" si="871"/>
        <v>5</v>
      </c>
      <c r="L7802" s="47">
        <f t="shared" si="872"/>
        <v>5.0199999999999996</v>
      </c>
      <c r="M7802" s="47">
        <f t="shared" si="873"/>
        <v>4.9000000000000004</v>
      </c>
      <c r="N7802" s="47">
        <f t="shared" si="874"/>
        <v>4.96</v>
      </c>
      <c r="O7802" s="48">
        <f t="shared" ca="1" si="875"/>
        <v>4988800</v>
      </c>
    </row>
    <row r="7803" spans="1:15" x14ac:dyDescent="0.25">
      <c r="A7803">
        <v>7788</v>
      </c>
      <c r="B7803" s="84">
        <v>30671</v>
      </c>
      <c r="C7803" s="47">
        <v>43.88</v>
      </c>
      <c r="D7803" s="47">
        <v>44.75</v>
      </c>
      <c r="E7803" s="47">
        <v>43.88</v>
      </c>
      <c r="F7803" s="47">
        <v>44.62</v>
      </c>
      <c r="G7803" s="48">
        <v>1043200</v>
      </c>
      <c r="H7803" s="47">
        <v>5</v>
      </c>
      <c r="I7803" s="51">
        <f t="shared" si="869"/>
        <v>0.11205737337516809</v>
      </c>
      <c r="J7803" s="51">
        <f t="shared" ca="1" si="870"/>
        <v>4</v>
      </c>
      <c r="K7803" s="47">
        <f t="shared" si="871"/>
        <v>4.92</v>
      </c>
      <c r="L7803" s="47">
        <f t="shared" si="872"/>
        <v>5.01</v>
      </c>
      <c r="M7803" s="47">
        <f t="shared" si="873"/>
        <v>4.92</v>
      </c>
      <c r="N7803" s="47">
        <f t="shared" si="874"/>
        <v>5</v>
      </c>
      <c r="O7803" s="48">
        <f t="shared" ca="1" si="875"/>
        <v>4172800</v>
      </c>
    </row>
    <row r="7804" spans="1:15" x14ac:dyDescent="0.25">
      <c r="A7804">
        <v>7789</v>
      </c>
      <c r="B7804" s="84">
        <v>30670</v>
      </c>
      <c r="C7804" s="47">
        <v>43.75</v>
      </c>
      <c r="D7804" s="47">
        <v>44.38</v>
      </c>
      <c r="E7804" s="47">
        <v>43.62</v>
      </c>
      <c r="F7804" s="47">
        <v>44</v>
      </c>
      <c r="G7804" s="48">
        <v>838400</v>
      </c>
      <c r="H7804" s="47">
        <v>4.93</v>
      </c>
      <c r="I7804" s="51">
        <f t="shared" si="869"/>
        <v>0.11204545454545455</v>
      </c>
      <c r="J7804" s="51">
        <f t="shared" ca="1" si="870"/>
        <v>4</v>
      </c>
      <c r="K7804" s="47">
        <f t="shared" si="871"/>
        <v>4.9000000000000004</v>
      </c>
      <c r="L7804" s="47">
        <f t="shared" si="872"/>
        <v>4.97</v>
      </c>
      <c r="M7804" s="47">
        <f t="shared" si="873"/>
        <v>4.8899999999999997</v>
      </c>
      <c r="N7804" s="47">
        <f t="shared" si="874"/>
        <v>4.93</v>
      </c>
      <c r="O7804" s="48">
        <f t="shared" ca="1" si="875"/>
        <v>3353600</v>
      </c>
    </row>
    <row r="7805" spans="1:15" x14ac:dyDescent="0.25">
      <c r="A7805">
        <v>7790</v>
      </c>
      <c r="B7805" s="84">
        <v>30669</v>
      </c>
      <c r="C7805" s="47">
        <v>44.62</v>
      </c>
      <c r="D7805" s="47">
        <v>44.75</v>
      </c>
      <c r="E7805" s="47">
        <v>43.75</v>
      </c>
      <c r="F7805" s="47">
        <v>44</v>
      </c>
      <c r="G7805" s="48">
        <v>975600</v>
      </c>
      <c r="H7805" s="47">
        <v>4.93</v>
      </c>
      <c r="I7805" s="51">
        <f t="shared" si="869"/>
        <v>0.11204545454545455</v>
      </c>
      <c r="J7805" s="51">
        <f t="shared" ca="1" si="870"/>
        <v>4</v>
      </c>
      <c r="K7805" s="47">
        <f t="shared" si="871"/>
        <v>5</v>
      </c>
      <c r="L7805" s="47">
        <f t="shared" si="872"/>
        <v>5.01</v>
      </c>
      <c r="M7805" s="47">
        <f t="shared" si="873"/>
        <v>4.9000000000000004</v>
      </c>
      <c r="N7805" s="47">
        <f t="shared" si="874"/>
        <v>4.93</v>
      </c>
      <c r="O7805" s="48">
        <f t="shared" ca="1" si="875"/>
        <v>3902400</v>
      </c>
    </row>
    <row r="7806" spans="1:15" x14ac:dyDescent="0.25">
      <c r="A7806">
        <v>7791</v>
      </c>
      <c r="B7806" s="84">
        <v>30666</v>
      </c>
      <c r="C7806" s="47">
        <v>43.75</v>
      </c>
      <c r="D7806" s="47">
        <v>44.75</v>
      </c>
      <c r="E7806" s="47">
        <v>43</v>
      </c>
      <c r="F7806" s="47">
        <v>44.62</v>
      </c>
      <c r="G7806" s="48">
        <v>701600</v>
      </c>
      <c r="H7806" s="47">
        <v>5</v>
      </c>
      <c r="I7806" s="51">
        <f t="shared" si="869"/>
        <v>0.11205737337516809</v>
      </c>
      <c r="J7806" s="51">
        <f t="shared" ca="1" si="870"/>
        <v>4</v>
      </c>
      <c r="K7806" s="47">
        <f t="shared" si="871"/>
        <v>4.9000000000000004</v>
      </c>
      <c r="L7806" s="47">
        <f t="shared" si="872"/>
        <v>5.01</v>
      </c>
      <c r="M7806" s="47">
        <f t="shared" si="873"/>
        <v>4.82</v>
      </c>
      <c r="N7806" s="47">
        <f t="shared" si="874"/>
        <v>5</v>
      </c>
      <c r="O7806" s="48">
        <f t="shared" ca="1" si="875"/>
        <v>2806400</v>
      </c>
    </row>
    <row r="7807" spans="1:15" x14ac:dyDescent="0.25">
      <c r="A7807">
        <v>7792</v>
      </c>
      <c r="B7807" s="84">
        <v>30665</v>
      </c>
      <c r="C7807" s="47">
        <v>44.5</v>
      </c>
      <c r="D7807" s="47">
        <v>44.5</v>
      </c>
      <c r="E7807" s="47">
        <v>43.25</v>
      </c>
      <c r="F7807" s="47">
        <v>43.75</v>
      </c>
      <c r="G7807" s="48">
        <v>738000</v>
      </c>
      <c r="H7807" s="47">
        <v>4.9000000000000004</v>
      </c>
      <c r="I7807" s="51">
        <f t="shared" si="869"/>
        <v>0.112</v>
      </c>
      <c r="J7807" s="51">
        <f t="shared" ca="1" si="870"/>
        <v>4</v>
      </c>
      <c r="K7807" s="47">
        <f t="shared" si="871"/>
        <v>4.9800000000000004</v>
      </c>
      <c r="L7807" s="47">
        <f t="shared" si="872"/>
        <v>4.9800000000000004</v>
      </c>
      <c r="M7807" s="47">
        <f t="shared" si="873"/>
        <v>4.84</v>
      </c>
      <c r="N7807" s="47">
        <f t="shared" si="874"/>
        <v>4.9000000000000004</v>
      </c>
      <c r="O7807" s="48">
        <f t="shared" ca="1" si="875"/>
        <v>2952000</v>
      </c>
    </row>
    <row r="7808" spans="1:15" x14ac:dyDescent="0.25">
      <c r="A7808">
        <v>7793</v>
      </c>
      <c r="B7808" s="84">
        <v>30664</v>
      </c>
      <c r="C7808" s="47">
        <v>44.25</v>
      </c>
      <c r="D7808" s="47">
        <v>44.75</v>
      </c>
      <c r="E7808" s="47">
        <v>44</v>
      </c>
      <c r="F7808" s="47">
        <v>44.38</v>
      </c>
      <c r="G7808" s="48">
        <v>1111200</v>
      </c>
      <c r="H7808" s="47">
        <v>4.97</v>
      </c>
      <c r="I7808" s="51">
        <f t="shared" si="869"/>
        <v>0.11198738170347002</v>
      </c>
      <c r="J7808" s="51">
        <f t="shared" ca="1" si="870"/>
        <v>4</v>
      </c>
      <c r="K7808" s="47">
        <f t="shared" si="871"/>
        <v>4.96</v>
      </c>
      <c r="L7808" s="47">
        <f t="shared" si="872"/>
        <v>5.01</v>
      </c>
      <c r="M7808" s="47">
        <f t="shared" si="873"/>
        <v>4.93</v>
      </c>
      <c r="N7808" s="47">
        <f t="shared" si="874"/>
        <v>4.97</v>
      </c>
      <c r="O7808" s="48">
        <f t="shared" ca="1" si="875"/>
        <v>4444800</v>
      </c>
    </row>
    <row r="7809" spans="1:15" x14ac:dyDescent="0.25">
      <c r="A7809">
        <v>7794</v>
      </c>
      <c r="B7809" s="84">
        <v>30663</v>
      </c>
      <c r="C7809" s="47">
        <v>43</v>
      </c>
      <c r="D7809" s="47">
        <v>44.5</v>
      </c>
      <c r="E7809" s="47">
        <v>42.88</v>
      </c>
      <c r="F7809" s="47">
        <v>44.12</v>
      </c>
      <c r="G7809" s="48">
        <v>884800</v>
      </c>
      <c r="H7809" s="47">
        <v>4.95</v>
      </c>
      <c r="I7809" s="51">
        <f t="shared" si="869"/>
        <v>0.11219401631912966</v>
      </c>
      <c r="J7809" s="51">
        <f t="shared" ca="1" si="870"/>
        <v>4</v>
      </c>
      <c r="K7809" s="47">
        <f t="shared" si="871"/>
        <v>4.82</v>
      </c>
      <c r="L7809" s="47">
        <f t="shared" si="872"/>
        <v>4.99</v>
      </c>
      <c r="M7809" s="47">
        <f t="shared" si="873"/>
        <v>4.8099999999999996</v>
      </c>
      <c r="N7809" s="47">
        <f t="shared" si="874"/>
        <v>4.95</v>
      </c>
      <c r="O7809" s="48">
        <f t="shared" ca="1" si="875"/>
        <v>3539200</v>
      </c>
    </row>
    <row r="7810" spans="1:15" x14ac:dyDescent="0.25">
      <c r="A7810">
        <v>7795</v>
      </c>
      <c r="B7810" s="84">
        <v>30662</v>
      </c>
      <c r="C7810" s="47">
        <v>42.25</v>
      </c>
      <c r="D7810" s="47">
        <v>43.12</v>
      </c>
      <c r="E7810" s="47">
        <v>42</v>
      </c>
      <c r="F7810" s="47">
        <v>43.12</v>
      </c>
      <c r="G7810" s="48">
        <v>874800</v>
      </c>
      <c r="H7810" s="47">
        <v>4.83</v>
      </c>
      <c r="I7810" s="51">
        <f t="shared" si="869"/>
        <v>0.11201298701298702</v>
      </c>
      <c r="J7810" s="51">
        <f t="shared" ca="1" si="870"/>
        <v>4</v>
      </c>
      <c r="K7810" s="47">
        <f t="shared" si="871"/>
        <v>4.7300000000000004</v>
      </c>
      <c r="L7810" s="47">
        <f t="shared" si="872"/>
        <v>4.83</v>
      </c>
      <c r="M7810" s="47">
        <f t="shared" si="873"/>
        <v>4.7</v>
      </c>
      <c r="N7810" s="47">
        <f t="shared" si="874"/>
        <v>4.83</v>
      </c>
      <c r="O7810" s="48">
        <f t="shared" ca="1" si="875"/>
        <v>3499200</v>
      </c>
    </row>
    <row r="7811" spans="1:15" x14ac:dyDescent="0.25">
      <c r="A7811">
        <v>7796</v>
      </c>
      <c r="B7811" s="84">
        <v>30659</v>
      </c>
      <c r="C7811" s="47">
        <v>42.62</v>
      </c>
      <c r="D7811" s="47">
        <v>42.62</v>
      </c>
      <c r="E7811" s="47">
        <v>41.75</v>
      </c>
      <c r="F7811" s="47">
        <v>42</v>
      </c>
      <c r="G7811" s="48">
        <v>894400</v>
      </c>
      <c r="H7811" s="47">
        <v>4.71</v>
      </c>
      <c r="I7811" s="51">
        <f t="shared" si="869"/>
        <v>0.11214285714285714</v>
      </c>
      <c r="J7811" s="51">
        <f t="shared" ca="1" si="870"/>
        <v>4</v>
      </c>
      <c r="K7811" s="47">
        <f t="shared" si="871"/>
        <v>4.78</v>
      </c>
      <c r="L7811" s="47">
        <f t="shared" si="872"/>
        <v>4.78</v>
      </c>
      <c r="M7811" s="47">
        <f t="shared" si="873"/>
        <v>4.68</v>
      </c>
      <c r="N7811" s="47">
        <f t="shared" si="874"/>
        <v>4.71</v>
      </c>
      <c r="O7811" s="48">
        <f t="shared" ca="1" si="875"/>
        <v>3577600</v>
      </c>
    </row>
    <row r="7812" spans="1:15" x14ac:dyDescent="0.25">
      <c r="A7812">
        <v>7797</v>
      </c>
      <c r="B7812" s="84">
        <v>30658</v>
      </c>
      <c r="C7812" s="47">
        <v>43.5</v>
      </c>
      <c r="D7812" s="47">
        <v>43.88</v>
      </c>
      <c r="E7812" s="47">
        <v>42.5</v>
      </c>
      <c r="F7812" s="47">
        <v>42.75</v>
      </c>
      <c r="G7812" s="48">
        <v>943600</v>
      </c>
      <c r="H7812" s="47">
        <v>4.79</v>
      </c>
      <c r="I7812" s="51">
        <f t="shared" si="869"/>
        <v>0.11204678362573099</v>
      </c>
      <c r="J7812" s="51">
        <f t="shared" ca="1" si="870"/>
        <v>4</v>
      </c>
      <c r="K7812" s="47">
        <f t="shared" si="871"/>
        <v>4.87</v>
      </c>
      <c r="L7812" s="47">
        <f t="shared" si="872"/>
        <v>4.92</v>
      </c>
      <c r="M7812" s="47">
        <f t="shared" si="873"/>
        <v>4.76</v>
      </c>
      <c r="N7812" s="47">
        <f t="shared" si="874"/>
        <v>4.79</v>
      </c>
      <c r="O7812" s="48">
        <f t="shared" ca="1" si="875"/>
        <v>3774400</v>
      </c>
    </row>
    <row r="7813" spans="1:15" x14ac:dyDescent="0.25">
      <c r="A7813">
        <v>7798</v>
      </c>
      <c r="B7813" s="84">
        <v>30657</v>
      </c>
      <c r="C7813" s="47">
        <v>44</v>
      </c>
      <c r="D7813" s="47">
        <v>44.38</v>
      </c>
      <c r="E7813" s="47">
        <v>43.88</v>
      </c>
      <c r="F7813" s="47">
        <v>43.88</v>
      </c>
      <c r="G7813" s="48">
        <v>869200</v>
      </c>
      <c r="H7813" s="47">
        <v>4.92</v>
      </c>
      <c r="I7813" s="51">
        <f t="shared" si="869"/>
        <v>0.1121239744758432</v>
      </c>
      <c r="J7813" s="51">
        <f t="shared" ca="1" si="870"/>
        <v>4</v>
      </c>
      <c r="K7813" s="47">
        <f t="shared" si="871"/>
        <v>4.93</v>
      </c>
      <c r="L7813" s="47">
        <f t="shared" si="872"/>
        <v>4.9800000000000004</v>
      </c>
      <c r="M7813" s="47">
        <f t="shared" si="873"/>
        <v>4.92</v>
      </c>
      <c r="N7813" s="47">
        <f t="shared" si="874"/>
        <v>4.92</v>
      </c>
      <c r="O7813" s="48">
        <f t="shared" ca="1" si="875"/>
        <v>3476800</v>
      </c>
    </row>
    <row r="7814" spans="1:15" x14ac:dyDescent="0.25">
      <c r="A7814">
        <v>7799</v>
      </c>
      <c r="B7814" s="84">
        <v>30656</v>
      </c>
      <c r="C7814" s="47">
        <v>42.75</v>
      </c>
      <c r="D7814" s="47">
        <v>44.25</v>
      </c>
      <c r="E7814" s="47">
        <v>42.75</v>
      </c>
      <c r="F7814" s="47">
        <v>44</v>
      </c>
      <c r="G7814" s="48">
        <v>908400</v>
      </c>
      <c r="H7814" s="47">
        <v>4.93</v>
      </c>
      <c r="I7814" s="51">
        <f t="shared" si="869"/>
        <v>0.11204545454545455</v>
      </c>
      <c r="J7814" s="51">
        <f t="shared" ca="1" si="870"/>
        <v>4</v>
      </c>
      <c r="K7814" s="47">
        <f t="shared" si="871"/>
        <v>4.79</v>
      </c>
      <c r="L7814" s="47">
        <f t="shared" si="872"/>
        <v>4.96</v>
      </c>
      <c r="M7814" s="47">
        <f t="shared" si="873"/>
        <v>4.79</v>
      </c>
      <c r="N7814" s="47">
        <f t="shared" si="874"/>
        <v>4.93</v>
      </c>
      <c r="O7814" s="48">
        <f t="shared" ca="1" si="875"/>
        <v>3633600</v>
      </c>
    </row>
    <row r="7815" spans="1:15" x14ac:dyDescent="0.25">
      <c r="A7815">
        <v>7800</v>
      </c>
      <c r="B7815" s="84">
        <v>30655</v>
      </c>
      <c r="C7815" s="47">
        <v>42</v>
      </c>
      <c r="D7815" s="47">
        <v>43</v>
      </c>
      <c r="E7815" s="47">
        <v>41.75</v>
      </c>
      <c r="F7815" s="47">
        <v>42.75</v>
      </c>
      <c r="G7815" s="48">
        <v>740800</v>
      </c>
      <c r="H7815" s="47">
        <v>4.79</v>
      </c>
      <c r="I7815" s="51">
        <f t="shared" si="869"/>
        <v>0.11204678362573099</v>
      </c>
      <c r="J7815" s="51">
        <f t="shared" ca="1" si="870"/>
        <v>4</v>
      </c>
      <c r="K7815" s="47">
        <f t="shared" si="871"/>
        <v>4.71</v>
      </c>
      <c r="L7815" s="47">
        <f t="shared" si="872"/>
        <v>4.82</v>
      </c>
      <c r="M7815" s="47">
        <f t="shared" si="873"/>
        <v>4.68</v>
      </c>
      <c r="N7815" s="47">
        <f t="shared" si="874"/>
        <v>4.79</v>
      </c>
      <c r="O7815" s="48">
        <f t="shared" ca="1" si="875"/>
        <v>2963200</v>
      </c>
    </row>
    <row r="7816" spans="1:15" x14ac:dyDescent="0.25">
      <c r="A7816">
        <v>7801</v>
      </c>
      <c r="B7816" s="84">
        <v>30652</v>
      </c>
      <c r="C7816" s="47">
        <v>42</v>
      </c>
      <c r="D7816" s="47">
        <v>42.75</v>
      </c>
      <c r="E7816" s="47">
        <v>41</v>
      </c>
      <c r="F7816" s="47">
        <v>42</v>
      </c>
      <c r="G7816" s="48">
        <v>2317200</v>
      </c>
      <c r="H7816" s="47">
        <v>4.71</v>
      </c>
      <c r="I7816" s="51">
        <f t="shared" si="869"/>
        <v>0.11214285714285714</v>
      </c>
      <c r="J7816" s="51">
        <f t="shared" ca="1" si="870"/>
        <v>4</v>
      </c>
      <c r="K7816" s="47">
        <f t="shared" si="871"/>
        <v>4.71</v>
      </c>
      <c r="L7816" s="47">
        <f t="shared" si="872"/>
        <v>4.79</v>
      </c>
      <c r="M7816" s="47">
        <f t="shared" si="873"/>
        <v>4.5999999999999996</v>
      </c>
      <c r="N7816" s="47">
        <f t="shared" si="874"/>
        <v>4.71</v>
      </c>
      <c r="O7816" s="48">
        <f t="shared" ca="1" si="875"/>
        <v>9268800</v>
      </c>
    </row>
    <row r="7817" spans="1:15" x14ac:dyDescent="0.25">
      <c r="A7817">
        <v>7802</v>
      </c>
      <c r="B7817" s="84">
        <v>30651</v>
      </c>
      <c r="C7817" s="47">
        <v>43</v>
      </c>
      <c r="D7817" s="47">
        <v>43</v>
      </c>
      <c r="E7817" s="47">
        <v>42.25</v>
      </c>
      <c r="F7817" s="47">
        <v>42.75</v>
      </c>
      <c r="G7817" s="48">
        <v>1661200</v>
      </c>
      <c r="H7817" s="47">
        <v>4.79</v>
      </c>
      <c r="I7817" s="51">
        <f t="shared" si="869"/>
        <v>0.11204678362573099</v>
      </c>
      <c r="J7817" s="51">
        <f t="shared" ca="1" si="870"/>
        <v>4</v>
      </c>
      <c r="K7817" s="47">
        <f t="shared" si="871"/>
        <v>4.82</v>
      </c>
      <c r="L7817" s="47">
        <f t="shared" si="872"/>
        <v>4.82</v>
      </c>
      <c r="M7817" s="47">
        <f t="shared" si="873"/>
        <v>4.7300000000000004</v>
      </c>
      <c r="N7817" s="47">
        <f t="shared" si="874"/>
        <v>4.79</v>
      </c>
      <c r="O7817" s="48">
        <f t="shared" ca="1" si="875"/>
        <v>6644800</v>
      </c>
    </row>
    <row r="7818" spans="1:15" x14ac:dyDescent="0.25">
      <c r="A7818">
        <v>7803</v>
      </c>
      <c r="B7818" s="84">
        <v>30650</v>
      </c>
      <c r="C7818" s="47">
        <v>45.5</v>
      </c>
      <c r="D7818" s="47">
        <v>45.75</v>
      </c>
      <c r="E7818" s="47">
        <v>43.62</v>
      </c>
      <c r="F7818" s="47">
        <v>43.75</v>
      </c>
      <c r="G7818" s="48">
        <v>1679600</v>
      </c>
      <c r="H7818" s="47">
        <v>4.9000000000000004</v>
      </c>
      <c r="I7818" s="51">
        <f t="shared" si="869"/>
        <v>0.112</v>
      </c>
      <c r="J7818" s="51">
        <f t="shared" ca="1" si="870"/>
        <v>4</v>
      </c>
      <c r="K7818" s="47">
        <f t="shared" si="871"/>
        <v>5.0999999999999996</v>
      </c>
      <c r="L7818" s="47">
        <f t="shared" si="872"/>
        <v>5.12</v>
      </c>
      <c r="M7818" s="47">
        <f t="shared" si="873"/>
        <v>4.8899999999999997</v>
      </c>
      <c r="N7818" s="47">
        <f t="shared" si="874"/>
        <v>4.9000000000000004</v>
      </c>
      <c r="O7818" s="48">
        <f t="shared" ca="1" si="875"/>
        <v>6718400</v>
      </c>
    </row>
    <row r="7819" spans="1:15" x14ac:dyDescent="0.25">
      <c r="A7819">
        <v>7804</v>
      </c>
      <c r="B7819" s="84">
        <v>30649</v>
      </c>
      <c r="C7819" s="47">
        <v>44.75</v>
      </c>
      <c r="D7819" s="47">
        <v>45.88</v>
      </c>
      <c r="E7819" s="47">
        <v>44.75</v>
      </c>
      <c r="F7819" s="47">
        <v>45.25</v>
      </c>
      <c r="G7819" s="48">
        <v>803200</v>
      </c>
      <c r="H7819" s="47">
        <v>5.07</v>
      </c>
      <c r="I7819" s="51">
        <f t="shared" si="869"/>
        <v>0.11204419889502763</v>
      </c>
      <c r="J7819" s="51">
        <f t="shared" ca="1" si="870"/>
        <v>4</v>
      </c>
      <c r="K7819" s="47">
        <f t="shared" si="871"/>
        <v>5.01</v>
      </c>
      <c r="L7819" s="47">
        <f t="shared" si="872"/>
        <v>5.14</v>
      </c>
      <c r="M7819" s="47">
        <f t="shared" si="873"/>
        <v>5.01</v>
      </c>
      <c r="N7819" s="47">
        <f t="shared" si="874"/>
        <v>5.07</v>
      </c>
      <c r="O7819" s="48">
        <f t="shared" ca="1" si="875"/>
        <v>3212800</v>
      </c>
    </row>
    <row r="7820" spans="1:15" x14ac:dyDescent="0.25">
      <c r="A7820">
        <v>7805</v>
      </c>
      <c r="B7820" s="84">
        <v>30648</v>
      </c>
      <c r="C7820" s="47">
        <v>44.5</v>
      </c>
      <c r="D7820" s="47">
        <v>45.25</v>
      </c>
      <c r="E7820" s="47">
        <v>44.38</v>
      </c>
      <c r="F7820" s="47">
        <v>45</v>
      </c>
      <c r="G7820" s="48">
        <v>263600</v>
      </c>
      <c r="H7820" s="47">
        <v>5.04</v>
      </c>
      <c r="I7820" s="51">
        <f t="shared" si="869"/>
        <v>0.112</v>
      </c>
      <c r="J7820" s="51">
        <f t="shared" ca="1" si="870"/>
        <v>4</v>
      </c>
      <c r="K7820" s="47">
        <f t="shared" si="871"/>
        <v>4.9800000000000004</v>
      </c>
      <c r="L7820" s="47">
        <f t="shared" si="872"/>
        <v>5.07</v>
      </c>
      <c r="M7820" s="47">
        <f t="shared" si="873"/>
        <v>4.97</v>
      </c>
      <c r="N7820" s="47">
        <f t="shared" si="874"/>
        <v>5.04</v>
      </c>
      <c r="O7820" s="48">
        <f t="shared" ca="1" si="875"/>
        <v>1054400</v>
      </c>
    </row>
    <row r="7821" spans="1:15" x14ac:dyDescent="0.25">
      <c r="A7821">
        <v>7806</v>
      </c>
      <c r="B7821" s="84">
        <v>30645</v>
      </c>
      <c r="C7821" s="47">
        <v>44.75</v>
      </c>
      <c r="D7821" s="47">
        <v>45</v>
      </c>
      <c r="E7821" s="47">
        <v>44.5</v>
      </c>
      <c r="F7821" s="47">
        <v>44.62</v>
      </c>
      <c r="G7821" s="48">
        <v>252800</v>
      </c>
      <c r="H7821" s="47">
        <v>5</v>
      </c>
      <c r="I7821" s="51">
        <f t="shared" si="869"/>
        <v>0.11205737337516809</v>
      </c>
      <c r="J7821" s="51">
        <f t="shared" ca="1" si="870"/>
        <v>4</v>
      </c>
      <c r="K7821" s="47">
        <f t="shared" si="871"/>
        <v>5.01</v>
      </c>
      <c r="L7821" s="47">
        <f t="shared" si="872"/>
        <v>5.04</v>
      </c>
      <c r="M7821" s="47">
        <f t="shared" si="873"/>
        <v>4.99</v>
      </c>
      <c r="N7821" s="47">
        <f t="shared" si="874"/>
        <v>5</v>
      </c>
      <c r="O7821" s="48">
        <f t="shared" ca="1" si="875"/>
        <v>1011200</v>
      </c>
    </row>
    <row r="7822" spans="1:15" x14ac:dyDescent="0.25">
      <c r="A7822">
        <v>7807</v>
      </c>
      <c r="B7822" s="84">
        <v>30643</v>
      </c>
      <c r="C7822" s="47">
        <v>45.25</v>
      </c>
      <c r="D7822" s="47">
        <v>45.38</v>
      </c>
      <c r="E7822" s="47">
        <v>44.62</v>
      </c>
      <c r="F7822" s="47">
        <v>45.25</v>
      </c>
      <c r="G7822" s="48">
        <v>715600</v>
      </c>
      <c r="H7822" s="47">
        <v>5.07</v>
      </c>
      <c r="I7822" s="51">
        <f t="shared" si="869"/>
        <v>0.11204419889502763</v>
      </c>
      <c r="J7822" s="51">
        <f t="shared" ca="1" si="870"/>
        <v>4</v>
      </c>
      <c r="K7822" s="47">
        <f t="shared" si="871"/>
        <v>5.07</v>
      </c>
      <c r="L7822" s="47">
        <f t="shared" si="872"/>
        <v>5.08</v>
      </c>
      <c r="M7822" s="47">
        <f t="shared" si="873"/>
        <v>5</v>
      </c>
      <c r="N7822" s="47">
        <f t="shared" si="874"/>
        <v>5.07</v>
      </c>
      <c r="O7822" s="48">
        <f t="shared" ca="1" si="875"/>
        <v>2862400</v>
      </c>
    </row>
    <row r="7823" spans="1:15" x14ac:dyDescent="0.25">
      <c r="A7823">
        <v>7808</v>
      </c>
      <c r="B7823" s="84">
        <v>30642</v>
      </c>
      <c r="C7823" s="47">
        <v>45.12</v>
      </c>
      <c r="D7823" s="47">
        <v>45.5</v>
      </c>
      <c r="E7823" s="47">
        <v>45.12</v>
      </c>
      <c r="F7823" s="47">
        <v>45.25</v>
      </c>
      <c r="G7823" s="48">
        <v>1552000</v>
      </c>
      <c r="H7823" s="47">
        <v>5.07</v>
      </c>
      <c r="I7823" s="51">
        <f t="shared" si="869"/>
        <v>0.11204419889502763</v>
      </c>
      <c r="J7823" s="51">
        <f t="shared" ca="1" si="870"/>
        <v>4</v>
      </c>
      <c r="K7823" s="47">
        <f t="shared" si="871"/>
        <v>5.0599999999999996</v>
      </c>
      <c r="L7823" s="47">
        <f t="shared" si="872"/>
        <v>5.0999999999999996</v>
      </c>
      <c r="M7823" s="47">
        <f t="shared" si="873"/>
        <v>5.0599999999999996</v>
      </c>
      <c r="N7823" s="47">
        <f t="shared" si="874"/>
        <v>5.07</v>
      </c>
      <c r="O7823" s="48">
        <f t="shared" ca="1" si="875"/>
        <v>6208000</v>
      </c>
    </row>
    <row r="7824" spans="1:15" x14ac:dyDescent="0.25">
      <c r="A7824">
        <v>7809</v>
      </c>
      <c r="B7824" s="84">
        <v>30641</v>
      </c>
      <c r="C7824" s="47">
        <v>45</v>
      </c>
      <c r="D7824" s="47">
        <v>45.5</v>
      </c>
      <c r="E7824" s="47">
        <v>45</v>
      </c>
      <c r="F7824" s="47">
        <v>45.38</v>
      </c>
      <c r="G7824" s="48">
        <v>1236000</v>
      </c>
      <c r="H7824" s="47">
        <v>5.09</v>
      </c>
      <c r="I7824" s="51">
        <f t="shared" si="869"/>
        <v>0.11216394887615688</v>
      </c>
      <c r="J7824" s="51">
        <f t="shared" ca="1" si="870"/>
        <v>4</v>
      </c>
      <c r="K7824" s="47">
        <f t="shared" si="871"/>
        <v>5.05</v>
      </c>
      <c r="L7824" s="47">
        <f t="shared" si="872"/>
        <v>5.0999999999999996</v>
      </c>
      <c r="M7824" s="47">
        <f t="shared" si="873"/>
        <v>5.05</v>
      </c>
      <c r="N7824" s="47">
        <f t="shared" si="874"/>
        <v>5.09</v>
      </c>
      <c r="O7824" s="48">
        <f t="shared" ca="1" si="875"/>
        <v>4944000</v>
      </c>
    </row>
    <row r="7825" spans="1:15" x14ac:dyDescent="0.25">
      <c r="A7825">
        <v>7810</v>
      </c>
      <c r="B7825" s="84">
        <v>30638</v>
      </c>
      <c r="C7825" s="47">
        <v>45</v>
      </c>
      <c r="D7825" s="47">
        <v>45.12</v>
      </c>
      <c r="E7825" s="47">
        <v>44.75</v>
      </c>
      <c r="F7825" s="47">
        <v>45</v>
      </c>
      <c r="G7825" s="48">
        <v>424000</v>
      </c>
      <c r="H7825" s="47">
        <v>5.04</v>
      </c>
      <c r="I7825" s="51">
        <f t="shared" ref="I7825:I7888" si="876">H7825/F7825</f>
        <v>0.112</v>
      </c>
      <c r="J7825" s="51">
        <f t="shared" ref="J7825:J7888" ca="1" si="877">INDEX(OFFSET($T$15,0,0,$S$13+1,1),MATCH(B7825,OFFSET($Q$15,0,0,$S$13+1,1),-1))</f>
        <v>4</v>
      </c>
      <c r="K7825" s="47">
        <f t="shared" ref="K7825:K7888" si="878">ROUND($I7825*C7825,2)</f>
        <v>5.04</v>
      </c>
      <c r="L7825" s="47">
        <f t="shared" ref="L7825:L7888" si="879">ROUND($I7825*D7825,2)</f>
        <v>5.05</v>
      </c>
      <c r="M7825" s="47">
        <f t="shared" ref="M7825:M7888" si="880">ROUND($I7825*E7825,2)</f>
        <v>5.01</v>
      </c>
      <c r="N7825" s="47">
        <f t="shared" ref="N7825:N7888" si="881">ROUND($I7825*F7825,2)</f>
        <v>5.04</v>
      </c>
      <c r="O7825" s="48">
        <f t="shared" ref="O7825:O7888" ca="1" si="882">G7825*J7825</f>
        <v>1696000</v>
      </c>
    </row>
    <row r="7826" spans="1:15" x14ac:dyDescent="0.25">
      <c r="A7826">
        <v>7811</v>
      </c>
      <c r="B7826" s="84">
        <v>30637</v>
      </c>
      <c r="C7826" s="47">
        <v>44.88</v>
      </c>
      <c r="D7826" s="47">
        <v>45</v>
      </c>
      <c r="E7826" s="47">
        <v>44.62</v>
      </c>
      <c r="F7826" s="47">
        <v>45</v>
      </c>
      <c r="G7826" s="48">
        <v>624800</v>
      </c>
      <c r="H7826" s="47">
        <v>5.04</v>
      </c>
      <c r="I7826" s="51">
        <f t="shared" si="876"/>
        <v>0.112</v>
      </c>
      <c r="J7826" s="51">
        <f t="shared" ca="1" si="877"/>
        <v>4</v>
      </c>
      <c r="K7826" s="47">
        <f t="shared" si="878"/>
        <v>5.03</v>
      </c>
      <c r="L7826" s="47">
        <f t="shared" si="879"/>
        <v>5.04</v>
      </c>
      <c r="M7826" s="47">
        <f t="shared" si="880"/>
        <v>5</v>
      </c>
      <c r="N7826" s="47">
        <f t="shared" si="881"/>
        <v>5.04</v>
      </c>
      <c r="O7826" s="48">
        <f t="shared" ca="1" si="882"/>
        <v>2499200</v>
      </c>
    </row>
    <row r="7827" spans="1:15" x14ac:dyDescent="0.25">
      <c r="A7827">
        <v>7812</v>
      </c>
      <c r="B7827" s="84">
        <v>30636</v>
      </c>
      <c r="C7827" s="47">
        <v>44.62</v>
      </c>
      <c r="D7827" s="47">
        <v>45.12</v>
      </c>
      <c r="E7827" s="47">
        <v>44.5</v>
      </c>
      <c r="F7827" s="47">
        <v>44.88</v>
      </c>
      <c r="G7827" s="48">
        <v>425200</v>
      </c>
      <c r="H7827" s="47">
        <v>5.03</v>
      </c>
      <c r="I7827" s="51">
        <f t="shared" si="876"/>
        <v>0.11207664884135472</v>
      </c>
      <c r="J7827" s="51">
        <f t="shared" ca="1" si="877"/>
        <v>4</v>
      </c>
      <c r="K7827" s="47">
        <f t="shared" si="878"/>
        <v>5</v>
      </c>
      <c r="L7827" s="47">
        <f t="shared" si="879"/>
        <v>5.0599999999999996</v>
      </c>
      <c r="M7827" s="47">
        <f t="shared" si="880"/>
        <v>4.99</v>
      </c>
      <c r="N7827" s="47">
        <f t="shared" si="881"/>
        <v>5.03</v>
      </c>
      <c r="O7827" s="48">
        <f t="shared" ca="1" si="882"/>
        <v>1700800</v>
      </c>
    </row>
    <row r="7828" spans="1:15" x14ac:dyDescent="0.25">
      <c r="A7828">
        <v>7813</v>
      </c>
      <c r="B7828" s="84">
        <v>30635</v>
      </c>
      <c r="C7828" s="47">
        <v>45</v>
      </c>
      <c r="D7828" s="47">
        <v>45.25</v>
      </c>
      <c r="E7828" s="47">
        <v>44.25</v>
      </c>
      <c r="F7828" s="47">
        <v>44.5</v>
      </c>
      <c r="G7828" s="48">
        <v>774400</v>
      </c>
      <c r="H7828" s="47">
        <v>4.99</v>
      </c>
      <c r="I7828" s="51">
        <f t="shared" si="876"/>
        <v>0.11213483146067416</v>
      </c>
      <c r="J7828" s="51">
        <f t="shared" ca="1" si="877"/>
        <v>4</v>
      </c>
      <c r="K7828" s="47">
        <f t="shared" si="878"/>
        <v>5.05</v>
      </c>
      <c r="L7828" s="47">
        <f t="shared" si="879"/>
        <v>5.07</v>
      </c>
      <c r="M7828" s="47">
        <f t="shared" si="880"/>
        <v>4.96</v>
      </c>
      <c r="N7828" s="47">
        <f t="shared" si="881"/>
        <v>4.99</v>
      </c>
      <c r="O7828" s="48">
        <f t="shared" ca="1" si="882"/>
        <v>3097600</v>
      </c>
    </row>
    <row r="7829" spans="1:15" x14ac:dyDescent="0.25">
      <c r="A7829">
        <v>7814</v>
      </c>
      <c r="B7829" s="84">
        <v>30634</v>
      </c>
      <c r="C7829" s="47">
        <v>45.5</v>
      </c>
      <c r="D7829" s="47">
        <v>45.88</v>
      </c>
      <c r="E7829" s="47">
        <v>45.12</v>
      </c>
      <c r="F7829" s="47">
        <v>45.62</v>
      </c>
      <c r="G7829" s="48">
        <v>290400</v>
      </c>
      <c r="H7829" s="47">
        <v>5.1100000000000003</v>
      </c>
      <c r="I7829" s="51">
        <f t="shared" si="876"/>
        <v>0.11201227531784307</v>
      </c>
      <c r="J7829" s="51">
        <f t="shared" ca="1" si="877"/>
        <v>4</v>
      </c>
      <c r="K7829" s="47">
        <f t="shared" si="878"/>
        <v>5.0999999999999996</v>
      </c>
      <c r="L7829" s="47">
        <f t="shared" si="879"/>
        <v>5.14</v>
      </c>
      <c r="M7829" s="47">
        <f t="shared" si="880"/>
        <v>5.05</v>
      </c>
      <c r="N7829" s="47">
        <f t="shared" si="881"/>
        <v>5.1100000000000003</v>
      </c>
      <c r="O7829" s="48">
        <f t="shared" ca="1" si="882"/>
        <v>1161600</v>
      </c>
    </row>
    <row r="7830" spans="1:15" x14ac:dyDescent="0.25">
      <c r="A7830">
        <v>7815</v>
      </c>
      <c r="B7830" s="84">
        <v>30631</v>
      </c>
      <c r="C7830" s="47">
        <v>43.62</v>
      </c>
      <c r="D7830" s="47">
        <v>45.38</v>
      </c>
      <c r="E7830" s="47">
        <v>43.62</v>
      </c>
      <c r="F7830" s="47">
        <v>45.38</v>
      </c>
      <c r="G7830" s="48">
        <v>435200</v>
      </c>
      <c r="H7830" s="47">
        <v>5.09</v>
      </c>
      <c r="I7830" s="51">
        <f t="shared" si="876"/>
        <v>0.11216394887615688</v>
      </c>
      <c r="J7830" s="51">
        <f t="shared" ca="1" si="877"/>
        <v>4</v>
      </c>
      <c r="K7830" s="47">
        <f t="shared" si="878"/>
        <v>4.8899999999999997</v>
      </c>
      <c r="L7830" s="47">
        <f t="shared" si="879"/>
        <v>5.09</v>
      </c>
      <c r="M7830" s="47">
        <f t="shared" si="880"/>
        <v>4.8899999999999997</v>
      </c>
      <c r="N7830" s="47">
        <f t="shared" si="881"/>
        <v>5.09</v>
      </c>
      <c r="O7830" s="48">
        <f t="shared" ca="1" si="882"/>
        <v>1740800</v>
      </c>
    </row>
    <row r="7831" spans="1:15" x14ac:dyDescent="0.25">
      <c r="A7831">
        <v>7816</v>
      </c>
      <c r="B7831" s="84">
        <v>30630</v>
      </c>
      <c r="C7831" s="47">
        <v>43.88</v>
      </c>
      <c r="D7831" s="47">
        <v>44.5</v>
      </c>
      <c r="E7831" s="47">
        <v>43.75</v>
      </c>
      <c r="F7831" s="47">
        <v>44</v>
      </c>
      <c r="G7831" s="48">
        <v>889600</v>
      </c>
      <c r="H7831" s="47">
        <v>4.93</v>
      </c>
      <c r="I7831" s="51">
        <f t="shared" si="876"/>
        <v>0.11204545454545455</v>
      </c>
      <c r="J7831" s="51">
        <f t="shared" ca="1" si="877"/>
        <v>4</v>
      </c>
      <c r="K7831" s="47">
        <f t="shared" si="878"/>
        <v>4.92</v>
      </c>
      <c r="L7831" s="47">
        <f t="shared" si="879"/>
        <v>4.99</v>
      </c>
      <c r="M7831" s="47">
        <f t="shared" si="880"/>
        <v>4.9000000000000004</v>
      </c>
      <c r="N7831" s="47">
        <f t="shared" si="881"/>
        <v>4.93</v>
      </c>
      <c r="O7831" s="48">
        <f t="shared" ca="1" si="882"/>
        <v>3558400</v>
      </c>
    </row>
    <row r="7832" spans="1:15" x14ac:dyDescent="0.25">
      <c r="A7832">
        <v>7817</v>
      </c>
      <c r="B7832" s="84">
        <v>30629</v>
      </c>
      <c r="C7832" s="47">
        <v>43</v>
      </c>
      <c r="D7832" s="47">
        <v>44</v>
      </c>
      <c r="E7832" s="47">
        <v>43</v>
      </c>
      <c r="F7832" s="47">
        <v>43.88</v>
      </c>
      <c r="G7832" s="48">
        <v>654000</v>
      </c>
      <c r="H7832" s="47">
        <v>4.92</v>
      </c>
      <c r="I7832" s="51">
        <f t="shared" si="876"/>
        <v>0.1121239744758432</v>
      </c>
      <c r="J7832" s="51">
        <f t="shared" ca="1" si="877"/>
        <v>4</v>
      </c>
      <c r="K7832" s="47">
        <f t="shared" si="878"/>
        <v>4.82</v>
      </c>
      <c r="L7832" s="47">
        <f t="shared" si="879"/>
        <v>4.93</v>
      </c>
      <c r="M7832" s="47">
        <f t="shared" si="880"/>
        <v>4.82</v>
      </c>
      <c r="N7832" s="47">
        <f t="shared" si="881"/>
        <v>4.92</v>
      </c>
      <c r="O7832" s="48">
        <f t="shared" ca="1" si="882"/>
        <v>2616000</v>
      </c>
    </row>
    <row r="7833" spans="1:15" x14ac:dyDescent="0.25">
      <c r="A7833">
        <v>7818</v>
      </c>
      <c r="B7833" s="84">
        <v>30628</v>
      </c>
      <c r="C7833" s="47">
        <v>43.12</v>
      </c>
      <c r="D7833" s="47">
        <v>43.38</v>
      </c>
      <c r="E7833" s="47">
        <v>42.62</v>
      </c>
      <c r="F7833" s="47">
        <v>43</v>
      </c>
      <c r="G7833" s="48">
        <v>1425600</v>
      </c>
      <c r="H7833" s="47">
        <v>4.82</v>
      </c>
      <c r="I7833" s="51">
        <f t="shared" si="876"/>
        <v>0.11209302325581395</v>
      </c>
      <c r="J7833" s="51">
        <f t="shared" ca="1" si="877"/>
        <v>4</v>
      </c>
      <c r="K7833" s="47">
        <f t="shared" si="878"/>
        <v>4.83</v>
      </c>
      <c r="L7833" s="47">
        <f t="shared" si="879"/>
        <v>4.8600000000000003</v>
      </c>
      <c r="M7833" s="47">
        <f t="shared" si="880"/>
        <v>4.78</v>
      </c>
      <c r="N7833" s="47">
        <f t="shared" si="881"/>
        <v>4.82</v>
      </c>
      <c r="O7833" s="48">
        <f t="shared" ca="1" si="882"/>
        <v>5702400</v>
      </c>
    </row>
    <row r="7834" spans="1:15" x14ac:dyDescent="0.25">
      <c r="A7834">
        <v>7819</v>
      </c>
      <c r="B7834" s="84">
        <v>30627</v>
      </c>
      <c r="C7834" s="47">
        <v>43.5</v>
      </c>
      <c r="D7834" s="47">
        <v>43.88</v>
      </c>
      <c r="E7834" s="47">
        <v>43.38</v>
      </c>
      <c r="F7834" s="47">
        <v>43.38</v>
      </c>
      <c r="G7834" s="48">
        <v>330000</v>
      </c>
      <c r="H7834" s="47">
        <v>4.8600000000000003</v>
      </c>
      <c r="I7834" s="51">
        <f t="shared" si="876"/>
        <v>0.11203319502074689</v>
      </c>
      <c r="J7834" s="51">
        <f t="shared" ca="1" si="877"/>
        <v>4</v>
      </c>
      <c r="K7834" s="47">
        <f t="shared" si="878"/>
        <v>4.87</v>
      </c>
      <c r="L7834" s="47">
        <f t="shared" si="879"/>
        <v>4.92</v>
      </c>
      <c r="M7834" s="47">
        <f t="shared" si="880"/>
        <v>4.8600000000000003</v>
      </c>
      <c r="N7834" s="47">
        <f t="shared" si="881"/>
        <v>4.8600000000000003</v>
      </c>
      <c r="O7834" s="48">
        <f t="shared" ca="1" si="882"/>
        <v>1320000</v>
      </c>
    </row>
    <row r="7835" spans="1:15" x14ac:dyDescent="0.25">
      <c r="A7835">
        <v>7820</v>
      </c>
      <c r="B7835" s="84">
        <v>30624</v>
      </c>
      <c r="C7835" s="47">
        <v>44.62</v>
      </c>
      <c r="D7835" s="47">
        <v>44.75</v>
      </c>
      <c r="E7835" s="47">
        <v>43.5</v>
      </c>
      <c r="F7835" s="47">
        <v>43.75</v>
      </c>
      <c r="G7835" s="48">
        <v>481600</v>
      </c>
      <c r="H7835" s="47">
        <v>4.9000000000000004</v>
      </c>
      <c r="I7835" s="51">
        <f t="shared" si="876"/>
        <v>0.112</v>
      </c>
      <c r="J7835" s="51">
        <f t="shared" ca="1" si="877"/>
        <v>4</v>
      </c>
      <c r="K7835" s="47">
        <f t="shared" si="878"/>
        <v>5</v>
      </c>
      <c r="L7835" s="47">
        <f t="shared" si="879"/>
        <v>5.01</v>
      </c>
      <c r="M7835" s="47">
        <f t="shared" si="880"/>
        <v>4.87</v>
      </c>
      <c r="N7835" s="47">
        <f t="shared" si="881"/>
        <v>4.9000000000000004</v>
      </c>
      <c r="O7835" s="48">
        <f t="shared" ca="1" si="882"/>
        <v>1926400</v>
      </c>
    </row>
    <row r="7836" spans="1:15" x14ac:dyDescent="0.25">
      <c r="A7836">
        <v>7821</v>
      </c>
      <c r="B7836" s="84">
        <v>30623</v>
      </c>
      <c r="C7836" s="47">
        <v>45.25</v>
      </c>
      <c r="D7836" s="47">
        <v>45.25</v>
      </c>
      <c r="E7836" s="47">
        <v>44.5</v>
      </c>
      <c r="F7836" s="47">
        <v>44.62</v>
      </c>
      <c r="G7836" s="48">
        <v>790000</v>
      </c>
      <c r="H7836" s="47">
        <v>5</v>
      </c>
      <c r="I7836" s="51">
        <f t="shared" si="876"/>
        <v>0.11205737337516809</v>
      </c>
      <c r="J7836" s="51">
        <f t="shared" ca="1" si="877"/>
        <v>4</v>
      </c>
      <c r="K7836" s="47">
        <f t="shared" si="878"/>
        <v>5.07</v>
      </c>
      <c r="L7836" s="47">
        <f t="shared" si="879"/>
        <v>5.07</v>
      </c>
      <c r="M7836" s="47">
        <f t="shared" si="880"/>
        <v>4.99</v>
      </c>
      <c r="N7836" s="47">
        <f t="shared" si="881"/>
        <v>5</v>
      </c>
      <c r="O7836" s="48">
        <f t="shared" ca="1" si="882"/>
        <v>3160000</v>
      </c>
    </row>
    <row r="7837" spans="1:15" x14ac:dyDescent="0.25">
      <c r="A7837">
        <v>7822</v>
      </c>
      <c r="B7837" s="84">
        <v>30622</v>
      </c>
      <c r="C7837" s="47">
        <v>44.38</v>
      </c>
      <c r="D7837" s="47">
        <v>45.5</v>
      </c>
      <c r="E7837" s="47">
        <v>44.25</v>
      </c>
      <c r="F7837" s="47">
        <v>45.5</v>
      </c>
      <c r="G7837" s="48">
        <v>1923200</v>
      </c>
      <c r="H7837" s="47">
        <v>5.0999999999999996</v>
      </c>
      <c r="I7837" s="51">
        <f t="shared" si="876"/>
        <v>0.11208791208791208</v>
      </c>
      <c r="J7837" s="51">
        <f t="shared" ca="1" si="877"/>
        <v>4</v>
      </c>
      <c r="K7837" s="47">
        <f t="shared" si="878"/>
        <v>4.97</v>
      </c>
      <c r="L7837" s="47">
        <f t="shared" si="879"/>
        <v>5.0999999999999996</v>
      </c>
      <c r="M7837" s="47">
        <f t="shared" si="880"/>
        <v>4.96</v>
      </c>
      <c r="N7837" s="47">
        <f t="shared" si="881"/>
        <v>5.0999999999999996</v>
      </c>
      <c r="O7837" s="48">
        <f t="shared" ca="1" si="882"/>
        <v>7692800</v>
      </c>
    </row>
    <row r="7838" spans="1:15" x14ac:dyDescent="0.25">
      <c r="A7838">
        <v>7823</v>
      </c>
      <c r="B7838" s="84">
        <v>30621</v>
      </c>
      <c r="C7838" s="47">
        <v>43.75</v>
      </c>
      <c r="D7838" s="47">
        <v>44.88</v>
      </c>
      <c r="E7838" s="47">
        <v>43.75</v>
      </c>
      <c r="F7838" s="47">
        <v>44.5</v>
      </c>
      <c r="G7838" s="48">
        <v>371200</v>
      </c>
      <c r="H7838" s="47">
        <v>4.99</v>
      </c>
      <c r="I7838" s="51">
        <f t="shared" si="876"/>
        <v>0.11213483146067416</v>
      </c>
      <c r="J7838" s="51">
        <f t="shared" ca="1" si="877"/>
        <v>4</v>
      </c>
      <c r="K7838" s="47">
        <f t="shared" si="878"/>
        <v>4.91</v>
      </c>
      <c r="L7838" s="47">
        <f t="shared" si="879"/>
        <v>5.03</v>
      </c>
      <c r="M7838" s="47">
        <f t="shared" si="880"/>
        <v>4.91</v>
      </c>
      <c r="N7838" s="47">
        <f t="shared" si="881"/>
        <v>4.99</v>
      </c>
      <c r="O7838" s="48">
        <f t="shared" ca="1" si="882"/>
        <v>1484800</v>
      </c>
    </row>
    <row r="7839" spans="1:15" x14ac:dyDescent="0.25">
      <c r="A7839">
        <v>7824</v>
      </c>
      <c r="B7839" s="84">
        <v>30620</v>
      </c>
      <c r="C7839" s="47">
        <v>43.62</v>
      </c>
      <c r="D7839" s="47">
        <v>44.25</v>
      </c>
      <c r="E7839" s="47">
        <v>43.5</v>
      </c>
      <c r="F7839" s="47">
        <v>43.62</v>
      </c>
      <c r="G7839" s="48">
        <v>704000</v>
      </c>
      <c r="H7839" s="47">
        <v>4.8899999999999997</v>
      </c>
      <c r="I7839" s="51">
        <f t="shared" si="876"/>
        <v>0.11210453920220083</v>
      </c>
      <c r="J7839" s="51">
        <f t="shared" ca="1" si="877"/>
        <v>4</v>
      </c>
      <c r="K7839" s="47">
        <f t="shared" si="878"/>
        <v>4.8899999999999997</v>
      </c>
      <c r="L7839" s="47">
        <f t="shared" si="879"/>
        <v>4.96</v>
      </c>
      <c r="M7839" s="47">
        <f t="shared" si="880"/>
        <v>4.88</v>
      </c>
      <c r="N7839" s="47">
        <f t="shared" si="881"/>
        <v>4.8899999999999997</v>
      </c>
      <c r="O7839" s="48">
        <f t="shared" ca="1" si="882"/>
        <v>2816000</v>
      </c>
    </row>
    <row r="7840" spans="1:15" x14ac:dyDescent="0.25">
      <c r="A7840">
        <v>7825</v>
      </c>
      <c r="B7840" s="84">
        <v>30617</v>
      </c>
      <c r="C7840" s="47">
        <v>44.88</v>
      </c>
      <c r="D7840" s="47">
        <v>44.88</v>
      </c>
      <c r="E7840" s="47">
        <v>43.5</v>
      </c>
      <c r="F7840" s="47">
        <v>43.62</v>
      </c>
      <c r="G7840" s="48">
        <v>430800</v>
      </c>
      <c r="H7840" s="47">
        <v>4.8899999999999997</v>
      </c>
      <c r="I7840" s="51">
        <f t="shared" si="876"/>
        <v>0.11210453920220083</v>
      </c>
      <c r="J7840" s="51">
        <f t="shared" ca="1" si="877"/>
        <v>4</v>
      </c>
      <c r="K7840" s="47">
        <f t="shared" si="878"/>
        <v>5.03</v>
      </c>
      <c r="L7840" s="47">
        <f t="shared" si="879"/>
        <v>5.03</v>
      </c>
      <c r="M7840" s="47">
        <f t="shared" si="880"/>
        <v>4.88</v>
      </c>
      <c r="N7840" s="47">
        <f t="shared" si="881"/>
        <v>4.8899999999999997</v>
      </c>
      <c r="O7840" s="48">
        <f t="shared" ca="1" si="882"/>
        <v>1723200</v>
      </c>
    </row>
    <row r="7841" spans="1:15" x14ac:dyDescent="0.25">
      <c r="A7841">
        <v>7826</v>
      </c>
      <c r="B7841" s="84">
        <v>30616</v>
      </c>
      <c r="C7841" s="47">
        <v>44.12</v>
      </c>
      <c r="D7841" s="47">
        <v>44.88</v>
      </c>
      <c r="E7841" s="47">
        <v>44.12</v>
      </c>
      <c r="F7841" s="47">
        <v>44.75</v>
      </c>
      <c r="G7841" s="48">
        <v>315200</v>
      </c>
      <c r="H7841" s="47">
        <v>5.0199999999999996</v>
      </c>
      <c r="I7841" s="51">
        <f t="shared" si="876"/>
        <v>0.11217877094972066</v>
      </c>
      <c r="J7841" s="51">
        <f t="shared" ca="1" si="877"/>
        <v>4</v>
      </c>
      <c r="K7841" s="47">
        <f t="shared" si="878"/>
        <v>4.95</v>
      </c>
      <c r="L7841" s="47">
        <f t="shared" si="879"/>
        <v>5.03</v>
      </c>
      <c r="M7841" s="47">
        <f t="shared" si="880"/>
        <v>4.95</v>
      </c>
      <c r="N7841" s="47">
        <f t="shared" si="881"/>
        <v>5.0199999999999996</v>
      </c>
      <c r="O7841" s="48">
        <f t="shared" ca="1" si="882"/>
        <v>1260800</v>
      </c>
    </row>
    <row r="7842" spans="1:15" x14ac:dyDescent="0.25">
      <c r="A7842">
        <v>7827</v>
      </c>
      <c r="B7842" s="84">
        <v>30615</v>
      </c>
      <c r="C7842" s="47">
        <v>44.75</v>
      </c>
      <c r="D7842" s="47">
        <v>45</v>
      </c>
      <c r="E7842" s="47">
        <v>43.5</v>
      </c>
      <c r="F7842" s="47">
        <v>44.38</v>
      </c>
      <c r="G7842" s="48">
        <v>753200</v>
      </c>
      <c r="H7842" s="47">
        <v>4.97</v>
      </c>
      <c r="I7842" s="51">
        <f t="shared" si="876"/>
        <v>0.11198738170347002</v>
      </c>
      <c r="J7842" s="51">
        <f t="shared" ca="1" si="877"/>
        <v>4</v>
      </c>
      <c r="K7842" s="47">
        <f t="shared" si="878"/>
        <v>5.01</v>
      </c>
      <c r="L7842" s="47">
        <f t="shared" si="879"/>
        <v>5.04</v>
      </c>
      <c r="M7842" s="47">
        <f t="shared" si="880"/>
        <v>4.87</v>
      </c>
      <c r="N7842" s="47">
        <f t="shared" si="881"/>
        <v>4.97</v>
      </c>
      <c r="O7842" s="48">
        <f t="shared" ca="1" si="882"/>
        <v>3012800</v>
      </c>
    </row>
    <row r="7843" spans="1:15" x14ac:dyDescent="0.25">
      <c r="A7843">
        <v>7828</v>
      </c>
      <c r="B7843" s="84">
        <v>30614</v>
      </c>
      <c r="C7843" s="47">
        <v>45.38</v>
      </c>
      <c r="D7843" s="47">
        <v>45.5</v>
      </c>
      <c r="E7843" s="47">
        <v>45</v>
      </c>
      <c r="F7843" s="47">
        <v>45</v>
      </c>
      <c r="G7843" s="48">
        <v>644000</v>
      </c>
      <c r="H7843" s="47">
        <v>5.04</v>
      </c>
      <c r="I7843" s="51">
        <f t="shared" si="876"/>
        <v>0.112</v>
      </c>
      <c r="J7843" s="51">
        <f t="shared" ca="1" si="877"/>
        <v>4</v>
      </c>
      <c r="K7843" s="47">
        <f t="shared" si="878"/>
        <v>5.08</v>
      </c>
      <c r="L7843" s="47">
        <f t="shared" si="879"/>
        <v>5.0999999999999996</v>
      </c>
      <c r="M7843" s="47">
        <f t="shared" si="880"/>
        <v>5.04</v>
      </c>
      <c r="N7843" s="47">
        <f t="shared" si="881"/>
        <v>5.04</v>
      </c>
      <c r="O7843" s="48">
        <f t="shared" ca="1" si="882"/>
        <v>2576000</v>
      </c>
    </row>
    <row r="7844" spans="1:15" x14ac:dyDescent="0.25">
      <c r="A7844">
        <v>7829</v>
      </c>
      <c r="B7844" s="84">
        <v>30613</v>
      </c>
      <c r="C7844" s="47">
        <v>45</v>
      </c>
      <c r="D7844" s="47">
        <v>45.75</v>
      </c>
      <c r="E7844" s="47">
        <v>45</v>
      </c>
      <c r="F7844" s="47">
        <v>45.38</v>
      </c>
      <c r="G7844" s="48">
        <v>906000</v>
      </c>
      <c r="H7844" s="47">
        <v>5.09</v>
      </c>
      <c r="I7844" s="51">
        <f t="shared" si="876"/>
        <v>0.11216394887615688</v>
      </c>
      <c r="J7844" s="51">
        <f t="shared" ca="1" si="877"/>
        <v>4</v>
      </c>
      <c r="K7844" s="47">
        <f t="shared" si="878"/>
        <v>5.05</v>
      </c>
      <c r="L7844" s="47">
        <f t="shared" si="879"/>
        <v>5.13</v>
      </c>
      <c r="M7844" s="47">
        <f t="shared" si="880"/>
        <v>5.05</v>
      </c>
      <c r="N7844" s="47">
        <f t="shared" si="881"/>
        <v>5.09</v>
      </c>
      <c r="O7844" s="48">
        <f t="shared" ca="1" si="882"/>
        <v>3624000</v>
      </c>
    </row>
    <row r="7845" spans="1:15" x14ac:dyDescent="0.25">
      <c r="A7845">
        <v>7830</v>
      </c>
      <c r="B7845" s="84">
        <v>30610</v>
      </c>
      <c r="C7845" s="47">
        <v>45</v>
      </c>
      <c r="D7845" s="47">
        <v>45.5</v>
      </c>
      <c r="E7845" s="47">
        <v>44.5</v>
      </c>
      <c r="F7845" s="47">
        <v>45.25</v>
      </c>
      <c r="G7845" s="48">
        <v>1425200</v>
      </c>
      <c r="H7845" s="47">
        <v>5.07</v>
      </c>
      <c r="I7845" s="51">
        <f t="shared" si="876"/>
        <v>0.11204419889502763</v>
      </c>
      <c r="J7845" s="51">
        <f t="shared" ca="1" si="877"/>
        <v>4</v>
      </c>
      <c r="K7845" s="47">
        <f t="shared" si="878"/>
        <v>5.04</v>
      </c>
      <c r="L7845" s="47">
        <f t="shared" si="879"/>
        <v>5.0999999999999996</v>
      </c>
      <c r="M7845" s="47">
        <f t="shared" si="880"/>
        <v>4.99</v>
      </c>
      <c r="N7845" s="47">
        <f t="shared" si="881"/>
        <v>5.07</v>
      </c>
      <c r="O7845" s="48">
        <f t="shared" ca="1" si="882"/>
        <v>5700800</v>
      </c>
    </row>
    <row r="7846" spans="1:15" x14ac:dyDescent="0.25">
      <c r="A7846">
        <v>7831</v>
      </c>
      <c r="B7846" s="84">
        <v>30609</v>
      </c>
      <c r="C7846" s="47">
        <v>44</v>
      </c>
      <c r="D7846" s="47">
        <v>44.75</v>
      </c>
      <c r="E7846" s="47">
        <v>43.88</v>
      </c>
      <c r="F7846" s="47">
        <v>44.62</v>
      </c>
      <c r="G7846" s="48">
        <v>954000</v>
      </c>
      <c r="H7846" s="47">
        <v>5</v>
      </c>
      <c r="I7846" s="51">
        <f t="shared" si="876"/>
        <v>0.11205737337516809</v>
      </c>
      <c r="J7846" s="51">
        <f t="shared" ca="1" si="877"/>
        <v>4</v>
      </c>
      <c r="K7846" s="47">
        <f t="shared" si="878"/>
        <v>4.93</v>
      </c>
      <c r="L7846" s="47">
        <f t="shared" si="879"/>
        <v>5.01</v>
      </c>
      <c r="M7846" s="47">
        <f t="shared" si="880"/>
        <v>4.92</v>
      </c>
      <c r="N7846" s="47">
        <f t="shared" si="881"/>
        <v>5</v>
      </c>
      <c r="O7846" s="48">
        <f t="shared" ca="1" si="882"/>
        <v>3816000</v>
      </c>
    </row>
    <row r="7847" spans="1:15" x14ac:dyDescent="0.25">
      <c r="A7847">
        <v>7832</v>
      </c>
      <c r="B7847" s="84">
        <v>30608</v>
      </c>
      <c r="C7847" s="47">
        <v>44</v>
      </c>
      <c r="D7847" s="47">
        <v>44.38</v>
      </c>
      <c r="E7847" s="47">
        <v>43</v>
      </c>
      <c r="F7847" s="47">
        <v>43.5</v>
      </c>
      <c r="G7847" s="48">
        <v>1101600</v>
      </c>
      <c r="H7847" s="47">
        <v>4.88</v>
      </c>
      <c r="I7847" s="51">
        <f t="shared" si="876"/>
        <v>0.11218390804597701</v>
      </c>
      <c r="J7847" s="51">
        <f t="shared" ca="1" si="877"/>
        <v>4</v>
      </c>
      <c r="K7847" s="47">
        <f t="shared" si="878"/>
        <v>4.9400000000000004</v>
      </c>
      <c r="L7847" s="47">
        <f t="shared" si="879"/>
        <v>4.9800000000000004</v>
      </c>
      <c r="M7847" s="47">
        <f t="shared" si="880"/>
        <v>4.82</v>
      </c>
      <c r="N7847" s="47">
        <f t="shared" si="881"/>
        <v>4.88</v>
      </c>
      <c r="O7847" s="48">
        <f t="shared" ca="1" si="882"/>
        <v>4406400</v>
      </c>
    </row>
    <row r="7848" spans="1:15" x14ac:dyDescent="0.25">
      <c r="A7848">
        <v>7833</v>
      </c>
      <c r="B7848" s="84">
        <v>30607</v>
      </c>
      <c r="C7848" s="47">
        <v>46.75</v>
      </c>
      <c r="D7848" s="47">
        <v>47.12</v>
      </c>
      <c r="E7848" s="47">
        <v>44.88</v>
      </c>
      <c r="F7848" s="47">
        <v>45.5</v>
      </c>
      <c r="G7848" s="48">
        <v>2584400</v>
      </c>
      <c r="H7848" s="47">
        <v>5.0999999999999996</v>
      </c>
      <c r="I7848" s="51">
        <f t="shared" si="876"/>
        <v>0.11208791208791208</v>
      </c>
      <c r="J7848" s="51">
        <f t="shared" ca="1" si="877"/>
        <v>4</v>
      </c>
      <c r="K7848" s="47">
        <f t="shared" si="878"/>
        <v>5.24</v>
      </c>
      <c r="L7848" s="47">
        <f t="shared" si="879"/>
        <v>5.28</v>
      </c>
      <c r="M7848" s="47">
        <f t="shared" si="880"/>
        <v>5.03</v>
      </c>
      <c r="N7848" s="47">
        <f t="shared" si="881"/>
        <v>5.0999999999999996</v>
      </c>
      <c r="O7848" s="48">
        <f t="shared" ca="1" si="882"/>
        <v>10337600</v>
      </c>
    </row>
    <row r="7849" spans="1:15" x14ac:dyDescent="0.25">
      <c r="A7849">
        <v>7834</v>
      </c>
      <c r="B7849" s="84">
        <v>30606</v>
      </c>
      <c r="C7849" s="47">
        <v>47.62</v>
      </c>
      <c r="D7849" s="47">
        <v>47.75</v>
      </c>
      <c r="E7849" s="47">
        <v>47.25</v>
      </c>
      <c r="F7849" s="47">
        <v>47.25</v>
      </c>
      <c r="G7849" s="48">
        <v>477600</v>
      </c>
      <c r="H7849" s="47">
        <v>5.3</v>
      </c>
      <c r="I7849" s="51">
        <f t="shared" si="876"/>
        <v>0.11216931216931217</v>
      </c>
      <c r="J7849" s="51">
        <f t="shared" ca="1" si="877"/>
        <v>4</v>
      </c>
      <c r="K7849" s="47">
        <f t="shared" si="878"/>
        <v>5.34</v>
      </c>
      <c r="L7849" s="47">
        <f t="shared" si="879"/>
        <v>5.36</v>
      </c>
      <c r="M7849" s="47">
        <f t="shared" si="880"/>
        <v>5.3</v>
      </c>
      <c r="N7849" s="47">
        <f t="shared" si="881"/>
        <v>5.3</v>
      </c>
      <c r="O7849" s="48">
        <f t="shared" ca="1" si="882"/>
        <v>1910400</v>
      </c>
    </row>
    <row r="7850" spans="1:15" x14ac:dyDescent="0.25">
      <c r="A7850">
        <v>7835</v>
      </c>
      <c r="B7850" s="84">
        <v>30603</v>
      </c>
      <c r="C7850" s="47">
        <v>47.5</v>
      </c>
      <c r="D7850" s="47">
        <v>47.88</v>
      </c>
      <c r="E7850" s="47">
        <v>47</v>
      </c>
      <c r="F7850" s="47">
        <v>47.62</v>
      </c>
      <c r="G7850" s="48">
        <v>385600</v>
      </c>
      <c r="H7850" s="47">
        <v>5.34</v>
      </c>
      <c r="I7850" s="51">
        <f t="shared" si="876"/>
        <v>0.1121377572448551</v>
      </c>
      <c r="J7850" s="51">
        <f t="shared" ca="1" si="877"/>
        <v>4</v>
      </c>
      <c r="K7850" s="47">
        <f t="shared" si="878"/>
        <v>5.33</v>
      </c>
      <c r="L7850" s="47">
        <f t="shared" si="879"/>
        <v>5.37</v>
      </c>
      <c r="M7850" s="47">
        <f t="shared" si="880"/>
        <v>5.27</v>
      </c>
      <c r="N7850" s="47">
        <f t="shared" si="881"/>
        <v>5.34</v>
      </c>
      <c r="O7850" s="48">
        <f t="shared" ca="1" si="882"/>
        <v>1542400</v>
      </c>
    </row>
    <row r="7851" spans="1:15" x14ac:dyDescent="0.25">
      <c r="A7851">
        <v>7836</v>
      </c>
      <c r="B7851" s="84">
        <v>30602</v>
      </c>
      <c r="C7851" s="47">
        <v>46.75</v>
      </c>
      <c r="D7851" s="47">
        <v>48.25</v>
      </c>
      <c r="E7851" s="47">
        <v>46.75</v>
      </c>
      <c r="F7851" s="47">
        <v>48.25</v>
      </c>
      <c r="G7851" s="48">
        <v>300800</v>
      </c>
      <c r="H7851" s="47">
        <v>5.41</v>
      </c>
      <c r="I7851" s="51">
        <f t="shared" si="876"/>
        <v>0.11212435233160623</v>
      </c>
      <c r="J7851" s="51">
        <f t="shared" ca="1" si="877"/>
        <v>4</v>
      </c>
      <c r="K7851" s="47">
        <f t="shared" si="878"/>
        <v>5.24</v>
      </c>
      <c r="L7851" s="47">
        <f t="shared" si="879"/>
        <v>5.41</v>
      </c>
      <c r="M7851" s="47">
        <f t="shared" si="880"/>
        <v>5.24</v>
      </c>
      <c r="N7851" s="47">
        <f t="shared" si="881"/>
        <v>5.41</v>
      </c>
      <c r="O7851" s="48">
        <f t="shared" ca="1" si="882"/>
        <v>1203200</v>
      </c>
    </row>
    <row r="7852" spans="1:15" x14ac:dyDescent="0.25">
      <c r="A7852">
        <v>7837</v>
      </c>
      <c r="B7852" s="84">
        <v>30601</v>
      </c>
      <c r="C7852" s="47">
        <v>47.5</v>
      </c>
      <c r="D7852" s="47">
        <v>47.5</v>
      </c>
      <c r="E7852" s="47">
        <v>46.75</v>
      </c>
      <c r="F7852" s="47">
        <v>46.88</v>
      </c>
      <c r="G7852" s="48">
        <v>770000</v>
      </c>
      <c r="H7852" s="47">
        <v>5.25</v>
      </c>
      <c r="I7852" s="51">
        <f t="shared" si="876"/>
        <v>0.11198805460750853</v>
      </c>
      <c r="J7852" s="51">
        <f t="shared" ca="1" si="877"/>
        <v>4</v>
      </c>
      <c r="K7852" s="47">
        <f t="shared" si="878"/>
        <v>5.32</v>
      </c>
      <c r="L7852" s="47">
        <f t="shared" si="879"/>
        <v>5.32</v>
      </c>
      <c r="M7852" s="47">
        <f t="shared" si="880"/>
        <v>5.24</v>
      </c>
      <c r="N7852" s="47">
        <f t="shared" si="881"/>
        <v>5.25</v>
      </c>
      <c r="O7852" s="48">
        <f t="shared" ca="1" si="882"/>
        <v>3080000</v>
      </c>
    </row>
    <row r="7853" spans="1:15" x14ac:dyDescent="0.25">
      <c r="A7853">
        <v>7838</v>
      </c>
      <c r="B7853" s="84">
        <v>30600</v>
      </c>
      <c r="C7853" s="47">
        <v>48.5</v>
      </c>
      <c r="D7853" s="47">
        <v>48.5</v>
      </c>
      <c r="E7853" s="47">
        <v>47.38</v>
      </c>
      <c r="F7853" s="47">
        <v>47.5</v>
      </c>
      <c r="G7853" s="48">
        <v>1000000</v>
      </c>
      <c r="H7853" s="47">
        <v>5.33</v>
      </c>
      <c r="I7853" s="51">
        <f t="shared" si="876"/>
        <v>0.11221052631578947</v>
      </c>
      <c r="J7853" s="51">
        <f t="shared" ca="1" si="877"/>
        <v>4</v>
      </c>
      <c r="K7853" s="47">
        <f t="shared" si="878"/>
        <v>5.44</v>
      </c>
      <c r="L7853" s="47">
        <f t="shared" si="879"/>
        <v>5.44</v>
      </c>
      <c r="M7853" s="47">
        <f t="shared" si="880"/>
        <v>5.32</v>
      </c>
      <c r="N7853" s="47">
        <f t="shared" si="881"/>
        <v>5.33</v>
      </c>
      <c r="O7853" s="48">
        <f t="shared" ca="1" si="882"/>
        <v>4000000</v>
      </c>
    </row>
    <row r="7854" spans="1:15" x14ac:dyDescent="0.25">
      <c r="A7854">
        <v>7839</v>
      </c>
      <c r="B7854" s="84">
        <v>30599</v>
      </c>
      <c r="C7854" s="47">
        <v>48.75</v>
      </c>
      <c r="D7854" s="47">
        <v>48.75</v>
      </c>
      <c r="E7854" s="47">
        <v>48</v>
      </c>
      <c r="F7854" s="47">
        <v>48.5</v>
      </c>
      <c r="G7854" s="48">
        <v>495600</v>
      </c>
      <c r="H7854" s="47">
        <v>5.44</v>
      </c>
      <c r="I7854" s="51">
        <f t="shared" si="876"/>
        <v>0.11216494845360825</v>
      </c>
      <c r="J7854" s="51">
        <f t="shared" ca="1" si="877"/>
        <v>4</v>
      </c>
      <c r="K7854" s="47">
        <f t="shared" si="878"/>
        <v>5.47</v>
      </c>
      <c r="L7854" s="47">
        <f t="shared" si="879"/>
        <v>5.47</v>
      </c>
      <c r="M7854" s="47">
        <f t="shared" si="880"/>
        <v>5.38</v>
      </c>
      <c r="N7854" s="47">
        <f t="shared" si="881"/>
        <v>5.44</v>
      </c>
      <c r="O7854" s="48">
        <f t="shared" ca="1" si="882"/>
        <v>1982400</v>
      </c>
    </row>
    <row r="7855" spans="1:15" x14ac:dyDescent="0.25">
      <c r="A7855">
        <v>7840</v>
      </c>
      <c r="B7855" s="84">
        <v>30596</v>
      </c>
      <c r="C7855" s="47">
        <v>49.88</v>
      </c>
      <c r="D7855" s="47">
        <v>49.88</v>
      </c>
      <c r="E7855" s="47">
        <v>48.5</v>
      </c>
      <c r="F7855" s="47">
        <v>49</v>
      </c>
      <c r="G7855" s="48">
        <v>519200</v>
      </c>
      <c r="H7855" s="47">
        <v>5.49</v>
      </c>
      <c r="I7855" s="51">
        <f t="shared" si="876"/>
        <v>0.11204081632653062</v>
      </c>
      <c r="J7855" s="51">
        <f t="shared" ca="1" si="877"/>
        <v>4</v>
      </c>
      <c r="K7855" s="47">
        <f t="shared" si="878"/>
        <v>5.59</v>
      </c>
      <c r="L7855" s="47">
        <f t="shared" si="879"/>
        <v>5.59</v>
      </c>
      <c r="M7855" s="47">
        <f t="shared" si="880"/>
        <v>5.43</v>
      </c>
      <c r="N7855" s="47">
        <f t="shared" si="881"/>
        <v>5.49</v>
      </c>
      <c r="O7855" s="48">
        <f t="shared" ca="1" si="882"/>
        <v>2076800</v>
      </c>
    </row>
    <row r="7856" spans="1:15" x14ac:dyDescent="0.25">
      <c r="A7856">
        <v>7841</v>
      </c>
      <c r="B7856" s="84">
        <v>30595</v>
      </c>
      <c r="C7856" s="47">
        <v>47.12</v>
      </c>
      <c r="D7856" s="47">
        <v>50</v>
      </c>
      <c r="E7856" s="47">
        <v>46.75</v>
      </c>
      <c r="F7856" s="47">
        <v>50</v>
      </c>
      <c r="G7856" s="48">
        <v>868400</v>
      </c>
      <c r="H7856" s="47">
        <v>5.61</v>
      </c>
      <c r="I7856" s="51">
        <f t="shared" si="876"/>
        <v>0.11220000000000001</v>
      </c>
      <c r="J7856" s="51">
        <f t="shared" ca="1" si="877"/>
        <v>4</v>
      </c>
      <c r="K7856" s="47">
        <f t="shared" si="878"/>
        <v>5.29</v>
      </c>
      <c r="L7856" s="47">
        <f t="shared" si="879"/>
        <v>5.61</v>
      </c>
      <c r="M7856" s="47">
        <f t="shared" si="880"/>
        <v>5.25</v>
      </c>
      <c r="N7856" s="47">
        <f t="shared" si="881"/>
        <v>5.61</v>
      </c>
      <c r="O7856" s="48">
        <f t="shared" ca="1" si="882"/>
        <v>3473600</v>
      </c>
    </row>
    <row r="7857" spans="1:15" x14ac:dyDescent="0.25">
      <c r="A7857">
        <v>7842</v>
      </c>
      <c r="B7857" s="84">
        <v>30594</v>
      </c>
      <c r="C7857" s="47">
        <v>45.75</v>
      </c>
      <c r="D7857" s="47">
        <v>47.5</v>
      </c>
      <c r="E7857" s="47">
        <v>45.62</v>
      </c>
      <c r="F7857" s="47">
        <v>47.12</v>
      </c>
      <c r="G7857" s="48">
        <v>1278800</v>
      </c>
      <c r="H7857" s="47">
        <v>5.28</v>
      </c>
      <c r="I7857" s="51">
        <f t="shared" si="876"/>
        <v>0.11205432937181665</v>
      </c>
      <c r="J7857" s="51">
        <f t="shared" ca="1" si="877"/>
        <v>4</v>
      </c>
      <c r="K7857" s="47">
        <f t="shared" si="878"/>
        <v>5.13</v>
      </c>
      <c r="L7857" s="47">
        <f t="shared" si="879"/>
        <v>5.32</v>
      </c>
      <c r="M7857" s="47">
        <f t="shared" si="880"/>
        <v>5.1100000000000003</v>
      </c>
      <c r="N7857" s="47">
        <f t="shared" si="881"/>
        <v>5.28</v>
      </c>
      <c r="O7857" s="48">
        <f t="shared" ca="1" si="882"/>
        <v>5115200</v>
      </c>
    </row>
    <row r="7858" spans="1:15" x14ac:dyDescent="0.25">
      <c r="A7858">
        <v>7843</v>
      </c>
      <c r="B7858" s="84">
        <v>30593</v>
      </c>
      <c r="C7858" s="47">
        <v>47</v>
      </c>
      <c r="D7858" s="47">
        <v>47</v>
      </c>
      <c r="E7858" s="47">
        <v>45.25</v>
      </c>
      <c r="F7858" s="47">
        <v>45.62</v>
      </c>
      <c r="G7858" s="48">
        <v>865600</v>
      </c>
      <c r="H7858" s="47">
        <v>5.1100000000000003</v>
      </c>
      <c r="I7858" s="51">
        <f t="shared" si="876"/>
        <v>0.11201227531784307</v>
      </c>
      <c r="J7858" s="51">
        <f t="shared" ca="1" si="877"/>
        <v>4</v>
      </c>
      <c r="K7858" s="47">
        <f t="shared" si="878"/>
        <v>5.26</v>
      </c>
      <c r="L7858" s="47">
        <f t="shared" si="879"/>
        <v>5.26</v>
      </c>
      <c r="M7858" s="47">
        <f t="shared" si="880"/>
        <v>5.07</v>
      </c>
      <c r="N7858" s="47">
        <f t="shared" si="881"/>
        <v>5.1100000000000003</v>
      </c>
      <c r="O7858" s="48">
        <f t="shared" ca="1" si="882"/>
        <v>3462400</v>
      </c>
    </row>
    <row r="7859" spans="1:15" x14ac:dyDescent="0.25">
      <c r="A7859">
        <v>7844</v>
      </c>
      <c r="B7859" s="84">
        <v>30592</v>
      </c>
      <c r="C7859" s="47">
        <v>47</v>
      </c>
      <c r="D7859" s="47">
        <v>47.25</v>
      </c>
      <c r="E7859" s="47">
        <v>46.62</v>
      </c>
      <c r="F7859" s="47">
        <v>46.75</v>
      </c>
      <c r="G7859" s="48">
        <v>388000</v>
      </c>
      <c r="H7859" s="47">
        <v>5.24</v>
      </c>
      <c r="I7859" s="51">
        <f t="shared" si="876"/>
        <v>0.11208556149732621</v>
      </c>
      <c r="J7859" s="51">
        <f t="shared" ca="1" si="877"/>
        <v>4</v>
      </c>
      <c r="K7859" s="47">
        <f t="shared" si="878"/>
        <v>5.27</v>
      </c>
      <c r="L7859" s="47">
        <f t="shared" si="879"/>
        <v>5.3</v>
      </c>
      <c r="M7859" s="47">
        <f t="shared" si="880"/>
        <v>5.23</v>
      </c>
      <c r="N7859" s="47">
        <f t="shared" si="881"/>
        <v>5.24</v>
      </c>
      <c r="O7859" s="48">
        <f t="shared" ca="1" si="882"/>
        <v>1552000</v>
      </c>
    </row>
    <row r="7860" spans="1:15" x14ac:dyDescent="0.25">
      <c r="A7860">
        <v>7845</v>
      </c>
      <c r="B7860" s="84">
        <v>30589</v>
      </c>
      <c r="C7860" s="47">
        <v>47</v>
      </c>
      <c r="D7860" s="47">
        <v>47.5</v>
      </c>
      <c r="E7860" s="47">
        <v>46.25</v>
      </c>
      <c r="F7860" s="47">
        <v>47.5</v>
      </c>
      <c r="G7860" s="48">
        <v>343200</v>
      </c>
      <c r="H7860" s="47">
        <v>5.29</v>
      </c>
      <c r="I7860" s="51">
        <f t="shared" si="876"/>
        <v>0.11136842105263157</v>
      </c>
      <c r="J7860" s="51">
        <f t="shared" ca="1" si="877"/>
        <v>4</v>
      </c>
      <c r="K7860" s="47">
        <f t="shared" si="878"/>
        <v>5.23</v>
      </c>
      <c r="L7860" s="47">
        <f t="shared" si="879"/>
        <v>5.29</v>
      </c>
      <c r="M7860" s="47">
        <f t="shared" si="880"/>
        <v>5.15</v>
      </c>
      <c r="N7860" s="47">
        <f t="shared" si="881"/>
        <v>5.29</v>
      </c>
      <c r="O7860" s="48">
        <f t="shared" ca="1" si="882"/>
        <v>1372800</v>
      </c>
    </row>
    <row r="7861" spans="1:15" x14ac:dyDescent="0.25">
      <c r="A7861">
        <v>7846</v>
      </c>
      <c r="B7861" s="84">
        <v>30588</v>
      </c>
      <c r="C7861" s="47">
        <v>47.5</v>
      </c>
      <c r="D7861" s="47">
        <v>47.62</v>
      </c>
      <c r="E7861" s="47">
        <v>47.12</v>
      </c>
      <c r="F7861" s="47">
        <v>47.12</v>
      </c>
      <c r="G7861" s="48">
        <v>248800</v>
      </c>
      <c r="H7861" s="47">
        <v>5.24</v>
      </c>
      <c r="I7861" s="51">
        <f t="shared" si="876"/>
        <v>0.11120543293718167</v>
      </c>
      <c r="J7861" s="51">
        <f t="shared" ca="1" si="877"/>
        <v>4</v>
      </c>
      <c r="K7861" s="47">
        <f t="shared" si="878"/>
        <v>5.28</v>
      </c>
      <c r="L7861" s="47">
        <f t="shared" si="879"/>
        <v>5.3</v>
      </c>
      <c r="M7861" s="47">
        <f t="shared" si="880"/>
        <v>5.24</v>
      </c>
      <c r="N7861" s="47">
        <f t="shared" si="881"/>
        <v>5.24</v>
      </c>
      <c r="O7861" s="48">
        <f t="shared" ca="1" si="882"/>
        <v>995200</v>
      </c>
    </row>
    <row r="7862" spans="1:15" x14ac:dyDescent="0.25">
      <c r="A7862">
        <v>7847</v>
      </c>
      <c r="B7862" s="84">
        <v>30587</v>
      </c>
      <c r="C7862" s="47">
        <v>48</v>
      </c>
      <c r="D7862" s="47">
        <v>48</v>
      </c>
      <c r="E7862" s="47">
        <v>46.75</v>
      </c>
      <c r="F7862" s="47">
        <v>47.38</v>
      </c>
      <c r="G7862" s="48">
        <v>746400</v>
      </c>
      <c r="H7862" s="47">
        <v>5.27</v>
      </c>
      <c r="I7862" s="51">
        <f t="shared" si="876"/>
        <v>0.1112283663993246</v>
      </c>
      <c r="J7862" s="51">
        <f t="shared" ca="1" si="877"/>
        <v>4</v>
      </c>
      <c r="K7862" s="47">
        <f t="shared" si="878"/>
        <v>5.34</v>
      </c>
      <c r="L7862" s="47">
        <f t="shared" si="879"/>
        <v>5.34</v>
      </c>
      <c r="M7862" s="47">
        <f t="shared" si="880"/>
        <v>5.2</v>
      </c>
      <c r="N7862" s="47">
        <f t="shared" si="881"/>
        <v>5.27</v>
      </c>
      <c r="O7862" s="48">
        <f t="shared" ca="1" si="882"/>
        <v>2985600</v>
      </c>
    </row>
    <row r="7863" spans="1:15" x14ac:dyDescent="0.25">
      <c r="A7863">
        <v>7848</v>
      </c>
      <c r="B7863" s="84">
        <v>30586</v>
      </c>
      <c r="C7863" s="47">
        <v>48.12</v>
      </c>
      <c r="D7863" s="47">
        <v>48.25</v>
      </c>
      <c r="E7863" s="47">
        <v>47.62</v>
      </c>
      <c r="F7863" s="47">
        <v>48</v>
      </c>
      <c r="G7863" s="48">
        <v>1297600</v>
      </c>
      <c r="H7863" s="47">
        <v>5.34</v>
      </c>
      <c r="I7863" s="51">
        <f t="shared" si="876"/>
        <v>0.11125</v>
      </c>
      <c r="J7863" s="51">
        <f t="shared" ca="1" si="877"/>
        <v>4</v>
      </c>
      <c r="K7863" s="47">
        <f t="shared" si="878"/>
        <v>5.35</v>
      </c>
      <c r="L7863" s="47">
        <f t="shared" si="879"/>
        <v>5.37</v>
      </c>
      <c r="M7863" s="47">
        <f t="shared" si="880"/>
        <v>5.3</v>
      </c>
      <c r="N7863" s="47">
        <f t="shared" si="881"/>
        <v>5.34</v>
      </c>
      <c r="O7863" s="48">
        <f t="shared" ca="1" si="882"/>
        <v>5190400</v>
      </c>
    </row>
    <row r="7864" spans="1:15" x14ac:dyDescent="0.25">
      <c r="A7864">
        <v>7849</v>
      </c>
      <c r="B7864" s="84">
        <v>30585</v>
      </c>
      <c r="C7864" s="47">
        <v>48.75</v>
      </c>
      <c r="D7864" s="47">
        <v>48.75</v>
      </c>
      <c r="E7864" s="47">
        <v>48.25</v>
      </c>
      <c r="F7864" s="47">
        <v>48.5</v>
      </c>
      <c r="G7864" s="48">
        <v>1457600</v>
      </c>
      <c r="H7864" s="47">
        <v>5.4</v>
      </c>
      <c r="I7864" s="51">
        <f t="shared" si="876"/>
        <v>0.11134020618556702</v>
      </c>
      <c r="J7864" s="51">
        <f t="shared" ca="1" si="877"/>
        <v>4</v>
      </c>
      <c r="K7864" s="47">
        <f t="shared" si="878"/>
        <v>5.43</v>
      </c>
      <c r="L7864" s="47">
        <f t="shared" si="879"/>
        <v>5.43</v>
      </c>
      <c r="M7864" s="47">
        <f t="shared" si="880"/>
        <v>5.37</v>
      </c>
      <c r="N7864" s="47">
        <f t="shared" si="881"/>
        <v>5.4</v>
      </c>
      <c r="O7864" s="48">
        <f t="shared" ca="1" si="882"/>
        <v>5830400</v>
      </c>
    </row>
    <row r="7865" spans="1:15" x14ac:dyDescent="0.25">
      <c r="A7865">
        <v>7850</v>
      </c>
      <c r="B7865" s="84">
        <v>30582</v>
      </c>
      <c r="C7865" s="47">
        <v>48.38</v>
      </c>
      <c r="D7865" s="47">
        <v>48.62</v>
      </c>
      <c r="E7865" s="47">
        <v>47.62</v>
      </c>
      <c r="F7865" s="47">
        <v>48.38</v>
      </c>
      <c r="G7865" s="48">
        <v>1198000</v>
      </c>
      <c r="H7865" s="47">
        <v>5.38</v>
      </c>
      <c r="I7865" s="51">
        <f t="shared" si="876"/>
        <v>0.11120297643654402</v>
      </c>
      <c r="J7865" s="51">
        <f t="shared" ca="1" si="877"/>
        <v>4</v>
      </c>
      <c r="K7865" s="47">
        <f t="shared" si="878"/>
        <v>5.38</v>
      </c>
      <c r="L7865" s="47">
        <f t="shared" si="879"/>
        <v>5.41</v>
      </c>
      <c r="M7865" s="47">
        <f t="shared" si="880"/>
        <v>5.3</v>
      </c>
      <c r="N7865" s="47">
        <f t="shared" si="881"/>
        <v>5.38</v>
      </c>
      <c r="O7865" s="48">
        <f t="shared" ca="1" si="882"/>
        <v>4792000</v>
      </c>
    </row>
    <row r="7866" spans="1:15" x14ac:dyDescent="0.25">
      <c r="A7866">
        <v>7851</v>
      </c>
      <c r="B7866" s="84">
        <v>30581</v>
      </c>
      <c r="C7866" s="47">
        <v>47.88</v>
      </c>
      <c r="D7866" s="47">
        <v>48.38</v>
      </c>
      <c r="E7866" s="47">
        <v>47.75</v>
      </c>
      <c r="F7866" s="47">
        <v>48.38</v>
      </c>
      <c r="G7866" s="48">
        <v>846400</v>
      </c>
      <c r="H7866" s="47">
        <v>5.38</v>
      </c>
      <c r="I7866" s="51">
        <f t="shared" si="876"/>
        <v>0.11120297643654402</v>
      </c>
      <c r="J7866" s="51">
        <f t="shared" ca="1" si="877"/>
        <v>4</v>
      </c>
      <c r="K7866" s="47">
        <f t="shared" si="878"/>
        <v>5.32</v>
      </c>
      <c r="L7866" s="47">
        <f t="shared" si="879"/>
        <v>5.38</v>
      </c>
      <c r="M7866" s="47">
        <f t="shared" si="880"/>
        <v>5.31</v>
      </c>
      <c r="N7866" s="47">
        <f t="shared" si="881"/>
        <v>5.38</v>
      </c>
      <c r="O7866" s="48">
        <f t="shared" ca="1" si="882"/>
        <v>3385600</v>
      </c>
    </row>
    <row r="7867" spans="1:15" x14ac:dyDescent="0.25">
      <c r="A7867">
        <v>7852</v>
      </c>
      <c r="B7867" s="84">
        <v>30580</v>
      </c>
      <c r="C7867" s="47">
        <v>48</v>
      </c>
      <c r="D7867" s="47">
        <v>48.12</v>
      </c>
      <c r="E7867" s="47">
        <v>47.62</v>
      </c>
      <c r="F7867" s="47">
        <v>47.88</v>
      </c>
      <c r="G7867" s="48">
        <v>542800</v>
      </c>
      <c r="H7867" s="47">
        <v>5.33</v>
      </c>
      <c r="I7867" s="51">
        <f t="shared" si="876"/>
        <v>0.11131996658312447</v>
      </c>
      <c r="J7867" s="51">
        <f t="shared" ca="1" si="877"/>
        <v>4</v>
      </c>
      <c r="K7867" s="47">
        <f t="shared" si="878"/>
        <v>5.34</v>
      </c>
      <c r="L7867" s="47">
        <f t="shared" si="879"/>
        <v>5.36</v>
      </c>
      <c r="M7867" s="47">
        <f t="shared" si="880"/>
        <v>5.3</v>
      </c>
      <c r="N7867" s="47">
        <f t="shared" si="881"/>
        <v>5.33</v>
      </c>
      <c r="O7867" s="48">
        <f t="shared" ca="1" si="882"/>
        <v>2171200</v>
      </c>
    </row>
    <row r="7868" spans="1:15" x14ac:dyDescent="0.25">
      <c r="A7868">
        <v>7853</v>
      </c>
      <c r="B7868" s="84">
        <v>30579</v>
      </c>
      <c r="C7868" s="47">
        <v>49</v>
      </c>
      <c r="D7868" s="47">
        <v>49.12</v>
      </c>
      <c r="E7868" s="47">
        <v>47.88</v>
      </c>
      <c r="F7868" s="47">
        <v>48</v>
      </c>
      <c r="G7868" s="48">
        <v>895600</v>
      </c>
      <c r="H7868" s="47">
        <v>5.34</v>
      </c>
      <c r="I7868" s="51">
        <f t="shared" si="876"/>
        <v>0.11125</v>
      </c>
      <c r="J7868" s="51">
        <f t="shared" ca="1" si="877"/>
        <v>4</v>
      </c>
      <c r="K7868" s="47">
        <f t="shared" si="878"/>
        <v>5.45</v>
      </c>
      <c r="L7868" s="47">
        <f t="shared" si="879"/>
        <v>5.46</v>
      </c>
      <c r="M7868" s="47">
        <f t="shared" si="880"/>
        <v>5.33</v>
      </c>
      <c r="N7868" s="47">
        <f t="shared" si="881"/>
        <v>5.34</v>
      </c>
      <c r="O7868" s="48">
        <f t="shared" ca="1" si="882"/>
        <v>3582400</v>
      </c>
    </row>
    <row r="7869" spans="1:15" x14ac:dyDescent="0.25">
      <c r="A7869">
        <v>7854</v>
      </c>
      <c r="B7869" s="84">
        <v>30578</v>
      </c>
      <c r="C7869" s="47">
        <v>48</v>
      </c>
      <c r="D7869" s="47">
        <v>49</v>
      </c>
      <c r="E7869" s="47">
        <v>48</v>
      </c>
      <c r="F7869" s="47">
        <v>49</v>
      </c>
      <c r="G7869" s="48">
        <v>1146400</v>
      </c>
      <c r="H7869" s="47">
        <v>5.45</v>
      </c>
      <c r="I7869" s="51">
        <f t="shared" si="876"/>
        <v>0.11122448979591837</v>
      </c>
      <c r="J7869" s="51">
        <f t="shared" ca="1" si="877"/>
        <v>4</v>
      </c>
      <c r="K7869" s="47">
        <f t="shared" si="878"/>
        <v>5.34</v>
      </c>
      <c r="L7869" s="47">
        <f t="shared" si="879"/>
        <v>5.45</v>
      </c>
      <c r="M7869" s="47">
        <f t="shared" si="880"/>
        <v>5.34</v>
      </c>
      <c r="N7869" s="47">
        <f t="shared" si="881"/>
        <v>5.45</v>
      </c>
      <c r="O7869" s="48">
        <f t="shared" ca="1" si="882"/>
        <v>4585600</v>
      </c>
    </row>
    <row r="7870" spans="1:15" x14ac:dyDescent="0.25">
      <c r="A7870">
        <v>7855</v>
      </c>
      <c r="B7870" s="84">
        <v>30575</v>
      </c>
      <c r="C7870" s="47">
        <v>48.12</v>
      </c>
      <c r="D7870" s="47">
        <v>48.38</v>
      </c>
      <c r="E7870" s="47">
        <v>48</v>
      </c>
      <c r="F7870" s="47">
        <v>48.25</v>
      </c>
      <c r="G7870" s="48">
        <v>582800</v>
      </c>
      <c r="H7870" s="47">
        <v>5.37</v>
      </c>
      <c r="I7870" s="51">
        <f t="shared" si="876"/>
        <v>0.11129533678756477</v>
      </c>
      <c r="J7870" s="51">
        <f t="shared" ca="1" si="877"/>
        <v>4</v>
      </c>
      <c r="K7870" s="47">
        <f t="shared" si="878"/>
        <v>5.36</v>
      </c>
      <c r="L7870" s="47">
        <f t="shared" si="879"/>
        <v>5.38</v>
      </c>
      <c r="M7870" s="47">
        <f t="shared" si="880"/>
        <v>5.34</v>
      </c>
      <c r="N7870" s="47">
        <f t="shared" si="881"/>
        <v>5.37</v>
      </c>
      <c r="O7870" s="48">
        <f t="shared" ca="1" si="882"/>
        <v>2331200</v>
      </c>
    </row>
    <row r="7871" spans="1:15" x14ac:dyDescent="0.25">
      <c r="A7871">
        <v>7856</v>
      </c>
      <c r="B7871" s="84">
        <v>30574</v>
      </c>
      <c r="C7871" s="47">
        <v>48.62</v>
      </c>
      <c r="D7871" s="47">
        <v>48.62</v>
      </c>
      <c r="E7871" s="47">
        <v>48</v>
      </c>
      <c r="F7871" s="47">
        <v>48.5</v>
      </c>
      <c r="G7871" s="48">
        <v>1254400</v>
      </c>
      <c r="H7871" s="47">
        <v>5.4</v>
      </c>
      <c r="I7871" s="51">
        <f t="shared" si="876"/>
        <v>0.11134020618556702</v>
      </c>
      <c r="J7871" s="51">
        <f t="shared" ca="1" si="877"/>
        <v>4</v>
      </c>
      <c r="K7871" s="47">
        <f t="shared" si="878"/>
        <v>5.41</v>
      </c>
      <c r="L7871" s="47">
        <f t="shared" si="879"/>
        <v>5.41</v>
      </c>
      <c r="M7871" s="47">
        <f t="shared" si="880"/>
        <v>5.34</v>
      </c>
      <c r="N7871" s="47">
        <f t="shared" si="881"/>
        <v>5.4</v>
      </c>
      <c r="O7871" s="48">
        <f t="shared" ca="1" si="882"/>
        <v>5017600</v>
      </c>
    </row>
    <row r="7872" spans="1:15" x14ac:dyDescent="0.25">
      <c r="A7872">
        <v>7857</v>
      </c>
      <c r="B7872" s="84">
        <v>30573</v>
      </c>
      <c r="C7872" s="47">
        <v>48.5</v>
      </c>
      <c r="D7872" s="47">
        <v>48.75</v>
      </c>
      <c r="E7872" s="47">
        <v>48.25</v>
      </c>
      <c r="F7872" s="47">
        <v>48.62</v>
      </c>
      <c r="G7872" s="48">
        <v>421600</v>
      </c>
      <c r="H7872" s="47">
        <v>5.41</v>
      </c>
      <c r="I7872" s="51">
        <f t="shared" si="876"/>
        <v>0.11127108185931717</v>
      </c>
      <c r="J7872" s="51">
        <f t="shared" ca="1" si="877"/>
        <v>4</v>
      </c>
      <c r="K7872" s="47">
        <f t="shared" si="878"/>
        <v>5.4</v>
      </c>
      <c r="L7872" s="47">
        <f t="shared" si="879"/>
        <v>5.42</v>
      </c>
      <c r="M7872" s="47">
        <f t="shared" si="880"/>
        <v>5.37</v>
      </c>
      <c r="N7872" s="47">
        <f t="shared" si="881"/>
        <v>5.41</v>
      </c>
      <c r="O7872" s="48">
        <f t="shared" ca="1" si="882"/>
        <v>1686400</v>
      </c>
    </row>
    <row r="7873" spans="1:15" x14ac:dyDescent="0.25">
      <c r="A7873">
        <v>7858</v>
      </c>
      <c r="B7873" s="84">
        <v>30572</v>
      </c>
      <c r="C7873" s="47">
        <v>48.12</v>
      </c>
      <c r="D7873" s="47">
        <v>48.75</v>
      </c>
      <c r="E7873" s="47">
        <v>47.75</v>
      </c>
      <c r="F7873" s="47">
        <v>48.5</v>
      </c>
      <c r="G7873" s="48">
        <v>248800</v>
      </c>
      <c r="H7873" s="47">
        <v>5.4</v>
      </c>
      <c r="I7873" s="51">
        <f t="shared" si="876"/>
        <v>0.11134020618556702</v>
      </c>
      <c r="J7873" s="51">
        <f t="shared" ca="1" si="877"/>
        <v>4</v>
      </c>
      <c r="K7873" s="47">
        <f t="shared" si="878"/>
        <v>5.36</v>
      </c>
      <c r="L7873" s="47">
        <f t="shared" si="879"/>
        <v>5.43</v>
      </c>
      <c r="M7873" s="47">
        <f t="shared" si="880"/>
        <v>5.32</v>
      </c>
      <c r="N7873" s="47">
        <f t="shared" si="881"/>
        <v>5.4</v>
      </c>
      <c r="O7873" s="48">
        <f t="shared" ca="1" si="882"/>
        <v>995200</v>
      </c>
    </row>
    <row r="7874" spans="1:15" x14ac:dyDescent="0.25">
      <c r="A7874">
        <v>7859</v>
      </c>
      <c r="B7874" s="84">
        <v>30571</v>
      </c>
      <c r="C7874" s="47">
        <v>49.5</v>
      </c>
      <c r="D7874" s="47">
        <v>49.75</v>
      </c>
      <c r="E7874" s="47">
        <v>47.75</v>
      </c>
      <c r="F7874" s="47">
        <v>48.62</v>
      </c>
      <c r="G7874" s="48">
        <v>1055600</v>
      </c>
      <c r="H7874" s="47">
        <v>5.41</v>
      </c>
      <c r="I7874" s="51">
        <f t="shared" si="876"/>
        <v>0.11127108185931717</v>
      </c>
      <c r="J7874" s="51">
        <f t="shared" ca="1" si="877"/>
        <v>4</v>
      </c>
      <c r="K7874" s="47">
        <f t="shared" si="878"/>
        <v>5.51</v>
      </c>
      <c r="L7874" s="47">
        <f t="shared" si="879"/>
        <v>5.54</v>
      </c>
      <c r="M7874" s="47">
        <f t="shared" si="880"/>
        <v>5.31</v>
      </c>
      <c r="N7874" s="47">
        <f t="shared" si="881"/>
        <v>5.41</v>
      </c>
      <c r="O7874" s="48">
        <f t="shared" ca="1" si="882"/>
        <v>4222400</v>
      </c>
    </row>
    <row r="7875" spans="1:15" x14ac:dyDescent="0.25">
      <c r="A7875">
        <v>7860</v>
      </c>
      <c r="B7875" s="84">
        <v>30568</v>
      </c>
      <c r="C7875" s="47">
        <v>49.62</v>
      </c>
      <c r="D7875" s="47">
        <v>49.62</v>
      </c>
      <c r="E7875" s="47">
        <v>49</v>
      </c>
      <c r="F7875" s="47">
        <v>49.25</v>
      </c>
      <c r="G7875" s="48">
        <v>371600</v>
      </c>
      <c r="H7875" s="47">
        <v>5.48</v>
      </c>
      <c r="I7875" s="51">
        <f t="shared" si="876"/>
        <v>0.11126903553299493</v>
      </c>
      <c r="J7875" s="51">
        <f t="shared" ca="1" si="877"/>
        <v>4</v>
      </c>
      <c r="K7875" s="47">
        <f t="shared" si="878"/>
        <v>5.52</v>
      </c>
      <c r="L7875" s="47">
        <f t="shared" si="879"/>
        <v>5.52</v>
      </c>
      <c r="M7875" s="47">
        <f t="shared" si="880"/>
        <v>5.45</v>
      </c>
      <c r="N7875" s="47">
        <f t="shared" si="881"/>
        <v>5.48</v>
      </c>
      <c r="O7875" s="48">
        <f t="shared" ca="1" si="882"/>
        <v>1486400</v>
      </c>
    </row>
    <row r="7876" spans="1:15" x14ac:dyDescent="0.25">
      <c r="A7876">
        <v>7861</v>
      </c>
      <c r="B7876" s="84">
        <v>30567</v>
      </c>
      <c r="C7876" s="47">
        <v>49.75</v>
      </c>
      <c r="D7876" s="47">
        <v>49.75</v>
      </c>
      <c r="E7876" s="47">
        <v>48.88</v>
      </c>
      <c r="F7876" s="47">
        <v>49.5</v>
      </c>
      <c r="G7876" s="48">
        <v>647200</v>
      </c>
      <c r="H7876" s="47">
        <v>5.51</v>
      </c>
      <c r="I7876" s="51">
        <f t="shared" si="876"/>
        <v>0.11131313131313131</v>
      </c>
      <c r="J7876" s="51">
        <f t="shared" ca="1" si="877"/>
        <v>4</v>
      </c>
      <c r="K7876" s="47">
        <f t="shared" si="878"/>
        <v>5.54</v>
      </c>
      <c r="L7876" s="47">
        <f t="shared" si="879"/>
        <v>5.54</v>
      </c>
      <c r="M7876" s="47">
        <f t="shared" si="880"/>
        <v>5.44</v>
      </c>
      <c r="N7876" s="47">
        <f t="shared" si="881"/>
        <v>5.51</v>
      </c>
      <c r="O7876" s="48">
        <f t="shared" ca="1" si="882"/>
        <v>2588800</v>
      </c>
    </row>
    <row r="7877" spans="1:15" x14ac:dyDescent="0.25">
      <c r="A7877">
        <v>7862</v>
      </c>
      <c r="B7877" s="84">
        <v>30566</v>
      </c>
      <c r="C7877" s="47">
        <v>49.75</v>
      </c>
      <c r="D7877" s="47">
        <v>50.25</v>
      </c>
      <c r="E7877" s="47">
        <v>49.62</v>
      </c>
      <c r="F7877" s="47">
        <v>50</v>
      </c>
      <c r="G7877" s="48">
        <v>1310800</v>
      </c>
      <c r="H7877" s="47">
        <v>5.56</v>
      </c>
      <c r="I7877" s="51">
        <f t="shared" si="876"/>
        <v>0.11119999999999999</v>
      </c>
      <c r="J7877" s="51">
        <f t="shared" ca="1" si="877"/>
        <v>4</v>
      </c>
      <c r="K7877" s="47">
        <f t="shared" si="878"/>
        <v>5.53</v>
      </c>
      <c r="L7877" s="47">
        <f t="shared" si="879"/>
        <v>5.59</v>
      </c>
      <c r="M7877" s="47">
        <f t="shared" si="880"/>
        <v>5.52</v>
      </c>
      <c r="N7877" s="47">
        <f t="shared" si="881"/>
        <v>5.56</v>
      </c>
      <c r="O7877" s="48">
        <f t="shared" ca="1" si="882"/>
        <v>5243200</v>
      </c>
    </row>
    <row r="7878" spans="1:15" x14ac:dyDescent="0.25">
      <c r="A7878">
        <v>7863</v>
      </c>
      <c r="B7878" s="84">
        <v>30565</v>
      </c>
      <c r="C7878" s="47">
        <v>49.75</v>
      </c>
      <c r="D7878" s="47">
        <v>49.88</v>
      </c>
      <c r="E7878" s="47">
        <v>49.38</v>
      </c>
      <c r="F7878" s="47">
        <v>49.75</v>
      </c>
      <c r="G7878" s="48">
        <v>1779600</v>
      </c>
      <c r="H7878" s="47">
        <v>5.54</v>
      </c>
      <c r="I7878" s="51">
        <f t="shared" si="876"/>
        <v>0.111356783919598</v>
      </c>
      <c r="J7878" s="51">
        <f t="shared" ca="1" si="877"/>
        <v>4</v>
      </c>
      <c r="K7878" s="47">
        <f t="shared" si="878"/>
        <v>5.54</v>
      </c>
      <c r="L7878" s="47">
        <f t="shared" si="879"/>
        <v>5.55</v>
      </c>
      <c r="M7878" s="47">
        <f t="shared" si="880"/>
        <v>5.5</v>
      </c>
      <c r="N7878" s="47">
        <f t="shared" si="881"/>
        <v>5.54</v>
      </c>
      <c r="O7878" s="48">
        <f t="shared" ca="1" si="882"/>
        <v>7118400</v>
      </c>
    </row>
    <row r="7879" spans="1:15" x14ac:dyDescent="0.25">
      <c r="A7879">
        <v>7864</v>
      </c>
      <c r="B7879" s="84">
        <v>30561</v>
      </c>
      <c r="C7879" s="47">
        <v>49.5</v>
      </c>
      <c r="D7879" s="47">
        <v>51</v>
      </c>
      <c r="E7879" s="47">
        <v>49</v>
      </c>
      <c r="F7879" s="47">
        <v>49.25</v>
      </c>
      <c r="G7879" s="48">
        <v>2466400</v>
      </c>
      <c r="H7879" s="47">
        <v>5.48</v>
      </c>
      <c r="I7879" s="51">
        <f t="shared" si="876"/>
        <v>0.11126903553299493</v>
      </c>
      <c r="J7879" s="51">
        <f t="shared" ca="1" si="877"/>
        <v>4</v>
      </c>
      <c r="K7879" s="47">
        <f t="shared" si="878"/>
        <v>5.51</v>
      </c>
      <c r="L7879" s="47">
        <f t="shared" si="879"/>
        <v>5.67</v>
      </c>
      <c r="M7879" s="47">
        <f t="shared" si="880"/>
        <v>5.45</v>
      </c>
      <c r="N7879" s="47">
        <f t="shared" si="881"/>
        <v>5.48</v>
      </c>
      <c r="O7879" s="48">
        <f t="shared" ca="1" si="882"/>
        <v>9865600</v>
      </c>
    </row>
    <row r="7880" spans="1:15" x14ac:dyDescent="0.25">
      <c r="A7880">
        <v>7865</v>
      </c>
      <c r="B7880" s="84">
        <v>30560</v>
      </c>
      <c r="C7880" s="47">
        <v>47.75</v>
      </c>
      <c r="D7880" s="47">
        <v>48</v>
      </c>
      <c r="E7880" s="47">
        <v>47.12</v>
      </c>
      <c r="F7880" s="47">
        <v>47.88</v>
      </c>
      <c r="G7880" s="48">
        <v>475200</v>
      </c>
      <c r="H7880" s="47">
        <v>5.33</v>
      </c>
      <c r="I7880" s="51">
        <f t="shared" si="876"/>
        <v>0.11131996658312447</v>
      </c>
      <c r="J7880" s="51">
        <f t="shared" ca="1" si="877"/>
        <v>4</v>
      </c>
      <c r="K7880" s="47">
        <f t="shared" si="878"/>
        <v>5.32</v>
      </c>
      <c r="L7880" s="47">
        <f t="shared" si="879"/>
        <v>5.34</v>
      </c>
      <c r="M7880" s="47">
        <f t="shared" si="880"/>
        <v>5.25</v>
      </c>
      <c r="N7880" s="47">
        <f t="shared" si="881"/>
        <v>5.33</v>
      </c>
      <c r="O7880" s="48">
        <f t="shared" ca="1" si="882"/>
        <v>1900800</v>
      </c>
    </row>
    <row r="7881" spans="1:15" x14ac:dyDescent="0.25">
      <c r="A7881">
        <v>7866</v>
      </c>
      <c r="B7881" s="84">
        <v>30559</v>
      </c>
      <c r="C7881" s="47">
        <v>47.62</v>
      </c>
      <c r="D7881" s="47">
        <v>47.88</v>
      </c>
      <c r="E7881" s="47">
        <v>47.12</v>
      </c>
      <c r="F7881" s="47">
        <v>47.75</v>
      </c>
      <c r="G7881" s="48">
        <v>144000</v>
      </c>
      <c r="H7881" s="47">
        <v>5.31</v>
      </c>
      <c r="I7881" s="51">
        <f t="shared" si="876"/>
        <v>0.11120418848167539</v>
      </c>
      <c r="J7881" s="51">
        <f t="shared" ca="1" si="877"/>
        <v>4</v>
      </c>
      <c r="K7881" s="47">
        <f t="shared" si="878"/>
        <v>5.3</v>
      </c>
      <c r="L7881" s="47">
        <f t="shared" si="879"/>
        <v>5.32</v>
      </c>
      <c r="M7881" s="47">
        <f t="shared" si="880"/>
        <v>5.24</v>
      </c>
      <c r="N7881" s="47">
        <f t="shared" si="881"/>
        <v>5.31</v>
      </c>
      <c r="O7881" s="48">
        <f t="shared" ca="1" si="882"/>
        <v>576000</v>
      </c>
    </row>
    <row r="7882" spans="1:15" x14ac:dyDescent="0.25">
      <c r="A7882">
        <v>7867</v>
      </c>
      <c r="B7882" s="84">
        <v>30558</v>
      </c>
      <c r="C7882" s="47">
        <v>47.25</v>
      </c>
      <c r="D7882" s="47">
        <v>47.62</v>
      </c>
      <c r="E7882" s="47">
        <v>47</v>
      </c>
      <c r="F7882" s="47">
        <v>47.5</v>
      </c>
      <c r="G7882" s="48">
        <v>424800</v>
      </c>
      <c r="H7882" s="47">
        <v>5.29</v>
      </c>
      <c r="I7882" s="51">
        <f t="shared" si="876"/>
        <v>0.11136842105263157</v>
      </c>
      <c r="J7882" s="51">
        <f t="shared" ca="1" si="877"/>
        <v>4</v>
      </c>
      <c r="K7882" s="47">
        <f t="shared" si="878"/>
        <v>5.26</v>
      </c>
      <c r="L7882" s="47">
        <f t="shared" si="879"/>
        <v>5.3</v>
      </c>
      <c r="M7882" s="47">
        <f t="shared" si="880"/>
        <v>5.23</v>
      </c>
      <c r="N7882" s="47">
        <f t="shared" si="881"/>
        <v>5.29</v>
      </c>
      <c r="O7882" s="48">
        <f t="shared" ca="1" si="882"/>
        <v>1699200</v>
      </c>
    </row>
    <row r="7883" spans="1:15" x14ac:dyDescent="0.25">
      <c r="A7883">
        <v>7868</v>
      </c>
      <c r="B7883" s="84">
        <v>30557</v>
      </c>
      <c r="C7883" s="47">
        <v>47.25</v>
      </c>
      <c r="D7883" s="47">
        <v>47.38</v>
      </c>
      <c r="E7883" s="47">
        <v>46.75</v>
      </c>
      <c r="F7883" s="47">
        <v>47.25</v>
      </c>
      <c r="G7883" s="48">
        <v>505600</v>
      </c>
      <c r="H7883" s="47">
        <v>5.26</v>
      </c>
      <c r="I7883" s="51">
        <f t="shared" si="876"/>
        <v>0.11132275132275132</v>
      </c>
      <c r="J7883" s="51">
        <f t="shared" ca="1" si="877"/>
        <v>4</v>
      </c>
      <c r="K7883" s="47">
        <f t="shared" si="878"/>
        <v>5.26</v>
      </c>
      <c r="L7883" s="47">
        <f t="shared" si="879"/>
        <v>5.27</v>
      </c>
      <c r="M7883" s="47">
        <f t="shared" si="880"/>
        <v>5.2</v>
      </c>
      <c r="N7883" s="47">
        <f t="shared" si="881"/>
        <v>5.26</v>
      </c>
      <c r="O7883" s="48">
        <f t="shared" ca="1" si="882"/>
        <v>2022400</v>
      </c>
    </row>
    <row r="7884" spans="1:15" x14ac:dyDescent="0.25">
      <c r="A7884">
        <v>7869</v>
      </c>
      <c r="B7884" s="84">
        <v>30554</v>
      </c>
      <c r="C7884" s="47">
        <v>47.88</v>
      </c>
      <c r="D7884" s="47">
        <v>47.88</v>
      </c>
      <c r="E7884" s="47">
        <v>47.5</v>
      </c>
      <c r="F7884" s="47">
        <v>47.75</v>
      </c>
      <c r="G7884" s="48">
        <v>198400</v>
      </c>
      <c r="H7884" s="47">
        <v>5.31</v>
      </c>
      <c r="I7884" s="51">
        <f t="shared" si="876"/>
        <v>0.11120418848167539</v>
      </c>
      <c r="J7884" s="51">
        <f t="shared" ca="1" si="877"/>
        <v>4</v>
      </c>
      <c r="K7884" s="47">
        <f t="shared" si="878"/>
        <v>5.32</v>
      </c>
      <c r="L7884" s="47">
        <f t="shared" si="879"/>
        <v>5.32</v>
      </c>
      <c r="M7884" s="47">
        <f t="shared" si="880"/>
        <v>5.28</v>
      </c>
      <c r="N7884" s="47">
        <f t="shared" si="881"/>
        <v>5.31</v>
      </c>
      <c r="O7884" s="48">
        <f t="shared" ca="1" si="882"/>
        <v>793600</v>
      </c>
    </row>
    <row r="7885" spans="1:15" x14ac:dyDescent="0.25">
      <c r="A7885">
        <v>7870</v>
      </c>
      <c r="B7885" s="84">
        <v>30553</v>
      </c>
      <c r="C7885" s="47">
        <v>47.5</v>
      </c>
      <c r="D7885" s="47">
        <v>47.75</v>
      </c>
      <c r="E7885" s="47">
        <v>47.12</v>
      </c>
      <c r="F7885" s="47">
        <v>47.75</v>
      </c>
      <c r="G7885" s="48">
        <v>744000</v>
      </c>
      <c r="H7885" s="47">
        <v>5.31</v>
      </c>
      <c r="I7885" s="51">
        <f t="shared" si="876"/>
        <v>0.11120418848167539</v>
      </c>
      <c r="J7885" s="51">
        <f t="shared" ca="1" si="877"/>
        <v>4</v>
      </c>
      <c r="K7885" s="47">
        <f t="shared" si="878"/>
        <v>5.28</v>
      </c>
      <c r="L7885" s="47">
        <f t="shared" si="879"/>
        <v>5.31</v>
      </c>
      <c r="M7885" s="47">
        <f t="shared" si="880"/>
        <v>5.24</v>
      </c>
      <c r="N7885" s="47">
        <f t="shared" si="881"/>
        <v>5.31</v>
      </c>
      <c r="O7885" s="48">
        <f t="shared" ca="1" si="882"/>
        <v>2976000</v>
      </c>
    </row>
    <row r="7886" spans="1:15" x14ac:dyDescent="0.25">
      <c r="A7886">
        <v>7871</v>
      </c>
      <c r="B7886" s="84">
        <v>30552</v>
      </c>
      <c r="C7886" s="47">
        <v>48.5</v>
      </c>
      <c r="D7886" s="47">
        <v>49.12</v>
      </c>
      <c r="E7886" s="47">
        <v>48.38</v>
      </c>
      <c r="F7886" s="47">
        <v>48.38</v>
      </c>
      <c r="G7886" s="48">
        <v>219200</v>
      </c>
      <c r="H7886" s="47">
        <v>5.38</v>
      </c>
      <c r="I7886" s="51">
        <f t="shared" si="876"/>
        <v>0.11120297643654402</v>
      </c>
      <c r="J7886" s="51">
        <f t="shared" ca="1" si="877"/>
        <v>4</v>
      </c>
      <c r="K7886" s="47">
        <f t="shared" si="878"/>
        <v>5.39</v>
      </c>
      <c r="L7886" s="47">
        <f t="shared" si="879"/>
        <v>5.46</v>
      </c>
      <c r="M7886" s="47">
        <f t="shared" si="880"/>
        <v>5.38</v>
      </c>
      <c r="N7886" s="47">
        <f t="shared" si="881"/>
        <v>5.38</v>
      </c>
      <c r="O7886" s="48">
        <f t="shared" ca="1" si="882"/>
        <v>876800</v>
      </c>
    </row>
    <row r="7887" spans="1:15" x14ac:dyDescent="0.25">
      <c r="A7887">
        <v>7872</v>
      </c>
      <c r="B7887" s="84">
        <v>30551</v>
      </c>
      <c r="C7887" s="47">
        <v>49.62</v>
      </c>
      <c r="D7887" s="47">
        <v>49.62</v>
      </c>
      <c r="E7887" s="47">
        <v>47.75</v>
      </c>
      <c r="F7887" s="47">
        <v>48.62</v>
      </c>
      <c r="G7887" s="48">
        <v>521600</v>
      </c>
      <c r="H7887" s="47">
        <v>5.41</v>
      </c>
      <c r="I7887" s="51">
        <f t="shared" si="876"/>
        <v>0.11127108185931717</v>
      </c>
      <c r="J7887" s="51">
        <f t="shared" ca="1" si="877"/>
        <v>4</v>
      </c>
      <c r="K7887" s="47">
        <f t="shared" si="878"/>
        <v>5.52</v>
      </c>
      <c r="L7887" s="47">
        <f t="shared" si="879"/>
        <v>5.52</v>
      </c>
      <c r="M7887" s="47">
        <f t="shared" si="880"/>
        <v>5.31</v>
      </c>
      <c r="N7887" s="47">
        <f t="shared" si="881"/>
        <v>5.41</v>
      </c>
      <c r="O7887" s="48">
        <f t="shared" ca="1" si="882"/>
        <v>2086400</v>
      </c>
    </row>
    <row r="7888" spans="1:15" x14ac:dyDescent="0.25">
      <c r="A7888">
        <v>7873</v>
      </c>
      <c r="B7888" s="84">
        <v>30550</v>
      </c>
      <c r="C7888" s="47">
        <v>50.25</v>
      </c>
      <c r="D7888" s="47">
        <v>50.5</v>
      </c>
      <c r="E7888" s="47">
        <v>49.25</v>
      </c>
      <c r="F7888" s="47">
        <v>49.88</v>
      </c>
      <c r="G7888" s="48">
        <v>656800</v>
      </c>
      <c r="H7888" s="47">
        <v>5.55</v>
      </c>
      <c r="I7888" s="51">
        <f t="shared" si="876"/>
        <v>0.11126704089815556</v>
      </c>
      <c r="J7888" s="51">
        <f t="shared" ca="1" si="877"/>
        <v>4</v>
      </c>
      <c r="K7888" s="47">
        <f t="shared" si="878"/>
        <v>5.59</v>
      </c>
      <c r="L7888" s="47">
        <f t="shared" si="879"/>
        <v>5.62</v>
      </c>
      <c r="M7888" s="47">
        <f t="shared" si="880"/>
        <v>5.48</v>
      </c>
      <c r="N7888" s="47">
        <f t="shared" si="881"/>
        <v>5.55</v>
      </c>
      <c r="O7888" s="48">
        <f t="shared" ca="1" si="882"/>
        <v>2627200</v>
      </c>
    </row>
    <row r="7889" spans="1:15" x14ac:dyDescent="0.25">
      <c r="A7889">
        <v>7874</v>
      </c>
      <c r="B7889" s="84">
        <v>30547</v>
      </c>
      <c r="C7889" s="47">
        <v>49.88</v>
      </c>
      <c r="D7889" s="47">
        <v>50.5</v>
      </c>
      <c r="E7889" s="47">
        <v>49.75</v>
      </c>
      <c r="F7889" s="47">
        <v>50.12</v>
      </c>
      <c r="G7889" s="48">
        <v>862400</v>
      </c>
      <c r="H7889" s="47">
        <v>5.58</v>
      </c>
      <c r="I7889" s="51">
        <f t="shared" ref="I7889:I7952" si="883">H7889/F7889</f>
        <v>0.11133280127693536</v>
      </c>
      <c r="J7889" s="51">
        <f t="shared" ref="J7889:J7952" ca="1" si="884">INDEX(OFFSET($T$15,0,0,$S$13+1,1),MATCH(B7889,OFFSET($Q$15,0,0,$S$13+1,1),-1))</f>
        <v>4</v>
      </c>
      <c r="K7889" s="47">
        <f t="shared" ref="K7889:K7952" si="885">ROUND($I7889*C7889,2)</f>
        <v>5.55</v>
      </c>
      <c r="L7889" s="47">
        <f t="shared" ref="L7889:L7952" si="886">ROUND($I7889*D7889,2)</f>
        <v>5.62</v>
      </c>
      <c r="M7889" s="47">
        <f t="shared" ref="M7889:M7952" si="887">ROUND($I7889*E7889,2)</f>
        <v>5.54</v>
      </c>
      <c r="N7889" s="47">
        <f t="shared" ref="N7889:N7952" si="888">ROUND($I7889*F7889,2)</f>
        <v>5.58</v>
      </c>
      <c r="O7889" s="48">
        <f t="shared" ref="O7889:O7952" ca="1" si="889">G7889*J7889</f>
        <v>3449600</v>
      </c>
    </row>
    <row r="7890" spans="1:15" x14ac:dyDescent="0.25">
      <c r="A7890">
        <v>7875</v>
      </c>
      <c r="B7890" s="84">
        <v>30546</v>
      </c>
      <c r="C7890" s="47">
        <v>48.62</v>
      </c>
      <c r="D7890" s="47">
        <v>50.5</v>
      </c>
      <c r="E7890" s="47">
        <v>48.62</v>
      </c>
      <c r="F7890" s="47">
        <v>50</v>
      </c>
      <c r="G7890" s="48">
        <v>1621600</v>
      </c>
      <c r="H7890" s="47">
        <v>5.56</v>
      </c>
      <c r="I7890" s="51">
        <f t="shared" si="883"/>
        <v>0.11119999999999999</v>
      </c>
      <c r="J7890" s="51">
        <f t="shared" ca="1" si="884"/>
        <v>4</v>
      </c>
      <c r="K7890" s="47">
        <f t="shared" si="885"/>
        <v>5.41</v>
      </c>
      <c r="L7890" s="47">
        <f t="shared" si="886"/>
        <v>5.62</v>
      </c>
      <c r="M7890" s="47">
        <f t="shared" si="887"/>
        <v>5.41</v>
      </c>
      <c r="N7890" s="47">
        <f t="shared" si="888"/>
        <v>5.56</v>
      </c>
      <c r="O7890" s="48">
        <f t="shared" ca="1" si="889"/>
        <v>6486400</v>
      </c>
    </row>
    <row r="7891" spans="1:15" x14ac:dyDescent="0.25">
      <c r="A7891">
        <v>7876</v>
      </c>
      <c r="B7891" s="84">
        <v>30545</v>
      </c>
      <c r="C7891" s="47">
        <v>47.12</v>
      </c>
      <c r="D7891" s="47">
        <v>48.12</v>
      </c>
      <c r="E7891" s="47">
        <v>47.12</v>
      </c>
      <c r="F7891" s="47">
        <v>48</v>
      </c>
      <c r="G7891" s="48">
        <v>1005600</v>
      </c>
      <c r="H7891" s="47">
        <v>5.34</v>
      </c>
      <c r="I7891" s="51">
        <f t="shared" si="883"/>
        <v>0.11125</v>
      </c>
      <c r="J7891" s="51">
        <f t="shared" ca="1" si="884"/>
        <v>4</v>
      </c>
      <c r="K7891" s="47">
        <f t="shared" si="885"/>
        <v>5.24</v>
      </c>
      <c r="L7891" s="47">
        <f t="shared" si="886"/>
        <v>5.35</v>
      </c>
      <c r="M7891" s="47">
        <f t="shared" si="887"/>
        <v>5.24</v>
      </c>
      <c r="N7891" s="47">
        <f t="shared" si="888"/>
        <v>5.34</v>
      </c>
      <c r="O7891" s="48">
        <f t="shared" ca="1" si="889"/>
        <v>4022400</v>
      </c>
    </row>
    <row r="7892" spans="1:15" x14ac:dyDescent="0.25">
      <c r="A7892">
        <v>7877</v>
      </c>
      <c r="B7892" s="84">
        <v>30544</v>
      </c>
      <c r="C7892" s="47">
        <v>46.25</v>
      </c>
      <c r="D7892" s="47">
        <v>47.25</v>
      </c>
      <c r="E7892" s="47">
        <v>46.25</v>
      </c>
      <c r="F7892" s="47">
        <v>46.88</v>
      </c>
      <c r="G7892" s="48">
        <v>544800</v>
      </c>
      <c r="H7892" s="47">
        <v>5.22</v>
      </c>
      <c r="I7892" s="51">
        <f t="shared" si="883"/>
        <v>0.11134812286689419</v>
      </c>
      <c r="J7892" s="51">
        <f t="shared" ca="1" si="884"/>
        <v>4</v>
      </c>
      <c r="K7892" s="47">
        <f t="shared" si="885"/>
        <v>5.15</v>
      </c>
      <c r="L7892" s="47">
        <f t="shared" si="886"/>
        <v>5.26</v>
      </c>
      <c r="M7892" s="47">
        <f t="shared" si="887"/>
        <v>5.15</v>
      </c>
      <c r="N7892" s="47">
        <f t="shared" si="888"/>
        <v>5.22</v>
      </c>
      <c r="O7892" s="48">
        <f t="shared" ca="1" si="889"/>
        <v>2179200</v>
      </c>
    </row>
    <row r="7893" spans="1:15" x14ac:dyDescent="0.25">
      <c r="A7893">
        <v>7878</v>
      </c>
      <c r="B7893" s="84">
        <v>30543</v>
      </c>
      <c r="C7893" s="47">
        <v>46.62</v>
      </c>
      <c r="D7893" s="47">
        <v>47.5</v>
      </c>
      <c r="E7893" s="47">
        <v>46.62</v>
      </c>
      <c r="F7893" s="47">
        <v>47.12</v>
      </c>
      <c r="G7893" s="48">
        <v>407600</v>
      </c>
      <c r="H7893" s="47">
        <v>5.24</v>
      </c>
      <c r="I7893" s="51">
        <f t="shared" si="883"/>
        <v>0.11120543293718167</v>
      </c>
      <c r="J7893" s="51">
        <f t="shared" ca="1" si="884"/>
        <v>4</v>
      </c>
      <c r="K7893" s="47">
        <f t="shared" si="885"/>
        <v>5.18</v>
      </c>
      <c r="L7893" s="47">
        <f t="shared" si="886"/>
        <v>5.28</v>
      </c>
      <c r="M7893" s="47">
        <f t="shared" si="887"/>
        <v>5.18</v>
      </c>
      <c r="N7893" s="47">
        <f t="shared" si="888"/>
        <v>5.24</v>
      </c>
      <c r="O7893" s="48">
        <f t="shared" ca="1" si="889"/>
        <v>1630400</v>
      </c>
    </row>
    <row r="7894" spans="1:15" x14ac:dyDescent="0.25">
      <c r="A7894">
        <v>7879</v>
      </c>
      <c r="B7894" s="84">
        <v>30540</v>
      </c>
      <c r="C7894" s="47">
        <v>46.75</v>
      </c>
      <c r="D7894" s="47">
        <v>46.88</v>
      </c>
      <c r="E7894" s="47">
        <v>46.12</v>
      </c>
      <c r="F7894" s="47">
        <v>46.62</v>
      </c>
      <c r="G7894" s="48">
        <v>332800</v>
      </c>
      <c r="H7894" s="47">
        <v>5.19</v>
      </c>
      <c r="I7894" s="51">
        <f t="shared" si="883"/>
        <v>0.11132561132561133</v>
      </c>
      <c r="J7894" s="51">
        <f t="shared" ca="1" si="884"/>
        <v>4</v>
      </c>
      <c r="K7894" s="47">
        <f t="shared" si="885"/>
        <v>5.2</v>
      </c>
      <c r="L7894" s="47">
        <f t="shared" si="886"/>
        <v>5.22</v>
      </c>
      <c r="M7894" s="47">
        <f t="shared" si="887"/>
        <v>5.13</v>
      </c>
      <c r="N7894" s="47">
        <f t="shared" si="888"/>
        <v>5.19</v>
      </c>
      <c r="O7894" s="48">
        <f t="shared" ca="1" si="889"/>
        <v>1331200</v>
      </c>
    </row>
    <row r="7895" spans="1:15" x14ac:dyDescent="0.25">
      <c r="A7895">
        <v>7880</v>
      </c>
      <c r="B7895" s="84">
        <v>30539</v>
      </c>
      <c r="C7895" s="47">
        <v>47.25</v>
      </c>
      <c r="D7895" s="47">
        <v>47.5</v>
      </c>
      <c r="E7895" s="47">
        <v>46.62</v>
      </c>
      <c r="F7895" s="47">
        <v>47</v>
      </c>
      <c r="G7895" s="48">
        <v>396800</v>
      </c>
      <c r="H7895" s="47">
        <v>5.23</v>
      </c>
      <c r="I7895" s="51">
        <f t="shared" si="883"/>
        <v>0.11127659574468086</v>
      </c>
      <c r="J7895" s="51">
        <f t="shared" ca="1" si="884"/>
        <v>4</v>
      </c>
      <c r="K7895" s="47">
        <f t="shared" si="885"/>
        <v>5.26</v>
      </c>
      <c r="L7895" s="47">
        <f t="shared" si="886"/>
        <v>5.29</v>
      </c>
      <c r="M7895" s="47">
        <f t="shared" si="887"/>
        <v>5.19</v>
      </c>
      <c r="N7895" s="47">
        <f t="shared" si="888"/>
        <v>5.23</v>
      </c>
      <c r="O7895" s="48">
        <f t="shared" ca="1" si="889"/>
        <v>1587200</v>
      </c>
    </row>
    <row r="7896" spans="1:15" x14ac:dyDescent="0.25">
      <c r="A7896">
        <v>7881</v>
      </c>
      <c r="B7896" s="84">
        <v>30538</v>
      </c>
      <c r="C7896" s="47">
        <v>47.38</v>
      </c>
      <c r="D7896" s="47">
        <v>47.62</v>
      </c>
      <c r="E7896" s="47">
        <v>47</v>
      </c>
      <c r="F7896" s="47">
        <v>47.25</v>
      </c>
      <c r="G7896" s="48">
        <v>723200</v>
      </c>
      <c r="H7896" s="47">
        <v>5.26</v>
      </c>
      <c r="I7896" s="51">
        <f t="shared" si="883"/>
        <v>0.11132275132275132</v>
      </c>
      <c r="J7896" s="51">
        <f t="shared" ca="1" si="884"/>
        <v>4</v>
      </c>
      <c r="K7896" s="47">
        <f t="shared" si="885"/>
        <v>5.27</v>
      </c>
      <c r="L7896" s="47">
        <f t="shared" si="886"/>
        <v>5.3</v>
      </c>
      <c r="M7896" s="47">
        <f t="shared" si="887"/>
        <v>5.23</v>
      </c>
      <c r="N7896" s="47">
        <f t="shared" si="888"/>
        <v>5.26</v>
      </c>
      <c r="O7896" s="48">
        <f t="shared" ca="1" si="889"/>
        <v>2892800</v>
      </c>
    </row>
    <row r="7897" spans="1:15" x14ac:dyDescent="0.25">
      <c r="A7897">
        <v>7882</v>
      </c>
      <c r="B7897" s="84">
        <v>30537</v>
      </c>
      <c r="C7897" s="47">
        <v>47.88</v>
      </c>
      <c r="D7897" s="47">
        <v>47.88</v>
      </c>
      <c r="E7897" s="47">
        <v>47.12</v>
      </c>
      <c r="F7897" s="47">
        <v>47.62</v>
      </c>
      <c r="G7897" s="48">
        <v>550800</v>
      </c>
      <c r="H7897" s="47">
        <v>5.3</v>
      </c>
      <c r="I7897" s="51">
        <f t="shared" si="883"/>
        <v>0.11129777404451911</v>
      </c>
      <c r="J7897" s="51">
        <f t="shared" ca="1" si="884"/>
        <v>4</v>
      </c>
      <c r="K7897" s="47">
        <f t="shared" si="885"/>
        <v>5.33</v>
      </c>
      <c r="L7897" s="47">
        <f t="shared" si="886"/>
        <v>5.33</v>
      </c>
      <c r="M7897" s="47">
        <f t="shared" si="887"/>
        <v>5.24</v>
      </c>
      <c r="N7897" s="47">
        <f t="shared" si="888"/>
        <v>5.3</v>
      </c>
      <c r="O7897" s="48">
        <f t="shared" ca="1" si="889"/>
        <v>2203200</v>
      </c>
    </row>
    <row r="7898" spans="1:15" x14ac:dyDescent="0.25">
      <c r="A7898">
        <v>7883</v>
      </c>
      <c r="B7898" s="84">
        <v>30536</v>
      </c>
      <c r="C7898" s="47">
        <v>49</v>
      </c>
      <c r="D7898" s="47">
        <v>49</v>
      </c>
      <c r="E7898" s="47">
        <v>47.5</v>
      </c>
      <c r="F7898" s="47">
        <v>47.88</v>
      </c>
      <c r="G7898" s="48">
        <v>322800</v>
      </c>
      <c r="H7898" s="47">
        <v>5.33</v>
      </c>
      <c r="I7898" s="51">
        <f t="shared" si="883"/>
        <v>0.11131996658312447</v>
      </c>
      <c r="J7898" s="51">
        <f t="shared" ca="1" si="884"/>
        <v>4</v>
      </c>
      <c r="K7898" s="47">
        <f t="shared" si="885"/>
        <v>5.45</v>
      </c>
      <c r="L7898" s="47">
        <f t="shared" si="886"/>
        <v>5.45</v>
      </c>
      <c r="M7898" s="47">
        <f t="shared" si="887"/>
        <v>5.29</v>
      </c>
      <c r="N7898" s="47">
        <f t="shared" si="888"/>
        <v>5.33</v>
      </c>
      <c r="O7898" s="48">
        <f t="shared" ca="1" si="889"/>
        <v>1291200</v>
      </c>
    </row>
    <row r="7899" spans="1:15" x14ac:dyDescent="0.25">
      <c r="A7899">
        <v>7884</v>
      </c>
      <c r="B7899" s="84">
        <v>30533</v>
      </c>
      <c r="C7899" s="47">
        <v>49.5</v>
      </c>
      <c r="D7899" s="47">
        <v>50.12</v>
      </c>
      <c r="E7899" s="47">
        <v>49</v>
      </c>
      <c r="F7899" s="47">
        <v>49.25</v>
      </c>
      <c r="G7899" s="48">
        <v>509600</v>
      </c>
      <c r="H7899" s="47">
        <v>5.48</v>
      </c>
      <c r="I7899" s="51">
        <f t="shared" si="883"/>
        <v>0.11126903553299493</v>
      </c>
      <c r="J7899" s="51">
        <f t="shared" ca="1" si="884"/>
        <v>4</v>
      </c>
      <c r="K7899" s="47">
        <f t="shared" si="885"/>
        <v>5.51</v>
      </c>
      <c r="L7899" s="47">
        <f t="shared" si="886"/>
        <v>5.58</v>
      </c>
      <c r="M7899" s="47">
        <f t="shared" si="887"/>
        <v>5.45</v>
      </c>
      <c r="N7899" s="47">
        <f t="shared" si="888"/>
        <v>5.48</v>
      </c>
      <c r="O7899" s="48">
        <f t="shared" ca="1" si="889"/>
        <v>2038400</v>
      </c>
    </row>
    <row r="7900" spans="1:15" x14ac:dyDescent="0.25">
      <c r="A7900">
        <v>7885</v>
      </c>
      <c r="B7900" s="84">
        <v>30532</v>
      </c>
      <c r="C7900" s="47">
        <v>49.88</v>
      </c>
      <c r="D7900" s="47">
        <v>49.88</v>
      </c>
      <c r="E7900" s="47">
        <v>48.25</v>
      </c>
      <c r="F7900" s="47">
        <v>49.75</v>
      </c>
      <c r="G7900" s="48">
        <v>1096400</v>
      </c>
      <c r="H7900" s="47">
        <v>5.54</v>
      </c>
      <c r="I7900" s="51">
        <f t="shared" si="883"/>
        <v>0.111356783919598</v>
      </c>
      <c r="J7900" s="51">
        <f t="shared" ca="1" si="884"/>
        <v>4</v>
      </c>
      <c r="K7900" s="47">
        <f t="shared" si="885"/>
        <v>5.55</v>
      </c>
      <c r="L7900" s="47">
        <f t="shared" si="886"/>
        <v>5.55</v>
      </c>
      <c r="M7900" s="47">
        <f t="shared" si="887"/>
        <v>5.37</v>
      </c>
      <c r="N7900" s="47">
        <f t="shared" si="888"/>
        <v>5.54</v>
      </c>
      <c r="O7900" s="48">
        <f t="shared" ca="1" si="889"/>
        <v>4385600</v>
      </c>
    </row>
    <row r="7901" spans="1:15" x14ac:dyDescent="0.25">
      <c r="A7901">
        <v>7886</v>
      </c>
      <c r="B7901" s="84">
        <v>30531</v>
      </c>
      <c r="C7901" s="47">
        <v>48.25</v>
      </c>
      <c r="D7901" s="47">
        <v>49.88</v>
      </c>
      <c r="E7901" s="47">
        <v>48</v>
      </c>
      <c r="F7901" s="47">
        <v>49.88</v>
      </c>
      <c r="G7901" s="48">
        <v>604000</v>
      </c>
      <c r="H7901" s="47">
        <v>5.55</v>
      </c>
      <c r="I7901" s="51">
        <f t="shared" si="883"/>
        <v>0.11126704089815556</v>
      </c>
      <c r="J7901" s="51">
        <f t="shared" ca="1" si="884"/>
        <v>4</v>
      </c>
      <c r="K7901" s="47">
        <f t="shared" si="885"/>
        <v>5.37</v>
      </c>
      <c r="L7901" s="47">
        <f t="shared" si="886"/>
        <v>5.55</v>
      </c>
      <c r="M7901" s="47">
        <f t="shared" si="887"/>
        <v>5.34</v>
      </c>
      <c r="N7901" s="47">
        <f t="shared" si="888"/>
        <v>5.55</v>
      </c>
      <c r="O7901" s="48">
        <f t="shared" ca="1" si="889"/>
        <v>2416000</v>
      </c>
    </row>
    <row r="7902" spans="1:15" x14ac:dyDescent="0.25">
      <c r="A7902">
        <v>7887</v>
      </c>
      <c r="B7902" s="84">
        <v>30530</v>
      </c>
      <c r="C7902" s="47">
        <v>48</v>
      </c>
      <c r="D7902" s="47">
        <v>49</v>
      </c>
      <c r="E7902" s="47">
        <v>48</v>
      </c>
      <c r="F7902" s="47">
        <v>48.38</v>
      </c>
      <c r="G7902" s="48">
        <v>712400</v>
      </c>
      <c r="H7902" s="47">
        <v>5.38</v>
      </c>
      <c r="I7902" s="51">
        <f t="shared" si="883"/>
        <v>0.11120297643654402</v>
      </c>
      <c r="J7902" s="51">
        <f t="shared" ca="1" si="884"/>
        <v>4</v>
      </c>
      <c r="K7902" s="47">
        <f t="shared" si="885"/>
        <v>5.34</v>
      </c>
      <c r="L7902" s="47">
        <f t="shared" si="886"/>
        <v>5.45</v>
      </c>
      <c r="M7902" s="47">
        <f t="shared" si="887"/>
        <v>5.34</v>
      </c>
      <c r="N7902" s="47">
        <f t="shared" si="888"/>
        <v>5.38</v>
      </c>
      <c r="O7902" s="48">
        <f t="shared" ca="1" si="889"/>
        <v>2849600</v>
      </c>
    </row>
    <row r="7903" spans="1:15" x14ac:dyDescent="0.25">
      <c r="A7903">
        <v>7888</v>
      </c>
      <c r="B7903" s="84">
        <v>30529</v>
      </c>
      <c r="C7903" s="47">
        <v>46.75</v>
      </c>
      <c r="D7903" s="47">
        <v>48.25</v>
      </c>
      <c r="E7903" s="47">
        <v>46.75</v>
      </c>
      <c r="F7903" s="47">
        <v>48</v>
      </c>
      <c r="G7903" s="48">
        <v>642000</v>
      </c>
      <c r="H7903" s="47">
        <v>5.34</v>
      </c>
      <c r="I7903" s="51">
        <f t="shared" si="883"/>
        <v>0.11125</v>
      </c>
      <c r="J7903" s="51">
        <f t="shared" ca="1" si="884"/>
        <v>4</v>
      </c>
      <c r="K7903" s="47">
        <f t="shared" si="885"/>
        <v>5.2</v>
      </c>
      <c r="L7903" s="47">
        <f t="shared" si="886"/>
        <v>5.37</v>
      </c>
      <c r="M7903" s="47">
        <f t="shared" si="887"/>
        <v>5.2</v>
      </c>
      <c r="N7903" s="47">
        <f t="shared" si="888"/>
        <v>5.34</v>
      </c>
      <c r="O7903" s="48">
        <f t="shared" ca="1" si="889"/>
        <v>2568000</v>
      </c>
    </row>
    <row r="7904" spans="1:15" x14ac:dyDescent="0.25">
      <c r="A7904">
        <v>7889</v>
      </c>
      <c r="B7904" s="84">
        <v>30526</v>
      </c>
      <c r="C7904" s="47">
        <v>47</v>
      </c>
      <c r="D7904" s="47">
        <v>47.5</v>
      </c>
      <c r="E7904" s="47">
        <v>46.62</v>
      </c>
      <c r="F7904" s="47">
        <v>47</v>
      </c>
      <c r="G7904" s="48">
        <v>1172800</v>
      </c>
      <c r="H7904" s="47">
        <v>5.23</v>
      </c>
      <c r="I7904" s="51">
        <f t="shared" si="883"/>
        <v>0.11127659574468086</v>
      </c>
      <c r="J7904" s="51">
        <f t="shared" ca="1" si="884"/>
        <v>4</v>
      </c>
      <c r="K7904" s="47">
        <f t="shared" si="885"/>
        <v>5.23</v>
      </c>
      <c r="L7904" s="47">
        <f t="shared" si="886"/>
        <v>5.29</v>
      </c>
      <c r="M7904" s="47">
        <f t="shared" si="887"/>
        <v>5.19</v>
      </c>
      <c r="N7904" s="47">
        <f t="shared" si="888"/>
        <v>5.23</v>
      </c>
      <c r="O7904" s="48">
        <f t="shared" ca="1" si="889"/>
        <v>4691200</v>
      </c>
    </row>
    <row r="7905" spans="1:15" x14ac:dyDescent="0.25">
      <c r="A7905">
        <v>7890</v>
      </c>
      <c r="B7905" s="84">
        <v>30525</v>
      </c>
      <c r="C7905" s="47">
        <v>49</v>
      </c>
      <c r="D7905" s="47">
        <v>49.75</v>
      </c>
      <c r="E7905" s="47">
        <v>48.5</v>
      </c>
      <c r="F7905" s="47">
        <v>48.5</v>
      </c>
      <c r="G7905" s="48">
        <v>555200</v>
      </c>
      <c r="H7905" s="47">
        <v>5.4</v>
      </c>
      <c r="I7905" s="51">
        <f t="shared" si="883"/>
        <v>0.11134020618556702</v>
      </c>
      <c r="J7905" s="51">
        <f t="shared" ca="1" si="884"/>
        <v>4</v>
      </c>
      <c r="K7905" s="47">
        <f t="shared" si="885"/>
        <v>5.46</v>
      </c>
      <c r="L7905" s="47">
        <f t="shared" si="886"/>
        <v>5.54</v>
      </c>
      <c r="M7905" s="47">
        <f t="shared" si="887"/>
        <v>5.4</v>
      </c>
      <c r="N7905" s="47">
        <f t="shared" si="888"/>
        <v>5.4</v>
      </c>
      <c r="O7905" s="48">
        <f t="shared" ca="1" si="889"/>
        <v>2220800</v>
      </c>
    </row>
    <row r="7906" spans="1:15" x14ac:dyDescent="0.25">
      <c r="A7906">
        <v>7891</v>
      </c>
      <c r="B7906" s="84">
        <v>30524</v>
      </c>
      <c r="C7906" s="47">
        <v>49.88</v>
      </c>
      <c r="D7906" s="47">
        <v>50.5</v>
      </c>
      <c r="E7906" s="47">
        <v>49.62</v>
      </c>
      <c r="F7906" s="47">
        <v>50</v>
      </c>
      <c r="G7906" s="48">
        <v>1318000</v>
      </c>
      <c r="H7906" s="47">
        <v>5.56</v>
      </c>
      <c r="I7906" s="51">
        <f t="shared" si="883"/>
        <v>0.11119999999999999</v>
      </c>
      <c r="J7906" s="51">
        <f t="shared" ca="1" si="884"/>
        <v>4</v>
      </c>
      <c r="K7906" s="47">
        <f t="shared" si="885"/>
        <v>5.55</v>
      </c>
      <c r="L7906" s="47">
        <f t="shared" si="886"/>
        <v>5.62</v>
      </c>
      <c r="M7906" s="47">
        <f t="shared" si="887"/>
        <v>5.52</v>
      </c>
      <c r="N7906" s="47">
        <f t="shared" si="888"/>
        <v>5.56</v>
      </c>
      <c r="O7906" s="48">
        <f t="shared" ca="1" si="889"/>
        <v>5272000</v>
      </c>
    </row>
    <row r="7907" spans="1:15" x14ac:dyDescent="0.25">
      <c r="A7907">
        <v>7892</v>
      </c>
      <c r="B7907" s="84">
        <v>30523</v>
      </c>
      <c r="C7907" s="47">
        <v>49</v>
      </c>
      <c r="D7907" s="47">
        <v>49.88</v>
      </c>
      <c r="E7907" s="47">
        <v>48.5</v>
      </c>
      <c r="F7907" s="47">
        <v>49.62</v>
      </c>
      <c r="G7907" s="48">
        <v>521600</v>
      </c>
      <c r="H7907" s="47">
        <v>5.52</v>
      </c>
      <c r="I7907" s="51">
        <f t="shared" si="883"/>
        <v>0.11124546553808948</v>
      </c>
      <c r="J7907" s="51">
        <f t="shared" ca="1" si="884"/>
        <v>4</v>
      </c>
      <c r="K7907" s="47">
        <f t="shared" si="885"/>
        <v>5.45</v>
      </c>
      <c r="L7907" s="47">
        <f t="shared" si="886"/>
        <v>5.55</v>
      </c>
      <c r="M7907" s="47">
        <f t="shared" si="887"/>
        <v>5.4</v>
      </c>
      <c r="N7907" s="47">
        <f t="shared" si="888"/>
        <v>5.52</v>
      </c>
      <c r="O7907" s="48">
        <f t="shared" ca="1" si="889"/>
        <v>2086400</v>
      </c>
    </row>
    <row r="7908" spans="1:15" x14ac:dyDescent="0.25">
      <c r="A7908">
        <v>7893</v>
      </c>
      <c r="B7908" s="84">
        <v>30522</v>
      </c>
      <c r="C7908" s="47">
        <v>47.75</v>
      </c>
      <c r="D7908" s="47">
        <v>49.12</v>
      </c>
      <c r="E7908" s="47">
        <v>47.75</v>
      </c>
      <c r="F7908" s="47">
        <v>48.88</v>
      </c>
      <c r="G7908" s="48">
        <v>636400</v>
      </c>
      <c r="H7908" s="47">
        <v>5.44</v>
      </c>
      <c r="I7908" s="51">
        <f t="shared" si="883"/>
        <v>0.11129296235679215</v>
      </c>
      <c r="J7908" s="51">
        <f t="shared" ca="1" si="884"/>
        <v>4</v>
      </c>
      <c r="K7908" s="47">
        <f t="shared" si="885"/>
        <v>5.31</v>
      </c>
      <c r="L7908" s="47">
        <f t="shared" si="886"/>
        <v>5.47</v>
      </c>
      <c r="M7908" s="47">
        <f t="shared" si="887"/>
        <v>5.31</v>
      </c>
      <c r="N7908" s="47">
        <f t="shared" si="888"/>
        <v>5.44</v>
      </c>
      <c r="O7908" s="48">
        <f t="shared" ca="1" si="889"/>
        <v>2545600</v>
      </c>
    </row>
    <row r="7909" spans="1:15" x14ac:dyDescent="0.25">
      <c r="A7909">
        <v>7894</v>
      </c>
      <c r="B7909" s="84">
        <v>30519</v>
      </c>
      <c r="C7909" s="47">
        <v>48.25</v>
      </c>
      <c r="D7909" s="47">
        <v>48.88</v>
      </c>
      <c r="E7909" s="47">
        <v>47.62</v>
      </c>
      <c r="F7909" s="47">
        <v>48.88</v>
      </c>
      <c r="G7909" s="48">
        <v>778400</v>
      </c>
      <c r="H7909" s="47">
        <v>5.44</v>
      </c>
      <c r="I7909" s="51">
        <f t="shared" si="883"/>
        <v>0.11129296235679215</v>
      </c>
      <c r="J7909" s="51">
        <f t="shared" ca="1" si="884"/>
        <v>4</v>
      </c>
      <c r="K7909" s="47">
        <f t="shared" si="885"/>
        <v>5.37</v>
      </c>
      <c r="L7909" s="47">
        <f t="shared" si="886"/>
        <v>5.44</v>
      </c>
      <c r="M7909" s="47">
        <f t="shared" si="887"/>
        <v>5.3</v>
      </c>
      <c r="N7909" s="47">
        <f t="shared" si="888"/>
        <v>5.44</v>
      </c>
      <c r="O7909" s="48">
        <f t="shared" ca="1" si="889"/>
        <v>3113600</v>
      </c>
    </row>
    <row r="7910" spans="1:15" x14ac:dyDescent="0.25">
      <c r="A7910">
        <v>7895</v>
      </c>
      <c r="B7910" s="84">
        <v>30518</v>
      </c>
      <c r="C7910" s="47">
        <v>49.75</v>
      </c>
      <c r="D7910" s="47">
        <v>49.75</v>
      </c>
      <c r="E7910" s="47">
        <v>48.5</v>
      </c>
      <c r="F7910" s="47">
        <v>48.88</v>
      </c>
      <c r="G7910" s="48">
        <v>1318800</v>
      </c>
      <c r="H7910" s="47">
        <v>5.44</v>
      </c>
      <c r="I7910" s="51">
        <f t="shared" si="883"/>
        <v>0.11129296235679215</v>
      </c>
      <c r="J7910" s="51">
        <f t="shared" ca="1" si="884"/>
        <v>4</v>
      </c>
      <c r="K7910" s="47">
        <f t="shared" si="885"/>
        <v>5.54</v>
      </c>
      <c r="L7910" s="47">
        <f t="shared" si="886"/>
        <v>5.54</v>
      </c>
      <c r="M7910" s="47">
        <f t="shared" si="887"/>
        <v>5.4</v>
      </c>
      <c r="N7910" s="47">
        <f t="shared" si="888"/>
        <v>5.44</v>
      </c>
      <c r="O7910" s="48">
        <f t="shared" ca="1" si="889"/>
        <v>5275200</v>
      </c>
    </row>
    <row r="7911" spans="1:15" x14ac:dyDescent="0.25">
      <c r="A7911">
        <v>7896</v>
      </c>
      <c r="B7911" s="84">
        <v>30517</v>
      </c>
      <c r="C7911" s="47">
        <v>49</v>
      </c>
      <c r="D7911" s="47">
        <v>49.5</v>
      </c>
      <c r="E7911" s="47">
        <v>47.88</v>
      </c>
      <c r="F7911" s="47">
        <v>49.5</v>
      </c>
      <c r="G7911" s="48">
        <v>1860800</v>
      </c>
      <c r="H7911" s="47">
        <v>5.51</v>
      </c>
      <c r="I7911" s="51">
        <f t="shared" si="883"/>
        <v>0.11131313131313131</v>
      </c>
      <c r="J7911" s="51">
        <f t="shared" ca="1" si="884"/>
        <v>4</v>
      </c>
      <c r="K7911" s="47">
        <f t="shared" si="885"/>
        <v>5.45</v>
      </c>
      <c r="L7911" s="47">
        <f t="shared" si="886"/>
        <v>5.51</v>
      </c>
      <c r="M7911" s="47">
        <f t="shared" si="887"/>
        <v>5.33</v>
      </c>
      <c r="N7911" s="47">
        <f t="shared" si="888"/>
        <v>5.51</v>
      </c>
      <c r="O7911" s="48">
        <f t="shared" ca="1" si="889"/>
        <v>7443200</v>
      </c>
    </row>
    <row r="7912" spans="1:15" x14ac:dyDescent="0.25">
      <c r="A7912">
        <v>7897</v>
      </c>
      <c r="B7912" s="84">
        <v>30516</v>
      </c>
      <c r="C7912" s="47">
        <v>46.25</v>
      </c>
      <c r="D7912" s="47">
        <v>47.25</v>
      </c>
      <c r="E7912" s="47">
        <v>46</v>
      </c>
      <c r="F7912" s="47">
        <v>47.25</v>
      </c>
      <c r="G7912" s="48">
        <v>1227600</v>
      </c>
      <c r="H7912" s="47">
        <v>5.26</v>
      </c>
      <c r="I7912" s="51">
        <f t="shared" si="883"/>
        <v>0.11132275132275132</v>
      </c>
      <c r="J7912" s="51">
        <f t="shared" ca="1" si="884"/>
        <v>4</v>
      </c>
      <c r="K7912" s="47">
        <f t="shared" si="885"/>
        <v>5.15</v>
      </c>
      <c r="L7912" s="47">
        <f t="shared" si="886"/>
        <v>5.26</v>
      </c>
      <c r="M7912" s="47">
        <f t="shared" si="887"/>
        <v>5.12</v>
      </c>
      <c r="N7912" s="47">
        <f t="shared" si="888"/>
        <v>5.26</v>
      </c>
      <c r="O7912" s="48">
        <f t="shared" ca="1" si="889"/>
        <v>4910400</v>
      </c>
    </row>
    <row r="7913" spans="1:15" x14ac:dyDescent="0.25">
      <c r="A7913">
        <v>7898</v>
      </c>
      <c r="B7913" s="84">
        <v>30515</v>
      </c>
      <c r="C7913" s="47">
        <v>46.25</v>
      </c>
      <c r="D7913" s="47">
        <v>46.5</v>
      </c>
      <c r="E7913" s="47">
        <v>45.75</v>
      </c>
      <c r="F7913" s="47">
        <v>46.25</v>
      </c>
      <c r="G7913" s="48">
        <v>960400</v>
      </c>
      <c r="H7913" s="47">
        <v>5.15</v>
      </c>
      <c r="I7913" s="51">
        <f t="shared" si="883"/>
        <v>0.11135135135135137</v>
      </c>
      <c r="J7913" s="51">
        <f t="shared" ca="1" si="884"/>
        <v>4</v>
      </c>
      <c r="K7913" s="47">
        <f t="shared" si="885"/>
        <v>5.15</v>
      </c>
      <c r="L7913" s="47">
        <f t="shared" si="886"/>
        <v>5.18</v>
      </c>
      <c r="M7913" s="47">
        <f t="shared" si="887"/>
        <v>5.09</v>
      </c>
      <c r="N7913" s="47">
        <f t="shared" si="888"/>
        <v>5.15</v>
      </c>
      <c r="O7913" s="48">
        <f t="shared" ca="1" si="889"/>
        <v>3841600</v>
      </c>
    </row>
    <row r="7914" spans="1:15" x14ac:dyDescent="0.25">
      <c r="A7914">
        <v>7899</v>
      </c>
      <c r="B7914" s="84">
        <v>30512</v>
      </c>
      <c r="C7914" s="47">
        <v>47.5</v>
      </c>
      <c r="D7914" s="47">
        <v>47.5</v>
      </c>
      <c r="E7914" s="47">
        <v>46</v>
      </c>
      <c r="F7914" s="47">
        <v>46.88</v>
      </c>
      <c r="G7914" s="48">
        <v>974400</v>
      </c>
      <c r="H7914" s="47">
        <v>5.22</v>
      </c>
      <c r="I7914" s="51">
        <f t="shared" si="883"/>
        <v>0.11134812286689419</v>
      </c>
      <c r="J7914" s="51">
        <f t="shared" ca="1" si="884"/>
        <v>4</v>
      </c>
      <c r="K7914" s="47">
        <f t="shared" si="885"/>
        <v>5.29</v>
      </c>
      <c r="L7914" s="47">
        <f t="shared" si="886"/>
        <v>5.29</v>
      </c>
      <c r="M7914" s="47">
        <f t="shared" si="887"/>
        <v>5.12</v>
      </c>
      <c r="N7914" s="47">
        <f t="shared" si="888"/>
        <v>5.22</v>
      </c>
      <c r="O7914" s="48">
        <f t="shared" ca="1" si="889"/>
        <v>3897600</v>
      </c>
    </row>
    <row r="7915" spans="1:15" x14ac:dyDescent="0.25">
      <c r="A7915">
        <v>7900</v>
      </c>
      <c r="B7915" s="84">
        <v>30511</v>
      </c>
      <c r="C7915" s="47">
        <v>48</v>
      </c>
      <c r="D7915" s="47">
        <v>48.5</v>
      </c>
      <c r="E7915" s="47">
        <v>46.5</v>
      </c>
      <c r="F7915" s="47">
        <v>47.38</v>
      </c>
      <c r="G7915" s="48">
        <v>2192800</v>
      </c>
      <c r="H7915" s="47">
        <v>5.27</v>
      </c>
      <c r="I7915" s="51">
        <f t="shared" si="883"/>
        <v>0.1112283663993246</v>
      </c>
      <c r="J7915" s="51">
        <f t="shared" ca="1" si="884"/>
        <v>4</v>
      </c>
      <c r="K7915" s="47">
        <f t="shared" si="885"/>
        <v>5.34</v>
      </c>
      <c r="L7915" s="47">
        <f t="shared" si="886"/>
        <v>5.39</v>
      </c>
      <c r="M7915" s="47">
        <f t="shared" si="887"/>
        <v>5.17</v>
      </c>
      <c r="N7915" s="47">
        <f t="shared" si="888"/>
        <v>5.27</v>
      </c>
      <c r="O7915" s="48">
        <f t="shared" ca="1" si="889"/>
        <v>8771200</v>
      </c>
    </row>
    <row r="7916" spans="1:15" x14ac:dyDescent="0.25">
      <c r="A7916">
        <v>7901</v>
      </c>
      <c r="B7916" s="84">
        <v>30510</v>
      </c>
      <c r="C7916" s="47">
        <v>48.12</v>
      </c>
      <c r="D7916" s="47">
        <v>48.38</v>
      </c>
      <c r="E7916" s="47">
        <v>47.62</v>
      </c>
      <c r="F7916" s="47">
        <v>48</v>
      </c>
      <c r="G7916" s="48">
        <v>836400</v>
      </c>
      <c r="H7916" s="47">
        <v>5.34</v>
      </c>
      <c r="I7916" s="51">
        <f t="shared" si="883"/>
        <v>0.11125</v>
      </c>
      <c r="J7916" s="51">
        <f t="shared" ca="1" si="884"/>
        <v>4</v>
      </c>
      <c r="K7916" s="47">
        <f t="shared" si="885"/>
        <v>5.35</v>
      </c>
      <c r="L7916" s="47">
        <f t="shared" si="886"/>
        <v>5.38</v>
      </c>
      <c r="M7916" s="47">
        <f t="shared" si="887"/>
        <v>5.3</v>
      </c>
      <c r="N7916" s="47">
        <f t="shared" si="888"/>
        <v>5.34</v>
      </c>
      <c r="O7916" s="48">
        <f t="shared" ca="1" si="889"/>
        <v>3345600</v>
      </c>
    </row>
    <row r="7917" spans="1:15" x14ac:dyDescent="0.25">
      <c r="A7917">
        <v>7902</v>
      </c>
      <c r="B7917" s="84">
        <v>30509</v>
      </c>
      <c r="C7917" s="47">
        <v>49.62</v>
      </c>
      <c r="D7917" s="47">
        <v>49.62</v>
      </c>
      <c r="E7917" s="47">
        <v>48.5</v>
      </c>
      <c r="F7917" s="47">
        <v>48.5</v>
      </c>
      <c r="G7917" s="48">
        <v>1300400</v>
      </c>
      <c r="H7917" s="47">
        <v>5.4</v>
      </c>
      <c r="I7917" s="51">
        <f t="shared" si="883"/>
        <v>0.11134020618556702</v>
      </c>
      <c r="J7917" s="51">
        <f t="shared" ca="1" si="884"/>
        <v>4</v>
      </c>
      <c r="K7917" s="47">
        <f t="shared" si="885"/>
        <v>5.52</v>
      </c>
      <c r="L7917" s="47">
        <f t="shared" si="886"/>
        <v>5.52</v>
      </c>
      <c r="M7917" s="47">
        <f t="shared" si="887"/>
        <v>5.4</v>
      </c>
      <c r="N7917" s="47">
        <f t="shared" si="888"/>
        <v>5.4</v>
      </c>
      <c r="O7917" s="48">
        <f t="shared" ca="1" si="889"/>
        <v>5201600</v>
      </c>
    </row>
    <row r="7918" spans="1:15" x14ac:dyDescent="0.25">
      <c r="A7918">
        <v>7903</v>
      </c>
      <c r="B7918" s="84">
        <v>30508</v>
      </c>
      <c r="C7918" s="47">
        <v>49.62</v>
      </c>
      <c r="D7918" s="47">
        <v>50.12</v>
      </c>
      <c r="E7918" s="47">
        <v>49.62</v>
      </c>
      <c r="F7918" s="47">
        <v>50</v>
      </c>
      <c r="G7918" s="48">
        <v>355600</v>
      </c>
      <c r="H7918" s="47">
        <v>5.56</v>
      </c>
      <c r="I7918" s="51">
        <f t="shared" si="883"/>
        <v>0.11119999999999999</v>
      </c>
      <c r="J7918" s="51">
        <f t="shared" ca="1" si="884"/>
        <v>4</v>
      </c>
      <c r="K7918" s="47">
        <f t="shared" si="885"/>
        <v>5.52</v>
      </c>
      <c r="L7918" s="47">
        <f t="shared" si="886"/>
        <v>5.57</v>
      </c>
      <c r="M7918" s="47">
        <f t="shared" si="887"/>
        <v>5.52</v>
      </c>
      <c r="N7918" s="47">
        <f t="shared" si="888"/>
        <v>5.56</v>
      </c>
      <c r="O7918" s="48">
        <f t="shared" ca="1" si="889"/>
        <v>1422400</v>
      </c>
    </row>
    <row r="7919" spans="1:15" x14ac:dyDescent="0.25">
      <c r="A7919">
        <v>7904</v>
      </c>
      <c r="B7919" s="84">
        <v>30505</v>
      </c>
      <c r="C7919" s="47">
        <v>49.75</v>
      </c>
      <c r="D7919" s="47">
        <v>50</v>
      </c>
      <c r="E7919" s="47">
        <v>49.75</v>
      </c>
      <c r="F7919" s="47">
        <v>49.88</v>
      </c>
      <c r="G7919" s="48">
        <v>263600</v>
      </c>
      <c r="H7919" s="47">
        <v>5.55</v>
      </c>
      <c r="I7919" s="51">
        <f t="shared" si="883"/>
        <v>0.11126704089815556</v>
      </c>
      <c r="J7919" s="51">
        <f t="shared" ca="1" si="884"/>
        <v>4</v>
      </c>
      <c r="K7919" s="47">
        <f t="shared" si="885"/>
        <v>5.54</v>
      </c>
      <c r="L7919" s="47">
        <f t="shared" si="886"/>
        <v>5.56</v>
      </c>
      <c r="M7919" s="47">
        <f t="shared" si="887"/>
        <v>5.54</v>
      </c>
      <c r="N7919" s="47">
        <f t="shared" si="888"/>
        <v>5.55</v>
      </c>
      <c r="O7919" s="48">
        <f t="shared" ca="1" si="889"/>
        <v>1054400</v>
      </c>
    </row>
    <row r="7920" spans="1:15" x14ac:dyDescent="0.25">
      <c r="A7920">
        <v>7905</v>
      </c>
      <c r="B7920" s="84">
        <v>30504</v>
      </c>
      <c r="C7920" s="47">
        <v>50.5</v>
      </c>
      <c r="D7920" s="47">
        <v>50.5</v>
      </c>
      <c r="E7920" s="47">
        <v>49.5</v>
      </c>
      <c r="F7920" s="47">
        <v>49.75</v>
      </c>
      <c r="G7920" s="48">
        <v>1120800</v>
      </c>
      <c r="H7920" s="47">
        <v>5.54</v>
      </c>
      <c r="I7920" s="51">
        <f t="shared" si="883"/>
        <v>0.111356783919598</v>
      </c>
      <c r="J7920" s="51">
        <f t="shared" ca="1" si="884"/>
        <v>4</v>
      </c>
      <c r="K7920" s="47">
        <f t="shared" si="885"/>
        <v>5.62</v>
      </c>
      <c r="L7920" s="47">
        <f t="shared" si="886"/>
        <v>5.62</v>
      </c>
      <c r="M7920" s="47">
        <f t="shared" si="887"/>
        <v>5.51</v>
      </c>
      <c r="N7920" s="47">
        <f t="shared" si="888"/>
        <v>5.54</v>
      </c>
      <c r="O7920" s="48">
        <f t="shared" ca="1" si="889"/>
        <v>4483200</v>
      </c>
    </row>
    <row r="7921" spans="1:15" x14ac:dyDescent="0.25">
      <c r="A7921">
        <v>7906</v>
      </c>
      <c r="B7921" s="84">
        <v>30503</v>
      </c>
      <c r="C7921" s="47">
        <v>49.25</v>
      </c>
      <c r="D7921" s="47">
        <v>50.38</v>
      </c>
      <c r="E7921" s="47">
        <v>48.75</v>
      </c>
      <c r="F7921" s="47">
        <v>50.25</v>
      </c>
      <c r="G7921" s="48">
        <v>796000</v>
      </c>
      <c r="H7921" s="47">
        <v>5.59</v>
      </c>
      <c r="I7921" s="51">
        <f t="shared" si="883"/>
        <v>0.11124378109452736</v>
      </c>
      <c r="J7921" s="51">
        <f t="shared" ca="1" si="884"/>
        <v>4</v>
      </c>
      <c r="K7921" s="47">
        <f t="shared" si="885"/>
        <v>5.48</v>
      </c>
      <c r="L7921" s="47">
        <f t="shared" si="886"/>
        <v>5.6</v>
      </c>
      <c r="M7921" s="47">
        <f t="shared" si="887"/>
        <v>5.42</v>
      </c>
      <c r="N7921" s="47">
        <f t="shared" si="888"/>
        <v>5.59</v>
      </c>
      <c r="O7921" s="48">
        <f t="shared" ca="1" si="889"/>
        <v>3184000</v>
      </c>
    </row>
    <row r="7922" spans="1:15" x14ac:dyDescent="0.25">
      <c r="A7922">
        <v>7907</v>
      </c>
      <c r="B7922" s="84">
        <v>30502</v>
      </c>
      <c r="C7922" s="47">
        <v>49.5</v>
      </c>
      <c r="D7922" s="47">
        <v>49.75</v>
      </c>
      <c r="E7922" s="47">
        <v>49.38</v>
      </c>
      <c r="F7922" s="47">
        <v>49.62</v>
      </c>
      <c r="G7922" s="48">
        <v>672800</v>
      </c>
      <c r="H7922" s="47">
        <v>5.52</v>
      </c>
      <c r="I7922" s="51">
        <f t="shared" si="883"/>
        <v>0.11124546553808948</v>
      </c>
      <c r="J7922" s="51">
        <f t="shared" ca="1" si="884"/>
        <v>4</v>
      </c>
      <c r="K7922" s="47">
        <f t="shared" si="885"/>
        <v>5.51</v>
      </c>
      <c r="L7922" s="47">
        <f t="shared" si="886"/>
        <v>5.53</v>
      </c>
      <c r="M7922" s="47">
        <f t="shared" si="887"/>
        <v>5.49</v>
      </c>
      <c r="N7922" s="47">
        <f t="shared" si="888"/>
        <v>5.52</v>
      </c>
      <c r="O7922" s="48">
        <f t="shared" ca="1" si="889"/>
        <v>2691200</v>
      </c>
    </row>
    <row r="7923" spans="1:15" x14ac:dyDescent="0.25">
      <c r="A7923">
        <v>7908</v>
      </c>
      <c r="B7923" s="84">
        <v>30498</v>
      </c>
      <c r="C7923" s="47">
        <v>50.25</v>
      </c>
      <c r="D7923" s="47">
        <v>50.38</v>
      </c>
      <c r="E7923" s="47">
        <v>48.88</v>
      </c>
      <c r="F7923" s="47">
        <v>50</v>
      </c>
      <c r="G7923" s="48">
        <v>812400</v>
      </c>
      <c r="H7923" s="47">
        <v>5.56</v>
      </c>
      <c r="I7923" s="51">
        <f t="shared" si="883"/>
        <v>0.11119999999999999</v>
      </c>
      <c r="J7923" s="51">
        <f t="shared" ca="1" si="884"/>
        <v>4</v>
      </c>
      <c r="K7923" s="47">
        <f t="shared" si="885"/>
        <v>5.59</v>
      </c>
      <c r="L7923" s="47">
        <f t="shared" si="886"/>
        <v>5.6</v>
      </c>
      <c r="M7923" s="47">
        <f t="shared" si="887"/>
        <v>5.44</v>
      </c>
      <c r="N7923" s="47">
        <f t="shared" si="888"/>
        <v>5.56</v>
      </c>
      <c r="O7923" s="48">
        <f t="shared" ca="1" si="889"/>
        <v>3249600</v>
      </c>
    </row>
    <row r="7924" spans="1:15" x14ac:dyDescent="0.25">
      <c r="A7924">
        <v>7909</v>
      </c>
      <c r="B7924" s="84">
        <v>30497</v>
      </c>
      <c r="C7924" s="47">
        <v>51</v>
      </c>
      <c r="D7924" s="47">
        <v>51</v>
      </c>
      <c r="E7924" s="47">
        <v>50</v>
      </c>
      <c r="F7924" s="47">
        <v>50.5</v>
      </c>
      <c r="G7924" s="48">
        <v>1129200</v>
      </c>
      <c r="H7924" s="47">
        <v>5.58</v>
      </c>
      <c r="I7924" s="51">
        <f t="shared" si="883"/>
        <v>0.1104950495049505</v>
      </c>
      <c r="J7924" s="51">
        <f t="shared" ca="1" si="884"/>
        <v>4</v>
      </c>
      <c r="K7924" s="47">
        <f t="shared" si="885"/>
        <v>5.64</v>
      </c>
      <c r="L7924" s="47">
        <f t="shared" si="886"/>
        <v>5.64</v>
      </c>
      <c r="M7924" s="47">
        <f t="shared" si="887"/>
        <v>5.52</v>
      </c>
      <c r="N7924" s="47">
        <f t="shared" si="888"/>
        <v>5.58</v>
      </c>
      <c r="O7924" s="48">
        <f t="shared" ca="1" si="889"/>
        <v>4516800</v>
      </c>
    </row>
    <row r="7925" spans="1:15" x14ac:dyDescent="0.25">
      <c r="A7925">
        <v>7910</v>
      </c>
      <c r="B7925" s="84">
        <v>30496</v>
      </c>
      <c r="C7925" s="47">
        <v>50.5</v>
      </c>
      <c r="D7925" s="47">
        <v>51</v>
      </c>
      <c r="E7925" s="47">
        <v>50.25</v>
      </c>
      <c r="F7925" s="47">
        <v>51</v>
      </c>
      <c r="G7925" s="48">
        <v>451200</v>
      </c>
      <c r="H7925" s="47">
        <v>5.64</v>
      </c>
      <c r="I7925" s="51">
        <f t="shared" si="883"/>
        <v>0.11058823529411764</v>
      </c>
      <c r="J7925" s="51">
        <f t="shared" ca="1" si="884"/>
        <v>4</v>
      </c>
      <c r="K7925" s="47">
        <f t="shared" si="885"/>
        <v>5.58</v>
      </c>
      <c r="L7925" s="47">
        <f t="shared" si="886"/>
        <v>5.64</v>
      </c>
      <c r="M7925" s="47">
        <f t="shared" si="887"/>
        <v>5.56</v>
      </c>
      <c r="N7925" s="47">
        <f t="shared" si="888"/>
        <v>5.64</v>
      </c>
      <c r="O7925" s="48">
        <f t="shared" ca="1" si="889"/>
        <v>1804800</v>
      </c>
    </row>
    <row r="7926" spans="1:15" x14ac:dyDescent="0.25">
      <c r="A7926">
        <v>7911</v>
      </c>
      <c r="B7926" s="84">
        <v>30495</v>
      </c>
      <c r="C7926" s="47">
        <v>51.12</v>
      </c>
      <c r="D7926" s="47">
        <v>51.88</v>
      </c>
      <c r="E7926" s="47">
        <v>50.25</v>
      </c>
      <c r="F7926" s="47">
        <v>50.75</v>
      </c>
      <c r="G7926" s="48">
        <v>1282800</v>
      </c>
      <c r="H7926" s="47">
        <v>5.61</v>
      </c>
      <c r="I7926" s="51">
        <f t="shared" si="883"/>
        <v>0.11054187192118227</v>
      </c>
      <c r="J7926" s="51">
        <f t="shared" ca="1" si="884"/>
        <v>4</v>
      </c>
      <c r="K7926" s="47">
        <f t="shared" si="885"/>
        <v>5.65</v>
      </c>
      <c r="L7926" s="47">
        <f t="shared" si="886"/>
        <v>5.73</v>
      </c>
      <c r="M7926" s="47">
        <f t="shared" si="887"/>
        <v>5.55</v>
      </c>
      <c r="N7926" s="47">
        <f t="shared" si="888"/>
        <v>5.61</v>
      </c>
      <c r="O7926" s="48">
        <f t="shared" ca="1" si="889"/>
        <v>5131200</v>
      </c>
    </row>
    <row r="7927" spans="1:15" x14ac:dyDescent="0.25">
      <c r="A7927">
        <v>7912</v>
      </c>
      <c r="B7927" s="84">
        <v>30494</v>
      </c>
      <c r="C7927" s="47">
        <v>52.12</v>
      </c>
      <c r="D7927" s="47">
        <v>52.12</v>
      </c>
      <c r="E7927" s="47">
        <v>51</v>
      </c>
      <c r="F7927" s="47">
        <v>51.38</v>
      </c>
      <c r="G7927" s="48">
        <v>957600</v>
      </c>
      <c r="H7927" s="47">
        <v>5.68</v>
      </c>
      <c r="I7927" s="51">
        <f t="shared" si="883"/>
        <v>0.11054885169326585</v>
      </c>
      <c r="J7927" s="51">
        <f t="shared" ca="1" si="884"/>
        <v>4</v>
      </c>
      <c r="K7927" s="47">
        <f t="shared" si="885"/>
        <v>5.76</v>
      </c>
      <c r="L7927" s="47">
        <f t="shared" si="886"/>
        <v>5.76</v>
      </c>
      <c r="M7927" s="47">
        <f t="shared" si="887"/>
        <v>5.64</v>
      </c>
      <c r="N7927" s="47">
        <f t="shared" si="888"/>
        <v>5.68</v>
      </c>
      <c r="O7927" s="48">
        <f t="shared" ca="1" si="889"/>
        <v>3830400</v>
      </c>
    </row>
    <row r="7928" spans="1:15" x14ac:dyDescent="0.25">
      <c r="A7928">
        <v>7913</v>
      </c>
      <c r="B7928" s="84">
        <v>30491</v>
      </c>
      <c r="C7928" s="47">
        <v>52.88</v>
      </c>
      <c r="D7928" s="47">
        <v>52.88</v>
      </c>
      <c r="E7928" s="47">
        <v>52</v>
      </c>
      <c r="F7928" s="47">
        <v>52.75</v>
      </c>
      <c r="G7928" s="48">
        <v>355600</v>
      </c>
      <c r="H7928" s="47">
        <v>5.83</v>
      </c>
      <c r="I7928" s="51">
        <f t="shared" si="883"/>
        <v>0.110521327014218</v>
      </c>
      <c r="J7928" s="51">
        <f t="shared" ca="1" si="884"/>
        <v>4</v>
      </c>
      <c r="K7928" s="47">
        <f t="shared" si="885"/>
        <v>5.84</v>
      </c>
      <c r="L7928" s="47">
        <f t="shared" si="886"/>
        <v>5.84</v>
      </c>
      <c r="M7928" s="47">
        <f t="shared" si="887"/>
        <v>5.75</v>
      </c>
      <c r="N7928" s="47">
        <f t="shared" si="888"/>
        <v>5.83</v>
      </c>
      <c r="O7928" s="48">
        <f t="shared" ca="1" si="889"/>
        <v>1422400</v>
      </c>
    </row>
    <row r="7929" spans="1:15" x14ac:dyDescent="0.25">
      <c r="A7929">
        <v>7914</v>
      </c>
      <c r="B7929" s="84">
        <v>30490</v>
      </c>
      <c r="C7929" s="47">
        <v>53</v>
      </c>
      <c r="D7929" s="47">
        <v>53</v>
      </c>
      <c r="E7929" s="47">
        <v>51.5</v>
      </c>
      <c r="F7929" s="47">
        <v>52.75</v>
      </c>
      <c r="G7929" s="48">
        <v>742000</v>
      </c>
      <c r="H7929" s="47">
        <v>5.83</v>
      </c>
      <c r="I7929" s="51">
        <f t="shared" si="883"/>
        <v>0.110521327014218</v>
      </c>
      <c r="J7929" s="51">
        <f t="shared" ca="1" si="884"/>
        <v>4</v>
      </c>
      <c r="K7929" s="47">
        <f t="shared" si="885"/>
        <v>5.86</v>
      </c>
      <c r="L7929" s="47">
        <f t="shared" si="886"/>
        <v>5.86</v>
      </c>
      <c r="M7929" s="47">
        <f t="shared" si="887"/>
        <v>5.69</v>
      </c>
      <c r="N7929" s="47">
        <f t="shared" si="888"/>
        <v>5.83</v>
      </c>
      <c r="O7929" s="48">
        <f t="shared" ca="1" si="889"/>
        <v>2968000</v>
      </c>
    </row>
    <row r="7930" spans="1:15" x14ac:dyDescent="0.25">
      <c r="A7930">
        <v>7915</v>
      </c>
      <c r="B7930" s="84">
        <v>30489</v>
      </c>
      <c r="C7930" s="47">
        <v>52.88</v>
      </c>
      <c r="D7930" s="47">
        <v>53.5</v>
      </c>
      <c r="E7930" s="47">
        <v>52.25</v>
      </c>
      <c r="F7930" s="47">
        <v>53.25</v>
      </c>
      <c r="G7930" s="48">
        <v>2231600</v>
      </c>
      <c r="H7930" s="47">
        <v>5.88</v>
      </c>
      <c r="I7930" s="51">
        <f t="shared" si="883"/>
        <v>0.1104225352112676</v>
      </c>
      <c r="J7930" s="51">
        <f t="shared" ca="1" si="884"/>
        <v>4</v>
      </c>
      <c r="K7930" s="47">
        <f t="shared" si="885"/>
        <v>5.84</v>
      </c>
      <c r="L7930" s="47">
        <f t="shared" si="886"/>
        <v>5.91</v>
      </c>
      <c r="M7930" s="47">
        <f t="shared" si="887"/>
        <v>5.77</v>
      </c>
      <c r="N7930" s="47">
        <f t="shared" si="888"/>
        <v>5.88</v>
      </c>
      <c r="O7930" s="48">
        <f t="shared" ca="1" si="889"/>
        <v>8926400</v>
      </c>
    </row>
    <row r="7931" spans="1:15" x14ac:dyDescent="0.25">
      <c r="A7931">
        <v>7916</v>
      </c>
      <c r="B7931" s="84">
        <v>30488</v>
      </c>
      <c r="C7931" s="47">
        <v>50.5</v>
      </c>
      <c r="D7931" s="47">
        <v>53.25</v>
      </c>
      <c r="E7931" s="47">
        <v>50.5</v>
      </c>
      <c r="F7931" s="47">
        <v>53.25</v>
      </c>
      <c r="G7931" s="48">
        <v>2338400</v>
      </c>
      <c r="H7931" s="47">
        <v>5.88</v>
      </c>
      <c r="I7931" s="51">
        <f t="shared" si="883"/>
        <v>0.1104225352112676</v>
      </c>
      <c r="J7931" s="51">
        <f t="shared" ca="1" si="884"/>
        <v>4</v>
      </c>
      <c r="K7931" s="47">
        <f t="shared" si="885"/>
        <v>5.58</v>
      </c>
      <c r="L7931" s="47">
        <f t="shared" si="886"/>
        <v>5.88</v>
      </c>
      <c r="M7931" s="47">
        <f t="shared" si="887"/>
        <v>5.58</v>
      </c>
      <c r="N7931" s="47">
        <f t="shared" si="888"/>
        <v>5.88</v>
      </c>
      <c r="O7931" s="48">
        <f t="shared" ca="1" si="889"/>
        <v>9353600</v>
      </c>
    </row>
    <row r="7932" spans="1:15" x14ac:dyDescent="0.25">
      <c r="A7932">
        <v>7917</v>
      </c>
      <c r="B7932" s="84">
        <v>30487</v>
      </c>
      <c r="C7932" s="47">
        <v>51</v>
      </c>
      <c r="D7932" s="47">
        <v>51.25</v>
      </c>
      <c r="E7932" s="47">
        <v>50.75</v>
      </c>
      <c r="F7932" s="47">
        <v>50.88</v>
      </c>
      <c r="G7932" s="48">
        <v>1411200</v>
      </c>
      <c r="H7932" s="47">
        <v>5.62</v>
      </c>
      <c r="I7932" s="51">
        <f t="shared" si="883"/>
        <v>0.1104559748427673</v>
      </c>
      <c r="J7932" s="51">
        <f t="shared" ca="1" si="884"/>
        <v>4</v>
      </c>
      <c r="K7932" s="47">
        <f t="shared" si="885"/>
        <v>5.63</v>
      </c>
      <c r="L7932" s="47">
        <f t="shared" si="886"/>
        <v>5.66</v>
      </c>
      <c r="M7932" s="47">
        <f t="shared" si="887"/>
        <v>5.61</v>
      </c>
      <c r="N7932" s="47">
        <f t="shared" si="888"/>
        <v>5.62</v>
      </c>
      <c r="O7932" s="48">
        <f t="shared" ca="1" si="889"/>
        <v>5644800</v>
      </c>
    </row>
    <row r="7933" spans="1:15" x14ac:dyDescent="0.25">
      <c r="A7933">
        <v>7918</v>
      </c>
      <c r="B7933" s="84">
        <v>30484</v>
      </c>
      <c r="C7933" s="47">
        <v>53</v>
      </c>
      <c r="D7933" s="47">
        <v>53.12</v>
      </c>
      <c r="E7933" s="47">
        <v>51</v>
      </c>
      <c r="F7933" s="47">
        <v>51.38</v>
      </c>
      <c r="G7933" s="48">
        <v>3159200</v>
      </c>
      <c r="H7933" s="47">
        <v>5.68</v>
      </c>
      <c r="I7933" s="51">
        <f t="shared" si="883"/>
        <v>0.11054885169326585</v>
      </c>
      <c r="J7933" s="51">
        <f t="shared" ca="1" si="884"/>
        <v>4</v>
      </c>
      <c r="K7933" s="47">
        <f t="shared" si="885"/>
        <v>5.86</v>
      </c>
      <c r="L7933" s="47">
        <f t="shared" si="886"/>
        <v>5.87</v>
      </c>
      <c r="M7933" s="47">
        <f t="shared" si="887"/>
        <v>5.64</v>
      </c>
      <c r="N7933" s="47">
        <f t="shared" si="888"/>
        <v>5.68</v>
      </c>
      <c r="O7933" s="48">
        <f t="shared" ca="1" si="889"/>
        <v>12636800</v>
      </c>
    </row>
    <row r="7934" spans="1:15" x14ac:dyDescent="0.25">
      <c r="A7934">
        <v>7919</v>
      </c>
      <c r="B7934" s="84">
        <v>30483</v>
      </c>
      <c r="C7934" s="47">
        <v>55</v>
      </c>
      <c r="D7934" s="47">
        <v>55</v>
      </c>
      <c r="E7934" s="47">
        <v>51.12</v>
      </c>
      <c r="F7934" s="47">
        <v>53</v>
      </c>
      <c r="G7934" s="48">
        <v>2788400</v>
      </c>
      <c r="H7934" s="47">
        <v>5.86</v>
      </c>
      <c r="I7934" s="51">
        <f t="shared" si="883"/>
        <v>0.11056603773584907</v>
      </c>
      <c r="J7934" s="51">
        <f t="shared" ca="1" si="884"/>
        <v>4</v>
      </c>
      <c r="K7934" s="47">
        <f t="shared" si="885"/>
        <v>6.08</v>
      </c>
      <c r="L7934" s="47">
        <f t="shared" si="886"/>
        <v>6.08</v>
      </c>
      <c r="M7934" s="47">
        <f t="shared" si="887"/>
        <v>5.65</v>
      </c>
      <c r="N7934" s="47">
        <f t="shared" si="888"/>
        <v>5.86</v>
      </c>
      <c r="O7934" s="48">
        <f t="shared" ca="1" si="889"/>
        <v>11153600</v>
      </c>
    </row>
    <row r="7935" spans="1:15" x14ac:dyDescent="0.25">
      <c r="A7935">
        <v>7920</v>
      </c>
      <c r="B7935" s="84">
        <v>30482</v>
      </c>
      <c r="C7935" s="47">
        <v>55.5</v>
      </c>
      <c r="D7935" s="47">
        <v>55.62</v>
      </c>
      <c r="E7935" s="47">
        <v>54</v>
      </c>
      <c r="F7935" s="47">
        <v>55</v>
      </c>
      <c r="G7935" s="48">
        <v>3171200</v>
      </c>
      <c r="H7935" s="47">
        <v>6.08</v>
      </c>
      <c r="I7935" s="51">
        <f t="shared" si="883"/>
        <v>0.11054545454545454</v>
      </c>
      <c r="J7935" s="51">
        <f t="shared" ca="1" si="884"/>
        <v>4</v>
      </c>
      <c r="K7935" s="47">
        <f t="shared" si="885"/>
        <v>6.14</v>
      </c>
      <c r="L7935" s="47">
        <f t="shared" si="886"/>
        <v>6.15</v>
      </c>
      <c r="M7935" s="47">
        <f t="shared" si="887"/>
        <v>5.97</v>
      </c>
      <c r="N7935" s="47">
        <f t="shared" si="888"/>
        <v>6.08</v>
      </c>
      <c r="O7935" s="48">
        <f t="shared" ca="1" si="889"/>
        <v>12684800</v>
      </c>
    </row>
    <row r="7936" spans="1:15" x14ac:dyDescent="0.25">
      <c r="A7936">
        <v>7921</v>
      </c>
      <c r="B7936" s="84">
        <v>30481</v>
      </c>
      <c r="C7936" s="47">
        <v>54.88</v>
      </c>
      <c r="D7936" s="47">
        <v>57.5</v>
      </c>
      <c r="E7936" s="47">
        <v>54.5</v>
      </c>
      <c r="F7936" s="47">
        <v>57</v>
      </c>
      <c r="G7936" s="48">
        <v>1732000</v>
      </c>
      <c r="H7936" s="47">
        <v>6.3</v>
      </c>
      <c r="I7936" s="51">
        <f t="shared" si="883"/>
        <v>0.11052631578947368</v>
      </c>
      <c r="J7936" s="51">
        <f t="shared" ca="1" si="884"/>
        <v>4</v>
      </c>
      <c r="K7936" s="47">
        <f t="shared" si="885"/>
        <v>6.07</v>
      </c>
      <c r="L7936" s="47">
        <f t="shared" si="886"/>
        <v>6.36</v>
      </c>
      <c r="M7936" s="47">
        <f t="shared" si="887"/>
        <v>6.02</v>
      </c>
      <c r="N7936" s="47">
        <f t="shared" si="888"/>
        <v>6.3</v>
      </c>
      <c r="O7936" s="48">
        <f t="shared" ca="1" si="889"/>
        <v>6928000</v>
      </c>
    </row>
    <row r="7937" spans="1:15" x14ac:dyDescent="0.25">
      <c r="A7937">
        <v>7922</v>
      </c>
      <c r="B7937" s="84">
        <v>30480</v>
      </c>
      <c r="C7937" s="47">
        <v>54.5</v>
      </c>
      <c r="D7937" s="47">
        <v>54.88</v>
      </c>
      <c r="E7937" s="47">
        <v>54.25</v>
      </c>
      <c r="F7937" s="47">
        <v>54.88</v>
      </c>
      <c r="G7937" s="48">
        <v>443200</v>
      </c>
      <c r="H7937" s="47">
        <v>6.06</v>
      </c>
      <c r="I7937" s="51">
        <f t="shared" si="883"/>
        <v>0.11042274052478133</v>
      </c>
      <c r="J7937" s="51">
        <f t="shared" ca="1" si="884"/>
        <v>4</v>
      </c>
      <c r="K7937" s="47">
        <f t="shared" si="885"/>
        <v>6.02</v>
      </c>
      <c r="L7937" s="47">
        <f t="shared" si="886"/>
        <v>6.06</v>
      </c>
      <c r="M7937" s="47">
        <f t="shared" si="887"/>
        <v>5.99</v>
      </c>
      <c r="N7937" s="47">
        <f t="shared" si="888"/>
        <v>6.06</v>
      </c>
      <c r="O7937" s="48">
        <f t="shared" ca="1" si="889"/>
        <v>1772800</v>
      </c>
    </row>
    <row r="7938" spans="1:15" x14ac:dyDescent="0.25">
      <c r="A7938">
        <v>7923</v>
      </c>
      <c r="B7938" s="84">
        <v>30477</v>
      </c>
      <c r="C7938" s="47">
        <v>54.5</v>
      </c>
      <c r="D7938" s="47">
        <v>54.88</v>
      </c>
      <c r="E7938" s="47">
        <v>54.25</v>
      </c>
      <c r="F7938" s="47">
        <v>54.25</v>
      </c>
      <c r="G7938" s="48">
        <v>280000</v>
      </c>
      <c r="H7938" s="47">
        <v>6</v>
      </c>
      <c r="I7938" s="51">
        <f t="shared" si="883"/>
        <v>0.11059907834101383</v>
      </c>
      <c r="J7938" s="51">
        <f t="shared" ca="1" si="884"/>
        <v>4</v>
      </c>
      <c r="K7938" s="47">
        <f t="shared" si="885"/>
        <v>6.03</v>
      </c>
      <c r="L7938" s="47">
        <f t="shared" si="886"/>
        <v>6.07</v>
      </c>
      <c r="M7938" s="47">
        <f t="shared" si="887"/>
        <v>6</v>
      </c>
      <c r="N7938" s="47">
        <f t="shared" si="888"/>
        <v>6</v>
      </c>
      <c r="O7938" s="48">
        <f t="shared" ca="1" si="889"/>
        <v>1120000</v>
      </c>
    </row>
    <row r="7939" spans="1:15" x14ac:dyDescent="0.25">
      <c r="A7939">
        <v>7924</v>
      </c>
      <c r="B7939" s="84">
        <v>30476</v>
      </c>
      <c r="C7939" s="47">
        <v>54.5</v>
      </c>
      <c r="D7939" s="47">
        <v>54.88</v>
      </c>
      <c r="E7939" s="47">
        <v>53.75</v>
      </c>
      <c r="F7939" s="47">
        <v>54.5</v>
      </c>
      <c r="G7939" s="48">
        <v>563600</v>
      </c>
      <c r="H7939" s="47">
        <v>6.02</v>
      </c>
      <c r="I7939" s="51">
        <f t="shared" si="883"/>
        <v>0.11045871559633026</v>
      </c>
      <c r="J7939" s="51">
        <f t="shared" ca="1" si="884"/>
        <v>4</v>
      </c>
      <c r="K7939" s="47">
        <f t="shared" si="885"/>
        <v>6.02</v>
      </c>
      <c r="L7939" s="47">
        <f t="shared" si="886"/>
        <v>6.06</v>
      </c>
      <c r="M7939" s="47">
        <f t="shared" si="887"/>
        <v>5.94</v>
      </c>
      <c r="N7939" s="47">
        <f t="shared" si="888"/>
        <v>6.02</v>
      </c>
      <c r="O7939" s="48">
        <f t="shared" ca="1" si="889"/>
        <v>2254400</v>
      </c>
    </row>
    <row r="7940" spans="1:15" x14ac:dyDescent="0.25">
      <c r="A7940">
        <v>7925</v>
      </c>
      <c r="B7940" s="84">
        <v>30475</v>
      </c>
      <c r="C7940" s="47">
        <v>54.75</v>
      </c>
      <c r="D7940" s="47">
        <v>55.38</v>
      </c>
      <c r="E7940" s="47">
        <v>54.38</v>
      </c>
      <c r="F7940" s="47">
        <v>54.62</v>
      </c>
      <c r="G7940" s="48">
        <v>756400</v>
      </c>
      <c r="H7940" s="47">
        <v>6.04</v>
      </c>
      <c r="I7940" s="51">
        <f t="shared" si="883"/>
        <v>0.11058220432076163</v>
      </c>
      <c r="J7940" s="51">
        <f t="shared" ca="1" si="884"/>
        <v>4</v>
      </c>
      <c r="K7940" s="47">
        <f t="shared" si="885"/>
        <v>6.05</v>
      </c>
      <c r="L7940" s="47">
        <f t="shared" si="886"/>
        <v>6.12</v>
      </c>
      <c r="M7940" s="47">
        <f t="shared" si="887"/>
        <v>6.01</v>
      </c>
      <c r="N7940" s="47">
        <f t="shared" si="888"/>
        <v>6.04</v>
      </c>
      <c r="O7940" s="48">
        <f t="shared" ca="1" si="889"/>
        <v>3025600</v>
      </c>
    </row>
    <row r="7941" spans="1:15" x14ac:dyDescent="0.25">
      <c r="A7941">
        <v>7926</v>
      </c>
      <c r="B7941" s="84">
        <v>30474</v>
      </c>
      <c r="C7941" s="47">
        <v>56</v>
      </c>
      <c r="D7941" s="47">
        <v>56.5</v>
      </c>
      <c r="E7941" s="47">
        <v>55</v>
      </c>
      <c r="F7941" s="47">
        <v>55</v>
      </c>
      <c r="G7941" s="48">
        <v>1434400</v>
      </c>
      <c r="H7941" s="47">
        <v>6.08</v>
      </c>
      <c r="I7941" s="51">
        <f t="shared" si="883"/>
        <v>0.11054545454545454</v>
      </c>
      <c r="J7941" s="51">
        <f t="shared" ca="1" si="884"/>
        <v>4</v>
      </c>
      <c r="K7941" s="47">
        <f t="shared" si="885"/>
        <v>6.19</v>
      </c>
      <c r="L7941" s="47">
        <f t="shared" si="886"/>
        <v>6.25</v>
      </c>
      <c r="M7941" s="47">
        <f t="shared" si="887"/>
        <v>6.08</v>
      </c>
      <c r="N7941" s="47">
        <f t="shared" si="888"/>
        <v>6.08</v>
      </c>
      <c r="O7941" s="48">
        <f t="shared" ca="1" si="889"/>
        <v>5737600</v>
      </c>
    </row>
    <row r="7942" spans="1:15" x14ac:dyDescent="0.25">
      <c r="A7942">
        <v>7927</v>
      </c>
      <c r="B7942" s="84">
        <v>30473</v>
      </c>
      <c r="C7942" s="47">
        <v>53</v>
      </c>
      <c r="D7942" s="47">
        <v>54.25</v>
      </c>
      <c r="E7942" s="47">
        <v>52.75</v>
      </c>
      <c r="F7942" s="47">
        <v>54.25</v>
      </c>
      <c r="G7942" s="48">
        <v>684400</v>
      </c>
      <c r="H7942" s="47">
        <v>6</v>
      </c>
      <c r="I7942" s="51">
        <f t="shared" si="883"/>
        <v>0.11059907834101383</v>
      </c>
      <c r="J7942" s="51">
        <f t="shared" ca="1" si="884"/>
        <v>4</v>
      </c>
      <c r="K7942" s="47">
        <f t="shared" si="885"/>
        <v>5.86</v>
      </c>
      <c r="L7942" s="47">
        <f t="shared" si="886"/>
        <v>6</v>
      </c>
      <c r="M7942" s="47">
        <f t="shared" si="887"/>
        <v>5.83</v>
      </c>
      <c r="N7942" s="47">
        <f t="shared" si="888"/>
        <v>6</v>
      </c>
      <c r="O7942" s="48">
        <f t="shared" ca="1" si="889"/>
        <v>2737600</v>
      </c>
    </row>
    <row r="7943" spans="1:15" x14ac:dyDescent="0.25">
      <c r="A7943">
        <v>7928</v>
      </c>
      <c r="B7943" s="84">
        <v>30470</v>
      </c>
      <c r="C7943" s="47">
        <v>52.12</v>
      </c>
      <c r="D7943" s="47">
        <v>53.25</v>
      </c>
      <c r="E7943" s="47">
        <v>52</v>
      </c>
      <c r="F7943" s="47">
        <v>52.88</v>
      </c>
      <c r="G7943" s="48">
        <v>356800</v>
      </c>
      <c r="H7943" s="47">
        <v>5.84</v>
      </c>
      <c r="I7943" s="51">
        <f t="shared" si="883"/>
        <v>0.11043872919818457</v>
      </c>
      <c r="J7943" s="51">
        <f t="shared" ca="1" si="884"/>
        <v>4</v>
      </c>
      <c r="K7943" s="47">
        <f t="shared" si="885"/>
        <v>5.76</v>
      </c>
      <c r="L7943" s="47">
        <f t="shared" si="886"/>
        <v>5.88</v>
      </c>
      <c r="M7943" s="47">
        <f t="shared" si="887"/>
        <v>5.74</v>
      </c>
      <c r="N7943" s="47">
        <f t="shared" si="888"/>
        <v>5.84</v>
      </c>
      <c r="O7943" s="48">
        <f t="shared" ca="1" si="889"/>
        <v>1427200</v>
      </c>
    </row>
    <row r="7944" spans="1:15" x14ac:dyDescent="0.25">
      <c r="A7944">
        <v>7929</v>
      </c>
      <c r="B7944" s="84">
        <v>30469</v>
      </c>
      <c r="C7944" s="47">
        <v>52.12</v>
      </c>
      <c r="D7944" s="47">
        <v>52.5</v>
      </c>
      <c r="E7944" s="47">
        <v>51.5</v>
      </c>
      <c r="F7944" s="47">
        <v>51.88</v>
      </c>
      <c r="G7944" s="48">
        <v>426400</v>
      </c>
      <c r="H7944" s="47">
        <v>5.73</v>
      </c>
      <c r="I7944" s="51">
        <f t="shared" si="883"/>
        <v>0.11044718581341557</v>
      </c>
      <c r="J7944" s="51">
        <f t="shared" ca="1" si="884"/>
        <v>4</v>
      </c>
      <c r="K7944" s="47">
        <f t="shared" si="885"/>
        <v>5.76</v>
      </c>
      <c r="L7944" s="47">
        <f t="shared" si="886"/>
        <v>5.8</v>
      </c>
      <c r="M7944" s="47">
        <f t="shared" si="887"/>
        <v>5.69</v>
      </c>
      <c r="N7944" s="47">
        <f t="shared" si="888"/>
        <v>5.73</v>
      </c>
      <c r="O7944" s="48">
        <f t="shared" ca="1" si="889"/>
        <v>1705600</v>
      </c>
    </row>
    <row r="7945" spans="1:15" x14ac:dyDescent="0.25">
      <c r="A7945">
        <v>7930</v>
      </c>
      <c r="B7945" s="84">
        <v>30468</v>
      </c>
      <c r="C7945" s="47">
        <v>51.75</v>
      </c>
      <c r="D7945" s="47">
        <v>52</v>
      </c>
      <c r="E7945" s="47">
        <v>51</v>
      </c>
      <c r="F7945" s="47">
        <v>51.88</v>
      </c>
      <c r="G7945" s="48">
        <v>558400</v>
      </c>
      <c r="H7945" s="47">
        <v>5.73</v>
      </c>
      <c r="I7945" s="51">
        <f t="shared" si="883"/>
        <v>0.11044718581341557</v>
      </c>
      <c r="J7945" s="51">
        <f t="shared" ca="1" si="884"/>
        <v>4</v>
      </c>
      <c r="K7945" s="47">
        <f t="shared" si="885"/>
        <v>5.72</v>
      </c>
      <c r="L7945" s="47">
        <f t="shared" si="886"/>
        <v>5.74</v>
      </c>
      <c r="M7945" s="47">
        <f t="shared" si="887"/>
        <v>5.63</v>
      </c>
      <c r="N7945" s="47">
        <f t="shared" si="888"/>
        <v>5.73</v>
      </c>
      <c r="O7945" s="48">
        <f t="shared" ca="1" si="889"/>
        <v>2233600</v>
      </c>
    </row>
    <row r="7946" spans="1:15" x14ac:dyDescent="0.25">
      <c r="A7946">
        <v>7931</v>
      </c>
      <c r="B7946" s="84">
        <v>30467</v>
      </c>
      <c r="C7946" s="47">
        <v>52.25</v>
      </c>
      <c r="D7946" s="47">
        <v>52.5</v>
      </c>
      <c r="E7946" s="47">
        <v>51.5</v>
      </c>
      <c r="F7946" s="47">
        <v>52</v>
      </c>
      <c r="G7946" s="48">
        <v>364800</v>
      </c>
      <c r="H7946" s="47">
        <v>5.75</v>
      </c>
      <c r="I7946" s="51">
        <f t="shared" si="883"/>
        <v>0.11057692307692307</v>
      </c>
      <c r="J7946" s="51">
        <f t="shared" ca="1" si="884"/>
        <v>4</v>
      </c>
      <c r="K7946" s="47">
        <f t="shared" si="885"/>
        <v>5.78</v>
      </c>
      <c r="L7946" s="47">
        <f t="shared" si="886"/>
        <v>5.81</v>
      </c>
      <c r="M7946" s="47">
        <f t="shared" si="887"/>
        <v>5.69</v>
      </c>
      <c r="N7946" s="47">
        <f t="shared" si="888"/>
        <v>5.75</v>
      </c>
      <c r="O7946" s="48">
        <f t="shared" ca="1" si="889"/>
        <v>1459200</v>
      </c>
    </row>
    <row r="7947" spans="1:15" x14ac:dyDescent="0.25">
      <c r="A7947">
        <v>7932</v>
      </c>
      <c r="B7947" s="84">
        <v>30463</v>
      </c>
      <c r="C7947" s="47">
        <v>52.75</v>
      </c>
      <c r="D7947" s="47">
        <v>53.5</v>
      </c>
      <c r="E7947" s="47">
        <v>52.5</v>
      </c>
      <c r="F7947" s="47">
        <v>53.12</v>
      </c>
      <c r="G7947" s="48">
        <v>570800</v>
      </c>
      <c r="H7947" s="47">
        <v>5.87</v>
      </c>
      <c r="I7947" s="51">
        <f t="shared" si="883"/>
        <v>0.11050451807228917</v>
      </c>
      <c r="J7947" s="51">
        <f t="shared" ca="1" si="884"/>
        <v>4</v>
      </c>
      <c r="K7947" s="47">
        <f t="shared" si="885"/>
        <v>5.83</v>
      </c>
      <c r="L7947" s="47">
        <f t="shared" si="886"/>
        <v>5.91</v>
      </c>
      <c r="M7947" s="47">
        <f t="shared" si="887"/>
        <v>5.8</v>
      </c>
      <c r="N7947" s="47">
        <f t="shared" si="888"/>
        <v>5.87</v>
      </c>
      <c r="O7947" s="48">
        <f t="shared" ca="1" si="889"/>
        <v>2283200</v>
      </c>
    </row>
    <row r="7948" spans="1:15" x14ac:dyDescent="0.25">
      <c r="A7948">
        <v>7933</v>
      </c>
      <c r="B7948" s="84">
        <v>30462</v>
      </c>
      <c r="C7948" s="47">
        <v>51.25</v>
      </c>
      <c r="D7948" s="47">
        <v>54</v>
      </c>
      <c r="E7948" s="47">
        <v>51.25</v>
      </c>
      <c r="F7948" s="47">
        <v>53.25</v>
      </c>
      <c r="G7948" s="48">
        <v>1404800</v>
      </c>
      <c r="H7948" s="47">
        <v>5.88</v>
      </c>
      <c r="I7948" s="51">
        <f t="shared" si="883"/>
        <v>0.1104225352112676</v>
      </c>
      <c r="J7948" s="51">
        <f t="shared" ca="1" si="884"/>
        <v>4</v>
      </c>
      <c r="K7948" s="47">
        <f t="shared" si="885"/>
        <v>5.66</v>
      </c>
      <c r="L7948" s="47">
        <f t="shared" si="886"/>
        <v>5.96</v>
      </c>
      <c r="M7948" s="47">
        <f t="shared" si="887"/>
        <v>5.66</v>
      </c>
      <c r="N7948" s="47">
        <f t="shared" si="888"/>
        <v>5.88</v>
      </c>
      <c r="O7948" s="48">
        <f t="shared" ca="1" si="889"/>
        <v>5619200</v>
      </c>
    </row>
    <row r="7949" spans="1:15" x14ac:dyDescent="0.25">
      <c r="A7949">
        <v>7934</v>
      </c>
      <c r="B7949" s="84">
        <v>30461</v>
      </c>
      <c r="C7949" s="47">
        <v>51.88</v>
      </c>
      <c r="D7949" s="47">
        <v>52.75</v>
      </c>
      <c r="E7949" s="47">
        <v>50.5</v>
      </c>
      <c r="F7949" s="47">
        <v>51</v>
      </c>
      <c r="G7949" s="48">
        <v>1291200</v>
      </c>
      <c r="H7949" s="47">
        <v>5.64</v>
      </c>
      <c r="I7949" s="51">
        <f t="shared" si="883"/>
        <v>0.11058823529411764</v>
      </c>
      <c r="J7949" s="51">
        <f t="shared" ca="1" si="884"/>
        <v>4</v>
      </c>
      <c r="K7949" s="47">
        <f t="shared" si="885"/>
        <v>5.74</v>
      </c>
      <c r="L7949" s="47">
        <f t="shared" si="886"/>
        <v>5.83</v>
      </c>
      <c r="M7949" s="47">
        <f t="shared" si="887"/>
        <v>5.58</v>
      </c>
      <c r="N7949" s="47">
        <f t="shared" si="888"/>
        <v>5.64</v>
      </c>
      <c r="O7949" s="48">
        <f t="shared" ca="1" si="889"/>
        <v>5164800</v>
      </c>
    </row>
    <row r="7950" spans="1:15" x14ac:dyDescent="0.25">
      <c r="A7950">
        <v>7935</v>
      </c>
      <c r="B7950" s="84">
        <v>30460</v>
      </c>
      <c r="C7950" s="47">
        <v>51.5</v>
      </c>
      <c r="D7950" s="47">
        <v>52</v>
      </c>
      <c r="E7950" s="47">
        <v>51</v>
      </c>
      <c r="F7950" s="47">
        <v>51.62</v>
      </c>
      <c r="G7950" s="48">
        <v>858400</v>
      </c>
      <c r="H7950" s="47">
        <v>5.71</v>
      </c>
      <c r="I7950" s="51">
        <f t="shared" si="883"/>
        <v>0.11061604029445951</v>
      </c>
      <c r="J7950" s="51">
        <f t="shared" ca="1" si="884"/>
        <v>4</v>
      </c>
      <c r="K7950" s="47">
        <f t="shared" si="885"/>
        <v>5.7</v>
      </c>
      <c r="L7950" s="47">
        <f t="shared" si="886"/>
        <v>5.75</v>
      </c>
      <c r="M7950" s="47">
        <f t="shared" si="887"/>
        <v>5.64</v>
      </c>
      <c r="N7950" s="47">
        <f t="shared" si="888"/>
        <v>5.71</v>
      </c>
      <c r="O7950" s="48">
        <f t="shared" ca="1" si="889"/>
        <v>3433600</v>
      </c>
    </row>
    <row r="7951" spans="1:15" x14ac:dyDescent="0.25">
      <c r="A7951">
        <v>7936</v>
      </c>
      <c r="B7951" s="84">
        <v>30459</v>
      </c>
      <c r="C7951" s="47">
        <v>49.5</v>
      </c>
      <c r="D7951" s="47">
        <v>51.25</v>
      </c>
      <c r="E7951" s="47">
        <v>49.25</v>
      </c>
      <c r="F7951" s="47">
        <v>51</v>
      </c>
      <c r="G7951" s="48">
        <v>999600</v>
      </c>
      <c r="H7951" s="47">
        <v>5.64</v>
      </c>
      <c r="I7951" s="51">
        <f t="shared" si="883"/>
        <v>0.11058823529411764</v>
      </c>
      <c r="J7951" s="51">
        <f t="shared" ca="1" si="884"/>
        <v>4</v>
      </c>
      <c r="K7951" s="47">
        <f t="shared" si="885"/>
        <v>5.47</v>
      </c>
      <c r="L7951" s="47">
        <f t="shared" si="886"/>
        <v>5.67</v>
      </c>
      <c r="M7951" s="47">
        <f t="shared" si="887"/>
        <v>5.45</v>
      </c>
      <c r="N7951" s="47">
        <f t="shared" si="888"/>
        <v>5.64</v>
      </c>
      <c r="O7951" s="48">
        <f t="shared" ca="1" si="889"/>
        <v>3998400</v>
      </c>
    </row>
    <row r="7952" spans="1:15" x14ac:dyDescent="0.25">
      <c r="A7952">
        <v>7937</v>
      </c>
      <c r="B7952" s="84">
        <v>30456</v>
      </c>
      <c r="C7952" s="47">
        <v>51.5</v>
      </c>
      <c r="D7952" s="47">
        <v>51.5</v>
      </c>
      <c r="E7952" s="47">
        <v>49.88</v>
      </c>
      <c r="F7952" s="47">
        <v>49.88</v>
      </c>
      <c r="G7952" s="48">
        <v>1088400</v>
      </c>
      <c r="H7952" s="47">
        <v>5.51</v>
      </c>
      <c r="I7952" s="51">
        <f t="shared" si="883"/>
        <v>0.11046511627906976</v>
      </c>
      <c r="J7952" s="51">
        <f t="shared" ca="1" si="884"/>
        <v>4</v>
      </c>
      <c r="K7952" s="47">
        <f t="shared" si="885"/>
        <v>5.69</v>
      </c>
      <c r="L7952" s="47">
        <f t="shared" si="886"/>
        <v>5.69</v>
      </c>
      <c r="M7952" s="47">
        <f t="shared" si="887"/>
        <v>5.51</v>
      </c>
      <c r="N7952" s="47">
        <f t="shared" si="888"/>
        <v>5.51</v>
      </c>
      <c r="O7952" s="48">
        <f t="shared" ca="1" si="889"/>
        <v>4353600</v>
      </c>
    </row>
    <row r="7953" spans="1:15" x14ac:dyDescent="0.25">
      <c r="A7953">
        <v>7938</v>
      </c>
      <c r="B7953" s="84">
        <v>30455</v>
      </c>
      <c r="C7953" s="47">
        <v>51</v>
      </c>
      <c r="D7953" s="47">
        <v>52</v>
      </c>
      <c r="E7953" s="47">
        <v>50.88</v>
      </c>
      <c r="F7953" s="47">
        <v>51.5</v>
      </c>
      <c r="G7953" s="48">
        <v>1358400</v>
      </c>
      <c r="H7953" s="47">
        <v>5.69</v>
      </c>
      <c r="I7953" s="51">
        <f t="shared" ref="I7953:I8016" si="890">H7953/F7953</f>
        <v>0.11048543689320389</v>
      </c>
      <c r="J7953" s="51">
        <f t="shared" ref="J7953:J8016" ca="1" si="891">INDEX(OFFSET($T$15,0,0,$S$13+1,1),MATCH(B7953,OFFSET($Q$15,0,0,$S$13+1,1),-1))</f>
        <v>4</v>
      </c>
      <c r="K7953" s="47">
        <f t="shared" ref="K7953:K8016" si="892">ROUND($I7953*C7953,2)</f>
        <v>5.63</v>
      </c>
      <c r="L7953" s="47">
        <f t="shared" ref="L7953:L8016" si="893">ROUND($I7953*D7953,2)</f>
        <v>5.75</v>
      </c>
      <c r="M7953" s="47">
        <f t="shared" ref="M7953:M8016" si="894">ROUND($I7953*E7953,2)</f>
        <v>5.62</v>
      </c>
      <c r="N7953" s="47">
        <f t="shared" ref="N7953:N8016" si="895">ROUND($I7953*F7953,2)</f>
        <v>5.69</v>
      </c>
      <c r="O7953" s="48">
        <f t="shared" ref="O7953:O8016" ca="1" si="896">G7953*J7953</f>
        <v>5433600</v>
      </c>
    </row>
    <row r="7954" spans="1:15" x14ac:dyDescent="0.25">
      <c r="A7954">
        <v>7939</v>
      </c>
      <c r="B7954" s="84">
        <v>30454</v>
      </c>
      <c r="C7954" s="47">
        <v>52</v>
      </c>
      <c r="D7954" s="47">
        <v>52.88</v>
      </c>
      <c r="E7954" s="47">
        <v>51</v>
      </c>
      <c r="F7954" s="47">
        <v>51.25</v>
      </c>
      <c r="G7954" s="48">
        <v>1496000</v>
      </c>
      <c r="H7954" s="47">
        <v>5.66</v>
      </c>
      <c r="I7954" s="51">
        <f t="shared" si="890"/>
        <v>0.1104390243902439</v>
      </c>
      <c r="J7954" s="51">
        <f t="shared" ca="1" si="891"/>
        <v>4</v>
      </c>
      <c r="K7954" s="47">
        <f t="shared" si="892"/>
        <v>5.74</v>
      </c>
      <c r="L7954" s="47">
        <f t="shared" si="893"/>
        <v>5.84</v>
      </c>
      <c r="M7954" s="47">
        <f t="shared" si="894"/>
        <v>5.63</v>
      </c>
      <c r="N7954" s="47">
        <f t="shared" si="895"/>
        <v>5.66</v>
      </c>
      <c r="O7954" s="48">
        <f t="shared" ca="1" si="896"/>
        <v>5984000</v>
      </c>
    </row>
    <row r="7955" spans="1:15" x14ac:dyDescent="0.25">
      <c r="A7955">
        <v>7940</v>
      </c>
      <c r="B7955" s="84">
        <v>30453</v>
      </c>
      <c r="C7955" s="47">
        <v>51.75</v>
      </c>
      <c r="D7955" s="47">
        <v>52</v>
      </c>
      <c r="E7955" s="47">
        <v>51.5</v>
      </c>
      <c r="F7955" s="47">
        <v>51.88</v>
      </c>
      <c r="G7955" s="48">
        <v>442400</v>
      </c>
      <c r="H7955" s="47">
        <v>5.73</v>
      </c>
      <c r="I7955" s="51">
        <f t="shared" si="890"/>
        <v>0.11044718581341557</v>
      </c>
      <c r="J7955" s="51">
        <f t="shared" ca="1" si="891"/>
        <v>4</v>
      </c>
      <c r="K7955" s="47">
        <f t="shared" si="892"/>
        <v>5.72</v>
      </c>
      <c r="L7955" s="47">
        <f t="shared" si="893"/>
        <v>5.74</v>
      </c>
      <c r="M7955" s="47">
        <f t="shared" si="894"/>
        <v>5.69</v>
      </c>
      <c r="N7955" s="47">
        <f t="shared" si="895"/>
        <v>5.73</v>
      </c>
      <c r="O7955" s="48">
        <f t="shared" ca="1" si="896"/>
        <v>1769600</v>
      </c>
    </row>
    <row r="7956" spans="1:15" x14ac:dyDescent="0.25">
      <c r="A7956">
        <v>7941</v>
      </c>
      <c r="B7956" s="84">
        <v>30452</v>
      </c>
      <c r="C7956" s="47">
        <v>51.25</v>
      </c>
      <c r="D7956" s="47">
        <v>51.75</v>
      </c>
      <c r="E7956" s="47">
        <v>51.12</v>
      </c>
      <c r="F7956" s="47">
        <v>51.62</v>
      </c>
      <c r="G7956" s="48">
        <v>311600</v>
      </c>
      <c r="H7956" s="47">
        <v>5.71</v>
      </c>
      <c r="I7956" s="51">
        <f t="shared" si="890"/>
        <v>0.11061604029445951</v>
      </c>
      <c r="J7956" s="51">
        <f t="shared" ca="1" si="891"/>
        <v>4</v>
      </c>
      <c r="K7956" s="47">
        <f t="shared" si="892"/>
        <v>5.67</v>
      </c>
      <c r="L7956" s="47">
        <f t="shared" si="893"/>
        <v>5.72</v>
      </c>
      <c r="M7956" s="47">
        <f t="shared" si="894"/>
        <v>5.65</v>
      </c>
      <c r="N7956" s="47">
        <f t="shared" si="895"/>
        <v>5.71</v>
      </c>
      <c r="O7956" s="48">
        <f t="shared" ca="1" si="896"/>
        <v>1246400</v>
      </c>
    </row>
    <row r="7957" spans="1:15" x14ac:dyDescent="0.25">
      <c r="A7957">
        <v>7942</v>
      </c>
      <c r="B7957" s="84">
        <v>30449</v>
      </c>
      <c r="C7957" s="47">
        <v>51.5</v>
      </c>
      <c r="D7957" s="47">
        <v>52.38</v>
      </c>
      <c r="E7957" s="47">
        <v>51.5</v>
      </c>
      <c r="F7957" s="47">
        <v>51.88</v>
      </c>
      <c r="G7957" s="48">
        <v>639600</v>
      </c>
      <c r="H7957" s="47">
        <v>5.73</v>
      </c>
      <c r="I7957" s="51">
        <f t="shared" si="890"/>
        <v>0.11044718581341557</v>
      </c>
      <c r="J7957" s="51">
        <f t="shared" ca="1" si="891"/>
        <v>4</v>
      </c>
      <c r="K7957" s="47">
        <f t="shared" si="892"/>
        <v>5.69</v>
      </c>
      <c r="L7957" s="47">
        <f t="shared" si="893"/>
        <v>5.79</v>
      </c>
      <c r="M7957" s="47">
        <f t="shared" si="894"/>
        <v>5.69</v>
      </c>
      <c r="N7957" s="47">
        <f t="shared" si="895"/>
        <v>5.73</v>
      </c>
      <c r="O7957" s="48">
        <f t="shared" ca="1" si="896"/>
        <v>2558400</v>
      </c>
    </row>
    <row r="7958" spans="1:15" x14ac:dyDescent="0.25">
      <c r="A7958">
        <v>7943</v>
      </c>
      <c r="B7958" s="84">
        <v>30448</v>
      </c>
      <c r="C7958" s="47">
        <v>51.75</v>
      </c>
      <c r="D7958" s="47">
        <v>51.75</v>
      </c>
      <c r="E7958" s="47">
        <v>50.75</v>
      </c>
      <c r="F7958" s="47">
        <v>51.62</v>
      </c>
      <c r="G7958" s="48">
        <v>793600</v>
      </c>
      <c r="H7958" s="47">
        <v>5.71</v>
      </c>
      <c r="I7958" s="51">
        <f t="shared" si="890"/>
        <v>0.11061604029445951</v>
      </c>
      <c r="J7958" s="51">
        <f t="shared" ca="1" si="891"/>
        <v>4</v>
      </c>
      <c r="K7958" s="47">
        <f t="shared" si="892"/>
        <v>5.72</v>
      </c>
      <c r="L7958" s="47">
        <f t="shared" si="893"/>
        <v>5.72</v>
      </c>
      <c r="M7958" s="47">
        <f t="shared" si="894"/>
        <v>5.61</v>
      </c>
      <c r="N7958" s="47">
        <f t="shared" si="895"/>
        <v>5.71</v>
      </c>
      <c r="O7958" s="48">
        <f t="shared" ca="1" si="896"/>
        <v>3174400</v>
      </c>
    </row>
    <row r="7959" spans="1:15" x14ac:dyDescent="0.25">
      <c r="A7959">
        <v>7944</v>
      </c>
      <c r="B7959" s="84">
        <v>30447</v>
      </c>
      <c r="C7959" s="47">
        <v>51.5</v>
      </c>
      <c r="D7959" s="47">
        <v>51.75</v>
      </c>
      <c r="E7959" s="47">
        <v>51.12</v>
      </c>
      <c r="F7959" s="47">
        <v>51.5</v>
      </c>
      <c r="G7959" s="48">
        <v>815600</v>
      </c>
      <c r="H7959" s="47">
        <v>5.69</v>
      </c>
      <c r="I7959" s="51">
        <f t="shared" si="890"/>
        <v>0.11048543689320389</v>
      </c>
      <c r="J7959" s="51">
        <f t="shared" ca="1" si="891"/>
        <v>4</v>
      </c>
      <c r="K7959" s="47">
        <f t="shared" si="892"/>
        <v>5.69</v>
      </c>
      <c r="L7959" s="47">
        <f t="shared" si="893"/>
        <v>5.72</v>
      </c>
      <c r="M7959" s="47">
        <f t="shared" si="894"/>
        <v>5.65</v>
      </c>
      <c r="N7959" s="47">
        <f t="shared" si="895"/>
        <v>5.69</v>
      </c>
      <c r="O7959" s="48">
        <f t="shared" ca="1" si="896"/>
        <v>3262400</v>
      </c>
    </row>
    <row r="7960" spans="1:15" x14ac:dyDescent="0.25">
      <c r="A7960">
        <v>7945</v>
      </c>
      <c r="B7960" s="84">
        <v>30446</v>
      </c>
      <c r="C7960" s="47">
        <v>51</v>
      </c>
      <c r="D7960" s="47">
        <v>51.5</v>
      </c>
      <c r="E7960" s="47">
        <v>50.75</v>
      </c>
      <c r="F7960" s="47">
        <v>51.38</v>
      </c>
      <c r="G7960" s="48">
        <v>932000</v>
      </c>
      <c r="H7960" s="47">
        <v>5.68</v>
      </c>
      <c r="I7960" s="51">
        <f t="shared" si="890"/>
        <v>0.11054885169326585</v>
      </c>
      <c r="J7960" s="51">
        <f t="shared" ca="1" si="891"/>
        <v>4</v>
      </c>
      <c r="K7960" s="47">
        <f t="shared" si="892"/>
        <v>5.64</v>
      </c>
      <c r="L7960" s="47">
        <f t="shared" si="893"/>
        <v>5.69</v>
      </c>
      <c r="M7960" s="47">
        <f t="shared" si="894"/>
        <v>5.61</v>
      </c>
      <c r="N7960" s="47">
        <f t="shared" si="895"/>
        <v>5.68</v>
      </c>
      <c r="O7960" s="48">
        <f t="shared" ca="1" si="896"/>
        <v>3728000</v>
      </c>
    </row>
    <row r="7961" spans="1:15" x14ac:dyDescent="0.25">
      <c r="A7961">
        <v>7946</v>
      </c>
      <c r="B7961" s="84">
        <v>30445</v>
      </c>
      <c r="C7961" s="47">
        <v>50.88</v>
      </c>
      <c r="D7961" s="47">
        <v>51.25</v>
      </c>
      <c r="E7961" s="47">
        <v>50.38</v>
      </c>
      <c r="F7961" s="47">
        <v>51</v>
      </c>
      <c r="G7961" s="48">
        <v>1164000</v>
      </c>
      <c r="H7961" s="47">
        <v>5.64</v>
      </c>
      <c r="I7961" s="51">
        <f t="shared" si="890"/>
        <v>0.11058823529411764</v>
      </c>
      <c r="J7961" s="51">
        <f t="shared" ca="1" si="891"/>
        <v>4</v>
      </c>
      <c r="K7961" s="47">
        <f t="shared" si="892"/>
        <v>5.63</v>
      </c>
      <c r="L7961" s="47">
        <f t="shared" si="893"/>
        <v>5.67</v>
      </c>
      <c r="M7961" s="47">
        <f t="shared" si="894"/>
        <v>5.57</v>
      </c>
      <c r="N7961" s="47">
        <f t="shared" si="895"/>
        <v>5.64</v>
      </c>
      <c r="O7961" s="48">
        <f t="shared" ca="1" si="896"/>
        <v>4656000</v>
      </c>
    </row>
    <row r="7962" spans="1:15" x14ac:dyDescent="0.25">
      <c r="A7962">
        <v>7947</v>
      </c>
      <c r="B7962" s="84">
        <v>30442</v>
      </c>
      <c r="C7962" s="47">
        <v>51</v>
      </c>
      <c r="D7962" s="47">
        <v>51.75</v>
      </c>
      <c r="E7962" s="47">
        <v>50.75</v>
      </c>
      <c r="F7962" s="47">
        <v>51.38</v>
      </c>
      <c r="G7962" s="48">
        <v>1706400</v>
      </c>
      <c r="H7962" s="47">
        <v>5.68</v>
      </c>
      <c r="I7962" s="51">
        <f t="shared" si="890"/>
        <v>0.11054885169326585</v>
      </c>
      <c r="J7962" s="51">
        <f t="shared" ca="1" si="891"/>
        <v>4</v>
      </c>
      <c r="K7962" s="47">
        <f t="shared" si="892"/>
        <v>5.64</v>
      </c>
      <c r="L7962" s="47">
        <f t="shared" si="893"/>
        <v>5.72</v>
      </c>
      <c r="M7962" s="47">
        <f t="shared" si="894"/>
        <v>5.61</v>
      </c>
      <c r="N7962" s="47">
        <f t="shared" si="895"/>
        <v>5.68</v>
      </c>
      <c r="O7962" s="48">
        <f t="shared" ca="1" si="896"/>
        <v>6825600</v>
      </c>
    </row>
    <row r="7963" spans="1:15" x14ac:dyDescent="0.25">
      <c r="A7963">
        <v>7948</v>
      </c>
      <c r="B7963" s="84">
        <v>30441</v>
      </c>
      <c r="C7963" s="47">
        <v>50.12</v>
      </c>
      <c r="D7963" s="47">
        <v>51</v>
      </c>
      <c r="E7963" s="47">
        <v>49.25</v>
      </c>
      <c r="F7963" s="47">
        <v>50.88</v>
      </c>
      <c r="G7963" s="48">
        <v>884000</v>
      </c>
      <c r="H7963" s="47">
        <v>5.62</v>
      </c>
      <c r="I7963" s="51">
        <f t="shared" si="890"/>
        <v>0.1104559748427673</v>
      </c>
      <c r="J7963" s="51">
        <f t="shared" ca="1" si="891"/>
        <v>4</v>
      </c>
      <c r="K7963" s="47">
        <f t="shared" si="892"/>
        <v>5.54</v>
      </c>
      <c r="L7963" s="47">
        <f t="shared" si="893"/>
        <v>5.63</v>
      </c>
      <c r="M7963" s="47">
        <f t="shared" si="894"/>
        <v>5.44</v>
      </c>
      <c r="N7963" s="47">
        <f t="shared" si="895"/>
        <v>5.62</v>
      </c>
      <c r="O7963" s="48">
        <f t="shared" ca="1" si="896"/>
        <v>3536000</v>
      </c>
    </row>
    <row r="7964" spans="1:15" x14ac:dyDescent="0.25">
      <c r="A7964">
        <v>7949</v>
      </c>
      <c r="B7964" s="84">
        <v>30440</v>
      </c>
      <c r="C7964" s="47">
        <v>49.5</v>
      </c>
      <c r="D7964" s="47">
        <v>50</v>
      </c>
      <c r="E7964" s="47">
        <v>49</v>
      </c>
      <c r="F7964" s="47">
        <v>49.75</v>
      </c>
      <c r="G7964" s="48">
        <v>721600</v>
      </c>
      <c r="H7964" s="47">
        <v>5.5</v>
      </c>
      <c r="I7964" s="51">
        <f t="shared" si="890"/>
        <v>0.11055276381909548</v>
      </c>
      <c r="J7964" s="51">
        <f t="shared" ca="1" si="891"/>
        <v>4</v>
      </c>
      <c r="K7964" s="47">
        <f t="shared" si="892"/>
        <v>5.47</v>
      </c>
      <c r="L7964" s="47">
        <f t="shared" si="893"/>
        <v>5.53</v>
      </c>
      <c r="M7964" s="47">
        <f t="shared" si="894"/>
        <v>5.42</v>
      </c>
      <c r="N7964" s="47">
        <f t="shared" si="895"/>
        <v>5.5</v>
      </c>
      <c r="O7964" s="48">
        <f t="shared" ca="1" si="896"/>
        <v>2886400</v>
      </c>
    </row>
    <row r="7965" spans="1:15" x14ac:dyDescent="0.25">
      <c r="A7965">
        <v>7950</v>
      </c>
      <c r="B7965" s="84">
        <v>30439</v>
      </c>
      <c r="C7965" s="47">
        <v>49.88</v>
      </c>
      <c r="D7965" s="47">
        <v>50.25</v>
      </c>
      <c r="E7965" s="47">
        <v>49</v>
      </c>
      <c r="F7965" s="47">
        <v>49.75</v>
      </c>
      <c r="G7965" s="48">
        <v>614000</v>
      </c>
      <c r="H7965" s="47">
        <v>5.5</v>
      </c>
      <c r="I7965" s="51">
        <f t="shared" si="890"/>
        <v>0.11055276381909548</v>
      </c>
      <c r="J7965" s="51">
        <f t="shared" ca="1" si="891"/>
        <v>4</v>
      </c>
      <c r="K7965" s="47">
        <f t="shared" si="892"/>
        <v>5.51</v>
      </c>
      <c r="L7965" s="47">
        <f t="shared" si="893"/>
        <v>5.56</v>
      </c>
      <c r="M7965" s="47">
        <f t="shared" si="894"/>
        <v>5.42</v>
      </c>
      <c r="N7965" s="47">
        <f t="shared" si="895"/>
        <v>5.5</v>
      </c>
      <c r="O7965" s="48">
        <f t="shared" ca="1" si="896"/>
        <v>2456000</v>
      </c>
    </row>
    <row r="7966" spans="1:15" x14ac:dyDescent="0.25">
      <c r="A7966">
        <v>7951</v>
      </c>
      <c r="B7966" s="84">
        <v>30438</v>
      </c>
      <c r="C7966" s="47">
        <v>50.62</v>
      </c>
      <c r="D7966" s="47">
        <v>51.62</v>
      </c>
      <c r="E7966" s="47">
        <v>49.5</v>
      </c>
      <c r="F7966" s="47">
        <v>50.25</v>
      </c>
      <c r="G7966" s="48">
        <v>1000800</v>
      </c>
      <c r="H7966" s="47">
        <v>5.55</v>
      </c>
      <c r="I7966" s="51">
        <f t="shared" si="890"/>
        <v>0.11044776119402985</v>
      </c>
      <c r="J7966" s="51">
        <f t="shared" ca="1" si="891"/>
        <v>4</v>
      </c>
      <c r="K7966" s="47">
        <f t="shared" si="892"/>
        <v>5.59</v>
      </c>
      <c r="L7966" s="47">
        <f t="shared" si="893"/>
        <v>5.7</v>
      </c>
      <c r="M7966" s="47">
        <f t="shared" si="894"/>
        <v>5.47</v>
      </c>
      <c r="N7966" s="47">
        <f t="shared" si="895"/>
        <v>5.55</v>
      </c>
      <c r="O7966" s="48">
        <f t="shared" ca="1" si="896"/>
        <v>4003200</v>
      </c>
    </row>
    <row r="7967" spans="1:15" x14ac:dyDescent="0.25">
      <c r="A7967">
        <v>7952</v>
      </c>
      <c r="B7967" s="84">
        <v>30435</v>
      </c>
      <c r="C7967" s="47">
        <v>50.5</v>
      </c>
      <c r="D7967" s="47">
        <v>51.88</v>
      </c>
      <c r="E7967" s="47">
        <v>49</v>
      </c>
      <c r="F7967" s="47">
        <v>51.38</v>
      </c>
      <c r="G7967" s="48">
        <v>1276800</v>
      </c>
      <c r="H7967" s="47">
        <v>5.68</v>
      </c>
      <c r="I7967" s="51">
        <f t="shared" si="890"/>
        <v>0.11054885169326585</v>
      </c>
      <c r="J7967" s="51">
        <f t="shared" ca="1" si="891"/>
        <v>4</v>
      </c>
      <c r="K7967" s="47">
        <f t="shared" si="892"/>
        <v>5.58</v>
      </c>
      <c r="L7967" s="47">
        <f t="shared" si="893"/>
        <v>5.74</v>
      </c>
      <c r="M7967" s="47">
        <f t="shared" si="894"/>
        <v>5.42</v>
      </c>
      <c r="N7967" s="47">
        <f t="shared" si="895"/>
        <v>5.68</v>
      </c>
      <c r="O7967" s="48">
        <f t="shared" ca="1" si="896"/>
        <v>5107200</v>
      </c>
    </row>
    <row r="7968" spans="1:15" x14ac:dyDescent="0.25">
      <c r="A7968">
        <v>7953</v>
      </c>
      <c r="B7968" s="84">
        <v>30434</v>
      </c>
      <c r="C7968" s="47">
        <v>48.62</v>
      </c>
      <c r="D7968" s="47">
        <v>49.25</v>
      </c>
      <c r="E7968" s="47">
        <v>48</v>
      </c>
      <c r="F7968" s="47">
        <v>48.5</v>
      </c>
      <c r="G7968" s="48">
        <v>654400</v>
      </c>
      <c r="H7968" s="47">
        <v>5.36</v>
      </c>
      <c r="I7968" s="51">
        <f t="shared" si="890"/>
        <v>0.11051546391752579</v>
      </c>
      <c r="J7968" s="51">
        <f t="shared" ca="1" si="891"/>
        <v>4</v>
      </c>
      <c r="K7968" s="47">
        <f t="shared" si="892"/>
        <v>5.37</v>
      </c>
      <c r="L7968" s="47">
        <f t="shared" si="893"/>
        <v>5.44</v>
      </c>
      <c r="M7968" s="47">
        <f t="shared" si="894"/>
        <v>5.3</v>
      </c>
      <c r="N7968" s="47">
        <f t="shared" si="895"/>
        <v>5.36</v>
      </c>
      <c r="O7968" s="48">
        <f t="shared" ca="1" si="896"/>
        <v>2617600</v>
      </c>
    </row>
    <row r="7969" spans="1:15" x14ac:dyDescent="0.25">
      <c r="A7969">
        <v>7954</v>
      </c>
      <c r="B7969" s="84">
        <v>30433</v>
      </c>
      <c r="C7969" s="47">
        <v>48.88</v>
      </c>
      <c r="D7969" s="47">
        <v>49.62</v>
      </c>
      <c r="E7969" s="47">
        <v>48</v>
      </c>
      <c r="F7969" s="47">
        <v>48.25</v>
      </c>
      <c r="G7969" s="48">
        <v>1321200</v>
      </c>
      <c r="H7969" s="47">
        <v>5.33</v>
      </c>
      <c r="I7969" s="51">
        <f t="shared" si="890"/>
        <v>0.11046632124352332</v>
      </c>
      <c r="J7969" s="51">
        <f t="shared" ca="1" si="891"/>
        <v>4</v>
      </c>
      <c r="K7969" s="47">
        <f t="shared" si="892"/>
        <v>5.4</v>
      </c>
      <c r="L7969" s="47">
        <f t="shared" si="893"/>
        <v>5.48</v>
      </c>
      <c r="M7969" s="47">
        <f t="shared" si="894"/>
        <v>5.3</v>
      </c>
      <c r="N7969" s="47">
        <f t="shared" si="895"/>
        <v>5.33</v>
      </c>
      <c r="O7969" s="48">
        <f t="shared" ca="1" si="896"/>
        <v>5284800</v>
      </c>
    </row>
    <row r="7970" spans="1:15" x14ac:dyDescent="0.25">
      <c r="A7970">
        <v>7955</v>
      </c>
      <c r="B7970" s="84">
        <v>30432</v>
      </c>
      <c r="C7970" s="47">
        <v>47.88</v>
      </c>
      <c r="D7970" s="47">
        <v>49</v>
      </c>
      <c r="E7970" s="47">
        <v>46.75</v>
      </c>
      <c r="F7970" s="47">
        <v>48.75</v>
      </c>
      <c r="G7970" s="48">
        <v>1242000</v>
      </c>
      <c r="H7970" s="47">
        <v>5.39</v>
      </c>
      <c r="I7970" s="51">
        <f t="shared" si="890"/>
        <v>0.11056410256410255</v>
      </c>
      <c r="J7970" s="51">
        <f t="shared" ca="1" si="891"/>
        <v>4</v>
      </c>
      <c r="K7970" s="47">
        <f t="shared" si="892"/>
        <v>5.29</v>
      </c>
      <c r="L7970" s="47">
        <f t="shared" si="893"/>
        <v>5.42</v>
      </c>
      <c r="M7970" s="47">
        <f t="shared" si="894"/>
        <v>5.17</v>
      </c>
      <c r="N7970" s="47">
        <f t="shared" si="895"/>
        <v>5.39</v>
      </c>
      <c r="O7970" s="48">
        <f t="shared" ca="1" si="896"/>
        <v>4968000</v>
      </c>
    </row>
    <row r="7971" spans="1:15" x14ac:dyDescent="0.25">
      <c r="A7971">
        <v>7956</v>
      </c>
      <c r="B7971" s="84">
        <v>30431</v>
      </c>
      <c r="C7971" s="47">
        <v>48.5</v>
      </c>
      <c r="D7971" s="47">
        <v>49.75</v>
      </c>
      <c r="E7971" s="47">
        <v>47.12</v>
      </c>
      <c r="F7971" s="47">
        <v>47.25</v>
      </c>
      <c r="G7971" s="48">
        <v>1116400</v>
      </c>
      <c r="H7971" s="47">
        <v>5.22</v>
      </c>
      <c r="I7971" s="51">
        <f t="shared" si="890"/>
        <v>0.11047619047619048</v>
      </c>
      <c r="J7971" s="51">
        <f t="shared" ca="1" si="891"/>
        <v>4</v>
      </c>
      <c r="K7971" s="47">
        <f t="shared" si="892"/>
        <v>5.36</v>
      </c>
      <c r="L7971" s="47">
        <f t="shared" si="893"/>
        <v>5.5</v>
      </c>
      <c r="M7971" s="47">
        <f t="shared" si="894"/>
        <v>5.21</v>
      </c>
      <c r="N7971" s="47">
        <f t="shared" si="895"/>
        <v>5.22</v>
      </c>
      <c r="O7971" s="48">
        <f t="shared" ca="1" si="896"/>
        <v>4465600</v>
      </c>
    </row>
    <row r="7972" spans="1:15" x14ac:dyDescent="0.25">
      <c r="A7972">
        <v>7957</v>
      </c>
      <c r="B7972" s="84">
        <v>30428</v>
      </c>
      <c r="C7972" s="47">
        <v>50.12</v>
      </c>
      <c r="D7972" s="47">
        <v>50.12</v>
      </c>
      <c r="E7972" s="47">
        <v>49.25</v>
      </c>
      <c r="F7972" s="47">
        <v>49.5</v>
      </c>
      <c r="G7972" s="48">
        <v>771200</v>
      </c>
      <c r="H7972" s="47">
        <v>5.47</v>
      </c>
      <c r="I7972" s="51">
        <f t="shared" si="890"/>
        <v>0.11050505050505049</v>
      </c>
      <c r="J7972" s="51">
        <f t="shared" ca="1" si="891"/>
        <v>4</v>
      </c>
      <c r="K7972" s="47">
        <f t="shared" si="892"/>
        <v>5.54</v>
      </c>
      <c r="L7972" s="47">
        <f t="shared" si="893"/>
        <v>5.54</v>
      </c>
      <c r="M7972" s="47">
        <f t="shared" si="894"/>
        <v>5.44</v>
      </c>
      <c r="N7972" s="47">
        <f t="shared" si="895"/>
        <v>5.47</v>
      </c>
      <c r="O7972" s="48">
        <f t="shared" ca="1" si="896"/>
        <v>3084800</v>
      </c>
    </row>
    <row r="7973" spans="1:15" x14ac:dyDescent="0.25">
      <c r="A7973">
        <v>7958</v>
      </c>
      <c r="B7973" s="84">
        <v>30427</v>
      </c>
      <c r="C7973" s="47">
        <v>51</v>
      </c>
      <c r="D7973" s="47">
        <v>51</v>
      </c>
      <c r="E7973" s="47">
        <v>49.5</v>
      </c>
      <c r="F7973" s="47">
        <v>49.75</v>
      </c>
      <c r="G7973" s="48">
        <v>1140400</v>
      </c>
      <c r="H7973" s="47">
        <v>5.5</v>
      </c>
      <c r="I7973" s="51">
        <f t="shared" si="890"/>
        <v>0.11055276381909548</v>
      </c>
      <c r="J7973" s="51">
        <f t="shared" ca="1" si="891"/>
        <v>4</v>
      </c>
      <c r="K7973" s="47">
        <f t="shared" si="892"/>
        <v>5.64</v>
      </c>
      <c r="L7973" s="47">
        <f t="shared" si="893"/>
        <v>5.64</v>
      </c>
      <c r="M7973" s="47">
        <f t="shared" si="894"/>
        <v>5.47</v>
      </c>
      <c r="N7973" s="47">
        <f t="shared" si="895"/>
        <v>5.5</v>
      </c>
      <c r="O7973" s="48">
        <f t="shared" ca="1" si="896"/>
        <v>4561600</v>
      </c>
    </row>
    <row r="7974" spans="1:15" x14ac:dyDescent="0.25">
      <c r="A7974">
        <v>7959</v>
      </c>
      <c r="B7974" s="84">
        <v>30426</v>
      </c>
      <c r="C7974" s="47">
        <v>51</v>
      </c>
      <c r="D7974" s="47">
        <v>51.5</v>
      </c>
      <c r="E7974" s="47">
        <v>50.75</v>
      </c>
      <c r="F7974" s="47">
        <v>51</v>
      </c>
      <c r="G7974" s="48">
        <v>479200</v>
      </c>
      <c r="H7974" s="47">
        <v>5.64</v>
      </c>
      <c r="I7974" s="51">
        <f t="shared" si="890"/>
        <v>0.11058823529411764</v>
      </c>
      <c r="J7974" s="51">
        <f t="shared" ca="1" si="891"/>
        <v>4</v>
      </c>
      <c r="K7974" s="47">
        <f t="shared" si="892"/>
        <v>5.64</v>
      </c>
      <c r="L7974" s="47">
        <f t="shared" si="893"/>
        <v>5.7</v>
      </c>
      <c r="M7974" s="47">
        <f t="shared" si="894"/>
        <v>5.61</v>
      </c>
      <c r="N7974" s="47">
        <f t="shared" si="895"/>
        <v>5.64</v>
      </c>
      <c r="O7974" s="48">
        <f t="shared" ca="1" si="896"/>
        <v>1916800</v>
      </c>
    </row>
    <row r="7975" spans="1:15" x14ac:dyDescent="0.25">
      <c r="A7975">
        <v>7960</v>
      </c>
      <c r="B7975" s="84">
        <v>30425</v>
      </c>
      <c r="C7975" s="47">
        <v>51.5</v>
      </c>
      <c r="D7975" s="47">
        <v>51.88</v>
      </c>
      <c r="E7975" s="47">
        <v>51</v>
      </c>
      <c r="F7975" s="47">
        <v>51.25</v>
      </c>
      <c r="G7975" s="48">
        <v>377600</v>
      </c>
      <c r="H7975" s="47">
        <v>5.66</v>
      </c>
      <c r="I7975" s="51">
        <f t="shared" si="890"/>
        <v>0.1104390243902439</v>
      </c>
      <c r="J7975" s="51">
        <f t="shared" ca="1" si="891"/>
        <v>4</v>
      </c>
      <c r="K7975" s="47">
        <f t="shared" si="892"/>
        <v>5.69</v>
      </c>
      <c r="L7975" s="47">
        <f t="shared" si="893"/>
        <v>5.73</v>
      </c>
      <c r="M7975" s="47">
        <f t="shared" si="894"/>
        <v>5.63</v>
      </c>
      <c r="N7975" s="47">
        <f t="shared" si="895"/>
        <v>5.66</v>
      </c>
      <c r="O7975" s="48">
        <f t="shared" ca="1" si="896"/>
        <v>1510400</v>
      </c>
    </row>
    <row r="7976" spans="1:15" x14ac:dyDescent="0.25">
      <c r="A7976">
        <v>7961</v>
      </c>
      <c r="B7976" s="84">
        <v>30424</v>
      </c>
      <c r="C7976" s="47">
        <v>52</v>
      </c>
      <c r="D7976" s="47">
        <v>52.25</v>
      </c>
      <c r="E7976" s="47">
        <v>51.75</v>
      </c>
      <c r="F7976" s="47">
        <v>52</v>
      </c>
      <c r="G7976" s="48">
        <v>774800</v>
      </c>
      <c r="H7976" s="47">
        <v>5.75</v>
      </c>
      <c r="I7976" s="51">
        <f t="shared" si="890"/>
        <v>0.11057692307692307</v>
      </c>
      <c r="J7976" s="51">
        <f t="shared" ca="1" si="891"/>
        <v>4</v>
      </c>
      <c r="K7976" s="47">
        <f t="shared" si="892"/>
        <v>5.75</v>
      </c>
      <c r="L7976" s="47">
        <f t="shared" si="893"/>
        <v>5.78</v>
      </c>
      <c r="M7976" s="47">
        <f t="shared" si="894"/>
        <v>5.72</v>
      </c>
      <c r="N7976" s="47">
        <f t="shared" si="895"/>
        <v>5.75</v>
      </c>
      <c r="O7976" s="48">
        <f t="shared" ca="1" si="896"/>
        <v>3099200</v>
      </c>
    </row>
    <row r="7977" spans="1:15" x14ac:dyDescent="0.25">
      <c r="A7977">
        <v>7962</v>
      </c>
      <c r="B7977" s="84">
        <v>30421</v>
      </c>
      <c r="C7977" s="47">
        <v>52.25</v>
      </c>
      <c r="D7977" s="47">
        <v>52.5</v>
      </c>
      <c r="E7977" s="47">
        <v>52</v>
      </c>
      <c r="F7977" s="47">
        <v>52.38</v>
      </c>
      <c r="G7977" s="48">
        <v>400800</v>
      </c>
      <c r="H7977" s="47">
        <v>5.79</v>
      </c>
      <c r="I7977" s="51">
        <f t="shared" si="890"/>
        <v>0.11053837342497136</v>
      </c>
      <c r="J7977" s="51">
        <f t="shared" ca="1" si="891"/>
        <v>4</v>
      </c>
      <c r="K7977" s="47">
        <f t="shared" si="892"/>
        <v>5.78</v>
      </c>
      <c r="L7977" s="47">
        <f t="shared" si="893"/>
        <v>5.8</v>
      </c>
      <c r="M7977" s="47">
        <f t="shared" si="894"/>
        <v>5.75</v>
      </c>
      <c r="N7977" s="47">
        <f t="shared" si="895"/>
        <v>5.79</v>
      </c>
      <c r="O7977" s="48">
        <f t="shared" ca="1" si="896"/>
        <v>1603200</v>
      </c>
    </row>
    <row r="7978" spans="1:15" x14ac:dyDescent="0.25">
      <c r="A7978">
        <v>7963</v>
      </c>
      <c r="B7978" s="84">
        <v>30420</v>
      </c>
      <c r="C7978" s="47">
        <v>52.62</v>
      </c>
      <c r="D7978" s="47">
        <v>52.62</v>
      </c>
      <c r="E7978" s="47">
        <v>51.88</v>
      </c>
      <c r="F7978" s="47">
        <v>52.62</v>
      </c>
      <c r="G7978" s="48">
        <v>704000</v>
      </c>
      <c r="H7978" s="47">
        <v>5.82</v>
      </c>
      <c r="I7978" s="51">
        <f t="shared" si="890"/>
        <v>0.11060433295324973</v>
      </c>
      <c r="J7978" s="51">
        <f t="shared" ca="1" si="891"/>
        <v>4</v>
      </c>
      <c r="K7978" s="47">
        <f t="shared" si="892"/>
        <v>5.82</v>
      </c>
      <c r="L7978" s="47">
        <f t="shared" si="893"/>
        <v>5.82</v>
      </c>
      <c r="M7978" s="47">
        <f t="shared" si="894"/>
        <v>5.74</v>
      </c>
      <c r="N7978" s="47">
        <f t="shared" si="895"/>
        <v>5.82</v>
      </c>
      <c r="O7978" s="48">
        <f t="shared" ca="1" si="896"/>
        <v>2816000</v>
      </c>
    </row>
    <row r="7979" spans="1:15" x14ac:dyDescent="0.25">
      <c r="A7979">
        <v>7964</v>
      </c>
      <c r="B7979" s="84">
        <v>30419</v>
      </c>
      <c r="C7979" s="47">
        <v>51.88</v>
      </c>
      <c r="D7979" s="47">
        <v>52.5</v>
      </c>
      <c r="E7979" s="47">
        <v>51.62</v>
      </c>
      <c r="F7979" s="47">
        <v>52.12</v>
      </c>
      <c r="G7979" s="48">
        <v>621200</v>
      </c>
      <c r="H7979" s="47">
        <v>5.76</v>
      </c>
      <c r="I7979" s="51">
        <f t="shared" si="890"/>
        <v>0.11051419800460476</v>
      </c>
      <c r="J7979" s="51">
        <f t="shared" ca="1" si="891"/>
        <v>4</v>
      </c>
      <c r="K7979" s="47">
        <f t="shared" si="892"/>
        <v>5.73</v>
      </c>
      <c r="L7979" s="47">
        <f t="shared" si="893"/>
        <v>5.8</v>
      </c>
      <c r="M7979" s="47">
        <f t="shared" si="894"/>
        <v>5.7</v>
      </c>
      <c r="N7979" s="47">
        <f t="shared" si="895"/>
        <v>5.76</v>
      </c>
      <c r="O7979" s="48">
        <f t="shared" ca="1" si="896"/>
        <v>2484800</v>
      </c>
    </row>
    <row r="7980" spans="1:15" x14ac:dyDescent="0.25">
      <c r="A7980">
        <v>7965</v>
      </c>
      <c r="B7980" s="84">
        <v>30418</v>
      </c>
      <c r="C7980" s="47">
        <v>52</v>
      </c>
      <c r="D7980" s="47">
        <v>52.12</v>
      </c>
      <c r="E7980" s="47">
        <v>51</v>
      </c>
      <c r="F7980" s="47">
        <v>51.62</v>
      </c>
      <c r="G7980" s="48">
        <v>288000</v>
      </c>
      <c r="H7980" s="47">
        <v>5.71</v>
      </c>
      <c r="I7980" s="51">
        <f t="shared" si="890"/>
        <v>0.11061604029445951</v>
      </c>
      <c r="J7980" s="51">
        <f t="shared" ca="1" si="891"/>
        <v>4</v>
      </c>
      <c r="K7980" s="47">
        <f t="shared" si="892"/>
        <v>5.75</v>
      </c>
      <c r="L7980" s="47">
        <f t="shared" si="893"/>
        <v>5.77</v>
      </c>
      <c r="M7980" s="47">
        <f t="shared" si="894"/>
        <v>5.64</v>
      </c>
      <c r="N7980" s="47">
        <f t="shared" si="895"/>
        <v>5.71</v>
      </c>
      <c r="O7980" s="48">
        <f t="shared" ca="1" si="896"/>
        <v>1152000</v>
      </c>
    </row>
    <row r="7981" spans="1:15" x14ac:dyDescent="0.25">
      <c r="A7981">
        <v>7966</v>
      </c>
      <c r="B7981" s="84">
        <v>30417</v>
      </c>
      <c r="C7981" s="47">
        <v>52</v>
      </c>
      <c r="D7981" s="47">
        <v>52.12</v>
      </c>
      <c r="E7981" s="47">
        <v>51.25</v>
      </c>
      <c r="F7981" s="47">
        <v>52.12</v>
      </c>
      <c r="G7981" s="48">
        <v>471200</v>
      </c>
      <c r="H7981" s="47">
        <v>5.76</v>
      </c>
      <c r="I7981" s="51">
        <f t="shared" si="890"/>
        <v>0.11051419800460476</v>
      </c>
      <c r="J7981" s="51">
        <f t="shared" ca="1" si="891"/>
        <v>4</v>
      </c>
      <c r="K7981" s="47">
        <f t="shared" si="892"/>
        <v>5.75</v>
      </c>
      <c r="L7981" s="47">
        <f t="shared" si="893"/>
        <v>5.76</v>
      </c>
      <c r="M7981" s="47">
        <f t="shared" si="894"/>
        <v>5.66</v>
      </c>
      <c r="N7981" s="47">
        <f t="shared" si="895"/>
        <v>5.76</v>
      </c>
      <c r="O7981" s="48">
        <f t="shared" ca="1" si="896"/>
        <v>1884800</v>
      </c>
    </row>
    <row r="7982" spans="1:15" x14ac:dyDescent="0.25">
      <c r="A7982">
        <v>7967</v>
      </c>
      <c r="B7982" s="84">
        <v>30414</v>
      </c>
      <c r="C7982" s="47">
        <v>51.5</v>
      </c>
      <c r="D7982" s="47">
        <v>51.5</v>
      </c>
      <c r="E7982" s="47">
        <v>50.5</v>
      </c>
      <c r="F7982" s="47">
        <v>51.12</v>
      </c>
      <c r="G7982" s="48">
        <v>403600</v>
      </c>
      <c r="H7982" s="47">
        <v>5.65</v>
      </c>
      <c r="I7982" s="51">
        <f t="shared" si="890"/>
        <v>0.11052425665101723</v>
      </c>
      <c r="J7982" s="51">
        <f t="shared" ca="1" si="891"/>
        <v>4</v>
      </c>
      <c r="K7982" s="47">
        <f t="shared" si="892"/>
        <v>5.69</v>
      </c>
      <c r="L7982" s="47">
        <f t="shared" si="893"/>
        <v>5.69</v>
      </c>
      <c r="M7982" s="47">
        <f t="shared" si="894"/>
        <v>5.58</v>
      </c>
      <c r="N7982" s="47">
        <f t="shared" si="895"/>
        <v>5.65</v>
      </c>
      <c r="O7982" s="48">
        <f t="shared" ca="1" si="896"/>
        <v>1614400</v>
      </c>
    </row>
    <row r="7983" spans="1:15" x14ac:dyDescent="0.25">
      <c r="A7983">
        <v>7968</v>
      </c>
      <c r="B7983" s="84">
        <v>30413</v>
      </c>
      <c r="C7983" s="47">
        <v>51.88</v>
      </c>
      <c r="D7983" s="47">
        <v>51.88</v>
      </c>
      <c r="E7983" s="47">
        <v>51</v>
      </c>
      <c r="F7983" s="47">
        <v>51.5</v>
      </c>
      <c r="G7983" s="48">
        <v>253600</v>
      </c>
      <c r="H7983" s="47">
        <v>5.69</v>
      </c>
      <c r="I7983" s="51">
        <f t="shared" si="890"/>
        <v>0.11048543689320389</v>
      </c>
      <c r="J7983" s="51">
        <f t="shared" ca="1" si="891"/>
        <v>4</v>
      </c>
      <c r="K7983" s="47">
        <f t="shared" si="892"/>
        <v>5.73</v>
      </c>
      <c r="L7983" s="47">
        <f t="shared" si="893"/>
        <v>5.73</v>
      </c>
      <c r="M7983" s="47">
        <f t="shared" si="894"/>
        <v>5.63</v>
      </c>
      <c r="N7983" s="47">
        <f t="shared" si="895"/>
        <v>5.69</v>
      </c>
      <c r="O7983" s="48">
        <f t="shared" ca="1" si="896"/>
        <v>1014400</v>
      </c>
    </row>
    <row r="7984" spans="1:15" x14ac:dyDescent="0.25">
      <c r="A7984">
        <v>7969</v>
      </c>
      <c r="B7984" s="84">
        <v>30412</v>
      </c>
      <c r="C7984" s="47">
        <v>52.12</v>
      </c>
      <c r="D7984" s="47">
        <v>52.38</v>
      </c>
      <c r="E7984" s="47">
        <v>51.5</v>
      </c>
      <c r="F7984" s="47">
        <v>51.5</v>
      </c>
      <c r="G7984" s="48">
        <v>332400</v>
      </c>
      <c r="H7984" s="47">
        <v>5.69</v>
      </c>
      <c r="I7984" s="51">
        <f t="shared" si="890"/>
        <v>0.11048543689320389</v>
      </c>
      <c r="J7984" s="51">
        <f t="shared" ca="1" si="891"/>
        <v>4</v>
      </c>
      <c r="K7984" s="47">
        <f t="shared" si="892"/>
        <v>5.76</v>
      </c>
      <c r="L7984" s="47">
        <f t="shared" si="893"/>
        <v>5.79</v>
      </c>
      <c r="M7984" s="47">
        <f t="shared" si="894"/>
        <v>5.69</v>
      </c>
      <c r="N7984" s="47">
        <f t="shared" si="895"/>
        <v>5.69</v>
      </c>
      <c r="O7984" s="48">
        <f t="shared" ca="1" si="896"/>
        <v>1329600</v>
      </c>
    </row>
    <row r="7985" spans="1:15" x14ac:dyDescent="0.25">
      <c r="A7985">
        <v>7970</v>
      </c>
      <c r="B7985" s="84">
        <v>30411</v>
      </c>
      <c r="C7985" s="47">
        <v>52.5</v>
      </c>
      <c r="D7985" s="47">
        <v>52.75</v>
      </c>
      <c r="E7985" s="47">
        <v>52.12</v>
      </c>
      <c r="F7985" s="47">
        <v>52.38</v>
      </c>
      <c r="G7985" s="48">
        <v>471600</v>
      </c>
      <c r="H7985" s="47">
        <v>5.79</v>
      </c>
      <c r="I7985" s="51">
        <f t="shared" si="890"/>
        <v>0.11053837342497136</v>
      </c>
      <c r="J7985" s="51">
        <f t="shared" ca="1" si="891"/>
        <v>4</v>
      </c>
      <c r="K7985" s="47">
        <f t="shared" si="892"/>
        <v>5.8</v>
      </c>
      <c r="L7985" s="47">
        <f t="shared" si="893"/>
        <v>5.83</v>
      </c>
      <c r="M7985" s="47">
        <f t="shared" si="894"/>
        <v>5.76</v>
      </c>
      <c r="N7985" s="47">
        <f t="shared" si="895"/>
        <v>5.79</v>
      </c>
      <c r="O7985" s="48">
        <f t="shared" ca="1" si="896"/>
        <v>1886400</v>
      </c>
    </row>
    <row r="7986" spans="1:15" x14ac:dyDescent="0.25">
      <c r="A7986">
        <v>7971</v>
      </c>
      <c r="B7986" s="84">
        <v>30410</v>
      </c>
      <c r="C7986" s="47">
        <v>52.25</v>
      </c>
      <c r="D7986" s="47">
        <v>52.5</v>
      </c>
      <c r="E7986" s="47">
        <v>51.75</v>
      </c>
      <c r="F7986" s="47">
        <v>52.25</v>
      </c>
      <c r="G7986" s="48">
        <v>434400</v>
      </c>
      <c r="H7986" s="47">
        <v>5.77</v>
      </c>
      <c r="I7986" s="51">
        <f t="shared" si="890"/>
        <v>0.11043062200956937</v>
      </c>
      <c r="J7986" s="51">
        <f t="shared" ca="1" si="891"/>
        <v>4</v>
      </c>
      <c r="K7986" s="47">
        <f t="shared" si="892"/>
        <v>5.77</v>
      </c>
      <c r="L7986" s="47">
        <f t="shared" si="893"/>
        <v>5.8</v>
      </c>
      <c r="M7986" s="47">
        <f t="shared" si="894"/>
        <v>5.71</v>
      </c>
      <c r="N7986" s="47">
        <f t="shared" si="895"/>
        <v>5.77</v>
      </c>
      <c r="O7986" s="48">
        <f t="shared" ca="1" si="896"/>
        <v>1737600</v>
      </c>
    </row>
    <row r="7987" spans="1:15" x14ac:dyDescent="0.25">
      <c r="A7987">
        <v>7972</v>
      </c>
      <c r="B7987" s="84">
        <v>30406</v>
      </c>
      <c r="C7987" s="47">
        <v>53.5</v>
      </c>
      <c r="D7987" s="47">
        <v>53.88</v>
      </c>
      <c r="E7987" s="47">
        <v>52.75</v>
      </c>
      <c r="F7987" s="47">
        <v>52.88</v>
      </c>
      <c r="G7987" s="48">
        <v>439200</v>
      </c>
      <c r="H7987" s="47">
        <v>5.8</v>
      </c>
      <c r="I7987" s="51">
        <f t="shared" si="890"/>
        <v>0.1096822995461422</v>
      </c>
      <c r="J7987" s="51">
        <f t="shared" ca="1" si="891"/>
        <v>4</v>
      </c>
      <c r="K7987" s="47">
        <f t="shared" si="892"/>
        <v>5.87</v>
      </c>
      <c r="L7987" s="47">
        <f t="shared" si="893"/>
        <v>5.91</v>
      </c>
      <c r="M7987" s="47">
        <f t="shared" si="894"/>
        <v>5.79</v>
      </c>
      <c r="N7987" s="47">
        <f t="shared" si="895"/>
        <v>5.8</v>
      </c>
      <c r="O7987" s="48">
        <f t="shared" ca="1" si="896"/>
        <v>1756800</v>
      </c>
    </row>
    <row r="7988" spans="1:15" x14ac:dyDescent="0.25">
      <c r="A7988">
        <v>7973</v>
      </c>
      <c r="B7988" s="84">
        <v>30405</v>
      </c>
      <c r="C7988" s="47">
        <v>53.88</v>
      </c>
      <c r="D7988" s="47">
        <v>54.12</v>
      </c>
      <c r="E7988" s="47">
        <v>53.5</v>
      </c>
      <c r="F7988" s="47">
        <v>53.75</v>
      </c>
      <c r="G7988" s="48">
        <v>318000</v>
      </c>
      <c r="H7988" s="47">
        <v>5.9</v>
      </c>
      <c r="I7988" s="51">
        <f t="shared" si="890"/>
        <v>0.10976744186046512</v>
      </c>
      <c r="J7988" s="51">
        <f t="shared" ca="1" si="891"/>
        <v>4</v>
      </c>
      <c r="K7988" s="47">
        <f t="shared" si="892"/>
        <v>5.91</v>
      </c>
      <c r="L7988" s="47">
        <f t="shared" si="893"/>
        <v>5.94</v>
      </c>
      <c r="M7988" s="47">
        <f t="shared" si="894"/>
        <v>5.87</v>
      </c>
      <c r="N7988" s="47">
        <f t="shared" si="895"/>
        <v>5.9</v>
      </c>
      <c r="O7988" s="48">
        <f t="shared" ca="1" si="896"/>
        <v>1272000</v>
      </c>
    </row>
    <row r="7989" spans="1:15" x14ac:dyDescent="0.25">
      <c r="A7989">
        <v>7974</v>
      </c>
      <c r="B7989" s="84">
        <v>30404</v>
      </c>
      <c r="C7989" s="47">
        <v>53.75</v>
      </c>
      <c r="D7989" s="47">
        <v>54</v>
      </c>
      <c r="E7989" s="47">
        <v>53.38</v>
      </c>
      <c r="F7989" s="47">
        <v>53.88</v>
      </c>
      <c r="G7989" s="48">
        <v>702400</v>
      </c>
      <c r="H7989" s="47">
        <v>5.91</v>
      </c>
      <c r="I7989" s="51">
        <f t="shared" si="890"/>
        <v>0.10968819599109131</v>
      </c>
      <c r="J7989" s="51">
        <f t="shared" ca="1" si="891"/>
        <v>4</v>
      </c>
      <c r="K7989" s="47">
        <f t="shared" si="892"/>
        <v>5.9</v>
      </c>
      <c r="L7989" s="47">
        <f t="shared" si="893"/>
        <v>5.92</v>
      </c>
      <c r="M7989" s="47">
        <f t="shared" si="894"/>
        <v>5.86</v>
      </c>
      <c r="N7989" s="47">
        <f t="shared" si="895"/>
        <v>5.91</v>
      </c>
      <c r="O7989" s="48">
        <f t="shared" ca="1" si="896"/>
        <v>2809600</v>
      </c>
    </row>
    <row r="7990" spans="1:15" x14ac:dyDescent="0.25">
      <c r="A7990">
        <v>7975</v>
      </c>
      <c r="B7990" s="84">
        <v>30403</v>
      </c>
      <c r="C7990" s="47">
        <v>53.25</v>
      </c>
      <c r="D7990" s="47">
        <v>54</v>
      </c>
      <c r="E7990" s="47">
        <v>52.62</v>
      </c>
      <c r="F7990" s="47">
        <v>54</v>
      </c>
      <c r="G7990" s="48">
        <v>598400</v>
      </c>
      <c r="H7990" s="47">
        <v>5.93</v>
      </c>
      <c r="I7990" s="51">
        <f t="shared" si="890"/>
        <v>0.10981481481481481</v>
      </c>
      <c r="J7990" s="51">
        <f t="shared" ca="1" si="891"/>
        <v>4</v>
      </c>
      <c r="K7990" s="47">
        <f t="shared" si="892"/>
        <v>5.85</v>
      </c>
      <c r="L7990" s="47">
        <f t="shared" si="893"/>
        <v>5.93</v>
      </c>
      <c r="M7990" s="47">
        <f t="shared" si="894"/>
        <v>5.78</v>
      </c>
      <c r="N7990" s="47">
        <f t="shared" si="895"/>
        <v>5.93</v>
      </c>
      <c r="O7990" s="48">
        <f t="shared" ca="1" si="896"/>
        <v>2393600</v>
      </c>
    </row>
    <row r="7991" spans="1:15" x14ac:dyDescent="0.25">
      <c r="A7991">
        <v>7976</v>
      </c>
      <c r="B7991" s="84">
        <v>30400</v>
      </c>
      <c r="C7991" s="47">
        <v>53.25</v>
      </c>
      <c r="D7991" s="47">
        <v>53.75</v>
      </c>
      <c r="E7991" s="47">
        <v>52.25</v>
      </c>
      <c r="F7991" s="47">
        <v>53.25</v>
      </c>
      <c r="G7991" s="48">
        <v>808800</v>
      </c>
      <c r="H7991" s="47">
        <v>5.85</v>
      </c>
      <c r="I7991" s="51">
        <f t="shared" si="890"/>
        <v>0.10985915492957746</v>
      </c>
      <c r="J7991" s="51">
        <f t="shared" ca="1" si="891"/>
        <v>4</v>
      </c>
      <c r="K7991" s="47">
        <f t="shared" si="892"/>
        <v>5.85</v>
      </c>
      <c r="L7991" s="47">
        <f t="shared" si="893"/>
        <v>5.9</v>
      </c>
      <c r="M7991" s="47">
        <f t="shared" si="894"/>
        <v>5.74</v>
      </c>
      <c r="N7991" s="47">
        <f t="shared" si="895"/>
        <v>5.85</v>
      </c>
      <c r="O7991" s="48">
        <f t="shared" ca="1" si="896"/>
        <v>3235200</v>
      </c>
    </row>
    <row r="7992" spans="1:15" x14ac:dyDescent="0.25">
      <c r="A7992">
        <v>7977</v>
      </c>
      <c r="B7992" s="84">
        <v>30399</v>
      </c>
      <c r="C7992" s="47">
        <v>51.5</v>
      </c>
      <c r="D7992" s="47">
        <v>52.38</v>
      </c>
      <c r="E7992" s="47">
        <v>51.5</v>
      </c>
      <c r="F7992" s="47">
        <v>52.12</v>
      </c>
      <c r="G7992" s="48">
        <v>584000</v>
      </c>
      <c r="H7992" s="47">
        <v>5.72</v>
      </c>
      <c r="I7992" s="51">
        <f t="shared" si="890"/>
        <v>0.10974673829623945</v>
      </c>
      <c r="J7992" s="51">
        <f t="shared" ca="1" si="891"/>
        <v>4</v>
      </c>
      <c r="K7992" s="47">
        <f t="shared" si="892"/>
        <v>5.65</v>
      </c>
      <c r="L7992" s="47">
        <f t="shared" si="893"/>
        <v>5.75</v>
      </c>
      <c r="M7992" s="47">
        <f t="shared" si="894"/>
        <v>5.65</v>
      </c>
      <c r="N7992" s="47">
        <f t="shared" si="895"/>
        <v>5.72</v>
      </c>
      <c r="O7992" s="48">
        <f t="shared" ca="1" si="896"/>
        <v>2336000</v>
      </c>
    </row>
    <row r="7993" spans="1:15" x14ac:dyDescent="0.25">
      <c r="A7993">
        <v>7978</v>
      </c>
      <c r="B7993" s="84">
        <v>30398</v>
      </c>
      <c r="C7993" s="47">
        <v>51.5</v>
      </c>
      <c r="D7993" s="47">
        <v>52</v>
      </c>
      <c r="E7993" s="47">
        <v>51.12</v>
      </c>
      <c r="F7993" s="47">
        <v>51.5</v>
      </c>
      <c r="G7993" s="48">
        <v>612800</v>
      </c>
      <c r="H7993" s="47">
        <v>5.65</v>
      </c>
      <c r="I7993" s="51">
        <f t="shared" si="890"/>
        <v>0.10970873786407767</v>
      </c>
      <c r="J7993" s="51">
        <f t="shared" ca="1" si="891"/>
        <v>4</v>
      </c>
      <c r="K7993" s="47">
        <f t="shared" si="892"/>
        <v>5.65</v>
      </c>
      <c r="L7993" s="47">
        <f t="shared" si="893"/>
        <v>5.7</v>
      </c>
      <c r="M7993" s="47">
        <f t="shared" si="894"/>
        <v>5.61</v>
      </c>
      <c r="N7993" s="47">
        <f t="shared" si="895"/>
        <v>5.65</v>
      </c>
      <c r="O7993" s="48">
        <f t="shared" ca="1" si="896"/>
        <v>2451200</v>
      </c>
    </row>
    <row r="7994" spans="1:15" x14ac:dyDescent="0.25">
      <c r="A7994">
        <v>7979</v>
      </c>
      <c r="B7994" s="84">
        <v>30397</v>
      </c>
      <c r="C7994" s="47">
        <v>51.5</v>
      </c>
      <c r="D7994" s="47">
        <v>52.12</v>
      </c>
      <c r="E7994" s="47">
        <v>51.12</v>
      </c>
      <c r="F7994" s="47">
        <v>51.12</v>
      </c>
      <c r="G7994" s="48">
        <v>525200</v>
      </c>
      <c r="H7994" s="47">
        <v>5.61</v>
      </c>
      <c r="I7994" s="51">
        <f t="shared" si="890"/>
        <v>0.1097417840375587</v>
      </c>
      <c r="J7994" s="51">
        <f t="shared" ca="1" si="891"/>
        <v>4</v>
      </c>
      <c r="K7994" s="47">
        <f t="shared" si="892"/>
        <v>5.65</v>
      </c>
      <c r="L7994" s="47">
        <f t="shared" si="893"/>
        <v>5.72</v>
      </c>
      <c r="M7994" s="47">
        <f t="shared" si="894"/>
        <v>5.61</v>
      </c>
      <c r="N7994" s="47">
        <f t="shared" si="895"/>
        <v>5.61</v>
      </c>
      <c r="O7994" s="48">
        <f t="shared" ca="1" si="896"/>
        <v>2100800</v>
      </c>
    </row>
    <row r="7995" spans="1:15" x14ac:dyDescent="0.25">
      <c r="A7995">
        <v>7980</v>
      </c>
      <c r="B7995" s="84">
        <v>30396</v>
      </c>
      <c r="C7995" s="47">
        <v>51</v>
      </c>
      <c r="D7995" s="47">
        <v>51.38</v>
      </c>
      <c r="E7995" s="47">
        <v>50.5</v>
      </c>
      <c r="F7995" s="47">
        <v>51.25</v>
      </c>
      <c r="G7995" s="48">
        <v>319200</v>
      </c>
      <c r="H7995" s="47">
        <v>5.63</v>
      </c>
      <c r="I7995" s="51">
        <f t="shared" si="890"/>
        <v>0.10985365853658537</v>
      </c>
      <c r="J7995" s="51">
        <f t="shared" ca="1" si="891"/>
        <v>4</v>
      </c>
      <c r="K7995" s="47">
        <f t="shared" si="892"/>
        <v>5.6</v>
      </c>
      <c r="L7995" s="47">
        <f t="shared" si="893"/>
        <v>5.64</v>
      </c>
      <c r="M7995" s="47">
        <f t="shared" si="894"/>
        <v>5.55</v>
      </c>
      <c r="N7995" s="47">
        <f t="shared" si="895"/>
        <v>5.63</v>
      </c>
      <c r="O7995" s="48">
        <f t="shared" ca="1" si="896"/>
        <v>1276800</v>
      </c>
    </row>
    <row r="7996" spans="1:15" x14ac:dyDescent="0.25">
      <c r="A7996">
        <v>7981</v>
      </c>
      <c r="B7996" s="84">
        <v>30393</v>
      </c>
      <c r="C7996" s="47">
        <v>50.75</v>
      </c>
      <c r="D7996" s="47">
        <v>51.12</v>
      </c>
      <c r="E7996" s="47">
        <v>50.38</v>
      </c>
      <c r="F7996" s="47">
        <v>51</v>
      </c>
      <c r="G7996" s="48">
        <v>696000</v>
      </c>
      <c r="H7996" s="47">
        <v>5.6</v>
      </c>
      <c r="I7996" s="51">
        <f t="shared" si="890"/>
        <v>0.10980392156862745</v>
      </c>
      <c r="J7996" s="51">
        <f t="shared" ca="1" si="891"/>
        <v>4</v>
      </c>
      <c r="K7996" s="47">
        <f t="shared" si="892"/>
        <v>5.57</v>
      </c>
      <c r="L7996" s="47">
        <f t="shared" si="893"/>
        <v>5.61</v>
      </c>
      <c r="M7996" s="47">
        <f t="shared" si="894"/>
        <v>5.53</v>
      </c>
      <c r="N7996" s="47">
        <f t="shared" si="895"/>
        <v>5.6</v>
      </c>
      <c r="O7996" s="48">
        <f t="shared" ca="1" si="896"/>
        <v>2784000</v>
      </c>
    </row>
    <row r="7997" spans="1:15" x14ac:dyDescent="0.25">
      <c r="A7997">
        <v>7982</v>
      </c>
      <c r="B7997" s="84">
        <v>30392</v>
      </c>
      <c r="C7997" s="47">
        <v>50.12</v>
      </c>
      <c r="D7997" s="47">
        <v>50.5</v>
      </c>
      <c r="E7997" s="47">
        <v>49.62</v>
      </c>
      <c r="F7997" s="47">
        <v>50.38</v>
      </c>
      <c r="G7997" s="48">
        <v>434800</v>
      </c>
      <c r="H7997" s="47">
        <v>5.53</v>
      </c>
      <c r="I7997" s="51">
        <f t="shared" si="890"/>
        <v>0.10976578007145693</v>
      </c>
      <c r="J7997" s="51">
        <f t="shared" ca="1" si="891"/>
        <v>4</v>
      </c>
      <c r="K7997" s="47">
        <f t="shared" si="892"/>
        <v>5.5</v>
      </c>
      <c r="L7997" s="47">
        <f t="shared" si="893"/>
        <v>5.54</v>
      </c>
      <c r="M7997" s="47">
        <f t="shared" si="894"/>
        <v>5.45</v>
      </c>
      <c r="N7997" s="47">
        <f t="shared" si="895"/>
        <v>5.53</v>
      </c>
      <c r="O7997" s="48">
        <f t="shared" ca="1" si="896"/>
        <v>1739200</v>
      </c>
    </row>
    <row r="7998" spans="1:15" x14ac:dyDescent="0.25">
      <c r="A7998">
        <v>7983</v>
      </c>
      <c r="B7998" s="84">
        <v>30391</v>
      </c>
      <c r="C7998" s="47">
        <v>49.88</v>
      </c>
      <c r="D7998" s="47">
        <v>50.12</v>
      </c>
      <c r="E7998" s="47">
        <v>49.62</v>
      </c>
      <c r="F7998" s="47">
        <v>49.62</v>
      </c>
      <c r="G7998" s="48">
        <v>487600</v>
      </c>
      <c r="H7998" s="47">
        <v>5.45</v>
      </c>
      <c r="I7998" s="51">
        <f t="shared" si="890"/>
        <v>0.10983474405481662</v>
      </c>
      <c r="J7998" s="51">
        <f t="shared" ca="1" si="891"/>
        <v>4</v>
      </c>
      <c r="K7998" s="47">
        <f t="shared" si="892"/>
        <v>5.48</v>
      </c>
      <c r="L7998" s="47">
        <f t="shared" si="893"/>
        <v>5.5</v>
      </c>
      <c r="M7998" s="47">
        <f t="shared" si="894"/>
        <v>5.45</v>
      </c>
      <c r="N7998" s="47">
        <f t="shared" si="895"/>
        <v>5.45</v>
      </c>
      <c r="O7998" s="48">
        <f t="shared" ca="1" si="896"/>
        <v>1950400</v>
      </c>
    </row>
    <row r="7999" spans="1:15" x14ac:dyDescent="0.25">
      <c r="A7999">
        <v>7984</v>
      </c>
      <c r="B7999" s="84">
        <v>30390</v>
      </c>
      <c r="C7999" s="47">
        <v>50</v>
      </c>
      <c r="D7999" s="47">
        <v>50.38</v>
      </c>
      <c r="E7999" s="47">
        <v>49.62</v>
      </c>
      <c r="F7999" s="47">
        <v>50</v>
      </c>
      <c r="G7999" s="48">
        <v>824400</v>
      </c>
      <c r="H7999" s="47">
        <v>5.49</v>
      </c>
      <c r="I7999" s="51">
        <f t="shared" si="890"/>
        <v>0.10980000000000001</v>
      </c>
      <c r="J7999" s="51">
        <f t="shared" ca="1" si="891"/>
        <v>4</v>
      </c>
      <c r="K7999" s="47">
        <f t="shared" si="892"/>
        <v>5.49</v>
      </c>
      <c r="L7999" s="47">
        <f t="shared" si="893"/>
        <v>5.53</v>
      </c>
      <c r="M7999" s="47">
        <f t="shared" si="894"/>
        <v>5.45</v>
      </c>
      <c r="N7999" s="47">
        <f t="shared" si="895"/>
        <v>5.49</v>
      </c>
      <c r="O7999" s="48">
        <f t="shared" ca="1" si="896"/>
        <v>3297600</v>
      </c>
    </row>
    <row r="8000" spans="1:15" x14ac:dyDescent="0.25">
      <c r="A8000">
        <v>7985</v>
      </c>
      <c r="B8000" s="84">
        <v>30389</v>
      </c>
      <c r="C8000" s="47">
        <v>49.88</v>
      </c>
      <c r="D8000" s="47">
        <v>50.12</v>
      </c>
      <c r="E8000" s="47">
        <v>49.62</v>
      </c>
      <c r="F8000" s="47">
        <v>49.75</v>
      </c>
      <c r="G8000" s="48">
        <v>493600</v>
      </c>
      <c r="H8000" s="47">
        <v>5.46</v>
      </c>
      <c r="I8000" s="51">
        <f t="shared" si="890"/>
        <v>0.10974874371859296</v>
      </c>
      <c r="J8000" s="51">
        <f t="shared" ca="1" si="891"/>
        <v>4</v>
      </c>
      <c r="K8000" s="47">
        <f t="shared" si="892"/>
        <v>5.47</v>
      </c>
      <c r="L8000" s="47">
        <f t="shared" si="893"/>
        <v>5.5</v>
      </c>
      <c r="M8000" s="47">
        <f t="shared" si="894"/>
        <v>5.45</v>
      </c>
      <c r="N8000" s="47">
        <f t="shared" si="895"/>
        <v>5.46</v>
      </c>
      <c r="O8000" s="48">
        <f t="shared" ca="1" si="896"/>
        <v>1974400</v>
      </c>
    </row>
    <row r="8001" spans="1:15" x14ac:dyDescent="0.25">
      <c r="A8001">
        <v>7986</v>
      </c>
      <c r="B8001" s="84">
        <v>30386</v>
      </c>
      <c r="C8001" s="47">
        <v>50.12</v>
      </c>
      <c r="D8001" s="47">
        <v>50.5</v>
      </c>
      <c r="E8001" s="47">
        <v>49.75</v>
      </c>
      <c r="F8001" s="47">
        <v>50</v>
      </c>
      <c r="G8001" s="48">
        <v>556000</v>
      </c>
      <c r="H8001" s="47">
        <v>5.49</v>
      </c>
      <c r="I8001" s="51">
        <f t="shared" si="890"/>
        <v>0.10980000000000001</v>
      </c>
      <c r="J8001" s="51">
        <f t="shared" ca="1" si="891"/>
        <v>4</v>
      </c>
      <c r="K8001" s="47">
        <f t="shared" si="892"/>
        <v>5.5</v>
      </c>
      <c r="L8001" s="47">
        <f t="shared" si="893"/>
        <v>5.54</v>
      </c>
      <c r="M8001" s="47">
        <f t="shared" si="894"/>
        <v>5.46</v>
      </c>
      <c r="N8001" s="47">
        <f t="shared" si="895"/>
        <v>5.49</v>
      </c>
      <c r="O8001" s="48">
        <f t="shared" ca="1" si="896"/>
        <v>2224000</v>
      </c>
    </row>
    <row r="8002" spans="1:15" x14ac:dyDescent="0.25">
      <c r="A8002">
        <v>7987</v>
      </c>
      <c r="B8002" s="84">
        <v>30385</v>
      </c>
      <c r="C8002" s="47">
        <v>50.75</v>
      </c>
      <c r="D8002" s="47">
        <v>51.25</v>
      </c>
      <c r="E8002" s="47">
        <v>50.25</v>
      </c>
      <c r="F8002" s="47">
        <v>50.25</v>
      </c>
      <c r="G8002" s="48">
        <v>551200</v>
      </c>
      <c r="H8002" s="47">
        <v>5.52</v>
      </c>
      <c r="I8002" s="51">
        <f t="shared" si="890"/>
        <v>0.10985074626865671</v>
      </c>
      <c r="J8002" s="51">
        <f t="shared" ca="1" si="891"/>
        <v>4</v>
      </c>
      <c r="K8002" s="47">
        <f t="shared" si="892"/>
        <v>5.57</v>
      </c>
      <c r="L8002" s="47">
        <f t="shared" si="893"/>
        <v>5.63</v>
      </c>
      <c r="M8002" s="47">
        <f t="shared" si="894"/>
        <v>5.52</v>
      </c>
      <c r="N8002" s="47">
        <f t="shared" si="895"/>
        <v>5.52</v>
      </c>
      <c r="O8002" s="48">
        <f t="shared" ca="1" si="896"/>
        <v>2204800</v>
      </c>
    </row>
    <row r="8003" spans="1:15" x14ac:dyDescent="0.25">
      <c r="A8003">
        <v>7988</v>
      </c>
      <c r="B8003" s="84">
        <v>30384</v>
      </c>
      <c r="C8003" s="47">
        <v>50.12</v>
      </c>
      <c r="D8003" s="47">
        <v>50.75</v>
      </c>
      <c r="E8003" s="47">
        <v>49.38</v>
      </c>
      <c r="F8003" s="47">
        <v>50.75</v>
      </c>
      <c r="G8003" s="48">
        <v>1002000</v>
      </c>
      <c r="H8003" s="47">
        <v>5.57</v>
      </c>
      <c r="I8003" s="51">
        <f t="shared" si="890"/>
        <v>0.1097536945812808</v>
      </c>
      <c r="J8003" s="51">
        <f t="shared" ca="1" si="891"/>
        <v>4</v>
      </c>
      <c r="K8003" s="47">
        <f t="shared" si="892"/>
        <v>5.5</v>
      </c>
      <c r="L8003" s="47">
        <f t="shared" si="893"/>
        <v>5.57</v>
      </c>
      <c r="M8003" s="47">
        <f t="shared" si="894"/>
        <v>5.42</v>
      </c>
      <c r="N8003" s="47">
        <f t="shared" si="895"/>
        <v>5.57</v>
      </c>
      <c r="O8003" s="48">
        <f t="shared" ca="1" si="896"/>
        <v>4008000</v>
      </c>
    </row>
    <row r="8004" spans="1:15" x14ac:dyDescent="0.25">
      <c r="A8004">
        <v>7989</v>
      </c>
      <c r="B8004" s="84">
        <v>30383</v>
      </c>
      <c r="C8004" s="47">
        <v>50.62</v>
      </c>
      <c r="D8004" s="47">
        <v>51.38</v>
      </c>
      <c r="E8004" s="47">
        <v>49.75</v>
      </c>
      <c r="F8004" s="47">
        <v>49.88</v>
      </c>
      <c r="G8004" s="48">
        <v>740400</v>
      </c>
      <c r="H8004" s="47">
        <v>5.48</v>
      </c>
      <c r="I8004" s="51">
        <f t="shared" si="890"/>
        <v>0.10986367281475541</v>
      </c>
      <c r="J8004" s="51">
        <f t="shared" ca="1" si="891"/>
        <v>4</v>
      </c>
      <c r="K8004" s="47">
        <f t="shared" si="892"/>
        <v>5.56</v>
      </c>
      <c r="L8004" s="47">
        <f t="shared" si="893"/>
        <v>5.64</v>
      </c>
      <c r="M8004" s="47">
        <f t="shared" si="894"/>
        <v>5.47</v>
      </c>
      <c r="N8004" s="47">
        <f t="shared" si="895"/>
        <v>5.48</v>
      </c>
      <c r="O8004" s="48">
        <f t="shared" ca="1" si="896"/>
        <v>2961600</v>
      </c>
    </row>
    <row r="8005" spans="1:15" x14ac:dyDescent="0.25">
      <c r="A8005">
        <v>7990</v>
      </c>
      <c r="B8005" s="84">
        <v>30382</v>
      </c>
      <c r="C8005" s="47">
        <v>51</v>
      </c>
      <c r="D8005" s="47">
        <v>51.25</v>
      </c>
      <c r="E8005" s="47">
        <v>50.62</v>
      </c>
      <c r="F8005" s="47">
        <v>51</v>
      </c>
      <c r="G8005" s="48">
        <v>376400</v>
      </c>
      <c r="H8005" s="47">
        <v>5.6</v>
      </c>
      <c r="I8005" s="51">
        <f t="shared" si="890"/>
        <v>0.10980392156862745</v>
      </c>
      <c r="J8005" s="51">
        <f t="shared" ca="1" si="891"/>
        <v>4</v>
      </c>
      <c r="K8005" s="47">
        <f t="shared" si="892"/>
        <v>5.6</v>
      </c>
      <c r="L8005" s="47">
        <f t="shared" si="893"/>
        <v>5.63</v>
      </c>
      <c r="M8005" s="47">
        <f t="shared" si="894"/>
        <v>5.56</v>
      </c>
      <c r="N8005" s="47">
        <f t="shared" si="895"/>
        <v>5.6</v>
      </c>
      <c r="O8005" s="48">
        <f t="shared" ca="1" si="896"/>
        <v>1505600</v>
      </c>
    </row>
    <row r="8006" spans="1:15" x14ac:dyDescent="0.25">
      <c r="A8006">
        <v>7991</v>
      </c>
      <c r="B8006" s="84">
        <v>30379</v>
      </c>
      <c r="C8006" s="47">
        <v>51.38</v>
      </c>
      <c r="D8006" s="47">
        <v>51.75</v>
      </c>
      <c r="E8006" s="47">
        <v>50.88</v>
      </c>
      <c r="F8006" s="47">
        <v>51.25</v>
      </c>
      <c r="G8006" s="48">
        <v>776400</v>
      </c>
      <c r="H8006" s="47">
        <v>5.63</v>
      </c>
      <c r="I8006" s="51">
        <f t="shared" si="890"/>
        <v>0.10985365853658537</v>
      </c>
      <c r="J8006" s="51">
        <f t="shared" ca="1" si="891"/>
        <v>4</v>
      </c>
      <c r="K8006" s="47">
        <f t="shared" si="892"/>
        <v>5.64</v>
      </c>
      <c r="L8006" s="47">
        <f t="shared" si="893"/>
        <v>5.68</v>
      </c>
      <c r="M8006" s="47">
        <f t="shared" si="894"/>
        <v>5.59</v>
      </c>
      <c r="N8006" s="47">
        <f t="shared" si="895"/>
        <v>5.63</v>
      </c>
      <c r="O8006" s="48">
        <f t="shared" ca="1" si="896"/>
        <v>3105600</v>
      </c>
    </row>
    <row r="8007" spans="1:15" x14ac:dyDescent="0.25">
      <c r="A8007">
        <v>7992</v>
      </c>
      <c r="B8007" s="84">
        <v>30378</v>
      </c>
      <c r="C8007" s="47">
        <v>51</v>
      </c>
      <c r="D8007" s="47">
        <v>51.75</v>
      </c>
      <c r="E8007" s="47">
        <v>50.25</v>
      </c>
      <c r="F8007" s="47">
        <v>51</v>
      </c>
      <c r="G8007" s="48">
        <v>742000</v>
      </c>
      <c r="H8007" s="47">
        <v>5.6</v>
      </c>
      <c r="I8007" s="51">
        <f t="shared" si="890"/>
        <v>0.10980392156862745</v>
      </c>
      <c r="J8007" s="51">
        <f t="shared" ca="1" si="891"/>
        <v>4</v>
      </c>
      <c r="K8007" s="47">
        <f t="shared" si="892"/>
        <v>5.6</v>
      </c>
      <c r="L8007" s="47">
        <f t="shared" si="893"/>
        <v>5.68</v>
      </c>
      <c r="M8007" s="47">
        <f t="shared" si="894"/>
        <v>5.52</v>
      </c>
      <c r="N8007" s="47">
        <f t="shared" si="895"/>
        <v>5.6</v>
      </c>
      <c r="O8007" s="48">
        <f t="shared" ca="1" si="896"/>
        <v>2968000</v>
      </c>
    </row>
    <row r="8008" spans="1:15" x14ac:dyDescent="0.25">
      <c r="A8008">
        <v>7993</v>
      </c>
      <c r="B8008" s="84">
        <v>30377</v>
      </c>
      <c r="C8008" s="47">
        <v>51.75</v>
      </c>
      <c r="D8008" s="47">
        <v>52</v>
      </c>
      <c r="E8008" s="47">
        <v>51.38</v>
      </c>
      <c r="F8008" s="47">
        <v>51.38</v>
      </c>
      <c r="G8008" s="48">
        <v>734000</v>
      </c>
      <c r="H8008" s="47">
        <v>5.64</v>
      </c>
      <c r="I8008" s="51">
        <f t="shared" si="890"/>
        <v>0.10977033865317243</v>
      </c>
      <c r="J8008" s="51">
        <f t="shared" ca="1" si="891"/>
        <v>4</v>
      </c>
      <c r="K8008" s="47">
        <f t="shared" si="892"/>
        <v>5.68</v>
      </c>
      <c r="L8008" s="47">
        <f t="shared" si="893"/>
        <v>5.71</v>
      </c>
      <c r="M8008" s="47">
        <f t="shared" si="894"/>
        <v>5.64</v>
      </c>
      <c r="N8008" s="47">
        <f t="shared" si="895"/>
        <v>5.64</v>
      </c>
      <c r="O8008" s="48">
        <f t="shared" ca="1" si="896"/>
        <v>2936000</v>
      </c>
    </row>
    <row r="8009" spans="1:15" x14ac:dyDescent="0.25">
      <c r="A8009">
        <v>7994</v>
      </c>
      <c r="B8009" s="84">
        <v>30376</v>
      </c>
      <c r="C8009" s="47">
        <v>51.75</v>
      </c>
      <c r="D8009" s="47">
        <v>52.25</v>
      </c>
      <c r="E8009" s="47">
        <v>51.12</v>
      </c>
      <c r="F8009" s="47">
        <v>51.62</v>
      </c>
      <c r="G8009" s="48">
        <v>771200</v>
      </c>
      <c r="H8009" s="47">
        <v>5.67</v>
      </c>
      <c r="I8009" s="51">
        <f t="shared" si="890"/>
        <v>0.10984114684230918</v>
      </c>
      <c r="J8009" s="51">
        <f t="shared" ca="1" si="891"/>
        <v>4</v>
      </c>
      <c r="K8009" s="47">
        <f t="shared" si="892"/>
        <v>5.68</v>
      </c>
      <c r="L8009" s="47">
        <f t="shared" si="893"/>
        <v>5.74</v>
      </c>
      <c r="M8009" s="47">
        <f t="shared" si="894"/>
        <v>5.62</v>
      </c>
      <c r="N8009" s="47">
        <f t="shared" si="895"/>
        <v>5.67</v>
      </c>
      <c r="O8009" s="48">
        <f t="shared" ca="1" si="896"/>
        <v>3084800</v>
      </c>
    </row>
    <row r="8010" spans="1:15" x14ac:dyDescent="0.25">
      <c r="A8010">
        <v>7995</v>
      </c>
      <c r="B8010" s="84">
        <v>30375</v>
      </c>
      <c r="C8010" s="47">
        <v>51.88</v>
      </c>
      <c r="D8010" s="47">
        <v>52.62</v>
      </c>
      <c r="E8010" s="47">
        <v>51</v>
      </c>
      <c r="F8010" s="47">
        <v>51.12</v>
      </c>
      <c r="G8010" s="48">
        <v>606000</v>
      </c>
      <c r="H8010" s="47">
        <v>5.61</v>
      </c>
      <c r="I8010" s="51">
        <f t="shared" si="890"/>
        <v>0.1097417840375587</v>
      </c>
      <c r="J8010" s="51">
        <f t="shared" ca="1" si="891"/>
        <v>4</v>
      </c>
      <c r="K8010" s="47">
        <f t="shared" si="892"/>
        <v>5.69</v>
      </c>
      <c r="L8010" s="47">
        <f t="shared" si="893"/>
        <v>5.77</v>
      </c>
      <c r="M8010" s="47">
        <f t="shared" si="894"/>
        <v>5.6</v>
      </c>
      <c r="N8010" s="47">
        <f t="shared" si="895"/>
        <v>5.61</v>
      </c>
      <c r="O8010" s="48">
        <f t="shared" ca="1" si="896"/>
        <v>2424000</v>
      </c>
    </row>
    <row r="8011" spans="1:15" x14ac:dyDescent="0.25">
      <c r="A8011">
        <v>7996</v>
      </c>
      <c r="B8011" s="84">
        <v>30372</v>
      </c>
      <c r="C8011" s="47">
        <v>52.38</v>
      </c>
      <c r="D8011" s="47">
        <v>53</v>
      </c>
      <c r="E8011" s="47">
        <v>51.75</v>
      </c>
      <c r="F8011" s="47">
        <v>52.25</v>
      </c>
      <c r="G8011" s="48">
        <v>742800</v>
      </c>
      <c r="H8011" s="47">
        <v>5.74</v>
      </c>
      <c r="I8011" s="51">
        <f t="shared" si="890"/>
        <v>0.10985645933014354</v>
      </c>
      <c r="J8011" s="51">
        <f t="shared" ca="1" si="891"/>
        <v>4</v>
      </c>
      <c r="K8011" s="47">
        <f t="shared" si="892"/>
        <v>5.75</v>
      </c>
      <c r="L8011" s="47">
        <f t="shared" si="893"/>
        <v>5.82</v>
      </c>
      <c r="M8011" s="47">
        <f t="shared" si="894"/>
        <v>5.69</v>
      </c>
      <c r="N8011" s="47">
        <f t="shared" si="895"/>
        <v>5.74</v>
      </c>
      <c r="O8011" s="48">
        <f t="shared" ca="1" si="896"/>
        <v>2971200</v>
      </c>
    </row>
    <row r="8012" spans="1:15" x14ac:dyDescent="0.25">
      <c r="A8012">
        <v>7997</v>
      </c>
      <c r="B8012" s="84">
        <v>30371</v>
      </c>
      <c r="C8012" s="47">
        <v>52.12</v>
      </c>
      <c r="D8012" s="47">
        <v>52.5</v>
      </c>
      <c r="E8012" s="47">
        <v>51.62</v>
      </c>
      <c r="F8012" s="47">
        <v>52.38</v>
      </c>
      <c r="G8012" s="48">
        <v>1038800</v>
      </c>
      <c r="H8012" s="47">
        <v>5.75</v>
      </c>
      <c r="I8012" s="51">
        <f t="shared" si="890"/>
        <v>0.10977472317678502</v>
      </c>
      <c r="J8012" s="51">
        <f t="shared" ca="1" si="891"/>
        <v>4</v>
      </c>
      <c r="K8012" s="47">
        <f t="shared" si="892"/>
        <v>5.72</v>
      </c>
      <c r="L8012" s="47">
        <f t="shared" si="893"/>
        <v>5.76</v>
      </c>
      <c r="M8012" s="47">
        <f t="shared" si="894"/>
        <v>5.67</v>
      </c>
      <c r="N8012" s="47">
        <f t="shared" si="895"/>
        <v>5.75</v>
      </c>
      <c r="O8012" s="48">
        <f t="shared" ca="1" si="896"/>
        <v>4155200</v>
      </c>
    </row>
    <row r="8013" spans="1:15" x14ac:dyDescent="0.25">
      <c r="A8013">
        <v>7998</v>
      </c>
      <c r="B8013" s="84">
        <v>30370</v>
      </c>
      <c r="C8013" s="47">
        <v>50.5</v>
      </c>
      <c r="D8013" s="47">
        <v>51.25</v>
      </c>
      <c r="E8013" s="47">
        <v>49.62</v>
      </c>
      <c r="F8013" s="47">
        <v>51.25</v>
      </c>
      <c r="G8013" s="48">
        <v>446800</v>
      </c>
      <c r="H8013" s="47">
        <v>5.63</v>
      </c>
      <c r="I8013" s="51">
        <f t="shared" si="890"/>
        <v>0.10985365853658537</v>
      </c>
      <c r="J8013" s="51">
        <f t="shared" ca="1" si="891"/>
        <v>4</v>
      </c>
      <c r="K8013" s="47">
        <f t="shared" si="892"/>
        <v>5.55</v>
      </c>
      <c r="L8013" s="47">
        <f t="shared" si="893"/>
        <v>5.63</v>
      </c>
      <c r="M8013" s="47">
        <f t="shared" si="894"/>
        <v>5.45</v>
      </c>
      <c r="N8013" s="47">
        <f t="shared" si="895"/>
        <v>5.63</v>
      </c>
      <c r="O8013" s="48">
        <f t="shared" ca="1" si="896"/>
        <v>1787200</v>
      </c>
    </row>
    <row r="8014" spans="1:15" x14ac:dyDescent="0.25">
      <c r="A8014">
        <v>7999</v>
      </c>
      <c r="B8014" s="84">
        <v>30369</v>
      </c>
      <c r="C8014" s="47">
        <v>49.75</v>
      </c>
      <c r="D8014" s="47">
        <v>50</v>
      </c>
      <c r="E8014" s="47">
        <v>49.5</v>
      </c>
      <c r="F8014" s="47">
        <v>49.62</v>
      </c>
      <c r="G8014" s="48">
        <v>257200</v>
      </c>
      <c r="H8014" s="47">
        <v>5.45</v>
      </c>
      <c r="I8014" s="51">
        <f t="shared" si="890"/>
        <v>0.10983474405481662</v>
      </c>
      <c r="J8014" s="51">
        <f t="shared" ca="1" si="891"/>
        <v>4</v>
      </c>
      <c r="K8014" s="47">
        <f t="shared" si="892"/>
        <v>5.46</v>
      </c>
      <c r="L8014" s="47">
        <f t="shared" si="893"/>
        <v>5.49</v>
      </c>
      <c r="M8014" s="47">
        <f t="shared" si="894"/>
        <v>5.44</v>
      </c>
      <c r="N8014" s="47">
        <f t="shared" si="895"/>
        <v>5.45</v>
      </c>
      <c r="O8014" s="48">
        <f t="shared" ca="1" si="896"/>
        <v>1028800</v>
      </c>
    </row>
    <row r="8015" spans="1:15" x14ac:dyDescent="0.25">
      <c r="A8015">
        <v>8000</v>
      </c>
      <c r="B8015" s="84">
        <v>30365</v>
      </c>
      <c r="C8015" s="47">
        <v>49.38</v>
      </c>
      <c r="D8015" s="47">
        <v>50</v>
      </c>
      <c r="E8015" s="47">
        <v>48.75</v>
      </c>
      <c r="F8015" s="47">
        <v>49.5</v>
      </c>
      <c r="G8015" s="48">
        <v>706800</v>
      </c>
      <c r="H8015" s="47">
        <v>5.43</v>
      </c>
      <c r="I8015" s="51">
        <f t="shared" si="890"/>
        <v>0.1096969696969697</v>
      </c>
      <c r="J8015" s="51">
        <f t="shared" ca="1" si="891"/>
        <v>4</v>
      </c>
      <c r="K8015" s="47">
        <f t="shared" si="892"/>
        <v>5.42</v>
      </c>
      <c r="L8015" s="47">
        <f t="shared" si="893"/>
        <v>5.48</v>
      </c>
      <c r="M8015" s="47">
        <f t="shared" si="894"/>
        <v>5.35</v>
      </c>
      <c r="N8015" s="47">
        <f t="shared" si="895"/>
        <v>5.43</v>
      </c>
      <c r="O8015" s="48">
        <f t="shared" ca="1" si="896"/>
        <v>2827200</v>
      </c>
    </row>
    <row r="8016" spans="1:15" x14ac:dyDescent="0.25">
      <c r="A8016">
        <v>8001</v>
      </c>
      <c r="B8016" s="84">
        <v>30364</v>
      </c>
      <c r="C8016" s="47">
        <v>49.12</v>
      </c>
      <c r="D8016" s="47">
        <v>49.75</v>
      </c>
      <c r="E8016" s="47">
        <v>48.38</v>
      </c>
      <c r="F8016" s="47">
        <v>49</v>
      </c>
      <c r="G8016" s="48">
        <v>488000</v>
      </c>
      <c r="H8016" s="47">
        <v>5.38</v>
      </c>
      <c r="I8016" s="51">
        <f t="shared" si="890"/>
        <v>0.10979591836734694</v>
      </c>
      <c r="J8016" s="51">
        <f t="shared" ca="1" si="891"/>
        <v>4</v>
      </c>
      <c r="K8016" s="47">
        <f t="shared" si="892"/>
        <v>5.39</v>
      </c>
      <c r="L8016" s="47">
        <f t="shared" si="893"/>
        <v>5.46</v>
      </c>
      <c r="M8016" s="47">
        <f t="shared" si="894"/>
        <v>5.31</v>
      </c>
      <c r="N8016" s="47">
        <f t="shared" si="895"/>
        <v>5.38</v>
      </c>
      <c r="O8016" s="48">
        <f t="shared" ca="1" si="896"/>
        <v>1952000</v>
      </c>
    </row>
    <row r="8017" spans="1:15" x14ac:dyDescent="0.25">
      <c r="A8017">
        <v>8002</v>
      </c>
      <c r="B8017" s="84">
        <v>30363</v>
      </c>
      <c r="C8017" s="47">
        <v>49.88</v>
      </c>
      <c r="D8017" s="47">
        <v>50.5</v>
      </c>
      <c r="E8017" s="47">
        <v>49.25</v>
      </c>
      <c r="F8017" s="47">
        <v>49.38</v>
      </c>
      <c r="G8017" s="48">
        <v>763200</v>
      </c>
      <c r="H8017" s="47">
        <v>5.42</v>
      </c>
      <c r="I8017" s="51">
        <f t="shared" ref="I8017:I8080" si="897">H8017/F8017</f>
        <v>0.10976103685702714</v>
      </c>
      <c r="J8017" s="51">
        <f t="shared" ref="J8017:J8080" ca="1" si="898">INDEX(OFFSET($T$15,0,0,$S$13+1,1),MATCH(B8017,OFFSET($Q$15,0,0,$S$13+1,1),-1))</f>
        <v>4</v>
      </c>
      <c r="K8017" s="47">
        <f t="shared" ref="K8017:K8080" si="899">ROUND($I8017*C8017,2)</f>
        <v>5.47</v>
      </c>
      <c r="L8017" s="47">
        <f t="shared" ref="L8017:L8080" si="900">ROUND($I8017*D8017,2)</f>
        <v>5.54</v>
      </c>
      <c r="M8017" s="47">
        <f t="shared" ref="M8017:M8080" si="901">ROUND($I8017*E8017,2)</f>
        <v>5.41</v>
      </c>
      <c r="N8017" s="47">
        <f t="shared" ref="N8017:N8080" si="902">ROUND($I8017*F8017,2)</f>
        <v>5.42</v>
      </c>
      <c r="O8017" s="48">
        <f t="shared" ref="O8017:O8080" ca="1" si="903">G8017*J8017</f>
        <v>3052800</v>
      </c>
    </row>
    <row r="8018" spans="1:15" x14ac:dyDescent="0.25">
      <c r="A8018">
        <v>8003</v>
      </c>
      <c r="B8018" s="84">
        <v>30362</v>
      </c>
      <c r="C8018" s="47">
        <v>50.38</v>
      </c>
      <c r="D8018" s="47">
        <v>50.88</v>
      </c>
      <c r="E8018" s="47">
        <v>49.75</v>
      </c>
      <c r="F8018" s="47">
        <v>49.88</v>
      </c>
      <c r="G8018" s="48">
        <v>1218400</v>
      </c>
      <c r="H8018" s="47">
        <v>5.48</v>
      </c>
      <c r="I8018" s="51">
        <f t="shared" si="897"/>
        <v>0.10986367281475541</v>
      </c>
      <c r="J8018" s="51">
        <f t="shared" ca="1" si="898"/>
        <v>4</v>
      </c>
      <c r="K8018" s="47">
        <f t="shared" si="899"/>
        <v>5.53</v>
      </c>
      <c r="L8018" s="47">
        <f t="shared" si="900"/>
        <v>5.59</v>
      </c>
      <c r="M8018" s="47">
        <f t="shared" si="901"/>
        <v>5.47</v>
      </c>
      <c r="N8018" s="47">
        <f t="shared" si="902"/>
        <v>5.48</v>
      </c>
      <c r="O8018" s="48">
        <f t="shared" ca="1" si="903"/>
        <v>4873600</v>
      </c>
    </row>
    <row r="8019" spans="1:15" x14ac:dyDescent="0.25">
      <c r="A8019">
        <v>8004</v>
      </c>
      <c r="B8019" s="84">
        <v>30361</v>
      </c>
      <c r="C8019" s="47">
        <v>50</v>
      </c>
      <c r="D8019" s="47">
        <v>50.75</v>
      </c>
      <c r="E8019" s="47">
        <v>49.12</v>
      </c>
      <c r="F8019" s="47">
        <v>50.75</v>
      </c>
      <c r="G8019" s="48">
        <v>822400</v>
      </c>
      <c r="H8019" s="47">
        <v>5.57</v>
      </c>
      <c r="I8019" s="51">
        <f t="shared" si="897"/>
        <v>0.1097536945812808</v>
      </c>
      <c r="J8019" s="51">
        <f t="shared" ca="1" si="898"/>
        <v>4</v>
      </c>
      <c r="K8019" s="47">
        <f t="shared" si="899"/>
        <v>5.49</v>
      </c>
      <c r="L8019" s="47">
        <f t="shared" si="900"/>
        <v>5.57</v>
      </c>
      <c r="M8019" s="47">
        <f t="shared" si="901"/>
        <v>5.39</v>
      </c>
      <c r="N8019" s="47">
        <f t="shared" si="902"/>
        <v>5.57</v>
      </c>
      <c r="O8019" s="48">
        <f t="shared" ca="1" si="903"/>
        <v>3289600</v>
      </c>
    </row>
    <row r="8020" spans="1:15" x14ac:dyDescent="0.25">
      <c r="A8020">
        <v>8005</v>
      </c>
      <c r="B8020" s="84">
        <v>30358</v>
      </c>
      <c r="C8020" s="47">
        <v>49.12</v>
      </c>
      <c r="D8020" s="47">
        <v>49.5</v>
      </c>
      <c r="E8020" s="47">
        <v>48.62</v>
      </c>
      <c r="F8020" s="47">
        <v>49.25</v>
      </c>
      <c r="G8020" s="48">
        <v>518400</v>
      </c>
      <c r="H8020" s="47">
        <v>5.41</v>
      </c>
      <c r="I8020" s="51">
        <f t="shared" si="897"/>
        <v>0.10984771573604062</v>
      </c>
      <c r="J8020" s="51">
        <f t="shared" ca="1" si="898"/>
        <v>4</v>
      </c>
      <c r="K8020" s="47">
        <f t="shared" si="899"/>
        <v>5.4</v>
      </c>
      <c r="L8020" s="47">
        <f t="shared" si="900"/>
        <v>5.44</v>
      </c>
      <c r="M8020" s="47">
        <f t="shared" si="901"/>
        <v>5.34</v>
      </c>
      <c r="N8020" s="47">
        <f t="shared" si="902"/>
        <v>5.41</v>
      </c>
      <c r="O8020" s="48">
        <f t="shared" ca="1" si="903"/>
        <v>2073600</v>
      </c>
    </row>
    <row r="8021" spans="1:15" x14ac:dyDescent="0.25">
      <c r="A8021">
        <v>8006</v>
      </c>
      <c r="B8021" s="84">
        <v>30357</v>
      </c>
      <c r="C8021" s="47">
        <v>48.25</v>
      </c>
      <c r="D8021" s="47">
        <v>48.75</v>
      </c>
      <c r="E8021" s="47">
        <v>47.62</v>
      </c>
      <c r="F8021" s="47">
        <v>48.5</v>
      </c>
      <c r="G8021" s="48">
        <v>632400</v>
      </c>
      <c r="H8021" s="47">
        <v>5.32</v>
      </c>
      <c r="I8021" s="51">
        <f t="shared" si="897"/>
        <v>0.10969072164948454</v>
      </c>
      <c r="J8021" s="51">
        <f t="shared" ca="1" si="898"/>
        <v>4</v>
      </c>
      <c r="K8021" s="47">
        <f t="shared" si="899"/>
        <v>5.29</v>
      </c>
      <c r="L8021" s="47">
        <f t="shared" si="900"/>
        <v>5.35</v>
      </c>
      <c r="M8021" s="47">
        <f t="shared" si="901"/>
        <v>5.22</v>
      </c>
      <c r="N8021" s="47">
        <f t="shared" si="902"/>
        <v>5.32</v>
      </c>
      <c r="O8021" s="48">
        <f t="shared" ca="1" si="903"/>
        <v>2529600</v>
      </c>
    </row>
    <row r="8022" spans="1:15" x14ac:dyDescent="0.25">
      <c r="A8022">
        <v>8007</v>
      </c>
      <c r="B8022" s="84">
        <v>30356</v>
      </c>
      <c r="C8022" s="47">
        <v>47.88</v>
      </c>
      <c r="D8022" s="47">
        <v>48.62</v>
      </c>
      <c r="E8022" s="47">
        <v>47</v>
      </c>
      <c r="F8022" s="47">
        <v>47.88</v>
      </c>
      <c r="G8022" s="48">
        <v>454000</v>
      </c>
      <c r="H8022" s="47">
        <v>5.26</v>
      </c>
      <c r="I8022" s="51">
        <f t="shared" si="897"/>
        <v>0.1098579782790309</v>
      </c>
      <c r="J8022" s="51">
        <f t="shared" ca="1" si="898"/>
        <v>4</v>
      </c>
      <c r="K8022" s="47">
        <f t="shared" si="899"/>
        <v>5.26</v>
      </c>
      <c r="L8022" s="47">
        <f t="shared" si="900"/>
        <v>5.34</v>
      </c>
      <c r="M8022" s="47">
        <f t="shared" si="901"/>
        <v>5.16</v>
      </c>
      <c r="N8022" s="47">
        <f t="shared" si="902"/>
        <v>5.26</v>
      </c>
      <c r="O8022" s="48">
        <f t="shared" ca="1" si="903"/>
        <v>1816000</v>
      </c>
    </row>
    <row r="8023" spans="1:15" x14ac:dyDescent="0.25">
      <c r="A8023">
        <v>8008</v>
      </c>
      <c r="B8023" s="84">
        <v>30355</v>
      </c>
      <c r="C8023" s="47">
        <v>48.75</v>
      </c>
      <c r="D8023" s="47">
        <v>49.62</v>
      </c>
      <c r="E8023" s="47">
        <v>47.75</v>
      </c>
      <c r="F8023" s="47">
        <v>48.75</v>
      </c>
      <c r="G8023" s="48">
        <v>278400</v>
      </c>
      <c r="H8023" s="47">
        <v>5.35</v>
      </c>
      <c r="I8023" s="51">
        <f t="shared" si="897"/>
        <v>0.10974358974358973</v>
      </c>
      <c r="J8023" s="51">
        <f t="shared" ca="1" si="898"/>
        <v>4</v>
      </c>
      <c r="K8023" s="47">
        <f t="shared" si="899"/>
        <v>5.35</v>
      </c>
      <c r="L8023" s="47">
        <f t="shared" si="900"/>
        <v>5.45</v>
      </c>
      <c r="M8023" s="47">
        <f t="shared" si="901"/>
        <v>5.24</v>
      </c>
      <c r="N8023" s="47">
        <f t="shared" si="902"/>
        <v>5.35</v>
      </c>
      <c r="O8023" s="48">
        <f t="shared" ca="1" si="903"/>
        <v>1113600</v>
      </c>
    </row>
    <row r="8024" spans="1:15" x14ac:dyDescent="0.25">
      <c r="A8024">
        <v>8009</v>
      </c>
      <c r="B8024" s="84">
        <v>30354</v>
      </c>
      <c r="C8024" s="47">
        <v>49.5</v>
      </c>
      <c r="D8024" s="47">
        <v>50</v>
      </c>
      <c r="E8024" s="47">
        <v>49</v>
      </c>
      <c r="F8024" s="47">
        <v>49.5</v>
      </c>
      <c r="G8024" s="48">
        <v>978000</v>
      </c>
      <c r="H8024" s="47">
        <v>5.43</v>
      </c>
      <c r="I8024" s="51">
        <f t="shared" si="897"/>
        <v>0.1096969696969697</v>
      </c>
      <c r="J8024" s="51">
        <f t="shared" ca="1" si="898"/>
        <v>4</v>
      </c>
      <c r="K8024" s="47">
        <f t="shared" si="899"/>
        <v>5.43</v>
      </c>
      <c r="L8024" s="47">
        <f t="shared" si="900"/>
        <v>5.48</v>
      </c>
      <c r="M8024" s="47">
        <f t="shared" si="901"/>
        <v>5.38</v>
      </c>
      <c r="N8024" s="47">
        <f t="shared" si="902"/>
        <v>5.43</v>
      </c>
      <c r="O8024" s="48">
        <f t="shared" ca="1" si="903"/>
        <v>3912000</v>
      </c>
    </row>
    <row r="8025" spans="1:15" x14ac:dyDescent="0.25">
      <c r="A8025">
        <v>8010</v>
      </c>
      <c r="B8025" s="84">
        <v>30351</v>
      </c>
      <c r="C8025" s="47">
        <v>48.5</v>
      </c>
      <c r="D8025" s="47">
        <v>49</v>
      </c>
      <c r="E8025" s="47">
        <v>48</v>
      </c>
      <c r="F8025" s="47">
        <v>49</v>
      </c>
      <c r="G8025" s="48">
        <v>908400</v>
      </c>
      <c r="H8025" s="47">
        <v>5.38</v>
      </c>
      <c r="I8025" s="51">
        <f t="shared" si="897"/>
        <v>0.10979591836734694</v>
      </c>
      <c r="J8025" s="51">
        <f t="shared" ca="1" si="898"/>
        <v>4</v>
      </c>
      <c r="K8025" s="47">
        <f t="shared" si="899"/>
        <v>5.33</v>
      </c>
      <c r="L8025" s="47">
        <f t="shared" si="900"/>
        <v>5.38</v>
      </c>
      <c r="M8025" s="47">
        <f t="shared" si="901"/>
        <v>5.27</v>
      </c>
      <c r="N8025" s="47">
        <f t="shared" si="902"/>
        <v>5.38</v>
      </c>
      <c r="O8025" s="48">
        <f t="shared" ca="1" si="903"/>
        <v>3633600</v>
      </c>
    </row>
    <row r="8026" spans="1:15" x14ac:dyDescent="0.25">
      <c r="A8026">
        <v>8011</v>
      </c>
      <c r="B8026" s="84">
        <v>30350</v>
      </c>
      <c r="C8026" s="47">
        <v>47.75</v>
      </c>
      <c r="D8026" s="47">
        <v>48.25</v>
      </c>
      <c r="E8026" s="47">
        <v>47.12</v>
      </c>
      <c r="F8026" s="47">
        <v>47.75</v>
      </c>
      <c r="G8026" s="48">
        <v>287600</v>
      </c>
      <c r="H8026" s="47">
        <v>5.24</v>
      </c>
      <c r="I8026" s="51">
        <f t="shared" si="897"/>
        <v>0.10973821989528797</v>
      </c>
      <c r="J8026" s="51">
        <f t="shared" ca="1" si="898"/>
        <v>4</v>
      </c>
      <c r="K8026" s="47">
        <f t="shared" si="899"/>
        <v>5.24</v>
      </c>
      <c r="L8026" s="47">
        <f t="shared" si="900"/>
        <v>5.29</v>
      </c>
      <c r="M8026" s="47">
        <f t="shared" si="901"/>
        <v>5.17</v>
      </c>
      <c r="N8026" s="47">
        <f t="shared" si="902"/>
        <v>5.24</v>
      </c>
      <c r="O8026" s="48">
        <f t="shared" ca="1" si="903"/>
        <v>1150400</v>
      </c>
    </row>
    <row r="8027" spans="1:15" x14ac:dyDescent="0.25">
      <c r="A8027">
        <v>8012</v>
      </c>
      <c r="B8027" s="84">
        <v>30349</v>
      </c>
      <c r="C8027" s="47">
        <v>47</v>
      </c>
      <c r="D8027" s="47">
        <v>47.5</v>
      </c>
      <c r="E8027" s="47">
        <v>46.5</v>
      </c>
      <c r="F8027" s="47">
        <v>47.25</v>
      </c>
      <c r="G8027" s="48">
        <v>410400</v>
      </c>
      <c r="H8027" s="47">
        <v>5.19</v>
      </c>
      <c r="I8027" s="51">
        <f t="shared" si="897"/>
        <v>0.10984126984126985</v>
      </c>
      <c r="J8027" s="51">
        <f t="shared" ca="1" si="898"/>
        <v>4</v>
      </c>
      <c r="K8027" s="47">
        <f t="shared" si="899"/>
        <v>5.16</v>
      </c>
      <c r="L8027" s="47">
        <f t="shared" si="900"/>
        <v>5.22</v>
      </c>
      <c r="M8027" s="47">
        <f t="shared" si="901"/>
        <v>5.1100000000000003</v>
      </c>
      <c r="N8027" s="47">
        <f t="shared" si="902"/>
        <v>5.19</v>
      </c>
      <c r="O8027" s="48">
        <f t="shared" ca="1" si="903"/>
        <v>1641600</v>
      </c>
    </row>
    <row r="8028" spans="1:15" x14ac:dyDescent="0.25">
      <c r="A8028">
        <v>8013</v>
      </c>
      <c r="B8028" s="84">
        <v>30348</v>
      </c>
      <c r="C8028" s="47">
        <v>47.75</v>
      </c>
      <c r="D8028" s="47">
        <v>48.38</v>
      </c>
      <c r="E8028" s="47">
        <v>47</v>
      </c>
      <c r="F8028" s="47">
        <v>47</v>
      </c>
      <c r="G8028" s="48">
        <v>933200</v>
      </c>
      <c r="H8028" s="47">
        <v>5.16</v>
      </c>
      <c r="I8028" s="51">
        <f t="shared" si="897"/>
        <v>0.10978723404255319</v>
      </c>
      <c r="J8028" s="51">
        <f t="shared" ca="1" si="898"/>
        <v>4</v>
      </c>
      <c r="K8028" s="47">
        <f t="shared" si="899"/>
        <v>5.24</v>
      </c>
      <c r="L8028" s="47">
        <f t="shared" si="900"/>
        <v>5.31</v>
      </c>
      <c r="M8028" s="47">
        <f t="shared" si="901"/>
        <v>5.16</v>
      </c>
      <c r="N8028" s="47">
        <f t="shared" si="902"/>
        <v>5.16</v>
      </c>
      <c r="O8028" s="48">
        <f t="shared" ca="1" si="903"/>
        <v>3732800</v>
      </c>
    </row>
    <row r="8029" spans="1:15" x14ac:dyDescent="0.25">
      <c r="A8029">
        <v>8014</v>
      </c>
      <c r="B8029" s="84">
        <v>30347</v>
      </c>
      <c r="C8029" s="47">
        <v>47.75</v>
      </c>
      <c r="D8029" s="47">
        <v>48.12</v>
      </c>
      <c r="E8029" s="47">
        <v>47.25</v>
      </c>
      <c r="F8029" s="47">
        <v>47.75</v>
      </c>
      <c r="G8029" s="48">
        <v>273600</v>
      </c>
      <c r="H8029" s="47">
        <v>5.24</v>
      </c>
      <c r="I8029" s="51">
        <f t="shared" si="897"/>
        <v>0.10973821989528797</v>
      </c>
      <c r="J8029" s="51">
        <f t="shared" ca="1" si="898"/>
        <v>4</v>
      </c>
      <c r="K8029" s="47">
        <f t="shared" si="899"/>
        <v>5.24</v>
      </c>
      <c r="L8029" s="47">
        <f t="shared" si="900"/>
        <v>5.28</v>
      </c>
      <c r="M8029" s="47">
        <f t="shared" si="901"/>
        <v>5.19</v>
      </c>
      <c r="N8029" s="47">
        <f t="shared" si="902"/>
        <v>5.24</v>
      </c>
      <c r="O8029" s="48">
        <f t="shared" ca="1" si="903"/>
        <v>1094400</v>
      </c>
    </row>
    <row r="8030" spans="1:15" x14ac:dyDescent="0.25">
      <c r="A8030">
        <v>8015</v>
      </c>
      <c r="B8030" s="84">
        <v>30344</v>
      </c>
      <c r="C8030" s="47">
        <v>48.12</v>
      </c>
      <c r="D8030" s="47">
        <v>48.75</v>
      </c>
      <c r="E8030" s="47">
        <v>47.38</v>
      </c>
      <c r="F8030" s="47">
        <v>47.5</v>
      </c>
      <c r="G8030" s="48">
        <v>684400</v>
      </c>
      <c r="H8030" s="47">
        <v>5.21</v>
      </c>
      <c r="I8030" s="51">
        <f t="shared" si="897"/>
        <v>0.10968421052631579</v>
      </c>
      <c r="J8030" s="51">
        <f t="shared" ca="1" si="898"/>
        <v>4</v>
      </c>
      <c r="K8030" s="47">
        <f t="shared" si="899"/>
        <v>5.28</v>
      </c>
      <c r="L8030" s="47">
        <f t="shared" si="900"/>
        <v>5.35</v>
      </c>
      <c r="M8030" s="47">
        <f t="shared" si="901"/>
        <v>5.2</v>
      </c>
      <c r="N8030" s="47">
        <f t="shared" si="902"/>
        <v>5.21</v>
      </c>
      <c r="O8030" s="48">
        <f t="shared" ca="1" si="903"/>
        <v>2737600</v>
      </c>
    </row>
    <row r="8031" spans="1:15" x14ac:dyDescent="0.25">
      <c r="A8031">
        <v>8016</v>
      </c>
      <c r="B8031" s="84">
        <v>30343</v>
      </c>
      <c r="C8031" s="47">
        <v>47.38</v>
      </c>
      <c r="D8031" s="47">
        <v>48</v>
      </c>
      <c r="E8031" s="47">
        <v>46.75</v>
      </c>
      <c r="F8031" s="47">
        <v>47.88</v>
      </c>
      <c r="G8031" s="48">
        <v>480800</v>
      </c>
      <c r="H8031" s="47">
        <v>5.26</v>
      </c>
      <c r="I8031" s="51">
        <f t="shared" si="897"/>
        <v>0.1098579782790309</v>
      </c>
      <c r="J8031" s="51">
        <f t="shared" ca="1" si="898"/>
        <v>4</v>
      </c>
      <c r="K8031" s="47">
        <f t="shared" si="899"/>
        <v>5.21</v>
      </c>
      <c r="L8031" s="47">
        <f t="shared" si="900"/>
        <v>5.27</v>
      </c>
      <c r="M8031" s="47">
        <f t="shared" si="901"/>
        <v>5.14</v>
      </c>
      <c r="N8031" s="47">
        <f t="shared" si="902"/>
        <v>5.26</v>
      </c>
      <c r="O8031" s="48">
        <f t="shared" ca="1" si="903"/>
        <v>1923200</v>
      </c>
    </row>
    <row r="8032" spans="1:15" x14ac:dyDescent="0.25">
      <c r="A8032">
        <v>8017</v>
      </c>
      <c r="B8032" s="84">
        <v>30342</v>
      </c>
      <c r="C8032" s="47">
        <v>47</v>
      </c>
      <c r="D8032" s="47">
        <v>47.25</v>
      </c>
      <c r="E8032" s="47">
        <v>46.62</v>
      </c>
      <c r="F8032" s="47">
        <v>47</v>
      </c>
      <c r="G8032" s="48">
        <v>337600</v>
      </c>
      <c r="H8032" s="47">
        <v>5.16</v>
      </c>
      <c r="I8032" s="51">
        <f t="shared" si="897"/>
        <v>0.10978723404255319</v>
      </c>
      <c r="J8032" s="51">
        <f t="shared" ca="1" si="898"/>
        <v>4</v>
      </c>
      <c r="K8032" s="47">
        <f t="shared" si="899"/>
        <v>5.16</v>
      </c>
      <c r="L8032" s="47">
        <f t="shared" si="900"/>
        <v>5.19</v>
      </c>
      <c r="M8032" s="47">
        <f t="shared" si="901"/>
        <v>5.12</v>
      </c>
      <c r="N8032" s="47">
        <f t="shared" si="902"/>
        <v>5.16</v>
      </c>
      <c r="O8032" s="48">
        <f t="shared" ca="1" si="903"/>
        <v>1350400</v>
      </c>
    </row>
    <row r="8033" spans="1:15" x14ac:dyDescent="0.25">
      <c r="A8033">
        <v>8018</v>
      </c>
      <c r="B8033" s="84">
        <v>30341</v>
      </c>
      <c r="C8033" s="47">
        <v>46.62</v>
      </c>
      <c r="D8033" s="47">
        <v>47.12</v>
      </c>
      <c r="E8033" s="47">
        <v>46.12</v>
      </c>
      <c r="F8033" s="47">
        <v>47.12</v>
      </c>
      <c r="G8033" s="48">
        <v>833200</v>
      </c>
      <c r="H8033" s="47">
        <v>5.17</v>
      </c>
      <c r="I8033" s="51">
        <f t="shared" si="897"/>
        <v>0.10971986417657047</v>
      </c>
      <c r="J8033" s="51">
        <f t="shared" ca="1" si="898"/>
        <v>4</v>
      </c>
      <c r="K8033" s="47">
        <f t="shared" si="899"/>
        <v>5.12</v>
      </c>
      <c r="L8033" s="47">
        <f t="shared" si="900"/>
        <v>5.17</v>
      </c>
      <c r="M8033" s="47">
        <f t="shared" si="901"/>
        <v>5.0599999999999996</v>
      </c>
      <c r="N8033" s="47">
        <f t="shared" si="902"/>
        <v>5.17</v>
      </c>
      <c r="O8033" s="48">
        <f t="shared" ca="1" si="903"/>
        <v>3332800</v>
      </c>
    </row>
    <row r="8034" spans="1:15" x14ac:dyDescent="0.25">
      <c r="A8034">
        <v>8019</v>
      </c>
      <c r="B8034" s="84">
        <v>30340</v>
      </c>
      <c r="C8034" s="47">
        <v>46.12</v>
      </c>
      <c r="D8034" s="47">
        <v>46.88</v>
      </c>
      <c r="E8034" s="47">
        <v>45.25</v>
      </c>
      <c r="F8034" s="47">
        <v>46.5</v>
      </c>
      <c r="G8034" s="48">
        <v>584800</v>
      </c>
      <c r="H8034" s="47">
        <v>5.0999999999999996</v>
      </c>
      <c r="I8034" s="51">
        <f t="shared" si="897"/>
        <v>0.1096774193548387</v>
      </c>
      <c r="J8034" s="51">
        <f t="shared" ca="1" si="898"/>
        <v>4</v>
      </c>
      <c r="K8034" s="47">
        <f t="shared" si="899"/>
        <v>5.0599999999999996</v>
      </c>
      <c r="L8034" s="47">
        <f t="shared" si="900"/>
        <v>5.14</v>
      </c>
      <c r="M8034" s="47">
        <f t="shared" si="901"/>
        <v>4.96</v>
      </c>
      <c r="N8034" s="47">
        <f t="shared" si="902"/>
        <v>5.0999999999999996</v>
      </c>
      <c r="O8034" s="48">
        <f t="shared" ca="1" si="903"/>
        <v>2339200</v>
      </c>
    </row>
    <row r="8035" spans="1:15" x14ac:dyDescent="0.25">
      <c r="A8035">
        <v>8020</v>
      </c>
      <c r="B8035" s="84">
        <v>30337</v>
      </c>
      <c r="C8035" s="47">
        <v>47.88</v>
      </c>
      <c r="D8035" s="47">
        <v>48.12</v>
      </c>
      <c r="E8035" s="47">
        <v>47.5</v>
      </c>
      <c r="F8035" s="47">
        <v>47.88</v>
      </c>
      <c r="G8035" s="48">
        <v>606800</v>
      </c>
      <c r="H8035" s="47">
        <v>5.26</v>
      </c>
      <c r="I8035" s="51">
        <f t="shared" si="897"/>
        <v>0.1098579782790309</v>
      </c>
      <c r="J8035" s="51">
        <f t="shared" ca="1" si="898"/>
        <v>4</v>
      </c>
      <c r="K8035" s="47">
        <f t="shared" si="899"/>
        <v>5.26</v>
      </c>
      <c r="L8035" s="47">
        <f t="shared" si="900"/>
        <v>5.29</v>
      </c>
      <c r="M8035" s="47">
        <f t="shared" si="901"/>
        <v>5.22</v>
      </c>
      <c r="N8035" s="47">
        <f t="shared" si="902"/>
        <v>5.26</v>
      </c>
      <c r="O8035" s="48">
        <f t="shared" ca="1" si="903"/>
        <v>2427200</v>
      </c>
    </row>
    <row r="8036" spans="1:15" x14ac:dyDescent="0.25">
      <c r="A8036">
        <v>8021</v>
      </c>
      <c r="B8036" s="84">
        <v>30336</v>
      </c>
      <c r="C8036" s="47">
        <v>47.88</v>
      </c>
      <c r="D8036" s="47">
        <v>48.25</v>
      </c>
      <c r="E8036" s="47">
        <v>47.38</v>
      </c>
      <c r="F8036" s="47">
        <v>48</v>
      </c>
      <c r="G8036" s="48">
        <v>846400</v>
      </c>
      <c r="H8036" s="47">
        <v>5.27</v>
      </c>
      <c r="I8036" s="51">
        <f t="shared" si="897"/>
        <v>0.10979166666666666</v>
      </c>
      <c r="J8036" s="51">
        <f t="shared" ca="1" si="898"/>
        <v>4</v>
      </c>
      <c r="K8036" s="47">
        <f t="shared" si="899"/>
        <v>5.26</v>
      </c>
      <c r="L8036" s="47">
        <f t="shared" si="900"/>
        <v>5.3</v>
      </c>
      <c r="M8036" s="47">
        <f t="shared" si="901"/>
        <v>5.2</v>
      </c>
      <c r="N8036" s="47">
        <f t="shared" si="902"/>
        <v>5.27</v>
      </c>
      <c r="O8036" s="48">
        <f t="shared" ca="1" si="903"/>
        <v>3385600</v>
      </c>
    </row>
    <row r="8037" spans="1:15" x14ac:dyDescent="0.25">
      <c r="A8037">
        <v>8022</v>
      </c>
      <c r="B8037" s="84">
        <v>30335</v>
      </c>
      <c r="C8037" s="47">
        <v>47.75</v>
      </c>
      <c r="D8037" s="47">
        <v>48.62</v>
      </c>
      <c r="E8037" s="47">
        <v>46.75</v>
      </c>
      <c r="F8037" s="47">
        <v>47.38</v>
      </c>
      <c r="G8037" s="48">
        <v>817200</v>
      </c>
      <c r="H8037" s="47">
        <v>5.2</v>
      </c>
      <c r="I8037" s="51">
        <f t="shared" si="897"/>
        <v>0.10975094976783453</v>
      </c>
      <c r="J8037" s="51">
        <f t="shared" ca="1" si="898"/>
        <v>4</v>
      </c>
      <c r="K8037" s="47">
        <f t="shared" si="899"/>
        <v>5.24</v>
      </c>
      <c r="L8037" s="47">
        <f t="shared" si="900"/>
        <v>5.34</v>
      </c>
      <c r="M8037" s="47">
        <f t="shared" si="901"/>
        <v>5.13</v>
      </c>
      <c r="N8037" s="47">
        <f t="shared" si="902"/>
        <v>5.2</v>
      </c>
      <c r="O8037" s="48">
        <f t="shared" ca="1" si="903"/>
        <v>3268800</v>
      </c>
    </row>
    <row r="8038" spans="1:15" x14ac:dyDescent="0.25">
      <c r="A8038">
        <v>8023</v>
      </c>
      <c r="B8038" s="84">
        <v>30334</v>
      </c>
      <c r="C8038" s="47">
        <v>47.75</v>
      </c>
      <c r="D8038" s="47">
        <v>48.5</v>
      </c>
      <c r="E8038" s="47">
        <v>47</v>
      </c>
      <c r="F8038" s="47">
        <v>48</v>
      </c>
      <c r="G8038" s="48">
        <v>946800</v>
      </c>
      <c r="H8038" s="47">
        <v>5.27</v>
      </c>
      <c r="I8038" s="51">
        <f t="shared" si="897"/>
        <v>0.10979166666666666</v>
      </c>
      <c r="J8038" s="51">
        <f t="shared" ca="1" si="898"/>
        <v>4</v>
      </c>
      <c r="K8038" s="47">
        <f t="shared" si="899"/>
        <v>5.24</v>
      </c>
      <c r="L8038" s="47">
        <f t="shared" si="900"/>
        <v>5.32</v>
      </c>
      <c r="M8038" s="47">
        <f t="shared" si="901"/>
        <v>5.16</v>
      </c>
      <c r="N8038" s="47">
        <f t="shared" si="902"/>
        <v>5.27</v>
      </c>
      <c r="O8038" s="48">
        <f t="shared" ca="1" si="903"/>
        <v>3787200</v>
      </c>
    </row>
    <row r="8039" spans="1:15" x14ac:dyDescent="0.25">
      <c r="A8039">
        <v>8024</v>
      </c>
      <c r="B8039" s="84">
        <v>30333</v>
      </c>
      <c r="C8039" s="47">
        <v>46.75</v>
      </c>
      <c r="D8039" s="47">
        <v>47.62</v>
      </c>
      <c r="E8039" s="47">
        <v>46.75</v>
      </c>
      <c r="F8039" s="47">
        <v>47.25</v>
      </c>
      <c r="G8039" s="48">
        <v>1706800</v>
      </c>
      <c r="H8039" s="47">
        <v>5.19</v>
      </c>
      <c r="I8039" s="51">
        <f t="shared" si="897"/>
        <v>0.10984126984126985</v>
      </c>
      <c r="J8039" s="51">
        <f t="shared" ca="1" si="898"/>
        <v>4</v>
      </c>
      <c r="K8039" s="47">
        <f t="shared" si="899"/>
        <v>5.14</v>
      </c>
      <c r="L8039" s="47">
        <f t="shared" si="900"/>
        <v>5.23</v>
      </c>
      <c r="M8039" s="47">
        <f t="shared" si="901"/>
        <v>5.14</v>
      </c>
      <c r="N8039" s="47">
        <f t="shared" si="902"/>
        <v>5.19</v>
      </c>
      <c r="O8039" s="48">
        <f t="shared" ca="1" si="903"/>
        <v>6827200</v>
      </c>
    </row>
    <row r="8040" spans="1:15" x14ac:dyDescent="0.25">
      <c r="A8040">
        <v>8025</v>
      </c>
      <c r="B8040" s="84">
        <v>30330</v>
      </c>
      <c r="C8040" s="47">
        <v>46.12</v>
      </c>
      <c r="D8040" s="47">
        <v>47.12</v>
      </c>
      <c r="E8040" s="47">
        <v>45.12</v>
      </c>
      <c r="F8040" s="47">
        <v>46.5</v>
      </c>
      <c r="G8040" s="48">
        <v>705200</v>
      </c>
      <c r="H8040" s="47">
        <v>5.0999999999999996</v>
      </c>
      <c r="I8040" s="51">
        <f t="shared" si="897"/>
        <v>0.1096774193548387</v>
      </c>
      <c r="J8040" s="51">
        <f t="shared" ca="1" si="898"/>
        <v>4</v>
      </c>
      <c r="K8040" s="47">
        <f t="shared" si="899"/>
        <v>5.0599999999999996</v>
      </c>
      <c r="L8040" s="47">
        <f t="shared" si="900"/>
        <v>5.17</v>
      </c>
      <c r="M8040" s="47">
        <f t="shared" si="901"/>
        <v>4.95</v>
      </c>
      <c r="N8040" s="47">
        <f t="shared" si="902"/>
        <v>5.0999999999999996</v>
      </c>
      <c r="O8040" s="48">
        <f t="shared" ca="1" si="903"/>
        <v>2820800</v>
      </c>
    </row>
    <row r="8041" spans="1:15" x14ac:dyDescent="0.25">
      <c r="A8041">
        <v>8026</v>
      </c>
      <c r="B8041" s="84">
        <v>30329</v>
      </c>
      <c r="C8041" s="47">
        <v>45.62</v>
      </c>
      <c r="D8041" s="47">
        <v>46.12</v>
      </c>
      <c r="E8041" s="47">
        <v>45</v>
      </c>
      <c r="F8041" s="47">
        <v>45.5</v>
      </c>
      <c r="G8041" s="48">
        <v>926800</v>
      </c>
      <c r="H8041" s="47">
        <v>4.99</v>
      </c>
      <c r="I8041" s="51">
        <f t="shared" si="897"/>
        <v>0.10967032967032968</v>
      </c>
      <c r="J8041" s="51">
        <f t="shared" ca="1" si="898"/>
        <v>4</v>
      </c>
      <c r="K8041" s="47">
        <f t="shared" si="899"/>
        <v>5</v>
      </c>
      <c r="L8041" s="47">
        <f t="shared" si="900"/>
        <v>5.0599999999999996</v>
      </c>
      <c r="M8041" s="47">
        <f t="shared" si="901"/>
        <v>4.9400000000000004</v>
      </c>
      <c r="N8041" s="47">
        <f t="shared" si="902"/>
        <v>4.99</v>
      </c>
      <c r="O8041" s="48">
        <f t="shared" ca="1" si="903"/>
        <v>3707200</v>
      </c>
    </row>
    <row r="8042" spans="1:15" x14ac:dyDescent="0.25">
      <c r="A8042">
        <v>8027</v>
      </c>
      <c r="B8042" s="84">
        <v>30328</v>
      </c>
      <c r="C8042" s="47">
        <v>45.62</v>
      </c>
      <c r="D8042" s="47">
        <v>46.12</v>
      </c>
      <c r="E8042" s="47">
        <v>45</v>
      </c>
      <c r="F8042" s="47">
        <v>45.38</v>
      </c>
      <c r="G8042" s="48">
        <v>2060000</v>
      </c>
      <c r="H8042" s="47">
        <v>4.9800000000000004</v>
      </c>
      <c r="I8042" s="51">
        <f t="shared" si="897"/>
        <v>0.10973997355663288</v>
      </c>
      <c r="J8042" s="51">
        <f t="shared" ca="1" si="898"/>
        <v>4</v>
      </c>
      <c r="K8042" s="47">
        <f t="shared" si="899"/>
        <v>5.01</v>
      </c>
      <c r="L8042" s="47">
        <f t="shared" si="900"/>
        <v>5.0599999999999996</v>
      </c>
      <c r="M8042" s="47">
        <f t="shared" si="901"/>
        <v>4.9400000000000004</v>
      </c>
      <c r="N8042" s="47">
        <f t="shared" si="902"/>
        <v>4.9800000000000004</v>
      </c>
      <c r="O8042" s="48">
        <f t="shared" ca="1" si="903"/>
        <v>8240000</v>
      </c>
    </row>
    <row r="8043" spans="1:15" x14ac:dyDescent="0.25">
      <c r="A8043">
        <v>8028</v>
      </c>
      <c r="B8043" s="84">
        <v>30327</v>
      </c>
      <c r="C8043" s="47">
        <v>46.12</v>
      </c>
      <c r="D8043" s="47">
        <v>47.12</v>
      </c>
      <c r="E8043" s="47">
        <v>45</v>
      </c>
      <c r="F8043" s="47">
        <v>45</v>
      </c>
      <c r="G8043" s="48">
        <v>630800</v>
      </c>
      <c r="H8043" s="47">
        <v>4.9400000000000004</v>
      </c>
      <c r="I8043" s="51">
        <f t="shared" si="897"/>
        <v>0.10977777777777778</v>
      </c>
      <c r="J8043" s="51">
        <f t="shared" ca="1" si="898"/>
        <v>4</v>
      </c>
      <c r="K8043" s="47">
        <f t="shared" si="899"/>
        <v>5.0599999999999996</v>
      </c>
      <c r="L8043" s="47">
        <f t="shared" si="900"/>
        <v>5.17</v>
      </c>
      <c r="M8043" s="47">
        <f t="shared" si="901"/>
        <v>4.9400000000000004</v>
      </c>
      <c r="N8043" s="47">
        <f t="shared" si="902"/>
        <v>4.9400000000000004</v>
      </c>
      <c r="O8043" s="48">
        <f t="shared" ca="1" si="903"/>
        <v>2523200</v>
      </c>
    </row>
    <row r="8044" spans="1:15" x14ac:dyDescent="0.25">
      <c r="A8044">
        <v>8029</v>
      </c>
      <c r="B8044" s="84">
        <v>30326</v>
      </c>
      <c r="C8044" s="47">
        <v>46.62</v>
      </c>
      <c r="D8044" s="47">
        <v>47.38</v>
      </c>
      <c r="E8044" s="47">
        <v>45.75</v>
      </c>
      <c r="F8044" s="47">
        <v>47.12</v>
      </c>
      <c r="G8044" s="48">
        <v>714800</v>
      </c>
      <c r="H8044" s="47">
        <v>5.17</v>
      </c>
      <c r="I8044" s="51">
        <f t="shared" si="897"/>
        <v>0.10971986417657047</v>
      </c>
      <c r="J8044" s="51">
        <f t="shared" ca="1" si="898"/>
        <v>4</v>
      </c>
      <c r="K8044" s="47">
        <f t="shared" si="899"/>
        <v>5.12</v>
      </c>
      <c r="L8044" s="47">
        <f t="shared" si="900"/>
        <v>5.2</v>
      </c>
      <c r="M8044" s="47">
        <f t="shared" si="901"/>
        <v>5.0199999999999996</v>
      </c>
      <c r="N8044" s="47">
        <f t="shared" si="902"/>
        <v>5.17</v>
      </c>
      <c r="O8044" s="48">
        <f t="shared" ca="1" si="903"/>
        <v>2859200</v>
      </c>
    </row>
    <row r="8045" spans="1:15" x14ac:dyDescent="0.25">
      <c r="A8045">
        <v>8030</v>
      </c>
      <c r="B8045" s="84">
        <v>30323</v>
      </c>
      <c r="C8045" s="47">
        <v>45.75</v>
      </c>
      <c r="D8045" s="47">
        <v>46.5</v>
      </c>
      <c r="E8045" s="47">
        <v>45</v>
      </c>
      <c r="F8045" s="47">
        <v>46</v>
      </c>
      <c r="G8045" s="48">
        <v>1032400</v>
      </c>
      <c r="H8045" s="47">
        <v>5.05</v>
      </c>
      <c r="I8045" s="51">
        <f t="shared" si="897"/>
        <v>0.10978260869565216</v>
      </c>
      <c r="J8045" s="51">
        <f t="shared" ca="1" si="898"/>
        <v>4</v>
      </c>
      <c r="K8045" s="47">
        <f t="shared" si="899"/>
        <v>5.0199999999999996</v>
      </c>
      <c r="L8045" s="47">
        <f t="shared" si="900"/>
        <v>5.0999999999999996</v>
      </c>
      <c r="M8045" s="47">
        <f t="shared" si="901"/>
        <v>4.9400000000000004</v>
      </c>
      <c r="N8045" s="47">
        <f t="shared" si="902"/>
        <v>5.05</v>
      </c>
      <c r="O8045" s="48">
        <f t="shared" ca="1" si="903"/>
        <v>4129600</v>
      </c>
    </row>
    <row r="8046" spans="1:15" x14ac:dyDescent="0.25">
      <c r="A8046">
        <v>8031</v>
      </c>
      <c r="B8046" s="84">
        <v>30322</v>
      </c>
      <c r="C8046" s="47">
        <v>44.12</v>
      </c>
      <c r="D8046" s="47">
        <v>44.88</v>
      </c>
      <c r="E8046" s="47">
        <v>43.25</v>
      </c>
      <c r="F8046" s="47">
        <v>44.38</v>
      </c>
      <c r="G8046" s="48">
        <v>986400</v>
      </c>
      <c r="H8046" s="47">
        <v>4.87</v>
      </c>
      <c r="I8046" s="51">
        <f t="shared" si="897"/>
        <v>0.10973411446597565</v>
      </c>
      <c r="J8046" s="51">
        <f t="shared" ca="1" si="898"/>
        <v>4</v>
      </c>
      <c r="K8046" s="47">
        <f t="shared" si="899"/>
        <v>4.84</v>
      </c>
      <c r="L8046" s="47">
        <f t="shared" si="900"/>
        <v>4.92</v>
      </c>
      <c r="M8046" s="47">
        <f t="shared" si="901"/>
        <v>4.75</v>
      </c>
      <c r="N8046" s="47">
        <f t="shared" si="902"/>
        <v>4.87</v>
      </c>
      <c r="O8046" s="48">
        <f t="shared" ca="1" si="903"/>
        <v>3945600</v>
      </c>
    </row>
    <row r="8047" spans="1:15" x14ac:dyDescent="0.25">
      <c r="A8047">
        <v>8032</v>
      </c>
      <c r="B8047" s="84">
        <v>30321</v>
      </c>
      <c r="C8047" s="47">
        <v>44</v>
      </c>
      <c r="D8047" s="47">
        <v>44.75</v>
      </c>
      <c r="E8047" s="47">
        <v>43.12</v>
      </c>
      <c r="F8047" s="47">
        <v>43.5</v>
      </c>
      <c r="G8047" s="48">
        <v>859200</v>
      </c>
      <c r="H8047" s="47">
        <v>4.78</v>
      </c>
      <c r="I8047" s="51">
        <f t="shared" si="897"/>
        <v>0.10988505747126437</v>
      </c>
      <c r="J8047" s="51">
        <f t="shared" ca="1" si="898"/>
        <v>4</v>
      </c>
      <c r="K8047" s="47">
        <f t="shared" si="899"/>
        <v>4.83</v>
      </c>
      <c r="L8047" s="47">
        <f t="shared" si="900"/>
        <v>4.92</v>
      </c>
      <c r="M8047" s="47">
        <f t="shared" si="901"/>
        <v>4.74</v>
      </c>
      <c r="N8047" s="47">
        <f t="shared" si="902"/>
        <v>4.78</v>
      </c>
      <c r="O8047" s="48">
        <f t="shared" ca="1" si="903"/>
        <v>3436800</v>
      </c>
    </row>
    <row r="8048" spans="1:15" x14ac:dyDescent="0.25">
      <c r="A8048">
        <v>8033</v>
      </c>
      <c r="B8048" s="84">
        <v>30320</v>
      </c>
      <c r="C8048" s="47">
        <v>43.38</v>
      </c>
      <c r="D8048" s="47">
        <v>44.38</v>
      </c>
      <c r="E8048" s="47">
        <v>42.38</v>
      </c>
      <c r="F8048" s="47">
        <v>44.38</v>
      </c>
      <c r="G8048" s="48">
        <v>630400</v>
      </c>
      <c r="H8048" s="47">
        <v>4.87</v>
      </c>
      <c r="I8048" s="51">
        <f t="shared" si="897"/>
        <v>0.10973411446597565</v>
      </c>
      <c r="J8048" s="51">
        <f t="shared" ca="1" si="898"/>
        <v>4</v>
      </c>
      <c r="K8048" s="47">
        <f t="shared" si="899"/>
        <v>4.76</v>
      </c>
      <c r="L8048" s="47">
        <f t="shared" si="900"/>
        <v>4.87</v>
      </c>
      <c r="M8048" s="47">
        <f t="shared" si="901"/>
        <v>4.6500000000000004</v>
      </c>
      <c r="N8048" s="47">
        <f t="shared" si="902"/>
        <v>4.87</v>
      </c>
      <c r="O8048" s="48">
        <f t="shared" ca="1" si="903"/>
        <v>2521600</v>
      </c>
    </row>
    <row r="8049" spans="1:15" x14ac:dyDescent="0.25">
      <c r="A8049">
        <v>8034</v>
      </c>
      <c r="B8049" s="84">
        <v>30319</v>
      </c>
      <c r="C8049" s="47">
        <v>43.5</v>
      </c>
      <c r="D8049" s="47">
        <v>44.75</v>
      </c>
      <c r="E8049" s="47">
        <v>42.25</v>
      </c>
      <c r="F8049" s="47">
        <v>42.75</v>
      </c>
      <c r="G8049" s="48">
        <v>454000</v>
      </c>
      <c r="H8049" s="47">
        <v>4.6900000000000004</v>
      </c>
      <c r="I8049" s="51">
        <f t="shared" si="897"/>
        <v>0.1097076023391813</v>
      </c>
      <c r="J8049" s="51">
        <f t="shared" ca="1" si="898"/>
        <v>4</v>
      </c>
      <c r="K8049" s="47">
        <f t="shared" si="899"/>
        <v>4.7699999999999996</v>
      </c>
      <c r="L8049" s="47">
        <f t="shared" si="900"/>
        <v>4.91</v>
      </c>
      <c r="M8049" s="47">
        <f t="shared" si="901"/>
        <v>4.6399999999999997</v>
      </c>
      <c r="N8049" s="47">
        <f t="shared" si="902"/>
        <v>4.6900000000000004</v>
      </c>
      <c r="O8049" s="48">
        <f t="shared" ca="1" si="903"/>
        <v>1816000</v>
      </c>
    </row>
    <row r="8050" spans="1:15" x14ac:dyDescent="0.25">
      <c r="A8050">
        <v>8035</v>
      </c>
      <c r="B8050" s="84">
        <v>30316</v>
      </c>
      <c r="C8050" s="47">
        <v>44.5</v>
      </c>
      <c r="D8050" s="47">
        <v>44.88</v>
      </c>
      <c r="E8050" s="47">
        <v>44</v>
      </c>
      <c r="F8050" s="47">
        <v>44.75</v>
      </c>
      <c r="G8050" s="48">
        <v>674400</v>
      </c>
      <c r="H8050" s="47">
        <v>4.87</v>
      </c>
      <c r="I8050" s="51">
        <f t="shared" si="897"/>
        <v>0.10882681564245811</v>
      </c>
      <c r="J8050" s="51">
        <f t="shared" ca="1" si="898"/>
        <v>4</v>
      </c>
      <c r="K8050" s="47">
        <f t="shared" si="899"/>
        <v>4.84</v>
      </c>
      <c r="L8050" s="47">
        <f t="shared" si="900"/>
        <v>4.88</v>
      </c>
      <c r="M8050" s="47">
        <f t="shared" si="901"/>
        <v>4.79</v>
      </c>
      <c r="N8050" s="47">
        <f t="shared" si="902"/>
        <v>4.87</v>
      </c>
      <c r="O8050" s="48">
        <f t="shared" ca="1" si="903"/>
        <v>2697600</v>
      </c>
    </row>
    <row r="8051" spans="1:15" x14ac:dyDescent="0.25">
      <c r="A8051">
        <v>8036</v>
      </c>
      <c r="B8051" s="84">
        <v>30315</v>
      </c>
      <c r="C8051" s="47">
        <v>44.88</v>
      </c>
      <c r="D8051" s="47">
        <v>45.12</v>
      </c>
      <c r="E8051" s="47">
        <v>44.5</v>
      </c>
      <c r="F8051" s="47">
        <v>44.75</v>
      </c>
      <c r="G8051" s="48">
        <v>539200</v>
      </c>
      <c r="H8051" s="47">
        <v>4.87</v>
      </c>
      <c r="I8051" s="51">
        <f t="shared" si="897"/>
        <v>0.10882681564245811</v>
      </c>
      <c r="J8051" s="51">
        <f t="shared" ca="1" si="898"/>
        <v>4</v>
      </c>
      <c r="K8051" s="47">
        <f t="shared" si="899"/>
        <v>4.88</v>
      </c>
      <c r="L8051" s="47">
        <f t="shared" si="900"/>
        <v>4.91</v>
      </c>
      <c r="M8051" s="47">
        <f t="shared" si="901"/>
        <v>4.84</v>
      </c>
      <c r="N8051" s="47">
        <f t="shared" si="902"/>
        <v>4.87</v>
      </c>
      <c r="O8051" s="48">
        <f t="shared" ca="1" si="903"/>
        <v>2156800</v>
      </c>
    </row>
    <row r="8052" spans="1:15" x14ac:dyDescent="0.25">
      <c r="A8052">
        <v>8037</v>
      </c>
      <c r="B8052" s="84">
        <v>30314</v>
      </c>
      <c r="C8052" s="47">
        <v>45.38</v>
      </c>
      <c r="D8052" s="47">
        <v>45.75</v>
      </c>
      <c r="E8052" s="47">
        <v>44.88</v>
      </c>
      <c r="F8052" s="47">
        <v>45</v>
      </c>
      <c r="G8052" s="48">
        <v>329600</v>
      </c>
      <c r="H8052" s="47">
        <v>4.9000000000000004</v>
      </c>
      <c r="I8052" s="51">
        <f t="shared" si="897"/>
        <v>0.1088888888888889</v>
      </c>
      <c r="J8052" s="51">
        <f t="shared" ca="1" si="898"/>
        <v>4</v>
      </c>
      <c r="K8052" s="47">
        <f t="shared" si="899"/>
        <v>4.9400000000000004</v>
      </c>
      <c r="L8052" s="47">
        <f t="shared" si="900"/>
        <v>4.9800000000000004</v>
      </c>
      <c r="M8052" s="47">
        <f t="shared" si="901"/>
        <v>4.8899999999999997</v>
      </c>
      <c r="N8052" s="47">
        <f t="shared" si="902"/>
        <v>4.9000000000000004</v>
      </c>
      <c r="O8052" s="48">
        <f t="shared" ca="1" si="903"/>
        <v>1318400</v>
      </c>
    </row>
    <row r="8053" spans="1:15" x14ac:dyDescent="0.25">
      <c r="A8053">
        <v>8038</v>
      </c>
      <c r="B8053" s="84">
        <v>30313</v>
      </c>
      <c r="C8053" s="47">
        <v>45.75</v>
      </c>
      <c r="D8053" s="47">
        <v>46.75</v>
      </c>
      <c r="E8053" s="47">
        <v>44.75</v>
      </c>
      <c r="F8053" s="47">
        <v>45.25</v>
      </c>
      <c r="G8053" s="48">
        <v>552800</v>
      </c>
      <c r="H8053" s="47">
        <v>4.93</v>
      </c>
      <c r="I8053" s="51">
        <f t="shared" si="897"/>
        <v>0.10895027624309392</v>
      </c>
      <c r="J8053" s="51">
        <f t="shared" ca="1" si="898"/>
        <v>4</v>
      </c>
      <c r="K8053" s="47">
        <f t="shared" si="899"/>
        <v>4.9800000000000004</v>
      </c>
      <c r="L8053" s="47">
        <f t="shared" si="900"/>
        <v>5.09</v>
      </c>
      <c r="M8053" s="47">
        <f t="shared" si="901"/>
        <v>4.88</v>
      </c>
      <c r="N8053" s="47">
        <f t="shared" si="902"/>
        <v>4.93</v>
      </c>
      <c r="O8053" s="48">
        <f t="shared" ca="1" si="903"/>
        <v>2211200</v>
      </c>
    </row>
    <row r="8054" spans="1:15" x14ac:dyDescent="0.25">
      <c r="A8054">
        <v>8039</v>
      </c>
      <c r="B8054" s="84">
        <v>30312</v>
      </c>
      <c r="C8054" s="47">
        <v>46.62</v>
      </c>
      <c r="D8054" s="47">
        <v>47</v>
      </c>
      <c r="E8054" s="47">
        <v>46.25</v>
      </c>
      <c r="F8054" s="47">
        <v>46.88</v>
      </c>
      <c r="G8054" s="48">
        <v>209600</v>
      </c>
      <c r="H8054" s="47">
        <v>5.1100000000000003</v>
      </c>
      <c r="I8054" s="51">
        <f t="shared" si="897"/>
        <v>0.10900170648464164</v>
      </c>
      <c r="J8054" s="51">
        <f t="shared" ca="1" si="898"/>
        <v>4</v>
      </c>
      <c r="K8054" s="47">
        <f t="shared" si="899"/>
        <v>5.08</v>
      </c>
      <c r="L8054" s="47">
        <f t="shared" si="900"/>
        <v>5.12</v>
      </c>
      <c r="M8054" s="47">
        <f t="shared" si="901"/>
        <v>5.04</v>
      </c>
      <c r="N8054" s="47">
        <f t="shared" si="902"/>
        <v>5.1100000000000003</v>
      </c>
      <c r="O8054" s="48">
        <f t="shared" ca="1" si="903"/>
        <v>838400</v>
      </c>
    </row>
    <row r="8055" spans="1:15" x14ac:dyDescent="0.25">
      <c r="A8055">
        <v>8040</v>
      </c>
      <c r="B8055" s="84">
        <v>30308</v>
      </c>
      <c r="C8055" s="47">
        <v>45.75</v>
      </c>
      <c r="D8055" s="47">
        <v>47.25</v>
      </c>
      <c r="E8055" s="47">
        <v>44.25</v>
      </c>
      <c r="F8055" s="47">
        <v>47</v>
      </c>
      <c r="G8055" s="48">
        <v>1011600</v>
      </c>
      <c r="H8055" s="47">
        <v>5.12</v>
      </c>
      <c r="I8055" s="51">
        <f t="shared" si="897"/>
        <v>0.10893617021276596</v>
      </c>
      <c r="J8055" s="51">
        <f t="shared" ca="1" si="898"/>
        <v>4</v>
      </c>
      <c r="K8055" s="47">
        <f t="shared" si="899"/>
        <v>4.9800000000000004</v>
      </c>
      <c r="L8055" s="47">
        <f t="shared" si="900"/>
        <v>5.15</v>
      </c>
      <c r="M8055" s="47">
        <f t="shared" si="901"/>
        <v>4.82</v>
      </c>
      <c r="N8055" s="47">
        <f t="shared" si="902"/>
        <v>5.12</v>
      </c>
      <c r="O8055" s="48">
        <f t="shared" ca="1" si="903"/>
        <v>4046400</v>
      </c>
    </row>
    <row r="8056" spans="1:15" x14ac:dyDescent="0.25">
      <c r="A8056">
        <v>8041</v>
      </c>
      <c r="B8056" s="84">
        <v>30307</v>
      </c>
      <c r="C8056" s="47">
        <v>44.62</v>
      </c>
      <c r="D8056" s="47">
        <v>45.25</v>
      </c>
      <c r="E8056" s="47">
        <v>44</v>
      </c>
      <c r="F8056" s="47">
        <v>44.75</v>
      </c>
      <c r="G8056" s="48">
        <v>338000</v>
      </c>
      <c r="H8056" s="47">
        <v>4.87</v>
      </c>
      <c r="I8056" s="51">
        <f t="shared" si="897"/>
        <v>0.10882681564245811</v>
      </c>
      <c r="J8056" s="51">
        <f t="shared" ca="1" si="898"/>
        <v>4</v>
      </c>
      <c r="K8056" s="47">
        <f t="shared" si="899"/>
        <v>4.8600000000000003</v>
      </c>
      <c r="L8056" s="47">
        <f t="shared" si="900"/>
        <v>4.92</v>
      </c>
      <c r="M8056" s="47">
        <f t="shared" si="901"/>
        <v>4.79</v>
      </c>
      <c r="N8056" s="47">
        <f t="shared" si="902"/>
        <v>4.87</v>
      </c>
      <c r="O8056" s="48">
        <f t="shared" ca="1" si="903"/>
        <v>1352000</v>
      </c>
    </row>
    <row r="8057" spans="1:15" x14ac:dyDescent="0.25">
      <c r="A8057">
        <v>8042</v>
      </c>
      <c r="B8057" s="84">
        <v>30306</v>
      </c>
      <c r="C8057" s="47">
        <v>44.75</v>
      </c>
      <c r="D8057" s="47">
        <v>45.25</v>
      </c>
      <c r="E8057" s="47">
        <v>44.12</v>
      </c>
      <c r="F8057" s="47">
        <v>45</v>
      </c>
      <c r="G8057" s="48">
        <v>572000</v>
      </c>
      <c r="H8057" s="47">
        <v>4.9000000000000004</v>
      </c>
      <c r="I8057" s="51">
        <f t="shared" si="897"/>
        <v>0.1088888888888889</v>
      </c>
      <c r="J8057" s="51">
        <f t="shared" ca="1" si="898"/>
        <v>4</v>
      </c>
      <c r="K8057" s="47">
        <f t="shared" si="899"/>
        <v>4.87</v>
      </c>
      <c r="L8057" s="47">
        <f t="shared" si="900"/>
        <v>4.93</v>
      </c>
      <c r="M8057" s="47">
        <f t="shared" si="901"/>
        <v>4.8</v>
      </c>
      <c r="N8057" s="47">
        <f t="shared" si="902"/>
        <v>4.9000000000000004</v>
      </c>
      <c r="O8057" s="48">
        <f t="shared" ca="1" si="903"/>
        <v>2288000</v>
      </c>
    </row>
    <row r="8058" spans="1:15" x14ac:dyDescent="0.25">
      <c r="A8058">
        <v>8043</v>
      </c>
      <c r="B8058" s="84">
        <v>30305</v>
      </c>
      <c r="C8058" s="47">
        <v>45.38</v>
      </c>
      <c r="D8058" s="47">
        <v>46.12</v>
      </c>
      <c r="E8058" s="47">
        <v>44.62</v>
      </c>
      <c r="F8058" s="47">
        <v>45.25</v>
      </c>
      <c r="G8058" s="48">
        <v>600000</v>
      </c>
      <c r="H8058" s="47">
        <v>4.93</v>
      </c>
      <c r="I8058" s="51">
        <f t="shared" si="897"/>
        <v>0.10895027624309392</v>
      </c>
      <c r="J8058" s="51">
        <f t="shared" ca="1" si="898"/>
        <v>4</v>
      </c>
      <c r="K8058" s="47">
        <f t="shared" si="899"/>
        <v>4.9400000000000004</v>
      </c>
      <c r="L8058" s="47">
        <f t="shared" si="900"/>
        <v>5.0199999999999996</v>
      </c>
      <c r="M8058" s="47">
        <f t="shared" si="901"/>
        <v>4.8600000000000003</v>
      </c>
      <c r="N8058" s="47">
        <f t="shared" si="902"/>
        <v>4.93</v>
      </c>
      <c r="O8058" s="48">
        <f t="shared" ca="1" si="903"/>
        <v>2400000</v>
      </c>
    </row>
    <row r="8059" spans="1:15" x14ac:dyDescent="0.25">
      <c r="A8059">
        <v>8044</v>
      </c>
      <c r="B8059" s="84">
        <v>30302</v>
      </c>
      <c r="C8059" s="47">
        <v>44.5</v>
      </c>
      <c r="D8059" s="47">
        <v>45.5</v>
      </c>
      <c r="E8059" s="47">
        <v>43.5</v>
      </c>
      <c r="F8059" s="47">
        <v>45.5</v>
      </c>
      <c r="G8059" s="48">
        <v>664800</v>
      </c>
      <c r="H8059" s="47">
        <v>4.96</v>
      </c>
      <c r="I8059" s="51">
        <f t="shared" si="897"/>
        <v>0.109010989010989</v>
      </c>
      <c r="J8059" s="51">
        <f t="shared" ca="1" si="898"/>
        <v>4</v>
      </c>
      <c r="K8059" s="47">
        <f t="shared" si="899"/>
        <v>4.8499999999999996</v>
      </c>
      <c r="L8059" s="47">
        <f t="shared" si="900"/>
        <v>4.96</v>
      </c>
      <c r="M8059" s="47">
        <f t="shared" si="901"/>
        <v>4.74</v>
      </c>
      <c r="N8059" s="47">
        <f t="shared" si="902"/>
        <v>4.96</v>
      </c>
      <c r="O8059" s="48">
        <f t="shared" ca="1" si="903"/>
        <v>2659200</v>
      </c>
    </row>
    <row r="8060" spans="1:15" x14ac:dyDescent="0.25">
      <c r="A8060">
        <v>8045</v>
      </c>
      <c r="B8060" s="84">
        <v>30301</v>
      </c>
      <c r="C8060" s="47">
        <v>43.75</v>
      </c>
      <c r="D8060" s="47">
        <v>44.38</v>
      </c>
      <c r="E8060" s="47">
        <v>43</v>
      </c>
      <c r="F8060" s="47">
        <v>43.75</v>
      </c>
      <c r="G8060" s="48">
        <v>880400</v>
      </c>
      <c r="H8060" s="47">
        <v>4.7699999999999996</v>
      </c>
      <c r="I8060" s="51">
        <f t="shared" si="897"/>
        <v>0.10902857142857142</v>
      </c>
      <c r="J8060" s="51">
        <f t="shared" ca="1" si="898"/>
        <v>4</v>
      </c>
      <c r="K8060" s="47">
        <f t="shared" si="899"/>
        <v>4.7699999999999996</v>
      </c>
      <c r="L8060" s="47">
        <f t="shared" si="900"/>
        <v>4.84</v>
      </c>
      <c r="M8060" s="47">
        <f t="shared" si="901"/>
        <v>4.6900000000000004</v>
      </c>
      <c r="N8060" s="47">
        <f t="shared" si="902"/>
        <v>4.7699999999999996</v>
      </c>
      <c r="O8060" s="48">
        <f t="shared" ca="1" si="903"/>
        <v>3521600</v>
      </c>
    </row>
    <row r="8061" spans="1:15" x14ac:dyDescent="0.25">
      <c r="A8061">
        <v>8046</v>
      </c>
      <c r="B8061" s="84">
        <v>30300</v>
      </c>
      <c r="C8061" s="47">
        <v>44.75</v>
      </c>
      <c r="D8061" s="47">
        <v>45.38</v>
      </c>
      <c r="E8061" s="47">
        <v>44</v>
      </c>
      <c r="F8061" s="47">
        <v>44.25</v>
      </c>
      <c r="G8061" s="48">
        <v>1727600</v>
      </c>
      <c r="H8061" s="47">
        <v>4.82</v>
      </c>
      <c r="I8061" s="51">
        <f t="shared" si="897"/>
        <v>0.10892655367231639</v>
      </c>
      <c r="J8061" s="51">
        <f t="shared" ca="1" si="898"/>
        <v>4</v>
      </c>
      <c r="K8061" s="47">
        <f t="shared" si="899"/>
        <v>4.87</v>
      </c>
      <c r="L8061" s="47">
        <f t="shared" si="900"/>
        <v>4.9400000000000004</v>
      </c>
      <c r="M8061" s="47">
        <f t="shared" si="901"/>
        <v>4.79</v>
      </c>
      <c r="N8061" s="47">
        <f t="shared" si="902"/>
        <v>4.82</v>
      </c>
      <c r="O8061" s="48">
        <f t="shared" ca="1" si="903"/>
        <v>6910400</v>
      </c>
    </row>
    <row r="8062" spans="1:15" x14ac:dyDescent="0.25">
      <c r="A8062">
        <v>8047</v>
      </c>
      <c r="B8062" s="84">
        <v>30299</v>
      </c>
      <c r="C8062" s="47">
        <v>46</v>
      </c>
      <c r="D8062" s="47">
        <v>47.25</v>
      </c>
      <c r="E8062" s="47">
        <v>44.75</v>
      </c>
      <c r="F8062" s="47">
        <v>45.25</v>
      </c>
      <c r="G8062" s="48">
        <v>1013600</v>
      </c>
      <c r="H8062" s="47">
        <v>4.93</v>
      </c>
      <c r="I8062" s="51">
        <f t="shared" si="897"/>
        <v>0.10895027624309392</v>
      </c>
      <c r="J8062" s="51">
        <f t="shared" ca="1" si="898"/>
        <v>4</v>
      </c>
      <c r="K8062" s="47">
        <f t="shared" si="899"/>
        <v>5.01</v>
      </c>
      <c r="L8062" s="47">
        <f t="shared" si="900"/>
        <v>5.15</v>
      </c>
      <c r="M8062" s="47">
        <f t="shared" si="901"/>
        <v>4.88</v>
      </c>
      <c r="N8062" s="47">
        <f t="shared" si="902"/>
        <v>4.93</v>
      </c>
      <c r="O8062" s="48">
        <f t="shared" ca="1" si="903"/>
        <v>4054400</v>
      </c>
    </row>
    <row r="8063" spans="1:15" x14ac:dyDescent="0.25">
      <c r="A8063">
        <v>8048</v>
      </c>
      <c r="B8063" s="84">
        <v>30298</v>
      </c>
      <c r="C8063" s="47">
        <v>45.62</v>
      </c>
      <c r="D8063" s="47">
        <v>46</v>
      </c>
      <c r="E8063" s="47">
        <v>45.25</v>
      </c>
      <c r="F8063" s="47">
        <v>45.5</v>
      </c>
      <c r="G8063" s="48">
        <v>523200</v>
      </c>
      <c r="H8063" s="47">
        <v>4.96</v>
      </c>
      <c r="I8063" s="51">
        <f t="shared" si="897"/>
        <v>0.109010989010989</v>
      </c>
      <c r="J8063" s="51">
        <f t="shared" ca="1" si="898"/>
        <v>4</v>
      </c>
      <c r="K8063" s="47">
        <f t="shared" si="899"/>
        <v>4.97</v>
      </c>
      <c r="L8063" s="47">
        <f t="shared" si="900"/>
        <v>5.01</v>
      </c>
      <c r="M8063" s="47">
        <f t="shared" si="901"/>
        <v>4.93</v>
      </c>
      <c r="N8063" s="47">
        <f t="shared" si="902"/>
        <v>4.96</v>
      </c>
      <c r="O8063" s="48">
        <f t="shared" ca="1" si="903"/>
        <v>2092800</v>
      </c>
    </row>
    <row r="8064" spans="1:15" x14ac:dyDescent="0.25">
      <c r="A8064">
        <v>8049</v>
      </c>
      <c r="B8064" s="84">
        <v>30295</v>
      </c>
      <c r="C8064" s="47">
        <v>45.5</v>
      </c>
      <c r="D8064" s="47">
        <v>46</v>
      </c>
      <c r="E8064" s="47">
        <v>45</v>
      </c>
      <c r="F8064" s="47">
        <v>45.38</v>
      </c>
      <c r="G8064" s="48">
        <v>1247200</v>
      </c>
      <c r="H8064" s="47">
        <v>4.9400000000000004</v>
      </c>
      <c r="I8064" s="51">
        <f t="shared" si="897"/>
        <v>0.10885852798589687</v>
      </c>
      <c r="J8064" s="51">
        <f t="shared" ca="1" si="898"/>
        <v>4</v>
      </c>
      <c r="K8064" s="47">
        <f t="shared" si="899"/>
        <v>4.95</v>
      </c>
      <c r="L8064" s="47">
        <f t="shared" si="900"/>
        <v>5.01</v>
      </c>
      <c r="M8064" s="47">
        <f t="shared" si="901"/>
        <v>4.9000000000000004</v>
      </c>
      <c r="N8064" s="47">
        <f t="shared" si="902"/>
        <v>4.9400000000000004</v>
      </c>
      <c r="O8064" s="48">
        <f t="shared" ca="1" si="903"/>
        <v>4988800</v>
      </c>
    </row>
    <row r="8065" spans="1:15" x14ac:dyDescent="0.25">
      <c r="A8065">
        <v>8050</v>
      </c>
      <c r="B8065" s="84">
        <v>30294</v>
      </c>
      <c r="C8065" s="47">
        <v>45.38</v>
      </c>
      <c r="D8065" s="47">
        <v>46</v>
      </c>
      <c r="E8065" s="47">
        <v>44.75</v>
      </c>
      <c r="F8065" s="47">
        <v>45.12</v>
      </c>
      <c r="G8065" s="48">
        <v>1511200</v>
      </c>
      <c r="H8065" s="47">
        <v>4.91</v>
      </c>
      <c r="I8065" s="51">
        <f t="shared" si="897"/>
        <v>0.10882092198581561</v>
      </c>
      <c r="J8065" s="51">
        <f t="shared" ca="1" si="898"/>
        <v>4</v>
      </c>
      <c r="K8065" s="47">
        <f t="shared" si="899"/>
        <v>4.9400000000000004</v>
      </c>
      <c r="L8065" s="47">
        <f t="shared" si="900"/>
        <v>5.01</v>
      </c>
      <c r="M8065" s="47">
        <f t="shared" si="901"/>
        <v>4.87</v>
      </c>
      <c r="N8065" s="47">
        <f t="shared" si="902"/>
        <v>4.91</v>
      </c>
      <c r="O8065" s="48">
        <f t="shared" ca="1" si="903"/>
        <v>6044800</v>
      </c>
    </row>
    <row r="8066" spans="1:15" x14ac:dyDescent="0.25">
      <c r="A8066">
        <v>8051</v>
      </c>
      <c r="B8066" s="84">
        <v>30293</v>
      </c>
      <c r="C8066" s="47">
        <v>47.62</v>
      </c>
      <c r="D8066" s="47">
        <v>48</v>
      </c>
      <c r="E8066" s="47">
        <v>47.25</v>
      </c>
      <c r="F8066" s="47">
        <v>47.38</v>
      </c>
      <c r="G8066" s="48">
        <v>1082800</v>
      </c>
      <c r="H8066" s="47">
        <v>5.16</v>
      </c>
      <c r="I8066" s="51">
        <f t="shared" si="897"/>
        <v>0.10890671169269733</v>
      </c>
      <c r="J8066" s="51">
        <f t="shared" ca="1" si="898"/>
        <v>4</v>
      </c>
      <c r="K8066" s="47">
        <f t="shared" si="899"/>
        <v>5.19</v>
      </c>
      <c r="L8066" s="47">
        <f t="shared" si="900"/>
        <v>5.23</v>
      </c>
      <c r="M8066" s="47">
        <f t="shared" si="901"/>
        <v>5.15</v>
      </c>
      <c r="N8066" s="47">
        <f t="shared" si="902"/>
        <v>5.16</v>
      </c>
      <c r="O8066" s="48">
        <f t="shared" ca="1" si="903"/>
        <v>4331200</v>
      </c>
    </row>
    <row r="8067" spans="1:15" x14ac:dyDescent="0.25">
      <c r="A8067">
        <v>8052</v>
      </c>
      <c r="B8067" s="84">
        <v>30292</v>
      </c>
      <c r="C8067" s="47">
        <v>47.38</v>
      </c>
      <c r="D8067" s="47">
        <v>48.25</v>
      </c>
      <c r="E8067" s="47">
        <v>46.38</v>
      </c>
      <c r="F8067" s="47">
        <v>48</v>
      </c>
      <c r="G8067" s="48">
        <v>1898000</v>
      </c>
      <c r="H8067" s="47">
        <v>5.23</v>
      </c>
      <c r="I8067" s="51">
        <f t="shared" si="897"/>
        <v>0.10895833333333334</v>
      </c>
      <c r="J8067" s="51">
        <f t="shared" ca="1" si="898"/>
        <v>4</v>
      </c>
      <c r="K8067" s="47">
        <f t="shared" si="899"/>
        <v>5.16</v>
      </c>
      <c r="L8067" s="47">
        <f t="shared" si="900"/>
        <v>5.26</v>
      </c>
      <c r="M8067" s="47">
        <f t="shared" si="901"/>
        <v>5.05</v>
      </c>
      <c r="N8067" s="47">
        <f t="shared" si="902"/>
        <v>5.23</v>
      </c>
      <c r="O8067" s="48">
        <f t="shared" ca="1" si="903"/>
        <v>7592000</v>
      </c>
    </row>
    <row r="8068" spans="1:15" x14ac:dyDescent="0.25">
      <c r="A8068">
        <v>8053</v>
      </c>
      <c r="B8068" s="84">
        <v>30291</v>
      </c>
      <c r="C8068" s="47">
        <v>45.88</v>
      </c>
      <c r="D8068" s="47">
        <v>47</v>
      </c>
      <c r="E8068" s="47">
        <v>44.75</v>
      </c>
      <c r="F8068" s="47">
        <v>46.75</v>
      </c>
      <c r="G8068" s="48">
        <v>702000</v>
      </c>
      <c r="H8068" s="47">
        <v>5.09</v>
      </c>
      <c r="I8068" s="51">
        <f t="shared" si="897"/>
        <v>0.10887700534759358</v>
      </c>
      <c r="J8068" s="51">
        <f t="shared" ca="1" si="898"/>
        <v>4</v>
      </c>
      <c r="K8068" s="47">
        <f t="shared" si="899"/>
        <v>5</v>
      </c>
      <c r="L8068" s="47">
        <f t="shared" si="900"/>
        <v>5.12</v>
      </c>
      <c r="M8068" s="47">
        <f t="shared" si="901"/>
        <v>4.87</v>
      </c>
      <c r="N8068" s="47">
        <f t="shared" si="902"/>
        <v>5.09</v>
      </c>
      <c r="O8068" s="48">
        <f t="shared" ca="1" si="903"/>
        <v>2808000</v>
      </c>
    </row>
    <row r="8069" spans="1:15" x14ac:dyDescent="0.25">
      <c r="A8069">
        <v>8054</v>
      </c>
      <c r="B8069" s="84">
        <v>30288</v>
      </c>
      <c r="C8069" s="47">
        <v>45</v>
      </c>
      <c r="D8069" s="47">
        <v>45.75</v>
      </c>
      <c r="E8069" s="47">
        <v>44.25</v>
      </c>
      <c r="F8069" s="47">
        <v>45</v>
      </c>
      <c r="G8069" s="48">
        <v>1558000</v>
      </c>
      <c r="H8069" s="47">
        <v>4.9000000000000004</v>
      </c>
      <c r="I8069" s="51">
        <f t="shared" si="897"/>
        <v>0.1088888888888889</v>
      </c>
      <c r="J8069" s="51">
        <f t="shared" ca="1" si="898"/>
        <v>4</v>
      </c>
      <c r="K8069" s="47">
        <f t="shared" si="899"/>
        <v>4.9000000000000004</v>
      </c>
      <c r="L8069" s="47">
        <f t="shared" si="900"/>
        <v>4.9800000000000004</v>
      </c>
      <c r="M8069" s="47">
        <f t="shared" si="901"/>
        <v>4.82</v>
      </c>
      <c r="N8069" s="47">
        <f t="shared" si="902"/>
        <v>4.9000000000000004</v>
      </c>
      <c r="O8069" s="48">
        <f t="shared" ca="1" si="903"/>
        <v>6232000</v>
      </c>
    </row>
    <row r="8070" spans="1:15" x14ac:dyDescent="0.25">
      <c r="A8070">
        <v>8055</v>
      </c>
      <c r="B8070" s="84">
        <v>30287</v>
      </c>
      <c r="C8070" s="47">
        <v>45.38</v>
      </c>
      <c r="D8070" s="47">
        <v>45.75</v>
      </c>
      <c r="E8070" s="47">
        <v>45</v>
      </c>
      <c r="F8070" s="47">
        <v>45.12</v>
      </c>
      <c r="G8070" s="48">
        <v>1649200</v>
      </c>
      <c r="H8070" s="47">
        <v>4.91</v>
      </c>
      <c r="I8070" s="51">
        <f t="shared" si="897"/>
        <v>0.10882092198581561</v>
      </c>
      <c r="J8070" s="51">
        <f t="shared" ca="1" si="898"/>
        <v>4</v>
      </c>
      <c r="K8070" s="47">
        <f t="shared" si="899"/>
        <v>4.9400000000000004</v>
      </c>
      <c r="L8070" s="47">
        <f t="shared" si="900"/>
        <v>4.9800000000000004</v>
      </c>
      <c r="M8070" s="47">
        <f t="shared" si="901"/>
        <v>4.9000000000000004</v>
      </c>
      <c r="N8070" s="47">
        <f t="shared" si="902"/>
        <v>4.91</v>
      </c>
      <c r="O8070" s="48">
        <f t="shared" ca="1" si="903"/>
        <v>6596800</v>
      </c>
    </row>
    <row r="8071" spans="1:15" x14ac:dyDescent="0.25">
      <c r="A8071">
        <v>8056</v>
      </c>
      <c r="B8071" s="84">
        <v>30286</v>
      </c>
      <c r="C8071" s="47">
        <v>45.38</v>
      </c>
      <c r="D8071" s="47">
        <v>45.75</v>
      </c>
      <c r="E8071" s="47">
        <v>44.88</v>
      </c>
      <c r="F8071" s="47">
        <v>44.88</v>
      </c>
      <c r="G8071" s="48">
        <v>1020000</v>
      </c>
      <c r="H8071" s="47">
        <v>4.8899999999999997</v>
      </c>
      <c r="I8071" s="51">
        <f t="shared" si="897"/>
        <v>0.10895721925133689</v>
      </c>
      <c r="J8071" s="51">
        <f t="shared" ca="1" si="898"/>
        <v>4</v>
      </c>
      <c r="K8071" s="47">
        <f t="shared" si="899"/>
        <v>4.9400000000000004</v>
      </c>
      <c r="L8071" s="47">
        <f t="shared" si="900"/>
        <v>4.9800000000000004</v>
      </c>
      <c r="M8071" s="47">
        <f t="shared" si="901"/>
        <v>4.8899999999999997</v>
      </c>
      <c r="N8071" s="47">
        <f t="shared" si="902"/>
        <v>4.8899999999999997</v>
      </c>
      <c r="O8071" s="48">
        <f t="shared" ca="1" si="903"/>
        <v>4080000</v>
      </c>
    </row>
    <row r="8072" spans="1:15" x14ac:dyDescent="0.25">
      <c r="A8072">
        <v>8057</v>
      </c>
      <c r="B8072" s="84">
        <v>30285</v>
      </c>
      <c r="C8072" s="47">
        <v>43.75</v>
      </c>
      <c r="D8072" s="47">
        <v>45.38</v>
      </c>
      <c r="E8072" s="47">
        <v>42.12</v>
      </c>
      <c r="F8072" s="47">
        <v>45.25</v>
      </c>
      <c r="G8072" s="48">
        <v>1278400</v>
      </c>
      <c r="H8072" s="47">
        <v>4.93</v>
      </c>
      <c r="I8072" s="51">
        <f t="shared" si="897"/>
        <v>0.10895027624309392</v>
      </c>
      <c r="J8072" s="51">
        <f t="shared" ca="1" si="898"/>
        <v>4</v>
      </c>
      <c r="K8072" s="47">
        <f t="shared" si="899"/>
        <v>4.7699999999999996</v>
      </c>
      <c r="L8072" s="47">
        <f t="shared" si="900"/>
        <v>4.9400000000000004</v>
      </c>
      <c r="M8072" s="47">
        <f t="shared" si="901"/>
        <v>4.59</v>
      </c>
      <c r="N8072" s="47">
        <f t="shared" si="902"/>
        <v>4.93</v>
      </c>
      <c r="O8072" s="48">
        <f t="shared" ca="1" si="903"/>
        <v>5113600</v>
      </c>
    </row>
    <row r="8073" spans="1:15" x14ac:dyDescent="0.25">
      <c r="A8073">
        <v>8058</v>
      </c>
      <c r="B8073" s="84">
        <v>30284</v>
      </c>
      <c r="C8073" s="47">
        <v>42</v>
      </c>
      <c r="D8073" s="47">
        <v>42.5</v>
      </c>
      <c r="E8073" s="47">
        <v>41.5</v>
      </c>
      <c r="F8073" s="47">
        <v>42.38</v>
      </c>
      <c r="G8073" s="48">
        <v>634800</v>
      </c>
      <c r="H8073" s="47">
        <v>4.62</v>
      </c>
      <c r="I8073" s="51">
        <f t="shared" si="897"/>
        <v>0.10901368570080226</v>
      </c>
      <c r="J8073" s="51">
        <f t="shared" ca="1" si="898"/>
        <v>4</v>
      </c>
      <c r="K8073" s="47">
        <f t="shared" si="899"/>
        <v>4.58</v>
      </c>
      <c r="L8073" s="47">
        <f t="shared" si="900"/>
        <v>4.63</v>
      </c>
      <c r="M8073" s="47">
        <f t="shared" si="901"/>
        <v>4.5199999999999996</v>
      </c>
      <c r="N8073" s="47">
        <f t="shared" si="902"/>
        <v>4.62</v>
      </c>
      <c r="O8073" s="48">
        <f t="shared" ca="1" si="903"/>
        <v>2539200</v>
      </c>
    </row>
    <row r="8074" spans="1:15" x14ac:dyDescent="0.25">
      <c r="A8074">
        <v>8059</v>
      </c>
      <c r="B8074" s="84">
        <v>30281</v>
      </c>
      <c r="C8074" s="47">
        <v>41.25</v>
      </c>
      <c r="D8074" s="47">
        <v>41.5</v>
      </c>
      <c r="E8074" s="47">
        <v>41</v>
      </c>
      <c r="F8074" s="47">
        <v>41.25</v>
      </c>
      <c r="G8074" s="48">
        <v>1550800</v>
      </c>
      <c r="H8074" s="47">
        <v>4.49</v>
      </c>
      <c r="I8074" s="51">
        <f t="shared" si="897"/>
        <v>0.10884848484848485</v>
      </c>
      <c r="J8074" s="51">
        <f t="shared" ca="1" si="898"/>
        <v>4</v>
      </c>
      <c r="K8074" s="47">
        <f t="shared" si="899"/>
        <v>4.49</v>
      </c>
      <c r="L8074" s="47">
        <f t="shared" si="900"/>
        <v>4.5199999999999996</v>
      </c>
      <c r="M8074" s="47">
        <f t="shared" si="901"/>
        <v>4.46</v>
      </c>
      <c r="N8074" s="47">
        <f t="shared" si="902"/>
        <v>4.49</v>
      </c>
      <c r="O8074" s="48">
        <f t="shared" ca="1" si="903"/>
        <v>6203200</v>
      </c>
    </row>
    <row r="8075" spans="1:15" x14ac:dyDescent="0.25">
      <c r="A8075">
        <v>8060</v>
      </c>
      <c r="B8075" s="84">
        <v>30279</v>
      </c>
      <c r="C8075" s="47">
        <v>40</v>
      </c>
      <c r="D8075" s="47">
        <v>40.5</v>
      </c>
      <c r="E8075" s="47">
        <v>39.380000000000003</v>
      </c>
      <c r="F8075" s="47">
        <v>40.5</v>
      </c>
      <c r="G8075" s="48">
        <v>1674800</v>
      </c>
      <c r="H8075" s="47">
        <v>4.41</v>
      </c>
      <c r="I8075" s="51">
        <f t="shared" si="897"/>
        <v>0.1088888888888889</v>
      </c>
      <c r="J8075" s="51">
        <f t="shared" ca="1" si="898"/>
        <v>4</v>
      </c>
      <c r="K8075" s="47">
        <f t="shared" si="899"/>
        <v>4.3600000000000003</v>
      </c>
      <c r="L8075" s="47">
        <f t="shared" si="900"/>
        <v>4.41</v>
      </c>
      <c r="M8075" s="47">
        <f t="shared" si="901"/>
        <v>4.29</v>
      </c>
      <c r="N8075" s="47">
        <f t="shared" si="902"/>
        <v>4.41</v>
      </c>
      <c r="O8075" s="48">
        <f t="shared" ca="1" si="903"/>
        <v>6699200</v>
      </c>
    </row>
    <row r="8076" spans="1:15" x14ac:dyDescent="0.25">
      <c r="A8076">
        <v>8061</v>
      </c>
      <c r="B8076" s="84">
        <v>30278</v>
      </c>
      <c r="C8076" s="47">
        <v>39.619999999999997</v>
      </c>
      <c r="D8076" s="47">
        <v>40.5</v>
      </c>
      <c r="E8076" s="47">
        <v>38.619999999999997</v>
      </c>
      <c r="F8076" s="47">
        <v>38.75</v>
      </c>
      <c r="G8076" s="48">
        <v>1694000</v>
      </c>
      <c r="H8076" s="47">
        <v>4.22</v>
      </c>
      <c r="I8076" s="51">
        <f t="shared" si="897"/>
        <v>0.10890322580645161</v>
      </c>
      <c r="J8076" s="51">
        <f t="shared" ca="1" si="898"/>
        <v>4</v>
      </c>
      <c r="K8076" s="47">
        <f t="shared" si="899"/>
        <v>4.3099999999999996</v>
      </c>
      <c r="L8076" s="47">
        <f t="shared" si="900"/>
        <v>4.41</v>
      </c>
      <c r="M8076" s="47">
        <f t="shared" si="901"/>
        <v>4.21</v>
      </c>
      <c r="N8076" s="47">
        <f t="shared" si="902"/>
        <v>4.22</v>
      </c>
      <c r="O8076" s="48">
        <f t="shared" ca="1" si="903"/>
        <v>6776000</v>
      </c>
    </row>
    <row r="8077" spans="1:15" x14ac:dyDescent="0.25">
      <c r="A8077">
        <v>8062</v>
      </c>
      <c r="B8077" s="84">
        <v>30277</v>
      </c>
      <c r="C8077" s="47">
        <v>40</v>
      </c>
      <c r="D8077" s="47">
        <v>41</v>
      </c>
      <c r="E8077" s="47">
        <v>39</v>
      </c>
      <c r="F8077" s="47">
        <v>39.380000000000003</v>
      </c>
      <c r="G8077" s="48">
        <v>832000</v>
      </c>
      <c r="H8077" s="47">
        <v>4.29</v>
      </c>
      <c r="I8077" s="51">
        <f t="shared" si="897"/>
        <v>0.10893854748603352</v>
      </c>
      <c r="J8077" s="51">
        <f t="shared" ca="1" si="898"/>
        <v>4</v>
      </c>
      <c r="K8077" s="47">
        <f t="shared" si="899"/>
        <v>4.3600000000000003</v>
      </c>
      <c r="L8077" s="47">
        <f t="shared" si="900"/>
        <v>4.47</v>
      </c>
      <c r="M8077" s="47">
        <f t="shared" si="901"/>
        <v>4.25</v>
      </c>
      <c r="N8077" s="47">
        <f t="shared" si="902"/>
        <v>4.29</v>
      </c>
      <c r="O8077" s="48">
        <f t="shared" ca="1" si="903"/>
        <v>3328000</v>
      </c>
    </row>
    <row r="8078" spans="1:15" x14ac:dyDescent="0.25">
      <c r="A8078">
        <v>8063</v>
      </c>
      <c r="B8078" s="84">
        <v>30274</v>
      </c>
      <c r="C8078" s="47">
        <v>41.25</v>
      </c>
      <c r="D8078" s="47">
        <v>42.38</v>
      </c>
      <c r="E8078" s="47">
        <v>40.119999999999997</v>
      </c>
      <c r="F8078" s="47">
        <v>40.119999999999997</v>
      </c>
      <c r="G8078" s="48">
        <v>757600</v>
      </c>
      <c r="H8078" s="47">
        <v>4.37</v>
      </c>
      <c r="I8078" s="51">
        <f t="shared" si="897"/>
        <v>0.10892323030907279</v>
      </c>
      <c r="J8078" s="51">
        <f t="shared" ca="1" si="898"/>
        <v>4</v>
      </c>
      <c r="K8078" s="47">
        <f t="shared" si="899"/>
        <v>4.49</v>
      </c>
      <c r="L8078" s="47">
        <f t="shared" si="900"/>
        <v>4.62</v>
      </c>
      <c r="M8078" s="47">
        <f t="shared" si="901"/>
        <v>4.37</v>
      </c>
      <c r="N8078" s="47">
        <f t="shared" si="902"/>
        <v>4.37</v>
      </c>
      <c r="O8078" s="48">
        <f t="shared" ca="1" si="903"/>
        <v>3030400</v>
      </c>
    </row>
    <row r="8079" spans="1:15" x14ac:dyDescent="0.25">
      <c r="A8079">
        <v>8064</v>
      </c>
      <c r="B8079" s="84">
        <v>30273</v>
      </c>
      <c r="C8079" s="47">
        <v>41.88</v>
      </c>
      <c r="D8079" s="47">
        <v>42.5</v>
      </c>
      <c r="E8079" s="47">
        <v>41.12</v>
      </c>
      <c r="F8079" s="47">
        <v>42.25</v>
      </c>
      <c r="G8079" s="48">
        <v>1224800</v>
      </c>
      <c r="H8079" s="47">
        <v>4.5999999999999996</v>
      </c>
      <c r="I8079" s="51">
        <f t="shared" si="897"/>
        <v>0.10887573964497041</v>
      </c>
      <c r="J8079" s="51">
        <f t="shared" ca="1" si="898"/>
        <v>4</v>
      </c>
      <c r="K8079" s="47">
        <f t="shared" si="899"/>
        <v>4.5599999999999996</v>
      </c>
      <c r="L8079" s="47">
        <f t="shared" si="900"/>
        <v>4.63</v>
      </c>
      <c r="M8079" s="47">
        <f t="shared" si="901"/>
        <v>4.4800000000000004</v>
      </c>
      <c r="N8079" s="47">
        <f t="shared" si="902"/>
        <v>4.5999999999999996</v>
      </c>
      <c r="O8079" s="48">
        <f t="shared" ca="1" si="903"/>
        <v>4899200</v>
      </c>
    </row>
    <row r="8080" spans="1:15" x14ac:dyDescent="0.25">
      <c r="A8080">
        <v>8065</v>
      </c>
      <c r="B8080" s="84">
        <v>30272</v>
      </c>
      <c r="C8080" s="47">
        <v>41.12</v>
      </c>
      <c r="D8080" s="47">
        <v>41.62</v>
      </c>
      <c r="E8080" s="47">
        <v>40.619999999999997</v>
      </c>
      <c r="F8080" s="47">
        <v>41.38</v>
      </c>
      <c r="G8080" s="48">
        <v>1831600</v>
      </c>
      <c r="H8080" s="47">
        <v>4.51</v>
      </c>
      <c r="I8080" s="51">
        <f t="shared" si="897"/>
        <v>0.10898985016916383</v>
      </c>
      <c r="J8080" s="51">
        <f t="shared" ca="1" si="898"/>
        <v>4</v>
      </c>
      <c r="K8080" s="47">
        <f t="shared" si="899"/>
        <v>4.4800000000000004</v>
      </c>
      <c r="L8080" s="47">
        <f t="shared" si="900"/>
        <v>4.54</v>
      </c>
      <c r="M8080" s="47">
        <f t="shared" si="901"/>
        <v>4.43</v>
      </c>
      <c r="N8080" s="47">
        <f t="shared" si="902"/>
        <v>4.51</v>
      </c>
      <c r="O8080" s="48">
        <f t="shared" ca="1" si="903"/>
        <v>7326400</v>
      </c>
    </row>
    <row r="8081" spans="1:15" x14ac:dyDescent="0.25">
      <c r="A8081">
        <v>8066</v>
      </c>
      <c r="B8081" s="84">
        <v>30271</v>
      </c>
      <c r="C8081" s="47">
        <v>41</v>
      </c>
      <c r="D8081" s="47">
        <v>41.75</v>
      </c>
      <c r="E8081" s="47">
        <v>40.119999999999997</v>
      </c>
      <c r="F8081" s="47">
        <v>40.5</v>
      </c>
      <c r="G8081" s="48">
        <v>1856800</v>
      </c>
      <c r="H8081" s="47">
        <v>4.41</v>
      </c>
      <c r="I8081" s="51">
        <f t="shared" ref="I8081:I8144" si="904">H8081/F8081</f>
        <v>0.1088888888888889</v>
      </c>
      <c r="J8081" s="51">
        <f t="shared" ref="J8081:J8144" ca="1" si="905">INDEX(OFFSET($T$15,0,0,$S$13+1,1),MATCH(B8081,OFFSET($Q$15,0,0,$S$13+1,1),-1))</f>
        <v>4</v>
      </c>
      <c r="K8081" s="47">
        <f t="shared" ref="K8081:K8144" si="906">ROUND($I8081*C8081,2)</f>
        <v>4.46</v>
      </c>
      <c r="L8081" s="47">
        <f t="shared" ref="L8081:L8144" si="907">ROUND($I8081*D8081,2)</f>
        <v>4.55</v>
      </c>
      <c r="M8081" s="47">
        <f t="shared" ref="M8081:M8144" si="908">ROUND($I8081*E8081,2)</f>
        <v>4.37</v>
      </c>
      <c r="N8081" s="47">
        <f t="shared" ref="N8081:N8144" si="909">ROUND($I8081*F8081,2)</f>
        <v>4.41</v>
      </c>
      <c r="O8081" s="48">
        <f t="shared" ref="O8081:O8144" ca="1" si="910">G8081*J8081</f>
        <v>7427200</v>
      </c>
    </row>
    <row r="8082" spans="1:15" x14ac:dyDescent="0.25">
      <c r="A8082">
        <v>8067</v>
      </c>
      <c r="B8082" s="84">
        <v>30270</v>
      </c>
      <c r="C8082" s="47">
        <v>42.5</v>
      </c>
      <c r="D8082" s="47">
        <v>43.5</v>
      </c>
      <c r="E8082" s="47">
        <v>41.5</v>
      </c>
      <c r="F8082" s="47">
        <v>41.5</v>
      </c>
      <c r="G8082" s="48">
        <v>1614000</v>
      </c>
      <c r="H8082" s="47">
        <v>4.5199999999999996</v>
      </c>
      <c r="I8082" s="51">
        <f t="shared" si="904"/>
        <v>0.1089156626506024</v>
      </c>
      <c r="J8082" s="51">
        <f t="shared" ca="1" si="905"/>
        <v>4</v>
      </c>
      <c r="K8082" s="47">
        <f t="shared" si="906"/>
        <v>4.63</v>
      </c>
      <c r="L8082" s="47">
        <f t="shared" si="907"/>
        <v>4.74</v>
      </c>
      <c r="M8082" s="47">
        <f t="shared" si="908"/>
        <v>4.5199999999999996</v>
      </c>
      <c r="N8082" s="47">
        <f t="shared" si="909"/>
        <v>4.5199999999999996</v>
      </c>
      <c r="O8082" s="48">
        <f t="shared" ca="1" si="910"/>
        <v>6456000</v>
      </c>
    </row>
    <row r="8083" spans="1:15" x14ac:dyDescent="0.25">
      <c r="A8083">
        <v>8068</v>
      </c>
      <c r="B8083" s="84">
        <v>30267</v>
      </c>
      <c r="C8083" s="47">
        <v>44.25</v>
      </c>
      <c r="D8083" s="47">
        <v>44.88</v>
      </c>
      <c r="E8083" s="47">
        <v>43.62</v>
      </c>
      <c r="F8083" s="47">
        <v>43.75</v>
      </c>
      <c r="G8083" s="48">
        <v>641600</v>
      </c>
      <c r="H8083" s="47">
        <v>4.7699999999999996</v>
      </c>
      <c r="I8083" s="51">
        <f t="shared" si="904"/>
        <v>0.10902857142857142</v>
      </c>
      <c r="J8083" s="51">
        <f t="shared" ca="1" si="905"/>
        <v>4</v>
      </c>
      <c r="K8083" s="47">
        <f t="shared" si="906"/>
        <v>4.82</v>
      </c>
      <c r="L8083" s="47">
        <f t="shared" si="907"/>
        <v>4.8899999999999997</v>
      </c>
      <c r="M8083" s="47">
        <f t="shared" si="908"/>
        <v>4.76</v>
      </c>
      <c r="N8083" s="47">
        <f t="shared" si="909"/>
        <v>4.7699999999999996</v>
      </c>
      <c r="O8083" s="48">
        <f t="shared" ca="1" si="910"/>
        <v>2566400</v>
      </c>
    </row>
    <row r="8084" spans="1:15" x14ac:dyDescent="0.25">
      <c r="A8084">
        <v>8069</v>
      </c>
      <c r="B8084" s="84">
        <v>30266</v>
      </c>
      <c r="C8084" s="47">
        <v>44.5</v>
      </c>
      <c r="D8084" s="47">
        <v>45</v>
      </c>
      <c r="E8084" s="47">
        <v>44</v>
      </c>
      <c r="F8084" s="47">
        <v>45</v>
      </c>
      <c r="G8084" s="48">
        <v>726400</v>
      </c>
      <c r="H8084" s="47">
        <v>4.9000000000000004</v>
      </c>
      <c r="I8084" s="51">
        <f t="shared" si="904"/>
        <v>0.1088888888888889</v>
      </c>
      <c r="J8084" s="51">
        <f t="shared" ca="1" si="905"/>
        <v>4</v>
      </c>
      <c r="K8084" s="47">
        <f t="shared" si="906"/>
        <v>4.8499999999999996</v>
      </c>
      <c r="L8084" s="47">
        <f t="shared" si="907"/>
        <v>4.9000000000000004</v>
      </c>
      <c r="M8084" s="47">
        <f t="shared" si="908"/>
        <v>4.79</v>
      </c>
      <c r="N8084" s="47">
        <f t="shared" si="909"/>
        <v>4.9000000000000004</v>
      </c>
      <c r="O8084" s="48">
        <f t="shared" ca="1" si="910"/>
        <v>2905600</v>
      </c>
    </row>
    <row r="8085" spans="1:15" x14ac:dyDescent="0.25">
      <c r="A8085">
        <v>8070</v>
      </c>
      <c r="B8085" s="84">
        <v>30265</v>
      </c>
      <c r="C8085" s="47">
        <v>46.62</v>
      </c>
      <c r="D8085" s="47">
        <v>47.88</v>
      </c>
      <c r="E8085" s="47">
        <v>45.25</v>
      </c>
      <c r="F8085" s="47">
        <v>45.62</v>
      </c>
      <c r="G8085" s="48">
        <v>873600</v>
      </c>
      <c r="H8085" s="47">
        <v>4.97</v>
      </c>
      <c r="I8085" s="51">
        <f t="shared" si="904"/>
        <v>0.10894344585708023</v>
      </c>
      <c r="J8085" s="51">
        <f t="shared" ca="1" si="905"/>
        <v>4</v>
      </c>
      <c r="K8085" s="47">
        <f t="shared" si="906"/>
        <v>5.08</v>
      </c>
      <c r="L8085" s="47">
        <f t="shared" si="907"/>
        <v>5.22</v>
      </c>
      <c r="M8085" s="47">
        <f t="shared" si="908"/>
        <v>4.93</v>
      </c>
      <c r="N8085" s="47">
        <f t="shared" si="909"/>
        <v>4.97</v>
      </c>
      <c r="O8085" s="48">
        <f t="shared" ca="1" si="910"/>
        <v>3494400</v>
      </c>
    </row>
    <row r="8086" spans="1:15" x14ac:dyDescent="0.25">
      <c r="A8086">
        <v>8071</v>
      </c>
      <c r="B8086" s="84">
        <v>30264</v>
      </c>
      <c r="C8086" s="47">
        <v>47.75</v>
      </c>
      <c r="D8086" s="47">
        <v>48.38</v>
      </c>
      <c r="E8086" s="47">
        <v>47</v>
      </c>
      <c r="F8086" s="47">
        <v>47.5</v>
      </c>
      <c r="G8086" s="48">
        <v>437200</v>
      </c>
      <c r="H8086" s="47">
        <v>5.17</v>
      </c>
      <c r="I8086" s="51">
        <f t="shared" si="904"/>
        <v>0.10884210526315789</v>
      </c>
      <c r="J8086" s="51">
        <f t="shared" ca="1" si="905"/>
        <v>4</v>
      </c>
      <c r="K8086" s="47">
        <f t="shared" si="906"/>
        <v>5.2</v>
      </c>
      <c r="L8086" s="47">
        <f t="shared" si="907"/>
        <v>5.27</v>
      </c>
      <c r="M8086" s="47">
        <f t="shared" si="908"/>
        <v>5.12</v>
      </c>
      <c r="N8086" s="47">
        <f t="shared" si="909"/>
        <v>5.17</v>
      </c>
      <c r="O8086" s="48">
        <f t="shared" ca="1" si="910"/>
        <v>1748800</v>
      </c>
    </row>
    <row r="8087" spans="1:15" x14ac:dyDescent="0.25">
      <c r="A8087">
        <v>8072</v>
      </c>
      <c r="B8087" s="84">
        <v>30263</v>
      </c>
      <c r="C8087" s="47">
        <v>47.62</v>
      </c>
      <c r="D8087" s="47">
        <v>48</v>
      </c>
      <c r="E8087" s="47">
        <v>47.12</v>
      </c>
      <c r="F8087" s="47">
        <v>47.25</v>
      </c>
      <c r="G8087" s="48">
        <v>404000</v>
      </c>
      <c r="H8087" s="47">
        <v>5.15</v>
      </c>
      <c r="I8087" s="51">
        <f t="shared" si="904"/>
        <v>0.10899470899470901</v>
      </c>
      <c r="J8087" s="51">
        <f t="shared" ca="1" si="905"/>
        <v>4</v>
      </c>
      <c r="K8087" s="47">
        <f t="shared" si="906"/>
        <v>5.19</v>
      </c>
      <c r="L8087" s="47">
        <f t="shared" si="907"/>
        <v>5.23</v>
      </c>
      <c r="M8087" s="47">
        <f t="shared" si="908"/>
        <v>5.14</v>
      </c>
      <c r="N8087" s="47">
        <f t="shared" si="909"/>
        <v>5.15</v>
      </c>
      <c r="O8087" s="48">
        <f t="shared" ca="1" si="910"/>
        <v>1616000</v>
      </c>
    </row>
    <row r="8088" spans="1:15" x14ac:dyDescent="0.25">
      <c r="A8088">
        <v>8073</v>
      </c>
      <c r="B8088" s="84">
        <v>30260</v>
      </c>
      <c r="C8088" s="47">
        <v>48.25</v>
      </c>
      <c r="D8088" s="47">
        <v>49</v>
      </c>
      <c r="E8088" s="47">
        <v>47.5</v>
      </c>
      <c r="F8088" s="47">
        <v>48.25</v>
      </c>
      <c r="G8088" s="48">
        <v>829200</v>
      </c>
      <c r="H8088" s="47">
        <v>5.26</v>
      </c>
      <c r="I8088" s="51">
        <f t="shared" si="904"/>
        <v>0.10901554404145078</v>
      </c>
      <c r="J8088" s="51">
        <f t="shared" ca="1" si="905"/>
        <v>4</v>
      </c>
      <c r="K8088" s="47">
        <f t="shared" si="906"/>
        <v>5.26</v>
      </c>
      <c r="L8088" s="47">
        <f t="shared" si="907"/>
        <v>5.34</v>
      </c>
      <c r="M8088" s="47">
        <f t="shared" si="908"/>
        <v>5.18</v>
      </c>
      <c r="N8088" s="47">
        <f t="shared" si="909"/>
        <v>5.26</v>
      </c>
      <c r="O8088" s="48">
        <f t="shared" ca="1" si="910"/>
        <v>3316800</v>
      </c>
    </row>
    <row r="8089" spans="1:15" x14ac:dyDescent="0.25">
      <c r="A8089">
        <v>8074</v>
      </c>
      <c r="B8089" s="84">
        <v>30259</v>
      </c>
      <c r="C8089" s="47">
        <v>48.62</v>
      </c>
      <c r="D8089" s="47">
        <v>49.38</v>
      </c>
      <c r="E8089" s="47">
        <v>47.75</v>
      </c>
      <c r="F8089" s="47">
        <v>48.25</v>
      </c>
      <c r="G8089" s="48">
        <v>1206800</v>
      </c>
      <c r="H8089" s="47">
        <v>5.26</v>
      </c>
      <c r="I8089" s="51">
        <f t="shared" si="904"/>
        <v>0.10901554404145078</v>
      </c>
      <c r="J8089" s="51">
        <f t="shared" ca="1" si="905"/>
        <v>4</v>
      </c>
      <c r="K8089" s="47">
        <f t="shared" si="906"/>
        <v>5.3</v>
      </c>
      <c r="L8089" s="47">
        <f t="shared" si="907"/>
        <v>5.38</v>
      </c>
      <c r="M8089" s="47">
        <f t="shared" si="908"/>
        <v>5.21</v>
      </c>
      <c r="N8089" s="47">
        <f t="shared" si="909"/>
        <v>5.26</v>
      </c>
      <c r="O8089" s="48">
        <f t="shared" ca="1" si="910"/>
        <v>4827200</v>
      </c>
    </row>
    <row r="8090" spans="1:15" x14ac:dyDescent="0.25">
      <c r="A8090">
        <v>8075</v>
      </c>
      <c r="B8090" s="84">
        <v>30258</v>
      </c>
      <c r="C8090" s="47">
        <v>47.38</v>
      </c>
      <c r="D8090" s="47">
        <v>48.75</v>
      </c>
      <c r="E8090" s="47">
        <v>46</v>
      </c>
      <c r="F8090" s="47">
        <v>48.12</v>
      </c>
      <c r="G8090" s="48">
        <v>1217600</v>
      </c>
      <c r="H8090" s="47">
        <v>5.24</v>
      </c>
      <c r="I8090" s="51">
        <f t="shared" si="904"/>
        <v>0.1088944305901912</v>
      </c>
      <c r="J8090" s="51">
        <f t="shared" ca="1" si="905"/>
        <v>4</v>
      </c>
      <c r="K8090" s="47">
        <f t="shared" si="906"/>
        <v>5.16</v>
      </c>
      <c r="L8090" s="47">
        <f t="shared" si="907"/>
        <v>5.31</v>
      </c>
      <c r="M8090" s="47">
        <f t="shared" si="908"/>
        <v>5.01</v>
      </c>
      <c r="N8090" s="47">
        <f t="shared" si="909"/>
        <v>5.24</v>
      </c>
      <c r="O8090" s="48">
        <f t="shared" ca="1" si="910"/>
        <v>4870400</v>
      </c>
    </row>
    <row r="8091" spans="1:15" x14ac:dyDescent="0.25">
      <c r="A8091">
        <v>8076</v>
      </c>
      <c r="B8091" s="84">
        <v>30257</v>
      </c>
      <c r="C8091" s="47">
        <v>45.62</v>
      </c>
      <c r="D8091" s="47">
        <v>46.25</v>
      </c>
      <c r="E8091" s="47">
        <v>45</v>
      </c>
      <c r="F8091" s="47">
        <v>45.75</v>
      </c>
      <c r="G8091" s="48">
        <v>1289200</v>
      </c>
      <c r="H8091" s="47">
        <v>4.9800000000000004</v>
      </c>
      <c r="I8091" s="51">
        <f t="shared" si="904"/>
        <v>0.10885245901639345</v>
      </c>
      <c r="J8091" s="51">
        <f t="shared" ca="1" si="905"/>
        <v>4</v>
      </c>
      <c r="K8091" s="47">
        <f t="shared" si="906"/>
        <v>4.97</v>
      </c>
      <c r="L8091" s="47">
        <f t="shared" si="907"/>
        <v>5.03</v>
      </c>
      <c r="M8091" s="47">
        <f t="shared" si="908"/>
        <v>4.9000000000000004</v>
      </c>
      <c r="N8091" s="47">
        <f t="shared" si="909"/>
        <v>4.9800000000000004</v>
      </c>
      <c r="O8091" s="48">
        <f t="shared" ca="1" si="910"/>
        <v>5156800</v>
      </c>
    </row>
    <row r="8092" spans="1:15" x14ac:dyDescent="0.25">
      <c r="A8092">
        <v>8077</v>
      </c>
      <c r="B8092" s="84">
        <v>30256</v>
      </c>
      <c r="C8092" s="47">
        <v>44.38</v>
      </c>
      <c r="D8092" s="47">
        <v>45.25</v>
      </c>
      <c r="E8092" s="47">
        <v>43.5</v>
      </c>
      <c r="F8092" s="47">
        <v>45</v>
      </c>
      <c r="G8092" s="48">
        <v>1050800</v>
      </c>
      <c r="H8092" s="47">
        <v>4.9000000000000004</v>
      </c>
      <c r="I8092" s="51">
        <f t="shared" si="904"/>
        <v>0.1088888888888889</v>
      </c>
      <c r="J8092" s="51">
        <f t="shared" ca="1" si="905"/>
        <v>4</v>
      </c>
      <c r="K8092" s="47">
        <f t="shared" si="906"/>
        <v>4.83</v>
      </c>
      <c r="L8092" s="47">
        <f t="shared" si="907"/>
        <v>4.93</v>
      </c>
      <c r="M8092" s="47">
        <f t="shared" si="908"/>
        <v>4.74</v>
      </c>
      <c r="N8092" s="47">
        <f t="shared" si="909"/>
        <v>4.9000000000000004</v>
      </c>
      <c r="O8092" s="48">
        <f t="shared" ca="1" si="910"/>
        <v>4203200</v>
      </c>
    </row>
    <row r="8093" spans="1:15" x14ac:dyDescent="0.25">
      <c r="A8093">
        <v>8078</v>
      </c>
      <c r="B8093" s="84">
        <v>30253</v>
      </c>
      <c r="C8093" s="47">
        <v>43.88</v>
      </c>
      <c r="D8093" s="47">
        <v>44.75</v>
      </c>
      <c r="E8093" s="47">
        <v>43</v>
      </c>
      <c r="F8093" s="47">
        <v>43.75</v>
      </c>
      <c r="G8093" s="48">
        <v>2145600</v>
      </c>
      <c r="H8093" s="47">
        <v>4.7699999999999996</v>
      </c>
      <c r="I8093" s="51">
        <f t="shared" si="904"/>
        <v>0.10902857142857142</v>
      </c>
      <c r="J8093" s="51">
        <f t="shared" ca="1" si="905"/>
        <v>4</v>
      </c>
      <c r="K8093" s="47">
        <f t="shared" si="906"/>
        <v>4.78</v>
      </c>
      <c r="L8093" s="47">
        <f t="shared" si="907"/>
        <v>4.88</v>
      </c>
      <c r="M8093" s="47">
        <f t="shared" si="908"/>
        <v>4.6900000000000004</v>
      </c>
      <c r="N8093" s="47">
        <f t="shared" si="909"/>
        <v>4.7699999999999996</v>
      </c>
      <c r="O8093" s="48">
        <f t="shared" ca="1" si="910"/>
        <v>8582400</v>
      </c>
    </row>
    <row r="8094" spans="1:15" x14ac:dyDescent="0.25">
      <c r="A8094">
        <v>8079</v>
      </c>
      <c r="B8094" s="84">
        <v>30252</v>
      </c>
      <c r="C8094" s="47">
        <v>45.88</v>
      </c>
      <c r="D8094" s="47">
        <v>46.38</v>
      </c>
      <c r="E8094" s="47">
        <v>45.25</v>
      </c>
      <c r="F8094" s="47">
        <v>45.38</v>
      </c>
      <c r="G8094" s="48">
        <v>479200</v>
      </c>
      <c r="H8094" s="47">
        <v>4.9400000000000004</v>
      </c>
      <c r="I8094" s="51">
        <f t="shared" si="904"/>
        <v>0.10885852798589687</v>
      </c>
      <c r="J8094" s="51">
        <f t="shared" ca="1" si="905"/>
        <v>4</v>
      </c>
      <c r="K8094" s="47">
        <f t="shared" si="906"/>
        <v>4.99</v>
      </c>
      <c r="L8094" s="47">
        <f t="shared" si="907"/>
        <v>5.05</v>
      </c>
      <c r="M8094" s="47">
        <f t="shared" si="908"/>
        <v>4.93</v>
      </c>
      <c r="N8094" s="47">
        <f t="shared" si="909"/>
        <v>4.9400000000000004</v>
      </c>
      <c r="O8094" s="48">
        <f t="shared" ca="1" si="910"/>
        <v>1916800</v>
      </c>
    </row>
    <row r="8095" spans="1:15" x14ac:dyDescent="0.25">
      <c r="A8095">
        <v>8080</v>
      </c>
      <c r="B8095" s="84">
        <v>30251</v>
      </c>
      <c r="C8095" s="47">
        <v>46.25</v>
      </c>
      <c r="D8095" s="47">
        <v>46.88</v>
      </c>
      <c r="E8095" s="47">
        <v>45.5</v>
      </c>
      <c r="F8095" s="47">
        <v>46</v>
      </c>
      <c r="G8095" s="48">
        <v>813600</v>
      </c>
      <c r="H8095" s="47">
        <v>5.01</v>
      </c>
      <c r="I8095" s="51">
        <f t="shared" si="904"/>
        <v>0.10891304347826086</v>
      </c>
      <c r="J8095" s="51">
        <f t="shared" ca="1" si="905"/>
        <v>4</v>
      </c>
      <c r="K8095" s="47">
        <f t="shared" si="906"/>
        <v>5.04</v>
      </c>
      <c r="L8095" s="47">
        <f t="shared" si="907"/>
        <v>5.1100000000000003</v>
      </c>
      <c r="M8095" s="47">
        <f t="shared" si="908"/>
        <v>4.96</v>
      </c>
      <c r="N8095" s="47">
        <f t="shared" si="909"/>
        <v>5.01</v>
      </c>
      <c r="O8095" s="48">
        <f t="shared" ca="1" si="910"/>
        <v>3254400</v>
      </c>
    </row>
    <row r="8096" spans="1:15" x14ac:dyDescent="0.25">
      <c r="A8096">
        <v>8081</v>
      </c>
      <c r="B8096" s="84">
        <v>30250</v>
      </c>
      <c r="C8096" s="47">
        <v>45.25</v>
      </c>
      <c r="D8096" s="47">
        <v>45.88</v>
      </c>
      <c r="E8096" s="47">
        <v>44.62</v>
      </c>
      <c r="F8096" s="47">
        <v>45.88</v>
      </c>
      <c r="G8096" s="48">
        <v>1412800</v>
      </c>
      <c r="H8096" s="47">
        <v>5</v>
      </c>
      <c r="I8096" s="51">
        <f t="shared" si="904"/>
        <v>0.1089799476896251</v>
      </c>
      <c r="J8096" s="51">
        <f t="shared" ca="1" si="905"/>
        <v>4</v>
      </c>
      <c r="K8096" s="47">
        <f t="shared" si="906"/>
        <v>4.93</v>
      </c>
      <c r="L8096" s="47">
        <f t="shared" si="907"/>
        <v>5</v>
      </c>
      <c r="M8096" s="47">
        <f t="shared" si="908"/>
        <v>4.8600000000000003</v>
      </c>
      <c r="N8096" s="47">
        <f t="shared" si="909"/>
        <v>5</v>
      </c>
      <c r="O8096" s="48">
        <f t="shared" ca="1" si="910"/>
        <v>5651200</v>
      </c>
    </row>
    <row r="8097" spans="1:15" x14ac:dyDescent="0.25">
      <c r="A8097">
        <v>8082</v>
      </c>
      <c r="B8097" s="84">
        <v>30249</v>
      </c>
      <c r="C8097" s="47">
        <v>46.38</v>
      </c>
      <c r="D8097" s="47">
        <v>47.25</v>
      </c>
      <c r="E8097" s="47">
        <v>45.5</v>
      </c>
      <c r="F8097" s="47">
        <v>45.75</v>
      </c>
      <c r="G8097" s="48">
        <v>608000</v>
      </c>
      <c r="H8097" s="47">
        <v>4.9800000000000004</v>
      </c>
      <c r="I8097" s="51">
        <f t="shared" si="904"/>
        <v>0.10885245901639345</v>
      </c>
      <c r="J8097" s="51">
        <f t="shared" ca="1" si="905"/>
        <v>4</v>
      </c>
      <c r="K8097" s="47">
        <f t="shared" si="906"/>
        <v>5.05</v>
      </c>
      <c r="L8097" s="47">
        <f t="shared" si="907"/>
        <v>5.14</v>
      </c>
      <c r="M8097" s="47">
        <f t="shared" si="908"/>
        <v>4.95</v>
      </c>
      <c r="N8097" s="47">
        <f t="shared" si="909"/>
        <v>4.9800000000000004</v>
      </c>
      <c r="O8097" s="48">
        <f t="shared" ca="1" si="910"/>
        <v>2432000</v>
      </c>
    </row>
    <row r="8098" spans="1:15" x14ac:dyDescent="0.25">
      <c r="A8098">
        <v>8083</v>
      </c>
      <c r="B8098" s="84">
        <v>30246</v>
      </c>
      <c r="C8098" s="47">
        <v>48.62</v>
      </c>
      <c r="D8098" s="47">
        <v>49.88</v>
      </c>
      <c r="E8098" s="47">
        <v>47.25</v>
      </c>
      <c r="F8098" s="47">
        <v>48</v>
      </c>
      <c r="G8098" s="48">
        <v>1126000</v>
      </c>
      <c r="H8098" s="47">
        <v>5.23</v>
      </c>
      <c r="I8098" s="51">
        <f t="shared" si="904"/>
        <v>0.10895833333333334</v>
      </c>
      <c r="J8098" s="51">
        <f t="shared" ca="1" si="905"/>
        <v>4</v>
      </c>
      <c r="K8098" s="47">
        <f t="shared" si="906"/>
        <v>5.3</v>
      </c>
      <c r="L8098" s="47">
        <f t="shared" si="907"/>
        <v>5.43</v>
      </c>
      <c r="M8098" s="47">
        <f t="shared" si="908"/>
        <v>5.15</v>
      </c>
      <c r="N8098" s="47">
        <f t="shared" si="909"/>
        <v>5.23</v>
      </c>
      <c r="O8098" s="48">
        <f t="shared" ca="1" si="910"/>
        <v>4504000</v>
      </c>
    </row>
    <row r="8099" spans="1:15" x14ac:dyDescent="0.25">
      <c r="A8099">
        <v>8084</v>
      </c>
      <c r="B8099" s="84">
        <v>30245</v>
      </c>
      <c r="C8099" s="47">
        <v>48.38</v>
      </c>
      <c r="D8099" s="47">
        <v>49.5</v>
      </c>
      <c r="E8099" s="47">
        <v>47.25</v>
      </c>
      <c r="F8099" s="47">
        <v>49.38</v>
      </c>
      <c r="G8099" s="48">
        <v>1923600</v>
      </c>
      <c r="H8099" s="47">
        <v>5.38</v>
      </c>
      <c r="I8099" s="51">
        <f t="shared" si="904"/>
        <v>0.10895099230457675</v>
      </c>
      <c r="J8099" s="51">
        <f t="shared" ca="1" si="905"/>
        <v>4</v>
      </c>
      <c r="K8099" s="47">
        <f t="shared" si="906"/>
        <v>5.27</v>
      </c>
      <c r="L8099" s="47">
        <f t="shared" si="907"/>
        <v>5.39</v>
      </c>
      <c r="M8099" s="47">
        <f t="shared" si="908"/>
        <v>5.15</v>
      </c>
      <c r="N8099" s="47">
        <f t="shared" si="909"/>
        <v>5.38</v>
      </c>
      <c r="O8099" s="48">
        <f t="shared" ca="1" si="910"/>
        <v>7694400</v>
      </c>
    </row>
    <row r="8100" spans="1:15" x14ac:dyDescent="0.25">
      <c r="A8100">
        <v>8085</v>
      </c>
      <c r="B8100" s="84">
        <v>30244</v>
      </c>
      <c r="C8100" s="47">
        <v>48.12</v>
      </c>
      <c r="D8100" s="47">
        <v>49</v>
      </c>
      <c r="E8100" s="47">
        <v>47.12</v>
      </c>
      <c r="F8100" s="47">
        <v>49</v>
      </c>
      <c r="G8100" s="48">
        <v>1042000</v>
      </c>
      <c r="H8100" s="47">
        <v>5.34</v>
      </c>
      <c r="I8100" s="51">
        <f t="shared" si="904"/>
        <v>0.1089795918367347</v>
      </c>
      <c r="J8100" s="51">
        <f t="shared" ca="1" si="905"/>
        <v>4</v>
      </c>
      <c r="K8100" s="47">
        <f t="shared" si="906"/>
        <v>5.24</v>
      </c>
      <c r="L8100" s="47">
        <f t="shared" si="907"/>
        <v>5.34</v>
      </c>
      <c r="M8100" s="47">
        <f t="shared" si="908"/>
        <v>5.14</v>
      </c>
      <c r="N8100" s="47">
        <f t="shared" si="909"/>
        <v>5.34</v>
      </c>
      <c r="O8100" s="48">
        <f t="shared" ca="1" si="910"/>
        <v>4168000</v>
      </c>
    </row>
    <row r="8101" spans="1:15" x14ac:dyDescent="0.25">
      <c r="A8101">
        <v>8086</v>
      </c>
      <c r="B8101" s="84">
        <v>30243</v>
      </c>
      <c r="C8101" s="47">
        <v>46.75</v>
      </c>
      <c r="D8101" s="47">
        <v>47.5</v>
      </c>
      <c r="E8101" s="47">
        <v>45.88</v>
      </c>
      <c r="F8101" s="47">
        <v>47.5</v>
      </c>
      <c r="G8101" s="48">
        <v>1456800</v>
      </c>
      <c r="H8101" s="47">
        <v>5.17</v>
      </c>
      <c r="I8101" s="51">
        <f t="shared" si="904"/>
        <v>0.10884210526315789</v>
      </c>
      <c r="J8101" s="51">
        <f t="shared" ca="1" si="905"/>
        <v>4</v>
      </c>
      <c r="K8101" s="47">
        <f t="shared" si="906"/>
        <v>5.09</v>
      </c>
      <c r="L8101" s="47">
        <f t="shared" si="907"/>
        <v>5.17</v>
      </c>
      <c r="M8101" s="47">
        <f t="shared" si="908"/>
        <v>4.99</v>
      </c>
      <c r="N8101" s="47">
        <f t="shared" si="909"/>
        <v>5.17</v>
      </c>
      <c r="O8101" s="48">
        <f t="shared" ca="1" si="910"/>
        <v>5827200</v>
      </c>
    </row>
    <row r="8102" spans="1:15" x14ac:dyDescent="0.25">
      <c r="A8102">
        <v>8087</v>
      </c>
      <c r="B8102" s="84">
        <v>30242</v>
      </c>
      <c r="C8102" s="47">
        <v>44.25</v>
      </c>
      <c r="D8102" s="47">
        <v>45.62</v>
      </c>
      <c r="E8102" s="47">
        <v>42.88</v>
      </c>
      <c r="F8102" s="47">
        <v>45.12</v>
      </c>
      <c r="G8102" s="48">
        <v>1324400</v>
      </c>
      <c r="H8102" s="47">
        <v>4.91</v>
      </c>
      <c r="I8102" s="51">
        <f t="shared" si="904"/>
        <v>0.10882092198581561</v>
      </c>
      <c r="J8102" s="51">
        <f t="shared" ca="1" si="905"/>
        <v>4</v>
      </c>
      <c r="K8102" s="47">
        <f t="shared" si="906"/>
        <v>4.82</v>
      </c>
      <c r="L8102" s="47">
        <f t="shared" si="907"/>
        <v>4.96</v>
      </c>
      <c r="M8102" s="47">
        <f t="shared" si="908"/>
        <v>4.67</v>
      </c>
      <c r="N8102" s="47">
        <f t="shared" si="909"/>
        <v>4.91</v>
      </c>
      <c r="O8102" s="48">
        <f t="shared" ca="1" si="910"/>
        <v>5297600</v>
      </c>
    </row>
    <row r="8103" spans="1:15" x14ac:dyDescent="0.25">
      <c r="A8103">
        <v>8088</v>
      </c>
      <c r="B8103" s="84">
        <v>30239</v>
      </c>
      <c r="C8103" s="47">
        <v>43.62</v>
      </c>
      <c r="D8103" s="47">
        <v>44.25</v>
      </c>
      <c r="E8103" s="47">
        <v>42.88</v>
      </c>
      <c r="F8103" s="47">
        <v>43.38</v>
      </c>
      <c r="G8103" s="48">
        <v>978400</v>
      </c>
      <c r="H8103" s="47">
        <v>4.72</v>
      </c>
      <c r="I8103" s="51">
        <f t="shared" si="904"/>
        <v>0.10880590133702166</v>
      </c>
      <c r="J8103" s="51">
        <f t="shared" ca="1" si="905"/>
        <v>4</v>
      </c>
      <c r="K8103" s="47">
        <f t="shared" si="906"/>
        <v>4.75</v>
      </c>
      <c r="L8103" s="47">
        <f t="shared" si="907"/>
        <v>4.8099999999999996</v>
      </c>
      <c r="M8103" s="47">
        <f t="shared" si="908"/>
        <v>4.67</v>
      </c>
      <c r="N8103" s="47">
        <f t="shared" si="909"/>
        <v>4.72</v>
      </c>
      <c r="O8103" s="48">
        <f t="shared" ca="1" si="910"/>
        <v>3913600</v>
      </c>
    </row>
    <row r="8104" spans="1:15" x14ac:dyDescent="0.25">
      <c r="A8104">
        <v>8089</v>
      </c>
      <c r="B8104" s="84">
        <v>30238</v>
      </c>
      <c r="C8104" s="47">
        <v>43.75</v>
      </c>
      <c r="D8104" s="47">
        <v>44.12</v>
      </c>
      <c r="E8104" s="47">
        <v>43.25</v>
      </c>
      <c r="F8104" s="47">
        <v>43.88</v>
      </c>
      <c r="G8104" s="48">
        <v>918000</v>
      </c>
      <c r="H8104" s="47">
        <v>4.78</v>
      </c>
      <c r="I8104" s="51">
        <f t="shared" si="904"/>
        <v>0.10893345487693711</v>
      </c>
      <c r="J8104" s="51">
        <f t="shared" ca="1" si="905"/>
        <v>4</v>
      </c>
      <c r="K8104" s="47">
        <f t="shared" si="906"/>
        <v>4.7699999999999996</v>
      </c>
      <c r="L8104" s="47">
        <f t="shared" si="907"/>
        <v>4.8099999999999996</v>
      </c>
      <c r="M8104" s="47">
        <f t="shared" si="908"/>
        <v>4.71</v>
      </c>
      <c r="N8104" s="47">
        <f t="shared" si="909"/>
        <v>4.78</v>
      </c>
      <c r="O8104" s="48">
        <f t="shared" ca="1" si="910"/>
        <v>3672000</v>
      </c>
    </row>
    <row r="8105" spans="1:15" x14ac:dyDescent="0.25">
      <c r="A8105">
        <v>8090</v>
      </c>
      <c r="B8105" s="84">
        <v>30237</v>
      </c>
      <c r="C8105" s="47">
        <v>43</v>
      </c>
      <c r="D8105" s="47">
        <v>44.62</v>
      </c>
      <c r="E8105" s="47">
        <v>42.25</v>
      </c>
      <c r="F8105" s="47">
        <v>43.88</v>
      </c>
      <c r="G8105" s="48">
        <v>1060800</v>
      </c>
      <c r="H8105" s="47">
        <v>4.78</v>
      </c>
      <c r="I8105" s="51">
        <f t="shared" si="904"/>
        <v>0.10893345487693711</v>
      </c>
      <c r="J8105" s="51">
        <f t="shared" ca="1" si="905"/>
        <v>4</v>
      </c>
      <c r="K8105" s="47">
        <f t="shared" si="906"/>
        <v>4.68</v>
      </c>
      <c r="L8105" s="47">
        <f t="shared" si="907"/>
        <v>4.8600000000000003</v>
      </c>
      <c r="M8105" s="47">
        <f t="shared" si="908"/>
        <v>4.5999999999999996</v>
      </c>
      <c r="N8105" s="47">
        <f t="shared" si="909"/>
        <v>4.78</v>
      </c>
      <c r="O8105" s="48">
        <f t="shared" ca="1" si="910"/>
        <v>4243200</v>
      </c>
    </row>
    <row r="8106" spans="1:15" x14ac:dyDescent="0.25">
      <c r="A8106">
        <v>8091</v>
      </c>
      <c r="B8106" s="84">
        <v>30236</v>
      </c>
      <c r="C8106" s="47">
        <v>44</v>
      </c>
      <c r="D8106" s="47">
        <v>44.5</v>
      </c>
      <c r="E8106" s="47">
        <v>42</v>
      </c>
      <c r="F8106" s="47">
        <v>43</v>
      </c>
      <c r="G8106" s="48">
        <v>1064000</v>
      </c>
      <c r="H8106" s="47">
        <v>4.68</v>
      </c>
      <c r="I8106" s="51">
        <f t="shared" si="904"/>
        <v>0.10883720930232557</v>
      </c>
      <c r="J8106" s="51">
        <f t="shared" ca="1" si="905"/>
        <v>4</v>
      </c>
      <c r="K8106" s="47">
        <f t="shared" si="906"/>
        <v>4.79</v>
      </c>
      <c r="L8106" s="47">
        <f t="shared" si="907"/>
        <v>4.84</v>
      </c>
      <c r="M8106" s="47">
        <f t="shared" si="908"/>
        <v>4.57</v>
      </c>
      <c r="N8106" s="47">
        <f t="shared" si="909"/>
        <v>4.68</v>
      </c>
      <c r="O8106" s="48">
        <f t="shared" ca="1" si="910"/>
        <v>4256000</v>
      </c>
    </row>
    <row r="8107" spans="1:15" x14ac:dyDescent="0.25">
      <c r="A8107">
        <v>8092</v>
      </c>
      <c r="B8107" s="84">
        <v>30235</v>
      </c>
      <c r="C8107" s="47">
        <v>44.75</v>
      </c>
      <c r="D8107" s="47">
        <v>46</v>
      </c>
      <c r="E8107" s="47">
        <v>43.5</v>
      </c>
      <c r="F8107" s="47">
        <v>44</v>
      </c>
      <c r="G8107" s="48">
        <v>1083600</v>
      </c>
      <c r="H8107" s="47">
        <v>4.79</v>
      </c>
      <c r="I8107" s="51">
        <f t="shared" si="904"/>
        <v>0.10886363636363637</v>
      </c>
      <c r="J8107" s="51">
        <f t="shared" ca="1" si="905"/>
        <v>4</v>
      </c>
      <c r="K8107" s="47">
        <f t="shared" si="906"/>
        <v>4.87</v>
      </c>
      <c r="L8107" s="47">
        <f t="shared" si="907"/>
        <v>5.01</v>
      </c>
      <c r="M8107" s="47">
        <f t="shared" si="908"/>
        <v>4.74</v>
      </c>
      <c r="N8107" s="47">
        <f t="shared" si="909"/>
        <v>4.79</v>
      </c>
      <c r="O8107" s="48">
        <f t="shared" ca="1" si="910"/>
        <v>4334400</v>
      </c>
    </row>
    <row r="8108" spans="1:15" x14ac:dyDescent="0.25">
      <c r="A8108">
        <v>8093</v>
      </c>
      <c r="B8108" s="84">
        <v>30232</v>
      </c>
      <c r="C8108" s="47">
        <v>44.75</v>
      </c>
      <c r="D8108" s="47">
        <v>45.38</v>
      </c>
      <c r="E8108" s="47">
        <v>44</v>
      </c>
      <c r="F8108" s="47">
        <v>45.25</v>
      </c>
      <c r="G8108" s="48">
        <v>884400</v>
      </c>
      <c r="H8108" s="47">
        <v>4.93</v>
      </c>
      <c r="I8108" s="51">
        <f t="shared" si="904"/>
        <v>0.10895027624309392</v>
      </c>
      <c r="J8108" s="51">
        <f t="shared" ca="1" si="905"/>
        <v>4</v>
      </c>
      <c r="K8108" s="47">
        <f t="shared" si="906"/>
        <v>4.88</v>
      </c>
      <c r="L8108" s="47">
        <f t="shared" si="907"/>
        <v>4.9400000000000004</v>
      </c>
      <c r="M8108" s="47">
        <f t="shared" si="908"/>
        <v>4.79</v>
      </c>
      <c r="N8108" s="47">
        <f t="shared" si="909"/>
        <v>4.93</v>
      </c>
      <c r="O8108" s="48">
        <f t="shared" ca="1" si="910"/>
        <v>3537600</v>
      </c>
    </row>
    <row r="8109" spans="1:15" x14ac:dyDescent="0.25">
      <c r="A8109">
        <v>8094</v>
      </c>
      <c r="B8109" s="84">
        <v>30231</v>
      </c>
      <c r="C8109" s="47">
        <v>45</v>
      </c>
      <c r="D8109" s="47">
        <v>46.25</v>
      </c>
      <c r="E8109" s="47">
        <v>43.62</v>
      </c>
      <c r="F8109" s="47">
        <v>45</v>
      </c>
      <c r="G8109" s="48">
        <v>1626000</v>
      </c>
      <c r="H8109" s="47">
        <v>4.9000000000000004</v>
      </c>
      <c r="I8109" s="51">
        <f t="shared" si="904"/>
        <v>0.1088888888888889</v>
      </c>
      <c r="J8109" s="51">
        <f t="shared" ca="1" si="905"/>
        <v>4</v>
      </c>
      <c r="K8109" s="47">
        <f t="shared" si="906"/>
        <v>4.9000000000000004</v>
      </c>
      <c r="L8109" s="47">
        <f t="shared" si="907"/>
        <v>5.04</v>
      </c>
      <c r="M8109" s="47">
        <f t="shared" si="908"/>
        <v>4.75</v>
      </c>
      <c r="N8109" s="47">
        <f t="shared" si="909"/>
        <v>4.9000000000000004</v>
      </c>
      <c r="O8109" s="48">
        <f t="shared" ca="1" si="910"/>
        <v>6504000</v>
      </c>
    </row>
    <row r="8110" spans="1:15" x14ac:dyDescent="0.25">
      <c r="A8110">
        <v>8095</v>
      </c>
      <c r="B8110" s="84">
        <v>30230</v>
      </c>
      <c r="C8110" s="47">
        <v>42.88</v>
      </c>
      <c r="D8110" s="47">
        <v>44.25</v>
      </c>
      <c r="E8110" s="47">
        <v>41.5</v>
      </c>
      <c r="F8110" s="47">
        <v>44.25</v>
      </c>
      <c r="G8110" s="48">
        <v>1208800</v>
      </c>
      <c r="H8110" s="47">
        <v>4.82</v>
      </c>
      <c r="I8110" s="51">
        <f t="shared" si="904"/>
        <v>0.10892655367231639</v>
      </c>
      <c r="J8110" s="51">
        <f t="shared" ca="1" si="905"/>
        <v>4</v>
      </c>
      <c r="K8110" s="47">
        <f t="shared" si="906"/>
        <v>4.67</v>
      </c>
      <c r="L8110" s="47">
        <f t="shared" si="907"/>
        <v>4.82</v>
      </c>
      <c r="M8110" s="47">
        <f t="shared" si="908"/>
        <v>4.5199999999999996</v>
      </c>
      <c r="N8110" s="47">
        <f t="shared" si="909"/>
        <v>4.82</v>
      </c>
      <c r="O8110" s="48">
        <f t="shared" ca="1" si="910"/>
        <v>4835200</v>
      </c>
    </row>
    <row r="8111" spans="1:15" x14ac:dyDescent="0.25">
      <c r="A8111">
        <v>8096</v>
      </c>
      <c r="B8111" s="84">
        <v>30229</v>
      </c>
      <c r="C8111" s="47">
        <v>42.25</v>
      </c>
      <c r="D8111" s="47">
        <v>42.5</v>
      </c>
      <c r="E8111" s="47">
        <v>42</v>
      </c>
      <c r="F8111" s="47">
        <v>42.25</v>
      </c>
      <c r="G8111" s="48">
        <v>439600</v>
      </c>
      <c r="H8111" s="47">
        <v>4.5999999999999996</v>
      </c>
      <c r="I8111" s="51">
        <f t="shared" si="904"/>
        <v>0.10887573964497041</v>
      </c>
      <c r="J8111" s="51">
        <f t="shared" ca="1" si="905"/>
        <v>4</v>
      </c>
      <c r="K8111" s="47">
        <f t="shared" si="906"/>
        <v>4.5999999999999996</v>
      </c>
      <c r="L8111" s="47">
        <f t="shared" si="907"/>
        <v>4.63</v>
      </c>
      <c r="M8111" s="47">
        <f t="shared" si="908"/>
        <v>4.57</v>
      </c>
      <c r="N8111" s="47">
        <f t="shared" si="909"/>
        <v>4.5999999999999996</v>
      </c>
      <c r="O8111" s="48">
        <f t="shared" ca="1" si="910"/>
        <v>1758400</v>
      </c>
    </row>
    <row r="8112" spans="1:15" x14ac:dyDescent="0.25">
      <c r="A8112">
        <v>8097</v>
      </c>
      <c r="B8112" s="84">
        <v>30228</v>
      </c>
      <c r="C8112" s="47">
        <v>41.5</v>
      </c>
      <c r="D8112" s="47">
        <v>42.25</v>
      </c>
      <c r="E8112" s="47">
        <v>40.75</v>
      </c>
      <c r="F8112" s="47">
        <v>42.25</v>
      </c>
      <c r="G8112" s="48">
        <v>366400</v>
      </c>
      <c r="H8112" s="47">
        <v>4.5999999999999996</v>
      </c>
      <c r="I8112" s="51">
        <f t="shared" si="904"/>
        <v>0.10887573964497041</v>
      </c>
      <c r="J8112" s="51">
        <f t="shared" ca="1" si="905"/>
        <v>4</v>
      </c>
      <c r="K8112" s="47">
        <f t="shared" si="906"/>
        <v>4.5199999999999996</v>
      </c>
      <c r="L8112" s="47">
        <f t="shared" si="907"/>
        <v>4.5999999999999996</v>
      </c>
      <c r="M8112" s="47">
        <f t="shared" si="908"/>
        <v>4.4400000000000004</v>
      </c>
      <c r="N8112" s="47">
        <f t="shared" si="909"/>
        <v>4.5999999999999996</v>
      </c>
      <c r="O8112" s="48">
        <f t="shared" ca="1" si="910"/>
        <v>1465600</v>
      </c>
    </row>
    <row r="8113" spans="1:15" x14ac:dyDescent="0.25">
      <c r="A8113">
        <v>8098</v>
      </c>
      <c r="B8113" s="84">
        <v>30225</v>
      </c>
      <c r="C8113" s="47">
        <v>40.880000000000003</v>
      </c>
      <c r="D8113" s="47">
        <v>41.75</v>
      </c>
      <c r="E8113" s="47">
        <v>40</v>
      </c>
      <c r="F8113" s="47">
        <v>41.62</v>
      </c>
      <c r="G8113" s="48">
        <v>776400</v>
      </c>
      <c r="H8113" s="47">
        <v>4.5</v>
      </c>
      <c r="I8113" s="51">
        <f t="shared" si="904"/>
        <v>0.10812109562710236</v>
      </c>
      <c r="J8113" s="51">
        <f t="shared" ca="1" si="905"/>
        <v>4</v>
      </c>
      <c r="K8113" s="47">
        <f t="shared" si="906"/>
        <v>4.42</v>
      </c>
      <c r="L8113" s="47">
        <f t="shared" si="907"/>
        <v>4.51</v>
      </c>
      <c r="M8113" s="47">
        <f t="shared" si="908"/>
        <v>4.32</v>
      </c>
      <c r="N8113" s="47">
        <f t="shared" si="909"/>
        <v>4.5</v>
      </c>
      <c r="O8113" s="48">
        <f t="shared" ca="1" si="910"/>
        <v>3105600</v>
      </c>
    </row>
    <row r="8114" spans="1:15" x14ac:dyDescent="0.25">
      <c r="A8114">
        <v>8099</v>
      </c>
      <c r="B8114" s="84">
        <v>30224</v>
      </c>
      <c r="C8114" s="47">
        <v>40.880000000000003</v>
      </c>
      <c r="D8114" s="47">
        <v>41.5</v>
      </c>
      <c r="E8114" s="47">
        <v>40.25</v>
      </c>
      <c r="F8114" s="47">
        <v>40.880000000000003</v>
      </c>
      <c r="G8114" s="48">
        <v>648400</v>
      </c>
      <c r="H8114" s="47">
        <v>4.41</v>
      </c>
      <c r="I8114" s="51">
        <f t="shared" si="904"/>
        <v>0.10787671232876712</v>
      </c>
      <c r="J8114" s="51">
        <f t="shared" ca="1" si="905"/>
        <v>4</v>
      </c>
      <c r="K8114" s="47">
        <f t="shared" si="906"/>
        <v>4.41</v>
      </c>
      <c r="L8114" s="47">
        <f t="shared" si="907"/>
        <v>4.4800000000000004</v>
      </c>
      <c r="M8114" s="47">
        <f t="shared" si="908"/>
        <v>4.34</v>
      </c>
      <c r="N8114" s="47">
        <f t="shared" si="909"/>
        <v>4.41</v>
      </c>
      <c r="O8114" s="48">
        <f t="shared" ca="1" si="910"/>
        <v>2593600</v>
      </c>
    </row>
    <row r="8115" spans="1:15" x14ac:dyDescent="0.25">
      <c r="A8115">
        <v>8100</v>
      </c>
      <c r="B8115" s="84">
        <v>30223</v>
      </c>
      <c r="C8115" s="47">
        <v>42</v>
      </c>
      <c r="D8115" s="47">
        <v>42.62</v>
      </c>
      <c r="E8115" s="47">
        <v>41.38</v>
      </c>
      <c r="F8115" s="47">
        <v>41.5</v>
      </c>
      <c r="G8115" s="48">
        <v>1124000</v>
      </c>
      <c r="H8115" s="47">
        <v>4.4800000000000004</v>
      </c>
      <c r="I8115" s="51">
        <f t="shared" si="904"/>
        <v>0.10795180722891567</v>
      </c>
      <c r="J8115" s="51">
        <f t="shared" ca="1" si="905"/>
        <v>4</v>
      </c>
      <c r="K8115" s="47">
        <f t="shared" si="906"/>
        <v>4.53</v>
      </c>
      <c r="L8115" s="47">
        <f t="shared" si="907"/>
        <v>4.5999999999999996</v>
      </c>
      <c r="M8115" s="47">
        <f t="shared" si="908"/>
        <v>4.47</v>
      </c>
      <c r="N8115" s="47">
        <f t="shared" si="909"/>
        <v>4.4800000000000004</v>
      </c>
      <c r="O8115" s="48">
        <f t="shared" ca="1" si="910"/>
        <v>4496000</v>
      </c>
    </row>
    <row r="8116" spans="1:15" x14ac:dyDescent="0.25">
      <c r="A8116">
        <v>8101</v>
      </c>
      <c r="B8116" s="84">
        <v>30222</v>
      </c>
      <c r="C8116" s="47">
        <v>43.25</v>
      </c>
      <c r="D8116" s="47">
        <v>43.88</v>
      </c>
      <c r="E8116" s="47">
        <v>42.62</v>
      </c>
      <c r="F8116" s="47">
        <v>42.62</v>
      </c>
      <c r="G8116" s="48">
        <v>1334400</v>
      </c>
      <c r="H8116" s="47">
        <v>4.5999999999999996</v>
      </c>
      <c r="I8116" s="51">
        <f t="shared" si="904"/>
        <v>0.10793054903801032</v>
      </c>
      <c r="J8116" s="51">
        <f t="shared" ca="1" si="905"/>
        <v>4</v>
      </c>
      <c r="K8116" s="47">
        <f t="shared" si="906"/>
        <v>4.67</v>
      </c>
      <c r="L8116" s="47">
        <f t="shared" si="907"/>
        <v>4.74</v>
      </c>
      <c r="M8116" s="47">
        <f t="shared" si="908"/>
        <v>4.5999999999999996</v>
      </c>
      <c r="N8116" s="47">
        <f t="shared" si="909"/>
        <v>4.5999999999999996</v>
      </c>
      <c r="O8116" s="48">
        <f t="shared" ca="1" si="910"/>
        <v>5337600</v>
      </c>
    </row>
    <row r="8117" spans="1:15" x14ac:dyDescent="0.25">
      <c r="A8117">
        <v>8102</v>
      </c>
      <c r="B8117" s="84">
        <v>30221</v>
      </c>
      <c r="C8117" s="47">
        <v>43.38</v>
      </c>
      <c r="D8117" s="47">
        <v>43.62</v>
      </c>
      <c r="E8117" s="47">
        <v>43.12</v>
      </c>
      <c r="F8117" s="47">
        <v>43.62</v>
      </c>
      <c r="G8117" s="48">
        <v>570000</v>
      </c>
      <c r="H8117" s="47">
        <v>4.71</v>
      </c>
      <c r="I8117" s="51">
        <f t="shared" si="904"/>
        <v>0.10797799174690509</v>
      </c>
      <c r="J8117" s="51">
        <f t="shared" ca="1" si="905"/>
        <v>4</v>
      </c>
      <c r="K8117" s="47">
        <f t="shared" si="906"/>
        <v>4.68</v>
      </c>
      <c r="L8117" s="47">
        <f t="shared" si="907"/>
        <v>4.71</v>
      </c>
      <c r="M8117" s="47">
        <f t="shared" si="908"/>
        <v>4.66</v>
      </c>
      <c r="N8117" s="47">
        <f t="shared" si="909"/>
        <v>4.71</v>
      </c>
      <c r="O8117" s="48">
        <f t="shared" ca="1" si="910"/>
        <v>2280000</v>
      </c>
    </row>
    <row r="8118" spans="1:15" x14ac:dyDescent="0.25">
      <c r="A8118">
        <v>8103</v>
      </c>
      <c r="B8118" s="84">
        <v>30218</v>
      </c>
      <c r="C8118" s="47">
        <v>44.25</v>
      </c>
      <c r="D8118" s="47">
        <v>44.88</v>
      </c>
      <c r="E8118" s="47">
        <v>43.5</v>
      </c>
      <c r="F8118" s="47">
        <v>43.5</v>
      </c>
      <c r="G8118" s="48">
        <v>852400</v>
      </c>
      <c r="H8118" s="47">
        <v>4.7</v>
      </c>
      <c r="I8118" s="51">
        <f t="shared" si="904"/>
        <v>0.10804597701149425</v>
      </c>
      <c r="J8118" s="51">
        <f t="shared" ca="1" si="905"/>
        <v>4</v>
      </c>
      <c r="K8118" s="47">
        <f t="shared" si="906"/>
        <v>4.78</v>
      </c>
      <c r="L8118" s="47">
        <f t="shared" si="907"/>
        <v>4.8499999999999996</v>
      </c>
      <c r="M8118" s="47">
        <f t="shared" si="908"/>
        <v>4.7</v>
      </c>
      <c r="N8118" s="47">
        <f t="shared" si="909"/>
        <v>4.7</v>
      </c>
      <c r="O8118" s="48">
        <f t="shared" ca="1" si="910"/>
        <v>3409600</v>
      </c>
    </row>
    <row r="8119" spans="1:15" x14ac:dyDescent="0.25">
      <c r="A8119">
        <v>8104</v>
      </c>
      <c r="B8119" s="84">
        <v>30217</v>
      </c>
      <c r="C8119" s="47">
        <v>44.25</v>
      </c>
      <c r="D8119" s="47">
        <v>45.38</v>
      </c>
      <c r="E8119" s="47">
        <v>43</v>
      </c>
      <c r="F8119" s="47">
        <v>45.25</v>
      </c>
      <c r="G8119" s="48">
        <v>660000</v>
      </c>
      <c r="H8119" s="47">
        <v>4.8899999999999997</v>
      </c>
      <c r="I8119" s="51">
        <f t="shared" si="904"/>
        <v>0.10806629834254143</v>
      </c>
      <c r="J8119" s="51">
        <f t="shared" ca="1" si="905"/>
        <v>4</v>
      </c>
      <c r="K8119" s="47">
        <f t="shared" si="906"/>
        <v>4.78</v>
      </c>
      <c r="L8119" s="47">
        <f t="shared" si="907"/>
        <v>4.9000000000000004</v>
      </c>
      <c r="M8119" s="47">
        <f t="shared" si="908"/>
        <v>4.6500000000000004</v>
      </c>
      <c r="N8119" s="47">
        <f t="shared" si="909"/>
        <v>4.8899999999999997</v>
      </c>
      <c r="O8119" s="48">
        <f t="shared" ca="1" si="910"/>
        <v>2640000</v>
      </c>
    </row>
    <row r="8120" spans="1:15" x14ac:dyDescent="0.25">
      <c r="A8120">
        <v>8105</v>
      </c>
      <c r="B8120" s="84">
        <v>30216</v>
      </c>
      <c r="C8120" s="47">
        <v>43.62</v>
      </c>
      <c r="D8120" s="47">
        <v>44.12</v>
      </c>
      <c r="E8120" s="47">
        <v>43</v>
      </c>
      <c r="F8120" s="47">
        <v>43.12</v>
      </c>
      <c r="G8120" s="48">
        <v>1622400</v>
      </c>
      <c r="H8120" s="47">
        <v>4.66</v>
      </c>
      <c r="I8120" s="51">
        <f t="shared" si="904"/>
        <v>0.1080705009276438</v>
      </c>
      <c r="J8120" s="51">
        <f t="shared" ca="1" si="905"/>
        <v>4</v>
      </c>
      <c r="K8120" s="47">
        <f t="shared" si="906"/>
        <v>4.71</v>
      </c>
      <c r="L8120" s="47">
        <f t="shared" si="907"/>
        <v>4.7699999999999996</v>
      </c>
      <c r="M8120" s="47">
        <f t="shared" si="908"/>
        <v>4.6500000000000004</v>
      </c>
      <c r="N8120" s="47">
        <f t="shared" si="909"/>
        <v>4.66</v>
      </c>
      <c r="O8120" s="48">
        <f t="shared" ca="1" si="910"/>
        <v>6489600</v>
      </c>
    </row>
    <row r="8121" spans="1:15" x14ac:dyDescent="0.25">
      <c r="A8121">
        <v>8106</v>
      </c>
      <c r="B8121" s="84">
        <v>30215</v>
      </c>
      <c r="C8121" s="47">
        <v>43.38</v>
      </c>
      <c r="D8121" s="47">
        <v>44.38</v>
      </c>
      <c r="E8121" s="47">
        <v>42.25</v>
      </c>
      <c r="F8121" s="47">
        <v>42.75</v>
      </c>
      <c r="G8121" s="48">
        <v>1180400</v>
      </c>
      <c r="H8121" s="47">
        <v>4.62</v>
      </c>
      <c r="I8121" s="51">
        <f t="shared" si="904"/>
        <v>0.1080701754385965</v>
      </c>
      <c r="J8121" s="51">
        <f t="shared" ca="1" si="905"/>
        <v>4</v>
      </c>
      <c r="K8121" s="47">
        <f t="shared" si="906"/>
        <v>4.6900000000000004</v>
      </c>
      <c r="L8121" s="47">
        <f t="shared" si="907"/>
        <v>4.8</v>
      </c>
      <c r="M8121" s="47">
        <f t="shared" si="908"/>
        <v>4.57</v>
      </c>
      <c r="N8121" s="47">
        <f t="shared" si="909"/>
        <v>4.62</v>
      </c>
      <c r="O8121" s="48">
        <f t="shared" ca="1" si="910"/>
        <v>4721600</v>
      </c>
    </row>
    <row r="8122" spans="1:15" x14ac:dyDescent="0.25">
      <c r="A8122">
        <v>8107</v>
      </c>
      <c r="B8122" s="84">
        <v>30214</v>
      </c>
      <c r="C8122" s="47">
        <v>44.12</v>
      </c>
      <c r="D8122" s="47">
        <v>44.38</v>
      </c>
      <c r="E8122" s="47">
        <v>43.88</v>
      </c>
      <c r="F8122" s="47">
        <v>44</v>
      </c>
      <c r="G8122" s="48">
        <v>632800</v>
      </c>
      <c r="H8122" s="47">
        <v>4.75</v>
      </c>
      <c r="I8122" s="51">
        <f t="shared" si="904"/>
        <v>0.10795454545454546</v>
      </c>
      <c r="J8122" s="51">
        <f t="shared" ca="1" si="905"/>
        <v>4</v>
      </c>
      <c r="K8122" s="47">
        <f t="shared" si="906"/>
        <v>4.76</v>
      </c>
      <c r="L8122" s="47">
        <f t="shared" si="907"/>
        <v>4.79</v>
      </c>
      <c r="M8122" s="47">
        <f t="shared" si="908"/>
        <v>4.74</v>
      </c>
      <c r="N8122" s="47">
        <f t="shared" si="909"/>
        <v>4.75</v>
      </c>
      <c r="O8122" s="48">
        <f t="shared" ca="1" si="910"/>
        <v>2531200</v>
      </c>
    </row>
    <row r="8123" spans="1:15" x14ac:dyDescent="0.25">
      <c r="A8123">
        <v>8108</v>
      </c>
      <c r="B8123" s="84">
        <v>30211</v>
      </c>
      <c r="C8123" s="47">
        <v>45</v>
      </c>
      <c r="D8123" s="47">
        <v>45.25</v>
      </c>
      <c r="E8123" s="47">
        <v>44.62</v>
      </c>
      <c r="F8123" s="47">
        <v>44.62</v>
      </c>
      <c r="G8123" s="48">
        <v>587200</v>
      </c>
      <c r="H8123" s="47">
        <v>4.82</v>
      </c>
      <c r="I8123" s="51">
        <f t="shared" si="904"/>
        <v>0.10802330793366205</v>
      </c>
      <c r="J8123" s="51">
        <f t="shared" ca="1" si="905"/>
        <v>4</v>
      </c>
      <c r="K8123" s="47">
        <f t="shared" si="906"/>
        <v>4.8600000000000003</v>
      </c>
      <c r="L8123" s="47">
        <f t="shared" si="907"/>
        <v>4.8899999999999997</v>
      </c>
      <c r="M8123" s="47">
        <f t="shared" si="908"/>
        <v>4.82</v>
      </c>
      <c r="N8123" s="47">
        <f t="shared" si="909"/>
        <v>4.82</v>
      </c>
      <c r="O8123" s="48">
        <f t="shared" ca="1" si="910"/>
        <v>2348800</v>
      </c>
    </row>
    <row r="8124" spans="1:15" x14ac:dyDescent="0.25">
      <c r="A8124">
        <v>8109</v>
      </c>
      <c r="B8124" s="84">
        <v>30210</v>
      </c>
      <c r="C8124" s="47">
        <v>45.5</v>
      </c>
      <c r="D8124" s="47">
        <v>45.88</v>
      </c>
      <c r="E8124" s="47">
        <v>45</v>
      </c>
      <c r="F8124" s="47">
        <v>45.25</v>
      </c>
      <c r="G8124" s="48">
        <v>860800</v>
      </c>
      <c r="H8124" s="47">
        <v>4.8899999999999997</v>
      </c>
      <c r="I8124" s="51">
        <f t="shared" si="904"/>
        <v>0.10806629834254143</v>
      </c>
      <c r="J8124" s="51">
        <f t="shared" ca="1" si="905"/>
        <v>4</v>
      </c>
      <c r="K8124" s="47">
        <f t="shared" si="906"/>
        <v>4.92</v>
      </c>
      <c r="L8124" s="47">
        <f t="shared" si="907"/>
        <v>4.96</v>
      </c>
      <c r="M8124" s="47">
        <f t="shared" si="908"/>
        <v>4.8600000000000003</v>
      </c>
      <c r="N8124" s="47">
        <f t="shared" si="909"/>
        <v>4.8899999999999997</v>
      </c>
      <c r="O8124" s="48">
        <f t="shared" ca="1" si="910"/>
        <v>3443200</v>
      </c>
    </row>
    <row r="8125" spans="1:15" x14ac:dyDescent="0.25">
      <c r="A8125">
        <v>8110</v>
      </c>
      <c r="B8125" s="84">
        <v>30209</v>
      </c>
      <c r="C8125" s="47">
        <v>45.5</v>
      </c>
      <c r="D8125" s="47">
        <v>46</v>
      </c>
      <c r="E8125" s="47">
        <v>45</v>
      </c>
      <c r="F8125" s="47">
        <v>45.62</v>
      </c>
      <c r="G8125" s="48">
        <v>774000</v>
      </c>
      <c r="H8125" s="47">
        <v>4.93</v>
      </c>
      <c r="I8125" s="51">
        <f t="shared" si="904"/>
        <v>0.10806663743971942</v>
      </c>
      <c r="J8125" s="51">
        <f t="shared" ca="1" si="905"/>
        <v>4</v>
      </c>
      <c r="K8125" s="47">
        <f t="shared" si="906"/>
        <v>4.92</v>
      </c>
      <c r="L8125" s="47">
        <f t="shared" si="907"/>
        <v>4.97</v>
      </c>
      <c r="M8125" s="47">
        <f t="shared" si="908"/>
        <v>4.8600000000000003</v>
      </c>
      <c r="N8125" s="47">
        <f t="shared" si="909"/>
        <v>4.93</v>
      </c>
      <c r="O8125" s="48">
        <f t="shared" ca="1" si="910"/>
        <v>3096000</v>
      </c>
    </row>
    <row r="8126" spans="1:15" x14ac:dyDescent="0.25">
      <c r="A8126">
        <v>8111</v>
      </c>
      <c r="B8126" s="84">
        <v>30208</v>
      </c>
      <c r="C8126" s="47">
        <v>45.25</v>
      </c>
      <c r="D8126" s="47">
        <v>45.88</v>
      </c>
      <c r="E8126" s="47">
        <v>44.5</v>
      </c>
      <c r="F8126" s="47">
        <v>45.5</v>
      </c>
      <c r="G8126" s="48">
        <v>1017200</v>
      </c>
      <c r="H8126" s="47">
        <v>4.91</v>
      </c>
      <c r="I8126" s="51">
        <f t="shared" si="904"/>
        <v>0.10791208791208791</v>
      </c>
      <c r="J8126" s="51">
        <f t="shared" ca="1" si="905"/>
        <v>4</v>
      </c>
      <c r="K8126" s="47">
        <f t="shared" si="906"/>
        <v>4.88</v>
      </c>
      <c r="L8126" s="47">
        <f t="shared" si="907"/>
        <v>4.95</v>
      </c>
      <c r="M8126" s="47">
        <f t="shared" si="908"/>
        <v>4.8</v>
      </c>
      <c r="N8126" s="47">
        <f t="shared" si="909"/>
        <v>4.91</v>
      </c>
      <c r="O8126" s="48">
        <f t="shared" ca="1" si="910"/>
        <v>4068800</v>
      </c>
    </row>
    <row r="8127" spans="1:15" x14ac:dyDescent="0.25">
      <c r="A8127">
        <v>8112</v>
      </c>
      <c r="B8127" s="84">
        <v>30207</v>
      </c>
      <c r="C8127" s="47">
        <v>43.5</v>
      </c>
      <c r="D8127" s="47">
        <v>44.12</v>
      </c>
      <c r="E8127" s="47">
        <v>42.75</v>
      </c>
      <c r="F8127" s="47">
        <v>44.12</v>
      </c>
      <c r="G8127" s="48">
        <v>549200</v>
      </c>
      <c r="H8127" s="47">
        <v>4.7699999999999996</v>
      </c>
      <c r="I8127" s="51">
        <f t="shared" si="904"/>
        <v>0.10811423390752493</v>
      </c>
      <c r="J8127" s="51">
        <f t="shared" ca="1" si="905"/>
        <v>4</v>
      </c>
      <c r="K8127" s="47">
        <f t="shared" si="906"/>
        <v>4.7</v>
      </c>
      <c r="L8127" s="47">
        <f t="shared" si="907"/>
        <v>4.7699999999999996</v>
      </c>
      <c r="M8127" s="47">
        <f t="shared" si="908"/>
        <v>4.62</v>
      </c>
      <c r="N8127" s="47">
        <f t="shared" si="909"/>
        <v>4.7699999999999996</v>
      </c>
      <c r="O8127" s="48">
        <f t="shared" ca="1" si="910"/>
        <v>2196800</v>
      </c>
    </row>
    <row r="8128" spans="1:15" x14ac:dyDescent="0.25">
      <c r="A8128">
        <v>8113</v>
      </c>
      <c r="B8128" s="84">
        <v>30204</v>
      </c>
      <c r="C8128" s="47">
        <v>43</v>
      </c>
      <c r="D8128" s="47">
        <v>43.38</v>
      </c>
      <c r="E8128" s="47">
        <v>42.62</v>
      </c>
      <c r="F8128" s="47">
        <v>43.38</v>
      </c>
      <c r="G8128" s="48">
        <v>488000</v>
      </c>
      <c r="H8128" s="47">
        <v>4.68</v>
      </c>
      <c r="I8128" s="51">
        <f t="shared" si="904"/>
        <v>0.10788381742738588</v>
      </c>
      <c r="J8128" s="51">
        <f t="shared" ca="1" si="905"/>
        <v>4</v>
      </c>
      <c r="K8128" s="47">
        <f t="shared" si="906"/>
        <v>4.6399999999999997</v>
      </c>
      <c r="L8128" s="47">
        <f t="shared" si="907"/>
        <v>4.68</v>
      </c>
      <c r="M8128" s="47">
        <f t="shared" si="908"/>
        <v>4.5999999999999996</v>
      </c>
      <c r="N8128" s="47">
        <f t="shared" si="909"/>
        <v>4.68</v>
      </c>
      <c r="O8128" s="48">
        <f t="shared" ca="1" si="910"/>
        <v>1952000</v>
      </c>
    </row>
    <row r="8129" spans="1:15" x14ac:dyDescent="0.25">
      <c r="A8129">
        <v>8114</v>
      </c>
      <c r="B8129" s="84">
        <v>30203</v>
      </c>
      <c r="C8129" s="47">
        <v>43</v>
      </c>
      <c r="D8129" s="47">
        <v>43.62</v>
      </c>
      <c r="E8129" s="47">
        <v>42.25</v>
      </c>
      <c r="F8129" s="47">
        <v>42.75</v>
      </c>
      <c r="G8129" s="48">
        <v>668400</v>
      </c>
      <c r="H8129" s="47">
        <v>4.62</v>
      </c>
      <c r="I8129" s="51">
        <f t="shared" si="904"/>
        <v>0.1080701754385965</v>
      </c>
      <c r="J8129" s="51">
        <f t="shared" ca="1" si="905"/>
        <v>4</v>
      </c>
      <c r="K8129" s="47">
        <f t="shared" si="906"/>
        <v>4.6500000000000004</v>
      </c>
      <c r="L8129" s="47">
        <f t="shared" si="907"/>
        <v>4.71</v>
      </c>
      <c r="M8129" s="47">
        <f t="shared" si="908"/>
        <v>4.57</v>
      </c>
      <c r="N8129" s="47">
        <f t="shared" si="909"/>
        <v>4.62</v>
      </c>
      <c r="O8129" s="48">
        <f t="shared" ca="1" si="910"/>
        <v>2673600</v>
      </c>
    </row>
    <row r="8130" spans="1:15" x14ac:dyDescent="0.25">
      <c r="A8130">
        <v>8115</v>
      </c>
      <c r="B8130" s="84">
        <v>30202</v>
      </c>
      <c r="C8130" s="47">
        <v>43.5</v>
      </c>
      <c r="D8130" s="47">
        <v>44</v>
      </c>
      <c r="E8130" s="47">
        <v>43</v>
      </c>
      <c r="F8130" s="47">
        <v>43.25</v>
      </c>
      <c r="G8130" s="48">
        <v>873600</v>
      </c>
      <c r="H8130" s="47">
        <v>4.67</v>
      </c>
      <c r="I8130" s="51">
        <f t="shared" si="904"/>
        <v>0.10797687861271676</v>
      </c>
      <c r="J8130" s="51">
        <f t="shared" ca="1" si="905"/>
        <v>4</v>
      </c>
      <c r="K8130" s="47">
        <f t="shared" si="906"/>
        <v>4.7</v>
      </c>
      <c r="L8130" s="47">
        <f t="shared" si="907"/>
        <v>4.75</v>
      </c>
      <c r="M8130" s="47">
        <f t="shared" si="908"/>
        <v>4.6399999999999997</v>
      </c>
      <c r="N8130" s="47">
        <f t="shared" si="909"/>
        <v>4.67</v>
      </c>
      <c r="O8130" s="48">
        <f t="shared" ca="1" si="910"/>
        <v>3494400</v>
      </c>
    </row>
    <row r="8131" spans="1:15" x14ac:dyDescent="0.25">
      <c r="A8131">
        <v>8116</v>
      </c>
      <c r="B8131" s="84">
        <v>30201</v>
      </c>
      <c r="C8131" s="47">
        <v>44.62</v>
      </c>
      <c r="D8131" s="47">
        <v>45.25</v>
      </c>
      <c r="E8131" s="47">
        <v>44</v>
      </c>
      <c r="F8131" s="47">
        <v>44</v>
      </c>
      <c r="G8131" s="48">
        <v>782000</v>
      </c>
      <c r="H8131" s="47">
        <v>4.75</v>
      </c>
      <c r="I8131" s="51">
        <f t="shared" si="904"/>
        <v>0.10795454545454546</v>
      </c>
      <c r="J8131" s="51">
        <f t="shared" ca="1" si="905"/>
        <v>4</v>
      </c>
      <c r="K8131" s="47">
        <f t="shared" si="906"/>
        <v>4.82</v>
      </c>
      <c r="L8131" s="47">
        <f t="shared" si="907"/>
        <v>4.88</v>
      </c>
      <c r="M8131" s="47">
        <f t="shared" si="908"/>
        <v>4.75</v>
      </c>
      <c r="N8131" s="47">
        <f t="shared" si="909"/>
        <v>4.75</v>
      </c>
      <c r="O8131" s="48">
        <f t="shared" ca="1" si="910"/>
        <v>3128000</v>
      </c>
    </row>
    <row r="8132" spans="1:15" x14ac:dyDescent="0.25">
      <c r="A8132">
        <v>8117</v>
      </c>
      <c r="B8132" s="84">
        <v>30197</v>
      </c>
      <c r="C8132" s="47">
        <v>45</v>
      </c>
      <c r="D8132" s="47">
        <v>45.75</v>
      </c>
      <c r="E8132" s="47">
        <v>44.25</v>
      </c>
      <c r="F8132" s="47">
        <v>45</v>
      </c>
      <c r="G8132" s="48">
        <v>1562000</v>
      </c>
      <c r="H8132" s="47">
        <v>4.8600000000000003</v>
      </c>
      <c r="I8132" s="51">
        <f t="shared" si="904"/>
        <v>0.10800000000000001</v>
      </c>
      <c r="J8132" s="51">
        <f t="shared" ca="1" si="905"/>
        <v>4</v>
      </c>
      <c r="K8132" s="47">
        <f t="shared" si="906"/>
        <v>4.8600000000000003</v>
      </c>
      <c r="L8132" s="47">
        <f t="shared" si="907"/>
        <v>4.9400000000000004</v>
      </c>
      <c r="M8132" s="47">
        <f t="shared" si="908"/>
        <v>4.78</v>
      </c>
      <c r="N8132" s="47">
        <f t="shared" si="909"/>
        <v>4.8600000000000003</v>
      </c>
      <c r="O8132" s="48">
        <f t="shared" ca="1" si="910"/>
        <v>6248000</v>
      </c>
    </row>
    <row r="8133" spans="1:15" x14ac:dyDescent="0.25">
      <c r="A8133">
        <v>8118</v>
      </c>
      <c r="B8133" s="84">
        <v>30196</v>
      </c>
      <c r="C8133" s="47">
        <v>42.75</v>
      </c>
      <c r="D8133" s="47">
        <v>44.25</v>
      </c>
      <c r="E8133" s="47">
        <v>41.25</v>
      </c>
      <c r="F8133" s="47">
        <v>44</v>
      </c>
      <c r="G8133" s="48">
        <v>797600</v>
      </c>
      <c r="H8133" s="47">
        <v>4.75</v>
      </c>
      <c r="I8133" s="51">
        <f t="shared" si="904"/>
        <v>0.10795454545454546</v>
      </c>
      <c r="J8133" s="51">
        <f t="shared" ca="1" si="905"/>
        <v>4</v>
      </c>
      <c r="K8133" s="47">
        <f t="shared" si="906"/>
        <v>4.62</v>
      </c>
      <c r="L8133" s="47">
        <f t="shared" si="907"/>
        <v>4.78</v>
      </c>
      <c r="M8133" s="47">
        <f t="shared" si="908"/>
        <v>4.45</v>
      </c>
      <c r="N8133" s="47">
        <f t="shared" si="909"/>
        <v>4.75</v>
      </c>
      <c r="O8133" s="48">
        <f t="shared" ca="1" si="910"/>
        <v>3190400</v>
      </c>
    </row>
    <row r="8134" spans="1:15" x14ac:dyDescent="0.25">
      <c r="A8134">
        <v>8119</v>
      </c>
      <c r="B8134" s="84">
        <v>30195</v>
      </c>
      <c r="C8134" s="47">
        <v>42.5</v>
      </c>
      <c r="D8134" s="47">
        <v>43.75</v>
      </c>
      <c r="E8134" s="47">
        <v>41.25</v>
      </c>
      <c r="F8134" s="47">
        <v>41.75</v>
      </c>
      <c r="G8134" s="48">
        <v>879600</v>
      </c>
      <c r="H8134" s="47">
        <v>4.51</v>
      </c>
      <c r="I8134" s="51">
        <f t="shared" si="904"/>
        <v>0.10802395209580838</v>
      </c>
      <c r="J8134" s="51">
        <f t="shared" ca="1" si="905"/>
        <v>4</v>
      </c>
      <c r="K8134" s="47">
        <f t="shared" si="906"/>
        <v>4.59</v>
      </c>
      <c r="L8134" s="47">
        <f t="shared" si="907"/>
        <v>4.7300000000000004</v>
      </c>
      <c r="M8134" s="47">
        <f t="shared" si="908"/>
        <v>4.46</v>
      </c>
      <c r="N8134" s="47">
        <f t="shared" si="909"/>
        <v>4.51</v>
      </c>
      <c r="O8134" s="48">
        <f t="shared" ca="1" si="910"/>
        <v>3518400</v>
      </c>
    </row>
    <row r="8135" spans="1:15" x14ac:dyDescent="0.25">
      <c r="A8135">
        <v>8120</v>
      </c>
      <c r="B8135" s="84">
        <v>30194</v>
      </c>
      <c r="C8135" s="47">
        <v>42.75</v>
      </c>
      <c r="D8135" s="47">
        <v>43.5</v>
      </c>
      <c r="E8135" s="47">
        <v>41.88</v>
      </c>
      <c r="F8135" s="47">
        <v>42.88</v>
      </c>
      <c r="G8135" s="48">
        <v>1112400</v>
      </c>
      <c r="H8135" s="47">
        <v>4.63</v>
      </c>
      <c r="I8135" s="51">
        <f t="shared" si="904"/>
        <v>0.10797574626865671</v>
      </c>
      <c r="J8135" s="51">
        <f t="shared" ca="1" si="905"/>
        <v>4</v>
      </c>
      <c r="K8135" s="47">
        <f t="shared" si="906"/>
        <v>4.62</v>
      </c>
      <c r="L8135" s="47">
        <f t="shared" si="907"/>
        <v>4.7</v>
      </c>
      <c r="M8135" s="47">
        <f t="shared" si="908"/>
        <v>4.5199999999999996</v>
      </c>
      <c r="N8135" s="47">
        <f t="shared" si="909"/>
        <v>4.63</v>
      </c>
      <c r="O8135" s="48">
        <f t="shared" ca="1" si="910"/>
        <v>4449600</v>
      </c>
    </row>
    <row r="8136" spans="1:15" x14ac:dyDescent="0.25">
      <c r="A8136">
        <v>8121</v>
      </c>
      <c r="B8136" s="84">
        <v>30193</v>
      </c>
      <c r="C8136" s="47">
        <v>41</v>
      </c>
      <c r="D8136" s="47">
        <v>41.75</v>
      </c>
      <c r="E8136" s="47">
        <v>40.119999999999997</v>
      </c>
      <c r="F8136" s="47">
        <v>41.75</v>
      </c>
      <c r="G8136" s="48">
        <v>468400</v>
      </c>
      <c r="H8136" s="47">
        <v>4.51</v>
      </c>
      <c r="I8136" s="51">
        <f t="shared" si="904"/>
        <v>0.10802395209580838</v>
      </c>
      <c r="J8136" s="51">
        <f t="shared" ca="1" si="905"/>
        <v>4</v>
      </c>
      <c r="K8136" s="47">
        <f t="shared" si="906"/>
        <v>4.43</v>
      </c>
      <c r="L8136" s="47">
        <f t="shared" si="907"/>
        <v>4.51</v>
      </c>
      <c r="M8136" s="47">
        <f t="shared" si="908"/>
        <v>4.33</v>
      </c>
      <c r="N8136" s="47">
        <f t="shared" si="909"/>
        <v>4.51</v>
      </c>
      <c r="O8136" s="48">
        <f t="shared" ca="1" si="910"/>
        <v>1873600</v>
      </c>
    </row>
    <row r="8137" spans="1:15" x14ac:dyDescent="0.25">
      <c r="A8137">
        <v>8122</v>
      </c>
      <c r="B8137" s="84">
        <v>30190</v>
      </c>
      <c r="C8137" s="47">
        <v>41.12</v>
      </c>
      <c r="D8137" s="47">
        <v>41.5</v>
      </c>
      <c r="E8137" s="47">
        <v>40.75</v>
      </c>
      <c r="F8137" s="47">
        <v>41</v>
      </c>
      <c r="G8137" s="48">
        <v>1020800</v>
      </c>
      <c r="H8137" s="47">
        <v>4.43</v>
      </c>
      <c r="I8137" s="51">
        <f t="shared" si="904"/>
        <v>0.10804878048780488</v>
      </c>
      <c r="J8137" s="51">
        <f t="shared" ca="1" si="905"/>
        <v>4</v>
      </c>
      <c r="K8137" s="47">
        <f t="shared" si="906"/>
        <v>4.4400000000000004</v>
      </c>
      <c r="L8137" s="47">
        <f t="shared" si="907"/>
        <v>4.4800000000000004</v>
      </c>
      <c r="M8137" s="47">
        <f t="shared" si="908"/>
        <v>4.4000000000000004</v>
      </c>
      <c r="N8137" s="47">
        <f t="shared" si="909"/>
        <v>4.43</v>
      </c>
      <c r="O8137" s="48">
        <f t="shared" ca="1" si="910"/>
        <v>4083200</v>
      </c>
    </row>
    <row r="8138" spans="1:15" x14ac:dyDescent="0.25">
      <c r="A8138">
        <v>8123</v>
      </c>
      <c r="B8138" s="84">
        <v>30189</v>
      </c>
      <c r="C8138" s="47">
        <v>40.75</v>
      </c>
      <c r="D8138" s="47">
        <v>41.5</v>
      </c>
      <c r="E8138" s="47">
        <v>40</v>
      </c>
      <c r="F8138" s="47">
        <v>41.5</v>
      </c>
      <c r="G8138" s="48">
        <v>950400</v>
      </c>
      <c r="H8138" s="47">
        <v>4.4800000000000004</v>
      </c>
      <c r="I8138" s="51">
        <f t="shared" si="904"/>
        <v>0.10795180722891567</v>
      </c>
      <c r="J8138" s="51">
        <f t="shared" ca="1" si="905"/>
        <v>4</v>
      </c>
      <c r="K8138" s="47">
        <f t="shared" si="906"/>
        <v>4.4000000000000004</v>
      </c>
      <c r="L8138" s="47">
        <f t="shared" si="907"/>
        <v>4.4800000000000004</v>
      </c>
      <c r="M8138" s="47">
        <f t="shared" si="908"/>
        <v>4.32</v>
      </c>
      <c r="N8138" s="47">
        <f t="shared" si="909"/>
        <v>4.4800000000000004</v>
      </c>
      <c r="O8138" s="48">
        <f t="shared" ca="1" si="910"/>
        <v>3801600</v>
      </c>
    </row>
    <row r="8139" spans="1:15" x14ac:dyDescent="0.25">
      <c r="A8139">
        <v>8124</v>
      </c>
      <c r="B8139" s="84">
        <v>30188</v>
      </c>
      <c r="C8139" s="47">
        <v>39.619999999999997</v>
      </c>
      <c r="D8139" s="47">
        <v>40</v>
      </c>
      <c r="E8139" s="47">
        <v>39.25</v>
      </c>
      <c r="F8139" s="47">
        <v>39.619999999999997</v>
      </c>
      <c r="G8139" s="48">
        <v>771200</v>
      </c>
      <c r="H8139" s="47">
        <v>4.28</v>
      </c>
      <c r="I8139" s="51">
        <f t="shared" si="904"/>
        <v>0.10802624936900557</v>
      </c>
      <c r="J8139" s="51">
        <f t="shared" ca="1" si="905"/>
        <v>4</v>
      </c>
      <c r="K8139" s="47">
        <f t="shared" si="906"/>
        <v>4.28</v>
      </c>
      <c r="L8139" s="47">
        <f t="shared" si="907"/>
        <v>4.32</v>
      </c>
      <c r="M8139" s="47">
        <f t="shared" si="908"/>
        <v>4.24</v>
      </c>
      <c r="N8139" s="47">
        <f t="shared" si="909"/>
        <v>4.28</v>
      </c>
      <c r="O8139" s="48">
        <f t="shared" ca="1" si="910"/>
        <v>3084800</v>
      </c>
    </row>
    <row r="8140" spans="1:15" x14ac:dyDescent="0.25">
      <c r="A8140">
        <v>8125</v>
      </c>
      <c r="B8140" s="84">
        <v>30187</v>
      </c>
      <c r="C8140" s="47">
        <v>40</v>
      </c>
      <c r="D8140" s="47">
        <v>40.619999999999997</v>
      </c>
      <c r="E8140" s="47">
        <v>39.25</v>
      </c>
      <c r="F8140" s="47">
        <v>39.619999999999997</v>
      </c>
      <c r="G8140" s="48">
        <v>1534800</v>
      </c>
      <c r="H8140" s="47">
        <v>4.28</v>
      </c>
      <c r="I8140" s="51">
        <f t="shared" si="904"/>
        <v>0.10802624936900557</v>
      </c>
      <c r="J8140" s="51">
        <f t="shared" ca="1" si="905"/>
        <v>4</v>
      </c>
      <c r="K8140" s="47">
        <f t="shared" si="906"/>
        <v>4.32</v>
      </c>
      <c r="L8140" s="47">
        <f t="shared" si="907"/>
        <v>4.3899999999999997</v>
      </c>
      <c r="M8140" s="47">
        <f t="shared" si="908"/>
        <v>4.24</v>
      </c>
      <c r="N8140" s="47">
        <f t="shared" si="909"/>
        <v>4.28</v>
      </c>
      <c r="O8140" s="48">
        <f t="shared" ca="1" si="910"/>
        <v>6139200</v>
      </c>
    </row>
    <row r="8141" spans="1:15" x14ac:dyDescent="0.25">
      <c r="A8141">
        <v>8126</v>
      </c>
      <c r="B8141" s="84">
        <v>30186</v>
      </c>
      <c r="C8141" s="47">
        <v>39.75</v>
      </c>
      <c r="D8141" s="47">
        <v>40.5</v>
      </c>
      <c r="E8141" s="47">
        <v>38.880000000000003</v>
      </c>
      <c r="F8141" s="47">
        <v>40.5</v>
      </c>
      <c r="G8141" s="48">
        <v>1530800</v>
      </c>
      <c r="H8141" s="47">
        <v>4.37</v>
      </c>
      <c r="I8141" s="51">
        <f t="shared" si="904"/>
        <v>0.10790123456790124</v>
      </c>
      <c r="J8141" s="51">
        <f t="shared" ca="1" si="905"/>
        <v>4</v>
      </c>
      <c r="K8141" s="47">
        <f t="shared" si="906"/>
        <v>4.29</v>
      </c>
      <c r="L8141" s="47">
        <f t="shared" si="907"/>
        <v>4.37</v>
      </c>
      <c r="M8141" s="47">
        <f t="shared" si="908"/>
        <v>4.2</v>
      </c>
      <c r="N8141" s="47">
        <f t="shared" si="909"/>
        <v>4.37</v>
      </c>
      <c r="O8141" s="48">
        <f t="shared" ca="1" si="910"/>
        <v>6123200</v>
      </c>
    </row>
    <row r="8142" spans="1:15" x14ac:dyDescent="0.25">
      <c r="A8142">
        <v>8127</v>
      </c>
      <c r="B8142" s="84">
        <v>30183</v>
      </c>
      <c r="C8142" s="47">
        <v>39.25</v>
      </c>
      <c r="D8142" s="47">
        <v>40</v>
      </c>
      <c r="E8142" s="47">
        <v>38.380000000000003</v>
      </c>
      <c r="F8142" s="47">
        <v>40</v>
      </c>
      <c r="G8142" s="48">
        <v>814800</v>
      </c>
      <c r="H8142" s="47">
        <v>4.32</v>
      </c>
      <c r="I8142" s="51">
        <f t="shared" si="904"/>
        <v>0.10800000000000001</v>
      </c>
      <c r="J8142" s="51">
        <f t="shared" ca="1" si="905"/>
        <v>4</v>
      </c>
      <c r="K8142" s="47">
        <f t="shared" si="906"/>
        <v>4.24</v>
      </c>
      <c r="L8142" s="47">
        <f t="shared" si="907"/>
        <v>4.32</v>
      </c>
      <c r="M8142" s="47">
        <f t="shared" si="908"/>
        <v>4.1500000000000004</v>
      </c>
      <c r="N8142" s="47">
        <f t="shared" si="909"/>
        <v>4.32</v>
      </c>
      <c r="O8142" s="48">
        <f t="shared" ca="1" si="910"/>
        <v>3259200</v>
      </c>
    </row>
    <row r="8143" spans="1:15" x14ac:dyDescent="0.25">
      <c r="A8143">
        <v>8128</v>
      </c>
      <c r="B8143" s="84">
        <v>30182</v>
      </c>
      <c r="C8143" s="47">
        <v>38.380000000000003</v>
      </c>
      <c r="D8143" s="47">
        <v>38.880000000000003</v>
      </c>
      <c r="E8143" s="47">
        <v>37.880000000000003</v>
      </c>
      <c r="F8143" s="47">
        <v>38.25</v>
      </c>
      <c r="G8143" s="48">
        <v>960000</v>
      </c>
      <c r="H8143" s="47">
        <v>4.13</v>
      </c>
      <c r="I8143" s="51">
        <f t="shared" si="904"/>
        <v>0.10797385620915033</v>
      </c>
      <c r="J8143" s="51">
        <f t="shared" ca="1" si="905"/>
        <v>4</v>
      </c>
      <c r="K8143" s="47">
        <f t="shared" si="906"/>
        <v>4.1399999999999997</v>
      </c>
      <c r="L8143" s="47">
        <f t="shared" si="907"/>
        <v>4.2</v>
      </c>
      <c r="M8143" s="47">
        <f t="shared" si="908"/>
        <v>4.09</v>
      </c>
      <c r="N8143" s="47">
        <f t="shared" si="909"/>
        <v>4.13</v>
      </c>
      <c r="O8143" s="48">
        <f t="shared" ca="1" si="910"/>
        <v>3840000</v>
      </c>
    </row>
    <row r="8144" spans="1:15" x14ac:dyDescent="0.25">
      <c r="A8144">
        <v>8129</v>
      </c>
      <c r="B8144" s="84">
        <v>30181</v>
      </c>
      <c r="C8144" s="47">
        <v>38.880000000000003</v>
      </c>
      <c r="D8144" s="47">
        <v>40</v>
      </c>
      <c r="E8144" s="47">
        <v>37.75</v>
      </c>
      <c r="F8144" s="47">
        <v>38.25</v>
      </c>
      <c r="G8144" s="48">
        <v>1461200</v>
      </c>
      <c r="H8144" s="47">
        <v>4.13</v>
      </c>
      <c r="I8144" s="51">
        <f t="shared" si="904"/>
        <v>0.10797385620915033</v>
      </c>
      <c r="J8144" s="51">
        <f t="shared" ca="1" si="905"/>
        <v>4</v>
      </c>
      <c r="K8144" s="47">
        <f t="shared" si="906"/>
        <v>4.2</v>
      </c>
      <c r="L8144" s="47">
        <f t="shared" si="907"/>
        <v>4.32</v>
      </c>
      <c r="M8144" s="47">
        <f t="shared" si="908"/>
        <v>4.08</v>
      </c>
      <c r="N8144" s="47">
        <f t="shared" si="909"/>
        <v>4.13</v>
      </c>
      <c r="O8144" s="48">
        <f t="shared" ca="1" si="910"/>
        <v>5844800</v>
      </c>
    </row>
    <row r="8145" spans="1:15" x14ac:dyDescent="0.25">
      <c r="A8145">
        <v>8130</v>
      </c>
      <c r="B8145" s="84">
        <v>30180</v>
      </c>
      <c r="C8145" s="47">
        <v>37.119999999999997</v>
      </c>
      <c r="D8145" s="47">
        <v>38.380000000000003</v>
      </c>
      <c r="E8145" s="47">
        <v>35.75</v>
      </c>
      <c r="F8145" s="47">
        <v>38.380000000000003</v>
      </c>
      <c r="G8145" s="48">
        <v>1000800</v>
      </c>
      <c r="H8145" s="47">
        <v>4.1399999999999997</v>
      </c>
      <c r="I8145" s="51">
        <f t="shared" ref="I8145:I8208" si="911">H8145/F8145</f>
        <v>0.10786868160500258</v>
      </c>
      <c r="J8145" s="51">
        <f t="shared" ref="J8145:J8208" ca="1" si="912">INDEX(OFFSET($T$15,0,0,$S$13+1,1),MATCH(B8145,OFFSET($Q$15,0,0,$S$13+1,1),-1))</f>
        <v>4</v>
      </c>
      <c r="K8145" s="47">
        <f t="shared" ref="K8145:K8208" si="913">ROUND($I8145*C8145,2)</f>
        <v>4</v>
      </c>
      <c r="L8145" s="47">
        <f t="shared" ref="L8145:L8208" si="914">ROUND($I8145*D8145,2)</f>
        <v>4.1399999999999997</v>
      </c>
      <c r="M8145" s="47">
        <f t="shared" ref="M8145:M8208" si="915">ROUND($I8145*E8145,2)</f>
        <v>3.86</v>
      </c>
      <c r="N8145" s="47">
        <f t="shared" ref="N8145:N8208" si="916">ROUND($I8145*F8145,2)</f>
        <v>4.1399999999999997</v>
      </c>
      <c r="O8145" s="48">
        <f t="shared" ref="O8145:O8208" ca="1" si="917">G8145*J8145</f>
        <v>4003200</v>
      </c>
    </row>
    <row r="8146" spans="1:15" x14ac:dyDescent="0.25">
      <c r="A8146">
        <v>8131</v>
      </c>
      <c r="B8146" s="84">
        <v>30179</v>
      </c>
      <c r="C8146" s="47">
        <v>36.119999999999997</v>
      </c>
      <c r="D8146" s="47">
        <v>37</v>
      </c>
      <c r="E8146" s="47">
        <v>35.119999999999997</v>
      </c>
      <c r="F8146" s="47">
        <v>35.5</v>
      </c>
      <c r="G8146" s="48">
        <v>1031600</v>
      </c>
      <c r="H8146" s="47">
        <v>3.83</v>
      </c>
      <c r="I8146" s="51">
        <f t="shared" si="911"/>
        <v>0.10788732394366198</v>
      </c>
      <c r="J8146" s="51">
        <f t="shared" ca="1" si="912"/>
        <v>4</v>
      </c>
      <c r="K8146" s="47">
        <f t="shared" si="913"/>
        <v>3.9</v>
      </c>
      <c r="L8146" s="47">
        <f t="shared" si="914"/>
        <v>3.99</v>
      </c>
      <c r="M8146" s="47">
        <f t="shared" si="915"/>
        <v>3.79</v>
      </c>
      <c r="N8146" s="47">
        <f t="shared" si="916"/>
        <v>3.83</v>
      </c>
      <c r="O8146" s="48">
        <f t="shared" ca="1" si="917"/>
        <v>4126400</v>
      </c>
    </row>
    <row r="8147" spans="1:15" x14ac:dyDescent="0.25">
      <c r="A8147">
        <v>8132</v>
      </c>
      <c r="B8147" s="84">
        <v>30176</v>
      </c>
      <c r="C8147" s="47">
        <v>35</v>
      </c>
      <c r="D8147" s="47">
        <v>35.5</v>
      </c>
      <c r="E8147" s="47">
        <v>34.5</v>
      </c>
      <c r="F8147" s="47">
        <v>34.619999999999997</v>
      </c>
      <c r="G8147" s="48">
        <v>673200</v>
      </c>
      <c r="H8147" s="47">
        <v>3.74</v>
      </c>
      <c r="I8147" s="51">
        <f t="shared" si="911"/>
        <v>0.10803004043905258</v>
      </c>
      <c r="J8147" s="51">
        <f t="shared" ca="1" si="912"/>
        <v>4</v>
      </c>
      <c r="K8147" s="47">
        <f t="shared" si="913"/>
        <v>3.78</v>
      </c>
      <c r="L8147" s="47">
        <f t="shared" si="914"/>
        <v>3.84</v>
      </c>
      <c r="M8147" s="47">
        <f t="shared" si="915"/>
        <v>3.73</v>
      </c>
      <c r="N8147" s="47">
        <f t="shared" si="916"/>
        <v>3.74</v>
      </c>
      <c r="O8147" s="48">
        <f t="shared" ca="1" si="917"/>
        <v>2692800</v>
      </c>
    </row>
    <row r="8148" spans="1:15" x14ac:dyDescent="0.25">
      <c r="A8148">
        <v>8133</v>
      </c>
      <c r="B8148" s="84">
        <v>30175</v>
      </c>
      <c r="C8148" s="47">
        <v>36.119999999999997</v>
      </c>
      <c r="D8148" s="47">
        <v>36.5</v>
      </c>
      <c r="E8148" s="47">
        <v>35.75</v>
      </c>
      <c r="F8148" s="47">
        <v>35.880000000000003</v>
      </c>
      <c r="G8148" s="48">
        <v>284000</v>
      </c>
      <c r="H8148" s="47">
        <v>3.87</v>
      </c>
      <c r="I8148" s="51">
        <f t="shared" si="911"/>
        <v>0.10785953177257525</v>
      </c>
      <c r="J8148" s="51">
        <f t="shared" ca="1" si="912"/>
        <v>4</v>
      </c>
      <c r="K8148" s="47">
        <f t="shared" si="913"/>
        <v>3.9</v>
      </c>
      <c r="L8148" s="47">
        <f t="shared" si="914"/>
        <v>3.94</v>
      </c>
      <c r="M8148" s="47">
        <f t="shared" si="915"/>
        <v>3.86</v>
      </c>
      <c r="N8148" s="47">
        <f t="shared" si="916"/>
        <v>3.87</v>
      </c>
      <c r="O8148" s="48">
        <f t="shared" ca="1" si="917"/>
        <v>1136000</v>
      </c>
    </row>
    <row r="8149" spans="1:15" x14ac:dyDescent="0.25">
      <c r="A8149">
        <v>8134</v>
      </c>
      <c r="B8149" s="84">
        <v>30174</v>
      </c>
      <c r="C8149" s="47">
        <v>36.25</v>
      </c>
      <c r="D8149" s="47">
        <v>36.5</v>
      </c>
      <c r="E8149" s="47">
        <v>35.880000000000003</v>
      </c>
      <c r="F8149" s="47">
        <v>36.380000000000003</v>
      </c>
      <c r="G8149" s="48">
        <v>222400</v>
      </c>
      <c r="H8149" s="47">
        <v>3.93</v>
      </c>
      <c r="I8149" s="51">
        <f t="shared" si="911"/>
        <v>0.1080263881253436</v>
      </c>
      <c r="J8149" s="51">
        <f t="shared" ca="1" si="912"/>
        <v>4</v>
      </c>
      <c r="K8149" s="47">
        <f t="shared" si="913"/>
        <v>3.92</v>
      </c>
      <c r="L8149" s="47">
        <f t="shared" si="914"/>
        <v>3.94</v>
      </c>
      <c r="M8149" s="47">
        <f t="shared" si="915"/>
        <v>3.88</v>
      </c>
      <c r="N8149" s="47">
        <f t="shared" si="916"/>
        <v>3.93</v>
      </c>
      <c r="O8149" s="48">
        <f t="shared" ca="1" si="917"/>
        <v>889600</v>
      </c>
    </row>
    <row r="8150" spans="1:15" x14ac:dyDescent="0.25">
      <c r="A8150">
        <v>8135</v>
      </c>
      <c r="B8150" s="84">
        <v>30173</v>
      </c>
      <c r="C8150" s="47">
        <v>36.380000000000003</v>
      </c>
      <c r="D8150" s="47">
        <v>36.880000000000003</v>
      </c>
      <c r="E8150" s="47">
        <v>35.75</v>
      </c>
      <c r="F8150" s="47">
        <v>36.25</v>
      </c>
      <c r="G8150" s="48">
        <v>556800</v>
      </c>
      <c r="H8150" s="47">
        <v>3.92</v>
      </c>
      <c r="I8150" s="51">
        <f t="shared" si="911"/>
        <v>0.10813793103448276</v>
      </c>
      <c r="J8150" s="51">
        <f t="shared" ca="1" si="912"/>
        <v>4</v>
      </c>
      <c r="K8150" s="47">
        <f t="shared" si="913"/>
        <v>3.93</v>
      </c>
      <c r="L8150" s="47">
        <f t="shared" si="914"/>
        <v>3.99</v>
      </c>
      <c r="M8150" s="47">
        <f t="shared" si="915"/>
        <v>3.87</v>
      </c>
      <c r="N8150" s="47">
        <f t="shared" si="916"/>
        <v>3.92</v>
      </c>
      <c r="O8150" s="48">
        <f t="shared" ca="1" si="917"/>
        <v>2227200</v>
      </c>
    </row>
    <row r="8151" spans="1:15" x14ac:dyDescent="0.25">
      <c r="A8151">
        <v>8136</v>
      </c>
      <c r="B8151" s="84">
        <v>30172</v>
      </c>
      <c r="C8151" s="47">
        <v>36</v>
      </c>
      <c r="D8151" s="47">
        <v>36.5</v>
      </c>
      <c r="E8151" s="47">
        <v>35.380000000000003</v>
      </c>
      <c r="F8151" s="47">
        <v>36.5</v>
      </c>
      <c r="G8151" s="48">
        <v>702800</v>
      </c>
      <c r="H8151" s="47">
        <v>3.94</v>
      </c>
      <c r="I8151" s="51">
        <f t="shared" si="911"/>
        <v>0.10794520547945205</v>
      </c>
      <c r="J8151" s="51">
        <f t="shared" ca="1" si="912"/>
        <v>4</v>
      </c>
      <c r="K8151" s="47">
        <f t="shared" si="913"/>
        <v>3.89</v>
      </c>
      <c r="L8151" s="47">
        <f t="shared" si="914"/>
        <v>3.94</v>
      </c>
      <c r="M8151" s="47">
        <f t="shared" si="915"/>
        <v>3.82</v>
      </c>
      <c r="N8151" s="47">
        <f t="shared" si="916"/>
        <v>3.94</v>
      </c>
      <c r="O8151" s="48">
        <f t="shared" ca="1" si="917"/>
        <v>2811200</v>
      </c>
    </row>
    <row r="8152" spans="1:15" x14ac:dyDescent="0.25">
      <c r="A8152">
        <v>8137</v>
      </c>
      <c r="B8152" s="84">
        <v>30169</v>
      </c>
      <c r="C8152" s="47">
        <v>36.619999999999997</v>
      </c>
      <c r="D8152" s="47">
        <v>37.119999999999997</v>
      </c>
      <c r="E8152" s="47">
        <v>36</v>
      </c>
      <c r="F8152" s="47">
        <v>36.119999999999997</v>
      </c>
      <c r="G8152" s="48">
        <v>458400</v>
      </c>
      <c r="H8152" s="47">
        <v>3.9</v>
      </c>
      <c r="I8152" s="51">
        <f t="shared" si="911"/>
        <v>0.1079734219269103</v>
      </c>
      <c r="J8152" s="51">
        <f t="shared" ca="1" si="912"/>
        <v>4</v>
      </c>
      <c r="K8152" s="47">
        <f t="shared" si="913"/>
        <v>3.95</v>
      </c>
      <c r="L8152" s="47">
        <f t="shared" si="914"/>
        <v>4.01</v>
      </c>
      <c r="M8152" s="47">
        <f t="shared" si="915"/>
        <v>3.89</v>
      </c>
      <c r="N8152" s="47">
        <f t="shared" si="916"/>
        <v>3.9</v>
      </c>
      <c r="O8152" s="48">
        <f t="shared" ca="1" si="917"/>
        <v>1833600</v>
      </c>
    </row>
    <row r="8153" spans="1:15" x14ac:dyDescent="0.25">
      <c r="A8153">
        <v>8138</v>
      </c>
      <c r="B8153" s="84">
        <v>30168</v>
      </c>
      <c r="C8153" s="47">
        <v>37.5</v>
      </c>
      <c r="D8153" s="47">
        <v>38</v>
      </c>
      <c r="E8153" s="47">
        <v>36.880000000000003</v>
      </c>
      <c r="F8153" s="47">
        <v>37.119999999999997</v>
      </c>
      <c r="G8153" s="48">
        <v>582800</v>
      </c>
      <c r="H8153" s="47">
        <v>4.01</v>
      </c>
      <c r="I8153" s="51">
        <f t="shared" si="911"/>
        <v>0.10802801724137931</v>
      </c>
      <c r="J8153" s="51">
        <f t="shared" ca="1" si="912"/>
        <v>4</v>
      </c>
      <c r="K8153" s="47">
        <f t="shared" si="913"/>
        <v>4.05</v>
      </c>
      <c r="L8153" s="47">
        <f t="shared" si="914"/>
        <v>4.1100000000000003</v>
      </c>
      <c r="M8153" s="47">
        <f t="shared" si="915"/>
        <v>3.98</v>
      </c>
      <c r="N8153" s="47">
        <f t="shared" si="916"/>
        <v>4.01</v>
      </c>
      <c r="O8153" s="48">
        <f t="shared" ca="1" si="917"/>
        <v>2331200</v>
      </c>
    </row>
    <row r="8154" spans="1:15" x14ac:dyDescent="0.25">
      <c r="A8154">
        <v>8139</v>
      </c>
      <c r="B8154" s="84">
        <v>30167</v>
      </c>
      <c r="C8154" s="47">
        <v>38.619999999999997</v>
      </c>
      <c r="D8154" s="47">
        <v>39.380000000000003</v>
      </c>
      <c r="E8154" s="47">
        <v>37.75</v>
      </c>
      <c r="F8154" s="47">
        <v>38.25</v>
      </c>
      <c r="G8154" s="48">
        <v>706400</v>
      </c>
      <c r="H8154" s="47">
        <v>4.13</v>
      </c>
      <c r="I8154" s="51">
        <f t="shared" si="911"/>
        <v>0.10797385620915033</v>
      </c>
      <c r="J8154" s="51">
        <f t="shared" ca="1" si="912"/>
        <v>4</v>
      </c>
      <c r="K8154" s="47">
        <f t="shared" si="913"/>
        <v>4.17</v>
      </c>
      <c r="L8154" s="47">
        <f t="shared" si="914"/>
        <v>4.25</v>
      </c>
      <c r="M8154" s="47">
        <f t="shared" si="915"/>
        <v>4.08</v>
      </c>
      <c r="N8154" s="47">
        <f t="shared" si="916"/>
        <v>4.13</v>
      </c>
      <c r="O8154" s="48">
        <f t="shared" ca="1" si="917"/>
        <v>2825600</v>
      </c>
    </row>
    <row r="8155" spans="1:15" x14ac:dyDescent="0.25">
      <c r="A8155">
        <v>8140</v>
      </c>
      <c r="B8155" s="84">
        <v>30166</v>
      </c>
      <c r="C8155" s="47">
        <v>39.75</v>
      </c>
      <c r="D8155" s="47">
        <v>40</v>
      </c>
      <c r="E8155" s="47">
        <v>39.380000000000003</v>
      </c>
      <c r="F8155" s="47">
        <v>39.380000000000003</v>
      </c>
      <c r="G8155" s="48">
        <v>519600</v>
      </c>
      <c r="H8155" s="47">
        <v>4.25</v>
      </c>
      <c r="I8155" s="51">
        <f t="shared" si="911"/>
        <v>0.1079228034535297</v>
      </c>
      <c r="J8155" s="51">
        <f t="shared" ca="1" si="912"/>
        <v>4</v>
      </c>
      <c r="K8155" s="47">
        <f t="shared" si="913"/>
        <v>4.29</v>
      </c>
      <c r="L8155" s="47">
        <f t="shared" si="914"/>
        <v>4.32</v>
      </c>
      <c r="M8155" s="47">
        <f t="shared" si="915"/>
        <v>4.25</v>
      </c>
      <c r="N8155" s="47">
        <f t="shared" si="916"/>
        <v>4.25</v>
      </c>
      <c r="O8155" s="48">
        <f t="shared" ca="1" si="917"/>
        <v>2078400</v>
      </c>
    </row>
    <row r="8156" spans="1:15" x14ac:dyDescent="0.25">
      <c r="A8156">
        <v>8141</v>
      </c>
      <c r="B8156" s="84">
        <v>30165</v>
      </c>
      <c r="C8156" s="47">
        <v>39.25</v>
      </c>
      <c r="D8156" s="47">
        <v>39.75</v>
      </c>
      <c r="E8156" s="47">
        <v>38.75</v>
      </c>
      <c r="F8156" s="47">
        <v>39.75</v>
      </c>
      <c r="G8156" s="48">
        <v>847600</v>
      </c>
      <c r="H8156" s="47">
        <v>4.29</v>
      </c>
      <c r="I8156" s="51">
        <f t="shared" si="911"/>
        <v>0.1079245283018868</v>
      </c>
      <c r="J8156" s="51">
        <f t="shared" ca="1" si="912"/>
        <v>4</v>
      </c>
      <c r="K8156" s="47">
        <f t="shared" si="913"/>
        <v>4.24</v>
      </c>
      <c r="L8156" s="47">
        <f t="shared" si="914"/>
        <v>4.29</v>
      </c>
      <c r="M8156" s="47">
        <f t="shared" si="915"/>
        <v>4.18</v>
      </c>
      <c r="N8156" s="47">
        <f t="shared" si="916"/>
        <v>4.29</v>
      </c>
      <c r="O8156" s="48">
        <f t="shared" ca="1" si="917"/>
        <v>3390400</v>
      </c>
    </row>
    <row r="8157" spans="1:15" x14ac:dyDescent="0.25">
      <c r="A8157">
        <v>8142</v>
      </c>
      <c r="B8157" s="84">
        <v>30162</v>
      </c>
      <c r="C8157" s="47">
        <v>39</v>
      </c>
      <c r="D8157" s="47">
        <v>39.25</v>
      </c>
      <c r="E8157" s="47">
        <v>38.619999999999997</v>
      </c>
      <c r="F8157" s="47">
        <v>38.619999999999997</v>
      </c>
      <c r="G8157" s="48">
        <v>438800</v>
      </c>
      <c r="H8157" s="47">
        <v>4.17</v>
      </c>
      <c r="I8157" s="51">
        <f t="shared" si="911"/>
        <v>0.10797514241325738</v>
      </c>
      <c r="J8157" s="51">
        <f t="shared" ca="1" si="912"/>
        <v>4</v>
      </c>
      <c r="K8157" s="47">
        <f t="shared" si="913"/>
        <v>4.21</v>
      </c>
      <c r="L8157" s="47">
        <f t="shared" si="914"/>
        <v>4.24</v>
      </c>
      <c r="M8157" s="47">
        <f t="shared" si="915"/>
        <v>4.17</v>
      </c>
      <c r="N8157" s="47">
        <f t="shared" si="916"/>
        <v>4.17</v>
      </c>
      <c r="O8157" s="48">
        <f t="shared" ca="1" si="917"/>
        <v>1755200</v>
      </c>
    </row>
    <row r="8158" spans="1:15" x14ac:dyDescent="0.25">
      <c r="A8158">
        <v>8143</v>
      </c>
      <c r="B8158" s="84">
        <v>30161</v>
      </c>
      <c r="C8158" s="47">
        <v>38.5</v>
      </c>
      <c r="D8158" s="47">
        <v>39.25</v>
      </c>
      <c r="E8158" s="47">
        <v>37.75</v>
      </c>
      <c r="F8158" s="47">
        <v>39.25</v>
      </c>
      <c r="G8158" s="48">
        <v>553200</v>
      </c>
      <c r="H8158" s="47">
        <v>4.24</v>
      </c>
      <c r="I8158" s="51">
        <f t="shared" si="911"/>
        <v>0.10802547770700638</v>
      </c>
      <c r="J8158" s="51">
        <f t="shared" ca="1" si="912"/>
        <v>4</v>
      </c>
      <c r="K8158" s="47">
        <f t="shared" si="913"/>
        <v>4.16</v>
      </c>
      <c r="L8158" s="47">
        <f t="shared" si="914"/>
        <v>4.24</v>
      </c>
      <c r="M8158" s="47">
        <f t="shared" si="915"/>
        <v>4.08</v>
      </c>
      <c r="N8158" s="47">
        <f t="shared" si="916"/>
        <v>4.24</v>
      </c>
      <c r="O8158" s="48">
        <f t="shared" ca="1" si="917"/>
        <v>2212800</v>
      </c>
    </row>
    <row r="8159" spans="1:15" x14ac:dyDescent="0.25">
      <c r="A8159">
        <v>8144</v>
      </c>
      <c r="B8159" s="84">
        <v>30160</v>
      </c>
      <c r="C8159" s="47">
        <v>38.5</v>
      </c>
      <c r="D8159" s="47">
        <v>39.380000000000003</v>
      </c>
      <c r="E8159" s="47">
        <v>38.119999999999997</v>
      </c>
      <c r="F8159" s="47">
        <v>38.619999999999997</v>
      </c>
      <c r="G8159" s="48">
        <v>1005200</v>
      </c>
      <c r="H8159" s="47">
        <v>4.17</v>
      </c>
      <c r="I8159" s="51">
        <f t="shared" si="911"/>
        <v>0.10797514241325738</v>
      </c>
      <c r="J8159" s="51">
        <f t="shared" ca="1" si="912"/>
        <v>4</v>
      </c>
      <c r="K8159" s="47">
        <f t="shared" si="913"/>
        <v>4.16</v>
      </c>
      <c r="L8159" s="47">
        <f t="shared" si="914"/>
        <v>4.25</v>
      </c>
      <c r="M8159" s="47">
        <f t="shared" si="915"/>
        <v>4.12</v>
      </c>
      <c r="N8159" s="47">
        <f t="shared" si="916"/>
        <v>4.17</v>
      </c>
      <c r="O8159" s="48">
        <f t="shared" ca="1" si="917"/>
        <v>4020800</v>
      </c>
    </row>
    <row r="8160" spans="1:15" x14ac:dyDescent="0.25">
      <c r="A8160">
        <v>8145</v>
      </c>
      <c r="B8160" s="84">
        <v>30159</v>
      </c>
      <c r="C8160" s="47">
        <v>39.619999999999997</v>
      </c>
      <c r="D8160" s="47">
        <v>39.880000000000003</v>
      </c>
      <c r="E8160" s="47">
        <v>39.25</v>
      </c>
      <c r="F8160" s="47">
        <v>39.380000000000003</v>
      </c>
      <c r="G8160" s="48">
        <v>834000</v>
      </c>
      <c r="H8160" s="47">
        <v>4.25</v>
      </c>
      <c r="I8160" s="51">
        <f t="shared" si="911"/>
        <v>0.1079228034535297</v>
      </c>
      <c r="J8160" s="51">
        <f t="shared" ca="1" si="912"/>
        <v>4</v>
      </c>
      <c r="K8160" s="47">
        <f t="shared" si="913"/>
        <v>4.28</v>
      </c>
      <c r="L8160" s="47">
        <f t="shared" si="914"/>
        <v>4.3</v>
      </c>
      <c r="M8160" s="47">
        <f t="shared" si="915"/>
        <v>4.24</v>
      </c>
      <c r="N8160" s="47">
        <f t="shared" si="916"/>
        <v>4.25</v>
      </c>
      <c r="O8160" s="48">
        <f t="shared" ca="1" si="917"/>
        <v>3336000</v>
      </c>
    </row>
    <row r="8161" spans="1:15" x14ac:dyDescent="0.25">
      <c r="A8161">
        <v>8146</v>
      </c>
      <c r="B8161" s="84">
        <v>30158</v>
      </c>
      <c r="C8161" s="47">
        <v>39.75</v>
      </c>
      <c r="D8161" s="47">
        <v>40.119999999999997</v>
      </c>
      <c r="E8161" s="47">
        <v>39.380000000000003</v>
      </c>
      <c r="F8161" s="47">
        <v>40</v>
      </c>
      <c r="G8161" s="48">
        <v>606400</v>
      </c>
      <c r="H8161" s="47">
        <v>4.32</v>
      </c>
      <c r="I8161" s="51">
        <f t="shared" si="911"/>
        <v>0.10800000000000001</v>
      </c>
      <c r="J8161" s="51">
        <f t="shared" ca="1" si="912"/>
        <v>4</v>
      </c>
      <c r="K8161" s="47">
        <f t="shared" si="913"/>
        <v>4.29</v>
      </c>
      <c r="L8161" s="47">
        <f t="shared" si="914"/>
        <v>4.33</v>
      </c>
      <c r="M8161" s="47">
        <f t="shared" si="915"/>
        <v>4.25</v>
      </c>
      <c r="N8161" s="47">
        <f t="shared" si="916"/>
        <v>4.32</v>
      </c>
      <c r="O8161" s="48">
        <f t="shared" ca="1" si="917"/>
        <v>2425600</v>
      </c>
    </row>
    <row r="8162" spans="1:15" x14ac:dyDescent="0.25">
      <c r="A8162">
        <v>8147</v>
      </c>
      <c r="B8162" s="84">
        <v>30155</v>
      </c>
      <c r="C8162" s="47">
        <v>39.880000000000003</v>
      </c>
      <c r="D8162" s="47">
        <v>40.119999999999997</v>
      </c>
      <c r="E8162" s="47">
        <v>39.619999999999997</v>
      </c>
      <c r="F8162" s="47">
        <v>39.75</v>
      </c>
      <c r="G8162" s="48">
        <v>484800</v>
      </c>
      <c r="H8162" s="47">
        <v>4.29</v>
      </c>
      <c r="I8162" s="51">
        <f t="shared" si="911"/>
        <v>0.1079245283018868</v>
      </c>
      <c r="J8162" s="51">
        <f t="shared" ca="1" si="912"/>
        <v>4</v>
      </c>
      <c r="K8162" s="47">
        <f t="shared" si="913"/>
        <v>4.3</v>
      </c>
      <c r="L8162" s="47">
        <f t="shared" si="914"/>
        <v>4.33</v>
      </c>
      <c r="M8162" s="47">
        <f t="shared" si="915"/>
        <v>4.28</v>
      </c>
      <c r="N8162" s="47">
        <f t="shared" si="916"/>
        <v>4.29</v>
      </c>
      <c r="O8162" s="48">
        <f t="shared" ca="1" si="917"/>
        <v>1939200</v>
      </c>
    </row>
    <row r="8163" spans="1:15" x14ac:dyDescent="0.25">
      <c r="A8163">
        <v>8148</v>
      </c>
      <c r="B8163" s="84">
        <v>30154</v>
      </c>
      <c r="C8163" s="47">
        <v>39.619999999999997</v>
      </c>
      <c r="D8163" s="47">
        <v>39.880000000000003</v>
      </c>
      <c r="E8163" s="47">
        <v>39.25</v>
      </c>
      <c r="F8163" s="47">
        <v>39.880000000000003</v>
      </c>
      <c r="G8163" s="48">
        <v>506800</v>
      </c>
      <c r="H8163" s="47">
        <v>4.3099999999999996</v>
      </c>
      <c r="I8163" s="51">
        <f t="shared" si="911"/>
        <v>0.108074222668004</v>
      </c>
      <c r="J8163" s="51">
        <f t="shared" ca="1" si="912"/>
        <v>4</v>
      </c>
      <c r="K8163" s="47">
        <f t="shared" si="913"/>
        <v>4.28</v>
      </c>
      <c r="L8163" s="47">
        <f t="shared" si="914"/>
        <v>4.3099999999999996</v>
      </c>
      <c r="M8163" s="47">
        <f t="shared" si="915"/>
        <v>4.24</v>
      </c>
      <c r="N8163" s="47">
        <f t="shared" si="916"/>
        <v>4.3099999999999996</v>
      </c>
      <c r="O8163" s="48">
        <f t="shared" ca="1" si="917"/>
        <v>2027200</v>
      </c>
    </row>
    <row r="8164" spans="1:15" x14ac:dyDescent="0.25">
      <c r="A8164">
        <v>8149</v>
      </c>
      <c r="B8164" s="84">
        <v>30153</v>
      </c>
      <c r="C8164" s="47">
        <v>40</v>
      </c>
      <c r="D8164" s="47">
        <v>40.380000000000003</v>
      </c>
      <c r="E8164" s="47">
        <v>39.5</v>
      </c>
      <c r="F8164" s="47">
        <v>39.619999999999997</v>
      </c>
      <c r="G8164" s="48">
        <v>716000</v>
      </c>
      <c r="H8164" s="47">
        <v>4.28</v>
      </c>
      <c r="I8164" s="51">
        <f t="shared" si="911"/>
        <v>0.10802624936900557</v>
      </c>
      <c r="J8164" s="51">
        <f t="shared" ca="1" si="912"/>
        <v>4</v>
      </c>
      <c r="K8164" s="47">
        <f t="shared" si="913"/>
        <v>4.32</v>
      </c>
      <c r="L8164" s="47">
        <f t="shared" si="914"/>
        <v>4.3600000000000003</v>
      </c>
      <c r="M8164" s="47">
        <f t="shared" si="915"/>
        <v>4.2699999999999996</v>
      </c>
      <c r="N8164" s="47">
        <f t="shared" si="916"/>
        <v>4.28</v>
      </c>
      <c r="O8164" s="48">
        <f t="shared" ca="1" si="917"/>
        <v>2864000</v>
      </c>
    </row>
    <row r="8165" spans="1:15" x14ac:dyDescent="0.25">
      <c r="A8165">
        <v>8150</v>
      </c>
      <c r="B8165" s="84">
        <v>30152</v>
      </c>
      <c r="C8165" s="47">
        <v>39.380000000000003</v>
      </c>
      <c r="D8165" s="47">
        <v>39.880000000000003</v>
      </c>
      <c r="E8165" s="47">
        <v>38.880000000000003</v>
      </c>
      <c r="F8165" s="47">
        <v>39.880000000000003</v>
      </c>
      <c r="G8165" s="48">
        <v>1158400</v>
      </c>
      <c r="H8165" s="47">
        <v>4.3099999999999996</v>
      </c>
      <c r="I8165" s="51">
        <f t="shared" si="911"/>
        <v>0.108074222668004</v>
      </c>
      <c r="J8165" s="51">
        <f t="shared" ca="1" si="912"/>
        <v>4</v>
      </c>
      <c r="K8165" s="47">
        <f t="shared" si="913"/>
        <v>4.26</v>
      </c>
      <c r="L8165" s="47">
        <f t="shared" si="914"/>
        <v>4.3099999999999996</v>
      </c>
      <c r="M8165" s="47">
        <f t="shared" si="915"/>
        <v>4.2</v>
      </c>
      <c r="N8165" s="47">
        <f t="shared" si="916"/>
        <v>4.3099999999999996</v>
      </c>
      <c r="O8165" s="48">
        <f t="shared" ca="1" si="917"/>
        <v>4633600</v>
      </c>
    </row>
    <row r="8166" spans="1:15" x14ac:dyDescent="0.25">
      <c r="A8166">
        <v>8151</v>
      </c>
      <c r="B8166" s="84">
        <v>30151</v>
      </c>
      <c r="C8166" s="47">
        <v>39.25</v>
      </c>
      <c r="D8166" s="47">
        <v>39.5</v>
      </c>
      <c r="E8166" s="47">
        <v>39</v>
      </c>
      <c r="F8166" s="47">
        <v>39.25</v>
      </c>
      <c r="G8166" s="48">
        <v>1227200</v>
      </c>
      <c r="H8166" s="47">
        <v>4.24</v>
      </c>
      <c r="I8166" s="51">
        <f t="shared" si="911"/>
        <v>0.10802547770700638</v>
      </c>
      <c r="J8166" s="51">
        <f t="shared" ca="1" si="912"/>
        <v>4</v>
      </c>
      <c r="K8166" s="47">
        <f t="shared" si="913"/>
        <v>4.24</v>
      </c>
      <c r="L8166" s="47">
        <f t="shared" si="914"/>
        <v>4.2699999999999996</v>
      </c>
      <c r="M8166" s="47">
        <f t="shared" si="915"/>
        <v>4.21</v>
      </c>
      <c r="N8166" s="47">
        <f t="shared" si="916"/>
        <v>4.24</v>
      </c>
      <c r="O8166" s="48">
        <f t="shared" ca="1" si="917"/>
        <v>4908800</v>
      </c>
    </row>
    <row r="8167" spans="1:15" x14ac:dyDescent="0.25">
      <c r="A8167">
        <v>8152</v>
      </c>
      <c r="B8167" s="84">
        <v>30148</v>
      </c>
      <c r="C8167" s="47">
        <v>38.619999999999997</v>
      </c>
      <c r="D8167" s="47">
        <v>39.25</v>
      </c>
      <c r="E8167" s="47">
        <v>38</v>
      </c>
      <c r="F8167" s="47">
        <v>38.619999999999997</v>
      </c>
      <c r="G8167" s="48">
        <v>1591200</v>
      </c>
      <c r="H8167" s="47">
        <v>4.17</v>
      </c>
      <c r="I8167" s="51">
        <f t="shared" si="911"/>
        <v>0.10797514241325738</v>
      </c>
      <c r="J8167" s="51">
        <f t="shared" ca="1" si="912"/>
        <v>4</v>
      </c>
      <c r="K8167" s="47">
        <f t="shared" si="913"/>
        <v>4.17</v>
      </c>
      <c r="L8167" s="47">
        <f t="shared" si="914"/>
        <v>4.24</v>
      </c>
      <c r="M8167" s="47">
        <f t="shared" si="915"/>
        <v>4.0999999999999996</v>
      </c>
      <c r="N8167" s="47">
        <f t="shared" si="916"/>
        <v>4.17</v>
      </c>
      <c r="O8167" s="48">
        <f t="shared" ca="1" si="917"/>
        <v>6364800</v>
      </c>
    </row>
    <row r="8168" spans="1:15" x14ac:dyDescent="0.25">
      <c r="A8168">
        <v>8153</v>
      </c>
      <c r="B8168" s="84">
        <v>30147</v>
      </c>
      <c r="C8168" s="47">
        <v>38.25</v>
      </c>
      <c r="D8168" s="47">
        <v>39.25</v>
      </c>
      <c r="E8168" s="47">
        <v>37.25</v>
      </c>
      <c r="F8168" s="47">
        <v>39.25</v>
      </c>
      <c r="G8168" s="48">
        <v>2314000</v>
      </c>
      <c r="H8168" s="47">
        <v>4.24</v>
      </c>
      <c r="I8168" s="51">
        <f t="shared" si="911"/>
        <v>0.10802547770700638</v>
      </c>
      <c r="J8168" s="51">
        <f t="shared" ca="1" si="912"/>
        <v>4</v>
      </c>
      <c r="K8168" s="47">
        <f t="shared" si="913"/>
        <v>4.13</v>
      </c>
      <c r="L8168" s="47">
        <f t="shared" si="914"/>
        <v>4.24</v>
      </c>
      <c r="M8168" s="47">
        <f t="shared" si="915"/>
        <v>4.0199999999999996</v>
      </c>
      <c r="N8168" s="47">
        <f t="shared" si="916"/>
        <v>4.24</v>
      </c>
      <c r="O8168" s="48">
        <f t="shared" ca="1" si="917"/>
        <v>9256000</v>
      </c>
    </row>
    <row r="8169" spans="1:15" x14ac:dyDescent="0.25">
      <c r="A8169">
        <v>8154</v>
      </c>
      <c r="B8169" s="84">
        <v>30146</v>
      </c>
      <c r="C8169" s="47">
        <v>39.75</v>
      </c>
      <c r="D8169" s="47">
        <v>40</v>
      </c>
      <c r="E8169" s="47">
        <v>39</v>
      </c>
      <c r="F8169" s="47">
        <v>39</v>
      </c>
      <c r="G8169" s="48">
        <v>1664000</v>
      </c>
      <c r="H8169" s="47">
        <v>4.21</v>
      </c>
      <c r="I8169" s="51">
        <f t="shared" si="911"/>
        <v>0.10794871794871795</v>
      </c>
      <c r="J8169" s="51">
        <f t="shared" ca="1" si="912"/>
        <v>4</v>
      </c>
      <c r="K8169" s="47">
        <f t="shared" si="913"/>
        <v>4.29</v>
      </c>
      <c r="L8169" s="47">
        <f t="shared" si="914"/>
        <v>4.32</v>
      </c>
      <c r="M8169" s="47">
        <f t="shared" si="915"/>
        <v>4.21</v>
      </c>
      <c r="N8169" s="47">
        <f t="shared" si="916"/>
        <v>4.21</v>
      </c>
      <c r="O8169" s="48">
        <f t="shared" ca="1" si="917"/>
        <v>6656000</v>
      </c>
    </row>
    <row r="8170" spans="1:15" x14ac:dyDescent="0.25">
      <c r="A8170">
        <v>8155</v>
      </c>
      <c r="B8170" s="84">
        <v>30145</v>
      </c>
      <c r="C8170" s="47">
        <v>41</v>
      </c>
      <c r="D8170" s="47">
        <v>41.38</v>
      </c>
      <c r="E8170" s="47">
        <v>39.619999999999997</v>
      </c>
      <c r="F8170" s="47">
        <v>40.25</v>
      </c>
      <c r="G8170" s="48">
        <v>1576400</v>
      </c>
      <c r="H8170" s="47">
        <v>4.3499999999999996</v>
      </c>
      <c r="I8170" s="51">
        <f t="shared" si="911"/>
        <v>0.10807453416149067</v>
      </c>
      <c r="J8170" s="51">
        <f t="shared" ca="1" si="912"/>
        <v>4</v>
      </c>
      <c r="K8170" s="47">
        <f t="shared" si="913"/>
        <v>4.43</v>
      </c>
      <c r="L8170" s="47">
        <f t="shared" si="914"/>
        <v>4.47</v>
      </c>
      <c r="M8170" s="47">
        <f t="shared" si="915"/>
        <v>4.28</v>
      </c>
      <c r="N8170" s="47">
        <f t="shared" si="916"/>
        <v>4.3499999999999996</v>
      </c>
      <c r="O8170" s="48">
        <f t="shared" ca="1" si="917"/>
        <v>6305600</v>
      </c>
    </row>
    <row r="8171" spans="1:15" x14ac:dyDescent="0.25">
      <c r="A8171">
        <v>8156</v>
      </c>
      <c r="B8171" s="84">
        <v>30144</v>
      </c>
      <c r="C8171" s="47">
        <v>39.5</v>
      </c>
      <c r="D8171" s="47">
        <v>40</v>
      </c>
      <c r="E8171" s="47">
        <v>39</v>
      </c>
      <c r="F8171" s="47">
        <v>39</v>
      </c>
      <c r="G8171" s="48">
        <v>1664000</v>
      </c>
      <c r="H8171" s="47">
        <v>4.21</v>
      </c>
      <c r="I8171" s="51">
        <f t="shared" si="911"/>
        <v>0.10794871794871795</v>
      </c>
      <c r="J8171" s="51">
        <f t="shared" ca="1" si="912"/>
        <v>4</v>
      </c>
      <c r="K8171" s="47">
        <f t="shared" si="913"/>
        <v>4.26</v>
      </c>
      <c r="L8171" s="47">
        <f t="shared" si="914"/>
        <v>4.32</v>
      </c>
      <c r="M8171" s="47">
        <f t="shared" si="915"/>
        <v>4.21</v>
      </c>
      <c r="N8171" s="47">
        <f t="shared" si="916"/>
        <v>4.21</v>
      </c>
      <c r="O8171" s="48">
        <f t="shared" ca="1" si="917"/>
        <v>6656000</v>
      </c>
    </row>
    <row r="8172" spans="1:15" x14ac:dyDescent="0.25">
      <c r="A8172">
        <v>8157</v>
      </c>
      <c r="B8172" s="84">
        <v>30141</v>
      </c>
      <c r="C8172" s="47">
        <v>38.5</v>
      </c>
      <c r="D8172" s="47">
        <v>39.119999999999997</v>
      </c>
      <c r="E8172" s="47">
        <v>37.75</v>
      </c>
      <c r="F8172" s="47">
        <v>38.880000000000003</v>
      </c>
      <c r="G8172" s="48">
        <v>1137200</v>
      </c>
      <c r="H8172" s="47">
        <v>4.2</v>
      </c>
      <c r="I8172" s="51">
        <f t="shared" si="911"/>
        <v>0.10802469135802469</v>
      </c>
      <c r="J8172" s="51">
        <f t="shared" ca="1" si="912"/>
        <v>4</v>
      </c>
      <c r="K8172" s="47">
        <f t="shared" si="913"/>
        <v>4.16</v>
      </c>
      <c r="L8172" s="47">
        <f t="shared" si="914"/>
        <v>4.2300000000000004</v>
      </c>
      <c r="M8172" s="47">
        <f t="shared" si="915"/>
        <v>4.08</v>
      </c>
      <c r="N8172" s="47">
        <f t="shared" si="916"/>
        <v>4.2</v>
      </c>
      <c r="O8172" s="48">
        <f t="shared" ca="1" si="917"/>
        <v>4548800</v>
      </c>
    </row>
    <row r="8173" spans="1:15" x14ac:dyDescent="0.25">
      <c r="A8173">
        <v>8158</v>
      </c>
      <c r="B8173" s="84">
        <v>30140</v>
      </c>
      <c r="C8173" s="47">
        <v>37.619999999999997</v>
      </c>
      <c r="D8173" s="47">
        <v>39</v>
      </c>
      <c r="E8173" s="47">
        <v>36.25</v>
      </c>
      <c r="F8173" s="47">
        <v>38.75</v>
      </c>
      <c r="G8173" s="48">
        <v>1147600</v>
      </c>
      <c r="H8173" s="47">
        <v>4.1900000000000004</v>
      </c>
      <c r="I8173" s="51">
        <f t="shared" si="911"/>
        <v>0.10812903225806453</v>
      </c>
      <c r="J8173" s="51">
        <f t="shared" ca="1" si="912"/>
        <v>4</v>
      </c>
      <c r="K8173" s="47">
        <f t="shared" si="913"/>
        <v>4.07</v>
      </c>
      <c r="L8173" s="47">
        <f t="shared" si="914"/>
        <v>4.22</v>
      </c>
      <c r="M8173" s="47">
        <f t="shared" si="915"/>
        <v>3.92</v>
      </c>
      <c r="N8173" s="47">
        <f t="shared" si="916"/>
        <v>4.1900000000000004</v>
      </c>
      <c r="O8173" s="48">
        <f t="shared" ca="1" si="917"/>
        <v>4590400</v>
      </c>
    </row>
    <row r="8174" spans="1:15" x14ac:dyDescent="0.25">
      <c r="A8174">
        <v>8159</v>
      </c>
      <c r="B8174" s="84">
        <v>30139</v>
      </c>
      <c r="C8174" s="47">
        <v>36.380000000000003</v>
      </c>
      <c r="D8174" s="47">
        <v>36.880000000000003</v>
      </c>
      <c r="E8174" s="47">
        <v>35.880000000000003</v>
      </c>
      <c r="F8174" s="47">
        <v>36.619999999999997</v>
      </c>
      <c r="G8174" s="48">
        <v>1162000</v>
      </c>
      <c r="H8174" s="47">
        <v>3.96</v>
      </c>
      <c r="I8174" s="51">
        <f t="shared" si="911"/>
        <v>0.10813762971054069</v>
      </c>
      <c r="J8174" s="51">
        <f t="shared" ca="1" si="912"/>
        <v>4</v>
      </c>
      <c r="K8174" s="47">
        <f t="shared" si="913"/>
        <v>3.93</v>
      </c>
      <c r="L8174" s="47">
        <f t="shared" si="914"/>
        <v>3.99</v>
      </c>
      <c r="M8174" s="47">
        <f t="shared" si="915"/>
        <v>3.88</v>
      </c>
      <c r="N8174" s="47">
        <f t="shared" si="916"/>
        <v>3.96</v>
      </c>
      <c r="O8174" s="48">
        <f t="shared" ca="1" si="917"/>
        <v>4648000</v>
      </c>
    </row>
    <row r="8175" spans="1:15" x14ac:dyDescent="0.25">
      <c r="A8175">
        <v>8160</v>
      </c>
      <c r="B8175" s="84">
        <v>30138</v>
      </c>
      <c r="C8175" s="47">
        <v>35.5</v>
      </c>
      <c r="D8175" s="47">
        <v>35.75</v>
      </c>
      <c r="E8175" s="47">
        <v>35.25</v>
      </c>
      <c r="F8175" s="47">
        <v>35.619999999999997</v>
      </c>
      <c r="G8175" s="48">
        <v>557600</v>
      </c>
      <c r="H8175" s="47">
        <v>3.85</v>
      </c>
      <c r="I8175" s="51">
        <f t="shared" si="911"/>
        <v>0.1080853453116227</v>
      </c>
      <c r="J8175" s="51">
        <f t="shared" ca="1" si="912"/>
        <v>4</v>
      </c>
      <c r="K8175" s="47">
        <f t="shared" si="913"/>
        <v>3.84</v>
      </c>
      <c r="L8175" s="47">
        <f t="shared" si="914"/>
        <v>3.86</v>
      </c>
      <c r="M8175" s="47">
        <f t="shared" si="915"/>
        <v>3.81</v>
      </c>
      <c r="N8175" s="47">
        <f t="shared" si="916"/>
        <v>3.85</v>
      </c>
      <c r="O8175" s="48">
        <f t="shared" ca="1" si="917"/>
        <v>2230400</v>
      </c>
    </row>
    <row r="8176" spans="1:15" x14ac:dyDescent="0.25">
      <c r="A8176">
        <v>8161</v>
      </c>
      <c r="B8176" s="84">
        <v>30134</v>
      </c>
      <c r="C8176" s="47">
        <v>35.119999999999997</v>
      </c>
      <c r="D8176" s="47">
        <v>35.5</v>
      </c>
      <c r="E8176" s="47">
        <v>34.75</v>
      </c>
      <c r="F8176" s="47">
        <v>35.380000000000003</v>
      </c>
      <c r="G8176" s="48">
        <v>504800</v>
      </c>
      <c r="H8176" s="47">
        <v>3.82</v>
      </c>
      <c r="I8176" s="51">
        <f t="shared" si="911"/>
        <v>0.10797060486150366</v>
      </c>
      <c r="J8176" s="51">
        <f t="shared" ca="1" si="912"/>
        <v>4</v>
      </c>
      <c r="K8176" s="47">
        <f t="shared" si="913"/>
        <v>3.79</v>
      </c>
      <c r="L8176" s="47">
        <f t="shared" si="914"/>
        <v>3.83</v>
      </c>
      <c r="M8176" s="47">
        <f t="shared" si="915"/>
        <v>3.75</v>
      </c>
      <c r="N8176" s="47">
        <f t="shared" si="916"/>
        <v>3.82</v>
      </c>
      <c r="O8176" s="48">
        <f t="shared" ca="1" si="917"/>
        <v>2019200</v>
      </c>
    </row>
    <row r="8177" spans="1:15" x14ac:dyDescent="0.25">
      <c r="A8177">
        <v>8162</v>
      </c>
      <c r="B8177" s="84">
        <v>30133</v>
      </c>
      <c r="C8177" s="47">
        <v>35.880000000000003</v>
      </c>
      <c r="D8177" s="47">
        <v>36.25</v>
      </c>
      <c r="E8177" s="47">
        <v>35.5</v>
      </c>
      <c r="F8177" s="47">
        <v>35.5</v>
      </c>
      <c r="G8177" s="48">
        <v>397200</v>
      </c>
      <c r="H8177" s="47">
        <v>3.8</v>
      </c>
      <c r="I8177" s="51">
        <f t="shared" si="911"/>
        <v>0.10704225352112676</v>
      </c>
      <c r="J8177" s="51">
        <f t="shared" ca="1" si="912"/>
        <v>4</v>
      </c>
      <c r="K8177" s="47">
        <f t="shared" si="913"/>
        <v>3.84</v>
      </c>
      <c r="L8177" s="47">
        <f t="shared" si="914"/>
        <v>3.88</v>
      </c>
      <c r="M8177" s="47">
        <f t="shared" si="915"/>
        <v>3.8</v>
      </c>
      <c r="N8177" s="47">
        <f t="shared" si="916"/>
        <v>3.8</v>
      </c>
      <c r="O8177" s="48">
        <f t="shared" ca="1" si="917"/>
        <v>1588800</v>
      </c>
    </row>
    <row r="8178" spans="1:15" x14ac:dyDescent="0.25">
      <c r="A8178">
        <v>8163</v>
      </c>
      <c r="B8178" s="84">
        <v>30132</v>
      </c>
      <c r="C8178" s="47">
        <v>36.380000000000003</v>
      </c>
      <c r="D8178" s="47">
        <v>36.5</v>
      </c>
      <c r="E8178" s="47">
        <v>36.25</v>
      </c>
      <c r="F8178" s="47">
        <v>36.380000000000003</v>
      </c>
      <c r="G8178" s="48">
        <v>712000</v>
      </c>
      <c r="H8178" s="47">
        <v>3.89</v>
      </c>
      <c r="I8178" s="51">
        <f t="shared" si="911"/>
        <v>0.10692688290269378</v>
      </c>
      <c r="J8178" s="51">
        <f t="shared" ca="1" si="912"/>
        <v>4</v>
      </c>
      <c r="K8178" s="47">
        <f t="shared" si="913"/>
        <v>3.89</v>
      </c>
      <c r="L8178" s="47">
        <f t="shared" si="914"/>
        <v>3.9</v>
      </c>
      <c r="M8178" s="47">
        <f t="shared" si="915"/>
        <v>3.88</v>
      </c>
      <c r="N8178" s="47">
        <f t="shared" si="916"/>
        <v>3.89</v>
      </c>
      <c r="O8178" s="48">
        <f t="shared" ca="1" si="917"/>
        <v>2848000</v>
      </c>
    </row>
    <row r="8179" spans="1:15" x14ac:dyDescent="0.25">
      <c r="A8179">
        <v>8164</v>
      </c>
      <c r="B8179" s="84">
        <v>30131</v>
      </c>
      <c r="C8179" s="47">
        <v>36.25</v>
      </c>
      <c r="D8179" s="47">
        <v>36.619999999999997</v>
      </c>
      <c r="E8179" s="47">
        <v>35.880000000000003</v>
      </c>
      <c r="F8179" s="47">
        <v>36</v>
      </c>
      <c r="G8179" s="48">
        <v>396800</v>
      </c>
      <c r="H8179" s="47">
        <v>3.85</v>
      </c>
      <c r="I8179" s="51">
        <f t="shared" si="911"/>
        <v>0.10694444444444445</v>
      </c>
      <c r="J8179" s="51">
        <f t="shared" ca="1" si="912"/>
        <v>4</v>
      </c>
      <c r="K8179" s="47">
        <f t="shared" si="913"/>
        <v>3.88</v>
      </c>
      <c r="L8179" s="47">
        <f t="shared" si="914"/>
        <v>3.92</v>
      </c>
      <c r="M8179" s="47">
        <f t="shared" si="915"/>
        <v>3.84</v>
      </c>
      <c r="N8179" s="47">
        <f t="shared" si="916"/>
        <v>3.85</v>
      </c>
      <c r="O8179" s="48">
        <f t="shared" ca="1" si="917"/>
        <v>1587200</v>
      </c>
    </row>
    <row r="8180" spans="1:15" x14ac:dyDescent="0.25">
      <c r="A8180">
        <v>8165</v>
      </c>
      <c r="B8180" s="84">
        <v>30130</v>
      </c>
      <c r="C8180" s="47">
        <v>36.380000000000003</v>
      </c>
      <c r="D8180" s="47">
        <v>36.75</v>
      </c>
      <c r="E8180" s="47">
        <v>36</v>
      </c>
      <c r="F8180" s="47">
        <v>36.5</v>
      </c>
      <c r="G8180" s="48">
        <v>507200</v>
      </c>
      <c r="H8180" s="47">
        <v>3.9</v>
      </c>
      <c r="I8180" s="51">
        <f t="shared" si="911"/>
        <v>0.10684931506849314</v>
      </c>
      <c r="J8180" s="51">
        <f t="shared" ca="1" si="912"/>
        <v>4</v>
      </c>
      <c r="K8180" s="47">
        <f t="shared" si="913"/>
        <v>3.89</v>
      </c>
      <c r="L8180" s="47">
        <f t="shared" si="914"/>
        <v>3.93</v>
      </c>
      <c r="M8180" s="47">
        <f t="shared" si="915"/>
        <v>3.85</v>
      </c>
      <c r="N8180" s="47">
        <f t="shared" si="916"/>
        <v>3.9</v>
      </c>
      <c r="O8180" s="48">
        <f t="shared" ca="1" si="917"/>
        <v>2028800</v>
      </c>
    </row>
    <row r="8181" spans="1:15" x14ac:dyDescent="0.25">
      <c r="A8181">
        <v>8166</v>
      </c>
      <c r="B8181" s="84">
        <v>30127</v>
      </c>
      <c r="C8181" s="47">
        <v>36.5</v>
      </c>
      <c r="D8181" s="47">
        <v>36.75</v>
      </c>
      <c r="E8181" s="47">
        <v>36.25</v>
      </c>
      <c r="F8181" s="47">
        <v>36.5</v>
      </c>
      <c r="G8181" s="48">
        <v>155600</v>
      </c>
      <c r="H8181" s="47">
        <v>3.9</v>
      </c>
      <c r="I8181" s="51">
        <f t="shared" si="911"/>
        <v>0.10684931506849314</v>
      </c>
      <c r="J8181" s="51">
        <f t="shared" ca="1" si="912"/>
        <v>4</v>
      </c>
      <c r="K8181" s="47">
        <f t="shared" si="913"/>
        <v>3.9</v>
      </c>
      <c r="L8181" s="47">
        <f t="shared" si="914"/>
        <v>3.93</v>
      </c>
      <c r="M8181" s="47">
        <f t="shared" si="915"/>
        <v>3.87</v>
      </c>
      <c r="N8181" s="47">
        <f t="shared" si="916"/>
        <v>3.9</v>
      </c>
      <c r="O8181" s="48">
        <f t="shared" ca="1" si="917"/>
        <v>622400</v>
      </c>
    </row>
    <row r="8182" spans="1:15" x14ac:dyDescent="0.25">
      <c r="A8182">
        <v>8167</v>
      </c>
      <c r="B8182" s="84">
        <v>30126</v>
      </c>
      <c r="C8182" s="47">
        <v>36.380000000000003</v>
      </c>
      <c r="D8182" s="47">
        <v>37</v>
      </c>
      <c r="E8182" s="47">
        <v>35.75</v>
      </c>
      <c r="F8182" s="47">
        <v>36.5</v>
      </c>
      <c r="G8182" s="48">
        <v>1220400</v>
      </c>
      <c r="H8182" s="47">
        <v>3.9</v>
      </c>
      <c r="I8182" s="51">
        <f t="shared" si="911"/>
        <v>0.10684931506849314</v>
      </c>
      <c r="J8182" s="51">
        <f t="shared" ca="1" si="912"/>
        <v>4</v>
      </c>
      <c r="K8182" s="47">
        <f t="shared" si="913"/>
        <v>3.89</v>
      </c>
      <c r="L8182" s="47">
        <f t="shared" si="914"/>
        <v>3.95</v>
      </c>
      <c r="M8182" s="47">
        <f t="shared" si="915"/>
        <v>3.82</v>
      </c>
      <c r="N8182" s="47">
        <f t="shared" si="916"/>
        <v>3.9</v>
      </c>
      <c r="O8182" s="48">
        <f t="shared" ca="1" si="917"/>
        <v>4881600</v>
      </c>
    </row>
    <row r="8183" spans="1:15" x14ac:dyDescent="0.25">
      <c r="A8183">
        <v>8168</v>
      </c>
      <c r="B8183" s="84">
        <v>30125</v>
      </c>
      <c r="C8183" s="47">
        <v>35.25</v>
      </c>
      <c r="D8183" s="47">
        <v>35.880000000000003</v>
      </c>
      <c r="E8183" s="47">
        <v>34.619999999999997</v>
      </c>
      <c r="F8183" s="47">
        <v>35.880000000000003</v>
      </c>
      <c r="G8183" s="48">
        <v>690400</v>
      </c>
      <c r="H8183" s="47">
        <v>3.84</v>
      </c>
      <c r="I8183" s="51">
        <f t="shared" si="911"/>
        <v>0.10702341137123744</v>
      </c>
      <c r="J8183" s="51">
        <f t="shared" ca="1" si="912"/>
        <v>4</v>
      </c>
      <c r="K8183" s="47">
        <f t="shared" si="913"/>
        <v>3.77</v>
      </c>
      <c r="L8183" s="47">
        <f t="shared" si="914"/>
        <v>3.84</v>
      </c>
      <c r="M8183" s="47">
        <f t="shared" si="915"/>
        <v>3.71</v>
      </c>
      <c r="N8183" s="47">
        <f t="shared" si="916"/>
        <v>3.84</v>
      </c>
      <c r="O8183" s="48">
        <f t="shared" ca="1" si="917"/>
        <v>2761600</v>
      </c>
    </row>
    <row r="8184" spans="1:15" x14ac:dyDescent="0.25">
      <c r="A8184">
        <v>8169</v>
      </c>
      <c r="B8184" s="84">
        <v>30124</v>
      </c>
      <c r="C8184" s="47">
        <v>34.119999999999997</v>
      </c>
      <c r="D8184" s="47">
        <v>34.75</v>
      </c>
      <c r="E8184" s="47">
        <v>33.5</v>
      </c>
      <c r="F8184" s="47">
        <v>34.75</v>
      </c>
      <c r="G8184" s="48">
        <v>343600</v>
      </c>
      <c r="H8184" s="47">
        <v>3.72</v>
      </c>
      <c r="I8184" s="51">
        <f t="shared" si="911"/>
        <v>0.10705035971223022</v>
      </c>
      <c r="J8184" s="51">
        <f t="shared" ca="1" si="912"/>
        <v>4</v>
      </c>
      <c r="K8184" s="47">
        <f t="shared" si="913"/>
        <v>3.65</v>
      </c>
      <c r="L8184" s="47">
        <f t="shared" si="914"/>
        <v>3.72</v>
      </c>
      <c r="M8184" s="47">
        <f t="shared" si="915"/>
        <v>3.59</v>
      </c>
      <c r="N8184" s="47">
        <f t="shared" si="916"/>
        <v>3.72</v>
      </c>
      <c r="O8184" s="48">
        <f t="shared" ca="1" si="917"/>
        <v>1374400</v>
      </c>
    </row>
    <row r="8185" spans="1:15" x14ac:dyDescent="0.25">
      <c r="A8185">
        <v>8170</v>
      </c>
      <c r="B8185" s="84">
        <v>30123</v>
      </c>
      <c r="C8185" s="47">
        <v>33.5</v>
      </c>
      <c r="D8185" s="47">
        <v>33.880000000000003</v>
      </c>
      <c r="E8185" s="47">
        <v>33.119999999999997</v>
      </c>
      <c r="F8185" s="47">
        <v>33.5</v>
      </c>
      <c r="G8185" s="48">
        <v>603600</v>
      </c>
      <c r="H8185" s="47">
        <v>3.58</v>
      </c>
      <c r="I8185" s="51">
        <f t="shared" si="911"/>
        <v>0.10686567164179105</v>
      </c>
      <c r="J8185" s="51">
        <f t="shared" ca="1" si="912"/>
        <v>4</v>
      </c>
      <c r="K8185" s="47">
        <f t="shared" si="913"/>
        <v>3.58</v>
      </c>
      <c r="L8185" s="47">
        <f t="shared" si="914"/>
        <v>3.62</v>
      </c>
      <c r="M8185" s="47">
        <f t="shared" si="915"/>
        <v>3.54</v>
      </c>
      <c r="N8185" s="47">
        <f t="shared" si="916"/>
        <v>3.58</v>
      </c>
      <c r="O8185" s="48">
        <f t="shared" ca="1" si="917"/>
        <v>2414400</v>
      </c>
    </row>
    <row r="8186" spans="1:15" x14ac:dyDescent="0.25">
      <c r="A8186">
        <v>8171</v>
      </c>
      <c r="B8186" s="84">
        <v>30120</v>
      </c>
      <c r="C8186" s="47">
        <v>34</v>
      </c>
      <c r="D8186" s="47">
        <v>34.25</v>
      </c>
      <c r="E8186" s="47">
        <v>33.619999999999997</v>
      </c>
      <c r="F8186" s="47">
        <v>33.619999999999997</v>
      </c>
      <c r="G8186" s="48">
        <v>430000</v>
      </c>
      <c r="H8186" s="47">
        <v>3.6</v>
      </c>
      <c r="I8186" s="51">
        <f t="shared" si="911"/>
        <v>0.10707911957168353</v>
      </c>
      <c r="J8186" s="51">
        <f t="shared" ca="1" si="912"/>
        <v>4</v>
      </c>
      <c r="K8186" s="47">
        <f t="shared" si="913"/>
        <v>3.64</v>
      </c>
      <c r="L8186" s="47">
        <f t="shared" si="914"/>
        <v>3.67</v>
      </c>
      <c r="M8186" s="47">
        <f t="shared" si="915"/>
        <v>3.6</v>
      </c>
      <c r="N8186" s="47">
        <f t="shared" si="916"/>
        <v>3.6</v>
      </c>
      <c r="O8186" s="48">
        <f t="shared" ca="1" si="917"/>
        <v>1720000</v>
      </c>
    </row>
    <row r="8187" spans="1:15" x14ac:dyDescent="0.25">
      <c r="A8187">
        <v>8172</v>
      </c>
      <c r="B8187" s="84">
        <v>30119</v>
      </c>
      <c r="C8187" s="47">
        <v>34.25</v>
      </c>
      <c r="D8187" s="47">
        <v>34.5</v>
      </c>
      <c r="E8187" s="47">
        <v>34</v>
      </c>
      <c r="F8187" s="47">
        <v>34.25</v>
      </c>
      <c r="G8187" s="48">
        <v>805200</v>
      </c>
      <c r="H8187" s="47">
        <v>3.66</v>
      </c>
      <c r="I8187" s="51">
        <f t="shared" si="911"/>
        <v>0.10686131386861314</v>
      </c>
      <c r="J8187" s="51">
        <f t="shared" ca="1" si="912"/>
        <v>4</v>
      </c>
      <c r="K8187" s="47">
        <f t="shared" si="913"/>
        <v>3.66</v>
      </c>
      <c r="L8187" s="47">
        <f t="shared" si="914"/>
        <v>3.69</v>
      </c>
      <c r="M8187" s="47">
        <f t="shared" si="915"/>
        <v>3.63</v>
      </c>
      <c r="N8187" s="47">
        <f t="shared" si="916"/>
        <v>3.66</v>
      </c>
      <c r="O8187" s="48">
        <f t="shared" ca="1" si="917"/>
        <v>3220800</v>
      </c>
    </row>
    <row r="8188" spans="1:15" x14ac:dyDescent="0.25">
      <c r="A8188">
        <v>8173</v>
      </c>
      <c r="B8188" s="84">
        <v>30118</v>
      </c>
      <c r="C8188" s="47">
        <v>34.5</v>
      </c>
      <c r="D8188" s="47">
        <v>35</v>
      </c>
      <c r="E8188" s="47">
        <v>34</v>
      </c>
      <c r="F8188" s="47">
        <v>34.5</v>
      </c>
      <c r="G8188" s="48">
        <v>666400</v>
      </c>
      <c r="H8188" s="47">
        <v>3.69</v>
      </c>
      <c r="I8188" s="51">
        <f t="shared" si="911"/>
        <v>0.10695652173913044</v>
      </c>
      <c r="J8188" s="51">
        <f t="shared" ca="1" si="912"/>
        <v>4</v>
      </c>
      <c r="K8188" s="47">
        <f t="shared" si="913"/>
        <v>3.69</v>
      </c>
      <c r="L8188" s="47">
        <f t="shared" si="914"/>
        <v>3.74</v>
      </c>
      <c r="M8188" s="47">
        <f t="shared" si="915"/>
        <v>3.64</v>
      </c>
      <c r="N8188" s="47">
        <f t="shared" si="916"/>
        <v>3.69</v>
      </c>
      <c r="O8188" s="48">
        <f t="shared" ca="1" si="917"/>
        <v>2665600</v>
      </c>
    </row>
    <row r="8189" spans="1:15" x14ac:dyDescent="0.25">
      <c r="A8189">
        <v>8174</v>
      </c>
      <c r="B8189" s="84">
        <v>30117</v>
      </c>
      <c r="C8189" s="47">
        <v>34.5</v>
      </c>
      <c r="D8189" s="47">
        <v>34.75</v>
      </c>
      <c r="E8189" s="47">
        <v>34.119999999999997</v>
      </c>
      <c r="F8189" s="47">
        <v>34.75</v>
      </c>
      <c r="G8189" s="48">
        <v>345200</v>
      </c>
      <c r="H8189" s="47">
        <v>3.72</v>
      </c>
      <c r="I8189" s="51">
        <f t="shared" si="911"/>
        <v>0.10705035971223022</v>
      </c>
      <c r="J8189" s="51">
        <f t="shared" ca="1" si="912"/>
        <v>4</v>
      </c>
      <c r="K8189" s="47">
        <f t="shared" si="913"/>
        <v>3.69</v>
      </c>
      <c r="L8189" s="47">
        <f t="shared" si="914"/>
        <v>3.72</v>
      </c>
      <c r="M8189" s="47">
        <f t="shared" si="915"/>
        <v>3.65</v>
      </c>
      <c r="N8189" s="47">
        <f t="shared" si="916"/>
        <v>3.72</v>
      </c>
      <c r="O8189" s="48">
        <f t="shared" ca="1" si="917"/>
        <v>1380800</v>
      </c>
    </row>
    <row r="8190" spans="1:15" x14ac:dyDescent="0.25">
      <c r="A8190">
        <v>8175</v>
      </c>
      <c r="B8190" s="84">
        <v>30116</v>
      </c>
      <c r="C8190" s="47">
        <v>34.5</v>
      </c>
      <c r="D8190" s="47">
        <v>34.619999999999997</v>
      </c>
      <c r="E8190" s="47">
        <v>34.25</v>
      </c>
      <c r="F8190" s="47">
        <v>34.5</v>
      </c>
      <c r="G8190" s="48">
        <v>568400</v>
      </c>
      <c r="H8190" s="47">
        <v>3.69</v>
      </c>
      <c r="I8190" s="51">
        <f t="shared" si="911"/>
        <v>0.10695652173913044</v>
      </c>
      <c r="J8190" s="51">
        <f t="shared" ca="1" si="912"/>
        <v>4</v>
      </c>
      <c r="K8190" s="47">
        <f t="shared" si="913"/>
        <v>3.69</v>
      </c>
      <c r="L8190" s="47">
        <f t="shared" si="914"/>
        <v>3.7</v>
      </c>
      <c r="M8190" s="47">
        <f t="shared" si="915"/>
        <v>3.66</v>
      </c>
      <c r="N8190" s="47">
        <f t="shared" si="916"/>
        <v>3.69</v>
      </c>
      <c r="O8190" s="48">
        <f t="shared" ca="1" si="917"/>
        <v>2273600</v>
      </c>
    </row>
    <row r="8191" spans="1:15" x14ac:dyDescent="0.25">
      <c r="A8191">
        <v>8176</v>
      </c>
      <c r="B8191" s="84">
        <v>30113</v>
      </c>
      <c r="C8191" s="47">
        <v>34.619999999999997</v>
      </c>
      <c r="D8191" s="47">
        <v>35</v>
      </c>
      <c r="E8191" s="47">
        <v>34.25</v>
      </c>
      <c r="F8191" s="47">
        <v>34.619999999999997</v>
      </c>
      <c r="G8191" s="48">
        <v>2079200</v>
      </c>
      <c r="H8191" s="47">
        <v>3.7</v>
      </c>
      <c r="I8191" s="51">
        <f t="shared" si="911"/>
        <v>0.10687463893703063</v>
      </c>
      <c r="J8191" s="51">
        <f t="shared" ca="1" si="912"/>
        <v>4</v>
      </c>
      <c r="K8191" s="47">
        <f t="shared" si="913"/>
        <v>3.7</v>
      </c>
      <c r="L8191" s="47">
        <f t="shared" si="914"/>
        <v>3.74</v>
      </c>
      <c r="M8191" s="47">
        <f t="shared" si="915"/>
        <v>3.66</v>
      </c>
      <c r="N8191" s="47">
        <f t="shared" si="916"/>
        <v>3.7</v>
      </c>
      <c r="O8191" s="48">
        <f t="shared" ca="1" si="917"/>
        <v>8316800</v>
      </c>
    </row>
    <row r="8192" spans="1:15" x14ac:dyDescent="0.25">
      <c r="A8192">
        <v>8177</v>
      </c>
      <c r="B8192" s="84">
        <v>30112</v>
      </c>
      <c r="C8192" s="47">
        <v>34</v>
      </c>
      <c r="D8192" s="47">
        <v>34.25</v>
      </c>
      <c r="E8192" s="47">
        <v>33.619999999999997</v>
      </c>
      <c r="F8192" s="47">
        <v>33.880000000000003</v>
      </c>
      <c r="G8192" s="48">
        <v>1482400</v>
      </c>
      <c r="H8192" s="47">
        <v>3.62</v>
      </c>
      <c r="I8192" s="51">
        <f t="shared" si="911"/>
        <v>0.10684769775678866</v>
      </c>
      <c r="J8192" s="51">
        <f t="shared" ca="1" si="912"/>
        <v>4</v>
      </c>
      <c r="K8192" s="47">
        <f t="shared" si="913"/>
        <v>3.63</v>
      </c>
      <c r="L8192" s="47">
        <f t="shared" si="914"/>
        <v>3.66</v>
      </c>
      <c r="M8192" s="47">
        <f t="shared" si="915"/>
        <v>3.59</v>
      </c>
      <c r="N8192" s="47">
        <f t="shared" si="916"/>
        <v>3.62</v>
      </c>
      <c r="O8192" s="48">
        <f t="shared" ca="1" si="917"/>
        <v>5929600</v>
      </c>
    </row>
    <row r="8193" spans="1:15" x14ac:dyDescent="0.25">
      <c r="A8193">
        <v>8178</v>
      </c>
      <c r="B8193" s="84">
        <v>30111</v>
      </c>
      <c r="C8193" s="47">
        <v>33.880000000000003</v>
      </c>
      <c r="D8193" s="47">
        <v>34.119999999999997</v>
      </c>
      <c r="E8193" s="47">
        <v>33.5</v>
      </c>
      <c r="F8193" s="47">
        <v>34</v>
      </c>
      <c r="G8193" s="48">
        <v>1034800</v>
      </c>
      <c r="H8193" s="47">
        <v>3.64</v>
      </c>
      <c r="I8193" s="51">
        <f t="shared" si="911"/>
        <v>0.10705882352941176</v>
      </c>
      <c r="J8193" s="51">
        <f t="shared" ca="1" si="912"/>
        <v>4</v>
      </c>
      <c r="K8193" s="47">
        <f t="shared" si="913"/>
        <v>3.63</v>
      </c>
      <c r="L8193" s="47">
        <f t="shared" si="914"/>
        <v>3.65</v>
      </c>
      <c r="M8193" s="47">
        <f t="shared" si="915"/>
        <v>3.59</v>
      </c>
      <c r="N8193" s="47">
        <f t="shared" si="916"/>
        <v>3.64</v>
      </c>
      <c r="O8193" s="48">
        <f t="shared" ca="1" si="917"/>
        <v>4139200</v>
      </c>
    </row>
    <row r="8194" spans="1:15" x14ac:dyDescent="0.25">
      <c r="A8194">
        <v>8179</v>
      </c>
      <c r="B8194" s="84">
        <v>30110</v>
      </c>
      <c r="C8194" s="47">
        <v>33.619999999999997</v>
      </c>
      <c r="D8194" s="47">
        <v>34</v>
      </c>
      <c r="E8194" s="47">
        <v>33.25</v>
      </c>
      <c r="F8194" s="47">
        <v>33.5</v>
      </c>
      <c r="G8194" s="48">
        <v>539600</v>
      </c>
      <c r="H8194" s="47">
        <v>3.58</v>
      </c>
      <c r="I8194" s="51">
        <f t="shared" si="911"/>
        <v>0.10686567164179105</v>
      </c>
      <c r="J8194" s="51">
        <f t="shared" ca="1" si="912"/>
        <v>4</v>
      </c>
      <c r="K8194" s="47">
        <f t="shared" si="913"/>
        <v>3.59</v>
      </c>
      <c r="L8194" s="47">
        <f t="shared" si="914"/>
        <v>3.63</v>
      </c>
      <c r="M8194" s="47">
        <f t="shared" si="915"/>
        <v>3.55</v>
      </c>
      <c r="N8194" s="47">
        <f t="shared" si="916"/>
        <v>3.58</v>
      </c>
      <c r="O8194" s="48">
        <f t="shared" ca="1" si="917"/>
        <v>2158400</v>
      </c>
    </row>
    <row r="8195" spans="1:15" x14ac:dyDescent="0.25">
      <c r="A8195">
        <v>8180</v>
      </c>
      <c r="B8195" s="84">
        <v>30109</v>
      </c>
      <c r="C8195" s="47">
        <v>33.75</v>
      </c>
      <c r="D8195" s="47">
        <v>34.119999999999997</v>
      </c>
      <c r="E8195" s="47">
        <v>33.380000000000003</v>
      </c>
      <c r="F8195" s="47">
        <v>33.75</v>
      </c>
      <c r="G8195" s="48">
        <v>264000</v>
      </c>
      <c r="H8195" s="47">
        <v>3.61</v>
      </c>
      <c r="I8195" s="51">
        <f t="shared" si="911"/>
        <v>0.10696296296296295</v>
      </c>
      <c r="J8195" s="51">
        <f t="shared" ca="1" si="912"/>
        <v>4</v>
      </c>
      <c r="K8195" s="47">
        <f t="shared" si="913"/>
        <v>3.61</v>
      </c>
      <c r="L8195" s="47">
        <f t="shared" si="914"/>
        <v>3.65</v>
      </c>
      <c r="M8195" s="47">
        <f t="shared" si="915"/>
        <v>3.57</v>
      </c>
      <c r="N8195" s="47">
        <f t="shared" si="916"/>
        <v>3.61</v>
      </c>
      <c r="O8195" s="48">
        <f t="shared" ca="1" si="917"/>
        <v>1056000</v>
      </c>
    </row>
    <row r="8196" spans="1:15" x14ac:dyDescent="0.25">
      <c r="A8196">
        <v>8181</v>
      </c>
      <c r="B8196" s="84">
        <v>30106</v>
      </c>
      <c r="C8196" s="47">
        <v>33.880000000000003</v>
      </c>
      <c r="D8196" s="47">
        <v>34.119999999999997</v>
      </c>
      <c r="E8196" s="47">
        <v>33.5</v>
      </c>
      <c r="F8196" s="47">
        <v>33.619999999999997</v>
      </c>
      <c r="G8196" s="48">
        <v>432800</v>
      </c>
      <c r="H8196" s="47">
        <v>3.6</v>
      </c>
      <c r="I8196" s="51">
        <f t="shared" si="911"/>
        <v>0.10707911957168353</v>
      </c>
      <c r="J8196" s="51">
        <f t="shared" ca="1" si="912"/>
        <v>4</v>
      </c>
      <c r="K8196" s="47">
        <f t="shared" si="913"/>
        <v>3.63</v>
      </c>
      <c r="L8196" s="47">
        <f t="shared" si="914"/>
        <v>3.65</v>
      </c>
      <c r="M8196" s="47">
        <f t="shared" si="915"/>
        <v>3.59</v>
      </c>
      <c r="N8196" s="47">
        <f t="shared" si="916"/>
        <v>3.6</v>
      </c>
      <c r="O8196" s="48">
        <f t="shared" ca="1" si="917"/>
        <v>1731200</v>
      </c>
    </row>
    <row r="8197" spans="1:15" x14ac:dyDescent="0.25">
      <c r="A8197">
        <v>8182</v>
      </c>
      <c r="B8197" s="84">
        <v>30105</v>
      </c>
      <c r="C8197" s="47">
        <v>34</v>
      </c>
      <c r="D8197" s="47">
        <v>34.25</v>
      </c>
      <c r="E8197" s="47">
        <v>33.75</v>
      </c>
      <c r="F8197" s="47">
        <v>34.119999999999997</v>
      </c>
      <c r="G8197" s="48">
        <v>603600</v>
      </c>
      <c r="H8197" s="47">
        <v>3.65</v>
      </c>
      <c r="I8197" s="51">
        <f t="shared" si="911"/>
        <v>0.10697538100820633</v>
      </c>
      <c r="J8197" s="51">
        <f t="shared" ca="1" si="912"/>
        <v>4</v>
      </c>
      <c r="K8197" s="47">
        <f t="shared" si="913"/>
        <v>3.64</v>
      </c>
      <c r="L8197" s="47">
        <f t="shared" si="914"/>
        <v>3.66</v>
      </c>
      <c r="M8197" s="47">
        <f t="shared" si="915"/>
        <v>3.61</v>
      </c>
      <c r="N8197" s="47">
        <f t="shared" si="916"/>
        <v>3.65</v>
      </c>
      <c r="O8197" s="48">
        <f t="shared" ca="1" si="917"/>
        <v>2414400</v>
      </c>
    </row>
    <row r="8198" spans="1:15" x14ac:dyDescent="0.25">
      <c r="A8198">
        <v>8183</v>
      </c>
      <c r="B8198" s="84">
        <v>30104</v>
      </c>
      <c r="C8198" s="47">
        <v>33.619999999999997</v>
      </c>
      <c r="D8198" s="47">
        <v>33.880000000000003</v>
      </c>
      <c r="E8198" s="47">
        <v>33.25</v>
      </c>
      <c r="F8198" s="47">
        <v>33.75</v>
      </c>
      <c r="G8198" s="48">
        <v>520400</v>
      </c>
      <c r="H8198" s="47">
        <v>3.61</v>
      </c>
      <c r="I8198" s="51">
        <f t="shared" si="911"/>
        <v>0.10696296296296295</v>
      </c>
      <c r="J8198" s="51">
        <f t="shared" ca="1" si="912"/>
        <v>4</v>
      </c>
      <c r="K8198" s="47">
        <f t="shared" si="913"/>
        <v>3.6</v>
      </c>
      <c r="L8198" s="47">
        <f t="shared" si="914"/>
        <v>3.62</v>
      </c>
      <c r="M8198" s="47">
        <f t="shared" si="915"/>
        <v>3.56</v>
      </c>
      <c r="N8198" s="47">
        <f t="shared" si="916"/>
        <v>3.61</v>
      </c>
      <c r="O8198" s="48">
        <f t="shared" ca="1" si="917"/>
        <v>2081600</v>
      </c>
    </row>
    <row r="8199" spans="1:15" x14ac:dyDescent="0.25">
      <c r="A8199">
        <v>8184</v>
      </c>
      <c r="B8199" s="84">
        <v>30103</v>
      </c>
      <c r="C8199" s="47">
        <v>33.619999999999997</v>
      </c>
      <c r="D8199" s="47">
        <v>34.119999999999997</v>
      </c>
      <c r="E8199" s="47">
        <v>33</v>
      </c>
      <c r="F8199" s="47">
        <v>33.75</v>
      </c>
      <c r="G8199" s="48">
        <v>1042400</v>
      </c>
      <c r="H8199" s="47">
        <v>3.61</v>
      </c>
      <c r="I8199" s="51">
        <f t="shared" si="911"/>
        <v>0.10696296296296295</v>
      </c>
      <c r="J8199" s="51">
        <f t="shared" ca="1" si="912"/>
        <v>4</v>
      </c>
      <c r="K8199" s="47">
        <f t="shared" si="913"/>
        <v>3.6</v>
      </c>
      <c r="L8199" s="47">
        <f t="shared" si="914"/>
        <v>3.65</v>
      </c>
      <c r="M8199" s="47">
        <f t="shared" si="915"/>
        <v>3.53</v>
      </c>
      <c r="N8199" s="47">
        <f t="shared" si="916"/>
        <v>3.61</v>
      </c>
      <c r="O8199" s="48">
        <f t="shared" ca="1" si="917"/>
        <v>4169600</v>
      </c>
    </row>
    <row r="8200" spans="1:15" x14ac:dyDescent="0.25">
      <c r="A8200">
        <v>8185</v>
      </c>
      <c r="B8200" s="84">
        <v>30099</v>
      </c>
      <c r="C8200" s="47">
        <v>32.75</v>
      </c>
      <c r="D8200" s="47">
        <v>33</v>
      </c>
      <c r="E8200" s="47">
        <v>32.5</v>
      </c>
      <c r="F8200" s="47">
        <v>32.75</v>
      </c>
      <c r="G8200" s="48">
        <v>975200</v>
      </c>
      <c r="H8200" s="47">
        <v>3.5</v>
      </c>
      <c r="I8200" s="51">
        <f t="shared" si="911"/>
        <v>0.10687022900763359</v>
      </c>
      <c r="J8200" s="51">
        <f t="shared" ca="1" si="912"/>
        <v>4</v>
      </c>
      <c r="K8200" s="47">
        <f t="shared" si="913"/>
        <v>3.5</v>
      </c>
      <c r="L8200" s="47">
        <f t="shared" si="914"/>
        <v>3.53</v>
      </c>
      <c r="M8200" s="47">
        <f t="shared" si="915"/>
        <v>3.47</v>
      </c>
      <c r="N8200" s="47">
        <f t="shared" si="916"/>
        <v>3.5</v>
      </c>
      <c r="O8200" s="48">
        <f t="shared" ca="1" si="917"/>
        <v>3900800</v>
      </c>
    </row>
    <row r="8201" spans="1:15" x14ac:dyDescent="0.25">
      <c r="A8201">
        <v>8186</v>
      </c>
      <c r="B8201" s="84">
        <v>30098</v>
      </c>
      <c r="C8201" s="47">
        <v>33</v>
      </c>
      <c r="D8201" s="47">
        <v>33.5</v>
      </c>
      <c r="E8201" s="47">
        <v>32.5</v>
      </c>
      <c r="F8201" s="47">
        <v>32.5</v>
      </c>
      <c r="G8201" s="48">
        <v>724400</v>
      </c>
      <c r="H8201" s="47">
        <v>3.48</v>
      </c>
      <c r="I8201" s="51">
        <f t="shared" si="911"/>
        <v>0.10707692307692307</v>
      </c>
      <c r="J8201" s="51">
        <f t="shared" ca="1" si="912"/>
        <v>4</v>
      </c>
      <c r="K8201" s="47">
        <f t="shared" si="913"/>
        <v>3.53</v>
      </c>
      <c r="L8201" s="47">
        <f t="shared" si="914"/>
        <v>3.59</v>
      </c>
      <c r="M8201" s="47">
        <f t="shared" si="915"/>
        <v>3.48</v>
      </c>
      <c r="N8201" s="47">
        <f t="shared" si="916"/>
        <v>3.48</v>
      </c>
      <c r="O8201" s="48">
        <f t="shared" ca="1" si="917"/>
        <v>2897600</v>
      </c>
    </row>
    <row r="8202" spans="1:15" x14ac:dyDescent="0.25">
      <c r="A8202">
        <v>8187</v>
      </c>
      <c r="B8202" s="84">
        <v>30097</v>
      </c>
      <c r="C8202" s="47">
        <v>33.380000000000003</v>
      </c>
      <c r="D8202" s="47">
        <v>34</v>
      </c>
      <c r="E8202" s="47">
        <v>32.75</v>
      </c>
      <c r="F8202" s="47">
        <v>32.75</v>
      </c>
      <c r="G8202" s="48">
        <v>877200</v>
      </c>
      <c r="H8202" s="47">
        <v>3.5</v>
      </c>
      <c r="I8202" s="51">
        <f t="shared" si="911"/>
        <v>0.10687022900763359</v>
      </c>
      <c r="J8202" s="51">
        <f t="shared" ca="1" si="912"/>
        <v>4</v>
      </c>
      <c r="K8202" s="47">
        <f t="shared" si="913"/>
        <v>3.57</v>
      </c>
      <c r="L8202" s="47">
        <f t="shared" si="914"/>
        <v>3.63</v>
      </c>
      <c r="M8202" s="47">
        <f t="shared" si="915"/>
        <v>3.5</v>
      </c>
      <c r="N8202" s="47">
        <f t="shared" si="916"/>
        <v>3.5</v>
      </c>
      <c r="O8202" s="48">
        <f t="shared" ca="1" si="917"/>
        <v>3508800</v>
      </c>
    </row>
    <row r="8203" spans="1:15" x14ac:dyDescent="0.25">
      <c r="A8203">
        <v>8188</v>
      </c>
      <c r="B8203" s="84">
        <v>30096</v>
      </c>
      <c r="C8203" s="47">
        <v>34.75</v>
      </c>
      <c r="D8203" s="47">
        <v>35.119999999999997</v>
      </c>
      <c r="E8203" s="47">
        <v>34.380000000000003</v>
      </c>
      <c r="F8203" s="47">
        <v>34.380000000000003</v>
      </c>
      <c r="G8203" s="48">
        <v>476400</v>
      </c>
      <c r="H8203" s="47">
        <v>3.68</v>
      </c>
      <c r="I8203" s="51">
        <f t="shared" si="911"/>
        <v>0.10703897614892378</v>
      </c>
      <c r="J8203" s="51">
        <f t="shared" ca="1" si="912"/>
        <v>4</v>
      </c>
      <c r="K8203" s="47">
        <f t="shared" si="913"/>
        <v>3.72</v>
      </c>
      <c r="L8203" s="47">
        <f t="shared" si="914"/>
        <v>3.76</v>
      </c>
      <c r="M8203" s="47">
        <f t="shared" si="915"/>
        <v>3.68</v>
      </c>
      <c r="N8203" s="47">
        <f t="shared" si="916"/>
        <v>3.68</v>
      </c>
      <c r="O8203" s="48">
        <f t="shared" ca="1" si="917"/>
        <v>1905600</v>
      </c>
    </row>
    <row r="8204" spans="1:15" x14ac:dyDescent="0.25">
      <c r="A8204">
        <v>8189</v>
      </c>
      <c r="B8204" s="84">
        <v>30095</v>
      </c>
      <c r="C8204" s="47">
        <v>34.75</v>
      </c>
      <c r="D8204" s="47">
        <v>34.880000000000003</v>
      </c>
      <c r="E8204" s="47">
        <v>34.5</v>
      </c>
      <c r="F8204" s="47">
        <v>34.619999999999997</v>
      </c>
      <c r="G8204" s="48">
        <v>318800</v>
      </c>
      <c r="H8204" s="47">
        <v>3.7</v>
      </c>
      <c r="I8204" s="51">
        <f t="shared" si="911"/>
        <v>0.10687463893703063</v>
      </c>
      <c r="J8204" s="51">
        <f t="shared" ca="1" si="912"/>
        <v>4</v>
      </c>
      <c r="K8204" s="47">
        <f t="shared" si="913"/>
        <v>3.71</v>
      </c>
      <c r="L8204" s="47">
        <f t="shared" si="914"/>
        <v>3.73</v>
      </c>
      <c r="M8204" s="47">
        <f t="shared" si="915"/>
        <v>3.69</v>
      </c>
      <c r="N8204" s="47">
        <f t="shared" si="916"/>
        <v>3.7</v>
      </c>
      <c r="O8204" s="48">
        <f t="shared" ca="1" si="917"/>
        <v>1275200</v>
      </c>
    </row>
    <row r="8205" spans="1:15" x14ac:dyDescent="0.25">
      <c r="A8205">
        <v>8190</v>
      </c>
      <c r="B8205" s="84">
        <v>30092</v>
      </c>
      <c r="C8205" s="47">
        <v>35.119999999999997</v>
      </c>
      <c r="D8205" s="47">
        <v>35.5</v>
      </c>
      <c r="E8205" s="47">
        <v>34.75</v>
      </c>
      <c r="F8205" s="47">
        <v>34.880000000000003</v>
      </c>
      <c r="G8205" s="48">
        <v>297200</v>
      </c>
      <c r="H8205" s="47">
        <v>3.73</v>
      </c>
      <c r="I8205" s="51">
        <f t="shared" si="911"/>
        <v>0.1069380733944954</v>
      </c>
      <c r="J8205" s="51">
        <f t="shared" ca="1" si="912"/>
        <v>4</v>
      </c>
      <c r="K8205" s="47">
        <f t="shared" si="913"/>
        <v>3.76</v>
      </c>
      <c r="L8205" s="47">
        <f t="shared" si="914"/>
        <v>3.8</v>
      </c>
      <c r="M8205" s="47">
        <f t="shared" si="915"/>
        <v>3.72</v>
      </c>
      <c r="N8205" s="47">
        <f t="shared" si="916"/>
        <v>3.73</v>
      </c>
      <c r="O8205" s="48">
        <f t="shared" ca="1" si="917"/>
        <v>1188800</v>
      </c>
    </row>
    <row r="8206" spans="1:15" x14ac:dyDescent="0.25">
      <c r="A8206">
        <v>8191</v>
      </c>
      <c r="B8206" s="84">
        <v>30091</v>
      </c>
      <c r="C8206" s="47">
        <v>34.619999999999997</v>
      </c>
      <c r="D8206" s="47">
        <v>34.880000000000003</v>
      </c>
      <c r="E8206" s="47">
        <v>34.380000000000003</v>
      </c>
      <c r="F8206" s="47">
        <v>34.75</v>
      </c>
      <c r="G8206" s="48">
        <v>174400</v>
      </c>
      <c r="H8206" s="47">
        <v>3.72</v>
      </c>
      <c r="I8206" s="51">
        <f t="shared" si="911"/>
        <v>0.10705035971223022</v>
      </c>
      <c r="J8206" s="51">
        <f t="shared" ca="1" si="912"/>
        <v>4</v>
      </c>
      <c r="K8206" s="47">
        <f t="shared" si="913"/>
        <v>3.71</v>
      </c>
      <c r="L8206" s="47">
        <f t="shared" si="914"/>
        <v>3.73</v>
      </c>
      <c r="M8206" s="47">
        <f t="shared" si="915"/>
        <v>3.68</v>
      </c>
      <c r="N8206" s="47">
        <f t="shared" si="916"/>
        <v>3.72</v>
      </c>
      <c r="O8206" s="48">
        <f t="shared" ca="1" si="917"/>
        <v>697600</v>
      </c>
    </row>
    <row r="8207" spans="1:15" x14ac:dyDescent="0.25">
      <c r="A8207">
        <v>8192</v>
      </c>
      <c r="B8207" s="84">
        <v>30090</v>
      </c>
      <c r="C8207" s="47">
        <v>34.880000000000003</v>
      </c>
      <c r="D8207" s="47">
        <v>35.25</v>
      </c>
      <c r="E8207" s="47">
        <v>34.5</v>
      </c>
      <c r="F8207" s="47">
        <v>34.619999999999997</v>
      </c>
      <c r="G8207" s="48">
        <v>208800</v>
      </c>
      <c r="H8207" s="47">
        <v>3.7</v>
      </c>
      <c r="I8207" s="51">
        <f t="shared" si="911"/>
        <v>0.10687463893703063</v>
      </c>
      <c r="J8207" s="51">
        <f t="shared" ca="1" si="912"/>
        <v>4</v>
      </c>
      <c r="K8207" s="47">
        <f t="shared" si="913"/>
        <v>3.73</v>
      </c>
      <c r="L8207" s="47">
        <f t="shared" si="914"/>
        <v>3.77</v>
      </c>
      <c r="M8207" s="47">
        <f t="shared" si="915"/>
        <v>3.69</v>
      </c>
      <c r="N8207" s="47">
        <f t="shared" si="916"/>
        <v>3.7</v>
      </c>
      <c r="O8207" s="48">
        <f t="shared" ca="1" si="917"/>
        <v>835200</v>
      </c>
    </row>
    <row r="8208" spans="1:15" x14ac:dyDescent="0.25">
      <c r="A8208">
        <v>8193</v>
      </c>
      <c r="B8208" s="84">
        <v>30089</v>
      </c>
      <c r="C8208" s="47">
        <v>35.119999999999997</v>
      </c>
      <c r="D8208" s="47">
        <v>35.380000000000003</v>
      </c>
      <c r="E8208" s="47">
        <v>34.75</v>
      </c>
      <c r="F8208" s="47">
        <v>35</v>
      </c>
      <c r="G8208" s="48">
        <v>210400</v>
      </c>
      <c r="H8208" s="47">
        <v>3.74</v>
      </c>
      <c r="I8208" s="51">
        <f t="shared" si="911"/>
        <v>0.10685714285714286</v>
      </c>
      <c r="J8208" s="51">
        <f t="shared" ca="1" si="912"/>
        <v>4</v>
      </c>
      <c r="K8208" s="47">
        <f t="shared" si="913"/>
        <v>3.75</v>
      </c>
      <c r="L8208" s="47">
        <f t="shared" si="914"/>
        <v>3.78</v>
      </c>
      <c r="M8208" s="47">
        <f t="shared" si="915"/>
        <v>3.71</v>
      </c>
      <c r="N8208" s="47">
        <f t="shared" si="916"/>
        <v>3.74</v>
      </c>
      <c r="O8208" s="48">
        <f t="shared" ca="1" si="917"/>
        <v>841600</v>
      </c>
    </row>
    <row r="8209" spans="1:15" x14ac:dyDescent="0.25">
      <c r="A8209">
        <v>8194</v>
      </c>
      <c r="B8209" s="84">
        <v>30088</v>
      </c>
      <c r="C8209" s="47">
        <v>35.119999999999997</v>
      </c>
      <c r="D8209" s="47">
        <v>35.25</v>
      </c>
      <c r="E8209" s="47">
        <v>35</v>
      </c>
      <c r="F8209" s="47">
        <v>35.25</v>
      </c>
      <c r="G8209" s="48">
        <v>127200</v>
      </c>
      <c r="H8209" s="47">
        <v>3.77</v>
      </c>
      <c r="I8209" s="51">
        <f t="shared" ref="I8209:I8272" si="918">H8209/F8209</f>
        <v>0.10695035460992908</v>
      </c>
      <c r="J8209" s="51">
        <f t="shared" ref="J8209:J8272" ca="1" si="919">INDEX(OFFSET($T$15,0,0,$S$13+1,1),MATCH(B8209,OFFSET($Q$15,0,0,$S$13+1,1),-1))</f>
        <v>4</v>
      </c>
      <c r="K8209" s="47">
        <f t="shared" ref="K8209:K8272" si="920">ROUND($I8209*C8209,2)</f>
        <v>3.76</v>
      </c>
      <c r="L8209" s="47">
        <f t="shared" ref="L8209:L8272" si="921">ROUND($I8209*D8209,2)</f>
        <v>3.77</v>
      </c>
      <c r="M8209" s="47">
        <f t="shared" ref="M8209:M8272" si="922">ROUND($I8209*E8209,2)</f>
        <v>3.74</v>
      </c>
      <c r="N8209" s="47">
        <f t="shared" ref="N8209:N8272" si="923">ROUND($I8209*F8209,2)</f>
        <v>3.77</v>
      </c>
      <c r="O8209" s="48">
        <f t="shared" ref="O8209:O8272" ca="1" si="924">G8209*J8209</f>
        <v>508800</v>
      </c>
    </row>
    <row r="8210" spans="1:15" x14ac:dyDescent="0.25">
      <c r="A8210">
        <v>8195</v>
      </c>
      <c r="B8210" s="84">
        <v>30085</v>
      </c>
      <c r="C8210" s="47">
        <v>35.619999999999997</v>
      </c>
      <c r="D8210" s="47">
        <v>35.880000000000003</v>
      </c>
      <c r="E8210" s="47">
        <v>35.25</v>
      </c>
      <c r="F8210" s="47">
        <v>35.380000000000003</v>
      </c>
      <c r="G8210" s="48">
        <v>154000</v>
      </c>
      <c r="H8210" s="47">
        <v>3.78</v>
      </c>
      <c r="I8210" s="51">
        <f t="shared" si="918"/>
        <v>0.10684002261164498</v>
      </c>
      <c r="J8210" s="51">
        <f t="shared" ca="1" si="919"/>
        <v>4</v>
      </c>
      <c r="K8210" s="47">
        <f t="shared" si="920"/>
        <v>3.81</v>
      </c>
      <c r="L8210" s="47">
        <f t="shared" si="921"/>
        <v>3.83</v>
      </c>
      <c r="M8210" s="47">
        <f t="shared" si="922"/>
        <v>3.77</v>
      </c>
      <c r="N8210" s="47">
        <f t="shared" si="923"/>
        <v>3.78</v>
      </c>
      <c r="O8210" s="48">
        <f t="shared" ca="1" si="924"/>
        <v>616000</v>
      </c>
    </row>
    <row r="8211" spans="1:15" x14ac:dyDescent="0.25">
      <c r="A8211">
        <v>8196</v>
      </c>
      <c r="B8211" s="84">
        <v>30084</v>
      </c>
      <c r="C8211" s="47">
        <v>36</v>
      </c>
      <c r="D8211" s="47">
        <v>36.380000000000003</v>
      </c>
      <c r="E8211" s="47">
        <v>35.619999999999997</v>
      </c>
      <c r="F8211" s="47">
        <v>35.75</v>
      </c>
      <c r="G8211" s="48">
        <v>301200</v>
      </c>
      <c r="H8211" s="47">
        <v>3.82</v>
      </c>
      <c r="I8211" s="51">
        <f t="shared" si="918"/>
        <v>0.10685314685314685</v>
      </c>
      <c r="J8211" s="51">
        <f t="shared" ca="1" si="919"/>
        <v>4</v>
      </c>
      <c r="K8211" s="47">
        <f t="shared" si="920"/>
        <v>3.85</v>
      </c>
      <c r="L8211" s="47">
        <f t="shared" si="921"/>
        <v>3.89</v>
      </c>
      <c r="M8211" s="47">
        <f t="shared" si="922"/>
        <v>3.81</v>
      </c>
      <c r="N8211" s="47">
        <f t="shared" si="923"/>
        <v>3.82</v>
      </c>
      <c r="O8211" s="48">
        <f t="shared" ca="1" si="924"/>
        <v>1204800</v>
      </c>
    </row>
    <row r="8212" spans="1:15" x14ac:dyDescent="0.25">
      <c r="A8212">
        <v>8197</v>
      </c>
      <c r="B8212" s="84">
        <v>30083</v>
      </c>
      <c r="C8212" s="47">
        <v>36.25</v>
      </c>
      <c r="D8212" s="47">
        <v>36.619999999999997</v>
      </c>
      <c r="E8212" s="47">
        <v>35.75</v>
      </c>
      <c r="F8212" s="47">
        <v>36</v>
      </c>
      <c r="G8212" s="48">
        <v>622000</v>
      </c>
      <c r="H8212" s="47">
        <v>3.85</v>
      </c>
      <c r="I8212" s="51">
        <f t="shared" si="918"/>
        <v>0.10694444444444445</v>
      </c>
      <c r="J8212" s="51">
        <f t="shared" ca="1" si="919"/>
        <v>4</v>
      </c>
      <c r="K8212" s="47">
        <f t="shared" si="920"/>
        <v>3.88</v>
      </c>
      <c r="L8212" s="47">
        <f t="shared" si="921"/>
        <v>3.92</v>
      </c>
      <c r="M8212" s="47">
        <f t="shared" si="922"/>
        <v>3.82</v>
      </c>
      <c r="N8212" s="47">
        <f t="shared" si="923"/>
        <v>3.85</v>
      </c>
      <c r="O8212" s="48">
        <f t="shared" ca="1" si="924"/>
        <v>2488000</v>
      </c>
    </row>
    <row r="8213" spans="1:15" x14ac:dyDescent="0.25">
      <c r="A8213">
        <v>8198</v>
      </c>
      <c r="B8213" s="84">
        <v>30082</v>
      </c>
      <c r="C8213" s="47">
        <v>36.75</v>
      </c>
      <c r="D8213" s="47">
        <v>37</v>
      </c>
      <c r="E8213" s="47">
        <v>36.380000000000003</v>
      </c>
      <c r="F8213" s="47">
        <v>36.380000000000003</v>
      </c>
      <c r="G8213" s="48">
        <v>714800</v>
      </c>
      <c r="H8213" s="47">
        <v>3.89</v>
      </c>
      <c r="I8213" s="51">
        <f t="shared" si="918"/>
        <v>0.10692688290269378</v>
      </c>
      <c r="J8213" s="51">
        <f t="shared" ca="1" si="919"/>
        <v>4</v>
      </c>
      <c r="K8213" s="47">
        <f t="shared" si="920"/>
        <v>3.93</v>
      </c>
      <c r="L8213" s="47">
        <f t="shared" si="921"/>
        <v>3.96</v>
      </c>
      <c r="M8213" s="47">
        <f t="shared" si="922"/>
        <v>3.89</v>
      </c>
      <c r="N8213" s="47">
        <f t="shared" si="923"/>
        <v>3.89</v>
      </c>
      <c r="O8213" s="48">
        <f t="shared" ca="1" si="924"/>
        <v>2859200</v>
      </c>
    </row>
    <row r="8214" spans="1:15" x14ac:dyDescent="0.25">
      <c r="A8214">
        <v>8199</v>
      </c>
      <c r="B8214" s="84">
        <v>30081</v>
      </c>
      <c r="C8214" s="47">
        <v>37.25</v>
      </c>
      <c r="D8214" s="47">
        <v>37.75</v>
      </c>
      <c r="E8214" s="47">
        <v>36.619999999999997</v>
      </c>
      <c r="F8214" s="47">
        <v>36.619999999999997</v>
      </c>
      <c r="G8214" s="48">
        <v>612800</v>
      </c>
      <c r="H8214" s="47">
        <v>3.92</v>
      </c>
      <c r="I8214" s="51">
        <f t="shared" si="918"/>
        <v>0.10704533042053523</v>
      </c>
      <c r="J8214" s="51">
        <f t="shared" ca="1" si="919"/>
        <v>4</v>
      </c>
      <c r="K8214" s="47">
        <f t="shared" si="920"/>
        <v>3.99</v>
      </c>
      <c r="L8214" s="47">
        <f t="shared" si="921"/>
        <v>4.04</v>
      </c>
      <c r="M8214" s="47">
        <f t="shared" si="922"/>
        <v>3.92</v>
      </c>
      <c r="N8214" s="47">
        <f t="shared" si="923"/>
        <v>3.92</v>
      </c>
      <c r="O8214" s="48">
        <f t="shared" ca="1" si="924"/>
        <v>2451200</v>
      </c>
    </row>
    <row r="8215" spans="1:15" x14ac:dyDescent="0.25">
      <c r="A8215">
        <v>8200</v>
      </c>
      <c r="B8215" s="84">
        <v>30078</v>
      </c>
      <c r="C8215" s="47">
        <v>37.619999999999997</v>
      </c>
      <c r="D8215" s="47">
        <v>37.880000000000003</v>
      </c>
      <c r="E8215" s="47">
        <v>37.25</v>
      </c>
      <c r="F8215" s="47">
        <v>37.5</v>
      </c>
      <c r="G8215" s="48">
        <v>471200</v>
      </c>
      <c r="H8215" s="47">
        <v>4.01</v>
      </c>
      <c r="I8215" s="51">
        <f t="shared" si="918"/>
        <v>0.10693333333333332</v>
      </c>
      <c r="J8215" s="51">
        <f t="shared" ca="1" si="919"/>
        <v>4</v>
      </c>
      <c r="K8215" s="47">
        <f t="shared" si="920"/>
        <v>4.0199999999999996</v>
      </c>
      <c r="L8215" s="47">
        <f t="shared" si="921"/>
        <v>4.05</v>
      </c>
      <c r="M8215" s="47">
        <f t="shared" si="922"/>
        <v>3.98</v>
      </c>
      <c r="N8215" s="47">
        <f t="shared" si="923"/>
        <v>4.01</v>
      </c>
      <c r="O8215" s="48">
        <f t="shared" ca="1" si="924"/>
        <v>1884800</v>
      </c>
    </row>
    <row r="8216" spans="1:15" x14ac:dyDescent="0.25">
      <c r="A8216">
        <v>8201</v>
      </c>
      <c r="B8216" s="84">
        <v>30077</v>
      </c>
      <c r="C8216" s="47">
        <v>37</v>
      </c>
      <c r="D8216" s="47">
        <v>37.5</v>
      </c>
      <c r="E8216" s="47">
        <v>36.5</v>
      </c>
      <c r="F8216" s="47">
        <v>37.119999999999997</v>
      </c>
      <c r="G8216" s="48">
        <v>1033200</v>
      </c>
      <c r="H8216" s="47">
        <v>3.97</v>
      </c>
      <c r="I8216" s="51">
        <f t="shared" si="918"/>
        <v>0.10695043103448278</v>
      </c>
      <c r="J8216" s="51">
        <f t="shared" ca="1" si="919"/>
        <v>4</v>
      </c>
      <c r="K8216" s="47">
        <f t="shared" si="920"/>
        <v>3.96</v>
      </c>
      <c r="L8216" s="47">
        <f t="shared" si="921"/>
        <v>4.01</v>
      </c>
      <c r="M8216" s="47">
        <f t="shared" si="922"/>
        <v>3.9</v>
      </c>
      <c r="N8216" s="47">
        <f t="shared" si="923"/>
        <v>3.97</v>
      </c>
      <c r="O8216" s="48">
        <f t="shared" ca="1" si="924"/>
        <v>4132800</v>
      </c>
    </row>
    <row r="8217" spans="1:15" x14ac:dyDescent="0.25">
      <c r="A8217">
        <v>8202</v>
      </c>
      <c r="B8217" s="84">
        <v>30076</v>
      </c>
      <c r="C8217" s="47">
        <v>36.880000000000003</v>
      </c>
      <c r="D8217" s="47">
        <v>37.119999999999997</v>
      </c>
      <c r="E8217" s="47">
        <v>36.619999999999997</v>
      </c>
      <c r="F8217" s="47">
        <v>36.75</v>
      </c>
      <c r="G8217" s="48">
        <v>442800</v>
      </c>
      <c r="H8217" s="47">
        <v>3.93</v>
      </c>
      <c r="I8217" s="51">
        <f t="shared" si="918"/>
        <v>0.10693877551020409</v>
      </c>
      <c r="J8217" s="51">
        <f t="shared" ca="1" si="919"/>
        <v>4</v>
      </c>
      <c r="K8217" s="47">
        <f t="shared" si="920"/>
        <v>3.94</v>
      </c>
      <c r="L8217" s="47">
        <f t="shared" si="921"/>
        <v>3.97</v>
      </c>
      <c r="M8217" s="47">
        <f t="shared" si="922"/>
        <v>3.92</v>
      </c>
      <c r="N8217" s="47">
        <f t="shared" si="923"/>
        <v>3.93</v>
      </c>
      <c r="O8217" s="48">
        <f t="shared" ca="1" si="924"/>
        <v>1771200</v>
      </c>
    </row>
    <row r="8218" spans="1:15" x14ac:dyDescent="0.25">
      <c r="A8218">
        <v>8203</v>
      </c>
      <c r="B8218" s="84">
        <v>30075</v>
      </c>
      <c r="C8218" s="47">
        <v>36</v>
      </c>
      <c r="D8218" s="47">
        <v>36.619999999999997</v>
      </c>
      <c r="E8218" s="47">
        <v>35.25</v>
      </c>
      <c r="F8218" s="47">
        <v>36.5</v>
      </c>
      <c r="G8218" s="48">
        <v>727600</v>
      </c>
      <c r="H8218" s="47">
        <v>3.9</v>
      </c>
      <c r="I8218" s="51">
        <f t="shared" si="918"/>
        <v>0.10684931506849314</v>
      </c>
      <c r="J8218" s="51">
        <f t="shared" ca="1" si="919"/>
        <v>4</v>
      </c>
      <c r="K8218" s="47">
        <f t="shared" si="920"/>
        <v>3.85</v>
      </c>
      <c r="L8218" s="47">
        <f t="shared" si="921"/>
        <v>3.91</v>
      </c>
      <c r="M8218" s="47">
        <f t="shared" si="922"/>
        <v>3.77</v>
      </c>
      <c r="N8218" s="47">
        <f t="shared" si="923"/>
        <v>3.9</v>
      </c>
      <c r="O8218" s="48">
        <f t="shared" ca="1" si="924"/>
        <v>2910400</v>
      </c>
    </row>
    <row r="8219" spans="1:15" x14ac:dyDescent="0.25">
      <c r="A8219">
        <v>8204</v>
      </c>
      <c r="B8219" s="84">
        <v>30074</v>
      </c>
      <c r="C8219" s="47">
        <v>35.119999999999997</v>
      </c>
      <c r="D8219" s="47">
        <v>35.380000000000003</v>
      </c>
      <c r="E8219" s="47">
        <v>34.75</v>
      </c>
      <c r="F8219" s="47">
        <v>35</v>
      </c>
      <c r="G8219" s="48">
        <v>372000</v>
      </c>
      <c r="H8219" s="47">
        <v>3.74</v>
      </c>
      <c r="I8219" s="51">
        <f t="shared" si="918"/>
        <v>0.10685714285714286</v>
      </c>
      <c r="J8219" s="51">
        <f t="shared" ca="1" si="919"/>
        <v>4</v>
      </c>
      <c r="K8219" s="47">
        <f t="shared" si="920"/>
        <v>3.75</v>
      </c>
      <c r="L8219" s="47">
        <f t="shared" si="921"/>
        <v>3.78</v>
      </c>
      <c r="M8219" s="47">
        <f t="shared" si="922"/>
        <v>3.71</v>
      </c>
      <c r="N8219" s="47">
        <f t="shared" si="923"/>
        <v>3.74</v>
      </c>
      <c r="O8219" s="48">
        <f t="shared" ca="1" si="924"/>
        <v>1488000</v>
      </c>
    </row>
    <row r="8220" spans="1:15" x14ac:dyDescent="0.25">
      <c r="A8220">
        <v>8205</v>
      </c>
      <c r="B8220" s="84">
        <v>30071</v>
      </c>
      <c r="C8220" s="47">
        <v>34.380000000000003</v>
      </c>
      <c r="D8220" s="47">
        <v>34.880000000000003</v>
      </c>
      <c r="E8220" s="47">
        <v>33.75</v>
      </c>
      <c r="F8220" s="47">
        <v>34.380000000000003</v>
      </c>
      <c r="G8220" s="48">
        <v>406800</v>
      </c>
      <c r="H8220" s="47">
        <v>3.68</v>
      </c>
      <c r="I8220" s="51">
        <f t="shared" si="918"/>
        <v>0.10703897614892378</v>
      </c>
      <c r="J8220" s="51">
        <f t="shared" ca="1" si="919"/>
        <v>4</v>
      </c>
      <c r="K8220" s="47">
        <f t="shared" si="920"/>
        <v>3.68</v>
      </c>
      <c r="L8220" s="47">
        <f t="shared" si="921"/>
        <v>3.73</v>
      </c>
      <c r="M8220" s="47">
        <f t="shared" si="922"/>
        <v>3.61</v>
      </c>
      <c r="N8220" s="47">
        <f t="shared" si="923"/>
        <v>3.68</v>
      </c>
      <c r="O8220" s="48">
        <f t="shared" ca="1" si="924"/>
        <v>1627200</v>
      </c>
    </row>
    <row r="8221" spans="1:15" x14ac:dyDescent="0.25">
      <c r="A8221">
        <v>8206</v>
      </c>
      <c r="B8221" s="84">
        <v>30070</v>
      </c>
      <c r="C8221" s="47">
        <v>34</v>
      </c>
      <c r="D8221" s="47">
        <v>34.5</v>
      </c>
      <c r="E8221" s="47">
        <v>33.5</v>
      </c>
      <c r="F8221" s="47">
        <v>33.75</v>
      </c>
      <c r="G8221" s="48">
        <v>623600</v>
      </c>
      <c r="H8221" s="47">
        <v>3.61</v>
      </c>
      <c r="I8221" s="51">
        <f t="shared" si="918"/>
        <v>0.10696296296296295</v>
      </c>
      <c r="J8221" s="51">
        <f t="shared" ca="1" si="919"/>
        <v>4</v>
      </c>
      <c r="K8221" s="47">
        <f t="shared" si="920"/>
        <v>3.64</v>
      </c>
      <c r="L8221" s="47">
        <f t="shared" si="921"/>
        <v>3.69</v>
      </c>
      <c r="M8221" s="47">
        <f t="shared" si="922"/>
        <v>3.58</v>
      </c>
      <c r="N8221" s="47">
        <f t="shared" si="923"/>
        <v>3.61</v>
      </c>
      <c r="O8221" s="48">
        <f t="shared" ca="1" si="924"/>
        <v>2494400</v>
      </c>
    </row>
    <row r="8222" spans="1:15" x14ac:dyDescent="0.25">
      <c r="A8222">
        <v>8207</v>
      </c>
      <c r="B8222" s="84">
        <v>30069</v>
      </c>
      <c r="C8222" s="47">
        <v>34.880000000000003</v>
      </c>
      <c r="D8222" s="47">
        <v>35.619999999999997</v>
      </c>
      <c r="E8222" s="47">
        <v>34</v>
      </c>
      <c r="F8222" s="47">
        <v>34.25</v>
      </c>
      <c r="G8222" s="48">
        <v>805600</v>
      </c>
      <c r="H8222" s="47">
        <v>3.66</v>
      </c>
      <c r="I8222" s="51">
        <f t="shared" si="918"/>
        <v>0.10686131386861314</v>
      </c>
      <c r="J8222" s="51">
        <f t="shared" ca="1" si="919"/>
        <v>4</v>
      </c>
      <c r="K8222" s="47">
        <f t="shared" si="920"/>
        <v>3.73</v>
      </c>
      <c r="L8222" s="47">
        <f t="shared" si="921"/>
        <v>3.81</v>
      </c>
      <c r="M8222" s="47">
        <f t="shared" si="922"/>
        <v>3.63</v>
      </c>
      <c r="N8222" s="47">
        <f t="shared" si="923"/>
        <v>3.66</v>
      </c>
      <c r="O8222" s="48">
        <f t="shared" ca="1" si="924"/>
        <v>3222400</v>
      </c>
    </row>
    <row r="8223" spans="1:15" x14ac:dyDescent="0.25">
      <c r="A8223">
        <v>8208</v>
      </c>
      <c r="B8223" s="84">
        <v>30068</v>
      </c>
      <c r="C8223" s="47">
        <v>36</v>
      </c>
      <c r="D8223" s="47">
        <v>36.380000000000003</v>
      </c>
      <c r="E8223" s="47">
        <v>35.619999999999997</v>
      </c>
      <c r="F8223" s="47">
        <v>35.619999999999997</v>
      </c>
      <c r="G8223" s="48">
        <v>419600</v>
      </c>
      <c r="H8223" s="47">
        <v>3.81</v>
      </c>
      <c r="I8223" s="51">
        <f t="shared" si="918"/>
        <v>0.10696238068500843</v>
      </c>
      <c r="J8223" s="51">
        <f t="shared" ca="1" si="919"/>
        <v>4</v>
      </c>
      <c r="K8223" s="47">
        <f t="shared" si="920"/>
        <v>3.85</v>
      </c>
      <c r="L8223" s="47">
        <f t="shared" si="921"/>
        <v>3.89</v>
      </c>
      <c r="M8223" s="47">
        <f t="shared" si="922"/>
        <v>3.81</v>
      </c>
      <c r="N8223" s="47">
        <f t="shared" si="923"/>
        <v>3.81</v>
      </c>
      <c r="O8223" s="48">
        <f t="shared" ca="1" si="924"/>
        <v>1678400</v>
      </c>
    </row>
    <row r="8224" spans="1:15" x14ac:dyDescent="0.25">
      <c r="A8224">
        <v>8209</v>
      </c>
      <c r="B8224" s="84">
        <v>30067</v>
      </c>
      <c r="C8224" s="47">
        <v>36.5</v>
      </c>
      <c r="D8224" s="47">
        <v>36.75</v>
      </c>
      <c r="E8224" s="47">
        <v>36.119999999999997</v>
      </c>
      <c r="F8224" s="47">
        <v>36.119999999999997</v>
      </c>
      <c r="G8224" s="48">
        <v>678400</v>
      </c>
      <c r="H8224" s="47">
        <v>3.86</v>
      </c>
      <c r="I8224" s="51">
        <f t="shared" si="918"/>
        <v>0.10686600221483943</v>
      </c>
      <c r="J8224" s="51">
        <f t="shared" ca="1" si="919"/>
        <v>4</v>
      </c>
      <c r="K8224" s="47">
        <f t="shared" si="920"/>
        <v>3.9</v>
      </c>
      <c r="L8224" s="47">
        <f t="shared" si="921"/>
        <v>3.93</v>
      </c>
      <c r="M8224" s="47">
        <f t="shared" si="922"/>
        <v>3.86</v>
      </c>
      <c r="N8224" s="47">
        <f t="shared" si="923"/>
        <v>3.86</v>
      </c>
      <c r="O8224" s="48">
        <f t="shared" ca="1" si="924"/>
        <v>2713600</v>
      </c>
    </row>
    <row r="8225" spans="1:15" x14ac:dyDescent="0.25">
      <c r="A8225">
        <v>8210</v>
      </c>
      <c r="B8225" s="84">
        <v>30064</v>
      </c>
      <c r="C8225" s="47">
        <v>36.619999999999997</v>
      </c>
      <c r="D8225" s="47">
        <v>36.75</v>
      </c>
      <c r="E8225" s="47">
        <v>36.380000000000003</v>
      </c>
      <c r="F8225" s="47">
        <v>36.5</v>
      </c>
      <c r="G8225" s="48">
        <v>783600</v>
      </c>
      <c r="H8225" s="47">
        <v>3.9</v>
      </c>
      <c r="I8225" s="51">
        <f t="shared" si="918"/>
        <v>0.10684931506849314</v>
      </c>
      <c r="J8225" s="51">
        <f t="shared" ca="1" si="919"/>
        <v>4</v>
      </c>
      <c r="K8225" s="47">
        <f t="shared" si="920"/>
        <v>3.91</v>
      </c>
      <c r="L8225" s="47">
        <f t="shared" si="921"/>
        <v>3.93</v>
      </c>
      <c r="M8225" s="47">
        <f t="shared" si="922"/>
        <v>3.89</v>
      </c>
      <c r="N8225" s="47">
        <f t="shared" si="923"/>
        <v>3.9</v>
      </c>
      <c r="O8225" s="48">
        <f t="shared" ca="1" si="924"/>
        <v>3134400</v>
      </c>
    </row>
    <row r="8226" spans="1:15" x14ac:dyDescent="0.25">
      <c r="A8226">
        <v>8211</v>
      </c>
      <c r="B8226" s="84">
        <v>30063</v>
      </c>
      <c r="C8226" s="47">
        <v>36.119999999999997</v>
      </c>
      <c r="D8226" s="47">
        <v>36.380000000000003</v>
      </c>
      <c r="E8226" s="47">
        <v>35.75</v>
      </c>
      <c r="F8226" s="47">
        <v>36.25</v>
      </c>
      <c r="G8226" s="48">
        <v>798000</v>
      </c>
      <c r="H8226" s="47">
        <v>3.88</v>
      </c>
      <c r="I8226" s="51">
        <f t="shared" si="918"/>
        <v>0.10703448275862068</v>
      </c>
      <c r="J8226" s="51">
        <f t="shared" ca="1" si="919"/>
        <v>4</v>
      </c>
      <c r="K8226" s="47">
        <f t="shared" si="920"/>
        <v>3.87</v>
      </c>
      <c r="L8226" s="47">
        <f t="shared" si="921"/>
        <v>3.89</v>
      </c>
      <c r="M8226" s="47">
        <f t="shared" si="922"/>
        <v>3.83</v>
      </c>
      <c r="N8226" s="47">
        <f t="shared" si="923"/>
        <v>3.88</v>
      </c>
      <c r="O8226" s="48">
        <f t="shared" ca="1" si="924"/>
        <v>3192000</v>
      </c>
    </row>
    <row r="8227" spans="1:15" x14ac:dyDescent="0.25">
      <c r="A8227">
        <v>8212</v>
      </c>
      <c r="B8227" s="84">
        <v>30062</v>
      </c>
      <c r="C8227" s="47">
        <v>35.75</v>
      </c>
      <c r="D8227" s="47">
        <v>36</v>
      </c>
      <c r="E8227" s="47">
        <v>35.380000000000003</v>
      </c>
      <c r="F8227" s="47">
        <v>35.75</v>
      </c>
      <c r="G8227" s="48">
        <v>483600</v>
      </c>
      <c r="H8227" s="47">
        <v>3.82</v>
      </c>
      <c r="I8227" s="51">
        <f t="shared" si="918"/>
        <v>0.10685314685314685</v>
      </c>
      <c r="J8227" s="51">
        <f t="shared" ca="1" si="919"/>
        <v>4</v>
      </c>
      <c r="K8227" s="47">
        <f t="shared" si="920"/>
        <v>3.82</v>
      </c>
      <c r="L8227" s="47">
        <f t="shared" si="921"/>
        <v>3.85</v>
      </c>
      <c r="M8227" s="47">
        <f t="shared" si="922"/>
        <v>3.78</v>
      </c>
      <c r="N8227" s="47">
        <f t="shared" si="923"/>
        <v>3.82</v>
      </c>
      <c r="O8227" s="48">
        <f t="shared" ca="1" si="924"/>
        <v>1934400</v>
      </c>
    </row>
    <row r="8228" spans="1:15" x14ac:dyDescent="0.25">
      <c r="A8228">
        <v>8213</v>
      </c>
      <c r="B8228" s="84">
        <v>30061</v>
      </c>
      <c r="C8228" s="47">
        <v>35.5</v>
      </c>
      <c r="D8228" s="47">
        <v>35.75</v>
      </c>
      <c r="E8228" s="47">
        <v>35.25</v>
      </c>
      <c r="F8228" s="47">
        <v>35.380000000000003</v>
      </c>
      <c r="G8228" s="48">
        <v>723600</v>
      </c>
      <c r="H8228" s="47">
        <v>3.78</v>
      </c>
      <c r="I8228" s="51">
        <f t="shared" si="918"/>
        <v>0.10684002261164498</v>
      </c>
      <c r="J8228" s="51">
        <f t="shared" ca="1" si="919"/>
        <v>4</v>
      </c>
      <c r="K8228" s="47">
        <f t="shared" si="920"/>
        <v>3.79</v>
      </c>
      <c r="L8228" s="47">
        <f t="shared" si="921"/>
        <v>3.82</v>
      </c>
      <c r="M8228" s="47">
        <f t="shared" si="922"/>
        <v>3.77</v>
      </c>
      <c r="N8228" s="47">
        <f t="shared" si="923"/>
        <v>3.78</v>
      </c>
      <c r="O8228" s="48">
        <f t="shared" ca="1" si="924"/>
        <v>2894400</v>
      </c>
    </row>
    <row r="8229" spans="1:15" x14ac:dyDescent="0.25">
      <c r="A8229">
        <v>8214</v>
      </c>
      <c r="B8229" s="84">
        <v>30060</v>
      </c>
      <c r="C8229" s="47">
        <v>36.119999999999997</v>
      </c>
      <c r="D8229" s="47">
        <v>36.619999999999997</v>
      </c>
      <c r="E8229" s="47">
        <v>35.619999999999997</v>
      </c>
      <c r="F8229" s="47">
        <v>35.75</v>
      </c>
      <c r="G8229" s="48">
        <v>438800</v>
      </c>
      <c r="H8229" s="47">
        <v>3.82</v>
      </c>
      <c r="I8229" s="51">
        <f t="shared" si="918"/>
        <v>0.10685314685314685</v>
      </c>
      <c r="J8229" s="51">
        <f t="shared" ca="1" si="919"/>
        <v>4</v>
      </c>
      <c r="K8229" s="47">
        <f t="shared" si="920"/>
        <v>3.86</v>
      </c>
      <c r="L8229" s="47">
        <f t="shared" si="921"/>
        <v>3.91</v>
      </c>
      <c r="M8229" s="47">
        <f t="shared" si="922"/>
        <v>3.81</v>
      </c>
      <c r="N8229" s="47">
        <f t="shared" si="923"/>
        <v>3.82</v>
      </c>
      <c r="O8229" s="48">
        <f t="shared" ca="1" si="924"/>
        <v>1755200</v>
      </c>
    </row>
    <row r="8230" spans="1:15" x14ac:dyDescent="0.25">
      <c r="A8230">
        <v>8215</v>
      </c>
      <c r="B8230" s="84">
        <v>30057</v>
      </c>
      <c r="C8230" s="47">
        <v>35.880000000000003</v>
      </c>
      <c r="D8230" s="47">
        <v>36.5</v>
      </c>
      <c r="E8230" s="47">
        <v>35.119999999999997</v>
      </c>
      <c r="F8230" s="47">
        <v>36.380000000000003</v>
      </c>
      <c r="G8230" s="48">
        <v>975600</v>
      </c>
      <c r="H8230" s="47">
        <v>3.89</v>
      </c>
      <c r="I8230" s="51">
        <f t="shared" si="918"/>
        <v>0.10692688290269378</v>
      </c>
      <c r="J8230" s="51">
        <f t="shared" ca="1" si="919"/>
        <v>4</v>
      </c>
      <c r="K8230" s="47">
        <f t="shared" si="920"/>
        <v>3.84</v>
      </c>
      <c r="L8230" s="47">
        <f t="shared" si="921"/>
        <v>3.9</v>
      </c>
      <c r="M8230" s="47">
        <f t="shared" si="922"/>
        <v>3.76</v>
      </c>
      <c r="N8230" s="47">
        <f t="shared" si="923"/>
        <v>3.89</v>
      </c>
      <c r="O8230" s="48">
        <f t="shared" ca="1" si="924"/>
        <v>3902400</v>
      </c>
    </row>
    <row r="8231" spans="1:15" x14ac:dyDescent="0.25">
      <c r="A8231">
        <v>8216</v>
      </c>
      <c r="B8231" s="84">
        <v>30056</v>
      </c>
      <c r="C8231" s="47">
        <v>35</v>
      </c>
      <c r="D8231" s="47">
        <v>35.619999999999997</v>
      </c>
      <c r="E8231" s="47">
        <v>34.25</v>
      </c>
      <c r="F8231" s="47">
        <v>35.619999999999997</v>
      </c>
      <c r="G8231" s="48">
        <v>686800</v>
      </c>
      <c r="H8231" s="47">
        <v>3.81</v>
      </c>
      <c r="I8231" s="51">
        <f t="shared" si="918"/>
        <v>0.10696238068500843</v>
      </c>
      <c r="J8231" s="51">
        <f t="shared" ca="1" si="919"/>
        <v>4</v>
      </c>
      <c r="K8231" s="47">
        <f t="shared" si="920"/>
        <v>3.74</v>
      </c>
      <c r="L8231" s="47">
        <f t="shared" si="921"/>
        <v>3.81</v>
      </c>
      <c r="M8231" s="47">
        <f t="shared" si="922"/>
        <v>3.66</v>
      </c>
      <c r="N8231" s="47">
        <f t="shared" si="923"/>
        <v>3.81</v>
      </c>
      <c r="O8231" s="48">
        <f t="shared" ca="1" si="924"/>
        <v>2747200</v>
      </c>
    </row>
    <row r="8232" spans="1:15" x14ac:dyDescent="0.25">
      <c r="A8232">
        <v>8217</v>
      </c>
      <c r="B8232" s="84">
        <v>30055</v>
      </c>
      <c r="C8232" s="47">
        <v>34.75</v>
      </c>
      <c r="D8232" s="47">
        <v>35</v>
      </c>
      <c r="E8232" s="47">
        <v>34.380000000000003</v>
      </c>
      <c r="F8232" s="47">
        <v>35</v>
      </c>
      <c r="G8232" s="48">
        <v>666800</v>
      </c>
      <c r="H8232" s="47">
        <v>3.74</v>
      </c>
      <c r="I8232" s="51">
        <f t="shared" si="918"/>
        <v>0.10685714285714286</v>
      </c>
      <c r="J8232" s="51">
        <f t="shared" ca="1" si="919"/>
        <v>4</v>
      </c>
      <c r="K8232" s="47">
        <f t="shared" si="920"/>
        <v>3.71</v>
      </c>
      <c r="L8232" s="47">
        <f t="shared" si="921"/>
        <v>3.74</v>
      </c>
      <c r="M8232" s="47">
        <f t="shared" si="922"/>
        <v>3.67</v>
      </c>
      <c r="N8232" s="47">
        <f t="shared" si="923"/>
        <v>3.74</v>
      </c>
      <c r="O8232" s="48">
        <f t="shared" ca="1" si="924"/>
        <v>2667200</v>
      </c>
    </row>
    <row r="8233" spans="1:15" x14ac:dyDescent="0.25">
      <c r="A8233">
        <v>8218</v>
      </c>
      <c r="B8233" s="84">
        <v>30054</v>
      </c>
      <c r="C8233" s="47">
        <v>35</v>
      </c>
      <c r="D8233" s="47">
        <v>35.25</v>
      </c>
      <c r="E8233" s="47">
        <v>34.619999999999997</v>
      </c>
      <c r="F8233" s="47">
        <v>34.619999999999997</v>
      </c>
      <c r="G8233" s="48">
        <v>342400</v>
      </c>
      <c r="H8233" s="47">
        <v>3.7</v>
      </c>
      <c r="I8233" s="51">
        <f t="shared" si="918"/>
        <v>0.10687463893703063</v>
      </c>
      <c r="J8233" s="51">
        <f t="shared" ca="1" si="919"/>
        <v>4</v>
      </c>
      <c r="K8233" s="47">
        <f t="shared" si="920"/>
        <v>3.74</v>
      </c>
      <c r="L8233" s="47">
        <f t="shared" si="921"/>
        <v>3.77</v>
      </c>
      <c r="M8233" s="47">
        <f t="shared" si="922"/>
        <v>3.7</v>
      </c>
      <c r="N8233" s="47">
        <f t="shared" si="923"/>
        <v>3.7</v>
      </c>
      <c r="O8233" s="48">
        <f t="shared" ca="1" si="924"/>
        <v>1369600</v>
      </c>
    </row>
    <row r="8234" spans="1:15" x14ac:dyDescent="0.25">
      <c r="A8234">
        <v>8219</v>
      </c>
      <c r="B8234" s="84">
        <v>30053</v>
      </c>
      <c r="C8234" s="47">
        <v>34.5</v>
      </c>
      <c r="D8234" s="47">
        <v>35</v>
      </c>
      <c r="E8234" s="47">
        <v>34</v>
      </c>
      <c r="F8234" s="47">
        <v>35</v>
      </c>
      <c r="G8234" s="48">
        <v>795200</v>
      </c>
      <c r="H8234" s="47">
        <v>3.74</v>
      </c>
      <c r="I8234" s="51">
        <f t="shared" si="918"/>
        <v>0.10685714285714286</v>
      </c>
      <c r="J8234" s="51">
        <f t="shared" ca="1" si="919"/>
        <v>4</v>
      </c>
      <c r="K8234" s="47">
        <f t="shared" si="920"/>
        <v>3.69</v>
      </c>
      <c r="L8234" s="47">
        <f t="shared" si="921"/>
        <v>3.74</v>
      </c>
      <c r="M8234" s="47">
        <f t="shared" si="922"/>
        <v>3.63</v>
      </c>
      <c r="N8234" s="47">
        <f t="shared" si="923"/>
        <v>3.74</v>
      </c>
      <c r="O8234" s="48">
        <f t="shared" ca="1" si="924"/>
        <v>3180800</v>
      </c>
    </row>
    <row r="8235" spans="1:15" x14ac:dyDescent="0.25">
      <c r="A8235">
        <v>8220</v>
      </c>
      <c r="B8235" s="84">
        <v>30049</v>
      </c>
      <c r="C8235" s="47">
        <v>33.75</v>
      </c>
      <c r="D8235" s="47">
        <v>34.119999999999997</v>
      </c>
      <c r="E8235" s="47">
        <v>33.25</v>
      </c>
      <c r="F8235" s="47">
        <v>34.119999999999997</v>
      </c>
      <c r="G8235" s="48">
        <v>837200</v>
      </c>
      <c r="H8235" s="47">
        <v>3.65</v>
      </c>
      <c r="I8235" s="51">
        <f t="shared" si="918"/>
        <v>0.10697538100820633</v>
      </c>
      <c r="J8235" s="51">
        <f t="shared" ca="1" si="919"/>
        <v>4</v>
      </c>
      <c r="K8235" s="47">
        <f t="shared" si="920"/>
        <v>3.61</v>
      </c>
      <c r="L8235" s="47">
        <f t="shared" si="921"/>
        <v>3.65</v>
      </c>
      <c r="M8235" s="47">
        <f t="shared" si="922"/>
        <v>3.56</v>
      </c>
      <c r="N8235" s="47">
        <f t="shared" si="923"/>
        <v>3.65</v>
      </c>
      <c r="O8235" s="48">
        <f t="shared" ca="1" si="924"/>
        <v>3348800</v>
      </c>
    </row>
    <row r="8236" spans="1:15" x14ac:dyDescent="0.25">
      <c r="A8236">
        <v>8221</v>
      </c>
      <c r="B8236" s="84">
        <v>30048</v>
      </c>
      <c r="C8236" s="47">
        <v>32.880000000000003</v>
      </c>
      <c r="D8236" s="47">
        <v>33.25</v>
      </c>
      <c r="E8236" s="47">
        <v>32.5</v>
      </c>
      <c r="F8236" s="47">
        <v>33</v>
      </c>
      <c r="G8236" s="48">
        <v>595200</v>
      </c>
      <c r="H8236" s="47">
        <v>3.53</v>
      </c>
      <c r="I8236" s="51">
        <f t="shared" si="918"/>
        <v>0.10696969696969696</v>
      </c>
      <c r="J8236" s="51">
        <f t="shared" ca="1" si="919"/>
        <v>4</v>
      </c>
      <c r="K8236" s="47">
        <f t="shared" si="920"/>
        <v>3.52</v>
      </c>
      <c r="L8236" s="47">
        <f t="shared" si="921"/>
        <v>3.56</v>
      </c>
      <c r="M8236" s="47">
        <f t="shared" si="922"/>
        <v>3.48</v>
      </c>
      <c r="N8236" s="47">
        <f t="shared" si="923"/>
        <v>3.53</v>
      </c>
      <c r="O8236" s="48">
        <f t="shared" ca="1" si="924"/>
        <v>2380800</v>
      </c>
    </row>
    <row r="8237" spans="1:15" x14ac:dyDescent="0.25">
      <c r="A8237">
        <v>8222</v>
      </c>
      <c r="B8237" s="84">
        <v>30047</v>
      </c>
      <c r="C8237" s="47">
        <v>32.880000000000003</v>
      </c>
      <c r="D8237" s="47">
        <v>33.380000000000003</v>
      </c>
      <c r="E8237" s="47">
        <v>32.380000000000003</v>
      </c>
      <c r="F8237" s="47">
        <v>32.619999999999997</v>
      </c>
      <c r="G8237" s="48">
        <v>1581200</v>
      </c>
      <c r="H8237" s="47">
        <v>3.49</v>
      </c>
      <c r="I8237" s="51">
        <f t="shared" si="918"/>
        <v>0.1069895769466585</v>
      </c>
      <c r="J8237" s="51">
        <f t="shared" ca="1" si="919"/>
        <v>4</v>
      </c>
      <c r="K8237" s="47">
        <f t="shared" si="920"/>
        <v>3.52</v>
      </c>
      <c r="L8237" s="47">
        <f t="shared" si="921"/>
        <v>3.57</v>
      </c>
      <c r="M8237" s="47">
        <f t="shared" si="922"/>
        <v>3.46</v>
      </c>
      <c r="N8237" s="47">
        <f t="shared" si="923"/>
        <v>3.49</v>
      </c>
      <c r="O8237" s="48">
        <f t="shared" ca="1" si="924"/>
        <v>6324800</v>
      </c>
    </row>
    <row r="8238" spans="1:15" x14ac:dyDescent="0.25">
      <c r="A8238">
        <v>8223</v>
      </c>
      <c r="B8238" s="84">
        <v>30046</v>
      </c>
      <c r="C8238" s="47">
        <v>34.119999999999997</v>
      </c>
      <c r="D8238" s="47">
        <v>34.5</v>
      </c>
      <c r="E8238" s="47">
        <v>33.619999999999997</v>
      </c>
      <c r="F8238" s="47">
        <v>33.75</v>
      </c>
      <c r="G8238" s="48">
        <v>653600</v>
      </c>
      <c r="H8238" s="47">
        <v>3.57</v>
      </c>
      <c r="I8238" s="51">
        <f t="shared" si="918"/>
        <v>0.10577777777777778</v>
      </c>
      <c r="J8238" s="51">
        <f t="shared" ca="1" si="919"/>
        <v>4</v>
      </c>
      <c r="K8238" s="47">
        <f t="shared" si="920"/>
        <v>3.61</v>
      </c>
      <c r="L8238" s="47">
        <f t="shared" si="921"/>
        <v>3.65</v>
      </c>
      <c r="M8238" s="47">
        <f t="shared" si="922"/>
        <v>3.56</v>
      </c>
      <c r="N8238" s="47">
        <f t="shared" si="923"/>
        <v>3.57</v>
      </c>
      <c r="O8238" s="48">
        <f t="shared" ca="1" si="924"/>
        <v>2614400</v>
      </c>
    </row>
    <row r="8239" spans="1:15" x14ac:dyDescent="0.25">
      <c r="A8239">
        <v>8224</v>
      </c>
      <c r="B8239" s="84">
        <v>30043</v>
      </c>
      <c r="C8239" s="47">
        <v>33.119999999999997</v>
      </c>
      <c r="D8239" s="47">
        <v>33.619999999999997</v>
      </c>
      <c r="E8239" s="47">
        <v>32.5</v>
      </c>
      <c r="F8239" s="47">
        <v>33.5</v>
      </c>
      <c r="G8239" s="48">
        <v>395600</v>
      </c>
      <c r="H8239" s="47">
        <v>3.55</v>
      </c>
      <c r="I8239" s="51">
        <f t="shared" si="918"/>
        <v>0.10597014925373134</v>
      </c>
      <c r="J8239" s="51">
        <f t="shared" ca="1" si="919"/>
        <v>4</v>
      </c>
      <c r="K8239" s="47">
        <f t="shared" si="920"/>
        <v>3.51</v>
      </c>
      <c r="L8239" s="47">
        <f t="shared" si="921"/>
        <v>3.56</v>
      </c>
      <c r="M8239" s="47">
        <f t="shared" si="922"/>
        <v>3.44</v>
      </c>
      <c r="N8239" s="47">
        <f t="shared" si="923"/>
        <v>3.55</v>
      </c>
      <c r="O8239" s="48">
        <f t="shared" ca="1" si="924"/>
        <v>1582400</v>
      </c>
    </row>
    <row r="8240" spans="1:15" x14ac:dyDescent="0.25">
      <c r="A8240">
        <v>8225</v>
      </c>
      <c r="B8240" s="84">
        <v>30042</v>
      </c>
      <c r="C8240" s="47">
        <v>32.119999999999997</v>
      </c>
      <c r="D8240" s="47">
        <v>32.75</v>
      </c>
      <c r="E8240" s="47">
        <v>31.5</v>
      </c>
      <c r="F8240" s="47">
        <v>32.25</v>
      </c>
      <c r="G8240" s="48">
        <v>430400</v>
      </c>
      <c r="H8240" s="47">
        <v>3.41</v>
      </c>
      <c r="I8240" s="51">
        <f t="shared" si="918"/>
        <v>0.10573643410852714</v>
      </c>
      <c r="J8240" s="51">
        <f t="shared" ca="1" si="919"/>
        <v>4</v>
      </c>
      <c r="K8240" s="47">
        <f t="shared" si="920"/>
        <v>3.4</v>
      </c>
      <c r="L8240" s="47">
        <f t="shared" si="921"/>
        <v>3.46</v>
      </c>
      <c r="M8240" s="47">
        <f t="shared" si="922"/>
        <v>3.33</v>
      </c>
      <c r="N8240" s="47">
        <f t="shared" si="923"/>
        <v>3.41</v>
      </c>
      <c r="O8240" s="48">
        <f t="shared" ca="1" si="924"/>
        <v>1721600</v>
      </c>
    </row>
    <row r="8241" spans="1:15" x14ac:dyDescent="0.25">
      <c r="A8241">
        <v>8226</v>
      </c>
      <c r="B8241" s="84">
        <v>30041</v>
      </c>
      <c r="C8241" s="47">
        <v>32.619999999999997</v>
      </c>
      <c r="D8241" s="47">
        <v>32.880000000000003</v>
      </c>
      <c r="E8241" s="47">
        <v>32.25</v>
      </c>
      <c r="F8241" s="47">
        <v>32.25</v>
      </c>
      <c r="G8241" s="48">
        <v>829600</v>
      </c>
      <c r="H8241" s="47">
        <v>3.41</v>
      </c>
      <c r="I8241" s="51">
        <f t="shared" si="918"/>
        <v>0.10573643410852714</v>
      </c>
      <c r="J8241" s="51">
        <f t="shared" ca="1" si="919"/>
        <v>4</v>
      </c>
      <c r="K8241" s="47">
        <f t="shared" si="920"/>
        <v>3.45</v>
      </c>
      <c r="L8241" s="47">
        <f t="shared" si="921"/>
        <v>3.48</v>
      </c>
      <c r="M8241" s="47">
        <f t="shared" si="922"/>
        <v>3.41</v>
      </c>
      <c r="N8241" s="47">
        <f t="shared" si="923"/>
        <v>3.41</v>
      </c>
      <c r="O8241" s="48">
        <f t="shared" ca="1" si="924"/>
        <v>3318400</v>
      </c>
    </row>
    <row r="8242" spans="1:15" x14ac:dyDescent="0.25">
      <c r="A8242">
        <v>8227</v>
      </c>
      <c r="B8242" s="84">
        <v>30040</v>
      </c>
      <c r="C8242" s="47">
        <v>32.880000000000003</v>
      </c>
      <c r="D8242" s="47">
        <v>33</v>
      </c>
      <c r="E8242" s="47">
        <v>32.75</v>
      </c>
      <c r="F8242" s="47">
        <v>32.75</v>
      </c>
      <c r="G8242" s="48">
        <v>268800</v>
      </c>
      <c r="H8242" s="47">
        <v>3.47</v>
      </c>
      <c r="I8242" s="51">
        <f t="shared" si="918"/>
        <v>0.10595419847328245</v>
      </c>
      <c r="J8242" s="51">
        <f t="shared" ca="1" si="919"/>
        <v>4</v>
      </c>
      <c r="K8242" s="47">
        <f t="shared" si="920"/>
        <v>3.48</v>
      </c>
      <c r="L8242" s="47">
        <f t="shared" si="921"/>
        <v>3.5</v>
      </c>
      <c r="M8242" s="47">
        <f t="shared" si="922"/>
        <v>3.47</v>
      </c>
      <c r="N8242" s="47">
        <f t="shared" si="923"/>
        <v>3.47</v>
      </c>
      <c r="O8242" s="48">
        <f t="shared" ca="1" si="924"/>
        <v>1075200</v>
      </c>
    </row>
    <row r="8243" spans="1:15" x14ac:dyDescent="0.25">
      <c r="A8243">
        <v>8228</v>
      </c>
      <c r="B8243" s="84">
        <v>30039</v>
      </c>
      <c r="C8243" s="47">
        <v>32.5</v>
      </c>
      <c r="D8243" s="47">
        <v>32.880000000000003</v>
      </c>
      <c r="E8243" s="47">
        <v>32.119999999999997</v>
      </c>
      <c r="F8243" s="47">
        <v>32.75</v>
      </c>
      <c r="G8243" s="48">
        <v>254000</v>
      </c>
      <c r="H8243" s="47">
        <v>3.47</v>
      </c>
      <c r="I8243" s="51">
        <f t="shared" si="918"/>
        <v>0.10595419847328245</v>
      </c>
      <c r="J8243" s="51">
        <f t="shared" ca="1" si="919"/>
        <v>4</v>
      </c>
      <c r="K8243" s="47">
        <f t="shared" si="920"/>
        <v>3.44</v>
      </c>
      <c r="L8243" s="47">
        <f t="shared" si="921"/>
        <v>3.48</v>
      </c>
      <c r="M8243" s="47">
        <f t="shared" si="922"/>
        <v>3.4</v>
      </c>
      <c r="N8243" s="47">
        <f t="shared" si="923"/>
        <v>3.47</v>
      </c>
      <c r="O8243" s="48">
        <f t="shared" ca="1" si="924"/>
        <v>1016000</v>
      </c>
    </row>
    <row r="8244" spans="1:15" x14ac:dyDescent="0.25">
      <c r="A8244">
        <v>8229</v>
      </c>
      <c r="B8244" s="84">
        <v>30036</v>
      </c>
      <c r="C8244" s="47">
        <v>32.619999999999997</v>
      </c>
      <c r="D8244" s="47">
        <v>32.880000000000003</v>
      </c>
      <c r="E8244" s="47">
        <v>32.25</v>
      </c>
      <c r="F8244" s="47">
        <v>32.5</v>
      </c>
      <c r="G8244" s="48">
        <v>188000</v>
      </c>
      <c r="H8244" s="47">
        <v>3.44</v>
      </c>
      <c r="I8244" s="51">
        <f t="shared" si="918"/>
        <v>0.10584615384615384</v>
      </c>
      <c r="J8244" s="51">
        <f t="shared" ca="1" si="919"/>
        <v>4</v>
      </c>
      <c r="K8244" s="47">
        <f t="shared" si="920"/>
        <v>3.45</v>
      </c>
      <c r="L8244" s="47">
        <f t="shared" si="921"/>
        <v>3.48</v>
      </c>
      <c r="M8244" s="47">
        <f t="shared" si="922"/>
        <v>3.41</v>
      </c>
      <c r="N8244" s="47">
        <f t="shared" si="923"/>
        <v>3.44</v>
      </c>
      <c r="O8244" s="48">
        <f t="shared" ca="1" si="924"/>
        <v>752000</v>
      </c>
    </row>
    <row r="8245" spans="1:15" x14ac:dyDescent="0.25">
      <c r="A8245">
        <v>8230</v>
      </c>
      <c r="B8245" s="84">
        <v>30035</v>
      </c>
      <c r="C8245" s="47">
        <v>32.119999999999997</v>
      </c>
      <c r="D8245" s="47">
        <v>32.619999999999997</v>
      </c>
      <c r="E8245" s="47">
        <v>31.62</v>
      </c>
      <c r="F8245" s="47">
        <v>32.380000000000003</v>
      </c>
      <c r="G8245" s="48">
        <v>456000</v>
      </c>
      <c r="H8245" s="47">
        <v>3.43</v>
      </c>
      <c r="I8245" s="51">
        <f t="shared" si="918"/>
        <v>0.10592958616429894</v>
      </c>
      <c r="J8245" s="51">
        <f t="shared" ca="1" si="919"/>
        <v>4</v>
      </c>
      <c r="K8245" s="47">
        <f t="shared" si="920"/>
        <v>3.4</v>
      </c>
      <c r="L8245" s="47">
        <f t="shared" si="921"/>
        <v>3.46</v>
      </c>
      <c r="M8245" s="47">
        <f t="shared" si="922"/>
        <v>3.35</v>
      </c>
      <c r="N8245" s="47">
        <f t="shared" si="923"/>
        <v>3.43</v>
      </c>
      <c r="O8245" s="48">
        <f t="shared" ca="1" si="924"/>
        <v>1824000</v>
      </c>
    </row>
    <row r="8246" spans="1:15" x14ac:dyDescent="0.25">
      <c r="A8246">
        <v>8231</v>
      </c>
      <c r="B8246" s="84">
        <v>30034</v>
      </c>
      <c r="C8246" s="47">
        <v>32.880000000000003</v>
      </c>
      <c r="D8246" s="47">
        <v>33.619999999999997</v>
      </c>
      <c r="E8246" s="47">
        <v>32</v>
      </c>
      <c r="F8246" s="47">
        <v>32.119999999999997</v>
      </c>
      <c r="G8246" s="48">
        <v>370000</v>
      </c>
      <c r="H8246" s="47">
        <v>3.4</v>
      </c>
      <c r="I8246" s="51">
        <f t="shared" si="918"/>
        <v>0.10585305105853052</v>
      </c>
      <c r="J8246" s="51">
        <f t="shared" ca="1" si="919"/>
        <v>4</v>
      </c>
      <c r="K8246" s="47">
        <f t="shared" si="920"/>
        <v>3.48</v>
      </c>
      <c r="L8246" s="47">
        <f t="shared" si="921"/>
        <v>3.56</v>
      </c>
      <c r="M8246" s="47">
        <f t="shared" si="922"/>
        <v>3.39</v>
      </c>
      <c r="N8246" s="47">
        <f t="shared" si="923"/>
        <v>3.4</v>
      </c>
      <c r="O8246" s="48">
        <f t="shared" ca="1" si="924"/>
        <v>1480000</v>
      </c>
    </row>
    <row r="8247" spans="1:15" x14ac:dyDescent="0.25">
      <c r="A8247">
        <v>8232</v>
      </c>
      <c r="B8247" s="84">
        <v>30033</v>
      </c>
      <c r="C8247" s="47">
        <v>33.75</v>
      </c>
      <c r="D8247" s="47">
        <v>34.25</v>
      </c>
      <c r="E8247" s="47">
        <v>33.119999999999997</v>
      </c>
      <c r="F8247" s="47">
        <v>33.5</v>
      </c>
      <c r="G8247" s="48">
        <v>927200</v>
      </c>
      <c r="H8247" s="47">
        <v>3.55</v>
      </c>
      <c r="I8247" s="51">
        <f t="shared" si="918"/>
        <v>0.10597014925373134</v>
      </c>
      <c r="J8247" s="51">
        <f t="shared" ca="1" si="919"/>
        <v>4</v>
      </c>
      <c r="K8247" s="47">
        <f t="shared" si="920"/>
        <v>3.58</v>
      </c>
      <c r="L8247" s="47">
        <f t="shared" si="921"/>
        <v>3.63</v>
      </c>
      <c r="M8247" s="47">
        <f t="shared" si="922"/>
        <v>3.51</v>
      </c>
      <c r="N8247" s="47">
        <f t="shared" si="923"/>
        <v>3.55</v>
      </c>
      <c r="O8247" s="48">
        <f t="shared" ca="1" si="924"/>
        <v>3708800</v>
      </c>
    </row>
    <row r="8248" spans="1:15" x14ac:dyDescent="0.25">
      <c r="A8248">
        <v>8233</v>
      </c>
      <c r="B8248" s="84">
        <v>30032</v>
      </c>
      <c r="C8248" s="47">
        <v>32.619999999999997</v>
      </c>
      <c r="D8248" s="47">
        <v>33.25</v>
      </c>
      <c r="E8248" s="47">
        <v>31.88</v>
      </c>
      <c r="F8248" s="47">
        <v>33.119999999999997</v>
      </c>
      <c r="G8248" s="48">
        <v>1693600</v>
      </c>
      <c r="H8248" s="47">
        <v>3.51</v>
      </c>
      <c r="I8248" s="51">
        <f t="shared" si="918"/>
        <v>0.10597826086956522</v>
      </c>
      <c r="J8248" s="51">
        <f t="shared" ca="1" si="919"/>
        <v>4</v>
      </c>
      <c r="K8248" s="47">
        <f t="shared" si="920"/>
        <v>3.46</v>
      </c>
      <c r="L8248" s="47">
        <f t="shared" si="921"/>
        <v>3.52</v>
      </c>
      <c r="M8248" s="47">
        <f t="shared" si="922"/>
        <v>3.38</v>
      </c>
      <c r="N8248" s="47">
        <f t="shared" si="923"/>
        <v>3.51</v>
      </c>
      <c r="O8248" s="48">
        <f t="shared" ca="1" si="924"/>
        <v>6774400</v>
      </c>
    </row>
    <row r="8249" spans="1:15" x14ac:dyDescent="0.25">
      <c r="A8249">
        <v>8234</v>
      </c>
      <c r="B8249" s="84">
        <v>30029</v>
      </c>
      <c r="C8249" s="47">
        <v>31.5</v>
      </c>
      <c r="D8249" s="47">
        <v>32</v>
      </c>
      <c r="E8249" s="47">
        <v>31.12</v>
      </c>
      <c r="F8249" s="47">
        <v>32</v>
      </c>
      <c r="G8249" s="48">
        <v>1168400</v>
      </c>
      <c r="H8249" s="47">
        <v>3.39</v>
      </c>
      <c r="I8249" s="51">
        <f t="shared" si="918"/>
        <v>0.1059375</v>
      </c>
      <c r="J8249" s="51">
        <f t="shared" ca="1" si="919"/>
        <v>4</v>
      </c>
      <c r="K8249" s="47">
        <f t="shared" si="920"/>
        <v>3.34</v>
      </c>
      <c r="L8249" s="47">
        <f t="shared" si="921"/>
        <v>3.39</v>
      </c>
      <c r="M8249" s="47">
        <f t="shared" si="922"/>
        <v>3.3</v>
      </c>
      <c r="N8249" s="47">
        <f t="shared" si="923"/>
        <v>3.39</v>
      </c>
      <c r="O8249" s="48">
        <f t="shared" ca="1" si="924"/>
        <v>4673600</v>
      </c>
    </row>
    <row r="8250" spans="1:15" x14ac:dyDescent="0.25">
      <c r="A8250">
        <v>8235</v>
      </c>
      <c r="B8250" s="84">
        <v>30028</v>
      </c>
      <c r="C8250" s="47">
        <v>30.5</v>
      </c>
      <c r="D8250" s="47">
        <v>31.5</v>
      </c>
      <c r="E8250" s="47">
        <v>29.5</v>
      </c>
      <c r="F8250" s="47">
        <v>31.12</v>
      </c>
      <c r="G8250" s="48">
        <v>283200</v>
      </c>
      <c r="H8250" s="47">
        <v>3.29</v>
      </c>
      <c r="I8250" s="51">
        <f t="shared" si="918"/>
        <v>0.10571979434447301</v>
      </c>
      <c r="J8250" s="51">
        <f t="shared" ca="1" si="919"/>
        <v>4</v>
      </c>
      <c r="K8250" s="47">
        <f t="shared" si="920"/>
        <v>3.22</v>
      </c>
      <c r="L8250" s="47">
        <f t="shared" si="921"/>
        <v>3.33</v>
      </c>
      <c r="M8250" s="47">
        <f t="shared" si="922"/>
        <v>3.12</v>
      </c>
      <c r="N8250" s="47">
        <f t="shared" si="923"/>
        <v>3.29</v>
      </c>
      <c r="O8250" s="48">
        <f t="shared" ca="1" si="924"/>
        <v>1132800</v>
      </c>
    </row>
    <row r="8251" spans="1:15" x14ac:dyDescent="0.25">
      <c r="A8251">
        <v>8236</v>
      </c>
      <c r="B8251" s="84">
        <v>30027</v>
      </c>
      <c r="C8251" s="47">
        <v>29.25</v>
      </c>
      <c r="D8251" s="47">
        <v>29.5</v>
      </c>
      <c r="E8251" s="47">
        <v>29</v>
      </c>
      <c r="F8251" s="47">
        <v>29.38</v>
      </c>
      <c r="G8251" s="48">
        <v>547600</v>
      </c>
      <c r="H8251" s="47">
        <v>3.11</v>
      </c>
      <c r="I8251" s="51">
        <f t="shared" si="918"/>
        <v>0.10585432266848196</v>
      </c>
      <c r="J8251" s="51">
        <f t="shared" ca="1" si="919"/>
        <v>4</v>
      </c>
      <c r="K8251" s="47">
        <f t="shared" si="920"/>
        <v>3.1</v>
      </c>
      <c r="L8251" s="47">
        <f t="shared" si="921"/>
        <v>3.12</v>
      </c>
      <c r="M8251" s="47">
        <f t="shared" si="922"/>
        <v>3.07</v>
      </c>
      <c r="N8251" s="47">
        <f t="shared" si="923"/>
        <v>3.11</v>
      </c>
      <c r="O8251" s="48">
        <f t="shared" ca="1" si="924"/>
        <v>2190400</v>
      </c>
    </row>
    <row r="8252" spans="1:15" x14ac:dyDescent="0.25">
      <c r="A8252">
        <v>8237</v>
      </c>
      <c r="B8252" s="84">
        <v>30026</v>
      </c>
      <c r="C8252" s="47">
        <v>29.62</v>
      </c>
      <c r="D8252" s="47">
        <v>30</v>
      </c>
      <c r="E8252" s="47">
        <v>29.12</v>
      </c>
      <c r="F8252" s="47">
        <v>29.12</v>
      </c>
      <c r="G8252" s="48">
        <v>627200</v>
      </c>
      <c r="H8252" s="47">
        <v>3.08</v>
      </c>
      <c r="I8252" s="51">
        <f t="shared" si="918"/>
        <v>0.10576923076923077</v>
      </c>
      <c r="J8252" s="51">
        <f t="shared" ca="1" si="919"/>
        <v>4</v>
      </c>
      <c r="K8252" s="47">
        <f t="shared" si="920"/>
        <v>3.13</v>
      </c>
      <c r="L8252" s="47">
        <f t="shared" si="921"/>
        <v>3.17</v>
      </c>
      <c r="M8252" s="47">
        <f t="shared" si="922"/>
        <v>3.08</v>
      </c>
      <c r="N8252" s="47">
        <f t="shared" si="923"/>
        <v>3.08</v>
      </c>
      <c r="O8252" s="48">
        <f t="shared" ca="1" si="924"/>
        <v>2508800</v>
      </c>
    </row>
    <row r="8253" spans="1:15" x14ac:dyDescent="0.25">
      <c r="A8253">
        <v>8238</v>
      </c>
      <c r="B8253" s="84">
        <v>30025</v>
      </c>
      <c r="C8253" s="47">
        <v>28.75</v>
      </c>
      <c r="D8253" s="47">
        <v>29.25</v>
      </c>
      <c r="E8253" s="47">
        <v>28.25</v>
      </c>
      <c r="F8253" s="47">
        <v>29.25</v>
      </c>
      <c r="G8253" s="48">
        <v>590400</v>
      </c>
      <c r="H8253" s="47">
        <v>3.1</v>
      </c>
      <c r="I8253" s="51">
        <f t="shared" si="918"/>
        <v>0.10598290598290598</v>
      </c>
      <c r="J8253" s="51">
        <f t="shared" ca="1" si="919"/>
        <v>4</v>
      </c>
      <c r="K8253" s="47">
        <f t="shared" si="920"/>
        <v>3.05</v>
      </c>
      <c r="L8253" s="47">
        <f t="shared" si="921"/>
        <v>3.1</v>
      </c>
      <c r="M8253" s="47">
        <f t="shared" si="922"/>
        <v>2.99</v>
      </c>
      <c r="N8253" s="47">
        <f t="shared" si="923"/>
        <v>3.1</v>
      </c>
      <c r="O8253" s="48">
        <f t="shared" ca="1" si="924"/>
        <v>2361600</v>
      </c>
    </row>
    <row r="8254" spans="1:15" x14ac:dyDescent="0.25">
      <c r="A8254">
        <v>8239</v>
      </c>
      <c r="B8254" s="84">
        <v>30022</v>
      </c>
      <c r="C8254" s="47">
        <v>29.12</v>
      </c>
      <c r="D8254" s="47">
        <v>29.5</v>
      </c>
      <c r="E8254" s="47">
        <v>28.75</v>
      </c>
      <c r="F8254" s="47">
        <v>29.25</v>
      </c>
      <c r="G8254" s="48">
        <v>795600</v>
      </c>
      <c r="H8254" s="47">
        <v>3.1</v>
      </c>
      <c r="I8254" s="51">
        <f t="shared" si="918"/>
        <v>0.10598290598290598</v>
      </c>
      <c r="J8254" s="51">
        <f t="shared" ca="1" si="919"/>
        <v>4</v>
      </c>
      <c r="K8254" s="47">
        <f t="shared" si="920"/>
        <v>3.09</v>
      </c>
      <c r="L8254" s="47">
        <f t="shared" si="921"/>
        <v>3.13</v>
      </c>
      <c r="M8254" s="47">
        <f t="shared" si="922"/>
        <v>3.05</v>
      </c>
      <c r="N8254" s="47">
        <f t="shared" si="923"/>
        <v>3.1</v>
      </c>
      <c r="O8254" s="48">
        <f t="shared" ca="1" si="924"/>
        <v>3182400</v>
      </c>
    </row>
    <row r="8255" spans="1:15" x14ac:dyDescent="0.25">
      <c r="A8255">
        <v>8240</v>
      </c>
      <c r="B8255" s="84">
        <v>30021</v>
      </c>
      <c r="C8255" s="47">
        <v>30.12</v>
      </c>
      <c r="D8255" s="47">
        <v>30.62</v>
      </c>
      <c r="E8255" s="47">
        <v>29.62</v>
      </c>
      <c r="F8255" s="47">
        <v>29.62</v>
      </c>
      <c r="G8255" s="48">
        <v>1260400</v>
      </c>
      <c r="H8255" s="47">
        <v>3.14</v>
      </c>
      <c r="I8255" s="51">
        <f t="shared" si="918"/>
        <v>0.10600945307224847</v>
      </c>
      <c r="J8255" s="51">
        <f t="shared" ca="1" si="919"/>
        <v>4</v>
      </c>
      <c r="K8255" s="47">
        <f t="shared" si="920"/>
        <v>3.19</v>
      </c>
      <c r="L8255" s="47">
        <f t="shared" si="921"/>
        <v>3.25</v>
      </c>
      <c r="M8255" s="47">
        <f t="shared" si="922"/>
        <v>3.14</v>
      </c>
      <c r="N8255" s="47">
        <f t="shared" si="923"/>
        <v>3.14</v>
      </c>
      <c r="O8255" s="48">
        <f t="shared" ca="1" si="924"/>
        <v>5041600</v>
      </c>
    </row>
    <row r="8256" spans="1:15" x14ac:dyDescent="0.25">
      <c r="A8256">
        <v>8241</v>
      </c>
      <c r="B8256" s="84">
        <v>30020</v>
      </c>
      <c r="C8256" s="47">
        <v>31.12</v>
      </c>
      <c r="D8256" s="47">
        <v>31.38</v>
      </c>
      <c r="E8256" s="47">
        <v>30.88</v>
      </c>
      <c r="F8256" s="47">
        <v>31.12</v>
      </c>
      <c r="G8256" s="48">
        <v>644800</v>
      </c>
      <c r="H8256" s="47">
        <v>3.29</v>
      </c>
      <c r="I8256" s="51">
        <f t="shared" si="918"/>
        <v>0.10571979434447301</v>
      </c>
      <c r="J8256" s="51">
        <f t="shared" ca="1" si="919"/>
        <v>4</v>
      </c>
      <c r="K8256" s="47">
        <f t="shared" si="920"/>
        <v>3.29</v>
      </c>
      <c r="L8256" s="47">
        <f t="shared" si="921"/>
        <v>3.32</v>
      </c>
      <c r="M8256" s="47">
        <f t="shared" si="922"/>
        <v>3.26</v>
      </c>
      <c r="N8256" s="47">
        <f t="shared" si="923"/>
        <v>3.29</v>
      </c>
      <c r="O8256" s="48">
        <f t="shared" ca="1" si="924"/>
        <v>2579200</v>
      </c>
    </row>
    <row r="8257" spans="1:15" x14ac:dyDescent="0.25">
      <c r="A8257">
        <v>8242</v>
      </c>
      <c r="B8257" s="84">
        <v>30019</v>
      </c>
      <c r="C8257" s="47">
        <v>30.5</v>
      </c>
      <c r="D8257" s="47">
        <v>31.12</v>
      </c>
      <c r="E8257" s="47">
        <v>29.88</v>
      </c>
      <c r="F8257" s="47">
        <v>30.88</v>
      </c>
      <c r="G8257" s="48">
        <v>1365600</v>
      </c>
      <c r="H8257" s="47">
        <v>3.27</v>
      </c>
      <c r="I8257" s="51">
        <f t="shared" si="918"/>
        <v>0.10589378238341969</v>
      </c>
      <c r="J8257" s="51">
        <f t="shared" ca="1" si="919"/>
        <v>4</v>
      </c>
      <c r="K8257" s="47">
        <f t="shared" si="920"/>
        <v>3.23</v>
      </c>
      <c r="L8257" s="47">
        <f t="shared" si="921"/>
        <v>3.3</v>
      </c>
      <c r="M8257" s="47">
        <f t="shared" si="922"/>
        <v>3.16</v>
      </c>
      <c r="N8257" s="47">
        <f t="shared" si="923"/>
        <v>3.27</v>
      </c>
      <c r="O8257" s="48">
        <f t="shared" ca="1" si="924"/>
        <v>5462400</v>
      </c>
    </row>
    <row r="8258" spans="1:15" x14ac:dyDescent="0.25">
      <c r="A8258">
        <v>8243</v>
      </c>
      <c r="B8258" s="84">
        <v>30018</v>
      </c>
      <c r="C8258" s="47">
        <v>30.62</v>
      </c>
      <c r="D8258" s="47">
        <v>31.12</v>
      </c>
      <c r="E8258" s="47">
        <v>30.12</v>
      </c>
      <c r="F8258" s="47">
        <v>30.5</v>
      </c>
      <c r="G8258" s="48">
        <v>427600</v>
      </c>
      <c r="H8258" s="47">
        <v>3.23</v>
      </c>
      <c r="I8258" s="51">
        <f t="shared" si="918"/>
        <v>0.10590163934426229</v>
      </c>
      <c r="J8258" s="51">
        <f t="shared" ca="1" si="919"/>
        <v>4</v>
      </c>
      <c r="K8258" s="47">
        <f t="shared" si="920"/>
        <v>3.24</v>
      </c>
      <c r="L8258" s="47">
        <f t="shared" si="921"/>
        <v>3.3</v>
      </c>
      <c r="M8258" s="47">
        <f t="shared" si="922"/>
        <v>3.19</v>
      </c>
      <c r="N8258" s="47">
        <f t="shared" si="923"/>
        <v>3.23</v>
      </c>
      <c r="O8258" s="48">
        <f t="shared" ca="1" si="924"/>
        <v>1710400</v>
      </c>
    </row>
    <row r="8259" spans="1:15" x14ac:dyDescent="0.25">
      <c r="A8259">
        <v>8244</v>
      </c>
      <c r="B8259" s="84">
        <v>30015</v>
      </c>
      <c r="C8259" s="47">
        <v>31.12</v>
      </c>
      <c r="D8259" s="47">
        <v>31.75</v>
      </c>
      <c r="E8259" s="47">
        <v>30.38</v>
      </c>
      <c r="F8259" s="47">
        <v>30.5</v>
      </c>
      <c r="G8259" s="48">
        <v>705600</v>
      </c>
      <c r="H8259" s="47">
        <v>3.23</v>
      </c>
      <c r="I8259" s="51">
        <f t="shared" si="918"/>
        <v>0.10590163934426229</v>
      </c>
      <c r="J8259" s="51">
        <f t="shared" ca="1" si="919"/>
        <v>4</v>
      </c>
      <c r="K8259" s="47">
        <f t="shared" si="920"/>
        <v>3.3</v>
      </c>
      <c r="L8259" s="47">
        <f t="shared" si="921"/>
        <v>3.36</v>
      </c>
      <c r="M8259" s="47">
        <f t="shared" si="922"/>
        <v>3.22</v>
      </c>
      <c r="N8259" s="47">
        <f t="shared" si="923"/>
        <v>3.23</v>
      </c>
      <c r="O8259" s="48">
        <f t="shared" ca="1" si="924"/>
        <v>2822400</v>
      </c>
    </row>
    <row r="8260" spans="1:15" x14ac:dyDescent="0.25">
      <c r="A8260">
        <v>8245</v>
      </c>
      <c r="B8260" s="84">
        <v>30014</v>
      </c>
      <c r="C8260" s="47">
        <v>31.5</v>
      </c>
      <c r="D8260" s="47">
        <v>31.75</v>
      </c>
      <c r="E8260" s="47">
        <v>31.25</v>
      </c>
      <c r="F8260" s="47">
        <v>31.38</v>
      </c>
      <c r="G8260" s="48">
        <v>864800</v>
      </c>
      <c r="H8260" s="47">
        <v>3.32</v>
      </c>
      <c r="I8260" s="51">
        <f t="shared" si="918"/>
        <v>0.10579987253027406</v>
      </c>
      <c r="J8260" s="51">
        <f t="shared" ca="1" si="919"/>
        <v>4</v>
      </c>
      <c r="K8260" s="47">
        <f t="shared" si="920"/>
        <v>3.33</v>
      </c>
      <c r="L8260" s="47">
        <f t="shared" si="921"/>
        <v>3.36</v>
      </c>
      <c r="M8260" s="47">
        <f t="shared" si="922"/>
        <v>3.31</v>
      </c>
      <c r="N8260" s="47">
        <f t="shared" si="923"/>
        <v>3.32</v>
      </c>
      <c r="O8260" s="48">
        <f t="shared" ca="1" si="924"/>
        <v>3459200</v>
      </c>
    </row>
    <row r="8261" spans="1:15" x14ac:dyDescent="0.25">
      <c r="A8261">
        <v>8246</v>
      </c>
      <c r="B8261" s="84">
        <v>30013</v>
      </c>
      <c r="C8261" s="47">
        <v>31.88</v>
      </c>
      <c r="D8261" s="47">
        <v>32.25</v>
      </c>
      <c r="E8261" s="47">
        <v>31.5</v>
      </c>
      <c r="F8261" s="47">
        <v>31.5</v>
      </c>
      <c r="G8261" s="48">
        <v>1002400</v>
      </c>
      <c r="H8261" s="47">
        <v>3.33</v>
      </c>
      <c r="I8261" s="51">
        <f t="shared" si="918"/>
        <v>0.10571428571428572</v>
      </c>
      <c r="J8261" s="51">
        <f t="shared" ca="1" si="919"/>
        <v>4</v>
      </c>
      <c r="K8261" s="47">
        <f t="shared" si="920"/>
        <v>3.37</v>
      </c>
      <c r="L8261" s="47">
        <f t="shared" si="921"/>
        <v>3.41</v>
      </c>
      <c r="M8261" s="47">
        <f t="shared" si="922"/>
        <v>3.33</v>
      </c>
      <c r="N8261" s="47">
        <f t="shared" si="923"/>
        <v>3.33</v>
      </c>
      <c r="O8261" s="48">
        <f t="shared" ca="1" si="924"/>
        <v>4009600</v>
      </c>
    </row>
    <row r="8262" spans="1:15" x14ac:dyDescent="0.25">
      <c r="A8262">
        <v>8247</v>
      </c>
      <c r="B8262" s="84">
        <v>30012</v>
      </c>
      <c r="C8262" s="47">
        <v>32.619999999999997</v>
      </c>
      <c r="D8262" s="47">
        <v>33</v>
      </c>
      <c r="E8262" s="47">
        <v>32.25</v>
      </c>
      <c r="F8262" s="47">
        <v>32.25</v>
      </c>
      <c r="G8262" s="48">
        <v>963600</v>
      </c>
      <c r="H8262" s="47">
        <v>3.41</v>
      </c>
      <c r="I8262" s="51">
        <f t="shared" si="918"/>
        <v>0.10573643410852714</v>
      </c>
      <c r="J8262" s="51">
        <f t="shared" ca="1" si="919"/>
        <v>4</v>
      </c>
      <c r="K8262" s="47">
        <f t="shared" si="920"/>
        <v>3.45</v>
      </c>
      <c r="L8262" s="47">
        <f t="shared" si="921"/>
        <v>3.49</v>
      </c>
      <c r="M8262" s="47">
        <f t="shared" si="922"/>
        <v>3.41</v>
      </c>
      <c r="N8262" s="47">
        <f t="shared" si="923"/>
        <v>3.41</v>
      </c>
      <c r="O8262" s="48">
        <f t="shared" ca="1" si="924"/>
        <v>3854400</v>
      </c>
    </row>
    <row r="8263" spans="1:15" x14ac:dyDescent="0.25">
      <c r="A8263">
        <v>8248</v>
      </c>
      <c r="B8263" s="84">
        <v>30011</v>
      </c>
      <c r="C8263" s="47">
        <v>31.75</v>
      </c>
      <c r="D8263" s="47">
        <v>32.119999999999997</v>
      </c>
      <c r="E8263" s="47">
        <v>31.25</v>
      </c>
      <c r="F8263" s="47">
        <v>32.119999999999997</v>
      </c>
      <c r="G8263" s="48">
        <v>606000</v>
      </c>
      <c r="H8263" s="47">
        <v>3.4</v>
      </c>
      <c r="I8263" s="51">
        <f t="shared" si="918"/>
        <v>0.10585305105853052</v>
      </c>
      <c r="J8263" s="51">
        <f t="shared" ca="1" si="919"/>
        <v>4</v>
      </c>
      <c r="K8263" s="47">
        <f t="shared" si="920"/>
        <v>3.36</v>
      </c>
      <c r="L8263" s="47">
        <f t="shared" si="921"/>
        <v>3.4</v>
      </c>
      <c r="M8263" s="47">
        <f t="shared" si="922"/>
        <v>3.31</v>
      </c>
      <c r="N8263" s="47">
        <f t="shared" si="923"/>
        <v>3.4</v>
      </c>
      <c r="O8263" s="48">
        <f t="shared" ca="1" si="924"/>
        <v>2424000</v>
      </c>
    </row>
    <row r="8264" spans="1:15" x14ac:dyDescent="0.25">
      <c r="A8264">
        <v>8249</v>
      </c>
      <c r="B8264" s="84">
        <v>30008</v>
      </c>
      <c r="C8264" s="47">
        <v>31.5</v>
      </c>
      <c r="D8264" s="47">
        <v>31.75</v>
      </c>
      <c r="E8264" s="47">
        <v>31.25</v>
      </c>
      <c r="F8264" s="47">
        <v>31.5</v>
      </c>
      <c r="G8264" s="48">
        <v>206000</v>
      </c>
      <c r="H8264" s="47">
        <v>3.33</v>
      </c>
      <c r="I8264" s="51">
        <f t="shared" si="918"/>
        <v>0.10571428571428572</v>
      </c>
      <c r="J8264" s="51">
        <f t="shared" ca="1" si="919"/>
        <v>4</v>
      </c>
      <c r="K8264" s="47">
        <f t="shared" si="920"/>
        <v>3.33</v>
      </c>
      <c r="L8264" s="47">
        <f t="shared" si="921"/>
        <v>3.36</v>
      </c>
      <c r="M8264" s="47">
        <f t="shared" si="922"/>
        <v>3.3</v>
      </c>
      <c r="N8264" s="47">
        <f t="shared" si="923"/>
        <v>3.33</v>
      </c>
      <c r="O8264" s="48">
        <f t="shared" ca="1" si="924"/>
        <v>824000</v>
      </c>
    </row>
    <row r="8265" spans="1:15" x14ac:dyDescent="0.25">
      <c r="A8265">
        <v>8250</v>
      </c>
      <c r="B8265" s="84">
        <v>30007</v>
      </c>
      <c r="C8265" s="47">
        <v>31.88</v>
      </c>
      <c r="D8265" s="47">
        <v>32.25</v>
      </c>
      <c r="E8265" s="47">
        <v>31.5</v>
      </c>
      <c r="F8265" s="47">
        <v>31.62</v>
      </c>
      <c r="G8265" s="48">
        <v>1173600</v>
      </c>
      <c r="H8265" s="47">
        <v>3.35</v>
      </c>
      <c r="I8265" s="51">
        <f t="shared" si="918"/>
        <v>0.10594560404807084</v>
      </c>
      <c r="J8265" s="51">
        <f t="shared" ca="1" si="919"/>
        <v>4</v>
      </c>
      <c r="K8265" s="47">
        <f t="shared" si="920"/>
        <v>3.38</v>
      </c>
      <c r="L8265" s="47">
        <f t="shared" si="921"/>
        <v>3.42</v>
      </c>
      <c r="M8265" s="47">
        <f t="shared" si="922"/>
        <v>3.34</v>
      </c>
      <c r="N8265" s="47">
        <f t="shared" si="923"/>
        <v>3.35</v>
      </c>
      <c r="O8265" s="48">
        <f t="shared" ca="1" si="924"/>
        <v>4694400</v>
      </c>
    </row>
    <row r="8266" spans="1:15" x14ac:dyDescent="0.25">
      <c r="A8266">
        <v>8251</v>
      </c>
      <c r="B8266" s="84">
        <v>30006</v>
      </c>
      <c r="C8266" s="47">
        <v>31.25</v>
      </c>
      <c r="D8266" s="47">
        <v>32.380000000000003</v>
      </c>
      <c r="E8266" s="47">
        <v>30.12</v>
      </c>
      <c r="F8266" s="47">
        <v>31</v>
      </c>
      <c r="G8266" s="48">
        <v>1086000</v>
      </c>
      <c r="H8266" s="47">
        <v>3.28</v>
      </c>
      <c r="I8266" s="51">
        <f t="shared" si="918"/>
        <v>0.10580645161290322</v>
      </c>
      <c r="J8266" s="51">
        <f t="shared" ca="1" si="919"/>
        <v>4</v>
      </c>
      <c r="K8266" s="47">
        <f t="shared" si="920"/>
        <v>3.31</v>
      </c>
      <c r="L8266" s="47">
        <f t="shared" si="921"/>
        <v>3.43</v>
      </c>
      <c r="M8266" s="47">
        <f t="shared" si="922"/>
        <v>3.19</v>
      </c>
      <c r="N8266" s="47">
        <f t="shared" si="923"/>
        <v>3.28</v>
      </c>
      <c r="O8266" s="48">
        <f t="shared" ca="1" si="924"/>
        <v>4344000</v>
      </c>
    </row>
    <row r="8267" spans="1:15" x14ac:dyDescent="0.25">
      <c r="A8267">
        <v>8252</v>
      </c>
      <c r="B8267" s="84">
        <v>30005</v>
      </c>
      <c r="C8267" s="47">
        <v>31.38</v>
      </c>
      <c r="D8267" s="47">
        <v>31.88</v>
      </c>
      <c r="E8267" s="47">
        <v>30.75</v>
      </c>
      <c r="F8267" s="47">
        <v>31.88</v>
      </c>
      <c r="G8267" s="48">
        <v>1851600</v>
      </c>
      <c r="H8267" s="47">
        <v>3.37</v>
      </c>
      <c r="I8267" s="51">
        <f t="shared" si="918"/>
        <v>0.10570890840652447</v>
      </c>
      <c r="J8267" s="51">
        <f t="shared" ca="1" si="919"/>
        <v>4</v>
      </c>
      <c r="K8267" s="47">
        <f t="shared" si="920"/>
        <v>3.32</v>
      </c>
      <c r="L8267" s="47">
        <f t="shared" si="921"/>
        <v>3.37</v>
      </c>
      <c r="M8267" s="47">
        <f t="shared" si="922"/>
        <v>3.25</v>
      </c>
      <c r="N8267" s="47">
        <f t="shared" si="923"/>
        <v>3.37</v>
      </c>
      <c r="O8267" s="48">
        <f t="shared" ca="1" si="924"/>
        <v>7406400</v>
      </c>
    </row>
    <row r="8268" spans="1:15" x14ac:dyDescent="0.25">
      <c r="A8268">
        <v>8253</v>
      </c>
      <c r="B8268" s="84">
        <v>30004</v>
      </c>
      <c r="C8268" s="47">
        <v>32.619999999999997</v>
      </c>
      <c r="D8268" s="47">
        <v>34</v>
      </c>
      <c r="E8268" s="47">
        <v>31.12</v>
      </c>
      <c r="F8268" s="47">
        <v>31.12</v>
      </c>
      <c r="G8268" s="48">
        <v>2474800</v>
      </c>
      <c r="H8268" s="47">
        <v>3.29</v>
      </c>
      <c r="I8268" s="51">
        <f t="shared" si="918"/>
        <v>0.10571979434447301</v>
      </c>
      <c r="J8268" s="51">
        <f t="shared" ca="1" si="919"/>
        <v>4</v>
      </c>
      <c r="K8268" s="47">
        <f t="shared" si="920"/>
        <v>3.45</v>
      </c>
      <c r="L8268" s="47">
        <f t="shared" si="921"/>
        <v>3.59</v>
      </c>
      <c r="M8268" s="47">
        <f t="shared" si="922"/>
        <v>3.29</v>
      </c>
      <c r="N8268" s="47">
        <f t="shared" si="923"/>
        <v>3.29</v>
      </c>
      <c r="O8268" s="48">
        <f t="shared" ca="1" si="924"/>
        <v>9899200</v>
      </c>
    </row>
    <row r="8269" spans="1:15" x14ac:dyDescent="0.25">
      <c r="A8269">
        <v>8254</v>
      </c>
      <c r="B8269" s="84">
        <v>30001</v>
      </c>
      <c r="C8269" s="47">
        <v>34.619999999999997</v>
      </c>
      <c r="D8269" s="47">
        <v>34.880000000000003</v>
      </c>
      <c r="E8269" s="47">
        <v>34.380000000000003</v>
      </c>
      <c r="F8269" s="47">
        <v>34.380000000000003</v>
      </c>
      <c r="G8269" s="48">
        <v>363200</v>
      </c>
      <c r="H8269" s="47">
        <v>3.64</v>
      </c>
      <c r="I8269" s="51">
        <f t="shared" si="918"/>
        <v>0.10587550901687028</v>
      </c>
      <c r="J8269" s="51">
        <f t="shared" ca="1" si="919"/>
        <v>4</v>
      </c>
      <c r="K8269" s="47">
        <f t="shared" si="920"/>
        <v>3.67</v>
      </c>
      <c r="L8269" s="47">
        <f t="shared" si="921"/>
        <v>3.69</v>
      </c>
      <c r="M8269" s="47">
        <f t="shared" si="922"/>
        <v>3.64</v>
      </c>
      <c r="N8269" s="47">
        <f t="shared" si="923"/>
        <v>3.64</v>
      </c>
      <c r="O8269" s="48">
        <f t="shared" ca="1" si="924"/>
        <v>1452800</v>
      </c>
    </row>
    <row r="8270" spans="1:15" x14ac:dyDescent="0.25">
      <c r="A8270">
        <v>8255</v>
      </c>
      <c r="B8270" s="84">
        <v>30000</v>
      </c>
      <c r="C8270" s="47">
        <v>34.25</v>
      </c>
      <c r="D8270" s="47">
        <v>34.5</v>
      </c>
      <c r="E8270" s="47">
        <v>34</v>
      </c>
      <c r="F8270" s="47">
        <v>34.5</v>
      </c>
      <c r="G8270" s="48">
        <v>796800</v>
      </c>
      <c r="H8270" s="47">
        <v>3.65</v>
      </c>
      <c r="I8270" s="51">
        <f t="shared" si="918"/>
        <v>0.10579710144927536</v>
      </c>
      <c r="J8270" s="51">
        <f t="shared" ca="1" si="919"/>
        <v>4</v>
      </c>
      <c r="K8270" s="47">
        <f t="shared" si="920"/>
        <v>3.62</v>
      </c>
      <c r="L8270" s="47">
        <f t="shared" si="921"/>
        <v>3.65</v>
      </c>
      <c r="M8270" s="47">
        <f t="shared" si="922"/>
        <v>3.6</v>
      </c>
      <c r="N8270" s="47">
        <f t="shared" si="923"/>
        <v>3.65</v>
      </c>
      <c r="O8270" s="48">
        <f t="shared" ca="1" si="924"/>
        <v>3187200</v>
      </c>
    </row>
    <row r="8271" spans="1:15" x14ac:dyDescent="0.25">
      <c r="A8271">
        <v>8256</v>
      </c>
      <c r="B8271" s="84">
        <v>29999</v>
      </c>
      <c r="C8271" s="47">
        <v>34.5</v>
      </c>
      <c r="D8271" s="47">
        <v>34.880000000000003</v>
      </c>
      <c r="E8271" s="47">
        <v>34</v>
      </c>
      <c r="F8271" s="47">
        <v>34.25</v>
      </c>
      <c r="G8271" s="48">
        <v>437200</v>
      </c>
      <c r="H8271" s="47">
        <v>3.62</v>
      </c>
      <c r="I8271" s="51">
        <f t="shared" si="918"/>
        <v>0.1056934306569343</v>
      </c>
      <c r="J8271" s="51">
        <f t="shared" ca="1" si="919"/>
        <v>4</v>
      </c>
      <c r="K8271" s="47">
        <f t="shared" si="920"/>
        <v>3.65</v>
      </c>
      <c r="L8271" s="47">
        <f t="shared" si="921"/>
        <v>3.69</v>
      </c>
      <c r="M8271" s="47">
        <f t="shared" si="922"/>
        <v>3.59</v>
      </c>
      <c r="N8271" s="47">
        <f t="shared" si="923"/>
        <v>3.62</v>
      </c>
      <c r="O8271" s="48">
        <f t="shared" ca="1" si="924"/>
        <v>1748800</v>
      </c>
    </row>
    <row r="8272" spans="1:15" x14ac:dyDescent="0.25">
      <c r="A8272">
        <v>8257</v>
      </c>
      <c r="B8272" s="84">
        <v>29998</v>
      </c>
      <c r="C8272" s="47">
        <v>34.619999999999997</v>
      </c>
      <c r="D8272" s="47">
        <v>34.880000000000003</v>
      </c>
      <c r="E8272" s="47">
        <v>34.25</v>
      </c>
      <c r="F8272" s="47">
        <v>34.75</v>
      </c>
      <c r="G8272" s="48">
        <v>800800</v>
      </c>
      <c r="H8272" s="47">
        <v>3.68</v>
      </c>
      <c r="I8272" s="51">
        <f t="shared" si="918"/>
        <v>0.10589928057553957</v>
      </c>
      <c r="J8272" s="51">
        <f t="shared" ca="1" si="919"/>
        <v>4</v>
      </c>
      <c r="K8272" s="47">
        <f t="shared" si="920"/>
        <v>3.67</v>
      </c>
      <c r="L8272" s="47">
        <f t="shared" si="921"/>
        <v>3.69</v>
      </c>
      <c r="M8272" s="47">
        <f t="shared" si="922"/>
        <v>3.63</v>
      </c>
      <c r="N8272" s="47">
        <f t="shared" si="923"/>
        <v>3.68</v>
      </c>
      <c r="O8272" s="48">
        <f t="shared" ca="1" si="924"/>
        <v>3203200</v>
      </c>
    </row>
    <row r="8273" spans="1:15" x14ac:dyDescent="0.25">
      <c r="A8273">
        <v>8258</v>
      </c>
      <c r="B8273" s="84">
        <v>29994</v>
      </c>
      <c r="C8273" s="47">
        <v>35.5</v>
      </c>
      <c r="D8273" s="47">
        <v>35.75</v>
      </c>
      <c r="E8273" s="47">
        <v>35.119999999999997</v>
      </c>
      <c r="F8273" s="47">
        <v>35.119999999999997</v>
      </c>
      <c r="G8273" s="48">
        <v>420000</v>
      </c>
      <c r="H8273" s="47">
        <v>3.72</v>
      </c>
      <c r="I8273" s="51">
        <f t="shared" ref="I8273:I8303" si="925">H8273/F8273</f>
        <v>0.1059225512528474</v>
      </c>
      <c r="J8273" s="51">
        <f t="shared" ref="J8273:J8303" ca="1" si="926">INDEX(OFFSET($T$15,0,0,$S$13+1,1),MATCH(B8273,OFFSET($Q$15,0,0,$S$13+1,1),-1))</f>
        <v>4</v>
      </c>
      <c r="K8273" s="47">
        <f t="shared" ref="K8273:K8303" si="927">ROUND($I8273*C8273,2)</f>
        <v>3.76</v>
      </c>
      <c r="L8273" s="47">
        <f t="shared" ref="L8273:L8303" si="928">ROUND($I8273*D8273,2)</f>
        <v>3.79</v>
      </c>
      <c r="M8273" s="47">
        <f t="shared" ref="M8273:M8303" si="929">ROUND($I8273*E8273,2)</f>
        <v>3.72</v>
      </c>
      <c r="N8273" s="47">
        <f t="shared" ref="N8273:N8303" si="930">ROUND($I8273*F8273,2)</f>
        <v>3.72</v>
      </c>
      <c r="O8273" s="48">
        <f t="shared" ref="O8273:O8303" ca="1" si="931">G8273*J8273</f>
        <v>1680000</v>
      </c>
    </row>
    <row r="8274" spans="1:15" x14ac:dyDescent="0.25">
      <c r="A8274">
        <v>8259</v>
      </c>
      <c r="B8274" s="84">
        <v>29993</v>
      </c>
      <c r="C8274" s="47">
        <v>35.880000000000003</v>
      </c>
      <c r="D8274" s="47">
        <v>36.380000000000003</v>
      </c>
      <c r="E8274" s="47">
        <v>35.380000000000003</v>
      </c>
      <c r="F8274" s="47">
        <v>35.619999999999997</v>
      </c>
      <c r="G8274" s="48">
        <v>487200</v>
      </c>
      <c r="H8274" s="47">
        <v>3.77</v>
      </c>
      <c r="I8274" s="51">
        <f t="shared" si="925"/>
        <v>0.10583941605839417</v>
      </c>
      <c r="J8274" s="51">
        <f t="shared" ca="1" si="926"/>
        <v>4</v>
      </c>
      <c r="K8274" s="47">
        <f t="shared" si="927"/>
        <v>3.8</v>
      </c>
      <c r="L8274" s="47">
        <f t="shared" si="928"/>
        <v>3.85</v>
      </c>
      <c r="M8274" s="47">
        <f t="shared" si="929"/>
        <v>3.74</v>
      </c>
      <c r="N8274" s="47">
        <f t="shared" si="930"/>
        <v>3.77</v>
      </c>
      <c r="O8274" s="48">
        <f t="shared" ca="1" si="931"/>
        <v>1948800</v>
      </c>
    </row>
    <row r="8275" spans="1:15" x14ac:dyDescent="0.25">
      <c r="A8275">
        <v>8260</v>
      </c>
      <c r="B8275" s="84">
        <v>29992</v>
      </c>
      <c r="C8275" s="47">
        <v>35.619999999999997</v>
      </c>
      <c r="D8275" s="47">
        <v>35.880000000000003</v>
      </c>
      <c r="E8275" s="47">
        <v>35.380000000000003</v>
      </c>
      <c r="F8275" s="47">
        <v>35.75</v>
      </c>
      <c r="G8275" s="48">
        <v>378800</v>
      </c>
      <c r="H8275" s="47">
        <v>3.78</v>
      </c>
      <c r="I8275" s="51">
        <f t="shared" si="925"/>
        <v>0.10573426573426573</v>
      </c>
      <c r="J8275" s="51">
        <f t="shared" ca="1" si="926"/>
        <v>4</v>
      </c>
      <c r="K8275" s="47">
        <f t="shared" si="927"/>
        <v>3.77</v>
      </c>
      <c r="L8275" s="47">
        <f t="shared" si="928"/>
        <v>3.79</v>
      </c>
      <c r="M8275" s="47">
        <f t="shared" si="929"/>
        <v>3.74</v>
      </c>
      <c r="N8275" s="47">
        <f t="shared" si="930"/>
        <v>3.78</v>
      </c>
      <c r="O8275" s="48">
        <f t="shared" ca="1" si="931"/>
        <v>1515200</v>
      </c>
    </row>
    <row r="8276" spans="1:15" x14ac:dyDescent="0.25">
      <c r="A8276">
        <v>8261</v>
      </c>
      <c r="B8276" s="84">
        <v>29991</v>
      </c>
      <c r="C8276" s="47">
        <v>35.5</v>
      </c>
      <c r="D8276" s="47">
        <v>35.75</v>
      </c>
      <c r="E8276" s="47">
        <v>35.25</v>
      </c>
      <c r="F8276" s="47">
        <v>35.25</v>
      </c>
      <c r="G8276" s="48">
        <v>518400</v>
      </c>
      <c r="H8276" s="47">
        <v>3.73</v>
      </c>
      <c r="I8276" s="51">
        <f t="shared" si="925"/>
        <v>0.10581560283687944</v>
      </c>
      <c r="J8276" s="51">
        <f t="shared" ca="1" si="926"/>
        <v>4</v>
      </c>
      <c r="K8276" s="47">
        <f t="shared" si="927"/>
        <v>3.76</v>
      </c>
      <c r="L8276" s="47">
        <f t="shared" si="928"/>
        <v>3.78</v>
      </c>
      <c r="M8276" s="47">
        <f t="shared" si="929"/>
        <v>3.73</v>
      </c>
      <c r="N8276" s="47">
        <f t="shared" si="930"/>
        <v>3.73</v>
      </c>
      <c r="O8276" s="48">
        <f t="shared" ca="1" si="931"/>
        <v>2073600</v>
      </c>
    </row>
    <row r="8277" spans="1:15" x14ac:dyDescent="0.25">
      <c r="A8277">
        <v>8262</v>
      </c>
      <c r="B8277" s="84">
        <v>29990</v>
      </c>
      <c r="C8277" s="47">
        <v>36.119999999999997</v>
      </c>
      <c r="D8277" s="47">
        <v>36.5</v>
      </c>
      <c r="E8277" s="47">
        <v>35.619999999999997</v>
      </c>
      <c r="F8277" s="47">
        <v>35.619999999999997</v>
      </c>
      <c r="G8277" s="48">
        <v>699200</v>
      </c>
      <c r="H8277" s="47">
        <v>3.77</v>
      </c>
      <c r="I8277" s="51">
        <f t="shared" si="925"/>
        <v>0.10583941605839417</v>
      </c>
      <c r="J8277" s="51">
        <f t="shared" ca="1" si="926"/>
        <v>4</v>
      </c>
      <c r="K8277" s="47">
        <f t="shared" si="927"/>
        <v>3.82</v>
      </c>
      <c r="L8277" s="47">
        <f t="shared" si="928"/>
        <v>3.86</v>
      </c>
      <c r="M8277" s="47">
        <f t="shared" si="929"/>
        <v>3.77</v>
      </c>
      <c r="N8277" s="47">
        <f t="shared" si="930"/>
        <v>3.77</v>
      </c>
      <c r="O8277" s="48">
        <f t="shared" ca="1" si="931"/>
        <v>2796800</v>
      </c>
    </row>
    <row r="8278" spans="1:15" x14ac:dyDescent="0.25">
      <c r="A8278">
        <v>8263</v>
      </c>
      <c r="B8278" s="84">
        <v>29987</v>
      </c>
      <c r="C8278" s="47">
        <v>36.25</v>
      </c>
      <c r="D8278" s="47">
        <v>36.5</v>
      </c>
      <c r="E8278" s="47">
        <v>35.880000000000003</v>
      </c>
      <c r="F8278" s="47">
        <v>36.380000000000003</v>
      </c>
      <c r="G8278" s="48">
        <v>424800</v>
      </c>
      <c r="H8278" s="47">
        <v>3.85</v>
      </c>
      <c r="I8278" s="51">
        <f t="shared" si="925"/>
        <v>0.10582737768004398</v>
      </c>
      <c r="J8278" s="51">
        <f t="shared" ca="1" si="926"/>
        <v>4</v>
      </c>
      <c r="K8278" s="47">
        <f t="shared" si="927"/>
        <v>3.84</v>
      </c>
      <c r="L8278" s="47">
        <f t="shared" si="928"/>
        <v>3.86</v>
      </c>
      <c r="M8278" s="47">
        <f t="shared" si="929"/>
        <v>3.8</v>
      </c>
      <c r="N8278" s="47">
        <f t="shared" si="930"/>
        <v>3.85</v>
      </c>
      <c r="O8278" s="48">
        <f t="shared" ca="1" si="931"/>
        <v>1699200</v>
      </c>
    </row>
    <row r="8279" spans="1:15" x14ac:dyDescent="0.25">
      <c r="A8279">
        <v>8264</v>
      </c>
      <c r="B8279" s="84">
        <v>29986</v>
      </c>
      <c r="C8279" s="47">
        <v>35.619999999999997</v>
      </c>
      <c r="D8279" s="47">
        <v>35.75</v>
      </c>
      <c r="E8279" s="47">
        <v>35.380000000000003</v>
      </c>
      <c r="F8279" s="47">
        <v>35.619999999999997</v>
      </c>
      <c r="G8279" s="48">
        <v>345600</v>
      </c>
      <c r="H8279" s="47">
        <v>3.77</v>
      </c>
      <c r="I8279" s="51">
        <f t="shared" si="925"/>
        <v>0.10583941605839417</v>
      </c>
      <c r="J8279" s="51">
        <f t="shared" ca="1" si="926"/>
        <v>4</v>
      </c>
      <c r="K8279" s="47">
        <f t="shared" si="927"/>
        <v>3.77</v>
      </c>
      <c r="L8279" s="47">
        <f t="shared" si="928"/>
        <v>3.78</v>
      </c>
      <c r="M8279" s="47">
        <f t="shared" si="929"/>
        <v>3.74</v>
      </c>
      <c r="N8279" s="47">
        <f t="shared" si="930"/>
        <v>3.77</v>
      </c>
      <c r="O8279" s="48">
        <f t="shared" ca="1" si="931"/>
        <v>1382400</v>
      </c>
    </row>
    <row r="8280" spans="1:15" x14ac:dyDescent="0.25">
      <c r="A8280">
        <v>8265</v>
      </c>
      <c r="B8280" s="84">
        <v>29985</v>
      </c>
      <c r="C8280" s="47">
        <v>35.75</v>
      </c>
      <c r="D8280" s="47">
        <v>36.119999999999997</v>
      </c>
      <c r="E8280" s="47">
        <v>35.25</v>
      </c>
      <c r="F8280" s="47">
        <v>35.25</v>
      </c>
      <c r="G8280" s="48">
        <v>492000</v>
      </c>
      <c r="H8280" s="47">
        <v>3.73</v>
      </c>
      <c r="I8280" s="51">
        <f t="shared" si="925"/>
        <v>0.10581560283687944</v>
      </c>
      <c r="J8280" s="51">
        <f t="shared" ca="1" si="926"/>
        <v>4</v>
      </c>
      <c r="K8280" s="47">
        <f t="shared" si="927"/>
        <v>3.78</v>
      </c>
      <c r="L8280" s="47">
        <f t="shared" si="928"/>
        <v>3.82</v>
      </c>
      <c r="M8280" s="47">
        <f t="shared" si="929"/>
        <v>3.73</v>
      </c>
      <c r="N8280" s="47">
        <f t="shared" si="930"/>
        <v>3.73</v>
      </c>
      <c r="O8280" s="48">
        <f t="shared" ca="1" si="931"/>
        <v>1968000</v>
      </c>
    </row>
    <row r="8281" spans="1:15" x14ac:dyDescent="0.25">
      <c r="A8281">
        <v>8266</v>
      </c>
      <c r="B8281" s="84">
        <v>29984</v>
      </c>
      <c r="C8281" s="47">
        <v>35.619999999999997</v>
      </c>
      <c r="D8281" s="47">
        <v>35.880000000000003</v>
      </c>
      <c r="E8281" s="47">
        <v>35.25</v>
      </c>
      <c r="F8281" s="47">
        <v>35.75</v>
      </c>
      <c r="G8281" s="48">
        <v>547200</v>
      </c>
      <c r="H8281" s="47">
        <v>3.78</v>
      </c>
      <c r="I8281" s="51">
        <f t="shared" si="925"/>
        <v>0.10573426573426573</v>
      </c>
      <c r="J8281" s="51">
        <f t="shared" ca="1" si="926"/>
        <v>4</v>
      </c>
      <c r="K8281" s="47">
        <f t="shared" si="927"/>
        <v>3.77</v>
      </c>
      <c r="L8281" s="47">
        <f t="shared" si="928"/>
        <v>3.79</v>
      </c>
      <c r="M8281" s="47">
        <f t="shared" si="929"/>
        <v>3.73</v>
      </c>
      <c r="N8281" s="47">
        <f t="shared" si="930"/>
        <v>3.78</v>
      </c>
      <c r="O8281" s="48">
        <f t="shared" ca="1" si="931"/>
        <v>2188800</v>
      </c>
    </row>
    <row r="8282" spans="1:15" x14ac:dyDescent="0.25">
      <c r="A8282">
        <v>8267</v>
      </c>
      <c r="B8282" s="84">
        <v>29983</v>
      </c>
      <c r="C8282" s="47">
        <v>35.5</v>
      </c>
      <c r="D8282" s="47">
        <v>36.119999999999997</v>
      </c>
      <c r="E8282" s="47">
        <v>34.75</v>
      </c>
      <c r="F8282" s="47">
        <v>34.75</v>
      </c>
      <c r="G8282" s="48">
        <v>390800</v>
      </c>
      <c r="H8282" s="47">
        <v>3.68</v>
      </c>
      <c r="I8282" s="51">
        <f t="shared" si="925"/>
        <v>0.10589928057553957</v>
      </c>
      <c r="J8282" s="51">
        <f t="shared" ca="1" si="926"/>
        <v>4</v>
      </c>
      <c r="K8282" s="47">
        <f t="shared" si="927"/>
        <v>3.76</v>
      </c>
      <c r="L8282" s="47">
        <f t="shared" si="928"/>
        <v>3.83</v>
      </c>
      <c r="M8282" s="47">
        <f t="shared" si="929"/>
        <v>3.68</v>
      </c>
      <c r="N8282" s="47">
        <f t="shared" si="930"/>
        <v>3.68</v>
      </c>
      <c r="O8282" s="48">
        <f t="shared" ca="1" si="931"/>
        <v>1563200</v>
      </c>
    </row>
    <row r="8283" spans="1:15" x14ac:dyDescent="0.25">
      <c r="A8283">
        <v>8268</v>
      </c>
      <c r="B8283" s="84">
        <v>29980</v>
      </c>
      <c r="C8283" s="47">
        <v>36.25</v>
      </c>
      <c r="D8283" s="47">
        <v>36.5</v>
      </c>
      <c r="E8283" s="47">
        <v>36</v>
      </c>
      <c r="F8283" s="47">
        <v>36.25</v>
      </c>
      <c r="G8283" s="48">
        <v>802000</v>
      </c>
      <c r="H8283" s="47">
        <v>3.84</v>
      </c>
      <c r="I8283" s="51">
        <f t="shared" si="925"/>
        <v>0.10593103448275862</v>
      </c>
      <c r="J8283" s="51">
        <f t="shared" ca="1" si="926"/>
        <v>4</v>
      </c>
      <c r="K8283" s="47">
        <f t="shared" si="927"/>
        <v>3.84</v>
      </c>
      <c r="L8283" s="47">
        <f t="shared" si="928"/>
        <v>3.87</v>
      </c>
      <c r="M8283" s="47">
        <f t="shared" si="929"/>
        <v>3.81</v>
      </c>
      <c r="N8283" s="47">
        <f t="shared" si="930"/>
        <v>3.84</v>
      </c>
      <c r="O8283" s="48">
        <f t="shared" ca="1" si="931"/>
        <v>3208000</v>
      </c>
    </row>
    <row r="8284" spans="1:15" x14ac:dyDescent="0.25">
      <c r="A8284">
        <v>8269</v>
      </c>
      <c r="B8284" s="84">
        <v>29979</v>
      </c>
      <c r="C8284" s="47">
        <v>35.5</v>
      </c>
      <c r="D8284" s="47">
        <v>36.5</v>
      </c>
      <c r="E8284" s="47">
        <v>34.5</v>
      </c>
      <c r="F8284" s="47">
        <v>36.5</v>
      </c>
      <c r="G8284" s="48">
        <v>1855200</v>
      </c>
      <c r="H8284" s="47">
        <v>3.86</v>
      </c>
      <c r="I8284" s="51">
        <f t="shared" si="925"/>
        <v>0.10575342465753425</v>
      </c>
      <c r="J8284" s="51">
        <f t="shared" ca="1" si="926"/>
        <v>4</v>
      </c>
      <c r="K8284" s="47">
        <f t="shared" si="927"/>
        <v>3.75</v>
      </c>
      <c r="L8284" s="47">
        <f t="shared" si="928"/>
        <v>3.86</v>
      </c>
      <c r="M8284" s="47">
        <f t="shared" si="929"/>
        <v>3.65</v>
      </c>
      <c r="N8284" s="47">
        <f t="shared" si="930"/>
        <v>3.86</v>
      </c>
      <c r="O8284" s="48">
        <f t="shared" ca="1" si="931"/>
        <v>7420800</v>
      </c>
    </row>
    <row r="8285" spans="1:15" x14ac:dyDescent="0.25">
      <c r="A8285">
        <v>8270</v>
      </c>
      <c r="B8285" s="84">
        <v>29978</v>
      </c>
      <c r="C8285" s="47">
        <v>34.5</v>
      </c>
      <c r="D8285" s="47">
        <v>34.75</v>
      </c>
      <c r="E8285" s="47">
        <v>34.119999999999997</v>
      </c>
      <c r="F8285" s="47">
        <v>34.380000000000003</v>
      </c>
      <c r="G8285" s="48">
        <v>830800</v>
      </c>
      <c r="H8285" s="47">
        <v>3.64</v>
      </c>
      <c r="I8285" s="51">
        <f t="shared" si="925"/>
        <v>0.10587550901687028</v>
      </c>
      <c r="J8285" s="51">
        <f t="shared" ca="1" si="926"/>
        <v>4</v>
      </c>
      <c r="K8285" s="47">
        <f t="shared" si="927"/>
        <v>3.65</v>
      </c>
      <c r="L8285" s="47">
        <f t="shared" si="928"/>
        <v>3.68</v>
      </c>
      <c r="M8285" s="47">
        <f t="shared" si="929"/>
        <v>3.61</v>
      </c>
      <c r="N8285" s="47">
        <f t="shared" si="930"/>
        <v>3.64</v>
      </c>
      <c r="O8285" s="48">
        <f t="shared" ca="1" si="931"/>
        <v>3323200</v>
      </c>
    </row>
    <row r="8286" spans="1:15" x14ac:dyDescent="0.25">
      <c r="A8286">
        <v>8271</v>
      </c>
      <c r="B8286" s="84">
        <v>29977</v>
      </c>
      <c r="C8286" s="47">
        <v>34.880000000000003</v>
      </c>
      <c r="D8286" s="47">
        <v>35.25</v>
      </c>
      <c r="E8286" s="47">
        <v>34.5</v>
      </c>
      <c r="F8286" s="47">
        <v>34.75</v>
      </c>
      <c r="G8286" s="48">
        <v>553200</v>
      </c>
      <c r="H8286" s="47">
        <v>3.68</v>
      </c>
      <c r="I8286" s="51">
        <f t="shared" si="925"/>
        <v>0.10589928057553957</v>
      </c>
      <c r="J8286" s="51">
        <f t="shared" ca="1" si="926"/>
        <v>4</v>
      </c>
      <c r="K8286" s="47">
        <f t="shared" si="927"/>
        <v>3.69</v>
      </c>
      <c r="L8286" s="47">
        <f t="shared" si="928"/>
        <v>3.73</v>
      </c>
      <c r="M8286" s="47">
        <f t="shared" si="929"/>
        <v>3.65</v>
      </c>
      <c r="N8286" s="47">
        <f t="shared" si="930"/>
        <v>3.68</v>
      </c>
      <c r="O8286" s="48">
        <f t="shared" ca="1" si="931"/>
        <v>2212800</v>
      </c>
    </row>
    <row r="8287" spans="1:15" x14ac:dyDescent="0.25">
      <c r="A8287">
        <v>8272</v>
      </c>
      <c r="B8287" s="84">
        <v>29976</v>
      </c>
      <c r="C8287" s="47">
        <v>34.380000000000003</v>
      </c>
      <c r="D8287" s="47">
        <v>34.5</v>
      </c>
      <c r="E8287" s="47">
        <v>34.119999999999997</v>
      </c>
      <c r="F8287" s="47">
        <v>34.5</v>
      </c>
      <c r="G8287" s="48">
        <v>286800</v>
      </c>
      <c r="H8287" s="47">
        <v>3.65</v>
      </c>
      <c r="I8287" s="51">
        <f t="shared" si="925"/>
        <v>0.10579710144927536</v>
      </c>
      <c r="J8287" s="51">
        <f t="shared" ca="1" si="926"/>
        <v>4</v>
      </c>
      <c r="K8287" s="47">
        <f t="shared" si="927"/>
        <v>3.64</v>
      </c>
      <c r="L8287" s="47">
        <f t="shared" si="928"/>
        <v>3.65</v>
      </c>
      <c r="M8287" s="47">
        <f t="shared" si="929"/>
        <v>3.61</v>
      </c>
      <c r="N8287" s="47">
        <f t="shared" si="930"/>
        <v>3.65</v>
      </c>
      <c r="O8287" s="48">
        <f t="shared" ca="1" si="931"/>
        <v>1147200</v>
      </c>
    </row>
    <row r="8288" spans="1:15" x14ac:dyDescent="0.25">
      <c r="A8288">
        <v>8273</v>
      </c>
      <c r="B8288" s="84">
        <v>29973</v>
      </c>
      <c r="C8288" s="47">
        <v>34.619999999999997</v>
      </c>
      <c r="D8288" s="47">
        <v>34.75</v>
      </c>
      <c r="E8288" s="47">
        <v>34.380000000000003</v>
      </c>
      <c r="F8288" s="47">
        <v>34.5</v>
      </c>
      <c r="G8288" s="48">
        <v>539200</v>
      </c>
      <c r="H8288" s="47">
        <v>3.65</v>
      </c>
      <c r="I8288" s="51">
        <f t="shared" si="925"/>
        <v>0.10579710144927536</v>
      </c>
      <c r="J8288" s="51">
        <f t="shared" ca="1" si="926"/>
        <v>4</v>
      </c>
      <c r="K8288" s="47">
        <f t="shared" si="927"/>
        <v>3.66</v>
      </c>
      <c r="L8288" s="47">
        <f t="shared" si="928"/>
        <v>3.68</v>
      </c>
      <c r="M8288" s="47">
        <f t="shared" si="929"/>
        <v>3.64</v>
      </c>
      <c r="N8288" s="47">
        <f t="shared" si="930"/>
        <v>3.65</v>
      </c>
      <c r="O8288" s="48">
        <f t="shared" ca="1" si="931"/>
        <v>2156800</v>
      </c>
    </row>
    <row r="8289" spans="1:15" x14ac:dyDescent="0.25">
      <c r="A8289">
        <v>8274</v>
      </c>
      <c r="B8289" s="84">
        <v>29972</v>
      </c>
      <c r="C8289" s="47">
        <v>34.619999999999997</v>
      </c>
      <c r="D8289" s="47">
        <v>34.880000000000003</v>
      </c>
      <c r="E8289" s="47">
        <v>34.380000000000003</v>
      </c>
      <c r="F8289" s="47">
        <v>34.5</v>
      </c>
      <c r="G8289" s="48">
        <v>324800</v>
      </c>
      <c r="H8289" s="47">
        <v>3.65</v>
      </c>
      <c r="I8289" s="51">
        <f t="shared" si="925"/>
        <v>0.10579710144927536</v>
      </c>
      <c r="J8289" s="51">
        <f t="shared" ca="1" si="926"/>
        <v>4</v>
      </c>
      <c r="K8289" s="47">
        <f t="shared" si="927"/>
        <v>3.66</v>
      </c>
      <c r="L8289" s="47">
        <f t="shared" si="928"/>
        <v>3.69</v>
      </c>
      <c r="M8289" s="47">
        <f t="shared" si="929"/>
        <v>3.64</v>
      </c>
      <c r="N8289" s="47">
        <f t="shared" si="930"/>
        <v>3.65</v>
      </c>
      <c r="O8289" s="48">
        <f t="shared" ca="1" si="931"/>
        <v>1299200</v>
      </c>
    </row>
    <row r="8290" spans="1:15" x14ac:dyDescent="0.25">
      <c r="A8290">
        <v>8275</v>
      </c>
      <c r="B8290" s="84">
        <v>29971</v>
      </c>
      <c r="C8290" s="47">
        <v>34.75</v>
      </c>
      <c r="D8290" s="47">
        <v>34.880000000000003</v>
      </c>
      <c r="E8290" s="47">
        <v>34.5</v>
      </c>
      <c r="F8290" s="47">
        <v>34.75</v>
      </c>
      <c r="G8290" s="48">
        <v>352400</v>
      </c>
      <c r="H8290" s="47">
        <v>3.68</v>
      </c>
      <c r="I8290" s="51">
        <f t="shared" si="925"/>
        <v>0.10589928057553957</v>
      </c>
      <c r="J8290" s="51">
        <f t="shared" ca="1" si="926"/>
        <v>4</v>
      </c>
      <c r="K8290" s="47">
        <f t="shared" si="927"/>
        <v>3.68</v>
      </c>
      <c r="L8290" s="47">
        <f t="shared" si="928"/>
        <v>3.69</v>
      </c>
      <c r="M8290" s="47">
        <f t="shared" si="929"/>
        <v>3.65</v>
      </c>
      <c r="N8290" s="47">
        <f t="shared" si="930"/>
        <v>3.68</v>
      </c>
      <c r="O8290" s="48">
        <f t="shared" ca="1" si="931"/>
        <v>1409600</v>
      </c>
    </row>
    <row r="8291" spans="1:15" x14ac:dyDescent="0.25">
      <c r="A8291">
        <v>8276</v>
      </c>
      <c r="B8291" s="84">
        <v>29970</v>
      </c>
      <c r="C8291" s="47">
        <v>35</v>
      </c>
      <c r="D8291" s="47">
        <v>35.619999999999997</v>
      </c>
      <c r="E8291" s="47">
        <v>34.380000000000003</v>
      </c>
      <c r="F8291" s="47">
        <v>34.5</v>
      </c>
      <c r="G8291" s="48">
        <v>669200</v>
      </c>
      <c r="H8291" s="47">
        <v>3.65</v>
      </c>
      <c r="I8291" s="51">
        <f t="shared" si="925"/>
        <v>0.10579710144927536</v>
      </c>
      <c r="J8291" s="51">
        <f t="shared" ca="1" si="926"/>
        <v>4</v>
      </c>
      <c r="K8291" s="47">
        <f t="shared" si="927"/>
        <v>3.7</v>
      </c>
      <c r="L8291" s="47">
        <f t="shared" si="928"/>
        <v>3.77</v>
      </c>
      <c r="M8291" s="47">
        <f t="shared" si="929"/>
        <v>3.64</v>
      </c>
      <c r="N8291" s="47">
        <f t="shared" si="930"/>
        <v>3.65</v>
      </c>
      <c r="O8291" s="48">
        <f t="shared" ca="1" si="931"/>
        <v>2676800</v>
      </c>
    </row>
    <row r="8292" spans="1:15" x14ac:dyDescent="0.25">
      <c r="A8292">
        <v>8277</v>
      </c>
      <c r="B8292" s="84">
        <v>29969</v>
      </c>
      <c r="C8292" s="47">
        <v>35.119999999999997</v>
      </c>
      <c r="D8292" s="47">
        <v>35.5</v>
      </c>
      <c r="E8292" s="47">
        <v>34.619999999999997</v>
      </c>
      <c r="F8292" s="47">
        <v>35.5</v>
      </c>
      <c r="G8292" s="48">
        <v>1110000</v>
      </c>
      <c r="H8292" s="47">
        <v>3.76</v>
      </c>
      <c r="I8292" s="51">
        <f t="shared" si="925"/>
        <v>0.10591549295774648</v>
      </c>
      <c r="J8292" s="51">
        <f t="shared" ca="1" si="926"/>
        <v>4</v>
      </c>
      <c r="K8292" s="47">
        <f t="shared" si="927"/>
        <v>3.72</v>
      </c>
      <c r="L8292" s="47">
        <f t="shared" si="928"/>
        <v>3.76</v>
      </c>
      <c r="M8292" s="47">
        <f t="shared" si="929"/>
        <v>3.67</v>
      </c>
      <c r="N8292" s="47">
        <f t="shared" si="930"/>
        <v>3.76</v>
      </c>
      <c r="O8292" s="48">
        <f t="shared" ca="1" si="931"/>
        <v>4440000</v>
      </c>
    </row>
    <row r="8293" spans="1:15" x14ac:dyDescent="0.25">
      <c r="A8293">
        <v>8278</v>
      </c>
      <c r="B8293" s="84">
        <v>29966</v>
      </c>
      <c r="C8293" s="47">
        <v>35.25</v>
      </c>
      <c r="D8293" s="47">
        <v>35.5</v>
      </c>
      <c r="E8293" s="47">
        <v>35</v>
      </c>
      <c r="F8293" s="47">
        <v>35.119999999999997</v>
      </c>
      <c r="G8293" s="48">
        <v>456400</v>
      </c>
      <c r="H8293" s="47">
        <v>3.72</v>
      </c>
      <c r="I8293" s="51">
        <f t="shared" si="925"/>
        <v>0.1059225512528474</v>
      </c>
      <c r="J8293" s="51">
        <f t="shared" ca="1" si="926"/>
        <v>4</v>
      </c>
      <c r="K8293" s="47">
        <f t="shared" si="927"/>
        <v>3.73</v>
      </c>
      <c r="L8293" s="47">
        <f t="shared" si="928"/>
        <v>3.76</v>
      </c>
      <c r="M8293" s="47">
        <f t="shared" si="929"/>
        <v>3.71</v>
      </c>
      <c r="N8293" s="47">
        <f t="shared" si="930"/>
        <v>3.72</v>
      </c>
      <c r="O8293" s="48">
        <f t="shared" ca="1" si="931"/>
        <v>1825600</v>
      </c>
    </row>
    <row r="8294" spans="1:15" x14ac:dyDescent="0.25">
      <c r="A8294">
        <v>8279</v>
      </c>
      <c r="B8294" s="84">
        <v>29965</v>
      </c>
      <c r="C8294" s="47">
        <v>35</v>
      </c>
      <c r="D8294" s="47">
        <v>35.380000000000003</v>
      </c>
      <c r="E8294" s="47">
        <v>34.619999999999997</v>
      </c>
      <c r="F8294" s="47">
        <v>35.25</v>
      </c>
      <c r="G8294" s="48">
        <v>367200</v>
      </c>
      <c r="H8294" s="47">
        <v>3.73</v>
      </c>
      <c r="I8294" s="51">
        <f t="shared" si="925"/>
        <v>0.10581560283687944</v>
      </c>
      <c r="J8294" s="51">
        <f t="shared" ca="1" si="926"/>
        <v>4</v>
      </c>
      <c r="K8294" s="47">
        <f t="shared" si="927"/>
        <v>3.7</v>
      </c>
      <c r="L8294" s="47">
        <f t="shared" si="928"/>
        <v>3.74</v>
      </c>
      <c r="M8294" s="47">
        <f t="shared" si="929"/>
        <v>3.66</v>
      </c>
      <c r="N8294" s="47">
        <f t="shared" si="930"/>
        <v>3.73</v>
      </c>
      <c r="O8294" s="48">
        <f t="shared" ca="1" si="931"/>
        <v>1468800</v>
      </c>
    </row>
    <row r="8295" spans="1:15" x14ac:dyDescent="0.25">
      <c r="A8295">
        <v>8280</v>
      </c>
      <c r="B8295" s="84">
        <v>29964</v>
      </c>
      <c r="C8295" s="47">
        <v>35.380000000000003</v>
      </c>
      <c r="D8295" s="47">
        <v>35.75</v>
      </c>
      <c r="E8295" s="47">
        <v>34.880000000000003</v>
      </c>
      <c r="F8295" s="47">
        <v>35</v>
      </c>
      <c r="G8295" s="48">
        <v>761600</v>
      </c>
      <c r="H8295" s="47">
        <v>3.7</v>
      </c>
      <c r="I8295" s="51">
        <f t="shared" si="925"/>
        <v>0.10571428571428572</v>
      </c>
      <c r="J8295" s="51">
        <f t="shared" ca="1" si="926"/>
        <v>4</v>
      </c>
      <c r="K8295" s="47">
        <f t="shared" si="927"/>
        <v>3.74</v>
      </c>
      <c r="L8295" s="47">
        <f t="shared" si="928"/>
        <v>3.78</v>
      </c>
      <c r="M8295" s="47">
        <f t="shared" si="929"/>
        <v>3.69</v>
      </c>
      <c r="N8295" s="47">
        <f t="shared" si="930"/>
        <v>3.7</v>
      </c>
      <c r="O8295" s="48">
        <f t="shared" ca="1" si="931"/>
        <v>3046400</v>
      </c>
    </row>
    <row r="8296" spans="1:15" x14ac:dyDescent="0.25">
      <c r="A8296">
        <v>8281</v>
      </c>
      <c r="B8296" s="84">
        <v>29963</v>
      </c>
      <c r="C8296" s="47">
        <v>34.5</v>
      </c>
      <c r="D8296" s="47">
        <v>35.25</v>
      </c>
      <c r="E8296" s="47">
        <v>33.75</v>
      </c>
      <c r="F8296" s="47">
        <v>35</v>
      </c>
      <c r="G8296" s="48">
        <v>714000</v>
      </c>
      <c r="H8296" s="47">
        <v>3.7</v>
      </c>
      <c r="I8296" s="51">
        <f t="shared" si="925"/>
        <v>0.10571428571428572</v>
      </c>
      <c r="J8296" s="51">
        <f t="shared" ca="1" si="926"/>
        <v>4</v>
      </c>
      <c r="K8296" s="47">
        <f t="shared" si="927"/>
        <v>3.65</v>
      </c>
      <c r="L8296" s="47">
        <f t="shared" si="928"/>
        <v>3.73</v>
      </c>
      <c r="M8296" s="47">
        <f t="shared" si="929"/>
        <v>3.57</v>
      </c>
      <c r="N8296" s="47">
        <f t="shared" si="930"/>
        <v>3.7</v>
      </c>
      <c r="O8296" s="48">
        <f t="shared" ca="1" si="931"/>
        <v>2856000</v>
      </c>
    </row>
    <row r="8297" spans="1:15" x14ac:dyDescent="0.25">
      <c r="A8297">
        <v>8282</v>
      </c>
      <c r="B8297" s="84">
        <v>29962</v>
      </c>
      <c r="C8297" s="47">
        <v>35</v>
      </c>
      <c r="D8297" s="47">
        <v>35.5</v>
      </c>
      <c r="E8297" s="47">
        <v>34</v>
      </c>
      <c r="F8297" s="47">
        <v>34.119999999999997</v>
      </c>
      <c r="G8297" s="48">
        <v>930800</v>
      </c>
      <c r="H8297" s="47">
        <v>3.61</v>
      </c>
      <c r="I8297" s="51">
        <f t="shared" si="925"/>
        <v>0.10580304806565065</v>
      </c>
      <c r="J8297" s="51">
        <f t="shared" ca="1" si="926"/>
        <v>4</v>
      </c>
      <c r="K8297" s="47">
        <f t="shared" si="927"/>
        <v>3.7</v>
      </c>
      <c r="L8297" s="47">
        <f t="shared" si="928"/>
        <v>3.76</v>
      </c>
      <c r="M8297" s="47">
        <f t="shared" si="929"/>
        <v>3.6</v>
      </c>
      <c r="N8297" s="47">
        <f t="shared" si="930"/>
        <v>3.61</v>
      </c>
      <c r="O8297" s="48">
        <f t="shared" ca="1" si="931"/>
        <v>3723200</v>
      </c>
    </row>
    <row r="8298" spans="1:15" x14ac:dyDescent="0.25">
      <c r="A8298">
        <v>8283</v>
      </c>
      <c r="B8298" s="84">
        <v>29959</v>
      </c>
      <c r="C8298" s="47">
        <v>35.119999999999997</v>
      </c>
      <c r="D8298" s="47">
        <v>35.5</v>
      </c>
      <c r="E8298" s="47">
        <v>34.75</v>
      </c>
      <c r="F8298" s="47">
        <v>35</v>
      </c>
      <c r="G8298" s="48">
        <v>693600</v>
      </c>
      <c r="H8298" s="47">
        <v>3.7</v>
      </c>
      <c r="I8298" s="51">
        <f t="shared" si="925"/>
        <v>0.10571428571428572</v>
      </c>
      <c r="J8298" s="51">
        <f t="shared" ca="1" si="926"/>
        <v>4</v>
      </c>
      <c r="K8298" s="47">
        <f t="shared" si="927"/>
        <v>3.71</v>
      </c>
      <c r="L8298" s="47">
        <f t="shared" si="928"/>
        <v>3.75</v>
      </c>
      <c r="M8298" s="47">
        <f t="shared" si="929"/>
        <v>3.67</v>
      </c>
      <c r="N8298" s="47">
        <f t="shared" si="930"/>
        <v>3.7</v>
      </c>
      <c r="O8298" s="48">
        <f t="shared" ca="1" si="931"/>
        <v>2774400</v>
      </c>
    </row>
    <row r="8299" spans="1:15" x14ac:dyDescent="0.25">
      <c r="A8299">
        <v>8284</v>
      </c>
      <c r="B8299" s="84">
        <v>29958</v>
      </c>
      <c r="C8299" s="47">
        <v>35.5</v>
      </c>
      <c r="D8299" s="47">
        <v>35.880000000000003</v>
      </c>
      <c r="E8299" s="47">
        <v>35.119999999999997</v>
      </c>
      <c r="F8299" s="47">
        <v>35.380000000000003</v>
      </c>
      <c r="G8299" s="48">
        <v>432000</v>
      </c>
      <c r="H8299" s="47">
        <v>3.74</v>
      </c>
      <c r="I8299" s="51">
        <f t="shared" si="925"/>
        <v>0.10570944036178632</v>
      </c>
      <c r="J8299" s="51">
        <f t="shared" ca="1" si="926"/>
        <v>4</v>
      </c>
      <c r="K8299" s="47">
        <f t="shared" si="927"/>
        <v>3.75</v>
      </c>
      <c r="L8299" s="47">
        <f t="shared" si="928"/>
        <v>3.79</v>
      </c>
      <c r="M8299" s="47">
        <f t="shared" si="929"/>
        <v>3.71</v>
      </c>
      <c r="N8299" s="47">
        <f t="shared" si="930"/>
        <v>3.74</v>
      </c>
      <c r="O8299" s="48">
        <f t="shared" ca="1" si="931"/>
        <v>1728000</v>
      </c>
    </row>
    <row r="8300" spans="1:15" x14ac:dyDescent="0.25">
      <c r="A8300">
        <v>8285</v>
      </c>
      <c r="B8300" s="84">
        <v>29957</v>
      </c>
      <c r="C8300" s="47">
        <v>35</v>
      </c>
      <c r="D8300" s="47">
        <v>35.380000000000003</v>
      </c>
      <c r="E8300" s="47">
        <v>34.619999999999997</v>
      </c>
      <c r="F8300" s="47">
        <v>35.380000000000003</v>
      </c>
      <c r="G8300" s="48">
        <v>726800</v>
      </c>
      <c r="H8300" s="47">
        <v>3.74</v>
      </c>
      <c r="I8300" s="51">
        <f t="shared" si="925"/>
        <v>0.10570944036178632</v>
      </c>
      <c r="J8300" s="51">
        <f t="shared" ca="1" si="926"/>
        <v>4</v>
      </c>
      <c r="K8300" s="47">
        <f t="shared" si="927"/>
        <v>3.7</v>
      </c>
      <c r="L8300" s="47">
        <f t="shared" si="928"/>
        <v>3.74</v>
      </c>
      <c r="M8300" s="47">
        <f t="shared" si="929"/>
        <v>3.66</v>
      </c>
      <c r="N8300" s="47">
        <f t="shared" si="930"/>
        <v>3.74</v>
      </c>
      <c r="O8300" s="48">
        <f t="shared" ca="1" si="931"/>
        <v>2907200</v>
      </c>
    </row>
    <row r="8301" spans="1:15" x14ac:dyDescent="0.25">
      <c r="A8301">
        <v>8286</v>
      </c>
      <c r="B8301" s="84">
        <v>29956</v>
      </c>
      <c r="C8301" s="47">
        <v>35.75</v>
      </c>
      <c r="D8301" s="47">
        <v>36.75</v>
      </c>
      <c r="E8301" s="47">
        <v>34.619999999999997</v>
      </c>
      <c r="F8301" s="47">
        <v>35.25</v>
      </c>
      <c r="G8301" s="48">
        <v>903200</v>
      </c>
      <c r="H8301" s="47">
        <v>3.73</v>
      </c>
      <c r="I8301" s="51">
        <f t="shared" si="925"/>
        <v>0.10581560283687944</v>
      </c>
      <c r="J8301" s="51">
        <f t="shared" ca="1" si="926"/>
        <v>4</v>
      </c>
      <c r="K8301" s="47">
        <f t="shared" si="927"/>
        <v>3.78</v>
      </c>
      <c r="L8301" s="47">
        <f t="shared" si="928"/>
        <v>3.89</v>
      </c>
      <c r="M8301" s="47">
        <f t="shared" si="929"/>
        <v>3.66</v>
      </c>
      <c r="N8301" s="47">
        <f t="shared" si="930"/>
        <v>3.73</v>
      </c>
      <c r="O8301" s="48">
        <f t="shared" ca="1" si="931"/>
        <v>3612800</v>
      </c>
    </row>
    <row r="8302" spans="1:15" x14ac:dyDescent="0.25">
      <c r="A8302">
        <v>8287</v>
      </c>
      <c r="B8302" s="84">
        <v>29955</v>
      </c>
      <c r="C8302" s="47">
        <v>37</v>
      </c>
      <c r="D8302" s="47">
        <v>37.5</v>
      </c>
      <c r="E8302" s="47">
        <v>36.380000000000003</v>
      </c>
      <c r="F8302" s="47">
        <v>36.75</v>
      </c>
      <c r="G8302" s="48">
        <v>271200</v>
      </c>
      <c r="H8302" s="47">
        <v>3.89</v>
      </c>
      <c r="I8302" s="51">
        <f t="shared" si="925"/>
        <v>0.10585034013605442</v>
      </c>
      <c r="J8302" s="51">
        <f t="shared" ca="1" si="926"/>
        <v>4</v>
      </c>
      <c r="K8302" s="47">
        <f t="shared" si="927"/>
        <v>3.92</v>
      </c>
      <c r="L8302" s="47">
        <f t="shared" si="928"/>
        <v>3.97</v>
      </c>
      <c r="M8302" s="47">
        <f t="shared" si="929"/>
        <v>3.85</v>
      </c>
      <c r="N8302" s="47">
        <f t="shared" si="930"/>
        <v>3.89</v>
      </c>
      <c r="O8302" s="48">
        <f t="shared" ca="1" si="931"/>
        <v>1084800</v>
      </c>
    </row>
    <row r="8303" spans="1:15" x14ac:dyDescent="0.25">
      <c r="A8303">
        <v>8288</v>
      </c>
      <c r="B8303" s="84">
        <v>29951</v>
      </c>
      <c r="C8303" s="47">
        <v>37.25</v>
      </c>
      <c r="D8303" s="47">
        <v>37.619999999999997</v>
      </c>
      <c r="E8303" s="47">
        <v>36.880000000000003</v>
      </c>
      <c r="F8303" s="47">
        <v>37.380000000000003</v>
      </c>
      <c r="G8303" s="48">
        <v>382000</v>
      </c>
      <c r="H8303" s="47">
        <v>3.92</v>
      </c>
      <c r="I8303" s="51">
        <f t="shared" si="925"/>
        <v>0.1048689138576779</v>
      </c>
      <c r="J8303" s="51">
        <f t="shared" ca="1" si="926"/>
        <v>4</v>
      </c>
      <c r="K8303" s="47">
        <f t="shared" si="927"/>
        <v>3.91</v>
      </c>
      <c r="L8303" s="47">
        <f t="shared" si="928"/>
        <v>3.95</v>
      </c>
      <c r="M8303" s="47">
        <f t="shared" si="929"/>
        <v>3.87</v>
      </c>
      <c r="N8303" s="47">
        <f t="shared" si="930"/>
        <v>3.92</v>
      </c>
      <c r="O8303" s="48">
        <f t="shared" ca="1" si="931"/>
        <v>1528000</v>
      </c>
    </row>
    <row r="8304" spans="1:15" x14ac:dyDescent="0.25">
      <c r="B8304" s="84"/>
      <c r="C8304" s="47"/>
      <c r="D8304" s="47"/>
      <c r="E8304" s="47"/>
      <c r="F8304" s="47"/>
      <c r="G8304" s="48"/>
      <c r="H8304" s="47"/>
      <c r="I8304" s="51"/>
      <c r="J8304" s="51"/>
      <c r="K8304" s="47"/>
      <c r="L8304" s="47"/>
      <c r="M8304" s="47"/>
      <c r="N8304" s="47"/>
      <c r="O8304" s="48"/>
    </row>
    <row r="8305" spans="2:15" x14ac:dyDescent="0.25">
      <c r="B8305" s="84"/>
      <c r="C8305" s="47"/>
      <c r="D8305" s="47"/>
      <c r="E8305" s="47"/>
      <c r="F8305" s="47"/>
      <c r="G8305" s="48"/>
      <c r="H8305" s="47"/>
      <c r="I8305" s="51"/>
      <c r="J8305" s="51"/>
      <c r="K8305" s="47"/>
      <c r="L8305" s="47"/>
      <c r="M8305" s="47"/>
      <c r="N8305" s="47"/>
      <c r="O8305" s="48"/>
    </row>
    <row r="8306" spans="2:15" x14ac:dyDescent="0.25">
      <c r="B8306" s="84"/>
      <c r="C8306" s="47"/>
      <c r="D8306" s="47"/>
      <c r="E8306" s="47"/>
      <c r="F8306" s="47"/>
      <c r="G8306" s="48"/>
      <c r="H8306" s="47"/>
      <c r="I8306" s="51"/>
      <c r="J8306" s="51"/>
      <c r="K8306" s="47"/>
      <c r="L8306" s="47"/>
      <c r="M8306" s="47"/>
      <c r="N8306" s="47"/>
      <c r="O8306" s="48"/>
    </row>
    <row r="8307" spans="2:15" x14ac:dyDescent="0.25">
      <c r="B8307" s="84"/>
      <c r="C8307" s="47"/>
      <c r="D8307" s="47"/>
      <c r="E8307" s="47"/>
      <c r="F8307" s="47"/>
      <c r="G8307" s="48"/>
      <c r="H8307" s="47"/>
      <c r="I8307" s="51"/>
      <c r="J8307" s="51"/>
      <c r="K8307" s="47"/>
      <c r="L8307" s="47"/>
      <c r="M8307" s="47"/>
      <c r="N8307" s="47"/>
      <c r="O8307" s="48"/>
    </row>
    <row r="8308" spans="2:15" x14ac:dyDescent="0.25">
      <c r="B8308" s="84"/>
      <c r="C8308" s="47"/>
      <c r="D8308" s="47"/>
      <c r="E8308" s="47"/>
      <c r="F8308" s="47"/>
      <c r="G8308" s="48"/>
      <c r="H8308" s="47"/>
      <c r="I8308" s="51"/>
      <c r="J8308" s="51"/>
      <c r="K8308" s="47"/>
      <c r="L8308" s="47"/>
      <c r="M8308" s="47"/>
      <c r="N8308" s="47"/>
      <c r="O8308" s="48"/>
    </row>
    <row r="8309" spans="2:15" x14ac:dyDescent="0.25">
      <c r="B8309" s="84"/>
      <c r="C8309" s="47"/>
      <c r="D8309" s="47"/>
      <c r="E8309" s="47"/>
      <c r="F8309" s="47"/>
      <c r="G8309" s="48"/>
      <c r="H8309" s="47"/>
      <c r="I8309" s="51"/>
      <c r="J8309" s="51"/>
      <c r="K8309" s="47"/>
      <c r="L8309" s="47"/>
      <c r="M8309" s="47"/>
      <c r="N8309" s="47"/>
      <c r="O8309" s="48"/>
    </row>
    <row r="8310" spans="2:15" x14ac:dyDescent="0.25">
      <c r="B8310" s="84"/>
      <c r="C8310" s="47"/>
      <c r="D8310" s="47"/>
      <c r="E8310" s="47"/>
      <c r="F8310" s="47"/>
      <c r="G8310" s="48"/>
      <c r="H8310" s="47"/>
      <c r="I8310" s="51"/>
      <c r="J8310" s="51"/>
      <c r="K8310" s="47"/>
      <c r="L8310" s="47"/>
      <c r="M8310" s="47"/>
      <c r="N8310" s="47"/>
      <c r="O8310" s="48"/>
    </row>
    <row r="8311" spans="2:15" x14ac:dyDescent="0.25">
      <c r="B8311" s="84"/>
      <c r="C8311" s="47"/>
      <c r="D8311" s="47"/>
      <c r="E8311" s="47"/>
      <c r="F8311" s="47"/>
      <c r="G8311" s="48"/>
      <c r="H8311" s="47"/>
      <c r="I8311" s="51"/>
      <c r="J8311" s="51"/>
      <c r="K8311" s="47"/>
      <c r="L8311" s="47"/>
      <c r="M8311" s="47"/>
      <c r="N8311" s="47"/>
      <c r="O8311" s="48"/>
    </row>
    <row r="8312" spans="2:15" x14ac:dyDescent="0.25">
      <c r="B8312" s="84"/>
      <c r="C8312" s="47"/>
      <c r="D8312" s="47"/>
      <c r="E8312" s="47"/>
      <c r="F8312" s="47"/>
      <c r="G8312" s="48"/>
      <c r="H8312" s="47"/>
      <c r="I8312" s="51"/>
      <c r="J8312" s="51"/>
      <c r="K8312" s="47"/>
      <c r="L8312" s="47"/>
      <c r="M8312" s="47"/>
      <c r="N8312" s="47"/>
      <c r="O8312" s="48"/>
    </row>
    <row r="8313" spans="2:15" x14ac:dyDescent="0.25">
      <c r="B8313" s="84"/>
      <c r="C8313" s="47"/>
      <c r="D8313" s="47"/>
      <c r="E8313" s="47"/>
      <c r="F8313" s="47"/>
      <c r="G8313" s="48"/>
      <c r="H8313" s="47"/>
      <c r="I8313" s="51"/>
      <c r="J8313" s="51"/>
      <c r="K8313" s="47"/>
      <c r="L8313" s="47"/>
      <c r="M8313" s="47"/>
      <c r="N8313" s="47"/>
      <c r="O8313" s="48"/>
    </row>
    <row r="8314" spans="2:15" x14ac:dyDescent="0.25">
      <c r="B8314" s="84"/>
      <c r="C8314" s="47"/>
      <c r="D8314" s="47"/>
      <c r="E8314" s="47"/>
      <c r="F8314" s="47"/>
      <c r="G8314" s="48"/>
      <c r="H8314" s="47"/>
      <c r="I8314" s="51"/>
      <c r="J8314" s="51"/>
      <c r="K8314" s="47"/>
      <c r="L8314" s="47"/>
      <c r="M8314" s="47"/>
      <c r="N8314" s="47"/>
      <c r="O8314" s="48"/>
    </row>
    <row r="8315" spans="2:15" x14ac:dyDescent="0.25">
      <c r="B8315" s="84"/>
      <c r="C8315" s="47"/>
      <c r="D8315" s="47"/>
      <c r="E8315" s="47"/>
      <c r="F8315" s="47"/>
      <c r="G8315" s="48"/>
      <c r="H8315" s="47"/>
      <c r="I8315" s="51"/>
      <c r="J8315" s="51"/>
      <c r="K8315" s="47"/>
      <c r="L8315" s="47"/>
      <c r="M8315" s="47"/>
      <c r="N8315" s="47"/>
      <c r="O8315" s="48"/>
    </row>
    <row r="8316" spans="2:15" x14ac:dyDescent="0.25">
      <c r="B8316" s="84"/>
      <c r="C8316" s="47"/>
      <c r="D8316" s="47"/>
      <c r="E8316" s="47"/>
      <c r="F8316" s="47"/>
      <c r="G8316" s="48"/>
      <c r="H8316" s="47"/>
      <c r="I8316" s="51"/>
      <c r="J8316" s="51"/>
      <c r="K8316" s="47"/>
      <c r="L8316" s="47"/>
      <c r="M8316" s="47"/>
      <c r="N8316" s="47"/>
      <c r="O8316" s="48"/>
    </row>
    <row r="8317" spans="2:15" x14ac:dyDescent="0.25">
      <c r="B8317" s="84"/>
      <c r="C8317" s="47"/>
      <c r="D8317" s="47"/>
      <c r="E8317" s="47"/>
      <c r="F8317" s="47"/>
      <c r="G8317" s="48"/>
      <c r="H8317" s="47"/>
      <c r="I8317" s="51"/>
      <c r="J8317" s="51"/>
      <c r="K8317" s="47"/>
      <c r="L8317" s="47"/>
      <c r="M8317" s="47"/>
      <c r="N8317" s="47"/>
      <c r="O8317" s="48"/>
    </row>
    <row r="8318" spans="2:15" x14ac:dyDescent="0.25">
      <c r="B8318" s="84"/>
      <c r="C8318" s="47"/>
      <c r="D8318" s="47"/>
      <c r="E8318" s="47"/>
      <c r="F8318" s="47"/>
      <c r="G8318" s="48"/>
      <c r="H8318" s="47"/>
      <c r="I8318" s="51"/>
      <c r="J8318" s="51"/>
      <c r="K8318" s="47"/>
      <c r="L8318" s="47"/>
      <c r="M8318" s="47"/>
      <c r="N8318" s="47"/>
      <c r="O8318" s="48"/>
    </row>
    <row r="8319" spans="2:15" x14ac:dyDescent="0.25">
      <c r="B8319" s="84"/>
      <c r="C8319" s="47"/>
      <c r="D8319" s="47"/>
      <c r="E8319" s="47"/>
      <c r="F8319" s="47"/>
      <c r="G8319" s="48"/>
      <c r="H8319" s="47"/>
      <c r="I8319" s="51"/>
      <c r="J8319" s="51"/>
      <c r="K8319" s="47"/>
      <c r="L8319" s="47"/>
      <c r="M8319" s="47"/>
      <c r="N8319" s="47"/>
      <c r="O8319" s="48"/>
    </row>
    <row r="8320" spans="2:15" x14ac:dyDescent="0.25">
      <c r="B8320" s="84"/>
      <c r="C8320" s="47"/>
      <c r="D8320" s="47"/>
      <c r="E8320" s="47"/>
      <c r="F8320" s="47"/>
      <c r="G8320" s="48"/>
      <c r="H8320" s="47"/>
      <c r="I8320" s="51"/>
      <c r="J8320" s="51"/>
      <c r="K8320" s="47"/>
      <c r="L8320" s="47"/>
      <c r="M8320" s="47"/>
      <c r="N8320" s="47"/>
      <c r="O8320" s="48"/>
    </row>
    <row r="8321" spans="2:15" x14ac:dyDescent="0.25">
      <c r="B8321" s="84"/>
      <c r="C8321" s="47"/>
      <c r="D8321" s="47"/>
      <c r="E8321" s="47"/>
      <c r="F8321" s="47"/>
      <c r="G8321" s="48"/>
      <c r="H8321" s="47"/>
      <c r="I8321" s="51"/>
      <c r="J8321" s="51"/>
      <c r="K8321" s="47"/>
      <c r="L8321" s="47"/>
      <c r="M8321" s="47"/>
      <c r="N8321" s="47"/>
      <c r="O8321" s="48"/>
    </row>
    <row r="8322" spans="2:15" x14ac:dyDescent="0.25">
      <c r="B8322" s="84"/>
      <c r="C8322" s="47"/>
      <c r="D8322" s="47"/>
      <c r="E8322" s="47"/>
      <c r="F8322" s="47"/>
      <c r="G8322" s="48"/>
      <c r="H8322" s="47"/>
      <c r="I8322" s="51"/>
      <c r="J8322" s="51"/>
      <c r="K8322" s="47"/>
      <c r="L8322" s="47"/>
      <c r="M8322" s="47"/>
      <c r="N8322" s="47"/>
      <c r="O8322" s="48"/>
    </row>
    <row r="8323" spans="2:15" x14ac:dyDescent="0.25">
      <c r="B8323" s="84"/>
      <c r="C8323" s="47"/>
      <c r="D8323" s="47"/>
      <c r="E8323" s="47"/>
      <c r="F8323" s="47"/>
      <c r="G8323" s="48"/>
      <c r="H8323" s="47"/>
      <c r="I8323" s="51"/>
      <c r="J8323" s="51"/>
      <c r="K8323" s="47"/>
      <c r="L8323" s="47"/>
      <c r="M8323" s="47"/>
      <c r="N8323" s="47"/>
      <c r="O8323" s="48"/>
    </row>
    <row r="8324" spans="2:15" x14ac:dyDescent="0.25">
      <c r="B8324" s="84"/>
      <c r="C8324" s="47"/>
      <c r="D8324" s="47"/>
      <c r="E8324" s="47"/>
      <c r="F8324" s="47"/>
      <c r="G8324" s="48"/>
      <c r="H8324" s="47"/>
      <c r="I8324" s="51"/>
      <c r="J8324" s="51"/>
      <c r="K8324" s="47"/>
      <c r="L8324" s="47"/>
      <c r="M8324" s="47"/>
      <c r="N8324" s="47"/>
      <c r="O8324" s="48"/>
    </row>
    <row r="8325" spans="2:15" x14ac:dyDescent="0.25">
      <c r="B8325" s="84"/>
      <c r="C8325" s="47"/>
      <c r="D8325" s="47"/>
      <c r="E8325" s="47"/>
      <c r="F8325" s="47"/>
      <c r="G8325" s="48"/>
      <c r="H8325" s="47"/>
      <c r="I8325" s="51"/>
      <c r="J8325" s="51"/>
      <c r="K8325" s="47"/>
      <c r="L8325" s="47"/>
      <c r="M8325" s="47"/>
      <c r="N8325" s="47"/>
      <c r="O8325" s="48"/>
    </row>
    <row r="8326" spans="2:15" x14ac:dyDescent="0.25">
      <c r="B8326" s="84"/>
      <c r="C8326" s="47"/>
      <c r="D8326" s="47"/>
      <c r="E8326" s="47"/>
      <c r="F8326" s="47"/>
      <c r="G8326" s="48"/>
      <c r="H8326" s="47"/>
      <c r="I8326" s="51"/>
      <c r="J8326" s="51"/>
      <c r="K8326" s="47"/>
      <c r="L8326" s="47"/>
      <c r="M8326" s="47"/>
      <c r="N8326" s="47"/>
      <c r="O8326" s="48"/>
    </row>
    <row r="8327" spans="2:15" x14ac:dyDescent="0.25">
      <c r="B8327" s="84"/>
      <c r="C8327" s="47"/>
      <c r="D8327" s="47"/>
      <c r="E8327" s="47"/>
      <c r="F8327" s="47"/>
      <c r="G8327" s="48"/>
      <c r="H8327" s="47"/>
      <c r="I8327" s="51"/>
      <c r="J8327" s="51"/>
      <c r="K8327" s="47"/>
      <c r="L8327" s="47"/>
      <c r="M8327" s="47"/>
      <c r="N8327" s="47"/>
      <c r="O8327" s="48"/>
    </row>
    <row r="8328" spans="2:15" x14ac:dyDescent="0.25">
      <c r="B8328" s="84"/>
      <c r="C8328" s="47"/>
      <c r="D8328" s="47"/>
      <c r="E8328" s="47"/>
      <c r="F8328" s="47"/>
      <c r="G8328" s="48"/>
      <c r="H8328" s="47"/>
      <c r="I8328" s="51"/>
      <c r="J8328" s="51"/>
      <c r="K8328" s="47"/>
      <c r="L8328" s="47"/>
      <c r="M8328" s="47"/>
      <c r="N8328" s="47"/>
      <c r="O8328" s="48"/>
    </row>
    <row r="8329" spans="2:15" x14ac:dyDescent="0.25">
      <c r="B8329" s="84"/>
      <c r="C8329" s="47"/>
      <c r="D8329" s="47"/>
      <c r="E8329" s="47"/>
      <c r="F8329" s="47"/>
      <c r="G8329" s="48"/>
      <c r="H8329" s="47"/>
      <c r="I8329" s="51"/>
      <c r="J8329" s="51"/>
      <c r="K8329" s="47"/>
      <c r="L8329" s="47"/>
      <c r="M8329" s="47"/>
      <c r="N8329" s="47"/>
      <c r="O8329" s="48"/>
    </row>
    <row r="8330" spans="2:15" x14ac:dyDescent="0.25">
      <c r="B8330" s="84"/>
      <c r="C8330" s="47"/>
      <c r="D8330" s="47"/>
      <c r="E8330" s="47"/>
      <c r="F8330" s="47"/>
      <c r="G8330" s="48"/>
      <c r="H8330" s="47"/>
      <c r="I8330" s="51"/>
      <c r="J8330" s="51"/>
      <c r="K8330" s="47"/>
      <c r="L8330" s="47"/>
      <c r="M8330" s="47"/>
      <c r="N8330" s="47"/>
      <c r="O8330" s="48"/>
    </row>
    <row r="8331" spans="2:15" x14ac:dyDescent="0.25">
      <c r="B8331" s="84"/>
      <c r="C8331" s="47"/>
      <c r="D8331" s="47"/>
      <c r="E8331" s="47"/>
      <c r="F8331" s="47"/>
      <c r="G8331" s="48"/>
      <c r="H8331" s="47"/>
      <c r="I8331" s="51"/>
      <c r="J8331" s="51"/>
      <c r="K8331" s="47"/>
      <c r="L8331" s="47"/>
      <c r="M8331" s="47"/>
      <c r="N8331" s="47"/>
      <c r="O8331" s="48"/>
    </row>
    <row r="8332" spans="2:15" x14ac:dyDescent="0.25">
      <c r="B8332" s="84"/>
      <c r="C8332" s="47"/>
      <c r="D8332" s="47"/>
      <c r="E8332" s="47"/>
      <c r="F8332" s="47"/>
      <c r="G8332" s="48"/>
      <c r="H8332" s="47"/>
      <c r="I8332" s="51"/>
      <c r="J8332" s="51"/>
      <c r="K8332" s="47"/>
      <c r="L8332" s="47"/>
      <c r="M8332" s="47"/>
      <c r="N8332" s="47"/>
      <c r="O8332" s="48"/>
    </row>
    <row r="8333" spans="2:15" x14ac:dyDescent="0.25">
      <c r="B8333" s="84"/>
      <c r="C8333" s="47"/>
      <c r="D8333" s="47"/>
      <c r="E8333" s="47"/>
      <c r="F8333" s="47"/>
      <c r="G8333" s="48"/>
      <c r="H8333" s="47"/>
      <c r="I8333" s="51"/>
      <c r="J8333" s="51"/>
      <c r="K8333" s="47"/>
      <c r="L8333" s="47"/>
      <c r="M8333" s="47"/>
      <c r="N8333" s="47"/>
      <c r="O8333" s="48"/>
    </row>
    <row r="8334" spans="2:15" x14ac:dyDescent="0.25">
      <c r="B8334" s="84"/>
      <c r="C8334" s="47"/>
      <c r="D8334" s="47"/>
      <c r="E8334" s="47"/>
      <c r="F8334" s="47"/>
      <c r="G8334" s="48"/>
      <c r="H8334" s="47"/>
      <c r="I8334" s="51"/>
      <c r="J8334" s="51"/>
      <c r="K8334" s="47"/>
      <c r="L8334" s="47"/>
      <c r="M8334" s="47"/>
      <c r="N8334" s="47"/>
      <c r="O8334" s="48"/>
    </row>
    <row r="8335" spans="2:15" x14ac:dyDescent="0.25">
      <c r="B8335" s="84"/>
      <c r="C8335" s="47"/>
      <c r="D8335" s="47"/>
      <c r="E8335" s="47"/>
      <c r="F8335" s="47"/>
      <c r="G8335" s="48"/>
      <c r="H8335" s="47"/>
      <c r="I8335" s="51"/>
      <c r="J8335" s="51"/>
      <c r="K8335" s="47"/>
      <c r="L8335" s="47"/>
      <c r="M8335" s="47"/>
      <c r="N8335" s="47"/>
      <c r="O8335" s="48"/>
    </row>
    <row r="8336" spans="2:15" x14ac:dyDescent="0.25">
      <c r="B8336" s="84"/>
      <c r="C8336" s="47"/>
      <c r="D8336" s="47"/>
      <c r="E8336" s="47"/>
      <c r="F8336" s="47"/>
      <c r="G8336" s="48"/>
      <c r="H8336" s="47"/>
      <c r="I8336" s="51"/>
      <c r="J8336" s="51"/>
      <c r="K8336" s="47"/>
      <c r="L8336" s="47"/>
      <c r="M8336" s="47"/>
      <c r="N8336" s="47"/>
      <c r="O8336" s="48"/>
    </row>
    <row r="8337" spans="2:15" x14ac:dyDescent="0.25">
      <c r="B8337" s="84"/>
      <c r="C8337" s="47"/>
      <c r="D8337" s="47"/>
      <c r="E8337" s="47"/>
      <c r="F8337" s="47"/>
      <c r="G8337" s="48"/>
      <c r="H8337" s="47"/>
      <c r="I8337" s="51"/>
      <c r="J8337" s="51"/>
      <c r="K8337" s="47"/>
      <c r="L8337" s="47"/>
      <c r="M8337" s="47"/>
      <c r="N8337" s="47"/>
      <c r="O8337" s="48"/>
    </row>
    <row r="8338" spans="2:15" x14ac:dyDescent="0.25">
      <c r="B8338" s="84"/>
      <c r="C8338" s="47"/>
      <c r="D8338" s="47"/>
      <c r="E8338" s="47"/>
      <c r="F8338" s="47"/>
      <c r="G8338" s="48"/>
      <c r="H8338" s="47"/>
      <c r="I8338" s="51"/>
      <c r="J8338" s="51"/>
      <c r="K8338" s="47"/>
      <c r="L8338" s="47"/>
      <c r="M8338" s="47"/>
      <c r="N8338" s="47"/>
      <c r="O8338" s="48"/>
    </row>
    <row r="8339" spans="2:15" x14ac:dyDescent="0.25">
      <c r="B8339" s="84"/>
      <c r="C8339" s="47"/>
      <c r="D8339" s="47"/>
      <c r="E8339" s="47"/>
      <c r="F8339" s="47"/>
      <c r="G8339" s="48"/>
      <c r="H8339" s="47"/>
      <c r="I8339" s="51"/>
      <c r="J8339" s="51"/>
      <c r="K8339" s="47"/>
      <c r="L8339" s="47"/>
      <c r="M8339" s="47"/>
      <c r="N8339" s="47"/>
      <c r="O8339" s="48"/>
    </row>
    <row r="8340" spans="2:15" x14ac:dyDescent="0.25">
      <c r="B8340" s="84"/>
      <c r="C8340" s="47"/>
      <c r="D8340" s="47"/>
      <c r="E8340" s="47"/>
      <c r="F8340" s="47"/>
      <c r="G8340" s="48"/>
      <c r="H8340" s="47"/>
      <c r="I8340" s="51"/>
      <c r="J8340" s="51"/>
      <c r="K8340" s="47"/>
      <c r="L8340" s="47"/>
      <c r="M8340" s="47"/>
      <c r="N8340" s="47"/>
      <c r="O8340" s="48"/>
    </row>
    <row r="8341" spans="2:15" x14ac:dyDescent="0.25">
      <c r="B8341" s="84"/>
      <c r="C8341" s="47"/>
      <c r="D8341" s="47"/>
      <c r="E8341" s="47"/>
      <c r="F8341" s="47"/>
      <c r="G8341" s="48"/>
      <c r="H8341" s="47"/>
      <c r="I8341" s="51"/>
      <c r="J8341" s="51"/>
      <c r="K8341" s="47"/>
      <c r="L8341" s="47"/>
      <c r="M8341" s="47"/>
      <c r="N8341" s="47"/>
      <c r="O8341" s="48"/>
    </row>
    <row r="8342" spans="2:15" x14ac:dyDescent="0.25">
      <c r="B8342" s="84"/>
      <c r="C8342" s="47"/>
      <c r="D8342" s="47"/>
      <c r="E8342" s="47"/>
      <c r="F8342" s="47"/>
      <c r="G8342" s="48"/>
      <c r="H8342" s="47"/>
      <c r="I8342" s="51"/>
      <c r="J8342" s="51"/>
      <c r="K8342" s="47"/>
      <c r="L8342" s="47"/>
      <c r="M8342" s="47"/>
      <c r="N8342" s="47"/>
      <c r="O8342" s="48"/>
    </row>
    <row r="8343" spans="2:15" x14ac:dyDescent="0.25">
      <c r="B8343" s="84"/>
      <c r="C8343" s="47"/>
      <c r="D8343" s="47"/>
      <c r="E8343" s="47"/>
      <c r="F8343" s="47"/>
      <c r="G8343" s="48"/>
      <c r="H8343" s="47"/>
      <c r="I8343" s="51"/>
      <c r="J8343" s="51"/>
      <c r="K8343" s="47"/>
      <c r="L8343" s="47"/>
      <c r="M8343" s="47"/>
      <c r="N8343" s="47"/>
      <c r="O8343" s="48"/>
    </row>
    <row r="8344" spans="2:15" x14ac:dyDescent="0.25">
      <c r="B8344" s="84"/>
      <c r="C8344" s="47"/>
      <c r="D8344" s="47"/>
      <c r="E8344" s="47"/>
      <c r="F8344" s="47"/>
      <c r="G8344" s="48"/>
      <c r="H8344" s="47"/>
      <c r="I8344" s="51"/>
      <c r="J8344" s="51"/>
      <c r="K8344" s="47"/>
      <c r="L8344" s="47"/>
      <c r="M8344" s="47"/>
      <c r="N8344" s="47"/>
      <c r="O8344" s="48"/>
    </row>
    <row r="8345" spans="2:15" x14ac:dyDescent="0.25">
      <c r="B8345" s="84"/>
      <c r="C8345" s="47"/>
      <c r="D8345" s="47"/>
      <c r="E8345" s="47"/>
      <c r="F8345" s="47"/>
      <c r="G8345" s="48"/>
      <c r="H8345" s="47"/>
      <c r="I8345" s="51"/>
      <c r="J8345" s="51"/>
      <c r="K8345" s="47"/>
      <c r="L8345" s="47"/>
      <c r="M8345" s="47"/>
      <c r="N8345" s="47"/>
      <c r="O8345" s="48"/>
    </row>
    <row r="8346" spans="2:15" x14ac:dyDescent="0.25">
      <c r="B8346" s="84"/>
      <c r="C8346" s="47"/>
      <c r="D8346" s="47"/>
      <c r="E8346" s="47"/>
      <c r="F8346" s="47"/>
      <c r="G8346" s="48"/>
      <c r="H8346" s="47"/>
      <c r="I8346" s="51"/>
      <c r="J8346" s="51"/>
      <c r="K8346" s="47"/>
      <c r="L8346" s="47"/>
      <c r="M8346" s="47"/>
      <c r="N8346" s="47"/>
      <c r="O8346" s="48"/>
    </row>
    <row r="8347" spans="2:15" x14ac:dyDescent="0.25">
      <c r="B8347" s="84"/>
      <c r="C8347" s="47"/>
      <c r="D8347" s="47"/>
      <c r="E8347" s="47"/>
      <c r="F8347" s="47"/>
      <c r="G8347" s="48"/>
      <c r="H8347" s="47"/>
      <c r="I8347" s="51"/>
      <c r="J8347" s="51"/>
      <c r="K8347" s="47"/>
      <c r="L8347" s="47"/>
      <c r="M8347" s="47"/>
      <c r="N8347" s="47"/>
      <c r="O8347" s="48"/>
    </row>
    <row r="8348" spans="2:15" x14ac:dyDescent="0.25">
      <c r="B8348" s="84"/>
      <c r="C8348" s="47"/>
      <c r="D8348" s="47"/>
      <c r="E8348" s="47"/>
      <c r="F8348" s="47"/>
      <c r="G8348" s="48"/>
      <c r="H8348" s="47"/>
      <c r="I8348" s="51"/>
      <c r="J8348" s="51"/>
      <c r="K8348" s="47"/>
      <c r="L8348" s="47"/>
      <c r="M8348" s="47"/>
      <c r="N8348" s="47"/>
      <c r="O8348" s="48"/>
    </row>
    <row r="8349" spans="2:15" x14ac:dyDescent="0.25">
      <c r="B8349" s="84"/>
      <c r="C8349" s="47"/>
      <c r="D8349" s="47"/>
      <c r="E8349" s="47"/>
      <c r="F8349" s="47"/>
      <c r="G8349" s="48"/>
      <c r="H8349" s="47"/>
      <c r="I8349" s="51"/>
      <c r="J8349" s="51"/>
      <c r="K8349" s="47"/>
      <c r="L8349" s="47"/>
      <c r="M8349" s="47"/>
      <c r="N8349" s="47"/>
      <c r="O8349" s="48"/>
    </row>
    <row r="8350" spans="2:15" x14ac:dyDescent="0.25">
      <c r="B8350" s="84"/>
      <c r="C8350" s="47"/>
      <c r="D8350" s="47"/>
      <c r="E8350" s="47"/>
      <c r="F8350" s="47"/>
      <c r="G8350" s="48"/>
      <c r="H8350" s="47"/>
      <c r="I8350" s="51"/>
      <c r="J8350" s="51"/>
      <c r="K8350" s="47"/>
      <c r="L8350" s="47"/>
      <c r="M8350" s="47"/>
      <c r="N8350" s="47"/>
      <c r="O8350" s="48"/>
    </row>
    <row r="8351" spans="2:15" x14ac:dyDescent="0.25">
      <c r="B8351" s="84"/>
      <c r="C8351" s="47"/>
      <c r="D8351" s="47"/>
      <c r="E8351" s="47"/>
      <c r="F8351" s="47"/>
      <c r="G8351" s="48"/>
      <c r="H8351" s="47"/>
      <c r="I8351" s="51"/>
      <c r="J8351" s="51"/>
      <c r="K8351" s="47"/>
      <c r="L8351" s="47"/>
      <c r="M8351" s="47"/>
      <c r="N8351" s="47"/>
      <c r="O8351" s="48"/>
    </row>
    <row r="8352" spans="2:15" x14ac:dyDescent="0.25">
      <c r="B8352" s="84"/>
      <c r="C8352" s="47"/>
      <c r="D8352" s="47"/>
      <c r="E8352" s="47"/>
      <c r="F8352" s="47"/>
      <c r="G8352" s="48"/>
      <c r="H8352" s="47"/>
      <c r="I8352" s="51"/>
      <c r="J8352" s="51"/>
      <c r="K8352" s="47"/>
      <c r="L8352" s="47"/>
      <c r="M8352" s="47"/>
      <c r="N8352" s="47"/>
      <c r="O8352" s="48"/>
    </row>
    <row r="8353" spans="2:15" x14ac:dyDescent="0.25">
      <c r="B8353" s="84"/>
      <c r="C8353" s="47"/>
      <c r="D8353" s="47"/>
      <c r="E8353" s="47"/>
      <c r="F8353" s="47"/>
      <c r="G8353" s="48"/>
      <c r="H8353" s="47"/>
      <c r="I8353" s="51"/>
      <c r="J8353" s="51"/>
      <c r="K8353" s="47"/>
      <c r="L8353" s="47"/>
      <c r="M8353" s="47"/>
      <c r="N8353" s="47"/>
      <c r="O8353" s="48"/>
    </row>
    <row r="8354" spans="2:15" x14ac:dyDescent="0.25">
      <c r="B8354" s="84"/>
      <c r="C8354" s="47"/>
      <c r="D8354" s="47"/>
      <c r="E8354" s="47"/>
      <c r="F8354" s="47"/>
      <c r="G8354" s="48"/>
      <c r="H8354" s="47"/>
      <c r="I8354" s="51"/>
      <c r="J8354" s="51"/>
      <c r="K8354" s="47"/>
      <c r="L8354" s="47"/>
      <c r="M8354" s="47"/>
      <c r="N8354" s="47"/>
      <c r="O8354" s="48"/>
    </row>
    <row r="8355" spans="2:15" x14ac:dyDescent="0.25">
      <c r="B8355" s="84"/>
      <c r="C8355" s="47"/>
      <c r="D8355" s="47"/>
      <c r="E8355" s="47"/>
      <c r="F8355" s="47"/>
      <c r="G8355" s="48"/>
      <c r="H8355" s="47"/>
      <c r="I8355" s="51"/>
      <c r="J8355" s="51"/>
      <c r="K8355" s="47"/>
      <c r="L8355" s="47"/>
      <c r="M8355" s="47"/>
      <c r="N8355" s="47"/>
      <c r="O8355" s="48"/>
    </row>
    <row r="8356" spans="2:15" x14ac:dyDescent="0.25">
      <c r="B8356" s="84"/>
      <c r="C8356" s="47"/>
      <c r="D8356" s="47"/>
      <c r="E8356" s="47"/>
      <c r="F8356" s="47"/>
      <c r="G8356" s="48"/>
      <c r="H8356" s="47"/>
      <c r="I8356" s="51"/>
      <c r="J8356" s="51"/>
      <c r="K8356" s="47"/>
      <c r="L8356" s="47"/>
      <c r="M8356" s="47"/>
      <c r="N8356" s="47"/>
      <c r="O8356" s="48"/>
    </row>
    <row r="8357" spans="2:15" x14ac:dyDescent="0.25">
      <c r="B8357" s="84"/>
      <c r="C8357" s="47"/>
      <c r="D8357" s="47"/>
      <c r="E8357" s="47"/>
      <c r="F8357" s="47"/>
      <c r="G8357" s="48"/>
      <c r="H8357" s="47"/>
      <c r="I8357" s="51"/>
      <c r="J8357" s="51"/>
      <c r="K8357" s="47"/>
      <c r="L8357" s="47"/>
      <c r="M8357" s="47"/>
      <c r="N8357" s="47"/>
      <c r="O8357" s="48"/>
    </row>
    <row r="8358" spans="2:15" x14ac:dyDescent="0.25">
      <c r="B8358" s="84"/>
      <c r="C8358" s="47"/>
      <c r="D8358" s="47"/>
      <c r="E8358" s="47"/>
      <c r="F8358" s="47"/>
      <c r="G8358" s="48"/>
      <c r="H8358" s="47"/>
      <c r="I8358" s="51"/>
      <c r="J8358" s="51"/>
      <c r="K8358" s="47"/>
      <c r="L8358" s="47"/>
      <c r="M8358" s="47"/>
      <c r="N8358" s="47"/>
      <c r="O8358" s="48"/>
    </row>
    <row r="8359" spans="2:15" x14ac:dyDescent="0.25">
      <c r="B8359" s="84"/>
      <c r="C8359" s="47"/>
      <c r="D8359" s="47"/>
      <c r="E8359" s="47"/>
      <c r="F8359" s="47"/>
      <c r="G8359" s="48"/>
      <c r="H8359" s="47"/>
      <c r="I8359" s="51"/>
      <c r="J8359" s="51"/>
      <c r="K8359" s="47"/>
      <c r="L8359" s="47"/>
      <c r="M8359" s="47"/>
      <c r="N8359" s="47"/>
      <c r="O8359" s="48"/>
    </row>
    <row r="8360" spans="2:15" x14ac:dyDescent="0.25">
      <c r="B8360" s="84"/>
      <c r="C8360" s="47"/>
      <c r="D8360" s="47"/>
      <c r="E8360" s="47"/>
      <c r="F8360" s="47"/>
      <c r="G8360" s="48"/>
      <c r="H8360" s="47"/>
      <c r="I8360" s="51"/>
      <c r="J8360" s="51"/>
      <c r="K8360" s="47"/>
      <c r="L8360" s="47"/>
      <c r="M8360" s="47"/>
      <c r="N8360" s="47"/>
      <c r="O8360" s="48"/>
    </row>
    <row r="8361" spans="2:15" x14ac:dyDescent="0.25">
      <c r="B8361" s="84"/>
      <c r="C8361" s="47"/>
      <c r="D8361" s="47"/>
      <c r="E8361" s="47"/>
      <c r="F8361" s="47"/>
      <c r="G8361" s="48"/>
      <c r="H8361" s="47"/>
      <c r="I8361" s="51"/>
      <c r="J8361" s="51"/>
      <c r="K8361" s="47"/>
      <c r="L8361" s="47"/>
      <c r="M8361" s="47"/>
      <c r="N8361" s="47"/>
      <c r="O8361" s="48"/>
    </row>
    <row r="8362" spans="2:15" x14ac:dyDescent="0.25">
      <c r="B8362" s="84"/>
      <c r="C8362" s="47"/>
      <c r="D8362" s="47"/>
      <c r="E8362" s="47"/>
      <c r="F8362" s="47"/>
      <c r="G8362" s="48"/>
      <c r="H8362" s="47"/>
      <c r="I8362" s="51"/>
      <c r="J8362" s="51"/>
      <c r="K8362" s="47"/>
      <c r="L8362" s="47"/>
      <c r="M8362" s="47"/>
      <c r="N8362" s="47"/>
      <c r="O8362" s="48"/>
    </row>
    <row r="8363" spans="2:15" x14ac:dyDescent="0.25">
      <c r="B8363" s="84"/>
      <c r="C8363" s="47"/>
      <c r="D8363" s="47"/>
      <c r="E8363" s="47"/>
      <c r="F8363" s="47"/>
      <c r="G8363" s="48"/>
      <c r="H8363" s="47"/>
      <c r="I8363" s="51"/>
      <c r="J8363" s="51"/>
      <c r="K8363" s="47"/>
      <c r="L8363" s="47"/>
      <c r="M8363" s="47"/>
      <c r="N8363" s="47"/>
      <c r="O8363" s="48"/>
    </row>
    <row r="8364" spans="2:15" x14ac:dyDescent="0.25">
      <c r="B8364" s="84"/>
      <c r="C8364" s="47"/>
      <c r="D8364" s="47"/>
      <c r="E8364" s="47"/>
      <c r="F8364" s="47"/>
      <c r="G8364" s="48"/>
      <c r="H8364" s="47"/>
      <c r="I8364" s="51"/>
      <c r="J8364" s="51"/>
      <c r="K8364" s="47"/>
      <c r="L8364" s="47"/>
      <c r="M8364" s="47"/>
      <c r="N8364" s="47"/>
      <c r="O8364" s="48"/>
    </row>
    <row r="8365" spans="2:15" x14ac:dyDescent="0.25">
      <c r="B8365" s="84"/>
      <c r="C8365" s="47"/>
      <c r="D8365" s="47"/>
      <c r="E8365" s="47"/>
      <c r="F8365" s="47"/>
      <c r="G8365" s="48"/>
      <c r="H8365" s="47"/>
      <c r="I8365" s="51"/>
      <c r="J8365" s="51"/>
      <c r="K8365" s="47"/>
      <c r="L8365" s="47"/>
      <c r="M8365" s="47"/>
      <c r="N8365" s="47"/>
      <c r="O8365" s="48"/>
    </row>
    <row r="8366" spans="2:15" x14ac:dyDescent="0.25">
      <c r="B8366" s="84"/>
      <c r="C8366" s="47"/>
      <c r="D8366" s="47"/>
      <c r="E8366" s="47"/>
      <c r="F8366" s="47"/>
      <c r="G8366" s="48"/>
      <c r="H8366" s="47"/>
      <c r="I8366" s="51"/>
      <c r="J8366" s="51"/>
      <c r="K8366" s="47"/>
      <c r="L8366" s="47"/>
      <c r="M8366" s="47"/>
      <c r="N8366" s="47"/>
      <c r="O8366" s="48"/>
    </row>
    <row r="8367" spans="2:15" x14ac:dyDescent="0.25">
      <c r="B8367" s="84"/>
      <c r="C8367" s="47"/>
      <c r="D8367" s="47"/>
      <c r="E8367" s="47"/>
      <c r="F8367" s="47"/>
      <c r="G8367" s="48"/>
      <c r="H8367" s="47"/>
      <c r="I8367" s="51"/>
      <c r="J8367" s="51"/>
      <c r="K8367" s="47"/>
      <c r="L8367" s="47"/>
      <c r="M8367" s="47"/>
      <c r="N8367" s="47"/>
      <c r="O8367" s="48"/>
    </row>
    <row r="8368" spans="2:15" x14ac:dyDescent="0.25">
      <c r="B8368" s="84"/>
      <c r="C8368" s="47"/>
      <c r="D8368" s="47"/>
      <c r="E8368" s="47"/>
      <c r="F8368" s="47"/>
      <c r="G8368" s="48"/>
      <c r="H8368" s="47"/>
      <c r="I8368" s="51"/>
      <c r="J8368" s="51"/>
      <c r="K8368" s="47"/>
      <c r="L8368" s="47"/>
      <c r="M8368" s="47"/>
      <c r="N8368" s="47"/>
      <c r="O8368" s="48"/>
    </row>
    <row r="8369" spans="2:15" x14ac:dyDescent="0.25">
      <c r="B8369" s="84"/>
      <c r="C8369" s="47"/>
      <c r="D8369" s="47"/>
      <c r="E8369" s="47"/>
      <c r="F8369" s="47"/>
      <c r="G8369" s="48"/>
      <c r="H8369" s="47"/>
      <c r="I8369" s="51"/>
      <c r="J8369" s="51"/>
      <c r="K8369" s="47"/>
      <c r="L8369" s="47"/>
      <c r="M8369" s="47"/>
      <c r="N8369" s="47"/>
      <c r="O8369" s="48"/>
    </row>
    <row r="8370" spans="2:15" x14ac:dyDescent="0.25">
      <c r="B8370" s="84"/>
      <c r="C8370" s="47"/>
      <c r="D8370" s="47"/>
      <c r="E8370" s="47"/>
      <c r="F8370" s="47"/>
      <c r="G8370" s="48"/>
      <c r="H8370" s="47"/>
      <c r="I8370" s="51"/>
      <c r="J8370" s="51"/>
      <c r="K8370" s="47"/>
      <c r="L8370" s="47"/>
      <c r="M8370" s="47"/>
      <c r="N8370" s="47"/>
      <c r="O8370" s="48"/>
    </row>
    <row r="8371" spans="2:15" x14ac:dyDescent="0.25">
      <c r="B8371" s="84"/>
      <c r="C8371" s="47"/>
      <c r="D8371" s="47"/>
      <c r="E8371" s="47"/>
      <c r="F8371" s="47"/>
      <c r="G8371" s="48"/>
      <c r="H8371" s="47"/>
      <c r="I8371" s="51"/>
      <c r="J8371" s="51"/>
      <c r="K8371" s="47"/>
      <c r="L8371" s="47"/>
      <c r="M8371" s="47"/>
      <c r="N8371" s="47"/>
      <c r="O8371" s="48"/>
    </row>
    <row r="8372" spans="2:15" x14ac:dyDescent="0.25">
      <c r="B8372" s="84"/>
      <c r="C8372" s="47"/>
      <c r="D8372" s="47"/>
      <c r="E8372" s="47"/>
      <c r="F8372" s="47"/>
      <c r="G8372" s="48"/>
      <c r="H8372" s="47"/>
      <c r="I8372" s="51"/>
      <c r="J8372" s="51"/>
      <c r="K8372" s="47"/>
      <c r="L8372" s="47"/>
      <c r="M8372" s="47"/>
      <c r="N8372" s="47"/>
      <c r="O8372" s="48"/>
    </row>
    <row r="8373" spans="2:15" x14ac:dyDescent="0.25">
      <c r="B8373" s="84"/>
      <c r="C8373" s="47"/>
      <c r="D8373" s="47"/>
      <c r="E8373" s="47"/>
      <c r="F8373" s="47"/>
      <c r="G8373" s="48"/>
      <c r="H8373" s="47"/>
      <c r="I8373" s="51"/>
      <c r="J8373" s="51"/>
      <c r="K8373" s="47"/>
      <c r="L8373" s="47"/>
      <c r="M8373" s="47"/>
      <c r="N8373" s="47"/>
      <c r="O8373" s="48"/>
    </row>
    <row r="8374" spans="2:15" x14ac:dyDescent="0.25">
      <c r="B8374" s="84"/>
      <c r="C8374" s="47"/>
      <c r="D8374" s="47"/>
      <c r="E8374" s="47"/>
      <c r="F8374" s="47"/>
      <c r="G8374" s="48"/>
      <c r="H8374" s="47"/>
      <c r="I8374" s="51"/>
      <c r="J8374" s="51"/>
      <c r="K8374" s="47"/>
      <c r="L8374" s="47"/>
      <c r="M8374" s="47"/>
      <c r="N8374" s="47"/>
      <c r="O8374" s="48"/>
    </row>
    <row r="8375" spans="2:15" x14ac:dyDescent="0.25">
      <c r="B8375" s="84"/>
      <c r="C8375" s="47"/>
      <c r="D8375" s="47"/>
      <c r="E8375" s="47"/>
      <c r="F8375" s="47"/>
      <c r="G8375" s="48"/>
      <c r="H8375" s="47"/>
      <c r="I8375" s="51"/>
      <c r="J8375" s="51"/>
      <c r="K8375" s="47"/>
      <c r="L8375" s="47"/>
      <c r="M8375" s="47"/>
      <c r="N8375" s="47"/>
      <c r="O8375" s="48"/>
    </row>
    <row r="8376" spans="2:15" x14ac:dyDescent="0.25">
      <c r="B8376" s="84"/>
      <c r="C8376" s="47"/>
      <c r="D8376" s="47"/>
      <c r="E8376" s="47"/>
      <c r="F8376" s="47"/>
      <c r="G8376" s="48"/>
      <c r="H8376" s="47"/>
      <c r="I8376" s="51"/>
      <c r="J8376" s="51"/>
      <c r="K8376" s="47"/>
      <c r="L8376" s="47"/>
      <c r="M8376" s="47"/>
      <c r="N8376" s="47"/>
      <c r="O8376" s="48"/>
    </row>
    <row r="8377" spans="2:15" x14ac:dyDescent="0.25">
      <c r="B8377" s="84"/>
      <c r="C8377" s="47"/>
      <c r="D8377" s="47"/>
      <c r="E8377" s="47"/>
      <c r="F8377" s="47"/>
      <c r="G8377" s="48"/>
      <c r="H8377" s="47"/>
      <c r="I8377" s="51"/>
      <c r="J8377" s="51"/>
      <c r="K8377" s="47"/>
      <c r="L8377" s="47"/>
      <c r="M8377" s="47"/>
      <c r="N8377" s="47"/>
      <c r="O8377" s="48"/>
    </row>
    <row r="8378" spans="2:15" x14ac:dyDescent="0.25">
      <c r="B8378" s="84"/>
      <c r="C8378" s="47"/>
      <c r="D8378" s="47"/>
      <c r="E8378" s="47"/>
      <c r="F8378" s="47"/>
      <c r="G8378" s="48"/>
      <c r="H8378" s="47"/>
      <c r="I8378" s="51"/>
      <c r="J8378" s="51"/>
      <c r="K8378" s="47"/>
      <c r="L8378" s="47"/>
      <c r="M8378" s="47"/>
      <c r="N8378" s="47"/>
      <c r="O8378" s="48"/>
    </row>
    <row r="8379" spans="2:15" x14ac:dyDescent="0.25">
      <c r="B8379" s="84"/>
      <c r="C8379" s="47"/>
      <c r="D8379" s="47"/>
      <c r="E8379" s="47"/>
      <c r="F8379" s="47"/>
      <c r="G8379" s="48"/>
      <c r="H8379" s="47"/>
      <c r="I8379" s="51"/>
      <c r="J8379" s="51"/>
      <c r="K8379" s="47"/>
      <c r="L8379" s="47"/>
      <c r="M8379" s="47"/>
      <c r="N8379" s="47"/>
      <c r="O8379" s="48"/>
    </row>
    <row r="8380" spans="2:15" x14ac:dyDescent="0.25">
      <c r="B8380" s="84"/>
      <c r="C8380" s="47"/>
      <c r="D8380" s="47"/>
      <c r="E8380" s="47"/>
      <c r="F8380" s="47"/>
      <c r="G8380" s="48"/>
      <c r="H8380" s="47"/>
      <c r="I8380" s="51"/>
      <c r="J8380" s="51"/>
      <c r="K8380" s="47"/>
      <c r="L8380" s="47"/>
      <c r="M8380" s="47"/>
      <c r="N8380" s="47"/>
      <c r="O8380" s="48"/>
    </row>
    <row r="8381" spans="2:15" x14ac:dyDescent="0.25">
      <c r="B8381" s="84"/>
      <c r="C8381" s="47"/>
      <c r="D8381" s="47"/>
      <c r="E8381" s="47"/>
      <c r="F8381" s="47"/>
      <c r="G8381" s="48"/>
      <c r="H8381" s="47"/>
      <c r="I8381" s="51"/>
      <c r="J8381" s="51"/>
      <c r="K8381" s="47"/>
      <c r="L8381" s="47"/>
      <c r="M8381" s="47"/>
      <c r="N8381" s="47"/>
      <c r="O8381" s="48"/>
    </row>
    <row r="8382" spans="2:15" x14ac:dyDescent="0.25">
      <c r="B8382" s="84"/>
      <c r="C8382" s="47"/>
      <c r="D8382" s="47"/>
      <c r="E8382" s="47"/>
      <c r="F8382" s="47"/>
      <c r="G8382" s="48"/>
      <c r="H8382" s="47"/>
      <c r="I8382" s="51"/>
      <c r="J8382" s="51"/>
      <c r="K8382" s="47"/>
      <c r="L8382" s="47"/>
      <c r="M8382" s="47"/>
      <c r="N8382" s="47"/>
      <c r="O8382" s="48"/>
    </row>
    <row r="8383" spans="2:15" x14ac:dyDescent="0.25">
      <c r="B8383" s="84"/>
      <c r="C8383" s="47"/>
      <c r="D8383" s="47"/>
      <c r="E8383" s="47"/>
      <c r="F8383" s="47"/>
      <c r="G8383" s="48"/>
      <c r="H8383" s="47"/>
      <c r="I8383" s="51"/>
      <c r="J8383" s="51"/>
      <c r="K8383" s="47"/>
      <c r="L8383" s="47"/>
      <c r="M8383" s="47"/>
      <c r="N8383" s="47"/>
      <c r="O8383" s="48"/>
    </row>
    <row r="8384" spans="2:15" x14ac:dyDescent="0.25">
      <c r="B8384" s="84"/>
      <c r="C8384" s="47"/>
      <c r="D8384" s="47"/>
      <c r="E8384" s="47"/>
      <c r="F8384" s="47"/>
      <c r="G8384" s="48"/>
      <c r="H8384" s="47"/>
      <c r="I8384" s="51"/>
      <c r="J8384" s="51"/>
      <c r="K8384" s="47"/>
      <c r="L8384" s="47"/>
      <c r="M8384" s="47"/>
      <c r="N8384" s="47"/>
      <c r="O8384" s="48"/>
    </row>
    <row r="8385" spans="2:15" x14ac:dyDescent="0.25">
      <c r="B8385" s="84"/>
      <c r="C8385" s="47"/>
      <c r="D8385" s="47"/>
      <c r="E8385" s="47"/>
      <c r="F8385" s="47"/>
      <c r="G8385" s="48"/>
      <c r="H8385" s="47"/>
      <c r="I8385" s="51"/>
      <c r="J8385" s="51"/>
      <c r="K8385" s="47"/>
      <c r="L8385" s="47"/>
      <c r="M8385" s="47"/>
      <c r="N8385" s="47"/>
      <c r="O8385" s="48"/>
    </row>
    <row r="8386" spans="2:15" x14ac:dyDescent="0.25">
      <c r="B8386" s="84"/>
      <c r="C8386" s="47"/>
      <c r="D8386" s="47"/>
      <c r="E8386" s="47"/>
      <c r="F8386" s="47"/>
      <c r="G8386" s="48"/>
      <c r="H8386" s="47"/>
      <c r="I8386" s="51"/>
      <c r="J8386" s="51"/>
      <c r="K8386" s="47"/>
      <c r="L8386" s="47"/>
      <c r="M8386" s="47"/>
      <c r="N8386" s="47"/>
      <c r="O8386" s="48"/>
    </row>
    <row r="8387" spans="2:15" x14ac:dyDescent="0.25">
      <c r="B8387" s="84"/>
      <c r="C8387" s="47"/>
      <c r="D8387" s="47"/>
      <c r="E8387" s="47"/>
      <c r="F8387" s="47"/>
      <c r="G8387" s="48"/>
      <c r="H8387" s="47"/>
      <c r="I8387" s="51"/>
      <c r="J8387" s="51"/>
      <c r="K8387" s="47"/>
      <c r="L8387" s="47"/>
      <c r="M8387" s="47"/>
      <c r="N8387" s="47"/>
      <c r="O8387" s="48"/>
    </row>
    <row r="8388" spans="2:15" x14ac:dyDescent="0.25">
      <c r="B8388" s="84"/>
      <c r="C8388" s="47"/>
      <c r="D8388" s="47"/>
      <c r="E8388" s="47"/>
      <c r="F8388" s="47"/>
      <c r="G8388" s="48"/>
      <c r="H8388" s="47"/>
      <c r="I8388" s="51"/>
      <c r="J8388" s="51"/>
      <c r="K8388" s="47"/>
      <c r="L8388" s="47"/>
      <c r="M8388" s="47"/>
      <c r="N8388" s="47"/>
      <c r="O8388" s="48"/>
    </row>
    <row r="8389" spans="2:15" x14ac:dyDescent="0.25">
      <c r="B8389" s="84"/>
      <c r="C8389" s="47"/>
      <c r="D8389" s="47"/>
      <c r="E8389" s="47"/>
      <c r="F8389" s="47"/>
      <c r="G8389" s="48"/>
      <c r="H8389" s="47"/>
      <c r="I8389" s="51"/>
      <c r="J8389" s="51"/>
      <c r="K8389" s="47"/>
      <c r="L8389" s="47"/>
      <c r="M8389" s="47"/>
      <c r="N8389" s="47"/>
      <c r="O8389" s="48"/>
    </row>
    <row r="8390" spans="2:15" x14ac:dyDescent="0.25">
      <c r="B8390" s="84"/>
      <c r="C8390" s="47"/>
      <c r="D8390" s="47"/>
      <c r="E8390" s="47"/>
      <c r="F8390" s="47"/>
      <c r="G8390" s="48"/>
      <c r="H8390" s="47"/>
      <c r="I8390" s="51"/>
      <c r="J8390" s="51"/>
      <c r="K8390" s="47"/>
      <c r="L8390" s="47"/>
      <c r="M8390" s="47"/>
      <c r="N8390" s="47"/>
      <c r="O8390" s="48"/>
    </row>
    <row r="8391" spans="2:15" x14ac:dyDescent="0.25">
      <c r="B8391" s="84"/>
      <c r="C8391" s="47"/>
      <c r="D8391" s="47"/>
      <c r="E8391" s="47"/>
      <c r="F8391" s="47"/>
      <c r="G8391" s="48"/>
      <c r="H8391" s="47"/>
      <c r="I8391" s="51"/>
      <c r="J8391" s="51"/>
      <c r="K8391" s="47"/>
      <c r="L8391" s="47"/>
      <c r="M8391" s="47"/>
      <c r="N8391" s="47"/>
      <c r="O8391" s="48"/>
    </row>
    <row r="8392" spans="2:15" x14ac:dyDescent="0.25">
      <c r="B8392" s="84"/>
      <c r="C8392" s="47"/>
      <c r="D8392" s="47"/>
      <c r="E8392" s="47"/>
      <c r="F8392" s="47"/>
      <c r="G8392" s="48"/>
      <c r="H8392" s="47"/>
      <c r="I8392" s="51"/>
      <c r="J8392" s="51"/>
      <c r="K8392" s="47"/>
      <c r="L8392" s="47"/>
      <c r="M8392" s="47"/>
      <c r="N8392" s="47"/>
      <c r="O8392" s="48"/>
    </row>
    <row r="8393" spans="2:15" x14ac:dyDescent="0.25">
      <c r="B8393" s="84"/>
      <c r="C8393" s="47"/>
      <c r="D8393" s="47"/>
      <c r="E8393" s="47"/>
      <c r="F8393" s="47"/>
      <c r="G8393" s="48"/>
      <c r="H8393" s="47"/>
      <c r="I8393" s="51"/>
      <c r="J8393" s="51"/>
      <c r="K8393" s="47"/>
      <c r="L8393" s="47"/>
      <c r="M8393" s="47"/>
      <c r="N8393" s="47"/>
      <c r="O8393" s="48"/>
    </row>
    <row r="8394" spans="2:15" x14ac:dyDescent="0.25">
      <c r="B8394" s="84"/>
      <c r="C8394" s="47"/>
      <c r="D8394" s="47"/>
      <c r="E8394" s="47"/>
      <c r="F8394" s="47"/>
      <c r="G8394" s="48"/>
      <c r="H8394" s="47"/>
      <c r="I8394" s="51"/>
      <c r="J8394" s="51"/>
      <c r="K8394" s="47"/>
      <c r="L8394" s="47"/>
      <c r="M8394" s="47"/>
      <c r="N8394" s="47"/>
      <c r="O8394" s="48"/>
    </row>
    <row r="8395" spans="2:15" x14ac:dyDescent="0.25">
      <c r="B8395" s="84"/>
      <c r="C8395" s="47"/>
      <c r="D8395" s="47"/>
      <c r="E8395" s="47"/>
      <c r="F8395" s="47"/>
      <c r="G8395" s="48"/>
      <c r="H8395" s="47"/>
      <c r="I8395" s="51"/>
      <c r="J8395" s="51"/>
      <c r="K8395" s="47"/>
      <c r="L8395" s="47"/>
      <c r="M8395" s="47"/>
      <c r="N8395" s="47"/>
      <c r="O8395" s="48"/>
    </row>
    <row r="8396" spans="2:15" x14ac:dyDescent="0.25">
      <c r="B8396" s="84"/>
      <c r="C8396" s="47"/>
      <c r="D8396" s="47"/>
      <c r="E8396" s="47"/>
      <c r="F8396" s="47"/>
      <c r="G8396" s="48"/>
      <c r="H8396" s="47"/>
      <c r="I8396" s="51"/>
      <c r="J8396" s="51"/>
      <c r="K8396" s="47"/>
      <c r="L8396" s="47"/>
      <c r="M8396" s="47"/>
      <c r="N8396" s="47"/>
      <c r="O8396" s="48"/>
    </row>
    <row r="8397" spans="2:15" x14ac:dyDescent="0.25">
      <c r="B8397" s="84"/>
      <c r="C8397" s="47"/>
      <c r="D8397" s="47"/>
      <c r="E8397" s="47"/>
      <c r="F8397" s="47"/>
      <c r="G8397" s="48"/>
      <c r="H8397" s="47"/>
      <c r="I8397" s="51"/>
      <c r="J8397" s="51"/>
      <c r="K8397" s="47"/>
      <c r="L8397" s="47"/>
      <c r="M8397" s="47"/>
      <c r="N8397" s="47"/>
      <c r="O8397" s="48"/>
    </row>
    <row r="8398" spans="2:15" x14ac:dyDescent="0.25">
      <c r="B8398" s="84"/>
      <c r="C8398" s="47"/>
      <c r="D8398" s="47"/>
      <c r="E8398" s="47"/>
      <c r="F8398" s="47"/>
      <c r="G8398" s="48"/>
      <c r="H8398" s="47"/>
      <c r="I8398" s="51"/>
      <c r="J8398" s="51"/>
      <c r="K8398" s="47"/>
      <c r="L8398" s="47"/>
      <c r="M8398" s="47"/>
      <c r="N8398" s="47"/>
      <c r="O8398" s="48"/>
    </row>
    <row r="8399" spans="2:15" x14ac:dyDescent="0.25">
      <c r="B8399" s="84"/>
      <c r="C8399" s="47"/>
      <c r="D8399" s="47"/>
      <c r="E8399" s="47"/>
      <c r="F8399" s="47"/>
      <c r="G8399" s="48"/>
      <c r="H8399" s="47"/>
      <c r="I8399" s="51"/>
      <c r="J8399" s="51"/>
      <c r="K8399" s="47"/>
      <c r="L8399" s="47"/>
      <c r="M8399" s="47"/>
      <c r="N8399" s="47"/>
      <c r="O8399" s="48"/>
    </row>
    <row r="8400" spans="2:15" x14ac:dyDescent="0.25">
      <c r="B8400" s="84"/>
      <c r="C8400" s="47"/>
      <c r="D8400" s="47"/>
      <c r="E8400" s="47"/>
      <c r="F8400" s="47"/>
      <c r="G8400" s="48"/>
      <c r="H8400" s="47"/>
      <c r="I8400" s="51"/>
      <c r="J8400" s="51"/>
      <c r="K8400" s="47"/>
      <c r="L8400" s="47"/>
      <c r="M8400" s="47"/>
      <c r="N8400" s="47"/>
      <c r="O8400" s="48"/>
    </row>
    <row r="8401" spans="2:15" x14ac:dyDescent="0.25">
      <c r="B8401" s="84"/>
      <c r="C8401" s="47"/>
      <c r="D8401" s="47"/>
      <c r="E8401" s="47"/>
      <c r="F8401" s="47"/>
      <c r="G8401" s="48"/>
      <c r="H8401" s="47"/>
      <c r="I8401" s="51"/>
      <c r="J8401" s="51"/>
      <c r="K8401" s="47"/>
      <c r="L8401" s="47"/>
      <c r="M8401" s="47"/>
      <c r="N8401" s="47"/>
      <c r="O8401" s="48"/>
    </row>
    <row r="8402" spans="2:15" x14ac:dyDescent="0.25">
      <c r="B8402" s="84"/>
      <c r="C8402" s="47"/>
      <c r="D8402" s="47"/>
      <c r="E8402" s="47"/>
      <c r="F8402" s="47"/>
      <c r="G8402" s="48"/>
      <c r="H8402" s="47"/>
      <c r="I8402" s="51"/>
      <c r="J8402" s="51"/>
      <c r="K8402" s="47"/>
      <c r="L8402" s="47"/>
      <c r="M8402" s="47"/>
      <c r="N8402" s="47"/>
      <c r="O8402" s="48"/>
    </row>
    <row r="8403" spans="2:15" x14ac:dyDescent="0.25">
      <c r="B8403" s="84"/>
      <c r="C8403" s="47"/>
      <c r="D8403" s="47"/>
      <c r="E8403" s="47"/>
      <c r="F8403" s="47"/>
      <c r="G8403" s="48"/>
      <c r="H8403" s="47"/>
      <c r="I8403" s="51"/>
      <c r="J8403" s="51"/>
      <c r="K8403" s="47"/>
      <c r="L8403" s="47"/>
      <c r="M8403" s="47"/>
      <c r="N8403" s="47"/>
      <c r="O8403" s="48"/>
    </row>
    <row r="8404" spans="2:15" x14ac:dyDescent="0.25">
      <c r="B8404" s="84"/>
      <c r="C8404" s="47"/>
      <c r="D8404" s="47"/>
      <c r="E8404" s="47"/>
      <c r="F8404" s="47"/>
      <c r="G8404" s="48"/>
      <c r="H8404" s="47"/>
      <c r="I8404" s="51"/>
      <c r="J8404" s="51"/>
      <c r="K8404" s="47"/>
      <c r="L8404" s="47"/>
      <c r="M8404" s="47"/>
      <c r="N8404" s="47"/>
      <c r="O8404" s="48"/>
    </row>
    <row r="8405" spans="2:15" x14ac:dyDescent="0.25">
      <c r="B8405" s="84"/>
      <c r="C8405" s="47"/>
      <c r="D8405" s="47"/>
      <c r="E8405" s="47"/>
      <c r="F8405" s="47"/>
      <c r="G8405" s="48"/>
      <c r="H8405" s="47"/>
      <c r="I8405" s="51"/>
      <c r="J8405" s="51"/>
      <c r="K8405" s="47"/>
      <c r="L8405" s="47"/>
      <c r="M8405" s="47"/>
      <c r="N8405" s="47"/>
      <c r="O8405" s="48"/>
    </row>
    <row r="8406" spans="2:15" x14ac:dyDescent="0.25">
      <c r="B8406" s="84"/>
      <c r="C8406" s="47"/>
      <c r="D8406" s="47"/>
      <c r="E8406" s="47"/>
      <c r="F8406" s="47"/>
      <c r="G8406" s="48"/>
      <c r="H8406" s="47"/>
      <c r="I8406" s="51"/>
      <c r="J8406" s="51"/>
      <c r="K8406" s="47"/>
      <c r="L8406" s="47"/>
      <c r="M8406" s="47"/>
      <c r="N8406" s="47"/>
      <c r="O8406" s="48"/>
    </row>
    <row r="8407" spans="2:15" x14ac:dyDescent="0.25">
      <c r="B8407" s="84"/>
      <c r="C8407" s="47"/>
      <c r="D8407" s="47"/>
      <c r="E8407" s="47"/>
      <c r="F8407" s="47"/>
      <c r="G8407" s="48"/>
      <c r="H8407" s="47"/>
      <c r="I8407" s="51"/>
      <c r="J8407" s="51"/>
      <c r="K8407" s="47"/>
      <c r="L8407" s="47"/>
      <c r="M8407" s="47"/>
      <c r="N8407" s="47"/>
      <c r="O8407" s="48"/>
    </row>
    <row r="8408" spans="2:15" x14ac:dyDescent="0.25">
      <c r="B8408" s="84"/>
      <c r="C8408" s="47"/>
      <c r="D8408" s="47"/>
      <c r="E8408" s="47"/>
      <c r="F8408" s="47"/>
      <c r="G8408" s="48"/>
      <c r="H8408" s="47"/>
      <c r="I8408" s="51"/>
      <c r="J8408" s="51"/>
      <c r="K8408" s="47"/>
      <c r="L8408" s="47"/>
      <c r="M8408" s="47"/>
      <c r="N8408" s="47"/>
      <c r="O8408" s="48"/>
    </row>
    <row r="8409" spans="2:15" x14ac:dyDescent="0.25">
      <c r="B8409" s="84"/>
      <c r="C8409" s="47"/>
      <c r="D8409" s="47"/>
      <c r="E8409" s="47"/>
      <c r="F8409" s="47"/>
      <c r="G8409" s="48"/>
      <c r="H8409" s="47"/>
      <c r="I8409" s="51"/>
      <c r="J8409" s="51"/>
      <c r="K8409" s="47"/>
      <c r="L8409" s="47"/>
      <c r="M8409" s="47"/>
      <c r="N8409" s="47"/>
      <c r="O8409" s="48"/>
    </row>
    <row r="8410" spans="2:15" x14ac:dyDescent="0.25">
      <c r="B8410" s="84"/>
      <c r="C8410" s="47"/>
      <c r="D8410" s="47"/>
      <c r="E8410" s="47"/>
      <c r="F8410" s="47"/>
      <c r="G8410" s="48"/>
      <c r="H8410" s="47"/>
      <c r="I8410" s="51"/>
      <c r="J8410" s="51"/>
      <c r="K8410" s="47"/>
      <c r="L8410" s="47"/>
      <c r="M8410" s="47"/>
      <c r="N8410" s="47"/>
      <c r="O8410" s="48"/>
    </row>
    <row r="8411" spans="2:15" x14ac:dyDescent="0.25">
      <c r="B8411" s="84"/>
      <c r="C8411" s="47"/>
      <c r="D8411" s="47"/>
      <c r="E8411" s="47"/>
      <c r="F8411" s="47"/>
      <c r="G8411" s="48"/>
      <c r="H8411" s="47"/>
      <c r="I8411" s="51"/>
      <c r="J8411" s="51"/>
      <c r="K8411" s="47"/>
      <c r="L8411" s="47"/>
      <c r="M8411" s="47"/>
      <c r="N8411" s="47"/>
      <c r="O8411" s="48"/>
    </row>
    <row r="8412" spans="2:15" x14ac:dyDescent="0.25">
      <c r="B8412" s="84"/>
      <c r="C8412" s="47"/>
      <c r="D8412" s="47"/>
      <c r="E8412" s="47"/>
      <c r="F8412" s="47"/>
      <c r="G8412" s="48"/>
      <c r="H8412" s="47"/>
      <c r="I8412" s="51"/>
      <c r="J8412" s="51"/>
      <c r="K8412" s="47"/>
      <c r="L8412" s="47"/>
      <c r="M8412" s="47"/>
      <c r="N8412" s="47"/>
      <c r="O8412" s="48"/>
    </row>
    <row r="8413" spans="2:15" x14ac:dyDescent="0.25">
      <c r="B8413" s="84"/>
      <c r="C8413" s="47"/>
      <c r="D8413" s="47"/>
      <c r="E8413" s="47"/>
      <c r="F8413" s="47"/>
      <c r="G8413" s="48"/>
      <c r="H8413" s="47"/>
      <c r="I8413" s="51"/>
      <c r="J8413" s="51"/>
      <c r="K8413" s="47"/>
      <c r="L8413" s="47"/>
      <c r="M8413" s="47"/>
      <c r="N8413" s="47"/>
      <c r="O8413" s="48"/>
    </row>
    <row r="8414" spans="2:15" x14ac:dyDescent="0.25">
      <c r="B8414" s="84"/>
      <c r="C8414" s="47"/>
      <c r="D8414" s="47"/>
      <c r="E8414" s="47"/>
      <c r="F8414" s="47"/>
      <c r="G8414" s="48"/>
      <c r="H8414" s="47"/>
      <c r="I8414" s="51"/>
      <c r="J8414" s="51"/>
      <c r="K8414" s="47"/>
      <c r="L8414" s="47"/>
      <c r="M8414" s="47"/>
      <c r="N8414" s="47"/>
      <c r="O8414" s="48"/>
    </row>
    <row r="8415" spans="2:15" x14ac:dyDescent="0.25">
      <c r="B8415" s="84"/>
      <c r="C8415" s="47"/>
      <c r="D8415" s="47"/>
      <c r="E8415" s="47"/>
      <c r="F8415" s="47"/>
      <c r="G8415" s="48"/>
      <c r="H8415" s="47"/>
      <c r="I8415" s="51"/>
      <c r="J8415" s="51"/>
      <c r="K8415" s="47"/>
      <c r="L8415" s="47"/>
      <c r="M8415" s="47"/>
      <c r="N8415" s="47"/>
      <c r="O8415" s="48"/>
    </row>
    <row r="8416" spans="2:15" x14ac:dyDescent="0.25">
      <c r="B8416" s="84"/>
      <c r="C8416" s="47"/>
      <c r="D8416" s="47"/>
      <c r="E8416" s="47"/>
      <c r="F8416" s="47"/>
      <c r="G8416" s="48"/>
      <c r="H8416" s="47"/>
      <c r="I8416" s="51"/>
      <c r="J8416" s="51"/>
      <c r="K8416" s="47"/>
      <c r="L8416" s="47"/>
      <c r="M8416" s="47"/>
      <c r="N8416" s="47"/>
      <c r="O8416" s="48"/>
    </row>
    <row r="8417" spans="2:15" x14ac:dyDescent="0.25">
      <c r="B8417" s="84"/>
      <c r="C8417" s="47"/>
      <c r="D8417" s="47"/>
      <c r="E8417" s="47"/>
      <c r="F8417" s="47"/>
      <c r="G8417" s="48"/>
      <c r="H8417" s="47"/>
      <c r="I8417" s="51"/>
      <c r="J8417" s="51"/>
      <c r="K8417" s="47"/>
      <c r="L8417" s="47"/>
      <c r="M8417" s="47"/>
      <c r="N8417" s="47"/>
      <c r="O8417" s="48"/>
    </row>
    <row r="8418" spans="2:15" x14ac:dyDescent="0.25">
      <c r="B8418" s="84"/>
      <c r="C8418" s="47"/>
      <c r="D8418" s="47"/>
      <c r="E8418" s="47"/>
      <c r="F8418" s="47"/>
      <c r="G8418" s="48"/>
      <c r="H8418" s="47"/>
      <c r="I8418" s="51"/>
      <c r="J8418" s="51"/>
      <c r="K8418" s="47"/>
      <c r="L8418" s="47"/>
      <c r="M8418" s="47"/>
      <c r="N8418" s="47"/>
      <c r="O8418" s="48"/>
    </row>
    <row r="8419" spans="2:15" x14ac:dyDescent="0.25">
      <c r="B8419" s="84"/>
      <c r="C8419" s="47"/>
      <c r="D8419" s="47"/>
      <c r="E8419" s="47"/>
      <c r="F8419" s="47"/>
      <c r="G8419" s="48"/>
      <c r="H8419" s="47"/>
      <c r="I8419" s="51"/>
      <c r="J8419" s="51"/>
      <c r="K8419" s="47"/>
      <c r="L8419" s="47"/>
      <c r="M8419" s="47"/>
      <c r="N8419" s="47"/>
      <c r="O8419" s="48"/>
    </row>
    <row r="8420" spans="2:15" x14ac:dyDescent="0.25">
      <c r="B8420" s="84"/>
      <c r="C8420" s="47"/>
      <c r="D8420" s="47"/>
      <c r="E8420" s="47"/>
      <c r="F8420" s="47"/>
      <c r="G8420" s="48"/>
      <c r="H8420" s="47"/>
      <c r="I8420" s="51"/>
      <c r="J8420" s="51"/>
      <c r="K8420" s="47"/>
      <c r="L8420" s="47"/>
      <c r="M8420" s="47"/>
      <c r="N8420" s="47"/>
      <c r="O8420" s="48"/>
    </row>
    <row r="8421" spans="2:15" x14ac:dyDescent="0.25">
      <c r="B8421" s="84"/>
      <c r="C8421" s="47"/>
      <c r="D8421" s="47"/>
      <c r="E8421" s="47"/>
      <c r="F8421" s="47"/>
      <c r="G8421" s="48"/>
      <c r="H8421" s="47"/>
      <c r="I8421" s="51"/>
      <c r="J8421" s="51"/>
      <c r="K8421" s="47"/>
      <c r="L8421" s="47"/>
      <c r="M8421" s="47"/>
      <c r="N8421" s="47"/>
      <c r="O8421" s="48"/>
    </row>
    <row r="8422" spans="2:15" x14ac:dyDescent="0.25">
      <c r="B8422" s="84"/>
      <c r="C8422" s="47"/>
      <c r="D8422" s="47"/>
      <c r="E8422" s="47"/>
      <c r="F8422" s="47"/>
      <c r="G8422" s="48"/>
      <c r="H8422" s="47"/>
      <c r="I8422" s="51"/>
      <c r="J8422" s="51"/>
      <c r="K8422" s="47"/>
      <c r="L8422" s="47"/>
      <c r="M8422" s="47"/>
      <c r="N8422" s="47"/>
      <c r="O8422" s="48"/>
    </row>
    <row r="8423" spans="2:15" x14ac:dyDescent="0.25">
      <c r="B8423" s="84"/>
      <c r="C8423" s="47"/>
      <c r="D8423" s="47"/>
      <c r="E8423" s="47"/>
      <c r="F8423" s="47"/>
      <c r="G8423" s="48"/>
      <c r="H8423" s="47"/>
      <c r="I8423" s="51"/>
      <c r="J8423" s="51"/>
      <c r="K8423" s="47"/>
      <c r="L8423" s="47"/>
      <c r="M8423" s="47"/>
      <c r="N8423" s="47"/>
      <c r="O8423" s="48"/>
    </row>
    <row r="8424" spans="2:15" x14ac:dyDescent="0.25">
      <c r="B8424" s="84"/>
      <c r="C8424" s="47"/>
      <c r="D8424" s="47"/>
      <c r="E8424" s="47"/>
      <c r="F8424" s="47"/>
      <c r="G8424" s="48"/>
      <c r="H8424" s="47"/>
      <c r="I8424" s="51"/>
      <c r="J8424" s="51"/>
      <c r="K8424" s="47"/>
      <c r="L8424" s="47"/>
      <c r="M8424" s="47"/>
      <c r="N8424" s="47"/>
      <c r="O8424" s="48"/>
    </row>
    <row r="8425" spans="2:15" x14ac:dyDescent="0.25">
      <c r="B8425" s="84"/>
      <c r="C8425" s="47"/>
      <c r="D8425" s="47"/>
      <c r="E8425" s="47"/>
      <c r="F8425" s="47"/>
      <c r="G8425" s="48"/>
      <c r="H8425" s="47"/>
      <c r="I8425" s="51"/>
      <c r="J8425" s="51"/>
      <c r="K8425" s="47"/>
      <c r="L8425" s="47"/>
      <c r="M8425" s="47"/>
      <c r="N8425" s="47"/>
      <c r="O8425" s="48"/>
    </row>
    <row r="8426" spans="2:15" x14ac:dyDescent="0.25">
      <c r="B8426" s="84"/>
      <c r="C8426" s="47"/>
      <c r="D8426" s="47"/>
      <c r="E8426" s="47"/>
      <c r="F8426" s="47"/>
      <c r="G8426" s="48"/>
      <c r="H8426" s="47"/>
      <c r="I8426" s="51"/>
      <c r="J8426" s="51"/>
      <c r="K8426" s="47"/>
      <c r="L8426" s="47"/>
      <c r="M8426" s="47"/>
      <c r="N8426" s="47"/>
      <c r="O8426" s="48"/>
    </row>
    <row r="8427" spans="2:15" x14ac:dyDescent="0.25">
      <c r="B8427" s="84"/>
      <c r="C8427" s="47"/>
      <c r="D8427" s="47"/>
      <c r="E8427" s="47"/>
      <c r="F8427" s="47"/>
      <c r="G8427" s="48"/>
      <c r="H8427" s="47"/>
      <c r="I8427" s="51"/>
      <c r="J8427" s="51"/>
      <c r="K8427" s="47"/>
      <c r="L8427" s="47"/>
      <c r="M8427" s="47"/>
      <c r="N8427" s="47"/>
      <c r="O8427" s="48"/>
    </row>
    <row r="8428" spans="2:15" x14ac:dyDescent="0.25">
      <c r="B8428" s="84"/>
      <c r="C8428" s="47"/>
      <c r="D8428" s="47"/>
      <c r="E8428" s="47"/>
      <c r="F8428" s="47"/>
      <c r="G8428" s="48"/>
      <c r="H8428" s="47"/>
      <c r="I8428" s="51"/>
      <c r="J8428" s="51"/>
      <c r="K8428" s="47"/>
      <c r="L8428" s="47"/>
      <c r="M8428" s="47"/>
      <c r="N8428" s="47"/>
      <c r="O8428" s="48"/>
    </row>
    <row r="8429" spans="2:15" x14ac:dyDescent="0.25">
      <c r="B8429" s="84"/>
      <c r="C8429" s="47"/>
      <c r="D8429" s="47"/>
      <c r="E8429" s="47"/>
      <c r="F8429" s="47"/>
      <c r="G8429" s="48"/>
      <c r="H8429" s="47"/>
      <c r="I8429" s="51"/>
      <c r="J8429" s="51"/>
      <c r="K8429" s="47"/>
      <c r="L8429" s="47"/>
      <c r="M8429" s="47"/>
      <c r="N8429" s="47"/>
      <c r="O8429" s="48"/>
    </row>
    <row r="8430" spans="2:15" x14ac:dyDescent="0.25">
      <c r="B8430" s="84"/>
      <c r="C8430" s="47"/>
      <c r="D8430" s="47"/>
      <c r="E8430" s="47"/>
      <c r="F8430" s="47"/>
      <c r="G8430" s="48"/>
      <c r="H8430" s="47"/>
      <c r="I8430" s="51"/>
      <c r="J8430" s="51"/>
      <c r="K8430" s="47"/>
      <c r="L8430" s="47"/>
      <c r="M8430" s="47"/>
      <c r="N8430" s="47"/>
      <c r="O8430" s="48"/>
    </row>
    <row r="8431" spans="2:15" x14ac:dyDescent="0.25">
      <c r="B8431" s="84"/>
      <c r="C8431" s="47"/>
      <c r="D8431" s="47"/>
      <c r="E8431" s="47"/>
      <c r="F8431" s="47"/>
      <c r="G8431" s="48"/>
      <c r="H8431" s="47"/>
      <c r="I8431" s="51"/>
      <c r="J8431" s="51"/>
      <c r="K8431" s="47"/>
      <c r="L8431" s="47"/>
      <c r="M8431" s="47"/>
      <c r="N8431" s="47"/>
      <c r="O8431" s="48"/>
    </row>
    <row r="8432" spans="2:15" x14ac:dyDescent="0.25">
      <c r="B8432" s="84"/>
      <c r="C8432" s="47"/>
      <c r="D8432" s="47"/>
      <c r="E8432" s="47"/>
      <c r="F8432" s="47"/>
      <c r="G8432" s="48"/>
      <c r="H8432" s="47"/>
      <c r="I8432" s="51"/>
      <c r="J8432" s="51"/>
      <c r="K8432" s="47"/>
      <c r="L8432" s="47"/>
      <c r="M8432" s="47"/>
      <c r="N8432" s="47"/>
      <c r="O8432" s="48"/>
    </row>
    <row r="8433" spans="2:15" x14ac:dyDescent="0.25">
      <c r="B8433" s="84"/>
      <c r="C8433" s="47"/>
      <c r="D8433" s="47"/>
      <c r="E8433" s="47"/>
      <c r="F8433" s="47"/>
      <c r="G8433" s="48"/>
      <c r="H8433" s="47"/>
      <c r="I8433" s="51"/>
      <c r="J8433" s="51"/>
      <c r="K8433" s="47"/>
      <c r="L8433" s="47"/>
      <c r="M8433" s="47"/>
      <c r="N8433" s="47"/>
      <c r="O8433" s="48"/>
    </row>
    <row r="8434" spans="2:15" x14ac:dyDescent="0.25">
      <c r="B8434" s="84"/>
      <c r="C8434" s="47"/>
      <c r="D8434" s="47"/>
      <c r="E8434" s="47"/>
      <c r="F8434" s="47"/>
      <c r="G8434" s="48"/>
      <c r="H8434" s="47"/>
      <c r="I8434" s="51"/>
      <c r="J8434" s="51"/>
      <c r="K8434" s="47"/>
      <c r="L8434" s="47"/>
      <c r="M8434" s="47"/>
      <c r="N8434" s="47"/>
      <c r="O8434" s="48"/>
    </row>
    <row r="8435" spans="2:15" x14ac:dyDescent="0.25">
      <c r="B8435" s="84"/>
      <c r="C8435" s="47"/>
      <c r="D8435" s="47"/>
      <c r="E8435" s="47"/>
      <c r="F8435" s="47"/>
      <c r="G8435" s="48"/>
      <c r="H8435" s="47"/>
      <c r="I8435" s="51"/>
      <c r="J8435" s="51"/>
      <c r="K8435" s="47"/>
      <c r="L8435" s="47"/>
      <c r="M8435" s="47"/>
      <c r="N8435" s="47"/>
      <c r="O8435" s="48"/>
    </row>
    <row r="8436" spans="2:15" x14ac:dyDescent="0.25">
      <c r="B8436" s="84"/>
      <c r="C8436" s="47"/>
      <c r="D8436" s="47"/>
      <c r="E8436" s="47"/>
      <c r="F8436" s="47"/>
      <c r="G8436" s="48"/>
      <c r="H8436" s="47"/>
      <c r="I8436" s="51"/>
      <c r="J8436" s="51"/>
      <c r="K8436" s="47"/>
      <c r="L8436" s="47"/>
      <c r="M8436" s="47"/>
      <c r="N8436" s="47"/>
      <c r="O8436" s="48"/>
    </row>
    <row r="8437" spans="2:15" x14ac:dyDescent="0.25">
      <c r="B8437" s="84"/>
      <c r="C8437" s="47"/>
      <c r="D8437" s="47"/>
      <c r="E8437" s="47"/>
      <c r="F8437" s="47"/>
      <c r="G8437" s="48"/>
      <c r="H8437" s="47"/>
      <c r="I8437" s="51"/>
      <c r="J8437" s="51"/>
      <c r="K8437" s="47"/>
      <c r="L8437" s="47"/>
      <c r="M8437" s="47"/>
      <c r="N8437" s="47"/>
      <c r="O8437" s="48"/>
    </row>
    <row r="8438" spans="2:15" x14ac:dyDescent="0.25">
      <c r="B8438" s="84"/>
      <c r="C8438" s="47"/>
      <c r="D8438" s="47"/>
      <c r="E8438" s="47"/>
      <c r="F8438" s="47"/>
      <c r="G8438" s="48"/>
      <c r="H8438" s="47"/>
      <c r="I8438" s="51"/>
      <c r="J8438" s="51"/>
      <c r="K8438" s="47"/>
      <c r="L8438" s="47"/>
      <c r="M8438" s="47"/>
      <c r="N8438" s="47"/>
      <c r="O8438" s="48"/>
    </row>
    <row r="8439" spans="2:15" x14ac:dyDescent="0.25">
      <c r="B8439" s="84"/>
      <c r="C8439" s="47"/>
      <c r="D8439" s="47"/>
      <c r="E8439" s="47"/>
      <c r="F8439" s="47"/>
      <c r="G8439" s="48"/>
      <c r="H8439" s="47"/>
      <c r="I8439" s="51"/>
      <c r="J8439" s="51"/>
      <c r="K8439" s="47"/>
      <c r="L8439" s="47"/>
      <c r="M8439" s="47"/>
      <c r="N8439" s="47"/>
      <c r="O8439" s="48"/>
    </row>
    <row r="8440" spans="2:15" x14ac:dyDescent="0.25">
      <c r="B8440" s="84"/>
      <c r="C8440" s="47"/>
      <c r="D8440" s="47"/>
      <c r="E8440" s="47"/>
      <c r="F8440" s="47"/>
      <c r="G8440" s="48"/>
      <c r="H8440" s="47"/>
      <c r="I8440" s="51"/>
      <c r="J8440" s="51"/>
      <c r="K8440" s="47"/>
      <c r="L8440" s="47"/>
      <c r="M8440" s="47"/>
      <c r="N8440" s="47"/>
      <c r="O8440" s="48"/>
    </row>
    <row r="8441" spans="2:15" x14ac:dyDescent="0.25">
      <c r="B8441" s="84"/>
      <c r="C8441" s="47"/>
      <c r="D8441" s="47"/>
      <c r="E8441" s="47"/>
      <c r="F8441" s="47"/>
      <c r="G8441" s="48"/>
      <c r="H8441" s="47"/>
      <c r="I8441" s="51"/>
      <c r="J8441" s="51"/>
      <c r="K8441" s="47"/>
      <c r="L8441" s="47"/>
      <c r="M8441" s="47"/>
      <c r="N8441" s="47"/>
      <c r="O8441" s="48"/>
    </row>
    <row r="8442" spans="2:15" x14ac:dyDescent="0.25">
      <c r="B8442" s="84"/>
      <c r="C8442" s="47"/>
      <c r="D8442" s="47"/>
      <c r="E8442" s="47"/>
      <c r="F8442" s="47"/>
      <c r="G8442" s="48"/>
      <c r="H8442" s="47"/>
      <c r="I8442" s="51"/>
      <c r="J8442" s="51"/>
      <c r="K8442" s="47"/>
      <c r="L8442" s="47"/>
      <c r="M8442" s="47"/>
      <c r="N8442" s="47"/>
      <c r="O8442" s="48"/>
    </row>
    <row r="8443" spans="2:15" x14ac:dyDescent="0.25">
      <c r="B8443" s="84"/>
      <c r="C8443" s="47"/>
      <c r="D8443" s="47"/>
      <c r="E8443" s="47"/>
      <c r="F8443" s="47"/>
      <c r="G8443" s="48"/>
      <c r="H8443" s="47"/>
      <c r="I8443" s="51"/>
      <c r="J8443" s="51"/>
      <c r="K8443" s="47"/>
      <c r="L8443" s="47"/>
      <c r="M8443" s="47"/>
      <c r="N8443" s="47"/>
      <c r="O8443" s="48"/>
    </row>
    <row r="8444" spans="2:15" x14ac:dyDescent="0.25">
      <c r="B8444" s="84"/>
      <c r="C8444" s="47"/>
      <c r="D8444" s="47"/>
      <c r="E8444" s="47"/>
      <c r="F8444" s="47"/>
      <c r="G8444" s="48"/>
      <c r="H8444" s="47"/>
      <c r="I8444" s="51"/>
      <c r="J8444" s="51"/>
      <c r="K8444" s="47"/>
      <c r="L8444" s="47"/>
      <c r="M8444" s="47"/>
      <c r="N8444" s="47"/>
      <c r="O8444" s="48"/>
    </row>
    <row r="8445" spans="2:15" x14ac:dyDescent="0.25">
      <c r="B8445" s="84"/>
      <c r="C8445" s="47"/>
      <c r="D8445" s="47"/>
      <c r="E8445" s="47"/>
      <c r="F8445" s="47"/>
      <c r="G8445" s="48"/>
      <c r="H8445" s="47"/>
      <c r="I8445" s="51"/>
      <c r="J8445" s="51"/>
      <c r="K8445" s="47"/>
      <c r="L8445" s="47"/>
      <c r="M8445" s="47"/>
      <c r="N8445" s="47"/>
      <c r="O8445" s="48"/>
    </row>
    <row r="8446" spans="2:15" x14ac:dyDescent="0.25">
      <c r="B8446" s="84"/>
      <c r="C8446" s="47"/>
      <c r="D8446" s="47"/>
      <c r="E8446" s="47"/>
      <c r="F8446" s="47"/>
      <c r="G8446" s="48"/>
      <c r="H8446" s="47"/>
      <c r="I8446" s="51"/>
      <c r="J8446" s="51"/>
      <c r="K8446" s="47"/>
      <c r="L8446" s="47"/>
      <c r="M8446" s="47"/>
      <c r="N8446" s="47"/>
      <c r="O8446" s="48"/>
    </row>
    <row r="8447" spans="2:15" x14ac:dyDescent="0.25">
      <c r="B8447" s="84"/>
      <c r="C8447" s="47"/>
      <c r="D8447" s="47"/>
      <c r="E8447" s="47"/>
      <c r="F8447" s="47"/>
      <c r="G8447" s="48"/>
      <c r="H8447" s="47"/>
      <c r="I8447" s="51"/>
      <c r="J8447" s="51"/>
      <c r="K8447" s="47"/>
      <c r="L8447" s="47"/>
      <c r="M8447" s="47"/>
      <c r="N8447" s="47"/>
      <c r="O8447" s="48"/>
    </row>
    <row r="8448" spans="2:15" x14ac:dyDescent="0.25">
      <c r="B8448" s="84"/>
      <c r="C8448" s="47"/>
      <c r="D8448" s="47"/>
      <c r="E8448" s="47"/>
      <c r="F8448" s="47"/>
      <c r="G8448" s="48"/>
      <c r="H8448" s="47"/>
      <c r="I8448" s="51"/>
      <c r="J8448" s="51"/>
      <c r="K8448" s="47"/>
      <c r="L8448" s="47"/>
      <c r="M8448" s="47"/>
      <c r="N8448" s="47"/>
      <c r="O8448" s="48"/>
    </row>
    <row r="8449" spans="2:15" x14ac:dyDescent="0.25">
      <c r="B8449" s="84"/>
      <c r="C8449" s="47"/>
      <c r="D8449" s="47"/>
      <c r="E8449" s="47"/>
      <c r="F8449" s="47"/>
      <c r="G8449" s="48"/>
      <c r="H8449" s="47"/>
      <c r="I8449" s="51"/>
      <c r="J8449" s="51"/>
      <c r="K8449" s="47"/>
      <c r="L8449" s="47"/>
      <c r="M8449" s="47"/>
      <c r="N8449" s="47"/>
      <c r="O8449" s="48"/>
    </row>
    <row r="8450" spans="2:15" x14ac:dyDescent="0.25">
      <c r="B8450" s="84"/>
      <c r="C8450" s="47"/>
      <c r="D8450" s="47"/>
      <c r="E8450" s="47"/>
      <c r="F8450" s="47"/>
      <c r="G8450" s="48"/>
      <c r="H8450" s="47"/>
      <c r="I8450" s="51"/>
      <c r="J8450" s="51"/>
      <c r="K8450" s="47"/>
      <c r="L8450" s="47"/>
      <c r="M8450" s="47"/>
      <c r="N8450" s="47"/>
      <c r="O8450" s="48"/>
    </row>
    <row r="8451" spans="2:15" x14ac:dyDescent="0.25">
      <c r="B8451" s="84"/>
      <c r="C8451" s="47"/>
      <c r="D8451" s="47"/>
      <c r="E8451" s="47"/>
      <c r="F8451" s="47"/>
      <c r="G8451" s="48"/>
      <c r="H8451" s="47"/>
      <c r="I8451" s="51"/>
      <c r="J8451" s="51"/>
      <c r="K8451" s="47"/>
      <c r="L8451" s="47"/>
      <c r="M8451" s="47"/>
      <c r="N8451" s="47"/>
      <c r="O8451" s="48"/>
    </row>
    <row r="8452" spans="2:15" x14ac:dyDescent="0.25">
      <c r="B8452" s="84"/>
      <c r="C8452" s="47"/>
      <c r="D8452" s="47"/>
      <c r="E8452" s="47"/>
      <c r="F8452" s="47"/>
      <c r="G8452" s="48"/>
      <c r="H8452" s="47"/>
      <c r="I8452" s="51"/>
      <c r="J8452" s="51"/>
      <c r="K8452" s="47"/>
      <c r="L8452" s="47"/>
      <c r="M8452" s="47"/>
      <c r="N8452" s="47"/>
      <c r="O8452" s="48"/>
    </row>
    <row r="8453" spans="2:15" x14ac:dyDescent="0.25">
      <c r="B8453" s="84"/>
      <c r="C8453" s="47"/>
      <c r="D8453" s="47"/>
      <c r="E8453" s="47"/>
      <c r="F8453" s="47"/>
      <c r="G8453" s="48"/>
      <c r="H8453" s="47"/>
      <c r="I8453" s="51"/>
      <c r="J8453" s="51"/>
      <c r="K8453" s="47"/>
      <c r="L8453" s="47"/>
      <c r="M8453" s="47"/>
      <c r="N8453" s="47"/>
      <c r="O8453" s="48"/>
    </row>
    <row r="8454" spans="2:15" x14ac:dyDescent="0.25">
      <c r="B8454" s="84"/>
      <c r="C8454" s="47"/>
      <c r="D8454" s="47"/>
      <c r="E8454" s="47"/>
      <c r="F8454" s="47"/>
      <c r="G8454" s="48"/>
      <c r="H8454" s="47"/>
      <c r="I8454" s="51"/>
      <c r="J8454" s="51"/>
      <c r="K8454" s="47"/>
      <c r="L8454" s="47"/>
      <c r="M8454" s="47"/>
      <c r="N8454" s="47"/>
      <c r="O8454" s="48"/>
    </row>
    <row r="8455" spans="2:15" x14ac:dyDescent="0.25">
      <c r="B8455" s="84"/>
      <c r="C8455" s="47"/>
      <c r="D8455" s="47"/>
      <c r="E8455" s="47"/>
      <c r="F8455" s="47"/>
      <c r="G8455" s="48"/>
      <c r="H8455" s="47"/>
      <c r="I8455" s="51"/>
      <c r="J8455" s="51"/>
      <c r="K8455" s="47"/>
      <c r="L8455" s="47"/>
      <c r="M8455" s="47"/>
      <c r="N8455" s="47"/>
      <c r="O8455" s="48"/>
    </row>
    <row r="8456" spans="2:15" x14ac:dyDescent="0.25">
      <c r="B8456" s="84"/>
      <c r="C8456" s="47"/>
      <c r="D8456" s="47"/>
      <c r="E8456" s="47"/>
      <c r="F8456" s="47"/>
      <c r="G8456" s="48"/>
      <c r="H8456" s="47"/>
      <c r="I8456" s="51"/>
      <c r="J8456" s="51"/>
      <c r="K8456" s="47"/>
      <c r="L8456" s="47"/>
      <c r="M8456" s="47"/>
      <c r="N8456" s="47"/>
      <c r="O8456" s="48"/>
    </row>
    <row r="8457" spans="2:15" x14ac:dyDescent="0.25">
      <c r="B8457" s="84"/>
      <c r="C8457" s="47"/>
      <c r="D8457" s="47"/>
      <c r="E8457" s="47"/>
      <c r="F8457" s="47"/>
      <c r="G8457" s="48"/>
      <c r="H8457" s="47"/>
      <c r="I8457" s="51"/>
      <c r="J8457" s="51"/>
      <c r="K8457" s="47"/>
      <c r="L8457" s="47"/>
      <c r="M8457" s="47"/>
      <c r="N8457" s="47"/>
      <c r="O8457" s="48"/>
    </row>
    <row r="8458" spans="2:15" x14ac:dyDescent="0.25">
      <c r="B8458" s="84"/>
      <c r="C8458" s="47"/>
      <c r="D8458" s="47"/>
      <c r="E8458" s="47"/>
      <c r="F8458" s="47"/>
      <c r="G8458" s="48"/>
      <c r="H8458" s="47"/>
      <c r="I8458" s="51"/>
      <c r="J8458" s="51"/>
      <c r="K8458" s="47"/>
      <c r="L8458" s="47"/>
      <c r="M8458" s="47"/>
      <c r="N8458" s="47"/>
      <c r="O8458" s="48"/>
    </row>
    <row r="8459" spans="2:15" x14ac:dyDescent="0.25">
      <c r="B8459" s="84"/>
      <c r="C8459" s="47"/>
      <c r="D8459" s="47"/>
      <c r="E8459" s="47"/>
      <c r="F8459" s="47"/>
      <c r="G8459" s="48"/>
      <c r="H8459" s="47"/>
      <c r="I8459" s="51"/>
      <c r="J8459" s="51"/>
      <c r="K8459" s="47"/>
      <c r="L8459" s="47"/>
      <c r="M8459" s="47"/>
      <c r="N8459" s="47"/>
      <c r="O8459" s="48"/>
    </row>
    <row r="8460" spans="2:15" x14ac:dyDescent="0.25">
      <c r="B8460" s="84"/>
      <c r="C8460" s="47"/>
      <c r="D8460" s="47"/>
      <c r="E8460" s="47"/>
      <c r="F8460" s="47"/>
      <c r="G8460" s="48"/>
      <c r="H8460" s="47"/>
      <c r="I8460" s="51"/>
      <c r="J8460" s="51"/>
      <c r="K8460" s="47"/>
      <c r="L8460" s="47"/>
      <c r="M8460" s="47"/>
      <c r="N8460" s="47"/>
      <c r="O8460" s="48"/>
    </row>
    <row r="8461" spans="2:15" x14ac:dyDescent="0.25">
      <c r="B8461" s="84"/>
      <c r="C8461" s="47"/>
      <c r="D8461" s="47"/>
      <c r="E8461" s="47"/>
      <c r="F8461" s="47"/>
      <c r="G8461" s="48"/>
      <c r="H8461" s="47"/>
      <c r="I8461" s="51"/>
      <c r="J8461" s="51"/>
      <c r="K8461" s="47"/>
      <c r="L8461" s="47"/>
      <c r="M8461" s="47"/>
      <c r="N8461" s="47"/>
      <c r="O8461" s="48"/>
    </row>
    <row r="8462" spans="2:15" x14ac:dyDescent="0.25">
      <c r="B8462" s="84"/>
      <c r="C8462" s="47"/>
      <c r="D8462" s="47"/>
      <c r="E8462" s="47"/>
      <c r="F8462" s="47"/>
      <c r="G8462" s="48"/>
      <c r="H8462" s="47"/>
      <c r="I8462" s="51"/>
      <c r="J8462" s="51"/>
      <c r="K8462" s="47"/>
      <c r="L8462" s="47"/>
      <c r="M8462" s="47"/>
      <c r="N8462" s="47"/>
      <c r="O8462" s="48"/>
    </row>
    <row r="8463" spans="2:15" x14ac:dyDescent="0.25">
      <c r="B8463" s="84"/>
      <c r="C8463" s="47"/>
      <c r="D8463" s="47"/>
      <c r="E8463" s="47"/>
      <c r="F8463" s="47"/>
      <c r="G8463" s="48"/>
      <c r="H8463" s="47"/>
      <c r="I8463" s="51"/>
      <c r="J8463" s="51"/>
      <c r="K8463" s="47"/>
      <c r="L8463" s="47"/>
      <c r="M8463" s="47"/>
      <c r="N8463" s="47"/>
      <c r="O8463" s="48"/>
    </row>
    <row r="8464" spans="2:15" x14ac:dyDescent="0.25">
      <c r="B8464" s="84"/>
      <c r="C8464" s="47"/>
      <c r="D8464" s="47"/>
      <c r="E8464" s="47"/>
      <c r="F8464" s="47"/>
      <c r="G8464" s="48"/>
      <c r="H8464" s="47"/>
      <c r="I8464" s="51"/>
      <c r="J8464" s="51"/>
      <c r="K8464" s="47"/>
      <c r="L8464" s="47"/>
      <c r="M8464" s="47"/>
      <c r="N8464" s="47"/>
      <c r="O8464" s="48"/>
    </row>
    <row r="8465" spans="2:15" x14ac:dyDescent="0.25">
      <c r="B8465" s="84"/>
      <c r="C8465" s="47"/>
      <c r="D8465" s="47"/>
      <c r="E8465" s="47"/>
      <c r="F8465" s="47"/>
      <c r="G8465" s="48"/>
      <c r="H8465" s="47"/>
      <c r="I8465" s="51"/>
      <c r="J8465" s="51"/>
      <c r="K8465" s="47"/>
      <c r="L8465" s="47"/>
      <c r="M8465" s="47"/>
      <c r="N8465" s="47"/>
      <c r="O8465" s="48"/>
    </row>
    <row r="8466" spans="2:15" x14ac:dyDescent="0.25">
      <c r="B8466" s="84"/>
      <c r="C8466" s="47"/>
      <c r="D8466" s="47"/>
      <c r="E8466" s="47"/>
      <c r="F8466" s="47"/>
      <c r="G8466" s="48"/>
      <c r="H8466" s="47"/>
      <c r="I8466" s="51"/>
      <c r="J8466" s="51"/>
      <c r="K8466" s="47"/>
      <c r="L8466" s="47"/>
      <c r="M8466" s="47"/>
      <c r="N8466" s="47"/>
      <c r="O8466" s="48"/>
    </row>
    <row r="8467" spans="2:15" x14ac:dyDescent="0.25">
      <c r="B8467" s="84"/>
      <c r="C8467" s="47"/>
      <c r="D8467" s="47"/>
      <c r="E8467" s="47"/>
      <c r="F8467" s="47"/>
      <c r="G8467" s="48"/>
      <c r="H8467" s="47"/>
      <c r="I8467" s="51"/>
      <c r="J8467" s="51"/>
      <c r="K8467" s="47"/>
      <c r="L8467" s="47"/>
      <c r="M8467" s="47"/>
      <c r="N8467" s="47"/>
      <c r="O8467" s="48"/>
    </row>
    <row r="8468" spans="2:15" x14ac:dyDescent="0.25">
      <c r="B8468" s="84"/>
      <c r="C8468" s="47"/>
      <c r="D8468" s="47"/>
      <c r="E8468" s="47"/>
      <c r="F8468" s="47"/>
      <c r="G8468" s="48"/>
      <c r="H8468" s="47"/>
      <c r="I8468" s="51"/>
      <c r="J8468" s="51"/>
      <c r="K8468" s="47"/>
      <c r="L8468" s="47"/>
      <c r="M8468" s="47"/>
      <c r="N8468" s="47"/>
      <c r="O8468" s="48"/>
    </row>
    <row r="8469" spans="2:15" x14ac:dyDescent="0.25">
      <c r="B8469" s="84"/>
      <c r="C8469" s="47"/>
      <c r="D8469" s="47"/>
      <c r="E8469" s="47"/>
      <c r="F8469" s="47"/>
      <c r="G8469" s="48"/>
      <c r="H8469" s="47"/>
      <c r="I8469" s="51"/>
      <c r="J8469" s="51"/>
      <c r="K8469" s="47"/>
      <c r="L8469" s="47"/>
      <c r="M8469" s="47"/>
      <c r="N8469" s="47"/>
      <c r="O8469" s="48"/>
    </row>
    <row r="8470" spans="2:15" x14ac:dyDescent="0.25">
      <c r="B8470" s="84"/>
      <c r="C8470" s="47"/>
      <c r="D8470" s="47"/>
      <c r="E8470" s="47"/>
      <c r="F8470" s="47"/>
      <c r="G8470" s="48"/>
      <c r="H8470" s="47"/>
      <c r="I8470" s="51"/>
      <c r="J8470" s="51"/>
      <c r="K8470" s="47"/>
      <c r="L8470" s="47"/>
      <c r="M8470" s="47"/>
      <c r="N8470" s="47"/>
      <c r="O8470" s="48"/>
    </row>
    <row r="8471" spans="2:15" x14ac:dyDescent="0.25">
      <c r="B8471" s="84"/>
      <c r="C8471" s="47"/>
      <c r="D8471" s="47"/>
      <c r="E8471" s="47"/>
      <c r="F8471" s="47"/>
      <c r="G8471" s="48"/>
      <c r="H8471" s="47"/>
      <c r="I8471" s="51"/>
      <c r="J8471" s="51"/>
      <c r="K8471" s="47"/>
      <c r="L8471" s="47"/>
      <c r="M8471" s="47"/>
      <c r="N8471" s="47"/>
      <c r="O8471" s="48"/>
    </row>
    <row r="8472" spans="2:15" x14ac:dyDescent="0.25">
      <c r="B8472" s="84"/>
      <c r="C8472" s="47"/>
      <c r="D8472" s="47"/>
      <c r="E8472" s="47"/>
      <c r="F8472" s="47"/>
      <c r="G8472" s="48"/>
      <c r="H8472" s="47"/>
      <c r="I8472" s="51"/>
      <c r="J8472" s="51"/>
      <c r="K8472" s="47"/>
      <c r="L8472" s="47"/>
      <c r="M8472" s="47"/>
      <c r="N8472" s="47"/>
      <c r="O8472" s="48"/>
    </row>
    <row r="8473" spans="2:15" x14ac:dyDescent="0.25">
      <c r="B8473" s="84"/>
      <c r="C8473" s="47"/>
      <c r="D8473" s="47"/>
      <c r="E8473" s="47"/>
      <c r="F8473" s="47"/>
      <c r="G8473" s="48"/>
      <c r="H8473" s="47"/>
      <c r="I8473" s="51"/>
      <c r="J8473" s="51"/>
      <c r="K8473" s="47"/>
      <c r="L8473" s="47"/>
      <c r="M8473" s="47"/>
      <c r="N8473" s="47"/>
      <c r="O8473" s="48"/>
    </row>
    <row r="8474" spans="2:15" x14ac:dyDescent="0.25">
      <c r="B8474" s="84"/>
      <c r="C8474" s="47"/>
      <c r="D8474" s="47"/>
      <c r="E8474" s="47"/>
      <c r="F8474" s="47"/>
      <c r="G8474" s="48"/>
      <c r="H8474" s="47"/>
      <c r="I8474" s="51"/>
      <c r="J8474" s="51"/>
      <c r="K8474" s="47"/>
      <c r="L8474" s="47"/>
      <c r="M8474" s="47"/>
      <c r="N8474" s="47"/>
      <c r="O8474" s="48"/>
    </row>
    <row r="8475" spans="2:15" x14ac:dyDescent="0.25">
      <c r="B8475" s="84"/>
      <c r="C8475" s="47"/>
      <c r="D8475" s="47"/>
      <c r="E8475" s="47"/>
      <c r="F8475" s="47"/>
      <c r="G8475" s="48"/>
      <c r="H8475" s="47"/>
      <c r="I8475" s="51"/>
      <c r="J8475" s="51"/>
      <c r="K8475" s="47"/>
      <c r="L8475" s="47"/>
      <c r="M8475" s="47"/>
      <c r="N8475" s="47"/>
      <c r="O8475" s="48"/>
    </row>
    <row r="8476" spans="2:15" x14ac:dyDescent="0.25">
      <c r="B8476" s="84"/>
      <c r="C8476" s="47"/>
      <c r="D8476" s="47"/>
      <c r="E8476" s="47"/>
      <c r="F8476" s="47"/>
      <c r="G8476" s="48"/>
      <c r="H8476" s="47"/>
      <c r="I8476" s="51"/>
      <c r="J8476" s="51"/>
      <c r="K8476" s="47"/>
      <c r="L8476" s="47"/>
      <c r="M8476" s="47"/>
      <c r="N8476" s="47"/>
      <c r="O8476" s="48"/>
    </row>
    <row r="8477" spans="2:15" x14ac:dyDescent="0.25">
      <c r="B8477" s="84"/>
      <c r="C8477" s="47"/>
      <c r="D8477" s="47"/>
      <c r="E8477" s="47"/>
      <c r="F8477" s="47"/>
      <c r="G8477" s="48"/>
      <c r="H8477" s="47"/>
      <c r="I8477" s="51"/>
      <c r="J8477" s="51"/>
      <c r="K8477" s="47"/>
      <c r="L8477" s="47"/>
      <c r="M8477" s="47"/>
      <c r="N8477" s="47"/>
      <c r="O8477" s="48"/>
    </row>
    <row r="8478" spans="2:15" x14ac:dyDescent="0.25">
      <c r="B8478" s="84"/>
      <c r="C8478" s="47"/>
      <c r="D8478" s="47"/>
      <c r="E8478" s="47"/>
      <c r="F8478" s="47"/>
      <c r="G8478" s="48"/>
      <c r="H8478" s="47"/>
      <c r="I8478" s="51"/>
      <c r="J8478" s="51"/>
      <c r="K8478" s="47"/>
      <c r="L8478" s="47"/>
      <c r="M8478" s="47"/>
      <c r="N8478" s="47"/>
      <c r="O8478" s="48"/>
    </row>
    <row r="8479" spans="2:15" x14ac:dyDescent="0.25">
      <c r="B8479" s="84"/>
      <c r="C8479" s="47"/>
      <c r="D8479" s="47"/>
      <c r="E8479" s="47"/>
      <c r="F8479" s="47"/>
      <c r="G8479" s="48"/>
      <c r="H8479" s="47"/>
      <c r="I8479" s="51"/>
      <c r="J8479" s="51"/>
      <c r="K8479" s="47"/>
      <c r="L8479" s="47"/>
      <c r="M8479" s="47"/>
      <c r="N8479" s="47"/>
      <c r="O8479" s="48"/>
    </row>
    <row r="8480" spans="2:15" x14ac:dyDescent="0.25">
      <c r="B8480" s="84"/>
      <c r="C8480" s="47"/>
      <c r="D8480" s="47"/>
      <c r="E8480" s="47"/>
      <c r="F8480" s="47"/>
      <c r="G8480" s="48"/>
      <c r="H8480" s="47"/>
      <c r="I8480" s="51"/>
      <c r="J8480" s="51"/>
      <c r="K8480" s="47"/>
      <c r="L8480" s="47"/>
      <c r="M8480" s="47"/>
      <c r="N8480" s="47"/>
      <c r="O8480" s="48"/>
    </row>
    <row r="8481" spans="2:15" x14ac:dyDescent="0.25">
      <c r="B8481" s="84"/>
      <c r="C8481" s="47"/>
      <c r="D8481" s="47"/>
      <c r="E8481" s="47"/>
      <c r="F8481" s="47"/>
      <c r="G8481" s="48"/>
      <c r="H8481" s="47"/>
      <c r="I8481" s="51"/>
      <c r="J8481" s="51"/>
      <c r="K8481" s="47"/>
      <c r="L8481" s="47"/>
      <c r="M8481" s="47"/>
      <c r="N8481" s="47"/>
      <c r="O8481" s="48"/>
    </row>
    <row r="8482" spans="2:15" x14ac:dyDescent="0.25">
      <c r="B8482" s="84"/>
      <c r="C8482" s="47"/>
      <c r="D8482" s="47"/>
      <c r="E8482" s="47"/>
      <c r="F8482" s="47"/>
      <c r="G8482" s="48"/>
      <c r="H8482" s="47"/>
      <c r="I8482" s="51"/>
      <c r="J8482" s="51"/>
      <c r="K8482" s="47"/>
      <c r="L8482" s="47"/>
      <c r="M8482" s="47"/>
      <c r="N8482" s="47"/>
      <c r="O8482" s="48"/>
    </row>
    <row r="8483" spans="2:15" x14ac:dyDescent="0.25">
      <c r="B8483" s="84"/>
      <c r="C8483" s="47"/>
      <c r="D8483" s="47"/>
      <c r="E8483" s="47"/>
      <c r="F8483" s="47"/>
      <c r="G8483" s="48"/>
      <c r="H8483" s="47"/>
      <c r="I8483" s="51"/>
      <c r="J8483" s="51"/>
      <c r="K8483" s="47"/>
      <c r="L8483" s="47"/>
      <c r="M8483" s="47"/>
      <c r="N8483" s="47"/>
      <c r="O8483" s="48"/>
    </row>
    <row r="8484" spans="2:15" x14ac:dyDescent="0.25">
      <c r="B8484" s="84"/>
      <c r="C8484" s="47"/>
      <c r="D8484" s="47"/>
      <c r="E8484" s="47"/>
      <c r="F8484" s="47"/>
      <c r="G8484" s="48"/>
      <c r="H8484" s="47"/>
      <c r="I8484" s="51"/>
      <c r="J8484" s="51"/>
      <c r="K8484" s="47"/>
      <c r="L8484" s="47"/>
      <c r="M8484" s="47"/>
      <c r="N8484" s="47"/>
      <c r="O8484" s="48"/>
    </row>
    <row r="8485" spans="2:15" x14ac:dyDescent="0.25">
      <c r="B8485" s="84"/>
      <c r="C8485" s="47"/>
      <c r="D8485" s="47"/>
      <c r="E8485" s="47"/>
      <c r="F8485" s="47"/>
      <c r="G8485" s="48"/>
      <c r="H8485" s="47"/>
      <c r="I8485" s="51"/>
      <c r="J8485" s="51"/>
      <c r="K8485" s="47"/>
      <c r="L8485" s="47"/>
      <c r="M8485" s="47"/>
      <c r="N8485" s="47"/>
      <c r="O8485" s="48"/>
    </row>
    <row r="8486" spans="2:15" x14ac:dyDescent="0.25">
      <c r="B8486" s="84"/>
      <c r="C8486" s="47"/>
      <c r="D8486" s="47"/>
      <c r="E8486" s="47"/>
      <c r="F8486" s="47"/>
      <c r="G8486" s="48"/>
      <c r="H8486" s="47"/>
      <c r="I8486" s="51"/>
      <c r="J8486" s="51"/>
      <c r="K8486" s="47"/>
      <c r="L8486" s="47"/>
      <c r="M8486" s="47"/>
      <c r="N8486" s="47"/>
      <c r="O8486" s="48"/>
    </row>
    <row r="8487" spans="2:15" x14ac:dyDescent="0.25">
      <c r="B8487" s="84"/>
      <c r="C8487" s="47"/>
      <c r="D8487" s="47"/>
      <c r="E8487" s="47"/>
      <c r="F8487" s="47"/>
      <c r="G8487" s="48"/>
      <c r="H8487" s="47"/>
      <c r="I8487" s="51"/>
      <c r="J8487" s="51"/>
      <c r="K8487" s="47"/>
      <c r="L8487" s="47"/>
      <c r="M8487" s="47"/>
      <c r="N8487" s="47"/>
      <c r="O8487" s="48"/>
    </row>
    <row r="8488" spans="2:15" x14ac:dyDescent="0.25">
      <c r="B8488" s="84"/>
      <c r="C8488" s="47"/>
      <c r="D8488" s="47"/>
      <c r="E8488" s="47"/>
      <c r="F8488" s="47"/>
      <c r="G8488" s="48"/>
      <c r="H8488" s="47"/>
      <c r="I8488" s="51"/>
      <c r="J8488" s="51"/>
      <c r="K8488" s="47"/>
      <c r="L8488" s="47"/>
      <c r="M8488" s="47"/>
      <c r="N8488" s="47"/>
      <c r="O8488" s="48"/>
    </row>
    <row r="8489" spans="2:15" x14ac:dyDescent="0.25">
      <c r="B8489" s="84"/>
      <c r="C8489" s="47"/>
      <c r="D8489" s="47"/>
      <c r="E8489" s="47"/>
      <c r="F8489" s="47"/>
      <c r="G8489" s="48"/>
      <c r="H8489" s="47"/>
      <c r="I8489" s="51"/>
      <c r="J8489" s="51"/>
      <c r="K8489" s="47"/>
      <c r="L8489" s="47"/>
      <c r="M8489" s="47"/>
      <c r="N8489" s="47"/>
      <c r="O8489" s="48"/>
    </row>
    <row r="8490" spans="2:15" x14ac:dyDescent="0.25">
      <c r="B8490" s="84"/>
      <c r="C8490" s="47"/>
      <c r="D8490" s="47"/>
      <c r="E8490" s="47"/>
      <c r="F8490" s="47"/>
      <c r="G8490" s="48"/>
      <c r="H8490" s="47"/>
      <c r="I8490" s="51"/>
      <c r="J8490" s="51"/>
      <c r="K8490" s="47"/>
      <c r="L8490" s="47"/>
      <c r="M8490" s="47"/>
      <c r="N8490" s="47"/>
      <c r="O8490" s="48"/>
    </row>
    <row r="8491" spans="2:15" x14ac:dyDescent="0.25">
      <c r="B8491" s="84"/>
      <c r="C8491" s="47"/>
      <c r="D8491" s="47"/>
      <c r="E8491" s="47"/>
      <c r="F8491" s="47"/>
      <c r="G8491" s="48"/>
      <c r="H8491" s="47"/>
      <c r="I8491" s="51"/>
      <c r="J8491" s="51"/>
      <c r="K8491" s="47"/>
      <c r="L8491" s="47"/>
      <c r="M8491" s="47"/>
      <c r="N8491" s="47"/>
      <c r="O8491" s="48"/>
    </row>
    <row r="8492" spans="2:15" x14ac:dyDescent="0.25">
      <c r="B8492" s="84"/>
      <c r="C8492" s="47"/>
      <c r="D8492" s="47"/>
      <c r="E8492" s="47"/>
      <c r="F8492" s="47"/>
      <c r="G8492" s="48"/>
      <c r="H8492" s="47"/>
      <c r="I8492" s="51"/>
      <c r="J8492" s="51"/>
      <c r="K8492" s="47"/>
      <c r="L8492" s="47"/>
      <c r="M8492" s="47"/>
      <c r="N8492" s="47"/>
      <c r="O8492" s="48"/>
    </row>
    <row r="8493" spans="2:15" x14ac:dyDescent="0.25">
      <c r="B8493" s="84"/>
      <c r="C8493" s="47"/>
      <c r="D8493" s="47"/>
      <c r="E8493" s="47"/>
      <c r="F8493" s="47"/>
      <c r="G8493" s="48"/>
      <c r="H8493" s="47"/>
      <c r="I8493" s="51"/>
      <c r="J8493" s="51"/>
      <c r="K8493" s="47"/>
      <c r="L8493" s="47"/>
      <c r="M8493" s="47"/>
      <c r="N8493" s="47"/>
      <c r="O8493" s="48"/>
    </row>
    <row r="8494" spans="2:15" x14ac:dyDescent="0.25">
      <c r="B8494" s="84"/>
      <c r="C8494" s="47"/>
      <c r="D8494" s="47"/>
      <c r="E8494" s="47"/>
      <c r="F8494" s="47"/>
      <c r="G8494" s="48"/>
      <c r="H8494" s="47"/>
      <c r="I8494" s="51"/>
      <c r="J8494" s="51"/>
      <c r="K8494" s="47"/>
      <c r="L8494" s="47"/>
      <c r="M8494" s="47"/>
      <c r="N8494" s="47"/>
      <c r="O8494" s="48"/>
    </row>
    <row r="8495" spans="2:15" x14ac:dyDescent="0.25">
      <c r="B8495" s="84"/>
      <c r="C8495" s="47"/>
      <c r="D8495" s="47"/>
      <c r="E8495" s="47"/>
      <c r="F8495" s="47"/>
      <c r="G8495" s="48"/>
      <c r="H8495" s="47"/>
      <c r="I8495" s="51"/>
      <c r="J8495" s="51"/>
      <c r="K8495" s="47"/>
      <c r="L8495" s="47"/>
      <c r="M8495" s="47"/>
      <c r="N8495" s="47"/>
      <c r="O8495" s="48"/>
    </row>
    <row r="8496" spans="2:15" x14ac:dyDescent="0.25">
      <c r="B8496" s="84"/>
      <c r="C8496" s="47"/>
      <c r="D8496" s="47"/>
      <c r="E8496" s="47"/>
      <c r="F8496" s="47"/>
      <c r="G8496" s="48"/>
      <c r="H8496" s="47"/>
      <c r="I8496" s="51"/>
      <c r="J8496" s="51"/>
      <c r="K8496" s="47"/>
      <c r="L8496" s="47"/>
      <c r="M8496" s="47"/>
      <c r="N8496" s="47"/>
      <c r="O8496" s="48"/>
    </row>
    <row r="8497" spans="2:15" x14ac:dyDescent="0.25">
      <c r="B8497" s="84"/>
      <c r="C8497" s="47"/>
      <c r="D8497" s="47"/>
      <c r="E8497" s="47"/>
      <c r="F8497" s="47"/>
      <c r="G8497" s="48"/>
      <c r="H8497" s="47"/>
      <c r="I8497" s="51"/>
      <c r="J8497" s="51"/>
      <c r="K8497" s="47"/>
      <c r="L8497" s="47"/>
      <c r="M8497" s="47"/>
      <c r="N8497" s="47"/>
      <c r="O8497" s="48"/>
    </row>
    <row r="8498" spans="2:15" x14ac:dyDescent="0.25">
      <c r="B8498" s="84"/>
      <c r="C8498" s="47"/>
      <c r="D8498" s="47"/>
      <c r="E8498" s="47"/>
      <c r="F8498" s="47"/>
      <c r="G8498" s="48"/>
      <c r="H8498" s="47"/>
      <c r="I8498" s="51"/>
      <c r="J8498" s="51"/>
      <c r="K8498" s="47"/>
      <c r="L8498" s="47"/>
      <c r="M8498" s="47"/>
      <c r="N8498" s="47"/>
      <c r="O8498" s="48"/>
    </row>
    <row r="8499" spans="2:15" x14ac:dyDescent="0.25">
      <c r="B8499" s="84"/>
      <c r="C8499" s="47"/>
      <c r="D8499" s="47"/>
      <c r="E8499" s="47"/>
      <c r="F8499" s="47"/>
      <c r="G8499" s="48"/>
      <c r="H8499" s="47"/>
      <c r="I8499" s="51"/>
      <c r="J8499" s="51"/>
      <c r="K8499" s="47"/>
      <c r="L8499" s="47"/>
      <c r="M8499" s="47"/>
      <c r="N8499" s="47"/>
      <c r="O8499" s="48"/>
    </row>
    <row r="8500" spans="2:15" x14ac:dyDescent="0.25">
      <c r="B8500" s="84"/>
      <c r="C8500" s="47"/>
      <c r="D8500" s="47"/>
      <c r="E8500" s="47"/>
      <c r="F8500" s="47"/>
      <c r="G8500" s="48"/>
      <c r="H8500" s="47"/>
      <c r="I8500" s="51"/>
      <c r="J8500" s="51"/>
      <c r="K8500" s="47"/>
      <c r="L8500" s="47"/>
      <c r="M8500" s="47"/>
      <c r="N8500" s="47"/>
      <c r="O8500" s="48"/>
    </row>
    <row r="8501" spans="2:15" x14ac:dyDescent="0.25">
      <c r="B8501" s="84"/>
      <c r="C8501" s="47"/>
      <c r="D8501" s="47"/>
      <c r="E8501" s="47"/>
      <c r="F8501" s="47"/>
      <c r="G8501" s="48"/>
      <c r="H8501" s="47"/>
      <c r="I8501" s="51"/>
      <c r="J8501" s="51"/>
      <c r="K8501" s="47"/>
      <c r="L8501" s="47"/>
      <c r="M8501" s="47"/>
      <c r="N8501" s="47"/>
      <c r="O8501" s="48"/>
    </row>
    <row r="8502" spans="2:15" x14ac:dyDescent="0.25">
      <c r="B8502" s="84"/>
      <c r="C8502" s="47"/>
      <c r="D8502" s="47"/>
      <c r="E8502" s="47"/>
      <c r="F8502" s="47"/>
      <c r="G8502" s="48"/>
      <c r="H8502" s="47"/>
      <c r="I8502" s="51"/>
      <c r="J8502" s="51"/>
      <c r="K8502" s="47"/>
      <c r="L8502" s="47"/>
      <c r="M8502" s="47"/>
      <c r="N8502" s="47"/>
      <c r="O8502" s="48"/>
    </row>
    <row r="8503" spans="2:15" x14ac:dyDescent="0.25">
      <c r="B8503" s="84"/>
      <c r="C8503" s="47"/>
      <c r="D8503" s="47"/>
      <c r="E8503" s="47"/>
      <c r="F8503" s="47"/>
      <c r="G8503" s="48"/>
      <c r="H8503" s="47"/>
      <c r="I8503" s="51"/>
      <c r="J8503" s="51"/>
      <c r="K8503" s="47"/>
      <c r="L8503" s="47"/>
      <c r="M8503" s="47"/>
      <c r="N8503" s="47"/>
      <c r="O8503" s="48"/>
    </row>
    <row r="8504" spans="2:15" x14ac:dyDescent="0.25">
      <c r="B8504" s="84"/>
      <c r="C8504" s="47"/>
      <c r="D8504" s="47"/>
      <c r="E8504" s="47"/>
      <c r="F8504" s="47"/>
      <c r="G8504" s="48"/>
      <c r="H8504" s="47"/>
      <c r="I8504" s="51"/>
      <c r="J8504" s="51"/>
      <c r="K8504" s="47"/>
      <c r="L8504" s="47"/>
      <c r="M8504" s="47"/>
      <c r="N8504" s="47"/>
      <c r="O8504" s="48"/>
    </row>
    <row r="8505" spans="2:15" x14ac:dyDescent="0.25">
      <c r="B8505" s="84"/>
      <c r="C8505" s="47"/>
      <c r="D8505" s="47"/>
      <c r="E8505" s="47"/>
      <c r="F8505" s="47"/>
      <c r="G8505" s="48"/>
      <c r="H8505" s="47"/>
      <c r="I8505" s="51"/>
      <c r="J8505" s="51"/>
      <c r="K8505" s="47"/>
      <c r="L8505" s="47"/>
      <c r="M8505" s="47"/>
      <c r="N8505" s="47"/>
      <c r="O8505" s="48"/>
    </row>
    <row r="8506" spans="2:15" x14ac:dyDescent="0.25">
      <c r="B8506" s="84"/>
      <c r="C8506" s="47"/>
      <c r="D8506" s="47"/>
      <c r="E8506" s="47"/>
      <c r="F8506" s="47"/>
      <c r="G8506" s="48"/>
      <c r="H8506" s="47"/>
      <c r="I8506" s="51"/>
      <c r="J8506" s="51"/>
      <c r="K8506" s="47"/>
      <c r="L8506" s="47"/>
      <c r="M8506" s="47"/>
      <c r="N8506" s="47"/>
      <c r="O8506" s="48"/>
    </row>
    <row r="8507" spans="2:15" x14ac:dyDescent="0.25">
      <c r="B8507" s="84"/>
      <c r="C8507" s="47"/>
      <c r="D8507" s="47"/>
      <c r="E8507" s="47"/>
      <c r="F8507" s="47"/>
      <c r="G8507" s="48"/>
      <c r="H8507" s="47"/>
      <c r="I8507" s="51"/>
      <c r="J8507" s="51"/>
      <c r="K8507" s="47"/>
      <c r="L8507" s="47"/>
      <c r="M8507" s="47"/>
      <c r="N8507" s="47"/>
      <c r="O8507" s="48"/>
    </row>
    <row r="8508" spans="2:15" x14ac:dyDescent="0.25">
      <c r="B8508" s="84"/>
      <c r="C8508" s="47"/>
      <c r="D8508" s="47"/>
      <c r="E8508" s="47"/>
      <c r="F8508" s="47"/>
      <c r="G8508" s="48"/>
      <c r="H8508" s="47"/>
      <c r="I8508" s="51"/>
      <c r="J8508" s="51"/>
      <c r="K8508" s="47"/>
      <c r="L8508" s="47"/>
      <c r="M8508" s="47"/>
      <c r="N8508" s="47"/>
      <c r="O8508" s="48"/>
    </row>
    <row r="8509" spans="2:15" x14ac:dyDescent="0.25">
      <c r="B8509" s="84"/>
      <c r="C8509" s="47"/>
      <c r="D8509" s="47"/>
      <c r="E8509" s="47"/>
      <c r="F8509" s="47"/>
      <c r="G8509" s="48"/>
      <c r="H8509" s="47"/>
      <c r="I8509" s="51"/>
      <c r="J8509" s="51"/>
      <c r="K8509" s="47"/>
      <c r="L8509" s="47"/>
      <c r="M8509" s="47"/>
      <c r="N8509" s="47"/>
      <c r="O8509" s="48"/>
    </row>
    <row r="8510" spans="2:15" x14ac:dyDescent="0.25">
      <c r="B8510" s="84"/>
      <c r="C8510" s="47"/>
      <c r="D8510" s="47"/>
      <c r="E8510" s="47"/>
      <c r="F8510" s="47"/>
      <c r="G8510" s="48"/>
      <c r="H8510" s="47"/>
      <c r="I8510" s="51"/>
      <c r="J8510" s="51"/>
      <c r="K8510" s="47"/>
      <c r="L8510" s="47"/>
      <c r="M8510" s="47"/>
      <c r="N8510" s="47"/>
      <c r="O8510" s="48"/>
    </row>
    <row r="8511" spans="2:15" x14ac:dyDescent="0.25">
      <c r="B8511" s="84"/>
      <c r="C8511" s="47"/>
      <c r="D8511" s="47"/>
      <c r="E8511" s="47"/>
      <c r="F8511" s="47"/>
      <c r="G8511" s="48"/>
      <c r="H8511" s="47"/>
      <c r="I8511" s="51"/>
      <c r="J8511" s="51"/>
      <c r="K8511" s="47"/>
      <c r="L8511" s="47"/>
      <c r="M8511" s="47"/>
      <c r="N8511" s="47"/>
      <c r="O8511" s="48"/>
    </row>
    <row r="8512" spans="2:15" x14ac:dyDescent="0.25">
      <c r="B8512" s="84"/>
      <c r="C8512" s="47"/>
      <c r="D8512" s="47"/>
      <c r="E8512" s="47"/>
      <c r="F8512" s="47"/>
      <c r="G8512" s="48"/>
      <c r="H8512" s="47"/>
      <c r="I8512" s="51"/>
      <c r="J8512" s="51"/>
      <c r="K8512" s="47"/>
      <c r="L8512" s="47"/>
      <c r="M8512" s="47"/>
      <c r="N8512" s="47"/>
      <c r="O8512" s="48"/>
    </row>
    <row r="8513" spans="2:15" x14ac:dyDescent="0.25">
      <c r="B8513" s="84"/>
      <c r="C8513" s="47"/>
      <c r="D8513" s="47"/>
      <c r="E8513" s="47"/>
      <c r="F8513" s="47"/>
      <c r="G8513" s="48"/>
      <c r="H8513" s="47"/>
      <c r="I8513" s="51"/>
      <c r="J8513" s="51"/>
      <c r="K8513" s="47"/>
      <c r="L8513" s="47"/>
      <c r="M8513" s="47"/>
      <c r="N8513" s="47"/>
      <c r="O8513" s="48"/>
    </row>
    <row r="8514" spans="2:15" x14ac:dyDescent="0.25">
      <c r="B8514" s="84"/>
      <c r="C8514" s="47"/>
      <c r="D8514" s="47"/>
      <c r="E8514" s="47"/>
      <c r="F8514" s="47"/>
      <c r="G8514" s="48"/>
      <c r="H8514" s="47"/>
      <c r="I8514" s="51"/>
      <c r="J8514" s="51"/>
      <c r="K8514" s="47"/>
      <c r="L8514" s="47"/>
      <c r="M8514" s="47"/>
      <c r="N8514" s="47"/>
      <c r="O8514" s="48"/>
    </row>
    <row r="8515" spans="2:15" x14ac:dyDescent="0.25">
      <c r="B8515" s="84"/>
      <c r="C8515" s="47"/>
      <c r="D8515" s="47"/>
      <c r="E8515" s="47"/>
      <c r="F8515" s="47"/>
      <c r="G8515" s="48"/>
      <c r="H8515" s="47"/>
      <c r="I8515" s="51"/>
      <c r="J8515" s="51"/>
      <c r="K8515" s="47"/>
      <c r="L8515" s="47"/>
      <c r="M8515" s="47"/>
      <c r="N8515" s="47"/>
      <c r="O8515" s="48"/>
    </row>
    <row r="8516" spans="2:15" x14ac:dyDescent="0.25">
      <c r="B8516" s="84"/>
      <c r="C8516" s="47"/>
      <c r="D8516" s="47"/>
      <c r="E8516" s="47"/>
      <c r="F8516" s="47"/>
      <c r="G8516" s="48"/>
      <c r="H8516" s="47"/>
      <c r="I8516" s="51"/>
      <c r="J8516" s="51"/>
      <c r="K8516" s="47"/>
      <c r="L8516" s="47"/>
      <c r="M8516" s="47"/>
      <c r="N8516" s="47"/>
      <c r="O8516" s="48"/>
    </row>
    <row r="8517" spans="2:15" x14ac:dyDescent="0.25">
      <c r="B8517" s="84"/>
      <c r="C8517" s="47"/>
      <c r="D8517" s="47"/>
      <c r="E8517" s="47"/>
      <c r="F8517" s="47"/>
      <c r="G8517" s="48"/>
      <c r="H8517" s="47"/>
      <c r="I8517" s="51"/>
      <c r="J8517" s="51"/>
      <c r="K8517" s="47"/>
      <c r="L8517" s="47"/>
      <c r="M8517" s="47"/>
      <c r="N8517" s="47"/>
      <c r="O8517" s="48"/>
    </row>
    <row r="8518" spans="2:15" x14ac:dyDescent="0.25">
      <c r="B8518" s="84"/>
      <c r="C8518" s="47"/>
      <c r="D8518" s="47"/>
      <c r="E8518" s="47"/>
      <c r="F8518" s="47"/>
      <c r="G8518" s="48"/>
      <c r="H8518" s="47"/>
      <c r="I8518" s="51"/>
      <c r="J8518" s="51"/>
      <c r="K8518" s="47"/>
      <c r="L8518" s="47"/>
      <c r="M8518" s="47"/>
      <c r="N8518" s="47"/>
      <c r="O8518" s="48"/>
    </row>
    <row r="8519" spans="2:15" x14ac:dyDescent="0.25">
      <c r="B8519" s="84"/>
      <c r="C8519" s="47"/>
      <c r="D8519" s="47"/>
      <c r="E8519" s="47"/>
      <c r="F8519" s="47"/>
      <c r="G8519" s="48"/>
      <c r="H8519" s="47"/>
      <c r="I8519" s="51"/>
      <c r="J8519" s="51"/>
      <c r="K8519" s="47"/>
      <c r="L8519" s="47"/>
      <c r="M8519" s="47"/>
      <c r="N8519" s="47"/>
      <c r="O8519" s="48"/>
    </row>
    <row r="8520" spans="2:15" x14ac:dyDescent="0.25">
      <c r="B8520" s="84"/>
      <c r="C8520" s="47"/>
      <c r="D8520" s="47"/>
      <c r="E8520" s="47"/>
      <c r="F8520" s="47"/>
      <c r="G8520" s="48"/>
      <c r="H8520" s="47"/>
      <c r="I8520" s="51"/>
      <c r="J8520" s="51"/>
      <c r="K8520" s="47"/>
      <c r="L8520" s="47"/>
      <c r="M8520" s="47"/>
      <c r="N8520" s="47"/>
      <c r="O8520" s="48"/>
    </row>
    <row r="8521" spans="2:15" x14ac:dyDescent="0.25">
      <c r="B8521" s="84"/>
      <c r="C8521" s="47"/>
      <c r="D8521" s="47"/>
      <c r="E8521" s="47"/>
      <c r="F8521" s="47"/>
      <c r="G8521" s="48"/>
      <c r="H8521" s="47"/>
      <c r="I8521" s="51"/>
      <c r="J8521" s="51"/>
      <c r="K8521" s="47"/>
      <c r="L8521" s="47"/>
      <c r="M8521" s="47"/>
      <c r="N8521" s="47"/>
      <c r="O8521" s="48"/>
    </row>
    <row r="8522" spans="2:15" x14ac:dyDescent="0.25">
      <c r="B8522" s="84"/>
      <c r="C8522" s="47"/>
      <c r="D8522" s="47"/>
      <c r="E8522" s="47"/>
      <c r="F8522" s="47"/>
      <c r="G8522" s="48"/>
      <c r="H8522" s="47"/>
      <c r="I8522" s="51"/>
      <c r="J8522" s="51"/>
      <c r="K8522" s="47"/>
      <c r="L8522" s="47"/>
      <c r="M8522" s="47"/>
      <c r="N8522" s="47"/>
      <c r="O8522" s="48"/>
    </row>
    <row r="8523" spans="2:15" x14ac:dyDescent="0.25">
      <c r="B8523" s="84"/>
      <c r="C8523" s="47"/>
      <c r="D8523" s="47"/>
      <c r="E8523" s="47"/>
      <c r="F8523" s="47"/>
      <c r="G8523" s="48"/>
      <c r="H8523" s="47"/>
      <c r="I8523" s="51"/>
      <c r="J8523" s="51"/>
      <c r="K8523" s="47"/>
      <c r="L8523" s="47"/>
      <c r="M8523" s="47"/>
      <c r="N8523" s="47"/>
      <c r="O8523" s="48"/>
    </row>
    <row r="8524" spans="2:15" x14ac:dyDescent="0.25">
      <c r="B8524" s="84"/>
      <c r="C8524" s="47"/>
      <c r="D8524" s="47"/>
      <c r="E8524" s="47"/>
      <c r="F8524" s="47"/>
      <c r="G8524" s="48"/>
      <c r="H8524" s="47"/>
      <c r="I8524" s="51"/>
      <c r="J8524" s="51"/>
      <c r="K8524" s="47"/>
      <c r="L8524" s="47"/>
      <c r="M8524" s="47"/>
      <c r="N8524" s="47"/>
      <c r="O8524" s="48"/>
    </row>
    <row r="8525" spans="2:15" x14ac:dyDescent="0.25">
      <c r="B8525" s="84"/>
      <c r="C8525" s="47"/>
      <c r="D8525" s="47"/>
      <c r="E8525" s="47"/>
      <c r="F8525" s="47"/>
      <c r="G8525" s="48"/>
      <c r="H8525" s="47"/>
      <c r="I8525" s="51"/>
      <c r="J8525" s="51"/>
      <c r="K8525" s="47"/>
      <c r="L8525" s="47"/>
      <c r="M8525" s="47"/>
      <c r="N8525" s="47"/>
      <c r="O8525" s="48"/>
    </row>
    <row r="8526" spans="2:15" x14ac:dyDescent="0.25">
      <c r="B8526" s="84"/>
      <c r="C8526" s="47"/>
      <c r="D8526" s="47"/>
      <c r="E8526" s="47"/>
      <c r="F8526" s="47"/>
      <c r="G8526" s="48"/>
      <c r="H8526" s="47"/>
      <c r="I8526" s="51"/>
      <c r="J8526" s="51"/>
      <c r="K8526" s="47"/>
      <c r="L8526" s="47"/>
      <c r="M8526" s="47"/>
      <c r="N8526" s="47"/>
      <c r="O8526" s="48"/>
    </row>
    <row r="8527" spans="2:15" x14ac:dyDescent="0.25">
      <c r="B8527" s="84"/>
      <c r="C8527" s="47"/>
      <c r="D8527" s="47"/>
      <c r="E8527" s="47"/>
      <c r="F8527" s="47"/>
      <c r="G8527" s="48"/>
      <c r="H8527" s="47"/>
      <c r="I8527" s="51"/>
      <c r="J8527" s="51"/>
      <c r="K8527" s="47"/>
      <c r="L8527" s="47"/>
      <c r="M8527" s="47"/>
      <c r="N8527" s="47"/>
      <c r="O8527" s="48"/>
    </row>
    <row r="8528" spans="2:15" x14ac:dyDescent="0.25">
      <c r="B8528" s="84"/>
      <c r="C8528" s="47"/>
      <c r="D8528" s="47"/>
      <c r="E8528" s="47"/>
      <c r="F8528" s="47"/>
      <c r="G8528" s="48"/>
      <c r="H8528" s="47"/>
      <c r="I8528" s="51"/>
      <c r="J8528" s="51"/>
      <c r="K8528" s="47"/>
      <c r="L8528" s="47"/>
      <c r="M8528" s="47"/>
      <c r="N8528" s="47"/>
      <c r="O8528" s="48"/>
    </row>
    <row r="8529" spans="2:15" x14ac:dyDescent="0.25">
      <c r="B8529" s="84"/>
      <c r="C8529" s="47"/>
      <c r="D8529" s="47"/>
      <c r="E8529" s="47"/>
      <c r="F8529" s="47"/>
      <c r="G8529" s="48"/>
      <c r="H8529" s="47"/>
      <c r="I8529" s="51"/>
      <c r="J8529" s="51"/>
      <c r="K8529" s="47"/>
      <c r="L8529" s="47"/>
      <c r="M8529" s="47"/>
      <c r="N8529" s="47"/>
      <c r="O8529" s="48"/>
    </row>
    <row r="8530" spans="2:15" x14ac:dyDescent="0.25">
      <c r="B8530" s="84"/>
      <c r="C8530" s="47"/>
      <c r="D8530" s="47"/>
      <c r="E8530" s="47"/>
      <c r="F8530" s="47"/>
      <c r="G8530" s="48"/>
      <c r="H8530" s="47"/>
      <c r="I8530" s="51"/>
      <c r="J8530" s="51"/>
      <c r="K8530" s="47"/>
      <c r="L8530" s="47"/>
      <c r="M8530" s="47"/>
      <c r="N8530" s="47"/>
      <c r="O8530" s="48"/>
    </row>
    <row r="8531" spans="2:15" x14ac:dyDescent="0.25">
      <c r="B8531" s="84"/>
      <c r="C8531" s="47"/>
      <c r="D8531" s="47"/>
      <c r="E8531" s="47"/>
      <c r="F8531" s="47"/>
      <c r="G8531" s="48"/>
      <c r="H8531" s="47"/>
      <c r="I8531" s="51"/>
      <c r="J8531" s="51"/>
      <c r="K8531" s="47"/>
      <c r="L8531" s="47"/>
      <c r="M8531" s="47"/>
      <c r="N8531" s="47"/>
      <c r="O8531" s="48"/>
    </row>
    <row r="8532" spans="2:15" x14ac:dyDescent="0.25">
      <c r="B8532" s="84"/>
      <c r="C8532" s="47"/>
      <c r="D8532" s="47"/>
      <c r="E8532" s="47"/>
      <c r="F8532" s="47"/>
      <c r="G8532" s="48"/>
      <c r="H8532" s="47"/>
      <c r="I8532" s="51"/>
      <c r="J8532" s="51"/>
      <c r="K8532" s="47"/>
      <c r="L8532" s="47"/>
      <c r="M8532" s="47"/>
      <c r="N8532" s="47"/>
      <c r="O8532" s="48"/>
    </row>
    <row r="8533" spans="2:15" x14ac:dyDescent="0.25">
      <c r="B8533" s="84"/>
      <c r="C8533" s="47"/>
      <c r="D8533" s="47"/>
      <c r="E8533" s="47"/>
      <c r="F8533" s="47"/>
      <c r="G8533" s="48"/>
      <c r="H8533" s="47"/>
      <c r="I8533" s="51"/>
      <c r="J8533" s="51"/>
      <c r="K8533" s="47"/>
      <c r="L8533" s="47"/>
      <c r="M8533" s="47"/>
      <c r="N8533" s="47"/>
      <c r="O8533" s="48"/>
    </row>
    <row r="8534" spans="2:15" x14ac:dyDescent="0.25">
      <c r="B8534" s="84"/>
      <c r="C8534" s="47"/>
      <c r="D8534" s="47"/>
      <c r="E8534" s="47"/>
      <c r="F8534" s="47"/>
      <c r="G8534" s="48"/>
      <c r="H8534" s="47"/>
      <c r="I8534" s="51"/>
      <c r="J8534" s="51"/>
      <c r="K8534" s="47"/>
      <c r="L8534" s="47"/>
      <c r="M8534" s="47"/>
      <c r="N8534" s="47"/>
      <c r="O8534" s="48"/>
    </row>
    <row r="8535" spans="2:15" x14ac:dyDescent="0.25">
      <c r="B8535" s="84"/>
      <c r="C8535" s="47"/>
      <c r="D8535" s="47"/>
      <c r="E8535" s="47"/>
      <c r="F8535" s="47"/>
      <c r="G8535" s="48"/>
      <c r="H8535" s="47"/>
      <c r="I8535" s="51"/>
      <c r="J8535" s="51"/>
      <c r="K8535" s="47"/>
      <c r="L8535" s="47"/>
      <c r="M8535" s="47"/>
      <c r="N8535" s="47"/>
      <c r="O8535" s="48"/>
    </row>
    <row r="8536" spans="2:15" x14ac:dyDescent="0.25">
      <c r="B8536" s="84"/>
      <c r="C8536" s="47"/>
      <c r="D8536" s="47"/>
      <c r="E8536" s="47"/>
      <c r="F8536" s="47"/>
      <c r="G8536" s="48"/>
      <c r="H8536" s="47"/>
      <c r="I8536" s="51"/>
      <c r="J8536" s="51"/>
      <c r="K8536" s="47"/>
      <c r="L8536" s="47"/>
      <c r="M8536" s="47"/>
      <c r="N8536" s="47"/>
      <c r="O8536" s="48"/>
    </row>
    <row r="8537" spans="2:15" x14ac:dyDescent="0.25">
      <c r="B8537" s="84"/>
      <c r="C8537" s="47"/>
      <c r="D8537" s="47"/>
      <c r="E8537" s="47"/>
      <c r="F8537" s="47"/>
      <c r="G8537" s="48"/>
      <c r="H8537" s="47"/>
      <c r="I8537" s="51"/>
      <c r="J8537" s="51"/>
      <c r="K8537" s="47"/>
      <c r="L8537" s="47"/>
      <c r="M8537" s="47"/>
      <c r="N8537" s="47"/>
      <c r="O8537" s="48"/>
    </row>
    <row r="8538" spans="2:15" x14ac:dyDescent="0.25">
      <c r="B8538" s="84"/>
      <c r="C8538" s="47"/>
      <c r="D8538" s="47"/>
      <c r="E8538" s="47"/>
      <c r="F8538" s="47"/>
      <c r="G8538" s="48"/>
      <c r="H8538" s="47"/>
      <c r="I8538" s="51"/>
      <c r="J8538" s="51"/>
      <c r="K8538" s="47"/>
      <c r="L8538" s="47"/>
      <c r="M8538" s="47"/>
      <c r="N8538" s="47"/>
      <c r="O8538" s="48"/>
    </row>
    <row r="8539" spans="2:15" x14ac:dyDescent="0.25">
      <c r="B8539" s="84"/>
      <c r="C8539" s="47"/>
      <c r="D8539" s="47"/>
      <c r="E8539" s="47"/>
      <c r="F8539" s="47"/>
      <c r="G8539" s="48"/>
      <c r="H8539" s="47"/>
      <c r="I8539" s="51"/>
      <c r="J8539" s="51"/>
      <c r="K8539" s="47"/>
      <c r="L8539" s="47"/>
      <c r="M8539" s="47"/>
      <c r="N8539" s="47"/>
      <c r="O8539" s="48"/>
    </row>
    <row r="8540" spans="2:15" x14ac:dyDescent="0.25">
      <c r="B8540" s="84"/>
      <c r="C8540" s="47"/>
      <c r="D8540" s="47"/>
      <c r="E8540" s="47"/>
      <c r="F8540" s="47"/>
      <c r="G8540" s="48"/>
      <c r="H8540" s="47"/>
      <c r="I8540" s="51"/>
      <c r="J8540" s="51"/>
      <c r="K8540" s="47"/>
      <c r="L8540" s="47"/>
      <c r="M8540" s="47"/>
      <c r="N8540" s="47"/>
      <c r="O8540" s="48"/>
    </row>
    <row r="8541" spans="2:15" x14ac:dyDescent="0.25">
      <c r="B8541" s="84"/>
      <c r="C8541" s="47"/>
      <c r="D8541" s="47"/>
      <c r="E8541" s="47"/>
      <c r="F8541" s="47"/>
      <c r="G8541" s="48"/>
      <c r="H8541" s="47"/>
      <c r="I8541" s="51"/>
      <c r="J8541" s="51"/>
      <c r="K8541" s="47"/>
      <c r="L8541" s="47"/>
      <c r="M8541" s="47"/>
      <c r="N8541" s="47"/>
      <c r="O8541" s="48"/>
    </row>
    <row r="8542" spans="2:15" x14ac:dyDescent="0.25">
      <c r="B8542" s="84"/>
      <c r="C8542" s="47"/>
      <c r="D8542" s="47"/>
      <c r="E8542" s="47"/>
      <c r="F8542" s="47"/>
      <c r="G8542" s="48"/>
      <c r="H8542" s="47"/>
      <c r="I8542" s="51"/>
      <c r="J8542" s="51"/>
      <c r="K8542" s="47"/>
      <c r="L8542" s="47"/>
      <c r="M8542" s="47"/>
      <c r="N8542" s="47"/>
      <c r="O8542" s="48"/>
    </row>
    <row r="8543" spans="2:15" x14ac:dyDescent="0.25">
      <c r="B8543" s="84"/>
      <c r="C8543" s="47"/>
      <c r="D8543" s="47"/>
      <c r="E8543" s="47"/>
      <c r="F8543" s="47"/>
      <c r="G8543" s="48"/>
      <c r="H8543" s="47"/>
      <c r="I8543" s="51"/>
      <c r="J8543" s="51"/>
      <c r="K8543" s="47"/>
      <c r="L8543" s="47"/>
      <c r="M8543" s="47"/>
      <c r="N8543" s="47"/>
      <c r="O8543" s="48"/>
    </row>
    <row r="8544" spans="2:15" x14ac:dyDescent="0.25">
      <c r="B8544" s="84"/>
      <c r="C8544" s="47"/>
      <c r="D8544" s="47"/>
      <c r="E8544" s="47"/>
      <c r="F8544" s="47"/>
      <c r="G8544" s="48"/>
      <c r="H8544" s="47"/>
      <c r="I8544" s="51"/>
      <c r="J8544" s="51"/>
      <c r="K8544" s="47"/>
      <c r="L8544" s="47"/>
      <c r="M8544" s="47"/>
      <c r="N8544" s="47"/>
      <c r="O8544" s="48"/>
    </row>
    <row r="8545" spans="2:15" x14ac:dyDescent="0.25">
      <c r="B8545" s="84"/>
      <c r="C8545" s="47"/>
      <c r="D8545" s="47"/>
      <c r="E8545" s="47"/>
      <c r="F8545" s="47"/>
      <c r="G8545" s="48"/>
      <c r="H8545" s="47"/>
      <c r="I8545" s="51"/>
      <c r="J8545" s="51"/>
      <c r="K8545" s="47"/>
      <c r="L8545" s="47"/>
      <c r="M8545" s="47"/>
      <c r="N8545" s="47"/>
      <c r="O8545" s="48"/>
    </row>
    <row r="8546" spans="2:15" x14ac:dyDescent="0.25">
      <c r="B8546" s="84"/>
      <c r="C8546" s="47"/>
      <c r="D8546" s="47"/>
      <c r="E8546" s="47"/>
      <c r="F8546" s="47"/>
      <c r="G8546" s="48"/>
      <c r="H8546" s="47"/>
      <c r="I8546" s="51"/>
      <c r="J8546" s="51"/>
      <c r="K8546" s="47"/>
      <c r="L8546" s="47"/>
      <c r="M8546" s="47"/>
      <c r="N8546" s="47"/>
      <c r="O8546" s="48"/>
    </row>
    <row r="8547" spans="2:15" x14ac:dyDescent="0.25">
      <c r="B8547" s="84"/>
      <c r="C8547" s="47"/>
      <c r="D8547" s="47"/>
      <c r="E8547" s="47"/>
      <c r="F8547" s="47"/>
      <c r="G8547" s="48"/>
      <c r="H8547" s="47"/>
      <c r="I8547" s="51"/>
      <c r="J8547" s="51"/>
      <c r="K8547" s="47"/>
      <c r="L8547" s="47"/>
      <c r="M8547" s="47"/>
      <c r="N8547" s="47"/>
      <c r="O8547" s="48"/>
    </row>
    <row r="8548" spans="2:15" x14ac:dyDescent="0.25">
      <c r="B8548" s="84"/>
      <c r="C8548" s="47"/>
      <c r="D8548" s="47"/>
      <c r="E8548" s="47"/>
      <c r="F8548" s="47"/>
      <c r="G8548" s="48"/>
      <c r="H8548" s="47"/>
      <c r="I8548" s="51"/>
      <c r="J8548" s="51"/>
      <c r="K8548" s="47"/>
      <c r="L8548" s="47"/>
      <c r="M8548" s="47"/>
      <c r="N8548" s="47"/>
      <c r="O8548" s="48"/>
    </row>
    <row r="8549" spans="2:15" x14ac:dyDescent="0.25">
      <c r="B8549" s="84"/>
      <c r="C8549" s="47"/>
      <c r="D8549" s="47"/>
      <c r="E8549" s="47"/>
      <c r="F8549" s="47"/>
      <c r="G8549" s="48"/>
      <c r="H8549" s="47"/>
      <c r="I8549" s="51"/>
      <c r="J8549" s="51"/>
      <c r="K8549" s="47"/>
      <c r="L8549" s="47"/>
      <c r="M8549" s="47"/>
      <c r="N8549" s="47"/>
      <c r="O8549" s="48"/>
    </row>
    <row r="8550" spans="2:15" x14ac:dyDescent="0.25">
      <c r="B8550" s="84"/>
      <c r="C8550" s="47"/>
      <c r="D8550" s="47"/>
      <c r="E8550" s="47"/>
      <c r="F8550" s="47"/>
      <c r="G8550" s="48"/>
      <c r="H8550" s="47"/>
      <c r="I8550" s="51"/>
      <c r="J8550" s="51"/>
      <c r="K8550" s="47"/>
      <c r="L8550" s="47"/>
      <c r="M8550" s="47"/>
      <c r="N8550" s="47"/>
      <c r="O8550" s="48"/>
    </row>
    <row r="8551" spans="2:15" x14ac:dyDescent="0.25">
      <c r="B8551" s="84"/>
      <c r="C8551" s="47"/>
      <c r="D8551" s="47"/>
      <c r="E8551" s="47"/>
      <c r="F8551" s="47"/>
      <c r="G8551" s="48"/>
      <c r="H8551" s="47"/>
      <c r="I8551" s="51"/>
      <c r="J8551" s="51"/>
      <c r="K8551" s="47"/>
      <c r="L8551" s="47"/>
      <c r="M8551" s="47"/>
      <c r="N8551" s="47"/>
      <c r="O8551" s="48"/>
    </row>
    <row r="8552" spans="2:15" x14ac:dyDescent="0.25">
      <c r="B8552" s="84"/>
      <c r="C8552" s="47"/>
      <c r="D8552" s="47"/>
      <c r="E8552" s="47"/>
      <c r="F8552" s="47"/>
      <c r="G8552" s="48"/>
      <c r="H8552" s="47"/>
      <c r="I8552" s="51"/>
      <c r="J8552" s="51"/>
      <c r="K8552" s="47"/>
      <c r="L8552" s="47"/>
      <c r="M8552" s="47"/>
      <c r="N8552" s="47"/>
      <c r="O8552" s="48"/>
    </row>
    <row r="8553" spans="2:15" x14ac:dyDescent="0.25">
      <c r="B8553" s="84"/>
      <c r="C8553" s="47"/>
      <c r="D8553" s="47"/>
      <c r="E8553" s="47"/>
      <c r="F8553" s="47"/>
      <c r="G8553" s="48"/>
      <c r="H8553" s="47"/>
      <c r="I8553" s="51"/>
      <c r="J8553" s="51"/>
      <c r="K8553" s="47"/>
      <c r="L8553" s="47"/>
      <c r="M8553" s="47"/>
      <c r="N8553" s="47"/>
      <c r="O8553" s="48"/>
    </row>
    <row r="8554" spans="2:15" x14ac:dyDescent="0.25">
      <c r="B8554" s="84"/>
      <c r="C8554" s="47"/>
      <c r="D8554" s="47"/>
      <c r="E8554" s="47"/>
      <c r="F8554" s="47"/>
      <c r="G8554" s="48"/>
      <c r="H8554" s="47"/>
      <c r="I8554" s="51"/>
      <c r="J8554" s="51"/>
      <c r="K8554" s="47"/>
      <c r="L8554" s="47"/>
      <c r="M8554" s="47"/>
      <c r="N8554" s="47"/>
      <c r="O8554" s="48"/>
    </row>
    <row r="8555" spans="2:15" x14ac:dyDescent="0.25">
      <c r="B8555" s="84"/>
      <c r="C8555" s="47"/>
      <c r="D8555" s="47"/>
      <c r="E8555" s="47"/>
      <c r="F8555" s="47"/>
      <c r="G8555" s="48"/>
      <c r="H8555" s="47"/>
      <c r="I8555" s="51"/>
      <c r="J8555" s="51"/>
      <c r="K8555" s="47"/>
      <c r="L8555" s="47"/>
      <c r="M8555" s="47"/>
      <c r="N8555" s="47"/>
      <c r="O8555" s="48"/>
    </row>
    <row r="8556" spans="2:15" x14ac:dyDescent="0.25">
      <c r="B8556" s="84"/>
      <c r="C8556" s="47"/>
      <c r="D8556" s="47"/>
      <c r="E8556" s="47"/>
      <c r="F8556" s="47"/>
      <c r="G8556" s="48"/>
      <c r="H8556" s="47"/>
      <c r="I8556" s="51"/>
      <c r="J8556" s="51"/>
      <c r="K8556" s="47"/>
      <c r="L8556" s="47"/>
      <c r="M8556" s="47"/>
      <c r="N8556" s="47"/>
      <c r="O8556" s="48"/>
    </row>
    <row r="8557" spans="2:15" x14ac:dyDescent="0.25">
      <c r="B8557" s="84"/>
      <c r="C8557" s="47"/>
      <c r="D8557" s="47"/>
      <c r="E8557" s="47"/>
      <c r="F8557" s="47"/>
      <c r="G8557" s="48"/>
      <c r="H8557" s="47"/>
      <c r="I8557" s="51"/>
      <c r="J8557" s="51"/>
      <c r="K8557" s="47"/>
      <c r="L8557" s="47"/>
      <c r="M8557" s="47"/>
      <c r="N8557" s="47"/>
      <c r="O8557" s="48"/>
    </row>
    <row r="8558" spans="2:15" x14ac:dyDescent="0.25">
      <c r="B8558" s="84"/>
      <c r="C8558" s="47"/>
      <c r="D8558" s="47"/>
      <c r="E8558" s="47"/>
      <c r="F8558" s="47"/>
      <c r="G8558" s="48"/>
      <c r="H8558" s="47"/>
      <c r="I8558" s="51"/>
      <c r="J8558" s="51"/>
      <c r="K8558" s="47"/>
      <c r="L8558" s="47"/>
      <c r="M8558" s="47"/>
      <c r="N8558" s="47"/>
      <c r="O8558" s="48"/>
    </row>
    <row r="8559" spans="2:15" x14ac:dyDescent="0.25">
      <c r="B8559" s="84"/>
      <c r="C8559" s="47"/>
      <c r="D8559" s="47"/>
      <c r="E8559" s="47"/>
      <c r="F8559" s="47"/>
      <c r="G8559" s="48"/>
      <c r="H8559" s="47"/>
      <c r="I8559" s="51"/>
      <c r="J8559" s="51"/>
      <c r="K8559" s="47"/>
      <c r="L8559" s="47"/>
      <c r="M8559" s="47"/>
      <c r="N8559" s="47"/>
      <c r="O8559" s="48"/>
    </row>
    <row r="8560" spans="2:15" x14ac:dyDescent="0.25">
      <c r="B8560" s="84"/>
      <c r="C8560" s="47"/>
      <c r="D8560" s="47"/>
      <c r="E8560" s="47"/>
      <c r="F8560" s="47"/>
      <c r="G8560" s="48"/>
      <c r="H8560" s="47"/>
      <c r="I8560" s="51"/>
      <c r="J8560" s="51"/>
      <c r="K8560" s="47"/>
      <c r="L8560" s="47"/>
      <c r="M8560" s="47"/>
      <c r="N8560" s="47"/>
      <c r="O8560" s="48"/>
    </row>
    <row r="8561" spans="2:15" x14ac:dyDescent="0.25">
      <c r="B8561" s="84"/>
      <c r="C8561" s="47"/>
      <c r="D8561" s="47"/>
      <c r="E8561" s="47"/>
      <c r="F8561" s="47"/>
      <c r="G8561" s="48"/>
      <c r="H8561" s="47"/>
      <c r="I8561" s="51"/>
      <c r="J8561" s="51"/>
      <c r="K8561" s="47"/>
      <c r="L8561" s="47"/>
      <c r="M8561" s="47"/>
      <c r="N8561" s="47"/>
      <c r="O8561" s="48"/>
    </row>
    <row r="8562" spans="2:15" x14ac:dyDescent="0.25">
      <c r="B8562" s="84"/>
      <c r="C8562" s="47"/>
      <c r="D8562" s="47"/>
      <c r="E8562" s="47"/>
      <c r="F8562" s="47"/>
      <c r="G8562" s="48"/>
      <c r="H8562" s="47"/>
      <c r="I8562" s="51"/>
      <c r="J8562" s="51"/>
      <c r="K8562" s="47"/>
      <c r="L8562" s="47"/>
      <c r="M8562" s="47"/>
      <c r="N8562" s="47"/>
      <c r="O8562" s="48"/>
    </row>
    <row r="8563" spans="2:15" x14ac:dyDescent="0.25">
      <c r="B8563" s="84"/>
      <c r="C8563" s="47"/>
      <c r="D8563" s="47"/>
      <c r="E8563" s="47"/>
      <c r="F8563" s="47"/>
      <c r="G8563" s="48"/>
      <c r="H8563" s="47"/>
      <c r="I8563" s="51"/>
      <c r="J8563" s="51"/>
      <c r="K8563" s="47"/>
      <c r="L8563" s="47"/>
      <c r="M8563" s="47"/>
      <c r="N8563" s="47"/>
      <c r="O8563" s="48"/>
    </row>
    <row r="8564" spans="2:15" x14ac:dyDescent="0.25">
      <c r="B8564" s="84"/>
      <c r="C8564" s="47"/>
      <c r="D8564" s="47"/>
      <c r="E8564" s="47"/>
      <c r="F8564" s="47"/>
      <c r="G8564" s="48"/>
      <c r="H8564" s="47"/>
      <c r="I8564" s="51"/>
      <c r="J8564" s="51"/>
      <c r="K8564" s="47"/>
      <c r="L8564" s="47"/>
      <c r="M8564" s="47"/>
      <c r="N8564" s="47"/>
      <c r="O8564" s="48"/>
    </row>
    <row r="8565" spans="2:15" x14ac:dyDescent="0.25">
      <c r="B8565" s="84"/>
      <c r="C8565" s="47"/>
      <c r="D8565" s="47"/>
      <c r="E8565" s="47"/>
      <c r="F8565" s="47"/>
      <c r="G8565" s="48"/>
      <c r="H8565" s="47"/>
      <c r="I8565" s="51"/>
      <c r="J8565" s="51"/>
      <c r="K8565" s="47"/>
      <c r="L8565" s="47"/>
      <c r="M8565" s="47"/>
      <c r="N8565" s="47"/>
      <c r="O8565" s="48"/>
    </row>
    <row r="8566" spans="2:15" x14ac:dyDescent="0.25">
      <c r="B8566" s="84"/>
      <c r="C8566" s="47"/>
      <c r="D8566" s="47"/>
      <c r="E8566" s="47"/>
      <c r="F8566" s="47"/>
      <c r="G8566" s="48"/>
      <c r="H8566" s="47"/>
      <c r="I8566" s="51"/>
      <c r="J8566" s="51"/>
      <c r="K8566" s="47"/>
      <c r="L8566" s="47"/>
      <c r="M8566" s="47"/>
      <c r="N8566" s="47"/>
      <c r="O8566" s="48"/>
    </row>
    <row r="8567" spans="2:15" x14ac:dyDescent="0.25">
      <c r="B8567" s="84"/>
      <c r="C8567" s="47"/>
      <c r="D8567" s="47"/>
      <c r="E8567" s="47"/>
      <c r="F8567" s="47"/>
      <c r="G8567" s="48"/>
      <c r="H8567" s="47"/>
      <c r="I8567" s="51"/>
      <c r="J8567" s="51"/>
      <c r="K8567" s="47"/>
      <c r="L8567" s="47"/>
      <c r="M8567" s="47"/>
      <c r="N8567" s="47"/>
      <c r="O8567" s="48"/>
    </row>
    <row r="8568" spans="2:15" x14ac:dyDescent="0.25">
      <c r="B8568" s="84"/>
      <c r="C8568" s="47"/>
      <c r="D8568" s="47"/>
      <c r="E8568" s="47"/>
      <c r="F8568" s="47"/>
      <c r="G8568" s="48"/>
      <c r="H8568" s="47"/>
      <c r="I8568" s="51"/>
      <c r="J8568" s="51"/>
      <c r="K8568" s="47"/>
      <c r="L8568" s="47"/>
      <c r="M8568" s="47"/>
      <c r="N8568" s="47"/>
      <c r="O8568" s="48"/>
    </row>
    <row r="8569" spans="2:15" x14ac:dyDescent="0.25">
      <c r="B8569" s="84"/>
      <c r="C8569" s="47"/>
      <c r="D8569" s="47"/>
      <c r="E8569" s="47"/>
      <c r="F8569" s="47"/>
      <c r="G8569" s="48"/>
      <c r="H8569" s="47"/>
      <c r="I8569" s="51"/>
      <c r="J8569" s="51"/>
      <c r="K8569" s="47"/>
      <c r="L8569" s="47"/>
      <c r="M8569" s="47"/>
      <c r="N8569" s="47"/>
      <c r="O8569" s="48"/>
    </row>
    <row r="8570" spans="2:15" x14ac:dyDescent="0.25">
      <c r="B8570" s="84"/>
      <c r="C8570" s="47"/>
      <c r="D8570" s="47"/>
      <c r="E8570" s="47"/>
      <c r="F8570" s="47"/>
      <c r="G8570" s="48"/>
      <c r="H8570" s="47"/>
      <c r="I8570" s="51"/>
      <c r="J8570" s="51"/>
      <c r="K8570" s="47"/>
      <c r="L8570" s="47"/>
      <c r="M8570" s="47"/>
      <c r="N8570" s="47"/>
      <c r="O8570" s="48"/>
    </row>
    <row r="8571" spans="2:15" x14ac:dyDescent="0.25">
      <c r="B8571" s="84"/>
      <c r="C8571" s="47"/>
      <c r="D8571" s="47"/>
      <c r="E8571" s="47"/>
      <c r="F8571" s="47"/>
      <c r="G8571" s="48"/>
      <c r="H8571" s="47"/>
      <c r="I8571" s="51"/>
      <c r="J8571" s="51"/>
      <c r="K8571" s="47"/>
      <c r="L8571" s="47"/>
      <c r="M8571" s="47"/>
      <c r="N8571" s="47"/>
      <c r="O8571" s="48"/>
    </row>
    <row r="8572" spans="2:15" x14ac:dyDescent="0.25">
      <c r="B8572" s="84"/>
      <c r="C8572" s="47"/>
      <c r="D8572" s="47"/>
      <c r="E8572" s="47"/>
      <c r="F8572" s="47"/>
      <c r="G8572" s="48"/>
      <c r="H8572" s="47"/>
      <c r="I8572" s="51"/>
      <c r="J8572" s="51"/>
      <c r="K8572" s="47"/>
      <c r="L8572" s="47"/>
      <c r="M8572" s="47"/>
      <c r="N8572" s="47"/>
      <c r="O8572" s="48"/>
    </row>
    <row r="8573" spans="2:15" x14ac:dyDescent="0.25">
      <c r="B8573" s="84"/>
      <c r="C8573" s="47"/>
      <c r="D8573" s="47"/>
      <c r="E8573" s="47"/>
      <c r="F8573" s="47"/>
      <c r="G8573" s="48"/>
      <c r="H8573" s="47"/>
      <c r="I8573" s="51"/>
      <c r="J8573" s="51"/>
      <c r="K8573" s="47"/>
      <c r="L8573" s="47"/>
      <c r="M8573" s="47"/>
      <c r="N8573" s="47"/>
      <c r="O8573" s="48"/>
    </row>
    <row r="8574" spans="2:15" x14ac:dyDescent="0.25">
      <c r="B8574" s="84"/>
      <c r="C8574" s="47"/>
      <c r="D8574" s="47"/>
      <c r="E8574" s="47"/>
      <c r="F8574" s="47"/>
      <c r="G8574" s="48"/>
      <c r="H8574" s="47"/>
      <c r="I8574" s="51"/>
      <c r="J8574" s="51"/>
      <c r="K8574" s="47"/>
      <c r="L8574" s="47"/>
      <c r="M8574" s="47"/>
      <c r="N8574" s="47"/>
      <c r="O8574" s="48"/>
    </row>
    <row r="8575" spans="2:15" x14ac:dyDescent="0.25">
      <c r="B8575" s="84"/>
      <c r="C8575" s="47"/>
      <c r="D8575" s="47"/>
      <c r="E8575" s="47"/>
      <c r="F8575" s="47"/>
      <c r="G8575" s="48"/>
      <c r="H8575" s="47"/>
      <c r="I8575" s="51"/>
      <c r="J8575" s="51"/>
      <c r="K8575" s="47"/>
      <c r="L8575" s="47"/>
      <c r="M8575" s="47"/>
      <c r="N8575" s="47"/>
      <c r="O8575" s="48"/>
    </row>
    <row r="8576" spans="2:15" x14ac:dyDescent="0.25">
      <c r="B8576" s="84"/>
      <c r="C8576" s="47"/>
      <c r="D8576" s="47"/>
      <c r="E8576" s="47"/>
      <c r="F8576" s="47"/>
      <c r="G8576" s="48"/>
      <c r="H8576" s="47"/>
      <c r="I8576" s="51"/>
      <c r="J8576" s="51"/>
      <c r="K8576" s="47"/>
      <c r="L8576" s="47"/>
      <c r="M8576" s="47"/>
      <c r="N8576" s="47"/>
      <c r="O8576" s="48"/>
    </row>
    <row r="8577" spans="2:15" x14ac:dyDescent="0.25">
      <c r="B8577" s="84"/>
      <c r="C8577" s="47"/>
      <c r="D8577" s="47"/>
      <c r="E8577" s="47"/>
      <c r="F8577" s="47"/>
      <c r="G8577" s="48"/>
      <c r="H8577" s="47"/>
      <c r="I8577" s="51"/>
      <c r="J8577" s="51"/>
      <c r="K8577" s="47"/>
      <c r="L8577" s="47"/>
      <c r="M8577" s="47"/>
      <c r="N8577" s="47"/>
      <c r="O8577" s="48"/>
    </row>
    <row r="8578" spans="2:15" x14ac:dyDescent="0.25">
      <c r="B8578" s="84"/>
      <c r="C8578" s="47"/>
      <c r="D8578" s="47"/>
      <c r="E8578" s="47"/>
      <c r="F8578" s="47"/>
      <c r="G8578" s="48"/>
      <c r="H8578" s="47"/>
      <c r="I8578" s="51"/>
      <c r="J8578" s="51"/>
      <c r="K8578" s="47"/>
      <c r="L8578" s="47"/>
      <c r="M8578" s="47"/>
      <c r="N8578" s="47"/>
      <c r="O8578" s="48"/>
    </row>
    <row r="8579" spans="2:15" x14ac:dyDescent="0.25">
      <c r="B8579" s="84"/>
      <c r="C8579" s="47"/>
      <c r="D8579" s="47"/>
      <c r="E8579" s="47"/>
      <c r="F8579" s="47"/>
      <c r="G8579" s="48"/>
      <c r="H8579" s="47"/>
      <c r="I8579" s="51"/>
      <c r="J8579" s="51"/>
      <c r="K8579" s="47"/>
      <c r="L8579" s="47"/>
      <c r="M8579" s="47"/>
      <c r="N8579" s="47"/>
      <c r="O8579" s="48"/>
    </row>
    <row r="8580" spans="2:15" x14ac:dyDescent="0.25">
      <c r="B8580" s="84"/>
      <c r="C8580" s="47"/>
      <c r="D8580" s="47"/>
      <c r="E8580" s="47"/>
      <c r="F8580" s="47"/>
      <c r="G8580" s="48"/>
      <c r="H8580" s="47"/>
      <c r="I8580" s="51"/>
      <c r="J8580" s="51"/>
      <c r="K8580" s="47"/>
      <c r="L8580" s="47"/>
      <c r="M8580" s="47"/>
      <c r="N8580" s="47"/>
      <c r="O8580" s="48"/>
    </row>
    <row r="8581" spans="2:15" x14ac:dyDescent="0.25">
      <c r="B8581" s="84"/>
      <c r="C8581" s="47"/>
      <c r="D8581" s="47"/>
      <c r="E8581" s="47"/>
      <c r="F8581" s="47"/>
      <c r="G8581" s="48"/>
      <c r="H8581" s="47"/>
      <c r="I8581" s="51"/>
      <c r="J8581" s="51"/>
      <c r="K8581" s="47"/>
      <c r="L8581" s="47"/>
      <c r="M8581" s="47"/>
      <c r="N8581" s="47"/>
      <c r="O8581" s="48"/>
    </row>
    <row r="8582" spans="2:15" x14ac:dyDescent="0.25">
      <c r="B8582" s="84"/>
      <c r="C8582" s="47"/>
      <c r="D8582" s="47"/>
      <c r="E8582" s="47"/>
      <c r="F8582" s="47"/>
      <c r="G8582" s="48"/>
      <c r="H8582" s="47"/>
      <c r="I8582" s="51"/>
      <c r="J8582" s="51"/>
      <c r="K8582" s="47"/>
      <c r="L8582" s="47"/>
      <c r="M8582" s="47"/>
      <c r="N8582" s="47"/>
      <c r="O8582" s="48"/>
    </row>
    <row r="8583" spans="2:15" x14ac:dyDescent="0.25">
      <c r="B8583" s="84"/>
      <c r="C8583" s="47"/>
      <c r="D8583" s="47"/>
      <c r="E8583" s="47"/>
      <c r="F8583" s="47"/>
      <c r="G8583" s="48"/>
      <c r="H8583" s="47"/>
      <c r="I8583" s="51"/>
      <c r="J8583" s="51"/>
      <c r="K8583" s="47"/>
      <c r="L8583" s="47"/>
      <c r="M8583" s="47"/>
      <c r="N8583" s="47"/>
      <c r="O8583" s="48"/>
    </row>
    <row r="8584" spans="2:15" x14ac:dyDescent="0.25">
      <c r="B8584" s="84"/>
      <c r="C8584" s="47"/>
      <c r="D8584" s="47"/>
      <c r="E8584" s="47"/>
      <c r="F8584" s="47"/>
      <c r="G8584" s="48"/>
      <c r="H8584" s="47"/>
      <c r="I8584" s="51"/>
      <c r="J8584" s="51"/>
      <c r="K8584" s="47"/>
      <c r="L8584" s="47"/>
      <c r="M8584" s="47"/>
      <c r="N8584" s="47"/>
      <c r="O8584" s="48"/>
    </row>
    <row r="8585" spans="2:15" x14ac:dyDescent="0.25">
      <c r="B8585" s="84"/>
      <c r="C8585" s="47"/>
      <c r="D8585" s="47"/>
      <c r="E8585" s="47"/>
      <c r="F8585" s="47"/>
      <c r="G8585" s="48"/>
      <c r="H8585" s="47"/>
      <c r="I8585" s="51"/>
      <c r="J8585" s="51"/>
      <c r="K8585" s="47"/>
      <c r="L8585" s="47"/>
      <c r="M8585" s="47"/>
      <c r="N8585" s="47"/>
      <c r="O8585" s="48"/>
    </row>
    <row r="8586" spans="2:15" x14ac:dyDescent="0.25">
      <c r="B8586" s="84"/>
      <c r="C8586" s="47"/>
      <c r="D8586" s="47"/>
      <c r="E8586" s="47"/>
      <c r="F8586" s="47"/>
      <c r="G8586" s="48"/>
      <c r="H8586" s="47"/>
      <c r="I8586" s="51"/>
      <c r="J8586" s="51"/>
      <c r="K8586" s="47"/>
      <c r="L8586" s="47"/>
      <c r="M8586" s="47"/>
      <c r="N8586" s="47"/>
      <c r="O8586" s="48"/>
    </row>
    <row r="8587" spans="2:15" x14ac:dyDescent="0.25">
      <c r="B8587" s="84"/>
      <c r="C8587" s="47"/>
      <c r="D8587" s="47"/>
      <c r="E8587" s="47"/>
      <c r="F8587" s="47"/>
      <c r="G8587" s="48"/>
      <c r="H8587" s="47"/>
      <c r="I8587" s="51"/>
      <c r="J8587" s="51"/>
      <c r="K8587" s="47"/>
      <c r="L8587" s="47"/>
      <c r="M8587" s="47"/>
      <c r="N8587" s="47"/>
      <c r="O8587" s="48"/>
    </row>
    <row r="8588" spans="2:15" x14ac:dyDescent="0.25">
      <c r="B8588" s="84"/>
      <c r="C8588" s="47"/>
      <c r="D8588" s="47"/>
      <c r="E8588" s="47"/>
      <c r="F8588" s="47"/>
      <c r="G8588" s="48"/>
      <c r="H8588" s="47"/>
      <c r="I8588" s="51"/>
      <c r="J8588" s="51"/>
      <c r="K8588" s="47"/>
      <c r="L8588" s="47"/>
      <c r="M8588" s="47"/>
      <c r="N8588" s="47"/>
      <c r="O8588" s="48"/>
    </row>
    <row r="8589" spans="2:15" x14ac:dyDescent="0.25">
      <c r="B8589" s="84"/>
      <c r="C8589" s="47"/>
      <c r="D8589" s="47"/>
      <c r="E8589" s="47"/>
      <c r="F8589" s="47"/>
      <c r="G8589" s="48"/>
      <c r="H8589" s="47"/>
      <c r="I8589" s="51"/>
      <c r="J8589" s="51"/>
      <c r="K8589" s="47"/>
      <c r="L8589" s="47"/>
      <c r="M8589" s="47"/>
      <c r="N8589" s="47"/>
      <c r="O8589" s="48"/>
    </row>
    <row r="8590" spans="2:15" x14ac:dyDescent="0.25">
      <c r="B8590" s="84"/>
      <c r="C8590" s="47"/>
      <c r="D8590" s="47"/>
      <c r="E8590" s="47"/>
      <c r="F8590" s="47"/>
      <c r="G8590" s="48"/>
      <c r="H8590" s="47"/>
      <c r="I8590" s="51"/>
      <c r="J8590" s="51"/>
      <c r="K8590" s="47"/>
      <c r="L8590" s="47"/>
      <c r="M8590" s="47"/>
      <c r="N8590" s="47"/>
      <c r="O8590" s="48"/>
    </row>
    <row r="8591" spans="2:15" x14ac:dyDescent="0.25">
      <c r="B8591" s="84"/>
      <c r="C8591" s="47"/>
      <c r="D8591" s="47"/>
      <c r="E8591" s="47"/>
      <c r="F8591" s="47"/>
      <c r="G8591" s="48"/>
      <c r="H8591" s="47"/>
      <c r="I8591" s="51"/>
      <c r="J8591" s="51"/>
      <c r="K8591" s="47"/>
      <c r="L8591" s="47"/>
      <c r="M8591" s="47"/>
      <c r="N8591" s="47"/>
      <c r="O8591" s="48"/>
    </row>
    <row r="8592" spans="2:15" x14ac:dyDescent="0.25">
      <c r="B8592" s="84"/>
      <c r="C8592" s="47"/>
      <c r="D8592" s="47"/>
      <c r="E8592" s="47"/>
      <c r="F8592" s="47"/>
      <c r="G8592" s="48"/>
      <c r="H8592" s="47"/>
      <c r="I8592" s="51"/>
      <c r="J8592" s="51"/>
      <c r="K8592" s="47"/>
      <c r="L8592" s="47"/>
      <c r="M8592" s="47"/>
      <c r="N8592" s="47"/>
      <c r="O8592" s="48"/>
    </row>
    <row r="8593" spans="2:15" x14ac:dyDescent="0.25">
      <c r="B8593" s="84"/>
      <c r="C8593" s="47"/>
      <c r="D8593" s="47"/>
      <c r="E8593" s="47"/>
      <c r="F8593" s="47"/>
      <c r="G8593" s="48"/>
      <c r="H8593" s="47"/>
      <c r="I8593" s="51"/>
      <c r="J8593" s="51"/>
      <c r="K8593" s="47"/>
      <c r="L8593" s="47"/>
      <c r="M8593" s="47"/>
      <c r="N8593" s="47"/>
      <c r="O8593" s="48"/>
    </row>
    <row r="8594" spans="2:15" x14ac:dyDescent="0.25">
      <c r="B8594" s="84"/>
      <c r="C8594" s="47"/>
      <c r="D8594" s="47"/>
      <c r="E8594" s="47"/>
      <c r="F8594" s="47"/>
      <c r="G8594" s="48"/>
      <c r="H8594" s="47"/>
      <c r="I8594" s="51"/>
      <c r="J8594" s="51"/>
      <c r="K8594" s="47"/>
      <c r="L8594" s="47"/>
      <c r="M8594" s="47"/>
      <c r="N8594" s="47"/>
      <c r="O8594" s="48"/>
    </row>
    <row r="8595" spans="2:15" x14ac:dyDescent="0.25">
      <c r="B8595" s="84"/>
      <c r="C8595" s="47"/>
      <c r="D8595" s="47"/>
      <c r="E8595" s="47"/>
      <c r="F8595" s="47"/>
      <c r="G8595" s="48"/>
      <c r="H8595" s="47"/>
      <c r="I8595" s="51"/>
      <c r="J8595" s="51"/>
      <c r="K8595" s="47"/>
      <c r="L8595" s="47"/>
      <c r="M8595" s="47"/>
      <c r="N8595" s="47"/>
      <c r="O8595" s="48"/>
    </row>
    <row r="8596" spans="2:15" x14ac:dyDescent="0.25">
      <c r="B8596" s="84"/>
      <c r="C8596" s="47"/>
      <c r="D8596" s="47"/>
      <c r="E8596" s="47"/>
      <c r="F8596" s="47"/>
      <c r="G8596" s="48"/>
      <c r="H8596" s="47"/>
      <c r="I8596" s="51"/>
      <c r="J8596" s="51"/>
      <c r="K8596" s="47"/>
      <c r="L8596" s="47"/>
      <c r="M8596" s="47"/>
      <c r="N8596" s="47"/>
      <c r="O8596" s="48"/>
    </row>
    <row r="8597" spans="2:15" x14ac:dyDescent="0.25">
      <c r="B8597" s="84"/>
      <c r="C8597" s="47"/>
      <c r="D8597" s="47"/>
      <c r="E8597" s="47"/>
      <c r="F8597" s="47"/>
      <c r="G8597" s="48"/>
      <c r="H8597" s="47"/>
      <c r="I8597" s="51"/>
      <c r="J8597" s="51"/>
      <c r="K8597" s="47"/>
      <c r="L8597" s="47"/>
      <c r="M8597" s="47"/>
      <c r="N8597" s="47"/>
      <c r="O8597" s="48"/>
    </row>
    <row r="8598" spans="2:15" x14ac:dyDescent="0.25">
      <c r="B8598" s="84"/>
      <c r="C8598" s="47"/>
      <c r="D8598" s="47"/>
      <c r="E8598" s="47"/>
      <c r="F8598" s="47"/>
      <c r="G8598" s="48"/>
      <c r="H8598" s="47"/>
      <c r="I8598" s="51"/>
      <c r="J8598" s="51"/>
      <c r="K8598" s="47"/>
      <c r="L8598" s="47"/>
      <c r="M8598" s="47"/>
      <c r="N8598" s="47"/>
      <c r="O8598" s="48"/>
    </row>
    <row r="8599" spans="2:15" x14ac:dyDescent="0.25">
      <c r="B8599" s="84"/>
      <c r="C8599" s="47"/>
      <c r="D8599" s="47"/>
      <c r="E8599" s="47"/>
      <c r="F8599" s="47"/>
      <c r="G8599" s="48"/>
      <c r="H8599" s="47"/>
      <c r="I8599" s="51"/>
      <c r="J8599" s="51"/>
      <c r="K8599" s="47"/>
      <c r="L8599" s="47"/>
      <c r="M8599" s="47"/>
      <c r="N8599" s="47"/>
      <c r="O8599" s="48"/>
    </row>
    <row r="8600" spans="2:15" x14ac:dyDescent="0.25">
      <c r="B8600" s="84"/>
      <c r="C8600" s="47"/>
      <c r="D8600" s="47"/>
      <c r="E8600" s="47"/>
      <c r="F8600" s="47"/>
      <c r="G8600" s="48"/>
      <c r="H8600" s="47"/>
      <c r="I8600" s="51"/>
      <c r="J8600" s="51"/>
      <c r="K8600" s="47"/>
      <c r="L8600" s="47"/>
      <c r="M8600" s="47"/>
      <c r="N8600" s="47"/>
      <c r="O8600" s="48"/>
    </row>
    <row r="8601" spans="2:15" x14ac:dyDescent="0.25">
      <c r="B8601" s="84"/>
      <c r="C8601" s="47"/>
      <c r="D8601" s="47"/>
      <c r="E8601" s="47"/>
      <c r="F8601" s="47"/>
      <c r="G8601" s="48"/>
      <c r="H8601" s="47"/>
      <c r="I8601" s="51"/>
      <c r="J8601" s="51"/>
      <c r="K8601" s="47"/>
      <c r="L8601" s="47"/>
      <c r="M8601" s="47"/>
      <c r="N8601" s="47"/>
      <c r="O8601" s="48"/>
    </row>
    <row r="8602" spans="2:15" x14ac:dyDescent="0.25">
      <c r="B8602" s="84"/>
      <c r="C8602" s="47"/>
      <c r="D8602" s="47"/>
      <c r="E8602" s="47"/>
      <c r="F8602" s="47"/>
      <c r="G8602" s="48"/>
      <c r="H8602" s="47"/>
      <c r="I8602" s="51"/>
      <c r="J8602" s="51"/>
      <c r="K8602" s="47"/>
      <c r="L8602" s="47"/>
      <c r="M8602" s="47"/>
      <c r="N8602" s="47"/>
      <c r="O8602" s="48"/>
    </row>
    <row r="8603" spans="2:15" x14ac:dyDescent="0.25">
      <c r="B8603" s="84"/>
      <c r="C8603" s="47"/>
      <c r="D8603" s="47"/>
      <c r="E8603" s="47"/>
      <c r="F8603" s="47"/>
      <c r="G8603" s="48"/>
      <c r="H8603" s="47"/>
      <c r="I8603" s="51"/>
      <c r="J8603" s="51"/>
      <c r="K8603" s="47"/>
      <c r="L8603" s="47"/>
      <c r="M8603" s="47"/>
      <c r="N8603" s="47"/>
      <c r="O8603" s="48"/>
    </row>
    <row r="8604" spans="2:15" x14ac:dyDescent="0.25">
      <c r="B8604" s="84"/>
      <c r="C8604" s="47"/>
      <c r="D8604" s="47"/>
      <c r="E8604" s="47"/>
      <c r="F8604" s="47"/>
      <c r="G8604" s="48"/>
      <c r="H8604" s="47"/>
      <c r="I8604" s="51"/>
      <c r="J8604" s="51"/>
      <c r="K8604" s="47"/>
      <c r="L8604" s="47"/>
      <c r="M8604" s="47"/>
      <c r="N8604" s="47"/>
      <c r="O8604" s="48"/>
    </row>
    <row r="8605" spans="2:15" x14ac:dyDescent="0.25">
      <c r="B8605" s="84"/>
      <c r="C8605" s="47"/>
      <c r="D8605" s="47"/>
      <c r="E8605" s="47"/>
      <c r="F8605" s="47"/>
      <c r="G8605" s="48"/>
      <c r="H8605" s="47"/>
      <c r="I8605" s="51"/>
      <c r="J8605" s="51"/>
      <c r="K8605" s="47"/>
      <c r="L8605" s="47"/>
      <c r="M8605" s="47"/>
      <c r="N8605" s="47"/>
      <c r="O8605" s="48"/>
    </row>
    <row r="8606" spans="2:15" x14ac:dyDescent="0.25">
      <c r="B8606" s="84"/>
      <c r="C8606" s="47"/>
      <c r="D8606" s="47"/>
      <c r="E8606" s="47"/>
      <c r="F8606" s="47"/>
      <c r="G8606" s="48"/>
      <c r="H8606" s="47"/>
      <c r="I8606" s="51"/>
      <c r="J8606" s="51"/>
      <c r="K8606" s="47"/>
      <c r="L8606" s="47"/>
      <c r="M8606" s="47"/>
      <c r="N8606" s="47"/>
      <c r="O8606" s="48"/>
    </row>
    <row r="8607" spans="2:15" x14ac:dyDescent="0.25">
      <c r="B8607" s="84"/>
      <c r="C8607" s="47"/>
      <c r="D8607" s="47"/>
      <c r="E8607" s="47"/>
      <c r="F8607" s="47"/>
      <c r="G8607" s="48"/>
      <c r="H8607" s="47"/>
      <c r="I8607" s="51"/>
      <c r="J8607" s="51"/>
      <c r="K8607" s="47"/>
      <c r="L8607" s="47"/>
      <c r="M8607" s="47"/>
      <c r="N8607" s="47"/>
      <c r="O8607" s="48"/>
    </row>
    <row r="8608" spans="2:15" x14ac:dyDescent="0.25">
      <c r="B8608" s="84"/>
      <c r="C8608" s="47"/>
      <c r="D8608" s="47"/>
      <c r="E8608" s="47"/>
      <c r="F8608" s="47"/>
      <c r="G8608" s="48"/>
      <c r="H8608" s="47"/>
      <c r="I8608" s="51"/>
      <c r="J8608" s="51"/>
      <c r="K8608" s="47"/>
      <c r="L8608" s="47"/>
      <c r="M8608" s="47"/>
      <c r="N8608" s="47"/>
      <c r="O8608" s="48"/>
    </row>
    <row r="8609" spans="2:15" x14ac:dyDescent="0.25">
      <c r="B8609" s="84"/>
      <c r="C8609" s="47"/>
      <c r="D8609" s="47"/>
      <c r="E8609" s="47"/>
      <c r="F8609" s="47"/>
      <c r="G8609" s="48"/>
      <c r="H8609" s="47"/>
      <c r="I8609" s="51"/>
      <c r="J8609" s="51"/>
      <c r="K8609" s="47"/>
      <c r="L8609" s="47"/>
      <c r="M8609" s="47"/>
      <c r="N8609" s="47"/>
      <c r="O8609" s="48"/>
    </row>
    <row r="8610" spans="2:15" x14ac:dyDescent="0.25">
      <c r="B8610" s="84"/>
      <c r="C8610" s="47"/>
      <c r="D8610" s="47"/>
      <c r="E8610" s="47"/>
      <c r="F8610" s="47"/>
      <c r="G8610" s="48"/>
      <c r="H8610" s="47"/>
      <c r="I8610" s="51"/>
      <c r="J8610" s="51"/>
      <c r="K8610" s="47"/>
      <c r="L8610" s="47"/>
      <c r="M8610" s="47"/>
      <c r="N8610" s="47"/>
      <c r="O8610" s="48"/>
    </row>
    <row r="8611" spans="2:15" x14ac:dyDescent="0.25">
      <c r="B8611" s="84"/>
      <c r="C8611" s="47"/>
      <c r="D8611" s="47"/>
      <c r="E8611" s="47"/>
      <c r="F8611" s="47"/>
      <c r="G8611" s="48"/>
      <c r="H8611" s="47"/>
      <c r="I8611" s="51"/>
      <c r="J8611" s="51"/>
      <c r="K8611" s="47"/>
      <c r="L8611" s="47"/>
      <c r="M8611" s="47"/>
      <c r="N8611" s="47"/>
      <c r="O8611" s="48"/>
    </row>
    <row r="8612" spans="2:15" x14ac:dyDescent="0.25">
      <c r="B8612" s="84"/>
      <c r="C8612" s="47"/>
      <c r="D8612" s="47"/>
      <c r="E8612" s="47"/>
      <c r="F8612" s="47"/>
      <c r="G8612" s="48"/>
      <c r="H8612" s="47"/>
      <c r="I8612" s="51"/>
      <c r="J8612" s="51"/>
      <c r="K8612" s="47"/>
      <c r="L8612" s="47"/>
      <c r="M8612" s="47"/>
      <c r="N8612" s="47"/>
      <c r="O8612" s="48"/>
    </row>
    <row r="8613" spans="2:15" x14ac:dyDescent="0.25">
      <c r="B8613" s="84"/>
      <c r="C8613" s="47"/>
      <c r="D8613" s="47"/>
      <c r="E8613" s="47"/>
      <c r="F8613" s="47"/>
      <c r="G8613" s="48"/>
      <c r="H8613" s="47"/>
      <c r="I8613" s="51"/>
      <c r="J8613" s="51"/>
      <c r="K8613" s="47"/>
      <c r="L8613" s="47"/>
      <c r="M8613" s="47"/>
      <c r="N8613" s="47"/>
      <c r="O8613" s="48"/>
    </row>
    <row r="8614" spans="2:15" x14ac:dyDescent="0.25">
      <c r="B8614" s="84"/>
      <c r="C8614" s="47"/>
      <c r="D8614" s="47"/>
      <c r="E8614" s="47"/>
      <c r="F8614" s="47"/>
      <c r="G8614" s="48"/>
      <c r="H8614" s="47"/>
      <c r="I8614" s="51"/>
      <c r="J8614" s="51"/>
      <c r="K8614" s="47"/>
      <c r="L8614" s="47"/>
      <c r="M8614" s="47"/>
      <c r="N8614" s="47"/>
      <c r="O8614" s="48"/>
    </row>
    <row r="8615" spans="2:15" x14ac:dyDescent="0.25">
      <c r="B8615" s="84"/>
      <c r="C8615" s="47"/>
      <c r="D8615" s="47"/>
      <c r="E8615" s="47"/>
      <c r="F8615" s="47"/>
      <c r="G8615" s="48"/>
      <c r="H8615" s="47"/>
      <c r="I8615" s="51"/>
      <c r="J8615" s="51"/>
      <c r="K8615" s="47"/>
      <c r="L8615" s="47"/>
      <c r="M8615" s="47"/>
      <c r="N8615" s="47"/>
      <c r="O8615" s="48"/>
    </row>
    <row r="8616" spans="2:15" x14ac:dyDescent="0.25">
      <c r="B8616" s="84"/>
      <c r="C8616" s="47"/>
      <c r="D8616" s="47"/>
      <c r="E8616" s="47"/>
      <c r="F8616" s="47"/>
      <c r="G8616" s="48"/>
      <c r="H8616" s="47"/>
      <c r="I8616" s="51"/>
      <c r="J8616" s="51"/>
      <c r="K8616" s="47"/>
      <c r="L8616" s="47"/>
      <c r="M8616" s="47"/>
      <c r="N8616" s="47"/>
      <c r="O8616" s="48"/>
    </row>
    <row r="8617" spans="2:15" x14ac:dyDescent="0.25">
      <c r="B8617" s="84"/>
      <c r="C8617" s="47"/>
      <c r="D8617" s="47"/>
      <c r="E8617" s="47"/>
      <c r="F8617" s="47"/>
      <c r="G8617" s="48"/>
      <c r="H8617" s="47"/>
      <c r="I8617" s="51"/>
      <c r="J8617" s="51"/>
      <c r="K8617" s="47"/>
      <c r="L8617" s="47"/>
      <c r="M8617" s="47"/>
      <c r="N8617" s="47"/>
      <c r="O8617" s="48"/>
    </row>
    <row r="8618" spans="2:15" x14ac:dyDescent="0.25">
      <c r="B8618" s="84"/>
      <c r="C8618" s="47"/>
      <c r="D8618" s="47"/>
      <c r="E8618" s="47"/>
      <c r="F8618" s="47"/>
      <c r="G8618" s="48"/>
      <c r="H8618" s="47"/>
      <c r="I8618" s="51"/>
      <c r="J8618" s="51"/>
      <c r="K8618" s="47"/>
      <c r="L8618" s="47"/>
      <c r="M8618" s="47"/>
      <c r="N8618" s="47"/>
      <c r="O8618" s="48"/>
    </row>
    <row r="8619" spans="2:15" x14ac:dyDescent="0.25">
      <c r="B8619" s="84"/>
      <c r="C8619" s="47"/>
      <c r="D8619" s="47"/>
      <c r="E8619" s="47"/>
      <c r="F8619" s="47"/>
      <c r="G8619" s="48"/>
      <c r="H8619" s="47"/>
      <c r="I8619" s="51"/>
      <c r="J8619" s="51"/>
      <c r="K8619" s="47"/>
      <c r="L8619" s="47"/>
      <c r="M8619" s="47"/>
      <c r="N8619" s="47"/>
      <c r="O8619" s="48"/>
    </row>
    <row r="8620" spans="2:15" x14ac:dyDescent="0.25">
      <c r="B8620" s="84"/>
      <c r="C8620" s="47"/>
      <c r="D8620" s="47"/>
      <c r="E8620" s="47"/>
      <c r="F8620" s="47"/>
      <c r="G8620" s="48"/>
      <c r="H8620" s="47"/>
      <c r="I8620" s="51"/>
      <c r="J8620" s="51"/>
      <c r="K8620" s="47"/>
      <c r="L8620" s="47"/>
      <c r="M8620" s="47"/>
      <c r="N8620" s="47"/>
      <c r="O8620" s="48"/>
    </row>
    <row r="8621" spans="2:15" x14ac:dyDescent="0.25">
      <c r="B8621" s="84"/>
      <c r="C8621" s="47"/>
      <c r="D8621" s="47"/>
      <c r="E8621" s="47"/>
      <c r="F8621" s="47"/>
      <c r="G8621" s="48"/>
      <c r="H8621" s="47"/>
      <c r="I8621" s="51"/>
      <c r="J8621" s="51"/>
      <c r="K8621" s="47"/>
      <c r="L8621" s="47"/>
      <c r="M8621" s="47"/>
      <c r="N8621" s="47"/>
      <c r="O8621" s="48"/>
    </row>
    <row r="8622" spans="2:15" x14ac:dyDescent="0.25">
      <c r="B8622" s="84"/>
      <c r="C8622" s="47"/>
      <c r="D8622" s="47"/>
      <c r="E8622" s="47"/>
      <c r="F8622" s="47"/>
      <c r="G8622" s="48"/>
      <c r="H8622" s="47"/>
      <c r="I8622" s="51"/>
      <c r="J8622" s="51"/>
      <c r="K8622" s="47"/>
      <c r="L8622" s="47"/>
      <c r="M8622" s="47"/>
      <c r="N8622" s="47"/>
      <c r="O8622" s="48"/>
    </row>
    <row r="8623" spans="2:15" x14ac:dyDescent="0.25">
      <c r="B8623" s="84"/>
      <c r="C8623" s="47"/>
      <c r="D8623" s="47"/>
      <c r="E8623" s="47"/>
      <c r="F8623" s="47"/>
      <c r="G8623" s="48"/>
      <c r="H8623" s="47"/>
      <c r="I8623" s="51"/>
      <c r="J8623" s="51"/>
      <c r="K8623" s="47"/>
      <c r="L8623" s="47"/>
      <c r="M8623" s="47"/>
      <c r="N8623" s="47"/>
      <c r="O8623" s="48"/>
    </row>
    <row r="8624" spans="2:15" x14ac:dyDescent="0.25">
      <c r="B8624" s="84"/>
      <c r="C8624" s="47"/>
      <c r="D8624" s="47"/>
      <c r="E8624" s="47"/>
      <c r="F8624" s="47"/>
      <c r="G8624" s="48"/>
      <c r="H8624" s="47"/>
      <c r="I8624" s="51"/>
      <c r="J8624" s="51"/>
      <c r="K8624" s="47"/>
      <c r="L8624" s="47"/>
      <c r="M8624" s="47"/>
      <c r="N8624" s="47"/>
      <c r="O8624" s="48"/>
    </row>
    <row r="8625" spans="2:15" x14ac:dyDescent="0.25">
      <c r="B8625" s="84"/>
      <c r="C8625" s="47"/>
      <c r="D8625" s="47"/>
      <c r="E8625" s="47"/>
      <c r="F8625" s="47"/>
      <c r="G8625" s="48"/>
      <c r="H8625" s="47"/>
      <c r="I8625" s="51"/>
      <c r="J8625" s="51"/>
      <c r="K8625" s="47"/>
      <c r="L8625" s="47"/>
      <c r="M8625" s="47"/>
      <c r="N8625" s="47"/>
      <c r="O8625" s="48"/>
    </row>
    <row r="8626" spans="2:15" x14ac:dyDescent="0.25">
      <c r="B8626" s="84"/>
      <c r="C8626" s="47"/>
      <c r="D8626" s="47"/>
      <c r="E8626" s="47"/>
      <c r="F8626" s="47"/>
      <c r="G8626" s="48"/>
      <c r="H8626" s="47"/>
      <c r="I8626" s="51"/>
      <c r="J8626" s="51"/>
      <c r="K8626" s="47"/>
      <c r="L8626" s="47"/>
      <c r="M8626" s="47"/>
      <c r="N8626" s="47"/>
      <c r="O8626" s="48"/>
    </row>
    <row r="8627" spans="2:15" x14ac:dyDescent="0.25">
      <c r="B8627" s="84"/>
      <c r="C8627" s="47"/>
      <c r="D8627" s="47"/>
      <c r="E8627" s="47"/>
      <c r="F8627" s="47"/>
      <c r="G8627" s="48"/>
      <c r="H8627" s="47"/>
      <c r="I8627" s="51"/>
      <c r="J8627" s="51"/>
      <c r="K8627" s="47"/>
      <c r="L8627" s="47"/>
      <c r="M8627" s="47"/>
      <c r="N8627" s="47"/>
      <c r="O8627" s="48"/>
    </row>
    <row r="8628" spans="2:15" x14ac:dyDescent="0.25">
      <c r="B8628" s="84"/>
      <c r="C8628" s="47"/>
      <c r="D8628" s="47"/>
      <c r="E8628" s="47"/>
      <c r="F8628" s="47"/>
      <c r="G8628" s="48"/>
      <c r="H8628" s="47"/>
      <c r="I8628" s="51"/>
      <c r="J8628" s="51"/>
      <c r="K8628" s="47"/>
      <c r="L8628" s="47"/>
      <c r="M8628" s="47"/>
      <c r="N8628" s="47"/>
      <c r="O8628" s="48"/>
    </row>
    <row r="8629" spans="2:15" x14ac:dyDescent="0.25">
      <c r="B8629" s="84"/>
      <c r="C8629" s="47"/>
      <c r="D8629" s="47"/>
      <c r="E8629" s="47"/>
      <c r="F8629" s="47"/>
      <c r="G8629" s="48"/>
      <c r="H8629" s="47"/>
      <c r="I8629" s="51"/>
      <c r="J8629" s="51"/>
      <c r="K8629" s="47"/>
      <c r="L8629" s="47"/>
      <c r="M8629" s="47"/>
      <c r="N8629" s="47"/>
      <c r="O8629" s="48"/>
    </row>
    <row r="8630" spans="2:15" x14ac:dyDescent="0.25">
      <c r="B8630" s="84"/>
      <c r="C8630" s="47"/>
      <c r="D8630" s="47"/>
      <c r="E8630" s="47"/>
      <c r="F8630" s="47"/>
      <c r="G8630" s="48"/>
      <c r="H8630" s="47"/>
      <c r="I8630" s="51"/>
      <c r="J8630" s="51"/>
      <c r="K8630" s="47"/>
      <c r="L8630" s="47"/>
      <c r="M8630" s="47"/>
      <c r="N8630" s="47"/>
      <c r="O8630" s="48"/>
    </row>
    <row r="8631" spans="2:15" x14ac:dyDescent="0.25">
      <c r="B8631" s="84"/>
      <c r="C8631" s="47"/>
      <c r="D8631" s="47"/>
      <c r="E8631" s="47"/>
      <c r="F8631" s="47"/>
      <c r="G8631" s="48"/>
      <c r="H8631" s="47"/>
      <c r="I8631" s="51"/>
      <c r="J8631" s="51"/>
      <c r="K8631" s="47"/>
      <c r="L8631" s="47"/>
      <c r="M8631" s="47"/>
      <c r="N8631" s="47"/>
      <c r="O8631" s="48"/>
    </row>
    <row r="8632" spans="2:15" x14ac:dyDescent="0.25">
      <c r="B8632" s="84"/>
      <c r="C8632" s="47"/>
      <c r="D8632" s="47"/>
      <c r="E8632" s="47"/>
      <c r="F8632" s="47"/>
      <c r="G8632" s="48"/>
      <c r="H8632" s="47"/>
      <c r="I8632" s="51"/>
      <c r="J8632" s="51"/>
      <c r="K8632" s="47"/>
      <c r="L8632" s="47"/>
      <c r="M8632" s="47"/>
      <c r="N8632" s="47"/>
      <c r="O8632" s="48"/>
    </row>
    <row r="8633" spans="2:15" x14ac:dyDescent="0.25">
      <c r="B8633" s="84"/>
      <c r="C8633" s="47"/>
      <c r="D8633" s="47"/>
      <c r="E8633" s="47"/>
      <c r="F8633" s="47"/>
      <c r="G8633" s="48"/>
      <c r="H8633" s="47"/>
      <c r="I8633" s="51"/>
      <c r="J8633" s="51"/>
      <c r="K8633" s="47"/>
      <c r="L8633" s="47"/>
      <c r="M8633" s="47"/>
      <c r="N8633" s="47"/>
      <c r="O8633" s="48"/>
    </row>
    <row r="8634" spans="2:15" x14ac:dyDescent="0.25">
      <c r="B8634" s="84"/>
      <c r="C8634" s="47"/>
      <c r="D8634" s="47"/>
      <c r="E8634" s="47"/>
      <c r="F8634" s="47"/>
      <c r="G8634" s="48"/>
      <c r="H8634" s="47"/>
      <c r="I8634" s="51"/>
      <c r="J8634" s="51"/>
      <c r="K8634" s="47"/>
      <c r="L8634" s="47"/>
      <c r="M8634" s="47"/>
      <c r="N8634" s="47"/>
      <c r="O8634" s="48"/>
    </row>
    <row r="8635" spans="2:15" x14ac:dyDescent="0.25">
      <c r="B8635" s="84"/>
      <c r="C8635" s="47"/>
      <c r="D8635" s="47"/>
      <c r="E8635" s="47"/>
      <c r="F8635" s="47"/>
      <c r="G8635" s="48"/>
      <c r="H8635" s="47"/>
      <c r="I8635" s="51"/>
      <c r="J8635" s="51"/>
      <c r="K8635" s="47"/>
      <c r="L8635" s="47"/>
      <c r="M8635" s="47"/>
      <c r="N8635" s="47"/>
      <c r="O8635" s="48"/>
    </row>
    <row r="8636" spans="2:15" x14ac:dyDescent="0.25">
      <c r="B8636" s="84"/>
      <c r="C8636" s="47"/>
      <c r="D8636" s="47"/>
      <c r="E8636" s="47"/>
      <c r="F8636" s="47"/>
      <c r="G8636" s="48"/>
      <c r="H8636" s="47"/>
      <c r="I8636" s="51"/>
      <c r="J8636" s="51"/>
      <c r="K8636" s="47"/>
      <c r="L8636" s="47"/>
      <c r="M8636" s="47"/>
      <c r="N8636" s="47"/>
      <c r="O8636" s="48"/>
    </row>
    <row r="8637" spans="2:15" x14ac:dyDescent="0.25">
      <c r="B8637" s="84"/>
      <c r="C8637" s="47"/>
      <c r="D8637" s="47"/>
      <c r="E8637" s="47"/>
      <c r="F8637" s="47"/>
      <c r="G8637" s="48"/>
      <c r="H8637" s="47"/>
      <c r="I8637" s="51"/>
      <c r="J8637" s="51"/>
      <c r="K8637" s="47"/>
      <c r="L8637" s="47"/>
      <c r="M8637" s="47"/>
      <c r="N8637" s="47"/>
      <c r="O8637" s="48"/>
    </row>
    <row r="8638" spans="2:15" x14ac:dyDescent="0.25">
      <c r="B8638" s="84"/>
      <c r="C8638" s="47"/>
      <c r="D8638" s="47"/>
      <c r="E8638" s="47"/>
      <c r="F8638" s="47"/>
      <c r="G8638" s="48"/>
      <c r="H8638" s="47"/>
      <c r="I8638" s="51"/>
      <c r="J8638" s="51"/>
      <c r="K8638" s="47"/>
      <c r="L8638" s="47"/>
      <c r="M8638" s="47"/>
      <c r="N8638" s="47"/>
      <c r="O8638" s="48"/>
    </row>
    <row r="8639" spans="2:15" x14ac:dyDescent="0.25">
      <c r="B8639" s="84"/>
      <c r="C8639" s="47"/>
      <c r="D8639" s="47"/>
      <c r="E8639" s="47"/>
      <c r="F8639" s="47"/>
      <c r="G8639" s="48"/>
      <c r="H8639" s="47"/>
      <c r="I8639" s="51"/>
      <c r="J8639" s="51"/>
      <c r="K8639" s="47"/>
      <c r="L8639" s="47"/>
      <c r="M8639" s="47"/>
      <c r="N8639" s="47"/>
      <c r="O8639" s="48"/>
    </row>
    <row r="8640" spans="2:15" x14ac:dyDescent="0.25">
      <c r="B8640" s="84"/>
      <c r="C8640" s="47"/>
      <c r="D8640" s="47"/>
      <c r="E8640" s="47"/>
      <c r="F8640" s="47"/>
      <c r="G8640" s="48"/>
      <c r="H8640" s="47"/>
      <c r="I8640" s="51"/>
      <c r="J8640" s="51"/>
      <c r="K8640" s="47"/>
      <c r="L8640" s="47"/>
      <c r="M8640" s="47"/>
      <c r="N8640" s="47"/>
      <c r="O8640" s="48"/>
    </row>
    <row r="8641" spans="2:15" x14ac:dyDescent="0.25">
      <c r="B8641" s="84"/>
      <c r="C8641" s="47"/>
      <c r="D8641" s="47"/>
      <c r="E8641" s="47"/>
      <c r="F8641" s="47"/>
      <c r="G8641" s="48"/>
      <c r="H8641" s="47"/>
      <c r="I8641" s="51"/>
      <c r="J8641" s="51"/>
      <c r="K8641" s="47"/>
      <c r="L8641" s="47"/>
      <c r="M8641" s="47"/>
      <c r="N8641" s="47"/>
      <c r="O8641" s="48"/>
    </row>
    <row r="8642" spans="2:15" x14ac:dyDescent="0.25">
      <c r="B8642" s="84"/>
      <c r="C8642" s="47"/>
      <c r="D8642" s="47"/>
      <c r="E8642" s="47"/>
      <c r="F8642" s="47"/>
      <c r="G8642" s="48"/>
      <c r="H8642" s="47"/>
      <c r="I8642" s="51"/>
      <c r="J8642" s="51"/>
      <c r="K8642" s="47"/>
      <c r="L8642" s="47"/>
      <c r="M8642" s="47"/>
      <c r="N8642" s="47"/>
      <c r="O8642" s="48"/>
    </row>
    <row r="8643" spans="2:15" x14ac:dyDescent="0.25">
      <c r="B8643" s="84"/>
      <c r="C8643" s="47"/>
      <c r="D8643" s="47"/>
      <c r="E8643" s="47"/>
      <c r="F8643" s="47"/>
      <c r="G8643" s="48"/>
      <c r="H8643" s="47"/>
      <c r="I8643" s="51"/>
      <c r="J8643" s="51"/>
      <c r="K8643" s="47"/>
      <c r="L8643" s="47"/>
      <c r="M8643" s="47"/>
      <c r="N8643" s="47"/>
      <c r="O8643" s="48"/>
    </row>
    <row r="8644" spans="2:15" x14ac:dyDescent="0.25">
      <c r="B8644" s="84"/>
      <c r="C8644" s="47"/>
      <c r="D8644" s="47"/>
      <c r="E8644" s="47"/>
      <c r="F8644" s="47"/>
      <c r="G8644" s="48"/>
      <c r="H8644" s="47"/>
      <c r="I8644" s="51"/>
      <c r="J8644" s="51"/>
      <c r="K8644" s="47"/>
      <c r="L8644" s="47"/>
      <c r="M8644" s="47"/>
      <c r="N8644" s="47"/>
      <c r="O8644" s="48"/>
    </row>
    <row r="8645" spans="2:15" x14ac:dyDescent="0.25">
      <c r="B8645" s="84"/>
      <c r="C8645" s="47"/>
      <c r="D8645" s="47"/>
      <c r="E8645" s="47"/>
      <c r="F8645" s="47"/>
      <c r="G8645" s="48"/>
      <c r="H8645" s="47"/>
      <c r="I8645" s="51"/>
      <c r="J8645" s="51"/>
      <c r="K8645" s="47"/>
      <c r="L8645" s="47"/>
      <c r="M8645" s="47"/>
      <c r="N8645" s="47"/>
      <c r="O8645" s="48"/>
    </row>
    <row r="8646" spans="2:15" x14ac:dyDescent="0.25">
      <c r="B8646" s="84"/>
      <c r="C8646" s="47"/>
      <c r="D8646" s="47"/>
      <c r="E8646" s="47"/>
      <c r="F8646" s="47"/>
      <c r="G8646" s="48"/>
      <c r="H8646" s="47"/>
      <c r="I8646" s="51"/>
      <c r="J8646" s="51"/>
      <c r="K8646" s="47"/>
      <c r="L8646" s="47"/>
      <c r="M8646" s="47"/>
      <c r="N8646" s="47"/>
      <c r="O8646" s="48"/>
    </row>
    <row r="8647" spans="2:15" x14ac:dyDescent="0.25">
      <c r="B8647" s="84"/>
      <c r="C8647" s="47"/>
      <c r="D8647" s="47"/>
      <c r="E8647" s="47"/>
      <c r="F8647" s="47"/>
      <c r="G8647" s="48"/>
      <c r="H8647" s="47"/>
      <c r="I8647" s="51"/>
      <c r="J8647" s="51"/>
      <c r="K8647" s="47"/>
      <c r="L8647" s="47"/>
      <c r="M8647" s="47"/>
      <c r="N8647" s="47"/>
      <c r="O8647" s="48"/>
    </row>
    <row r="8648" spans="2:15" x14ac:dyDescent="0.25">
      <c r="B8648" s="84"/>
      <c r="C8648" s="47"/>
      <c r="D8648" s="47"/>
      <c r="E8648" s="47"/>
      <c r="F8648" s="47"/>
      <c r="G8648" s="48"/>
      <c r="H8648" s="47"/>
      <c r="I8648" s="51"/>
      <c r="J8648" s="51"/>
      <c r="K8648" s="47"/>
      <c r="L8648" s="47"/>
      <c r="M8648" s="47"/>
      <c r="N8648" s="47"/>
      <c r="O8648" s="48"/>
    </row>
    <row r="8649" spans="2:15" x14ac:dyDescent="0.25">
      <c r="B8649" s="84"/>
      <c r="C8649" s="47"/>
      <c r="D8649" s="47"/>
      <c r="E8649" s="47"/>
      <c r="F8649" s="47"/>
      <c r="G8649" s="48"/>
      <c r="H8649" s="47"/>
      <c r="I8649" s="51"/>
      <c r="J8649" s="51"/>
      <c r="K8649" s="47"/>
      <c r="L8649" s="47"/>
      <c r="M8649" s="47"/>
      <c r="N8649" s="47"/>
      <c r="O8649" s="48"/>
    </row>
    <row r="8650" spans="2:15" x14ac:dyDescent="0.25">
      <c r="B8650" s="84"/>
      <c r="C8650" s="47"/>
      <c r="D8650" s="47"/>
      <c r="E8650" s="47"/>
      <c r="F8650" s="47"/>
      <c r="G8650" s="48"/>
      <c r="H8650" s="47"/>
      <c r="I8650" s="51"/>
      <c r="J8650" s="51"/>
      <c r="K8650" s="47"/>
      <c r="L8650" s="47"/>
      <c r="M8650" s="47"/>
      <c r="N8650" s="47"/>
      <c r="O8650" s="48"/>
    </row>
    <row r="8651" spans="2:15" x14ac:dyDescent="0.25">
      <c r="B8651" s="84"/>
      <c r="C8651" s="47"/>
      <c r="D8651" s="47"/>
      <c r="E8651" s="47"/>
      <c r="F8651" s="47"/>
      <c r="G8651" s="48"/>
      <c r="H8651" s="47"/>
      <c r="I8651" s="51"/>
      <c r="J8651" s="51"/>
      <c r="K8651" s="47"/>
      <c r="L8651" s="47"/>
      <c r="M8651" s="47"/>
      <c r="N8651" s="47"/>
      <c r="O8651" s="48"/>
    </row>
    <row r="8652" spans="2:15" x14ac:dyDescent="0.25">
      <c r="B8652" s="84"/>
      <c r="C8652" s="47"/>
      <c r="D8652" s="47"/>
      <c r="E8652" s="47"/>
      <c r="F8652" s="47"/>
      <c r="G8652" s="48"/>
      <c r="H8652" s="47"/>
      <c r="I8652" s="51"/>
      <c r="J8652" s="51"/>
      <c r="K8652" s="47"/>
      <c r="L8652" s="47"/>
      <c r="M8652" s="47"/>
      <c r="N8652" s="47"/>
      <c r="O8652" s="48"/>
    </row>
    <row r="8653" spans="2:15" x14ac:dyDescent="0.25">
      <c r="B8653" s="84"/>
      <c r="C8653" s="47"/>
      <c r="D8653" s="47"/>
      <c r="E8653" s="47"/>
      <c r="F8653" s="47"/>
      <c r="G8653" s="48"/>
      <c r="H8653" s="47"/>
      <c r="I8653" s="51"/>
      <c r="J8653" s="51"/>
      <c r="K8653" s="47"/>
      <c r="L8653" s="47"/>
      <c r="M8653" s="47"/>
      <c r="N8653" s="47"/>
      <c r="O8653" s="48"/>
    </row>
    <row r="8654" spans="2:15" x14ac:dyDescent="0.25">
      <c r="B8654" s="84"/>
      <c r="C8654" s="47"/>
      <c r="D8654" s="47"/>
      <c r="E8654" s="47"/>
      <c r="F8654" s="47"/>
      <c r="G8654" s="48"/>
      <c r="H8654" s="47"/>
      <c r="I8654" s="51"/>
      <c r="J8654" s="51"/>
      <c r="K8654" s="47"/>
      <c r="L8654" s="47"/>
      <c r="M8654" s="47"/>
      <c r="N8654" s="47"/>
      <c r="O8654" s="48"/>
    </row>
    <row r="8655" spans="2:15" x14ac:dyDescent="0.25">
      <c r="B8655" s="84"/>
      <c r="C8655" s="47"/>
      <c r="D8655" s="47"/>
      <c r="E8655" s="47"/>
      <c r="F8655" s="47"/>
      <c r="G8655" s="48"/>
      <c r="H8655" s="47"/>
      <c r="I8655" s="51"/>
      <c r="J8655" s="51"/>
      <c r="K8655" s="47"/>
      <c r="L8655" s="47"/>
      <c r="M8655" s="47"/>
      <c r="N8655" s="47"/>
      <c r="O8655" s="48"/>
    </row>
    <row r="8656" spans="2:15" x14ac:dyDescent="0.25">
      <c r="B8656" s="84"/>
      <c r="C8656" s="47"/>
      <c r="D8656" s="47"/>
      <c r="E8656" s="47"/>
      <c r="F8656" s="47"/>
      <c r="G8656" s="48"/>
      <c r="H8656" s="47"/>
      <c r="I8656" s="51"/>
      <c r="J8656" s="51"/>
      <c r="K8656" s="47"/>
      <c r="L8656" s="47"/>
      <c r="M8656" s="47"/>
      <c r="N8656" s="47"/>
      <c r="O8656" s="48"/>
    </row>
    <row r="8657" spans="2:15" x14ac:dyDescent="0.25">
      <c r="B8657" s="84"/>
      <c r="C8657" s="47"/>
      <c r="D8657" s="47"/>
      <c r="E8657" s="47"/>
      <c r="F8657" s="47"/>
      <c r="G8657" s="48"/>
      <c r="H8657" s="47"/>
      <c r="I8657" s="51"/>
      <c r="J8657" s="51"/>
      <c r="K8657" s="47"/>
      <c r="L8657" s="47"/>
      <c r="M8657" s="47"/>
      <c r="N8657" s="47"/>
      <c r="O8657" s="48"/>
    </row>
    <row r="8658" spans="2:15" x14ac:dyDescent="0.25">
      <c r="B8658" s="84"/>
      <c r="C8658" s="47"/>
      <c r="D8658" s="47"/>
      <c r="E8658" s="47"/>
      <c r="F8658" s="47"/>
      <c r="G8658" s="48"/>
      <c r="H8658" s="47"/>
      <c r="I8658" s="51"/>
      <c r="J8658" s="51"/>
      <c r="K8658" s="47"/>
      <c r="L8658" s="47"/>
      <c r="M8658" s="47"/>
      <c r="N8658" s="47"/>
      <c r="O8658" s="48"/>
    </row>
    <row r="8659" spans="2:15" x14ac:dyDescent="0.25">
      <c r="B8659" s="84"/>
      <c r="C8659" s="47"/>
      <c r="D8659" s="47"/>
      <c r="E8659" s="47"/>
      <c r="F8659" s="47"/>
      <c r="G8659" s="48"/>
      <c r="H8659" s="47"/>
      <c r="I8659" s="51"/>
      <c r="J8659" s="51"/>
      <c r="K8659" s="47"/>
      <c r="L8659" s="47"/>
      <c r="M8659" s="47"/>
      <c r="N8659" s="47"/>
      <c r="O8659" s="48"/>
    </row>
    <row r="8660" spans="2:15" x14ac:dyDescent="0.25">
      <c r="B8660" s="84"/>
      <c r="C8660" s="47"/>
      <c r="D8660" s="47"/>
      <c r="E8660" s="47"/>
      <c r="F8660" s="47"/>
      <c r="G8660" s="48"/>
      <c r="H8660" s="47"/>
      <c r="I8660" s="51"/>
      <c r="J8660" s="51"/>
      <c r="K8660" s="47"/>
      <c r="L8660" s="47"/>
      <c r="M8660" s="47"/>
      <c r="N8660" s="47"/>
      <c r="O8660" s="48"/>
    </row>
    <row r="8661" spans="2:15" x14ac:dyDescent="0.25">
      <c r="B8661" s="84"/>
      <c r="C8661" s="47"/>
      <c r="D8661" s="47"/>
      <c r="E8661" s="47"/>
      <c r="F8661" s="47"/>
      <c r="G8661" s="48"/>
      <c r="H8661" s="47"/>
      <c r="I8661" s="51"/>
      <c r="J8661" s="51"/>
      <c r="K8661" s="47"/>
      <c r="L8661" s="47"/>
      <c r="M8661" s="47"/>
      <c r="N8661" s="47"/>
      <c r="O8661" s="48"/>
    </row>
    <row r="8662" spans="2:15" x14ac:dyDescent="0.25">
      <c r="B8662" s="84"/>
      <c r="C8662" s="47"/>
      <c r="D8662" s="47"/>
      <c r="E8662" s="47"/>
      <c r="F8662" s="47"/>
      <c r="G8662" s="48"/>
      <c r="H8662" s="47"/>
      <c r="I8662" s="51"/>
      <c r="J8662" s="51"/>
      <c r="K8662" s="47"/>
      <c r="L8662" s="47"/>
      <c r="M8662" s="47"/>
      <c r="N8662" s="47"/>
      <c r="O8662" s="48"/>
    </row>
    <row r="8663" spans="2:15" x14ac:dyDescent="0.25">
      <c r="B8663" s="84"/>
      <c r="C8663" s="47"/>
      <c r="D8663" s="47"/>
      <c r="E8663" s="47"/>
      <c r="F8663" s="47"/>
      <c r="G8663" s="48"/>
      <c r="H8663" s="47"/>
      <c r="I8663" s="51"/>
      <c r="J8663" s="51"/>
      <c r="K8663" s="47"/>
      <c r="L8663" s="47"/>
      <c r="M8663" s="47"/>
      <c r="N8663" s="47"/>
      <c r="O8663" s="48"/>
    </row>
    <row r="8664" spans="2:15" x14ac:dyDescent="0.25">
      <c r="B8664" s="84"/>
      <c r="C8664" s="47"/>
      <c r="D8664" s="47"/>
      <c r="E8664" s="47"/>
      <c r="F8664" s="47"/>
      <c r="G8664" s="48"/>
      <c r="H8664" s="47"/>
      <c r="I8664" s="51"/>
      <c r="J8664" s="51"/>
      <c r="K8664" s="47"/>
      <c r="L8664" s="47"/>
      <c r="M8664" s="47"/>
      <c r="N8664" s="47"/>
      <c r="O8664" s="48"/>
    </row>
    <row r="8665" spans="2:15" x14ac:dyDescent="0.25">
      <c r="B8665" s="84"/>
      <c r="C8665" s="47"/>
      <c r="D8665" s="47"/>
      <c r="E8665" s="47"/>
      <c r="F8665" s="47"/>
      <c r="G8665" s="48"/>
      <c r="H8665" s="47"/>
      <c r="I8665" s="51"/>
      <c r="J8665" s="51"/>
      <c r="K8665" s="47"/>
      <c r="L8665" s="47"/>
      <c r="M8665" s="47"/>
      <c r="N8665" s="47"/>
      <c r="O8665" s="48"/>
    </row>
    <row r="8666" spans="2:15" x14ac:dyDescent="0.25">
      <c r="B8666" s="84"/>
      <c r="C8666" s="47"/>
      <c r="D8666" s="47"/>
      <c r="E8666" s="47"/>
      <c r="F8666" s="47"/>
      <c r="G8666" s="48"/>
      <c r="H8666" s="47"/>
      <c r="I8666" s="51"/>
      <c r="J8666" s="51"/>
      <c r="K8666" s="47"/>
      <c r="L8666" s="47"/>
      <c r="M8666" s="47"/>
      <c r="N8666" s="47"/>
      <c r="O8666" s="48"/>
    </row>
    <row r="8667" spans="2:15" x14ac:dyDescent="0.25">
      <c r="B8667" s="84"/>
      <c r="C8667" s="47"/>
      <c r="D8667" s="47"/>
      <c r="E8667" s="47"/>
      <c r="F8667" s="47"/>
      <c r="G8667" s="48"/>
      <c r="H8667" s="47"/>
      <c r="I8667" s="51"/>
      <c r="J8667" s="51"/>
      <c r="K8667" s="47"/>
      <c r="L8667" s="47"/>
      <c r="M8667" s="47"/>
      <c r="N8667" s="47"/>
      <c r="O8667" s="48"/>
    </row>
    <row r="8668" spans="2:15" x14ac:dyDescent="0.25">
      <c r="B8668" s="84"/>
      <c r="C8668" s="47"/>
      <c r="D8668" s="47"/>
      <c r="E8668" s="47"/>
      <c r="F8668" s="47"/>
      <c r="G8668" s="48"/>
      <c r="H8668" s="47"/>
      <c r="I8668" s="51"/>
      <c r="J8668" s="51"/>
      <c r="K8668" s="47"/>
      <c r="L8668" s="47"/>
      <c r="M8668" s="47"/>
      <c r="N8668" s="47"/>
      <c r="O8668" s="48"/>
    </row>
    <row r="8669" spans="2:15" x14ac:dyDescent="0.25">
      <c r="B8669" s="84"/>
      <c r="C8669" s="47"/>
      <c r="D8669" s="47"/>
      <c r="E8669" s="47"/>
      <c r="F8669" s="47"/>
      <c r="G8669" s="48"/>
      <c r="H8669" s="47"/>
      <c r="I8669" s="51"/>
      <c r="J8669" s="51"/>
      <c r="K8669" s="47"/>
      <c r="L8669" s="47"/>
      <c r="M8669" s="47"/>
      <c r="N8669" s="47"/>
      <c r="O8669" s="48"/>
    </row>
    <row r="8670" spans="2:15" x14ac:dyDescent="0.25">
      <c r="B8670" s="84"/>
      <c r="C8670" s="47"/>
      <c r="D8670" s="47"/>
      <c r="E8670" s="47"/>
      <c r="F8670" s="47"/>
      <c r="G8670" s="48"/>
      <c r="H8670" s="47"/>
      <c r="I8670" s="51"/>
      <c r="J8670" s="51"/>
      <c r="K8670" s="47"/>
      <c r="L8670" s="47"/>
      <c r="M8670" s="47"/>
      <c r="N8670" s="47"/>
      <c r="O8670" s="48"/>
    </row>
    <row r="8671" spans="2:15" x14ac:dyDescent="0.25">
      <c r="B8671" s="84"/>
      <c r="C8671" s="47"/>
      <c r="D8671" s="47"/>
      <c r="E8671" s="47"/>
      <c r="F8671" s="47"/>
      <c r="G8671" s="48"/>
      <c r="H8671" s="47"/>
      <c r="I8671" s="51"/>
      <c r="J8671" s="51"/>
      <c r="K8671" s="47"/>
      <c r="L8671" s="47"/>
      <c r="M8671" s="47"/>
      <c r="N8671" s="47"/>
      <c r="O8671" s="48"/>
    </row>
    <row r="8672" spans="2:15" x14ac:dyDescent="0.25">
      <c r="B8672" s="84"/>
      <c r="C8672" s="47"/>
      <c r="D8672" s="47"/>
      <c r="E8672" s="47"/>
      <c r="F8672" s="47"/>
      <c r="G8672" s="48"/>
      <c r="H8672" s="47"/>
      <c r="I8672" s="51"/>
      <c r="J8672" s="51"/>
      <c r="K8672" s="47"/>
      <c r="L8672" s="47"/>
      <c r="M8672" s="47"/>
      <c r="N8672" s="47"/>
      <c r="O8672" s="48"/>
    </row>
    <row r="8673" spans="2:15" x14ac:dyDescent="0.25">
      <c r="B8673" s="84"/>
      <c r="C8673" s="47"/>
      <c r="D8673" s="47"/>
      <c r="E8673" s="47"/>
      <c r="F8673" s="47"/>
      <c r="G8673" s="48"/>
      <c r="H8673" s="47"/>
      <c r="I8673" s="51"/>
      <c r="J8673" s="51"/>
      <c r="K8673" s="47"/>
      <c r="L8673" s="47"/>
      <c r="M8673" s="47"/>
      <c r="N8673" s="47"/>
      <c r="O8673" s="48"/>
    </row>
    <row r="8674" spans="2:15" x14ac:dyDescent="0.25">
      <c r="B8674" s="84"/>
      <c r="C8674" s="47"/>
      <c r="D8674" s="47"/>
      <c r="E8674" s="47"/>
      <c r="F8674" s="47"/>
      <c r="G8674" s="48"/>
      <c r="H8674" s="47"/>
      <c r="I8674" s="51"/>
      <c r="J8674" s="51"/>
      <c r="K8674" s="47"/>
      <c r="L8674" s="47"/>
      <c r="M8674" s="47"/>
      <c r="N8674" s="47"/>
      <c r="O8674" s="48"/>
    </row>
    <row r="8675" spans="2:15" x14ac:dyDescent="0.25">
      <c r="B8675" s="84"/>
      <c r="C8675" s="47"/>
      <c r="D8675" s="47"/>
      <c r="E8675" s="47"/>
      <c r="F8675" s="47"/>
      <c r="G8675" s="48"/>
      <c r="H8675" s="47"/>
      <c r="I8675" s="51"/>
      <c r="J8675" s="51"/>
      <c r="K8675" s="47"/>
      <c r="L8675" s="47"/>
      <c r="M8675" s="47"/>
      <c r="N8675" s="47"/>
      <c r="O8675" s="48"/>
    </row>
    <row r="8676" spans="2:15" x14ac:dyDescent="0.25">
      <c r="B8676" s="84"/>
      <c r="C8676" s="47"/>
      <c r="D8676" s="47"/>
      <c r="E8676" s="47"/>
      <c r="F8676" s="47"/>
      <c r="G8676" s="48"/>
      <c r="H8676" s="47"/>
      <c r="I8676" s="51"/>
      <c r="J8676" s="51"/>
      <c r="K8676" s="47"/>
      <c r="L8676" s="47"/>
      <c r="M8676" s="47"/>
      <c r="N8676" s="47"/>
      <c r="O8676" s="48"/>
    </row>
    <row r="8677" spans="2:15" x14ac:dyDescent="0.25">
      <c r="B8677" s="84"/>
      <c r="C8677" s="47"/>
      <c r="D8677" s="47"/>
      <c r="E8677" s="47"/>
      <c r="F8677" s="47"/>
      <c r="G8677" s="48"/>
      <c r="H8677" s="47"/>
      <c r="I8677" s="51"/>
      <c r="J8677" s="51"/>
      <c r="K8677" s="47"/>
      <c r="L8677" s="47"/>
      <c r="M8677" s="47"/>
      <c r="N8677" s="47"/>
      <c r="O8677" s="48"/>
    </row>
    <row r="8678" spans="2:15" x14ac:dyDescent="0.25">
      <c r="B8678" s="84"/>
      <c r="C8678" s="47"/>
      <c r="D8678" s="47"/>
      <c r="E8678" s="47"/>
      <c r="F8678" s="47"/>
      <c r="G8678" s="48"/>
      <c r="H8678" s="47"/>
      <c r="I8678" s="51"/>
      <c r="J8678" s="51"/>
      <c r="K8678" s="47"/>
      <c r="L8678" s="47"/>
      <c r="M8678" s="47"/>
      <c r="N8678" s="47"/>
      <c r="O8678" s="48"/>
    </row>
    <row r="8679" spans="2:15" x14ac:dyDescent="0.25">
      <c r="B8679" s="84"/>
      <c r="C8679" s="47"/>
      <c r="D8679" s="47"/>
      <c r="E8679" s="47"/>
      <c r="F8679" s="47"/>
      <c r="G8679" s="48"/>
      <c r="H8679" s="47"/>
      <c r="I8679" s="51"/>
      <c r="J8679" s="51"/>
      <c r="K8679" s="47"/>
      <c r="L8679" s="47"/>
      <c r="M8679" s="47"/>
      <c r="N8679" s="47"/>
      <c r="O8679" s="48"/>
    </row>
    <row r="8680" spans="2:15" x14ac:dyDescent="0.25">
      <c r="B8680" s="84"/>
      <c r="C8680" s="47"/>
      <c r="D8680" s="47"/>
      <c r="E8680" s="47"/>
      <c r="F8680" s="47"/>
      <c r="G8680" s="48"/>
      <c r="H8680" s="47"/>
      <c r="I8680" s="51"/>
      <c r="J8680" s="51"/>
      <c r="K8680" s="47"/>
      <c r="L8680" s="47"/>
      <c r="M8680" s="47"/>
      <c r="N8680" s="47"/>
      <c r="O8680" s="48"/>
    </row>
    <row r="8681" spans="2:15" x14ac:dyDescent="0.25">
      <c r="B8681" s="84"/>
      <c r="C8681" s="47"/>
      <c r="D8681" s="47"/>
      <c r="E8681" s="47"/>
      <c r="F8681" s="47"/>
      <c r="G8681" s="48"/>
      <c r="H8681" s="47"/>
      <c r="I8681" s="51"/>
      <c r="J8681" s="51"/>
      <c r="K8681" s="47"/>
      <c r="L8681" s="47"/>
      <c r="M8681" s="47"/>
      <c r="N8681" s="47"/>
      <c r="O8681" s="48"/>
    </row>
    <row r="8682" spans="2:15" x14ac:dyDescent="0.25">
      <c r="B8682" s="84"/>
      <c r="C8682" s="47"/>
      <c r="D8682" s="47"/>
      <c r="E8682" s="47"/>
      <c r="F8682" s="47"/>
      <c r="G8682" s="48"/>
      <c r="H8682" s="47"/>
      <c r="I8682" s="51"/>
      <c r="J8682" s="51"/>
      <c r="K8682" s="47"/>
      <c r="L8682" s="47"/>
      <c r="M8682" s="47"/>
      <c r="N8682" s="47"/>
      <c r="O8682" s="48"/>
    </row>
    <row r="8683" spans="2:15" x14ac:dyDescent="0.25">
      <c r="B8683" s="84"/>
      <c r="C8683" s="47"/>
      <c r="D8683" s="47"/>
      <c r="E8683" s="47"/>
      <c r="F8683" s="47"/>
      <c r="G8683" s="48"/>
      <c r="H8683" s="47"/>
      <c r="I8683" s="51"/>
      <c r="J8683" s="51"/>
      <c r="K8683" s="47"/>
      <c r="L8683" s="47"/>
      <c r="M8683" s="47"/>
      <c r="N8683" s="47"/>
      <c r="O8683" s="48"/>
    </row>
    <row r="8684" spans="2:15" x14ac:dyDescent="0.25">
      <c r="B8684" s="84"/>
      <c r="C8684" s="47"/>
      <c r="D8684" s="47"/>
      <c r="E8684" s="47"/>
      <c r="F8684" s="47"/>
      <c r="G8684" s="48"/>
      <c r="H8684" s="47"/>
      <c r="I8684" s="51"/>
      <c r="J8684" s="51"/>
      <c r="K8684" s="47"/>
      <c r="L8684" s="47"/>
      <c r="M8684" s="47"/>
      <c r="N8684" s="47"/>
      <c r="O8684" s="48"/>
    </row>
    <row r="8685" spans="2:15" x14ac:dyDescent="0.25">
      <c r="B8685" s="84"/>
      <c r="C8685" s="47"/>
      <c r="D8685" s="47"/>
      <c r="E8685" s="47"/>
      <c r="F8685" s="47"/>
      <c r="G8685" s="48"/>
      <c r="H8685" s="47"/>
      <c r="I8685" s="51"/>
      <c r="J8685" s="51"/>
      <c r="K8685" s="47"/>
      <c r="L8685" s="47"/>
      <c r="M8685" s="47"/>
      <c r="N8685" s="47"/>
      <c r="O8685" s="48"/>
    </row>
    <row r="8686" spans="2:15" x14ac:dyDescent="0.25">
      <c r="B8686" s="84"/>
      <c r="C8686" s="47"/>
      <c r="D8686" s="47"/>
      <c r="E8686" s="47"/>
      <c r="F8686" s="47"/>
      <c r="G8686" s="48"/>
      <c r="H8686" s="47"/>
      <c r="I8686" s="51"/>
      <c r="J8686" s="51"/>
      <c r="K8686" s="47"/>
      <c r="L8686" s="47"/>
      <c r="M8686" s="47"/>
      <c r="N8686" s="47"/>
      <c r="O8686" s="48"/>
    </row>
    <row r="8687" spans="2:15" x14ac:dyDescent="0.25">
      <c r="B8687" s="84"/>
      <c r="C8687" s="47"/>
      <c r="D8687" s="47"/>
      <c r="E8687" s="47"/>
      <c r="F8687" s="47"/>
      <c r="G8687" s="48"/>
      <c r="H8687" s="47"/>
      <c r="I8687" s="51"/>
      <c r="J8687" s="51"/>
      <c r="K8687" s="47"/>
      <c r="L8687" s="47"/>
      <c r="M8687" s="47"/>
      <c r="N8687" s="47"/>
      <c r="O8687" s="48"/>
    </row>
    <row r="8688" spans="2:15" x14ac:dyDescent="0.25">
      <c r="B8688" s="84"/>
      <c r="C8688" s="47"/>
      <c r="D8688" s="47"/>
      <c r="E8688" s="47"/>
      <c r="F8688" s="47"/>
      <c r="G8688" s="48"/>
      <c r="H8688" s="47"/>
      <c r="I8688" s="51"/>
      <c r="J8688" s="51"/>
      <c r="K8688" s="47"/>
      <c r="L8688" s="47"/>
      <c r="M8688" s="47"/>
      <c r="N8688" s="47"/>
      <c r="O8688" s="48"/>
    </row>
    <row r="8689" spans="2:15" x14ac:dyDescent="0.25">
      <c r="B8689" s="84"/>
      <c r="C8689" s="47"/>
      <c r="D8689" s="47"/>
      <c r="E8689" s="47"/>
      <c r="F8689" s="47"/>
      <c r="G8689" s="48"/>
      <c r="H8689" s="47"/>
      <c r="I8689" s="51"/>
      <c r="J8689" s="51"/>
      <c r="K8689" s="47"/>
      <c r="L8689" s="47"/>
      <c r="M8689" s="47"/>
      <c r="N8689" s="47"/>
      <c r="O8689" s="48"/>
    </row>
    <row r="8690" spans="2:15" x14ac:dyDescent="0.25">
      <c r="B8690" s="84"/>
      <c r="C8690" s="47"/>
      <c r="D8690" s="47"/>
      <c r="E8690" s="47"/>
      <c r="F8690" s="47"/>
      <c r="G8690" s="48"/>
      <c r="H8690" s="47"/>
      <c r="I8690" s="51"/>
      <c r="J8690" s="51"/>
      <c r="K8690" s="47"/>
      <c r="L8690" s="47"/>
      <c r="M8690" s="47"/>
      <c r="N8690" s="47"/>
      <c r="O8690" s="48"/>
    </row>
    <row r="8691" spans="2:15" x14ac:dyDescent="0.25">
      <c r="B8691" s="84"/>
      <c r="C8691" s="47"/>
      <c r="D8691" s="47"/>
      <c r="E8691" s="47"/>
      <c r="F8691" s="47"/>
      <c r="G8691" s="48"/>
      <c r="H8691" s="47"/>
      <c r="I8691" s="51"/>
      <c r="J8691" s="51"/>
      <c r="K8691" s="47"/>
      <c r="L8691" s="47"/>
      <c r="M8691" s="47"/>
      <c r="N8691" s="47"/>
      <c r="O8691" s="48"/>
    </row>
    <row r="8692" spans="2:15" x14ac:dyDescent="0.25">
      <c r="B8692" s="84"/>
      <c r="C8692" s="47"/>
      <c r="D8692" s="47"/>
      <c r="E8692" s="47"/>
      <c r="F8692" s="47"/>
      <c r="G8692" s="48"/>
      <c r="H8692" s="47"/>
      <c r="I8692" s="51"/>
      <c r="J8692" s="51"/>
      <c r="K8692" s="47"/>
      <c r="L8692" s="47"/>
      <c r="M8692" s="47"/>
      <c r="N8692" s="47"/>
      <c r="O8692" s="48"/>
    </row>
    <row r="8693" spans="2:15" x14ac:dyDescent="0.25">
      <c r="B8693" s="84"/>
      <c r="C8693" s="47"/>
      <c r="D8693" s="47"/>
      <c r="E8693" s="47"/>
      <c r="F8693" s="47"/>
      <c r="G8693" s="48"/>
      <c r="H8693" s="47"/>
      <c r="I8693" s="51"/>
      <c r="J8693" s="51"/>
      <c r="K8693" s="47"/>
      <c r="L8693" s="47"/>
      <c r="M8693" s="47"/>
      <c r="N8693" s="47"/>
      <c r="O8693" s="48"/>
    </row>
    <row r="8694" spans="2:15" x14ac:dyDescent="0.25">
      <c r="B8694" s="84"/>
      <c r="C8694" s="47"/>
      <c r="D8694" s="47"/>
      <c r="E8694" s="47"/>
      <c r="F8694" s="47"/>
      <c r="G8694" s="48"/>
      <c r="H8694" s="47"/>
      <c r="I8694" s="51"/>
      <c r="J8694" s="51"/>
      <c r="K8694" s="47"/>
      <c r="L8694" s="47"/>
      <c r="M8694" s="47"/>
      <c r="N8694" s="47"/>
      <c r="O8694" s="48"/>
    </row>
    <row r="8695" spans="2:15" x14ac:dyDescent="0.25">
      <c r="B8695" s="84"/>
      <c r="C8695" s="47"/>
      <c r="D8695" s="47"/>
      <c r="E8695" s="47"/>
      <c r="F8695" s="47"/>
      <c r="G8695" s="48"/>
      <c r="H8695" s="47"/>
      <c r="I8695" s="51"/>
      <c r="J8695" s="51"/>
      <c r="K8695" s="47"/>
      <c r="L8695" s="47"/>
      <c r="M8695" s="47"/>
      <c r="N8695" s="47"/>
      <c r="O8695" s="48"/>
    </row>
    <row r="8696" spans="2:15" x14ac:dyDescent="0.25">
      <c r="B8696" s="84"/>
      <c r="C8696" s="47"/>
      <c r="D8696" s="47"/>
      <c r="E8696" s="47"/>
      <c r="F8696" s="47"/>
      <c r="G8696" s="48"/>
      <c r="H8696" s="47"/>
      <c r="I8696" s="51"/>
      <c r="J8696" s="51"/>
      <c r="K8696" s="47"/>
      <c r="L8696" s="47"/>
      <c r="M8696" s="47"/>
      <c r="N8696" s="47"/>
      <c r="O8696" s="48"/>
    </row>
    <row r="8697" spans="2:15" x14ac:dyDescent="0.25">
      <c r="B8697" s="84"/>
      <c r="C8697" s="47"/>
      <c r="D8697" s="47"/>
      <c r="E8697" s="47"/>
      <c r="F8697" s="47"/>
      <c r="G8697" s="48"/>
      <c r="H8697" s="47"/>
      <c r="I8697" s="51"/>
      <c r="J8697" s="51"/>
      <c r="K8697" s="47"/>
      <c r="L8697" s="47"/>
      <c r="M8697" s="47"/>
      <c r="N8697" s="47"/>
      <c r="O8697" s="48"/>
    </row>
    <row r="8698" spans="2:15" x14ac:dyDescent="0.25">
      <c r="B8698" s="84"/>
      <c r="C8698" s="47"/>
      <c r="D8698" s="47"/>
      <c r="E8698" s="47"/>
      <c r="F8698" s="47"/>
      <c r="G8698" s="48"/>
      <c r="H8698" s="47"/>
      <c r="I8698" s="51"/>
      <c r="J8698" s="51"/>
      <c r="K8698" s="47"/>
      <c r="L8698" s="47"/>
      <c r="M8698" s="47"/>
      <c r="N8698" s="47"/>
      <c r="O8698" s="48"/>
    </row>
    <row r="8699" spans="2:15" x14ac:dyDescent="0.25">
      <c r="B8699" s="84"/>
      <c r="C8699" s="47"/>
      <c r="D8699" s="47"/>
      <c r="E8699" s="47"/>
      <c r="F8699" s="47"/>
      <c r="G8699" s="48"/>
      <c r="H8699" s="47"/>
      <c r="I8699" s="51"/>
      <c r="J8699" s="51"/>
      <c r="K8699" s="47"/>
      <c r="L8699" s="47"/>
      <c r="M8699" s="47"/>
      <c r="N8699" s="47"/>
      <c r="O8699" s="48"/>
    </row>
    <row r="8700" spans="2:15" x14ac:dyDescent="0.25">
      <c r="B8700" s="84"/>
      <c r="C8700" s="47"/>
      <c r="D8700" s="47"/>
      <c r="E8700" s="47"/>
      <c r="F8700" s="47"/>
      <c r="G8700" s="48"/>
      <c r="H8700" s="47"/>
      <c r="I8700" s="51"/>
      <c r="J8700" s="51"/>
      <c r="K8700" s="47"/>
      <c r="L8700" s="47"/>
      <c r="M8700" s="47"/>
      <c r="N8700" s="47"/>
      <c r="O8700" s="48"/>
    </row>
    <row r="8701" spans="2:15" x14ac:dyDescent="0.25">
      <c r="B8701" s="84"/>
      <c r="C8701" s="47"/>
      <c r="D8701" s="47"/>
      <c r="E8701" s="47"/>
      <c r="F8701" s="47"/>
      <c r="G8701" s="48"/>
      <c r="H8701" s="47"/>
      <c r="I8701" s="51"/>
      <c r="J8701" s="51"/>
      <c r="K8701" s="47"/>
      <c r="L8701" s="47"/>
      <c r="M8701" s="47"/>
      <c r="N8701" s="47"/>
      <c r="O8701" s="48"/>
    </row>
    <row r="8702" spans="2:15" x14ac:dyDescent="0.25">
      <c r="B8702" s="84"/>
      <c r="C8702" s="47"/>
      <c r="D8702" s="47"/>
      <c r="E8702" s="47"/>
      <c r="F8702" s="47"/>
      <c r="G8702" s="48"/>
      <c r="H8702" s="47"/>
      <c r="I8702" s="51"/>
      <c r="J8702" s="51"/>
      <c r="K8702" s="47"/>
      <c r="L8702" s="47"/>
      <c r="M8702" s="47"/>
      <c r="N8702" s="47"/>
      <c r="O8702" s="48"/>
    </row>
    <row r="8703" spans="2:15" x14ac:dyDescent="0.25">
      <c r="B8703" s="84"/>
      <c r="C8703" s="47"/>
      <c r="D8703" s="47"/>
      <c r="E8703" s="47"/>
      <c r="F8703" s="47"/>
      <c r="G8703" s="48"/>
      <c r="H8703" s="47"/>
      <c r="I8703" s="51"/>
      <c r="J8703" s="51"/>
      <c r="K8703" s="47"/>
      <c r="L8703" s="47"/>
      <c r="M8703" s="47"/>
      <c r="N8703" s="47"/>
      <c r="O8703" s="48"/>
    </row>
    <row r="8704" spans="2:15" x14ac:dyDescent="0.25">
      <c r="B8704" s="84"/>
      <c r="C8704" s="47"/>
      <c r="D8704" s="47"/>
      <c r="E8704" s="47"/>
      <c r="F8704" s="47"/>
      <c r="G8704" s="48"/>
      <c r="H8704" s="47"/>
      <c r="I8704" s="51"/>
      <c r="J8704" s="51"/>
      <c r="K8704" s="47"/>
      <c r="L8704" s="47"/>
      <c r="M8704" s="47"/>
      <c r="N8704" s="47"/>
      <c r="O8704" s="48"/>
    </row>
    <row r="8705" spans="2:15" x14ac:dyDescent="0.25">
      <c r="B8705" s="84"/>
      <c r="C8705" s="47"/>
      <c r="D8705" s="47"/>
      <c r="E8705" s="47"/>
      <c r="F8705" s="47"/>
      <c r="G8705" s="48"/>
      <c r="H8705" s="47"/>
      <c r="I8705" s="51"/>
      <c r="J8705" s="51"/>
      <c r="K8705" s="47"/>
      <c r="L8705" s="47"/>
      <c r="M8705" s="47"/>
      <c r="N8705" s="47"/>
      <c r="O8705" s="48"/>
    </row>
    <row r="8706" spans="2:15" x14ac:dyDescent="0.25">
      <c r="B8706" s="84"/>
      <c r="C8706" s="47"/>
      <c r="D8706" s="47"/>
      <c r="E8706" s="47"/>
      <c r="F8706" s="47"/>
      <c r="G8706" s="48"/>
      <c r="H8706" s="47"/>
      <c r="I8706" s="51"/>
      <c r="J8706" s="51"/>
      <c r="K8706" s="47"/>
      <c r="L8706" s="47"/>
      <c r="M8706" s="47"/>
      <c r="N8706" s="47"/>
      <c r="O8706" s="48"/>
    </row>
    <row r="8707" spans="2:15" x14ac:dyDescent="0.25">
      <c r="B8707" s="84"/>
      <c r="C8707" s="47"/>
      <c r="D8707" s="47"/>
      <c r="E8707" s="47"/>
      <c r="F8707" s="47"/>
      <c r="G8707" s="48"/>
      <c r="H8707" s="47"/>
      <c r="I8707" s="51"/>
      <c r="J8707" s="51"/>
      <c r="K8707" s="47"/>
      <c r="L8707" s="47"/>
      <c r="M8707" s="47"/>
      <c r="N8707" s="47"/>
      <c r="O8707" s="48"/>
    </row>
    <row r="8708" spans="2:15" x14ac:dyDescent="0.25">
      <c r="B8708" s="84"/>
      <c r="C8708" s="47"/>
      <c r="D8708" s="47"/>
      <c r="E8708" s="47"/>
      <c r="F8708" s="47"/>
      <c r="G8708" s="48"/>
      <c r="H8708" s="47"/>
      <c r="I8708" s="51"/>
      <c r="J8708" s="51"/>
      <c r="K8708" s="47"/>
      <c r="L8708" s="47"/>
      <c r="M8708" s="47"/>
      <c r="N8708" s="47"/>
      <c r="O8708" s="48"/>
    </row>
    <row r="8709" spans="2:15" x14ac:dyDescent="0.25">
      <c r="B8709" s="84"/>
      <c r="C8709" s="47"/>
      <c r="D8709" s="47"/>
      <c r="E8709" s="47"/>
      <c r="F8709" s="47"/>
      <c r="G8709" s="48"/>
      <c r="H8709" s="47"/>
      <c r="I8709" s="51"/>
      <c r="J8709" s="51"/>
      <c r="K8709" s="47"/>
      <c r="L8709" s="47"/>
      <c r="M8709" s="47"/>
      <c r="N8709" s="47"/>
      <c r="O8709" s="48"/>
    </row>
    <row r="8710" spans="2:15" x14ac:dyDescent="0.25">
      <c r="B8710" s="84"/>
      <c r="C8710" s="47"/>
      <c r="D8710" s="47"/>
      <c r="E8710" s="47"/>
      <c r="F8710" s="47"/>
      <c r="G8710" s="48"/>
      <c r="H8710" s="47"/>
      <c r="I8710" s="51"/>
      <c r="J8710" s="51"/>
      <c r="K8710" s="47"/>
      <c r="L8710" s="47"/>
      <c r="M8710" s="47"/>
      <c r="N8710" s="47"/>
      <c r="O8710" s="48"/>
    </row>
    <row r="8711" spans="2:15" x14ac:dyDescent="0.25">
      <c r="B8711" s="84"/>
      <c r="C8711" s="47"/>
      <c r="D8711" s="47"/>
      <c r="E8711" s="47"/>
      <c r="F8711" s="47"/>
      <c r="G8711" s="48"/>
      <c r="H8711" s="47"/>
      <c r="I8711" s="51"/>
      <c r="J8711" s="51"/>
      <c r="K8711" s="47"/>
      <c r="L8711" s="47"/>
      <c r="M8711" s="47"/>
      <c r="N8711" s="47"/>
      <c r="O8711" s="48"/>
    </row>
    <row r="8712" spans="2:15" x14ac:dyDescent="0.25">
      <c r="B8712" s="84"/>
      <c r="C8712" s="47"/>
      <c r="D8712" s="47"/>
      <c r="E8712" s="47"/>
      <c r="F8712" s="47"/>
      <c r="G8712" s="48"/>
      <c r="H8712" s="47"/>
      <c r="I8712" s="51"/>
      <c r="J8712" s="51"/>
      <c r="K8712" s="47"/>
      <c r="L8712" s="47"/>
      <c r="M8712" s="47"/>
      <c r="N8712" s="47"/>
      <c r="O8712" s="48"/>
    </row>
    <row r="8713" spans="2:15" x14ac:dyDescent="0.25">
      <c r="B8713" s="84"/>
      <c r="C8713" s="47"/>
      <c r="D8713" s="47"/>
      <c r="E8713" s="47"/>
      <c r="F8713" s="47"/>
      <c r="G8713" s="48"/>
      <c r="H8713" s="47"/>
      <c r="I8713" s="51"/>
      <c r="J8713" s="51"/>
      <c r="K8713" s="47"/>
      <c r="L8713" s="47"/>
      <c r="M8713" s="47"/>
      <c r="N8713" s="47"/>
      <c r="O8713" s="48"/>
    </row>
    <row r="8714" spans="2:15" x14ac:dyDescent="0.25">
      <c r="B8714" s="84"/>
      <c r="C8714" s="47"/>
      <c r="D8714" s="47"/>
      <c r="E8714" s="47"/>
      <c r="F8714" s="47"/>
      <c r="G8714" s="48"/>
      <c r="H8714" s="47"/>
      <c r="I8714" s="51"/>
      <c r="J8714" s="51"/>
      <c r="K8714" s="47"/>
      <c r="L8714" s="47"/>
      <c r="M8714" s="47"/>
      <c r="N8714" s="47"/>
      <c r="O8714" s="48"/>
    </row>
    <row r="8715" spans="2:15" x14ac:dyDescent="0.25">
      <c r="B8715" s="84"/>
      <c r="C8715" s="47"/>
      <c r="D8715" s="47"/>
      <c r="E8715" s="47"/>
      <c r="F8715" s="47"/>
      <c r="G8715" s="48"/>
      <c r="H8715" s="47"/>
      <c r="I8715" s="51"/>
      <c r="J8715" s="51"/>
      <c r="K8715" s="47"/>
      <c r="L8715" s="47"/>
      <c r="M8715" s="47"/>
      <c r="N8715" s="47"/>
      <c r="O8715" s="48"/>
    </row>
    <row r="8716" spans="2:15" x14ac:dyDescent="0.25">
      <c r="B8716" s="84"/>
      <c r="C8716" s="47"/>
      <c r="D8716" s="47"/>
      <c r="E8716" s="47"/>
      <c r="F8716" s="47"/>
      <c r="G8716" s="48"/>
      <c r="H8716" s="47"/>
      <c r="I8716" s="51"/>
      <c r="J8716" s="51"/>
      <c r="K8716" s="47"/>
      <c r="L8716" s="47"/>
      <c r="M8716" s="47"/>
      <c r="N8716" s="47"/>
      <c r="O8716" s="48"/>
    </row>
    <row r="8717" spans="2:15" x14ac:dyDescent="0.25">
      <c r="B8717" s="84"/>
      <c r="C8717" s="47"/>
      <c r="D8717" s="47"/>
      <c r="E8717" s="47"/>
      <c r="F8717" s="47"/>
      <c r="G8717" s="48"/>
      <c r="H8717" s="47"/>
      <c r="I8717" s="51"/>
      <c r="J8717" s="51"/>
      <c r="K8717" s="47"/>
      <c r="L8717" s="47"/>
      <c r="M8717" s="47"/>
      <c r="N8717" s="47"/>
      <c r="O8717" s="48"/>
    </row>
    <row r="8718" spans="2:15" x14ac:dyDescent="0.25">
      <c r="B8718" s="84"/>
      <c r="C8718" s="47"/>
      <c r="D8718" s="47"/>
      <c r="E8718" s="47"/>
      <c r="F8718" s="47"/>
      <c r="G8718" s="48"/>
      <c r="H8718" s="47"/>
      <c r="I8718" s="51"/>
      <c r="J8718" s="51"/>
      <c r="K8718" s="47"/>
      <c r="L8718" s="47"/>
      <c r="M8718" s="47"/>
      <c r="N8718" s="47"/>
      <c r="O8718" s="48"/>
    </row>
    <row r="8719" spans="2:15" x14ac:dyDescent="0.25">
      <c r="B8719" s="84"/>
      <c r="C8719" s="47"/>
      <c r="D8719" s="47"/>
      <c r="E8719" s="47"/>
      <c r="F8719" s="47"/>
      <c r="G8719" s="48"/>
      <c r="H8719" s="47"/>
      <c r="I8719" s="51"/>
      <c r="J8719" s="51"/>
      <c r="K8719" s="47"/>
      <c r="L8719" s="47"/>
      <c r="M8719" s="47"/>
      <c r="N8719" s="47"/>
      <c r="O8719" s="48"/>
    </row>
    <row r="8720" spans="2:15" x14ac:dyDescent="0.25">
      <c r="B8720" s="84"/>
      <c r="C8720" s="47"/>
      <c r="D8720" s="47"/>
      <c r="E8720" s="47"/>
      <c r="F8720" s="47"/>
      <c r="G8720" s="48"/>
      <c r="H8720" s="47"/>
      <c r="I8720" s="51"/>
      <c r="J8720" s="51"/>
      <c r="K8720" s="47"/>
      <c r="L8720" s="47"/>
      <c r="M8720" s="47"/>
      <c r="N8720" s="47"/>
      <c r="O8720" s="48"/>
    </row>
    <row r="8721" spans="2:15" x14ac:dyDescent="0.25">
      <c r="B8721" s="84"/>
      <c r="C8721" s="47"/>
      <c r="D8721" s="47"/>
      <c r="E8721" s="47"/>
      <c r="F8721" s="47"/>
      <c r="G8721" s="48"/>
      <c r="H8721" s="47"/>
      <c r="I8721" s="51"/>
      <c r="J8721" s="51"/>
      <c r="K8721" s="47"/>
      <c r="L8721" s="47"/>
      <c r="M8721" s="47"/>
      <c r="N8721" s="47"/>
      <c r="O8721" s="48"/>
    </row>
    <row r="8722" spans="2:15" x14ac:dyDescent="0.25">
      <c r="B8722" s="84"/>
      <c r="C8722" s="47"/>
      <c r="D8722" s="47"/>
      <c r="E8722" s="47"/>
      <c r="F8722" s="47"/>
      <c r="G8722" s="48"/>
      <c r="H8722" s="47"/>
      <c r="I8722" s="51"/>
      <c r="J8722" s="51"/>
      <c r="K8722" s="47"/>
      <c r="L8722" s="47"/>
      <c r="M8722" s="47"/>
      <c r="N8722" s="47"/>
      <c r="O8722" s="48"/>
    </row>
    <row r="8723" spans="2:15" x14ac:dyDescent="0.25">
      <c r="B8723" s="84"/>
      <c r="C8723" s="47"/>
      <c r="D8723" s="47"/>
      <c r="E8723" s="47"/>
      <c r="F8723" s="47"/>
      <c r="G8723" s="48"/>
      <c r="H8723" s="47"/>
      <c r="I8723" s="51"/>
      <c r="J8723" s="51"/>
      <c r="K8723" s="47"/>
      <c r="L8723" s="47"/>
      <c r="M8723" s="47"/>
      <c r="N8723" s="47"/>
      <c r="O8723" s="48"/>
    </row>
    <row r="8724" spans="2:15" x14ac:dyDescent="0.25">
      <c r="B8724" s="84"/>
      <c r="C8724" s="47"/>
      <c r="D8724" s="47"/>
      <c r="E8724" s="47"/>
      <c r="F8724" s="47"/>
      <c r="G8724" s="48"/>
      <c r="H8724" s="47"/>
      <c r="I8724" s="51"/>
      <c r="J8724" s="51"/>
      <c r="K8724" s="47"/>
      <c r="L8724" s="47"/>
      <c r="M8724" s="47"/>
      <c r="N8724" s="47"/>
      <c r="O8724" s="48"/>
    </row>
    <row r="8725" spans="2:15" x14ac:dyDescent="0.25">
      <c r="B8725" s="84"/>
      <c r="C8725" s="47"/>
      <c r="D8725" s="47"/>
      <c r="E8725" s="47"/>
      <c r="F8725" s="47"/>
      <c r="G8725" s="48"/>
      <c r="H8725" s="47"/>
      <c r="I8725" s="51"/>
      <c r="J8725" s="51"/>
      <c r="K8725" s="47"/>
      <c r="L8725" s="47"/>
      <c r="M8725" s="47"/>
      <c r="N8725" s="47"/>
      <c r="O8725" s="48"/>
    </row>
    <row r="8726" spans="2:15" x14ac:dyDescent="0.25">
      <c r="B8726" s="84"/>
      <c r="C8726" s="47"/>
      <c r="D8726" s="47"/>
      <c r="E8726" s="47"/>
      <c r="F8726" s="47"/>
      <c r="G8726" s="48"/>
      <c r="H8726" s="47"/>
      <c r="I8726" s="51"/>
      <c r="J8726" s="51"/>
      <c r="K8726" s="47"/>
      <c r="L8726" s="47"/>
      <c r="M8726" s="47"/>
      <c r="N8726" s="47"/>
      <c r="O8726" s="48"/>
    </row>
    <row r="8727" spans="2:15" x14ac:dyDescent="0.25">
      <c r="B8727" s="84"/>
      <c r="C8727" s="47"/>
      <c r="D8727" s="47"/>
      <c r="E8727" s="47"/>
      <c r="F8727" s="47"/>
      <c r="G8727" s="48"/>
      <c r="H8727" s="47"/>
      <c r="I8727" s="51"/>
      <c r="J8727" s="51"/>
      <c r="K8727" s="47"/>
      <c r="L8727" s="47"/>
      <c r="M8727" s="47"/>
      <c r="N8727" s="47"/>
      <c r="O8727" s="48"/>
    </row>
    <row r="8728" spans="2:15" x14ac:dyDescent="0.25">
      <c r="B8728" s="84"/>
      <c r="C8728" s="47"/>
      <c r="D8728" s="47"/>
      <c r="E8728" s="47"/>
      <c r="F8728" s="47"/>
      <c r="G8728" s="48"/>
      <c r="H8728" s="47"/>
      <c r="I8728" s="51"/>
      <c r="J8728" s="51"/>
      <c r="K8728" s="47"/>
      <c r="L8728" s="47"/>
      <c r="M8728" s="47"/>
      <c r="N8728" s="47"/>
      <c r="O8728" s="48"/>
    </row>
    <row r="8729" spans="2:15" x14ac:dyDescent="0.25">
      <c r="B8729" s="84"/>
      <c r="C8729" s="47"/>
      <c r="D8729" s="47"/>
      <c r="E8729" s="47"/>
      <c r="F8729" s="47"/>
      <c r="G8729" s="48"/>
      <c r="H8729" s="47"/>
      <c r="I8729" s="51"/>
      <c r="J8729" s="51"/>
      <c r="K8729" s="47"/>
      <c r="L8729" s="47"/>
      <c r="M8729" s="47"/>
      <c r="N8729" s="47"/>
      <c r="O8729" s="48"/>
    </row>
    <row r="8730" spans="2:15" x14ac:dyDescent="0.25">
      <c r="B8730" s="84"/>
      <c r="C8730" s="47"/>
      <c r="D8730" s="47"/>
      <c r="E8730" s="47"/>
      <c r="F8730" s="47"/>
      <c r="G8730" s="48"/>
      <c r="H8730" s="47"/>
      <c r="I8730" s="51"/>
      <c r="J8730" s="51"/>
      <c r="K8730" s="47"/>
      <c r="L8730" s="47"/>
      <c r="M8730" s="47"/>
      <c r="N8730" s="47"/>
      <c r="O8730" s="48"/>
    </row>
    <row r="8731" spans="2:15" x14ac:dyDescent="0.25">
      <c r="B8731" s="84"/>
      <c r="C8731" s="47"/>
      <c r="D8731" s="47"/>
      <c r="E8731" s="47"/>
      <c r="F8731" s="47"/>
      <c r="G8731" s="48"/>
      <c r="H8731" s="47"/>
      <c r="I8731" s="51"/>
      <c r="J8731" s="51"/>
      <c r="K8731" s="47"/>
      <c r="L8731" s="47"/>
      <c r="M8731" s="47"/>
      <c r="N8731" s="47"/>
      <c r="O8731" s="48"/>
    </row>
    <row r="8732" spans="2:15" x14ac:dyDescent="0.25">
      <c r="B8732" s="84"/>
      <c r="C8732" s="47"/>
      <c r="D8732" s="47"/>
      <c r="E8732" s="47"/>
      <c r="F8732" s="47"/>
      <c r="G8732" s="48"/>
      <c r="H8732" s="47"/>
      <c r="I8732" s="51"/>
      <c r="J8732" s="51"/>
      <c r="K8732" s="47"/>
      <c r="L8732" s="47"/>
      <c r="M8732" s="47"/>
      <c r="N8732" s="47"/>
      <c r="O8732" s="48"/>
    </row>
    <row r="8733" spans="2:15" x14ac:dyDescent="0.25">
      <c r="B8733" s="84"/>
      <c r="C8733" s="47"/>
      <c r="D8733" s="47"/>
      <c r="E8733" s="47"/>
      <c r="F8733" s="47"/>
      <c r="G8733" s="48"/>
      <c r="H8733" s="47"/>
      <c r="I8733" s="51"/>
      <c r="J8733" s="51"/>
      <c r="K8733" s="47"/>
      <c r="L8733" s="47"/>
      <c r="M8733" s="47"/>
      <c r="N8733" s="47"/>
      <c r="O8733" s="48"/>
    </row>
    <row r="8734" spans="2:15" x14ac:dyDescent="0.25">
      <c r="B8734" s="84"/>
      <c r="C8734" s="47"/>
      <c r="D8734" s="47"/>
      <c r="E8734" s="47"/>
      <c r="F8734" s="47"/>
      <c r="G8734" s="48"/>
      <c r="H8734" s="47"/>
      <c r="I8734" s="51"/>
      <c r="J8734" s="51"/>
      <c r="K8734" s="47"/>
      <c r="L8734" s="47"/>
      <c r="M8734" s="47"/>
      <c r="N8734" s="47"/>
      <c r="O8734" s="48"/>
    </row>
    <row r="8735" spans="2:15" x14ac:dyDescent="0.25">
      <c r="B8735" s="84"/>
      <c r="C8735" s="47"/>
      <c r="D8735" s="47"/>
      <c r="E8735" s="47"/>
      <c r="F8735" s="47"/>
      <c r="G8735" s="48"/>
      <c r="H8735" s="47"/>
      <c r="I8735" s="51"/>
      <c r="J8735" s="51"/>
      <c r="K8735" s="47"/>
      <c r="L8735" s="47"/>
      <c r="M8735" s="47"/>
      <c r="N8735" s="47"/>
      <c r="O8735" s="48"/>
    </row>
    <row r="8736" spans="2:15" x14ac:dyDescent="0.25">
      <c r="B8736" s="84"/>
      <c r="C8736" s="47"/>
      <c r="D8736" s="47"/>
      <c r="E8736" s="47"/>
      <c r="F8736" s="47"/>
      <c r="G8736" s="48"/>
      <c r="H8736" s="47"/>
      <c r="I8736" s="51"/>
      <c r="J8736" s="51"/>
      <c r="K8736" s="47"/>
      <c r="L8736" s="47"/>
      <c r="M8736" s="47"/>
      <c r="N8736" s="47"/>
      <c r="O8736" s="48"/>
    </row>
    <row r="8737" spans="2:15" x14ac:dyDescent="0.25">
      <c r="B8737" s="84"/>
      <c r="C8737" s="47"/>
      <c r="D8737" s="47"/>
      <c r="E8737" s="47"/>
      <c r="F8737" s="47"/>
      <c r="G8737" s="48"/>
      <c r="H8737" s="47"/>
      <c r="I8737" s="51"/>
      <c r="J8737" s="51"/>
      <c r="K8737" s="47"/>
      <c r="L8737" s="47"/>
      <c r="M8737" s="47"/>
      <c r="N8737" s="47"/>
      <c r="O8737" s="48"/>
    </row>
    <row r="8738" spans="2:15" x14ac:dyDescent="0.25">
      <c r="B8738" s="84"/>
      <c r="C8738" s="47"/>
      <c r="D8738" s="47"/>
      <c r="E8738" s="47"/>
      <c r="F8738" s="47"/>
      <c r="G8738" s="48"/>
      <c r="H8738" s="47"/>
      <c r="I8738" s="51"/>
      <c r="J8738" s="51"/>
      <c r="K8738" s="47"/>
      <c r="L8738" s="47"/>
      <c r="M8738" s="47"/>
      <c r="N8738" s="47"/>
      <c r="O8738" s="48"/>
    </row>
    <row r="8739" spans="2:15" x14ac:dyDescent="0.25">
      <c r="B8739" s="84"/>
      <c r="C8739" s="47"/>
      <c r="D8739" s="47"/>
      <c r="E8739" s="47"/>
      <c r="F8739" s="47"/>
      <c r="G8739" s="48"/>
      <c r="H8739" s="47"/>
      <c r="I8739" s="51"/>
      <c r="J8739" s="51"/>
      <c r="K8739" s="47"/>
      <c r="L8739" s="47"/>
      <c r="M8739" s="47"/>
      <c r="N8739" s="47"/>
      <c r="O8739" s="48"/>
    </row>
    <row r="8740" spans="2:15" x14ac:dyDescent="0.25">
      <c r="B8740" s="84"/>
      <c r="C8740" s="47"/>
      <c r="D8740" s="47"/>
      <c r="E8740" s="47"/>
      <c r="F8740" s="47"/>
      <c r="G8740" s="48"/>
      <c r="H8740" s="47"/>
      <c r="I8740" s="51"/>
      <c r="J8740" s="51"/>
      <c r="K8740" s="47"/>
      <c r="L8740" s="47"/>
      <c r="M8740" s="47"/>
      <c r="N8740" s="47"/>
      <c r="O8740" s="48"/>
    </row>
    <row r="8741" spans="2:15" x14ac:dyDescent="0.25">
      <c r="B8741" s="84"/>
      <c r="C8741" s="47"/>
      <c r="D8741" s="47"/>
      <c r="E8741" s="47"/>
      <c r="F8741" s="47"/>
      <c r="G8741" s="48"/>
      <c r="H8741" s="47"/>
      <c r="I8741" s="51"/>
      <c r="J8741" s="51"/>
      <c r="K8741" s="47"/>
      <c r="L8741" s="47"/>
      <c r="M8741" s="47"/>
      <c r="N8741" s="47"/>
      <c r="O8741" s="48"/>
    </row>
    <row r="8742" spans="2:15" x14ac:dyDescent="0.25">
      <c r="B8742" s="84"/>
      <c r="C8742" s="47"/>
      <c r="D8742" s="47"/>
      <c r="E8742" s="47"/>
      <c r="F8742" s="47"/>
      <c r="G8742" s="48"/>
      <c r="H8742" s="47"/>
      <c r="I8742" s="51"/>
      <c r="J8742" s="51"/>
      <c r="K8742" s="47"/>
      <c r="L8742" s="47"/>
      <c r="M8742" s="47"/>
      <c r="N8742" s="47"/>
      <c r="O8742" s="48"/>
    </row>
    <row r="8743" spans="2:15" x14ac:dyDescent="0.25">
      <c r="B8743" s="84"/>
      <c r="C8743" s="47"/>
      <c r="D8743" s="47"/>
      <c r="E8743" s="47"/>
      <c r="F8743" s="47"/>
      <c r="G8743" s="48"/>
      <c r="H8743" s="47"/>
      <c r="I8743" s="51"/>
      <c r="J8743" s="51"/>
      <c r="K8743" s="47"/>
      <c r="L8743" s="47"/>
      <c r="M8743" s="47"/>
      <c r="N8743" s="47"/>
      <c r="O8743" s="48"/>
    </row>
    <row r="8744" spans="2:15" x14ac:dyDescent="0.25">
      <c r="B8744" s="84"/>
      <c r="C8744" s="47"/>
      <c r="D8744" s="47"/>
      <c r="E8744" s="47"/>
      <c r="F8744" s="47"/>
      <c r="G8744" s="48"/>
      <c r="H8744" s="47"/>
      <c r="I8744" s="51"/>
      <c r="J8744" s="51"/>
      <c r="K8744" s="47"/>
      <c r="L8744" s="47"/>
      <c r="M8744" s="47"/>
      <c r="N8744" s="47"/>
      <c r="O8744" s="48"/>
    </row>
    <row r="8745" spans="2:15" x14ac:dyDescent="0.25">
      <c r="B8745" s="84"/>
      <c r="C8745" s="47"/>
      <c r="D8745" s="47"/>
      <c r="E8745" s="47"/>
      <c r="F8745" s="47"/>
      <c r="G8745" s="48"/>
      <c r="H8745" s="47"/>
      <c r="I8745" s="51"/>
      <c r="J8745" s="51"/>
      <c r="K8745" s="47"/>
      <c r="L8745" s="47"/>
      <c r="M8745" s="47"/>
      <c r="N8745" s="47"/>
      <c r="O8745" s="48"/>
    </row>
    <row r="8746" spans="2:15" x14ac:dyDescent="0.25">
      <c r="B8746" s="84"/>
      <c r="C8746" s="47"/>
      <c r="D8746" s="47"/>
      <c r="E8746" s="47"/>
      <c r="F8746" s="47"/>
      <c r="G8746" s="48"/>
      <c r="H8746" s="47"/>
      <c r="I8746" s="51"/>
      <c r="J8746" s="51"/>
      <c r="K8746" s="47"/>
      <c r="L8746" s="47"/>
      <c r="M8746" s="47"/>
      <c r="N8746" s="47"/>
      <c r="O8746" s="48"/>
    </row>
    <row r="8747" spans="2:15" x14ac:dyDescent="0.25">
      <c r="B8747" s="84"/>
      <c r="C8747" s="47"/>
      <c r="D8747" s="47"/>
      <c r="E8747" s="47"/>
      <c r="F8747" s="47"/>
      <c r="G8747" s="48"/>
      <c r="H8747" s="47"/>
      <c r="I8747" s="51"/>
      <c r="J8747" s="51"/>
      <c r="K8747" s="47"/>
      <c r="L8747" s="47"/>
      <c r="M8747" s="47"/>
      <c r="N8747" s="47"/>
      <c r="O8747" s="48"/>
    </row>
    <row r="8748" spans="2:15" x14ac:dyDescent="0.25">
      <c r="B8748" s="84"/>
      <c r="C8748" s="47"/>
      <c r="D8748" s="47"/>
      <c r="E8748" s="47"/>
      <c r="F8748" s="47"/>
      <c r="G8748" s="48"/>
      <c r="H8748" s="47"/>
      <c r="I8748" s="51"/>
      <c r="J8748" s="51"/>
      <c r="K8748" s="47"/>
      <c r="L8748" s="47"/>
      <c r="M8748" s="47"/>
      <c r="N8748" s="47"/>
      <c r="O8748" s="48"/>
    </row>
    <row r="8749" spans="2:15" x14ac:dyDescent="0.25">
      <c r="B8749" s="84"/>
      <c r="C8749" s="47"/>
      <c r="D8749" s="47"/>
      <c r="E8749" s="47"/>
      <c r="F8749" s="47"/>
      <c r="G8749" s="48"/>
      <c r="H8749" s="47"/>
      <c r="I8749" s="51"/>
      <c r="J8749" s="51"/>
      <c r="K8749" s="47"/>
      <c r="L8749" s="47"/>
      <c r="M8749" s="47"/>
      <c r="N8749" s="47"/>
      <c r="O8749" s="48"/>
    </row>
    <row r="8750" spans="2:15" x14ac:dyDescent="0.25">
      <c r="B8750" s="84"/>
      <c r="C8750" s="47"/>
      <c r="D8750" s="47"/>
      <c r="E8750" s="47"/>
      <c r="F8750" s="47"/>
      <c r="G8750" s="48"/>
      <c r="H8750" s="47"/>
      <c r="I8750" s="51"/>
      <c r="J8750" s="51"/>
      <c r="K8750" s="47"/>
      <c r="L8750" s="47"/>
      <c r="M8750" s="47"/>
      <c r="N8750" s="47"/>
      <c r="O8750" s="48"/>
    </row>
    <row r="8751" spans="2:15" x14ac:dyDescent="0.25">
      <c r="B8751" s="84"/>
      <c r="C8751" s="47"/>
      <c r="D8751" s="47"/>
      <c r="E8751" s="47"/>
      <c r="F8751" s="47"/>
      <c r="G8751" s="48"/>
      <c r="H8751" s="47"/>
      <c r="I8751" s="51"/>
      <c r="J8751" s="51"/>
      <c r="K8751" s="47"/>
      <c r="L8751" s="47"/>
      <c r="M8751" s="47"/>
      <c r="N8751" s="47"/>
      <c r="O8751" s="48"/>
    </row>
    <row r="8752" spans="2:15" x14ac:dyDescent="0.25">
      <c r="B8752" s="84"/>
      <c r="C8752" s="47"/>
      <c r="D8752" s="47"/>
      <c r="E8752" s="47"/>
      <c r="F8752" s="47"/>
      <c r="G8752" s="48"/>
      <c r="H8752" s="47"/>
      <c r="I8752" s="51"/>
      <c r="J8752" s="51"/>
      <c r="K8752" s="47"/>
      <c r="L8752" s="47"/>
      <c r="M8752" s="47"/>
      <c r="N8752" s="47"/>
      <c r="O8752" s="48"/>
    </row>
    <row r="8753" spans="2:15" x14ac:dyDescent="0.25">
      <c r="B8753" s="84"/>
      <c r="C8753" s="47"/>
      <c r="D8753" s="47"/>
      <c r="E8753" s="47"/>
      <c r="F8753" s="47"/>
      <c r="G8753" s="48"/>
      <c r="H8753" s="47"/>
      <c r="I8753" s="51"/>
      <c r="J8753" s="51"/>
      <c r="K8753" s="47"/>
      <c r="L8753" s="47"/>
      <c r="M8753" s="47"/>
      <c r="N8753" s="47"/>
      <c r="O8753" s="48"/>
    </row>
    <row r="8754" spans="2:15" x14ac:dyDescent="0.25">
      <c r="B8754" s="84"/>
      <c r="C8754" s="47"/>
      <c r="D8754" s="47"/>
      <c r="E8754" s="47"/>
      <c r="F8754" s="47"/>
      <c r="G8754" s="48"/>
      <c r="H8754" s="47"/>
      <c r="I8754" s="51"/>
      <c r="J8754" s="51"/>
      <c r="K8754" s="47"/>
      <c r="L8754" s="47"/>
      <c r="M8754" s="47"/>
      <c r="N8754" s="47"/>
      <c r="O8754" s="48"/>
    </row>
    <row r="8755" spans="2:15" x14ac:dyDescent="0.25">
      <c r="B8755" s="84"/>
      <c r="C8755" s="47"/>
      <c r="D8755" s="47"/>
      <c r="E8755" s="47"/>
      <c r="F8755" s="47"/>
      <c r="G8755" s="48"/>
      <c r="H8755" s="47"/>
      <c r="I8755" s="51"/>
      <c r="J8755" s="51"/>
      <c r="K8755" s="47"/>
      <c r="L8755" s="47"/>
      <c r="M8755" s="47"/>
      <c r="N8755" s="47"/>
      <c r="O8755" s="48"/>
    </row>
    <row r="8756" spans="2:15" x14ac:dyDescent="0.25">
      <c r="B8756" s="84"/>
      <c r="C8756" s="47"/>
      <c r="D8756" s="47"/>
      <c r="E8756" s="47"/>
      <c r="F8756" s="47"/>
      <c r="G8756" s="48"/>
      <c r="H8756" s="47"/>
      <c r="I8756" s="51"/>
      <c r="J8756" s="51"/>
      <c r="K8756" s="47"/>
      <c r="L8756" s="47"/>
      <c r="M8756" s="47"/>
      <c r="N8756" s="47"/>
      <c r="O8756" s="48"/>
    </row>
    <row r="8757" spans="2:15" x14ac:dyDescent="0.25">
      <c r="B8757" s="84"/>
      <c r="C8757" s="47"/>
      <c r="D8757" s="47"/>
      <c r="E8757" s="47"/>
      <c r="F8757" s="47"/>
      <c r="G8757" s="48"/>
      <c r="H8757" s="47"/>
      <c r="I8757" s="51"/>
      <c r="J8757" s="51"/>
      <c r="K8757" s="47"/>
      <c r="L8757" s="47"/>
      <c r="M8757" s="47"/>
      <c r="N8757" s="47"/>
      <c r="O8757" s="48"/>
    </row>
    <row r="8758" spans="2:15" x14ac:dyDescent="0.25">
      <c r="B8758" s="84"/>
      <c r="C8758" s="47"/>
      <c r="D8758" s="47"/>
      <c r="E8758" s="47"/>
      <c r="F8758" s="47"/>
      <c r="G8758" s="48"/>
      <c r="H8758" s="47"/>
      <c r="I8758" s="51"/>
      <c r="J8758" s="51"/>
      <c r="K8758" s="47"/>
      <c r="L8758" s="47"/>
      <c r="M8758" s="47"/>
      <c r="N8758" s="47"/>
      <c r="O8758" s="48"/>
    </row>
    <row r="8759" spans="2:15" x14ac:dyDescent="0.25">
      <c r="B8759" s="84"/>
      <c r="C8759" s="47"/>
      <c r="D8759" s="47"/>
      <c r="E8759" s="47"/>
      <c r="F8759" s="47"/>
      <c r="G8759" s="48"/>
      <c r="H8759" s="47"/>
      <c r="I8759" s="51"/>
      <c r="J8759" s="51"/>
      <c r="K8759" s="47"/>
      <c r="L8759" s="47"/>
      <c r="M8759" s="47"/>
      <c r="N8759" s="47"/>
      <c r="O8759" s="48"/>
    </row>
    <row r="8760" spans="2:15" x14ac:dyDescent="0.25">
      <c r="B8760" s="84"/>
      <c r="C8760" s="47"/>
      <c r="D8760" s="47"/>
      <c r="E8760" s="47"/>
      <c r="F8760" s="47"/>
      <c r="G8760" s="48"/>
      <c r="H8760" s="47"/>
      <c r="I8760" s="51"/>
      <c r="J8760" s="51"/>
      <c r="K8760" s="47"/>
      <c r="L8760" s="47"/>
      <c r="M8760" s="47"/>
      <c r="N8760" s="47"/>
      <c r="O8760" s="48"/>
    </row>
    <row r="8761" spans="2:15" x14ac:dyDescent="0.25">
      <c r="B8761" s="84"/>
      <c r="C8761" s="47"/>
      <c r="D8761" s="47"/>
      <c r="E8761" s="47"/>
      <c r="F8761" s="47"/>
      <c r="G8761" s="48"/>
      <c r="H8761" s="47"/>
      <c r="I8761" s="51"/>
      <c r="J8761" s="51"/>
      <c r="K8761" s="47"/>
      <c r="L8761" s="47"/>
      <c r="M8761" s="47"/>
      <c r="N8761" s="47"/>
      <c r="O8761" s="48"/>
    </row>
    <row r="8762" spans="2:15" x14ac:dyDescent="0.25">
      <c r="B8762" s="84"/>
      <c r="C8762" s="47"/>
      <c r="D8762" s="47"/>
      <c r="E8762" s="47"/>
      <c r="F8762" s="47"/>
      <c r="G8762" s="48"/>
      <c r="H8762" s="47"/>
      <c r="I8762" s="51"/>
      <c r="J8762" s="51"/>
      <c r="K8762" s="47"/>
      <c r="L8762" s="47"/>
      <c r="M8762" s="47"/>
      <c r="N8762" s="47"/>
      <c r="O8762" s="48"/>
    </row>
    <row r="8763" spans="2:15" x14ac:dyDescent="0.25">
      <c r="B8763" s="84"/>
      <c r="C8763" s="47"/>
      <c r="D8763" s="47"/>
      <c r="E8763" s="47"/>
      <c r="F8763" s="47"/>
      <c r="G8763" s="48"/>
      <c r="H8763" s="47"/>
      <c r="I8763" s="51"/>
      <c r="J8763" s="51"/>
      <c r="K8763" s="47"/>
      <c r="L8763" s="47"/>
      <c r="M8763" s="47"/>
      <c r="N8763" s="47"/>
      <c r="O8763" s="48"/>
    </row>
    <row r="8764" spans="2:15" x14ac:dyDescent="0.25">
      <c r="B8764" s="84"/>
      <c r="C8764" s="47"/>
      <c r="D8764" s="47"/>
      <c r="E8764" s="47"/>
      <c r="F8764" s="47"/>
      <c r="G8764" s="48"/>
      <c r="H8764" s="47"/>
      <c r="I8764" s="51"/>
      <c r="J8764" s="51"/>
      <c r="K8764" s="47"/>
      <c r="L8764" s="47"/>
      <c r="M8764" s="47"/>
      <c r="N8764" s="47"/>
      <c r="O8764" s="48"/>
    </row>
    <row r="8765" spans="2:15" x14ac:dyDescent="0.25">
      <c r="B8765" s="84"/>
      <c r="C8765" s="47"/>
      <c r="D8765" s="47"/>
      <c r="E8765" s="47"/>
      <c r="F8765" s="47"/>
      <c r="G8765" s="48"/>
      <c r="H8765" s="47"/>
      <c r="I8765" s="51"/>
      <c r="J8765" s="51"/>
      <c r="K8765" s="47"/>
      <c r="L8765" s="47"/>
      <c r="M8765" s="47"/>
      <c r="N8765" s="47"/>
      <c r="O8765" s="48"/>
    </row>
    <row r="8766" spans="2:15" x14ac:dyDescent="0.25">
      <c r="B8766" s="84"/>
      <c r="C8766" s="47"/>
      <c r="D8766" s="47"/>
      <c r="E8766" s="47"/>
      <c r="F8766" s="47"/>
      <c r="G8766" s="48"/>
      <c r="H8766" s="47"/>
      <c r="I8766" s="51"/>
      <c r="J8766" s="51"/>
      <c r="K8766" s="47"/>
      <c r="L8766" s="47"/>
      <c r="M8766" s="47"/>
      <c r="N8766" s="47"/>
      <c r="O8766" s="48"/>
    </row>
    <row r="8767" spans="2:15" x14ac:dyDescent="0.25">
      <c r="B8767" s="84"/>
      <c r="C8767" s="47"/>
      <c r="D8767" s="47"/>
      <c r="E8767" s="47"/>
      <c r="F8767" s="47"/>
      <c r="G8767" s="48"/>
      <c r="H8767" s="47"/>
      <c r="I8767" s="51"/>
      <c r="J8767" s="51"/>
      <c r="K8767" s="47"/>
      <c r="L8767" s="47"/>
      <c r="M8767" s="47"/>
      <c r="N8767" s="47"/>
      <c r="O8767" s="48"/>
    </row>
    <row r="8768" spans="2:15" x14ac:dyDescent="0.25">
      <c r="B8768" s="84"/>
      <c r="C8768" s="47"/>
      <c r="D8768" s="47"/>
      <c r="E8768" s="47"/>
      <c r="F8768" s="47"/>
      <c r="G8768" s="48"/>
      <c r="H8768" s="47"/>
      <c r="I8768" s="51"/>
      <c r="J8768" s="51"/>
      <c r="K8768" s="47"/>
      <c r="L8768" s="47"/>
      <c r="M8768" s="47"/>
      <c r="N8768" s="47"/>
      <c r="O8768" s="48"/>
    </row>
    <row r="8769" spans="2:15" x14ac:dyDescent="0.25">
      <c r="B8769" s="84"/>
      <c r="C8769" s="47"/>
      <c r="D8769" s="47"/>
      <c r="E8769" s="47"/>
      <c r="F8769" s="47"/>
      <c r="G8769" s="48"/>
      <c r="H8769" s="47"/>
      <c r="I8769" s="51"/>
      <c r="J8769" s="51"/>
      <c r="K8769" s="47"/>
      <c r="L8769" s="47"/>
      <c r="M8769" s="47"/>
      <c r="N8769" s="47"/>
      <c r="O8769" s="48"/>
    </row>
    <row r="8770" spans="2:15" x14ac:dyDescent="0.25">
      <c r="B8770" s="84"/>
      <c r="C8770" s="47"/>
      <c r="D8770" s="47"/>
      <c r="E8770" s="47"/>
      <c r="F8770" s="47"/>
      <c r="G8770" s="48"/>
      <c r="H8770" s="47"/>
      <c r="I8770" s="51"/>
      <c r="J8770" s="51"/>
      <c r="K8770" s="47"/>
      <c r="L8770" s="47"/>
      <c r="M8770" s="47"/>
      <c r="N8770" s="47"/>
      <c r="O8770" s="48"/>
    </row>
    <row r="8771" spans="2:15" x14ac:dyDescent="0.25">
      <c r="B8771" s="84"/>
      <c r="C8771" s="47"/>
      <c r="D8771" s="47"/>
      <c r="E8771" s="47"/>
      <c r="F8771" s="47"/>
      <c r="G8771" s="48"/>
      <c r="H8771" s="47"/>
      <c r="I8771" s="51"/>
      <c r="J8771" s="51"/>
      <c r="K8771" s="47"/>
      <c r="L8771" s="47"/>
      <c r="M8771" s="47"/>
      <c r="N8771" s="47"/>
      <c r="O8771" s="48"/>
    </row>
    <row r="8772" spans="2:15" x14ac:dyDescent="0.25">
      <c r="B8772" s="84"/>
      <c r="C8772" s="47"/>
      <c r="D8772" s="47"/>
      <c r="E8772" s="47"/>
      <c r="F8772" s="47"/>
      <c r="G8772" s="48"/>
      <c r="H8772" s="47"/>
      <c r="I8772" s="51"/>
      <c r="J8772" s="51"/>
      <c r="K8772" s="47"/>
      <c r="L8772" s="47"/>
      <c r="M8772" s="47"/>
      <c r="N8772" s="47"/>
      <c r="O8772" s="48"/>
    </row>
    <row r="8773" spans="2:15" x14ac:dyDescent="0.25">
      <c r="B8773" s="84"/>
      <c r="C8773" s="47"/>
      <c r="D8773" s="47"/>
      <c r="E8773" s="47"/>
      <c r="F8773" s="47"/>
      <c r="G8773" s="48"/>
      <c r="H8773" s="47"/>
      <c r="I8773" s="51"/>
      <c r="J8773" s="51"/>
      <c r="K8773" s="47"/>
      <c r="L8773" s="47"/>
      <c r="M8773" s="47"/>
      <c r="N8773" s="47"/>
      <c r="O8773" s="48"/>
    </row>
    <row r="8774" spans="2:15" x14ac:dyDescent="0.25">
      <c r="B8774" s="84"/>
      <c r="C8774" s="47"/>
      <c r="D8774" s="47"/>
      <c r="E8774" s="47"/>
      <c r="F8774" s="47"/>
      <c r="G8774" s="48"/>
      <c r="H8774" s="47"/>
      <c r="I8774" s="51"/>
      <c r="J8774" s="51"/>
      <c r="K8774" s="47"/>
      <c r="L8774" s="47"/>
      <c r="M8774" s="47"/>
      <c r="N8774" s="47"/>
      <c r="O8774" s="48"/>
    </row>
    <row r="8775" spans="2:15" x14ac:dyDescent="0.25">
      <c r="B8775" s="84"/>
      <c r="C8775" s="47"/>
      <c r="D8775" s="47"/>
      <c r="E8775" s="47"/>
      <c r="F8775" s="47"/>
      <c r="G8775" s="48"/>
      <c r="H8775" s="47"/>
      <c r="I8775" s="51"/>
      <c r="J8775" s="51"/>
      <c r="K8775" s="47"/>
      <c r="L8775" s="47"/>
      <c r="M8775" s="47"/>
      <c r="N8775" s="47"/>
      <c r="O8775" s="48"/>
    </row>
    <row r="8776" spans="2:15" x14ac:dyDescent="0.25">
      <c r="B8776" s="84"/>
      <c r="C8776" s="47"/>
      <c r="D8776" s="47"/>
      <c r="E8776" s="47"/>
      <c r="F8776" s="47"/>
      <c r="G8776" s="48"/>
      <c r="H8776" s="47"/>
      <c r="I8776" s="51"/>
      <c r="J8776" s="51"/>
      <c r="K8776" s="47"/>
      <c r="L8776" s="47"/>
      <c r="M8776" s="47"/>
      <c r="N8776" s="47"/>
      <c r="O8776" s="48"/>
    </row>
    <row r="8777" spans="2:15" x14ac:dyDescent="0.25">
      <c r="B8777" s="84"/>
      <c r="C8777" s="47"/>
      <c r="D8777" s="47"/>
      <c r="E8777" s="47"/>
      <c r="F8777" s="47"/>
      <c r="G8777" s="48"/>
      <c r="H8777" s="47"/>
      <c r="I8777" s="51"/>
      <c r="J8777" s="51"/>
      <c r="K8777" s="47"/>
      <c r="L8777" s="47"/>
      <c r="M8777" s="47"/>
      <c r="N8777" s="47"/>
      <c r="O8777" s="48"/>
    </row>
    <row r="8778" spans="2:15" x14ac:dyDescent="0.25">
      <c r="B8778" s="84"/>
      <c r="C8778" s="47"/>
      <c r="D8778" s="47"/>
      <c r="E8778" s="47"/>
      <c r="F8778" s="47"/>
      <c r="G8778" s="48"/>
      <c r="H8778" s="47"/>
      <c r="I8778" s="51"/>
      <c r="J8778" s="51"/>
      <c r="K8778" s="47"/>
      <c r="L8778" s="47"/>
      <c r="M8778" s="47"/>
      <c r="N8778" s="47"/>
      <c r="O8778" s="48"/>
    </row>
    <row r="8779" spans="2:15" x14ac:dyDescent="0.25">
      <c r="B8779" s="84"/>
      <c r="C8779" s="47"/>
      <c r="D8779" s="47"/>
      <c r="E8779" s="47"/>
      <c r="F8779" s="47"/>
      <c r="G8779" s="48"/>
      <c r="H8779" s="47"/>
      <c r="I8779" s="51"/>
      <c r="J8779" s="51"/>
      <c r="K8779" s="47"/>
      <c r="L8779" s="47"/>
      <c r="M8779" s="47"/>
      <c r="N8779" s="47"/>
      <c r="O8779" s="48"/>
    </row>
    <row r="8780" spans="2:15" x14ac:dyDescent="0.25">
      <c r="B8780" s="84"/>
      <c r="C8780" s="47"/>
      <c r="D8780" s="47"/>
      <c r="E8780" s="47"/>
      <c r="F8780" s="47"/>
      <c r="G8780" s="48"/>
      <c r="H8780" s="47"/>
      <c r="I8780" s="51"/>
      <c r="J8780" s="51"/>
      <c r="K8780" s="47"/>
      <c r="L8780" s="47"/>
      <c r="M8780" s="47"/>
      <c r="N8780" s="47"/>
      <c r="O8780" s="48"/>
    </row>
    <row r="8781" spans="2:15" x14ac:dyDescent="0.25">
      <c r="B8781" s="84"/>
      <c r="C8781" s="47"/>
      <c r="D8781" s="47"/>
      <c r="E8781" s="47"/>
      <c r="F8781" s="47"/>
      <c r="G8781" s="48"/>
      <c r="H8781" s="47"/>
      <c r="I8781" s="51"/>
      <c r="J8781" s="51"/>
      <c r="K8781" s="47"/>
      <c r="L8781" s="47"/>
      <c r="M8781" s="47"/>
      <c r="N8781" s="47"/>
      <c r="O8781" s="48"/>
    </row>
    <row r="8782" spans="2:15" x14ac:dyDescent="0.25">
      <c r="B8782" s="84"/>
      <c r="C8782" s="47"/>
      <c r="D8782" s="47"/>
      <c r="E8782" s="47"/>
      <c r="F8782" s="47"/>
      <c r="G8782" s="48"/>
      <c r="H8782" s="47"/>
      <c r="I8782" s="51"/>
      <c r="J8782" s="51"/>
      <c r="K8782" s="47"/>
      <c r="L8782" s="47"/>
      <c r="M8782" s="47"/>
      <c r="N8782" s="47"/>
      <c r="O8782" s="48"/>
    </row>
    <row r="8783" spans="2:15" x14ac:dyDescent="0.25">
      <c r="B8783" s="84"/>
      <c r="C8783" s="47"/>
      <c r="D8783" s="47"/>
      <c r="E8783" s="47"/>
      <c r="F8783" s="47"/>
      <c r="G8783" s="48"/>
      <c r="H8783" s="47"/>
      <c r="I8783" s="51"/>
      <c r="J8783" s="51"/>
      <c r="K8783" s="47"/>
      <c r="L8783" s="47"/>
      <c r="M8783" s="47"/>
      <c r="N8783" s="47"/>
      <c r="O8783" s="48"/>
    </row>
    <row r="8784" spans="2:15" x14ac:dyDescent="0.25">
      <c r="B8784" s="84"/>
      <c r="C8784" s="47"/>
      <c r="D8784" s="47"/>
      <c r="E8784" s="47"/>
      <c r="F8784" s="47"/>
      <c r="G8784" s="48"/>
      <c r="H8784" s="47"/>
      <c r="I8784" s="51"/>
      <c r="J8784" s="51"/>
      <c r="K8784" s="47"/>
      <c r="L8784" s="47"/>
      <c r="M8784" s="47"/>
      <c r="N8784" s="47"/>
      <c r="O8784" s="48"/>
    </row>
    <row r="8785" spans="2:15" x14ac:dyDescent="0.25">
      <c r="B8785" s="84"/>
      <c r="C8785" s="47"/>
      <c r="D8785" s="47"/>
      <c r="E8785" s="47"/>
      <c r="F8785" s="47"/>
      <c r="G8785" s="48"/>
      <c r="H8785" s="47"/>
      <c r="I8785" s="51"/>
      <c r="J8785" s="51"/>
      <c r="K8785" s="47"/>
      <c r="L8785" s="47"/>
      <c r="M8785" s="47"/>
      <c r="N8785" s="47"/>
      <c r="O8785" s="48"/>
    </row>
    <row r="8786" spans="2:15" x14ac:dyDescent="0.25">
      <c r="B8786" s="84"/>
      <c r="C8786" s="47"/>
      <c r="D8786" s="47"/>
      <c r="E8786" s="47"/>
      <c r="F8786" s="47"/>
      <c r="G8786" s="48"/>
      <c r="H8786" s="47"/>
      <c r="I8786" s="51"/>
      <c r="J8786" s="51"/>
      <c r="K8786" s="47"/>
      <c r="L8786" s="47"/>
      <c r="M8786" s="47"/>
      <c r="N8786" s="47"/>
      <c r="O8786" s="48"/>
    </row>
    <row r="8787" spans="2:15" x14ac:dyDescent="0.25">
      <c r="B8787" s="84"/>
      <c r="C8787" s="47"/>
      <c r="D8787" s="47"/>
      <c r="E8787" s="47"/>
      <c r="F8787" s="47"/>
      <c r="G8787" s="48"/>
      <c r="H8787" s="47"/>
      <c r="I8787" s="51"/>
      <c r="J8787" s="51"/>
      <c r="K8787" s="47"/>
      <c r="L8787" s="47"/>
      <c r="M8787" s="47"/>
      <c r="N8787" s="47"/>
      <c r="O8787" s="48"/>
    </row>
    <row r="8788" spans="2:15" x14ac:dyDescent="0.25">
      <c r="B8788" s="84"/>
      <c r="C8788" s="47"/>
      <c r="D8788" s="47"/>
      <c r="E8788" s="47"/>
      <c r="F8788" s="47"/>
      <c r="G8788" s="48"/>
      <c r="H8788" s="47"/>
      <c r="I8788" s="51"/>
      <c r="J8788" s="51"/>
      <c r="K8788" s="47"/>
      <c r="L8788" s="47"/>
      <c r="M8788" s="47"/>
      <c r="N8788" s="47"/>
      <c r="O8788" s="48"/>
    </row>
    <row r="8789" spans="2:15" x14ac:dyDescent="0.25">
      <c r="B8789" s="84"/>
      <c r="C8789" s="47"/>
      <c r="D8789" s="47"/>
      <c r="E8789" s="47"/>
      <c r="F8789" s="47"/>
      <c r="G8789" s="48"/>
      <c r="H8789" s="47"/>
      <c r="I8789" s="51"/>
      <c r="J8789" s="51"/>
      <c r="K8789" s="47"/>
      <c r="L8789" s="47"/>
      <c r="M8789" s="47"/>
      <c r="N8789" s="47"/>
      <c r="O8789" s="48"/>
    </row>
    <row r="8790" spans="2:15" x14ac:dyDescent="0.25">
      <c r="B8790" s="84"/>
      <c r="C8790" s="47"/>
      <c r="D8790" s="47"/>
      <c r="E8790" s="47"/>
      <c r="F8790" s="47"/>
      <c r="G8790" s="48"/>
      <c r="H8790" s="47"/>
      <c r="I8790" s="51"/>
      <c r="J8790" s="51"/>
      <c r="K8790" s="47"/>
      <c r="L8790" s="47"/>
      <c r="M8790" s="47"/>
      <c r="N8790" s="47"/>
      <c r="O8790" s="48"/>
    </row>
    <row r="8791" spans="2:15" x14ac:dyDescent="0.25">
      <c r="B8791" s="84"/>
      <c r="C8791" s="47"/>
      <c r="D8791" s="47"/>
      <c r="E8791" s="47"/>
      <c r="F8791" s="47"/>
      <c r="G8791" s="48"/>
      <c r="H8791" s="47"/>
      <c r="I8791" s="51"/>
      <c r="J8791" s="51"/>
      <c r="K8791" s="47"/>
      <c r="L8791" s="47"/>
      <c r="M8791" s="47"/>
      <c r="N8791" s="47"/>
      <c r="O8791" s="48"/>
    </row>
    <row r="8792" spans="2:15" x14ac:dyDescent="0.25">
      <c r="B8792" s="84"/>
      <c r="C8792" s="47"/>
      <c r="D8792" s="47"/>
      <c r="E8792" s="47"/>
      <c r="F8792" s="47"/>
      <c r="G8792" s="48"/>
      <c r="H8792" s="47"/>
      <c r="I8792" s="51"/>
      <c r="J8792" s="51"/>
      <c r="K8792" s="47"/>
      <c r="L8792" s="47"/>
      <c r="M8792" s="47"/>
      <c r="N8792" s="47"/>
      <c r="O8792" s="48"/>
    </row>
    <row r="8793" spans="2:15" x14ac:dyDescent="0.25">
      <c r="B8793" s="84"/>
      <c r="C8793" s="47"/>
      <c r="D8793" s="47"/>
      <c r="E8793" s="47"/>
      <c r="F8793" s="47"/>
      <c r="G8793" s="48"/>
      <c r="H8793" s="47"/>
      <c r="I8793" s="51"/>
      <c r="J8793" s="51"/>
      <c r="K8793" s="47"/>
      <c r="L8793" s="47"/>
      <c r="M8793" s="47"/>
      <c r="N8793" s="47"/>
      <c r="O8793" s="48"/>
    </row>
    <row r="8794" spans="2:15" x14ac:dyDescent="0.25">
      <c r="B8794" s="84"/>
      <c r="C8794" s="47"/>
      <c r="D8794" s="47"/>
      <c r="E8794" s="47"/>
      <c r="F8794" s="47"/>
      <c r="G8794" s="48"/>
      <c r="H8794" s="47"/>
      <c r="I8794" s="51"/>
      <c r="J8794" s="51"/>
      <c r="K8794" s="47"/>
      <c r="L8794" s="47"/>
      <c r="M8794" s="47"/>
      <c r="N8794" s="47"/>
      <c r="O8794" s="48"/>
    </row>
    <row r="8795" spans="2:15" x14ac:dyDescent="0.25">
      <c r="B8795" s="84"/>
      <c r="C8795" s="47"/>
      <c r="D8795" s="47"/>
      <c r="E8795" s="47"/>
      <c r="F8795" s="47"/>
      <c r="G8795" s="48"/>
      <c r="H8795" s="47"/>
      <c r="I8795" s="51"/>
      <c r="J8795" s="51"/>
      <c r="K8795" s="47"/>
      <c r="L8795" s="47"/>
      <c r="M8795" s="47"/>
      <c r="N8795" s="47"/>
      <c r="O8795" s="48"/>
    </row>
    <row r="8796" spans="2:15" x14ac:dyDescent="0.25">
      <c r="B8796" s="84"/>
      <c r="C8796" s="47"/>
      <c r="D8796" s="47"/>
      <c r="E8796" s="47"/>
      <c r="F8796" s="47"/>
      <c r="G8796" s="48"/>
      <c r="H8796" s="47"/>
      <c r="I8796" s="51"/>
      <c r="J8796" s="51"/>
      <c r="K8796" s="47"/>
      <c r="L8796" s="47"/>
      <c r="M8796" s="47"/>
      <c r="N8796" s="47"/>
      <c r="O8796" s="48"/>
    </row>
    <row r="8797" spans="2:15" x14ac:dyDescent="0.25">
      <c r="B8797" s="84"/>
      <c r="C8797" s="47"/>
      <c r="D8797" s="47"/>
      <c r="E8797" s="47"/>
      <c r="F8797" s="47"/>
      <c r="G8797" s="48"/>
      <c r="H8797" s="47"/>
      <c r="I8797" s="51"/>
      <c r="J8797" s="51"/>
      <c r="K8797" s="47"/>
      <c r="L8797" s="47"/>
      <c r="M8797" s="47"/>
      <c r="N8797" s="47"/>
      <c r="O8797" s="48"/>
    </row>
    <row r="8798" spans="2:15" x14ac:dyDescent="0.25">
      <c r="B8798" s="84"/>
      <c r="C8798" s="47"/>
      <c r="D8798" s="47"/>
      <c r="E8798" s="47"/>
      <c r="F8798" s="47"/>
      <c r="G8798" s="48"/>
      <c r="H8798" s="47"/>
      <c r="I8798" s="51"/>
      <c r="J8798" s="51"/>
      <c r="K8798" s="47"/>
      <c r="L8798" s="47"/>
      <c r="M8798" s="47"/>
      <c r="N8798" s="47"/>
      <c r="O8798" s="48"/>
    </row>
    <row r="8799" spans="2:15" x14ac:dyDescent="0.25">
      <c r="B8799" s="84"/>
      <c r="C8799" s="47"/>
      <c r="D8799" s="47"/>
      <c r="E8799" s="47"/>
      <c r="F8799" s="47"/>
      <c r="G8799" s="48"/>
      <c r="H8799" s="47"/>
      <c r="I8799" s="51"/>
      <c r="J8799" s="51"/>
      <c r="K8799" s="47"/>
      <c r="L8799" s="47"/>
      <c r="M8799" s="47"/>
      <c r="N8799" s="47"/>
      <c r="O8799" s="48"/>
    </row>
    <row r="8800" spans="2:15" x14ac:dyDescent="0.25">
      <c r="B8800" s="84"/>
      <c r="C8800" s="47"/>
      <c r="D8800" s="47"/>
      <c r="E8800" s="47"/>
      <c r="F8800" s="47"/>
      <c r="G8800" s="48"/>
      <c r="H8800" s="47"/>
      <c r="I8800" s="51"/>
      <c r="J8800" s="51"/>
      <c r="K8800" s="47"/>
      <c r="L8800" s="47"/>
      <c r="M8800" s="47"/>
      <c r="N8800" s="47"/>
      <c r="O8800" s="48"/>
    </row>
    <row r="8801" spans="2:15" x14ac:dyDescent="0.25">
      <c r="B8801" s="84"/>
      <c r="C8801" s="47"/>
      <c r="D8801" s="47"/>
      <c r="E8801" s="47"/>
      <c r="F8801" s="47"/>
      <c r="G8801" s="48"/>
      <c r="H8801" s="47"/>
      <c r="I8801" s="51"/>
      <c r="J8801" s="51"/>
      <c r="K8801" s="47"/>
      <c r="L8801" s="47"/>
      <c r="M8801" s="47"/>
      <c r="N8801" s="47"/>
      <c r="O8801" s="48"/>
    </row>
    <row r="8802" spans="2:15" x14ac:dyDescent="0.25">
      <c r="B8802" s="84"/>
      <c r="C8802" s="47"/>
      <c r="D8802" s="47"/>
      <c r="E8802" s="47"/>
      <c r="F8802" s="47"/>
      <c r="G8802" s="48"/>
      <c r="H8802" s="47"/>
      <c r="I8802" s="51"/>
      <c r="J8802" s="51"/>
      <c r="K8802" s="47"/>
      <c r="L8802" s="47"/>
      <c r="M8802" s="47"/>
      <c r="N8802" s="47"/>
      <c r="O8802" s="48"/>
    </row>
    <row r="8803" spans="2:15" x14ac:dyDescent="0.25">
      <c r="B8803" s="84"/>
      <c r="C8803" s="47"/>
      <c r="D8803" s="47"/>
      <c r="E8803" s="47"/>
      <c r="F8803" s="47"/>
      <c r="G8803" s="48"/>
      <c r="H8803" s="47"/>
      <c r="I8803" s="51"/>
      <c r="J8803" s="51"/>
      <c r="K8803" s="47"/>
      <c r="L8803" s="47"/>
      <c r="M8803" s="47"/>
      <c r="N8803" s="47"/>
      <c r="O8803" s="48"/>
    </row>
    <row r="8804" spans="2:15" x14ac:dyDescent="0.25">
      <c r="B8804" s="84"/>
      <c r="C8804" s="47"/>
      <c r="D8804" s="47"/>
      <c r="E8804" s="47"/>
      <c r="F8804" s="47"/>
      <c r="G8804" s="48"/>
      <c r="H8804" s="47"/>
      <c r="I8804" s="51"/>
      <c r="J8804" s="51"/>
      <c r="K8804" s="47"/>
      <c r="L8804" s="47"/>
      <c r="M8804" s="47"/>
      <c r="N8804" s="47"/>
      <c r="O8804" s="48"/>
    </row>
    <row r="8805" spans="2:15" x14ac:dyDescent="0.25">
      <c r="B8805" s="84"/>
      <c r="C8805" s="47"/>
      <c r="D8805" s="47"/>
      <c r="E8805" s="47"/>
      <c r="F8805" s="47"/>
      <c r="G8805" s="48"/>
      <c r="H8805" s="47"/>
      <c r="I8805" s="51"/>
      <c r="J8805" s="51"/>
      <c r="K8805" s="47"/>
      <c r="L8805" s="47"/>
      <c r="M8805" s="47"/>
      <c r="N8805" s="47"/>
      <c r="O8805" s="48"/>
    </row>
    <row r="8806" spans="2:15" x14ac:dyDescent="0.25">
      <c r="B8806" s="84"/>
      <c r="C8806" s="47"/>
      <c r="D8806" s="47"/>
      <c r="E8806" s="47"/>
      <c r="F8806" s="47"/>
      <c r="G8806" s="48"/>
      <c r="H8806" s="47"/>
      <c r="I8806" s="51"/>
      <c r="J8806" s="51"/>
      <c r="K8806" s="47"/>
      <c r="L8806" s="47"/>
      <c r="M8806" s="47"/>
      <c r="N8806" s="47"/>
      <c r="O8806" s="48"/>
    </row>
    <row r="8807" spans="2:15" x14ac:dyDescent="0.25">
      <c r="B8807" s="84"/>
      <c r="C8807" s="47"/>
      <c r="D8807" s="47"/>
      <c r="E8807" s="47"/>
      <c r="F8807" s="47"/>
      <c r="G8807" s="48"/>
      <c r="H8807" s="47"/>
      <c r="I8807" s="51"/>
      <c r="J8807" s="51"/>
      <c r="K8807" s="47"/>
      <c r="L8807" s="47"/>
      <c r="M8807" s="47"/>
      <c r="N8807" s="47"/>
      <c r="O8807" s="48"/>
    </row>
    <row r="8808" spans="2:15" x14ac:dyDescent="0.25">
      <c r="B8808" s="84"/>
      <c r="C8808" s="47"/>
      <c r="D8808" s="47"/>
      <c r="E8808" s="47"/>
      <c r="F8808" s="47"/>
      <c r="G8808" s="48"/>
      <c r="H8808" s="47"/>
      <c r="I8808" s="51"/>
      <c r="J8808" s="51"/>
      <c r="K8808" s="47"/>
      <c r="L8808" s="47"/>
      <c r="M8808" s="47"/>
      <c r="N8808" s="47"/>
      <c r="O8808" s="48"/>
    </row>
    <row r="8809" spans="2:15" x14ac:dyDescent="0.25">
      <c r="B8809" s="84"/>
      <c r="C8809" s="47"/>
      <c r="D8809" s="47"/>
      <c r="E8809" s="47"/>
      <c r="F8809" s="47"/>
      <c r="G8809" s="48"/>
      <c r="H8809" s="47"/>
      <c r="I8809" s="51"/>
      <c r="J8809" s="51"/>
      <c r="K8809" s="47"/>
      <c r="L8809" s="47"/>
      <c r="M8809" s="47"/>
      <c r="N8809" s="47"/>
      <c r="O8809" s="48"/>
    </row>
    <row r="8810" spans="2:15" x14ac:dyDescent="0.25">
      <c r="B8810" s="84"/>
      <c r="C8810" s="47"/>
      <c r="D8810" s="47"/>
      <c r="E8810" s="47"/>
      <c r="F8810" s="47"/>
      <c r="G8810" s="48"/>
      <c r="H8810" s="47"/>
      <c r="I8810" s="51"/>
      <c r="J8810" s="51"/>
      <c r="K8810" s="47"/>
      <c r="L8810" s="47"/>
      <c r="M8810" s="47"/>
      <c r="N8810" s="47"/>
      <c r="O8810" s="48"/>
    </row>
    <row r="8811" spans="2:15" x14ac:dyDescent="0.25">
      <c r="B8811" s="84"/>
      <c r="C8811" s="47"/>
      <c r="D8811" s="47"/>
      <c r="E8811" s="47"/>
      <c r="F8811" s="47"/>
      <c r="G8811" s="48"/>
      <c r="H8811" s="47"/>
      <c r="I8811" s="51"/>
      <c r="J8811" s="51"/>
      <c r="K8811" s="47"/>
      <c r="L8811" s="47"/>
      <c r="M8811" s="47"/>
      <c r="N8811" s="47"/>
      <c r="O8811" s="48"/>
    </row>
    <row r="8812" spans="2:15" x14ac:dyDescent="0.25">
      <c r="B8812" s="84"/>
      <c r="C8812" s="47"/>
      <c r="D8812" s="47"/>
      <c r="E8812" s="47"/>
      <c r="F8812" s="47"/>
      <c r="G8812" s="48"/>
      <c r="H8812" s="47"/>
      <c r="I8812" s="51"/>
      <c r="J8812" s="51"/>
      <c r="K8812" s="47"/>
      <c r="L8812" s="47"/>
      <c r="M8812" s="47"/>
      <c r="N8812" s="47"/>
      <c r="O8812" s="48"/>
    </row>
    <row r="8813" spans="2:15" x14ac:dyDescent="0.25">
      <c r="B8813" s="84"/>
      <c r="C8813" s="47"/>
      <c r="D8813" s="47"/>
      <c r="E8813" s="47"/>
      <c r="F8813" s="47"/>
      <c r="G8813" s="48"/>
      <c r="H8813" s="47"/>
      <c r="I8813" s="51"/>
      <c r="J8813" s="51"/>
      <c r="K8813" s="47"/>
      <c r="L8813" s="47"/>
      <c r="M8813" s="47"/>
      <c r="N8813" s="47"/>
      <c r="O8813" s="48"/>
    </row>
    <row r="8814" spans="2:15" x14ac:dyDescent="0.25">
      <c r="B8814" s="84"/>
      <c r="C8814" s="47"/>
      <c r="D8814" s="47"/>
      <c r="E8814" s="47"/>
      <c r="F8814" s="47"/>
      <c r="G8814" s="48"/>
      <c r="H8814" s="47"/>
      <c r="I8814" s="51"/>
      <c r="J8814" s="51"/>
      <c r="K8814" s="47"/>
      <c r="L8814" s="47"/>
      <c r="M8814" s="47"/>
      <c r="N8814" s="47"/>
      <c r="O8814" s="48"/>
    </row>
    <row r="8815" spans="2:15" x14ac:dyDescent="0.25">
      <c r="B8815" s="84"/>
      <c r="C8815" s="47"/>
      <c r="D8815" s="47"/>
      <c r="E8815" s="47"/>
      <c r="F8815" s="47"/>
      <c r="G8815" s="48"/>
      <c r="H8815" s="47"/>
      <c r="I8815" s="51"/>
      <c r="J8815" s="51"/>
      <c r="K8815" s="47"/>
      <c r="L8815" s="47"/>
      <c r="M8815" s="47"/>
      <c r="N8815" s="47"/>
      <c r="O8815" s="48"/>
    </row>
    <row r="8816" spans="2:15" x14ac:dyDescent="0.25">
      <c r="B8816" s="84"/>
      <c r="C8816" s="47"/>
      <c r="D8816" s="47"/>
      <c r="E8816" s="47"/>
      <c r="F8816" s="47"/>
      <c r="G8816" s="48"/>
      <c r="H8816" s="47"/>
      <c r="I8816" s="51"/>
      <c r="J8816" s="51"/>
      <c r="K8816" s="47"/>
      <c r="L8816" s="47"/>
      <c r="M8816" s="47"/>
      <c r="N8816" s="47"/>
      <c r="O8816" s="48"/>
    </row>
    <row r="8817" spans="2:15" x14ac:dyDescent="0.25">
      <c r="B8817" s="84"/>
      <c r="C8817" s="47"/>
      <c r="D8817" s="47"/>
      <c r="E8817" s="47"/>
      <c r="F8817" s="47"/>
      <c r="G8817" s="48"/>
      <c r="H8817" s="47"/>
      <c r="I8817" s="51"/>
      <c r="J8817" s="51"/>
      <c r="K8817" s="47"/>
      <c r="L8817" s="47"/>
      <c r="M8817" s="47"/>
      <c r="N8817" s="47"/>
      <c r="O8817" s="48"/>
    </row>
    <row r="8818" spans="2:15" x14ac:dyDescent="0.25">
      <c r="B8818" s="84"/>
      <c r="C8818" s="47"/>
      <c r="D8818" s="47"/>
      <c r="E8818" s="47"/>
      <c r="F8818" s="47"/>
      <c r="G8818" s="48"/>
      <c r="H8818" s="47"/>
      <c r="I8818" s="51"/>
      <c r="J8818" s="51"/>
      <c r="K8818" s="47"/>
      <c r="L8818" s="47"/>
      <c r="M8818" s="47"/>
      <c r="N8818" s="47"/>
      <c r="O8818" s="48"/>
    </row>
    <row r="8819" spans="2:15" x14ac:dyDescent="0.25">
      <c r="B8819" s="84"/>
      <c r="C8819" s="47"/>
      <c r="D8819" s="47"/>
      <c r="E8819" s="47"/>
      <c r="F8819" s="47"/>
      <c r="G8819" s="48"/>
      <c r="H8819" s="47"/>
      <c r="I8819" s="51"/>
      <c r="J8819" s="51"/>
      <c r="K8819" s="47"/>
      <c r="L8819" s="47"/>
      <c r="M8819" s="47"/>
      <c r="N8819" s="47"/>
      <c r="O8819" s="48"/>
    </row>
    <row r="8820" spans="2:15" x14ac:dyDescent="0.25">
      <c r="B8820" s="84"/>
      <c r="C8820" s="47"/>
      <c r="D8820" s="47"/>
      <c r="E8820" s="47"/>
      <c r="F8820" s="47"/>
      <c r="G8820" s="48"/>
      <c r="H8820" s="47"/>
      <c r="I8820" s="51"/>
      <c r="J8820" s="51"/>
      <c r="K8820" s="47"/>
      <c r="L8820" s="47"/>
      <c r="M8820" s="47"/>
      <c r="N8820" s="47"/>
      <c r="O8820" s="48"/>
    </row>
    <row r="8821" spans="2:15" x14ac:dyDescent="0.25">
      <c r="B8821" s="84"/>
      <c r="C8821" s="47"/>
      <c r="D8821" s="47"/>
      <c r="E8821" s="47"/>
      <c r="F8821" s="47"/>
      <c r="G8821" s="48"/>
      <c r="H8821" s="47"/>
      <c r="I8821" s="51"/>
      <c r="J8821" s="51"/>
      <c r="K8821" s="47"/>
      <c r="L8821" s="47"/>
      <c r="M8821" s="47"/>
      <c r="N8821" s="47"/>
      <c r="O8821" s="48"/>
    </row>
    <row r="8822" spans="2:15" x14ac:dyDescent="0.25">
      <c r="B8822" s="84"/>
      <c r="C8822" s="47"/>
      <c r="D8822" s="47"/>
      <c r="E8822" s="47"/>
      <c r="F8822" s="47"/>
      <c r="G8822" s="48"/>
      <c r="H8822" s="47"/>
      <c r="I8822" s="51"/>
      <c r="J8822" s="51"/>
      <c r="K8822" s="47"/>
      <c r="L8822" s="47"/>
      <c r="M8822" s="47"/>
      <c r="N8822" s="47"/>
      <c r="O8822" s="48"/>
    </row>
    <row r="8823" spans="2:15" x14ac:dyDescent="0.25">
      <c r="B8823" s="84"/>
      <c r="C8823" s="47"/>
      <c r="D8823" s="47"/>
      <c r="E8823" s="47"/>
      <c r="F8823" s="47"/>
      <c r="G8823" s="48"/>
      <c r="H8823" s="47"/>
      <c r="I8823" s="51"/>
      <c r="J8823" s="51"/>
      <c r="K8823" s="47"/>
      <c r="L8823" s="47"/>
      <c r="M8823" s="47"/>
      <c r="N8823" s="47"/>
      <c r="O8823" s="48"/>
    </row>
    <row r="8824" spans="2:15" x14ac:dyDescent="0.25">
      <c r="B8824" s="84"/>
      <c r="C8824" s="47"/>
      <c r="D8824" s="47"/>
      <c r="E8824" s="47"/>
      <c r="F8824" s="47"/>
      <c r="G8824" s="48"/>
      <c r="H8824" s="47"/>
      <c r="I8824" s="51"/>
      <c r="J8824" s="51"/>
      <c r="K8824" s="47"/>
      <c r="L8824" s="47"/>
      <c r="M8824" s="47"/>
      <c r="N8824" s="47"/>
      <c r="O8824" s="48"/>
    </row>
    <row r="8825" spans="2:15" x14ac:dyDescent="0.25">
      <c r="B8825" s="84"/>
      <c r="C8825" s="47"/>
      <c r="D8825" s="47"/>
      <c r="E8825" s="47"/>
      <c r="F8825" s="47"/>
      <c r="G8825" s="48"/>
      <c r="H8825" s="47"/>
      <c r="I8825" s="51"/>
      <c r="J8825" s="51"/>
      <c r="K8825" s="47"/>
      <c r="L8825" s="47"/>
      <c r="M8825" s="47"/>
      <c r="N8825" s="47"/>
      <c r="O8825" s="48"/>
    </row>
    <row r="8826" spans="2:15" x14ac:dyDescent="0.25">
      <c r="B8826" s="84"/>
      <c r="C8826" s="47"/>
      <c r="D8826" s="47"/>
      <c r="E8826" s="47"/>
      <c r="F8826" s="47"/>
      <c r="G8826" s="48"/>
      <c r="H8826" s="47"/>
      <c r="I8826" s="51"/>
      <c r="J8826" s="51"/>
      <c r="K8826" s="47"/>
      <c r="L8826" s="47"/>
      <c r="M8826" s="47"/>
      <c r="N8826" s="47"/>
      <c r="O8826" s="48"/>
    </row>
    <row r="8827" spans="2:15" x14ac:dyDescent="0.25">
      <c r="B8827" s="84"/>
      <c r="C8827" s="47"/>
      <c r="D8827" s="47"/>
      <c r="E8827" s="47"/>
      <c r="F8827" s="47"/>
      <c r="G8827" s="48"/>
      <c r="H8827" s="47"/>
      <c r="I8827" s="51"/>
      <c r="J8827" s="51"/>
      <c r="K8827" s="47"/>
      <c r="L8827" s="47"/>
      <c r="M8827" s="47"/>
      <c r="N8827" s="47"/>
      <c r="O8827" s="48"/>
    </row>
    <row r="8828" spans="2:15" x14ac:dyDescent="0.25">
      <c r="B8828" s="84"/>
      <c r="C8828" s="47"/>
      <c r="D8828" s="47"/>
      <c r="E8828" s="47"/>
      <c r="F8828" s="47"/>
      <c r="G8828" s="48"/>
      <c r="H8828" s="47"/>
      <c r="I8828" s="51"/>
      <c r="J8828" s="51"/>
      <c r="K8828" s="47"/>
      <c r="L8828" s="47"/>
      <c r="M8828" s="47"/>
      <c r="N8828" s="47"/>
      <c r="O8828" s="48"/>
    </row>
    <row r="8829" spans="2:15" x14ac:dyDescent="0.25">
      <c r="B8829" s="84"/>
      <c r="C8829" s="47"/>
      <c r="D8829" s="47"/>
      <c r="E8829" s="47"/>
      <c r="F8829" s="47"/>
      <c r="G8829" s="48"/>
      <c r="H8829" s="47"/>
      <c r="I8829" s="51"/>
      <c r="J8829" s="51"/>
      <c r="K8829" s="47"/>
      <c r="L8829" s="47"/>
      <c r="M8829" s="47"/>
      <c r="N8829" s="47"/>
      <c r="O8829" s="48"/>
    </row>
    <row r="8830" spans="2:15" x14ac:dyDescent="0.25">
      <c r="B8830" s="84"/>
      <c r="C8830" s="47"/>
      <c r="D8830" s="47"/>
      <c r="E8830" s="47"/>
      <c r="F8830" s="47"/>
      <c r="G8830" s="48"/>
      <c r="H8830" s="47"/>
      <c r="I8830" s="51"/>
      <c r="J8830" s="51"/>
      <c r="K8830" s="47"/>
      <c r="L8830" s="47"/>
      <c r="M8830" s="47"/>
      <c r="N8830" s="47"/>
      <c r="O8830" s="48"/>
    </row>
    <row r="8831" spans="2:15" x14ac:dyDescent="0.25">
      <c r="B8831" s="84"/>
      <c r="C8831" s="47"/>
      <c r="D8831" s="47"/>
      <c r="E8831" s="47"/>
      <c r="F8831" s="47"/>
      <c r="G8831" s="48"/>
      <c r="H8831" s="47"/>
      <c r="I8831" s="51"/>
      <c r="J8831" s="51"/>
      <c r="K8831" s="47"/>
      <c r="L8831" s="47"/>
      <c r="M8831" s="47"/>
      <c r="N8831" s="47"/>
      <c r="O8831" s="48"/>
    </row>
    <row r="8832" spans="2:15" x14ac:dyDescent="0.25">
      <c r="B8832" s="84"/>
      <c r="C8832" s="47"/>
      <c r="D8832" s="47"/>
      <c r="E8832" s="47"/>
      <c r="F8832" s="47"/>
      <c r="G8832" s="48"/>
      <c r="H8832" s="47"/>
      <c r="I8832" s="51"/>
      <c r="J8832" s="51"/>
      <c r="K8832" s="47"/>
      <c r="L8832" s="47"/>
      <c r="M8832" s="47"/>
      <c r="N8832" s="47"/>
      <c r="O8832" s="48"/>
    </row>
    <row r="8833" spans="2:15" x14ac:dyDescent="0.25">
      <c r="B8833" s="84"/>
      <c r="C8833" s="47"/>
      <c r="D8833" s="47"/>
      <c r="E8833" s="47"/>
      <c r="F8833" s="47"/>
      <c r="G8833" s="48"/>
      <c r="H8833" s="47"/>
      <c r="I8833" s="51"/>
      <c r="J8833" s="51"/>
      <c r="K8833" s="47"/>
      <c r="L8833" s="47"/>
      <c r="M8833" s="47"/>
      <c r="N8833" s="47"/>
      <c r="O8833" s="48"/>
    </row>
    <row r="8834" spans="2:15" x14ac:dyDescent="0.25">
      <c r="B8834" s="84"/>
      <c r="C8834" s="47"/>
      <c r="D8834" s="47"/>
      <c r="E8834" s="47"/>
      <c r="F8834" s="47"/>
      <c r="G8834" s="48"/>
      <c r="H8834" s="47"/>
      <c r="I8834" s="51"/>
      <c r="J8834" s="51"/>
      <c r="K8834" s="47"/>
      <c r="L8834" s="47"/>
      <c r="M8834" s="47"/>
      <c r="N8834" s="47"/>
      <c r="O8834" s="48"/>
    </row>
    <row r="8835" spans="2:15" x14ac:dyDescent="0.25">
      <c r="B8835" s="84"/>
      <c r="C8835" s="47"/>
      <c r="D8835" s="47"/>
      <c r="E8835" s="47"/>
      <c r="F8835" s="47"/>
      <c r="G8835" s="48"/>
      <c r="H8835" s="47"/>
      <c r="I8835" s="51"/>
      <c r="J8835" s="51"/>
      <c r="K8835" s="47"/>
      <c r="L8835" s="47"/>
      <c r="M8835" s="47"/>
      <c r="N8835" s="47"/>
      <c r="O8835" s="48"/>
    </row>
    <row r="8836" spans="2:15" x14ac:dyDescent="0.25">
      <c r="B8836" s="84"/>
      <c r="C8836" s="47"/>
      <c r="D8836" s="47"/>
      <c r="E8836" s="47"/>
      <c r="F8836" s="47"/>
      <c r="G8836" s="48"/>
      <c r="H8836" s="47"/>
      <c r="I8836" s="51"/>
      <c r="J8836" s="51"/>
      <c r="K8836" s="47"/>
      <c r="L8836" s="47"/>
      <c r="M8836" s="47"/>
      <c r="N8836" s="47"/>
      <c r="O8836" s="48"/>
    </row>
    <row r="8837" spans="2:15" x14ac:dyDescent="0.25">
      <c r="B8837" s="84"/>
      <c r="C8837" s="47"/>
      <c r="D8837" s="47"/>
      <c r="E8837" s="47"/>
      <c r="F8837" s="47"/>
      <c r="G8837" s="48"/>
      <c r="H8837" s="47"/>
      <c r="I8837" s="51"/>
      <c r="J8837" s="51"/>
      <c r="K8837" s="47"/>
      <c r="L8837" s="47"/>
      <c r="M8837" s="47"/>
      <c r="N8837" s="47"/>
      <c r="O8837" s="48"/>
    </row>
    <row r="8838" spans="2:15" x14ac:dyDescent="0.25">
      <c r="B8838" s="84"/>
      <c r="C8838" s="47"/>
      <c r="D8838" s="47"/>
      <c r="E8838" s="47"/>
      <c r="F8838" s="47"/>
      <c r="G8838" s="48"/>
      <c r="H8838" s="47"/>
      <c r="I8838" s="51"/>
      <c r="J8838" s="51"/>
      <c r="K8838" s="47"/>
      <c r="L8838" s="47"/>
      <c r="M8838" s="47"/>
      <c r="N8838" s="47"/>
      <c r="O8838" s="48"/>
    </row>
    <row r="8839" spans="2:15" x14ac:dyDescent="0.25">
      <c r="B8839" s="84"/>
      <c r="C8839" s="47"/>
      <c r="D8839" s="47"/>
      <c r="E8839" s="47"/>
      <c r="F8839" s="47"/>
      <c r="G8839" s="48"/>
      <c r="H8839" s="47"/>
      <c r="I8839" s="51"/>
      <c r="J8839" s="51"/>
      <c r="K8839" s="47"/>
      <c r="L8839" s="47"/>
      <c r="M8839" s="47"/>
      <c r="N8839" s="47"/>
      <c r="O8839" s="48"/>
    </row>
    <row r="8840" spans="2:15" x14ac:dyDescent="0.25">
      <c r="B8840" s="84"/>
      <c r="C8840" s="47"/>
      <c r="D8840" s="47"/>
      <c r="E8840" s="47"/>
      <c r="F8840" s="47"/>
      <c r="G8840" s="48"/>
      <c r="H8840" s="47"/>
      <c r="I8840" s="51"/>
      <c r="J8840" s="51"/>
      <c r="K8840" s="47"/>
      <c r="L8840" s="47"/>
      <c r="M8840" s="47"/>
      <c r="N8840" s="47"/>
      <c r="O8840" s="48"/>
    </row>
    <row r="8841" spans="2:15" x14ac:dyDescent="0.25">
      <c r="B8841" s="84"/>
      <c r="C8841" s="47"/>
      <c r="D8841" s="47"/>
      <c r="E8841" s="47"/>
      <c r="F8841" s="47"/>
      <c r="G8841" s="48"/>
      <c r="H8841" s="47"/>
      <c r="I8841" s="51"/>
      <c r="J8841" s="51"/>
      <c r="K8841" s="47"/>
      <c r="L8841" s="47"/>
      <c r="M8841" s="47"/>
      <c r="N8841" s="47"/>
      <c r="O8841" s="48"/>
    </row>
    <row r="8842" spans="2:15" x14ac:dyDescent="0.25">
      <c r="B8842" s="84"/>
      <c r="C8842" s="47"/>
      <c r="D8842" s="47"/>
      <c r="E8842" s="47"/>
      <c r="F8842" s="47"/>
      <c r="G8842" s="48"/>
      <c r="H8842" s="47"/>
      <c r="I8842" s="51"/>
      <c r="J8842" s="51"/>
      <c r="K8842" s="47"/>
      <c r="L8842" s="47"/>
      <c r="M8842" s="47"/>
      <c r="N8842" s="47"/>
      <c r="O8842" s="48"/>
    </row>
    <row r="8843" spans="2:15" x14ac:dyDescent="0.25">
      <c r="B8843" s="84"/>
      <c r="C8843" s="47"/>
      <c r="D8843" s="47"/>
      <c r="E8843" s="47"/>
      <c r="F8843" s="47"/>
      <c r="G8843" s="48"/>
      <c r="H8843" s="47"/>
      <c r="I8843" s="51"/>
      <c r="J8843" s="51"/>
      <c r="K8843" s="47"/>
      <c r="L8843" s="47"/>
      <c r="M8843" s="47"/>
      <c r="N8843" s="47"/>
      <c r="O8843" s="48"/>
    </row>
    <row r="8844" spans="2:15" x14ac:dyDescent="0.25">
      <c r="B8844" s="84"/>
      <c r="C8844" s="47"/>
      <c r="D8844" s="47"/>
      <c r="E8844" s="47"/>
      <c r="F8844" s="47"/>
      <c r="G8844" s="48"/>
      <c r="H8844" s="47"/>
      <c r="I8844" s="51"/>
      <c r="J8844" s="51"/>
      <c r="K8844" s="47"/>
      <c r="L8844" s="47"/>
      <c r="M8844" s="47"/>
      <c r="N8844" s="47"/>
      <c r="O8844" s="48"/>
    </row>
    <row r="8845" spans="2:15" x14ac:dyDescent="0.25">
      <c r="B8845" s="84"/>
      <c r="C8845" s="47"/>
      <c r="D8845" s="47"/>
      <c r="E8845" s="47"/>
      <c r="F8845" s="47"/>
      <c r="G8845" s="48"/>
      <c r="H8845" s="47"/>
      <c r="I8845" s="51"/>
      <c r="J8845" s="51"/>
      <c r="K8845" s="47"/>
      <c r="L8845" s="47"/>
      <c r="M8845" s="47"/>
      <c r="N8845" s="47"/>
      <c r="O8845" s="48"/>
    </row>
    <row r="8846" spans="2:15" x14ac:dyDescent="0.25">
      <c r="B8846" s="84"/>
      <c r="C8846" s="47"/>
      <c r="D8846" s="47"/>
      <c r="E8846" s="47"/>
      <c r="F8846" s="47"/>
      <c r="G8846" s="48"/>
      <c r="H8846" s="47"/>
      <c r="I8846" s="51"/>
      <c r="J8846" s="51"/>
      <c r="K8846" s="47"/>
      <c r="L8846" s="47"/>
      <c r="M8846" s="47"/>
      <c r="N8846" s="47"/>
      <c r="O8846" s="48"/>
    </row>
    <row r="8847" spans="2:15" x14ac:dyDescent="0.25">
      <c r="B8847" s="84"/>
      <c r="C8847" s="47"/>
      <c r="D8847" s="47"/>
      <c r="E8847" s="47"/>
      <c r="F8847" s="47"/>
      <c r="G8847" s="48"/>
      <c r="H8847" s="47"/>
      <c r="I8847" s="51"/>
      <c r="J8847" s="51"/>
      <c r="K8847" s="47"/>
      <c r="L8847" s="47"/>
      <c r="M8847" s="47"/>
      <c r="N8847" s="47"/>
      <c r="O8847" s="48"/>
    </row>
    <row r="8848" spans="2:15" x14ac:dyDescent="0.25">
      <c r="B8848" s="84"/>
      <c r="C8848" s="47"/>
      <c r="D8848" s="47"/>
      <c r="E8848" s="47"/>
      <c r="F8848" s="47"/>
      <c r="G8848" s="48"/>
      <c r="H8848" s="47"/>
      <c r="I8848" s="51"/>
      <c r="J8848" s="51"/>
      <c r="K8848" s="47"/>
      <c r="L8848" s="47"/>
      <c r="M8848" s="47"/>
      <c r="N8848" s="47"/>
      <c r="O8848" s="48"/>
    </row>
    <row r="8849" spans="2:15" x14ac:dyDescent="0.25">
      <c r="B8849" s="84"/>
      <c r="C8849" s="47"/>
      <c r="D8849" s="47"/>
      <c r="E8849" s="47"/>
      <c r="F8849" s="47"/>
      <c r="G8849" s="48"/>
      <c r="H8849" s="47"/>
      <c r="I8849" s="51"/>
      <c r="J8849" s="51"/>
      <c r="K8849" s="47"/>
      <c r="L8849" s="47"/>
      <c r="M8849" s="47"/>
      <c r="N8849" s="47"/>
      <c r="O8849" s="48"/>
    </row>
    <row r="8850" spans="2:15" x14ac:dyDescent="0.25">
      <c r="B8850" s="84"/>
      <c r="C8850" s="47"/>
      <c r="D8850" s="47"/>
      <c r="E8850" s="47"/>
      <c r="F8850" s="47"/>
      <c r="G8850" s="48"/>
      <c r="H8850" s="47"/>
      <c r="I8850" s="51"/>
      <c r="J8850" s="51"/>
      <c r="K8850" s="47"/>
      <c r="L8850" s="47"/>
      <c r="M8850" s="47"/>
      <c r="N8850" s="47"/>
      <c r="O8850" s="48"/>
    </row>
    <row r="8851" spans="2:15" x14ac:dyDescent="0.25">
      <c r="B8851" s="84"/>
      <c r="C8851" s="47"/>
      <c r="D8851" s="47"/>
      <c r="E8851" s="47"/>
      <c r="F8851" s="47"/>
      <c r="G8851" s="48"/>
      <c r="H8851" s="47"/>
      <c r="I8851" s="51"/>
      <c r="J8851" s="51"/>
      <c r="K8851" s="47"/>
      <c r="L8851" s="47"/>
      <c r="M8851" s="47"/>
      <c r="N8851" s="47"/>
      <c r="O8851" s="48"/>
    </row>
    <row r="8852" spans="2:15" x14ac:dyDescent="0.25">
      <c r="B8852" s="84"/>
      <c r="C8852" s="47"/>
      <c r="D8852" s="47"/>
      <c r="E8852" s="47"/>
      <c r="F8852" s="47"/>
      <c r="G8852" s="48"/>
      <c r="H8852" s="47"/>
      <c r="I8852" s="51"/>
      <c r="J8852" s="51"/>
      <c r="K8852" s="47"/>
      <c r="L8852" s="47"/>
      <c r="M8852" s="47"/>
      <c r="N8852" s="47"/>
      <c r="O8852" s="48"/>
    </row>
    <row r="8853" spans="2:15" x14ac:dyDescent="0.25">
      <c r="B8853" s="84"/>
      <c r="C8853" s="47"/>
      <c r="D8853" s="47"/>
      <c r="E8853" s="47"/>
      <c r="F8853" s="47"/>
      <c r="G8853" s="48"/>
      <c r="H8853" s="47"/>
      <c r="I8853" s="51"/>
      <c r="J8853" s="51"/>
      <c r="K8853" s="47"/>
      <c r="L8853" s="47"/>
      <c r="M8853" s="47"/>
      <c r="N8853" s="47"/>
      <c r="O8853" s="48"/>
    </row>
    <row r="8854" spans="2:15" x14ac:dyDescent="0.25">
      <c r="B8854" s="84"/>
      <c r="C8854" s="47"/>
      <c r="D8854" s="47"/>
      <c r="E8854" s="47"/>
      <c r="F8854" s="47"/>
      <c r="G8854" s="48"/>
      <c r="H8854" s="47"/>
      <c r="I8854" s="51"/>
      <c r="J8854" s="51"/>
      <c r="K8854" s="47"/>
      <c r="L8854" s="47"/>
      <c r="M8854" s="47"/>
      <c r="N8854" s="47"/>
      <c r="O8854" s="48"/>
    </row>
    <row r="8855" spans="2:15" x14ac:dyDescent="0.25">
      <c r="B8855" s="84"/>
      <c r="C8855" s="47"/>
      <c r="D8855" s="47"/>
      <c r="E8855" s="47"/>
      <c r="F8855" s="47"/>
      <c r="G8855" s="48"/>
      <c r="H8855" s="47"/>
      <c r="I8855" s="51"/>
      <c r="J8855" s="51"/>
      <c r="K8855" s="47"/>
      <c r="L8855" s="47"/>
      <c r="M8855" s="47"/>
      <c r="N8855" s="47"/>
      <c r="O8855" s="48"/>
    </row>
    <row r="8856" spans="2:15" x14ac:dyDescent="0.25">
      <c r="B8856" s="84"/>
      <c r="C8856" s="47"/>
      <c r="D8856" s="47"/>
      <c r="E8856" s="47"/>
      <c r="F8856" s="47"/>
      <c r="G8856" s="48"/>
      <c r="H8856" s="47"/>
      <c r="I8856" s="51"/>
      <c r="J8856" s="51"/>
      <c r="K8856" s="47"/>
      <c r="L8856" s="47"/>
      <c r="M8856" s="47"/>
      <c r="N8856" s="47"/>
      <c r="O8856" s="48"/>
    </row>
    <row r="8857" spans="2:15" x14ac:dyDescent="0.25">
      <c r="B8857" s="84"/>
      <c r="C8857" s="47"/>
      <c r="D8857" s="47"/>
      <c r="E8857" s="47"/>
      <c r="F8857" s="47"/>
      <c r="G8857" s="48"/>
      <c r="H8857" s="47"/>
      <c r="I8857" s="51"/>
      <c r="J8857" s="51"/>
      <c r="K8857" s="47"/>
      <c r="L8857" s="47"/>
      <c r="M8857" s="47"/>
      <c r="N8857" s="47"/>
      <c r="O8857" s="48"/>
    </row>
    <row r="8858" spans="2:15" x14ac:dyDescent="0.25">
      <c r="B8858" s="84"/>
      <c r="C8858" s="47"/>
      <c r="D8858" s="47"/>
      <c r="E8858" s="47"/>
      <c r="F8858" s="47"/>
      <c r="G8858" s="48"/>
      <c r="H8858" s="47"/>
      <c r="I8858" s="51"/>
      <c r="J8858" s="51"/>
      <c r="K8858" s="47"/>
      <c r="L8858" s="47"/>
      <c r="M8858" s="47"/>
      <c r="N8858" s="47"/>
      <c r="O8858" s="48"/>
    </row>
    <row r="8859" spans="2:15" x14ac:dyDescent="0.25">
      <c r="B8859" s="84"/>
      <c r="C8859" s="47"/>
      <c r="D8859" s="47"/>
      <c r="E8859" s="47"/>
      <c r="F8859" s="47"/>
      <c r="G8859" s="48"/>
      <c r="H8859" s="47"/>
      <c r="I8859" s="51"/>
      <c r="J8859" s="51"/>
      <c r="K8859" s="47"/>
      <c r="L8859" s="47"/>
      <c r="M8859" s="47"/>
      <c r="N8859" s="47"/>
      <c r="O8859" s="48"/>
    </row>
    <row r="8860" spans="2:15" x14ac:dyDescent="0.25">
      <c r="B8860" s="84"/>
      <c r="C8860" s="47"/>
      <c r="D8860" s="47"/>
      <c r="E8860" s="47"/>
      <c r="F8860" s="47"/>
      <c r="G8860" s="48"/>
      <c r="H8860" s="47"/>
      <c r="I8860" s="51"/>
      <c r="J8860" s="51"/>
      <c r="K8860" s="47"/>
      <c r="L8860" s="47"/>
      <c r="M8860" s="47"/>
      <c r="N8860" s="47"/>
      <c r="O8860" s="48"/>
    </row>
    <row r="8861" spans="2:15" x14ac:dyDescent="0.25">
      <c r="B8861" s="84"/>
      <c r="C8861" s="47"/>
      <c r="D8861" s="47"/>
      <c r="E8861" s="47"/>
      <c r="F8861" s="47"/>
      <c r="G8861" s="48"/>
      <c r="H8861" s="47"/>
      <c r="I8861" s="51"/>
      <c r="J8861" s="51"/>
      <c r="K8861" s="47"/>
      <c r="L8861" s="47"/>
      <c r="M8861" s="47"/>
      <c r="N8861" s="47"/>
      <c r="O8861" s="48"/>
    </row>
    <row r="8862" spans="2:15" x14ac:dyDescent="0.25">
      <c r="B8862" s="84"/>
      <c r="C8862" s="47"/>
      <c r="D8862" s="47"/>
      <c r="E8862" s="47"/>
      <c r="F8862" s="47"/>
      <c r="G8862" s="48"/>
      <c r="H8862" s="47"/>
      <c r="I8862" s="51"/>
      <c r="J8862" s="51"/>
      <c r="K8862" s="47"/>
      <c r="L8862" s="47"/>
      <c r="M8862" s="47"/>
      <c r="N8862" s="47"/>
      <c r="O8862" s="48"/>
    </row>
    <row r="8863" spans="2:15" x14ac:dyDescent="0.25">
      <c r="B8863" s="84"/>
      <c r="C8863" s="47"/>
      <c r="D8863" s="47"/>
      <c r="E8863" s="47"/>
      <c r="F8863" s="47"/>
      <c r="G8863" s="48"/>
      <c r="H8863" s="47"/>
      <c r="I8863" s="51"/>
      <c r="J8863" s="51"/>
      <c r="K8863" s="47"/>
      <c r="L8863" s="47"/>
      <c r="M8863" s="47"/>
      <c r="N8863" s="47"/>
      <c r="O8863" s="48"/>
    </row>
    <row r="8864" spans="2:15" x14ac:dyDescent="0.25">
      <c r="B8864" s="84"/>
      <c r="C8864" s="47"/>
      <c r="D8864" s="47"/>
      <c r="E8864" s="47"/>
      <c r="F8864" s="47"/>
      <c r="G8864" s="48"/>
      <c r="H8864" s="47"/>
      <c r="I8864" s="51"/>
      <c r="J8864" s="51"/>
      <c r="K8864" s="47"/>
      <c r="L8864" s="47"/>
      <c r="M8864" s="47"/>
      <c r="N8864" s="47"/>
      <c r="O8864" s="48"/>
    </row>
    <row r="8865" spans="2:15" x14ac:dyDescent="0.25">
      <c r="B8865" s="84"/>
      <c r="C8865" s="47"/>
      <c r="D8865" s="47"/>
      <c r="E8865" s="47"/>
      <c r="F8865" s="47"/>
      <c r="G8865" s="48"/>
      <c r="H8865" s="47"/>
      <c r="I8865" s="51"/>
      <c r="J8865" s="51"/>
      <c r="K8865" s="47"/>
      <c r="L8865" s="47"/>
      <c r="M8865" s="47"/>
      <c r="N8865" s="47"/>
      <c r="O8865" s="48"/>
    </row>
    <row r="8866" spans="2:15" x14ac:dyDescent="0.25">
      <c r="B8866" s="84"/>
      <c r="C8866" s="47"/>
      <c r="D8866" s="47"/>
      <c r="E8866" s="47"/>
      <c r="F8866" s="47"/>
      <c r="G8866" s="48"/>
      <c r="H8866" s="47"/>
      <c r="I8866" s="51"/>
      <c r="J8866" s="51"/>
      <c r="K8866" s="47"/>
      <c r="L8866" s="47"/>
      <c r="M8866" s="47"/>
      <c r="N8866" s="47"/>
      <c r="O8866" s="48"/>
    </row>
    <row r="8867" spans="2:15" x14ac:dyDescent="0.25">
      <c r="B8867" s="84"/>
      <c r="C8867" s="47"/>
      <c r="D8867" s="47"/>
      <c r="E8867" s="47"/>
      <c r="F8867" s="47"/>
      <c r="G8867" s="48"/>
      <c r="H8867" s="47"/>
      <c r="I8867" s="51"/>
      <c r="J8867" s="51"/>
      <c r="K8867" s="47"/>
      <c r="L8867" s="47"/>
      <c r="M8867" s="47"/>
      <c r="N8867" s="47"/>
      <c r="O8867" s="48"/>
    </row>
    <row r="8868" spans="2:15" x14ac:dyDescent="0.25">
      <c r="B8868" s="84"/>
      <c r="C8868" s="47"/>
      <c r="D8868" s="47"/>
      <c r="E8868" s="47"/>
      <c r="F8868" s="47"/>
      <c r="G8868" s="48"/>
      <c r="H8868" s="47"/>
      <c r="I8868" s="51"/>
      <c r="J8868" s="51"/>
      <c r="K8868" s="47"/>
      <c r="L8868" s="47"/>
      <c r="M8868" s="47"/>
      <c r="N8868" s="47"/>
      <c r="O8868" s="48"/>
    </row>
    <row r="8869" spans="2:15" x14ac:dyDescent="0.25">
      <c r="B8869" s="84"/>
      <c r="C8869" s="47"/>
      <c r="D8869" s="47"/>
      <c r="E8869" s="47"/>
      <c r="F8869" s="47"/>
      <c r="G8869" s="48"/>
      <c r="H8869" s="47"/>
      <c r="I8869" s="51"/>
      <c r="J8869" s="51"/>
      <c r="K8869" s="47"/>
      <c r="L8869" s="47"/>
      <c r="M8869" s="47"/>
      <c r="N8869" s="47"/>
      <c r="O8869" s="48"/>
    </row>
    <row r="8870" spans="2:15" x14ac:dyDescent="0.25">
      <c r="B8870" s="84"/>
      <c r="C8870" s="47"/>
      <c r="D8870" s="47"/>
      <c r="E8870" s="47"/>
      <c r="F8870" s="47"/>
      <c r="G8870" s="48"/>
      <c r="H8870" s="47"/>
      <c r="I8870" s="51"/>
      <c r="J8870" s="51"/>
      <c r="K8870" s="47"/>
      <c r="L8870" s="47"/>
      <c r="M8870" s="47"/>
      <c r="N8870" s="47"/>
      <c r="O8870" s="48"/>
    </row>
    <row r="8871" spans="2:15" x14ac:dyDescent="0.25">
      <c r="B8871" s="84"/>
      <c r="C8871" s="47"/>
      <c r="D8871" s="47"/>
      <c r="E8871" s="47"/>
      <c r="F8871" s="47"/>
      <c r="G8871" s="48"/>
      <c r="H8871" s="47"/>
      <c r="I8871" s="51"/>
      <c r="J8871" s="51"/>
      <c r="K8871" s="47"/>
      <c r="L8871" s="47"/>
      <c r="M8871" s="47"/>
      <c r="N8871" s="47"/>
      <c r="O8871" s="48"/>
    </row>
    <row r="8872" spans="2:15" x14ac:dyDescent="0.25">
      <c r="B8872" s="84"/>
      <c r="C8872" s="47"/>
      <c r="D8872" s="47"/>
      <c r="E8872" s="47"/>
      <c r="F8872" s="47"/>
      <c r="G8872" s="48"/>
      <c r="H8872" s="47"/>
      <c r="I8872" s="51"/>
      <c r="J8872" s="51"/>
      <c r="K8872" s="47"/>
      <c r="L8872" s="47"/>
      <c r="M8872" s="47"/>
      <c r="N8872" s="47"/>
      <c r="O8872" s="48"/>
    </row>
    <row r="8873" spans="2:15" x14ac:dyDescent="0.25">
      <c r="B8873" s="84"/>
      <c r="C8873" s="47"/>
      <c r="D8873" s="47"/>
      <c r="E8873" s="47"/>
      <c r="F8873" s="47"/>
      <c r="G8873" s="48"/>
      <c r="H8873" s="47"/>
      <c r="I8873" s="51"/>
      <c r="J8873" s="51"/>
      <c r="K8873" s="47"/>
      <c r="L8873" s="47"/>
      <c r="M8873" s="47"/>
      <c r="N8873" s="47"/>
      <c r="O8873" s="48"/>
    </row>
    <row r="8874" spans="2:15" x14ac:dyDescent="0.25">
      <c r="B8874" s="84"/>
      <c r="C8874" s="47"/>
      <c r="D8874" s="47"/>
      <c r="E8874" s="47"/>
      <c r="F8874" s="47"/>
      <c r="G8874" s="48"/>
      <c r="H8874" s="47"/>
      <c r="I8874" s="51"/>
      <c r="J8874" s="51"/>
      <c r="K8874" s="47"/>
      <c r="L8874" s="47"/>
      <c r="M8874" s="47"/>
      <c r="N8874" s="47"/>
      <c r="O8874" s="48"/>
    </row>
    <row r="8875" spans="2:15" x14ac:dyDescent="0.25">
      <c r="B8875" s="84"/>
      <c r="C8875" s="47"/>
      <c r="D8875" s="47"/>
      <c r="E8875" s="47"/>
      <c r="F8875" s="47"/>
      <c r="G8875" s="48"/>
      <c r="H8875" s="47"/>
      <c r="I8875" s="51"/>
      <c r="J8875" s="51"/>
      <c r="K8875" s="47"/>
      <c r="L8875" s="47"/>
      <c r="M8875" s="47"/>
      <c r="N8875" s="47"/>
      <c r="O8875" s="48"/>
    </row>
    <row r="8876" spans="2:15" x14ac:dyDescent="0.25">
      <c r="B8876" s="84"/>
      <c r="C8876" s="47"/>
      <c r="D8876" s="47"/>
      <c r="E8876" s="47"/>
      <c r="F8876" s="47"/>
      <c r="G8876" s="48"/>
      <c r="H8876" s="47"/>
      <c r="I8876" s="51"/>
      <c r="J8876" s="51"/>
      <c r="K8876" s="47"/>
      <c r="L8876" s="47"/>
      <c r="M8876" s="47"/>
      <c r="N8876" s="47"/>
      <c r="O8876" s="48"/>
    </row>
    <row r="8877" spans="2:15" x14ac:dyDescent="0.25">
      <c r="B8877" s="84"/>
      <c r="C8877" s="47"/>
      <c r="D8877" s="47"/>
      <c r="E8877" s="47"/>
      <c r="F8877" s="47"/>
      <c r="G8877" s="48"/>
      <c r="H8877" s="47"/>
      <c r="I8877" s="51"/>
      <c r="J8877" s="51"/>
      <c r="K8877" s="47"/>
      <c r="L8877" s="47"/>
      <c r="M8877" s="47"/>
      <c r="N8877" s="47"/>
      <c r="O8877" s="48"/>
    </row>
    <row r="8878" spans="2:15" x14ac:dyDescent="0.25">
      <c r="B8878" s="84"/>
      <c r="C8878" s="47"/>
      <c r="D8878" s="47"/>
      <c r="E8878" s="47"/>
      <c r="F8878" s="47"/>
      <c r="G8878" s="48"/>
      <c r="H8878" s="47"/>
      <c r="I8878" s="51"/>
      <c r="J8878" s="51"/>
      <c r="K8878" s="47"/>
      <c r="L8878" s="47"/>
      <c r="M8878" s="47"/>
      <c r="N8878" s="47"/>
      <c r="O8878" s="48"/>
    </row>
    <row r="8879" spans="2:15" x14ac:dyDescent="0.25">
      <c r="B8879" s="84"/>
      <c r="C8879" s="47"/>
      <c r="D8879" s="47"/>
      <c r="E8879" s="47"/>
      <c r="F8879" s="47"/>
      <c r="G8879" s="48"/>
      <c r="H8879" s="47"/>
      <c r="I8879" s="51"/>
      <c r="J8879" s="51"/>
      <c r="K8879" s="47"/>
      <c r="L8879" s="47"/>
      <c r="M8879" s="47"/>
      <c r="N8879" s="47"/>
      <c r="O8879" s="48"/>
    </row>
    <row r="8880" spans="2:15" x14ac:dyDescent="0.25">
      <c r="B8880" s="84"/>
      <c r="C8880" s="47"/>
      <c r="D8880" s="47"/>
      <c r="E8880" s="47"/>
      <c r="F8880" s="47"/>
      <c r="G8880" s="48"/>
      <c r="H8880" s="47"/>
      <c r="I8880" s="51"/>
      <c r="J8880" s="51"/>
      <c r="K8880" s="47"/>
      <c r="L8880" s="47"/>
      <c r="M8880" s="47"/>
      <c r="N8880" s="47"/>
      <c r="O8880" s="48"/>
    </row>
    <row r="8881" spans="2:15" x14ac:dyDescent="0.25">
      <c r="B8881" s="84"/>
      <c r="C8881" s="47"/>
      <c r="D8881" s="47"/>
      <c r="E8881" s="47"/>
      <c r="F8881" s="47"/>
      <c r="G8881" s="48"/>
      <c r="H8881" s="47"/>
      <c r="I8881" s="51"/>
      <c r="J8881" s="51"/>
      <c r="K8881" s="47"/>
      <c r="L8881" s="47"/>
      <c r="M8881" s="47"/>
      <c r="N8881" s="47"/>
      <c r="O8881" s="48"/>
    </row>
    <row r="8882" spans="2:15" x14ac:dyDescent="0.25">
      <c r="B8882" s="84"/>
      <c r="C8882" s="47"/>
      <c r="D8882" s="47"/>
      <c r="E8882" s="47"/>
      <c r="F8882" s="47"/>
      <c r="G8882" s="48"/>
      <c r="H8882" s="47"/>
      <c r="I8882" s="51"/>
      <c r="J8882" s="51"/>
      <c r="K8882" s="47"/>
      <c r="L8882" s="47"/>
      <c r="M8882" s="47"/>
      <c r="N8882" s="47"/>
      <c r="O8882" s="48"/>
    </row>
    <row r="8883" spans="2:15" x14ac:dyDescent="0.25">
      <c r="B8883" s="84"/>
      <c r="C8883" s="47"/>
      <c r="D8883" s="47"/>
      <c r="E8883" s="47"/>
      <c r="F8883" s="47"/>
      <c r="G8883" s="48"/>
      <c r="H8883" s="47"/>
      <c r="I8883" s="51"/>
      <c r="J8883" s="51"/>
      <c r="K8883" s="47"/>
      <c r="L8883" s="47"/>
      <c r="M8883" s="47"/>
      <c r="N8883" s="47"/>
      <c r="O8883" s="48"/>
    </row>
    <row r="8884" spans="2:15" x14ac:dyDescent="0.25">
      <c r="B8884" s="84"/>
      <c r="C8884" s="47"/>
      <c r="D8884" s="47"/>
      <c r="E8884" s="47"/>
      <c r="F8884" s="47"/>
      <c r="G8884" s="48"/>
      <c r="H8884" s="47"/>
      <c r="I8884" s="51"/>
      <c r="J8884" s="51"/>
      <c r="K8884" s="47"/>
      <c r="L8884" s="47"/>
      <c r="M8884" s="47"/>
      <c r="N8884" s="47"/>
      <c r="O8884" s="48"/>
    </row>
    <row r="8885" spans="2:15" x14ac:dyDescent="0.25">
      <c r="B8885" s="84"/>
      <c r="C8885" s="47"/>
      <c r="D8885" s="47"/>
      <c r="E8885" s="47"/>
      <c r="F8885" s="47"/>
      <c r="G8885" s="48"/>
      <c r="H8885" s="47"/>
      <c r="I8885" s="51"/>
      <c r="J8885" s="51"/>
      <c r="K8885" s="47"/>
      <c r="L8885" s="47"/>
      <c r="M8885" s="47"/>
      <c r="N8885" s="47"/>
      <c r="O8885" s="48"/>
    </row>
    <row r="8886" spans="2:15" x14ac:dyDescent="0.25">
      <c r="B8886" s="84"/>
      <c r="C8886" s="47"/>
      <c r="D8886" s="47"/>
      <c r="E8886" s="47"/>
      <c r="F8886" s="47"/>
      <c r="G8886" s="48"/>
      <c r="H8886" s="47"/>
      <c r="I8886" s="51"/>
      <c r="J8886" s="51"/>
      <c r="K8886" s="47"/>
      <c r="L8886" s="47"/>
      <c r="M8886" s="47"/>
      <c r="N8886" s="47"/>
      <c r="O8886" s="48"/>
    </row>
    <row r="8887" spans="2:15" x14ac:dyDescent="0.25">
      <c r="B8887" s="84"/>
      <c r="C8887" s="47"/>
      <c r="D8887" s="47"/>
      <c r="E8887" s="47"/>
      <c r="F8887" s="47"/>
      <c r="G8887" s="48"/>
      <c r="H8887" s="47"/>
      <c r="I8887" s="51"/>
      <c r="J8887" s="51"/>
      <c r="K8887" s="47"/>
      <c r="L8887" s="47"/>
      <c r="M8887" s="47"/>
      <c r="N8887" s="47"/>
      <c r="O8887" s="48"/>
    </row>
    <row r="8888" spans="2:15" x14ac:dyDescent="0.25">
      <c r="B8888" s="84"/>
      <c r="C8888" s="47"/>
      <c r="D8888" s="47"/>
      <c r="E8888" s="47"/>
      <c r="F8888" s="47"/>
      <c r="G8888" s="48"/>
      <c r="H8888" s="47"/>
      <c r="I8888" s="51"/>
      <c r="J8888" s="51"/>
      <c r="K8888" s="47"/>
      <c r="L8888" s="47"/>
      <c r="M8888" s="47"/>
      <c r="N8888" s="47"/>
      <c r="O8888" s="48"/>
    </row>
    <row r="8889" spans="2:15" x14ac:dyDescent="0.25">
      <c r="B8889" s="84"/>
      <c r="C8889" s="47"/>
      <c r="D8889" s="47"/>
      <c r="E8889" s="47"/>
      <c r="F8889" s="47"/>
      <c r="G8889" s="48"/>
      <c r="H8889" s="47"/>
      <c r="I8889" s="51"/>
      <c r="J8889" s="51"/>
      <c r="K8889" s="47"/>
      <c r="L8889" s="47"/>
      <c r="M8889" s="47"/>
      <c r="N8889" s="47"/>
      <c r="O8889" s="48"/>
    </row>
    <row r="8890" spans="2:15" x14ac:dyDescent="0.25">
      <c r="B8890" s="84"/>
      <c r="C8890" s="47"/>
      <c r="D8890" s="47"/>
      <c r="E8890" s="47"/>
      <c r="F8890" s="47"/>
      <c r="G8890" s="48"/>
      <c r="H8890" s="47"/>
      <c r="I8890" s="51"/>
      <c r="J8890" s="51"/>
      <c r="K8890" s="47"/>
      <c r="L8890" s="47"/>
      <c r="M8890" s="47"/>
      <c r="N8890" s="47"/>
      <c r="O8890" s="48"/>
    </row>
    <row r="8891" spans="2:15" x14ac:dyDescent="0.25">
      <c r="B8891" s="84"/>
      <c r="C8891" s="47"/>
      <c r="D8891" s="47"/>
      <c r="E8891" s="47"/>
      <c r="F8891" s="47"/>
      <c r="G8891" s="48"/>
      <c r="H8891" s="47"/>
      <c r="I8891" s="51"/>
      <c r="J8891" s="51"/>
      <c r="K8891" s="47"/>
      <c r="L8891" s="47"/>
      <c r="M8891" s="47"/>
      <c r="N8891" s="47"/>
      <c r="O8891" s="48"/>
    </row>
    <row r="8892" spans="2:15" x14ac:dyDescent="0.25">
      <c r="B8892" s="84"/>
      <c r="C8892" s="47"/>
      <c r="D8892" s="47"/>
      <c r="E8892" s="47"/>
      <c r="F8892" s="47"/>
      <c r="G8892" s="48"/>
      <c r="H8892" s="47"/>
      <c r="I8892" s="51"/>
      <c r="J8892" s="51"/>
      <c r="K8892" s="47"/>
      <c r="L8892" s="47"/>
      <c r="M8892" s="47"/>
      <c r="N8892" s="47"/>
      <c r="O8892" s="48"/>
    </row>
    <row r="8893" spans="2:15" x14ac:dyDescent="0.25">
      <c r="B8893" s="84"/>
      <c r="C8893" s="47"/>
      <c r="D8893" s="47"/>
      <c r="E8893" s="47"/>
      <c r="F8893" s="47"/>
      <c r="G8893" s="48"/>
      <c r="H8893" s="47"/>
      <c r="I8893" s="51"/>
      <c r="J8893" s="51"/>
      <c r="K8893" s="47"/>
      <c r="L8893" s="47"/>
      <c r="M8893" s="47"/>
      <c r="N8893" s="47"/>
      <c r="O8893" s="48"/>
    </row>
    <row r="8894" spans="2:15" x14ac:dyDescent="0.25">
      <c r="B8894" s="84"/>
      <c r="C8894" s="47"/>
      <c r="D8894" s="47"/>
      <c r="E8894" s="47"/>
      <c r="F8894" s="47"/>
      <c r="G8894" s="48"/>
      <c r="H8894" s="47"/>
      <c r="I8894" s="51"/>
      <c r="J8894" s="51"/>
      <c r="K8894" s="47"/>
      <c r="L8894" s="47"/>
      <c r="M8894" s="47"/>
      <c r="N8894" s="47"/>
      <c r="O8894" s="48"/>
    </row>
    <row r="8895" spans="2:15" x14ac:dyDescent="0.25">
      <c r="B8895" s="84"/>
      <c r="C8895" s="47"/>
      <c r="D8895" s="47"/>
      <c r="E8895" s="47"/>
      <c r="F8895" s="47"/>
      <c r="G8895" s="48"/>
      <c r="H8895" s="47"/>
      <c r="I8895" s="51"/>
      <c r="J8895" s="51"/>
      <c r="K8895" s="47"/>
      <c r="L8895" s="47"/>
      <c r="M8895" s="47"/>
      <c r="N8895" s="47"/>
      <c r="O8895" s="48"/>
    </row>
    <row r="8896" spans="2:15" x14ac:dyDescent="0.25">
      <c r="B8896" s="84"/>
      <c r="C8896" s="47"/>
      <c r="D8896" s="47"/>
      <c r="E8896" s="47"/>
      <c r="F8896" s="47"/>
      <c r="G8896" s="48"/>
      <c r="H8896" s="47"/>
      <c r="I8896" s="51"/>
      <c r="J8896" s="51"/>
      <c r="K8896" s="47"/>
      <c r="L8896" s="47"/>
      <c r="M8896" s="47"/>
      <c r="N8896" s="47"/>
      <c r="O8896" s="48"/>
    </row>
    <row r="8897" spans="2:15" x14ac:dyDescent="0.25">
      <c r="B8897" s="84"/>
      <c r="C8897" s="47"/>
      <c r="D8897" s="47"/>
      <c r="E8897" s="47"/>
      <c r="F8897" s="47"/>
      <c r="G8897" s="48"/>
      <c r="H8897" s="47"/>
      <c r="I8897" s="51"/>
      <c r="J8897" s="51"/>
      <c r="K8897" s="47"/>
      <c r="L8897" s="47"/>
      <c r="M8897" s="47"/>
      <c r="N8897" s="47"/>
      <c r="O8897" s="48"/>
    </row>
    <row r="8898" spans="2:15" x14ac:dyDescent="0.25">
      <c r="B8898" s="84"/>
      <c r="C8898" s="47"/>
      <c r="D8898" s="47"/>
      <c r="E8898" s="47"/>
      <c r="F8898" s="47"/>
      <c r="G8898" s="48"/>
      <c r="H8898" s="47"/>
      <c r="I8898" s="51"/>
      <c r="J8898" s="51"/>
      <c r="K8898" s="47"/>
      <c r="L8898" s="47"/>
      <c r="M8898" s="47"/>
      <c r="N8898" s="47"/>
      <c r="O8898" s="48"/>
    </row>
    <row r="8899" spans="2:15" x14ac:dyDescent="0.25">
      <c r="B8899" s="84"/>
      <c r="C8899" s="47"/>
      <c r="D8899" s="47"/>
      <c r="E8899" s="47"/>
      <c r="F8899" s="47"/>
      <c r="G8899" s="48"/>
      <c r="H8899" s="47"/>
      <c r="I8899" s="51"/>
      <c r="J8899" s="51"/>
      <c r="K8899" s="47"/>
      <c r="L8899" s="47"/>
      <c r="M8899" s="47"/>
      <c r="N8899" s="47"/>
      <c r="O8899" s="48"/>
    </row>
    <row r="8900" spans="2:15" x14ac:dyDescent="0.25">
      <c r="B8900" s="84"/>
      <c r="C8900" s="47"/>
      <c r="D8900" s="47"/>
      <c r="E8900" s="47"/>
      <c r="F8900" s="47"/>
      <c r="G8900" s="48"/>
      <c r="H8900" s="47"/>
      <c r="I8900" s="51"/>
      <c r="J8900" s="51"/>
      <c r="K8900" s="47"/>
      <c r="L8900" s="47"/>
      <c r="M8900" s="47"/>
      <c r="N8900" s="47"/>
      <c r="O8900" s="48"/>
    </row>
    <row r="8901" spans="2:15" x14ac:dyDescent="0.25">
      <c r="B8901" s="84"/>
      <c r="C8901" s="47"/>
      <c r="D8901" s="47"/>
      <c r="E8901" s="47"/>
      <c r="F8901" s="47"/>
      <c r="G8901" s="48"/>
      <c r="H8901" s="47"/>
      <c r="I8901" s="51"/>
      <c r="J8901" s="51"/>
      <c r="K8901" s="47"/>
      <c r="L8901" s="47"/>
      <c r="M8901" s="47"/>
      <c r="N8901" s="47"/>
      <c r="O8901" s="48"/>
    </row>
    <row r="8902" spans="2:15" x14ac:dyDescent="0.25">
      <c r="B8902" s="84"/>
      <c r="C8902" s="47"/>
      <c r="D8902" s="47"/>
      <c r="E8902" s="47"/>
      <c r="F8902" s="47"/>
      <c r="G8902" s="48"/>
      <c r="H8902" s="47"/>
      <c r="I8902" s="51"/>
      <c r="J8902" s="51"/>
      <c r="K8902" s="47"/>
      <c r="L8902" s="47"/>
      <c r="M8902" s="47"/>
      <c r="N8902" s="47"/>
      <c r="O8902" s="48"/>
    </row>
    <row r="8903" spans="2:15" x14ac:dyDescent="0.25">
      <c r="B8903" s="84"/>
      <c r="C8903" s="47"/>
      <c r="D8903" s="47"/>
      <c r="E8903" s="47"/>
      <c r="F8903" s="47"/>
      <c r="G8903" s="48"/>
      <c r="H8903" s="47"/>
      <c r="I8903" s="51"/>
      <c r="J8903" s="51"/>
      <c r="K8903" s="47"/>
      <c r="L8903" s="47"/>
      <c r="M8903" s="47"/>
      <c r="N8903" s="47"/>
      <c r="O8903" s="48"/>
    </row>
    <row r="8904" spans="2:15" x14ac:dyDescent="0.25">
      <c r="B8904" s="84"/>
      <c r="C8904" s="47"/>
      <c r="D8904" s="47"/>
      <c r="E8904" s="47"/>
      <c r="F8904" s="47"/>
      <c r="G8904" s="48"/>
      <c r="H8904" s="47"/>
      <c r="I8904" s="51"/>
      <c r="J8904" s="51"/>
      <c r="K8904" s="47"/>
      <c r="L8904" s="47"/>
      <c r="M8904" s="47"/>
      <c r="N8904" s="47"/>
      <c r="O8904" s="48"/>
    </row>
    <row r="8905" spans="2:15" x14ac:dyDescent="0.25">
      <c r="B8905" s="84"/>
      <c r="C8905" s="47"/>
      <c r="D8905" s="47"/>
      <c r="E8905" s="47"/>
      <c r="F8905" s="47"/>
      <c r="G8905" s="48"/>
      <c r="H8905" s="47"/>
      <c r="I8905" s="51"/>
      <c r="J8905" s="51"/>
      <c r="K8905" s="47"/>
      <c r="L8905" s="47"/>
      <c r="M8905" s="47"/>
      <c r="N8905" s="47"/>
      <c r="O8905" s="48"/>
    </row>
    <row r="8906" spans="2:15" x14ac:dyDescent="0.25">
      <c r="B8906" s="84"/>
      <c r="C8906" s="47"/>
      <c r="D8906" s="47"/>
      <c r="E8906" s="47"/>
      <c r="F8906" s="47"/>
      <c r="G8906" s="48"/>
      <c r="H8906" s="47"/>
      <c r="I8906" s="51"/>
      <c r="J8906" s="51"/>
      <c r="K8906" s="47"/>
      <c r="L8906" s="47"/>
      <c r="M8906" s="47"/>
      <c r="N8906" s="47"/>
      <c r="O8906" s="48"/>
    </row>
    <row r="8907" spans="2:15" x14ac:dyDescent="0.25">
      <c r="B8907" s="84"/>
      <c r="C8907" s="47"/>
      <c r="D8907" s="47"/>
      <c r="E8907" s="47"/>
      <c r="F8907" s="47"/>
      <c r="G8907" s="48"/>
      <c r="H8907" s="47"/>
      <c r="I8907" s="51"/>
      <c r="J8907" s="51"/>
      <c r="K8907" s="47"/>
      <c r="L8907" s="47"/>
      <c r="M8907" s="47"/>
      <c r="N8907" s="47"/>
      <c r="O8907" s="48"/>
    </row>
    <row r="8908" spans="2:15" x14ac:dyDescent="0.25">
      <c r="B8908" s="84"/>
      <c r="C8908" s="47"/>
      <c r="D8908" s="47"/>
      <c r="E8908" s="47"/>
      <c r="F8908" s="47"/>
      <c r="G8908" s="48"/>
      <c r="H8908" s="47"/>
      <c r="I8908" s="51"/>
      <c r="J8908" s="51"/>
      <c r="K8908" s="47"/>
      <c r="L8908" s="47"/>
      <c r="M8908" s="47"/>
      <c r="N8908" s="47"/>
      <c r="O8908" s="48"/>
    </row>
    <row r="8909" spans="2:15" x14ac:dyDescent="0.25">
      <c r="B8909" s="84"/>
      <c r="C8909" s="47"/>
      <c r="D8909" s="47"/>
      <c r="E8909" s="47"/>
      <c r="F8909" s="47"/>
      <c r="G8909" s="48"/>
      <c r="H8909" s="47"/>
      <c r="I8909" s="51"/>
      <c r="J8909" s="51"/>
      <c r="K8909" s="47"/>
      <c r="L8909" s="47"/>
      <c r="M8909" s="47"/>
      <c r="N8909" s="47"/>
      <c r="O8909" s="48"/>
    </row>
    <row r="8910" spans="2:15" x14ac:dyDescent="0.25">
      <c r="B8910" s="84"/>
      <c r="C8910" s="47"/>
      <c r="D8910" s="47"/>
      <c r="E8910" s="47"/>
      <c r="F8910" s="47"/>
      <c r="G8910" s="48"/>
      <c r="H8910" s="47"/>
      <c r="I8910" s="51"/>
      <c r="J8910" s="51"/>
      <c r="K8910" s="47"/>
      <c r="L8910" s="47"/>
      <c r="M8910" s="47"/>
      <c r="N8910" s="47"/>
      <c r="O8910" s="48"/>
    </row>
    <row r="8911" spans="2:15" x14ac:dyDescent="0.25">
      <c r="B8911" s="84"/>
      <c r="C8911" s="47"/>
      <c r="D8911" s="47"/>
      <c r="E8911" s="47"/>
      <c r="F8911" s="47"/>
      <c r="G8911" s="48"/>
      <c r="H8911" s="47"/>
      <c r="I8911" s="51"/>
      <c r="J8911" s="51"/>
      <c r="K8911" s="47"/>
      <c r="L8911" s="47"/>
      <c r="M8911" s="47"/>
      <c r="N8911" s="47"/>
      <c r="O8911" s="48"/>
    </row>
    <row r="8912" spans="2:15" x14ac:dyDescent="0.25">
      <c r="B8912" s="84"/>
      <c r="C8912" s="47"/>
      <c r="D8912" s="47"/>
      <c r="E8912" s="47"/>
      <c r="F8912" s="47"/>
      <c r="G8912" s="48"/>
      <c r="H8912" s="47"/>
      <c r="I8912" s="51"/>
      <c r="J8912" s="51"/>
      <c r="K8912" s="47"/>
      <c r="L8912" s="47"/>
      <c r="M8912" s="47"/>
      <c r="N8912" s="47"/>
      <c r="O8912" s="48"/>
    </row>
    <row r="8913" spans="2:15" x14ac:dyDescent="0.25">
      <c r="B8913" s="84"/>
      <c r="C8913" s="47"/>
      <c r="D8913" s="47"/>
      <c r="E8913" s="47"/>
      <c r="F8913" s="47"/>
      <c r="G8913" s="48"/>
      <c r="H8913" s="47"/>
      <c r="I8913" s="51"/>
      <c r="J8913" s="51"/>
      <c r="K8913" s="47"/>
      <c r="L8913" s="47"/>
      <c r="M8913" s="47"/>
      <c r="N8913" s="47"/>
      <c r="O8913" s="48"/>
    </row>
    <row r="8914" spans="2:15" x14ac:dyDescent="0.25">
      <c r="B8914" s="84"/>
      <c r="C8914" s="47"/>
      <c r="D8914" s="47"/>
      <c r="E8914" s="47"/>
      <c r="F8914" s="47"/>
      <c r="G8914" s="48"/>
      <c r="H8914" s="47"/>
      <c r="I8914" s="51"/>
      <c r="J8914" s="51"/>
      <c r="K8914" s="47"/>
      <c r="L8914" s="47"/>
      <c r="M8914" s="47"/>
      <c r="N8914" s="47"/>
      <c r="O8914" s="48"/>
    </row>
    <row r="8915" spans="2:15" x14ac:dyDescent="0.25">
      <c r="B8915" s="84"/>
      <c r="C8915" s="47"/>
      <c r="D8915" s="47"/>
      <c r="E8915" s="47"/>
      <c r="F8915" s="47"/>
      <c r="G8915" s="48"/>
      <c r="H8915" s="47"/>
      <c r="I8915" s="51"/>
      <c r="J8915" s="51"/>
      <c r="K8915" s="47"/>
      <c r="L8915" s="47"/>
      <c r="M8915" s="47"/>
      <c r="N8915" s="47"/>
      <c r="O8915" s="48"/>
    </row>
    <row r="8916" spans="2:15" x14ac:dyDescent="0.25">
      <c r="B8916" s="84"/>
      <c r="C8916" s="47"/>
      <c r="D8916" s="47"/>
      <c r="E8916" s="47"/>
      <c r="F8916" s="47"/>
      <c r="G8916" s="48"/>
      <c r="H8916" s="47"/>
      <c r="I8916" s="51"/>
      <c r="J8916" s="51"/>
      <c r="K8916" s="47"/>
      <c r="L8916" s="47"/>
      <c r="M8916" s="47"/>
      <c r="N8916" s="47"/>
      <c r="O8916" s="48"/>
    </row>
    <row r="8917" spans="2:15" x14ac:dyDescent="0.25">
      <c r="B8917" s="84"/>
      <c r="C8917" s="47"/>
      <c r="D8917" s="47"/>
      <c r="E8917" s="47"/>
      <c r="F8917" s="47"/>
      <c r="G8917" s="48"/>
      <c r="H8917" s="47"/>
      <c r="I8917" s="51"/>
      <c r="J8917" s="51"/>
      <c r="K8917" s="47"/>
      <c r="L8917" s="47"/>
      <c r="M8917" s="47"/>
      <c r="N8917" s="47"/>
      <c r="O8917" s="48"/>
    </row>
    <row r="8918" spans="2:15" x14ac:dyDescent="0.25">
      <c r="B8918" s="84"/>
      <c r="C8918" s="47"/>
      <c r="D8918" s="47"/>
      <c r="E8918" s="47"/>
      <c r="F8918" s="47"/>
      <c r="G8918" s="48"/>
      <c r="H8918" s="47"/>
      <c r="I8918" s="51"/>
      <c r="J8918" s="51"/>
      <c r="K8918" s="47"/>
      <c r="L8918" s="47"/>
      <c r="M8918" s="47"/>
      <c r="N8918" s="47"/>
      <c r="O8918" s="48"/>
    </row>
    <row r="8919" spans="2:15" x14ac:dyDescent="0.25">
      <c r="B8919" s="84"/>
      <c r="C8919" s="47"/>
      <c r="D8919" s="47"/>
      <c r="E8919" s="47"/>
      <c r="F8919" s="47"/>
      <c r="G8919" s="48"/>
      <c r="H8919" s="47"/>
      <c r="I8919" s="51"/>
      <c r="J8919" s="51"/>
      <c r="K8919" s="47"/>
      <c r="L8919" s="47"/>
      <c r="M8919" s="47"/>
      <c r="N8919" s="47"/>
      <c r="O8919" s="48"/>
    </row>
    <row r="8920" spans="2:15" x14ac:dyDescent="0.25">
      <c r="B8920" s="84"/>
      <c r="C8920" s="47"/>
      <c r="D8920" s="47"/>
      <c r="E8920" s="47"/>
      <c r="F8920" s="47"/>
      <c r="G8920" s="48"/>
      <c r="H8920" s="47"/>
      <c r="I8920" s="51"/>
      <c r="J8920" s="51"/>
      <c r="K8920" s="47"/>
      <c r="L8920" s="47"/>
      <c r="M8920" s="47"/>
      <c r="N8920" s="47"/>
      <c r="O8920" s="48"/>
    </row>
    <row r="8921" spans="2:15" x14ac:dyDescent="0.25">
      <c r="B8921" s="84"/>
      <c r="C8921" s="47"/>
      <c r="D8921" s="47"/>
      <c r="E8921" s="47"/>
      <c r="F8921" s="47"/>
      <c r="G8921" s="48"/>
      <c r="H8921" s="47"/>
      <c r="I8921" s="51"/>
      <c r="J8921" s="51"/>
      <c r="K8921" s="47"/>
      <c r="L8921" s="47"/>
      <c r="M8921" s="47"/>
      <c r="N8921" s="47"/>
      <c r="O8921" s="48"/>
    </row>
    <row r="8922" spans="2:15" x14ac:dyDescent="0.25">
      <c r="B8922" s="84"/>
      <c r="C8922" s="47"/>
      <c r="D8922" s="47"/>
      <c r="E8922" s="47"/>
      <c r="F8922" s="47"/>
      <c r="G8922" s="48"/>
      <c r="H8922" s="47"/>
      <c r="I8922" s="51"/>
      <c r="J8922" s="51"/>
      <c r="K8922" s="47"/>
      <c r="L8922" s="47"/>
      <c r="M8922" s="47"/>
      <c r="N8922" s="47"/>
      <c r="O8922" s="48"/>
    </row>
    <row r="8923" spans="2:15" x14ac:dyDescent="0.25">
      <c r="B8923" s="84"/>
      <c r="C8923" s="47"/>
      <c r="D8923" s="47"/>
      <c r="E8923" s="47"/>
      <c r="F8923" s="47"/>
      <c r="G8923" s="48"/>
      <c r="H8923" s="47"/>
      <c r="I8923" s="51"/>
      <c r="J8923" s="51"/>
      <c r="K8923" s="47"/>
      <c r="L8923" s="47"/>
      <c r="M8923" s="47"/>
      <c r="N8923" s="47"/>
      <c r="O8923" s="48"/>
    </row>
    <row r="8924" spans="2:15" x14ac:dyDescent="0.25">
      <c r="B8924" s="84"/>
      <c r="C8924" s="47"/>
      <c r="D8924" s="47"/>
      <c r="E8924" s="47"/>
      <c r="F8924" s="47"/>
      <c r="G8924" s="48"/>
      <c r="H8924" s="47"/>
      <c r="I8924" s="51"/>
      <c r="J8924" s="51"/>
      <c r="K8924" s="47"/>
      <c r="L8924" s="47"/>
      <c r="M8924" s="47"/>
      <c r="N8924" s="47"/>
      <c r="O8924" s="48"/>
    </row>
    <row r="8925" spans="2:15" x14ac:dyDescent="0.25">
      <c r="B8925" s="84"/>
      <c r="C8925" s="47"/>
      <c r="D8925" s="47"/>
      <c r="E8925" s="47"/>
      <c r="F8925" s="47"/>
      <c r="G8925" s="48"/>
      <c r="H8925" s="47"/>
      <c r="I8925" s="51"/>
      <c r="J8925" s="51"/>
      <c r="K8925" s="47"/>
      <c r="L8925" s="47"/>
      <c r="M8925" s="47"/>
      <c r="N8925" s="47"/>
      <c r="O8925" s="48"/>
    </row>
    <row r="8926" spans="2:15" x14ac:dyDescent="0.25">
      <c r="B8926" s="84"/>
      <c r="C8926" s="47"/>
      <c r="D8926" s="47"/>
      <c r="E8926" s="47"/>
      <c r="F8926" s="47"/>
      <c r="G8926" s="48"/>
      <c r="H8926" s="47"/>
      <c r="I8926" s="51"/>
      <c r="J8926" s="51"/>
      <c r="K8926" s="47"/>
      <c r="L8926" s="47"/>
      <c r="M8926" s="47"/>
      <c r="N8926" s="47"/>
      <c r="O8926" s="48"/>
    </row>
    <row r="8927" spans="2:15" x14ac:dyDescent="0.25">
      <c r="B8927" s="84"/>
      <c r="C8927" s="47"/>
      <c r="D8927" s="47"/>
      <c r="E8927" s="47"/>
      <c r="F8927" s="47"/>
      <c r="G8927" s="48"/>
      <c r="H8927" s="47"/>
      <c r="I8927" s="51"/>
      <c r="J8927" s="51"/>
      <c r="K8927" s="47"/>
      <c r="L8927" s="47"/>
      <c r="M8927" s="47"/>
      <c r="N8927" s="47"/>
      <c r="O8927" s="48"/>
    </row>
    <row r="8928" spans="2:15" x14ac:dyDescent="0.25">
      <c r="B8928" s="84"/>
      <c r="C8928" s="47"/>
      <c r="D8928" s="47"/>
      <c r="E8928" s="47"/>
      <c r="F8928" s="47"/>
      <c r="G8928" s="48"/>
      <c r="H8928" s="47"/>
      <c r="I8928" s="51"/>
      <c r="J8928" s="51"/>
      <c r="K8928" s="47"/>
      <c r="L8928" s="47"/>
      <c r="M8928" s="47"/>
      <c r="N8928" s="47"/>
      <c r="O8928" s="48"/>
    </row>
    <row r="8929" spans="2:15" x14ac:dyDescent="0.25">
      <c r="B8929" s="84"/>
      <c r="C8929" s="47"/>
      <c r="D8929" s="47"/>
      <c r="E8929" s="47"/>
      <c r="F8929" s="47"/>
      <c r="G8929" s="48"/>
      <c r="H8929" s="47"/>
      <c r="I8929" s="51"/>
      <c r="J8929" s="51"/>
      <c r="K8929" s="47"/>
      <c r="L8929" s="47"/>
      <c r="M8929" s="47"/>
      <c r="N8929" s="47"/>
      <c r="O8929" s="48"/>
    </row>
    <row r="8930" spans="2:15" x14ac:dyDescent="0.25">
      <c r="B8930" s="84"/>
      <c r="C8930" s="47"/>
      <c r="D8930" s="47"/>
      <c r="E8930" s="47"/>
      <c r="F8930" s="47"/>
      <c r="G8930" s="48"/>
      <c r="H8930" s="47"/>
      <c r="I8930" s="51"/>
      <c r="J8930" s="51"/>
      <c r="K8930" s="47"/>
      <c r="L8930" s="47"/>
      <c r="M8930" s="47"/>
      <c r="N8930" s="47"/>
      <c r="O8930" s="48"/>
    </row>
    <row r="8931" spans="2:15" x14ac:dyDescent="0.25">
      <c r="B8931" s="84"/>
      <c r="C8931" s="47"/>
      <c r="D8931" s="47"/>
      <c r="E8931" s="47"/>
      <c r="F8931" s="47"/>
      <c r="G8931" s="48"/>
      <c r="H8931" s="47"/>
      <c r="I8931" s="51"/>
      <c r="J8931" s="51"/>
      <c r="K8931" s="47"/>
      <c r="L8931" s="47"/>
      <c r="M8931" s="47"/>
      <c r="N8931" s="47"/>
      <c r="O8931" s="48"/>
    </row>
    <row r="8932" spans="2:15" x14ac:dyDescent="0.25">
      <c r="B8932" s="84"/>
      <c r="C8932" s="47"/>
      <c r="D8932" s="47"/>
      <c r="E8932" s="47"/>
      <c r="F8932" s="47"/>
      <c r="G8932" s="48"/>
      <c r="H8932" s="47"/>
      <c r="I8932" s="51"/>
      <c r="J8932" s="51"/>
      <c r="K8932" s="47"/>
      <c r="L8932" s="47"/>
      <c r="M8932" s="47"/>
      <c r="N8932" s="47"/>
      <c r="O8932" s="48"/>
    </row>
    <row r="8933" spans="2:15" x14ac:dyDescent="0.25">
      <c r="B8933" s="84"/>
      <c r="C8933" s="47"/>
      <c r="D8933" s="47"/>
      <c r="E8933" s="47"/>
      <c r="F8933" s="47"/>
      <c r="G8933" s="48"/>
      <c r="H8933" s="47"/>
      <c r="I8933" s="51"/>
      <c r="J8933" s="51"/>
      <c r="K8933" s="47"/>
      <c r="L8933" s="47"/>
      <c r="M8933" s="47"/>
      <c r="N8933" s="47"/>
      <c r="O8933" s="48"/>
    </row>
    <row r="8934" spans="2:15" x14ac:dyDescent="0.25">
      <c r="B8934" s="84"/>
      <c r="C8934" s="47"/>
      <c r="D8934" s="47"/>
      <c r="E8934" s="47"/>
      <c r="F8934" s="47"/>
      <c r="G8934" s="48"/>
      <c r="H8934" s="47"/>
      <c r="I8934" s="51"/>
      <c r="J8934" s="51"/>
      <c r="K8934" s="47"/>
      <c r="L8934" s="47"/>
      <c r="M8934" s="47"/>
      <c r="N8934" s="47"/>
      <c r="O8934" s="48"/>
    </row>
    <row r="8935" spans="2:15" x14ac:dyDescent="0.25">
      <c r="B8935" s="84"/>
      <c r="C8935" s="47"/>
      <c r="D8935" s="47"/>
      <c r="E8935" s="47"/>
      <c r="F8935" s="47"/>
      <c r="G8935" s="48"/>
      <c r="H8935" s="47"/>
      <c r="I8935" s="51"/>
      <c r="J8935" s="51"/>
      <c r="K8935" s="47"/>
      <c r="L8935" s="47"/>
      <c r="M8935" s="47"/>
      <c r="N8935" s="47"/>
      <c r="O8935" s="48"/>
    </row>
    <row r="8936" spans="2:15" x14ac:dyDescent="0.25">
      <c r="B8936" s="84"/>
      <c r="C8936" s="47"/>
      <c r="D8936" s="47"/>
      <c r="E8936" s="47"/>
      <c r="F8936" s="47"/>
      <c r="G8936" s="48"/>
      <c r="H8936" s="47"/>
      <c r="I8936" s="51"/>
      <c r="J8936" s="51"/>
      <c r="K8936" s="47"/>
      <c r="L8936" s="47"/>
      <c r="M8936" s="47"/>
      <c r="N8936" s="47"/>
      <c r="O8936" s="48"/>
    </row>
    <row r="8937" spans="2:15" x14ac:dyDescent="0.25">
      <c r="B8937" s="84"/>
      <c r="C8937" s="47"/>
      <c r="D8937" s="47"/>
      <c r="E8937" s="47"/>
      <c r="F8937" s="47"/>
      <c r="G8937" s="48"/>
      <c r="H8937" s="47"/>
      <c r="I8937" s="51"/>
      <c r="J8937" s="51"/>
      <c r="K8937" s="47"/>
      <c r="L8937" s="47"/>
      <c r="M8937" s="47"/>
      <c r="N8937" s="47"/>
      <c r="O8937" s="48"/>
    </row>
    <row r="8938" spans="2:15" x14ac:dyDescent="0.25">
      <c r="B8938" s="84"/>
      <c r="C8938" s="47"/>
      <c r="D8938" s="47"/>
      <c r="E8938" s="47"/>
      <c r="F8938" s="47"/>
      <c r="G8938" s="48"/>
      <c r="H8938" s="47"/>
      <c r="I8938" s="51"/>
      <c r="J8938" s="51"/>
      <c r="K8938" s="47"/>
      <c r="L8938" s="47"/>
      <c r="M8938" s="47"/>
      <c r="N8938" s="47"/>
      <c r="O8938" s="48"/>
    </row>
    <row r="8939" spans="2:15" x14ac:dyDescent="0.25">
      <c r="B8939" s="84"/>
      <c r="C8939" s="47"/>
      <c r="D8939" s="47"/>
      <c r="E8939" s="47"/>
      <c r="F8939" s="47"/>
      <c r="G8939" s="48"/>
      <c r="H8939" s="47"/>
      <c r="I8939" s="51"/>
      <c r="J8939" s="51"/>
      <c r="K8939" s="47"/>
      <c r="L8939" s="47"/>
      <c r="M8939" s="47"/>
      <c r="N8939" s="47"/>
      <c r="O8939" s="48"/>
    </row>
    <row r="8940" spans="2:15" x14ac:dyDescent="0.25">
      <c r="B8940" s="84"/>
      <c r="C8940" s="47"/>
      <c r="D8940" s="47"/>
      <c r="E8940" s="47"/>
      <c r="F8940" s="47"/>
      <c r="G8940" s="48"/>
      <c r="H8940" s="47"/>
      <c r="I8940" s="51"/>
      <c r="J8940" s="51"/>
      <c r="K8940" s="47"/>
      <c r="L8940" s="47"/>
      <c r="M8940" s="47"/>
      <c r="N8940" s="47"/>
      <c r="O8940" s="48"/>
    </row>
    <row r="8941" spans="2:15" x14ac:dyDescent="0.25">
      <c r="B8941" s="84"/>
      <c r="C8941" s="47"/>
      <c r="D8941" s="47"/>
      <c r="E8941" s="47"/>
      <c r="F8941" s="47"/>
      <c r="G8941" s="48"/>
      <c r="H8941" s="47"/>
      <c r="I8941" s="51"/>
      <c r="J8941" s="51"/>
      <c r="K8941" s="47"/>
      <c r="L8941" s="47"/>
      <c r="M8941" s="47"/>
      <c r="N8941" s="47"/>
      <c r="O8941" s="48"/>
    </row>
    <row r="8942" spans="2:15" x14ac:dyDescent="0.25">
      <c r="B8942" s="84"/>
      <c r="C8942" s="47"/>
      <c r="D8942" s="47"/>
      <c r="E8942" s="47"/>
      <c r="F8942" s="47"/>
      <c r="G8942" s="48"/>
      <c r="H8942" s="47"/>
      <c r="I8942" s="51"/>
      <c r="J8942" s="51"/>
      <c r="K8942" s="47"/>
      <c r="L8942" s="47"/>
      <c r="M8942" s="47"/>
      <c r="N8942" s="47"/>
      <c r="O8942" s="48"/>
    </row>
    <row r="8943" spans="2:15" x14ac:dyDescent="0.25">
      <c r="B8943" s="84"/>
      <c r="C8943" s="47"/>
      <c r="D8943" s="47"/>
      <c r="E8943" s="47"/>
      <c r="F8943" s="47"/>
      <c r="G8943" s="48"/>
      <c r="H8943" s="47"/>
      <c r="I8943" s="51"/>
      <c r="J8943" s="51"/>
      <c r="K8943" s="47"/>
      <c r="L8943" s="47"/>
      <c r="M8943" s="47"/>
      <c r="N8943" s="47"/>
      <c r="O8943" s="48"/>
    </row>
    <row r="8944" spans="2:15" x14ac:dyDescent="0.25">
      <c r="B8944" s="84"/>
      <c r="C8944" s="47"/>
      <c r="D8944" s="47"/>
      <c r="E8944" s="47"/>
      <c r="F8944" s="47"/>
      <c r="G8944" s="48"/>
      <c r="H8944" s="47"/>
      <c r="I8944" s="51"/>
      <c r="J8944" s="51"/>
      <c r="K8944" s="47"/>
      <c r="L8944" s="47"/>
      <c r="M8944" s="47"/>
      <c r="N8944" s="47"/>
      <c r="O8944" s="48"/>
    </row>
    <row r="8945" spans="2:15" x14ac:dyDescent="0.25">
      <c r="B8945" s="84"/>
      <c r="C8945" s="47"/>
      <c r="D8945" s="47"/>
      <c r="E8945" s="47"/>
      <c r="F8945" s="47"/>
      <c r="G8945" s="48"/>
      <c r="H8945" s="47"/>
      <c r="I8945" s="51"/>
      <c r="J8945" s="51"/>
      <c r="K8945" s="47"/>
      <c r="L8945" s="47"/>
      <c r="M8945" s="47"/>
      <c r="N8945" s="47"/>
      <c r="O8945" s="48"/>
    </row>
    <row r="8946" spans="2:15" x14ac:dyDescent="0.25">
      <c r="B8946" s="84"/>
      <c r="C8946" s="47"/>
      <c r="D8946" s="47"/>
      <c r="E8946" s="47"/>
      <c r="F8946" s="47"/>
      <c r="G8946" s="48"/>
      <c r="H8946" s="47"/>
      <c r="I8946" s="51"/>
      <c r="J8946" s="51"/>
      <c r="K8946" s="47"/>
      <c r="L8946" s="47"/>
      <c r="M8946" s="47"/>
      <c r="N8946" s="47"/>
      <c r="O8946" s="48"/>
    </row>
    <row r="8947" spans="2:15" x14ac:dyDescent="0.25">
      <c r="B8947" s="84"/>
      <c r="C8947" s="47"/>
      <c r="D8947" s="47"/>
      <c r="E8947" s="47"/>
      <c r="F8947" s="47"/>
      <c r="G8947" s="48"/>
      <c r="H8947" s="47"/>
      <c r="I8947" s="51"/>
      <c r="J8947" s="51"/>
      <c r="K8947" s="47"/>
      <c r="L8947" s="47"/>
      <c r="M8947" s="47"/>
      <c r="N8947" s="47"/>
      <c r="O8947" s="48"/>
    </row>
    <row r="8948" spans="2:15" x14ac:dyDescent="0.25">
      <c r="B8948" s="84"/>
      <c r="C8948" s="47"/>
      <c r="D8948" s="47"/>
      <c r="E8948" s="47"/>
      <c r="F8948" s="47"/>
      <c r="G8948" s="48"/>
      <c r="H8948" s="47"/>
      <c r="I8948" s="51"/>
      <c r="J8948" s="51"/>
      <c r="K8948" s="47"/>
      <c r="L8948" s="47"/>
      <c r="M8948" s="47"/>
      <c r="N8948" s="47"/>
      <c r="O8948" s="48"/>
    </row>
    <row r="8949" spans="2:15" x14ac:dyDescent="0.25">
      <c r="B8949" s="84"/>
      <c r="C8949" s="47"/>
      <c r="D8949" s="47"/>
      <c r="E8949" s="47"/>
      <c r="F8949" s="47"/>
      <c r="G8949" s="48"/>
      <c r="H8949" s="47"/>
      <c r="I8949" s="51"/>
      <c r="J8949" s="51"/>
      <c r="K8949" s="47"/>
      <c r="L8949" s="47"/>
      <c r="M8949" s="47"/>
      <c r="N8949" s="47"/>
      <c r="O8949" s="48"/>
    </row>
    <row r="8950" spans="2:15" x14ac:dyDescent="0.25">
      <c r="B8950" s="84"/>
      <c r="C8950" s="47"/>
      <c r="D8950" s="47"/>
      <c r="E8950" s="47"/>
      <c r="F8950" s="47"/>
      <c r="G8950" s="48"/>
      <c r="H8950" s="47"/>
      <c r="I8950" s="51"/>
      <c r="J8950" s="51"/>
      <c r="K8950" s="47"/>
      <c r="L8950" s="47"/>
      <c r="M8950" s="47"/>
      <c r="N8950" s="47"/>
      <c r="O8950" s="48"/>
    </row>
    <row r="8951" spans="2:15" x14ac:dyDescent="0.25">
      <c r="B8951" s="84"/>
      <c r="C8951" s="47"/>
      <c r="D8951" s="47"/>
      <c r="E8951" s="47"/>
      <c r="F8951" s="47"/>
      <c r="G8951" s="48"/>
      <c r="H8951" s="47"/>
      <c r="I8951" s="51"/>
      <c r="J8951" s="51"/>
      <c r="K8951" s="47"/>
      <c r="L8951" s="47"/>
      <c r="M8951" s="47"/>
      <c r="N8951" s="47"/>
      <c r="O8951" s="48"/>
    </row>
    <row r="8952" spans="2:15" x14ac:dyDescent="0.25">
      <c r="B8952" s="84"/>
      <c r="C8952" s="47"/>
      <c r="D8952" s="47"/>
      <c r="E8952" s="47"/>
      <c r="F8952" s="47"/>
      <c r="G8952" s="48"/>
      <c r="H8952" s="47"/>
      <c r="I8952" s="51"/>
      <c r="J8952" s="51"/>
      <c r="K8952" s="47"/>
      <c r="L8952" s="47"/>
      <c r="M8952" s="47"/>
      <c r="N8952" s="47"/>
      <c r="O8952" s="48"/>
    </row>
    <row r="8953" spans="2:15" x14ac:dyDescent="0.25">
      <c r="B8953" s="84"/>
      <c r="C8953" s="47"/>
      <c r="D8953" s="47"/>
      <c r="E8953" s="47"/>
      <c r="F8953" s="47"/>
      <c r="G8953" s="48"/>
      <c r="H8953" s="47"/>
      <c r="I8953" s="51"/>
      <c r="J8953" s="51"/>
      <c r="K8953" s="47"/>
      <c r="L8953" s="47"/>
      <c r="M8953" s="47"/>
      <c r="N8953" s="47"/>
      <c r="O8953" s="48"/>
    </row>
    <row r="8954" spans="2:15" x14ac:dyDescent="0.25">
      <c r="B8954" s="84"/>
      <c r="C8954" s="47"/>
      <c r="D8954" s="47"/>
      <c r="E8954" s="47"/>
      <c r="F8954" s="47"/>
      <c r="G8954" s="48"/>
      <c r="H8954" s="47"/>
      <c r="I8954" s="51"/>
      <c r="J8954" s="51"/>
      <c r="K8954" s="47"/>
      <c r="L8954" s="47"/>
      <c r="M8954" s="47"/>
      <c r="N8954" s="47"/>
      <c r="O8954" s="48"/>
    </row>
    <row r="8955" spans="2:15" x14ac:dyDescent="0.25">
      <c r="B8955" s="84"/>
      <c r="C8955" s="47"/>
      <c r="D8955" s="47"/>
      <c r="E8955" s="47"/>
      <c r="F8955" s="47"/>
      <c r="G8955" s="48"/>
      <c r="H8955" s="47"/>
      <c r="I8955" s="51"/>
      <c r="J8955" s="51"/>
      <c r="K8955" s="47"/>
      <c r="L8955" s="47"/>
      <c r="M8955" s="47"/>
      <c r="N8955" s="47"/>
      <c r="O8955" s="48"/>
    </row>
    <row r="8956" spans="2:15" x14ac:dyDescent="0.25">
      <c r="B8956" s="84"/>
      <c r="C8956" s="47"/>
      <c r="D8956" s="47"/>
      <c r="E8956" s="47"/>
      <c r="F8956" s="47"/>
      <c r="G8956" s="48"/>
      <c r="H8956" s="47"/>
      <c r="I8956" s="51"/>
      <c r="J8956" s="51"/>
      <c r="K8956" s="47"/>
      <c r="L8956" s="47"/>
      <c r="M8956" s="47"/>
      <c r="N8956" s="47"/>
      <c r="O8956" s="48"/>
    </row>
    <row r="8957" spans="2:15" x14ac:dyDescent="0.25">
      <c r="B8957" s="84"/>
      <c r="C8957" s="47"/>
      <c r="D8957" s="47"/>
      <c r="E8957" s="47"/>
      <c r="F8957" s="47"/>
      <c r="G8957" s="48"/>
      <c r="H8957" s="47"/>
      <c r="I8957" s="51"/>
      <c r="J8957" s="51"/>
      <c r="K8957" s="47"/>
      <c r="L8957" s="47"/>
      <c r="M8957" s="47"/>
      <c r="N8957" s="47"/>
      <c r="O8957" s="48"/>
    </row>
    <row r="8958" spans="2:15" x14ac:dyDescent="0.25">
      <c r="B8958" s="84"/>
      <c r="C8958" s="47"/>
      <c r="D8958" s="47"/>
      <c r="E8958" s="47"/>
      <c r="F8958" s="47"/>
      <c r="G8958" s="48"/>
      <c r="H8958" s="47"/>
      <c r="I8958" s="51"/>
      <c r="J8958" s="51"/>
      <c r="K8958" s="47"/>
      <c r="L8958" s="47"/>
      <c r="M8958" s="47"/>
      <c r="N8958" s="47"/>
      <c r="O8958" s="48"/>
    </row>
    <row r="8959" spans="2:15" x14ac:dyDescent="0.25">
      <c r="B8959" s="84"/>
      <c r="C8959" s="47"/>
      <c r="D8959" s="47"/>
      <c r="E8959" s="47"/>
      <c r="F8959" s="47"/>
      <c r="G8959" s="48"/>
      <c r="H8959" s="47"/>
      <c r="I8959" s="51"/>
      <c r="J8959" s="51"/>
      <c r="K8959" s="47"/>
      <c r="L8959" s="47"/>
      <c r="M8959" s="47"/>
      <c r="N8959" s="47"/>
      <c r="O8959" s="48"/>
    </row>
    <row r="8960" spans="2:15" x14ac:dyDescent="0.25">
      <c r="B8960" s="84"/>
      <c r="C8960" s="47"/>
      <c r="D8960" s="47"/>
      <c r="E8960" s="47"/>
      <c r="F8960" s="47"/>
      <c r="G8960" s="48"/>
      <c r="H8960" s="47"/>
      <c r="I8960" s="51"/>
      <c r="J8960" s="51"/>
      <c r="K8960" s="47"/>
      <c r="L8960" s="47"/>
      <c r="M8960" s="47"/>
      <c r="N8960" s="47"/>
      <c r="O8960" s="48"/>
    </row>
    <row r="8961" spans="2:15" x14ac:dyDescent="0.25">
      <c r="B8961" s="84"/>
      <c r="C8961" s="47"/>
      <c r="D8961" s="47"/>
      <c r="E8961" s="47"/>
      <c r="F8961" s="47"/>
      <c r="G8961" s="48"/>
      <c r="H8961" s="47"/>
      <c r="I8961" s="51"/>
      <c r="J8961" s="51"/>
      <c r="K8961" s="47"/>
      <c r="L8961" s="47"/>
      <c r="M8961" s="47"/>
      <c r="N8961" s="47"/>
      <c r="O8961" s="48"/>
    </row>
    <row r="8962" spans="2:15" x14ac:dyDescent="0.25">
      <c r="B8962" s="84"/>
      <c r="C8962" s="47"/>
      <c r="D8962" s="47"/>
      <c r="E8962" s="47"/>
      <c r="F8962" s="47"/>
      <c r="G8962" s="48"/>
      <c r="H8962" s="47"/>
      <c r="I8962" s="51"/>
      <c r="J8962" s="51"/>
      <c r="K8962" s="47"/>
      <c r="L8962" s="47"/>
      <c r="M8962" s="47"/>
      <c r="N8962" s="47"/>
      <c r="O8962" s="48"/>
    </row>
    <row r="8963" spans="2:15" x14ac:dyDescent="0.25">
      <c r="B8963" s="84"/>
      <c r="C8963" s="47"/>
      <c r="D8963" s="47"/>
      <c r="E8963" s="47"/>
      <c r="F8963" s="47"/>
      <c r="G8963" s="48"/>
      <c r="H8963" s="47"/>
      <c r="I8963" s="51"/>
      <c r="J8963" s="51"/>
      <c r="K8963" s="47"/>
      <c r="L8963" s="47"/>
      <c r="M8963" s="47"/>
      <c r="N8963" s="47"/>
      <c r="O8963" s="48"/>
    </row>
    <row r="8964" spans="2:15" x14ac:dyDescent="0.25">
      <c r="B8964" s="84"/>
      <c r="C8964" s="47"/>
      <c r="D8964" s="47"/>
      <c r="E8964" s="47"/>
      <c r="F8964" s="47"/>
      <c r="G8964" s="48"/>
      <c r="H8964" s="47"/>
      <c r="I8964" s="51"/>
      <c r="J8964" s="51"/>
      <c r="K8964" s="47"/>
      <c r="L8964" s="47"/>
      <c r="M8964" s="47"/>
      <c r="N8964" s="47"/>
      <c r="O8964" s="48"/>
    </row>
    <row r="8965" spans="2:15" x14ac:dyDescent="0.25">
      <c r="B8965" s="84"/>
      <c r="C8965" s="47"/>
      <c r="D8965" s="47"/>
      <c r="E8965" s="47"/>
      <c r="F8965" s="47"/>
      <c r="G8965" s="48"/>
      <c r="H8965" s="47"/>
      <c r="I8965" s="51"/>
      <c r="J8965" s="51"/>
      <c r="K8965" s="47"/>
      <c r="L8965" s="47"/>
      <c r="M8965" s="47"/>
      <c r="N8965" s="47"/>
      <c r="O8965" s="48"/>
    </row>
    <row r="8966" spans="2:15" x14ac:dyDescent="0.25">
      <c r="B8966" s="84"/>
      <c r="C8966" s="47"/>
      <c r="D8966" s="47"/>
      <c r="E8966" s="47"/>
      <c r="F8966" s="47"/>
      <c r="G8966" s="48"/>
      <c r="H8966" s="47"/>
      <c r="I8966" s="51"/>
      <c r="J8966" s="51"/>
      <c r="K8966" s="47"/>
      <c r="L8966" s="47"/>
      <c r="M8966" s="47"/>
      <c r="N8966" s="47"/>
      <c r="O8966" s="48"/>
    </row>
    <row r="8967" spans="2:15" x14ac:dyDescent="0.25">
      <c r="B8967" s="84"/>
      <c r="C8967" s="47"/>
      <c r="D8967" s="47"/>
      <c r="E8967" s="47"/>
      <c r="F8967" s="47"/>
      <c r="G8967" s="48"/>
      <c r="H8967" s="47"/>
      <c r="I8967" s="51"/>
      <c r="J8967" s="51"/>
      <c r="K8967" s="47"/>
      <c r="L8967" s="47"/>
      <c r="M8967" s="47"/>
      <c r="N8967" s="47"/>
      <c r="O8967" s="48"/>
    </row>
    <row r="8968" spans="2:15" x14ac:dyDescent="0.25">
      <c r="B8968" s="84"/>
      <c r="C8968" s="47"/>
      <c r="D8968" s="47"/>
      <c r="E8968" s="47"/>
      <c r="F8968" s="47"/>
      <c r="G8968" s="48"/>
      <c r="H8968" s="47"/>
      <c r="I8968" s="51"/>
      <c r="J8968" s="51"/>
      <c r="K8968" s="47"/>
      <c r="L8968" s="47"/>
      <c r="M8968" s="47"/>
      <c r="N8968" s="47"/>
      <c r="O8968" s="48"/>
    </row>
    <row r="8969" spans="2:15" x14ac:dyDescent="0.25">
      <c r="B8969" s="84"/>
      <c r="C8969" s="47"/>
      <c r="D8969" s="47"/>
      <c r="E8969" s="47"/>
      <c r="F8969" s="47"/>
      <c r="G8969" s="48"/>
      <c r="H8969" s="47"/>
      <c r="I8969" s="51"/>
      <c r="J8969" s="51"/>
      <c r="K8969" s="47"/>
      <c r="L8969" s="47"/>
      <c r="M8969" s="47"/>
      <c r="N8969" s="47"/>
      <c r="O8969" s="48"/>
    </row>
    <row r="8970" spans="2:15" x14ac:dyDescent="0.25">
      <c r="B8970" s="84"/>
      <c r="C8970" s="47"/>
      <c r="D8970" s="47"/>
      <c r="E8970" s="47"/>
      <c r="F8970" s="47"/>
      <c r="G8970" s="48"/>
      <c r="H8970" s="47"/>
      <c r="I8970" s="51"/>
      <c r="J8970" s="51"/>
      <c r="K8970" s="47"/>
      <c r="L8970" s="47"/>
      <c r="M8970" s="47"/>
      <c r="N8970" s="47"/>
      <c r="O8970" s="48"/>
    </row>
    <row r="8971" spans="2:15" x14ac:dyDescent="0.25">
      <c r="B8971" s="84"/>
      <c r="C8971" s="47"/>
      <c r="D8971" s="47"/>
      <c r="E8971" s="47"/>
      <c r="F8971" s="47"/>
      <c r="G8971" s="48"/>
      <c r="H8971" s="47"/>
      <c r="I8971" s="51"/>
      <c r="J8971" s="51"/>
      <c r="K8971" s="47"/>
      <c r="L8971" s="47"/>
      <c r="M8971" s="47"/>
      <c r="N8971" s="47"/>
      <c r="O8971" s="48"/>
    </row>
    <row r="8972" spans="2:15" x14ac:dyDescent="0.25">
      <c r="B8972" s="84"/>
      <c r="C8972" s="47"/>
      <c r="D8972" s="47"/>
      <c r="E8972" s="47"/>
      <c r="F8972" s="47"/>
      <c r="G8972" s="48"/>
      <c r="H8972" s="47"/>
      <c r="I8972" s="51"/>
      <c r="J8972" s="51"/>
      <c r="K8972" s="47"/>
      <c r="L8972" s="47"/>
      <c r="M8972" s="47"/>
      <c r="N8972" s="47"/>
      <c r="O8972" s="48"/>
    </row>
    <row r="8973" spans="2:15" x14ac:dyDescent="0.25">
      <c r="B8973" s="84"/>
      <c r="C8973" s="47"/>
      <c r="D8973" s="47"/>
      <c r="E8973" s="47"/>
      <c r="F8973" s="47"/>
      <c r="G8973" s="48"/>
      <c r="H8973" s="47"/>
      <c r="I8973" s="51"/>
      <c r="J8973" s="51"/>
      <c r="K8973" s="47"/>
      <c r="L8973" s="47"/>
      <c r="M8973" s="47"/>
      <c r="N8973" s="47"/>
      <c r="O8973" s="48"/>
    </row>
    <row r="8974" spans="2:15" x14ac:dyDescent="0.25">
      <c r="B8974" s="84"/>
      <c r="C8974" s="47"/>
      <c r="D8974" s="47"/>
      <c r="E8974" s="47"/>
      <c r="F8974" s="47"/>
      <c r="G8974" s="48"/>
      <c r="H8974" s="47"/>
      <c r="I8974" s="51"/>
      <c r="J8974" s="51"/>
      <c r="K8974" s="47"/>
      <c r="L8974" s="47"/>
      <c r="M8974" s="47"/>
      <c r="N8974" s="47"/>
      <c r="O8974" s="48"/>
    </row>
    <row r="8975" spans="2:15" x14ac:dyDescent="0.25">
      <c r="B8975" s="84"/>
      <c r="C8975" s="47"/>
      <c r="D8975" s="47"/>
      <c r="E8975" s="47"/>
      <c r="F8975" s="47"/>
      <c r="G8975" s="48"/>
      <c r="H8975" s="47"/>
      <c r="I8975" s="51"/>
      <c r="J8975" s="51"/>
      <c r="K8975" s="47"/>
      <c r="L8975" s="47"/>
      <c r="M8975" s="47"/>
      <c r="N8975" s="47"/>
      <c r="O8975" s="48"/>
    </row>
    <row r="8976" spans="2:15" x14ac:dyDescent="0.25">
      <c r="B8976" s="84"/>
      <c r="C8976" s="47"/>
      <c r="D8976" s="47"/>
      <c r="E8976" s="47"/>
      <c r="F8976" s="47"/>
      <c r="G8976" s="48"/>
      <c r="H8976" s="47"/>
      <c r="I8976" s="51"/>
      <c r="J8976" s="51"/>
      <c r="K8976" s="47"/>
      <c r="L8976" s="47"/>
      <c r="M8976" s="47"/>
      <c r="N8976" s="47"/>
      <c r="O8976" s="48"/>
    </row>
    <row r="8977" spans="2:15" x14ac:dyDescent="0.25">
      <c r="B8977" s="84"/>
      <c r="C8977" s="47"/>
      <c r="D8977" s="47"/>
      <c r="E8977" s="47"/>
      <c r="F8977" s="47"/>
      <c r="G8977" s="48"/>
      <c r="H8977" s="47"/>
      <c r="I8977" s="51"/>
      <c r="J8977" s="51"/>
      <c r="K8977" s="47"/>
      <c r="L8977" s="47"/>
      <c r="M8977" s="47"/>
      <c r="N8977" s="47"/>
      <c r="O8977" s="48"/>
    </row>
    <row r="8978" spans="2:15" x14ac:dyDescent="0.25">
      <c r="B8978" s="84"/>
      <c r="C8978" s="47"/>
      <c r="D8978" s="47"/>
      <c r="E8978" s="47"/>
      <c r="F8978" s="47"/>
      <c r="G8978" s="48"/>
      <c r="H8978" s="47"/>
      <c r="I8978" s="51"/>
      <c r="J8978" s="51"/>
      <c r="K8978" s="47"/>
      <c r="L8978" s="47"/>
      <c r="M8978" s="47"/>
      <c r="N8978" s="47"/>
      <c r="O8978" s="48"/>
    </row>
    <row r="8979" spans="2:15" x14ac:dyDescent="0.25">
      <c r="B8979" s="84"/>
      <c r="C8979" s="47"/>
      <c r="D8979" s="47"/>
      <c r="E8979" s="47"/>
      <c r="F8979" s="47"/>
      <c r="G8979" s="48"/>
      <c r="H8979" s="47"/>
      <c r="I8979" s="51"/>
      <c r="J8979" s="51"/>
      <c r="K8979" s="47"/>
      <c r="L8979" s="47"/>
      <c r="M8979" s="47"/>
      <c r="N8979" s="47"/>
      <c r="O8979" s="48"/>
    </row>
    <row r="8980" spans="2:15" x14ac:dyDescent="0.25">
      <c r="B8980" s="84"/>
      <c r="C8980" s="47"/>
      <c r="D8980" s="47"/>
      <c r="E8980" s="47"/>
      <c r="F8980" s="47"/>
      <c r="G8980" s="48"/>
      <c r="H8980" s="47"/>
      <c r="I8980" s="51"/>
      <c r="J8980" s="51"/>
      <c r="K8980" s="47"/>
      <c r="L8980" s="47"/>
      <c r="M8980" s="47"/>
      <c r="N8980" s="47"/>
      <c r="O8980" s="48"/>
    </row>
    <row r="8981" spans="2:15" x14ac:dyDescent="0.25">
      <c r="B8981" s="84"/>
      <c r="C8981" s="47"/>
      <c r="D8981" s="47"/>
      <c r="E8981" s="47"/>
      <c r="F8981" s="47"/>
      <c r="G8981" s="48"/>
      <c r="H8981" s="47"/>
      <c r="I8981" s="51"/>
      <c r="J8981" s="51"/>
      <c r="K8981" s="47"/>
      <c r="L8981" s="47"/>
      <c r="M8981" s="47"/>
      <c r="N8981" s="47"/>
      <c r="O8981" s="48"/>
    </row>
    <row r="8982" spans="2:15" x14ac:dyDescent="0.25">
      <c r="B8982" s="84"/>
      <c r="C8982" s="47"/>
      <c r="D8982" s="47"/>
      <c r="E8982" s="47"/>
      <c r="F8982" s="47"/>
      <c r="G8982" s="48"/>
      <c r="H8982" s="47"/>
      <c r="I8982" s="51"/>
      <c r="J8982" s="51"/>
      <c r="K8982" s="47"/>
      <c r="L8982" s="47"/>
      <c r="M8982" s="47"/>
      <c r="N8982" s="47"/>
      <c r="O8982" s="48"/>
    </row>
    <row r="8983" spans="2:15" x14ac:dyDescent="0.25">
      <c r="B8983" s="84"/>
      <c r="C8983" s="47"/>
      <c r="D8983" s="47"/>
      <c r="E8983" s="47"/>
      <c r="F8983" s="47"/>
      <c r="G8983" s="48"/>
      <c r="H8983" s="47"/>
      <c r="I8983" s="51"/>
      <c r="J8983" s="51"/>
      <c r="K8983" s="47"/>
      <c r="L8983" s="47"/>
      <c r="M8983" s="47"/>
      <c r="N8983" s="47"/>
      <c r="O8983" s="48"/>
    </row>
    <row r="8984" spans="2:15" x14ac:dyDescent="0.25">
      <c r="B8984" s="84"/>
      <c r="C8984" s="47"/>
      <c r="D8984" s="47"/>
      <c r="E8984" s="47"/>
      <c r="F8984" s="47"/>
      <c r="G8984" s="48"/>
      <c r="H8984" s="47"/>
      <c r="I8984" s="51"/>
      <c r="J8984" s="51"/>
      <c r="K8984" s="47"/>
      <c r="L8984" s="47"/>
      <c r="M8984" s="47"/>
      <c r="N8984" s="47"/>
      <c r="O8984" s="48"/>
    </row>
    <row r="8985" spans="2:15" x14ac:dyDescent="0.25">
      <c r="B8985" s="84"/>
      <c r="C8985" s="47"/>
      <c r="D8985" s="47"/>
      <c r="E8985" s="47"/>
      <c r="F8985" s="47"/>
      <c r="G8985" s="48"/>
      <c r="H8985" s="47"/>
      <c r="I8985" s="51"/>
      <c r="J8985" s="51"/>
      <c r="K8985" s="47"/>
      <c r="L8985" s="47"/>
      <c r="M8985" s="47"/>
      <c r="N8985" s="47"/>
      <c r="O8985" s="48"/>
    </row>
    <row r="8986" spans="2:15" x14ac:dyDescent="0.25">
      <c r="B8986" s="84"/>
      <c r="C8986" s="47"/>
      <c r="D8986" s="47"/>
      <c r="E8986" s="47"/>
      <c r="F8986" s="47"/>
      <c r="G8986" s="48"/>
      <c r="H8986" s="47"/>
      <c r="I8986" s="51"/>
      <c r="J8986" s="51"/>
      <c r="K8986" s="47"/>
      <c r="L8986" s="47"/>
      <c r="M8986" s="47"/>
      <c r="N8986" s="47"/>
      <c r="O8986" s="48"/>
    </row>
    <row r="8987" spans="2:15" x14ac:dyDescent="0.25">
      <c r="B8987" s="84"/>
      <c r="C8987" s="47"/>
      <c r="D8987" s="47"/>
      <c r="E8987" s="47"/>
      <c r="F8987" s="47"/>
      <c r="G8987" s="48"/>
      <c r="H8987" s="47"/>
      <c r="I8987" s="51"/>
      <c r="J8987" s="51"/>
      <c r="K8987" s="47"/>
      <c r="L8987" s="47"/>
      <c r="M8987" s="47"/>
      <c r="N8987" s="47"/>
      <c r="O8987" s="48"/>
    </row>
    <row r="8988" spans="2:15" x14ac:dyDescent="0.25">
      <c r="B8988" s="84"/>
      <c r="C8988" s="47"/>
      <c r="D8988" s="47"/>
      <c r="E8988" s="47"/>
      <c r="F8988" s="47"/>
      <c r="G8988" s="48"/>
      <c r="H8988" s="47"/>
      <c r="I8988" s="51"/>
      <c r="J8988" s="51"/>
      <c r="K8988" s="47"/>
      <c r="L8988" s="47"/>
      <c r="M8988" s="47"/>
      <c r="N8988" s="47"/>
      <c r="O8988" s="48"/>
    </row>
    <row r="8989" spans="2:15" x14ac:dyDescent="0.25">
      <c r="B8989" s="84"/>
      <c r="C8989" s="47"/>
      <c r="D8989" s="47"/>
      <c r="E8989" s="47"/>
      <c r="F8989" s="47"/>
      <c r="G8989" s="48"/>
      <c r="H8989" s="47"/>
      <c r="I8989" s="51"/>
      <c r="J8989" s="51"/>
      <c r="K8989" s="47"/>
      <c r="L8989" s="47"/>
      <c r="M8989" s="47"/>
      <c r="N8989" s="47"/>
      <c r="O8989" s="48"/>
    </row>
    <row r="8990" spans="2:15" x14ac:dyDescent="0.25">
      <c r="B8990" s="84"/>
      <c r="C8990" s="47"/>
      <c r="D8990" s="47"/>
      <c r="E8990" s="47"/>
      <c r="F8990" s="47"/>
      <c r="G8990" s="48"/>
      <c r="H8990" s="47"/>
      <c r="I8990" s="51"/>
      <c r="J8990" s="51"/>
      <c r="K8990" s="47"/>
      <c r="L8990" s="47"/>
      <c r="M8990" s="47"/>
      <c r="N8990" s="47"/>
      <c r="O8990" s="48"/>
    </row>
    <row r="8991" spans="2:15" x14ac:dyDescent="0.25">
      <c r="B8991" s="84"/>
      <c r="C8991" s="47"/>
      <c r="D8991" s="47"/>
      <c r="E8991" s="47"/>
      <c r="F8991" s="47"/>
      <c r="G8991" s="48"/>
      <c r="H8991" s="47"/>
      <c r="I8991" s="51"/>
      <c r="J8991" s="51"/>
      <c r="K8991" s="47"/>
      <c r="L8991" s="47"/>
      <c r="M8991" s="47"/>
      <c r="N8991" s="47"/>
      <c r="O8991" s="48"/>
    </row>
    <row r="8992" spans="2:15" x14ac:dyDescent="0.25">
      <c r="B8992" s="84"/>
      <c r="C8992" s="47"/>
      <c r="D8992" s="47"/>
      <c r="E8992" s="47"/>
      <c r="F8992" s="47"/>
      <c r="G8992" s="48"/>
      <c r="H8992" s="47"/>
      <c r="I8992" s="51"/>
      <c r="J8992" s="51"/>
      <c r="K8992" s="47"/>
      <c r="L8992" s="47"/>
      <c r="M8992" s="47"/>
      <c r="N8992" s="47"/>
      <c r="O8992" s="48"/>
    </row>
    <row r="8993" spans="2:15" x14ac:dyDescent="0.25">
      <c r="B8993" s="84"/>
      <c r="C8993" s="47"/>
      <c r="D8993" s="47"/>
      <c r="E8993" s="47"/>
      <c r="F8993" s="47"/>
      <c r="G8993" s="48"/>
      <c r="H8993" s="47"/>
      <c r="I8993" s="51"/>
      <c r="J8993" s="51"/>
      <c r="K8993" s="47"/>
      <c r="L8993" s="47"/>
      <c r="M8993" s="47"/>
      <c r="N8993" s="47"/>
      <c r="O8993" s="48"/>
    </row>
    <row r="8994" spans="2:15" x14ac:dyDescent="0.25">
      <c r="B8994" s="84"/>
      <c r="C8994" s="47"/>
      <c r="D8994" s="47"/>
      <c r="E8994" s="47"/>
      <c r="F8994" s="47"/>
      <c r="G8994" s="48"/>
      <c r="H8994" s="47"/>
      <c r="I8994" s="51"/>
      <c r="J8994" s="51"/>
      <c r="K8994" s="47"/>
      <c r="L8994" s="47"/>
      <c r="M8994" s="47"/>
      <c r="N8994" s="47"/>
      <c r="O8994" s="48"/>
    </row>
    <row r="8995" spans="2:15" x14ac:dyDescent="0.25">
      <c r="B8995" s="84"/>
      <c r="C8995" s="47"/>
      <c r="D8995" s="47"/>
      <c r="E8995" s="47"/>
      <c r="F8995" s="47"/>
      <c r="G8995" s="48"/>
      <c r="H8995" s="47"/>
      <c r="I8995" s="51"/>
      <c r="J8995" s="51"/>
      <c r="K8995" s="47"/>
      <c r="L8995" s="47"/>
      <c r="M8995" s="47"/>
      <c r="N8995" s="47"/>
      <c r="O8995" s="48"/>
    </row>
    <row r="8996" spans="2:15" x14ac:dyDescent="0.25">
      <c r="B8996" s="84"/>
      <c r="C8996" s="47"/>
      <c r="D8996" s="47"/>
      <c r="E8996" s="47"/>
      <c r="F8996" s="47"/>
      <c r="G8996" s="48"/>
      <c r="H8996" s="47"/>
      <c r="I8996" s="51"/>
      <c r="J8996" s="51"/>
      <c r="K8996" s="47"/>
      <c r="L8996" s="47"/>
      <c r="M8996" s="47"/>
      <c r="N8996" s="47"/>
      <c r="O8996" s="48"/>
    </row>
    <row r="8997" spans="2:15" x14ac:dyDescent="0.25">
      <c r="B8997" s="84"/>
      <c r="C8997" s="47"/>
      <c r="D8997" s="47"/>
      <c r="E8997" s="47"/>
      <c r="F8997" s="47"/>
      <c r="G8997" s="48"/>
      <c r="H8997" s="47"/>
      <c r="I8997" s="51"/>
      <c r="J8997" s="51"/>
      <c r="K8997" s="47"/>
      <c r="L8997" s="47"/>
      <c r="M8997" s="47"/>
      <c r="N8997" s="47"/>
      <c r="O8997" s="48"/>
    </row>
    <row r="8998" spans="2:15" x14ac:dyDescent="0.25">
      <c r="B8998" s="84"/>
      <c r="C8998" s="47"/>
      <c r="D8998" s="47"/>
      <c r="E8998" s="47"/>
      <c r="F8998" s="47"/>
      <c r="G8998" s="48"/>
      <c r="H8998" s="47"/>
      <c r="I8998" s="51"/>
      <c r="J8998" s="51"/>
      <c r="K8998" s="47"/>
      <c r="L8998" s="47"/>
      <c r="M8998" s="47"/>
      <c r="N8998" s="47"/>
      <c r="O8998" s="48"/>
    </row>
    <row r="8999" spans="2:15" x14ac:dyDescent="0.25">
      <c r="B8999" s="84"/>
      <c r="C8999" s="47"/>
      <c r="D8999" s="47"/>
      <c r="E8999" s="47"/>
      <c r="F8999" s="47"/>
      <c r="G8999" s="48"/>
      <c r="H8999" s="47"/>
      <c r="I8999" s="51"/>
      <c r="J8999" s="51"/>
      <c r="K8999" s="47"/>
      <c r="L8999" s="47"/>
      <c r="M8999" s="47"/>
      <c r="N8999" s="47"/>
      <c r="O8999" s="48"/>
    </row>
    <row r="9000" spans="2:15" x14ac:dyDescent="0.25">
      <c r="B9000" s="84"/>
      <c r="C9000" s="47"/>
      <c r="D9000" s="47"/>
      <c r="E9000" s="47"/>
      <c r="F9000" s="47"/>
      <c r="G9000" s="48"/>
      <c r="H9000" s="47"/>
      <c r="I9000" s="51"/>
      <c r="J9000" s="51"/>
      <c r="K9000" s="47"/>
      <c r="L9000" s="47"/>
      <c r="M9000" s="47"/>
      <c r="N9000" s="47"/>
      <c r="O9000" s="48"/>
    </row>
    <row r="9001" spans="2:15" x14ac:dyDescent="0.25">
      <c r="B9001" s="84"/>
      <c r="C9001" s="47"/>
      <c r="D9001" s="47"/>
      <c r="E9001" s="47"/>
      <c r="F9001" s="47"/>
      <c r="G9001" s="48"/>
      <c r="H9001" s="47"/>
      <c r="I9001" s="51"/>
      <c r="J9001" s="51"/>
      <c r="K9001" s="47"/>
      <c r="L9001" s="47"/>
      <c r="M9001" s="47"/>
      <c r="N9001" s="47"/>
      <c r="O9001" s="48"/>
    </row>
    <row r="9002" spans="2:15" x14ac:dyDescent="0.25">
      <c r="B9002" s="84"/>
      <c r="C9002" s="47"/>
      <c r="D9002" s="47"/>
      <c r="E9002" s="47"/>
      <c r="F9002" s="47"/>
      <c r="G9002" s="48"/>
      <c r="H9002" s="47"/>
      <c r="I9002" s="51"/>
      <c r="J9002" s="51"/>
      <c r="K9002" s="47"/>
      <c r="L9002" s="47"/>
      <c r="M9002" s="47"/>
      <c r="N9002" s="47"/>
      <c r="O9002" s="48"/>
    </row>
    <row r="9003" spans="2:15" x14ac:dyDescent="0.25">
      <c r="B9003" s="84"/>
      <c r="C9003" s="47"/>
      <c r="D9003" s="47"/>
      <c r="E9003" s="47"/>
      <c r="F9003" s="47"/>
      <c r="G9003" s="48"/>
      <c r="H9003" s="47"/>
      <c r="I9003" s="51"/>
      <c r="J9003" s="51"/>
      <c r="K9003" s="47"/>
      <c r="L9003" s="47"/>
      <c r="M9003" s="47"/>
      <c r="N9003" s="47"/>
      <c r="O9003" s="48"/>
    </row>
    <row r="9004" spans="2:15" x14ac:dyDescent="0.25">
      <c r="B9004" s="84"/>
      <c r="C9004" s="47"/>
      <c r="D9004" s="47"/>
      <c r="E9004" s="47"/>
      <c r="F9004" s="47"/>
      <c r="G9004" s="48"/>
      <c r="H9004" s="47"/>
      <c r="I9004" s="51"/>
      <c r="J9004" s="51"/>
      <c r="K9004" s="47"/>
      <c r="L9004" s="47"/>
      <c r="M9004" s="47"/>
      <c r="N9004" s="47"/>
      <c r="O9004" s="48"/>
    </row>
    <row r="9005" spans="2:15" x14ac:dyDescent="0.25">
      <c r="B9005" s="84"/>
      <c r="C9005" s="47"/>
      <c r="D9005" s="47"/>
      <c r="E9005" s="47"/>
      <c r="F9005" s="47"/>
      <c r="G9005" s="48"/>
      <c r="H9005" s="47"/>
      <c r="I9005" s="51"/>
      <c r="J9005" s="51"/>
      <c r="K9005" s="47"/>
      <c r="L9005" s="47"/>
      <c r="M9005" s="47"/>
      <c r="N9005" s="47"/>
      <c r="O9005" s="48"/>
    </row>
    <row r="9006" spans="2:15" x14ac:dyDescent="0.25">
      <c r="B9006" s="84"/>
      <c r="C9006" s="47"/>
      <c r="D9006" s="47"/>
      <c r="E9006" s="47"/>
      <c r="F9006" s="47"/>
      <c r="G9006" s="48"/>
      <c r="H9006" s="47"/>
      <c r="I9006" s="51"/>
      <c r="J9006" s="51"/>
      <c r="K9006" s="47"/>
      <c r="L9006" s="47"/>
      <c r="M9006" s="47"/>
      <c r="N9006" s="47"/>
      <c r="O9006" s="48"/>
    </row>
    <row r="9007" spans="2:15" x14ac:dyDescent="0.25">
      <c r="B9007" s="84"/>
      <c r="C9007" s="47"/>
      <c r="D9007" s="47"/>
      <c r="E9007" s="47"/>
      <c r="F9007" s="47"/>
      <c r="G9007" s="48"/>
      <c r="H9007" s="47"/>
      <c r="I9007" s="51"/>
      <c r="J9007" s="51"/>
      <c r="K9007" s="47"/>
      <c r="L9007" s="47"/>
      <c r="M9007" s="47"/>
      <c r="N9007" s="47"/>
      <c r="O9007" s="48"/>
    </row>
    <row r="9008" spans="2:15" x14ac:dyDescent="0.25">
      <c r="B9008" s="84"/>
      <c r="C9008" s="47"/>
      <c r="D9008" s="47"/>
      <c r="E9008" s="47"/>
      <c r="F9008" s="47"/>
      <c r="G9008" s="48"/>
      <c r="H9008" s="47"/>
      <c r="I9008" s="51"/>
      <c r="J9008" s="51"/>
      <c r="K9008" s="47"/>
      <c r="L9008" s="47"/>
      <c r="M9008" s="47"/>
      <c r="N9008" s="47"/>
      <c r="O9008" s="48"/>
    </row>
    <row r="9009" spans="2:15" x14ac:dyDescent="0.25">
      <c r="B9009" s="84"/>
      <c r="C9009" s="47"/>
      <c r="D9009" s="47"/>
      <c r="E9009" s="47"/>
      <c r="F9009" s="47"/>
      <c r="G9009" s="48"/>
      <c r="H9009" s="47"/>
      <c r="I9009" s="51"/>
      <c r="J9009" s="51"/>
      <c r="K9009" s="47"/>
      <c r="L9009" s="47"/>
      <c r="M9009" s="47"/>
      <c r="N9009" s="47"/>
      <c r="O9009" s="48"/>
    </row>
    <row r="9010" spans="2:15" x14ac:dyDescent="0.25">
      <c r="B9010" s="84"/>
      <c r="C9010" s="47"/>
      <c r="D9010" s="47"/>
      <c r="E9010" s="47"/>
      <c r="F9010" s="47"/>
      <c r="G9010" s="48"/>
      <c r="H9010" s="47"/>
      <c r="I9010" s="51"/>
      <c r="J9010" s="51"/>
      <c r="K9010" s="47"/>
      <c r="L9010" s="47"/>
      <c r="M9010" s="47"/>
      <c r="N9010" s="47"/>
      <c r="O9010" s="48"/>
    </row>
    <row r="9011" spans="2:15" x14ac:dyDescent="0.25">
      <c r="B9011" s="84"/>
      <c r="C9011" s="47"/>
      <c r="D9011" s="47"/>
      <c r="E9011" s="47"/>
      <c r="F9011" s="47"/>
      <c r="G9011" s="48"/>
      <c r="H9011" s="47"/>
      <c r="I9011" s="51"/>
      <c r="J9011" s="51"/>
      <c r="K9011" s="47"/>
      <c r="L9011" s="47"/>
      <c r="M9011" s="47"/>
      <c r="N9011" s="47"/>
      <c r="O9011" s="48"/>
    </row>
    <row r="9012" spans="2:15" x14ac:dyDescent="0.25">
      <c r="B9012" s="84"/>
      <c r="C9012" s="47"/>
      <c r="D9012" s="47"/>
      <c r="E9012" s="47"/>
      <c r="F9012" s="47"/>
      <c r="G9012" s="48"/>
      <c r="H9012" s="47"/>
      <c r="I9012" s="51"/>
      <c r="J9012" s="51"/>
      <c r="K9012" s="47"/>
      <c r="L9012" s="47"/>
      <c r="M9012" s="47"/>
      <c r="N9012" s="47"/>
      <c r="O9012" s="48"/>
    </row>
    <row r="9013" spans="2:15" x14ac:dyDescent="0.25">
      <c r="B9013" s="84"/>
      <c r="C9013" s="47"/>
      <c r="D9013" s="47"/>
      <c r="E9013" s="47"/>
      <c r="F9013" s="47"/>
      <c r="G9013" s="48"/>
      <c r="H9013" s="47"/>
      <c r="I9013" s="51"/>
      <c r="J9013" s="51"/>
      <c r="K9013" s="47"/>
      <c r="L9013" s="47"/>
      <c r="M9013" s="47"/>
      <c r="N9013" s="47"/>
      <c r="O9013" s="48"/>
    </row>
    <row r="9014" spans="2:15" x14ac:dyDescent="0.25">
      <c r="B9014" s="84"/>
      <c r="C9014" s="47"/>
      <c r="D9014" s="47"/>
      <c r="E9014" s="47"/>
      <c r="F9014" s="47"/>
      <c r="G9014" s="48"/>
      <c r="H9014" s="47"/>
      <c r="I9014" s="51"/>
      <c r="J9014" s="51"/>
      <c r="K9014" s="47"/>
      <c r="L9014" s="47"/>
      <c r="M9014" s="47"/>
      <c r="N9014" s="47"/>
      <c r="O9014" s="48"/>
    </row>
    <row r="9015" spans="2:15" x14ac:dyDescent="0.25">
      <c r="B9015" s="84"/>
      <c r="C9015" s="47"/>
      <c r="D9015" s="47"/>
      <c r="E9015" s="47"/>
      <c r="F9015" s="47"/>
      <c r="G9015" s="48"/>
      <c r="H9015" s="47"/>
      <c r="I9015" s="51"/>
      <c r="J9015" s="51"/>
      <c r="K9015" s="47"/>
      <c r="L9015" s="47"/>
      <c r="M9015" s="47"/>
      <c r="N9015" s="47"/>
      <c r="O9015" s="48"/>
    </row>
    <row r="9016" spans="2:15" x14ac:dyDescent="0.25">
      <c r="B9016" s="84"/>
      <c r="C9016" s="47"/>
      <c r="D9016" s="47"/>
      <c r="E9016" s="47"/>
      <c r="F9016" s="47"/>
      <c r="G9016" s="48"/>
      <c r="H9016" s="47"/>
      <c r="I9016" s="51"/>
      <c r="J9016" s="51"/>
      <c r="K9016" s="47"/>
      <c r="L9016" s="47"/>
      <c r="M9016" s="47"/>
      <c r="N9016" s="47"/>
      <c r="O9016" s="48"/>
    </row>
    <row r="9017" spans="2:15" x14ac:dyDescent="0.25">
      <c r="B9017" s="84"/>
      <c r="C9017" s="47"/>
      <c r="D9017" s="47"/>
      <c r="E9017" s="47"/>
      <c r="F9017" s="47"/>
      <c r="G9017" s="48"/>
      <c r="H9017" s="47"/>
      <c r="I9017" s="51"/>
      <c r="J9017" s="51"/>
      <c r="K9017" s="47"/>
      <c r="L9017" s="47"/>
      <c r="M9017" s="47"/>
      <c r="N9017" s="47"/>
      <c r="O9017" s="48"/>
    </row>
    <row r="9018" spans="2:15" x14ac:dyDescent="0.25">
      <c r="B9018" s="84"/>
      <c r="C9018" s="47"/>
      <c r="D9018" s="47"/>
      <c r="E9018" s="47"/>
      <c r="F9018" s="47"/>
      <c r="G9018" s="48"/>
      <c r="H9018" s="47"/>
      <c r="I9018" s="51"/>
      <c r="J9018" s="51"/>
      <c r="K9018" s="47"/>
      <c r="L9018" s="47"/>
      <c r="M9018" s="47"/>
      <c r="N9018" s="47"/>
      <c r="O9018" s="48"/>
    </row>
    <row r="9019" spans="2:15" x14ac:dyDescent="0.25">
      <c r="B9019" s="84"/>
      <c r="C9019" s="47"/>
      <c r="D9019" s="47"/>
      <c r="E9019" s="47"/>
      <c r="F9019" s="47"/>
      <c r="G9019" s="48"/>
      <c r="H9019" s="47"/>
      <c r="I9019" s="51"/>
      <c r="J9019" s="51"/>
      <c r="K9019" s="47"/>
      <c r="L9019" s="47"/>
      <c r="M9019" s="47"/>
      <c r="N9019" s="47"/>
      <c r="O9019" s="48"/>
    </row>
    <row r="9020" spans="2:15" x14ac:dyDescent="0.25">
      <c r="B9020" s="84"/>
      <c r="C9020" s="47"/>
      <c r="D9020" s="47"/>
      <c r="E9020" s="47"/>
      <c r="F9020" s="47"/>
      <c r="G9020" s="48"/>
      <c r="H9020" s="47"/>
      <c r="I9020" s="51"/>
      <c r="J9020" s="51"/>
      <c r="K9020" s="47"/>
      <c r="L9020" s="47"/>
      <c r="M9020" s="47"/>
      <c r="N9020" s="47"/>
      <c r="O9020" s="48"/>
    </row>
    <row r="9021" spans="2:15" x14ac:dyDescent="0.25">
      <c r="B9021" s="84"/>
      <c r="C9021" s="47"/>
      <c r="D9021" s="47"/>
      <c r="E9021" s="47"/>
      <c r="F9021" s="47"/>
      <c r="G9021" s="48"/>
      <c r="H9021" s="47"/>
      <c r="I9021" s="51"/>
      <c r="J9021" s="51"/>
      <c r="K9021" s="47"/>
      <c r="L9021" s="47"/>
      <c r="M9021" s="47"/>
      <c r="N9021" s="47"/>
      <c r="O9021" s="48"/>
    </row>
    <row r="9022" spans="2:15" x14ac:dyDescent="0.25">
      <c r="B9022" s="84"/>
      <c r="C9022" s="47"/>
      <c r="D9022" s="47"/>
      <c r="E9022" s="47"/>
      <c r="F9022" s="47"/>
      <c r="G9022" s="48"/>
      <c r="H9022" s="47"/>
      <c r="I9022" s="51"/>
      <c r="J9022" s="51"/>
      <c r="K9022" s="47"/>
      <c r="L9022" s="47"/>
      <c r="M9022" s="47"/>
      <c r="N9022" s="47"/>
      <c r="O9022" s="48"/>
    </row>
    <row r="9023" spans="2:15" x14ac:dyDescent="0.25">
      <c r="B9023" s="84"/>
      <c r="C9023" s="47"/>
      <c r="D9023" s="47"/>
      <c r="E9023" s="47"/>
      <c r="F9023" s="47"/>
      <c r="G9023" s="48"/>
      <c r="H9023" s="47"/>
      <c r="I9023" s="51"/>
      <c r="J9023" s="51"/>
      <c r="K9023" s="47"/>
      <c r="L9023" s="47"/>
      <c r="M9023" s="47"/>
      <c r="N9023" s="47"/>
      <c r="O9023" s="48"/>
    </row>
    <row r="9024" spans="2:15" x14ac:dyDescent="0.25">
      <c r="B9024" s="84"/>
      <c r="C9024" s="47"/>
      <c r="D9024" s="47"/>
      <c r="E9024" s="47"/>
      <c r="F9024" s="47"/>
      <c r="G9024" s="48"/>
      <c r="H9024" s="47"/>
      <c r="I9024" s="51"/>
      <c r="J9024" s="51"/>
      <c r="K9024" s="47"/>
      <c r="L9024" s="47"/>
      <c r="M9024" s="47"/>
      <c r="N9024" s="47"/>
      <c r="O9024" s="48"/>
    </row>
    <row r="9025" spans="2:15" x14ac:dyDescent="0.25">
      <c r="B9025" s="84"/>
      <c r="C9025" s="47"/>
      <c r="D9025" s="47"/>
      <c r="E9025" s="47"/>
      <c r="F9025" s="47"/>
      <c r="G9025" s="48"/>
      <c r="H9025" s="47"/>
      <c r="I9025" s="51"/>
      <c r="J9025" s="51"/>
      <c r="K9025" s="47"/>
      <c r="L9025" s="47"/>
      <c r="M9025" s="47"/>
      <c r="N9025" s="47"/>
      <c r="O9025" s="48"/>
    </row>
    <row r="9026" spans="2:15" x14ac:dyDescent="0.25">
      <c r="B9026" s="84"/>
      <c r="C9026" s="47"/>
      <c r="D9026" s="47"/>
      <c r="E9026" s="47"/>
      <c r="F9026" s="47"/>
      <c r="G9026" s="48"/>
      <c r="H9026" s="47"/>
      <c r="I9026" s="51"/>
      <c r="J9026" s="51"/>
      <c r="K9026" s="47"/>
      <c r="L9026" s="47"/>
      <c r="M9026" s="47"/>
      <c r="N9026" s="47"/>
      <c r="O9026" s="48"/>
    </row>
    <row r="9027" spans="2:15" x14ac:dyDescent="0.25">
      <c r="B9027" s="84"/>
      <c r="C9027" s="47"/>
      <c r="D9027" s="47"/>
      <c r="E9027" s="47"/>
      <c r="F9027" s="47"/>
      <c r="G9027" s="48"/>
      <c r="H9027" s="47"/>
      <c r="I9027" s="51"/>
      <c r="J9027" s="51"/>
      <c r="K9027" s="47"/>
      <c r="L9027" s="47"/>
      <c r="M9027" s="47"/>
      <c r="N9027" s="47"/>
      <c r="O9027" s="48"/>
    </row>
    <row r="9028" spans="2:15" x14ac:dyDescent="0.25">
      <c r="B9028" s="84"/>
      <c r="C9028" s="47"/>
      <c r="D9028" s="47"/>
      <c r="E9028" s="47"/>
      <c r="F9028" s="47"/>
      <c r="G9028" s="48"/>
      <c r="H9028" s="47"/>
      <c r="I9028" s="51"/>
      <c r="J9028" s="51"/>
      <c r="K9028" s="47"/>
      <c r="L9028" s="47"/>
      <c r="M9028" s="47"/>
      <c r="N9028" s="47"/>
      <c r="O9028" s="48"/>
    </row>
    <row r="9029" spans="2:15" x14ac:dyDescent="0.25">
      <c r="B9029" s="84"/>
      <c r="C9029" s="47"/>
      <c r="D9029" s="47"/>
      <c r="E9029" s="47"/>
      <c r="F9029" s="47"/>
      <c r="G9029" s="48"/>
      <c r="H9029" s="47"/>
      <c r="I9029" s="51"/>
      <c r="J9029" s="51"/>
      <c r="K9029" s="47"/>
      <c r="L9029" s="47"/>
      <c r="M9029" s="47"/>
      <c r="N9029" s="47"/>
      <c r="O9029" s="48"/>
    </row>
    <row r="9030" spans="2:15" x14ac:dyDescent="0.25">
      <c r="B9030" s="84"/>
      <c r="C9030" s="47"/>
      <c r="D9030" s="47"/>
      <c r="E9030" s="47"/>
      <c r="F9030" s="47"/>
      <c r="G9030" s="48"/>
      <c r="H9030" s="47"/>
      <c r="I9030" s="51"/>
      <c r="J9030" s="51"/>
      <c r="K9030" s="47"/>
      <c r="L9030" s="47"/>
      <c r="M9030" s="47"/>
      <c r="N9030" s="47"/>
      <c r="O9030" s="48"/>
    </row>
    <row r="9031" spans="2:15" x14ac:dyDescent="0.25">
      <c r="B9031" s="84"/>
      <c r="C9031" s="47"/>
      <c r="D9031" s="47"/>
      <c r="E9031" s="47"/>
      <c r="F9031" s="47"/>
      <c r="G9031" s="48"/>
      <c r="H9031" s="47"/>
      <c r="I9031" s="51"/>
      <c r="J9031" s="51"/>
      <c r="K9031" s="47"/>
      <c r="L9031" s="47"/>
      <c r="M9031" s="47"/>
      <c r="N9031" s="47"/>
      <c r="O9031" s="48"/>
    </row>
    <row r="9032" spans="2:15" x14ac:dyDescent="0.25">
      <c r="B9032" s="84"/>
      <c r="C9032" s="47"/>
      <c r="D9032" s="47"/>
      <c r="E9032" s="47"/>
      <c r="F9032" s="47"/>
      <c r="G9032" s="48"/>
      <c r="H9032" s="47"/>
      <c r="I9032" s="51"/>
      <c r="J9032" s="51"/>
      <c r="K9032" s="47"/>
      <c r="L9032" s="47"/>
      <c r="M9032" s="47"/>
      <c r="N9032" s="47"/>
      <c r="O9032" s="48"/>
    </row>
    <row r="9033" spans="2:15" x14ac:dyDescent="0.25">
      <c r="B9033" s="84"/>
      <c r="C9033" s="47"/>
      <c r="D9033" s="47"/>
      <c r="E9033" s="47"/>
      <c r="F9033" s="47"/>
      <c r="G9033" s="48"/>
      <c r="H9033" s="47"/>
      <c r="I9033" s="51"/>
      <c r="J9033" s="51"/>
      <c r="K9033" s="47"/>
      <c r="L9033" s="47"/>
      <c r="M9033" s="47"/>
      <c r="N9033" s="47"/>
      <c r="O9033" s="48"/>
    </row>
    <row r="9034" spans="2:15" x14ac:dyDescent="0.25">
      <c r="B9034" s="84"/>
      <c r="C9034" s="47"/>
      <c r="D9034" s="47"/>
      <c r="E9034" s="47"/>
      <c r="F9034" s="47"/>
      <c r="G9034" s="48"/>
      <c r="H9034" s="47"/>
      <c r="I9034" s="51"/>
      <c r="J9034" s="51"/>
      <c r="K9034" s="47"/>
      <c r="L9034" s="47"/>
      <c r="M9034" s="47"/>
      <c r="N9034" s="47"/>
      <c r="O9034" s="48"/>
    </row>
    <row r="9035" spans="2:15" x14ac:dyDescent="0.25">
      <c r="B9035" s="84"/>
      <c r="C9035" s="47"/>
      <c r="D9035" s="47"/>
      <c r="E9035" s="47"/>
      <c r="F9035" s="47"/>
      <c r="G9035" s="48"/>
      <c r="H9035" s="47"/>
      <c r="I9035" s="51"/>
      <c r="J9035" s="51"/>
      <c r="K9035" s="47"/>
      <c r="L9035" s="47"/>
      <c r="M9035" s="47"/>
      <c r="N9035" s="47"/>
      <c r="O9035" s="48"/>
    </row>
    <row r="9036" spans="2:15" x14ac:dyDescent="0.25">
      <c r="B9036" s="84"/>
      <c r="C9036" s="47"/>
      <c r="D9036" s="47"/>
      <c r="E9036" s="47"/>
      <c r="F9036" s="47"/>
      <c r="G9036" s="48"/>
      <c r="H9036" s="47"/>
      <c r="I9036" s="51"/>
      <c r="J9036" s="51"/>
      <c r="K9036" s="47"/>
      <c r="L9036" s="47"/>
      <c r="M9036" s="47"/>
      <c r="N9036" s="47"/>
      <c r="O9036" s="48"/>
    </row>
    <row r="9037" spans="2:15" x14ac:dyDescent="0.25">
      <c r="B9037" s="84"/>
      <c r="C9037" s="47"/>
      <c r="D9037" s="47"/>
      <c r="E9037" s="47"/>
      <c r="F9037" s="47"/>
      <c r="G9037" s="48"/>
      <c r="H9037" s="47"/>
      <c r="I9037" s="51"/>
      <c r="J9037" s="51"/>
      <c r="K9037" s="47"/>
      <c r="L9037" s="47"/>
      <c r="M9037" s="47"/>
      <c r="N9037" s="47"/>
      <c r="O9037" s="48"/>
    </row>
    <row r="9038" spans="2:15" x14ac:dyDescent="0.25">
      <c r="B9038" s="84"/>
      <c r="C9038" s="47"/>
      <c r="D9038" s="47"/>
      <c r="E9038" s="47"/>
      <c r="F9038" s="47"/>
      <c r="G9038" s="48"/>
      <c r="H9038" s="47"/>
      <c r="I9038" s="51"/>
      <c r="J9038" s="51"/>
      <c r="K9038" s="47"/>
      <c r="L9038" s="47"/>
      <c r="M9038" s="47"/>
      <c r="N9038" s="47"/>
      <c r="O9038" s="48"/>
    </row>
    <row r="9039" spans="2:15" x14ac:dyDescent="0.25">
      <c r="B9039" s="84"/>
      <c r="C9039" s="47"/>
      <c r="D9039" s="47"/>
      <c r="E9039" s="47"/>
      <c r="F9039" s="47"/>
      <c r="G9039" s="48"/>
      <c r="H9039" s="47"/>
      <c r="I9039" s="51"/>
      <c r="J9039" s="51"/>
      <c r="K9039" s="47"/>
      <c r="L9039" s="47"/>
      <c r="M9039" s="47"/>
      <c r="N9039" s="47"/>
      <c r="O9039" s="48"/>
    </row>
    <row r="9040" spans="2:15" x14ac:dyDescent="0.25">
      <c r="B9040" s="84"/>
      <c r="C9040" s="47"/>
      <c r="D9040" s="47"/>
      <c r="E9040" s="47"/>
      <c r="F9040" s="47"/>
      <c r="G9040" s="48"/>
      <c r="H9040" s="47"/>
      <c r="I9040" s="51"/>
      <c r="J9040" s="51"/>
      <c r="K9040" s="47"/>
      <c r="L9040" s="47"/>
      <c r="M9040" s="47"/>
      <c r="N9040" s="47"/>
      <c r="O9040" s="48"/>
    </row>
    <row r="9041" spans="2:15" x14ac:dyDescent="0.25">
      <c r="B9041" s="84"/>
      <c r="C9041" s="47"/>
      <c r="D9041" s="47"/>
      <c r="E9041" s="47"/>
      <c r="F9041" s="47"/>
      <c r="G9041" s="48"/>
      <c r="H9041" s="47"/>
      <c r="I9041" s="51"/>
      <c r="J9041" s="51"/>
      <c r="K9041" s="47"/>
      <c r="L9041" s="47"/>
      <c r="M9041" s="47"/>
      <c r="N9041" s="47"/>
      <c r="O9041" s="48"/>
    </row>
    <row r="9042" spans="2:15" x14ac:dyDescent="0.25">
      <c r="B9042" s="84"/>
      <c r="C9042" s="47"/>
      <c r="D9042" s="47"/>
      <c r="E9042" s="47"/>
      <c r="F9042" s="47"/>
      <c r="G9042" s="48"/>
      <c r="H9042" s="47"/>
      <c r="I9042" s="51"/>
      <c r="J9042" s="51"/>
      <c r="K9042" s="47"/>
      <c r="L9042" s="47"/>
      <c r="M9042" s="47"/>
      <c r="N9042" s="47"/>
      <c r="O9042" s="48"/>
    </row>
    <row r="9043" spans="2:15" x14ac:dyDescent="0.25">
      <c r="B9043" s="84"/>
      <c r="C9043" s="47"/>
      <c r="D9043" s="47"/>
      <c r="E9043" s="47"/>
      <c r="F9043" s="47"/>
      <c r="G9043" s="48"/>
      <c r="H9043" s="47"/>
      <c r="I9043" s="51"/>
      <c r="J9043" s="51"/>
      <c r="K9043" s="47"/>
      <c r="L9043" s="47"/>
      <c r="M9043" s="47"/>
      <c r="N9043" s="47"/>
      <c r="O9043" s="48"/>
    </row>
    <row r="9044" spans="2:15" x14ac:dyDescent="0.25">
      <c r="B9044" s="84"/>
      <c r="C9044" s="47"/>
      <c r="D9044" s="47"/>
      <c r="E9044" s="47"/>
      <c r="F9044" s="47"/>
      <c r="G9044" s="48"/>
      <c r="H9044" s="47"/>
      <c r="I9044" s="51"/>
      <c r="J9044" s="51"/>
      <c r="K9044" s="47"/>
      <c r="L9044" s="47"/>
      <c r="M9044" s="47"/>
      <c r="N9044" s="47"/>
      <c r="O9044" s="48"/>
    </row>
    <row r="9045" spans="2:15" x14ac:dyDescent="0.25">
      <c r="B9045" s="84"/>
      <c r="C9045" s="47"/>
      <c r="D9045" s="47"/>
      <c r="E9045" s="47"/>
      <c r="F9045" s="47"/>
      <c r="G9045" s="48"/>
      <c r="H9045" s="47"/>
      <c r="I9045" s="51"/>
      <c r="J9045" s="51"/>
      <c r="K9045" s="47"/>
      <c r="L9045" s="47"/>
      <c r="M9045" s="47"/>
      <c r="N9045" s="47"/>
      <c r="O9045" s="48"/>
    </row>
    <row r="9046" spans="2:15" x14ac:dyDescent="0.25">
      <c r="B9046" s="84"/>
      <c r="C9046" s="47"/>
      <c r="D9046" s="47"/>
      <c r="E9046" s="47"/>
      <c r="F9046" s="47"/>
      <c r="G9046" s="48"/>
      <c r="H9046" s="47"/>
      <c r="I9046" s="51"/>
      <c r="J9046" s="51"/>
      <c r="K9046" s="47"/>
      <c r="L9046" s="47"/>
      <c r="M9046" s="47"/>
      <c r="N9046" s="47"/>
      <c r="O9046" s="48"/>
    </row>
    <row r="9047" spans="2:15" x14ac:dyDescent="0.25">
      <c r="B9047" s="84"/>
      <c r="C9047" s="47"/>
      <c r="D9047" s="47"/>
      <c r="E9047" s="47"/>
      <c r="F9047" s="47"/>
      <c r="G9047" s="48"/>
      <c r="H9047" s="47"/>
      <c r="I9047" s="51"/>
      <c r="J9047" s="51"/>
      <c r="K9047" s="47"/>
      <c r="L9047" s="47"/>
      <c r="M9047" s="47"/>
      <c r="N9047" s="47"/>
      <c r="O9047" s="48"/>
    </row>
    <row r="9048" spans="2:15" x14ac:dyDescent="0.25">
      <c r="B9048" s="84"/>
      <c r="C9048" s="47"/>
      <c r="D9048" s="47"/>
      <c r="E9048" s="47"/>
      <c r="F9048" s="47"/>
      <c r="G9048" s="48"/>
      <c r="H9048" s="47"/>
      <c r="I9048" s="51"/>
      <c r="J9048" s="51"/>
      <c r="K9048" s="47"/>
      <c r="L9048" s="47"/>
      <c r="M9048" s="47"/>
      <c r="N9048" s="47"/>
      <c r="O9048" s="48"/>
    </row>
    <row r="9049" spans="2:15" x14ac:dyDescent="0.25">
      <c r="B9049" s="84"/>
      <c r="C9049" s="47"/>
      <c r="D9049" s="47"/>
      <c r="E9049" s="47"/>
      <c r="F9049" s="47"/>
      <c r="G9049" s="48"/>
      <c r="H9049" s="47"/>
      <c r="I9049" s="51"/>
      <c r="J9049" s="51"/>
      <c r="K9049" s="47"/>
      <c r="L9049" s="47"/>
      <c r="M9049" s="47"/>
      <c r="N9049" s="47"/>
      <c r="O9049" s="48"/>
    </row>
    <row r="9050" spans="2:15" x14ac:dyDescent="0.25">
      <c r="B9050" s="84"/>
      <c r="C9050" s="47"/>
      <c r="D9050" s="47"/>
      <c r="E9050" s="47"/>
      <c r="F9050" s="47"/>
      <c r="G9050" s="48"/>
      <c r="H9050" s="47"/>
      <c r="I9050" s="51"/>
      <c r="J9050" s="51"/>
      <c r="K9050" s="47"/>
      <c r="L9050" s="47"/>
      <c r="M9050" s="47"/>
      <c r="N9050" s="47"/>
      <c r="O9050" s="48"/>
    </row>
    <row r="9051" spans="2:15" x14ac:dyDescent="0.25">
      <c r="B9051" s="84"/>
      <c r="C9051" s="47"/>
      <c r="D9051" s="47"/>
      <c r="E9051" s="47"/>
      <c r="F9051" s="47"/>
      <c r="G9051" s="48"/>
      <c r="H9051" s="47"/>
      <c r="I9051" s="51"/>
      <c r="J9051" s="51"/>
      <c r="K9051" s="47"/>
      <c r="L9051" s="47"/>
      <c r="M9051" s="47"/>
      <c r="N9051" s="47"/>
      <c r="O9051" s="48"/>
    </row>
    <row r="9052" spans="2:15" x14ac:dyDescent="0.25">
      <c r="B9052" s="84"/>
      <c r="C9052" s="47"/>
      <c r="D9052" s="47"/>
      <c r="E9052" s="47"/>
      <c r="F9052" s="47"/>
      <c r="G9052" s="48"/>
      <c r="H9052" s="47"/>
      <c r="I9052" s="51"/>
      <c r="J9052" s="51"/>
      <c r="K9052" s="47"/>
      <c r="L9052" s="47"/>
      <c r="M9052" s="47"/>
      <c r="N9052" s="47"/>
      <c r="O9052" s="48"/>
    </row>
    <row r="9053" spans="2:15" x14ac:dyDescent="0.25">
      <c r="B9053" s="84"/>
      <c r="C9053" s="47"/>
      <c r="D9053" s="47"/>
      <c r="E9053" s="47"/>
      <c r="F9053" s="47"/>
      <c r="G9053" s="48"/>
      <c r="H9053" s="47"/>
      <c r="I9053" s="51"/>
      <c r="J9053" s="51"/>
      <c r="K9053" s="47"/>
      <c r="L9053" s="47"/>
      <c r="M9053" s="47"/>
      <c r="N9053" s="47"/>
      <c r="O9053" s="48"/>
    </row>
    <row r="9054" spans="2:15" x14ac:dyDescent="0.25">
      <c r="B9054" s="84"/>
      <c r="C9054" s="47"/>
      <c r="D9054" s="47"/>
      <c r="E9054" s="47"/>
      <c r="F9054" s="47"/>
      <c r="G9054" s="48"/>
      <c r="H9054" s="47"/>
      <c r="I9054" s="51"/>
      <c r="J9054" s="51"/>
      <c r="K9054" s="47"/>
      <c r="L9054" s="47"/>
      <c r="M9054" s="47"/>
      <c r="N9054" s="47"/>
      <c r="O9054" s="48"/>
    </row>
    <row r="9055" spans="2:15" x14ac:dyDescent="0.25">
      <c r="B9055" s="84"/>
      <c r="C9055" s="47"/>
      <c r="D9055" s="47"/>
      <c r="E9055" s="47"/>
      <c r="F9055" s="47"/>
      <c r="G9055" s="48"/>
      <c r="H9055" s="47"/>
      <c r="I9055" s="51"/>
      <c r="J9055" s="51"/>
      <c r="K9055" s="47"/>
      <c r="L9055" s="47"/>
      <c r="M9055" s="47"/>
      <c r="N9055" s="47"/>
      <c r="O9055" s="48"/>
    </row>
    <row r="9056" spans="2:15" x14ac:dyDescent="0.25">
      <c r="B9056" s="84"/>
      <c r="C9056" s="47"/>
      <c r="D9056" s="47"/>
      <c r="E9056" s="47"/>
      <c r="F9056" s="47"/>
      <c r="G9056" s="48"/>
      <c r="H9056" s="47"/>
      <c r="I9056" s="51"/>
      <c r="J9056" s="51"/>
      <c r="K9056" s="47"/>
      <c r="L9056" s="47"/>
      <c r="M9056" s="47"/>
      <c r="N9056" s="47"/>
      <c r="O9056" s="48"/>
    </row>
    <row r="9057" spans="2:15" x14ac:dyDescent="0.25">
      <c r="B9057" s="84"/>
      <c r="C9057" s="47"/>
      <c r="D9057" s="47"/>
      <c r="E9057" s="47"/>
      <c r="F9057" s="47"/>
      <c r="G9057" s="48"/>
      <c r="H9057" s="47"/>
      <c r="I9057" s="51"/>
      <c r="J9057" s="51"/>
      <c r="K9057" s="47"/>
      <c r="L9057" s="47"/>
      <c r="M9057" s="47"/>
      <c r="N9057" s="47"/>
      <c r="O9057" s="48"/>
    </row>
    <row r="9058" spans="2:15" x14ac:dyDescent="0.25">
      <c r="B9058" s="84"/>
      <c r="C9058" s="47"/>
      <c r="D9058" s="47"/>
      <c r="E9058" s="47"/>
      <c r="F9058" s="47"/>
      <c r="G9058" s="48"/>
      <c r="H9058" s="47"/>
      <c r="I9058" s="51"/>
      <c r="J9058" s="51"/>
      <c r="K9058" s="47"/>
      <c r="L9058" s="47"/>
      <c r="M9058" s="47"/>
      <c r="N9058" s="47"/>
      <c r="O9058" s="48"/>
    </row>
    <row r="9059" spans="2:15" x14ac:dyDescent="0.25">
      <c r="B9059" s="84"/>
      <c r="C9059" s="47"/>
      <c r="D9059" s="47"/>
      <c r="E9059" s="47"/>
      <c r="F9059" s="47"/>
      <c r="G9059" s="48"/>
      <c r="H9059" s="47"/>
      <c r="I9059" s="51"/>
      <c r="J9059" s="51"/>
      <c r="K9059" s="47"/>
      <c r="L9059" s="47"/>
      <c r="M9059" s="47"/>
      <c r="N9059" s="47"/>
      <c r="O9059" s="48"/>
    </row>
    <row r="9060" spans="2:15" x14ac:dyDescent="0.25">
      <c r="B9060" s="84"/>
      <c r="C9060" s="47"/>
      <c r="D9060" s="47"/>
      <c r="E9060" s="47"/>
      <c r="F9060" s="47"/>
      <c r="G9060" s="48"/>
      <c r="H9060" s="47"/>
      <c r="I9060" s="51"/>
      <c r="J9060" s="51"/>
      <c r="K9060" s="47"/>
      <c r="L9060" s="47"/>
      <c r="M9060" s="47"/>
      <c r="N9060" s="47"/>
      <c r="O9060" s="48"/>
    </row>
    <row r="9061" spans="2:15" x14ac:dyDescent="0.25">
      <c r="B9061" s="84"/>
      <c r="C9061" s="47"/>
      <c r="D9061" s="47"/>
      <c r="E9061" s="47"/>
      <c r="F9061" s="47"/>
      <c r="G9061" s="48"/>
      <c r="H9061" s="47"/>
      <c r="I9061" s="51"/>
      <c r="J9061" s="51"/>
      <c r="K9061" s="47"/>
      <c r="L9061" s="47"/>
      <c r="M9061" s="47"/>
      <c r="N9061" s="47"/>
      <c r="O9061" s="48"/>
    </row>
    <row r="9062" spans="2:15" x14ac:dyDescent="0.25">
      <c r="B9062" s="84"/>
      <c r="C9062" s="47"/>
      <c r="D9062" s="47"/>
      <c r="E9062" s="47"/>
      <c r="F9062" s="47"/>
      <c r="G9062" s="48"/>
      <c r="H9062" s="47"/>
      <c r="I9062" s="51"/>
      <c r="J9062" s="51"/>
      <c r="K9062" s="47"/>
      <c r="L9062" s="47"/>
      <c r="M9062" s="47"/>
      <c r="N9062" s="47"/>
      <c r="O9062" s="48"/>
    </row>
    <row r="9063" spans="2:15" x14ac:dyDescent="0.25">
      <c r="B9063" s="84"/>
      <c r="C9063" s="47"/>
      <c r="D9063" s="47"/>
      <c r="E9063" s="47"/>
      <c r="F9063" s="47"/>
      <c r="G9063" s="48"/>
      <c r="H9063" s="47"/>
      <c r="I9063" s="51"/>
      <c r="J9063" s="51"/>
      <c r="K9063" s="47"/>
      <c r="L9063" s="47"/>
      <c r="M9063" s="47"/>
      <c r="N9063" s="47"/>
      <c r="O9063" s="48"/>
    </row>
    <row r="9064" spans="2:15" x14ac:dyDescent="0.25">
      <c r="B9064" s="84"/>
      <c r="C9064" s="47"/>
      <c r="D9064" s="47"/>
      <c r="E9064" s="47"/>
      <c r="F9064" s="47"/>
      <c r="G9064" s="48"/>
      <c r="H9064" s="47"/>
      <c r="I9064" s="51"/>
      <c r="J9064" s="51"/>
      <c r="K9064" s="47"/>
      <c r="L9064" s="47"/>
      <c r="M9064" s="47"/>
      <c r="N9064" s="47"/>
      <c r="O9064" s="48"/>
    </row>
    <row r="9065" spans="2:15" x14ac:dyDescent="0.25">
      <c r="B9065" s="84"/>
      <c r="C9065" s="47"/>
      <c r="D9065" s="47"/>
      <c r="E9065" s="47"/>
      <c r="F9065" s="47"/>
      <c r="G9065" s="48"/>
      <c r="H9065" s="47"/>
      <c r="I9065" s="51"/>
      <c r="J9065" s="51"/>
      <c r="K9065" s="47"/>
      <c r="L9065" s="47"/>
      <c r="M9065" s="47"/>
      <c r="N9065" s="47"/>
      <c r="O9065" s="48"/>
    </row>
    <row r="9066" spans="2:15" x14ac:dyDescent="0.25">
      <c r="B9066" s="84"/>
      <c r="C9066" s="47"/>
      <c r="D9066" s="47"/>
      <c r="E9066" s="47"/>
      <c r="F9066" s="47"/>
      <c r="G9066" s="48"/>
      <c r="H9066" s="47"/>
      <c r="I9066" s="51"/>
      <c r="J9066" s="51"/>
      <c r="K9066" s="47"/>
      <c r="L9066" s="47"/>
      <c r="M9066" s="47"/>
      <c r="N9066" s="47"/>
      <c r="O9066" s="48"/>
    </row>
    <row r="9067" spans="2:15" x14ac:dyDescent="0.25">
      <c r="B9067" s="84"/>
      <c r="C9067" s="47"/>
      <c r="D9067" s="47"/>
      <c r="E9067" s="47"/>
      <c r="F9067" s="47"/>
      <c r="G9067" s="48"/>
      <c r="H9067" s="47"/>
      <c r="I9067" s="51"/>
      <c r="J9067" s="51"/>
      <c r="K9067" s="47"/>
      <c r="L9067" s="47"/>
      <c r="M9067" s="47"/>
      <c r="N9067" s="47"/>
      <c r="O9067" s="48"/>
    </row>
    <row r="9068" spans="2:15" x14ac:dyDescent="0.25">
      <c r="B9068" s="84"/>
      <c r="C9068" s="47"/>
      <c r="D9068" s="47"/>
      <c r="E9068" s="47"/>
      <c r="F9068" s="47"/>
      <c r="G9068" s="48"/>
      <c r="H9068" s="47"/>
      <c r="I9068" s="51"/>
      <c r="J9068" s="51"/>
      <c r="K9068" s="47"/>
      <c r="L9068" s="47"/>
      <c r="M9068" s="47"/>
      <c r="N9068" s="47"/>
      <c r="O9068" s="48"/>
    </row>
    <row r="9069" spans="2:15" x14ac:dyDescent="0.25">
      <c r="B9069" s="84"/>
      <c r="C9069" s="47"/>
      <c r="D9069" s="47"/>
      <c r="E9069" s="47"/>
      <c r="F9069" s="47"/>
      <c r="G9069" s="48"/>
      <c r="H9069" s="47"/>
      <c r="I9069" s="51"/>
      <c r="J9069" s="51"/>
      <c r="K9069" s="47"/>
      <c r="L9069" s="47"/>
      <c r="M9069" s="47"/>
      <c r="N9069" s="47"/>
      <c r="O9069" s="48"/>
    </row>
    <row r="9070" spans="2:15" x14ac:dyDescent="0.25">
      <c r="B9070" s="84"/>
      <c r="C9070" s="47"/>
      <c r="D9070" s="47"/>
      <c r="E9070" s="47"/>
      <c r="F9070" s="47"/>
      <c r="G9070" s="48"/>
      <c r="H9070" s="47"/>
      <c r="I9070" s="51"/>
      <c r="J9070" s="51"/>
      <c r="K9070" s="47"/>
      <c r="L9070" s="47"/>
      <c r="M9070" s="47"/>
      <c r="N9070" s="47"/>
      <c r="O9070" s="48"/>
    </row>
    <row r="9071" spans="2:15" x14ac:dyDescent="0.25">
      <c r="B9071" s="84"/>
      <c r="C9071" s="47"/>
      <c r="D9071" s="47"/>
      <c r="E9071" s="47"/>
      <c r="F9071" s="47"/>
      <c r="G9071" s="48"/>
      <c r="H9071" s="47"/>
      <c r="I9071" s="51"/>
      <c r="J9071" s="51"/>
      <c r="K9071" s="47"/>
      <c r="L9071" s="47"/>
      <c r="M9071" s="47"/>
      <c r="N9071" s="47"/>
      <c r="O9071" s="48"/>
    </row>
    <row r="9072" spans="2:15" x14ac:dyDescent="0.25">
      <c r="B9072" s="84"/>
      <c r="C9072" s="47"/>
      <c r="D9072" s="47"/>
      <c r="E9072" s="47"/>
      <c r="F9072" s="47"/>
      <c r="G9072" s="48"/>
      <c r="H9072" s="47"/>
      <c r="I9072" s="51"/>
      <c r="J9072" s="51"/>
      <c r="K9072" s="47"/>
      <c r="L9072" s="47"/>
      <c r="M9072" s="47"/>
      <c r="N9072" s="47"/>
      <c r="O9072" s="48"/>
    </row>
    <row r="9073" spans="2:15" x14ac:dyDescent="0.25">
      <c r="B9073" s="84"/>
      <c r="C9073" s="47"/>
      <c r="D9073" s="47"/>
      <c r="E9073" s="47"/>
      <c r="F9073" s="47"/>
      <c r="G9073" s="48"/>
      <c r="H9073" s="47"/>
      <c r="I9073" s="51"/>
      <c r="J9073" s="51"/>
      <c r="K9073" s="47"/>
      <c r="L9073" s="47"/>
      <c r="M9073" s="47"/>
      <c r="N9073" s="47"/>
      <c r="O9073" s="48"/>
    </row>
    <row r="9074" spans="2:15" x14ac:dyDescent="0.25">
      <c r="B9074" s="84"/>
      <c r="C9074" s="47"/>
      <c r="D9074" s="47"/>
      <c r="E9074" s="47"/>
      <c r="F9074" s="47"/>
      <c r="G9074" s="48"/>
      <c r="H9074" s="47"/>
      <c r="I9074" s="51"/>
      <c r="J9074" s="51"/>
      <c r="K9074" s="47"/>
      <c r="L9074" s="47"/>
      <c r="M9074" s="47"/>
      <c r="N9074" s="47"/>
      <c r="O9074" s="48"/>
    </row>
    <row r="9075" spans="2:15" x14ac:dyDescent="0.25">
      <c r="B9075" s="84"/>
      <c r="C9075" s="47"/>
      <c r="D9075" s="47"/>
      <c r="E9075" s="47"/>
      <c r="F9075" s="47"/>
      <c r="G9075" s="48"/>
      <c r="H9075" s="47"/>
      <c r="I9075" s="51"/>
      <c r="J9075" s="51"/>
      <c r="K9075" s="47"/>
      <c r="L9075" s="47"/>
      <c r="M9075" s="47"/>
      <c r="N9075" s="47"/>
      <c r="O9075" s="48"/>
    </row>
    <row r="9076" spans="2:15" x14ac:dyDescent="0.25">
      <c r="B9076" s="84"/>
      <c r="C9076" s="47"/>
      <c r="D9076" s="47"/>
      <c r="E9076" s="47"/>
      <c r="F9076" s="47"/>
      <c r="G9076" s="48"/>
      <c r="H9076" s="47"/>
      <c r="I9076" s="51"/>
      <c r="J9076" s="51"/>
      <c r="K9076" s="47"/>
      <c r="L9076" s="47"/>
      <c r="M9076" s="47"/>
      <c r="N9076" s="47"/>
      <c r="O9076" s="48"/>
    </row>
    <row r="9077" spans="2:15" x14ac:dyDescent="0.25">
      <c r="B9077" s="84"/>
      <c r="C9077" s="47"/>
      <c r="D9077" s="47"/>
      <c r="E9077" s="47"/>
      <c r="F9077" s="47"/>
      <c r="G9077" s="48"/>
      <c r="H9077" s="47"/>
      <c r="I9077" s="51"/>
      <c r="J9077" s="51"/>
      <c r="K9077" s="47"/>
      <c r="L9077" s="47"/>
      <c r="M9077" s="47"/>
      <c r="N9077" s="47"/>
      <c r="O9077" s="48"/>
    </row>
    <row r="9078" spans="2:15" x14ac:dyDescent="0.25">
      <c r="B9078" s="84"/>
      <c r="C9078" s="47"/>
      <c r="D9078" s="47"/>
      <c r="E9078" s="47"/>
      <c r="F9078" s="47"/>
      <c r="G9078" s="48"/>
      <c r="H9078" s="47"/>
      <c r="I9078" s="51"/>
      <c r="J9078" s="51"/>
      <c r="K9078" s="47"/>
      <c r="L9078" s="47"/>
      <c r="M9078" s="47"/>
      <c r="N9078" s="47"/>
      <c r="O9078" s="48"/>
    </row>
    <row r="9079" spans="2:15" x14ac:dyDescent="0.25">
      <c r="B9079" s="84"/>
      <c r="C9079" s="47"/>
      <c r="D9079" s="47"/>
      <c r="E9079" s="47"/>
      <c r="F9079" s="47"/>
      <c r="G9079" s="48"/>
      <c r="H9079" s="47"/>
      <c r="I9079" s="51"/>
      <c r="J9079" s="51"/>
      <c r="K9079" s="47"/>
      <c r="L9079" s="47"/>
      <c r="M9079" s="47"/>
      <c r="N9079" s="47"/>
      <c r="O9079" s="48"/>
    </row>
    <row r="9080" spans="2:15" x14ac:dyDescent="0.25">
      <c r="B9080" s="84"/>
      <c r="C9080" s="47"/>
      <c r="D9080" s="47"/>
      <c r="E9080" s="47"/>
      <c r="F9080" s="47"/>
      <c r="G9080" s="48"/>
      <c r="H9080" s="47"/>
      <c r="I9080" s="51"/>
      <c r="J9080" s="51"/>
      <c r="K9080" s="47"/>
      <c r="L9080" s="47"/>
      <c r="M9080" s="47"/>
      <c r="N9080" s="47"/>
      <c r="O9080" s="48"/>
    </row>
    <row r="9081" spans="2:15" x14ac:dyDescent="0.25">
      <c r="B9081" s="84"/>
      <c r="C9081" s="47"/>
      <c r="D9081" s="47"/>
      <c r="E9081" s="47"/>
      <c r="F9081" s="47"/>
      <c r="G9081" s="48"/>
      <c r="H9081" s="47"/>
      <c r="I9081" s="51"/>
      <c r="J9081" s="51"/>
      <c r="K9081" s="47"/>
      <c r="L9081" s="47"/>
      <c r="M9081" s="47"/>
      <c r="N9081" s="47"/>
      <c r="O9081" s="48"/>
    </row>
    <row r="9082" spans="2:15" x14ac:dyDescent="0.25">
      <c r="B9082" s="84"/>
      <c r="C9082" s="47"/>
      <c r="D9082" s="47"/>
      <c r="E9082" s="47"/>
      <c r="F9082" s="47"/>
      <c r="G9082" s="48"/>
      <c r="H9082" s="47"/>
      <c r="I9082" s="51"/>
      <c r="J9082" s="51"/>
      <c r="K9082" s="47"/>
      <c r="L9082" s="47"/>
      <c r="M9082" s="47"/>
      <c r="N9082" s="47"/>
      <c r="O9082" s="48"/>
    </row>
    <row r="9083" spans="2:15" x14ac:dyDescent="0.25">
      <c r="B9083" s="84"/>
      <c r="C9083" s="47"/>
      <c r="D9083" s="47"/>
      <c r="E9083" s="47"/>
      <c r="F9083" s="47"/>
      <c r="G9083" s="48"/>
      <c r="H9083" s="47"/>
      <c r="I9083" s="51"/>
      <c r="J9083" s="51"/>
      <c r="K9083" s="47"/>
      <c r="L9083" s="47"/>
      <c r="M9083" s="47"/>
      <c r="N9083" s="47"/>
      <c r="O9083" s="48"/>
    </row>
    <row r="9084" spans="2:15" x14ac:dyDescent="0.25">
      <c r="B9084" s="84"/>
      <c r="C9084" s="47"/>
      <c r="D9084" s="47"/>
      <c r="E9084" s="47"/>
      <c r="F9084" s="47"/>
      <c r="G9084" s="48"/>
      <c r="H9084" s="47"/>
      <c r="I9084" s="51"/>
      <c r="J9084" s="51"/>
      <c r="K9084" s="47"/>
      <c r="L9084" s="47"/>
      <c r="M9084" s="47"/>
      <c r="N9084" s="47"/>
      <c r="O9084" s="48"/>
    </row>
    <row r="9085" spans="2:15" x14ac:dyDescent="0.25">
      <c r="B9085" s="84"/>
      <c r="C9085" s="47"/>
      <c r="D9085" s="47"/>
      <c r="E9085" s="47"/>
      <c r="F9085" s="47"/>
      <c r="G9085" s="48"/>
      <c r="H9085" s="47"/>
      <c r="I9085" s="51"/>
      <c r="J9085" s="51"/>
      <c r="K9085" s="47"/>
      <c r="L9085" s="47"/>
      <c r="M9085" s="47"/>
      <c r="N9085" s="47"/>
      <c r="O9085" s="48"/>
    </row>
    <row r="9086" spans="2:15" x14ac:dyDescent="0.25">
      <c r="B9086" s="84"/>
      <c r="C9086" s="47"/>
      <c r="D9086" s="47"/>
      <c r="E9086" s="47"/>
      <c r="F9086" s="47"/>
      <c r="G9086" s="48"/>
      <c r="H9086" s="47"/>
      <c r="I9086" s="51"/>
      <c r="J9086" s="51"/>
      <c r="K9086" s="47"/>
      <c r="L9086" s="47"/>
      <c r="M9086" s="47"/>
      <c r="N9086" s="47"/>
      <c r="O9086" s="48"/>
    </row>
    <row r="9087" spans="2:15" x14ac:dyDescent="0.25">
      <c r="B9087" s="84"/>
      <c r="C9087" s="47"/>
      <c r="D9087" s="47"/>
      <c r="E9087" s="47"/>
      <c r="F9087" s="47"/>
      <c r="G9087" s="48"/>
      <c r="H9087" s="47"/>
      <c r="I9087" s="51"/>
      <c r="J9087" s="51"/>
      <c r="K9087" s="47"/>
      <c r="L9087" s="47"/>
      <c r="M9087" s="47"/>
      <c r="N9087" s="47"/>
      <c r="O9087" s="48"/>
    </row>
    <row r="9088" spans="2:15" x14ac:dyDescent="0.25">
      <c r="B9088" s="84"/>
      <c r="C9088" s="47"/>
      <c r="D9088" s="47"/>
      <c r="E9088" s="47"/>
      <c r="F9088" s="47"/>
      <c r="G9088" s="48"/>
      <c r="H9088" s="47"/>
      <c r="I9088" s="51"/>
      <c r="J9088" s="51"/>
      <c r="K9088" s="47"/>
      <c r="L9088" s="47"/>
      <c r="M9088" s="47"/>
      <c r="N9088" s="47"/>
      <c r="O9088" s="48"/>
    </row>
    <row r="9089" spans="2:15" x14ac:dyDescent="0.25">
      <c r="B9089" s="84"/>
      <c r="C9089" s="47"/>
      <c r="D9089" s="47"/>
      <c r="E9089" s="47"/>
      <c r="F9089" s="47"/>
      <c r="G9089" s="48"/>
      <c r="H9089" s="47"/>
      <c r="I9089" s="51"/>
      <c r="J9089" s="51"/>
      <c r="K9089" s="47"/>
      <c r="L9089" s="47"/>
      <c r="M9089" s="47"/>
      <c r="N9089" s="47"/>
      <c r="O9089" s="48"/>
    </row>
    <row r="9090" spans="2:15" x14ac:dyDescent="0.25">
      <c r="B9090" s="84"/>
      <c r="C9090" s="47"/>
      <c r="D9090" s="47"/>
      <c r="E9090" s="47"/>
      <c r="F9090" s="47"/>
      <c r="G9090" s="48"/>
      <c r="H9090" s="47"/>
      <c r="I9090" s="51"/>
      <c r="J9090" s="51"/>
      <c r="K9090" s="47"/>
      <c r="L9090" s="47"/>
      <c r="M9090" s="47"/>
      <c r="N9090" s="47"/>
      <c r="O9090" s="48"/>
    </row>
    <row r="9091" spans="2:15" x14ac:dyDescent="0.25">
      <c r="B9091" s="84"/>
      <c r="C9091" s="47"/>
      <c r="D9091" s="47"/>
      <c r="E9091" s="47"/>
      <c r="F9091" s="47"/>
      <c r="G9091" s="48"/>
      <c r="H9091" s="47"/>
      <c r="I9091" s="51"/>
      <c r="J9091" s="51"/>
      <c r="K9091" s="47"/>
      <c r="L9091" s="47"/>
      <c r="M9091" s="47"/>
      <c r="N9091" s="47"/>
      <c r="O9091" s="48"/>
    </row>
    <row r="9092" spans="2:15" x14ac:dyDescent="0.25">
      <c r="B9092" s="84"/>
      <c r="C9092" s="47"/>
      <c r="D9092" s="47"/>
      <c r="E9092" s="47"/>
      <c r="F9092" s="47"/>
      <c r="G9092" s="48"/>
      <c r="H9092" s="47"/>
      <c r="I9092" s="51"/>
      <c r="J9092" s="51"/>
      <c r="K9092" s="47"/>
      <c r="L9092" s="47"/>
      <c r="M9092" s="47"/>
      <c r="N9092" s="47"/>
      <c r="O9092" s="48"/>
    </row>
    <row r="9093" spans="2:15" x14ac:dyDescent="0.25">
      <c r="B9093" s="84"/>
      <c r="C9093" s="47"/>
      <c r="D9093" s="47"/>
      <c r="E9093" s="47"/>
      <c r="F9093" s="47"/>
      <c r="G9093" s="48"/>
      <c r="H9093" s="47"/>
      <c r="I9093" s="51"/>
      <c r="J9093" s="51"/>
      <c r="K9093" s="47"/>
      <c r="L9093" s="47"/>
      <c r="M9093" s="47"/>
      <c r="N9093" s="47"/>
      <c r="O9093" s="48"/>
    </row>
    <row r="9094" spans="2:15" x14ac:dyDescent="0.25">
      <c r="B9094" s="84"/>
      <c r="C9094" s="47"/>
      <c r="D9094" s="47"/>
      <c r="E9094" s="47"/>
      <c r="F9094" s="47"/>
      <c r="G9094" s="48"/>
      <c r="H9094" s="47"/>
      <c r="I9094" s="51"/>
      <c r="J9094" s="51"/>
      <c r="K9094" s="47"/>
      <c r="L9094" s="47"/>
      <c r="M9094" s="47"/>
      <c r="N9094" s="47"/>
      <c r="O9094" s="48"/>
    </row>
    <row r="9095" spans="2:15" x14ac:dyDescent="0.25">
      <c r="B9095" s="84"/>
      <c r="C9095" s="47"/>
      <c r="D9095" s="47"/>
      <c r="E9095" s="47"/>
      <c r="F9095" s="47"/>
      <c r="G9095" s="48"/>
      <c r="H9095" s="47"/>
      <c r="I9095" s="51"/>
      <c r="J9095" s="51"/>
      <c r="K9095" s="47"/>
      <c r="L9095" s="47"/>
      <c r="M9095" s="47"/>
      <c r="N9095" s="47"/>
      <c r="O9095" s="48"/>
    </row>
    <row r="9096" spans="2:15" x14ac:dyDescent="0.25">
      <c r="B9096" s="84"/>
      <c r="C9096" s="47"/>
      <c r="D9096" s="47"/>
      <c r="E9096" s="47"/>
      <c r="F9096" s="47"/>
      <c r="G9096" s="48"/>
      <c r="H9096" s="47"/>
      <c r="I9096" s="51"/>
      <c r="J9096" s="51"/>
      <c r="K9096" s="47"/>
      <c r="L9096" s="47"/>
      <c r="M9096" s="47"/>
      <c r="N9096" s="47"/>
      <c r="O9096" s="48"/>
    </row>
    <row r="9097" spans="2:15" x14ac:dyDescent="0.25">
      <c r="B9097" s="84"/>
      <c r="C9097" s="47"/>
      <c r="D9097" s="47"/>
      <c r="E9097" s="47"/>
      <c r="F9097" s="47"/>
      <c r="G9097" s="48"/>
      <c r="H9097" s="47"/>
      <c r="I9097" s="51"/>
      <c r="J9097" s="51"/>
      <c r="K9097" s="47"/>
      <c r="L9097" s="47"/>
      <c r="M9097" s="47"/>
      <c r="N9097" s="47"/>
      <c r="O9097" s="48"/>
    </row>
    <row r="9098" spans="2:15" x14ac:dyDescent="0.25">
      <c r="B9098" s="84"/>
      <c r="C9098" s="47"/>
      <c r="D9098" s="47"/>
      <c r="E9098" s="47"/>
      <c r="F9098" s="47"/>
      <c r="G9098" s="48"/>
      <c r="H9098" s="47"/>
      <c r="I9098" s="51"/>
      <c r="J9098" s="51"/>
      <c r="K9098" s="47"/>
      <c r="L9098" s="47"/>
      <c r="M9098" s="47"/>
      <c r="N9098" s="47"/>
      <c r="O9098" s="48"/>
    </row>
    <row r="9099" spans="2:15" x14ac:dyDescent="0.25">
      <c r="B9099" s="84"/>
      <c r="C9099" s="47"/>
      <c r="D9099" s="47"/>
      <c r="E9099" s="47"/>
      <c r="F9099" s="47"/>
      <c r="G9099" s="48"/>
      <c r="H9099" s="47"/>
      <c r="I9099" s="51"/>
      <c r="J9099" s="51"/>
      <c r="K9099" s="47"/>
      <c r="L9099" s="47"/>
      <c r="M9099" s="47"/>
      <c r="N9099" s="47"/>
      <c r="O9099" s="48"/>
    </row>
    <row r="9100" spans="2:15" x14ac:dyDescent="0.25">
      <c r="B9100" s="84"/>
      <c r="C9100" s="47"/>
      <c r="D9100" s="47"/>
      <c r="E9100" s="47"/>
      <c r="F9100" s="47"/>
      <c r="G9100" s="48"/>
      <c r="H9100" s="47"/>
      <c r="I9100" s="51"/>
      <c r="J9100" s="51"/>
      <c r="K9100" s="47"/>
      <c r="L9100" s="47"/>
      <c r="M9100" s="47"/>
      <c r="N9100" s="47"/>
      <c r="O9100" s="48"/>
    </row>
    <row r="9101" spans="2:15" x14ac:dyDescent="0.25">
      <c r="B9101" s="84"/>
      <c r="C9101" s="47"/>
      <c r="D9101" s="47"/>
      <c r="E9101" s="47"/>
      <c r="F9101" s="47"/>
      <c r="G9101" s="48"/>
      <c r="H9101" s="47"/>
      <c r="I9101" s="51"/>
      <c r="J9101" s="51"/>
      <c r="K9101" s="47"/>
      <c r="L9101" s="47"/>
      <c r="M9101" s="47"/>
      <c r="N9101" s="47"/>
      <c r="O9101" s="48"/>
    </row>
    <row r="9102" spans="2:15" x14ac:dyDescent="0.25">
      <c r="B9102" s="84"/>
      <c r="C9102" s="47"/>
      <c r="D9102" s="47"/>
      <c r="E9102" s="47"/>
      <c r="F9102" s="47"/>
      <c r="G9102" s="48"/>
      <c r="H9102" s="47"/>
      <c r="I9102" s="51"/>
      <c r="J9102" s="51"/>
      <c r="K9102" s="47"/>
      <c r="L9102" s="47"/>
      <c r="M9102" s="47"/>
      <c r="N9102" s="47"/>
      <c r="O9102" s="48"/>
    </row>
    <row r="9103" spans="2:15" x14ac:dyDescent="0.25">
      <c r="B9103" s="84"/>
      <c r="C9103" s="47"/>
      <c r="D9103" s="47"/>
      <c r="E9103" s="47"/>
      <c r="F9103" s="47"/>
      <c r="G9103" s="48"/>
      <c r="H9103" s="47"/>
      <c r="I9103" s="51"/>
      <c r="J9103" s="51"/>
      <c r="K9103" s="47"/>
      <c r="L9103" s="47"/>
      <c r="M9103" s="47"/>
      <c r="N9103" s="47"/>
      <c r="O9103" s="48"/>
    </row>
    <row r="9104" spans="2:15" x14ac:dyDescent="0.25">
      <c r="B9104" s="84"/>
      <c r="C9104" s="47"/>
      <c r="D9104" s="47"/>
      <c r="E9104" s="47"/>
      <c r="F9104" s="47"/>
      <c r="G9104" s="48"/>
      <c r="H9104" s="47"/>
      <c r="I9104" s="51"/>
      <c r="J9104" s="51"/>
      <c r="K9104" s="47"/>
      <c r="L9104" s="47"/>
      <c r="M9104" s="47"/>
      <c r="N9104" s="47"/>
      <c r="O9104" s="48"/>
    </row>
    <row r="9105" spans="2:15" x14ac:dyDescent="0.25">
      <c r="B9105" s="84"/>
      <c r="C9105" s="47"/>
      <c r="D9105" s="47"/>
      <c r="E9105" s="47"/>
      <c r="F9105" s="47"/>
      <c r="G9105" s="48"/>
      <c r="H9105" s="47"/>
      <c r="I9105" s="51"/>
      <c r="J9105" s="51"/>
      <c r="K9105" s="47"/>
      <c r="L9105" s="47"/>
      <c r="M9105" s="47"/>
      <c r="N9105" s="47"/>
      <c r="O9105" s="48"/>
    </row>
    <row r="9106" spans="2:15" x14ac:dyDescent="0.25">
      <c r="B9106" s="84"/>
      <c r="C9106" s="47"/>
      <c r="D9106" s="47"/>
      <c r="E9106" s="47"/>
      <c r="F9106" s="47"/>
      <c r="G9106" s="48"/>
      <c r="H9106" s="47"/>
      <c r="I9106" s="51"/>
      <c r="J9106" s="51"/>
      <c r="K9106" s="47"/>
      <c r="L9106" s="47"/>
      <c r="M9106" s="47"/>
      <c r="N9106" s="47"/>
      <c r="O9106" s="48"/>
    </row>
    <row r="9107" spans="2:15" x14ac:dyDescent="0.25">
      <c r="B9107" s="84"/>
      <c r="C9107" s="47"/>
      <c r="D9107" s="47"/>
      <c r="E9107" s="47"/>
      <c r="F9107" s="47"/>
      <c r="G9107" s="48"/>
      <c r="H9107" s="47"/>
      <c r="I9107" s="51"/>
      <c r="J9107" s="51"/>
      <c r="K9107" s="47"/>
      <c r="L9107" s="47"/>
      <c r="M9107" s="47"/>
      <c r="N9107" s="47"/>
      <c r="O9107" s="48"/>
    </row>
    <row r="9108" spans="2:15" x14ac:dyDescent="0.25">
      <c r="B9108" s="84"/>
      <c r="C9108" s="47"/>
      <c r="D9108" s="47"/>
      <c r="E9108" s="47"/>
      <c r="F9108" s="47"/>
      <c r="G9108" s="48"/>
      <c r="H9108" s="47"/>
      <c r="I9108" s="51"/>
      <c r="J9108" s="51"/>
      <c r="K9108" s="47"/>
      <c r="L9108" s="47"/>
      <c r="M9108" s="47"/>
      <c r="N9108" s="47"/>
      <c r="O9108" s="48"/>
    </row>
    <row r="9109" spans="2:15" x14ac:dyDescent="0.25">
      <c r="B9109" s="84"/>
      <c r="C9109" s="47"/>
      <c r="D9109" s="47"/>
      <c r="E9109" s="47"/>
      <c r="F9109" s="47"/>
      <c r="G9109" s="48"/>
      <c r="H9109" s="47"/>
      <c r="I9109" s="51"/>
      <c r="J9109" s="51"/>
      <c r="K9109" s="47"/>
      <c r="L9109" s="47"/>
      <c r="M9109" s="47"/>
      <c r="N9109" s="47"/>
      <c r="O9109" s="48"/>
    </row>
    <row r="9110" spans="2:15" x14ac:dyDescent="0.25">
      <c r="B9110" s="84"/>
      <c r="C9110" s="47"/>
      <c r="D9110" s="47"/>
      <c r="E9110" s="47"/>
      <c r="F9110" s="47"/>
      <c r="G9110" s="48"/>
      <c r="H9110" s="47"/>
      <c r="I9110" s="51"/>
      <c r="J9110" s="51"/>
      <c r="K9110" s="47"/>
      <c r="L9110" s="47"/>
      <c r="M9110" s="47"/>
      <c r="N9110" s="47"/>
      <c r="O9110" s="48"/>
    </row>
    <row r="9111" spans="2:15" x14ac:dyDescent="0.25">
      <c r="B9111" s="84"/>
      <c r="C9111" s="47"/>
      <c r="D9111" s="47"/>
      <c r="E9111" s="47"/>
      <c r="F9111" s="47"/>
      <c r="G9111" s="48"/>
      <c r="H9111" s="47"/>
      <c r="I9111" s="51"/>
      <c r="J9111" s="51"/>
      <c r="K9111" s="47"/>
      <c r="L9111" s="47"/>
      <c r="M9111" s="47"/>
      <c r="N9111" s="47"/>
      <c r="O9111" s="48"/>
    </row>
    <row r="9112" spans="2:15" x14ac:dyDescent="0.25">
      <c r="B9112" s="84"/>
      <c r="C9112" s="47"/>
      <c r="D9112" s="47"/>
      <c r="E9112" s="47"/>
      <c r="F9112" s="47"/>
      <c r="G9112" s="48"/>
      <c r="H9112" s="47"/>
      <c r="I9112" s="51"/>
      <c r="J9112" s="51"/>
      <c r="K9112" s="47"/>
      <c r="L9112" s="47"/>
      <c r="M9112" s="47"/>
      <c r="N9112" s="47"/>
      <c r="O9112" s="48"/>
    </row>
    <row r="9113" spans="2:15" x14ac:dyDescent="0.25">
      <c r="B9113" s="84"/>
      <c r="C9113" s="47"/>
      <c r="D9113" s="47"/>
      <c r="E9113" s="47"/>
      <c r="F9113" s="47"/>
      <c r="G9113" s="48"/>
      <c r="H9113" s="47"/>
      <c r="I9113" s="51"/>
      <c r="J9113" s="51"/>
      <c r="K9113" s="47"/>
      <c r="L9113" s="47"/>
      <c r="M9113" s="47"/>
      <c r="N9113" s="47"/>
      <c r="O9113" s="48"/>
    </row>
    <row r="9114" spans="2:15" x14ac:dyDescent="0.25">
      <c r="B9114" s="84"/>
      <c r="C9114" s="47"/>
      <c r="D9114" s="47"/>
      <c r="E9114" s="47"/>
      <c r="F9114" s="47"/>
      <c r="G9114" s="48"/>
      <c r="H9114" s="47"/>
      <c r="I9114" s="51"/>
      <c r="J9114" s="51"/>
      <c r="K9114" s="47"/>
      <c r="L9114" s="47"/>
      <c r="M9114" s="47"/>
      <c r="N9114" s="47"/>
      <c r="O9114" s="48"/>
    </row>
    <row r="9115" spans="2:15" x14ac:dyDescent="0.25">
      <c r="B9115" s="84"/>
      <c r="C9115" s="47"/>
      <c r="D9115" s="47"/>
      <c r="E9115" s="47"/>
      <c r="F9115" s="47"/>
      <c r="G9115" s="48"/>
      <c r="H9115" s="47"/>
      <c r="I9115" s="51"/>
      <c r="J9115" s="51"/>
      <c r="K9115" s="47"/>
      <c r="L9115" s="47"/>
      <c r="M9115" s="47"/>
      <c r="N9115" s="47"/>
      <c r="O9115" s="48"/>
    </row>
    <row r="9116" spans="2:15" x14ac:dyDescent="0.25">
      <c r="B9116" s="84"/>
      <c r="C9116" s="47"/>
      <c r="D9116" s="47"/>
      <c r="E9116" s="47"/>
      <c r="F9116" s="47"/>
      <c r="G9116" s="48"/>
      <c r="H9116" s="47"/>
      <c r="I9116" s="51"/>
      <c r="J9116" s="51"/>
      <c r="K9116" s="47"/>
      <c r="L9116" s="47"/>
      <c r="M9116" s="47"/>
      <c r="N9116" s="47"/>
      <c r="O9116" s="48"/>
    </row>
    <row r="9117" spans="2:15" x14ac:dyDescent="0.25">
      <c r="B9117" s="84"/>
      <c r="C9117" s="47"/>
      <c r="D9117" s="47"/>
      <c r="E9117" s="47"/>
      <c r="F9117" s="47"/>
      <c r="G9117" s="48"/>
      <c r="H9117" s="47"/>
      <c r="I9117" s="51"/>
      <c r="J9117" s="51"/>
      <c r="K9117" s="47"/>
      <c r="L9117" s="47"/>
      <c r="M9117" s="47"/>
      <c r="N9117" s="47"/>
      <c r="O9117" s="48"/>
    </row>
    <row r="9118" spans="2:15" x14ac:dyDescent="0.25">
      <c r="B9118" s="84"/>
      <c r="C9118" s="47"/>
      <c r="D9118" s="47"/>
      <c r="E9118" s="47"/>
      <c r="F9118" s="47"/>
      <c r="G9118" s="48"/>
      <c r="H9118" s="47"/>
      <c r="I9118" s="51"/>
      <c r="J9118" s="51"/>
      <c r="K9118" s="47"/>
      <c r="L9118" s="47"/>
      <c r="M9118" s="47"/>
      <c r="N9118" s="47"/>
      <c r="O9118" s="48"/>
    </row>
    <row r="9119" spans="2:15" x14ac:dyDescent="0.25">
      <c r="B9119" s="84"/>
      <c r="C9119" s="47"/>
      <c r="D9119" s="47"/>
      <c r="E9119" s="47"/>
      <c r="F9119" s="47"/>
      <c r="G9119" s="48"/>
      <c r="H9119" s="47"/>
      <c r="I9119" s="51"/>
      <c r="J9119" s="51"/>
      <c r="K9119" s="47"/>
      <c r="L9119" s="47"/>
      <c r="M9119" s="47"/>
      <c r="N9119" s="47"/>
      <c r="O9119" s="48"/>
    </row>
    <row r="9120" spans="2:15" x14ac:dyDescent="0.25">
      <c r="B9120" s="84"/>
      <c r="C9120" s="47"/>
      <c r="D9120" s="47"/>
      <c r="E9120" s="47"/>
      <c r="F9120" s="47"/>
      <c r="G9120" s="48"/>
      <c r="H9120" s="47"/>
      <c r="I9120" s="51"/>
      <c r="J9120" s="51"/>
      <c r="K9120" s="47"/>
      <c r="L9120" s="47"/>
      <c r="M9120" s="47"/>
      <c r="N9120" s="47"/>
      <c r="O9120" s="48"/>
    </row>
    <row r="9121" spans="2:15" x14ac:dyDescent="0.25">
      <c r="B9121" s="84"/>
      <c r="C9121" s="47"/>
      <c r="D9121" s="47"/>
      <c r="E9121" s="47"/>
      <c r="F9121" s="47"/>
      <c r="G9121" s="48"/>
      <c r="H9121" s="47"/>
      <c r="I9121" s="51"/>
      <c r="J9121" s="51"/>
      <c r="K9121" s="47"/>
      <c r="L9121" s="47"/>
      <c r="M9121" s="47"/>
      <c r="N9121" s="47"/>
      <c r="O9121" s="48"/>
    </row>
    <row r="9122" spans="2:15" x14ac:dyDescent="0.25">
      <c r="B9122" s="84"/>
      <c r="C9122" s="47"/>
      <c r="D9122" s="47"/>
      <c r="E9122" s="47"/>
      <c r="F9122" s="47"/>
      <c r="G9122" s="48"/>
      <c r="H9122" s="47"/>
      <c r="I9122" s="51"/>
      <c r="J9122" s="51"/>
      <c r="K9122" s="47"/>
      <c r="L9122" s="47"/>
      <c r="M9122" s="47"/>
      <c r="N9122" s="47"/>
      <c r="O9122" s="48"/>
    </row>
    <row r="9123" spans="2:15" x14ac:dyDescent="0.25">
      <c r="B9123" s="84"/>
      <c r="C9123" s="47"/>
      <c r="D9123" s="47"/>
      <c r="E9123" s="47"/>
      <c r="F9123" s="47"/>
      <c r="G9123" s="48"/>
      <c r="H9123" s="47"/>
      <c r="I9123" s="51"/>
      <c r="J9123" s="51"/>
      <c r="K9123" s="47"/>
      <c r="L9123" s="47"/>
      <c r="M9123" s="47"/>
      <c r="N9123" s="47"/>
      <c r="O9123" s="48"/>
    </row>
    <row r="9124" spans="2:15" x14ac:dyDescent="0.25">
      <c r="B9124" s="84"/>
      <c r="C9124" s="47"/>
      <c r="D9124" s="47"/>
      <c r="E9124" s="47"/>
      <c r="F9124" s="47"/>
      <c r="G9124" s="48"/>
      <c r="H9124" s="47"/>
      <c r="I9124" s="51"/>
      <c r="J9124" s="51"/>
      <c r="K9124" s="47"/>
      <c r="L9124" s="47"/>
      <c r="M9124" s="47"/>
      <c r="N9124" s="47"/>
      <c r="O9124" s="48"/>
    </row>
    <row r="9125" spans="2:15" x14ac:dyDescent="0.25">
      <c r="B9125" s="84"/>
      <c r="C9125" s="47"/>
      <c r="D9125" s="47"/>
      <c r="E9125" s="47"/>
      <c r="F9125" s="47"/>
      <c r="G9125" s="48"/>
      <c r="H9125" s="47"/>
      <c r="I9125" s="51"/>
      <c r="J9125" s="51"/>
      <c r="K9125" s="47"/>
      <c r="L9125" s="47"/>
      <c r="M9125" s="47"/>
      <c r="N9125" s="47"/>
      <c r="O9125" s="48"/>
    </row>
    <row r="9126" spans="2:15" x14ac:dyDescent="0.25">
      <c r="B9126" s="84"/>
      <c r="C9126" s="47"/>
      <c r="D9126" s="47"/>
      <c r="E9126" s="47"/>
      <c r="F9126" s="47"/>
      <c r="G9126" s="48"/>
      <c r="H9126" s="47"/>
      <c r="I9126" s="51"/>
      <c r="J9126" s="51"/>
      <c r="K9126" s="47"/>
      <c r="L9126" s="47"/>
      <c r="M9126" s="47"/>
      <c r="N9126" s="47"/>
      <c r="O9126" s="48"/>
    </row>
    <row r="9127" spans="2:15" x14ac:dyDescent="0.25">
      <c r="B9127" s="84"/>
      <c r="C9127" s="47"/>
      <c r="D9127" s="47"/>
      <c r="E9127" s="47"/>
      <c r="F9127" s="47"/>
      <c r="G9127" s="48"/>
      <c r="H9127" s="47"/>
      <c r="I9127" s="51"/>
      <c r="J9127" s="51"/>
      <c r="K9127" s="47"/>
      <c r="L9127" s="47"/>
      <c r="M9127" s="47"/>
      <c r="N9127" s="47"/>
      <c r="O9127" s="48"/>
    </row>
    <row r="9128" spans="2:15" x14ac:dyDescent="0.25">
      <c r="B9128" s="84"/>
      <c r="C9128" s="47"/>
      <c r="D9128" s="47"/>
      <c r="E9128" s="47"/>
      <c r="F9128" s="47"/>
      <c r="G9128" s="48"/>
      <c r="H9128" s="47"/>
      <c r="I9128" s="51"/>
      <c r="J9128" s="51"/>
      <c r="K9128" s="47"/>
      <c r="L9128" s="47"/>
      <c r="M9128" s="47"/>
      <c r="N9128" s="47"/>
      <c r="O9128" s="48"/>
    </row>
    <row r="9129" spans="2:15" x14ac:dyDescent="0.25">
      <c r="B9129" s="84"/>
      <c r="C9129" s="47"/>
      <c r="D9129" s="47"/>
      <c r="E9129" s="47"/>
      <c r="F9129" s="47"/>
      <c r="G9129" s="48"/>
      <c r="H9129" s="47"/>
      <c r="I9129" s="51"/>
      <c r="J9129" s="51"/>
      <c r="K9129" s="47"/>
      <c r="L9129" s="47"/>
      <c r="M9129" s="47"/>
      <c r="N9129" s="47"/>
      <c r="O9129" s="48"/>
    </row>
    <row r="9130" spans="2:15" x14ac:dyDescent="0.25">
      <c r="B9130" s="84"/>
      <c r="C9130" s="47"/>
      <c r="D9130" s="47"/>
      <c r="E9130" s="47"/>
      <c r="F9130" s="47"/>
      <c r="G9130" s="48"/>
      <c r="H9130" s="47"/>
      <c r="I9130" s="51"/>
      <c r="J9130" s="51"/>
      <c r="K9130" s="47"/>
      <c r="L9130" s="47"/>
      <c r="M9130" s="47"/>
      <c r="N9130" s="47"/>
      <c r="O9130" s="48"/>
    </row>
    <row r="9131" spans="2:15" x14ac:dyDescent="0.25">
      <c r="B9131" s="84"/>
      <c r="C9131" s="47"/>
      <c r="D9131" s="47"/>
      <c r="E9131" s="47"/>
      <c r="F9131" s="47"/>
      <c r="G9131" s="48"/>
      <c r="H9131" s="47"/>
      <c r="I9131" s="51"/>
      <c r="J9131" s="51"/>
      <c r="K9131" s="47"/>
      <c r="L9131" s="47"/>
      <c r="M9131" s="47"/>
      <c r="N9131" s="47"/>
      <c r="O9131" s="48"/>
    </row>
    <row r="9132" spans="2:15" x14ac:dyDescent="0.25">
      <c r="B9132" s="84"/>
      <c r="C9132" s="47"/>
      <c r="D9132" s="47"/>
      <c r="E9132" s="47"/>
      <c r="F9132" s="47"/>
      <c r="G9132" s="48"/>
      <c r="H9132" s="47"/>
      <c r="I9132" s="51"/>
      <c r="J9132" s="51"/>
      <c r="K9132" s="47"/>
      <c r="L9132" s="47"/>
      <c r="M9132" s="47"/>
      <c r="N9132" s="47"/>
      <c r="O9132" s="48"/>
    </row>
    <row r="9133" spans="2:15" x14ac:dyDescent="0.25">
      <c r="B9133" s="84"/>
      <c r="C9133" s="47"/>
      <c r="D9133" s="47"/>
      <c r="E9133" s="47"/>
      <c r="F9133" s="47"/>
      <c r="G9133" s="48"/>
      <c r="H9133" s="47"/>
      <c r="I9133" s="51"/>
      <c r="J9133" s="51"/>
      <c r="K9133" s="47"/>
      <c r="L9133" s="47"/>
      <c r="M9133" s="47"/>
      <c r="N9133" s="47"/>
      <c r="O9133" s="48"/>
    </row>
    <row r="9134" spans="2:15" x14ac:dyDescent="0.25">
      <c r="B9134" s="84"/>
      <c r="C9134" s="47"/>
      <c r="D9134" s="47"/>
      <c r="E9134" s="47"/>
      <c r="F9134" s="47"/>
      <c r="G9134" s="48"/>
      <c r="H9134" s="47"/>
      <c r="I9134" s="51"/>
      <c r="J9134" s="51"/>
      <c r="K9134" s="47"/>
      <c r="L9134" s="47"/>
      <c r="M9134" s="47"/>
      <c r="N9134" s="47"/>
      <c r="O9134" s="48"/>
    </row>
    <row r="9135" spans="2:15" x14ac:dyDescent="0.25">
      <c r="B9135" s="84"/>
      <c r="C9135" s="47"/>
      <c r="D9135" s="47"/>
      <c r="E9135" s="47"/>
      <c r="F9135" s="47"/>
      <c r="G9135" s="48"/>
      <c r="H9135" s="47"/>
      <c r="I9135" s="51"/>
      <c r="J9135" s="51"/>
      <c r="K9135" s="47"/>
      <c r="L9135" s="47"/>
      <c r="M9135" s="47"/>
      <c r="N9135" s="47"/>
      <c r="O9135" s="48"/>
    </row>
    <row r="9136" spans="2:15" x14ac:dyDescent="0.25">
      <c r="B9136" s="84"/>
      <c r="C9136" s="47"/>
      <c r="D9136" s="47"/>
      <c r="E9136" s="47"/>
      <c r="F9136" s="47"/>
      <c r="G9136" s="48"/>
      <c r="H9136" s="47"/>
      <c r="I9136" s="51"/>
      <c r="J9136" s="51"/>
      <c r="K9136" s="47"/>
      <c r="L9136" s="47"/>
      <c r="M9136" s="47"/>
      <c r="N9136" s="47"/>
      <c r="O9136" s="48"/>
    </row>
    <row r="9137" spans="2:15" x14ac:dyDescent="0.25">
      <c r="B9137" s="84"/>
      <c r="C9137" s="47"/>
      <c r="D9137" s="47"/>
      <c r="E9137" s="47"/>
      <c r="F9137" s="47"/>
      <c r="G9137" s="48"/>
      <c r="H9137" s="47"/>
      <c r="I9137" s="51"/>
      <c r="J9137" s="51"/>
      <c r="K9137" s="47"/>
      <c r="L9137" s="47"/>
      <c r="M9137" s="47"/>
      <c r="N9137" s="47"/>
      <c r="O9137" s="48"/>
    </row>
    <row r="9138" spans="2:15" x14ac:dyDescent="0.25">
      <c r="B9138" s="84"/>
      <c r="C9138" s="47"/>
      <c r="D9138" s="47"/>
      <c r="E9138" s="47"/>
      <c r="F9138" s="47"/>
      <c r="G9138" s="48"/>
      <c r="H9138" s="47"/>
      <c r="I9138" s="51"/>
      <c r="J9138" s="51"/>
      <c r="K9138" s="47"/>
      <c r="L9138" s="47"/>
      <c r="M9138" s="47"/>
      <c r="N9138" s="47"/>
      <c r="O9138" s="48"/>
    </row>
    <row r="9139" spans="2:15" x14ac:dyDescent="0.25">
      <c r="B9139" s="84"/>
      <c r="C9139" s="47"/>
      <c r="D9139" s="47"/>
      <c r="E9139" s="47"/>
      <c r="F9139" s="47"/>
      <c r="G9139" s="48"/>
      <c r="H9139" s="47"/>
      <c r="I9139" s="51"/>
      <c r="J9139" s="51"/>
      <c r="K9139" s="47"/>
      <c r="L9139" s="47"/>
      <c r="M9139" s="47"/>
      <c r="N9139" s="47"/>
      <c r="O9139" s="48"/>
    </row>
    <row r="9140" spans="2:15" x14ac:dyDescent="0.25">
      <c r="B9140" s="84"/>
      <c r="C9140" s="47"/>
      <c r="D9140" s="47"/>
      <c r="E9140" s="47"/>
      <c r="F9140" s="47"/>
      <c r="G9140" s="48"/>
      <c r="H9140" s="47"/>
      <c r="I9140" s="51"/>
      <c r="J9140" s="51"/>
      <c r="K9140" s="47"/>
      <c r="L9140" s="47"/>
      <c r="M9140" s="47"/>
      <c r="N9140" s="47"/>
      <c r="O9140" s="48"/>
    </row>
    <row r="9141" spans="2:15" x14ac:dyDescent="0.25">
      <c r="C9141" s="47"/>
      <c r="D9141" s="47"/>
      <c r="E9141" s="47"/>
      <c r="F9141" s="47"/>
      <c r="G9141" s="48"/>
      <c r="H9141" s="47"/>
      <c r="I9141" s="51"/>
      <c r="J9141" s="51"/>
      <c r="K9141" s="47"/>
      <c r="L9141" s="47"/>
      <c r="M9141" s="47"/>
      <c r="N9141" s="47"/>
      <c r="O9141" s="48"/>
    </row>
    <row r="9142" spans="2:15" x14ac:dyDescent="0.25">
      <c r="C9142" s="47"/>
      <c r="D9142" s="47"/>
      <c r="E9142" s="47"/>
      <c r="F9142" s="47"/>
      <c r="G9142" s="48"/>
      <c r="H9142" s="47"/>
      <c r="I9142" s="51"/>
      <c r="J9142" s="51"/>
      <c r="K9142" s="47"/>
      <c r="L9142" s="47"/>
      <c r="M9142" s="47"/>
      <c r="N9142" s="47"/>
      <c r="O9142" s="48"/>
    </row>
    <row r="9143" spans="2:15" x14ac:dyDescent="0.25">
      <c r="C9143" s="47"/>
      <c r="D9143" s="47"/>
      <c r="E9143" s="47"/>
      <c r="F9143" s="47"/>
      <c r="G9143" s="48"/>
      <c r="H9143" s="47"/>
      <c r="I9143" s="51"/>
      <c r="J9143" s="51"/>
      <c r="K9143" s="47"/>
      <c r="L9143" s="47"/>
      <c r="M9143" s="47"/>
      <c r="N9143" s="47"/>
      <c r="O9143" s="48"/>
    </row>
    <row r="9144" spans="2:15" x14ac:dyDescent="0.25">
      <c r="C9144" s="47"/>
      <c r="D9144" s="47"/>
      <c r="E9144" s="47"/>
      <c r="F9144" s="47"/>
      <c r="G9144" s="48"/>
      <c r="H9144" s="47"/>
      <c r="I9144" s="51"/>
      <c r="J9144" s="51"/>
      <c r="K9144" s="47"/>
      <c r="L9144" s="47"/>
      <c r="M9144" s="47"/>
      <c r="N9144" s="47"/>
      <c r="O9144" s="48"/>
    </row>
    <row r="9145" spans="2:15" x14ac:dyDescent="0.25">
      <c r="C9145" s="47"/>
      <c r="D9145" s="47"/>
      <c r="E9145" s="47"/>
      <c r="F9145" s="47"/>
      <c r="G9145" s="48"/>
      <c r="H9145" s="47"/>
      <c r="I9145" s="51"/>
      <c r="J9145" s="51"/>
      <c r="K9145" s="47"/>
      <c r="L9145" s="47"/>
      <c r="M9145" s="47"/>
      <c r="N9145" s="47"/>
      <c r="O9145" s="48"/>
    </row>
    <row r="9146" spans="2:15" x14ac:dyDescent="0.25">
      <c r="C9146" s="47"/>
      <c r="D9146" s="47"/>
      <c r="E9146" s="47"/>
      <c r="F9146" s="47"/>
      <c r="G9146" s="48"/>
      <c r="H9146" s="47"/>
      <c r="I9146" s="51"/>
      <c r="J9146" s="51"/>
      <c r="K9146" s="47"/>
      <c r="L9146" s="47"/>
      <c r="M9146" s="47"/>
      <c r="N9146" s="47"/>
      <c r="O9146" s="48"/>
    </row>
    <row r="9147" spans="2:15" x14ac:dyDescent="0.25">
      <c r="C9147" s="47"/>
      <c r="D9147" s="47"/>
      <c r="E9147" s="47"/>
      <c r="F9147" s="47"/>
      <c r="G9147" s="48"/>
      <c r="H9147" s="47"/>
      <c r="I9147" s="51"/>
      <c r="J9147" s="51"/>
      <c r="K9147" s="47"/>
      <c r="L9147" s="47"/>
      <c r="M9147" s="47"/>
      <c r="N9147" s="47"/>
      <c r="O9147" s="48"/>
    </row>
    <row r="9148" spans="2:15" x14ac:dyDescent="0.25">
      <c r="C9148" s="47"/>
      <c r="D9148" s="47"/>
      <c r="E9148" s="47"/>
      <c r="F9148" s="47"/>
      <c r="G9148" s="48"/>
      <c r="H9148" s="47"/>
      <c r="I9148" s="51"/>
      <c r="J9148" s="51"/>
      <c r="K9148" s="47"/>
      <c r="L9148" s="47"/>
      <c r="M9148" s="47"/>
      <c r="N9148" s="47"/>
      <c r="O9148" s="48"/>
    </row>
    <row r="9149" spans="2:15" x14ac:dyDescent="0.25">
      <c r="C9149" s="47"/>
      <c r="D9149" s="47"/>
      <c r="E9149" s="47"/>
      <c r="F9149" s="47"/>
      <c r="G9149" s="48"/>
      <c r="H9149" s="47"/>
      <c r="I9149" s="51"/>
      <c r="J9149" s="51"/>
      <c r="K9149" s="47"/>
      <c r="L9149" s="47"/>
      <c r="M9149" s="47"/>
      <c r="N9149" s="47"/>
      <c r="O9149" s="48"/>
    </row>
    <row r="9150" spans="2:15" x14ac:dyDescent="0.25">
      <c r="C9150" s="47"/>
      <c r="D9150" s="47"/>
      <c r="E9150" s="47"/>
      <c r="F9150" s="47"/>
      <c r="G9150" s="48"/>
      <c r="H9150" s="47"/>
      <c r="I9150" s="51"/>
      <c r="J9150" s="51"/>
      <c r="K9150" s="47"/>
      <c r="L9150" s="47"/>
      <c r="M9150" s="47"/>
      <c r="N9150" s="47"/>
      <c r="O9150" s="48"/>
    </row>
    <row r="9151" spans="2:15" x14ac:dyDescent="0.25">
      <c r="C9151" s="47"/>
      <c r="D9151" s="47"/>
      <c r="E9151" s="47"/>
      <c r="F9151" s="47"/>
      <c r="G9151" s="48"/>
      <c r="H9151" s="47"/>
      <c r="I9151" s="51"/>
      <c r="J9151" s="51"/>
      <c r="K9151" s="47"/>
      <c r="L9151" s="47"/>
      <c r="M9151" s="47"/>
      <c r="N9151" s="47"/>
      <c r="O9151" s="48"/>
    </row>
    <row r="9152" spans="2:15" x14ac:dyDescent="0.25">
      <c r="C9152" s="47"/>
      <c r="D9152" s="47"/>
      <c r="E9152" s="47"/>
      <c r="F9152" s="47"/>
      <c r="G9152" s="48"/>
      <c r="H9152" s="47"/>
      <c r="I9152" s="51"/>
      <c r="J9152" s="51"/>
      <c r="K9152" s="47"/>
      <c r="L9152" s="47"/>
      <c r="M9152" s="47"/>
      <c r="N9152" s="47"/>
      <c r="O9152" s="48"/>
    </row>
    <row r="9153" spans="3:15" x14ac:dyDescent="0.25">
      <c r="C9153" s="47"/>
      <c r="D9153" s="47"/>
      <c r="E9153" s="47"/>
      <c r="F9153" s="47"/>
      <c r="G9153" s="48"/>
      <c r="H9153" s="47"/>
      <c r="I9153" s="51"/>
      <c r="J9153" s="51"/>
      <c r="K9153" s="47"/>
      <c r="L9153" s="47"/>
      <c r="M9153" s="47"/>
      <c r="N9153" s="47"/>
      <c r="O9153" s="48"/>
    </row>
    <row r="9154" spans="3:15" x14ac:dyDescent="0.25">
      <c r="C9154" s="47"/>
      <c r="D9154" s="47"/>
      <c r="E9154" s="47"/>
      <c r="F9154" s="47"/>
      <c r="G9154" s="48"/>
      <c r="H9154" s="47"/>
      <c r="I9154" s="51"/>
      <c r="J9154" s="51"/>
      <c r="K9154" s="47"/>
      <c r="L9154" s="47"/>
      <c r="M9154" s="47"/>
      <c r="N9154" s="47"/>
      <c r="O9154" s="48"/>
    </row>
    <row r="9155" spans="3:15" x14ac:dyDescent="0.25">
      <c r="C9155" s="47"/>
      <c r="D9155" s="47"/>
      <c r="E9155" s="47"/>
      <c r="F9155" s="47"/>
      <c r="G9155" s="48"/>
      <c r="H9155" s="47"/>
      <c r="I9155" s="51"/>
      <c r="J9155" s="51"/>
      <c r="K9155" s="47"/>
      <c r="L9155" s="47"/>
      <c r="M9155" s="47"/>
      <c r="N9155" s="47"/>
      <c r="O9155" s="48"/>
    </row>
    <row r="9156" spans="3:15" x14ac:dyDescent="0.25">
      <c r="C9156" s="47"/>
      <c r="D9156" s="47"/>
      <c r="E9156" s="47"/>
      <c r="F9156" s="47"/>
      <c r="G9156" s="48"/>
      <c r="H9156" s="47"/>
      <c r="I9156" s="51"/>
      <c r="J9156" s="51"/>
      <c r="K9156" s="47"/>
      <c r="L9156" s="47"/>
      <c r="M9156" s="47"/>
      <c r="N9156" s="47"/>
      <c r="O9156" s="48"/>
    </row>
    <row r="9157" spans="3:15" x14ac:dyDescent="0.25">
      <c r="C9157" s="47"/>
      <c r="D9157" s="47"/>
      <c r="E9157" s="47"/>
      <c r="F9157" s="47"/>
      <c r="G9157" s="48"/>
      <c r="H9157" s="47"/>
      <c r="I9157" s="51"/>
      <c r="J9157" s="51"/>
      <c r="K9157" s="47"/>
      <c r="L9157" s="47"/>
      <c r="M9157" s="47"/>
      <c r="N9157" s="47"/>
      <c r="O9157" s="48"/>
    </row>
    <row r="9158" spans="3:15" x14ac:dyDescent="0.25">
      <c r="C9158" s="47"/>
      <c r="D9158" s="47"/>
      <c r="E9158" s="47"/>
      <c r="F9158" s="47"/>
      <c r="G9158" s="48"/>
      <c r="H9158" s="47"/>
      <c r="I9158" s="51"/>
      <c r="J9158" s="51"/>
      <c r="K9158" s="47"/>
      <c r="L9158" s="47"/>
      <c r="M9158" s="47"/>
      <c r="N9158" s="47"/>
      <c r="O9158" s="48"/>
    </row>
    <row r="9159" spans="3:15" x14ac:dyDescent="0.25">
      <c r="C9159" s="47"/>
      <c r="D9159" s="47"/>
      <c r="E9159" s="47"/>
      <c r="F9159" s="47"/>
      <c r="G9159" s="48"/>
      <c r="H9159" s="47"/>
      <c r="I9159" s="51"/>
      <c r="J9159" s="51"/>
      <c r="K9159" s="47"/>
      <c r="L9159" s="47"/>
      <c r="M9159" s="47"/>
      <c r="N9159" s="47"/>
      <c r="O9159" s="48"/>
    </row>
    <row r="9160" spans="3:15" x14ac:dyDescent="0.25">
      <c r="C9160" s="47"/>
      <c r="D9160" s="47"/>
      <c r="E9160" s="47"/>
      <c r="F9160" s="47"/>
      <c r="G9160" s="48"/>
      <c r="H9160" s="47"/>
      <c r="I9160" s="51"/>
      <c r="J9160" s="51"/>
      <c r="K9160" s="47"/>
      <c r="L9160" s="47"/>
      <c r="M9160" s="47"/>
      <c r="N9160" s="47"/>
      <c r="O9160" s="48"/>
    </row>
    <row r="9161" spans="3:15" x14ac:dyDescent="0.25">
      <c r="C9161" s="47"/>
      <c r="D9161" s="47"/>
      <c r="E9161" s="47"/>
      <c r="F9161" s="47"/>
      <c r="G9161" s="48"/>
      <c r="H9161" s="47"/>
      <c r="I9161" s="51"/>
      <c r="J9161" s="51"/>
      <c r="K9161" s="47"/>
      <c r="L9161" s="47"/>
      <c r="M9161" s="47"/>
      <c r="N9161" s="47"/>
      <c r="O9161" s="48"/>
    </row>
    <row r="9162" spans="3:15" x14ac:dyDescent="0.25">
      <c r="C9162" s="47"/>
      <c r="D9162" s="47"/>
      <c r="E9162" s="47"/>
      <c r="F9162" s="47"/>
      <c r="G9162" s="48"/>
      <c r="H9162" s="47"/>
      <c r="I9162" s="51"/>
      <c r="J9162" s="51"/>
      <c r="K9162" s="47"/>
      <c r="L9162" s="47"/>
      <c r="M9162" s="47"/>
      <c r="N9162" s="47"/>
      <c r="O9162" s="48"/>
    </row>
    <row r="9163" spans="3:15" x14ac:dyDescent="0.25">
      <c r="C9163" s="47"/>
      <c r="D9163" s="47"/>
      <c r="E9163" s="47"/>
      <c r="F9163" s="47"/>
      <c r="G9163" s="48"/>
      <c r="H9163" s="47"/>
      <c r="I9163" s="51"/>
      <c r="J9163" s="51"/>
      <c r="K9163" s="47"/>
      <c r="L9163" s="47"/>
      <c r="M9163" s="47"/>
      <c r="N9163" s="47"/>
      <c r="O9163" s="48"/>
    </row>
    <row r="9164" spans="3:15" x14ac:dyDescent="0.25">
      <c r="C9164" s="47"/>
      <c r="D9164" s="47"/>
      <c r="E9164" s="47"/>
      <c r="F9164" s="47"/>
      <c r="G9164" s="48"/>
      <c r="H9164" s="47"/>
      <c r="I9164" s="51"/>
      <c r="J9164" s="51"/>
      <c r="K9164" s="47"/>
      <c r="L9164" s="47"/>
      <c r="M9164" s="47"/>
      <c r="N9164" s="47"/>
      <c r="O9164" s="48"/>
    </row>
    <row r="9165" spans="3:15" x14ac:dyDescent="0.25">
      <c r="C9165" s="47"/>
      <c r="D9165" s="47"/>
      <c r="E9165" s="47"/>
      <c r="F9165" s="47"/>
      <c r="G9165" s="48"/>
      <c r="H9165" s="47"/>
      <c r="I9165" s="51"/>
      <c r="J9165" s="51"/>
      <c r="K9165" s="47"/>
      <c r="L9165" s="47"/>
      <c r="M9165" s="47"/>
      <c r="N9165" s="47"/>
      <c r="O9165" s="48"/>
    </row>
    <row r="9166" spans="3:15" x14ac:dyDescent="0.25">
      <c r="C9166" s="47"/>
      <c r="D9166" s="47"/>
      <c r="E9166" s="47"/>
      <c r="F9166" s="47"/>
      <c r="G9166" s="48"/>
      <c r="H9166" s="47"/>
      <c r="I9166" s="51"/>
      <c r="J9166" s="51"/>
      <c r="K9166" s="47"/>
      <c r="L9166" s="47"/>
      <c r="M9166" s="47"/>
      <c r="N9166" s="47"/>
      <c r="O9166" s="48"/>
    </row>
    <row r="9167" spans="3:15" x14ac:dyDescent="0.25">
      <c r="C9167" s="47"/>
      <c r="D9167" s="47"/>
      <c r="E9167" s="47"/>
      <c r="F9167" s="47"/>
      <c r="G9167" s="48"/>
      <c r="H9167" s="47"/>
      <c r="I9167" s="51"/>
      <c r="J9167" s="51"/>
      <c r="K9167" s="47"/>
      <c r="L9167" s="47"/>
      <c r="M9167" s="47"/>
      <c r="N9167" s="47"/>
      <c r="O9167" s="48"/>
    </row>
    <row r="9168" spans="3:15" x14ac:dyDescent="0.25">
      <c r="C9168" s="47"/>
      <c r="D9168" s="47"/>
      <c r="E9168" s="47"/>
      <c r="F9168" s="47"/>
      <c r="G9168" s="48"/>
      <c r="H9168" s="47"/>
      <c r="I9168" s="51"/>
      <c r="J9168" s="51"/>
      <c r="K9168" s="47"/>
      <c r="L9168" s="47"/>
      <c r="M9168" s="47"/>
      <c r="N9168" s="47"/>
      <c r="O9168" s="48"/>
    </row>
    <row r="9169" spans="3:15" x14ac:dyDescent="0.25">
      <c r="C9169" s="47"/>
      <c r="D9169" s="47"/>
      <c r="E9169" s="47"/>
      <c r="F9169" s="47"/>
      <c r="G9169" s="48"/>
      <c r="H9169" s="47"/>
      <c r="I9169" s="51"/>
      <c r="J9169" s="51"/>
      <c r="K9169" s="47"/>
      <c r="L9169" s="47"/>
      <c r="M9169" s="47"/>
      <c r="N9169" s="47"/>
      <c r="O9169" s="48"/>
    </row>
    <row r="9170" spans="3:15" x14ac:dyDescent="0.25">
      <c r="C9170" s="47"/>
      <c r="D9170" s="47"/>
      <c r="E9170" s="47"/>
      <c r="F9170" s="47"/>
      <c r="G9170" s="48"/>
      <c r="H9170" s="47"/>
      <c r="I9170" s="51"/>
      <c r="J9170" s="51"/>
      <c r="K9170" s="47"/>
      <c r="L9170" s="47"/>
      <c r="M9170" s="47"/>
      <c r="N9170" s="47"/>
      <c r="O9170" s="48"/>
    </row>
    <row r="9171" spans="3:15" x14ac:dyDescent="0.25">
      <c r="C9171" s="47"/>
      <c r="D9171" s="47"/>
      <c r="E9171" s="47"/>
      <c r="F9171" s="47"/>
      <c r="G9171" s="48"/>
      <c r="H9171" s="47"/>
      <c r="I9171" s="51"/>
      <c r="J9171" s="51"/>
      <c r="K9171" s="47"/>
      <c r="L9171" s="47"/>
      <c r="M9171" s="47"/>
      <c r="N9171" s="47"/>
      <c r="O9171" s="48"/>
    </row>
    <row r="9172" spans="3:15" x14ac:dyDescent="0.25">
      <c r="C9172" s="47"/>
      <c r="D9172" s="47"/>
      <c r="E9172" s="47"/>
      <c r="F9172" s="47"/>
      <c r="G9172" s="48"/>
      <c r="H9172" s="47"/>
      <c r="I9172" s="51"/>
      <c r="J9172" s="51"/>
      <c r="K9172" s="47"/>
      <c r="L9172" s="47"/>
      <c r="M9172" s="47"/>
      <c r="N9172" s="47"/>
      <c r="O9172" s="48"/>
    </row>
    <row r="9173" spans="3:15" x14ac:dyDescent="0.25">
      <c r="C9173" s="47"/>
      <c r="D9173" s="47"/>
      <c r="E9173" s="47"/>
      <c r="F9173" s="47"/>
      <c r="G9173" s="48"/>
      <c r="H9173" s="47"/>
      <c r="I9173" s="51"/>
      <c r="J9173" s="51"/>
      <c r="K9173" s="47"/>
      <c r="L9173" s="47"/>
      <c r="M9173" s="47"/>
      <c r="N9173" s="47"/>
      <c r="O9173" s="48"/>
    </row>
    <row r="9174" spans="3:15" x14ac:dyDescent="0.25">
      <c r="C9174" s="47"/>
      <c r="D9174" s="47"/>
      <c r="E9174" s="47"/>
      <c r="F9174" s="47"/>
      <c r="G9174" s="48"/>
      <c r="H9174" s="47"/>
      <c r="I9174" s="51"/>
      <c r="J9174" s="51"/>
      <c r="K9174" s="47"/>
      <c r="L9174" s="47"/>
      <c r="M9174" s="47"/>
      <c r="N9174" s="47"/>
      <c r="O9174" s="48"/>
    </row>
    <row r="9175" spans="3:15" x14ac:dyDescent="0.25">
      <c r="C9175" s="47"/>
      <c r="D9175" s="47"/>
      <c r="E9175" s="47"/>
      <c r="F9175" s="47"/>
      <c r="G9175" s="48"/>
      <c r="H9175" s="47"/>
      <c r="I9175" s="51"/>
      <c r="J9175" s="51"/>
      <c r="K9175" s="47"/>
      <c r="L9175" s="47"/>
      <c r="M9175" s="47"/>
      <c r="N9175" s="47"/>
      <c r="O9175" s="48"/>
    </row>
    <row r="9176" spans="3:15" x14ac:dyDescent="0.25">
      <c r="C9176" s="47"/>
      <c r="D9176" s="47"/>
      <c r="E9176" s="47"/>
      <c r="F9176" s="47"/>
      <c r="G9176" s="48"/>
      <c r="H9176" s="47"/>
      <c r="I9176" s="51"/>
      <c r="J9176" s="51"/>
      <c r="K9176" s="47"/>
      <c r="L9176" s="47"/>
      <c r="M9176" s="47"/>
      <c r="N9176" s="47"/>
      <c r="O9176" s="48"/>
    </row>
    <row r="9177" spans="3:15" x14ac:dyDescent="0.25">
      <c r="C9177" s="47"/>
      <c r="D9177" s="47"/>
      <c r="E9177" s="47"/>
      <c r="F9177" s="47"/>
      <c r="G9177" s="48"/>
      <c r="H9177" s="47"/>
      <c r="I9177" s="51"/>
      <c r="J9177" s="51"/>
      <c r="K9177" s="47"/>
      <c r="L9177" s="47"/>
      <c r="M9177" s="47"/>
      <c r="N9177" s="47"/>
      <c r="O9177" s="48"/>
    </row>
    <row r="9178" spans="3:15" x14ac:dyDescent="0.25">
      <c r="C9178" s="47"/>
      <c r="D9178" s="47"/>
      <c r="E9178" s="47"/>
      <c r="F9178" s="47"/>
      <c r="G9178" s="48"/>
      <c r="H9178" s="47"/>
      <c r="I9178" s="51"/>
      <c r="J9178" s="51"/>
      <c r="K9178" s="47"/>
      <c r="L9178" s="47"/>
      <c r="M9178" s="47"/>
      <c r="N9178" s="47"/>
      <c r="O9178" s="48"/>
    </row>
    <row r="9179" spans="3:15" x14ac:dyDescent="0.25">
      <c r="C9179" s="47"/>
      <c r="D9179" s="47"/>
      <c r="E9179" s="47"/>
      <c r="F9179" s="47"/>
      <c r="G9179" s="48"/>
      <c r="H9179" s="47"/>
      <c r="I9179" s="51"/>
      <c r="J9179" s="51"/>
      <c r="K9179" s="47"/>
      <c r="L9179" s="47"/>
      <c r="M9179" s="47"/>
      <c r="N9179" s="47"/>
      <c r="O9179" s="48"/>
    </row>
    <row r="9180" spans="3:15" x14ac:dyDescent="0.25">
      <c r="C9180" s="47"/>
      <c r="D9180" s="47"/>
      <c r="E9180" s="47"/>
      <c r="F9180" s="47"/>
      <c r="G9180" s="48"/>
      <c r="H9180" s="47"/>
      <c r="I9180" s="51"/>
      <c r="J9180" s="51"/>
      <c r="K9180" s="47"/>
      <c r="L9180" s="47"/>
      <c r="M9180" s="47"/>
      <c r="N9180" s="47"/>
      <c r="O9180" s="48"/>
    </row>
    <row r="9181" spans="3:15" x14ac:dyDescent="0.25">
      <c r="C9181" s="47"/>
      <c r="D9181" s="47"/>
      <c r="E9181" s="47"/>
      <c r="F9181" s="47"/>
      <c r="G9181" s="48"/>
      <c r="H9181" s="47"/>
      <c r="I9181" s="51"/>
      <c r="J9181" s="51"/>
      <c r="K9181" s="47"/>
      <c r="L9181" s="47"/>
      <c r="M9181" s="47"/>
      <c r="N9181" s="47"/>
      <c r="O9181" s="48"/>
    </row>
    <row r="9182" spans="3:15" x14ac:dyDescent="0.25">
      <c r="C9182" s="47"/>
      <c r="D9182" s="47"/>
      <c r="E9182" s="47"/>
      <c r="F9182" s="47"/>
      <c r="G9182" s="48"/>
      <c r="H9182" s="47"/>
      <c r="I9182" s="51"/>
      <c r="J9182" s="51"/>
      <c r="K9182" s="47"/>
      <c r="L9182" s="47"/>
      <c r="M9182" s="47"/>
      <c r="N9182" s="47"/>
      <c r="O9182" s="48"/>
    </row>
    <row r="9183" spans="3:15" x14ac:dyDescent="0.25">
      <c r="C9183" s="47"/>
      <c r="D9183" s="47"/>
      <c r="E9183" s="47"/>
      <c r="F9183" s="47"/>
      <c r="G9183" s="48"/>
      <c r="H9183" s="47"/>
      <c r="I9183" s="51"/>
      <c r="J9183" s="51"/>
      <c r="K9183" s="47"/>
      <c r="L9183" s="47"/>
      <c r="M9183" s="47"/>
      <c r="N9183" s="47"/>
      <c r="O9183" s="48"/>
    </row>
    <row r="9184" spans="3:15" x14ac:dyDescent="0.25">
      <c r="C9184" s="47"/>
      <c r="D9184" s="47"/>
      <c r="E9184" s="47"/>
      <c r="F9184" s="47"/>
      <c r="G9184" s="48"/>
      <c r="H9184" s="47"/>
      <c r="I9184" s="51"/>
      <c r="J9184" s="51"/>
      <c r="K9184" s="47"/>
      <c r="L9184" s="47"/>
      <c r="M9184" s="47"/>
      <c r="N9184" s="47"/>
      <c r="O9184" s="48"/>
    </row>
    <row r="9185" spans="3:15" x14ac:dyDescent="0.25">
      <c r="C9185" s="47"/>
      <c r="D9185" s="47"/>
      <c r="E9185" s="47"/>
      <c r="F9185" s="47"/>
      <c r="G9185" s="48"/>
      <c r="H9185" s="47"/>
      <c r="I9185" s="51"/>
      <c r="J9185" s="51"/>
      <c r="K9185" s="47"/>
      <c r="L9185" s="47"/>
      <c r="M9185" s="47"/>
      <c r="N9185" s="47"/>
      <c r="O9185" s="48"/>
    </row>
    <row r="9186" spans="3:15" x14ac:dyDescent="0.25">
      <c r="C9186" s="47"/>
      <c r="D9186" s="47"/>
      <c r="E9186" s="47"/>
      <c r="F9186" s="47"/>
      <c r="G9186" s="48"/>
      <c r="H9186" s="47"/>
      <c r="I9186" s="51"/>
      <c r="J9186" s="51"/>
      <c r="K9186" s="47"/>
      <c r="L9186" s="47"/>
      <c r="M9186" s="47"/>
      <c r="N9186" s="47"/>
      <c r="O9186" s="48"/>
    </row>
    <row r="9187" spans="3:15" x14ac:dyDescent="0.25">
      <c r="C9187" s="47"/>
      <c r="D9187" s="47"/>
      <c r="E9187" s="47"/>
      <c r="F9187" s="47"/>
      <c r="G9187" s="48"/>
      <c r="H9187" s="47"/>
      <c r="I9187" s="51"/>
      <c r="J9187" s="51"/>
      <c r="K9187" s="47"/>
      <c r="L9187" s="47"/>
      <c r="M9187" s="47"/>
      <c r="N9187" s="47"/>
      <c r="O9187" s="48"/>
    </row>
    <row r="9188" spans="3:15" x14ac:dyDescent="0.25">
      <c r="C9188" s="47"/>
      <c r="D9188" s="47"/>
      <c r="E9188" s="47"/>
      <c r="F9188" s="47"/>
      <c r="G9188" s="48"/>
      <c r="H9188" s="47"/>
      <c r="I9188" s="51"/>
      <c r="J9188" s="51"/>
      <c r="K9188" s="47"/>
      <c r="L9188" s="47"/>
      <c r="M9188" s="47"/>
      <c r="N9188" s="47"/>
      <c r="O9188" s="48"/>
    </row>
    <row r="9189" spans="3:15" x14ac:dyDescent="0.25">
      <c r="C9189" s="47"/>
      <c r="D9189" s="47"/>
      <c r="E9189" s="47"/>
      <c r="F9189" s="47"/>
      <c r="G9189" s="48"/>
      <c r="H9189" s="47"/>
      <c r="I9189" s="51"/>
      <c r="J9189" s="51"/>
      <c r="K9189" s="47"/>
      <c r="L9189" s="47"/>
      <c r="M9189" s="47"/>
      <c r="N9189" s="47"/>
      <c r="O9189" s="48"/>
    </row>
    <row r="9190" spans="3:15" x14ac:dyDescent="0.25">
      <c r="C9190" s="47"/>
      <c r="D9190" s="47"/>
      <c r="E9190" s="47"/>
      <c r="F9190" s="47"/>
      <c r="G9190" s="48"/>
      <c r="H9190" s="47"/>
      <c r="I9190" s="51"/>
      <c r="J9190" s="51"/>
      <c r="K9190" s="47"/>
      <c r="L9190" s="47"/>
      <c r="M9190" s="47"/>
      <c r="N9190" s="47"/>
      <c r="O9190" s="48"/>
    </row>
    <row r="9191" spans="3:15" x14ac:dyDescent="0.25">
      <c r="C9191" s="47"/>
      <c r="D9191" s="47"/>
      <c r="E9191" s="47"/>
      <c r="F9191" s="47"/>
      <c r="G9191" s="48"/>
      <c r="H9191" s="47"/>
      <c r="I9191" s="51"/>
      <c r="J9191" s="51"/>
      <c r="K9191" s="47"/>
      <c r="L9191" s="47"/>
      <c r="M9191" s="47"/>
      <c r="N9191" s="47"/>
      <c r="O9191" s="48"/>
    </row>
    <row r="9192" spans="3:15" x14ac:dyDescent="0.25">
      <c r="C9192" s="47"/>
      <c r="D9192" s="47"/>
      <c r="E9192" s="47"/>
      <c r="F9192" s="47"/>
      <c r="G9192" s="48"/>
      <c r="H9192" s="47"/>
      <c r="I9192" s="51"/>
      <c r="J9192" s="51"/>
      <c r="K9192" s="47"/>
      <c r="L9192" s="47"/>
      <c r="M9192" s="47"/>
      <c r="N9192" s="47"/>
      <c r="O9192" s="48"/>
    </row>
    <row r="9193" spans="3:15" x14ac:dyDescent="0.25">
      <c r="C9193" s="47"/>
      <c r="D9193" s="47"/>
      <c r="E9193" s="47"/>
      <c r="F9193" s="47"/>
      <c r="G9193" s="48"/>
      <c r="H9193" s="47"/>
      <c r="I9193" s="51"/>
      <c r="J9193" s="51"/>
      <c r="K9193" s="47"/>
      <c r="L9193" s="47"/>
      <c r="M9193" s="47"/>
      <c r="N9193" s="47"/>
      <c r="O9193" s="48"/>
    </row>
    <row r="9194" spans="3:15" x14ac:dyDescent="0.25">
      <c r="C9194" s="47"/>
      <c r="D9194" s="47"/>
      <c r="E9194" s="47"/>
      <c r="F9194" s="47"/>
      <c r="G9194" s="48"/>
      <c r="H9194" s="47"/>
      <c r="I9194" s="51"/>
      <c r="J9194" s="51"/>
      <c r="K9194" s="47"/>
      <c r="L9194" s="47"/>
      <c r="M9194" s="47"/>
      <c r="N9194" s="47"/>
      <c r="O9194" s="48"/>
    </row>
    <row r="9195" spans="3:15" x14ac:dyDescent="0.25">
      <c r="C9195" s="47"/>
      <c r="D9195" s="47"/>
      <c r="E9195" s="47"/>
      <c r="F9195" s="47"/>
      <c r="G9195" s="48"/>
      <c r="H9195" s="47"/>
      <c r="I9195" s="51"/>
      <c r="J9195" s="51"/>
      <c r="K9195" s="47"/>
      <c r="L9195" s="47"/>
      <c r="M9195" s="47"/>
      <c r="N9195" s="47"/>
      <c r="O9195" s="48"/>
    </row>
    <row r="9196" spans="3:15" x14ac:dyDescent="0.25">
      <c r="C9196" s="47"/>
      <c r="D9196" s="47"/>
      <c r="E9196" s="47"/>
      <c r="F9196" s="47"/>
      <c r="G9196" s="48"/>
      <c r="H9196" s="47"/>
      <c r="I9196" s="51"/>
      <c r="J9196" s="51"/>
      <c r="K9196" s="47"/>
      <c r="L9196" s="47"/>
      <c r="M9196" s="47"/>
      <c r="N9196" s="47"/>
      <c r="O9196" s="48"/>
    </row>
    <row r="9197" spans="3:15" x14ac:dyDescent="0.25">
      <c r="C9197" s="47"/>
      <c r="D9197" s="47"/>
      <c r="E9197" s="47"/>
      <c r="F9197" s="47"/>
      <c r="G9197" s="48"/>
      <c r="H9197" s="47"/>
      <c r="I9197" s="51"/>
      <c r="J9197" s="51"/>
      <c r="K9197" s="47"/>
      <c r="L9197" s="47"/>
      <c r="M9197" s="47"/>
      <c r="N9197" s="47"/>
      <c r="O9197" s="48"/>
    </row>
    <row r="9198" spans="3:15" x14ac:dyDescent="0.25">
      <c r="C9198" s="47"/>
      <c r="D9198" s="47"/>
      <c r="E9198" s="47"/>
      <c r="F9198" s="47"/>
      <c r="G9198" s="48"/>
      <c r="H9198" s="47"/>
      <c r="I9198" s="51"/>
      <c r="J9198" s="51"/>
      <c r="K9198" s="47"/>
      <c r="L9198" s="47"/>
      <c r="M9198" s="47"/>
      <c r="N9198" s="47"/>
      <c r="O9198" s="48"/>
    </row>
    <row r="9199" spans="3:15" x14ac:dyDescent="0.25">
      <c r="C9199" s="47"/>
      <c r="D9199" s="47"/>
      <c r="E9199" s="47"/>
      <c r="F9199" s="47"/>
      <c r="G9199" s="48"/>
      <c r="H9199" s="47"/>
      <c r="I9199" s="51"/>
      <c r="J9199" s="51"/>
      <c r="K9199" s="47"/>
      <c r="L9199" s="47"/>
      <c r="M9199" s="47"/>
      <c r="N9199" s="47"/>
      <c r="O9199" s="48"/>
    </row>
    <row r="9200" spans="3:15" x14ac:dyDescent="0.25">
      <c r="C9200" s="47"/>
      <c r="D9200" s="47"/>
      <c r="E9200" s="47"/>
      <c r="F9200" s="47"/>
      <c r="G9200" s="48"/>
      <c r="H9200" s="47"/>
      <c r="I9200" s="51"/>
      <c r="J9200" s="51"/>
      <c r="K9200" s="47"/>
      <c r="L9200" s="47"/>
      <c r="M9200" s="47"/>
      <c r="N9200" s="47"/>
      <c r="O9200" s="48"/>
    </row>
    <row r="9201" spans="3:15" x14ac:dyDescent="0.25">
      <c r="C9201" s="47"/>
      <c r="D9201" s="47"/>
      <c r="E9201" s="47"/>
      <c r="F9201" s="47"/>
      <c r="G9201" s="48"/>
      <c r="H9201" s="47"/>
      <c r="I9201" s="51"/>
      <c r="J9201" s="51"/>
      <c r="K9201" s="47"/>
      <c r="L9201" s="47"/>
      <c r="M9201" s="47"/>
      <c r="N9201" s="47"/>
      <c r="O9201" s="48"/>
    </row>
    <row r="9202" spans="3:15" x14ac:dyDescent="0.25">
      <c r="C9202" s="47"/>
      <c r="D9202" s="47"/>
      <c r="E9202" s="47"/>
      <c r="F9202" s="47"/>
      <c r="G9202" s="48"/>
      <c r="H9202" s="47"/>
      <c r="I9202" s="51"/>
      <c r="J9202" s="51"/>
      <c r="K9202" s="47"/>
      <c r="L9202" s="47"/>
      <c r="M9202" s="47"/>
      <c r="N9202" s="47"/>
      <c r="O9202" s="48"/>
    </row>
    <row r="9203" spans="3:15" x14ac:dyDescent="0.25">
      <c r="C9203" s="47"/>
      <c r="D9203" s="47"/>
      <c r="E9203" s="47"/>
      <c r="F9203" s="47"/>
      <c r="G9203" s="48"/>
      <c r="H9203" s="47"/>
      <c r="I9203" s="51"/>
      <c r="J9203" s="51"/>
      <c r="K9203" s="47"/>
      <c r="L9203" s="47"/>
      <c r="M9203" s="47"/>
      <c r="N9203" s="47"/>
      <c r="O9203" s="48"/>
    </row>
    <row r="9204" spans="3:15" x14ac:dyDescent="0.25">
      <c r="C9204" s="47"/>
      <c r="D9204" s="47"/>
      <c r="E9204" s="47"/>
      <c r="F9204" s="47"/>
      <c r="G9204" s="48"/>
      <c r="H9204" s="47"/>
      <c r="I9204" s="51"/>
      <c r="J9204" s="51"/>
      <c r="K9204" s="47"/>
      <c r="L9204" s="47"/>
      <c r="M9204" s="47"/>
      <c r="N9204" s="47"/>
      <c r="O9204" s="48"/>
    </row>
    <row r="9205" spans="3:15" x14ac:dyDescent="0.25">
      <c r="C9205" s="47"/>
      <c r="D9205" s="47"/>
      <c r="E9205" s="47"/>
      <c r="F9205" s="47"/>
      <c r="G9205" s="48"/>
      <c r="H9205" s="47"/>
      <c r="I9205" s="51"/>
      <c r="J9205" s="51"/>
      <c r="K9205" s="47"/>
      <c r="L9205" s="47"/>
      <c r="M9205" s="47"/>
      <c r="N9205" s="47"/>
      <c r="O9205" s="48"/>
    </row>
    <row r="9206" spans="3:15" x14ac:dyDescent="0.25">
      <c r="C9206" s="47"/>
      <c r="D9206" s="47"/>
      <c r="E9206" s="47"/>
      <c r="F9206" s="47"/>
      <c r="G9206" s="48"/>
      <c r="H9206" s="47"/>
      <c r="I9206" s="51"/>
      <c r="J9206" s="51"/>
      <c r="K9206" s="47"/>
      <c r="L9206" s="47"/>
      <c r="M9206" s="47"/>
      <c r="N9206" s="47"/>
      <c r="O9206" s="48"/>
    </row>
    <row r="9207" spans="3:15" x14ac:dyDescent="0.25">
      <c r="C9207" s="47"/>
      <c r="D9207" s="47"/>
      <c r="E9207" s="47"/>
      <c r="F9207" s="47"/>
      <c r="G9207" s="48"/>
      <c r="H9207" s="47"/>
      <c r="I9207" s="51"/>
      <c r="J9207" s="51"/>
      <c r="K9207" s="47"/>
      <c r="L9207" s="47"/>
      <c r="M9207" s="47"/>
      <c r="N9207" s="47"/>
      <c r="O9207" s="48"/>
    </row>
    <row r="9208" spans="3:15" x14ac:dyDescent="0.25">
      <c r="C9208" s="47"/>
      <c r="D9208" s="47"/>
      <c r="E9208" s="47"/>
      <c r="F9208" s="47"/>
      <c r="G9208" s="48"/>
      <c r="H9208" s="47"/>
      <c r="I9208" s="51"/>
      <c r="J9208" s="51"/>
      <c r="K9208" s="47"/>
      <c r="L9208" s="47"/>
      <c r="M9208" s="47"/>
      <c r="N9208" s="47"/>
      <c r="O9208" s="48"/>
    </row>
    <row r="9209" spans="3:15" x14ac:dyDescent="0.25">
      <c r="C9209" s="47"/>
      <c r="D9209" s="47"/>
      <c r="E9209" s="47"/>
      <c r="F9209" s="47"/>
      <c r="G9209" s="48"/>
      <c r="H9209" s="47"/>
      <c r="I9209" s="51"/>
      <c r="J9209" s="51"/>
      <c r="K9209" s="47"/>
      <c r="L9209" s="47"/>
      <c r="M9209" s="47"/>
      <c r="N9209" s="47"/>
      <c r="O9209" s="48"/>
    </row>
    <row r="9210" spans="3:15" x14ac:dyDescent="0.25">
      <c r="C9210" s="47"/>
      <c r="D9210" s="47"/>
      <c r="E9210" s="47"/>
      <c r="F9210" s="47"/>
      <c r="G9210" s="48"/>
      <c r="H9210" s="47"/>
      <c r="I9210" s="51"/>
      <c r="J9210" s="51"/>
      <c r="K9210" s="47"/>
      <c r="L9210" s="47"/>
      <c r="M9210" s="47"/>
      <c r="N9210" s="47"/>
      <c r="O9210" s="48"/>
    </row>
    <row r="9211" spans="3:15" x14ac:dyDescent="0.25">
      <c r="C9211" s="47"/>
      <c r="D9211" s="47"/>
      <c r="E9211" s="47"/>
      <c r="F9211" s="47"/>
      <c r="G9211" s="48"/>
      <c r="H9211" s="47"/>
      <c r="I9211" s="51"/>
      <c r="J9211" s="51"/>
      <c r="K9211" s="47"/>
      <c r="L9211" s="47"/>
      <c r="M9211" s="47"/>
      <c r="N9211" s="47"/>
      <c r="O9211" s="48"/>
    </row>
    <row r="9212" spans="3:15" x14ac:dyDescent="0.25">
      <c r="C9212" s="47"/>
      <c r="D9212" s="47"/>
      <c r="E9212" s="47"/>
      <c r="F9212" s="47"/>
      <c r="G9212" s="48"/>
      <c r="H9212" s="47"/>
      <c r="I9212" s="51"/>
      <c r="J9212" s="51"/>
      <c r="K9212" s="47"/>
      <c r="L9212" s="47"/>
      <c r="M9212" s="47"/>
      <c r="N9212" s="47"/>
      <c r="O9212" s="48"/>
    </row>
    <row r="9213" spans="3:15" x14ac:dyDescent="0.25">
      <c r="C9213" s="47"/>
      <c r="D9213" s="47"/>
      <c r="E9213" s="47"/>
      <c r="F9213" s="47"/>
      <c r="G9213" s="48"/>
      <c r="H9213" s="47"/>
      <c r="I9213" s="51"/>
      <c r="J9213" s="51"/>
      <c r="K9213" s="47"/>
      <c r="L9213" s="47"/>
      <c r="M9213" s="47"/>
      <c r="N9213" s="47"/>
      <c r="O9213" s="48"/>
    </row>
    <row r="9214" spans="3:15" x14ac:dyDescent="0.25">
      <c r="C9214" s="47"/>
      <c r="D9214" s="47"/>
      <c r="E9214" s="47"/>
      <c r="F9214" s="47"/>
      <c r="G9214" s="48"/>
      <c r="H9214" s="47"/>
      <c r="I9214" s="51"/>
      <c r="J9214" s="51"/>
      <c r="K9214" s="47"/>
      <c r="L9214" s="47"/>
      <c r="M9214" s="47"/>
      <c r="N9214" s="47"/>
      <c r="O9214" s="48"/>
    </row>
    <row r="9215" spans="3:15" x14ac:dyDescent="0.25">
      <c r="C9215" s="47"/>
      <c r="D9215" s="47"/>
      <c r="E9215" s="47"/>
      <c r="F9215" s="47"/>
      <c r="G9215" s="48"/>
      <c r="H9215" s="47"/>
      <c r="I9215" s="51"/>
      <c r="J9215" s="51"/>
      <c r="K9215" s="47"/>
      <c r="L9215" s="47"/>
      <c r="M9215" s="47"/>
      <c r="N9215" s="47"/>
      <c r="O9215" s="48"/>
    </row>
    <row r="9216" spans="3:15" x14ac:dyDescent="0.25">
      <c r="C9216" s="47"/>
      <c r="D9216" s="47"/>
      <c r="E9216" s="47"/>
      <c r="F9216" s="47"/>
      <c r="G9216" s="48"/>
      <c r="H9216" s="47"/>
      <c r="I9216" s="51"/>
      <c r="J9216" s="51"/>
      <c r="K9216" s="47"/>
      <c r="L9216" s="47"/>
      <c r="M9216" s="47"/>
      <c r="N9216" s="47"/>
      <c r="O9216" s="48"/>
    </row>
    <row r="9217" spans="3:15" x14ac:dyDescent="0.25">
      <c r="C9217" s="47"/>
      <c r="D9217" s="47"/>
      <c r="E9217" s="47"/>
      <c r="F9217" s="47"/>
      <c r="G9217" s="48"/>
      <c r="H9217" s="47"/>
      <c r="I9217" s="51"/>
      <c r="J9217" s="51"/>
      <c r="K9217" s="47"/>
      <c r="L9217" s="47"/>
      <c r="M9217" s="47"/>
      <c r="N9217" s="47"/>
      <c r="O9217" s="48"/>
    </row>
    <row r="9218" spans="3:15" x14ac:dyDescent="0.25">
      <c r="C9218" s="47"/>
      <c r="D9218" s="47"/>
      <c r="E9218" s="47"/>
      <c r="F9218" s="47"/>
      <c r="G9218" s="48"/>
      <c r="H9218" s="47"/>
      <c r="I9218" s="51"/>
      <c r="J9218" s="51"/>
      <c r="K9218" s="47"/>
      <c r="L9218" s="47"/>
      <c r="M9218" s="47"/>
      <c r="N9218" s="47"/>
      <c r="O9218" s="48"/>
    </row>
    <row r="9219" spans="3:15" x14ac:dyDescent="0.25">
      <c r="C9219" s="47"/>
      <c r="D9219" s="47"/>
      <c r="E9219" s="47"/>
      <c r="F9219" s="47"/>
      <c r="G9219" s="48"/>
      <c r="H9219" s="47"/>
      <c r="I9219" s="51"/>
      <c r="J9219" s="51"/>
      <c r="K9219" s="47"/>
      <c r="L9219" s="47"/>
      <c r="M9219" s="47"/>
      <c r="N9219" s="47"/>
      <c r="O9219" s="48"/>
    </row>
    <row r="9220" spans="3:15" x14ac:dyDescent="0.25">
      <c r="C9220" s="47"/>
      <c r="D9220" s="47"/>
      <c r="E9220" s="47"/>
      <c r="F9220" s="47"/>
      <c r="G9220" s="48"/>
      <c r="H9220" s="47"/>
      <c r="I9220" s="51"/>
      <c r="J9220" s="51"/>
      <c r="K9220" s="47"/>
      <c r="L9220" s="47"/>
      <c r="M9220" s="47"/>
      <c r="N9220" s="47"/>
      <c r="O9220" s="48"/>
    </row>
    <row r="9221" spans="3:15" x14ac:dyDescent="0.25">
      <c r="C9221" s="47"/>
      <c r="D9221" s="47"/>
      <c r="E9221" s="47"/>
      <c r="F9221" s="47"/>
      <c r="G9221" s="48"/>
      <c r="H9221" s="47"/>
      <c r="I9221" s="51"/>
      <c r="J9221" s="51"/>
      <c r="K9221" s="47"/>
      <c r="L9221" s="47"/>
      <c r="M9221" s="47"/>
      <c r="N9221" s="47"/>
      <c r="O9221" s="48"/>
    </row>
    <row r="9222" spans="3:15" x14ac:dyDescent="0.25">
      <c r="C9222" s="47"/>
      <c r="D9222" s="47"/>
      <c r="E9222" s="47"/>
      <c r="F9222" s="47"/>
      <c r="G9222" s="48"/>
      <c r="H9222" s="47"/>
      <c r="I9222" s="51"/>
      <c r="J9222" s="51"/>
      <c r="K9222" s="47"/>
      <c r="L9222" s="47"/>
      <c r="M9222" s="47"/>
      <c r="N9222" s="47"/>
      <c r="O9222" s="48"/>
    </row>
    <row r="9223" spans="3:15" x14ac:dyDescent="0.25">
      <c r="C9223" s="47"/>
      <c r="D9223" s="47"/>
      <c r="E9223" s="47"/>
      <c r="F9223" s="47"/>
      <c r="G9223" s="48"/>
      <c r="H9223" s="47"/>
      <c r="I9223" s="51"/>
      <c r="J9223" s="51"/>
      <c r="K9223" s="47"/>
      <c r="L9223" s="47"/>
      <c r="M9223" s="47"/>
      <c r="N9223" s="47"/>
      <c r="O9223" s="48"/>
    </row>
    <row r="9224" spans="3:15" x14ac:dyDescent="0.25">
      <c r="C9224" s="47"/>
      <c r="D9224" s="47"/>
      <c r="E9224" s="47"/>
      <c r="F9224" s="47"/>
      <c r="G9224" s="48"/>
      <c r="H9224" s="47"/>
      <c r="I9224" s="51"/>
      <c r="J9224" s="51"/>
      <c r="K9224" s="47"/>
      <c r="L9224" s="47"/>
      <c r="M9224" s="47"/>
      <c r="N9224" s="47"/>
      <c r="O9224" s="48"/>
    </row>
    <row r="9225" spans="3:15" x14ac:dyDescent="0.25">
      <c r="C9225" s="47"/>
      <c r="D9225" s="47"/>
      <c r="E9225" s="47"/>
      <c r="F9225" s="47"/>
      <c r="G9225" s="48"/>
      <c r="H9225" s="47"/>
      <c r="I9225" s="51"/>
      <c r="J9225" s="51"/>
      <c r="K9225" s="47"/>
      <c r="L9225" s="47"/>
      <c r="M9225" s="47"/>
      <c r="N9225" s="47"/>
      <c r="O9225" s="48"/>
    </row>
    <row r="9226" spans="3:15" x14ac:dyDescent="0.25">
      <c r="C9226" s="47"/>
      <c r="D9226" s="47"/>
      <c r="E9226" s="47"/>
      <c r="F9226" s="47"/>
      <c r="G9226" s="48"/>
      <c r="H9226" s="47"/>
      <c r="I9226" s="51"/>
      <c r="J9226" s="51"/>
      <c r="K9226" s="47"/>
      <c r="L9226" s="47"/>
      <c r="M9226" s="47"/>
      <c r="N9226" s="47"/>
      <c r="O9226" s="48"/>
    </row>
    <row r="9227" spans="3:15" x14ac:dyDescent="0.25">
      <c r="C9227" s="47"/>
      <c r="D9227" s="47"/>
      <c r="E9227" s="47"/>
      <c r="F9227" s="47"/>
      <c r="G9227" s="48"/>
      <c r="H9227" s="47"/>
      <c r="I9227" s="51"/>
      <c r="J9227" s="51"/>
      <c r="K9227" s="47"/>
      <c r="L9227" s="47"/>
      <c r="M9227" s="47"/>
      <c r="N9227" s="47"/>
      <c r="O9227" s="48"/>
    </row>
    <row r="9228" spans="3:15" x14ac:dyDescent="0.25">
      <c r="C9228" s="47"/>
      <c r="D9228" s="47"/>
      <c r="E9228" s="47"/>
      <c r="F9228" s="47"/>
      <c r="G9228" s="48"/>
      <c r="H9228" s="47"/>
      <c r="I9228" s="51"/>
      <c r="J9228" s="51"/>
      <c r="K9228" s="47"/>
      <c r="L9228" s="47"/>
      <c r="M9228" s="47"/>
      <c r="N9228" s="47"/>
      <c r="O9228" s="48"/>
    </row>
    <row r="9229" spans="3:15" x14ac:dyDescent="0.25">
      <c r="C9229" s="47"/>
      <c r="D9229" s="47"/>
      <c r="E9229" s="47"/>
      <c r="F9229" s="47"/>
      <c r="G9229" s="48"/>
      <c r="H9229" s="47"/>
      <c r="I9229" s="51"/>
      <c r="J9229" s="51"/>
      <c r="K9229" s="47"/>
      <c r="L9229" s="47"/>
      <c r="M9229" s="47"/>
      <c r="N9229" s="47"/>
      <c r="O9229" s="48"/>
    </row>
    <row r="9230" spans="3:15" x14ac:dyDescent="0.25">
      <c r="C9230" s="47"/>
      <c r="D9230" s="47"/>
      <c r="E9230" s="47"/>
      <c r="F9230" s="47"/>
      <c r="G9230" s="48"/>
      <c r="H9230" s="47"/>
      <c r="I9230" s="51"/>
      <c r="J9230" s="51"/>
      <c r="K9230" s="47"/>
      <c r="L9230" s="47"/>
      <c r="M9230" s="47"/>
      <c r="N9230" s="47"/>
      <c r="O9230" s="48"/>
    </row>
    <row r="9231" spans="3:15" x14ac:dyDescent="0.25">
      <c r="C9231" s="47"/>
      <c r="D9231" s="47"/>
      <c r="E9231" s="47"/>
      <c r="F9231" s="47"/>
      <c r="G9231" s="48"/>
      <c r="H9231" s="47"/>
      <c r="I9231" s="51"/>
      <c r="J9231" s="51"/>
      <c r="K9231" s="47"/>
      <c r="L9231" s="47"/>
      <c r="M9231" s="47"/>
      <c r="N9231" s="47"/>
      <c r="O9231" s="48"/>
    </row>
    <row r="9232" spans="3:15" x14ac:dyDescent="0.25">
      <c r="C9232" s="47"/>
      <c r="D9232" s="47"/>
      <c r="E9232" s="47"/>
      <c r="F9232" s="47"/>
      <c r="G9232" s="48"/>
      <c r="H9232" s="47"/>
      <c r="I9232" s="51"/>
      <c r="J9232" s="51"/>
      <c r="K9232" s="47"/>
      <c r="L9232" s="47"/>
      <c r="M9232" s="47"/>
      <c r="N9232" s="47"/>
      <c r="O9232" s="48"/>
    </row>
    <row r="9233" spans="3:15" x14ac:dyDescent="0.25">
      <c r="C9233" s="47"/>
      <c r="D9233" s="47"/>
      <c r="E9233" s="47"/>
      <c r="F9233" s="47"/>
      <c r="G9233" s="48"/>
      <c r="H9233" s="47"/>
      <c r="I9233" s="51"/>
      <c r="J9233" s="51"/>
      <c r="K9233" s="47"/>
      <c r="L9233" s="47"/>
      <c r="M9233" s="47"/>
      <c r="N9233" s="47"/>
      <c r="O9233" s="48"/>
    </row>
    <row r="9234" spans="3:15" x14ac:dyDescent="0.25">
      <c r="C9234" s="47"/>
      <c r="D9234" s="47"/>
      <c r="E9234" s="47"/>
      <c r="F9234" s="47"/>
      <c r="G9234" s="48"/>
      <c r="H9234" s="47"/>
      <c r="I9234" s="51"/>
      <c r="J9234" s="51"/>
      <c r="K9234" s="47"/>
      <c r="L9234" s="47"/>
      <c r="M9234" s="47"/>
      <c r="N9234" s="47"/>
      <c r="O9234" s="48"/>
    </row>
    <row r="9235" spans="3:15" x14ac:dyDescent="0.25">
      <c r="C9235" s="47"/>
      <c r="D9235" s="47"/>
      <c r="E9235" s="47"/>
      <c r="F9235" s="47"/>
      <c r="G9235" s="48"/>
      <c r="H9235" s="47"/>
      <c r="I9235" s="51"/>
      <c r="J9235" s="51"/>
      <c r="K9235" s="47"/>
      <c r="L9235" s="47"/>
      <c r="M9235" s="47"/>
      <c r="N9235" s="47"/>
      <c r="O9235" s="48"/>
    </row>
    <row r="9236" spans="3:15" x14ac:dyDescent="0.25">
      <c r="C9236" s="47"/>
      <c r="D9236" s="47"/>
      <c r="E9236" s="47"/>
      <c r="F9236" s="47"/>
      <c r="G9236" s="48"/>
      <c r="H9236" s="47"/>
      <c r="I9236" s="51"/>
      <c r="J9236" s="51"/>
      <c r="K9236" s="47"/>
      <c r="L9236" s="47"/>
      <c r="M9236" s="47"/>
      <c r="N9236" s="47"/>
      <c r="O9236" s="48"/>
    </row>
    <row r="9237" spans="3:15" x14ac:dyDescent="0.25">
      <c r="C9237" s="47"/>
      <c r="D9237" s="47"/>
      <c r="E9237" s="47"/>
      <c r="F9237" s="47"/>
      <c r="G9237" s="48"/>
      <c r="H9237" s="47"/>
      <c r="I9237" s="51"/>
      <c r="J9237" s="51"/>
      <c r="K9237" s="47"/>
      <c r="L9237" s="47"/>
      <c r="M9237" s="47"/>
      <c r="N9237" s="47"/>
      <c r="O9237" s="48"/>
    </row>
    <row r="9238" spans="3:15" x14ac:dyDescent="0.25">
      <c r="C9238" s="47"/>
      <c r="D9238" s="47"/>
      <c r="E9238" s="47"/>
      <c r="F9238" s="47"/>
      <c r="G9238" s="48"/>
      <c r="H9238" s="47"/>
      <c r="I9238" s="51"/>
      <c r="J9238" s="51"/>
      <c r="K9238" s="47"/>
      <c r="L9238" s="47"/>
      <c r="M9238" s="47"/>
      <c r="N9238" s="47"/>
      <c r="O9238" s="48"/>
    </row>
    <row r="9239" spans="3:15" x14ac:dyDescent="0.25">
      <c r="C9239" s="47"/>
      <c r="D9239" s="47"/>
      <c r="E9239" s="47"/>
      <c r="F9239" s="47"/>
      <c r="G9239" s="48"/>
      <c r="H9239" s="47"/>
      <c r="I9239" s="51"/>
      <c r="J9239" s="51"/>
      <c r="K9239" s="47"/>
      <c r="L9239" s="47"/>
      <c r="M9239" s="47"/>
      <c r="N9239" s="47"/>
      <c r="O9239" s="48"/>
    </row>
    <row r="9240" spans="3:15" x14ac:dyDescent="0.25">
      <c r="C9240" s="47"/>
      <c r="D9240" s="47"/>
      <c r="E9240" s="47"/>
      <c r="F9240" s="47"/>
      <c r="G9240" s="48"/>
      <c r="H9240" s="47"/>
      <c r="I9240" s="51"/>
      <c r="J9240" s="51"/>
      <c r="K9240" s="47"/>
      <c r="L9240" s="47"/>
      <c r="M9240" s="47"/>
      <c r="N9240" s="47"/>
      <c r="O9240" s="48"/>
    </row>
    <row r="9241" spans="3:15" x14ac:dyDescent="0.25">
      <c r="C9241" s="47"/>
      <c r="D9241" s="47"/>
      <c r="E9241" s="47"/>
      <c r="F9241" s="47"/>
      <c r="G9241" s="48"/>
      <c r="H9241" s="47"/>
      <c r="I9241" s="51"/>
      <c r="J9241" s="51"/>
      <c r="K9241" s="47"/>
      <c r="L9241" s="47"/>
      <c r="M9241" s="47"/>
      <c r="N9241" s="47"/>
      <c r="O9241" s="48"/>
    </row>
    <row r="9242" spans="3:15" x14ac:dyDescent="0.25">
      <c r="C9242" s="47"/>
      <c r="D9242" s="47"/>
      <c r="E9242" s="47"/>
      <c r="F9242" s="47"/>
      <c r="G9242" s="48"/>
      <c r="H9242" s="47"/>
      <c r="I9242" s="51"/>
      <c r="J9242" s="51"/>
      <c r="K9242" s="47"/>
      <c r="L9242" s="47"/>
      <c r="M9242" s="47"/>
      <c r="N9242" s="47"/>
      <c r="O9242" s="48"/>
    </row>
    <row r="9243" spans="3:15" x14ac:dyDescent="0.25">
      <c r="C9243" s="47"/>
      <c r="D9243" s="47"/>
      <c r="E9243" s="47"/>
      <c r="F9243" s="47"/>
      <c r="G9243" s="48"/>
      <c r="H9243" s="47"/>
      <c r="I9243" s="51"/>
      <c r="J9243" s="51"/>
      <c r="K9243" s="47"/>
      <c r="L9243" s="47"/>
      <c r="M9243" s="47"/>
      <c r="N9243" s="47"/>
      <c r="O9243" s="48"/>
    </row>
    <row r="9244" spans="3:15" x14ac:dyDescent="0.25">
      <c r="C9244" s="47"/>
      <c r="D9244" s="47"/>
      <c r="E9244" s="47"/>
      <c r="F9244" s="47"/>
      <c r="G9244" s="48"/>
      <c r="H9244" s="47"/>
      <c r="I9244" s="51"/>
      <c r="J9244" s="51"/>
      <c r="K9244" s="47"/>
      <c r="L9244" s="47"/>
      <c r="M9244" s="47"/>
      <c r="N9244" s="47"/>
      <c r="O9244" s="48"/>
    </row>
    <row r="9245" spans="3:15" x14ac:dyDescent="0.25">
      <c r="C9245" s="47"/>
      <c r="D9245" s="47"/>
      <c r="E9245" s="47"/>
      <c r="F9245" s="47"/>
      <c r="G9245" s="48"/>
      <c r="H9245" s="47"/>
      <c r="I9245" s="51"/>
      <c r="J9245" s="51"/>
      <c r="K9245" s="47"/>
      <c r="L9245" s="47"/>
      <c r="M9245" s="47"/>
      <c r="N9245" s="47"/>
      <c r="O9245" s="48"/>
    </row>
    <row r="9246" spans="3:15" x14ac:dyDescent="0.25">
      <c r="C9246" s="47"/>
      <c r="D9246" s="47"/>
      <c r="E9246" s="47"/>
      <c r="F9246" s="47"/>
      <c r="G9246" s="48"/>
      <c r="H9246" s="47"/>
      <c r="I9246" s="51"/>
      <c r="J9246" s="51"/>
      <c r="K9246" s="47"/>
      <c r="L9246" s="47"/>
      <c r="M9246" s="47"/>
      <c r="N9246" s="47"/>
      <c r="O9246" s="48"/>
    </row>
    <row r="9247" spans="3:15" x14ac:dyDescent="0.25">
      <c r="C9247" s="47"/>
      <c r="D9247" s="47"/>
      <c r="E9247" s="47"/>
      <c r="F9247" s="47"/>
      <c r="G9247" s="48"/>
      <c r="H9247" s="47"/>
      <c r="I9247" s="51"/>
      <c r="J9247" s="51"/>
      <c r="K9247" s="47"/>
      <c r="L9247" s="47"/>
      <c r="M9247" s="47"/>
      <c r="N9247" s="47"/>
      <c r="O9247" s="48"/>
    </row>
    <row r="9248" spans="3:15" x14ac:dyDescent="0.25">
      <c r="C9248" s="47"/>
      <c r="D9248" s="47"/>
      <c r="E9248" s="47"/>
      <c r="F9248" s="47"/>
      <c r="G9248" s="48"/>
      <c r="H9248" s="47"/>
      <c r="I9248" s="51"/>
      <c r="J9248" s="51"/>
      <c r="K9248" s="47"/>
      <c r="L9248" s="47"/>
      <c r="M9248" s="47"/>
      <c r="N9248" s="47"/>
      <c r="O9248" s="48"/>
    </row>
    <row r="9249" spans="3:15" x14ac:dyDescent="0.25">
      <c r="C9249" s="47"/>
      <c r="D9249" s="47"/>
      <c r="E9249" s="47"/>
      <c r="F9249" s="47"/>
      <c r="G9249" s="48"/>
      <c r="H9249" s="47"/>
      <c r="I9249" s="51"/>
      <c r="J9249" s="51"/>
      <c r="K9249" s="47"/>
      <c r="L9249" s="47"/>
      <c r="M9249" s="47"/>
      <c r="N9249" s="47"/>
      <c r="O9249" s="48"/>
    </row>
    <row r="9250" spans="3:15" x14ac:dyDescent="0.25">
      <c r="C9250" s="47"/>
      <c r="D9250" s="47"/>
      <c r="E9250" s="47"/>
      <c r="F9250" s="47"/>
      <c r="G9250" s="48"/>
      <c r="H9250" s="47"/>
      <c r="I9250" s="51"/>
      <c r="J9250" s="51"/>
      <c r="K9250" s="47"/>
      <c r="L9250" s="47"/>
      <c r="M9250" s="47"/>
      <c r="N9250" s="47"/>
      <c r="O9250" s="48"/>
    </row>
    <row r="9251" spans="3:15" x14ac:dyDescent="0.25">
      <c r="C9251" s="47"/>
      <c r="D9251" s="47"/>
      <c r="E9251" s="47"/>
      <c r="F9251" s="47"/>
      <c r="G9251" s="48"/>
      <c r="H9251" s="47"/>
      <c r="I9251" s="51"/>
      <c r="J9251" s="51"/>
      <c r="K9251" s="47"/>
      <c r="L9251" s="47"/>
      <c r="M9251" s="47"/>
      <c r="N9251" s="47"/>
      <c r="O9251" s="48"/>
    </row>
    <row r="9252" spans="3:15" x14ac:dyDescent="0.25">
      <c r="C9252" s="47"/>
      <c r="D9252" s="47"/>
      <c r="E9252" s="47"/>
      <c r="F9252" s="47"/>
      <c r="G9252" s="48"/>
      <c r="H9252" s="47"/>
      <c r="I9252" s="51"/>
      <c r="J9252" s="51"/>
      <c r="K9252" s="47"/>
      <c r="L9252" s="47"/>
      <c r="M9252" s="47"/>
      <c r="N9252" s="47"/>
      <c r="O9252" s="48"/>
    </row>
    <row r="9253" spans="3:15" x14ac:dyDescent="0.25">
      <c r="C9253" s="47"/>
      <c r="D9253" s="47"/>
      <c r="E9253" s="47"/>
      <c r="F9253" s="47"/>
      <c r="G9253" s="48"/>
      <c r="H9253" s="47"/>
      <c r="I9253" s="51"/>
      <c r="J9253" s="51"/>
      <c r="K9253" s="47"/>
      <c r="L9253" s="47"/>
      <c r="M9253" s="47"/>
      <c r="N9253" s="47"/>
      <c r="O9253" s="48"/>
    </row>
    <row r="9254" spans="3:15" x14ac:dyDescent="0.25">
      <c r="C9254" s="47"/>
      <c r="D9254" s="47"/>
      <c r="E9254" s="47"/>
      <c r="F9254" s="47"/>
      <c r="G9254" s="48"/>
      <c r="H9254" s="47"/>
      <c r="I9254" s="51"/>
      <c r="J9254" s="51"/>
      <c r="K9254" s="47"/>
      <c r="L9254" s="47"/>
      <c r="M9254" s="47"/>
      <c r="N9254" s="47"/>
      <c r="O9254" s="48"/>
    </row>
    <row r="9255" spans="3:15" x14ac:dyDescent="0.25">
      <c r="C9255" s="47"/>
      <c r="D9255" s="47"/>
      <c r="E9255" s="47"/>
      <c r="F9255" s="47"/>
      <c r="G9255" s="48"/>
      <c r="H9255" s="47"/>
      <c r="I9255" s="51"/>
      <c r="J9255" s="51"/>
      <c r="K9255" s="47"/>
      <c r="L9255" s="47"/>
      <c r="M9255" s="47"/>
      <c r="N9255" s="47"/>
      <c r="O9255" s="48"/>
    </row>
    <row r="9256" spans="3:15" x14ac:dyDescent="0.25">
      <c r="C9256" s="47"/>
      <c r="D9256" s="47"/>
      <c r="E9256" s="47"/>
      <c r="F9256" s="47"/>
      <c r="G9256" s="48"/>
      <c r="H9256" s="47"/>
      <c r="I9256" s="51"/>
      <c r="J9256" s="51"/>
      <c r="K9256" s="47"/>
      <c r="L9256" s="47"/>
      <c r="M9256" s="47"/>
      <c r="N9256" s="47"/>
      <c r="O9256" s="48"/>
    </row>
    <row r="9257" spans="3:15" x14ac:dyDescent="0.25">
      <c r="C9257" s="47"/>
      <c r="D9257" s="47"/>
      <c r="E9257" s="47"/>
      <c r="F9257" s="47"/>
      <c r="G9257" s="48"/>
      <c r="H9257" s="47"/>
      <c r="I9257" s="51"/>
      <c r="J9257" s="51"/>
      <c r="K9257" s="47"/>
      <c r="L9257" s="47"/>
      <c r="M9257" s="47"/>
      <c r="N9257" s="47"/>
      <c r="O9257" s="48"/>
    </row>
    <row r="9258" spans="3:15" x14ac:dyDescent="0.25">
      <c r="C9258" s="47"/>
      <c r="D9258" s="47"/>
      <c r="E9258" s="47"/>
      <c r="F9258" s="47"/>
      <c r="G9258" s="48"/>
      <c r="H9258" s="47"/>
      <c r="I9258" s="51"/>
      <c r="J9258" s="51"/>
      <c r="K9258" s="47"/>
      <c r="L9258" s="47"/>
      <c r="M9258" s="47"/>
      <c r="N9258" s="47"/>
      <c r="O9258" s="48"/>
    </row>
    <row r="9259" spans="3:15" x14ac:dyDescent="0.25">
      <c r="C9259" s="47"/>
      <c r="D9259" s="47"/>
      <c r="E9259" s="47"/>
      <c r="F9259" s="47"/>
      <c r="G9259" s="48"/>
      <c r="H9259" s="47"/>
      <c r="I9259" s="51"/>
      <c r="J9259" s="51"/>
      <c r="K9259" s="47"/>
      <c r="L9259" s="47"/>
      <c r="M9259" s="47"/>
      <c r="N9259" s="47"/>
      <c r="O9259" s="48"/>
    </row>
    <row r="9260" spans="3:15" x14ac:dyDescent="0.25">
      <c r="C9260" s="47"/>
      <c r="D9260" s="47"/>
      <c r="E9260" s="47"/>
      <c r="F9260" s="47"/>
      <c r="G9260" s="48"/>
      <c r="H9260" s="47"/>
      <c r="I9260" s="51"/>
      <c r="J9260" s="51"/>
      <c r="K9260" s="47"/>
      <c r="L9260" s="47"/>
      <c r="M9260" s="47"/>
      <c r="N9260" s="47"/>
      <c r="O9260" s="48"/>
    </row>
    <row r="9261" spans="3:15" x14ac:dyDescent="0.25">
      <c r="C9261" s="47"/>
      <c r="D9261" s="47"/>
      <c r="E9261" s="47"/>
      <c r="F9261" s="47"/>
      <c r="G9261" s="48"/>
      <c r="H9261" s="47"/>
      <c r="I9261" s="51"/>
      <c r="J9261" s="51"/>
      <c r="K9261" s="47"/>
      <c r="L9261" s="47"/>
      <c r="M9261" s="47"/>
      <c r="N9261" s="47"/>
      <c r="O9261" s="48"/>
    </row>
    <row r="9262" spans="3:15" x14ac:dyDescent="0.25">
      <c r="C9262" s="47"/>
      <c r="D9262" s="47"/>
      <c r="E9262" s="47"/>
      <c r="F9262" s="47"/>
      <c r="G9262" s="48"/>
      <c r="H9262" s="47"/>
      <c r="I9262" s="51"/>
      <c r="J9262" s="51"/>
      <c r="K9262" s="47"/>
      <c r="L9262" s="47"/>
      <c r="M9262" s="47"/>
      <c r="N9262" s="47"/>
      <c r="O9262" s="48"/>
    </row>
    <row r="9263" spans="3:15" x14ac:dyDescent="0.25">
      <c r="C9263" s="47"/>
      <c r="D9263" s="47"/>
      <c r="E9263" s="47"/>
      <c r="F9263" s="47"/>
      <c r="G9263" s="48"/>
      <c r="H9263" s="47"/>
      <c r="I9263" s="51"/>
      <c r="J9263" s="51"/>
      <c r="K9263" s="47"/>
      <c r="L9263" s="47"/>
      <c r="M9263" s="47"/>
      <c r="N9263" s="47"/>
      <c r="O9263" s="48"/>
    </row>
    <row r="9264" spans="3:15" x14ac:dyDescent="0.25">
      <c r="C9264" s="47"/>
      <c r="D9264" s="47"/>
      <c r="E9264" s="47"/>
      <c r="F9264" s="47"/>
      <c r="G9264" s="48"/>
      <c r="H9264" s="47"/>
      <c r="I9264" s="51"/>
      <c r="J9264" s="51"/>
      <c r="K9264" s="47"/>
      <c r="L9264" s="47"/>
      <c r="M9264" s="47"/>
      <c r="N9264" s="47"/>
      <c r="O9264" s="48"/>
    </row>
    <row r="9265" spans="3:15" x14ac:dyDescent="0.25">
      <c r="C9265" s="47"/>
      <c r="D9265" s="47"/>
      <c r="E9265" s="47"/>
      <c r="F9265" s="47"/>
      <c r="G9265" s="48"/>
      <c r="H9265" s="47"/>
      <c r="I9265" s="51"/>
      <c r="J9265" s="51"/>
      <c r="K9265" s="47"/>
      <c r="L9265" s="47"/>
      <c r="M9265" s="47"/>
      <c r="N9265" s="47"/>
      <c r="O9265" s="48"/>
    </row>
    <row r="9266" spans="3:15" x14ac:dyDescent="0.25">
      <c r="C9266" s="47"/>
      <c r="D9266" s="47"/>
      <c r="E9266" s="47"/>
      <c r="F9266" s="47"/>
      <c r="G9266" s="48"/>
      <c r="H9266" s="47"/>
      <c r="I9266" s="51"/>
      <c r="J9266" s="51"/>
      <c r="K9266" s="47"/>
      <c r="L9266" s="47"/>
      <c r="M9266" s="47"/>
      <c r="N9266" s="47"/>
      <c r="O9266" s="48"/>
    </row>
    <row r="9267" spans="3:15" x14ac:dyDescent="0.25">
      <c r="C9267" s="47"/>
      <c r="D9267" s="47"/>
      <c r="E9267" s="47"/>
      <c r="F9267" s="47"/>
      <c r="G9267" s="48"/>
      <c r="H9267" s="47"/>
      <c r="I9267" s="51"/>
      <c r="J9267" s="51"/>
      <c r="K9267" s="47"/>
      <c r="L9267" s="47"/>
      <c r="M9267" s="47"/>
      <c r="N9267" s="47"/>
      <c r="O9267" s="48"/>
    </row>
    <row r="9268" spans="3:15" x14ac:dyDescent="0.25">
      <c r="C9268" s="47"/>
      <c r="D9268" s="47"/>
      <c r="E9268" s="47"/>
      <c r="F9268" s="47"/>
      <c r="G9268" s="48"/>
      <c r="H9268" s="47"/>
      <c r="I9268" s="51"/>
      <c r="J9268" s="51"/>
      <c r="K9268" s="47"/>
      <c r="L9268" s="47"/>
      <c r="M9268" s="47"/>
      <c r="N9268" s="47"/>
      <c r="O9268" s="48"/>
    </row>
    <row r="9269" spans="3:15" x14ac:dyDescent="0.25">
      <c r="C9269" s="47"/>
      <c r="D9269" s="47"/>
      <c r="E9269" s="47"/>
      <c r="F9269" s="47"/>
      <c r="G9269" s="48"/>
      <c r="H9269" s="47"/>
      <c r="I9269" s="51"/>
      <c r="J9269" s="51"/>
      <c r="K9269" s="47"/>
      <c r="L9269" s="47"/>
      <c r="M9269" s="47"/>
      <c r="N9269" s="47"/>
      <c r="O9269" s="48"/>
    </row>
    <row r="9270" spans="3:15" x14ac:dyDescent="0.25">
      <c r="C9270" s="47"/>
      <c r="D9270" s="47"/>
      <c r="E9270" s="47"/>
      <c r="F9270" s="47"/>
      <c r="G9270" s="48"/>
      <c r="H9270" s="47"/>
      <c r="I9270" s="51"/>
      <c r="J9270" s="51"/>
      <c r="K9270" s="47"/>
      <c r="L9270" s="47"/>
      <c r="M9270" s="47"/>
      <c r="N9270" s="47"/>
      <c r="O9270" s="48"/>
    </row>
    <row r="9271" spans="3:15" x14ac:dyDescent="0.25">
      <c r="C9271" s="47"/>
      <c r="D9271" s="47"/>
      <c r="E9271" s="47"/>
      <c r="F9271" s="47"/>
      <c r="G9271" s="48"/>
      <c r="H9271" s="47"/>
      <c r="I9271" s="51"/>
      <c r="J9271" s="51"/>
      <c r="K9271" s="47"/>
      <c r="L9271" s="47"/>
      <c r="M9271" s="47"/>
      <c r="N9271" s="47"/>
      <c r="O9271" s="48"/>
    </row>
    <row r="9272" spans="3:15" x14ac:dyDescent="0.25">
      <c r="C9272" s="47"/>
      <c r="D9272" s="47"/>
      <c r="E9272" s="47"/>
      <c r="F9272" s="47"/>
      <c r="G9272" s="48"/>
      <c r="H9272" s="47"/>
      <c r="I9272" s="51"/>
      <c r="J9272" s="51"/>
      <c r="K9272" s="47"/>
      <c r="L9272" s="47"/>
      <c r="M9272" s="47"/>
      <c r="N9272" s="47"/>
      <c r="O9272" s="48"/>
    </row>
    <row r="9273" spans="3:15" x14ac:dyDescent="0.25">
      <c r="C9273" s="47"/>
      <c r="D9273" s="47"/>
      <c r="E9273" s="47"/>
      <c r="F9273" s="47"/>
      <c r="G9273" s="48"/>
      <c r="H9273" s="47"/>
      <c r="I9273" s="51"/>
      <c r="J9273" s="51"/>
      <c r="K9273" s="47"/>
      <c r="L9273" s="47"/>
      <c r="M9273" s="47"/>
      <c r="N9273" s="47"/>
      <c r="O9273" s="48"/>
    </row>
    <row r="9274" spans="3:15" x14ac:dyDescent="0.25">
      <c r="C9274" s="47"/>
      <c r="D9274" s="47"/>
      <c r="E9274" s="47"/>
      <c r="F9274" s="47"/>
      <c r="G9274" s="48"/>
      <c r="H9274" s="47"/>
      <c r="I9274" s="51"/>
      <c r="J9274" s="51"/>
      <c r="K9274" s="47"/>
      <c r="L9274" s="47"/>
      <c r="M9274" s="47"/>
      <c r="N9274" s="47"/>
      <c r="O9274" s="48"/>
    </row>
    <row r="9275" spans="3:15" x14ac:dyDescent="0.25">
      <c r="C9275" s="47"/>
      <c r="D9275" s="47"/>
      <c r="E9275" s="47"/>
      <c r="F9275" s="47"/>
      <c r="G9275" s="48"/>
      <c r="H9275" s="47"/>
      <c r="I9275" s="51"/>
      <c r="J9275" s="51"/>
      <c r="K9275" s="47"/>
      <c r="L9275" s="47"/>
      <c r="M9275" s="47"/>
      <c r="N9275" s="47"/>
      <c r="O9275" s="48"/>
    </row>
    <row r="9276" spans="3:15" x14ac:dyDescent="0.25">
      <c r="C9276" s="47"/>
      <c r="D9276" s="47"/>
      <c r="E9276" s="47"/>
      <c r="F9276" s="47"/>
      <c r="G9276" s="48"/>
      <c r="H9276" s="47"/>
      <c r="I9276" s="51"/>
      <c r="J9276" s="51"/>
      <c r="K9276" s="47"/>
      <c r="L9276" s="47"/>
      <c r="M9276" s="47"/>
      <c r="N9276" s="47"/>
      <c r="O9276" s="48"/>
    </row>
    <row r="9277" spans="3:15" x14ac:dyDescent="0.25">
      <c r="C9277" s="47"/>
      <c r="D9277" s="47"/>
      <c r="E9277" s="47"/>
      <c r="F9277" s="47"/>
      <c r="G9277" s="48"/>
      <c r="H9277" s="47"/>
      <c r="I9277" s="51"/>
      <c r="J9277" s="51"/>
      <c r="K9277" s="47"/>
      <c r="L9277" s="47"/>
      <c r="M9277" s="47"/>
      <c r="N9277" s="47"/>
      <c r="O9277" s="48"/>
    </row>
    <row r="9278" spans="3:15" x14ac:dyDescent="0.25">
      <c r="C9278" s="47"/>
      <c r="D9278" s="47"/>
      <c r="E9278" s="47"/>
      <c r="F9278" s="47"/>
      <c r="G9278" s="48"/>
      <c r="H9278" s="47"/>
      <c r="I9278" s="51"/>
      <c r="J9278" s="51"/>
      <c r="K9278" s="47"/>
      <c r="L9278" s="47"/>
      <c r="M9278" s="47"/>
      <c r="N9278" s="47"/>
      <c r="O9278" s="48"/>
    </row>
    <row r="9279" spans="3:15" x14ac:dyDescent="0.25">
      <c r="C9279" s="47"/>
      <c r="D9279" s="47"/>
      <c r="E9279" s="47"/>
      <c r="F9279" s="47"/>
      <c r="G9279" s="48"/>
      <c r="H9279" s="47"/>
      <c r="I9279" s="51"/>
      <c r="J9279" s="51"/>
      <c r="K9279" s="47"/>
      <c r="L9279" s="47"/>
      <c r="M9279" s="47"/>
      <c r="N9279" s="47"/>
      <c r="O9279" s="48"/>
    </row>
    <row r="9280" spans="3:15" x14ac:dyDescent="0.25">
      <c r="C9280" s="47"/>
      <c r="D9280" s="47"/>
      <c r="E9280" s="47"/>
      <c r="F9280" s="47"/>
      <c r="G9280" s="48"/>
      <c r="H9280" s="47"/>
      <c r="I9280" s="51"/>
      <c r="J9280" s="51"/>
      <c r="K9280" s="47"/>
      <c r="L9280" s="47"/>
      <c r="M9280" s="47"/>
      <c r="N9280" s="47"/>
      <c r="O9280" s="48"/>
    </row>
    <row r="9281" spans="3:15" x14ac:dyDescent="0.25">
      <c r="C9281" s="47"/>
      <c r="D9281" s="47"/>
      <c r="E9281" s="47"/>
      <c r="F9281" s="47"/>
      <c r="G9281" s="48"/>
      <c r="H9281" s="47"/>
      <c r="I9281" s="51"/>
      <c r="J9281" s="51"/>
      <c r="K9281" s="47"/>
      <c r="L9281" s="47"/>
      <c r="M9281" s="47"/>
      <c r="N9281" s="47"/>
      <c r="O9281" s="48"/>
    </row>
    <row r="9282" spans="3:15" x14ac:dyDescent="0.25">
      <c r="C9282" s="47"/>
      <c r="D9282" s="47"/>
      <c r="E9282" s="47"/>
      <c r="F9282" s="47"/>
      <c r="G9282" s="48"/>
      <c r="H9282" s="47"/>
      <c r="I9282" s="51"/>
      <c r="J9282" s="51"/>
      <c r="K9282" s="47"/>
      <c r="L9282" s="47"/>
      <c r="M9282" s="47"/>
      <c r="N9282" s="47"/>
      <c r="O9282" s="48"/>
    </row>
    <row r="9283" spans="3:15" x14ac:dyDescent="0.25">
      <c r="C9283" s="47"/>
      <c r="D9283" s="47"/>
      <c r="E9283" s="47"/>
      <c r="F9283" s="47"/>
      <c r="G9283" s="48"/>
      <c r="H9283" s="47"/>
      <c r="I9283" s="51"/>
      <c r="J9283" s="51"/>
      <c r="K9283" s="47"/>
      <c r="L9283" s="47"/>
      <c r="M9283" s="47"/>
      <c r="N9283" s="47"/>
      <c r="O9283" s="48"/>
    </row>
    <row r="9284" spans="3:15" x14ac:dyDescent="0.25">
      <c r="C9284" s="47"/>
      <c r="D9284" s="47"/>
      <c r="E9284" s="47"/>
      <c r="F9284" s="47"/>
      <c r="G9284" s="48"/>
      <c r="H9284" s="47"/>
      <c r="I9284" s="51"/>
      <c r="J9284" s="51"/>
      <c r="K9284" s="47"/>
      <c r="L9284" s="47"/>
      <c r="M9284" s="47"/>
      <c r="N9284" s="47"/>
      <c r="O9284" s="48"/>
    </row>
    <row r="9285" spans="3:15" x14ac:dyDescent="0.25">
      <c r="C9285" s="47"/>
      <c r="D9285" s="47"/>
      <c r="E9285" s="47"/>
      <c r="F9285" s="47"/>
      <c r="G9285" s="48"/>
      <c r="H9285" s="47"/>
      <c r="I9285" s="51"/>
      <c r="J9285" s="51"/>
      <c r="K9285" s="47"/>
      <c r="L9285" s="47"/>
      <c r="M9285" s="47"/>
      <c r="N9285" s="47"/>
      <c r="O9285" s="48"/>
    </row>
    <row r="9286" spans="3:15" x14ac:dyDescent="0.25">
      <c r="C9286" s="47"/>
      <c r="D9286" s="47"/>
      <c r="E9286" s="47"/>
      <c r="F9286" s="47"/>
      <c r="G9286" s="48"/>
      <c r="H9286" s="47"/>
      <c r="I9286" s="51"/>
      <c r="J9286" s="51"/>
      <c r="K9286" s="47"/>
      <c r="L9286" s="47"/>
      <c r="M9286" s="47"/>
      <c r="N9286" s="47"/>
      <c r="O9286" s="48"/>
    </row>
    <row r="9287" spans="3:15" x14ac:dyDescent="0.25">
      <c r="C9287" s="47"/>
      <c r="D9287" s="47"/>
      <c r="E9287" s="47"/>
      <c r="F9287" s="47"/>
      <c r="G9287" s="48"/>
      <c r="H9287" s="47"/>
      <c r="I9287" s="51"/>
      <c r="J9287" s="51"/>
      <c r="K9287" s="47"/>
      <c r="L9287" s="47"/>
      <c r="M9287" s="47"/>
      <c r="N9287" s="47"/>
      <c r="O9287" s="48"/>
    </row>
    <row r="9288" spans="3:15" x14ac:dyDescent="0.25">
      <c r="C9288" s="47"/>
      <c r="D9288" s="47"/>
      <c r="E9288" s="47"/>
      <c r="F9288" s="47"/>
      <c r="G9288" s="48"/>
      <c r="H9288" s="47"/>
      <c r="I9288" s="51"/>
      <c r="J9288" s="51"/>
      <c r="K9288" s="47"/>
      <c r="L9288" s="47"/>
      <c r="M9288" s="47"/>
      <c r="N9288" s="47"/>
      <c r="O9288" s="48"/>
    </row>
    <row r="9289" spans="3:15" x14ac:dyDescent="0.25">
      <c r="C9289" s="47"/>
      <c r="D9289" s="47"/>
      <c r="E9289" s="47"/>
      <c r="F9289" s="47"/>
      <c r="G9289" s="48"/>
      <c r="H9289" s="47"/>
      <c r="I9289" s="51"/>
      <c r="J9289" s="51"/>
      <c r="K9289" s="47"/>
      <c r="L9289" s="47"/>
      <c r="M9289" s="47"/>
      <c r="N9289" s="47"/>
      <c r="O9289" s="48"/>
    </row>
    <row r="9290" spans="3:15" x14ac:dyDescent="0.25">
      <c r="C9290" s="47"/>
      <c r="D9290" s="47"/>
      <c r="E9290" s="47"/>
      <c r="F9290" s="47"/>
      <c r="G9290" s="48"/>
      <c r="H9290" s="47"/>
      <c r="I9290" s="51"/>
      <c r="J9290" s="51"/>
      <c r="K9290" s="47"/>
      <c r="L9290" s="47"/>
      <c r="M9290" s="47"/>
      <c r="N9290" s="47"/>
      <c r="O9290" s="48"/>
    </row>
    <row r="9291" spans="3:15" x14ac:dyDescent="0.25">
      <c r="C9291" s="47"/>
      <c r="D9291" s="47"/>
      <c r="E9291" s="47"/>
      <c r="F9291" s="47"/>
      <c r="G9291" s="48"/>
      <c r="H9291" s="47"/>
      <c r="I9291" s="51"/>
      <c r="J9291" s="51"/>
      <c r="K9291" s="47"/>
      <c r="L9291" s="47"/>
      <c r="M9291" s="47"/>
      <c r="N9291" s="47"/>
      <c r="O9291" s="48"/>
    </row>
    <row r="9292" spans="3:15" x14ac:dyDescent="0.25">
      <c r="C9292" s="47"/>
      <c r="D9292" s="47"/>
      <c r="E9292" s="47"/>
      <c r="F9292" s="47"/>
      <c r="G9292" s="48"/>
      <c r="H9292" s="47"/>
      <c r="I9292" s="51"/>
      <c r="J9292" s="51"/>
      <c r="K9292" s="47"/>
      <c r="L9292" s="47"/>
      <c r="M9292" s="47"/>
      <c r="N9292" s="47"/>
      <c r="O9292" s="48"/>
    </row>
    <row r="9293" spans="3:15" x14ac:dyDescent="0.25">
      <c r="C9293" s="47"/>
      <c r="D9293" s="47"/>
      <c r="E9293" s="47"/>
      <c r="F9293" s="47"/>
      <c r="G9293" s="48"/>
      <c r="H9293" s="47"/>
      <c r="I9293" s="51"/>
      <c r="J9293" s="51"/>
      <c r="K9293" s="47"/>
      <c r="L9293" s="47"/>
      <c r="M9293" s="47"/>
      <c r="N9293" s="47"/>
      <c r="O9293" s="48"/>
    </row>
    <row r="9294" spans="3:15" x14ac:dyDescent="0.25">
      <c r="C9294" s="47"/>
      <c r="D9294" s="47"/>
      <c r="E9294" s="47"/>
      <c r="F9294" s="47"/>
      <c r="G9294" s="48"/>
      <c r="H9294" s="47"/>
      <c r="I9294" s="51"/>
      <c r="J9294" s="51"/>
      <c r="K9294" s="47"/>
      <c r="L9294" s="47"/>
      <c r="M9294" s="47"/>
      <c r="N9294" s="47"/>
      <c r="O9294" s="48"/>
    </row>
    <row r="9295" spans="3:15" x14ac:dyDescent="0.25">
      <c r="C9295" s="47"/>
      <c r="D9295" s="47"/>
      <c r="E9295" s="47"/>
      <c r="F9295" s="47"/>
      <c r="G9295" s="48"/>
      <c r="H9295" s="47"/>
      <c r="I9295" s="51"/>
      <c r="J9295" s="51"/>
      <c r="K9295" s="47"/>
      <c r="L9295" s="47"/>
      <c r="M9295" s="47"/>
      <c r="N9295" s="47"/>
      <c r="O9295" s="48"/>
    </row>
    <row r="9296" spans="3:15" x14ac:dyDescent="0.25">
      <c r="C9296" s="47"/>
      <c r="D9296" s="47"/>
      <c r="E9296" s="47"/>
      <c r="F9296" s="47"/>
      <c r="G9296" s="48"/>
      <c r="H9296" s="47"/>
      <c r="I9296" s="51"/>
      <c r="J9296" s="51"/>
      <c r="K9296" s="47"/>
      <c r="L9296" s="47"/>
      <c r="M9296" s="47"/>
      <c r="N9296" s="47"/>
      <c r="O9296" s="48"/>
    </row>
    <row r="9297" spans="3:15" x14ac:dyDescent="0.25">
      <c r="C9297" s="47"/>
      <c r="D9297" s="47"/>
      <c r="E9297" s="47"/>
      <c r="F9297" s="47"/>
      <c r="G9297" s="48"/>
      <c r="H9297" s="47"/>
      <c r="I9297" s="51"/>
      <c r="J9297" s="51"/>
      <c r="K9297" s="47"/>
      <c r="L9297" s="47"/>
      <c r="M9297" s="47"/>
      <c r="N9297" s="47"/>
      <c r="O9297" s="48"/>
    </row>
    <row r="9298" spans="3:15" x14ac:dyDescent="0.25">
      <c r="C9298" s="47"/>
      <c r="D9298" s="47"/>
      <c r="E9298" s="47"/>
      <c r="F9298" s="47"/>
      <c r="G9298" s="48"/>
      <c r="H9298" s="47"/>
      <c r="I9298" s="51"/>
      <c r="J9298" s="51"/>
      <c r="K9298" s="47"/>
      <c r="L9298" s="47"/>
      <c r="M9298" s="47"/>
      <c r="N9298" s="47"/>
      <c r="O9298" s="48"/>
    </row>
    <row r="9299" spans="3:15" x14ac:dyDescent="0.25">
      <c r="C9299" s="47"/>
      <c r="D9299" s="47"/>
      <c r="E9299" s="47"/>
      <c r="F9299" s="47"/>
      <c r="G9299" s="48"/>
      <c r="H9299" s="47"/>
      <c r="I9299" s="51"/>
      <c r="J9299" s="51"/>
      <c r="K9299" s="47"/>
      <c r="L9299" s="47"/>
      <c r="M9299" s="47"/>
      <c r="N9299" s="47"/>
      <c r="O9299" s="48"/>
    </row>
    <row r="9300" spans="3:15" x14ac:dyDescent="0.25">
      <c r="C9300" s="47"/>
      <c r="D9300" s="47"/>
      <c r="E9300" s="47"/>
      <c r="F9300" s="47"/>
      <c r="G9300" s="48"/>
      <c r="H9300" s="47"/>
      <c r="I9300" s="51"/>
      <c r="J9300" s="51"/>
      <c r="K9300" s="47"/>
      <c r="L9300" s="47"/>
      <c r="M9300" s="47"/>
      <c r="N9300" s="47"/>
      <c r="O9300" s="48"/>
    </row>
    <row r="9301" spans="3:15" x14ac:dyDescent="0.25">
      <c r="C9301" s="47"/>
      <c r="D9301" s="47"/>
      <c r="E9301" s="47"/>
      <c r="F9301" s="47"/>
      <c r="G9301" s="48"/>
      <c r="H9301" s="47"/>
      <c r="I9301" s="51"/>
      <c r="J9301" s="51"/>
      <c r="K9301" s="47"/>
      <c r="L9301" s="47"/>
      <c r="M9301" s="47"/>
      <c r="N9301" s="47"/>
      <c r="O9301" s="48"/>
    </row>
    <row r="9302" spans="3:15" x14ac:dyDescent="0.25">
      <c r="C9302" s="47"/>
      <c r="D9302" s="47"/>
      <c r="E9302" s="47"/>
      <c r="F9302" s="47"/>
      <c r="G9302" s="48"/>
      <c r="H9302" s="47"/>
      <c r="I9302" s="51"/>
      <c r="J9302" s="51"/>
      <c r="K9302" s="47"/>
      <c r="L9302" s="47"/>
      <c r="M9302" s="47"/>
      <c r="N9302" s="47"/>
      <c r="O9302" s="48"/>
    </row>
    <row r="9303" spans="3:15" x14ac:dyDescent="0.25">
      <c r="C9303" s="47"/>
      <c r="D9303" s="47"/>
      <c r="E9303" s="47"/>
      <c r="F9303" s="47"/>
      <c r="G9303" s="48"/>
      <c r="H9303" s="47"/>
      <c r="I9303" s="51"/>
      <c r="J9303" s="51"/>
      <c r="K9303" s="47"/>
      <c r="L9303" s="47"/>
      <c r="M9303" s="47"/>
      <c r="N9303" s="47"/>
      <c r="O9303" s="48"/>
    </row>
    <row r="9304" spans="3:15" x14ac:dyDescent="0.25">
      <c r="C9304" s="47"/>
      <c r="D9304" s="47"/>
      <c r="E9304" s="47"/>
      <c r="F9304" s="47"/>
      <c r="G9304" s="48"/>
      <c r="H9304" s="47"/>
      <c r="I9304" s="51"/>
      <c r="J9304" s="51"/>
      <c r="K9304" s="47"/>
      <c r="L9304" s="47"/>
      <c r="M9304" s="47"/>
      <c r="N9304" s="47"/>
      <c r="O9304" s="48"/>
    </row>
    <row r="9305" spans="3:15" x14ac:dyDescent="0.25">
      <c r="C9305" s="47"/>
      <c r="D9305" s="47"/>
      <c r="E9305" s="47"/>
      <c r="F9305" s="47"/>
      <c r="G9305" s="48"/>
      <c r="H9305" s="47"/>
      <c r="I9305" s="51"/>
      <c r="J9305" s="51"/>
      <c r="K9305" s="47"/>
      <c r="L9305" s="47"/>
      <c r="M9305" s="47"/>
      <c r="N9305" s="47"/>
      <c r="O9305" s="48"/>
    </row>
    <row r="9306" spans="3:15" x14ac:dyDescent="0.25">
      <c r="C9306" s="47"/>
      <c r="D9306" s="47"/>
      <c r="E9306" s="47"/>
      <c r="F9306" s="47"/>
      <c r="G9306" s="48"/>
      <c r="H9306" s="47"/>
      <c r="I9306" s="51"/>
      <c r="J9306" s="51"/>
      <c r="K9306" s="47"/>
      <c r="L9306" s="47"/>
      <c r="M9306" s="47"/>
      <c r="N9306" s="47"/>
      <c r="O9306" s="48"/>
    </row>
    <row r="9307" spans="3:15" x14ac:dyDescent="0.25">
      <c r="C9307" s="47"/>
      <c r="D9307" s="47"/>
      <c r="E9307" s="47"/>
      <c r="F9307" s="47"/>
      <c r="G9307" s="48"/>
      <c r="H9307" s="47"/>
      <c r="I9307" s="51"/>
      <c r="J9307" s="51"/>
      <c r="K9307" s="47"/>
      <c r="L9307" s="47"/>
      <c r="M9307" s="47"/>
      <c r="N9307" s="47"/>
      <c r="O9307" s="48"/>
    </row>
    <row r="9308" spans="3:15" x14ac:dyDescent="0.25">
      <c r="C9308" s="47"/>
      <c r="D9308" s="47"/>
      <c r="E9308" s="47"/>
      <c r="F9308" s="47"/>
      <c r="G9308" s="48"/>
      <c r="H9308" s="47"/>
      <c r="I9308" s="51"/>
      <c r="J9308" s="51"/>
      <c r="K9308" s="47"/>
      <c r="L9308" s="47"/>
      <c r="M9308" s="47"/>
      <c r="N9308" s="47"/>
      <c r="O9308" s="48"/>
    </row>
    <row r="9309" spans="3:15" x14ac:dyDescent="0.25">
      <c r="C9309" s="47"/>
      <c r="D9309" s="47"/>
      <c r="E9309" s="47"/>
      <c r="F9309" s="47"/>
      <c r="G9309" s="48"/>
      <c r="H9309" s="47"/>
      <c r="I9309" s="51"/>
      <c r="J9309" s="51"/>
      <c r="K9309" s="47"/>
      <c r="L9309" s="47"/>
      <c r="M9309" s="47"/>
      <c r="N9309" s="47"/>
      <c r="O9309" s="48"/>
    </row>
    <row r="9310" spans="3:15" x14ac:dyDescent="0.25">
      <c r="C9310" s="47"/>
      <c r="D9310" s="47"/>
      <c r="E9310" s="47"/>
      <c r="F9310" s="47"/>
      <c r="G9310" s="48"/>
      <c r="H9310" s="47"/>
      <c r="I9310" s="51"/>
      <c r="J9310" s="51"/>
      <c r="K9310" s="47"/>
      <c r="L9310" s="47"/>
      <c r="M9310" s="47"/>
      <c r="N9310" s="47"/>
      <c r="O9310" s="48"/>
    </row>
    <row r="9311" spans="3:15" x14ac:dyDescent="0.25">
      <c r="C9311" s="47"/>
      <c r="D9311" s="47"/>
      <c r="E9311" s="47"/>
      <c r="F9311" s="47"/>
      <c r="G9311" s="48"/>
      <c r="H9311" s="47"/>
      <c r="I9311" s="51"/>
      <c r="J9311" s="51"/>
      <c r="K9311" s="47"/>
      <c r="L9311" s="47"/>
      <c r="M9311" s="47"/>
      <c r="N9311" s="47"/>
      <c r="O9311" s="48"/>
    </row>
    <row r="9312" spans="3:15" x14ac:dyDescent="0.25">
      <c r="C9312" s="47"/>
      <c r="D9312" s="47"/>
      <c r="E9312" s="47"/>
      <c r="F9312" s="47"/>
      <c r="G9312" s="48"/>
      <c r="H9312" s="47"/>
      <c r="I9312" s="51"/>
      <c r="J9312" s="51"/>
      <c r="K9312" s="47"/>
      <c r="L9312" s="47"/>
      <c r="M9312" s="47"/>
      <c r="N9312" s="47"/>
      <c r="O9312" s="48"/>
    </row>
    <row r="9313" spans="3:15" x14ac:dyDescent="0.25">
      <c r="C9313" s="47"/>
      <c r="D9313" s="47"/>
      <c r="E9313" s="47"/>
      <c r="F9313" s="47"/>
      <c r="G9313" s="48"/>
      <c r="H9313" s="47"/>
      <c r="I9313" s="51"/>
      <c r="J9313" s="51"/>
      <c r="K9313" s="47"/>
      <c r="L9313" s="47"/>
      <c r="M9313" s="47"/>
      <c r="N9313" s="47"/>
      <c r="O9313" s="48"/>
    </row>
    <row r="9314" spans="3:15" x14ac:dyDescent="0.25">
      <c r="C9314" s="47"/>
      <c r="D9314" s="47"/>
      <c r="E9314" s="47"/>
      <c r="F9314" s="47"/>
      <c r="G9314" s="48"/>
      <c r="H9314" s="47"/>
      <c r="I9314" s="51"/>
      <c r="J9314" s="51"/>
      <c r="K9314" s="47"/>
      <c r="L9314" s="47"/>
      <c r="M9314" s="47"/>
      <c r="N9314" s="47"/>
      <c r="O9314" s="48"/>
    </row>
    <row r="9315" spans="3:15" x14ac:dyDescent="0.25">
      <c r="C9315" s="47"/>
      <c r="D9315" s="47"/>
      <c r="E9315" s="47"/>
      <c r="F9315" s="47"/>
      <c r="G9315" s="48"/>
      <c r="H9315" s="47"/>
      <c r="I9315" s="51"/>
      <c r="J9315" s="51"/>
      <c r="K9315" s="47"/>
      <c r="L9315" s="47"/>
      <c r="M9315" s="47"/>
      <c r="N9315" s="47"/>
      <c r="O9315" s="48"/>
    </row>
    <row r="9316" spans="3:15" x14ac:dyDescent="0.25">
      <c r="C9316" s="47"/>
      <c r="D9316" s="47"/>
      <c r="E9316" s="47"/>
      <c r="F9316" s="47"/>
      <c r="G9316" s="48"/>
      <c r="H9316" s="47"/>
      <c r="I9316" s="51"/>
      <c r="J9316" s="51"/>
      <c r="K9316" s="47"/>
      <c r="L9316" s="47"/>
      <c r="M9316" s="47"/>
      <c r="N9316" s="47"/>
      <c r="O9316" s="48"/>
    </row>
    <row r="9317" spans="3:15" x14ac:dyDescent="0.25">
      <c r="C9317" s="47"/>
      <c r="D9317" s="47"/>
      <c r="E9317" s="47"/>
      <c r="F9317" s="47"/>
      <c r="G9317" s="48"/>
      <c r="H9317" s="47"/>
      <c r="I9317" s="51"/>
      <c r="J9317" s="51"/>
      <c r="K9317" s="47"/>
      <c r="L9317" s="47"/>
      <c r="M9317" s="47"/>
      <c r="N9317" s="47"/>
      <c r="O9317" s="48"/>
    </row>
    <row r="9318" spans="3:15" x14ac:dyDescent="0.25">
      <c r="C9318" s="47"/>
      <c r="D9318" s="47"/>
      <c r="E9318" s="47"/>
      <c r="F9318" s="47"/>
      <c r="G9318" s="48"/>
      <c r="H9318" s="47"/>
      <c r="I9318" s="51"/>
      <c r="J9318" s="51"/>
      <c r="K9318" s="47"/>
      <c r="L9318" s="47"/>
      <c r="M9318" s="47"/>
      <c r="N9318" s="47"/>
      <c r="O9318" s="48"/>
    </row>
    <row r="9319" spans="3:15" x14ac:dyDescent="0.25">
      <c r="C9319" s="47"/>
      <c r="D9319" s="47"/>
      <c r="E9319" s="47"/>
      <c r="F9319" s="47"/>
      <c r="G9319" s="48"/>
      <c r="H9319" s="47"/>
      <c r="I9319" s="51"/>
      <c r="J9319" s="51"/>
      <c r="K9319" s="47"/>
      <c r="L9319" s="47"/>
      <c r="M9319" s="47"/>
      <c r="N9319" s="47"/>
      <c r="O9319" s="48"/>
    </row>
    <row r="9320" spans="3:15" x14ac:dyDescent="0.25">
      <c r="C9320" s="47"/>
      <c r="D9320" s="47"/>
      <c r="E9320" s="47"/>
      <c r="F9320" s="47"/>
      <c r="G9320" s="48"/>
      <c r="H9320" s="47"/>
      <c r="I9320" s="51"/>
      <c r="J9320" s="51"/>
      <c r="K9320" s="47"/>
      <c r="L9320" s="47"/>
      <c r="M9320" s="47"/>
      <c r="N9320" s="47"/>
      <c r="O9320" s="48"/>
    </row>
    <row r="9321" spans="3:15" x14ac:dyDescent="0.25">
      <c r="C9321" s="47"/>
      <c r="D9321" s="47"/>
      <c r="E9321" s="47"/>
      <c r="F9321" s="47"/>
      <c r="G9321" s="48"/>
      <c r="H9321" s="47"/>
      <c r="I9321" s="51"/>
      <c r="J9321" s="51"/>
      <c r="K9321" s="47"/>
      <c r="L9321" s="47"/>
      <c r="M9321" s="47"/>
      <c r="N9321" s="47"/>
      <c r="O9321" s="48"/>
    </row>
    <row r="9322" spans="3:15" x14ac:dyDescent="0.25">
      <c r="C9322" s="47"/>
      <c r="D9322" s="47"/>
      <c r="E9322" s="47"/>
      <c r="F9322" s="47"/>
      <c r="G9322" s="48"/>
      <c r="H9322" s="47"/>
      <c r="I9322" s="51"/>
      <c r="J9322" s="51"/>
      <c r="K9322" s="47"/>
      <c r="L9322" s="47"/>
      <c r="M9322" s="47"/>
      <c r="N9322" s="47"/>
      <c r="O9322" s="48"/>
    </row>
    <row r="9323" spans="3:15" x14ac:dyDescent="0.25">
      <c r="C9323" s="47"/>
      <c r="D9323" s="47"/>
      <c r="E9323" s="47"/>
      <c r="F9323" s="47"/>
      <c r="G9323" s="48"/>
      <c r="H9323" s="47"/>
      <c r="I9323" s="51"/>
      <c r="J9323" s="51"/>
      <c r="K9323" s="47"/>
      <c r="L9323" s="47"/>
      <c r="M9323" s="47"/>
      <c r="N9323" s="47"/>
      <c r="O9323" s="48"/>
    </row>
    <row r="9324" spans="3:15" x14ac:dyDescent="0.25">
      <c r="C9324" s="47"/>
      <c r="D9324" s="47"/>
      <c r="E9324" s="47"/>
      <c r="F9324" s="47"/>
      <c r="G9324" s="48"/>
      <c r="H9324" s="47"/>
      <c r="I9324" s="51"/>
      <c r="J9324" s="51"/>
      <c r="K9324" s="47"/>
      <c r="L9324" s="47"/>
      <c r="M9324" s="47"/>
      <c r="N9324" s="47"/>
      <c r="O9324" s="48"/>
    </row>
    <row r="9325" spans="3:15" x14ac:dyDescent="0.25">
      <c r="C9325" s="47"/>
      <c r="D9325" s="47"/>
      <c r="E9325" s="47"/>
      <c r="F9325" s="47"/>
      <c r="G9325" s="48"/>
      <c r="H9325" s="47"/>
      <c r="I9325" s="51"/>
      <c r="J9325" s="51"/>
      <c r="K9325" s="47"/>
      <c r="L9325" s="47"/>
      <c r="M9325" s="47"/>
      <c r="N9325" s="47"/>
      <c r="O9325" s="48"/>
    </row>
    <row r="9326" spans="3:15" x14ac:dyDescent="0.25">
      <c r="C9326" s="47"/>
      <c r="D9326" s="47"/>
      <c r="E9326" s="47"/>
      <c r="F9326" s="47"/>
      <c r="G9326" s="48"/>
      <c r="H9326" s="47"/>
      <c r="I9326" s="51"/>
      <c r="J9326" s="51"/>
      <c r="K9326" s="47"/>
      <c r="L9326" s="47"/>
      <c r="M9326" s="47"/>
      <c r="N9326" s="47"/>
      <c r="O9326" s="48"/>
    </row>
    <row r="9327" spans="3:15" x14ac:dyDescent="0.25">
      <c r="C9327" s="47"/>
      <c r="D9327" s="47"/>
      <c r="E9327" s="47"/>
      <c r="F9327" s="47"/>
      <c r="G9327" s="48"/>
      <c r="H9327" s="47"/>
      <c r="I9327" s="51"/>
      <c r="J9327" s="51"/>
      <c r="K9327" s="47"/>
      <c r="L9327" s="47"/>
      <c r="M9327" s="47"/>
      <c r="N9327" s="47"/>
      <c r="O9327" s="48"/>
    </row>
    <row r="9328" spans="3:15" x14ac:dyDescent="0.25">
      <c r="C9328" s="47"/>
      <c r="D9328" s="47"/>
      <c r="E9328" s="47"/>
      <c r="F9328" s="47"/>
      <c r="G9328" s="48"/>
      <c r="H9328" s="47"/>
      <c r="I9328" s="51"/>
      <c r="J9328" s="51"/>
      <c r="K9328" s="47"/>
      <c r="L9328" s="47"/>
      <c r="M9328" s="47"/>
      <c r="N9328" s="47"/>
      <c r="O9328" s="48"/>
    </row>
    <row r="9329" spans="3:15" x14ac:dyDescent="0.25">
      <c r="C9329" s="47"/>
      <c r="D9329" s="47"/>
      <c r="E9329" s="47"/>
      <c r="F9329" s="47"/>
      <c r="G9329" s="48"/>
      <c r="H9329" s="47"/>
      <c r="I9329" s="51"/>
      <c r="J9329" s="51"/>
      <c r="K9329" s="47"/>
      <c r="L9329" s="47"/>
      <c r="M9329" s="47"/>
      <c r="N9329" s="47"/>
      <c r="O9329" s="48"/>
    </row>
    <row r="9330" spans="3:15" x14ac:dyDescent="0.25">
      <c r="C9330" s="47"/>
      <c r="D9330" s="47"/>
      <c r="E9330" s="47"/>
      <c r="F9330" s="47"/>
      <c r="G9330" s="48"/>
      <c r="H9330" s="47"/>
      <c r="I9330" s="51"/>
      <c r="J9330" s="51"/>
      <c r="K9330" s="47"/>
      <c r="L9330" s="47"/>
      <c r="M9330" s="47"/>
      <c r="N9330" s="47"/>
      <c r="O9330" s="48"/>
    </row>
    <row r="9331" spans="3:15" x14ac:dyDescent="0.25">
      <c r="C9331" s="47"/>
      <c r="D9331" s="47"/>
      <c r="E9331" s="47"/>
      <c r="F9331" s="47"/>
      <c r="G9331" s="48"/>
      <c r="H9331" s="47"/>
      <c r="I9331" s="51"/>
      <c r="J9331" s="51"/>
      <c r="K9331" s="47"/>
      <c r="L9331" s="47"/>
      <c r="M9331" s="47"/>
      <c r="N9331" s="47"/>
      <c r="O9331" s="48"/>
    </row>
    <row r="9332" spans="3:15" x14ac:dyDescent="0.25">
      <c r="C9332" s="47"/>
      <c r="D9332" s="47"/>
      <c r="E9332" s="47"/>
      <c r="F9332" s="47"/>
      <c r="G9332" s="48"/>
      <c r="H9332" s="47"/>
      <c r="I9332" s="51"/>
      <c r="J9332" s="51"/>
      <c r="K9332" s="47"/>
      <c r="L9332" s="47"/>
      <c r="M9332" s="47"/>
      <c r="N9332" s="47"/>
      <c r="O9332" s="48"/>
    </row>
    <row r="9333" spans="3:15" x14ac:dyDescent="0.25">
      <c r="C9333" s="47"/>
      <c r="D9333" s="47"/>
      <c r="E9333" s="47"/>
      <c r="F9333" s="47"/>
      <c r="G9333" s="48"/>
      <c r="H9333" s="47"/>
      <c r="I9333" s="51"/>
      <c r="J9333" s="51"/>
      <c r="K9333" s="47"/>
      <c r="L9333" s="47"/>
      <c r="M9333" s="47"/>
      <c r="N9333" s="47"/>
      <c r="O9333" s="48"/>
    </row>
    <row r="9334" spans="3:15" x14ac:dyDescent="0.25">
      <c r="C9334" s="47"/>
      <c r="D9334" s="47"/>
      <c r="E9334" s="47"/>
      <c r="F9334" s="47"/>
      <c r="G9334" s="48"/>
      <c r="H9334" s="47"/>
      <c r="I9334" s="51"/>
      <c r="J9334" s="51"/>
      <c r="K9334" s="47"/>
      <c r="L9334" s="47"/>
      <c r="M9334" s="47"/>
      <c r="N9334" s="47"/>
      <c r="O9334" s="48"/>
    </row>
    <row r="9335" spans="3:15" x14ac:dyDescent="0.25">
      <c r="C9335" s="47"/>
      <c r="D9335" s="47"/>
      <c r="E9335" s="47"/>
      <c r="F9335" s="47"/>
      <c r="G9335" s="48"/>
      <c r="H9335" s="47"/>
      <c r="I9335" s="51"/>
      <c r="J9335" s="51"/>
      <c r="K9335" s="47"/>
      <c r="L9335" s="47"/>
      <c r="M9335" s="47"/>
      <c r="N9335" s="47"/>
      <c r="O9335" s="48"/>
    </row>
    <row r="9336" spans="3:15" x14ac:dyDescent="0.25">
      <c r="C9336" s="47"/>
      <c r="D9336" s="47"/>
      <c r="E9336" s="47"/>
      <c r="F9336" s="47"/>
      <c r="G9336" s="48"/>
      <c r="H9336" s="47"/>
      <c r="I9336" s="51"/>
      <c r="J9336" s="51"/>
      <c r="K9336" s="47"/>
      <c r="L9336" s="47"/>
      <c r="M9336" s="47"/>
      <c r="N9336" s="47"/>
      <c r="O9336" s="48"/>
    </row>
    <row r="9337" spans="3:15" x14ac:dyDescent="0.25">
      <c r="C9337" s="47"/>
      <c r="D9337" s="47"/>
      <c r="E9337" s="47"/>
      <c r="F9337" s="47"/>
      <c r="G9337" s="48"/>
      <c r="H9337" s="47"/>
      <c r="I9337" s="51"/>
      <c r="J9337" s="51"/>
      <c r="K9337" s="47"/>
      <c r="L9337" s="47"/>
      <c r="M9337" s="47"/>
      <c r="N9337" s="47"/>
      <c r="O9337" s="48"/>
    </row>
    <row r="9338" spans="3:15" x14ac:dyDescent="0.25">
      <c r="C9338" s="47"/>
      <c r="D9338" s="47"/>
      <c r="E9338" s="47"/>
      <c r="F9338" s="47"/>
      <c r="G9338" s="48"/>
      <c r="H9338" s="47"/>
      <c r="I9338" s="51"/>
      <c r="J9338" s="51"/>
      <c r="K9338" s="47"/>
      <c r="L9338" s="47"/>
      <c r="M9338" s="47"/>
      <c r="N9338" s="47"/>
      <c r="O9338" s="48"/>
    </row>
    <row r="9339" spans="3:15" x14ac:dyDescent="0.25">
      <c r="C9339" s="47"/>
      <c r="D9339" s="47"/>
      <c r="E9339" s="47"/>
      <c r="F9339" s="47"/>
      <c r="G9339" s="48"/>
      <c r="H9339" s="47"/>
      <c r="I9339" s="51"/>
      <c r="J9339" s="51"/>
      <c r="K9339" s="47"/>
      <c r="L9339" s="47"/>
      <c r="M9339" s="47"/>
      <c r="N9339" s="47"/>
      <c r="O9339" s="48"/>
    </row>
    <row r="9340" spans="3:15" x14ac:dyDescent="0.25">
      <c r="C9340" s="47"/>
      <c r="D9340" s="47"/>
      <c r="E9340" s="47"/>
      <c r="F9340" s="47"/>
      <c r="G9340" s="48"/>
      <c r="H9340" s="47"/>
      <c r="I9340" s="51"/>
      <c r="J9340" s="51"/>
      <c r="K9340" s="47"/>
      <c r="L9340" s="47"/>
      <c r="M9340" s="47"/>
      <c r="N9340" s="47"/>
      <c r="O9340" s="48"/>
    </row>
    <row r="9341" spans="3:15" x14ac:dyDescent="0.25">
      <c r="C9341" s="47"/>
      <c r="D9341" s="47"/>
      <c r="E9341" s="47"/>
      <c r="F9341" s="47"/>
      <c r="G9341" s="48"/>
      <c r="H9341" s="47"/>
      <c r="I9341" s="51"/>
      <c r="J9341" s="51"/>
      <c r="K9341" s="47"/>
      <c r="L9341" s="47"/>
      <c r="M9341" s="47"/>
      <c r="N9341" s="47"/>
      <c r="O9341" s="48"/>
    </row>
    <row r="9342" spans="3:15" x14ac:dyDescent="0.25">
      <c r="C9342" s="47"/>
      <c r="D9342" s="47"/>
      <c r="E9342" s="47"/>
      <c r="F9342" s="47"/>
      <c r="G9342" s="48"/>
      <c r="H9342" s="47"/>
      <c r="I9342" s="51"/>
      <c r="J9342" s="51"/>
      <c r="K9342" s="47"/>
      <c r="L9342" s="47"/>
      <c r="M9342" s="47"/>
      <c r="N9342" s="47"/>
      <c r="O9342" s="48"/>
    </row>
    <row r="9343" spans="3:15" x14ac:dyDescent="0.25">
      <c r="C9343" s="47"/>
      <c r="D9343" s="47"/>
      <c r="E9343" s="47"/>
      <c r="F9343" s="47"/>
      <c r="G9343" s="48"/>
      <c r="H9343" s="47"/>
      <c r="I9343" s="51"/>
      <c r="J9343" s="51"/>
      <c r="K9343" s="47"/>
      <c r="L9343" s="47"/>
      <c r="M9343" s="47"/>
      <c r="N9343" s="47"/>
      <c r="O9343" s="48"/>
    </row>
    <row r="9344" spans="3:15" x14ac:dyDescent="0.25">
      <c r="C9344" s="47"/>
      <c r="D9344" s="47"/>
      <c r="E9344" s="47"/>
      <c r="F9344" s="47"/>
      <c r="G9344" s="48"/>
      <c r="H9344" s="47"/>
      <c r="I9344" s="51"/>
      <c r="J9344" s="51"/>
      <c r="K9344" s="47"/>
      <c r="L9344" s="47"/>
      <c r="M9344" s="47"/>
      <c r="N9344" s="47"/>
      <c r="O9344" s="48"/>
    </row>
    <row r="9345" spans="3:15" x14ac:dyDescent="0.25">
      <c r="C9345" s="47"/>
      <c r="D9345" s="47"/>
      <c r="E9345" s="47"/>
      <c r="F9345" s="47"/>
      <c r="G9345" s="48"/>
      <c r="H9345" s="47"/>
      <c r="I9345" s="51"/>
      <c r="J9345" s="51"/>
      <c r="K9345" s="47"/>
      <c r="L9345" s="47"/>
      <c r="M9345" s="47"/>
      <c r="N9345" s="47"/>
      <c r="O9345" s="48"/>
    </row>
    <row r="9346" spans="3:15" x14ac:dyDescent="0.25">
      <c r="C9346" s="47"/>
      <c r="D9346" s="47"/>
      <c r="E9346" s="47"/>
      <c r="F9346" s="47"/>
      <c r="G9346" s="48"/>
      <c r="H9346" s="47"/>
      <c r="I9346" s="51"/>
      <c r="J9346" s="51"/>
      <c r="K9346" s="47"/>
      <c r="L9346" s="47"/>
      <c r="M9346" s="47"/>
      <c r="N9346" s="47"/>
      <c r="O9346" s="48"/>
    </row>
    <row r="9347" spans="3:15" x14ac:dyDescent="0.25">
      <c r="C9347" s="47"/>
      <c r="D9347" s="47"/>
      <c r="E9347" s="47"/>
      <c r="F9347" s="47"/>
      <c r="G9347" s="48"/>
      <c r="H9347" s="47"/>
      <c r="I9347" s="51"/>
      <c r="J9347" s="51"/>
      <c r="K9347" s="47"/>
      <c r="L9347" s="47"/>
      <c r="M9347" s="47"/>
      <c r="N9347" s="47"/>
      <c r="O9347" s="48"/>
    </row>
    <row r="9348" spans="3:15" x14ac:dyDescent="0.25">
      <c r="C9348" s="47"/>
      <c r="D9348" s="47"/>
      <c r="E9348" s="47"/>
      <c r="F9348" s="47"/>
      <c r="G9348" s="48"/>
      <c r="H9348" s="47"/>
      <c r="I9348" s="51"/>
      <c r="J9348" s="51"/>
      <c r="K9348" s="47"/>
      <c r="L9348" s="47"/>
      <c r="M9348" s="47"/>
      <c r="N9348" s="47"/>
      <c r="O9348" s="48"/>
    </row>
    <row r="9349" spans="3:15" x14ac:dyDescent="0.25">
      <c r="C9349" s="47"/>
      <c r="D9349" s="47"/>
      <c r="E9349" s="47"/>
      <c r="F9349" s="47"/>
      <c r="G9349" s="48"/>
      <c r="H9349" s="47"/>
      <c r="I9349" s="51"/>
      <c r="J9349" s="51"/>
      <c r="K9349" s="47"/>
      <c r="L9349" s="47"/>
      <c r="M9349" s="47"/>
      <c r="N9349" s="47"/>
      <c r="O9349" s="48"/>
    </row>
    <row r="9350" spans="3:15" x14ac:dyDescent="0.25">
      <c r="C9350" s="47"/>
      <c r="D9350" s="47"/>
      <c r="E9350" s="47"/>
      <c r="F9350" s="47"/>
      <c r="G9350" s="48"/>
      <c r="H9350" s="47"/>
      <c r="I9350" s="51"/>
      <c r="J9350" s="51"/>
      <c r="K9350" s="47"/>
      <c r="L9350" s="47"/>
      <c r="M9350" s="47"/>
      <c r="N9350" s="47"/>
      <c r="O9350" s="48"/>
    </row>
    <row r="9351" spans="3:15" x14ac:dyDescent="0.25">
      <c r="C9351" s="47"/>
      <c r="D9351" s="47"/>
      <c r="E9351" s="47"/>
      <c r="F9351" s="47"/>
      <c r="G9351" s="48"/>
      <c r="H9351" s="47"/>
      <c r="I9351" s="51"/>
      <c r="J9351" s="51"/>
      <c r="K9351" s="47"/>
      <c r="L9351" s="47"/>
      <c r="M9351" s="47"/>
      <c r="N9351" s="47"/>
      <c r="O9351" s="48"/>
    </row>
    <row r="9352" spans="3:15" x14ac:dyDescent="0.25">
      <c r="C9352" s="47"/>
      <c r="D9352" s="47"/>
      <c r="E9352" s="47"/>
      <c r="F9352" s="47"/>
      <c r="G9352" s="48"/>
      <c r="H9352" s="47"/>
      <c r="I9352" s="51"/>
      <c r="J9352" s="51"/>
      <c r="K9352" s="47"/>
      <c r="L9352" s="47"/>
      <c r="M9352" s="47"/>
      <c r="N9352" s="47"/>
      <c r="O9352" s="48"/>
    </row>
    <row r="9353" spans="3:15" x14ac:dyDescent="0.25">
      <c r="C9353" s="47"/>
      <c r="D9353" s="47"/>
      <c r="E9353" s="47"/>
      <c r="F9353" s="47"/>
      <c r="G9353" s="48"/>
      <c r="H9353" s="47"/>
      <c r="I9353" s="51"/>
      <c r="J9353" s="51"/>
      <c r="K9353" s="47"/>
      <c r="L9353" s="47"/>
      <c r="M9353" s="47"/>
      <c r="N9353" s="47"/>
      <c r="O9353" s="48"/>
    </row>
    <row r="9354" spans="3:15" x14ac:dyDescent="0.25">
      <c r="C9354" s="47"/>
      <c r="D9354" s="47"/>
      <c r="E9354" s="47"/>
      <c r="F9354" s="47"/>
      <c r="G9354" s="48"/>
      <c r="H9354" s="47"/>
      <c r="I9354" s="51"/>
      <c r="J9354" s="51"/>
      <c r="K9354" s="47"/>
      <c r="L9354" s="47"/>
      <c r="M9354" s="47"/>
      <c r="N9354" s="47"/>
      <c r="O9354" s="48"/>
    </row>
    <row r="9355" spans="3:15" x14ac:dyDescent="0.25">
      <c r="C9355" s="47"/>
      <c r="D9355" s="47"/>
      <c r="E9355" s="47"/>
      <c r="F9355" s="47"/>
      <c r="G9355" s="48"/>
      <c r="H9355" s="47"/>
      <c r="I9355" s="51"/>
      <c r="J9355" s="51"/>
      <c r="K9355" s="47"/>
      <c r="L9355" s="47"/>
      <c r="M9355" s="47"/>
      <c r="N9355" s="47"/>
      <c r="O9355" s="48"/>
    </row>
    <row r="9356" spans="3:15" x14ac:dyDescent="0.25">
      <c r="C9356" s="47"/>
      <c r="D9356" s="47"/>
      <c r="E9356" s="47"/>
      <c r="F9356" s="47"/>
      <c r="G9356" s="48"/>
      <c r="H9356" s="47"/>
      <c r="I9356" s="51"/>
      <c r="J9356" s="51"/>
      <c r="K9356" s="47"/>
      <c r="L9356" s="47"/>
      <c r="M9356" s="47"/>
      <c r="N9356" s="47"/>
      <c r="O9356" s="48"/>
    </row>
    <row r="9357" spans="3:15" x14ac:dyDescent="0.25">
      <c r="C9357" s="47"/>
      <c r="D9357" s="47"/>
      <c r="E9357" s="47"/>
      <c r="F9357" s="47"/>
      <c r="G9357" s="48"/>
      <c r="H9357" s="47"/>
      <c r="I9357" s="51"/>
      <c r="J9357" s="51"/>
      <c r="K9357" s="47"/>
      <c r="L9357" s="47"/>
      <c r="M9357" s="47"/>
      <c r="N9357" s="47"/>
      <c r="O9357" s="48"/>
    </row>
    <row r="9358" spans="3:15" x14ac:dyDescent="0.25">
      <c r="C9358" s="47"/>
      <c r="D9358" s="47"/>
      <c r="E9358" s="47"/>
      <c r="F9358" s="47"/>
      <c r="G9358" s="48"/>
      <c r="H9358" s="47"/>
      <c r="I9358" s="51"/>
      <c r="J9358" s="51"/>
      <c r="K9358" s="47"/>
      <c r="L9358" s="47"/>
      <c r="M9358" s="47"/>
      <c r="N9358" s="47"/>
      <c r="O9358" s="48"/>
    </row>
    <row r="9359" spans="3:15" x14ac:dyDescent="0.25">
      <c r="C9359" s="47"/>
      <c r="D9359" s="47"/>
      <c r="E9359" s="47"/>
      <c r="F9359" s="47"/>
      <c r="G9359" s="48"/>
      <c r="H9359" s="47"/>
      <c r="I9359" s="51"/>
      <c r="J9359" s="51"/>
      <c r="K9359" s="47"/>
      <c r="L9359" s="47"/>
      <c r="M9359" s="47"/>
      <c r="N9359" s="47"/>
      <c r="O9359" s="48"/>
    </row>
    <row r="9360" spans="3:15" x14ac:dyDescent="0.25">
      <c r="C9360" s="47"/>
      <c r="D9360" s="47"/>
      <c r="E9360" s="47"/>
      <c r="F9360" s="47"/>
      <c r="G9360" s="48"/>
      <c r="H9360" s="47"/>
      <c r="I9360" s="51"/>
      <c r="J9360" s="51"/>
      <c r="K9360" s="47"/>
      <c r="L9360" s="47"/>
      <c r="M9360" s="47"/>
      <c r="N9360" s="47"/>
      <c r="O9360" s="48"/>
    </row>
    <row r="9361" spans="3:15" x14ac:dyDescent="0.25">
      <c r="C9361" s="47"/>
      <c r="D9361" s="47"/>
      <c r="E9361" s="47"/>
      <c r="F9361" s="47"/>
      <c r="G9361" s="48"/>
      <c r="H9361" s="47"/>
      <c r="I9361" s="51"/>
      <c r="J9361" s="51"/>
      <c r="K9361" s="47"/>
      <c r="L9361" s="47"/>
      <c r="M9361" s="47"/>
      <c r="N9361" s="47"/>
      <c r="O9361" s="48"/>
    </row>
    <row r="9362" spans="3:15" x14ac:dyDescent="0.25">
      <c r="C9362" s="47"/>
      <c r="D9362" s="47"/>
      <c r="E9362" s="47"/>
      <c r="F9362" s="47"/>
      <c r="G9362" s="48"/>
      <c r="H9362" s="47"/>
      <c r="I9362" s="51"/>
      <c r="J9362" s="51"/>
      <c r="K9362" s="47"/>
      <c r="L9362" s="47"/>
      <c r="M9362" s="47"/>
      <c r="N9362" s="47"/>
      <c r="O9362" s="48"/>
    </row>
    <row r="9363" spans="3:15" x14ac:dyDescent="0.25">
      <c r="C9363" s="47"/>
      <c r="D9363" s="47"/>
      <c r="E9363" s="47"/>
      <c r="F9363" s="47"/>
      <c r="G9363" s="48"/>
      <c r="H9363" s="47"/>
      <c r="I9363" s="51"/>
      <c r="J9363" s="51"/>
      <c r="K9363" s="47"/>
      <c r="L9363" s="47"/>
      <c r="M9363" s="47"/>
      <c r="N9363" s="47"/>
      <c r="O9363" s="48"/>
    </row>
    <row r="9364" spans="3:15" x14ac:dyDescent="0.25">
      <c r="C9364" s="47"/>
      <c r="D9364" s="47"/>
      <c r="E9364" s="47"/>
      <c r="F9364" s="47"/>
      <c r="G9364" s="48"/>
      <c r="H9364" s="47"/>
      <c r="I9364" s="51"/>
      <c r="J9364" s="51"/>
      <c r="K9364" s="47"/>
      <c r="L9364" s="47"/>
      <c r="M9364" s="47"/>
      <c r="N9364" s="47"/>
      <c r="O9364" s="48"/>
    </row>
    <row r="9365" spans="3:15" x14ac:dyDescent="0.25">
      <c r="C9365" s="47"/>
      <c r="D9365" s="47"/>
      <c r="E9365" s="47"/>
      <c r="F9365" s="47"/>
      <c r="G9365" s="48"/>
      <c r="H9365" s="47"/>
      <c r="I9365" s="51"/>
      <c r="J9365" s="51"/>
      <c r="K9365" s="47"/>
      <c r="L9365" s="47"/>
      <c r="M9365" s="47"/>
      <c r="N9365" s="47"/>
      <c r="O9365" s="48"/>
    </row>
    <row r="9366" spans="3:15" x14ac:dyDescent="0.25">
      <c r="C9366" s="47"/>
      <c r="D9366" s="47"/>
      <c r="E9366" s="47"/>
      <c r="F9366" s="47"/>
      <c r="G9366" s="48"/>
      <c r="H9366" s="47"/>
      <c r="I9366" s="51"/>
      <c r="J9366" s="51"/>
      <c r="K9366" s="47"/>
      <c r="L9366" s="47"/>
      <c r="M9366" s="47"/>
      <c r="N9366" s="47"/>
      <c r="O9366" s="48"/>
    </row>
    <row r="9367" spans="3:15" x14ac:dyDescent="0.25">
      <c r="C9367" s="47"/>
      <c r="D9367" s="47"/>
      <c r="E9367" s="47"/>
      <c r="F9367" s="47"/>
      <c r="G9367" s="48"/>
      <c r="H9367" s="47"/>
      <c r="I9367" s="51"/>
      <c r="J9367" s="51"/>
      <c r="K9367" s="47"/>
      <c r="L9367" s="47"/>
      <c r="M9367" s="47"/>
      <c r="N9367" s="47"/>
      <c r="O9367" s="48"/>
    </row>
    <row r="9368" spans="3:15" x14ac:dyDescent="0.25">
      <c r="C9368" s="47"/>
      <c r="D9368" s="47"/>
      <c r="E9368" s="47"/>
      <c r="F9368" s="47"/>
      <c r="G9368" s="48"/>
      <c r="H9368" s="47"/>
      <c r="I9368" s="51"/>
      <c r="J9368" s="51"/>
      <c r="K9368" s="47"/>
      <c r="L9368" s="47"/>
      <c r="M9368" s="47"/>
      <c r="N9368" s="47"/>
      <c r="O9368" s="48"/>
    </row>
    <row r="9369" spans="3:15" x14ac:dyDescent="0.25">
      <c r="C9369" s="47"/>
      <c r="D9369" s="47"/>
      <c r="E9369" s="47"/>
      <c r="F9369" s="47"/>
      <c r="G9369" s="48"/>
      <c r="H9369" s="47"/>
      <c r="I9369" s="51"/>
      <c r="J9369" s="51"/>
      <c r="K9369" s="47"/>
      <c r="L9369" s="47"/>
      <c r="M9369" s="47"/>
      <c r="N9369" s="47"/>
      <c r="O9369" s="48"/>
    </row>
    <row r="9370" spans="3:15" x14ac:dyDescent="0.25">
      <c r="C9370" s="47"/>
      <c r="D9370" s="47"/>
      <c r="E9370" s="47"/>
      <c r="F9370" s="47"/>
      <c r="G9370" s="48"/>
      <c r="H9370" s="47"/>
      <c r="I9370" s="51"/>
      <c r="J9370" s="51"/>
      <c r="K9370" s="47"/>
      <c r="L9370" s="47"/>
      <c r="M9370" s="47"/>
      <c r="N9370" s="47"/>
      <c r="O9370" s="48"/>
    </row>
    <row r="9371" spans="3:15" x14ac:dyDescent="0.25">
      <c r="C9371" s="47"/>
      <c r="D9371" s="47"/>
      <c r="E9371" s="47"/>
      <c r="F9371" s="47"/>
      <c r="G9371" s="48"/>
      <c r="H9371" s="47"/>
      <c r="I9371" s="51"/>
      <c r="J9371" s="51"/>
      <c r="K9371" s="47"/>
      <c r="L9371" s="47"/>
      <c r="M9371" s="47"/>
      <c r="N9371" s="47"/>
      <c r="O9371" s="48"/>
    </row>
    <row r="9372" spans="3:15" x14ac:dyDescent="0.25">
      <c r="C9372" s="47"/>
      <c r="D9372" s="47"/>
      <c r="E9372" s="47"/>
      <c r="F9372" s="47"/>
      <c r="G9372" s="48"/>
      <c r="H9372" s="47"/>
      <c r="I9372" s="51"/>
      <c r="J9372" s="51"/>
      <c r="K9372" s="47"/>
      <c r="L9372" s="47"/>
      <c r="M9372" s="47"/>
      <c r="N9372" s="47"/>
      <c r="O9372" s="48"/>
    </row>
    <row r="9373" spans="3:15" x14ac:dyDescent="0.25">
      <c r="C9373" s="47"/>
      <c r="D9373" s="47"/>
      <c r="E9373" s="47"/>
      <c r="F9373" s="47"/>
      <c r="G9373" s="48"/>
      <c r="H9373" s="47"/>
      <c r="I9373" s="51"/>
      <c r="J9373" s="51"/>
      <c r="K9373" s="47"/>
      <c r="L9373" s="47"/>
      <c r="M9373" s="47"/>
      <c r="N9373" s="47"/>
      <c r="O9373" s="48"/>
    </row>
    <row r="9374" spans="3:15" x14ac:dyDescent="0.25">
      <c r="C9374" s="47"/>
      <c r="D9374" s="47"/>
      <c r="E9374" s="47"/>
      <c r="F9374" s="47"/>
      <c r="G9374" s="48"/>
      <c r="H9374" s="47"/>
      <c r="I9374" s="51"/>
      <c r="J9374" s="51"/>
      <c r="K9374" s="47"/>
      <c r="L9374" s="47"/>
      <c r="M9374" s="47"/>
      <c r="N9374" s="47"/>
      <c r="O9374" s="48"/>
    </row>
    <row r="9375" spans="3:15" x14ac:dyDescent="0.25">
      <c r="C9375" s="47"/>
      <c r="D9375" s="47"/>
      <c r="E9375" s="47"/>
      <c r="F9375" s="47"/>
      <c r="G9375" s="48"/>
      <c r="H9375" s="47"/>
      <c r="I9375" s="51"/>
      <c r="J9375" s="51"/>
      <c r="K9375" s="47"/>
      <c r="L9375" s="47"/>
      <c r="M9375" s="47"/>
      <c r="N9375" s="47"/>
      <c r="O9375" s="48"/>
    </row>
    <row r="9376" spans="3:15" x14ac:dyDescent="0.25">
      <c r="C9376" s="47"/>
      <c r="D9376" s="47"/>
      <c r="E9376" s="47"/>
      <c r="F9376" s="47"/>
      <c r="G9376" s="48"/>
      <c r="H9376" s="47"/>
      <c r="I9376" s="51"/>
      <c r="J9376" s="51"/>
      <c r="K9376" s="47"/>
      <c r="L9376" s="47"/>
      <c r="M9376" s="47"/>
      <c r="N9376" s="47"/>
      <c r="O9376" s="48"/>
    </row>
    <row r="9377" spans="3:15" x14ac:dyDescent="0.25">
      <c r="C9377" s="47"/>
      <c r="D9377" s="47"/>
      <c r="E9377" s="47"/>
      <c r="F9377" s="47"/>
      <c r="G9377" s="48"/>
      <c r="H9377" s="47"/>
      <c r="I9377" s="51"/>
      <c r="J9377" s="51"/>
      <c r="K9377" s="47"/>
      <c r="L9377" s="47"/>
      <c r="M9377" s="47"/>
      <c r="N9377" s="47"/>
      <c r="O9377" s="48"/>
    </row>
    <row r="9378" spans="3:15" x14ac:dyDescent="0.25">
      <c r="C9378" s="47"/>
      <c r="D9378" s="47"/>
      <c r="E9378" s="47"/>
      <c r="F9378" s="47"/>
      <c r="G9378" s="48"/>
      <c r="H9378" s="47"/>
      <c r="I9378" s="51"/>
      <c r="J9378" s="51"/>
      <c r="K9378" s="47"/>
      <c r="L9378" s="47"/>
      <c r="M9378" s="47"/>
      <c r="N9378" s="47"/>
      <c r="O9378" s="48"/>
    </row>
    <row r="9379" spans="3:15" x14ac:dyDescent="0.25">
      <c r="C9379" s="47"/>
      <c r="D9379" s="47"/>
      <c r="E9379" s="47"/>
      <c r="F9379" s="47"/>
      <c r="G9379" s="48"/>
      <c r="H9379" s="47"/>
      <c r="I9379" s="51"/>
      <c r="J9379" s="51"/>
      <c r="K9379" s="47"/>
      <c r="L9379" s="47"/>
      <c r="M9379" s="47"/>
      <c r="N9379" s="47"/>
      <c r="O9379" s="48"/>
    </row>
    <row r="9380" spans="3:15" x14ac:dyDescent="0.25">
      <c r="C9380" s="47"/>
      <c r="D9380" s="47"/>
      <c r="E9380" s="47"/>
      <c r="F9380" s="47"/>
      <c r="G9380" s="48"/>
      <c r="H9380" s="47"/>
      <c r="I9380" s="51"/>
      <c r="J9380" s="51"/>
      <c r="K9380" s="47"/>
      <c r="L9380" s="47"/>
      <c r="M9380" s="47"/>
      <c r="N9380" s="47"/>
      <c r="O9380" s="48"/>
    </row>
    <row r="9381" spans="3:15" x14ac:dyDescent="0.25">
      <c r="C9381" s="47"/>
      <c r="D9381" s="47"/>
      <c r="E9381" s="47"/>
      <c r="F9381" s="47"/>
      <c r="G9381" s="48"/>
      <c r="H9381" s="47"/>
      <c r="I9381" s="51"/>
      <c r="J9381" s="51"/>
      <c r="K9381" s="47"/>
      <c r="L9381" s="47"/>
      <c r="M9381" s="47"/>
      <c r="N9381" s="47"/>
      <c r="O9381" s="48"/>
    </row>
    <row r="9382" spans="3:15" x14ac:dyDescent="0.25">
      <c r="C9382" s="47"/>
      <c r="D9382" s="47"/>
      <c r="E9382" s="47"/>
      <c r="F9382" s="47"/>
      <c r="G9382" s="48"/>
      <c r="H9382" s="47"/>
      <c r="I9382" s="51"/>
      <c r="J9382" s="51"/>
      <c r="K9382" s="47"/>
      <c r="L9382" s="47"/>
      <c r="M9382" s="47"/>
      <c r="N9382" s="47"/>
      <c r="O9382" s="48"/>
    </row>
    <row r="9383" spans="3:15" x14ac:dyDescent="0.25">
      <c r="C9383" s="47"/>
      <c r="D9383" s="47"/>
      <c r="E9383" s="47"/>
      <c r="F9383" s="47"/>
      <c r="G9383" s="48"/>
      <c r="H9383" s="47"/>
      <c r="I9383" s="51"/>
      <c r="J9383" s="51"/>
      <c r="K9383" s="47"/>
      <c r="L9383" s="47"/>
      <c r="M9383" s="47"/>
      <c r="N9383" s="47"/>
      <c r="O9383" s="48"/>
    </row>
    <row r="9384" spans="3:15" x14ac:dyDescent="0.25">
      <c r="C9384" s="47"/>
      <c r="D9384" s="47"/>
      <c r="E9384" s="47"/>
      <c r="F9384" s="47"/>
      <c r="G9384" s="48"/>
      <c r="H9384" s="47"/>
      <c r="I9384" s="51"/>
      <c r="J9384" s="51"/>
      <c r="K9384" s="47"/>
      <c r="L9384" s="47"/>
      <c r="M9384" s="47"/>
      <c r="N9384" s="47"/>
      <c r="O9384" s="48"/>
    </row>
    <row r="9385" spans="3:15" x14ac:dyDescent="0.25">
      <c r="C9385" s="47"/>
      <c r="D9385" s="47"/>
      <c r="E9385" s="47"/>
      <c r="F9385" s="47"/>
      <c r="G9385" s="48"/>
      <c r="H9385" s="47"/>
      <c r="I9385" s="51"/>
      <c r="J9385" s="51"/>
      <c r="K9385" s="47"/>
      <c r="L9385" s="47"/>
      <c r="M9385" s="47"/>
      <c r="N9385" s="47"/>
      <c r="O9385" s="48"/>
    </row>
    <row r="9386" spans="3:15" x14ac:dyDescent="0.25">
      <c r="C9386" s="47"/>
      <c r="D9386" s="47"/>
      <c r="E9386" s="47"/>
      <c r="F9386" s="47"/>
      <c r="G9386" s="48"/>
      <c r="H9386" s="47"/>
      <c r="I9386" s="51"/>
      <c r="J9386" s="51"/>
      <c r="K9386" s="47"/>
      <c r="L9386" s="47"/>
      <c r="M9386" s="47"/>
      <c r="N9386" s="47"/>
      <c r="O9386" s="48"/>
    </row>
    <row r="9387" spans="3:15" x14ac:dyDescent="0.25">
      <c r="C9387" s="47"/>
      <c r="D9387" s="47"/>
      <c r="E9387" s="47"/>
      <c r="F9387" s="47"/>
      <c r="G9387" s="48"/>
      <c r="H9387" s="47"/>
      <c r="I9387" s="51"/>
      <c r="J9387" s="51"/>
      <c r="K9387" s="47"/>
      <c r="L9387" s="47"/>
      <c r="M9387" s="47"/>
      <c r="N9387" s="47"/>
      <c r="O9387" s="48"/>
    </row>
    <row r="9388" spans="3:15" x14ac:dyDescent="0.25">
      <c r="C9388" s="47"/>
      <c r="D9388" s="47"/>
      <c r="E9388" s="47"/>
      <c r="F9388" s="47"/>
      <c r="G9388" s="48"/>
      <c r="H9388" s="47"/>
      <c r="I9388" s="51"/>
      <c r="J9388" s="51"/>
      <c r="K9388" s="47"/>
      <c r="L9388" s="47"/>
      <c r="M9388" s="47"/>
      <c r="N9388" s="47"/>
      <c r="O9388" s="48"/>
    </row>
    <row r="9389" spans="3:15" x14ac:dyDescent="0.25">
      <c r="C9389" s="47"/>
      <c r="D9389" s="47"/>
      <c r="E9389" s="47"/>
      <c r="F9389" s="47"/>
      <c r="G9389" s="48"/>
      <c r="H9389" s="47"/>
      <c r="I9389" s="51"/>
      <c r="J9389" s="51"/>
      <c r="K9389" s="47"/>
      <c r="L9389" s="47"/>
      <c r="M9389" s="47"/>
      <c r="N9389" s="47"/>
      <c r="O9389" s="48"/>
    </row>
    <row r="9390" spans="3:15" x14ac:dyDescent="0.25">
      <c r="C9390" s="47"/>
      <c r="D9390" s="47"/>
      <c r="E9390" s="47"/>
      <c r="F9390" s="47"/>
      <c r="G9390" s="48"/>
      <c r="H9390" s="47"/>
      <c r="I9390" s="51"/>
      <c r="J9390" s="51"/>
      <c r="K9390" s="47"/>
      <c r="L9390" s="47"/>
      <c r="M9390" s="47"/>
      <c r="N9390" s="47"/>
      <c r="O9390" s="48"/>
    </row>
    <row r="9391" spans="3:15" x14ac:dyDescent="0.25">
      <c r="C9391" s="47"/>
      <c r="D9391" s="47"/>
      <c r="E9391" s="47"/>
      <c r="F9391" s="47"/>
      <c r="G9391" s="48"/>
      <c r="H9391" s="47"/>
      <c r="I9391" s="51"/>
      <c r="J9391" s="51"/>
      <c r="K9391" s="47"/>
      <c r="L9391" s="47"/>
      <c r="M9391" s="47"/>
      <c r="N9391" s="47"/>
      <c r="O9391" s="48"/>
    </row>
    <row r="9392" spans="3:15" x14ac:dyDescent="0.25">
      <c r="C9392" s="47"/>
      <c r="D9392" s="47"/>
      <c r="E9392" s="47"/>
      <c r="F9392" s="47"/>
      <c r="G9392" s="48"/>
      <c r="H9392" s="47"/>
      <c r="I9392" s="51"/>
      <c r="J9392" s="51"/>
      <c r="K9392" s="47"/>
      <c r="L9392" s="47"/>
      <c r="M9392" s="47"/>
      <c r="N9392" s="47"/>
      <c r="O9392" s="48"/>
    </row>
    <row r="9393" spans="3:15" x14ac:dyDescent="0.25">
      <c r="C9393" s="47"/>
      <c r="D9393" s="47"/>
      <c r="E9393" s="47"/>
      <c r="F9393" s="47"/>
      <c r="G9393" s="48"/>
      <c r="H9393" s="47"/>
      <c r="I9393" s="51"/>
      <c r="J9393" s="51"/>
      <c r="K9393" s="47"/>
      <c r="L9393" s="47"/>
      <c r="M9393" s="47"/>
      <c r="N9393" s="47"/>
      <c r="O9393" s="48"/>
    </row>
    <row r="9394" spans="3:15" x14ac:dyDescent="0.25">
      <c r="C9394" s="47"/>
      <c r="D9394" s="47"/>
      <c r="E9394" s="47"/>
      <c r="F9394" s="47"/>
      <c r="G9394" s="48"/>
      <c r="H9394" s="47"/>
      <c r="I9394" s="51"/>
      <c r="J9394" s="51"/>
      <c r="K9394" s="47"/>
      <c r="L9394" s="47"/>
      <c r="M9394" s="47"/>
      <c r="N9394" s="47"/>
      <c r="O9394" s="48"/>
    </row>
    <row r="9395" spans="3:15" x14ac:dyDescent="0.25">
      <c r="C9395" s="47"/>
      <c r="D9395" s="47"/>
      <c r="E9395" s="47"/>
      <c r="F9395" s="47"/>
      <c r="G9395" s="48"/>
      <c r="H9395" s="47"/>
      <c r="I9395" s="51"/>
      <c r="J9395" s="51"/>
      <c r="K9395" s="47"/>
      <c r="L9395" s="47"/>
      <c r="M9395" s="47"/>
      <c r="N9395" s="47"/>
      <c r="O9395" s="48"/>
    </row>
    <row r="9396" spans="3:15" x14ac:dyDescent="0.25">
      <c r="C9396" s="47"/>
      <c r="D9396" s="47"/>
      <c r="E9396" s="47"/>
      <c r="F9396" s="47"/>
      <c r="G9396" s="48"/>
      <c r="H9396" s="47"/>
      <c r="I9396" s="51"/>
      <c r="J9396" s="51"/>
      <c r="K9396" s="47"/>
      <c r="L9396" s="47"/>
      <c r="M9396" s="47"/>
      <c r="N9396" s="47"/>
      <c r="O9396" s="48"/>
    </row>
    <row r="9397" spans="3:15" x14ac:dyDescent="0.25">
      <c r="C9397" s="47"/>
      <c r="D9397" s="47"/>
      <c r="E9397" s="47"/>
      <c r="F9397" s="47"/>
      <c r="G9397" s="48"/>
      <c r="H9397" s="47"/>
      <c r="I9397" s="51"/>
      <c r="J9397" s="51"/>
      <c r="K9397" s="47"/>
      <c r="L9397" s="47"/>
      <c r="M9397" s="47"/>
      <c r="N9397" s="47"/>
      <c r="O9397" s="48"/>
    </row>
    <row r="9398" spans="3:15" x14ac:dyDescent="0.25">
      <c r="C9398" s="47"/>
      <c r="D9398" s="47"/>
      <c r="E9398" s="47"/>
      <c r="F9398" s="47"/>
      <c r="G9398" s="48"/>
      <c r="H9398" s="47"/>
      <c r="I9398" s="51"/>
      <c r="J9398" s="51"/>
      <c r="K9398" s="47"/>
      <c r="L9398" s="47"/>
      <c r="M9398" s="47"/>
      <c r="N9398" s="47"/>
      <c r="O9398" s="48"/>
    </row>
    <row r="9399" spans="3:15" x14ac:dyDescent="0.25">
      <c r="C9399" s="47"/>
      <c r="D9399" s="47"/>
      <c r="E9399" s="47"/>
      <c r="F9399" s="47"/>
      <c r="G9399" s="48"/>
      <c r="H9399" s="47"/>
      <c r="I9399" s="51"/>
      <c r="J9399" s="51"/>
      <c r="K9399" s="47"/>
      <c r="L9399" s="47"/>
      <c r="M9399" s="47"/>
      <c r="N9399" s="47"/>
      <c r="O9399" s="48"/>
    </row>
    <row r="9400" spans="3:15" x14ac:dyDescent="0.25">
      <c r="C9400" s="47"/>
      <c r="D9400" s="47"/>
      <c r="E9400" s="47"/>
      <c r="F9400" s="47"/>
      <c r="G9400" s="48"/>
      <c r="H9400" s="47"/>
      <c r="I9400" s="51"/>
      <c r="J9400" s="51"/>
      <c r="K9400" s="47"/>
      <c r="L9400" s="47"/>
      <c r="M9400" s="47"/>
      <c r="N9400" s="47"/>
      <c r="O9400" s="48"/>
    </row>
    <row r="9401" spans="3:15" x14ac:dyDescent="0.25">
      <c r="C9401" s="47"/>
      <c r="D9401" s="47"/>
      <c r="E9401" s="47"/>
      <c r="F9401" s="47"/>
      <c r="G9401" s="48"/>
      <c r="H9401" s="47"/>
      <c r="I9401" s="51"/>
      <c r="J9401" s="51"/>
      <c r="K9401" s="47"/>
      <c r="L9401" s="47"/>
      <c r="M9401" s="47"/>
      <c r="N9401" s="47"/>
      <c r="O9401" s="48"/>
    </row>
    <row r="9402" spans="3:15" x14ac:dyDescent="0.25">
      <c r="C9402" s="47"/>
      <c r="D9402" s="47"/>
      <c r="E9402" s="47"/>
      <c r="F9402" s="47"/>
      <c r="G9402" s="48"/>
      <c r="H9402" s="47"/>
      <c r="I9402" s="51"/>
      <c r="J9402" s="51"/>
      <c r="K9402" s="47"/>
      <c r="L9402" s="47"/>
      <c r="M9402" s="47"/>
      <c r="N9402" s="47"/>
      <c r="O9402" s="48"/>
    </row>
    <row r="9403" spans="3:15" x14ac:dyDescent="0.25">
      <c r="C9403" s="47"/>
      <c r="D9403" s="47"/>
      <c r="E9403" s="47"/>
      <c r="F9403" s="47"/>
      <c r="G9403" s="48"/>
      <c r="H9403" s="47"/>
      <c r="I9403" s="51"/>
      <c r="J9403" s="51"/>
      <c r="K9403" s="47"/>
      <c r="L9403" s="47"/>
      <c r="M9403" s="47"/>
      <c r="N9403" s="47"/>
      <c r="O9403" s="48"/>
    </row>
    <row r="9404" spans="3:15" x14ac:dyDescent="0.25">
      <c r="C9404" s="47"/>
      <c r="D9404" s="47"/>
      <c r="E9404" s="47"/>
      <c r="F9404" s="47"/>
      <c r="G9404" s="48"/>
      <c r="H9404" s="47"/>
      <c r="I9404" s="51"/>
      <c r="J9404" s="51"/>
      <c r="K9404" s="47"/>
      <c r="L9404" s="47"/>
      <c r="M9404" s="47"/>
      <c r="N9404" s="47"/>
      <c r="O9404" s="48"/>
    </row>
    <row r="9405" spans="3:15" x14ac:dyDescent="0.25">
      <c r="C9405" s="47"/>
      <c r="D9405" s="47"/>
      <c r="E9405" s="47"/>
      <c r="F9405" s="47"/>
      <c r="G9405" s="48"/>
      <c r="H9405" s="47"/>
      <c r="I9405" s="51"/>
      <c r="J9405" s="51"/>
      <c r="K9405" s="47"/>
      <c r="L9405" s="47"/>
      <c r="M9405" s="47"/>
      <c r="N9405" s="47"/>
      <c r="O9405" s="48"/>
    </row>
    <row r="9406" spans="3:15" x14ac:dyDescent="0.25">
      <c r="C9406" s="47"/>
      <c r="D9406" s="47"/>
      <c r="E9406" s="47"/>
      <c r="F9406" s="47"/>
      <c r="G9406" s="48"/>
      <c r="H9406" s="47"/>
      <c r="I9406" s="51"/>
      <c r="J9406" s="51"/>
      <c r="K9406" s="47"/>
      <c r="L9406" s="47"/>
      <c r="M9406" s="47"/>
      <c r="N9406" s="47"/>
      <c r="O9406" s="48"/>
    </row>
    <row r="9407" spans="3:15" x14ac:dyDescent="0.25">
      <c r="C9407" s="47"/>
      <c r="D9407" s="47"/>
      <c r="E9407" s="47"/>
      <c r="F9407" s="47"/>
      <c r="G9407" s="48"/>
      <c r="H9407" s="47"/>
      <c r="I9407" s="51"/>
      <c r="J9407" s="51"/>
      <c r="K9407" s="47"/>
      <c r="L9407" s="47"/>
      <c r="M9407" s="47"/>
      <c r="N9407" s="47"/>
      <c r="O9407" s="48"/>
    </row>
    <row r="9408" spans="3:15" x14ac:dyDescent="0.25">
      <c r="C9408" s="47"/>
      <c r="D9408" s="47"/>
      <c r="E9408" s="47"/>
      <c r="F9408" s="47"/>
      <c r="G9408" s="48"/>
      <c r="H9408" s="47"/>
      <c r="I9408" s="51"/>
      <c r="J9408" s="51"/>
      <c r="K9408" s="47"/>
      <c r="L9408" s="47"/>
      <c r="M9408" s="47"/>
      <c r="N9408" s="47"/>
      <c r="O9408" s="48"/>
    </row>
    <row r="9409" spans="3:15" x14ac:dyDescent="0.25">
      <c r="C9409" s="47"/>
      <c r="D9409" s="47"/>
      <c r="E9409" s="47"/>
      <c r="F9409" s="47"/>
      <c r="G9409" s="48"/>
      <c r="H9409" s="47"/>
      <c r="I9409" s="51"/>
      <c r="J9409" s="51"/>
      <c r="K9409" s="47"/>
      <c r="L9409" s="47"/>
      <c r="M9409" s="47"/>
      <c r="N9409" s="47"/>
      <c r="O9409" s="48"/>
    </row>
    <row r="9410" spans="3:15" x14ac:dyDescent="0.25">
      <c r="C9410" s="47"/>
      <c r="D9410" s="47"/>
      <c r="E9410" s="47"/>
      <c r="F9410" s="47"/>
      <c r="G9410" s="48"/>
      <c r="H9410" s="47"/>
      <c r="I9410" s="51"/>
      <c r="J9410" s="51"/>
      <c r="K9410" s="47"/>
      <c r="L9410" s="47"/>
      <c r="M9410" s="47"/>
      <c r="N9410" s="47"/>
      <c r="O9410" s="48"/>
    </row>
    <row r="9411" spans="3:15" x14ac:dyDescent="0.25">
      <c r="C9411" s="47"/>
      <c r="D9411" s="47"/>
      <c r="E9411" s="47"/>
      <c r="F9411" s="47"/>
      <c r="G9411" s="48"/>
      <c r="H9411" s="47"/>
      <c r="I9411" s="51"/>
      <c r="J9411" s="51"/>
      <c r="K9411" s="47"/>
      <c r="L9411" s="47"/>
      <c r="M9411" s="47"/>
      <c r="N9411" s="47"/>
      <c r="O9411" s="48"/>
    </row>
    <row r="9412" spans="3:15" x14ac:dyDescent="0.25">
      <c r="C9412" s="47"/>
      <c r="D9412" s="47"/>
      <c r="E9412" s="47"/>
      <c r="F9412" s="47"/>
      <c r="G9412" s="48"/>
      <c r="H9412" s="47"/>
      <c r="I9412" s="51"/>
      <c r="J9412" s="51"/>
      <c r="K9412" s="47"/>
      <c r="L9412" s="47"/>
      <c r="M9412" s="47"/>
      <c r="N9412" s="47"/>
      <c r="O9412" s="48"/>
    </row>
    <row r="9413" spans="3:15" x14ac:dyDescent="0.25">
      <c r="C9413" s="47"/>
      <c r="D9413" s="47"/>
      <c r="E9413" s="47"/>
      <c r="F9413" s="47"/>
      <c r="G9413" s="48"/>
      <c r="H9413" s="47"/>
      <c r="I9413" s="51"/>
      <c r="J9413" s="51"/>
      <c r="K9413" s="47"/>
      <c r="L9413" s="47"/>
      <c r="M9413" s="47"/>
      <c r="N9413" s="47"/>
      <c r="O9413" s="48"/>
    </row>
    <row r="9414" spans="3:15" x14ac:dyDescent="0.25">
      <c r="C9414" s="47"/>
      <c r="D9414" s="47"/>
      <c r="E9414" s="47"/>
      <c r="F9414" s="47"/>
      <c r="G9414" s="48"/>
      <c r="H9414" s="47"/>
      <c r="I9414" s="51"/>
      <c r="J9414" s="51"/>
      <c r="K9414" s="47"/>
      <c r="L9414" s="47"/>
      <c r="M9414" s="47"/>
      <c r="N9414" s="47"/>
      <c r="O9414" s="48"/>
    </row>
    <row r="9415" spans="3:15" x14ac:dyDescent="0.25">
      <c r="C9415" s="47"/>
      <c r="D9415" s="47"/>
      <c r="E9415" s="47"/>
      <c r="F9415" s="47"/>
      <c r="G9415" s="48"/>
      <c r="H9415" s="47"/>
      <c r="I9415" s="51"/>
      <c r="J9415" s="51"/>
      <c r="K9415" s="47"/>
      <c r="L9415" s="47"/>
      <c r="M9415" s="47"/>
      <c r="N9415" s="47"/>
      <c r="O9415" s="48"/>
    </row>
    <row r="9416" spans="3:15" x14ac:dyDescent="0.25">
      <c r="C9416" s="47"/>
      <c r="D9416" s="47"/>
      <c r="E9416" s="47"/>
      <c r="F9416" s="47"/>
      <c r="G9416" s="48"/>
      <c r="H9416" s="47"/>
      <c r="I9416" s="51"/>
      <c r="J9416" s="51"/>
      <c r="K9416" s="47"/>
      <c r="L9416" s="47"/>
      <c r="M9416" s="47"/>
      <c r="N9416" s="47"/>
      <c r="O9416" s="48"/>
    </row>
    <row r="9417" spans="3:15" x14ac:dyDescent="0.25">
      <c r="C9417" s="47"/>
      <c r="D9417" s="47"/>
      <c r="E9417" s="47"/>
      <c r="F9417" s="47"/>
      <c r="G9417" s="48"/>
      <c r="H9417" s="47"/>
      <c r="I9417" s="51"/>
      <c r="J9417" s="51"/>
      <c r="K9417" s="47"/>
      <c r="L9417" s="47"/>
      <c r="M9417" s="47"/>
      <c r="N9417" s="47"/>
      <c r="O9417" s="48"/>
    </row>
    <row r="9418" spans="3:15" x14ac:dyDescent="0.25">
      <c r="C9418" s="47"/>
      <c r="D9418" s="47"/>
      <c r="E9418" s="47"/>
      <c r="F9418" s="47"/>
      <c r="G9418" s="48"/>
      <c r="H9418" s="47"/>
      <c r="I9418" s="51"/>
      <c r="J9418" s="51"/>
      <c r="K9418" s="47"/>
      <c r="L9418" s="47"/>
      <c r="M9418" s="47"/>
      <c r="N9418" s="47"/>
      <c r="O9418" s="48"/>
    </row>
    <row r="9419" spans="3:15" x14ac:dyDescent="0.25">
      <c r="C9419" s="47"/>
      <c r="D9419" s="47"/>
      <c r="E9419" s="47"/>
      <c r="F9419" s="47"/>
      <c r="G9419" s="48"/>
      <c r="H9419" s="47"/>
      <c r="I9419" s="51"/>
      <c r="J9419" s="51"/>
      <c r="K9419" s="47"/>
      <c r="L9419" s="47"/>
      <c r="M9419" s="47"/>
      <c r="N9419" s="47"/>
      <c r="O9419" s="48"/>
    </row>
    <row r="9420" spans="3:15" x14ac:dyDescent="0.25">
      <c r="C9420" s="47"/>
      <c r="D9420" s="47"/>
      <c r="E9420" s="47"/>
      <c r="F9420" s="47"/>
      <c r="G9420" s="48"/>
      <c r="H9420" s="47"/>
      <c r="I9420" s="51"/>
      <c r="J9420" s="51"/>
      <c r="K9420" s="47"/>
      <c r="L9420" s="47"/>
      <c r="M9420" s="47"/>
      <c r="N9420" s="47"/>
      <c r="O9420" s="48"/>
    </row>
    <row r="9421" spans="3:15" x14ac:dyDescent="0.25">
      <c r="C9421" s="47"/>
      <c r="D9421" s="47"/>
      <c r="E9421" s="47"/>
      <c r="F9421" s="47"/>
      <c r="G9421" s="48"/>
      <c r="H9421" s="47"/>
      <c r="I9421" s="51"/>
      <c r="J9421" s="51"/>
      <c r="K9421" s="47"/>
      <c r="L9421" s="47"/>
      <c r="M9421" s="47"/>
      <c r="N9421" s="47"/>
      <c r="O9421" s="48"/>
    </row>
    <row r="9422" spans="3:15" x14ac:dyDescent="0.25">
      <c r="C9422" s="47"/>
      <c r="D9422" s="47"/>
      <c r="E9422" s="47"/>
      <c r="F9422" s="47"/>
      <c r="G9422" s="48"/>
      <c r="H9422" s="47"/>
      <c r="I9422" s="51"/>
      <c r="J9422" s="51"/>
      <c r="K9422" s="47"/>
      <c r="L9422" s="47"/>
      <c r="M9422" s="47"/>
      <c r="N9422" s="47"/>
      <c r="O9422" s="48"/>
    </row>
    <row r="9423" spans="3:15" x14ac:dyDescent="0.25">
      <c r="C9423" s="47"/>
      <c r="D9423" s="47"/>
      <c r="E9423" s="47"/>
      <c r="F9423" s="47"/>
      <c r="G9423" s="48"/>
      <c r="H9423" s="47"/>
      <c r="I9423" s="51"/>
      <c r="J9423" s="51"/>
      <c r="K9423" s="47"/>
      <c r="L9423" s="47"/>
      <c r="M9423" s="47"/>
      <c r="N9423" s="47"/>
      <c r="O9423" s="48"/>
    </row>
    <row r="9424" spans="3:15" x14ac:dyDescent="0.25">
      <c r="C9424" s="47"/>
      <c r="D9424" s="47"/>
      <c r="E9424" s="47"/>
      <c r="F9424" s="47"/>
      <c r="G9424" s="48"/>
      <c r="H9424" s="47"/>
      <c r="I9424" s="51"/>
      <c r="J9424" s="51"/>
      <c r="K9424" s="47"/>
      <c r="L9424" s="47"/>
      <c r="M9424" s="47"/>
      <c r="N9424" s="47"/>
      <c r="O9424" s="48"/>
    </row>
    <row r="9425" spans="3:15" x14ac:dyDescent="0.25">
      <c r="C9425" s="47"/>
      <c r="D9425" s="47"/>
      <c r="E9425" s="47"/>
      <c r="F9425" s="47"/>
      <c r="G9425" s="48"/>
      <c r="H9425" s="47"/>
      <c r="I9425" s="51"/>
      <c r="J9425" s="51"/>
      <c r="K9425" s="47"/>
      <c r="L9425" s="47"/>
      <c r="M9425" s="47"/>
      <c r="N9425" s="47"/>
      <c r="O9425" s="48"/>
    </row>
    <row r="9426" spans="3:15" x14ac:dyDescent="0.25">
      <c r="C9426" s="47"/>
      <c r="D9426" s="47"/>
      <c r="E9426" s="47"/>
      <c r="F9426" s="47"/>
      <c r="G9426" s="48"/>
      <c r="H9426" s="47"/>
      <c r="I9426" s="51"/>
      <c r="J9426" s="51"/>
      <c r="K9426" s="47"/>
      <c r="L9426" s="47"/>
      <c r="M9426" s="47"/>
      <c r="N9426" s="47"/>
      <c r="O9426" s="48"/>
    </row>
    <row r="9427" spans="3:15" x14ac:dyDescent="0.25">
      <c r="C9427" s="47"/>
      <c r="D9427" s="47"/>
      <c r="E9427" s="47"/>
      <c r="F9427" s="47"/>
      <c r="G9427" s="48"/>
      <c r="H9427" s="47"/>
      <c r="I9427" s="51"/>
      <c r="J9427" s="51"/>
      <c r="K9427" s="47"/>
      <c r="L9427" s="47"/>
      <c r="M9427" s="47"/>
      <c r="N9427" s="47"/>
      <c r="O9427" s="48"/>
    </row>
    <row r="9428" spans="3:15" x14ac:dyDescent="0.25">
      <c r="C9428" s="47"/>
      <c r="D9428" s="47"/>
      <c r="E9428" s="47"/>
      <c r="F9428" s="47"/>
      <c r="G9428" s="48"/>
      <c r="H9428" s="47"/>
      <c r="I9428" s="51"/>
      <c r="J9428" s="51"/>
      <c r="K9428" s="47"/>
      <c r="L9428" s="47"/>
      <c r="M9428" s="47"/>
      <c r="N9428" s="47"/>
      <c r="O9428" s="48"/>
    </row>
    <row r="9429" spans="3:15" x14ac:dyDescent="0.25">
      <c r="C9429" s="47"/>
      <c r="D9429" s="47"/>
      <c r="E9429" s="47"/>
      <c r="F9429" s="47"/>
      <c r="G9429" s="48"/>
      <c r="H9429" s="47"/>
      <c r="I9429" s="51"/>
      <c r="J9429" s="51"/>
      <c r="K9429" s="47"/>
      <c r="L9429" s="47"/>
      <c r="M9429" s="47"/>
      <c r="N9429" s="47"/>
      <c r="O9429" s="48"/>
    </row>
    <row r="9430" spans="3:15" x14ac:dyDescent="0.25">
      <c r="C9430" s="47"/>
      <c r="D9430" s="47"/>
      <c r="E9430" s="47"/>
      <c r="F9430" s="47"/>
      <c r="G9430" s="48"/>
      <c r="H9430" s="47"/>
      <c r="I9430" s="51"/>
      <c r="J9430" s="51"/>
      <c r="K9430" s="47"/>
      <c r="L9430" s="47"/>
      <c r="M9430" s="47"/>
      <c r="N9430" s="47"/>
      <c r="O9430" s="48"/>
    </row>
    <row r="9431" spans="3:15" x14ac:dyDescent="0.25">
      <c r="C9431" s="47"/>
      <c r="D9431" s="47"/>
      <c r="E9431" s="47"/>
      <c r="F9431" s="47"/>
      <c r="G9431" s="48"/>
      <c r="H9431" s="47"/>
      <c r="I9431" s="51"/>
      <c r="J9431" s="51"/>
      <c r="K9431" s="47"/>
      <c r="L9431" s="47"/>
      <c r="M9431" s="47"/>
      <c r="N9431" s="47"/>
      <c r="O9431" s="48"/>
    </row>
    <row r="9432" spans="3:15" x14ac:dyDescent="0.25">
      <c r="C9432" s="47"/>
      <c r="D9432" s="47"/>
      <c r="E9432" s="47"/>
      <c r="F9432" s="47"/>
      <c r="G9432" s="48"/>
      <c r="H9432" s="47"/>
      <c r="I9432" s="51"/>
      <c r="J9432" s="51"/>
      <c r="K9432" s="47"/>
      <c r="L9432" s="47"/>
      <c r="M9432" s="47"/>
      <c r="N9432" s="47"/>
      <c r="O9432" s="48"/>
    </row>
    <row r="9433" spans="3:15" x14ac:dyDescent="0.25">
      <c r="C9433" s="47"/>
      <c r="D9433" s="47"/>
      <c r="E9433" s="47"/>
      <c r="F9433" s="47"/>
      <c r="G9433" s="48"/>
      <c r="H9433" s="47"/>
      <c r="I9433" s="51"/>
      <c r="J9433" s="51"/>
      <c r="K9433" s="47"/>
      <c r="L9433" s="47"/>
      <c r="M9433" s="47"/>
      <c r="N9433" s="47"/>
      <c r="O9433" s="48"/>
    </row>
    <row r="9434" spans="3:15" x14ac:dyDescent="0.25">
      <c r="C9434" s="47"/>
      <c r="D9434" s="47"/>
      <c r="E9434" s="47"/>
      <c r="F9434" s="47"/>
      <c r="G9434" s="48"/>
      <c r="H9434" s="47"/>
      <c r="I9434" s="51"/>
      <c r="J9434" s="51"/>
      <c r="K9434" s="47"/>
      <c r="L9434" s="47"/>
      <c r="M9434" s="47"/>
      <c r="N9434" s="47"/>
      <c r="O9434" s="48"/>
    </row>
    <row r="9435" spans="3:15" x14ac:dyDescent="0.25">
      <c r="C9435" s="47"/>
      <c r="D9435" s="47"/>
      <c r="E9435" s="47"/>
      <c r="F9435" s="47"/>
      <c r="G9435" s="48"/>
      <c r="H9435" s="47"/>
      <c r="I9435" s="51"/>
      <c r="J9435" s="51"/>
      <c r="K9435" s="47"/>
      <c r="L9435" s="47"/>
      <c r="M9435" s="47"/>
      <c r="N9435" s="47"/>
      <c r="O9435" s="48"/>
    </row>
    <row r="9436" spans="3:15" x14ac:dyDescent="0.25">
      <c r="C9436" s="47"/>
      <c r="D9436" s="47"/>
      <c r="E9436" s="47"/>
      <c r="F9436" s="47"/>
      <c r="G9436" s="48"/>
      <c r="H9436" s="47"/>
      <c r="I9436" s="51"/>
      <c r="J9436" s="51"/>
      <c r="K9436" s="47"/>
      <c r="L9436" s="47"/>
      <c r="M9436" s="47"/>
      <c r="N9436" s="47"/>
      <c r="O9436" s="48"/>
    </row>
    <row r="9437" spans="3:15" x14ac:dyDescent="0.25">
      <c r="C9437" s="47"/>
      <c r="D9437" s="47"/>
      <c r="E9437" s="47"/>
      <c r="F9437" s="47"/>
      <c r="G9437" s="48"/>
      <c r="H9437" s="47"/>
      <c r="I9437" s="51"/>
      <c r="J9437" s="51"/>
      <c r="K9437" s="47"/>
      <c r="L9437" s="47"/>
      <c r="M9437" s="47"/>
      <c r="N9437" s="47"/>
      <c r="O9437" s="48"/>
    </row>
    <row r="9438" spans="3:15" x14ac:dyDescent="0.25">
      <c r="C9438" s="47"/>
      <c r="D9438" s="47"/>
      <c r="E9438" s="47"/>
      <c r="F9438" s="47"/>
      <c r="G9438" s="48"/>
      <c r="H9438" s="47"/>
      <c r="I9438" s="51"/>
      <c r="J9438" s="51"/>
      <c r="K9438" s="47"/>
      <c r="L9438" s="47"/>
      <c r="M9438" s="47"/>
      <c r="N9438" s="47"/>
      <c r="O9438" s="48"/>
    </row>
    <row r="9439" spans="3:15" x14ac:dyDescent="0.25">
      <c r="C9439" s="47"/>
      <c r="D9439" s="47"/>
      <c r="E9439" s="47"/>
      <c r="F9439" s="47"/>
      <c r="G9439" s="48"/>
      <c r="H9439" s="47"/>
      <c r="I9439" s="51"/>
      <c r="J9439" s="51"/>
      <c r="K9439" s="47"/>
      <c r="L9439" s="47"/>
      <c r="M9439" s="47"/>
      <c r="N9439" s="47"/>
      <c r="O9439" s="48"/>
    </row>
    <row r="9440" spans="3:15" x14ac:dyDescent="0.25">
      <c r="C9440" s="47"/>
      <c r="D9440" s="47"/>
      <c r="E9440" s="47"/>
      <c r="F9440" s="47"/>
      <c r="G9440" s="48"/>
      <c r="H9440" s="47"/>
      <c r="I9440" s="51"/>
      <c r="J9440" s="51"/>
      <c r="K9440" s="47"/>
      <c r="L9440" s="47"/>
      <c r="M9440" s="47"/>
      <c r="N9440" s="47"/>
      <c r="O9440" s="48"/>
    </row>
    <row r="9441" spans="3:15" x14ac:dyDescent="0.25">
      <c r="C9441" s="47"/>
      <c r="D9441" s="47"/>
      <c r="E9441" s="47"/>
      <c r="F9441" s="47"/>
      <c r="G9441" s="48"/>
      <c r="H9441" s="47"/>
      <c r="I9441" s="51"/>
      <c r="J9441" s="51"/>
      <c r="K9441" s="47"/>
      <c r="L9441" s="47"/>
      <c r="M9441" s="47"/>
      <c r="N9441" s="47"/>
      <c r="O9441" s="48"/>
    </row>
    <row r="9442" spans="3:15" x14ac:dyDescent="0.25">
      <c r="C9442" s="47"/>
      <c r="D9442" s="47"/>
      <c r="E9442" s="47"/>
      <c r="F9442" s="47"/>
      <c r="G9442" s="48"/>
      <c r="H9442" s="47"/>
      <c r="I9442" s="51"/>
      <c r="J9442" s="51"/>
      <c r="K9442" s="47"/>
      <c r="L9442" s="47"/>
      <c r="M9442" s="47"/>
      <c r="N9442" s="47"/>
      <c r="O9442" s="48"/>
    </row>
    <row r="9443" spans="3:15" x14ac:dyDescent="0.25">
      <c r="C9443" s="47"/>
      <c r="D9443" s="47"/>
      <c r="E9443" s="47"/>
      <c r="F9443" s="47"/>
      <c r="G9443" s="48"/>
      <c r="H9443" s="47"/>
      <c r="I9443" s="51"/>
      <c r="J9443" s="51"/>
      <c r="K9443" s="47"/>
      <c r="L9443" s="47"/>
      <c r="M9443" s="47"/>
      <c r="N9443" s="47"/>
      <c r="O9443" s="48"/>
    </row>
    <row r="9444" spans="3:15" x14ac:dyDescent="0.25">
      <c r="C9444" s="47"/>
      <c r="D9444" s="47"/>
      <c r="E9444" s="47"/>
      <c r="F9444" s="47"/>
      <c r="G9444" s="48"/>
      <c r="H9444" s="47"/>
      <c r="I9444" s="51"/>
      <c r="J9444" s="51"/>
      <c r="K9444" s="47"/>
      <c r="L9444" s="47"/>
      <c r="M9444" s="47"/>
      <c r="N9444" s="47"/>
      <c r="O9444" s="48"/>
    </row>
    <row r="9445" spans="3:15" x14ac:dyDescent="0.25">
      <c r="C9445" s="47"/>
      <c r="D9445" s="47"/>
      <c r="E9445" s="47"/>
      <c r="F9445" s="47"/>
      <c r="G9445" s="48"/>
      <c r="H9445" s="47"/>
      <c r="I9445" s="51"/>
      <c r="J9445" s="51"/>
      <c r="K9445" s="47"/>
      <c r="L9445" s="47"/>
      <c r="M9445" s="47"/>
      <c r="N9445" s="47"/>
      <c r="O9445" s="48"/>
    </row>
    <row r="9446" spans="3:15" x14ac:dyDescent="0.25">
      <c r="C9446" s="47"/>
      <c r="D9446" s="47"/>
      <c r="E9446" s="47"/>
      <c r="F9446" s="47"/>
      <c r="G9446" s="48"/>
      <c r="H9446" s="47"/>
      <c r="I9446" s="51"/>
      <c r="J9446" s="51"/>
      <c r="K9446" s="47"/>
      <c r="L9446" s="47"/>
      <c r="M9446" s="47"/>
      <c r="N9446" s="47"/>
      <c r="O9446" s="48"/>
    </row>
    <row r="9447" spans="3:15" x14ac:dyDescent="0.25">
      <c r="C9447" s="47"/>
      <c r="D9447" s="47"/>
      <c r="E9447" s="47"/>
      <c r="F9447" s="47"/>
      <c r="G9447" s="48"/>
      <c r="H9447" s="47"/>
      <c r="I9447" s="51"/>
      <c r="J9447" s="51"/>
      <c r="K9447" s="47"/>
      <c r="L9447" s="47"/>
      <c r="M9447" s="47"/>
      <c r="N9447" s="47"/>
      <c r="O9447" s="48"/>
    </row>
    <row r="9448" spans="3:15" x14ac:dyDescent="0.25">
      <c r="C9448" s="47"/>
      <c r="D9448" s="47"/>
      <c r="E9448" s="47"/>
      <c r="F9448" s="47"/>
      <c r="G9448" s="48"/>
      <c r="H9448" s="47"/>
      <c r="I9448" s="51"/>
      <c r="J9448" s="51"/>
      <c r="K9448" s="47"/>
      <c r="L9448" s="47"/>
      <c r="M9448" s="47"/>
      <c r="N9448" s="47"/>
      <c r="O9448" s="48"/>
    </row>
    <row r="9449" spans="3:15" x14ac:dyDescent="0.25">
      <c r="C9449" s="47"/>
      <c r="D9449" s="47"/>
      <c r="E9449" s="47"/>
      <c r="F9449" s="47"/>
      <c r="G9449" s="48"/>
      <c r="H9449" s="47"/>
      <c r="I9449" s="51"/>
      <c r="J9449" s="51"/>
      <c r="K9449" s="47"/>
      <c r="L9449" s="47"/>
      <c r="M9449" s="47"/>
      <c r="N9449" s="47"/>
      <c r="O9449" s="48"/>
    </row>
    <row r="9450" spans="3:15" x14ac:dyDescent="0.25">
      <c r="C9450" s="47"/>
      <c r="D9450" s="47"/>
      <c r="E9450" s="47"/>
      <c r="F9450" s="47"/>
      <c r="G9450" s="48"/>
      <c r="H9450" s="47"/>
      <c r="I9450" s="51"/>
      <c r="J9450" s="51"/>
      <c r="K9450" s="47"/>
      <c r="L9450" s="47"/>
      <c r="M9450" s="47"/>
      <c r="N9450" s="47"/>
      <c r="O9450" s="48"/>
    </row>
    <row r="9451" spans="3:15" x14ac:dyDescent="0.25">
      <c r="C9451" s="47"/>
      <c r="D9451" s="47"/>
      <c r="E9451" s="47"/>
      <c r="F9451" s="47"/>
      <c r="G9451" s="48"/>
      <c r="H9451" s="47"/>
      <c r="I9451" s="51"/>
      <c r="J9451" s="51"/>
      <c r="K9451" s="47"/>
      <c r="L9451" s="47"/>
      <c r="M9451" s="47"/>
      <c r="N9451" s="47"/>
      <c r="O9451" s="48"/>
    </row>
    <row r="9452" spans="3:15" x14ac:dyDescent="0.25">
      <c r="C9452" s="47"/>
      <c r="D9452" s="47"/>
      <c r="E9452" s="47"/>
      <c r="F9452" s="47"/>
      <c r="G9452" s="48"/>
      <c r="H9452" s="47"/>
      <c r="I9452" s="51"/>
      <c r="J9452" s="51"/>
      <c r="K9452" s="47"/>
      <c r="L9452" s="47"/>
      <c r="M9452" s="47"/>
      <c r="N9452" s="47"/>
      <c r="O9452" s="48"/>
    </row>
    <row r="9453" spans="3:15" x14ac:dyDescent="0.25">
      <c r="C9453" s="47"/>
      <c r="D9453" s="47"/>
      <c r="E9453" s="47"/>
      <c r="F9453" s="47"/>
      <c r="G9453" s="48"/>
      <c r="H9453" s="47"/>
      <c r="I9453" s="51"/>
      <c r="J9453" s="51"/>
      <c r="K9453" s="47"/>
      <c r="L9453" s="47"/>
      <c r="M9453" s="47"/>
      <c r="N9453" s="47"/>
      <c r="O9453" s="48"/>
    </row>
    <row r="9454" spans="3:15" x14ac:dyDescent="0.25">
      <c r="C9454" s="47"/>
      <c r="D9454" s="47"/>
      <c r="E9454" s="47"/>
      <c r="F9454" s="47"/>
      <c r="G9454" s="48"/>
      <c r="H9454" s="47"/>
      <c r="I9454" s="51"/>
      <c r="J9454" s="51"/>
      <c r="K9454" s="47"/>
      <c r="L9454" s="47"/>
      <c r="M9454" s="47"/>
      <c r="N9454" s="47"/>
      <c r="O9454" s="48"/>
    </row>
    <row r="9455" spans="3:15" x14ac:dyDescent="0.25">
      <c r="C9455" s="47"/>
      <c r="D9455" s="47"/>
      <c r="E9455" s="47"/>
      <c r="F9455" s="47"/>
      <c r="G9455" s="48"/>
      <c r="H9455" s="47"/>
      <c r="I9455" s="51"/>
      <c r="J9455" s="51"/>
      <c r="K9455" s="47"/>
      <c r="L9455" s="47"/>
      <c r="M9455" s="47"/>
      <c r="N9455" s="47"/>
      <c r="O9455" s="48"/>
    </row>
    <row r="9456" spans="3:15" x14ac:dyDescent="0.25">
      <c r="C9456" s="47"/>
      <c r="D9456" s="47"/>
      <c r="E9456" s="47"/>
      <c r="F9456" s="47"/>
      <c r="G9456" s="48"/>
      <c r="H9456" s="47"/>
      <c r="I9456" s="51"/>
      <c r="J9456" s="51"/>
      <c r="K9456" s="47"/>
      <c r="L9456" s="47"/>
      <c r="M9456" s="47"/>
      <c r="N9456" s="47"/>
      <c r="O9456" s="48"/>
    </row>
    <row r="9457" spans="3:15" x14ac:dyDescent="0.25">
      <c r="C9457" s="47"/>
      <c r="D9457" s="47"/>
      <c r="E9457" s="47"/>
      <c r="F9457" s="47"/>
      <c r="G9457" s="48"/>
      <c r="H9457" s="47"/>
      <c r="I9457" s="51"/>
      <c r="J9457" s="51"/>
      <c r="K9457" s="47"/>
      <c r="L9457" s="47"/>
      <c r="M9457" s="47"/>
      <c r="N9457" s="47"/>
      <c r="O9457" s="48"/>
    </row>
    <row r="9458" spans="3:15" x14ac:dyDescent="0.25">
      <c r="C9458" s="47"/>
      <c r="D9458" s="47"/>
      <c r="E9458" s="47"/>
      <c r="F9458" s="47"/>
      <c r="G9458" s="48"/>
      <c r="H9458" s="47"/>
      <c r="I9458" s="51"/>
      <c r="J9458" s="51"/>
      <c r="K9458" s="47"/>
      <c r="L9458" s="47"/>
      <c r="M9458" s="47"/>
      <c r="N9458" s="47"/>
      <c r="O9458" s="48"/>
    </row>
    <row r="9459" spans="3:15" x14ac:dyDescent="0.25">
      <c r="C9459" s="47"/>
      <c r="D9459" s="47"/>
      <c r="E9459" s="47"/>
      <c r="F9459" s="47"/>
      <c r="G9459" s="48"/>
      <c r="H9459" s="47"/>
      <c r="I9459" s="51"/>
      <c r="J9459" s="51"/>
      <c r="K9459" s="47"/>
      <c r="L9459" s="47"/>
      <c r="M9459" s="47"/>
      <c r="N9459" s="47"/>
      <c r="O9459" s="48"/>
    </row>
    <row r="9460" spans="3:15" x14ac:dyDescent="0.25">
      <c r="C9460" s="47"/>
      <c r="D9460" s="47"/>
      <c r="E9460" s="47"/>
      <c r="F9460" s="47"/>
      <c r="G9460" s="48"/>
      <c r="H9460" s="47"/>
      <c r="I9460" s="51"/>
      <c r="J9460" s="51"/>
      <c r="K9460" s="47"/>
      <c r="L9460" s="47"/>
      <c r="M9460" s="47"/>
      <c r="N9460" s="47"/>
      <c r="O9460" s="48"/>
    </row>
    <row r="9461" spans="3:15" x14ac:dyDescent="0.25">
      <c r="C9461" s="47"/>
      <c r="D9461" s="47"/>
      <c r="E9461" s="47"/>
      <c r="F9461" s="47"/>
      <c r="G9461" s="48"/>
      <c r="H9461" s="47"/>
      <c r="I9461" s="51"/>
      <c r="J9461" s="51"/>
      <c r="K9461" s="47"/>
      <c r="L9461" s="47"/>
      <c r="M9461" s="47"/>
      <c r="N9461" s="47"/>
      <c r="O9461" s="48"/>
    </row>
    <row r="9462" spans="3:15" x14ac:dyDescent="0.25">
      <c r="C9462" s="47"/>
      <c r="D9462" s="47"/>
      <c r="E9462" s="47"/>
      <c r="F9462" s="47"/>
      <c r="G9462" s="48"/>
      <c r="H9462" s="47"/>
      <c r="I9462" s="51"/>
      <c r="J9462" s="51"/>
      <c r="K9462" s="47"/>
      <c r="L9462" s="47"/>
      <c r="M9462" s="47"/>
      <c r="N9462" s="47"/>
      <c r="O9462" s="48"/>
    </row>
    <row r="9463" spans="3:15" x14ac:dyDescent="0.25">
      <c r="C9463" s="47"/>
      <c r="D9463" s="47"/>
      <c r="E9463" s="47"/>
      <c r="F9463" s="47"/>
      <c r="G9463" s="48"/>
      <c r="H9463" s="47"/>
      <c r="I9463" s="51"/>
      <c r="J9463" s="51"/>
      <c r="K9463" s="47"/>
      <c r="L9463" s="47"/>
      <c r="M9463" s="47"/>
      <c r="N9463" s="47"/>
      <c r="O9463" s="48"/>
    </row>
    <row r="9464" spans="3:15" x14ac:dyDescent="0.25">
      <c r="C9464" s="47"/>
      <c r="D9464" s="47"/>
      <c r="E9464" s="47"/>
      <c r="F9464" s="47"/>
      <c r="G9464" s="48"/>
      <c r="H9464" s="47"/>
      <c r="I9464" s="51"/>
      <c r="J9464" s="51"/>
      <c r="K9464" s="47"/>
      <c r="L9464" s="47"/>
      <c r="M9464" s="47"/>
      <c r="N9464" s="47"/>
      <c r="O9464" s="48"/>
    </row>
    <row r="9465" spans="3:15" x14ac:dyDescent="0.25">
      <c r="C9465" s="47"/>
      <c r="D9465" s="47"/>
      <c r="E9465" s="47"/>
      <c r="F9465" s="47"/>
      <c r="G9465" s="48"/>
      <c r="H9465" s="47"/>
      <c r="I9465" s="51"/>
      <c r="J9465" s="51"/>
      <c r="K9465" s="47"/>
      <c r="L9465" s="47"/>
      <c r="M9465" s="47"/>
      <c r="N9465" s="47"/>
      <c r="O9465" s="48"/>
    </row>
    <row r="9466" spans="3:15" x14ac:dyDescent="0.25">
      <c r="C9466" s="47"/>
      <c r="D9466" s="47"/>
      <c r="E9466" s="47"/>
      <c r="F9466" s="47"/>
      <c r="G9466" s="48"/>
      <c r="H9466" s="47"/>
      <c r="I9466" s="51"/>
      <c r="J9466" s="51"/>
      <c r="K9466" s="47"/>
      <c r="L9466" s="47"/>
      <c r="M9466" s="47"/>
      <c r="N9466" s="47"/>
      <c r="O9466" s="48"/>
    </row>
    <row r="9467" spans="3:15" x14ac:dyDescent="0.25">
      <c r="C9467" s="47"/>
      <c r="D9467" s="47"/>
      <c r="E9467" s="47"/>
      <c r="F9467" s="47"/>
      <c r="G9467" s="48"/>
      <c r="H9467" s="47"/>
      <c r="I9467" s="51"/>
      <c r="J9467" s="51"/>
      <c r="K9467" s="47"/>
      <c r="L9467" s="47"/>
      <c r="M9467" s="47"/>
      <c r="N9467" s="47"/>
      <c r="O9467" s="48"/>
    </row>
    <row r="9468" spans="3:15" x14ac:dyDescent="0.25">
      <c r="C9468" s="47"/>
      <c r="D9468" s="47"/>
      <c r="E9468" s="47"/>
      <c r="F9468" s="47"/>
      <c r="G9468" s="48"/>
      <c r="H9468" s="47"/>
      <c r="I9468" s="51"/>
      <c r="J9468" s="51"/>
      <c r="K9468" s="47"/>
      <c r="L9468" s="47"/>
      <c r="M9468" s="47"/>
      <c r="N9468" s="47"/>
      <c r="O9468" s="48"/>
    </row>
    <row r="9469" spans="3:15" x14ac:dyDescent="0.25">
      <c r="C9469" s="47"/>
      <c r="D9469" s="47"/>
      <c r="E9469" s="47"/>
      <c r="F9469" s="47"/>
      <c r="G9469" s="48"/>
      <c r="H9469" s="47"/>
      <c r="I9469" s="51"/>
      <c r="J9469" s="51"/>
      <c r="K9469" s="47"/>
      <c r="L9469" s="47"/>
      <c r="M9469" s="47"/>
      <c r="N9469" s="47"/>
      <c r="O9469" s="48"/>
    </row>
    <row r="9470" spans="3:15" x14ac:dyDescent="0.25">
      <c r="C9470" s="47"/>
      <c r="D9470" s="47"/>
      <c r="E9470" s="47"/>
      <c r="F9470" s="47"/>
      <c r="G9470" s="48"/>
      <c r="H9470" s="47"/>
      <c r="I9470" s="51"/>
      <c r="J9470" s="51"/>
      <c r="K9470" s="47"/>
      <c r="L9470" s="47"/>
      <c r="M9470" s="47"/>
      <c r="N9470" s="47"/>
      <c r="O9470" s="48"/>
    </row>
    <row r="9471" spans="3:15" x14ac:dyDescent="0.25">
      <c r="C9471" s="47"/>
      <c r="D9471" s="47"/>
      <c r="E9471" s="47"/>
      <c r="F9471" s="47"/>
      <c r="G9471" s="48"/>
      <c r="H9471" s="47"/>
      <c r="I9471" s="51"/>
      <c r="J9471" s="51"/>
      <c r="K9471" s="47"/>
      <c r="L9471" s="47"/>
      <c r="M9471" s="47"/>
      <c r="N9471" s="47"/>
      <c r="O9471" s="48"/>
    </row>
    <row r="9472" spans="3:15" x14ac:dyDescent="0.25">
      <c r="C9472" s="47"/>
      <c r="D9472" s="47"/>
      <c r="E9472" s="47"/>
      <c r="F9472" s="47"/>
      <c r="G9472" s="48"/>
      <c r="H9472" s="47"/>
      <c r="I9472" s="51"/>
      <c r="J9472" s="51"/>
      <c r="K9472" s="47"/>
      <c r="L9472" s="47"/>
      <c r="M9472" s="47"/>
      <c r="N9472" s="47"/>
      <c r="O9472" s="48"/>
    </row>
    <row r="9473" spans="3:15" x14ac:dyDescent="0.25">
      <c r="C9473" s="47"/>
      <c r="D9473" s="47"/>
      <c r="E9473" s="47"/>
      <c r="F9473" s="47"/>
      <c r="G9473" s="48"/>
      <c r="H9473" s="47"/>
      <c r="I9473" s="51"/>
      <c r="J9473" s="51"/>
      <c r="K9473" s="47"/>
      <c r="L9473" s="47"/>
      <c r="M9473" s="47"/>
      <c r="N9473" s="47"/>
      <c r="O9473" s="48"/>
    </row>
    <row r="9474" spans="3:15" x14ac:dyDescent="0.25">
      <c r="C9474" s="47"/>
      <c r="D9474" s="47"/>
      <c r="E9474" s="47"/>
      <c r="F9474" s="47"/>
      <c r="G9474" s="48"/>
      <c r="H9474" s="47"/>
      <c r="I9474" s="51"/>
      <c r="J9474" s="51"/>
      <c r="K9474" s="47"/>
      <c r="L9474" s="47"/>
      <c r="M9474" s="47"/>
      <c r="N9474" s="47"/>
      <c r="O9474" s="48"/>
    </row>
    <row r="9475" spans="3:15" x14ac:dyDescent="0.25">
      <c r="C9475" s="47"/>
      <c r="D9475" s="47"/>
      <c r="E9475" s="47"/>
      <c r="F9475" s="47"/>
      <c r="G9475" s="48"/>
      <c r="H9475" s="47"/>
      <c r="I9475" s="51"/>
      <c r="J9475" s="51"/>
      <c r="K9475" s="47"/>
      <c r="L9475" s="47"/>
      <c r="M9475" s="47"/>
      <c r="N9475" s="47"/>
      <c r="O9475" s="48"/>
    </row>
    <row r="9476" spans="3:15" x14ac:dyDescent="0.25">
      <c r="C9476" s="47"/>
      <c r="D9476" s="47"/>
      <c r="E9476" s="47"/>
      <c r="F9476" s="47"/>
      <c r="G9476" s="48"/>
      <c r="H9476" s="47"/>
      <c r="I9476" s="51"/>
      <c r="J9476" s="51"/>
      <c r="K9476" s="47"/>
      <c r="L9476" s="47"/>
      <c r="M9476" s="47"/>
      <c r="N9476" s="47"/>
      <c r="O9476" s="48"/>
    </row>
    <row r="9477" spans="3:15" x14ac:dyDescent="0.25">
      <c r="C9477" s="47"/>
      <c r="D9477" s="47"/>
      <c r="E9477" s="47"/>
      <c r="F9477" s="47"/>
      <c r="G9477" s="48"/>
      <c r="H9477" s="47"/>
      <c r="I9477" s="51"/>
      <c r="J9477" s="51"/>
      <c r="K9477" s="47"/>
      <c r="L9477" s="47"/>
      <c r="M9477" s="47"/>
      <c r="N9477" s="47"/>
      <c r="O9477" s="48"/>
    </row>
    <row r="9478" spans="3:15" x14ac:dyDescent="0.25">
      <c r="C9478" s="47"/>
      <c r="D9478" s="47"/>
      <c r="E9478" s="47"/>
      <c r="F9478" s="47"/>
      <c r="G9478" s="48"/>
      <c r="H9478" s="47"/>
      <c r="I9478" s="51"/>
      <c r="J9478" s="51"/>
      <c r="K9478" s="47"/>
      <c r="L9478" s="47"/>
      <c r="M9478" s="47"/>
      <c r="N9478" s="47"/>
      <c r="O9478" s="48"/>
    </row>
    <row r="9479" spans="3:15" x14ac:dyDescent="0.25">
      <c r="C9479" s="47"/>
      <c r="D9479" s="47"/>
      <c r="E9479" s="47"/>
      <c r="F9479" s="47"/>
      <c r="G9479" s="48"/>
      <c r="H9479" s="47"/>
      <c r="I9479" s="51"/>
      <c r="J9479" s="51"/>
      <c r="K9479" s="47"/>
      <c r="L9479" s="47"/>
      <c r="M9479" s="47"/>
      <c r="N9479" s="47"/>
      <c r="O9479" s="48"/>
    </row>
    <row r="9480" spans="3:15" x14ac:dyDescent="0.25">
      <c r="C9480" s="47"/>
      <c r="D9480" s="47"/>
      <c r="E9480" s="47"/>
      <c r="F9480" s="47"/>
      <c r="G9480" s="48"/>
      <c r="H9480" s="47"/>
      <c r="I9480" s="51"/>
      <c r="J9480" s="51"/>
      <c r="K9480" s="47"/>
      <c r="L9480" s="47"/>
      <c r="M9480" s="47"/>
      <c r="N9480" s="47"/>
      <c r="O9480" s="48"/>
    </row>
    <row r="9481" spans="3:15" x14ac:dyDescent="0.25">
      <c r="C9481" s="47"/>
      <c r="D9481" s="47"/>
      <c r="E9481" s="47"/>
      <c r="F9481" s="47"/>
      <c r="G9481" s="48"/>
      <c r="H9481" s="47"/>
      <c r="I9481" s="51"/>
      <c r="J9481" s="51"/>
      <c r="K9481" s="47"/>
      <c r="L9481" s="47"/>
      <c r="M9481" s="47"/>
      <c r="N9481" s="47"/>
      <c r="O9481" s="48"/>
    </row>
    <row r="9482" spans="3:15" x14ac:dyDescent="0.25">
      <c r="C9482" s="47"/>
      <c r="D9482" s="47"/>
      <c r="E9482" s="47"/>
      <c r="F9482" s="47"/>
      <c r="G9482" s="48"/>
      <c r="H9482" s="47"/>
      <c r="I9482" s="51"/>
      <c r="J9482" s="51"/>
      <c r="K9482" s="47"/>
      <c r="L9482" s="47"/>
      <c r="M9482" s="47"/>
      <c r="N9482" s="47"/>
      <c r="O9482" s="48"/>
    </row>
    <row r="9483" spans="3:15" x14ac:dyDescent="0.25">
      <c r="C9483" s="47"/>
      <c r="D9483" s="47"/>
      <c r="E9483" s="47"/>
      <c r="F9483" s="47"/>
      <c r="G9483" s="48"/>
      <c r="H9483" s="47"/>
      <c r="I9483" s="51"/>
      <c r="J9483" s="51"/>
      <c r="K9483" s="47"/>
      <c r="L9483" s="47"/>
      <c r="M9483" s="47"/>
      <c r="N9483" s="47"/>
      <c r="O9483" s="48"/>
    </row>
    <row r="9484" spans="3:15" x14ac:dyDescent="0.25">
      <c r="C9484" s="47"/>
      <c r="D9484" s="47"/>
      <c r="E9484" s="47"/>
      <c r="F9484" s="47"/>
      <c r="G9484" s="48"/>
      <c r="H9484" s="47"/>
      <c r="I9484" s="51"/>
      <c r="J9484" s="51"/>
      <c r="K9484" s="47"/>
      <c r="L9484" s="47"/>
      <c r="M9484" s="47"/>
      <c r="N9484" s="47"/>
      <c r="O9484" s="48"/>
    </row>
    <row r="9485" spans="3:15" x14ac:dyDescent="0.25">
      <c r="C9485" s="47"/>
      <c r="D9485" s="47"/>
      <c r="E9485" s="47"/>
      <c r="F9485" s="47"/>
      <c r="G9485" s="48"/>
      <c r="H9485" s="47"/>
      <c r="I9485" s="51"/>
      <c r="J9485" s="51"/>
      <c r="K9485" s="47"/>
      <c r="L9485" s="47"/>
      <c r="M9485" s="47"/>
      <c r="N9485" s="47"/>
      <c r="O9485" s="48"/>
    </row>
    <row r="9486" spans="3:15" x14ac:dyDescent="0.25">
      <c r="C9486" s="47"/>
      <c r="D9486" s="47"/>
      <c r="E9486" s="47"/>
      <c r="F9486" s="47"/>
      <c r="G9486" s="48"/>
      <c r="H9486" s="47"/>
      <c r="I9486" s="51"/>
      <c r="J9486" s="51"/>
      <c r="K9486" s="47"/>
      <c r="L9486" s="47"/>
      <c r="M9486" s="47"/>
      <c r="N9486" s="47"/>
      <c r="O9486" s="48"/>
    </row>
    <row r="9487" spans="3:15" x14ac:dyDescent="0.25">
      <c r="C9487" s="47"/>
      <c r="D9487" s="47"/>
      <c r="E9487" s="47"/>
      <c r="F9487" s="47"/>
      <c r="G9487" s="48"/>
      <c r="H9487" s="47"/>
      <c r="I9487" s="51"/>
      <c r="J9487" s="51"/>
      <c r="K9487" s="47"/>
      <c r="L9487" s="47"/>
      <c r="M9487" s="47"/>
      <c r="N9487" s="47"/>
      <c r="O9487" s="48"/>
    </row>
    <row r="9488" spans="3:15" x14ac:dyDescent="0.25">
      <c r="C9488" s="47"/>
      <c r="D9488" s="47"/>
      <c r="E9488" s="47"/>
      <c r="F9488" s="47"/>
      <c r="G9488" s="48"/>
      <c r="H9488" s="47"/>
      <c r="I9488" s="51"/>
      <c r="J9488" s="51"/>
      <c r="K9488" s="47"/>
      <c r="L9488" s="47"/>
      <c r="M9488" s="47"/>
      <c r="N9488" s="47"/>
      <c r="O9488" s="48"/>
    </row>
    <row r="9489" spans="3:15" x14ac:dyDescent="0.25">
      <c r="C9489" s="47"/>
      <c r="D9489" s="47"/>
      <c r="E9489" s="47"/>
      <c r="F9489" s="47"/>
      <c r="G9489" s="48"/>
      <c r="H9489" s="47"/>
      <c r="I9489" s="51"/>
      <c r="J9489" s="51"/>
      <c r="K9489" s="47"/>
      <c r="L9489" s="47"/>
      <c r="M9489" s="47"/>
      <c r="N9489" s="47"/>
      <c r="O9489" s="48"/>
    </row>
    <row r="9490" spans="3:15" x14ac:dyDescent="0.25">
      <c r="C9490" s="47"/>
      <c r="D9490" s="47"/>
      <c r="E9490" s="47"/>
      <c r="F9490" s="47"/>
      <c r="G9490" s="48"/>
      <c r="H9490" s="47"/>
      <c r="I9490" s="51"/>
      <c r="J9490" s="51"/>
      <c r="K9490" s="47"/>
      <c r="L9490" s="47"/>
      <c r="M9490" s="47"/>
      <c r="N9490" s="47"/>
      <c r="O9490" s="48"/>
    </row>
    <row r="9491" spans="3:15" x14ac:dyDescent="0.25">
      <c r="C9491" s="47"/>
      <c r="D9491" s="47"/>
      <c r="E9491" s="47"/>
      <c r="F9491" s="47"/>
      <c r="G9491" s="48"/>
      <c r="H9491" s="47"/>
      <c r="I9491" s="51"/>
      <c r="J9491" s="51"/>
      <c r="K9491" s="47"/>
      <c r="L9491" s="47"/>
      <c r="M9491" s="47"/>
      <c r="N9491" s="47"/>
      <c r="O9491" s="48"/>
    </row>
    <row r="9492" spans="3:15" x14ac:dyDescent="0.25">
      <c r="C9492" s="47"/>
      <c r="D9492" s="47"/>
      <c r="E9492" s="47"/>
      <c r="F9492" s="47"/>
      <c r="G9492" s="48"/>
      <c r="H9492" s="47"/>
      <c r="I9492" s="51"/>
      <c r="J9492" s="51"/>
      <c r="K9492" s="47"/>
      <c r="L9492" s="47"/>
      <c r="M9492" s="47"/>
      <c r="N9492" s="47"/>
      <c r="O9492" s="48"/>
    </row>
    <row r="9493" spans="3:15" x14ac:dyDescent="0.25">
      <c r="C9493" s="47"/>
      <c r="D9493" s="47"/>
      <c r="E9493" s="47"/>
      <c r="F9493" s="47"/>
      <c r="G9493" s="48"/>
      <c r="H9493" s="47"/>
      <c r="I9493" s="51"/>
      <c r="J9493" s="51"/>
      <c r="K9493" s="47"/>
      <c r="L9493" s="47"/>
      <c r="M9493" s="47"/>
      <c r="N9493" s="47"/>
      <c r="O9493" s="48"/>
    </row>
    <row r="9494" spans="3:15" x14ac:dyDescent="0.25">
      <c r="C9494" s="47"/>
      <c r="D9494" s="47"/>
      <c r="E9494" s="47"/>
      <c r="F9494" s="47"/>
      <c r="G9494" s="48"/>
      <c r="H9494" s="47"/>
      <c r="I9494" s="51"/>
      <c r="J9494" s="51"/>
      <c r="K9494" s="47"/>
      <c r="L9494" s="47"/>
      <c r="M9494" s="47"/>
      <c r="N9494" s="47"/>
      <c r="O9494" s="48"/>
    </row>
    <row r="9495" spans="3:15" x14ac:dyDescent="0.25">
      <c r="C9495" s="47"/>
      <c r="D9495" s="47"/>
      <c r="E9495" s="47"/>
      <c r="F9495" s="47"/>
      <c r="G9495" s="48"/>
      <c r="H9495" s="47"/>
      <c r="I9495" s="51"/>
      <c r="J9495" s="51"/>
      <c r="K9495" s="47"/>
      <c r="L9495" s="47"/>
      <c r="M9495" s="47"/>
      <c r="N9495" s="47"/>
      <c r="O9495" s="48"/>
    </row>
    <row r="9496" spans="3:15" x14ac:dyDescent="0.25">
      <c r="C9496" s="47"/>
      <c r="D9496" s="47"/>
      <c r="E9496" s="47"/>
      <c r="F9496" s="47"/>
      <c r="G9496" s="48"/>
      <c r="H9496" s="47"/>
      <c r="I9496" s="51"/>
      <c r="J9496" s="51"/>
      <c r="K9496" s="47"/>
      <c r="L9496" s="47"/>
      <c r="M9496" s="47"/>
      <c r="N9496" s="47"/>
      <c r="O9496" s="48"/>
    </row>
    <row r="9497" spans="3:15" x14ac:dyDescent="0.25">
      <c r="C9497" s="47"/>
      <c r="D9497" s="47"/>
      <c r="E9497" s="47"/>
      <c r="F9497" s="47"/>
      <c r="G9497" s="48"/>
      <c r="H9497" s="47"/>
      <c r="I9497" s="51"/>
      <c r="J9497" s="51"/>
      <c r="K9497" s="47"/>
      <c r="L9497" s="47"/>
      <c r="M9497" s="47"/>
      <c r="N9497" s="47"/>
      <c r="O9497" s="48"/>
    </row>
  </sheetData>
  <sortState ref="B16:B8437">
    <sortCondition descending="1" ref="B16"/>
  </sortState>
  <mergeCells count="10">
    <mergeCell ref="B14:G14"/>
    <mergeCell ref="K14:O14"/>
    <mergeCell ref="W11:AC11"/>
    <mergeCell ref="W12:W15"/>
    <mergeCell ref="X12:X15"/>
    <mergeCell ref="Y12:Y15"/>
    <mergeCell ref="Z12:Z15"/>
    <mergeCell ref="AA12:AA15"/>
    <mergeCell ref="AB12:AB15"/>
    <mergeCell ref="AC12:AC15"/>
  </mergeCells>
  <phoneticPr fontId="3" type="noConversion"/>
  <dataValidations count="1">
    <dataValidation type="list" allowBlank="1" showInputMessage="1" showErrorMessage="1" sqref="B7">
      <formula1>$D$7:$D$10</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160020</xdr:rowOff>
                  </from>
                  <to>
                    <xdr:col>10</xdr:col>
                    <xdr:colOff>480060</xdr:colOff>
                    <xdr:row>9</xdr:row>
                    <xdr:rowOff>15240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0</xdr:colOff>
                    <xdr:row>3</xdr:row>
                    <xdr:rowOff>0</xdr:rowOff>
                  </from>
                  <to>
                    <xdr:col>6</xdr:col>
                    <xdr:colOff>160020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34"/>
  <sheetViews>
    <sheetView workbookViewId="0">
      <selection activeCell="A20" sqref="A20"/>
    </sheetView>
  </sheetViews>
  <sheetFormatPr defaultRowHeight="13.2" x14ac:dyDescent="0.25"/>
  <cols>
    <col min="1" max="1" width="8.88671875" style="177"/>
    <col min="2" max="2" width="39.33203125" style="177" customWidth="1"/>
    <col min="3" max="3" width="13" style="177" customWidth="1"/>
    <col min="4" max="7" width="8.88671875" style="177"/>
    <col min="8" max="8" width="10.109375" style="177" bestFit="1" customWidth="1"/>
    <col min="9" max="9" width="14" style="177" customWidth="1"/>
    <col min="10" max="16384" width="8.88671875" style="177"/>
  </cols>
  <sheetData>
    <row r="1" spans="1:11" x14ac:dyDescent="0.25">
      <c r="A1" s="179" t="s">
        <v>100</v>
      </c>
      <c r="D1" s="193"/>
      <c r="E1" s="194"/>
      <c r="F1" s="194"/>
      <c r="G1" s="194"/>
      <c r="H1" s="194"/>
      <c r="I1" s="194"/>
      <c r="J1" s="194"/>
      <c r="K1" s="194"/>
    </row>
    <row r="2" spans="1:11" x14ac:dyDescent="0.25">
      <c r="I2" s="179"/>
    </row>
    <row r="3" spans="1:11" x14ac:dyDescent="0.25">
      <c r="A3" s="179" t="s">
        <v>101</v>
      </c>
    </row>
    <row r="4" spans="1:11" x14ac:dyDescent="0.25">
      <c r="A4" s="179" t="s">
        <v>102</v>
      </c>
    </row>
    <row r="6" spans="1:11" ht="13.8" thickBot="1" x14ac:dyDescent="0.3"/>
    <row r="7" spans="1:11" ht="13.8" thickBot="1" x14ac:dyDescent="0.3">
      <c r="A7" s="195" t="s">
        <v>62</v>
      </c>
      <c r="B7" s="196"/>
    </row>
    <row r="8" spans="1:11" x14ac:dyDescent="0.25">
      <c r="A8" s="197" t="s">
        <v>31</v>
      </c>
      <c r="B8" s="198" t="s">
        <v>103</v>
      </c>
      <c r="C8" s="199" t="s">
        <v>104</v>
      </c>
      <c r="D8" s="200"/>
      <c r="E8" s="200"/>
      <c r="F8" s="200"/>
      <c r="G8" s="200"/>
      <c r="H8" s="200"/>
      <c r="I8" s="196"/>
    </row>
    <row r="9" spans="1:11" ht="13.8" thickBot="1" x14ac:dyDescent="0.3">
      <c r="A9" s="201" t="s">
        <v>105</v>
      </c>
      <c r="B9" s="202"/>
      <c r="C9" s="203" t="s">
        <v>1</v>
      </c>
      <c r="D9" s="204" t="s">
        <v>106</v>
      </c>
      <c r="E9" s="205" t="s">
        <v>3</v>
      </c>
      <c r="F9" s="205" t="s">
        <v>4</v>
      </c>
      <c r="G9" s="205" t="s">
        <v>5</v>
      </c>
      <c r="H9" s="205" t="s">
        <v>6</v>
      </c>
      <c r="I9" s="206" t="s">
        <v>2</v>
      </c>
    </row>
    <row r="10" spans="1:11" x14ac:dyDescent="0.25">
      <c r="A10" s="207" t="s">
        <v>107</v>
      </c>
      <c r="B10" s="213" t="s">
        <v>125</v>
      </c>
      <c r="C10" s="84">
        <v>41768</v>
      </c>
      <c r="D10" s="210">
        <v>0.66666666666666663</v>
      </c>
      <c r="E10" s="47">
        <v>15.73</v>
      </c>
      <c r="F10" s="47">
        <v>15.9</v>
      </c>
      <c r="G10" s="47">
        <v>15.73</v>
      </c>
      <c r="H10" s="47">
        <v>15.77</v>
      </c>
      <c r="I10" s="48">
        <v>25172568</v>
      </c>
    </row>
    <row r="11" spans="1:11" x14ac:dyDescent="0.25">
      <c r="A11" s="207" t="s">
        <v>108</v>
      </c>
      <c r="B11" s="213" t="s">
        <v>141</v>
      </c>
      <c r="C11" s="84">
        <v>41858</v>
      </c>
      <c r="D11" s="210">
        <v>0.48541666666666666</v>
      </c>
      <c r="E11" s="47">
        <v>93.83</v>
      </c>
      <c r="F11" s="47">
        <v>94</v>
      </c>
      <c r="G11" s="47">
        <v>93.47</v>
      </c>
      <c r="H11" s="47">
        <v>93.54</v>
      </c>
      <c r="I11" s="48">
        <v>1106835</v>
      </c>
    </row>
    <row r="12" spans="1:11" x14ac:dyDescent="0.25">
      <c r="A12" s="207" t="s">
        <v>109</v>
      </c>
      <c r="B12" s="208" t="s">
        <v>110</v>
      </c>
      <c r="C12" s="209">
        <v>41673</v>
      </c>
      <c r="D12" s="210">
        <v>0.66736111111111107</v>
      </c>
      <c r="E12" s="211">
        <v>88.75</v>
      </c>
      <c r="F12" s="211">
        <v>88.78</v>
      </c>
      <c r="G12" s="211">
        <v>86.61</v>
      </c>
      <c r="H12" s="211">
        <v>86.78</v>
      </c>
      <c r="I12" s="212">
        <v>13953268</v>
      </c>
    </row>
    <row r="13" spans="1:11" x14ac:dyDescent="0.25">
      <c r="A13" s="207" t="s">
        <v>111</v>
      </c>
      <c r="B13" s="208" t="s">
        <v>112</v>
      </c>
      <c r="C13" s="209">
        <v>41673</v>
      </c>
      <c r="D13" s="210">
        <v>0.66666666666666663</v>
      </c>
      <c r="E13" s="211">
        <v>34.04</v>
      </c>
      <c r="F13" s="211">
        <v>34.479999999999997</v>
      </c>
      <c r="G13" s="211">
        <v>33.049999999999997</v>
      </c>
      <c r="H13" s="211">
        <v>33.96</v>
      </c>
      <c r="I13" s="212">
        <v>21748284</v>
      </c>
    </row>
    <row r="14" spans="1:11" x14ac:dyDescent="0.25">
      <c r="A14" s="207" t="s">
        <v>113</v>
      </c>
      <c r="B14" s="208" t="s">
        <v>114</v>
      </c>
      <c r="C14" s="209">
        <v>41673</v>
      </c>
      <c r="D14" s="210">
        <v>0.66805555555555562</v>
      </c>
      <c r="E14" s="211">
        <v>23.31</v>
      </c>
      <c r="F14" s="211">
        <v>23.38</v>
      </c>
      <c r="G14" s="211">
        <v>21.9</v>
      </c>
      <c r="H14" s="211">
        <v>22.09</v>
      </c>
      <c r="I14" s="212">
        <v>4433923</v>
      </c>
    </row>
    <row r="15" spans="1:11" x14ac:dyDescent="0.25">
      <c r="A15" s="207" t="s">
        <v>115</v>
      </c>
      <c r="B15" s="208" t="s">
        <v>116</v>
      </c>
      <c r="C15" s="209">
        <v>41673</v>
      </c>
      <c r="D15" s="210">
        <v>0.66666666666666663</v>
      </c>
      <c r="E15" s="211">
        <v>17.7</v>
      </c>
      <c r="F15" s="211">
        <v>18</v>
      </c>
      <c r="G15" s="211">
        <v>16.920000000000002</v>
      </c>
      <c r="H15" s="211">
        <v>17.28</v>
      </c>
      <c r="I15" s="212">
        <v>918579</v>
      </c>
    </row>
    <row r="16" spans="1:11" x14ac:dyDescent="0.25">
      <c r="A16" s="207" t="s">
        <v>117</v>
      </c>
      <c r="B16" s="208" t="s">
        <v>118</v>
      </c>
      <c r="C16" s="209">
        <v>41673</v>
      </c>
      <c r="D16" s="210">
        <v>0.66666666666666663</v>
      </c>
      <c r="E16" s="211">
        <v>21.05</v>
      </c>
      <c r="F16" s="211">
        <v>21.23</v>
      </c>
      <c r="G16" s="211">
        <v>20.170000000000002</v>
      </c>
      <c r="H16" s="211">
        <v>20.21</v>
      </c>
      <c r="I16" s="212">
        <v>589750</v>
      </c>
    </row>
    <row r="17" spans="1:9" x14ac:dyDescent="0.25">
      <c r="A17" s="178" t="s">
        <v>126</v>
      </c>
      <c r="B17" s="213" t="s">
        <v>127</v>
      </c>
      <c r="C17" s="84">
        <v>41733</v>
      </c>
      <c r="D17" s="210">
        <v>0.66736111111111107</v>
      </c>
      <c r="E17" s="47">
        <v>43.59</v>
      </c>
      <c r="F17" s="47">
        <v>43.66</v>
      </c>
      <c r="G17" s="47">
        <v>43.03</v>
      </c>
      <c r="H17" s="47">
        <v>43.05</v>
      </c>
      <c r="I17" s="48">
        <v>4416020</v>
      </c>
    </row>
    <row r="18" spans="1:9" x14ac:dyDescent="0.25">
      <c r="A18" s="207" t="s">
        <v>119</v>
      </c>
      <c r="B18" s="208" t="s">
        <v>120</v>
      </c>
      <c r="C18" s="209">
        <v>41673</v>
      </c>
      <c r="D18" s="210">
        <v>0.66805555555555562</v>
      </c>
      <c r="E18" s="211">
        <v>58.15</v>
      </c>
      <c r="F18" s="211">
        <v>58.48</v>
      </c>
      <c r="G18" s="211">
        <v>56.075000000000003</v>
      </c>
      <c r="H18" s="211">
        <v>56.15</v>
      </c>
      <c r="I18" s="212">
        <v>2929252</v>
      </c>
    </row>
    <row r="19" spans="1:9" x14ac:dyDescent="0.25">
      <c r="A19" s="178" t="s">
        <v>142</v>
      </c>
      <c r="B19" s="213" t="s">
        <v>143</v>
      </c>
      <c r="C19" s="84">
        <v>41950</v>
      </c>
      <c r="D19" s="210">
        <v>0.66666666666666663</v>
      </c>
      <c r="E19" s="47">
        <v>9.5500000000000007</v>
      </c>
      <c r="F19" s="47">
        <v>9.67</v>
      </c>
      <c r="G19" s="47">
        <v>9.49</v>
      </c>
      <c r="H19" s="47">
        <v>9.5299999999999994</v>
      </c>
      <c r="I19" s="48">
        <v>5870263</v>
      </c>
    </row>
    <row r="20" spans="1:9" x14ac:dyDescent="0.25">
      <c r="A20" s="178" t="s">
        <v>176</v>
      </c>
      <c r="B20" s="213" t="s">
        <v>178</v>
      </c>
      <c r="C20" s="84">
        <v>41950</v>
      </c>
      <c r="D20" s="210">
        <v>0.66805555555555562</v>
      </c>
      <c r="E20" s="47">
        <v>104.54</v>
      </c>
      <c r="F20" s="47">
        <v>104.64</v>
      </c>
      <c r="G20" s="47">
        <v>103.26</v>
      </c>
      <c r="H20" s="47">
        <v>104.36</v>
      </c>
      <c r="I20" s="48">
        <v>1775996</v>
      </c>
    </row>
    <row r="21" spans="1:9" x14ac:dyDescent="0.25">
      <c r="A21" s="178"/>
      <c r="B21" s="178"/>
      <c r="C21" s="178"/>
      <c r="D21" s="178"/>
    </row>
    <row r="22" spans="1:9" x14ac:dyDescent="0.25">
      <c r="A22" s="207" t="s">
        <v>121</v>
      </c>
      <c r="B22" s="213" t="s">
        <v>122</v>
      </c>
      <c r="C22" s="84">
        <v>41859</v>
      </c>
      <c r="D22" s="210">
        <v>0.66666666666666663</v>
      </c>
      <c r="E22" s="47">
        <v>191.46</v>
      </c>
      <c r="F22" s="47">
        <v>193.37</v>
      </c>
      <c r="G22" s="47">
        <v>190.95</v>
      </c>
      <c r="H22" s="47">
        <v>193.24</v>
      </c>
      <c r="I22" s="48">
        <v>116996440</v>
      </c>
    </row>
    <row r="23" spans="1:9" x14ac:dyDescent="0.25">
      <c r="A23" s="207" t="s">
        <v>123</v>
      </c>
      <c r="B23" s="213" t="s">
        <v>124</v>
      </c>
      <c r="C23" s="84">
        <v>41859</v>
      </c>
      <c r="D23" s="210">
        <v>0.68819444444444444</v>
      </c>
      <c r="E23" s="47">
        <v>1910.35</v>
      </c>
      <c r="F23" s="47">
        <v>1932.38</v>
      </c>
      <c r="G23" s="47">
        <v>1909.01</v>
      </c>
      <c r="H23" s="47">
        <v>1931.59</v>
      </c>
      <c r="I23" s="48">
        <v>456088512</v>
      </c>
    </row>
    <row r="24" spans="1:9" x14ac:dyDescent="0.25">
      <c r="A24" s="178" t="s">
        <v>137</v>
      </c>
      <c r="B24" s="213" t="s">
        <v>138</v>
      </c>
      <c r="C24" s="84">
        <v>41736</v>
      </c>
      <c r="D24" s="226">
        <v>0.48125000000000001</v>
      </c>
      <c r="E24" s="47">
        <v>85.83</v>
      </c>
      <c r="F24" s="47">
        <v>86.63</v>
      </c>
      <c r="G24" s="47">
        <v>85.55</v>
      </c>
      <c r="H24" s="47">
        <v>86.07</v>
      </c>
      <c r="I24" s="48">
        <v>40146792</v>
      </c>
    </row>
    <row r="25" spans="1:9" x14ac:dyDescent="0.25">
      <c r="A25" s="178"/>
    </row>
    <row r="26" spans="1:9" x14ac:dyDescent="0.25">
      <c r="A26" s="178"/>
    </row>
    <row r="27" spans="1:9" x14ac:dyDescent="0.25">
      <c r="A27" s="178"/>
    </row>
    <row r="28" spans="1:9" x14ac:dyDescent="0.25">
      <c r="A28" s="178"/>
    </row>
    <row r="29" spans="1:9" x14ac:dyDescent="0.25">
      <c r="A29" s="178"/>
    </row>
    <row r="30" spans="1:9" x14ac:dyDescent="0.25">
      <c r="A30" s="178"/>
    </row>
    <row r="31" spans="1:9" x14ac:dyDescent="0.25">
      <c r="A31" s="178"/>
    </row>
    <row r="32" spans="1:9" x14ac:dyDescent="0.25">
      <c r="A32" s="178"/>
    </row>
    <row r="33" spans="1:1" x14ac:dyDescent="0.25">
      <c r="A33" s="178"/>
    </row>
    <row r="34" spans="1:1" x14ac:dyDescent="0.25">
      <c r="A34" s="178"/>
    </row>
  </sheetData>
  <dataConsolidate/>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2832"/>
  <sheetViews>
    <sheetView zoomScaleNormal="100" workbookViewId="0">
      <selection activeCell="W29" sqref="W29:AB29"/>
    </sheetView>
  </sheetViews>
  <sheetFormatPr defaultRowHeight="13.2" x14ac:dyDescent="0.25"/>
  <cols>
    <col min="1" max="1" width="8.109375" customWidth="1"/>
    <col min="2" max="2" width="16.109375" customWidth="1"/>
    <col min="3" max="3" width="15.5546875" customWidth="1"/>
    <col min="4" max="4" width="9.88671875" customWidth="1"/>
    <col min="5" max="5" width="10.44140625" customWidth="1"/>
    <col min="6" max="6" width="10.109375" bestFit="1" customWidth="1"/>
    <col min="7" max="7" width="9.6640625" customWidth="1"/>
    <col min="8" max="8" width="8.21875" style="37" customWidth="1"/>
    <col min="9" max="9" width="11.6640625" style="37" customWidth="1"/>
    <col min="10" max="10" width="11.109375" style="37" customWidth="1"/>
    <col min="11" max="11" width="11.21875" style="37" customWidth="1"/>
    <col min="12" max="12" width="13.77734375" bestFit="1" customWidth="1"/>
    <col min="13" max="13" width="9.88671875" customWidth="1"/>
    <col min="14" max="14" width="10.5546875" customWidth="1"/>
    <col min="15" max="15" width="10.6640625" customWidth="1"/>
    <col min="16" max="16" width="10.5546875" bestFit="1" customWidth="1"/>
    <col min="17" max="17" width="10.5546875" customWidth="1"/>
    <col min="18" max="18" width="11.21875" style="37" customWidth="1"/>
    <col min="19" max="19" width="2" style="37" customWidth="1"/>
    <col min="20" max="20" width="9.21875" bestFit="1" customWidth="1"/>
    <col min="22" max="22" width="1.44140625" customWidth="1"/>
    <col min="23" max="23" width="8.88671875" style="37"/>
    <col min="27" max="27" width="8.88671875" style="37"/>
    <col min="29" max="29" width="2.109375" customWidth="1"/>
  </cols>
  <sheetData>
    <row r="1" spans="1:20" ht="18" customHeight="1" x14ac:dyDescent="0.3">
      <c r="A1" s="61" t="s">
        <v>175</v>
      </c>
      <c r="R1" s="69"/>
      <c r="S1" s="131"/>
      <c r="T1" s="132"/>
    </row>
    <row r="2" spans="1:20" ht="13.8" customHeight="1" x14ac:dyDescent="0.25">
      <c r="B2" s="23" t="str">
        <f>InputPriceData!A1</f>
        <v>Raytheon Company  (RTN) -NYSE (Daily)</v>
      </c>
      <c r="P2" s="63"/>
      <c r="R2" s="69"/>
      <c r="S2" s="128"/>
      <c r="T2" s="132"/>
    </row>
    <row r="3" spans="1:20" ht="14.4" thickBot="1" x14ac:dyDescent="0.3">
      <c r="B3" s="23"/>
      <c r="D3" s="16"/>
      <c r="E3" s="16"/>
      <c r="F3" s="14"/>
      <c r="G3" s="15"/>
      <c r="P3" s="63"/>
      <c r="R3" s="69"/>
      <c r="S3" s="92"/>
      <c r="T3" s="132"/>
    </row>
    <row r="4" spans="1:20" ht="13.8" customHeight="1" x14ac:dyDescent="0.25">
      <c r="A4" s="30" t="s">
        <v>26</v>
      </c>
      <c r="B4" s="26"/>
      <c r="C4" s="31"/>
      <c r="D4" s="31"/>
      <c r="E4" s="31"/>
      <c r="F4" s="32"/>
      <c r="G4" s="17"/>
      <c r="P4" s="64"/>
      <c r="R4" s="69"/>
      <c r="S4" s="129"/>
      <c r="T4" s="132"/>
    </row>
    <row r="5" spans="1:20" ht="13.8" customHeight="1" x14ac:dyDescent="0.25">
      <c r="A5" s="33" t="s">
        <v>13</v>
      </c>
      <c r="B5" s="24"/>
      <c r="C5" s="24"/>
      <c r="D5" s="24"/>
      <c r="E5" s="24"/>
      <c r="F5" s="34"/>
      <c r="G5" s="176"/>
      <c r="P5" s="64"/>
      <c r="R5" s="69"/>
      <c r="S5" s="69"/>
      <c r="T5" s="132"/>
    </row>
    <row r="6" spans="1:20" ht="13.8" customHeight="1" x14ac:dyDescent="0.25">
      <c r="A6" s="41">
        <f>InputPriceData!$B$10</f>
        <v>8288</v>
      </c>
      <c r="B6" s="42" t="s">
        <v>10</v>
      </c>
      <c r="C6" s="42"/>
      <c r="D6" s="42"/>
      <c r="E6" s="43" t="s">
        <v>28</v>
      </c>
      <c r="F6" s="62">
        <f ca="1">OFFSET(InputPriceData!B15,CalculationsAndCharts!A6,0,1,1)</f>
        <v>29951</v>
      </c>
      <c r="P6" s="64"/>
      <c r="R6" s="69"/>
      <c r="S6" s="130"/>
      <c r="T6" s="132"/>
    </row>
    <row r="7" spans="1:20" ht="13.8" customHeight="1" x14ac:dyDescent="0.25">
      <c r="A7" s="27"/>
      <c r="B7" s="89" t="s">
        <v>80</v>
      </c>
      <c r="C7" s="90" t="b">
        <v>0</v>
      </c>
      <c r="D7" s="16"/>
      <c r="E7" s="43" t="s">
        <v>27</v>
      </c>
      <c r="F7" s="62">
        <f ca="1">OFFSET(InputPriceData!B15,1,0,1,1)</f>
        <v>41950</v>
      </c>
      <c r="G7" s="14"/>
      <c r="P7" s="64"/>
      <c r="R7" s="69"/>
      <c r="S7" s="130"/>
      <c r="T7" s="132"/>
    </row>
    <row r="8" spans="1:20" ht="13.8" customHeight="1" x14ac:dyDescent="0.25">
      <c r="A8" s="36">
        <f ca="1">MIN(A6-A11,COUNTA(B33:B9983))</f>
        <v>2800</v>
      </c>
      <c r="B8" s="25" t="s">
        <v>15</v>
      </c>
      <c r="C8" s="25"/>
      <c r="D8" s="25"/>
      <c r="E8" s="25"/>
      <c r="F8" s="29"/>
      <c r="G8" s="19"/>
      <c r="P8" s="64"/>
      <c r="R8" s="69"/>
      <c r="S8" s="219"/>
      <c r="T8" s="132"/>
    </row>
    <row r="9" spans="1:20" ht="13.8" customHeight="1" x14ac:dyDescent="0.25">
      <c r="A9" s="35"/>
      <c r="B9" s="16"/>
      <c r="C9" s="16"/>
      <c r="D9" s="16"/>
      <c r="E9" s="16"/>
      <c r="F9" s="28"/>
      <c r="G9" s="20"/>
      <c r="P9" s="44"/>
      <c r="R9" s="69"/>
      <c r="S9" s="70"/>
      <c r="T9" s="132"/>
    </row>
    <row r="10" spans="1:20" ht="13.8" customHeight="1" x14ac:dyDescent="0.25">
      <c r="A10" s="103" t="s">
        <v>18</v>
      </c>
      <c r="B10" s="104"/>
      <c r="C10" s="105"/>
      <c r="D10" s="106"/>
      <c r="E10" s="93"/>
      <c r="F10" s="94" t="s">
        <v>14</v>
      </c>
      <c r="G10" s="21"/>
      <c r="P10" s="64"/>
      <c r="R10" s="69"/>
      <c r="S10" s="70"/>
      <c r="T10" s="132"/>
    </row>
    <row r="11" spans="1:20" ht="13.8" customHeight="1" x14ac:dyDescent="0.25">
      <c r="A11" s="107">
        <v>76</v>
      </c>
      <c r="B11" s="70" t="s">
        <v>19</v>
      </c>
      <c r="C11" s="108"/>
      <c r="D11" s="109"/>
      <c r="E11" s="95" t="s">
        <v>22</v>
      </c>
      <c r="F11" s="96">
        <f ca="1">CEILING(MAX(OFFSET($E$33,0,0,$A$12,1))+2*F14,0.1)</f>
        <v>105.4</v>
      </c>
      <c r="G11" s="21"/>
      <c r="P11" s="64"/>
      <c r="R11" s="69"/>
      <c r="S11" s="70"/>
      <c r="T11" s="132"/>
    </row>
    <row r="12" spans="1:20" ht="13.8" customHeight="1" x14ac:dyDescent="0.25">
      <c r="A12" s="110">
        <v>201</v>
      </c>
      <c r="B12" s="70" t="s">
        <v>20</v>
      </c>
      <c r="C12" s="108"/>
      <c r="D12" s="109"/>
      <c r="E12" s="95" t="s">
        <v>23</v>
      </c>
      <c r="F12" s="96">
        <f ca="1">FLOOR(MIN(OFFSET($F$33,0,0,$A$12,1))-2*F14,0.1)</f>
        <v>70.8</v>
      </c>
      <c r="G12" s="21"/>
      <c r="P12" s="64"/>
      <c r="R12" s="69"/>
      <c r="S12" s="130"/>
      <c r="T12" s="132"/>
    </row>
    <row r="13" spans="1:20" ht="13.8" customHeight="1" x14ac:dyDescent="0.25">
      <c r="A13" s="111"/>
      <c r="B13" s="92" t="s">
        <v>25</v>
      </c>
      <c r="C13" s="112">
        <f ca="1">OFFSET(B32,A12,0,1,1)</f>
        <v>41551</v>
      </c>
      <c r="D13" s="101"/>
      <c r="E13" s="97" t="s">
        <v>36</v>
      </c>
      <c r="F13" s="98">
        <v>0.05</v>
      </c>
      <c r="G13" s="21"/>
      <c r="P13" s="44"/>
      <c r="R13" s="69"/>
      <c r="S13" s="130"/>
      <c r="T13" s="132"/>
    </row>
    <row r="14" spans="1:20" ht="13.8" customHeight="1" thickBot="1" x14ac:dyDescent="0.3">
      <c r="A14" s="122"/>
      <c r="B14" s="113" t="str">
        <f ca="1">"Last: "&amp;OFFSET(InputPriceData!P15,1+A11,0,1,1)</f>
        <v xml:space="preserve">Last: </v>
      </c>
      <c r="C14" s="114">
        <f ca="1">B33</f>
        <v>41843</v>
      </c>
      <c r="D14" s="102"/>
      <c r="E14" s="99" t="s">
        <v>38</v>
      </c>
      <c r="F14" s="100">
        <f ca="1">FLOOR((CEILING(MAX(OFFSET($E$33,0,0,$A$12,1)),1)-FLOOR(MIN(OFFSET($F$33,0,0,$A$12,1)),1))*$F$13,0.01)</f>
        <v>1.5</v>
      </c>
      <c r="G14" s="18"/>
      <c r="P14" s="64"/>
      <c r="R14" s="69"/>
      <c r="S14" s="70"/>
      <c r="T14" s="132"/>
    </row>
    <row r="15" spans="1:20" ht="13.8" customHeight="1" x14ac:dyDescent="0.25">
      <c r="A15" s="170" t="s">
        <v>29</v>
      </c>
      <c r="B15" s="171"/>
      <c r="C15" s="172"/>
      <c r="D15" s="409"/>
      <c r="E15" s="409"/>
      <c r="F15" s="410"/>
      <c r="G15" s="18"/>
      <c r="P15" s="64"/>
      <c r="R15" s="69"/>
      <c r="S15" s="70"/>
      <c r="T15" s="132"/>
    </row>
    <row r="16" spans="1:20" ht="12.75" customHeight="1" x14ac:dyDescent="0.25">
      <c r="A16" s="115" t="s">
        <v>30</v>
      </c>
      <c r="B16" s="328">
        <v>41551</v>
      </c>
      <c r="C16" s="120">
        <f ca="1">OFFSET(InputPriceData!$A$15,MATCH(B16,OFFSET(InputPriceData!B15,1,0,InputPriceData!$B$10,1),0),0,1,1)-C17</f>
        <v>201</v>
      </c>
      <c r="D16" s="116"/>
      <c r="E16" s="116">
        <v>133</v>
      </c>
      <c r="F16" s="117"/>
      <c r="G16" s="18"/>
      <c r="P16" s="64"/>
      <c r="R16" s="69"/>
      <c r="S16" s="130"/>
      <c r="T16" s="330"/>
    </row>
    <row r="17" spans="1:35" ht="12.75" customHeight="1" thickBot="1" x14ac:dyDescent="0.3">
      <c r="A17" s="135" t="s">
        <v>31</v>
      </c>
      <c r="B17" s="329">
        <v>41843</v>
      </c>
      <c r="C17" s="136">
        <f ca="1">OFFSET(InputPriceData!$A$15,MATCH(B17,OFFSET(InputPriceData!$B$15,1,0,InputPriceData!$B$10,1),0),0,1,1)-1</f>
        <v>76</v>
      </c>
      <c r="D17" s="118"/>
      <c r="E17" s="118">
        <f>$A$12-$E$16+1</f>
        <v>69</v>
      </c>
      <c r="F17" s="119"/>
      <c r="G17" s="18"/>
      <c r="P17" s="64"/>
      <c r="R17" s="69"/>
      <c r="S17" s="70"/>
      <c r="T17" s="132"/>
    </row>
    <row r="18" spans="1:35" ht="15.75" customHeight="1" x14ac:dyDescent="0.25">
      <c r="A18" s="66" t="s">
        <v>200</v>
      </c>
      <c r="B18" s="67"/>
      <c r="C18" s="67"/>
      <c r="D18" s="174"/>
      <c r="E18" s="168"/>
      <c r="F18" s="168"/>
      <c r="G18" s="137" t="s">
        <v>85</v>
      </c>
      <c r="H18" s="125" t="s">
        <v>85</v>
      </c>
      <c r="P18" s="64"/>
      <c r="R18" s="69"/>
      <c r="S18" s="70"/>
      <c r="T18" s="331"/>
    </row>
    <row r="19" spans="1:35" ht="15" customHeight="1" x14ac:dyDescent="0.25">
      <c r="A19" s="175">
        <v>20</v>
      </c>
      <c r="B19" s="227" t="s">
        <v>199</v>
      </c>
      <c r="C19" s="173"/>
      <c r="D19" s="335"/>
      <c r="G19" s="18"/>
      <c r="P19" s="64"/>
      <c r="R19" s="69"/>
      <c r="S19" s="70"/>
      <c r="T19" s="127"/>
    </row>
    <row r="20" spans="1:35" ht="15" customHeight="1" x14ac:dyDescent="0.25">
      <c r="A20" s="336" t="s">
        <v>183</v>
      </c>
      <c r="B20" s="337"/>
      <c r="C20" s="338"/>
      <c r="D20" s="339"/>
      <c r="G20" s="18"/>
      <c r="R20" s="69"/>
      <c r="S20" s="130"/>
      <c r="T20" s="132"/>
    </row>
    <row r="21" spans="1:35" ht="15" customHeight="1" x14ac:dyDescent="0.25">
      <c r="A21" s="379">
        <f>EXP(-1.414*3.14159/A19)</f>
        <v>0.80082693774834912</v>
      </c>
      <c r="B21" s="341" t="s">
        <v>187</v>
      </c>
      <c r="C21" s="334" t="s">
        <v>184</v>
      </c>
      <c r="D21" s="342">
        <f>1-D22-D23</f>
        <v>7.9015047963369889E-2</v>
      </c>
      <c r="G21" s="21"/>
      <c r="R21" s="69"/>
      <c r="S21" s="130"/>
      <c r="T21" s="332"/>
    </row>
    <row r="22" spans="1:35" ht="13.2" customHeight="1" x14ac:dyDescent="0.25">
      <c r="A22" s="379">
        <f>2*A21*COS(RADIANS(1.414*180/A19))</f>
        <v>1.5623087362600283</v>
      </c>
      <c r="B22" s="341" t="s">
        <v>188</v>
      </c>
      <c r="C22" s="334" t="s">
        <v>185</v>
      </c>
      <c r="D22" s="342">
        <f>A22</f>
        <v>1.5623087362600283</v>
      </c>
      <c r="G22" s="21"/>
      <c r="R22" s="69"/>
      <c r="S22" s="220"/>
      <c r="T22" s="333"/>
    </row>
    <row r="23" spans="1:35" ht="13.8" thickBot="1" x14ac:dyDescent="0.3">
      <c r="A23" s="364"/>
      <c r="B23" s="340"/>
      <c r="C23" s="365" t="s">
        <v>186</v>
      </c>
      <c r="D23" s="366">
        <f>-A21*A21</f>
        <v>-0.6413237842233982</v>
      </c>
      <c r="G23" s="15"/>
      <c r="R23" s="69"/>
      <c r="S23" s="220"/>
    </row>
    <row r="24" spans="1:35" x14ac:dyDescent="0.25">
      <c r="A24" s="357" t="s">
        <v>198</v>
      </c>
      <c r="B24" s="358"/>
      <c r="C24" s="358"/>
      <c r="D24" s="359"/>
      <c r="E24" s="360"/>
      <c r="G24" s="22"/>
      <c r="N24" s="37"/>
      <c r="R24" s="69"/>
      <c r="S24" s="130"/>
    </row>
    <row r="25" spans="1:35" ht="13.2" customHeight="1" x14ac:dyDescent="0.25">
      <c r="A25" s="363" t="str">
        <f ca="1">"Summary of Trades using "&amp; TEXT(A8,"#,##0") &amp; " bars from "&amp;TEXT(OFFSET(B32,A8,0,1,1),"mm/dd/yyyy") &amp; " to " &amp; TEXT(B33,"mm/dd/yyyy")</f>
        <v>Summary of Trades using 2,800 bars from 06/10/2003 to 07/23/2014</v>
      </c>
      <c r="B25" s="352"/>
      <c r="C25" s="352"/>
      <c r="D25" s="352"/>
      <c r="E25" s="327"/>
      <c r="F25" s="215"/>
      <c r="G25" s="22"/>
      <c r="N25" s="37"/>
      <c r="R25" s="69"/>
      <c r="S25" s="69"/>
    </row>
    <row r="26" spans="1:35" ht="13.2" customHeight="1" x14ac:dyDescent="0.25">
      <c r="A26" s="361" t="s">
        <v>196</v>
      </c>
      <c r="B26" s="352"/>
      <c r="C26" s="43"/>
      <c r="D26" s="351"/>
      <c r="E26" s="362"/>
      <c r="F26" s="134"/>
      <c r="G26" s="134"/>
      <c r="H26" s="57"/>
      <c r="I26" s="57"/>
      <c r="J26" s="57"/>
      <c r="K26" s="57"/>
      <c r="L26" s="57"/>
      <c r="M26" s="57"/>
      <c r="N26" s="57"/>
      <c r="O26" s="180"/>
      <c r="P26" s="182"/>
      <c r="Q26" s="182"/>
      <c r="R26" s="181"/>
      <c r="S26" s="181"/>
    </row>
    <row r="27" spans="1:35" ht="13.2" customHeight="1" thickBot="1" x14ac:dyDescent="0.3">
      <c r="A27" s="388" t="s">
        <v>208</v>
      </c>
      <c r="B27" s="399" t="str">
        <f>"Trend Following with Bandedge("&amp;A19&amp;")"</f>
        <v>Trend Following with Bandedge(20)</v>
      </c>
      <c r="C27" s="400"/>
      <c r="D27" s="401" t="str">
        <f>"Swing w/ Bn'dge("&amp;A19&amp;")"</f>
        <v>Swing w/ Bn'dge(20)</v>
      </c>
      <c r="E27" s="402"/>
      <c r="F27" s="134"/>
      <c r="G27" s="57"/>
      <c r="H27" s="57"/>
      <c r="I27" s="57"/>
      <c r="J27" s="57"/>
      <c r="K27" s="57"/>
      <c r="L27" s="57"/>
      <c r="M27" s="57"/>
      <c r="N27" s="57"/>
      <c r="O27" s="180"/>
      <c r="P27" s="182"/>
      <c r="Q27" s="182"/>
      <c r="R27" s="181"/>
      <c r="S27" s="181"/>
    </row>
    <row r="28" spans="1:35" ht="13.2" customHeight="1" thickBot="1" x14ac:dyDescent="0.3">
      <c r="A28" s="386" t="s">
        <v>209</v>
      </c>
      <c r="B28" s="367" t="str">
        <f ca="1">'Trend Transaction Summary'!$B$5&amp;" Trans"</f>
        <v>129 Trans</v>
      </c>
      <c r="C28" s="368">
        <f ca="1">'Trend Transaction Summary'!$I$8</f>
        <v>32.980000000000004</v>
      </c>
      <c r="D28" s="373" t="str">
        <f ca="1">'Swing Transaction Summary'!$B$5&amp;" Trans"</f>
        <v>129 Trans</v>
      </c>
      <c r="E28" s="374">
        <f ca="1">'Swing Transaction Summary'!$I$8</f>
        <v>31.319999999999993</v>
      </c>
      <c r="F28" s="134"/>
      <c r="G28" s="59"/>
      <c r="H28" s="126" t="s">
        <v>191</v>
      </c>
      <c r="I28" s="192" t="str">
        <f ca="1">OFFSET(A32,$E$17,0,1,1)&amp;"(RR)"</f>
        <v>69(RR)</v>
      </c>
      <c r="J28" s="191">
        <f ca="1">OFFSET($B$32,E17,0,1,1)</f>
        <v>41744</v>
      </c>
      <c r="K28" s="65" t="str">
        <f ca="1">TEXT(OFFSET(D32,$E$17,0,1,1),"#,##0.00")&amp;"(o)"</f>
        <v>97.39(o)</v>
      </c>
      <c r="L28" s="65" t="str">
        <f ca="1">TEXT(OFFSET(E32,$E$17,0,1,1),"#,##0.00")&amp;"(h)"</f>
        <v>97.98(h)</v>
      </c>
      <c r="M28" s="65" t="str">
        <f ca="1">TEXT(OFFSET(F32,$E$17,0,1,1),"#,##0.00")&amp;"(l)"</f>
        <v>95.87(l)</v>
      </c>
      <c r="N28" s="65" t="str">
        <f ca="1">TEXT(OFFSET(G32,$E$17,0,1,1),"#,##0.00")&amp;"(c)"</f>
        <v>97.92(c)</v>
      </c>
      <c r="O28" s="180"/>
      <c r="P28" s="57"/>
      <c r="Q28" s="57"/>
      <c r="R28" s="348"/>
      <c r="S28" s="348"/>
      <c r="T28" s="403" t="s">
        <v>207</v>
      </c>
      <c r="U28" s="404"/>
    </row>
    <row r="29" spans="1:35" ht="12.75" customHeight="1" thickBot="1" x14ac:dyDescent="0.3">
      <c r="A29" s="387" t="s">
        <v>210</v>
      </c>
      <c r="B29" s="369" t="str">
        <f ca="1" xml:space="preserve"> 'Trend Transaction Summary'!$K$5&amp;" Trans"</f>
        <v>129 Trans</v>
      </c>
      <c r="C29" s="370">
        <f ca="1">'Trend Transaction Summary'!$R$8</f>
        <v>-31.319999999999993</v>
      </c>
      <c r="D29" s="375" t="str">
        <f ca="1" xml:space="preserve"> 'Swing Transaction Summary'!$K$5&amp;" Trans"</f>
        <v>129 Trans</v>
      </c>
      <c r="E29" s="376">
        <f ca="1">'Swing Transaction Summary'!$R$8</f>
        <v>-32.980000000000004</v>
      </c>
      <c r="F29" s="134"/>
      <c r="G29" s="59"/>
      <c r="H29" s="57"/>
      <c r="I29" s="57"/>
      <c r="J29" s="58"/>
      <c r="K29" s="57"/>
      <c r="L29" s="57"/>
      <c r="M29" s="57"/>
      <c r="N29" s="183"/>
      <c r="O29" s="183"/>
      <c r="P29" s="183"/>
      <c r="Q29" s="57"/>
      <c r="R29" s="183"/>
      <c r="S29" s="183"/>
      <c r="T29" s="405"/>
      <c r="U29" s="406"/>
      <c r="V29" s="63"/>
      <c r="W29" s="423" t="s">
        <v>205</v>
      </c>
      <c r="X29" s="424"/>
      <c r="Y29" s="424"/>
      <c r="Z29" s="424"/>
      <c r="AA29" s="424"/>
      <c r="AB29" s="425"/>
      <c r="AC29" s="127"/>
      <c r="AD29" s="426" t="s">
        <v>206</v>
      </c>
      <c r="AE29" s="427"/>
      <c r="AF29" s="427"/>
      <c r="AG29" s="427"/>
      <c r="AH29" s="427"/>
      <c r="AI29" s="428"/>
    </row>
    <row r="30" spans="1:35" ht="12.75" customHeight="1" thickTop="1" thickBot="1" x14ac:dyDescent="0.3">
      <c r="A30" s="380" t="s">
        <v>197</v>
      </c>
      <c r="B30" s="371"/>
      <c r="C30" s="372">
        <f ca="1">C28+C29</f>
        <v>1.6600000000000108</v>
      </c>
      <c r="D30" s="377"/>
      <c r="E30" s="378">
        <f ca="1">E28+E29</f>
        <v>-1.6600000000000108</v>
      </c>
      <c r="F30" s="134"/>
      <c r="G30" s="60"/>
      <c r="H30" s="57"/>
      <c r="I30" s="57"/>
      <c r="J30" s="57"/>
      <c r="K30" s="57"/>
      <c r="L30" s="57"/>
      <c r="M30" s="57"/>
      <c r="N30" s="184"/>
      <c r="O30" s="184"/>
      <c r="P30" s="184"/>
      <c r="Q30" s="57"/>
      <c r="R30" s="349"/>
      <c r="S30" s="349"/>
      <c r="T30" s="416" t="s">
        <v>204</v>
      </c>
      <c r="U30" s="418" t="s">
        <v>193</v>
      </c>
      <c r="V30" s="385"/>
      <c r="W30" s="413" t="s">
        <v>169</v>
      </c>
      <c r="X30" s="414"/>
      <c r="Y30" s="414"/>
      <c r="Z30" s="414"/>
      <c r="AA30" s="414"/>
      <c r="AB30" s="415"/>
      <c r="AC30" s="127"/>
      <c r="AD30" s="413" t="s">
        <v>169</v>
      </c>
      <c r="AE30" s="414"/>
      <c r="AF30" s="414"/>
      <c r="AG30" s="414"/>
      <c r="AH30" s="414"/>
      <c r="AI30" s="415"/>
    </row>
    <row r="31" spans="1:35" ht="15" customHeight="1" x14ac:dyDescent="0.25">
      <c r="A31" s="429" t="s">
        <v>24</v>
      </c>
      <c r="B31" s="322" t="s">
        <v>99</v>
      </c>
      <c r="C31" s="323"/>
      <c r="D31" s="323"/>
      <c r="E31" s="323"/>
      <c r="F31" s="185"/>
      <c r="G31" s="186"/>
      <c r="H31" s="229" t="s">
        <v>128</v>
      </c>
      <c r="I31" s="231" t="s">
        <v>139</v>
      </c>
      <c r="J31" s="355"/>
      <c r="K31" s="407" t="s">
        <v>182</v>
      </c>
      <c r="L31" s="407" t="s">
        <v>189</v>
      </c>
      <c r="M31" s="407" t="s">
        <v>190</v>
      </c>
      <c r="N31" s="407" t="str">
        <f>"Universal Oscillator (" &amp; $A$19 &amp; ")"</f>
        <v>Universal Oscillator (20)</v>
      </c>
      <c r="O31" s="381" t="s">
        <v>203</v>
      </c>
      <c r="P31" s="353" t="s">
        <v>139</v>
      </c>
      <c r="Q31" s="346" t="s">
        <v>192</v>
      </c>
      <c r="R31" s="383" t="s">
        <v>139</v>
      </c>
      <c r="S31" s="127"/>
      <c r="T31" s="416"/>
      <c r="U31" s="418"/>
      <c r="V31" s="385"/>
      <c r="W31" s="420" t="s">
        <v>162</v>
      </c>
      <c r="X31" s="421"/>
      <c r="Y31" s="422"/>
      <c r="Z31" s="411" t="s">
        <v>163</v>
      </c>
      <c r="AA31" s="411"/>
      <c r="AB31" s="412"/>
      <c r="AC31" s="127"/>
      <c r="AD31" s="420" t="s">
        <v>162</v>
      </c>
      <c r="AE31" s="421"/>
      <c r="AF31" s="422"/>
      <c r="AG31" s="411" t="s">
        <v>163</v>
      </c>
      <c r="AH31" s="411"/>
      <c r="AI31" s="412"/>
    </row>
    <row r="32" spans="1:35" ht="12.75" customHeight="1" thickBot="1" x14ac:dyDescent="0.3">
      <c r="A32" s="430"/>
      <c r="B32" s="187" t="s">
        <v>1</v>
      </c>
      <c r="C32" s="188" t="s">
        <v>2</v>
      </c>
      <c r="D32" s="189" t="s">
        <v>3</v>
      </c>
      <c r="E32" s="189" t="s">
        <v>4</v>
      </c>
      <c r="F32" s="189" t="s">
        <v>5</v>
      </c>
      <c r="G32" s="190" t="s">
        <v>6</v>
      </c>
      <c r="H32" s="230">
        <f ca="1">$F$11</f>
        <v>105.4</v>
      </c>
      <c r="I32" s="232">
        <f ca="1">$F$12</f>
        <v>70.8</v>
      </c>
      <c r="J32" s="356" t="s">
        <v>195</v>
      </c>
      <c r="K32" s="408"/>
      <c r="L32" s="408"/>
      <c r="M32" s="408"/>
      <c r="N32" s="408"/>
      <c r="O32" s="382">
        <v>1</v>
      </c>
      <c r="P32" s="354">
        <v>-1</v>
      </c>
      <c r="Q32" s="347">
        <f ca="1">MAX(OFFSET(C32,1,0,A12,1))</f>
        <v>6101500</v>
      </c>
      <c r="R32" s="384">
        <v>0</v>
      </c>
      <c r="S32" s="127"/>
      <c r="T32" s="417"/>
      <c r="U32" s="419"/>
      <c r="V32" s="385"/>
      <c r="W32" s="324" t="s">
        <v>164</v>
      </c>
      <c r="X32" s="325" t="s">
        <v>166</v>
      </c>
      <c r="Y32" s="325" t="s">
        <v>165</v>
      </c>
      <c r="Z32" s="325" t="s">
        <v>164</v>
      </c>
      <c r="AA32" s="325" t="s">
        <v>166</v>
      </c>
      <c r="AB32" s="326" t="s">
        <v>165</v>
      </c>
      <c r="AC32" s="127"/>
      <c r="AD32" s="324" t="s">
        <v>164</v>
      </c>
      <c r="AE32" s="325" t="s">
        <v>166</v>
      </c>
      <c r="AF32" s="325" t="s">
        <v>165</v>
      </c>
      <c r="AG32" s="325" t="s">
        <v>164</v>
      </c>
      <c r="AH32" s="325" t="s">
        <v>166</v>
      </c>
      <c r="AI32" s="326" t="s">
        <v>165</v>
      </c>
    </row>
    <row r="33" spans="1:35" ht="12.75" customHeight="1" x14ac:dyDescent="0.25">
      <c r="A33">
        <v>1</v>
      </c>
      <c r="B33" s="169">
        <f ca="1">OFFSET(InputPriceData!$B$15,CalculationsAndCharts!$A33+$A$11,0,1,1)</f>
        <v>41843</v>
      </c>
      <c r="C33" s="3">
        <f ca="1">OFFSET(InputPriceData!G$15,CalculationsAndCharts!$A33+$A$11,IF($C$7,8,0),1,1)</f>
        <v>1674700</v>
      </c>
      <c r="D33" s="4">
        <f ca="1">OFFSET(InputPriceData!$C$15,CalculationsAndCharts!$A33+$A$11,IF($C$7,8,0),1,1)</f>
        <v>96.4</v>
      </c>
      <c r="E33" s="4">
        <f ca="1">OFFSET(InputPriceData!$D$15,CalculationsAndCharts!$A33+$A$11,IF($C$7,8,0),1,1)</f>
        <v>96.54</v>
      </c>
      <c r="F33" s="4">
        <f ca="1">OFFSET(InputPriceData!$E$15,CalculationsAndCharts!$A33+$A$11,IF($C$7,8,0),1,1)</f>
        <v>95.34</v>
      </c>
      <c r="G33" s="4">
        <f ca="1">OFFSET(InputPriceData!$F$15,CalculationsAndCharts!$A33+$A$11,IF($C$7,8,0),1,1)</f>
        <v>95.37</v>
      </c>
      <c r="H33" s="228">
        <f>$E$17</f>
        <v>69</v>
      </c>
      <c r="I33" s="124">
        <f ca="1">H32</f>
        <v>105.4</v>
      </c>
      <c r="J33" s="37">
        <f ca="1">$A$8-A33+1</f>
        <v>2800</v>
      </c>
      <c r="K33" s="124">
        <f ca="1">IF(J33&gt;2,G33-G35,0)</f>
        <v>-0.44999999999998863</v>
      </c>
      <c r="L33" s="343">
        <f t="shared" ref="L33:L96" ca="1" si="0">IF(J33&gt;3,($D$21*(K33+K34)/2+$D$22*L34+$D$23*L35),IF(J33=1,0,IF(J33=2,($D$21*0*(G33+G34)/2+$D$22*L34),IF(J33=3,($D$21*0*(G33+G34)/2+$D$22*L34+$D$23*L35),0))))</f>
        <v>0.88318517089423132</v>
      </c>
      <c r="M33" s="345">
        <f ca="1">MAX(IF(J33=1,0.0000001,0.991*M34),ABS(L33))</f>
        <v>0.88318517089423132</v>
      </c>
      <c r="N33" s="344">
        <f t="shared" ref="N33:N96" ca="1" si="1">IF(M33=0,0,L33/M33)</f>
        <v>1</v>
      </c>
      <c r="O33" s="228">
        <f>$E$17</f>
        <v>69</v>
      </c>
      <c r="P33" s="124">
        <f>O32</f>
        <v>1</v>
      </c>
      <c r="Q33" s="228">
        <f>$E$17</f>
        <v>69</v>
      </c>
      <c r="R33" s="3">
        <f ca="1">10^INT(LOG10(Q32))*0.9+Q32</f>
        <v>7001500</v>
      </c>
      <c r="S33" s="350"/>
      <c r="T33" s="4" t="b">
        <f t="shared" ref="T33:T96" ca="1" si="2">AND(N34&lt;0,N33&gt;0)</f>
        <v>0</v>
      </c>
      <c r="U33" t="b">
        <f t="shared" ref="U33:U96" ca="1" si="3">AND(N34&gt;0,N33&lt;0)</f>
        <v>0</v>
      </c>
      <c r="W33" s="317" t="b">
        <f ca="1">AND($T34&lt;&gt;$T35,$T34,NOT(X34))</f>
        <v>0</v>
      </c>
      <c r="X33" s="317" t="b">
        <f t="shared" ref="X33" ca="1" si="4">IF(X34,IF(Y33,FALSE,X34),IF(W33,TRUE,X34))</f>
        <v>1</v>
      </c>
      <c r="Y33" s="317" t="b">
        <f ca="1">AND(X34,AND($U34&lt;&gt;$U35,$U34))</f>
        <v>0</v>
      </c>
      <c r="Z33" t="b">
        <f ca="1">AND($U34&lt;&gt;$U35,$U34,NOT(AA34))</f>
        <v>0</v>
      </c>
      <c r="AA33" s="37" t="b">
        <f t="shared" ref="AA33" ca="1" si="5">IF(AA34,IF(AB33,FALSE,AA34),IF(Z33,TRUE,AA34))</f>
        <v>0</v>
      </c>
      <c r="AB33" t="b">
        <f ca="1">AND(AA34,AND($T34&lt;&gt;$T35,$T34))</f>
        <v>0</v>
      </c>
      <c r="AD33" t="b">
        <f ca="1">AND($U34&lt;&gt;$U35,$U34,NOT(AE34))</f>
        <v>0</v>
      </c>
      <c r="AE33" s="37" t="b">
        <f t="shared" ref="AE33" ca="1" si="6">IF(AE34,IF(AF33,FALSE,AE34),IF(AD33,TRUE,AE34))</f>
        <v>0</v>
      </c>
      <c r="AF33" t="b">
        <f ca="1">AND(AE34,AND($T34&lt;&gt;$T35,$T34))</f>
        <v>0</v>
      </c>
      <c r="AG33" s="317" t="b">
        <f ca="1">AND($T34&lt;&gt;$T35,$T34,NOT(AH34))</f>
        <v>0</v>
      </c>
      <c r="AH33" s="317" t="b">
        <f t="shared" ref="AH33" ca="1" si="7">IF(AH34,IF(AI33,FALSE,AH34),IF(AG33,TRUE,AH34))</f>
        <v>1</v>
      </c>
      <c r="AI33" s="317" t="b">
        <f ca="1">AND(AH34,AND($U34&lt;&gt;$U35,$U34))</f>
        <v>0</v>
      </c>
    </row>
    <row r="34" spans="1:35" x14ac:dyDescent="0.25">
      <c r="A34">
        <v>2</v>
      </c>
      <c r="B34" s="169">
        <f ca="1">OFFSET(InputPriceData!B$15,CalculationsAndCharts!$A34+$A$11,0,1,1)</f>
        <v>41842</v>
      </c>
      <c r="C34" s="3">
        <f ca="1">OFFSET(InputPriceData!G$15,CalculationsAndCharts!$A34+$A$11,IF($C$7,8,0),1,1)</f>
        <v>2307800</v>
      </c>
      <c r="D34" s="4">
        <f ca="1">OFFSET(InputPriceData!C$15,CalculationsAndCharts!$A34+$A$11,IF($C$7,8,0),1,1)</f>
        <v>96</v>
      </c>
      <c r="E34" s="4">
        <f ca="1">OFFSET(InputPriceData!D$15,CalculationsAndCharts!$A34+$A$11,IF($C$7,8,0),1,1)</f>
        <v>97.01</v>
      </c>
      <c r="F34" s="4">
        <f ca="1">OFFSET(InputPriceData!E$15,CalculationsAndCharts!$A34+$A$11,IF($C$7,8,0),1,1)</f>
        <v>95.79</v>
      </c>
      <c r="G34" s="4">
        <f ca="1">OFFSET(InputPriceData!F$15,CalculationsAndCharts!$A34+$A$11,IF($C$7,8,0),1,1)</f>
        <v>96.86</v>
      </c>
      <c r="H34" s="133">
        <f>$E$17</f>
        <v>69</v>
      </c>
      <c r="I34" s="124">
        <f ca="1">I32</f>
        <v>70.8</v>
      </c>
      <c r="J34" s="37">
        <f t="shared" ref="J34:J97" ca="1" si="8">$A$8-A34+1</f>
        <v>2799</v>
      </c>
      <c r="K34" s="124">
        <f t="shared" ref="K34:K97" ca="1" si="9">IF(J34&gt;2,G34-G36,0)</f>
        <v>2.0100000000000051</v>
      </c>
      <c r="L34" s="343">
        <f t="shared" ca="1" si="0"/>
        <v>0.8005350547227994</v>
      </c>
      <c r="M34" s="345">
        <f t="shared" ref="M34:M97" ca="1" si="10">MAX(IF(J34=1,0.0000001,0.991*M35),ABS(L34))</f>
        <v>0.8005350547227994</v>
      </c>
      <c r="N34" s="344">
        <f t="shared" ca="1" si="1"/>
        <v>1</v>
      </c>
      <c r="O34" s="133">
        <f>$E$17</f>
        <v>69</v>
      </c>
      <c r="P34" s="124">
        <f>P32</f>
        <v>-1</v>
      </c>
      <c r="Q34" s="133">
        <f>$E$17</f>
        <v>69</v>
      </c>
      <c r="R34" s="133">
        <f>R32</f>
        <v>0</v>
      </c>
      <c r="S34" s="4"/>
      <c r="T34" s="4" t="b">
        <f t="shared" ca="1" si="2"/>
        <v>0</v>
      </c>
      <c r="U34" t="b">
        <f t="shared" ca="1" si="3"/>
        <v>0</v>
      </c>
      <c r="W34" s="317" t="b">
        <f t="shared" ref="W34:W96" ca="1" si="11">AND(T35&lt;&gt;T36,T35,NOT(X35))</f>
        <v>0</v>
      </c>
      <c r="X34" s="317" t="b">
        <f t="shared" ref="X34:X97" ca="1" si="12">IF(X35,IF(Y34,FALSE,X35),IF(W34,TRUE,X35))</f>
        <v>1</v>
      </c>
      <c r="Y34" s="317" t="b">
        <f t="shared" ref="Y34:Y96" ca="1" si="13">AND(X35,AND(U35&lt;&gt;U36,U35))</f>
        <v>0</v>
      </c>
      <c r="Z34" t="b">
        <f t="shared" ref="Z34:Z96" ca="1" si="14">AND(U35&lt;&gt;U36,U35,NOT(AA35))</f>
        <v>0</v>
      </c>
      <c r="AA34" s="37" t="b">
        <f t="shared" ref="AA34:AA97" ca="1" si="15">IF(AA35,IF(AB34,FALSE,AA35),IF(Z34,TRUE,AA35))</f>
        <v>0</v>
      </c>
      <c r="AB34" t="b">
        <f t="shared" ref="AB34:AB96" ca="1" si="16">AND(AA35,AND(T35&lt;&gt;T36,T35))</f>
        <v>0</v>
      </c>
      <c r="AD34" t="b">
        <f t="shared" ref="AD34:AD97" ca="1" si="17">AND($U35&lt;&gt;$U36,$U35,NOT(AE35))</f>
        <v>0</v>
      </c>
      <c r="AE34" s="37" t="b">
        <f t="shared" ref="AE34:AE97" ca="1" si="18">IF(AE35,IF(AF34,FALSE,AE35),IF(AD34,TRUE,AE35))</f>
        <v>0</v>
      </c>
      <c r="AF34" t="b">
        <f t="shared" ref="AF34:AF97" ca="1" si="19">AND(AE35,AND($T35&lt;&gt;$T36,$T35))</f>
        <v>0</v>
      </c>
      <c r="AG34" s="317" t="b">
        <f t="shared" ref="AG34:AG97" ca="1" si="20">AND($T35&lt;&gt;$T36,$T35,NOT(AH35))</f>
        <v>0</v>
      </c>
      <c r="AH34" s="317" t="b">
        <f t="shared" ref="AH34:AH97" ca="1" si="21">IF(AH35,IF(AI34,FALSE,AH35),IF(AG34,TRUE,AH35))</f>
        <v>1</v>
      </c>
      <c r="AI34" s="317" t="b">
        <f t="shared" ref="AI34:AI97" ca="1" si="22">AND(AH35,AND($U35&lt;&gt;$U36,$U35))</f>
        <v>0</v>
      </c>
    </row>
    <row r="35" spans="1:35" x14ac:dyDescent="0.25">
      <c r="A35">
        <v>3</v>
      </c>
      <c r="B35" s="169">
        <f ca="1">OFFSET(InputPriceData!B$15,CalculationsAndCharts!$A35+$A$11,0,1,1)</f>
        <v>41841</v>
      </c>
      <c r="C35" s="3">
        <f ca="1">OFFSET(InputPriceData!G$15,CalculationsAndCharts!$A35+$A$11,IF($C$7,8,0),1,1)</f>
        <v>1023300</v>
      </c>
      <c r="D35" s="4">
        <f ca="1">OFFSET(InputPriceData!C$15,CalculationsAndCharts!$A35+$A$11,IF($C$7,8,0),1,1)</f>
        <v>94.86</v>
      </c>
      <c r="E35" s="4">
        <f ca="1">OFFSET(InputPriceData!D$15,CalculationsAndCharts!$A35+$A$11,IF($C$7,8,0),1,1)</f>
        <v>95.98</v>
      </c>
      <c r="F35" s="4">
        <f ca="1">OFFSET(InputPriceData!E$15,CalculationsAndCharts!$A35+$A$11,IF($C$7,8,0),1,1)</f>
        <v>94.85</v>
      </c>
      <c r="G35" s="4">
        <f ca="1">OFFSET(InputPriceData!F$15,CalculationsAndCharts!$A35+$A$11,IF($C$7,8,0),1,1)</f>
        <v>95.82</v>
      </c>
      <c r="H35" s="133"/>
      <c r="I35" s="133"/>
      <c r="J35" s="37">
        <f t="shared" ca="1" si="8"/>
        <v>2798</v>
      </c>
      <c r="K35" s="124">
        <f t="shared" ca="1" si="9"/>
        <v>1.6699999999999875</v>
      </c>
      <c r="L35" s="343">
        <f t="shared" ca="1" si="0"/>
        <v>0.66913076787363424</v>
      </c>
      <c r="M35" s="345">
        <f t="shared" ca="1" si="10"/>
        <v>0.72559958249300183</v>
      </c>
      <c r="N35" s="344">
        <f t="shared" ca="1" si="1"/>
        <v>0.92217634080582978</v>
      </c>
      <c r="O35" s="4"/>
      <c r="P35" s="4"/>
      <c r="Q35" s="3"/>
      <c r="R35" s="214"/>
      <c r="S35" s="4"/>
      <c r="T35" s="4" t="b">
        <f t="shared" ca="1" si="2"/>
        <v>0</v>
      </c>
      <c r="U35" t="b">
        <f t="shared" ca="1" si="3"/>
        <v>0</v>
      </c>
      <c r="W35" s="317" t="b">
        <f t="shared" ca="1" si="11"/>
        <v>0</v>
      </c>
      <c r="X35" s="317" t="b">
        <f t="shared" ca="1" si="12"/>
        <v>1</v>
      </c>
      <c r="Y35" s="317" t="b">
        <f t="shared" ca="1" si="13"/>
        <v>0</v>
      </c>
      <c r="Z35" t="b">
        <f t="shared" ca="1" si="14"/>
        <v>0</v>
      </c>
      <c r="AA35" s="37" t="b">
        <f t="shared" ca="1" si="15"/>
        <v>0</v>
      </c>
      <c r="AB35" t="b">
        <f t="shared" ca="1" si="16"/>
        <v>0</v>
      </c>
      <c r="AD35" t="b">
        <f t="shared" ca="1" si="17"/>
        <v>0</v>
      </c>
      <c r="AE35" s="37" t="b">
        <f t="shared" ca="1" si="18"/>
        <v>0</v>
      </c>
      <c r="AF35" t="b">
        <f t="shared" ca="1" si="19"/>
        <v>0</v>
      </c>
      <c r="AG35" s="317" t="b">
        <f t="shared" ca="1" si="20"/>
        <v>0</v>
      </c>
      <c r="AH35" s="317" t="b">
        <f t="shared" ca="1" si="21"/>
        <v>1</v>
      </c>
      <c r="AI35" s="317" t="b">
        <f t="shared" ca="1" si="22"/>
        <v>0</v>
      </c>
    </row>
    <row r="36" spans="1:35" s="37" customFormat="1" x14ac:dyDescent="0.25">
      <c r="A36" s="37">
        <v>4</v>
      </c>
      <c r="B36" s="169">
        <f ca="1">OFFSET(InputPriceData!B$15,CalculationsAndCharts!$A36+$A$11,0,1,1)</f>
        <v>41838</v>
      </c>
      <c r="C36" s="3">
        <f ca="1">OFFSET(InputPriceData!G$15,CalculationsAndCharts!$A36+$A$11,IF($C$7,8,0),1,1)</f>
        <v>1168700</v>
      </c>
      <c r="D36" s="4">
        <f ca="1">OFFSET(InputPriceData!C$15,CalculationsAndCharts!$A36+$A$11,IF($C$7,8,0),1,1)</f>
        <v>94.37</v>
      </c>
      <c r="E36" s="4">
        <f ca="1">OFFSET(InputPriceData!D$15,CalculationsAndCharts!$A36+$A$11,IF($C$7,8,0),1,1)</f>
        <v>94.96</v>
      </c>
      <c r="F36" s="4">
        <f ca="1">OFFSET(InputPriceData!E$15,CalculationsAndCharts!$A36+$A$11,IF($C$7,8,0),1,1)</f>
        <v>94</v>
      </c>
      <c r="G36" s="4">
        <f ca="1">OFFSET(InputPriceData!F$15,CalculationsAndCharts!$A36+$A$11,IF($C$7,8,0),1,1)</f>
        <v>94.85</v>
      </c>
      <c r="H36" s="133"/>
      <c r="I36" s="133"/>
      <c r="J36" s="37">
        <f t="shared" ca="1" si="8"/>
        <v>2797</v>
      </c>
      <c r="K36" s="124">
        <f t="shared" ca="1" si="9"/>
        <v>0.21999999999999886</v>
      </c>
      <c r="L36" s="343">
        <f t="shared" ca="1" si="0"/>
        <v>0.60849369301298872</v>
      </c>
      <c r="M36" s="345">
        <f t="shared" ca="1" si="10"/>
        <v>0.73218928606761036</v>
      </c>
      <c r="N36" s="344">
        <f t="shared" ca="1" si="1"/>
        <v>0.83106063499104577</v>
      </c>
      <c r="O36" s="4"/>
      <c r="P36" s="4"/>
      <c r="Q36" s="3"/>
      <c r="R36" s="214"/>
      <c r="S36" s="4"/>
      <c r="T36" s="4" t="b">
        <f t="shared" ca="1" si="2"/>
        <v>0</v>
      </c>
      <c r="U36" t="b">
        <f t="shared" ca="1" si="3"/>
        <v>0</v>
      </c>
      <c r="V36"/>
      <c r="W36" s="317" t="b">
        <f t="shared" ca="1" si="11"/>
        <v>0</v>
      </c>
      <c r="X36" s="317" t="b">
        <f t="shared" ca="1" si="12"/>
        <v>1</v>
      </c>
      <c r="Y36" s="317" t="b">
        <f t="shared" ca="1" si="13"/>
        <v>0</v>
      </c>
      <c r="Z36" t="b">
        <f t="shared" ca="1" si="14"/>
        <v>0</v>
      </c>
      <c r="AA36" s="37" t="b">
        <f t="shared" ca="1" si="15"/>
        <v>0</v>
      </c>
      <c r="AB36" t="b">
        <f t="shared" ca="1" si="16"/>
        <v>0</v>
      </c>
      <c r="AD36" t="b">
        <f t="shared" ca="1" si="17"/>
        <v>0</v>
      </c>
      <c r="AE36" s="37" t="b">
        <f t="shared" ca="1" si="18"/>
        <v>0</v>
      </c>
      <c r="AF36" t="b">
        <f t="shared" ca="1" si="19"/>
        <v>0</v>
      </c>
      <c r="AG36" s="317" t="b">
        <f t="shared" ca="1" si="20"/>
        <v>0</v>
      </c>
      <c r="AH36" s="317" t="b">
        <f t="shared" ca="1" si="21"/>
        <v>1</v>
      </c>
      <c r="AI36" s="317" t="b">
        <f t="shared" ca="1" si="22"/>
        <v>0</v>
      </c>
    </row>
    <row r="37" spans="1:35" x14ac:dyDescent="0.25">
      <c r="A37">
        <v>5</v>
      </c>
      <c r="B37" s="169">
        <f ca="1">OFFSET(InputPriceData!B$15,CalculationsAndCharts!$A37+$A$11,0,1,1)</f>
        <v>41837</v>
      </c>
      <c r="C37" s="3">
        <f ca="1">OFFSET(InputPriceData!G$15,CalculationsAndCharts!$A37+$A$11,IF($C$7,8,0),1,1)</f>
        <v>1077100</v>
      </c>
      <c r="D37" s="4">
        <f ca="1">OFFSET(InputPriceData!C$15,CalculationsAndCharts!$A37+$A$11,IF($C$7,8,0),1,1)</f>
        <v>94.18</v>
      </c>
      <c r="E37" s="4">
        <f ca="1">OFFSET(InputPriceData!D$15,CalculationsAndCharts!$A37+$A$11,IF($C$7,8,0),1,1)</f>
        <v>95.14</v>
      </c>
      <c r="F37" s="4">
        <f ca="1">OFFSET(InputPriceData!E$15,CalculationsAndCharts!$A37+$A$11,IF($C$7,8,0),1,1)</f>
        <v>93.64</v>
      </c>
      <c r="G37" s="4">
        <f ca="1">OFFSET(InputPriceData!F$15,CalculationsAndCharts!$A37+$A$11,IF($C$7,8,0),1,1)</f>
        <v>94.15</v>
      </c>
      <c r="H37" s="133"/>
      <c r="I37" s="133"/>
      <c r="J37" s="37">
        <f t="shared" ca="1" si="8"/>
        <v>2796</v>
      </c>
      <c r="K37" s="124">
        <f t="shared" ca="1" si="9"/>
        <v>-0.40999999999999659</v>
      </c>
      <c r="L37" s="343">
        <f t="shared" ca="1" si="0"/>
        <v>0.55540348536488038</v>
      </c>
      <c r="M37" s="345">
        <f t="shared" ca="1" si="10"/>
        <v>0.73883883558790142</v>
      </c>
      <c r="N37" s="344">
        <f t="shared" ca="1" si="1"/>
        <v>0.75172481279078984</v>
      </c>
      <c r="O37" s="4"/>
      <c r="P37" s="4"/>
      <c r="Q37" s="3"/>
      <c r="R37" s="214"/>
      <c r="S37" s="4"/>
      <c r="T37" s="4" t="b">
        <f t="shared" ca="1" si="2"/>
        <v>0</v>
      </c>
      <c r="U37" t="b">
        <f t="shared" ca="1" si="3"/>
        <v>0</v>
      </c>
      <c r="W37" s="317" t="b">
        <f t="shared" ca="1" si="11"/>
        <v>0</v>
      </c>
      <c r="X37" s="317" t="b">
        <f t="shared" ca="1" si="12"/>
        <v>1</v>
      </c>
      <c r="Y37" s="317" t="b">
        <f t="shared" ca="1" si="13"/>
        <v>0</v>
      </c>
      <c r="Z37" t="b">
        <f t="shared" ca="1" si="14"/>
        <v>0</v>
      </c>
      <c r="AA37" s="37" t="b">
        <f t="shared" ca="1" si="15"/>
        <v>0</v>
      </c>
      <c r="AB37" t="b">
        <f t="shared" ca="1" si="16"/>
        <v>0</v>
      </c>
      <c r="AD37" t="b">
        <f t="shared" ca="1" si="17"/>
        <v>0</v>
      </c>
      <c r="AE37" s="37" t="b">
        <f t="shared" ca="1" si="18"/>
        <v>0</v>
      </c>
      <c r="AF37" t="b">
        <f t="shared" ca="1" si="19"/>
        <v>0</v>
      </c>
      <c r="AG37" s="317" t="b">
        <f t="shared" ca="1" si="20"/>
        <v>0</v>
      </c>
      <c r="AH37" s="317" t="b">
        <f t="shared" ca="1" si="21"/>
        <v>1</v>
      </c>
      <c r="AI37" s="317" t="b">
        <f t="shared" ca="1" si="22"/>
        <v>0</v>
      </c>
    </row>
    <row r="38" spans="1:35" x14ac:dyDescent="0.25">
      <c r="A38">
        <v>6</v>
      </c>
      <c r="B38" s="169">
        <f ca="1">OFFSET(InputPriceData!B$15,CalculationsAndCharts!$A38+$A$11,0,1,1)</f>
        <v>41836</v>
      </c>
      <c r="C38" s="3">
        <f ca="1">OFFSET(InputPriceData!G$15,CalculationsAndCharts!$A38+$A$11,IF($C$7,8,0),1,1)</f>
        <v>1202700</v>
      </c>
      <c r="D38" s="4">
        <f ca="1">OFFSET(InputPriceData!C$15,CalculationsAndCharts!$A38+$A$11,IF($C$7,8,0),1,1)</f>
        <v>95.02</v>
      </c>
      <c r="E38" s="4">
        <f ca="1">OFFSET(InputPriceData!D$15,CalculationsAndCharts!$A38+$A$11,IF($C$7,8,0),1,1)</f>
        <v>95.12</v>
      </c>
      <c r="F38" s="4">
        <f ca="1">OFFSET(InputPriceData!E$15,CalculationsAndCharts!$A38+$A$11,IF($C$7,8,0),1,1)</f>
        <v>94.11</v>
      </c>
      <c r="G38" s="4">
        <f ca="1">OFFSET(InputPriceData!F$15,CalculationsAndCharts!$A38+$A$11,IF($C$7,8,0),1,1)</f>
        <v>94.63</v>
      </c>
      <c r="H38" s="133"/>
      <c r="I38" s="133"/>
      <c r="J38" s="37">
        <f t="shared" ca="1" si="8"/>
        <v>2795</v>
      </c>
      <c r="K38" s="124">
        <f t="shared" ca="1" si="9"/>
        <v>0.67000000000000171</v>
      </c>
      <c r="L38" s="343">
        <f t="shared" ca="1" si="0"/>
        <v>0.39248754054883406</v>
      </c>
      <c r="M38" s="345">
        <f t="shared" ca="1" si="10"/>
        <v>0.74554877455893176</v>
      </c>
      <c r="N38" s="344">
        <f t="shared" ca="1" si="1"/>
        <v>0.52644113160943828</v>
      </c>
      <c r="O38" s="4"/>
      <c r="P38" s="4"/>
      <c r="Q38" s="3"/>
      <c r="R38" s="214"/>
      <c r="S38" s="4"/>
      <c r="T38" s="4" t="b">
        <f t="shared" ca="1" si="2"/>
        <v>0</v>
      </c>
      <c r="U38" t="b">
        <f t="shared" ca="1" si="3"/>
        <v>0</v>
      </c>
      <c r="W38" s="317" t="b">
        <f t="shared" ca="1" si="11"/>
        <v>1</v>
      </c>
      <c r="X38" s="317" t="b">
        <f t="shared" ca="1" si="12"/>
        <v>1</v>
      </c>
      <c r="Y38" s="317" t="b">
        <f t="shared" ca="1" si="13"/>
        <v>0</v>
      </c>
      <c r="Z38" t="b">
        <f t="shared" ca="1" si="14"/>
        <v>0</v>
      </c>
      <c r="AA38" s="37" t="b">
        <f t="shared" ca="1" si="15"/>
        <v>0</v>
      </c>
      <c r="AB38" t="b">
        <f t="shared" ca="1" si="16"/>
        <v>1</v>
      </c>
      <c r="AD38" t="b">
        <f t="shared" ca="1" si="17"/>
        <v>0</v>
      </c>
      <c r="AE38" s="37" t="b">
        <f t="shared" ca="1" si="18"/>
        <v>0</v>
      </c>
      <c r="AF38" t="b">
        <f t="shared" ca="1" si="19"/>
        <v>1</v>
      </c>
      <c r="AG38" s="317" t="b">
        <f t="shared" ca="1" si="20"/>
        <v>1</v>
      </c>
      <c r="AH38" s="317" t="b">
        <f t="shared" ca="1" si="21"/>
        <v>1</v>
      </c>
      <c r="AI38" s="317" t="b">
        <f t="shared" ca="1" si="22"/>
        <v>0</v>
      </c>
    </row>
    <row r="39" spans="1:35" x14ac:dyDescent="0.25">
      <c r="A39">
        <v>7</v>
      </c>
      <c r="B39" s="216">
        <f ca="1">OFFSET(InputPriceData!B$15,CalculationsAndCharts!$A39+$A$11,0,1,1)</f>
        <v>41835</v>
      </c>
      <c r="C39" s="217">
        <f ca="1">OFFSET(InputPriceData!G$15,CalculationsAndCharts!$A39+$A$11,IF($C$7,8,0),1,1)</f>
        <v>1583200</v>
      </c>
      <c r="D39" s="218">
        <f ca="1">OFFSET(InputPriceData!C$15,CalculationsAndCharts!$A39+$A$11,IF($C$7,8,0),1,1)</f>
        <v>94.06</v>
      </c>
      <c r="E39" s="218">
        <f ca="1">OFFSET(InputPriceData!D$15,CalculationsAndCharts!$A39+$A$11,IF($C$7,8,0),1,1)</f>
        <v>95.26</v>
      </c>
      <c r="F39" s="218">
        <f ca="1">OFFSET(InputPriceData!E$15,CalculationsAndCharts!$A39+$A$11,IF($C$7,8,0),1,1)</f>
        <v>93.97</v>
      </c>
      <c r="G39" s="218">
        <f ca="1">OFFSET(InputPriceData!F$15,CalculationsAndCharts!$A39+$A$11,IF($C$7,8,0),1,1)</f>
        <v>94.56</v>
      </c>
      <c r="H39" s="133"/>
      <c r="I39" s="133"/>
      <c r="J39" s="37">
        <f t="shared" ca="1" si="8"/>
        <v>2794</v>
      </c>
      <c r="K39" s="124">
        <f t="shared" ca="1" si="9"/>
        <v>1.6000000000000085</v>
      </c>
      <c r="L39" s="343">
        <f t="shared" ca="1" si="0"/>
        <v>0.10611673232332072</v>
      </c>
      <c r="M39" s="345">
        <f t="shared" ca="1" si="10"/>
        <v>0.7523196514217273</v>
      </c>
      <c r="N39" s="344">
        <f t="shared" ca="1" si="1"/>
        <v>0.14105271891114665</v>
      </c>
      <c r="O39" s="4"/>
      <c r="P39" s="4"/>
      <c r="Q39" s="3"/>
      <c r="R39" s="214"/>
      <c r="S39" s="4"/>
      <c r="T39" s="4" t="b">
        <f t="shared" ca="1" si="2"/>
        <v>1</v>
      </c>
      <c r="U39" t="b">
        <f t="shared" ca="1" si="3"/>
        <v>0</v>
      </c>
      <c r="W39" s="317" t="b">
        <f t="shared" ca="1" si="11"/>
        <v>0</v>
      </c>
      <c r="X39" s="317" t="b">
        <f t="shared" ca="1" si="12"/>
        <v>0</v>
      </c>
      <c r="Y39" s="317" t="b">
        <f t="shared" ca="1" si="13"/>
        <v>0</v>
      </c>
      <c r="Z39" t="b">
        <f t="shared" ca="1" si="14"/>
        <v>0</v>
      </c>
      <c r="AA39" s="37" t="b">
        <f t="shared" ca="1" si="15"/>
        <v>1</v>
      </c>
      <c r="AB39" t="b">
        <f t="shared" ca="1" si="16"/>
        <v>0</v>
      </c>
      <c r="AD39" t="b">
        <f t="shared" ca="1" si="17"/>
        <v>0</v>
      </c>
      <c r="AE39" s="37" t="b">
        <f t="shared" ca="1" si="18"/>
        <v>1</v>
      </c>
      <c r="AF39" t="b">
        <f t="shared" ca="1" si="19"/>
        <v>0</v>
      </c>
      <c r="AG39" s="317" t="b">
        <f t="shared" ca="1" si="20"/>
        <v>0</v>
      </c>
      <c r="AH39" s="317" t="b">
        <f t="shared" ca="1" si="21"/>
        <v>0</v>
      </c>
      <c r="AI39" s="317" t="b">
        <f t="shared" ca="1" si="22"/>
        <v>0</v>
      </c>
    </row>
    <row r="40" spans="1:35" x14ac:dyDescent="0.25">
      <c r="A40">
        <v>8</v>
      </c>
      <c r="B40" s="169">
        <f ca="1">OFFSET(InputPriceData!B$15,CalculationsAndCharts!$A40+$A$11,0,1,1)</f>
        <v>41834</v>
      </c>
      <c r="C40" s="3">
        <f ca="1">OFFSET(InputPriceData!G$15,CalculationsAndCharts!$A40+$A$11,IF($C$7,8,0),1,1)</f>
        <v>1763400</v>
      </c>
      <c r="D40" s="4">
        <f ca="1">OFFSET(InputPriceData!C$15,CalculationsAndCharts!$A40+$A$11,IF($C$7,8,0),1,1)</f>
        <v>93.39</v>
      </c>
      <c r="E40" s="4">
        <f ca="1">OFFSET(InputPriceData!D$15,CalculationsAndCharts!$A40+$A$11,IF($C$7,8,0),1,1)</f>
        <v>94.13</v>
      </c>
      <c r="F40" s="4">
        <f ca="1">OFFSET(InputPriceData!E$15,CalculationsAndCharts!$A40+$A$11,IF($C$7,8,0),1,1)</f>
        <v>93.12</v>
      </c>
      <c r="G40" s="4">
        <f ca="1">OFFSET(InputPriceData!F$15,CalculationsAndCharts!$A40+$A$11,IF($C$7,8,0),1,1)</f>
        <v>93.96</v>
      </c>
      <c r="H40" s="133"/>
      <c r="I40" s="133"/>
      <c r="J40" s="37">
        <f t="shared" ca="1" si="8"/>
        <v>2793</v>
      </c>
      <c r="K40" s="124">
        <f t="shared" ca="1" si="9"/>
        <v>1.8599999999999994</v>
      </c>
      <c r="L40" s="343">
        <f t="shared" ca="1" si="0"/>
        <v>-0.21364927749286322</v>
      </c>
      <c r="M40" s="345">
        <f t="shared" ca="1" si="10"/>
        <v>0.75915201959811029</v>
      </c>
      <c r="N40" s="344">
        <f t="shared" ca="1" si="1"/>
        <v>-0.28143148141259988</v>
      </c>
      <c r="O40" s="4"/>
      <c r="P40" s="4"/>
      <c r="Q40" s="3"/>
      <c r="R40" s="214"/>
      <c r="S40" s="4"/>
      <c r="T40" s="4" t="b">
        <f t="shared" ca="1" si="2"/>
        <v>0</v>
      </c>
      <c r="U40" t="b">
        <f t="shared" ca="1" si="3"/>
        <v>0</v>
      </c>
      <c r="W40" s="317" t="b">
        <f t="shared" ca="1" si="11"/>
        <v>0</v>
      </c>
      <c r="X40" s="317" t="b">
        <f t="shared" ca="1" si="12"/>
        <v>0</v>
      </c>
      <c r="Y40" s="317" t="b">
        <f t="shared" ca="1" si="13"/>
        <v>0</v>
      </c>
      <c r="Z40" t="b">
        <f t="shared" ca="1" si="14"/>
        <v>0</v>
      </c>
      <c r="AA40" s="37" t="b">
        <f t="shared" ca="1" si="15"/>
        <v>1</v>
      </c>
      <c r="AB40" t="b">
        <f t="shared" ca="1" si="16"/>
        <v>0</v>
      </c>
      <c r="AD40" t="b">
        <f t="shared" ca="1" si="17"/>
        <v>0</v>
      </c>
      <c r="AE40" s="37" t="b">
        <f t="shared" ca="1" si="18"/>
        <v>1</v>
      </c>
      <c r="AF40" t="b">
        <f t="shared" ca="1" si="19"/>
        <v>0</v>
      </c>
      <c r="AG40" s="317" t="b">
        <f t="shared" ca="1" si="20"/>
        <v>0</v>
      </c>
      <c r="AH40" s="317" t="b">
        <f t="shared" ca="1" si="21"/>
        <v>0</v>
      </c>
      <c r="AI40" s="317" t="b">
        <f t="shared" ca="1" si="22"/>
        <v>0</v>
      </c>
    </row>
    <row r="41" spans="1:35" s="37" customFormat="1" x14ac:dyDescent="0.25">
      <c r="A41" s="37">
        <v>9</v>
      </c>
      <c r="B41" s="216">
        <f ca="1">OFFSET(InputPriceData!B$15,CalculationsAndCharts!$A41+$A$11,0,1,1)</f>
        <v>41831</v>
      </c>
      <c r="C41" s="217">
        <f ca="1">OFFSET(InputPriceData!G$15,CalculationsAndCharts!$A41+$A$11,IF($C$7,8,0),1,1)</f>
        <v>1515500</v>
      </c>
      <c r="D41" s="218">
        <f ca="1">OFFSET(InputPriceData!C$15,CalculationsAndCharts!$A41+$A$11,IF($C$7,8,0),1,1)</f>
        <v>92.13</v>
      </c>
      <c r="E41" s="218">
        <f ca="1">OFFSET(InputPriceData!D$15,CalculationsAndCharts!$A41+$A$11,IF($C$7,8,0),1,1)</f>
        <v>93.3</v>
      </c>
      <c r="F41" s="218">
        <f ca="1">OFFSET(InputPriceData!E$15,CalculationsAndCharts!$A41+$A$11,IF($C$7,8,0),1,1)</f>
        <v>91.91</v>
      </c>
      <c r="G41" s="218">
        <f ca="1">OFFSET(InputPriceData!F$15,CalculationsAndCharts!$A41+$A$11,IF($C$7,8,0),1,1)</f>
        <v>92.96</v>
      </c>
      <c r="H41" s="133"/>
      <c r="I41" s="133"/>
      <c r="J41" s="37">
        <f t="shared" ca="1" si="8"/>
        <v>2792</v>
      </c>
      <c r="K41" s="124">
        <f t="shared" ca="1" si="9"/>
        <v>1.0999999999999943</v>
      </c>
      <c r="L41" s="343">
        <f t="shared" ca="1" si="0"/>
        <v>-0.47278276516221479</v>
      </c>
      <c r="M41" s="345">
        <f t="shared" ca="1" si="10"/>
        <v>0.76604643753593371</v>
      </c>
      <c r="N41" s="344">
        <f t="shared" ca="1" si="1"/>
        <v>-0.61717246108861057</v>
      </c>
      <c r="O41" s="4"/>
      <c r="P41" s="4"/>
      <c r="Q41" s="3"/>
      <c r="R41" s="214"/>
      <c r="S41" s="4"/>
      <c r="T41" s="4" t="b">
        <f t="shared" ca="1" si="2"/>
        <v>0</v>
      </c>
      <c r="U41" t="b">
        <f t="shared" ca="1" si="3"/>
        <v>0</v>
      </c>
      <c r="V41"/>
      <c r="W41" s="317" t="b">
        <f t="shared" ca="1" si="11"/>
        <v>0</v>
      </c>
      <c r="X41" s="317" t="b">
        <f t="shared" ca="1" si="12"/>
        <v>0</v>
      </c>
      <c r="Y41" s="317" t="b">
        <f t="shared" ca="1" si="13"/>
        <v>0</v>
      </c>
      <c r="Z41" t="b">
        <f t="shared" ca="1" si="14"/>
        <v>0</v>
      </c>
      <c r="AA41" s="37" t="b">
        <f t="shared" ca="1" si="15"/>
        <v>1</v>
      </c>
      <c r="AB41" t="b">
        <f t="shared" ca="1" si="16"/>
        <v>0</v>
      </c>
      <c r="AD41" t="b">
        <f t="shared" ca="1" si="17"/>
        <v>0</v>
      </c>
      <c r="AE41" s="37" t="b">
        <f t="shared" ca="1" si="18"/>
        <v>1</v>
      </c>
      <c r="AF41" t="b">
        <f t="shared" ca="1" si="19"/>
        <v>0</v>
      </c>
      <c r="AG41" s="317" t="b">
        <f t="shared" ca="1" si="20"/>
        <v>0</v>
      </c>
      <c r="AH41" s="317" t="b">
        <f t="shared" ca="1" si="21"/>
        <v>0</v>
      </c>
      <c r="AI41" s="317" t="b">
        <f t="shared" ca="1" si="22"/>
        <v>0</v>
      </c>
    </row>
    <row r="42" spans="1:35" x14ac:dyDescent="0.25">
      <c r="A42">
        <v>10</v>
      </c>
      <c r="B42" s="169">
        <f ca="1">OFFSET(InputPriceData!B$15,CalculationsAndCharts!$A42+$A$11,0,1,1)</f>
        <v>41830</v>
      </c>
      <c r="C42" s="3">
        <f ca="1">OFFSET(InputPriceData!G$15,CalculationsAndCharts!$A42+$A$11,IF($C$7,8,0),1,1)</f>
        <v>1523400</v>
      </c>
      <c r="D42" s="4">
        <f ca="1">OFFSET(InputPriceData!C$15,CalculationsAndCharts!$A42+$A$11,IF($C$7,8,0),1,1)</f>
        <v>90.75</v>
      </c>
      <c r="E42" s="4">
        <f ca="1">OFFSET(InputPriceData!D$15,CalculationsAndCharts!$A42+$A$11,IF($C$7,8,0),1,1)</f>
        <v>92.68</v>
      </c>
      <c r="F42" s="4">
        <f ca="1">OFFSET(InputPriceData!E$15,CalculationsAndCharts!$A42+$A$11,IF($C$7,8,0),1,1)</f>
        <v>90.75</v>
      </c>
      <c r="G42" s="4">
        <f ca="1">OFFSET(InputPriceData!F$15,CalculationsAndCharts!$A42+$A$11,IF($C$7,8,0),1,1)</f>
        <v>92.1</v>
      </c>
      <c r="H42" s="133"/>
      <c r="I42" s="133"/>
      <c r="J42" s="37">
        <f t="shared" ca="1" si="8"/>
        <v>2791</v>
      </c>
      <c r="K42" s="124">
        <f t="shared" ca="1" si="9"/>
        <v>0.89999999999999147</v>
      </c>
      <c r="L42" s="343">
        <f t="shared" ca="1" si="0"/>
        <v>-0.63624818839607289</v>
      </c>
      <c r="M42" s="345">
        <f t="shared" ca="1" si="10"/>
        <v>0.77300346875472625</v>
      </c>
      <c r="N42" s="344">
        <f t="shared" ca="1" si="1"/>
        <v>-0.82308581282441085</v>
      </c>
      <c r="O42" s="4"/>
      <c r="P42" s="4"/>
      <c r="Q42" s="3"/>
      <c r="R42" s="214"/>
      <c r="S42" s="4"/>
      <c r="T42" s="4" t="b">
        <f t="shared" ca="1" si="2"/>
        <v>0</v>
      </c>
      <c r="U42" t="b">
        <f t="shared" ca="1" si="3"/>
        <v>0</v>
      </c>
      <c r="W42" s="317" t="b">
        <f t="shared" ca="1" si="11"/>
        <v>0</v>
      </c>
      <c r="X42" s="317" t="b">
        <f t="shared" ca="1" si="12"/>
        <v>0</v>
      </c>
      <c r="Y42" s="317" t="b">
        <f t="shared" ca="1" si="13"/>
        <v>0</v>
      </c>
      <c r="Z42" t="b">
        <f t="shared" ca="1" si="14"/>
        <v>0</v>
      </c>
      <c r="AA42" s="37" t="b">
        <f t="shared" ca="1" si="15"/>
        <v>1</v>
      </c>
      <c r="AB42" t="b">
        <f t="shared" ca="1" si="16"/>
        <v>0</v>
      </c>
      <c r="AD42" t="b">
        <f t="shared" ca="1" si="17"/>
        <v>0</v>
      </c>
      <c r="AE42" s="37" t="b">
        <f t="shared" ca="1" si="18"/>
        <v>1</v>
      </c>
      <c r="AF42" t="b">
        <f t="shared" ca="1" si="19"/>
        <v>0</v>
      </c>
      <c r="AG42" s="317" t="b">
        <f t="shared" ca="1" si="20"/>
        <v>0</v>
      </c>
      <c r="AH42" s="317" t="b">
        <f t="shared" ca="1" si="21"/>
        <v>0</v>
      </c>
      <c r="AI42" s="317" t="b">
        <f t="shared" ca="1" si="22"/>
        <v>0</v>
      </c>
    </row>
    <row r="43" spans="1:35" x14ac:dyDescent="0.25">
      <c r="A43">
        <v>11</v>
      </c>
      <c r="B43" s="169">
        <f ca="1">OFFSET(InputPriceData!B$15,CalculationsAndCharts!$A43+$A$11,0,1,1)</f>
        <v>41829</v>
      </c>
      <c r="C43" s="3">
        <f ca="1">OFFSET(InputPriceData!G$15,CalculationsAndCharts!$A43+$A$11,IF($C$7,8,0),1,1)</f>
        <v>1547700</v>
      </c>
      <c r="D43" s="4">
        <f ca="1">OFFSET(InputPriceData!C$15,CalculationsAndCharts!$A43+$A$11,IF($C$7,8,0),1,1)</f>
        <v>91.74</v>
      </c>
      <c r="E43" s="4">
        <f ca="1">OFFSET(InputPriceData!D$15,CalculationsAndCharts!$A43+$A$11,IF($C$7,8,0),1,1)</f>
        <v>91.87</v>
      </c>
      <c r="F43" s="4">
        <f ca="1">OFFSET(InputPriceData!E$15,CalculationsAndCharts!$A43+$A$11,IF($C$7,8,0),1,1)</f>
        <v>91</v>
      </c>
      <c r="G43" s="4">
        <f ca="1">OFFSET(InputPriceData!F$15,CalculationsAndCharts!$A43+$A$11,IF($C$7,8,0),1,1)</f>
        <v>91.86</v>
      </c>
      <c r="H43" s="133"/>
      <c r="I43" s="133"/>
      <c r="J43" s="37">
        <f t="shared" ca="1" si="8"/>
        <v>2790</v>
      </c>
      <c r="K43" s="124">
        <f t="shared" ca="1" si="9"/>
        <v>-0.43000000000000682</v>
      </c>
      <c r="L43" s="343">
        <f t="shared" ca="1" si="0"/>
        <v>-0.68953982514575651</v>
      </c>
      <c r="M43" s="345">
        <f t="shared" ca="1" si="10"/>
        <v>0.78002368189175197</v>
      </c>
      <c r="N43" s="344">
        <f t="shared" ca="1" si="1"/>
        <v>-0.88399857741940657</v>
      </c>
      <c r="O43" s="4"/>
      <c r="P43" s="4"/>
      <c r="Q43" s="3"/>
      <c r="R43" s="214"/>
      <c r="S43" s="4"/>
      <c r="T43" s="4" t="b">
        <f t="shared" ca="1" si="2"/>
        <v>0</v>
      </c>
      <c r="U43" t="b">
        <f t="shared" ca="1" si="3"/>
        <v>0</v>
      </c>
      <c r="W43" s="317" t="b">
        <f t="shared" ca="1" si="11"/>
        <v>0</v>
      </c>
      <c r="X43" s="317" t="b">
        <f t="shared" ca="1" si="12"/>
        <v>0</v>
      </c>
      <c r="Y43" s="317" t="b">
        <f t="shared" ca="1" si="13"/>
        <v>0</v>
      </c>
      <c r="Z43" t="b">
        <f t="shared" ca="1" si="14"/>
        <v>0</v>
      </c>
      <c r="AA43" s="37" t="b">
        <f t="shared" ca="1" si="15"/>
        <v>1</v>
      </c>
      <c r="AB43" t="b">
        <f t="shared" ca="1" si="16"/>
        <v>0</v>
      </c>
      <c r="AD43" t="b">
        <f t="shared" ca="1" si="17"/>
        <v>0</v>
      </c>
      <c r="AE43" s="37" t="b">
        <f t="shared" ca="1" si="18"/>
        <v>1</v>
      </c>
      <c r="AF43" t="b">
        <f t="shared" ca="1" si="19"/>
        <v>0</v>
      </c>
      <c r="AG43" s="317" t="b">
        <f t="shared" ca="1" si="20"/>
        <v>0</v>
      </c>
      <c r="AH43" s="317" t="b">
        <f t="shared" ca="1" si="21"/>
        <v>0</v>
      </c>
      <c r="AI43" s="317" t="b">
        <f t="shared" ca="1" si="22"/>
        <v>0</v>
      </c>
    </row>
    <row r="44" spans="1:35" s="37" customFormat="1" x14ac:dyDescent="0.25">
      <c r="A44" s="37">
        <v>12</v>
      </c>
      <c r="B44" s="216">
        <f ca="1">OFFSET(InputPriceData!B$15,CalculationsAndCharts!$A44+$A$11,0,1,1)</f>
        <v>41828</v>
      </c>
      <c r="C44" s="217">
        <f ca="1">OFFSET(InputPriceData!G$15,CalculationsAndCharts!$A44+$A$11,IF($C$7,8,0),1,1)</f>
        <v>1417300</v>
      </c>
      <c r="D44" s="218">
        <f ca="1">OFFSET(InputPriceData!C$15,CalculationsAndCharts!$A44+$A$11,IF($C$7,8,0),1,1)</f>
        <v>92.03</v>
      </c>
      <c r="E44" s="218">
        <f ca="1">OFFSET(InputPriceData!D$15,CalculationsAndCharts!$A44+$A$11,IF($C$7,8,0),1,1)</f>
        <v>92.22</v>
      </c>
      <c r="F44" s="218">
        <f ca="1">OFFSET(InputPriceData!E$15,CalculationsAndCharts!$A44+$A$11,IF($C$7,8,0),1,1)</f>
        <v>91.07</v>
      </c>
      <c r="G44" s="218">
        <f ca="1">OFFSET(InputPriceData!F$15,CalculationsAndCharts!$A44+$A$11,IF($C$7,8,0),1,1)</f>
        <v>91.2</v>
      </c>
      <c r="H44" s="133"/>
      <c r="I44" s="133"/>
      <c r="J44" s="37">
        <f t="shared" ca="1" si="8"/>
        <v>2789</v>
      </c>
      <c r="K44" s="124">
        <f t="shared" ca="1" si="9"/>
        <v>-2.019999999999996</v>
      </c>
      <c r="L44" s="343">
        <f t="shared" ca="1" si="0"/>
        <v>-0.65872711811013263</v>
      </c>
      <c r="M44" s="345">
        <f t="shared" ca="1" si="10"/>
        <v>0.78710765074848843</v>
      </c>
      <c r="N44" s="344">
        <f t="shared" ca="1" si="1"/>
        <v>-0.83689583944931267</v>
      </c>
      <c r="O44" s="218"/>
      <c r="P44" s="218"/>
      <c r="Q44" s="217"/>
      <c r="R44" s="124"/>
      <c r="S44" s="218"/>
      <c r="T44" s="4" t="b">
        <f t="shared" ca="1" si="2"/>
        <v>0</v>
      </c>
      <c r="U44" t="b">
        <f t="shared" ca="1" si="3"/>
        <v>0</v>
      </c>
      <c r="V44"/>
      <c r="W44" s="317" t="b">
        <f t="shared" ca="1" si="11"/>
        <v>0</v>
      </c>
      <c r="X44" s="317" t="b">
        <f t="shared" ca="1" si="12"/>
        <v>0</v>
      </c>
      <c r="Y44" s="317" t="b">
        <f t="shared" ca="1" si="13"/>
        <v>0</v>
      </c>
      <c r="Z44" t="b">
        <f t="shared" ca="1" si="14"/>
        <v>0</v>
      </c>
      <c r="AA44" s="37" t="b">
        <f t="shared" ca="1" si="15"/>
        <v>1</v>
      </c>
      <c r="AB44" t="b">
        <f t="shared" ca="1" si="16"/>
        <v>0</v>
      </c>
      <c r="AD44" t="b">
        <f t="shared" ca="1" si="17"/>
        <v>0</v>
      </c>
      <c r="AE44" s="37" t="b">
        <f t="shared" ca="1" si="18"/>
        <v>1</v>
      </c>
      <c r="AF44" t="b">
        <f t="shared" ca="1" si="19"/>
        <v>0</v>
      </c>
      <c r="AG44" s="317" t="b">
        <f t="shared" ca="1" si="20"/>
        <v>0</v>
      </c>
      <c r="AH44" s="317" t="b">
        <f t="shared" ca="1" si="21"/>
        <v>0</v>
      </c>
      <c r="AI44" s="317" t="b">
        <f t="shared" ca="1" si="22"/>
        <v>0</v>
      </c>
    </row>
    <row r="45" spans="1:35" s="37" customFormat="1" x14ac:dyDescent="0.25">
      <c r="A45" s="37">
        <v>13</v>
      </c>
      <c r="B45" s="216">
        <f ca="1">OFFSET(InputPriceData!B$15,CalculationsAndCharts!$A45+$A$11,0,1,1)</f>
        <v>41827</v>
      </c>
      <c r="C45" s="217">
        <f ca="1">OFFSET(InputPriceData!G$15,CalculationsAndCharts!$A45+$A$11,IF($C$7,8,0),1,1)</f>
        <v>1235900</v>
      </c>
      <c r="D45" s="218">
        <f ca="1">OFFSET(InputPriceData!C$15,CalculationsAndCharts!$A45+$A$11,IF($C$7,8,0),1,1)</f>
        <v>93.29</v>
      </c>
      <c r="E45" s="218">
        <f ca="1">OFFSET(InputPriceData!D$15,CalculationsAndCharts!$A45+$A$11,IF($C$7,8,0),1,1)</f>
        <v>93.39</v>
      </c>
      <c r="F45" s="218">
        <f ca="1">OFFSET(InputPriceData!E$15,CalculationsAndCharts!$A45+$A$11,IF($C$7,8,0),1,1)</f>
        <v>92.1</v>
      </c>
      <c r="G45" s="218">
        <f ca="1">OFFSET(InputPriceData!F$15,CalculationsAndCharts!$A45+$A$11,IF($C$7,8,0),1,1)</f>
        <v>92.29</v>
      </c>
      <c r="H45" s="133"/>
      <c r="I45" s="133"/>
      <c r="J45" s="37">
        <f t="shared" ca="1" si="8"/>
        <v>2788</v>
      </c>
      <c r="K45" s="124">
        <f t="shared" ca="1" si="9"/>
        <v>-0.17999999999999261</v>
      </c>
      <c r="L45" s="343">
        <f t="shared" ca="1" si="0"/>
        <v>-0.68044995488926419</v>
      </c>
      <c r="M45" s="345">
        <f t="shared" ca="1" si="10"/>
        <v>0.79425595433752616</v>
      </c>
      <c r="N45" s="344">
        <f t="shared" ca="1" si="1"/>
        <v>-0.85671369685457954</v>
      </c>
      <c r="O45" s="218"/>
      <c r="P45" s="218"/>
      <c r="Q45" s="217"/>
      <c r="R45" s="124"/>
      <c r="S45" s="218"/>
      <c r="T45" s="4" t="b">
        <f t="shared" ca="1" si="2"/>
        <v>0</v>
      </c>
      <c r="U45" t="b">
        <f t="shared" ca="1" si="3"/>
        <v>0</v>
      </c>
      <c r="V45"/>
      <c r="W45" s="317" t="b">
        <f t="shared" ca="1" si="11"/>
        <v>0</v>
      </c>
      <c r="X45" s="317" t="b">
        <f t="shared" ca="1" si="12"/>
        <v>0</v>
      </c>
      <c r="Y45" s="317" t="b">
        <f t="shared" ca="1" si="13"/>
        <v>0</v>
      </c>
      <c r="Z45" t="b">
        <f t="shared" ca="1" si="14"/>
        <v>0</v>
      </c>
      <c r="AA45" s="37" t="b">
        <f t="shared" ca="1" si="15"/>
        <v>1</v>
      </c>
      <c r="AB45" t="b">
        <f t="shared" ca="1" si="16"/>
        <v>0</v>
      </c>
      <c r="AD45" t="b">
        <f t="shared" ca="1" si="17"/>
        <v>0</v>
      </c>
      <c r="AE45" s="37" t="b">
        <f t="shared" ca="1" si="18"/>
        <v>1</v>
      </c>
      <c r="AF45" t="b">
        <f t="shared" ca="1" si="19"/>
        <v>0</v>
      </c>
      <c r="AG45" s="317" t="b">
        <f t="shared" ca="1" si="20"/>
        <v>0</v>
      </c>
      <c r="AH45" s="317" t="b">
        <f t="shared" ca="1" si="21"/>
        <v>0</v>
      </c>
      <c r="AI45" s="317" t="b">
        <f t="shared" ca="1" si="22"/>
        <v>0</v>
      </c>
    </row>
    <row r="46" spans="1:35" s="37" customFormat="1" x14ac:dyDescent="0.25">
      <c r="A46" s="37">
        <v>14</v>
      </c>
      <c r="B46" s="216">
        <f ca="1">OFFSET(InputPriceData!B$15,CalculationsAndCharts!$A46+$A$11,0,1,1)</f>
        <v>41823</v>
      </c>
      <c r="C46" s="217">
        <f ca="1">OFFSET(InputPriceData!G$15,CalculationsAndCharts!$A46+$A$11,IF($C$7,8,0),1,1)</f>
        <v>808800</v>
      </c>
      <c r="D46" s="218">
        <f ca="1">OFFSET(InputPriceData!C$15,CalculationsAndCharts!$A46+$A$11,IF($C$7,8,0),1,1)</f>
        <v>93.39</v>
      </c>
      <c r="E46" s="218">
        <f ca="1">OFFSET(InputPriceData!D$15,CalculationsAndCharts!$A46+$A$11,IF($C$7,8,0),1,1)</f>
        <v>93.5</v>
      </c>
      <c r="F46" s="218">
        <f ca="1">OFFSET(InputPriceData!E$15,CalculationsAndCharts!$A46+$A$11,IF($C$7,8,0),1,1)</f>
        <v>92.48</v>
      </c>
      <c r="G46" s="218">
        <f ca="1">OFFSET(InputPriceData!F$15,CalculationsAndCharts!$A46+$A$11,IF($C$7,8,0),1,1)</f>
        <v>93.22</v>
      </c>
      <c r="H46" s="133"/>
      <c r="I46" s="133"/>
      <c r="J46" s="37">
        <f t="shared" ca="1" si="8"/>
        <v>2787</v>
      </c>
      <c r="K46" s="124">
        <f t="shared" ca="1" si="9"/>
        <v>0.12000000000000455</v>
      </c>
      <c r="L46" s="343">
        <f t="shared" ca="1" si="0"/>
        <v>-0.76601298103375426</v>
      </c>
      <c r="M46" s="345">
        <f t="shared" ca="1" si="10"/>
        <v>0.80146917692989528</v>
      </c>
      <c r="N46" s="344">
        <f t="shared" ca="1" si="1"/>
        <v>-0.95576099877981657</v>
      </c>
      <c r="O46" s="218"/>
      <c r="P46" s="218"/>
      <c r="Q46" s="217"/>
      <c r="R46" s="124"/>
      <c r="S46" s="218"/>
      <c r="T46" s="4" t="b">
        <f t="shared" ca="1" si="2"/>
        <v>0</v>
      </c>
      <c r="U46" t="b">
        <f t="shared" ca="1" si="3"/>
        <v>0</v>
      </c>
      <c r="V46"/>
      <c r="W46" s="317" t="b">
        <f t="shared" ca="1" si="11"/>
        <v>0</v>
      </c>
      <c r="X46" s="317" t="b">
        <f t="shared" ca="1" si="12"/>
        <v>0</v>
      </c>
      <c r="Y46" s="317" t="b">
        <f t="shared" ca="1" si="13"/>
        <v>0</v>
      </c>
      <c r="Z46" t="b">
        <f t="shared" ca="1" si="14"/>
        <v>0</v>
      </c>
      <c r="AA46" s="37" t="b">
        <f t="shared" ca="1" si="15"/>
        <v>1</v>
      </c>
      <c r="AB46" t="b">
        <f t="shared" ca="1" si="16"/>
        <v>0</v>
      </c>
      <c r="AD46" t="b">
        <f t="shared" ca="1" si="17"/>
        <v>0</v>
      </c>
      <c r="AE46" s="37" t="b">
        <f t="shared" ca="1" si="18"/>
        <v>1</v>
      </c>
      <c r="AF46" t="b">
        <f t="shared" ca="1" si="19"/>
        <v>0</v>
      </c>
      <c r="AG46" s="317" t="b">
        <f t="shared" ca="1" si="20"/>
        <v>0</v>
      </c>
      <c r="AH46" s="317" t="b">
        <f t="shared" ca="1" si="21"/>
        <v>0</v>
      </c>
      <c r="AI46" s="317" t="b">
        <f t="shared" ca="1" si="22"/>
        <v>0</v>
      </c>
    </row>
    <row r="47" spans="1:35" s="37" customFormat="1" x14ac:dyDescent="0.25">
      <c r="A47" s="37">
        <v>15</v>
      </c>
      <c r="B47" s="216">
        <f ca="1">OFFSET(InputPriceData!B$15,CalculationsAndCharts!$A47+$A$11,0,1,1)</f>
        <v>41822</v>
      </c>
      <c r="C47" s="217">
        <f ca="1">OFFSET(InputPriceData!G$15,CalculationsAndCharts!$A47+$A$11,IF($C$7,8,0),1,1)</f>
        <v>1136500</v>
      </c>
      <c r="D47" s="218">
        <f ca="1">OFFSET(InputPriceData!C$15,CalculationsAndCharts!$A47+$A$11,IF($C$7,8,0),1,1)</f>
        <v>93.1</v>
      </c>
      <c r="E47" s="218">
        <f ca="1">OFFSET(InputPriceData!D$15,CalculationsAndCharts!$A47+$A$11,IF($C$7,8,0),1,1)</f>
        <v>93.56</v>
      </c>
      <c r="F47" s="218">
        <f ca="1">OFFSET(InputPriceData!E$15,CalculationsAndCharts!$A47+$A$11,IF($C$7,8,0),1,1)</f>
        <v>92.22</v>
      </c>
      <c r="G47" s="218">
        <f ca="1">OFFSET(InputPriceData!F$15,CalculationsAndCharts!$A47+$A$11,IF($C$7,8,0),1,1)</f>
        <v>92.47</v>
      </c>
      <c r="H47" s="133"/>
      <c r="I47" s="133"/>
      <c r="J47" s="37">
        <f t="shared" ca="1" si="8"/>
        <v>2786</v>
      </c>
      <c r="K47" s="124">
        <f t="shared" ca="1" si="9"/>
        <v>0.21999999999999886</v>
      </c>
      <c r="L47" s="343">
        <f t="shared" ca="1" si="0"/>
        <v>-0.80874790810282071</v>
      </c>
      <c r="M47" s="345">
        <f t="shared" ca="1" si="10"/>
        <v>0.80874790810282071</v>
      </c>
      <c r="N47" s="344">
        <f t="shared" ca="1" si="1"/>
        <v>-1</v>
      </c>
      <c r="O47" s="218"/>
      <c r="P47" s="218"/>
      <c r="Q47" s="217"/>
      <c r="S47" s="218"/>
      <c r="T47" s="4" t="b">
        <f t="shared" ca="1" si="2"/>
        <v>0</v>
      </c>
      <c r="U47" t="b">
        <f t="shared" ca="1" si="3"/>
        <v>0</v>
      </c>
      <c r="V47"/>
      <c r="W47" s="317" t="b">
        <f t="shared" ca="1" si="11"/>
        <v>0</v>
      </c>
      <c r="X47" s="317" t="b">
        <f t="shared" ca="1" si="12"/>
        <v>0</v>
      </c>
      <c r="Y47" s="317" t="b">
        <f t="shared" ca="1" si="13"/>
        <v>0</v>
      </c>
      <c r="Z47" t="b">
        <f t="shared" ca="1" si="14"/>
        <v>0</v>
      </c>
      <c r="AA47" s="37" t="b">
        <f t="shared" ca="1" si="15"/>
        <v>1</v>
      </c>
      <c r="AB47" t="b">
        <f t="shared" ca="1" si="16"/>
        <v>0</v>
      </c>
      <c r="AD47" t="b">
        <f t="shared" ca="1" si="17"/>
        <v>0</v>
      </c>
      <c r="AE47" s="37" t="b">
        <f t="shared" ca="1" si="18"/>
        <v>1</v>
      </c>
      <c r="AF47" t="b">
        <f t="shared" ca="1" si="19"/>
        <v>0</v>
      </c>
      <c r="AG47" s="317" t="b">
        <f t="shared" ca="1" si="20"/>
        <v>0</v>
      </c>
      <c r="AH47" s="317" t="b">
        <f t="shared" ca="1" si="21"/>
        <v>0</v>
      </c>
      <c r="AI47" s="317" t="b">
        <f t="shared" ca="1" si="22"/>
        <v>0</v>
      </c>
    </row>
    <row r="48" spans="1:35" s="37" customFormat="1" x14ac:dyDescent="0.25">
      <c r="A48" s="37">
        <v>16</v>
      </c>
      <c r="B48" s="216">
        <f ca="1">OFFSET(InputPriceData!B$15,CalculationsAndCharts!$A48+$A$11,0,1,1)</f>
        <v>41821</v>
      </c>
      <c r="C48" s="217">
        <f ca="1">OFFSET(InputPriceData!G$15,CalculationsAndCharts!$A48+$A$11,IF($C$7,8,0),1,1)</f>
        <v>2129800</v>
      </c>
      <c r="D48" s="218">
        <f ca="1">OFFSET(InputPriceData!C$15,CalculationsAndCharts!$A48+$A$11,IF($C$7,8,0),1,1)</f>
        <v>91.67</v>
      </c>
      <c r="E48" s="218">
        <f ca="1">OFFSET(InputPriceData!D$15,CalculationsAndCharts!$A48+$A$11,IF($C$7,8,0),1,1)</f>
        <v>93.63</v>
      </c>
      <c r="F48" s="218">
        <f ca="1">OFFSET(InputPriceData!E$15,CalculationsAndCharts!$A48+$A$11,IF($C$7,8,0),1,1)</f>
        <v>90.37</v>
      </c>
      <c r="G48" s="218">
        <f ca="1">OFFSET(InputPriceData!F$15,CalculationsAndCharts!$A48+$A$11,IF($C$7,8,0),1,1)</f>
        <v>93.1</v>
      </c>
      <c r="H48" s="133"/>
      <c r="I48" s="133"/>
      <c r="J48" s="37">
        <f t="shared" ca="1" si="8"/>
        <v>2785</v>
      </c>
      <c r="K48" s="124">
        <f t="shared" ca="1" si="9"/>
        <v>-1.3000000000000114</v>
      </c>
      <c r="L48" s="343">
        <f t="shared" ca="1" si="0"/>
        <v>-0.75479561959441077</v>
      </c>
      <c r="M48" s="345">
        <f t="shared" ca="1" si="10"/>
        <v>0.75479561959441077</v>
      </c>
      <c r="N48" s="344">
        <f t="shared" ca="1" si="1"/>
        <v>-1</v>
      </c>
      <c r="O48" s="218"/>
      <c r="P48" s="218"/>
      <c r="Q48" s="217"/>
      <c r="S48" s="218"/>
      <c r="T48" s="4" t="b">
        <f t="shared" ca="1" si="2"/>
        <v>0</v>
      </c>
      <c r="U48" t="b">
        <f t="shared" ca="1" si="3"/>
        <v>0</v>
      </c>
      <c r="V48"/>
      <c r="W48" s="317" t="b">
        <f t="shared" ca="1" si="11"/>
        <v>0</v>
      </c>
      <c r="X48" s="317" t="b">
        <f t="shared" ca="1" si="12"/>
        <v>0</v>
      </c>
      <c r="Y48" s="317" t="b">
        <f t="shared" ca="1" si="13"/>
        <v>0</v>
      </c>
      <c r="Z48" t="b">
        <f t="shared" ca="1" si="14"/>
        <v>0</v>
      </c>
      <c r="AA48" s="37" t="b">
        <f t="shared" ca="1" si="15"/>
        <v>1</v>
      </c>
      <c r="AB48" t="b">
        <f t="shared" ca="1" si="16"/>
        <v>0</v>
      </c>
      <c r="AD48" t="b">
        <f t="shared" ca="1" si="17"/>
        <v>0</v>
      </c>
      <c r="AE48" s="37" t="b">
        <f t="shared" ca="1" si="18"/>
        <v>1</v>
      </c>
      <c r="AF48" t="b">
        <f t="shared" ca="1" si="19"/>
        <v>0</v>
      </c>
      <c r="AG48" s="317" t="b">
        <f t="shared" ca="1" si="20"/>
        <v>0</v>
      </c>
      <c r="AH48" s="317" t="b">
        <f t="shared" ca="1" si="21"/>
        <v>0</v>
      </c>
      <c r="AI48" s="317" t="b">
        <f t="shared" ca="1" si="22"/>
        <v>0</v>
      </c>
    </row>
    <row r="49" spans="1:35" s="37" customFormat="1" x14ac:dyDescent="0.25">
      <c r="A49" s="37">
        <v>17</v>
      </c>
      <c r="B49" s="216">
        <f ca="1">OFFSET(InputPriceData!B$15,CalculationsAndCharts!$A49+$A$11,0,1,1)</f>
        <v>41820</v>
      </c>
      <c r="C49" s="217">
        <f ca="1">OFFSET(InputPriceData!G$15,CalculationsAndCharts!$A49+$A$11,IF($C$7,8,0),1,1)</f>
        <v>1625500</v>
      </c>
      <c r="D49" s="218">
        <f ca="1">OFFSET(InputPriceData!C$15,CalculationsAndCharts!$A49+$A$11,IF($C$7,8,0),1,1)</f>
        <v>93.82</v>
      </c>
      <c r="E49" s="218">
        <f ca="1">OFFSET(InputPriceData!D$15,CalculationsAndCharts!$A49+$A$11,IF($C$7,8,0),1,1)</f>
        <v>93.84</v>
      </c>
      <c r="F49" s="218">
        <f ca="1">OFFSET(InputPriceData!E$15,CalculationsAndCharts!$A49+$A$11,IF($C$7,8,0),1,1)</f>
        <v>92.1</v>
      </c>
      <c r="G49" s="218">
        <f ca="1">OFFSET(InputPriceData!F$15,CalculationsAndCharts!$A49+$A$11,IF($C$7,8,0),1,1)</f>
        <v>92.25</v>
      </c>
      <c r="H49" s="133"/>
      <c r="I49" s="133"/>
      <c r="J49" s="37">
        <f t="shared" ca="1" si="8"/>
        <v>2784</v>
      </c>
      <c r="K49" s="124">
        <f t="shared" ca="1" si="9"/>
        <v>-1.8299999999999983</v>
      </c>
      <c r="L49" s="343">
        <f t="shared" ca="1" si="0"/>
        <v>-0.64420503113078698</v>
      </c>
      <c r="M49" s="345">
        <f t="shared" ca="1" si="10"/>
        <v>0.66594172928292295</v>
      </c>
      <c r="N49" s="344">
        <f t="shared" ca="1" si="1"/>
        <v>-0.96735945924947253</v>
      </c>
      <c r="O49" s="218"/>
      <c r="P49" s="218"/>
      <c r="Q49" s="217"/>
      <c r="S49" s="218"/>
      <c r="T49" s="4" t="b">
        <f t="shared" ca="1" si="2"/>
        <v>0</v>
      </c>
      <c r="U49" t="b">
        <f t="shared" ca="1" si="3"/>
        <v>0</v>
      </c>
      <c r="V49"/>
      <c r="W49" s="317" t="b">
        <f t="shared" ca="1" si="11"/>
        <v>0</v>
      </c>
      <c r="X49" s="317" t="b">
        <f t="shared" ca="1" si="12"/>
        <v>0</v>
      </c>
      <c r="Y49" s="317" t="b">
        <f t="shared" ca="1" si="13"/>
        <v>0</v>
      </c>
      <c r="Z49" t="b">
        <f t="shared" ca="1" si="14"/>
        <v>0</v>
      </c>
      <c r="AA49" s="37" t="b">
        <f t="shared" ca="1" si="15"/>
        <v>1</v>
      </c>
      <c r="AB49" t="b">
        <f t="shared" ca="1" si="16"/>
        <v>0</v>
      </c>
      <c r="AD49" t="b">
        <f t="shared" ca="1" si="17"/>
        <v>0</v>
      </c>
      <c r="AE49" s="37" t="b">
        <f t="shared" ca="1" si="18"/>
        <v>1</v>
      </c>
      <c r="AF49" t="b">
        <f t="shared" ca="1" si="19"/>
        <v>0</v>
      </c>
      <c r="AG49" s="317" t="b">
        <f t="shared" ca="1" si="20"/>
        <v>0</v>
      </c>
      <c r="AH49" s="317" t="b">
        <f t="shared" ca="1" si="21"/>
        <v>0</v>
      </c>
      <c r="AI49" s="317" t="b">
        <f t="shared" ca="1" si="22"/>
        <v>0</v>
      </c>
    </row>
    <row r="50" spans="1:35" s="37" customFormat="1" x14ac:dyDescent="0.25">
      <c r="A50" s="37">
        <v>18</v>
      </c>
      <c r="B50" s="216">
        <f ca="1">OFFSET(InputPriceData!B$15,CalculationsAndCharts!$A50+$A$11,0,1,1)</f>
        <v>41817</v>
      </c>
      <c r="C50" s="217">
        <f ca="1">OFFSET(InputPriceData!G$15,CalculationsAndCharts!$A50+$A$11,IF($C$7,8,0),1,1)</f>
        <v>1895000</v>
      </c>
      <c r="D50" s="218">
        <f ca="1">OFFSET(InputPriceData!C$15,CalculationsAndCharts!$A50+$A$11,IF($C$7,8,0),1,1)</f>
        <v>94.12</v>
      </c>
      <c r="E50" s="218">
        <f ca="1">OFFSET(InputPriceData!D$15,CalculationsAndCharts!$A50+$A$11,IF($C$7,8,0),1,1)</f>
        <v>94.45</v>
      </c>
      <c r="F50" s="218">
        <f ca="1">OFFSET(InputPriceData!E$15,CalculationsAndCharts!$A50+$A$11,IF($C$7,8,0),1,1)</f>
        <v>93.75</v>
      </c>
      <c r="G50" s="218">
        <f ca="1">OFFSET(InputPriceData!F$15,CalculationsAndCharts!$A50+$A$11,IF($C$7,8,0),1,1)</f>
        <v>94.4</v>
      </c>
      <c r="H50" s="133"/>
      <c r="I50" s="133"/>
      <c r="J50" s="37">
        <f t="shared" ca="1" si="8"/>
        <v>2783</v>
      </c>
      <c r="K50" s="124">
        <f t="shared" ca="1" si="9"/>
        <v>-0.30999999999998806</v>
      </c>
      <c r="L50" s="343">
        <f t="shared" ca="1" si="0"/>
        <v>-0.58521153866300457</v>
      </c>
      <c r="M50" s="345">
        <f t="shared" ca="1" si="10"/>
        <v>0.6719896360069858</v>
      </c>
      <c r="N50" s="344">
        <f t="shared" ca="1" si="1"/>
        <v>-0.87086393495646242</v>
      </c>
      <c r="O50" s="218"/>
      <c r="P50" s="218"/>
      <c r="Q50" s="217"/>
      <c r="S50" s="218"/>
      <c r="T50" s="4" t="b">
        <f t="shared" ca="1" si="2"/>
        <v>0</v>
      </c>
      <c r="U50" t="b">
        <f t="shared" ca="1" si="3"/>
        <v>0</v>
      </c>
      <c r="V50"/>
      <c r="W50" s="317" t="b">
        <f t="shared" ca="1" si="11"/>
        <v>0</v>
      </c>
      <c r="X50" s="317" t="b">
        <f t="shared" ca="1" si="12"/>
        <v>0</v>
      </c>
      <c r="Y50" s="317" t="b">
        <f t="shared" ca="1" si="13"/>
        <v>0</v>
      </c>
      <c r="Z50" t="b">
        <f t="shared" ca="1" si="14"/>
        <v>0</v>
      </c>
      <c r="AA50" s="37" t="b">
        <f t="shared" ca="1" si="15"/>
        <v>1</v>
      </c>
      <c r="AB50" t="b">
        <f t="shared" ca="1" si="16"/>
        <v>0</v>
      </c>
      <c r="AD50" t="b">
        <f t="shared" ca="1" si="17"/>
        <v>0</v>
      </c>
      <c r="AE50" s="37" t="b">
        <f t="shared" ca="1" si="18"/>
        <v>1</v>
      </c>
      <c r="AF50" t="b">
        <f t="shared" ca="1" si="19"/>
        <v>0</v>
      </c>
      <c r="AG50" s="317" t="b">
        <f t="shared" ca="1" si="20"/>
        <v>0</v>
      </c>
      <c r="AH50" s="317" t="b">
        <f t="shared" ca="1" si="21"/>
        <v>0</v>
      </c>
      <c r="AI50" s="317" t="b">
        <f t="shared" ca="1" si="22"/>
        <v>0</v>
      </c>
    </row>
    <row r="51" spans="1:35" s="37" customFormat="1" x14ac:dyDescent="0.25">
      <c r="A51" s="37">
        <v>19</v>
      </c>
      <c r="B51" s="216">
        <f ca="1">OFFSET(InputPriceData!B$15,CalculationsAndCharts!$A51+$A$11,0,1,1)</f>
        <v>41816</v>
      </c>
      <c r="C51" s="217">
        <f ca="1">OFFSET(InputPriceData!G$15,CalculationsAndCharts!$A51+$A$11,IF($C$7,8,0),1,1)</f>
        <v>1161500</v>
      </c>
      <c r="D51" s="218">
        <f ca="1">OFFSET(InputPriceData!C$15,CalculationsAndCharts!$A51+$A$11,IF($C$7,8,0),1,1)</f>
        <v>94.56</v>
      </c>
      <c r="E51" s="218">
        <f ca="1">OFFSET(InputPriceData!D$15,CalculationsAndCharts!$A51+$A$11,IF($C$7,8,0),1,1)</f>
        <v>94.56</v>
      </c>
      <c r="F51" s="218">
        <f ca="1">OFFSET(InputPriceData!E$15,CalculationsAndCharts!$A51+$A$11,IF($C$7,8,0),1,1)</f>
        <v>93.64</v>
      </c>
      <c r="G51" s="218">
        <f ca="1">OFFSET(InputPriceData!F$15,CalculationsAndCharts!$A51+$A$11,IF($C$7,8,0),1,1)</f>
        <v>94.08</v>
      </c>
      <c r="H51" s="133"/>
      <c r="I51" s="133"/>
      <c r="J51" s="37">
        <f t="shared" ca="1" si="8"/>
        <v>2782</v>
      </c>
      <c r="K51" s="124">
        <f t="shared" ca="1" si="9"/>
        <v>-0.15000000000000568</v>
      </c>
      <c r="L51" s="343">
        <f t="shared" ca="1" si="0"/>
        <v>-0.55295340407938909</v>
      </c>
      <c r="M51" s="345">
        <f t="shared" ca="1" si="10"/>
        <v>0.67809246822097458</v>
      </c>
      <c r="N51" s="344">
        <f t="shared" ca="1" si="1"/>
        <v>-0.8154542779838021</v>
      </c>
      <c r="O51" s="218"/>
      <c r="P51" s="218"/>
      <c r="Q51" s="217"/>
      <c r="S51" s="218"/>
      <c r="T51" s="4" t="b">
        <f t="shared" ca="1" si="2"/>
        <v>0</v>
      </c>
      <c r="U51" t="b">
        <f t="shared" ca="1" si="3"/>
        <v>0</v>
      </c>
      <c r="V51"/>
      <c r="W51" s="317" t="b">
        <f t="shared" ca="1" si="11"/>
        <v>0</v>
      </c>
      <c r="X51" s="317" t="b">
        <f t="shared" ca="1" si="12"/>
        <v>0</v>
      </c>
      <c r="Y51" s="317" t="b">
        <f t="shared" ca="1" si="13"/>
        <v>0</v>
      </c>
      <c r="Z51" t="b">
        <f t="shared" ca="1" si="14"/>
        <v>0</v>
      </c>
      <c r="AA51" s="37" t="b">
        <f t="shared" ca="1" si="15"/>
        <v>1</v>
      </c>
      <c r="AB51" t="b">
        <f t="shared" ca="1" si="16"/>
        <v>0</v>
      </c>
      <c r="AD51" t="b">
        <f t="shared" ca="1" si="17"/>
        <v>0</v>
      </c>
      <c r="AE51" s="37" t="b">
        <f t="shared" ca="1" si="18"/>
        <v>1</v>
      </c>
      <c r="AF51" t="b">
        <f t="shared" ca="1" si="19"/>
        <v>0</v>
      </c>
      <c r="AG51" s="317" t="b">
        <f t="shared" ca="1" si="20"/>
        <v>0</v>
      </c>
      <c r="AH51" s="317" t="b">
        <f t="shared" ca="1" si="21"/>
        <v>0</v>
      </c>
      <c r="AI51" s="317" t="b">
        <f t="shared" ca="1" si="22"/>
        <v>0</v>
      </c>
    </row>
    <row r="52" spans="1:35" x14ac:dyDescent="0.25">
      <c r="A52">
        <v>20</v>
      </c>
      <c r="B52" s="169">
        <f ca="1">OFFSET(InputPriceData!B$15,CalculationsAndCharts!$A52+$A$11,0,1,1)</f>
        <v>41815</v>
      </c>
      <c r="C52" s="3">
        <f ca="1">OFFSET(InputPriceData!G$15,CalculationsAndCharts!$A52+$A$11,IF($C$7,8,0),1,1)</f>
        <v>1585000</v>
      </c>
      <c r="D52" s="4">
        <f ca="1">OFFSET(InputPriceData!C$15,CalculationsAndCharts!$A52+$A$11,IF($C$7,8,0),1,1)</f>
        <v>94.21</v>
      </c>
      <c r="E52" s="4">
        <f ca="1">OFFSET(InputPriceData!D$15,CalculationsAndCharts!$A52+$A$11,IF($C$7,8,0),1,1)</f>
        <v>94.85</v>
      </c>
      <c r="F52" s="4">
        <f ca="1">OFFSET(InputPriceData!E$15,CalculationsAndCharts!$A52+$A$11,IF($C$7,8,0),1,1)</f>
        <v>93.53</v>
      </c>
      <c r="G52" s="4">
        <f ca="1">OFFSET(InputPriceData!F$15,CalculationsAndCharts!$A52+$A$11,IF($C$7,8,0),1,1)</f>
        <v>94.71</v>
      </c>
      <c r="H52" s="133"/>
      <c r="I52" s="133"/>
      <c r="J52" s="37">
        <f t="shared" ca="1" si="8"/>
        <v>2781</v>
      </c>
      <c r="K52" s="124">
        <f t="shared" ca="1" si="9"/>
        <v>-1.1200000000000045</v>
      </c>
      <c r="L52" s="343">
        <f t="shared" ca="1" si="0"/>
        <v>-0.4628642561042432</v>
      </c>
      <c r="M52" s="345">
        <f t="shared" ca="1" si="10"/>
        <v>0.68425072474366755</v>
      </c>
      <c r="N52" s="344">
        <f t="shared" ca="1" si="1"/>
        <v>-0.6764541700378035</v>
      </c>
      <c r="O52" s="4"/>
      <c r="P52" s="4"/>
      <c r="Q52" s="3"/>
      <c r="S52" s="4"/>
      <c r="T52" s="4" t="b">
        <f t="shared" ca="1" si="2"/>
        <v>0</v>
      </c>
      <c r="U52" t="b">
        <f t="shared" ca="1" si="3"/>
        <v>0</v>
      </c>
      <c r="W52" s="317" t="b">
        <f t="shared" ca="1" si="11"/>
        <v>0</v>
      </c>
      <c r="X52" s="317" t="b">
        <f t="shared" ca="1" si="12"/>
        <v>0</v>
      </c>
      <c r="Y52" s="317" t="b">
        <f t="shared" ca="1" si="13"/>
        <v>0</v>
      </c>
      <c r="Z52" t="b">
        <f t="shared" ca="1" si="14"/>
        <v>0</v>
      </c>
      <c r="AA52" s="37" t="b">
        <f t="shared" ca="1" si="15"/>
        <v>1</v>
      </c>
      <c r="AB52" t="b">
        <f t="shared" ca="1" si="16"/>
        <v>0</v>
      </c>
      <c r="AD52" t="b">
        <f t="shared" ca="1" si="17"/>
        <v>0</v>
      </c>
      <c r="AE52" s="37" t="b">
        <f t="shared" ca="1" si="18"/>
        <v>1</v>
      </c>
      <c r="AF52" t="b">
        <f t="shared" ca="1" si="19"/>
        <v>0</v>
      </c>
      <c r="AG52" s="317" t="b">
        <f t="shared" ca="1" si="20"/>
        <v>0</v>
      </c>
      <c r="AH52" s="317" t="b">
        <f t="shared" ca="1" si="21"/>
        <v>0</v>
      </c>
      <c r="AI52" s="317" t="b">
        <f t="shared" ca="1" si="22"/>
        <v>0</v>
      </c>
    </row>
    <row r="53" spans="1:35" x14ac:dyDescent="0.25">
      <c r="A53">
        <v>21</v>
      </c>
      <c r="B53" s="169">
        <f ca="1">OFFSET(InputPriceData!B$15,CalculationsAndCharts!$A53+$A$11,0,1,1)</f>
        <v>41814</v>
      </c>
      <c r="C53" s="3">
        <f ca="1">OFFSET(InputPriceData!G$15,CalculationsAndCharts!$A53+$A$11,IF($C$7,8,0),1,1)</f>
        <v>1129200</v>
      </c>
      <c r="D53" s="4">
        <f ca="1">OFFSET(InputPriceData!C$15,CalculationsAndCharts!$A53+$A$11,IF($C$7,8,0),1,1)</f>
        <v>95.53</v>
      </c>
      <c r="E53" s="4">
        <f ca="1">OFFSET(InputPriceData!D$15,CalculationsAndCharts!$A53+$A$11,IF($C$7,8,0),1,1)</f>
        <v>96</v>
      </c>
      <c r="F53" s="4">
        <f ca="1">OFFSET(InputPriceData!E$15,CalculationsAndCharts!$A53+$A$11,IF($C$7,8,0),1,1)</f>
        <v>94.19</v>
      </c>
      <c r="G53" s="4">
        <f ca="1">OFFSET(InputPriceData!F$15,CalculationsAndCharts!$A53+$A$11,IF($C$7,8,0),1,1)</f>
        <v>94.23</v>
      </c>
      <c r="H53" s="133"/>
      <c r="I53" s="133"/>
      <c r="J53" s="37">
        <f t="shared" ca="1" si="8"/>
        <v>2780</v>
      </c>
      <c r="K53" s="124">
        <f t="shared" ca="1" si="9"/>
        <v>-2.539999999999992</v>
      </c>
      <c r="L53" s="343">
        <f t="shared" ca="1" si="0"/>
        <v>-0.34359870600830567</v>
      </c>
      <c r="M53" s="345">
        <f t="shared" ca="1" si="10"/>
        <v>0.69046490892398338</v>
      </c>
      <c r="N53" s="344">
        <f t="shared" ca="1" si="1"/>
        <v>-0.49763384288966683</v>
      </c>
      <c r="O53" s="4"/>
      <c r="P53" s="4"/>
      <c r="Q53" s="3"/>
      <c r="S53" s="4"/>
      <c r="T53" s="4" t="b">
        <f t="shared" ca="1" si="2"/>
        <v>0</v>
      </c>
      <c r="U53" t="b">
        <f t="shared" ca="1" si="3"/>
        <v>0</v>
      </c>
      <c r="W53" s="317" t="b">
        <f t="shared" ca="1" si="11"/>
        <v>0</v>
      </c>
      <c r="X53" s="317" t="b">
        <f t="shared" ca="1" si="12"/>
        <v>0</v>
      </c>
      <c r="Y53" s="317" t="b">
        <f t="shared" ca="1" si="13"/>
        <v>0</v>
      </c>
      <c r="Z53" t="b">
        <f t="shared" ca="1" si="14"/>
        <v>0</v>
      </c>
      <c r="AA53" s="37" t="b">
        <f t="shared" ca="1" si="15"/>
        <v>1</v>
      </c>
      <c r="AB53" t="b">
        <f t="shared" ca="1" si="16"/>
        <v>0</v>
      </c>
      <c r="AD53" t="b">
        <f t="shared" ca="1" si="17"/>
        <v>0</v>
      </c>
      <c r="AE53" s="37" t="b">
        <f t="shared" ca="1" si="18"/>
        <v>1</v>
      </c>
      <c r="AF53" t="b">
        <f t="shared" ca="1" si="19"/>
        <v>0</v>
      </c>
      <c r="AG53" s="317" t="b">
        <f t="shared" ca="1" si="20"/>
        <v>0</v>
      </c>
      <c r="AH53" s="317" t="b">
        <f t="shared" ca="1" si="21"/>
        <v>0</v>
      </c>
      <c r="AI53" s="317" t="b">
        <f t="shared" ca="1" si="22"/>
        <v>0</v>
      </c>
    </row>
    <row r="54" spans="1:35" x14ac:dyDescent="0.25">
      <c r="A54">
        <v>22</v>
      </c>
      <c r="B54" s="169">
        <f ca="1">OFFSET(InputPriceData!B$15,CalculationsAndCharts!$A54+$A$11,0,1,1)</f>
        <v>41813</v>
      </c>
      <c r="C54" s="3">
        <f ca="1">OFFSET(InputPriceData!G$15,CalculationsAndCharts!$A54+$A$11,IF($C$7,8,0),1,1)</f>
        <v>889300</v>
      </c>
      <c r="D54" s="4">
        <f ca="1">OFFSET(InputPriceData!C$15,CalculationsAndCharts!$A54+$A$11,IF($C$7,8,0),1,1)</f>
        <v>97.04</v>
      </c>
      <c r="E54" s="4">
        <f ca="1">OFFSET(InputPriceData!D$15,CalculationsAndCharts!$A54+$A$11,IF($C$7,8,0),1,1)</f>
        <v>97.04</v>
      </c>
      <c r="F54" s="4">
        <f ca="1">OFFSET(InputPriceData!E$15,CalculationsAndCharts!$A54+$A$11,IF($C$7,8,0),1,1)</f>
        <v>95.45</v>
      </c>
      <c r="G54" s="4">
        <f ca="1">OFFSET(InputPriceData!F$15,CalculationsAndCharts!$A54+$A$11,IF($C$7,8,0),1,1)</f>
        <v>95.83</v>
      </c>
      <c r="H54" s="133"/>
      <c r="I54" s="133"/>
      <c r="J54" s="37">
        <f t="shared" ca="1" si="8"/>
        <v>2779</v>
      </c>
      <c r="K54" s="124">
        <f t="shared" ca="1" si="9"/>
        <v>-1.9999999999996021E-2</v>
      </c>
      <c r="L54" s="343">
        <f t="shared" ca="1" si="0"/>
        <v>-0.34076475441773796</v>
      </c>
      <c r="M54" s="345">
        <f t="shared" ca="1" si="10"/>
        <v>0.69673552868212252</v>
      </c>
      <c r="N54" s="344">
        <f t="shared" ca="1" si="1"/>
        <v>-0.48908766725631975</v>
      </c>
      <c r="O54" s="4"/>
      <c r="P54" s="4"/>
      <c r="Q54" s="3"/>
      <c r="S54" s="4"/>
      <c r="T54" s="4" t="b">
        <f t="shared" ca="1" si="2"/>
        <v>0</v>
      </c>
      <c r="U54" t="b">
        <f t="shared" ca="1" si="3"/>
        <v>0</v>
      </c>
      <c r="W54" s="317" t="b">
        <f t="shared" ca="1" si="11"/>
        <v>0</v>
      </c>
      <c r="X54" s="317" t="b">
        <f t="shared" ca="1" si="12"/>
        <v>0</v>
      </c>
      <c r="Y54" s="317" t="b">
        <f t="shared" ca="1" si="13"/>
        <v>0</v>
      </c>
      <c r="Z54" t="b">
        <f t="shared" ca="1" si="14"/>
        <v>0</v>
      </c>
      <c r="AA54" s="37" t="b">
        <f t="shared" ca="1" si="15"/>
        <v>1</v>
      </c>
      <c r="AB54" t="b">
        <f t="shared" ca="1" si="16"/>
        <v>0</v>
      </c>
      <c r="AD54" t="b">
        <f t="shared" ca="1" si="17"/>
        <v>0</v>
      </c>
      <c r="AE54" s="37" t="b">
        <f t="shared" ca="1" si="18"/>
        <v>1</v>
      </c>
      <c r="AF54" t="b">
        <f t="shared" ca="1" si="19"/>
        <v>0</v>
      </c>
      <c r="AG54" s="317" t="b">
        <f t="shared" ca="1" si="20"/>
        <v>0</v>
      </c>
      <c r="AH54" s="317" t="b">
        <f t="shared" ca="1" si="21"/>
        <v>0</v>
      </c>
      <c r="AI54" s="317" t="b">
        <f t="shared" ca="1" si="22"/>
        <v>0</v>
      </c>
    </row>
    <row r="55" spans="1:35" x14ac:dyDescent="0.25">
      <c r="A55">
        <v>23</v>
      </c>
      <c r="B55" s="169">
        <f ca="1">OFFSET(InputPriceData!B$15,CalculationsAndCharts!$A55+$A$11,0,1,1)</f>
        <v>41810</v>
      </c>
      <c r="C55" s="3">
        <f ca="1">OFFSET(InputPriceData!G$15,CalculationsAndCharts!$A55+$A$11,IF($C$7,8,0),1,1)</f>
        <v>1911100</v>
      </c>
      <c r="D55" s="4">
        <f ca="1">OFFSET(InputPriceData!C$15,CalculationsAndCharts!$A55+$A$11,IF($C$7,8,0),1,1)</f>
        <v>96.27</v>
      </c>
      <c r="E55" s="4">
        <f ca="1">OFFSET(InputPriceData!D$15,CalculationsAndCharts!$A55+$A$11,IF($C$7,8,0),1,1)</f>
        <v>97.23</v>
      </c>
      <c r="F55" s="4">
        <f ca="1">OFFSET(InputPriceData!E$15,CalculationsAndCharts!$A55+$A$11,IF($C$7,8,0),1,1)</f>
        <v>96.25</v>
      </c>
      <c r="G55" s="4">
        <f ca="1">OFFSET(InputPriceData!F$15,CalculationsAndCharts!$A55+$A$11,IF($C$7,8,0),1,1)</f>
        <v>96.77</v>
      </c>
      <c r="H55" s="133"/>
      <c r="I55" s="133"/>
      <c r="J55" s="37">
        <f t="shared" ca="1" si="8"/>
        <v>2778</v>
      </c>
      <c r="K55" s="124">
        <f t="shared" ca="1" si="9"/>
        <v>1.0300000000000011</v>
      </c>
      <c r="L55" s="343">
        <f t="shared" ca="1" si="0"/>
        <v>-0.45206542366461155</v>
      </c>
      <c r="M55" s="345">
        <f t="shared" ca="1" si="10"/>
        <v>0.70306309655108223</v>
      </c>
      <c r="N55" s="344">
        <f t="shared" ca="1" si="1"/>
        <v>-0.64299410093097664</v>
      </c>
      <c r="O55" s="4"/>
      <c r="P55" s="4"/>
      <c r="Q55" s="3"/>
      <c r="S55" s="4"/>
      <c r="T55" s="4" t="b">
        <f t="shared" ca="1" si="2"/>
        <v>0</v>
      </c>
      <c r="U55" t="b">
        <f t="shared" ca="1" si="3"/>
        <v>0</v>
      </c>
      <c r="W55" s="317" t="b">
        <f t="shared" ca="1" si="11"/>
        <v>0</v>
      </c>
      <c r="X55" s="317" t="b">
        <f t="shared" ca="1" si="12"/>
        <v>0</v>
      </c>
      <c r="Y55" s="317" t="b">
        <f t="shared" ca="1" si="13"/>
        <v>0</v>
      </c>
      <c r="Z55" t="b">
        <f t="shared" ca="1" si="14"/>
        <v>0</v>
      </c>
      <c r="AA55" s="37" t="b">
        <f t="shared" ca="1" si="15"/>
        <v>1</v>
      </c>
      <c r="AB55" t="b">
        <f t="shared" ca="1" si="16"/>
        <v>0</v>
      </c>
      <c r="AD55" t="b">
        <f t="shared" ca="1" si="17"/>
        <v>0</v>
      </c>
      <c r="AE55" s="37" t="b">
        <f t="shared" ca="1" si="18"/>
        <v>1</v>
      </c>
      <c r="AF55" t="b">
        <f t="shared" ca="1" si="19"/>
        <v>0</v>
      </c>
      <c r="AG55" s="317" t="b">
        <f t="shared" ca="1" si="20"/>
        <v>0</v>
      </c>
      <c r="AH55" s="317" t="b">
        <f t="shared" ca="1" si="21"/>
        <v>0</v>
      </c>
      <c r="AI55" s="317" t="b">
        <f t="shared" ca="1" si="22"/>
        <v>0</v>
      </c>
    </row>
    <row r="56" spans="1:35" x14ac:dyDescent="0.25">
      <c r="A56">
        <v>24</v>
      </c>
      <c r="B56" s="169">
        <f ca="1">OFFSET(InputPriceData!B$15,CalculationsAndCharts!$A56+$A$11,0,1,1)</f>
        <v>41809</v>
      </c>
      <c r="C56" s="3">
        <f ca="1">OFFSET(InputPriceData!G$15,CalculationsAndCharts!$A56+$A$11,IF($C$7,8,0),1,1)</f>
        <v>1330500</v>
      </c>
      <c r="D56" s="4">
        <f ca="1">OFFSET(InputPriceData!C$15,CalculationsAndCharts!$A56+$A$11,IF($C$7,8,0),1,1)</f>
        <v>95.64</v>
      </c>
      <c r="E56" s="4">
        <f ca="1">OFFSET(InputPriceData!D$15,CalculationsAndCharts!$A56+$A$11,IF($C$7,8,0),1,1)</f>
        <v>96.25</v>
      </c>
      <c r="F56" s="4">
        <f ca="1">OFFSET(InputPriceData!E$15,CalculationsAndCharts!$A56+$A$11,IF($C$7,8,0),1,1)</f>
        <v>95.49</v>
      </c>
      <c r="G56" s="4">
        <f ca="1">OFFSET(InputPriceData!F$15,CalculationsAndCharts!$A56+$A$11,IF($C$7,8,0),1,1)</f>
        <v>95.85</v>
      </c>
      <c r="H56" s="133"/>
      <c r="I56" s="133"/>
      <c r="J56" s="37">
        <f t="shared" ca="1" si="8"/>
        <v>2777</v>
      </c>
      <c r="K56" s="124">
        <f t="shared" ca="1" si="9"/>
        <v>1.9999999999996021E-2</v>
      </c>
      <c r="L56" s="343">
        <f t="shared" ca="1" si="0"/>
        <v>-0.50769738332307823</v>
      </c>
      <c r="M56" s="345">
        <f t="shared" ca="1" si="10"/>
        <v>0.7094481297185492</v>
      </c>
      <c r="N56" s="344">
        <f t="shared" ca="1" si="1"/>
        <v>-0.7156229779962785</v>
      </c>
      <c r="O56" s="4"/>
      <c r="P56" s="4"/>
      <c r="Q56" s="3"/>
      <c r="S56" s="4"/>
      <c r="T56" s="4" t="b">
        <f t="shared" ca="1" si="2"/>
        <v>0</v>
      </c>
      <c r="U56" t="b">
        <f t="shared" ca="1" si="3"/>
        <v>0</v>
      </c>
      <c r="W56" s="317" t="b">
        <f t="shared" ca="1" si="11"/>
        <v>0</v>
      </c>
      <c r="X56" s="317" t="b">
        <f t="shared" ca="1" si="12"/>
        <v>0</v>
      </c>
      <c r="Y56" s="317" t="b">
        <f t="shared" ca="1" si="13"/>
        <v>0</v>
      </c>
      <c r="Z56" t="b">
        <f t="shared" ca="1" si="14"/>
        <v>0</v>
      </c>
      <c r="AA56" s="37" t="b">
        <f t="shared" ca="1" si="15"/>
        <v>1</v>
      </c>
      <c r="AB56" t="b">
        <f t="shared" ca="1" si="16"/>
        <v>0</v>
      </c>
      <c r="AD56" t="b">
        <f t="shared" ca="1" si="17"/>
        <v>0</v>
      </c>
      <c r="AE56" s="37" t="b">
        <f t="shared" ca="1" si="18"/>
        <v>1</v>
      </c>
      <c r="AF56" t="b">
        <f t="shared" ca="1" si="19"/>
        <v>0</v>
      </c>
      <c r="AG56" s="317" t="b">
        <f t="shared" ca="1" si="20"/>
        <v>0</v>
      </c>
      <c r="AH56" s="317" t="b">
        <f t="shared" ca="1" si="21"/>
        <v>0</v>
      </c>
      <c r="AI56" s="317" t="b">
        <f t="shared" ca="1" si="22"/>
        <v>0</v>
      </c>
    </row>
    <row r="57" spans="1:35" x14ac:dyDescent="0.25">
      <c r="A57">
        <v>25</v>
      </c>
      <c r="B57" s="169">
        <f ca="1">OFFSET(InputPriceData!B$15,CalculationsAndCharts!$A57+$A$11,0,1,1)</f>
        <v>41808</v>
      </c>
      <c r="C57" s="3">
        <f ca="1">OFFSET(InputPriceData!G$15,CalculationsAndCharts!$A57+$A$11,IF($C$7,8,0),1,1)</f>
        <v>1051600</v>
      </c>
      <c r="D57" s="4">
        <f ca="1">OFFSET(InputPriceData!C$15,CalculationsAndCharts!$A57+$A$11,IF($C$7,8,0),1,1)</f>
        <v>95.99</v>
      </c>
      <c r="E57" s="4">
        <f ca="1">OFFSET(InputPriceData!D$15,CalculationsAndCharts!$A57+$A$11,IF($C$7,8,0),1,1)</f>
        <v>96.32</v>
      </c>
      <c r="F57" s="4">
        <f ca="1">OFFSET(InputPriceData!E$15,CalculationsAndCharts!$A57+$A$11,IF($C$7,8,0),1,1)</f>
        <v>94.92</v>
      </c>
      <c r="G57" s="4">
        <f ca="1">OFFSET(InputPriceData!F$15,CalculationsAndCharts!$A57+$A$11,IF($C$7,8,0),1,1)</f>
        <v>95.74</v>
      </c>
      <c r="H57" s="133"/>
      <c r="I57" s="133"/>
      <c r="J57" s="37">
        <f t="shared" ca="1" si="8"/>
        <v>2776</v>
      </c>
      <c r="K57" s="124">
        <f t="shared" ca="1" si="9"/>
        <v>-1.3599999999999994</v>
      </c>
      <c r="L57" s="343">
        <f t="shared" ca="1" si="0"/>
        <v>-0.4672082041358494</v>
      </c>
      <c r="M57" s="345">
        <f t="shared" ca="1" si="10"/>
        <v>0.7158911500691717</v>
      </c>
      <c r="N57" s="344">
        <f t="shared" ca="1" si="1"/>
        <v>-0.65262464005974408</v>
      </c>
      <c r="O57" s="4"/>
      <c r="P57" s="4"/>
      <c r="Q57" s="3"/>
      <c r="S57" s="4"/>
      <c r="T57" s="4" t="b">
        <f t="shared" ca="1" si="2"/>
        <v>0</v>
      </c>
      <c r="U57" t="b">
        <f t="shared" ca="1" si="3"/>
        <v>0</v>
      </c>
      <c r="W57" s="317" t="b">
        <f t="shared" ca="1" si="11"/>
        <v>0</v>
      </c>
      <c r="X57" s="317" t="b">
        <f t="shared" ca="1" si="12"/>
        <v>0</v>
      </c>
      <c r="Y57" s="317" t="b">
        <f t="shared" ca="1" si="13"/>
        <v>0</v>
      </c>
      <c r="Z57" t="b">
        <f t="shared" ca="1" si="14"/>
        <v>0</v>
      </c>
      <c r="AA57" s="37" t="b">
        <f t="shared" ca="1" si="15"/>
        <v>1</v>
      </c>
      <c r="AB57" t="b">
        <f t="shared" ca="1" si="16"/>
        <v>0</v>
      </c>
      <c r="AD57" t="b">
        <f t="shared" ca="1" si="17"/>
        <v>0</v>
      </c>
      <c r="AE57" s="37" t="b">
        <f t="shared" ca="1" si="18"/>
        <v>1</v>
      </c>
      <c r="AF57" t="b">
        <f t="shared" ca="1" si="19"/>
        <v>0</v>
      </c>
      <c r="AG57" s="317" t="b">
        <f t="shared" ca="1" si="20"/>
        <v>0</v>
      </c>
      <c r="AH57" s="317" t="b">
        <f t="shared" ca="1" si="21"/>
        <v>0</v>
      </c>
      <c r="AI57" s="317" t="b">
        <f t="shared" ca="1" si="22"/>
        <v>0</v>
      </c>
    </row>
    <row r="58" spans="1:35" x14ac:dyDescent="0.25">
      <c r="A58">
        <v>26</v>
      </c>
      <c r="B58" s="169">
        <f ca="1">OFFSET(InputPriceData!B$15,CalculationsAndCharts!$A58+$A$11,0,1,1)</f>
        <v>41807</v>
      </c>
      <c r="C58" s="3">
        <f ca="1">OFFSET(InputPriceData!G$15,CalculationsAndCharts!$A58+$A$11,IF($C$7,8,0),1,1)</f>
        <v>1578200</v>
      </c>
      <c r="D58" s="4">
        <f ca="1">OFFSET(InputPriceData!C$15,CalculationsAndCharts!$A58+$A$11,IF($C$7,8,0),1,1)</f>
        <v>96.86</v>
      </c>
      <c r="E58" s="4">
        <f ca="1">OFFSET(InputPriceData!D$15,CalculationsAndCharts!$A58+$A$11,IF($C$7,8,0),1,1)</f>
        <v>97.16</v>
      </c>
      <c r="F58" s="4">
        <f ca="1">OFFSET(InputPriceData!E$15,CalculationsAndCharts!$A58+$A$11,IF($C$7,8,0),1,1)</f>
        <v>95.82</v>
      </c>
      <c r="G58" s="4">
        <f ca="1">OFFSET(InputPriceData!F$15,CalculationsAndCharts!$A58+$A$11,IF($C$7,8,0),1,1)</f>
        <v>95.83</v>
      </c>
      <c r="H58" s="133"/>
      <c r="I58" s="133"/>
      <c r="J58" s="37">
        <f t="shared" ca="1" si="8"/>
        <v>2775</v>
      </c>
      <c r="K58" s="124">
        <f t="shared" ca="1" si="9"/>
        <v>-0.76000000000000512</v>
      </c>
      <c r="L58" s="343">
        <f t="shared" ca="1" si="0"/>
        <v>-0.42905964904979221</v>
      </c>
      <c r="M58" s="345">
        <f t="shared" ca="1" si="10"/>
        <v>0.7223926842272167</v>
      </c>
      <c r="N58" s="344">
        <f t="shared" ca="1" si="1"/>
        <v>-0.59394240614269367</v>
      </c>
      <c r="O58" s="4"/>
      <c r="P58" s="4"/>
      <c r="Q58" s="3"/>
      <c r="S58" s="4"/>
      <c r="T58" s="4" t="b">
        <f t="shared" ca="1" si="2"/>
        <v>0</v>
      </c>
      <c r="U58" t="b">
        <f t="shared" ca="1" si="3"/>
        <v>0</v>
      </c>
      <c r="W58" s="317" t="b">
        <f t="shared" ca="1" si="11"/>
        <v>0</v>
      </c>
      <c r="X58" s="317" t="b">
        <f t="shared" ca="1" si="12"/>
        <v>0</v>
      </c>
      <c r="Y58" s="317" t="b">
        <f t="shared" ca="1" si="13"/>
        <v>0</v>
      </c>
      <c r="Z58" t="b">
        <f t="shared" ca="1" si="14"/>
        <v>0</v>
      </c>
      <c r="AA58" s="37" t="b">
        <f t="shared" ca="1" si="15"/>
        <v>1</v>
      </c>
      <c r="AB58" t="b">
        <f t="shared" ca="1" si="16"/>
        <v>0</v>
      </c>
      <c r="AD58" t="b">
        <f t="shared" ca="1" si="17"/>
        <v>0</v>
      </c>
      <c r="AE58" s="37" t="b">
        <f t="shared" ca="1" si="18"/>
        <v>1</v>
      </c>
      <c r="AF58" t="b">
        <f t="shared" ca="1" si="19"/>
        <v>0</v>
      </c>
      <c r="AG58" s="317" t="b">
        <f t="shared" ca="1" si="20"/>
        <v>0</v>
      </c>
      <c r="AH58" s="317" t="b">
        <f t="shared" ca="1" si="21"/>
        <v>0</v>
      </c>
      <c r="AI58" s="317" t="b">
        <f t="shared" ca="1" si="22"/>
        <v>0</v>
      </c>
    </row>
    <row r="59" spans="1:35" x14ac:dyDescent="0.25">
      <c r="A59">
        <v>27</v>
      </c>
      <c r="B59" s="169">
        <f ca="1">OFFSET(InputPriceData!B$15,CalculationsAndCharts!$A59+$A$11,0,1,1)</f>
        <v>41806</v>
      </c>
      <c r="C59" s="3">
        <f ca="1">OFFSET(InputPriceData!G$15,CalculationsAndCharts!$A59+$A$11,IF($C$7,8,0),1,1)</f>
        <v>1023400</v>
      </c>
      <c r="D59" s="4">
        <f ca="1">OFFSET(InputPriceData!C$15,CalculationsAndCharts!$A59+$A$11,IF($C$7,8,0),1,1)</f>
        <v>96.46</v>
      </c>
      <c r="E59" s="4">
        <f ca="1">OFFSET(InputPriceData!D$15,CalculationsAndCharts!$A59+$A$11,IF($C$7,8,0),1,1)</f>
        <v>97.39</v>
      </c>
      <c r="F59" s="4">
        <f ca="1">OFFSET(InputPriceData!E$15,CalculationsAndCharts!$A59+$A$11,IF($C$7,8,0),1,1)</f>
        <v>96.17</v>
      </c>
      <c r="G59" s="4">
        <f ca="1">OFFSET(InputPriceData!F$15,CalculationsAndCharts!$A59+$A$11,IF($C$7,8,0),1,1)</f>
        <v>97.1</v>
      </c>
      <c r="H59" s="133"/>
      <c r="I59" s="133"/>
      <c r="J59" s="37">
        <f t="shared" ca="1" si="8"/>
        <v>2774</v>
      </c>
      <c r="K59" s="124">
        <f t="shared" ca="1" si="9"/>
        <v>1.5999999999999943</v>
      </c>
      <c r="L59" s="343">
        <f t="shared" ca="1" si="0"/>
        <v>-0.44731131426827986</v>
      </c>
      <c r="M59" s="345">
        <f t="shared" ca="1" si="10"/>
        <v>0.72895326359961321</v>
      </c>
      <c r="N59" s="344">
        <f t="shared" ca="1" si="1"/>
        <v>-0.61363510749568606</v>
      </c>
      <c r="O59" s="4"/>
      <c r="P59" s="4"/>
      <c r="Q59" s="3"/>
      <c r="S59" s="4"/>
      <c r="T59" s="4" t="b">
        <f t="shared" ca="1" si="2"/>
        <v>0</v>
      </c>
      <c r="U59" t="b">
        <f t="shared" ca="1" si="3"/>
        <v>0</v>
      </c>
      <c r="W59" s="317" t="b">
        <f t="shared" ca="1" si="11"/>
        <v>0</v>
      </c>
      <c r="X59" s="317" t="b">
        <f t="shared" ca="1" si="12"/>
        <v>0</v>
      </c>
      <c r="Y59" s="317" t="b">
        <f t="shared" ca="1" si="13"/>
        <v>0</v>
      </c>
      <c r="Z59" t="b">
        <f t="shared" ca="1" si="14"/>
        <v>0</v>
      </c>
      <c r="AA59" s="37" t="b">
        <f t="shared" ca="1" si="15"/>
        <v>1</v>
      </c>
      <c r="AB59" t="b">
        <f t="shared" ca="1" si="16"/>
        <v>0</v>
      </c>
      <c r="AD59" t="b">
        <f t="shared" ca="1" si="17"/>
        <v>0</v>
      </c>
      <c r="AE59" s="37" t="b">
        <f t="shared" ca="1" si="18"/>
        <v>1</v>
      </c>
      <c r="AF59" t="b">
        <f t="shared" ca="1" si="19"/>
        <v>0</v>
      </c>
      <c r="AG59" s="317" t="b">
        <f t="shared" ca="1" si="20"/>
        <v>0</v>
      </c>
      <c r="AH59" s="317" t="b">
        <f t="shared" ca="1" si="21"/>
        <v>0</v>
      </c>
      <c r="AI59" s="317" t="b">
        <f t="shared" ca="1" si="22"/>
        <v>0</v>
      </c>
    </row>
    <row r="60" spans="1:35" x14ac:dyDescent="0.25">
      <c r="A60">
        <v>28</v>
      </c>
      <c r="B60" s="169">
        <f ca="1">OFFSET(InputPriceData!B$15,CalculationsAndCharts!$A60+$A$11,0,1,1)</f>
        <v>41803</v>
      </c>
      <c r="C60" s="3">
        <f ca="1">OFFSET(InputPriceData!G$15,CalculationsAndCharts!$A60+$A$11,IF($C$7,8,0),1,1)</f>
        <v>1107200</v>
      </c>
      <c r="D60" s="4">
        <f ca="1">OFFSET(InputPriceData!C$15,CalculationsAndCharts!$A60+$A$11,IF($C$7,8,0),1,1)</f>
        <v>95.7</v>
      </c>
      <c r="E60" s="4">
        <f ca="1">OFFSET(InputPriceData!D$15,CalculationsAndCharts!$A60+$A$11,IF($C$7,8,0),1,1)</f>
        <v>96.77</v>
      </c>
      <c r="F60" s="4">
        <f ca="1">OFFSET(InputPriceData!E$15,CalculationsAndCharts!$A60+$A$11,IF($C$7,8,0),1,1)</f>
        <v>95.45</v>
      </c>
      <c r="G60" s="4">
        <f ca="1">OFFSET(InputPriceData!F$15,CalculationsAndCharts!$A60+$A$11,IF($C$7,8,0),1,1)</f>
        <v>96.59</v>
      </c>
      <c r="H60" s="133"/>
      <c r="I60" s="133"/>
      <c r="J60" s="37">
        <f t="shared" ca="1" si="8"/>
        <v>2773</v>
      </c>
      <c r="K60" s="124">
        <f t="shared" ca="1" si="9"/>
        <v>0.10999999999999943</v>
      </c>
      <c r="L60" s="343">
        <f t="shared" ca="1" si="0"/>
        <v>-0.36891256918122833</v>
      </c>
      <c r="M60" s="345">
        <f t="shared" ca="1" si="10"/>
        <v>0.73557342441938767</v>
      </c>
      <c r="N60" s="344">
        <f t="shared" ca="1" si="1"/>
        <v>-0.50153058407788886</v>
      </c>
      <c r="O60" s="4"/>
      <c r="P60" s="4"/>
      <c r="Q60" s="3"/>
      <c r="S60" s="4"/>
      <c r="T60" s="4" t="b">
        <f t="shared" ca="1" si="2"/>
        <v>0</v>
      </c>
      <c r="U60" t="b">
        <f t="shared" ca="1" si="3"/>
        <v>0</v>
      </c>
      <c r="W60" s="317" t="b">
        <f t="shared" ca="1" si="11"/>
        <v>0</v>
      </c>
      <c r="X60" s="317" t="b">
        <f t="shared" ca="1" si="12"/>
        <v>0</v>
      </c>
      <c r="Y60" s="317" t="b">
        <f t="shared" ca="1" si="13"/>
        <v>1</v>
      </c>
      <c r="Z60" t="b">
        <f t="shared" ca="1" si="14"/>
        <v>1</v>
      </c>
      <c r="AA60" s="37" t="b">
        <f t="shared" ca="1" si="15"/>
        <v>1</v>
      </c>
      <c r="AB60" t="b">
        <f t="shared" ca="1" si="16"/>
        <v>0</v>
      </c>
      <c r="AD60" t="b">
        <f t="shared" ca="1" si="17"/>
        <v>1</v>
      </c>
      <c r="AE60" s="37" t="b">
        <f t="shared" ca="1" si="18"/>
        <v>1</v>
      </c>
      <c r="AF60" t="b">
        <f t="shared" ca="1" si="19"/>
        <v>0</v>
      </c>
      <c r="AG60" s="317" t="b">
        <f t="shared" ca="1" si="20"/>
        <v>0</v>
      </c>
      <c r="AH60" s="317" t="b">
        <f t="shared" ca="1" si="21"/>
        <v>0</v>
      </c>
      <c r="AI60" s="317" t="b">
        <f t="shared" ca="1" si="22"/>
        <v>1</v>
      </c>
    </row>
    <row r="61" spans="1:35" x14ac:dyDescent="0.25">
      <c r="A61">
        <v>29</v>
      </c>
      <c r="B61" s="169">
        <f ca="1">OFFSET(InputPriceData!B$15,CalculationsAndCharts!$A61+$A$11,0,1,1)</f>
        <v>41802</v>
      </c>
      <c r="C61" s="3">
        <f ca="1">OFFSET(InputPriceData!G$15,CalculationsAndCharts!$A61+$A$11,IF($C$7,8,0),1,1)</f>
        <v>1351000</v>
      </c>
      <c r="D61" s="4">
        <f ca="1">OFFSET(InputPriceData!C$15,CalculationsAndCharts!$A61+$A$11,IF($C$7,8,0),1,1)</f>
        <v>96.55</v>
      </c>
      <c r="E61" s="4">
        <f ca="1">OFFSET(InputPriceData!D$15,CalculationsAndCharts!$A61+$A$11,IF($C$7,8,0),1,1)</f>
        <v>96.83</v>
      </c>
      <c r="F61" s="4">
        <f ca="1">OFFSET(InputPriceData!E$15,CalculationsAndCharts!$A61+$A$11,IF($C$7,8,0),1,1)</f>
        <v>95.16</v>
      </c>
      <c r="G61" s="4">
        <f ca="1">OFFSET(InputPriceData!F$15,CalculationsAndCharts!$A61+$A$11,IF($C$7,8,0),1,1)</f>
        <v>95.5</v>
      </c>
      <c r="H61" s="133"/>
      <c r="I61" s="133"/>
      <c r="J61" s="37">
        <f t="shared" ca="1" si="8"/>
        <v>2772</v>
      </c>
      <c r="K61" s="124">
        <f t="shared" ca="1" si="9"/>
        <v>-2.0699999999999932</v>
      </c>
      <c r="L61" s="343">
        <f t="shared" ca="1" si="0"/>
        <v>-9.5873801944613729E-2</v>
      </c>
      <c r="M61" s="345">
        <f t="shared" ca="1" si="10"/>
        <v>0.74225370778949307</v>
      </c>
      <c r="N61" s="344">
        <f t="shared" ca="1" si="1"/>
        <v>-0.12916581074432845</v>
      </c>
      <c r="O61" s="218"/>
      <c r="P61" s="218"/>
      <c r="Q61" s="217"/>
      <c r="S61" s="4"/>
      <c r="T61" s="4" t="b">
        <f t="shared" ca="1" si="2"/>
        <v>0</v>
      </c>
      <c r="U61" t="b">
        <f t="shared" ca="1" si="3"/>
        <v>1</v>
      </c>
      <c r="W61" s="317" t="b">
        <f t="shared" ca="1" si="11"/>
        <v>0</v>
      </c>
      <c r="X61" s="317" t="b">
        <f t="shared" ca="1" si="12"/>
        <v>1</v>
      </c>
      <c r="Y61" s="317" t="b">
        <f t="shared" ca="1" si="13"/>
        <v>0</v>
      </c>
      <c r="Z61" t="b">
        <f t="shared" ca="1" si="14"/>
        <v>0</v>
      </c>
      <c r="AA61" s="37" t="b">
        <f t="shared" ca="1" si="15"/>
        <v>0</v>
      </c>
      <c r="AB61" t="b">
        <f t="shared" ca="1" si="16"/>
        <v>0</v>
      </c>
      <c r="AD61" t="b">
        <f t="shared" ca="1" si="17"/>
        <v>0</v>
      </c>
      <c r="AE61" s="37" t="b">
        <f t="shared" ca="1" si="18"/>
        <v>0</v>
      </c>
      <c r="AF61" t="b">
        <f t="shared" ca="1" si="19"/>
        <v>0</v>
      </c>
      <c r="AG61" s="317" t="b">
        <f t="shared" ca="1" si="20"/>
        <v>0</v>
      </c>
      <c r="AH61" s="317" t="b">
        <f t="shared" ca="1" si="21"/>
        <v>1</v>
      </c>
      <c r="AI61" s="317" t="b">
        <f t="shared" ca="1" si="22"/>
        <v>0</v>
      </c>
    </row>
    <row r="62" spans="1:35" x14ac:dyDescent="0.25">
      <c r="A62">
        <v>30</v>
      </c>
      <c r="B62" s="169">
        <f ca="1">OFFSET(InputPriceData!B$15,CalculationsAndCharts!$A62+$A$11,0,1,1)</f>
        <v>41801</v>
      </c>
      <c r="C62" s="3">
        <f ca="1">OFFSET(InputPriceData!G$15,CalculationsAndCharts!$A62+$A$11,IF($C$7,8,0),1,1)</f>
        <v>1680700</v>
      </c>
      <c r="D62" s="4">
        <f ca="1">OFFSET(InputPriceData!C$15,CalculationsAndCharts!$A62+$A$11,IF($C$7,8,0),1,1)</f>
        <v>97.5</v>
      </c>
      <c r="E62" s="4">
        <f ca="1">OFFSET(InputPriceData!D$15,CalculationsAndCharts!$A62+$A$11,IF($C$7,8,0),1,1)</f>
        <v>97.87</v>
      </c>
      <c r="F62" s="4">
        <f ca="1">OFFSET(InputPriceData!E$15,CalculationsAndCharts!$A62+$A$11,IF($C$7,8,0),1,1)</f>
        <v>96.38</v>
      </c>
      <c r="G62" s="4">
        <f ca="1">OFFSET(InputPriceData!F$15,CalculationsAndCharts!$A62+$A$11,IF($C$7,8,0),1,1)</f>
        <v>96.48</v>
      </c>
      <c r="H62" s="133"/>
      <c r="I62" s="133"/>
      <c r="J62" s="37">
        <f t="shared" ca="1" si="8"/>
        <v>2771</v>
      </c>
      <c r="K62" s="124">
        <f t="shared" ca="1" si="9"/>
        <v>-2.019999999999996</v>
      </c>
      <c r="L62" s="343">
        <f t="shared" ca="1" si="0"/>
        <v>0.22093885694910548</v>
      </c>
      <c r="M62" s="345">
        <f t="shared" ca="1" si="10"/>
        <v>0.74899465972703638</v>
      </c>
      <c r="N62" s="344">
        <f t="shared" ca="1" si="1"/>
        <v>0.29498055036817544</v>
      </c>
      <c r="O62" s="4"/>
      <c r="P62" s="4"/>
      <c r="Q62" s="3"/>
      <c r="S62" s="4"/>
      <c r="T62" s="4" t="b">
        <f t="shared" ca="1" si="2"/>
        <v>0</v>
      </c>
      <c r="U62" t="b">
        <f t="shared" ca="1" si="3"/>
        <v>0</v>
      </c>
      <c r="W62" s="317" t="b">
        <f t="shared" ca="1" si="11"/>
        <v>0</v>
      </c>
      <c r="X62" s="317" t="b">
        <f t="shared" ca="1" si="12"/>
        <v>1</v>
      </c>
      <c r="Y62" s="317" t="b">
        <f t="shared" ca="1" si="13"/>
        <v>0</v>
      </c>
      <c r="Z62" t="b">
        <f t="shared" ca="1" si="14"/>
        <v>0</v>
      </c>
      <c r="AA62" s="37" t="b">
        <f t="shared" ca="1" si="15"/>
        <v>0</v>
      </c>
      <c r="AB62" t="b">
        <f t="shared" ca="1" si="16"/>
        <v>0</v>
      </c>
      <c r="AD62" t="b">
        <f t="shared" ca="1" si="17"/>
        <v>0</v>
      </c>
      <c r="AE62" s="37" t="b">
        <f t="shared" ca="1" si="18"/>
        <v>0</v>
      </c>
      <c r="AF62" t="b">
        <f t="shared" ca="1" si="19"/>
        <v>0</v>
      </c>
      <c r="AG62" s="317" t="b">
        <f t="shared" ca="1" si="20"/>
        <v>0</v>
      </c>
      <c r="AH62" s="317" t="b">
        <f t="shared" ca="1" si="21"/>
        <v>1</v>
      </c>
      <c r="AI62" s="317" t="b">
        <f t="shared" ca="1" si="22"/>
        <v>0</v>
      </c>
    </row>
    <row r="63" spans="1:35" x14ac:dyDescent="0.25">
      <c r="A63">
        <v>31</v>
      </c>
      <c r="B63" s="169">
        <f ca="1">OFFSET(InputPriceData!B$15,CalculationsAndCharts!$A63+$A$11,0,1,1)</f>
        <v>41800</v>
      </c>
      <c r="C63" s="3">
        <f ca="1">OFFSET(InputPriceData!G$15,CalculationsAndCharts!$A63+$A$11,IF($C$7,8,0),1,1)</f>
        <v>1617700</v>
      </c>
      <c r="D63" s="4">
        <f ca="1">OFFSET(InputPriceData!C$15,CalculationsAndCharts!$A63+$A$11,IF($C$7,8,0),1,1)</f>
        <v>100.31</v>
      </c>
      <c r="E63" s="4">
        <f ca="1">OFFSET(InputPriceData!D$15,CalculationsAndCharts!$A63+$A$11,IF($C$7,8,0),1,1)</f>
        <v>100.31</v>
      </c>
      <c r="F63" s="4">
        <f ca="1">OFFSET(InputPriceData!E$15,CalculationsAndCharts!$A63+$A$11,IF($C$7,8,0),1,1)</f>
        <v>97.44</v>
      </c>
      <c r="G63" s="4">
        <f ca="1">OFFSET(InputPriceData!F$15,CalculationsAndCharts!$A63+$A$11,IF($C$7,8,0),1,1)</f>
        <v>97.57</v>
      </c>
      <c r="H63" s="133"/>
      <c r="I63" s="133"/>
      <c r="J63" s="37">
        <f t="shared" ca="1" si="8"/>
        <v>2770</v>
      </c>
      <c r="K63" s="124">
        <f t="shared" ca="1" si="9"/>
        <v>-1.210000000000008</v>
      </c>
      <c r="L63" s="343">
        <f t="shared" ca="1" si="0"/>
        <v>0.43575919391298773</v>
      </c>
      <c r="M63" s="345">
        <f t="shared" ca="1" si="10"/>
        <v>0.75579683120790753</v>
      </c>
      <c r="N63" s="344">
        <f t="shared" ca="1" si="1"/>
        <v>0.57655599483866771</v>
      </c>
      <c r="O63" s="4"/>
      <c r="P63" s="4"/>
      <c r="Q63" s="3"/>
      <c r="S63" s="4"/>
      <c r="T63" s="4" t="b">
        <f t="shared" ca="1" si="2"/>
        <v>0</v>
      </c>
      <c r="U63" t="b">
        <f t="shared" ca="1" si="3"/>
        <v>0</v>
      </c>
      <c r="W63" s="317" t="b">
        <f t="shared" ca="1" si="11"/>
        <v>0</v>
      </c>
      <c r="X63" s="317" t="b">
        <f t="shared" ca="1" si="12"/>
        <v>1</v>
      </c>
      <c r="Y63" s="317" t="b">
        <f t="shared" ca="1" si="13"/>
        <v>0</v>
      </c>
      <c r="Z63" t="b">
        <f t="shared" ca="1" si="14"/>
        <v>0</v>
      </c>
      <c r="AA63" s="37" t="b">
        <f t="shared" ca="1" si="15"/>
        <v>0</v>
      </c>
      <c r="AB63" t="b">
        <f t="shared" ca="1" si="16"/>
        <v>0</v>
      </c>
      <c r="AD63" t="b">
        <f t="shared" ca="1" si="17"/>
        <v>0</v>
      </c>
      <c r="AE63" s="37" t="b">
        <f t="shared" ca="1" si="18"/>
        <v>0</v>
      </c>
      <c r="AF63" t="b">
        <f t="shared" ca="1" si="19"/>
        <v>0</v>
      </c>
      <c r="AG63" s="317" t="b">
        <f t="shared" ca="1" si="20"/>
        <v>0</v>
      </c>
      <c r="AH63" s="317" t="b">
        <f t="shared" ca="1" si="21"/>
        <v>1</v>
      </c>
      <c r="AI63" s="317" t="b">
        <f t="shared" ca="1" si="22"/>
        <v>0</v>
      </c>
    </row>
    <row r="64" spans="1:35" x14ac:dyDescent="0.25">
      <c r="A64">
        <v>32</v>
      </c>
      <c r="B64" s="169">
        <f ca="1">OFFSET(InputPriceData!B$15,CalculationsAndCharts!$A64+$A$11,0,1,1)</f>
        <v>41799</v>
      </c>
      <c r="C64" s="3">
        <f ca="1">OFFSET(InputPriceData!G$15,CalculationsAndCharts!$A64+$A$11,IF($C$7,8,0),1,1)</f>
        <v>1681300</v>
      </c>
      <c r="D64" s="4">
        <f ca="1">OFFSET(InputPriceData!C$15,CalculationsAndCharts!$A64+$A$11,IF($C$7,8,0),1,1)</f>
        <v>98.43</v>
      </c>
      <c r="E64" s="4">
        <f ca="1">OFFSET(InputPriceData!D$15,CalculationsAndCharts!$A64+$A$11,IF($C$7,8,0),1,1)</f>
        <v>98.91</v>
      </c>
      <c r="F64" s="4">
        <f ca="1">OFFSET(InputPriceData!E$15,CalculationsAndCharts!$A64+$A$11,IF($C$7,8,0),1,1)</f>
        <v>98</v>
      </c>
      <c r="G64" s="4">
        <f ca="1">OFFSET(InputPriceData!F$15,CalculationsAndCharts!$A64+$A$11,IF($C$7,8,0),1,1)</f>
        <v>98.5</v>
      </c>
      <c r="H64" s="133"/>
      <c r="I64" s="133"/>
      <c r="J64" s="37">
        <f t="shared" ca="1" si="8"/>
        <v>2769</v>
      </c>
      <c r="K64" s="124">
        <f t="shared" ca="1" si="9"/>
        <v>-6.0000000000002274E-2</v>
      </c>
      <c r="L64" s="343">
        <f t="shared" ca="1" si="0"/>
        <v>0.51805693835020383</v>
      </c>
      <c r="M64" s="345">
        <f t="shared" ca="1" si="10"/>
        <v>0.76266077821181388</v>
      </c>
      <c r="N64" s="344">
        <f t="shared" ca="1" si="1"/>
        <v>0.67927570572709306</v>
      </c>
      <c r="O64" s="4"/>
      <c r="P64" s="4"/>
      <c r="Q64" s="3"/>
      <c r="S64" s="4"/>
      <c r="T64" s="4" t="b">
        <f t="shared" ca="1" si="2"/>
        <v>0</v>
      </c>
      <c r="U64" t="b">
        <f t="shared" ca="1" si="3"/>
        <v>0</v>
      </c>
      <c r="W64" s="317" t="b">
        <f t="shared" ca="1" si="11"/>
        <v>0</v>
      </c>
      <c r="X64" s="317" t="b">
        <f t="shared" ca="1" si="12"/>
        <v>1</v>
      </c>
      <c r="Y64" s="317" t="b">
        <f t="shared" ca="1" si="13"/>
        <v>0</v>
      </c>
      <c r="Z64" t="b">
        <f t="shared" ca="1" si="14"/>
        <v>0</v>
      </c>
      <c r="AA64" s="37" t="b">
        <f t="shared" ca="1" si="15"/>
        <v>0</v>
      </c>
      <c r="AB64" t="b">
        <f t="shared" ca="1" si="16"/>
        <v>0</v>
      </c>
      <c r="AD64" t="b">
        <f t="shared" ca="1" si="17"/>
        <v>0</v>
      </c>
      <c r="AE64" s="37" t="b">
        <f t="shared" ca="1" si="18"/>
        <v>0</v>
      </c>
      <c r="AF64" t="b">
        <f t="shared" ca="1" si="19"/>
        <v>0</v>
      </c>
      <c r="AG64" s="317" t="b">
        <f t="shared" ca="1" si="20"/>
        <v>0</v>
      </c>
      <c r="AH64" s="317" t="b">
        <f t="shared" ca="1" si="21"/>
        <v>1</v>
      </c>
      <c r="AI64" s="317" t="b">
        <f t="shared" ca="1" si="22"/>
        <v>0</v>
      </c>
    </row>
    <row r="65" spans="1:35" x14ac:dyDescent="0.25">
      <c r="A65">
        <v>33</v>
      </c>
      <c r="B65" s="169">
        <f ca="1">OFFSET(InputPriceData!B$15,CalculationsAndCharts!$A65+$A$11,0,1,1)</f>
        <v>41796</v>
      </c>
      <c r="C65" s="3">
        <f ca="1">OFFSET(InputPriceData!G$15,CalculationsAndCharts!$A65+$A$11,IF($C$7,8,0),1,1)</f>
        <v>1201700</v>
      </c>
      <c r="D65" s="4">
        <f ca="1">OFFSET(InputPriceData!C$15,CalculationsAndCharts!$A65+$A$11,IF($C$7,8,0),1,1)</f>
        <v>97.91</v>
      </c>
      <c r="E65" s="4">
        <f ca="1">OFFSET(InputPriceData!D$15,CalculationsAndCharts!$A65+$A$11,IF($C$7,8,0),1,1)</f>
        <v>98.94</v>
      </c>
      <c r="F65" s="4">
        <f ca="1">OFFSET(InputPriceData!E$15,CalculationsAndCharts!$A65+$A$11,IF($C$7,8,0),1,1)</f>
        <v>97.9</v>
      </c>
      <c r="G65" s="4">
        <f ca="1">OFFSET(InputPriceData!F$15,CalculationsAndCharts!$A65+$A$11,IF($C$7,8,0),1,1)</f>
        <v>98.78</v>
      </c>
      <c r="H65" s="133"/>
      <c r="I65" s="133"/>
      <c r="J65" s="37">
        <f t="shared" ca="1" si="8"/>
        <v>2768</v>
      </c>
      <c r="K65" s="124">
        <f t="shared" ca="1" si="9"/>
        <v>0.84999999999999432</v>
      </c>
      <c r="L65" s="343">
        <f t="shared" ca="1" si="0"/>
        <v>0.5043180048071545</v>
      </c>
      <c r="M65" s="345">
        <f t="shared" ca="1" si="10"/>
        <v>0.7695870617677234</v>
      </c>
      <c r="N65" s="344">
        <f t="shared" ca="1" si="1"/>
        <v>0.65530987962394782</v>
      </c>
      <c r="O65" s="4"/>
      <c r="P65" s="4"/>
      <c r="Q65" s="3"/>
      <c r="S65" s="4"/>
      <c r="T65" s="4" t="b">
        <f t="shared" ca="1" si="2"/>
        <v>0</v>
      </c>
      <c r="U65" t="b">
        <f t="shared" ca="1" si="3"/>
        <v>0</v>
      </c>
      <c r="W65" s="317" t="b">
        <f t="shared" ca="1" si="11"/>
        <v>0</v>
      </c>
      <c r="X65" s="317" t="b">
        <f t="shared" ca="1" si="12"/>
        <v>1</v>
      </c>
      <c r="Y65" s="317" t="b">
        <f t="shared" ca="1" si="13"/>
        <v>0</v>
      </c>
      <c r="Z65" t="b">
        <f t="shared" ca="1" si="14"/>
        <v>0</v>
      </c>
      <c r="AA65" s="37" t="b">
        <f t="shared" ca="1" si="15"/>
        <v>0</v>
      </c>
      <c r="AB65" t="b">
        <f t="shared" ca="1" si="16"/>
        <v>0</v>
      </c>
      <c r="AD65" t="b">
        <f t="shared" ca="1" si="17"/>
        <v>0</v>
      </c>
      <c r="AE65" s="37" t="b">
        <f t="shared" ca="1" si="18"/>
        <v>0</v>
      </c>
      <c r="AF65" t="b">
        <f t="shared" ca="1" si="19"/>
        <v>0</v>
      </c>
      <c r="AG65" s="317" t="b">
        <f t="shared" ca="1" si="20"/>
        <v>0</v>
      </c>
      <c r="AH65" s="317" t="b">
        <f t="shared" ca="1" si="21"/>
        <v>1</v>
      </c>
      <c r="AI65" s="317" t="b">
        <f t="shared" ca="1" si="22"/>
        <v>0</v>
      </c>
    </row>
    <row r="66" spans="1:35" x14ac:dyDescent="0.25">
      <c r="A66">
        <v>34</v>
      </c>
      <c r="B66" s="169">
        <f ca="1">OFFSET(InputPriceData!B$15,CalculationsAndCharts!$A66+$A$11,0,1,1)</f>
        <v>41795</v>
      </c>
      <c r="C66" s="3">
        <f ca="1">OFFSET(InputPriceData!G$15,CalculationsAndCharts!$A66+$A$11,IF($C$7,8,0),1,1)</f>
        <v>1425200</v>
      </c>
      <c r="D66" s="4">
        <f ca="1">OFFSET(InputPriceData!C$15,CalculationsAndCharts!$A66+$A$11,IF($C$7,8,0),1,1)</f>
        <v>98.18</v>
      </c>
      <c r="E66" s="4">
        <f ca="1">OFFSET(InputPriceData!D$15,CalculationsAndCharts!$A66+$A$11,IF($C$7,8,0),1,1)</f>
        <v>98.67</v>
      </c>
      <c r="F66" s="4">
        <f ca="1">OFFSET(InputPriceData!E$15,CalculationsAndCharts!$A66+$A$11,IF($C$7,8,0),1,1)</f>
        <v>97.8</v>
      </c>
      <c r="G66" s="4">
        <f ca="1">OFFSET(InputPriceData!F$15,CalculationsAndCharts!$A66+$A$11,IF($C$7,8,0),1,1)</f>
        <v>98.56</v>
      </c>
      <c r="H66" s="133"/>
      <c r="I66" s="133"/>
      <c r="J66" s="37">
        <f t="shared" ca="1" si="8"/>
        <v>2767</v>
      </c>
      <c r="K66" s="124">
        <f t="shared" ca="1" si="9"/>
        <v>0.67000000000000171</v>
      </c>
      <c r="L66" s="343">
        <f t="shared" ca="1" si="0"/>
        <v>0.46942657946692073</v>
      </c>
      <c r="M66" s="345">
        <f t="shared" ca="1" si="10"/>
        <v>0.77657624799972091</v>
      </c>
      <c r="N66" s="344">
        <f t="shared" ca="1" si="1"/>
        <v>0.60448227804552868</v>
      </c>
      <c r="O66" s="4"/>
      <c r="P66" s="4"/>
      <c r="Q66" s="3"/>
      <c r="S66" s="4"/>
      <c r="T66" s="4" t="b">
        <f t="shared" ca="1" si="2"/>
        <v>0</v>
      </c>
      <c r="U66" t="b">
        <f t="shared" ca="1" si="3"/>
        <v>0</v>
      </c>
      <c r="W66" s="317" t="b">
        <f t="shared" ca="1" si="11"/>
        <v>0</v>
      </c>
      <c r="X66" s="317" t="b">
        <f t="shared" ca="1" si="12"/>
        <v>1</v>
      </c>
      <c r="Y66" s="317" t="b">
        <f t="shared" ca="1" si="13"/>
        <v>0</v>
      </c>
      <c r="Z66" t="b">
        <f t="shared" ca="1" si="14"/>
        <v>0</v>
      </c>
      <c r="AA66" s="37" t="b">
        <f t="shared" ca="1" si="15"/>
        <v>0</v>
      </c>
      <c r="AB66" t="b">
        <f t="shared" ca="1" si="16"/>
        <v>0</v>
      </c>
      <c r="AD66" t="b">
        <f t="shared" ca="1" si="17"/>
        <v>0</v>
      </c>
      <c r="AE66" s="37" t="b">
        <f t="shared" ca="1" si="18"/>
        <v>0</v>
      </c>
      <c r="AF66" t="b">
        <f t="shared" ca="1" si="19"/>
        <v>0</v>
      </c>
      <c r="AG66" s="317" t="b">
        <f t="shared" ca="1" si="20"/>
        <v>0</v>
      </c>
      <c r="AH66" s="317" t="b">
        <f t="shared" ca="1" si="21"/>
        <v>1</v>
      </c>
      <c r="AI66" s="317" t="b">
        <f t="shared" ca="1" si="22"/>
        <v>0</v>
      </c>
    </row>
    <row r="67" spans="1:35" x14ac:dyDescent="0.25">
      <c r="A67">
        <v>35</v>
      </c>
      <c r="B67" s="169">
        <f ca="1">OFFSET(InputPriceData!B$15,CalculationsAndCharts!$A67+$A$11,0,1,1)</f>
        <v>41794</v>
      </c>
      <c r="C67" s="3">
        <f ca="1">OFFSET(InputPriceData!G$15,CalculationsAndCharts!$A67+$A$11,IF($C$7,8,0),1,1)</f>
        <v>998700</v>
      </c>
      <c r="D67" s="4">
        <f ca="1">OFFSET(InputPriceData!C$15,CalculationsAndCharts!$A67+$A$11,IF($C$7,8,0),1,1)</f>
        <v>97.86</v>
      </c>
      <c r="E67" s="4">
        <f ca="1">OFFSET(InputPriceData!D$15,CalculationsAndCharts!$A67+$A$11,IF($C$7,8,0),1,1)</f>
        <v>97.98</v>
      </c>
      <c r="F67" s="4">
        <f ca="1">OFFSET(InputPriceData!E$15,CalculationsAndCharts!$A67+$A$11,IF($C$7,8,0),1,1)</f>
        <v>97.28</v>
      </c>
      <c r="G67" s="4">
        <f ca="1">OFFSET(InputPriceData!F$15,CalculationsAndCharts!$A67+$A$11,IF($C$7,8,0),1,1)</f>
        <v>97.93</v>
      </c>
      <c r="H67" s="133"/>
      <c r="I67" s="133"/>
      <c r="J67" s="37">
        <f t="shared" ca="1" si="8"/>
        <v>2766</v>
      </c>
      <c r="K67" s="124">
        <f t="shared" ca="1" si="9"/>
        <v>-0.12999999999999545</v>
      </c>
      <c r="L67" s="343">
        <f t="shared" ca="1" si="0"/>
        <v>0.45082169863534394</v>
      </c>
      <c r="M67" s="345">
        <f t="shared" ca="1" si="10"/>
        <v>0.78362890817328046</v>
      </c>
      <c r="N67" s="344">
        <f t="shared" ca="1" si="1"/>
        <v>0.57529998438451646</v>
      </c>
      <c r="O67" s="4"/>
      <c r="P67" s="4"/>
      <c r="Q67" s="3"/>
      <c r="S67" s="4"/>
      <c r="T67" s="4" t="b">
        <f t="shared" ca="1" si="2"/>
        <v>0</v>
      </c>
      <c r="U67" t="b">
        <f t="shared" ca="1" si="3"/>
        <v>0</v>
      </c>
      <c r="W67" s="317" t="b">
        <f t="shared" ca="1" si="11"/>
        <v>0</v>
      </c>
      <c r="X67" s="317" t="b">
        <f t="shared" ca="1" si="12"/>
        <v>1</v>
      </c>
      <c r="Y67" s="317" t="b">
        <f t="shared" ca="1" si="13"/>
        <v>0</v>
      </c>
      <c r="Z67" t="b">
        <f t="shared" ca="1" si="14"/>
        <v>0</v>
      </c>
      <c r="AA67" s="37" t="b">
        <f t="shared" ca="1" si="15"/>
        <v>0</v>
      </c>
      <c r="AB67" t="b">
        <f t="shared" ca="1" si="16"/>
        <v>0</v>
      </c>
      <c r="AD67" t="b">
        <f t="shared" ca="1" si="17"/>
        <v>0</v>
      </c>
      <c r="AE67" s="37" t="b">
        <f t="shared" ca="1" si="18"/>
        <v>0</v>
      </c>
      <c r="AF67" t="b">
        <f t="shared" ca="1" si="19"/>
        <v>0</v>
      </c>
      <c r="AG67" s="317" t="b">
        <f t="shared" ca="1" si="20"/>
        <v>0</v>
      </c>
      <c r="AH67" s="317" t="b">
        <f t="shared" ca="1" si="21"/>
        <v>1</v>
      </c>
      <c r="AI67" s="317" t="b">
        <f t="shared" ca="1" si="22"/>
        <v>0</v>
      </c>
    </row>
    <row r="68" spans="1:35" x14ac:dyDescent="0.25">
      <c r="A68">
        <v>36</v>
      </c>
      <c r="B68" s="169">
        <f ca="1">OFFSET(InputPriceData!B$15,CalculationsAndCharts!$A68+$A$11,0,1,1)</f>
        <v>41793</v>
      </c>
      <c r="C68" s="3">
        <f ca="1">OFFSET(InputPriceData!G$15,CalculationsAndCharts!$A68+$A$11,IF($C$7,8,0),1,1)</f>
        <v>1718500</v>
      </c>
      <c r="D68" s="4">
        <f ca="1">OFFSET(InputPriceData!C$15,CalculationsAndCharts!$A68+$A$11,IF($C$7,8,0),1,1)</f>
        <v>97.35</v>
      </c>
      <c r="E68" s="4">
        <f ca="1">OFFSET(InputPriceData!D$15,CalculationsAndCharts!$A68+$A$11,IF($C$7,8,0),1,1)</f>
        <v>98.41</v>
      </c>
      <c r="F68" s="4">
        <f ca="1">OFFSET(InputPriceData!E$15,CalculationsAndCharts!$A68+$A$11,IF($C$7,8,0),1,1)</f>
        <v>97.28</v>
      </c>
      <c r="G68" s="4">
        <f ca="1">OFFSET(InputPriceData!F$15,CalculationsAndCharts!$A68+$A$11,IF($C$7,8,0),1,1)</f>
        <v>97.89</v>
      </c>
      <c r="H68" s="133"/>
      <c r="I68" s="133"/>
      <c r="J68" s="37">
        <f t="shared" ca="1" si="8"/>
        <v>2765</v>
      </c>
      <c r="K68" s="124">
        <f t="shared" ca="1" si="9"/>
        <v>0.32000000000000739</v>
      </c>
      <c r="L68" s="343">
        <f t="shared" ca="1" si="0"/>
        <v>0.3995332280823658</v>
      </c>
      <c r="M68" s="345">
        <f t="shared" ca="1" si="10"/>
        <v>0.79074561874195803</v>
      </c>
      <c r="N68" s="344">
        <f t="shared" ca="1" si="1"/>
        <v>0.50526138699068079</v>
      </c>
      <c r="O68" s="4"/>
      <c r="P68" s="4"/>
      <c r="Q68" s="3"/>
      <c r="S68" s="4"/>
      <c r="T68" s="4" t="b">
        <f t="shared" ca="1" si="2"/>
        <v>0</v>
      </c>
      <c r="U68" t="b">
        <f t="shared" ca="1" si="3"/>
        <v>0</v>
      </c>
      <c r="W68" s="317" t="b">
        <f t="shared" ca="1" si="11"/>
        <v>0</v>
      </c>
      <c r="X68" s="317" t="b">
        <f t="shared" ca="1" si="12"/>
        <v>1</v>
      </c>
      <c r="Y68" s="317" t="b">
        <f t="shared" ca="1" si="13"/>
        <v>0</v>
      </c>
      <c r="Z68" t="b">
        <f t="shared" ca="1" si="14"/>
        <v>0</v>
      </c>
      <c r="AA68" s="37" t="b">
        <f t="shared" ca="1" si="15"/>
        <v>0</v>
      </c>
      <c r="AB68" t="b">
        <f t="shared" ca="1" si="16"/>
        <v>0</v>
      </c>
      <c r="AD68" t="b">
        <f t="shared" ca="1" si="17"/>
        <v>0</v>
      </c>
      <c r="AE68" s="37" t="b">
        <f t="shared" ca="1" si="18"/>
        <v>0</v>
      </c>
      <c r="AF68" t="b">
        <f t="shared" ca="1" si="19"/>
        <v>0</v>
      </c>
      <c r="AG68" s="317" t="b">
        <f t="shared" ca="1" si="20"/>
        <v>0</v>
      </c>
      <c r="AH68" s="317" t="b">
        <f t="shared" ca="1" si="21"/>
        <v>1</v>
      </c>
      <c r="AI68" s="317" t="b">
        <f t="shared" ca="1" si="22"/>
        <v>0</v>
      </c>
    </row>
    <row r="69" spans="1:35" x14ac:dyDescent="0.25">
      <c r="A69">
        <v>37</v>
      </c>
      <c r="B69" s="169">
        <f ca="1">OFFSET(InputPriceData!B$15,CalculationsAndCharts!$A69+$A$11,0,1,1)</f>
        <v>41792</v>
      </c>
      <c r="C69" s="3">
        <f ca="1">OFFSET(InputPriceData!G$15,CalculationsAndCharts!$A69+$A$11,IF($C$7,8,0),1,1)</f>
        <v>962100</v>
      </c>
      <c r="D69" s="4">
        <f ca="1">OFFSET(InputPriceData!C$15,CalculationsAndCharts!$A69+$A$11,IF($C$7,8,0),1,1)</f>
        <v>97.09</v>
      </c>
      <c r="E69" s="4">
        <f ca="1">OFFSET(InputPriceData!D$15,CalculationsAndCharts!$A69+$A$11,IF($C$7,8,0),1,1)</f>
        <v>98.26</v>
      </c>
      <c r="F69" s="4">
        <f ca="1">OFFSET(InputPriceData!E$15,CalculationsAndCharts!$A69+$A$11,IF($C$7,8,0),1,1)</f>
        <v>96.5</v>
      </c>
      <c r="G69" s="4">
        <f ca="1">OFFSET(InputPriceData!F$15,CalculationsAndCharts!$A69+$A$11,IF($C$7,8,0),1,1)</f>
        <v>98.06</v>
      </c>
      <c r="H69" s="133"/>
      <c r="I69" s="133"/>
      <c r="J69" s="37">
        <f t="shared" ca="1" si="8"/>
        <v>2764</v>
      </c>
      <c r="K69" s="124">
        <f t="shared" ca="1" si="9"/>
        <v>1.0900000000000034</v>
      </c>
      <c r="L69" s="343">
        <f t="shared" ca="1" si="0"/>
        <v>0.28204003660874671</v>
      </c>
      <c r="M69" s="345">
        <f t="shared" ca="1" si="10"/>
        <v>0.79792696139450858</v>
      </c>
      <c r="N69" s="344">
        <f t="shared" ca="1" si="1"/>
        <v>0.35346598154276598</v>
      </c>
      <c r="O69" s="4"/>
      <c r="P69" s="4"/>
      <c r="Q69" s="3"/>
      <c r="S69" s="4"/>
      <c r="T69" s="4" t="b">
        <f t="shared" ca="1" si="2"/>
        <v>0</v>
      </c>
      <c r="U69" t="b">
        <f t="shared" ca="1" si="3"/>
        <v>0</v>
      </c>
      <c r="W69" s="317" t="b">
        <f t="shared" ca="1" si="11"/>
        <v>0</v>
      </c>
      <c r="X69" s="317" t="b">
        <f t="shared" ca="1" si="12"/>
        <v>1</v>
      </c>
      <c r="Y69" s="317" t="b">
        <f t="shared" ca="1" si="13"/>
        <v>0</v>
      </c>
      <c r="Z69" t="b">
        <f t="shared" ca="1" si="14"/>
        <v>0</v>
      </c>
      <c r="AA69" s="37" t="b">
        <f t="shared" ca="1" si="15"/>
        <v>0</v>
      </c>
      <c r="AB69" t="b">
        <f t="shared" ca="1" si="16"/>
        <v>0</v>
      </c>
      <c r="AD69" t="b">
        <f t="shared" ca="1" si="17"/>
        <v>0</v>
      </c>
      <c r="AE69" s="37" t="b">
        <f t="shared" ca="1" si="18"/>
        <v>0</v>
      </c>
      <c r="AF69" t="b">
        <f t="shared" ca="1" si="19"/>
        <v>0</v>
      </c>
      <c r="AG69" s="317" t="b">
        <f t="shared" ca="1" si="20"/>
        <v>0</v>
      </c>
      <c r="AH69" s="317" t="b">
        <f t="shared" ca="1" si="21"/>
        <v>1</v>
      </c>
      <c r="AI69" s="317" t="b">
        <f t="shared" ca="1" si="22"/>
        <v>0</v>
      </c>
    </row>
    <row r="70" spans="1:35" x14ac:dyDescent="0.25">
      <c r="A70">
        <v>38</v>
      </c>
      <c r="B70" s="169">
        <f ca="1">OFFSET(InputPriceData!B$15,CalculationsAndCharts!$A70+$A$11,0,1,1)</f>
        <v>41789</v>
      </c>
      <c r="C70" s="3">
        <f ca="1">OFFSET(InputPriceData!G$15,CalculationsAndCharts!$A70+$A$11,IF($C$7,8,0),1,1)</f>
        <v>1524600</v>
      </c>
      <c r="D70" s="4">
        <f ca="1">OFFSET(InputPriceData!C$15,CalculationsAndCharts!$A70+$A$11,IF($C$7,8,0),1,1)</f>
        <v>96.68</v>
      </c>
      <c r="E70" s="4">
        <f ca="1">OFFSET(InputPriceData!D$15,CalculationsAndCharts!$A70+$A$11,IF($C$7,8,0),1,1)</f>
        <v>97.8</v>
      </c>
      <c r="F70" s="4">
        <f ca="1">OFFSET(InputPriceData!E$15,CalculationsAndCharts!$A70+$A$11,IF($C$7,8,0),1,1)</f>
        <v>96.68</v>
      </c>
      <c r="G70" s="4">
        <f ca="1">OFFSET(InputPriceData!F$15,CalculationsAndCharts!$A70+$A$11,IF($C$7,8,0),1,1)</f>
        <v>97.57</v>
      </c>
      <c r="H70" s="133"/>
      <c r="I70" s="133"/>
      <c r="J70" s="37">
        <f t="shared" ca="1" si="8"/>
        <v>2763</v>
      </c>
      <c r="K70" s="124">
        <f t="shared" ca="1" si="9"/>
        <v>0.95999999999999375</v>
      </c>
      <c r="L70" s="343">
        <f t="shared" ca="1" si="0"/>
        <v>0.15094714445680407</v>
      </c>
      <c r="M70" s="345">
        <f t="shared" ca="1" si="10"/>
        <v>0.80517352310243051</v>
      </c>
      <c r="N70" s="344">
        <f t="shared" ca="1" si="1"/>
        <v>0.18747156994828462</v>
      </c>
      <c r="O70" s="4"/>
      <c r="P70" s="4"/>
      <c r="Q70" s="3"/>
      <c r="S70" s="4"/>
      <c r="T70" s="4" t="b">
        <f t="shared" ca="1" si="2"/>
        <v>0</v>
      </c>
      <c r="U70" t="b">
        <f t="shared" ca="1" si="3"/>
        <v>0</v>
      </c>
      <c r="W70" s="317" t="b">
        <f t="shared" ca="1" si="11"/>
        <v>1</v>
      </c>
      <c r="X70" s="317" t="b">
        <f t="shared" ca="1" si="12"/>
        <v>1</v>
      </c>
      <c r="Y70" s="317" t="b">
        <f t="shared" ca="1" si="13"/>
        <v>0</v>
      </c>
      <c r="Z70" t="b">
        <f t="shared" ca="1" si="14"/>
        <v>0</v>
      </c>
      <c r="AA70" s="37" t="b">
        <f t="shared" ca="1" si="15"/>
        <v>0</v>
      </c>
      <c r="AB70" t="b">
        <f t="shared" ca="1" si="16"/>
        <v>1</v>
      </c>
      <c r="AD70" t="b">
        <f t="shared" ca="1" si="17"/>
        <v>0</v>
      </c>
      <c r="AE70" s="37" t="b">
        <f t="shared" ca="1" si="18"/>
        <v>0</v>
      </c>
      <c r="AF70" t="b">
        <f t="shared" ca="1" si="19"/>
        <v>1</v>
      </c>
      <c r="AG70" s="317" t="b">
        <f t="shared" ca="1" si="20"/>
        <v>1</v>
      </c>
      <c r="AH70" s="317" t="b">
        <f t="shared" ca="1" si="21"/>
        <v>1</v>
      </c>
      <c r="AI70" s="317" t="b">
        <f t="shared" ca="1" si="22"/>
        <v>0</v>
      </c>
    </row>
    <row r="71" spans="1:35" x14ac:dyDescent="0.25">
      <c r="A71">
        <v>39</v>
      </c>
      <c r="B71" s="169">
        <f ca="1">OFFSET(InputPriceData!B$15,CalculationsAndCharts!$A71+$A$11,0,1,1)</f>
        <v>41788</v>
      </c>
      <c r="C71" s="3">
        <f ca="1">OFFSET(InputPriceData!G$15,CalculationsAndCharts!$A71+$A$11,IF($C$7,8,0),1,1)</f>
        <v>1085300</v>
      </c>
      <c r="D71" s="4">
        <f ca="1">OFFSET(InputPriceData!C$15,CalculationsAndCharts!$A71+$A$11,IF($C$7,8,0),1,1)</f>
        <v>96.82</v>
      </c>
      <c r="E71" s="4">
        <f ca="1">OFFSET(InputPriceData!D$15,CalculationsAndCharts!$A71+$A$11,IF($C$7,8,0),1,1)</f>
        <v>97.21</v>
      </c>
      <c r="F71" s="4">
        <f ca="1">OFFSET(InputPriceData!E$15,CalculationsAndCharts!$A71+$A$11,IF($C$7,8,0),1,1)</f>
        <v>96.33</v>
      </c>
      <c r="G71" s="4">
        <f ca="1">OFFSET(InputPriceData!F$15,CalculationsAndCharts!$A71+$A$11,IF($C$7,8,0),1,1)</f>
        <v>96.97</v>
      </c>
      <c r="H71" s="133"/>
      <c r="I71" s="133"/>
      <c r="J71" s="37">
        <f t="shared" ca="1" si="8"/>
        <v>2762</v>
      </c>
      <c r="K71" s="124">
        <f t="shared" ca="1" si="9"/>
        <v>0.15000000000000568</v>
      </c>
      <c r="L71" s="343">
        <f t="shared" ca="1" si="0"/>
        <v>5.4226010180160142E-2</v>
      </c>
      <c r="M71" s="345">
        <f t="shared" ca="1" si="10"/>
        <v>0.81248589616794198</v>
      </c>
      <c r="N71" s="344">
        <f t="shared" ca="1" si="1"/>
        <v>6.674086336257036E-2</v>
      </c>
      <c r="O71" s="4"/>
      <c r="P71" s="4"/>
      <c r="Q71" s="3"/>
      <c r="S71" s="4"/>
      <c r="T71" s="4" t="b">
        <f t="shared" ca="1" si="2"/>
        <v>1</v>
      </c>
      <c r="U71" t="b">
        <f t="shared" ca="1" si="3"/>
        <v>0</v>
      </c>
      <c r="W71" s="317" t="b">
        <f t="shared" ca="1" si="11"/>
        <v>0</v>
      </c>
      <c r="X71" s="317" t="b">
        <f t="shared" ca="1" si="12"/>
        <v>0</v>
      </c>
      <c r="Y71" s="317" t="b">
        <f t="shared" ca="1" si="13"/>
        <v>0</v>
      </c>
      <c r="Z71" t="b">
        <f t="shared" ca="1" si="14"/>
        <v>0</v>
      </c>
      <c r="AA71" s="37" t="b">
        <f t="shared" ca="1" si="15"/>
        <v>1</v>
      </c>
      <c r="AB71" t="b">
        <f t="shared" ca="1" si="16"/>
        <v>0</v>
      </c>
      <c r="AD71" t="b">
        <f t="shared" ca="1" si="17"/>
        <v>0</v>
      </c>
      <c r="AE71" s="37" t="b">
        <f t="shared" ca="1" si="18"/>
        <v>1</v>
      </c>
      <c r="AF71" t="b">
        <f t="shared" ca="1" si="19"/>
        <v>0</v>
      </c>
      <c r="AG71" s="317" t="b">
        <f t="shared" ca="1" si="20"/>
        <v>0</v>
      </c>
      <c r="AH71" s="317" t="b">
        <f t="shared" ca="1" si="21"/>
        <v>0</v>
      </c>
      <c r="AI71" s="317" t="b">
        <f t="shared" ca="1" si="22"/>
        <v>0</v>
      </c>
    </row>
    <row r="72" spans="1:35" x14ac:dyDescent="0.25">
      <c r="A72">
        <v>40</v>
      </c>
      <c r="B72" s="169">
        <f ca="1">OFFSET(InputPriceData!B$15,CalculationsAndCharts!$A72+$A$11,0,1,1)</f>
        <v>41787</v>
      </c>
      <c r="C72" s="3">
        <f ca="1">OFFSET(InputPriceData!G$15,CalculationsAndCharts!$A72+$A$11,IF($C$7,8,0),1,1)</f>
        <v>1149000</v>
      </c>
      <c r="D72" s="4">
        <f ca="1">OFFSET(InputPriceData!C$15,CalculationsAndCharts!$A72+$A$11,IF($C$7,8,0),1,1)</f>
        <v>97.08</v>
      </c>
      <c r="E72" s="4">
        <f ca="1">OFFSET(InputPriceData!D$15,CalculationsAndCharts!$A72+$A$11,IF($C$7,8,0),1,1)</f>
        <v>97.99</v>
      </c>
      <c r="F72" s="4">
        <f ca="1">OFFSET(InputPriceData!E$15,CalculationsAndCharts!$A72+$A$11,IF($C$7,8,0),1,1)</f>
        <v>96.56</v>
      </c>
      <c r="G72" s="4">
        <f ca="1">OFFSET(InputPriceData!F$15,CalculationsAndCharts!$A72+$A$11,IF($C$7,8,0),1,1)</f>
        <v>96.61</v>
      </c>
      <c r="H72" s="133"/>
      <c r="I72" s="133"/>
      <c r="J72" s="37">
        <f t="shared" ca="1" si="8"/>
        <v>2761</v>
      </c>
      <c r="K72" s="124">
        <f t="shared" ca="1" si="9"/>
        <v>-0.42000000000000171</v>
      </c>
      <c r="L72" s="343">
        <f t="shared" ca="1" si="0"/>
        <v>-3.4890368875435229E-2</v>
      </c>
      <c r="M72" s="345">
        <f t="shared" ca="1" si="10"/>
        <v>0.81986467827239351</v>
      </c>
      <c r="N72" s="344">
        <f t="shared" ca="1" si="1"/>
        <v>-4.2556253245298589E-2</v>
      </c>
      <c r="O72" s="4"/>
      <c r="P72" s="4"/>
      <c r="Q72" s="3"/>
      <c r="S72" s="4"/>
      <c r="T72" s="4" t="b">
        <f t="shared" ca="1" si="2"/>
        <v>0</v>
      </c>
      <c r="U72" t="b">
        <f t="shared" ca="1" si="3"/>
        <v>0</v>
      </c>
      <c r="W72" s="317" t="b">
        <f t="shared" ca="1" si="11"/>
        <v>0</v>
      </c>
      <c r="X72" s="317" t="b">
        <f t="shared" ca="1" si="12"/>
        <v>0</v>
      </c>
      <c r="Y72" s="317" t="b">
        <f t="shared" ca="1" si="13"/>
        <v>0</v>
      </c>
      <c r="Z72" t="b">
        <f t="shared" ca="1" si="14"/>
        <v>0</v>
      </c>
      <c r="AA72" s="37" t="b">
        <f t="shared" ca="1" si="15"/>
        <v>1</v>
      </c>
      <c r="AB72" t="b">
        <f t="shared" ca="1" si="16"/>
        <v>0</v>
      </c>
      <c r="AD72" t="b">
        <f t="shared" ca="1" si="17"/>
        <v>0</v>
      </c>
      <c r="AE72" s="37" t="b">
        <f t="shared" ca="1" si="18"/>
        <v>1</v>
      </c>
      <c r="AF72" t="b">
        <f t="shared" ca="1" si="19"/>
        <v>0</v>
      </c>
      <c r="AG72" s="317" t="b">
        <f t="shared" ca="1" si="20"/>
        <v>0</v>
      </c>
      <c r="AH72" s="317" t="b">
        <f t="shared" ca="1" si="21"/>
        <v>0</v>
      </c>
      <c r="AI72" s="317" t="b">
        <f t="shared" ca="1" si="22"/>
        <v>0</v>
      </c>
    </row>
    <row r="73" spans="1:35" x14ac:dyDescent="0.25">
      <c r="A73">
        <v>41</v>
      </c>
      <c r="B73" s="169">
        <f ca="1">OFFSET(InputPriceData!B$15,CalculationsAndCharts!$A73+$A$11,0,1,1)</f>
        <v>41786</v>
      </c>
      <c r="C73" s="3">
        <f ca="1">OFFSET(InputPriceData!G$15,CalculationsAndCharts!$A73+$A$11,IF($C$7,8,0),1,1)</f>
        <v>1359100</v>
      </c>
      <c r="D73" s="4">
        <f ca="1">OFFSET(InputPriceData!C$15,CalculationsAndCharts!$A73+$A$11,IF($C$7,8,0),1,1)</f>
        <v>97.2</v>
      </c>
      <c r="E73" s="4">
        <f ca="1">OFFSET(InputPriceData!D$15,CalculationsAndCharts!$A73+$A$11,IF($C$7,8,0),1,1)</f>
        <v>97.31</v>
      </c>
      <c r="F73" s="4">
        <f ca="1">OFFSET(InputPriceData!E$15,CalculationsAndCharts!$A73+$A$11,IF($C$7,8,0),1,1)</f>
        <v>96.38</v>
      </c>
      <c r="G73" s="4">
        <f ca="1">OFFSET(InputPriceData!F$15,CalculationsAndCharts!$A73+$A$11,IF($C$7,8,0),1,1)</f>
        <v>96.82</v>
      </c>
      <c r="H73" s="133"/>
      <c r="I73" s="133"/>
      <c r="J73" s="37">
        <f t="shared" ca="1" si="8"/>
        <v>2760</v>
      </c>
      <c r="K73" s="124">
        <f t="shared" ca="1" si="9"/>
        <v>0.63999999999998636</v>
      </c>
      <c r="L73" s="343">
        <f t="shared" ca="1" si="0"/>
        <v>-0.18618141521950754</v>
      </c>
      <c r="M73" s="345">
        <f t="shared" ca="1" si="10"/>
        <v>0.82731047252511958</v>
      </c>
      <c r="N73" s="344">
        <f t="shared" ca="1" si="1"/>
        <v>-0.22504419006234025</v>
      </c>
      <c r="O73" s="4"/>
      <c r="P73" s="4"/>
      <c r="Q73" s="3"/>
      <c r="S73" s="4"/>
      <c r="T73" s="4" t="b">
        <f t="shared" ca="1" si="2"/>
        <v>0</v>
      </c>
      <c r="U73" t="b">
        <f t="shared" ca="1" si="3"/>
        <v>0</v>
      </c>
      <c r="W73" s="317" t="b">
        <f t="shared" ca="1" si="11"/>
        <v>0</v>
      </c>
      <c r="X73" s="317" t="b">
        <f t="shared" ca="1" si="12"/>
        <v>0</v>
      </c>
      <c r="Y73" s="317" t="b">
        <f t="shared" ca="1" si="13"/>
        <v>0</v>
      </c>
      <c r="Z73" t="b">
        <f t="shared" ca="1" si="14"/>
        <v>0</v>
      </c>
      <c r="AA73" s="37" t="b">
        <f t="shared" ca="1" si="15"/>
        <v>1</v>
      </c>
      <c r="AB73" t="b">
        <f t="shared" ca="1" si="16"/>
        <v>0</v>
      </c>
      <c r="AD73" t="b">
        <f t="shared" ca="1" si="17"/>
        <v>0</v>
      </c>
      <c r="AE73" s="37" t="b">
        <f t="shared" ca="1" si="18"/>
        <v>1</v>
      </c>
      <c r="AF73" t="b">
        <f t="shared" ca="1" si="19"/>
        <v>0</v>
      </c>
      <c r="AG73" s="317" t="b">
        <f t="shared" ca="1" si="20"/>
        <v>0</v>
      </c>
      <c r="AH73" s="317" t="b">
        <f t="shared" ca="1" si="21"/>
        <v>0</v>
      </c>
      <c r="AI73" s="317" t="b">
        <f t="shared" ca="1" si="22"/>
        <v>0</v>
      </c>
    </row>
    <row r="74" spans="1:35" x14ac:dyDescent="0.25">
      <c r="A74">
        <v>42</v>
      </c>
      <c r="B74" s="169">
        <f ca="1">OFFSET(InputPriceData!B$15,CalculationsAndCharts!$A74+$A$11,0,1,1)</f>
        <v>41782</v>
      </c>
      <c r="C74" s="3">
        <f ca="1">OFFSET(InputPriceData!G$15,CalculationsAndCharts!$A74+$A$11,IF($C$7,8,0),1,1)</f>
        <v>686800</v>
      </c>
      <c r="D74" s="4">
        <f ca="1">OFFSET(InputPriceData!C$15,CalculationsAndCharts!$A74+$A$11,IF($C$7,8,0),1,1)</f>
        <v>96.18</v>
      </c>
      <c r="E74" s="4">
        <f ca="1">OFFSET(InputPriceData!D$15,CalculationsAndCharts!$A74+$A$11,IF($C$7,8,0),1,1)</f>
        <v>97.17</v>
      </c>
      <c r="F74" s="4">
        <f ca="1">OFFSET(InputPriceData!E$15,CalculationsAndCharts!$A74+$A$11,IF($C$7,8,0),1,1)</f>
        <v>96</v>
      </c>
      <c r="G74" s="4">
        <f ca="1">OFFSET(InputPriceData!F$15,CalculationsAndCharts!$A74+$A$11,IF($C$7,8,0),1,1)</f>
        <v>97.03</v>
      </c>
      <c r="H74" s="133"/>
      <c r="I74" s="133"/>
      <c r="J74" s="37">
        <f t="shared" ca="1" si="8"/>
        <v>2759</v>
      </c>
      <c r="K74" s="124">
        <f t="shared" ca="1" si="9"/>
        <v>1.5999999999999943</v>
      </c>
      <c r="L74" s="343">
        <f t="shared" ca="1" si="0"/>
        <v>-0.38559434946692384</v>
      </c>
      <c r="M74" s="345">
        <f t="shared" ca="1" si="10"/>
        <v>0.83482388751273418</v>
      </c>
      <c r="N74" s="344">
        <f t="shared" ca="1" si="1"/>
        <v>-0.46188705813840536</v>
      </c>
      <c r="O74" s="4"/>
      <c r="P74" s="4"/>
      <c r="Q74" s="3"/>
      <c r="S74" s="4"/>
      <c r="T74" s="4" t="b">
        <f t="shared" ca="1" si="2"/>
        <v>0</v>
      </c>
      <c r="U74" t="b">
        <f t="shared" ca="1" si="3"/>
        <v>0</v>
      </c>
      <c r="W74" s="317" t="b">
        <f t="shared" ca="1" si="11"/>
        <v>0</v>
      </c>
      <c r="X74" s="317" t="b">
        <f t="shared" ca="1" si="12"/>
        <v>0</v>
      </c>
      <c r="Y74" s="317" t="b">
        <f t="shared" ca="1" si="13"/>
        <v>0</v>
      </c>
      <c r="Z74" t="b">
        <f t="shared" ca="1" si="14"/>
        <v>0</v>
      </c>
      <c r="AA74" s="37" t="b">
        <f t="shared" ca="1" si="15"/>
        <v>1</v>
      </c>
      <c r="AB74" t="b">
        <f t="shared" ca="1" si="16"/>
        <v>0</v>
      </c>
      <c r="AD74" t="b">
        <f t="shared" ca="1" si="17"/>
        <v>0</v>
      </c>
      <c r="AE74" s="37" t="b">
        <f t="shared" ca="1" si="18"/>
        <v>1</v>
      </c>
      <c r="AF74" t="b">
        <f t="shared" ca="1" si="19"/>
        <v>0</v>
      </c>
      <c r="AG74" s="317" t="b">
        <f t="shared" ca="1" si="20"/>
        <v>0</v>
      </c>
      <c r="AH74" s="317" t="b">
        <f t="shared" ca="1" si="21"/>
        <v>0</v>
      </c>
      <c r="AI74" s="317" t="b">
        <f t="shared" ca="1" si="22"/>
        <v>0</v>
      </c>
    </row>
    <row r="75" spans="1:35" x14ac:dyDescent="0.25">
      <c r="A75">
        <v>43</v>
      </c>
      <c r="B75" s="169">
        <f ca="1">OFFSET(InputPriceData!B$15,CalculationsAndCharts!$A75+$A$11,0,1,1)</f>
        <v>41781</v>
      </c>
      <c r="C75" s="3">
        <f ca="1">OFFSET(InputPriceData!G$15,CalculationsAndCharts!$A75+$A$11,IF($C$7,8,0),1,1)</f>
        <v>1208700</v>
      </c>
      <c r="D75" s="4">
        <f ca="1">OFFSET(InputPriceData!C$15,CalculationsAndCharts!$A75+$A$11,IF($C$7,8,0),1,1)</f>
        <v>95.65</v>
      </c>
      <c r="E75" s="4">
        <f ca="1">OFFSET(InputPriceData!D$15,CalculationsAndCharts!$A75+$A$11,IF($C$7,8,0),1,1)</f>
        <v>96.38</v>
      </c>
      <c r="F75" s="4">
        <f ca="1">OFFSET(InputPriceData!E$15,CalculationsAndCharts!$A75+$A$11,IF($C$7,8,0),1,1)</f>
        <v>95.45</v>
      </c>
      <c r="G75" s="4">
        <f ca="1">OFFSET(InputPriceData!F$15,CalculationsAndCharts!$A75+$A$11,IF($C$7,8,0),1,1)</f>
        <v>96.18</v>
      </c>
      <c r="H75" s="133"/>
      <c r="I75" s="133"/>
      <c r="J75" s="37">
        <f t="shared" ca="1" si="8"/>
        <v>2758</v>
      </c>
      <c r="K75" s="124">
        <f t="shared" ca="1" si="9"/>
        <v>0.76000000000000512</v>
      </c>
      <c r="L75" s="343">
        <f t="shared" ca="1" si="0"/>
        <v>-0.5110353926497011</v>
      </c>
      <c r="M75" s="345">
        <f t="shared" ca="1" si="10"/>
        <v>0.84240553734887402</v>
      </c>
      <c r="N75" s="344">
        <f t="shared" ca="1" si="1"/>
        <v>-0.60663821638444526</v>
      </c>
      <c r="O75" s="4"/>
      <c r="P75" s="4"/>
      <c r="Q75" s="3"/>
      <c r="S75" s="4"/>
      <c r="T75" s="4" t="b">
        <f t="shared" ca="1" si="2"/>
        <v>0</v>
      </c>
      <c r="U75" t="b">
        <f t="shared" ca="1" si="3"/>
        <v>0</v>
      </c>
      <c r="W75" s="317" t="b">
        <f t="shared" ca="1" si="11"/>
        <v>0</v>
      </c>
      <c r="X75" s="317" t="b">
        <f t="shared" ca="1" si="12"/>
        <v>0</v>
      </c>
      <c r="Y75" s="317" t="b">
        <f t="shared" ca="1" si="13"/>
        <v>0</v>
      </c>
      <c r="Z75" t="b">
        <f t="shared" ca="1" si="14"/>
        <v>0</v>
      </c>
      <c r="AA75" s="37" t="b">
        <f t="shared" ca="1" si="15"/>
        <v>1</v>
      </c>
      <c r="AB75" t="b">
        <f t="shared" ca="1" si="16"/>
        <v>0</v>
      </c>
      <c r="AD75" t="b">
        <f t="shared" ca="1" si="17"/>
        <v>0</v>
      </c>
      <c r="AE75" s="37" t="b">
        <f t="shared" ca="1" si="18"/>
        <v>1</v>
      </c>
      <c r="AF75" t="b">
        <f t="shared" ca="1" si="19"/>
        <v>0</v>
      </c>
      <c r="AG75" s="317" t="b">
        <f t="shared" ca="1" si="20"/>
        <v>0</v>
      </c>
      <c r="AH75" s="317" t="b">
        <f t="shared" ca="1" si="21"/>
        <v>0</v>
      </c>
      <c r="AI75" s="317" t="b">
        <f t="shared" ca="1" si="22"/>
        <v>0</v>
      </c>
    </row>
    <row r="76" spans="1:35" x14ac:dyDescent="0.25">
      <c r="A76">
        <v>44</v>
      </c>
      <c r="B76" s="169">
        <f ca="1">OFFSET(InputPriceData!B$15,CalculationsAndCharts!$A76+$A$11,0,1,1)</f>
        <v>41780</v>
      </c>
      <c r="C76" s="3">
        <f ca="1">OFFSET(InputPriceData!G$15,CalculationsAndCharts!$A76+$A$11,IF($C$7,8,0),1,1)</f>
        <v>1069100</v>
      </c>
      <c r="D76" s="4">
        <f ca="1">OFFSET(InputPriceData!C$15,CalculationsAndCharts!$A76+$A$11,IF($C$7,8,0),1,1)</f>
        <v>95.57</v>
      </c>
      <c r="E76" s="4">
        <f ca="1">OFFSET(InputPriceData!D$15,CalculationsAndCharts!$A76+$A$11,IF($C$7,8,0),1,1)</f>
        <v>96.32</v>
      </c>
      <c r="F76" s="4">
        <f ca="1">OFFSET(InputPriceData!E$15,CalculationsAndCharts!$A76+$A$11,IF($C$7,8,0),1,1)</f>
        <v>95.25</v>
      </c>
      <c r="G76" s="4">
        <f ca="1">OFFSET(InputPriceData!F$15,CalculationsAndCharts!$A76+$A$11,IF($C$7,8,0),1,1)</f>
        <v>95.43</v>
      </c>
      <c r="H76" s="133"/>
      <c r="I76" s="133"/>
      <c r="J76" s="37">
        <f t="shared" ca="1" si="8"/>
        <v>2757</v>
      </c>
      <c r="K76" s="124">
        <f t="shared" ca="1" si="9"/>
        <v>-0.21999999999999886</v>
      </c>
      <c r="L76" s="343">
        <f t="shared" ca="1" si="0"/>
        <v>-0.49828645104433755</v>
      </c>
      <c r="M76" s="345">
        <f t="shared" ca="1" si="10"/>
        <v>0.85005604172439353</v>
      </c>
      <c r="N76" s="344">
        <f t="shared" ca="1" si="1"/>
        <v>-0.58618070643146225</v>
      </c>
      <c r="O76" s="4"/>
      <c r="P76" s="4"/>
      <c r="Q76" s="3"/>
      <c r="S76" s="4"/>
      <c r="T76" s="4" t="b">
        <f t="shared" ca="1" si="2"/>
        <v>0</v>
      </c>
      <c r="U76" t="b">
        <f t="shared" ca="1" si="3"/>
        <v>0</v>
      </c>
      <c r="W76" s="317" t="b">
        <f t="shared" ca="1" si="11"/>
        <v>0</v>
      </c>
      <c r="X76" s="317" t="b">
        <f t="shared" ca="1" si="12"/>
        <v>0</v>
      </c>
      <c r="Y76" s="317" t="b">
        <f t="shared" ca="1" si="13"/>
        <v>0</v>
      </c>
      <c r="Z76" t="b">
        <f t="shared" ca="1" si="14"/>
        <v>0</v>
      </c>
      <c r="AA76" s="37" t="b">
        <f t="shared" ca="1" si="15"/>
        <v>1</v>
      </c>
      <c r="AB76" t="b">
        <f t="shared" ca="1" si="16"/>
        <v>0</v>
      </c>
      <c r="AD76" t="b">
        <f t="shared" ca="1" si="17"/>
        <v>0</v>
      </c>
      <c r="AE76" s="37" t="b">
        <f t="shared" ca="1" si="18"/>
        <v>1</v>
      </c>
      <c r="AF76" t="b">
        <f t="shared" ca="1" si="19"/>
        <v>0</v>
      </c>
      <c r="AG76" s="317" t="b">
        <f t="shared" ca="1" si="20"/>
        <v>0</v>
      </c>
      <c r="AH76" s="317" t="b">
        <f t="shared" ca="1" si="21"/>
        <v>0</v>
      </c>
      <c r="AI76" s="317" t="b">
        <f t="shared" ca="1" si="22"/>
        <v>0</v>
      </c>
    </row>
    <row r="77" spans="1:35" x14ac:dyDescent="0.25">
      <c r="A77">
        <v>45</v>
      </c>
      <c r="B77" s="169">
        <f ca="1">OFFSET(InputPriceData!B$15,CalculationsAndCharts!$A77+$A$11,0,1,1)</f>
        <v>41779</v>
      </c>
      <c r="C77" s="3">
        <f ca="1">OFFSET(InputPriceData!G$15,CalculationsAndCharts!$A77+$A$11,IF($C$7,8,0),1,1)</f>
        <v>1389800</v>
      </c>
      <c r="D77" s="4">
        <f ca="1">OFFSET(InputPriceData!C$15,CalculationsAndCharts!$A77+$A$11,IF($C$7,8,0),1,1)</f>
        <v>95.29</v>
      </c>
      <c r="E77" s="4">
        <f ca="1">OFFSET(InputPriceData!D$15,CalculationsAndCharts!$A77+$A$11,IF($C$7,8,0),1,1)</f>
        <v>95.77</v>
      </c>
      <c r="F77" s="4">
        <f ca="1">OFFSET(InputPriceData!E$15,CalculationsAndCharts!$A77+$A$11,IF($C$7,8,0),1,1)</f>
        <v>94.86</v>
      </c>
      <c r="G77" s="4">
        <f ca="1">OFFSET(InputPriceData!F$15,CalculationsAndCharts!$A77+$A$11,IF($C$7,8,0),1,1)</f>
        <v>95.42</v>
      </c>
      <c r="H77" s="133"/>
      <c r="I77" s="133"/>
      <c r="J77" s="37">
        <f t="shared" ca="1" si="8"/>
        <v>2756</v>
      </c>
      <c r="K77" s="124">
        <f t="shared" ca="1" si="9"/>
        <v>3.0000000000001137E-2</v>
      </c>
      <c r="L77" s="343">
        <f t="shared" ca="1" si="0"/>
        <v>-0.38374971594852514</v>
      </c>
      <c r="M77" s="345">
        <f t="shared" ca="1" si="10"/>
        <v>0.85777602595801572</v>
      </c>
      <c r="N77" s="344">
        <f t="shared" ca="1" si="1"/>
        <v>-0.44737752552588589</v>
      </c>
      <c r="O77" s="4"/>
      <c r="P77" s="4"/>
      <c r="Q77" s="3"/>
      <c r="S77" s="4"/>
      <c r="T77" s="4" t="b">
        <f t="shared" ca="1" si="2"/>
        <v>0</v>
      </c>
      <c r="U77" t="b">
        <f t="shared" ca="1" si="3"/>
        <v>0</v>
      </c>
      <c r="W77" s="317" t="b">
        <f t="shared" ca="1" si="11"/>
        <v>0</v>
      </c>
      <c r="X77" s="317" t="b">
        <f t="shared" ca="1" si="12"/>
        <v>0</v>
      </c>
      <c r="Y77" s="317" t="b">
        <f t="shared" ca="1" si="13"/>
        <v>1</v>
      </c>
      <c r="Z77" t="b">
        <f t="shared" ca="1" si="14"/>
        <v>1</v>
      </c>
      <c r="AA77" s="37" t="b">
        <f t="shared" ca="1" si="15"/>
        <v>1</v>
      </c>
      <c r="AB77" t="b">
        <f t="shared" ca="1" si="16"/>
        <v>0</v>
      </c>
      <c r="AD77" t="b">
        <f t="shared" ca="1" si="17"/>
        <v>1</v>
      </c>
      <c r="AE77" s="37" t="b">
        <f t="shared" ca="1" si="18"/>
        <v>1</v>
      </c>
      <c r="AF77" t="b">
        <f t="shared" ca="1" si="19"/>
        <v>0</v>
      </c>
      <c r="AG77" s="317" t="b">
        <f t="shared" ca="1" si="20"/>
        <v>0</v>
      </c>
      <c r="AH77" s="317" t="b">
        <f t="shared" ca="1" si="21"/>
        <v>0</v>
      </c>
      <c r="AI77" s="317" t="b">
        <f t="shared" ca="1" si="22"/>
        <v>1</v>
      </c>
    </row>
    <row r="78" spans="1:35" x14ac:dyDescent="0.25">
      <c r="A78">
        <v>46</v>
      </c>
      <c r="B78" s="169">
        <f ca="1">OFFSET(InputPriceData!B$15,CalculationsAndCharts!$A78+$A$11,0,1,1)</f>
        <v>41778</v>
      </c>
      <c r="C78" s="3">
        <f ca="1">OFFSET(InputPriceData!G$15,CalculationsAndCharts!$A78+$A$11,IF($C$7,8,0),1,1)</f>
        <v>1120000</v>
      </c>
      <c r="D78" s="4">
        <f ca="1">OFFSET(InputPriceData!C$15,CalculationsAndCharts!$A78+$A$11,IF($C$7,8,0),1,1)</f>
        <v>95.18</v>
      </c>
      <c r="E78" s="4">
        <f ca="1">OFFSET(InputPriceData!D$15,CalculationsAndCharts!$A78+$A$11,IF($C$7,8,0),1,1)</f>
        <v>95.75</v>
      </c>
      <c r="F78" s="4">
        <f ca="1">OFFSET(InputPriceData!E$15,CalculationsAndCharts!$A78+$A$11,IF($C$7,8,0),1,1)</f>
        <v>94.8</v>
      </c>
      <c r="G78" s="4">
        <f ca="1">OFFSET(InputPriceData!F$15,CalculationsAndCharts!$A78+$A$11,IF($C$7,8,0),1,1)</f>
        <v>95.65</v>
      </c>
      <c r="H78" s="133"/>
      <c r="I78" s="133"/>
      <c r="J78" s="37">
        <f t="shared" ca="1" si="8"/>
        <v>2755</v>
      </c>
      <c r="K78" s="124">
        <f t="shared" ca="1" si="9"/>
        <v>-0.40999999999999659</v>
      </c>
      <c r="L78" s="343">
        <f t="shared" ca="1" si="0"/>
        <v>-0.16957972704468396</v>
      </c>
      <c r="M78" s="345">
        <f t="shared" ca="1" si="10"/>
        <v>0.86556612104744268</v>
      </c>
      <c r="N78" s="344">
        <f t="shared" ca="1" si="1"/>
        <v>-0.19591770394094377</v>
      </c>
      <c r="O78" s="4"/>
      <c r="P78" s="4"/>
      <c r="Q78" s="3"/>
      <c r="S78" s="4"/>
      <c r="T78" s="4" t="b">
        <f t="shared" ca="1" si="2"/>
        <v>0</v>
      </c>
      <c r="U78" t="b">
        <f t="shared" ca="1" si="3"/>
        <v>1</v>
      </c>
      <c r="W78" s="317" t="b">
        <f t="shared" ca="1" si="11"/>
        <v>0</v>
      </c>
      <c r="X78" s="317" t="b">
        <f t="shared" ca="1" si="12"/>
        <v>1</v>
      </c>
      <c r="Y78" s="317" t="b">
        <f t="shared" ca="1" si="13"/>
        <v>0</v>
      </c>
      <c r="Z78" t="b">
        <f t="shared" ca="1" si="14"/>
        <v>0</v>
      </c>
      <c r="AA78" s="37" t="b">
        <f t="shared" ca="1" si="15"/>
        <v>0</v>
      </c>
      <c r="AB78" t="b">
        <f t="shared" ca="1" si="16"/>
        <v>0</v>
      </c>
      <c r="AD78" t="b">
        <f t="shared" ca="1" si="17"/>
        <v>0</v>
      </c>
      <c r="AE78" s="37" t="b">
        <f t="shared" ca="1" si="18"/>
        <v>0</v>
      </c>
      <c r="AF78" t="b">
        <f t="shared" ca="1" si="19"/>
        <v>0</v>
      </c>
      <c r="AG78" s="317" t="b">
        <f t="shared" ca="1" si="20"/>
        <v>0</v>
      </c>
      <c r="AH78" s="317" t="b">
        <f t="shared" ca="1" si="21"/>
        <v>1</v>
      </c>
      <c r="AI78" s="317" t="b">
        <f t="shared" ca="1" si="22"/>
        <v>0</v>
      </c>
    </row>
    <row r="79" spans="1:35" x14ac:dyDescent="0.25">
      <c r="A79">
        <v>47</v>
      </c>
      <c r="B79" s="169">
        <f ca="1">OFFSET(InputPriceData!B$15,CalculationsAndCharts!$A79+$A$11,0,1,1)</f>
        <v>41775</v>
      </c>
      <c r="C79" s="3">
        <f ca="1">OFFSET(InputPriceData!G$15,CalculationsAndCharts!$A79+$A$11,IF($C$7,8,0),1,1)</f>
        <v>2740900</v>
      </c>
      <c r="D79" s="4">
        <f ca="1">OFFSET(InputPriceData!C$15,CalculationsAndCharts!$A79+$A$11,IF($C$7,8,0),1,1)</f>
        <v>96.23</v>
      </c>
      <c r="E79" s="4">
        <f ca="1">OFFSET(InputPriceData!D$15,CalculationsAndCharts!$A79+$A$11,IF($C$7,8,0),1,1)</f>
        <v>96.5</v>
      </c>
      <c r="F79" s="4">
        <f ca="1">OFFSET(InputPriceData!E$15,CalculationsAndCharts!$A79+$A$11,IF($C$7,8,0),1,1)</f>
        <v>94.78</v>
      </c>
      <c r="G79" s="4">
        <f ca="1">OFFSET(InputPriceData!F$15,CalculationsAndCharts!$A79+$A$11,IF($C$7,8,0),1,1)</f>
        <v>95.39</v>
      </c>
      <c r="H79" s="133"/>
      <c r="I79" s="133"/>
      <c r="J79" s="37">
        <f t="shared" ca="1" si="8"/>
        <v>2754</v>
      </c>
      <c r="K79" s="124">
        <f t="shared" ca="1" si="9"/>
        <v>-2.0100000000000051</v>
      </c>
      <c r="L79" s="343">
        <f t="shared" ca="1" si="0"/>
        <v>0.16185423078715305</v>
      </c>
      <c r="M79" s="345">
        <f t="shared" ca="1" si="10"/>
        <v>0.87342696372093109</v>
      </c>
      <c r="N79" s="344">
        <f t="shared" ca="1" si="1"/>
        <v>0.18530940480430044</v>
      </c>
      <c r="O79" s="4"/>
      <c r="P79" s="4"/>
      <c r="Q79" s="3"/>
      <c r="S79" s="4"/>
      <c r="T79" s="4" t="b">
        <f t="shared" ca="1" si="2"/>
        <v>0</v>
      </c>
      <c r="U79" t="b">
        <f t="shared" ca="1" si="3"/>
        <v>0</v>
      </c>
      <c r="W79" s="317" t="b">
        <f t="shared" ca="1" si="11"/>
        <v>0</v>
      </c>
      <c r="X79" s="317" t="b">
        <f t="shared" ca="1" si="12"/>
        <v>1</v>
      </c>
      <c r="Y79" s="317" t="b">
        <f t="shared" ca="1" si="13"/>
        <v>0</v>
      </c>
      <c r="Z79" t="b">
        <f t="shared" ca="1" si="14"/>
        <v>0</v>
      </c>
      <c r="AA79" s="37" t="b">
        <f t="shared" ca="1" si="15"/>
        <v>0</v>
      </c>
      <c r="AB79" t="b">
        <f t="shared" ca="1" si="16"/>
        <v>0</v>
      </c>
      <c r="AD79" t="b">
        <f t="shared" ca="1" si="17"/>
        <v>0</v>
      </c>
      <c r="AE79" s="37" t="b">
        <f t="shared" ca="1" si="18"/>
        <v>0</v>
      </c>
      <c r="AF79" t="b">
        <f t="shared" ca="1" si="19"/>
        <v>0</v>
      </c>
      <c r="AG79" s="317" t="b">
        <f t="shared" ca="1" si="20"/>
        <v>0</v>
      </c>
      <c r="AH79" s="317" t="b">
        <f t="shared" ca="1" si="21"/>
        <v>1</v>
      </c>
      <c r="AI79" s="317" t="b">
        <f t="shared" ca="1" si="22"/>
        <v>0</v>
      </c>
    </row>
    <row r="80" spans="1:35" x14ac:dyDescent="0.25">
      <c r="A80">
        <v>48</v>
      </c>
      <c r="B80" s="169">
        <f ca="1">OFFSET(InputPriceData!B$15,CalculationsAndCharts!$A80+$A$11,0,1,1)</f>
        <v>41774</v>
      </c>
      <c r="C80" s="3">
        <f ca="1">OFFSET(InputPriceData!G$15,CalculationsAndCharts!$A80+$A$11,IF($C$7,8,0),1,1)</f>
        <v>2301100</v>
      </c>
      <c r="D80" s="4">
        <f ca="1">OFFSET(InputPriceData!C$15,CalculationsAndCharts!$A80+$A$11,IF($C$7,8,0),1,1)</f>
        <v>96.9</v>
      </c>
      <c r="E80" s="4">
        <f ca="1">OFFSET(InputPriceData!D$15,CalculationsAndCharts!$A80+$A$11,IF($C$7,8,0),1,1)</f>
        <v>97.36</v>
      </c>
      <c r="F80" s="4">
        <f ca="1">OFFSET(InputPriceData!E$15,CalculationsAndCharts!$A80+$A$11,IF($C$7,8,0),1,1)</f>
        <v>95.75</v>
      </c>
      <c r="G80" s="4">
        <f ca="1">OFFSET(InputPriceData!F$15,CalculationsAndCharts!$A80+$A$11,IF($C$7,8,0),1,1)</f>
        <v>96.06</v>
      </c>
      <c r="H80" s="133"/>
      <c r="I80" s="133"/>
      <c r="J80" s="37">
        <f t="shared" ca="1" si="8"/>
        <v>2753</v>
      </c>
      <c r="K80" s="124">
        <f t="shared" ca="1" si="9"/>
        <v>-3.3900000000000006</v>
      </c>
      <c r="L80" s="343">
        <f t="shared" ca="1" si="0"/>
        <v>0.50962993390959588</v>
      </c>
      <c r="M80" s="345">
        <f t="shared" ca="1" si="10"/>
        <v>0.88135919648933514</v>
      </c>
      <c r="N80" s="344">
        <f t="shared" ca="1" si="1"/>
        <v>0.57823182187191557</v>
      </c>
      <c r="O80" s="4"/>
      <c r="P80" s="4"/>
      <c r="Q80" s="3"/>
      <c r="S80" s="4"/>
      <c r="T80" s="4" t="b">
        <f t="shared" ca="1" si="2"/>
        <v>0</v>
      </c>
      <c r="U80" t="b">
        <f t="shared" ca="1" si="3"/>
        <v>0</v>
      </c>
      <c r="W80" s="317" t="b">
        <f t="shared" ca="1" si="11"/>
        <v>0</v>
      </c>
      <c r="X80" s="317" t="b">
        <f t="shared" ca="1" si="12"/>
        <v>1</v>
      </c>
      <c r="Y80" s="317" t="b">
        <f t="shared" ca="1" si="13"/>
        <v>0</v>
      </c>
      <c r="Z80" t="b">
        <f t="shared" ca="1" si="14"/>
        <v>0</v>
      </c>
      <c r="AA80" s="37" t="b">
        <f t="shared" ca="1" si="15"/>
        <v>0</v>
      </c>
      <c r="AB80" t="b">
        <f t="shared" ca="1" si="16"/>
        <v>0</v>
      </c>
      <c r="AD80" t="b">
        <f t="shared" ca="1" si="17"/>
        <v>0</v>
      </c>
      <c r="AE80" s="37" t="b">
        <f t="shared" ca="1" si="18"/>
        <v>0</v>
      </c>
      <c r="AF80" t="b">
        <f t="shared" ca="1" si="19"/>
        <v>0</v>
      </c>
      <c r="AG80" s="317" t="b">
        <f t="shared" ca="1" si="20"/>
        <v>0</v>
      </c>
      <c r="AH80" s="317" t="b">
        <f t="shared" ca="1" si="21"/>
        <v>1</v>
      </c>
      <c r="AI80" s="317" t="b">
        <f t="shared" ca="1" si="22"/>
        <v>0</v>
      </c>
    </row>
    <row r="81" spans="1:35" x14ac:dyDescent="0.25">
      <c r="A81">
        <v>49</v>
      </c>
      <c r="B81" s="169">
        <f ca="1">OFFSET(InputPriceData!B$15,CalculationsAndCharts!$A81+$A$11,0,1,1)</f>
        <v>41773</v>
      </c>
      <c r="C81" s="3">
        <f ca="1">OFFSET(InputPriceData!G$15,CalculationsAndCharts!$A81+$A$11,IF($C$7,8,0),1,1)</f>
        <v>2216600</v>
      </c>
      <c r="D81" s="4">
        <f ca="1">OFFSET(InputPriceData!C$15,CalculationsAndCharts!$A81+$A$11,IF($C$7,8,0),1,1)</f>
        <v>99.44</v>
      </c>
      <c r="E81" s="4">
        <f ca="1">OFFSET(InputPriceData!D$15,CalculationsAndCharts!$A81+$A$11,IF($C$7,8,0),1,1)</f>
        <v>99.66</v>
      </c>
      <c r="F81" s="4">
        <f ca="1">OFFSET(InputPriceData!E$15,CalculationsAndCharts!$A81+$A$11,IF($C$7,8,0),1,1)</f>
        <v>97.29</v>
      </c>
      <c r="G81" s="4">
        <f ca="1">OFFSET(InputPriceData!F$15,CalculationsAndCharts!$A81+$A$11,IF($C$7,8,0),1,1)</f>
        <v>97.4</v>
      </c>
      <c r="H81" s="133"/>
      <c r="I81" s="133"/>
      <c r="J81" s="37">
        <f t="shared" ca="1" si="8"/>
        <v>2752</v>
      </c>
      <c r="K81" s="124">
        <f t="shared" ca="1" si="9"/>
        <v>-0.92999999999999261</v>
      </c>
      <c r="L81" s="343">
        <f t="shared" ca="1" si="0"/>
        <v>0.6564616003258632</v>
      </c>
      <c r="M81" s="345">
        <f t="shared" ca="1" si="10"/>
        <v>0.88936346769862273</v>
      </c>
      <c r="N81" s="344">
        <f t="shared" ca="1" si="1"/>
        <v>0.73812521445767021</v>
      </c>
      <c r="O81" s="4"/>
      <c r="P81" s="4"/>
      <c r="Q81" s="3"/>
      <c r="S81" s="4"/>
      <c r="T81" s="4" t="b">
        <f t="shared" ca="1" si="2"/>
        <v>0</v>
      </c>
      <c r="U81" t="b">
        <f t="shared" ca="1" si="3"/>
        <v>0</v>
      </c>
      <c r="W81" s="317" t="b">
        <f t="shared" ca="1" si="11"/>
        <v>0</v>
      </c>
      <c r="X81" s="317" t="b">
        <f t="shared" ca="1" si="12"/>
        <v>1</v>
      </c>
      <c r="Y81" s="317" t="b">
        <f t="shared" ca="1" si="13"/>
        <v>0</v>
      </c>
      <c r="Z81" t="b">
        <f t="shared" ca="1" si="14"/>
        <v>0</v>
      </c>
      <c r="AA81" s="37" t="b">
        <f t="shared" ca="1" si="15"/>
        <v>0</v>
      </c>
      <c r="AB81" t="b">
        <f t="shared" ca="1" si="16"/>
        <v>0</v>
      </c>
      <c r="AD81" t="b">
        <f t="shared" ca="1" si="17"/>
        <v>0</v>
      </c>
      <c r="AE81" s="37" t="b">
        <f t="shared" ca="1" si="18"/>
        <v>0</v>
      </c>
      <c r="AF81" t="b">
        <f t="shared" ca="1" si="19"/>
        <v>0</v>
      </c>
      <c r="AG81" s="317" t="b">
        <f t="shared" ca="1" si="20"/>
        <v>0</v>
      </c>
      <c r="AH81" s="317" t="b">
        <f t="shared" ca="1" si="21"/>
        <v>1</v>
      </c>
      <c r="AI81" s="317" t="b">
        <f t="shared" ca="1" si="22"/>
        <v>0</v>
      </c>
    </row>
    <row r="82" spans="1:35" x14ac:dyDescent="0.25">
      <c r="A82">
        <v>50</v>
      </c>
      <c r="B82" s="169">
        <f ca="1">OFFSET(InputPriceData!B$15,CalculationsAndCharts!$A82+$A$11,0,1,1)</f>
        <v>41772</v>
      </c>
      <c r="C82" s="3">
        <f ca="1">OFFSET(InputPriceData!G$15,CalculationsAndCharts!$A82+$A$11,IF($C$7,8,0),1,1)</f>
        <v>1425400</v>
      </c>
      <c r="D82" s="4">
        <f ca="1">OFFSET(InputPriceData!C$15,CalculationsAndCharts!$A82+$A$11,IF($C$7,8,0),1,1)</f>
        <v>98.67</v>
      </c>
      <c r="E82" s="4">
        <f ca="1">OFFSET(InputPriceData!D$15,CalculationsAndCharts!$A82+$A$11,IF($C$7,8,0),1,1)</f>
        <v>99.69</v>
      </c>
      <c r="F82" s="4">
        <f ca="1">OFFSET(InputPriceData!E$15,CalculationsAndCharts!$A82+$A$11,IF($C$7,8,0),1,1)</f>
        <v>98.62</v>
      </c>
      <c r="G82" s="4">
        <f ca="1">OFFSET(InputPriceData!F$15,CalculationsAndCharts!$A82+$A$11,IF($C$7,8,0),1,1)</f>
        <v>99.45</v>
      </c>
      <c r="H82" s="133"/>
      <c r="I82" s="133"/>
      <c r="J82" s="37">
        <f t="shared" ca="1" si="8"/>
        <v>2751</v>
      </c>
      <c r="K82" s="124">
        <f t="shared" ca="1" si="9"/>
        <v>2.2800000000000011</v>
      </c>
      <c r="L82" s="343">
        <f t="shared" ca="1" si="0"/>
        <v>0.53840706393883164</v>
      </c>
      <c r="M82" s="345">
        <f t="shared" ca="1" si="10"/>
        <v>0.89744043158286857</v>
      </c>
      <c r="N82" s="344">
        <f t="shared" ca="1" si="1"/>
        <v>0.59993626873842909</v>
      </c>
      <c r="O82" s="4"/>
      <c r="P82" s="4"/>
      <c r="Q82" s="3"/>
      <c r="S82" s="4"/>
      <c r="T82" s="4" t="b">
        <f t="shared" ca="1" si="2"/>
        <v>0</v>
      </c>
      <c r="U82" t="b">
        <f t="shared" ca="1" si="3"/>
        <v>0</v>
      </c>
      <c r="W82" s="317" t="b">
        <f t="shared" ca="1" si="11"/>
        <v>0</v>
      </c>
      <c r="X82" s="317" t="b">
        <f t="shared" ca="1" si="12"/>
        <v>1</v>
      </c>
      <c r="Y82" s="317" t="b">
        <f t="shared" ca="1" si="13"/>
        <v>0</v>
      </c>
      <c r="Z82" t="b">
        <f t="shared" ca="1" si="14"/>
        <v>0</v>
      </c>
      <c r="AA82" s="37" t="b">
        <f t="shared" ca="1" si="15"/>
        <v>0</v>
      </c>
      <c r="AB82" t="b">
        <f t="shared" ca="1" si="16"/>
        <v>0</v>
      </c>
      <c r="AD82" t="b">
        <f t="shared" ca="1" si="17"/>
        <v>0</v>
      </c>
      <c r="AE82" s="37" t="b">
        <f t="shared" ca="1" si="18"/>
        <v>0</v>
      </c>
      <c r="AF82" t="b">
        <f t="shared" ca="1" si="19"/>
        <v>0</v>
      </c>
      <c r="AG82" s="317" t="b">
        <f t="shared" ca="1" si="20"/>
        <v>0</v>
      </c>
      <c r="AH82" s="317" t="b">
        <f t="shared" ca="1" si="21"/>
        <v>1</v>
      </c>
      <c r="AI82" s="317" t="b">
        <f t="shared" ca="1" si="22"/>
        <v>0</v>
      </c>
    </row>
    <row r="83" spans="1:35" x14ac:dyDescent="0.25">
      <c r="A83">
        <v>51</v>
      </c>
      <c r="B83" s="169">
        <f ca="1">OFFSET(InputPriceData!B$15,CalculationsAndCharts!$A83+$A$11,0,1,1)</f>
        <v>41771</v>
      </c>
      <c r="C83" s="3">
        <f ca="1">OFFSET(InputPriceData!G$15,CalculationsAndCharts!$A83+$A$11,IF($C$7,8,0),1,1)</f>
        <v>1371400</v>
      </c>
      <c r="D83" s="4">
        <f ca="1">OFFSET(InputPriceData!C$15,CalculationsAndCharts!$A83+$A$11,IF($C$7,8,0),1,1)</f>
        <v>97.6</v>
      </c>
      <c r="E83" s="4">
        <f ca="1">OFFSET(InputPriceData!D$15,CalculationsAndCharts!$A83+$A$11,IF($C$7,8,0),1,1)</f>
        <v>98.44</v>
      </c>
      <c r="F83" s="4">
        <f ca="1">OFFSET(InputPriceData!E$15,CalculationsAndCharts!$A83+$A$11,IF($C$7,8,0),1,1)</f>
        <v>97.49</v>
      </c>
      <c r="G83" s="4">
        <f ca="1">OFFSET(InputPriceData!F$15,CalculationsAndCharts!$A83+$A$11,IF($C$7,8,0),1,1)</f>
        <v>98.33</v>
      </c>
      <c r="H83" s="133"/>
      <c r="I83" s="133"/>
      <c r="J83" s="37">
        <f t="shared" ca="1" si="8"/>
        <v>2750</v>
      </c>
      <c r="K83" s="124">
        <f t="shared" ca="1" si="9"/>
        <v>0.70999999999999375</v>
      </c>
      <c r="L83" s="343">
        <f t="shared" ca="1" si="0"/>
        <v>0.37115669582315769</v>
      </c>
      <c r="M83" s="345">
        <f t="shared" ca="1" si="10"/>
        <v>0.90559074831772812</v>
      </c>
      <c r="N83" s="344">
        <f t="shared" ca="1" si="1"/>
        <v>0.40985036178056966</v>
      </c>
      <c r="O83" s="4"/>
      <c r="P83" s="4"/>
      <c r="Q83" s="3"/>
      <c r="S83" s="4"/>
      <c r="T83" s="4" t="b">
        <f t="shared" ca="1" si="2"/>
        <v>0</v>
      </c>
      <c r="U83" t="b">
        <f t="shared" ca="1" si="3"/>
        <v>0</v>
      </c>
      <c r="W83" s="317" t="b">
        <f t="shared" ca="1" si="11"/>
        <v>0</v>
      </c>
      <c r="X83" s="317" t="b">
        <f t="shared" ca="1" si="12"/>
        <v>1</v>
      </c>
      <c r="Y83" s="317" t="b">
        <f t="shared" ca="1" si="13"/>
        <v>0</v>
      </c>
      <c r="Z83" t="b">
        <f t="shared" ca="1" si="14"/>
        <v>0</v>
      </c>
      <c r="AA83" s="37" t="b">
        <f t="shared" ca="1" si="15"/>
        <v>0</v>
      </c>
      <c r="AB83" t="b">
        <f t="shared" ca="1" si="16"/>
        <v>0</v>
      </c>
      <c r="AD83" t="b">
        <f t="shared" ca="1" si="17"/>
        <v>0</v>
      </c>
      <c r="AE83" s="37" t="b">
        <f t="shared" ca="1" si="18"/>
        <v>0</v>
      </c>
      <c r="AF83" t="b">
        <f t="shared" ca="1" si="19"/>
        <v>0</v>
      </c>
      <c r="AG83" s="317" t="b">
        <f t="shared" ca="1" si="20"/>
        <v>0</v>
      </c>
      <c r="AH83" s="317" t="b">
        <f t="shared" ca="1" si="21"/>
        <v>1</v>
      </c>
      <c r="AI83" s="317" t="b">
        <f t="shared" ca="1" si="22"/>
        <v>0</v>
      </c>
    </row>
    <row r="84" spans="1:35" x14ac:dyDescent="0.25">
      <c r="A84">
        <v>52</v>
      </c>
      <c r="B84" s="169">
        <f ca="1">OFFSET(InputPriceData!B$15,CalculationsAndCharts!$A84+$A$11,0,1,1)</f>
        <v>41768</v>
      </c>
      <c r="C84" s="3">
        <f ca="1">OFFSET(InputPriceData!G$15,CalculationsAndCharts!$A84+$A$11,IF($C$7,8,0),1,1)</f>
        <v>1583400</v>
      </c>
      <c r="D84" s="4">
        <f ca="1">OFFSET(InputPriceData!C$15,CalculationsAndCharts!$A84+$A$11,IF($C$7,8,0),1,1)</f>
        <v>97.35</v>
      </c>
      <c r="E84" s="4">
        <f ca="1">OFFSET(InputPriceData!D$15,CalculationsAndCharts!$A84+$A$11,IF($C$7,8,0),1,1)</f>
        <v>97.66</v>
      </c>
      <c r="F84" s="4">
        <f ca="1">OFFSET(InputPriceData!E$15,CalculationsAndCharts!$A84+$A$11,IF($C$7,8,0),1,1)</f>
        <v>96.78</v>
      </c>
      <c r="G84" s="4">
        <f ca="1">OFFSET(InputPriceData!F$15,CalculationsAndCharts!$A84+$A$11,IF($C$7,8,0),1,1)</f>
        <v>97.17</v>
      </c>
      <c r="H84" s="133"/>
      <c r="I84" s="133"/>
      <c r="J84" s="37">
        <f t="shared" ca="1" si="8"/>
        <v>2749</v>
      </c>
      <c r="K84" s="124">
        <f t="shared" ca="1" si="9"/>
        <v>-0.62000000000000455</v>
      </c>
      <c r="L84" s="343">
        <f t="shared" ca="1" si="0"/>
        <v>0.24883184609405151</v>
      </c>
      <c r="M84" s="345">
        <f t="shared" ca="1" si="10"/>
        <v>0.91381508407439771</v>
      </c>
      <c r="N84" s="344">
        <f t="shared" ca="1" si="1"/>
        <v>0.27229999857804166</v>
      </c>
      <c r="O84" s="4"/>
      <c r="P84" s="4"/>
      <c r="Q84" s="3"/>
      <c r="S84" s="4"/>
      <c r="T84" s="4" t="b">
        <f t="shared" ca="1" si="2"/>
        <v>0</v>
      </c>
      <c r="U84" t="b">
        <f t="shared" ca="1" si="3"/>
        <v>0</v>
      </c>
      <c r="W84" s="317" t="b">
        <f t="shared" ca="1" si="11"/>
        <v>1</v>
      </c>
      <c r="X84" s="317" t="b">
        <f t="shared" ca="1" si="12"/>
        <v>1</v>
      </c>
      <c r="Y84" s="317" t="b">
        <f t="shared" ca="1" si="13"/>
        <v>0</v>
      </c>
      <c r="Z84" t="b">
        <f t="shared" ca="1" si="14"/>
        <v>0</v>
      </c>
      <c r="AA84" s="37" t="b">
        <f t="shared" ca="1" si="15"/>
        <v>0</v>
      </c>
      <c r="AB84" t="b">
        <f t="shared" ca="1" si="16"/>
        <v>1</v>
      </c>
      <c r="AD84" t="b">
        <f t="shared" ca="1" si="17"/>
        <v>0</v>
      </c>
      <c r="AE84" s="37" t="b">
        <f t="shared" ca="1" si="18"/>
        <v>0</v>
      </c>
      <c r="AF84" t="b">
        <f t="shared" ca="1" si="19"/>
        <v>1</v>
      </c>
      <c r="AG84" s="317" t="b">
        <f t="shared" ca="1" si="20"/>
        <v>1</v>
      </c>
      <c r="AH84" s="317" t="b">
        <f t="shared" ca="1" si="21"/>
        <v>1</v>
      </c>
      <c r="AI84" s="317" t="b">
        <f t="shared" ca="1" si="22"/>
        <v>0</v>
      </c>
    </row>
    <row r="85" spans="1:35" x14ac:dyDescent="0.25">
      <c r="A85">
        <v>53</v>
      </c>
      <c r="B85" s="169">
        <f ca="1">OFFSET(InputPriceData!B$15,CalculationsAndCharts!$A85+$A$11,0,1,1)</f>
        <v>41767</v>
      </c>
      <c r="C85" s="3">
        <f ca="1">OFFSET(InputPriceData!G$15,CalculationsAndCharts!$A85+$A$11,IF($C$7,8,0),1,1)</f>
        <v>1913600</v>
      </c>
      <c r="D85" s="4">
        <f ca="1">OFFSET(InputPriceData!C$15,CalculationsAndCharts!$A85+$A$11,IF($C$7,8,0),1,1)</f>
        <v>97.89</v>
      </c>
      <c r="E85" s="4">
        <f ca="1">OFFSET(InputPriceData!D$15,CalculationsAndCharts!$A85+$A$11,IF($C$7,8,0),1,1)</f>
        <v>98.14</v>
      </c>
      <c r="F85" s="4">
        <f ca="1">OFFSET(InputPriceData!E$15,CalculationsAndCharts!$A85+$A$11,IF($C$7,8,0),1,1)</f>
        <v>97.2</v>
      </c>
      <c r="G85" s="4">
        <f ca="1">OFFSET(InputPriceData!F$15,CalculationsAndCharts!$A85+$A$11,IF($C$7,8,0),1,1)</f>
        <v>97.62</v>
      </c>
      <c r="H85" s="133"/>
      <c r="I85" s="133"/>
      <c r="J85" s="37">
        <f t="shared" ca="1" si="8"/>
        <v>2748</v>
      </c>
      <c r="K85" s="124">
        <f t="shared" ca="1" si="9"/>
        <v>1.6700000000000017</v>
      </c>
      <c r="L85" s="343">
        <f t="shared" ca="1" si="0"/>
        <v>3.298045210229289E-2</v>
      </c>
      <c r="M85" s="345">
        <f t="shared" ca="1" si="10"/>
        <v>0.92211411107406427</v>
      </c>
      <c r="N85" s="344">
        <f t="shared" ca="1" si="1"/>
        <v>3.5766128840472651E-2</v>
      </c>
      <c r="O85" s="4"/>
      <c r="P85" s="4"/>
      <c r="Q85" s="3"/>
      <c r="S85" s="4"/>
      <c r="T85" s="4" t="b">
        <f t="shared" ca="1" si="2"/>
        <v>1</v>
      </c>
      <c r="U85" t="b">
        <f t="shared" ca="1" si="3"/>
        <v>0</v>
      </c>
      <c r="W85" s="317" t="b">
        <f t="shared" ca="1" si="11"/>
        <v>0</v>
      </c>
      <c r="X85" s="317" t="b">
        <f t="shared" ca="1" si="12"/>
        <v>0</v>
      </c>
      <c r="Y85" s="317" t="b">
        <f t="shared" ca="1" si="13"/>
        <v>0</v>
      </c>
      <c r="Z85" t="b">
        <f t="shared" ca="1" si="14"/>
        <v>0</v>
      </c>
      <c r="AA85" s="37" t="b">
        <f t="shared" ca="1" si="15"/>
        <v>1</v>
      </c>
      <c r="AB85" t="b">
        <f t="shared" ca="1" si="16"/>
        <v>0</v>
      </c>
      <c r="AD85" t="b">
        <f t="shared" ca="1" si="17"/>
        <v>0</v>
      </c>
      <c r="AE85" s="37" t="b">
        <f t="shared" ca="1" si="18"/>
        <v>1</v>
      </c>
      <c r="AF85" t="b">
        <f t="shared" ca="1" si="19"/>
        <v>0</v>
      </c>
      <c r="AG85" s="317" t="b">
        <f t="shared" ca="1" si="20"/>
        <v>0</v>
      </c>
      <c r="AH85" s="317" t="b">
        <f t="shared" ca="1" si="21"/>
        <v>0</v>
      </c>
      <c r="AI85" s="317" t="b">
        <f t="shared" ca="1" si="22"/>
        <v>0</v>
      </c>
    </row>
    <row r="86" spans="1:35" x14ac:dyDescent="0.25">
      <c r="A86">
        <v>54</v>
      </c>
      <c r="B86" s="169">
        <f ca="1">OFFSET(InputPriceData!B$15,CalculationsAndCharts!$A86+$A$11,0,1,1)</f>
        <v>41766</v>
      </c>
      <c r="C86" s="3">
        <f ca="1">OFFSET(InputPriceData!G$15,CalculationsAndCharts!$A86+$A$11,IF($C$7,8,0),1,1)</f>
        <v>2069600</v>
      </c>
      <c r="D86" s="4">
        <f ca="1">OFFSET(InputPriceData!C$15,CalculationsAndCharts!$A86+$A$11,IF($C$7,8,0),1,1)</f>
        <v>96.44</v>
      </c>
      <c r="E86" s="4">
        <f ca="1">OFFSET(InputPriceData!D$15,CalculationsAndCharts!$A86+$A$11,IF($C$7,8,0),1,1)</f>
        <v>97.91</v>
      </c>
      <c r="F86" s="4">
        <f ca="1">OFFSET(InputPriceData!E$15,CalculationsAndCharts!$A86+$A$11,IF($C$7,8,0),1,1)</f>
        <v>95.76</v>
      </c>
      <c r="G86" s="4">
        <f ca="1">OFFSET(InputPriceData!F$15,CalculationsAndCharts!$A86+$A$11,IF($C$7,8,0),1,1)</f>
        <v>97.79</v>
      </c>
      <c r="H86" s="133"/>
      <c r="I86" s="133"/>
      <c r="J86" s="37">
        <f t="shared" ca="1" si="8"/>
        <v>2747</v>
      </c>
      <c r="K86" s="124">
        <f t="shared" ca="1" si="9"/>
        <v>1.0600000000000023</v>
      </c>
      <c r="L86" s="343">
        <f t="shared" ca="1" si="0"/>
        <v>-0.24297133725791381</v>
      </c>
      <c r="M86" s="345">
        <f t="shared" ca="1" si="10"/>
        <v>0.93048850764284996</v>
      </c>
      <c r="N86" s="344">
        <f t="shared" ca="1" si="1"/>
        <v>-0.26112234085880154</v>
      </c>
      <c r="O86" s="4"/>
      <c r="P86" s="4"/>
      <c r="Q86" s="3"/>
      <c r="S86" s="4"/>
      <c r="T86" s="4" t="b">
        <f t="shared" ca="1" si="2"/>
        <v>0</v>
      </c>
      <c r="U86" t="b">
        <f t="shared" ca="1" si="3"/>
        <v>0</v>
      </c>
      <c r="W86" s="317" t="b">
        <f t="shared" ca="1" si="11"/>
        <v>0</v>
      </c>
      <c r="X86" s="317" t="b">
        <f t="shared" ca="1" si="12"/>
        <v>0</v>
      </c>
      <c r="Y86" s="317" t="b">
        <f t="shared" ca="1" si="13"/>
        <v>0</v>
      </c>
      <c r="Z86" t="b">
        <f t="shared" ca="1" si="14"/>
        <v>0</v>
      </c>
      <c r="AA86" s="37" t="b">
        <f t="shared" ca="1" si="15"/>
        <v>1</v>
      </c>
      <c r="AB86" t="b">
        <f t="shared" ca="1" si="16"/>
        <v>0</v>
      </c>
      <c r="AD86" t="b">
        <f t="shared" ca="1" si="17"/>
        <v>0</v>
      </c>
      <c r="AE86" s="37" t="b">
        <f t="shared" ca="1" si="18"/>
        <v>1</v>
      </c>
      <c r="AF86" t="b">
        <f t="shared" ca="1" si="19"/>
        <v>0</v>
      </c>
      <c r="AG86" s="317" t="b">
        <f t="shared" ca="1" si="20"/>
        <v>0</v>
      </c>
      <c r="AH86" s="317" t="b">
        <f t="shared" ca="1" si="21"/>
        <v>0</v>
      </c>
      <c r="AI86" s="317" t="b">
        <f t="shared" ca="1" si="22"/>
        <v>0</v>
      </c>
    </row>
    <row r="87" spans="1:35" x14ac:dyDescent="0.25">
      <c r="A87">
        <v>55</v>
      </c>
      <c r="B87" s="169">
        <f ca="1">OFFSET(InputPriceData!B$15,CalculationsAndCharts!$A87+$A$11,0,1,1)</f>
        <v>41765</v>
      </c>
      <c r="C87" s="3">
        <f ca="1">OFFSET(InputPriceData!G$15,CalculationsAndCharts!$A87+$A$11,IF($C$7,8,0),1,1)</f>
        <v>1217300</v>
      </c>
      <c r="D87" s="4">
        <f ca="1">OFFSET(InputPriceData!C$15,CalculationsAndCharts!$A87+$A$11,IF($C$7,8,0),1,1)</f>
        <v>96.59</v>
      </c>
      <c r="E87" s="4">
        <f ca="1">OFFSET(InputPriceData!D$15,CalculationsAndCharts!$A87+$A$11,IF($C$7,8,0),1,1)</f>
        <v>96.64</v>
      </c>
      <c r="F87" s="4">
        <f ca="1">OFFSET(InputPriceData!E$15,CalculationsAndCharts!$A87+$A$11,IF($C$7,8,0),1,1)</f>
        <v>95.87</v>
      </c>
      <c r="G87" s="4">
        <f ca="1">OFFSET(InputPriceData!F$15,CalculationsAndCharts!$A87+$A$11,IF($C$7,8,0),1,1)</f>
        <v>95.95</v>
      </c>
      <c r="H87" s="133"/>
      <c r="I87" s="133"/>
      <c r="J87" s="37">
        <f t="shared" ca="1" si="8"/>
        <v>2746</v>
      </c>
      <c r="K87" s="124">
        <f t="shared" ca="1" si="9"/>
        <v>0.12000000000000455</v>
      </c>
      <c r="L87" s="343">
        <f t="shared" ca="1" si="0"/>
        <v>-0.47514400991709815</v>
      </c>
      <c r="M87" s="345">
        <f t="shared" ca="1" si="10"/>
        <v>0.93893895826725526</v>
      </c>
      <c r="N87" s="344">
        <f t="shared" ca="1" si="1"/>
        <v>-0.50604355664817924</v>
      </c>
      <c r="O87" s="4"/>
      <c r="P87" s="4"/>
      <c r="Q87" s="3"/>
      <c r="S87" s="4"/>
      <c r="T87" s="4" t="b">
        <f t="shared" ca="1" si="2"/>
        <v>0</v>
      </c>
      <c r="U87" t="b">
        <f t="shared" ca="1" si="3"/>
        <v>0</v>
      </c>
      <c r="W87" s="317" t="b">
        <f t="shared" ca="1" si="11"/>
        <v>0</v>
      </c>
      <c r="X87" s="317" t="b">
        <f t="shared" ca="1" si="12"/>
        <v>0</v>
      </c>
      <c r="Y87" s="317" t="b">
        <f t="shared" ca="1" si="13"/>
        <v>0</v>
      </c>
      <c r="Z87" t="b">
        <f t="shared" ca="1" si="14"/>
        <v>0</v>
      </c>
      <c r="AA87" s="37" t="b">
        <f t="shared" ca="1" si="15"/>
        <v>1</v>
      </c>
      <c r="AB87" t="b">
        <f t="shared" ca="1" si="16"/>
        <v>0</v>
      </c>
      <c r="AD87" t="b">
        <f t="shared" ca="1" si="17"/>
        <v>0</v>
      </c>
      <c r="AE87" s="37" t="b">
        <f t="shared" ca="1" si="18"/>
        <v>1</v>
      </c>
      <c r="AF87" t="b">
        <f t="shared" ca="1" si="19"/>
        <v>0</v>
      </c>
      <c r="AG87" s="317" t="b">
        <f t="shared" ca="1" si="20"/>
        <v>0</v>
      </c>
      <c r="AH87" s="317" t="b">
        <f t="shared" ca="1" si="21"/>
        <v>0</v>
      </c>
      <c r="AI87" s="317" t="b">
        <f t="shared" ca="1" si="22"/>
        <v>0</v>
      </c>
    </row>
    <row r="88" spans="1:35" x14ac:dyDescent="0.25">
      <c r="A88">
        <v>56</v>
      </c>
      <c r="B88" s="169">
        <f ca="1">OFFSET(InputPriceData!B$15,CalculationsAndCharts!$A88+$A$11,0,1,1)</f>
        <v>41764</v>
      </c>
      <c r="C88" s="3">
        <f ca="1">OFFSET(InputPriceData!G$15,CalculationsAndCharts!$A88+$A$11,IF($C$7,8,0),1,1)</f>
        <v>1894800</v>
      </c>
      <c r="D88" s="4">
        <f ca="1">OFFSET(InputPriceData!C$15,CalculationsAndCharts!$A88+$A$11,IF($C$7,8,0),1,1)</f>
        <v>95.55</v>
      </c>
      <c r="E88" s="4">
        <f ca="1">OFFSET(InputPriceData!D$15,CalculationsAndCharts!$A88+$A$11,IF($C$7,8,0),1,1)</f>
        <v>96.86</v>
      </c>
      <c r="F88" s="4">
        <f ca="1">OFFSET(InputPriceData!E$15,CalculationsAndCharts!$A88+$A$11,IF($C$7,8,0),1,1)</f>
        <v>95.43</v>
      </c>
      <c r="G88" s="4">
        <f ca="1">OFFSET(InputPriceData!F$15,CalculationsAndCharts!$A88+$A$11,IF($C$7,8,0),1,1)</f>
        <v>96.73</v>
      </c>
      <c r="H88" s="133"/>
      <c r="I88" s="133"/>
      <c r="J88" s="37">
        <f t="shared" ca="1" si="8"/>
        <v>2745</v>
      </c>
      <c r="K88" s="124">
        <f t="shared" ca="1" si="9"/>
        <v>1.3200000000000074</v>
      </c>
      <c r="L88" s="343">
        <f t="shared" ca="1" si="0"/>
        <v>-0.70593268682063648</v>
      </c>
      <c r="M88" s="345">
        <f t="shared" ca="1" si="10"/>
        <v>0.94746615365010622</v>
      </c>
      <c r="N88" s="344">
        <f t="shared" ca="1" si="1"/>
        <v>-0.74507430592748469</v>
      </c>
      <c r="O88" s="4"/>
      <c r="P88" s="4"/>
      <c r="Q88" s="3"/>
      <c r="S88" s="4"/>
      <c r="T88" s="4" t="b">
        <f t="shared" ca="1" si="2"/>
        <v>0</v>
      </c>
      <c r="U88" t="b">
        <f t="shared" ca="1" si="3"/>
        <v>0</v>
      </c>
      <c r="W88" s="317" t="b">
        <f t="shared" ca="1" si="11"/>
        <v>0</v>
      </c>
      <c r="X88" s="317" t="b">
        <f t="shared" ca="1" si="12"/>
        <v>0</v>
      </c>
      <c r="Y88" s="317" t="b">
        <f t="shared" ca="1" si="13"/>
        <v>0</v>
      </c>
      <c r="Z88" t="b">
        <f t="shared" ca="1" si="14"/>
        <v>0</v>
      </c>
      <c r="AA88" s="37" t="b">
        <f t="shared" ca="1" si="15"/>
        <v>1</v>
      </c>
      <c r="AB88" t="b">
        <f t="shared" ca="1" si="16"/>
        <v>0</v>
      </c>
      <c r="AD88" t="b">
        <f t="shared" ca="1" si="17"/>
        <v>0</v>
      </c>
      <c r="AE88" s="37" t="b">
        <f t="shared" ca="1" si="18"/>
        <v>1</v>
      </c>
      <c r="AF88" t="b">
        <f t="shared" ca="1" si="19"/>
        <v>0</v>
      </c>
      <c r="AG88" s="317" t="b">
        <f t="shared" ca="1" si="20"/>
        <v>0</v>
      </c>
      <c r="AH88" s="317" t="b">
        <f t="shared" ca="1" si="21"/>
        <v>0</v>
      </c>
      <c r="AI88" s="317" t="b">
        <f t="shared" ca="1" si="22"/>
        <v>0</v>
      </c>
    </row>
    <row r="89" spans="1:35" x14ac:dyDescent="0.25">
      <c r="A89">
        <v>57</v>
      </c>
      <c r="B89" s="169">
        <f ca="1">OFFSET(InputPriceData!B$15,CalculationsAndCharts!$A89+$A$11,0,1,1)</f>
        <v>41761</v>
      </c>
      <c r="C89" s="3">
        <f ca="1">OFFSET(InputPriceData!G$15,CalculationsAndCharts!$A89+$A$11,IF($C$7,8,0),1,1)</f>
        <v>2054300</v>
      </c>
      <c r="D89" s="4">
        <f ca="1">OFFSET(InputPriceData!C$15,CalculationsAndCharts!$A89+$A$11,IF($C$7,8,0),1,1)</f>
        <v>95.37</v>
      </c>
      <c r="E89" s="4">
        <f ca="1">OFFSET(InputPriceData!D$15,CalculationsAndCharts!$A89+$A$11,IF($C$7,8,0),1,1)</f>
        <v>96.33</v>
      </c>
      <c r="F89" s="4">
        <f ca="1">OFFSET(InputPriceData!E$15,CalculationsAndCharts!$A89+$A$11,IF($C$7,8,0),1,1)</f>
        <v>95.27</v>
      </c>
      <c r="G89" s="4">
        <f ca="1">OFFSET(InputPriceData!F$15,CalculationsAndCharts!$A89+$A$11,IF($C$7,8,0),1,1)</f>
        <v>95.83</v>
      </c>
      <c r="H89" s="133"/>
      <c r="I89" s="133"/>
      <c r="J89" s="37">
        <f t="shared" ca="1" si="8"/>
        <v>2744</v>
      </c>
      <c r="K89" s="124">
        <f t="shared" ca="1" si="9"/>
        <v>0.34999999999999432</v>
      </c>
      <c r="L89" s="343">
        <f t="shared" ca="1" si="0"/>
        <v>-0.89011194255321835</v>
      </c>
      <c r="M89" s="345">
        <f t="shared" ca="1" si="10"/>
        <v>0.95607079076700929</v>
      </c>
      <c r="N89" s="344">
        <f t="shared" ca="1" si="1"/>
        <v>-0.9310104974958231</v>
      </c>
      <c r="O89" s="4"/>
      <c r="P89" s="4"/>
      <c r="Q89" s="3"/>
      <c r="S89" s="4"/>
      <c r="T89" s="4" t="b">
        <f t="shared" ca="1" si="2"/>
        <v>0</v>
      </c>
      <c r="U89" t="b">
        <f t="shared" ca="1" si="3"/>
        <v>0</v>
      </c>
      <c r="W89" s="317" t="b">
        <f t="shared" ca="1" si="11"/>
        <v>0</v>
      </c>
      <c r="X89" s="317" t="b">
        <f t="shared" ca="1" si="12"/>
        <v>0</v>
      </c>
      <c r="Y89" s="317" t="b">
        <f t="shared" ca="1" si="13"/>
        <v>0</v>
      </c>
      <c r="Z89" t="b">
        <f t="shared" ca="1" si="14"/>
        <v>0</v>
      </c>
      <c r="AA89" s="37" t="b">
        <f t="shared" ca="1" si="15"/>
        <v>1</v>
      </c>
      <c r="AB89" t="b">
        <f t="shared" ca="1" si="16"/>
        <v>0</v>
      </c>
      <c r="AD89" t="b">
        <f t="shared" ca="1" si="17"/>
        <v>0</v>
      </c>
      <c r="AE89" s="37" t="b">
        <f t="shared" ca="1" si="18"/>
        <v>1</v>
      </c>
      <c r="AF89" t="b">
        <f t="shared" ca="1" si="19"/>
        <v>0</v>
      </c>
      <c r="AG89" s="317" t="b">
        <f t="shared" ca="1" si="20"/>
        <v>0</v>
      </c>
      <c r="AH89" s="317" t="b">
        <f t="shared" ca="1" si="21"/>
        <v>0</v>
      </c>
      <c r="AI89" s="317" t="b">
        <f t="shared" ca="1" si="22"/>
        <v>0</v>
      </c>
    </row>
    <row r="90" spans="1:35" x14ac:dyDescent="0.25">
      <c r="A90">
        <v>58</v>
      </c>
      <c r="B90" s="169">
        <f ca="1">OFFSET(InputPriceData!B$15,CalculationsAndCharts!$A90+$A$11,0,1,1)</f>
        <v>41760</v>
      </c>
      <c r="C90" s="3">
        <f ca="1">OFFSET(InputPriceData!G$15,CalculationsAndCharts!$A90+$A$11,IF($C$7,8,0),1,1)</f>
        <v>1925500</v>
      </c>
      <c r="D90" s="4">
        <f ca="1">OFFSET(InputPriceData!C$15,CalculationsAndCharts!$A90+$A$11,IF($C$7,8,0),1,1)</f>
        <v>95.36</v>
      </c>
      <c r="E90" s="4">
        <f ca="1">OFFSET(InputPriceData!D$15,CalculationsAndCharts!$A90+$A$11,IF($C$7,8,0),1,1)</f>
        <v>96.21</v>
      </c>
      <c r="F90" s="4">
        <f ca="1">OFFSET(InputPriceData!E$15,CalculationsAndCharts!$A90+$A$11,IF($C$7,8,0),1,1)</f>
        <v>94.62</v>
      </c>
      <c r="G90" s="4">
        <f ca="1">OFFSET(InputPriceData!F$15,CalculationsAndCharts!$A90+$A$11,IF($C$7,8,0),1,1)</f>
        <v>95.41</v>
      </c>
      <c r="H90" s="133"/>
      <c r="I90" s="133"/>
      <c r="J90" s="37">
        <f t="shared" ca="1" si="8"/>
        <v>2743</v>
      </c>
      <c r="K90" s="124">
        <f t="shared" ca="1" si="9"/>
        <v>-0.49000000000000909</v>
      </c>
      <c r="L90" s="343">
        <f t="shared" ca="1" si="0"/>
        <v>-0.9647535729233192</v>
      </c>
      <c r="M90" s="345">
        <f t="shared" ca="1" si="10"/>
        <v>0.9647535729233192</v>
      </c>
      <c r="N90" s="344">
        <f t="shared" ca="1" si="1"/>
        <v>-1</v>
      </c>
      <c r="O90" s="4"/>
      <c r="P90" s="4"/>
      <c r="Q90" s="3"/>
      <c r="S90" s="4"/>
      <c r="T90" s="4" t="b">
        <f t="shared" ca="1" si="2"/>
        <v>0</v>
      </c>
      <c r="U90" t="b">
        <f t="shared" ca="1" si="3"/>
        <v>0</v>
      </c>
      <c r="W90" s="317" t="b">
        <f t="shared" ca="1" si="11"/>
        <v>0</v>
      </c>
      <c r="X90" s="317" t="b">
        <f t="shared" ca="1" si="12"/>
        <v>0</v>
      </c>
      <c r="Y90" s="317" t="b">
        <f t="shared" ca="1" si="13"/>
        <v>0</v>
      </c>
      <c r="Z90" t="b">
        <f t="shared" ca="1" si="14"/>
        <v>0</v>
      </c>
      <c r="AA90" s="37" t="b">
        <f t="shared" ca="1" si="15"/>
        <v>1</v>
      </c>
      <c r="AB90" t="b">
        <f t="shared" ca="1" si="16"/>
        <v>0</v>
      </c>
      <c r="AD90" t="b">
        <f t="shared" ca="1" si="17"/>
        <v>0</v>
      </c>
      <c r="AE90" s="37" t="b">
        <f t="shared" ca="1" si="18"/>
        <v>1</v>
      </c>
      <c r="AF90" t="b">
        <f t="shared" ca="1" si="19"/>
        <v>0</v>
      </c>
      <c r="AG90" s="317" t="b">
        <f t="shared" ca="1" si="20"/>
        <v>0</v>
      </c>
      <c r="AH90" s="317" t="b">
        <f t="shared" ca="1" si="21"/>
        <v>0</v>
      </c>
      <c r="AI90" s="317" t="b">
        <f t="shared" ca="1" si="22"/>
        <v>0</v>
      </c>
    </row>
    <row r="91" spans="1:35" x14ac:dyDescent="0.25">
      <c r="A91">
        <v>59</v>
      </c>
      <c r="B91" s="169">
        <f ca="1">OFFSET(InputPriceData!B$15,CalculationsAndCharts!$A91+$A$11,0,1,1)</f>
        <v>41759</v>
      </c>
      <c r="C91" s="3">
        <f ca="1">OFFSET(InputPriceData!G$15,CalculationsAndCharts!$A91+$A$11,IF($C$7,8,0),1,1)</f>
        <v>2564800</v>
      </c>
      <c r="D91" s="4">
        <f ca="1">OFFSET(InputPriceData!C$15,CalculationsAndCharts!$A91+$A$11,IF($C$7,8,0),1,1)</f>
        <v>95.88</v>
      </c>
      <c r="E91" s="4">
        <f ca="1">OFFSET(InputPriceData!D$15,CalculationsAndCharts!$A91+$A$11,IF($C$7,8,0),1,1)</f>
        <v>96.28</v>
      </c>
      <c r="F91" s="4">
        <f ca="1">OFFSET(InputPriceData!E$15,CalculationsAndCharts!$A91+$A$11,IF($C$7,8,0),1,1)</f>
        <v>95.12</v>
      </c>
      <c r="G91" s="4">
        <f ca="1">OFFSET(InputPriceData!F$15,CalculationsAndCharts!$A91+$A$11,IF($C$7,8,0),1,1)</f>
        <v>95.48</v>
      </c>
      <c r="H91" s="133"/>
      <c r="I91" s="133"/>
      <c r="J91" s="37">
        <f t="shared" ca="1" si="8"/>
        <v>2742</v>
      </c>
      <c r="K91" s="124">
        <f t="shared" ca="1" si="9"/>
        <v>4.0000000000006253E-2</v>
      </c>
      <c r="L91" s="343">
        <f t="shared" ca="1" si="0"/>
        <v>-0.97090122249933319</v>
      </c>
      <c r="M91" s="345">
        <f t="shared" ca="1" si="10"/>
        <v>0.97090122249933319</v>
      </c>
      <c r="N91" s="344">
        <f t="shared" ca="1" si="1"/>
        <v>-1</v>
      </c>
      <c r="O91" s="4"/>
      <c r="P91" s="4"/>
      <c r="Q91" s="3"/>
      <c r="S91" s="4"/>
      <c r="T91" s="4" t="b">
        <f t="shared" ca="1" si="2"/>
        <v>0</v>
      </c>
      <c r="U91" t="b">
        <f t="shared" ca="1" si="3"/>
        <v>0</v>
      </c>
      <c r="W91" s="317" t="b">
        <f t="shared" ca="1" si="11"/>
        <v>0</v>
      </c>
      <c r="X91" s="317" t="b">
        <f t="shared" ca="1" si="12"/>
        <v>0</v>
      </c>
      <c r="Y91" s="317" t="b">
        <f t="shared" ca="1" si="13"/>
        <v>0</v>
      </c>
      <c r="Z91" t="b">
        <f t="shared" ca="1" si="14"/>
        <v>0</v>
      </c>
      <c r="AA91" s="37" t="b">
        <f t="shared" ca="1" si="15"/>
        <v>1</v>
      </c>
      <c r="AB91" t="b">
        <f t="shared" ca="1" si="16"/>
        <v>0</v>
      </c>
      <c r="AD91" t="b">
        <f t="shared" ca="1" si="17"/>
        <v>0</v>
      </c>
      <c r="AE91" s="37" t="b">
        <f t="shared" ca="1" si="18"/>
        <v>1</v>
      </c>
      <c r="AF91" t="b">
        <f t="shared" ca="1" si="19"/>
        <v>0</v>
      </c>
      <c r="AG91" s="317" t="b">
        <f t="shared" ca="1" si="20"/>
        <v>0</v>
      </c>
      <c r="AH91" s="317" t="b">
        <f t="shared" ca="1" si="21"/>
        <v>0</v>
      </c>
      <c r="AI91" s="317" t="b">
        <f t="shared" ca="1" si="22"/>
        <v>0</v>
      </c>
    </row>
    <row r="92" spans="1:35" x14ac:dyDescent="0.25">
      <c r="A92">
        <v>60</v>
      </c>
      <c r="B92" s="169">
        <f ca="1">OFFSET(InputPriceData!B$15,CalculationsAndCharts!$A92+$A$11,0,1,1)</f>
        <v>41758</v>
      </c>
      <c r="C92" s="3">
        <f ca="1">OFFSET(InputPriceData!G$15,CalculationsAndCharts!$A92+$A$11,IF($C$7,8,0),1,1)</f>
        <v>2501100</v>
      </c>
      <c r="D92" s="4">
        <f ca="1">OFFSET(InputPriceData!C$15,CalculationsAndCharts!$A92+$A$11,IF($C$7,8,0),1,1)</f>
        <v>95.9</v>
      </c>
      <c r="E92" s="4">
        <f ca="1">OFFSET(InputPriceData!D$15,CalculationsAndCharts!$A92+$A$11,IF($C$7,8,0),1,1)</f>
        <v>96.35</v>
      </c>
      <c r="F92" s="4">
        <f ca="1">OFFSET(InputPriceData!E$15,CalculationsAndCharts!$A92+$A$11,IF($C$7,8,0),1,1)</f>
        <v>95.33</v>
      </c>
      <c r="G92" s="4">
        <f ca="1">OFFSET(InputPriceData!F$15,CalculationsAndCharts!$A92+$A$11,IF($C$7,8,0),1,1)</f>
        <v>95.9</v>
      </c>
      <c r="H92" s="133"/>
      <c r="I92" s="133"/>
      <c r="J92" s="37">
        <f t="shared" ca="1" si="8"/>
        <v>2741</v>
      </c>
      <c r="K92" s="124">
        <f t="shared" ca="1" si="9"/>
        <v>1</v>
      </c>
      <c r="L92" s="343">
        <f t="shared" ca="1" si="0"/>
        <v>-0.88858746368617458</v>
      </c>
      <c r="M92" s="345">
        <f t="shared" ca="1" si="10"/>
        <v>0.88858746368617458</v>
      </c>
      <c r="N92" s="344">
        <f t="shared" ca="1" si="1"/>
        <v>-1</v>
      </c>
      <c r="O92" s="4"/>
      <c r="P92" s="4"/>
      <c r="Q92" s="3"/>
      <c r="S92" s="4"/>
      <c r="T92" s="4" t="b">
        <f t="shared" ca="1" si="2"/>
        <v>0</v>
      </c>
      <c r="U92" t="b">
        <f t="shared" ca="1" si="3"/>
        <v>0</v>
      </c>
      <c r="W92" s="317" t="b">
        <f t="shared" ca="1" si="11"/>
        <v>0</v>
      </c>
      <c r="X92" s="317" t="b">
        <f t="shared" ca="1" si="12"/>
        <v>0</v>
      </c>
      <c r="Y92" s="317" t="b">
        <f t="shared" ca="1" si="13"/>
        <v>0</v>
      </c>
      <c r="Z92" t="b">
        <f t="shared" ca="1" si="14"/>
        <v>0</v>
      </c>
      <c r="AA92" s="37" t="b">
        <f t="shared" ca="1" si="15"/>
        <v>1</v>
      </c>
      <c r="AB92" t="b">
        <f t="shared" ca="1" si="16"/>
        <v>0</v>
      </c>
      <c r="AD92" t="b">
        <f t="shared" ca="1" si="17"/>
        <v>0</v>
      </c>
      <c r="AE92" s="37" t="b">
        <f t="shared" ca="1" si="18"/>
        <v>1</v>
      </c>
      <c r="AF92" t="b">
        <f t="shared" ca="1" si="19"/>
        <v>0</v>
      </c>
      <c r="AG92" s="317" t="b">
        <f t="shared" ca="1" si="20"/>
        <v>0</v>
      </c>
      <c r="AH92" s="317" t="b">
        <f t="shared" ca="1" si="21"/>
        <v>0</v>
      </c>
      <c r="AI92" s="317" t="b">
        <f t="shared" ca="1" si="22"/>
        <v>0</v>
      </c>
    </row>
    <row r="93" spans="1:35" x14ac:dyDescent="0.25">
      <c r="A93">
        <v>61</v>
      </c>
      <c r="B93" s="169">
        <f ca="1">OFFSET(InputPriceData!B$15,CalculationsAndCharts!$A93+$A$11,0,1,1)</f>
        <v>41757</v>
      </c>
      <c r="C93" s="3">
        <f ca="1">OFFSET(InputPriceData!G$15,CalculationsAndCharts!$A93+$A$11,IF($C$7,8,0),1,1)</f>
        <v>2773500</v>
      </c>
      <c r="D93" s="4">
        <f ca="1">OFFSET(InputPriceData!C$15,CalculationsAndCharts!$A93+$A$11,IF($C$7,8,0),1,1)</f>
        <v>96.28</v>
      </c>
      <c r="E93" s="4">
        <f ca="1">OFFSET(InputPriceData!D$15,CalculationsAndCharts!$A93+$A$11,IF($C$7,8,0),1,1)</f>
        <v>96.39</v>
      </c>
      <c r="F93" s="4">
        <f ca="1">OFFSET(InputPriceData!E$15,CalculationsAndCharts!$A93+$A$11,IF($C$7,8,0),1,1)</f>
        <v>94.5</v>
      </c>
      <c r="G93" s="4">
        <f ca="1">OFFSET(InputPriceData!F$15,CalculationsAndCharts!$A93+$A$11,IF($C$7,8,0),1,1)</f>
        <v>95.44</v>
      </c>
      <c r="H93" s="133"/>
      <c r="I93" s="133"/>
      <c r="J93" s="37">
        <f t="shared" ca="1" si="8"/>
        <v>2740</v>
      </c>
      <c r="K93" s="124">
        <f t="shared" ca="1" si="9"/>
        <v>-0.48000000000000398</v>
      </c>
      <c r="L93" s="343">
        <f t="shared" ca="1" si="0"/>
        <v>-0.58669102762716174</v>
      </c>
      <c r="M93" s="345">
        <f t="shared" ca="1" si="10"/>
        <v>0.7462442388435675</v>
      </c>
      <c r="N93" s="344">
        <f t="shared" ca="1" si="1"/>
        <v>-0.78619170117325043</v>
      </c>
      <c r="O93" s="4"/>
      <c r="P93" s="4"/>
      <c r="Q93" s="3"/>
      <c r="S93" s="4"/>
      <c r="T93" s="4" t="b">
        <f t="shared" ca="1" si="2"/>
        <v>0</v>
      </c>
      <c r="U93" t="b">
        <f t="shared" ca="1" si="3"/>
        <v>0</v>
      </c>
      <c r="W93" s="317" t="b">
        <f t="shared" ca="1" si="11"/>
        <v>0</v>
      </c>
      <c r="X93" s="317" t="b">
        <f t="shared" ca="1" si="12"/>
        <v>0</v>
      </c>
      <c r="Y93" s="317" t="b">
        <f t="shared" ca="1" si="13"/>
        <v>1</v>
      </c>
      <c r="Z93" t="b">
        <f t="shared" ca="1" si="14"/>
        <v>1</v>
      </c>
      <c r="AA93" s="37" t="b">
        <f t="shared" ca="1" si="15"/>
        <v>1</v>
      </c>
      <c r="AB93" t="b">
        <f t="shared" ca="1" si="16"/>
        <v>0</v>
      </c>
      <c r="AD93" t="b">
        <f t="shared" ca="1" si="17"/>
        <v>1</v>
      </c>
      <c r="AE93" s="37" t="b">
        <f t="shared" ca="1" si="18"/>
        <v>1</v>
      </c>
      <c r="AF93" t="b">
        <f t="shared" ca="1" si="19"/>
        <v>0</v>
      </c>
      <c r="AG93" s="317" t="b">
        <f t="shared" ca="1" si="20"/>
        <v>0</v>
      </c>
      <c r="AH93" s="317" t="b">
        <f t="shared" ca="1" si="21"/>
        <v>0</v>
      </c>
      <c r="AI93" s="317" t="b">
        <f t="shared" ca="1" si="22"/>
        <v>1</v>
      </c>
    </row>
    <row r="94" spans="1:35" x14ac:dyDescent="0.25">
      <c r="A94">
        <v>62</v>
      </c>
      <c r="B94" s="169">
        <f ca="1">OFFSET(InputPriceData!B$15,CalculationsAndCharts!$A94+$A$11,0,1,1)</f>
        <v>41754</v>
      </c>
      <c r="C94" s="3">
        <f ca="1">OFFSET(InputPriceData!G$15,CalculationsAndCharts!$A94+$A$11,IF($C$7,8,0),1,1)</f>
        <v>2847400</v>
      </c>
      <c r="D94" s="4">
        <f ca="1">OFFSET(InputPriceData!C$15,CalculationsAndCharts!$A94+$A$11,IF($C$7,8,0),1,1)</f>
        <v>96.03</v>
      </c>
      <c r="E94" s="4">
        <f ca="1">OFFSET(InputPriceData!D$15,CalculationsAndCharts!$A94+$A$11,IF($C$7,8,0),1,1)</f>
        <v>96.13</v>
      </c>
      <c r="F94" s="4">
        <f ca="1">OFFSET(InputPriceData!E$15,CalculationsAndCharts!$A94+$A$11,IF($C$7,8,0),1,1)</f>
        <v>94.64</v>
      </c>
      <c r="G94" s="4">
        <f ca="1">OFFSET(InputPriceData!F$15,CalculationsAndCharts!$A94+$A$11,IF($C$7,8,0),1,1)</f>
        <v>94.9</v>
      </c>
      <c r="H94" s="133"/>
      <c r="I94" s="133"/>
      <c r="J94" s="37">
        <f t="shared" ca="1" si="8"/>
        <v>2739</v>
      </c>
      <c r="K94" s="124">
        <f t="shared" ca="1" si="9"/>
        <v>-5.3299999999999983</v>
      </c>
      <c r="L94" s="343">
        <f t="shared" ca="1" si="0"/>
        <v>-1.1633970194435794E-2</v>
      </c>
      <c r="M94" s="345">
        <f t="shared" ca="1" si="10"/>
        <v>0.75302143172912972</v>
      </c>
      <c r="N94" s="344">
        <f t="shared" ca="1" si="1"/>
        <v>-1.5449719894055637E-2</v>
      </c>
      <c r="O94" s="4"/>
      <c r="P94" s="4"/>
      <c r="Q94" s="3"/>
      <c r="S94" s="4"/>
      <c r="T94" s="4" t="b">
        <f t="shared" ca="1" si="2"/>
        <v>0</v>
      </c>
      <c r="U94" t="b">
        <f t="shared" ca="1" si="3"/>
        <v>1</v>
      </c>
      <c r="W94" s="317" t="b">
        <f t="shared" ca="1" si="11"/>
        <v>0</v>
      </c>
      <c r="X94" s="317" t="b">
        <f t="shared" ca="1" si="12"/>
        <v>1</v>
      </c>
      <c r="Y94" s="317" t="b">
        <f t="shared" ca="1" si="13"/>
        <v>0</v>
      </c>
      <c r="Z94" t="b">
        <f t="shared" ca="1" si="14"/>
        <v>0</v>
      </c>
      <c r="AA94" s="37" t="b">
        <f t="shared" ca="1" si="15"/>
        <v>0</v>
      </c>
      <c r="AB94" t="b">
        <f t="shared" ca="1" si="16"/>
        <v>0</v>
      </c>
      <c r="AD94" t="b">
        <f t="shared" ca="1" si="17"/>
        <v>0</v>
      </c>
      <c r="AE94" s="37" t="b">
        <f t="shared" ca="1" si="18"/>
        <v>0</v>
      </c>
      <c r="AF94" t="b">
        <f t="shared" ca="1" si="19"/>
        <v>0</v>
      </c>
      <c r="AG94" s="317" t="b">
        <f t="shared" ca="1" si="20"/>
        <v>0</v>
      </c>
      <c r="AH94" s="317" t="b">
        <f t="shared" ca="1" si="21"/>
        <v>1</v>
      </c>
      <c r="AI94" s="317" t="b">
        <f t="shared" ca="1" si="22"/>
        <v>0</v>
      </c>
    </row>
    <row r="95" spans="1:35" x14ac:dyDescent="0.25">
      <c r="A95">
        <v>63</v>
      </c>
      <c r="B95" s="169">
        <f ca="1">OFFSET(InputPriceData!B$15,CalculationsAndCharts!$A95+$A$11,0,1,1)</f>
        <v>41753</v>
      </c>
      <c r="C95" s="3">
        <f ca="1">OFFSET(InputPriceData!G$15,CalculationsAndCharts!$A95+$A$11,IF($C$7,8,0),1,1)</f>
        <v>3346000</v>
      </c>
      <c r="D95" s="4">
        <f ca="1">OFFSET(InputPriceData!C$15,CalculationsAndCharts!$A95+$A$11,IF($C$7,8,0),1,1)</f>
        <v>98.51</v>
      </c>
      <c r="E95" s="4">
        <f ca="1">OFFSET(InputPriceData!D$15,CalculationsAndCharts!$A95+$A$11,IF($C$7,8,0),1,1)</f>
        <v>98.51</v>
      </c>
      <c r="F95" s="4">
        <f ca="1">OFFSET(InputPriceData!E$15,CalculationsAndCharts!$A95+$A$11,IF($C$7,8,0),1,1)</f>
        <v>94.55</v>
      </c>
      <c r="G95" s="4">
        <f ca="1">OFFSET(InputPriceData!F$15,CalculationsAndCharts!$A95+$A$11,IF($C$7,8,0),1,1)</f>
        <v>95.92</v>
      </c>
      <c r="H95" s="133"/>
      <c r="I95" s="133"/>
      <c r="J95" s="37">
        <f t="shared" ca="1" si="8"/>
        <v>2738</v>
      </c>
      <c r="K95" s="124">
        <f t="shared" ca="1" si="9"/>
        <v>-3.5799999999999983</v>
      </c>
      <c r="L95" s="343">
        <f t="shared" ca="1" si="0"/>
        <v>0.52855744377529212</v>
      </c>
      <c r="M95" s="345">
        <f t="shared" ca="1" si="10"/>
        <v>0.75986017328872824</v>
      </c>
      <c r="N95" s="344">
        <f t="shared" ca="1" si="1"/>
        <v>0.6955982986812671</v>
      </c>
      <c r="O95" s="4"/>
      <c r="P95" s="4"/>
      <c r="Q95" s="3"/>
      <c r="S95" s="4"/>
      <c r="T95" s="4" t="b">
        <f t="shared" ca="1" si="2"/>
        <v>0</v>
      </c>
      <c r="U95" t="b">
        <f t="shared" ca="1" si="3"/>
        <v>0</v>
      </c>
      <c r="W95" s="317" t="b">
        <f t="shared" ca="1" si="11"/>
        <v>0</v>
      </c>
      <c r="X95" s="317" t="b">
        <f t="shared" ca="1" si="12"/>
        <v>1</v>
      </c>
      <c r="Y95" s="317" t="b">
        <f t="shared" ca="1" si="13"/>
        <v>0</v>
      </c>
      <c r="Z95" t="b">
        <f t="shared" ca="1" si="14"/>
        <v>0</v>
      </c>
      <c r="AA95" s="37" t="b">
        <f t="shared" ca="1" si="15"/>
        <v>0</v>
      </c>
      <c r="AB95" t="b">
        <f t="shared" ca="1" si="16"/>
        <v>0</v>
      </c>
      <c r="AD95" t="b">
        <f t="shared" ca="1" si="17"/>
        <v>0</v>
      </c>
      <c r="AE95" s="37" t="b">
        <f t="shared" ca="1" si="18"/>
        <v>0</v>
      </c>
      <c r="AF95" t="b">
        <f t="shared" ca="1" si="19"/>
        <v>0</v>
      </c>
      <c r="AG95" s="317" t="b">
        <f t="shared" ca="1" si="20"/>
        <v>0</v>
      </c>
      <c r="AH95" s="317" t="b">
        <f t="shared" ca="1" si="21"/>
        <v>1</v>
      </c>
      <c r="AI95" s="317" t="b">
        <f t="shared" ca="1" si="22"/>
        <v>0</v>
      </c>
    </row>
    <row r="96" spans="1:35" x14ac:dyDescent="0.25">
      <c r="A96">
        <v>64</v>
      </c>
      <c r="B96" s="169">
        <f ca="1">OFFSET(InputPriceData!B$15,CalculationsAndCharts!$A96+$A$11,0,1,1)</f>
        <v>41752</v>
      </c>
      <c r="C96" s="3">
        <f ca="1">OFFSET(InputPriceData!G$15,CalculationsAndCharts!$A96+$A$11,IF($C$7,8,0),1,1)</f>
        <v>2144700</v>
      </c>
      <c r="D96" s="4">
        <f ca="1">OFFSET(InputPriceData!C$15,CalculationsAndCharts!$A96+$A$11,IF($C$7,8,0),1,1)</f>
        <v>99.92</v>
      </c>
      <c r="E96" s="4">
        <f ca="1">OFFSET(InputPriceData!D$15,CalculationsAndCharts!$A96+$A$11,IF($C$7,8,0),1,1)</f>
        <v>100.86</v>
      </c>
      <c r="F96" s="4">
        <f ca="1">OFFSET(InputPriceData!E$15,CalculationsAndCharts!$A96+$A$11,IF($C$7,8,0),1,1)</f>
        <v>99.1</v>
      </c>
      <c r="G96" s="4">
        <f ca="1">OFFSET(InputPriceData!F$15,CalculationsAndCharts!$A96+$A$11,IF($C$7,8,0),1,1)</f>
        <v>100.23</v>
      </c>
      <c r="H96" s="133"/>
      <c r="I96" s="133"/>
      <c r="J96" s="37">
        <f t="shared" ca="1" si="8"/>
        <v>2737</v>
      </c>
      <c r="K96" s="124">
        <f t="shared" ca="1" si="9"/>
        <v>-1.2399999999999949</v>
      </c>
      <c r="L96" s="343">
        <f t="shared" ca="1" si="0"/>
        <v>0.75685925812155697</v>
      </c>
      <c r="M96" s="345">
        <f t="shared" ca="1" si="10"/>
        <v>0.76676102249114853</v>
      </c>
      <c r="N96" s="344">
        <f t="shared" ca="1" si="1"/>
        <v>0.9870862445023334</v>
      </c>
      <c r="O96" s="4"/>
      <c r="P96" s="4"/>
      <c r="Q96" s="3"/>
      <c r="S96" s="4"/>
      <c r="T96" s="4" t="b">
        <f t="shared" ca="1" si="2"/>
        <v>0</v>
      </c>
      <c r="U96" t="b">
        <f t="shared" ca="1" si="3"/>
        <v>0</v>
      </c>
      <c r="W96" s="317" t="b">
        <f t="shared" ca="1" si="11"/>
        <v>0</v>
      </c>
      <c r="X96" s="317" t="b">
        <f t="shared" ca="1" si="12"/>
        <v>1</v>
      </c>
      <c r="Y96" s="317" t="b">
        <f t="shared" ca="1" si="13"/>
        <v>0</v>
      </c>
      <c r="Z96" t="b">
        <f t="shared" ca="1" si="14"/>
        <v>0</v>
      </c>
      <c r="AA96" s="37" t="b">
        <f t="shared" ca="1" si="15"/>
        <v>0</v>
      </c>
      <c r="AB96" t="b">
        <f t="shared" ca="1" si="16"/>
        <v>0</v>
      </c>
      <c r="AD96" t="b">
        <f t="shared" ca="1" si="17"/>
        <v>0</v>
      </c>
      <c r="AE96" s="37" t="b">
        <f t="shared" ca="1" si="18"/>
        <v>0</v>
      </c>
      <c r="AF96" t="b">
        <f t="shared" ca="1" si="19"/>
        <v>0</v>
      </c>
      <c r="AG96" s="317" t="b">
        <f t="shared" ca="1" si="20"/>
        <v>0</v>
      </c>
      <c r="AH96" s="317" t="b">
        <f t="shared" ca="1" si="21"/>
        <v>1</v>
      </c>
      <c r="AI96" s="317" t="b">
        <f t="shared" ca="1" si="22"/>
        <v>0</v>
      </c>
    </row>
    <row r="97" spans="1:35" x14ac:dyDescent="0.25">
      <c r="A97">
        <v>65</v>
      </c>
      <c r="B97" s="169">
        <f ca="1">OFFSET(InputPriceData!B$15,CalculationsAndCharts!$A97+$A$11,0,1,1)</f>
        <v>41751</v>
      </c>
      <c r="C97" s="3">
        <f ca="1">OFFSET(InputPriceData!G$15,CalculationsAndCharts!$A97+$A$11,IF($C$7,8,0),1,1)</f>
        <v>2381100</v>
      </c>
      <c r="D97" s="4">
        <f ca="1">OFFSET(InputPriceData!C$15,CalculationsAndCharts!$A97+$A$11,IF($C$7,8,0),1,1)</f>
        <v>101.14</v>
      </c>
      <c r="E97" s="4">
        <f ca="1">OFFSET(InputPriceData!D$15,CalculationsAndCharts!$A97+$A$11,IF($C$7,8,0),1,1)</f>
        <v>102.33</v>
      </c>
      <c r="F97" s="4">
        <f ca="1">OFFSET(InputPriceData!E$15,CalculationsAndCharts!$A97+$A$11,IF($C$7,8,0),1,1)</f>
        <v>99.46</v>
      </c>
      <c r="G97" s="4">
        <f ca="1">OFFSET(InputPriceData!F$15,CalculationsAndCharts!$A97+$A$11,IF($C$7,8,0),1,1)</f>
        <v>99.5</v>
      </c>
      <c r="H97" s="133"/>
      <c r="I97" s="133"/>
      <c r="J97" s="37">
        <f t="shared" ca="1" si="8"/>
        <v>2736</v>
      </c>
      <c r="K97" s="124">
        <f t="shared" ca="1" si="9"/>
        <v>-0.62999999999999545</v>
      </c>
      <c r="L97" s="343">
        <f t="shared" ref="L97:L160" ca="1" si="23">IF(J97&gt;3,($D$21*(K97+K98)/2+$D$22*L98+$D$23*L99),IF(J97=1,0,IF(J97=2,($D$21*0*(G97+G98)/2+$D$22*L98),IF(J97=3,($D$21*0*(G97+G98)/2+$D$22*L98+$D$23*L99),0))))</f>
        <v>0.72266791458047086</v>
      </c>
      <c r="M97" s="345">
        <f t="shared" ca="1" si="10"/>
        <v>0.77372454338158281</v>
      </c>
      <c r="N97" s="344">
        <f t="shared" ref="N97:N160" ca="1" si="24">IF(M97=0,0,L97/M97)</f>
        <v>0.93401187898477711</v>
      </c>
      <c r="O97" s="4"/>
      <c r="P97" s="4"/>
      <c r="Q97" s="3"/>
      <c r="S97" s="4"/>
      <c r="T97" s="4" t="b">
        <f t="shared" ref="T97:T160" ca="1" si="25">AND(N98&lt;0,N97&gt;0)</f>
        <v>0</v>
      </c>
      <c r="U97" t="b">
        <f t="shared" ref="U97:U160" ca="1" si="26">AND(N98&gt;0,N97&lt;0)</f>
        <v>0</v>
      </c>
      <c r="W97" s="317" t="b">
        <f t="shared" ref="W97:W160" ca="1" si="27">AND(T98&lt;&gt;T99,T98,NOT(X98))</f>
        <v>0</v>
      </c>
      <c r="X97" s="317" t="b">
        <f t="shared" ca="1" si="12"/>
        <v>1</v>
      </c>
      <c r="Y97" s="317" t="b">
        <f t="shared" ref="Y97:Y160" ca="1" si="28">AND(X98,AND(U98&lt;&gt;U99,U98))</f>
        <v>0</v>
      </c>
      <c r="Z97" t="b">
        <f t="shared" ref="Z97:Z160" ca="1" si="29">AND(U98&lt;&gt;U99,U98,NOT(AA98))</f>
        <v>0</v>
      </c>
      <c r="AA97" s="37" t="b">
        <f t="shared" ca="1" si="15"/>
        <v>0</v>
      </c>
      <c r="AB97" t="b">
        <f t="shared" ref="AB97:AB160" ca="1" si="30">AND(AA98,AND(T98&lt;&gt;T99,T98))</f>
        <v>0</v>
      </c>
      <c r="AD97" t="b">
        <f t="shared" ca="1" si="17"/>
        <v>0</v>
      </c>
      <c r="AE97" s="37" t="b">
        <f t="shared" ca="1" si="18"/>
        <v>0</v>
      </c>
      <c r="AF97" t="b">
        <f t="shared" ca="1" si="19"/>
        <v>0</v>
      </c>
      <c r="AG97" s="317" t="b">
        <f t="shared" ca="1" si="20"/>
        <v>0</v>
      </c>
      <c r="AH97" s="317" t="b">
        <f t="shared" ca="1" si="21"/>
        <v>1</v>
      </c>
      <c r="AI97" s="317" t="b">
        <f t="shared" ca="1" si="22"/>
        <v>0</v>
      </c>
    </row>
    <row r="98" spans="1:35" x14ac:dyDescent="0.25">
      <c r="A98">
        <v>66</v>
      </c>
      <c r="B98" s="169">
        <f ca="1">OFFSET(InputPriceData!B$15,CalculationsAndCharts!$A98+$A$11,0,1,1)</f>
        <v>41750</v>
      </c>
      <c r="C98" s="3">
        <f ca="1">OFFSET(InputPriceData!G$15,CalculationsAndCharts!$A98+$A$11,IF($C$7,8,0),1,1)</f>
        <v>1932100</v>
      </c>
      <c r="D98" s="4">
        <f ca="1">OFFSET(InputPriceData!C$15,CalculationsAndCharts!$A98+$A$11,IF($C$7,8,0),1,1)</f>
        <v>101.5</v>
      </c>
      <c r="E98" s="4">
        <f ca="1">OFFSET(InputPriceData!D$15,CalculationsAndCharts!$A98+$A$11,IF($C$7,8,0),1,1)</f>
        <v>101.62</v>
      </c>
      <c r="F98" s="4">
        <f ca="1">OFFSET(InputPriceData!E$15,CalculationsAndCharts!$A98+$A$11,IF($C$7,8,0),1,1)</f>
        <v>100.5</v>
      </c>
      <c r="G98" s="4">
        <f ca="1">OFFSET(InputPriceData!F$15,CalculationsAndCharts!$A98+$A$11,IF($C$7,8,0),1,1)</f>
        <v>101.47</v>
      </c>
      <c r="H98" s="133"/>
      <c r="I98" s="133"/>
      <c r="J98" s="37">
        <f t="shared" ref="J98:J161" ca="1" si="31">$A$8-A98+1</f>
        <v>2735</v>
      </c>
      <c r="K98" s="124">
        <f t="shared" ref="K98:K161" ca="1" si="32">IF(J98&gt;2,G98-G100,0)</f>
        <v>2.4399999999999977</v>
      </c>
      <c r="L98" s="343">
        <f t="shared" ca="1" si="23"/>
        <v>0.46511929813704084</v>
      </c>
      <c r="M98" s="345">
        <f t="shared" ref="M98:M161" ca="1" si="33">MAX(IF(J98=1,0.0000001,0.991*M99),ABS(L98))</f>
        <v>0.78075130512773239</v>
      </c>
      <c r="N98" s="344">
        <f t="shared" ca="1" si="24"/>
        <v>0.5957329755099755</v>
      </c>
      <c r="O98" s="4"/>
      <c r="P98" s="4"/>
      <c r="Q98" s="3"/>
      <c r="S98" s="4"/>
      <c r="T98" s="4" t="b">
        <f t="shared" ca="1" si="25"/>
        <v>0</v>
      </c>
      <c r="U98" t="b">
        <f t="shared" ca="1" si="26"/>
        <v>0</v>
      </c>
      <c r="W98" s="317" t="b">
        <f t="shared" ca="1" si="27"/>
        <v>1</v>
      </c>
      <c r="X98" s="317" t="b">
        <f t="shared" ref="X98:X161" ca="1" si="34">IF(X99,IF(Y98,FALSE,X99),IF(W98,TRUE,X99))</f>
        <v>1</v>
      </c>
      <c r="Y98" s="317" t="b">
        <f t="shared" ca="1" si="28"/>
        <v>0</v>
      </c>
      <c r="Z98" t="b">
        <f t="shared" ca="1" si="29"/>
        <v>0</v>
      </c>
      <c r="AA98" s="37" t="b">
        <f t="shared" ref="AA98:AA161" ca="1" si="35">IF(AA99,IF(AB98,FALSE,AA99),IF(Z98,TRUE,AA99))</f>
        <v>0</v>
      </c>
      <c r="AB98" t="b">
        <f t="shared" ca="1" si="30"/>
        <v>1</v>
      </c>
      <c r="AD98" t="b">
        <f t="shared" ref="AD98:AD161" ca="1" si="36">AND($U99&lt;&gt;$U100,$U99,NOT(AE99))</f>
        <v>0</v>
      </c>
      <c r="AE98" s="37" t="b">
        <f t="shared" ref="AE98:AE161" ca="1" si="37">IF(AE99,IF(AF98,FALSE,AE99),IF(AD98,TRUE,AE99))</f>
        <v>0</v>
      </c>
      <c r="AF98" t="b">
        <f t="shared" ref="AF98:AF161" ca="1" si="38">AND(AE99,AND($T99&lt;&gt;$T100,$T99))</f>
        <v>1</v>
      </c>
      <c r="AG98" s="317" t="b">
        <f t="shared" ref="AG98:AG161" ca="1" si="39">AND($T99&lt;&gt;$T100,$T99,NOT(AH99))</f>
        <v>1</v>
      </c>
      <c r="AH98" s="317" t="b">
        <f t="shared" ref="AH98:AH161" ca="1" si="40">IF(AH99,IF(AI98,FALSE,AH99),IF(AG98,TRUE,AH99))</f>
        <v>1</v>
      </c>
      <c r="AI98" s="317" t="b">
        <f t="shared" ref="AI98:AI161" ca="1" si="41">AND(AH99,AND($U99&lt;&gt;$U100,$U99))</f>
        <v>0</v>
      </c>
    </row>
    <row r="99" spans="1:35" x14ac:dyDescent="0.25">
      <c r="A99">
        <v>67</v>
      </c>
      <c r="B99" s="169">
        <f ca="1">OFFSET(InputPriceData!B$15,CalculationsAndCharts!$A99+$A$11,0,1,1)</f>
        <v>41746</v>
      </c>
      <c r="C99" s="3">
        <f ca="1">OFFSET(InputPriceData!G$15,CalculationsAndCharts!$A99+$A$11,IF($C$7,8,0),1,1)</f>
        <v>1217800</v>
      </c>
      <c r="D99" s="4">
        <f ca="1">OFFSET(InputPriceData!C$15,CalculationsAndCharts!$A99+$A$11,IF($C$7,8,0),1,1)</f>
        <v>98.9</v>
      </c>
      <c r="E99" s="4">
        <f ca="1">OFFSET(InputPriceData!D$15,CalculationsAndCharts!$A99+$A$11,IF($C$7,8,0),1,1)</f>
        <v>100.36</v>
      </c>
      <c r="F99" s="4">
        <f ca="1">OFFSET(InputPriceData!E$15,CalculationsAndCharts!$A99+$A$11,IF($C$7,8,0),1,1)</f>
        <v>98.9</v>
      </c>
      <c r="G99" s="4">
        <f ca="1">OFFSET(InputPriceData!F$15,CalculationsAndCharts!$A99+$A$11,IF($C$7,8,0),1,1)</f>
        <v>100.13</v>
      </c>
      <c r="H99" s="133"/>
      <c r="I99" s="133"/>
      <c r="J99" s="37">
        <f t="shared" ca="1" si="31"/>
        <v>2734</v>
      </c>
      <c r="K99" s="124">
        <f t="shared" ca="1" si="32"/>
        <v>2.2099999999999937</v>
      </c>
      <c r="L99" s="343">
        <f t="shared" ca="1" si="23"/>
        <v>0.1177262539864119</v>
      </c>
      <c r="M99" s="345">
        <f t="shared" ca="1" si="33"/>
        <v>0.78784188206632932</v>
      </c>
      <c r="N99" s="344">
        <f t="shared" ca="1" si="24"/>
        <v>0.14942878344781929</v>
      </c>
      <c r="O99" s="4"/>
      <c r="P99" s="4"/>
      <c r="Q99" s="3"/>
      <c r="S99" s="4"/>
      <c r="T99" s="4" t="b">
        <f t="shared" ca="1" si="25"/>
        <v>1</v>
      </c>
      <c r="U99" t="b">
        <f t="shared" ca="1" si="26"/>
        <v>0</v>
      </c>
      <c r="W99" s="317" t="b">
        <f t="shared" ca="1" si="27"/>
        <v>0</v>
      </c>
      <c r="X99" s="317" t="b">
        <f t="shared" ca="1" si="34"/>
        <v>0</v>
      </c>
      <c r="Y99" s="317" t="b">
        <f t="shared" ca="1" si="28"/>
        <v>0</v>
      </c>
      <c r="Z99" t="b">
        <f t="shared" ca="1" si="29"/>
        <v>0</v>
      </c>
      <c r="AA99" s="37" t="b">
        <f t="shared" ca="1" si="35"/>
        <v>1</v>
      </c>
      <c r="AB99" t="b">
        <f t="shared" ca="1" si="30"/>
        <v>0</v>
      </c>
      <c r="AD99" t="b">
        <f t="shared" ca="1" si="36"/>
        <v>0</v>
      </c>
      <c r="AE99" s="37" t="b">
        <f t="shared" ca="1" si="37"/>
        <v>1</v>
      </c>
      <c r="AF99" t="b">
        <f t="shared" ca="1" si="38"/>
        <v>0</v>
      </c>
      <c r="AG99" s="317" t="b">
        <f t="shared" ca="1" si="39"/>
        <v>0</v>
      </c>
      <c r="AH99" s="317" t="b">
        <f t="shared" ca="1" si="40"/>
        <v>0</v>
      </c>
      <c r="AI99" s="317" t="b">
        <f t="shared" ca="1" si="41"/>
        <v>0</v>
      </c>
    </row>
    <row r="100" spans="1:35" x14ac:dyDescent="0.25">
      <c r="A100">
        <v>68</v>
      </c>
      <c r="B100" s="169">
        <f ca="1">OFFSET(InputPriceData!B$15,CalculationsAndCharts!$A100+$A$11,0,1,1)</f>
        <v>41745</v>
      </c>
      <c r="C100" s="3">
        <f ca="1">OFFSET(InputPriceData!G$15,CalculationsAndCharts!$A100+$A$11,IF($C$7,8,0),1,1)</f>
        <v>1278100</v>
      </c>
      <c r="D100" s="4">
        <f ca="1">OFFSET(InputPriceData!C$15,CalculationsAndCharts!$A100+$A$11,IF($C$7,8,0),1,1)</f>
        <v>98.53</v>
      </c>
      <c r="E100" s="4">
        <f ca="1">OFFSET(InputPriceData!D$15,CalculationsAndCharts!$A100+$A$11,IF($C$7,8,0),1,1)</f>
        <v>99.06</v>
      </c>
      <c r="F100" s="4">
        <f ca="1">OFFSET(InputPriceData!E$15,CalculationsAndCharts!$A100+$A$11,IF($C$7,8,0),1,1)</f>
        <v>97.7</v>
      </c>
      <c r="G100" s="4">
        <f ca="1">OFFSET(InputPriceData!F$15,CalculationsAndCharts!$A100+$A$11,IF($C$7,8,0),1,1)</f>
        <v>99.03</v>
      </c>
      <c r="H100" s="133"/>
      <c r="I100" s="133"/>
      <c r="J100" s="37">
        <f t="shared" ca="1" si="31"/>
        <v>2733</v>
      </c>
      <c r="K100" s="124">
        <f t="shared" ca="1" si="32"/>
        <v>1.519999999999996</v>
      </c>
      <c r="L100" s="343">
        <f t="shared" ca="1" si="23"/>
        <v>-0.15200521005176099</v>
      </c>
      <c r="M100" s="345">
        <f t="shared" ca="1" si="33"/>
        <v>0.79499685375008</v>
      </c>
      <c r="N100" s="344">
        <f t="shared" ca="1" si="24"/>
        <v>-0.19120227876970475</v>
      </c>
      <c r="O100" s="4"/>
      <c r="P100" s="4"/>
      <c r="Q100" s="3"/>
      <c r="S100" s="4"/>
      <c r="T100" s="4" t="b">
        <f t="shared" ca="1" si="25"/>
        <v>0</v>
      </c>
      <c r="U100" t="b">
        <f t="shared" ca="1" si="26"/>
        <v>0</v>
      </c>
      <c r="W100" s="317" t="b">
        <f t="shared" ca="1" si="27"/>
        <v>0</v>
      </c>
      <c r="X100" s="317" t="b">
        <f t="shared" ca="1" si="34"/>
        <v>0</v>
      </c>
      <c r="Y100" s="317" t="b">
        <f t="shared" ca="1" si="28"/>
        <v>0</v>
      </c>
      <c r="Z100" t="b">
        <f t="shared" ca="1" si="29"/>
        <v>0</v>
      </c>
      <c r="AA100" s="37" t="b">
        <f t="shared" ca="1" si="35"/>
        <v>1</v>
      </c>
      <c r="AB100" t="b">
        <f t="shared" ca="1" si="30"/>
        <v>0</v>
      </c>
      <c r="AD100" t="b">
        <f t="shared" ca="1" si="36"/>
        <v>0</v>
      </c>
      <c r="AE100" s="37" t="b">
        <f t="shared" ca="1" si="37"/>
        <v>1</v>
      </c>
      <c r="AF100" t="b">
        <f t="shared" ca="1" si="38"/>
        <v>0</v>
      </c>
      <c r="AG100" s="317" t="b">
        <f t="shared" ca="1" si="39"/>
        <v>0</v>
      </c>
      <c r="AH100" s="317" t="b">
        <f t="shared" ca="1" si="40"/>
        <v>0</v>
      </c>
      <c r="AI100" s="317" t="b">
        <f t="shared" ca="1" si="41"/>
        <v>0</v>
      </c>
    </row>
    <row r="101" spans="1:35" x14ac:dyDescent="0.25">
      <c r="A101">
        <v>69</v>
      </c>
      <c r="B101" s="169">
        <f ca="1">OFFSET(InputPriceData!B$15,CalculationsAndCharts!$A101+$A$11,0,1,1)</f>
        <v>41744</v>
      </c>
      <c r="C101" s="3">
        <f ca="1">OFFSET(InputPriceData!G$15,CalculationsAndCharts!$A101+$A$11,IF($C$7,8,0),1,1)</f>
        <v>1566900</v>
      </c>
      <c r="D101" s="4">
        <f ca="1">OFFSET(InputPriceData!C$15,CalculationsAndCharts!$A101+$A$11,IF($C$7,8,0),1,1)</f>
        <v>97.39</v>
      </c>
      <c r="E101" s="4">
        <f ca="1">OFFSET(InputPriceData!D$15,CalculationsAndCharts!$A101+$A$11,IF($C$7,8,0),1,1)</f>
        <v>97.98</v>
      </c>
      <c r="F101" s="4">
        <f ca="1">OFFSET(InputPriceData!E$15,CalculationsAndCharts!$A101+$A$11,IF($C$7,8,0),1,1)</f>
        <v>95.87</v>
      </c>
      <c r="G101" s="4">
        <f ca="1">OFFSET(InputPriceData!F$15,CalculationsAndCharts!$A101+$A$11,IF($C$7,8,0),1,1)</f>
        <v>97.92</v>
      </c>
      <c r="H101" s="133"/>
      <c r="I101" s="133"/>
      <c r="J101" s="37">
        <f t="shared" ca="1" si="31"/>
        <v>2732</v>
      </c>
      <c r="K101" s="124">
        <f t="shared" ca="1" si="32"/>
        <v>1.519999999999996</v>
      </c>
      <c r="L101" s="343">
        <f t="shared" ca="1" si="23"/>
        <v>-0.32408318897344174</v>
      </c>
      <c r="M101" s="345">
        <f t="shared" ca="1" si="33"/>
        <v>0.80221680499503534</v>
      </c>
      <c r="N101" s="344">
        <f t="shared" ca="1" si="24"/>
        <v>-0.40398454252706334</v>
      </c>
      <c r="O101" s="4"/>
      <c r="P101" s="4"/>
      <c r="Q101" s="3"/>
      <c r="S101" s="4"/>
      <c r="T101" s="4" t="b">
        <f t="shared" ca="1" si="25"/>
        <v>0</v>
      </c>
      <c r="U101" t="b">
        <f t="shared" ca="1" si="26"/>
        <v>0</v>
      </c>
      <c r="W101" s="317" t="b">
        <f t="shared" ca="1" si="27"/>
        <v>0</v>
      </c>
      <c r="X101" s="317" t="b">
        <f t="shared" ca="1" si="34"/>
        <v>0</v>
      </c>
      <c r="Y101" s="317" t="b">
        <f t="shared" ca="1" si="28"/>
        <v>0</v>
      </c>
      <c r="Z101" t="b">
        <f t="shared" ca="1" si="29"/>
        <v>0</v>
      </c>
      <c r="AA101" s="37" t="b">
        <f t="shared" ca="1" si="35"/>
        <v>1</v>
      </c>
      <c r="AB101" t="b">
        <f t="shared" ca="1" si="30"/>
        <v>0</v>
      </c>
      <c r="AD101" t="b">
        <f t="shared" ca="1" si="36"/>
        <v>0</v>
      </c>
      <c r="AE101" s="37" t="b">
        <f t="shared" ca="1" si="37"/>
        <v>1</v>
      </c>
      <c r="AF101" t="b">
        <f t="shared" ca="1" si="38"/>
        <v>0</v>
      </c>
      <c r="AG101" s="317" t="b">
        <f t="shared" ca="1" si="39"/>
        <v>0</v>
      </c>
      <c r="AH101" s="317" t="b">
        <f t="shared" ca="1" si="40"/>
        <v>0</v>
      </c>
      <c r="AI101" s="317" t="b">
        <f t="shared" ca="1" si="41"/>
        <v>0</v>
      </c>
    </row>
    <row r="102" spans="1:35" x14ac:dyDescent="0.25">
      <c r="A102">
        <v>70</v>
      </c>
      <c r="B102" s="169">
        <f ca="1">OFFSET(InputPriceData!B$15,CalculationsAndCharts!$A102+$A$11,0,1,1)</f>
        <v>41743</v>
      </c>
      <c r="C102" s="3">
        <f ca="1">OFFSET(InputPriceData!G$15,CalculationsAndCharts!$A102+$A$11,IF($C$7,8,0),1,1)</f>
        <v>1513700</v>
      </c>
      <c r="D102" s="4">
        <f ca="1">OFFSET(InputPriceData!C$15,CalculationsAndCharts!$A102+$A$11,IF($C$7,8,0),1,1)</f>
        <v>96.83</v>
      </c>
      <c r="E102" s="4">
        <f ca="1">OFFSET(InputPriceData!D$15,CalculationsAndCharts!$A102+$A$11,IF($C$7,8,0),1,1)</f>
        <v>97.84</v>
      </c>
      <c r="F102" s="4">
        <f ca="1">OFFSET(InputPriceData!E$15,CalculationsAndCharts!$A102+$A$11,IF($C$7,8,0),1,1)</f>
        <v>96.46</v>
      </c>
      <c r="G102" s="4">
        <f ca="1">OFFSET(InputPriceData!F$15,CalculationsAndCharts!$A102+$A$11,IF($C$7,8,0),1,1)</f>
        <v>97.51</v>
      </c>
      <c r="H102" s="133"/>
      <c r="I102" s="133"/>
      <c r="J102" s="37">
        <f t="shared" ca="1" si="31"/>
        <v>2731</v>
      </c>
      <c r="K102" s="124">
        <f t="shared" ca="1" si="32"/>
        <v>0.44000000000001194</v>
      </c>
      <c r="L102" s="343">
        <f t="shared" ca="1" si="23"/>
        <v>-0.3651976118985637</v>
      </c>
      <c r="M102" s="345">
        <f t="shared" ca="1" si="33"/>
        <v>0.80950232592839089</v>
      </c>
      <c r="N102" s="344">
        <f t="shared" ca="1" si="24"/>
        <v>-0.45113843432102668</v>
      </c>
      <c r="O102" s="4"/>
      <c r="P102" s="4"/>
      <c r="Q102" s="3"/>
      <c r="S102" s="4"/>
      <c r="T102" s="4" t="b">
        <f t="shared" ca="1" si="25"/>
        <v>0</v>
      </c>
      <c r="U102" t="b">
        <f t="shared" ca="1" si="26"/>
        <v>0</v>
      </c>
      <c r="W102" s="317" t="b">
        <f t="shared" ca="1" si="27"/>
        <v>0</v>
      </c>
      <c r="X102" s="317" t="b">
        <f t="shared" ca="1" si="34"/>
        <v>0</v>
      </c>
      <c r="Y102" s="317" t="b">
        <f t="shared" ca="1" si="28"/>
        <v>0</v>
      </c>
      <c r="Z102" t="b">
        <f t="shared" ca="1" si="29"/>
        <v>0</v>
      </c>
      <c r="AA102" s="37" t="b">
        <f t="shared" ca="1" si="35"/>
        <v>1</v>
      </c>
      <c r="AB102" t="b">
        <f t="shared" ca="1" si="30"/>
        <v>0</v>
      </c>
      <c r="AD102" t="b">
        <f t="shared" ca="1" si="36"/>
        <v>0</v>
      </c>
      <c r="AE102" s="37" t="b">
        <f t="shared" ca="1" si="37"/>
        <v>1</v>
      </c>
      <c r="AF102" t="b">
        <f t="shared" ca="1" si="38"/>
        <v>0</v>
      </c>
      <c r="AG102" s="317" t="b">
        <f t="shared" ca="1" si="39"/>
        <v>0</v>
      </c>
      <c r="AH102" s="317" t="b">
        <f t="shared" ca="1" si="40"/>
        <v>0</v>
      </c>
      <c r="AI102" s="317" t="b">
        <f t="shared" ca="1" si="41"/>
        <v>0</v>
      </c>
    </row>
    <row r="103" spans="1:35" x14ac:dyDescent="0.25">
      <c r="A103">
        <v>71</v>
      </c>
      <c r="B103" s="169">
        <f ca="1">OFFSET(InputPriceData!B$15,CalculationsAndCharts!$A103+$A$11,0,1,1)</f>
        <v>41740</v>
      </c>
      <c r="C103" s="3">
        <f ca="1">OFFSET(InputPriceData!G$15,CalculationsAndCharts!$A103+$A$11,IF($C$7,8,0),1,1)</f>
        <v>1761700</v>
      </c>
      <c r="D103" s="4">
        <f ca="1">OFFSET(InputPriceData!C$15,CalculationsAndCharts!$A103+$A$11,IF($C$7,8,0),1,1)</f>
        <v>96.71</v>
      </c>
      <c r="E103" s="4">
        <f ca="1">OFFSET(InputPriceData!D$15,CalculationsAndCharts!$A103+$A$11,IF($C$7,8,0),1,1)</f>
        <v>97.34</v>
      </c>
      <c r="F103" s="4">
        <f ca="1">OFFSET(InputPriceData!E$15,CalculationsAndCharts!$A103+$A$11,IF($C$7,8,0),1,1)</f>
        <v>96.28</v>
      </c>
      <c r="G103" s="4">
        <f ca="1">OFFSET(InputPriceData!F$15,CalculationsAndCharts!$A103+$A$11,IF($C$7,8,0),1,1)</f>
        <v>96.4</v>
      </c>
      <c r="H103" s="133"/>
      <c r="I103" s="133"/>
      <c r="J103" s="37">
        <f t="shared" ca="1" si="31"/>
        <v>2730</v>
      </c>
      <c r="K103" s="124">
        <f t="shared" ca="1" si="32"/>
        <v>-3.019999999999996</v>
      </c>
      <c r="L103" s="343">
        <f t="shared" ca="1" si="23"/>
        <v>-0.26356964720647225</v>
      </c>
      <c r="M103" s="345">
        <f t="shared" ca="1" si="33"/>
        <v>0.81685401203672137</v>
      </c>
      <c r="N103" s="344">
        <f t="shared" ca="1" si="24"/>
        <v>-0.32266432351760743</v>
      </c>
      <c r="O103" s="4"/>
      <c r="P103" s="4"/>
      <c r="Q103" s="3"/>
      <c r="S103" s="4"/>
      <c r="T103" s="4" t="b">
        <f t="shared" ca="1" si="25"/>
        <v>0</v>
      </c>
      <c r="U103" t="b">
        <f t="shared" ca="1" si="26"/>
        <v>0</v>
      </c>
      <c r="W103" s="317" t="b">
        <f t="shared" ca="1" si="27"/>
        <v>0</v>
      </c>
      <c r="X103" s="317" t="b">
        <f t="shared" ca="1" si="34"/>
        <v>0</v>
      </c>
      <c r="Y103" s="317" t="b">
        <f t="shared" ca="1" si="28"/>
        <v>0</v>
      </c>
      <c r="Z103" t="b">
        <f t="shared" ca="1" si="29"/>
        <v>0</v>
      </c>
      <c r="AA103" s="37" t="b">
        <f t="shared" ca="1" si="35"/>
        <v>1</v>
      </c>
      <c r="AB103" t="b">
        <f t="shared" ca="1" si="30"/>
        <v>0</v>
      </c>
      <c r="AD103" t="b">
        <f t="shared" ca="1" si="36"/>
        <v>0</v>
      </c>
      <c r="AE103" s="37" t="b">
        <f t="shared" ca="1" si="37"/>
        <v>1</v>
      </c>
      <c r="AF103" t="b">
        <f t="shared" ca="1" si="38"/>
        <v>0</v>
      </c>
      <c r="AG103" s="317" t="b">
        <f t="shared" ca="1" si="39"/>
        <v>0</v>
      </c>
      <c r="AH103" s="317" t="b">
        <f t="shared" ca="1" si="40"/>
        <v>0</v>
      </c>
      <c r="AI103" s="317" t="b">
        <f t="shared" ca="1" si="41"/>
        <v>0</v>
      </c>
    </row>
    <row r="104" spans="1:35" x14ac:dyDescent="0.25">
      <c r="A104">
        <v>72</v>
      </c>
      <c r="B104" s="169">
        <f ca="1">OFFSET(InputPriceData!B$15,CalculationsAndCharts!$A104+$A$11,0,1,1)</f>
        <v>41739</v>
      </c>
      <c r="C104" s="3">
        <f ca="1">OFFSET(InputPriceData!G$15,CalculationsAndCharts!$A104+$A$11,IF($C$7,8,0),1,1)</f>
        <v>1527600</v>
      </c>
      <c r="D104" s="4">
        <f ca="1">OFFSET(InputPriceData!C$15,CalculationsAndCharts!$A104+$A$11,IF($C$7,8,0),1,1)</f>
        <v>99.12</v>
      </c>
      <c r="E104" s="4">
        <f ca="1">OFFSET(InputPriceData!D$15,CalculationsAndCharts!$A104+$A$11,IF($C$7,8,0),1,1)</f>
        <v>99.21</v>
      </c>
      <c r="F104" s="4">
        <f ca="1">OFFSET(InputPriceData!E$15,CalculationsAndCharts!$A104+$A$11,IF($C$7,8,0),1,1)</f>
        <v>96.84</v>
      </c>
      <c r="G104" s="4">
        <f ca="1">OFFSET(InputPriceData!F$15,CalculationsAndCharts!$A104+$A$11,IF($C$7,8,0),1,1)</f>
        <v>97.07</v>
      </c>
      <c r="H104" s="133"/>
      <c r="I104" s="133"/>
      <c r="J104" s="37">
        <f t="shared" ca="1" si="31"/>
        <v>2729</v>
      </c>
      <c r="K104" s="124">
        <f t="shared" ca="1" si="32"/>
        <v>0.72999999999998977</v>
      </c>
      <c r="L104" s="343">
        <f t="shared" ca="1" si="23"/>
        <v>-0.23156627911073457</v>
      </c>
      <c r="M104" s="345">
        <f t="shared" ca="1" si="33"/>
        <v>0.82427246421465328</v>
      </c>
      <c r="N104" s="344">
        <f t="shared" ca="1" si="24"/>
        <v>-0.2809341439439752</v>
      </c>
      <c r="O104" s="4"/>
      <c r="P104" s="4"/>
      <c r="Q104" s="3"/>
      <c r="S104" s="4"/>
      <c r="T104" s="4" t="b">
        <f t="shared" ca="1" si="25"/>
        <v>0</v>
      </c>
      <c r="U104" t="b">
        <f t="shared" ca="1" si="26"/>
        <v>0</v>
      </c>
      <c r="W104" s="317" t="b">
        <f t="shared" ca="1" si="27"/>
        <v>0</v>
      </c>
      <c r="X104" s="317" t="b">
        <f t="shared" ca="1" si="34"/>
        <v>0</v>
      </c>
      <c r="Y104" s="317" t="b">
        <f t="shared" ca="1" si="28"/>
        <v>0</v>
      </c>
      <c r="Z104" t="b">
        <f t="shared" ca="1" si="29"/>
        <v>0</v>
      </c>
      <c r="AA104" s="37" t="b">
        <f t="shared" ca="1" si="35"/>
        <v>1</v>
      </c>
      <c r="AB104" t="b">
        <f t="shared" ca="1" si="30"/>
        <v>0</v>
      </c>
      <c r="AD104" t="b">
        <f t="shared" ca="1" si="36"/>
        <v>0</v>
      </c>
      <c r="AE104" s="37" t="b">
        <f t="shared" ca="1" si="37"/>
        <v>1</v>
      </c>
      <c r="AF104" t="b">
        <f t="shared" ca="1" si="38"/>
        <v>0</v>
      </c>
      <c r="AG104" s="317" t="b">
        <f t="shared" ca="1" si="39"/>
        <v>0</v>
      </c>
      <c r="AH104" s="317" t="b">
        <f t="shared" ca="1" si="40"/>
        <v>0</v>
      </c>
      <c r="AI104" s="317" t="b">
        <f t="shared" ca="1" si="41"/>
        <v>0</v>
      </c>
    </row>
    <row r="105" spans="1:35" x14ac:dyDescent="0.25">
      <c r="A105">
        <v>73</v>
      </c>
      <c r="B105" s="169">
        <f ca="1">OFFSET(InputPriceData!B$15,CalculationsAndCharts!$A105+$A$11,0,1,1)</f>
        <v>41738</v>
      </c>
      <c r="C105" s="3">
        <f ca="1">OFFSET(InputPriceData!G$15,CalculationsAndCharts!$A105+$A$11,IF($C$7,8,0),1,1)</f>
        <v>2481900</v>
      </c>
      <c r="D105" s="4">
        <f ca="1">OFFSET(InputPriceData!C$15,CalculationsAndCharts!$A105+$A$11,IF($C$7,8,0),1,1)</f>
        <v>97.59</v>
      </c>
      <c r="E105" s="4">
        <f ca="1">OFFSET(InputPriceData!D$15,CalculationsAndCharts!$A105+$A$11,IF($C$7,8,0),1,1)</f>
        <v>99.65</v>
      </c>
      <c r="F105" s="4">
        <f ca="1">OFFSET(InputPriceData!E$15,CalculationsAndCharts!$A105+$A$11,IF($C$7,8,0),1,1)</f>
        <v>97.17</v>
      </c>
      <c r="G105" s="4">
        <f ca="1">OFFSET(InputPriceData!F$15,CalculationsAndCharts!$A105+$A$11,IF($C$7,8,0),1,1)</f>
        <v>99.42</v>
      </c>
      <c r="H105" s="133"/>
      <c r="I105" s="133"/>
      <c r="J105" s="37">
        <f t="shared" ca="1" si="31"/>
        <v>2728</v>
      </c>
      <c r="K105" s="124">
        <f t="shared" ca="1" si="32"/>
        <v>2.5100000000000051</v>
      </c>
      <c r="L105" s="343">
        <f t="shared" ca="1" si="23"/>
        <v>-0.29420490590099546</v>
      </c>
      <c r="M105" s="345">
        <f t="shared" ca="1" si="33"/>
        <v>0.83175828881397906</v>
      </c>
      <c r="N105" s="344">
        <f t="shared" ca="1" si="24"/>
        <v>-0.35371442624335991</v>
      </c>
      <c r="O105" s="4"/>
      <c r="P105" s="4"/>
      <c r="Q105" s="3"/>
      <c r="R105" s="3"/>
      <c r="S105" s="4"/>
      <c r="T105" s="4" t="b">
        <f t="shared" ca="1" si="25"/>
        <v>0</v>
      </c>
      <c r="U105" t="b">
        <f t="shared" ca="1" si="26"/>
        <v>0</v>
      </c>
      <c r="W105" s="317" t="b">
        <f t="shared" ca="1" si="27"/>
        <v>0</v>
      </c>
      <c r="X105" s="317" t="b">
        <f t="shared" ca="1" si="34"/>
        <v>0</v>
      </c>
      <c r="Y105" s="317" t="b">
        <f t="shared" ca="1" si="28"/>
        <v>1</v>
      </c>
      <c r="Z105" t="b">
        <f t="shared" ca="1" si="29"/>
        <v>1</v>
      </c>
      <c r="AA105" s="37" t="b">
        <f t="shared" ca="1" si="35"/>
        <v>1</v>
      </c>
      <c r="AB105" t="b">
        <f t="shared" ca="1" si="30"/>
        <v>0</v>
      </c>
      <c r="AD105" t="b">
        <f t="shared" ca="1" si="36"/>
        <v>1</v>
      </c>
      <c r="AE105" s="37" t="b">
        <f t="shared" ca="1" si="37"/>
        <v>1</v>
      </c>
      <c r="AF105" t="b">
        <f t="shared" ca="1" si="38"/>
        <v>0</v>
      </c>
      <c r="AG105" s="317" t="b">
        <f t="shared" ca="1" si="39"/>
        <v>0</v>
      </c>
      <c r="AH105" s="317" t="b">
        <f t="shared" ca="1" si="40"/>
        <v>0</v>
      </c>
      <c r="AI105" s="317" t="b">
        <f t="shared" ca="1" si="41"/>
        <v>1</v>
      </c>
    </row>
    <row r="106" spans="1:35" x14ac:dyDescent="0.25">
      <c r="A106">
        <v>74</v>
      </c>
      <c r="B106" s="169">
        <f ca="1">OFFSET(InputPriceData!B$15,CalculationsAndCharts!$A106+$A$11,0,1,1)</f>
        <v>41737</v>
      </c>
      <c r="C106" s="3">
        <f ca="1">OFFSET(InputPriceData!G$15,CalculationsAndCharts!$A106+$A$11,IF($C$7,8,0),1,1)</f>
        <v>1581100</v>
      </c>
      <c r="D106" s="4">
        <f ca="1">OFFSET(InputPriceData!C$15,CalculationsAndCharts!$A106+$A$11,IF($C$7,8,0),1,1)</f>
        <v>96.86</v>
      </c>
      <c r="E106" s="4">
        <f ca="1">OFFSET(InputPriceData!D$15,CalculationsAndCharts!$A106+$A$11,IF($C$7,8,0),1,1)</f>
        <v>96.88</v>
      </c>
      <c r="F106" s="4">
        <f ca="1">OFFSET(InputPriceData!E$15,CalculationsAndCharts!$A106+$A$11,IF($C$7,8,0),1,1)</f>
        <v>95.45</v>
      </c>
      <c r="G106" s="4">
        <f ca="1">OFFSET(InputPriceData!F$15,CalculationsAndCharts!$A106+$A$11,IF($C$7,8,0),1,1)</f>
        <v>96.34</v>
      </c>
      <c r="H106" s="133"/>
      <c r="I106" s="133"/>
      <c r="J106" s="37">
        <f t="shared" ca="1" si="31"/>
        <v>2727</v>
      </c>
      <c r="K106" s="124">
        <f t="shared" ca="1" si="32"/>
        <v>-1.269999999999996</v>
      </c>
      <c r="L106" s="343">
        <f t="shared" ca="1" si="23"/>
        <v>-0.15603387928215917</v>
      </c>
      <c r="M106" s="345">
        <f t="shared" ca="1" si="33"/>
        <v>0.83931209769321802</v>
      </c>
      <c r="N106" s="344">
        <f t="shared" ca="1" si="24"/>
        <v>-0.18590686314543275</v>
      </c>
      <c r="O106" s="4"/>
      <c r="P106" s="4"/>
      <c r="Q106" s="3"/>
      <c r="S106" s="4"/>
      <c r="T106" s="4" t="b">
        <f t="shared" ca="1" si="25"/>
        <v>0</v>
      </c>
      <c r="U106" t="b">
        <f t="shared" ca="1" si="26"/>
        <v>1</v>
      </c>
      <c r="W106" s="317" t="b">
        <f t="shared" ca="1" si="27"/>
        <v>0</v>
      </c>
      <c r="X106" s="317" t="b">
        <f t="shared" ca="1" si="34"/>
        <v>1</v>
      </c>
      <c r="Y106" s="317" t="b">
        <f t="shared" ca="1" si="28"/>
        <v>0</v>
      </c>
      <c r="Z106" t="b">
        <f t="shared" ca="1" si="29"/>
        <v>0</v>
      </c>
      <c r="AA106" s="37" t="b">
        <f t="shared" ca="1" si="35"/>
        <v>0</v>
      </c>
      <c r="AB106" t="b">
        <f t="shared" ca="1" si="30"/>
        <v>0</v>
      </c>
      <c r="AD106" t="b">
        <f t="shared" ca="1" si="36"/>
        <v>0</v>
      </c>
      <c r="AE106" s="37" t="b">
        <f t="shared" ca="1" si="37"/>
        <v>0</v>
      </c>
      <c r="AF106" t="b">
        <f t="shared" ca="1" si="38"/>
        <v>0</v>
      </c>
      <c r="AG106" s="317" t="b">
        <f t="shared" ca="1" si="39"/>
        <v>0</v>
      </c>
      <c r="AH106" s="317" t="b">
        <f t="shared" ca="1" si="40"/>
        <v>1</v>
      </c>
      <c r="AI106" s="317" t="b">
        <f t="shared" ca="1" si="41"/>
        <v>0</v>
      </c>
    </row>
    <row r="107" spans="1:35" s="37" customFormat="1" x14ac:dyDescent="0.25">
      <c r="A107" s="37">
        <v>75</v>
      </c>
      <c r="B107" s="169">
        <f ca="1">OFFSET(InputPriceData!B$15,CalculationsAndCharts!$A107+$A$11,0,1,1)</f>
        <v>41736</v>
      </c>
      <c r="C107" s="3">
        <f ca="1">OFFSET(InputPriceData!G$15,CalculationsAndCharts!$A107+$A$11,IF($C$7,8,0),1,1)</f>
        <v>1486000</v>
      </c>
      <c r="D107" s="4">
        <f ca="1">OFFSET(InputPriceData!C$15,CalculationsAndCharts!$A107+$A$11,IF($C$7,8,0),1,1)</f>
        <v>97.6</v>
      </c>
      <c r="E107" s="4">
        <f ca="1">OFFSET(InputPriceData!D$15,CalculationsAndCharts!$A107+$A$11,IF($C$7,8,0),1,1)</f>
        <v>98.18</v>
      </c>
      <c r="F107" s="4">
        <f ca="1">OFFSET(InputPriceData!E$15,CalculationsAndCharts!$A107+$A$11,IF($C$7,8,0),1,1)</f>
        <v>96.53</v>
      </c>
      <c r="G107" s="4">
        <f ca="1">OFFSET(InputPriceData!F$15,CalculationsAndCharts!$A107+$A$11,IF($C$7,8,0),1,1)</f>
        <v>96.91</v>
      </c>
      <c r="H107" s="133"/>
      <c r="I107" s="133"/>
      <c r="J107" s="37">
        <f t="shared" ca="1" si="31"/>
        <v>2726</v>
      </c>
      <c r="K107" s="124">
        <f t="shared" ca="1" si="32"/>
        <v>-3.1300000000000097</v>
      </c>
      <c r="L107" s="343">
        <f t="shared" ca="1" si="23"/>
        <v>0.15502488030070155</v>
      </c>
      <c r="M107" s="345">
        <f t="shared" ca="1" si="33"/>
        <v>0.84693450826762662</v>
      </c>
      <c r="N107" s="344">
        <f t="shared" ca="1" si="24"/>
        <v>0.18304234717959389</v>
      </c>
      <c r="O107" s="4"/>
      <c r="P107" s="4"/>
      <c r="Q107" s="3"/>
      <c r="S107" s="4"/>
      <c r="T107" s="4" t="b">
        <f t="shared" ca="1" si="25"/>
        <v>0</v>
      </c>
      <c r="U107" t="b">
        <f t="shared" ca="1" si="26"/>
        <v>0</v>
      </c>
      <c r="V107"/>
      <c r="W107" s="317" t="b">
        <f t="shared" ca="1" si="27"/>
        <v>0</v>
      </c>
      <c r="X107" s="317" t="b">
        <f t="shared" ca="1" si="34"/>
        <v>1</v>
      </c>
      <c r="Y107" s="317" t="b">
        <f t="shared" ca="1" si="28"/>
        <v>0</v>
      </c>
      <c r="Z107" t="b">
        <f t="shared" ca="1" si="29"/>
        <v>0</v>
      </c>
      <c r="AA107" s="37" t="b">
        <f t="shared" ca="1" si="35"/>
        <v>0</v>
      </c>
      <c r="AB107" t="b">
        <f t="shared" ca="1" si="30"/>
        <v>0</v>
      </c>
      <c r="AD107" t="b">
        <f t="shared" ca="1" si="36"/>
        <v>0</v>
      </c>
      <c r="AE107" s="37" t="b">
        <f t="shared" ca="1" si="37"/>
        <v>0</v>
      </c>
      <c r="AF107" t="b">
        <f t="shared" ca="1" si="38"/>
        <v>0</v>
      </c>
      <c r="AG107" s="317" t="b">
        <f t="shared" ca="1" si="39"/>
        <v>0</v>
      </c>
      <c r="AH107" s="317" t="b">
        <f t="shared" ca="1" si="40"/>
        <v>1</v>
      </c>
      <c r="AI107" s="317" t="b">
        <f t="shared" ca="1" si="41"/>
        <v>0</v>
      </c>
    </row>
    <row r="108" spans="1:35" x14ac:dyDescent="0.25">
      <c r="A108">
        <v>76</v>
      </c>
      <c r="B108" s="169">
        <f ca="1">OFFSET(InputPriceData!B$15,CalculationsAndCharts!$A108+$A$11,0,1,1)</f>
        <v>41733</v>
      </c>
      <c r="C108" s="3">
        <f ca="1">OFFSET(InputPriceData!G$15,CalculationsAndCharts!$A108+$A$11,IF($C$7,8,0),1,1)</f>
        <v>1733600</v>
      </c>
      <c r="D108" s="4">
        <f ca="1">OFFSET(InputPriceData!C$15,CalculationsAndCharts!$A108+$A$11,IF($C$7,8,0),1,1)</f>
        <v>100.43</v>
      </c>
      <c r="E108" s="4">
        <f ca="1">OFFSET(InputPriceData!D$15,CalculationsAndCharts!$A108+$A$11,IF($C$7,8,0),1,1)</f>
        <v>100.81</v>
      </c>
      <c r="F108" s="4">
        <f ca="1">OFFSET(InputPriceData!E$15,CalculationsAndCharts!$A108+$A$11,IF($C$7,8,0),1,1)</f>
        <v>97.5</v>
      </c>
      <c r="G108" s="4">
        <f ca="1">OFFSET(InputPriceData!F$15,CalculationsAndCharts!$A108+$A$11,IF($C$7,8,0),1,1)</f>
        <v>97.61</v>
      </c>
      <c r="H108" s="133"/>
      <c r="I108" s="133"/>
      <c r="J108" s="37">
        <f t="shared" ca="1" si="31"/>
        <v>2725</v>
      </c>
      <c r="K108" s="124">
        <f t="shared" ca="1" si="32"/>
        <v>-2.2000000000000028</v>
      </c>
      <c r="L108" s="343">
        <f t="shared" ca="1" si="23"/>
        <v>0.34989735935948063</v>
      </c>
      <c r="M108" s="345">
        <f t="shared" ca="1" si="33"/>
        <v>0.8546261435596636</v>
      </c>
      <c r="N108" s="344">
        <f t="shared" ca="1" si="24"/>
        <v>0.40941569831002184</v>
      </c>
      <c r="O108" s="4"/>
      <c r="P108" s="4"/>
      <c r="Q108" s="3"/>
      <c r="S108" s="4"/>
      <c r="T108" s="4" t="b">
        <f t="shared" ca="1" si="25"/>
        <v>0</v>
      </c>
      <c r="U108" t="b">
        <f t="shared" ca="1" si="26"/>
        <v>0</v>
      </c>
      <c r="W108" s="317" t="b">
        <f t="shared" ca="1" si="27"/>
        <v>0</v>
      </c>
      <c r="X108" s="317" t="b">
        <f t="shared" ca="1" si="34"/>
        <v>1</v>
      </c>
      <c r="Y108" s="317" t="b">
        <f t="shared" ca="1" si="28"/>
        <v>0</v>
      </c>
      <c r="Z108" t="b">
        <f t="shared" ca="1" si="29"/>
        <v>0</v>
      </c>
      <c r="AA108" s="37" t="b">
        <f t="shared" ca="1" si="35"/>
        <v>0</v>
      </c>
      <c r="AB108" t="b">
        <f t="shared" ca="1" si="30"/>
        <v>0</v>
      </c>
      <c r="AD108" t="b">
        <f t="shared" ca="1" si="36"/>
        <v>0</v>
      </c>
      <c r="AE108" s="37" t="b">
        <f t="shared" ca="1" si="37"/>
        <v>0</v>
      </c>
      <c r="AF108" t="b">
        <f t="shared" ca="1" si="38"/>
        <v>0</v>
      </c>
      <c r="AG108" s="317" t="b">
        <f t="shared" ca="1" si="39"/>
        <v>0</v>
      </c>
      <c r="AH108" s="317" t="b">
        <f t="shared" ca="1" si="40"/>
        <v>1</v>
      </c>
      <c r="AI108" s="317" t="b">
        <f t="shared" ca="1" si="41"/>
        <v>0</v>
      </c>
    </row>
    <row r="109" spans="1:35" x14ac:dyDescent="0.25">
      <c r="A109">
        <v>77</v>
      </c>
      <c r="B109" s="169">
        <f ca="1">OFFSET(InputPriceData!B$15,CalculationsAndCharts!$A109+$A$11,0,1,1)</f>
        <v>41732</v>
      </c>
      <c r="C109" s="3">
        <f ca="1">OFFSET(InputPriceData!G$15,CalculationsAndCharts!$A109+$A$11,IF($C$7,8,0),1,1)</f>
        <v>1126800</v>
      </c>
      <c r="D109" s="4">
        <f ca="1">OFFSET(InputPriceData!C$15,CalculationsAndCharts!$A109+$A$11,IF($C$7,8,0),1,1)</f>
        <v>100.3</v>
      </c>
      <c r="E109" s="4">
        <f ca="1">OFFSET(InputPriceData!D$15,CalculationsAndCharts!$A109+$A$11,IF($C$7,8,0),1,1)</f>
        <v>100.57</v>
      </c>
      <c r="F109" s="4">
        <f ca="1">OFFSET(InputPriceData!E$15,CalculationsAndCharts!$A109+$A$11,IF($C$7,8,0),1,1)</f>
        <v>99.35</v>
      </c>
      <c r="G109" s="4">
        <f ca="1">OFFSET(InputPriceData!F$15,CalculationsAndCharts!$A109+$A$11,IF($C$7,8,0),1,1)</f>
        <v>100.04</v>
      </c>
      <c r="H109" s="133"/>
      <c r="I109" s="133"/>
      <c r="J109" s="37">
        <f t="shared" ca="1" si="31"/>
        <v>2724</v>
      </c>
      <c r="K109" s="124">
        <f t="shared" ca="1" si="32"/>
        <v>0.9100000000000108</v>
      </c>
      <c r="L109" s="343">
        <f t="shared" ca="1" si="23"/>
        <v>0.28230314024262415</v>
      </c>
      <c r="M109" s="345">
        <f t="shared" ca="1" si="33"/>
        <v>0.86238763224991277</v>
      </c>
      <c r="N109" s="344">
        <f t="shared" ca="1" si="24"/>
        <v>0.32735063640246531</v>
      </c>
      <c r="O109" s="4"/>
      <c r="P109" s="4"/>
      <c r="Q109" s="3"/>
      <c r="S109" s="4"/>
      <c r="T109" s="4" t="b">
        <f t="shared" ca="1" si="25"/>
        <v>0</v>
      </c>
      <c r="U109" t="b">
        <f t="shared" ca="1" si="26"/>
        <v>0</v>
      </c>
      <c r="W109" s="317" t="b">
        <f t="shared" ca="1" si="27"/>
        <v>1</v>
      </c>
      <c r="X109" s="317" t="b">
        <f t="shared" ca="1" si="34"/>
        <v>1</v>
      </c>
      <c r="Y109" s="317" t="b">
        <f t="shared" ca="1" si="28"/>
        <v>0</v>
      </c>
      <c r="Z109" t="b">
        <f t="shared" ca="1" si="29"/>
        <v>0</v>
      </c>
      <c r="AA109" s="37" t="b">
        <f t="shared" ca="1" si="35"/>
        <v>0</v>
      </c>
      <c r="AB109" t="b">
        <f t="shared" ca="1" si="30"/>
        <v>1</v>
      </c>
      <c r="AD109" t="b">
        <f t="shared" ca="1" si="36"/>
        <v>0</v>
      </c>
      <c r="AE109" s="37" t="b">
        <f t="shared" ca="1" si="37"/>
        <v>0</v>
      </c>
      <c r="AF109" t="b">
        <f t="shared" ca="1" si="38"/>
        <v>1</v>
      </c>
      <c r="AG109" s="317" t="b">
        <f t="shared" ca="1" si="39"/>
        <v>1</v>
      </c>
      <c r="AH109" s="317" t="b">
        <f t="shared" ca="1" si="40"/>
        <v>1</v>
      </c>
      <c r="AI109" s="317" t="b">
        <f t="shared" ca="1" si="41"/>
        <v>0</v>
      </c>
    </row>
    <row r="110" spans="1:35" x14ac:dyDescent="0.25">
      <c r="A110">
        <v>78</v>
      </c>
      <c r="B110" s="169">
        <f ca="1">OFFSET(InputPriceData!B$15,CalculationsAndCharts!$A110+$A$11,0,1,1)</f>
        <v>41731</v>
      </c>
      <c r="C110" s="3">
        <f ca="1">OFFSET(InputPriceData!G$15,CalculationsAndCharts!$A110+$A$11,IF($C$7,8,0),1,1)</f>
        <v>1483500</v>
      </c>
      <c r="D110" s="4">
        <f ca="1">OFFSET(InputPriceData!C$15,CalculationsAndCharts!$A110+$A$11,IF($C$7,8,0),1,1)</f>
        <v>99.24</v>
      </c>
      <c r="E110" s="4">
        <f ca="1">OFFSET(InputPriceData!D$15,CalculationsAndCharts!$A110+$A$11,IF($C$7,8,0),1,1)</f>
        <v>100.1</v>
      </c>
      <c r="F110" s="4">
        <f ca="1">OFFSET(InputPriceData!E$15,CalculationsAndCharts!$A110+$A$11,IF($C$7,8,0),1,1)</f>
        <v>98.85</v>
      </c>
      <c r="G110" s="4">
        <f ca="1">OFFSET(InputPriceData!F$15,CalculationsAndCharts!$A110+$A$11,IF($C$7,8,0),1,1)</f>
        <v>99.81</v>
      </c>
      <c r="H110" s="133"/>
      <c r="I110" s="133"/>
      <c r="J110" s="37">
        <f t="shared" ca="1" si="31"/>
        <v>2723</v>
      </c>
      <c r="K110" s="124">
        <f t="shared" ca="1" si="32"/>
        <v>1.019999999999996</v>
      </c>
      <c r="L110" s="343">
        <f t="shared" ca="1" si="23"/>
        <v>6.2655709904001627E-2</v>
      </c>
      <c r="M110" s="345">
        <f t="shared" ca="1" si="33"/>
        <v>0.87021960872846904</v>
      </c>
      <c r="N110" s="344">
        <f t="shared" ca="1" si="24"/>
        <v>7.1999882875027038E-2</v>
      </c>
      <c r="O110" s="4"/>
      <c r="P110" s="4"/>
      <c r="Q110" s="3"/>
      <c r="S110" s="4"/>
      <c r="T110" s="4" t="b">
        <f t="shared" ca="1" si="25"/>
        <v>1</v>
      </c>
      <c r="U110" t="b">
        <f t="shared" ca="1" si="26"/>
        <v>0</v>
      </c>
      <c r="W110" s="317" t="b">
        <f t="shared" ca="1" si="27"/>
        <v>0</v>
      </c>
      <c r="X110" s="317" t="b">
        <f t="shared" ca="1" si="34"/>
        <v>0</v>
      </c>
      <c r="Y110" s="317" t="b">
        <f t="shared" ca="1" si="28"/>
        <v>0</v>
      </c>
      <c r="Z110" t="b">
        <f t="shared" ca="1" si="29"/>
        <v>0</v>
      </c>
      <c r="AA110" s="37" t="b">
        <f t="shared" ca="1" si="35"/>
        <v>1</v>
      </c>
      <c r="AB110" t="b">
        <f t="shared" ca="1" si="30"/>
        <v>0</v>
      </c>
      <c r="AD110" t="b">
        <f t="shared" ca="1" si="36"/>
        <v>0</v>
      </c>
      <c r="AE110" s="37" t="b">
        <f t="shared" ca="1" si="37"/>
        <v>1</v>
      </c>
      <c r="AF110" t="b">
        <f t="shared" ca="1" si="38"/>
        <v>0</v>
      </c>
      <c r="AG110" s="317" t="b">
        <f t="shared" ca="1" si="39"/>
        <v>0</v>
      </c>
      <c r="AH110" s="317" t="b">
        <f t="shared" ca="1" si="40"/>
        <v>0</v>
      </c>
      <c r="AI110" s="317" t="b">
        <f t="shared" ca="1" si="41"/>
        <v>0</v>
      </c>
    </row>
    <row r="111" spans="1:35" x14ac:dyDescent="0.25">
      <c r="A111">
        <v>79</v>
      </c>
      <c r="B111" s="169">
        <f ca="1">OFFSET(InputPriceData!B$15,CalculationsAndCharts!$A111+$A$11,0,1,1)</f>
        <v>41730</v>
      </c>
      <c r="C111" s="3">
        <f ca="1">OFFSET(InputPriceData!G$15,CalculationsAndCharts!$A111+$A$11,IF($C$7,8,0),1,1)</f>
        <v>1321100</v>
      </c>
      <c r="D111" s="4">
        <f ca="1">OFFSET(InputPriceData!C$15,CalculationsAndCharts!$A111+$A$11,IF($C$7,8,0),1,1)</f>
        <v>99.45</v>
      </c>
      <c r="E111" s="4">
        <f ca="1">OFFSET(InputPriceData!D$15,CalculationsAndCharts!$A111+$A$11,IF($C$7,8,0),1,1)</f>
        <v>99.9</v>
      </c>
      <c r="F111" s="4">
        <f ca="1">OFFSET(InputPriceData!E$15,CalculationsAndCharts!$A111+$A$11,IF($C$7,8,0),1,1)</f>
        <v>98.44</v>
      </c>
      <c r="G111" s="4">
        <f ca="1">OFFSET(InputPriceData!F$15,CalculationsAndCharts!$A111+$A$11,IF($C$7,8,0),1,1)</f>
        <v>99.13</v>
      </c>
      <c r="H111" s="133"/>
      <c r="I111" s="133"/>
      <c r="J111" s="37">
        <f t="shared" ca="1" si="31"/>
        <v>2722</v>
      </c>
      <c r="K111" s="124">
        <f t="shared" ca="1" si="32"/>
        <v>0.47999999999998977</v>
      </c>
      <c r="L111" s="343">
        <f t="shared" ca="1" si="23"/>
        <v>-0.16866060273962608</v>
      </c>
      <c r="M111" s="345">
        <f t="shared" ca="1" si="33"/>
        <v>0.87812271314679013</v>
      </c>
      <c r="N111" s="344">
        <f t="shared" ca="1" si="24"/>
        <v>-0.19206951399221142</v>
      </c>
      <c r="O111" s="4"/>
      <c r="P111" s="4"/>
      <c r="Q111" s="3"/>
      <c r="S111" s="4"/>
      <c r="T111" s="4" t="b">
        <f t="shared" ca="1" si="25"/>
        <v>0</v>
      </c>
      <c r="U111" t="b">
        <f t="shared" ca="1" si="26"/>
        <v>0</v>
      </c>
      <c r="W111" s="317" t="b">
        <f t="shared" ca="1" si="27"/>
        <v>0</v>
      </c>
      <c r="X111" s="317" t="b">
        <f t="shared" ca="1" si="34"/>
        <v>0</v>
      </c>
      <c r="Y111" s="317" t="b">
        <f t="shared" ca="1" si="28"/>
        <v>0</v>
      </c>
      <c r="Z111" t="b">
        <f t="shared" ca="1" si="29"/>
        <v>0</v>
      </c>
      <c r="AA111" s="37" t="b">
        <f t="shared" ca="1" si="35"/>
        <v>1</v>
      </c>
      <c r="AB111" t="b">
        <f t="shared" ca="1" si="30"/>
        <v>0</v>
      </c>
      <c r="AD111" t="b">
        <f t="shared" ca="1" si="36"/>
        <v>0</v>
      </c>
      <c r="AE111" s="37" t="b">
        <f t="shared" ca="1" si="37"/>
        <v>1</v>
      </c>
      <c r="AF111" t="b">
        <f t="shared" ca="1" si="38"/>
        <v>0</v>
      </c>
      <c r="AG111" s="317" t="b">
        <f t="shared" ca="1" si="39"/>
        <v>0</v>
      </c>
      <c r="AH111" s="317" t="b">
        <f t="shared" ca="1" si="40"/>
        <v>0</v>
      </c>
      <c r="AI111" s="317" t="b">
        <f t="shared" ca="1" si="41"/>
        <v>0</v>
      </c>
    </row>
    <row r="112" spans="1:35" x14ac:dyDescent="0.25">
      <c r="A112">
        <v>80</v>
      </c>
      <c r="B112" s="169">
        <f ca="1">OFFSET(InputPriceData!B$15,CalculationsAndCharts!$A112+$A$11,0,1,1)</f>
        <v>41729</v>
      </c>
      <c r="C112" s="3">
        <f ca="1">OFFSET(InputPriceData!G$15,CalculationsAndCharts!$A112+$A$11,IF($C$7,8,0),1,1)</f>
        <v>1910300</v>
      </c>
      <c r="D112" s="4">
        <f ca="1">OFFSET(InputPriceData!C$15,CalculationsAndCharts!$A112+$A$11,IF($C$7,8,0),1,1)</f>
        <v>98.28</v>
      </c>
      <c r="E112" s="4">
        <f ca="1">OFFSET(InputPriceData!D$15,CalculationsAndCharts!$A112+$A$11,IF($C$7,8,0),1,1)</f>
        <v>99.25</v>
      </c>
      <c r="F112" s="4">
        <f ca="1">OFFSET(InputPriceData!E$15,CalculationsAndCharts!$A112+$A$11,IF($C$7,8,0),1,1)</f>
        <v>98.28</v>
      </c>
      <c r="G112" s="4">
        <f ca="1">OFFSET(InputPriceData!F$15,CalculationsAndCharts!$A112+$A$11,IF($C$7,8,0),1,1)</f>
        <v>98.79</v>
      </c>
      <c r="H112" s="133"/>
      <c r="I112" s="133"/>
      <c r="J112" s="37">
        <f t="shared" ca="1" si="31"/>
        <v>2721</v>
      </c>
      <c r="K112" s="124">
        <f t="shared" ca="1" si="32"/>
        <v>1.25</v>
      </c>
      <c r="L112" s="343">
        <f t="shared" ca="1" si="23"/>
        <v>-0.41616163881660267</v>
      </c>
      <c r="M112" s="345">
        <f t="shared" ca="1" si="33"/>
        <v>0.88609759147002032</v>
      </c>
      <c r="N112" s="344">
        <f t="shared" ca="1" si="24"/>
        <v>-0.46965666403200335</v>
      </c>
      <c r="O112" s="4"/>
      <c r="P112" s="4"/>
      <c r="Q112" s="3"/>
      <c r="S112" s="4"/>
      <c r="T112" s="4" t="b">
        <f t="shared" ca="1" si="25"/>
        <v>0</v>
      </c>
      <c r="U112" t="b">
        <f t="shared" ca="1" si="26"/>
        <v>0</v>
      </c>
      <c r="W112" s="317" t="b">
        <f t="shared" ca="1" si="27"/>
        <v>0</v>
      </c>
      <c r="X112" s="317" t="b">
        <f t="shared" ca="1" si="34"/>
        <v>0</v>
      </c>
      <c r="Y112" s="317" t="b">
        <f t="shared" ca="1" si="28"/>
        <v>0</v>
      </c>
      <c r="Z112" t="b">
        <f t="shared" ca="1" si="29"/>
        <v>0</v>
      </c>
      <c r="AA112" s="37" t="b">
        <f t="shared" ca="1" si="35"/>
        <v>1</v>
      </c>
      <c r="AB112" t="b">
        <f t="shared" ca="1" si="30"/>
        <v>0</v>
      </c>
      <c r="AD112" t="b">
        <f t="shared" ca="1" si="36"/>
        <v>0</v>
      </c>
      <c r="AE112" s="37" t="b">
        <f t="shared" ca="1" si="37"/>
        <v>1</v>
      </c>
      <c r="AF112" t="b">
        <f t="shared" ca="1" si="38"/>
        <v>0</v>
      </c>
      <c r="AG112" s="317" t="b">
        <f t="shared" ca="1" si="39"/>
        <v>0</v>
      </c>
      <c r="AH112" s="317" t="b">
        <f t="shared" ca="1" si="40"/>
        <v>0</v>
      </c>
      <c r="AI112" s="317" t="b">
        <f t="shared" ca="1" si="41"/>
        <v>0</v>
      </c>
    </row>
    <row r="113" spans="1:35" x14ac:dyDescent="0.25">
      <c r="A113">
        <v>81</v>
      </c>
      <c r="B113" s="169">
        <f ca="1">OFFSET(InputPriceData!B$15,CalculationsAndCharts!$A113+$A$11,0,1,1)</f>
        <v>41726</v>
      </c>
      <c r="C113" s="3">
        <f ca="1">OFFSET(InputPriceData!G$15,CalculationsAndCharts!$A113+$A$11,IF($C$7,8,0),1,1)</f>
        <v>1695100</v>
      </c>
      <c r="D113" s="4">
        <f ca="1">OFFSET(InputPriceData!C$15,CalculationsAndCharts!$A113+$A$11,IF($C$7,8,0),1,1)</f>
        <v>97.89</v>
      </c>
      <c r="E113" s="4">
        <f ca="1">OFFSET(InputPriceData!D$15,CalculationsAndCharts!$A113+$A$11,IF($C$7,8,0),1,1)</f>
        <v>98.79</v>
      </c>
      <c r="F113" s="4">
        <f ca="1">OFFSET(InputPriceData!E$15,CalculationsAndCharts!$A113+$A$11,IF($C$7,8,0),1,1)</f>
        <v>97.6</v>
      </c>
      <c r="G113" s="4">
        <f ca="1">OFFSET(InputPriceData!F$15,CalculationsAndCharts!$A113+$A$11,IF($C$7,8,0),1,1)</f>
        <v>98.65</v>
      </c>
      <c r="H113" s="133"/>
      <c r="I113" s="133"/>
      <c r="J113" s="37">
        <f t="shared" ca="1" si="31"/>
        <v>2720</v>
      </c>
      <c r="K113" s="124">
        <f t="shared" ca="1" si="32"/>
        <v>1.5600000000000023</v>
      </c>
      <c r="L113" s="343">
        <f t="shared" ca="1" si="23"/>
        <v>-0.64423674118346264</v>
      </c>
      <c r="M113" s="345">
        <f t="shared" ca="1" si="33"/>
        <v>0.89414489552978837</v>
      </c>
      <c r="N113" s="344">
        <f t="shared" ca="1" si="24"/>
        <v>-0.72050597660879889</v>
      </c>
      <c r="O113" s="4"/>
      <c r="P113" s="4"/>
      <c r="Q113" s="3"/>
      <c r="S113" s="4"/>
      <c r="T113" s="4" t="b">
        <f t="shared" ca="1" si="25"/>
        <v>0</v>
      </c>
      <c r="U113" t="b">
        <f t="shared" ca="1" si="26"/>
        <v>0</v>
      </c>
      <c r="W113" s="317" t="b">
        <f t="shared" ca="1" si="27"/>
        <v>0</v>
      </c>
      <c r="X113" s="317" t="b">
        <f t="shared" ca="1" si="34"/>
        <v>0</v>
      </c>
      <c r="Y113" s="317" t="b">
        <f t="shared" ca="1" si="28"/>
        <v>0</v>
      </c>
      <c r="Z113" t="b">
        <f t="shared" ca="1" si="29"/>
        <v>0</v>
      </c>
      <c r="AA113" s="37" t="b">
        <f t="shared" ca="1" si="35"/>
        <v>1</v>
      </c>
      <c r="AB113" t="b">
        <f t="shared" ca="1" si="30"/>
        <v>0</v>
      </c>
      <c r="AD113" t="b">
        <f t="shared" ca="1" si="36"/>
        <v>0</v>
      </c>
      <c r="AE113" s="37" t="b">
        <f t="shared" ca="1" si="37"/>
        <v>1</v>
      </c>
      <c r="AF113" t="b">
        <f t="shared" ca="1" si="38"/>
        <v>0</v>
      </c>
      <c r="AG113" s="317" t="b">
        <f t="shared" ca="1" si="39"/>
        <v>0</v>
      </c>
      <c r="AH113" s="317" t="b">
        <f t="shared" ca="1" si="40"/>
        <v>0</v>
      </c>
      <c r="AI113" s="317" t="b">
        <f t="shared" ca="1" si="41"/>
        <v>0</v>
      </c>
    </row>
    <row r="114" spans="1:35" x14ac:dyDescent="0.25">
      <c r="A114">
        <v>82</v>
      </c>
      <c r="B114" s="169">
        <f ca="1">OFFSET(InputPriceData!B$15,CalculationsAndCharts!$A114+$A$11,0,1,1)</f>
        <v>41725</v>
      </c>
      <c r="C114" s="3">
        <f ca="1">OFFSET(InputPriceData!G$15,CalculationsAndCharts!$A114+$A$11,IF($C$7,8,0),1,1)</f>
        <v>2096600</v>
      </c>
      <c r="D114" s="4">
        <f ca="1">OFFSET(InputPriceData!C$15,CalculationsAndCharts!$A114+$A$11,IF($C$7,8,0),1,1)</f>
        <v>97</v>
      </c>
      <c r="E114" s="4">
        <f ca="1">OFFSET(InputPriceData!D$15,CalculationsAndCharts!$A114+$A$11,IF($C$7,8,0),1,1)</f>
        <v>97.83</v>
      </c>
      <c r="F114" s="4">
        <f ca="1">OFFSET(InputPriceData!E$15,CalculationsAndCharts!$A114+$A$11,IF($C$7,8,0),1,1)</f>
        <v>96.07</v>
      </c>
      <c r="G114" s="4">
        <f ca="1">OFFSET(InputPriceData!F$15,CalculationsAndCharts!$A114+$A$11,IF($C$7,8,0),1,1)</f>
        <v>97.54</v>
      </c>
      <c r="H114" s="133"/>
      <c r="I114" s="133"/>
      <c r="J114" s="37">
        <f t="shared" ca="1" si="31"/>
        <v>2719</v>
      </c>
      <c r="K114" s="124">
        <f t="shared" ca="1" si="32"/>
        <v>-0.51999999999999602</v>
      </c>
      <c r="L114" s="343">
        <f t="shared" ca="1" si="23"/>
        <v>-0.74738988254723981</v>
      </c>
      <c r="M114" s="345">
        <f t="shared" ca="1" si="33"/>
        <v>0.90226528307748577</v>
      </c>
      <c r="N114" s="344">
        <f t="shared" ca="1" si="24"/>
        <v>-0.82834826582045784</v>
      </c>
      <c r="O114" s="4"/>
      <c r="P114" s="4"/>
      <c r="Q114" s="3"/>
      <c r="S114" s="4"/>
      <c r="T114" s="4" t="b">
        <f t="shared" ca="1" si="25"/>
        <v>0</v>
      </c>
      <c r="U114" t="b">
        <f t="shared" ca="1" si="26"/>
        <v>0</v>
      </c>
      <c r="W114" s="317" t="b">
        <f t="shared" ca="1" si="27"/>
        <v>0</v>
      </c>
      <c r="X114" s="317" t="b">
        <f t="shared" ca="1" si="34"/>
        <v>0</v>
      </c>
      <c r="Y114" s="317" t="b">
        <f t="shared" ca="1" si="28"/>
        <v>0</v>
      </c>
      <c r="Z114" t="b">
        <f t="shared" ca="1" si="29"/>
        <v>0</v>
      </c>
      <c r="AA114" s="37" t="b">
        <f t="shared" ca="1" si="35"/>
        <v>1</v>
      </c>
      <c r="AB114" t="b">
        <f t="shared" ca="1" si="30"/>
        <v>0</v>
      </c>
      <c r="AD114" t="b">
        <f t="shared" ca="1" si="36"/>
        <v>0</v>
      </c>
      <c r="AE114" s="37" t="b">
        <f t="shared" ca="1" si="37"/>
        <v>1</v>
      </c>
      <c r="AF114" t="b">
        <f t="shared" ca="1" si="38"/>
        <v>0</v>
      </c>
      <c r="AG114" s="317" t="b">
        <f t="shared" ca="1" si="39"/>
        <v>0</v>
      </c>
      <c r="AH114" s="317" t="b">
        <f t="shared" ca="1" si="40"/>
        <v>0</v>
      </c>
      <c r="AI114" s="317" t="b">
        <f t="shared" ca="1" si="41"/>
        <v>0</v>
      </c>
    </row>
    <row r="115" spans="1:35" x14ac:dyDescent="0.25">
      <c r="A115">
        <v>83</v>
      </c>
      <c r="B115" s="169">
        <f ca="1">OFFSET(InputPriceData!B$15,CalculationsAndCharts!$A115+$A$11,0,1,1)</f>
        <v>41724</v>
      </c>
      <c r="C115" s="3">
        <f ca="1">OFFSET(InputPriceData!G$15,CalculationsAndCharts!$A115+$A$11,IF($C$7,8,0),1,1)</f>
        <v>1395900</v>
      </c>
      <c r="D115" s="4">
        <f ca="1">OFFSET(InputPriceData!C$15,CalculationsAndCharts!$A115+$A$11,IF($C$7,8,0),1,1)</f>
        <v>98.53</v>
      </c>
      <c r="E115" s="4">
        <f ca="1">OFFSET(InputPriceData!D$15,CalculationsAndCharts!$A115+$A$11,IF($C$7,8,0),1,1)</f>
        <v>98.72</v>
      </c>
      <c r="F115" s="4">
        <f ca="1">OFFSET(InputPriceData!E$15,CalculationsAndCharts!$A115+$A$11,IF($C$7,8,0),1,1)</f>
        <v>97.09</v>
      </c>
      <c r="G115" s="4">
        <f ca="1">OFFSET(InputPriceData!F$15,CalculationsAndCharts!$A115+$A$11,IF($C$7,8,0),1,1)</f>
        <v>97.09</v>
      </c>
      <c r="H115" s="133"/>
      <c r="I115" s="133"/>
      <c r="J115" s="37">
        <f t="shared" ca="1" si="31"/>
        <v>2718</v>
      </c>
      <c r="K115" s="124">
        <f t="shared" ca="1" si="32"/>
        <v>-0.23999999999999488</v>
      </c>
      <c r="L115" s="343">
        <f t="shared" ca="1" si="23"/>
        <v>-0.7520837190773515</v>
      </c>
      <c r="M115" s="345">
        <f t="shared" ca="1" si="33"/>
        <v>0.91045941783802797</v>
      </c>
      <c r="N115" s="344">
        <f t="shared" ca="1" si="24"/>
        <v>-0.82604859079083992</v>
      </c>
      <c r="O115" s="4"/>
      <c r="P115" s="4"/>
      <c r="Q115" s="3"/>
      <c r="S115" s="4"/>
      <c r="T115" s="4" t="b">
        <f t="shared" ca="1" si="25"/>
        <v>0</v>
      </c>
      <c r="U115" t="b">
        <f t="shared" ca="1" si="26"/>
        <v>0</v>
      </c>
      <c r="W115" s="317" t="b">
        <f t="shared" ca="1" si="27"/>
        <v>0</v>
      </c>
      <c r="X115" s="317" t="b">
        <f t="shared" ca="1" si="34"/>
        <v>0</v>
      </c>
      <c r="Y115" s="317" t="b">
        <f t="shared" ca="1" si="28"/>
        <v>0</v>
      </c>
      <c r="Z115" t="b">
        <f t="shared" ca="1" si="29"/>
        <v>0</v>
      </c>
      <c r="AA115" s="37" t="b">
        <f t="shared" ca="1" si="35"/>
        <v>1</v>
      </c>
      <c r="AB115" t="b">
        <f t="shared" ca="1" si="30"/>
        <v>0</v>
      </c>
      <c r="AD115" t="b">
        <f t="shared" ca="1" si="36"/>
        <v>0</v>
      </c>
      <c r="AE115" s="37" t="b">
        <f t="shared" ca="1" si="37"/>
        <v>1</v>
      </c>
      <c r="AF115" t="b">
        <f t="shared" ca="1" si="38"/>
        <v>0</v>
      </c>
      <c r="AG115" s="317" t="b">
        <f t="shared" ca="1" si="39"/>
        <v>0</v>
      </c>
      <c r="AH115" s="317" t="b">
        <f t="shared" ca="1" si="40"/>
        <v>0</v>
      </c>
      <c r="AI115" s="317" t="b">
        <f t="shared" ca="1" si="41"/>
        <v>0</v>
      </c>
    </row>
    <row r="116" spans="1:35" x14ac:dyDescent="0.25">
      <c r="A116">
        <v>84</v>
      </c>
      <c r="B116" s="169">
        <f ca="1">OFFSET(InputPriceData!B$15,CalculationsAndCharts!$A116+$A$11,0,1,1)</f>
        <v>41723</v>
      </c>
      <c r="C116" s="3">
        <f ca="1">OFFSET(InputPriceData!G$15,CalculationsAndCharts!$A116+$A$11,IF($C$7,8,0),1,1)</f>
        <v>2115600</v>
      </c>
      <c r="D116" s="4">
        <f ca="1">OFFSET(InputPriceData!C$15,CalculationsAndCharts!$A116+$A$11,IF($C$7,8,0),1,1)</f>
        <v>98.14</v>
      </c>
      <c r="E116" s="4">
        <f ca="1">OFFSET(InputPriceData!D$15,CalculationsAndCharts!$A116+$A$11,IF($C$7,8,0),1,1)</f>
        <v>98.76</v>
      </c>
      <c r="F116" s="4">
        <f ca="1">OFFSET(InputPriceData!E$15,CalculationsAndCharts!$A116+$A$11,IF($C$7,8,0),1,1)</f>
        <v>97.37</v>
      </c>
      <c r="G116" s="4">
        <f ca="1">OFFSET(InputPriceData!F$15,CalculationsAndCharts!$A116+$A$11,IF($C$7,8,0),1,1)</f>
        <v>98.06</v>
      </c>
      <c r="H116" s="133"/>
      <c r="I116" s="133"/>
      <c r="J116" s="37">
        <f t="shared" ca="1" si="31"/>
        <v>2717</v>
      </c>
      <c r="K116" s="124">
        <f t="shared" ca="1" si="32"/>
        <v>0.56000000000000227</v>
      </c>
      <c r="L116" s="343">
        <f t="shared" ca="1" si="23"/>
        <v>-0.71355968958249583</v>
      </c>
      <c r="M116" s="345">
        <f t="shared" ca="1" si="33"/>
        <v>0.91872796956410496</v>
      </c>
      <c r="N116" s="344">
        <f t="shared" ca="1" si="24"/>
        <v>-0.77668223154351967</v>
      </c>
      <c r="O116" s="4"/>
      <c r="P116" s="4"/>
      <c r="Q116" s="3"/>
      <c r="S116" s="4"/>
      <c r="T116" s="4" t="b">
        <f t="shared" ca="1" si="25"/>
        <v>0</v>
      </c>
      <c r="U116" t="b">
        <f t="shared" ca="1" si="26"/>
        <v>0</v>
      </c>
      <c r="W116" s="317" t="b">
        <f t="shared" ca="1" si="27"/>
        <v>0</v>
      </c>
      <c r="X116" s="317" t="b">
        <f t="shared" ca="1" si="34"/>
        <v>0</v>
      </c>
      <c r="Y116" s="317" t="b">
        <f t="shared" ca="1" si="28"/>
        <v>0</v>
      </c>
      <c r="Z116" t="b">
        <f t="shared" ca="1" si="29"/>
        <v>0</v>
      </c>
      <c r="AA116" s="37" t="b">
        <f t="shared" ca="1" si="35"/>
        <v>1</v>
      </c>
      <c r="AB116" t="b">
        <f t="shared" ca="1" si="30"/>
        <v>0</v>
      </c>
      <c r="AD116" t="b">
        <f t="shared" ca="1" si="36"/>
        <v>0</v>
      </c>
      <c r="AE116" s="37" t="b">
        <f t="shared" ca="1" si="37"/>
        <v>1</v>
      </c>
      <c r="AF116" t="b">
        <f t="shared" ca="1" si="38"/>
        <v>0</v>
      </c>
      <c r="AG116" s="317" t="b">
        <f t="shared" ca="1" si="39"/>
        <v>0</v>
      </c>
      <c r="AH116" s="317" t="b">
        <f t="shared" ca="1" si="40"/>
        <v>0</v>
      </c>
      <c r="AI116" s="317" t="b">
        <f t="shared" ca="1" si="41"/>
        <v>0</v>
      </c>
    </row>
    <row r="117" spans="1:35" x14ac:dyDescent="0.25">
      <c r="A117">
        <v>85</v>
      </c>
      <c r="B117" s="169">
        <f ca="1">OFFSET(InputPriceData!B$15,CalculationsAndCharts!$A117+$A$11,0,1,1)</f>
        <v>41722</v>
      </c>
      <c r="C117" s="3">
        <f ca="1">OFFSET(InputPriceData!G$15,CalculationsAndCharts!$A117+$A$11,IF($C$7,8,0),1,1)</f>
        <v>2355000</v>
      </c>
      <c r="D117" s="4">
        <f ca="1">OFFSET(InputPriceData!C$15,CalculationsAndCharts!$A117+$A$11,IF($C$7,8,0),1,1)</f>
        <v>97.88</v>
      </c>
      <c r="E117" s="4">
        <f ca="1">OFFSET(InputPriceData!D$15,CalculationsAndCharts!$A117+$A$11,IF($C$7,8,0),1,1)</f>
        <v>97.99</v>
      </c>
      <c r="F117" s="4">
        <f ca="1">OFFSET(InputPriceData!E$15,CalculationsAndCharts!$A117+$A$11,IF($C$7,8,0),1,1)</f>
        <v>96.04</v>
      </c>
      <c r="G117" s="4">
        <f ca="1">OFFSET(InputPriceData!F$15,CalculationsAndCharts!$A117+$A$11,IF($C$7,8,0),1,1)</f>
        <v>97.33</v>
      </c>
      <c r="H117" s="133"/>
      <c r="I117" s="133"/>
      <c r="J117" s="37">
        <f t="shared" ca="1" si="31"/>
        <v>2716</v>
      </c>
      <c r="K117" s="124">
        <f t="shared" ca="1" si="32"/>
        <v>-1.2399999999999949</v>
      </c>
      <c r="L117" s="343">
        <f t="shared" ca="1" si="23"/>
        <v>-0.54586219743924502</v>
      </c>
      <c r="M117" s="345">
        <f t="shared" ca="1" si="33"/>
        <v>0.92707161409092331</v>
      </c>
      <c r="N117" s="344">
        <f t="shared" ca="1" si="24"/>
        <v>-0.58880262230282154</v>
      </c>
      <c r="O117" s="4"/>
      <c r="P117" s="4"/>
      <c r="Q117" s="3"/>
      <c r="S117" s="4"/>
      <c r="T117" s="4" t="b">
        <f t="shared" ca="1" si="25"/>
        <v>0</v>
      </c>
      <c r="U117" t="b">
        <f t="shared" ca="1" si="26"/>
        <v>0</v>
      </c>
      <c r="W117" s="317" t="b">
        <f t="shared" ca="1" si="27"/>
        <v>0</v>
      </c>
      <c r="X117" s="317" t="b">
        <f t="shared" ca="1" si="34"/>
        <v>0</v>
      </c>
      <c r="Y117" s="317" t="b">
        <f t="shared" ca="1" si="28"/>
        <v>1</v>
      </c>
      <c r="Z117" t="b">
        <f t="shared" ca="1" si="29"/>
        <v>1</v>
      </c>
      <c r="AA117" s="37" t="b">
        <f t="shared" ca="1" si="35"/>
        <v>1</v>
      </c>
      <c r="AB117" t="b">
        <f t="shared" ca="1" si="30"/>
        <v>0</v>
      </c>
      <c r="AD117" t="b">
        <f t="shared" ca="1" si="36"/>
        <v>1</v>
      </c>
      <c r="AE117" s="37" t="b">
        <f t="shared" ca="1" si="37"/>
        <v>1</v>
      </c>
      <c r="AF117" t="b">
        <f t="shared" ca="1" si="38"/>
        <v>0</v>
      </c>
      <c r="AG117" s="317" t="b">
        <f t="shared" ca="1" si="39"/>
        <v>0</v>
      </c>
      <c r="AH117" s="317" t="b">
        <f t="shared" ca="1" si="40"/>
        <v>0</v>
      </c>
      <c r="AI117" s="317" t="b">
        <f t="shared" ca="1" si="41"/>
        <v>1</v>
      </c>
    </row>
    <row r="118" spans="1:35" x14ac:dyDescent="0.25">
      <c r="A118">
        <v>86</v>
      </c>
      <c r="B118" s="169">
        <f ca="1">OFFSET(InputPriceData!B$15,CalculationsAndCharts!$A118+$A$11,0,1,1)</f>
        <v>41719</v>
      </c>
      <c r="C118" s="3">
        <f ca="1">OFFSET(InputPriceData!G$15,CalculationsAndCharts!$A118+$A$11,IF($C$7,8,0),1,1)</f>
        <v>3773900</v>
      </c>
      <c r="D118" s="4">
        <f ca="1">OFFSET(InputPriceData!C$15,CalculationsAndCharts!$A118+$A$11,IF($C$7,8,0),1,1)</f>
        <v>98.84</v>
      </c>
      <c r="E118" s="4">
        <f ca="1">OFFSET(InputPriceData!D$15,CalculationsAndCharts!$A118+$A$11,IF($C$7,8,0),1,1)</f>
        <v>99.1</v>
      </c>
      <c r="F118" s="4">
        <f ca="1">OFFSET(InputPriceData!E$15,CalculationsAndCharts!$A118+$A$11,IF($C$7,8,0),1,1)</f>
        <v>97.39</v>
      </c>
      <c r="G118" s="4">
        <f ca="1">OFFSET(InputPriceData!F$15,CalculationsAndCharts!$A118+$A$11,IF($C$7,8,0),1,1)</f>
        <v>97.5</v>
      </c>
      <c r="H118" s="133"/>
      <c r="I118" s="133"/>
      <c r="J118" s="37">
        <f t="shared" ca="1" si="31"/>
        <v>2715</v>
      </c>
      <c r="K118" s="124">
        <f t="shared" ca="1" si="32"/>
        <v>-1.8900000000000006</v>
      </c>
      <c r="L118" s="343">
        <f t="shared" ca="1" si="23"/>
        <v>-0.25901223479436053</v>
      </c>
      <c r="M118" s="345">
        <f t="shared" ca="1" si="33"/>
        <v>0.93549103339144635</v>
      </c>
      <c r="N118" s="344">
        <f t="shared" ca="1" si="24"/>
        <v>-0.27687302769259103</v>
      </c>
      <c r="O118" s="4"/>
      <c r="P118" s="4"/>
      <c r="Q118" s="3"/>
      <c r="S118" s="4"/>
      <c r="T118" s="4" t="b">
        <f t="shared" ca="1" si="25"/>
        <v>0</v>
      </c>
      <c r="U118" t="b">
        <f t="shared" ca="1" si="26"/>
        <v>1</v>
      </c>
      <c r="W118" s="317" t="b">
        <f t="shared" ca="1" si="27"/>
        <v>0</v>
      </c>
      <c r="X118" s="317" t="b">
        <f t="shared" ca="1" si="34"/>
        <v>1</v>
      </c>
      <c r="Y118" s="317" t="b">
        <f t="shared" ca="1" si="28"/>
        <v>0</v>
      </c>
      <c r="Z118" t="b">
        <f t="shared" ca="1" si="29"/>
        <v>0</v>
      </c>
      <c r="AA118" s="37" t="b">
        <f t="shared" ca="1" si="35"/>
        <v>0</v>
      </c>
      <c r="AB118" t="b">
        <f t="shared" ca="1" si="30"/>
        <v>0</v>
      </c>
      <c r="AD118" t="b">
        <f t="shared" ca="1" si="36"/>
        <v>0</v>
      </c>
      <c r="AE118" s="37" t="b">
        <f t="shared" ca="1" si="37"/>
        <v>0</v>
      </c>
      <c r="AF118" t="b">
        <f t="shared" ca="1" si="38"/>
        <v>0</v>
      </c>
      <c r="AG118" s="317" t="b">
        <f t="shared" ca="1" si="39"/>
        <v>0</v>
      </c>
      <c r="AH118" s="317" t="b">
        <f t="shared" ca="1" si="40"/>
        <v>1</v>
      </c>
      <c r="AI118" s="317" t="b">
        <f t="shared" ca="1" si="41"/>
        <v>0</v>
      </c>
    </row>
    <row r="119" spans="1:35" x14ac:dyDescent="0.25">
      <c r="A119">
        <v>87</v>
      </c>
      <c r="B119" s="169">
        <f ca="1">OFFSET(InputPriceData!B$15,CalculationsAndCharts!$A119+$A$11,0,1,1)</f>
        <v>41718</v>
      </c>
      <c r="C119" s="3">
        <f ca="1">OFFSET(InputPriceData!G$15,CalculationsAndCharts!$A119+$A$11,IF($C$7,8,0),1,1)</f>
        <v>2651400</v>
      </c>
      <c r="D119" s="4">
        <f ca="1">OFFSET(InputPriceData!C$15,CalculationsAndCharts!$A119+$A$11,IF($C$7,8,0),1,1)</f>
        <v>99.59</v>
      </c>
      <c r="E119" s="4">
        <f ca="1">OFFSET(InputPriceData!D$15,CalculationsAndCharts!$A119+$A$11,IF($C$7,8,0),1,1)</f>
        <v>100.41</v>
      </c>
      <c r="F119" s="4">
        <f ca="1">OFFSET(InputPriceData!E$15,CalculationsAndCharts!$A119+$A$11,IF($C$7,8,0),1,1)</f>
        <v>98.21</v>
      </c>
      <c r="G119" s="4">
        <f ca="1">OFFSET(InputPriceData!F$15,CalculationsAndCharts!$A119+$A$11,IF($C$7,8,0),1,1)</f>
        <v>98.57</v>
      </c>
      <c r="H119" s="133"/>
      <c r="I119" s="133"/>
      <c r="J119" s="37">
        <f t="shared" ca="1" si="31"/>
        <v>2714</v>
      </c>
      <c r="K119" s="124">
        <f t="shared" ca="1" si="32"/>
        <v>-2.7400000000000091</v>
      </c>
      <c r="L119" s="343">
        <f t="shared" ca="1" si="23"/>
        <v>2.7359924254728829E-2</v>
      </c>
      <c r="M119" s="345">
        <f t="shared" ca="1" si="33"/>
        <v>0.94398691563213555</v>
      </c>
      <c r="N119" s="344">
        <f t="shared" ca="1" si="24"/>
        <v>2.8983372334570347E-2</v>
      </c>
      <c r="O119" s="4"/>
      <c r="P119" s="4"/>
      <c r="Q119" s="3"/>
      <c r="S119" s="4"/>
      <c r="T119" s="4" t="b">
        <f t="shared" ca="1" si="25"/>
        <v>0</v>
      </c>
      <c r="U119" t="b">
        <f t="shared" ca="1" si="26"/>
        <v>0</v>
      </c>
      <c r="W119" s="317" t="b">
        <f t="shared" ca="1" si="27"/>
        <v>0</v>
      </c>
      <c r="X119" s="317" t="b">
        <f t="shared" ca="1" si="34"/>
        <v>1</v>
      </c>
      <c r="Y119" s="317" t="b">
        <f t="shared" ca="1" si="28"/>
        <v>0</v>
      </c>
      <c r="Z119" t="b">
        <f t="shared" ca="1" si="29"/>
        <v>0</v>
      </c>
      <c r="AA119" s="37" t="b">
        <f t="shared" ca="1" si="35"/>
        <v>0</v>
      </c>
      <c r="AB119" t="b">
        <f t="shared" ca="1" si="30"/>
        <v>0</v>
      </c>
      <c r="AD119" t="b">
        <f t="shared" ca="1" si="36"/>
        <v>0</v>
      </c>
      <c r="AE119" s="37" t="b">
        <f t="shared" ca="1" si="37"/>
        <v>0</v>
      </c>
      <c r="AF119" t="b">
        <f t="shared" ca="1" si="38"/>
        <v>0</v>
      </c>
      <c r="AG119" s="317" t="b">
        <f t="shared" ca="1" si="39"/>
        <v>0</v>
      </c>
      <c r="AH119" s="317" t="b">
        <f t="shared" ca="1" si="40"/>
        <v>1</v>
      </c>
      <c r="AI119" s="317" t="b">
        <f t="shared" ca="1" si="41"/>
        <v>0</v>
      </c>
    </row>
    <row r="120" spans="1:35" x14ac:dyDescent="0.25">
      <c r="A120">
        <v>88</v>
      </c>
      <c r="B120" s="169">
        <f ca="1">OFFSET(InputPriceData!B$15,CalculationsAndCharts!$A120+$A$11,0,1,1)</f>
        <v>41717</v>
      </c>
      <c r="C120" s="3">
        <f ca="1">OFFSET(InputPriceData!G$15,CalculationsAndCharts!$A120+$A$11,IF($C$7,8,0),1,1)</f>
        <v>1818400</v>
      </c>
      <c r="D120" s="4">
        <f ca="1">OFFSET(InputPriceData!C$15,CalculationsAndCharts!$A120+$A$11,IF($C$7,8,0),1,1)</f>
        <v>101.72</v>
      </c>
      <c r="E120" s="4">
        <f ca="1">OFFSET(InputPriceData!D$15,CalculationsAndCharts!$A120+$A$11,IF($C$7,8,0),1,1)</f>
        <v>101.8</v>
      </c>
      <c r="F120" s="4">
        <f ca="1">OFFSET(InputPriceData!E$15,CalculationsAndCharts!$A120+$A$11,IF($C$7,8,0),1,1)</f>
        <v>98.73</v>
      </c>
      <c r="G120" s="4">
        <f ca="1">OFFSET(InputPriceData!F$15,CalculationsAndCharts!$A120+$A$11,IF($C$7,8,0),1,1)</f>
        <v>99.39</v>
      </c>
      <c r="H120" s="133"/>
      <c r="I120" s="133"/>
      <c r="J120" s="37">
        <f t="shared" ca="1" si="31"/>
        <v>2713</v>
      </c>
      <c r="K120" s="124">
        <f t="shared" ca="1" si="32"/>
        <v>-1.5699999999999932</v>
      </c>
      <c r="L120" s="343">
        <f t="shared" ca="1" si="23"/>
        <v>0.18529961053859609</v>
      </c>
      <c r="M120" s="345">
        <f t="shared" ca="1" si="33"/>
        <v>0.95255995522919834</v>
      </c>
      <c r="N120" s="344">
        <f t="shared" ca="1" si="24"/>
        <v>0.19452802894071963</v>
      </c>
      <c r="O120" s="4"/>
      <c r="P120" s="4"/>
      <c r="Q120" s="3"/>
      <c r="S120" s="4"/>
      <c r="T120" s="4" t="b">
        <f t="shared" ca="1" si="25"/>
        <v>0</v>
      </c>
      <c r="U120" t="b">
        <f t="shared" ca="1" si="26"/>
        <v>0</v>
      </c>
      <c r="W120" s="317" t="b">
        <f t="shared" ca="1" si="27"/>
        <v>0</v>
      </c>
      <c r="X120" s="317" t="b">
        <f t="shared" ca="1" si="34"/>
        <v>1</v>
      </c>
      <c r="Y120" s="317" t="b">
        <f t="shared" ca="1" si="28"/>
        <v>0</v>
      </c>
      <c r="Z120" t="b">
        <f t="shared" ca="1" si="29"/>
        <v>0</v>
      </c>
      <c r="AA120" s="37" t="b">
        <f t="shared" ca="1" si="35"/>
        <v>0</v>
      </c>
      <c r="AB120" t="b">
        <f t="shared" ca="1" si="30"/>
        <v>0</v>
      </c>
      <c r="AD120" t="b">
        <f t="shared" ca="1" si="36"/>
        <v>0</v>
      </c>
      <c r="AE120" s="37" t="b">
        <f t="shared" ca="1" si="37"/>
        <v>0</v>
      </c>
      <c r="AF120" t="b">
        <f t="shared" ca="1" si="38"/>
        <v>0</v>
      </c>
      <c r="AG120" s="317" t="b">
        <f t="shared" ca="1" si="39"/>
        <v>0</v>
      </c>
      <c r="AH120" s="317" t="b">
        <f t="shared" ca="1" si="40"/>
        <v>1</v>
      </c>
      <c r="AI120" s="317" t="b">
        <f t="shared" ca="1" si="41"/>
        <v>0</v>
      </c>
    </row>
    <row r="121" spans="1:35" x14ac:dyDescent="0.25">
      <c r="A121">
        <v>89</v>
      </c>
      <c r="B121" s="169">
        <f ca="1">OFFSET(InputPriceData!B$15,CalculationsAndCharts!$A121+$A$11,0,1,1)</f>
        <v>41716</v>
      </c>
      <c r="C121" s="3">
        <f ca="1">OFFSET(InputPriceData!G$15,CalculationsAndCharts!$A121+$A$11,IF($C$7,8,0),1,1)</f>
        <v>1384700</v>
      </c>
      <c r="D121" s="4">
        <f ca="1">OFFSET(InputPriceData!C$15,CalculationsAndCharts!$A121+$A$11,IF($C$7,8,0),1,1)</f>
        <v>101.34</v>
      </c>
      <c r="E121" s="4">
        <f ca="1">OFFSET(InputPriceData!D$15,CalculationsAndCharts!$A121+$A$11,IF($C$7,8,0),1,1)</f>
        <v>101.71</v>
      </c>
      <c r="F121" s="4">
        <f ca="1">OFFSET(InputPriceData!E$15,CalculationsAndCharts!$A121+$A$11,IF($C$7,8,0),1,1)</f>
        <v>100.67</v>
      </c>
      <c r="G121" s="4">
        <f ca="1">OFFSET(InputPriceData!F$15,CalculationsAndCharts!$A121+$A$11,IF($C$7,8,0),1,1)</f>
        <v>101.31</v>
      </c>
      <c r="H121" s="133"/>
      <c r="I121" s="133"/>
      <c r="J121" s="37">
        <f t="shared" ca="1" si="31"/>
        <v>2712</v>
      </c>
      <c r="K121" s="124">
        <f t="shared" ca="1" si="32"/>
        <v>1.2199999999999989</v>
      </c>
      <c r="L121" s="343">
        <f t="shared" ca="1" si="23"/>
        <v>0.14323162498249209</v>
      </c>
      <c r="M121" s="345">
        <f t="shared" ca="1" si="33"/>
        <v>0.96121085290534647</v>
      </c>
      <c r="N121" s="344">
        <f t="shared" ca="1" si="24"/>
        <v>0.14901166018835679</v>
      </c>
      <c r="O121" s="4"/>
      <c r="P121" s="4"/>
      <c r="Q121" s="3"/>
      <c r="S121" s="4"/>
      <c r="T121" s="4" t="b">
        <f t="shared" ca="1" si="25"/>
        <v>0</v>
      </c>
      <c r="U121" t="b">
        <f t="shared" ca="1" si="26"/>
        <v>0</v>
      </c>
      <c r="W121" s="317" t="b">
        <f t="shared" ca="1" si="27"/>
        <v>0</v>
      </c>
      <c r="X121" s="317" t="b">
        <f t="shared" ca="1" si="34"/>
        <v>1</v>
      </c>
      <c r="Y121" s="317" t="b">
        <f t="shared" ca="1" si="28"/>
        <v>0</v>
      </c>
      <c r="Z121" t="b">
        <f t="shared" ca="1" si="29"/>
        <v>0</v>
      </c>
      <c r="AA121" s="37" t="b">
        <f t="shared" ca="1" si="35"/>
        <v>0</v>
      </c>
      <c r="AB121" t="b">
        <f t="shared" ca="1" si="30"/>
        <v>0</v>
      </c>
      <c r="AD121" t="b">
        <f t="shared" ca="1" si="36"/>
        <v>0</v>
      </c>
      <c r="AE121" s="37" t="b">
        <f t="shared" ca="1" si="37"/>
        <v>0</v>
      </c>
      <c r="AF121" t="b">
        <f t="shared" ca="1" si="38"/>
        <v>0</v>
      </c>
      <c r="AG121" s="317" t="b">
        <f t="shared" ca="1" si="39"/>
        <v>0</v>
      </c>
      <c r="AH121" s="317" t="b">
        <f t="shared" ca="1" si="40"/>
        <v>1</v>
      </c>
      <c r="AI121" s="317" t="b">
        <f t="shared" ca="1" si="41"/>
        <v>0</v>
      </c>
    </row>
    <row r="122" spans="1:35" x14ac:dyDescent="0.25">
      <c r="A122">
        <v>90</v>
      </c>
      <c r="B122" s="169">
        <f ca="1">OFFSET(InputPriceData!B$15,CalculationsAndCharts!$A122+$A$11,0,1,1)</f>
        <v>41715</v>
      </c>
      <c r="C122" s="3">
        <f ca="1">OFFSET(InputPriceData!G$15,CalculationsAndCharts!$A122+$A$11,IF($C$7,8,0),1,1)</f>
        <v>1272800</v>
      </c>
      <c r="D122" s="4">
        <f ca="1">OFFSET(InputPriceData!C$15,CalculationsAndCharts!$A122+$A$11,IF($C$7,8,0),1,1)</f>
        <v>100.48</v>
      </c>
      <c r="E122" s="4">
        <f ca="1">OFFSET(InputPriceData!D$15,CalculationsAndCharts!$A122+$A$11,IF($C$7,8,0),1,1)</f>
        <v>101.02</v>
      </c>
      <c r="F122" s="4">
        <f ca="1">OFFSET(InputPriceData!E$15,CalculationsAndCharts!$A122+$A$11,IF($C$7,8,0),1,1)</f>
        <v>100.12</v>
      </c>
      <c r="G122" s="4">
        <f ca="1">OFFSET(InputPriceData!F$15,CalculationsAndCharts!$A122+$A$11,IF($C$7,8,0),1,1)</f>
        <v>100.96</v>
      </c>
      <c r="H122" s="133"/>
      <c r="I122" s="133"/>
      <c r="J122" s="37">
        <f t="shared" ca="1" si="31"/>
        <v>2711</v>
      </c>
      <c r="K122" s="124">
        <f t="shared" ca="1" si="32"/>
        <v>2.1299999999999955</v>
      </c>
      <c r="L122" s="343">
        <f t="shared" ca="1" si="23"/>
        <v>3.8427976153301652E-2</v>
      </c>
      <c r="M122" s="345">
        <f t="shared" ca="1" si="33"/>
        <v>0.96994031574707007</v>
      </c>
      <c r="N122" s="344">
        <f t="shared" ca="1" si="24"/>
        <v>3.9618908018792427E-2</v>
      </c>
      <c r="O122" s="4"/>
      <c r="P122" s="4"/>
      <c r="Q122" s="3"/>
      <c r="S122" s="4"/>
      <c r="T122" s="4" t="b">
        <f t="shared" ca="1" si="25"/>
        <v>0</v>
      </c>
      <c r="U122" t="b">
        <f t="shared" ca="1" si="26"/>
        <v>0</v>
      </c>
      <c r="W122" s="317" t="b">
        <f t="shared" ca="1" si="27"/>
        <v>0</v>
      </c>
      <c r="X122" s="317" t="b">
        <f t="shared" ca="1" si="34"/>
        <v>1</v>
      </c>
      <c r="Y122" s="317" t="b">
        <f t="shared" ca="1" si="28"/>
        <v>0</v>
      </c>
      <c r="Z122" t="b">
        <f t="shared" ca="1" si="29"/>
        <v>0</v>
      </c>
      <c r="AA122" s="37" t="b">
        <f t="shared" ca="1" si="35"/>
        <v>0</v>
      </c>
      <c r="AB122" t="b">
        <f t="shared" ca="1" si="30"/>
        <v>0</v>
      </c>
      <c r="AD122" t="b">
        <f t="shared" ca="1" si="36"/>
        <v>0</v>
      </c>
      <c r="AE122" s="37" t="b">
        <f t="shared" ca="1" si="37"/>
        <v>0</v>
      </c>
      <c r="AF122" t="b">
        <f t="shared" ca="1" si="38"/>
        <v>0</v>
      </c>
      <c r="AG122" s="317" t="b">
        <f t="shared" ca="1" si="39"/>
        <v>0</v>
      </c>
      <c r="AH122" s="317" t="b">
        <f t="shared" ca="1" si="40"/>
        <v>1</v>
      </c>
      <c r="AI122" s="317" t="b">
        <f t="shared" ca="1" si="41"/>
        <v>0</v>
      </c>
    </row>
    <row r="123" spans="1:35" x14ac:dyDescent="0.25">
      <c r="A123">
        <v>91</v>
      </c>
      <c r="B123" s="169">
        <f ca="1">OFFSET(InputPriceData!B$15,CalculationsAndCharts!$A123+$A$11,0,1,1)</f>
        <v>41712</v>
      </c>
      <c r="C123" s="3">
        <f ca="1">OFFSET(InputPriceData!G$15,CalculationsAndCharts!$A123+$A$11,IF($C$7,8,0),1,1)</f>
        <v>2795700</v>
      </c>
      <c r="D123" s="4">
        <f ca="1">OFFSET(InputPriceData!C$15,CalculationsAndCharts!$A123+$A$11,IF($C$7,8,0),1,1)</f>
        <v>98.59</v>
      </c>
      <c r="E123" s="4">
        <f ca="1">OFFSET(InputPriceData!D$15,CalculationsAndCharts!$A123+$A$11,IF($C$7,8,0),1,1)</f>
        <v>100.94</v>
      </c>
      <c r="F123" s="4">
        <f ca="1">OFFSET(InputPriceData!E$15,CalculationsAndCharts!$A123+$A$11,IF($C$7,8,0),1,1)</f>
        <v>98.58</v>
      </c>
      <c r="G123" s="4">
        <f ca="1">OFFSET(InputPriceData!F$15,CalculationsAndCharts!$A123+$A$11,IF($C$7,8,0),1,1)</f>
        <v>100.09</v>
      </c>
      <c r="H123" s="133"/>
      <c r="I123" s="133"/>
      <c r="J123" s="37">
        <f t="shared" ca="1" si="31"/>
        <v>2710</v>
      </c>
      <c r="K123" s="124">
        <f t="shared" ca="1" si="32"/>
        <v>0.35000000000000853</v>
      </c>
      <c r="L123" s="343">
        <f t="shared" ca="1" si="23"/>
        <v>7.6646063075254456E-2</v>
      </c>
      <c r="M123" s="345">
        <f t="shared" ca="1" si="33"/>
        <v>0.978749057262432</v>
      </c>
      <c r="N123" s="344">
        <f t="shared" ca="1" si="24"/>
        <v>7.831022927330733E-2</v>
      </c>
      <c r="O123" s="4"/>
      <c r="P123" s="4"/>
      <c r="Q123" s="3"/>
      <c r="S123" s="4"/>
      <c r="T123" s="4" t="b">
        <f t="shared" ca="1" si="25"/>
        <v>0</v>
      </c>
      <c r="U123" t="b">
        <f t="shared" ca="1" si="26"/>
        <v>0</v>
      </c>
      <c r="W123" s="317" t="b">
        <f t="shared" ca="1" si="27"/>
        <v>0</v>
      </c>
      <c r="X123" s="317" t="b">
        <f t="shared" ca="1" si="34"/>
        <v>1</v>
      </c>
      <c r="Y123" s="317" t="b">
        <f t="shared" ca="1" si="28"/>
        <v>0</v>
      </c>
      <c r="Z123" t="b">
        <f t="shared" ca="1" si="29"/>
        <v>0</v>
      </c>
      <c r="AA123" s="37" t="b">
        <f t="shared" ca="1" si="35"/>
        <v>0</v>
      </c>
      <c r="AB123" t="b">
        <f t="shared" ca="1" si="30"/>
        <v>0</v>
      </c>
      <c r="AD123" t="b">
        <f t="shared" ca="1" si="36"/>
        <v>0</v>
      </c>
      <c r="AE123" s="37" t="b">
        <f t="shared" ca="1" si="37"/>
        <v>0</v>
      </c>
      <c r="AF123" t="b">
        <f t="shared" ca="1" si="38"/>
        <v>0</v>
      </c>
      <c r="AG123" s="317" t="b">
        <f t="shared" ca="1" si="39"/>
        <v>0</v>
      </c>
      <c r="AH123" s="317" t="b">
        <f t="shared" ca="1" si="40"/>
        <v>1</v>
      </c>
      <c r="AI123" s="317" t="b">
        <f t="shared" ca="1" si="41"/>
        <v>0</v>
      </c>
    </row>
    <row r="124" spans="1:35" x14ac:dyDescent="0.25">
      <c r="A124">
        <v>92</v>
      </c>
      <c r="B124" s="169">
        <f ca="1">OFFSET(InputPriceData!B$15,CalculationsAndCharts!$A124+$A$11,0,1,1)</f>
        <v>41711</v>
      </c>
      <c r="C124" s="3">
        <f ca="1">OFFSET(InputPriceData!G$15,CalculationsAndCharts!$A124+$A$11,IF($C$7,8,0),1,1)</f>
        <v>1777900</v>
      </c>
      <c r="D124" s="4">
        <f ca="1">OFFSET(InputPriceData!C$15,CalculationsAndCharts!$A124+$A$11,IF($C$7,8,0),1,1)</f>
        <v>100.05</v>
      </c>
      <c r="E124" s="4">
        <f ca="1">OFFSET(InputPriceData!D$15,CalculationsAndCharts!$A124+$A$11,IF($C$7,8,0),1,1)</f>
        <v>101.15</v>
      </c>
      <c r="F124" s="4">
        <f ca="1">OFFSET(InputPriceData!E$15,CalculationsAndCharts!$A124+$A$11,IF($C$7,8,0),1,1)</f>
        <v>98.64</v>
      </c>
      <c r="G124" s="4">
        <f ca="1">OFFSET(InputPriceData!F$15,CalculationsAndCharts!$A124+$A$11,IF($C$7,8,0),1,1)</f>
        <v>98.83</v>
      </c>
      <c r="H124" s="133"/>
      <c r="I124" s="133"/>
      <c r="J124" s="37">
        <f t="shared" ca="1" si="31"/>
        <v>2709</v>
      </c>
      <c r="K124" s="124">
        <f t="shared" ca="1" si="32"/>
        <v>-0.32000000000000739</v>
      </c>
      <c r="L124" s="343">
        <f t="shared" ca="1" si="23"/>
        <v>0.27957094633687984</v>
      </c>
      <c r="M124" s="345">
        <f t="shared" ca="1" si="33"/>
        <v>0.98763779743938651</v>
      </c>
      <c r="N124" s="344">
        <f t="shared" ca="1" si="24"/>
        <v>0.28307031895874535</v>
      </c>
      <c r="O124" s="4"/>
      <c r="P124" s="4"/>
      <c r="Q124" s="3"/>
      <c r="S124" s="4"/>
      <c r="T124" s="4" t="b">
        <f t="shared" ca="1" si="25"/>
        <v>0</v>
      </c>
      <c r="U124" t="b">
        <f t="shared" ca="1" si="26"/>
        <v>0</v>
      </c>
      <c r="W124" s="317" t="b">
        <f t="shared" ca="1" si="27"/>
        <v>0</v>
      </c>
      <c r="X124" s="317" t="b">
        <f t="shared" ca="1" si="34"/>
        <v>1</v>
      </c>
      <c r="Y124" s="317" t="b">
        <f t="shared" ca="1" si="28"/>
        <v>0</v>
      </c>
      <c r="Z124" t="b">
        <f t="shared" ca="1" si="29"/>
        <v>0</v>
      </c>
      <c r="AA124" s="37" t="b">
        <f t="shared" ca="1" si="35"/>
        <v>0</v>
      </c>
      <c r="AB124" t="b">
        <f t="shared" ca="1" si="30"/>
        <v>0</v>
      </c>
      <c r="AD124" t="b">
        <f t="shared" ca="1" si="36"/>
        <v>0</v>
      </c>
      <c r="AE124" s="37" t="b">
        <f t="shared" ca="1" si="37"/>
        <v>0</v>
      </c>
      <c r="AF124" t="b">
        <f t="shared" ca="1" si="38"/>
        <v>0</v>
      </c>
      <c r="AG124" s="317" t="b">
        <f t="shared" ca="1" si="39"/>
        <v>0</v>
      </c>
      <c r="AH124" s="317" t="b">
        <f t="shared" ca="1" si="40"/>
        <v>1</v>
      </c>
      <c r="AI124" s="317" t="b">
        <f t="shared" ca="1" si="41"/>
        <v>0</v>
      </c>
    </row>
    <row r="125" spans="1:35" x14ac:dyDescent="0.25">
      <c r="A125">
        <v>93</v>
      </c>
      <c r="B125" s="169">
        <f ca="1">OFFSET(InputPriceData!B$15,CalculationsAndCharts!$A125+$A$11,0,1,1)</f>
        <v>41710</v>
      </c>
      <c r="C125" s="3">
        <f ca="1">OFFSET(InputPriceData!G$15,CalculationsAndCharts!$A125+$A$11,IF($C$7,8,0),1,1)</f>
        <v>1795100</v>
      </c>
      <c r="D125" s="4">
        <f ca="1">OFFSET(InputPriceData!C$15,CalculationsAndCharts!$A125+$A$11,IF($C$7,8,0),1,1)</f>
        <v>98.81</v>
      </c>
      <c r="E125" s="4">
        <f ca="1">OFFSET(InputPriceData!D$15,CalculationsAndCharts!$A125+$A$11,IF($C$7,8,0),1,1)</f>
        <v>100.07</v>
      </c>
      <c r="F125" s="4">
        <f ca="1">OFFSET(InputPriceData!E$15,CalculationsAndCharts!$A125+$A$11,IF($C$7,8,0),1,1)</f>
        <v>98.06</v>
      </c>
      <c r="G125" s="4">
        <f ca="1">OFFSET(InputPriceData!F$15,CalculationsAndCharts!$A125+$A$11,IF($C$7,8,0),1,1)</f>
        <v>99.74</v>
      </c>
      <c r="H125" s="133"/>
      <c r="I125" s="133"/>
      <c r="J125" s="37">
        <f t="shared" ca="1" si="31"/>
        <v>2708</v>
      </c>
      <c r="K125" s="124">
        <f t="shared" ca="1" si="32"/>
        <v>-0.99000000000000909</v>
      </c>
      <c r="L125" s="343">
        <f t="shared" ca="1" si="23"/>
        <v>0.56338982492021028</v>
      </c>
      <c r="M125" s="345">
        <f t="shared" ca="1" si="33"/>
        <v>0.99660726280462819</v>
      </c>
      <c r="N125" s="344">
        <f t="shared" ca="1" si="24"/>
        <v>0.56530776560340545</v>
      </c>
      <c r="O125" s="4"/>
      <c r="P125" s="4"/>
      <c r="Q125" s="3"/>
      <c r="S125" s="4"/>
      <c r="T125" s="4" t="b">
        <f t="shared" ca="1" si="25"/>
        <v>0</v>
      </c>
      <c r="U125" t="b">
        <f t="shared" ca="1" si="26"/>
        <v>0</v>
      </c>
      <c r="W125" s="317" t="b">
        <f t="shared" ca="1" si="27"/>
        <v>0</v>
      </c>
      <c r="X125" s="317" t="b">
        <f t="shared" ca="1" si="34"/>
        <v>1</v>
      </c>
      <c r="Y125" s="317" t="b">
        <f t="shared" ca="1" si="28"/>
        <v>0</v>
      </c>
      <c r="Z125" t="b">
        <f t="shared" ca="1" si="29"/>
        <v>0</v>
      </c>
      <c r="AA125" s="37" t="b">
        <f t="shared" ca="1" si="35"/>
        <v>0</v>
      </c>
      <c r="AB125" t="b">
        <f t="shared" ca="1" si="30"/>
        <v>0</v>
      </c>
      <c r="AD125" t="b">
        <f t="shared" ca="1" si="36"/>
        <v>0</v>
      </c>
      <c r="AE125" s="37" t="b">
        <f t="shared" ca="1" si="37"/>
        <v>0</v>
      </c>
      <c r="AF125" t="b">
        <f t="shared" ca="1" si="38"/>
        <v>0</v>
      </c>
      <c r="AG125" s="317" t="b">
        <f t="shared" ca="1" si="39"/>
        <v>0</v>
      </c>
      <c r="AH125" s="317" t="b">
        <f t="shared" ca="1" si="40"/>
        <v>1</v>
      </c>
      <c r="AI125" s="317" t="b">
        <f t="shared" ca="1" si="41"/>
        <v>0</v>
      </c>
    </row>
    <row r="126" spans="1:35" x14ac:dyDescent="0.25">
      <c r="A126">
        <v>94</v>
      </c>
      <c r="B126" s="169">
        <f ca="1">OFFSET(InputPriceData!B$15,CalculationsAndCharts!$A126+$A$11,0,1,1)</f>
        <v>41709</v>
      </c>
      <c r="C126" s="3">
        <f ca="1">OFFSET(InputPriceData!G$15,CalculationsAndCharts!$A126+$A$11,IF($C$7,8,0),1,1)</f>
        <v>1580500</v>
      </c>
      <c r="D126" s="4">
        <f ca="1">OFFSET(InputPriceData!C$15,CalculationsAndCharts!$A126+$A$11,IF($C$7,8,0),1,1)</f>
        <v>100.66</v>
      </c>
      <c r="E126" s="4">
        <f ca="1">OFFSET(InputPriceData!D$15,CalculationsAndCharts!$A126+$A$11,IF($C$7,8,0),1,1)</f>
        <v>100.71</v>
      </c>
      <c r="F126" s="4">
        <f ca="1">OFFSET(InputPriceData!E$15,CalculationsAndCharts!$A126+$A$11,IF($C$7,8,0),1,1)</f>
        <v>99.03</v>
      </c>
      <c r="G126" s="4">
        <f ca="1">OFFSET(InputPriceData!F$15,CalculationsAndCharts!$A126+$A$11,IF($C$7,8,0),1,1)</f>
        <v>99.15</v>
      </c>
      <c r="H126" s="133"/>
      <c r="I126" s="133"/>
      <c r="J126" s="37">
        <f t="shared" ca="1" si="31"/>
        <v>2707</v>
      </c>
      <c r="K126" s="124">
        <f t="shared" ca="1" si="32"/>
        <v>-2.1199999999999903</v>
      </c>
      <c r="L126" s="343">
        <f t="shared" ca="1" si="23"/>
        <v>0.85582829787702697</v>
      </c>
      <c r="M126" s="345">
        <f t="shared" ca="1" si="33"/>
        <v>1.005658186482975</v>
      </c>
      <c r="N126" s="344">
        <f t="shared" ca="1" si="24"/>
        <v>0.85101310701806276</v>
      </c>
      <c r="O126" s="4"/>
      <c r="P126" s="4"/>
      <c r="Q126" s="3"/>
      <c r="S126" s="4"/>
      <c r="T126" s="4" t="b">
        <f t="shared" ca="1" si="25"/>
        <v>0</v>
      </c>
      <c r="U126" t="b">
        <f t="shared" ca="1" si="26"/>
        <v>0</v>
      </c>
      <c r="W126" s="317" t="b">
        <f t="shared" ca="1" si="27"/>
        <v>0</v>
      </c>
      <c r="X126" s="317" t="b">
        <f t="shared" ca="1" si="34"/>
        <v>1</v>
      </c>
      <c r="Y126" s="317" t="b">
        <f t="shared" ca="1" si="28"/>
        <v>0</v>
      </c>
      <c r="Z126" t="b">
        <f t="shared" ca="1" si="29"/>
        <v>0</v>
      </c>
      <c r="AA126" s="37" t="b">
        <f t="shared" ca="1" si="35"/>
        <v>0</v>
      </c>
      <c r="AB126" t="b">
        <f t="shared" ca="1" si="30"/>
        <v>0</v>
      </c>
      <c r="AD126" t="b">
        <f t="shared" ca="1" si="36"/>
        <v>0</v>
      </c>
      <c r="AE126" s="37" t="b">
        <f t="shared" ca="1" si="37"/>
        <v>0</v>
      </c>
      <c r="AF126" t="b">
        <f t="shared" ca="1" si="38"/>
        <v>0</v>
      </c>
      <c r="AG126" s="317" t="b">
        <f t="shared" ca="1" si="39"/>
        <v>0</v>
      </c>
      <c r="AH126" s="317" t="b">
        <f t="shared" ca="1" si="40"/>
        <v>1</v>
      </c>
      <c r="AI126" s="317" t="b">
        <f t="shared" ca="1" si="41"/>
        <v>0</v>
      </c>
    </row>
    <row r="127" spans="1:35" x14ac:dyDescent="0.25">
      <c r="A127">
        <v>95</v>
      </c>
      <c r="B127" s="169">
        <f ca="1">OFFSET(InputPriceData!B$15,CalculationsAndCharts!$A127+$A$11,0,1,1)</f>
        <v>41708</v>
      </c>
      <c r="C127" s="3">
        <f ca="1">OFFSET(InputPriceData!G$15,CalculationsAndCharts!$A127+$A$11,IF($C$7,8,0),1,1)</f>
        <v>1440100</v>
      </c>
      <c r="D127" s="4">
        <f ca="1">OFFSET(InputPriceData!C$15,CalculationsAndCharts!$A127+$A$11,IF($C$7,8,0),1,1)</f>
        <v>100.84</v>
      </c>
      <c r="E127" s="4">
        <f ca="1">OFFSET(InputPriceData!D$15,CalculationsAndCharts!$A127+$A$11,IF($C$7,8,0),1,1)</f>
        <v>101.08</v>
      </c>
      <c r="F127" s="4">
        <f ca="1">OFFSET(InputPriceData!E$15,CalculationsAndCharts!$A127+$A$11,IF($C$7,8,0),1,1)</f>
        <v>100.1</v>
      </c>
      <c r="G127" s="4">
        <f ca="1">OFFSET(InputPriceData!F$15,CalculationsAndCharts!$A127+$A$11,IF($C$7,8,0),1,1)</f>
        <v>100.73</v>
      </c>
      <c r="H127" s="133"/>
      <c r="I127" s="133"/>
      <c r="J127" s="37">
        <f t="shared" ca="1" si="31"/>
        <v>2706</v>
      </c>
      <c r="K127" s="124">
        <f t="shared" ca="1" si="32"/>
        <v>0.24000000000000909</v>
      </c>
      <c r="L127" s="343">
        <f t="shared" ca="1" si="23"/>
        <v>1.0147913082572906</v>
      </c>
      <c r="M127" s="345">
        <f t="shared" ca="1" si="33"/>
        <v>1.0147913082572906</v>
      </c>
      <c r="N127" s="344">
        <f t="shared" ca="1" si="24"/>
        <v>1</v>
      </c>
      <c r="O127" s="4"/>
      <c r="P127" s="4"/>
      <c r="Q127" s="3"/>
      <c r="S127" s="4"/>
      <c r="T127" s="4" t="b">
        <f t="shared" ca="1" si="25"/>
        <v>0</v>
      </c>
      <c r="U127" t="b">
        <f t="shared" ca="1" si="26"/>
        <v>0</v>
      </c>
      <c r="W127" s="317" t="b">
        <f t="shared" ca="1" si="27"/>
        <v>0</v>
      </c>
      <c r="X127" s="317" t="b">
        <f t="shared" ca="1" si="34"/>
        <v>1</v>
      </c>
      <c r="Y127" s="317" t="b">
        <f t="shared" ca="1" si="28"/>
        <v>0</v>
      </c>
      <c r="Z127" t="b">
        <f t="shared" ca="1" si="29"/>
        <v>0</v>
      </c>
      <c r="AA127" s="37" t="b">
        <f t="shared" ca="1" si="35"/>
        <v>0</v>
      </c>
      <c r="AB127" t="b">
        <f t="shared" ca="1" si="30"/>
        <v>0</v>
      </c>
      <c r="AD127" t="b">
        <f t="shared" ca="1" si="36"/>
        <v>0</v>
      </c>
      <c r="AE127" s="37" t="b">
        <f t="shared" ca="1" si="37"/>
        <v>0</v>
      </c>
      <c r="AF127" t="b">
        <f t="shared" ca="1" si="38"/>
        <v>0</v>
      </c>
      <c r="AG127" s="317" t="b">
        <f t="shared" ca="1" si="39"/>
        <v>0</v>
      </c>
      <c r="AH127" s="317" t="b">
        <f t="shared" ca="1" si="40"/>
        <v>1</v>
      </c>
      <c r="AI127" s="317" t="b">
        <f t="shared" ca="1" si="41"/>
        <v>0</v>
      </c>
    </row>
    <row r="128" spans="1:35" x14ac:dyDescent="0.25">
      <c r="A128">
        <v>96</v>
      </c>
      <c r="B128" s="169">
        <f ca="1">OFFSET(InputPriceData!B$15,CalculationsAndCharts!$A128+$A$11,0,1,1)</f>
        <v>41705</v>
      </c>
      <c r="C128" s="3">
        <f ca="1">OFFSET(InputPriceData!G$15,CalculationsAndCharts!$A128+$A$11,IF($C$7,8,0),1,1)</f>
        <v>1765900</v>
      </c>
      <c r="D128" s="4">
        <f ca="1">OFFSET(InputPriceData!C$15,CalculationsAndCharts!$A128+$A$11,IF($C$7,8,0),1,1)</f>
        <v>101</v>
      </c>
      <c r="E128" s="4">
        <f ca="1">OFFSET(InputPriceData!D$15,CalculationsAndCharts!$A128+$A$11,IF($C$7,8,0),1,1)</f>
        <v>102.15</v>
      </c>
      <c r="F128" s="4">
        <f ca="1">OFFSET(InputPriceData!E$15,CalculationsAndCharts!$A128+$A$11,IF($C$7,8,0),1,1)</f>
        <v>100.7</v>
      </c>
      <c r="G128" s="4">
        <f ca="1">OFFSET(InputPriceData!F$15,CalculationsAndCharts!$A128+$A$11,IF($C$7,8,0),1,1)</f>
        <v>101.27</v>
      </c>
      <c r="H128" s="133"/>
      <c r="I128" s="133"/>
      <c r="J128" s="37">
        <f t="shared" ca="1" si="31"/>
        <v>2705</v>
      </c>
      <c r="K128" s="124">
        <f t="shared" ca="1" si="32"/>
        <v>0.57999999999999829</v>
      </c>
      <c r="L128" s="343">
        <f t="shared" ca="1" si="23"/>
        <v>1.0218159680481187</v>
      </c>
      <c r="M128" s="345">
        <f t="shared" ca="1" si="33"/>
        <v>1.0218159680481187</v>
      </c>
      <c r="N128" s="344">
        <f t="shared" ca="1" si="24"/>
        <v>1</v>
      </c>
      <c r="O128" s="4"/>
      <c r="P128" s="4"/>
      <c r="Q128" s="3"/>
      <c r="S128" s="4"/>
      <c r="T128" s="4" t="b">
        <f t="shared" ca="1" si="25"/>
        <v>0</v>
      </c>
      <c r="U128" t="b">
        <f t="shared" ca="1" si="26"/>
        <v>0</v>
      </c>
      <c r="W128" s="317" t="b">
        <f t="shared" ca="1" si="27"/>
        <v>0</v>
      </c>
      <c r="X128" s="317" t="b">
        <f t="shared" ca="1" si="34"/>
        <v>1</v>
      </c>
      <c r="Y128" s="317" t="b">
        <f t="shared" ca="1" si="28"/>
        <v>0</v>
      </c>
      <c r="Z128" t="b">
        <f t="shared" ca="1" si="29"/>
        <v>0</v>
      </c>
      <c r="AA128" s="37" t="b">
        <f t="shared" ca="1" si="35"/>
        <v>0</v>
      </c>
      <c r="AB128" t="b">
        <f t="shared" ca="1" si="30"/>
        <v>0</v>
      </c>
      <c r="AD128" t="b">
        <f t="shared" ca="1" si="36"/>
        <v>0</v>
      </c>
      <c r="AE128" s="37" t="b">
        <f t="shared" ca="1" si="37"/>
        <v>0</v>
      </c>
      <c r="AF128" t="b">
        <f t="shared" ca="1" si="38"/>
        <v>0</v>
      </c>
      <c r="AG128" s="317" t="b">
        <f t="shared" ca="1" si="39"/>
        <v>0</v>
      </c>
      <c r="AH128" s="317" t="b">
        <f t="shared" ca="1" si="40"/>
        <v>1</v>
      </c>
      <c r="AI128" s="317" t="b">
        <f t="shared" ca="1" si="41"/>
        <v>0</v>
      </c>
    </row>
    <row r="129" spans="1:35" x14ac:dyDescent="0.25">
      <c r="A129">
        <v>97</v>
      </c>
      <c r="B129" s="169">
        <f ca="1">OFFSET(InputPriceData!B$15,CalculationsAndCharts!$A129+$A$11,0,1,1)</f>
        <v>41704</v>
      </c>
      <c r="C129" s="3">
        <f ca="1">OFFSET(InputPriceData!G$15,CalculationsAndCharts!$A129+$A$11,IF($C$7,8,0),1,1)</f>
        <v>1436000</v>
      </c>
      <c r="D129" s="4">
        <f ca="1">OFFSET(InputPriceData!C$15,CalculationsAndCharts!$A129+$A$11,IF($C$7,8,0),1,1)</f>
        <v>100.03</v>
      </c>
      <c r="E129" s="4">
        <f ca="1">OFFSET(InputPriceData!D$15,CalculationsAndCharts!$A129+$A$11,IF($C$7,8,0),1,1)</f>
        <v>101.07</v>
      </c>
      <c r="F129" s="4">
        <f ca="1">OFFSET(InputPriceData!E$15,CalculationsAndCharts!$A129+$A$11,IF($C$7,8,0),1,1)</f>
        <v>100.03</v>
      </c>
      <c r="G129" s="4">
        <f ca="1">OFFSET(InputPriceData!F$15,CalculationsAndCharts!$A129+$A$11,IF($C$7,8,0),1,1)</f>
        <v>100.49</v>
      </c>
      <c r="H129" s="133"/>
      <c r="I129" s="133"/>
      <c r="J129" s="37">
        <f t="shared" ca="1" si="31"/>
        <v>2704</v>
      </c>
      <c r="K129" s="124">
        <f t="shared" ca="1" si="32"/>
        <v>9.9999999999994316E-2</v>
      </c>
      <c r="L129" s="343">
        <f t="shared" ca="1" si="23"/>
        <v>0.9573898399585723</v>
      </c>
      <c r="M129" s="345">
        <f t="shared" ca="1" si="33"/>
        <v>0.9573898399585723</v>
      </c>
      <c r="N129" s="344">
        <f t="shared" ca="1" si="24"/>
        <v>1</v>
      </c>
      <c r="O129" s="4"/>
      <c r="P129" s="4"/>
      <c r="Q129" s="3"/>
      <c r="S129" s="4"/>
      <c r="T129" s="4" t="b">
        <f t="shared" ca="1" si="25"/>
        <v>0</v>
      </c>
      <c r="U129" t="b">
        <f t="shared" ca="1" si="26"/>
        <v>0</v>
      </c>
      <c r="W129" s="317" t="b">
        <f t="shared" ca="1" si="27"/>
        <v>0</v>
      </c>
      <c r="X129" s="317" t="b">
        <f t="shared" ca="1" si="34"/>
        <v>1</v>
      </c>
      <c r="Y129" s="317" t="b">
        <f t="shared" ca="1" si="28"/>
        <v>0</v>
      </c>
      <c r="Z129" t="b">
        <f t="shared" ca="1" si="29"/>
        <v>0</v>
      </c>
      <c r="AA129" s="37" t="b">
        <f t="shared" ca="1" si="35"/>
        <v>0</v>
      </c>
      <c r="AB129" t="b">
        <f t="shared" ca="1" si="30"/>
        <v>0</v>
      </c>
      <c r="AD129" t="b">
        <f t="shared" ca="1" si="36"/>
        <v>0</v>
      </c>
      <c r="AE129" s="37" t="b">
        <f t="shared" ca="1" si="37"/>
        <v>0</v>
      </c>
      <c r="AF129" t="b">
        <f t="shared" ca="1" si="38"/>
        <v>0</v>
      </c>
      <c r="AG129" s="317" t="b">
        <f t="shared" ca="1" si="39"/>
        <v>0</v>
      </c>
      <c r="AH129" s="317" t="b">
        <f t="shared" ca="1" si="40"/>
        <v>1</v>
      </c>
      <c r="AI129" s="317" t="b">
        <f t="shared" ca="1" si="41"/>
        <v>0</v>
      </c>
    </row>
    <row r="130" spans="1:35" x14ac:dyDescent="0.25">
      <c r="A130">
        <v>98</v>
      </c>
      <c r="B130" s="169">
        <f ca="1">OFFSET(InputPriceData!B$15,CalculationsAndCharts!$A130+$A$11,0,1,1)</f>
        <v>41703</v>
      </c>
      <c r="C130" s="3">
        <f ca="1">OFFSET(InputPriceData!G$15,CalculationsAndCharts!$A130+$A$11,IF($C$7,8,0),1,1)</f>
        <v>1836000</v>
      </c>
      <c r="D130" s="4">
        <f ca="1">OFFSET(InputPriceData!C$15,CalculationsAndCharts!$A130+$A$11,IF($C$7,8,0),1,1)</f>
        <v>101</v>
      </c>
      <c r="E130" s="4">
        <f ca="1">OFFSET(InputPriceData!D$15,CalculationsAndCharts!$A130+$A$11,IF($C$7,8,0),1,1)</f>
        <v>102</v>
      </c>
      <c r="F130" s="4">
        <f ca="1">OFFSET(InputPriceData!E$15,CalculationsAndCharts!$A130+$A$11,IF($C$7,8,0),1,1)</f>
        <v>100.41</v>
      </c>
      <c r="G130" s="4">
        <f ca="1">OFFSET(InputPriceData!F$15,CalculationsAndCharts!$A130+$A$11,IF($C$7,8,0),1,1)</f>
        <v>100.69</v>
      </c>
      <c r="H130" s="133"/>
      <c r="I130" s="133"/>
      <c r="J130" s="37">
        <f t="shared" ca="1" si="31"/>
        <v>2703</v>
      </c>
      <c r="K130" s="124">
        <f t="shared" ca="1" si="32"/>
        <v>2.4899999999999949</v>
      </c>
      <c r="L130" s="343">
        <f t="shared" ca="1" si="23"/>
        <v>0.78086556518360872</v>
      </c>
      <c r="M130" s="345">
        <f t="shared" ca="1" si="33"/>
        <v>0.8084551683674317</v>
      </c>
      <c r="N130" s="344">
        <f t="shared" ca="1" si="24"/>
        <v>0.96587367579140282</v>
      </c>
      <c r="O130" s="4"/>
      <c r="P130" s="4"/>
      <c r="Q130" s="3"/>
      <c r="S130" s="4"/>
      <c r="T130" s="4" t="b">
        <f t="shared" ca="1" si="25"/>
        <v>0</v>
      </c>
      <c r="U130" t="b">
        <f t="shared" ca="1" si="26"/>
        <v>0</v>
      </c>
      <c r="W130" s="317" t="b">
        <f t="shared" ca="1" si="27"/>
        <v>0</v>
      </c>
      <c r="X130" s="317" t="b">
        <f t="shared" ca="1" si="34"/>
        <v>1</v>
      </c>
      <c r="Y130" s="317" t="b">
        <f t="shared" ca="1" si="28"/>
        <v>0</v>
      </c>
      <c r="Z130" t="b">
        <f t="shared" ca="1" si="29"/>
        <v>0</v>
      </c>
      <c r="AA130" s="37" t="b">
        <f t="shared" ca="1" si="35"/>
        <v>0</v>
      </c>
      <c r="AB130" t="b">
        <f t="shared" ca="1" si="30"/>
        <v>0</v>
      </c>
      <c r="AD130" t="b">
        <f t="shared" ca="1" si="36"/>
        <v>0</v>
      </c>
      <c r="AE130" s="37" t="b">
        <f t="shared" ca="1" si="37"/>
        <v>0</v>
      </c>
      <c r="AF130" t="b">
        <f t="shared" ca="1" si="38"/>
        <v>0</v>
      </c>
      <c r="AG130" s="317" t="b">
        <f t="shared" ca="1" si="39"/>
        <v>0</v>
      </c>
      <c r="AH130" s="317" t="b">
        <f t="shared" ca="1" si="40"/>
        <v>1</v>
      </c>
      <c r="AI130" s="317" t="b">
        <f t="shared" ca="1" si="41"/>
        <v>0</v>
      </c>
    </row>
    <row r="131" spans="1:35" x14ac:dyDescent="0.25">
      <c r="A131">
        <v>99</v>
      </c>
      <c r="B131" s="169">
        <f ca="1">OFFSET(InputPriceData!B$15,CalculationsAndCharts!$A131+$A$11,0,1,1)</f>
        <v>41702</v>
      </c>
      <c r="C131" s="3">
        <f ca="1">OFFSET(InputPriceData!G$15,CalculationsAndCharts!$A131+$A$11,IF($C$7,8,0),1,1)</f>
        <v>2092400</v>
      </c>
      <c r="D131" s="4">
        <f ca="1">OFFSET(InputPriceData!C$15,CalculationsAndCharts!$A131+$A$11,IF($C$7,8,0),1,1)</f>
        <v>100.93</v>
      </c>
      <c r="E131" s="4">
        <f ca="1">OFFSET(InputPriceData!D$15,CalculationsAndCharts!$A131+$A$11,IF($C$7,8,0),1,1)</f>
        <v>101.03</v>
      </c>
      <c r="F131" s="4">
        <f ca="1">OFFSET(InputPriceData!E$15,CalculationsAndCharts!$A131+$A$11,IF($C$7,8,0),1,1)</f>
        <v>100.08</v>
      </c>
      <c r="G131" s="4">
        <f ca="1">OFFSET(InputPriceData!F$15,CalculationsAndCharts!$A131+$A$11,IF($C$7,8,0),1,1)</f>
        <v>100.39</v>
      </c>
      <c r="H131" s="133"/>
      <c r="I131" s="133"/>
      <c r="J131" s="37">
        <f t="shared" ca="1" si="31"/>
        <v>2702</v>
      </c>
      <c r="K131" s="124">
        <f t="shared" ca="1" si="32"/>
        <v>2.480000000000004</v>
      </c>
      <c r="L131" s="343">
        <f t="shared" ca="1" si="23"/>
        <v>0.56896025137571204</v>
      </c>
      <c r="M131" s="345">
        <f t="shared" ca="1" si="33"/>
        <v>0.81579734446764052</v>
      </c>
      <c r="N131" s="344">
        <f t="shared" ca="1" si="24"/>
        <v>0.69742841801844146</v>
      </c>
      <c r="O131" s="4"/>
      <c r="P131" s="4"/>
      <c r="Q131" s="3"/>
      <c r="S131" s="4"/>
      <c r="T131" s="4" t="b">
        <f t="shared" ca="1" si="25"/>
        <v>0</v>
      </c>
      <c r="U131" t="b">
        <f t="shared" ca="1" si="26"/>
        <v>0</v>
      </c>
      <c r="W131" s="317" t="b">
        <f t="shared" ca="1" si="27"/>
        <v>0</v>
      </c>
      <c r="X131" s="317" t="b">
        <f t="shared" ca="1" si="34"/>
        <v>1</v>
      </c>
      <c r="Y131" s="317" t="b">
        <f t="shared" ca="1" si="28"/>
        <v>0</v>
      </c>
      <c r="Z131" t="b">
        <f t="shared" ca="1" si="29"/>
        <v>0</v>
      </c>
      <c r="AA131" s="37" t="b">
        <f t="shared" ca="1" si="35"/>
        <v>0</v>
      </c>
      <c r="AB131" t="b">
        <f t="shared" ca="1" si="30"/>
        <v>0</v>
      </c>
      <c r="AD131" t="b">
        <f t="shared" ca="1" si="36"/>
        <v>0</v>
      </c>
      <c r="AE131" s="37" t="b">
        <f t="shared" ca="1" si="37"/>
        <v>0</v>
      </c>
      <c r="AF131" t="b">
        <f t="shared" ca="1" si="38"/>
        <v>0</v>
      </c>
      <c r="AG131" s="317" t="b">
        <f t="shared" ca="1" si="39"/>
        <v>0</v>
      </c>
      <c r="AH131" s="317" t="b">
        <f t="shared" ca="1" si="40"/>
        <v>1</v>
      </c>
      <c r="AI131" s="317" t="b">
        <f t="shared" ca="1" si="41"/>
        <v>0</v>
      </c>
    </row>
    <row r="132" spans="1:35" x14ac:dyDescent="0.25">
      <c r="A132">
        <v>100</v>
      </c>
      <c r="B132" s="169">
        <f ca="1">OFFSET(InputPriceData!B$15,CalculationsAndCharts!$A132+$A$11,0,1,1)</f>
        <v>41701</v>
      </c>
      <c r="C132" s="3">
        <f ca="1">OFFSET(InputPriceData!G$15,CalculationsAndCharts!$A132+$A$11,IF($C$7,8,0),1,1)</f>
        <v>1639200</v>
      </c>
      <c r="D132" s="4">
        <f ca="1">OFFSET(InputPriceData!C$15,CalculationsAndCharts!$A132+$A$11,IF($C$7,8,0),1,1)</f>
        <v>96.9</v>
      </c>
      <c r="E132" s="4">
        <f ca="1">OFFSET(InputPriceData!D$15,CalculationsAndCharts!$A132+$A$11,IF($C$7,8,0),1,1)</f>
        <v>98.57</v>
      </c>
      <c r="F132" s="4">
        <f ca="1">OFFSET(InputPriceData!E$15,CalculationsAndCharts!$A132+$A$11,IF($C$7,8,0),1,1)</f>
        <v>96.74</v>
      </c>
      <c r="G132" s="4">
        <f ca="1">OFFSET(InputPriceData!F$15,CalculationsAndCharts!$A132+$A$11,IF($C$7,8,0),1,1)</f>
        <v>98.2</v>
      </c>
      <c r="H132" s="133"/>
      <c r="I132" s="133"/>
      <c r="J132" s="37">
        <f t="shared" ca="1" si="31"/>
        <v>2701</v>
      </c>
      <c r="K132" s="124">
        <f t="shared" ca="1" si="32"/>
        <v>0.60999999999999943</v>
      </c>
      <c r="L132" s="343">
        <f t="shared" ca="1" si="23"/>
        <v>0.47460956197488419</v>
      </c>
      <c r="M132" s="345">
        <f t="shared" ca="1" si="33"/>
        <v>0.82320620027007119</v>
      </c>
      <c r="N132" s="344">
        <f t="shared" ca="1" si="24"/>
        <v>0.57653788542794981</v>
      </c>
      <c r="O132" s="4"/>
      <c r="P132" s="4"/>
      <c r="Q132" s="3"/>
      <c r="S132" s="4"/>
      <c r="T132" s="4" t="b">
        <f t="shared" ca="1" si="25"/>
        <v>0</v>
      </c>
      <c r="U132" t="b">
        <f t="shared" ca="1" si="26"/>
        <v>0</v>
      </c>
      <c r="W132" s="317" t="b">
        <f t="shared" ca="1" si="27"/>
        <v>0</v>
      </c>
      <c r="X132" s="317" t="b">
        <f t="shared" ca="1" si="34"/>
        <v>1</v>
      </c>
      <c r="Y132" s="317" t="b">
        <f t="shared" ca="1" si="28"/>
        <v>0</v>
      </c>
      <c r="Z132" t="b">
        <f t="shared" ca="1" si="29"/>
        <v>0</v>
      </c>
      <c r="AA132" s="37" t="b">
        <f t="shared" ca="1" si="35"/>
        <v>0</v>
      </c>
      <c r="AB132" t="b">
        <f t="shared" ca="1" si="30"/>
        <v>0</v>
      </c>
      <c r="AD132" t="b">
        <f t="shared" ca="1" si="36"/>
        <v>0</v>
      </c>
      <c r="AE132" s="37" t="b">
        <f t="shared" ca="1" si="37"/>
        <v>0</v>
      </c>
      <c r="AF132" t="b">
        <f t="shared" ca="1" si="38"/>
        <v>0</v>
      </c>
      <c r="AG132" s="317" t="b">
        <f t="shared" ca="1" si="39"/>
        <v>0</v>
      </c>
      <c r="AH132" s="317" t="b">
        <f t="shared" ca="1" si="40"/>
        <v>1</v>
      </c>
      <c r="AI132" s="317" t="b">
        <f t="shared" ca="1" si="41"/>
        <v>0</v>
      </c>
    </row>
    <row r="133" spans="1:35" x14ac:dyDescent="0.25">
      <c r="A133">
        <v>101</v>
      </c>
      <c r="B133" s="169">
        <f ca="1">OFFSET(InputPriceData!B$15,CalculationsAndCharts!$A133+$A$11,0,1,1)</f>
        <v>41698</v>
      </c>
      <c r="C133" s="3">
        <f ca="1">OFFSET(InputPriceData!G$15,CalculationsAndCharts!$A133+$A$11,IF($C$7,8,0),1,1)</f>
        <v>1721600</v>
      </c>
      <c r="D133" s="4">
        <f ca="1">OFFSET(InputPriceData!C$15,CalculationsAndCharts!$A133+$A$11,IF($C$7,8,0),1,1)</f>
        <v>96.86</v>
      </c>
      <c r="E133" s="4">
        <f ca="1">OFFSET(InputPriceData!D$15,CalculationsAndCharts!$A133+$A$11,IF($C$7,8,0),1,1)</f>
        <v>98.95</v>
      </c>
      <c r="F133" s="4">
        <f ca="1">OFFSET(InputPriceData!E$15,CalculationsAndCharts!$A133+$A$11,IF($C$7,8,0),1,1)</f>
        <v>96.86</v>
      </c>
      <c r="G133" s="4">
        <f ca="1">OFFSET(InputPriceData!F$15,CalculationsAndCharts!$A133+$A$11,IF($C$7,8,0),1,1)</f>
        <v>97.91</v>
      </c>
      <c r="H133" s="133"/>
      <c r="I133" s="133"/>
      <c r="J133" s="37">
        <f t="shared" ca="1" si="31"/>
        <v>2700</v>
      </c>
      <c r="K133" s="124">
        <f t="shared" ca="1" si="32"/>
        <v>1.3299999999999983</v>
      </c>
      <c r="L133" s="343">
        <f t="shared" ca="1" si="23"/>
        <v>0.45936961946662974</v>
      </c>
      <c r="M133" s="345">
        <f t="shared" ca="1" si="33"/>
        <v>0.83068234134215058</v>
      </c>
      <c r="N133" s="344">
        <f t="shared" ca="1" si="24"/>
        <v>0.55300275039483415</v>
      </c>
      <c r="O133" s="4"/>
      <c r="P133" s="4"/>
      <c r="Q133" s="3"/>
      <c r="S133" s="4"/>
      <c r="T133" s="4" t="b">
        <f t="shared" ca="1" si="25"/>
        <v>0</v>
      </c>
      <c r="U133" t="b">
        <f t="shared" ca="1" si="26"/>
        <v>0</v>
      </c>
      <c r="W133" s="317" t="b">
        <f t="shared" ca="1" si="27"/>
        <v>0</v>
      </c>
      <c r="X133" s="317" t="b">
        <f t="shared" ca="1" si="34"/>
        <v>1</v>
      </c>
      <c r="Y133" s="317" t="b">
        <f t="shared" ca="1" si="28"/>
        <v>0</v>
      </c>
      <c r="Z133" t="b">
        <f t="shared" ca="1" si="29"/>
        <v>0</v>
      </c>
      <c r="AA133" s="37" t="b">
        <f t="shared" ca="1" si="35"/>
        <v>0</v>
      </c>
      <c r="AB133" t="b">
        <f t="shared" ca="1" si="30"/>
        <v>0</v>
      </c>
      <c r="AD133" t="b">
        <f t="shared" ca="1" si="36"/>
        <v>0</v>
      </c>
      <c r="AE133" s="37" t="b">
        <f t="shared" ca="1" si="37"/>
        <v>0</v>
      </c>
      <c r="AF133" t="b">
        <f t="shared" ca="1" si="38"/>
        <v>0</v>
      </c>
      <c r="AG133" s="317" t="b">
        <f t="shared" ca="1" si="39"/>
        <v>0</v>
      </c>
      <c r="AH133" s="317" t="b">
        <f t="shared" ca="1" si="40"/>
        <v>1</v>
      </c>
      <c r="AI133" s="317" t="b">
        <f t="shared" ca="1" si="41"/>
        <v>0</v>
      </c>
    </row>
    <row r="134" spans="1:35" x14ac:dyDescent="0.25">
      <c r="A134">
        <v>102</v>
      </c>
      <c r="B134" s="169">
        <f ca="1">OFFSET(InputPriceData!B$15,CalculationsAndCharts!$A134+$A$11,0,1,1)</f>
        <v>41697</v>
      </c>
      <c r="C134" s="3">
        <f ca="1">OFFSET(InputPriceData!G$15,CalculationsAndCharts!$A134+$A$11,IF($C$7,8,0),1,1)</f>
        <v>1699300</v>
      </c>
      <c r="D134" s="4">
        <f ca="1">OFFSET(InputPriceData!C$15,CalculationsAndCharts!$A134+$A$11,IF($C$7,8,0),1,1)</f>
        <v>96.47</v>
      </c>
      <c r="E134" s="4">
        <f ca="1">OFFSET(InputPriceData!D$15,CalculationsAndCharts!$A134+$A$11,IF($C$7,8,0),1,1)</f>
        <v>97.59</v>
      </c>
      <c r="F134" s="4">
        <f ca="1">OFFSET(InputPriceData!E$15,CalculationsAndCharts!$A134+$A$11,IF($C$7,8,0),1,1)</f>
        <v>96.3</v>
      </c>
      <c r="G134" s="4">
        <f ca="1">OFFSET(InputPriceData!F$15,CalculationsAndCharts!$A134+$A$11,IF($C$7,8,0),1,1)</f>
        <v>97.59</v>
      </c>
      <c r="H134" s="133"/>
      <c r="I134" s="133"/>
      <c r="J134" s="37">
        <f t="shared" ca="1" si="31"/>
        <v>2699</v>
      </c>
      <c r="K134" s="124">
        <f t="shared" ca="1" si="32"/>
        <v>0.81000000000000227</v>
      </c>
      <c r="L134" s="343">
        <f t="shared" ca="1" si="23"/>
        <v>0.49851917561718978</v>
      </c>
      <c r="M134" s="345">
        <f t="shared" ca="1" si="33"/>
        <v>0.83822637875090877</v>
      </c>
      <c r="N134" s="344">
        <f t="shared" ca="1" si="24"/>
        <v>0.59473095604562454</v>
      </c>
      <c r="O134" s="4"/>
      <c r="P134" s="4"/>
      <c r="Q134" s="3"/>
      <c r="S134" s="4"/>
      <c r="T134" s="4" t="b">
        <f t="shared" ca="1" si="25"/>
        <v>0</v>
      </c>
      <c r="U134" t="b">
        <f t="shared" ca="1" si="26"/>
        <v>0</v>
      </c>
      <c r="W134" s="317" t="b">
        <f t="shared" ca="1" si="27"/>
        <v>0</v>
      </c>
      <c r="X134" s="317" t="b">
        <f t="shared" ca="1" si="34"/>
        <v>1</v>
      </c>
      <c r="Y134" s="317" t="b">
        <f t="shared" ca="1" si="28"/>
        <v>0</v>
      </c>
      <c r="Z134" t="b">
        <f t="shared" ca="1" si="29"/>
        <v>0</v>
      </c>
      <c r="AA134" s="37" t="b">
        <f t="shared" ca="1" si="35"/>
        <v>0</v>
      </c>
      <c r="AB134" t="b">
        <f t="shared" ca="1" si="30"/>
        <v>0</v>
      </c>
      <c r="AD134" t="b">
        <f t="shared" ca="1" si="36"/>
        <v>0</v>
      </c>
      <c r="AE134" s="37" t="b">
        <f t="shared" ca="1" si="37"/>
        <v>0</v>
      </c>
      <c r="AF134" t="b">
        <f t="shared" ca="1" si="38"/>
        <v>0</v>
      </c>
      <c r="AG134" s="317" t="b">
        <f t="shared" ca="1" si="39"/>
        <v>0</v>
      </c>
      <c r="AH134" s="317" t="b">
        <f t="shared" ca="1" si="40"/>
        <v>1</v>
      </c>
      <c r="AI134" s="317" t="b">
        <f t="shared" ca="1" si="41"/>
        <v>0</v>
      </c>
    </row>
    <row r="135" spans="1:35" x14ac:dyDescent="0.25">
      <c r="A135">
        <v>103</v>
      </c>
      <c r="B135" s="169">
        <f ca="1">OFFSET(InputPriceData!B$15,CalculationsAndCharts!$A135+$A$11,0,1,1)</f>
        <v>41696</v>
      </c>
      <c r="C135" s="3">
        <f ca="1">OFFSET(InputPriceData!G$15,CalculationsAndCharts!$A135+$A$11,IF($C$7,8,0),1,1)</f>
        <v>2047300</v>
      </c>
      <c r="D135" s="4">
        <f ca="1">OFFSET(InputPriceData!C$15,CalculationsAndCharts!$A135+$A$11,IF($C$7,8,0),1,1)</f>
        <v>96.95</v>
      </c>
      <c r="E135" s="4">
        <f ca="1">OFFSET(InputPriceData!D$15,CalculationsAndCharts!$A135+$A$11,IF($C$7,8,0),1,1)</f>
        <v>97.34</v>
      </c>
      <c r="F135" s="4">
        <f ca="1">OFFSET(InputPriceData!E$15,CalculationsAndCharts!$A135+$A$11,IF($C$7,8,0),1,1)</f>
        <v>96.25</v>
      </c>
      <c r="G135" s="4">
        <f ca="1">OFFSET(InputPriceData!F$15,CalculationsAndCharts!$A135+$A$11,IF($C$7,8,0),1,1)</f>
        <v>96.58</v>
      </c>
      <c r="H135" s="133"/>
      <c r="I135" s="133"/>
      <c r="J135" s="37">
        <f t="shared" ca="1" si="31"/>
        <v>2698</v>
      </c>
      <c r="K135" s="124">
        <f t="shared" ca="1" si="32"/>
        <v>-1.6400000000000006</v>
      </c>
      <c r="L135" s="343">
        <f t="shared" ca="1" si="23"/>
        <v>0.62997405531013928</v>
      </c>
      <c r="M135" s="345">
        <f t="shared" ca="1" si="33"/>
        <v>0.84583892911292513</v>
      </c>
      <c r="N135" s="344">
        <f t="shared" ca="1" si="24"/>
        <v>0.74479198536159308</v>
      </c>
      <c r="O135" s="4"/>
      <c r="P135" s="4"/>
      <c r="Q135" s="3"/>
      <c r="S135" s="4"/>
      <c r="T135" s="4" t="b">
        <f t="shared" ca="1" si="25"/>
        <v>0</v>
      </c>
      <c r="U135" t="b">
        <f t="shared" ca="1" si="26"/>
        <v>0</v>
      </c>
      <c r="W135" s="317" t="b">
        <f t="shared" ca="1" si="27"/>
        <v>0</v>
      </c>
      <c r="X135" s="317" t="b">
        <f t="shared" ca="1" si="34"/>
        <v>1</v>
      </c>
      <c r="Y135" s="317" t="b">
        <f t="shared" ca="1" si="28"/>
        <v>0</v>
      </c>
      <c r="Z135" t="b">
        <f t="shared" ca="1" si="29"/>
        <v>0</v>
      </c>
      <c r="AA135" s="37" t="b">
        <f t="shared" ca="1" si="35"/>
        <v>0</v>
      </c>
      <c r="AB135" t="b">
        <f t="shared" ca="1" si="30"/>
        <v>0</v>
      </c>
      <c r="AD135" t="b">
        <f t="shared" ca="1" si="36"/>
        <v>0</v>
      </c>
      <c r="AE135" s="37" t="b">
        <f t="shared" ca="1" si="37"/>
        <v>0</v>
      </c>
      <c r="AF135" t="b">
        <f t="shared" ca="1" si="38"/>
        <v>0</v>
      </c>
      <c r="AG135" s="317" t="b">
        <f t="shared" ca="1" si="39"/>
        <v>0</v>
      </c>
      <c r="AH135" s="317" t="b">
        <f t="shared" ca="1" si="40"/>
        <v>1</v>
      </c>
      <c r="AI135" s="317" t="b">
        <f t="shared" ca="1" si="41"/>
        <v>0</v>
      </c>
    </row>
    <row r="136" spans="1:35" x14ac:dyDescent="0.25">
      <c r="A136">
        <v>104</v>
      </c>
      <c r="B136" s="169">
        <f ca="1">OFFSET(InputPriceData!B$15,CalculationsAndCharts!$A136+$A$11,0,1,1)</f>
        <v>41695</v>
      </c>
      <c r="C136" s="3">
        <f ca="1">OFFSET(InputPriceData!G$15,CalculationsAndCharts!$A136+$A$11,IF($C$7,8,0),1,1)</f>
        <v>1763300</v>
      </c>
      <c r="D136" s="4">
        <f ca="1">OFFSET(InputPriceData!C$15,CalculationsAndCharts!$A136+$A$11,IF($C$7,8,0),1,1)</f>
        <v>98.21</v>
      </c>
      <c r="E136" s="4">
        <f ca="1">OFFSET(InputPriceData!D$15,CalculationsAndCharts!$A136+$A$11,IF($C$7,8,0),1,1)</f>
        <v>98.57</v>
      </c>
      <c r="F136" s="4">
        <f ca="1">OFFSET(InputPriceData!E$15,CalculationsAndCharts!$A136+$A$11,IF($C$7,8,0),1,1)</f>
        <v>96.52</v>
      </c>
      <c r="G136" s="4">
        <f ca="1">OFFSET(InputPriceData!F$15,CalculationsAndCharts!$A136+$A$11,IF($C$7,8,0),1,1)</f>
        <v>96.78</v>
      </c>
      <c r="H136" s="133"/>
      <c r="I136" s="133"/>
      <c r="J136" s="37">
        <f t="shared" ca="1" si="31"/>
        <v>2697</v>
      </c>
      <c r="K136" s="124">
        <f t="shared" ca="1" si="32"/>
        <v>0.18000000000000682</v>
      </c>
      <c r="L136" s="343">
        <f t="shared" ca="1" si="23"/>
        <v>0.70620108102592472</v>
      </c>
      <c r="M136" s="345">
        <f t="shared" ca="1" si="33"/>
        <v>0.85352061464472773</v>
      </c>
      <c r="N136" s="344">
        <f t="shared" ca="1" si="24"/>
        <v>0.82739780259423046</v>
      </c>
      <c r="O136" s="4"/>
      <c r="P136" s="4"/>
      <c r="Q136" s="3"/>
      <c r="S136" s="4"/>
      <c r="T136" s="4" t="b">
        <f t="shared" ca="1" si="25"/>
        <v>0</v>
      </c>
      <c r="U136" t="b">
        <f t="shared" ca="1" si="26"/>
        <v>0</v>
      </c>
      <c r="W136" s="317" t="b">
        <f t="shared" ca="1" si="27"/>
        <v>0</v>
      </c>
      <c r="X136" s="317" t="b">
        <f t="shared" ca="1" si="34"/>
        <v>1</v>
      </c>
      <c r="Y136" s="317" t="b">
        <f t="shared" ca="1" si="28"/>
        <v>0</v>
      </c>
      <c r="Z136" t="b">
        <f t="shared" ca="1" si="29"/>
        <v>0</v>
      </c>
      <c r="AA136" s="37" t="b">
        <f t="shared" ca="1" si="35"/>
        <v>0</v>
      </c>
      <c r="AB136" t="b">
        <f t="shared" ca="1" si="30"/>
        <v>0</v>
      </c>
      <c r="AD136" t="b">
        <f t="shared" ca="1" si="36"/>
        <v>0</v>
      </c>
      <c r="AE136" s="37" t="b">
        <f t="shared" ca="1" si="37"/>
        <v>0</v>
      </c>
      <c r="AF136" t="b">
        <f t="shared" ca="1" si="38"/>
        <v>0</v>
      </c>
      <c r="AG136" s="317" t="b">
        <f t="shared" ca="1" si="39"/>
        <v>0</v>
      </c>
      <c r="AH136" s="317" t="b">
        <f t="shared" ca="1" si="40"/>
        <v>1</v>
      </c>
      <c r="AI136" s="317" t="b">
        <f t="shared" ca="1" si="41"/>
        <v>0</v>
      </c>
    </row>
    <row r="137" spans="1:35" x14ac:dyDescent="0.25">
      <c r="A137">
        <v>105</v>
      </c>
      <c r="B137" s="169">
        <f ca="1">OFFSET(InputPriceData!B$15,CalculationsAndCharts!$A137+$A$11,0,1,1)</f>
        <v>41694</v>
      </c>
      <c r="C137" s="3">
        <f ca="1">OFFSET(InputPriceData!G$15,CalculationsAndCharts!$A137+$A$11,IF($C$7,8,0),1,1)</f>
        <v>3017400</v>
      </c>
      <c r="D137" s="4">
        <f ca="1">OFFSET(InputPriceData!C$15,CalculationsAndCharts!$A137+$A$11,IF($C$7,8,0),1,1)</f>
        <v>97.08</v>
      </c>
      <c r="E137" s="4">
        <f ca="1">OFFSET(InputPriceData!D$15,CalculationsAndCharts!$A137+$A$11,IF($C$7,8,0),1,1)</f>
        <v>99.48</v>
      </c>
      <c r="F137" s="4">
        <f ca="1">OFFSET(InputPriceData!E$15,CalculationsAndCharts!$A137+$A$11,IF($C$7,8,0),1,1)</f>
        <v>97.06</v>
      </c>
      <c r="G137" s="4">
        <f ca="1">OFFSET(InputPriceData!F$15,CalculationsAndCharts!$A137+$A$11,IF($C$7,8,0),1,1)</f>
        <v>98.22</v>
      </c>
      <c r="H137" s="133"/>
      <c r="I137" s="133"/>
      <c r="J137" s="37">
        <f t="shared" ca="1" si="31"/>
        <v>2696</v>
      </c>
      <c r="K137" s="124">
        <f t="shared" ca="1" si="32"/>
        <v>1.8700000000000045</v>
      </c>
      <c r="L137" s="343">
        <f t="shared" ca="1" si="23"/>
        <v>0.64811112318717989</v>
      </c>
      <c r="M137" s="345">
        <f t="shared" ca="1" si="33"/>
        <v>0.86127206321365057</v>
      </c>
      <c r="N137" s="344">
        <f t="shared" ca="1" si="24"/>
        <v>0.75250452309911608</v>
      </c>
      <c r="O137" s="4"/>
      <c r="P137" s="4"/>
      <c r="Q137" s="3"/>
      <c r="S137" s="4"/>
      <c r="T137" s="4" t="b">
        <f t="shared" ca="1" si="25"/>
        <v>0</v>
      </c>
      <c r="U137" t="b">
        <f t="shared" ca="1" si="26"/>
        <v>0</v>
      </c>
      <c r="W137" s="317" t="b">
        <f t="shared" ca="1" si="27"/>
        <v>0</v>
      </c>
      <c r="X137" s="317" t="b">
        <f t="shared" ca="1" si="34"/>
        <v>1</v>
      </c>
      <c r="Y137" s="317" t="b">
        <f t="shared" ca="1" si="28"/>
        <v>0</v>
      </c>
      <c r="Z137" t="b">
        <f t="shared" ca="1" si="29"/>
        <v>0</v>
      </c>
      <c r="AA137" s="37" t="b">
        <f t="shared" ca="1" si="35"/>
        <v>0</v>
      </c>
      <c r="AB137" t="b">
        <f t="shared" ca="1" si="30"/>
        <v>0</v>
      </c>
      <c r="AD137" t="b">
        <f t="shared" ca="1" si="36"/>
        <v>0</v>
      </c>
      <c r="AE137" s="37" t="b">
        <f t="shared" ca="1" si="37"/>
        <v>0</v>
      </c>
      <c r="AF137" t="b">
        <f t="shared" ca="1" si="38"/>
        <v>0</v>
      </c>
      <c r="AG137" s="317" t="b">
        <f t="shared" ca="1" si="39"/>
        <v>0</v>
      </c>
      <c r="AH137" s="317" t="b">
        <f t="shared" ca="1" si="40"/>
        <v>1</v>
      </c>
      <c r="AI137" s="317" t="b">
        <f t="shared" ca="1" si="41"/>
        <v>0</v>
      </c>
    </row>
    <row r="138" spans="1:35" x14ac:dyDescent="0.25">
      <c r="A138">
        <v>106</v>
      </c>
      <c r="B138" s="169">
        <f ca="1">OFFSET(InputPriceData!B$15,CalculationsAndCharts!$A138+$A$11,0,1,1)</f>
        <v>41691</v>
      </c>
      <c r="C138" s="3">
        <f ca="1">OFFSET(InputPriceData!G$15,CalculationsAndCharts!$A138+$A$11,IF($C$7,8,0),1,1)</f>
        <v>2258600</v>
      </c>
      <c r="D138" s="4">
        <f ca="1">OFFSET(InputPriceData!C$15,CalculationsAndCharts!$A138+$A$11,IF($C$7,8,0),1,1)</f>
        <v>96.49</v>
      </c>
      <c r="E138" s="4">
        <f ca="1">OFFSET(InputPriceData!D$15,CalculationsAndCharts!$A138+$A$11,IF($C$7,8,0),1,1)</f>
        <v>97.35</v>
      </c>
      <c r="F138" s="4">
        <f ca="1">OFFSET(InputPriceData!E$15,CalculationsAndCharts!$A138+$A$11,IF($C$7,8,0),1,1)</f>
        <v>96.07</v>
      </c>
      <c r="G138" s="4">
        <f ca="1">OFFSET(InputPriceData!F$15,CalculationsAndCharts!$A138+$A$11,IF($C$7,8,0),1,1)</f>
        <v>96.6</v>
      </c>
      <c r="H138" s="133"/>
      <c r="I138" s="133"/>
      <c r="J138" s="37">
        <f t="shared" ca="1" si="31"/>
        <v>2695</v>
      </c>
      <c r="K138" s="124">
        <f t="shared" ca="1" si="32"/>
        <v>1.4399999999999977</v>
      </c>
      <c r="L138" s="343">
        <f t="shared" ca="1" si="23"/>
        <v>0.60396795267495507</v>
      </c>
      <c r="M138" s="345">
        <f t="shared" ca="1" si="33"/>
        <v>0.8690939083891529</v>
      </c>
      <c r="N138" s="344">
        <f t="shared" ca="1" si="24"/>
        <v>0.69493980667106137</v>
      </c>
      <c r="O138" s="4"/>
      <c r="P138" s="4"/>
      <c r="Q138" s="3"/>
      <c r="S138" s="4"/>
      <c r="T138" s="4" t="b">
        <f t="shared" ca="1" si="25"/>
        <v>0</v>
      </c>
      <c r="U138" t="b">
        <f t="shared" ca="1" si="26"/>
        <v>0</v>
      </c>
      <c r="W138" s="317" t="b">
        <f t="shared" ca="1" si="27"/>
        <v>0</v>
      </c>
      <c r="X138" s="317" t="b">
        <f t="shared" ca="1" si="34"/>
        <v>1</v>
      </c>
      <c r="Y138" s="317" t="b">
        <f t="shared" ca="1" si="28"/>
        <v>0</v>
      </c>
      <c r="Z138" t="b">
        <f t="shared" ca="1" si="29"/>
        <v>0</v>
      </c>
      <c r="AA138" s="37" t="b">
        <f t="shared" ca="1" si="35"/>
        <v>0</v>
      </c>
      <c r="AB138" t="b">
        <f t="shared" ca="1" si="30"/>
        <v>0</v>
      </c>
      <c r="AD138" t="b">
        <f t="shared" ca="1" si="36"/>
        <v>0</v>
      </c>
      <c r="AE138" s="37" t="b">
        <f t="shared" ca="1" si="37"/>
        <v>0</v>
      </c>
      <c r="AF138" t="b">
        <f t="shared" ca="1" si="38"/>
        <v>0</v>
      </c>
      <c r="AG138" s="317" t="b">
        <f t="shared" ca="1" si="39"/>
        <v>0</v>
      </c>
      <c r="AH138" s="317" t="b">
        <f t="shared" ca="1" si="40"/>
        <v>1</v>
      </c>
      <c r="AI138" s="317" t="b">
        <f t="shared" ca="1" si="41"/>
        <v>0</v>
      </c>
    </row>
    <row r="139" spans="1:35" x14ac:dyDescent="0.25">
      <c r="A139">
        <v>107</v>
      </c>
      <c r="B139" s="169">
        <f ca="1">OFFSET(InputPriceData!B$15,CalculationsAndCharts!$A139+$A$11,0,1,1)</f>
        <v>41690</v>
      </c>
      <c r="C139" s="3">
        <f ca="1">OFFSET(InputPriceData!G$15,CalculationsAndCharts!$A139+$A$11,IF($C$7,8,0),1,1)</f>
        <v>2043800</v>
      </c>
      <c r="D139" s="4">
        <f ca="1">OFFSET(InputPriceData!C$15,CalculationsAndCharts!$A139+$A$11,IF($C$7,8,0),1,1)</f>
        <v>95.25</v>
      </c>
      <c r="E139" s="4">
        <f ca="1">OFFSET(InputPriceData!D$15,CalculationsAndCharts!$A139+$A$11,IF($C$7,8,0),1,1)</f>
        <v>96.91</v>
      </c>
      <c r="F139" s="4">
        <f ca="1">OFFSET(InputPriceData!E$15,CalculationsAndCharts!$A139+$A$11,IF($C$7,8,0),1,1)</f>
        <v>95.05</v>
      </c>
      <c r="G139" s="4">
        <f ca="1">OFFSET(InputPriceData!F$15,CalculationsAndCharts!$A139+$A$11,IF($C$7,8,0),1,1)</f>
        <v>96.35</v>
      </c>
      <c r="H139" s="133"/>
      <c r="I139" s="133"/>
      <c r="J139" s="37">
        <f t="shared" ca="1" si="31"/>
        <v>2694</v>
      </c>
      <c r="K139" s="124">
        <f t="shared" ca="1" si="32"/>
        <v>0.47999999999998977</v>
      </c>
      <c r="L139" s="343">
        <f t="shared" ca="1" si="23"/>
        <v>0.66463025473710735</v>
      </c>
      <c r="M139" s="345">
        <f t="shared" ca="1" si="33"/>
        <v>0.8769867894946044</v>
      </c>
      <c r="N139" s="344">
        <f t="shared" ca="1" si="24"/>
        <v>0.75785663216218424</v>
      </c>
      <c r="O139" s="4"/>
      <c r="P139" s="4"/>
      <c r="Q139" s="3"/>
      <c r="S139" s="4"/>
      <c r="T139" s="4" t="b">
        <f t="shared" ca="1" si="25"/>
        <v>0</v>
      </c>
      <c r="U139" t="b">
        <f t="shared" ca="1" si="26"/>
        <v>0</v>
      </c>
      <c r="W139" s="317" t="b">
        <f t="shared" ca="1" si="27"/>
        <v>0</v>
      </c>
      <c r="X139" s="317" t="b">
        <f t="shared" ca="1" si="34"/>
        <v>1</v>
      </c>
      <c r="Y139" s="317" t="b">
        <f t="shared" ca="1" si="28"/>
        <v>0</v>
      </c>
      <c r="Z139" t="b">
        <f t="shared" ca="1" si="29"/>
        <v>0</v>
      </c>
      <c r="AA139" s="37" t="b">
        <f t="shared" ca="1" si="35"/>
        <v>0</v>
      </c>
      <c r="AB139" t="b">
        <f t="shared" ca="1" si="30"/>
        <v>0</v>
      </c>
      <c r="AD139" t="b">
        <f t="shared" ca="1" si="36"/>
        <v>0</v>
      </c>
      <c r="AE139" s="37" t="b">
        <f t="shared" ca="1" si="37"/>
        <v>0</v>
      </c>
      <c r="AF139" t="b">
        <f t="shared" ca="1" si="38"/>
        <v>0</v>
      </c>
      <c r="AG139" s="317" t="b">
        <f t="shared" ca="1" si="39"/>
        <v>0</v>
      </c>
      <c r="AH139" s="317" t="b">
        <f t="shared" ca="1" si="40"/>
        <v>1</v>
      </c>
      <c r="AI139" s="317" t="b">
        <f t="shared" ca="1" si="41"/>
        <v>0</v>
      </c>
    </row>
    <row r="140" spans="1:35" x14ac:dyDescent="0.25">
      <c r="A140">
        <v>108</v>
      </c>
      <c r="B140" s="169">
        <f ca="1">OFFSET(InputPriceData!B$15,CalculationsAndCharts!$A140+$A$11,0,1,1)</f>
        <v>41689</v>
      </c>
      <c r="C140" s="3">
        <f ca="1">OFFSET(InputPriceData!G$15,CalculationsAndCharts!$A140+$A$11,IF($C$7,8,0),1,1)</f>
        <v>2065400</v>
      </c>
      <c r="D140" s="4">
        <f ca="1">OFFSET(InputPriceData!C$15,CalculationsAndCharts!$A140+$A$11,IF($C$7,8,0),1,1)</f>
        <v>96.18</v>
      </c>
      <c r="E140" s="4">
        <f ca="1">OFFSET(InputPriceData!D$15,CalculationsAndCharts!$A140+$A$11,IF($C$7,8,0),1,1)</f>
        <v>97.13</v>
      </c>
      <c r="F140" s="4">
        <f ca="1">OFFSET(InputPriceData!E$15,CalculationsAndCharts!$A140+$A$11,IF($C$7,8,0),1,1)</f>
        <v>95.12</v>
      </c>
      <c r="G140" s="4">
        <f ca="1">OFFSET(InputPriceData!F$15,CalculationsAndCharts!$A140+$A$11,IF($C$7,8,0),1,1)</f>
        <v>95.16</v>
      </c>
      <c r="H140" s="133"/>
      <c r="I140" s="133"/>
      <c r="J140" s="37">
        <f t="shared" ca="1" si="31"/>
        <v>2693</v>
      </c>
      <c r="K140" s="124">
        <f t="shared" ca="1" si="32"/>
        <v>-0.77000000000001023</v>
      </c>
      <c r="L140" s="343">
        <f t="shared" ca="1" si="23"/>
        <v>0.79561082760444168</v>
      </c>
      <c r="M140" s="345">
        <f t="shared" ca="1" si="33"/>
        <v>0.88495135165954031</v>
      </c>
      <c r="N140" s="344">
        <f t="shared" ca="1" si="24"/>
        <v>0.89904470580494711</v>
      </c>
      <c r="O140" s="4"/>
      <c r="P140" s="4"/>
      <c r="Q140" s="3"/>
      <c r="S140" s="4"/>
      <c r="T140" s="4" t="b">
        <f t="shared" ca="1" si="25"/>
        <v>0</v>
      </c>
      <c r="U140" t="b">
        <f t="shared" ca="1" si="26"/>
        <v>0</v>
      </c>
      <c r="W140" s="317" t="b">
        <f t="shared" ca="1" si="27"/>
        <v>0</v>
      </c>
      <c r="X140" s="317" t="b">
        <f t="shared" ca="1" si="34"/>
        <v>1</v>
      </c>
      <c r="Y140" s="317" t="b">
        <f t="shared" ca="1" si="28"/>
        <v>0</v>
      </c>
      <c r="Z140" t="b">
        <f t="shared" ca="1" si="29"/>
        <v>0</v>
      </c>
      <c r="AA140" s="37" t="b">
        <f t="shared" ca="1" si="35"/>
        <v>0</v>
      </c>
      <c r="AB140" t="b">
        <f t="shared" ca="1" si="30"/>
        <v>0</v>
      </c>
      <c r="AD140" t="b">
        <f t="shared" ca="1" si="36"/>
        <v>0</v>
      </c>
      <c r="AE140" s="37" t="b">
        <f t="shared" ca="1" si="37"/>
        <v>0</v>
      </c>
      <c r="AF140" t="b">
        <f t="shared" ca="1" si="38"/>
        <v>0</v>
      </c>
      <c r="AG140" s="317" t="b">
        <f t="shared" ca="1" si="39"/>
        <v>0</v>
      </c>
      <c r="AH140" s="317" t="b">
        <f t="shared" ca="1" si="40"/>
        <v>1</v>
      </c>
      <c r="AI140" s="317" t="b">
        <f t="shared" ca="1" si="41"/>
        <v>0</v>
      </c>
    </row>
    <row r="141" spans="1:35" x14ac:dyDescent="0.25">
      <c r="A141">
        <v>109</v>
      </c>
      <c r="B141" s="169">
        <f ca="1">OFFSET(InputPriceData!B$15,CalculationsAndCharts!$A141+$A$11,0,1,1)</f>
        <v>41688</v>
      </c>
      <c r="C141" s="3">
        <f ca="1">OFFSET(InputPriceData!G$15,CalculationsAndCharts!$A141+$A$11,IF($C$7,8,0),1,1)</f>
        <v>1725900</v>
      </c>
      <c r="D141" s="4">
        <f ca="1">OFFSET(InputPriceData!C$15,CalculationsAndCharts!$A141+$A$11,IF($C$7,8,0),1,1)</f>
        <v>95.21</v>
      </c>
      <c r="E141" s="4">
        <f ca="1">OFFSET(InputPriceData!D$15,CalculationsAndCharts!$A141+$A$11,IF($C$7,8,0),1,1)</f>
        <v>96.35</v>
      </c>
      <c r="F141" s="4">
        <f ca="1">OFFSET(InputPriceData!E$15,CalculationsAndCharts!$A141+$A$11,IF($C$7,8,0),1,1)</f>
        <v>94.86</v>
      </c>
      <c r="G141" s="4">
        <f ca="1">OFFSET(InputPriceData!F$15,CalculationsAndCharts!$A141+$A$11,IF($C$7,8,0),1,1)</f>
        <v>95.87</v>
      </c>
      <c r="H141" s="133"/>
      <c r="I141" s="133"/>
      <c r="J141" s="37">
        <f t="shared" ca="1" si="31"/>
        <v>2692</v>
      </c>
      <c r="K141" s="124">
        <f t="shared" ca="1" si="32"/>
        <v>0.57999999999999829</v>
      </c>
      <c r="L141" s="343">
        <f t="shared" ca="1" si="23"/>
        <v>0.88395647235222385</v>
      </c>
      <c r="M141" s="345">
        <f t="shared" ca="1" si="33"/>
        <v>0.89298824587239189</v>
      </c>
      <c r="N141" s="344">
        <f t="shared" ca="1" si="24"/>
        <v>0.98988589876528044</v>
      </c>
      <c r="O141" s="4"/>
      <c r="P141" s="4"/>
      <c r="Q141" s="3"/>
      <c r="S141" s="4"/>
      <c r="T141" s="4" t="b">
        <f t="shared" ca="1" si="25"/>
        <v>0</v>
      </c>
      <c r="U141" t="b">
        <f t="shared" ca="1" si="26"/>
        <v>0</v>
      </c>
      <c r="W141" s="317" t="b">
        <f t="shared" ca="1" si="27"/>
        <v>0</v>
      </c>
      <c r="X141" s="317" t="b">
        <f t="shared" ca="1" si="34"/>
        <v>1</v>
      </c>
      <c r="Y141" s="317" t="b">
        <f t="shared" ca="1" si="28"/>
        <v>0</v>
      </c>
      <c r="Z141" t="b">
        <f t="shared" ca="1" si="29"/>
        <v>0</v>
      </c>
      <c r="AA141" s="37" t="b">
        <f t="shared" ca="1" si="35"/>
        <v>0</v>
      </c>
      <c r="AB141" t="b">
        <f t="shared" ca="1" si="30"/>
        <v>0</v>
      </c>
      <c r="AD141" t="b">
        <f t="shared" ca="1" si="36"/>
        <v>0</v>
      </c>
      <c r="AE141" s="37" t="b">
        <f t="shared" ca="1" si="37"/>
        <v>0</v>
      </c>
      <c r="AF141" t="b">
        <f t="shared" ca="1" si="38"/>
        <v>0</v>
      </c>
      <c r="AG141" s="317" t="b">
        <f t="shared" ca="1" si="39"/>
        <v>0</v>
      </c>
      <c r="AH141" s="317" t="b">
        <f t="shared" ca="1" si="40"/>
        <v>1</v>
      </c>
      <c r="AI141" s="317" t="b">
        <f t="shared" ca="1" si="41"/>
        <v>0</v>
      </c>
    </row>
    <row r="142" spans="1:35" x14ac:dyDescent="0.25">
      <c r="A142">
        <v>110</v>
      </c>
      <c r="B142" s="169">
        <f ca="1">OFFSET(InputPriceData!B$15,CalculationsAndCharts!$A142+$A$11,0,1,1)</f>
        <v>41684</v>
      </c>
      <c r="C142" s="3">
        <f ca="1">OFFSET(InputPriceData!G$15,CalculationsAndCharts!$A142+$A$11,IF($C$7,8,0),1,1)</f>
        <v>1655200</v>
      </c>
      <c r="D142" s="4">
        <f ca="1">OFFSET(InputPriceData!C$15,CalculationsAndCharts!$A142+$A$11,IF($C$7,8,0),1,1)</f>
        <v>94.82</v>
      </c>
      <c r="E142" s="4">
        <f ca="1">OFFSET(InputPriceData!D$15,CalculationsAndCharts!$A142+$A$11,IF($C$7,8,0),1,1)</f>
        <v>96.14</v>
      </c>
      <c r="F142" s="4">
        <f ca="1">OFFSET(InputPriceData!E$15,CalculationsAndCharts!$A142+$A$11,IF($C$7,8,0),1,1)</f>
        <v>94.56</v>
      </c>
      <c r="G142" s="4">
        <f ca="1">OFFSET(InputPriceData!F$15,CalculationsAndCharts!$A142+$A$11,IF($C$7,8,0),1,1)</f>
        <v>95.93</v>
      </c>
      <c r="H142" s="133"/>
      <c r="I142" s="133"/>
      <c r="J142" s="37">
        <f t="shared" ca="1" si="31"/>
        <v>2691</v>
      </c>
      <c r="K142" s="124">
        <f t="shared" ca="1" si="32"/>
        <v>0.26000000000000512</v>
      </c>
      <c r="L142" s="343">
        <f t="shared" ca="1" si="23"/>
        <v>0.90109812903369513</v>
      </c>
      <c r="M142" s="345">
        <f t="shared" ca="1" si="33"/>
        <v>0.90109812903369513</v>
      </c>
      <c r="N142" s="344">
        <f t="shared" ca="1" si="24"/>
        <v>1</v>
      </c>
      <c r="O142" s="4"/>
      <c r="P142" s="4"/>
      <c r="Q142" s="3"/>
      <c r="S142" s="4"/>
      <c r="T142" s="4" t="b">
        <f t="shared" ca="1" si="25"/>
        <v>0</v>
      </c>
      <c r="U142" t="b">
        <f t="shared" ca="1" si="26"/>
        <v>0</v>
      </c>
      <c r="W142" s="317" t="b">
        <f t="shared" ca="1" si="27"/>
        <v>0</v>
      </c>
      <c r="X142" s="317" t="b">
        <f t="shared" ca="1" si="34"/>
        <v>1</v>
      </c>
      <c r="Y142" s="317" t="b">
        <f t="shared" ca="1" si="28"/>
        <v>0</v>
      </c>
      <c r="Z142" t="b">
        <f t="shared" ca="1" si="29"/>
        <v>0</v>
      </c>
      <c r="AA142" s="37" t="b">
        <f t="shared" ca="1" si="35"/>
        <v>0</v>
      </c>
      <c r="AB142" t="b">
        <f t="shared" ca="1" si="30"/>
        <v>0</v>
      </c>
      <c r="AD142" t="b">
        <f t="shared" ca="1" si="36"/>
        <v>0</v>
      </c>
      <c r="AE142" s="37" t="b">
        <f t="shared" ca="1" si="37"/>
        <v>0</v>
      </c>
      <c r="AF142" t="b">
        <f t="shared" ca="1" si="38"/>
        <v>0</v>
      </c>
      <c r="AG142" s="317" t="b">
        <f t="shared" ca="1" si="39"/>
        <v>0</v>
      </c>
      <c r="AH142" s="317" t="b">
        <f t="shared" ca="1" si="40"/>
        <v>1</v>
      </c>
      <c r="AI142" s="317" t="b">
        <f t="shared" ca="1" si="41"/>
        <v>0</v>
      </c>
    </row>
    <row r="143" spans="1:35" x14ac:dyDescent="0.25">
      <c r="A143">
        <v>111</v>
      </c>
      <c r="B143" s="169">
        <f ca="1">OFFSET(InputPriceData!B$15,CalculationsAndCharts!$A143+$A$11,0,1,1)</f>
        <v>41683</v>
      </c>
      <c r="C143" s="3">
        <f ca="1">OFFSET(InputPriceData!G$15,CalculationsAndCharts!$A143+$A$11,IF($C$7,8,0),1,1)</f>
        <v>2006900</v>
      </c>
      <c r="D143" s="4">
        <f ca="1">OFFSET(InputPriceData!C$15,CalculationsAndCharts!$A143+$A$11,IF($C$7,8,0),1,1)</f>
        <v>95.2</v>
      </c>
      <c r="E143" s="4">
        <f ca="1">OFFSET(InputPriceData!D$15,CalculationsAndCharts!$A143+$A$11,IF($C$7,8,0),1,1)</f>
        <v>96.29</v>
      </c>
      <c r="F143" s="4">
        <f ca="1">OFFSET(InputPriceData!E$15,CalculationsAndCharts!$A143+$A$11,IF($C$7,8,0),1,1)</f>
        <v>94.91</v>
      </c>
      <c r="G143" s="4">
        <f ca="1">OFFSET(InputPriceData!F$15,CalculationsAndCharts!$A143+$A$11,IF($C$7,8,0),1,1)</f>
        <v>95.29</v>
      </c>
      <c r="H143" s="133"/>
      <c r="I143" s="133"/>
      <c r="J143" s="37">
        <f t="shared" ca="1" si="31"/>
        <v>2690</v>
      </c>
      <c r="K143" s="124">
        <f t="shared" ca="1" si="32"/>
        <v>1</v>
      </c>
      <c r="L143" s="343">
        <f t="shared" ca="1" si="23"/>
        <v>0.86855242345926587</v>
      </c>
      <c r="M143" s="345">
        <f t="shared" ca="1" si="33"/>
        <v>0.86855242345926587</v>
      </c>
      <c r="N143" s="344">
        <f t="shared" ca="1" si="24"/>
        <v>1</v>
      </c>
      <c r="O143" s="4"/>
      <c r="P143" s="4"/>
      <c r="Q143" s="3"/>
      <c r="S143" s="4"/>
      <c r="T143" s="4" t="b">
        <f t="shared" ca="1" si="25"/>
        <v>0</v>
      </c>
      <c r="U143" t="b">
        <f t="shared" ca="1" si="26"/>
        <v>0</v>
      </c>
      <c r="W143" s="317" t="b">
        <f t="shared" ca="1" si="27"/>
        <v>0</v>
      </c>
      <c r="X143" s="317" t="b">
        <f t="shared" ca="1" si="34"/>
        <v>1</v>
      </c>
      <c r="Y143" s="317" t="b">
        <f t="shared" ca="1" si="28"/>
        <v>0</v>
      </c>
      <c r="Z143" t="b">
        <f t="shared" ca="1" si="29"/>
        <v>0</v>
      </c>
      <c r="AA143" s="37" t="b">
        <f t="shared" ca="1" si="35"/>
        <v>0</v>
      </c>
      <c r="AB143" t="b">
        <f t="shared" ca="1" si="30"/>
        <v>0</v>
      </c>
      <c r="AD143" t="b">
        <f t="shared" ca="1" si="36"/>
        <v>0</v>
      </c>
      <c r="AE143" s="37" t="b">
        <f t="shared" ca="1" si="37"/>
        <v>0</v>
      </c>
      <c r="AF143" t="b">
        <f t="shared" ca="1" si="38"/>
        <v>0</v>
      </c>
      <c r="AG143" s="317" t="b">
        <f t="shared" ca="1" si="39"/>
        <v>0</v>
      </c>
      <c r="AH143" s="317" t="b">
        <f t="shared" ca="1" si="40"/>
        <v>1</v>
      </c>
      <c r="AI143" s="317" t="b">
        <f t="shared" ca="1" si="41"/>
        <v>0</v>
      </c>
    </row>
    <row r="144" spans="1:35" x14ac:dyDescent="0.25">
      <c r="A144">
        <v>112</v>
      </c>
      <c r="B144" s="169">
        <f ca="1">OFFSET(InputPriceData!B$15,CalculationsAndCharts!$A144+$A$11,0,1,1)</f>
        <v>41682</v>
      </c>
      <c r="C144" s="3">
        <f ca="1">OFFSET(InputPriceData!G$15,CalculationsAndCharts!$A144+$A$11,IF($C$7,8,0),1,1)</f>
        <v>2159000</v>
      </c>
      <c r="D144" s="4">
        <f ca="1">OFFSET(InputPriceData!C$15,CalculationsAndCharts!$A144+$A$11,IF($C$7,8,0),1,1)</f>
        <v>94.45</v>
      </c>
      <c r="E144" s="4">
        <f ca="1">OFFSET(InputPriceData!D$15,CalculationsAndCharts!$A144+$A$11,IF($C$7,8,0),1,1)</f>
        <v>95.74</v>
      </c>
      <c r="F144" s="4">
        <f ca="1">OFFSET(InputPriceData!E$15,CalculationsAndCharts!$A144+$A$11,IF($C$7,8,0),1,1)</f>
        <v>94.39</v>
      </c>
      <c r="G144" s="4">
        <f ca="1">OFFSET(InputPriceData!F$15,CalculationsAndCharts!$A144+$A$11,IF($C$7,8,0),1,1)</f>
        <v>95.67</v>
      </c>
      <c r="H144" s="133"/>
      <c r="I144" s="133"/>
      <c r="J144" s="37">
        <f t="shared" ca="1" si="31"/>
        <v>2689</v>
      </c>
      <c r="K144" s="124">
        <f t="shared" ca="1" si="32"/>
        <v>2.4399999999999977</v>
      </c>
      <c r="L144" s="343">
        <f t="shared" ca="1" si="23"/>
        <v>0.78841359496083863</v>
      </c>
      <c r="M144" s="345">
        <f t="shared" ca="1" si="33"/>
        <v>0.8352474725824407</v>
      </c>
      <c r="N144" s="344">
        <f t="shared" ca="1" si="24"/>
        <v>0.94392814206692555</v>
      </c>
      <c r="O144" s="4"/>
      <c r="P144" s="4"/>
      <c r="Q144" s="3"/>
      <c r="S144" s="4"/>
      <c r="T144" s="4" t="b">
        <f t="shared" ca="1" si="25"/>
        <v>0</v>
      </c>
      <c r="U144" t="b">
        <f t="shared" ca="1" si="26"/>
        <v>0</v>
      </c>
      <c r="W144" s="317" t="b">
        <f t="shared" ca="1" si="27"/>
        <v>0</v>
      </c>
      <c r="X144" s="317" t="b">
        <f t="shared" ca="1" si="34"/>
        <v>1</v>
      </c>
      <c r="Y144" s="317" t="b">
        <f t="shared" ca="1" si="28"/>
        <v>0</v>
      </c>
      <c r="Z144" t="b">
        <f t="shared" ca="1" si="29"/>
        <v>0</v>
      </c>
      <c r="AA144" s="37" t="b">
        <f t="shared" ca="1" si="35"/>
        <v>0</v>
      </c>
      <c r="AB144" t="b">
        <f t="shared" ca="1" si="30"/>
        <v>0</v>
      </c>
      <c r="AD144" t="b">
        <f t="shared" ca="1" si="36"/>
        <v>0</v>
      </c>
      <c r="AE144" s="37" t="b">
        <f t="shared" ca="1" si="37"/>
        <v>0</v>
      </c>
      <c r="AF144" t="b">
        <f t="shared" ca="1" si="38"/>
        <v>0</v>
      </c>
      <c r="AG144" s="317" t="b">
        <f t="shared" ca="1" si="39"/>
        <v>0</v>
      </c>
      <c r="AH144" s="317" t="b">
        <f t="shared" ca="1" si="40"/>
        <v>1</v>
      </c>
      <c r="AI144" s="317" t="b">
        <f t="shared" ca="1" si="41"/>
        <v>0</v>
      </c>
    </row>
    <row r="145" spans="1:35" x14ac:dyDescent="0.25">
      <c r="A145">
        <v>113</v>
      </c>
      <c r="B145" s="169">
        <f ca="1">OFFSET(InputPriceData!B$15,CalculationsAndCharts!$A145+$A$11,0,1,1)</f>
        <v>41681</v>
      </c>
      <c r="C145" s="3">
        <f ca="1">OFFSET(InputPriceData!G$15,CalculationsAndCharts!$A145+$A$11,IF($C$7,8,0),1,1)</f>
        <v>2373200</v>
      </c>
      <c r="D145" s="4">
        <f ca="1">OFFSET(InputPriceData!C$15,CalculationsAndCharts!$A145+$A$11,IF($C$7,8,0),1,1)</f>
        <v>92.81</v>
      </c>
      <c r="E145" s="4">
        <f ca="1">OFFSET(InputPriceData!D$15,CalculationsAndCharts!$A145+$A$11,IF($C$7,8,0),1,1)</f>
        <v>94.76</v>
      </c>
      <c r="F145" s="4">
        <f ca="1">OFFSET(InputPriceData!E$15,CalculationsAndCharts!$A145+$A$11,IF($C$7,8,0),1,1)</f>
        <v>92.72</v>
      </c>
      <c r="G145" s="4">
        <f ca="1">OFFSET(InputPriceData!F$15,CalculationsAndCharts!$A145+$A$11,IF($C$7,8,0),1,1)</f>
        <v>94.29</v>
      </c>
      <c r="H145" s="133"/>
      <c r="I145" s="133"/>
      <c r="J145" s="37">
        <f t="shared" ca="1" si="31"/>
        <v>2688</v>
      </c>
      <c r="K145" s="124">
        <f t="shared" ca="1" si="32"/>
        <v>2.0000000000010232E-2</v>
      </c>
      <c r="L145" s="343">
        <f t="shared" ca="1" si="23"/>
        <v>0.77823233522455504</v>
      </c>
      <c r="M145" s="345">
        <f t="shared" ca="1" si="33"/>
        <v>0.84283296930619644</v>
      </c>
      <c r="N145" s="344">
        <f t="shared" ca="1" si="24"/>
        <v>0.92335298162953994</v>
      </c>
      <c r="O145" s="4"/>
      <c r="P145" s="4"/>
      <c r="Q145" s="3"/>
      <c r="S145" s="4"/>
      <c r="T145" s="4" t="b">
        <f t="shared" ca="1" si="25"/>
        <v>0</v>
      </c>
      <c r="U145" t="b">
        <f t="shared" ca="1" si="26"/>
        <v>0</v>
      </c>
      <c r="W145" s="317" t="b">
        <f t="shared" ca="1" si="27"/>
        <v>0</v>
      </c>
      <c r="X145" s="317" t="b">
        <f t="shared" ca="1" si="34"/>
        <v>1</v>
      </c>
      <c r="Y145" s="317" t="b">
        <f t="shared" ca="1" si="28"/>
        <v>0</v>
      </c>
      <c r="Z145" t="b">
        <f t="shared" ca="1" si="29"/>
        <v>0</v>
      </c>
      <c r="AA145" s="37" t="b">
        <f t="shared" ca="1" si="35"/>
        <v>0</v>
      </c>
      <c r="AB145" t="b">
        <f t="shared" ca="1" si="30"/>
        <v>0</v>
      </c>
      <c r="AD145" t="b">
        <f t="shared" ca="1" si="36"/>
        <v>0</v>
      </c>
      <c r="AE145" s="37" t="b">
        <f t="shared" ca="1" si="37"/>
        <v>0</v>
      </c>
      <c r="AF145" t="b">
        <f t="shared" ca="1" si="38"/>
        <v>0</v>
      </c>
      <c r="AG145" s="317" t="b">
        <f t="shared" ca="1" si="39"/>
        <v>0</v>
      </c>
      <c r="AH145" s="317" t="b">
        <f t="shared" ca="1" si="40"/>
        <v>1</v>
      </c>
      <c r="AI145" s="317" t="b">
        <f t="shared" ca="1" si="41"/>
        <v>0</v>
      </c>
    </row>
    <row r="146" spans="1:35" x14ac:dyDescent="0.25">
      <c r="A146">
        <v>114</v>
      </c>
      <c r="B146" s="169">
        <f ca="1">OFFSET(InputPriceData!B$15,CalculationsAndCharts!$A146+$A$11,0,1,1)</f>
        <v>41680</v>
      </c>
      <c r="C146" s="3">
        <f ca="1">OFFSET(InputPriceData!G$15,CalculationsAndCharts!$A146+$A$11,IF($C$7,8,0),1,1)</f>
        <v>2458900</v>
      </c>
      <c r="D146" s="4">
        <f ca="1">OFFSET(InputPriceData!C$15,CalculationsAndCharts!$A146+$A$11,IF($C$7,8,0),1,1)</f>
        <v>94.3</v>
      </c>
      <c r="E146" s="4">
        <f ca="1">OFFSET(InputPriceData!D$15,CalculationsAndCharts!$A146+$A$11,IF($C$7,8,0),1,1)</f>
        <v>94.43</v>
      </c>
      <c r="F146" s="4">
        <f ca="1">OFFSET(InputPriceData!E$15,CalculationsAndCharts!$A146+$A$11,IF($C$7,8,0),1,1)</f>
        <v>92.66</v>
      </c>
      <c r="G146" s="4">
        <f ca="1">OFFSET(InputPriceData!F$15,CalculationsAndCharts!$A146+$A$11,IF($C$7,8,0),1,1)</f>
        <v>93.23</v>
      </c>
      <c r="H146" s="133"/>
      <c r="I146" s="133"/>
      <c r="J146" s="37">
        <f t="shared" ca="1" si="31"/>
        <v>2687</v>
      </c>
      <c r="K146" s="124">
        <f t="shared" ca="1" si="32"/>
        <v>-0.36999999999999034</v>
      </c>
      <c r="L146" s="343">
        <f t="shared" ca="1" si="23"/>
        <v>0.81801751798546818</v>
      </c>
      <c r="M146" s="345">
        <f t="shared" ca="1" si="33"/>
        <v>0.85048735550574817</v>
      </c>
      <c r="N146" s="344">
        <f t="shared" ca="1" si="24"/>
        <v>0.96182208082215215</v>
      </c>
      <c r="O146" s="4"/>
      <c r="P146" s="4"/>
      <c r="Q146" s="3"/>
      <c r="S146" s="4"/>
      <c r="T146" s="4" t="b">
        <f t="shared" ca="1" si="25"/>
        <v>0</v>
      </c>
      <c r="U146" t="b">
        <f t="shared" ca="1" si="26"/>
        <v>0</v>
      </c>
      <c r="W146" s="317" t="b">
        <f t="shared" ca="1" si="27"/>
        <v>0</v>
      </c>
      <c r="X146" s="317" t="b">
        <f t="shared" ca="1" si="34"/>
        <v>1</v>
      </c>
      <c r="Y146" s="317" t="b">
        <f t="shared" ca="1" si="28"/>
        <v>0</v>
      </c>
      <c r="Z146" t="b">
        <f t="shared" ca="1" si="29"/>
        <v>0</v>
      </c>
      <c r="AA146" s="37" t="b">
        <f t="shared" ca="1" si="35"/>
        <v>0</v>
      </c>
      <c r="AB146" t="b">
        <f t="shared" ca="1" si="30"/>
        <v>0</v>
      </c>
      <c r="AD146" t="b">
        <f t="shared" ca="1" si="36"/>
        <v>0</v>
      </c>
      <c r="AE146" s="37" t="b">
        <f t="shared" ca="1" si="37"/>
        <v>0</v>
      </c>
      <c r="AF146" t="b">
        <f t="shared" ca="1" si="38"/>
        <v>0</v>
      </c>
      <c r="AG146" s="317" t="b">
        <f t="shared" ca="1" si="39"/>
        <v>0</v>
      </c>
      <c r="AH146" s="317" t="b">
        <f t="shared" ca="1" si="40"/>
        <v>1</v>
      </c>
      <c r="AI146" s="317" t="b">
        <f t="shared" ca="1" si="41"/>
        <v>0</v>
      </c>
    </row>
    <row r="147" spans="1:35" x14ac:dyDescent="0.25">
      <c r="A147">
        <v>115</v>
      </c>
      <c r="B147" s="169">
        <f ca="1">OFFSET(InputPriceData!B$15,CalculationsAndCharts!$A147+$A$11,0,1,1)</f>
        <v>41677</v>
      </c>
      <c r="C147" s="3">
        <f ca="1">OFFSET(InputPriceData!G$15,CalculationsAndCharts!$A147+$A$11,IF($C$7,8,0),1,1)</f>
        <v>2875300</v>
      </c>
      <c r="D147" s="4">
        <f ca="1">OFFSET(InputPriceData!C$15,CalculationsAndCharts!$A147+$A$11,IF($C$7,8,0),1,1)</f>
        <v>94.03</v>
      </c>
      <c r="E147" s="4">
        <f ca="1">OFFSET(InputPriceData!D$15,CalculationsAndCharts!$A147+$A$11,IF($C$7,8,0),1,1)</f>
        <v>95.73</v>
      </c>
      <c r="F147" s="4">
        <f ca="1">OFFSET(InputPriceData!E$15,CalculationsAndCharts!$A147+$A$11,IF($C$7,8,0),1,1)</f>
        <v>93.87</v>
      </c>
      <c r="G147" s="4">
        <f ca="1">OFFSET(InputPriceData!F$15,CalculationsAndCharts!$A147+$A$11,IF($C$7,8,0),1,1)</f>
        <v>94.27</v>
      </c>
      <c r="H147" s="133"/>
      <c r="I147" s="133"/>
      <c r="J147" s="37">
        <f t="shared" ca="1" si="31"/>
        <v>2686</v>
      </c>
      <c r="K147" s="124">
        <f t="shared" ca="1" si="32"/>
        <v>1.519999999999996</v>
      </c>
      <c r="L147" s="343">
        <f t="shared" ca="1" si="23"/>
        <v>0.75770766358327879</v>
      </c>
      <c r="M147" s="345">
        <f t="shared" ca="1" si="33"/>
        <v>0.85821125681710209</v>
      </c>
      <c r="N147" s="344">
        <f t="shared" ca="1" si="24"/>
        <v>0.88289177934280794</v>
      </c>
      <c r="O147" s="4"/>
      <c r="P147" s="4"/>
      <c r="Q147" s="3"/>
      <c r="S147" s="4"/>
      <c r="T147" s="4" t="b">
        <f t="shared" ca="1" si="25"/>
        <v>0</v>
      </c>
      <c r="U147" t="b">
        <f t="shared" ca="1" si="26"/>
        <v>0</v>
      </c>
      <c r="W147" s="317" t="b">
        <f t="shared" ca="1" si="27"/>
        <v>0</v>
      </c>
      <c r="X147" s="317" t="b">
        <f t="shared" ca="1" si="34"/>
        <v>1</v>
      </c>
      <c r="Y147" s="317" t="b">
        <f t="shared" ca="1" si="28"/>
        <v>0</v>
      </c>
      <c r="Z147" t="b">
        <f t="shared" ca="1" si="29"/>
        <v>0</v>
      </c>
      <c r="AA147" s="37" t="b">
        <f t="shared" ca="1" si="35"/>
        <v>0</v>
      </c>
      <c r="AB147" t="b">
        <f t="shared" ca="1" si="30"/>
        <v>0</v>
      </c>
      <c r="AD147" t="b">
        <f t="shared" ca="1" si="36"/>
        <v>0</v>
      </c>
      <c r="AE147" s="37" t="b">
        <f t="shared" ca="1" si="37"/>
        <v>0</v>
      </c>
      <c r="AF147" t="b">
        <f t="shared" ca="1" si="38"/>
        <v>0</v>
      </c>
      <c r="AG147" s="317" t="b">
        <f t="shared" ca="1" si="39"/>
        <v>0</v>
      </c>
      <c r="AH147" s="317" t="b">
        <f t="shared" ca="1" si="40"/>
        <v>1</v>
      </c>
      <c r="AI147" s="317" t="b">
        <f t="shared" ca="1" si="41"/>
        <v>0</v>
      </c>
    </row>
    <row r="148" spans="1:35" x14ac:dyDescent="0.25">
      <c r="A148">
        <v>116</v>
      </c>
      <c r="B148" s="169">
        <f ca="1">OFFSET(InputPriceData!B$15,CalculationsAndCharts!$A148+$A$11,0,1,1)</f>
        <v>41676</v>
      </c>
      <c r="C148" s="3">
        <f ca="1">OFFSET(InputPriceData!G$15,CalculationsAndCharts!$A148+$A$11,IF($C$7,8,0),1,1)</f>
        <v>1890200</v>
      </c>
      <c r="D148" s="4">
        <f ca="1">OFFSET(InputPriceData!C$15,CalculationsAndCharts!$A148+$A$11,IF($C$7,8,0),1,1)</f>
        <v>92.71</v>
      </c>
      <c r="E148" s="4">
        <f ca="1">OFFSET(InputPriceData!D$15,CalculationsAndCharts!$A148+$A$11,IF($C$7,8,0),1,1)</f>
        <v>93.62</v>
      </c>
      <c r="F148" s="4">
        <f ca="1">OFFSET(InputPriceData!E$15,CalculationsAndCharts!$A148+$A$11,IF($C$7,8,0),1,1)</f>
        <v>92.29</v>
      </c>
      <c r="G148" s="4">
        <f ca="1">OFFSET(InputPriceData!F$15,CalculationsAndCharts!$A148+$A$11,IF($C$7,8,0),1,1)</f>
        <v>93.6</v>
      </c>
      <c r="H148" s="133"/>
      <c r="I148" s="133"/>
      <c r="J148" s="37">
        <f t="shared" ca="1" si="31"/>
        <v>2685</v>
      </c>
      <c r="K148" s="124">
        <f t="shared" ca="1" si="32"/>
        <v>2.6199999999999903</v>
      </c>
      <c r="L148" s="343">
        <f t="shared" ca="1" si="23"/>
        <v>0.64115731718686297</v>
      </c>
      <c r="M148" s="345">
        <f t="shared" ca="1" si="33"/>
        <v>0.86600530455812519</v>
      </c>
      <c r="N148" s="344">
        <f t="shared" ca="1" si="24"/>
        <v>0.74036188209494891</v>
      </c>
      <c r="O148" s="4"/>
      <c r="P148" s="4"/>
      <c r="Q148" s="3"/>
      <c r="S148" s="4"/>
      <c r="T148" s="4" t="b">
        <f t="shared" ca="1" si="25"/>
        <v>0</v>
      </c>
      <c r="U148" t="b">
        <f t="shared" ca="1" si="26"/>
        <v>0</v>
      </c>
      <c r="W148" s="317" t="b">
        <f t="shared" ca="1" si="27"/>
        <v>0</v>
      </c>
      <c r="X148" s="317" t="b">
        <f t="shared" ca="1" si="34"/>
        <v>1</v>
      </c>
      <c r="Y148" s="317" t="b">
        <f t="shared" ca="1" si="28"/>
        <v>0</v>
      </c>
      <c r="Z148" t="b">
        <f t="shared" ca="1" si="29"/>
        <v>0</v>
      </c>
      <c r="AA148" s="37" t="b">
        <f t="shared" ca="1" si="35"/>
        <v>0</v>
      </c>
      <c r="AB148" t="b">
        <f t="shared" ca="1" si="30"/>
        <v>0</v>
      </c>
      <c r="AD148" t="b">
        <f t="shared" ca="1" si="36"/>
        <v>0</v>
      </c>
      <c r="AE148" s="37" t="b">
        <f t="shared" ca="1" si="37"/>
        <v>0</v>
      </c>
      <c r="AF148" t="b">
        <f t="shared" ca="1" si="38"/>
        <v>0</v>
      </c>
      <c r="AG148" s="317" t="b">
        <f t="shared" ca="1" si="39"/>
        <v>0</v>
      </c>
      <c r="AH148" s="317" t="b">
        <f t="shared" ca="1" si="40"/>
        <v>1</v>
      </c>
      <c r="AI148" s="317" t="b">
        <f t="shared" ca="1" si="41"/>
        <v>0</v>
      </c>
    </row>
    <row r="149" spans="1:35" x14ac:dyDescent="0.25">
      <c r="A149">
        <v>117</v>
      </c>
      <c r="B149" s="169">
        <f ca="1">OFFSET(InputPriceData!B$15,CalculationsAndCharts!$A149+$A$11,0,1,1)</f>
        <v>41675</v>
      </c>
      <c r="C149" s="3">
        <f ca="1">OFFSET(InputPriceData!G$15,CalculationsAndCharts!$A149+$A$11,IF($C$7,8,0),1,1)</f>
        <v>2874100</v>
      </c>
      <c r="D149" s="4">
        <f ca="1">OFFSET(InputPriceData!C$15,CalculationsAndCharts!$A149+$A$11,IF($C$7,8,0),1,1)</f>
        <v>90.9</v>
      </c>
      <c r="E149" s="4">
        <f ca="1">OFFSET(InputPriceData!D$15,CalculationsAndCharts!$A149+$A$11,IF($C$7,8,0),1,1)</f>
        <v>93.13</v>
      </c>
      <c r="F149" s="4">
        <f ca="1">OFFSET(InputPriceData!E$15,CalculationsAndCharts!$A149+$A$11,IF($C$7,8,0),1,1)</f>
        <v>90.49</v>
      </c>
      <c r="G149" s="4">
        <f ca="1">OFFSET(InputPriceData!F$15,CalculationsAndCharts!$A149+$A$11,IF($C$7,8,0),1,1)</f>
        <v>92.75</v>
      </c>
      <c r="H149" s="133"/>
      <c r="I149" s="133"/>
      <c r="J149" s="37">
        <f t="shared" ca="1" si="31"/>
        <v>2684</v>
      </c>
      <c r="K149" s="124">
        <f t="shared" ca="1" si="32"/>
        <v>0.29999999999999716</v>
      </c>
      <c r="L149" s="343">
        <f t="shared" ca="1" si="23"/>
        <v>0.6354655381329386</v>
      </c>
      <c r="M149" s="345">
        <f t="shared" ca="1" si="33"/>
        <v>0.8738701357801465</v>
      </c>
      <c r="N149" s="344">
        <f t="shared" ca="1" si="24"/>
        <v>0.72718532435672212</v>
      </c>
      <c r="O149" s="4"/>
      <c r="P149" s="4"/>
      <c r="Q149" s="3"/>
      <c r="S149" s="4"/>
      <c r="T149" s="4" t="b">
        <f t="shared" ca="1" si="25"/>
        <v>0</v>
      </c>
      <c r="U149" t="b">
        <f t="shared" ca="1" si="26"/>
        <v>0</v>
      </c>
      <c r="W149" s="317" t="b">
        <f t="shared" ca="1" si="27"/>
        <v>0</v>
      </c>
      <c r="X149" s="317" t="b">
        <f t="shared" ca="1" si="34"/>
        <v>1</v>
      </c>
      <c r="Y149" s="317" t="b">
        <f t="shared" ca="1" si="28"/>
        <v>0</v>
      </c>
      <c r="Z149" t="b">
        <f t="shared" ca="1" si="29"/>
        <v>0</v>
      </c>
      <c r="AA149" s="37" t="b">
        <f t="shared" ca="1" si="35"/>
        <v>0</v>
      </c>
      <c r="AB149" t="b">
        <f t="shared" ca="1" si="30"/>
        <v>0</v>
      </c>
      <c r="AD149" t="b">
        <f t="shared" ca="1" si="36"/>
        <v>0</v>
      </c>
      <c r="AE149" s="37" t="b">
        <f t="shared" ca="1" si="37"/>
        <v>0</v>
      </c>
      <c r="AF149" t="b">
        <f t="shared" ca="1" si="38"/>
        <v>0</v>
      </c>
      <c r="AG149" s="317" t="b">
        <f t="shared" ca="1" si="39"/>
        <v>0</v>
      </c>
      <c r="AH149" s="317" t="b">
        <f t="shared" ca="1" si="40"/>
        <v>1</v>
      </c>
      <c r="AI149" s="317" t="b">
        <f t="shared" ca="1" si="41"/>
        <v>0</v>
      </c>
    </row>
    <row r="150" spans="1:35" x14ac:dyDescent="0.25">
      <c r="A150">
        <v>118</v>
      </c>
      <c r="B150" s="169">
        <f ca="1">OFFSET(InputPriceData!B$15,CalculationsAndCharts!$A150+$A$11,0,1,1)</f>
        <v>41674</v>
      </c>
      <c r="C150" s="3">
        <f ca="1">OFFSET(InputPriceData!G$15,CalculationsAndCharts!$A150+$A$11,IF($C$7,8,0),1,1)</f>
        <v>4183800</v>
      </c>
      <c r="D150" s="4">
        <f ca="1">OFFSET(InputPriceData!C$15,CalculationsAndCharts!$A150+$A$11,IF($C$7,8,0),1,1)</f>
        <v>91.75</v>
      </c>
      <c r="E150" s="4">
        <f ca="1">OFFSET(InputPriceData!D$15,CalculationsAndCharts!$A150+$A$11,IF($C$7,8,0),1,1)</f>
        <v>91.98</v>
      </c>
      <c r="F150" s="4">
        <f ca="1">OFFSET(InputPriceData!E$15,CalculationsAndCharts!$A150+$A$11,IF($C$7,8,0),1,1)</f>
        <v>89.47</v>
      </c>
      <c r="G150" s="4">
        <f ca="1">OFFSET(InputPriceData!F$15,CalculationsAndCharts!$A150+$A$11,IF($C$7,8,0),1,1)</f>
        <v>90.98</v>
      </c>
      <c r="H150" s="133"/>
      <c r="I150" s="133"/>
      <c r="J150" s="37">
        <f t="shared" ca="1" si="31"/>
        <v>2683</v>
      </c>
      <c r="K150" s="124">
        <f t="shared" ca="1" si="32"/>
        <v>-4.0899999999999892</v>
      </c>
      <c r="L150" s="343">
        <f t="shared" ca="1" si="23"/>
        <v>0.72817822470506266</v>
      </c>
      <c r="M150" s="345">
        <f t="shared" ca="1" si="33"/>
        <v>0.88180639332002675</v>
      </c>
      <c r="N150" s="344">
        <f t="shared" ca="1" si="24"/>
        <v>0.82578016015902367</v>
      </c>
      <c r="O150" s="4"/>
      <c r="P150" s="4"/>
      <c r="Q150" s="3"/>
      <c r="S150" s="4"/>
      <c r="T150" s="4" t="b">
        <f t="shared" ca="1" si="25"/>
        <v>0</v>
      </c>
      <c r="U150" t="b">
        <f t="shared" ca="1" si="26"/>
        <v>0</v>
      </c>
      <c r="W150" s="317" t="b">
        <f t="shared" ca="1" si="27"/>
        <v>1</v>
      </c>
      <c r="X150" s="317" t="b">
        <f t="shared" ca="1" si="34"/>
        <v>1</v>
      </c>
      <c r="Y150" s="317" t="b">
        <f t="shared" ca="1" si="28"/>
        <v>0</v>
      </c>
      <c r="Z150" t="b">
        <f t="shared" ca="1" si="29"/>
        <v>0</v>
      </c>
      <c r="AA150" s="37" t="b">
        <f t="shared" ca="1" si="35"/>
        <v>0</v>
      </c>
      <c r="AB150" t="b">
        <f t="shared" ca="1" si="30"/>
        <v>1</v>
      </c>
      <c r="AD150" t="b">
        <f t="shared" ca="1" si="36"/>
        <v>0</v>
      </c>
      <c r="AE150" s="37" t="b">
        <f t="shared" ca="1" si="37"/>
        <v>0</v>
      </c>
      <c r="AF150" t="b">
        <f t="shared" ca="1" si="38"/>
        <v>1</v>
      </c>
      <c r="AG150" s="317" t="b">
        <f t="shared" ca="1" si="39"/>
        <v>1</v>
      </c>
      <c r="AH150" s="317" t="b">
        <f t="shared" ca="1" si="40"/>
        <v>1</v>
      </c>
      <c r="AI150" s="317" t="b">
        <f t="shared" ca="1" si="41"/>
        <v>0</v>
      </c>
    </row>
    <row r="151" spans="1:35" x14ac:dyDescent="0.25">
      <c r="A151" s="45">
        <v>119</v>
      </c>
      <c r="B151" s="169">
        <f ca="1">OFFSET(InputPriceData!B$15,CalculationsAndCharts!$A151+$A$11,0,1,1)</f>
        <v>41673</v>
      </c>
      <c r="C151" s="3">
        <f ca="1">OFFSET(InputPriceData!G$15,CalculationsAndCharts!$A151+$A$11,IF($C$7,8,0),1,1)</f>
        <v>3730300</v>
      </c>
      <c r="D151" s="4">
        <f ca="1">OFFSET(InputPriceData!C$15,CalculationsAndCharts!$A151+$A$11,IF($C$7,8,0),1,1)</f>
        <v>95.19</v>
      </c>
      <c r="E151" s="4">
        <f ca="1">OFFSET(InputPriceData!D$15,CalculationsAndCharts!$A151+$A$11,IF($C$7,8,0),1,1)</f>
        <v>95.83</v>
      </c>
      <c r="F151" s="4">
        <f ca="1">OFFSET(InputPriceData!E$15,CalculationsAndCharts!$A151+$A$11,IF($C$7,8,0),1,1)</f>
        <v>92.39</v>
      </c>
      <c r="G151" s="4">
        <f ca="1">OFFSET(InputPriceData!F$15,CalculationsAndCharts!$A151+$A$11,IF($C$7,8,0),1,1)</f>
        <v>92.45</v>
      </c>
      <c r="H151" s="133"/>
      <c r="I151" s="133"/>
      <c r="J151" s="37">
        <f t="shared" ca="1" si="31"/>
        <v>2682</v>
      </c>
      <c r="K151" s="124">
        <f t="shared" ca="1" si="32"/>
        <v>0.56000000000000227</v>
      </c>
      <c r="L151" s="343">
        <f t="shared" ca="1" si="23"/>
        <v>0.54955103281300488</v>
      </c>
      <c r="M151" s="345">
        <f t="shared" ca="1" si="33"/>
        <v>0.88981472585270105</v>
      </c>
      <c r="N151" s="344">
        <f t="shared" ca="1" si="24"/>
        <v>0.61760163868537388</v>
      </c>
      <c r="O151" s="4"/>
      <c r="P151" s="4"/>
      <c r="Q151" s="3"/>
      <c r="S151" s="4"/>
      <c r="T151" s="4" t="b">
        <f t="shared" ca="1" si="25"/>
        <v>1</v>
      </c>
      <c r="U151" t="b">
        <f t="shared" ca="1" si="26"/>
        <v>0</v>
      </c>
      <c r="W151" s="317" t="b">
        <f t="shared" ca="1" si="27"/>
        <v>0</v>
      </c>
      <c r="X151" s="317" t="b">
        <f t="shared" ca="1" si="34"/>
        <v>0</v>
      </c>
      <c r="Y151" s="317" t="b">
        <f t="shared" ca="1" si="28"/>
        <v>0</v>
      </c>
      <c r="Z151" t="b">
        <f t="shared" ca="1" si="29"/>
        <v>0</v>
      </c>
      <c r="AA151" s="37" t="b">
        <f t="shared" ca="1" si="35"/>
        <v>1</v>
      </c>
      <c r="AB151" t="b">
        <f t="shared" ca="1" si="30"/>
        <v>0</v>
      </c>
      <c r="AD151" t="b">
        <f t="shared" ca="1" si="36"/>
        <v>0</v>
      </c>
      <c r="AE151" s="37" t="b">
        <f t="shared" ca="1" si="37"/>
        <v>1</v>
      </c>
      <c r="AF151" t="b">
        <f t="shared" ca="1" si="38"/>
        <v>0</v>
      </c>
      <c r="AG151" s="317" t="b">
        <f t="shared" ca="1" si="39"/>
        <v>0</v>
      </c>
      <c r="AH151" s="317" t="b">
        <f t="shared" ca="1" si="40"/>
        <v>0</v>
      </c>
      <c r="AI151" s="317" t="b">
        <f t="shared" ca="1" si="41"/>
        <v>0</v>
      </c>
    </row>
    <row r="152" spans="1:35" x14ac:dyDescent="0.25">
      <c r="A152">
        <v>120</v>
      </c>
      <c r="B152" s="169">
        <f ca="1">OFFSET(InputPriceData!B$15,CalculationsAndCharts!$A152+$A$11,0,1,1)</f>
        <v>41670</v>
      </c>
      <c r="C152" s="3">
        <f ca="1">OFFSET(InputPriceData!G$15,CalculationsAndCharts!$A152+$A$11,IF($C$7,8,0),1,1)</f>
        <v>6101500</v>
      </c>
      <c r="D152" s="4">
        <f ca="1">OFFSET(InputPriceData!C$15,CalculationsAndCharts!$A152+$A$11,IF($C$7,8,0),1,1)</f>
        <v>92.21</v>
      </c>
      <c r="E152" s="4">
        <f ca="1">OFFSET(InputPriceData!D$15,CalculationsAndCharts!$A152+$A$11,IF($C$7,8,0),1,1)</f>
        <v>95.5</v>
      </c>
      <c r="F152" s="4">
        <f ca="1">OFFSET(InputPriceData!E$15,CalculationsAndCharts!$A152+$A$11,IF($C$7,8,0),1,1)</f>
        <v>91.93</v>
      </c>
      <c r="G152" s="4">
        <f ca="1">OFFSET(InputPriceData!F$15,CalculationsAndCharts!$A152+$A$11,IF($C$7,8,0),1,1)</f>
        <v>95.07</v>
      </c>
      <c r="H152" s="133"/>
      <c r="I152" s="133"/>
      <c r="J152" s="37">
        <f t="shared" ca="1" si="31"/>
        <v>2681</v>
      </c>
      <c r="K152" s="124">
        <f t="shared" ca="1" si="32"/>
        <v>6.4399999999999977</v>
      </c>
      <c r="L152" s="343">
        <f t="shared" ca="1" si="23"/>
        <v>-1.41448126501591E-2</v>
      </c>
      <c r="M152" s="345">
        <f t="shared" ca="1" si="33"/>
        <v>0.89789578794419889</v>
      </c>
      <c r="N152" s="344">
        <f t="shared" ca="1" si="24"/>
        <v>-1.5753289902990558E-2</v>
      </c>
      <c r="O152" s="4"/>
      <c r="P152" s="4"/>
      <c r="Q152" s="3"/>
      <c r="S152" s="4"/>
      <c r="T152" s="4" t="b">
        <f t="shared" ca="1" si="25"/>
        <v>0</v>
      </c>
      <c r="U152" t="b">
        <f t="shared" ca="1" si="26"/>
        <v>0</v>
      </c>
      <c r="W152" s="317" t="b">
        <f t="shared" ca="1" si="27"/>
        <v>0</v>
      </c>
      <c r="X152" s="317" t="b">
        <f t="shared" ca="1" si="34"/>
        <v>0</v>
      </c>
      <c r="Y152" s="317" t="b">
        <f t="shared" ca="1" si="28"/>
        <v>0</v>
      </c>
      <c r="Z152" t="b">
        <f t="shared" ca="1" si="29"/>
        <v>0</v>
      </c>
      <c r="AA152" s="37" t="b">
        <f t="shared" ca="1" si="35"/>
        <v>1</v>
      </c>
      <c r="AB152" t="b">
        <f t="shared" ca="1" si="30"/>
        <v>0</v>
      </c>
      <c r="AD152" t="b">
        <f t="shared" ca="1" si="36"/>
        <v>0</v>
      </c>
      <c r="AE152" s="37" t="b">
        <f t="shared" ca="1" si="37"/>
        <v>1</v>
      </c>
      <c r="AF152" t="b">
        <f t="shared" ca="1" si="38"/>
        <v>0</v>
      </c>
      <c r="AG152" s="317" t="b">
        <f t="shared" ca="1" si="39"/>
        <v>0</v>
      </c>
      <c r="AH152" s="317" t="b">
        <f t="shared" ca="1" si="40"/>
        <v>0</v>
      </c>
      <c r="AI152" s="317" t="b">
        <f t="shared" ca="1" si="41"/>
        <v>0</v>
      </c>
    </row>
    <row r="153" spans="1:35" x14ac:dyDescent="0.25">
      <c r="A153">
        <v>121</v>
      </c>
      <c r="B153" s="169">
        <f ca="1">OFFSET(InputPriceData!B$15,CalculationsAndCharts!$A153+$A$11,0,1,1)</f>
        <v>41669</v>
      </c>
      <c r="C153" s="3">
        <f ca="1">OFFSET(InputPriceData!G$15,CalculationsAndCharts!$A153+$A$11,IF($C$7,8,0),1,1)</f>
        <v>4058700</v>
      </c>
      <c r="D153" s="4">
        <f ca="1">OFFSET(InputPriceData!C$15,CalculationsAndCharts!$A153+$A$11,IF($C$7,8,0),1,1)</f>
        <v>88.61</v>
      </c>
      <c r="E153" s="4">
        <f ca="1">OFFSET(InputPriceData!D$15,CalculationsAndCharts!$A153+$A$11,IF($C$7,8,0),1,1)</f>
        <v>92.3</v>
      </c>
      <c r="F153" s="4">
        <f ca="1">OFFSET(InputPriceData!E$15,CalculationsAndCharts!$A153+$A$11,IF($C$7,8,0),1,1)</f>
        <v>87.86</v>
      </c>
      <c r="G153" s="4">
        <f ca="1">OFFSET(InputPriceData!F$15,CalculationsAndCharts!$A153+$A$11,IF($C$7,8,0),1,1)</f>
        <v>91.89</v>
      </c>
      <c r="H153" s="133"/>
      <c r="I153" s="133"/>
      <c r="J153" s="37">
        <f t="shared" ca="1" si="31"/>
        <v>2680</v>
      </c>
      <c r="K153" s="124">
        <f t="shared" ca="1" si="32"/>
        <v>2.6800000000000068</v>
      </c>
      <c r="L153" s="343">
        <f t="shared" ca="1" si="23"/>
        <v>-0.46013719836487676</v>
      </c>
      <c r="M153" s="345">
        <f t="shared" ca="1" si="33"/>
        <v>0.90605024010514523</v>
      </c>
      <c r="N153" s="344">
        <f t="shared" ca="1" si="24"/>
        <v>-0.50784954078427136</v>
      </c>
      <c r="O153" s="4"/>
      <c r="P153" s="4"/>
      <c r="Q153" s="3"/>
      <c r="S153" s="4"/>
      <c r="T153" s="4" t="b">
        <f t="shared" ca="1" si="25"/>
        <v>0</v>
      </c>
      <c r="U153" t="b">
        <f t="shared" ca="1" si="26"/>
        <v>0</v>
      </c>
      <c r="W153" s="317" t="b">
        <f t="shared" ca="1" si="27"/>
        <v>0</v>
      </c>
      <c r="X153" s="317" t="b">
        <f t="shared" ca="1" si="34"/>
        <v>0</v>
      </c>
      <c r="Y153" s="317" t="b">
        <f t="shared" ca="1" si="28"/>
        <v>0</v>
      </c>
      <c r="Z153" t="b">
        <f t="shared" ca="1" si="29"/>
        <v>0</v>
      </c>
      <c r="AA153" s="37" t="b">
        <f t="shared" ca="1" si="35"/>
        <v>1</v>
      </c>
      <c r="AB153" t="b">
        <f t="shared" ca="1" si="30"/>
        <v>0</v>
      </c>
      <c r="AD153" t="b">
        <f t="shared" ca="1" si="36"/>
        <v>0</v>
      </c>
      <c r="AE153" s="37" t="b">
        <f t="shared" ca="1" si="37"/>
        <v>1</v>
      </c>
      <c r="AF153" t="b">
        <f t="shared" ca="1" si="38"/>
        <v>0</v>
      </c>
      <c r="AG153" s="317" t="b">
        <f t="shared" ca="1" si="39"/>
        <v>0</v>
      </c>
      <c r="AH153" s="317" t="b">
        <f t="shared" ca="1" si="40"/>
        <v>0</v>
      </c>
      <c r="AI153" s="317" t="b">
        <f t="shared" ca="1" si="41"/>
        <v>0</v>
      </c>
    </row>
    <row r="154" spans="1:35" x14ac:dyDescent="0.25">
      <c r="A154">
        <v>122</v>
      </c>
      <c r="B154" s="169">
        <f ca="1">OFFSET(InputPriceData!B$15,CalculationsAndCharts!$A154+$A$11,0,1,1)</f>
        <v>41668</v>
      </c>
      <c r="C154" s="3">
        <f ca="1">OFFSET(InputPriceData!G$15,CalculationsAndCharts!$A154+$A$11,IF($C$7,8,0),1,1)</f>
        <v>3034200</v>
      </c>
      <c r="D154" s="4">
        <f ca="1">OFFSET(InputPriceData!C$15,CalculationsAndCharts!$A154+$A$11,IF($C$7,8,0),1,1)</f>
        <v>88.13</v>
      </c>
      <c r="E154" s="4">
        <f ca="1">OFFSET(InputPriceData!D$15,CalculationsAndCharts!$A154+$A$11,IF($C$7,8,0),1,1)</f>
        <v>88.95</v>
      </c>
      <c r="F154" s="4">
        <f ca="1">OFFSET(InputPriceData!E$15,CalculationsAndCharts!$A154+$A$11,IF($C$7,8,0),1,1)</f>
        <v>87.72</v>
      </c>
      <c r="G154" s="4">
        <f ca="1">OFFSET(InputPriceData!F$15,CalculationsAndCharts!$A154+$A$11,IF($C$7,8,0),1,1)</f>
        <v>88.63</v>
      </c>
      <c r="H154" s="133"/>
      <c r="I154" s="133"/>
      <c r="J154" s="37">
        <f t="shared" ca="1" si="31"/>
        <v>2679</v>
      </c>
      <c r="K154" s="124">
        <f t="shared" ca="1" si="32"/>
        <v>6.9999999999993179E-2</v>
      </c>
      <c r="L154" s="343">
        <f t="shared" ca="1" si="23"/>
        <v>-0.53704999252071806</v>
      </c>
      <c r="M154" s="345">
        <f t="shared" ca="1" si="33"/>
        <v>0.91427874884474802</v>
      </c>
      <c r="N154" s="344">
        <f t="shared" ca="1" si="24"/>
        <v>-0.58740290441981335</v>
      </c>
      <c r="O154" s="4"/>
      <c r="P154" s="4"/>
      <c r="Q154" s="3"/>
      <c r="S154" s="4"/>
      <c r="T154" s="4" t="b">
        <f t="shared" ca="1" si="25"/>
        <v>0</v>
      </c>
      <c r="U154" t="b">
        <f t="shared" ca="1" si="26"/>
        <v>0</v>
      </c>
      <c r="W154" s="317" t="b">
        <f t="shared" ca="1" si="27"/>
        <v>0</v>
      </c>
      <c r="X154" s="317" t="b">
        <f t="shared" ca="1" si="34"/>
        <v>0</v>
      </c>
      <c r="Y154" s="317" t="b">
        <f t="shared" ca="1" si="28"/>
        <v>0</v>
      </c>
      <c r="Z154" t="b">
        <f t="shared" ca="1" si="29"/>
        <v>0</v>
      </c>
      <c r="AA154" s="37" t="b">
        <f t="shared" ca="1" si="35"/>
        <v>1</v>
      </c>
      <c r="AB154" t="b">
        <f t="shared" ca="1" si="30"/>
        <v>0</v>
      </c>
      <c r="AD154" t="b">
        <f t="shared" ca="1" si="36"/>
        <v>0</v>
      </c>
      <c r="AE154" s="37" t="b">
        <f t="shared" ca="1" si="37"/>
        <v>1</v>
      </c>
      <c r="AF154" t="b">
        <f t="shared" ca="1" si="38"/>
        <v>0</v>
      </c>
      <c r="AG154" s="317" t="b">
        <f t="shared" ca="1" si="39"/>
        <v>0</v>
      </c>
      <c r="AH154" s="317" t="b">
        <f t="shared" ca="1" si="40"/>
        <v>0</v>
      </c>
      <c r="AI154" s="317" t="b">
        <f t="shared" ca="1" si="41"/>
        <v>0</v>
      </c>
    </row>
    <row r="155" spans="1:35" x14ac:dyDescent="0.25">
      <c r="A155">
        <v>123</v>
      </c>
      <c r="B155" s="169">
        <f ca="1">OFFSET(InputPriceData!B$15,CalculationsAndCharts!$A155+$A$11,0,1,1)</f>
        <v>41667</v>
      </c>
      <c r="C155" s="3">
        <f ca="1">OFFSET(InputPriceData!G$15,CalculationsAndCharts!$A155+$A$11,IF($C$7,8,0),1,1)</f>
        <v>1512000</v>
      </c>
      <c r="D155" s="4">
        <f ca="1">OFFSET(InputPriceData!C$15,CalculationsAndCharts!$A155+$A$11,IF($C$7,8,0),1,1)</f>
        <v>88.47</v>
      </c>
      <c r="E155" s="4">
        <f ca="1">OFFSET(InputPriceData!D$15,CalculationsAndCharts!$A155+$A$11,IF($C$7,8,0),1,1)</f>
        <v>89.5</v>
      </c>
      <c r="F155" s="4">
        <f ca="1">OFFSET(InputPriceData!E$15,CalculationsAndCharts!$A155+$A$11,IF($C$7,8,0),1,1)</f>
        <v>88.41</v>
      </c>
      <c r="G155" s="4">
        <f ca="1">OFFSET(InputPriceData!F$15,CalculationsAndCharts!$A155+$A$11,IF($C$7,8,0),1,1)</f>
        <v>89.21</v>
      </c>
      <c r="H155" s="133"/>
      <c r="I155" s="133"/>
      <c r="J155" s="37">
        <f t="shared" ca="1" si="31"/>
        <v>2678</v>
      </c>
      <c r="K155" s="124">
        <f t="shared" ca="1" si="32"/>
        <v>1.0799999999999983</v>
      </c>
      <c r="L155" s="343">
        <f t="shared" ca="1" si="23"/>
        <v>-0.4214018136505755</v>
      </c>
      <c r="M155" s="345">
        <f t="shared" ca="1" si="33"/>
        <v>0.92258198672527547</v>
      </c>
      <c r="N155" s="344">
        <f t="shared" ca="1" si="24"/>
        <v>-0.45676353940786363</v>
      </c>
      <c r="O155" s="4"/>
      <c r="P155" s="4"/>
      <c r="Q155" s="3"/>
      <c r="S155" s="4"/>
      <c r="T155" s="4" t="b">
        <f t="shared" ca="1" si="25"/>
        <v>0</v>
      </c>
      <c r="U155" t="b">
        <f t="shared" ca="1" si="26"/>
        <v>0</v>
      </c>
      <c r="W155" s="317" t="b">
        <f t="shared" ca="1" si="27"/>
        <v>0</v>
      </c>
      <c r="X155" s="317" t="b">
        <f t="shared" ca="1" si="34"/>
        <v>0</v>
      </c>
      <c r="Y155" s="317" t="b">
        <f t="shared" ca="1" si="28"/>
        <v>1</v>
      </c>
      <c r="Z155" t="b">
        <f t="shared" ca="1" si="29"/>
        <v>1</v>
      </c>
      <c r="AA155" s="37" t="b">
        <f t="shared" ca="1" si="35"/>
        <v>1</v>
      </c>
      <c r="AB155" t="b">
        <f t="shared" ca="1" si="30"/>
        <v>0</v>
      </c>
      <c r="AD155" t="b">
        <f t="shared" ca="1" si="36"/>
        <v>1</v>
      </c>
      <c r="AE155" s="37" t="b">
        <f t="shared" ca="1" si="37"/>
        <v>1</v>
      </c>
      <c r="AF155" t="b">
        <f t="shared" ca="1" si="38"/>
        <v>0</v>
      </c>
      <c r="AG155" s="317" t="b">
        <f t="shared" ca="1" si="39"/>
        <v>0</v>
      </c>
      <c r="AH155" s="317" t="b">
        <f t="shared" ca="1" si="40"/>
        <v>0</v>
      </c>
      <c r="AI155" s="317" t="b">
        <f t="shared" ca="1" si="41"/>
        <v>1</v>
      </c>
    </row>
    <row r="156" spans="1:35" x14ac:dyDescent="0.25">
      <c r="A156">
        <v>124</v>
      </c>
      <c r="B156" s="169">
        <f ca="1">OFFSET(InputPriceData!B$15,CalculationsAndCharts!$A156+$A$11,0,1,1)</f>
        <v>41666</v>
      </c>
      <c r="C156" s="3">
        <f ca="1">OFFSET(InputPriceData!G$15,CalculationsAndCharts!$A156+$A$11,IF($C$7,8,0),1,1)</f>
        <v>2149300</v>
      </c>
      <c r="D156" s="4">
        <f ca="1">OFFSET(InputPriceData!C$15,CalculationsAndCharts!$A156+$A$11,IF($C$7,8,0),1,1)</f>
        <v>88.55</v>
      </c>
      <c r="E156" s="4">
        <f ca="1">OFFSET(InputPriceData!D$15,CalculationsAndCharts!$A156+$A$11,IF($C$7,8,0),1,1)</f>
        <v>89.19</v>
      </c>
      <c r="F156" s="4">
        <f ca="1">OFFSET(InputPriceData!E$15,CalculationsAndCharts!$A156+$A$11,IF($C$7,8,0),1,1)</f>
        <v>87.64</v>
      </c>
      <c r="G156" s="4">
        <f ca="1">OFFSET(InputPriceData!F$15,CalculationsAndCharts!$A156+$A$11,IF($C$7,8,0),1,1)</f>
        <v>88.56</v>
      </c>
      <c r="H156" s="133"/>
      <c r="I156" s="133"/>
      <c r="J156" s="37">
        <f t="shared" ca="1" si="31"/>
        <v>2677</v>
      </c>
      <c r="K156" s="124">
        <f t="shared" ca="1" si="32"/>
        <v>-2.539999999999992</v>
      </c>
      <c r="L156" s="343">
        <f t="shared" ca="1" si="23"/>
        <v>-0.11831167299422723</v>
      </c>
      <c r="M156" s="345">
        <f t="shared" ca="1" si="33"/>
        <v>0.93096063241702876</v>
      </c>
      <c r="N156" s="344">
        <f t="shared" ca="1" si="24"/>
        <v>-0.12708558114542151</v>
      </c>
      <c r="O156" s="4"/>
      <c r="P156" s="4"/>
      <c r="Q156" s="3"/>
      <c r="S156" s="4"/>
      <c r="T156" s="4" t="b">
        <f t="shared" ca="1" si="25"/>
        <v>0</v>
      </c>
      <c r="U156" t="b">
        <f t="shared" ca="1" si="26"/>
        <v>1</v>
      </c>
      <c r="W156" s="317" t="b">
        <f t="shared" ca="1" si="27"/>
        <v>0</v>
      </c>
      <c r="X156" s="317" t="b">
        <f t="shared" ca="1" si="34"/>
        <v>1</v>
      </c>
      <c r="Y156" s="317" t="b">
        <f t="shared" ca="1" si="28"/>
        <v>0</v>
      </c>
      <c r="Z156" t="b">
        <f t="shared" ca="1" si="29"/>
        <v>0</v>
      </c>
      <c r="AA156" s="37" t="b">
        <f t="shared" ca="1" si="35"/>
        <v>0</v>
      </c>
      <c r="AB156" t="b">
        <f t="shared" ca="1" si="30"/>
        <v>0</v>
      </c>
      <c r="AD156" t="b">
        <f t="shared" ca="1" si="36"/>
        <v>0</v>
      </c>
      <c r="AE156" s="37" t="b">
        <f t="shared" ca="1" si="37"/>
        <v>0</v>
      </c>
      <c r="AF156" t="b">
        <f t="shared" ca="1" si="38"/>
        <v>0</v>
      </c>
      <c r="AG156" s="317" t="b">
        <f t="shared" ca="1" si="39"/>
        <v>0</v>
      </c>
      <c r="AH156" s="317" t="b">
        <f t="shared" ca="1" si="40"/>
        <v>1</v>
      </c>
      <c r="AI156" s="317" t="b">
        <f t="shared" ca="1" si="41"/>
        <v>0</v>
      </c>
    </row>
    <row r="157" spans="1:35" x14ac:dyDescent="0.25">
      <c r="A157">
        <v>125</v>
      </c>
      <c r="B157" s="169">
        <f ca="1">OFFSET(InputPriceData!B$15,CalculationsAndCharts!$A157+$A$11,0,1,1)</f>
        <v>41663</v>
      </c>
      <c r="C157" s="3">
        <f ca="1">OFFSET(InputPriceData!G$15,CalculationsAndCharts!$A157+$A$11,IF($C$7,8,0),1,1)</f>
        <v>1997900</v>
      </c>
      <c r="D157" s="4">
        <f ca="1">OFFSET(InputPriceData!C$15,CalculationsAndCharts!$A157+$A$11,IF($C$7,8,0),1,1)</f>
        <v>90.1</v>
      </c>
      <c r="E157" s="4">
        <f ca="1">OFFSET(InputPriceData!D$15,CalculationsAndCharts!$A157+$A$11,IF($C$7,8,0),1,1)</f>
        <v>90.36</v>
      </c>
      <c r="F157" s="4">
        <f ca="1">OFFSET(InputPriceData!E$15,CalculationsAndCharts!$A157+$A$11,IF($C$7,8,0),1,1)</f>
        <v>88.13</v>
      </c>
      <c r="G157" s="4">
        <f ca="1">OFFSET(InputPriceData!F$15,CalculationsAndCharts!$A157+$A$11,IF($C$7,8,0),1,1)</f>
        <v>88.13</v>
      </c>
      <c r="H157" s="133"/>
      <c r="I157" s="133"/>
      <c r="J157" s="37">
        <f t="shared" ca="1" si="31"/>
        <v>2676</v>
      </c>
      <c r="K157" s="124">
        <f t="shared" ca="1" si="32"/>
        <v>-4.3200000000000074</v>
      </c>
      <c r="L157" s="343">
        <f t="shared" ca="1" si="23"/>
        <v>0.27892536144360969</v>
      </c>
      <c r="M157" s="345">
        <f t="shared" ca="1" si="33"/>
        <v>0.93941537075381309</v>
      </c>
      <c r="N157" s="344">
        <f t="shared" ca="1" si="24"/>
        <v>0.29691377225368604</v>
      </c>
      <c r="O157" s="4"/>
      <c r="P157" s="4"/>
      <c r="Q157" s="3"/>
      <c r="S157" s="4"/>
      <c r="T157" s="4" t="b">
        <f t="shared" ca="1" si="25"/>
        <v>0</v>
      </c>
      <c r="U157" t="b">
        <f t="shared" ca="1" si="26"/>
        <v>0</v>
      </c>
      <c r="W157" s="317" t="b">
        <f t="shared" ca="1" si="27"/>
        <v>0</v>
      </c>
      <c r="X157" s="317" t="b">
        <f t="shared" ca="1" si="34"/>
        <v>1</v>
      </c>
      <c r="Y157" s="317" t="b">
        <f t="shared" ca="1" si="28"/>
        <v>0</v>
      </c>
      <c r="Z157" t="b">
        <f t="shared" ca="1" si="29"/>
        <v>0</v>
      </c>
      <c r="AA157" s="37" t="b">
        <f t="shared" ca="1" si="35"/>
        <v>0</v>
      </c>
      <c r="AB157" t="b">
        <f t="shared" ca="1" si="30"/>
        <v>0</v>
      </c>
      <c r="AD157" t="b">
        <f t="shared" ca="1" si="36"/>
        <v>0</v>
      </c>
      <c r="AE157" s="37" t="b">
        <f t="shared" ca="1" si="37"/>
        <v>0</v>
      </c>
      <c r="AF157" t="b">
        <f t="shared" ca="1" si="38"/>
        <v>0</v>
      </c>
      <c r="AG157" s="317" t="b">
        <f t="shared" ca="1" si="39"/>
        <v>0</v>
      </c>
      <c r="AH157" s="317" t="b">
        <f t="shared" ca="1" si="40"/>
        <v>1</v>
      </c>
      <c r="AI157" s="317" t="b">
        <f t="shared" ca="1" si="41"/>
        <v>0</v>
      </c>
    </row>
    <row r="158" spans="1:35" x14ac:dyDescent="0.25">
      <c r="A158">
        <v>126</v>
      </c>
      <c r="B158" s="169">
        <f ca="1">OFFSET(InputPriceData!B$15,CalculationsAndCharts!$A158+$A$11,0,1,1)</f>
        <v>41662</v>
      </c>
      <c r="C158" s="3">
        <f ca="1">OFFSET(InputPriceData!G$15,CalculationsAndCharts!$A158+$A$11,IF($C$7,8,0),1,1)</f>
        <v>2212700</v>
      </c>
      <c r="D158" s="4">
        <f ca="1">OFFSET(InputPriceData!C$15,CalculationsAndCharts!$A158+$A$11,IF($C$7,8,0),1,1)</f>
        <v>91.99</v>
      </c>
      <c r="E158" s="4">
        <f ca="1">OFFSET(InputPriceData!D$15,CalculationsAndCharts!$A158+$A$11,IF($C$7,8,0),1,1)</f>
        <v>92.65</v>
      </c>
      <c r="F158" s="4">
        <f ca="1">OFFSET(InputPriceData!E$15,CalculationsAndCharts!$A158+$A$11,IF($C$7,8,0),1,1)</f>
        <v>90.8</v>
      </c>
      <c r="G158" s="4">
        <f ca="1">OFFSET(InputPriceData!F$15,CalculationsAndCharts!$A158+$A$11,IF($C$7,8,0),1,1)</f>
        <v>91.1</v>
      </c>
      <c r="H158" s="133"/>
      <c r="I158" s="133"/>
      <c r="J158" s="37">
        <f t="shared" ca="1" si="31"/>
        <v>2675</v>
      </c>
      <c r="K158" s="124">
        <f t="shared" ca="1" si="32"/>
        <v>-0.43000000000000682</v>
      </c>
      <c r="L158" s="343">
        <f t="shared" ca="1" si="23"/>
        <v>0.44136455623655146</v>
      </c>
      <c r="M158" s="345">
        <f t="shared" ca="1" si="33"/>
        <v>0.94794689278891331</v>
      </c>
      <c r="N158" s="344">
        <f t="shared" ca="1" si="24"/>
        <v>0.46560050947372378</v>
      </c>
      <c r="O158" s="4"/>
      <c r="P158" s="4"/>
      <c r="Q158" s="3"/>
      <c r="S158" s="4"/>
      <c r="T158" s="4" t="b">
        <f t="shared" ca="1" si="25"/>
        <v>0</v>
      </c>
      <c r="U158" t="b">
        <f t="shared" ca="1" si="26"/>
        <v>0</v>
      </c>
      <c r="W158" s="317" t="b">
        <f t="shared" ca="1" si="27"/>
        <v>0</v>
      </c>
      <c r="X158" s="317" t="b">
        <f t="shared" ca="1" si="34"/>
        <v>1</v>
      </c>
      <c r="Y158" s="317" t="b">
        <f t="shared" ca="1" si="28"/>
        <v>0</v>
      </c>
      <c r="Z158" t="b">
        <f t="shared" ca="1" si="29"/>
        <v>0</v>
      </c>
      <c r="AA158" s="37" t="b">
        <f t="shared" ca="1" si="35"/>
        <v>0</v>
      </c>
      <c r="AB158" t="b">
        <f t="shared" ca="1" si="30"/>
        <v>0</v>
      </c>
      <c r="AD158" t="b">
        <f t="shared" ca="1" si="36"/>
        <v>0</v>
      </c>
      <c r="AE158" s="37" t="b">
        <f t="shared" ca="1" si="37"/>
        <v>0</v>
      </c>
      <c r="AF158" t="b">
        <f t="shared" ca="1" si="38"/>
        <v>0</v>
      </c>
      <c r="AG158" s="317" t="b">
        <f t="shared" ca="1" si="39"/>
        <v>0</v>
      </c>
      <c r="AH158" s="317" t="b">
        <f t="shared" ca="1" si="40"/>
        <v>1</v>
      </c>
      <c r="AI158" s="317" t="b">
        <f t="shared" ca="1" si="41"/>
        <v>0</v>
      </c>
    </row>
    <row r="159" spans="1:35" x14ac:dyDescent="0.25">
      <c r="A159">
        <v>127</v>
      </c>
      <c r="B159" s="169">
        <f ca="1">OFFSET(InputPriceData!B$15,CalculationsAndCharts!$A159+$A$11,0,1,1)</f>
        <v>41661</v>
      </c>
      <c r="C159" s="3">
        <f ca="1">OFFSET(InputPriceData!G$15,CalculationsAndCharts!$A159+$A$11,IF($C$7,8,0),1,1)</f>
        <v>2335600</v>
      </c>
      <c r="D159" s="4">
        <f ca="1">OFFSET(InputPriceData!C$15,CalculationsAndCharts!$A159+$A$11,IF($C$7,8,0),1,1)</f>
        <v>91.35</v>
      </c>
      <c r="E159" s="4">
        <f ca="1">OFFSET(InputPriceData!D$15,CalculationsAndCharts!$A159+$A$11,IF($C$7,8,0),1,1)</f>
        <v>92.69</v>
      </c>
      <c r="F159" s="4">
        <f ca="1">OFFSET(InputPriceData!E$15,CalculationsAndCharts!$A159+$A$11,IF($C$7,8,0),1,1)</f>
        <v>91.16</v>
      </c>
      <c r="G159" s="4">
        <f ca="1">OFFSET(InputPriceData!F$15,CalculationsAndCharts!$A159+$A$11,IF($C$7,8,0),1,1)</f>
        <v>92.45</v>
      </c>
      <c r="H159" s="133"/>
      <c r="I159" s="133"/>
      <c r="J159" s="37">
        <f t="shared" ca="1" si="31"/>
        <v>2674</v>
      </c>
      <c r="K159" s="124">
        <f t="shared" ca="1" si="32"/>
        <v>2.3800000000000097</v>
      </c>
      <c r="L159" s="343">
        <f t="shared" ca="1" si="23"/>
        <v>0.34765840159393635</v>
      </c>
      <c r="M159" s="345">
        <f t="shared" ca="1" si="33"/>
        <v>0.95655589585157752</v>
      </c>
      <c r="N159" s="344">
        <f t="shared" ca="1" si="24"/>
        <v>0.36344807773562687</v>
      </c>
      <c r="O159" s="4"/>
      <c r="P159" s="4"/>
      <c r="Q159" s="3"/>
      <c r="S159" s="4"/>
      <c r="T159" s="4" t="b">
        <f t="shared" ca="1" si="25"/>
        <v>0</v>
      </c>
      <c r="U159" t="b">
        <f t="shared" ca="1" si="26"/>
        <v>0</v>
      </c>
      <c r="W159" s="317" t="b">
        <f t="shared" ca="1" si="27"/>
        <v>0</v>
      </c>
      <c r="X159" s="317" t="b">
        <f t="shared" ca="1" si="34"/>
        <v>1</v>
      </c>
      <c r="Y159" s="317" t="b">
        <f t="shared" ca="1" si="28"/>
        <v>0</v>
      </c>
      <c r="Z159" t="b">
        <f t="shared" ca="1" si="29"/>
        <v>0</v>
      </c>
      <c r="AA159" s="37" t="b">
        <f t="shared" ca="1" si="35"/>
        <v>0</v>
      </c>
      <c r="AB159" t="b">
        <f t="shared" ca="1" si="30"/>
        <v>0</v>
      </c>
      <c r="AD159" t="b">
        <f t="shared" ca="1" si="36"/>
        <v>0</v>
      </c>
      <c r="AE159" s="37" t="b">
        <f t="shared" ca="1" si="37"/>
        <v>0</v>
      </c>
      <c r="AF159" t="b">
        <f t="shared" ca="1" si="38"/>
        <v>0</v>
      </c>
      <c r="AG159" s="317" t="b">
        <f t="shared" ca="1" si="39"/>
        <v>0</v>
      </c>
      <c r="AH159" s="317" t="b">
        <f t="shared" ca="1" si="40"/>
        <v>1</v>
      </c>
      <c r="AI159" s="317" t="b">
        <f t="shared" ca="1" si="41"/>
        <v>0</v>
      </c>
    </row>
    <row r="160" spans="1:35" x14ac:dyDescent="0.25">
      <c r="A160">
        <v>128</v>
      </c>
      <c r="B160" s="169">
        <f ca="1">OFFSET(InputPriceData!B$15,CalculationsAndCharts!$A160+$A$11,0,1,1)</f>
        <v>41660</v>
      </c>
      <c r="C160" s="3">
        <f ca="1">OFFSET(InputPriceData!G$15,CalculationsAndCharts!$A160+$A$11,IF($C$7,8,0),1,1)</f>
        <v>2797000</v>
      </c>
      <c r="D160" s="4">
        <f ca="1">OFFSET(InputPriceData!C$15,CalculationsAndCharts!$A160+$A$11,IF($C$7,8,0),1,1)</f>
        <v>90.8</v>
      </c>
      <c r="E160" s="4">
        <f ca="1">OFFSET(InputPriceData!D$15,CalculationsAndCharts!$A160+$A$11,IF($C$7,8,0),1,1)</f>
        <v>91.96</v>
      </c>
      <c r="F160" s="4">
        <f ca="1">OFFSET(InputPriceData!E$15,CalculationsAndCharts!$A160+$A$11,IF($C$7,8,0),1,1)</f>
        <v>90.55</v>
      </c>
      <c r="G160" s="4">
        <f ca="1">OFFSET(InputPriceData!F$15,CalculationsAndCharts!$A160+$A$11,IF($C$7,8,0),1,1)</f>
        <v>91.53</v>
      </c>
      <c r="H160" s="133"/>
      <c r="I160" s="133"/>
      <c r="J160" s="37">
        <f t="shared" ca="1" si="31"/>
        <v>2673</v>
      </c>
      <c r="K160" s="124">
        <f t="shared" ca="1" si="32"/>
        <v>0.84999999999999432</v>
      </c>
      <c r="L160" s="343">
        <f t="shared" ca="1" si="23"/>
        <v>0.27883711468565564</v>
      </c>
      <c r="M160" s="345">
        <f t="shared" ca="1" si="33"/>
        <v>0.96524308360401367</v>
      </c>
      <c r="N160" s="344">
        <f t="shared" ca="1" si="24"/>
        <v>0.28887760961159836</v>
      </c>
      <c r="O160" s="4"/>
      <c r="P160" s="4"/>
      <c r="Q160" s="3"/>
      <c r="S160" s="4"/>
      <c r="T160" s="4" t="b">
        <f t="shared" ca="1" si="25"/>
        <v>0</v>
      </c>
      <c r="U160" t="b">
        <f t="shared" ca="1" si="26"/>
        <v>0</v>
      </c>
      <c r="W160" s="317" t="b">
        <f t="shared" ca="1" si="27"/>
        <v>0</v>
      </c>
      <c r="X160" s="317" t="b">
        <f t="shared" ca="1" si="34"/>
        <v>1</v>
      </c>
      <c r="Y160" s="317" t="b">
        <f t="shared" ca="1" si="28"/>
        <v>0</v>
      </c>
      <c r="Z160" t="b">
        <f t="shared" ca="1" si="29"/>
        <v>0</v>
      </c>
      <c r="AA160" s="37" t="b">
        <f t="shared" ca="1" si="35"/>
        <v>0</v>
      </c>
      <c r="AB160" t="b">
        <f t="shared" ca="1" si="30"/>
        <v>0</v>
      </c>
      <c r="AD160" t="b">
        <f t="shared" ca="1" si="36"/>
        <v>0</v>
      </c>
      <c r="AE160" s="37" t="b">
        <f t="shared" ca="1" si="37"/>
        <v>0</v>
      </c>
      <c r="AF160" t="b">
        <f t="shared" ca="1" si="38"/>
        <v>0</v>
      </c>
      <c r="AG160" s="317" t="b">
        <f t="shared" ca="1" si="39"/>
        <v>0</v>
      </c>
      <c r="AH160" s="317" t="b">
        <f t="shared" ca="1" si="40"/>
        <v>1</v>
      </c>
      <c r="AI160" s="317" t="b">
        <f t="shared" ca="1" si="41"/>
        <v>0</v>
      </c>
    </row>
    <row r="161" spans="1:35" x14ac:dyDescent="0.25">
      <c r="A161">
        <v>129</v>
      </c>
      <c r="B161" s="169">
        <f ca="1">OFFSET(InputPriceData!B$15,CalculationsAndCharts!$A161+$A$11,0,1,1)</f>
        <v>41656</v>
      </c>
      <c r="C161" s="3">
        <f ca="1">OFFSET(InputPriceData!G$15,CalculationsAndCharts!$A161+$A$11,IF($C$7,8,0),1,1)</f>
        <v>2076000</v>
      </c>
      <c r="D161" s="4">
        <f ca="1">OFFSET(InputPriceData!C$15,CalculationsAndCharts!$A161+$A$11,IF($C$7,8,0),1,1)</f>
        <v>90.52</v>
      </c>
      <c r="E161" s="4">
        <f ca="1">OFFSET(InputPriceData!D$15,CalculationsAndCharts!$A161+$A$11,IF($C$7,8,0),1,1)</f>
        <v>91</v>
      </c>
      <c r="F161" s="4">
        <f ca="1">OFFSET(InputPriceData!E$15,CalculationsAndCharts!$A161+$A$11,IF($C$7,8,0),1,1)</f>
        <v>89.65</v>
      </c>
      <c r="G161" s="4">
        <f ca="1">OFFSET(InputPriceData!F$15,CalculationsAndCharts!$A161+$A$11,IF($C$7,8,0),1,1)</f>
        <v>90.07</v>
      </c>
      <c r="H161" s="133"/>
      <c r="I161" s="133"/>
      <c r="J161" s="37">
        <f t="shared" ca="1" si="31"/>
        <v>2672</v>
      </c>
      <c r="K161" s="124">
        <f t="shared" ca="1" si="32"/>
        <v>-1.0900000000000034</v>
      </c>
      <c r="L161" s="343">
        <f t="shared" ref="L161:L224" ca="1" si="42">IF(J161&gt;3,($D$21*(K161+K162)/2+$D$22*L162+$D$23*L163),IF(J161=1,0,IF(J161=2,($D$21*0*(G161+G162)/2+$D$22*L162),IF(J161=3,($D$21*0*(G161+G162)/2+$D$22*L162+$D$23*L163),0))))</f>
        <v>0.33614933117582646</v>
      </c>
      <c r="M161" s="345">
        <f t="shared" ca="1" si="33"/>
        <v>0.97400916609890387</v>
      </c>
      <c r="N161" s="344">
        <f t="shared" ref="N161:N224" ca="1" si="43">IF(M161=0,0,L161/M161)</f>
        <v>0.34511926876640175</v>
      </c>
      <c r="O161" s="4"/>
      <c r="P161" s="4"/>
      <c r="Q161" s="3"/>
      <c r="S161" s="4"/>
      <c r="T161" s="4" t="b">
        <f t="shared" ref="T161:T224" ca="1" si="44">AND(N162&lt;0,N161&gt;0)</f>
        <v>0</v>
      </c>
      <c r="U161" t="b">
        <f t="shared" ref="U161:U224" ca="1" si="45">AND(N162&gt;0,N161&lt;0)</f>
        <v>0</v>
      </c>
      <c r="W161" s="317" t="b">
        <f t="shared" ref="W161:W224" ca="1" si="46">AND(T162&lt;&gt;T163,T162,NOT(X162))</f>
        <v>0</v>
      </c>
      <c r="X161" s="317" t="b">
        <f t="shared" ca="1" si="34"/>
        <v>1</v>
      </c>
      <c r="Y161" s="317" t="b">
        <f t="shared" ref="Y161:Y224" ca="1" si="47">AND(X162,AND(U162&lt;&gt;U163,U162))</f>
        <v>0</v>
      </c>
      <c r="Z161" t="b">
        <f t="shared" ref="Z161:Z224" ca="1" si="48">AND(U162&lt;&gt;U163,U162,NOT(AA162))</f>
        <v>0</v>
      </c>
      <c r="AA161" s="37" t="b">
        <f t="shared" ca="1" si="35"/>
        <v>0</v>
      </c>
      <c r="AB161" t="b">
        <f t="shared" ref="AB161:AB224" ca="1" si="49">AND(AA162,AND(T162&lt;&gt;T163,T162))</f>
        <v>0</v>
      </c>
      <c r="AD161" t="b">
        <f t="shared" ca="1" si="36"/>
        <v>0</v>
      </c>
      <c r="AE161" s="37" t="b">
        <f t="shared" ca="1" si="37"/>
        <v>0</v>
      </c>
      <c r="AF161" t="b">
        <f t="shared" ca="1" si="38"/>
        <v>0</v>
      </c>
      <c r="AG161" s="317" t="b">
        <f t="shared" ca="1" si="39"/>
        <v>0</v>
      </c>
      <c r="AH161" s="317" t="b">
        <f t="shared" ca="1" si="40"/>
        <v>1</v>
      </c>
      <c r="AI161" s="317" t="b">
        <f t="shared" ca="1" si="41"/>
        <v>0</v>
      </c>
    </row>
    <row r="162" spans="1:35" x14ac:dyDescent="0.25">
      <c r="A162">
        <v>130</v>
      </c>
      <c r="B162" s="169">
        <f ca="1">OFFSET(InputPriceData!B$15,CalculationsAndCharts!$A162+$A$11,0,1,1)</f>
        <v>41655</v>
      </c>
      <c r="C162" s="3">
        <f ca="1">OFFSET(InputPriceData!G$15,CalculationsAndCharts!$A162+$A$11,IF($C$7,8,0),1,1)</f>
        <v>1135600</v>
      </c>
      <c r="D162" s="4">
        <f ca="1">OFFSET(InputPriceData!C$15,CalculationsAndCharts!$A162+$A$11,IF($C$7,8,0),1,1)</f>
        <v>91.07</v>
      </c>
      <c r="E162" s="4">
        <f ca="1">OFFSET(InputPriceData!D$15,CalculationsAndCharts!$A162+$A$11,IF($C$7,8,0),1,1)</f>
        <v>91.12</v>
      </c>
      <c r="F162" s="4">
        <f ca="1">OFFSET(InputPriceData!E$15,CalculationsAndCharts!$A162+$A$11,IF($C$7,8,0),1,1)</f>
        <v>90.27</v>
      </c>
      <c r="G162" s="4">
        <f ca="1">OFFSET(InputPriceData!F$15,CalculationsAndCharts!$A162+$A$11,IF($C$7,8,0),1,1)</f>
        <v>90.68</v>
      </c>
      <c r="H162" s="133"/>
      <c r="I162" s="133"/>
      <c r="J162" s="37">
        <f t="shared" ref="J162:J225" ca="1" si="50">$A$8-A162+1</f>
        <v>2671</v>
      </c>
      <c r="K162" s="124">
        <f t="shared" ref="K162:K225" ca="1" si="51">IF(J162&gt;2,G162-G164,0)</f>
        <v>-0.45999999999999375</v>
      </c>
      <c r="L162" s="343">
        <f t="shared" ca="1" si="42"/>
        <v>0.3693144121101154</v>
      </c>
      <c r="M162" s="345">
        <f t="shared" ref="M162:M225" ca="1" si="52">MAX(IF(J162=1,0.0000001,0.991*M163),ABS(L162))</f>
        <v>0.98285485983744081</v>
      </c>
      <c r="N162" s="344">
        <f t="shared" ca="1" si="43"/>
        <v>0.37575681537678729</v>
      </c>
      <c r="O162" s="4"/>
      <c r="P162" s="4"/>
      <c r="Q162" s="3"/>
      <c r="S162" s="4"/>
      <c r="T162" s="4" t="b">
        <f t="shared" ca="1" si="44"/>
        <v>0</v>
      </c>
      <c r="U162" t="b">
        <f t="shared" ca="1" si="45"/>
        <v>0</v>
      </c>
      <c r="W162" s="317" t="b">
        <f t="shared" ca="1" si="46"/>
        <v>0</v>
      </c>
      <c r="X162" s="317" t="b">
        <f t="shared" ref="X162:X225" ca="1" si="53">IF(X163,IF(Y162,FALSE,X163),IF(W162,TRUE,X163))</f>
        <v>1</v>
      </c>
      <c r="Y162" s="317" t="b">
        <f t="shared" ca="1" si="47"/>
        <v>0</v>
      </c>
      <c r="Z162" t="b">
        <f t="shared" ca="1" si="48"/>
        <v>0</v>
      </c>
      <c r="AA162" s="37" t="b">
        <f t="shared" ref="AA162:AA225" ca="1" si="54">IF(AA163,IF(AB162,FALSE,AA163),IF(Z162,TRUE,AA163))</f>
        <v>0</v>
      </c>
      <c r="AB162" t="b">
        <f t="shared" ca="1" si="49"/>
        <v>0</v>
      </c>
      <c r="AD162" t="b">
        <f t="shared" ref="AD162:AD225" ca="1" si="55">AND($U163&lt;&gt;$U164,$U163,NOT(AE163))</f>
        <v>0</v>
      </c>
      <c r="AE162" s="37" t="b">
        <f t="shared" ref="AE162:AE225" ca="1" si="56">IF(AE163,IF(AF162,FALSE,AE163),IF(AD162,TRUE,AE163))</f>
        <v>0</v>
      </c>
      <c r="AF162" t="b">
        <f t="shared" ref="AF162:AF225" ca="1" si="57">AND(AE163,AND($T163&lt;&gt;$T164,$T163))</f>
        <v>0</v>
      </c>
      <c r="AG162" s="317" t="b">
        <f t="shared" ref="AG162:AG225" ca="1" si="58">AND($T163&lt;&gt;$T164,$T163,NOT(AH163))</f>
        <v>0</v>
      </c>
      <c r="AH162" s="317" t="b">
        <f t="shared" ref="AH162:AH225" ca="1" si="59">IF(AH163,IF(AI162,FALSE,AH163),IF(AG162,TRUE,AH163))</f>
        <v>1</v>
      </c>
      <c r="AI162" s="317" t="b">
        <f t="shared" ref="AI162:AI225" ca="1" si="60">AND(AH163,AND($U163&lt;&gt;$U164,$U163))</f>
        <v>0</v>
      </c>
    </row>
    <row r="163" spans="1:35" x14ac:dyDescent="0.25">
      <c r="A163">
        <v>131</v>
      </c>
      <c r="B163" s="169">
        <f ca="1">OFFSET(InputPriceData!B$15,CalculationsAndCharts!$A163+$A$11,0,1,1)</f>
        <v>41654</v>
      </c>
      <c r="C163" s="3">
        <f ca="1">OFFSET(InputPriceData!G$15,CalculationsAndCharts!$A163+$A$11,IF($C$7,8,0),1,1)</f>
        <v>1756900</v>
      </c>
      <c r="D163" s="4">
        <f ca="1">OFFSET(InputPriceData!C$15,CalculationsAndCharts!$A163+$A$11,IF($C$7,8,0),1,1)</f>
        <v>91.4</v>
      </c>
      <c r="E163" s="4">
        <f ca="1">OFFSET(InputPriceData!D$15,CalculationsAndCharts!$A163+$A$11,IF($C$7,8,0),1,1)</f>
        <v>91.85</v>
      </c>
      <c r="F163" s="4">
        <f ca="1">OFFSET(InputPriceData!E$15,CalculationsAndCharts!$A163+$A$11,IF($C$7,8,0),1,1)</f>
        <v>90.92</v>
      </c>
      <c r="G163" s="4">
        <f ca="1">OFFSET(InputPriceData!F$15,CalculationsAndCharts!$A163+$A$11,IF($C$7,8,0),1,1)</f>
        <v>91.16</v>
      </c>
      <c r="H163" s="133"/>
      <c r="I163" s="133"/>
      <c r="J163" s="37">
        <f t="shared" ca="1" si="50"/>
        <v>2670</v>
      </c>
      <c r="K163" s="124">
        <f t="shared" ca="1" si="51"/>
        <v>1.2299999999999898</v>
      </c>
      <c r="L163" s="343">
        <f t="shared" ca="1" si="42"/>
        <v>0.28004128887315827</v>
      </c>
      <c r="M163" s="345">
        <f t="shared" ca="1" si="52"/>
        <v>0.99178088782789187</v>
      </c>
      <c r="N163" s="344">
        <f t="shared" ca="1" si="43"/>
        <v>0.28236205427035316</v>
      </c>
      <c r="O163" s="4"/>
      <c r="P163" s="4"/>
      <c r="Q163" s="3"/>
      <c r="S163" s="4"/>
      <c r="T163" s="4" t="b">
        <f t="shared" ca="1" si="44"/>
        <v>0</v>
      </c>
      <c r="U163" t="b">
        <f t="shared" ca="1" si="45"/>
        <v>0</v>
      </c>
      <c r="W163" s="317" t="b">
        <f t="shared" ca="1" si="46"/>
        <v>0</v>
      </c>
      <c r="X163" s="317" t="b">
        <f t="shared" ca="1" si="53"/>
        <v>1</v>
      </c>
      <c r="Y163" s="317" t="b">
        <f t="shared" ca="1" si="47"/>
        <v>0</v>
      </c>
      <c r="Z163" t="b">
        <f t="shared" ca="1" si="48"/>
        <v>0</v>
      </c>
      <c r="AA163" s="37" t="b">
        <f t="shared" ca="1" si="54"/>
        <v>0</v>
      </c>
      <c r="AB163" t="b">
        <f t="shared" ca="1" si="49"/>
        <v>0</v>
      </c>
      <c r="AD163" t="b">
        <f t="shared" ca="1" si="55"/>
        <v>0</v>
      </c>
      <c r="AE163" s="37" t="b">
        <f t="shared" ca="1" si="56"/>
        <v>0</v>
      </c>
      <c r="AF163" t="b">
        <f t="shared" ca="1" si="57"/>
        <v>0</v>
      </c>
      <c r="AG163" s="317" t="b">
        <f t="shared" ca="1" si="58"/>
        <v>0</v>
      </c>
      <c r="AH163" s="317" t="b">
        <f t="shared" ca="1" si="59"/>
        <v>1</v>
      </c>
      <c r="AI163" s="317" t="b">
        <f t="shared" ca="1" si="60"/>
        <v>0</v>
      </c>
    </row>
    <row r="164" spans="1:35" x14ac:dyDescent="0.25">
      <c r="A164">
        <v>132</v>
      </c>
      <c r="B164" s="169">
        <f ca="1">OFFSET(InputPriceData!B$15,CalculationsAndCharts!$A164+$A$11,0,1,1)</f>
        <v>41653</v>
      </c>
      <c r="C164" s="3">
        <f ca="1">OFFSET(InputPriceData!G$15,CalculationsAndCharts!$A164+$A$11,IF($C$7,8,0),1,1)</f>
        <v>1378900</v>
      </c>
      <c r="D164" s="4">
        <f ca="1">OFFSET(InputPriceData!C$15,CalculationsAndCharts!$A164+$A$11,IF($C$7,8,0),1,1)</f>
        <v>90.4</v>
      </c>
      <c r="E164" s="4">
        <f ca="1">OFFSET(InputPriceData!D$15,CalculationsAndCharts!$A164+$A$11,IF($C$7,8,0),1,1)</f>
        <v>91.18</v>
      </c>
      <c r="F164" s="4">
        <f ca="1">OFFSET(InputPriceData!E$15,CalculationsAndCharts!$A164+$A$11,IF($C$7,8,0),1,1)</f>
        <v>89.79</v>
      </c>
      <c r="G164" s="4">
        <f ca="1">OFFSET(InputPriceData!F$15,CalculationsAndCharts!$A164+$A$11,IF($C$7,8,0),1,1)</f>
        <v>91.14</v>
      </c>
      <c r="H164" s="133"/>
      <c r="I164" s="133"/>
      <c r="J164" s="37">
        <f t="shared" ca="1" si="50"/>
        <v>2669</v>
      </c>
      <c r="K164" s="124">
        <f t="shared" ca="1" si="51"/>
        <v>0.48000000000000398</v>
      </c>
      <c r="L164" s="343">
        <f t="shared" ca="1" si="42"/>
        <v>0.15377152056703239</v>
      </c>
      <c r="M164" s="345">
        <f t="shared" ca="1" si="52"/>
        <v>1.0007879796446941</v>
      </c>
      <c r="N164" s="344">
        <f t="shared" ca="1" si="43"/>
        <v>0.15365044714228612</v>
      </c>
      <c r="O164" s="4"/>
      <c r="P164" s="4"/>
      <c r="Q164" s="3"/>
      <c r="S164" s="4"/>
      <c r="T164" s="4" t="b">
        <f t="shared" ca="1" si="44"/>
        <v>0</v>
      </c>
      <c r="U164" t="b">
        <f t="shared" ca="1" si="45"/>
        <v>0</v>
      </c>
      <c r="W164" s="317" t="b">
        <f t="shared" ca="1" si="46"/>
        <v>1</v>
      </c>
      <c r="X164" s="317" t="b">
        <f t="shared" ca="1" si="53"/>
        <v>1</v>
      </c>
      <c r="Y164" s="317" t="b">
        <f t="shared" ca="1" si="47"/>
        <v>0</v>
      </c>
      <c r="Z164" t="b">
        <f t="shared" ca="1" si="48"/>
        <v>0</v>
      </c>
      <c r="AA164" s="37" t="b">
        <f t="shared" ca="1" si="54"/>
        <v>0</v>
      </c>
      <c r="AB164" t="b">
        <f t="shared" ca="1" si="49"/>
        <v>1</v>
      </c>
      <c r="AD164" t="b">
        <f t="shared" ca="1" si="55"/>
        <v>0</v>
      </c>
      <c r="AE164" s="37" t="b">
        <f t="shared" ca="1" si="56"/>
        <v>0</v>
      </c>
      <c r="AF164" t="b">
        <f t="shared" ca="1" si="57"/>
        <v>1</v>
      </c>
      <c r="AG164" s="317" t="b">
        <f t="shared" ca="1" si="58"/>
        <v>1</v>
      </c>
      <c r="AH164" s="317" t="b">
        <f t="shared" ca="1" si="59"/>
        <v>1</v>
      </c>
      <c r="AI164" s="317" t="b">
        <f t="shared" ca="1" si="60"/>
        <v>0</v>
      </c>
    </row>
    <row r="165" spans="1:35" x14ac:dyDescent="0.25">
      <c r="A165">
        <v>133</v>
      </c>
      <c r="B165" s="169">
        <f ca="1">OFFSET(InputPriceData!B$15,CalculationsAndCharts!$A165+$A$11,0,1,1)</f>
        <v>41652</v>
      </c>
      <c r="C165" s="3">
        <f ca="1">OFFSET(InputPriceData!G$15,CalculationsAndCharts!$A165+$A$11,IF($C$7,8,0),1,1)</f>
        <v>1561900</v>
      </c>
      <c r="D165" s="4">
        <f ca="1">OFFSET(InputPriceData!C$15,CalculationsAndCharts!$A165+$A$11,IF($C$7,8,0),1,1)</f>
        <v>90.28</v>
      </c>
      <c r="E165" s="4">
        <f ca="1">OFFSET(InputPriceData!D$15,CalculationsAndCharts!$A165+$A$11,IF($C$7,8,0),1,1)</f>
        <v>91.35</v>
      </c>
      <c r="F165" s="4">
        <f ca="1">OFFSET(InputPriceData!E$15,CalculationsAndCharts!$A165+$A$11,IF($C$7,8,0),1,1)</f>
        <v>89.76</v>
      </c>
      <c r="G165" s="4">
        <f ca="1">OFFSET(InputPriceData!F$15,CalculationsAndCharts!$A165+$A$11,IF($C$7,8,0),1,1)</f>
        <v>89.93</v>
      </c>
      <c r="H165" s="133"/>
      <c r="I165" s="133"/>
      <c r="J165" s="37">
        <f t="shared" ca="1" si="50"/>
        <v>2668</v>
      </c>
      <c r="K165" s="124">
        <f t="shared" ca="1" si="51"/>
        <v>-6.9999999999993179E-2</v>
      </c>
      <c r="L165" s="343">
        <f t="shared" ca="1" si="42"/>
        <v>4.3277931971594963E-2</v>
      </c>
      <c r="M165" s="345">
        <f t="shared" ca="1" si="52"/>
        <v>1.009876871488087</v>
      </c>
      <c r="N165" s="344">
        <f t="shared" ca="1" si="43"/>
        <v>4.2854661982528124E-2</v>
      </c>
      <c r="O165" s="4"/>
      <c r="P165" s="4"/>
      <c r="Q165" s="3"/>
      <c r="S165" s="4"/>
      <c r="T165" s="4" t="b">
        <f t="shared" ca="1" si="44"/>
        <v>1</v>
      </c>
      <c r="U165" t="b">
        <f t="shared" ca="1" si="45"/>
        <v>0</v>
      </c>
      <c r="W165" s="317" t="b">
        <f t="shared" ca="1" si="46"/>
        <v>0</v>
      </c>
      <c r="X165" s="317" t="b">
        <f t="shared" ca="1" si="53"/>
        <v>0</v>
      </c>
      <c r="Y165" s="317" t="b">
        <f t="shared" ca="1" si="47"/>
        <v>0</v>
      </c>
      <c r="Z165" t="b">
        <f t="shared" ca="1" si="48"/>
        <v>0</v>
      </c>
      <c r="AA165" s="37" t="b">
        <f t="shared" ca="1" si="54"/>
        <v>1</v>
      </c>
      <c r="AB165" t="b">
        <f t="shared" ca="1" si="49"/>
        <v>0</v>
      </c>
      <c r="AD165" t="b">
        <f t="shared" ca="1" si="55"/>
        <v>0</v>
      </c>
      <c r="AE165" s="37" t="b">
        <f t="shared" ca="1" si="56"/>
        <v>1</v>
      </c>
      <c r="AF165" t="b">
        <f t="shared" ca="1" si="57"/>
        <v>0</v>
      </c>
      <c r="AG165" s="317" t="b">
        <f t="shared" ca="1" si="58"/>
        <v>0</v>
      </c>
      <c r="AH165" s="317" t="b">
        <f t="shared" ca="1" si="59"/>
        <v>0</v>
      </c>
      <c r="AI165" s="317" t="b">
        <f t="shared" ca="1" si="60"/>
        <v>0</v>
      </c>
    </row>
    <row r="166" spans="1:35" x14ac:dyDescent="0.25">
      <c r="A166">
        <v>134</v>
      </c>
      <c r="B166" s="169">
        <f ca="1">OFFSET(InputPriceData!B$15,CalculationsAndCharts!$A166+$A$11,0,1,1)</f>
        <v>41649</v>
      </c>
      <c r="C166" s="3">
        <f ca="1">OFFSET(InputPriceData!G$15,CalculationsAndCharts!$A166+$A$11,IF($C$7,8,0),1,1)</f>
        <v>1310800</v>
      </c>
      <c r="D166" s="4">
        <f ca="1">OFFSET(InputPriceData!C$15,CalculationsAndCharts!$A166+$A$11,IF($C$7,8,0),1,1)</f>
        <v>90.06</v>
      </c>
      <c r="E166" s="4">
        <f ca="1">OFFSET(InputPriceData!D$15,CalculationsAndCharts!$A166+$A$11,IF($C$7,8,0),1,1)</f>
        <v>90.78</v>
      </c>
      <c r="F166" s="4">
        <f ca="1">OFFSET(InputPriceData!E$15,CalculationsAndCharts!$A166+$A$11,IF($C$7,8,0),1,1)</f>
        <v>89.83</v>
      </c>
      <c r="G166" s="4">
        <f ca="1">OFFSET(InputPriceData!F$15,CalculationsAndCharts!$A166+$A$11,IF($C$7,8,0),1,1)</f>
        <v>90.66</v>
      </c>
      <c r="H166" s="133"/>
      <c r="I166" s="133"/>
      <c r="J166" s="37">
        <f t="shared" ca="1" si="50"/>
        <v>2667</v>
      </c>
      <c r="K166" s="124">
        <f t="shared" ca="1" si="51"/>
        <v>1.7000000000000028</v>
      </c>
      <c r="L166" s="343">
        <f t="shared" ca="1" si="42"/>
        <v>-0.1090867768342135</v>
      </c>
      <c r="M166" s="345">
        <f t="shared" ca="1" si="52"/>
        <v>1.0190483062442857</v>
      </c>
      <c r="N166" s="344">
        <f t="shared" ca="1" si="43"/>
        <v>-0.10704769947192599</v>
      </c>
      <c r="O166" s="4"/>
      <c r="P166" s="4"/>
      <c r="Q166" s="3"/>
      <c r="R166" s="233"/>
      <c r="S166" s="4"/>
      <c r="T166" s="4" t="b">
        <f t="shared" ca="1" si="44"/>
        <v>0</v>
      </c>
      <c r="U166" t="b">
        <f t="shared" ca="1" si="45"/>
        <v>0</v>
      </c>
      <c r="W166" s="317" t="b">
        <f t="shared" ca="1" si="46"/>
        <v>0</v>
      </c>
      <c r="X166" s="317" t="b">
        <f t="shared" ca="1" si="53"/>
        <v>0</v>
      </c>
      <c r="Y166" s="317" t="b">
        <f t="shared" ca="1" si="47"/>
        <v>0</v>
      </c>
      <c r="Z166" t="b">
        <f t="shared" ca="1" si="48"/>
        <v>0</v>
      </c>
      <c r="AA166" s="37" t="b">
        <f t="shared" ca="1" si="54"/>
        <v>1</v>
      </c>
      <c r="AB166" t="b">
        <f t="shared" ca="1" si="49"/>
        <v>0</v>
      </c>
      <c r="AD166" t="b">
        <f t="shared" ca="1" si="55"/>
        <v>0</v>
      </c>
      <c r="AE166" s="37" t="b">
        <f t="shared" ca="1" si="56"/>
        <v>1</v>
      </c>
      <c r="AF166" t="b">
        <f t="shared" ca="1" si="57"/>
        <v>0</v>
      </c>
      <c r="AG166" s="317" t="b">
        <f t="shared" ca="1" si="58"/>
        <v>0</v>
      </c>
      <c r="AH166" s="317" t="b">
        <f t="shared" ca="1" si="59"/>
        <v>0</v>
      </c>
      <c r="AI166" s="317" t="b">
        <f t="shared" ca="1" si="60"/>
        <v>0</v>
      </c>
    </row>
    <row r="167" spans="1:35" x14ac:dyDescent="0.25">
      <c r="A167">
        <v>135</v>
      </c>
      <c r="B167" s="169">
        <f ca="1">OFFSET(InputPriceData!B$15,CalculationsAndCharts!$A167+$A$11,0,1,1)</f>
        <v>41648</v>
      </c>
      <c r="C167" s="3">
        <f ca="1">OFFSET(InputPriceData!G$15,CalculationsAndCharts!$A167+$A$11,IF($C$7,8,0),1,1)</f>
        <v>1713800</v>
      </c>
      <c r="D167" s="4">
        <f ca="1">OFFSET(InputPriceData!C$15,CalculationsAndCharts!$A167+$A$11,IF($C$7,8,0),1,1)</f>
        <v>89.54</v>
      </c>
      <c r="E167" s="4">
        <f ca="1">OFFSET(InputPriceData!D$15,CalculationsAndCharts!$A167+$A$11,IF($C$7,8,0),1,1)</f>
        <v>90.28</v>
      </c>
      <c r="F167" s="4">
        <f ca="1">OFFSET(InputPriceData!E$15,CalculationsAndCharts!$A167+$A$11,IF($C$7,8,0),1,1)</f>
        <v>89.24</v>
      </c>
      <c r="G167" s="4">
        <f ca="1">OFFSET(InputPriceData!F$15,CalculationsAndCharts!$A167+$A$11,IF($C$7,8,0),1,1)</f>
        <v>90</v>
      </c>
      <c r="H167" s="133"/>
      <c r="I167" s="133"/>
      <c r="J167" s="37">
        <f t="shared" ca="1" si="50"/>
        <v>2666</v>
      </c>
      <c r="K167" s="124">
        <f t="shared" ca="1" si="51"/>
        <v>1.3100000000000023</v>
      </c>
      <c r="L167" s="343">
        <f t="shared" ca="1" si="42"/>
        <v>-0.23281203038616477</v>
      </c>
      <c r="M167" s="345">
        <f t="shared" ca="1" si="52"/>
        <v>1.0283030335462016</v>
      </c>
      <c r="N167" s="344">
        <f t="shared" ca="1" si="43"/>
        <v>-0.22640410734109204</v>
      </c>
      <c r="O167" s="4"/>
      <c r="P167" s="4"/>
      <c r="Q167" s="3"/>
      <c r="S167" s="4"/>
      <c r="T167" s="4" t="b">
        <f t="shared" ca="1" si="44"/>
        <v>0</v>
      </c>
      <c r="U167" t="b">
        <f t="shared" ca="1" si="45"/>
        <v>0</v>
      </c>
      <c r="W167" s="317" t="b">
        <f t="shared" ca="1" si="46"/>
        <v>0</v>
      </c>
      <c r="X167" s="317" t="b">
        <f t="shared" ca="1" si="53"/>
        <v>0</v>
      </c>
      <c r="Y167" s="317" t="b">
        <f t="shared" ca="1" si="47"/>
        <v>0</v>
      </c>
      <c r="Z167" t="b">
        <f t="shared" ca="1" si="48"/>
        <v>0</v>
      </c>
      <c r="AA167" s="37" t="b">
        <f t="shared" ca="1" si="54"/>
        <v>1</v>
      </c>
      <c r="AB167" t="b">
        <f t="shared" ca="1" si="49"/>
        <v>0</v>
      </c>
      <c r="AD167" t="b">
        <f t="shared" ca="1" si="55"/>
        <v>0</v>
      </c>
      <c r="AE167" s="37" t="b">
        <f t="shared" ca="1" si="56"/>
        <v>1</v>
      </c>
      <c r="AF167" t="b">
        <f t="shared" ca="1" si="57"/>
        <v>0</v>
      </c>
      <c r="AG167" s="317" t="b">
        <f t="shared" ca="1" si="58"/>
        <v>0</v>
      </c>
      <c r="AH167" s="317" t="b">
        <f t="shared" ca="1" si="59"/>
        <v>0</v>
      </c>
      <c r="AI167" s="317" t="b">
        <f t="shared" ca="1" si="60"/>
        <v>0</v>
      </c>
    </row>
    <row r="168" spans="1:35" x14ac:dyDescent="0.25">
      <c r="A168">
        <v>136</v>
      </c>
      <c r="B168" s="169">
        <f ca="1">OFFSET(InputPriceData!B$15,CalculationsAndCharts!$A168+$A$11,0,1,1)</f>
        <v>41647</v>
      </c>
      <c r="C168" s="3">
        <f ca="1">OFFSET(InputPriceData!G$15,CalculationsAndCharts!$A168+$A$11,IF($C$7,8,0),1,1)</f>
        <v>2334800</v>
      </c>
      <c r="D168" s="4">
        <f ca="1">OFFSET(InputPriceData!C$15,CalculationsAndCharts!$A168+$A$11,IF($C$7,8,0),1,1)</f>
        <v>88.68</v>
      </c>
      <c r="E168" s="4">
        <f ca="1">OFFSET(InputPriceData!D$15,CalculationsAndCharts!$A168+$A$11,IF($C$7,8,0),1,1)</f>
        <v>89.09</v>
      </c>
      <c r="F168" s="4">
        <f ca="1">OFFSET(InputPriceData!E$15,CalculationsAndCharts!$A168+$A$11,IF($C$7,8,0),1,1)</f>
        <v>87.66</v>
      </c>
      <c r="G168" s="4">
        <f ca="1">OFFSET(InputPriceData!F$15,CalculationsAndCharts!$A168+$A$11,IF($C$7,8,0),1,1)</f>
        <v>88.96</v>
      </c>
      <c r="H168" s="133"/>
      <c r="I168" s="133"/>
      <c r="J168" s="37">
        <f t="shared" ca="1" si="50"/>
        <v>2665</v>
      </c>
      <c r="K168" s="124">
        <f t="shared" ca="1" si="51"/>
        <v>-0.19000000000001194</v>
      </c>
      <c r="L168" s="343">
        <f t="shared" ca="1" si="42"/>
        <v>-0.21162453085067318</v>
      </c>
      <c r="M168" s="345">
        <f t="shared" ca="1" si="52"/>
        <v>1.037641809834714</v>
      </c>
      <c r="N168" s="344">
        <f t="shared" ca="1" si="43"/>
        <v>-0.20394757501568181</v>
      </c>
      <c r="O168" s="4"/>
      <c r="P168" s="4"/>
      <c r="Q168" s="3"/>
      <c r="S168" s="4"/>
      <c r="T168" s="4" t="b">
        <f t="shared" ca="1" si="44"/>
        <v>0</v>
      </c>
      <c r="U168" t="b">
        <f t="shared" ca="1" si="45"/>
        <v>0</v>
      </c>
      <c r="W168" s="317" t="b">
        <f t="shared" ca="1" si="46"/>
        <v>0</v>
      </c>
      <c r="X168" s="317" t="b">
        <f t="shared" ca="1" si="53"/>
        <v>0</v>
      </c>
      <c r="Y168" s="317" t="b">
        <f t="shared" ca="1" si="47"/>
        <v>1</v>
      </c>
      <c r="Z168" t="b">
        <f t="shared" ca="1" si="48"/>
        <v>1</v>
      </c>
      <c r="AA168" s="37" t="b">
        <f t="shared" ca="1" si="54"/>
        <v>1</v>
      </c>
      <c r="AB168" t="b">
        <f t="shared" ca="1" si="49"/>
        <v>0</v>
      </c>
      <c r="AD168" t="b">
        <f t="shared" ca="1" si="55"/>
        <v>1</v>
      </c>
      <c r="AE168" s="37" t="b">
        <f t="shared" ca="1" si="56"/>
        <v>1</v>
      </c>
      <c r="AF168" t="b">
        <f t="shared" ca="1" si="57"/>
        <v>0</v>
      </c>
      <c r="AG168" s="317" t="b">
        <f t="shared" ca="1" si="58"/>
        <v>0</v>
      </c>
      <c r="AH168" s="317" t="b">
        <f t="shared" ca="1" si="59"/>
        <v>0</v>
      </c>
      <c r="AI168" s="317" t="b">
        <f t="shared" ca="1" si="60"/>
        <v>1</v>
      </c>
    </row>
    <row r="169" spans="1:35" x14ac:dyDescent="0.25">
      <c r="A169">
        <v>137</v>
      </c>
      <c r="B169" s="169">
        <f ca="1">OFFSET(InputPriceData!B$15,CalculationsAndCharts!$A169+$A$11,0,1,1)</f>
        <v>41646</v>
      </c>
      <c r="C169" s="3">
        <f ca="1">OFFSET(InputPriceData!G$15,CalculationsAndCharts!$A169+$A$11,IF($C$7,8,0),1,1)</f>
        <v>2062400</v>
      </c>
      <c r="D169" s="4">
        <f ca="1">OFFSET(InputPriceData!C$15,CalculationsAndCharts!$A169+$A$11,IF($C$7,8,0),1,1)</f>
        <v>89.74</v>
      </c>
      <c r="E169" s="4">
        <f ca="1">OFFSET(InputPriceData!D$15,CalculationsAndCharts!$A169+$A$11,IF($C$7,8,0),1,1)</f>
        <v>89.91</v>
      </c>
      <c r="F169" s="4">
        <f ca="1">OFFSET(InputPriceData!E$15,CalculationsAndCharts!$A169+$A$11,IF($C$7,8,0),1,1)</f>
        <v>88.35</v>
      </c>
      <c r="G169" s="4">
        <f ca="1">OFFSET(InputPriceData!F$15,CalculationsAndCharts!$A169+$A$11,IF($C$7,8,0),1,1)</f>
        <v>88.69</v>
      </c>
      <c r="H169" s="133"/>
      <c r="I169" s="133"/>
      <c r="J169" s="37">
        <f t="shared" ca="1" si="50"/>
        <v>2664</v>
      </c>
      <c r="K169" s="124">
        <f t="shared" ca="1" si="51"/>
        <v>-0.12999999999999545</v>
      </c>
      <c r="L169" s="343">
        <f t="shared" ca="1" si="42"/>
        <v>-8.3518493196296534E-2</v>
      </c>
      <c r="M169" s="345">
        <f t="shared" ca="1" si="52"/>
        <v>1.0470653984204985</v>
      </c>
      <c r="N169" s="344">
        <f t="shared" ca="1" si="43"/>
        <v>-7.9764352181138296E-2</v>
      </c>
      <c r="O169" s="4"/>
      <c r="P169" s="4"/>
      <c r="Q169" s="3"/>
      <c r="S169" s="4"/>
      <c r="T169" s="4" t="b">
        <f t="shared" ca="1" si="44"/>
        <v>0</v>
      </c>
      <c r="U169" t="b">
        <f t="shared" ca="1" si="45"/>
        <v>1</v>
      </c>
      <c r="W169" s="317" t="b">
        <f t="shared" ca="1" si="46"/>
        <v>0</v>
      </c>
      <c r="X169" s="317" t="b">
        <f t="shared" ca="1" si="53"/>
        <v>1</v>
      </c>
      <c r="Y169" s="317" t="b">
        <f t="shared" ca="1" si="47"/>
        <v>0</v>
      </c>
      <c r="Z169" t="b">
        <f t="shared" ca="1" si="48"/>
        <v>0</v>
      </c>
      <c r="AA169" s="37" t="b">
        <f t="shared" ca="1" si="54"/>
        <v>0</v>
      </c>
      <c r="AB169" t="b">
        <f t="shared" ca="1" si="49"/>
        <v>0</v>
      </c>
      <c r="AD169" t="b">
        <f t="shared" ca="1" si="55"/>
        <v>0</v>
      </c>
      <c r="AE169" s="37" t="b">
        <f t="shared" ca="1" si="56"/>
        <v>0</v>
      </c>
      <c r="AF169" t="b">
        <f t="shared" ca="1" si="57"/>
        <v>0</v>
      </c>
      <c r="AG169" s="317" t="b">
        <f t="shared" ca="1" si="58"/>
        <v>0</v>
      </c>
      <c r="AH169" s="317" t="b">
        <f t="shared" ca="1" si="59"/>
        <v>1</v>
      </c>
      <c r="AI169" s="317" t="b">
        <f t="shared" ca="1" si="60"/>
        <v>0</v>
      </c>
    </row>
    <row r="170" spans="1:35" x14ac:dyDescent="0.25">
      <c r="A170">
        <v>138</v>
      </c>
      <c r="B170" s="169">
        <f ca="1">OFFSET(InputPriceData!B$15,CalculationsAndCharts!$A170+$A$11,0,1,1)</f>
        <v>41645</v>
      </c>
      <c r="C170" s="3">
        <f ca="1">OFFSET(InputPriceData!G$15,CalculationsAndCharts!$A170+$A$11,IF($C$7,8,0),1,1)</f>
        <v>1574100</v>
      </c>
      <c r="D170" s="4">
        <f ca="1">OFFSET(InputPriceData!C$15,CalculationsAndCharts!$A170+$A$11,IF($C$7,8,0),1,1)</f>
        <v>89.24</v>
      </c>
      <c r="E170" s="4">
        <f ca="1">OFFSET(InputPriceData!D$15,CalculationsAndCharts!$A170+$A$11,IF($C$7,8,0),1,1)</f>
        <v>89.82</v>
      </c>
      <c r="F170" s="4">
        <f ca="1">OFFSET(InputPriceData!E$15,CalculationsAndCharts!$A170+$A$11,IF($C$7,8,0),1,1)</f>
        <v>89</v>
      </c>
      <c r="G170" s="4">
        <f ca="1">OFFSET(InputPriceData!F$15,CalculationsAndCharts!$A170+$A$11,IF($C$7,8,0),1,1)</f>
        <v>89.15</v>
      </c>
      <c r="H170" s="133"/>
      <c r="I170" s="133"/>
      <c r="J170" s="37">
        <f t="shared" ca="1" si="50"/>
        <v>2663</v>
      </c>
      <c r="K170" s="124">
        <f t="shared" ca="1" si="51"/>
        <v>0.37000000000000455</v>
      </c>
      <c r="L170" s="343">
        <f t="shared" ca="1" si="42"/>
        <v>0.1068110263517445</v>
      </c>
      <c r="M170" s="345">
        <f t="shared" ca="1" si="52"/>
        <v>1.0565745695464162</v>
      </c>
      <c r="N170" s="344">
        <f t="shared" ca="1" si="43"/>
        <v>0.1010918012134232</v>
      </c>
      <c r="O170" s="4"/>
      <c r="P170" s="4"/>
      <c r="Q170" s="3"/>
      <c r="S170" s="4"/>
      <c r="T170" s="4" t="b">
        <f t="shared" ca="1" si="44"/>
        <v>0</v>
      </c>
      <c r="U170" t="b">
        <f t="shared" ca="1" si="45"/>
        <v>0</v>
      </c>
      <c r="W170" s="317" t="b">
        <f t="shared" ca="1" si="46"/>
        <v>0</v>
      </c>
      <c r="X170" s="317" t="b">
        <f t="shared" ca="1" si="53"/>
        <v>1</v>
      </c>
      <c r="Y170" s="317" t="b">
        <f t="shared" ca="1" si="47"/>
        <v>0</v>
      </c>
      <c r="Z170" t="b">
        <f t="shared" ca="1" si="48"/>
        <v>0</v>
      </c>
      <c r="AA170" s="37" t="b">
        <f t="shared" ca="1" si="54"/>
        <v>0</v>
      </c>
      <c r="AB170" t="b">
        <f t="shared" ca="1" si="49"/>
        <v>0</v>
      </c>
      <c r="AD170" t="b">
        <f t="shared" ca="1" si="55"/>
        <v>0</v>
      </c>
      <c r="AE170" s="37" t="b">
        <f t="shared" ca="1" si="56"/>
        <v>0</v>
      </c>
      <c r="AF170" t="b">
        <f t="shared" ca="1" si="57"/>
        <v>0</v>
      </c>
      <c r="AG170" s="317" t="b">
        <f t="shared" ca="1" si="58"/>
        <v>0</v>
      </c>
      <c r="AH170" s="317" t="b">
        <f t="shared" ca="1" si="59"/>
        <v>1</v>
      </c>
      <c r="AI170" s="317" t="b">
        <f t="shared" ca="1" si="60"/>
        <v>0</v>
      </c>
    </row>
    <row r="171" spans="1:35" x14ac:dyDescent="0.25">
      <c r="A171">
        <v>139</v>
      </c>
      <c r="B171" s="169">
        <f ca="1">OFFSET(InputPriceData!B$15,CalculationsAndCharts!$A171+$A$11,0,1,1)</f>
        <v>41642</v>
      </c>
      <c r="C171" s="3">
        <f ca="1">OFFSET(InputPriceData!G$15,CalculationsAndCharts!$A171+$A$11,IF($C$7,8,0),1,1)</f>
        <v>1287900</v>
      </c>
      <c r="D171" s="4">
        <f ca="1">OFFSET(InputPriceData!C$15,CalculationsAndCharts!$A171+$A$11,IF($C$7,8,0),1,1)</f>
        <v>88.94</v>
      </c>
      <c r="E171" s="4">
        <f ca="1">OFFSET(InputPriceData!D$15,CalculationsAndCharts!$A171+$A$11,IF($C$7,8,0),1,1)</f>
        <v>89.54</v>
      </c>
      <c r="F171" s="4">
        <f ca="1">OFFSET(InputPriceData!E$15,CalculationsAndCharts!$A171+$A$11,IF($C$7,8,0),1,1)</f>
        <v>88.57</v>
      </c>
      <c r="G171" s="4">
        <f ca="1">OFFSET(InputPriceData!F$15,CalculationsAndCharts!$A171+$A$11,IF($C$7,8,0),1,1)</f>
        <v>88.82</v>
      </c>
      <c r="H171" s="133"/>
      <c r="I171" s="133"/>
      <c r="J171" s="37">
        <f t="shared" ca="1" si="50"/>
        <v>2662</v>
      </c>
      <c r="K171" s="124">
        <f t="shared" ca="1" si="51"/>
        <v>-1.8800000000000097</v>
      </c>
      <c r="L171" s="343">
        <f t="shared" ca="1" si="42"/>
        <v>0.40521200826010251</v>
      </c>
      <c r="M171" s="345">
        <f t="shared" ca="1" si="52"/>
        <v>1.0661701004504704</v>
      </c>
      <c r="N171" s="344">
        <f t="shared" ca="1" si="43"/>
        <v>0.38006318887473517</v>
      </c>
      <c r="O171" s="4"/>
      <c r="P171" s="4"/>
      <c r="Q171" s="3"/>
      <c r="S171" s="4"/>
      <c r="T171" s="4" t="b">
        <f t="shared" ca="1" si="44"/>
        <v>0</v>
      </c>
      <c r="U171" t="b">
        <f t="shared" ca="1" si="45"/>
        <v>0</v>
      </c>
      <c r="W171" s="317" t="b">
        <f t="shared" ca="1" si="46"/>
        <v>0</v>
      </c>
      <c r="X171" s="317" t="b">
        <f t="shared" ca="1" si="53"/>
        <v>1</v>
      </c>
      <c r="Y171" s="317" t="b">
        <f t="shared" ca="1" si="47"/>
        <v>0</v>
      </c>
      <c r="Z171" t="b">
        <f t="shared" ca="1" si="48"/>
        <v>0</v>
      </c>
      <c r="AA171" s="37" t="b">
        <f t="shared" ca="1" si="54"/>
        <v>0</v>
      </c>
      <c r="AB171" t="b">
        <f t="shared" ca="1" si="49"/>
        <v>0</v>
      </c>
      <c r="AD171" t="b">
        <f t="shared" ca="1" si="55"/>
        <v>0</v>
      </c>
      <c r="AE171" s="37" t="b">
        <f t="shared" ca="1" si="56"/>
        <v>0</v>
      </c>
      <c r="AF171" t="b">
        <f t="shared" ca="1" si="57"/>
        <v>0</v>
      </c>
      <c r="AG171" s="317" t="b">
        <f t="shared" ca="1" si="58"/>
        <v>0</v>
      </c>
      <c r="AH171" s="317" t="b">
        <f t="shared" ca="1" si="59"/>
        <v>1</v>
      </c>
      <c r="AI171" s="317" t="b">
        <f t="shared" ca="1" si="60"/>
        <v>0</v>
      </c>
    </row>
    <row r="172" spans="1:35" x14ac:dyDescent="0.25">
      <c r="A172">
        <v>140</v>
      </c>
      <c r="B172" s="169">
        <f ca="1">OFFSET(InputPriceData!B$15,CalculationsAndCharts!$A172+$A$11,0,1,1)</f>
        <v>41641</v>
      </c>
      <c r="C172" s="3">
        <f ca="1">OFFSET(InputPriceData!G$15,CalculationsAndCharts!$A172+$A$11,IF($C$7,8,0),1,1)</f>
        <v>1501600</v>
      </c>
      <c r="D172" s="4">
        <f ca="1">OFFSET(InputPriceData!C$15,CalculationsAndCharts!$A172+$A$11,IF($C$7,8,0),1,1)</f>
        <v>90.16</v>
      </c>
      <c r="E172" s="4">
        <f ca="1">OFFSET(InputPriceData!D$15,CalculationsAndCharts!$A172+$A$11,IF($C$7,8,0),1,1)</f>
        <v>90.16</v>
      </c>
      <c r="F172" s="4">
        <f ca="1">OFFSET(InputPriceData!E$15,CalculationsAndCharts!$A172+$A$11,IF($C$7,8,0),1,1)</f>
        <v>88.33</v>
      </c>
      <c r="G172" s="4">
        <f ca="1">OFFSET(InputPriceData!F$15,CalculationsAndCharts!$A172+$A$11,IF($C$7,8,0),1,1)</f>
        <v>88.78</v>
      </c>
      <c r="H172" s="133"/>
      <c r="I172" s="133"/>
      <c r="J172" s="37">
        <f t="shared" ca="1" si="50"/>
        <v>2661</v>
      </c>
      <c r="K172" s="124">
        <f t="shared" ca="1" si="51"/>
        <v>-1.6500000000000057</v>
      </c>
      <c r="L172" s="343">
        <f t="shared" ca="1" si="42"/>
        <v>0.72755585315327276</v>
      </c>
      <c r="M172" s="345">
        <f t="shared" ca="1" si="52"/>
        <v>1.0758527754293346</v>
      </c>
      <c r="N172" s="344">
        <f t="shared" ca="1" si="43"/>
        <v>0.67625967954856192</v>
      </c>
      <c r="O172" s="4"/>
      <c r="P172" s="4"/>
      <c r="Q172" s="3"/>
      <c r="S172" s="4"/>
      <c r="T172" s="4" t="b">
        <f t="shared" ca="1" si="44"/>
        <v>0</v>
      </c>
      <c r="U172" t="b">
        <f t="shared" ca="1" si="45"/>
        <v>0</v>
      </c>
      <c r="W172" s="317" t="b">
        <f t="shared" ca="1" si="46"/>
        <v>0</v>
      </c>
      <c r="X172" s="317" t="b">
        <f t="shared" ca="1" si="53"/>
        <v>1</v>
      </c>
      <c r="Y172" s="317" t="b">
        <f t="shared" ca="1" si="47"/>
        <v>0</v>
      </c>
      <c r="Z172" t="b">
        <f t="shared" ca="1" si="48"/>
        <v>0</v>
      </c>
      <c r="AA172" s="37" t="b">
        <f t="shared" ca="1" si="54"/>
        <v>0</v>
      </c>
      <c r="AB172" t="b">
        <f t="shared" ca="1" si="49"/>
        <v>0</v>
      </c>
      <c r="AD172" t="b">
        <f t="shared" ca="1" si="55"/>
        <v>0</v>
      </c>
      <c r="AE172" s="37" t="b">
        <f t="shared" ca="1" si="56"/>
        <v>0</v>
      </c>
      <c r="AF172" t="b">
        <f t="shared" ca="1" si="57"/>
        <v>0</v>
      </c>
      <c r="AG172" s="317" t="b">
        <f t="shared" ca="1" si="58"/>
        <v>0</v>
      </c>
      <c r="AH172" s="317" t="b">
        <f t="shared" ca="1" si="59"/>
        <v>1</v>
      </c>
      <c r="AI172" s="317" t="b">
        <f t="shared" ca="1" si="60"/>
        <v>0</v>
      </c>
    </row>
    <row r="173" spans="1:35" x14ac:dyDescent="0.25">
      <c r="A173">
        <v>141</v>
      </c>
      <c r="B173" s="169">
        <f ca="1">OFFSET(InputPriceData!B$15,CalculationsAndCharts!$A173+$A$11,0,1,1)</f>
        <v>41639</v>
      </c>
      <c r="C173" s="3">
        <f ca="1">OFFSET(InputPriceData!G$15,CalculationsAndCharts!$A173+$A$11,IF($C$7,8,0),1,1)</f>
        <v>928900</v>
      </c>
      <c r="D173" s="4">
        <f ca="1">OFFSET(InputPriceData!C$15,CalculationsAndCharts!$A173+$A$11,IF($C$7,8,0),1,1)</f>
        <v>90.43</v>
      </c>
      <c r="E173" s="4">
        <f ca="1">OFFSET(InputPriceData!D$15,CalculationsAndCharts!$A173+$A$11,IF($C$7,8,0),1,1)</f>
        <v>90.89</v>
      </c>
      <c r="F173" s="4">
        <f ca="1">OFFSET(InputPriceData!E$15,CalculationsAndCharts!$A173+$A$11,IF($C$7,8,0),1,1)</f>
        <v>90.13</v>
      </c>
      <c r="G173" s="4">
        <f ca="1">OFFSET(InputPriceData!F$15,CalculationsAndCharts!$A173+$A$11,IF($C$7,8,0),1,1)</f>
        <v>90.7</v>
      </c>
      <c r="H173" s="133"/>
      <c r="I173" s="133"/>
      <c r="J173" s="37">
        <f t="shared" ca="1" si="50"/>
        <v>2660</v>
      </c>
      <c r="K173" s="124">
        <f t="shared" ca="1" si="51"/>
        <v>-0.14999999999999147</v>
      </c>
      <c r="L173" s="343">
        <f t="shared" ca="1" si="42"/>
        <v>0.92308021649297045</v>
      </c>
      <c r="M173" s="345">
        <f t="shared" ca="1" si="52"/>
        <v>1.0856233859024567</v>
      </c>
      <c r="N173" s="344">
        <f t="shared" ca="1" si="43"/>
        <v>0.85027665070574421</v>
      </c>
      <c r="O173" s="4"/>
      <c r="P173" s="4"/>
      <c r="Q173" s="3"/>
      <c r="S173" s="4"/>
      <c r="T173" s="4" t="b">
        <f t="shared" ca="1" si="44"/>
        <v>0</v>
      </c>
      <c r="U173" t="b">
        <f t="shared" ca="1" si="45"/>
        <v>0</v>
      </c>
      <c r="W173" s="317" t="b">
        <f t="shared" ca="1" si="46"/>
        <v>0</v>
      </c>
      <c r="X173" s="317" t="b">
        <f t="shared" ca="1" si="53"/>
        <v>1</v>
      </c>
      <c r="Y173" s="317" t="b">
        <f t="shared" ca="1" si="47"/>
        <v>0</v>
      </c>
      <c r="Z173" t="b">
        <f t="shared" ca="1" si="48"/>
        <v>0</v>
      </c>
      <c r="AA173" s="37" t="b">
        <f t="shared" ca="1" si="54"/>
        <v>0</v>
      </c>
      <c r="AB173" t="b">
        <f t="shared" ca="1" si="49"/>
        <v>0</v>
      </c>
      <c r="AD173" t="b">
        <f t="shared" ca="1" si="55"/>
        <v>0</v>
      </c>
      <c r="AE173" s="37" t="b">
        <f t="shared" ca="1" si="56"/>
        <v>0</v>
      </c>
      <c r="AF173" t="b">
        <f t="shared" ca="1" si="57"/>
        <v>0</v>
      </c>
      <c r="AG173" s="317" t="b">
        <f t="shared" ca="1" si="58"/>
        <v>0</v>
      </c>
      <c r="AH173" s="317" t="b">
        <f t="shared" ca="1" si="59"/>
        <v>1</v>
      </c>
      <c r="AI173" s="317" t="b">
        <f t="shared" ca="1" si="60"/>
        <v>0</v>
      </c>
    </row>
    <row r="174" spans="1:35" x14ac:dyDescent="0.25">
      <c r="A174">
        <v>142</v>
      </c>
      <c r="B174" s="169">
        <f ca="1">OFFSET(InputPriceData!B$15,CalculationsAndCharts!$A174+$A$11,0,1,1)</f>
        <v>41638</v>
      </c>
      <c r="C174" s="3">
        <f ca="1">OFFSET(InputPriceData!G$15,CalculationsAndCharts!$A174+$A$11,IF($C$7,8,0),1,1)</f>
        <v>1050600</v>
      </c>
      <c r="D174" s="4">
        <f ca="1">OFFSET(InputPriceData!C$15,CalculationsAndCharts!$A174+$A$11,IF($C$7,8,0),1,1)</f>
        <v>90.41</v>
      </c>
      <c r="E174" s="4">
        <f ca="1">OFFSET(InputPriceData!D$15,CalculationsAndCharts!$A174+$A$11,IF($C$7,8,0),1,1)</f>
        <v>90.65</v>
      </c>
      <c r="F174" s="4">
        <f ca="1">OFFSET(InputPriceData!E$15,CalculationsAndCharts!$A174+$A$11,IF($C$7,8,0),1,1)</f>
        <v>89.39</v>
      </c>
      <c r="G174" s="4">
        <f ca="1">OFFSET(InputPriceData!F$15,CalculationsAndCharts!$A174+$A$11,IF($C$7,8,0),1,1)</f>
        <v>90.43</v>
      </c>
      <c r="H174" s="133"/>
      <c r="I174" s="133"/>
      <c r="J174" s="37">
        <f t="shared" ca="1" si="50"/>
        <v>2659</v>
      </c>
      <c r="K174" s="124">
        <f t="shared" ca="1" si="51"/>
        <v>-0.60999999999999943</v>
      </c>
      <c r="L174" s="343">
        <f t="shared" ca="1" si="42"/>
        <v>1.0033416910533848</v>
      </c>
      <c r="M174" s="345">
        <f t="shared" ca="1" si="52"/>
        <v>1.0954827304767474</v>
      </c>
      <c r="N174" s="344">
        <f t="shared" ca="1" si="43"/>
        <v>0.91589001190072306</v>
      </c>
      <c r="O174" s="4"/>
      <c r="P174" s="4"/>
      <c r="Q174" s="3"/>
      <c r="S174" s="4"/>
      <c r="T174" s="4" t="b">
        <f t="shared" ca="1" si="44"/>
        <v>0</v>
      </c>
      <c r="U174" t="b">
        <f t="shared" ca="1" si="45"/>
        <v>0</v>
      </c>
      <c r="W174" s="317" t="b">
        <f t="shared" ca="1" si="46"/>
        <v>0</v>
      </c>
      <c r="X174" s="317" t="b">
        <f t="shared" ca="1" si="53"/>
        <v>1</v>
      </c>
      <c r="Y174" s="317" t="b">
        <f t="shared" ca="1" si="47"/>
        <v>0</v>
      </c>
      <c r="Z174" t="b">
        <f t="shared" ca="1" si="48"/>
        <v>0</v>
      </c>
      <c r="AA174" s="37" t="b">
        <f t="shared" ca="1" si="54"/>
        <v>0</v>
      </c>
      <c r="AB174" t="b">
        <f t="shared" ca="1" si="49"/>
        <v>0</v>
      </c>
      <c r="AD174" t="b">
        <f t="shared" ca="1" si="55"/>
        <v>0</v>
      </c>
      <c r="AE174" s="37" t="b">
        <f t="shared" ca="1" si="56"/>
        <v>0</v>
      </c>
      <c r="AF174" t="b">
        <f t="shared" ca="1" si="57"/>
        <v>0</v>
      </c>
      <c r="AG174" s="317" t="b">
        <f t="shared" ca="1" si="58"/>
        <v>0</v>
      </c>
      <c r="AH174" s="317" t="b">
        <f t="shared" ca="1" si="59"/>
        <v>1</v>
      </c>
      <c r="AI174" s="317" t="b">
        <f t="shared" ca="1" si="60"/>
        <v>0</v>
      </c>
    </row>
    <row r="175" spans="1:35" x14ac:dyDescent="0.25">
      <c r="A175">
        <v>143</v>
      </c>
      <c r="B175" s="169">
        <f ca="1">OFFSET(InputPriceData!B$15,CalculationsAndCharts!$A175+$A$11,0,1,1)</f>
        <v>41635</v>
      </c>
      <c r="C175" s="3">
        <f ca="1">OFFSET(InputPriceData!G$15,CalculationsAndCharts!$A175+$A$11,IF($C$7,8,0),1,1)</f>
        <v>859800</v>
      </c>
      <c r="D175" s="4">
        <f ca="1">OFFSET(InputPriceData!C$15,CalculationsAndCharts!$A175+$A$11,IF($C$7,8,0),1,1)</f>
        <v>91.24</v>
      </c>
      <c r="E175" s="4">
        <f ca="1">OFFSET(InputPriceData!D$15,CalculationsAndCharts!$A175+$A$11,IF($C$7,8,0),1,1)</f>
        <v>91.39</v>
      </c>
      <c r="F175" s="4">
        <f ca="1">OFFSET(InputPriceData!E$15,CalculationsAndCharts!$A175+$A$11,IF($C$7,8,0),1,1)</f>
        <v>90.52</v>
      </c>
      <c r="G175" s="4">
        <f ca="1">OFFSET(InputPriceData!F$15,CalculationsAndCharts!$A175+$A$11,IF($C$7,8,0),1,1)</f>
        <v>90.85</v>
      </c>
      <c r="H175" s="133"/>
      <c r="I175" s="133"/>
      <c r="J175" s="37">
        <f t="shared" ca="1" si="50"/>
        <v>2658</v>
      </c>
      <c r="K175" s="124">
        <f t="shared" ca="1" si="51"/>
        <v>1.25</v>
      </c>
      <c r="L175" s="343">
        <f t="shared" ca="1" si="42"/>
        <v>0.95805515058449009</v>
      </c>
      <c r="M175" s="345">
        <f t="shared" ca="1" si="52"/>
        <v>1.1054316150118542</v>
      </c>
      <c r="N175" s="344">
        <f t="shared" ca="1" si="43"/>
        <v>0.86667970915072512</v>
      </c>
      <c r="O175" s="4"/>
      <c r="P175" s="4"/>
      <c r="Q175" s="3"/>
      <c r="S175" s="4"/>
      <c r="T175" s="4" t="b">
        <f t="shared" ca="1" si="44"/>
        <v>0</v>
      </c>
      <c r="U175" t="b">
        <f t="shared" ca="1" si="45"/>
        <v>0</v>
      </c>
      <c r="W175" s="317" t="b">
        <f t="shared" ca="1" si="46"/>
        <v>0</v>
      </c>
      <c r="X175" s="317" t="b">
        <f t="shared" ca="1" si="53"/>
        <v>1</v>
      </c>
      <c r="Y175" s="317" t="b">
        <f t="shared" ca="1" si="47"/>
        <v>0</v>
      </c>
      <c r="Z175" t="b">
        <f t="shared" ca="1" si="48"/>
        <v>0</v>
      </c>
      <c r="AA175" s="37" t="b">
        <f t="shared" ca="1" si="54"/>
        <v>0</v>
      </c>
      <c r="AB175" t="b">
        <f t="shared" ca="1" si="49"/>
        <v>0</v>
      </c>
      <c r="AD175" t="b">
        <f t="shared" ca="1" si="55"/>
        <v>0</v>
      </c>
      <c r="AE175" s="37" t="b">
        <f t="shared" ca="1" si="56"/>
        <v>0</v>
      </c>
      <c r="AF175" t="b">
        <f t="shared" ca="1" si="57"/>
        <v>0</v>
      </c>
      <c r="AG175" s="317" t="b">
        <f t="shared" ca="1" si="58"/>
        <v>0</v>
      </c>
      <c r="AH175" s="317" t="b">
        <f t="shared" ca="1" si="59"/>
        <v>1</v>
      </c>
      <c r="AI175" s="317" t="b">
        <f t="shared" ca="1" si="60"/>
        <v>0</v>
      </c>
    </row>
    <row r="176" spans="1:35" x14ac:dyDescent="0.25">
      <c r="A176">
        <v>144</v>
      </c>
      <c r="B176" s="169">
        <f ca="1">OFFSET(InputPriceData!B$15,CalculationsAndCharts!$A176+$A$11,0,1,1)</f>
        <v>41634</v>
      </c>
      <c r="C176" s="3">
        <f ca="1">OFFSET(InputPriceData!G$15,CalculationsAndCharts!$A176+$A$11,IF($C$7,8,0),1,1)</f>
        <v>991800</v>
      </c>
      <c r="D176" s="4">
        <f ca="1">OFFSET(InputPriceData!C$15,CalculationsAndCharts!$A176+$A$11,IF($C$7,8,0),1,1)</f>
        <v>89.92</v>
      </c>
      <c r="E176" s="4">
        <f ca="1">OFFSET(InputPriceData!D$15,CalculationsAndCharts!$A176+$A$11,IF($C$7,8,0),1,1)</f>
        <v>91.26</v>
      </c>
      <c r="F176" s="4">
        <f ca="1">OFFSET(InputPriceData!E$15,CalculationsAndCharts!$A176+$A$11,IF($C$7,8,0),1,1)</f>
        <v>89.63</v>
      </c>
      <c r="G176" s="4">
        <f ca="1">OFFSET(InputPriceData!F$15,CalculationsAndCharts!$A176+$A$11,IF($C$7,8,0),1,1)</f>
        <v>91.04</v>
      </c>
      <c r="H176" s="133"/>
      <c r="I176" s="133"/>
      <c r="J176" s="37">
        <f t="shared" ca="1" si="50"/>
        <v>2657</v>
      </c>
      <c r="K176" s="124">
        <f t="shared" ca="1" si="51"/>
        <v>1.9500000000000028</v>
      </c>
      <c r="L176" s="343">
        <f t="shared" ca="1" si="42"/>
        <v>0.8088286582106059</v>
      </c>
      <c r="M176" s="345">
        <f t="shared" ca="1" si="52"/>
        <v>1.1154708526860284</v>
      </c>
      <c r="N176" s="344">
        <f t="shared" ca="1" si="43"/>
        <v>0.72510066602185519</v>
      </c>
      <c r="O176" s="4"/>
      <c r="P176" s="4"/>
      <c r="Q176" s="3"/>
      <c r="S176" s="4"/>
      <c r="T176" s="4" t="b">
        <f t="shared" ca="1" si="44"/>
        <v>0</v>
      </c>
      <c r="U176" t="b">
        <f t="shared" ca="1" si="45"/>
        <v>0</v>
      </c>
      <c r="W176" s="317" t="b">
        <f t="shared" ca="1" si="46"/>
        <v>0</v>
      </c>
      <c r="X176" s="317" t="b">
        <f t="shared" ca="1" si="53"/>
        <v>1</v>
      </c>
      <c r="Y176" s="317" t="b">
        <f t="shared" ca="1" si="47"/>
        <v>0</v>
      </c>
      <c r="Z176" t="b">
        <f t="shared" ca="1" si="48"/>
        <v>0</v>
      </c>
      <c r="AA176" s="37" t="b">
        <f t="shared" ca="1" si="54"/>
        <v>0</v>
      </c>
      <c r="AB176" t="b">
        <f t="shared" ca="1" si="49"/>
        <v>0</v>
      </c>
      <c r="AD176" t="b">
        <f t="shared" ca="1" si="55"/>
        <v>0</v>
      </c>
      <c r="AE176" s="37" t="b">
        <f t="shared" ca="1" si="56"/>
        <v>0</v>
      </c>
      <c r="AF176" t="b">
        <f t="shared" ca="1" si="57"/>
        <v>0</v>
      </c>
      <c r="AG176" s="317" t="b">
        <f t="shared" ca="1" si="58"/>
        <v>0</v>
      </c>
      <c r="AH176" s="317" t="b">
        <f t="shared" ca="1" si="59"/>
        <v>1</v>
      </c>
      <c r="AI176" s="317" t="b">
        <f t="shared" ca="1" si="60"/>
        <v>0</v>
      </c>
    </row>
    <row r="177" spans="1:35" x14ac:dyDescent="0.25">
      <c r="A177">
        <v>145</v>
      </c>
      <c r="B177" s="169">
        <f ca="1">OFFSET(InputPriceData!B$15,CalculationsAndCharts!$A177+$A$11,0,1,1)</f>
        <v>41632</v>
      </c>
      <c r="C177" s="3">
        <f ca="1">OFFSET(InputPriceData!G$15,CalculationsAndCharts!$A177+$A$11,IF($C$7,8,0),1,1)</f>
        <v>400600</v>
      </c>
      <c r="D177" s="4">
        <f ca="1">OFFSET(InputPriceData!C$15,CalculationsAndCharts!$A177+$A$11,IF($C$7,8,0),1,1)</f>
        <v>89.43</v>
      </c>
      <c r="E177" s="4">
        <f ca="1">OFFSET(InputPriceData!D$15,CalculationsAndCharts!$A177+$A$11,IF($C$7,8,0),1,1)</f>
        <v>89.74</v>
      </c>
      <c r="F177" s="4">
        <f ca="1">OFFSET(InputPriceData!E$15,CalculationsAndCharts!$A177+$A$11,IF($C$7,8,0),1,1)</f>
        <v>89.14</v>
      </c>
      <c r="G177" s="4">
        <f ca="1">OFFSET(InputPriceData!F$15,CalculationsAndCharts!$A177+$A$11,IF($C$7,8,0),1,1)</f>
        <v>89.6</v>
      </c>
      <c r="H177" s="133"/>
      <c r="I177" s="133"/>
      <c r="J177" s="37">
        <f t="shared" ca="1" si="50"/>
        <v>2656</v>
      </c>
      <c r="K177" s="124">
        <f t="shared" ca="1" si="51"/>
        <v>1.2099999999999937</v>
      </c>
      <c r="L177" s="343">
        <f t="shared" ca="1" si="42"/>
        <v>0.67362074453537224</v>
      </c>
      <c r="M177" s="345">
        <f t="shared" ca="1" si="52"/>
        <v>1.1256012640625916</v>
      </c>
      <c r="N177" s="344">
        <f t="shared" ca="1" si="43"/>
        <v>0.59845414716761902</v>
      </c>
      <c r="O177" s="4"/>
      <c r="P177" s="4"/>
      <c r="Q177" s="3"/>
      <c r="S177" s="4"/>
      <c r="T177" s="4" t="b">
        <f t="shared" ca="1" si="44"/>
        <v>0</v>
      </c>
      <c r="U177" t="b">
        <f t="shared" ca="1" si="45"/>
        <v>0</v>
      </c>
      <c r="W177" s="317" t="b">
        <f t="shared" ca="1" si="46"/>
        <v>0</v>
      </c>
      <c r="X177" s="317" t="b">
        <f t="shared" ca="1" si="53"/>
        <v>1</v>
      </c>
      <c r="Y177" s="317" t="b">
        <f t="shared" ca="1" si="47"/>
        <v>0</v>
      </c>
      <c r="Z177" t="b">
        <f t="shared" ca="1" si="48"/>
        <v>0</v>
      </c>
      <c r="AA177" s="37" t="b">
        <f t="shared" ca="1" si="54"/>
        <v>0</v>
      </c>
      <c r="AB177" t="b">
        <f t="shared" ca="1" si="49"/>
        <v>0</v>
      </c>
      <c r="AD177" t="b">
        <f t="shared" ca="1" si="55"/>
        <v>0</v>
      </c>
      <c r="AE177" s="37" t="b">
        <f t="shared" ca="1" si="56"/>
        <v>0</v>
      </c>
      <c r="AF177" t="b">
        <f t="shared" ca="1" si="57"/>
        <v>0</v>
      </c>
      <c r="AG177" s="317" t="b">
        <f t="shared" ca="1" si="58"/>
        <v>0</v>
      </c>
      <c r="AH177" s="317" t="b">
        <f t="shared" ca="1" si="59"/>
        <v>1</v>
      </c>
      <c r="AI177" s="317" t="b">
        <f t="shared" ca="1" si="60"/>
        <v>0</v>
      </c>
    </row>
    <row r="178" spans="1:35" x14ac:dyDescent="0.25">
      <c r="A178">
        <v>146</v>
      </c>
      <c r="B178" s="169">
        <f ca="1">OFFSET(InputPriceData!B$15,CalculationsAndCharts!$A178+$A$11,0,1,1)</f>
        <v>41631</v>
      </c>
      <c r="C178" s="3">
        <f ca="1">OFFSET(InputPriceData!G$15,CalculationsAndCharts!$A178+$A$11,IF($C$7,8,0),1,1)</f>
        <v>1225600</v>
      </c>
      <c r="D178" s="4">
        <f ca="1">OFFSET(InputPriceData!C$15,CalculationsAndCharts!$A178+$A$11,IF($C$7,8,0),1,1)</f>
        <v>89.19</v>
      </c>
      <c r="E178" s="4">
        <f ca="1">OFFSET(InputPriceData!D$15,CalculationsAndCharts!$A178+$A$11,IF($C$7,8,0),1,1)</f>
        <v>89.39</v>
      </c>
      <c r="F178" s="4">
        <f ca="1">OFFSET(InputPriceData!E$15,CalculationsAndCharts!$A178+$A$11,IF($C$7,8,0),1,1)</f>
        <v>88.81</v>
      </c>
      <c r="G178" s="4">
        <f ca="1">OFFSET(InputPriceData!F$15,CalculationsAndCharts!$A178+$A$11,IF($C$7,8,0),1,1)</f>
        <v>89.09</v>
      </c>
      <c r="H178" s="133"/>
      <c r="I178" s="133"/>
      <c r="J178" s="37">
        <f t="shared" ca="1" si="50"/>
        <v>2655</v>
      </c>
      <c r="K178" s="124">
        <f t="shared" ca="1" si="51"/>
        <v>0.60000000000000853</v>
      </c>
      <c r="L178" s="343">
        <f t="shared" ca="1" si="42"/>
        <v>0.57446597295817836</v>
      </c>
      <c r="M178" s="345">
        <f t="shared" ca="1" si="52"/>
        <v>1.1358236771570047</v>
      </c>
      <c r="N178" s="344">
        <f t="shared" ca="1" si="43"/>
        <v>0.50577038013160736</v>
      </c>
      <c r="O178" s="4"/>
      <c r="P178" s="4"/>
      <c r="Q178" s="3"/>
      <c r="S178" s="4"/>
      <c r="T178" s="4" t="b">
        <f t="shared" ca="1" si="44"/>
        <v>0</v>
      </c>
      <c r="U178" t="b">
        <f t="shared" ca="1" si="45"/>
        <v>0</v>
      </c>
      <c r="W178" s="317" t="b">
        <f t="shared" ca="1" si="46"/>
        <v>0</v>
      </c>
      <c r="X178" s="317" t="b">
        <f t="shared" ca="1" si="53"/>
        <v>1</v>
      </c>
      <c r="Y178" s="317" t="b">
        <f t="shared" ca="1" si="47"/>
        <v>0</v>
      </c>
      <c r="Z178" t="b">
        <f t="shared" ca="1" si="48"/>
        <v>0</v>
      </c>
      <c r="AA178" s="37" t="b">
        <f t="shared" ca="1" si="54"/>
        <v>0</v>
      </c>
      <c r="AB178" t="b">
        <f t="shared" ca="1" si="49"/>
        <v>0</v>
      </c>
      <c r="AD178" t="b">
        <f t="shared" ca="1" si="55"/>
        <v>0</v>
      </c>
      <c r="AE178" s="37" t="b">
        <f t="shared" ca="1" si="56"/>
        <v>0</v>
      </c>
      <c r="AF178" t="b">
        <f t="shared" ca="1" si="57"/>
        <v>0</v>
      </c>
      <c r="AG178" s="317" t="b">
        <f t="shared" ca="1" si="58"/>
        <v>0</v>
      </c>
      <c r="AH178" s="317" t="b">
        <f t="shared" ca="1" si="59"/>
        <v>1</v>
      </c>
      <c r="AI178" s="317" t="b">
        <f t="shared" ca="1" si="60"/>
        <v>0</v>
      </c>
    </row>
    <row r="179" spans="1:35" x14ac:dyDescent="0.25">
      <c r="A179">
        <v>147</v>
      </c>
      <c r="B179" s="169">
        <f ca="1">OFFSET(InputPriceData!B$15,CalculationsAndCharts!$A179+$A$11,0,1,1)</f>
        <v>41628</v>
      </c>
      <c r="C179" s="3">
        <f ca="1">OFFSET(InputPriceData!G$15,CalculationsAndCharts!$A179+$A$11,IF($C$7,8,0),1,1)</f>
        <v>2687700</v>
      </c>
      <c r="D179" s="4">
        <f ca="1">OFFSET(InputPriceData!C$15,CalculationsAndCharts!$A179+$A$11,IF($C$7,8,0),1,1)</f>
        <v>88.5</v>
      </c>
      <c r="E179" s="4">
        <f ca="1">OFFSET(InputPriceData!D$15,CalculationsAndCharts!$A179+$A$11,IF($C$7,8,0),1,1)</f>
        <v>89.42</v>
      </c>
      <c r="F179" s="4">
        <f ca="1">OFFSET(InputPriceData!E$15,CalculationsAndCharts!$A179+$A$11,IF($C$7,8,0),1,1)</f>
        <v>88.14</v>
      </c>
      <c r="G179" s="4">
        <f ca="1">OFFSET(InputPriceData!F$15,CalculationsAndCharts!$A179+$A$11,IF($C$7,8,0),1,1)</f>
        <v>88.39</v>
      </c>
      <c r="H179" s="133"/>
      <c r="I179" s="133"/>
      <c r="J179" s="37">
        <f t="shared" ca="1" si="50"/>
        <v>2654</v>
      </c>
      <c r="K179" s="124">
        <f t="shared" ca="1" si="51"/>
        <v>-0.34000000000000341</v>
      </c>
      <c r="L179" s="343">
        <f t="shared" ca="1" si="42"/>
        <v>0.46058027064417129</v>
      </c>
      <c r="M179" s="345">
        <f t="shared" ca="1" si="52"/>
        <v>1.1461389275045457</v>
      </c>
      <c r="N179" s="344">
        <f t="shared" ca="1" si="43"/>
        <v>0.40185378891804946</v>
      </c>
      <c r="O179" s="4"/>
      <c r="P179" s="4"/>
      <c r="Q179" s="3"/>
      <c r="S179" s="4"/>
      <c r="T179" s="4" t="b">
        <f t="shared" ca="1" si="44"/>
        <v>0</v>
      </c>
      <c r="U179" t="b">
        <f t="shared" ca="1" si="45"/>
        <v>0</v>
      </c>
      <c r="W179" s="317" t="b">
        <f t="shared" ca="1" si="46"/>
        <v>1</v>
      </c>
      <c r="X179" s="317" t="b">
        <f t="shared" ca="1" si="53"/>
        <v>1</v>
      </c>
      <c r="Y179" s="317" t="b">
        <f t="shared" ca="1" si="47"/>
        <v>0</v>
      </c>
      <c r="Z179" t="b">
        <f t="shared" ca="1" si="48"/>
        <v>0</v>
      </c>
      <c r="AA179" s="37" t="b">
        <f t="shared" ca="1" si="54"/>
        <v>0</v>
      </c>
      <c r="AB179" t="b">
        <f t="shared" ca="1" si="49"/>
        <v>1</v>
      </c>
      <c r="AD179" t="b">
        <f t="shared" ca="1" si="55"/>
        <v>0</v>
      </c>
      <c r="AE179" s="37" t="b">
        <f t="shared" ca="1" si="56"/>
        <v>0</v>
      </c>
      <c r="AF179" t="b">
        <f t="shared" ca="1" si="57"/>
        <v>1</v>
      </c>
      <c r="AG179" s="317" t="b">
        <f t="shared" ca="1" si="58"/>
        <v>1</v>
      </c>
      <c r="AH179" s="317" t="b">
        <f t="shared" ca="1" si="59"/>
        <v>1</v>
      </c>
      <c r="AI179" s="317" t="b">
        <f t="shared" ca="1" si="60"/>
        <v>0</v>
      </c>
    </row>
    <row r="180" spans="1:35" x14ac:dyDescent="0.25">
      <c r="A180">
        <v>148</v>
      </c>
      <c r="B180" s="169">
        <f ca="1">OFFSET(InputPriceData!B$15,CalculationsAndCharts!$A180+$A$11,0,1,1)</f>
        <v>41627</v>
      </c>
      <c r="C180" s="3">
        <f ca="1">OFFSET(InputPriceData!G$15,CalculationsAndCharts!$A180+$A$11,IF($C$7,8,0),1,1)</f>
        <v>1398000</v>
      </c>
      <c r="D180" s="4">
        <f ca="1">OFFSET(InputPriceData!C$15,CalculationsAndCharts!$A180+$A$11,IF($C$7,8,0),1,1)</f>
        <v>88.51</v>
      </c>
      <c r="E180" s="4">
        <f ca="1">OFFSET(InputPriceData!D$15,CalculationsAndCharts!$A180+$A$11,IF($C$7,8,0),1,1)</f>
        <v>88.83</v>
      </c>
      <c r="F180" s="4">
        <f ca="1">OFFSET(InputPriceData!E$15,CalculationsAndCharts!$A180+$A$11,IF($C$7,8,0),1,1)</f>
        <v>87.52</v>
      </c>
      <c r="G180" s="4">
        <f ca="1">OFFSET(InputPriceData!F$15,CalculationsAndCharts!$A180+$A$11,IF($C$7,8,0),1,1)</f>
        <v>88.49</v>
      </c>
      <c r="H180" s="133"/>
      <c r="I180" s="133"/>
      <c r="J180" s="37">
        <f t="shared" ca="1" si="50"/>
        <v>2653</v>
      </c>
      <c r="K180" s="124">
        <f t="shared" ca="1" si="51"/>
        <v>1.6999999999999886</v>
      </c>
      <c r="L180" s="343">
        <f t="shared" ca="1" si="42"/>
        <v>0.24227163825150433</v>
      </c>
      <c r="M180" s="345">
        <f t="shared" ca="1" si="52"/>
        <v>1.1565478582286031</v>
      </c>
      <c r="N180" s="344">
        <f t="shared" ca="1" si="43"/>
        <v>0.20947826458524033</v>
      </c>
      <c r="O180" s="4"/>
      <c r="P180" s="4"/>
      <c r="Q180" s="3"/>
      <c r="S180" s="4"/>
      <c r="T180" s="4" t="b">
        <f t="shared" ca="1" si="44"/>
        <v>1</v>
      </c>
      <c r="U180" t="b">
        <f t="shared" ca="1" si="45"/>
        <v>0</v>
      </c>
      <c r="W180" s="317" t="b">
        <f t="shared" ca="1" si="46"/>
        <v>0</v>
      </c>
      <c r="X180" s="317" t="b">
        <f t="shared" ca="1" si="53"/>
        <v>0</v>
      </c>
      <c r="Y180" s="317" t="b">
        <f t="shared" ca="1" si="47"/>
        <v>0</v>
      </c>
      <c r="Z180" t="b">
        <f t="shared" ca="1" si="48"/>
        <v>0</v>
      </c>
      <c r="AA180" s="37" t="b">
        <f t="shared" ca="1" si="54"/>
        <v>1</v>
      </c>
      <c r="AB180" t="b">
        <f t="shared" ca="1" si="49"/>
        <v>0</v>
      </c>
      <c r="AD180" t="b">
        <f t="shared" ca="1" si="55"/>
        <v>0</v>
      </c>
      <c r="AE180" s="37" t="b">
        <f t="shared" ca="1" si="56"/>
        <v>1</v>
      </c>
      <c r="AF180" t="b">
        <f t="shared" ca="1" si="57"/>
        <v>0</v>
      </c>
      <c r="AG180" s="317" t="b">
        <f t="shared" ca="1" si="58"/>
        <v>0</v>
      </c>
      <c r="AH180" s="317" t="b">
        <f t="shared" ca="1" si="59"/>
        <v>0</v>
      </c>
      <c r="AI180" s="317" t="b">
        <f t="shared" ca="1" si="60"/>
        <v>0</v>
      </c>
    </row>
    <row r="181" spans="1:35" x14ac:dyDescent="0.25">
      <c r="A181">
        <v>149</v>
      </c>
      <c r="B181" s="169">
        <f ca="1">OFFSET(InputPriceData!B$15,CalculationsAndCharts!$A181+$A$11,0,1,1)</f>
        <v>41626</v>
      </c>
      <c r="C181" s="3">
        <f ca="1">OFFSET(InputPriceData!G$15,CalculationsAndCharts!$A181+$A$11,IF($C$7,8,0),1,1)</f>
        <v>1905800</v>
      </c>
      <c r="D181" s="4">
        <f ca="1">OFFSET(InputPriceData!C$15,CalculationsAndCharts!$A181+$A$11,IF($C$7,8,0),1,1)</f>
        <v>87.15</v>
      </c>
      <c r="E181" s="4">
        <f ca="1">OFFSET(InputPriceData!D$15,CalculationsAndCharts!$A181+$A$11,IF($C$7,8,0),1,1)</f>
        <v>88.91</v>
      </c>
      <c r="F181" s="4">
        <f ca="1">OFFSET(InputPriceData!E$15,CalculationsAndCharts!$A181+$A$11,IF($C$7,8,0),1,1)</f>
        <v>86.18</v>
      </c>
      <c r="G181" s="4">
        <f ca="1">OFFSET(InputPriceData!F$15,CalculationsAndCharts!$A181+$A$11,IF($C$7,8,0),1,1)</f>
        <v>88.73</v>
      </c>
      <c r="H181" s="133"/>
      <c r="I181" s="133"/>
      <c r="J181" s="37">
        <f t="shared" ca="1" si="50"/>
        <v>2652</v>
      </c>
      <c r="K181" s="124">
        <f t="shared" ca="1" si="51"/>
        <v>2.1000000000000085</v>
      </c>
      <c r="L181" s="343">
        <f t="shared" ca="1" si="42"/>
        <v>-4.4200670142075238E-2</v>
      </c>
      <c r="M181" s="345">
        <f t="shared" ca="1" si="52"/>
        <v>1.1670513201095893</v>
      </c>
      <c r="N181" s="344">
        <f t="shared" ca="1" si="43"/>
        <v>-3.7873801589054949E-2</v>
      </c>
      <c r="O181" s="4"/>
      <c r="P181" s="4"/>
      <c r="Q181" s="3"/>
      <c r="S181" s="4"/>
      <c r="T181" s="4" t="b">
        <f t="shared" ca="1" si="44"/>
        <v>0</v>
      </c>
      <c r="U181" t="b">
        <f t="shared" ca="1" si="45"/>
        <v>0</v>
      </c>
      <c r="W181" s="317" t="b">
        <f t="shared" ca="1" si="46"/>
        <v>0</v>
      </c>
      <c r="X181" s="317" t="b">
        <f t="shared" ca="1" si="53"/>
        <v>0</v>
      </c>
      <c r="Y181" s="317" t="b">
        <f t="shared" ca="1" si="47"/>
        <v>0</v>
      </c>
      <c r="Z181" t="b">
        <f t="shared" ca="1" si="48"/>
        <v>0</v>
      </c>
      <c r="AA181" s="37" t="b">
        <f t="shared" ca="1" si="54"/>
        <v>1</v>
      </c>
      <c r="AB181" t="b">
        <f t="shared" ca="1" si="49"/>
        <v>0</v>
      </c>
      <c r="AD181" t="b">
        <f t="shared" ca="1" si="55"/>
        <v>0</v>
      </c>
      <c r="AE181" s="37" t="b">
        <f t="shared" ca="1" si="56"/>
        <v>1</v>
      </c>
      <c r="AF181" t="b">
        <f t="shared" ca="1" si="57"/>
        <v>0</v>
      </c>
      <c r="AG181" s="317" t="b">
        <f t="shared" ca="1" si="58"/>
        <v>0</v>
      </c>
      <c r="AH181" s="317" t="b">
        <f t="shared" ca="1" si="59"/>
        <v>0</v>
      </c>
      <c r="AI181" s="317" t="b">
        <f t="shared" ca="1" si="60"/>
        <v>0</v>
      </c>
    </row>
    <row r="182" spans="1:35" x14ac:dyDescent="0.25">
      <c r="A182">
        <v>150</v>
      </c>
      <c r="B182" s="169">
        <f ca="1">OFFSET(InputPriceData!B$15,CalculationsAndCharts!$A182+$A$11,0,1,1)</f>
        <v>41625</v>
      </c>
      <c r="C182" s="3">
        <f ca="1">OFFSET(InputPriceData!G$15,CalculationsAndCharts!$A182+$A$11,IF($C$7,8,0),1,1)</f>
        <v>1433200</v>
      </c>
      <c r="D182" s="4">
        <f ca="1">OFFSET(InputPriceData!C$15,CalculationsAndCharts!$A182+$A$11,IF($C$7,8,0),1,1)</f>
        <v>87.04</v>
      </c>
      <c r="E182" s="4">
        <f ca="1">OFFSET(InputPriceData!D$15,CalculationsAndCharts!$A182+$A$11,IF($C$7,8,0),1,1)</f>
        <v>87.23</v>
      </c>
      <c r="F182" s="4">
        <f ca="1">OFFSET(InputPriceData!E$15,CalculationsAndCharts!$A182+$A$11,IF($C$7,8,0),1,1)</f>
        <v>86.62</v>
      </c>
      <c r="G182" s="4">
        <f ca="1">OFFSET(InputPriceData!F$15,CalculationsAndCharts!$A182+$A$11,IF($C$7,8,0),1,1)</f>
        <v>86.79</v>
      </c>
      <c r="H182" s="133"/>
      <c r="I182" s="133"/>
      <c r="J182" s="37">
        <f t="shared" ca="1" si="50"/>
        <v>2651</v>
      </c>
      <c r="K182" s="124">
        <f t="shared" ca="1" si="51"/>
        <v>0.35000000000000853</v>
      </c>
      <c r="L182" s="343">
        <f t="shared" ca="1" si="42"/>
        <v>-0.25135219400573794</v>
      </c>
      <c r="M182" s="345">
        <f t="shared" ca="1" si="52"/>
        <v>1.1776501716544796</v>
      </c>
      <c r="N182" s="344">
        <f t="shared" ca="1" si="43"/>
        <v>-0.21343536481008912</v>
      </c>
      <c r="O182" s="4"/>
      <c r="P182" s="4"/>
      <c r="Q182" s="3"/>
      <c r="S182" s="4"/>
      <c r="T182" s="4" t="b">
        <f t="shared" ca="1" si="44"/>
        <v>0</v>
      </c>
      <c r="U182" t="b">
        <f t="shared" ca="1" si="45"/>
        <v>0</v>
      </c>
      <c r="W182" s="317" t="b">
        <f t="shared" ca="1" si="46"/>
        <v>0</v>
      </c>
      <c r="X182" s="317" t="b">
        <f t="shared" ca="1" si="53"/>
        <v>0</v>
      </c>
      <c r="Y182" s="317" t="b">
        <f t="shared" ca="1" si="47"/>
        <v>0</v>
      </c>
      <c r="Z182" t="b">
        <f t="shared" ca="1" si="48"/>
        <v>0</v>
      </c>
      <c r="AA182" s="37" t="b">
        <f t="shared" ca="1" si="54"/>
        <v>1</v>
      </c>
      <c r="AB182" t="b">
        <f t="shared" ca="1" si="49"/>
        <v>0</v>
      </c>
      <c r="AD182" t="b">
        <f t="shared" ca="1" si="55"/>
        <v>0</v>
      </c>
      <c r="AE182" s="37" t="b">
        <f t="shared" ca="1" si="56"/>
        <v>1</v>
      </c>
      <c r="AF182" t="b">
        <f t="shared" ca="1" si="57"/>
        <v>0</v>
      </c>
      <c r="AG182" s="317" t="b">
        <f t="shared" ca="1" si="58"/>
        <v>0</v>
      </c>
      <c r="AH182" s="317" t="b">
        <f t="shared" ca="1" si="59"/>
        <v>0</v>
      </c>
      <c r="AI182" s="317" t="b">
        <f t="shared" ca="1" si="60"/>
        <v>0</v>
      </c>
    </row>
    <row r="183" spans="1:35" x14ac:dyDescent="0.25">
      <c r="A183">
        <v>151</v>
      </c>
      <c r="B183" s="169">
        <f ca="1">OFFSET(InputPriceData!B$15,CalculationsAndCharts!$A183+$A$11,0,1,1)</f>
        <v>41624</v>
      </c>
      <c r="C183" s="3">
        <f ca="1">OFFSET(InputPriceData!G$15,CalculationsAndCharts!$A183+$A$11,IF($C$7,8,0),1,1)</f>
        <v>1029400</v>
      </c>
      <c r="D183" s="4">
        <f ca="1">OFFSET(InputPriceData!C$15,CalculationsAndCharts!$A183+$A$11,IF($C$7,8,0),1,1)</f>
        <v>86.5</v>
      </c>
      <c r="E183" s="4">
        <f ca="1">OFFSET(InputPriceData!D$15,CalculationsAndCharts!$A183+$A$11,IF($C$7,8,0),1,1)</f>
        <v>87.19</v>
      </c>
      <c r="F183" s="4">
        <f ca="1">OFFSET(InputPriceData!E$15,CalculationsAndCharts!$A183+$A$11,IF($C$7,8,0),1,1)</f>
        <v>86.23</v>
      </c>
      <c r="G183" s="4">
        <f ca="1">OFFSET(InputPriceData!F$15,CalculationsAndCharts!$A183+$A$11,IF($C$7,8,0),1,1)</f>
        <v>86.63</v>
      </c>
      <c r="H183" s="133"/>
      <c r="I183" s="133"/>
      <c r="J183" s="37">
        <f t="shared" ca="1" si="50"/>
        <v>2650</v>
      </c>
      <c r="K183" s="124">
        <f t="shared" ca="1" si="51"/>
        <v>0.92000000000000171</v>
      </c>
      <c r="L183" s="343">
        <f t="shared" ca="1" si="42"/>
        <v>-0.39246263879153193</v>
      </c>
      <c r="M183" s="345">
        <f t="shared" ca="1" si="52"/>
        <v>1.1883452791669824</v>
      </c>
      <c r="N183" s="344">
        <f t="shared" ca="1" si="43"/>
        <v>-0.3302597701794584</v>
      </c>
      <c r="O183" s="4"/>
      <c r="P183" s="4"/>
      <c r="Q183" s="3"/>
      <c r="S183" s="4"/>
      <c r="T183" s="4" t="b">
        <f t="shared" ca="1" si="44"/>
        <v>0</v>
      </c>
      <c r="U183" t="b">
        <f t="shared" ca="1" si="45"/>
        <v>0</v>
      </c>
      <c r="W183" s="317" t="b">
        <f t="shared" ca="1" si="46"/>
        <v>0</v>
      </c>
      <c r="X183" s="317" t="b">
        <f t="shared" ca="1" si="53"/>
        <v>0</v>
      </c>
      <c r="Y183" s="317" t="b">
        <f t="shared" ca="1" si="47"/>
        <v>0</v>
      </c>
      <c r="Z183" t="b">
        <f t="shared" ca="1" si="48"/>
        <v>0</v>
      </c>
      <c r="AA183" s="37" t="b">
        <f t="shared" ca="1" si="54"/>
        <v>1</v>
      </c>
      <c r="AB183" t="b">
        <f t="shared" ca="1" si="49"/>
        <v>0</v>
      </c>
      <c r="AD183" t="b">
        <f t="shared" ca="1" si="55"/>
        <v>0</v>
      </c>
      <c r="AE183" s="37" t="b">
        <f t="shared" ca="1" si="56"/>
        <v>1</v>
      </c>
      <c r="AF183" t="b">
        <f t="shared" ca="1" si="57"/>
        <v>0</v>
      </c>
      <c r="AG183" s="317" t="b">
        <f t="shared" ca="1" si="58"/>
        <v>0</v>
      </c>
      <c r="AH183" s="317" t="b">
        <f t="shared" ca="1" si="59"/>
        <v>0</v>
      </c>
      <c r="AI183" s="317" t="b">
        <f t="shared" ca="1" si="60"/>
        <v>0</v>
      </c>
    </row>
    <row r="184" spans="1:35" x14ac:dyDescent="0.25">
      <c r="A184">
        <v>152</v>
      </c>
      <c r="B184" s="169">
        <f ca="1">OFFSET(InputPriceData!B$15,CalculationsAndCharts!$A184+$A$11,0,1,1)</f>
        <v>41621</v>
      </c>
      <c r="C184" s="3">
        <f ca="1">OFFSET(InputPriceData!G$15,CalculationsAndCharts!$A184+$A$11,IF($C$7,8,0),1,1)</f>
        <v>1076100</v>
      </c>
      <c r="D184" s="4">
        <f ca="1">OFFSET(InputPriceData!C$15,CalculationsAndCharts!$A184+$A$11,IF($C$7,8,0),1,1)</f>
        <v>85.85</v>
      </c>
      <c r="E184" s="4">
        <f ca="1">OFFSET(InputPriceData!D$15,CalculationsAndCharts!$A184+$A$11,IF($C$7,8,0),1,1)</f>
        <v>86.74</v>
      </c>
      <c r="F184" s="4">
        <f ca="1">OFFSET(InputPriceData!E$15,CalculationsAndCharts!$A184+$A$11,IF($C$7,8,0),1,1)</f>
        <v>85.7</v>
      </c>
      <c r="G184" s="4">
        <f ca="1">OFFSET(InputPriceData!F$15,CalculationsAndCharts!$A184+$A$11,IF($C$7,8,0),1,1)</f>
        <v>86.44</v>
      </c>
      <c r="H184" s="133"/>
      <c r="I184" s="133"/>
      <c r="J184" s="37">
        <f t="shared" ca="1" si="50"/>
        <v>2649</v>
      </c>
      <c r="K184" s="124">
        <f t="shared" ca="1" si="51"/>
        <v>1.039999999999992</v>
      </c>
      <c r="L184" s="343">
        <f t="shared" ca="1" si="42"/>
        <v>-0.48590285818660062</v>
      </c>
      <c r="M184" s="345">
        <f t="shared" ca="1" si="52"/>
        <v>1.1991375168183476</v>
      </c>
      <c r="N184" s="344">
        <f t="shared" ca="1" si="43"/>
        <v>-0.40521028770398154</v>
      </c>
      <c r="O184" s="4"/>
      <c r="P184" s="4"/>
      <c r="Q184" s="3"/>
      <c r="S184" s="4"/>
      <c r="T184" s="4" t="b">
        <f t="shared" ca="1" si="44"/>
        <v>0</v>
      </c>
      <c r="U184" t="b">
        <f t="shared" ca="1" si="45"/>
        <v>0</v>
      </c>
      <c r="W184" s="317" t="b">
        <f t="shared" ca="1" si="46"/>
        <v>0</v>
      </c>
      <c r="X184" s="317" t="b">
        <f t="shared" ca="1" si="53"/>
        <v>0</v>
      </c>
      <c r="Y184" s="317" t="b">
        <f t="shared" ca="1" si="47"/>
        <v>0</v>
      </c>
      <c r="Z184" t="b">
        <f t="shared" ca="1" si="48"/>
        <v>0</v>
      </c>
      <c r="AA184" s="37" t="b">
        <f t="shared" ca="1" si="54"/>
        <v>1</v>
      </c>
      <c r="AB184" t="b">
        <f t="shared" ca="1" si="49"/>
        <v>0</v>
      </c>
      <c r="AD184" t="b">
        <f t="shared" ca="1" si="55"/>
        <v>0</v>
      </c>
      <c r="AE184" s="37" t="b">
        <f t="shared" ca="1" si="56"/>
        <v>1</v>
      </c>
      <c r="AF184" t="b">
        <f t="shared" ca="1" si="57"/>
        <v>0</v>
      </c>
      <c r="AG184" s="317" t="b">
        <f t="shared" ca="1" si="58"/>
        <v>0</v>
      </c>
      <c r="AH184" s="317" t="b">
        <f t="shared" ca="1" si="59"/>
        <v>0</v>
      </c>
      <c r="AI184" s="317" t="b">
        <f t="shared" ca="1" si="60"/>
        <v>0</v>
      </c>
    </row>
    <row r="185" spans="1:35" x14ac:dyDescent="0.25">
      <c r="A185">
        <v>153</v>
      </c>
      <c r="B185" s="169">
        <f ca="1">OFFSET(InputPriceData!B$15,CalculationsAndCharts!$A185+$A$11,0,1,1)</f>
        <v>41620</v>
      </c>
      <c r="C185" s="3">
        <f ca="1">OFFSET(InputPriceData!G$15,CalculationsAndCharts!$A185+$A$11,IF($C$7,8,0),1,1)</f>
        <v>1253300</v>
      </c>
      <c r="D185" s="4">
        <f ca="1">OFFSET(InputPriceData!C$15,CalculationsAndCharts!$A185+$A$11,IF($C$7,8,0),1,1)</f>
        <v>85.45</v>
      </c>
      <c r="E185" s="4">
        <f ca="1">OFFSET(InputPriceData!D$15,CalculationsAndCharts!$A185+$A$11,IF($C$7,8,0),1,1)</f>
        <v>86.11</v>
      </c>
      <c r="F185" s="4">
        <f ca="1">OFFSET(InputPriceData!E$15,CalculationsAndCharts!$A185+$A$11,IF($C$7,8,0),1,1)</f>
        <v>85.42</v>
      </c>
      <c r="G185" s="4">
        <f ca="1">OFFSET(InputPriceData!F$15,CalculationsAndCharts!$A185+$A$11,IF($C$7,8,0),1,1)</f>
        <v>85.71</v>
      </c>
      <c r="H185" s="133"/>
      <c r="I185" s="133"/>
      <c r="J185" s="37">
        <f t="shared" ca="1" si="50"/>
        <v>2648</v>
      </c>
      <c r="K185" s="124">
        <f t="shared" ca="1" si="51"/>
        <v>-1.3000000000000114</v>
      </c>
      <c r="L185" s="343">
        <f t="shared" ca="1" si="42"/>
        <v>-0.4509935568244236</v>
      </c>
      <c r="M185" s="345">
        <f t="shared" ca="1" si="52"/>
        <v>1.2100277667188168</v>
      </c>
      <c r="N185" s="344">
        <f t="shared" ca="1" si="43"/>
        <v>-0.37271339487304866</v>
      </c>
      <c r="O185" s="4"/>
      <c r="P185" s="4"/>
      <c r="Q185" s="3"/>
      <c r="S185" s="4"/>
      <c r="T185" s="4" t="b">
        <f t="shared" ca="1" si="44"/>
        <v>0</v>
      </c>
      <c r="U185" t="b">
        <f t="shared" ca="1" si="45"/>
        <v>0</v>
      </c>
      <c r="W185" s="317" t="b">
        <f t="shared" ca="1" si="46"/>
        <v>0</v>
      </c>
      <c r="X185" s="317" t="b">
        <f t="shared" ca="1" si="53"/>
        <v>0</v>
      </c>
      <c r="Y185" s="317" t="b">
        <f t="shared" ca="1" si="47"/>
        <v>0</v>
      </c>
      <c r="Z185" t="b">
        <f t="shared" ca="1" si="48"/>
        <v>0</v>
      </c>
      <c r="AA185" s="37" t="b">
        <f t="shared" ca="1" si="54"/>
        <v>1</v>
      </c>
      <c r="AB185" t="b">
        <f t="shared" ca="1" si="49"/>
        <v>0</v>
      </c>
      <c r="AD185" t="b">
        <f t="shared" ca="1" si="55"/>
        <v>0</v>
      </c>
      <c r="AE185" s="37" t="b">
        <f t="shared" ca="1" si="56"/>
        <v>1</v>
      </c>
      <c r="AF185" t="b">
        <f t="shared" ca="1" si="57"/>
        <v>0</v>
      </c>
      <c r="AG185" s="317" t="b">
        <f t="shared" ca="1" si="58"/>
        <v>0</v>
      </c>
      <c r="AH185" s="317" t="b">
        <f t="shared" ca="1" si="59"/>
        <v>0</v>
      </c>
      <c r="AI185" s="317" t="b">
        <f t="shared" ca="1" si="60"/>
        <v>0</v>
      </c>
    </row>
    <row r="186" spans="1:35" x14ac:dyDescent="0.25">
      <c r="A186">
        <v>154</v>
      </c>
      <c r="B186" s="169">
        <f ca="1">OFFSET(InputPriceData!B$15,CalculationsAndCharts!$A186+$A$11,0,1,1)</f>
        <v>41619</v>
      </c>
      <c r="C186" s="3">
        <f ca="1">OFFSET(InputPriceData!G$15,CalculationsAndCharts!$A186+$A$11,IF($C$7,8,0),1,1)</f>
        <v>1349400</v>
      </c>
      <c r="D186" s="4">
        <f ca="1">OFFSET(InputPriceData!C$15,CalculationsAndCharts!$A186+$A$11,IF($C$7,8,0),1,1)</f>
        <v>87.2</v>
      </c>
      <c r="E186" s="4">
        <f ca="1">OFFSET(InputPriceData!D$15,CalculationsAndCharts!$A186+$A$11,IF($C$7,8,0),1,1)</f>
        <v>87.21</v>
      </c>
      <c r="F186" s="4">
        <f ca="1">OFFSET(InputPriceData!E$15,CalculationsAndCharts!$A186+$A$11,IF($C$7,8,0),1,1)</f>
        <v>85.3</v>
      </c>
      <c r="G186" s="4">
        <f ca="1">OFFSET(InputPriceData!F$15,CalculationsAndCharts!$A186+$A$11,IF($C$7,8,0),1,1)</f>
        <v>85.4</v>
      </c>
      <c r="H186" s="133"/>
      <c r="I186" s="133"/>
      <c r="J186" s="37">
        <f t="shared" ca="1" si="50"/>
        <v>2647</v>
      </c>
      <c r="K186" s="124">
        <f t="shared" ca="1" si="51"/>
        <v>-1.4499999999999886</v>
      </c>
      <c r="L186" s="343">
        <f t="shared" ca="1" si="42"/>
        <v>-0.35701197664090201</v>
      </c>
      <c r="M186" s="345">
        <f t="shared" ca="1" si="52"/>
        <v>1.2210169189897244</v>
      </c>
      <c r="N186" s="344">
        <f t="shared" ca="1" si="43"/>
        <v>-0.292389049724467</v>
      </c>
      <c r="O186" s="4"/>
      <c r="P186" s="4"/>
      <c r="Q186" s="3"/>
      <c r="S186" s="4"/>
      <c r="T186" s="4" t="b">
        <f t="shared" ca="1" si="44"/>
        <v>0</v>
      </c>
      <c r="U186" t="b">
        <f t="shared" ca="1" si="45"/>
        <v>0</v>
      </c>
      <c r="W186" s="317" t="b">
        <f t="shared" ca="1" si="46"/>
        <v>0</v>
      </c>
      <c r="X186" s="317" t="b">
        <f t="shared" ca="1" si="53"/>
        <v>0</v>
      </c>
      <c r="Y186" s="317" t="b">
        <f t="shared" ca="1" si="47"/>
        <v>0</v>
      </c>
      <c r="Z186" t="b">
        <f t="shared" ca="1" si="48"/>
        <v>0</v>
      </c>
      <c r="AA186" s="37" t="b">
        <f t="shared" ca="1" si="54"/>
        <v>1</v>
      </c>
      <c r="AB186" t="b">
        <f t="shared" ca="1" si="49"/>
        <v>0</v>
      </c>
      <c r="AD186" t="b">
        <f t="shared" ca="1" si="55"/>
        <v>0</v>
      </c>
      <c r="AE186" s="37" t="b">
        <f t="shared" ca="1" si="56"/>
        <v>1</v>
      </c>
      <c r="AF186" t="b">
        <f t="shared" ca="1" si="57"/>
        <v>0</v>
      </c>
      <c r="AG186" s="317" t="b">
        <f t="shared" ca="1" si="58"/>
        <v>0</v>
      </c>
      <c r="AH186" s="317" t="b">
        <f t="shared" ca="1" si="59"/>
        <v>0</v>
      </c>
      <c r="AI186" s="317" t="b">
        <f t="shared" ca="1" si="60"/>
        <v>0</v>
      </c>
    </row>
    <row r="187" spans="1:35" x14ac:dyDescent="0.25">
      <c r="A187">
        <v>155</v>
      </c>
      <c r="B187" s="169">
        <f ca="1">OFFSET(InputPriceData!B$15,CalculationsAndCharts!$A187+$A$11,0,1,1)</f>
        <v>41618</v>
      </c>
      <c r="C187" s="3">
        <f ca="1">OFFSET(InputPriceData!G$15,CalculationsAndCharts!$A187+$A$11,IF($C$7,8,0),1,1)</f>
        <v>1278700</v>
      </c>
      <c r="D187" s="4">
        <f ca="1">OFFSET(InputPriceData!C$15,CalculationsAndCharts!$A187+$A$11,IF($C$7,8,0),1,1)</f>
        <v>86.59</v>
      </c>
      <c r="E187" s="4">
        <f ca="1">OFFSET(InputPriceData!D$15,CalculationsAndCharts!$A187+$A$11,IF($C$7,8,0),1,1)</f>
        <v>87.4</v>
      </c>
      <c r="F187" s="4">
        <f ca="1">OFFSET(InputPriceData!E$15,CalculationsAndCharts!$A187+$A$11,IF($C$7,8,0),1,1)</f>
        <v>86.37</v>
      </c>
      <c r="G187" s="4">
        <f ca="1">OFFSET(InputPriceData!F$15,CalculationsAndCharts!$A187+$A$11,IF($C$7,8,0),1,1)</f>
        <v>87.01</v>
      </c>
      <c r="H187" s="133"/>
      <c r="I187" s="133"/>
      <c r="J187" s="37">
        <f t="shared" ca="1" si="50"/>
        <v>2646</v>
      </c>
      <c r="K187" s="124">
        <f t="shared" ca="1" si="51"/>
        <v>0.32999999999999829</v>
      </c>
      <c r="L187" s="343">
        <f t="shared" ca="1" si="42"/>
        <v>-0.3358912759513607</v>
      </c>
      <c r="M187" s="345">
        <f t="shared" ca="1" si="52"/>
        <v>1.2321058718362508</v>
      </c>
      <c r="N187" s="344">
        <f t="shared" ca="1" si="43"/>
        <v>-0.2726155954851267</v>
      </c>
      <c r="O187" s="4"/>
      <c r="P187" s="4"/>
      <c r="Q187" s="3"/>
      <c r="S187" s="4"/>
      <c r="T187" s="4" t="b">
        <f t="shared" ca="1" si="44"/>
        <v>0</v>
      </c>
      <c r="U187" t="b">
        <f t="shared" ca="1" si="45"/>
        <v>0</v>
      </c>
      <c r="W187" s="317" t="b">
        <f t="shared" ca="1" si="46"/>
        <v>0</v>
      </c>
      <c r="X187" s="317" t="b">
        <f t="shared" ca="1" si="53"/>
        <v>0</v>
      </c>
      <c r="Y187" s="317" t="b">
        <f t="shared" ca="1" si="47"/>
        <v>0</v>
      </c>
      <c r="Z187" t="b">
        <f t="shared" ca="1" si="48"/>
        <v>0</v>
      </c>
      <c r="AA187" s="37" t="b">
        <f t="shared" ca="1" si="54"/>
        <v>1</v>
      </c>
      <c r="AB187" t="b">
        <f t="shared" ca="1" si="49"/>
        <v>0</v>
      </c>
      <c r="AD187" t="b">
        <f t="shared" ca="1" si="55"/>
        <v>0</v>
      </c>
      <c r="AE187" s="37" t="b">
        <f t="shared" ca="1" si="56"/>
        <v>1</v>
      </c>
      <c r="AF187" t="b">
        <f t="shared" ca="1" si="57"/>
        <v>0</v>
      </c>
      <c r="AG187" s="317" t="b">
        <f t="shared" ca="1" si="58"/>
        <v>0</v>
      </c>
      <c r="AH187" s="317" t="b">
        <f t="shared" ca="1" si="59"/>
        <v>0</v>
      </c>
      <c r="AI187" s="317" t="b">
        <f t="shared" ca="1" si="60"/>
        <v>0</v>
      </c>
    </row>
    <row r="188" spans="1:35" x14ac:dyDescent="0.25">
      <c r="A188">
        <v>156</v>
      </c>
      <c r="B188" s="169">
        <f ca="1">OFFSET(InputPriceData!B$15,CalculationsAndCharts!$A188+$A$11,0,1,1)</f>
        <v>41617</v>
      </c>
      <c r="C188" s="3">
        <f ca="1">OFFSET(InputPriceData!G$15,CalculationsAndCharts!$A188+$A$11,IF($C$7,8,0),1,1)</f>
        <v>1579600</v>
      </c>
      <c r="D188" s="4">
        <f ca="1">OFFSET(InputPriceData!C$15,CalculationsAndCharts!$A188+$A$11,IF($C$7,8,0),1,1)</f>
        <v>86.83</v>
      </c>
      <c r="E188" s="4">
        <f ca="1">OFFSET(InputPriceData!D$15,CalculationsAndCharts!$A188+$A$11,IF($C$7,8,0),1,1)</f>
        <v>87.01</v>
      </c>
      <c r="F188" s="4">
        <f ca="1">OFFSET(InputPriceData!E$15,CalculationsAndCharts!$A188+$A$11,IF($C$7,8,0),1,1)</f>
        <v>86.2</v>
      </c>
      <c r="G188" s="4">
        <f ca="1">OFFSET(InputPriceData!F$15,CalculationsAndCharts!$A188+$A$11,IF($C$7,8,0),1,1)</f>
        <v>86.85</v>
      </c>
      <c r="H188" s="133"/>
      <c r="I188" s="133"/>
      <c r="J188" s="37">
        <f t="shared" ca="1" si="50"/>
        <v>2645</v>
      </c>
      <c r="K188" s="124">
        <f t="shared" ca="1" si="51"/>
        <v>0.84999999999999432</v>
      </c>
      <c r="L188" s="343">
        <f t="shared" ca="1" si="42"/>
        <v>-0.33056987794027415</v>
      </c>
      <c r="M188" s="345">
        <f t="shared" ca="1" si="52"/>
        <v>1.2432955316208383</v>
      </c>
      <c r="N188" s="344">
        <f t="shared" ca="1" si="43"/>
        <v>-0.26588198021537363</v>
      </c>
      <c r="O188" s="4"/>
      <c r="P188" s="4"/>
      <c r="Q188" s="3"/>
      <c r="S188" s="4"/>
      <c r="T188" s="4" t="b">
        <f t="shared" ca="1" si="44"/>
        <v>0</v>
      </c>
      <c r="U188" t="b">
        <f t="shared" ca="1" si="45"/>
        <v>0</v>
      </c>
      <c r="W188" s="317" t="b">
        <f t="shared" ca="1" si="46"/>
        <v>0</v>
      </c>
      <c r="X188" s="317" t="b">
        <f t="shared" ca="1" si="53"/>
        <v>0</v>
      </c>
      <c r="Y188" s="317" t="b">
        <f t="shared" ca="1" si="47"/>
        <v>1</v>
      </c>
      <c r="Z188" t="b">
        <f t="shared" ca="1" si="48"/>
        <v>1</v>
      </c>
      <c r="AA188" s="37" t="b">
        <f t="shared" ca="1" si="54"/>
        <v>1</v>
      </c>
      <c r="AB188" t="b">
        <f t="shared" ca="1" si="49"/>
        <v>0</v>
      </c>
      <c r="AD188" t="b">
        <f t="shared" ca="1" si="55"/>
        <v>1</v>
      </c>
      <c r="AE188" s="37" t="b">
        <f t="shared" ca="1" si="56"/>
        <v>1</v>
      </c>
      <c r="AF188" t="b">
        <f t="shared" ca="1" si="57"/>
        <v>0</v>
      </c>
      <c r="AG188" s="317" t="b">
        <f t="shared" ca="1" si="58"/>
        <v>0</v>
      </c>
      <c r="AH188" s="317" t="b">
        <f t="shared" ca="1" si="59"/>
        <v>0</v>
      </c>
      <c r="AI188" s="317" t="b">
        <f t="shared" ca="1" si="60"/>
        <v>1</v>
      </c>
    </row>
    <row r="189" spans="1:35" x14ac:dyDescent="0.25">
      <c r="A189">
        <v>157</v>
      </c>
      <c r="B189" s="169">
        <f ca="1">OFFSET(InputPriceData!B$15,CalculationsAndCharts!$A189+$A$11,0,1,1)</f>
        <v>41614</v>
      </c>
      <c r="C189" s="3">
        <f ca="1">OFFSET(InputPriceData!G$15,CalculationsAndCharts!$A189+$A$11,IF($C$7,8,0),1,1)</f>
        <v>3108300</v>
      </c>
      <c r="D189" s="4">
        <f ca="1">OFFSET(InputPriceData!C$15,CalculationsAndCharts!$A189+$A$11,IF($C$7,8,0),1,1)</f>
        <v>86.78</v>
      </c>
      <c r="E189" s="4">
        <f ca="1">OFFSET(InputPriceData!D$15,CalculationsAndCharts!$A189+$A$11,IF($C$7,8,0),1,1)</f>
        <v>87.36</v>
      </c>
      <c r="F189" s="4">
        <f ca="1">OFFSET(InputPriceData!E$15,CalculationsAndCharts!$A189+$A$11,IF($C$7,8,0),1,1)</f>
        <v>85.7</v>
      </c>
      <c r="G189" s="4">
        <f ca="1">OFFSET(InputPriceData!F$15,CalculationsAndCharts!$A189+$A$11,IF($C$7,8,0),1,1)</f>
        <v>86.68</v>
      </c>
      <c r="H189" s="133"/>
      <c r="I189" s="133"/>
      <c r="J189" s="37">
        <f t="shared" ca="1" si="50"/>
        <v>2644</v>
      </c>
      <c r="K189" s="124">
        <f t="shared" ca="1" si="51"/>
        <v>0.63000000000000966</v>
      </c>
      <c r="L189" s="343">
        <f t="shared" ca="1" si="42"/>
        <v>-0.20885246625142406</v>
      </c>
      <c r="M189" s="345">
        <f t="shared" ca="1" si="52"/>
        <v>1.2545868129372737</v>
      </c>
      <c r="N189" s="344">
        <f t="shared" ca="1" si="43"/>
        <v>-0.16647111550810328</v>
      </c>
      <c r="O189" s="4"/>
      <c r="P189" s="4"/>
      <c r="Q189" s="3"/>
      <c r="S189" s="4"/>
      <c r="T189" s="4" t="b">
        <f t="shared" ca="1" si="44"/>
        <v>0</v>
      </c>
      <c r="U189" t="b">
        <f t="shared" ca="1" si="45"/>
        <v>1</v>
      </c>
      <c r="W189" s="317" t="b">
        <f t="shared" ca="1" si="46"/>
        <v>0</v>
      </c>
      <c r="X189" s="317" t="b">
        <f t="shared" ca="1" si="53"/>
        <v>1</v>
      </c>
      <c r="Y189" s="317" t="b">
        <f t="shared" ca="1" si="47"/>
        <v>0</v>
      </c>
      <c r="Z189" t="b">
        <f t="shared" ca="1" si="48"/>
        <v>0</v>
      </c>
      <c r="AA189" s="37" t="b">
        <f t="shared" ca="1" si="54"/>
        <v>0</v>
      </c>
      <c r="AB189" t="b">
        <f t="shared" ca="1" si="49"/>
        <v>0</v>
      </c>
      <c r="AD189" t="b">
        <f t="shared" ca="1" si="55"/>
        <v>0</v>
      </c>
      <c r="AE189" s="37" t="b">
        <f t="shared" ca="1" si="56"/>
        <v>0</v>
      </c>
      <c r="AF189" t="b">
        <f t="shared" ca="1" si="57"/>
        <v>0</v>
      </c>
      <c r="AG189" s="317" t="b">
        <f t="shared" ca="1" si="58"/>
        <v>0</v>
      </c>
      <c r="AH189" s="317" t="b">
        <f t="shared" ca="1" si="59"/>
        <v>1</v>
      </c>
      <c r="AI189" s="317" t="b">
        <f t="shared" ca="1" si="60"/>
        <v>0</v>
      </c>
    </row>
    <row r="190" spans="1:35" x14ac:dyDescent="0.25">
      <c r="A190">
        <v>158</v>
      </c>
      <c r="B190" s="169">
        <f ca="1">OFFSET(InputPriceData!B$15,CalculationsAndCharts!$A190+$A$11,0,1,1)</f>
        <v>41613</v>
      </c>
      <c r="C190" s="3">
        <f ca="1">OFFSET(InputPriceData!G$15,CalculationsAndCharts!$A190+$A$11,IF($C$7,8,0),1,1)</f>
        <v>2253800</v>
      </c>
      <c r="D190" s="4">
        <f ca="1">OFFSET(InputPriceData!C$15,CalculationsAndCharts!$A190+$A$11,IF($C$7,8,0),1,1)</f>
        <v>85.96</v>
      </c>
      <c r="E190" s="4">
        <f ca="1">OFFSET(InputPriceData!D$15,CalculationsAndCharts!$A190+$A$11,IF($C$7,8,0),1,1)</f>
        <v>86.99</v>
      </c>
      <c r="F190" s="4">
        <f ca="1">OFFSET(InputPriceData!E$15,CalculationsAndCharts!$A190+$A$11,IF($C$7,8,0),1,1)</f>
        <v>85.64</v>
      </c>
      <c r="G190" s="4">
        <f ca="1">OFFSET(InputPriceData!F$15,CalculationsAndCharts!$A190+$A$11,IF($C$7,8,0),1,1)</f>
        <v>86</v>
      </c>
      <c r="H190" s="133"/>
      <c r="I190" s="133"/>
      <c r="J190" s="37">
        <f t="shared" ca="1" si="50"/>
        <v>2643</v>
      </c>
      <c r="K190" s="124">
        <f t="shared" ca="1" si="51"/>
        <v>-2.7800000000000011</v>
      </c>
      <c r="L190" s="343">
        <f t="shared" ca="1" si="42"/>
        <v>9.7842903012088478E-2</v>
      </c>
      <c r="M190" s="345">
        <f t="shared" ca="1" si="52"/>
        <v>1.2659806386854426</v>
      </c>
      <c r="N190" s="344">
        <f t="shared" ca="1" si="43"/>
        <v>7.7286255430956421E-2</v>
      </c>
      <c r="O190" s="4"/>
      <c r="P190" s="4"/>
      <c r="Q190" s="3"/>
      <c r="S190" s="4"/>
      <c r="T190" s="4" t="b">
        <f t="shared" ca="1" si="44"/>
        <v>0</v>
      </c>
      <c r="U190" t="b">
        <f t="shared" ca="1" si="45"/>
        <v>0</v>
      </c>
      <c r="W190" s="317" t="b">
        <f t="shared" ca="1" si="46"/>
        <v>0</v>
      </c>
      <c r="X190" s="317" t="b">
        <f t="shared" ca="1" si="53"/>
        <v>1</v>
      </c>
      <c r="Y190" s="317" t="b">
        <f t="shared" ca="1" si="47"/>
        <v>0</v>
      </c>
      <c r="Z190" t="b">
        <f t="shared" ca="1" si="48"/>
        <v>0</v>
      </c>
      <c r="AA190" s="37" t="b">
        <f t="shared" ca="1" si="54"/>
        <v>0</v>
      </c>
      <c r="AB190" t="b">
        <f t="shared" ca="1" si="49"/>
        <v>0</v>
      </c>
      <c r="AD190" t="b">
        <f t="shared" ca="1" si="55"/>
        <v>0</v>
      </c>
      <c r="AE190" s="37" t="b">
        <f t="shared" ca="1" si="56"/>
        <v>0</v>
      </c>
      <c r="AF190" t="b">
        <f t="shared" ca="1" si="57"/>
        <v>0</v>
      </c>
      <c r="AG190" s="317" t="b">
        <f t="shared" ca="1" si="58"/>
        <v>0</v>
      </c>
      <c r="AH190" s="317" t="b">
        <f t="shared" ca="1" si="59"/>
        <v>1</v>
      </c>
      <c r="AI190" s="317" t="b">
        <f t="shared" ca="1" si="60"/>
        <v>0</v>
      </c>
    </row>
    <row r="191" spans="1:35" x14ac:dyDescent="0.25">
      <c r="A191">
        <v>159</v>
      </c>
      <c r="B191" s="169">
        <f ca="1">OFFSET(InputPriceData!B$15,CalculationsAndCharts!$A191+$A$11,0,1,1)</f>
        <v>41612</v>
      </c>
      <c r="C191" s="3">
        <f ca="1">OFFSET(InputPriceData!G$15,CalculationsAndCharts!$A191+$A$11,IF($C$7,8,0),1,1)</f>
        <v>3778400</v>
      </c>
      <c r="D191" s="4">
        <f ca="1">OFFSET(InputPriceData!C$15,CalculationsAndCharts!$A191+$A$11,IF($C$7,8,0),1,1)</f>
        <v>88.29</v>
      </c>
      <c r="E191" s="4">
        <f ca="1">OFFSET(InputPriceData!D$15,CalculationsAndCharts!$A191+$A$11,IF($C$7,8,0),1,1)</f>
        <v>88.6</v>
      </c>
      <c r="F191" s="4">
        <f ca="1">OFFSET(InputPriceData!E$15,CalculationsAndCharts!$A191+$A$11,IF($C$7,8,0),1,1)</f>
        <v>85.21</v>
      </c>
      <c r="G191" s="4">
        <f ca="1">OFFSET(InputPriceData!F$15,CalculationsAndCharts!$A191+$A$11,IF($C$7,8,0),1,1)</f>
        <v>86.05</v>
      </c>
      <c r="H191" s="133"/>
      <c r="I191" s="133"/>
      <c r="J191" s="37">
        <f t="shared" ca="1" si="50"/>
        <v>2642</v>
      </c>
      <c r="K191" s="124">
        <f t="shared" ca="1" si="51"/>
        <v>-1.6200000000000045</v>
      </c>
      <c r="L191" s="343">
        <f t="shared" ca="1" si="42"/>
        <v>0.43156377270926172</v>
      </c>
      <c r="M191" s="345">
        <f t="shared" ca="1" si="52"/>
        <v>1.2774779401467635</v>
      </c>
      <c r="N191" s="344">
        <f t="shared" ca="1" si="43"/>
        <v>0.33782483371860134</v>
      </c>
      <c r="O191" s="4"/>
      <c r="P191" s="4"/>
      <c r="Q191" s="3"/>
      <c r="S191" s="4"/>
      <c r="T191" s="4" t="b">
        <f t="shared" ca="1" si="44"/>
        <v>0</v>
      </c>
      <c r="U191" t="b">
        <f t="shared" ca="1" si="45"/>
        <v>0</v>
      </c>
      <c r="W191" s="317" t="b">
        <f t="shared" ca="1" si="46"/>
        <v>0</v>
      </c>
      <c r="X191" s="317" t="b">
        <f t="shared" ca="1" si="53"/>
        <v>1</v>
      </c>
      <c r="Y191" s="317" t="b">
        <f t="shared" ca="1" si="47"/>
        <v>0</v>
      </c>
      <c r="Z191" t="b">
        <f t="shared" ca="1" si="48"/>
        <v>0</v>
      </c>
      <c r="AA191" s="37" t="b">
        <f t="shared" ca="1" si="54"/>
        <v>0</v>
      </c>
      <c r="AB191" t="b">
        <f t="shared" ca="1" si="49"/>
        <v>0</v>
      </c>
      <c r="AD191" t="b">
        <f t="shared" ca="1" si="55"/>
        <v>0</v>
      </c>
      <c r="AE191" s="37" t="b">
        <f t="shared" ca="1" si="56"/>
        <v>0</v>
      </c>
      <c r="AF191" t="b">
        <f t="shared" ca="1" si="57"/>
        <v>0</v>
      </c>
      <c r="AG191" s="317" t="b">
        <f t="shared" ca="1" si="58"/>
        <v>0</v>
      </c>
      <c r="AH191" s="317" t="b">
        <f t="shared" ca="1" si="59"/>
        <v>1</v>
      </c>
      <c r="AI191" s="317" t="b">
        <f t="shared" ca="1" si="60"/>
        <v>0</v>
      </c>
    </row>
    <row r="192" spans="1:35" x14ac:dyDescent="0.25">
      <c r="A192">
        <v>160</v>
      </c>
      <c r="B192" s="169">
        <f ca="1">OFFSET(InputPriceData!B$15,CalculationsAndCharts!$A192+$A$11,0,1,1)</f>
        <v>41611</v>
      </c>
      <c r="C192" s="3">
        <f ca="1">OFFSET(InputPriceData!G$15,CalculationsAndCharts!$A192+$A$11,IF($C$7,8,0),1,1)</f>
        <v>2496600</v>
      </c>
      <c r="D192" s="4">
        <f ca="1">OFFSET(InputPriceData!C$15,CalculationsAndCharts!$A192+$A$11,IF($C$7,8,0),1,1)</f>
        <v>87.85</v>
      </c>
      <c r="E192" s="4">
        <f ca="1">OFFSET(InputPriceData!D$15,CalculationsAndCharts!$A192+$A$11,IF($C$7,8,0),1,1)</f>
        <v>89.21</v>
      </c>
      <c r="F192" s="4">
        <f ca="1">OFFSET(InputPriceData!E$15,CalculationsAndCharts!$A192+$A$11,IF($C$7,8,0),1,1)</f>
        <v>87.68</v>
      </c>
      <c r="G192" s="4">
        <f ca="1">OFFSET(InputPriceData!F$15,CalculationsAndCharts!$A192+$A$11,IF($C$7,8,0),1,1)</f>
        <v>88.78</v>
      </c>
      <c r="H192" s="133"/>
      <c r="I192" s="133"/>
      <c r="J192" s="37">
        <f t="shared" ca="1" si="50"/>
        <v>2641</v>
      </c>
      <c r="K192" s="124">
        <f t="shared" ca="1" si="51"/>
        <v>9.9999999999994316E-2</v>
      </c>
      <c r="L192" s="343">
        <f t="shared" ca="1" si="42"/>
        <v>0.6277014103148979</v>
      </c>
      <c r="M192" s="345">
        <f t="shared" ca="1" si="52"/>
        <v>1.2890796570603062</v>
      </c>
      <c r="N192" s="344">
        <f t="shared" ca="1" si="43"/>
        <v>0.48693764336204437</v>
      </c>
      <c r="O192" s="4"/>
      <c r="P192" s="4"/>
      <c r="Q192" s="3"/>
      <c r="S192" s="4"/>
      <c r="T192" s="4" t="b">
        <f t="shared" ca="1" si="44"/>
        <v>0</v>
      </c>
      <c r="U192" t="b">
        <f t="shared" ca="1" si="45"/>
        <v>0</v>
      </c>
      <c r="W192" s="317" t="b">
        <f t="shared" ca="1" si="46"/>
        <v>0</v>
      </c>
      <c r="X192" s="317" t="b">
        <f t="shared" ca="1" si="53"/>
        <v>1</v>
      </c>
      <c r="Y192" s="317" t="b">
        <f t="shared" ca="1" si="47"/>
        <v>0</v>
      </c>
      <c r="Z192" t="b">
        <f t="shared" ca="1" si="48"/>
        <v>0</v>
      </c>
      <c r="AA192" s="37" t="b">
        <f t="shared" ca="1" si="54"/>
        <v>0</v>
      </c>
      <c r="AB192" t="b">
        <f t="shared" ca="1" si="49"/>
        <v>0</v>
      </c>
      <c r="AD192" t="b">
        <f t="shared" ca="1" si="55"/>
        <v>0</v>
      </c>
      <c r="AE192" s="37" t="b">
        <f t="shared" ca="1" si="56"/>
        <v>0</v>
      </c>
      <c r="AF192" t="b">
        <f t="shared" ca="1" si="57"/>
        <v>0</v>
      </c>
      <c r="AG192" s="317" t="b">
        <f t="shared" ca="1" si="58"/>
        <v>0</v>
      </c>
      <c r="AH192" s="317" t="b">
        <f t="shared" ca="1" si="59"/>
        <v>1</v>
      </c>
      <c r="AI192" s="317" t="b">
        <f t="shared" ca="1" si="60"/>
        <v>0</v>
      </c>
    </row>
    <row r="193" spans="1:35" x14ac:dyDescent="0.25">
      <c r="A193">
        <v>161</v>
      </c>
      <c r="B193" s="169">
        <f ca="1">OFFSET(InputPriceData!B$15,CalculationsAndCharts!$A193+$A$11,0,1,1)</f>
        <v>41610</v>
      </c>
      <c r="C193" s="3">
        <f ca="1">OFFSET(InputPriceData!G$15,CalculationsAndCharts!$A193+$A$11,IF($C$7,8,0),1,1)</f>
        <v>1517900</v>
      </c>
      <c r="D193" s="4">
        <f ca="1">OFFSET(InputPriceData!C$15,CalculationsAndCharts!$A193+$A$11,IF($C$7,8,0),1,1)</f>
        <v>88.63</v>
      </c>
      <c r="E193" s="4">
        <f ca="1">OFFSET(InputPriceData!D$15,CalculationsAndCharts!$A193+$A$11,IF($C$7,8,0),1,1)</f>
        <v>89.16</v>
      </c>
      <c r="F193" s="4">
        <f ca="1">OFFSET(InputPriceData!E$15,CalculationsAndCharts!$A193+$A$11,IF($C$7,8,0),1,1)</f>
        <v>87.51</v>
      </c>
      <c r="G193" s="4">
        <f ca="1">OFFSET(InputPriceData!F$15,CalculationsAndCharts!$A193+$A$11,IF($C$7,8,0),1,1)</f>
        <v>87.67</v>
      </c>
      <c r="H193" s="133"/>
      <c r="I193" s="133"/>
      <c r="J193" s="37">
        <f t="shared" ca="1" si="50"/>
        <v>2640</v>
      </c>
      <c r="K193" s="124">
        <f t="shared" ca="1" si="51"/>
        <v>-1.480000000000004</v>
      </c>
      <c r="L193" s="343">
        <f t="shared" ca="1" si="42"/>
        <v>0.76256050370638961</v>
      </c>
      <c r="M193" s="345">
        <f t="shared" ca="1" si="52"/>
        <v>1.3007867376996027</v>
      </c>
      <c r="N193" s="344">
        <f t="shared" ca="1" si="43"/>
        <v>0.58623022637434941</v>
      </c>
      <c r="O193" s="4"/>
      <c r="P193" s="4"/>
      <c r="Q193" s="3"/>
      <c r="S193" s="4"/>
      <c r="T193" s="4" t="b">
        <f t="shared" ca="1" si="44"/>
        <v>0</v>
      </c>
      <c r="U193" t="b">
        <f t="shared" ca="1" si="45"/>
        <v>0</v>
      </c>
      <c r="W193" s="317" t="b">
        <f t="shared" ca="1" si="46"/>
        <v>0</v>
      </c>
      <c r="X193" s="317" t="b">
        <f t="shared" ca="1" si="53"/>
        <v>1</v>
      </c>
      <c r="Y193" s="317" t="b">
        <f t="shared" ca="1" si="47"/>
        <v>0</v>
      </c>
      <c r="Z193" t="b">
        <f t="shared" ca="1" si="48"/>
        <v>0</v>
      </c>
      <c r="AA193" s="37" t="b">
        <f t="shared" ca="1" si="54"/>
        <v>0</v>
      </c>
      <c r="AB193" t="b">
        <f t="shared" ca="1" si="49"/>
        <v>0</v>
      </c>
      <c r="AD193" t="b">
        <f t="shared" ca="1" si="55"/>
        <v>0</v>
      </c>
      <c r="AE193" s="37" t="b">
        <f t="shared" ca="1" si="56"/>
        <v>0</v>
      </c>
      <c r="AF193" t="b">
        <f t="shared" ca="1" si="57"/>
        <v>0</v>
      </c>
      <c r="AG193" s="317" t="b">
        <f t="shared" ca="1" si="58"/>
        <v>0</v>
      </c>
      <c r="AH193" s="317" t="b">
        <f t="shared" ca="1" si="59"/>
        <v>1</v>
      </c>
      <c r="AI193" s="317" t="b">
        <f t="shared" ca="1" si="60"/>
        <v>0</v>
      </c>
    </row>
    <row r="194" spans="1:35" x14ac:dyDescent="0.25">
      <c r="A194">
        <v>162</v>
      </c>
      <c r="B194" s="169">
        <f ca="1">OFFSET(InputPriceData!B$15,CalculationsAndCharts!$A194+$A$11,0,1,1)</f>
        <v>41607</v>
      </c>
      <c r="C194" s="3">
        <f ca="1">OFFSET(InputPriceData!G$15,CalculationsAndCharts!$A194+$A$11,IF($C$7,8,0),1,1)</f>
        <v>929400</v>
      </c>
      <c r="D194" s="4">
        <f ca="1">OFFSET(InputPriceData!C$15,CalculationsAndCharts!$A194+$A$11,IF($C$7,8,0),1,1)</f>
        <v>89.1</v>
      </c>
      <c r="E194" s="4">
        <f ca="1">OFFSET(InputPriceData!D$15,CalculationsAndCharts!$A194+$A$11,IF($C$7,8,0),1,1)</f>
        <v>89.56</v>
      </c>
      <c r="F194" s="4">
        <f ca="1">OFFSET(InputPriceData!E$15,CalculationsAndCharts!$A194+$A$11,IF($C$7,8,0),1,1)</f>
        <v>88.53</v>
      </c>
      <c r="G194" s="4">
        <f ca="1">OFFSET(InputPriceData!F$15,CalculationsAndCharts!$A194+$A$11,IF($C$7,8,0),1,1)</f>
        <v>88.68</v>
      </c>
      <c r="H194" s="133"/>
      <c r="I194" s="133"/>
      <c r="J194" s="37">
        <f t="shared" ca="1" si="50"/>
        <v>2639</v>
      </c>
      <c r="K194" s="124">
        <f t="shared" ca="1" si="51"/>
        <v>0.29000000000000625</v>
      </c>
      <c r="L194" s="343">
        <f t="shared" ca="1" si="42"/>
        <v>0.7938784682284068</v>
      </c>
      <c r="M194" s="345">
        <f t="shared" ca="1" si="52"/>
        <v>1.312600138950154</v>
      </c>
      <c r="N194" s="344">
        <f t="shared" ca="1" si="43"/>
        <v>0.60481364024794937</v>
      </c>
      <c r="O194" s="4"/>
      <c r="P194" s="4"/>
      <c r="Q194" s="3"/>
      <c r="S194" s="4"/>
      <c r="T194" s="4" t="b">
        <f t="shared" ca="1" si="44"/>
        <v>0</v>
      </c>
      <c r="U194" t="b">
        <f t="shared" ca="1" si="45"/>
        <v>0</v>
      </c>
      <c r="W194" s="317" t="b">
        <f t="shared" ca="1" si="46"/>
        <v>0</v>
      </c>
      <c r="X194" s="317" t="b">
        <f t="shared" ca="1" si="53"/>
        <v>1</v>
      </c>
      <c r="Y194" s="317" t="b">
        <f t="shared" ca="1" si="47"/>
        <v>0</v>
      </c>
      <c r="Z194" t="b">
        <f t="shared" ca="1" si="48"/>
        <v>0</v>
      </c>
      <c r="AA194" s="37" t="b">
        <f t="shared" ca="1" si="54"/>
        <v>0</v>
      </c>
      <c r="AB194" t="b">
        <f t="shared" ca="1" si="49"/>
        <v>0</v>
      </c>
      <c r="AD194" t="b">
        <f t="shared" ca="1" si="55"/>
        <v>0</v>
      </c>
      <c r="AE194" s="37" t="b">
        <f t="shared" ca="1" si="56"/>
        <v>0</v>
      </c>
      <c r="AF194" t="b">
        <f t="shared" ca="1" si="57"/>
        <v>0</v>
      </c>
      <c r="AG194" s="317" t="b">
        <f t="shared" ca="1" si="58"/>
        <v>0</v>
      </c>
      <c r="AH194" s="317" t="b">
        <f t="shared" ca="1" si="59"/>
        <v>1</v>
      </c>
      <c r="AI194" s="317" t="b">
        <f t="shared" ca="1" si="60"/>
        <v>0</v>
      </c>
    </row>
    <row r="195" spans="1:35" x14ac:dyDescent="0.25">
      <c r="A195">
        <v>163</v>
      </c>
      <c r="B195" s="169">
        <f ca="1">OFFSET(InputPriceData!B$15,CalculationsAndCharts!$A195+$A$11,0,1,1)</f>
        <v>41605</v>
      </c>
      <c r="C195" s="3">
        <f ca="1">OFFSET(InputPriceData!G$15,CalculationsAndCharts!$A195+$A$11,IF($C$7,8,0),1,1)</f>
        <v>1667300</v>
      </c>
      <c r="D195" s="4">
        <f ca="1">OFFSET(InputPriceData!C$15,CalculationsAndCharts!$A195+$A$11,IF($C$7,8,0),1,1)</f>
        <v>88.74</v>
      </c>
      <c r="E195" s="4">
        <f ca="1">OFFSET(InputPriceData!D$15,CalculationsAndCharts!$A195+$A$11,IF($C$7,8,0),1,1)</f>
        <v>89.46</v>
      </c>
      <c r="F195" s="4">
        <f ca="1">OFFSET(InputPriceData!E$15,CalculationsAndCharts!$A195+$A$11,IF($C$7,8,0),1,1)</f>
        <v>88.51</v>
      </c>
      <c r="G195" s="4">
        <f ca="1">OFFSET(InputPriceData!F$15,CalculationsAndCharts!$A195+$A$11,IF($C$7,8,0),1,1)</f>
        <v>89.15</v>
      </c>
      <c r="H195" s="133"/>
      <c r="I195" s="133"/>
      <c r="J195" s="37">
        <f t="shared" ca="1" si="50"/>
        <v>2638</v>
      </c>
      <c r="K195" s="124">
        <f t="shared" ca="1" si="51"/>
        <v>1.8100000000000023</v>
      </c>
      <c r="L195" s="343">
        <f t="shared" ca="1" si="42"/>
        <v>0.67159338199024565</v>
      </c>
      <c r="M195" s="345">
        <f t="shared" ca="1" si="52"/>
        <v>1.3245208263876429</v>
      </c>
      <c r="N195" s="344">
        <f t="shared" ca="1" si="43"/>
        <v>0.50704629826159697</v>
      </c>
      <c r="O195" s="4"/>
      <c r="P195" s="4"/>
      <c r="Q195" s="3"/>
      <c r="S195" s="4"/>
      <c r="T195" s="4" t="b">
        <f t="shared" ca="1" si="44"/>
        <v>0</v>
      </c>
      <c r="U195" t="b">
        <f t="shared" ca="1" si="45"/>
        <v>0</v>
      </c>
      <c r="W195" s="317" t="b">
        <f t="shared" ca="1" si="46"/>
        <v>0</v>
      </c>
      <c r="X195" s="317" t="b">
        <f t="shared" ca="1" si="53"/>
        <v>1</v>
      </c>
      <c r="Y195" s="317" t="b">
        <f t="shared" ca="1" si="47"/>
        <v>0</v>
      </c>
      <c r="Z195" t="b">
        <f t="shared" ca="1" si="48"/>
        <v>0</v>
      </c>
      <c r="AA195" s="37" t="b">
        <f t="shared" ca="1" si="54"/>
        <v>0</v>
      </c>
      <c r="AB195" t="b">
        <f t="shared" ca="1" si="49"/>
        <v>0</v>
      </c>
      <c r="AD195" t="b">
        <f t="shared" ca="1" si="55"/>
        <v>0</v>
      </c>
      <c r="AE195" s="37" t="b">
        <f t="shared" ca="1" si="56"/>
        <v>0</v>
      </c>
      <c r="AF195" t="b">
        <f t="shared" ca="1" si="57"/>
        <v>0</v>
      </c>
      <c r="AG195" s="317" t="b">
        <f t="shared" ca="1" si="58"/>
        <v>0</v>
      </c>
      <c r="AH195" s="317" t="b">
        <f t="shared" ca="1" si="59"/>
        <v>1</v>
      </c>
      <c r="AI195" s="317" t="b">
        <f t="shared" ca="1" si="60"/>
        <v>0</v>
      </c>
    </row>
    <row r="196" spans="1:35" x14ac:dyDescent="0.25">
      <c r="A196">
        <v>164</v>
      </c>
      <c r="B196" s="169">
        <f ca="1">OFFSET(InputPriceData!B$15,CalculationsAndCharts!$A196+$A$11,0,1,1)</f>
        <v>41604</v>
      </c>
      <c r="C196" s="3">
        <f ca="1">OFFSET(InputPriceData!G$15,CalculationsAndCharts!$A196+$A$11,IF($C$7,8,0),1,1)</f>
        <v>2677100</v>
      </c>
      <c r="D196" s="4">
        <f ca="1">OFFSET(InputPriceData!C$15,CalculationsAndCharts!$A196+$A$11,IF($C$7,8,0),1,1)</f>
        <v>87.35</v>
      </c>
      <c r="E196" s="4">
        <f ca="1">OFFSET(InputPriceData!D$15,CalculationsAndCharts!$A196+$A$11,IF($C$7,8,0),1,1)</f>
        <v>88.59</v>
      </c>
      <c r="F196" s="4">
        <f ca="1">OFFSET(InputPriceData!E$15,CalculationsAndCharts!$A196+$A$11,IF($C$7,8,0),1,1)</f>
        <v>87.21</v>
      </c>
      <c r="G196" s="4">
        <f ca="1">OFFSET(InputPriceData!F$15,CalculationsAndCharts!$A196+$A$11,IF($C$7,8,0),1,1)</f>
        <v>88.39</v>
      </c>
      <c r="H196" s="133"/>
      <c r="I196" s="133"/>
      <c r="J196" s="37">
        <f t="shared" ca="1" si="50"/>
        <v>2637</v>
      </c>
      <c r="K196" s="124">
        <f t="shared" ca="1" si="51"/>
        <v>1.0300000000000011</v>
      </c>
      <c r="L196" s="343">
        <f t="shared" ca="1" si="42"/>
        <v>0.52753936210333929</v>
      </c>
      <c r="M196" s="345">
        <f t="shared" ca="1" si="52"/>
        <v>1.3365497743568546</v>
      </c>
      <c r="N196" s="344">
        <f t="shared" ca="1" si="43"/>
        <v>0.39470236890892468</v>
      </c>
      <c r="O196" s="4"/>
      <c r="P196" s="4"/>
      <c r="Q196" s="3"/>
      <c r="S196" s="4"/>
      <c r="T196" s="4" t="b">
        <f t="shared" ca="1" si="44"/>
        <v>0</v>
      </c>
      <c r="U196" t="b">
        <f t="shared" ca="1" si="45"/>
        <v>0</v>
      </c>
      <c r="W196" s="317" t="b">
        <f t="shared" ca="1" si="46"/>
        <v>0</v>
      </c>
      <c r="X196" s="317" t="b">
        <f t="shared" ca="1" si="53"/>
        <v>1</v>
      </c>
      <c r="Y196" s="317" t="b">
        <f t="shared" ca="1" si="47"/>
        <v>0</v>
      </c>
      <c r="Z196" t="b">
        <f t="shared" ca="1" si="48"/>
        <v>0</v>
      </c>
      <c r="AA196" s="37" t="b">
        <f t="shared" ca="1" si="54"/>
        <v>0</v>
      </c>
      <c r="AB196" t="b">
        <f t="shared" ca="1" si="49"/>
        <v>0</v>
      </c>
      <c r="AD196" t="b">
        <f t="shared" ca="1" si="55"/>
        <v>0</v>
      </c>
      <c r="AE196" s="37" t="b">
        <f t="shared" ca="1" si="56"/>
        <v>0</v>
      </c>
      <c r="AF196" t="b">
        <f t="shared" ca="1" si="57"/>
        <v>0</v>
      </c>
      <c r="AG196" s="317" t="b">
        <f t="shared" ca="1" si="58"/>
        <v>0</v>
      </c>
      <c r="AH196" s="317" t="b">
        <f t="shared" ca="1" si="59"/>
        <v>1</v>
      </c>
      <c r="AI196" s="317" t="b">
        <f t="shared" ca="1" si="60"/>
        <v>0</v>
      </c>
    </row>
    <row r="197" spans="1:35" x14ac:dyDescent="0.25">
      <c r="A197">
        <v>165</v>
      </c>
      <c r="B197" s="169">
        <f ca="1">OFFSET(InputPriceData!B$15,CalculationsAndCharts!$A197+$A$11,0,1,1)</f>
        <v>41603</v>
      </c>
      <c r="C197" s="3">
        <f ca="1">OFFSET(InputPriceData!G$15,CalculationsAndCharts!$A197+$A$11,IF($C$7,8,0),1,1)</f>
        <v>1127800</v>
      </c>
      <c r="D197" s="4">
        <f ca="1">OFFSET(InputPriceData!C$15,CalculationsAndCharts!$A197+$A$11,IF($C$7,8,0),1,1)</f>
        <v>87.53</v>
      </c>
      <c r="E197" s="4">
        <f ca="1">OFFSET(InputPriceData!D$15,CalculationsAndCharts!$A197+$A$11,IF($C$7,8,0),1,1)</f>
        <v>87.62</v>
      </c>
      <c r="F197" s="4">
        <f ca="1">OFFSET(InputPriceData!E$15,CalculationsAndCharts!$A197+$A$11,IF($C$7,8,0),1,1)</f>
        <v>86.9</v>
      </c>
      <c r="G197" s="4">
        <f ca="1">OFFSET(InputPriceData!F$15,CalculationsAndCharts!$A197+$A$11,IF($C$7,8,0),1,1)</f>
        <v>87.34</v>
      </c>
      <c r="H197" s="133"/>
      <c r="I197" s="133"/>
      <c r="J197" s="37">
        <f t="shared" ca="1" si="50"/>
        <v>2636</v>
      </c>
      <c r="K197" s="124">
        <f t="shared" ca="1" si="51"/>
        <v>0.5</v>
      </c>
      <c r="L197" s="343">
        <f t="shared" ca="1" si="42"/>
        <v>0.41287622066515073</v>
      </c>
      <c r="M197" s="345">
        <f t="shared" ca="1" si="52"/>
        <v>1.3486879660513165</v>
      </c>
      <c r="N197" s="344">
        <f t="shared" ca="1" si="43"/>
        <v>0.30613175994590369</v>
      </c>
      <c r="O197" s="4"/>
      <c r="P197" s="4"/>
      <c r="Q197" s="3"/>
      <c r="S197" s="4"/>
      <c r="T197" s="4" t="b">
        <f t="shared" ca="1" si="44"/>
        <v>0</v>
      </c>
      <c r="U197" t="b">
        <f t="shared" ca="1" si="45"/>
        <v>0</v>
      </c>
      <c r="W197" s="317" t="b">
        <f t="shared" ca="1" si="46"/>
        <v>0</v>
      </c>
      <c r="X197" s="317" t="b">
        <f t="shared" ca="1" si="53"/>
        <v>1</v>
      </c>
      <c r="Y197" s="317" t="b">
        <f t="shared" ca="1" si="47"/>
        <v>0</v>
      </c>
      <c r="Z197" t="b">
        <f t="shared" ca="1" si="48"/>
        <v>0</v>
      </c>
      <c r="AA197" s="37" t="b">
        <f t="shared" ca="1" si="54"/>
        <v>0</v>
      </c>
      <c r="AB197" t="b">
        <f t="shared" ca="1" si="49"/>
        <v>0</v>
      </c>
      <c r="AD197" t="b">
        <f t="shared" ca="1" si="55"/>
        <v>0</v>
      </c>
      <c r="AE197" s="37" t="b">
        <f t="shared" ca="1" si="56"/>
        <v>0</v>
      </c>
      <c r="AF197" t="b">
        <f t="shared" ca="1" si="57"/>
        <v>0</v>
      </c>
      <c r="AG197" s="317" t="b">
        <f t="shared" ca="1" si="58"/>
        <v>0</v>
      </c>
      <c r="AH197" s="317" t="b">
        <f t="shared" ca="1" si="59"/>
        <v>1</v>
      </c>
      <c r="AI197" s="317" t="b">
        <f t="shared" ca="1" si="60"/>
        <v>0</v>
      </c>
    </row>
    <row r="198" spans="1:35" x14ac:dyDescent="0.25">
      <c r="A198">
        <v>166</v>
      </c>
      <c r="B198" s="169">
        <f ca="1">OFFSET(InputPriceData!B$15,CalculationsAndCharts!$A198+$A$11,0,1,1)</f>
        <v>41600</v>
      </c>
      <c r="C198" s="3">
        <f ca="1">OFFSET(InputPriceData!G$15,CalculationsAndCharts!$A198+$A$11,IF($C$7,8,0),1,1)</f>
        <v>1044300</v>
      </c>
      <c r="D198" s="4">
        <f ca="1">OFFSET(InputPriceData!C$15,CalculationsAndCharts!$A198+$A$11,IF($C$7,8,0),1,1)</f>
        <v>86.55</v>
      </c>
      <c r="E198" s="4">
        <f ca="1">OFFSET(InputPriceData!D$15,CalculationsAndCharts!$A198+$A$11,IF($C$7,8,0),1,1)</f>
        <v>87.47</v>
      </c>
      <c r="F198" s="4">
        <f ca="1">OFFSET(InputPriceData!E$15,CalculationsAndCharts!$A198+$A$11,IF($C$7,8,0),1,1)</f>
        <v>86.47</v>
      </c>
      <c r="G198" s="4">
        <f ca="1">OFFSET(InputPriceData!F$15,CalculationsAndCharts!$A198+$A$11,IF($C$7,8,0),1,1)</f>
        <v>87.36</v>
      </c>
      <c r="H198" s="133"/>
      <c r="I198" s="133"/>
      <c r="J198" s="37">
        <f t="shared" ca="1" si="50"/>
        <v>2635</v>
      </c>
      <c r="K198" s="124">
        <f t="shared" ca="1" si="51"/>
        <v>1.8599999999999994</v>
      </c>
      <c r="L198" s="343">
        <f t="shared" ca="1" si="42"/>
        <v>0.27746869912724281</v>
      </c>
      <c r="M198" s="345">
        <f t="shared" ca="1" si="52"/>
        <v>1.3609363935936594</v>
      </c>
      <c r="N198" s="344">
        <f t="shared" ca="1" si="43"/>
        <v>0.20388072538391375</v>
      </c>
      <c r="O198" s="4"/>
      <c r="P198" s="4"/>
      <c r="Q198" s="3"/>
      <c r="S198" s="4"/>
      <c r="T198" s="4" t="b">
        <f t="shared" ca="1" si="44"/>
        <v>0</v>
      </c>
      <c r="U198" t="b">
        <f t="shared" ca="1" si="45"/>
        <v>0</v>
      </c>
      <c r="W198" s="317" t="b">
        <f t="shared" ca="1" si="46"/>
        <v>0</v>
      </c>
      <c r="X198" s="317" t="b">
        <f t="shared" ca="1" si="53"/>
        <v>1</v>
      </c>
      <c r="Y198" s="317" t="b">
        <f t="shared" ca="1" si="47"/>
        <v>0</v>
      </c>
      <c r="Z198" t="b">
        <f t="shared" ca="1" si="48"/>
        <v>0</v>
      </c>
      <c r="AA198" s="37" t="b">
        <f t="shared" ca="1" si="54"/>
        <v>0</v>
      </c>
      <c r="AB198" t="b">
        <f t="shared" ca="1" si="49"/>
        <v>0</v>
      </c>
      <c r="AD198" t="b">
        <f t="shared" ca="1" si="55"/>
        <v>0</v>
      </c>
      <c r="AE198" s="37" t="b">
        <f t="shared" ca="1" si="56"/>
        <v>0</v>
      </c>
      <c r="AF198" t="b">
        <f t="shared" ca="1" si="57"/>
        <v>0</v>
      </c>
      <c r="AG198" s="317" t="b">
        <f t="shared" ca="1" si="58"/>
        <v>0</v>
      </c>
      <c r="AH198" s="317" t="b">
        <f t="shared" ca="1" si="59"/>
        <v>1</v>
      </c>
      <c r="AI198" s="317" t="b">
        <f t="shared" ca="1" si="60"/>
        <v>0</v>
      </c>
    </row>
    <row r="199" spans="1:35" x14ac:dyDescent="0.25">
      <c r="A199">
        <v>167</v>
      </c>
      <c r="B199" s="169">
        <f ca="1">OFFSET(InputPriceData!B$15,CalculationsAndCharts!$A199+$A$11,0,1,1)</f>
        <v>41599</v>
      </c>
      <c r="C199" s="3">
        <f ca="1">OFFSET(InputPriceData!G$15,CalculationsAndCharts!$A199+$A$11,IF($C$7,8,0),1,1)</f>
        <v>1768500</v>
      </c>
      <c r="D199" s="4">
        <f ca="1">OFFSET(InputPriceData!C$15,CalculationsAndCharts!$A199+$A$11,IF($C$7,8,0),1,1)</f>
        <v>85.98</v>
      </c>
      <c r="E199" s="4">
        <f ca="1">OFFSET(InputPriceData!D$15,CalculationsAndCharts!$A199+$A$11,IF($C$7,8,0),1,1)</f>
        <v>87.31</v>
      </c>
      <c r="F199" s="4">
        <f ca="1">OFFSET(InputPriceData!E$15,CalculationsAndCharts!$A199+$A$11,IF($C$7,8,0),1,1)</f>
        <v>85.83</v>
      </c>
      <c r="G199" s="4">
        <f ca="1">OFFSET(InputPriceData!F$15,CalculationsAndCharts!$A199+$A$11,IF($C$7,8,0),1,1)</f>
        <v>86.84</v>
      </c>
      <c r="H199" s="133"/>
      <c r="I199" s="133"/>
      <c r="J199" s="37">
        <f t="shared" ca="1" si="50"/>
        <v>2634</v>
      </c>
      <c r="K199" s="124">
        <f t="shared" ca="1" si="51"/>
        <v>1.25</v>
      </c>
      <c r="L199" s="343">
        <f t="shared" ca="1" si="42"/>
        <v>0.17752859229241194</v>
      </c>
      <c r="M199" s="345">
        <f t="shared" ca="1" si="52"/>
        <v>1.3732960581167097</v>
      </c>
      <c r="N199" s="344">
        <f t="shared" ca="1" si="43"/>
        <v>0.1292719011630081</v>
      </c>
      <c r="O199" s="4"/>
      <c r="P199" s="4"/>
      <c r="Q199" s="3"/>
      <c r="S199" s="4"/>
      <c r="T199" s="4" t="b">
        <f t="shared" ca="1" si="44"/>
        <v>0</v>
      </c>
      <c r="U199" t="b">
        <f t="shared" ca="1" si="45"/>
        <v>0</v>
      </c>
      <c r="W199" s="317" t="b">
        <f t="shared" ca="1" si="46"/>
        <v>0</v>
      </c>
      <c r="X199" s="317" t="b">
        <f t="shared" ca="1" si="53"/>
        <v>1</v>
      </c>
      <c r="Y199" s="317" t="b">
        <f t="shared" ca="1" si="47"/>
        <v>0</v>
      </c>
      <c r="Z199" t="b">
        <f t="shared" ca="1" si="48"/>
        <v>0</v>
      </c>
      <c r="AA199" s="37" t="b">
        <f t="shared" ca="1" si="54"/>
        <v>0</v>
      </c>
      <c r="AB199" t="b">
        <f t="shared" ca="1" si="49"/>
        <v>0</v>
      </c>
      <c r="AD199" t="b">
        <f t="shared" ca="1" si="55"/>
        <v>0</v>
      </c>
      <c r="AE199" s="37" t="b">
        <f t="shared" ca="1" si="56"/>
        <v>0</v>
      </c>
      <c r="AF199" t="b">
        <f t="shared" ca="1" si="57"/>
        <v>0</v>
      </c>
      <c r="AG199" s="317" t="b">
        <f t="shared" ca="1" si="58"/>
        <v>0</v>
      </c>
      <c r="AH199" s="317" t="b">
        <f t="shared" ca="1" si="59"/>
        <v>1</v>
      </c>
      <c r="AI199" s="317" t="b">
        <f t="shared" ca="1" si="60"/>
        <v>0</v>
      </c>
    </row>
    <row r="200" spans="1:35" x14ac:dyDescent="0.25">
      <c r="A200">
        <v>168</v>
      </c>
      <c r="B200" s="169">
        <f ca="1">OFFSET(InputPriceData!B$15,CalculationsAndCharts!$A200+$A$11,0,1,1)</f>
        <v>41598</v>
      </c>
      <c r="C200" s="3">
        <f ca="1">OFFSET(InputPriceData!G$15,CalculationsAndCharts!$A200+$A$11,IF($C$7,8,0),1,1)</f>
        <v>956800</v>
      </c>
      <c r="D200" s="4">
        <f ca="1">OFFSET(InputPriceData!C$15,CalculationsAndCharts!$A200+$A$11,IF($C$7,8,0),1,1)</f>
        <v>85.77</v>
      </c>
      <c r="E200" s="4">
        <f ca="1">OFFSET(InputPriceData!D$15,CalculationsAndCharts!$A200+$A$11,IF($C$7,8,0),1,1)</f>
        <v>86.29</v>
      </c>
      <c r="F200" s="4">
        <f ca="1">OFFSET(InputPriceData!E$15,CalculationsAndCharts!$A200+$A$11,IF($C$7,8,0),1,1)</f>
        <v>85.08</v>
      </c>
      <c r="G200" s="4">
        <f ca="1">OFFSET(InputPriceData!F$15,CalculationsAndCharts!$A200+$A$11,IF($C$7,8,0),1,1)</f>
        <v>85.5</v>
      </c>
      <c r="H200" s="133"/>
      <c r="I200" s="133"/>
      <c r="J200" s="37">
        <f t="shared" ca="1" si="50"/>
        <v>2633</v>
      </c>
      <c r="K200" s="124">
        <f t="shared" ca="1" si="51"/>
        <v>-0.15999999999999659</v>
      </c>
      <c r="L200" s="343">
        <f t="shared" ca="1" si="42"/>
        <v>0.19140748269429098</v>
      </c>
      <c r="M200" s="345">
        <f t="shared" ca="1" si="52"/>
        <v>1.3857679698453176</v>
      </c>
      <c r="N200" s="344">
        <f t="shared" ca="1" si="43"/>
        <v>0.1381237601527594</v>
      </c>
      <c r="O200" s="4"/>
      <c r="P200" s="4"/>
      <c r="Q200" s="3"/>
      <c r="S200" s="4"/>
      <c r="T200" s="4" t="b">
        <f t="shared" ca="1" si="44"/>
        <v>0</v>
      </c>
      <c r="U200" t="b">
        <f t="shared" ca="1" si="45"/>
        <v>0</v>
      </c>
      <c r="W200" s="317" t="b">
        <f t="shared" ca="1" si="46"/>
        <v>0</v>
      </c>
      <c r="X200" s="317" t="b">
        <f t="shared" ca="1" si="53"/>
        <v>1</v>
      </c>
      <c r="Y200" s="317" t="b">
        <f t="shared" ca="1" si="47"/>
        <v>0</v>
      </c>
      <c r="Z200" t="b">
        <f t="shared" ca="1" si="48"/>
        <v>0</v>
      </c>
      <c r="AA200" s="37" t="b">
        <f t="shared" ca="1" si="54"/>
        <v>0</v>
      </c>
      <c r="AB200" t="b">
        <f t="shared" ca="1" si="49"/>
        <v>0</v>
      </c>
      <c r="AD200" t="b">
        <f t="shared" ca="1" si="55"/>
        <v>0</v>
      </c>
      <c r="AE200" s="37" t="b">
        <f t="shared" ca="1" si="56"/>
        <v>0</v>
      </c>
      <c r="AF200" t="b">
        <f t="shared" ca="1" si="57"/>
        <v>0</v>
      </c>
      <c r="AG200" s="317" t="b">
        <f t="shared" ca="1" si="58"/>
        <v>0</v>
      </c>
      <c r="AH200" s="317" t="b">
        <f t="shared" ca="1" si="59"/>
        <v>1</v>
      </c>
      <c r="AI200" s="317" t="b">
        <f t="shared" ca="1" si="60"/>
        <v>0</v>
      </c>
    </row>
    <row r="201" spans="1:35" x14ac:dyDescent="0.25">
      <c r="A201">
        <v>169</v>
      </c>
      <c r="B201" s="169">
        <f ca="1">OFFSET(InputPriceData!B$15,CalculationsAndCharts!$A201+$A$11,0,1,1)</f>
        <v>41597</v>
      </c>
      <c r="C201" s="3">
        <f ca="1">OFFSET(InputPriceData!G$15,CalculationsAndCharts!$A201+$A$11,IF($C$7,8,0),1,1)</f>
        <v>1456300</v>
      </c>
      <c r="D201" s="4">
        <f ca="1">OFFSET(InputPriceData!C$15,CalculationsAndCharts!$A201+$A$11,IF($C$7,8,0),1,1)</f>
        <v>85.74</v>
      </c>
      <c r="E201" s="4">
        <f ca="1">OFFSET(InputPriceData!D$15,CalculationsAndCharts!$A201+$A$11,IF($C$7,8,0),1,1)</f>
        <v>85.89</v>
      </c>
      <c r="F201" s="4">
        <f ca="1">OFFSET(InputPriceData!E$15,CalculationsAndCharts!$A201+$A$11,IF($C$7,8,0),1,1)</f>
        <v>84.97</v>
      </c>
      <c r="G201" s="4">
        <f ca="1">OFFSET(InputPriceData!F$15,CalculationsAndCharts!$A201+$A$11,IF($C$7,8,0),1,1)</f>
        <v>85.59</v>
      </c>
      <c r="H201" s="133"/>
      <c r="I201" s="133"/>
      <c r="J201" s="37">
        <f t="shared" ca="1" si="50"/>
        <v>2632</v>
      </c>
      <c r="K201" s="124">
        <f t="shared" ca="1" si="51"/>
        <v>0.31000000000000227</v>
      </c>
      <c r="L201" s="343">
        <f t="shared" ca="1" si="42"/>
        <v>0.2566132666446202</v>
      </c>
      <c r="M201" s="345">
        <f t="shared" ca="1" si="52"/>
        <v>1.398353148178928</v>
      </c>
      <c r="N201" s="344">
        <f t="shared" ca="1" si="43"/>
        <v>0.18351105868986461</v>
      </c>
      <c r="O201" s="4"/>
      <c r="P201" s="4"/>
      <c r="Q201" s="3"/>
      <c r="S201" s="4"/>
      <c r="T201" s="4" t="b">
        <f t="shared" ca="1" si="44"/>
        <v>0</v>
      </c>
      <c r="U201" t="b">
        <f t="shared" ca="1" si="45"/>
        <v>0</v>
      </c>
      <c r="W201" s="317" t="b">
        <f t="shared" ca="1" si="46"/>
        <v>0</v>
      </c>
      <c r="X201" s="317" t="b">
        <f t="shared" ca="1" si="53"/>
        <v>1</v>
      </c>
      <c r="Y201" s="317" t="b">
        <f t="shared" ca="1" si="47"/>
        <v>0</v>
      </c>
      <c r="Z201" t="b">
        <f t="shared" ca="1" si="48"/>
        <v>0</v>
      </c>
      <c r="AA201" s="37" t="b">
        <f t="shared" ca="1" si="54"/>
        <v>0</v>
      </c>
      <c r="AB201" t="b">
        <f t="shared" ca="1" si="49"/>
        <v>0</v>
      </c>
      <c r="AD201" t="b">
        <f t="shared" ca="1" si="55"/>
        <v>0</v>
      </c>
      <c r="AE201" s="37" t="b">
        <f t="shared" ca="1" si="56"/>
        <v>0</v>
      </c>
      <c r="AF201" t="b">
        <f t="shared" ca="1" si="57"/>
        <v>0</v>
      </c>
      <c r="AG201" s="317" t="b">
        <f t="shared" ca="1" si="58"/>
        <v>0</v>
      </c>
      <c r="AH201" s="317" t="b">
        <f t="shared" ca="1" si="59"/>
        <v>1</v>
      </c>
      <c r="AI201" s="317" t="b">
        <f t="shared" ca="1" si="60"/>
        <v>0</v>
      </c>
    </row>
    <row r="202" spans="1:35" x14ac:dyDescent="0.25">
      <c r="A202">
        <v>170</v>
      </c>
      <c r="B202" s="169">
        <f ca="1">OFFSET(InputPriceData!B$15,CalculationsAndCharts!$A202+$A$11,0,1,1)</f>
        <v>41596</v>
      </c>
      <c r="C202" s="3">
        <f ca="1">OFFSET(InputPriceData!G$15,CalculationsAndCharts!$A202+$A$11,IF($C$7,8,0),1,1)</f>
        <v>1497900</v>
      </c>
      <c r="D202" s="4">
        <f ca="1">OFFSET(InputPriceData!C$15,CalculationsAndCharts!$A202+$A$11,IF($C$7,8,0),1,1)</f>
        <v>85.88</v>
      </c>
      <c r="E202" s="4">
        <f ca="1">OFFSET(InputPriceData!D$15,CalculationsAndCharts!$A202+$A$11,IF($C$7,8,0),1,1)</f>
        <v>86.37</v>
      </c>
      <c r="F202" s="4">
        <f ca="1">OFFSET(InputPriceData!E$15,CalculationsAndCharts!$A202+$A$11,IF($C$7,8,0),1,1)</f>
        <v>85.46</v>
      </c>
      <c r="G202" s="4">
        <f ca="1">OFFSET(InputPriceData!F$15,CalculationsAndCharts!$A202+$A$11,IF($C$7,8,0),1,1)</f>
        <v>85.66</v>
      </c>
      <c r="H202" s="133"/>
      <c r="I202" s="133"/>
      <c r="J202" s="37">
        <f t="shared" ca="1" si="50"/>
        <v>2631</v>
      </c>
      <c r="K202" s="124">
        <f t="shared" ca="1" si="51"/>
        <v>-2.0000000000010232E-2</v>
      </c>
      <c r="L202" s="343">
        <f t="shared" ca="1" si="42"/>
        <v>0.33591112558369463</v>
      </c>
      <c r="M202" s="345">
        <f t="shared" ca="1" si="52"/>
        <v>1.4110526217749022</v>
      </c>
      <c r="N202" s="344">
        <f t="shared" ca="1" si="43"/>
        <v>0.23805712161263448</v>
      </c>
      <c r="O202" s="4"/>
      <c r="P202" s="4"/>
      <c r="Q202" s="3"/>
      <c r="S202" s="4"/>
      <c r="T202" s="4" t="b">
        <f t="shared" ca="1" si="44"/>
        <v>0</v>
      </c>
      <c r="U202" t="b">
        <f t="shared" ca="1" si="45"/>
        <v>0</v>
      </c>
      <c r="W202" s="317" t="b">
        <f t="shared" ca="1" si="46"/>
        <v>0</v>
      </c>
      <c r="X202" s="317" t="b">
        <f t="shared" ca="1" si="53"/>
        <v>1</v>
      </c>
      <c r="Y202" s="317" t="b">
        <f t="shared" ca="1" si="47"/>
        <v>0</v>
      </c>
      <c r="Z202" t="b">
        <f t="shared" ca="1" si="48"/>
        <v>0</v>
      </c>
      <c r="AA202" s="37" t="b">
        <f t="shared" ca="1" si="54"/>
        <v>0</v>
      </c>
      <c r="AB202" t="b">
        <f t="shared" ca="1" si="49"/>
        <v>0</v>
      </c>
      <c r="AD202" t="b">
        <f t="shared" ca="1" si="55"/>
        <v>0</v>
      </c>
      <c r="AE202" s="37" t="b">
        <f t="shared" ca="1" si="56"/>
        <v>0</v>
      </c>
      <c r="AF202" t="b">
        <f t="shared" ca="1" si="57"/>
        <v>0</v>
      </c>
      <c r="AG202" s="317" t="b">
        <f t="shared" ca="1" si="58"/>
        <v>0</v>
      </c>
      <c r="AH202" s="317" t="b">
        <f t="shared" ca="1" si="59"/>
        <v>1</v>
      </c>
      <c r="AI202" s="317" t="b">
        <f t="shared" ca="1" si="60"/>
        <v>0</v>
      </c>
    </row>
    <row r="203" spans="1:35" x14ac:dyDescent="0.25">
      <c r="A203">
        <v>171</v>
      </c>
      <c r="B203" s="169">
        <f ca="1">OFFSET(InputPriceData!B$15,CalculationsAndCharts!$A203+$A$11,0,1,1)</f>
        <v>41593</v>
      </c>
      <c r="C203" s="3">
        <f ca="1">OFFSET(InputPriceData!G$15,CalculationsAndCharts!$A203+$A$11,IF($C$7,8,0),1,1)</f>
        <v>1702300</v>
      </c>
      <c r="D203" s="4">
        <f ca="1">OFFSET(InputPriceData!C$15,CalculationsAndCharts!$A203+$A$11,IF($C$7,8,0),1,1)</f>
        <v>85.32</v>
      </c>
      <c r="E203" s="4">
        <f ca="1">OFFSET(InputPriceData!D$15,CalculationsAndCharts!$A203+$A$11,IF($C$7,8,0),1,1)</f>
        <v>85.47</v>
      </c>
      <c r="F203" s="4">
        <f ca="1">OFFSET(InputPriceData!E$15,CalculationsAndCharts!$A203+$A$11,IF($C$7,8,0),1,1)</f>
        <v>84.68</v>
      </c>
      <c r="G203" s="4">
        <f ca="1">OFFSET(InputPriceData!F$15,CalculationsAndCharts!$A203+$A$11,IF($C$7,8,0),1,1)</f>
        <v>85.28</v>
      </c>
      <c r="H203" s="133"/>
      <c r="I203" s="133"/>
      <c r="J203" s="37">
        <f t="shared" ca="1" si="50"/>
        <v>2630</v>
      </c>
      <c r="K203" s="124">
        <f t="shared" ca="1" si="51"/>
        <v>-0.17999999999999261</v>
      </c>
      <c r="L203" s="343">
        <f t="shared" ca="1" si="42"/>
        <v>0.43603684799409198</v>
      </c>
      <c r="M203" s="345">
        <f t="shared" ca="1" si="52"/>
        <v>1.4238674286325956</v>
      </c>
      <c r="N203" s="344">
        <f t="shared" ca="1" si="43"/>
        <v>0.30623416142950743</v>
      </c>
      <c r="O203" s="4"/>
      <c r="P203" s="4"/>
      <c r="Q203" s="3"/>
      <c r="S203" s="4"/>
      <c r="T203" s="4" t="b">
        <f t="shared" ca="1" si="44"/>
        <v>0</v>
      </c>
      <c r="U203" t="b">
        <f t="shared" ca="1" si="45"/>
        <v>0</v>
      </c>
      <c r="W203" s="317" t="b">
        <f t="shared" ca="1" si="46"/>
        <v>0</v>
      </c>
      <c r="X203" s="317" t="b">
        <f t="shared" ca="1" si="53"/>
        <v>1</v>
      </c>
      <c r="Y203" s="317" t="b">
        <f t="shared" ca="1" si="47"/>
        <v>0</v>
      </c>
      <c r="Z203" t="b">
        <f t="shared" ca="1" si="48"/>
        <v>0</v>
      </c>
      <c r="AA203" s="37" t="b">
        <f t="shared" ca="1" si="54"/>
        <v>0</v>
      </c>
      <c r="AB203" t="b">
        <f t="shared" ca="1" si="49"/>
        <v>0</v>
      </c>
      <c r="AD203" t="b">
        <f t="shared" ca="1" si="55"/>
        <v>0</v>
      </c>
      <c r="AE203" s="37" t="b">
        <f t="shared" ca="1" si="56"/>
        <v>0</v>
      </c>
      <c r="AF203" t="b">
        <f t="shared" ca="1" si="57"/>
        <v>0</v>
      </c>
      <c r="AG203" s="317" t="b">
        <f t="shared" ca="1" si="58"/>
        <v>0</v>
      </c>
      <c r="AH203" s="317" t="b">
        <f t="shared" ca="1" si="59"/>
        <v>1</v>
      </c>
      <c r="AI203" s="317" t="b">
        <f t="shared" ca="1" si="60"/>
        <v>0</v>
      </c>
    </row>
    <row r="204" spans="1:35" x14ac:dyDescent="0.25">
      <c r="A204">
        <v>172</v>
      </c>
      <c r="B204" s="169">
        <f ca="1">OFFSET(InputPriceData!B$15,CalculationsAndCharts!$A204+$A$11,0,1,1)</f>
        <v>41592</v>
      </c>
      <c r="C204" s="3">
        <f ca="1">OFFSET(InputPriceData!G$15,CalculationsAndCharts!$A204+$A$11,IF($C$7,8,0),1,1)</f>
        <v>1510900</v>
      </c>
      <c r="D204" s="4">
        <f ca="1">OFFSET(InputPriceData!C$15,CalculationsAndCharts!$A204+$A$11,IF($C$7,8,0),1,1)</f>
        <v>85.87</v>
      </c>
      <c r="E204" s="4">
        <f ca="1">OFFSET(InputPriceData!D$15,CalculationsAndCharts!$A204+$A$11,IF($C$7,8,0),1,1)</f>
        <v>86.01</v>
      </c>
      <c r="F204" s="4">
        <f ca="1">OFFSET(InputPriceData!E$15,CalculationsAndCharts!$A204+$A$11,IF($C$7,8,0),1,1)</f>
        <v>85.36</v>
      </c>
      <c r="G204" s="4">
        <f ca="1">OFFSET(InputPriceData!F$15,CalculationsAndCharts!$A204+$A$11,IF($C$7,8,0),1,1)</f>
        <v>85.68</v>
      </c>
      <c r="H204" s="133"/>
      <c r="I204" s="133"/>
      <c r="J204" s="37">
        <f t="shared" ca="1" si="50"/>
        <v>2629</v>
      </c>
      <c r="K204" s="124">
        <f t="shared" ca="1" si="51"/>
        <v>0.83000000000001251</v>
      </c>
      <c r="L204" s="343">
        <f t="shared" ca="1" si="42"/>
        <v>0.52611731370762704</v>
      </c>
      <c r="M204" s="345">
        <f t="shared" ca="1" si="52"/>
        <v>1.4367986161781994</v>
      </c>
      <c r="N204" s="344">
        <f t="shared" ca="1" si="43"/>
        <v>0.36617331599822139</v>
      </c>
      <c r="O204" s="4"/>
      <c r="P204" s="4"/>
      <c r="Q204" s="3"/>
      <c r="S204" s="4"/>
      <c r="T204" s="4" t="b">
        <f t="shared" ca="1" si="44"/>
        <v>0</v>
      </c>
      <c r="U204" t="b">
        <f t="shared" ca="1" si="45"/>
        <v>0</v>
      </c>
      <c r="W204" s="317" t="b">
        <f t="shared" ca="1" si="46"/>
        <v>0</v>
      </c>
      <c r="X204" s="317" t="b">
        <f t="shared" ca="1" si="53"/>
        <v>1</v>
      </c>
      <c r="Y204" s="317" t="b">
        <f t="shared" ca="1" si="47"/>
        <v>0</v>
      </c>
      <c r="Z204" t="b">
        <f t="shared" ca="1" si="48"/>
        <v>0</v>
      </c>
      <c r="AA204" s="37" t="b">
        <f t="shared" ca="1" si="54"/>
        <v>0</v>
      </c>
      <c r="AB204" t="b">
        <f t="shared" ca="1" si="49"/>
        <v>0</v>
      </c>
      <c r="AD204" t="b">
        <f t="shared" ca="1" si="55"/>
        <v>0</v>
      </c>
      <c r="AE204" s="37" t="b">
        <f t="shared" ca="1" si="56"/>
        <v>0</v>
      </c>
      <c r="AF204" t="b">
        <f t="shared" ca="1" si="57"/>
        <v>0</v>
      </c>
      <c r="AG204" s="317" t="b">
        <f t="shared" ca="1" si="58"/>
        <v>0</v>
      </c>
      <c r="AH204" s="317" t="b">
        <f t="shared" ca="1" si="59"/>
        <v>1</v>
      </c>
      <c r="AI204" s="317" t="b">
        <f t="shared" ca="1" si="60"/>
        <v>0</v>
      </c>
    </row>
    <row r="205" spans="1:35" x14ac:dyDescent="0.25">
      <c r="A205">
        <v>173</v>
      </c>
      <c r="B205" s="169">
        <f ca="1">OFFSET(InputPriceData!B$15,CalculationsAndCharts!$A205+$A$11,0,1,1)</f>
        <v>41591</v>
      </c>
      <c r="C205" s="3">
        <f ca="1">OFFSET(InputPriceData!G$15,CalculationsAndCharts!$A205+$A$11,IF($C$7,8,0),1,1)</f>
        <v>1487500</v>
      </c>
      <c r="D205" s="4">
        <f ca="1">OFFSET(InputPriceData!C$15,CalculationsAndCharts!$A205+$A$11,IF($C$7,8,0),1,1)</f>
        <v>84.67</v>
      </c>
      <c r="E205" s="4">
        <f ca="1">OFFSET(InputPriceData!D$15,CalculationsAndCharts!$A205+$A$11,IF($C$7,8,0),1,1)</f>
        <v>85.47</v>
      </c>
      <c r="F205" s="4">
        <f ca="1">OFFSET(InputPriceData!E$15,CalculationsAndCharts!$A205+$A$11,IF($C$7,8,0),1,1)</f>
        <v>84.25</v>
      </c>
      <c r="G205" s="4">
        <f ca="1">OFFSET(InputPriceData!F$15,CalculationsAndCharts!$A205+$A$11,IF($C$7,8,0),1,1)</f>
        <v>85.46</v>
      </c>
      <c r="H205" s="133"/>
      <c r="I205" s="133"/>
      <c r="J205" s="37">
        <f t="shared" ca="1" si="50"/>
        <v>2628</v>
      </c>
      <c r="K205" s="124">
        <f t="shared" ca="1" si="51"/>
        <v>0.41999999999998749</v>
      </c>
      <c r="L205" s="343">
        <f t="shared" ca="1" si="42"/>
        <v>0.64179861751971301</v>
      </c>
      <c r="M205" s="345">
        <f t="shared" ca="1" si="52"/>
        <v>1.4498472413503525</v>
      </c>
      <c r="N205" s="344">
        <f t="shared" ca="1" si="43"/>
        <v>0.44266637147369908</v>
      </c>
      <c r="O205" s="4"/>
      <c r="P205" s="4"/>
      <c r="Q205" s="3"/>
      <c r="S205" s="4"/>
      <c r="T205" s="4" t="b">
        <f t="shared" ca="1" si="44"/>
        <v>0</v>
      </c>
      <c r="U205" t="b">
        <f t="shared" ca="1" si="45"/>
        <v>0</v>
      </c>
      <c r="W205" s="317" t="b">
        <f t="shared" ca="1" si="46"/>
        <v>0</v>
      </c>
      <c r="X205" s="317" t="b">
        <f t="shared" ca="1" si="53"/>
        <v>1</v>
      </c>
      <c r="Y205" s="317" t="b">
        <f t="shared" ca="1" si="47"/>
        <v>0</v>
      </c>
      <c r="Z205" t="b">
        <f t="shared" ca="1" si="48"/>
        <v>0</v>
      </c>
      <c r="AA205" s="37" t="b">
        <f t="shared" ca="1" si="54"/>
        <v>0</v>
      </c>
      <c r="AB205" t="b">
        <f t="shared" ca="1" si="49"/>
        <v>0</v>
      </c>
      <c r="AD205" t="b">
        <f t="shared" ca="1" si="55"/>
        <v>0</v>
      </c>
      <c r="AE205" s="37" t="b">
        <f t="shared" ca="1" si="56"/>
        <v>0</v>
      </c>
      <c r="AF205" t="b">
        <f t="shared" ca="1" si="57"/>
        <v>0</v>
      </c>
      <c r="AG205" s="317" t="b">
        <f t="shared" ca="1" si="58"/>
        <v>0</v>
      </c>
      <c r="AH205" s="317" t="b">
        <f t="shared" ca="1" si="59"/>
        <v>1</v>
      </c>
      <c r="AI205" s="317" t="b">
        <f t="shared" ca="1" si="60"/>
        <v>0</v>
      </c>
    </row>
    <row r="206" spans="1:35" x14ac:dyDescent="0.25">
      <c r="A206">
        <v>174</v>
      </c>
      <c r="B206" s="169">
        <f ca="1">OFFSET(InputPriceData!B$15,CalculationsAndCharts!$A206+$A$11,0,1,1)</f>
        <v>41590</v>
      </c>
      <c r="C206" s="3">
        <f ca="1">OFFSET(InputPriceData!G$15,CalculationsAndCharts!$A206+$A$11,IF($C$7,8,0),1,1)</f>
        <v>1227000</v>
      </c>
      <c r="D206" s="4">
        <f ca="1">OFFSET(InputPriceData!C$15,CalculationsAndCharts!$A206+$A$11,IF($C$7,8,0),1,1)</f>
        <v>85.02</v>
      </c>
      <c r="E206" s="4">
        <f ca="1">OFFSET(InputPriceData!D$15,CalculationsAndCharts!$A206+$A$11,IF($C$7,8,0),1,1)</f>
        <v>85.32</v>
      </c>
      <c r="F206" s="4">
        <f ca="1">OFFSET(InputPriceData!E$15,CalculationsAndCharts!$A206+$A$11,IF($C$7,8,0),1,1)</f>
        <v>84.5</v>
      </c>
      <c r="G206" s="4">
        <f ca="1">OFFSET(InputPriceData!F$15,CalculationsAndCharts!$A206+$A$11,IF($C$7,8,0),1,1)</f>
        <v>84.85</v>
      </c>
      <c r="H206" s="133"/>
      <c r="I206" s="133"/>
      <c r="J206" s="37">
        <f t="shared" ca="1" si="50"/>
        <v>2627</v>
      </c>
      <c r="K206" s="124">
        <f t="shared" ca="1" si="51"/>
        <v>-0.51000000000000512</v>
      </c>
      <c r="L206" s="343">
        <f t="shared" ca="1" si="42"/>
        <v>0.82010786326447027</v>
      </c>
      <c r="M206" s="345">
        <f t="shared" ca="1" si="52"/>
        <v>1.4630143706865313</v>
      </c>
      <c r="N206" s="344">
        <f t="shared" ca="1" si="43"/>
        <v>0.56056036064746795</v>
      </c>
      <c r="O206" s="4"/>
      <c r="P206" s="4"/>
      <c r="Q206" s="3"/>
      <c r="S206" s="4"/>
      <c r="T206" s="4" t="b">
        <f t="shared" ca="1" si="44"/>
        <v>0</v>
      </c>
      <c r="U206" t="b">
        <f t="shared" ca="1" si="45"/>
        <v>0</v>
      </c>
      <c r="W206" s="317" t="b">
        <f t="shared" ca="1" si="46"/>
        <v>0</v>
      </c>
      <c r="X206" s="317" t="b">
        <f t="shared" ca="1" si="53"/>
        <v>1</v>
      </c>
      <c r="Y206" s="317" t="b">
        <f t="shared" ca="1" si="47"/>
        <v>0</v>
      </c>
      <c r="Z206" t="b">
        <f t="shared" ca="1" si="48"/>
        <v>0</v>
      </c>
      <c r="AA206" s="37" t="b">
        <f t="shared" ca="1" si="54"/>
        <v>0</v>
      </c>
      <c r="AB206" t="b">
        <f t="shared" ca="1" si="49"/>
        <v>0</v>
      </c>
      <c r="AD206" t="b">
        <f t="shared" ca="1" si="55"/>
        <v>0</v>
      </c>
      <c r="AE206" s="37" t="b">
        <f t="shared" ca="1" si="56"/>
        <v>0</v>
      </c>
      <c r="AF206" t="b">
        <f t="shared" ca="1" si="57"/>
        <v>0</v>
      </c>
      <c r="AG206" s="317" t="b">
        <f t="shared" ca="1" si="58"/>
        <v>0</v>
      </c>
      <c r="AH206" s="317" t="b">
        <f t="shared" ca="1" si="59"/>
        <v>1</v>
      </c>
      <c r="AI206" s="317" t="b">
        <f t="shared" ca="1" si="60"/>
        <v>0</v>
      </c>
    </row>
    <row r="207" spans="1:35" x14ac:dyDescent="0.25">
      <c r="A207">
        <v>175</v>
      </c>
      <c r="B207" s="169">
        <f ca="1">OFFSET(InputPriceData!B$15,CalculationsAndCharts!$A207+$A$11,0,1,1)</f>
        <v>41589</v>
      </c>
      <c r="C207" s="3">
        <f ca="1">OFFSET(InputPriceData!G$15,CalculationsAndCharts!$A207+$A$11,IF($C$7,8,0),1,1)</f>
        <v>1313000</v>
      </c>
      <c r="D207" s="4">
        <f ca="1">OFFSET(InputPriceData!C$15,CalculationsAndCharts!$A207+$A$11,IF($C$7,8,0),1,1)</f>
        <v>85.24</v>
      </c>
      <c r="E207" s="4">
        <f ca="1">OFFSET(InputPriceData!D$15,CalculationsAndCharts!$A207+$A$11,IF($C$7,8,0),1,1)</f>
        <v>85.41</v>
      </c>
      <c r="F207" s="4">
        <f ca="1">OFFSET(InputPriceData!E$15,CalculationsAndCharts!$A207+$A$11,IF($C$7,8,0),1,1)</f>
        <v>84.7</v>
      </c>
      <c r="G207" s="4">
        <f ca="1">OFFSET(InputPriceData!F$15,CalculationsAndCharts!$A207+$A$11,IF($C$7,8,0),1,1)</f>
        <v>85.04</v>
      </c>
      <c r="H207" s="133"/>
      <c r="I207" s="133"/>
      <c r="J207" s="37">
        <f t="shared" ca="1" si="50"/>
        <v>2626</v>
      </c>
      <c r="K207" s="124">
        <f t="shared" ca="1" si="51"/>
        <v>0.77000000000001023</v>
      </c>
      <c r="L207" s="343">
        <f t="shared" ca="1" si="42"/>
        <v>0.99155434496414996</v>
      </c>
      <c r="M207" s="345">
        <f t="shared" ca="1" si="52"/>
        <v>1.4763010804102232</v>
      </c>
      <c r="N207" s="344">
        <f t="shared" ca="1" si="43"/>
        <v>0.67164778114815471</v>
      </c>
      <c r="O207" s="4"/>
      <c r="P207" s="4"/>
      <c r="Q207" s="3"/>
      <c r="S207" s="4"/>
      <c r="T207" s="4" t="b">
        <f t="shared" ca="1" si="44"/>
        <v>0</v>
      </c>
      <c r="U207" t="b">
        <f t="shared" ca="1" si="45"/>
        <v>0</v>
      </c>
      <c r="W207" s="317" t="b">
        <f t="shared" ca="1" si="46"/>
        <v>0</v>
      </c>
      <c r="X207" s="317" t="b">
        <f t="shared" ca="1" si="53"/>
        <v>1</v>
      </c>
      <c r="Y207" s="317" t="b">
        <f t="shared" ca="1" si="47"/>
        <v>0</v>
      </c>
      <c r="Z207" t="b">
        <f t="shared" ca="1" si="48"/>
        <v>0</v>
      </c>
      <c r="AA207" s="37" t="b">
        <f t="shared" ca="1" si="54"/>
        <v>0</v>
      </c>
      <c r="AB207" t="b">
        <f t="shared" ca="1" si="49"/>
        <v>0</v>
      </c>
      <c r="AD207" t="b">
        <f t="shared" ca="1" si="55"/>
        <v>0</v>
      </c>
      <c r="AE207" s="37" t="b">
        <f t="shared" ca="1" si="56"/>
        <v>0</v>
      </c>
      <c r="AF207" t="b">
        <f t="shared" ca="1" si="57"/>
        <v>0</v>
      </c>
      <c r="AG207" s="317" t="b">
        <f t="shared" ca="1" si="58"/>
        <v>0</v>
      </c>
      <c r="AH207" s="317" t="b">
        <f t="shared" ca="1" si="59"/>
        <v>1</v>
      </c>
      <c r="AI207" s="317" t="b">
        <f t="shared" ca="1" si="60"/>
        <v>0</v>
      </c>
    </row>
    <row r="208" spans="1:35" x14ac:dyDescent="0.25">
      <c r="A208">
        <v>176</v>
      </c>
      <c r="B208" s="169">
        <f ca="1">OFFSET(InputPriceData!B$15,CalculationsAndCharts!$A208+$A$11,0,1,1)</f>
        <v>41586</v>
      </c>
      <c r="C208" s="3">
        <f ca="1">OFFSET(InputPriceData!G$15,CalculationsAndCharts!$A208+$A$11,IF($C$7,8,0),1,1)</f>
        <v>1505800</v>
      </c>
      <c r="D208" s="4">
        <f ca="1">OFFSET(InputPriceData!C$15,CalculationsAndCharts!$A208+$A$11,IF($C$7,8,0),1,1)</f>
        <v>84.22</v>
      </c>
      <c r="E208" s="4">
        <f ca="1">OFFSET(InputPriceData!D$15,CalculationsAndCharts!$A208+$A$11,IF($C$7,8,0),1,1)</f>
        <v>85.56</v>
      </c>
      <c r="F208" s="4">
        <f ca="1">OFFSET(InputPriceData!E$15,CalculationsAndCharts!$A208+$A$11,IF($C$7,8,0),1,1)</f>
        <v>84.2</v>
      </c>
      <c r="G208" s="4">
        <f ca="1">OFFSET(InputPriceData!F$15,CalculationsAndCharts!$A208+$A$11,IF($C$7,8,0),1,1)</f>
        <v>85.36</v>
      </c>
      <c r="H208" s="133"/>
      <c r="I208" s="133"/>
      <c r="J208" s="37">
        <f t="shared" ca="1" si="50"/>
        <v>2625</v>
      </c>
      <c r="K208" s="124">
        <f t="shared" ca="1" si="51"/>
        <v>0.42000000000000171</v>
      </c>
      <c r="L208" s="343">
        <f t="shared" ca="1" si="42"/>
        <v>1.1527377071787028</v>
      </c>
      <c r="M208" s="345">
        <f t="shared" ca="1" si="52"/>
        <v>1.4897084565188934</v>
      </c>
      <c r="N208" s="344">
        <f t="shared" ca="1" si="43"/>
        <v>0.77380087501979156</v>
      </c>
      <c r="O208" s="4"/>
      <c r="P208" s="4"/>
      <c r="Q208" s="3"/>
      <c r="S208" s="4"/>
      <c r="T208" s="4" t="b">
        <f t="shared" ca="1" si="44"/>
        <v>0</v>
      </c>
      <c r="U208" t="b">
        <f t="shared" ca="1" si="45"/>
        <v>0</v>
      </c>
      <c r="W208" s="317" t="b">
        <f t="shared" ca="1" si="46"/>
        <v>0</v>
      </c>
      <c r="X208" s="317" t="b">
        <f t="shared" ca="1" si="53"/>
        <v>1</v>
      </c>
      <c r="Y208" s="317" t="b">
        <f t="shared" ca="1" si="47"/>
        <v>0</v>
      </c>
      <c r="Z208" t="b">
        <f t="shared" ca="1" si="48"/>
        <v>0</v>
      </c>
      <c r="AA208" s="37" t="b">
        <f t="shared" ca="1" si="54"/>
        <v>0</v>
      </c>
      <c r="AB208" t="b">
        <f t="shared" ca="1" si="49"/>
        <v>0</v>
      </c>
      <c r="AD208" t="b">
        <f t="shared" ca="1" si="55"/>
        <v>0</v>
      </c>
      <c r="AE208" s="37" t="b">
        <f t="shared" ca="1" si="56"/>
        <v>0</v>
      </c>
      <c r="AF208" t="b">
        <f t="shared" ca="1" si="57"/>
        <v>0</v>
      </c>
      <c r="AG208" s="317" t="b">
        <f t="shared" ca="1" si="58"/>
        <v>0</v>
      </c>
      <c r="AH208" s="317" t="b">
        <f t="shared" ca="1" si="59"/>
        <v>1</v>
      </c>
      <c r="AI208" s="317" t="b">
        <f t="shared" ca="1" si="60"/>
        <v>0</v>
      </c>
    </row>
    <row r="209" spans="1:35" x14ac:dyDescent="0.25">
      <c r="A209">
        <v>177</v>
      </c>
      <c r="B209" s="169">
        <f ca="1">OFFSET(InputPriceData!B$15,CalculationsAndCharts!$A209+$A$11,0,1,1)</f>
        <v>41585</v>
      </c>
      <c r="C209" s="3">
        <f ca="1">OFFSET(InputPriceData!G$15,CalculationsAndCharts!$A209+$A$11,IF($C$7,8,0),1,1)</f>
        <v>1323400</v>
      </c>
      <c r="D209" s="4">
        <f ca="1">OFFSET(InputPriceData!C$15,CalculationsAndCharts!$A209+$A$11,IF($C$7,8,0),1,1)</f>
        <v>85.2</v>
      </c>
      <c r="E209" s="4">
        <f ca="1">OFFSET(InputPriceData!D$15,CalculationsAndCharts!$A209+$A$11,IF($C$7,8,0),1,1)</f>
        <v>85.73</v>
      </c>
      <c r="F209" s="4">
        <f ca="1">OFFSET(InputPriceData!E$15,CalculationsAndCharts!$A209+$A$11,IF($C$7,8,0),1,1)</f>
        <v>84.2</v>
      </c>
      <c r="G209" s="4">
        <f ca="1">OFFSET(InputPriceData!F$15,CalculationsAndCharts!$A209+$A$11,IF($C$7,8,0),1,1)</f>
        <v>84.27</v>
      </c>
      <c r="H209" s="133"/>
      <c r="I209" s="133"/>
      <c r="J209" s="37">
        <f t="shared" ca="1" si="50"/>
        <v>2624</v>
      </c>
      <c r="K209" s="124">
        <f t="shared" ca="1" si="51"/>
        <v>-0.21999999999999886</v>
      </c>
      <c r="L209" s="343">
        <f t="shared" ca="1" si="42"/>
        <v>1.3353501307498405</v>
      </c>
      <c r="M209" s="345">
        <f t="shared" ca="1" si="52"/>
        <v>1.5032375948727481</v>
      </c>
      <c r="N209" s="344">
        <f t="shared" ca="1" si="43"/>
        <v>0.88831608210469248</v>
      </c>
      <c r="O209" s="4"/>
      <c r="P209" s="4"/>
      <c r="Q209" s="3"/>
      <c r="S209" s="4"/>
      <c r="T209" s="4" t="b">
        <f t="shared" ca="1" si="44"/>
        <v>0</v>
      </c>
      <c r="U209" t="b">
        <f t="shared" ca="1" si="45"/>
        <v>0</v>
      </c>
      <c r="W209" s="317" t="b">
        <f t="shared" ca="1" si="46"/>
        <v>0</v>
      </c>
      <c r="X209" s="317" t="b">
        <f t="shared" ca="1" si="53"/>
        <v>1</v>
      </c>
      <c r="Y209" s="317" t="b">
        <f t="shared" ca="1" si="47"/>
        <v>0</v>
      </c>
      <c r="Z209" t="b">
        <f t="shared" ca="1" si="48"/>
        <v>0</v>
      </c>
      <c r="AA209" s="37" t="b">
        <f t="shared" ca="1" si="54"/>
        <v>0</v>
      </c>
      <c r="AB209" t="b">
        <f t="shared" ca="1" si="49"/>
        <v>0</v>
      </c>
      <c r="AD209" t="b">
        <f t="shared" ca="1" si="55"/>
        <v>0</v>
      </c>
      <c r="AE209" s="37" t="b">
        <f t="shared" ca="1" si="56"/>
        <v>0</v>
      </c>
      <c r="AF209" t="b">
        <f t="shared" ca="1" si="57"/>
        <v>0</v>
      </c>
      <c r="AG209" s="317" t="b">
        <f t="shared" ca="1" si="58"/>
        <v>0</v>
      </c>
      <c r="AH209" s="317" t="b">
        <f t="shared" ca="1" si="59"/>
        <v>1</v>
      </c>
      <c r="AI209" s="317" t="b">
        <f t="shared" ca="1" si="60"/>
        <v>0</v>
      </c>
    </row>
    <row r="210" spans="1:35" x14ac:dyDescent="0.25">
      <c r="A210">
        <v>178</v>
      </c>
      <c r="B210" s="169">
        <f ca="1">OFFSET(InputPriceData!B$15,CalculationsAndCharts!$A210+$A$11,0,1,1)</f>
        <v>41584</v>
      </c>
      <c r="C210" s="3">
        <f ca="1">OFFSET(InputPriceData!G$15,CalculationsAndCharts!$A210+$A$11,IF($C$7,8,0),1,1)</f>
        <v>1353000</v>
      </c>
      <c r="D210" s="4">
        <f ca="1">OFFSET(InputPriceData!C$15,CalculationsAndCharts!$A210+$A$11,IF($C$7,8,0),1,1)</f>
        <v>84.91</v>
      </c>
      <c r="E210" s="4">
        <f ca="1">OFFSET(InputPriceData!D$15,CalculationsAndCharts!$A210+$A$11,IF($C$7,8,0),1,1)</f>
        <v>84.98</v>
      </c>
      <c r="F210" s="4">
        <f ca="1">OFFSET(InputPriceData!E$15,CalculationsAndCharts!$A210+$A$11,IF($C$7,8,0),1,1)</f>
        <v>83.93</v>
      </c>
      <c r="G210" s="4">
        <f ca="1">OFFSET(InputPriceData!F$15,CalculationsAndCharts!$A210+$A$11,IF($C$7,8,0),1,1)</f>
        <v>84.94</v>
      </c>
      <c r="H210" s="133"/>
      <c r="I210" s="133"/>
      <c r="J210" s="37">
        <f t="shared" ca="1" si="50"/>
        <v>2623</v>
      </c>
      <c r="K210" s="124">
        <f t="shared" ca="1" si="51"/>
        <v>0.81999999999999318</v>
      </c>
      <c r="L210" s="343">
        <f t="shared" ca="1" si="42"/>
        <v>1.4678903168920321</v>
      </c>
      <c r="M210" s="345">
        <f t="shared" ca="1" si="52"/>
        <v>1.5168896012843069</v>
      </c>
      <c r="N210" s="344">
        <f t="shared" ca="1" si="43"/>
        <v>0.96769752765739281</v>
      </c>
      <c r="O210" s="4"/>
      <c r="P210" s="4"/>
      <c r="Q210" s="3"/>
      <c r="S210" s="4"/>
      <c r="T210" s="4" t="b">
        <f t="shared" ca="1" si="44"/>
        <v>0</v>
      </c>
      <c r="U210" t="b">
        <f t="shared" ca="1" si="45"/>
        <v>0</v>
      </c>
      <c r="W210" s="317" t="b">
        <f t="shared" ca="1" si="46"/>
        <v>0</v>
      </c>
      <c r="X210" s="317" t="b">
        <f t="shared" ca="1" si="53"/>
        <v>1</v>
      </c>
      <c r="Y210" s="317" t="b">
        <f t="shared" ca="1" si="47"/>
        <v>0</v>
      </c>
      <c r="Z210" t="b">
        <f t="shared" ca="1" si="48"/>
        <v>0</v>
      </c>
      <c r="AA210" s="37" t="b">
        <f t="shared" ca="1" si="54"/>
        <v>0</v>
      </c>
      <c r="AB210" t="b">
        <f t="shared" ca="1" si="49"/>
        <v>0</v>
      </c>
      <c r="AD210" t="b">
        <f t="shared" ca="1" si="55"/>
        <v>0</v>
      </c>
      <c r="AE210" s="37" t="b">
        <f t="shared" ca="1" si="56"/>
        <v>0</v>
      </c>
      <c r="AF210" t="b">
        <f t="shared" ca="1" si="57"/>
        <v>0</v>
      </c>
      <c r="AG210" s="317" t="b">
        <f t="shared" ca="1" si="58"/>
        <v>0</v>
      </c>
      <c r="AH210" s="317" t="b">
        <f t="shared" ca="1" si="59"/>
        <v>1</v>
      </c>
      <c r="AI210" s="317" t="b">
        <f t="shared" ca="1" si="60"/>
        <v>0</v>
      </c>
    </row>
    <row r="211" spans="1:35" x14ac:dyDescent="0.25">
      <c r="A211">
        <v>179</v>
      </c>
      <c r="B211" s="169">
        <f ca="1">OFFSET(InputPriceData!B$15,CalculationsAndCharts!$A211+$A$11,0,1,1)</f>
        <v>41583</v>
      </c>
      <c r="C211" s="3">
        <f ca="1">OFFSET(InputPriceData!G$15,CalculationsAndCharts!$A211+$A$11,IF($C$7,8,0),1,1)</f>
        <v>1476600</v>
      </c>
      <c r="D211" s="4">
        <f ca="1">OFFSET(InputPriceData!C$15,CalculationsAndCharts!$A211+$A$11,IF($C$7,8,0),1,1)</f>
        <v>83.99</v>
      </c>
      <c r="E211" s="4">
        <f ca="1">OFFSET(InputPriceData!D$15,CalculationsAndCharts!$A211+$A$11,IF($C$7,8,0),1,1)</f>
        <v>84.88</v>
      </c>
      <c r="F211" s="4">
        <f ca="1">OFFSET(InputPriceData!E$15,CalculationsAndCharts!$A211+$A$11,IF($C$7,8,0),1,1)</f>
        <v>83.77</v>
      </c>
      <c r="G211" s="4">
        <f ca="1">OFFSET(InputPriceData!F$15,CalculationsAndCharts!$A211+$A$11,IF($C$7,8,0),1,1)</f>
        <v>84.49</v>
      </c>
      <c r="H211" s="133"/>
      <c r="I211" s="133"/>
      <c r="J211" s="37">
        <f t="shared" ca="1" si="50"/>
        <v>2622</v>
      </c>
      <c r="K211" s="124">
        <f t="shared" ca="1" si="51"/>
        <v>0.73999999999999488</v>
      </c>
      <c r="L211" s="343">
        <f t="shared" ca="1" si="42"/>
        <v>1.5306655916087861</v>
      </c>
      <c r="M211" s="345">
        <f t="shared" ca="1" si="52"/>
        <v>1.5306655916087861</v>
      </c>
      <c r="N211" s="344">
        <f t="shared" ca="1" si="43"/>
        <v>1</v>
      </c>
      <c r="O211" s="4"/>
      <c r="P211" s="4"/>
      <c r="Q211" s="3"/>
      <c r="S211" s="4"/>
      <c r="T211" s="4" t="b">
        <f t="shared" ca="1" si="44"/>
        <v>0</v>
      </c>
      <c r="U211" t="b">
        <f t="shared" ca="1" si="45"/>
        <v>0</v>
      </c>
      <c r="W211" s="317" t="b">
        <f t="shared" ca="1" si="46"/>
        <v>0</v>
      </c>
      <c r="X211" s="317" t="b">
        <f t="shared" ca="1" si="53"/>
        <v>1</v>
      </c>
      <c r="Y211" s="317" t="b">
        <f t="shared" ca="1" si="47"/>
        <v>0</v>
      </c>
      <c r="Z211" t="b">
        <f t="shared" ca="1" si="48"/>
        <v>0</v>
      </c>
      <c r="AA211" s="37" t="b">
        <f t="shared" ca="1" si="54"/>
        <v>0</v>
      </c>
      <c r="AB211" t="b">
        <f t="shared" ca="1" si="49"/>
        <v>0</v>
      </c>
      <c r="AD211" t="b">
        <f t="shared" ca="1" si="55"/>
        <v>0</v>
      </c>
      <c r="AE211" s="37" t="b">
        <f t="shared" ca="1" si="56"/>
        <v>0</v>
      </c>
      <c r="AF211" t="b">
        <f t="shared" ca="1" si="57"/>
        <v>0</v>
      </c>
      <c r="AG211" s="317" t="b">
        <f t="shared" ca="1" si="58"/>
        <v>0</v>
      </c>
      <c r="AH211" s="317" t="b">
        <f t="shared" ca="1" si="59"/>
        <v>1</v>
      </c>
      <c r="AI211" s="317" t="b">
        <f t="shared" ca="1" si="60"/>
        <v>0</v>
      </c>
    </row>
    <row r="212" spans="1:35" x14ac:dyDescent="0.25">
      <c r="A212">
        <v>180</v>
      </c>
      <c r="B212" s="169">
        <f ca="1">OFFSET(InputPriceData!B$15,CalculationsAndCharts!$A212+$A$11,0,1,1)</f>
        <v>41582</v>
      </c>
      <c r="C212" s="3">
        <f ca="1">OFFSET(InputPriceData!G$15,CalculationsAndCharts!$A212+$A$11,IF($C$7,8,0),1,1)</f>
        <v>1519700</v>
      </c>
      <c r="D212" s="4">
        <f ca="1">OFFSET(InputPriceData!C$15,CalculationsAndCharts!$A212+$A$11,IF($C$7,8,0),1,1)</f>
        <v>84.13</v>
      </c>
      <c r="E212" s="4">
        <f ca="1">OFFSET(InputPriceData!D$15,CalculationsAndCharts!$A212+$A$11,IF($C$7,8,0),1,1)</f>
        <v>84.45</v>
      </c>
      <c r="F212" s="4">
        <f ca="1">OFFSET(InputPriceData!E$15,CalculationsAndCharts!$A212+$A$11,IF($C$7,8,0),1,1)</f>
        <v>83.83</v>
      </c>
      <c r="G212" s="4">
        <f ca="1">OFFSET(InputPriceData!F$15,CalculationsAndCharts!$A212+$A$11,IF($C$7,8,0),1,1)</f>
        <v>84.12</v>
      </c>
      <c r="H212" s="133"/>
      <c r="I212" s="133"/>
      <c r="J212" s="37">
        <f t="shared" ca="1" si="50"/>
        <v>2621</v>
      </c>
      <c r="K212" s="124">
        <f t="shared" ca="1" si="51"/>
        <v>1.75</v>
      </c>
      <c r="L212" s="343">
        <f t="shared" ca="1" si="42"/>
        <v>1.5360628606271585</v>
      </c>
      <c r="M212" s="345">
        <f t="shared" ca="1" si="52"/>
        <v>1.5360628606271585</v>
      </c>
      <c r="N212" s="344">
        <f t="shared" ca="1" si="43"/>
        <v>1</v>
      </c>
      <c r="O212" s="4"/>
      <c r="P212" s="4"/>
      <c r="Q212" s="3"/>
      <c r="S212" s="4"/>
      <c r="T212" s="4" t="b">
        <f t="shared" ca="1" si="44"/>
        <v>0</v>
      </c>
      <c r="U212" t="b">
        <f t="shared" ca="1" si="45"/>
        <v>0</v>
      </c>
      <c r="W212" s="317" t="b">
        <f t="shared" ca="1" si="46"/>
        <v>0</v>
      </c>
      <c r="X212" s="317" t="b">
        <f t="shared" ca="1" si="53"/>
        <v>1</v>
      </c>
      <c r="Y212" s="317" t="b">
        <f t="shared" ca="1" si="47"/>
        <v>0</v>
      </c>
      <c r="Z212" t="b">
        <f t="shared" ca="1" si="48"/>
        <v>0</v>
      </c>
      <c r="AA212" s="37" t="b">
        <f t="shared" ca="1" si="54"/>
        <v>0</v>
      </c>
      <c r="AB212" t="b">
        <f t="shared" ca="1" si="49"/>
        <v>0</v>
      </c>
      <c r="AD212" t="b">
        <f t="shared" ca="1" si="55"/>
        <v>0</v>
      </c>
      <c r="AE212" s="37" t="b">
        <f t="shared" ca="1" si="56"/>
        <v>0</v>
      </c>
      <c r="AF212" t="b">
        <f t="shared" ca="1" si="57"/>
        <v>0</v>
      </c>
      <c r="AG212" s="317" t="b">
        <f t="shared" ca="1" si="58"/>
        <v>0</v>
      </c>
      <c r="AH212" s="317" t="b">
        <f t="shared" ca="1" si="59"/>
        <v>1</v>
      </c>
      <c r="AI212" s="317" t="b">
        <f t="shared" ca="1" si="60"/>
        <v>0</v>
      </c>
    </row>
    <row r="213" spans="1:35" x14ac:dyDescent="0.25">
      <c r="A213">
        <v>181</v>
      </c>
      <c r="B213" s="169">
        <f ca="1">OFFSET(InputPriceData!B$15,CalculationsAndCharts!$A213+$A$11,0,1,1)</f>
        <v>41579</v>
      </c>
      <c r="C213" s="3">
        <f ca="1">OFFSET(InputPriceData!G$15,CalculationsAndCharts!$A213+$A$11,IF($C$7,8,0),1,1)</f>
        <v>2064300</v>
      </c>
      <c r="D213" s="4">
        <f ca="1">OFFSET(InputPriceData!C$15,CalculationsAndCharts!$A213+$A$11,IF($C$7,8,0),1,1)</f>
        <v>82.46</v>
      </c>
      <c r="E213" s="4">
        <f ca="1">OFFSET(InputPriceData!D$15,CalculationsAndCharts!$A213+$A$11,IF($C$7,8,0),1,1)</f>
        <v>84.43</v>
      </c>
      <c r="F213" s="4">
        <f ca="1">OFFSET(InputPriceData!E$15,CalculationsAndCharts!$A213+$A$11,IF($C$7,8,0),1,1)</f>
        <v>82.46</v>
      </c>
      <c r="G213" s="4">
        <f ca="1">OFFSET(InputPriceData!F$15,CalculationsAndCharts!$A213+$A$11,IF($C$7,8,0),1,1)</f>
        <v>83.75</v>
      </c>
      <c r="H213" s="133"/>
      <c r="I213" s="133"/>
      <c r="J213" s="37">
        <f t="shared" ca="1" si="50"/>
        <v>2620</v>
      </c>
      <c r="K213" s="124">
        <f t="shared" ca="1" si="51"/>
        <v>1.6500000000000057</v>
      </c>
      <c r="L213" s="343">
        <f t="shared" ca="1" si="42"/>
        <v>1.5086179454260917</v>
      </c>
      <c r="M213" s="345">
        <f t="shared" ca="1" si="52"/>
        <v>1.5086179454260917</v>
      </c>
      <c r="N213" s="344">
        <f t="shared" ca="1" si="43"/>
        <v>1</v>
      </c>
      <c r="O213" s="4"/>
      <c r="P213" s="4"/>
      <c r="Q213" s="3"/>
      <c r="S213" s="4"/>
      <c r="T213" s="4" t="b">
        <f t="shared" ca="1" si="44"/>
        <v>0</v>
      </c>
      <c r="U213" t="b">
        <f t="shared" ca="1" si="45"/>
        <v>0</v>
      </c>
      <c r="W213" s="317" t="b">
        <f t="shared" ca="1" si="46"/>
        <v>0</v>
      </c>
      <c r="X213" s="317" t="b">
        <f t="shared" ca="1" si="53"/>
        <v>1</v>
      </c>
      <c r="Y213" s="317" t="b">
        <f t="shared" ca="1" si="47"/>
        <v>0</v>
      </c>
      <c r="Z213" t="b">
        <f t="shared" ca="1" si="48"/>
        <v>0</v>
      </c>
      <c r="AA213" s="37" t="b">
        <f t="shared" ca="1" si="54"/>
        <v>0</v>
      </c>
      <c r="AB213" t="b">
        <f t="shared" ca="1" si="49"/>
        <v>0</v>
      </c>
      <c r="AD213" t="b">
        <f t="shared" ca="1" si="55"/>
        <v>0</v>
      </c>
      <c r="AE213" s="37" t="b">
        <f t="shared" ca="1" si="56"/>
        <v>0</v>
      </c>
      <c r="AF213" t="b">
        <f t="shared" ca="1" si="57"/>
        <v>0</v>
      </c>
      <c r="AG213" s="317" t="b">
        <f t="shared" ca="1" si="58"/>
        <v>0</v>
      </c>
      <c r="AH213" s="317" t="b">
        <f t="shared" ca="1" si="59"/>
        <v>1</v>
      </c>
      <c r="AI213" s="317" t="b">
        <f t="shared" ca="1" si="60"/>
        <v>0</v>
      </c>
    </row>
    <row r="214" spans="1:35" x14ac:dyDescent="0.25">
      <c r="A214">
        <v>182</v>
      </c>
      <c r="B214" s="169">
        <f ca="1">OFFSET(InputPriceData!B$15,CalculationsAndCharts!$A214+$A$11,0,1,1)</f>
        <v>41578</v>
      </c>
      <c r="C214" s="3">
        <f ca="1">OFFSET(InputPriceData!G$15,CalculationsAndCharts!$A214+$A$11,IF($C$7,8,0),1,1)</f>
        <v>1887500</v>
      </c>
      <c r="D214" s="4">
        <f ca="1">OFFSET(InputPriceData!C$15,CalculationsAndCharts!$A214+$A$11,IF($C$7,8,0),1,1)</f>
        <v>82</v>
      </c>
      <c r="E214" s="4">
        <f ca="1">OFFSET(InputPriceData!D$15,CalculationsAndCharts!$A214+$A$11,IF($C$7,8,0),1,1)</f>
        <v>83.1</v>
      </c>
      <c r="F214" s="4">
        <f ca="1">OFFSET(InputPriceData!E$15,CalculationsAndCharts!$A214+$A$11,IF($C$7,8,0),1,1)</f>
        <v>81.69</v>
      </c>
      <c r="G214" s="4">
        <f ca="1">OFFSET(InputPriceData!F$15,CalculationsAndCharts!$A214+$A$11,IF($C$7,8,0),1,1)</f>
        <v>82.37</v>
      </c>
      <c r="H214" s="133"/>
      <c r="I214" s="133"/>
      <c r="J214" s="37">
        <f t="shared" ca="1" si="50"/>
        <v>2619</v>
      </c>
      <c r="K214" s="124">
        <f t="shared" ca="1" si="51"/>
        <v>0.5</v>
      </c>
      <c r="L214" s="343">
        <f t="shared" ca="1" si="42"/>
        <v>1.489403231606452</v>
      </c>
      <c r="M214" s="345">
        <f t="shared" ca="1" si="52"/>
        <v>1.489403231606452</v>
      </c>
      <c r="N214" s="344">
        <f t="shared" ca="1" si="43"/>
        <v>1</v>
      </c>
      <c r="O214" s="4"/>
      <c r="P214" s="4"/>
      <c r="Q214" s="3"/>
      <c r="S214" s="4"/>
      <c r="T214" s="4" t="b">
        <f t="shared" ca="1" si="44"/>
        <v>0</v>
      </c>
      <c r="U214" t="b">
        <f t="shared" ca="1" si="45"/>
        <v>0</v>
      </c>
      <c r="W214" s="317" t="b">
        <f t="shared" ca="1" si="46"/>
        <v>0</v>
      </c>
      <c r="X214" s="317" t="b">
        <f t="shared" ca="1" si="53"/>
        <v>1</v>
      </c>
      <c r="Y214" s="317" t="b">
        <f t="shared" ca="1" si="47"/>
        <v>0</v>
      </c>
      <c r="Z214" t="b">
        <f t="shared" ca="1" si="48"/>
        <v>0</v>
      </c>
      <c r="AA214" s="37" t="b">
        <f t="shared" ca="1" si="54"/>
        <v>0</v>
      </c>
      <c r="AB214" t="b">
        <f t="shared" ca="1" si="49"/>
        <v>0</v>
      </c>
      <c r="AD214" t="b">
        <f t="shared" ca="1" si="55"/>
        <v>0</v>
      </c>
      <c r="AE214" s="37" t="b">
        <f t="shared" ca="1" si="56"/>
        <v>0</v>
      </c>
      <c r="AF214" t="b">
        <f t="shared" ca="1" si="57"/>
        <v>0</v>
      </c>
      <c r="AG214" s="317" t="b">
        <f t="shared" ca="1" si="58"/>
        <v>0</v>
      </c>
      <c r="AH214" s="317" t="b">
        <f t="shared" ca="1" si="59"/>
        <v>1</v>
      </c>
      <c r="AI214" s="317" t="b">
        <f t="shared" ca="1" si="60"/>
        <v>0</v>
      </c>
    </row>
    <row r="215" spans="1:35" x14ac:dyDescent="0.25">
      <c r="A215">
        <v>183</v>
      </c>
      <c r="B215" s="169">
        <f ca="1">OFFSET(InputPriceData!B$15,CalculationsAndCharts!$A215+$A$11,0,1,1)</f>
        <v>41577</v>
      </c>
      <c r="C215" s="3">
        <f ca="1">OFFSET(InputPriceData!G$15,CalculationsAndCharts!$A215+$A$11,IF($C$7,8,0),1,1)</f>
        <v>1795800</v>
      </c>
      <c r="D215" s="4">
        <f ca="1">OFFSET(InputPriceData!C$15,CalculationsAndCharts!$A215+$A$11,IF($C$7,8,0),1,1)</f>
        <v>82.34</v>
      </c>
      <c r="E215" s="4">
        <f ca="1">OFFSET(InputPriceData!D$15,CalculationsAndCharts!$A215+$A$11,IF($C$7,8,0),1,1)</f>
        <v>82.68</v>
      </c>
      <c r="F215" s="4">
        <f ca="1">OFFSET(InputPriceData!E$15,CalculationsAndCharts!$A215+$A$11,IF($C$7,8,0),1,1)</f>
        <v>81.81</v>
      </c>
      <c r="G215" s="4">
        <f ca="1">OFFSET(InputPriceData!F$15,CalculationsAndCharts!$A215+$A$11,IF($C$7,8,0),1,1)</f>
        <v>82.1</v>
      </c>
      <c r="H215" s="133"/>
      <c r="I215" s="133"/>
      <c r="J215" s="37">
        <f t="shared" ca="1" si="50"/>
        <v>2618</v>
      </c>
      <c r="K215" s="124">
        <f t="shared" ca="1" si="51"/>
        <v>1.0099999999999909</v>
      </c>
      <c r="L215" s="343">
        <f t="shared" ca="1" si="42"/>
        <v>1.4083851775136704</v>
      </c>
      <c r="M215" s="345">
        <f t="shared" ca="1" si="52"/>
        <v>1.4083851775136704</v>
      </c>
      <c r="N215" s="344">
        <f t="shared" ca="1" si="43"/>
        <v>1</v>
      </c>
      <c r="O215" s="4"/>
      <c r="P215" s="4"/>
      <c r="Q215" s="3"/>
      <c r="S215" s="4"/>
      <c r="T215" s="4" t="b">
        <f t="shared" ca="1" si="44"/>
        <v>0</v>
      </c>
      <c r="U215" t="b">
        <f t="shared" ca="1" si="45"/>
        <v>0</v>
      </c>
      <c r="W215" s="317" t="b">
        <f t="shared" ca="1" si="46"/>
        <v>0</v>
      </c>
      <c r="X215" s="317" t="b">
        <f t="shared" ca="1" si="53"/>
        <v>1</v>
      </c>
      <c r="Y215" s="317" t="b">
        <f t="shared" ca="1" si="47"/>
        <v>0</v>
      </c>
      <c r="Z215" t="b">
        <f t="shared" ca="1" si="48"/>
        <v>0</v>
      </c>
      <c r="AA215" s="37" t="b">
        <f t="shared" ca="1" si="54"/>
        <v>0</v>
      </c>
      <c r="AB215" t="b">
        <f t="shared" ca="1" si="49"/>
        <v>0</v>
      </c>
      <c r="AD215" t="b">
        <f t="shared" ca="1" si="55"/>
        <v>0</v>
      </c>
      <c r="AE215" s="37" t="b">
        <f t="shared" ca="1" si="56"/>
        <v>0</v>
      </c>
      <c r="AF215" t="b">
        <f t="shared" ca="1" si="57"/>
        <v>0</v>
      </c>
      <c r="AG215" s="317" t="b">
        <f t="shared" ca="1" si="58"/>
        <v>0</v>
      </c>
      <c r="AH215" s="317" t="b">
        <f t="shared" ca="1" si="59"/>
        <v>1</v>
      </c>
      <c r="AI215" s="317" t="b">
        <f t="shared" ca="1" si="60"/>
        <v>0</v>
      </c>
    </row>
    <row r="216" spans="1:35" x14ac:dyDescent="0.25">
      <c r="A216">
        <v>184</v>
      </c>
      <c r="B216" s="169">
        <f ca="1">OFFSET(InputPriceData!B$15,CalculationsAndCharts!$A216+$A$11,0,1,1)</f>
        <v>41576</v>
      </c>
      <c r="C216" s="3">
        <f ca="1">OFFSET(InputPriceData!G$15,CalculationsAndCharts!$A216+$A$11,IF($C$7,8,0),1,1)</f>
        <v>1446200</v>
      </c>
      <c r="D216" s="4">
        <f ca="1">OFFSET(InputPriceData!C$15,CalculationsAndCharts!$A216+$A$11,IF($C$7,8,0),1,1)</f>
        <v>81.099999999999994</v>
      </c>
      <c r="E216" s="4">
        <f ca="1">OFFSET(InputPriceData!D$15,CalculationsAndCharts!$A216+$A$11,IF($C$7,8,0),1,1)</f>
        <v>81.93</v>
      </c>
      <c r="F216" s="4">
        <f ca="1">OFFSET(InputPriceData!E$15,CalculationsAndCharts!$A216+$A$11,IF($C$7,8,0),1,1)</f>
        <v>81</v>
      </c>
      <c r="G216" s="4">
        <f ca="1">OFFSET(InputPriceData!F$15,CalculationsAndCharts!$A216+$A$11,IF($C$7,8,0),1,1)</f>
        <v>81.87</v>
      </c>
      <c r="H216" s="133"/>
      <c r="I216" s="133"/>
      <c r="J216" s="37">
        <f t="shared" ca="1" si="50"/>
        <v>2617</v>
      </c>
      <c r="K216" s="124">
        <f t="shared" ca="1" si="51"/>
        <v>1.9100000000000108</v>
      </c>
      <c r="L216" s="343">
        <f t="shared" ca="1" si="42"/>
        <v>1.2015546833145443</v>
      </c>
      <c r="M216" s="345">
        <f t="shared" ca="1" si="52"/>
        <v>1.2015546833145443</v>
      </c>
      <c r="N216" s="344">
        <f t="shared" ca="1" si="43"/>
        <v>1</v>
      </c>
      <c r="O216" s="4"/>
      <c r="P216" s="4"/>
      <c r="Q216" s="3"/>
      <c r="S216" s="4"/>
      <c r="T216" s="4" t="b">
        <f t="shared" ca="1" si="44"/>
        <v>0</v>
      </c>
      <c r="U216" t="b">
        <f t="shared" ca="1" si="45"/>
        <v>0</v>
      </c>
      <c r="W216" s="317" t="b">
        <f t="shared" ca="1" si="46"/>
        <v>0</v>
      </c>
      <c r="X216" s="317" t="b">
        <f t="shared" ca="1" si="53"/>
        <v>1</v>
      </c>
      <c r="Y216" s="317" t="b">
        <f t="shared" ca="1" si="47"/>
        <v>0</v>
      </c>
      <c r="Z216" t="b">
        <f t="shared" ca="1" si="48"/>
        <v>0</v>
      </c>
      <c r="AA216" s="37" t="b">
        <f t="shared" ca="1" si="54"/>
        <v>0</v>
      </c>
      <c r="AB216" t="b">
        <f t="shared" ca="1" si="49"/>
        <v>0</v>
      </c>
      <c r="AD216" t="b">
        <f t="shared" ca="1" si="55"/>
        <v>0</v>
      </c>
      <c r="AE216" s="37" t="b">
        <f t="shared" ca="1" si="56"/>
        <v>0</v>
      </c>
      <c r="AF216" t="b">
        <f t="shared" ca="1" si="57"/>
        <v>0</v>
      </c>
      <c r="AG216" s="317" t="b">
        <f t="shared" ca="1" si="58"/>
        <v>0</v>
      </c>
      <c r="AH216" s="317" t="b">
        <f t="shared" ca="1" si="59"/>
        <v>1</v>
      </c>
      <c r="AI216" s="317" t="b">
        <f t="shared" ca="1" si="60"/>
        <v>0</v>
      </c>
    </row>
    <row r="217" spans="1:35" x14ac:dyDescent="0.25">
      <c r="A217">
        <v>185</v>
      </c>
      <c r="B217" s="169">
        <f ca="1">OFFSET(InputPriceData!B$15,CalculationsAndCharts!$A217+$A$11,0,1,1)</f>
        <v>41575</v>
      </c>
      <c r="C217" s="3">
        <f ca="1">OFFSET(InputPriceData!G$15,CalculationsAndCharts!$A217+$A$11,IF($C$7,8,0),1,1)</f>
        <v>2118300</v>
      </c>
      <c r="D217" s="4">
        <f ca="1">OFFSET(InputPriceData!C$15,CalculationsAndCharts!$A217+$A$11,IF($C$7,8,0),1,1)</f>
        <v>79.86</v>
      </c>
      <c r="E217" s="4">
        <f ca="1">OFFSET(InputPriceData!D$15,CalculationsAndCharts!$A217+$A$11,IF($C$7,8,0),1,1)</f>
        <v>81.62</v>
      </c>
      <c r="F217" s="4">
        <f ca="1">OFFSET(InputPriceData!E$15,CalculationsAndCharts!$A217+$A$11,IF($C$7,8,0),1,1)</f>
        <v>79.709999999999994</v>
      </c>
      <c r="G217" s="4">
        <f ca="1">OFFSET(InputPriceData!F$15,CalculationsAndCharts!$A217+$A$11,IF($C$7,8,0),1,1)</f>
        <v>81.09</v>
      </c>
      <c r="H217" s="133"/>
      <c r="I217" s="133"/>
      <c r="J217" s="37">
        <f t="shared" ca="1" si="50"/>
        <v>2616</v>
      </c>
      <c r="K217" s="124">
        <f t="shared" ca="1" si="51"/>
        <v>3.0100000000000051</v>
      </c>
      <c r="L217" s="343">
        <f t="shared" ca="1" si="42"/>
        <v>0.91089116873579501</v>
      </c>
      <c r="M217" s="345">
        <f t="shared" ca="1" si="52"/>
        <v>1.0616994675882307</v>
      </c>
      <c r="N217" s="344">
        <f t="shared" ca="1" si="43"/>
        <v>0.85795575541258051</v>
      </c>
      <c r="O217" s="4"/>
      <c r="P217" s="4"/>
      <c r="Q217" s="3"/>
      <c r="S217" s="4"/>
      <c r="T217" s="4" t="b">
        <f t="shared" ca="1" si="44"/>
        <v>0</v>
      </c>
      <c r="U217" t="b">
        <f t="shared" ca="1" si="45"/>
        <v>0</v>
      </c>
      <c r="W217" s="317" t="b">
        <f t="shared" ca="1" si="46"/>
        <v>0</v>
      </c>
      <c r="X217" s="317" t="b">
        <f t="shared" ca="1" si="53"/>
        <v>1</v>
      </c>
      <c r="Y217" s="317" t="b">
        <f t="shared" ca="1" si="47"/>
        <v>0</v>
      </c>
      <c r="Z217" t="b">
        <f t="shared" ca="1" si="48"/>
        <v>0</v>
      </c>
      <c r="AA217" s="37" t="b">
        <f t="shared" ca="1" si="54"/>
        <v>0</v>
      </c>
      <c r="AB217" t="b">
        <f t="shared" ca="1" si="49"/>
        <v>0</v>
      </c>
      <c r="AD217" t="b">
        <f t="shared" ca="1" si="55"/>
        <v>0</v>
      </c>
      <c r="AE217" s="37" t="b">
        <f t="shared" ca="1" si="56"/>
        <v>0</v>
      </c>
      <c r="AF217" t="b">
        <f t="shared" ca="1" si="57"/>
        <v>0</v>
      </c>
      <c r="AG217" s="317" t="b">
        <f t="shared" ca="1" si="58"/>
        <v>0</v>
      </c>
      <c r="AH217" s="317" t="b">
        <f t="shared" ca="1" si="59"/>
        <v>1</v>
      </c>
      <c r="AI217" s="317" t="b">
        <f t="shared" ca="1" si="60"/>
        <v>0</v>
      </c>
    </row>
    <row r="218" spans="1:35" x14ac:dyDescent="0.25">
      <c r="A218">
        <v>186</v>
      </c>
      <c r="B218" s="169">
        <f ca="1">OFFSET(InputPriceData!B$15,CalculationsAndCharts!$A218+$A$11,0,1,1)</f>
        <v>41572</v>
      </c>
      <c r="C218" s="3">
        <f ca="1">OFFSET(InputPriceData!G$15,CalculationsAndCharts!$A218+$A$11,IF($C$7,8,0),1,1)</f>
        <v>2166900</v>
      </c>
      <c r="D218" s="4">
        <f ca="1">OFFSET(InputPriceData!C$15,CalculationsAndCharts!$A218+$A$11,IF($C$7,8,0),1,1)</f>
        <v>78.64</v>
      </c>
      <c r="E218" s="4">
        <f ca="1">OFFSET(InputPriceData!D$15,CalculationsAndCharts!$A218+$A$11,IF($C$7,8,0),1,1)</f>
        <v>80.23</v>
      </c>
      <c r="F218" s="4">
        <f ca="1">OFFSET(InputPriceData!E$15,CalculationsAndCharts!$A218+$A$11,IF($C$7,8,0),1,1)</f>
        <v>78.39</v>
      </c>
      <c r="G218" s="4">
        <f ca="1">OFFSET(InputPriceData!F$15,CalculationsAndCharts!$A218+$A$11,IF($C$7,8,0),1,1)</f>
        <v>79.959999999999994</v>
      </c>
      <c r="H218" s="133"/>
      <c r="I218" s="133"/>
      <c r="J218" s="37">
        <f t="shared" ca="1" si="50"/>
        <v>2615</v>
      </c>
      <c r="K218" s="124">
        <f t="shared" ca="1" si="51"/>
        <v>1.4699999999999989</v>
      </c>
      <c r="L218" s="343">
        <f t="shared" ca="1" si="42"/>
        <v>0.64852665004001564</v>
      </c>
      <c r="M218" s="345">
        <f t="shared" ca="1" si="52"/>
        <v>1.0713415414613832</v>
      </c>
      <c r="N218" s="344">
        <f t="shared" ca="1" si="43"/>
        <v>0.60534071063405315</v>
      </c>
      <c r="O218" s="4"/>
      <c r="P218" s="4"/>
      <c r="Q218" s="3"/>
      <c r="S218" s="4"/>
      <c r="T218" s="4" t="b">
        <f t="shared" ca="1" si="44"/>
        <v>0</v>
      </c>
      <c r="U218" t="b">
        <f t="shared" ca="1" si="45"/>
        <v>0</v>
      </c>
      <c r="W218" s="317" t="b">
        <f t="shared" ca="1" si="46"/>
        <v>0</v>
      </c>
      <c r="X218" s="317" t="b">
        <f t="shared" ca="1" si="53"/>
        <v>1</v>
      </c>
      <c r="Y218" s="317" t="b">
        <f t="shared" ca="1" si="47"/>
        <v>0</v>
      </c>
      <c r="Z218" t="b">
        <f t="shared" ca="1" si="48"/>
        <v>0</v>
      </c>
      <c r="AA218" s="37" t="b">
        <f t="shared" ca="1" si="54"/>
        <v>0</v>
      </c>
      <c r="AB218" t="b">
        <f t="shared" ca="1" si="49"/>
        <v>0</v>
      </c>
      <c r="AD218" t="b">
        <f t="shared" ca="1" si="55"/>
        <v>0</v>
      </c>
      <c r="AE218" s="37" t="b">
        <f t="shared" ca="1" si="56"/>
        <v>0</v>
      </c>
      <c r="AF218" t="b">
        <f t="shared" ca="1" si="57"/>
        <v>0</v>
      </c>
      <c r="AG218" s="317" t="b">
        <f t="shared" ca="1" si="58"/>
        <v>0</v>
      </c>
      <c r="AH218" s="317" t="b">
        <f t="shared" ca="1" si="59"/>
        <v>1</v>
      </c>
      <c r="AI218" s="317" t="b">
        <f t="shared" ca="1" si="60"/>
        <v>0</v>
      </c>
    </row>
    <row r="219" spans="1:35" x14ac:dyDescent="0.25">
      <c r="A219">
        <v>187</v>
      </c>
      <c r="B219" s="169">
        <f ca="1">OFFSET(InputPriceData!B$15,CalculationsAndCharts!$A219+$A$11,0,1,1)</f>
        <v>41571</v>
      </c>
      <c r="C219" s="3">
        <f ca="1">OFFSET(InputPriceData!G$15,CalculationsAndCharts!$A219+$A$11,IF($C$7,8,0),1,1)</f>
        <v>2871700</v>
      </c>
      <c r="D219" s="4">
        <f ca="1">OFFSET(InputPriceData!C$15,CalculationsAndCharts!$A219+$A$11,IF($C$7,8,0),1,1)</f>
        <v>79.09</v>
      </c>
      <c r="E219" s="4">
        <f ca="1">OFFSET(InputPriceData!D$15,CalculationsAndCharts!$A219+$A$11,IF($C$7,8,0),1,1)</f>
        <v>79.42</v>
      </c>
      <c r="F219" s="4">
        <f ca="1">OFFSET(InputPriceData!E$15,CalculationsAndCharts!$A219+$A$11,IF($C$7,8,0),1,1)</f>
        <v>76.91</v>
      </c>
      <c r="G219" s="4">
        <f ca="1">OFFSET(InputPriceData!F$15,CalculationsAndCharts!$A219+$A$11,IF($C$7,8,0),1,1)</f>
        <v>78.08</v>
      </c>
      <c r="H219" s="133"/>
      <c r="I219" s="133"/>
      <c r="J219" s="37">
        <f t="shared" ca="1" si="50"/>
        <v>2614</v>
      </c>
      <c r="K219" s="124">
        <f t="shared" ca="1" si="51"/>
        <v>1.8700000000000045</v>
      </c>
      <c r="L219" s="343">
        <f t="shared" ca="1" si="42"/>
        <v>0.43550761195506899</v>
      </c>
      <c r="M219" s="345">
        <f t="shared" ca="1" si="52"/>
        <v>1.0810711821002859</v>
      </c>
      <c r="N219" s="344">
        <f t="shared" ca="1" si="43"/>
        <v>0.40284822976131185</v>
      </c>
      <c r="O219" s="4"/>
      <c r="P219" s="4"/>
      <c r="Q219" s="3"/>
      <c r="S219" s="4"/>
      <c r="T219" s="4" t="b">
        <f t="shared" ca="1" si="44"/>
        <v>0</v>
      </c>
      <c r="U219" t="b">
        <f t="shared" ca="1" si="45"/>
        <v>0</v>
      </c>
      <c r="W219" s="317" t="b">
        <f t="shared" ca="1" si="46"/>
        <v>0</v>
      </c>
      <c r="X219" s="317" t="b">
        <f t="shared" ca="1" si="53"/>
        <v>1</v>
      </c>
      <c r="Y219" s="317" t="b">
        <f t="shared" ca="1" si="47"/>
        <v>0</v>
      </c>
      <c r="Z219" t="b">
        <f t="shared" ca="1" si="48"/>
        <v>0</v>
      </c>
      <c r="AA219" s="37" t="b">
        <f t="shared" ca="1" si="54"/>
        <v>0</v>
      </c>
      <c r="AB219" t="b">
        <f t="shared" ca="1" si="49"/>
        <v>0</v>
      </c>
      <c r="AD219" t="b">
        <f t="shared" ca="1" si="55"/>
        <v>0</v>
      </c>
      <c r="AE219" s="37" t="b">
        <f t="shared" ca="1" si="56"/>
        <v>0</v>
      </c>
      <c r="AF219" t="b">
        <f t="shared" ca="1" si="57"/>
        <v>0</v>
      </c>
      <c r="AG219" s="317" t="b">
        <f t="shared" ca="1" si="58"/>
        <v>0</v>
      </c>
      <c r="AH219" s="317" t="b">
        <f t="shared" ca="1" si="59"/>
        <v>1</v>
      </c>
      <c r="AI219" s="317" t="b">
        <f t="shared" ca="1" si="60"/>
        <v>0</v>
      </c>
    </row>
    <row r="220" spans="1:35" x14ac:dyDescent="0.25">
      <c r="A220">
        <v>188</v>
      </c>
      <c r="B220" s="169">
        <f ca="1">OFFSET(InputPriceData!B$15,CalculationsAndCharts!$A220+$A$11,0,1,1)</f>
        <v>41570</v>
      </c>
      <c r="C220" s="3">
        <f ca="1">OFFSET(InputPriceData!G$15,CalculationsAndCharts!$A220+$A$11,IF($C$7,8,0),1,1)</f>
        <v>2884000</v>
      </c>
      <c r="D220" s="4">
        <f ca="1">OFFSET(InputPriceData!C$15,CalculationsAndCharts!$A220+$A$11,IF($C$7,8,0),1,1)</f>
        <v>76.2</v>
      </c>
      <c r="E220" s="4">
        <f ca="1">OFFSET(InputPriceData!D$15,CalculationsAndCharts!$A220+$A$11,IF($C$7,8,0),1,1)</f>
        <v>78.75</v>
      </c>
      <c r="F220" s="4">
        <f ca="1">OFFSET(InputPriceData!E$15,CalculationsAndCharts!$A220+$A$11,IF($C$7,8,0),1,1)</f>
        <v>76.2</v>
      </c>
      <c r="G220" s="4">
        <f ca="1">OFFSET(InputPriceData!F$15,CalculationsAndCharts!$A220+$A$11,IF($C$7,8,0),1,1)</f>
        <v>78.489999999999995</v>
      </c>
      <c r="H220" s="133"/>
      <c r="I220" s="133"/>
      <c r="J220" s="37">
        <f t="shared" ca="1" si="50"/>
        <v>2613</v>
      </c>
      <c r="K220" s="124">
        <f t="shared" ca="1" si="51"/>
        <v>3.4200000000000017</v>
      </c>
      <c r="L220" s="343">
        <f t="shared" ca="1" si="42"/>
        <v>0.25544947958283093</v>
      </c>
      <c r="M220" s="345">
        <f t="shared" ca="1" si="52"/>
        <v>1.0908891847631543</v>
      </c>
      <c r="N220" s="344">
        <f t="shared" ca="1" si="43"/>
        <v>0.23416629585368215</v>
      </c>
      <c r="O220" s="4"/>
      <c r="P220" s="4"/>
      <c r="Q220" s="3"/>
      <c r="S220" s="4"/>
      <c r="T220" s="4" t="b">
        <f t="shared" ca="1" si="44"/>
        <v>0</v>
      </c>
      <c r="U220" t="b">
        <f t="shared" ca="1" si="45"/>
        <v>0</v>
      </c>
      <c r="W220" s="317" t="b">
        <f t="shared" ca="1" si="46"/>
        <v>0</v>
      </c>
      <c r="X220" s="317" t="b">
        <f t="shared" ca="1" si="53"/>
        <v>1</v>
      </c>
      <c r="Y220" s="317" t="b">
        <f t="shared" ca="1" si="47"/>
        <v>0</v>
      </c>
      <c r="Z220" t="b">
        <f t="shared" ca="1" si="48"/>
        <v>0</v>
      </c>
      <c r="AA220" s="37" t="b">
        <f t="shared" ca="1" si="54"/>
        <v>0</v>
      </c>
      <c r="AB220" t="b">
        <f t="shared" ca="1" si="49"/>
        <v>0</v>
      </c>
      <c r="AD220" t="b">
        <f t="shared" ca="1" si="55"/>
        <v>0</v>
      </c>
      <c r="AE220" s="37" t="b">
        <f t="shared" ca="1" si="56"/>
        <v>0</v>
      </c>
      <c r="AF220" t="b">
        <f t="shared" ca="1" si="57"/>
        <v>0</v>
      </c>
      <c r="AG220" s="317" t="b">
        <f t="shared" ca="1" si="58"/>
        <v>0</v>
      </c>
      <c r="AH220" s="317" t="b">
        <f t="shared" ca="1" si="59"/>
        <v>1</v>
      </c>
      <c r="AI220" s="317" t="b">
        <f t="shared" ca="1" si="60"/>
        <v>0</v>
      </c>
    </row>
    <row r="221" spans="1:35" x14ac:dyDescent="0.25">
      <c r="A221">
        <v>189</v>
      </c>
      <c r="B221" s="169">
        <f ca="1">OFFSET(InputPriceData!B$15,CalculationsAndCharts!$A221+$A$11,0,1,1)</f>
        <v>41569</v>
      </c>
      <c r="C221" s="3">
        <f ca="1">OFFSET(InputPriceData!G$15,CalculationsAndCharts!$A221+$A$11,IF($C$7,8,0),1,1)</f>
        <v>3173300</v>
      </c>
      <c r="D221" s="4">
        <f ca="1">OFFSET(InputPriceData!C$15,CalculationsAndCharts!$A221+$A$11,IF($C$7,8,0),1,1)</f>
        <v>75.819999999999993</v>
      </c>
      <c r="E221" s="4">
        <f ca="1">OFFSET(InputPriceData!D$15,CalculationsAndCharts!$A221+$A$11,IF($C$7,8,0),1,1)</f>
        <v>76.290000000000006</v>
      </c>
      <c r="F221" s="4">
        <f ca="1">OFFSET(InputPriceData!E$15,CalculationsAndCharts!$A221+$A$11,IF($C$7,8,0),1,1)</f>
        <v>75.08</v>
      </c>
      <c r="G221" s="4">
        <f ca="1">OFFSET(InputPriceData!F$15,CalculationsAndCharts!$A221+$A$11,IF($C$7,8,0),1,1)</f>
        <v>76.209999999999994</v>
      </c>
      <c r="H221" s="133"/>
      <c r="I221" s="133"/>
      <c r="J221" s="37">
        <f t="shared" ca="1" si="50"/>
        <v>2612</v>
      </c>
      <c r="K221" s="124">
        <f t="shared" ca="1" si="51"/>
        <v>-0.65000000000000568</v>
      </c>
      <c r="L221" s="343">
        <f t="shared" ca="1" si="42"/>
        <v>0.269096746103624</v>
      </c>
      <c r="M221" s="345">
        <f t="shared" ca="1" si="52"/>
        <v>1.100796351930529</v>
      </c>
      <c r="N221" s="344">
        <f t="shared" ca="1" si="43"/>
        <v>0.24445642977621951</v>
      </c>
      <c r="O221" s="4"/>
      <c r="P221" s="4"/>
      <c r="Q221" s="3"/>
      <c r="S221" s="4"/>
      <c r="T221" s="4" t="b">
        <f t="shared" ca="1" si="44"/>
        <v>0</v>
      </c>
      <c r="U221" t="b">
        <f t="shared" ca="1" si="45"/>
        <v>0</v>
      </c>
      <c r="W221" s="317" t="b">
        <f t="shared" ca="1" si="46"/>
        <v>0</v>
      </c>
      <c r="X221" s="317" t="b">
        <f t="shared" ca="1" si="53"/>
        <v>1</v>
      </c>
      <c r="Y221" s="317" t="b">
        <f t="shared" ca="1" si="47"/>
        <v>0</v>
      </c>
      <c r="Z221" t="b">
        <f t="shared" ca="1" si="48"/>
        <v>0</v>
      </c>
      <c r="AA221" s="37" t="b">
        <f t="shared" ca="1" si="54"/>
        <v>0</v>
      </c>
      <c r="AB221" t="b">
        <f t="shared" ca="1" si="49"/>
        <v>0</v>
      </c>
      <c r="AD221" t="b">
        <f t="shared" ca="1" si="55"/>
        <v>0</v>
      </c>
      <c r="AE221" s="37" t="b">
        <f t="shared" ca="1" si="56"/>
        <v>0</v>
      </c>
      <c r="AF221" t="b">
        <f t="shared" ca="1" si="57"/>
        <v>0</v>
      </c>
      <c r="AG221" s="317" t="b">
        <f t="shared" ca="1" si="58"/>
        <v>0</v>
      </c>
      <c r="AH221" s="317" t="b">
        <f t="shared" ca="1" si="59"/>
        <v>1</v>
      </c>
      <c r="AI221" s="317" t="b">
        <f t="shared" ca="1" si="60"/>
        <v>0</v>
      </c>
    </row>
    <row r="222" spans="1:35" x14ac:dyDescent="0.25">
      <c r="A222">
        <v>190</v>
      </c>
      <c r="B222" s="169">
        <f ca="1">OFFSET(InputPriceData!B$15,CalculationsAndCharts!$A222+$A$11,0,1,1)</f>
        <v>41568</v>
      </c>
      <c r="C222" s="3">
        <f ca="1">OFFSET(InputPriceData!G$15,CalculationsAndCharts!$A222+$A$11,IF($C$7,8,0),1,1)</f>
        <v>2627900</v>
      </c>
      <c r="D222" s="4">
        <f ca="1">OFFSET(InputPriceData!C$15,CalculationsAndCharts!$A222+$A$11,IF($C$7,8,0),1,1)</f>
        <v>76.97</v>
      </c>
      <c r="E222" s="4">
        <f ca="1">OFFSET(InputPriceData!D$15,CalculationsAndCharts!$A222+$A$11,IF($C$7,8,0),1,1)</f>
        <v>76.989999999999995</v>
      </c>
      <c r="F222" s="4">
        <f ca="1">OFFSET(InputPriceData!E$15,CalculationsAndCharts!$A222+$A$11,IF($C$7,8,0),1,1)</f>
        <v>74.680000000000007</v>
      </c>
      <c r="G222" s="4">
        <f ca="1">OFFSET(InputPriceData!F$15,CalculationsAndCharts!$A222+$A$11,IF($C$7,8,0),1,1)</f>
        <v>75.069999999999993</v>
      </c>
      <c r="H222" s="133"/>
      <c r="I222" s="133"/>
      <c r="J222" s="37">
        <f t="shared" ca="1" si="50"/>
        <v>2611</v>
      </c>
      <c r="K222" s="124">
        <f t="shared" ca="1" si="51"/>
        <v>-2.5600000000000023</v>
      </c>
      <c r="L222" s="343">
        <f t="shared" ca="1" si="42"/>
        <v>0.42786275191018169</v>
      </c>
      <c r="M222" s="345">
        <f t="shared" ca="1" si="52"/>
        <v>1.110793493370867</v>
      </c>
      <c r="N222" s="344">
        <f t="shared" ca="1" si="43"/>
        <v>0.38518658460247995</v>
      </c>
      <c r="O222" s="4"/>
      <c r="P222" s="4"/>
      <c r="Q222" s="3"/>
      <c r="S222" s="4"/>
      <c r="T222" s="4" t="b">
        <f t="shared" ca="1" si="44"/>
        <v>0</v>
      </c>
      <c r="U222" t="b">
        <f t="shared" ca="1" si="45"/>
        <v>0</v>
      </c>
      <c r="W222" s="317" t="b">
        <f t="shared" ca="1" si="46"/>
        <v>0</v>
      </c>
      <c r="X222" s="317" t="b">
        <f t="shared" ca="1" si="53"/>
        <v>1</v>
      </c>
      <c r="Y222" s="317" t="b">
        <f t="shared" ca="1" si="47"/>
        <v>0</v>
      </c>
      <c r="Z222" t="b">
        <f t="shared" ca="1" si="48"/>
        <v>0</v>
      </c>
      <c r="AA222" s="37" t="b">
        <f t="shared" ca="1" si="54"/>
        <v>0</v>
      </c>
      <c r="AB222" t="b">
        <f t="shared" ca="1" si="49"/>
        <v>0</v>
      </c>
      <c r="AD222" t="b">
        <f t="shared" ca="1" si="55"/>
        <v>0</v>
      </c>
      <c r="AE222" s="37" t="b">
        <f t="shared" ca="1" si="56"/>
        <v>0</v>
      </c>
      <c r="AF222" t="b">
        <f t="shared" ca="1" si="57"/>
        <v>0</v>
      </c>
      <c r="AG222" s="317" t="b">
        <f t="shared" ca="1" si="58"/>
        <v>0</v>
      </c>
      <c r="AH222" s="317" t="b">
        <f t="shared" ca="1" si="59"/>
        <v>1</v>
      </c>
      <c r="AI222" s="317" t="b">
        <f t="shared" ca="1" si="60"/>
        <v>0</v>
      </c>
    </row>
    <row r="223" spans="1:35" x14ac:dyDescent="0.25">
      <c r="A223">
        <v>191</v>
      </c>
      <c r="B223" s="169">
        <f ca="1">OFFSET(InputPriceData!B$15,CalculationsAndCharts!$A223+$A$11,0,1,1)</f>
        <v>41565</v>
      </c>
      <c r="C223" s="3">
        <f ca="1">OFFSET(InputPriceData!G$15,CalculationsAndCharts!$A223+$A$11,IF($C$7,8,0),1,1)</f>
        <v>2056800</v>
      </c>
      <c r="D223" s="4">
        <f ca="1">OFFSET(InputPriceData!C$15,CalculationsAndCharts!$A223+$A$11,IF($C$7,8,0),1,1)</f>
        <v>77.8</v>
      </c>
      <c r="E223" s="4">
        <f ca="1">OFFSET(InputPriceData!D$15,CalculationsAndCharts!$A223+$A$11,IF($C$7,8,0),1,1)</f>
        <v>77.8</v>
      </c>
      <c r="F223" s="4">
        <f ca="1">OFFSET(InputPriceData!E$15,CalculationsAndCharts!$A223+$A$11,IF($C$7,8,0),1,1)</f>
        <v>76.849999999999994</v>
      </c>
      <c r="G223" s="4">
        <f ca="1">OFFSET(InputPriceData!F$15,CalculationsAndCharts!$A223+$A$11,IF($C$7,8,0),1,1)</f>
        <v>76.86</v>
      </c>
      <c r="H223" s="133"/>
      <c r="I223" s="133"/>
      <c r="J223" s="37">
        <f t="shared" ca="1" si="50"/>
        <v>2610</v>
      </c>
      <c r="K223" s="124">
        <f t="shared" ca="1" si="51"/>
        <v>0.59999999999999432</v>
      </c>
      <c r="L223" s="343">
        <f t="shared" ca="1" si="42"/>
        <v>0.42496134378475736</v>
      </c>
      <c r="M223" s="345">
        <f t="shared" ca="1" si="52"/>
        <v>1.1208814262067275</v>
      </c>
      <c r="N223" s="344">
        <f t="shared" ca="1" si="43"/>
        <v>0.37913139949415176</v>
      </c>
      <c r="O223" s="4"/>
      <c r="P223" s="4"/>
      <c r="Q223" s="3"/>
      <c r="S223" s="4"/>
      <c r="T223" s="4" t="b">
        <f t="shared" ca="1" si="44"/>
        <v>0</v>
      </c>
      <c r="U223" t="b">
        <f t="shared" ca="1" si="45"/>
        <v>0</v>
      </c>
      <c r="W223" s="317" t="b">
        <f t="shared" ca="1" si="46"/>
        <v>0</v>
      </c>
      <c r="X223" s="317" t="b">
        <f t="shared" ca="1" si="53"/>
        <v>1</v>
      </c>
      <c r="Y223" s="317" t="b">
        <f t="shared" ca="1" si="47"/>
        <v>0</v>
      </c>
      <c r="Z223" t="b">
        <f t="shared" ca="1" si="48"/>
        <v>0</v>
      </c>
      <c r="AA223" s="37" t="b">
        <f t="shared" ca="1" si="54"/>
        <v>0</v>
      </c>
      <c r="AB223" t="b">
        <f t="shared" ca="1" si="49"/>
        <v>0</v>
      </c>
      <c r="AD223" t="b">
        <f t="shared" ca="1" si="55"/>
        <v>0</v>
      </c>
      <c r="AE223" s="37" t="b">
        <f t="shared" ca="1" si="56"/>
        <v>0</v>
      </c>
      <c r="AF223" t="b">
        <f t="shared" ca="1" si="57"/>
        <v>0</v>
      </c>
      <c r="AG223" s="317" t="b">
        <f t="shared" ca="1" si="58"/>
        <v>0</v>
      </c>
      <c r="AH223" s="317" t="b">
        <f t="shared" ca="1" si="59"/>
        <v>1</v>
      </c>
      <c r="AI223" s="317" t="b">
        <f t="shared" ca="1" si="60"/>
        <v>0</v>
      </c>
    </row>
    <row r="224" spans="1:35" x14ac:dyDescent="0.25">
      <c r="A224">
        <v>192</v>
      </c>
      <c r="B224" s="169">
        <f ca="1">OFFSET(InputPriceData!B$15,CalculationsAndCharts!$A224+$A$11,0,1,1)</f>
        <v>41564</v>
      </c>
      <c r="C224" s="3">
        <f ca="1">OFFSET(InputPriceData!G$15,CalculationsAndCharts!$A224+$A$11,IF($C$7,8,0),1,1)</f>
        <v>1217200</v>
      </c>
      <c r="D224" s="4">
        <f ca="1">OFFSET(InputPriceData!C$15,CalculationsAndCharts!$A224+$A$11,IF($C$7,8,0),1,1)</f>
        <v>76.180000000000007</v>
      </c>
      <c r="E224" s="4">
        <f ca="1">OFFSET(InputPriceData!D$15,CalculationsAndCharts!$A224+$A$11,IF($C$7,8,0),1,1)</f>
        <v>77.819999999999993</v>
      </c>
      <c r="F224" s="4">
        <f ca="1">OFFSET(InputPriceData!E$15,CalculationsAndCharts!$A224+$A$11,IF($C$7,8,0),1,1)</f>
        <v>75.77</v>
      </c>
      <c r="G224" s="4">
        <f ca="1">OFFSET(InputPriceData!F$15,CalculationsAndCharts!$A224+$A$11,IF($C$7,8,0),1,1)</f>
        <v>77.63</v>
      </c>
      <c r="H224" s="133"/>
      <c r="I224" s="133"/>
      <c r="J224" s="37">
        <f t="shared" ca="1" si="50"/>
        <v>2609</v>
      </c>
      <c r="K224" s="124">
        <f t="shared" ca="1" si="51"/>
        <v>1.9499999999999886</v>
      </c>
      <c r="L224" s="343">
        <f t="shared" ca="1" si="42"/>
        <v>0.24733734340684996</v>
      </c>
      <c r="M224" s="345">
        <f t="shared" ca="1" si="52"/>
        <v>1.1310609749815614</v>
      </c>
      <c r="N224" s="344">
        <f t="shared" ca="1" si="43"/>
        <v>0.21867728520196009</v>
      </c>
      <c r="O224" s="4"/>
      <c r="P224" s="4"/>
      <c r="Q224" s="3"/>
      <c r="S224" s="4"/>
      <c r="T224" s="4" t="b">
        <f t="shared" ca="1" si="44"/>
        <v>0</v>
      </c>
      <c r="U224" t="b">
        <f t="shared" ca="1" si="45"/>
        <v>0</v>
      </c>
      <c r="W224" s="317" t="b">
        <f t="shared" ca="1" si="46"/>
        <v>1</v>
      </c>
      <c r="X224" s="317" t="b">
        <f t="shared" ca="1" si="53"/>
        <v>1</v>
      </c>
      <c r="Y224" s="317" t="b">
        <f t="shared" ca="1" si="47"/>
        <v>0</v>
      </c>
      <c r="Z224" t="b">
        <f t="shared" ca="1" si="48"/>
        <v>0</v>
      </c>
      <c r="AA224" s="37" t="b">
        <f t="shared" ca="1" si="54"/>
        <v>0</v>
      </c>
      <c r="AB224" t="b">
        <f t="shared" ca="1" si="49"/>
        <v>1</v>
      </c>
      <c r="AD224" t="b">
        <f t="shared" ca="1" si="55"/>
        <v>0</v>
      </c>
      <c r="AE224" s="37" t="b">
        <f t="shared" ca="1" si="56"/>
        <v>0</v>
      </c>
      <c r="AF224" t="b">
        <f t="shared" ca="1" si="57"/>
        <v>1</v>
      </c>
      <c r="AG224" s="317" t="b">
        <f t="shared" ca="1" si="58"/>
        <v>1</v>
      </c>
      <c r="AH224" s="317" t="b">
        <f t="shared" ca="1" si="59"/>
        <v>1</v>
      </c>
      <c r="AI224" s="317" t="b">
        <f t="shared" ca="1" si="60"/>
        <v>0</v>
      </c>
    </row>
    <row r="225" spans="1:35" x14ac:dyDescent="0.25">
      <c r="A225">
        <v>193</v>
      </c>
      <c r="B225" s="169">
        <f ca="1">OFFSET(InputPriceData!B$15,CalculationsAndCharts!$A225+$A$11,0,1,1)</f>
        <v>41563</v>
      </c>
      <c r="C225" s="3">
        <f ca="1">OFFSET(InputPriceData!G$15,CalculationsAndCharts!$A225+$A$11,IF($C$7,8,0),1,1)</f>
        <v>1485600</v>
      </c>
      <c r="D225" s="4">
        <f ca="1">OFFSET(InputPriceData!C$15,CalculationsAndCharts!$A225+$A$11,IF($C$7,8,0),1,1)</f>
        <v>76.209999999999994</v>
      </c>
      <c r="E225" s="4">
        <f ca="1">OFFSET(InputPriceData!D$15,CalculationsAndCharts!$A225+$A$11,IF($C$7,8,0),1,1)</f>
        <v>76.47</v>
      </c>
      <c r="F225" s="4">
        <f ca="1">OFFSET(InputPriceData!E$15,CalculationsAndCharts!$A225+$A$11,IF($C$7,8,0),1,1)</f>
        <v>75.849999999999994</v>
      </c>
      <c r="G225" s="4">
        <f ca="1">OFFSET(InputPriceData!F$15,CalculationsAndCharts!$A225+$A$11,IF($C$7,8,0),1,1)</f>
        <v>76.260000000000005</v>
      </c>
      <c r="H225" s="133"/>
      <c r="I225" s="133"/>
      <c r="J225" s="37">
        <f t="shared" ca="1" si="50"/>
        <v>2608</v>
      </c>
      <c r="K225" s="124">
        <f t="shared" ca="1" si="51"/>
        <v>-0.11999999999999034</v>
      </c>
      <c r="L225" s="343">
        <f t="shared" ref="L225:L288" ca="1" si="61">IF(J225&gt;3,($D$21*(K225+K226)/2+$D$22*L226+$D$23*L227),IF(J225=1,0,IF(J225=2,($D$21*0*(G225+G226)/2+$D$22*L226),IF(J225=3,($D$21*0*(G225+G226)/2+$D$22*L226+$D$23*L227),0))))</f>
        <v>9.6987101221775743E-2</v>
      </c>
      <c r="M225" s="345">
        <f t="shared" ca="1" si="52"/>
        <v>1.1413329717271055</v>
      </c>
      <c r="N225" s="344">
        <f t="shared" ref="N225:N288" ca="1" si="62">IF(M225=0,0,L225/M225)</f>
        <v>8.4977043180493969E-2</v>
      </c>
      <c r="O225" s="4"/>
      <c r="P225" s="4"/>
      <c r="Q225" s="3"/>
      <c r="S225" s="4"/>
      <c r="T225" s="4" t="b">
        <f t="shared" ref="T225:T288" ca="1" si="63">AND(N226&lt;0,N225&gt;0)</f>
        <v>1</v>
      </c>
      <c r="U225" t="b">
        <f t="shared" ref="U225:U288" ca="1" si="64">AND(N226&gt;0,N225&lt;0)</f>
        <v>0</v>
      </c>
      <c r="W225" s="317" t="b">
        <f t="shared" ref="W225:W288" ca="1" si="65">AND(T226&lt;&gt;T227,T226,NOT(X226))</f>
        <v>0</v>
      </c>
      <c r="X225" s="317" t="b">
        <f t="shared" ca="1" si="53"/>
        <v>0</v>
      </c>
      <c r="Y225" s="317" t="b">
        <f t="shared" ref="Y225:Y288" ca="1" si="66">AND(X226,AND(U226&lt;&gt;U227,U226))</f>
        <v>0</v>
      </c>
      <c r="Z225" t="b">
        <f t="shared" ref="Z225:Z288" ca="1" si="67">AND(U226&lt;&gt;U227,U226,NOT(AA226))</f>
        <v>0</v>
      </c>
      <c r="AA225" s="37" t="b">
        <f t="shared" ca="1" si="54"/>
        <v>1</v>
      </c>
      <c r="AB225" t="b">
        <f t="shared" ref="AB225:AB288" ca="1" si="68">AND(AA226,AND(T226&lt;&gt;T227,T226))</f>
        <v>0</v>
      </c>
      <c r="AD225" t="b">
        <f t="shared" ca="1" si="55"/>
        <v>0</v>
      </c>
      <c r="AE225" s="37" t="b">
        <f t="shared" ca="1" si="56"/>
        <v>1</v>
      </c>
      <c r="AF225" t="b">
        <f t="shared" ca="1" si="57"/>
        <v>0</v>
      </c>
      <c r="AG225" s="317" t="b">
        <f t="shared" ca="1" si="58"/>
        <v>0</v>
      </c>
      <c r="AH225" s="317" t="b">
        <f t="shared" ca="1" si="59"/>
        <v>0</v>
      </c>
      <c r="AI225" s="317" t="b">
        <f t="shared" ca="1" si="60"/>
        <v>0</v>
      </c>
    </row>
    <row r="226" spans="1:35" x14ac:dyDescent="0.25">
      <c r="A226">
        <v>194</v>
      </c>
      <c r="B226" s="169">
        <f ca="1">OFFSET(InputPriceData!B$15,CalculationsAndCharts!$A226+$A$11,0,1,1)</f>
        <v>41562</v>
      </c>
      <c r="C226" s="3">
        <f ca="1">OFFSET(InputPriceData!G$15,CalculationsAndCharts!$A226+$A$11,IF($C$7,8,0),1,1)</f>
        <v>1406600</v>
      </c>
      <c r="D226" s="4">
        <f ca="1">OFFSET(InputPriceData!C$15,CalculationsAndCharts!$A226+$A$11,IF($C$7,8,0),1,1)</f>
        <v>76.44</v>
      </c>
      <c r="E226" s="4">
        <f ca="1">OFFSET(InputPriceData!D$15,CalculationsAndCharts!$A226+$A$11,IF($C$7,8,0),1,1)</f>
        <v>76.540000000000006</v>
      </c>
      <c r="F226" s="4">
        <f ca="1">OFFSET(InputPriceData!E$15,CalculationsAndCharts!$A226+$A$11,IF($C$7,8,0),1,1)</f>
        <v>75.61</v>
      </c>
      <c r="G226" s="4">
        <f ca="1">OFFSET(InputPriceData!F$15,CalculationsAndCharts!$A226+$A$11,IF($C$7,8,0),1,1)</f>
        <v>75.680000000000007</v>
      </c>
      <c r="H226" s="133"/>
      <c r="I226" s="133"/>
      <c r="J226" s="37">
        <f t="shared" ref="J226:J289" ca="1" si="69">$A$8-A226+1</f>
        <v>2607</v>
      </c>
      <c r="K226" s="124">
        <f t="shared" ref="K226:K289" ca="1" si="70">IF(J226&gt;2,G226-G228,0)</f>
        <v>-0.54999999999999716</v>
      </c>
      <c r="L226" s="343">
        <f t="shared" ca="1" si="61"/>
        <v>-3.6666001722555075E-2</v>
      </c>
      <c r="M226" s="345">
        <f t="shared" ref="M226:M289" ca="1" si="71">MAX(IF(J226=1,0.0000001,0.991*M227),ABS(L226))</f>
        <v>1.151698256031388</v>
      </c>
      <c r="N226" s="344">
        <f t="shared" ca="1" si="62"/>
        <v>-3.1836465437485036E-2</v>
      </c>
      <c r="O226" s="4"/>
      <c r="P226" s="4"/>
      <c r="Q226" s="3"/>
      <c r="S226" s="4"/>
      <c r="T226" s="4" t="b">
        <f t="shared" ca="1" si="63"/>
        <v>0</v>
      </c>
      <c r="U226" t="b">
        <f t="shared" ca="1" si="64"/>
        <v>0</v>
      </c>
      <c r="W226" s="317" t="b">
        <f t="shared" ca="1" si="65"/>
        <v>0</v>
      </c>
      <c r="X226" s="317" t="b">
        <f t="shared" ref="X226:X289" ca="1" si="72">IF(X227,IF(Y226,FALSE,X227),IF(W226,TRUE,X227))</f>
        <v>0</v>
      </c>
      <c r="Y226" s="317" t="b">
        <f t="shared" ca="1" si="66"/>
        <v>0</v>
      </c>
      <c r="Z226" t="b">
        <f t="shared" ca="1" si="67"/>
        <v>0</v>
      </c>
      <c r="AA226" s="37" t="b">
        <f t="shared" ref="AA226:AA289" ca="1" si="73">IF(AA227,IF(AB226,FALSE,AA227),IF(Z226,TRUE,AA227))</f>
        <v>1</v>
      </c>
      <c r="AB226" t="b">
        <f t="shared" ca="1" si="68"/>
        <v>0</v>
      </c>
      <c r="AD226" t="b">
        <f t="shared" ref="AD226:AD289" ca="1" si="74">AND($U227&lt;&gt;$U228,$U227,NOT(AE227))</f>
        <v>0</v>
      </c>
      <c r="AE226" s="37" t="b">
        <f t="shared" ref="AE226:AE289" ca="1" si="75">IF(AE227,IF(AF226,FALSE,AE227),IF(AD226,TRUE,AE227))</f>
        <v>1</v>
      </c>
      <c r="AF226" t="b">
        <f t="shared" ref="AF226:AF289" ca="1" si="76">AND(AE227,AND($T227&lt;&gt;$T228,$T227))</f>
        <v>0</v>
      </c>
      <c r="AG226" s="317" t="b">
        <f t="shared" ref="AG226:AG289" ca="1" si="77">AND($T227&lt;&gt;$T228,$T227,NOT(AH227))</f>
        <v>0</v>
      </c>
      <c r="AH226" s="317" t="b">
        <f t="shared" ref="AH226:AH289" ca="1" si="78">IF(AH227,IF(AI226,FALSE,AH227),IF(AG226,TRUE,AH227))</f>
        <v>0</v>
      </c>
      <c r="AI226" s="317" t="b">
        <f t="shared" ref="AI226:AI289" ca="1" si="79">AND(AH227,AND($U227&lt;&gt;$U228,$U227))</f>
        <v>0</v>
      </c>
    </row>
    <row r="227" spans="1:35" x14ac:dyDescent="0.25">
      <c r="A227">
        <v>195</v>
      </c>
      <c r="B227" s="169">
        <f ca="1">OFFSET(InputPriceData!B$15,CalculationsAndCharts!$A227+$A$11,0,1,1)</f>
        <v>41561</v>
      </c>
      <c r="C227" s="3">
        <f ca="1">OFFSET(InputPriceData!G$15,CalculationsAndCharts!$A227+$A$11,IF($C$7,8,0),1,1)</f>
        <v>900800</v>
      </c>
      <c r="D227" s="4">
        <f ca="1">OFFSET(InputPriceData!C$15,CalculationsAndCharts!$A227+$A$11,IF($C$7,8,0),1,1)</f>
        <v>75.55</v>
      </c>
      <c r="E227" s="4">
        <f ca="1">OFFSET(InputPriceData!D$15,CalculationsAndCharts!$A227+$A$11,IF($C$7,8,0),1,1)</f>
        <v>76.53</v>
      </c>
      <c r="F227" s="4">
        <f ca="1">OFFSET(InputPriceData!E$15,CalculationsAndCharts!$A227+$A$11,IF($C$7,8,0),1,1)</f>
        <v>75.27</v>
      </c>
      <c r="G227" s="4">
        <f ca="1">OFFSET(InputPriceData!F$15,CalculationsAndCharts!$A227+$A$11,IF($C$7,8,0),1,1)</f>
        <v>76.38</v>
      </c>
      <c r="H227" s="133"/>
      <c r="I227" s="133"/>
      <c r="J227" s="37">
        <f t="shared" ca="1" si="69"/>
        <v>2606</v>
      </c>
      <c r="K227" s="124">
        <f t="shared" ca="1" si="70"/>
        <v>0.11999999999999034</v>
      </c>
      <c r="L227" s="343">
        <f t="shared" ca="1" si="61"/>
        <v>-0.28182450355126409</v>
      </c>
      <c r="M227" s="345">
        <f t="shared" ca="1" si="71"/>
        <v>1.1621576751073541</v>
      </c>
      <c r="N227" s="344">
        <f t="shared" ca="1" si="62"/>
        <v>-0.24250109050411822</v>
      </c>
      <c r="O227" s="4"/>
      <c r="P227" s="4"/>
      <c r="Q227" s="3"/>
      <c r="S227" s="4"/>
      <c r="T227" s="4" t="b">
        <f t="shared" ca="1" si="63"/>
        <v>0</v>
      </c>
      <c r="U227" t="b">
        <f t="shared" ca="1" si="64"/>
        <v>0</v>
      </c>
      <c r="W227" s="317" t="b">
        <f t="shared" ca="1" si="65"/>
        <v>0</v>
      </c>
      <c r="X227" s="317" t="b">
        <f t="shared" ca="1" si="72"/>
        <v>0</v>
      </c>
      <c r="Y227" s="317" t="b">
        <f t="shared" ca="1" si="66"/>
        <v>0</v>
      </c>
      <c r="Z227" t="b">
        <f t="shared" ca="1" si="67"/>
        <v>0</v>
      </c>
      <c r="AA227" s="37" t="b">
        <f t="shared" ca="1" si="73"/>
        <v>1</v>
      </c>
      <c r="AB227" t="b">
        <f t="shared" ca="1" si="68"/>
        <v>0</v>
      </c>
      <c r="AD227" t="b">
        <f t="shared" ca="1" si="74"/>
        <v>0</v>
      </c>
      <c r="AE227" s="37" t="b">
        <f t="shared" ca="1" si="75"/>
        <v>1</v>
      </c>
      <c r="AF227" t="b">
        <f t="shared" ca="1" si="76"/>
        <v>0</v>
      </c>
      <c r="AG227" s="317" t="b">
        <f t="shared" ca="1" si="77"/>
        <v>0</v>
      </c>
      <c r="AH227" s="317" t="b">
        <f t="shared" ca="1" si="78"/>
        <v>0</v>
      </c>
      <c r="AI227" s="317" t="b">
        <f t="shared" ca="1" si="79"/>
        <v>0</v>
      </c>
    </row>
    <row r="228" spans="1:35" x14ac:dyDescent="0.25">
      <c r="A228">
        <v>196</v>
      </c>
      <c r="B228" s="169">
        <f ca="1">OFFSET(InputPriceData!B$15,CalculationsAndCharts!$A228+$A$11,0,1,1)</f>
        <v>41558</v>
      </c>
      <c r="C228" s="3">
        <f ca="1">OFFSET(InputPriceData!G$15,CalculationsAndCharts!$A228+$A$11,IF($C$7,8,0),1,1)</f>
        <v>1609300</v>
      </c>
      <c r="D228" s="4">
        <f ca="1">OFFSET(InputPriceData!C$15,CalculationsAndCharts!$A228+$A$11,IF($C$7,8,0),1,1)</f>
        <v>75.930000000000007</v>
      </c>
      <c r="E228" s="4">
        <f ca="1">OFFSET(InputPriceData!D$15,CalculationsAndCharts!$A228+$A$11,IF($C$7,8,0),1,1)</f>
        <v>76.25</v>
      </c>
      <c r="F228" s="4">
        <f ca="1">OFFSET(InputPriceData!E$15,CalculationsAndCharts!$A228+$A$11,IF($C$7,8,0),1,1)</f>
        <v>75.63</v>
      </c>
      <c r="G228" s="4">
        <f ca="1">OFFSET(InputPriceData!F$15,CalculationsAndCharts!$A228+$A$11,IF($C$7,8,0),1,1)</f>
        <v>76.23</v>
      </c>
      <c r="H228" s="133"/>
      <c r="I228" s="133"/>
      <c r="J228" s="37">
        <f t="shared" ca="1" si="69"/>
        <v>2605</v>
      </c>
      <c r="K228" s="124">
        <f t="shared" ca="1" si="70"/>
        <v>2.2600000000000051</v>
      </c>
      <c r="L228" s="343">
        <f t="shared" ca="1" si="61"/>
        <v>-0.65586078035324646</v>
      </c>
      <c r="M228" s="345">
        <f t="shared" ca="1" si="71"/>
        <v>1.1727120838621132</v>
      </c>
      <c r="N228" s="344">
        <f t="shared" ca="1" si="62"/>
        <v>-0.5592683740354143</v>
      </c>
      <c r="O228" s="4"/>
      <c r="P228" s="4"/>
      <c r="Q228" s="3"/>
      <c r="S228" s="4"/>
      <c r="T228" s="4" t="b">
        <f t="shared" ca="1" si="63"/>
        <v>0</v>
      </c>
      <c r="U228" t="b">
        <f t="shared" ca="1" si="64"/>
        <v>0</v>
      </c>
      <c r="W228" s="317" t="b">
        <f t="shared" ca="1" si="65"/>
        <v>0</v>
      </c>
      <c r="X228" s="317" t="b">
        <f t="shared" ca="1" si="72"/>
        <v>0</v>
      </c>
      <c r="Y228" s="317" t="b">
        <f t="shared" ca="1" si="66"/>
        <v>0</v>
      </c>
      <c r="Z228" t="b">
        <f t="shared" ca="1" si="67"/>
        <v>0</v>
      </c>
      <c r="AA228" s="37" t="b">
        <f t="shared" ca="1" si="73"/>
        <v>1</v>
      </c>
      <c r="AB228" t="b">
        <f t="shared" ca="1" si="68"/>
        <v>0</v>
      </c>
      <c r="AD228" t="b">
        <f t="shared" ca="1" si="74"/>
        <v>0</v>
      </c>
      <c r="AE228" s="37" t="b">
        <f t="shared" ca="1" si="75"/>
        <v>1</v>
      </c>
      <c r="AF228" t="b">
        <f t="shared" ca="1" si="76"/>
        <v>0</v>
      </c>
      <c r="AG228" s="317" t="b">
        <f t="shared" ca="1" si="77"/>
        <v>0</v>
      </c>
      <c r="AH228" s="317" t="b">
        <f t="shared" ca="1" si="78"/>
        <v>0</v>
      </c>
      <c r="AI228" s="317" t="b">
        <f t="shared" ca="1" si="79"/>
        <v>0</v>
      </c>
    </row>
    <row r="229" spans="1:35" x14ac:dyDescent="0.25">
      <c r="A229">
        <v>197</v>
      </c>
      <c r="B229" s="169">
        <f ca="1">OFFSET(InputPriceData!B$15,CalculationsAndCharts!$A229+$A$11,0,1,1)</f>
        <v>41557</v>
      </c>
      <c r="C229" s="3">
        <f ca="1">OFFSET(InputPriceData!G$15,CalculationsAndCharts!$A229+$A$11,IF($C$7,8,0),1,1)</f>
        <v>1432500</v>
      </c>
      <c r="D229" s="4">
        <f ca="1">OFFSET(InputPriceData!C$15,CalculationsAndCharts!$A229+$A$11,IF($C$7,8,0),1,1)</f>
        <v>74.64</v>
      </c>
      <c r="E229" s="4">
        <f ca="1">OFFSET(InputPriceData!D$15,CalculationsAndCharts!$A229+$A$11,IF($C$7,8,0),1,1)</f>
        <v>76.260000000000005</v>
      </c>
      <c r="F229" s="4">
        <f ca="1">OFFSET(InputPriceData!E$15,CalculationsAndCharts!$A229+$A$11,IF($C$7,8,0),1,1)</f>
        <v>74.5</v>
      </c>
      <c r="G229" s="4">
        <f ca="1">OFFSET(InputPriceData!F$15,CalculationsAndCharts!$A229+$A$11,IF($C$7,8,0),1,1)</f>
        <v>76.260000000000005</v>
      </c>
      <c r="H229" s="133"/>
      <c r="I229" s="133"/>
      <c r="J229" s="37">
        <f t="shared" ca="1" si="69"/>
        <v>2604</v>
      </c>
      <c r="K229" s="124">
        <f t="shared" ca="1" si="70"/>
        <v>2.210000000000008</v>
      </c>
      <c r="L229" s="343">
        <f t="shared" ca="1" si="61"/>
        <v>-1.0116646727427754</v>
      </c>
      <c r="M229" s="345">
        <f t="shared" ca="1" si="71"/>
        <v>1.1833623449668145</v>
      </c>
      <c r="N229" s="344">
        <f t="shared" ca="1" si="62"/>
        <v>-0.85490693281367336</v>
      </c>
      <c r="O229" s="4"/>
      <c r="P229" s="4"/>
      <c r="Q229" s="3"/>
      <c r="S229" s="4"/>
      <c r="T229" s="4" t="b">
        <f t="shared" ca="1" si="63"/>
        <v>0</v>
      </c>
      <c r="U229" t="b">
        <f t="shared" ca="1" si="64"/>
        <v>0</v>
      </c>
      <c r="W229" s="317" t="b">
        <f t="shared" ca="1" si="65"/>
        <v>0</v>
      </c>
      <c r="X229" s="317" t="b">
        <f t="shared" ca="1" si="72"/>
        <v>0</v>
      </c>
      <c r="Y229" s="317" t="b">
        <f t="shared" ca="1" si="66"/>
        <v>0</v>
      </c>
      <c r="Z229" t="b">
        <f t="shared" ca="1" si="67"/>
        <v>0</v>
      </c>
      <c r="AA229" s="37" t="b">
        <f t="shared" ca="1" si="73"/>
        <v>1</v>
      </c>
      <c r="AB229" t="b">
        <f t="shared" ca="1" si="68"/>
        <v>0</v>
      </c>
      <c r="AD229" t="b">
        <f t="shared" ca="1" si="74"/>
        <v>0</v>
      </c>
      <c r="AE229" s="37" t="b">
        <f t="shared" ca="1" si="75"/>
        <v>1</v>
      </c>
      <c r="AF229" t="b">
        <f t="shared" ca="1" si="76"/>
        <v>0</v>
      </c>
      <c r="AG229" s="317" t="b">
        <f t="shared" ca="1" si="77"/>
        <v>0</v>
      </c>
      <c r="AH229" s="317" t="b">
        <f t="shared" ca="1" si="78"/>
        <v>0</v>
      </c>
      <c r="AI229" s="317" t="b">
        <f t="shared" ca="1" si="79"/>
        <v>0</v>
      </c>
    </row>
    <row r="230" spans="1:35" x14ac:dyDescent="0.25">
      <c r="A230">
        <v>198</v>
      </c>
      <c r="B230" s="169">
        <f ca="1">OFFSET(InputPriceData!B$15,CalculationsAndCharts!$A230+$A$11,0,1,1)</f>
        <v>41556</v>
      </c>
      <c r="C230" s="3">
        <f ca="1">OFFSET(InputPriceData!G$15,CalculationsAndCharts!$A230+$A$11,IF($C$7,8,0),1,1)</f>
        <v>1314700</v>
      </c>
      <c r="D230" s="4">
        <f ca="1">OFFSET(InputPriceData!C$15,CalculationsAndCharts!$A230+$A$11,IF($C$7,8,0),1,1)</f>
        <v>74.22</v>
      </c>
      <c r="E230" s="4">
        <f ca="1">OFFSET(InputPriceData!D$15,CalculationsAndCharts!$A230+$A$11,IF($C$7,8,0),1,1)</f>
        <v>74.52</v>
      </c>
      <c r="F230" s="4">
        <f ca="1">OFFSET(InputPriceData!E$15,CalculationsAndCharts!$A230+$A$11,IF($C$7,8,0),1,1)</f>
        <v>73.81</v>
      </c>
      <c r="G230" s="4">
        <f ca="1">OFFSET(InputPriceData!F$15,CalculationsAndCharts!$A230+$A$11,IF($C$7,8,0),1,1)</f>
        <v>73.97</v>
      </c>
      <c r="H230" s="133"/>
      <c r="I230" s="133"/>
      <c r="J230" s="37">
        <f t="shared" ca="1" si="69"/>
        <v>2603</v>
      </c>
      <c r="K230" s="124">
        <f t="shared" ca="1" si="70"/>
        <v>-1.25</v>
      </c>
      <c r="L230" s="343">
        <f t="shared" ca="1" si="61"/>
        <v>-1.1664515838067198</v>
      </c>
      <c r="M230" s="345">
        <f t="shared" ca="1" si="71"/>
        <v>1.1941093289271589</v>
      </c>
      <c r="N230" s="344">
        <f t="shared" ca="1" si="62"/>
        <v>-0.97683818018130042</v>
      </c>
      <c r="O230" s="4"/>
      <c r="P230" s="4"/>
      <c r="Q230" s="3"/>
      <c r="S230" s="4"/>
      <c r="T230" s="4" t="b">
        <f t="shared" ca="1" si="63"/>
        <v>0</v>
      </c>
      <c r="U230" t="b">
        <f t="shared" ca="1" si="64"/>
        <v>0</v>
      </c>
      <c r="W230" s="317" t="b">
        <f t="shared" ca="1" si="65"/>
        <v>0</v>
      </c>
      <c r="X230" s="317" t="b">
        <f t="shared" ca="1" si="72"/>
        <v>0</v>
      </c>
      <c r="Y230" s="317" t="b">
        <f t="shared" ca="1" si="66"/>
        <v>0</v>
      </c>
      <c r="Z230" t="b">
        <f t="shared" ca="1" si="67"/>
        <v>0</v>
      </c>
      <c r="AA230" s="37" t="b">
        <f t="shared" ca="1" si="73"/>
        <v>1</v>
      </c>
      <c r="AB230" t="b">
        <f t="shared" ca="1" si="68"/>
        <v>0</v>
      </c>
      <c r="AD230" t="b">
        <f t="shared" ca="1" si="74"/>
        <v>0</v>
      </c>
      <c r="AE230" s="37" t="b">
        <f t="shared" ca="1" si="75"/>
        <v>1</v>
      </c>
      <c r="AF230" t="b">
        <f t="shared" ca="1" si="76"/>
        <v>0</v>
      </c>
      <c r="AG230" s="317" t="b">
        <f t="shared" ca="1" si="77"/>
        <v>0</v>
      </c>
      <c r="AH230" s="317" t="b">
        <f t="shared" ca="1" si="78"/>
        <v>0</v>
      </c>
      <c r="AI230" s="317" t="b">
        <f t="shared" ca="1" si="79"/>
        <v>0</v>
      </c>
    </row>
    <row r="231" spans="1:35" x14ac:dyDescent="0.25">
      <c r="A231">
        <v>199</v>
      </c>
      <c r="B231" s="169">
        <f ca="1">OFFSET(InputPriceData!B$15,CalculationsAndCharts!$A231+$A$11,0,1,1)</f>
        <v>41555</v>
      </c>
      <c r="C231" s="3">
        <f ca="1">OFFSET(InputPriceData!G$15,CalculationsAndCharts!$A231+$A$11,IF($C$7,8,0),1,1)</f>
        <v>1349900</v>
      </c>
      <c r="D231" s="4">
        <f ca="1">OFFSET(InputPriceData!C$15,CalculationsAndCharts!$A231+$A$11,IF($C$7,8,0),1,1)</f>
        <v>75.14</v>
      </c>
      <c r="E231" s="4">
        <f ca="1">OFFSET(InputPriceData!D$15,CalculationsAndCharts!$A231+$A$11,IF($C$7,8,0),1,1)</f>
        <v>75.27</v>
      </c>
      <c r="F231" s="4">
        <f ca="1">OFFSET(InputPriceData!E$15,CalculationsAndCharts!$A231+$A$11,IF($C$7,8,0),1,1)</f>
        <v>74.03</v>
      </c>
      <c r="G231" s="4">
        <f ca="1">OFFSET(InputPriceData!F$15,CalculationsAndCharts!$A231+$A$11,IF($C$7,8,0),1,1)</f>
        <v>74.05</v>
      </c>
      <c r="H231" s="133"/>
      <c r="I231" s="133"/>
      <c r="J231" s="37">
        <f t="shared" ca="1" si="69"/>
        <v>2602</v>
      </c>
      <c r="K231" s="124">
        <f t="shared" ca="1" si="70"/>
        <v>-0.20000000000000284</v>
      </c>
      <c r="L231" s="343">
        <f t="shared" ca="1" si="61"/>
        <v>-1.20495391415455</v>
      </c>
      <c r="M231" s="345">
        <f t="shared" ca="1" si="71"/>
        <v>1.20495391415455</v>
      </c>
      <c r="N231" s="344">
        <f t="shared" ca="1" si="62"/>
        <v>-1</v>
      </c>
      <c r="O231" s="4"/>
      <c r="P231" s="4"/>
      <c r="Q231" s="3"/>
      <c r="S231" s="4"/>
      <c r="T231" s="4" t="b">
        <f t="shared" ca="1" si="63"/>
        <v>0</v>
      </c>
      <c r="U231" t="b">
        <f t="shared" ca="1" si="64"/>
        <v>0</v>
      </c>
      <c r="W231" s="317" t="b">
        <f t="shared" ca="1" si="65"/>
        <v>0</v>
      </c>
      <c r="X231" s="317" t="b">
        <f t="shared" ca="1" si="72"/>
        <v>0</v>
      </c>
      <c r="Y231" s="317" t="b">
        <f t="shared" ca="1" si="66"/>
        <v>0</v>
      </c>
      <c r="Z231" t="b">
        <f t="shared" ca="1" si="67"/>
        <v>0</v>
      </c>
      <c r="AA231" s="37" t="b">
        <f t="shared" ca="1" si="73"/>
        <v>1</v>
      </c>
      <c r="AB231" t="b">
        <f t="shared" ca="1" si="68"/>
        <v>0</v>
      </c>
      <c r="AD231" t="b">
        <f t="shared" ca="1" si="74"/>
        <v>0</v>
      </c>
      <c r="AE231" s="37" t="b">
        <f t="shared" ca="1" si="75"/>
        <v>1</v>
      </c>
      <c r="AF231" t="b">
        <f t="shared" ca="1" si="76"/>
        <v>0</v>
      </c>
      <c r="AG231" s="317" t="b">
        <f t="shared" ca="1" si="77"/>
        <v>0</v>
      </c>
      <c r="AH231" s="317" t="b">
        <f t="shared" ca="1" si="78"/>
        <v>0</v>
      </c>
      <c r="AI231" s="317" t="b">
        <f t="shared" ca="1" si="79"/>
        <v>0</v>
      </c>
    </row>
    <row r="232" spans="1:35" x14ac:dyDescent="0.25">
      <c r="A232">
        <v>200</v>
      </c>
      <c r="B232" s="169">
        <f ca="1">OFFSET(InputPriceData!B$15,CalculationsAndCharts!$A232+$A$11,0,1,1)</f>
        <v>41554</v>
      </c>
      <c r="C232" s="3">
        <f ca="1">OFFSET(InputPriceData!G$15,CalculationsAndCharts!$A232+$A$11,IF($C$7,8,0),1,1)</f>
        <v>2407600</v>
      </c>
      <c r="D232" s="4">
        <f ca="1">OFFSET(InputPriceData!C$15,CalculationsAndCharts!$A232+$A$11,IF($C$7,8,0),1,1)</f>
        <v>74.25</v>
      </c>
      <c r="E232" s="4">
        <f ca="1">OFFSET(InputPriceData!D$15,CalculationsAndCharts!$A232+$A$11,IF($C$7,8,0),1,1)</f>
        <v>75.790000000000006</v>
      </c>
      <c r="F232" s="4">
        <f ca="1">OFFSET(InputPriceData!E$15,CalculationsAndCharts!$A232+$A$11,IF($C$7,8,0),1,1)</f>
        <v>74</v>
      </c>
      <c r="G232" s="4">
        <f ca="1">OFFSET(InputPriceData!F$15,CalculationsAndCharts!$A232+$A$11,IF($C$7,8,0),1,1)</f>
        <v>75.22</v>
      </c>
      <c r="H232" s="133"/>
      <c r="I232" s="133"/>
      <c r="J232" s="37">
        <f t="shared" ca="1" si="69"/>
        <v>2601</v>
      </c>
      <c r="K232" s="124">
        <f t="shared" ca="1" si="70"/>
        <v>0.29999999999999716</v>
      </c>
      <c r="L232" s="343">
        <f t="shared" ca="1" si="61"/>
        <v>-1.2058563425611348</v>
      </c>
      <c r="M232" s="345">
        <f t="shared" ca="1" si="71"/>
        <v>1.2058563425611348</v>
      </c>
      <c r="N232" s="344">
        <f t="shared" ca="1" si="62"/>
        <v>-1</v>
      </c>
      <c r="O232" s="4"/>
      <c r="P232" s="4"/>
      <c r="Q232" s="3"/>
      <c r="S232" s="4"/>
      <c r="T232" s="4" t="b">
        <f t="shared" ca="1" si="63"/>
        <v>0</v>
      </c>
      <c r="U232" t="b">
        <f t="shared" ca="1" si="64"/>
        <v>0</v>
      </c>
      <c r="W232" s="317" t="b">
        <f t="shared" ca="1" si="65"/>
        <v>0</v>
      </c>
      <c r="X232" s="317" t="b">
        <f t="shared" ca="1" si="72"/>
        <v>0</v>
      </c>
      <c r="Y232" s="317" t="b">
        <f t="shared" ca="1" si="66"/>
        <v>0</v>
      </c>
      <c r="Z232" t="b">
        <f t="shared" ca="1" si="67"/>
        <v>0</v>
      </c>
      <c r="AA232" s="37" t="b">
        <f t="shared" ca="1" si="73"/>
        <v>1</v>
      </c>
      <c r="AB232" t="b">
        <f t="shared" ca="1" si="68"/>
        <v>0</v>
      </c>
      <c r="AD232" t="b">
        <f t="shared" ca="1" si="74"/>
        <v>0</v>
      </c>
      <c r="AE232" s="37" t="b">
        <f t="shared" ca="1" si="75"/>
        <v>1</v>
      </c>
      <c r="AF232" t="b">
        <f t="shared" ca="1" si="76"/>
        <v>0</v>
      </c>
      <c r="AG232" s="317" t="b">
        <f t="shared" ca="1" si="77"/>
        <v>0</v>
      </c>
      <c r="AH232" s="317" t="b">
        <f t="shared" ca="1" si="78"/>
        <v>0</v>
      </c>
      <c r="AI232" s="317" t="b">
        <f t="shared" ca="1" si="79"/>
        <v>0</v>
      </c>
    </row>
    <row r="233" spans="1:35" x14ac:dyDescent="0.25">
      <c r="A233">
        <v>201</v>
      </c>
      <c r="B233" s="169">
        <f ca="1">OFFSET(InputPriceData!B$15,CalculationsAndCharts!$A233+$A$11,0,1,1)</f>
        <v>41551</v>
      </c>
      <c r="C233" s="3">
        <f ca="1">OFFSET(InputPriceData!G$15,CalculationsAndCharts!$A233+$A$11,IF($C$7,8,0),1,1)</f>
        <v>2424200</v>
      </c>
      <c r="D233" s="4">
        <f ca="1">OFFSET(InputPriceData!C$15,CalculationsAndCharts!$A233+$A$11,IF($C$7,8,0),1,1)</f>
        <v>74.900000000000006</v>
      </c>
      <c r="E233" s="4">
        <f ca="1">OFFSET(InputPriceData!D$15,CalculationsAndCharts!$A233+$A$11,IF($C$7,8,0),1,1)</f>
        <v>75</v>
      </c>
      <c r="F233" s="4">
        <f ca="1">OFFSET(InputPriceData!E$15,CalculationsAndCharts!$A233+$A$11,IF($C$7,8,0),1,1)</f>
        <v>74.03</v>
      </c>
      <c r="G233" s="4">
        <f ca="1">OFFSET(InputPriceData!F$15,CalculationsAndCharts!$A233+$A$11,IF($C$7,8,0),1,1)</f>
        <v>74.25</v>
      </c>
      <c r="H233" s="133"/>
      <c r="I233" s="133"/>
      <c r="J233" s="37">
        <f t="shared" ca="1" si="69"/>
        <v>2600</v>
      </c>
      <c r="K233" s="124">
        <f t="shared" ca="1" si="70"/>
        <v>-1.8299999999999983</v>
      </c>
      <c r="L233" s="343">
        <f t="shared" ca="1" si="61"/>
        <v>-1.0525342248494776</v>
      </c>
      <c r="M233" s="345">
        <f t="shared" ca="1" si="71"/>
        <v>1.0722621850942367</v>
      </c>
      <c r="N233" s="344">
        <f t="shared" ca="1" si="62"/>
        <v>-0.98160155182286379</v>
      </c>
      <c r="O233" s="4"/>
      <c r="P233" s="4"/>
      <c r="Q233" s="3"/>
      <c r="S233" s="4"/>
      <c r="T233" s="4" t="b">
        <f t="shared" ca="1" si="63"/>
        <v>0</v>
      </c>
      <c r="U233" t="b">
        <f t="shared" ca="1" si="64"/>
        <v>0</v>
      </c>
      <c r="W233" s="317" t="b">
        <f t="shared" ca="1" si="65"/>
        <v>0</v>
      </c>
      <c r="X233" s="317" t="b">
        <f t="shared" ca="1" si="72"/>
        <v>0</v>
      </c>
      <c r="Y233" s="317" t="b">
        <f t="shared" ca="1" si="66"/>
        <v>0</v>
      </c>
      <c r="Z233" t="b">
        <f t="shared" ca="1" si="67"/>
        <v>0</v>
      </c>
      <c r="AA233" s="37" t="b">
        <f t="shared" ca="1" si="73"/>
        <v>1</v>
      </c>
      <c r="AB233" t="b">
        <f t="shared" ca="1" si="68"/>
        <v>0</v>
      </c>
      <c r="AD233" t="b">
        <f t="shared" ca="1" si="74"/>
        <v>0</v>
      </c>
      <c r="AE233" s="37" t="b">
        <f t="shared" ca="1" si="75"/>
        <v>1</v>
      </c>
      <c r="AF233" t="b">
        <f t="shared" ca="1" si="76"/>
        <v>0</v>
      </c>
      <c r="AG233" s="317" t="b">
        <f t="shared" ca="1" si="77"/>
        <v>0</v>
      </c>
      <c r="AH233" s="317" t="b">
        <f t="shared" ca="1" si="78"/>
        <v>0</v>
      </c>
      <c r="AI233" s="317" t="b">
        <f t="shared" ca="1" si="79"/>
        <v>0</v>
      </c>
    </row>
    <row r="234" spans="1:35" x14ac:dyDescent="0.25">
      <c r="A234">
        <v>202</v>
      </c>
      <c r="B234" s="169">
        <f ca="1">OFFSET(InputPriceData!B$15,CalculationsAndCharts!$A234+$A$11,0,1,1)</f>
        <v>41550</v>
      </c>
      <c r="C234" s="3">
        <f ca="1">OFFSET(InputPriceData!G$15,CalculationsAndCharts!$A234+$A$11,IF($C$7,8,0),1,1)</f>
        <v>2040900</v>
      </c>
      <c r="D234" s="4">
        <f ca="1">OFFSET(InputPriceData!C$15,CalculationsAndCharts!$A234+$A$11,IF($C$7,8,0),1,1)</f>
        <v>75.84</v>
      </c>
      <c r="E234" s="4">
        <f ca="1">OFFSET(InputPriceData!D$15,CalculationsAndCharts!$A234+$A$11,IF($C$7,8,0),1,1)</f>
        <v>75.930000000000007</v>
      </c>
      <c r="F234" s="4">
        <f ca="1">OFFSET(InputPriceData!E$15,CalculationsAndCharts!$A234+$A$11,IF($C$7,8,0),1,1)</f>
        <v>74.430000000000007</v>
      </c>
      <c r="G234" s="4">
        <f ca="1">OFFSET(InputPriceData!F$15,CalculationsAndCharts!$A234+$A$11,IF($C$7,8,0),1,1)</f>
        <v>74.92</v>
      </c>
      <c r="H234" s="133"/>
      <c r="I234" s="133"/>
      <c r="J234" s="37">
        <f t="shared" ca="1" si="69"/>
        <v>2599</v>
      </c>
      <c r="K234" s="124">
        <f t="shared" ca="1" si="70"/>
        <v>-2.8900000000000006</v>
      </c>
      <c r="L234" s="343">
        <f t="shared" ca="1" si="61"/>
        <v>-0.77803692315899986</v>
      </c>
      <c r="M234" s="345">
        <f t="shared" ca="1" si="71"/>
        <v>1.0820001867752136</v>
      </c>
      <c r="N234" s="344">
        <f t="shared" ca="1" si="62"/>
        <v>-0.71907281779484356</v>
      </c>
      <c r="O234" s="4"/>
      <c r="P234" s="4"/>
      <c r="Q234" s="3"/>
      <c r="S234" s="4"/>
      <c r="T234" s="4" t="b">
        <f t="shared" ca="1" si="63"/>
        <v>0</v>
      </c>
      <c r="U234" t="b">
        <f t="shared" ca="1" si="64"/>
        <v>0</v>
      </c>
      <c r="W234" s="317" t="b">
        <f t="shared" ca="1" si="65"/>
        <v>0</v>
      </c>
      <c r="X234" s="317" t="b">
        <f t="shared" ca="1" si="72"/>
        <v>0</v>
      </c>
      <c r="Y234" s="317" t="b">
        <f t="shared" ca="1" si="66"/>
        <v>0</v>
      </c>
      <c r="Z234" t="b">
        <f t="shared" ca="1" si="67"/>
        <v>0</v>
      </c>
      <c r="AA234" s="37" t="b">
        <f t="shared" ca="1" si="73"/>
        <v>1</v>
      </c>
      <c r="AB234" t="b">
        <f t="shared" ca="1" si="68"/>
        <v>0</v>
      </c>
      <c r="AD234" t="b">
        <f t="shared" ca="1" si="74"/>
        <v>0</v>
      </c>
      <c r="AE234" s="37" t="b">
        <f t="shared" ca="1" si="75"/>
        <v>1</v>
      </c>
      <c r="AF234" t="b">
        <f t="shared" ca="1" si="76"/>
        <v>0</v>
      </c>
      <c r="AG234" s="317" t="b">
        <f t="shared" ca="1" si="77"/>
        <v>0</v>
      </c>
      <c r="AH234" s="317" t="b">
        <f t="shared" ca="1" si="78"/>
        <v>0</v>
      </c>
      <c r="AI234" s="317" t="b">
        <f t="shared" ca="1" si="79"/>
        <v>0</v>
      </c>
    </row>
    <row r="235" spans="1:35" x14ac:dyDescent="0.25">
      <c r="A235">
        <v>203</v>
      </c>
      <c r="B235" s="169">
        <f ca="1">OFFSET(InputPriceData!B$15,CalculationsAndCharts!$A235+$A$11,0,1,1)</f>
        <v>41549</v>
      </c>
      <c r="C235" s="3">
        <f ca="1">OFFSET(InputPriceData!G$15,CalculationsAndCharts!$A235+$A$11,IF($C$7,8,0),1,1)</f>
        <v>2503700</v>
      </c>
      <c r="D235" s="4">
        <f ca="1">OFFSET(InputPriceData!C$15,CalculationsAndCharts!$A235+$A$11,IF($C$7,8,0),1,1)</f>
        <v>77.55</v>
      </c>
      <c r="E235" s="4">
        <f ca="1">OFFSET(InputPriceData!D$15,CalculationsAndCharts!$A235+$A$11,IF($C$7,8,0),1,1)</f>
        <v>77.61</v>
      </c>
      <c r="F235" s="4">
        <f ca="1">OFFSET(InputPriceData!E$15,CalculationsAndCharts!$A235+$A$11,IF($C$7,8,0),1,1)</f>
        <v>75.64</v>
      </c>
      <c r="G235" s="4">
        <f ca="1">OFFSET(InputPriceData!F$15,CalculationsAndCharts!$A235+$A$11,IF($C$7,8,0),1,1)</f>
        <v>76.08</v>
      </c>
      <c r="H235" s="133"/>
      <c r="I235" s="133"/>
      <c r="J235" s="37">
        <f t="shared" ca="1" si="69"/>
        <v>2598</v>
      </c>
      <c r="K235" s="124">
        <f t="shared" ca="1" si="70"/>
        <v>-0.98999999999999488</v>
      </c>
      <c r="L235" s="343">
        <f t="shared" ca="1" si="61"/>
        <v>-0.54492781824931869</v>
      </c>
      <c r="M235" s="345">
        <f t="shared" ca="1" si="71"/>
        <v>1.0918266264129299</v>
      </c>
      <c r="N235" s="344">
        <f t="shared" ca="1" si="62"/>
        <v>-0.49909738878563165</v>
      </c>
      <c r="O235" s="4"/>
      <c r="P235" s="4"/>
      <c r="Q235" s="3"/>
      <c r="S235" s="4"/>
      <c r="T235" s="4" t="b">
        <f t="shared" ca="1" si="63"/>
        <v>0</v>
      </c>
      <c r="U235" t="b">
        <f t="shared" ca="1" si="64"/>
        <v>0</v>
      </c>
      <c r="W235" s="317" t="b">
        <f t="shared" ca="1" si="65"/>
        <v>0</v>
      </c>
      <c r="X235" s="317" t="b">
        <f t="shared" ca="1" si="72"/>
        <v>0</v>
      </c>
      <c r="Y235" s="317" t="b">
        <f t="shared" ca="1" si="66"/>
        <v>0</v>
      </c>
      <c r="Z235" t="b">
        <f t="shared" ca="1" si="67"/>
        <v>0</v>
      </c>
      <c r="AA235" s="37" t="b">
        <f t="shared" ca="1" si="73"/>
        <v>1</v>
      </c>
      <c r="AB235" t="b">
        <f t="shared" ca="1" si="68"/>
        <v>0</v>
      </c>
      <c r="AD235" t="b">
        <f t="shared" ca="1" si="74"/>
        <v>0</v>
      </c>
      <c r="AE235" s="37" t="b">
        <f t="shared" ca="1" si="75"/>
        <v>1</v>
      </c>
      <c r="AF235" t="b">
        <f t="shared" ca="1" si="76"/>
        <v>0</v>
      </c>
      <c r="AG235" s="317" t="b">
        <f t="shared" ca="1" si="77"/>
        <v>0</v>
      </c>
      <c r="AH235" s="317" t="b">
        <f t="shared" ca="1" si="78"/>
        <v>0</v>
      </c>
      <c r="AI235" s="317" t="b">
        <f t="shared" ca="1" si="79"/>
        <v>0</v>
      </c>
    </row>
    <row r="236" spans="1:35" x14ac:dyDescent="0.25">
      <c r="A236">
        <v>204</v>
      </c>
      <c r="B236" s="169">
        <f ca="1">OFFSET(InputPriceData!B$15,CalculationsAndCharts!$A236+$A$11,0,1,1)</f>
        <v>41548</v>
      </c>
      <c r="C236" s="3">
        <f ca="1">OFFSET(InputPriceData!G$15,CalculationsAndCharts!$A236+$A$11,IF($C$7,8,0),1,1)</f>
        <v>1292000</v>
      </c>
      <c r="D236" s="4">
        <f ca="1">OFFSET(InputPriceData!C$15,CalculationsAndCharts!$A236+$A$11,IF($C$7,8,0),1,1)</f>
        <v>77.17</v>
      </c>
      <c r="E236" s="4">
        <f ca="1">OFFSET(InputPriceData!D$15,CalculationsAndCharts!$A236+$A$11,IF($C$7,8,0),1,1)</f>
        <v>78.010000000000005</v>
      </c>
      <c r="F236" s="4">
        <f ca="1">OFFSET(InputPriceData!E$15,CalculationsAndCharts!$A236+$A$11,IF($C$7,8,0),1,1)</f>
        <v>76.89</v>
      </c>
      <c r="G236" s="4">
        <f ca="1">OFFSET(InputPriceData!F$15,CalculationsAndCharts!$A236+$A$11,IF($C$7,8,0),1,1)</f>
        <v>77.81</v>
      </c>
      <c r="H236" s="133"/>
      <c r="I236" s="133"/>
      <c r="J236" s="37">
        <f t="shared" ca="1" si="69"/>
        <v>2597</v>
      </c>
      <c r="K236" s="124">
        <f t="shared" ca="1" si="70"/>
        <v>-0.92999999999999261</v>
      </c>
      <c r="L236" s="343">
        <f t="shared" ca="1" si="61"/>
        <v>-0.35332817298575703</v>
      </c>
      <c r="M236" s="345">
        <f t="shared" ca="1" si="71"/>
        <v>1.1017423071775276</v>
      </c>
      <c r="N236" s="344">
        <f t="shared" ca="1" si="62"/>
        <v>-0.32069946908993846</v>
      </c>
      <c r="O236" s="4"/>
      <c r="P236" s="4"/>
      <c r="Q236" s="3"/>
      <c r="S236" s="4"/>
      <c r="T236" s="4" t="b">
        <f t="shared" ca="1" si="63"/>
        <v>0</v>
      </c>
      <c r="U236" t="b">
        <f t="shared" ca="1" si="64"/>
        <v>0</v>
      </c>
      <c r="W236" s="317" t="b">
        <f t="shared" ca="1" si="65"/>
        <v>0</v>
      </c>
      <c r="X236" s="317" t="b">
        <f t="shared" ca="1" si="72"/>
        <v>0</v>
      </c>
      <c r="Y236" s="317" t="b">
        <f t="shared" ca="1" si="66"/>
        <v>1</v>
      </c>
      <c r="Z236" t="b">
        <f t="shared" ca="1" si="67"/>
        <v>1</v>
      </c>
      <c r="AA236" s="37" t="b">
        <f t="shared" ca="1" si="73"/>
        <v>1</v>
      </c>
      <c r="AB236" t="b">
        <f t="shared" ca="1" si="68"/>
        <v>0</v>
      </c>
      <c r="AD236" t="b">
        <f t="shared" ca="1" si="74"/>
        <v>1</v>
      </c>
      <c r="AE236" s="37" t="b">
        <f t="shared" ca="1" si="75"/>
        <v>1</v>
      </c>
      <c r="AF236" t="b">
        <f t="shared" ca="1" si="76"/>
        <v>0</v>
      </c>
      <c r="AG236" s="317" t="b">
        <f t="shared" ca="1" si="77"/>
        <v>0</v>
      </c>
      <c r="AH236" s="317" t="b">
        <f t="shared" ca="1" si="78"/>
        <v>0</v>
      </c>
      <c r="AI236" s="317" t="b">
        <f t="shared" ca="1" si="79"/>
        <v>1</v>
      </c>
    </row>
    <row r="237" spans="1:35" x14ac:dyDescent="0.25">
      <c r="A237">
        <v>205</v>
      </c>
      <c r="B237" s="169">
        <f ca="1">OFFSET(InputPriceData!B$15,CalculationsAndCharts!$A237+$A$11,0,1,1)</f>
        <v>41547</v>
      </c>
      <c r="C237" s="3">
        <f ca="1">OFFSET(InputPriceData!G$15,CalculationsAndCharts!$A237+$A$11,IF($C$7,8,0),1,1)</f>
        <v>1619500</v>
      </c>
      <c r="D237" s="4">
        <f ca="1">OFFSET(InputPriceData!C$15,CalculationsAndCharts!$A237+$A$11,IF($C$7,8,0),1,1)</f>
        <v>77.38</v>
      </c>
      <c r="E237" s="4">
        <f ca="1">OFFSET(InputPriceData!D$15,CalculationsAndCharts!$A237+$A$11,IF($C$7,8,0),1,1)</f>
        <v>77.73</v>
      </c>
      <c r="F237" s="4">
        <f ca="1">OFFSET(InputPriceData!E$15,CalculationsAndCharts!$A237+$A$11,IF($C$7,8,0),1,1)</f>
        <v>76.92</v>
      </c>
      <c r="G237" s="4">
        <f ca="1">OFFSET(InputPriceData!F$15,CalculationsAndCharts!$A237+$A$11,IF($C$7,8,0),1,1)</f>
        <v>77.069999999999993</v>
      </c>
      <c r="H237" s="133"/>
      <c r="I237" s="133"/>
      <c r="J237" s="37">
        <f t="shared" ca="1" si="69"/>
        <v>2596</v>
      </c>
      <c r="K237" s="124">
        <f t="shared" ca="1" si="70"/>
        <v>-2.730000000000004</v>
      </c>
      <c r="L237" s="343">
        <f t="shared" ca="1" si="61"/>
        <v>-0.12931739202279352</v>
      </c>
      <c r="M237" s="345">
        <f t="shared" ca="1" si="71"/>
        <v>1.1117480395333277</v>
      </c>
      <c r="N237" s="344">
        <f t="shared" ca="1" si="62"/>
        <v>-0.11631897464561877</v>
      </c>
      <c r="O237" s="4"/>
      <c r="P237" s="4"/>
      <c r="Q237" s="3"/>
      <c r="S237" s="4"/>
      <c r="T237" s="4" t="b">
        <f t="shared" ca="1" si="63"/>
        <v>0</v>
      </c>
      <c r="U237" t="b">
        <f t="shared" ca="1" si="64"/>
        <v>1</v>
      </c>
      <c r="W237" s="317" t="b">
        <f t="shared" ca="1" si="65"/>
        <v>0</v>
      </c>
      <c r="X237" s="317" t="b">
        <f t="shared" ca="1" si="72"/>
        <v>1</v>
      </c>
      <c r="Y237" s="317" t="b">
        <f t="shared" ca="1" si="66"/>
        <v>0</v>
      </c>
      <c r="Z237" t="b">
        <f t="shared" ca="1" si="67"/>
        <v>0</v>
      </c>
      <c r="AA237" s="37" t="b">
        <f t="shared" ca="1" si="73"/>
        <v>0</v>
      </c>
      <c r="AB237" t="b">
        <f t="shared" ca="1" si="68"/>
        <v>0</v>
      </c>
      <c r="AD237" t="b">
        <f t="shared" ca="1" si="74"/>
        <v>0</v>
      </c>
      <c r="AE237" s="37" t="b">
        <f t="shared" ca="1" si="75"/>
        <v>0</v>
      </c>
      <c r="AF237" t="b">
        <f t="shared" ca="1" si="76"/>
        <v>0</v>
      </c>
      <c r="AG237" s="317" t="b">
        <f t="shared" ca="1" si="77"/>
        <v>0</v>
      </c>
      <c r="AH237" s="317" t="b">
        <f t="shared" ca="1" si="78"/>
        <v>1</v>
      </c>
      <c r="AI237" s="317" t="b">
        <f t="shared" ca="1" si="79"/>
        <v>0</v>
      </c>
    </row>
    <row r="238" spans="1:35" x14ac:dyDescent="0.25">
      <c r="A238">
        <v>206</v>
      </c>
      <c r="B238" s="169">
        <f ca="1">OFFSET(InputPriceData!B$15,CalculationsAndCharts!$A238+$A$11,0,1,1)</f>
        <v>41544</v>
      </c>
      <c r="C238" s="3">
        <f ca="1">OFFSET(InputPriceData!G$15,CalculationsAndCharts!$A238+$A$11,IF($C$7,8,0),1,1)</f>
        <v>1637000</v>
      </c>
      <c r="D238" s="4">
        <f ca="1">OFFSET(InputPriceData!C$15,CalculationsAndCharts!$A238+$A$11,IF($C$7,8,0),1,1)</f>
        <v>79.760000000000005</v>
      </c>
      <c r="E238" s="4">
        <f ca="1">OFFSET(InputPriceData!D$15,CalculationsAndCharts!$A238+$A$11,IF($C$7,8,0),1,1)</f>
        <v>79.78</v>
      </c>
      <c r="F238" s="4">
        <f ca="1">OFFSET(InputPriceData!E$15,CalculationsAndCharts!$A238+$A$11,IF($C$7,8,0),1,1)</f>
        <v>78.63</v>
      </c>
      <c r="G238" s="4">
        <f ca="1">OFFSET(InputPriceData!F$15,CalculationsAndCharts!$A238+$A$11,IF($C$7,8,0),1,1)</f>
        <v>78.739999999999995</v>
      </c>
      <c r="H238" s="133"/>
      <c r="I238" s="133"/>
      <c r="J238" s="37">
        <f t="shared" ca="1" si="69"/>
        <v>2595</v>
      </c>
      <c r="K238" s="124">
        <f t="shared" ca="1" si="70"/>
        <v>1.9999999999996021E-2</v>
      </c>
      <c r="L238" s="343">
        <f t="shared" ca="1" si="61"/>
        <v>1.0442375707812868E-2</v>
      </c>
      <c r="M238" s="345">
        <f t="shared" ca="1" si="71"/>
        <v>1.1218446413050733</v>
      </c>
      <c r="N238" s="344">
        <f t="shared" ca="1" si="62"/>
        <v>9.3082190914287027E-3</v>
      </c>
      <c r="O238" s="4"/>
      <c r="P238" s="4"/>
      <c r="Q238" s="3"/>
      <c r="S238" s="4"/>
      <c r="T238" s="4" t="b">
        <f t="shared" ca="1" si="63"/>
        <v>0</v>
      </c>
      <c r="U238" t="b">
        <f t="shared" ca="1" si="64"/>
        <v>0</v>
      </c>
      <c r="W238" s="317" t="b">
        <f t="shared" ca="1" si="65"/>
        <v>0</v>
      </c>
      <c r="X238" s="317" t="b">
        <f t="shared" ca="1" si="72"/>
        <v>1</v>
      </c>
      <c r="Y238" s="317" t="b">
        <f t="shared" ca="1" si="66"/>
        <v>0</v>
      </c>
      <c r="Z238" t="b">
        <f t="shared" ca="1" si="67"/>
        <v>0</v>
      </c>
      <c r="AA238" s="37" t="b">
        <f t="shared" ca="1" si="73"/>
        <v>0</v>
      </c>
      <c r="AB238" t="b">
        <f t="shared" ca="1" si="68"/>
        <v>0</v>
      </c>
      <c r="AD238" t="b">
        <f t="shared" ca="1" si="74"/>
        <v>0</v>
      </c>
      <c r="AE238" s="37" t="b">
        <f t="shared" ca="1" si="75"/>
        <v>0</v>
      </c>
      <c r="AF238" t="b">
        <f t="shared" ca="1" si="76"/>
        <v>0</v>
      </c>
      <c r="AG238" s="317" t="b">
        <f t="shared" ca="1" si="77"/>
        <v>0</v>
      </c>
      <c r="AH238" s="317" t="b">
        <f t="shared" ca="1" si="78"/>
        <v>1</v>
      </c>
      <c r="AI238" s="317" t="b">
        <f t="shared" ca="1" si="79"/>
        <v>0</v>
      </c>
    </row>
    <row r="239" spans="1:35" x14ac:dyDescent="0.25">
      <c r="A239">
        <v>207</v>
      </c>
      <c r="B239" s="169">
        <f ca="1">OFFSET(InputPriceData!B$15,CalculationsAndCharts!$A239+$A$11,0,1,1)</f>
        <v>41543</v>
      </c>
      <c r="C239" s="3">
        <f ca="1">OFFSET(InputPriceData!G$15,CalculationsAndCharts!$A239+$A$11,IF($C$7,8,0),1,1)</f>
        <v>1331000</v>
      </c>
      <c r="D239" s="4">
        <f ca="1">OFFSET(InputPriceData!C$15,CalculationsAndCharts!$A239+$A$11,IF($C$7,8,0),1,1)</f>
        <v>78.760000000000005</v>
      </c>
      <c r="E239" s="4">
        <f ca="1">OFFSET(InputPriceData!D$15,CalculationsAndCharts!$A239+$A$11,IF($C$7,8,0),1,1)</f>
        <v>79.819999999999993</v>
      </c>
      <c r="F239" s="4">
        <f ca="1">OFFSET(InputPriceData!E$15,CalculationsAndCharts!$A239+$A$11,IF($C$7,8,0),1,1)</f>
        <v>78.7</v>
      </c>
      <c r="G239" s="4">
        <f ca="1">OFFSET(InputPriceData!F$15,CalculationsAndCharts!$A239+$A$11,IF($C$7,8,0),1,1)</f>
        <v>79.8</v>
      </c>
      <c r="H239" s="133"/>
      <c r="I239" s="133"/>
      <c r="J239" s="37">
        <f t="shared" ca="1" si="69"/>
        <v>2594</v>
      </c>
      <c r="K239" s="124">
        <f t="shared" ca="1" si="70"/>
        <v>1.0900000000000034</v>
      </c>
      <c r="L239" s="343">
        <f t="shared" ca="1" si="61"/>
        <v>6.0135329106425939E-2</v>
      </c>
      <c r="M239" s="345">
        <f t="shared" ca="1" si="71"/>
        <v>1.1320329377447764</v>
      </c>
      <c r="N239" s="344">
        <f t="shared" ca="1" si="62"/>
        <v>5.312153657492235E-2</v>
      </c>
      <c r="O239" s="4"/>
      <c r="P239" s="4"/>
      <c r="Q239" s="3"/>
      <c r="S239" s="4"/>
      <c r="T239" s="4" t="b">
        <f t="shared" ca="1" si="63"/>
        <v>0</v>
      </c>
      <c r="U239" t="b">
        <f t="shared" ca="1" si="64"/>
        <v>0</v>
      </c>
      <c r="W239" s="317" t="b">
        <f t="shared" ca="1" si="65"/>
        <v>0</v>
      </c>
      <c r="X239" s="317" t="b">
        <f t="shared" ca="1" si="72"/>
        <v>1</v>
      </c>
      <c r="Y239" s="317" t="b">
        <f t="shared" ca="1" si="66"/>
        <v>0</v>
      </c>
      <c r="Z239" t="b">
        <f t="shared" ca="1" si="67"/>
        <v>0</v>
      </c>
      <c r="AA239" s="37" t="b">
        <f t="shared" ca="1" si="73"/>
        <v>0</v>
      </c>
      <c r="AB239" t="b">
        <f t="shared" ca="1" si="68"/>
        <v>0</v>
      </c>
      <c r="AD239" t="b">
        <f t="shared" ca="1" si="74"/>
        <v>0</v>
      </c>
      <c r="AE239" s="37" t="b">
        <f t="shared" ca="1" si="75"/>
        <v>0</v>
      </c>
      <c r="AF239" t="b">
        <f t="shared" ca="1" si="76"/>
        <v>0</v>
      </c>
      <c r="AG239" s="317" t="b">
        <f t="shared" ca="1" si="77"/>
        <v>0</v>
      </c>
      <c r="AH239" s="317" t="b">
        <f t="shared" ca="1" si="78"/>
        <v>1</v>
      </c>
      <c r="AI239" s="317" t="b">
        <f t="shared" ca="1" si="79"/>
        <v>0</v>
      </c>
    </row>
    <row r="240" spans="1:35" x14ac:dyDescent="0.25">
      <c r="A240">
        <v>208</v>
      </c>
      <c r="B240" s="169">
        <f ca="1">OFFSET(InputPriceData!B$15,CalculationsAndCharts!$A240+$A$11,0,1,1)</f>
        <v>41542</v>
      </c>
      <c r="C240" s="3">
        <f ca="1">OFFSET(InputPriceData!G$15,CalculationsAndCharts!$A240+$A$11,IF($C$7,8,0),1,1)</f>
        <v>1307200</v>
      </c>
      <c r="D240" s="4">
        <f ca="1">OFFSET(InputPriceData!C$15,CalculationsAndCharts!$A240+$A$11,IF($C$7,8,0),1,1)</f>
        <v>78.790000000000006</v>
      </c>
      <c r="E240" s="4">
        <f ca="1">OFFSET(InputPriceData!D$15,CalculationsAndCharts!$A240+$A$11,IF($C$7,8,0),1,1)</f>
        <v>78.91</v>
      </c>
      <c r="F240" s="4">
        <f ca="1">OFFSET(InputPriceData!E$15,CalculationsAndCharts!$A240+$A$11,IF($C$7,8,0),1,1)</f>
        <v>78.11</v>
      </c>
      <c r="G240" s="4">
        <f ca="1">OFFSET(InputPriceData!F$15,CalculationsAndCharts!$A240+$A$11,IF($C$7,8,0),1,1)</f>
        <v>78.72</v>
      </c>
      <c r="H240" s="133"/>
      <c r="I240" s="133"/>
      <c r="J240" s="37">
        <f t="shared" ca="1" si="69"/>
        <v>2593</v>
      </c>
      <c r="K240" s="124">
        <f t="shared" ca="1" si="70"/>
        <v>3.0000000000001137E-2</v>
      </c>
      <c r="L240" s="343">
        <f t="shared" ca="1" si="61"/>
        <v>0.19859067925716256</v>
      </c>
      <c r="M240" s="345">
        <f t="shared" ca="1" si="71"/>
        <v>1.142313761599169</v>
      </c>
      <c r="N240" s="344">
        <f t="shared" ca="1" si="62"/>
        <v>0.17384950259125639</v>
      </c>
      <c r="O240" s="4"/>
      <c r="P240" s="4"/>
      <c r="Q240" s="3"/>
      <c r="S240" s="4"/>
      <c r="T240" s="4" t="b">
        <f t="shared" ca="1" si="63"/>
        <v>0</v>
      </c>
      <c r="U240" t="b">
        <f t="shared" ca="1" si="64"/>
        <v>0</v>
      </c>
      <c r="W240" s="317" t="b">
        <f t="shared" ca="1" si="65"/>
        <v>0</v>
      </c>
      <c r="X240" s="317" t="b">
        <f t="shared" ca="1" si="72"/>
        <v>1</v>
      </c>
      <c r="Y240" s="317" t="b">
        <f t="shared" ca="1" si="66"/>
        <v>0</v>
      </c>
      <c r="Z240" t="b">
        <f t="shared" ca="1" si="67"/>
        <v>0</v>
      </c>
      <c r="AA240" s="37" t="b">
        <f t="shared" ca="1" si="73"/>
        <v>0</v>
      </c>
      <c r="AB240" t="b">
        <f t="shared" ca="1" si="68"/>
        <v>0</v>
      </c>
      <c r="AD240" t="b">
        <f t="shared" ca="1" si="74"/>
        <v>0</v>
      </c>
      <c r="AE240" s="37" t="b">
        <f t="shared" ca="1" si="75"/>
        <v>0</v>
      </c>
      <c r="AF240" t="b">
        <f t="shared" ca="1" si="76"/>
        <v>0</v>
      </c>
      <c r="AG240" s="317" t="b">
        <f t="shared" ca="1" si="77"/>
        <v>0</v>
      </c>
      <c r="AH240" s="317" t="b">
        <f t="shared" ca="1" si="78"/>
        <v>1</v>
      </c>
      <c r="AI240" s="317" t="b">
        <f t="shared" ca="1" si="79"/>
        <v>0</v>
      </c>
    </row>
    <row r="241" spans="1:35" x14ac:dyDescent="0.25">
      <c r="A241">
        <v>209</v>
      </c>
      <c r="B241" s="169">
        <f ca="1">OFFSET(InputPriceData!B$15,CalculationsAndCharts!$A241+$A$11,0,1,1)</f>
        <v>41541</v>
      </c>
      <c r="C241" s="3">
        <f ca="1">OFFSET(InputPriceData!G$15,CalculationsAndCharts!$A241+$A$11,IF($C$7,8,0),1,1)</f>
        <v>1433400</v>
      </c>
      <c r="D241" s="4">
        <f ca="1">OFFSET(InputPriceData!C$15,CalculationsAndCharts!$A241+$A$11,IF($C$7,8,0),1,1)</f>
        <v>78.81</v>
      </c>
      <c r="E241" s="4">
        <f ca="1">OFFSET(InputPriceData!D$15,CalculationsAndCharts!$A241+$A$11,IF($C$7,8,0),1,1)</f>
        <v>79.150000000000006</v>
      </c>
      <c r="F241" s="4">
        <f ca="1">OFFSET(InputPriceData!E$15,CalculationsAndCharts!$A241+$A$11,IF($C$7,8,0),1,1)</f>
        <v>78.47</v>
      </c>
      <c r="G241" s="4">
        <f ca="1">OFFSET(InputPriceData!F$15,CalculationsAndCharts!$A241+$A$11,IF($C$7,8,0),1,1)</f>
        <v>78.709999999999994</v>
      </c>
      <c r="H241" s="133"/>
      <c r="I241" s="133"/>
      <c r="J241" s="37">
        <f t="shared" ca="1" si="69"/>
        <v>2592</v>
      </c>
      <c r="K241" s="124">
        <f t="shared" ca="1" si="70"/>
        <v>-0.29000000000000625</v>
      </c>
      <c r="L241" s="343">
        <f t="shared" ca="1" si="61"/>
        <v>0.45900847300214576</v>
      </c>
      <c r="M241" s="345">
        <f t="shared" ca="1" si="71"/>
        <v>1.152687953177769</v>
      </c>
      <c r="N241" s="344">
        <f t="shared" ca="1" si="62"/>
        <v>0.39820705312026183</v>
      </c>
      <c r="O241" s="4"/>
      <c r="P241" s="4"/>
      <c r="Q241" s="3"/>
      <c r="S241" s="4"/>
      <c r="T241" s="4" t="b">
        <f t="shared" ca="1" si="63"/>
        <v>0</v>
      </c>
      <c r="U241" t="b">
        <f t="shared" ca="1" si="64"/>
        <v>0</v>
      </c>
      <c r="W241" s="317" t="b">
        <f t="shared" ca="1" si="65"/>
        <v>0</v>
      </c>
      <c r="X241" s="317" t="b">
        <f t="shared" ca="1" si="72"/>
        <v>1</v>
      </c>
      <c r="Y241" s="317" t="b">
        <f t="shared" ca="1" si="66"/>
        <v>0</v>
      </c>
      <c r="Z241" t="b">
        <f t="shared" ca="1" si="67"/>
        <v>0</v>
      </c>
      <c r="AA241" s="37" t="b">
        <f t="shared" ca="1" si="73"/>
        <v>0</v>
      </c>
      <c r="AB241" t="b">
        <f t="shared" ca="1" si="68"/>
        <v>0</v>
      </c>
      <c r="AD241" t="b">
        <f t="shared" ca="1" si="74"/>
        <v>0</v>
      </c>
      <c r="AE241" s="37" t="b">
        <f t="shared" ca="1" si="75"/>
        <v>0</v>
      </c>
      <c r="AF241" t="b">
        <f t="shared" ca="1" si="76"/>
        <v>0</v>
      </c>
      <c r="AG241" s="317" t="b">
        <f t="shared" ca="1" si="77"/>
        <v>0</v>
      </c>
      <c r="AH241" s="317" t="b">
        <f t="shared" ca="1" si="78"/>
        <v>1</v>
      </c>
      <c r="AI241" s="317" t="b">
        <f t="shared" ca="1" si="79"/>
        <v>0</v>
      </c>
    </row>
    <row r="242" spans="1:35" x14ac:dyDescent="0.25">
      <c r="A242">
        <v>210</v>
      </c>
      <c r="B242" s="169">
        <f ca="1">OFFSET(InputPriceData!B$15,CalculationsAndCharts!$A242+$A$11,0,1,1)</f>
        <v>41540</v>
      </c>
      <c r="C242" s="3">
        <f ca="1">OFFSET(InputPriceData!G$15,CalculationsAndCharts!$A242+$A$11,IF($C$7,8,0),1,1)</f>
        <v>1470000</v>
      </c>
      <c r="D242" s="4">
        <f ca="1">OFFSET(InputPriceData!C$15,CalculationsAndCharts!$A242+$A$11,IF($C$7,8,0),1,1)</f>
        <v>79</v>
      </c>
      <c r="E242" s="4">
        <f ca="1">OFFSET(InputPriceData!D$15,CalculationsAndCharts!$A242+$A$11,IF($C$7,8,0),1,1)</f>
        <v>79.23</v>
      </c>
      <c r="F242" s="4">
        <f ca="1">OFFSET(InputPriceData!E$15,CalculationsAndCharts!$A242+$A$11,IF($C$7,8,0),1,1)</f>
        <v>78.209999999999994</v>
      </c>
      <c r="G242" s="4">
        <f ca="1">OFFSET(InputPriceData!F$15,CalculationsAndCharts!$A242+$A$11,IF($C$7,8,0),1,1)</f>
        <v>78.69</v>
      </c>
      <c r="H242" s="133"/>
      <c r="I242" s="133"/>
      <c r="J242" s="37">
        <f t="shared" ca="1" si="69"/>
        <v>2591</v>
      </c>
      <c r="K242" s="124">
        <f t="shared" ca="1" si="70"/>
        <v>-2</v>
      </c>
      <c r="L242" s="343">
        <f t="shared" ca="1" si="61"/>
        <v>0.792501891243103</v>
      </c>
      <c r="M242" s="345">
        <f t="shared" ca="1" si="71"/>
        <v>1.1631563604215631</v>
      </c>
      <c r="N242" s="344">
        <f t="shared" ca="1" si="62"/>
        <v>0.6813373663329978</v>
      </c>
      <c r="O242" s="4"/>
      <c r="P242" s="4"/>
      <c r="Q242" s="3"/>
      <c r="S242" s="4"/>
      <c r="T242" s="4" t="b">
        <f t="shared" ca="1" si="63"/>
        <v>0</v>
      </c>
      <c r="U242" t="b">
        <f t="shared" ca="1" si="64"/>
        <v>0</v>
      </c>
      <c r="W242" s="317" t="b">
        <f t="shared" ca="1" si="65"/>
        <v>0</v>
      </c>
      <c r="X242" s="317" t="b">
        <f t="shared" ca="1" si="72"/>
        <v>1</v>
      </c>
      <c r="Y242" s="317" t="b">
        <f t="shared" ca="1" si="66"/>
        <v>0</v>
      </c>
      <c r="Z242" t="b">
        <f t="shared" ca="1" si="67"/>
        <v>0</v>
      </c>
      <c r="AA242" s="37" t="b">
        <f t="shared" ca="1" si="73"/>
        <v>0</v>
      </c>
      <c r="AB242" t="b">
        <f t="shared" ca="1" si="68"/>
        <v>0</v>
      </c>
      <c r="AD242" t="b">
        <f t="shared" ca="1" si="74"/>
        <v>0</v>
      </c>
      <c r="AE242" s="37" t="b">
        <f t="shared" ca="1" si="75"/>
        <v>0</v>
      </c>
      <c r="AF242" t="b">
        <f t="shared" ca="1" si="76"/>
        <v>0</v>
      </c>
      <c r="AG242" s="317" t="b">
        <f t="shared" ca="1" si="77"/>
        <v>0</v>
      </c>
      <c r="AH242" s="317" t="b">
        <f t="shared" ca="1" si="78"/>
        <v>1</v>
      </c>
      <c r="AI242" s="317" t="b">
        <f t="shared" ca="1" si="79"/>
        <v>0</v>
      </c>
    </row>
    <row r="243" spans="1:35" x14ac:dyDescent="0.25">
      <c r="A243">
        <v>211</v>
      </c>
      <c r="B243" s="169">
        <f ca="1">OFFSET(InputPriceData!B$15,CalculationsAndCharts!$A243+$A$11,0,1,1)</f>
        <v>41537</v>
      </c>
      <c r="C243" s="3">
        <f ca="1">OFFSET(InputPriceData!G$15,CalculationsAndCharts!$A243+$A$11,IF($C$7,8,0),1,1)</f>
        <v>2587900</v>
      </c>
      <c r="D243" s="4">
        <f ca="1">OFFSET(InputPriceData!C$15,CalculationsAndCharts!$A243+$A$11,IF($C$7,8,0),1,1)</f>
        <v>80.52</v>
      </c>
      <c r="E243" s="4">
        <f ca="1">OFFSET(InputPriceData!D$15,CalculationsAndCharts!$A243+$A$11,IF($C$7,8,0),1,1)</f>
        <v>80.63</v>
      </c>
      <c r="F243" s="4">
        <f ca="1">OFFSET(InputPriceData!E$15,CalculationsAndCharts!$A243+$A$11,IF($C$7,8,0),1,1)</f>
        <v>78.680000000000007</v>
      </c>
      <c r="G243" s="4">
        <f ca="1">OFFSET(InputPriceData!F$15,CalculationsAndCharts!$A243+$A$11,IF($C$7,8,0),1,1)</f>
        <v>79</v>
      </c>
      <c r="H243" s="133"/>
      <c r="I243" s="133"/>
      <c r="J243" s="37">
        <f t="shared" ca="1" si="69"/>
        <v>2590</v>
      </c>
      <c r="K243" s="124">
        <f t="shared" ca="1" si="70"/>
        <v>-1.6200000000000045</v>
      </c>
      <c r="L243" s="343">
        <f t="shared" ca="1" si="61"/>
        <v>1.0737975765321153</v>
      </c>
      <c r="M243" s="345">
        <f t="shared" ca="1" si="71"/>
        <v>1.173719838972314</v>
      </c>
      <c r="N243" s="344">
        <f t="shared" ca="1" si="62"/>
        <v>0.91486702437637191</v>
      </c>
      <c r="O243" s="4"/>
      <c r="P243" s="4"/>
      <c r="Q243" s="3"/>
      <c r="S243" s="4"/>
      <c r="T243" s="4" t="b">
        <f t="shared" ca="1" si="63"/>
        <v>0</v>
      </c>
      <c r="U243" t="b">
        <f t="shared" ca="1" si="64"/>
        <v>0</v>
      </c>
      <c r="W243" s="317" t="b">
        <f t="shared" ca="1" si="65"/>
        <v>0</v>
      </c>
      <c r="X243" s="317" t="b">
        <f t="shared" ca="1" si="72"/>
        <v>1</v>
      </c>
      <c r="Y243" s="317" t="b">
        <f t="shared" ca="1" si="66"/>
        <v>0</v>
      </c>
      <c r="Z243" t="b">
        <f t="shared" ca="1" si="67"/>
        <v>0</v>
      </c>
      <c r="AA243" s="37" t="b">
        <f t="shared" ca="1" si="73"/>
        <v>0</v>
      </c>
      <c r="AB243" t="b">
        <f t="shared" ca="1" si="68"/>
        <v>0</v>
      </c>
      <c r="AD243" t="b">
        <f t="shared" ca="1" si="74"/>
        <v>0</v>
      </c>
      <c r="AE243" s="37" t="b">
        <f t="shared" ca="1" si="75"/>
        <v>0</v>
      </c>
      <c r="AF243" t="b">
        <f t="shared" ca="1" si="76"/>
        <v>0</v>
      </c>
      <c r="AG243" s="317" t="b">
        <f t="shared" ca="1" si="77"/>
        <v>0</v>
      </c>
      <c r="AH243" s="317" t="b">
        <f t="shared" ca="1" si="78"/>
        <v>1</v>
      </c>
      <c r="AI243" s="317" t="b">
        <f t="shared" ca="1" si="79"/>
        <v>0</v>
      </c>
    </row>
    <row r="244" spans="1:35" x14ac:dyDescent="0.25">
      <c r="A244">
        <v>212</v>
      </c>
      <c r="B244" s="169">
        <f ca="1">OFFSET(InputPriceData!B$15,CalculationsAndCharts!$A244+$A$11,0,1,1)</f>
        <v>41536</v>
      </c>
      <c r="C244" s="3">
        <f ca="1">OFFSET(InputPriceData!G$15,CalculationsAndCharts!$A244+$A$11,IF($C$7,8,0),1,1)</f>
        <v>980500</v>
      </c>
      <c r="D244" s="4">
        <f ca="1">OFFSET(InputPriceData!C$15,CalculationsAndCharts!$A244+$A$11,IF($C$7,8,0),1,1)</f>
        <v>80.77</v>
      </c>
      <c r="E244" s="4">
        <f ca="1">OFFSET(InputPriceData!D$15,CalculationsAndCharts!$A244+$A$11,IF($C$7,8,0),1,1)</f>
        <v>81.260000000000005</v>
      </c>
      <c r="F244" s="4">
        <f ca="1">OFFSET(InputPriceData!E$15,CalculationsAndCharts!$A244+$A$11,IF($C$7,8,0),1,1)</f>
        <v>80.55</v>
      </c>
      <c r="G244" s="4">
        <f ca="1">OFFSET(InputPriceData!F$15,CalculationsAndCharts!$A244+$A$11,IF($C$7,8,0),1,1)</f>
        <v>80.69</v>
      </c>
      <c r="H244" s="133"/>
      <c r="I244" s="133"/>
      <c r="J244" s="37">
        <f t="shared" ca="1" si="69"/>
        <v>2589</v>
      </c>
      <c r="K244" s="124">
        <f t="shared" ca="1" si="70"/>
        <v>0.42999999999999261</v>
      </c>
      <c r="L244" s="343">
        <f t="shared" ca="1" si="61"/>
        <v>1.1571131852419656</v>
      </c>
      <c r="M244" s="345">
        <f t="shared" ca="1" si="71"/>
        <v>1.1843792522424965</v>
      </c>
      <c r="N244" s="344">
        <f t="shared" ca="1" si="62"/>
        <v>0.97697860128087732</v>
      </c>
      <c r="O244" s="4"/>
      <c r="P244" s="4"/>
      <c r="Q244" s="3"/>
      <c r="S244" s="4"/>
      <c r="T244" s="4" t="b">
        <f t="shared" ca="1" si="63"/>
        <v>0</v>
      </c>
      <c r="U244" t="b">
        <f t="shared" ca="1" si="64"/>
        <v>0</v>
      </c>
      <c r="W244" s="317" t="b">
        <f t="shared" ca="1" si="65"/>
        <v>0</v>
      </c>
      <c r="X244" s="317" t="b">
        <f t="shared" ca="1" si="72"/>
        <v>1</v>
      </c>
      <c r="Y244" s="317" t="b">
        <f t="shared" ca="1" si="66"/>
        <v>0</v>
      </c>
      <c r="Z244" t="b">
        <f t="shared" ca="1" si="67"/>
        <v>0</v>
      </c>
      <c r="AA244" s="37" t="b">
        <f t="shared" ca="1" si="73"/>
        <v>0</v>
      </c>
      <c r="AB244" t="b">
        <f t="shared" ca="1" si="68"/>
        <v>0</v>
      </c>
      <c r="AD244" t="b">
        <f t="shared" ca="1" si="74"/>
        <v>0</v>
      </c>
      <c r="AE244" s="37" t="b">
        <f t="shared" ca="1" si="75"/>
        <v>0</v>
      </c>
      <c r="AF244" t="b">
        <f t="shared" ca="1" si="76"/>
        <v>0</v>
      </c>
      <c r="AG244" s="317" t="b">
        <f t="shared" ca="1" si="77"/>
        <v>0</v>
      </c>
      <c r="AH244" s="317" t="b">
        <f t="shared" ca="1" si="78"/>
        <v>1</v>
      </c>
      <c r="AI244" s="317" t="b">
        <f t="shared" ca="1" si="79"/>
        <v>0</v>
      </c>
    </row>
    <row r="245" spans="1:35" x14ac:dyDescent="0.25">
      <c r="A245">
        <v>213</v>
      </c>
      <c r="B245" s="169">
        <f ca="1">OFFSET(InputPriceData!B$15,CalculationsAndCharts!$A245+$A$11,0,1,1)</f>
        <v>41535</v>
      </c>
      <c r="C245" s="3">
        <f ca="1">OFFSET(InputPriceData!G$15,CalculationsAndCharts!$A245+$A$11,IF($C$7,8,0),1,1)</f>
        <v>1463900</v>
      </c>
      <c r="D245" s="4">
        <f ca="1">OFFSET(InputPriceData!C$15,CalculationsAndCharts!$A245+$A$11,IF($C$7,8,0),1,1)</f>
        <v>80.349999999999994</v>
      </c>
      <c r="E245" s="4">
        <f ca="1">OFFSET(InputPriceData!D$15,CalculationsAndCharts!$A245+$A$11,IF($C$7,8,0),1,1)</f>
        <v>80.8</v>
      </c>
      <c r="F245" s="4">
        <f ca="1">OFFSET(InputPriceData!E$15,CalculationsAndCharts!$A245+$A$11,IF($C$7,8,0),1,1)</f>
        <v>79.430000000000007</v>
      </c>
      <c r="G245" s="4">
        <f ca="1">OFFSET(InputPriceData!F$15,CalculationsAndCharts!$A245+$A$11,IF($C$7,8,0),1,1)</f>
        <v>80.62</v>
      </c>
      <c r="H245" s="133"/>
      <c r="I245" s="133"/>
      <c r="J245" s="37">
        <f t="shared" ca="1" si="69"/>
        <v>2588</v>
      </c>
      <c r="K245" s="124">
        <f t="shared" ca="1" si="70"/>
        <v>0.96000000000000796</v>
      </c>
      <c r="L245" s="343">
        <f t="shared" ca="1" si="61"/>
        <v>1.071153955262599</v>
      </c>
      <c r="M245" s="345">
        <f t="shared" ca="1" si="71"/>
        <v>1.1951354714858693</v>
      </c>
      <c r="N245" s="344">
        <f t="shared" ca="1" si="62"/>
        <v>0.89626153755680227</v>
      </c>
      <c r="O245" s="4"/>
      <c r="P245" s="4"/>
      <c r="Q245" s="3"/>
      <c r="S245" s="4"/>
      <c r="T245" s="4" t="b">
        <f t="shared" ca="1" si="63"/>
        <v>0</v>
      </c>
      <c r="U245" t="b">
        <f t="shared" ca="1" si="64"/>
        <v>0</v>
      </c>
      <c r="W245" s="317" t="b">
        <f t="shared" ca="1" si="65"/>
        <v>0</v>
      </c>
      <c r="X245" s="317" t="b">
        <f t="shared" ca="1" si="72"/>
        <v>1</v>
      </c>
      <c r="Y245" s="317" t="b">
        <f t="shared" ca="1" si="66"/>
        <v>0</v>
      </c>
      <c r="Z245" t="b">
        <f t="shared" ca="1" si="67"/>
        <v>0</v>
      </c>
      <c r="AA245" s="37" t="b">
        <f t="shared" ca="1" si="73"/>
        <v>0</v>
      </c>
      <c r="AB245" t="b">
        <f t="shared" ca="1" si="68"/>
        <v>0</v>
      </c>
      <c r="AD245" t="b">
        <f t="shared" ca="1" si="74"/>
        <v>0</v>
      </c>
      <c r="AE245" s="37" t="b">
        <f t="shared" ca="1" si="75"/>
        <v>0</v>
      </c>
      <c r="AF245" t="b">
        <f t="shared" ca="1" si="76"/>
        <v>0</v>
      </c>
      <c r="AG245" s="317" t="b">
        <f t="shared" ca="1" si="77"/>
        <v>0</v>
      </c>
      <c r="AH245" s="317" t="b">
        <f t="shared" ca="1" si="78"/>
        <v>1</v>
      </c>
      <c r="AI245" s="317" t="b">
        <f t="shared" ca="1" si="79"/>
        <v>0</v>
      </c>
    </row>
    <row r="246" spans="1:35" x14ac:dyDescent="0.25">
      <c r="A246">
        <v>214</v>
      </c>
      <c r="B246" s="169">
        <f ca="1">OFFSET(InputPriceData!B$15,CalculationsAndCharts!$A246+$A$11,0,1,1)</f>
        <v>41534</v>
      </c>
      <c r="C246" s="3">
        <f ca="1">OFFSET(InputPriceData!G$15,CalculationsAndCharts!$A246+$A$11,IF($C$7,8,0),1,1)</f>
        <v>1413500</v>
      </c>
      <c r="D246" s="4">
        <f ca="1">OFFSET(InputPriceData!C$15,CalculationsAndCharts!$A246+$A$11,IF($C$7,8,0),1,1)</f>
        <v>79.55</v>
      </c>
      <c r="E246" s="4">
        <f ca="1">OFFSET(InputPriceData!D$15,CalculationsAndCharts!$A246+$A$11,IF($C$7,8,0),1,1)</f>
        <v>80.36</v>
      </c>
      <c r="F246" s="4">
        <f ca="1">OFFSET(InputPriceData!E$15,CalculationsAndCharts!$A246+$A$11,IF($C$7,8,0),1,1)</f>
        <v>79.36</v>
      </c>
      <c r="G246" s="4">
        <f ca="1">OFFSET(InputPriceData!F$15,CalculationsAndCharts!$A246+$A$11,IF($C$7,8,0),1,1)</f>
        <v>80.260000000000005</v>
      </c>
      <c r="H246" s="133"/>
      <c r="I246" s="133"/>
      <c r="J246" s="37">
        <f t="shared" ca="1" si="69"/>
        <v>2587</v>
      </c>
      <c r="K246" s="124">
        <f t="shared" ca="1" si="70"/>
        <v>1.7800000000000011</v>
      </c>
      <c r="L246" s="343">
        <f t="shared" ca="1" si="61"/>
        <v>0.89077540757450069</v>
      </c>
      <c r="M246" s="345">
        <f t="shared" ca="1" si="71"/>
        <v>1.2059893758686875</v>
      </c>
      <c r="N246" s="344">
        <f t="shared" ca="1" si="62"/>
        <v>0.73862624779166508</v>
      </c>
      <c r="O246" s="4"/>
      <c r="P246" s="4"/>
      <c r="Q246" s="3"/>
      <c r="S246" s="4"/>
      <c r="T246" s="4" t="b">
        <f t="shared" ca="1" si="63"/>
        <v>0</v>
      </c>
      <c r="U246" t="b">
        <f t="shared" ca="1" si="64"/>
        <v>0</v>
      </c>
      <c r="W246" s="317" t="b">
        <f t="shared" ca="1" si="65"/>
        <v>0</v>
      </c>
      <c r="X246" s="317" t="b">
        <f t="shared" ca="1" si="72"/>
        <v>1</v>
      </c>
      <c r="Y246" s="317" t="b">
        <f t="shared" ca="1" si="66"/>
        <v>0</v>
      </c>
      <c r="Z246" t="b">
        <f t="shared" ca="1" si="67"/>
        <v>0</v>
      </c>
      <c r="AA246" s="37" t="b">
        <f t="shared" ca="1" si="73"/>
        <v>0</v>
      </c>
      <c r="AB246" t="b">
        <f t="shared" ca="1" si="68"/>
        <v>0</v>
      </c>
      <c r="AD246" t="b">
        <f t="shared" ca="1" si="74"/>
        <v>0</v>
      </c>
      <c r="AE246" s="37" t="b">
        <f t="shared" ca="1" si="75"/>
        <v>0</v>
      </c>
      <c r="AF246" t="b">
        <f t="shared" ca="1" si="76"/>
        <v>0</v>
      </c>
      <c r="AG246" s="317" t="b">
        <f t="shared" ca="1" si="77"/>
        <v>0</v>
      </c>
      <c r="AH246" s="317" t="b">
        <f t="shared" ca="1" si="78"/>
        <v>1</v>
      </c>
      <c r="AI246" s="317" t="b">
        <f t="shared" ca="1" si="79"/>
        <v>0</v>
      </c>
    </row>
    <row r="247" spans="1:35" x14ac:dyDescent="0.25">
      <c r="A247">
        <v>215</v>
      </c>
      <c r="B247" s="169">
        <f ca="1">OFFSET(InputPriceData!B$15,CalculationsAndCharts!$A247+$A$11,0,1,1)</f>
        <v>41533</v>
      </c>
      <c r="C247" s="3">
        <f ca="1">OFFSET(InputPriceData!G$15,CalculationsAndCharts!$A247+$A$11,IF($C$7,8,0),1,1)</f>
        <v>1401300</v>
      </c>
      <c r="D247" s="4">
        <f ca="1">OFFSET(InputPriceData!C$15,CalculationsAndCharts!$A247+$A$11,IF($C$7,8,0),1,1)</f>
        <v>79.09</v>
      </c>
      <c r="E247" s="4">
        <f ca="1">OFFSET(InputPriceData!D$15,CalculationsAndCharts!$A247+$A$11,IF($C$7,8,0),1,1)</f>
        <v>79.680000000000007</v>
      </c>
      <c r="F247" s="4">
        <f ca="1">OFFSET(InputPriceData!E$15,CalculationsAndCharts!$A247+$A$11,IF($C$7,8,0),1,1)</f>
        <v>78.760000000000005</v>
      </c>
      <c r="G247" s="4">
        <f ca="1">OFFSET(InputPriceData!F$15,CalculationsAndCharts!$A247+$A$11,IF($C$7,8,0),1,1)</f>
        <v>79.66</v>
      </c>
      <c r="H247" s="133"/>
      <c r="I247" s="133"/>
      <c r="J247" s="37">
        <f t="shared" ca="1" si="69"/>
        <v>2586</v>
      </c>
      <c r="K247" s="124">
        <f t="shared" ca="1" si="70"/>
        <v>2.0900000000000034</v>
      </c>
      <c r="L247" s="343">
        <f t="shared" ca="1" si="61"/>
        <v>0.66855911521455902</v>
      </c>
      <c r="M247" s="345">
        <f t="shared" ca="1" si="71"/>
        <v>1.2169418525415616</v>
      </c>
      <c r="N247" s="344">
        <f t="shared" ca="1" si="62"/>
        <v>0.54937638459741123</v>
      </c>
      <c r="O247" s="4"/>
      <c r="P247" s="4"/>
      <c r="Q247" s="3"/>
      <c r="S247" s="4"/>
      <c r="T247" s="4" t="b">
        <f t="shared" ca="1" si="63"/>
        <v>0</v>
      </c>
      <c r="U247" t="b">
        <f t="shared" ca="1" si="64"/>
        <v>0</v>
      </c>
      <c r="W247" s="317" t="b">
        <f t="shared" ca="1" si="65"/>
        <v>0</v>
      </c>
      <c r="X247" s="317" t="b">
        <f t="shared" ca="1" si="72"/>
        <v>1</v>
      </c>
      <c r="Y247" s="317" t="b">
        <f t="shared" ca="1" si="66"/>
        <v>0</v>
      </c>
      <c r="Z247" t="b">
        <f t="shared" ca="1" si="67"/>
        <v>0</v>
      </c>
      <c r="AA247" s="37" t="b">
        <f t="shared" ca="1" si="73"/>
        <v>0</v>
      </c>
      <c r="AB247" t="b">
        <f t="shared" ca="1" si="68"/>
        <v>0</v>
      </c>
      <c r="AD247" t="b">
        <f t="shared" ca="1" si="74"/>
        <v>0</v>
      </c>
      <c r="AE247" s="37" t="b">
        <f t="shared" ca="1" si="75"/>
        <v>0</v>
      </c>
      <c r="AF247" t="b">
        <f t="shared" ca="1" si="76"/>
        <v>0</v>
      </c>
      <c r="AG247" s="317" t="b">
        <f t="shared" ca="1" si="77"/>
        <v>0</v>
      </c>
      <c r="AH247" s="317" t="b">
        <f t="shared" ca="1" si="78"/>
        <v>1</v>
      </c>
      <c r="AI247" s="317" t="b">
        <f t="shared" ca="1" si="79"/>
        <v>0</v>
      </c>
    </row>
    <row r="248" spans="1:35" x14ac:dyDescent="0.25">
      <c r="A248">
        <v>216</v>
      </c>
      <c r="B248" s="169">
        <f ca="1">OFFSET(InputPriceData!B$15,CalculationsAndCharts!$A248+$A$11,0,1,1)</f>
        <v>41530</v>
      </c>
      <c r="C248" s="3">
        <f ca="1">OFFSET(InputPriceData!G$15,CalculationsAndCharts!$A248+$A$11,IF($C$7,8,0),1,1)</f>
        <v>1612300</v>
      </c>
      <c r="D248" s="4">
        <f ca="1">OFFSET(InputPriceData!C$15,CalculationsAndCharts!$A248+$A$11,IF($C$7,8,0),1,1)</f>
        <v>77.8</v>
      </c>
      <c r="E248" s="4">
        <f ca="1">OFFSET(InputPriceData!D$15,CalculationsAndCharts!$A248+$A$11,IF($C$7,8,0),1,1)</f>
        <v>78.67</v>
      </c>
      <c r="F248" s="4">
        <f ca="1">OFFSET(InputPriceData!E$15,CalculationsAndCharts!$A248+$A$11,IF($C$7,8,0),1,1)</f>
        <v>77.38</v>
      </c>
      <c r="G248" s="4">
        <f ca="1">OFFSET(InputPriceData!F$15,CalculationsAndCharts!$A248+$A$11,IF($C$7,8,0),1,1)</f>
        <v>78.48</v>
      </c>
      <c r="H248" s="133"/>
      <c r="I248" s="133"/>
      <c r="J248" s="37">
        <f t="shared" ca="1" si="69"/>
        <v>2585</v>
      </c>
      <c r="K248" s="124">
        <f t="shared" ca="1" si="70"/>
        <v>1.0499999999999972</v>
      </c>
      <c r="L248" s="343">
        <f t="shared" ca="1" si="61"/>
        <v>0.47809618820217459</v>
      </c>
      <c r="M248" s="345">
        <f t="shared" ca="1" si="71"/>
        <v>1.2279937967119694</v>
      </c>
      <c r="N248" s="344">
        <f t="shared" ca="1" si="62"/>
        <v>0.38933111020780986</v>
      </c>
      <c r="O248" s="4"/>
      <c r="P248" s="4"/>
      <c r="Q248" s="3"/>
      <c r="S248" s="4"/>
      <c r="T248" s="4" t="b">
        <f t="shared" ca="1" si="63"/>
        <v>0</v>
      </c>
      <c r="U248" t="b">
        <f t="shared" ca="1" si="64"/>
        <v>0</v>
      </c>
      <c r="W248" s="317" t="b">
        <f t="shared" ca="1" si="65"/>
        <v>0</v>
      </c>
      <c r="X248" s="317" t="b">
        <f t="shared" ca="1" si="72"/>
        <v>1</v>
      </c>
      <c r="Y248" s="317" t="b">
        <f t="shared" ca="1" si="66"/>
        <v>0</v>
      </c>
      <c r="Z248" t="b">
        <f t="shared" ca="1" si="67"/>
        <v>0</v>
      </c>
      <c r="AA248" s="37" t="b">
        <f t="shared" ca="1" si="73"/>
        <v>0</v>
      </c>
      <c r="AB248" t="b">
        <f t="shared" ca="1" si="68"/>
        <v>0</v>
      </c>
      <c r="AD248" t="b">
        <f t="shared" ca="1" si="74"/>
        <v>0</v>
      </c>
      <c r="AE248" s="37" t="b">
        <f t="shared" ca="1" si="75"/>
        <v>0</v>
      </c>
      <c r="AF248" t="b">
        <f t="shared" ca="1" si="76"/>
        <v>0</v>
      </c>
      <c r="AG248" s="317" t="b">
        <f t="shared" ca="1" si="77"/>
        <v>0</v>
      </c>
      <c r="AH248" s="317" t="b">
        <f t="shared" ca="1" si="78"/>
        <v>1</v>
      </c>
      <c r="AI248" s="317" t="b">
        <f t="shared" ca="1" si="79"/>
        <v>0</v>
      </c>
    </row>
    <row r="249" spans="1:35" x14ac:dyDescent="0.25">
      <c r="A249">
        <v>217</v>
      </c>
      <c r="B249" s="169">
        <f ca="1">OFFSET(InputPriceData!B$15,CalculationsAndCharts!$A249+$A$11,0,1,1)</f>
        <v>41529</v>
      </c>
      <c r="C249" s="3">
        <f ca="1">OFFSET(InputPriceData!G$15,CalculationsAndCharts!$A249+$A$11,IF($C$7,8,0),1,1)</f>
        <v>903600</v>
      </c>
      <c r="D249" s="4">
        <f ca="1">OFFSET(InputPriceData!C$15,CalculationsAndCharts!$A249+$A$11,IF($C$7,8,0),1,1)</f>
        <v>77.19</v>
      </c>
      <c r="E249" s="4">
        <f ca="1">OFFSET(InputPriceData!D$15,CalculationsAndCharts!$A249+$A$11,IF($C$7,8,0),1,1)</f>
        <v>77.95</v>
      </c>
      <c r="F249" s="4">
        <f ca="1">OFFSET(InputPriceData!E$15,CalculationsAndCharts!$A249+$A$11,IF($C$7,8,0),1,1)</f>
        <v>77.180000000000007</v>
      </c>
      <c r="G249" s="4">
        <f ca="1">OFFSET(InputPriceData!F$15,CalculationsAndCharts!$A249+$A$11,IF($C$7,8,0),1,1)</f>
        <v>77.569999999999993</v>
      </c>
      <c r="H249" s="133"/>
      <c r="I249" s="133"/>
      <c r="J249" s="37">
        <f t="shared" ca="1" si="69"/>
        <v>2584</v>
      </c>
      <c r="K249" s="124">
        <f t="shared" ca="1" si="70"/>
        <v>0.67999999999999261</v>
      </c>
      <c r="L249" s="343">
        <f t="shared" ca="1" si="61"/>
        <v>0.31564143833202046</v>
      </c>
      <c r="M249" s="345">
        <f t="shared" ca="1" si="71"/>
        <v>1.2391461117174263</v>
      </c>
      <c r="N249" s="344">
        <f t="shared" ca="1" si="62"/>
        <v>0.25472495563460967</v>
      </c>
      <c r="O249" s="4"/>
      <c r="P249" s="4"/>
      <c r="Q249" s="3"/>
      <c r="S249" s="4"/>
      <c r="T249" s="4" t="b">
        <f t="shared" ca="1" si="63"/>
        <v>0</v>
      </c>
      <c r="U249" t="b">
        <f t="shared" ca="1" si="64"/>
        <v>0</v>
      </c>
      <c r="W249" s="317" t="b">
        <f t="shared" ca="1" si="65"/>
        <v>1</v>
      </c>
      <c r="X249" s="317" t="b">
        <f t="shared" ca="1" si="72"/>
        <v>1</v>
      </c>
      <c r="Y249" s="317" t="b">
        <f t="shared" ca="1" si="66"/>
        <v>0</v>
      </c>
      <c r="Z249" t="b">
        <f t="shared" ca="1" si="67"/>
        <v>0</v>
      </c>
      <c r="AA249" s="37" t="b">
        <f t="shared" ca="1" si="73"/>
        <v>0</v>
      </c>
      <c r="AB249" t="b">
        <f t="shared" ca="1" si="68"/>
        <v>1</v>
      </c>
      <c r="AD249" t="b">
        <f t="shared" ca="1" si="74"/>
        <v>0</v>
      </c>
      <c r="AE249" s="37" t="b">
        <f t="shared" ca="1" si="75"/>
        <v>0</v>
      </c>
      <c r="AF249" t="b">
        <f t="shared" ca="1" si="76"/>
        <v>1</v>
      </c>
      <c r="AG249" s="317" t="b">
        <f t="shared" ca="1" si="77"/>
        <v>1</v>
      </c>
      <c r="AH249" s="317" t="b">
        <f t="shared" ca="1" si="78"/>
        <v>1</v>
      </c>
      <c r="AI249" s="317" t="b">
        <f t="shared" ca="1" si="79"/>
        <v>0</v>
      </c>
    </row>
    <row r="250" spans="1:35" x14ac:dyDescent="0.25">
      <c r="A250">
        <v>218</v>
      </c>
      <c r="B250" s="169">
        <f ca="1">OFFSET(InputPriceData!B$15,CalculationsAndCharts!$A250+$A$11,0,1,1)</f>
        <v>41528</v>
      </c>
      <c r="C250" s="3">
        <f ca="1">OFFSET(InputPriceData!G$15,CalculationsAndCharts!$A250+$A$11,IF($C$7,8,0),1,1)</f>
        <v>1368800</v>
      </c>
      <c r="D250" s="4">
        <f ca="1">OFFSET(InputPriceData!C$15,CalculationsAndCharts!$A250+$A$11,IF($C$7,8,0),1,1)</f>
        <v>77.03</v>
      </c>
      <c r="E250" s="4">
        <f ca="1">OFFSET(InputPriceData!D$15,CalculationsAndCharts!$A250+$A$11,IF($C$7,8,0),1,1)</f>
        <v>77.430000000000007</v>
      </c>
      <c r="F250" s="4">
        <f ca="1">OFFSET(InputPriceData!E$15,CalculationsAndCharts!$A250+$A$11,IF($C$7,8,0),1,1)</f>
        <v>76.75</v>
      </c>
      <c r="G250" s="4">
        <f ca="1">OFFSET(InputPriceData!F$15,CalculationsAndCharts!$A250+$A$11,IF($C$7,8,0),1,1)</f>
        <v>77.430000000000007</v>
      </c>
      <c r="H250" s="133"/>
      <c r="I250" s="133"/>
      <c r="J250" s="37">
        <f t="shared" ca="1" si="69"/>
        <v>2583</v>
      </c>
      <c r="K250" s="124">
        <f t="shared" ca="1" si="70"/>
        <v>1.5800000000000125</v>
      </c>
      <c r="L250" s="343">
        <f t="shared" ca="1" si="61"/>
        <v>0.13001420962253224</v>
      </c>
      <c r="M250" s="345">
        <f t="shared" ca="1" si="71"/>
        <v>1.2503997090993202</v>
      </c>
      <c r="N250" s="344">
        <f t="shared" ca="1" si="62"/>
        <v>0.10397811889782287</v>
      </c>
      <c r="O250" s="4"/>
      <c r="P250" s="4"/>
      <c r="Q250" s="3"/>
      <c r="S250" s="4"/>
      <c r="T250" s="4" t="b">
        <f t="shared" ca="1" si="63"/>
        <v>1</v>
      </c>
      <c r="U250" t="b">
        <f t="shared" ca="1" si="64"/>
        <v>0</v>
      </c>
      <c r="W250" s="317" t="b">
        <f t="shared" ca="1" si="65"/>
        <v>0</v>
      </c>
      <c r="X250" s="317" t="b">
        <f t="shared" ca="1" si="72"/>
        <v>0</v>
      </c>
      <c r="Y250" s="317" t="b">
        <f t="shared" ca="1" si="66"/>
        <v>0</v>
      </c>
      <c r="Z250" t="b">
        <f t="shared" ca="1" si="67"/>
        <v>0</v>
      </c>
      <c r="AA250" s="37" t="b">
        <f t="shared" ca="1" si="73"/>
        <v>1</v>
      </c>
      <c r="AB250" t="b">
        <f t="shared" ca="1" si="68"/>
        <v>0</v>
      </c>
      <c r="AD250" t="b">
        <f t="shared" ca="1" si="74"/>
        <v>0</v>
      </c>
      <c r="AE250" s="37" t="b">
        <f t="shared" ca="1" si="75"/>
        <v>1</v>
      </c>
      <c r="AF250" t="b">
        <f t="shared" ca="1" si="76"/>
        <v>0</v>
      </c>
      <c r="AG250" s="317" t="b">
        <f t="shared" ca="1" si="77"/>
        <v>0</v>
      </c>
      <c r="AH250" s="317" t="b">
        <f t="shared" ca="1" si="78"/>
        <v>0</v>
      </c>
      <c r="AI250" s="317" t="b">
        <f t="shared" ca="1" si="79"/>
        <v>0</v>
      </c>
    </row>
    <row r="251" spans="1:35" x14ac:dyDescent="0.25">
      <c r="A251">
        <v>219</v>
      </c>
      <c r="B251" s="169">
        <f ca="1">OFFSET(InputPriceData!B$15,CalculationsAndCharts!$A251+$A$11,0,1,1)</f>
        <v>41527</v>
      </c>
      <c r="C251" s="3">
        <f ca="1">OFFSET(InputPriceData!G$15,CalculationsAndCharts!$A251+$A$11,IF($C$7,8,0),1,1)</f>
        <v>1357300</v>
      </c>
      <c r="D251" s="4">
        <f ca="1">OFFSET(InputPriceData!C$15,CalculationsAndCharts!$A251+$A$11,IF($C$7,8,0),1,1)</f>
        <v>76.17</v>
      </c>
      <c r="E251" s="4">
        <f ca="1">OFFSET(InputPriceData!D$15,CalculationsAndCharts!$A251+$A$11,IF($C$7,8,0),1,1)</f>
        <v>77.040000000000006</v>
      </c>
      <c r="F251" s="4">
        <f ca="1">OFFSET(InputPriceData!E$15,CalculationsAndCharts!$A251+$A$11,IF($C$7,8,0),1,1)</f>
        <v>76.13</v>
      </c>
      <c r="G251" s="4">
        <f ca="1">OFFSET(InputPriceData!F$15,CalculationsAndCharts!$A251+$A$11,IF($C$7,8,0),1,1)</f>
        <v>76.89</v>
      </c>
      <c r="H251" s="133"/>
      <c r="I251" s="133"/>
      <c r="J251" s="37">
        <f t="shared" ca="1" si="69"/>
        <v>2582</v>
      </c>
      <c r="K251" s="124">
        <f t="shared" ca="1" si="70"/>
        <v>1.2800000000000011</v>
      </c>
      <c r="L251" s="343">
        <f t="shared" ca="1" si="61"/>
        <v>-3.6225225344355724E-2</v>
      </c>
      <c r="M251" s="345">
        <f t="shared" ca="1" si="71"/>
        <v>1.261755508677417</v>
      </c>
      <c r="N251" s="344">
        <f t="shared" ca="1" si="62"/>
        <v>-2.8710178077468684E-2</v>
      </c>
      <c r="O251" s="4"/>
      <c r="P251" s="4"/>
      <c r="Q251" s="3"/>
      <c r="S251" s="4"/>
      <c r="T251" s="4" t="b">
        <f t="shared" ca="1" si="63"/>
        <v>0</v>
      </c>
      <c r="U251" t="b">
        <f t="shared" ca="1" si="64"/>
        <v>0</v>
      </c>
      <c r="W251" s="317" t="b">
        <f t="shared" ca="1" si="65"/>
        <v>0</v>
      </c>
      <c r="X251" s="317" t="b">
        <f t="shared" ca="1" si="72"/>
        <v>0</v>
      </c>
      <c r="Y251" s="317" t="b">
        <f t="shared" ca="1" si="66"/>
        <v>0</v>
      </c>
      <c r="Z251" t="b">
        <f t="shared" ca="1" si="67"/>
        <v>0</v>
      </c>
      <c r="AA251" s="37" t="b">
        <f t="shared" ca="1" si="73"/>
        <v>1</v>
      </c>
      <c r="AB251" t="b">
        <f t="shared" ca="1" si="68"/>
        <v>0</v>
      </c>
      <c r="AD251" t="b">
        <f t="shared" ca="1" si="74"/>
        <v>0</v>
      </c>
      <c r="AE251" s="37" t="b">
        <f t="shared" ca="1" si="75"/>
        <v>1</v>
      </c>
      <c r="AF251" t="b">
        <f t="shared" ca="1" si="76"/>
        <v>0</v>
      </c>
      <c r="AG251" s="317" t="b">
        <f t="shared" ca="1" si="77"/>
        <v>0</v>
      </c>
      <c r="AH251" s="317" t="b">
        <f t="shared" ca="1" si="78"/>
        <v>0</v>
      </c>
      <c r="AI251" s="317" t="b">
        <f t="shared" ca="1" si="79"/>
        <v>0</v>
      </c>
    </row>
    <row r="252" spans="1:35" x14ac:dyDescent="0.25">
      <c r="A252">
        <v>220</v>
      </c>
      <c r="B252" s="169">
        <f ca="1">OFFSET(InputPriceData!B$15,CalculationsAndCharts!$A252+$A$11,0,1,1)</f>
        <v>41526</v>
      </c>
      <c r="C252" s="3">
        <f ca="1">OFFSET(InputPriceData!G$15,CalculationsAndCharts!$A252+$A$11,IF($C$7,8,0),1,1)</f>
        <v>1066900</v>
      </c>
      <c r="D252" s="4">
        <f ca="1">OFFSET(InputPriceData!C$15,CalculationsAndCharts!$A252+$A$11,IF($C$7,8,0),1,1)</f>
        <v>75.75</v>
      </c>
      <c r="E252" s="4">
        <f ca="1">OFFSET(InputPriceData!D$15,CalculationsAndCharts!$A252+$A$11,IF($C$7,8,0),1,1)</f>
        <v>76.069999999999993</v>
      </c>
      <c r="F252" s="4">
        <f ca="1">OFFSET(InputPriceData!E$15,CalculationsAndCharts!$A252+$A$11,IF($C$7,8,0),1,1)</f>
        <v>75.5</v>
      </c>
      <c r="G252" s="4">
        <f ca="1">OFFSET(InputPriceData!F$15,CalculationsAndCharts!$A252+$A$11,IF($C$7,8,0),1,1)</f>
        <v>75.849999999999994</v>
      </c>
      <c r="H252" s="133"/>
      <c r="I252" s="133"/>
      <c r="J252" s="37">
        <f t="shared" ca="1" si="69"/>
        <v>2581</v>
      </c>
      <c r="K252" s="124">
        <f t="shared" ca="1" si="70"/>
        <v>4.9999999999997158E-2</v>
      </c>
      <c r="L252" s="343">
        <f t="shared" ca="1" si="61"/>
        <v>-0.11479018691398472</v>
      </c>
      <c r="M252" s="345">
        <f t="shared" ca="1" si="71"/>
        <v>1.2732144386250424</v>
      </c>
      <c r="N252" s="344">
        <f t="shared" ca="1" si="62"/>
        <v>-9.0157779735790505E-2</v>
      </c>
      <c r="O252" s="4"/>
      <c r="P252" s="4"/>
      <c r="Q252" s="3"/>
      <c r="S252" s="4"/>
      <c r="T252" s="4" t="b">
        <f t="shared" ca="1" si="63"/>
        <v>0</v>
      </c>
      <c r="U252" t="b">
        <f t="shared" ca="1" si="64"/>
        <v>0</v>
      </c>
      <c r="W252" s="317" t="b">
        <f t="shared" ca="1" si="65"/>
        <v>0</v>
      </c>
      <c r="X252" s="317" t="b">
        <f t="shared" ca="1" si="72"/>
        <v>0</v>
      </c>
      <c r="Y252" s="317" t="b">
        <f t="shared" ca="1" si="66"/>
        <v>0</v>
      </c>
      <c r="Z252" t="b">
        <f t="shared" ca="1" si="67"/>
        <v>0</v>
      </c>
      <c r="AA252" s="37" t="b">
        <f t="shared" ca="1" si="73"/>
        <v>1</v>
      </c>
      <c r="AB252" t="b">
        <f t="shared" ca="1" si="68"/>
        <v>0</v>
      </c>
      <c r="AD252" t="b">
        <f t="shared" ca="1" si="74"/>
        <v>0</v>
      </c>
      <c r="AE252" s="37" t="b">
        <f t="shared" ca="1" si="75"/>
        <v>1</v>
      </c>
      <c r="AF252" t="b">
        <f t="shared" ca="1" si="76"/>
        <v>0</v>
      </c>
      <c r="AG252" s="317" t="b">
        <f t="shared" ca="1" si="77"/>
        <v>0</v>
      </c>
      <c r="AH252" s="317" t="b">
        <f t="shared" ca="1" si="78"/>
        <v>0</v>
      </c>
      <c r="AI252" s="317" t="b">
        <f t="shared" ca="1" si="79"/>
        <v>0</v>
      </c>
    </row>
    <row r="253" spans="1:35" x14ac:dyDescent="0.25">
      <c r="A253">
        <v>221</v>
      </c>
      <c r="B253" s="169">
        <f ca="1">OFFSET(InputPriceData!B$15,CalculationsAndCharts!$A253+$A$11,0,1,1)</f>
        <v>41523</v>
      </c>
      <c r="C253" s="3">
        <f ca="1">OFFSET(InputPriceData!G$15,CalculationsAndCharts!$A253+$A$11,IF($C$7,8,0),1,1)</f>
        <v>1544800</v>
      </c>
      <c r="D253" s="4">
        <f ca="1">OFFSET(InputPriceData!C$15,CalculationsAndCharts!$A253+$A$11,IF($C$7,8,0),1,1)</f>
        <v>75.989999999999995</v>
      </c>
      <c r="E253" s="4">
        <f ca="1">OFFSET(InputPriceData!D$15,CalculationsAndCharts!$A253+$A$11,IF($C$7,8,0),1,1)</f>
        <v>76.13</v>
      </c>
      <c r="F253" s="4">
        <f ca="1">OFFSET(InputPriceData!E$15,CalculationsAndCharts!$A253+$A$11,IF($C$7,8,0),1,1)</f>
        <v>74.7</v>
      </c>
      <c r="G253" s="4">
        <f ca="1">OFFSET(InputPriceData!F$15,CalculationsAndCharts!$A253+$A$11,IF($C$7,8,0),1,1)</f>
        <v>75.61</v>
      </c>
      <c r="H253" s="133"/>
      <c r="I253" s="133"/>
      <c r="J253" s="37">
        <f t="shared" ca="1" si="69"/>
        <v>2580</v>
      </c>
      <c r="K253" s="124">
        <f t="shared" ca="1" si="70"/>
        <v>-0.46999999999999886</v>
      </c>
      <c r="L253" s="343">
        <f t="shared" ca="1" si="61"/>
        <v>-0.14121958648752544</v>
      </c>
      <c r="M253" s="345">
        <f t="shared" ca="1" si="71"/>
        <v>1.2847774355449468</v>
      </c>
      <c r="N253" s="344">
        <f t="shared" ca="1" si="62"/>
        <v>-0.10991754881469118</v>
      </c>
      <c r="O253" s="4"/>
      <c r="P253" s="4"/>
      <c r="Q253" s="3"/>
      <c r="S253" s="4"/>
      <c r="T253" s="4" t="b">
        <f t="shared" ca="1" si="63"/>
        <v>0</v>
      </c>
      <c r="U253" t="b">
        <f t="shared" ca="1" si="64"/>
        <v>0</v>
      </c>
      <c r="W253" s="317" t="b">
        <f t="shared" ca="1" si="65"/>
        <v>0</v>
      </c>
      <c r="X253" s="317" t="b">
        <f t="shared" ca="1" si="72"/>
        <v>0</v>
      </c>
      <c r="Y253" s="317" t="b">
        <f t="shared" ca="1" si="66"/>
        <v>0</v>
      </c>
      <c r="Z253" t="b">
        <f t="shared" ca="1" si="67"/>
        <v>0</v>
      </c>
      <c r="AA253" s="37" t="b">
        <f t="shared" ca="1" si="73"/>
        <v>1</v>
      </c>
      <c r="AB253" t="b">
        <f t="shared" ca="1" si="68"/>
        <v>0</v>
      </c>
      <c r="AD253" t="b">
        <f t="shared" ca="1" si="74"/>
        <v>0</v>
      </c>
      <c r="AE253" s="37" t="b">
        <f t="shared" ca="1" si="75"/>
        <v>1</v>
      </c>
      <c r="AF253" t="b">
        <f t="shared" ca="1" si="76"/>
        <v>0</v>
      </c>
      <c r="AG253" s="317" t="b">
        <f t="shared" ca="1" si="77"/>
        <v>0</v>
      </c>
      <c r="AH253" s="317" t="b">
        <f t="shared" ca="1" si="78"/>
        <v>0</v>
      </c>
      <c r="AI253" s="317" t="b">
        <f t="shared" ca="1" si="79"/>
        <v>0</v>
      </c>
    </row>
    <row r="254" spans="1:35" x14ac:dyDescent="0.25">
      <c r="A254">
        <v>222</v>
      </c>
      <c r="B254" s="169">
        <f ca="1">OFFSET(InputPriceData!B$15,CalculationsAndCharts!$A254+$A$11,0,1,1)</f>
        <v>41522</v>
      </c>
      <c r="C254" s="3">
        <f ca="1">OFFSET(InputPriceData!G$15,CalculationsAndCharts!$A254+$A$11,IF($C$7,8,0),1,1)</f>
        <v>1531900</v>
      </c>
      <c r="D254" s="4">
        <f ca="1">OFFSET(InputPriceData!C$15,CalculationsAndCharts!$A254+$A$11,IF($C$7,8,0),1,1)</f>
        <v>76.05</v>
      </c>
      <c r="E254" s="4">
        <f ca="1">OFFSET(InputPriceData!D$15,CalculationsAndCharts!$A254+$A$11,IF($C$7,8,0),1,1)</f>
        <v>76.209999999999994</v>
      </c>
      <c r="F254" s="4">
        <f ca="1">OFFSET(InputPriceData!E$15,CalculationsAndCharts!$A254+$A$11,IF($C$7,8,0),1,1)</f>
        <v>75.430000000000007</v>
      </c>
      <c r="G254" s="4">
        <f ca="1">OFFSET(InputPriceData!F$15,CalculationsAndCharts!$A254+$A$11,IF($C$7,8,0),1,1)</f>
        <v>75.8</v>
      </c>
      <c r="H254" s="133"/>
      <c r="I254" s="133"/>
      <c r="J254" s="37">
        <f t="shared" ca="1" si="69"/>
        <v>2579</v>
      </c>
      <c r="K254" s="124">
        <f t="shared" ca="1" si="70"/>
        <v>0.10999999999999943</v>
      </c>
      <c r="L254" s="343">
        <f t="shared" ca="1" si="61"/>
        <v>-0.19090445399131642</v>
      </c>
      <c r="M254" s="345">
        <f t="shared" ca="1" si="71"/>
        <v>1.2964454445458595</v>
      </c>
      <c r="N254" s="344">
        <f t="shared" ca="1" si="62"/>
        <v>-0.14725220779204451</v>
      </c>
      <c r="O254" s="4"/>
      <c r="P254" s="4"/>
      <c r="Q254" s="3"/>
      <c r="S254" s="4"/>
      <c r="T254" s="4" t="b">
        <f t="shared" ca="1" si="63"/>
        <v>0</v>
      </c>
      <c r="U254" t="b">
        <f t="shared" ca="1" si="64"/>
        <v>0</v>
      </c>
      <c r="W254" s="317" t="b">
        <f t="shared" ca="1" si="65"/>
        <v>0</v>
      </c>
      <c r="X254" s="317" t="b">
        <f t="shared" ca="1" si="72"/>
        <v>0</v>
      </c>
      <c r="Y254" s="317" t="b">
        <f t="shared" ca="1" si="66"/>
        <v>0</v>
      </c>
      <c r="Z254" t="b">
        <f t="shared" ca="1" si="67"/>
        <v>0</v>
      </c>
      <c r="AA254" s="37" t="b">
        <f t="shared" ca="1" si="73"/>
        <v>1</v>
      </c>
      <c r="AB254" t="b">
        <f t="shared" ca="1" si="68"/>
        <v>0</v>
      </c>
      <c r="AD254" t="b">
        <f t="shared" ca="1" si="74"/>
        <v>0</v>
      </c>
      <c r="AE254" s="37" t="b">
        <f t="shared" ca="1" si="75"/>
        <v>1</v>
      </c>
      <c r="AF254" t="b">
        <f t="shared" ca="1" si="76"/>
        <v>0</v>
      </c>
      <c r="AG254" s="317" t="b">
        <f t="shared" ca="1" si="77"/>
        <v>0</v>
      </c>
      <c r="AH254" s="317" t="b">
        <f t="shared" ca="1" si="78"/>
        <v>0</v>
      </c>
      <c r="AI254" s="317" t="b">
        <f t="shared" ca="1" si="79"/>
        <v>0</v>
      </c>
    </row>
    <row r="255" spans="1:35" x14ac:dyDescent="0.25">
      <c r="A255">
        <v>223</v>
      </c>
      <c r="B255" s="169">
        <f ca="1">OFFSET(InputPriceData!B$15,CalculationsAndCharts!$A255+$A$11,0,1,1)</f>
        <v>41521</v>
      </c>
      <c r="C255" s="3">
        <f ca="1">OFFSET(InputPriceData!G$15,CalculationsAndCharts!$A255+$A$11,IF($C$7,8,0),1,1)</f>
        <v>1741100</v>
      </c>
      <c r="D255" s="4">
        <f ca="1">OFFSET(InputPriceData!C$15,CalculationsAndCharts!$A255+$A$11,IF($C$7,8,0),1,1)</f>
        <v>75.75</v>
      </c>
      <c r="E255" s="4">
        <f ca="1">OFFSET(InputPriceData!D$15,CalculationsAndCharts!$A255+$A$11,IF($C$7,8,0),1,1)</f>
        <v>76.56</v>
      </c>
      <c r="F255" s="4">
        <f ca="1">OFFSET(InputPriceData!E$15,CalculationsAndCharts!$A255+$A$11,IF($C$7,8,0),1,1)</f>
        <v>75.59</v>
      </c>
      <c r="G255" s="4">
        <f ca="1">OFFSET(InputPriceData!F$15,CalculationsAndCharts!$A255+$A$11,IF($C$7,8,0),1,1)</f>
        <v>76.08</v>
      </c>
      <c r="H255" s="133"/>
      <c r="I255" s="133"/>
      <c r="J255" s="37">
        <f t="shared" ca="1" si="69"/>
        <v>2578</v>
      </c>
      <c r="K255" s="124">
        <f t="shared" ca="1" si="70"/>
        <v>0.67000000000000171</v>
      </c>
      <c r="L255" s="343">
        <f t="shared" ca="1" si="61"/>
        <v>-0.26703331861431578</v>
      </c>
      <c r="M255" s="345">
        <f t="shared" ca="1" si="71"/>
        <v>1.3082194193197372</v>
      </c>
      <c r="N255" s="344">
        <f t="shared" ca="1" si="62"/>
        <v>-0.20411967187673366</v>
      </c>
      <c r="O255" s="4"/>
      <c r="P255" s="4"/>
      <c r="Q255" s="3"/>
      <c r="S255" s="4"/>
      <c r="T255" s="4" t="b">
        <f t="shared" ca="1" si="63"/>
        <v>0</v>
      </c>
      <c r="U255" t="b">
        <f t="shared" ca="1" si="64"/>
        <v>0</v>
      </c>
      <c r="W255" s="317" t="b">
        <f t="shared" ca="1" si="65"/>
        <v>0</v>
      </c>
      <c r="X255" s="317" t="b">
        <f t="shared" ca="1" si="72"/>
        <v>0</v>
      </c>
      <c r="Y255" s="317" t="b">
        <f t="shared" ca="1" si="66"/>
        <v>0</v>
      </c>
      <c r="Z255" t="b">
        <f t="shared" ca="1" si="67"/>
        <v>0</v>
      </c>
      <c r="AA255" s="37" t="b">
        <f t="shared" ca="1" si="73"/>
        <v>1</v>
      </c>
      <c r="AB255" t="b">
        <f t="shared" ca="1" si="68"/>
        <v>0</v>
      </c>
      <c r="AD255" t="b">
        <f t="shared" ca="1" si="74"/>
        <v>0</v>
      </c>
      <c r="AE255" s="37" t="b">
        <f t="shared" ca="1" si="75"/>
        <v>1</v>
      </c>
      <c r="AF255" t="b">
        <f t="shared" ca="1" si="76"/>
        <v>0</v>
      </c>
      <c r="AG255" s="317" t="b">
        <f t="shared" ca="1" si="77"/>
        <v>0</v>
      </c>
      <c r="AH255" s="317" t="b">
        <f t="shared" ca="1" si="78"/>
        <v>0</v>
      </c>
      <c r="AI255" s="317" t="b">
        <f t="shared" ca="1" si="79"/>
        <v>0</v>
      </c>
    </row>
    <row r="256" spans="1:35" x14ac:dyDescent="0.25">
      <c r="A256">
        <v>224</v>
      </c>
      <c r="B256" s="169">
        <f ca="1">OFFSET(InputPriceData!B$15,CalculationsAndCharts!$A256+$A$11,0,1,1)</f>
        <v>41520</v>
      </c>
      <c r="C256" s="3">
        <f ca="1">OFFSET(InputPriceData!G$15,CalculationsAndCharts!$A256+$A$11,IF($C$7,8,0),1,1)</f>
        <v>1464800</v>
      </c>
      <c r="D256" s="4">
        <f ca="1">OFFSET(InputPriceData!C$15,CalculationsAndCharts!$A256+$A$11,IF($C$7,8,0),1,1)</f>
        <v>76.36</v>
      </c>
      <c r="E256" s="4">
        <f ca="1">OFFSET(InputPriceData!D$15,CalculationsAndCharts!$A256+$A$11,IF($C$7,8,0),1,1)</f>
        <v>76.63</v>
      </c>
      <c r="F256" s="4">
        <f ca="1">OFFSET(InputPriceData!E$15,CalculationsAndCharts!$A256+$A$11,IF($C$7,8,0),1,1)</f>
        <v>75.5</v>
      </c>
      <c r="G256" s="4">
        <f ca="1">OFFSET(InputPriceData!F$15,CalculationsAndCharts!$A256+$A$11,IF($C$7,8,0),1,1)</f>
        <v>75.69</v>
      </c>
      <c r="H256" s="133"/>
      <c r="I256" s="133"/>
      <c r="J256" s="37">
        <f t="shared" ca="1" si="69"/>
        <v>2577</v>
      </c>
      <c r="K256" s="124">
        <f t="shared" ca="1" si="70"/>
        <v>9.9999999999909051E-3</v>
      </c>
      <c r="L256" s="343">
        <f t="shared" ca="1" si="61"/>
        <v>-0.30478857740060561</v>
      </c>
      <c r="M256" s="345">
        <f t="shared" ca="1" si="71"/>
        <v>1.3201003222197145</v>
      </c>
      <c r="N256" s="344">
        <f t="shared" ca="1" si="62"/>
        <v>-0.23088288993681291</v>
      </c>
      <c r="O256" s="4"/>
      <c r="P256" s="4"/>
      <c r="Q256" s="3"/>
      <c r="S256" s="4"/>
      <c r="T256" s="4" t="b">
        <f t="shared" ca="1" si="63"/>
        <v>0</v>
      </c>
      <c r="U256" t="b">
        <f t="shared" ca="1" si="64"/>
        <v>0</v>
      </c>
      <c r="W256" s="317" t="b">
        <f t="shared" ca="1" si="65"/>
        <v>0</v>
      </c>
      <c r="X256" s="317" t="b">
        <f t="shared" ca="1" si="72"/>
        <v>0</v>
      </c>
      <c r="Y256" s="317" t="b">
        <f t="shared" ca="1" si="66"/>
        <v>0</v>
      </c>
      <c r="Z256" t="b">
        <f t="shared" ca="1" si="67"/>
        <v>0</v>
      </c>
      <c r="AA256" s="37" t="b">
        <f t="shared" ca="1" si="73"/>
        <v>1</v>
      </c>
      <c r="AB256" t="b">
        <f t="shared" ca="1" si="68"/>
        <v>0</v>
      </c>
      <c r="AD256" t="b">
        <f t="shared" ca="1" si="74"/>
        <v>0</v>
      </c>
      <c r="AE256" s="37" t="b">
        <f t="shared" ca="1" si="75"/>
        <v>1</v>
      </c>
      <c r="AF256" t="b">
        <f t="shared" ca="1" si="76"/>
        <v>0</v>
      </c>
      <c r="AG256" s="317" t="b">
        <f t="shared" ca="1" si="77"/>
        <v>0</v>
      </c>
      <c r="AH256" s="317" t="b">
        <f t="shared" ca="1" si="78"/>
        <v>0</v>
      </c>
      <c r="AI256" s="317" t="b">
        <f t="shared" ca="1" si="79"/>
        <v>0</v>
      </c>
    </row>
    <row r="257" spans="1:35" x14ac:dyDescent="0.25">
      <c r="A257">
        <v>225</v>
      </c>
      <c r="B257" s="169">
        <f ca="1">OFFSET(InputPriceData!B$15,CalculationsAndCharts!$A257+$A$11,0,1,1)</f>
        <v>41516</v>
      </c>
      <c r="C257" s="3">
        <f ca="1">OFFSET(InputPriceData!G$15,CalculationsAndCharts!$A257+$A$11,IF($C$7,8,0),1,1)</f>
        <v>1176100</v>
      </c>
      <c r="D257" s="4">
        <f ca="1">OFFSET(InputPriceData!C$15,CalculationsAndCharts!$A257+$A$11,IF($C$7,8,0),1,1)</f>
        <v>75.86</v>
      </c>
      <c r="E257" s="4">
        <f ca="1">OFFSET(InputPriceData!D$15,CalculationsAndCharts!$A257+$A$11,IF($C$7,8,0),1,1)</f>
        <v>75.98</v>
      </c>
      <c r="F257" s="4">
        <f ca="1">OFFSET(InputPriceData!E$15,CalculationsAndCharts!$A257+$A$11,IF($C$7,8,0),1,1)</f>
        <v>75.180000000000007</v>
      </c>
      <c r="G257" s="4">
        <f ca="1">OFFSET(InputPriceData!F$15,CalculationsAndCharts!$A257+$A$11,IF($C$7,8,0),1,1)</f>
        <v>75.41</v>
      </c>
      <c r="H257" s="133"/>
      <c r="I257" s="133"/>
      <c r="J257" s="37">
        <f t="shared" ca="1" si="69"/>
        <v>2576</v>
      </c>
      <c r="K257" s="124">
        <f t="shared" ca="1" si="70"/>
        <v>-0.10999999999999943</v>
      </c>
      <c r="L257" s="343">
        <f t="shared" ca="1" si="61"/>
        <v>-0.28421746822331639</v>
      </c>
      <c r="M257" s="345">
        <f t="shared" ca="1" si="71"/>
        <v>1.3320891243387634</v>
      </c>
      <c r="N257" s="344">
        <f t="shared" ca="1" si="62"/>
        <v>-0.21336220154518512</v>
      </c>
      <c r="O257" s="4"/>
      <c r="P257" s="4"/>
      <c r="Q257" s="3"/>
      <c r="S257" s="4"/>
      <c r="T257" s="4" t="b">
        <f t="shared" ca="1" si="63"/>
        <v>0</v>
      </c>
      <c r="U257" t="b">
        <f t="shared" ca="1" si="64"/>
        <v>0</v>
      </c>
      <c r="W257" s="317" t="b">
        <f t="shared" ca="1" si="65"/>
        <v>0</v>
      </c>
      <c r="X257" s="317" t="b">
        <f t="shared" ca="1" si="72"/>
        <v>0</v>
      </c>
      <c r="Y257" s="317" t="b">
        <f t="shared" ca="1" si="66"/>
        <v>0</v>
      </c>
      <c r="Z257" t="b">
        <f t="shared" ca="1" si="67"/>
        <v>0</v>
      </c>
      <c r="AA257" s="37" t="b">
        <f t="shared" ca="1" si="73"/>
        <v>1</v>
      </c>
      <c r="AB257" t="b">
        <f t="shared" ca="1" si="68"/>
        <v>0</v>
      </c>
      <c r="AD257" t="b">
        <f t="shared" ca="1" si="74"/>
        <v>0</v>
      </c>
      <c r="AE257" s="37" t="b">
        <f t="shared" ca="1" si="75"/>
        <v>1</v>
      </c>
      <c r="AF257" t="b">
        <f t="shared" ca="1" si="76"/>
        <v>0</v>
      </c>
      <c r="AG257" s="317" t="b">
        <f t="shared" ca="1" si="77"/>
        <v>0</v>
      </c>
      <c r="AH257" s="317" t="b">
        <f t="shared" ca="1" si="78"/>
        <v>0</v>
      </c>
      <c r="AI257" s="317" t="b">
        <f t="shared" ca="1" si="79"/>
        <v>0</v>
      </c>
    </row>
    <row r="258" spans="1:35" x14ac:dyDescent="0.25">
      <c r="A258">
        <v>226</v>
      </c>
      <c r="B258" s="169">
        <f ca="1">OFFSET(InputPriceData!B$15,CalculationsAndCharts!$A258+$A$11,0,1,1)</f>
        <v>41515</v>
      </c>
      <c r="C258" s="3">
        <f ca="1">OFFSET(InputPriceData!G$15,CalculationsAndCharts!$A258+$A$11,IF($C$7,8,0),1,1)</f>
        <v>1211300</v>
      </c>
      <c r="D258" s="4">
        <f ca="1">OFFSET(InputPriceData!C$15,CalculationsAndCharts!$A258+$A$11,IF($C$7,8,0),1,1)</f>
        <v>75.41</v>
      </c>
      <c r="E258" s="4">
        <f ca="1">OFFSET(InputPriceData!D$15,CalculationsAndCharts!$A258+$A$11,IF($C$7,8,0),1,1)</f>
        <v>76.28</v>
      </c>
      <c r="F258" s="4">
        <f ca="1">OFFSET(InputPriceData!E$15,CalculationsAndCharts!$A258+$A$11,IF($C$7,8,0),1,1)</f>
        <v>75.319999999999993</v>
      </c>
      <c r="G258" s="4">
        <f ca="1">OFFSET(InputPriceData!F$15,CalculationsAndCharts!$A258+$A$11,IF($C$7,8,0),1,1)</f>
        <v>75.680000000000007</v>
      </c>
      <c r="H258" s="133"/>
      <c r="I258" s="133"/>
      <c r="J258" s="37">
        <f t="shared" ca="1" si="69"/>
        <v>2575</v>
      </c>
      <c r="K258" s="124">
        <f t="shared" ca="1" si="70"/>
        <v>0.42000000000000171</v>
      </c>
      <c r="L258" s="343">
        <f t="shared" ca="1" si="61"/>
        <v>-0.2232844190769574</v>
      </c>
      <c r="M258" s="345">
        <f t="shared" ca="1" si="71"/>
        <v>1.3441868055890649</v>
      </c>
      <c r="N258" s="344">
        <f t="shared" ca="1" si="62"/>
        <v>-0.16611115222121761</v>
      </c>
      <c r="O258" s="4"/>
      <c r="P258" s="4"/>
      <c r="Q258" s="3"/>
      <c r="S258" s="4"/>
      <c r="T258" s="4" t="b">
        <f t="shared" ca="1" si="63"/>
        <v>0</v>
      </c>
      <c r="U258" t="b">
        <f t="shared" ca="1" si="64"/>
        <v>0</v>
      </c>
      <c r="W258" s="317" t="b">
        <f t="shared" ca="1" si="65"/>
        <v>0</v>
      </c>
      <c r="X258" s="317" t="b">
        <f t="shared" ca="1" si="72"/>
        <v>0</v>
      </c>
      <c r="Y258" s="317" t="b">
        <f t="shared" ca="1" si="66"/>
        <v>1</v>
      </c>
      <c r="Z258" t="b">
        <f t="shared" ca="1" si="67"/>
        <v>1</v>
      </c>
      <c r="AA258" s="37" t="b">
        <f t="shared" ca="1" si="73"/>
        <v>1</v>
      </c>
      <c r="AB258" t="b">
        <f t="shared" ca="1" si="68"/>
        <v>0</v>
      </c>
      <c r="AD258" t="b">
        <f t="shared" ca="1" si="74"/>
        <v>1</v>
      </c>
      <c r="AE258" s="37" t="b">
        <f t="shared" ca="1" si="75"/>
        <v>1</v>
      </c>
      <c r="AF258" t="b">
        <f t="shared" ca="1" si="76"/>
        <v>0</v>
      </c>
      <c r="AG258" s="317" t="b">
        <f t="shared" ca="1" si="77"/>
        <v>0</v>
      </c>
      <c r="AH258" s="317" t="b">
        <f t="shared" ca="1" si="78"/>
        <v>0</v>
      </c>
      <c r="AI258" s="317" t="b">
        <f t="shared" ca="1" si="79"/>
        <v>1</v>
      </c>
    </row>
    <row r="259" spans="1:35" x14ac:dyDescent="0.25">
      <c r="A259">
        <v>227</v>
      </c>
      <c r="B259" s="169">
        <f ca="1">OFFSET(InputPriceData!B$15,CalculationsAndCharts!$A259+$A$11,0,1,1)</f>
        <v>41514</v>
      </c>
      <c r="C259" s="3">
        <f ca="1">OFFSET(InputPriceData!G$15,CalculationsAndCharts!$A259+$A$11,IF($C$7,8,0),1,1)</f>
        <v>1943300</v>
      </c>
      <c r="D259" s="4">
        <f ca="1">OFFSET(InputPriceData!C$15,CalculationsAndCharts!$A259+$A$11,IF($C$7,8,0),1,1)</f>
        <v>75.45</v>
      </c>
      <c r="E259" s="4">
        <f ca="1">OFFSET(InputPriceData!D$15,CalculationsAndCharts!$A259+$A$11,IF($C$7,8,0),1,1)</f>
        <v>76.08</v>
      </c>
      <c r="F259" s="4">
        <f ca="1">OFFSET(InputPriceData!E$15,CalculationsAndCharts!$A259+$A$11,IF($C$7,8,0),1,1)</f>
        <v>75.31</v>
      </c>
      <c r="G259" s="4">
        <f ca="1">OFFSET(InputPriceData!F$15,CalculationsAndCharts!$A259+$A$11,IF($C$7,8,0),1,1)</f>
        <v>75.52</v>
      </c>
      <c r="H259" s="133"/>
      <c r="I259" s="133"/>
      <c r="J259" s="37">
        <f t="shared" ca="1" si="69"/>
        <v>2574</v>
      </c>
      <c r="K259" s="124">
        <f t="shared" ca="1" si="70"/>
        <v>-1.5</v>
      </c>
      <c r="L259" s="343">
        <f t="shared" ca="1" si="61"/>
        <v>-8.1666077612354754E-2</v>
      </c>
      <c r="M259" s="345">
        <f t="shared" ca="1" si="71"/>
        <v>1.3563943547821038</v>
      </c>
      <c r="N259" s="344">
        <f t="shared" ca="1" si="62"/>
        <v>-6.0208211074038197E-2</v>
      </c>
      <c r="O259" s="4"/>
      <c r="P259" s="4"/>
      <c r="Q259" s="3"/>
      <c r="S259" s="4"/>
      <c r="T259" s="4" t="b">
        <f t="shared" ca="1" si="63"/>
        <v>0</v>
      </c>
      <c r="U259" t="b">
        <f t="shared" ca="1" si="64"/>
        <v>1</v>
      </c>
      <c r="W259" s="317" t="b">
        <f t="shared" ca="1" si="65"/>
        <v>0</v>
      </c>
      <c r="X259" s="317" t="b">
        <f t="shared" ca="1" si="72"/>
        <v>1</v>
      </c>
      <c r="Y259" s="317" t="b">
        <f t="shared" ca="1" si="66"/>
        <v>0</v>
      </c>
      <c r="Z259" t="b">
        <f t="shared" ca="1" si="67"/>
        <v>0</v>
      </c>
      <c r="AA259" s="37" t="b">
        <f t="shared" ca="1" si="73"/>
        <v>0</v>
      </c>
      <c r="AB259" t="b">
        <f t="shared" ca="1" si="68"/>
        <v>0</v>
      </c>
      <c r="AD259" t="b">
        <f t="shared" ca="1" si="74"/>
        <v>0</v>
      </c>
      <c r="AE259" s="37" t="b">
        <f t="shared" ca="1" si="75"/>
        <v>0</v>
      </c>
      <c r="AF259" t="b">
        <f t="shared" ca="1" si="76"/>
        <v>0</v>
      </c>
      <c r="AG259" s="317" t="b">
        <f t="shared" ca="1" si="77"/>
        <v>0</v>
      </c>
      <c r="AH259" s="317" t="b">
        <f t="shared" ca="1" si="78"/>
        <v>1</v>
      </c>
      <c r="AI259" s="317" t="b">
        <f t="shared" ca="1" si="79"/>
        <v>0</v>
      </c>
    </row>
    <row r="260" spans="1:35" x14ac:dyDescent="0.25">
      <c r="A260">
        <v>228</v>
      </c>
      <c r="B260" s="169">
        <f ca="1">OFFSET(InputPriceData!B$15,CalculationsAndCharts!$A260+$A$11,0,1,1)</f>
        <v>41513</v>
      </c>
      <c r="C260" s="3">
        <f ca="1">OFFSET(InputPriceData!G$15,CalculationsAndCharts!$A260+$A$11,IF($C$7,8,0),1,1)</f>
        <v>2622300</v>
      </c>
      <c r="D260" s="4">
        <f ca="1">OFFSET(InputPriceData!C$15,CalculationsAndCharts!$A260+$A$11,IF($C$7,8,0),1,1)</f>
        <v>76.62</v>
      </c>
      <c r="E260" s="4">
        <f ca="1">OFFSET(InputPriceData!D$15,CalculationsAndCharts!$A260+$A$11,IF($C$7,8,0),1,1)</f>
        <v>77.290000000000006</v>
      </c>
      <c r="F260" s="4">
        <f ca="1">OFFSET(InputPriceData!E$15,CalculationsAndCharts!$A260+$A$11,IF($C$7,8,0),1,1)</f>
        <v>75.12</v>
      </c>
      <c r="G260" s="4">
        <f ca="1">OFFSET(InputPriceData!F$15,CalculationsAndCharts!$A260+$A$11,IF($C$7,8,0),1,1)</f>
        <v>75.260000000000005</v>
      </c>
      <c r="H260" s="133"/>
      <c r="I260" s="133"/>
      <c r="J260" s="37">
        <f t="shared" ca="1" si="69"/>
        <v>2573</v>
      </c>
      <c r="K260" s="124">
        <f t="shared" ca="1" si="70"/>
        <v>-2.3900000000000006</v>
      </c>
      <c r="L260" s="343">
        <f t="shared" ca="1" si="61"/>
        <v>8.2686262339514927E-2</v>
      </c>
      <c r="M260" s="345">
        <f t="shared" ca="1" si="71"/>
        <v>1.3687127697094892</v>
      </c>
      <c r="N260" s="344">
        <f t="shared" ca="1" si="62"/>
        <v>6.0411697888275842E-2</v>
      </c>
      <c r="O260" s="4"/>
      <c r="P260" s="4"/>
      <c r="Q260" s="3"/>
      <c r="S260" s="4"/>
      <c r="T260" s="4" t="b">
        <f t="shared" ca="1" si="63"/>
        <v>0</v>
      </c>
      <c r="U260" t="b">
        <f t="shared" ca="1" si="64"/>
        <v>0</v>
      </c>
      <c r="W260" s="317" t="b">
        <f t="shared" ca="1" si="65"/>
        <v>1</v>
      </c>
      <c r="X260" s="317" t="b">
        <f t="shared" ca="1" si="72"/>
        <v>1</v>
      </c>
      <c r="Y260" s="317" t="b">
        <f t="shared" ca="1" si="66"/>
        <v>0</v>
      </c>
      <c r="Z260" t="b">
        <f t="shared" ca="1" si="67"/>
        <v>0</v>
      </c>
      <c r="AA260" s="37" t="b">
        <f t="shared" ca="1" si="73"/>
        <v>0</v>
      </c>
      <c r="AB260" t="b">
        <f t="shared" ca="1" si="68"/>
        <v>1</v>
      </c>
      <c r="AD260" t="b">
        <f t="shared" ca="1" si="74"/>
        <v>0</v>
      </c>
      <c r="AE260" s="37" t="b">
        <f t="shared" ca="1" si="75"/>
        <v>0</v>
      </c>
      <c r="AF260" t="b">
        <f t="shared" ca="1" si="76"/>
        <v>1</v>
      </c>
      <c r="AG260" s="317" t="b">
        <f t="shared" ca="1" si="77"/>
        <v>1</v>
      </c>
      <c r="AH260" s="317" t="b">
        <f t="shared" ca="1" si="78"/>
        <v>1</v>
      </c>
      <c r="AI260" s="317" t="b">
        <f t="shared" ca="1" si="79"/>
        <v>0</v>
      </c>
    </row>
    <row r="261" spans="1:35" x14ac:dyDescent="0.25">
      <c r="A261">
        <v>229</v>
      </c>
      <c r="B261" s="169">
        <f ca="1">OFFSET(InputPriceData!B$15,CalculationsAndCharts!$A261+$A$11,0,1,1)</f>
        <v>41512</v>
      </c>
      <c r="C261" s="3">
        <f ca="1">OFFSET(InputPriceData!G$15,CalculationsAndCharts!$A261+$A$11,IF($C$7,8,0),1,1)</f>
        <v>1780300</v>
      </c>
      <c r="D261" s="4">
        <f ca="1">OFFSET(InputPriceData!C$15,CalculationsAndCharts!$A261+$A$11,IF($C$7,8,0),1,1)</f>
        <v>77.400000000000006</v>
      </c>
      <c r="E261" s="4">
        <f ca="1">OFFSET(InputPriceData!D$15,CalculationsAndCharts!$A261+$A$11,IF($C$7,8,0),1,1)</f>
        <v>77.930000000000007</v>
      </c>
      <c r="F261" s="4">
        <f ca="1">OFFSET(InputPriceData!E$15,CalculationsAndCharts!$A261+$A$11,IF($C$7,8,0),1,1)</f>
        <v>76.930000000000007</v>
      </c>
      <c r="G261" s="4">
        <f ca="1">OFFSET(InputPriceData!F$15,CalculationsAndCharts!$A261+$A$11,IF($C$7,8,0),1,1)</f>
        <v>77.02</v>
      </c>
      <c r="H261" s="133"/>
      <c r="I261" s="133"/>
      <c r="J261" s="37">
        <f t="shared" ca="1" si="69"/>
        <v>2572</v>
      </c>
      <c r="K261" s="124">
        <f t="shared" ca="1" si="70"/>
        <v>0.36999999999999034</v>
      </c>
      <c r="L261" s="343">
        <f t="shared" ca="1" si="61"/>
        <v>8.9133259597621334E-2</v>
      </c>
      <c r="M261" s="345">
        <f t="shared" ca="1" si="71"/>
        <v>1.3811430572245098</v>
      </c>
      <c r="N261" s="344">
        <f t="shared" ca="1" si="62"/>
        <v>6.4535863342599711E-2</v>
      </c>
      <c r="O261" s="4"/>
      <c r="P261" s="4"/>
      <c r="Q261" s="3"/>
      <c r="S261" s="4"/>
      <c r="T261" s="4" t="b">
        <f t="shared" ca="1" si="63"/>
        <v>1</v>
      </c>
      <c r="U261" t="b">
        <f t="shared" ca="1" si="64"/>
        <v>0</v>
      </c>
      <c r="W261" s="317" t="b">
        <f t="shared" ca="1" si="65"/>
        <v>0</v>
      </c>
      <c r="X261" s="317" t="b">
        <f t="shared" ca="1" si="72"/>
        <v>0</v>
      </c>
      <c r="Y261" s="317" t="b">
        <f t="shared" ca="1" si="66"/>
        <v>0</v>
      </c>
      <c r="Z261" t="b">
        <f t="shared" ca="1" si="67"/>
        <v>0</v>
      </c>
      <c r="AA261" s="37" t="b">
        <f t="shared" ca="1" si="73"/>
        <v>1</v>
      </c>
      <c r="AB261" t="b">
        <f t="shared" ca="1" si="68"/>
        <v>0</v>
      </c>
      <c r="AD261" t="b">
        <f t="shared" ca="1" si="74"/>
        <v>0</v>
      </c>
      <c r="AE261" s="37" t="b">
        <f t="shared" ca="1" si="75"/>
        <v>1</v>
      </c>
      <c r="AF261" t="b">
        <f t="shared" ca="1" si="76"/>
        <v>0</v>
      </c>
      <c r="AG261" s="317" t="b">
        <f t="shared" ca="1" si="77"/>
        <v>0</v>
      </c>
      <c r="AH261" s="317" t="b">
        <f t="shared" ca="1" si="78"/>
        <v>0</v>
      </c>
      <c r="AI261" s="317" t="b">
        <f t="shared" ca="1" si="79"/>
        <v>0</v>
      </c>
    </row>
    <row r="262" spans="1:35" x14ac:dyDescent="0.25">
      <c r="A262">
        <v>230</v>
      </c>
      <c r="B262" s="169">
        <f ca="1">OFFSET(InputPriceData!B$15,CalculationsAndCharts!$A262+$A$11,0,1,1)</f>
        <v>41509</v>
      </c>
      <c r="C262" s="3">
        <f ca="1">OFFSET(InputPriceData!G$15,CalculationsAndCharts!$A262+$A$11,IF($C$7,8,0),1,1)</f>
        <v>1856100</v>
      </c>
      <c r="D262" s="4">
        <f ca="1">OFFSET(InputPriceData!C$15,CalculationsAndCharts!$A262+$A$11,IF($C$7,8,0),1,1)</f>
        <v>76.760000000000005</v>
      </c>
      <c r="E262" s="4">
        <f ca="1">OFFSET(InputPriceData!D$15,CalculationsAndCharts!$A262+$A$11,IF($C$7,8,0),1,1)</f>
        <v>77.849999999999994</v>
      </c>
      <c r="F262" s="4">
        <f ca="1">OFFSET(InputPriceData!E$15,CalculationsAndCharts!$A262+$A$11,IF($C$7,8,0),1,1)</f>
        <v>76.63</v>
      </c>
      <c r="G262" s="4">
        <f ca="1">OFFSET(InputPriceData!F$15,CalculationsAndCharts!$A262+$A$11,IF($C$7,8,0),1,1)</f>
        <v>77.650000000000006</v>
      </c>
      <c r="H262" s="133"/>
      <c r="I262" s="133"/>
      <c r="J262" s="37">
        <f t="shared" ca="1" si="69"/>
        <v>2571</v>
      </c>
      <c r="K262" s="124">
        <f t="shared" ca="1" si="70"/>
        <v>1.7700000000000102</v>
      </c>
      <c r="L262" s="343">
        <f t="shared" ca="1" si="61"/>
        <v>-3.6234100766996458E-2</v>
      </c>
      <c r="M262" s="345">
        <f t="shared" ca="1" si="71"/>
        <v>1.3936862333244298</v>
      </c>
      <c r="N262" s="344">
        <f t="shared" ca="1" si="62"/>
        <v>-2.5998750580010707E-2</v>
      </c>
      <c r="O262" s="4"/>
      <c r="P262" s="4"/>
      <c r="Q262" s="3"/>
      <c r="S262" s="4"/>
      <c r="T262" s="4" t="b">
        <f t="shared" ca="1" si="63"/>
        <v>0</v>
      </c>
      <c r="U262" t="b">
        <f t="shared" ca="1" si="64"/>
        <v>0</v>
      </c>
      <c r="W262" s="317" t="b">
        <f t="shared" ca="1" si="65"/>
        <v>0</v>
      </c>
      <c r="X262" s="317" t="b">
        <f t="shared" ca="1" si="72"/>
        <v>0</v>
      </c>
      <c r="Y262" s="317" t="b">
        <f t="shared" ca="1" si="66"/>
        <v>0</v>
      </c>
      <c r="Z262" t="b">
        <f t="shared" ca="1" si="67"/>
        <v>0</v>
      </c>
      <c r="AA262" s="37" t="b">
        <f t="shared" ca="1" si="73"/>
        <v>1</v>
      </c>
      <c r="AB262" t="b">
        <f t="shared" ca="1" si="68"/>
        <v>0</v>
      </c>
      <c r="AD262" t="b">
        <f t="shared" ca="1" si="74"/>
        <v>0</v>
      </c>
      <c r="AE262" s="37" t="b">
        <f t="shared" ca="1" si="75"/>
        <v>1</v>
      </c>
      <c r="AF262" t="b">
        <f t="shared" ca="1" si="76"/>
        <v>0</v>
      </c>
      <c r="AG262" s="317" t="b">
        <f t="shared" ca="1" si="77"/>
        <v>0</v>
      </c>
      <c r="AH262" s="317" t="b">
        <f t="shared" ca="1" si="78"/>
        <v>0</v>
      </c>
      <c r="AI262" s="317" t="b">
        <f t="shared" ca="1" si="79"/>
        <v>0</v>
      </c>
    </row>
    <row r="263" spans="1:35" x14ac:dyDescent="0.25">
      <c r="A263">
        <v>231</v>
      </c>
      <c r="B263" s="169">
        <f ca="1">OFFSET(InputPriceData!B$15,CalculationsAndCharts!$A263+$A$11,0,1,1)</f>
        <v>41508</v>
      </c>
      <c r="C263" s="3">
        <f ca="1">OFFSET(InputPriceData!G$15,CalculationsAndCharts!$A263+$A$11,IF($C$7,8,0),1,1)</f>
        <v>1059200</v>
      </c>
      <c r="D263" s="4">
        <f ca="1">OFFSET(InputPriceData!C$15,CalculationsAndCharts!$A263+$A$11,IF($C$7,8,0),1,1)</f>
        <v>76.150000000000006</v>
      </c>
      <c r="E263" s="4">
        <f ca="1">OFFSET(InputPriceData!D$15,CalculationsAndCharts!$A263+$A$11,IF($C$7,8,0),1,1)</f>
        <v>76.849999999999994</v>
      </c>
      <c r="F263" s="4">
        <f ca="1">OFFSET(InputPriceData!E$15,CalculationsAndCharts!$A263+$A$11,IF($C$7,8,0),1,1)</f>
        <v>76.02</v>
      </c>
      <c r="G263" s="4">
        <f ca="1">OFFSET(InputPriceData!F$15,CalculationsAndCharts!$A263+$A$11,IF($C$7,8,0),1,1)</f>
        <v>76.650000000000006</v>
      </c>
      <c r="H263" s="133"/>
      <c r="I263" s="133"/>
      <c r="J263" s="37">
        <f t="shared" ca="1" si="69"/>
        <v>2570</v>
      </c>
      <c r="K263" s="124">
        <f t="shared" ca="1" si="70"/>
        <v>0.60000000000000853</v>
      </c>
      <c r="L263" s="343">
        <f t="shared" ca="1" si="61"/>
        <v>-9.5421395496386785E-2</v>
      </c>
      <c r="M263" s="345">
        <f t="shared" ca="1" si="71"/>
        <v>1.4063433232335316</v>
      </c>
      <c r="N263" s="344">
        <f t="shared" ca="1" si="62"/>
        <v>-6.7850711785646597E-2</v>
      </c>
      <c r="O263" s="4"/>
      <c r="P263" s="4"/>
      <c r="Q263" s="3"/>
      <c r="S263" s="4"/>
      <c r="T263" s="4" t="b">
        <f t="shared" ca="1" si="63"/>
        <v>0</v>
      </c>
      <c r="U263" t="b">
        <f t="shared" ca="1" si="64"/>
        <v>0</v>
      </c>
      <c r="W263" s="317" t="b">
        <f t="shared" ca="1" si="65"/>
        <v>0</v>
      </c>
      <c r="X263" s="317" t="b">
        <f t="shared" ca="1" si="72"/>
        <v>0</v>
      </c>
      <c r="Y263" s="317" t="b">
        <f t="shared" ca="1" si="66"/>
        <v>1</v>
      </c>
      <c r="Z263" t="b">
        <f t="shared" ca="1" si="67"/>
        <v>1</v>
      </c>
      <c r="AA263" s="37" t="b">
        <f t="shared" ca="1" si="73"/>
        <v>1</v>
      </c>
      <c r="AB263" t="b">
        <f t="shared" ca="1" si="68"/>
        <v>0</v>
      </c>
      <c r="AD263" t="b">
        <f t="shared" ca="1" si="74"/>
        <v>1</v>
      </c>
      <c r="AE263" s="37" t="b">
        <f t="shared" ca="1" si="75"/>
        <v>1</v>
      </c>
      <c r="AF263" t="b">
        <f t="shared" ca="1" si="76"/>
        <v>0</v>
      </c>
      <c r="AG263" s="317" t="b">
        <f t="shared" ca="1" si="77"/>
        <v>0</v>
      </c>
      <c r="AH263" s="317" t="b">
        <f t="shared" ca="1" si="78"/>
        <v>0</v>
      </c>
      <c r="AI263" s="317" t="b">
        <f t="shared" ca="1" si="79"/>
        <v>1</v>
      </c>
    </row>
    <row r="264" spans="1:35" x14ac:dyDescent="0.25">
      <c r="A264">
        <v>232</v>
      </c>
      <c r="B264" s="169">
        <f ca="1">OFFSET(InputPriceData!B$15,CalculationsAndCharts!$A264+$A$11,0,1,1)</f>
        <v>41507</v>
      </c>
      <c r="C264" s="3">
        <f ca="1">OFFSET(InputPriceData!G$15,CalculationsAndCharts!$A264+$A$11,IF($C$7,8,0),1,1)</f>
        <v>1547100</v>
      </c>
      <c r="D264" s="4">
        <f ca="1">OFFSET(InputPriceData!C$15,CalculationsAndCharts!$A264+$A$11,IF($C$7,8,0),1,1)</f>
        <v>75.959999999999994</v>
      </c>
      <c r="E264" s="4">
        <f ca="1">OFFSET(InputPriceData!D$15,CalculationsAndCharts!$A264+$A$11,IF($C$7,8,0),1,1)</f>
        <v>76.5</v>
      </c>
      <c r="F264" s="4">
        <f ca="1">OFFSET(InputPriceData!E$15,CalculationsAndCharts!$A264+$A$11,IF($C$7,8,0),1,1)</f>
        <v>75.819999999999993</v>
      </c>
      <c r="G264" s="4">
        <f ca="1">OFFSET(InputPriceData!F$15,CalculationsAndCharts!$A264+$A$11,IF($C$7,8,0),1,1)</f>
        <v>75.88</v>
      </c>
      <c r="H264" s="133"/>
      <c r="I264" s="133"/>
      <c r="J264" s="37">
        <f t="shared" ca="1" si="69"/>
        <v>2569</v>
      </c>
      <c r="K264" s="124">
        <f t="shared" ca="1" si="70"/>
        <v>-0.46999999999999886</v>
      </c>
      <c r="L264" s="343">
        <f t="shared" ca="1" si="61"/>
        <v>-2.9954833547614121E-2</v>
      </c>
      <c r="M264" s="345">
        <f t="shared" ca="1" si="71"/>
        <v>1.4191153614869139</v>
      </c>
      <c r="N264" s="344">
        <f t="shared" ca="1" si="62"/>
        <v>-2.1108103231458356E-2</v>
      </c>
      <c r="O264" s="4"/>
      <c r="P264" s="4"/>
      <c r="Q264" s="3"/>
      <c r="S264" s="4"/>
      <c r="T264" s="4" t="b">
        <f t="shared" ca="1" si="63"/>
        <v>0</v>
      </c>
      <c r="U264" t="b">
        <f t="shared" ca="1" si="64"/>
        <v>1</v>
      </c>
      <c r="W264" s="317" t="b">
        <f t="shared" ca="1" si="65"/>
        <v>0</v>
      </c>
      <c r="X264" s="317" t="b">
        <f t="shared" ca="1" si="72"/>
        <v>1</v>
      </c>
      <c r="Y264" s="317" t="b">
        <f t="shared" ca="1" si="66"/>
        <v>0</v>
      </c>
      <c r="Z264" t="b">
        <f t="shared" ca="1" si="67"/>
        <v>0</v>
      </c>
      <c r="AA264" s="37" t="b">
        <f t="shared" ca="1" si="73"/>
        <v>0</v>
      </c>
      <c r="AB264" t="b">
        <f t="shared" ca="1" si="68"/>
        <v>0</v>
      </c>
      <c r="AD264" t="b">
        <f t="shared" ca="1" si="74"/>
        <v>0</v>
      </c>
      <c r="AE264" s="37" t="b">
        <f t="shared" ca="1" si="75"/>
        <v>0</v>
      </c>
      <c r="AF264" t="b">
        <f t="shared" ca="1" si="76"/>
        <v>0</v>
      </c>
      <c r="AG264" s="317" t="b">
        <f t="shared" ca="1" si="77"/>
        <v>0</v>
      </c>
      <c r="AH264" s="317" t="b">
        <f t="shared" ca="1" si="78"/>
        <v>1</v>
      </c>
      <c r="AI264" s="317" t="b">
        <f t="shared" ca="1" si="79"/>
        <v>0</v>
      </c>
    </row>
    <row r="265" spans="1:35" x14ac:dyDescent="0.25">
      <c r="A265">
        <v>233</v>
      </c>
      <c r="B265" s="169">
        <f ca="1">OFFSET(InputPriceData!B$15,CalculationsAndCharts!$A265+$A$11,0,1,1)</f>
        <v>41506</v>
      </c>
      <c r="C265" s="3">
        <f ca="1">OFFSET(InputPriceData!G$15,CalculationsAndCharts!$A265+$A$11,IF($C$7,8,0),1,1)</f>
        <v>1741100</v>
      </c>
      <c r="D265" s="4">
        <f ca="1">OFFSET(InputPriceData!C$15,CalculationsAndCharts!$A265+$A$11,IF($C$7,8,0),1,1)</f>
        <v>76.290000000000006</v>
      </c>
      <c r="E265" s="4">
        <f ca="1">OFFSET(InputPriceData!D$15,CalculationsAndCharts!$A265+$A$11,IF($C$7,8,0),1,1)</f>
        <v>76.75</v>
      </c>
      <c r="F265" s="4">
        <f ca="1">OFFSET(InputPriceData!E$15,CalculationsAndCharts!$A265+$A$11,IF($C$7,8,0),1,1)</f>
        <v>76.03</v>
      </c>
      <c r="G265" s="4">
        <f ca="1">OFFSET(InputPriceData!F$15,CalculationsAndCharts!$A265+$A$11,IF($C$7,8,0),1,1)</f>
        <v>76.05</v>
      </c>
      <c r="H265" s="133"/>
      <c r="I265" s="133"/>
      <c r="J265" s="37">
        <f t="shared" ca="1" si="69"/>
        <v>2568</v>
      </c>
      <c r="K265" s="124">
        <f t="shared" ca="1" si="70"/>
        <v>-0.68999999999999773</v>
      </c>
      <c r="L265" s="343">
        <f t="shared" ca="1" si="61"/>
        <v>8.3824546651504572E-2</v>
      </c>
      <c r="M265" s="345">
        <f t="shared" ca="1" si="71"/>
        <v>1.4320033920150492</v>
      </c>
      <c r="N265" s="344">
        <f t="shared" ca="1" si="62"/>
        <v>5.8536555932001341E-2</v>
      </c>
      <c r="O265" s="4"/>
      <c r="P265" s="4"/>
      <c r="Q265" s="3"/>
      <c r="S265" s="4"/>
      <c r="T265" s="4" t="b">
        <f t="shared" ca="1" si="63"/>
        <v>0</v>
      </c>
      <c r="U265" t="b">
        <f t="shared" ca="1" si="64"/>
        <v>0</v>
      </c>
      <c r="W265" s="317" t="b">
        <f t="shared" ca="1" si="65"/>
        <v>0</v>
      </c>
      <c r="X265" s="317" t="b">
        <f t="shared" ca="1" si="72"/>
        <v>1</v>
      </c>
      <c r="Y265" s="317" t="b">
        <f t="shared" ca="1" si="66"/>
        <v>0</v>
      </c>
      <c r="Z265" t="b">
        <f t="shared" ca="1" si="67"/>
        <v>0</v>
      </c>
      <c r="AA265" s="37" t="b">
        <f t="shared" ca="1" si="73"/>
        <v>0</v>
      </c>
      <c r="AB265" t="b">
        <f t="shared" ca="1" si="68"/>
        <v>0</v>
      </c>
      <c r="AD265" t="b">
        <f t="shared" ca="1" si="74"/>
        <v>0</v>
      </c>
      <c r="AE265" s="37" t="b">
        <f t="shared" ca="1" si="75"/>
        <v>0</v>
      </c>
      <c r="AF265" t="b">
        <f t="shared" ca="1" si="76"/>
        <v>0</v>
      </c>
      <c r="AG265" s="317" t="b">
        <f t="shared" ca="1" si="77"/>
        <v>0</v>
      </c>
      <c r="AH265" s="317" t="b">
        <f t="shared" ca="1" si="78"/>
        <v>1</v>
      </c>
      <c r="AI265" s="317" t="b">
        <f t="shared" ca="1" si="79"/>
        <v>0</v>
      </c>
    </row>
    <row r="266" spans="1:35" x14ac:dyDescent="0.25">
      <c r="A266">
        <v>234</v>
      </c>
      <c r="B266" s="169">
        <f ca="1">OFFSET(InputPriceData!B$15,CalculationsAndCharts!$A266+$A$11,0,1,1)</f>
        <v>41505</v>
      </c>
      <c r="C266" s="3">
        <f ca="1">OFFSET(InputPriceData!G$15,CalculationsAndCharts!$A266+$A$11,IF($C$7,8,0),1,1)</f>
        <v>2411000</v>
      </c>
      <c r="D266" s="4">
        <f ca="1">OFFSET(InputPriceData!C$15,CalculationsAndCharts!$A266+$A$11,IF($C$7,8,0),1,1)</f>
        <v>76.48</v>
      </c>
      <c r="E266" s="4">
        <f ca="1">OFFSET(InputPriceData!D$15,CalculationsAndCharts!$A266+$A$11,IF($C$7,8,0),1,1)</f>
        <v>77.19</v>
      </c>
      <c r="F266" s="4">
        <f ca="1">OFFSET(InputPriceData!E$15,CalculationsAndCharts!$A266+$A$11,IF($C$7,8,0),1,1)</f>
        <v>76.27</v>
      </c>
      <c r="G266" s="4">
        <f ca="1">OFFSET(InputPriceData!F$15,CalculationsAndCharts!$A266+$A$11,IF($C$7,8,0),1,1)</f>
        <v>76.349999999999994</v>
      </c>
      <c r="H266" s="133"/>
      <c r="I266" s="133"/>
      <c r="J266" s="37">
        <f t="shared" ca="1" si="69"/>
        <v>2567</v>
      </c>
      <c r="K266" s="124">
        <f t="shared" ca="1" si="70"/>
        <v>0.75</v>
      </c>
      <c r="L266" s="343">
        <f t="shared" ca="1" si="61"/>
        <v>0.17945058347540199</v>
      </c>
      <c r="M266" s="345">
        <f t="shared" ca="1" si="71"/>
        <v>1.4450084682291113</v>
      </c>
      <c r="N266" s="344">
        <f t="shared" ca="1" si="62"/>
        <v>0.12418652722175566</v>
      </c>
      <c r="O266" s="4"/>
      <c r="P266" s="4"/>
      <c r="Q266" s="3"/>
      <c r="S266" s="4"/>
      <c r="T266" s="4" t="b">
        <f t="shared" ca="1" si="63"/>
        <v>0</v>
      </c>
      <c r="U266" t="b">
        <f t="shared" ca="1" si="64"/>
        <v>0</v>
      </c>
      <c r="W266" s="317" t="b">
        <f t="shared" ca="1" si="65"/>
        <v>0</v>
      </c>
      <c r="X266" s="317" t="b">
        <f t="shared" ca="1" si="72"/>
        <v>1</v>
      </c>
      <c r="Y266" s="317" t="b">
        <f t="shared" ca="1" si="66"/>
        <v>0</v>
      </c>
      <c r="Z266" t="b">
        <f t="shared" ca="1" si="67"/>
        <v>0</v>
      </c>
      <c r="AA266" s="37" t="b">
        <f t="shared" ca="1" si="73"/>
        <v>0</v>
      </c>
      <c r="AB266" t="b">
        <f t="shared" ca="1" si="68"/>
        <v>0</v>
      </c>
      <c r="AD266" t="b">
        <f t="shared" ca="1" si="74"/>
        <v>0</v>
      </c>
      <c r="AE266" s="37" t="b">
        <f t="shared" ca="1" si="75"/>
        <v>0</v>
      </c>
      <c r="AF266" t="b">
        <f t="shared" ca="1" si="76"/>
        <v>0</v>
      </c>
      <c r="AG266" s="317" t="b">
        <f t="shared" ca="1" si="77"/>
        <v>0</v>
      </c>
      <c r="AH266" s="317" t="b">
        <f t="shared" ca="1" si="78"/>
        <v>1</v>
      </c>
      <c r="AI266" s="317" t="b">
        <f t="shared" ca="1" si="79"/>
        <v>0</v>
      </c>
    </row>
    <row r="267" spans="1:35" x14ac:dyDescent="0.25">
      <c r="A267">
        <v>235</v>
      </c>
      <c r="B267" s="169">
        <f ca="1">OFFSET(InputPriceData!B$15,CalculationsAndCharts!$A267+$A$11,0,1,1)</f>
        <v>41502</v>
      </c>
      <c r="C267" s="3">
        <f ca="1">OFFSET(InputPriceData!G$15,CalculationsAndCharts!$A267+$A$11,IF($C$7,8,0),1,1)</f>
        <v>2961900</v>
      </c>
      <c r="D267" s="4">
        <f ca="1">OFFSET(InputPriceData!C$15,CalculationsAndCharts!$A267+$A$11,IF($C$7,8,0),1,1)</f>
        <v>75.47</v>
      </c>
      <c r="E267" s="4">
        <f ca="1">OFFSET(InputPriceData!D$15,CalculationsAndCharts!$A267+$A$11,IF($C$7,8,0),1,1)</f>
        <v>76.790000000000006</v>
      </c>
      <c r="F267" s="4">
        <f ca="1">OFFSET(InputPriceData!E$15,CalculationsAndCharts!$A267+$A$11,IF($C$7,8,0),1,1)</f>
        <v>75.47</v>
      </c>
      <c r="G267" s="4">
        <f ca="1">OFFSET(InputPriceData!F$15,CalculationsAndCharts!$A267+$A$11,IF($C$7,8,0),1,1)</f>
        <v>76.739999999999995</v>
      </c>
      <c r="H267" s="133"/>
      <c r="I267" s="133"/>
      <c r="J267" s="37">
        <f t="shared" ca="1" si="69"/>
        <v>2566</v>
      </c>
      <c r="K267" s="124">
        <f t="shared" ca="1" si="70"/>
        <v>0.3399999999999892</v>
      </c>
      <c r="L267" s="343">
        <f t="shared" ca="1" si="61"/>
        <v>0.31014461644960745</v>
      </c>
      <c r="M267" s="345">
        <f t="shared" ca="1" si="71"/>
        <v>1.4581316531070749</v>
      </c>
      <c r="N267" s="344">
        <f t="shared" ca="1" si="62"/>
        <v>0.21270000948730011</v>
      </c>
      <c r="O267" s="4"/>
      <c r="P267" s="4"/>
      <c r="Q267" s="3"/>
      <c r="S267" s="4"/>
      <c r="T267" s="4" t="b">
        <f t="shared" ca="1" si="63"/>
        <v>0</v>
      </c>
      <c r="U267" t="b">
        <f t="shared" ca="1" si="64"/>
        <v>0</v>
      </c>
      <c r="W267" s="317" t="b">
        <f t="shared" ca="1" si="65"/>
        <v>0</v>
      </c>
      <c r="X267" s="317" t="b">
        <f t="shared" ca="1" si="72"/>
        <v>1</v>
      </c>
      <c r="Y267" s="317" t="b">
        <f t="shared" ca="1" si="66"/>
        <v>0</v>
      </c>
      <c r="Z267" t="b">
        <f t="shared" ca="1" si="67"/>
        <v>0</v>
      </c>
      <c r="AA267" s="37" t="b">
        <f t="shared" ca="1" si="73"/>
        <v>0</v>
      </c>
      <c r="AB267" t="b">
        <f t="shared" ca="1" si="68"/>
        <v>0</v>
      </c>
      <c r="AD267" t="b">
        <f t="shared" ca="1" si="74"/>
        <v>0</v>
      </c>
      <c r="AE267" s="37" t="b">
        <f t="shared" ca="1" si="75"/>
        <v>0</v>
      </c>
      <c r="AF267" t="b">
        <f t="shared" ca="1" si="76"/>
        <v>0</v>
      </c>
      <c r="AG267" s="317" t="b">
        <f t="shared" ca="1" si="77"/>
        <v>0</v>
      </c>
      <c r="AH267" s="317" t="b">
        <f t="shared" ca="1" si="78"/>
        <v>1</v>
      </c>
      <c r="AI267" s="317" t="b">
        <f t="shared" ca="1" si="79"/>
        <v>0</v>
      </c>
    </row>
    <row r="268" spans="1:35" x14ac:dyDescent="0.25">
      <c r="A268">
        <v>236</v>
      </c>
      <c r="B268" s="169">
        <f ca="1">OFFSET(InputPriceData!B$15,CalculationsAndCharts!$A268+$A$11,0,1,1)</f>
        <v>41501</v>
      </c>
      <c r="C268" s="3">
        <f ca="1">OFFSET(InputPriceData!G$15,CalculationsAndCharts!$A268+$A$11,IF($C$7,8,0),1,1)</f>
        <v>1461800</v>
      </c>
      <c r="D268" s="4">
        <f ca="1">OFFSET(InputPriceData!C$15,CalculationsAndCharts!$A268+$A$11,IF($C$7,8,0),1,1)</f>
        <v>75.8</v>
      </c>
      <c r="E268" s="4">
        <f ca="1">OFFSET(InputPriceData!D$15,CalculationsAndCharts!$A268+$A$11,IF($C$7,8,0),1,1)</f>
        <v>76.16</v>
      </c>
      <c r="F268" s="4">
        <f ca="1">OFFSET(InputPriceData!E$15,CalculationsAndCharts!$A268+$A$11,IF($C$7,8,0),1,1)</f>
        <v>75.28</v>
      </c>
      <c r="G268" s="4">
        <f ca="1">OFFSET(InputPriceData!F$15,CalculationsAndCharts!$A268+$A$11,IF($C$7,8,0),1,1)</f>
        <v>75.599999999999994</v>
      </c>
      <c r="H268" s="133"/>
      <c r="I268" s="133"/>
      <c r="J268" s="37">
        <f t="shared" ca="1" si="69"/>
        <v>2565</v>
      </c>
      <c r="K268" s="124">
        <f t="shared" ca="1" si="70"/>
        <v>-1.2000000000000028</v>
      </c>
      <c r="L268" s="343">
        <f t="shared" ca="1" si="61"/>
        <v>0.54286815803886634</v>
      </c>
      <c r="M268" s="345">
        <f t="shared" ca="1" si="71"/>
        <v>1.4713740192806004</v>
      </c>
      <c r="N268" s="344">
        <f t="shared" ca="1" si="62"/>
        <v>0.36895320355343175</v>
      </c>
      <c r="O268" s="4"/>
      <c r="P268" s="4"/>
      <c r="Q268" s="3"/>
      <c r="S268" s="4"/>
      <c r="T268" s="4" t="b">
        <f t="shared" ca="1" si="63"/>
        <v>0</v>
      </c>
      <c r="U268" t="b">
        <f t="shared" ca="1" si="64"/>
        <v>0</v>
      </c>
      <c r="W268" s="317" t="b">
        <f t="shared" ca="1" si="65"/>
        <v>0</v>
      </c>
      <c r="X268" s="317" t="b">
        <f t="shared" ca="1" si="72"/>
        <v>1</v>
      </c>
      <c r="Y268" s="317" t="b">
        <f t="shared" ca="1" si="66"/>
        <v>0</v>
      </c>
      <c r="Z268" t="b">
        <f t="shared" ca="1" si="67"/>
        <v>0</v>
      </c>
      <c r="AA268" s="37" t="b">
        <f t="shared" ca="1" si="73"/>
        <v>0</v>
      </c>
      <c r="AB268" t="b">
        <f t="shared" ca="1" si="68"/>
        <v>0</v>
      </c>
      <c r="AD268" t="b">
        <f t="shared" ca="1" si="74"/>
        <v>0</v>
      </c>
      <c r="AE268" s="37" t="b">
        <f t="shared" ca="1" si="75"/>
        <v>0</v>
      </c>
      <c r="AF268" t="b">
        <f t="shared" ca="1" si="76"/>
        <v>0</v>
      </c>
      <c r="AG268" s="317" t="b">
        <f t="shared" ca="1" si="77"/>
        <v>0</v>
      </c>
      <c r="AH268" s="317" t="b">
        <f t="shared" ca="1" si="78"/>
        <v>1</v>
      </c>
      <c r="AI268" s="317" t="b">
        <f t="shared" ca="1" si="79"/>
        <v>0</v>
      </c>
    </row>
    <row r="269" spans="1:35" x14ac:dyDescent="0.25">
      <c r="A269">
        <v>237</v>
      </c>
      <c r="B269" s="169">
        <f ca="1">OFFSET(InputPriceData!B$15,CalculationsAndCharts!$A269+$A$11,0,1,1)</f>
        <v>41500</v>
      </c>
      <c r="C269" s="3">
        <f ca="1">OFFSET(InputPriceData!G$15,CalculationsAndCharts!$A269+$A$11,IF($C$7,8,0),1,1)</f>
        <v>1541000</v>
      </c>
      <c r="D269" s="4">
        <f ca="1">OFFSET(InputPriceData!C$15,CalculationsAndCharts!$A269+$A$11,IF($C$7,8,0),1,1)</f>
        <v>76.62</v>
      </c>
      <c r="E269" s="4">
        <f ca="1">OFFSET(InputPriceData!D$15,CalculationsAndCharts!$A269+$A$11,IF($C$7,8,0),1,1)</f>
        <v>76.790000000000006</v>
      </c>
      <c r="F269" s="4">
        <f ca="1">OFFSET(InputPriceData!E$15,CalculationsAndCharts!$A269+$A$11,IF($C$7,8,0),1,1)</f>
        <v>76.260000000000005</v>
      </c>
      <c r="G269" s="4">
        <f ca="1">OFFSET(InputPriceData!F$15,CalculationsAndCharts!$A269+$A$11,IF($C$7,8,0),1,1)</f>
        <v>76.400000000000006</v>
      </c>
      <c r="H269" s="133"/>
      <c r="I269" s="133"/>
      <c r="J269" s="37">
        <f t="shared" ca="1" si="69"/>
        <v>2564</v>
      </c>
      <c r="K269" s="124">
        <f t="shared" ca="1" si="70"/>
        <v>0.38000000000000966</v>
      </c>
      <c r="L269" s="343">
        <f t="shared" ca="1" si="61"/>
        <v>0.78588474537549402</v>
      </c>
      <c r="M269" s="345">
        <f t="shared" ca="1" si="71"/>
        <v>1.4847366491227048</v>
      </c>
      <c r="N269" s="344">
        <f t="shared" ca="1" si="62"/>
        <v>0.5293091847903495</v>
      </c>
      <c r="O269" s="4"/>
      <c r="P269" s="4"/>
      <c r="Q269" s="3"/>
      <c r="S269" s="4"/>
      <c r="T269" s="4" t="b">
        <f t="shared" ca="1" si="63"/>
        <v>0</v>
      </c>
      <c r="U269" t="b">
        <f t="shared" ca="1" si="64"/>
        <v>0</v>
      </c>
      <c r="W269" s="317" t="b">
        <f t="shared" ca="1" si="65"/>
        <v>0</v>
      </c>
      <c r="X269" s="317" t="b">
        <f t="shared" ca="1" si="72"/>
        <v>1</v>
      </c>
      <c r="Y269" s="317" t="b">
        <f t="shared" ca="1" si="66"/>
        <v>0</v>
      </c>
      <c r="Z269" t="b">
        <f t="shared" ca="1" si="67"/>
        <v>0</v>
      </c>
      <c r="AA269" s="37" t="b">
        <f t="shared" ca="1" si="73"/>
        <v>0</v>
      </c>
      <c r="AB269" t="b">
        <f t="shared" ca="1" si="68"/>
        <v>0</v>
      </c>
      <c r="AD269" t="b">
        <f t="shared" ca="1" si="74"/>
        <v>0</v>
      </c>
      <c r="AE269" s="37" t="b">
        <f t="shared" ca="1" si="75"/>
        <v>0</v>
      </c>
      <c r="AF269" t="b">
        <f t="shared" ca="1" si="76"/>
        <v>0</v>
      </c>
      <c r="AG269" s="317" t="b">
        <f t="shared" ca="1" si="77"/>
        <v>0</v>
      </c>
      <c r="AH269" s="317" t="b">
        <f t="shared" ca="1" si="78"/>
        <v>1</v>
      </c>
      <c r="AI269" s="317" t="b">
        <f t="shared" ca="1" si="79"/>
        <v>0</v>
      </c>
    </row>
    <row r="270" spans="1:35" x14ac:dyDescent="0.25">
      <c r="A270">
        <v>238</v>
      </c>
      <c r="B270" s="169">
        <f ca="1">OFFSET(InputPriceData!B$15,CalculationsAndCharts!$A270+$A$11,0,1,1)</f>
        <v>41499</v>
      </c>
      <c r="C270" s="3">
        <f ca="1">OFFSET(InputPriceData!G$15,CalculationsAndCharts!$A270+$A$11,IF($C$7,8,0),1,1)</f>
        <v>1405000</v>
      </c>
      <c r="D270" s="4">
        <f ca="1">OFFSET(InputPriceData!C$15,CalculationsAndCharts!$A270+$A$11,IF($C$7,8,0),1,1)</f>
        <v>75.97</v>
      </c>
      <c r="E270" s="4">
        <f ca="1">OFFSET(InputPriceData!D$15,CalculationsAndCharts!$A270+$A$11,IF($C$7,8,0),1,1)</f>
        <v>76.98</v>
      </c>
      <c r="F270" s="4">
        <f ca="1">OFFSET(InputPriceData!E$15,CalculationsAndCharts!$A270+$A$11,IF($C$7,8,0),1,1)</f>
        <v>75.95</v>
      </c>
      <c r="G270" s="4">
        <f ca="1">OFFSET(InputPriceData!F$15,CalculationsAndCharts!$A270+$A$11,IF($C$7,8,0),1,1)</f>
        <v>76.8</v>
      </c>
      <c r="H270" s="133"/>
      <c r="I270" s="133"/>
      <c r="J270" s="37">
        <f t="shared" ca="1" si="69"/>
        <v>2563</v>
      </c>
      <c r="K270" s="124">
        <f t="shared" ca="1" si="70"/>
        <v>-0.18000000000000682</v>
      </c>
      <c r="L270" s="343">
        <f t="shared" ca="1" si="61"/>
        <v>1.0174739994711821</v>
      </c>
      <c r="M270" s="345">
        <f t="shared" ca="1" si="71"/>
        <v>1.4982206348362308</v>
      </c>
      <c r="N270" s="344">
        <f t="shared" ca="1" si="62"/>
        <v>0.67912160319591464</v>
      </c>
      <c r="O270" s="4"/>
      <c r="P270" s="4"/>
      <c r="Q270" s="3"/>
      <c r="S270" s="4"/>
      <c r="T270" s="4" t="b">
        <f t="shared" ca="1" si="63"/>
        <v>0</v>
      </c>
      <c r="U270" t="b">
        <f t="shared" ca="1" si="64"/>
        <v>0</v>
      </c>
      <c r="W270" s="317" t="b">
        <f t="shared" ca="1" si="65"/>
        <v>0</v>
      </c>
      <c r="X270" s="317" t="b">
        <f t="shared" ca="1" si="72"/>
        <v>1</v>
      </c>
      <c r="Y270" s="317" t="b">
        <f t="shared" ca="1" si="66"/>
        <v>0</v>
      </c>
      <c r="Z270" t="b">
        <f t="shared" ca="1" si="67"/>
        <v>0</v>
      </c>
      <c r="AA270" s="37" t="b">
        <f t="shared" ca="1" si="73"/>
        <v>0</v>
      </c>
      <c r="AB270" t="b">
        <f t="shared" ca="1" si="68"/>
        <v>0</v>
      </c>
      <c r="AD270" t="b">
        <f t="shared" ca="1" si="74"/>
        <v>0</v>
      </c>
      <c r="AE270" s="37" t="b">
        <f t="shared" ca="1" si="75"/>
        <v>0</v>
      </c>
      <c r="AF270" t="b">
        <f t="shared" ca="1" si="76"/>
        <v>0</v>
      </c>
      <c r="AG270" s="317" t="b">
        <f t="shared" ca="1" si="77"/>
        <v>0</v>
      </c>
      <c r="AH270" s="317" t="b">
        <f t="shared" ca="1" si="78"/>
        <v>1</v>
      </c>
      <c r="AI270" s="317" t="b">
        <f t="shared" ca="1" si="79"/>
        <v>0</v>
      </c>
    </row>
    <row r="271" spans="1:35" x14ac:dyDescent="0.25">
      <c r="A271">
        <v>239</v>
      </c>
      <c r="B271" s="169">
        <f ca="1">OFFSET(InputPriceData!B$15,CalculationsAndCharts!$A271+$A$11,0,1,1)</f>
        <v>41498</v>
      </c>
      <c r="C271" s="3">
        <f ca="1">OFFSET(InputPriceData!G$15,CalculationsAndCharts!$A271+$A$11,IF($C$7,8,0),1,1)</f>
        <v>1704900</v>
      </c>
      <c r="D271" s="4">
        <f ca="1">OFFSET(InputPriceData!C$15,CalculationsAndCharts!$A271+$A$11,IF($C$7,8,0),1,1)</f>
        <v>76.819999999999993</v>
      </c>
      <c r="E271" s="4">
        <f ca="1">OFFSET(InputPriceData!D$15,CalculationsAndCharts!$A271+$A$11,IF($C$7,8,0),1,1)</f>
        <v>76.95</v>
      </c>
      <c r="F271" s="4">
        <f ca="1">OFFSET(InputPriceData!E$15,CalculationsAndCharts!$A271+$A$11,IF($C$7,8,0),1,1)</f>
        <v>75.91</v>
      </c>
      <c r="G271" s="4">
        <f ca="1">OFFSET(InputPriceData!F$15,CalculationsAndCharts!$A271+$A$11,IF($C$7,8,0),1,1)</f>
        <v>76.02</v>
      </c>
      <c r="H271" s="133"/>
      <c r="I271" s="133"/>
      <c r="J271" s="37">
        <f t="shared" ca="1" si="69"/>
        <v>2562</v>
      </c>
      <c r="K271" s="124">
        <f t="shared" ca="1" si="70"/>
        <v>-0.78000000000000114</v>
      </c>
      <c r="L271" s="343">
        <f t="shared" ca="1" si="61"/>
        <v>1.2655468231151417</v>
      </c>
      <c r="M271" s="345">
        <f t="shared" ca="1" si="71"/>
        <v>1.5118270785431189</v>
      </c>
      <c r="N271" s="344">
        <f t="shared" ca="1" si="62"/>
        <v>0.83709760267999256</v>
      </c>
      <c r="O271" s="4"/>
      <c r="P271" s="4"/>
      <c r="Q271" s="3"/>
      <c r="S271" s="4"/>
      <c r="T271" s="4" t="b">
        <f t="shared" ca="1" si="63"/>
        <v>0</v>
      </c>
      <c r="U271" t="b">
        <f t="shared" ca="1" si="64"/>
        <v>0</v>
      </c>
      <c r="W271" s="317" t="b">
        <f t="shared" ca="1" si="65"/>
        <v>0</v>
      </c>
      <c r="X271" s="317" t="b">
        <f t="shared" ca="1" si="72"/>
        <v>1</v>
      </c>
      <c r="Y271" s="317" t="b">
        <f t="shared" ca="1" si="66"/>
        <v>0</v>
      </c>
      <c r="Z271" t="b">
        <f t="shared" ca="1" si="67"/>
        <v>0</v>
      </c>
      <c r="AA271" s="37" t="b">
        <f t="shared" ca="1" si="73"/>
        <v>0</v>
      </c>
      <c r="AB271" t="b">
        <f t="shared" ca="1" si="68"/>
        <v>0</v>
      </c>
      <c r="AD271" t="b">
        <f t="shared" ca="1" si="74"/>
        <v>0</v>
      </c>
      <c r="AE271" s="37" t="b">
        <f t="shared" ca="1" si="75"/>
        <v>0</v>
      </c>
      <c r="AF271" t="b">
        <f t="shared" ca="1" si="76"/>
        <v>0</v>
      </c>
      <c r="AG271" s="317" t="b">
        <f t="shared" ca="1" si="77"/>
        <v>0</v>
      </c>
      <c r="AH271" s="317" t="b">
        <f t="shared" ca="1" si="78"/>
        <v>1</v>
      </c>
      <c r="AI271" s="317" t="b">
        <f t="shared" ca="1" si="79"/>
        <v>0</v>
      </c>
    </row>
    <row r="272" spans="1:35" x14ac:dyDescent="0.25">
      <c r="A272">
        <v>240</v>
      </c>
      <c r="B272" s="169">
        <f ca="1">OFFSET(InputPriceData!B$15,CalculationsAndCharts!$A272+$A$11,0,1,1)</f>
        <v>41495</v>
      </c>
      <c r="C272" s="3">
        <f ca="1">OFFSET(InputPriceData!G$15,CalculationsAndCharts!$A272+$A$11,IF($C$7,8,0),1,1)</f>
        <v>2177200</v>
      </c>
      <c r="D272" s="4">
        <f ca="1">OFFSET(InputPriceData!C$15,CalculationsAndCharts!$A272+$A$11,IF($C$7,8,0),1,1)</f>
        <v>76.88</v>
      </c>
      <c r="E272" s="4">
        <f ca="1">OFFSET(InputPriceData!D$15,CalculationsAndCharts!$A272+$A$11,IF($C$7,8,0),1,1)</f>
        <v>77.23</v>
      </c>
      <c r="F272" s="4">
        <f ca="1">OFFSET(InputPriceData!E$15,CalculationsAndCharts!$A272+$A$11,IF($C$7,8,0),1,1)</f>
        <v>76.55</v>
      </c>
      <c r="G272" s="4">
        <f ca="1">OFFSET(InputPriceData!F$15,CalculationsAndCharts!$A272+$A$11,IF($C$7,8,0),1,1)</f>
        <v>76.98</v>
      </c>
      <c r="H272" s="133"/>
      <c r="I272" s="133"/>
      <c r="J272" s="37">
        <f t="shared" ca="1" si="69"/>
        <v>2561</v>
      </c>
      <c r="K272" s="124">
        <f t="shared" ca="1" si="70"/>
        <v>0.60000000000000853</v>
      </c>
      <c r="L272" s="343">
        <f t="shared" ca="1" si="61"/>
        <v>1.4372983788859772</v>
      </c>
      <c r="M272" s="345">
        <f t="shared" ca="1" si="71"/>
        <v>1.5255570923744894</v>
      </c>
      <c r="N272" s="344">
        <f t="shared" ca="1" si="62"/>
        <v>0.94214656801133556</v>
      </c>
      <c r="O272" s="4"/>
      <c r="P272" s="4"/>
      <c r="Q272" s="3"/>
      <c r="S272" s="4"/>
      <c r="T272" s="4" t="b">
        <f t="shared" ca="1" si="63"/>
        <v>0</v>
      </c>
      <c r="U272" t="b">
        <f t="shared" ca="1" si="64"/>
        <v>0</v>
      </c>
      <c r="W272" s="317" t="b">
        <f t="shared" ca="1" si="65"/>
        <v>0</v>
      </c>
      <c r="X272" s="317" t="b">
        <f t="shared" ca="1" si="72"/>
        <v>1</v>
      </c>
      <c r="Y272" s="317" t="b">
        <f t="shared" ca="1" si="66"/>
        <v>0</v>
      </c>
      <c r="Z272" t="b">
        <f t="shared" ca="1" si="67"/>
        <v>0</v>
      </c>
      <c r="AA272" s="37" t="b">
        <f t="shared" ca="1" si="73"/>
        <v>0</v>
      </c>
      <c r="AB272" t="b">
        <f t="shared" ca="1" si="68"/>
        <v>0</v>
      </c>
      <c r="AD272" t="b">
        <f t="shared" ca="1" si="74"/>
        <v>0</v>
      </c>
      <c r="AE272" s="37" t="b">
        <f t="shared" ca="1" si="75"/>
        <v>0</v>
      </c>
      <c r="AF272" t="b">
        <f t="shared" ca="1" si="76"/>
        <v>0</v>
      </c>
      <c r="AG272" s="317" t="b">
        <f t="shared" ca="1" si="77"/>
        <v>0</v>
      </c>
      <c r="AH272" s="317" t="b">
        <f t="shared" ca="1" si="78"/>
        <v>1</v>
      </c>
      <c r="AI272" s="317" t="b">
        <f t="shared" ca="1" si="79"/>
        <v>0</v>
      </c>
    </row>
    <row r="273" spans="1:35" x14ac:dyDescent="0.25">
      <c r="A273">
        <v>241</v>
      </c>
      <c r="B273" s="169">
        <f ca="1">OFFSET(InputPriceData!B$15,CalculationsAndCharts!$A273+$A$11,0,1,1)</f>
        <v>41494</v>
      </c>
      <c r="C273" s="3">
        <f ca="1">OFFSET(InputPriceData!G$15,CalculationsAndCharts!$A273+$A$11,IF($C$7,8,0),1,1)</f>
        <v>2048700</v>
      </c>
      <c r="D273" s="4">
        <f ca="1">OFFSET(InputPriceData!C$15,CalculationsAndCharts!$A273+$A$11,IF($C$7,8,0),1,1)</f>
        <v>76.67</v>
      </c>
      <c r="E273" s="4">
        <f ca="1">OFFSET(InputPriceData!D$15,CalculationsAndCharts!$A273+$A$11,IF($C$7,8,0),1,1)</f>
        <v>77.150000000000006</v>
      </c>
      <c r="F273" s="4">
        <f ca="1">OFFSET(InputPriceData!E$15,CalculationsAndCharts!$A273+$A$11,IF($C$7,8,0),1,1)</f>
        <v>76.2</v>
      </c>
      <c r="G273" s="4">
        <f ca="1">OFFSET(InputPriceData!F$15,CalculationsAndCharts!$A273+$A$11,IF($C$7,8,0),1,1)</f>
        <v>76.8</v>
      </c>
      <c r="H273" s="133"/>
      <c r="I273" s="133"/>
      <c r="J273" s="37">
        <f t="shared" ca="1" si="69"/>
        <v>2560</v>
      </c>
      <c r="K273" s="124">
        <f t="shared" ca="1" si="70"/>
        <v>1.0099999999999909</v>
      </c>
      <c r="L273" s="343">
        <f t="shared" ca="1" si="61"/>
        <v>1.5169336619756697</v>
      </c>
      <c r="M273" s="345">
        <f t="shared" ca="1" si="71"/>
        <v>1.5394117985615434</v>
      </c>
      <c r="N273" s="344">
        <f t="shared" ca="1" si="62"/>
        <v>0.985398230280632</v>
      </c>
      <c r="O273" s="4"/>
      <c r="P273" s="4"/>
      <c r="Q273" s="3"/>
      <c r="S273" s="4"/>
      <c r="T273" s="4" t="b">
        <f t="shared" ca="1" si="63"/>
        <v>0</v>
      </c>
      <c r="U273" t="b">
        <f t="shared" ca="1" si="64"/>
        <v>0</v>
      </c>
      <c r="W273" s="317" t="b">
        <f t="shared" ca="1" si="65"/>
        <v>0</v>
      </c>
      <c r="X273" s="317" t="b">
        <f t="shared" ca="1" si="72"/>
        <v>1</v>
      </c>
      <c r="Y273" s="317" t="b">
        <f t="shared" ca="1" si="66"/>
        <v>0</v>
      </c>
      <c r="Z273" t="b">
        <f t="shared" ca="1" si="67"/>
        <v>0</v>
      </c>
      <c r="AA273" s="37" t="b">
        <f t="shared" ca="1" si="73"/>
        <v>0</v>
      </c>
      <c r="AB273" t="b">
        <f t="shared" ca="1" si="68"/>
        <v>0</v>
      </c>
      <c r="AD273" t="b">
        <f t="shared" ca="1" si="74"/>
        <v>0</v>
      </c>
      <c r="AE273" s="37" t="b">
        <f t="shared" ca="1" si="75"/>
        <v>0</v>
      </c>
      <c r="AF273" t="b">
        <f t="shared" ca="1" si="76"/>
        <v>0</v>
      </c>
      <c r="AG273" s="317" t="b">
        <f t="shared" ca="1" si="77"/>
        <v>0</v>
      </c>
      <c r="AH273" s="317" t="b">
        <f t="shared" ca="1" si="78"/>
        <v>1</v>
      </c>
      <c r="AI273" s="317" t="b">
        <f t="shared" ca="1" si="79"/>
        <v>0</v>
      </c>
    </row>
    <row r="274" spans="1:35" x14ac:dyDescent="0.25">
      <c r="A274">
        <v>242</v>
      </c>
      <c r="B274" s="169">
        <f ca="1">OFFSET(InputPriceData!B$15,CalculationsAndCharts!$A274+$A$11,0,1,1)</f>
        <v>41493</v>
      </c>
      <c r="C274" s="3">
        <f ca="1">OFFSET(InputPriceData!G$15,CalculationsAndCharts!$A274+$A$11,IF($C$7,8,0),1,1)</f>
        <v>2589200</v>
      </c>
      <c r="D274" s="4">
        <f ca="1">OFFSET(InputPriceData!C$15,CalculationsAndCharts!$A274+$A$11,IF($C$7,8,0),1,1)</f>
        <v>75.75</v>
      </c>
      <c r="E274" s="4">
        <f ca="1">OFFSET(InputPriceData!D$15,CalculationsAndCharts!$A274+$A$11,IF($C$7,8,0),1,1)</f>
        <v>76.55</v>
      </c>
      <c r="F274" s="4">
        <f ca="1">OFFSET(InputPriceData!E$15,CalculationsAndCharts!$A274+$A$11,IF($C$7,8,0),1,1)</f>
        <v>75.52</v>
      </c>
      <c r="G274" s="4">
        <f ca="1">OFFSET(InputPriceData!F$15,CalculationsAndCharts!$A274+$A$11,IF($C$7,8,0),1,1)</f>
        <v>76.38</v>
      </c>
      <c r="H274" s="133"/>
      <c r="I274" s="133"/>
      <c r="J274" s="37">
        <f t="shared" ca="1" si="69"/>
        <v>2559</v>
      </c>
      <c r="K274" s="124">
        <f t="shared" ca="1" si="70"/>
        <v>0.29999999999999716</v>
      </c>
      <c r="L274" s="343">
        <f t="shared" ca="1" si="61"/>
        <v>1.5533923295272891</v>
      </c>
      <c r="M274" s="345">
        <f t="shared" ca="1" si="71"/>
        <v>1.5533923295272891</v>
      </c>
      <c r="N274" s="344">
        <f t="shared" ca="1" si="62"/>
        <v>1</v>
      </c>
      <c r="O274" s="4"/>
      <c r="P274" s="4"/>
      <c r="Q274" s="3"/>
      <c r="S274" s="4"/>
      <c r="T274" s="4" t="b">
        <f t="shared" ca="1" si="63"/>
        <v>0</v>
      </c>
      <c r="U274" t="b">
        <f t="shared" ca="1" si="64"/>
        <v>0</v>
      </c>
      <c r="W274" s="317" t="b">
        <f t="shared" ca="1" si="65"/>
        <v>0</v>
      </c>
      <c r="X274" s="317" t="b">
        <f t="shared" ca="1" si="72"/>
        <v>1</v>
      </c>
      <c r="Y274" s="317" t="b">
        <f t="shared" ca="1" si="66"/>
        <v>0</v>
      </c>
      <c r="Z274" t="b">
        <f t="shared" ca="1" si="67"/>
        <v>0</v>
      </c>
      <c r="AA274" s="37" t="b">
        <f t="shared" ca="1" si="73"/>
        <v>0</v>
      </c>
      <c r="AB274" t="b">
        <f t="shared" ca="1" si="68"/>
        <v>0</v>
      </c>
      <c r="AD274" t="b">
        <f t="shared" ca="1" si="74"/>
        <v>0</v>
      </c>
      <c r="AE274" s="37" t="b">
        <f t="shared" ca="1" si="75"/>
        <v>0</v>
      </c>
      <c r="AF274" t="b">
        <f t="shared" ca="1" si="76"/>
        <v>0</v>
      </c>
      <c r="AG274" s="317" t="b">
        <f t="shared" ca="1" si="77"/>
        <v>0</v>
      </c>
      <c r="AH274" s="317" t="b">
        <f t="shared" ca="1" si="78"/>
        <v>1</v>
      </c>
      <c r="AI274" s="317" t="b">
        <f t="shared" ca="1" si="79"/>
        <v>0</v>
      </c>
    </row>
    <row r="275" spans="1:35" x14ac:dyDescent="0.25">
      <c r="A275">
        <v>243</v>
      </c>
      <c r="B275" s="169">
        <f ca="1">OFFSET(InputPriceData!B$15,CalculationsAndCharts!$A275+$A$11,0,1,1)</f>
        <v>41492</v>
      </c>
      <c r="C275" s="3">
        <f ca="1">OFFSET(InputPriceData!G$15,CalculationsAndCharts!$A275+$A$11,IF($C$7,8,0),1,1)</f>
        <v>2499300</v>
      </c>
      <c r="D275" s="4">
        <f ca="1">OFFSET(InputPriceData!C$15,CalculationsAndCharts!$A275+$A$11,IF($C$7,8,0),1,1)</f>
        <v>75.959999999999994</v>
      </c>
      <c r="E275" s="4">
        <f ca="1">OFFSET(InputPriceData!D$15,CalculationsAndCharts!$A275+$A$11,IF($C$7,8,0),1,1)</f>
        <v>76.08</v>
      </c>
      <c r="F275" s="4">
        <f ca="1">OFFSET(InputPriceData!E$15,CalculationsAndCharts!$A275+$A$11,IF($C$7,8,0),1,1)</f>
        <v>75.349999999999994</v>
      </c>
      <c r="G275" s="4">
        <f ca="1">OFFSET(InputPriceData!F$15,CalculationsAndCharts!$A275+$A$11,IF($C$7,8,0),1,1)</f>
        <v>75.790000000000006</v>
      </c>
      <c r="H275" s="133"/>
      <c r="I275" s="133"/>
      <c r="J275" s="37">
        <f t="shared" ca="1" si="69"/>
        <v>2558</v>
      </c>
      <c r="K275" s="124">
        <f t="shared" ca="1" si="70"/>
        <v>0.14000000000000057</v>
      </c>
      <c r="L275" s="343">
        <f t="shared" ca="1" si="61"/>
        <v>1.4995539310376489</v>
      </c>
      <c r="M275" s="345">
        <f t="shared" ca="1" si="71"/>
        <v>1.4995539310376489</v>
      </c>
      <c r="N275" s="344">
        <f t="shared" ca="1" si="62"/>
        <v>1</v>
      </c>
      <c r="O275" s="4"/>
      <c r="P275" s="4"/>
      <c r="Q275" s="3"/>
      <c r="S275" s="4"/>
      <c r="T275" s="4" t="b">
        <f t="shared" ca="1" si="63"/>
        <v>0</v>
      </c>
      <c r="U275" t="b">
        <f t="shared" ca="1" si="64"/>
        <v>0</v>
      </c>
      <c r="W275" s="317" t="b">
        <f t="shared" ca="1" si="65"/>
        <v>0</v>
      </c>
      <c r="X275" s="317" t="b">
        <f t="shared" ca="1" si="72"/>
        <v>1</v>
      </c>
      <c r="Y275" s="317" t="b">
        <f t="shared" ca="1" si="66"/>
        <v>0</v>
      </c>
      <c r="Z275" t="b">
        <f t="shared" ca="1" si="67"/>
        <v>0</v>
      </c>
      <c r="AA275" s="37" t="b">
        <f t="shared" ca="1" si="73"/>
        <v>0</v>
      </c>
      <c r="AB275" t="b">
        <f t="shared" ca="1" si="68"/>
        <v>0</v>
      </c>
      <c r="AD275" t="b">
        <f t="shared" ca="1" si="74"/>
        <v>0</v>
      </c>
      <c r="AE275" s="37" t="b">
        <f t="shared" ca="1" si="75"/>
        <v>0</v>
      </c>
      <c r="AF275" t="b">
        <f t="shared" ca="1" si="76"/>
        <v>0</v>
      </c>
      <c r="AG275" s="317" t="b">
        <f t="shared" ca="1" si="77"/>
        <v>0</v>
      </c>
      <c r="AH275" s="317" t="b">
        <f t="shared" ca="1" si="78"/>
        <v>1</v>
      </c>
      <c r="AI275" s="317" t="b">
        <f t="shared" ca="1" si="79"/>
        <v>0</v>
      </c>
    </row>
    <row r="276" spans="1:35" x14ac:dyDescent="0.25">
      <c r="A276">
        <v>244</v>
      </c>
      <c r="B276" s="169">
        <f ca="1">OFFSET(InputPriceData!B$15,CalculationsAndCharts!$A276+$A$11,0,1,1)</f>
        <v>41491</v>
      </c>
      <c r="C276" s="3">
        <f ca="1">OFFSET(InputPriceData!G$15,CalculationsAndCharts!$A276+$A$11,IF($C$7,8,0),1,1)</f>
        <v>3293200</v>
      </c>
      <c r="D276" s="4">
        <f ca="1">OFFSET(InputPriceData!C$15,CalculationsAndCharts!$A276+$A$11,IF($C$7,8,0),1,1)</f>
        <v>75.760000000000005</v>
      </c>
      <c r="E276" s="4">
        <f ca="1">OFFSET(InputPriceData!D$15,CalculationsAndCharts!$A276+$A$11,IF($C$7,8,0),1,1)</f>
        <v>76.39</v>
      </c>
      <c r="F276" s="4">
        <f ca="1">OFFSET(InputPriceData!E$15,CalculationsAndCharts!$A276+$A$11,IF($C$7,8,0),1,1)</f>
        <v>75.010000000000005</v>
      </c>
      <c r="G276" s="4">
        <f ca="1">OFFSET(InputPriceData!F$15,CalculationsAndCharts!$A276+$A$11,IF($C$7,8,0),1,1)</f>
        <v>76.08</v>
      </c>
      <c r="H276" s="133"/>
      <c r="I276" s="133"/>
      <c r="J276" s="37">
        <f t="shared" ca="1" si="69"/>
        <v>2557</v>
      </c>
      <c r="K276" s="124">
        <f t="shared" ca="1" si="70"/>
        <v>2.3100000000000023</v>
      </c>
      <c r="L276" s="343">
        <f t="shared" ca="1" si="61"/>
        <v>1.2579561335851124</v>
      </c>
      <c r="M276" s="345">
        <f t="shared" ca="1" si="71"/>
        <v>1.2579561335851124</v>
      </c>
      <c r="N276" s="344">
        <f t="shared" ca="1" si="62"/>
        <v>1</v>
      </c>
      <c r="O276" s="4"/>
      <c r="P276" s="4"/>
      <c r="Q276" s="3"/>
      <c r="S276" s="4"/>
      <c r="T276" s="4" t="b">
        <f t="shared" ca="1" si="63"/>
        <v>0</v>
      </c>
      <c r="U276" t="b">
        <f t="shared" ca="1" si="64"/>
        <v>0</v>
      </c>
      <c r="W276" s="317" t="b">
        <f t="shared" ca="1" si="65"/>
        <v>0</v>
      </c>
      <c r="X276" s="317" t="b">
        <f t="shared" ca="1" si="72"/>
        <v>1</v>
      </c>
      <c r="Y276" s="317" t="b">
        <f t="shared" ca="1" si="66"/>
        <v>0</v>
      </c>
      <c r="Z276" t="b">
        <f t="shared" ca="1" si="67"/>
        <v>0</v>
      </c>
      <c r="AA276" s="37" t="b">
        <f t="shared" ca="1" si="73"/>
        <v>0</v>
      </c>
      <c r="AB276" t="b">
        <f t="shared" ca="1" si="68"/>
        <v>0</v>
      </c>
      <c r="AD276" t="b">
        <f t="shared" ca="1" si="74"/>
        <v>0</v>
      </c>
      <c r="AE276" s="37" t="b">
        <f t="shared" ca="1" si="75"/>
        <v>0</v>
      </c>
      <c r="AF276" t="b">
        <f t="shared" ca="1" si="76"/>
        <v>0</v>
      </c>
      <c r="AG276" s="317" t="b">
        <f t="shared" ca="1" si="77"/>
        <v>0</v>
      </c>
      <c r="AH276" s="317" t="b">
        <f t="shared" ca="1" si="78"/>
        <v>1</v>
      </c>
      <c r="AI276" s="317" t="b">
        <f t="shared" ca="1" si="79"/>
        <v>0</v>
      </c>
    </row>
    <row r="277" spans="1:35" x14ac:dyDescent="0.25">
      <c r="A277">
        <v>245</v>
      </c>
      <c r="B277" s="169">
        <f ca="1">OFFSET(InputPriceData!B$15,CalculationsAndCharts!$A277+$A$11,0,1,1)</f>
        <v>41488</v>
      </c>
      <c r="C277" s="3">
        <f ca="1">OFFSET(InputPriceData!G$15,CalculationsAndCharts!$A277+$A$11,IF($C$7,8,0),1,1)</f>
        <v>6525600</v>
      </c>
      <c r="D277" s="4">
        <f ca="1">OFFSET(InputPriceData!C$15,CalculationsAndCharts!$A277+$A$11,IF($C$7,8,0),1,1)</f>
        <v>75.48</v>
      </c>
      <c r="E277" s="4">
        <f ca="1">OFFSET(InputPriceData!D$15,CalculationsAndCharts!$A277+$A$11,IF($C$7,8,0),1,1)</f>
        <v>76.27</v>
      </c>
      <c r="F277" s="4">
        <f ca="1">OFFSET(InputPriceData!E$15,CalculationsAndCharts!$A277+$A$11,IF($C$7,8,0),1,1)</f>
        <v>74.34</v>
      </c>
      <c r="G277" s="4">
        <f ca="1">OFFSET(InputPriceData!F$15,CalculationsAndCharts!$A277+$A$11,IF($C$7,8,0),1,1)</f>
        <v>75.650000000000006</v>
      </c>
      <c r="H277" s="133"/>
      <c r="I277" s="133"/>
      <c r="J277" s="37">
        <f t="shared" ca="1" si="69"/>
        <v>2556</v>
      </c>
      <c r="K277" s="124">
        <f t="shared" ca="1" si="70"/>
        <v>3.8100000000000023</v>
      </c>
      <c r="L277" s="343">
        <f t="shared" ca="1" si="61"/>
        <v>0.87717838303877382</v>
      </c>
      <c r="M277" s="345">
        <f t="shared" ca="1" si="71"/>
        <v>0.94387833428285417</v>
      </c>
      <c r="N277" s="344">
        <f t="shared" ca="1" si="62"/>
        <v>0.92933416434994442</v>
      </c>
      <c r="O277" s="4"/>
      <c r="P277" s="4"/>
      <c r="Q277" s="3"/>
      <c r="S277" s="4"/>
      <c r="T277" s="4" t="b">
        <f t="shared" ca="1" si="63"/>
        <v>0</v>
      </c>
      <c r="U277" t="b">
        <f t="shared" ca="1" si="64"/>
        <v>0</v>
      </c>
      <c r="W277" s="317" t="b">
        <f t="shared" ca="1" si="65"/>
        <v>0</v>
      </c>
      <c r="X277" s="317" t="b">
        <f t="shared" ca="1" si="72"/>
        <v>1</v>
      </c>
      <c r="Y277" s="317" t="b">
        <f t="shared" ca="1" si="66"/>
        <v>0</v>
      </c>
      <c r="Z277" t="b">
        <f t="shared" ca="1" si="67"/>
        <v>0</v>
      </c>
      <c r="AA277" s="37" t="b">
        <f t="shared" ca="1" si="73"/>
        <v>0</v>
      </c>
      <c r="AB277" t="b">
        <f t="shared" ca="1" si="68"/>
        <v>0</v>
      </c>
      <c r="AD277" t="b">
        <f t="shared" ca="1" si="74"/>
        <v>0</v>
      </c>
      <c r="AE277" s="37" t="b">
        <f t="shared" ca="1" si="75"/>
        <v>0</v>
      </c>
      <c r="AF277" t="b">
        <f t="shared" ca="1" si="76"/>
        <v>0</v>
      </c>
      <c r="AG277" s="317" t="b">
        <f t="shared" ca="1" si="77"/>
        <v>0</v>
      </c>
      <c r="AH277" s="317" t="b">
        <f t="shared" ca="1" si="78"/>
        <v>1</v>
      </c>
      <c r="AI277" s="317" t="b">
        <f t="shared" ca="1" si="79"/>
        <v>0</v>
      </c>
    </row>
    <row r="278" spans="1:35" x14ac:dyDescent="0.25">
      <c r="A278">
        <v>246</v>
      </c>
      <c r="B278" s="169">
        <f ca="1">OFFSET(InputPriceData!B$15,CalculationsAndCharts!$A278+$A$11,0,1,1)</f>
        <v>41487</v>
      </c>
      <c r="C278" s="3">
        <f ca="1">OFFSET(InputPriceData!G$15,CalculationsAndCharts!$A278+$A$11,IF($C$7,8,0),1,1)</f>
        <v>3591600</v>
      </c>
      <c r="D278" s="4">
        <f ca="1">OFFSET(InputPriceData!C$15,CalculationsAndCharts!$A278+$A$11,IF($C$7,8,0),1,1)</f>
        <v>72.34</v>
      </c>
      <c r="E278" s="4">
        <f ca="1">OFFSET(InputPriceData!D$15,CalculationsAndCharts!$A278+$A$11,IF($C$7,8,0),1,1)</f>
        <v>73.83</v>
      </c>
      <c r="F278" s="4">
        <f ca="1">OFFSET(InputPriceData!E$15,CalculationsAndCharts!$A278+$A$11,IF($C$7,8,0),1,1)</f>
        <v>72.2</v>
      </c>
      <c r="G278" s="4">
        <f ca="1">OFFSET(InputPriceData!F$15,CalculationsAndCharts!$A278+$A$11,IF($C$7,8,0),1,1)</f>
        <v>73.77</v>
      </c>
      <c r="H278" s="133"/>
      <c r="I278" s="133"/>
      <c r="J278" s="37">
        <f t="shared" ca="1" si="69"/>
        <v>2555</v>
      </c>
      <c r="K278" s="124">
        <f t="shared" ca="1" si="70"/>
        <v>2.5499999999999972</v>
      </c>
      <c r="L278" s="343">
        <f t="shared" ca="1" si="61"/>
        <v>0.55237833521440249</v>
      </c>
      <c r="M278" s="345">
        <f t="shared" ca="1" si="71"/>
        <v>0.95245038777280944</v>
      </c>
      <c r="N278" s="344">
        <f t="shared" ca="1" si="62"/>
        <v>0.57995496910455646</v>
      </c>
      <c r="O278" s="4"/>
      <c r="P278" s="4"/>
      <c r="Q278" s="3"/>
      <c r="S278" s="4"/>
      <c r="T278" s="4" t="b">
        <f t="shared" ca="1" si="63"/>
        <v>0</v>
      </c>
      <c r="U278" t="b">
        <f t="shared" ca="1" si="64"/>
        <v>0</v>
      </c>
      <c r="W278" s="317" t="b">
        <f t="shared" ca="1" si="65"/>
        <v>0</v>
      </c>
      <c r="X278" s="317" t="b">
        <f t="shared" ca="1" si="72"/>
        <v>1</v>
      </c>
      <c r="Y278" s="317" t="b">
        <f t="shared" ca="1" si="66"/>
        <v>0</v>
      </c>
      <c r="Z278" t="b">
        <f t="shared" ca="1" si="67"/>
        <v>0</v>
      </c>
      <c r="AA278" s="37" t="b">
        <f t="shared" ca="1" si="73"/>
        <v>0</v>
      </c>
      <c r="AB278" t="b">
        <f t="shared" ca="1" si="68"/>
        <v>0</v>
      </c>
      <c r="AD278" t="b">
        <f t="shared" ca="1" si="74"/>
        <v>0</v>
      </c>
      <c r="AE278" s="37" t="b">
        <f t="shared" ca="1" si="75"/>
        <v>0</v>
      </c>
      <c r="AF278" t="b">
        <f t="shared" ca="1" si="76"/>
        <v>0</v>
      </c>
      <c r="AG278" s="317" t="b">
        <f t="shared" ca="1" si="77"/>
        <v>0</v>
      </c>
      <c r="AH278" s="317" t="b">
        <f t="shared" ca="1" si="78"/>
        <v>1</v>
      </c>
      <c r="AI278" s="317" t="b">
        <f t="shared" ca="1" si="79"/>
        <v>0</v>
      </c>
    </row>
    <row r="279" spans="1:35" x14ac:dyDescent="0.25">
      <c r="A279">
        <v>247</v>
      </c>
      <c r="B279" s="169">
        <f ca="1">OFFSET(InputPriceData!B$15,CalculationsAndCharts!$A279+$A$11,0,1,1)</f>
        <v>41486</v>
      </c>
      <c r="C279" s="3">
        <f ca="1">OFFSET(InputPriceData!G$15,CalculationsAndCharts!$A279+$A$11,IF($C$7,8,0),1,1)</f>
        <v>2702600</v>
      </c>
      <c r="D279" s="4">
        <f ca="1">OFFSET(InputPriceData!C$15,CalculationsAndCharts!$A279+$A$11,IF($C$7,8,0),1,1)</f>
        <v>71.37</v>
      </c>
      <c r="E279" s="4">
        <f ca="1">OFFSET(InputPriceData!D$15,CalculationsAndCharts!$A279+$A$11,IF($C$7,8,0),1,1)</f>
        <v>72.34</v>
      </c>
      <c r="F279" s="4">
        <f ca="1">OFFSET(InputPriceData!E$15,CalculationsAndCharts!$A279+$A$11,IF($C$7,8,0),1,1)</f>
        <v>71.319999999999993</v>
      </c>
      <c r="G279" s="4">
        <f ca="1">OFFSET(InputPriceData!F$15,CalculationsAndCharts!$A279+$A$11,IF($C$7,8,0),1,1)</f>
        <v>71.84</v>
      </c>
      <c r="H279" s="133"/>
      <c r="I279" s="133"/>
      <c r="J279" s="37">
        <f t="shared" ca="1" si="69"/>
        <v>2554</v>
      </c>
      <c r="K279" s="124">
        <f t="shared" ca="1" si="70"/>
        <v>0.89000000000000057</v>
      </c>
      <c r="L279" s="343">
        <f t="shared" ca="1" si="61"/>
        <v>0.36966501811258479</v>
      </c>
      <c r="M279" s="345">
        <f t="shared" ca="1" si="71"/>
        <v>0.96110029038628597</v>
      </c>
      <c r="N279" s="344">
        <f t="shared" ca="1" si="62"/>
        <v>0.38462689254209759</v>
      </c>
      <c r="O279" s="4"/>
      <c r="P279" s="4"/>
      <c r="Q279" s="3"/>
      <c r="S279" s="4"/>
      <c r="T279" s="4" t="b">
        <f t="shared" ca="1" si="63"/>
        <v>0</v>
      </c>
      <c r="U279" t="b">
        <f t="shared" ca="1" si="64"/>
        <v>0</v>
      </c>
      <c r="W279" s="317" t="b">
        <f t="shared" ca="1" si="65"/>
        <v>0</v>
      </c>
      <c r="X279" s="317" t="b">
        <f t="shared" ca="1" si="72"/>
        <v>1</v>
      </c>
      <c r="Y279" s="317" t="b">
        <f t="shared" ca="1" si="66"/>
        <v>0</v>
      </c>
      <c r="Z279" t="b">
        <f t="shared" ca="1" si="67"/>
        <v>0</v>
      </c>
      <c r="AA279" s="37" t="b">
        <f t="shared" ca="1" si="73"/>
        <v>0</v>
      </c>
      <c r="AB279" t="b">
        <f t="shared" ca="1" si="68"/>
        <v>0</v>
      </c>
      <c r="AD279" t="b">
        <f t="shared" ca="1" si="74"/>
        <v>0</v>
      </c>
      <c r="AE279" s="37" t="b">
        <f t="shared" ca="1" si="75"/>
        <v>0</v>
      </c>
      <c r="AF279" t="b">
        <f t="shared" ca="1" si="76"/>
        <v>0</v>
      </c>
      <c r="AG279" s="317" t="b">
        <f t="shared" ca="1" si="77"/>
        <v>0</v>
      </c>
      <c r="AH279" s="317" t="b">
        <f t="shared" ca="1" si="78"/>
        <v>1</v>
      </c>
      <c r="AI279" s="317" t="b">
        <f t="shared" ca="1" si="79"/>
        <v>0</v>
      </c>
    </row>
    <row r="280" spans="1:35" x14ac:dyDescent="0.25">
      <c r="A280">
        <v>248</v>
      </c>
      <c r="B280" s="169">
        <f ca="1">OFFSET(InputPriceData!B$15,CalculationsAndCharts!$A280+$A$11,0,1,1)</f>
        <v>41485</v>
      </c>
      <c r="C280" s="3">
        <f ca="1">OFFSET(InputPriceData!G$15,CalculationsAndCharts!$A280+$A$11,IF($C$7,8,0),1,1)</f>
        <v>2267700</v>
      </c>
      <c r="D280" s="4">
        <f ca="1">OFFSET(InputPriceData!C$15,CalculationsAndCharts!$A280+$A$11,IF($C$7,8,0),1,1)</f>
        <v>71.23</v>
      </c>
      <c r="E280" s="4">
        <f ca="1">OFFSET(InputPriceData!D$15,CalculationsAndCharts!$A280+$A$11,IF($C$7,8,0),1,1)</f>
        <v>71.55</v>
      </c>
      <c r="F280" s="4">
        <f ca="1">OFFSET(InputPriceData!E$15,CalculationsAndCharts!$A280+$A$11,IF($C$7,8,0),1,1)</f>
        <v>71.06</v>
      </c>
      <c r="G280" s="4">
        <f ca="1">OFFSET(InputPriceData!F$15,CalculationsAndCharts!$A280+$A$11,IF($C$7,8,0),1,1)</f>
        <v>71.22</v>
      </c>
      <c r="H280" s="133"/>
      <c r="I280" s="133"/>
      <c r="J280" s="37">
        <f t="shared" ca="1" si="69"/>
        <v>2553</v>
      </c>
      <c r="K280" s="124">
        <f t="shared" ca="1" si="70"/>
        <v>1.2099999999999937</v>
      </c>
      <c r="L280" s="343">
        <f t="shared" ca="1" si="61"/>
        <v>0.25113435448934407</v>
      </c>
      <c r="M280" s="345">
        <f t="shared" ca="1" si="71"/>
        <v>0.96982874912844197</v>
      </c>
      <c r="N280" s="344">
        <f t="shared" ca="1" si="62"/>
        <v>0.25894711279185267</v>
      </c>
      <c r="O280" s="4"/>
      <c r="P280" s="4"/>
      <c r="Q280" s="3"/>
      <c r="S280" s="4"/>
      <c r="T280" s="4" t="b">
        <f t="shared" ca="1" si="63"/>
        <v>0</v>
      </c>
      <c r="U280" t="b">
        <f t="shared" ca="1" si="64"/>
        <v>0</v>
      </c>
      <c r="W280" s="317" t="b">
        <f t="shared" ca="1" si="65"/>
        <v>0</v>
      </c>
      <c r="X280" s="317" t="b">
        <f t="shared" ca="1" si="72"/>
        <v>1</v>
      </c>
      <c r="Y280" s="317" t="b">
        <f t="shared" ca="1" si="66"/>
        <v>0</v>
      </c>
      <c r="Z280" t="b">
        <f t="shared" ca="1" si="67"/>
        <v>0</v>
      </c>
      <c r="AA280" s="37" t="b">
        <f t="shared" ca="1" si="73"/>
        <v>0</v>
      </c>
      <c r="AB280" t="b">
        <f t="shared" ca="1" si="68"/>
        <v>0</v>
      </c>
      <c r="AD280" t="b">
        <f t="shared" ca="1" si="74"/>
        <v>0</v>
      </c>
      <c r="AE280" s="37" t="b">
        <f t="shared" ca="1" si="75"/>
        <v>0</v>
      </c>
      <c r="AF280" t="b">
        <f t="shared" ca="1" si="76"/>
        <v>0</v>
      </c>
      <c r="AG280" s="317" t="b">
        <f t="shared" ca="1" si="77"/>
        <v>0</v>
      </c>
      <c r="AH280" s="317" t="b">
        <f t="shared" ca="1" si="78"/>
        <v>1</v>
      </c>
      <c r="AI280" s="317" t="b">
        <f t="shared" ca="1" si="79"/>
        <v>0</v>
      </c>
    </row>
    <row r="281" spans="1:35" x14ac:dyDescent="0.25">
      <c r="A281">
        <v>249</v>
      </c>
      <c r="B281" s="169">
        <f ca="1">OFFSET(InputPriceData!B$15,CalculationsAndCharts!$A281+$A$11,0,1,1)</f>
        <v>41484</v>
      </c>
      <c r="C281" s="3">
        <f ca="1">OFFSET(InputPriceData!G$15,CalculationsAndCharts!$A281+$A$11,IF($C$7,8,0),1,1)</f>
        <v>3030200</v>
      </c>
      <c r="D281" s="4">
        <f ca="1">OFFSET(InputPriceData!C$15,CalculationsAndCharts!$A281+$A$11,IF($C$7,8,0),1,1)</f>
        <v>70</v>
      </c>
      <c r="E281" s="4">
        <f ca="1">OFFSET(InputPriceData!D$15,CalculationsAndCharts!$A281+$A$11,IF($C$7,8,0),1,1)</f>
        <v>71.239999999999995</v>
      </c>
      <c r="F281" s="4">
        <f ca="1">OFFSET(InputPriceData!E$15,CalculationsAndCharts!$A281+$A$11,IF($C$7,8,0),1,1)</f>
        <v>69.86</v>
      </c>
      <c r="G281" s="4">
        <f ca="1">OFFSET(InputPriceData!F$15,CalculationsAndCharts!$A281+$A$11,IF($C$7,8,0),1,1)</f>
        <v>70.95</v>
      </c>
      <c r="H281" s="133"/>
      <c r="I281" s="133"/>
      <c r="J281" s="37">
        <f t="shared" ca="1" si="69"/>
        <v>2552</v>
      </c>
      <c r="K281" s="124">
        <f t="shared" ca="1" si="70"/>
        <v>1.2000000000000028</v>
      </c>
      <c r="L281" s="343">
        <f t="shared" ca="1" si="61"/>
        <v>0.16473765801562157</v>
      </c>
      <c r="M281" s="345">
        <f t="shared" ca="1" si="71"/>
        <v>0.97863647742526938</v>
      </c>
      <c r="N281" s="344">
        <f t="shared" ca="1" si="62"/>
        <v>0.1683338622825872</v>
      </c>
      <c r="O281" s="4"/>
      <c r="P281" s="4"/>
      <c r="Q281" s="3"/>
      <c r="S281" s="4"/>
      <c r="T281" s="4" t="b">
        <f t="shared" ca="1" si="63"/>
        <v>0</v>
      </c>
      <c r="U281" t="b">
        <f t="shared" ca="1" si="64"/>
        <v>0</v>
      </c>
      <c r="W281" s="317" t="b">
        <f t="shared" ca="1" si="65"/>
        <v>0</v>
      </c>
      <c r="X281" s="317" t="b">
        <f t="shared" ca="1" si="72"/>
        <v>1</v>
      </c>
      <c r="Y281" s="317" t="b">
        <f t="shared" ca="1" si="66"/>
        <v>0</v>
      </c>
      <c r="Z281" t="b">
        <f t="shared" ca="1" si="67"/>
        <v>0</v>
      </c>
      <c r="AA281" s="37" t="b">
        <f t="shared" ca="1" si="73"/>
        <v>0</v>
      </c>
      <c r="AB281" t="b">
        <f t="shared" ca="1" si="68"/>
        <v>0</v>
      </c>
      <c r="AD281" t="b">
        <f t="shared" ca="1" si="74"/>
        <v>0</v>
      </c>
      <c r="AE281" s="37" t="b">
        <f t="shared" ca="1" si="75"/>
        <v>0</v>
      </c>
      <c r="AF281" t="b">
        <f t="shared" ca="1" si="76"/>
        <v>0</v>
      </c>
      <c r="AG281" s="317" t="b">
        <f t="shared" ca="1" si="77"/>
        <v>0</v>
      </c>
      <c r="AH281" s="317" t="b">
        <f t="shared" ca="1" si="78"/>
        <v>1</v>
      </c>
      <c r="AI281" s="317" t="b">
        <f t="shared" ca="1" si="79"/>
        <v>0</v>
      </c>
    </row>
    <row r="282" spans="1:35" x14ac:dyDescent="0.25">
      <c r="A282">
        <v>250</v>
      </c>
      <c r="B282" s="169">
        <f ca="1">OFFSET(InputPriceData!B$15,CalculationsAndCharts!$A282+$A$11,0,1,1)</f>
        <v>41481</v>
      </c>
      <c r="C282" s="3">
        <f ca="1">OFFSET(InputPriceData!G$15,CalculationsAndCharts!$A282+$A$11,IF($C$7,8,0),1,1)</f>
        <v>2546700</v>
      </c>
      <c r="D282" s="4">
        <f ca="1">OFFSET(InputPriceData!C$15,CalculationsAndCharts!$A282+$A$11,IF($C$7,8,0),1,1)</f>
        <v>69.599999999999994</v>
      </c>
      <c r="E282" s="4">
        <f ca="1">OFFSET(InputPriceData!D$15,CalculationsAndCharts!$A282+$A$11,IF($C$7,8,0),1,1)</f>
        <v>70.400000000000006</v>
      </c>
      <c r="F282" s="4">
        <f ca="1">OFFSET(InputPriceData!E$15,CalculationsAndCharts!$A282+$A$11,IF($C$7,8,0),1,1)</f>
        <v>69.36</v>
      </c>
      <c r="G282" s="4">
        <f ca="1">OFFSET(InputPriceData!F$15,CalculationsAndCharts!$A282+$A$11,IF($C$7,8,0),1,1)</f>
        <v>70.010000000000005</v>
      </c>
      <c r="H282" s="133"/>
      <c r="I282" s="133"/>
      <c r="J282" s="37">
        <f t="shared" ca="1" si="69"/>
        <v>2551</v>
      </c>
      <c r="K282" s="124">
        <f t="shared" ca="1" si="70"/>
        <v>0.26000000000000512</v>
      </c>
      <c r="L282" s="343">
        <f t="shared" ca="1" si="61"/>
        <v>0.15818820868804701</v>
      </c>
      <c r="M282" s="345">
        <f t="shared" ca="1" si="71"/>
        <v>0.98752419518190659</v>
      </c>
      <c r="N282" s="344">
        <f t="shared" ca="1" si="62"/>
        <v>0.16018666627090386</v>
      </c>
      <c r="O282" s="4"/>
      <c r="P282" s="4"/>
      <c r="Q282" s="3"/>
      <c r="S282" s="4"/>
      <c r="T282" s="4" t="b">
        <f t="shared" ca="1" si="63"/>
        <v>0</v>
      </c>
      <c r="U282" t="b">
        <f t="shared" ca="1" si="64"/>
        <v>0</v>
      </c>
      <c r="W282" s="317" t="b">
        <f t="shared" ca="1" si="65"/>
        <v>0</v>
      </c>
      <c r="X282" s="317" t="b">
        <f t="shared" ca="1" si="72"/>
        <v>1</v>
      </c>
      <c r="Y282" s="317" t="b">
        <f t="shared" ca="1" si="66"/>
        <v>0</v>
      </c>
      <c r="Z282" t="b">
        <f t="shared" ca="1" si="67"/>
        <v>0</v>
      </c>
      <c r="AA282" s="37" t="b">
        <f t="shared" ca="1" si="73"/>
        <v>0</v>
      </c>
      <c r="AB282" t="b">
        <f t="shared" ca="1" si="68"/>
        <v>0</v>
      </c>
      <c r="AD282" t="b">
        <f t="shared" ca="1" si="74"/>
        <v>0</v>
      </c>
      <c r="AE282" s="37" t="b">
        <f t="shared" ca="1" si="75"/>
        <v>0</v>
      </c>
      <c r="AF282" t="b">
        <f t="shared" ca="1" si="76"/>
        <v>0</v>
      </c>
      <c r="AG282" s="317" t="b">
        <f t="shared" ca="1" si="77"/>
        <v>0</v>
      </c>
      <c r="AH282" s="317" t="b">
        <f t="shared" ca="1" si="78"/>
        <v>1</v>
      </c>
      <c r="AI282" s="317" t="b">
        <f t="shared" ca="1" si="79"/>
        <v>0</v>
      </c>
    </row>
    <row r="283" spans="1:35" x14ac:dyDescent="0.25">
      <c r="A283">
        <v>251</v>
      </c>
      <c r="B283" s="169">
        <f ca="1">OFFSET(InputPriceData!B$15,CalculationsAndCharts!$A283+$A$11,0,1,1)</f>
        <v>41480</v>
      </c>
      <c r="C283" s="3">
        <f ca="1">OFFSET(InputPriceData!G$15,CalculationsAndCharts!$A283+$A$11,IF($C$7,8,0),1,1)</f>
        <v>2365100</v>
      </c>
      <c r="D283" s="4">
        <f ca="1">OFFSET(InputPriceData!C$15,CalculationsAndCharts!$A283+$A$11,IF($C$7,8,0),1,1)</f>
        <v>70.510000000000005</v>
      </c>
      <c r="E283" s="4">
        <f ca="1">OFFSET(InputPriceData!D$15,CalculationsAndCharts!$A283+$A$11,IF($C$7,8,0),1,1)</f>
        <v>70.709999999999994</v>
      </c>
      <c r="F283" s="4">
        <f ca="1">OFFSET(InputPriceData!E$15,CalculationsAndCharts!$A283+$A$11,IF($C$7,8,0),1,1)</f>
        <v>68.86</v>
      </c>
      <c r="G283" s="4">
        <f ca="1">OFFSET(InputPriceData!F$15,CalculationsAndCharts!$A283+$A$11,IF($C$7,8,0),1,1)</f>
        <v>69.75</v>
      </c>
      <c r="H283" s="133"/>
      <c r="I283" s="133"/>
      <c r="J283" s="37">
        <f t="shared" ca="1" si="69"/>
        <v>2550</v>
      </c>
      <c r="K283" s="124">
        <f t="shared" ca="1" si="70"/>
        <v>4.0000000000006253E-2</v>
      </c>
      <c r="L283" s="343">
        <f t="shared" ca="1" si="61"/>
        <v>0.21842655901796876</v>
      </c>
      <c r="M283" s="345">
        <f t="shared" ca="1" si="71"/>
        <v>0.99649262884147993</v>
      </c>
      <c r="N283" s="344">
        <f t="shared" ca="1" si="62"/>
        <v>0.21919535849644065</v>
      </c>
      <c r="O283" s="4"/>
      <c r="P283" s="4"/>
      <c r="Q283" s="3"/>
      <c r="S283" s="4"/>
      <c r="T283" s="4" t="b">
        <f t="shared" ca="1" si="63"/>
        <v>0</v>
      </c>
      <c r="U283" t="b">
        <f t="shared" ca="1" si="64"/>
        <v>0</v>
      </c>
      <c r="W283" s="317" t="b">
        <f t="shared" ca="1" si="65"/>
        <v>0</v>
      </c>
      <c r="X283" s="317" t="b">
        <f t="shared" ca="1" si="72"/>
        <v>1</v>
      </c>
      <c r="Y283" s="317" t="b">
        <f t="shared" ca="1" si="66"/>
        <v>0</v>
      </c>
      <c r="Z283" t="b">
        <f t="shared" ca="1" si="67"/>
        <v>0</v>
      </c>
      <c r="AA283" s="37" t="b">
        <f t="shared" ca="1" si="73"/>
        <v>0</v>
      </c>
      <c r="AB283" t="b">
        <f t="shared" ca="1" si="68"/>
        <v>0</v>
      </c>
      <c r="AD283" t="b">
        <f t="shared" ca="1" si="74"/>
        <v>0</v>
      </c>
      <c r="AE283" s="37" t="b">
        <f t="shared" ca="1" si="75"/>
        <v>0</v>
      </c>
      <c r="AF283" t="b">
        <f t="shared" ca="1" si="76"/>
        <v>0</v>
      </c>
      <c r="AG283" s="317" t="b">
        <f t="shared" ca="1" si="77"/>
        <v>0</v>
      </c>
      <c r="AH283" s="317" t="b">
        <f t="shared" ca="1" si="78"/>
        <v>1</v>
      </c>
      <c r="AI283" s="317" t="b">
        <f t="shared" ca="1" si="79"/>
        <v>0</v>
      </c>
    </row>
    <row r="284" spans="1:35" x14ac:dyDescent="0.25">
      <c r="A284">
        <v>252</v>
      </c>
      <c r="B284" s="169">
        <f ca="1">OFFSET(InputPriceData!B$15,CalculationsAndCharts!$A284+$A$11,0,1,1)</f>
        <v>41479</v>
      </c>
      <c r="C284" s="3">
        <f ca="1">OFFSET(InputPriceData!G$15,CalculationsAndCharts!$A284+$A$11,IF($C$7,8,0),1,1)</f>
        <v>2035500</v>
      </c>
      <c r="D284" s="4">
        <f ca="1">OFFSET(InputPriceData!C$15,CalculationsAndCharts!$A284+$A$11,IF($C$7,8,0),1,1)</f>
        <v>70</v>
      </c>
      <c r="E284" s="4">
        <f ca="1">OFFSET(InputPriceData!D$15,CalculationsAndCharts!$A284+$A$11,IF($C$7,8,0),1,1)</f>
        <v>70.55</v>
      </c>
      <c r="F284" s="4">
        <f ca="1">OFFSET(InputPriceData!E$15,CalculationsAndCharts!$A284+$A$11,IF($C$7,8,0),1,1)</f>
        <v>69.73</v>
      </c>
      <c r="G284" s="4">
        <f ca="1">OFFSET(InputPriceData!F$15,CalculationsAndCharts!$A284+$A$11,IF($C$7,8,0),1,1)</f>
        <v>69.75</v>
      </c>
      <c r="H284" s="133"/>
      <c r="I284" s="133"/>
      <c r="J284" s="37">
        <f t="shared" ca="1" si="69"/>
        <v>2549</v>
      </c>
      <c r="K284" s="124">
        <f t="shared" ca="1" si="70"/>
        <v>0.37999999999999545</v>
      </c>
      <c r="L284" s="343">
        <f t="shared" ca="1" si="61"/>
        <v>0.30392412489032544</v>
      </c>
      <c r="M284" s="345">
        <f t="shared" ca="1" si="71"/>
        <v>1.0055425114444803</v>
      </c>
      <c r="N284" s="344">
        <f t="shared" ca="1" si="62"/>
        <v>0.30224890686494482</v>
      </c>
      <c r="O284" s="4"/>
      <c r="P284" s="4"/>
      <c r="Q284" s="3"/>
      <c r="S284" s="4"/>
      <c r="T284" s="4" t="b">
        <f t="shared" ca="1" si="63"/>
        <v>0</v>
      </c>
      <c r="U284" t="b">
        <f t="shared" ca="1" si="64"/>
        <v>0</v>
      </c>
      <c r="W284" s="317" t="b">
        <f t="shared" ca="1" si="65"/>
        <v>0</v>
      </c>
      <c r="X284" s="317" t="b">
        <f t="shared" ca="1" si="72"/>
        <v>1</v>
      </c>
      <c r="Y284" s="317" t="b">
        <f t="shared" ca="1" si="66"/>
        <v>0</v>
      </c>
      <c r="Z284" t="b">
        <f t="shared" ca="1" si="67"/>
        <v>0</v>
      </c>
      <c r="AA284" s="37" t="b">
        <f t="shared" ca="1" si="73"/>
        <v>0</v>
      </c>
      <c r="AB284" t="b">
        <f t="shared" ca="1" si="68"/>
        <v>0</v>
      </c>
      <c r="AD284" t="b">
        <f t="shared" ca="1" si="74"/>
        <v>0</v>
      </c>
      <c r="AE284" s="37" t="b">
        <f t="shared" ca="1" si="75"/>
        <v>0</v>
      </c>
      <c r="AF284" t="b">
        <f t="shared" ca="1" si="76"/>
        <v>0</v>
      </c>
      <c r="AG284" s="317" t="b">
        <f t="shared" ca="1" si="77"/>
        <v>0</v>
      </c>
      <c r="AH284" s="317" t="b">
        <f t="shared" ca="1" si="78"/>
        <v>1</v>
      </c>
      <c r="AI284" s="317" t="b">
        <f t="shared" ca="1" si="79"/>
        <v>0</v>
      </c>
    </row>
    <row r="285" spans="1:35" x14ac:dyDescent="0.25">
      <c r="A285">
        <v>253</v>
      </c>
      <c r="B285" s="169">
        <f ca="1">OFFSET(InputPriceData!B$15,CalculationsAndCharts!$A285+$A$11,0,1,1)</f>
        <v>41478</v>
      </c>
      <c r="C285" s="3">
        <f ca="1">OFFSET(InputPriceData!G$15,CalculationsAndCharts!$A285+$A$11,IF($C$7,8,0),1,1)</f>
        <v>2272200</v>
      </c>
      <c r="D285" s="4">
        <f ca="1">OFFSET(InputPriceData!C$15,CalculationsAndCharts!$A285+$A$11,IF($C$7,8,0),1,1)</f>
        <v>69.66</v>
      </c>
      <c r="E285" s="4">
        <f ca="1">OFFSET(InputPriceData!D$15,CalculationsAndCharts!$A285+$A$11,IF($C$7,8,0),1,1)</f>
        <v>69.94</v>
      </c>
      <c r="F285" s="4">
        <f ca="1">OFFSET(InputPriceData!E$15,CalculationsAndCharts!$A285+$A$11,IF($C$7,8,0),1,1)</f>
        <v>69.349999999999994</v>
      </c>
      <c r="G285" s="4">
        <f ca="1">OFFSET(InputPriceData!F$15,CalculationsAndCharts!$A285+$A$11,IF($C$7,8,0),1,1)</f>
        <v>69.709999999999994</v>
      </c>
      <c r="H285" s="133"/>
      <c r="I285" s="133"/>
      <c r="J285" s="37">
        <f t="shared" ca="1" si="69"/>
        <v>2548</v>
      </c>
      <c r="K285" s="124">
        <f t="shared" ca="1" si="70"/>
        <v>-9.0000000000003411E-2</v>
      </c>
      <c r="L285" s="343">
        <f t="shared" ca="1" si="61"/>
        <v>0.42566629095356506</v>
      </c>
      <c r="M285" s="345">
        <f t="shared" ca="1" si="71"/>
        <v>1.0146745826886783</v>
      </c>
      <c r="N285" s="344">
        <f t="shared" ca="1" si="62"/>
        <v>0.41951015450257678</v>
      </c>
      <c r="O285" s="4"/>
      <c r="P285" s="4"/>
      <c r="Q285" s="3"/>
      <c r="S285" s="4"/>
      <c r="T285" s="4" t="b">
        <f t="shared" ca="1" si="63"/>
        <v>0</v>
      </c>
      <c r="U285" t="b">
        <f t="shared" ca="1" si="64"/>
        <v>0</v>
      </c>
      <c r="W285" s="317" t="b">
        <f t="shared" ca="1" si="65"/>
        <v>0</v>
      </c>
      <c r="X285" s="317" t="b">
        <f t="shared" ca="1" si="72"/>
        <v>1</v>
      </c>
      <c r="Y285" s="317" t="b">
        <f t="shared" ca="1" si="66"/>
        <v>0</v>
      </c>
      <c r="Z285" t="b">
        <f t="shared" ca="1" si="67"/>
        <v>0</v>
      </c>
      <c r="AA285" s="37" t="b">
        <f t="shared" ca="1" si="73"/>
        <v>0</v>
      </c>
      <c r="AB285" t="b">
        <f t="shared" ca="1" si="68"/>
        <v>0</v>
      </c>
      <c r="AD285" t="b">
        <f t="shared" ca="1" si="74"/>
        <v>0</v>
      </c>
      <c r="AE285" s="37" t="b">
        <f t="shared" ca="1" si="75"/>
        <v>0</v>
      </c>
      <c r="AF285" t="b">
        <f t="shared" ca="1" si="76"/>
        <v>0</v>
      </c>
      <c r="AG285" s="317" t="b">
        <f t="shared" ca="1" si="77"/>
        <v>0</v>
      </c>
      <c r="AH285" s="317" t="b">
        <f t="shared" ca="1" si="78"/>
        <v>1</v>
      </c>
      <c r="AI285" s="317" t="b">
        <f t="shared" ca="1" si="79"/>
        <v>0</v>
      </c>
    </row>
    <row r="286" spans="1:35" x14ac:dyDescent="0.25">
      <c r="A286">
        <v>254</v>
      </c>
      <c r="B286" s="169">
        <f ca="1">OFFSET(InputPriceData!B$15,CalculationsAndCharts!$A286+$A$11,0,1,1)</f>
        <v>41477</v>
      </c>
      <c r="C286" s="3">
        <f ca="1">OFFSET(InputPriceData!G$15,CalculationsAndCharts!$A286+$A$11,IF($C$7,8,0),1,1)</f>
        <v>1470400</v>
      </c>
      <c r="D286" s="4">
        <f ca="1">OFFSET(InputPriceData!C$15,CalculationsAndCharts!$A286+$A$11,IF($C$7,8,0),1,1)</f>
        <v>69.78</v>
      </c>
      <c r="E286" s="4">
        <f ca="1">OFFSET(InputPriceData!D$15,CalculationsAndCharts!$A286+$A$11,IF($C$7,8,0),1,1)</f>
        <v>69.87</v>
      </c>
      <c r="F286" s="4">
        <f ca="1">OFFSET(InputPriceData!E$15,CalculationsAndCharts!$A286+$A$11,IF($C$7,8,0),1,1)</f>
        <v>69.31</v>
      </c>
      <c r="G286" s="4">
        <f ca="1">OFFSET(InputPriceData!F$15,CalculationsAndCharts!$A286+$A$11,IF($C$7,8,0),1,1)</f>
        <v>69.37</v>
      </c>
      <c r="H286" s="133"/>
      <c r="I286" s="133"/>
      <c r="J286" s="37">
        <f t="shared" ca="1" si="69"/>
        <v>2547</v>
      </c>
      <c r="K286" s="124">
        <f t="shared" ca="1" si="70"/>
        <v>-0.32999999999999829</v>
      </c>
      <c r="L286" s="343">
        <f t="shared" ca="1" si="61"/>
        <v>0.58091596057623374</v>
      </c>
      <c r="M286" s="345">
        <f t="shared" ca="1" si="71"/>
        <v>1.0238895889895845</v>
      </c>
      <c r="N286" s="344">
        <f t="shared" ca="1" si="62"/>
        <v>0.56736191755744392</v>
      </c>
      <c r="O286" s="4"/>
      <c r="P286" s="4"/>
      <c r="Q286" s="3"/>
      <c r="S286" s="4"/>
      <c r="T286" s="4" t="b">
        <f t="shared" ca="1" si="63"/>
        <v>0</v>
      </c>
      <c r="U286" t="b">
        <f t="shared" ca="1" si="64"/>
        <v>0</v>
      </c>
      <c r="W286" s="317" t="b">
        <f t="shared" ca="1" si="65"/>
        <v>0</v>
      </c>
      <c r="X286" s="317" t="b">
        <f t="shared" ca="1" si="72"/>
        <v>1</v>
      </c>
      <c r="Y286" s="317" t="b">
        <f t="shared" ca="1" si="66"/>
        <v>0</v>
      </c>
      <c r="Z286" t="b">
        <f t="shared" ca="1" si="67"/>
        <v>0</v>
      </c>
      <c r="AA286" s="37" t="b">
        <f t="shared" ca="1" si="73"/>
        <v>0</v>
      </c>
      <c r="AB286" t="b">
        <f t="shared" ca="1" si="68"/>
        <v>0</v>
      </c>
      <c r="AD286" t="b">
        <f t="shared" ca="1" si="74"/>
        <v>0</v>
      </c>
      <c r="AE286" s="37" t="b">
        <f t="shared" ca="1" si="75"/>
        <v>0</v>
      </c>
      <c r="AF286" t="b">
        <f t="shared" ca="1" si="76"/>
        <v>0</v>
      </c>
      <c r="AG286" s="317" t="b">
        <f t="shared" ca="1" si="77"/>
        <v>0</v>
      </c>
      <c r="AH286" s="317" t="b">
        <f t="shared" ca="1" si="78"/>
        <v>1</v>
      </c>
      <c r="AI286" s="317" t="b">
        <f t="shared" ca="1" si="79"/>
        <v>0</v>
      </c>
    </row>
    <row r="287" spans="1:35" x14ac:dyDescent="0.25">
      <c r="A287">
        <v>255</v>
      </c>
      <c r="B287" s="169">
        <f ca="1">OFFSET(InputPriceData!B$15,CalculationsAndCharts!$A287+$A$11,0,1,1)</f>
        <v>41474</v>
      </c>
      <c r="C287" s="3">
        <f ca="1">OFFSET(InputPriceData!G$15,CalculationsAndCharts!$A287+$A$11,IF($C$7,8,0),1,1)</f>
        <v>2856200</v>
      </c>
      <c r="D287" s="4">
        <f ca="1">OFFSET(InputPriceData!C$15,CalculationsAndCharts!$A287+$A$11,IF($C$7,8,0),1,1)</f>
        <v>69.739999999999995</v>
      </c>
      <c r="E287" s="4">
        <f ca="1">OFFSET(InputPriceData!D$15,CalculationsAndCharts!$A287+$A$11,IF($C$7,8,0),1,1)</f>
        <v>69.84</v>
      </c>
      <c r="F287" s="4">
        <f ca="1">OFFSET(InputPriceData!E$15,CalculationsAndCharts!$A287+$A$11,IF($C$7,8,0),1,1)</f>
        <v>69.489999999999995</v>
      </c>
      <c r="G287" s="4">
        <f ca="1">OFFSET(InputPriceData!F$15,CalculationsAndCharts!$A287+$A$11,IF($C$7,8,0),1,1)</f>
        <v>69.8</v>
      </c>
      <c r="H287" s="133"/>
      <c r="I287" s="133"/>
      <c r="J287" s="37">
        <f t="shared" ca="1" si="69"/>
        <v>2546</v>
      </c>
      <c r="K287" s="124">
        <f t="shared" ca="1" si="70"/>
        <v>0.34000000000000341</v>
      </c>
      <c r="L287" s="343">
        <f t="shared" ca="1" si="61"/>
        <v>0.72554712714845682</v>
      </c>
      <c r="M287" s="345">
        <f t="shared" ca="1" si="71"/>
        <v>1.0331882835414576</v>
      </c>
      <c r="N287" s="344">
        <f t="shared" ca="1" si="62"/>
        <v>0.70224095521244223</v>
      </c>
      <c r="O287" s="4"/>
      <c r="P287" s="4"/>
      <c r="Q287" s="3"/>
      <c r="S287" s="4"/>
      <c r="T287" s="4" t="b">
        <f t="shared" ca="1" si="63"/>
        <v>0</v>
      </c>
      <c r="U287" t="b">
        <f t="shared" ca="1" si="64"/>
        <v>0</v>
      </c>
      <c r="W287" s="317" t="b">
        <f t="shared" ca="1" si="65"/>
        <v>0</v>
      </c>
      <c r="X287" s="317" t="b">
        <f t="shared" ca="1" si="72"/>
        <v>1</v>
      </c>
      <c r="Y287" s="317" t="b">
        <f t="shared" ca="1" si="66"/>
        <v>0</v>
      </c>
      <c r="Z287" t="b">
        <f t="shared" ca="1" si="67"/>
        <v>0</v>
      </c>
      <c r="AA287" s="37" t="b">
        <f t="shared" ca="1" si="73"/>
        <v>0</v>
      </c>
      <c r="AB287" t="b">
        <f t="shared" ca="1" si="68"/>
        <v>0</v>
      </c>
      <c r="AD287" t="b">
        <f t="shared" ca="1" si="74"/>
        <v>0</v>
      </c>
      <c r="AE287" s="37" t="b">
        <f t="shared" ca="1" si="75"/>
        <v>0</v>
      </c>
      <c r="AF287" t="b">
        <f t="shared" ca="1" si="76"/>
        <v>0</v>
      </c>
      <c r="AG287" s="317" t="b">
        <f t="shared" ca="1" si="77"/>
        <v>0</v>
      </c>
      <c r="AH287" s="317" t="b">
        <f t="shared" ca="1" si="78"/>
        <v>1</v>
      </c>
      <c r="AI287" s="317" t="b">
        <f t="shared" ca="1" si="79"/>
        <v>0</v>
      </c>
    </row>
    <row r="288" spans="1:35" x14ac:dyDescent="0.25">
      <c r="A288">
        <v>256</v>
      </c>
      <c r="B288" s="169">
        <f ca="1">OFFSET(InputPriceData!B$15,CalculationsAndCharts!$A288+$A$11,0,1,1)</f>
        <v>41473</v>
      </c>
      <c r="C288" s="3">
        <f ca="1">OFFSET(InputPriceData!G$15,CalculationsAndCharts!$A288+$A$11,IF($C$7,8,0),1,1)</f>
        <v>1717800</v>
      </c>
      <c r="D288" s="4">
        <f ca="1">OFFSET(InputPriceData!C$15,CalculationsAndCharts!$A288+$A$11,IF($C$7,8,0),1,1)</f>
        <v>69.709999999999994</v>
      </c>
      <c r="E288" s="4">
        <f ca="1">OFFSET(InputPriceData!D$15,CalculationsAndCharts!$A288+$A$11,IF($C$7,8,0),1,1)</f>
        <v>69.94</v>
      </c>
      <c r="F288" s="4">
        <f ca="1">OFFSET(InputPriceData!E$15,CalculationsAndCharts!$A288+$A$11,IF($C$7,8,0),1,1)</f>
        <v>69.42</v>
      </c>
      <c r="G288" s="4">
        <f ca="1">OFFSET(InputPriceData!F$15,CalculationsAndCharts!$A288+$A$11,IF($C$7,8,0),1,1)</f>
        <v>69.7</v>
      </c>
      <c r="H288" s="133"/>
      <c r="I288" s="133"/>
      <c r="J288" s="37">
        <f t="shared" ca="1" si="69"/>
        <v>2545</v>
      </c>
      <c r="K288" s="124">
        <f t="shared" ca="1" si="70"/>
        <v>0.14000000000000057</v>
      </c>
      <c r="L288" s="343">
        <f t="shared" ca="1" si="61"/>
        <v>0.86229100429456162</v>
      </c>
      <c r="M288" s="345">
        <f t="shared" ca="1" si="71"/>
        <v>1.0425714263788675</v>
      </c>
      <c r="N288" s="344">
        <f t="shared" ca="1" si="62"/>
        <v>0.82708098694928889</v>
      </c>
      <c r="O288" s="4"/>
      <c r="P288" s="4"/>
      <c r="Q288" s="3"/>
      <c r="S288" s="4"/>
      <c r="T288" s="4" t="b">
        <f t="shared" ca="1" si="63"/>
        <v>0</v>
      </c>
      <c r="U288" t="b">
        <f t="shared" ca="1" si="64"/>
        <v>0</v>
      </c>
      <c r="W288" s="317" t="b">
        <f t="shared" ca="1" si="65"/>
        <v>0</v>
      </c>
      <c r="X288" s="317" t="b">
        <f t="shared" ca="1" si="72"/>
        <v>1</v>
      </c>
      <c r="Y288" s="317" t="b">
        <f t="shared" ca="1" si="66"/>
        <v>0</v>
      </c>
      <c r="Z288" t="b">
        <f t="shared" ca="1" si="67"/>
        <v>0</v>
      </c>
      <c r="AA288" s="37" t="b">
        <f t="shared" ca="1" si="73"/>
        <v>0</v>
      </c>
      <c r="AB288" t="b">
        <f t="shared" ca="1" si="68"/>
        <v>0</v>
      </c>
      <c r="AD288" t="b">
        <f t="shared" ca="1" si="74"/>
        <v>0</v>
      </c>
      <c r="AE288" s="37" t="b">
        <f t="shared" ca="1" si="75"/>
        <v>0</v>
      </c>
      <c r="AF288" t="b">
        <f t="shared" ca="1" si="76"/>
        <v>0</v>
      </c>
      <c r="AG288" s="317" t="b">
        <f t="shared" ca="1" si="77"/>
        <v>0</v>
      </c>
      <c r="AH288" s="317" t="b">
        <f t="shared" ca="1" si="78"/>
        <v>1</v>
      </c>
      <c r="AI288" s="317" t="b">
        <f t="shared" ca="1" si="79"/>
        <v>0</v>
      </c>
    </row>
    <row r="289" spans="1:35" x14ac:dyDescent="0.25">
      <c r="A289">
        <v>257</v>
      </c>
      <c r="B289" s="169">
        <f ca="1">OFFSET(InputPriceData!B$15,CalculationsAndCharts!$A289+$A$11,0,1,1)</f>
        <v>41472</v>
      </c>
      <c r="C289" s="3">
        <f ca="1">OFFSET(InputPriceData!G$15,CalculationsAndCharts!$A289+$A$11,IF($C$7,8,0),1,1)</f>
        <v>1268400</v>
      </c>
      <c r="D289" s="4">
        <f ca="1">OFFSET(InputPriceData!C$15,CalculationsAndCharts!$A289+$A$11,IF($C$7,8,0),1,1)</f>
        <v>69.69</v>
      </c>
      <c r="E289" s="4">
        <f ca="1">OFFSET(InputPriceData!D$15,CalculationsAndCharts!$A289+$A$11,IF($C$7,8,0),1,1)</f>
        <v>69.94</v>
      </c>
      <c r="F289" s="4">
        <f ca="1">OFFSET(InputPriceData!E$15,CalculationsAndCharts!$A289+$A$11,IF($C$7,8,0),1,1)</f>
        <v>69.290000000000006</v>
      </c>
      <c r="G289" s="4">
        <f ca="1">OFFSET(InputPriceData!F$15,CalculationsAndCharts!$A289+$A$11,IF($C$7,8,0),1,1)</f>
        <v>69.459999999999994</v>
      </c>
      <c r="H289" s="133"/>
      <c r="I289" s="133"/>
      <c r="J289" s="37">
        <f t="shared" ca="1" si="69"/>
        <v>2544</v>
      </c>
      <c r="K289" s="124">
        <f t="shared" ca="1" si="70"/>
        <v>-0.58000000000001251</v>
      </c>
      <c r="L289" s="343">
        <f t="shared" ref="L289:L352" ca="1" si="80">IF(J289&gt;3,($D$21*(K289+K290)/2+$D$22*L290+$D$23*L291),IF(J289=1,0,IF(J289=2,($D$21*0*(G289+G290)/2+$D$22*L290),IF(J289=3,($D$21*0*(G289+G290)/2+$D$22*L290+$D$23*L291),0))))</f>
        <v>0.99884219068263924</v>
      </c>
      <c r="M289" s="345">
        <f t="shared" ca="1" si="71"/>
        <v>1.0520397844388167</v>
      </c>
      <c r="N289" s="344">
        <f t="shared" ref="N289:N352" ca="1" si="81">IF(M289=0,0,L289/M289)</f>
        <v>0.94943385740440001</v>
      </c>
      <c r="O289" s="4"/>
      <c r="P289" s="4"/>
      <c r="Q289" s="3"/>
      <c r="S289" s="4"/>
      <c r="T289" s="4" t="b">
        <f t="shared" ref="T289:T352" ca="1" si="82">AND(N290&lt;0,N289&gt;0)</f>
        <v>0</v>
      </c>
      <c r="U289" t="b">
        <f t="shared" ref="U289:U352" ca="1" si="83">AND(N290&gt;0,N289&lt;0)</f>
        <v>0</v>
      </c>
      <c r="W289" s="317" t="b">
        <f t="shared" ref="W289:W352" ca="1" si="84">AND(T290&lt;&gt;T291,T290,NOT(X290))</f>
        <v>0</v>
      </c>
      <c r="X289" s="317" t="b">
        <f t="shared" ca="1" si="72"/>
        <v>1</v>
      </c>
      <c r="Y289" s="317" t="b">
        <f t="shared" ref="Y289:Y352" ca="1" si="85">AND(X290,AND(U290&lt;&gt;U291,U290))</f>
        <v>0</v>
      </c>
      <c r="Z289" t="b">
        <f t="shared" ref="Z289:Z352" ca="1" si="86">AND(U290&lt;&gt;U291,U290,NOT(AA290))</f>
        <v>0</v>
      </c>
      <c r="AA289" s="37" t="b">
        <f t="shared" ca="1" si="73"/>
        <v>0</v>
      </c>
      <c r="AB289" t="b">
        <f t="shared" ref="AB289:AB352" ca="1" si="87">AND(AA290,AND(T290&lt;&gt;T291,T290))</f>
        <v>0</v>
      </c>
      <c r="AD289" t="b">
        <f t="shared" ca="1" si="74"/>
        <v>0</v>
      </c>
      <c r="AE289" s="37" t="b">
        <f t="shared" ca="1" si="75"/>
        <v>0</v>
      </c>
      <c r="AF289" t="b">
        <f t="shared" ca="1" si="76"/>
        <v>0</v>
      </c>
      <c r="AG289" s="317" t="b">
        <f t="shared" ca="1" si="77"/>
        <v>0</v>
      </c>
      <c r="AH289" s="317" t="b">
        <f t="shared" ca="1" si="78"/>
        <v>1</v>
      </c>
      <c r="AI289" s="317" t="b">
        <f t="shared" ca="1" si="79"/>
        <v>0</v>
      </c>
    </row>
    <row r="290" spans="1:35" x14ac:dyDescent="0.25">
      <c r="A290">
        <v>258</v>
      </c>
      <c r="B290" s="169">
        <f ca="1">OFFSET(InputPriceData!B$15,CalculationsAndCharts!$A290+$A$11,0,1,1)</f>
        <v>41471</v>
      </c>
      <c r="C290" s="3">
        <f ca="1">OFFSET(InputPriceData!G$15,CalculationsAndCharts!$A290+$A$11,IF($C$7,8,0),1,1)</f>
        <v>1287800</v>
      </c>
      <c r="D290" s="4">
        <f ca="1">OFFSET(InputPriceData!C$15,CalculationsAndCharts!$A290+$A$11,IF($C$7,8,0),1,1)</f>
        <v>70.010000000000005</v>
      </c>
      <c r="E290" s="4">
        <f ca="1">OFFSET(InputPriceData!D$15,CalculationsAndCharts!$A290+$A$11,IF($C$7,8,0),1,1)</f>
        <v>70.09</v>
      </c>
      <c r="F290" s="4">
        <f ca="1">OFFSET(InputPriceData!E$15,CalculationsAndCharts!$A290+$A$11,IF($C$7,8,0),1,1)</f>
        <v>69.44</v>
      </c>
      <c r="G290" s="4">
        <f ca="1">OFFSET(InputPriceData!F$15,CalculationsAndCharts!$A290+$A$11,IF($C$7,8,0),1,1)</f>
        <v>69.56</v>
      </c>
      <c r="H290" s="133"/>
      <c r="I290" s="133"/>
      <c r="J290" s="37">
        <f t="shared" ref="J290:J353" ca="1" si="88">$A$8-A290+1</f>
        <v>2543</v>
      </c>
      <c r="K290" s="124">
        <f t="shared" ref="K290:K353" ca="1" si="89">IF(J290&gt;2,G290-G292,0)</f>
        <v>9.0000000000003411E-2</v>
      </c>
      <c r="L290" s="343">
        <f t="shared" ca="1" si="80"/>
        <v>1.0615941316234276</v>
      </c>
      <c r="M290" s="345">
        <f t="shared" ref="M290:M353" ca="1" si="90">MAX(IF(J290=1,0.0000001,0.991*M291),ABS(L290))</f>
        <v>1.0615941316234276</v>
      </c>
      <c r="N290" s="344">
        <f t="shared" ca="1" si="81"/>
        <v>1</v>
      </c>
      <c r="O290" s="4"/>
      <c r="P290" s="4"/>
      <c r="Q290" s="3"/>
      <c r="S290" s="4"/>
      <c r="T290" s="4" t="b">
        <f t="shared" ca="1" si="82"/>
        <v>0</v>
      </c>
      <c r="U290" t="b">
        <f t="shared" ca="1" si="83"/>
        <v>0</v>
      </c>
      <c r="W290" s="317" t="b">
        <f t="shared" ca="1" si="84"/>
        <v>0</v>
      </c>
      <c r="X290" s="317" t="b">
        <f t="shared" ref="X290:X353" ca="1" si="91">IF(X291,IF(Y290,FALSE,X291),IF(W290,TRUE,X291))</f>
        <v>1</v>
      </c>
      <c r="Y290" s="317" t="b">
        <f t="shared" ca="1" si="85"/>
        <v>0</v>
      </c>
      <c r="Z290" t="b">
        <f t="shared" ca="1" si="86"/>
        <v>0</v>
      </c>
      <c r="AA290" s="37" t="b">
        <f t="shared" ref="AA290:AA353" ca="1" si="92">IF(AA291,IF(AB290,FALSE,AA291),IF(Z290,TRUE,AA291))</f>
        <v>0</v>
      </c>
      <c r="AB290" t="b">
        <f t="shared" ca="1" si="87"/>
        <v>0</v>
      </c>
      <c r="AD290" t="b">
        <f t="shared" ref="AD290:AD353" ca="1" si="93">AND($U291&lt;&gt;$U292,$U291,NOT(AE291))</f>
        <v>0</v>
      </c>
      <c r="AE290" s="37" t="b">
        <f t="shared" ref="AE290:AE353" ca="1" si="94">IF(AE291,IF(AF290,FALSE,AE291),IF(AD290,TRUE,AE291))</f>
        <v>0</v>
      </c>
      <c r="AF290" t="b">
        <f t="shared" ref="AF290:AF353" ca="1" si="95">AND(AE291,AND($T291&lt;&gt;$T292,$T291))</f>
        <v>0</v>
      </c>
      <c r="AG290" s="317" t="b">
        <f t="shared" ref="AG290:AG353" ca="1" si="96">AND($T291&lt;&gt;$T292,$T291,NOT(AH291))</f>
        <v>0</v>
      </c>
      <c r="AH290" s="317" t="b">
        <f t="shared" ref="AH290:AH353" ca="1" si="97">IF(AH291,IF(AI290,FALSE,AH291),IF(AG290,TRUE,AH291))</f>
        <v>1</v>
      </c>
      <c r="AI290" s="317" t="b">
        <f t="shared" ref="AI290:AI353" ca="1" si="98">AND(AH291,AND($U291&lt;&gt;$U292,$U291))</f>
        <v>0</v>
      </c>
    </row>
    <row r="291" spans="1:35" x14ac:dyDescent="0.25">
      <c r="A291">
        <v>259</v>
      </c>
      <c r="B291" s="169">
        <f ca="1">OFFSET(InputPriceData!B$15,CalculationsAndCharts!$A291+$A$11,0,1,1)</f>
        <v>41470</v>
      </c>
      <c r="C291" s="3">
        <f ca="1">OFFSET(InputPriceData!G$15,CalculationsAndCharts!$A291+$A$11,IF($C$7,8,0),1,1)</f>
        <v>1397100</v>
      </c>
      <c r="D291" s="4">
        <f ca="1">OFFSET(InputPriceData!C$15,CalculationsAndCharts!$A291+$A$11,IF($C$7,8,0),1,1)</f>
        <v>69.91</v>
      </c>
      <c r="E291" s="4">
        <f ca="1">OFFSET(InputPriceData!D$15,CalculationsAndCharts!$A291+$A$11,IF($C$7,8,0),1,1)</f>
        <v>70.13</v>
      </c>
      <c r="F291" s="4">
        <f ca="1">OFFSET(InputPriceData!E$15,CalculationsAndCharts!$A291+$A$11,IF($C$7,8,0),1,1)</f>
        <v>69.680000000000007</v>
      </c>
      <c r="G291" s="4">
        <f ca="1">OFFSET(InputPriceData!F$15,CalculationsAndCharts!$A291+$A$11,IF($C$7,8,0),1,1)</f>
        <v>70.040000000000006</v>
      </c>
      <c r="H291" s="133"/>
      <c r="I291" s="133"/>
      <c r="J291" s="37">
        <f t="shared" ca="1" si="88"/>
        <v>2542</v>
      </c>
      <c r="K291" s="124">
        <f t="shared" ca="1" si="89"/>
        <v>0.6600000000000108</v>
      </c>
      <c r="L291" s="343">
        <f t="shared" ca="1" si="80"/>
        <v>0.99846118998907984</v>
      </c>
      <c r="M291" s="345">
        <f t="shared" ca="1" si="90"/>
        <v>0.99846118998907984</v>
      </c>
      <c r="N291" s="344">
        <f t="shared" ca="1" si="81"/>
        <v>1</v>
      </c>
      <c r="O291" s="4"/>
      <c r="P291" s="4"/>
      <c r="Q291" s="3"/>
      <c r="S291" s="4"/>
      <c r="T291" s="4" t="b">
        <f t="shared" ca="1" si="82"/>
        <v>0</v>
      </c>
      <c r="U291" t="b">
        <f t="shared" ca="1" si="83"/>
        <v>0</v>
      </c>
      <c r="W291" s="317" t="b">
        <f t="shared" ca="1" si="84"/>
        <v>0</v>
      </c>
      <c r="X291" s="317" t="b">
        <f t="shared" ca="1" si="91"/>
        <v>1</v>
      </c>
      <c r="Y291" s="317" t="b">
        <f t="shared" ca="1" si="85"/>
        <v>0</v>
      </c>
      <c r="Z291" t="b">
        <f t="shared" ca="1" si="86"/>
        <v>0</v>
      </c>
      <c r="AA291" s="37" t="b">
        <f t="shared" ca="1" si="92"/>
        <v>0</v>
      </c>
      <c r="AB291" t="b">
        <f t="shared" ca="1" si="87"/>
        <v>0</v>
      </c>
      <c r="AD291" t="b">
        <f t="shared" ca="1" si="93"/>
        <v>0</v>
      </c>
      <c r="AE291" s="37" t="b">
        <f t="shared" ca="1" si="94"/>
        <v>0</v>
      </c>
      <c r="AF291" t="b">
        <f t="shared" ca="1" si="95"/>
        <v>0</v>
      </c>
      <c r="AG291" s="317" t="b">
        <f t="shared" ca="1" si="96"/>
        <v>0</v>
      </c>
      <c r="AH291" s="317" t="b">
        <f t="shared" ca="1" si="97"/>
        <v>1</v>
      </c>
      <c r="AI291" s="317" t="b">
        <f t="shared" ca="1" si="98"/>
        <v>0</v>
      </c>
    </row>
    <row r="292" spans="1:35" x14ac:dyDescent="0.25">
      <c r="A292">
        <v>260</v>
      </c>
      <c r="B292" s="169">
        <f ca="1">OFFSET(InputPriceData!B$15,CalculationsAndCharts!$A292+$A$11,0,1,1)</f>
        <v>41467</v>
      </c>
      <c r="C292" s="3">
        <f ca="1">OFFSET(InputPriceData!G$15,CalculationsAndCharts!$A292+$A$11,IF($C$7,8,0),1,1)</f>
        <v>1647900</v>
      </c>
      <c r="D292" s="4">
        <f ca="1">OFFSET(InputPriceData!C$15,CalculationsAndCharts!$A292+$A$11,IF($C$7,8,0),1,1)</f>
        <v>69.3</v>
      </c>
      <c r="E292" s="4">
        <f ca="1">OFFSET(InputPriceData!D$15,CalculationsAndCharts!$A292+$A$11,IF($C$7,8,0),1,1)</f>
        <v>69.599999999999994</v>
      </c>
      <c r="F292" s="4">
        <f ca="1">OFFSET(InputPriceData!E$15,CalculationsAndCharts!$A292+$A$11,IF($C$7,8,0),1,1)</f>
        <v>68.930000000000007</v>
      </c>
      <c r="G292" s="4">
        <f ca="1">OFFSET(InputPriceData!F$15,CalculationsAndCharts!$A292+$A$11,IF($C$7,8,0),1,1)</f>
        <v>69.47</v>
      </c>
      <c r="H292" s="133"/>
      <c r="I292" s="133"/>
      <c r="J292" s="37">
        <f t="shared" ca="1" si="88"/>
        <v>2541</v>
      </c>
      <c r="K292" s="124">
        <f t="shared" ca="1" si="89"/>
        <v>1.289999999999992</v>
      </c>
      <c r="L292" s="343">
        <f t="shared" ca="1" si="80"/>
        <v>0.82320532044303119</v>
      </c>
      <c r="M292" s="345">
        <f t="shared" ca="1" si="90"/>
        <v>0.82709386091347969</v>
      </c>
      <c r="N292" s="344">
        <f t="shared" ca="1" si="81"/>
        <v>0.99529854995398725</v>
      </c>
      <c r="O292" s="4"/>
      <c r="P292" s="4"/>
      <c r="Q292" s="3"/>
      <c r="S292" s="4"/>
      <c r="T292" s="4" t="b">
        <f t="shared" ca="1" si="82"/>
        <v>0</v>
      </c>
      <c r="U292" t="b">
        <f t="shared" ca="1" si="83"/>
        <v>0</v>
      </c>
      <c r="W292" s="317" t="b">
        <f t="shared" ca="1" si="84"/>
        <v>0</v>
      </c>
      <c r="X292" s="317" t="b">
        <f t="shared" ca="1" si="91"/>
        <v>1</v>
      </c>
      <c r="Y292" s="317" t="b">
        <f t="shared" ca="1" si="85"/>
        <v>0</v>
      </c>
      <c r="Z292" t="b">
        <f t="shared" ca="1" si="86"/>
        <v>0</v>
      </c>
      <c r="AA292" s="37" t="b">
        <f t="shared" ca="1" si="92"/>
        <v>0</v>
      </c>
      <c r="AB292" t="b">
        <f t="shared" ca="1" si="87"/>
        <v>0</v>
      </c>
      <c r="AD292" t="b">
        <f t="shared" ca="1" si="93"/>
        <v>0</v>
      </c>
      <c r="AE292" s="37" t="b">
        <f t="shared" ca="1" si="94"/>
        <v>0</v>
      </c>
      <c r="AF292" t="b">
        <f t="shared" ca="1" si="95"/>
        <v>0</v>
      </c>
      <c r="AG292" s="317" t="b">
        <f t="shared" ca="1" si="96"/>
        <v>0</v>
      </c>
      <c r="AH292" s="317" t="b">
        <f t="shared" ca="1" si="97"/>
        <v>1</v>
      </c>
      <c r="AI292" s="317" t="b">
        <f t="shared" ca="1" si="98"/>
        <v>0</v>
      </c>
    </row>
    <row r="293" spans="1:35" x14ac:dyDescent="0.25">
      <c r="A293">
        <v>261</v>
      </c>
      <c r="B293" s="169">
        <f ca="1">OFFSET(InputPriceData!B$15,CalculationsAndCharts!$A293+$A$11,0,1,1)</f>
        <v>41466</v>
      </c>
      <c r="C293" s="3">
        <f ca="1">OFFSET(InputPriceData!G$15,CalculationsAndCharts!$A293+$A$11,IF($C$7,8,0),1,1)</f>
        <v>1759800</v>
      </c>
      <c r="D293" s="4">
        <f ca="1">OFFSET(InputPriceData!C$15,CalculationsAndCharts!$A293+$A$11,IF($C$7,8,0),1,1)</f>
        <v>68.77</v>
      </c>
      <c r="E293" s="4">
        <f ca="1">OFFSET(InputPriceData!D$15,CalculationsAndCharts!$A293+$A$11,IF($C$7,8,0),1,1)</f>
        <v>69.489999999999995</v>
      </c>
      <c r="F293" s="4">
        <f ca="1">OFFSET(InputPriceData!E$15,CalculationsAndCharts!$A293+$A$11,IF($C$7,8,0),1,1)</f>
        <v>68.77</v>
      </c>
      <c r="G293" s="4">
        <f ca="1">OFFSET(InputPriceData!F$15,CalculationsAndCharts!$A293+$A$11,IF($C$7,8,0),1,1)</f>
        <v>69.38</v>
      </c>
      <c r="H293" s="133"/>
      <c r="I293" s="133"/>
      <c r="J293" s="37">
        <f t="shared" ca="1" si="88"/>
        <v>2540</v>
      </c>
      <c r="K293" s="124">
        <f t="shared" ca="1" si="89"/>
        <v>1.9399999999999977</v>
      </c>
      <c r="L293" s="343">
        <f t="shared" ca="1" si="80"/>
        <v>0.56863530498980785</v>
      </c>
      <c r="M293" s="345">
        <f t="shared" ca="1" si="90"/>
        <v>0.83460530869170502</v>
      </c>
      <c r="N293" s="344">
        <f t="shared" ca="1" si="81"/>
        <v>0.6813224155992712</v>
      </c>
      <c r="O293" s="4"/>
      <c r="P293" s="4"/>
      <c r="Q293" s="3"/>
      <c r="S293" s="4"/>
      <c r="T293" s="4" t="b">
        <f t="shared" ca="1" si="82"/>
        <v>0</v>
      </c>
      <c r="U293" t="b">
        <f t="shared" ca="1" si="83"/>
        <v>0</v>
      </c>
      <c r="W293" s="317" t="b">
        <f t="shared" ca="1" si="84"/>
        <v>0</v>
      </c>
      <c r="X293" s="317" t="b">
        <f t="shared" ca="1" si="91"/>
        <v>1</v>
      </c>
      <c r="Y293" s="317" t="b">
        <f t="shared" ca="1" si="85"/>
        <v>0</v>
      </c>
      <c r="Z293" t="b">
        <f t="shared" ca="1" si="86"/>
        <v>0</v>
      </c>
      <c r="AA293" s="37" t="b">
        <f t="shared" ca="1" si="92"/>
        <v>0</v>
      </c>
      <c r="AB293" t="b">
        <f t="shared" ca="1" si="87"/>
        <v>0</v>
      </c>
      <c r="AD293" t="b">
        <f t="shared" ca="1" si="93"/>
        <v>0</v>
      </c>
      <c r="AE293" s="37" t="b">
        <f t="shared" ca="1" si="94"/>
        <v>0</v>
      </c>
      <c r="AF293" t="b">
        <f t="shared" ca="1" si="95"/>
        <v>0</v>
      </c>
      <c r="AG293" s="317" t="b">
        <f t="shared" ca="1" si="96"/>
        <v>0</v>
      </c>
      <c r="AH293" s="317" t="b">
        <f t="shared" ca="1" si="97"/>
        <v>1</v>
      </c>
      <c r="AI293" s="317" t="b">
        <f t="shared" ca="1" si="98"/>
        <v>0</v>
      </c>
    </row>
    <row r="294" spans="1:35" x14ac:dyDescent="0.25">
      <c r="A294">
        <v>262</v>
      </c>
      <c r="B294" s="169">
        <f ca="1">OFFSET(InputPriceData!B$15,CalculationsAndCharts!$A294+$A$11,0,1,1)</f>
        <v>41465</v>
      </c>
      <c r="C294" s="3">
        <f ca="1">OFFSET(InputPriceData!G$15,CalculationsAndCharts!$A294+$A$11,IF($C$7,8,0),1,1)</f>
        <v>1738600</v>
      </c>
      <c r="D294" s="4">
        <f ca="1">OFFSET(InputPriceData!C$15,CalculationsAndCharts!$A294+$A$11,IF($C$7,8,0),1,1)</f>
        <v>67.489999999999995</v>
      </c>
      <c r="E294" s="4">
        <f ca="1">OFFSET(InputPriceData!D$15,CalculationsAndCharts!$A294+$A$11,IF($C$7,8,0),1,1)</f>
        <v>68.42</v>
      </c>
      <c r="F294" s="4">
        <f ca="1">OFFSET(InputPriceData!E$15,CalculationsAndCharts!$A294+$A$11,IF($C$7,8,0),1,1)</f>
        <v>67.489999999999995</v>
      </c>
      <c r="G294" s="4">
        <f ca="1">OFFSET(InputPriceData!F$15,CalculationsAndCharts!$A294+$A$11,IF($C$7,8,0),1,1)</f>
        <v>68.180000000000007</v>
      </c>
      <c r="H294" s="133"/>
      <c r="I294" s="133"/>
      <c r="J294" s="37">
        <f t="shared" ca="1" si="88"/>
        <v>2539</v>
      </c>
      <c r="K294" s="124">
        <f t="shared" ca="1" si="89"/>
        <v>1.3400000000000034</v>
      </c>
      <c r="L294" s="343">
        <f t="shared" ca="1" si="80"/>
        <v>0.30060928892996991</v>
      </c>
      <c r="M294" s="345">
        <f t="shared" ca="1" si="90"/>
        <v>0.84218497345278009</v>
      </c>
      <c r="N294" s="344">
        <f t="shared" ca="1" si="81"/>
        <v>0.35693974412477991</v>
      </c>
      <c r="O294" s="4"/>
      <c r="P294" s="4"/>
      <c r="Q294" s="3"/>
      <c r="S294" s="4"/>
      <c r="T294" s="4" t="b">
        <f t="shared" ca="1" si="82"/>
        <v>0</v>
      </c>
      <c r="U294" t="b">
        <f t="shared" ca="1" si="83"/>
        <v>0</v>
      </c>
      <c r="W294" s="317" t="b">
        <f t="shared" ca="1" si="84"/>
        <v>1</v>
      </c>
      <c r="X294" s="317" t="b">
        <f t="shared" ca="1" si="91"/>
        <v>1</v>
      </c>
      <c r="Y294" s="317" t="b">
        <f t="shared" ca="1" si="85"/>
        <v>0</v>
      </c>
      <c r="Z294" t="b">
        <f t="shared" ca="1" si="86"/>
        <v>0</v>
      </c>
      <c r="AA294" s="37" t="b">
        <f t="shared" ca="1" si="92"/>
        <v>0</v>
      </c>
      <c r="AB294" t="b">
        <f t="shared" ca="1" si="87"/>
        <v>1</v>
      </c>
      <c r="AD294" t="b">
        <f t="shared" ca="1" si="93"/>
        <v>0</v>
      </c>
      <c r="AE294" s="37" t="b">
        <f t="shared" ca="1" si="94"/>
        <v>0</v>
      </c>
      <c r="AF294" t="b">
        <f t="shared" ca="1" si="95"/>
        <v>1</v>
      </c>
      <c r="AG294" s="317" t="b">
        <f t="shared" ca="1" si="96"/>
        <v>1</v>
      </c>
      <c r="AH294" s="317" t="b">
        <f t="shared" ca="1" si="97"/>
        <v>1</v>
      </c>
      <c r="AI294" s="317" t="b">
        <f t="shared" ca="1" si="98"/>
        <v>0</v>
      </c>
    </row>
    <row r="295" spans="1:35" x14ac:dyDescent="0.25">
      <c r="A295">
        <v>263</v>
      </c>
      <c r="B295" s="169">
        <f ca="1">OFFSET(InputPriceData!B$15,CalculationsAndCharts!$A295+$A$11,0,1,1)</f>
        <v>41464</v>
      </c>
      <c r="C295" s="3">
        <f ca="1">OFFSET(InputPriceData!G$15,CalculationsAndCharts!$A295+$A$11,IF($C$7,8,0),1,1)</f>
        <v>2054400</v>
      </c>
      <c r="D295" s="4">
        <f ca="1">OFFSET(InputPriceData!C$15,CalculationsAndCharts!$A295+$A$11,IF($C$7,8,0),1,1)</f>
        <v>67.28</v>
      </c>
      <c r="E295" s="4">
        <f ca="1">OFFSET(InputPriceData!D$15,CalculationsAndCharts!$A295+$A$11,IF($C$7,8,0),1,1)</f>
        <v>67.88</v>
      </c>
      <c r="F295" s="4">
        <f ca="1">OFFSET(InputPriceData!E$15,CalculationsAndCharts!$A295+$A$11,IF($C$7,8,0),1,1)</f>
        <v>66.739999999999995</v>
      </c>
      <c r="G295" s="4">
        <f ca="1">OFFSET(InputPriceData!F$15,CalculationsAndCharts!$A295+$A$11,IF($C$7,8,0),1,1)</f>
        <v>67.44</v>
      </c>
      <c r="H295" s="133"/>
      <c r="I295" s="133"/>
      <c r="J295" s="37">
        <f t="shared" ca="1" si="88"/>
        <v>2538</v>
      </c>
      <c r="K295" s="124">
        <f t="shared" ca="1" si="89"/>
        <v>1.5999999999999943</v>
      </c>
      <c r="L295" s="343">
        <f t="shared" ca="1" si="80"/>
        <v>4.7704284043313699E-2</v>
      </c>
      <c r="M295" s="345">
        <f t="shared" ca="1" si="90"/>
        <v>0.8498334747253079</v>
      </c>
      <c r="N295" s="344">
        <f t="shared" ca="1" si="81"/>
        <v>5.6133684377087142E-2</v>
      </c>
      <c r="O295" s="4"/>
      <c r="P295" s="4"/>
      <c r="Q295" s="3"/>
      <c r="S295" s="4"/>
      <c r="T295" s="4" t="b">
        <f t="shared" ca="1" si="82"/>
        <v>1</v>
      </c>
      <c r="U295" t="b">
        <f t="shared" ca="1" si="83"/>
        <v>0</v>
      </c>
      <c r="W295" s="317" t="b">
        <f t="shared" ca="1" si="84"/>
        <v>0</v>
      </c>
      <c r="X295" s="317" t="b">
        <f t="shared" ca="1" si="91"/>
        <v>0</v>
      </c>
      <c r="Y295" s="317" t="b">
        <f t="shared" ca="1" si="85"/>
        <v>0</v>
      </c>
      <c r="Z295" t="b">
        <f t="shared" ca="1" si="86"/>
        <v>0</v>
      </c>
      <c r="AA295" s="37" t="b">
        <f t="shared" ca="1" si="92"/>
        <v>1</v>
      </c>
      <c r="AB295" t="b">
        <f t="shared" ca="1" si="87"/>
        <v>0</v>
      </c>
      <c r="AD295" t="b">
        <f t="shared" ca="1" si="93"/>
        <v>0</v>
      </c>
      <c r="AE295" s="37" t="b">
        <f t="shared" ca="1" si="94"/>
        <v>1</v>
      </c>
      <c r="AF295" t="b">
        <f t="shared" ca="1" si="95"/>
        <v>0</v>
      </c>
      <c r="AG295" s="317" t="b">
        <f t="shared" ca="1" si="96"/>
        <v>0</v>
      </c>
      <c r="AH295" s="317" t="b">
        <f t="shared" ca="1" si="97"/>
        <v>0</v>
      </c>
      <c r="AI295" s="317" t="b">
        <f t="shared" ca="1" si="98"/>
        <v>0</v>
      </c>
    </row>
    <row r="296" spans="1:35" x14ac:dyDescent="0.25">
      <c r="A296">
        <v>264</v>
      </c>
      <c r="B296" s="169">
        <f ca="1">OFFSET(InputPriceData!B$15,CalculationsAndCharts!$A296+$A$11,0,1,1)</f>
        <v>41463</v>
      </c>
      <c r="C296" s="3">
        <f ca="1">OFFSET(InputPriceData!G$15,CalculationsAndCharts!$A296+$A$11,IF($C$7,8,0),1,1)</f>
        <v>1969400</v>
      </c>
      <c r="D296" s="4">
        <f ca="1">OFFSET(InputPriceData!C$15,CalculationsAndCharts!$A296+$A$11,IF($C$7,8,0),1,1)</f>
        <v>66.3</v>
      </c>
      <c r="E296" s="4">
        <f ca="1">OFFSET(InputPriceData!D$15,CalculationsAndCharts!$A296+$A$11,IF($C$7,8,0),1,1)</f>
        <v>66.959999999999994</v>
      </c>
      <c r="F296" s="4">
        <f ca="1">OFFSET(InputPriceData!E$15,CalculationsAndCharts!$A296+$A$11,IF($C$7,8,0),1,1)</f>
        <v>66.14</v>
      </c>
      <c r="G296" s="4">
        <f ca="1">OFFSET(InputPriceData!F$15,CalculationsAndCharts!$A296+$A$11,IF($C$7,8,0),1,1)</f>
        <v>66.84</v>
      </c>
      <c r="H296" s="133"/>
      <c r="I296" s="133"/>
      <c r="J296" s="37">
        <f t="shared" ca="1" si="88"/>
        <v>2537</v>
      </c>
      <c r="K296" s="124">
        <f t="shared" ca="1" si="89"/>
        <v>1.6899999999999977</v>
      </c>
      <c r="L296" s="343">
        <f t="shared" ca="1" si="80"/>
        <v>-0.1714085013064556</v>
      </c>
      <c r="M296" s="345">
        <f t="shared" ca="1" si="90"/>
        <v>0.85755143766428654</v>
      </c>
      <c r="N296" s="344">
        <f t="shared" ca="1" si="81"/>
        <v>-0.19988130598127274</v>
      </c>
      <c r="O296" s="4"/>
      <c r="P296" s="4"/>
      <c r="Q296" s="3"/>
      <c r="S296" s="4"/>
      <c r="T296" s="4" t="b">
        <f t="shared" ca="1" si="82"/>
        <v>0</v>
      </c>
      <c r="U296" t="b">
        <f t="shared" ca="1" si="83"/>
        <v>0</v>
      </c>
      <c r="W296" s="317" t="b">
        <f t="shared" ca="1" si="84"/>
        <v>0</v>
      </c>
      <c r="X296" s="317" t="b">
        <f t="shared" ca="1" si="91"/>
        <v>0</v>
      </c>
      <c r="Y296" s="317" t="b">
        <f t="shared" ca="1" si="85"/>
        <v>0</v>
      </c>
      <c r="Z296" t="b">
        <f t="shared" ca="1" si="86"/>
        <v>0</v>
      </c>
      <c r="AA296" s="37" t="b">
        <f t="shared" ca="1" si="92"/>
        <v>1</v>
      </c>
      <c r="AB296" t="b">
        <f t="shared" ca="1" si="87"/>
        <v>0</v>
      </c>
      <c r="AD296" t="b">
        <f t="shared" ca="1" si="93"/>
        <v>0</v>
      </c>
      <c r="AE296" s="37" t="b">
        <f t="shared" ca="1" si="94"/>
        <v>1</v>
      </c>
      <c r="AF296" t="b">
        <f t="shared" ca="1" si="95"/>
        <v>0</v>
      </c>
      <c r="AG296" s="317" t="b">
        <f t="shared" ca="1" si="96"/>
        <v>0</v>
      </c>
      <c r="AH296" s="317" t="b">
        <f t="shared" ca="1" si="97"/>
        <v>0</v>
      </c>
      <c r="AI296" s="317" t="b">
        <f t="shared" ca="1" si="98"/>
        <v>0</v>
      </c>
    </row>
    <row r="297" spans="1:35" x14ac:dyDescent="0.25">
      <c r="A297">
        <v>265</v>
      </c>
      <c r="B297" s="169">
        <f ca="1">OFFSET(InputPriceData!B$15,CalculationsAndCharts!$A297+$A$11,0,1,1)</f>
        <v>41460</v>
      </c>
      <c r="C297" s="3">
        <f ca="1">OFFSET(InputPriceData!G$15,CalculationsAndCharts!$A297+$A$11,IF($C$7,8,0),1,1)</f>
        <v>1070500</v>
      </c>
      <c r="D297" s="4">
        <f ca="1">OFFSET(InputPriceData!C$15,CalculationsAndCharts!$A297+$A$11,IF($C$7,8,0),1,1)</f>
        <v>65.63</v>
      </c>
      <c r="E297" s="4">
        <f ca="1">OFFSET(InputPriceData!D$15,CalculationsAndCharts!$A297+$A$11,IF($C$7,8,0),1,1)</f>
        <v>66.010000000000005</v>
      </c>
      <c r="F297" s="4">
        <f ca="1">OFFSET(InputPriceData!E$15,CalculationsAndCharts!$A297+$A$11,IF($C$7,8,0),1,1)</f>
        <v>65.150000000000006</v>
      </c>
      <c r="G297" s="4">
        <f ca="1">OFFSET(InputPriceData!F$15,CalculationsAndCharts!$A297+$A$11,IF($C$7,8,0),1,1)</f>
        <v>65.84</v>
      </c>
      <c r="H297" s="133"/>
      <c r="I297" s="133"/>
      <c r="J297" s="37">
        <f t="shared" ca="1" si="88"/>
        <v>2536</v>
      </c>
      <c r="K297" s="124">
        <f t="shared" ca="1" si="89"/>
        <v>1.0200000000000102</v>
      </c>
      <c r="L297" s="343">
        <f t="shared" ca="1" si="80"/>
        <v>-0.28927280379681286</v>
      </c>
      <c r="M297" s="345">
        <f t="shared" ca="1" si="90"/>
        <v>0.86533949310220637</v>
      </c>
      <c r="N297" s="344">
        <f t="shared" ca="1" si="81"/>
        <v>-0.33428822572257949</v>
      </c>
      <c r="O297" s="4"/>
      <c r="P297" s="4"/>
      <c r="Q297" s="3"/>
      <c r="S297" s="4"/>
      <c r="T297" s="4" t="b">
        <f t="shared" ca="1" si="82"/>
        <v>0</v>
      </c>
      <c r="U297" t="b">
        <f t="shared" ca="1" si="83"/>
        <v>0</v>
      </c>
      <c r="W297" s="317" t="b">
        <f t="shared" ca="1" si="84"/>
        <v>0</v>
      </c>
      <c r="X297" s="317" t="b">
        <f t="shared" ca="1" si="91"/>
        <v>0</v>
      </c>
      <c r="Y297" s="317" t="b">
        <f t="shared" ca="1" si="85"/>
        <v>0</v>
      </c>
      <c r="Z297" t="b">
        <f t="shared" ca="1" si="86"/>
        <v>0</v>
      </c>
      <c r="AA297" s="37" t="b">
        <f t="shared" ca="1" si="92"/>
        <v>1</v>
      </c>
      <c r="AB297" t="b">
        <f t="shared" ca="1" si="87"/>
        <v>0</v>
      </c>
      <c r="AD297" t="b">
        <f t="shared" ca="1" si="93"/>
        <v>0</v>
      </c>
      <c r="AE297" s="37" t="b">
        <f t="shared" ca="1" si="94"/>
        <v>1</v>
      </c>
      <c r="AF297" t="b">
        <f t="shared" ca="1" si="95"/>
        <v>0</v>
      </c>
      <c r="AG297" s="317" t="b">
        <f t="shared" ca="1" si="96"/>
        <v>0</v>
      </c>
      <c r="AH297" s="317" t="b">
        <f t="shared" ca="1" si="97"/>
        <v>0</v>
      </c>
      <c r="AI297" s="317" t="b">
        <f t="shared" ca="1" si="98"/>
        <v>0</v>
      </c>
    </row>
    <row r="298" spans="1:35" x14ac:dyDescent="0.25">
      <c r="A298">
        <v>266</v>
      </c>
      <c r="B298" s="169">
        <f ca="1">OFFSET(InputPriceData!B$15,CalculationsAndCharts!$A298+$A$11,0,1,1)</f>
        <v>41458</v>
      </c>
      <c r="C298" s="3">
        <f ca="1">OFFSET(InputPriceData!G$15,CalculationsAndCharts!$A298+$A$11,IF($C$7,8,0),1,1)</f>
        <v>753000</v>
      </c>
      <c r="D298" s="4">
        <f ca="1">OFFSET(InputPriceData!C$15,CalculationsAndCharts!$A298+$A$11,IF($C$7,8,0),1,1)</f>
        <v>64.62</v>
      </c>
      <c r="E298" s="4">
        <f ca="1">OFFSET(InputPriceData!D$15,CalculationsAndCharts!$A298+$A$11,IF($C$7,8,0),1,1)</f>
        <v>65.28</v>
      </c>
      <c r="F298" s="4">
        <f ca="1">OFFSET(InputPriceData!E$15,CalculationsAndCharts!$A298+$A$11,IF($C$7,8,0),1,1)</f>
        <v>64.53</v>
      </c>
      <c r="G298" s="4">
        <f ca="1">OFFSET(InputPriceData!F$15,CalculationsAndCharts!$A298+$A$11,IF($C$7,8,0),1,1)</f>
        <v>65.150000000000006</v>
      </c>
      <c r="H298" s="133"/>
      <c r="I298" s="133"/>
      <c r="J298" s="37">
        <f t="shared" ca="1" si="88"/>
        <v>2535</v>
      </c>
      <c r="K298" s="124">
        <f t="shared" ca="1" si="89"/>
        <v>-0.94999999999998863</v>
      </c>
      <c r="L298" s="343">
        <f t="shared" ca="1" si="80"/>
        <v>-0.27047108107400075</v>
      </c>
      <c r="M298" s="345">
        <f t="shared" ca="1" si="90"/>
        <v>0.87319827760061186</v>
      </c>
      <c r="N298" s="344">
        <f t="shared" ca="1" si="81"/>
        <v>-0.30974761175343302</v>
      </c>
      <c r="O298" s="4"/>
      <c r="P298" s="4"/>
      <c r="Q298" s="3"/>
      <c r="S298" s="4"/>
      <c r="T298" s="4" t="b">
        <f t="shared" ca="1" si="82"/>
        <v>0</v>
      </c>
      <c r="U298" t="b">
        <f t="shared" ca="1" si="83"/>
        <v>0</v>
      </c>
      <c r="W298" s="317" t="b">
        <f t="shared" ca="1" si="84"/>
        <v>0</v>
      </c>
      <c r="X298" s="317" t="b">
        <f t="shared" ca="1" si="91"/>
        <v>0</v>
      </c>
      <c r="Y298" s="317" t="b">
        <f t="shared" ca="1" si="85"/>
        <v>0</v>
      </c>
      <c r="Z298" t="b">
        <f t="shared" ca="1" si="86"/>
        <v>0</v>
      </c>
      <c r="AA298" s="37" t="b">
        <f t="shared" ca="1" si="92"/>
        <v>1</v>
      </c>
      <c r="AB298" t="b">
        <f t="shared" ca="1" si="87"/>
        <v>0</v>
      </c>
      <c r="AD298" t="b">
        <f t="shared" ca="1" si="93"/>
        <v>0</v>
      </c>
      <c r="AE298" s="37" t="b">
        <f t="shared" ca="1" si="94"/>
        <v>1</v>
      </c>
      <c r="AF298" t="b">
        <f t="shared" ca="1" si="95"/>
        <v>0</v>
      </c>
      <c r="AG298" s="317" t="b">
        <f t="shared" ca="1" si="96"/>
        <v>0</v>
      </c>
      <c r="AH298" s="317" t="b">
        <f t="shared" ca="1" si="97"/>
        <v>0</v>
      </c>
      <c r="AI298" s="317" t="b">
        <f t="shared" ca="1" si="98"/>
        <v>0</v>
      </c>
    </row>
    <row r="299" spans="1:35" x14ac:dyDescent="0.25">
      <c r="A299">
        <v>267</v>
      </c>
      <c r="B299" s="169">
        <f ca="1">OFFSET(InputPriceData!B$15,CalculationsAndCharts!$A299+$A$11,0,1,1)</f>
        <v>41457</v>
      </c>
      <c r="C299" s="3">
        <f ca="1">OFFSET(InputPriceData!G$15,CalculationsAndCharts!$A299+$A$11,IF($C$7,8,0),1,1)</f>
        <v>1939100</v>
      </c>
      <c r="D299" s="4">
        <f ca="1">OFFSET(InputPriceData!C$15,CalculationsAndCharts!$A299+$A$11,IF($C$7,8,0),1,1)</f>
        <v>66.05</v>
      </c>
      <c r="E299" s="4">
        <f ca="1">OFFSET(InputPriceData!D$15,CalculationsAndCharts!$A299+$A$11,IF($C$7,8,0),1,1)</f>
        <v>66.05</v>
      </c>
      <c r="F299" s="4">
        <f ca="1">OFFSET(InputPriceData!E$15,CalculationsAndCharts!$A299+$A$11,IF($C$7,8,0),1,1)</f>
        <v>64.48</v>
      </c>
      <c r="G299" s="4">
        <f ca="1">OFFSET(InputPriceData!F$15,CalculationsAndCharts!$A299+$A$11,IF($C$7,8,0),1,1)</f>
        <v>64.819999999999993</v>
      </c>
      <c r="H299" s="133"/>
      <c r="I299" s="133"/>
      <c r="J299" s="37">
        <f t="shared" ca="1" si="88"/>
        <v>2534</v>
      </c>
      <c r="K299" s="124">
        <f t="shared" ca="1" si="89"/>
        <v>-1.3000000000000114</v>
      </c>
      <c r="L299" s="343">
        <f t="shared" ca="1" si="80"/>
        <v>-0.20351810677055529</v>
      </c>
      <c r="M299" s="345">
        <f t="shared" ca="1" si="90"/>
        <v>0.88112843350213099</v>
      </c>
      <c r="N299" s="344">
        <f t="shared" ca="1" si="81"/>
        <v>-0.2309743949149986</v>
      </c>
      <c r="O299" s="4"/>
      <c r="P299" s="4"/>
      <c r="Q299" s="3"/>
      <c r="S299" s="4"/>
      <c r="T299" s="4" t="b">
        <f t="shared" ca="1" si="82"/>
        <v>0</v>
      </c>
      <c r="U299" t="b">
        <f t="shared" ca="1" si="83"/>
        <v>0</v>
      </c>
      <c r="W299" s="317" t="b">
        <f t="shared" ca="1" si="84"/>
        <v>0</v>
      </c>
      <c r="X299" s="317" t="b">
        <f t="shared" ca="1" si="91"/>
        <v>0</v>
      </c>
      <c r="Y299" s="317" t="b">
        <f t="shared" ca="1" si="85"/>
        <v>0</v>
      </c>
      <c r="Z299" t="b">
        <f t="shared" ca="1" si="86"/>
        <v>0</v>
      </c>
      <c r="AA299" s="37" t="b">
        <f t="shared" ca="1" si="92"/>
        <v>1</v>
      </c>
      <c r="AB299" t="b">
        <f t="shared" ca="1" si="87"/>
        <v>0</v>
      </c>
      <c r="AD299" t="b">
        <f t="shared" ca="1" si="93"/>
        <v>0</v>
      </c>
      <c r="AE299" s="37" t="b">
        <f t="shared" ca="1" si="94"/>
        <v>1</v>
      </c>
      <c r="AF299" t="b">
        <f t="shared" ca="1" si="95"/>
        <v>0</v>
      </c>
      <c r="AG299" s="317" t="b">
        <f t="shared" ca="1" si="96"/>
        <v>0</v>
      </c>
      <c r="AH299" s="317" t="b">
        <f t="shared" ca="1" si="97"/>
        <v>0</v>
      </c>
      <c r="AI299" s="317" t="b">
        <f t="shared" ca="1" si="98"/>
        <v>0</v>
      </c>
    </row>
    <row r="300" spans="1:35" x14ac:dyDescent="0.25">
      <c r="A300">
        <v>268</v>
      </c>
      <c r="B300" s="169">
        <f ca="1">OFFSET(InputPriceData!B$15,CalculationsAndCharts!$A300+$A$11,0,1,1)</f>
        <v>41456</v>
      </c>
      <c r="C300" s="3">
        <f ca="1">OFFSET(InputPriceData!G$15,CalculationsAndCharts!$A300+$A$11,IF($C$7,8,0),1,1)</f>
        <v>1585300</v>
      </c>
      <c r="D300" s="4">
        <f ca="1">OFFSET(InputPriceData!C$15,CalculationsAndCharts!$A300+$A$11,IF($C$7,8,0),1,1)</f>
        <v>66</v>
      </c>
      <c r="E300" s="4">
        <f ca="1">OFFSET(InputPriceData!D$15,CalculationsAndCharts!$A300+$A$11,IF($C$7,8,0),1,1)</f>
        <v>66.44</v>
      </c>
      <c r="F300" s="4">
        <f ca="1">OFFSET(InputPriceData!E$15,CalculationsAndCharts!$A300+$A$11,IF($C$7,8,0),1,1)</f>
        <v>65.430000000000007</v>
      </c>
      <c r="G300" s="4">
        <f ca="1">OFFSET(InputPriceData!F$15,CalculationsAndCharts!$A300+$A$11,IF($C$7,8,0),1,1)</f>
        <v>66.099999999999994</v>
      </c>
      <c r="H300" s="133"/>
      <c r="I300" s="133"/>
      <c r="J300" s="37">
        <f t="shared" ca="1" si="88"/>
        <v>2533</v>
      </c>
      <c r="K300" s="124">
        <f t="shared" ca="1" si="89"/>
        <v>-0.34000000000000341</v>
      </c>
      <c r="L300" s="343">
        <f t="shared" ca="1" si="80"/>
        <v>-0.21265227866868569</v>
      </c>
      <c r="M300" s="345">
        <f t="shared" ca="1" si="90"/>
        <v>0.8891306089829778</v>
      </c>
      <c r="N300" s="344">
        <f t="shared" ca="1" si="81"/>
        <v>-0.23916877511609419</v>
      </c>
      <c r="O300" s="4"/>
      <c r="P300" s="4"/>
      <c r="Q300" s="3"/>
      <c r="S300" s="4"/>
      <c r="T300" s="4" t="b">
        <f t="shared" ca="1" si="82"/>
        <v>0</v>
      </c>
      <c r="U300" t="b">
        <f t="shared" ca="1" si="83"/>
        <v>0</v>
      </c>
      <c r="W300" s="317" t="b">
        <f t="shared" ca="1" si="84"/>
        <v>0</v>
      </c>
      <c r="X300" s="317" t="b">
        <f t="shared" ca="1" si="91"/>
        <v>0</v>
      </c>
      <c r="Y300" s="317" t="b">
        <f t="shared" ca="1" si="85"/>
        <v>0</v>
      </c>
      <c r="Z300" t="b">
        <f t="shared" ca="1" si="86"/>
        <v>0</v>
      </c>
      <c r="AA300" s="37" t="b">
        <f t="shared" ca="1" si="92"/>
        <v>1</v>
      </c>
      <c r="AB300" t="b">
        <f t="shared" ca="1" si="87"/>
        <v>0</v>
      </c>
      <c r="AD300" t="b">
        <f t="shared" ca="1" si="93"/>
        <v>0</v>
      </c>
      <c r="AE300" s="37" t="b">
        <f t="shared" ca="1" si="94"/>
        <v>1</v>
      </c>
      <c r="AF300" t="b">
        <f t="shared" ca="1" si="95"/>
        <v>0</v>
      </c>
      <c r="AG300" s="317" t="b">
        <f t="shared" ca="1" si="96"/>
        <v>0</v>
      </c>
      <c r="AH300" s="317" t="b">
        <f t="shared" ca="1" si="97"/>
        <v>0</v>
      </c>
      <c r="AI300" s="317" t="b">
        <f t="shared" ca="1" si="98"/>
        <v>0</v>
      </c>
    </row>
    <row r="301" spans="1:35" x14ac:dyDescent="0.25">
      <c r="A301">
        <v>269</v>
      </c>
      <c r="B301" s="169">
        <f ca="1">OFFSET(InputPriceData!B$15,CalculationsAndCharts!$A301+$A$11,0,1,1)</f>
        <v>41453</v>
      </c>
      <c r="C301" s="3">
        <f ca="1">OFFSET(InputPriceData!G$15,CalculationsAndCharts!$A301+$A$11,IF($C$7,8,0),1,1)</f>
        <v>1958000</v>
      </c>
      <c r="D301" s="4">
        <f ca="1">OFFSET(InputPriceData!C$15,CalculationsAndCharts!$A301+$A$11,IF($C$7,8,0),1,1)</f>
        <v>66.349999999999994</v>
      </c>
      <c r="E301" s="4">
        <f ca="1">OFFSET(InputPriceData!D$15,CalculationsAndCharts!$A301+$A$11,IF($C$7,8,0),1,1)</f>
        <v>66.66</v>
      </c>
      <c r="F301" s="4">
        <f ca="1">OFFSET(InputPriceData!E$15,CalculationsAndCharts!$A301+$A$11,IF($C$7,8,0),1,1)</f>
        <v>65.95</v>
      </c>
      <c r="G301" s="4">
        <f ca="1">OFFSET(InputPriceData!F$15,CalculationsAndCharts!$A301+$A$11,IF($C$7,8,0),1,1)</f>
        <v>66.12</v>
      </c>
      <c r="H301" s="133"/>
      <c r="I301" s="133"/>
      <c r="J301" s="37">
        <f t="shared" ca="1" si="88"/>
        <v>2532</v>
      </c>
      <c r="K301" s="124">
        <f t="shared" ca="1" si="89"/>
        <v>0.18999999999999773</v>
      </c>
      <c r="L301" s="343">
        <f t="shared" ca="1" si="80"/>
        <v>-0.30172394985072593</v>
      </c>
      <c r="M301" s="345">
        <f t="shared" ca="1" si="90"/>
        <v>0.89720545810593122</v>
      </c>
      <c r="N301" s="344">
        <f t="shared" ca="1" si="81"/>
        <v>-0.3362930387067507</v>
      </c>
      <c r="O301" s="4"/>
      <c r="P301" s="4"/>
      <c r="Q301" s="3"/>
      <c r="S301" s="4"/>
      <c r="T301" s="4" t="b">
        <f t="shared" ca="1" si="82"/>
        <v>0</v>
      </c>
      <c r="U301" t="b">
        <f t="shared" ca="1" si="83"/>
        <v>0</v>
      </c>
      <c r="W301" s="317" t="b">
        <f t="shared" ca="1" si="84"/>
        <v>0</v>
      </c>
      <c r="X301" s="317" t="b">
        <f t="shared" ca="1" si="91"/>
        <v>0</v>
      </c>
      <c r="Y301" s="317" t="b">
        <f t="shared" ca="1" si="85"/>
        <v>0</v>
      </c>
      <c r="Z301" t="b">
        <f t="shared" ca="1" si="86"/>
        <v>0</v>
      </c>
      <c r="AA301" s="37" t="b">
        <f t="shared" ca="1" si="92"/>
        <v>1</v>
      </c>
      <c r="AB301" t="b">
        <f t="shared" ca="1" si="87"/>
        <v>0</v>
      </c>
      <c r="AD301" t="b">
        <f t="shared" ca="1" si="93"/>
        <v>0</v>
      </c>
      <c r="AE301" s="37" t="b">
        <f t="shared" ca="1" si="94"/>
        <v>1</v>
      </c>
      <c r="AF301" t="b">
        <f t="shared" ca="1" si="95"/>
        <v>0</v>
      </c>
      <c r="AG301" s="317" t="b">
        <f t="shared" ca="1" si="96"/>
        <v>0</v>
      </c>
      <c r="AH301" s="317" t="b">
        <f t="shared" ca="1" si="97"/>
        <v>0</v>
      </c>
      <c r="AI301" s="317" t="b">
        <f t="shared" ca="1" si="98"/>
        <v>0</v>
      </c>
    </row>
    <row r="302" spans="1:35" x14ac:dyDescent="0.25">
      <c r="A302">
        <v>270</v>
      </c>
      <c r="B302" s="169">
        <f ca="1">OFFSET(InputPriceData!B$15,CalculationsAndCharts!$A302+$A$11,0,1,1)</f>
        <v>41452</v>
      </c>
      <c r="C302" s="3">
        <f ca="1">OFFSET(InputPriceData!G$15,CalculationsAndCharts!$A302+$A$11,IF($C$7,8,0),1,1)</f>
        <v>1730500</v>
      </c>
      <c r="D302" s="4">
        <f ca="1">OFFSET(InputPriceData!C$15,CalculationsAndCharts!$A302+$A$11,IF($C$7,8,0),1,1)</f>
        <v>66.5</v>
      </c>
      <c r="E302" s="4">
        <f ca="1">OFFSET(InputPriceData!D$15,CalculationsAndCharts!$A302+$A$11,IF($C$7,8,0),1,1)</f>
        <v>66.790000000000006</v>
      </c>
      <c r="F302" s="4">
        <f ca="1">OFFSET(InputPriceData!E$15,CalculationsAndCharts!$A302+$A$11,IF($C$7,8,0),1,1)</f>
        <v>66.36</v>
      </c>
      <c r="G302" s="4">
        <f ca="1">OFFSET(InputPriceData!F$15,CalculationsAndCharts!$A302+$A$11,IF($C$7,8,0),1,1)</f>
        <v>66.44</v>
      </c>
      <c r="H302" s="133"/>
      <c r="I302" s="133"/>
      <c r="J302" s="37">
        <f t="shared" ca="1" si="88"/>
        <v>2531</v>
      </c>
      <c r="K302" s="124">
        <f t="shared" ca="1" si="89"/>
        <v>1.1200000000000045</v>
      </c>
      <c r="L302" s="343">
        <f t="shared" ca="1" si="80"/>
        <v>-0.41267737019877571</v>
      </c>
      <c r="M302" s="345">
        <f t="shared" ca="1" si="90"/>
        <v>0.90535364087379544</v>
      </c>
      <c r="N302" s="344">
        <f t="shared" ca="1" si="81"/>
        <v>-0.45581897677076016</v>
      </c>
      <c r="O302" s="4"/>
      <c r="P302" s="4"/>
      <c r="Q302" s="3"/>
      <c r="S302" s="4"/>
      <c r="T302" s="4" t="b">
        <f t="shared" ca="1" si="82"/>
        <v>0</v>
      </c>
      <c r="U302" t="b">
        <f t="shared" ca="1" si="83"/>
        <v>0</v>
      </c>
      <c r="W302" s="317" t="b">
        <f t="shared" ca="1" si="84"/>
        <v>0</v>
      </c>
      <c r="X302" s="317" t="b">
        <f t="shared" ca="1" si="91"/>
        <v>0</v>
      </c>
      <c r="Y302" s="317" t="b">
        <f t="shared" ca="1" si="85"/>
        <v>0</v>
      </c>
      <c r="Z302" t="b">
        <f t="shared" ca="1" si="86"/>
        <v>0</v>
      </c>
      <c r="AA302" s="37" t="b">
        <f t="shared" ca="1" si="92"/>
        <v>1</v>
      </c>
      <c r="AB302" t="b">
        <f t="shared" ca="1" si="87"/>
        <v>0</v>
      </c>
      <c r="AD302" t="b">
        <f t="shared" ca="1" si="93"/>
        <v>0</v>
      </c>
      <c r="AE302" s="37" t="b">
        <f t="shared" ca="1" si="94"/>
        <v>1</v>
      </c>
      <c r="AF302" t="b">
        <f t="shared" ca="1" si="95"/>
        <v>0</v>
      </c>
      <c r="AG302" s="317" t="b">
        <f t="shared" ca="1" si="96"/>
        <v>0</v>
      </c>
      <c r="AH302" s="317" t="b">
        <f t="shared" ca="1" si="97"/>
        <v>0</v>
      </c>
      <c r="AI302" s="317" t="b">
        <f t="shared" ca="1" si="98"/>
        <v>0</v>
      </c>
    </row>
    <row r="303" spans="1:35" x14ac:dyDescent="0.25">
      <c r="A303">
        <v>271</v>
      </c>
      <c r="B303" s="169">
        <f ca="1">OFFSET(InputPriceData!B$15,CalculationsAndCharts!$A303+$A$11,0,1,1)</f>
        <v>41451</v>
      </c>
      <c r="C303" s="3">
        <f ca="1">OFFSET(InputPriceData!G$15,CalculationsAndCharts!$A303+$A$11,IF($C$7,8,0),1,1)</f>
        <v>2034200</v>
      </c>
      <c r="D303" s="4">
        <f ca="1">OFFSET(InputPriceData!C$15,CalculationsAndCharts!$A303+$A$11,IF($C$7,8,0),1,1)</f>
        <v>65.81</v>
      </c>
      <c r="E303" s="4">
        <f ca="1">OFFSET(InputPriceData!D$15,CalculationsAndCharts!$A303+$A$11,IF($C$7,8,0),1,1)</f>
        <v>66.319999999999993</v>
      </c>
      <c r="F303" s="4">
        <f ca="1">OFFSET(InputPriceData!E$15,CalculationsAndCharts!$A303+$A$11,IF($C$7,8,0),1,1)</f>
        <v>65.22</v>
      </c>
      <c r="G303" s="4">
        <f ca="1">OFFSET(InputPriceData!F$15,CalculationsAndCharts!$A303+$A$11,IF($C$7,8,0),1,1)</f>
        <v>65.930000000000007</v>
      </c>
      <c r="H303" s="133"/>
      <c r="I303" s="133"/>
      <c r="J303" s="37">
        <f t="shared" ca="1" si="88"/>
        <v>2530</v>
      </c>
      <c r="K303" s="124">
        <f t="shared" ca="1" si="89"/>
        <v>0.42000000000000171</v>
      </c>
      <c r="L303" s="343">
        <f t="shared" ca="1" si="80"/>
        <v>-0.45413979898517809</v>
      </c>
      <c r="M303" s="345">
        <f t="shared" ca="1" si="90"/>
        <v>0.91357582328334552</v>
      </c>
      <c r="N303" s="344">
        <f t="shared" ca="1" si="81"/>
        <v>-0.49710137616494987</v>
      </c>
      <c r="O303" s="4"/>
      <c r="P303" s="4"/>
      <c r="Q303" s="3"/>
      <c r="S303" s="4"/>
      <c r="T303" s="4" t="b">
        <f t="shared" ca="1" si="82"/>
        <v>0</v>
      </c>
      <c r="U303" t="b">
        <f t="shared" ca="1" si="83"/>
        <v>0</v>
      </c>
      <c r="W303" s="317" t="b">
        <f t="shared" ca="1" si="84"/>
        <v>0</v>
      </c>
      <c r="X303" s="317" t="b">
        <f t="shared" ca="1" si="91"/>
        <v>0</v>
      </c>
      <c r="Y303" s="317" t="b">
        <f t="shared" ca="1" si="85"/>
        <v>0</v>
      </c>
      <c r="Z303" t="b">
        <f t="shared" ca="1" si="86"/>
        <v>0</v>
      </c>
      <c r="AA303" s="37" t="b">
        <f t="shared" ca="1" si="92"/>
        <v>1</v>
      </c>
      <c r="AB303" t="b">
        <f t="shared" ca="1" si="87"/>
        <v>0</v>
      </c>
      <c r="AD303" t="b">
        <f t="shared" ca="1" si="93"/>
        <v>0</v>
      </c>
      <c r="AE303" s="37" t="b">
        <f t="shared" ca="1" si="94"/>
        <v>1</v>
      </c>
      <c r="AF303" t="b">
        <f t="shared" ca="1" si="95"/>
        <v>0</v>
      </c>
      <c r="AG303" s="317" t="b">
        <f t="shared" ca="1" si="96"/>
        <v>0</v>
      </c>
      <c r="AH303" s="317" t="b">
        <f t="shared" ca="1" si="97"/>
        <v>0</v>
      </c>
      <c r="AI303" s="317" t="b">
        <f t="shared" ca="1" si="98"/>
        <v>0</v>
      </c>
    </row>
    <row r="304" spans="1:35" x14ac:dyDescent="0.25">
      <c r="A304">
        <v>272</v>
      </c>
      <c r="B304" s="169">
        <f ca="1">OFFSET(InputPriceData!B$15,CalculationsAndCharts!$A304+$A$11,0,1,1)</f>
        <v>41450</v>
      </c>
      <c r="C304" s="3">
        <f ca="1">OFFSET(InputPriceData!G$15,CalculationsAndCharts!$A304+$A$11,IF($C$7,8,0),1,1)</f>
        <v>1453000</v>
      </c>
      <c r="D304" s="4">
        <f ca="1">OFFSET(InputPriceData!C$15,CalculationsAndCharts!$A304+$A$11,IF($C$7,8,0),1,1)</f>
        <v>65.959999999999994</v>
      </c>
      <c r="E304" s="4">
        <f ca="1">OFFSET(InputPriceData!D$15,CalculationsAndCharts!$A304+$A$11,IF($C$7,8,0),1,1)</f>
        <v>66.040000000000006</v>
      </c>
      <c r="F304" s="4">
        <f ca="1">OFFSET(InputPriceData!E$15,CalculationsAndCharts!$A304+$A$11,IF($C$7,8,0),1,1)</f>
        <v>65.03</v>
      </c>
      <c r="G304" s="4">
        <f ca="1">OFFSET(InputPriceData!F$15,CalculationsAndCharts!$A304+$A$11,IF($C$7,8,0),1,1)</f>
        <v>65.319999999999993</v>
      </c>
      <c r="H304" s="133"/>
      <c r="I304" s="133"/>
      <c r="J304" s="37">
        <f t="shared" ca="1" si="88"/>
        <v>2529</v>
      </c>
      <c r="K304" s="124">
        <f t="shared" ca="1" si="89"/>
        <v>-0.79000000000000625</v>
      </c>
      <c r="L304" s="343">
        <f t="shared" ca="1" si="80"/>
        <v>-0.36796954067922466</v>
      </c>
      <c r="M304" s="345">
        <f t="shared" ca="1" si="90"/>
        <v>0.92187267737976342</v>
      </c>
      <c r="N304" s="344">
        <f t="shared" ca="1" si="81"/>
        <v>-0.39915440570936939</v>
      </c>
      <c r="O304" s="4"/>
      <c r="P304" s="4"/>
      <c r="Q304" s="3"/>
      <c r="S304" s="4"/>
      <c r="T304" s="4" t="b">
        <f t="shared" ca="1" si="82"/>
        <v>0</v>
      </c>
      <c r="U304" t="b">
        <f t="shared" ca="1" si="83"/>
        <v>0</v>
      </c>
      <c r="W304" s="317" t="b">
        <f t="shared" ca="1" si="84"/>
        <v>0</v>
      </c>
      <c r="X304" s="317" t="b">
        <f t="shared" ca="1" si="91"/>
        <v>0</v>
      </c>
      <c r="Y304" s="317" t="b">
        <f t="shared" ca="1" si="85"/>
        <v>0</v>
      </c>
      <c r="Z304" t="b">
        <f t="shared" ca="1" si="86"/>
        <v>0</v>
      </c>
      <c r="AA304" s="37" t="b">
        <f t="shared" ca="1" si="92"/>
        <v>1</v>
      </c>
      <c r="AB304" t="b">
        <f t="shared" ca="1" si="87"/>
        <v>0</v>
      </c>
      <c r="AD304" t="b">
        <f t="shared" ca="1" si="93"/>
        <v>0</v>
      </c>
      <c r="AE304" s="37" t="b">
        <f t="shared" ca="1" si="94"/>
        <v>1</v>
      </c>
      <c r="AF304" t="b">
        <f t="shared" ca="1" si="95"/>
        <v>0</v>
      </c>
      <c r="AG304" s="317" t="b">
        <f t="shared" ca="1" si="96"/>
        <v>0</v>
      </c>
      <c r="AH304" s="317" t="b">
        <f t="shared" ca="1" si="97"/>
        <v>0</v>
      </c>
      <c r="AI304" s="317" t="b">
        <f t="shared" ca="1" si="98"/>
        <v>0</v>
      </c>
    </row>
    <row r="305" spans="1:35" x14ac:dyDescent="0.25">
      <c r="A305">
        <v>273</v>
      </c>
      <c r="B305" s="169">
        <f ca="1">OFFSET(InputPriceData!B$15,CalculationsAndCharts!$A305+$A$11,0,1,1)</f>
        <v>41449</v>
      </c>
      <c r="C305" s="3">
        <f ca="1">OFFSET(InputPriceData!G$15,CalculationsAndCharts!$A305+$A$11,IF($C$7,8,0),1,1)</f>
        <v>1788600</v>
      </c>
      <c r="D305" s="4">
        <f ca="1">OFFSET(InputPriceData!C$15,CalculationsAndCharts!$A305+$A$11,IF($C$7,8,0),1,1)</f>
        <v>65.86</v>
      </c>
      <c r="E305" s="4">
        <f ca="1">OFFSET(InputPriceData!D$15,CalculationsAndCharts!$A305+$A$11,IF($C$7,8,0),1,1)</f>
        <v>66.209999999999994</v>
      </c>
      <c r="F305" s="4">
        <f ca="1">OFFSET(InputPriceData!E$15,CalculationsAndCharts!$A305+$A$11,IF($C$7,8,0),1,1)</f>
        <v>65.14</v>
      </c>
      <c r="G305" s="4">
        <f ca="1">OFFSET(InputPriceData!F$15,CalculationsAndCharts!$A305+$A$11,IF($C$7,8,0),1,1)</f>
        <v>65.510000000000005</v>
      </c>
      <c r="H305" s="133"/>
      <c r="I305" s="133"/>
      <c r="J305" s="37">
        <f t="shared" ca="1" si="88"/>
        <v>2528</v>
      </c>
      <c r="K305" s="124">
        <f t="shared" ca="1" si="89"/>
        <v>-0.59999999999999432</v>
      </c>
      <c r="L305" s="343">
        <f t="shared" ca="1" si="80"/>
        <v>-0.21106345390371001</v>
      </c>
      <c r="M305" s="345">
        <f t="shared" ca="1" si="90"/>
        <v>0.93024488131156757</v>
      </c>
      <c r="N305" s="344">
        <f t="shared" ca="1" si="81"/>
        <v>-0.22689020723890269</v>
      </c>
      <c r="O305" s="4"/>
      <c r="P305" s="4"/>
      <c r="Q305" s="3"/>
      <c r="S305" s="4"/>
      <c r="T305" s="4" t="b">
        <f t="shared" ca="1" si="82"/>
        <v>0</v>
      </c>
      <c r="U305" t="b">
        <f t="shared" ca="1" si="83"/>
        <v>0</v>
      </c>
      <c r="W305" s="317" t="b">
        <f t="shared" ca="1" si="84"/>
        <v>0</v>
      </c>
      <c r="X305" s="317" t="b">
        <f t="shared" ca="1" si="91"/>
        <v>0</v>
      </c>
      <c r="Y305" s="317" t="b">
        <f t="shared" ca="1" si="85"/>
        <v>1</v>
      </c>
      <c r="Z305" t="b">
        <f t="shared" ca="1" si="86"/>
        <v>1</v>
      </c>
      <c r="AA305" s="37" t="b">
        <f t="shared" ca="1" si="92"/>
        <v>1</v>
      </c>
      <c r="AB305" t="b">
        <f t="shared" ca="1" si="87"/>
        <v>0</v>
      </c>
      <c r="AD305" t="b">
        <f t="shared" ca="1" si="93"/>
        <v>1</v>
      </c>
      <c r="AE305" s="37" t="b">
        <f t="shared" ca="1" si="94"/>
        <v>1</v>
      </c>
      <c r="AF305" t="b">
        <f t="shared" ca="1" si="95"/>
        <v>0</v>
      </c>
      <c r="AG305" s="317" t="b">
        <f t="shared" ca="1" si="96"/>
        <v>0</v>
      </c>
      <c r="AH305" s="317" t="b">
        <f t="shared" ca="1" si="97"/>
        <v>0</v>
      </c>
      <c r="AI305" s="317" t="b">
        <f t="shared" ca="1" si="98"/>
        <v>1</v>
      </c>
    </row>
    <row r="306" spans="1:35" x14ac:dyDescent="0.25">
      <c r="A306">
        <v>274</v>
      </c>
      <c r="B306" s="169">
        <f ca="1">OFFSET(InputPriceData!B$15,CalculationsAndCharts!$A306+$A$11,0,1,1)</f>
        <v>41446</v>
      </c>
      <c r="C306" s="3">
        <f ca="1">OFFSET(InputPriceData!G$15,CalculationsAndCharts!$A306+$A$11,IF($C$7,8,0),1,1)</f>
        <v>2344300</v>
      </c>
      <c r="D306" s="4">
        <f ca="1">OFFSET(InputPriceData!C$15,CalculationsAndCharts!$A306+$A$11,IF($C$7,8,0),1,1)</f>
        <v>66.36</v>
      </c>
      <c r="E306" s="4">
        <f ca="1">OFFSET(InputPriceData!D$15,CalculationsAndCharts!$A306+$A$11,IF($C$7,8,0),1,1)</f>
        <v>66.680000000000007</v>
      </c>
      <c r="F306" s="4">
        <f ca="1">OFFSET(InputPriceData!E$15,CalculationsAndCharts!$A306+$A$11,IF($C$7,8,0),1,1)</f>
        <v>66.040000000000006</v>
      </c>
      <c r="G306" s="4">
        <f ca="1">OFFSET(InputPriceData!F$15,CalculationsAndCharts!$A306+$A$11,IF($C$7,8,0),1,1)</f>
        <v>66.11</v>
      </c>
      <c r="H306" s="133"/>
      <c r="I306" s="133"/>
      <c r="J306" s="37">
        <f t="shared" ca="1" si="88"/>
        <v>2527</v>
      </c>
      <c r="K306" s="124">
        <f t="shared" ca="1" si="89"/>
        <v>-0.79000000000000625</v>
      </c>
      <c r="L306" s="343">
        <f t="shared" ca="1" si="80"/>
        <v>-2.6027719546550948E-2</v>
      </c>
      <c r="M306" s="345">
        <f t="shared" ca="1" si="90"/>
        <v>0.93869311938604194</v>
      </c>
      <c r="N306" s="344">
        <f t="shared" ca="1" si="81"/>
        <v>-2.7727613006873365E-2</v>
      </c>
      <c r="O306" s="4"/>
      <c r="P306" s="4"/>
      <c r="Q306" s="3"/>
      <c r="S306" s="4"/>
      <c r="T306" s="4" t="b">
        <f t="shared" ca="1" si="82"/>
        <v>0</v>
      </c>
      <c r="U306" t="b">
        <f t="shared" ca="1" si="83"/>
        <v>1</v>
      </c>
      <c r="W306" s="317" t="b">
        <f t="shared" ca="1" si="84"/>
        <v>0</v>
      </c>
      <c r="X306" s="317" t="b">
        <f t="shared" ca="1" si="91"/>
        <v>1</v>
      </c>
      <c r="Y306" s="317" t="b">
        <f t="shared" ca="1" si="85"/>
        <v>0</v>
      </c>
      <c r="Z306" t="b">
        <f t="shared" ca="1" si="86"/>
        <v>0</v>
      </c>
      <c r="AA306" s="37" t="b">
        <f t="shared" ca="1" si="92"/>
        <v>0</v>
      </c>
      <c r="AB306" t="b">
        <f t="shared" ca="1" si="87"/>
        <v>0</v>
      </c>
      <c r="AD306" t="b">
        <f t="shared" ca="1" si="93"/>
        <v>0</v>
      </c>
      <c r="AE306" s="37" t="b">
        <f t="shared" ca="1" si="94"/>
        <v>0</v>
      </c>
      <c r="AF306" t="b">
        <f t="shared" ca="1" si="95"/>
        <v>0</v>
      </c>
      <c r="AG306" s="317" t="b">
        <f t="shared" ca="1" si="96"/>
        <v>0</v>
      </c>
      <c r="AH306" s="317" t="b">
        <f t="shared" ca="1" si="97"/>
        <v>1</v>
      </c>
      <c r="AI306" s="317" t="b">
        <f t="shared" ca="1" si="98"/>
        <v>0</v>
      </c>
    </row>
    <row r="307" spans="1:35" x14ac:dyDescent="0.25">
      <c r="A307">
        <v>275</v>
      </c>
      <c r="B307" s="169">
        <f ca="1">OFFSET(InputPriceData!B$15,CalculationsAndCharts!$A307+$A$11,0,1,1)</f>
        <v>41445</v>
      </c>
      <c r="C307" s="3">
        <f ca="1">OFFSET(InputPriceData!G$15,CalculationsAndCharts!$A307+$A$11,IF($C$7,8,0),1,1)</f>
        <v>1925300</v>
      </c>
      <c r="D307" s="4">
        <f ca="1">OFFSET(InputPriceData!C$15,CalculationsAndCharts!$A307+$A$11,IF($C$7,8,0),1,1)</f>
        <v>66.59</v>
      </c>
      <c r="E307" s="4">
        <f ca="1">OFFSET(InputPriceData!D$15,CalculationsAndCharts!$A307+$A$11,IF($C$7,8,0),1,1)</f>
        <v>66.959999999999994</v>
      </c>
      <c r="F307" s="4">
        <f ca="1">OFFSET(InputPriceData!E$15,CalculationsAndCharts!$A307+$A$11,IF($C$7,8,0),1,1)</f>
        <v>66.010000000000005</v>
      </c>
      <c r="G307" s="4">
        <f ca="1">OFFSET(InputPriceData!F$15,CalculationsAndCharts!$A307+$A$11,IF($C$7,8,0),1,1)</f>
        <v>66.11</v>
      </c>
      <c r="H307" s="133"/>
      <c r="I307" s="133"/>
      <c r="J307" s="37">
        <f t="shared" ca="1" si="88"/>
        <v>2526</v>
      </c>
      <c r="K307" s="124">
        <f t="shared" ca="1" si="89"/>
        <v>-1.9599999999999937</v>
      </c>
      <c r="L307" s="343">
        <f t="shared" ca="1" si="80"/>
        <v>0.18007232037481649</v>
      </c>
      <c r="M307" s="345">
        <f t="shared" ca="1" si="90"/>
        <v>0.94721808212516845</v>
      </c>
      <c r="N307" s="344">
        <f t="shared" ca="1" si="81"/>
        <v>0.19010650638215029</v>
      </c>
      <c r="O307" s="4"/>
      <c r="P307" s="4"/>
      <c r="Q307" s="3"/>
      <c r="S307" s="4"/>
      <c r="T307" s="4" t="b">
        <f t="shared" ca="1" si="82"/>
        <v>0</v>
      </c>
      <c r="U307" t="b">
        <f t="shared" ca="1" si="83"/>
        <v>0</v>
      </c>
      <c r="W307" s="317" t="b">
        <f t="shared" ca="1" si="84"/>
        <v>0</v>
      </c>
      <c r="X307" s="317" t="b">
        <f t="shared" ca="1" si="91"/>
        <v>1</v>
      </c>
      <c r="Y307" s="317" t="b">
        <f t="shared" ca="1" si="85"/>
        <v>0</v>
      </c>
      <c r="Z307" t="b">
        <f t="shared" ca="1" si="86"/>
        <v>0</v>
      </c>
      <c r="AA307" s="37" t="b">
        <f t="shared" ca="1" si="92"/>
        <v>0</v>
      </c>
      <c r="AB307" t="b">
        <f t="shared" ca="1" si="87"/>
        <v>0</v>
      </c>
      <c r="AD307" t="b">
        <f t="shared" ca="1" si="93"/>
        <v>0</v>
      </c>
      <c r="AE307" s="37" t="b">
        <f t="shared" ca="1" si="94"/>
        <v>0</v>
      </c>
      <c r="AF307" t="b">
        <f t="shared" ca="1" si="95"/>
        <v>0</v>
      </c>
      <c r="AG307" s="317" t="b">
        <f t="shared" ca="1" si="96"/>
        <v>0</v>
      </c>
      <c r="AH307" s="317" t="b">
        <f t="shared" ca="1" si="97"/>
        <v>1</v>
      </c>
      <c r="AI307" s="317" t="b">
        <f t="shared" ca="1" si="98"/>
        <v>0</v>
      </c>
    </row>
    <row r="308" spans="1:35" x14ac:dyDescent="0.25">
      <c r="A308">
        <v>276</v>
      </c>
      <c r="B308" s="169">
        <f ca="1">OFFSET(InputPriceData!B$15,CalculationsAndCharts!$A308+$A$11,0,1,1)</f>
        <v>41444</v>
      </c>
      <c r="C308" s="3">
        <f ca="1">OFFSET(InputPriceData!G$15,CalculationsAndCharts!$A308+$A$11,IF($C$7,8,0),1,1)</f>
        <v>2434700</v>
      </c>
      <c r="D308" s="4">
        <f ca="1">OFFSET(InputPriceData!C$15,CalculationsAndCharts!$A308+$A$11,IF($C$7,8,0),1,1)</f>
        <v>68.069999999999993</v>
      </c>
      <c r="E308" s="4">
        <f ca="1">OFFSET(InputPriceData!D$15,CalculationsAndCharts!$A308+$A$11,IF($C$7,8,0),1,1)</f>
        <v>68.069999999999993</v>
      </c>
      <c r="F308" s="4">
        <f ca="1">OFFSET(InputPriceData!E$15,CalculationsAndCharts!$A308+$A$11,IF($C$7,8,0),1,1)</f>
        <v>66.819999999999993</v>
      </c>
      <c r="G308" s="4">
        <f ca="1">OFFSET(InputPriceData!F$15,CalculationsAndCharts!$A308+$A$11,IF($C$7,8,0),1,1)</f>
        <v>66.900000000000006</v>
      </c>
      <c r="H308" s="133"/>
      <c r="I308" s="133"/>
      <c r="J308" s="37">
        <f t="shared" ca="1" si="88"/>
        <v>2525</v>
      </c>
      <c r="K308" s="124">
        <f t="shared" ca="1" si="89"/>
        <v>-0.87999999999999545</v>
      </c>
      <c r="L308" s="343">
        <f t="shared" ca="1" si="80"/>
        <v>0.30984440740449626</v>
      </c>
      <c r="M308" s="345">
        <f t="shared" ca="1" si="90"/>
        <v>0.95582046632206707</v>
      </c>
      <c r="N308" s="344">
        <f t="shared" ca="1" si="81"/>
        <v>0.32416590596428291</v>
      </c>
      <c r="O308" s="4"/>
      <c r="P308" s="4"/>
      <c r="Q308" s="3"/>
      <c r="S308" s="4"/>
      <c r="T308" s="4" t="b">
        <f t="shared" ca="1" si="82"/>
        <v>0</v>
      </c>
      <c r="U308" t="b">
        <f t="shared" ca="1" si="83"/>
        <v>0</v>
      </c>
      <c r="W308" s="317" t="b">
        <f t="shared" ca="1" si="84"/>
        <v>0</v>
      </c>
      <c r="X308" s="317" t="b">
        <f t="shared" ca="1" si="91"/>
        <v>1</v>
      </c>
      <c r="Y308" s="317" t="b">
        <f t="shared" ca="1" si="85"/>
        <v>0</v>
      </c>
      <c r="Z308" t="b">
        <f t="shared" ca="1" si="86"/>
        <v>0</v>
      </c>
      <c r="AA308" s="37" t="b">
        <f t="shared" ca="1" si="92"/>
        <v>0</v>
      </c>
      <c r="AB308" t="b">
        <f t="shared" ca="1" si="87"/>
        <v>0</v>
      </c>
      <c r="AD308" t="b">
        <f t="shared" ca="1" si="93"/>
        <v>0</v>
      </c>
      <c r="AE308" s="37" t="b">
        <f t="shared" ca="1" si="94"/>
        <v>0</v>
      </c>
      <c r="AF308" t="b">
        <f t="shared" ca="1" si="95"/>
        <v>0</v>
      </c>
      <c r="AG308" s="317" t="b">
        <f t="shared" ca="1" si="96"/>
        <v>0</v>
      </c>
      <c r="AH308" s="317" t="b">
        <f t="shared" ca="1" si="97"/>
        <v>1</v>
      </c>
      <c r="AI308" s="317" t="b">
        <f t="shared" ca="1" si="98"/>
        <v>0</v>
      </c>
    </row>
    <row r="309" spans="1:35" x14ac:dyDescent="0.25">
      <c r="A309">
        <v>277</v>
      </c>
      <c r="B309" s="169">
        <f ca="1">OFFSET(InputPriceData!B$15,CalculationsAndCharts!$A309+$A$11,0,1,1)</f>
        <v>41443</v>
      </c>
      <c r="C309" s="3">
        <f ca="1">OFFSET(InputPriceData!G$15,CalculationsAndCharts!$A309+$A$11,IF($C$7,8,0),1,1)</f>
        <v>1855300</v>
      </c>
      <c r="D309" s="4">
        <f ca="1">OFFSET(InputPriceData!C$15,CalculationsAndCharts!$A309+$A$11,IF($C$7,8,0),1,1)</f>
        <v>68</v>
      </c>
      <c r="E309" s="4">
        <f ca="1">OFFSET(InputPriceData!D$15,CalculationsAndCharts!$A309+$A$11,IF($C$7,8,0),1,1)</f>
        <v>68.349999999999994</v>
      </c>
      <c r="F309" s="4">
        <f ca="1">OFFSET(InputPriceData!E$15,CalculationsAndCharts!$A309+$A$11,IF($C$7,8,0),1,1)</f>
        <v>67.7</v>
      </c>
      <c r="G309" s="4">
        <f ca="1">OFFSET(InputPriceData!F$15,CalculationsAndCharts!$A309+$A$11,IF($C$7,8,0),1,1)</f>
        <v>68.069999999999993</v>
      </c>
      <c r="H309" s="133"/>
      <c r="I309" s="133"/>
      <c r="J309" s="37">
        <f t="shared" ca="1" si="88"/>
        <v>2524</v>
      </c>
      <c r="K309" s="124">
        <f t="shared" ca="1" si="89"/>
        <v>0.65999999999999659</v>
      </c>
      <c r="L309" s="343">
        <f t="shared" ca="1" si="80"/>
        <v>0.29906724310686644</v>
      </c>
      <c r="M309" s="345">
        <f t="shared" ca="1" si="90"/>
        <v>0.96450097509794863</v>
      </c>
      <c r="N309" s="344">
        <f t="shared" ca="1" si="81"/>
        <v>0.31007458865087728</v>
      </c>
      <c r="O309" s="4"/>
      <c r="P309" s="4"/>
      <c r="Q309" s="3"/>
      <c r="S309" s="4"/>
      <c r="T309" s="4" t="b">
        <f t="shared" ca="1" si="82"/>
        <v>0</v>
      </c>
      <c r="U309" t="b">
        <f t="shared" ca="1" si="83"/>
        <v>0</v>
      </c>
      <c r="W309" s="317" t="b">
        <f t="shared" ca="1" si="84"/>
        <v>0</v>
      </c>
      <c r="X309" s="317" t="b">
        <f t="shared" ca="1" si="91"/>
        <v>1</v>
      </c>
      <c r="Y309" s="317" t="b">
        <f t="shared" ca="1" si="85"/>
        <v>0</v>
      </c>
      <c r="Z309" t="b">
        <f t="shared" ca="1" si="86"/>
        <v>0</v>
      </c>
      <c r="AA309" s="37" t="b">
        <f t="shared" ca="1" si="92"/>
        <v>0</v>
      </c>
      <c r="AB309" t="b">
        <f t="shared" ca="1" si="87"/>
        <v>0</v>
      </c>
      <c r="AD309" t="b">
        <f t="shared" ca="1" si="93"/>
        <v>0</v>
      </c>
      <c r="AE309" s="37" t="b">
        <f t="shared" ca="1" si="94"/>
        <v>0</v>
      </c>
      <c r="AF309" t="b">
        <f t="shared" ca="1" si="95"/>
        <v>0</v>
      </c>
      <c r="AG309" s="317" t="b">
        <f t="shared" ca="1" si="96"/>
        <v>0</v>
      </c>
      <c r="AH309" s="317" t="b">
        <f t="shared" ca="1" si="97"/>
        <v>1</v>
      </c>
      <c r="AI309" s="317" t="b">
        <f t="shared" ca="1" si="98"/>
        <v>0</v>
      </c>
    </row>
    <row r="310" spans="1:35" x14ac:dyDescent="0.25">
      <c r="A310">
        <v>278</v>
      </c>
      <c r="B310" s="169">
        <f ca="1">OFFSET(InputPriceData!B$15,CalculationsAndCharts!$A310+$A$11,0,1,1)</f>
        <v>41442</v>
      </c>
      <c r="C310" s="3">
        <f ca="1">OFFSET(InputPriceData!G$15,CalculationsAndCharts!$A310+$A$11,IF($C$7,8,0),1,1)</f>
        <v>1226900</v>
      </c>
      <c r="D310" s="4">
        <f ca="1">OFFSET(InputPriceData!C$15,CalculationsAndCharts!$A310+$A$11,IF($C$7,8,0),1,1)</f>
        <v>68.010000000000005</v>
      </c>
      <c r="E310" s="4">
        <f ca="1">OFFSET(InputPriceData!D$15,CalculationsAndCharts!$A310+$A$11,IF($C$7,8,0),1,1)</f>
        <v>68.489999999999995</v>
      </c>
      <c r="F310" s="4">
        <f ca="1">OFFSET(InputPriceData!E$15,CalculationsAndCharts!$A310+$A$11,IF($C$7,8,0),1,1)</f>
        <v>67.349999999999994</v>
      </c>
      <c r="G310" s="4">
        <f ca="1">OFFSET(InputPriceData!F$15,CalculationsAndCharts!$A310+$A$11,IF($C$7,8,0),1,1)</f>
        <v>67.78</v>
      </c>
      <c r="H310" s="133"/>
      <c r="I310" s="133"/>
      <c r="J310" s="37">
        <f t="shared" ca="1" si="88"/>
        <v>2523</v>
      </c>
      <c r="K310" s="124">
        <f t="shared" ca="1" si="89"/>
        <v>0.10999999999999943</v>
      </c>
      <c r="L310" s="343">
        <f t="shared" ca="1" si="80"/>
        <v>0.23186307386783964</v>
      </c>
      <c r="M310" s="345">
        <f t="shared" ca="1" si="90"/>
        <v>0.9732603179595849</v>
      </c>
      <c r="N310" s="344">
        <f t="shared" ca="1" si="81"/>
        <v>0.23823335811526208</v>
      </c>
      <c r="O310" s="4"/>
      <c r="P310" s="4"/>
      <c r="Q310" s="3"/>
      <c r="S310" s="4"/>
      <c r="T310" s="4" t="b">
        <f t="shared" ca="1" si="82"/>
        <v>0</v>
      </c>
      <c r="U310" t="b">
        <f t="shared" ca="1" si="83"/>
        <v>0</v>
      </c>
      <c r="W310" s="317" t="b">
        <f t="shared" ca="1" si="84"/>
        <v>0</v>
      </c>
      <c r="X310" s="317" t="b">
        <f t="shared" ca="1" si="91"/>
        <v>1</v>
      </c>
      <c r="Y310" s="317" t="b">
        <f t="shared" ca="1" si="85"/>
        <v>0</v>
      </c>
      <c r="Z310" t="b">
        <f t="shared" ca="1" si="86"/>
        <v>0</v>
      </c>
      <c r="AA310" s="37" t="b">
        <f t="shared" ca="1" si="92"/>
        <v>0</v>
      </c>
      <c r="AB310" t="b">
        <f t="shared" ca="1" si="87"/>
        <v>0</v>
      </c>
      <c r="AD310" t="b">
        <f t="shared" ca="1" si="93"/>
        <v>0</v>
      </c>
      <c r="AE310" s="37" t="b">
        <f t="shared" ca="1" si="94"/>
        <v>0</v>
      </c>
      <c r="AF310" t="b">
        <f t="shared" ca="1" si="95"/>
        <v>0</v>
      </c>
      <c r="AG310" s="317" t="b">
        <f t="shared" ca="1" si="96"/>
        <v>0</v>
      </c>
      <c r="AH310" s="317" t="b">
        <f t="shared" ca="1" si="97"/>
        <v>1</v>
      </c>
      <c r="AI310" s="317" t="b">
        <f t="shared" ca="1" si="98"/>
        <v>0</v>
      </c>
    </row>
    <row r="311" spans="1:35" x14ac:dyDescent="0.25">
      <c r="A311">
        <v>279</v>
      </c>
      <c r="B311" s="169">
        <f ca="1">OFFSET(InputPriceData!B$15,CalculationsAndCharts!$A311+$A$11,0,1,1)</f>
        <v>41439</v>
      </c>
      <c r="C311" s="3">
        <f ca="1">OFFSET(InputPriceData!G$15,CalculationsAndCharts!$A311+$A$11,IF($C$7,8,0),1,1)</f>
        <v>1834100</v>
      </c>
      <c r="D311" s="4">
        <f ca="1">OFFSET(InputPriceData!C$15,CalculationsAndCharts!$A311+$A$11,IF($C$7,8,0),1,1)</f>
        <v>67.36</v>
      </c>
      <c r="E311" s="4">
        <f ca="1">OFFSET(InputPriceData!D$15,CalculationsAndCharts!$A311+$A$11,IF($C$7,8,0),1,1)</f>
        <v>67.83</v>
      </c>
      <c r="F311" s="4">
        <f ca="1">OFFSET(InputPriceData!E$15,CalculationsAndCharts!$A311+$A$11,IF($C$7,8,0),1,1)</f>
        <v>66.97</v>
      </c>
      <c r="G311" s="4">
        <f ca="1">OFFSET(InputPriceData!F$15,CalculationsAndCharts!$A311+$A$11,IF($C$7,8,0),1,1)</f>
        <v>67.41</v>
      </c>
      <c r="H311" s="133"/>
      <c r="I311" s="133"/>
      <c r="J311" s="37">
        <f t="shared" ca="1" si="88"/>
        <v>2522</v>
      </c>
      <c r="K311" s="124">
        <f t="shared" ca="1" si="89"/>
        <v>0.70000000000000284</v>
      </c>
      <c r="L311" s="343">
        <f t="shared" ca="1" si="80"/>
        <v>0.1459407222705747</v>
      </c>
      <c r="M311" s="345">
        <f t="shared" ca="1" si="90"/>
        <v>0.98209921085730056</v>
      </c>
      <c r="N311" s="344">
        <f t="shared" ca="1" si="81"/>
        <v>0.14860079374585705</v>
      </c>
      <c r="O311" s="4"/>
      <c r="P311" s="4"/>
      <c r="Q311" s="3"/>
      <c r="S311" s="4"/>
      <c r="T311" s="4" t="b">
        <f t="shared" ca="1" si="82"/>
        <v>0</v>
      </c>
      <c r="U311" t="b">
        <f t="shared" ca="1" si="83"/>
        <v>0</v>
      </c>
      <c r="W311" s="317" t="b">
        <f t="shared" ca="1" si="84"/>
        <v>1</v>
      </c>
      <c r="X311" s="317" t="b">
        <f t="shared" ca="1" si="91"/>
        <v>1</v>
      </c>
      <c r="Y311" s="317" t="b">
        <f t="shared" ca="1" si="85"/>
        <v>0</v>
      </c>
      <c r="Z311" t="b">
        <f t="shared" ca="1" si="86"/>
        <v>0</v>
      </c>
      <c r="AA311" s="37" t="b">
        <f t="shared" ca="1" si="92"/>
        <v>0</v>
      </c>
      <c r="AB311" t="b">
        <f t="shared" ca="1" si="87"/>
        <v>1</v>
      </c>
      <c r="AD311" t="b">
        <f t="shared" ca="1" si="93"/>
        <v>0</v>
      </c>
      <c r="AE311" s="37" t="b">
        <f t="shared" ca="1" si="94"/>
        <v>0</v>
      </c>
      <c r="AF311" t="b">
        <f t="shared" ca="1" si="95"/>
        <v>1</v>
      </c>
      <c r="AG311" s="317" t="b">
        <f t="shared" ca="1" si="96"/>
        <v>1</v>
      </c>
      <c r="AH311" s="317" t="b">
        <f t="shared" ca="1" si="97"/>
        <v>1</v>
      </c>
      <c r="AI311" s="317" t="b">
        <f t="shared" ca="1" si="98"/>
        <v>0</v>
      </c>
    </row>
    <row r="312" spans="1:35" x14ac:dyDescent="0.25">
      <c r="A312">
        <v>280</v>
      </c>
      <c r="B312" s="169">
        <f ca="1">OFFSET(InputPriceData!B$15,CalculationsAndCharts!$A312+$A$11,0,1,1)</f>
        <v>41438</v>
      </c>
      <c r="C312" s="3">
        <f ca="1">OFFSET(InputPriceData!G$15,CalculationsAndCharts!$A312+$A$11,IF($C$7,8,0),1,1)</f>
        <v>1873900</v>
      </c>
      <c r="D312" s="4">
        <f ca="1">OFFSET(InputPriceData!C$15,CalculationsAndCharts!$A312+$A$11,IF($C$7,8,0),1,1)</f>
        <v>66.69</v>
      </c>
      <c r="E312" s="4">
        <f ca="1">OFFSET(InputPriceData!D$15,CalculationsAndCharts!$A312+$A$11,IF($C$7,8,0),1,1)</f>
        <v>68.13</v>
      </c>
      <c r="F312" s="4">
        <f ca="1">OFFSET(InputPriceData!E$15,CalculationsAndCharts!$A312+$A$11,IF($C$7,8,0),1,1)</f>
        <v>66.66</v>
      </c>
      <c r="G312" s="4">
        <f ca="1">OFFSET(InputPriceData!F$15,CalculationsAndCharts!$A312+$A$11,IF($C$7,8,0),1,1)</f>
        <v>67.67</v>
      </c>
      <c r="H312" s="133"/>
      <c r="I312" s="133"/>
      <c r="J312" s="37">
        <f t="shared" ca="1" si="88"/>
        <v>2521</v>
      </c>
      <c r="K312" s="124">
        <f t="shared" ca="1" si="89"/>
        <v>1.1299999999999955</v>
      </c>
      <c r="L312" s="343">
        <f t="shared" ca="1" si="80"/>
        <v>4.3881868455605995E-2</v>
      </c>
      <c r="M312" s="345">
        <f t="shared" ca="1" si="90"/>
        <v>0.99101837624349198</v>
      </c>
      <c r="N312" s="344">
        <f t="shared" ca="1" si="81"/>
        <v>4.4279570901543275E-2</v>
      </c>
      <c r="O312" s="4"/>
      <c r="P312" s="4"/>
      <c r="Q312" s="3"/>
      <c r="S312" s="4"/>
      <c r="T312" s="4" t="b">
        <f t="shared" ca="1" si="82"/>
        <v>1</v>
      </c>
      <c r="U312" t="b">
        <f t="shared" ca="1" si="83"/>
        <v>0</v>
      </c>
      <c r="W312" s="317" t="b">
        <f t="shared" ca="1" si="84"/>
        <v>0</v>
      </c>
      <c r="X312" s="317" t="b">
        <f t="shared" ca="1" si="91"/>
        <v>0</v>
      </c>
      <c r="Y312" s="317" t="b">
        <f t="shared" ca="1" si="85"/>
        <v>0</v>
      </c>
      <c r="Z312" t="b">
        <f t="shared" ca="1" si="86"/>
        <v>0</v>
      </c>
      <c r="AA312" s="37" t="b">
        <f t="shared" ca="1" si="92"/>
        <v>1</v>
      </c>
      <c r="AB312" t="b">
        <f t="shared" ca="1" si="87"/>
        <v>0</v>
      </c>
      <c r="AD312" t="b">
        <f t="shared" ca="1" si="93"/>
        <v>0</v>
      </c>
      <c r="AE312" s="37" t="b">
        <f t="shared" ca="1" si="94"/>
        <v>1</v>
      </c>
      <c r="AF312" t="b">
        <f t="shared" ca="1" si="95"/>
        <v>0</v>
      </c>
      <c r="AG312" s="317" t="b">
        <f t="shared" ca="1" si="96"/>
        <v>0</v>
      </c>
      <c r="AH312" s="317" t="b">
        <f t="shared" ca="1" si="97"/>
        <v>0</v>
      </c>
      <c r="AI312" s="317" t="b">
        <f t="shared" ca="1" si="98"/>
        <v>0</v>
      </c>
    </row>
    <row r="313" spans="1:35" x14ac:dyDescent="0.25">
      <c r="A313">
        <v>281</v>
      </c>
      <c r="B313" s="169">
        <f ca="1">OFFSET(InputPriceData!B$15,CalculationsAndCharts!$A313+$A$11,0,1,1)</f>
        <v>41437</v>
      </c>
      <c r="C313" s="3">
        <f ca="1">OFFSET(InputPriceData!G$15,CalculationsAndCharts!$A313+$A$11,IF($C$7,8,0),1,1)</f>
        <v>1336800</v>
      </c>
      <c r="D313" s="4">
        <f ca="1">OFFSET(InputPriceData!C$15,CalculationsAndCharts!$A313+$A$11,IF($C$7,8,0),1,1)</f>
        <v>67.05</v>
      </c>
      <c r="E313" s="4">
        <f ca="1">OFFSET(InputPriceData!D$15,CalculationsAndCharts!$A313+$A$11,IF($C$7,8,0),1,1)</f>
        <v>67.3</v>
      </c>
      <c r="F313" s="4">
        <f ca="1">OFFSET(InputPriceData!E$15,CalculationsAndCharts!$A313+$A$11,IF($C$7,8,0),1,1)</f>
        <v>66.56</v>
      </c>
      <c r="G313" s="4">
        <f ca="1">OFFSET(InputPriceData!F$15,CalculationsAndCharts!$A313+$A$11,IF($C$7,8,0),1,1)</f>
        <v>66.709999999999994</v>
      </c>
      <c r="H313" s="133"/>
      <c r="I313" s="133"/>
      <c r="J313" s="37">
        <f t="shared" ca="1" si="88"/>
        <v>2520</v>
      </c>
      <c r="K313" s="124">
        <f t="shared" ca="1" si="89"/>
        <v>-0.24000000000000909</v>
      </c>
      <c r="L313" s="343">
        <f t="shared" ca="1" si="80"/>
        <v>-7.9287983037183291E-3</v>
      </c>
      <c r="M313" s="345">
        <f t="shared" ca="1" si="90"/>
        <v>1.000018543131677</v>
      </c>
      <c r="N313" s="344">
        <f t="shared" ca="1" si="81"/>
        <v>-7.9286512816935904E-3</v>
      </c>
      <c r="O313" s="4"/>
      <c r="P313" s="4"/>
      <c r="Q313" s="3"/>
      <c r="S313" s="4"/>
      <c r="T313" s="4" t="b">
        <f t="shared" ca="1" si="82"/>
        <v>0</v>
      </c>
      <c r="U313" t="b">
        <f t="shared" ca="1" si="83"/>
        <v>0</v>
      </c>
      <c r="W313" s="317" t="b">
        <f t="shared" ca="1" si="84"/>
        <v>0</v>
      </c>
      <c r="X313" s="317" t="b">
        <f t="shared" ca="1" si="91"/>
        <v>0</v>
      </c>
      <c r="Y313" s="317" t="b">
        <f t="shared" ca="1" si="85"/>
        <v>0</v>
      </c>
      <c r="Z313" t="b">
        <f t="shared" ca="1" si="86"/>
        <v>0</v>
      </c>
      <c r="AA313" s="37" t="b">
        <f t="shared" ca="1" si="92"/>
        <v>1</v>
      </c>
      <c r="AB313" t="b">
        <f t="shared" ca="1" si="87"/>
        <v>0</v>
      </c>
      <c r="AD313" t="b">
        <f t="shared" ca="1" si="93"/>
        <v>0</v>
      </c>
      <c r="AE313" s="37" t="b">
        <f t="shared" ca="1" si="94"/>
        <v>1</v>
      </c>
      <c r="AF313" t="b">
        <f t="shared" ca="1" si="95"/>
        <v>0</v>
      </c>
      <c r="AG313" s="317" t="b">
        <f t="shared" ca="1" si="96"/>
        <v>0</v>
      </c>
      <c r="AH313" s="317" t="b">
        <f t="shared" ca="1" si="97"/>
        <v>0</v>
      </c>
      <c r="AI313" s="317" t="b">
        <f t="shared" ca="1" si="98"/>
        <v>0</v>
      </c>
    </row>
    <row r="314" spans="1:35" x14ac:dyDescent="0.25">
      <c r="A314">
        <v>282</v>
      </c>
      <c r="B314" s="169">
        <f ca="1">OFFSET(InputPriceData!B$15,CalculationsAndCharts!$A314+$A$11,0,1,1)</f>
        <v>41436</v>
      </c>
      <c r="C314" s="3">
        <f ca="1">OFFSET(InputPriceData!G$15,CalculationsAndCharts!$A314+$A$11,IF($C$7,8,0),1,1)</f>
        <v>1470800</v>
      </c>
      <c r="D314" s="4">
        <f ca="1">OFFSET(InputPriceData!C$15,CalculationsAndCharts!$A314+$A$11,IF($C$7,8,0),1,1)</f>
        <v>66.48</v>
      </c>
      <c r="E314" s="4">
        <f ca="1">OFFSET(InputPriceData!D$15,CalculationsAndCharts!$A314+$A$11,IF($C$7,8,0),1,1)</f>
        <v>67.180000000000007</v>
      </c>
      <c r="F314" s="4">
        <f ca="1">OFFSET(InputPriceData!E$15,CalculationsAndCharts!$A314+$A$11,IF($C$7,8,0),1,1)</f>
        <v>66.22</v>
      </c>
      <c r="G314" s="4">
        <f ca="1">OFFSET(InputPriceData!F$15,CalculationsAndCharts!$A314+$A$11,IF($C$7,8,0),1,1)</f>
        <v>66.540000000000006</v>
      </c>
      <c r="H314" s="133"/>
      <c r="I314" s="133"/>
      <c r="J314" s="37">
        <f t="shared" ca="1" si="88"/>
        <v>2519</v>
      </c>
      <c r="K314" s="124">
        <f t="shared" ca="1" si="89"/>
        <v>-0.86999999999999034</v>
      </c>
      <c r="L314" s="343">
        <f t="shared" ca="1" si="80"/>
        <v>-3.2912241038135642E-2</v>
      </c>
      <c r="M314" s="345">
        <f t="shared" ca="1" si="90"/>
        <v>1.0091004471560818</v>
      </c>
      <c r="N314" s="344">
        <f t="shared" ca="1" si="81"/>
        <v>-3.2615426076651979E-2</v>
      </c>
      <c r="O314" s="4"/>
      <c r="P314" s="4"/>
      <c r="Q314" s="3"/>
      <c r="S314" s="4"/>
      <c r="T314" s="4" t="b">
        <f t="shared" ca="1" si="82"/>
        <v>0</v>
      </c>
      <c r="U314" t="b">
        <f t="shared" ca="1" si="83"/>
        <v>0</v>
      </c>
      <c r="W314" s="317" t="b">
        <f t="shared" ca="1" si="84"/>
        <v>0</v>
      </c>
      <c r="X314" s="317" t="b">
        <f t="shared" ca="1" si="91"/>
        <v>0</v>
      </c>
      <c r="Y314" s="317" t="b">
        <f t="shared" ca="1" si="85"/>
        <v>0</v>
      </c>
      <c r="Z314" t="b">
        <f t="shared" ca="1" si="86"/>
        <v>0</v>
      </c>
      <c r="AA314" s="37" t="b">
        <f t="shared" ca="1" si="92"/>
        <v>1</v>
      </c>
      <c r="AB314" t="b">
        <f t="shared" ca="1" si="87"/>
        <v>0</v>
      </c>
      <c r="AD314" t="b">
        <f t="shared" ca="1" si="93"/>
        <v>0</v>
      </c>
      <c r="AE314" s="37" t="b">
        <f t="shared" ca="1" si="94"/>
        <v>1</v>
      </c>
      <c r="AF314" t="b">
        <f t="shared" ca="1" si="95"/>
        <v>0</v>
      </c>
      <c r="AG314" s="317" t="b">
        <f t="shared" ca="1" si="96"/>
        <v>0</v>
      </c>
      <c r="AH314" s="317" t="b">
        <f t="shared" ca="1" si="97"/>
        <v>0</v>
      </c>
      <c r="AI314" s="317" t="b">
        <f t="shared" ca="1" si="98"/>
        <v>0</v>
      </c>
    </row>
    <row r="315" spans="1:35" x14ac:dyDescent="0.25">
      <c r="A315">
        <v>283</v>
      </c>
      <c r="B315" s="169">
        <f ca="1">OFFSET(InputPriceData!B$15,CalculationsAndCharts!$A315+$A$11,0,1,1)</f>
        <v>41435</v>
      </c>
      <c r="C315" s="3">
        <f ca="1">OFFSET(InputPriceData!G$15,CalculationsAndCharts!$A315+$A$11,IF($C$7,8,0),1,1)</f>
        <v>1467300</v>
      </c>
      <c r="D315" s="4">
        <f ca="1">OFFSET(InputPriceData!C$15,CalculationsAndCharts!$A315+$A$11,IF($C$7,8,0),1,1)</f>
        <v>67.44</v>
      </c>
      <c r="E315" s="4">
        <f ca="1">OFFSET(InputPriceData!D$15,CalculationsAndCharts!$A315+$A$11,IF($C$7,8,0),1,1)</f>
        <v>67.48</v>
      </c>
      <c r="F315" s="4">
        <f ca="1">OFFSET(InputPriceData!E$15,CalculationsAndCharts!$A315+$A$11,IF($C$7,8,0),1,1)</f>
        <v>66.77</v>
      </c>
      <c r="G315" s="4">
        <f ca="1">OFFSET(InputPriceData!F$15,CalculationsAndCharts!$A315+$A$11,IF($C$7,8,0),1,1)</f>
        <v>66.95</v>
      </c>
      <c r="H315" s="133"/>
      <c r="I315" s="133"/>
      <c r="J315" s="37">
        <f t="shared" ca="1" si="88"/>
        <v>2518</v>
      </c>
      <c r="K315" s="124">
        <f t="shared" ca="1" si="89"/>
        <v>0.96999999999999886</v>
      </c>
      <c r="L315" s="343">
        <f t="shared" ca="1" si="80"/>
        <v>-0.13619272693198894</v>
      </c>
      <c r="M315" s="345">
        <f t="shared" ca="1" si="90"/>
        <v>1.0182648306317676</v>
      </c>
      <c r="N315" s="344">
        <f t="shared" ca="1" si="81"/>
        <v>-0.13374980931776867</v>
      </c>
      <c r="O315" s="4"/>
      <c r="P315" s="4"/>
      <c r="Q315" s="3"/>
      <c r="S315" s="4"/>
      <c r="T315" s="4" t="b">
        <f t="shared" ca="1" si="82"/>
        <v>0</v>
      </c>
      <c r="U315" t="b">
        <f t="shared" ca="1" si="83"/>
        <v>0</v>
      </c>
      <c r="W315" s="317" t="b">
        <f t="shared" ca="1" si="84"/>
        <v>0</v>
      </c>
      <c r="X315" s="317" t="b">
        <f t="shared" ca="1" si="91"/>
        <v>0</v>
      </c>
      <c r="Y315" s="317" t="b">
        <f t="shared" ca="1" si="85"/>
        <v>0</v>
      </c>
      <c r="Z315" t="b">
        <f t="shared" ca="1" si="86"/>
        <v>0</v>
      </c>
      <c r="AA315" s="37" t="b">
        <f t="shared" ca="1" si="92"/>
        <v>1</v>
      </c>
      <c r="AB315" t="b">
        <f t="shared" ca="1" si="87"/>
        <v>0</v>
      </c>
      <c r="AD315" t="b">
        <f t="shared" ca="1" si="93"/>
        <v>0</v>
      </c>
      <c r="AE315" s="37" t="b">
        <f t="shared" ca="1" si="94"/>
        <v>1</v>
      </c>
      <c r="AF315" t="b">
        <f t="shared" ca="1" si="95"/>
        <v>0</v>
      </c>
      <c r="AG315" s="317" t="b">
        <f t="shared" ca="1" si="96"/>
        <v>0</v>
      </c>
      <c r="AH315" s="317" t="b">
        <f t="shared" ca="1" si="97"/>
        <v>0</v>
      </c>
      <c r="AI315" s="317" t="b">
        <f t="shared" ca="1" si="98"/>
        <v>0</v>
      </c>
    </row>
    <row r="316" spans="1:35" x14ac:dyDescent="0.25">
      <c r="A316">
        <v>284</v>
      </c>
      <c r="B316" s="169">
        <f ca="1">OFFSET(InputPriceData!B$15,CalculationsAndCharts!$A316+$A$11,0,1,1)</f>
        <v>41432</v>
      </c>
      <c r="C316" s="3">
        <f ca="1">OFFSET(InputPriceData!G$15,CalculationsAndCharts!$A316+$A$11,IF($C$7,8,0),1,1)</f>
        <v>1907400</v>
      </c>
      <c r="D316" s="4">
        <f ca="1">OFFSET(InputPriceData!C$15,CalculationsAndCharts!$A316+$A$11,IF($C$7,8,0),1,1)</f>
        <v>66.41</v>
      </c>
      <c r="E316" s="4">
        <f ca="1">OFFSET(InputPriceData!D$15,CalculationsAndCharts!$A316+$A$11,IF($C$7,8,0),1,1)</f>
        <v>67.489999999999995</v>
      </c>
      <c r="F316" s="4">
        <f ca="1">OFFSET(InputPriceData!E$15,CalculationsAndCharts!$A316+$A$11,IF($C$7,8,0),1,1)</f>
        <v>66.349999999999994</v>
      </c>
      <c r="G316" s="4">
        <f ca="1">OFFSET(InputPriceData!F$15,CalculationsAndCharts!$A316+$A$11,IF($C$7,8,0),1,1)</f>
        <v>67.41</v>
      </c>
      <c r="H316" s="133"/>
      <c r="I316" s="133"/>
      <c r="J316" s="37">
        <f t="shared" ca="1" si="88"/>
        <v>2517</v>
      </c>
      <c r="K316" s="124">
        <f t="shared" ca="1" si="89"/>
        <v>1.9099999999999966</v>
      </c>
      <c r="L316" s="343">
        <f t="shared" ca="1" si="80"/>
        <v>-0.27429529044776735</v>
      </c>
      <c r="M316" s="345">
        <f t="shared" ca="1" si="90"/>
        <v>1.0275124426153055</v>
      </c>
      <c r="N316" s="344">
        <f t="shared" ca="1" si="81"/>
        <v>-0.26695082129575909</v>
      </c>
      <c r="O316" s="4"/>
      <c r="P316" s="4"/>
      <c r="Q316" s="3"/>
      <c r="S316" s="4"/>
      <c r="T316" s="4" t="b">
        <f t="shared" ca="1" si="82"/>
        <v>0</v>
      </c>
      <c r="U316" t="b">
        <f t="shared" ca="1" si="83"/>
        <v>0</v>
      </c>
      <c r="W316" s="317" t="b">
        <f t="shared" ca="1" si="84"/>
        <v>0</v>
      </c>
      <c r="X316" s="317" t="b">
        <f t="shared" ca="1" si="91"/>
        <v>0</v>
      </c>
      <c r="Y316" s="317" t="b">
        <f t="shared" ca="1" si="85"/>
        <v>0</v>
      </c>
      <c r="Z316" t="b">
        <f t="shared" ca="1" si="86"/>
        <v>0</v>
      </c>
      <c r="AA316" s="37" t="b">
        <f t="shared" ca="1" si="92"/>
        <v>1</v>
      </c>
      <c r="AB316" t="b">
        <f t="shared" ca="1" si="87"/>
        <v>0</v>
      </c>
      <c r="AD316" t="b">
        <f t="shared" ca="1" si="93"/>
        <v>0</v>
      </c>
      <c r="AE316" s="37" t="b">
        <f t="shared" ca="1" si="94"/>
        <v>1</v>
      </c>
      <c r="AF316" t="b">
        <f t="shared" ca="1" si="95"/>
        <v>0</v>
      </c>
      <c r="AG316" s="317" t="b">
        <f t="shared" ca="1" si="96"/>
        <v>0</v>
      </c>
      <c r="AH316" s="317" t="b">
        <f t="shared" ca="1" si="97"/>
        <v>0</v>
      </c>
      <c r="AI316" s="317" t="b">
        <f t="shared" ca="1" si="98"/>
        <v>0</v>
      </c>
    </row>
    <row r="317" spans="1:35" x14ac:dyDescent="0.25">
      <c r="A317">
        <v>285</v>
      </c>
      <c r="B317" s="169">
        <f ca="1">OFFSET(InputPriceData!B$15,CalculationsAndCharts!$A317+$A$11,0,1,1)</f>
        <v>41431</v>
      </c>
      <c r="C317" s="3">
        <f ca="1">OFFSET(InputPriceData!G$15,CalculationsAndCharts!$A317+$A$11,IF($C$7,8,0),1,1)</f>
        <v>1363800</v>
      </c>
      <c r="D317" s="4">
        <f ca="1">OFFSET(InputPriceData!C$15,CalculationsAndCharts!$A317+$A$11,IF($C$7,8,0),1,1)</f>
        <v>65.52</v>
      </c>
      <c r="E317" s="4">
        <f ca="1">OFFSET(InputPriceData!D$15,CalculationsAndCharts!$A317+$A$11,IF($C$7,8,0),1,1)</f>
        <v>66.12</v>
      </c>
      <c r="F317" s="4">
        <f ca="1">OFFSET(InputPriceData!E$15,CalculationsAndCharts!$A317+$A$11,IF($C$7,8,0),1,1)</f>
        <v>65.06</v>
      </c>
      <c r="G317" s="4">
        <f ca="1">OFFSET(InputPriceData!F$15,CalculationsAndCharts!$A317+$A$11,IF($C$7,8,0),1,1)</f>
        <v>65.98</v>
      </c>
      <c r="H317" s="133"/>
      <c r="I317" s="133"/>
      <c r="J317" s="37">
        <f t="shared" ca="1" si="88"/>
        <v>2516</v>
      </c>
      <c r="K317" s="124">
        <f t="shared" ca="1" si="89"/>
        <v>-0.36999999999999034</v>
      </c>
      <c r="L317" s="343">
        <f t="shared" ca="1" si="80"/>
        <v>-0.27842337517313742</v>
      </c>
      <c r="M317" s="345">
        <f t="shared" ca="1" si="90"/>
        <v>1.0368440389659994</v>
      </c>
      <c r="N317" s="344">
        <f t="shared" ca="1" si="81"/>
        <v>-0.26852965799060508</v>
      </c>
      <c r="O317" s="4"/>
      <c r="P317" s="4"/>
      <c r="Q317" s="3"/>
      <c r="S317" s="4"/>
      <c r="T317" s="4" t="b">
        <f t="shared" ca="1" si="82"/>
        <v>0</v>
      </c>
      <c r="U317" t="b">
        <f t="shared" ca="1" si="83"/>
        <v>0</v>
      </c>
      <c r="W317" s="317" t="b">
        <f t="shared" ca="1" si="84"/>
        <v>0</v>
      </c>
      <c r="X317" s="317" t="b">
        <f t="shared" ca="1" si="91"/>
        <v>0</v>
      </c>
      <c r="Y317" s="317" t="b">
        <f t="shared" ca="1" si="85"/>
        <v>0</v>
      </c>
      <c r="Z317" t="b">
        <f t="shared" ca="1" si="86"/>
        <v>0</v>
      </c>
      <c r="AA317" s="37" t="b">
        <f t="shared" ca="1" si="92"/>
        <v>1</v>
      </c>
      <c r="AB317" t="b">
        <f t="shared" ca="1" si="87"/>
        <v>0</v>
      </c>
      <c r="AD317" t="b">
        <f t="shared" ca="1" si="93"/>
        <v>0</v>
      </c>
      <c r="AE317" s="37" t="b">
        <f t="shared" ca="1" si="94"/>
        <v>1</v>
      </c>
      <c r="AF317" t="b">
        <f t="shared" ca="1" si="95"/>
        <v>0</v>
      </c>
      <c r="AG317" s="317" t="b">
        <f t="shared" ca="1" si="96"/>
        <v>0</v>
      </c>
      <c r="AH317" s="317" t="b">
        <f t="shared" ca="1" si="97"/>
        <v>0</v>
      </c>
      <c r="AI317" s="317" t="b">
        <f t="shared" ca="1" si="98"/>
        <v>0</v>
      </c>
    </row>
    <row r="318" spans="1:35" x14ac:dyDescent="0.25">
      <c r="A318">
        <v>286</v>
      </c>
      <c r="B318" s="169">
        <f ca="1">OFFSET(InputPriceData!B$15,CalculationsAndCharts!$A318+$A$11,0,1,1)</f>
        <v>41430</v>
      </c>
      <c r="C318" s="3">
        <f ca="1">OFFSET(InputPriceData!G$15,CalculationsAndCharts!$A318+$A$11,IF($C$7,8,0),1,1)</f>
        <v>1386500</v>
      </c>
      <c r="D318" s="4">
        <f ca="1">OFFSET(InputPriceData!C$15,CalculationsAndCharts!$A318+$A$11,IF($C$7,8,0),1,1)</f>
        <v>66.14</v>
      </c>
      <c r="E318" s="4">
        <f ca="1">OFFSET(InputPriceData!D$15,CalculationsAndCharts!$A318+$A$11,IF($C$7,8,0),1,1)</f>
        <v>66.239999999999995</v>
      </c>
      <c r="F318" s="4">
        <f ca="1">OFFSET(InputPriceData!E$15,CalculationsAndCharts!$A318+$A$11,IF($C$7,8,0),1,1)</f>
        <v>65.34</v>
      </c>
      <c r="G318" s="4">
        <f ca="1">OFFSET(InputPriceData!F$15,CalculationsAndCharts!$A318+$A$11,IF($C$7,8,0),1,1)</f>
        <v>65.5</v>
      </c>
      <c r="H318" s="133"/>
      <c r="I318" s="133"/>
      <c r="J318" s="37">
        <f t="shared" ca="1" si="88"/>
        <v>2515</v>
      </c>
      <c r="K318" s="124">
        <f t="shared" ca="1" si="89"/>
        <v>-0.73999999999999488</v>
      </c>
      <c r="L318" s="343">
        <f t="shared" ca="1" si="80"/>
        <v>-0.15568796369113497</v>
      </c>
      <c r="M318" s="345">
        <f t="shared" ca="1" si="90"/>
        <v>1.0462603824076684</v>
      </c>
      <c r="N318" s="344">
        <f t="shared" ca="1" si="81"/>
        <v>-0.14880422341221</v>
      </c>
      <c r="O318" s="4"/>
      <c r="P318" s="4"/>
      <c r="Q318" s="3"/>
      <c r="S318" s="4"/>
      <c r="T318" s="4" t="b">
        <f t="shared" ca="1" si="82"/>
        <v>0</v>
      </c>
      <c r="U318" t="b">
        <f t="shared" ca="1" si="83"/>
        <v>0</v>
      </c>
      <c r="W318" s="317" t="b">
        <f t="shared" ca="1" si="84"/>
        <v>0</v>
      </c>
      <c r="X318" s="317" t="b">
        <f t="shared" ca="1" si="91"/>
        <v>0</v>
      </c>
      <c r="Y318" s="317" t="b">
        <f t="shared" ca="1" si="85"/>
        <v>1</v>
      </c>
      <c r="Z318" t="b">
        <f t="shared" ca="1" si="86"/>
        <v>1</v>
      </c>
      <c r="AA318" s="37" t="b">
        <f t="shared" ca="1" si="92"/>
        <v>1</v>
      </c>
      <c r="AB318" t="b">
        <f t="shared" ca="1" si="87"/>
        <v>0</v>
      </c>
      <c r="AD318" t="b">
        <f t="shared" ca="1" si="93"/>
        <v>1</v>
      </c>
      <c r="AE318" s="37" t="b">
        <f t="shared" ca="1" si="94"/>
        <v>1</v>
      </c>
      <c r="AF318" t="b">
        <f t="shared" ca="1" si="95"/>
        <v>0</v>
      </c>
      <c r="AG318" s="317" t="b">
        <f t="shared" ca="1" si="96"/>
        <v>0</v>
      </c>
      <c r="AH318" s="317" t="b">
        <f t="shared" ca="1" si="97"/>
        <v>0</v>
      </c>
      <c r="AI318" s="317" t="b">
        <f t="shared" ca="1" si="98"/>
        <v>1</v>
      </c>
    </row>
    <row r="319" spans="1:35" x14ac:dyDescent="0.25">
      <c r="A319">
        <v>287</v>
      </c>
      <c r="B319" s="169">
        <f ca="1">OFFSET(InputPriceData!B$15,CalculationsAndCharts!$A319+$A$11,0,1,1)</f>
        <v>41429</v>
      </c>
      <c r="C319" s="3">
        <f ca="1">OFFSET(InputPriceData!G$15,CalculationsAndCharts!$A319+$A$11,IF($C$7,8,0),1,1)</f>
        <v>1528500</v>
      </c>
      <c r="D319" s="4">
        <f ca="1">OFFSET(InputPriceData!C$15,CalculationsAndCharts!$A319+$A$11,IF($C$7,8,0),1,1)</f>
        <v>66.12</v>
      </c>
      <c r="E319" s="4">
        <f ca="1">OFFSET(InputPriceData!D$15,CalculationsAndCharts!$A319+$A$11,IF($C$7,8,0),1,1)</f>
        <v>66.64</v>
      </c>
      <c r="F319" s="4">
        <f ca="1">OFFSET(InputPriceData!E$15,CalculationsAndCharts!$A319+$A$11,IF($C$7,8,0),1,1)</f>
        <v>65.8</v>
      </c>
      <c r="G319" s="4">
        <f ca="1">OFFSET(InputPriceData!F$15,CalculationsAndCharts!$A319+$A$11,IF($C$7,8,0),1,1)</f>
        <v>66.349999999999994</v>
      </c>
      <c r="H319" s="133"/>
      <c r="I319" s="133"/>
      <c r="J319" s="37">
        <f t="shared" ca="1" si="88"/>
        <v>2514</v>
      </c>
      <c r="K319" s="124">
        <f t="shared" ca="1" si="89"/>
        <v>-0.29000000000000625</v>
      </c>
      <c r="L319" s="343">
        <f t="shared" ca="1" si="80"/>
        <v>-1.3507439556785572E-2</v>
      </c>
      <c r="M319" s="345">
        <f t="shared" ca="1" si="90"/>
        <v>1.0557622425909874</v>
      </c>
      <c r="N319" s="344">
        <f t="shared" ca="1" si="81"/>
        <v>-1.2794016504735418E-2</v>
      </c>
      <c r="O319" s="4"/>
      <c r="P319" s="4"/>
      <c r="Q319" s="3"/>
      <c r="S319" s="4"/>
      <c r="T319" s="4" t="b">
        <f t="shared" ca="1" si="82"/>
        <v>0</v>
      </c>
      <c r="U319" t="b">
        <f t="shared" ca="1" si="83"/>
        <v>1</v>
      </c>
      <c r="W319" s="317" t="b">
        <f t="shared" ca="1" si="84"/>
        <v>0</v>
      </c>
      <c r="X319" s="317" t="b">
        <f t="shared" ca="1" si="91"/>
        <v>1</v>
      </c>
      <c r="Y319" s="317" t="b">
        <f t="shared" ca="1" si="85"/>
        <v>0</v>
      </c>
      <c r="Z319" t="b">
        <f t="shared" ca="1" si="86"/>
        <v>0</v>
      </c>
      <c r="AA319" s="37" t="b">
        <f t="shared" ca="1" si="92"/>
        <v>0</v>
      </c>
      <c r="AB319" t="b">
        <f t="shared" ca="1" si="87"/>
        <v>0</v>
      </c>
      <c r="AD319" t="b">
        <f t="shared" ca="1" si="93"/>
        <v>0</v>
      </c>
      <c r="AE319" s="37" t="b">
        <f t="shared" ca="1" si="94"/>
        <v>0</v>
      </c>
      <c r="AF319" t="b">
        <f t="shared" ca="1" si="95"/>
        <v>0</v>
      </c>
      <c r="AG319" s="317" t="b">
        <f t="shared" ca="1" si="96"/>
        <v>0</v>
      </c>
      <c r="AH319" s="317" t="b">
        <f t="shared" ca="1" si="97"/>
        <v>1</v>
      </c>
      <c r="AI319" s="317" t="b">
        <f t="shared" ca="1" si="98"/>
        <v>0</v>
      </c>
    </row>
    <row r="320" spans="1:35" x14ac:dyDescent="0.25">
      <c r="A320">
        <v>288</v>
      </c>
      <c r="B320" s="169">
        <f ca="1">OFFSET(InputPriceData!B$15,CalculationsAndCharts!$A320+$A$11,0,1,1)</f>
        <v>41428</v>
      </c>
      <c r="C320" s="3">
        <f ca="1">OFFSET(InputPriceData!G$15,CalculationsAndCharts!$A320+$A$11,IF($C$7,8,0),1,1)</f>
        <v>2897400</v>
      </c>
      <c r="D320" s="4">
        <f ca="1">OFFSET(InputPriceData!C$15,CalculationsAndCharts!$A320+$A$11,IF($C$7,8,0),1,1)</f>
        <v>66.3</v>
      </c>
      <c r="E320" s="4">
        <f ca="1">OFFSET(InputPriceData!D$15,CalculationsAndCharts!$A320+$A$11,IF($C$7,8,0),1,1)</f>
        <v>66.63</v>
      </c>
      <c r="F320" s="4">
        <f ca="1">OFFSET(InputPriceData!E$15,CalculationsAndCharts!$A320+$A$11,IF($C$7,8,0),1,1)</f>
        <v>65.69</v>
      </c>
      <c r="G320" s="4">
        <f ca="1">OFFSET(InputPriceData!F$15,CalculationsAndCharts!$A320+$A$11,IF($C$7,8,0),1,1)</f>
        <v>66.239999999999995</v>
      </c>
      <c r="H320" s="133"/>
      <c r="I320" s="133"/>
      <c r="J320" s="37">
        <f t="shared" ca="1" si="88"/>
        <v>2513</v>
      </c>
      <c r="K320" s="124">
        <f t="shared" ca="1" si="89"/>
        <v>-1.0900000000000034</v>
      </c>
      <c r="L320" s="343">
        <f t="shared" ca="1" si="80"/>
        <v>0.1464040871018478</v>
      </c>
      <c r="M320" s="345">
        <f t="shared" ca="1" si="90"/>
        <v>1.065350396156395</v>
      </c>
      <c r="N320" s="344">
        <f t="shared" ca="1" si="81"/>
        <v>0.13742341264437419</v>
      </c>
      <c r="O320" s="4"/>
      <c r="P320" s="4"/>
      <c r="Q320" s="3"/>
      <c r="S320" s="4"/>
      <c r="T320" s="4" t="b">
        <f t="shared" ca="1" si="82"/>
        <v>0</v>
      </c>
      <c r="U320" t="b">
        <f t="shared" ca="1" si="83"/>
        <v>0</v>
      </c>
      <c r="W320" s="317" t="b">
        <f t="shared" ca="1" si="84"/>
        <v>0</v>
      </c>
      <c r="X320" s="317" t="b">
        <f t="shared" ca="1" si="91"/>
        <v>1</v>
      </c>
      <c r="Y320" s="317" t="b">
        <f t="shared" ca="1" si="85"/>
        <v>0</v>
      </c>
      <c r="Z320" t="b">
        <f t="shared" ca="1" si="86"/>
        <v>0</v>
      </c>
      <c r="AA320" s="37" t="b">
        <f t="shared" ca="1" si="92"/>
        <v>0</v>
      </c>
      <c r="AB320" t="b">
        <f t="shared" ca="1" si="87"/>
        <v>0</v>
      </c>
      <c r="AD320" t="b">
        <f t="shared" ca="1" si="93"/>
        <v>0</v>
      </c>
      <c r="AE320" s="37" t="b">
        <f t="shared" ca="1" si="94"/>
        <v>0</v>
      </c>
      <c r="AF320" t="b">
        <f t="shared" ca="1" si="95"/>
        <v>0</v>
      </c>
      <c r="AG320" s="317" t="b">
        <f t="shared" ca="1" si="96"/>
        <v>0</v>
      </c>
      <c r="AH320" s="317" t="b">
        <f t="shared" ca="1" si="97"/>
        <v>1</v>
      </c>
      <c r="AI320" s="317" t="b">
        <f t="shared" ca="1" si="98"/>
        <v>0</v>
      </c>
    </row>
    <row r="321" spans="1:35" x14ac:dyDescent="0.25">
      <c r="A321">
        <v>289</v>
      </c>
      <c r="B321" s="169">
        <f ca="1">OFFSET(InputPriceData!B$15,CalculationsAndCharts!$A321+$A$11,0,1,1)</f>
        <v>41425</v>
      </c>
      <c r="C321" s="3">
        <f ca="1">OFFSET(InputPriceData!G$15,CalculationsAndCharts!$A321+$A$11,IF($C$7,8,0),1,1)</f>
        <v>1956500</v>
      </c>
      <c r="D321" s="4">
        <f ca="1">OFFSET(InputPriceData!C$15,CalculationsAndCharts!$A321+$A$11,IF($C$7,8,0),1,1)</f>
        <v>67.239999999999995</v>
      </c>
      <c r="E321" s="4">
        <f ca="1">OFFSET(InputPriceData!D$15,CalculationsAndCharts!$A321+$A$11,IF($C$7,8,0),1,1)</f>
        <v>68.09</v>
      </c>
      <c r="F321" s="4">
        <f ca="1">OFFSET(InputPriceData!E$15,CalculationsAndCharts!$A321+$A$11,IF($C$7,8,0),1,1)</f>
        <v>66.64</v>
      </c>
      <c r="G321" s="4">
        <f ca="1">OFFSET(InputPriceData!F$15,CalculationsAndCharts!$A321+$A$11,IF($C$7,8,0),1,1)</f>
        <v>66.64</v>
      </c>
      <c r="H321" s="133"/>
      <c r="I321" s="133"/>
      <c r="J321" s="37">
        <f t="shared" ca="1" si="88"/>
        <v>2512</v>
      </c>
      <c r="K321" s="124">
        <f t="shared" ca="1" si="89"/>
        <v>-0.45999999999999375</v>
      </c>
      <c r="L321" s="343">
        <f t="shared" ca="1" si="80"/>
        <v>0.29269995185468162</v>
      </c>
      <c r="M321" s="345">
        <f t="shared" ca="1" si="90"/>
        <v>1.0750256267975733</v>
      </c>
      <c r="N321" s="344">
        <f t="shared" ca="1" si="81"/>
        <v>0.27227253430842802</v>
      </c>
      <c r="O321" s="4"/>
      <c r="P321" s="4"/>
      <c r="Q321" s="3"/>
      <c r="S321" s="4"/>
      <c r="T321" s="4" t="b">
        <f t="shared" ca="1" si="82"/>
        <v>0</v>
      </c>
      <c r="U321" t="b">
        <f t="shared" ca="1" si="83"/>
        <v>0</v>
      </c>
      <c r="W321" s="317" t="b">
        <f t="shared" ca="1" si="84"/>
        <v>0</v>
      </c>
      <c r="X321" s="317" t="b">
        <f t="shared" ca="1" si="91"/>
        <v>1</v>
      </c>
      <c r="Y321" s="317" t="b">
        <f t="shared" ca="1" si="85"/>
        <v>0</v>
      </c>
      <c r="Z321" t="b">
        <f t="shared" ca="1" si="86"/>
        <v>0</v>
      </c>
      <c r="AA321" s="37" t="b">
        <f t="shared" ca="1" si="92"/>
        <v>0</v>
      </c>
      <c r="AB321" t="b">
        <f t="shared" ca="1" si="87"/>
        <v>0</v>
      </c>
      <c r="AD321" t="b">
        <f t="shared" ca="1" si="93"/>
        <v>0</v>
      </c>
      <c r="AE321" s="37" t="b">
        <f t="shared" ca="1" si="94"/>
        <v>0</v>
      </c>
      <c r="AF321" t="b">
        <f t="shared" ca="1" si="95"/>
        <v>0</v>
      </c>
      <c r="AG321" s="317" t="b">
        <f t="shared" ca="1" si="96"/>
        <v>0</v>
      </c>
      <c r="AH321" s="317" t="b">
        <f t="shared" ca="1" si="97"/>
        <v>1</v>
      </c>
      <c r="AI321" s="317" t="b">
        <f t="shared" ca="1" si="98"/>
        <v>0</v>
      </c>
    </row>
    <row r="322" spans="1:35" x14ac:dyDescent="0.25">
      <c r="A322">
        <v>290</v>
      </c>
      <c r="B322" s="169">
        <f ca="1">OFFSET(InputPriceData!B$15,CalculationsAndCharts!$A322+$A$11,0,1,1)</f>
        <v>41424</v>
      </c>
      <c r="C322" s="3">
        <f ca="1">OFFSET(InputPriceData!G$15,CalculationsAndCharts!$A322+$A$11,IF($C$7,8,0),1,1)</f>
        <v>1584000</v>
      </c>
      <c r="D322" s="4">
        <f ca="1">OFFSET(InputPriceData!C$15,CalculationsAndCharts!$A322+$A$11,IF($C$7,8,0),1,1)</f>
        <v>67.42</v>
      </c>
      <c r="E322" s="4">
        <f ca="1">OFFSET(InputPriceData!D$15,CalculationsAndCharts!$A322+$A$11,IF($C$7,8,0),1,1)</f>
        <v>68.62</v>
      </c>
      <c r="F322" s="4">
        <f ca="1">OFFSET(InputPriceData!E$15,CalculationsAndCharts!$A322+$A$11,IF($C$7,8,0),1,1)</f>
        <v>67.3</v>
      </c>
      <c r="G322" s="4">
        <f ca="1">OFFSET(InputPriceData!F$15,CalculationsAndCharts!$A322+$A$11,IF($C$7,8,0),1,1)</f>
        <v>67.33</v>
      </c>
      <c r="H322" s="133"/>
      <c r="I322" s="133"/>
      <c r="J322" s="37">
        <f t="shared" ca="1" si="88"/>
        <v>2511</v>
      </c>
      <c r="K322" s="124">
        <f t="shared" ca="1" si="89"/>
        <v>-0.42000000000000171</v>
      </c>
      <c r="L322" s="343">
        <f t="shared" ca="1" si="80"/>
        <v>0.38926818052492124</v>
      </c>
      <c r="M322" s="345">
        <f t="shared" ca="1" si="90"/>
        <v>1.0847887253255029</v>
      </c>
      <c r="N322" s="344">
        <f t="shared" ca="1" si="81"/>
        <v>0.35884239155243525</v>
      </c>
      <c r="O322" s="4"/>
      <c r="P322" s="4"/>
      <c r="Q322" s="3"/>
      <c r="S322" s="4"/>
      <c r="T322" s="4" t="b">
        <f t="shared" ca="1" si="82"/>
        <v>0</v>
      </c>
      <c r="U322" t="b">
        <f t="shared" ca="1" si="83"/>
        <v>0</v>
      </c>
      <c r="W322" s="317" t="b">
        <f t="shared" ca="1" si="84"/>
        <v>0</v>
      </c>
      <c r="X322" s="317" t="b">
        <f t="shared" ca="1" si="91"/>
        <v>1</v>
      </c>
      <c r="Y322" s="317" t="b">
        <f t="shared" ca="1" si="85"/>
        <v>0</v>
      </c>
      <c r="Z322" t="b">
        <f t="shared" ca="1" si="86"/>
        <v>0</v>
      </c>
      <c r="AA322" s="37" t="b">
        <f t="shared" ca="1" si="92"/>
        <v>0</v>
      </c>
      <c r="AB322" t="b">
        <f t="shared" ca="1" si="87"/>
        <v>0</v>
      </c>
      <c r="AD322" t="b">
        <f t="shared" ca="1" si="93"/>
        <v>0</v>
      </c>
      <c r="AE322" s="37" t="b">
        <f t="shared" ca="1" si="94"/>
        <v>0</v>
      </c>
      <c r="AF322" t="b">
        <f t="shared" ca="1" si="95"/>
        <v>0</v>
      </c>
      <c r="AG322" s="317" t="b">
        <f t="shared" ca="1" si="96"/>
        <v>0</v>
      </c>
      <c r="AH322" s="317" t="b">
        <f t="shared" ca="1" si="97"/>
        <v>1</v>
      </c>
      <c r="AI322" s="317" t="b">
        <f t="shared" ca="1" si="98"/>
        <v>0</v>
      </c>
    </row>
    <row r="323" spans="1:35" x14ac:dyDescent="0.25">
      <c r="A323">
        <v>291</v>
      </c>
      <c r="B323" s="169">
        <f ca="1">OFFSET(InputPriceData!B$15,CalculationsAndCharts!$A323+$A$11,0,1,1)</f>
        <v>41423</v>
      </c>
      <c r="C323" s="3">
        <f ca="1">OFFSET(InputPriceData!G$15,CalculationsAndCharts!$A323+$A$11,IF($C$7,8,0),1,1)</f>
        <v>1220700</v>
      </c>
      <c r="D323" s="4">
        <f ca="1">OFFSET(InputPriceData!C$15,CalculationsAndCharts!$A323+$A$11,IF($C$7,8,0),1,1)</f>
        <v>67.400000000000006</v>
      </c>
      <c r="E323" s="4">
        <f ca="1">OFFSET(InputPriceData!D$15,CalculationsAndCharts!$A323+$A$11,IF($C$7,8,0),1,1)</f>
        <v>67.489999999999995</v>
      </c>
      <c r="F323" s="4">
        <f ca="1">OFFSET(InputPriceData!E$15,CalculationsAndCharts!$A323+$A$11,IF($C$7,8,0),1,1)</f>
        <v>66.66</v>
      </c>
      <c r="G323" s="4">
        <f ca="1">OFFSET(InputPriceData!F$15,CalculationsAndCharts!$A323+$A$11,IF($C$7,8,0),1,1)</f>
        <v>67.099999999999994</v>
      </c>
      <c r="H323" s="133"/>
      <c r="I323" s="133"/>
      <c r="J323" s="37">
        <f t="shared" ca="1" si="88"/>
        <v>2510</v>
      </c>
      <c r="K323" s="124">
        <f t="shared" ca="1" si="89"/>
        <v>0.36999999999999034</v>
      </c>
      <c r="L323" s="343">
        <f t="shared" ca="1" si="80"/>
        <v>0.43767362622214945</v>
      </c>
      <c r="M323" s="345">
        <f t="shared" ca="1" si="90"/>
        <v>1.0946404897331008</v>
      </c>
      <c r="N323" s="344">
        <f t="shared" ca="1" si="81"/>
        <v>0.39983321494791829</v>
      </c>
      <c r="O323" s="4"/>
      <c r="P323" s="4"/>
      <c r="Q323" s="3"/>
      <c r="S323" s="4"/>
      <c r="T323" s="4" t="b">
        <f t="shared" ca="1" si="82"/>
        <v>0</v>
      </c>
      <c r="U323" t="b">
        <f t="shared" ca="1" si="83"/>
        <v>0</v>
      </c>
      <c r="W323" s="317" t="b">
        <f t="shared" ca="1" si="84"/>
        <v>0</v>
      </c>
      <c r="X323" s="317" t="b">
        <f t="shared" ca="1" si="91"/>
        <v>1</v>
      </c>
      <c r="Y323" s="317" t="b">
        <f t="shared" ca="1" si="85"/>
        <v>0</v>
      </c>
      <c r="Z323" t="b">
        <f t="shared" ca="1" si="86"/>
        <v>0</v>
      </c>
      <c r="AA323" s="37" t="b">
        <f t="shared" ca="1" si="92"/>
        <v>0</v>
      </c>
      <c r="AB323" t="b">
        <f t="shared" ca="1" si="87"/>
        <v>0</v>
      </c>
      <c r="AD323" t="b">
        <f t="shared" ca="1" si="93"/>
        <v>0</v>
      </c>
      <c r="AE323" s="37" t="b">
        <f t="shared" ca="1" si="94"/>
        <v>0</v>
      </c>
      <c r="AF323" t="b">
        <f t="shared" ca="1" si="95"/>
        <v>0</v>
      </c>
      <c r="AG323" s="317" t="b">
        <f t="shared" ca="1" si="96"/>
        <v>0</v>
      </c>
      <c r="AH323" s="317" t="b">
        <f t="shared" ca="1" si="97"/>
        <v>1</v>
      </c>
      <c r="AI323" s="317" t="b">
        <f t="shared" ca="1" si="98"/>
        <v>0</v>
      </c>
    </row>
    <row r="324" spans="1:35" x14ac:dyDescent="0.25">
      <c r="A324">
        <v>292</v>
      </c>
      <c r="B324" s="169">
        <f ca="1">OFFSET(InputPriceData!B$15,CalculationsAndCharts!$A324+$A$11,0,1,1)</f>
        <v>41422</v>
      </c>
      <c r="C324" s="3">
        <f ca="1">OFFSET(InputPriceData!G$15,CalculationsAndCharts!$A324+$A$11,IF($C$7,8,0),1,1)</f>
        <v>1539400</v>
      </c>
      <c r="D324" s="4">
        <f ca="1">OFFSET(InputPriceData!C$15,CalculationsAndCharts!$A324+$A$11,IF($C$7,8,0),1,1)</f>
        <v>67.290000000000006</v>
      </c>
      <c r="E324" s="4">
        <f ca="1">OFFSET(InputPriceData!D$15,CalculationsAndCharts!$A324+$A$11,IF($C$7,8,0),1,1)</f>
        <v>68.03</v>
      </c>
      <c r="F324" s="4">
        <f ca="1">OFFSET(InputPriceData!E$15,CalculationsAndCharts!$A324+$A$11,IF($C$7,8,0),1,1)</f>
        <v>67.23</v>
      </c>
      <c r="G324" s="4">
        <f ca="1">OFFSET(InputPriceData!F$15,CalculationsAndCharts!$A324+$A$11,IF($C$7,8,0),1,1)</f>
        <v>67.75</v>
      </c>
      <c r="H324" s="133"/>
      <c r="I324" s="133"/>
      <c r="J324" s="37">
        <f t="shared" ca="1" si="88"/>
        <v>2509</v>
      </c>
      <c r="K324" s="124">
        <f t="shared" ca="1" si="89"/>
        <v>1</v>
      </c>
      <c r="L324" s="343">
        <f t="shared" ca="1" si="80"/>
        <v>0.45614677071069298</v>
      </c>
      <c r="M324" s="345">
        <f t="shared" ca="1" si="90"/>
        <v>1.1045817252604448</v>
      </c>
      <c r="N324" s="344">
        <f t="shared" ca="1" si="81"/>
        <v>0.4129588243940393</v>
      </c>
      <c r="O324" s="4"/>
      <c r="P324" s="4"/>
      <c r="Q324" s="3"/>
      <c r="S324" s="4"/>
      <c r="T324" s="4" t="b">
        <f t="shared" ca="1" si="82"/>
        <v>0</v>
      </c>
      <c r="U324" t="b">
        <f t="shared" ca="1" si="83"/>
        <v>0</v>
      </c>
      <c r="W324" s="317" t="b">
        <f t="shared" ca="1" si="84"/>
        <v>0</v>
      </c>
      <c r="X324" s="317" t="b">
        <f t="shared" ca="1" si="91"/>
        <v>1</v>
      </c>
      <c r="Y324" s="317" t="b">
        <f t="shared" ca="1" si="85"/>
        <v>0</v>
      </c>
      <c r="Z324" t="b">
        <f t="shared" ca="1" si="86"/>
        <v>0</v>
      </c>
      <c r="AA324" s="37" t="b">
        <f t="shared" ca="1" si="92"/>
        <v>0</v>
      </c>
      <c r="AB324" t="b">
        <f t="shared" ca="1" si="87"/>
        <v>0</v>
      </c>
      <c r="AD324" t="b">
        <f t="shared" ca="1" si="93"/>
        <v>0</v>
      </c>
      <c r="AE324" s="37" t="b">
        <f t="shared" ca="1" si="94"/>
        <v>0</v>
      </c>
      <c r="AF324" t="b">
        <f t="shared" ca="1" si="95"/>
        <v>0</v>
      </c>
      <c r="AG324" s="317" t="b">
        <f t="shared" ca="1" si="96"/>
        <v>0</v>
      </c>
      <c r="AH324" s="317" t="b">
        <f t="shared" ca="1" si="97"/>
        <v>1</v>
      </c>
      <c r="AI324" s="317" t="b">
        <f t="shared" ca="1" si="98"/>
        <v>0</v>
      </c>
    </row>
    <row r="325" spans="1:35" x14ac:dyDescent="0.25">
      <c r="A325">
        <v>293</v>
      </c>
      <c r="B325" s="169">
        <f ca="1">OFFSET(InputPriceData!B$15,CalculationsAndCharts!$A325+$A$11,0,1,1)</f>
        <v>41418</v>
      </c>
      <c r="C325" s="3">
        <f ca="1">OFFSET(InputPriceData!G$15,CalculationsAndCharts!$A325+$A$11,IF($C$7,8,0),1,1)</f>
        <v>1115000</v>
      </c>
      <c r="D325" s="4">
        <f ca="1">OFFSET(InputPriceData!C$15,CalculationsAndCharts!$A325+$A$11,IF($C$7,8,0),1,1)</f>
        <v>66.61</v>
      </c>
      <c r="E325" s="4">
        <f ca="1">OFFSET(InputPriceData!D$15,CalculationsAndCharts!$A325+$A$11,IF($C$7,8,0),1,1)</f>
        <v>66.849999999999994</v>
      </c>
      <c r="F325" s="4">
        <f ca="1">OFFSET(InputPriceData!E$15,CalculationsAndCharts!$A325+$A$11,IF($C$7,8,0),1,1)</f>
        <v>66.06</v>
      </c>
      <c r="G325" s="4">
        <f ca="1">OFFSET(InputPriceData!F$15,CalculationsAndCharts!$A325+$A$11,IF($C$7,8,0),1,1)</f>
        <v>66.73</v>
      </c>
      <c r="H325" s="133"/>
      <c r="I325" s="133"/>
      <c r="J325" s="37">
        <f t="shared" ca="1" si="88"/>
        <v>2508</v>
      </c>
      <c r="K325" s="124">
        <f t="shared" ca="1" si="89"/>
        <v>0.49000000000000909</v>
      </c>
      <c r="L325" s="343">
        <f t="shared" ca="1" si="80"/>
        <v>0.51314760909637169</v>
      </c>
      <c r="M325" s="345">
        <f t="shared" ca="1" si="90"/>
        <v>1.1146132444605901</v>
      </c>
      <c r="N325" s="344">
        <f t="shared" ca="1" si="81"/>
        <v>0.46038176169771444</v>
      </c>
      <c r="O325" s="4"/>
      <c r="P325" s="4"/>
      <c r="Q325" s="3"/>
      <c r="S325" s="4"/>
      <c r="T325" s="4" t="b">
        <f t="shared" ca="1" si="82"/>
        <v>0</v>
      </c>
      <c r="U325" t="b">
        <f t="shared" ca="1" si="83"/>
        <v>0</v>
      </c>
      <c r="W325" s="317" t="b">
        <f t="shared" ca="1" si="84"/>
        <v>0</v>
      </c>
      <c r="X325" s="317" t="b">
        <f t="shared" ca="1" si="91"/>
        <v>1</v>
      </c>
      <c r="Y325" s="317" t="b">
        <f t="shared" ca="1" si="85"/>
        <v>0</v>
      </c>
      <c r="Z325" t="b">
        <f t="shared" ca="1" si="86"/>
        <v>0</v>
      </c>
      <c r="AA325" s="37" t="b">
        <f t="shared" ca="1" si="92"/>
        <v>0</v>
      </c>
      <c r="AB325" t="b">
        <f t="shared" ca="1" si="87"/>
        <v>0</v>
      </c>
      <c r="AD325" t="b">
        <f t="shared" ca="1" si="93"/>
        <v>0</v>
      </c>
      <c r="AE325" s="37" t="b">
        <f t="shared" ca="1" si="94"/>
        <v>0</v>
      </c>
      <c r="AF325" t="b">
        <f t="shared" ca="1" si="95"/>
        <v>0</v>
      </c>
      <c r="AG325" s="317" t="b">
        <f t="shared" ca="1" si="96"/>
        <v>0</v>
      </c>
      <c r="AH325" s="317" t="b">
        <f t="shared" ca="1" si="97"/>
        <v>1</v>
      </c>
      <c r="AI325" s="317" t="b">
        <f t="shared" ca="1" si="98"/>
        <v>0</v>
      </c>
    </row>
    <row r="326" spans="1:35" x14ac:dyDescent="0.25">
      <c r="A326">
        <v>294</v>
      </c>
      <c r="B326" s="169">
        <f ca="1">OFFSET(InputPriceData!B$15,CalculationsAndCharts!$A326+$A$11,0,1,1)</f>
        <v>41417</v>
      </c>
      <c r="C326" s="3">
        <f ca="1">OFFSET(InputPriceData!G$15,CalculationsAndCharts!$A326+$A$11,IF($C$7,8,0),1,1)</f>
        <v>1413100</v>
      </c>
      <c r="D326" s="4">
        <f ca="1">OFFSET(InputPriceData!C$15,CalculationsAndCharts!$A326+$A$11,IF($C$7,8,0),1,1)</f>
        <v>65.75</v>
      </c>
      <c r="E326" s="4">
        <f ca="1">OFFSET(InputPriceData!D$15,CalculationsAndCharts!$A326+$A$11,IF($C$7,8,0),1,1)</f>
        <v>67.040000000000006</v>
      </c>
      <c r="F326" s="4">
        <f ca="1">OFFSET(InputPriceData!E$15,CalculationsAndCharts!$A326+$A$11,IF($C$7,8,0),1,1)</f>
        <v>65.72</v>
      </c>
      <c r="G326" s="4">
        <f ca="1">OFFSET(InputPriceData!F$15,CalculationsAndCharts!$A326+$A$11,IF($C$7,8,0),1,1)</f>
        <v>66.75</v>
      </c>
      <c r="H326" s="133"/>
      <c r="I326" s="133"/>
      <c r="J326" s="37">
        <f t="shared" ca="1" si="88"/>
        <v>2507</v>
      </c>
      <c r="K326" s="124">
        <f t="shared" ca="1" si="89"/>
        <v>-1.0000000000005116E-2</v>
      </c>
      <c r="L326" s="343">
        <f t="shared" ca="1" si="80"/>
        <v>0.63059322397335571</v>
      </c>
      <c r="M326" s="345">
        <f t="shared" ca="1" si="90"/>
        <v>1.124735867265984</v>
      </c>
      <c r="N326" s="344">
        <f t="shared" ca="1" si="81"/>
        <v>0.56065894431392704</v>
      </c>
      <c r="O326" s="4"/>
      <c r="P326" s="4"/>
      <c r="Q326" s="3"/>
      <c r="S326" s="4"/>
      <c r="T326" s="4" t="b">
        <f t="shared" ca="1" si="82"/>
        <v>0</v>
      </c>
      <c r="U326" t="b">
        <f t="shared" ca="1" si="83"/>
        <v>0</v>
      </c>
      <c r="W326" s="317" t="b">
        <f t="shared" ca="1" si="84"/>
        <v>0</v>
      </c>
      <c r="X326" s="317" t="b">
        <f t="shared" ca="1" si="91"/>
        <v>1</v>
      </c>
      <c r="Y326" s="317" t="b">
        <f t="shared" ca="1" si="85"/>
        <v>0</v>
      </c>
      <c r="Z326" t="b">
        <f t="shared" ca="1" si="86"/>
        <v>0</v>
      </c>
      <c r="AA326" s="37" t="b">
        <f t="shared" ca="1" si="92"/>
        <v>0</v>
      </c>
      <c r="AB326" t="b">
        <f t="shared" ca="1" si="87"/>
        <v>0</v>
      </c>
      <c r="AD326" t="b">
        <f t="shared" ca="1" si="93"/>
        <v>0</v>
      </c>
      <c r="AE326" s="37" t="b">
        <f t="shared" ca="1" si="94"/>
        <v>0</v>
      </c>
      <c r="AF326" t="b">
        <f t="shared" ca="1" si="95"/>
        <v>0</v>
      </c>
      <c r="AG326" s="317" t="b">
        <f t="shared" ca="1" si="96"/>
        <v>0</v>
      </c>
      <c r="AH326" s="317" t="b">
        <f t="shared" ca="1" si="97"/>
        <v>1</v>
      </c>
      <c r="AI326" s="317" t="b">
        <f t="shared" ca="1" si="98"/>
        <v>0</v>
      </c>
    </row>
    <row r="327" spans="1:35" x14ac:dyDescent="0.25">
      <c r="A327">
        <v>295</v>
      </c>
      <c r="B327" s="169">
        <f ca="1">OFFSET(InputPriceData!B$15,CalculationsAndCharts!$A327+$A$11,0,1,1)</f>
        <v>41416</v>
      </c>
      <c r="C327" s="3">
        <f ca="1">OFFSET(InputPriceData!G$15,CalculationsAndCharts!$A327+$A$11,IF($C$7,8,0),1,1)</f>
        <v>1654000</v>
      </c>
      <c r="D327" s="4">
        <f ca="1">OFFSET(InputPriceData!C$15,CalculationsAndCharts!$A327+$A$11,IF($C$7,8,0),1,1)</f>
        <v>66.680000000000007</v>
      </c>
      <c r="E327" s="4">
        <f ca="1">OFFSET(InputPriceData!D$15,CalculationsAndCharts!$A327+$A$11,IF($C$7,8,0),1,1)</f>
        <v>67.44</v>
      </c>
      <c r="F327" s="4">
        <f ca="1">OFFSET(InputPriceData!E$15,CalculationsAndCharts!$A327+$A$11,IF($C$7,8,0),1,1)</f>
        <v>66.11</v>
      </c>
      <c r="G327" s="4">
        <f ca="1">OFFSET(InputPriceData!F$15,CalculationsAndCharts!$A327+$A$11,IF($C$7,8,0),1,1)</f>
        <v>66.239999999999995</v>
      </c>
      <c r="H327" s="133"/>
      <c r="I327" s="133"/>
      <c r="J327" s="37">
        <f t="shared" ca="1" si="88"/>
        <v>2506</v>
      </c>
      <c r="K327" s="124">
        <f t="shared" ca="1" si="89"/>
        <v>-0.54000000000000625</v>
      </c>
      <c r="L327" s="343">
        <f t="shared" ca="1" si="80"/>
        <v>0.76559971317663444</v>
      </c>
      <c r="M327" s="345">
        <f t="shared" ca="1" si="90"/>
        <v>1.1349504210554833</v>
      </c>
      <c r="N327" s="344">
        <f t="shared" ca="1" si="81"/>
        <v>0.67456665857231068</v>
      </c>
      <c r="O327" s="4"/>
      <c r="P327" s="4"/>
      <c r="Q327" s="3"/>
      <c r="S327" s="4"/>
      <c r="T327" s="4" t="b">
        <f t="shared" ca="1" si="82"/>
        <v>0</v>
      </c>
      <c r="U327" t="b">
        <f t="shared" ca="1" si="83"/>
        <v>0</v>
      </c>
      <c r="W327" s="317" t="b">
        <f t="shared" ca="1" si="84"/>
        <v>0</v>
      </c>
      <c r="X327" s="317" t="b">
        <f t="shared" ca="1" si="91"/>
        <v>1</v>
      </c>
      <c r="Y327" s="317" t="b">
        <f t="shared" ca="1" si="85"/>
        <v>0</v>
      </c>
      <c r="Z327" t="b">
        <f t="shared" ca="1" si="86"/>
        <v>0</v>
      </c>
      <c r="AA327" s="37" t="b">
        <f t="shared" ca="1" si="92"/>
        <v>0</v>
      </c>
      <c r="AB327" t="b">
        <f t="shared" ca="1" si="87"/>
        <v>0</v>
      </c>
      <c r="AD327" t="b">
        <f t="shared" ca="1" si="93"/>
        <v>0</v>
      </c>
      <c r="AE327" s="37" t="b">
        <f t="shared" ca="1" si="94"/>
        <v>0</v>
      </c>
      <c r="AF327" t="b">
        <f t="shared" ca="1" si="95"/>
        <v>0</v>
      </c>
      <c r="AG327" s="317" t="b">
        <f t="shared" ca="1" si="96"/>
        <v>0</v>
      </c>
      <c r="AH327" s="317" t="b">
        <f t="shared" ca="1" si="97"/>
        <v>1</v>
      </c>
      <c r="AI327" s="317" t="b">
        <f t="shared" ca="1" si="98"/>
        <v>0</v>
      </c>
    </row>
    <row r="328" spans="1:35" x14ac:dyDescent="0.25">
      <c r="A328">
        <v>296</v>
      </c>
      <c r="B328" s="169">
        <f ca="1">OFFSET(InputPriceData!B$15,CalculationsAndCharts!$A328+$A$11,0,1,1)</f>
        <v>41415</v>
      </c>
      <c r="C328" s="3">
        <f ca="1">OFFSET(InputPriceData!G$15,CalculationsAndCharts!$A328+$A$11,IF($C$7,8,0),1,1)</f>
        <v>1421000</v>
      </c>
      <c r="D328" s="4">
        <f ca="1">OFFSET(InputPriceData!C$15,CalculationsAndCharts!$A328+$A$11,IF($C$7,8,0),1,1)</f>
        <v>66.849999999999994</v>
      </c>
      <c r="E328" s="4">
        <f ca="1">OFFSET(InputPriceData!D$15,CalculationsAndCharts!$A328+$A$11,IF($C$7,8,0),1,1)</f>
        <v>67.290000000000006</v>
      </c>
      <c r="F328" s="4">
        <f ca="1">OFFSET(InputPriceData!E$15,CalculationsAndCharts!$A328+$A$11,IF($C$7,8,0),1,1)</f>
        <v>66.459999999999994</v>
      </c>
      <c r="G328" s="4">
        <f ca="1">OFFSET(InputPriceData!F$15,CalculationsAndCharts!$A328+$A$11,IF($C$7,8,0),1,1)</f>
        <v>66.760000000000005</v>
      </c>
      <c r="H328" s="133"/>
      <c r="I328" s="133"/>
      <c r="J328" s="37">
        <f t="shared" ca="1" si="88"/>
        <v>2505</v>
      </c>
      <c r="K328" s="124">
        <f t="shared" ca="1" si="89"/>
        <v>-0.12999999999999545</v>
      </c>
      <c r="L328" s="343">
        <f t="shared" ca="1" si="80"/>
        <v>0.84790361996199559</v>
      </c>
      <c r="M328" s="345">
        <f t="shared" ca="1" si="90"/>
        <v>1.1452577407219811</v>
      </c>
      <c r="N328" s="344">
        <f t="shared" ca="1" si="81"/>
        <v>0.74036052306223166</v>
      </c>
      <c r="O328" s="4"/>
      <c r="P328" s="4"/>
      <c r="Q328" s="3"/>
      <c r="S328" s="4"/>
      <c r="T328" s="4" t="b">
        <f t="shared" ca="1" si="82"/>
        <v>0</v>
      </c>
      <c r="U328" t="b">
        <f t="shared" ca="1" si="83"/>
        <v>0</v>
      </c>
      <c r="W328" s="317" t="b">
        <f t="shared" ca="1" si="84"/>
        <v>0</v>
      </c>
      <c r="X328" s="317" t="b">
        <f t="shared" ca="1" si="91"/>
        <v>1</v>
      </c>
      <c r="Y328" s="317" t="b">
        <f t="shared" ca="1" si="85"/>
        <v>0</v>
      </c>
      <c r="Z328" t="b">
        <f t="shared" ca="1" si="86"/>
        <v>0</v>
      </c>
      <c r="AA328" s="37" t="b">
        <f t="shared" ca="1" si="92"/>
        <v>0</v>
      </c>
      <c r="AB328" t="b">
        <f t="shared" ca="1" si="87"/>
        <v>0</v>
      </c>
      <c r="AD328" t="b">
        <f t="shared" ca="1" si="93"/>
        <v>0</v>
      </c>
      <c r="AE328" s="37" t="b">
        <f t="shared" ca="1" si="94"/>
        <v>0</v>
      </c>
      <c r="AF328" t="b">
        <f t="shared" ca="1" si="95"/>
        <v>0</v>
      </c>
      <c r="AG328" s="317" t="b">
        <f t="shared" ca="1" si="96"/>
        <v>0</v>
      </c>
      <c r="AH328" s="317" t="b">
        <f t="shared" ca="1" si="97"/>
        <v>1</v>
      </c>
      <c r="AI328" s="317" t="b">
        <f t="shared" ca="1" si="98"/>
        <v>0</v>
      </c>
    </row>
    <row r="329" spans="1:35" x14ac:dyDescent="0.25">
      <c r="A329">
        <v>297</v>
      </c>
      <c r="B329" s="169">
        <f ca="1">OFFSET(InputPriceData!B$15,CalculationsAndCharts!$A329+$A$11,0,1,1)</f>
        <v>41414</v>
      </c>
      <c r="C329" s="3">
        <f ca="1">OFFSET(InputPriceData!G$15,CalculationsAndCharts!$A329+$A$11,IF($C$7,8,0),1,1)</f>
        <v>1234000</v>
      </c>
      <c r="D329" s="4">
        <f ca="1">OFFSET(InputPriceData!C$15,CalculationsAndCharts!$A329+$A$11,IF($C$7,8,0),1,1)</f>
        <v>66.78</v>
      </c>
      <c r="E329" s="4">
        <f ca="1">OFFSET(InputPriceData!D$15,CalculationsAndCharts!$A329+$A$11,IF($C$7,8,0),1,1)</f>
        <v>67.14</v>
      </c>
      <c r="F329" s="4">
        <f ca="1">OFFSET(InputPriceData!E$15,CalculationsAndCharts!$A329+$A$11,IF($C$7,8,0),1,1)</f>
        <v>66.66</v>
      </c>
      <c r="G329" s="4">
        <f ca="1">OFFSET(InputPriceData!F$15,CalculationsAndCharts!$A329+$A$11,IF($C$7,8,0),1,1)</f>
        <v>66.78</v>
      </c>
      <c r="H329" s="133"/>
      <c r="I329" s="133"/>
      <c r="J329" s="37">
        <f t="shared" ca="1" si="88"/>
        <v>2504</v>
      </c>
      <c r="K329" s="124">
        <f t="shared" ca="1" si="89"/>
        <v>1.1400000000000006</v>
      </c>
      <c r="L329" s="343">
        <f t="shared" ca="1" si="80"/>
        <v>0.83049699984810443</v>
      </c>
      <c r="M329" s="345">
        <f t="shared" ca="1" si="90"/>
        <v>1.1556586687406469</v>
      </c>
      <c r="N329" s="344">
        <f t="shared" ca="1" si="81"/>
        <v>0.71863520113003598</v>
      </c>
      <c r="O329" s="4"/>
      <c r="P329" s="4"/>
      <c r="Q329" s="3"/>
      <c r="S329" s="4"/>
      <c r="T329" s="4" t="b">
        <f t="shared" ca="1" si="82"/>
        <v>0</v>
      </c>
      <c r="U329" t="b">
        <f t="shared" ca="1" si="83"/>
        <v>0</v>
      </c>
      <c r="W329" s="317" t="b">
        <f t="shared" ca="1" si="84"/>
        <v>0</v>
      </c>
      <c r="X329" s="317" t="b">
        <f t="shared" ca="1" si="91"/>
        <v>1</v>
      </c>
      <c r="Y329" s="317" t="b">
        <f t="shared" ca="1" si="85"/>
        <v>0</v>
      </c>
      <c r="Z329" t="b">
        <f t="shared" ca="1" si="86"/>
        <v>0</v>
      </c>
      <c r="AA329" s="37" t="b">
        <f t="shared" ca="1" si="92"/>
        <v>0</v>
      </c>
      <c r="AB329" t="b">
        <f t="shared" ca="1" si="87"/>
        <v>0</v>
      </c>
      <c r="AD329" t="b">
        <f t="shared" ca="1" si="93"/>
        <v>0</v>
      </c>
      <c r="AE329" s="37" t="b">
        <f t="shared" ca="1" si="94"/>
        <v>0</v>
      </c>
      <c r="AF329" t="b">
        <f t="shared" ca="1" si="95"/>
        <v>0</v>
      </c>
      <c r="AG329" s="317" t="b">
        <f t="shared" ca="1" si="96"/>
        <v>0</v>
      </c>
      <c r="AH329" s="317" t="b">
        <f t="shared" ca="1" si="97"/>
        <v>1</v>
      </c>
      <c r="AI329" s="317" t="b">
        <f t="shared" ca="1" si="98"/>
        <v>0</v>
      </c>
    </row>
    <row r="330" spans="1:35" x14ac:dyDescent="0.25">
      <c r="A330">
        <v>298</v>
      </c>
      <c r="B330" s="169">
        <f ca="1">OFFSET(InputPriceData!B$15,CalculationsAndCharts!$A330+$A$11,0,1,1)</f>
        <v>41411</v>
      </c>
      <c r="C330" s="3">
        <f ca="1">OFFSET(InputPriceData!G$15,CalculationsAndCharts!$A330+$A$11,IF($C$7,8,0),1,1)</f>
        <v>3177900</v>
      </c>
      <c r="D330" s="4">
        <f ca="1">OFFSET(InputPriceData!C$15,CalculationsAndCharts!$A330+$A$11,IF($C$7,8,0),1,1)</f>
        <v>65.8</v>
      </c>
      <c r="E330" s="4">
        <f ca="1">OFFSET(InputPriceData!D$15,CalculationsAndCharts!$A330+$A$11,IF($C$7,8,0),1,1)</f>
        <v>66.98</v>
      </c>
      <c r="F330" s="4">
        <f ca="1">OFFSET(InputPriceData!E$15,CalculationsAndCharts!$A330+$A$11,IF($C$7,8,0),1,1)</f>
        <v>65.77</v>
      </c>
      <c r="G330" s="4">
        <f ca="1">OFFSET(InputPriceData!F$15,CalculationsAndCharts!$A330+$A$11,IF($C$7,8,0),1,1)</f>
        <v>66.89</v>
      </c>
      <c r="H330" s="133"/>
      <c r="I330" s="133"/>
      <c r="J330" s="37">
        <f t="shared" ca="1" si="88"/>
        <v>2503</v>
      </c>
      <c r="K330" s="124">
        <f t="shared" ca="1" si="89"/>
        <v>1.1200000000000045</v>
      </c>
      <c r="L330" s="343">
        <f t="shared" ca="1" si="80"/>
        <v>0.7632520570754856</v>
      </c>
      <c r="M330" s="345">
        <f t="shared" ca="1" si="90"/>
        <v>1.1661540552377869</v>
      </c>
      <c r="N330" s="344">
        <f t="shared" ca="1" si="81"/>
        <v>0.6545036255264346</v>
      </c>
      <c r="O330" s="4"/>
      <c r="P330" s="4"/>
      <c r="Q330" s="3"/>
      <c r="S330" s="4"/>
      <c r="T330" s="4" t="b">
        <f t="shared" ca="1" si="82"/>
        <v>0</v>
      </c>
      <c r="U330" t="b">
        <f t="shared" ca="1" si="83"/>
        <v>0</v>
      </c>
      <c r="W330" s="317" t="b">
        <f t="shared" ca="1" si="84"/>
        <v>0</v>
      </c>
      <c r="X330" s="317" t="b">
        <f t="shared" ca="1" si="91"/>
        <v>1</v>
      </c>
      <c r="Y330" s="317" t="b">
        <f t="shared" ca="1" si="85"/>
        <v>0</v>
      </c>
      <c r="Z330" t="b">
        <f t="shared" ca="1" si="86"/>
        <v>0</v>
      </c>
      <c r="AA330" s="37" t="b">
        <f t="shared" ca="1" si="92"/>
        <v>0</v>
      </c>
      <c r="AB330" t="b">
        <f t="shared" ca="1" si="87"/>
        <v>0</v>
      </c>
      <c r="AD330" t="b">
        <f t="shared" ca="1" si="93"/>
        <v>0</v>
      </c>
      <c r="AE330" s="37" t="b">
        <f t="shared" ca="1" si="94"/>
        <v>0</v>
      </c>
      <c r="AF330" t="b">
        <f t="shared" ca="1" si="95"/>
        <v>0</v>
      </c>
      <c r="AG330" s="317" t="b">
        <f t="shared" ca="1" si="96"/>
        <v>0</v>
      </c>
      <c r="AH330" s="317" t="b">
        <f t="shared" ca="1" si="97"/>
        <v>1</v>
      </c>
      <c r="AI330" s="317" t="b">
        <f t="shared" ca="1" si="98"/>
        <v>0</v>
      </c>
    </row>
    <row r="331" spans="1:35" x14ac:dyDescent="0.25">
      <c r="A331">
        <v>299</v>
      </c>
      <c r="B331" s="169">
        <f ca="1">OFFSET(InputPriceData!B$15,CalculationsAndCharts!$A331+$A$11,0,1,1)</f>
        <v>41410</v>
      </c>
      <c r="C331" s="3">
        <f ca="1">OFFSET(InputPriceData!G$15,CalculationsAndCharts!$A331+$A$11,IF($C$7,8,0),1,1)</f>
        <v>1555100</v>
      </c>
      <c r="D331" s="4">
        <f ca="1">OFFSET(InputPriceData!C$15,CalculationsAndCharts!$A331+$A$11,IF($C$7,8,0),1,1)</f>
        <v>65.73</v>
      </c>
      <c r="E331" s="4">
        <f ca="1">OFFSET(InputPriceData!D$15,CalculationsAndCharts!$A331+$A$11,IF($C$7,8,0),1,1)</f>
        <v>66.150000000000006</v>
      </c>
      <c r="F331" s="4">
        <f ca="1">OFFSET(InputPriceData!E$15,CalculationsAndCharts!$A331+$A$11,IF($C$7,8,0),1,1)</f>
        <v>65.41</v>
      </c>
      <c r="G331" s="4">
        <f ca="1">OFFSET(InputPriceData!F$15,CalculationsAndCharts!$A331+$A$11,IF($C$7,8,0),1,1)</f>
        <v>65.64</v>
      </c>
      <c r="H331" s="133"/>
      <c r="I331" s="133"/>
      <c r="J331" s="37">
        <f t="shared" ca="1" si="88"/>
        <v>2502</v>
      </c>
      <c r="K331" s="124">
        <f t="shared" ca="1" si="89"/>
        <v>1</v>
      </c>
      <c r="L331" s="343">
        <f t="shared" ca="1" si="80"/>
        <v>0.70358432384412095</v>
      </c>
      <c r="M331" s="345">
        <f t="shared" ca="1" si="90"/>
        <v>1.1767447580603299</v>
      </c>
      <c r="N331" s="344">
        <f t="shared" ca="1" si="81"/>
        <v>0.59790733634017967</v>
      </c>
      <c r="O331" s="4"/>
      <c r="P331" s="4"/>
      <c r="Q331" s="3"/>
      <c r="S331" s="4"/>
      <c r="T331" s="4" t="b">
        <f t="shared" ca="1" si="82"/>
        <v>0</v>
      </c>
      <c r="U331" t="b">
        <f t="shared" ca="1" si="83"/>
        <v>0</v>
      </c>
      <c r="W331" s="317" t="b">
        <f t="shared" ca="1" si="84"/>
        <v>0</v>
      </c>
      <c r="X331" s="317" t="b">
        <f t="shared" ca="1" si="91"/>
        <v>1</v>
      </c>
      <c r="Y331" s="317" t="b">
        <f t="shared" ca="1" si="85"/>
        <v>0</v>
      </c>
      <c r="Z331" t="b">
        <f t="shared" ca="1" si="86"/>
        <v>0</v>
      </c>
      <c r="AA331" s="37" t="b">
        <f t="shared" ca="1" si="92"/>
        <v>0</v>
      </c>
      <c r="AB331" t="b">
        <f t="shared" ca="1" si="87"/>
        <v>0</v>
      </c>
      <c r="AD331" t="b">
        <f t="shared" ca="1" si="93"/>
        <v>0</v>
      </c>
      <c r="AE331" s="37" t="b">
        <f t="shared" ca="1" si="94"/>
        <v>0</v>
      </c>
      <c r="AF331" t="b">
        <f t="shared" ca="1" si="95"/>
        <v>0</v>
      </c>
      <c r="AG331" s="317" t="b">
        <f t="shared" ca="1" si="96"/>
        <v>0</v>
      </c>
      <c r="AH331" s="317" t="b">
        <f t="shared" ca="1" si="97"/>
        <v>1</v>
      </c>
      <c r="AI331" s="317" t="b">
        <f t="shared" ca="1" si="98"/>
        <v>0</v>
      </c>
    </row>
    <row r="332" spans="1:35" x14ac:dyDescent="0.25">
      <c r="A332">
        <v>300</v>
      </c>
      <c r="B332" s="169">
        <f ca="1">OFFSET(InputPriceData!B$15,CalculationsAndCharts!$A332+$A$11,0,1,1)</f>
        <v>41409</v>
      </c>
      <c r="C332" s="3">
        <f ca="1">OFFSET(InputPriceData!G$15,CalculationsAndCharts!$A332+$A$11,IF($C$7,8,0),1,1)</f>
        <v>1292800</v>
      </c>
      <c r="D332" s="4">
        <f ca="1">OFFSET(InputPriceData!C$15,CalculationsAndCharts!$A332+$A$11,IF($C$7,8,0),1,1)</f>
        <v>64.42</v>
      </c>
      <c r="E332" s="4">
        <f ca="1">OFFSET(InputPriceData!D$15,CalculationsAndCharts!$A332+$A$11,IF($C$7,8,0),1,1)</f>
        <v>65.77</v>
      </c>
      <c r="F332" s="4">
        <f ca="1">OFFSET(InputPriceData!E$15,CalculationsAndCharts!$A332+$A$11,IF($C$7,8,0),1,1)</f>
        <v>64.28</v>
      </c>
      <c r="G332" s="4">
        <f ca="1">OFFSET(InputPriceData!F$15,CalculationsAndCharts!$A332+$A$11,IF($C$7,8,0),1,1)</f>
        <v>65.77</v>
      </c>
      <c r="H332" s="133"/>
      <c r="I332" s="133"/>
      <c r="J332" s="37">
        <f t="shared" ca="1" si="88"/>
        <v>2501</v>
      </c>
      <c r="K332" s="124">
        <f t="shared" ca="1" si="89"/>
        <v>1.8399999999999963</v>
      </c>
      <c r="L332" s="343">
        <f t="shared" ca="1" si="80"/>
        <v>0.65445854329450048</v>
      </c>
      <c r="M332" s="345">
        <f t="shared" ca="1" si="90"/>
        <v>1.1874316428459433</v>
      </c>
      <c r="N332" s="344">
        <f t="shared" ca="1" si="81"/>
        <v>0.55115471045217002</v>
      </c>
      <c r="O332" s="4"/>
      <c r="P332" s="4"/>
      <c r="Q332" s="3"/>
      <c r="S332" s="4"/>
      <c r="T332" s="4" t="b">
        <f t="shared" ca="1" si="82"/>
        <v>0</v>
      </c>
      <c r="U332" t="b">
        <f t="shared" ca="1" si="83"/>
        <v>0</v>
      </c>
      <c r="W332" s="317" t="b">
        <f t="shared" ca="1" si="84"/>
        <v>0</v>
      </c>
      <c r="X332" s="317" t="b">
        <f t="shared" ca="1" si="91"/>
        <v>1</v>
      </c>
      <c r="Y332" s="317" t="b">
        <f t="shared" ca="1" si="85"/>
        <v>0</v>
      </c>
      <c r="Z332" t="b">
        <f t="shared" ca="1" si="86"/>
        <v>0</v>
      </c>
      <c r="AA332" s="37" t="b">
        <f t="shared" ca="1" si="92"/>
        <v>0</v>
      </c>
      <c r="AB332" t="b">
        <f t="shared" ca="1" si="87"/>
        <v>0</v>
      </c>
      <c r="AD332" t="b">
        <f t="shared" ca="1" si="93"/>
        <v>0</v>
      </c>
      <c r="AE332" s="37" t="b">
        <f t="shared" ca="1" si="94"/>
        <v>0</v>
      </c>
      <c r="AF332" t="b">
        <f t="shared" ca="1" si="95"/>
        <v>0</v>
      </c>
      <c r="AG332" s="317" t="b">
        <f t="shared" ca="1" si="96"/>
        <v>0</v>
      </c>
      <c r="AH332" s="317" t="b">
        <f t="shared" ca="1" si="97"/>
        <v>1</v>
      </c>
      <c r="AI332" s="317" t="b">
        <f t="shared" ca="1" si="98"/>
        <v>0</v>
      </c>
    </row>
    <row r="333" spans="1:35" x14ac:dyDescent="0.25">
      <c r="A333">
        <v>301</v>
      </c>
      <c r="B333" s="169">
        <f ca="1">OFFSET(InputPriceData!B$15,CalculationsAndCharts!$A333+$A$11,0,1,1)</f>
        <v>41408</v>
      </c>
      <c r="C333" s="3">
        <f ca="1">OFFSET(InputPriceData!G$15,CalculationsAndCharts!$A333+$A$11,IF($C$7,8,0),1,1)</f>
        <v>1123900</v>
      </c>
      <c r="D333" s="4">
        <f ca="1">OFFSET(InputPriceData!C$15,CalculationsAndCharts!$A333+$A$11,IF($C$7,8,0),1,1)</f>
        <v>63.97</v>
      </c>
      <c r="E333" s="4">
        <f ca="1">OFFSET(InputPriceData!D$15,CalculationsAndCharts!$A333+$A$11,IF($C$7,8,0),1,1)</f>
        <v>64.67</v>
      </c>
      <c r="F333" s="4">
        <f ca="1">OFFSET(InputPriceData!E$15,CalculationsAndCharts!$A333+$A$11,IF($C$7,8,0),1,1)</f>
        <v>63.94</v>
      </c>
      <c r="G333" s="4">
        <f ca="1">OFFSET(InputPriceData!F$15,CalculationsAndCharts!$A333+$A$11,IF($C$7,8,0),1,1)</f>
        <v>64.64</v>
      </c>
      <c r="H333" s="133"/>
      <c r="I333" s="133"/>
      <c r="J333" s="37">
        <f t="shared" ca="1" si="88"/>
        <v>2500</v>
      </c>
      <c r="K333" s="124">
        <f t="shared" ca="1" si="89"/>
        <v>0.37000000000000455</v>
      </c>
      <c r="L333" s="343">
        <f t="shared" ca="1" si="80"/>
        <v>0.67217738461842413</v>
      </c>
      <c r="M333" s="345">
        <f t="shared" ca="1" si="90"/>
        <v>1.1982155830937873</v>
      </c>
      <c r="N333" s="344">
        <f t="shared" ca="1" si="81"/>
        <v>0.56098200866564019</v>
      </c>
      <c r="O333" s="4"/>
      <c r="P333" s="4"/>
      <c r="Q333" s="3"/>
      <c r="S333" s="4"/>
      <c r="T333" s="4" t="b">
        <f t="shared" ca="1" si="82"/>
        <v>0</v>
      </c>
      <c r="U333" t="b">
        <f t="shared" ca="1" si="83"/>
        <v>0</v>
      </c>
      <c r="W333" s="317" t="b">
        <f t="shared" ca="1" si="84"/>
        <v>0</v>
      </c>
      <c r="X333" s="317" t="b">
        <f t="shared" ca="1" si="91"/>
        <v>1</v>
      </c>
      <c r="Y333" s="317" t="b">
        <f t="shared" ca="1" si="85"/>
        <v>0</v>
      </c>
      <c r="Z333" t="b">
        <f t="shared" ca="1" si="86"/>
        <v>0</v>
      </c>
      <c r="AA333" s="37" t="b">
        <f t="shared" ca="1" si="92"/>
        <v>0</v>
      </c>
      <c r="AB333" t="b">
        <f t="shared" ca="1" si="87"/>
        <v>0</v>
      </c>
      <c r="AD333" t="b">
        <f t="shared" ca="1" si="93"/>
        <v>0</v>
      </c>
      <c r="AE333" s="37" t="b">
        <f t="shared" ca="1" si="94"/>
        <v>0</v>
      </c>
      <c r="AF333" t="b">
        <f t="shared" ca="1" si="95"/>
        <v>0</v>
      </c>
      <c r="AG333" s="317" t="b">
        <f t="shared" ca="1" si="96"/>
        <v>0</v>
      </c>
      <c r="AH333" s="317" t="b">
        <f t="shared" ca="1" si="97"/>
        <v>1</v>
      </c>
      <c r="AI333" s="317" t="b">
        <f t="shared" ca="1" si="98"/>
        <v>0</v>
      </c>
    </row>
    <row r="334" spans="1:35" x14ac:dyDescent="0.25">
      <c r="A334">
        <v>302</v>
      </c>
      <c r="B334" s="169">
        <f ca="1">OFFSET(InputPriceData!B$15,CalculationsAndCharts!$A334+$A$11,0,1,1)</f>
        <v>41407</v>
      </c>
      <c r="C334" s="3">
        <f ca="1">OFFSET(InputPriceData!G$15,CalculationsAndCharts!$A334+$A$11,IF($C$7,8,0),1,1)</f>
        <v>1004400</v>
      </c>
      <c r="D334" s="4">
        <f ca="1">OFFSET(InputPriceData!C$15,CalculationsAndCharts!$A334+$A$11,IF($C$7,8,0),1,1)</f>
        <v>64.23</v>
      </c>
      <c r="E334" s="4">
        <f ca="1">OFFSET(InputPriceData!D$15,CalculationsAndCharts!$A334+$A$11,IF($C$7,8,0),1,1)</f>
        <v>66</v>
      </c>
      <c r="F334" s="4">
        <f ca="1">OFFSET(InputPriceData!E$15,CalculationsAndCharts!$A334+$A$11,IF($C$7,8,0),1,1)</f>
        <v>63.6</v>
      </c>
      <c r="G334" s="4">
        <f ca="1">OFFSET(InputPriceData!F$15,CalculationsAndCharts!$A334+$A$11,IF($C$7,8,0),1,1)</f>
        <v>63.93</v>
      </c>
      <c r="H334" s="133"/>
      <c r="I334" s="133"/>
      <c r="J334" s="37">
        <f t="shared" ca="1" si="88"/>
        <v>2499</v>
      </c>
      <c r="K334" s="124">
        <f t="shared" ca="1" si="89"/>
        <v>0.46999999999999886</v>
      </c>
      <c r="L334" s="343">
        <f t="shared" ca="1" si="80"/>
        <v>0.75313234421157238</v>
      </c>
      <c r="M334" s="345">
        <f t="shared" ca="1" si="90"/>
        <v>1.2090974602359106</v>
      </c>
      <c r="N334" s="344">
        <f t="shared" ca="1" si="81"/>
        <v>0.62288803754878985</v>
      </c>
      <c r="O334" s="4"/>
      <c r="P334" s="4"/>
      <c r="Q334" s="3"/>
      <c r="S334" s="4"/>
      <c r="T334" s="4" t="b">
        <f t="shared" ca="1" si="82"/>
        <v>0</v>
      </c>
      <c r="U334" t="b">
        <f t="shared" ca="1" si="83"/>
        <v>0</v>
      </c>
      <c r="W334" s="317" t="b">
        <f t="shared" ca="1" si="84"/>
        <v>0</v>
      </c>
      <c r="X334" s="317" t="b">
        <f t="shared" ca="1" si="91"/>
        <v>1</v>
      </c>
      <c r="Y334" s="317" t="b">
        <f t="shared" ca="1" si="85"/>
        <v>0</v>
      </c>
      <c r="Z334" t="b">
        <f t="shared" ca="1" si="86"/>
        <v>0</v>
      </c>
      <c r="AA334" s="37" t="b">
        <f t="shared" ca="1" si="92"/>
        <v>0</v>
      </c>
      <c r="AB334" t="b">
        <f t="shared" ca="1" si="87"/>
        <v>0</v>
      </c>
      <c r="AD334" t="b">
        <f t="shared" ca="1" si="93"/>
        <v>0</v>
      </c>
      <c r="AE334" s="37" t="b">
        <f t="shared" ca="1" si="94"/>
        <v>0</v>
      </c>
      <c r="AF334" t="b">
        <f t="shared" ca="1" si="95"/>
        <v>0</v>
      </c>
      <c r="AG334" s="317" t="b">
        <f t="shared" ca="1" si="96"/>
        <v>0</v>
      </c>
      <c r="AH334" s="317" t="b">
        <f t="shared" ca="1" si="97"/>
        <v>1</v>
      </c>
      <c r="AI334" s="317" t="b">
        <f t="shared" ca="1" si="98"/>
        <v>0</v>
      </c>
    </row>
    <row r="335" spans="1:35" x14ac:dyDescent="0.25">
      <c r="A335">
        <v>303</v>
      </c>
      <c r="B335" s="169">
        <f ca="1">OFFSET(InputPriceData!B$15,CalculationsAndCharts!$A335+$A$11,0,1,1)</f>
        <v>41404</v>
      </c>
      <c r="C335" s="3">
        <f ca="1">OFFSET(InputPriceData!G$15,CalculationsAndCharts!$A335+$A$11,IF($C$7,8,0),1,1)</f>
        <v>1475500</v>
      </c>
      <c r="D335" s="4">
        <f ca="1">OFFSET(InputPriceData!C$15,CalculationsAndCharts!$A335+$A$11,IF($C$7,8,0),1,1)</f>
        <v>63.61</v>
      </c>
      <c r="E335" s="4">
        <f ca="1">OFFSET(InputPriceData!D$15,CalculationsAndCharts!$A335+$A$11,IF($C$7,8,0),1,1)</f>
        <v>64.27</v>
      </c>
      <c r="F335" s="4">
        <f ca="1">OFFSET(InputPriceData!E$15,CalculationsAndCharts!$A335+$A$11,IF($C$7,8,0),1,1)</f>
        <v>63.44</v>
      </c>
      <c r="G335" s="4">
        <f ca="1">OFFSET(InputPriceData!F$15,CalculationsAndCharts!$A335+$A$11,IF($C$7,8,0),1,1)</f>
        <v>64.27</v>
      </c>
      <c r="H335" s="133"/>
      <c r="I335" s="133"/>
      <c r="J335" s="37">
        <f t="shared" ca="1" si="88"/>
        <v>2498</v>
      </c>
      <c r="K335" s="124">
        <f t="shared" ca="1" si="89"/>
        <v>1.1099999999999994</v>
      </c>
      <c r="L335" s="343">
        <f t="shared" ca="1" si="80"/>
        <v>0.83831941006049859</v>
      </c>
      <c r="M335" s="345">
        <f t="shared" ca="1" si="90"/>
        <v>1.2200781637092943</v>
      </c>
      <c r="N335" s="344">
        <f t="shared" ca="1" si="81"/>
        <v>0.68710303568734576</v>
      </c>
      <c r="O335" s="4"/>
      <c r="P335" s="4"/>
      <c r="Q335" s="3"/>
      <c r="S335" s="4"/>
      <c r="T335" s="4" t="b">
        <f t="shared" ca="1" si="82"/>
        <v>0</v>
      </c>
      <c r="U335" t="b">
        <f t="shared" ca="1" si="83"/>
        <v>0</v>
      </c>
      <c r="W335" s="317" t="b">
        <f t="shared" ca="1" si="84"/>
        <v>0</v>
      </c>
      <c r="X335" s="317" t="b">
        <f t="shared" ca="1" si="91"/>
        <v>1</v>
      </c>
      <c r="Y335" s="317" t="b">
        <f t="shared" ca="1" si="85"/>
        <v>0</v>
      </c>
      <c r="Z335" t="b">
        <f t="shared" ca="1" si="86"/>
        <v>0</v>
      </c>
      <c r="AA335" s="37" t="b">
        <f t="shared" ca="1" si="92"/>
        <v>0</v>
      </c>
      <c r="AB335" t="b">
        <f t="shared" ca="1" si="87"/>
        <v>0</v>
      </c>
      <c r="AD335" t="b">
        <f t="shared" ca="1" si="93"/>
        <v>0</v>
      </c>
      <c r="AE335" s="37" t="b">
        <f t="shared" ca="1" si="94"/>
        <v>0</v>
      </c>
      <c r="AF335" t="b">
        <f t="shared" ca="1" si="95"/>
        <v>0</v>
      </c>
      <c r="AG335" s="317" t="b">
        <f t="shared" ca="1" si="96"/>
        <v>0</v>
      </c>
      <c r="AH335" s="317" t="b">
        <f t="shared" ca="1" si="97"/>
        <v>1</v>
      </c>
      <c r="AI335" s="317" t="b">
        <f t="shared" ca="1" si="98"/>
        <v>0</v>
      </c>
    </row>
    <row r="336" spans="1:35" x14ac:dyDescent="0.25">
      <c r="A336">
        <v>304</v>
      </c>
      <c r="B336" s="169">
        <f ca="1">OFFSET(InputPriceData!B$15,CalculationsAndCharts!$A336+$A$11,0,1,1)</f>
        <v>41403</v>
      </c>
      <c r="C336" s="3">
        <f ca="1">OFFSET(InputPriceData!G$15,CalculationsAndCharts!$A336+$A$11,IF($C$7,8,0),1,1)</f>
        <v>1335100</v>
      </c>
      <c r="D336" s="4">
        <f ca="1">OFFSET(InputPriceData!C$15,CalculationsAndCharts!$A336+$A$11,IF($C$7,8,0),1,1)</f>
        <v>63.26</v>
      </c>
      <c r="E336" s="4">
        <f ca="1">OFFSET(InputPriceData!D$15,CalculationsAndCharts!$A336+$A$11,IF($C$7,8,0),1,1)</f>
        <v>63.79</v>
      </c>
      <c r="F336" s="4">
        <f ca="1">OFFSET(InputPriceData!E$15,CalculationsAndCharts!$A336+$A$11,IF($C$7,8,0),1,1)</f>
        <v>63</v>
      </c>
      <c r="G336" s="4">
        <f ca="1">OFFSET(InputPriceData!F$15,CalculationsAndCharts!$A336+$A$11,IF($C$7,8,0),1,1)</f>
        <v>63.46</v>
      </c>
      <c r="H336" s="133"/>
      <c r="I336" s="133"/>
      <c r="J336" s="37">
        <f t="shared" ca="1" si="88"/>
        <v>2497</v>
      </c>
      <c r="K336" s="124">
        <f t="shared" ca="1" si="89"/>
        <v>0</v>
      </c>
      <c r="L336" s="343">
        <f t="shared" ca="1" si="80"/>
        <v>0.9651962035727909</v>
      </c>
      <c r="M336" s="345">
        <f t="shared" ca="1" si="90"/>
        <v>1.2311585910285514</v>
      </c>
      <c r="N336" s="344">
        <f t="shared" ca="1" si="81"/>
        <v>0.78397390117420485</v>
      </c>
      <c r="O336" s="4"/>
      <c r="P336" s="4"/>
      <c r="Q336" s="3"/>
      <c r="S336" s="4"/>
      <c r="T336" s="4" t="b">
        <f t="shared" ca="1" si="82"/>
        <v>0</v>
      </c>
      <c r="U336" t="b">
        <f t="shared" ca="1" si="83"/>
        <v>0</v>
      </c>
      <c r="W336" s="317" t="b">
        <f t="shared" ca="1" si="84"/>
        <v>0</v>
      </c>
      <c r="X336" s="317" t="b">
        <f t="shared" ca="1" si="91"/>
        <v>1</v>
      </c>
      <c r="Y336" s="317" t="b">
        <f t="shared" ca="1" si="85"/>
        <v>0</v>
      </c>
      <c r="Z336" t="b">
        <f t="shared" ca="1" si="86"/>
        <v>0</v>
      </c>
      <c r="AA336" s="37" t="b">
        <f t="shared" ca="1" si="92"/>
        <v>0</v>
      </c>
      <c r="AB336" t="b">
        <f t="shared" ca="1" si="87"/>
        <v>0</v>
      </c>
      <c r="AD336" t="b">
        <f t="shared" ca="1" si="93"/>
        <v>0</v>
      </c>
      <c r="AE336" s="37" t="b">
        <f t="shared" ca="1" si="94"/>
        <v>0</v>
      </c>
      <c r="AF336" t="b">
        <f t="shared" ca="1" si="95"/>
        <v>0</v>
      </c>
      <c r="AG336" s="317" t="b">
        <f t="shared" ca="1" si="96"/>
        <v>0</v>
      </c>
      <c r="AH336" s="317" t="b">
        <f t="shared" ca="1" si="97"/>
        <v>1</v>
      </c>
      <c r="AI336" s="317" t="b">
        <f t="shared" ca="1" si="98"/>
        <v>0</v>
      </c>
    </row>
    <row r="337" spans="1:35" x14ac:dyDescent="0.25">
      <c r="A337">
        <v>305</v>
      </c>
      <c r="B337" s="169">
        <f ca="1">OFFSET(InputPriceData!B$15,CalculationsAndCharts!$A337+$A$11,0,1,1)</f>
        <v>41402</v>
      </c>
      <c r="C337" s="3">
        <f ca="1">OFFSET(InputPriceData!G$15,CalculationsAndCharts!$A337+$A$11,IF($C$7,8,0),1,1)</f>
        <v>2309300</v>
      </c>
      <c r="D337" s="4">
        <f ca="1">OFFSET(InputPriceData!C$15,CalculationsAndCharts!$A337+$A$11,IF($C$7,8,0),1,1)</f>
        <v>63.36</v>
      </c>
      <c r="E337" s="4">
        <f ca="1">OFFSET(InputPriceData!D$15,CalculationsAndCharts!$A337+$A$11,IF($C$7,8,0),1,1)</f>
        <v>63.44</v>
      </c>
      <c r="F337" s="4">
        <f ca="1">OFFSET(InputPriceData!E$15,CalculationsAndCharts!$A337+$A$11,IF($C$7,8,0),1,1)</f>
        <v>62.89</v>
      </c>
      <c r="G337" s="4">
        <f ca="1">OFFSET(InputPriceData!F$15,CalculationsAndCharts!$A337+$A$11,IF($C$7,8,0),1,1)</f>
        <v>63.16</v>
      </c>
      <c r="H337" s="133"/>
      <c r="I337" s="133"/>
      <c r="J337" s="37">
        <f t="shared" ca="1" si="88"/>
        <v>2496</v>
      </c>
      <c r="K337" s="124">
        <f t="shared" ca="1" si="89"/>
        <v>0.17999999999999972</v>
      </c>
      <c r="L337" s="343">
        <f t="shared" ca="1" si="80"/>
        <v>1.1124932836693713</v>
      </c>
      <c r="M337" s="345">
        <f t="shared" ca="1" si="90"/>
        <v>1.242339647859285</v>
      </c>
      <c r="N337" s="344">
        <f t="shared" ca="1" si="81"/>
        <v>0.89548239532268326</v>
      </c>
      <c r="O337" s="4"/>
      <c r="P337" s="4"/>
      <c r="Q337" s="3"/>
      <c r="S337" s="4"/>
      <c r="T337" s="4" t="b">
        <f t="shared" ca="1" si="82"/>
        <v>0</v>
      </c>
      <c r="U337" t="b">
        <f t="shared" ca="1" si="83"/>
        <v>0</v>
      </c>
      <c r="W337" s="317" t="b">
        <f t="shared" ca="1" si="84"/>
        <v>0</v>
      </c>
      <c r="X337" s="317" t="b">
        <f t="shared" ca="1" si="91"/>
        <v>1</v>
      </c>
      <c r="Y337" s="317" t="b">
        <f t="shared" ca="1" si="85"/>
        <v>0</v>
      </c>
      <c r="Z337" t="b">
        <f t="shared" ca="1" si="86"/>
        <v>0</v>
      </c>
      <c r="AA337" s="37" t="b">
        <f t="shared" ca="1" si="92"/>
        <v>0</v>
      </c>
      <c r="AB337" t="b">
        <f t="shared" ca="1" si="87"/>
        <v>0</v>
      </c>
      <c r="AD337" t="b">
        <f t="shared" ca="1" si="93"/>
        <v>0</v>
      </c>
      <c r="AE337" s="37" t="b">
        <f t="shared" ca="1" si="94"/>
        <v>0</v>
      </c>
      <c r="AF337" t="b">
        <f t="shared" ca="1" si="95"/>
        <v>0</v>
      </c>
      <c r="AG337" s="317" t="b">
        <f t="shared" ca="1" si="96"/>
        <v>0</v>
      </c>
      <c r="AH337" s="317" t="b">
        <f t="shared" ca="1" si="97"/>
        <v>1</v>
      </c>
      <c r="AI337" s="317" t="b">
        <f t="shared" ca="1" si="98"/>
        <v>0</v>
      </c>
    </row>
    <row r="338" spans="1:35" x14ac:dyDescent="0.25">
      <c r="A338">
        <v>306</v>
      </c>
      <c r="B338" s="169">
        <f ca="1">OFFSET(InputPriceData!B$15,CalculationsAndCharts!$A338+$A$11,0,1,1)</f>
        <v>41401</v>
      </c>
      <c r="C338" s="3">
        <f ca="1">OFFSET(InputPriceData!G$15,CalculationsAndCharts!$A338+$A$11,IF($C$7,8,0),1,1)</f>
        <v>1233000</v>
      </c>
      <c r="D338" s="4">
        <f ca="1">OFFSET(InputPriceData!C$15,CalculationsAndCharts!$A338+$A$11,IF($C$7,8,0),1,1)</f>
        <v>63.13</v>
      </c>
      <c r="E338" s="4">
        <f ca="1">OFFSET(InputPriceData!D$15,CalculationsAndCharts!$A338+$A$11,IF($C$7,8,0),1,1)</f>
        <v>63.63</v>
      </c>
      <c r="F338" s="4">
        <f ca="1">OFFSET(InputPriceData!E$15,CalculationsAndCharts!$A338+$A$11,IF($C$7,8,0),1,1)</f>
        <v>62.99</v>
      </c>
      <c r="G338" s="4">
        <f ca="1">OFFSET(InputPriceData!F$15,CalculationsAndCharts!$A338+$A$11,IF($C$7,8,0),1,1)</f>
        <v>63.46</v>
      </c>
      <c r="H338" s="133"/>
      <c r="I338" s="133"/>
      <c r="J338" s="37">
        <f t="shared" ca="1" si="88"/>
        <v>2495</v>
      </c>
      <c r="K338" s="124">
        <f t="shared" ca="1" si="89"/>
        <v>0.42000000000000171</v>
      </c>
      <c r="L338" s="343">
        <f t="shared" ca="1" si="80"/>
        <v>1.2161924226709822</v>
      </c>
      <c r="M338" s="345">
        <f t="shared" ca="1" si="90"/>
        <v>1.253622248092114</v>
      </c>
      <c r="N338" s="344">
        <f t="shared" ca="1" si="81"/>
        <v>0.97014266021674689</v>
      </c>
      <c r="O338" s="4"/>
      <c r="P338" s="4"/>
      <c r="Q338" s="3"/>
      <c r="S338" s="4"/>
      <c r="T338" s="4" t="b">
        <f t="shared" ca="1" si="82"/>
        <v>0</v>
      </c>
      <c r="U338" t="b">
        <f t="shared" ca="1" si="83"/>
        <v>0</v>
      </c>
      <c r="W338" s="317" t="b">
        <f t="shared" ca="1" si="84"/>
        <v>0</v>
      </c>
      <c r="X338" s="317" t="b">
        <f t="shared" ca="1" si="91"/>
        <v>1</v>
      </c>
      <c r="Y338" s="317" t="b">
        <f t="shared" ca="1" si="85"/>
        <v>0</v>
      </c>
      <c r="Z338" t="b">
        <f t="shared" ca="1" si="86"/>
        <v>0</v>
      </c>
      <c r="AA338" s="37" t="b">
        <f t="shared" ca="1" si="92"/>
        <v>0</v>
      </c>
      <c r="AB338" t="b">
        <f t="shared" ca="1" si="87"/>
        <v>0</v>
      </c>
      <c r="AD338" t="b">
        <f t="shared" ca="1" si="93"/>
        <v>0</v>
      </c>
      <c r="AE338" s="37" t="b">
        <f t="shared" ca="1" si="94"/>
        <v>0</v>
      </c>
      <c r="AF338" t="b">
        <f t="shared" ca="1" si="95"/>
        <v>0</v>
      </c>
      <c r="AG338" s="317" t="b">
        <f t="shared" ca="1" si="96"/>
        <v>0</v>
      </c>
      <c r="AH338" s="317" t="b">
        <f t="shared" ca="1" si="97"/>
        <v>1</v>
      </c>
      <c r="AI338" s="317" t="b">
        <f t="shared" ca="1" si="98"/>
        <v>0</v>
      </c>
    </row>
    <row r="339" spans="1:35" x14ac:dyDescent="0.25">
      <c r="A339">
        <v>307</v>
      </c>
      <c r="B339" s="169">
        <f ca="1">OFFSET(InputPriceData!B$15,CalculationsAndCharts!$A339+$A$11,0,1,1)</f>
        <v>41400</v>
      </c>
      <c r="C339" s="3">
        <f ca="1">OFFSET(InputPriceData!G$15,CalculationsAndCharts!$A339+$A$11,IF($C$7,8,0),1,1)</f>
        <v>1128000</v>
      </c>
      <c r="D339" s="4">
        <f ca="1">OFFSET(InputPriceData!C$15,CalculationsAndCharts!$A339+$A$11,IF($C$7,8,0),1,1)</f>
        <v>63.17</v>
      </c>
      <c r="E339" s="4">
        <f ca="1">OFFSET(InputPriceData!D$15,CalculationsAndCharts!$A339+$A$11,IF($C$7,8,0),1,1)</f>
        <v>63.39</v>
      </c>
      <c r="F339" s="4">
        <f ca="1">OFFSET(InputPriceData!E$15,CalculationsAndCharts!$A339+$A$11,IF($C$7,8,0),1,1)</f>
        <v>62.81</v>
      </c>
      <c r="G339" s="4">
        <f ca="1">OFFSET(InputPriceData!F$15,CalculationsAndCharts!$A339+$A$11,IF($C$7,8,0),1,1)</f>
        <v>62.98</v>
      </c>
      <c r="H339" s="133"/>
      <c r="I339" s="133"/>
      <c r="J339" s="37">
        <f t="shared" ca="1" si="88"/>
        <v>2494</v>
      </c>
      <c r="K339" s="124">
        <f t="shared" ca="1" si="89"/>
        <v>0.47999999999999687</v>
      </c>
      <c r="L339" s="343">
        <f t="shared" ca="1" si="80"/>
        <v>1.2650073139173703</v>
      </c>
      <c r="M339" s="345">
        <f t="shared" ca="1" si="90"/>
        <v>1.2650073139173703</v>
      </c>
      <c r="N339" s="344">
        <f t="shared" ca="1" si="81"/>
        <v>1</v>
      </c>
      <c r="O339" s="4"/>
      <c r="P339" s="4"/>
      <c r="Q339" s="3"/>
      <c r="S339" s="4"/>
      <c r="T339" s="4" t="b">
        <f t="shared" ca="1" si="82"/>
        <v>0</v>
      </c>
      <c r="U339" t="b">
        <f t="shared" ca="1" si="83"/>
        <v>0</v>
      </c>
      <c r="W339" s="317" t="b">
        <f t="shared" ca="1" si="84"/>
        <v>0</v>
      </c>
      <c r="X339" s="317" t="b">
        <f t="shared" ca="1" si="91"/>
        <v>1</v>
      </c>
      <c r="Y339" s="317" t="b">
        <f t="shared" ca="1" si="85"/>
        <v>0</v>
      </c>
      <c r="Z339" t="b">
        <f t="shared" ca="1" si="86"/>
        <v>0</v>
      </c>
      <c r="AA339" s="37" t="b">
        <f t="shared" ca="1" si="92"/>
        <v>0</v>
      </c>
      <c r="AB339" t="b">
        <f t="shared" ca="1" si="87"/>
        <v>0</v>
      </c>
      <c r="AD339" t="b">
        <f t="shared" ca="1" si="93"/>
        <v>0</v>
      </c>
      <c r="AE339" s="37" t="b">
        <f t="shared" ca="1" si="94"/>
        <v>0</v>
      </c>
      <c r="AF339" t="b">
        <f t="shared" ca="1" si="95"/>
        <v>0</v>
      </c>
      <c r="AG339" s="317" t="b">
        <f t="shared" ca="1" si="96"/>
        <v>0</v>
      </c>
      <c r="AH339" s="317" t="b">
        <f t="shared" ca="1" si="97"/>
        <v>1</v>
      </c>
      <c r="AI339" s="317" t="b">
        <f t="shared" ca="1" si="98"/>
        <v>0</v>
      </c>
    </row>
    <row r="340" spans="1:35" x14ac:dyDescent="0.25">
      <c r="A340">
        <v>308</v>
      </c>
      <c r="B340" s="169">
        <f ca="1">OFFSET(InputPriceData!B$15,CalculationsAndCharts!$A340+$A$11,0,1,1)</f>
        <v>41397</v>
      </c>
      <c r="C340" s="3">
        <f ca="1">OFFSET(InputPriceData!G$15,CalculationsAndCharts!$A340+$A$11,IF($C$7,8,0),1,1)</f>
        <v>1579000</v>
      </c>
      <c r="D340" s="4">
        <f ca="1">OFFSET(InputPriceData!C$15,CalculationsAndCharts!$A340+$A$11,IF($C$7,8,0),1,1)</f>
        <v>63.02</v>
      </c>
      <c r="E340" s="4">
        <f ca="1">OFFSET(InputPriceData!D$15,CalculationsAndCharts!$A340+$A$11,IF($C$7,8,0),1,1)</f>
        <v>63.21</v>
      </c>
      <c r="F340" s="4">
        <f ca="1">OFFSET(InputPriceData!E$15,CalculationsAndCharts!$A340+$A$11,IF($C$7,8,0),1,1)</f>
        <v>62.59</v>
      </c>
      <c r="G340" s="4">
        <f ca="1">OFFSET(InputPriceData!F$15,CalculationsAndCharts!$A340+$A$11,IF($C$7,8,0),1,1)</f>
        <v>63.04</v>
      </c>
      <c r="H340" s="133"/>
      <c r="I340" s="133"/>
      <c r="J340" s="37">
        <f t="shared" ca="1" si="88"/>
        <v>2493</v>
      </c>
      <c r="K340" s="124">
        <f t="shared" ca="1" si="89"/>
        <v>1.3800000000000026</v>
      </c>
      <c r="L340" s="343">
        <f t="shared" ca="1" si="80"/>
        <v>1.2407092118718335</v>
      </c>
      <c r="M340" s="345">
        <f t="shared" ca="1" si="90"/>
        <v>1.2407092118718335</v>
      </c>
      <c r="N340" s="344">
        <f t="shared" ca="1" si="81"/>
        <v>1</v>
      </c>
      <c r="O340" s="4"/>
      <c r="P340" s="4"/>
      <c r="Q340" s="3"/>
      <c r="S340" s="4"/>
      <c r="T340" s="4" t="b">
        <f t="shared" ca="1" si="82"/>
        <v>0</v>
      </c>
      <c r="U340" t="b">
        <f t="shared" ca="1" si="83"/>
        <v>0</v>
      </c>
      <c r="W340" s="317" t="b">
        <f t="shared" ca="1" si="84"/>
        <v>0</v>
      </c>
      <c r="X340" s="317" t="b">
        <f t="shared" ca="1" si="91"/>
        <v>1</v>
      </c>
      <c r="Y340" s="317" t="b">
        <f t="shared" ca="1" si="85"/>
        <v>0</v>
      </c>
      <c r="Z340" t="b">
        <f t="shared" ca="1" si="86"/>
        <v>0</v>
      </c>
      <c r="AA340" s="37" t="b">
        <f t="shared" ca="1" si="92"/>
        <v>0</v>
      </c>
      <c r="AB340" t="b">
        <f t="shared" ca="1" si="87"/>
        <v>0</v>
      </c>
      <c r="AD340" t="b">
        <f t="shared" ca="1" si="93"/>
        <v>0</v>
      </c>
      <c r="AE340" s="37" t="b">
        <f t="shared" ca="1" si="94"/>
        <v>0</v>
      </c>
      <c r="AF340" t="b">
        <f t="shared" ca="1" si="95"/>
        <v>0</v>
      </c>
      <c r="AG340" s="317" t="b">
        <f t="shared" ca="1" si="96"/>
        <v>0</v>
      </c>
      <c r="AH340" s="317" t="b">
        <f t="shared" ca="1" si="97"/>
        <v>1</v>
      </c>
      <c r="AI340" s="317" t="b">
        <f t="shared" ca="1" si="98"/>
        <v>0</v>
      </c>
    </row>
    <row r="341" spans="1:35" x14ac:dyDescent="0.25">
      <c r="A341">
        <v>309</v>
      </c>
      <c r="B341" s="169">
        <f ca="1">OFFSET(InputPriceData!B$15,CalculationsAndCharts!$A341+$A$11,0,1,1)</f>
        <v>41396</v>
      </c>
      <c r="C341" s="3">
        <f ca="1">OFFSET(InputPriceData!G$15,CalculationsAndCharts!$A341+$A$11,IF($C$7,8,0),1,1)</f>
        <v>1852700</v>
      </c>
      <c r="D341" s="4">
        <f ca="1">OFFSET(InputPriceData!C$15,CalculationsAndCharts!$A341+$A$11,IF($C$7,8,0),1,1)</f>
        <v>61.66</v>
      </c>
      <c r="E341" s="4">
        <f ca="1">OFFSET(InputPriceData!D$15,CalculationsAndCharts!$A341+$A$11,IF($C$7,8,0),1,1)</f>
        <v>62.76</v>
      </c>
      <c r="F341" s="4">
        <f ca="1">OFFSET(InputPriceData!E$15,CalculationsAndCharts!$A341+$A$11,IF($C$7,8,0),1,1)</f>
        <v>61.47</v>
      </c>
      <c r="G341" s="4">
        <f ca="1">OFFSET(InputPriceData!F$15,CalculationsAndCharts!$A341+$A$11,IF($C$7,8,0),1,1)</f>
        <v>62.5</v>
      </c>
      <c r="H341" s="133"/>
      <c r="I341" s="133"/>
      <c r="J341" s="37">
        <f t="shared" ca="1" si="88"/>
        <v>2492</v>
      </c>
      <c r="K341" s="124">
        <f t="shared" ca="1" si="89"/>
        <v>1.1199999999999974</v>
      </c>
      <c r="L341" s="343">
        <f t="shared" ca="1" si="80"/>
        <v>1.1645405018911121</v>
      </c>
      <c r="M341" s="345">
        <f t="shared" ca="1" si="90"/>
        <v>1.1645405018911121</v>
      </c>
      <c r="N341" s="344">
        <f t="shared" ca="1" si="81"/>
        <v>1</v>
      </c>
      <c r="O341" s="4"/>
      <c r="P341" s="4"/>
      <c r="Q341" s="3"/>
      <c r="S341" s="4"/>
      <c r="T341" s="4" t="b">
        <f t="shared" ca="1" si="82"/>
        <v>0</v>
      </c>
      <c r="U341" t="b">
        <f t="shared" ca="1" si="83"/>
        <v>0</v>
      </c>
      <c r="W341" s="317" t="b">
        <f t="shared" ca="1" si="84"/>
        <v>0</v>
      </c>
      <c r="X341" s="317" t="b">
        <f t="shared" ca="1" si="91"/>
        <v>1</v>
      </c>
      <c r="Y341" s="317" t="b">
        <f t="shared" ca="1" si="85"/>
        <v>0</v>
      </c>
      <c r="Z341" t="b">
        <f t="shared" ca="1" si="86"/>
        <v>0</v>
      </c>
      <c r="AA341" s="37" t="b">
        <f t="shared" ca="1" si="92"/>
        <v>0</v>
      </c>
      <c r="AB341" t="b">
        <f t="shared" ca="1" si="87"/>
        <v>0</v>
      </c>
      <c r="AD341" t="b">
        <f t="shared" ca="1" si="93"/>
        <v>0</v>
      </c>
      <c r="AE341" s="37" t="b">
        <f t="shared" ca="1" si="94"/>
        <v>0</v>
      </c>
      <c r="AF341" t="b">
        <f t="shared" ca="1" si="95"/>
        <v>0</v>
      </c>
      <c r="AG341" s="317" t="b">
        <f t="shared" ca="1" si="96"/>
        <v>0</v>
      </c>
      <c r="AH341" s="317" t="b">
        <f t="shared" ca="1" si="97"/>
        <v>1</v>
      </c>
      <c r="AI341" s="317" t="b">
        <f t="shared" ca="1" si="98"/>
        <v>0</v>
      </c>
    </row>
    <row r="342" spans="1:35" x14ac:dyDescent="0.25">
      <c r="A342">
        <v>310</v>
      </c>
      <c r="B342" s="169">
        <f ca="1">OFFSET(InputPriceData!B$15,CalculationsAndCharts!$A342+$A$11,0,1,1)</f>
        <v>41395</v>
      </c>
      <c r="C342" s="3">
        <f ca="1">OFFSET(InputPriceData!G$15,CalculationsAndCharts!$A342+$A$11,IF($C$7,8,0),1,1)</f>
        <v>2142000</v>
      </c>
      <c r="D342" s="4">
        <f ca="1">OFFSET(InputPriceData!C$15,CalculationsAndCharts!$A342+$A$11,IF($C$7,8,0),1,1)</f>
        <v>61.25</v>
      </c>
      <c r="E342" s="4">
        <f ca="1">OFFSET(InputPriceData!D$15,CalculationsAndCharts!$A342+$A$11,IF($C$7,8,0),1,1)</f>
        <v>62.33</v>
      </c>
      <c r="F342" s="4">
        <f ca="1">OFFSET(InputPriceData!E$15,CalculationsAndCharts!$A342+$A$11,IF($C$7,8,0),1,1)</f>
        <v>61.24</v>
      </c>
      <c r="G342" s="4">
        <f ca="1">OFFSET(InputPriceData!F$15,CalculationsAndCharts!$A342+$A$11,IF($C$7,8,0),1,1)</f>
        <v>61.66</v>
      </c>
      <c r="H342" s="133"/>
      <c r="I342" s="133"/>
      <c r="J342" s="37">
        <f t="shared" ca="1" si="88"/>
        <v>2491</v>
      </c>
      <c r="K342" s="124">
        <f t="shared" ca="1" si="89"/>
        <v>0.93999999999999773</v>
      </c>
      <c r="L342" s="343">
        <f t="shared" ca="1" si="80"/>
        <v>1.0563016912523011</v>
      </c>
      <c r="M342" s="345">
        <f t="shared" ca="1" si="90"/>
        <v>1.0563016912523011</v>
      </c>
      <c r="N342" s="344">
        <f t="shared" ca="1" si="81"/>
        <v>1</v>
      </c>
      <c r="O342" s="4"/>
      <c r="P342" s="4"/>
      <c r="Q342" s="3"/>
      <c r="S342" s="4"/>
      <c r="T342" s="4" t="b">
        <f t="shared" ca="1" si="82"/>
        <v>0</v>
      </c>
      <c r="U342" t="b">
        <f t="shared" ca="1" si="83"/>
        <v>0</v>
      </c>
      <c r="W342" s="317" t="b">
        <f t="shared" ca="1" si="84"/>
        <v>0</v>
      </c>
      <c r="X342" s="317" t="b">
        <f t="shared" ca="1" si="91"/>
        <v>1</v>
      </c>
      <c r="Y342" s="317" t="b">
        <f t="shared" ca="1" si="85"/>
        <v>0</v>
      </c>
      <c r="Z342" t="b">
        <f t="shared" ca="1" si="86"/>
        <v>0</v>
      </c>
      <c r="AA342" s="37" t="b">
        <f t="shared" ca="1" si="92"/>
        <v>0</v>
      </c>
      <c r="AB342" t="b">
        <f t="shared" ca="1" si="87"/>
        <v>0</v>
      </c>
      <c r="AD342" t="b">
        <f t="shared" ca="1" si="93"/>
        <v>0</v>
      </c>
      <c r="AE342" s="37" t="b">
        <f t="shared" ca="1" si="94"/>
        <v>0</v>
      </c>
      <c r="AF342" t="b">
        <f t="shared" ca="1" si="95"/>
        <v>0</v>
      </c>
      <c r="AG342" s="317" t="b">
        <f t="shared" ca="1" si="96"/>
        <v>0</v>
      </c>
      <c r="AH342" s="317" t="b">
        <f t="shared" ca="1" si="97"/>
        <v>1</v>
      </c>
      <c r="AI342" s="317" t="b">
        <f t="shared" ca="1" si="98"/>
        <v>0</v>
      </c>
    </row>
    <row r="343" spans="1:35" x14ac:dyDescent="0.25">
      <c r="A343">
        <v>311</v>
      </c>
      <c r="B343" s="169">
        <f ca="1">OFFSET(InputPriceData!B$15,CalculationsAndCharts!$A343+$A$11,0,1,1)</f>
        <v>41394</v>
      </c>
      <c r="C343" s="3">
        <f ca="1">OFFSET(InputPriceData!G$15,CalculationsAndCharts!$A343+$A$11,IF($C$7,8,0),1,1)</f>
        <v>2196300</v>
      </c>
      <c r="D343" s="4">
        <f ca="1">OFFSET(InputPriceData!C$15,CalculationsAndCharts!$A343+$A$11,IF($C$7,8,0),1,1)</f>
        <v>60.74</v>
      </c>
      <c r="E343" s="4">
        <f ca="1">OFFSET(InputPriceData!D$15,CalculationsAndCharts!$A343+$A$11,IF($C$7,8,0),1,1)</f>
        <v>61.68</v>
      </c>
      <c r="F343" s="4">
        <f ca="1">OFFSET(InputPriceData!E$15,CalculationsAndCharts!$A343+$A$11,IF($C$7,8,0),1,1)</f>
        <v>60.72</v>
      </c>
      <c r="G343" s="4">
        <f ca="1">OFFSET(InputPriceData!F$15,CalculationsAndCharts!$A343+$A$11,IF($C$7,8,0),1,1)</f>
        <v>61.38</v>
      </c>
      <c r="H343" s="133"/>
      <c r="I343" s="133"/>
      <c r="J343" s="37">
        <f t="shared" ca="1" si="88"/>
        <v>2490</v>
      </c>
      <c r="K343" s="124">
        <f t="shared" ca="1" si="89"/>
        <v>1.1799999999999997</v>
      </c>
      <c r="L343" s="343">
        <f t="shared" ca="1" si="80"/>
        <v>0.88428711336132793</v>
      </c>
      <c r="M343" s="345">
        <f t="shared" ca="1" si="90"/>
        <v>0.88428711336132793</v>
      </c>
      <c r="N343" s="344">
        <f t="shared" ca="1" si="81"/>
        <v>1</v>
      </c>
      <c r="O343" s="4"/>
      <c r="P343" s="4"/>
      <c r="Q343" s="3"/>
      <c r="S343" s="4"/>
      <c r="T343" s="4" t="b">
        <f t="shared" ca="1" si="82"/>
        <v>0</v>
      </c>
      <c r="U343" t="b">
        <f t="shared" ca="1" si="83"/>
        <v>0</v>
      </c>
      <c r="W343" s="317" t="b">
        <f t="shared" ca="1" si="84"/>
        <v>0</v>
      </c>
      <c r="X343" s="317" t="b">
        <f t="shared" ca="1" si="91"/>
        <v>1</v>
      </c>
      <c r="Y343" s="317" t="b">
        <f t="shared" ca="1" si="85"/>
        <v>0</v>
      </c>
      <c r="Z343" t="b">
        <f t="shared" ca="1" si="86"/>
        <v>0</v>
      </c>
      <c r="AA343" s="37" t="b">
        <f t="shared" ca="1" si="92"/>
        <v>0</v>
      </c>
      <c r="AB343" t="b">
        <f t="shared" ca="1" si="87"/>
        <v>0</v>
      </c>
      <c r="AD343" t="b">
        <f t="shared" ca="1" si="93"/>
        <v>0</v>
      </c>
      <c r="AE343" s="37" t="b">
        <f t="shared" ca="1" si="94"/>
        <v>0</v>
      </c>
      <c r="AF343" t="b">
        <f t="shared" ca="1" si="95"/>
        <v>0</v>
      </c>
      <c r="AG343" s="317" t="b">
        <f t="shared" ca="1" si="96"/>
        <v>0</v>
      </c>
      <c r="AH343" s="317" t="b">
        <f t="shared" ca="1" si="97"/>
        <v>1</v>
      </c>
      <c r="AI343" s="317" t="b">
        <f t="shared" ca="1" si="98"/>
        <v>0</v>
      </c>
    </row>
    <row r="344" spans="1:35" x14ac:dyDescent="0.25">
      <c r="A344">
        <v>312</v>
      </c>
      <c r="B344" s="169">
        <f ca="1">OFFSET(InputPriceData!B$15,CalculationsAndCharts!$A344+$A$11,0,1,1)</f>
        <v>41393</v>
      </c>
      <c r="C344" s="3">
        <f ca="1">OFFSET(InputPriceData!G$15,CalculationsAndCharts!$A344+$A$11,IF($C$7,8,0),1,1)</f>
        <v>1902300</v>
      </c>
      <c r="D344" s="4">
        <f ca="1">OFFSET(InputPriceData!C$15,CalculationsAndCharts!$A344+$A$11,IF($C$7,8,0),1,1)</f>
        <v>60.22</v>
      </c>
      <c r="E344" s="4">
        <f ca="1">OFFSET(InputPriceData!D$15,CalculationsAndCharts!$A344+$A$11,IF($C$7,8,0),1,1)</f>
        <v>60.92</v>
      </c>
      <c r="F344" s="4">
        <f ca="1">OFFSET(InputPriceData!E$15,CalculationsAndCharts!$A344+$A$11,IF($C$7,8,0),1,1)</f>
        <v>59.77</v>
      </c>
      <c r="G344" s="4">
        <f ca="1">OFFSET(InputPriceData!F$15,CalculationsAndCharts!$A344+$A$11,IF($C$7,8,0),1,1)</f>
        <v>60.72</v>
      </c>
      <c r="H344" s="133"/>
      <c r="I344" s="133"/>
      <c r="J344" s="37">
        <f t="shared" ca="1" si="88"/>
        <v>2489</v>
      </c>
      <c r="K344" s="124">
        <f t="shared" ca="1" si="89"/>
        <v>1.4200000000000017</v>
      </c>
      <c r="L344" s="343">
        <f t="shared" ca="1" si="80"/>
        <v>0.63771803294444862</v>
      </c>
      <c r="M344" s="345">
        <f t="shared" ca="1" si="90"/>
        <v>0.73907890075995553</v>
      </c>
      <c r="N344" s="344">
        <f t="shared" ca="1" si="81"/>
        <v>0.86285514616736736</v>
      </c>
      <c r="O344" s="4"/>
      <c r="P344" s="4"/>
      <c r="Q344" s="3"/>
      <c r="S344" s="4"/>
      <c r="T344" s="4" t="b">
        <f t="shared" ca="1" si="82"/>
        <v>0</v>
      </c>
      <c r="U344" t="b">
        <f t="shared" ca="1" si="83"/>
        <v>0</v>
      </c>
      <c r="W344" s="317" t="b">
        <f t="shared" ca="1" si="84"/>
        <v>0</v>
      </c>
      <c r="X344" s="317" t="b">
        <f t="shared" ca="1" si="91"/>
        <v>1</v>
      </c>
      <c r="Y344" s="317" t="b">
        <f t="shared" ca="1" si="85"/>
        <v>0</v>
      </c>
      <c r="Z344" t="b">
        <f t="shared" ca="1" si="86"/>
        <v>0</v>
      </c>
      <c r="AA344" s="37" t="b">
        <f t="shared" ca="1" si="92"/>
        <v>0</v>
      </c>
      <c r="AB344" t="b">
        <f t="shared" ca="1" si="87"/>
        <v>0</v>
      </c>
      <c r="AD344" t="b">
        <f t="shared" ca="1" si="93"/>
        <v>0</v>
      </c>
      <c r="AE344" s="37" t="b">
        <f t="shared" ca="1" si="94"/>
        <v>0</v>
      </c>
      <c r="AF344" t="b">
        <f t="shared" ca="1" si="95"/>
        <v>0</v>
      </c>
      <c r="AG344" s="317" t="b">
        <f t="shared" ca="1" si="96"/>
        <v>0</v>
      </c>
      <c r="AH344" s="317" t="b">
        <f t="shared" ca="1" si="97"/>
        <v>1</v>
      </c>
      <c r="AI344" s="317" t="b">
        <f t="shared" ca="1" si="98"/>
        <v>0</v>
      </c>
    </row>
    <row r="345" spans="1:35" x14ac:dyDescent="0.25">
      <c r="A345">
        <v>313</v>
      </c>
      <c r="B345" s="169">
        <f ca="1">OFFSET(InputPriceData!B$15,CalculationsAndCharts!$A345+$A$11,0,1,1)</f>
        <v>41390</v>
      </c>
      <c r="C345" s="3">
        <f ca="1">OFFSET(InputPriceData!G$15,CalculationsAndCharts!$A345+$A$11,IF($C$7,8,0),1,1)</f>
        <v>2048100</v>
      </c>
      <c r="D345" s="4">
        <f ca="1">OFFSET(InputPriceData!C$15,CalculationsAndCharts!$A345+$A$11,IF($C$7,8,0),1,1)</f>
        <v>59.59</v>
      </c>
      <c r="E345" s="4">
        <f ca="1">OFFSET(InputPriceData!D$15,CalculationsAndCharts!$A345+$A$11,IF($C$7,8,0),1,1)</f>
        <v>60.39</v>
      </c>
      <c r="F345" s="4">
        <f ca="1">OFFSET(InputPriceData!E$15,CalculationsAndCharts!$A345+$A$11,IF($C$7,8,0),1,1)</f>
        <v>59.39</v>
      </c>
      <c r="G345" s="4">
        <f ca="1">OFFSET(InputPriceData!F$15,CalculationsAndCharts!$A345+$A$11,IF($C$7,8,0),1,1)</f>
        <v>60.2</v>
      </c>
      <c r="H345" s="133"/>
      <c r="I345" s="133"/>
      <c r="J345" s="37">
        <f t="shared" ca="1" si="88"/>
        <v>2488</v>
      </c>
      <c r="K345" s="124">
        <f t="shared" ca="1" si="89"/>
        <v>2.0700000000000003</v>
      </c>
      <c r="L345" s="343">
        <f t="shared" ca="1" si="80"/>
        <v>0.33484631073018412</v>
      </c>
      <c r="M345" s="345">
        <f t="shared" ca="1" si="90"/>
        <v>0.74579101993941022</v>
      </c>
      <c r="N345" s="344">
        <f t="shared" ca="1" si="81"/>
        <v>0.44898141942951769</v>
      </c>
      <c r="O345" s="4"/>
      <c r="P345" s="4"/>
      <c r="Q345" s="3"/>
      <c r="S345" s="4"/>
      <c r="T345" s="4" t="b">
        <f t="shared" ca="1" si="82"/>
        <v>0</v>
      </c>
      <c r="U345" t="b">
        <f t="shared" ca="1" si="83"/>
        <v>0</v>
      </c>
      <c r="W345" s="317" t="b">
        <f t="shared" ca="1" si="84"/>
        <v>1</v>
      </c>
      <c r="X345" s="317" t="b">
        <f t="shared" ca="1" si="91"/>
        <v>1</v>
      </c>
      <c r="Y345" s="317" t="b">
        <f t="shared" ca="1" si="85"/>
        <v>0</v>
      </c>
      <c r="Z345" t="b">
        <f t="shared" ca="1" si="86"/>
        <v>0</v>
      </c>
      <c r="AA345" s="37" t="b">
        <f t="shared" ca="1" si="92"/>
        <v>0</v>
      </c>
      <c r="AB345" t="b">
        <f t="shared" ca="1" si="87"/>
        <v>1</v>
      </c>
      <c r="AD345" t="b">
        <f t="shared" ca="1" si="93"/>
        <v>0</v>
      </c>
      <c r="AE345" s="37" t="b">
        <f t="shared" ca="1" si="94"/>
        <v>0</v>
      </c>
      <c r="AF345" t="b">
        <f t="shared" ca="1" si="95"/>
        <v>1</v>
      </c>
      <c r="AG345" s="317" t="b">
        <f t="shared" ca="1" si="96"/>
        <v>1</v>
      </c>
      <c r="AH345" s="317" t="b">
        <f t="shared" ca="1" si="97"/>
        <v>1</v>
      </c>
      <c r="AI345" s="317" t="b">
        <f t="shared" ca="1" si="98"/>
        <v>0</v>
      </c>
    </row>
    <row r="346" spans="1:35" x14ac:dyDescent="0.25">
      <c r="A346">
        <v>314</v>
      </c>
      <c r="B346" s="169">
        <f ca="1">OFFSET(InputPriceData!B$15,CalculationsAndCharts!$A346+$A$11,0,1,1)</f>
        <v>41389</v>
      </c>
      <c r="C346" s="3">
        <f ca="1">OFFSET(InputPriceData!G$15,CalculationsAndCharts!$A346+$A$11,IF($C$7,8,0),1,1)</f>
        <v>2819400</v>
      </c>
      <c r="D346" s="4">
        <f ca="1">OFFSET(InputPriceData!C$15,CalculationsAndCharts!$A346+$A$11,IF($C$7,8,0),1,1)</f>
        <v>58.48</v>
      </c>
      <c r="E346" s="4">
        <f ca="1">OFFSET(InputPriceData!D$15,CalculationsAndCharts!$A346+$A$11,IF($C$7,8,0),1,1)</f>
        <v>59.71</v>
      </c>
      <c r="F346" s="4">
        <f ca="1">OFFSET(InputPriceData!E$15,CalculationsAndCharts!$A346+$A$11,IF($C$7,8,0),1,1)</f>
        <v>58.1</v>
      </c>
      <c r="G346" s="4">
        <f ca="1">OFFSET(InputPriceData!F$15,CalculationsAndCharts!$A346+$A$11,IF($C$7,8,0),1,1)</f>
        <v>59.3</v>
      </c>
      <c r="H346" s="133"/>
      <c r="I346" s="133"/>
      <c r="J346" s="37">
        <f t="shared" ca="1" si="88"/>
        <v>2487</v>
      </c>
      <c r="K346" s="124">
        <f t="shared" ca="1" si="89"/>
        <v>1.9099999999999966</v>
      </c>
      <c r="L346" s="343">
        <f t="shared" ca="1" si="80"/>
        <v>3.632571079216923E-2</v>
      </c>
      <c r="M346" s="345">
        <f t="shared" ca="1" si="90"/>
        <v>0.75256409681070657</v>
      </c>
      <c r="N346" s="344">
        <f t="shared" ca="1" si="81"/>
        <v>4.8269258321137105E-2</v>
      </c>
      <c r="O346" s="4"/>
      <c r="P346" s="4"/>
      <c r="Q346" s="3"/>
      <c r="S346" s="4"/>
      <c r="T346" s="4" t="b">
        <f t="shared" ca="1" si="82"/>
        <v>1</v>
      </c>
      <c r="U346" t="b">
        <f t="shared" ca="1" si="83"/>
        <v>0</v>
      </c>
      <c r="W346" s="317" t="b">
        <f t="shared" ca="1" si="84"/>
        <v>0</v>
      </c>
      <c r="X346" s="317" t="b">
        <f t="shared" ca="1" si="91"/>
        <v>0</v>
      </c>
      <c r="Y346" s="317" t="b">
        <f t="shared" ca="1" si="85"/>
        <v>0</v>
      </c>
      <c r="Z346" t="b">
        <f t="shared" ca="1" si="86"/>
        <v>0</v>
      </c>
      <c r="AA346" s="37" t="b">
        <f t="shared" ca="1" si="92"/>
        <v>1</v>
      </c>
      <c r="AB346" t="b">
        <f t="shared" ca="1" si="87"/>
        <v>0</v>
      </c>
      <c r="AD346" t="b">
        <f t="shared" ca="1" si="93"/>
        <v>0</v>
      </c>
      <c r="AE346" s="37" t="b">
        <f t="shared" ca="1" si="94"/>
        <v>1</v>
      </c>
      <c r="AF346" t="b">
        <f t="shared" ca="1" si="95"/>
        <v>0</v>
      </c>
      <c r="AG346" s="317" t="b">
        <f t="shared" ca="1" si="96"/>
        <v>0</v>
      </c>
      <c r="AH346" s="317" t="b">
        <f t="shared" ca="1" si="97"/>
        <v>0</v>
      </c>
      <c r="AI346" s="317" t="b">
        <f t="shared" ca="1" si="98"/>
        <v>0</v>
      </c>
    </row>
    <row r="347" spans="1:35" x14ac:dyDescent="0.25">
      <c r="A347">
        <v>315</v>
      </c>
      <c r="B347" s="169">
        <f ca="1">OFFSET(InputPriceData!B$15,CalculationsAndCharts!$A347+$A$11,0,1,1)</f>
        <v>41388</v>
      </c>
      <c r="C347" s="3">
        <f ca="1">OFFSET(InputPriceData!G$15,CalculationsAndCharts!$A347+$A$11,IF($C$7,8,0),1,1)</f>
        <v>1482400</v>
      </c>
      <c r="D347" s="4">
        <f ca="1">OFFSET(InputPriceData!C$15,CalculationsAndCharts!$A347+$A$11,IF($C$7,8,0),1,1)</f>
        <v>57.68</v>
      </c>
      <c r="E347" s="4">
        <f ca="1">OFFSET(InputPriceData!D$15,CalculationsAndCharts!$A347+$A$11,IF($C$7,8,0),1,1)</f>
        <v>58.41</v>
      </c>
      <c r="F347" s="4">
        <f ca="1">OFFSET(InputPriceData!E$15,CalculationsAndCharts!$A347+$A$11,IF($C$7,8,0),1,1)</f>
        <v>57.47</v>
      </c>
      <c r="G347" s="4">
        <f ca="1">OFFSET(InputPriceData!F$15,CalculationsAndCharts!$A347+$A$11,IF($C$7,8,0),1,1)</f>
        <v>58.13</v>
      </c>
      <c r="H347" s="133"/>
      <c r="I347" s="133"/>
      <c r="J347" s="37">
        <f t="shared" ca="1" si="88"/>
        <v>2486</v>
      </c>
      <c r="K347" s="124">
        <f t="shared" ca="1" si="89"/>
        <v>1.1900000000000048</v>
      </c>
      <c r="L347" s="343">
        <f t="shared" ca="1" si="80"/>
        <v>-0.18844520183820079</v>
      </c>
      <c r="M347" s="345">
        <f t="shared" ca="1" si="90"/>
        <v>0.7593986849754859</v>
      </c>
      <c r="N347" s="344">
        <f t="shared" ca="1" si="81"/>
        <v>-0.24815055064821975</v>
      </c>
      <c r="O347" s="4"/>
      <c r="P347" s="4"/>
      <c r="Q347" s="3"/>
      <c r="S347" s="4"/>
      <c r="T347" s="4" t="b">
        <f t="shared" ca="1" si="82"/>
        <v>0</v>
      </c>
      <c r="U347" t="b">
        <f t="shared" ca="1" si="83"/>
        <v>0</v>
      </c>
      <c r="W347" s="317" t="b">
        <f t="shared" ca="1" si="84"/>
        <v>0</v>
      </c>
      <c r="X347" s="317" t="b">
        <f t="shared" ca="1" si="91"/>
        <v>0</v>
      </c>
      <c r="Y347" s="317" t="b">
        <f t="shared" ca="1" si="85"/>
        <v>0</v>
      </c>
      <c r="Z347" t="b">
        <f t="shared" ca="1" si="86"/>
        <v>0</v>
      </c>
      <c r="AA347" s="37" t="b">
        <f t="shared" ca="1" si="92"/>
        <v>1</v>
      </c>
      <c r="AB347" t="b">
        <f t="shared" ca="1" si="87"/>
        <v>0</v>
      </c>
      <c r="AD347" t="b">
        <f t="shared" ca="1" si="93"/>
        <v>0</v>
      </c>
      <c r="AE347" s="37" t="b">
        <f t="shared" ca="1" si="94"/>
        <v>1</v>
      </c>
      <c r="AF347" t="b">
        <f t="shared" ca="1" si="95"/>
        <v>0</v>
      </c>
      <c r="AG347" s="317" t="b">
        <f t="shared" ca="1" si="96"/>
        <v>0</v>
      </c>
      <c r="AH347" s="317" t="b">
        <f t="shared" ca="1" si="97"/>
        <v>0</v>
      </c>
      <c r="AI347" s="317" t="b">
        <f t="shared" ca="1" si="98"/>
        <v>0</v>
      </c>
    </row>
    <row r="348" spans="1:35" x14ac:dyDescent="0.25">
      <c r="A348">
        <v>316</v>
      </c>
      <c r="B348" s="169">
        <f ca="1">OFFSET(InputPriceData!B$15,CalculationsAndCharts!$A348+$A$11,0,1,1)</f>
        <v>41387</v>
      </c>
      <c r="C348" s="3">
        <f ca="1">OFFSET(InputPriceData!G$15,CalculationsAndCharts!$A348+$A$11,IF($C$7,8,0),1,1)</f>
        <v>1578300</v>
      </c>
      <c r="D348" s="4">
        <f ca="1">OFFSET(InputPriceData!C$15,CalculationsAndCharts!$A348+$A$11,IF($C$7,8,0),1,1)</f>
        <v>57.31</v>
      </c>
      <c r="E348" s="4">
        <f ca="1">OFFSET(InputPriceData!D$15,CalculationsAndCharts!$A348+$A$11,IF($C$7,8,0),1,1)</f>
        <v>57.49</v>
      </c>
      <c r="F348" s="4">
        <f ca="1">OFFSET(InputPriceData!E$15,CalculationsAndCharts!$A348+$A$11,IF($C$7,8,0),1,1)</f>
        <v>56.53</v>
      </c>
      <c r="G348" s="4">
        <f ca="1">OFFSET(InputPriceData!F$15,CalculationsAndCharts!$A348+$A$11,IF($C$7,8,0),1,1)</f>
        <v>57.39</v>
      </c>
      <c r="H348" s="133"/>
      <c r="I348" s="133"/>
      <c r="J348" s="37">
        <f t="shared" ca="1" si="88"/>
        <v>2485</v>
      </c>
      <c r="K348" s="124">
        <f t="shared" ca="1" si="89"/>
        <v>0.24000000000000199</v>
      </c>
      <c r="L348" s="343">
        <f t="shared" ca="1" si="80"/>
        <v>-0.32473763909948095</v>
      </c>
      <c r="M348" s="345">
        <f t="shared" ca="1" si="90"/>
        <v>0.76629534306305336</v>
      </c>
      <c r="N348" s="344">
        <f t="shared" ca="1" si="81"/>
        <v>-0.42377608325457411</v>
      </c>
      <c r="O348" s="4"/>
      <c r="P348" s="4"/>
      <c r="Q348" s="3"/>
      <c r="S348" s="4"/>
      <c r="T348" s="4" t="b">
        <f t="shared" ca="1" si="82"/>
        <v>0</v>
      </c>
      <c r="U348" t="b">
        <f t="shared" ca="1" si="83"/>
        <v>0</v>
      </c>
      <c r="W348" s="317" t="b">
        <f t="shared" ca="1" si="84"/>
        <v>0</v>
      </c>
      <c r="X348" s="317" t="b">
        <f t="shared" ca="1" si="91"/>
        <v>0</v>
      </c>
      <c r="Y348" s="317" t="b">
        <f t="shared" ca="1" si="85"/>
        <v>0</v>
      </c>
      <c r="Z348" t="b">
        <f t="shared" ca="1" si="86"/>
        <v>0</v>
      </c>
      <c r="AA348" s="37" t="b">
        <f t="shared" ca="1" si="92"/>
        <v>1</v>
      </c>
      <c r="AB348" t="b">
        <f t="shared" ca="1" si="87"/>
        <v>0</v>
      </c>
      <c r="AD348" t="b">
        <f t="shared" ca="1" si="93"/>
        <v>0</v>
      </c>
      <c r="AE348" s="37" t="b">
        <f t="shared" ca="1" si="94"/>
        <v>1</v>
      </c>
      <c r="AF348" t="b">
        <f t="shared" ca="1" si="95"/>
        <v>0</v>
      </c>
      <c r="AG348" s="317" t="b">
        <f t="shared" ca="1" si="96"/>
        <v>0</v>
      </c>
      <c r="AH348" s="317" t="b">
        <f t="shared" ca="1" si="97"/>
        <v>0</v>
      </c>
      <c r="AI348" s="317" t="b">
        <f t="shared" ca="1" si="98"/>
        <v>0</v>
      </c>
    </row>
    <row r="349" spans="1:35" x14ac:dyDescent="0.25">
      <c r="A349">
        <v>317</v>
      </c>
      <c r="B349" s="169">
        <f ca="1">OFFSET(InputPriceData!B$15,CalculationsAndCharts!$A349+$A$11,0,1,1)</f>
        <v>41386</v>
      </c>
      <c r="C349" s="3">
        <f ca="1">OFFSET(InputPriceData!G$15,CalculationsAndCharts!$A349+$A$11,IF($C$7,8,0),1,1)</f>
        <v>1262500</v>
      </c>
      <c r="D349" s="4">
        <f ca="1">OFFSET(InputPriceData!C$15,CalculationsAndCharts!$A349+$A$11,IF($C$7,8,0),1,1)</f>
        <v>57.25</v>
      </c>
      <c r="E349" s="4">
        <f ca="1">OFFSET(InputPriceData!D$15,CalculationsAndCharts!$A349+$A$11,IF($C$7,8,0),1,1)</f>
        <v>57.33</v>
      </c>
      <c r="F349" s="4">
        <f ca="1">OFFSET(InputPriceData!E$15,CalculationsAndCharts!$A349+$A$11,IF($C$7,8,0),1,1)</f>
        <v>56.61</v>
      </c>
      <c r="G349" s="4">
        <f ca="1">OFFSET(InputPriceData!F$15,CalculationsAndCharts!$A349+$A$11,IF($C$7,8,0),1,1)</f>
        <v>56.94</v>
      </c>
      <c r="H349" s="133"/>
      <c r="I349" s="133"/>
      <c r="J349" s="37">
        <f t="shared" ca="1" si="88"/>
        <v>2484</v>
      </c>
      <c r="K349" s="124">
        <f t="shared" ca="1" si="89"/>
        <v>0.71999999999999886</v>
      </c>
      <c r="L349" s="343">
        <f t="shared" ca="1" si="80"/>
        <v>-0.40915290510130325</v>
      </c>
      <c r="M349" s="345">
        <f t="shared" ca="1" si="90"/>
        <v>0.77325463477603773</v>
      </c>
      <c r="N349" s="344">
        <f t="shared" ca="1" si="81"/>
        <v>-0.52913087966140493</v>
      </c>
      <c r="O349" s="4"/>
      <c r="P349" s="4"/>
      <c r="Q349" s="3"/>
      <c r="S349" s="4"/>
      <c r="T349" s="4" t="b">
        <f t="shared" ca="1" si="82"/>
        <v>0</v>
      </c>
      <c r="U349" t="b">
        <f t="shared" ca="1" si="83"/>
        <v>0</v>
      </c>
      <c r="W349" s="317" t="b">
        <f t="shared" ca="1" si="84"/>
        <v>0</v>
      </c>
      <c r="X349" s="317" t="b">
        <f t="shared" ca="1" si="91"/>
        <v>0</v>
      </c>
      <c r="Y349" s="317" t="b">
        <f t="shared" ca="1" si="85"/>
        <v>0</v>
      </c>
      <c r="Z349" t="b">
        <f t="shared" ca="1" si="86"/>
        <v>0</v>
      </c>
      <c r="AA349" s="37" t="b">
        <f t="shared" ca="1" si="92"/>
        <v>1</v>
      </c>
      <c r="AB349" t="b">
        <f t="shared" ca="1" si="87"/>
        <v>0</v>
      </c>
      <c r="AD349" t="b">
        <f t="shared" ca="1" si="93"/>
        <v>0</v>
      </c>
      <c r="AE349" s="37" t="b">
        <f t="shared" ca="1" si="94"/>
        <v>1</v>
      </c>
      <c r="AF349" t="b">
        <f t="shared" ca="1" si="95"/>
        <v>0</v>
      </c>
      <c r="AG349" s="317" t="b">
        <f t="shared" ca="1" si="96"/>
        <v>0</v>
      </c>
      <c r="AH349" s="317" t="b">
        <f t="shared" ca="1" si="97"/>
        <v>0</v>
      </c>
      <c r="AI349" s="317" t="b">
        <f t="shared" ca="1" si="98"/>
        <v>0</v>
      </c>
    </row>
    <row r="350" spans="1:35" x14ac:dyDescent="0.25">
      <c r="A350">
        <v>318</v>
      </c>
      <c r="B350" s="169">
        <f ca="1">OFFSET(InputPriceData!B$15,CalculationsAndCharts!$A350+$A$11,0,1,1)</f>
        <v>41383</v>
      </c>
      <c r="C350" s="3">
        <f ca="1">OFFSET(InputPriceData!G$15,CalculationsAndCharts!$A350+$A$11,IF($C$7,8,0),1,1)</f>
        <v>1700100</v>
      </c>
      <c r="D350" s="4">
        <f ca="1">OFFSET(InputPriceData!C$15,CalculationsAndCharts!$A350+$A$11,IF($C$7,8,0),1,1)</f>
        <v>56.52</v>
      </c>
      <c r="E350" s="4">
        <f ca="1">OFFSET(InputPriceData!D$15,CalculationsAndCharts!$A350+$A$11,IF($C$7,8,0),1,1)</f>
        <v>57.31</v>
      </c>
      <c r="F350" s="4">
        <f ca="1">OFFSET(InputPriceData!E$15,CalculationsAndCharts!$A350+$A$11,IF($C$7,8,0),1,1)</f>
        <v>56.47</v>
      </c>
      <c r="G350" s="4">
        <f ca="1">OFFSET(InputPriceData!F$15,CalculationsAndCharts!$A350+$A$11,IF($C$7,8,0),1,1)</f>
        <v>57.15</v>
      </c>
      <c r="H350" s="133"/>
      <c r="I350" s="133"/>
      <c r="J350" s="37">
        <f t="shared" ca="1" si="88"/>
        <v>2483</v>
      </c>
      <c r="K350" s="124">
        <f t="shared" ca="1" si="89"/>
        <v>0.46999999999999886</v>
      </c>
      <c r="L350" s="343">
        <f t="shared" ca="1" si="80"/>
        <v>-0.43123037502644956</v>
      </c>
      <c r="M350" s="345">
        <f t="shared" ca="1" si="90"/>
        <v>0.78027712893646595</v>
      </c>
      <c r="N350" s="344">
        <f t="shared" ca="1" si="81"/>
        <v>-0.55266309755128362</v>
      </c>
      <c r="O350" s="4"/>
      <c r="P350" s="4"/>
      <c r="Q350" s="3"/>
      <c r="S350" s="4"/>
      <c r="T350" s="4" t="b">
        <f t="shared" ca="1" si="82"/>
        <v>0</v>
      </c>
      <c r="U350" t="b">
        <f t="shared" ca="1" si="83"/>
        <v>0</v>
      </c>
      <c r="W350" s="317" t="b">
        <f t="shared" ca="1" si="84"/>
        <v>0</v>
      </c>
      <c r="X350" s="317" t="b">
        <f t="shared" ca="1" si="91"/>
        <v>0</v>
      </c>
      <c r="Y350" s="317" t="b">
        <f t="shared" ca="1" si="85"/>
        <v>0</v>
      </c>
      <c r="Z350" t="b">
        <f t="shared" ca="1" si="86"/>
        <v>0</v>
      </c>
      <c r="AA350" s="37" t="b">
        <f t="shared" ca="1" si="92"/>
        <v>1</v>
      </c>
      <c r="AB350" t="b">
        <f t="shared" ca="1" si="87"/>
        <v>0</v>
      </c>
      <c r="AD350" t="b">
        <f t="shared" ca="1" si="93"/>
        <v>0</v>
      </c>
      <c r="AE350" s="37" t="b">
        <f t="shared" ca="1" si="94"/>
        <v>1</v>
      </c>
      <c r="AF350" t="b">
        <f t="shared" ca="1" si="95"/>
        <v>0</v>
      </c>
      <c r="AG350" s="317" t="b">
        <f t="shared" ca="1" si="96"/>
        <v>0</v>
      </c>
      <c r="AH350" s="317" t="b">
        <f t="shared" ca="1" si="97"/>
        <v>0</v>
      </c>
      <c r="AI350" s="317" t="b">
        <f t="shared" ca="1" si="98"/>
        <v>0</v>
      </c>
    </row>
    <row r="351" spans="1:35" x14ac:dyDescent="0.25">
      <c r="A351">
        <v>319</v>
      </c>
      <c r="B351" s="169">
        <f ca="1">OFFSET(InputPriceData!B$15,CalculationsAndCharts!$A351+$A$11,0,1,1)</f>
        <v>41382</v>
      </c>
      <c r="C351" s="3">
        <f ca="1">OFFSET(InputPriceData!G$15,CalculationsAndCharts!$A351+$A$11,IF($C$7,8,0),1,1)</f>
        <v>1609800</v>
      </c>
      <c r="D351" s="4">
        <f ca="1">OFFSET(InputPriceData!C$15,CalculationsAndCharts!$A351+$A$11,IF($C$7,8,0),1,1)</f>
        <v>56.66</v>
      </c>
      <c r="E351" s="4">
        <f ca="1">OFFSET(InputPriceData!D$15,CalculationsAndCharts!$A351+$A$11,IF($C$7,8,0),1,1)</f>
        <v>56.81</v>
      </c>
      <c r="F351" s="4">
        <f ca="1">OFFSET(InputPriceData!E$15,CalculationsAndCharts!$A351+$A$11,IF($C$7,8,0),1,1)</f>
        <v>55.85</v>
      </c>
      <c r="G351" s="4">
        <f ca="1">OFFSET(InputPriceData!F$15,CalculationsAndCharts!$A351+$A$11,IF($C$7,8,0),1,1)</f>
        <v>56.22</v>
      </c>
      <c r="H351" s="133"/>
      <c r="I351" s="133"/>
      <c r="J351" s="37">
        <f t="shared" ca="1" si="88"/>
        <v>2482</v>
      </c>
      <c r="K351" s="124">
        <f t="shared" ca="1" si="89"/>
        <v>-1.1700000000000017</v>
      </c>
      <c r="L351" s="343">
        <f t="shared" ca="1" si="80"/>
        <v>-0.33921730170734121</v>
      </c>
      <c r="M351" s="345">
        <f t="shared" ca="1" si="90"/>
        <v>0.78736339953225631</v>
      </c>
      <c r="N351" s="344">
        <f t="shared" ca="1" si="81"/>
        <v>-0.4308268607721133</v>
      </c>
      <c r="O351" s="4"/>
      <c r="P351" s="4"/>
      <c r="Q351" s="3"/>
      <c r="S351" s="4"/>
      <c r="T351" s="4" t="b">
        <f t="shared" ca="1" si="82"/>
        <v>0</v>
      </c>
      <c r="U351" t="b">
        <f t="shared" ca="1" si="83"/>
        <v>0</v>
      </c>
      <c r="W351" s="317" t="b">
        <f t="shared" ca="1" si="84"/>
        <v>0</v>
      </c>
      <c r="X351" s="317" t="b">
        <f t="shared" ca="1" si="91"/>
        <v>0</v>
      </c>
      <c r="Y351" s="317" t="b">
        <f t="shared" ca="1" si="85"/>
        <v>0</v>
      </c>
      <c r="Z351" t="b">
        <f t="shared" ca="1" si="86"/>
        <v>0</v>
      </c>
      <c r="AA351" s="37" t="b">
        <f t="shared" ca="1" si="92"/>
        <v>1</v>
      </c>
      <c r="AB351" t="b">
        <f t="shared" ca="1" si="87"/>
        <v>0</v>
      </c>
      <c r="AD351" t="b">
        <f t="shared" ca="1" si="93"/>
        <v>0</v>
      </c>
      <c r="AE351" s="37" t="b">
        <f t="shared" ca="1" si="94"/>
        <v>1</v>
      </c>
      <c r="AF351" t="b">
        <f t="shared" ca="1" si="95"/>
        <v>0</v>
      </c>
      <c r="AG351" s="317" t="b">
        <f t="shared" ca="1" si="96"/>
        <v>0</v>
      </c>
      <c r="AH351" s="317" t="b">
        <f t="shared" ca="1" si="97"/>
        <v>0</v>
      </c>
      <c r="AI351" s="317" t="b">
        <f t="shared" ca="1" si="98"/>
        <v>0</v>
      </c>
    </row>
    <row r="352" spans="1:35" x14ac:dyDescent="0.25">
      <c r="A352">
        <v>320</v>
      </c>
      <c r="B352" s="169">
        <f ca="1">OFFSET(InputPriceData!B$15,CalculationsAndCharts!$A352+$A$11,0,1,1)</f>
        <v>41381</v>
      </c>
      <c r="C352" s="3">
        <f ca="1">OFFSET(InputPriceData!G$15,CalculationsAndCharts!$A352+$A$11,IF($C$7,8,0),1,1)</f>
        <v>1352500</v>
      </c>
      <c r="D352" s="4">
        <f ca="1">OFFSET(InputPriceData!C$15,CalculationsAndCharts!$A352+$A$11,IF($C$7,8,0),1,1)</f>
        <v>57.16</v>
      </c>
      <c r="E352" s="4">
        <f ca="1">OFFSET(InputPriceData!D$15,CalculationsAndCharts!$A352+$A$11,IF($C$7,8,0),1,1)</f>
        <v>57.24</v>
      </c>
      <c r="F352" s="4">
        <f ca="1">OFFSET(InputPriceData!E$15,CalculationsAndCharts!$A352+$A$11,IF($C$7,8,0),1,1)</f>
        <v>56.42</v>
      </c>
      <c r="G352" s="4">
        <f ca="1">OFFSET(InputPriceData!F$15,CalculationsAndCharts!$A352+$A$11,IF($C$7,8,0),1,1)</f>
        <v>56.68</v>
      </c>
      <c r="H352" s="133"/>
      <c r="I352" s="133"/>
      <c r="J352" s="37">
        <f t="shared" ca="1" si="88"/>
        <v>2481</v>
      </c>
      <c r="K352" s="124">
        <f t="shared" ca="1" si="89"/>
        <v>-0.75999999999999801</v>
      </c>
      <c r="L352" s="343">
        <f t="shared" ca="1" si="80"/>
        <v>-0.19707213238896104</v>
      </c>
      <c r="M352" s="345">
        <f t="shared" ca="1" si="90"/>
        <v>0.79451402576413355</v>
      </c>
      <c r="N352" s="344">
        <f t="shared" ca="1" si="81"/>
        <v>-0.24804109933669768</v>
      </c>
      <c r="O352" s="4"/>
      <c r="P352" s="4"/>
      <c r="Q352" s="3"/>
      <c r="S352" s="4"/>
      <c r="T352" s="4" t="b">
        <f t="shared" ca="1" si="82"/>
        <v>0</v>
      </c>
      <c r="U352" t="b">
        <f t="shared" ca="1" si="83"/>
        <v>0</v>
      </c>
      <c r="W352" s="317" t="b">
        <f t="shared" ca="1" si="84"/>
        <v>0</v>
      </c>
      <c r="X352" s="317" t="b">
        <f t="shared" ca="1" si="91"/>
        <v>0</v>
      </c>
      <c r="Y352" s="317" t="b">
        <f t="shared" ca="1" si="85"/>
        <v>1</v>
      </c>
      <c r="Z352" t="b">
        <f t="shared" ca="1" si="86"/>
        <v>1</v>
      </c>
      <c r="AA352" s="37" t="b">
        <f t="shared" ca="1" si="92"/>
        <v>1</v>
      </c>
      <c r="AB352" t="b">
        <f t="shared" ca="1" si="87"/>
        <v>0</v>
      </c>
      <c r="AD352" t="b">
        <f t="shared" ca="1" si="93"/>
        <v>1</v>
      </c>
      <c r="AE352" s="37" t="b">
        <f t="shared" ca="1" si="94"/>
        <v>1</v>
      </c>
      <c r="AF352" t="b">
        <f t="shared" ca="1" si="95"/>
        <v>0</v>
      </c>
      <c r="AG352" s="317" t="b">
        <f t="shared" ca="1" si="96"/>
        <v>0</v>
      </c>
      <c r="AH352" s="317" t="b">
        <f t="shared" ca="1" si="97"/>
        <v>0</v>
      </c>
      <c r="AI352" s="317" t="b">
        <f t="shared" ca="1" si="98"/>
        <v>1</v>
      </c>
    </row>
    <row r="353" spans="1:35" x14ac:dyDescent="0.25">
      <c r="A353">
        <v>321</v>
      </c>
      <c r="B353" s="169">
        <f ca="1">OFFSET(InputPriceData!B$15,CalculationsAndCharts!$A353+$A$11,0,1,1)</f>
        <v>41380</v>
      </c>
      <c r="C353" s="3">
        <f ca="1">OFFSET(InputPriceData!G$15,CalculationsAndCharts!$A353+$A$11,IF($C$7,8,0),1,1)</f>
        <v>1634700</v>
      </c>
      <c r="D353" s="4">
        <f ca="1">OFFSET(InputPriceData!C$15,CalculationsAndCharts!$A353+$A$11,IF($C$7,8,0),1,1)</f>
        <v>57.78</v>
      </c>
      <c r="E353" s="4">
        <f ca="1">OFFSET(InputPriceData!D$15,CalculationsAndCharts!$A353+$A$11,IF($C$7,8,0),1,1)</f>
        <v>58.13</v>
      </c>
      <c r="F353" s="4">
        <f ca="1">OFFSET(InputPriceData!E$15,CalculationsAndCharts!$A353+$A$11,IF($C$7,8,0),1,1)</f>
        <v>57.12</v>
      </c>
      <c r="G353" s="4">
        <f ca="1">OFFSET(InputPriceData!F$15,CalculationsAndCharts!$A353+$A$11,IF($C$7,8,0),1,1)</f>
        <v>57.39</v>
      </c>
      <c r="H353" s="133"/>
      <c r="I353" s="133"/>
      <c r="J353" s="37">
        <f t="shared" ca="1" si="88"/>
        <v>2480</v>
      </c>
      <c r="K353" s="124">
        <f t="shared" ca="1" si="89"/>
        <v>-0.95000000000000284</v>
      </c>
      <c r="L353" s="343">
        <f t="shared" ref="L353:L416" ca="1" si="99">IF(J353&gt;3,($D$21*(K353+K354)/2+$D$22*L354+$D$23*L355),IF(J353=1,0,IF(J353=2,($D$21*0*(G353+G354)/2+$D$22*L354),IF(J353=3,($D$21*0*(G353+G354)/2+$D$22*L354+$D$23*L355),0))))</f>
        <v>-7.0042207675756696E-2</v>
      </c>
      <c r="M353" s="345">
        <f t="shared" ca="1" si="90"/>
        <v>0.80172959209297023</v>
      </c>
      <c r="N353" s="344">
        <f t="shared" ref="N353:N416" ca="1" si="100">IF(M353=0,0,L353/M353)</f>
        <v>-8.7363879750162021E-2</v>
      </c>
      <c r="O353" s="4"/>
      <c r="P353" s="4"/>
      <c r="Q353" s="3"/>
      <c r="S353" s="4"/>
      <c r="T353" s="4" t="b">
        <f t="shared" ref="T353:T416" ca="1" si="101">AND(N354&lt;0,N353&gt;0)</f>
        <v>0</v>
      </c>
      <c r="U353" t="b">
        <f t="shared" ref="U353:U416" ca="1" si="102">AND(N354&gt;0,N353&lt;0)</f>
        <v>1</v>
      </c>
      <c r="W353" s="317" t="b">
        <f t="shared" ref="W353:W416" ca="1" si="103">AND(T354&lt;&gt;T355,T354,NOT(X354))</f>
        <v>0</v>
      </c>
      <c r="X353" s="317" t="b">
        <f t="shared" ca="1" si="91"/>
        <v>1</v>
      </c>
      <c r="Y353" s="317" t="b">
        <f t="shared" ref="Y353:Y416" ca="1" si="104">AND(X354,AND(U354&lt;&gt;U355,U354))</f>
        <v>0</v>
      </c>
      <c r="Z353" t="b">
        <f t="shared" ref="Z353:Z416" ca="1" si="105">AND(U354&lt;&gt;U355,U354,NOT(AA354))</f>
        <v>0</v>
      </c>
      <c r="AA353" s="37" t="b">
        <f t="shared" ca="1" si="92"/>
        <v>0</v>
      </c>
      <c r="AB353" t="b">
        <f t="shared" ref="AB353:AB416" ca="1" si="106">AND(AA354,AND(T354&lt;&gt;T355,T354))</f>
        <v>0</v>
      </c>
      <c r="AD353" t="b">
        <f t="shared" ca="1" si="93"/>
        <v>0</v>
      </c>
      <c r="AE353" s="37" t="b">
        <f t="shared" ca="1" si="94"/>
        <v>0</v>
      </c>
      <c r="AF353" t="b">
        <f t="shared" ca="1" si="95"/>
        <v>0</v>
      </c>
      <c r="AG353" s="317" t="b">
        <f t="shared" ca="1" si="96"/>
        <v>0</v>
      </c>
      <c r="AH353" s="317" t="b">
        <f t="shared" ca="1" si="97"/>
        <v>1</v>
      </c>
      <c r="AI353" s="317" t="b">
        <f t="shared" ca="1" si="98"/>
        <v>0</v>
      </c>
    </row>
    <row r="354" spans="1:35" x14ac:dyDescent="0.25">
      <c r="A354">
        <v>322</v>
      </c>
      <c r="B354" s="169">
        <f ca="1">OFFSET(InputPriceData!B$15,CalculationsAndCharts!$A354+$A$11,0,1,1)</f>
        <v>41379</v>
      </c>
      <c r="C354" s="3">
        <f ca="1">OFFSET(InputPriceData!G$15,CalculationsAndCharts!$A354+$A$11,IF($C$7,8,0),1,1)</f>
        <v>1672900</v>
      </c>
      <c r="D354" s="4">
        <f ca="1">OFFSET(InputPriceData!C$15,CalculationsAndCharts!$A354+$A$11,IF($C$7,8,0),1,1)</f>
        <v>58.12</v>
      </c>
      <c r="E354" s="4">
        <f ca="1">OFFSET(InputPriceData!D$15,CalculationsAndCharts!$A354+$A$11,IF($C$7,8,0),1,1)</f>
        <v>58.24</v>
      </c>
      <c r="F354" s="4">
        <f ca="1">OFFSET(InputPriceData!E$15,CalculationsAndCharts!$A354+$A$11,IF($C$7,8,0),1,1)</f>
        <v>57.29</v>
      </c>
      <c r="G354" s="4">
        <f ca="1">OFFSET(InputPriceData!F$15,CalculationsAndCharts!$A354+$A$11,IF($C$7,8,0),1,1)</f>
        <v>57.44</v>
      </c>
      <c r="H354" s="133"/>
      <c r="I354" s="133"/>
      <c r="J354" s="37">
        <f t="shared" ref="J354:J417" ca="1" si="107">$A$8-A354+1</f>
        <v>2479</v>
      </c>
      <c r="K354" s="124">
        <f t="shared" ref="K354:K417" ca="1" si="108">IF(J354&gt;2,G354-G356,0)</f>
        <v>-0.96999999999999886</v>
      </c>
      <c r="L354" s="343">
        <f t="shared" ca="1" si="99"/>
        <v>3.1320705571257698E-2</v>
      </c>
      <c r="M354" s="345">
        <f t="shared" ref="M354:M417" ca="1" si="109">MAX(IF(J354=1,0.0000001,0.991*M355),ABS(L354))</f>
        <v>0.80901068828755829</v>
      </c>
      <c r="N354" s="344">
        <f t="shared" ca="1" si="100"/>
        <v>3.8714822961801128E-2</v>
      </c>
      <c r="O354" s="4"/>
      <c r="P354" s="4"/>
      <c r="Q354" s="3"/>
      <c r="S354" s="4"/>
      <c r="T354" s="4" t="b">
        <f t="shared" ca="1" si="101"/>
        <v>0</v>
      </c>
      <c r="U354" t="b">
        <f t="shared" ca="1" si="102"/>
        <v>0</v>
      </c>
      <c r="W354" s="317" t="b">
        <f t="shared" ca="1" si="103"/>
        <v>0</v>
      </c>
      <c r="X354" s="317" t="b">
        <f t="shared" ref="X354:X417" ca="1" si="110">IF(X355,IF(Y354,FALSE,X355),IF(W354,TRUE,X355))</f>
        <v>1</v>
      </c>
      <c r="Y354" s="317" t="b">
        <f t="shared" ca="1" si="104"/>
        <v>0</v>
      </c>
      <c r="Z354" t="b">
        <f t="shared" ca="1" si="105"/>
        <v>0</v>
      </c>
      <c r="AA354" s="37" t="b">
        <f t="shared" ref="AA354:AA417" ca="1" si="111">IF(AA355,IF(AB354,FALSE,AA355),IF(Z354,TRUE,AA355))</f>
        <v>0</v>
      </c>
      <c r="AB354" t="b">
        <f t="shared" ca="1" si="106"/>
        <v>0</v>
      </c>
      <c r="AD354" t="b">
        <f t="shared" ref="AD354:AD417" ca="1" si="112">AND($U355&lt;&gt;$U356,$U355,NOT(AE355))</f>
        <v>0</v>
      </c>
      <c r="AE354" s="37" t="b">
        <f t="shared" ref="AE354:AE417" ca="1" si="113">IF(AE355,IF(AF354,FALSE,AE355),IF(AD354,TRUE,AE355))</f>
        <v>0</v>
      </c>
      <c r="AF354" t="b">
        <f t="shared" ref="AF354:AF417" ca="1" si="114">AND(AE355,AND($T355&lt;&gt;$T356,$T355))</f>
        <v>0</v>
      </c>
      <c r="AG354" s="317" t="b">
        <f t="shared" ref="AG354:AG417" ca="1" si="115">AND($T355&lt;&gt;$T356,$T355,NOT(AH355))</f>
        <v>0</v>
      </c>
      <c r="AH354" s="317" t="b">
        <f t="shared" ref="AH354:AH417" ca="1" si="116">IF(AH355,IF(AI354,FALSE,AH355),IF(AG354,TRUE,AH355))</f>
        <v>1</v>
      </c>
      <c r="AI354" s="317" t="b">
        <f t="shared" ref="AI354:AI417" ca="1" si="117">AND(AH355,AND($U355&lt;&gt;$U356,$U355))</f>
        <v>0</v>
      </c>
    </row>
    <row r="355" spans="1:35" x14ac:dyDescent="0.25">
      <c r="A355">
        <v>323</v>
      </c>
      <c r="B355" s="169">
        <f ca="1">OFFSET(InputPriceData!B$15,CalculationsAndCharts!$A355+$A$11,0,1,1)</f>
        <v>41376</v>
      </c>
      <c r="C355" s="3">
        <f ca="1">OFFSET(InputPriceData!G$15,CalculationsAndCharts!$A355+$A$11,IF($C$7,8,0),1,1)</f>
        <v>1134300</v>
      </c>
      <c r="D355" s="4">
        <f ca="1">OFFSET(InputPriceData!C$15,CalculationsAndCharts!$A355+$A$11,IF($C$7,8,0),1,1)</f>
        <v>58.15</v>
      </c>
      <c r="E355" s="4">
        <f ca="1">OFFSET(InputPriceData!D$15,CalculationsAndCharts!$A355+$A$11,IF($C$7,8,0),1,1)</f>
        <v>58.43</v>
      </c>
      <c r="F355" s="4">
        <f ca="1">OFFSET(InputPriceData!E$15,CalculationsAndCharts!$A355+$A$11,IF($C$7,8,0),1,1)</f>
        <v>57.95</v>
      </c>
      <c r="G355" s="4">
        <f ca="1">OFFSET(InputPriceData!F$15,CalculationsAndCharts!$A355+$A$11,IF($C$7,8,0),1,1)</f>
        <v>58.34</v>
      </c>
      <c r="H355" s="133"/>
      <c r="I355" s="133"/>
      <c r="J355" s="37">
        <f t="shared" ca="1" si="107"/>
        <v>2478</v>
      </c>
      <c r="K355" s="124">
        <f t="shared" ca="1" si="108"/>
        <v>0.12000000000000455</v>
      </c>
      <c r="L355" s="343">
        <f t="shared" ca="1" si="99"/>
        <v>6.7236510841308619E-2</v>
      </c>
      <c r="M355" s="345">
        <f t="shared" ca="1" si="109"/>
        <v>0.81635790947281361</v>
      </c>
      <c r="N355" s="344">
        <f t="shared" ca="1" si="100"/>
        <v>8.2361559876021187E-2</v>
      </c>
      <c r="O355" s="4"/>
      <c r="P355" s="4"/>
      <c r="Q355" s="3"/>
      <c r="S355" s="4"/>
      <c r="T355" s="4" t="b">
        <f t="shared" ca="1" si="101"/>
        <v>0</v>
      </c>
      <c r="U355" t="b">
        <f t="shared" ca="1" si="102"/>
        <v>0</v>
      </c>
      <c r="W355" s="317" t="b">
        <f t="shared" ca="1" si="103"/>
        <v>0</v>
      </c>
      <c r="X355" s="317" t="b">
        <f t="shared" ca="1" si="110"/>
        <v>1</v>
      </c>
      <c r="Y355" s="317" t="b">
        <f t="shared" ca="1" si="104"/>
        <v>0</v>
      </c>
      <c r="Z355" t="b">
        <f t="shared" ca="1" si="105"/>
        <v>0</v>
      </c>
      <c r="AA355" s="37" t="b">
        <f t="shared" ca="1" si="111"/>
        <v>0</v>
      </c>
      <c r="AB355" t="b">
        <f t="shared" ca="1" si="106"/>
        <v>0</v>
      </c>
      <c r="AD355" t="b">
        <f t="shared" ca="1" si="112"/>
        <v>0</v>
      </c>
      <c r="AE355" s="37" t="b">
        <f t="shared" ca="1" si="113"/>
        <v>0</v>
      </c>
      <c r="AF355" t="b">
        <f t="shared" ca="1" si="114"/>
        <v>0</v>
      </c>
      <c r="AG355" s="317" t="b">
        <f t="shared" ca="1" si="115"/>
        <v>0</v>
      </c>
      <c r="AH355" s="317" t="b">
        <f t="shared" ca="1" si="116"/>
        <v>1</v>
      </c>
      <c r="AI355" s="317" t="b">
        <f t="shared" ca="1" si="117"/>
        <v>0</v>
      </c>
    </row>
    <row r="356" spans="1:35" x14ac:dyDescent="0.25">
      <c r="A356">
        <v>324</v>
      </c>
      <c r="B356" s="169">
        <f ca="1">OFFSET(InputPriceData!B$15,CalculationsAndCharts!$A356+$A$11,0,1,1)</f>
        <v>41375</v>
      </c>
      <c r="C356" s="3">
        <f ca="1">OFFSET(InputPriceData!G$15,CalculationsAndCharts!$A356+$A$11,IF($C$7,8,0),1,1)</f>
        <v>1512800</v>
      </c>
      <c r="D356" s="4">
        <f ca="1">OFFSET(InputPriceData!C$15,CalculationsAndCharts!$A356+$A$11,IF($C$7,8,0),1,1)</f>
        <v>58.39</v>
      </c>
      <c r="E356" s="4">
        <f ca="1">OFFSET(InputPriceData!D$15,CalculationsAndCharts!$A356+$A$11,IF($C$7,8,0),1,1)</f>
        <v>58.53</v>
      </c>
      <c r="F356" s="4">
        <f ca="1">OFFSET(InputPriceData!E$15,CalculationsAndCharts!$A356+$A$11,IF($C$7,8,0),1,1)</f>
        <v>58.26</v>
      </c>
      <c r="G356" s="4">
        <f ca="1">OFFSET(InputPriceData!F$15,CalculationsAndCharts!$A356+$A$11,IF($C$7,8,0),1,1)</f>
        <v>58.41</v>
      </c>
      <c r="H356" s="133"/>
      <c r="I356" s="133"/>
      <c r="J356" s="37">
        <f t="shared" ca="1" si="107"/>
        <v>2477</v>
      </c>
      <c r="K356" s="124">
        <f t="shared" ca="1" si="108"/>
        <v>0.44999999999999574</v>
      </c>
      <c r="L356" s="343">
        <f t="shared" ca="1" si="99"/>
        <v>6.2592544226218544E-2</v>
      </c>
      <c r="M356" s="345">
        <f t="shared" ca="1" si="109"/>
        <v>0.82377185617841941</v>
      </c>
      <c r="N356" s="344">
        <f t="shared" ca="1" si="100"/>
        <v>7.5982863163829337E-2</v>
      </c>
      <c r="O356" s="4"/>
      <c r="P356" s="4"/>
      <c r="Q356" s="3"/>
      <c r="S356" s="4"/>
      <c r="T356" s="4" t="b">
        <f t="shared" ca="1" si="101"/>
        <v>0</v>
      </c>
      <c r="U356" t="b">
        <f t="shared" ca="1" si="102"/>
        <v>0</v>
      </c>
      <c r="W356" s="317" t="b">
        <f t="shared" ca="1" si="103"/>
        <v>0</v>
      </c>
      <c r="X356" s="317" t="b">
        <f t="shared" ca="1" si="110"/>
        <v>1</v>
      </c>
      <c r="Y356" s="317" t="b">
        <f t="shared" ca="1" si="104"/>
        <v>0</v>
      </c>
      <c r="Z356" t="b">
        <f t="shared" ca="1" si="105"/>
        <v>0</v>
      </c>
      <c r="AA356" s="37" t="b">
        <f t="shared" ca="1" si="111"/>
        <v>0</v>
      </c>
      <c r="AB356" t="b">
        <f t="shared" ca="1" si="106"/>
        <v>0</v>
      </c>
      <c r="AD356" t="b">
        <f t="shared" ca="1" si="112"/>
        <v>0</v>
      </c>
      <c r="AE356" s="37" t="b">
        <f t="shared" ca="1" si="113"/>
        <v>0</v>
      </c>
      <c r="AF356" t="b">
        <f t="shared" ca="1" si="114"/>
        <v>0</v>
      </c>
      <c r="AG356" s="317" t="b">
        <f t="shared" ca="1" si="115"/>
        <v>0</v>
      </c>
      <c r="AH356" s="317" t="b">
        <f t="shared" ca="1" si="116"/>
        <v>1</v>
      </c>
      <c r="AI356" s="317" t="b">
        <f t="shared" ca="1" si="117"/>
        <v>0</v>
      </c>
    </row>
    <row r="357" spans="1:35" x14ac:dyDescent="0.25">
      <c r="A357">
        <v>325</v>
      </c>
      <c r="B357" s="169">
        <f ca="1">OFFSET(InputPriceData!B$15,CalculationsAndCharts!$A357+$A$11,0,1,1)</f>
        <v>41374</v>
      </c>
      <c r="C357" s="3">
        <f ca="1">OFFSET(InputPriceData!G$15,CalculationsAndCharts!$A357+$A$11,IF($C$7,8,0),1,1)</f>
        <v>1550900</v>
      </c>
      <c r="D357" s="4">
        <f ca="1">OFFSET(InputPriceData!C$15,CalculationsAndCharts!$A357+$A$11,IF($C$7,8,0),1,1)</f>
        <v>58.11</v>
      </c>
      <c r="E357" s="4">
        <f ca="1">OFFSET(InputPriceData!D$15,CalculationsAndCharts!$A357+$A$11,IF($C$7,8,0),1,1)</f>
        <v>58.55</v>
      </c>
      <c r="F357" s="4">
        <f ca="1">OFFSET(InputPriceData!E$15,CalculationsAndCharts!$A357+$A$11,IF($C$7,8,0),1,1)</f>
        <v>58.07</v>
      </c>
      <c r="G357" s="4">
        <f ca="1">OFFSET(InputPriceData!F$15,CalculationsAndCharts!$A357+$A$11,IF($C$7,8,0),1,1)</f>
        <v>58.22</v>
      </c>
      <c r="H357" s="133"/>
      <c r="I357" s="133"/>
      <c r="J357" s="37">
        <f t="shared" ca="1" si="107"/>
        <v>2476</v>
      </c>
      <c r="K357" s="124">
        <f t="shared" ca="1" si="108"/>
        <v>-3.0000000000001137E-2</v>
      </c>
      <c r="L357" s="343">
        <f t="shared" ca="1" si="99"/>
        <v>8.275329529822692E-2</v>
      </c>
      <c r="M357" s="345">
        <f t="shared" ca="1" si="109"/>
        <v>0.8312531343879106</v>
      </c>
      <c r="N357" s="344">
        <f t="shared" ca="1" si="100"/>
        <v>9.9552461067304032E-2</v>
      </c>
      <c r="O357" s="4"/>
      <c r="P357" s="4"/>
      <c r="Q357" s="3"/>
      <c r="S357" s="4"/>
      <c r="T357" s="4" t="b">
        <f t="shared" ca="1" si="101"/>
        <v>0</v>
      </c>
      <c r="U357" t="b">
        <f t="shared" ca="1" si="102"/>
        <v>0</v>
      </c>
      <c r="W357" s="317" t="b">
        <f t="shared" ca="1" si="103"/>
        <v>0</v>
      </c>
      <c r="X357" s="317" t="b">
        <f t="shared" ca="1" si="110"/>
        <v>1</v>
      </c>
      <c r="Y357" s="317" t="b">
        <f t="shared" ca="1" si="104"/>
        <v>0</v>
      </c>
      <c r="Z357" t="b">
        <f t="shared" ca="1" si="105"/>
        <v>0</v>
      </c>
      <c r="AA357" s="37" t="b">
        <f t="shared" ca="1" si="111"/>
        <v>0</v>
      </c>
      <c r="AB357" t="b">
        <f t="shared" ca="1" si="106"/>
        <v>0</v>
      </c>
      <c r="AD357" t="b">
        <f t="shared" ca="1" si="112"/>
        <v>0</v>
      </c>
      <c r="AE357" s="37" t="b">
        <f t="shared" ca="1" si="113"/>
        <v>0</v>
      </c>
      <c r="AF357" t="b">
        <f t="shared" ca="1" si="114"/>
        <v>0</v>
      </c>
      <c r="AG357" s="317" t="b">
        <f t="shared" ca="1" si="115"/>
        <v>0</v>
      </c>
      <c r="AH357" s="317" t="b">
        <f t="shared" ca="1" si="116"/>
        <v>1</v>
      </c>
      <c r="AI357" s="317" t="b">
        <f t="shared" ca="1" si="117"/>
        <v>0</v>
      </c>
    </row>
    <row r="358" spans="1:35" x14ac:dyDescent="0.25">
      <c r="A358">
        <v>326</v>
      </c>
      <c r="B358" s="169">
        <f ca="1">OFFSET(InputPriceData!B$15,CalculationsAndCharts!$A358+$A$11,0,1,1)</f>
        <v>41373</v>
      </c>
      <c r="C358" s="3">
        <f ca="1">OFFSET(InputPriceData!G$15,CalculationsAndCharts!$A358+$A$11,IF($C$7,8,0),1,1)</f>
        <v>1183400</v>
      </c>
      <c r="D358" s="4">
        <f ca="1">OFFSET(InputPriceData!C$15,CalculationsAndCharts!$A358+$A$11,IF($C$7,8,0),1,1)</f>
        <v>58.4</v>
      </c>
      <c r="E358" s="4">
        <f ca="1">OFFSET(InputPriceData!D$15,CalculationsAndCharts!$A358+$A$11,IF($C$7,8,0),1,1)</f>
        <v>58.46</v>
      </c>
      <c r="F358" s="4">
        <f ca="1">OFFSET(InputPriceData!E$15,CalculationsAndCharts!$A358+$A$11,IF($C$7,8,0),1,1)</f>
        <v>57.84</v>
      </c>
      <c r="G358" s="4">
        <f ca="1">OFFSET(InputPriceData!F$15,CalculationsAndCharts!$A358+$A$11,IF($C$7,8,0),1,1)</f>
        <v>57.96</v>
      </c>
      <c r="H358" s="133"/>
      <c r="I358" s="133"/>
      <c r="J358" s="37">
        <f t="shared" ca="1" si="107"/>
        <v>2475</v>
      </c>
      <c r="K358" s="124">
        <f t="shared" ca="1" si="108"/>
        <v>-0.21999999999999886</v>
      </c>
      <c r="L358" s="343">
        <f t="shared" ca="1" si="99"/>
        <v>0.12986702519643759</v>
      </c>
      <c r="M358" s="345">
        <f t="shared" ca="1" si="109"/>
        <v>0.83880235558820448</v>
      </c>
      <c r="N358" s="344">
        <f t="shared" ca="1" si="100"/>
        <v>0.15482434489036362</v>
      </c>
      <c r="O358" s="4"/>
      <c r="P358" s="4"/>
      <c r="Q358" s="3"/>
      <c r="S358" s="4"/>
      <c r="T358" s="4" t="b">
        <f t="shared" ca="1" si="101"/>
        <v>0</v>
      </c>
      <c r="U358" t="b">
        <f t="shared" ca="1" si="102"/>
        <v>0</v>
      </c>
      <c r="W358" s="317" t="b">
        <f t="shared" ca="1" si="103"/>
        <v>0</v>
      </c>
      <c r="X358" s="317" t="b">
        <f t="shared" ca="1" si="110"/>
        <v>1</v>
      </c>
      <c r="Y358" s="317" t="b">
        <f t="shared" ca="1" si="104"/>
        <v>0</v>
      </c>
      <c r="Z358" t="b">
        <f t="shared" ca="1" si="105"/>
        <v>0</v>
      </c>
      <c r="AA358" s="37" t="b">
        <f t="shared" ca="1" si="111"/>
        <v>0</v>
      </c>
      <c r="AB358" t="b">
        <f t="shared" ca="1" si="106"/>
        <v>0</v>
      </c>
      <c r="AD358" t="b">
        <f t="shared" ca="1" si="112"/>
        <v>0</v>
      </c>
      <c r="AE358" s="37" t="b">
        <f t="shared" ca="1" si="113"/>
        <v>0</v>
      </c>
      <c r="AF358" t="b">
        <f t="shared" ca="1" si="114"/>
        <v>0</v>
      </c>
      <c r="AG358" s="317" t="b">
        <f t="shared" ca="1" si="115"/>
        <v>0</v>
      </c>
      <c r="AH358" s="317" t="b">
        <f t="shared" ca="1" si="116"/>
        <v>1</v>
      </c>
      <c r="AI358" s="317" t="b">
        <f t="shared" ca="1" si="117"/>
        <v>0</v>
      </c>
    </row>
    <row r="359" spans="1:35" x14ac:dyDescent="0.25">
      <c r="A359">
        <v>327</v>
      </c>
      <c r="B359" s="169">
        <f ca="1">OFFSET(InputPriceData!B$15,CalculationsAndCharts!$A359+$A$11,0,1,1)</f>
        <v>41372</v>
      </c>
      <c r="C359" s="3">
        <f ca="1">OFFSET(InputPriceData!G$15,CalculationsAndCharts!$A359+$A$11,IF($C$7,8,0),1,1)</f>
        <v>1403800</v>
      </c>
      <c r="D359" s="4">
        <f ca="1">OFFSET(InputPriceData!C$15,CalculationsAndCharts!$A359+$A$11,IF($C$7,8,0),1,1)</f>
        <v>58.1</v>
      </c>
      <c r="E359" s="4">
        <f ca="1">OFFSET(InputPriceData!D$15,CalculationsAndCharts!$A359+$A$11,IF($C$7,8,0),1,1)</f>
        <v>58.25</v>
      </c>
      <c r="F359" s="4">
        <f ca="1">OFFSET(InputPriceData!E$15,CalculationsAndCharts!$A359+$A$11,IF($C$7,8,0),1,1)</f>
        <v>57.63</v>
      </c>
      <c r="G359" s="4">
        <f ca="1">OFFSET(InputPriceData!F$15,CalculationsAndCharts!$A359+$A$11,IF($C$7,8,0),1,1)</f>
        <v>58.25</v>
      </c>
      <c r="H359" s="133"/>
      <c r="I359" s="133"/>
      <c r="J359" s="37">
        <f t="shared" ca="1" si="107"/>
        <v>2474</v>
      </c>
      <c r="K359" s="124">
        <f t="shared" ca="1" si="108"/>
        <v>-0.28999999999999915</v>
      </c>
      <c r="L359" s="343">
        <f t="shared" ca="1" si="99"/>
        <v>0.17192908548739996</v>
      </c>
      <c r="M359" s="345">
        <f t="shared" ca="1" si="109"/>
        <v>0.84642013681958073</v>
      </c>
      <c r="N359" s="344">
        <f t="shared" ca="1" si="100"/>
        <v>0.20312499432424022</v>
      </c>
      <c r="O359" s="4"/>
      <c r="P359" s="4"/>
      <c r="Q359" s="3"/>
      <c r="S359" s="4"/>
      <c r="T359" s="4" t="b">
        <f t="shared" ca="1" si="101"/>
        <v>0</v>
      </c>
      <c r="U359" t="b">
        <f t="shared" ca="1" si="102"/>
        <v>0</v>
      </c>
      <c r="W359" s="317" t="b">
        <f t="shared" ca="1" si="103"/>
        <v>0</v>
      </c>
      <c r="X359" s="317" t="b">
        <f t="shared" ca="1" si="110"/>
        <v>1</v>
      </c>
      <c r="Y359" s="317" t="b">
        <f t="shared" ca="1" si="104"/>
        <v>0</v>
      </c>
      <c r="Z359" t="b">
        <f t="shared" ca="1" si="105"/>
        <v>0</v>
      </c>
      <c r="AA359" s="37" t="b">
        <f t="shared" ca="1" si="111"/>
        <v>0</v>
      </c>
      <c r="AB359" t="b">
        <f t="shared" ca="1" si="106"/>
        <v>0</v>
      </c>
      <c r="AD359" t="b">
        <f t="shared" ca="1" si="112"/>
        <v>0</v>
      </c>
      <c r="AE359" s="37" t="b">
        <f t="shared" ca="1" si="113"/>
        <v>0</v>
      </c>
      <c r="AF359" t="b">
        <f t="shared" ca="1" si="114"/>
        <v>0</v>
      </c>
      <c r="AG359" s="317" t="b">
        <f t="shared" ca="1" si="115"/>
        <v>0</v>
      </c>
      <c r="AH359" s="317" t="b">
        <f t="shared" ca="1" si="116"/>
        <v>1</v>
      </c>
      <c r="AI359" s="317" t="b">
        <f t="shared" ca="1" si="117"/>
        <v>0</v>
      </c>
    </row>
    <row r="360" spans="1:35" x14ac:dyDescent="0.25">
      <c r="A360">
        <v>328</v>
      </c>
      <c r="B360" s="169">
        <f ca="1">OFFSET(InputPriceData!B$15,CalculationsAndCharts!$A360+$A$11,0,1,1)</f>
        <v>41369</v>
      </c>
      <c r="C360" s="3">
        <f ca="1">OFFSET(InputPriceData!G$15,CalculationsAndCharts!$A360+$A$11,IF($C$7,8,0),1,1)</f>
        <v>2493100</v>
      </c>
      <c r="D360" s="4">
        <f ca="1">OFFSET(InputPriceData!C$15,CalculationsAndCharts!$A360+$A$11,IF($C$7,8,0),1,1)</f>
        <v>58.11</v>
      </c>
      <c r="E360" s="4">
        <f ca="1">OFFSET(InputPriceData!D$15,CalculationsAndCharts!$A360+$A$11,IF($C$7,8,0),1,1)</f>
        <v>58.33</v>
      </c>
      <c r="F360" s="4">
        <f ca="1">OFFSET(InputPriceData!E$15,CalculationsAndCharts!$A360+$A$11,IF($C$7,8,0),1,1)</f>
        <v>57.78</v>
      </c>
      <c r="G360" s="4">
        <f ca="1">OFFSET(InputPriceData!F$15,CalculationsAndCharts!$A360+$A$11,IF($C$7,8,0),1,1)</f>
        <v>58.18</v>
      </c>
      <c r="H360" s="133"/>
      <c r="I360" s="133"/>
      <c r="J360" s="37">
        <f t="shared" ca="1" si="107"/>
        <v>2473</v>
      </c>
      <c r="K360" s="124">
        <f t="shared" ca="1" si="108"/>
        <v>0.15999999999999659</v>
      </c>
      <c r="L360" s="343">
        <f t="shared" ca="1" si="99"/>
        <v>0.18491509712316498</v>
      </c>
      <c r="M360" s="345">
        <f t="shared" ca="1" si="109"/>
        <v>0.85410710072611573</v>
      </c>
      <c r="N360" s="344">
        <f t="shared" ca="1" si="100"/>
        <v>0.21650106522467749</v>
      </c>
      <c r="O360" s="4"/>
      <c r="P360" s="4"/>
      <c r="Q360" s="3"/>
      <c r="S360" s="4"/>
      <c r="T360" s="4" t="b">
        <f t="shared" ca="1" si="101"/>
        <v>0</v>
      </c>
      <c r="U360" t="b">
        <f t="shared" ca="1" si="102"/>
        <v>0</v>
      </c>
      <c r="W360" s="317" t="b">
        <f t="shared" ca="1" si="103"/>
        <v>0</v>
      </c>
      <c r="X360" s="317" t="b">
        <f t="shared" ca="1" si="110"/>
        <v>1</v>
      </c>
      <c r="Y360" s="317" t="b">
        <f t="shared" ca="1" si="104"/>
        <v>0</v>
      </c>
      <c r="Z360" t="b">
        <f t="shared" ca="1" si="105"/>
        <v>0</v>
      </c>
      <c r="AA360" s="37" t="b">
        <f t="shared" ca="1" si="111"/>
        <v>0</v>
      </c>
      <c r="AB360" t="b">
        <f t="shared" ca="1" si="106"/>
        <v>0</v>
      </c>
      <c r="AD360" t="b">
        <f t="shared" ca="1" si="112"/>
        <v>0</v>
      </c>
      <c r="AE360" s="37" t="b">
        <f t="shared" ca="1" si="113"/>
        <v>0</v>
      </c>
      <c r="AF360" t="b">
        <f t="shared" ca="1" si="114"/>
        <v>0</v>
      </c>
      <c r="AG360" s="317" t="b">
        <f t="shared" ca="1" si="115"/>
        <v>0</v>
      </c>
      <c r="AH360" s="317" t="b">
        <f t="shared" ca="1" si="116"/>
        <v>1</v>
      </c>
      <c r="AI360" s="317" t="b">
        <f t="shared" ca="1" si="117"/>
        <v>0</v>
      </c>
    </row>
    <row r="361" spans="1:35" x14ac:dyDescent="0.25">
      <c r="A361">
        <v>329</v>
      </c>
      <c r="B361" s="169">
        <f ca="1">OFFSET(InputPriceData!B$15,CalculationsAndCharts!$A361+$A$11,0,1,1)</f>
        <v>41368</v>
      </c>
      <c r="C361" s="3">
        <f ca="1">OFFSET(InputPriceData!G$15,CalculationsAndCharts!$A361+$A$11,IF($C$7,8,0),1,1)</f>
        <v>1813200</v>
      </c>
      <c r="D361" s="4">
        <f ca="1">OFFSET(InputPriceData!C$15,CalculationsAndCharts!$A361+$A$11,IF($C$7,8,0),1,1)</f>
        <v>58.17</v>
      </c>
      <c r="E361" s="4">
        <f ca="1">OFFSET(InputPriceData!D$15,CalculationsAndCharts!$A361+$A$11,IF($C$7,8,0),1,1)</f>
        <v>58.73</v>
      </c>
      <c r="F361" s="4">
        <f ca="1">OFFSET(InputPriceData!E$15,CalculationsAndCharts!$A361+$A$11,IF($C$7,8,0),1,1)</f>
        <v>58.13</v>
      </c>
      <c r="G361" s="4">
        <f ca="1">OFFSET(InputPriceData!F$15,CalculationsAndCharts!$A361+$A$11,IF($C$7,8,0),1,1)</f>
        <v>58.54</v>
      </c>
      <c r="H361" s="133"/>
      <c r="I361" s="133"/>
      <c r="J361" s="37">
        <f t="shared" ca="1" si="107"/>
        <v>2472</v>
      </c>
      <c r="K361" s="124">
        <f t="shared" ca="1" si="108"/>
        <v>1</v>
      </c>
      <c r="L361" s="343">
        <f t="shared" ca="1" si="99"/>
        <v>0.17437277526248521</v>
      </c>
      <c r="M361" s="345">
        <f t="shared" ca="1" si="109"/>
        <v>0.86186387560657496</v>
      </c>
      <c r="N361" s="344">
        <f t="shared" ca="1" si="100"/>
        <v>0.20232055223310366</v>
      </c>
      <c r="O361" s="4"/>
      <c r="P361" s="4"/>
      <c r="Q361" s="3"/>
      <c r="S361" s="4"/>
      <c r="T361" s="4" t="b">
        <f t="shared" ca="1" si="101"/>
        <v>0</v>
      </c>
      <c r="U361" t="b">
        <f t="shared" ca="1" si="102"/>
        <v>0</v>
      </c>
      <c r="W361" s="317" t="b">
        <f t="shared" ca="1" si="103"/>
        <v>0</v>
      </c>
      <c r="X361" s="317" t="b">
        <f t="shared" ca="1" si="110"/>
        <v>1</v>
      </c>
      <c r="Y361" s="317" t="b">
        <f t="shared" ca="1" si="104"/>
        <v>0</v>
      </c>
      <c r="Z361" t="b">
        <f t="shared" ca="1" si="105"/>
        <v>0</v>
      </c>
      <c r="AA361" s="37" t="b">
        <f t="shared" ca="1" si="111"/>
        <v>0</v>
      </c>
      <c r="AB361" t="b">
        <f t="shared" ca="1" si="106"/>
        <v>0</v>
      </c>
      <c r="AD361" t="b">
        <f t="shared" ca="1" si="112"/>
        <v>0</v>
      </c>
      <c r="AE361" s="37" t="b">
        <f t="shared" ca="1" si="113"/>
        <v>0</v>
      </c>
      <c r="AF361" t="b">
        <f t="shared" ca="1" si="114"/>
        <v>0</v>
      </c>
      <c r="AG361" s="317" t="b">
        <f t="shared" ca="1" si="115"/>
        <v>0</v>
      </c>
      <c r="AH361" s="317" t="b">
        <f t="shared" ca="1" si="116"/>
        <v>1</v>
      </c>
      <c r="AI361" s="317" t="b">
        <f t="shared" ca="1" si="117"/>
        <v>0</v>
      </c>
    </row>
    <row r="362" spans="1:35" x14ac:dyDescent="0.25">
      <c r="A362">
        <v>330</v>
      </c>
      <c r="B362" s="169">
        <f ca="1">OFFSET(InputPriceData!B$15,CalculationsAndCharts!$A362+$A$11,0,1,1)</f>
        <v>41367</v>
      </c>
      <c r="C362" s="3">
        <f ca="1">OFFSET(InputPriceData!G$15,CalculationsAndCharts!$A362+$A$11,IF($C$7,8,0),1,1)</f>
        <v>2054200</v>
      </c>
      <c r="D362" s="4">
        <f ca="1">OFFSET(InputPriceData!C$15,CalculationsAndCharts!$A362+$A$11,IF($C$7,8,0),1,1)</f>
        <v>57.71</v>
      </c>
      <c r="E362" s="4">
        <f ca="1">OFFSET(InputPriceData!D$15,CalculationsAndCharts!$A362+$A$11,IF($C$7,8,0),1,1)</f>
        <v>58.75</v>
      </c>
      <c r="F362" s="4">
        <f ca="1">OFFSET(InputPriceData!E$15,CalculationsAndCharts!$A362+$A$11,IF($C$7,8,0),1,1)</f>
        <v>57.71</v>
      </c>
      <c r="G362" s="4">
        <f ca="1">OFFSET(InputPriceData!F$15,CalculationsAndCharts!$A362+$A$11,IF($C$7,8,0),1,1)</f>
        <v>58.02</v>
      </c>
      <c r="H362" s="133"/>
      <c r="I362" s="133"/>
      <c r="J362" s="37">
        <f t="shared" ca="1" si="107"/>
        <v>2471</v>
      </c>
      <c r="K362" s="124">
        <f t="shared" ca="1" si="108"/>
        <v>0.13000000000000256</v>
      </c>
      <c r="L362" s="343">
        <f t="shared" ca="1" si="99"/>
        <v>0.20791017600499567</v>
      </c>
      <c r="M362" s="345">
        <f t="shared" ca="1" si="109"/>
        <v>0.86969109546576684</v>
      </c>
      <c r="N362" s="344">
        <f t="shared" ca="1" si="100"/>
        <v>0.23906209582800025</v>
      </c>
      <c r="O362" s="4"/>
      <c r="P362" s="4"/>
      <c r="Q362" s="3"/>
      <c r="S362" s="4"/>
      <c r="T362" s="4" t="b">
        <f t="shared" ca="1" si="101"/>
        <v>0</v>
      </c>
      <c r="U362" t="b">
        <f t="shared" ca="1" si="102"/>
        <v>0</v>
      </c>
      <c r="W362" s="317" t="b">
        <f t="shared" ca="1" si="103"/>
        <v>0</v>
      </c>
      <c r="X362" s="317" t="b">
        <f t="shared" ca="1" si="110"/>
        <v>1</v>
      </c>
      <c r="Y362" s="317" t="b">
        <f t="shared" ca="1" si="104"/>
        <v>0</v>
      </c>
      <c r="Z362" t="b">
        <f t="shared" ca="1" si="105"/>
        <v>0</v>
      </c>
      <c r="AA362" s="37" t="b">
        <f t="shared" ca="1" si="111"/>
        <v>0</v>
      </c>
      <c r="AB362" t="b">
        <f t="shared" ca="1" si="106"/>
        <v>0</v>
      </c>
      <c r="AD362" t="b">
        <f t="shared" ca="1" si="112"/>
        <v>0</v>
      </c>
      <c r="AE362" s="37" t="b">
        <f t="shared" ca="1" si="113"/>
        <v>0</v>
      </c>
      <c r="AF362" t="b">
        <f t="shared" ca="1" si="114"/>
        <v>0</v>
      </c>
      <c r="AG362" s="317" t="b">
        <f t="shared" ca="1" si="115"/>
        <v>0</v>
      </c>
      <c r="AH362" s="317" t="b">
        <f t="shared" ca="1" si="116"/>
        <v>1</v>
      </c>
      <c r="AI362" s="317" t="b">
        <f t="shared" ca="1" si="117"/>
        <v>0</v>
      </c>
    </row>
    <row r="363" spans="1:35" x14ac:dyDescent="0.25">
      <c r="A363">
        <v>331</v>
      </c>
      <c r="B363" s="169">
        <f ca="1">OFFSET(InputPriceData!B$15,CalculationsAndCharts!$A363+$A$11,0,1,1)</f>
        <v>41366</v>
      </c>
      <c r="C363" s="3">
        <f ca="1">OFFSET(InputPriceData!G$15,CalculationsAndCharts!$A363+$A$11,IF($C$7,8,0),1,1)</f>
        <v>1470700</v>
      </c>
      <c r="D363" s="4">
        <f ca="1">OFFSET(InputPriceData!C$15,CalculationsAndCharts!$A363+$A$11,IF($C$7,8,0),1,1)</f>
        <v>58.09</v>
      </c>
      <c r="E363" s="4">
        <f ca="1">OFFSET(InputPriceData!D$15,CalculationsAndCharts!$A363+$A$11,IF($C$7,8,0),1,1)</f>
        <v>58.13</v>
      </c>
      <c r="F363" s="4">
        <f ca="1">OFFSET(InputPriceData!E$15,CalculationsAndCharts!$A363+$A$11,IF($C$7,8,0),1,1)</f>
        <v>57.32</v>
      </c>
      <c r="G363" s="4">
        <f ca="1">OFFSET(InputPriceData!F$15,CalculationsAndCharts!$A363+$A$11,IF($C$7,8,0),1,1)</f>
        <v>57.54</v>
      </c>
      <c r="H363" s="133"/>
      <c r="I363" s="133"/>
      <c r="J363" s="37">
        <f t="shared" ca="1" si="107"/>
        <v>2470</v>
      </c>
      <c r="K363" s="124">
        <f t="shared" ca="1" si="108"/>
        <v>-1.25</v>
      </c>
      <c r="L363" s="343">
        <f t="shared" ca="1" si="99"/>
        <v>0.30419986903031493</v>
      </c>
      <c r="M363" s="345">
        <f t="shared" ca="1" si="109"/>
        <v>0.8775894000663641</v>
      </c>
      <c r="N363" s="344">
        <f t="shared" ca="1" si="100"/>
        <v>0.34663120248183382</v>
      </c>
      <c r="O363" s="4"/>
      <c r="P363" s="4"/>
      <c r="Q363" s="3"/>
      <c r="S363" s="4"/>
      <c r="T363" s="4" t="b">
        <f t="shared" ca="1" si="101"/>
        <v>0</v>
      </c>
      <c r="U363" t="b">
        <f t="shared" ca="1" si="102"/>
        <v>0</v>
      </c>
      <c r="W363" s="317" t="b">
        <f t="shared" ca="1" si="103"/>
        <v>0</v>
      </c>
      <c r="X363" s="317" t="b">
        <f t="shared" ca="1" si="110"/>
        <v>1</v>
      </c>
      <c r="Y363" s="317" t="b">
        <f t="shared" ca="1" si="104"/>
        <v>0</v>
      </c>
      <c r="Z363" t="b">
        <f t="shared" ca="1" si="105"/>
        <v>0</v>
      </c>
      <c r="AA363" s="37" t="b">
        <f t="shared" ca="1" si="111"/>
        <v>0</v>
      </c>
      <c r="AB363" t="b">
        <f t="shared" ca="1" si="106"/>
        <v>0</v>
      </c>
      <c r="AD363" t="b">
        <f t="shared" ca="1" si="112"/>
        <v>0</v>
      </c>
      <c r="AE363" s="37" t="b">
        <f t="shared" ca="1" si="113"/>
        <v>0</v>
      </c>
      <c r="AF363" t="b">
        <f t="shared" ca="1" si="114"/>
        <v>0</v>
      </c>
      <c r="AG363" s="317" t="b">
        <f t="shared" ca="1" si="115"/>
        <v>0</v>
      </c>
      <c r="AH363" s="317" t="b">
        <f t="shared" ca="1" si="116"/>
        <v>1</v>
      </c>
      <c r="AI363" s="317" t="b">
        <f t="shared" ca="1" si="117"/>
        <v>0</v>
      </c>
    </row>
    <row r="364" spans="1:35" x14ac:dyDescent="0.25">
      <c r="A364">
        <v>332</v>
      </c>
      <c r="B364" s="169">
        <f ca="1">OFFSET(InputPriceData!B$15,CalculationsAndCharts!$A364+$A$11,0,1,1)</f>
        <v>41365</v>
      </c>
      <c r="C364" s="3">
        <f ca="1">OFFSET(InputPriceData!G$15,CalculationsAndCharts!$A364+$A$11,IF($C$7,8,0),1,1)</f>
        <v>1733200</v>
      </c>
      <c r="D364" s="4">
        <f ca="1">OFFSET(InputPriceData!C$15,CalculationsAndCharts!$A364+$A$11,IF($C$7,8,0),1,1)</f>
        <v>58.32</v>
      </c>
      <c r="E364" s="4">
        <f ca="1">OFFSET(InputPriceData!D$15,CalculationsAndCharts!$A364+$A$11,IF($C$7,8,0),1,1)</f>
        <v>58.44</v>
      </c>
      <c r="F364" s="4">
        <f ca="1">OFFSET(InputPriceData!E$15,CalculationsAndCharts!$A364+$A$11,IF($C$7,8,0),1,1)</f>
        <v>57.72</v>
      </c>
      <c r="G364" s="4">
        <f ca="1">OFFSET(InputPriceData!F$15,CalculationsAndCharts!$A364+$A$11,IF($C$7,8,0),1,1)</f>
        <v>57.89</v>
      </c>
      <c r="H364" s="133"/>
      <c r="I364" s="133"/>
      <c r="J364" s="37">
        <f t="shared" ca="1" si="107"/>
        <v>2469</v>
      </c>
      <c r="K364" s="124">
        <f t="shared" ca="1" si="108"/>
        <v>-0.51999999999999602</v>
      </c>
      <c r="L364" s="343">
        <f t="shared" ca="1" si="99"/>
        <v>0.34786720152736739</v>
      </c>
      <c r="M364" s="345">
        <f t="shared" ca="1" si="109"/>
        <v>0.88555943498119483</v>
      </c>
      <c r="N364" s="344">
        <f t="shared" ca="1" si="100"/>
        <v>0.39282196969055438</v>
      </c>
      <c r="O364" s="4"/>
      <c r="P364" s="4"/>
      <c r="Q364" s="3"/>
      <c r="S364" s="4"/>
      <c r="T364" s="4" t="b">
        <f t="shared" ca="1" si="101"/>
        <v>0</v>
      </c>
      <c r="U364" t="b">
        <f t="shared" ca="1" si="102"/>
        <v>0</v>
      </c>
      <c r="W364" s="317" t="b">
        <f t="shared" ca="1" si="103"/>
        <v>0</v>
      </c>
      <c r="X364" s="317" t="b">
        <f t="shared" ca="1" si="110"/>
        <v>1</v>
      </c>
      <c r="Y364" s="317" t="b">
        <f t="shared" ca="1" si="104"/>
        <v>0</v>
      </c>
      <c r="Z364" t="b">
        <f t="shared" ca="1" si="105"/>
        <v>0</v>
      </c>
      <c r="AA364" s="37" t="b">
        <f t="shared" ca="1" si="111"/>
        <v>0</v>
      </c>
      <c r="AB364" t="b">
        <f t="shared" ca="1" si="106"/>
        <v>0</v>
      </c>
      <c r="AD364" t="b">
        <f t="shared" ca="1" si="112"/>
        <v>0</v>
      </c>
      <c r="AE364" s="37" t="b">
        <f t="shared" ca="1" si="113"/>
        <v>0</v>
      </c>
      <c r="AF364" t="b">
        <f t="shared" ca="1" si="114"/>
        <v>0</v>
      </c>
      <c r="AG364" s="317" t="b">
        <f t="shared" ca="1" si="115"/>
        <v>0</v>
      </c>
      <c r="AH364" s="317" t="b">
        <f t="shared" ca="1" si="116"/>
        <v>1</v>
      </c>
      <c r="AI364" s="317" t="b">
        <f t="shared" ca="1" si="117"/>
        <v>0</v>
      </c>
    </row>
    <row r="365" spans="1:35" x14ac:dyDescent="0.25">
      <c r="A365">
        <v>333</v>
      </c>
      <c r="B365" s="169">
        <f ca="1">OFFSET(InputPriceData!B$15,CalculationsAndCharts!$A365+$A$11,0,1,1)</f>
        <v>41361</v>
      </c>
      <c r="C365" s="3">
        <f ca="1">OFFSET(InputPriceData!G$15,CalculationsAndCharts!$A365+$A$11,IF($C$7,8,0),1,1)</f>
        <v>2139500</v>
      </c>
      <c r="D365" s="4">
        <f ca="1">OFFSET(InputPriceData!C$15,CalculationsAndCharts!$A365+$A$11,IF($C$7,8,0),1,1)</f>
        <v>58.56</v>
      </c>
      <c r="E365" s="4">
        <f ca="1">OFFSET(InputPriceData!D$15,CalculationsAndCharts!$A365+$A$11,IF($C$7,8,0),1,1)</f>
        <v>58.85</v>
      </c>
      <c r="F365" s="4">
        <f ca="1">OFFSET(InputPriceData!E$15,CalculationsAndCharts!$A365+$A$11,IF($C$7,8,0),1,1)</f>
        <v>58.4</v>
      </c>
      <c r="G365" s="4">
        <f ca="1">OFFSET(InputPriceData!F$15,CalculationsAndCharts!$A365+$A$11,IF($C$7,8,0),1,1)</f>
        <v>58.79</v>
      </c>
      <c r="H365" s="133"/>
      <c r="I365" s="133"/>
      <c r="J365" s="37">
        <f t="shared" ca="1" si="107"/>
        <v>2468</v>
      </c>
      <c r="K365" s="124">
        <f t="shared" ca="1" si="108"/>
        <v>0.97999999999999687</v>
      </c>
      <c r="L365" s="343">
        <f t="shared" ca="1" si="99"/>
        <v>0.2640597241091035</v>
      </c>
      <c r="M365" s="345">
        <f t="shared" ca="1" si="109"/>
        <v>0.89360185164600892</v>
      </c>
      <c r="N365" s="344">
        <f t="shared" ca="1" si="100"/>
        <v>0.29550042182959579</v>
      </c>
      <c r="O365" s="4"/>
      <c r="P365" s="4"/>
      <c r="Q365" s="3"/>
      <c r="S365" s="4"/>
      <c r="T365" s="4" t="b">
        <f t="shared" ca="1" si="101"/>
        <v>0</v>
      </c>
      <c r="U365" t="b">
        <f t="shared" ca="1" si="102"/>
        <v>0</v>
      </c>
      <c r="W365" s="317" t="b">
        <f t="shared" ca="1" si="103"/>
        <v>0</v>
      </c>
      <c r="X365" s="317" t="b">
        <f t="shared" ca="1" si="110"/>
        <v>1</v>
      </c>
      <c r="Y365" s="317" t="b">
        <f t="shared" ca="1" si="104"/>
        <v>0</v>
      </c>
      <c r="Z365" t="b">
        <f t="shared" ca="1" si="105"/>
        <v>0</v>
      </c>
      <c r="AA365" s="37" t="b">
        <f t="shared" ca="1" si="111"/>
        <v>0</v>
      </c>
      <c r="AB365" t="b">
        <f t="shared" ca="1" si="106"/>
        <v>0</v>
      </c>
      <c r="AD365" t="b">
        <f t="shared" ca="1" si="112"/>
        <v>0</v>
      </c>
      <c r="AE365" s="37" t="b">
        <f t="shared" ca="1" si="113"/>
        <v>0</v>
      </c>
      <c r="AF365" t="b">
        <f t="shared" ca="1" si="114"/>
        <v>0</v>
      </c>
      <c r="AG365" s="317" t="b">
        <f t="shared" ca="1" si="115"/>
        <v>0</v>
      </c>
      <c r="AH365" s="317" t="b">
        <f t="shared" ca="1" si="116"/>
        <v>1</v>
      </c>
      <c r="AI365" s="317" t="b">
        <f t="shared" ca="1" si="117"/>
        <v>0</v>
      </c>
    </row>
    <row r="366" spans="1:35" x14ac:dyDescent="0.25">
      <c r="A366">
        <v>334</v>
      </c>
      <c r="B366" s="169">
        <f ca="1">OFFSET(InputPriceData!B$15,CalculationsAndCharts!$A366+$A$11,0,1,1)</f>
        <v>41360</v>
      </c>
      <c r="C366" s="3">
        <f ca="1">OFFSET(InputPriceData!G$15,CalculationsAndCharts!$A366+$A$11,IF($C$7,8,0),1,1)</f>
        <v>1852100</v>
      </c>
      <c r="D366" s="4">
        <f ca="1">OFFSET(InputPriceData!C$15,CalculationsAndCharts!$A366+$A$11,IF($C$7,8,0),1,1)</f>
        <v>57.68</v>
      </c>
      <c r="E366" s="4">
        <f ca="1">OFFSET(InputPriceData!D$15,CalculationsAndCharts!$A366+$A$11,IF($C$7,8,0),1,1)</f>
        <v>58.52</v>
      </c>
      <c r="F366" s="4">
        <f ca="1">OFFSET(InputPriceData!E$15,CalculationsAndCharts!$A366+$A$11,IF($C$7,8,0),1,1)</f>
        <v>57.42</v>
      </c>
      <c r="G366" s="4">
        <f ca="1">OFFSET(InputPriceData!F$15,CalculationsAndCharts!$A366+$A$11,IF($C$7,8,0),1,1)</f>
        <v>58.41</v>
      </c>
      <c r="H366" s="133"/>
      <c r="I366" s="133"/>
      <c r="J366" s="37">
        <f t="shared" ca="1" si="107"/>
        <v>2467</v>
      </c>
      <c r="K366" s="124">
        <f t="shared" ca="1" si="108"/>
        <v>1.6499999999999986</v>
      </c>
      <c r="L366" s="343">
        <f t="shared" ca="1" si="99"/>
        <v>0.12918447032897401</v>
      </c>
      <c r="M366" s="345">
        <f t="shared" ca="1" si="109"/>
        <v>0.90171730741272338</v>
      </c>
      <c r="N366" s="344">
        <f t="shared" ca="1" si="100"/>
        <v>0.14326493377357924</v>
      </c>
      <c r="O366" s="4"/>
      <c r="P366" s="4"/>
      <c r="Q366" s="3"/>
      <c r="S366" s="4"/>
      <c r="T366" s="4" t="b">
        <f t="shared" ca="1" si="101"/>
        <v>0</v>
      </c>
      <c r="U366" t="b">
        <f t="shared" ca="1" si="102"/>
        <v>0</v>
      </c>
      <c r="W366" s="317" t="b">
        <f t="shared" ca="1" si="103"/>
        <v>0</v>
      </c>
      <c r="X366" s="317" t="b">
        <f t="shared" ca="1" si="110"/>
        <v>1</v>
      </c>
      <c r="Y366" s="317" t="b">
        <f t="shared" ca="1" si="104"/>
        <v>0</v>
      </c>
      <c r="Z366" t="b">
        <f t="shared" ca="1" si="105"/>
        <v>0</v>
      </c>
      <c r="AA366" s="37" t="b">
        <f t="shared" ca="1" si="111"/>
        <v>0</v>
      </c>
      <c r="AB366" t="b">
        <f t="shared" ca="1" si="106"/>
        <v>0</v>
      </c>
      <c r="AD366" t="b">
        <f t="shared" ca="1" si="112"/>
        <v>0</v>
      </c>
      <c r="AE366" s="37" t="b">
        <f t="shared" ca="1" si="113"/>
        <v>0</v>
      </c>
      <c r="AF366" t="b">
        <f t="shared" ca="1" si="114"/>
        <v>0</v>
      </c>
      <c r="AG366" s="317" t="b">
        <f t="shared" ca="1" si="115"/>
        <v>0</v>
      </c>
      <c r="AH366" s="317" t="b">
        <f t="shared" ca="1" si="116"/>
        <v>1</v>
      </c>
      <c r="AI366" s="317" t="b">
        <f t="shared" ca="1" si="117"/>
        <v>0</v>
      </c>
    </row>
    <row r="367" spans="1:35" x14ac:dyDescent="0.25">
      <c r="A367">
        <v>335</v>
      </c>
      <c r="B367" s="169">
        <f ca="1">OFFSET(InputPriceData!B$15,CalculationsAndCharts!$A367+$A$11,0,1,1)</f>
        <v>41359</v>
      </c>
      <c r="C367" s="3">
        <f ca="1">OFFSET(InputPriceData!G$15,CalculationsAndCharts!$A367+$A$11,IF($C$7,8,0),1,1)</f>
        <v>1811600</v>
      </c>
      <c r="D367" s="4">
        <f ca="1">OFFSET(InputPriceData!C$15,CalculationsAndCharts!$A367+$A$11,IF($C$7,8,0),1,1)</f>
        <v>57.22</v>
      </c>
      <c r="E367" s="4">
        <f ca="1">OFFSET(InputPriceData!D$15,CalculationsAndCharts!$A367+$A$11,IF($C$7,8,0),1,1)</f>
        <v>57.89</v>
      </c>
      <c r="F367" s="4">
        <f ca="1">OFFSET(InputPriceData!E$15,CalculationsAndCharts!$A367+$A$11,IF($C$7,8,0),1,1)</f>
        <v>57.17</v>
      </c>
      <c r="G367" s="4">
        <f ca="1">OFFSET(InputPriceData!F$15,CalculationsAndCharts!$A367+$A$11,IF($C$7,8,0),1,1)</f>
        <v>57.81</v>
      </c>
      <c r="H367" s="133"/>
      <c r="I367" s="133"/>
      <c r="J367" s="37">
        <f t="shared" ca="1" si="107"/>
        <v>2466</v>
      </c>
      <c r="K367" s="124">
        <f t="shared" ca="1" si="108"/>
        <v>0.77000000000000313</v>
      </c>
      <c r="L367" s="343">
        <f t="shared" ca="1" si="99"/>
        <v>6.4976680378803053E-2</v>
      </c>
      <c r="M367" s="345">
        <f t="shared" ca="1" si="109"/>
        <v>0.9099064656031518</v>
      </c>
      <c r="N367" s="344">
        <f t="shared" ca="1" si="100"/>
        <v>7.1410285381071345E-2</v>
      </c>
      <c r="O367" s="4"/>
      <c r="P367" s="4"/>
      <c r="Q367" s="3"/>
      <c r="S367" s="4"/>
      <c r="T367" s="4" t="b">
        <f t="shared" ca="1" si="101"/>
        <v>0</v>
      </c>
      <c r="U367" t="b">
        <f t="shared" ca="1" si="102"/>
        <v>0</v>
      </c>
      <c r="W367" s="317" t="b">
        <f t="shared" ca="1" si="103"/>
        <v>0</v>
      </c>
      <c r="X367" s="317" t="b">
        <f t="shared" ca="1" si="110"/>
        <v>1</v>
      </c>
      <c r="Y367" s="317" t="b">
        <f t="shared" ca="1" si="104"/>
        <v>0</v>
      </c>
      <c r="Z367" t="b">
        <f t="shared" ca="1" si="105"/>
        <v>0</v>
      </c>
      <c r="AA367" s="37" t="b">
        <f t="shared" ca="1" si="111"/>
        <v>0</v>
      </c>
      <c r="AB367" t="b">
        <f t="shared" ca="1" si="106"/>
        <v>0</v>
      </c>
      <c r="AD367" t="b">
        <f t="shared" ca="1" si="112"/>
        <v>0</v>
      </c>
      <c r="AE367" s="37" t="b">
        <f t="shared" ca="1" si="113"/>
        <v>0</v>
      </c>
      <c r="AF367" t="b">
        <f t="shared" ca="1" si="114"/>
        <v>0</v>
      </c>
      <c r="AG367" s="317" t="b">
        <f t="shared" ca="1" si="115"/>
        <v>0</v>
      </c>
      <c r="AH367" s="317" t="b">
        <f t="shared" ca="1" si="116"/>
        <v>1</v>
      </c>
      <c r="AI367" s="317" t="b">
        <f t="shared" ca="1" si="117"/>
        <v>0</v>
      </c>
    </row>
    <row r="368" spans="1:35" x14ac:dyDescent="0.25">
      <c r="A368">
        <v>336</v>
      </c>
      <c r="B368" s="169">
        <f ca="1">OFFSET(InputPriceData!B$15,CalculationsAndCharts!$A368+$A$11,0,1,1)</f>
        <v>41358</v>
      </c>
      <c r="C368" s="3">
        <f ca="1">OFFSET(InputPriceData!G$15,CalculationsAndCharts!$A368+$A$11,IF($C$7,8,0),1,1)</f>
        <v>5587600</v>
      </c>
      <c r="D368" s="4">
        <f ca="1">OFFSET(InputPriceData!C$15,CalculationsAndCharts!$A368+$A$11,IF($C$7,8,0),1,1)</f>
        <v>57.31</v>
      </c>
      <c r="E368" s="4">
        <f ca="1">OFFSET(InputPriceData!D$15,CalculationsAndCharts!$A368+$A$11,IF($C$7,8,0),1,1)</f>
        <v>57.55</v>
      </c>
      <c r="F368" s="4">
        <f ca="1">OFFSET(InputPriceData!E$15,CalculationsAndCharts!$A368+$A$11,IF($C$7,8,0),1,1)</f>
        <v>56.55</v>
      </c>
      <c r="G368" s="4">
        <f ca="1">OFFSET(InputPriceData!F$15,CalculationsAndCharts!$A368+$A$11,IF($C$7,8,0),1,1)</f>
        <v>56.76</v>
      </c>
      <c r="H368" s="133"/>
      <c r="I368" s="133"/>
      <c r="J368" s="37">
        <f t="shared" ca="1" si="107"/>
        <v>2465</v>
      </c>
      <c r="K368" s="124">
        <f t="shared" ca="1" si="108"/>
        <v>-0.10000000000000142</v>
      </c>
      <c r="L368" s="343">
        <f t="shared" ca="1" si="99"/>
        <v>0.10593303224821293</v>
      </c>
      <c r="M368" s="345">
        <f t="shared" ca="1" si="109"/>
        <v>0.91816999556322076</v>
      </c>
      <c r="N368" s="344">
        <f t="shared" ca="1" si="100"/>
        <v>0.11537409494984842</v>
      </c>
      <c r="O368" s="4"/>
      <c r="P368" s="4"/>
      <c r="Q368" s="3"/>
      <c r="S368" s="4"/>
      <c r="T368" s="4" t="b">
        <f t="shared" ca="1" si="101"/>
        <v>0</v>
      </c>
      <c r="U368" t="b">
        <f t="shared" ca="1" si="102"/>
        <v>0</v>
      </c>
      <c r="W368" s="317" t="b">
        <f t="shared" ca="1" si="103"/>
        <v>0</v>
      </c>
      <c r="X368" s="317" t="b">
        <f t="shared" ca="1" si="110"/>
        <v>1</v>
      </c>
      <c r="Y368" s="317" t="b">
        <f t="shared" ca="1" si="104"/>
        <v>0</v>
      </c>
      <c r="Z368" t="b">
        <f t="shared" ca="1" si="105"/>
        <v>0</v>
      </c>
      <c r="AA368" s="37" t="b">
        <f t="shared" ca="1" si="111"/>
        <v>0</v>
      </c>
      <c r="AB368" t="b">
        <f t="shared" ca="1" si="106"/>
        <v>0</v>
      </c>
      <c r="AD368" t="b">
        <f t="shared" ca="1" si="112"/>
        <v>0</v>
      </c>
      <c r="AE368" s="37" t="b">
        <f t="shared" ca="1" si="113"/>
        <v>0</v>
      </c>
      <c r="AF368" t="b">
        <f t="shared" ca="1" si="114"/>
        <v>0</v>
      </c>
      <c r="AG368" s="317" t="b">
        <f t="shared" ca="1" si="115"/>
        <v>0</v>
      </c>
      <c r="AH368" s="317" t="b">
        <f t="shared" ca="1" si="116"/>
        <v>1</v>
      </c>
      <c r="AI368" s="317" t="b">
        <f t="shared" ca="1" si="117"/>
        <v>0</v>
      </c>
    </row>
    <row r="369" spans="1:35" x14ac:dyDescent="0.25">
      <c r="A369">
        <v>337</v>
      </c>
      <c r="B369" s="169">
        <f ca="1">OFFSET(InputPriceData!B$15,CalculationsAndCharts!$A369+$A$11,0,1,1)</f>
        <v>41355</v>
      </c>
      <c r="C369" s="3">
        <f ca="1">OFFSET(InputPriceData!G$15,CalculationsAndCharts!$A369+$A$11,IF($C$7,8,0),1,1)</f>
        <v>5064300</v>
      </c>
      <c r="D369" s="4">
        <f ca="1">OFFSET(InputPriceData!C$15,CalculationsAndCharts!$A369+$A$11,IF($C$7,8,0),1,1)</f>
        <v>57</v>
      </c>
      <c r="E369" s="4">
        <f ca="1">OFFSET(InputPriceData!D$15,CalculationsAndCharts!$A369+$A$11,IF($C$7,8,0),1,1)</f>
        <v>57.25</v>
      </c>
      <c r="F369" s="4">
        <f ca="1">OFFSET(InputPriceData!E$15,CalculationsAndCharts!$A369+$A$11,IF($C$7,8,0),1,1)</f>
        <v>56.9</v>
      </c>
      <c r="G369" s="4">
        <f ca="1">OFFSET(InputPriceData!F$15,CalculationsAndCharts!$A369+$A$11,IF($C$7,8,0),1,1)</f>
        <v>57.04</v>
      </c>
      <c r="H369" s="133"/>
      <c r="I369" s="133"/>
      <c r="J369" s="37">
        <f t="shared" ca="1" si="107"/>
        <v>2464</v>
      </c>
      <c r="K369" s="124">
        <f t="shared" ca="1" si="108"/>
        <v>3.9999999999999147E-2</v>
      </c>
      <c r="L369" s="343">
        <f t="shared" ca="1" si="99"/>
        <v>0.19801770268446417</v>
      </c>
      <c r="M369" s="345">
        <f t="shared" ca="1" si="109"/>
        <v>0.92650857271767995</v>
      </c>
      <c r="N369" s="344">
        <f t="shared" ca="1" si="100"/>
        <v>0.21372463085109836</v>
      </c>
      <c r="O369" s="4"/>
      <c r="P369" s="4"/>
      <c r="Q369" s="3"/>
      <c r="S369" s="4"/>
      <c r="T369" s="4" t="b">
        <f t="shared" ca="1" si="101"/>
        <v>0</v>
      </c>
      <c r="U369" t="b">
        <f t="shared" ca="1" si="102"/>
        <v>0</v>
      </c>
      <c r="W369" s="317" t="b">
        <f t="shared" ca="1" si="103"/>
        <v>0</v>
      </c>
      <c r="X369" s="317" t="b">
        <f t="shared" ca="1" si="110"/>
        <v>1</v>
      </c>
      <c r="Y369" s="317" t="b">
        <f t="shared" ca="1" si="104"/>
        <v>0</v>
      </c>
      <c r="Z369" t="b">
        <f t="shared" ca="1" si="105"/>
        <v>0</v>
      </c>
      <c r="AA369" s="37" t="b">
        <f t="shared" ca="1" si="111"/>
        <v>0</v>
      </c>
      <c r="AB369" t="b">
        <f t="shared" ca="1" si="106"/>
        <v>0</v>
      </c>
      <c r="AD369" t="b">
        <f t="shared" ca="1" si="112"/>
        <v>0</v>
      </c>
      <c r="AE369" s="37" t="b">
        <f t="shared" ca="1" si="113"/>
        <v>0</v>
      </c>
      <c r="AF369" t="b">
        <f t="shared" ca="1" si="114"/>
        <v>0</v>
      </c>
      <c r="AG369" s="317" t="b">
        <f t="shared" ca="1" si="115"/>
        <v>0</v>
      </c>
      <c r="AH369" s="317" t="b">
        <f t="shared" ca="1" si="116"/>
        <v>1</v>
      </c>
      <c r="AI369" s="317" t="b">
        <f t="shared" ca="1" si="117"/>
        <v>0</v>
      </c>
    </row>
    <row r="370" spans="1:35" x14ac:dyDescent="0.25">
      <c r="A370">
        <v>338</v>
      </c>
      <c r="B370" s="169">
        <f ca="1">OFFSET(InputPriceData!B$15,CalculationsAndCharts!$A370+$A$11,0,1,1)</f>
        <v>41354</v>
      </c>
      <c r="C370" s="3">
        <f ca="1">OFFSET(InputPriceData!G$15,CalculationsAndCharts!$A370+$A$11,IF($C$7,8,0),1,1)</f>
        <v>1630100</v>
      </c>
      <c r="D370" s="4">
        <f ca="1">OFFSET(InputPriceData!C$15,CalculationsAndCharts!$A370+$A$11,IF($C$7,8,0),1,1)</f>
        <v>56.97</v>
      </c>
      <c r="E370" s="4">
        <f ca="1">OFFSET(InputPriceData!D$15,CalculationsAndCharts!$A370+$A$11,IF($C$7,8,0),1,1)</f>
        <v>57.25</v>
      </c>
      <c r="F370" s="4">
        <f ca="1">OFFSET(InputPriceData!E$15,CalculationsAndCharts!$A370+$A$11,IF($C$7,8,0),1,1)</f>
        <v>56.64</v>
      </c>
      <c r="G370" s="4">
        <f ca="1">OFFSET(InputPriceData!F$15,CalculationsAndCharts!$A370+$A$11,IF($C$7,8,0),1,1)</f>
        <v>56.86</v>
      </c>
      <c r="H370" s="133"/>
      <c r="I370" s="133"/>
      <c r="J370" s="37">
        <f t="shared" ca="1" si="107"/>
        <v>2463</v>
      </c>
      <c r="K370" s="124">
        <f t="shared" ca="1" si="108"/>
        <v>-0.24000000000000199</v>
      </c>
      <c r="L370" s="343">
        <f t="shared" ca="1" si="99"/>
        <v>0.31350981843662229</v>
      </c>
      <c r="M370" s="345">
        <f t="shared" ca="1" si="109"/>
        <v>0.93492287862530776</v>
      </c>
      <c r="N370" s="344">
        <f t="shared" ca="1" si="100"/>
        <v>0.33533227777846336</v>
      </c>
      <c r="O370" s="4"/>
      <c r="P370" s="4"/>
      <c r="Q370" s="3"/>
      <c r="S370" s="4"/>
      <c r="T370" s="4" t="b">
        <f t="shared" ca="1" si="101"/>
        <v>0</v>
      </c>
      <c r="U370" t="b">
        <f t="shared" ca="1" si="102"/>
        <v>0</v>
      </c>
      <c r="W370" s="317" t="b">
        <f t="shared" ca="1" si="103"/>
        <v>0</v>
      </c>
      <c r="X370" s="317" t="b">
        <f t="shared" ca="1" si="110"/>
        <v>1</v>
      </c>
      <c r="Y370" s="317" t="b">
        <f t="shared" ca="1" si="104"/>
        <v>0</v>
      </c>
      <c r="Z370" t="b">
        <f t="shared" ca="1" si="105"/>
        <v>0</v>
      </c>
      <c r="AA370" s="37" t="b">
        <f t="shared" ca="1" si="111"/>
        <v>0</v>
      </c>
      <c r="AB370" t="b">
        <f t="shared" ca="1" si="106"/>
        <v>0</v>
      </c>
      <c r="AD370" t="b">
        <f t="shared" ca="1" si="112"/>
        <v>0</v>
      </c>
      <c r="AE370" s="37" t="b">
        <f t="shared" ca="1" si="113"/>
        <v>0</v>
      </c>
      <c r="AF370" t="b">
        <f t="shared" ca="1" si="114"/>
        <v>0</v>
      </c>
      <c r="AG370" s="317" t="b">
        <f t="shared" ca="1" si="115"/>
        <v>0</v>
      </c>
      <c r="AH370" s="317" t="b">
        <f t="shared" ca="1" si="116"/>
        <v>1</v>
      </c>
      <c r="AI370" s="317" t="b">
        <f t="shared" ca="1" si="117"/>
        <v>0</v>
      </c>
    </row>
    <row r="371" spans="1:35" x14ac:dyDescent="0.25">
      <c r="A371">
        <v>339</v>
      </c>
      <c r="B371" s="169">
        <f ca="1">OFFSET(InputPriceData!B$15,CalculationsAndCharts!$A371+$A$11,0,1,1)</f>
        <v>41353</v>
      </c>
      <c r="C371" s="3">
        <f ca="1">OFFSET(InputPriceData!G$15,CalculationsAndCharts!$A371+$A$11,IF($C$7,8,0),1,1)</f>
        <v>1534900</v>
      </c>
      <c r="D371" s="4">
        <f ca="1">OFFSET(InputPriceData!C$15,CalculationsAndCharts!$A371+$A$11,IF($C$7,8,0),1,1)</f>
        <v>57.3</v>
      </c>
      <c r="E371" s="4">
        <f ca="1">OFFSET(InputPriceData!D$15,CalculationsAndCharts!$A371+$A$11,IF($C$7,8,0),1,1)</f>
        <v>58</v>
      </c>
      <c r="F371" s="4">
        <f ca="1">OFFSET(InputPriceData!E$15,CalculationsAndCharts!$A371+$A$11,IF($C$7,8,0),1,1)</f>
        <v>56.93</v>
      </c>
      <c r="G371" s="4">
        <f ca="1">OFFSET(InputPriceData!F$15,CalculationsAndCharts!$A371+$A$11,IF($C$7,8,0),1,1)</f>
        <v>57</v>
      </c>
      <c r="H371" s="133"/>
      <c r="I371" s="133"/>
      <c r="J371" s="37">
        <f t="shared" ca="1" si="107"/>
        <v>2462</v>
      </c>
      <c r="K371" s="124">
        <f t="shared" ca="1" si="108"/>
        <v>-3.0000000000001137E-2</v>
      </c>
      <c r="L371" s="343">
        <f t="shared" ca="1" si="99"/>
        <v>0.44264679986847727</v>
      </c>
      <c r="M371" s="345">
        <f t="shared" ca="1" si="109"/>
        <v>0.94341360103461935</v>
      </c>
      <c r="N371" s="344">
        <f t="shared" ca="1" si="100"/>
        <v>0.46919696661468208</v>
      </c>
      <c r="O371" s="4"/>
      <c r="P371" s="4"/>
      <c r="Q371" s="3"/>
      <c r="S371" s="4"/>
      <c r="T371" s="4" t="b">
        <f t="shared" ca="1" si="101"/>
        <v>0</v>
      </c>
      <c r="U371" t="b">
        <f t="shared" ca="1" si="102"/>
        <v>0</v>
      </c>
      <c r="W371" s="317" t="b">
        <f t="shared" ca="1" si="103"/>
        <v>0</v>
      </c>
      <c r="X371" s="317" t="b">
        <f t="shared" ca="1" si="110"/>
        <v>1</v>
      </c>
      <c r="Y371" s="317" t="b">
        <f t="shared" ca="1" si="104"/>
        <v>0</v>
      </c>
      <c r="Z371" t="b">
        <f t="shared" ca="1" si="105"/>
        <v>0</v>
      </c>
      <c r="AA371" s="37" t="b">
        <f t="shared" ca="1" si="111"/>
        <v>0</v>
      </c>
      <c r="AB371" t="b">
        <f t="shared" ca="1" si="106"/>
        <v>0</v>
      </c>
      <c r="AD371" t="b">
        <f t="shared" ca="1" si="112"/>
        <v>0</v>
      </c>
      <c r="AE371" s="37" t="b">
        <f t="shared" ca="1" si="113"/>
        <v>0</v>
      </c>
      <c r="AF371" t="b">
        <f t="shared" ca="1" si="114"/>
        <v>0</v>
      </c>
      <c r="AG371" s="317" t="b">
        <f t="shared" ca="1" si="115"/>
        <v>0</v>
      </c>
      <c r="AH371" s="317" t="b">
        <f t="shared" ca="1" si="116"/>
        <v>1</v>
      </c>
      <c r="AI371" s="317" t="b">
        <f t="shared" ca="1" si="117"/>
        <v>0</v>
      </c>
    </row>
    <row r="372" spans="1:35" x14ac:dyDescent="0.25">
      <c r="A372">
        <v>340</v>
      </c>
      <c r="B372" s="169">
        <f ca="1">OFFSET(InputPriceData!B$15,CalculationsAndCharts!$A372+$A$11,0,1,1)</f>
        <v>41352</v>
      </c>
      <c r="C372" s="3">
        <f ca="1">OFFSET(InputPriceData!G$15,CalculationsAndCharts!$A372+$A$11,IF($C$7,8,0),1,1)</f>
        <v>1508800</v>
      </c>
      <c r="D372" s="4">
        <f ca="1">OFFSET(InputPriceData!C$15,CalculationsAndCharts!$A372+$A$11,IF($C$7,8,0),1,1)</f>
        <v>57.18</v>
      </c>
      <c r="E372" s="4">
        <f ca="1">OFFSET(InputPriceData!D$15,CalculationsAndCharts!$A372+$A$11,IF($C$7,8,0),1,1)</f>
        <v>57.4</v>
      </c>
      <c r="F372" s="4">
        <f ca="1">OFFSET(InputPriceData!E$15,CalculationsAndCharts!$A372+$A$11,IF($C$7,8,0),1,1)</f>
        <v>56.73</v>
      </c>
      <c r="G372" s="4">
        <f ca="1">OFFSET(InputPriceData!F$15,CalculationsAndCharts!$A372+$A$11,IF($C$7,8,0),1,1)</f>
        <v>57.1</v>
      </c>
      <c r="H372" s="133"/>
      <c r="I372" s="133"/>
      <c r="J372" s="37">
        <f t="shared" ca="1" si="107"/>
        <v>2461</v>
      </c>
      <c r="K372" s="124">
        <f t="shared" ca="1" si="108"/>
        <v>-0.82999999999999829</v>
      </c>
      <c r="L372" s="343">
        <f t="shared" ca="1" si="99"/>
        <v>0.57283718713980858</v>
      </c>
      <c r="M372" s="345">
        <f t="shared" ca="1" si="109"/>
        <v>0.95198143394008006</v>
      </c>
      <c r="N372" s="344">
        <f t="shared" ca="1" si="100"/>
        <v>0.60173146945622502</v>
      </c>
      <c r="O372" s="4"/>
      <c r="P372" s="4"/>
      <c r="Q372" s="3"/>
      <c r="S372" s="4"/>
      <c r="T372" s="4" t="b">
        <f t="shared" ca="1" si="101"/>
        <v>0</v>
      </c>
      <c r="U372" t="b">
        <f t="shared" ca="1" si="102"/>
        <v>0</v>
      </c>
      <c r="W372" s="317" t="b">
        <f t="shared" ca="1" si="103"/>
        <v>0</v>
      </c>
      <c r="X372" s="317" t="b">
        <f t="shared" ca="1" si="110"/>
        <v>1</v>
      </c>
      <c r="Y372" s="317" t="b">
        <f t="shared" ca="1" si="104"/>
        <v>0</v>
      </c>
      <c r="Z372" t="b">
        <f t="shared" ca="1" si="105"/>
        <v>0</v>
      </c>
      <c r="AA372" s="37" t="b">
        <f t="shared" ca="1" si="111"/>
        <v>0</v>
      </c>
      <c r="AB372" t="b">
        <f t="shared" ca="1" si="106"/>
        <v>0</v>
      </c>
      <c r="AD372" t="b">
        <f t="shared" ca="1" si="112"/>
        <v>0</v>
      </c>
      <c r="AE372" s="37" t="b">
        <f t="shared" ca="1" si="113"/>
        <v>0</v>
      </c>
      <c r="AF372" t="b">
        <f t="shared" ca="1" si="114"/>
        <v>0</v>
      </c>
      <c r="AG372" s="317" t="b">
        <f t="shared" ca="1" si="115"/>
        <v>0</v>
      </c>
      <c r="AH372" s="317" t="b">
        <f t="shared" ca="1" si="116"/>
        <v>1</v>
      </c>
      <c r="AI372" s="317" t="b">
        <f t="shared" ca="1" si="117"/>
        <v>0</v>
      </c>
    </row>
    <row r="373" spans="1:35" x14ac:dyDescent="0.25">
      <c r="A373">
        <v>341</v>
      </c>
      <c r="B373" s="169">
        <f ca="1">OFFSET(InputPriceData!B$15,CalculationsAndCharts!$A373+$A$11,0,1,1)</f>
        <v>41351</v>
      </c>
      <c r="C373" s="3">
        <f ca="1">OFFSET(InputPriceData!G$15,CalculationsAndCharts!$A373+$A$11,IF($C$7,8,0),1,1)</f>
        <v>3186500</v>
      </c>
      <c r="D373" s="4">
        <f ca="1">OFFSET(InputPriceData!C$15,CalculationsAndCharts!$A373+$A$11,IF($C$7,8,0),1,1)</f>
        <v>57.18</v>
      </c>
      <c r="E373" s="4">
        <f ca="1">OFFSET(InputPriceData!D$15,CalculationsAndCharts!$A373+$A$11,IF($C$7,8,0),1,1)</f>
        <v>57.54</v>
      </c>
      <c r="F373" s="4">
        <f ca="1">OFFSET(InputPriceData!E$15,CalculationsAndCharts!$A373+$A$11,IF($C$7,8,0),1,1)</f>
        <v>56.82</v>
      </c>
      <c r="G373" s="4">
        <f ca="1">OFFSET(InputPriceData!F$15,CalculationsAndCharts!$A373+$A$11,IF($C$7,8,0),1,1)</f>
        <v>57.03</v>
      </c>
      <c r="H373" s="133"/>
      <c r="I373" s="133"/>
      <c r="J373" s="37">
        <f t="shared" ca="1" si="107"/>
        <v>2460</v>
      </c>
      <c r="K373" s="124">
        <f t="shared" ca="1" si="108"/>
        <v>-0.28999999999999915</v>
      </c>
      <c r="L373" s="343">
        <f t="shared" ca="1" si="99"/>
        <v>0.65228404391236217</v>
      </c>
      <c r="M373" s="345">
        <f t="shared" ca="1" si="109"/>
        <v>0.96062707763882949</v>
      </c>
      <c r="N373" s="344">
        <f t="shared" ca="1" si="100"/>
        <v>0.67901900653856417</v>
      </c>
      <c r="O373" s="4"/>
      <c r="P373" s="4"/>
      <c r="Q373" s="3"/>
      <c r="S373" s="4"/>
      <c r="T373" s="4" t="b">
        <f t="shared" ca="1" si="101"/>
        <v>0</v>
      </c>
      <c r="U373" t="b">
        <f t="shared" ca="1" si="102"/>
        <v>0</v>
      </c>
      <c r="W373" s="317" t="b">
        <f t="shared" ca="1" si="103"/>
        <v>0</v>
      </c>
      <c r="X373" s="317" t="b">
        <f t="shared" ca="1" si="110"/>
        <v>1</v>
      </c>
      <c r="Y373" s="317" t="b">
        <f t="shared" ca="1" si="104"/>
        <v>0</v>
      </c>
      <c r="Z373" t="b">
        <f t="shared" ca="1" si="105"/>
        <v>0</v>
      </c>
      <c r="AA373" s="37" t="b">
        <f t="shared" ca="1" si="111"/>
        <v>0</v>
      </c>
      <c r="AB373" t="b">
        <f t="shared" ca="1" si="106"/>
        <v>0</v>
      </c>
      <c r="AD373" t="b">
        <f t="shared" ca="1" si="112"/>
        <v>0</v>
      </c>
      <c r="AE373" s="37" t="b">
        <f t="shared" ca="1" si="113"/>
        <v>0</v>
      </c>
      <c r="AF373" t="b">
        <f t="shared" ca="1" si="114"/>
        <v>0</v>
      </c>
      <c r="AG373" s="317" t="b">
        <f t="shared" ca="1" si="115"/>
        <v>0</v>
      </c>
      <c r="AH373" s="317" t="b">
        <f t="shared" ca="1" si="116"/>
        <v>1</v>
      </c>
      <c r="AI373" s="317" t="b">
        <f t="shared" ca="1" si="117"/>
        <v>0</v>
      </c>
    </row>
    <row r="374" spans="1:35" x14ac:dyDescent="0.25">
      <c r="A374">
        <v>342</v>
      </c>
      <c r="B374" s="169">
        <f ca="1">OFFSET(InputPriceData!B$15,CalculationsAndCharts!$A374+$A$11,0,1,1)</f>
        <v>41348</v>
      </c>
      <c r="C374" s="3">
        <f ca="1">OFFSET(InputPriceData!G$15,CalculationsAndCharts!$A374+$A$11,IF($C$7,8,0),1,1)</f>
        <v>4110800</v>
      </c>
      <c r="D374" s="4">
        <f ca="1">OFFSET(InputPriceData!C$15,CalculationsAndCharts!$A374+$A$11,IF($C$7,8,0),1,1)</f>
        <v>57.13</v>
      </c>
      <c r="E374" s="4">
        <f ca="1">OFFSET(InputPriceData!D$15,CalculationsAndCharts!$A374+$A$11,IF($C$7,8,0),1,1)</f>
        <v>57.93</v>
      </c>
      <c r="F374" s="4">
        <f ca="1">OFFSET(InputPriceData!E$15,CalculationsAndCharts!$A374+$A$11,IF($C$7,8,0),1,1)</f>
        <v>57.1</v>
      </c>
      <c r="G374" s="4">
        <f ca="1">OFFSET(InputPriceData!F$15,CalculationsAndCharts!$A374+$A$11,IF($C$7,8,0),1,1)</f>
        <v>57.93</v>
      </c>
      <c r="H374" s="133"/>
      <c r="I374" s="133"/>
      <c r="J374" s="37">
        <f t="shared" ca="1" si="107"/>
        <v>2459</v>
      </c>
      <c r="K374" s="124">
        <f t="shared" ca="1" si="108"/>
        <v>0.75</v>
      </c>
      <c r="L374" s="343">
        <f t="shared" ca="1" si="99"/>
        <v>0.6268026482360759</v>
      </c>
      <c r="M374" s="345">
        <f t="shared" ca="1" si="109"/>
        <v>0.96935123878792073</v>
      </c>
      <c r="N374" s="344">
        <f t="shared" ca="1" si="100"/>
        <v>0.64662077393105877</v>
      </c>
      <c r="O374" s="4"/>
      <c r="P374" s="4"/>
      <c r="Q374" s="3"/>
      <c r="S374" s="4"/>
      <c r="T374" s="4" t="b">
        <f t="shared" ca="1" si="101"/>
        <v>0</v>
      </c>
      <c r="U374" t="b">
        <f t="shared" ca="1" si="102"/>
        <v>0</v>
      </c>
      <c r="W374" s="317" t="b">
        <f t="shared" ca="1" si="103"/>
        <v>0</v>
      </c>
      <c r="X374" s="317" t="b">
        <f t="shared" ca="1" si="110"/>
        <v>1</v>
      </c>
      <c r="Y374" s="317" t="b">
        <f t="shared" ca="1" si="104"/>
        <v>0</v>
      </c>
      <c r="Z374" t="b">
        <f t="shared" ca="1" si="105"/>
        <v>0</v>
      </c>
      <c r="AA374" s="37" t="b">
        <f t="shared" ca="1" si="111"/>
        <v>0</v>
      </c>
      <c r="AB374" t="b">
        <f t="shared" ca="1" si="106"/>
        <v>0</v>
      </c>
      <c r="AD374" t="b">
        <f t="shared" ca="1" si="112"/>
        <v>0</v>
      </c>
      <c r="AE374" s="37" t="b">
        <f t="shared" ca="1" si="113"/>
        <v>0</v>
      </c>
      <c r="AF374" t="b">
        <f t="shared" ca="1" si="114"/>
        <v>0</v>
      </c>
      <c r="AG374" s="317" t="b">
        <f t="shared" ca="1" si="115"/>
        <v>0</v>
      </c>
      <c r="AH374" s="317" t="b">
        <f t="shared" ca="1" si="116"/>
        <v>1</v>
      </c>
      <c r="AI374" s="317" t="b">
        <f t="shared" ca="1" si="117"/>
        <v>0</v>
      </c>
    </row>
    <row r="375" spans="1:35" x14ac:dyDescent="0.25">
      <c r="A375">
        <v>343</v>
      </c>
      <c r="B375" s="169">
        <f ca="1">OFFSET(InputPriceData!B$15,CalculationsAndCharts!$A375+$A$11,0,1,1)</f>
        <v>41347</v>
      </c>
      <c r="C375" s="3">
        <f ca="1">OFFSET(InputPriceData!G$15,CalculationsAndCharts!$A375+$A$11,IF($C$7,8,0),1,1)</f>
        <v>1643300</v>
      </c>
      <c r="D375" s="4">
        <f ca="1">OFFSET(InputPriceData!C$15,CalculationsAndCharts!$A375+$A$11,IF($C$7,8,0),1,1)</f>
        <v>57.29</v>
      </c>
      <c r="E375" s="4">
        <f ca="1">OFFSET(InputPriceData!D$15,CalculationsAndCharts!$A375+$A$11,IF($C$7,8,0),1,1)</f>
        <v>57.47</v>
      </c>
      <c r="F375" s="4">
        <f ca="1">OFFSET(InputPriceData!E$15,CalculationsAndCharts!$A375+$A$11,IF($C$7,8,0),1,1)</f>
        <v>57.15</v>
      </c>
      <c r="G375" s="4">
        <f ca="1">OFFSET(InputPriceData!F$15,CalculationsAndCharts!$A375+$A$11,IF($C$7,8,0),1,1)</f>
        <v>57.32</v>
      </c>
      <c r="H375" s="133"/>
      <c r="I375" s="133"/>
      <c r="J375" s="37">
        <f t="shared" ca="1" si="107"/>
        <v>2458</v>
      </c>
      <c r="K375" s="124">
        <f t="shared" ca="1" si="108"/>
        <v>1.1899999999999977</v>
      </c>
      <c r="L375" s="343">
        <f t="shared" ca="1" si="99"/>
        <v>0.53818161568311185</v>
      </c>
      <c r="M375" s="345">
        <f t="shared" ca="1" si="109"/>
        <v>0.9781546304620794</v>
      </c>
      <c r="N375" s="344">
        <f t="shared" ca="1" si="100"/>
        <v>0.55020095895152621</v>
      </c>
      <c r="O375" s="4"/>
      <c r="P375" s="4"/>
      <c r="Q375" s="3"/>
      <c r="S375" s="4"/>
      <c r="T375" s="4" t="b">
        <f t="shared" ca="1" si="101"/>
        <v>0</v>
      </c>
      <c r="U375" t="b">
        <f t="shared" ca="1" si="102"/>
        <v>0</v>
      </c>
      <c r="W375" s="317" t="b">
        <f t="shared" ca="1" si="103"/>
        <v>0</v>
      </c>
      <c r="X375" s="317" t="b">
        <f t="shared" ca="1" si="110"/>
        <v>1</v>
      </c>
      <c r="Y375" s="317" t="b">
        <f t="shared" ca="1" si="104"/>
        <v>0</v>
      </c>
      <c r="Z375" t="b">
        <f t="shared" ca="1" si="105"/>
        <v>0</v>
      </c>
      <c r="AA375" s="37" t="b">
        <f t="shared" ca="1" si="111"/>
        <v>0</v>
      </c>
      <c r="AB375" t="b">
        <f t="shared" ca="1" si="106"/>
        <v>0</v>
      </c>
      <c r="AD375" t="b">
        <f t="shared" ca="1" si="112"/>
        <v>0</v>
      </c>
      <c r="AE375" s="37" t="b">
        <f t="shared" ca="1" si="113"/>
        <v>0</v>
      </c>
      <c r="AF375" t="b">
        <f t="shared" ca="1" si="114"/>
        <v>0</v>
      </c>
      <c r="AG375" s="317" t="b">
        <f t="shared" ca="1" si="115"/>
        <v>0</v>
      </c>
      <c r="AH375" s="317" t="b">
        <f t="shared" ca="1" si="116"/>
        <v>1</v>
      </c>
      <c r="AI375" s="317" t="b">
        <f t="shared" ca="1" si="117"/>
        <v>0</v>
      </c>
    </row>
    <row r="376" spans="1:35" x14ac:dyDescent="0.25">
      <c r="A376">
        <v>344</v>
      </c>
      <c r="B376" s="169">
        <f ca="1">OFFSET(InputPriceData!B$15,CalculationsAndCharts!$A376+$A$11,0,1,1)</f>
        <v>41346</v>
      </c>
      <c r="C376" s="3">
        <f ca="1">OFFSET(InputPriceData!G$15,CalculationsAndCharts!$A376+$A$11,IF($C$7,8,0),1,1)</f>
        <v>1833000</v>
      </c>
      <c r="D376" s="4">
        <f ca="1">OFFSET(InputPriceData!C$15,CalculationsAndCharts!$A376+$A$11,IF($C$7,8,0),1,1)</f>
        <v>56.17</v>
      </c>
      <c r="E376" s="4">
        <f ca="1">OFFSET(InputPriceData!D$15,CalculationsAndCharts!$A376+$A$11,IF($C$7,8,0),1,1)</f>
        <v>57.33</v>
      </c>
      <c r="F376" s="4">
        <f ca="1">OFFSET(InputPriceData!E$15,CalculationsAndCharts!$A376+$A$11,IF($C$7,8,0),1,1)</f>
        <v>56.03</v>
      </c>
      <c r="G376" s="4">
        <f ca="1">OFFSET(InputPriceData!F$15,CalculationsAndCharts!$A376+$A$11,IF($C$7,8,0),1,1)</f>
        <v>57.18</v>
      </c>
      <c r="H376" s="133"/>
      <c r="I376" s="133"/>
      <c r="J376" s="37">
        <f t="shared" ca="1" si="107"/>
        <v>2457</v>
      </c>
      <c r="K376" s="124">
        <f t="shared" ca="1" si="108"/>
        <v>1.2000000000000028</v>
      </c>
      <c r="L376" s="343">
        <f t="shared" ca="1" si="99"/>
        <v>0.45319976479059054</v>
      </c>
      <c r="M376" s="345">
        <f t="shared" ca="1" si="109"/>
        <v>0.9870379722119873</v>
      </c>
      <c r="N376" s="344">
        <f t="shared" ca="1" si="100"/>
        <v>0.45915129665675747</v>
      </c>
      <c r="O376" s="4"/>
      <c r="P376" s="4"/>
      <c r="Q376" s="3"/>
      <c r="S376" s="4"/>
      <c r="T376" s="4" t="b">
        <f t="shared" ca="1" si="101"/>
        <v>0</v>
      </c>
      <c r="U376" t="b">
        <f t="shared" ca="1" si="102"/>
        <v>0</v>
      </c>
      <c r="W376" s="317" t="b">
        <f t="shared" ca="1" si="103"/>
        <v>0</v>
      </c>
      <c r="X376" s="317" t="b">
        <f t="shared" ca="1" si="110"/>
        <v>1</v>
      </c>
      <c r="Y376" s="317" t="b">
        <f t="shared" ca="1" si="104"/>
        <v>0</v>
      </c>
      <c r="Z376" t="b">
        <f t="shared" ca="1" si="105"/>
        <v>0</v>
      </c>
      <c r="AA376" s="37" t="b">
        <f t="shared" ca="1" si="111"/>
        <v>0</v>
      </c>
      <c r="AB376" t="b">
        <f t="shared" ca="1" si="106"/>
        <v>0</v>
      </c>
      <c r="AD376" t="b">
        <f t="shared" ca="1" si="112"/>
        <v>0</v>
      </c>
      <c r="AE376" s="37" t="b">
        <f t="shared" ca="1" si="113"/>
        <v>0</v>
      </c>
      <c r="AF376" t="b">
        <f t="shared" ca="1" si="114"/>
        <v>0</v>
      </c>
      <c r="AG376" s="317" t="b">
        <f t="shared" ca="1" si="115"/>
        <v>0</v>
      </c>
      <c r="AH376" s="317" t="b">
        <f t="shared" ca="1" si="116"/>
        <v>1</v>
      </c>
      <c r="AI376" s="317" t="b">
        <f t="shared" ca="1" si="117"/>
        <v>0</v>
      </c>
    </row>
    <row r="377" spans="1:35" x14ac:dyDescent="0.25">
      <c r="A377">
        <v>345</v>
      </c>
      <c r="B377" s="169">
        <f ca="1">OFFSET(InputPriceData!B$15,CalculationsAndCharts!$A377+$A$11,0,1,1)</f>
        <v>41345</v>
      </c>
      <c r="C377" s="3">
        <f ca="1">OFFSET(InputPriceData!G$15,CalculationsAndCharts!$A377+$A$11,IF($C$7,8,0),1,1)</f>
        <v>1438700</v>
      </c>
      <c r="D377" s="4">
        <f ca="1">OFFSET(InputPriceData!C$15,CalculationsAndCharts!$A377+$A$11,IF($C$7,8,0),1,1)</f>
        <v>55.98</v>
      </c>
      <c r="E377" s="4">
        <f ca="1">OFFSET(InputPriceData!D$15,CalculationsAndCharts!$A377+$A$11,IF($C$7,8,0),1,1)</f>
        <v>56.18</v>
      </c>
      <c r="F377" s="4">
        <f ca="1">OFFSET(InputPriceData!E$15,CalculationsAndCharts!$A377+$A$11,IF($C$7,8,0),1,1)</f>
        <v>55.82</v>
      </c>
      <c r="G377" s="4">
        <f ca="1">OFFSET(InputPriceData!F$15,CalculationsAndCharts!$A377+$A$11,IF($C$7,8,0),1,1)</f>
        <v>56.13</v>
      </c>
      <c r="H377" s="133"/>
      <c r="I377" s="133"/>
      <c r="J377" s="37">
        <f t="shared" ca="1" si="107"/>
        <v>2456</v>
      </c>
      <c r="K377" s="124">
        <f t="shared" ca="1" si="108"/>
        <v>0.10000000000000142</v>
      </c>
      <c r="L377" s="343">
        <f t="shared" ca="1" si="99"/>
        <v>0.41208407506119549</v>
      </c>
      <c r="M377" s="345">
        <f t="shared" ca="1" si="109"/>
        <v>0.9960019901230952</v>
      </c>
      <c r="N377" s="344">
        <f t="shared" ca="1" si="100"/>
        <v>0.41373820448919613</v>
      </c>
      <c r="O377" s="4"/>
      <c r="P377" s="4"/>
      <c r="Q377" s="3"/>
      <c r="S377" s="4"/>
      <c r="T377" s="4" t="b">
        <f t="shared" ca="1" si="101"/>
        <v>0</v>
      </c>
      <c r="U377" t="b">
        <f t="shared" ca="1" si="102"/>
        <v>0</v>
      </c>
      <c r="W377" s="317" t="b">
        <f t="shared" ca="1" si="103"/>
        <v>0</v>
      </c>
      <c r="X377" s="317" t="b">
        <f t="shared" ca="1" si="110"/>
        <v>1</v>
      </c>
      <c r="Y377" s="317" t="b">
        <f t="shared" ca="1" si="104"/>
        <v>0</v>
      </c>
      <c r="Z377" t="b">
        <f t="shared" ca="1" si="105"/>
        <v>0</v>
      </c>
      <c r="AA377" s="37" t="b">
        <f t="shared" ca="1" si="111"/>
        <v>0</v>
      </c>
      <c r="AB377" t="b">
        <f t="shared" ca="1" si="106"/>
        <v>0</v>
      </c>
      <c r="AD377" t="b">
        <f t="shared" ca="1" si="112"/>
        <v>0</v>
      </c>
      <c r="AE377" s="37" t="b">
        <f t="shared" ca="1" si="113"/>
        <v>0</v>
      </c>
      <c r="AF377" t="b">
        <f t="shared" ca="1" si="114"/>
        <v>0</v>
      </c>
      <c r="AG377" s="317" t="b">
        <f t="shared" ca="1" si="115"/>
        <v>0</v>
      </c>
      <c r="AH377" s="317" t="b">
        <f t="shared" ca="1" si="116"/>
        <v>1</v>
      </c>
      <c r="AI377" s="317" t="b">
        <f t="shared" ca="1" si="117"/>
        <v>0</v>
      </c>
    </row>
    <row r="378" spans="1:35" x14ac:dyDescent="0.25">
      <c r="A378">
        <v>346</v>
      </c>
      <c r="B378" s="169">
        <f ca="1">OFFSET(InputPriceData!B$15,CalculationsAndCharts!$A378+$A$11,0,1,1)</f>
        <v>41344</v>
      </c>
      <c r="C378" s="3">
        <f ca="1">OFFSET(InputPriceData!G$15,CalculationsAndCharts!$A378+$A$11,IF($C$7,8,0),1,1)</f>
        <v>1177600</v>
      </c>
      <c r="D378" s="4">
        <f ca="1">OFFSET(InputPriceData!C$15,CalculationsAndCharts!$A378+$A$11,IF($C$7,8,0),1,1)</f>
        <v>55.88</v>
      </c>
      <c r="E378" s="4">
        <f ca="1">OFFSET(InputPriceData!D$15,CalculationsAndCharts!$A378+$A$11,IF($C$7,8,0),1,1)</f>
        <v>56.05</v>
      </c>
      <c r="F378" s="4">
        <f ca="1">OFFSET(InputPriceData!E$15,CalculationsAndCharts!$A378+$A$11,IF($C$7,8,0),1,1)</f>
        <v>55.72</v>
      </c>
      <c r="G378" s="4">
        <f ca="1">OFFSET(InputPriceData!F$15,CalculationsAndCharts!$A378+$A$11,IF($C$7,8,0),1,1)</f>
        <v>55.98</v>
      </c>
      <c r="H378" s="133"/>
      <c r="I378" s="133"/>
      <c r="J378" s="37">
        <f t="shared" ca="1" si="107"/>
        <v>2455</v>
      </c>
      <c r="K378" s="124">
        <f t="shared" ca="1" si="108"/>
        <v>0.33999999999999631</v>
      </c>
      <c r="L378" s="343">
        <f t="shared" ca="1" si="99"/>
        <v>0.37728612735038369</v>
      </c>
      <c r="M378" s="345">
        <f t="shared" ca="1" si="109"/>
        <v>1.0050474168749699</v>
      </c>
      <c r="N378" s="344">
        <f t="shared" ca="1" si="100"/>
        <v>0.37539137061164041</v>
      </c>
      <c r="O378" s="4"/>
      <c r="P378" s="4"/>
      <c r="Q378" s="3"/>
      <c r="S378" s="4"/>
      <c r="T378" s="4" t="b">
        <f t="shared" ca="1" si="101"/>
        <v>0</v>
      </c>
      <c r="U378" t="b">
        <f t="shared" ca="1" si="102"/>
        <v>0</v>
      </c>
      <c r="W378" s="317" t="b">
        <f t="shared" ca="1" si="103"/>
        <v>0</v>
      </c>
      <c r="X378" s="317" t="b">
        <f t="shared" ca="1" si="110"/>
        <v>1</v>
      </c>
      <c r="Y378" s="317" t="b">
        <f t="shared" ca="1" si="104"/>
        <v>0</v>
      </c>
      <c r="Z378" t="b">
        <f t="shared" ca="1" si="105"/>
        <v>0</v>
      </c>
      <c r="AA378" s="37" t="b">
        <f t="shared" ca="1" si="111"/>
        <v>0</v>
      </c>
      <c r="AB378" t="b">
        <f t="shared" ca="1" si="106"/>
        <v>0</v>
      </c>
      <c r="AD378" t="b">
        <f t="shared" ca="1" si="112"/>
        <v>0</v>
      </c>
      <c r="AE378" s="37" t="b">
        <f t="shared" ca="1" si="113"/>
        <v>0</v>
      </c>
      <c r="AF378" t="b">
        <f t="shared" ca="1" si="114"/>
        <v>0</v>
      </c>
      <c r="AG378" s="317" t="b">
        <f t="shared" ca="1" si="115"/>
        <v>0</v>
      </c>
      <c r="AH378" s="317" t="b">
        <f t="shared" ca="1" si="116"/>
        <v>1</v>
      </c>
      <c r="AI378" s="317" t="b">
        <f t="shared" ca="1" si="117"/>
        <v>0</v>
      </c>
    </row>
    <row r="379" spans="1:35" x14ac:dyDescent="0.25">
      <c r="A379">
        <v>347</v>
      </c>
      <c r="B379" s="169">
        <f ca="1">OFFSET(InputPriceData!B$15,CalculationsAndCharts!$A379+$A$11,0,1,1)</f>
        <v>41341</v>
      </c>
      <c r="C379" s="3">
        <f ca="1">OFFSET(InputPriceData!G$15,CalculationsAndCharts!$A379+$A$11,IF($C$7,8,0),1,1)</f>
        <v>1618500</v>
      </c>
      <c r="D379" s="4">
        <f ca="1">OFFSET(InputPriceData!C$15,CalculationsAndCharts!$A379+$A$11,IF($C$7,8,0),1,1)</f>
        <v>55.85</v>
      </c>
      <c r="E379" s="4">
        <f ca="1">OFFSET(InputPriceData!D$15,CalculationsAndCharts!$A379+$A$11,IF($C$7,8,0),1,1)</f>
        <v>56.36</v>
      </c>
      <c r="F379" s="4">
        <f ca="1">OFFSET(InputPriceData!E$15,CalculationsAndCharts!$A379+$A$11,IF($C$7,8,0),1,1)</f>
        <v>55.56</v>
      </c>
      <c r="G379" s="4">
        <f ca="1">OFFSET(InputPriceData!F$15,CalculationsAndCharts!$A379+$A$11,IF($C$7,8,0),1,1)</f>
        <v>56.03</v>
      </c>
      <c r="H379" s="133"/>
      <c r="I379" s="133"/>
      <c r="J379" s="37">
        <f t="shared" ca="1" si="107"/>
        <v>2454</v>
      </c>
      <c r="K379" s="124">
        <f t="shared" ca="1" si="108"/>
        <v>0.67000000000000171</v>
      </c>
      <c r="L379" s="343">
        <f t="shared" ca="1" si="99"/>
        <v>0.30364794369162118</v>
      </c>
      <c r="M379" s="345">
        <f t="shared" ca="1" si="109"/>
        <v>1.0141749918011804</v>
      </c>
      <c r="N379" s="344">
        <f t="shared" ca="1" si="100"/>
        <v>0.29940389592168976</v>
      </c>
      <c r="O379" s="4"/>
      <c r="P379" s="4"/>
      <c r="Q379" s="3"/>
      <c r="S379" s="4"/>
      <c r="T379" s="4" t="b">
        <f t="shared" ca="1" si="101"/>
        <v>0</v>
      </c>
      <c r="U379" t="b">
        <f t="shared" ca="1" si="102"/>
        <v>0</v>
      </c>
      <c r="W379" s="317" t="b">
        <f t="shared" ca="1" si="103"/>
        <v>0</v>
      </c>
      <c r="X379" s="317" t="b">
        <f t="shared" ca="1" si="110"/>
        <v>1</v>
      </c>
      <c r="Y379" s="317" t="b">
        <f t="shared" ca="1" si="104"/>
        <v>0</v>
      </c>
      <c r="Z379" t="b">
        <f t="shared" ca="1" si="105"/>
        <v>0</v>
      </c>
      <c r="AA379" s="37" t="b">
        <f t="shared" ca="1" si="111"/>
        <v>0</v>
      </c>
      <c r="AB379" t="b">
        <f t="shared" ca="1" si="106"/>
        <v>0</v>
      </c>
      <c r="AD379" t="b">
        <f t="shared" ca="1" si="112"/>
        <v>0</v>
      </c>
      <c r="AE379" s="37" t="b">
        <f t="shared" ca="1" si="113"/>
        <v>0</v>
      </c>
      <c r="AF379" t="b">
        <f t="shared" ca="1" si="114"/>
        <v>0</v>
      </c>
      <c r="AG379" s="317" t="b">
        <f t="shared" ca="1" si="115"/>
        <v>0</v>
      </c>
      <c r="AH379" s="317" t="b">
        <f t="shared" ca="1" si="116"/>
        <v>1</v>
      </c>
      <c r="AI379" s="317" t="b">
        <f t="shared" ca="1" si="117"/>
        <v>0</v>
      </c>
    </row>
    <row r="380" spans="1:35" x14ac:dyDescent="0.25">
      <c r="A380">
        <v>348</v>
      </c>
      <c r="B380" s="169">
        <f ca="1">OFFSET(InputPriceData!B$15,CalculationsAndCharts!$A380+$A$11,0,1,1)</f>
        <v>41340</v>
      </c>
      <c r="C380" s="3">
        <f ca="1">OFFSET(InputPriceData!G$15,CalculationsAndCharts!$A380+$A$11,IF($C$7,8,0),1,1)</f>
        <v>1930600</v>
      </c>
      <c r="D380" s="4">
        <f ca="1">OFFSET(InputPriceData!C$15,CalculationsAndCharts!$A380+$A$11,IF($C$7,8,0),1,1)</f>
        <v>55.38</v>
      </c>
      <c r="E380" s="4">
        <f ca="1">OFFSET(InputPriceData!D$15,CalculationsAndCharts!$A380+$A$11,IF($C$7,8,0),1,1)</f>
        <v>55.76</v>
      </c>
      <c r="F380" s="4">
        <f ca="1">OFFSET(InputPriceData!E$15,CalculationsAndCharts!$A380+$A$11,IF($C$7,8,0),1,1)</f>
        <v>55.2</v>
      </c>
      <c r="G380" s="4">
        <f ca="1">OFFSET(InputPriceData!F$15,CalculationsAndCharts!$A380+$A$11,IF($C$7,8,0),1,1)</f>
        <v>55.64</v>
      </c>
      <c r="H380" s="133"/>
      <c r="I380" s="133"/>
      <c r="J380" s="37">
        <f t="shared" ca="1" si="107"/>
        <v>2453</v>
      </c>
      <c r="K380" s="124">
        <f t="shared" ca="1" si="108"/>
        <v>0.78999999999999915</v>
      </c>
      <c r="L380" s="343">
        <f t="shared" ca="1" si="99"/>
        <v>0.21363359728477749</v>
      </c>
      <c r="M380" s="345">
        <f t="shared" ca="1" si="109"/>
        <v>1.0233854609497279</v>
      </c>
      <c r="N380" s="344">
        <f t="shared" ca="1" si="100"/>
        <v>0.20875183929867447</v>
      </c>
      <c r="O380" s="4"/>
      <c r="P380" s="4"/>
      <c r="Q380" s="3"/>
      <c r="S380" s="4"/>
      <c r="T380" s="4" t="b">
        <f t="shared" ca="1" si="101"/>
        <v>0</v>
      </c>
      <c r="U380" t="b">
        <f t="shared" ca="1" si="102"/>
        <v>0</v>
      </c>
      <c r="W380" s="317" t="b">
        <f t="shared" ca="1" si="103"/>
        <v>0</v>
      </c>
      <c r="X380" s="317" t="b">
        <f t="shared" ca="1" si="110"/>
        <v>1</v>
      </c>
      <c r="Y380" s="317" t="b">
        <f t="shared" ca="1" si="104"/>
        <v>0</v>
      </c>
      <c r="Z380" t="b">
        <f t="shared" ca="1" si="105"/>
        <v>0</v>
      </c>
      <c r="AA380" s="37" t="b">
        <f t="shared" ca="1" si="111"/>
        <v>0</v>
      </c>
      <c r="AB380" t="b">
        <f t="shared" ca="1" si="106"/>
        <v>0</v>
      </c>
      <c r="AD380" t="b">
        <f t="shared" ca="1" si="112"/>
        <v>0</v>
      </c>
      <c r="AE380" s="37" t="b">
        <f t="shared" ca="1" si="113"/>
        <v>0</v>
      </c>
      <c r="AF380" t="b">
        <f t="shared" ca="1" si="114"/>
        <v>0</v>
      </c>
      <c r="AG380" s="317" t="b">
        <f t="shared" ca="1" si="115"/>
        <v>0</v>
      </c>
      <c r="AH380" s="317" t="b">
        <f t="shared" ca="1" si="116"/>
        <v>1</v>
      </c>
      <c r="AI380" s="317" t="b">
        <f t="shared" ca="1" si="117"/>
        <v>0</v>
      </c>
    </row>
    <row r="381" spans="1:35" x14ac:dyDescent="0.25">
      <c r="A381">
        <v>349</v>
      </c>
      <c r="B381" s="169">
        <f ca="1">OFFSET(InputPriceData!B$15,CalculationsAndCharts!$A381+$A$11,0,1,1)</f>
        <v>41339</v>
      </c>
      <c r="C381" s="3">
        <f ca="1">OFFSET(InputPriceData!G$15,CalculationsAndCharts!$A381+$A$11,IF($C$7,8,0),1,1)</f>
        <v>2496100</v>
      </c>
      <c r="D381" s="4">
        <f ca="1">OFFSET(InputPriceData!C$15,CalculationsAndCharts!$A381+$A$11,IF($C$7,8,0),1,1)</f>
        <v>55.11</v>
      </c>
      <c r="E381" s="4">
        <f ca="1">OFFSET(InputPriceData!D$15,CalculationsAndCharts!$A381+$A$11,IF($C$7,8,0),1,1)</f>
        <v>55.38</v>
      </c>
      <c r="F381" s="4">
        <f ca="1">OFFSET(InputPriceData!E$15,CalculationsAndCharts!$A381+$A$11,IF($C$7,8,0),1,1)</f>
        <v>54.5</v>
      </c>
      <c r="G381" s="4">
        <f ca="1">OFFSET(InputPriceData!F$15,CalculationsAndCharts!$A381+$A$11,IF($C$7,8,0),1,1)</f>
        <v>55.36</v>
      </c>
      <c r="H381" s="133"/>
      <c r="I381" s="133"/>
      <c r="J381" s="37">
        <f t="shared" ca="1" si="107"/>
        <v>2452</v>
      </c>
      <c r="K381" s="124">
        <f t="shared" ca="1" si="108"/>
        <v>1.1199999999999974</v>
      </c>
      <c r="L381" s="343">
        <f t="shared" ca="1" si="99"/>
        <v>0.13689602487551139</v>
      </c>
      <c r="M381" s="345">
        <f t="shared" ca="1" si="109"/>
        <v>1.0326795771440243</v>
      </c>
      <c r="N381" s="344">
        <f t="shared" ca="1" si="100"/>
        <v>0.1325638929106264</v>
      </c>
      <c r="O381" s="4"/>
      <c r="P381" s="4"/>
      <c r="Q381" s="3"/>
      <c r="S381" s="4"/>
      <c r="T381" s="4" t="b">
        <f t="shared" ca="1" si="101"/>
        <v>0</v>
      </c>
      <c r="U381" t="b">
        <f t="shared" ca="1" si="102"/>
        <v>0</v>
      </c>
      <c r="W381" s="317" t="b">
        <f t="shared" ca="1" si="103"/>
        <v>0</v>
      </c>
      <c r="X381" s="317" t="b">
        <f t="shared" ca="1" si="110"/>
        <v>1</v>
      </c>
      <c r="Y381" s="317" t="b">
        <f t="shared" ca="1" si="104"/>
        <v>0</v>
      </c>
      <c r="Z381" t="b">
        <f t="shared" ca="1" si="105"/>
        <v>0</v>
      </c>
      <c r="AA381" s="37" t="b">
        <f t="shared" ca="1" si="111"/>
        <v>0</v>
      </c>
      <c r="AB381" t="b">
        <f t="shared" ca="1" si="106"/>
        <v>0</v>
      </c>
      <c r="AD381" t="b">
        <f t="shared" ca="1" si="112"/>
        <v>0</v>
      </c>
      <c r="AE381" s="37" t="b">
        <f t="shared" ca="1" si="113"/>
        <v>0</v>
      </c>
      <c r="AF381" t="b">
        <f t="shared" ca="1" si="114"/>
        <v>0</v>
      </c>
      <c r="AG381" s="317" t="b">
        <f t="shared" ca="1" si="115"/>
        <v>0</v>
      </c>
      <c r="AH381" s="317" t="b">
        <f t="shared" ca="1" si="116"/>
        <v>1</v>
      </c>
      <c r="AI381" s="317" t="b">
        <f t="shared" ca="1" si="117"/>
        <v>0</v>
      </c>
    </row>
    <row r="382" spans="1:35" x14ac:dyDescent="0.25">
      <c r="A382">
        <v>350</v>
      </c>
      <c r="B382" s="169">
        <f ca="1">OFFSET(InputPriceData!B$15,CalculationsAndCharts!$A382+$A$11,0,1,1)</f>
        <v>41338</v>
      </c>
      <c r="C382" s="3">
        <f ca="1">OFFSET(InputPriceData!G$15,CalculationsAndCharts!$A382+$A$11,IF($C$7,8,0),1,1)</f>
        <v>2126600</v>
      </c>
      <c r="D382" s="4">
        <f ca="1">OFFSET(InputPriceData!C$15,CalculationsAndCharts!$A382+$A$11,IF($C$7,8,0),1,1)</f>
        <v>54.54</v>
      </c>
      <c r="E382" s="4">
        <f ca="1">OFFSET(InputPriceData!D$15,CalculationsAndCharts!$A382+$A$11,IF($C$7,8,0),1,1)</f>
        <v>55</v>
      </c>
      <c r="F382" s="4">
        <f ca="1">OFFSET(InputPriceData!E$15,CalculationsAndCharts!$A382+$A$11,IF($C$7,8,0),1,1)</f>
        <v>54.3</v>
      </c>
      <c r="G382" s="4">
        <f ca="1">OFFSET(InputPriceData!F$15,CalculationsAndCharts!$A382+$A$11,IF($C$7,8,0),1,1)</f>
        <v>54.85</v>
      </c>
      <c r="H382" s="133"/>
      <c r="I382" s="133"/>
      <c r="J382" s="37">
        <f t="shared" ca="1" si="107"/>
        <v>2451</v>
      </c>
      <c r="K382" s="124">
        <f t="shared" ca="1" si="108"/>
        <v>0.17999999999999972</v>
      </c>
      <c r="L382" s="343">
        <f t="shared" ca="1" si="99"/>
        <v>0.11803652227585727</v>
      </c>
      <c r="M382" s="345">
        <f t="shared" ca="1" si="109"/>
        <v>1.042058100044424</v>
      </c>
      <c r="N382" s="344">
        <f t="shared" ca="1" si="100"/>
        <v>0.11327249629442471</v>
      </c>
      <c r="O382" s="4"/>
      <c r="P382" s="4"/>
      <c r="Q382" s="3"/>
      <c r="S382" s="4"/>
      <c r="T382" s="4" t="b">
        <f t="shared" ca="1" si="101"/>
        <v>0</v>
      </c>
      <c r="U382" t="b">
        <f t="shared" ca="1" si="102"/>
        <v>0</v>
      </c>
      <c r="W382" s="317" t="b">
        <f t="shared" ca="1" si="103"/>
        <v>0</v>
      </c>
      <c r="X382" s="317" t="b">
        <f t="shared" ca="1" si="110"/>
        <v>1</v>
      </c>
      <c r="Y382" s="317" t="b">
        <f t="shared" ca="1" si="104"/>
        <v>0</v>
      </c>
      <c r="Z382" t="b">
        <f t="shared" ca="1" si="105"/>
        <v>0</v>
      </c>
      <c r="AA382" s="37" t="b">
        <f t="shared" ca="1" si="111"/>
        <v>0</v>
      </c>
      <c r="AB382" t="b">
        <f t="shared" ca="1" si="106"/>
        <v>0</v>
      </c>
      <c r="AD382" t="b">
        <f t="shared" ca="1" si="112"/>
        <v>0</v>
      </c>
      <c r="AE382" s="37" t="b">
        <f t="shared" ca="1" si="113"/>
        <v>0</v>
      </c>
      <c r="AF382" t="b">
        <f t="shared" ca="1" si="114"/>
        <v>0</v>
      </c>
      <c r="AG382" s="317" t="b">
        <f t="shared" ca="1" si="115"/>
        <v>0</v>
      </c>
      <c r="AH382" s="317" t="b">
        <f t="shared" ca="1" si="116"/>
        <v>1</v>
      </c>
      <c r="AI382" s="317" t="b">
        <f t="shared" ca="1" si="117"/>
        <v>0</v>
      </c>
    </row>
    <row r="383" spans="1:35" x14ac:dyDescent="0.25">
      <c r="A383">
        <v>351</v>
      </c>
      <c r="B383" s="169">
        <f ca="1">OFFSET(InputPriceData!B$15,CalculationsAndCharts!$A383+$A$11,0,1,1)</f>
        <v>41337</v>
      </c>
      <c r="C383" s="3">
        <f ca="1">OFFSET(InputPriceData!G$15,CalculationsAndCharts!$A383+$A$11,IF($C$7,8,0),1,1)</f>
        <v>1808700</v>
      </c>
      <c r="D383" s="4">
        <f ca="1">OFFSET(InputPriceData!C$15,CalculationsAndCharts!$A383+$A$11,IF($C$7,8,0),1,1)</f>
        <v>54.47</v>
      </c>
      <c r="E383" s="4">
        <f ca="1">OFFSET(InputPriceData!D$15,CalculationsAndCharts!$A383+$A$11,IF($C$7,8,0),1,1)</f>
        <v>54.47</v>
      </c>
      <c r="F383" s="4">
        <f ca="1">OFFSET(InputPriceData!E$15,CalculationsAndCharts!$A383+$A$11,IF($C$7,8,0),1,1)</f>
        <v>53.76</v>
      </c>
      <c r="G383" s="4">
        <f ca="1">OFFSET(InputPriceData!F$15,CalculationsAndCharts!$A383+$A$11,IF($C$7,8,0),1,1)</f>
        <v>54.24</v>
      </c>
      <c r="H383" s="133"/>
      <c r="I383" s="133"/>
      <c r="J383" s="37">
        <f t="shared" ca="1" si="107"/>
        <v>2450</v>
      </c>
      <c r="K383" s="124">
        <f t="shared" ca="1" si="108"/>
        <v>-0.32999999999999829</v>
      </c>
      <c r="L383" s="343">
        <f t="shared" ca="1" si="99"/>
        <v>0.15417055890065157</v>
      </c>
      <c r="M383" s="345">
        <f t="shared" ca="1" si="109"/>
        <v>1.0515217962103169</v>
      </c>
      <c r="N383" s="344">
        <f t="shared" ca="1" si="100"/>
        <v>0.14661660790701822</v>
      </c>
      <c r="O383" s="4"/>
      <c r="P383" s="4"/>
      <c r="Q383" s="3"/>
      <c r="S383" s="4"/>
      <c r="T383" s="4" t="b">
        <f t="shared" ca="1" si="101"/>
        <v>0</v>
      </c>
      <c r="U383" t="b">
        <f t="shared" ca="1" si="102"/>
        <v>0</v>
      </c>
      <c r="W383" s="317" t="b">
        <f t="shared" ca="1" si="103"/>
        <v>0</v>
      </c>
      <c r="X383" s="317" t="b">
        <f t="shared" ca="1" si="110"/>
        <v>1</v>
      </c>
      <c r="Y383" s="317" t="b">
        <f t="shared" ca="1" si="104"/>
        <v>0</v>
      </c>
      <c r="Z383" t="b">
        <f t="shared" ca="1" si="105"/>
        <v>0</v>
      </c>
      <c r="AA383" s="37" t="b">
        <f t="shared" ca="1" si="111"/>
        <v>0</v>
      </c>
      <c r="AB383" t="b">
        <f t="shared" ca="1" si="106"/>
        <v>0</v>
      </c>
      <c r="AD383" t="b">
        <f t="shared" ca="1" si="112"/>
        <v>0</v>
      </c>
      <c r="AE383" s="37" t="b">
        <f t="shared" ca="1" si="113"/>
        <v>0</v>
      </c>
      <c r="AF383" t="b">
        <f t="shared" ca="1" si="114"/>
        <v>0</v>
      </c>
      <c r="AG383" s="317" t="b">
        <f t="shared" ca="1" si="115"/>
        <v>0</v>
      </c>
      <c r="AH383" s="317" t="b">
        <f t="shared" ca="1" si="116"/>
        <v>1</v>
      </c>
      <c r="AI383" s="317" t="b">
        <f t="shared" ca="1" si="117"/>
        <v>0</v>
      </c>
    </row>
    <row r="384" spans="1:35" x14ac:dyDescent="0.25">
      <c r="A384">
        <v>352</v>
      </c>
      <c r="B384" s="169">
        <f ca="1">OFFSET(InputPriceData!B$15,CalculationsAndCharts!$A384+$A$11,0,1,1)</f>
        <v>41334</v>
      </c>
      <c r="C384" s="3">
        <f ca="1">OFFSET(InputPriceData!G$15,CalculationsAndCharts!$A384+$A$11,IF($C$7,8,0),1,1)</f>
        <v>2290000</v>
      </c>
      <c r="D384" s="4">
        <f ca="1">OFFSET(InputPriceData!C$15,CalculationsAndCharts!$A384+$A$11,IF($C$7,8,0),1,1)</f>
        <v>54.3</v>
      </c>
      <c r="E384" s="4">
        <f ca="1">OFFSET(InputPriceData!D$15,CalculationsAndCharts!$A384+$A$11,IF($C$7,8,0),1,1)</f>
        <v>54.73</v>
      </c>
      <c r="F384" s="4">
        <f ca="1">OFFSET(InputPriceData!E$15,CalculationsAndCharts!$A384+$A$11,IF($C$7,8,0),1,1)</f>
        <v>53.93</v>
      </c>
      <c r="G384" s="4">
        <f ca="1">OFFSET(InputPriceData!F$15,CalculationsAndCharts!$A384+$A$11,IF($C$7,8,0),1,1)</f>
        <v>54.67</v>
      </c>
      <c r="H384" s="133"/>
      <c r="I384" s="133"/>
      <c r="J384" s="37">
        <f t="shared" ca="1" si="107"/>
        <v>2449</v>
      </c>
      <c r="K384" s="124">
        <f t="shared" ca="1" si="108"/>
        <v>-0.39000000000000057</v>
      </c>
      <c r="L384" s="343">
        <f t="shared" ca="1" si="99"/>
        <v>0.18227822364802335</v>
      </c>
      <c r="M384" s="345">
        <f t="shared" ca="1" si="109"/>
        <v>1.061071439162782</v>
      </c>
      <c r="N384" s="344">
        <f t="shared" ca="1" si="100"/>
        <v>0.17178694753281312</v>
      </c>
      <c r="O384" s="4"/>
      <c r="P384" s="4"/>
      <c r="Q384" s="3"/>
      <c r="S384" s="4"/>
      <c r="T384" s="4" t="b">
        <f t="shared" ca="1" si="101"/>
        <v>0</v>
      </c>
      <c r="U384" t="b">
        <f t="shared" ca="1" si="102"/>
        <v>0</v>
      </c>
      <c r="W384" s="317" t="b">
        <f t="shared" ca="1" si="103"/>
        <v>0</v>
      </c>
      <c r="X384" s="317" t="b">
        <f t="shared" ca="1" si="110"/>
        <v>1</v>
      </c>
      <c r="Y384" s="317" t="b">
        <f t="shared" ca="1" si="104"/>
        <v>0</v>
      </c>
      <c r="Z384" t="b">
        <f t="shared" ca="1" si="105"/>
        <v>0</v>
      </c>
      <c r="AA384" s="37" t="b">
        <f t="shared" ca="1" si="111"/>
        <v>0</v>
      </c>
      <c r="AB384" t="b">
        <f t="shared" ca="1" si="106"/>
        <v>0</v>
      </c>
      <c r="AD384" t="b">
        <f t="shared" ca="1" si="112"/>
        <v>0</v>
      </c>
      <c r="AE384" s="37" t="b">
        <f t="shared" ca="1" si="113"/>
        <v>0</v>
      </c>
      <c r="AF384" t="b">
        <f t="shared" ca="1" si="114"/>
        <v>0</v>
      </c>
      <c r="AG384" s="317" t="b">
        <f t="shared" ca="1" si="115"/>
        <v>0</v>
      </c>
      <c r="AH384" s="317" t="b">
        <f t="shared" ca="1" si="116"/>
        <v>1</v>
      </c>
      <c r="AI384" s="317" t="b">
        <f t="shared" ca="1" si="117"/>
        <v>0</v>
      </c>
    </row>
    <row r="385" spans="1:35" x14ac:dyDescent="0.25">
      <c r="A385">
        <v>353</v>
      </c>
      <c r="B385" s="169">
        <f ca="1">OFFSET(InputPriceData!B$15,CalculationsAndCharts!$A385+$A$11,0,1,1)</f>
        <v>41333</v>
      </c>
      <c r="C385" s="3">
        <f ca="1">OFFSET(InputPriceData!G$15,CalculationsAndCharts!$A385+$A$11,IF($C$7,8,0),1,1)</f>
        <v>2610500</v>
      </c>
      <c r="D385" s="4">
        <f ca="1">OFFSET(InputPriceData!C$15,CalculationsAndCharts!$A385+$A$11,IF($C$7,8,0),1,1)</f>
        <v>55.01</v>
      </c>
      <c r="E385" s="4">
        <f ca="1">OFFSET(InputPriceData!D$15,CalculationsAndCharts!$A385+$A$11,IF($C$7,8,0),1,1)</f>
        <v>55.36</v>
      </c>
      <c r="F385" s="4">
        <f ca="1">OFFSET(InputPriceData!E$15,CalculationsAndCharts!$A385+$A$11,IF($C$7,8,0),1,1)</f>
        <v>54.54</v>
      </c>
      <c r="G385" s="4">
        <f ca="1">OFFSET(InputPriceData!F$15,CalculationsAndCharts!$A385+$A$11,IF($C$7,8,0),1,1)</f>
        <v>54.57</v>
      </c>
      <c r="H385" s="133"/>
      <c r="I385" s="133"/>
      <c r="J385" s="37">
        <f t="shared" ca="1" si="107"/>
        <v>2448</v>
      </c>
      <c r="K385" s="124">
        <f t="shared" ca="1" si="108"/>
        <v>0.35999999999999943</v>
      </c>
      <c r="L385" s="343">
        <f t="shared" ca="1" si="99"/>
        <v>0.15929377263235189</v>
      </c>
      <c r="M385" s="345">
        <f t="shared" ca="1" si="109"/>
        <v>1.0707078094478124</v>
      </c>
      <c r="N385" s="344">
        <f t="shared" ca="1" si="100"/>
        <v>0.14877426990516041</v>
      </c>
      <c r="O385" s="4"/>
      <c r="P385" s="4"/>
      <c r="Q385" s="3"/>
      <c r="S385" s="4"/>
      <c r="T385" s="4" t="b">
        <f t="shared" ca="1" si="101"/>
        <v>0</v>
      </c>
      <c r="U385" t="b">
        <f t="shared" ca="1" si="102"/>
        <v>0</v>
      </c>
      <c r="W385" s="317" t="b">
        <f t="shared" ca="1" si="103"/>
        <v>0</v>
      </c>
      <c r="X385" s="317" t="b">
        <f t="shared" ca="1" si="110"/>
        <v>1</v>
      </c>
      <c r="Y385" s="317" t="b">
        <f t="shared" ca="1" si="104"/>
        <v>0</v>
      </c>
      <c r="Z385" t="b">
        <f t="shared" ca="1" si="105"/>
        <v>0</v>
      </c>
      <c r="AA385" s="37" t="b">
        <f t="shared" ca="1" si="111"/>
        <v>0</v>
      </c>
      <c r="AB385" t="b">
        <f t="shared" ca="1" si="106"/>
        <v>0</v>
      </c>
      <c r="AD385" t="b">
        <f t="shared" ca="1" si="112"/>
        <v>0</v>
      </c>
      <c r="AE385" s="37" t="b">
        <f t="shared" ca="1" si="113"/>
        <v>0</v>
      </c>
      <c r="AF385" t="b">
        <f t="shared" ca="1" si="114"/>
        <v>0</v>
      </c>
      <c r="AG385" s="317" t="b">
        <f t="shared" ca="1" si="115"/>
        <v>0</v>
      </c>
      <c r="AH385" s="317" t="b">
        <f t="shared" ca="1" si="116"/>
        <v>1</v>
      </c>
      <c r="AI385" s="317" t="b">
        <f t="shared" ca="1" si="117"/>
        <v>0</v>
      </c>
    </row>
    <row r="386" spans="1:35" x14ac:dyDescent="0.25">
      <c r="A386">
        <v>354</v>
      </c>
      <c r="B386" s="169">
        <f ca="1">OFFSET(InputPriceData!B$15,CalculationsAndCharts!$A386+$A$11,0,1,1)</f>
        <v>41332</v>
      </c>
      <c r="C386" s="3">
        <f ca="1">OFFSET(InputPriceData!G$15,CalculationsAndCharts!$A386+$A$11,IF($C$7,8,0),1,1)</f>
        <v>2532000</v>
      </c>
      <c r="D386" s="4">
        <f ca="1">OFFSET(InputPriceData!C$15,CalculationsAndCharts!$A386+$A$11,IF($C$7,8,0),1,1)</f>
        <v>54.09</v>
      </c>
      <c r="E386" s="4">
        <f ca="1">OFFSET(InputPriceData!D$15,CalculationsAndCharts!$A386+$A$11,IF($C$7,8,0),1,1)</f>
        <v>55.23</v>
      </c>
      <c r="F386" s="4">
        <f ca="1">OFFSET(InputPriceData!E$15,CalculationsAndCharts!$A386+$A$11,IF($C$7,8,0),1,1)</f>
        <v>54.09</v>
      </c>
      <c r="G386" s="4">
        <f ca="1">OFFSET(InputPriceData!F$15,CalculationsAndCharts!$A386+$A$11,IF($C$7,8,0),1,1)</f>
        <v>55.06</v>
      </c>
      <c r="H386" s="133"/>
      <c r="I386" s="133"/>
      <c r="J386" s="37">
        <f t="shared" ca="1" si="107"/>
        <v>2447</v>
      </c>
      <c r="K386" s="124">
        <f t="shared" ca="1" si="108"/>
        <v>1.0300000000000011</v>
      </c>
      <c r="L386" s="343">
        <f t="shared" ca="1" si="99"/>
        <v>0.1019806295303181</v>
      </c>
      <c r="M386" s="345">
        <f t="shared" ca="1" si="109"/>
        <v>1.0804316947001134</v>
      </c>
      <c r="N386" s="344">
        <f t="shared" ca="1" si="100"/>
        <v>9.4388779994670588E-2</v>
      </c>
      <c r="O386" s="4"/>
      <c r="P386" s="4"/>
      <c r="Q386" s="3"/>
      <c r="S386" s="4"/>
      <c r="T386" s="4" t="b">
        <f t="shared" ca="1" si="101"/>
        <v>0</v>
      </c>
      <c r="U386" t="b">
        <f t="shared" ca="1" si="102"/>
        <v>0</v>
      </c>
      <c r="W386" s="317" t="b">
        <f t="shared" ca="1" si="103"/>
        <v>0</v>
      </c>
      <c r="X386" s="317" t="b">
        <f t="shared" ca="1" si="110"/>
        <v>1</v>
      </c>
      <c r="Y386" s="317" t="b">
        <f t="shared" ca="1" si="104"/>
        <v>0</v>
      </c>
      <c r="Z386" t="b">
        <f t="shared" ca="1" si="105"/>
        <v>0</v>
      </c>
      <c r="AA386" s="37" t="b">
        <f t="shared" ca="1" si="111"/>
        <v>0</v>
      </c>
      <c r="AB386" t="b">
        <f t="shared" ca="1" si="106"/>
        <v>0</v>
      </c>
      <c r="AD386" t="b">
        <f t="shared" ca="1" si="112"/>
        <v>0</v>
      </c>
      <c r="AE386" s="37" t="b">
        <f t="shared" ca="1" si="113"/>
        <v>0</v>
      </c>
      <c r="AF386" t="b">
        <f t="shared" ca="1" si="114"/>
        <v>0</v>
      </c>
      <c r="AG386" s="317" t="b">
        <f t="shared" ca="1" si="115"/>
        <v>0</v>
      </c>
      <c r="AH386" s="317" t="b">
        <f t="shared" ca="1" si="116"/>
        <v>1</v>
      </c>
      <c r="AI386" s="317" t="b">
        <f t="shared" ca="1" si="117"/>
        <v>0</v>
      </c>
    </row>
    <row r="387" spans="1:35" x14ac:dyDescent="0.25">
      <c r="A387">
        <v>355</v>
      </c>
      <c r="B387" s="169">
        <f ca="1">OFFSET(InputPriceData!B$15,CalculationsAndCharts!$A387+$A$11,0,1,1)</f>
        <v>41331</v>
      </c>
      <c r="C387" s="3">
        <f ca="1">OFFSET(InputPriceData!G$15,CalculationsAndCharts!$A387+$A$11,IF($C$7,8,0),1,1)</f>
        <v>2161400</v>
      </c>
      <c r="D387" s="4">
        <f ca="1">OFFSET(InputPriceData!C$15,CalculationsAndCharts!$A387+$A$11,IF($C$7,8,0),1,1)</f>
        <v>54.18</v>
      </c>
      <c r="E387" s="4">
        <f ca="1">OFFSET(InputPriceData!D$15,CalculationsAndCharts!$A387+$A$11,IF($C$7,8,0),1,1)</f>
        <v>54.44</v>
      </c>
      <c r="F387" s="4">
        <f ca="1">OFFSET(InputPriceData!E$15,CalculationsAndCharts!$A387+$A$11,IF($C$7,8,0),1,1)</f>
        <v>54.03</v>
      </c>
      <c r="G387" s="4">
        <f ca="1">OFFSET(InputPriceData!F$15,CalculationsAndCharts!$A387+$A$11,IF($C$7,8,0),1,1)</f>
        <v>54.21</v>
      </c>
      <c r="H387" s="133"/>
      <c r="I387" s="133"/>
      <c r="J387" s="37">
        <f t="shared" ca="1" si="107"/>
        <v>2446</v>
      </c>
      <c r="K387" s="124">
        <f t="shared" ca="1" si="108"/>
        <v>-0.22999999999999687</v>
      </c>
      <c r="L387" s="343">
        <f t="shared" ca="1" si="99"/>
        <v>8.5677337248985339E-2</v>
      </c>
      <c r="M387" s="345">
        <f t="shared" ca="1" si="109"/>
        <v>1.0902438897074807</v>
      </c>
      <c r="N387" s="344">
        <f t="shared" ca="1" si="100"/>
        <v>7.8585478036453951E-2</v>
      </c>
      <c r="O387" s="4"/>
      <c r="P387" s="4"/>
      <c r="Q387" s="3"/>
      <c r="S387" s="4"/>
      <c r="T387" s="4" t="b">
        <f t="shared" ca="1" si="101"/>
        <v>0</v>
      </c>
      <c r="U387" t="b">
        <f t="shared" ca="1" si="102"/>
        <v>0</v>
      </c>
      <c r="W387" s="317" t="b">
        <f t="shared" ca="1" si="103"/>
        <v>0</v>
      </c>
      <c r="X387" s="317" t="b">
        <f t="shared" ca="1" si="110"/>
        <v>1</v>
      </c>
      <c r="Y387" s="317" t="b">
        <f t="shared" ca="1" si="104"/>
        <v>0</v>
      </c>
      <c r="Z387" t="b">
        <f t="shared" ca="1" si="105"/>
        <v>0</v>
      </c>
      <c r="AA387" s="37" t="b">
        <f t="shared" ca="1" si="111"/>
        <v>0</v>
      </c>
      <c r="AB387" t="b">
        <f t="shared" ca="1" si="106"/>
        <v>0</v>
      </c>
      <c r="AD387" t="b">
        <f t="shared" ca="1" si="112"/>
        <v>0</v>
      </c>
      <c r="AE387" s="37" t="b">
        <f t="shared" ca="1" si="113"/>
        <v>0</v>
      </c>
      <c r="AF387" t="b">
        <f t="shared" ca="1" si="114"/>
        <v>0</v>
      </c>
      <c r="AG387" s="317" t="b">
        <f t="shared" ca="1" si="115"/>
        <v>0</v>
      </c>
      <c r="AH387" s="317" t="b">
        <f t="shared" ca="1" si="116"/>
        <v>1</v>
      </c>
      <c r="AI387" s="317" t="b">
        <f t="shared" ca="1" si="117"/>
        <v>0</v>
      </c>
    </row>
    <row r="388" spans="1:35" x14ac:dyDescent="0.25">
      <c r="A388">
        <v>356</v>
      </c>
      <c r="B388" s="169">
        <f ca="1">OFFSET(InputPriceData!B$15,CalculationsAndCharts!$A388+$A$11,0,1,1)</f>
        <v>41330</v>
      </c>
      <c r="C388" s="3">
        <f ca="1">OFFSET(InputPriceData!G$15,CalculationsAndCharts!$A388+$A$11,IF($C$7,8,0),1,1)</f>
        <v>2123400</v>
      </c>
      <c r="D388" s="4">
        <f ca="1">OFFSET(InputPriceData!C$15,CalculationsAndCharts!$A388+$A$11,IF($C$7,8,0),1,1)</f>
        <v>54.63</v>
      </c>
      <c r="E388" s="4">
        <f ca="1">OFFSET(InputPriceData!D$15,CalculationsAndCharts!$A388+$A$11,IF($C$7,8,0),1,1)</f>
        <v>54.87</v>
      </c>
      <c r="F388" s="4">
        <f ca="1">OFFSET(InputPriceData!E$15,CalculationsAndCharts!$A388+$A$11,IF($C$7,8,0),1,1)</f>
        <v>54.03</v>
      </c>
      <c r="G388" s="4">
        <f ca="1">OFFSET(InputPriceData!F$15,CalculationsAndCharts!$A388+$A$11,IF($C$7,8,0),1,1)</f>
        <v>54.03</v>
      </c>
      <c r="H388" s="133"/>
      <c r="I388" s="133"/>
      <c r="J388" s="37">
        <f t="shared" ca="1" si="107"/>
        <v>2445</v>
      </c>
      <c r="K388" s="124">
        <f t="shared" ca="1" si="108"/>
        <v>9.0000000000003411E-2</v>
      </c>
      <c r="L388" s="343">
        <f t="shared" ca="1" si="99"/>
        <v>9.8982516632353787E-2</v>
      </c>
      <c r="M388" s="345">
        <f t="shared" ca="1" si="109"/>
        <v>1.1001451964757625</v>
      </c>
      <c r="N388" s="344">
        <f t="shared" ca="1" si="100"/>
        <v>8.9972229983312474E-2</v>
      </c>
      <c r="O388" s="4"/>
      <c r="P388" s="4"/>
      <c r="Q388" s="3"/>
      <c r="S388" s="4"/>
      <c r="T388" s="4" t="b">
        <f t="shared" ca="1" si="101"/>
        <v>0</v>
      </c>
      <c r="U388" t="b">
        <f t="shared" ca="1" si="102"/>
        <v>0</v>
      </c>
      <c r="W388" s="317" t="b">
        <f t="shared" ca="1" si="103"/>
        <v>0</v>
      </c>
      <c r="X388" s="317" t="b">
        <f t="shared" ca="1" si="110"/>
        <v>1</v>
      </c>
      <c r="Y388" s="317" t="b">
        <f t="shared" ca="1" si="104"/>
        <v>0</v>
      </c>
      <c r="Z388" t="b">
        <f t="shared" ca="1" si="105"/>
        <v>0</v>
      </c>
      <c r="AA388" s="37" t="b">
        <f t="shared" ca="1" si="111"/>
        <v>0</v>
      </c>
      <c r="AB388" t="b">
        <f t="shared" ca="1" si="106"/>
        <v>0</v>
      </c>
      <c r="AD388" t="b">
        <f t="shared" ca="1" si="112"/>
        <v>0</v>
      </c>
      <c r="AE388" s="37" t="b">
        <f t="shared" ca="1" si="113"/>
        <v>0</v>
      </c>
      <c r="AF388" t="b">
        <f t="shared" ca="1" si="114"/>
        <v>0</v>
      </c>
      <c r="AG388" s="317" t="b">
        <f t="shared" ca="1" si="115"/>
        <v>0</v>
      </c>
      <c r="AH388" s="317" t="b">
        <f t="shared" ca="1" si="116"/>
        <v>1</v>
      </c>
      <c r="AI388" s="317" t="b">
        <f t="shared" ca="1" si="117"/>
        <v>0</v>
      </c>
    </row>
    <row r="389" spans="1:35" x14ac:dyDescent="0.25">
      <c r="A389">
        <v>357</v>
      </c>
      <c r="B389" s="169">
        <f ca="1">OFFSET(InputPriceData!B$15,CalculationsAndCharts!$A389+$A$11,0,1,1)</f>
        <v>41327</v>
      </c>
      <c r="C389" s="3">
        <f ca="1">OFFSET(InputPriceData!G$15,CalculationsAndCharts!$A389+$A$11,IF($C$7,8,0),1,1)</f>
        <v>1525000</v>
      </c>
      <c r="D389" s="4">
        <f ca="1">OFFSET(InputPriceData!C$15,CalculationsAndCharts!$A389+$A$11,IF($C$7,8,0),1,1)</f>
        <v>54.05</v>
      </c>
      <c r="E389" s="4">
        <f ca="1">OFFSET(InputPriceData!D$15,CalculationsAndCharts!$A389+$A$11,IF($C$7,8,0),1,1)</f>
        <v>54.61</v>
      </c>
      <c r="F389" s="4">
        <f ca="1">OFFSET(InputPriceData!E$15,CalculationsAndCharts!$A389+$A$11,IF($C$7,8,0),1,1)</f>
        <v>54</v>
      </c>
      <c r="G389" s="4">
        <f ca="1">OFFSET(InputPriceData!F$15,CalculationsAndCharts!$A389+$A$11,IF($C$7,8,0),1,1)</f>
        <v>54.44</v>
      </c>
      <c r="H389" s="133"/>
      <c r="I389" s="133"/>
      <c r="J389" s="37">
        <f t="shared" ca="1" si="107"/>
        <v>2444</v>
      </c>
      <c r="K389" s="124">
        <f t="shared" ca="1" si="108"/>
        <v>0.39000000000000057</v>
      </c>
      <c r="L389" s="343">
        <f t="shared" ca="1" si="99"/>
        <v>9.8909258358665139E-2</v>
      </c>
      <c r="M389" s="345">
        <f t="shared" ca="1" si="109"/>
        <v>1.1101364242944123</v>
      </c>
      <c r="N389" s="344">
        <f t="shared" ca="1" si="100"/>
        <v>8.9096489579224933E-2</v>
      </c>
      <c r="O389" s="4"/>
      <c r="P389" s="4"/>
      <c r="Q389" s="3"/>
      <c r="S389" s="4"/>
      <c r="T389" s="4" t="b">
        <f t="shared" ca="1" si="101"/>
        <v>0</v>
      </c>
      <c r="U389" t="b">
        <f t="shared" ca="1" si="102"/>
        <v>0</v>
      </c>
      <c r="W389" s="317" t="b">
        <f t="shared" ca="1" si="103"/>
        <v>0</v>
      </c>
      <c r="X389" s="317" t="b">
        <f t="shared" ca="1" si="110"/>
        <v>1</v>
      </c>
      <c r="Y389" s="317" t="b">
        <f t="shared" ca="1" si="104"/>
        <v>0</v>
      </c>
      <c r="Z389" t="b">
        <f t="shared" ca="1" si="105"/>
        <v>0</v>
      </c>
      <c r="AA389" s="37" t="b">
        <f t="shared" ca="1" si="111"/>
        <v>0</v>
      </c>
      <c r="AB389" t="b">
        <f t="shared" ca="1" si="106"/>
        <v>0</v>
      </c>
      <c r="AD389" t="b">
        <f t="shared" ca="1" si="112"/>
        <v>0</v>
      </c>
      <c r="AE389" s="37" t="b">
        <f t="shared" ca="1" si="113"/>
        <v>0</v>
      </c>
      <c r="AF389" t="b">
        <f t="shared" ca="1" si="114"/>
        <v>0</v>
      </c>
      <c r="AG389" s="317" t="b">
        <f t="shared" ca="1" si="115"/>
        <v>0</v>
      </c>
      <c r="AH389" s="317" t="b">
        <f t="shared" ca="1" si="116"/>
        <v>1</v>
      </c>
      <c r="AI389" s="317" t="b">
        <f t="shared" ca="1" si="117"/>
        <v>0</v>
      </c>
    </row>
    <row r="390" spans="1:35" x14ac:dyDescent="0.25">
      <c r="A390">
        <v>358</v>
      </c>
      <c r="B390" s="169">
        <f ca="1">OFFSET(InputPriceData!B$15,CalculationsAndCharts!$A390+$A$11,0,1,1)</f>
        <v>41326</v>
      </c>
      <c r="C390" s="3">
        <f ca="1">OFFSET(InputPriceData!G$15,CalculationsAndCharts!$A390+$A$11,IF($C$7,8,0),1,1)</f>
        <v>1895900</v>
      </c>
      <c r="D390" s="4">
        <f ca="1">OFFSET(InputPriceData!C$15,CalculationsAndCharts!$A390+$A$11,IF($C$7,8,0),1,1)</f>
        <v>53.89</v>
      </c>
      <c r="E390" s="4">
        <f ca="1">OFFSET(InputPriceData!D$15,CalculationsAndCharts!$A390+$A$11,IF($C$7,8,0),1,1)</f>
        <v>54.13</v>
      </c>
      <c r="F390" s="4">
        <f ca="1">OFFSET(InputPriceData!E$15,CalculationsAndCharts!$A390+$A$11,IF($C$7,8,0),1,1)</f>
        <v>53.66</v>
      </c>
      <c r="G390" s="4">
        <f ca="1">OFFSET(InputPriceData!F$15,CalculationsAndCharts!$A390+$A$11,IF($C$7,8,0),1,1)</f>
        <v>53.94</v>
      </c>
      <c r="H390" s="133"/>
      <c r="I390" s="133"/>
      <c r="J390" s="37">
        <f t="shared" ca="1" si="107"/>
        <v>2443</v>
      </c>
      <c r="K390" s="124">
        <f t="shared" ca="1" si="108"/>
        <v>-0.35000000000000142</v>
      </c>
      <c r="L390" s="343">
        <f t="shared" ca="1" si="99"/>
        <v>0.1161782786519015</v>
      </c>
      <c r="M390" s="345">
        <f t="shared" ca="1" si="109"/>
        <v>1.1202183898026361</v>
      </c>
      <c r="N390" s="344">
        <f t="shared" ca="1" si="100"/>
        <v>0.103710383358704</v>
      </c>
      <c r="O390" s="4"/>
      <c r="P390" s="4"/>
      <c r="Q390" s="3"/>
      <c r="S390" s="4"/>
      <c r="T390" s="4" t="b">
        <f t="shared" ca="1" si="101"/>
        <v>0</v>
      </c>
      <c r="U390" t="b">
        <f t="shared" ca="1" si="102"/>
        <v>0</v>
      </c>
      <c r="W390" s="317" t="b">
        <f t="shared" ca="1" si="103"/>
        <v>0</v>
      </c>
      <c r="X390" s="317" t="b">
        <f t="shared" ca="1" si="110"/>
        <v>1</v>
      </c>
      <c r="Y390" s="317" t="b">
        <f t="shared" ca="1" si="104"/>
        <v>0</v>
      </c>
      <c r="Z390" t="b">
        <f t="shared" ca="1" si="105"/>
        <v>0</v>
      </c>
      <c r="AA390" s="37" t="b">
        <f t="shared" ca="1" si="111"/>
        <v>0</v>
      </c>
      <c r="AB390" t="b">
        <f t="shared" ca="1" si="106"/>
        <v>0</v>
      </c>
      <c r="AD390" t="b">
        <f t="shared" ca="1" si="112"/>
        <v>0</v>
      </c>
      <c r="AE390" s="37" t="b">
        <f t="shared" ca="1" si="113"/>
        <v>0</v>
      </c>
      <c r="AF390" t="b">
        <f t="shared" ca="1" si="114"/>
        <v>0</v>
      </c>
      <c r="AG390" s="317" t="b">
        <f t="shared" ca="1" si="115"/>
        <v>0</v>
      </c>
      <c r="AH390" s="317" t="b">
        <f t="shared" ca="1" si="116"/>
        <v>1</v>
      </c>
      <c r="AI390" s="317" t="b">
        <f t="shared" ca="1" si="117"/>
        <v>0</v>
      </c>
    </row>
    <row r="391" spans="1:35" x14ac:dyDescent="0.25">
      <c r="A391">
        <v>359</v>
      </c>
      <c r="B391" s="169">
        <f ca="1">OFFSET(InputPriceData!B$15,CalculationsAndCharts!$A391+$A$11,0,1,1)</f>
        <v>41325</v>
      </c>
      <c r="C391" s="3">
        <f ca="1">OFFSET(InputPriceData!G$15,CalculationsAndCharts!$A391+$A$11,IF($C$7,8,0),1,1)</f>
        <v>1546000</v>
      </c>
      <c r="D391" s="4">
        <f ca="1">OFFSET(InputPriceData!C$15,CalculationsAndCharts!$A391+$A$11,IF($C$7,8,0),1,1)</f>
        <v>54.24</v>
      </c>
      <c r="E391" s="4">
        <f ca="1">OFFSET(InputPriceData!D$15,CalculationsAndCharts!$A391+$A$11,IF($C$7,8,0),1,1)</f>
        <v>54.64</v>
      </c>
      <c r="F391" s="4">
        <f ca="1">OFFSET(InputPriceData!E$15,CalculationsAndCharts!$A391+$A$11,IF($C$7,8,0),1,1)</f>
        <v>54.05</v>
      </c>
      <c r="G391" s="4">
        <f ca="1">OFFSET(InputPriceData!F$15,CalculationsAndCharts!$A391+$A$11,IF($C$7,8,0),1,1)</f>
        <v>54.05</v>
      </c>
      <c r="H391" s="133"/>
      <c r="I391" s="133"/>
      <c r="J391" s="37">
        <f t="shared" ca="1" si="107"/>
        <v>2442</v>
      </c>
      <c r="K391" s="124">
        <f t="shared" ca="1" si="108"/>
        <v>7.0000000000000284E-2</v>
      </c>
      <c r="L391" s="343">
        <f t="shared" ca="1" si="99"/>
        <v>0.13125566893492541</v>
      </c>
      <c r="M391" s="345">
        <f t="shared" ca="1" si="109"/>
        <v>1.1303919170561414</v>
      </c>
      <c r="N391" s="344">
        <f t="shared" ca="1" si="100"/>
        <v>0.11611518709082076</v>
      </c>
      <c r="O391" s="4"/>
      <c r="P391" s="4"/>
      <c r="Q391" s="3"/>
      <c r="S391" s="4"/>
      <c r="T391" s="4" t="b">
        <f t="shared" ca="1" si="101"/>
        <v>0</v>
      </c>
      <c r="U391" t="b">
        <f t="shared" ca="1" si="102"/>
        <v>0</v>
      </c>
      <c r="W391" s="317" t="b">
        <f t="shared" ca="1" si="103"/>
        <v>0</v>
      </c>
      <c r="X391" s="317" t="b">
        <f t="shared" ca="1" si="110"/>
        <v>1</v>
      </c>
      <c r="Y391" s="317" t="b">
        <f t="shared" ca="1" si="104"/>
        <v>0</v>
      </c>
      <c r="Z391" t="b">
        <f t="shared" ca="1" si="105"/>
        <v>0</v>
      </c>
      <c r="AA391" s="37" t="b">
        <f t="shared" ca="1" si="111"/>
        <v>0</v>
      </c>
      <c r="AB391" t="b">
        <f t="shared" ca="1" si="106"/>
        <v>0</v>
      </c>
      <c r="AD391" t="b">
        <f t="shared" ca="1" si="112"/>
        <v>0</v>
      </c>
      <c r="AE391" s="37" t="b">
        <f t="shared" ca="1" si="113"/>
        <v>0</v>
      </c>
      <c r="AF391" t="b">
        <f t="shared" ca="1" si="114"/>
        <v>0</v>
      </c>
      <c r="AG391" s="317" t="b">
        <f t="shared" ca="1" si="115"/>
        <v>0</v>
      </c>
      <c r="AH391" s="317" t="b">
        <f t="shared" ca="1" si="116"/>
        <v>1</v>
      </c>
      <c r="AI391" s="317" t="b">
        <f t="shared" ca="1" si="117"/>
        <v>0</v>
      </c>
    </row>
    <row r="392" spans="1:35" x14ac:dyDescent="0.25">
      <c r="A392">
        <v>360</v>
      </c>
      <c r="B392" s="169">
        <f ca="1">OFFSET(InputPriceData!B$15,CalculationsAndCharts!$A392+$A$11,0,1,1)</f>
        <v>41324</v>
      </c>
      <c r="C392" s="3">
        <f ca="1">OFFSET(InputPriceData!G$15,CalculationsAndCharts!$A392+$A$11,IF($C$7,8,0),1,1)</f>
        <v>2389000</v>
      </c>
      <c r="D392" s="4">
        <f ca="1">OFFSET(InputPriceData!C$15,CalculationsAndCharts!$A392+$A$11,IF($C$7,8,0),1,1)</f>
        <v>54.03</v>
      </c>
      <c r="E392" s="4">
        <f ca="1">OFFSET(InputPriceData!D$15,CalculationsAndCharts!$A392+$A$11,IF($C$7,8,0),1,1)</f>
        <v>54.29</v>
      </c>
      <c r="F392" s="4">
        <f ca="1">OFFSET(InputPriceData!E$15,CalculationsAndCharts!$A392+$A$11,IF($C$7,8,0),1,1)</f>
        <v>54</v>
      </c>
      <c r="G392" s="4">
        <f ca="1">OFFSET(InputPriceData!F$15,CalculationsAndCharts!$A392+$A$11,IF($C$7,8,0),1,1)</f>
        <v>54.29</v>
      </c>
      <c r="H392" s="133"/>
      <c r="I392" s="133"/>
      <c r="J392" s="37">
        <f t="shared" ca="1" si="107"/>
        <v>2441</v>
      </c>
      <c r="K392" s="124">
        <f t="shared" ca="1" si="108"/>
        <v>0.53000000000000114</v>
      </c>
      <c r="L392" s="343">
        <f t="shared" ca="1" si="99"/>
        <v>0.12134509090155056</v>
      </c>
      <c r="M392" s="345">
        <f t="shared" ca="1" si="109"/>
        <v>1.1406578375944918</v>
      </c>
      <c r="N392" s="344">
        <f t="shared" ca="1" si="100"/>
        <v>0.10638167459354204</v>
      </c>
      <c r="O392" s="4"/>
      <c r="P392" s="4"/>
      <c r="Q392" s="3"/>
      <c r="S392" s="4"/>
      <c r="T392" s="4" t="b">
        <f t="shared" ca="1" si="101"/>
        <v>0</v>
      </c>
      <c r="U392" t="b">
        <f t="shared" ca="1" si="102"/>
        <v>0</v>
      </c>
      <c r="W392" s="317" t="b">
        <f t="shared" ca="1" si="103"/>
        <v>0</v>
      </c>
      <c r="X392" s="317" t="b">
        <f t="shared" ca="1" si="110"/>
        <v>1</v>
      </c>
      <c r="Y392" s="317" t="b">
        <f t="shared" ca="1" si="104"/>
        <v>0</v>
      </c>
      <c r="Z392" t="b">
        <f t="shared" ca="1" si="105"/>
        <v>0</v>
      </c>
      <c r="AA392" s="37" t="b">
        <f t="shared" ca="1" si="111"/>
        <v>0</v>
      </c>
      <c r="AB392" t="b">
        <f t="shared" ca="1" si="106"/>
        <v>0</v>
      </c>
      <c r="AD392" t="b">
        <f t="shared" ca="1" si="112"/>
        <v>0</v>
      </c>
      <c r="AE392" s="37" t="b">
        <f t="shared" ca="1" si="113"/>
        <v>0</v>
      </c>
      <c r="AF392" t="b">
        <f t="shared" ca="1" si="114"/>
        <v>0</v>
      </c>
      <c r="AG392" s="317" t="b">
        <f t="shared" ca="1" si="115"/>
        <v>0</v>
      </c>
      <c r="AH392" s="317" t="b">
        <f t="shared" ca="1" si="116"/>
        <v>1</v>
      </c>
      <c r="AI392" s="317" t="b">
        <f t="shared" ca="1" si="117"/>
        <v>0</v>
      </c>
    </row>
    <row r="393" spans="1:35" x14ac:dyDescent="0.25">
      <c r="A393">
        <v>361</v>
      </c>
      <c r="B393" s="169">
        <f ca="1">OFFSET(InputPriceData!B$15,CalculationsAndCharts!$A393+$A$11,0,1,1)</f>
        <v>41320</v>
      </c>
      <c r="C393" s="3">
        <f ca="1">OFFSET(InputPriceData!G$15,CalculationsAndCharts!$A393+$A$11,IF($C$7,8,0),1,1)</f>
        <v>2396100</v>
      </c>
      <c r="D393" s="4">
        <f ca="1">OFFSET(InputPriceData!C$15,CalculationsAndCharts!$A393+$A$11,IF($C$7,8,0),1,1)</f>
        <v>53.52</v>
      </c>
      <c r="E393" s="4">
        <f ca="1">OFFSET(InputPriceData!D$15,CalculationsAndCharts!$A393+$A$11,IF($C$7,8,0),1,1)</f>
        <v>54.12</v>
      </c>
      <c r="F393" s="4">
        <f ca="1">OFFSET(InputPriceData!E$15,CalculationsAndCharts!$A393+$A$11,IF($C$7,8,0),1,1)</f>
        <v>53.45</v>
      </c>
      <c r="G393" s="4">
        <f ca="1">OFFSET(InputPriceData!F$15,CalculationsAndCharts!$A393+$A$11,IF($C$7,8,0),1,1)</f>
        <v>53.98</v>
      </c>
      <c r="H393" s="133"/>
      <c r="I393" s="133"/>
      <c r="J393" s="37">
        <f t="shared" ca="1" si="107"/>
        <v>2440</v>
      </c>
      <c r="K393" s="124">
        <f t="shared" ca="1" si="108"/>
        <v>9.9999999999980105E-3</v>
      </c>
      <c r="L393" s="343">
        <f t="shared" ca="1" si="99"/>
        <v>0.12790316387715947</v>
      </c>
      <c r="M393" s="345">
        <f t="shared" ca="1" si="109"/>
        <v>1.1510169905090735</v>
      </c>
      <c r="N393" s="344">
        <f t="shared" ca="1" si="100"/>
        <v>0.11112187303211769</v>
      </c>
      <c r="O393" s="4"/>
      <c r="P393" s="4"/>
      <c r="Q393" s="3"/>
      <c r="S393" s="4"/>
      <c r="T393" s="4" t="b">
        <f t="shared" ca="1" si="101"/>
        <v>0</v>
      </c>
      <c r="U393" t="b">
        <f t="shared" ca="1" si="102"/>
        <v>0</v>
      </c>
      <c r="W393" s="317" t="b">
        <f t="shared" ca="1" si="103"/>
        <v>0</v>
      </c>
      <c r="X393" s="317" t="b">
        <f t="shared" ca="1" si="110"/>
        <v>1</v>
      </c>
      <c r="Y393" s="317" t="b">
        <f t="shared" ca="1" si="104"/>
        <v>0</v>
      </c>
      <c r="Z393" t="b">
        <f t="shared" ca="1" si="105"/>
        <v>0</v>
      </c>
      <c r="AA393" s="37" t="b">
        <f t="shared" ca="1" si="111"/>
        <v>0</v>
      </c>
      <c r="AB393" t="b">
        <f t="shared" ca="1" si="106"/>
        <v>0</v>
      </c>
      <c r="AD393" t="b">
        <f t="shared" ca="1" si="112"/>
        <v>0</v>
      </c>
      <c r="AE393" s="37" t="b">
        <f t="shared" ca="1" si="113"/>
        <v>0</v>
      </c>
      <c r="AF393" t="b">
        <f t="shared" ca="1" si="114"/>
        <v>0</v>
      </c>
      <c r="AG393" s="317" t="b">
        <f t="shared" ca="1" si="115"/>
        <v>0</v>
      </c>
      <c r="AH393" s="317" t="b">
        <f t="shared" ca="1" si="116"/>
        <v>1</v>
      </c>
      <c r="AI393" s="317" t="b">
        <f t="shared" ca="1" si="117"/>
        <v>0</v>
      </c>
    </row>
    <row r="394" spans="1:35" x14ac:dyDescent="0.25">
      <c r="A394">
        <v>362</v>
      </c>
      <c r="B394" s="169">
        <f ca="1">OFFSET(InputPriceData!B$15,CalculationsAndCharts!$A394+$A$11,0,1,1)</f>
        <v>41319</v>
      </c>
      <c r="C394" s="3">
        <f ca="1">OFFSET(InputPriceData!G$15,CalculationsAndCharts!$A394+$A$11,IF($C$7,8,0),1,1)</f>
        <v>1691400</v>
      </c>
      <c r="D394" s="4">
        <f ca="1">OFFSET(InputPriceData!C$15,CalculationsAndCharts!$A394+$A$11,IF($C$7,8,0),1,1)</f>
        <v>53.81</v>
      </c>
      <c r="E394" s="4">
        <f ca="1">OFFSET(InputPriceData!D$15,CalculationsAndCharts!$A394+$A$11,IF($C$7,8,0),1,1)</f>
        <v>54.18</v>
      </c>
      <c r="F394" s="4">
        <f ca="1">OFFSET(InputPriceData!E$15,CalculationsAndCharts!$A394+$A$11,IF($C$7,8,0),1,1)</f>
        <v>53.54</v>
      </c>
      <c r="G394" s="4">
        <f ca="1">OFFSET(InputPriceData!F$15,CalculationsAndCharts!$A394+$A$11,IF($C$7,8,0),1,1)</f>
        <v>53.76</v>
      </c>
      <c r="H394" s="133"/>
      <c r="I394" s="133"/>
      <c r="J394" s="37">
        <f t="shared" ca="1" si="107"/>
        <v>2439</v>
      </c>
      <c r="K394" s="124">
        <f t="shared" ca="1" si="108"/>
        <v>-0.60000000000000142</v>
      </c>
      <c r="L394" s="343">
        <f t="shared" ca="1" si="99"/>
        <v>0.15563620876779266</v>
      </c>
      <c r="M394" s="345">
        <f t="shared" ca="1" si="109"/>
        <v>1.1614702225116786</v>
      </c>
      <c r="N394" s="344">
        <f t="shared" ca="1" si="100"/>
        <v>0.13399931031484341</v>
      </c>
      <c r="O394" s="4"/>
      <c r="P394" s="4"/>
      <c r="Q394" s="3"/>
      <c r="S394" s="4"/>
      <c r="T394" s="4" t="b">
        <f t="shared" ca="1" si="101"/>
        <v>0</v>
      </c>
      <c r="U394" t="b">
        <f t="shared" ca="1" si="102"/>
        <v>0</v>
      </c>
      <c r="W394" s="317" t="b">
        <f t="shared" ca="1" si="103"/>
        <v>0</v>
      </c>
      <c r="X394" s="317" t="b">
        <f t="shared" ca="1" si="110"/>
        <v>1</v>
      </c>
      <c r="Y394" s="317" t="b">
        <f t="shared" ca="1" si="104"/>
        <v>0</v>
      </c>
      <c r="Z394" t="b">
        <f t="shared" ca="1" si="105"/>
        <v>0</v>
      </c>
      <c r="AA394" s="37" t="b">
        <f t="shared" ca="1" si="111"/>
        <v>0</v>
      </c>
      <c r="AB394" t="b">
        <f t="shared" ca="1" si="106"/>
        <v>0</v>
      </c>
      <c r="AD394" t="b">
        <f t="shared" ca="1" si="112"/>
        <v>0</v>
      </c>
      <c r="AE394" s="37" t="b">
        <f t="shared" ca="1" si="113"/>
        <v>0</v>
      </c>
      <c r="AF394" t="b">
        <f t="shared" ca="1" si="114"/>
        <v>0</v>
      </c>
      <c r="AG394" s="317" t="b">
        <f t="shared" ca="1" si="115"/>
        <v>0</v>
      </c>
      <c r="AH394" s="317" t="b">
        <f t="shared" ca="1" si="116"/>
        <v>1</v>
      </c>
      <c r="AI394" s="317" t="b">
        <f t="shared" ca="1" si="117"/>
        <v>0</v>
      </c>
    </row>
    <row r="395" spans="1:35" x14ac:dyDescent="0.25">
      <c r="A395">
        <v>363</v>
      </c>
      <c r="B395" s="169">
        <f ca="1">OFFSET(InputPriceData!B$15,CalculationsAndCharts!$A395+$A$11,0,1,1)</f>
        <v>41318</v>
      </c>
      <c r="C395" s="3">
        <f ca="1">OFFSET(InputPriceData!G$15,CalculationsAndCharts!$A395+$A$11,IF($C$7,8,0),1,1)</f>
        <v>1426400</v>
      </c>
      <c r="D395" s="4">
        <f ca="1">OFFSET(InputPriceData!C$15,CalculationsAndCharts!$A395+$A$11,IF($C$7,8,0),1,1)</f>
        <v>54.45</v>
      </c>
      <c r="E395" s="4">
        <f ca="1">OFFSET(InputPriceData!D$15,CalculationsAndCharts!$A395+$A$11,IF($C$7,8,0),1,1)</f>
        <v>54.49</v>
      </c>
      <c r="F395" s="4">
        <f ca="1">OFFSET(InputPriceData!E$15,CalculationsAndCharts!$A395+$A$11,IF($C$7,8,0),1,1)</f>
        <v>53.8</v>
      </c>
      <c r="G395" s="4">
        <f ca="1">OFFSET(InputPriceData!F$15,CalculationsAndCharts!$A395+$A$11,IF($C$7,8,0),1,1)</f>
        <v>53.97</v>
      </c>
      <c r="H395" s="133"/>
      <c r="I395" s="133"/>
      <c r="J395" s="37">
        <f t="shared" ca="1" si="107"/>
        <v>2438</v>
      </c>
      <c r="K395" s="124">
        <f t="shared" ca="1" si="108"/>
        <v>-0.57999999999999829</v>
      </c>
      <c r="L395" s="343">
        <f t="shared" ca="1" si="99"/>
        <v>0.14335848423474706</v>
      </c>
      <c r="M395" s="345">
        <f t="shared" ca="1" si="109"/>
        <v>1.1720183880037121</v>
      </c>
      <c r="N395" s="344">
        <f t="shared" ca="1" si="100"/>
        <v>0.1223176067048984</v>
      </c>
      <c r="O395" s="4"/>
      <c r="P395" s="4"/>
      <c r="Q395" s="3"/>
      <c r="S395" s="4"/>
      <c r="T395" s="4" t="b">
        <f t="shared" ca="1" si="101"/>
        <v>0</v>
      </c>
      <c r="U395" t="b">
        <f t="shared" ca="1" si="102"/>
        <v>0</v>
      </c>
      <c r="W395" s="317" t="b">
        <f t="shared" ca="1" si="103"/>
        <v>1</v>
      </c>
      <c r="X395" s="317" t="b">
        <f t="shared" ca="1" si="110"/>
        <v>1</v>
      </c>
      <c r="Y395" s="317" t="b">
        <f t="shared" ca="1" si="104"/>
        <v>0</v>
      </c>
      <c r="Z395" t="b">
        <f t="shared" ca="1" si="105"/>
        <v>0</v>
      </c>
      <c r="AA395" s="37" t="b">
        <f t="shared" ca="1" si="111"/>
        <v>0</v>
      </c>
      <c r="AB395" t="b">
        <f t="shared" ca="1" si="106"/>
        <v>1</v>
      </c>
      <c r="AD395" t="b">
        <f t="shared" ca="1" si="112"/>
        <v>0</v>
      </c>
      <c r="AE395" s="37" t="b">
        <f t="shared" ca="1" si="113"/>
        <v>0</v>
      </c>
      <c r="AF395" t="b">
        <f t="shared" ca="1" si="114"/>
        <v>1</v>
      </c>
      <c r="AG395" s="317" t="b">
        <f t="shared" ca="1" si="115"/>
        <v>1</v>
      </c>
      <c r="AH395" s="317" t="b">
        <f t="shared" ca="1" si="116"/>
        <v>1</v>
      </c>
      <c r="AI395" s="317" t="b">
        <f t="shared" ca="1" si="117"/>
        <v>0</v>
      </c>
    </row>
    <row r="396" spans="1:35" x14ac:dyDescent="0.25">
      <c r="A396">
        <v>364</v>
      </c>
      <c r="B396" s="169">
        <f ca="1">OFFSET(InputPriceData!B$15,CalculationsAndCharts!$A396+$A$11,0,1,1)</f>
        <v>41317</v>
      </c>
      <c r="C396" s="3">
        <f ca="1">OFFSET(InputPriceData!G$15,CalculationsAndCharts!$A396+$A$11,IF($C$7,8,0),1,1)</f>
        <v>1902900</v>
      </c>
      <c r="D396" s="4">
        <f ca="1">OFFSET(InputPriceData!C$15,CalculationsAndCharts!$A396+$A$11,IF($C$7,8,0),1,1)</f>
        <v>54.67</v>
      </c>
      <c r="E396" s="4">
        <f ca="1">OFFSET(InputPriceData!D$15,CalculationsAndCharts!$A396+$A$11,IF($C$7,8,0),1,1)</f>
        <v>54.71</v>
      </c>
      <c r="F396" s="4">
        <f ca="1">OFFSET(InputPriceData!E$15,CalculationsAndCharts!$A396+$A$11,IF($C$7,8,0),1,1)</f>
        <v>54.23</v>
      </c>
      <c r="G396" s="4">
        <f ca="1">OFFSET(InputPriceData!F$15,CalculationsAndCharts!$A396+$A$11,IF($C$7,8,0),1,1)</f>
        <v>54.36</v>
      </c>
      <c r="H396" s="133"/>
      <c r="I396" s="133"/>
      <c r="J396" s="37">
        <f t="shared" ca="1" si="107"/>
        <v>2437</v>
      </c>
      <c r="K396" s="124">
        <f t="shared" ca="1" si="108"/>
        <v>0.20000000000000284</v>
      </c>
      <c r="L396" s="343">
        <f t="shared" ca="1" si="99"/>
        <v>3.3859847092768597E-2</v>
      </c>
      <c r="M396" s="345">
        <f t="shared" ca="1" si="109"/>
        <v>1.1826623491460262</v>
      </c>
      <c r="N396" s="344">
        <f t="shared" ca="1" si="100"/>
        <v>2.8630189434218505E-2</v>
      </c>
      <c r="O396" s="4"/>
      <c r="P396" s="4"/>
      <c r="Q396" s="3"/>
      <c r="S396" s="4"/>
      <c r="T396" s="4" t="b">
        <f t="shared" ca="1" si="101"/>
        <v>1</v>
      </c>
      <c r="U396" t="b">
        <f t="shared" ca="1" si="102"/>
        <v>0</v>
      </c>
      <c r="W396" s="317" t="b">
        <f t="shared" ca="1" si="103"/>
        <v>0</v>
      </c>
      <c r="X396" s="317" t="b">
        <f t="shared" ca="1" si="110"/>
        <v>0</v>
      </c>
      <c r="Y396" s="317" t="b">
        <f t="shared" ca="1" si="104"/>
        <v>0</v>
      </c>
      <c r="Z396" t="b">
        <f t="shared" ca="1" si="105"/>
        <v>0</v>
      </c>
      <c r="AA396" s="37" t="b">
        <f t="shared" ca="1" si="111"/>
        <v>1</v>
      </c>
      <c r="AB396" t="b">
        <f t="shared" ca="1" si="106"/>
        <v>0</v>
      </c>
      <c r="AD396" t="b">
        <f t="shared" ca="1" si="112"/>
        <v>0</v>
      </c>
      <c r="AE396" s="37" t="b">
        <f t="shared" ca="1" si="113"/>
        <v>1</v>
      </c>
      <c r="AF396" t="b">
        <f t="shared" ca="1" si="114"/>
        <v>0</v>
      </c>
      <c r="AG396" s="317" t="b">
        <f t="shared" ca="1" si="115"/>
        <v>0</v>
      </c>
      <c r="AH396" s="317" t="b">
        <f t="shared" ca="1" si="116"/>
        <v>0</v>
      </c>
      <c r="AI396" s="317" t="b">
        <f t="shared" ca="1" si="117"/>
        <v>0</v>
      </c>
    </row>
    <row r="397" spans="1:35" x14ac:dyDescent="0.25">
      <c r="A397">
        <v>365</v>
      </c>
      <c r="B397" s="169">
        <f ca="1">OFFSET(InputPriceData!B$15,CalculationsAndCharts!$A397+$A$11,0,1,1)</f>
        <v>41316</v>
      </c>
      <c r="C397" s="3">
        <f ca="1">OFFSET(InputPriceData!G$15,CalculationsAndCharts!$A397+$A$11,IF($C$7,8,0),1,1)</f>
        <v>2227500</v>
      </c>
      <c r="D397" s="4">
        <f ca="1">OFFSET(InputPriceData!C$15,CalculationsAndCharts!$A397+$A$11,IF($C$7,8,0),1,1)</f>
        <v>54.14</v>
      </c>
      <c r="E397" s="4">
        <f ca="1">OFFSET(InputPriceData!D$15,CalculationsAndCharts!$A397+$A$11,IF($C$7,8,0),1,1)</f>
        <v>54.63</v>
      </c>
      <c r="F397" s="4">
        <f ca="1">OFFSET(InputPriceData!E$15,CalculationsAndCharts!$A397+$A$11,IF($C$7,8,0),1,1)</f>
        <v>53.83</v>
      </c>
      <c r="G397" s="4">
        <f ca="1">OFFSET(InputPriceData!F$15,CalculationsAndCharts!$A397+$A$11,IF($C$7,8,0),1,1)</f>
        <v>54.55</v>
      </c>
      <c r="H397" s="133"/>
      <c r="I397" s="133"/>
      <c r="J397" s="37">
        <f t="shared" ca="1" si="107"/>
        <v>2436</v>
      </c>
      <c r="K397" s="124">
        <f t="shared" ca="1" si="108"/>
        <v>0.43999999999999773</v>
      </c>
      <c r="L397" s="343">
        <f t="shared" ca="1" si="99"/>
        <v>-0.1644595304601803</v>
      </c>
      <c r="M397" s="345">
        <f t="shared" ca="1" si="109"/>
        <v>1.1934029759293907</v>
      </c>
      <c r="N397" s="344">
        <f t="shared" ca="1" si="100"/>
        <v>-0.1378072065993497</v>
      </c>
      <c r="O397" s="4"/>
      <c r="P397" s="4"/>
      <c r="Q397" s="3"/>
      <c r="S397" s="4"/>
      <c r="T397" s="4" t="b">
        <f t="shared" ca="1" si="101"/>
        <v>0</v>
      </c>
      <c r="U397" t="b">
        <f t="shared" ca="1" si="102"/>
        <v>0</v>
      </c>
      <c r="W397" s="317" t="b">
        <f t="shared" ca="1" si="103"/>
        <v>0</v>
      </c>
      <c r="X397" s="317" t="b">
        <f t="shared" ca="1" si="110"/>
        <v>0</v>
      </c>
      <c r="Y397" s="317" t="b">
        <f t="shared" ca="1" si="104"/>
        <v>0</v>
      </c>
      <c r="Z397" t="b">
        <f t="shared" ca="1" si="105"/>
        <v>0</v>
      </c>
      <c r="AA397" s="37" t="b">
        <f t="shared" ca="1" si="111"/>
        <v>1</v>
      </c>
      <c r="AB397" t="b">
        <f t="shared" ca="1" si="106"/>
        <v>0</v>
      </c>
      <c r="AD397" t="b">
        <f t="shared" ca="1" si="112"/>
        <v>0</v>
      </c>
      <c r="AE397" s="37" t="b">
        <f t="shared" ca="1" si="113"/>
        <v>1</v>
      </c>
      <c r="AF397" t="b">
        <f t="shared" ca="1" si="114"/>
        <v>0</v>
      </c>
      <c r="AG397" s="317" t="b">
        <f t="shared" ca="1" si="115"/>
        <v>0</v>
      </c>
      <c r="AH397" s="317" t="b">
        <f t="shared" ca="1" si="116"/>
        <v>0</v>
      </c>
      <c r="AI397" s="317" t="b">
        <f t="shared" ca="1" si="117"/>
        <v>0</v>
      </c>
    </row>
    <row r="398" spans="1:35" x14ac:dyDescent="0.25">
      <c r="A398">
        <v>366</v>
      </c>
      <c r="B398" s="169">
        <f ca="1">OFFSET(InputPriceData!B$15,CalculationsAndCharts!$A398+$A$11,0,1,1)</f>
        <v>41313</v>
      </c>
      <c r="C398" s="3">
        <f ca="1">OFFSET(InputPriceData!G$15,CalculationsAndCharts!$A398+$A$11,IF($C$7,8,0),1,1)</f>
        <v>1495000</v>
      </c>
      <c r="D398" s="4">
        <f ca="1">OFFSET(InputPriceData!C$15,CalculationsAndCharts!$A398+$A$11,IF($C$7,8,0),1,1)</f>
        <v>54.12</v>
      </c>
      <c r="E398" s="4">
        <f ca="1">OFFSET(InputPriceData!D$15,CalculationsAndCharts!$A398+$A$11,IF($C$7,8,0),1,1)</f>
        <v>54.22</v>
      </c>
      <c r="F398" s="4">
        <f ca="1">OFFSET(InputPriceData!E$15,CalculationsAndCharts!$A398+$A$11,IF($C$7,8,0),1,1)</f>
        <v>53.77</v>
      </c>
      <c r="G398" s="4">
        <f ca="1">OFFSET(InputPriceData!F$15,CalculationsAndCharts!$A398+$A$11,IF($C$7,8,0),1,1)</f>
        <v>54.16</v>
      </c>
      <c r="H398" s="133"/>
      <c r="I398" s="133"/>
      <c r="J398" s="37">
        <f t="shared" ca="1" si="107"/>
        <v>2435</v>
      </c>
      <c r="K398" s="124">
        <f t="shared" ca="1" si="108"/>
        <v>0.73999999999999488</v>
      </c>
      <c r="L398" s="343">
        <f t="shared" ca="1" si="99"/>
        <v>-0.41400552961741399</v>
      </c>
      <c r="M398" s="345">
        <f t="shared" ca="1" si="109"/>
        <v>1.2042411462456011</v>
      </c>
      <c r="N398" s="344">
        <f t="shared" ca="1" si="100"/>
        <v>-0.34378955652539955</v>
      </c>
      <c r="O398" s="4"/>
      <c r="P398" s="4"/>
      <c r="Q398" s="3"/>
      <c r="S398" s="4"/>
      <c r="T398" s="4" t="b">
        <f t="shared" ca="1" si="101"/>
        <v>0</v>
      </c>
      <c r="U398" t="b">
        <f t="shared" ca="1" si="102"/>
        <v>0</v>
      </c>
      <c r="W398" s="317" t="b">
        <f t="shared" ca="1" si="103"/>
        <v>0</v>
      </c>
      <c r="X398" s="317" t="b">
        <f t="shared" ca="1" si="110"/>
        <v>0</v>
      </c>
      <c r="Y398" s="317" t="b">
        <f t="shared" ca="1" si="104"/>
        <v>0</v>
      </c>
      <c r="Z398" t="b">
        <f t="shared" ca="1" si="105"/>
        <v>0</v>
      </c>
      <c r="AA398" s="37" t="b">
        <f t="shared" ca="1" si="111"/>
        <v>1</v>
      </c>
      <c r="AB398" t="b">
        <f t="shared" ca="1" si="106"/>
        <v>0</v>
      </c>
      <c r="AD398" t="b">
        <f t="shared" ca="1" si="112"/>
        <v>0</v>
      </c>
      <c r="AE398" s="37" t="b">
        <f t="shared" ca="1" si="113"/>
        <v>1</v>
      </c>
      <c r="AF398" t="b">
        <f t="shared" ca="1" si="114"/>
        <v>0</v>
      </c>
      <c r="AG398" s="317" t="b">
        <f t="shared" ca="1" si="115"/>
        <v>0</v>
      </c>
      <c r="AH398" s="317" t="b">
        <f t="shared" ca="1" si="116"/>
        <v>0</v>
      </c>
      <c r="AI398" s="317" t="b">
        <f t="shared" ca="1" si="117"/>
        <v>0</v>
      </c>
    </row>
    <row r="399" spans="1:35" x14ac:dyDescent="0.25">
      <c r="A399">
        <v>367</v>
      </c>
      <c r="B399" s="169">
        <f ca="1">OFFSET(InputPriceData!B$15,CalculationsAndCharts!$A399+$A$11,0,1,1)</f>
        <v>41312</v>
      </c>
      <c r="C399" s="3">
        <f ca="1">OFFSET(InputPriceData!G$15,CalculationsAndCharts!$A399+$A$11,IF($C$7,8,0),1,1)</f>
        <v>2229100</v>
      </c>
      <c r="D399" s="4">
        <f ca="1">OFFSET(InputPriceData!C$15,CalculationsAndCharts!$A399+$A$11,IF($C$7,8,0),1,1)</f>
        <v>53.43</v>
      </c>
      <c r="E399" s="4">
        <f ca="1">OFFSET(InputPriceData!D$15,CalculationsAndCharts!$A399+$A$11,IF($C$7,8,0),1,1)</f>
        <v>54.22</v>
      </c>
      <c r="F399" s="4">
        <f ca="1">OFFSET(InputPriceData!E$15,CalculationsAndCharts!$A399+$A$11,IF($C$7,8,0),1,1)</f>
        <v>53.32</v>
      </c>
      <c r="G399" s="4">
        <f ca="1">OFFSET(InputPriceData!F$15,CalculationsAndCharts!$A399+$A$11,IF($C$7,8,0),1,1)</f>
        <v>54.11</v>
      </c>
      <c r="H399" s="133"/>
      <c r="I399" s="133"/>
      <c r="J399" s="37">
        <f t="shared" ca="1" si="107"/>
        <v>2434</v>
      </c>
      <c r="K399" s="124">
        <f t="shared" ca="1" si="108"/>
        <v>0.60000000000000142</v>
      </c>
      <c r="L399" s="343">
        <f t="shared" ca="1" si="99"/>
        <v>-0.67941663437652433</v>
      </c>
      <c r="M399" s="345">
        <f t="shared" ca="1" si="109"/>
        <v>1.2151777459592341</v>
      </c>
      <c r="N399" s="344">
        <f t="shared" ca="1" si="100"/>
        <v>-0.55910885188257631</v>
      </c>
      <c r="O399" s="4"/>
      <c r="P399" s="4"/>
      <c r="Q399" s="3"/>
      <c r="S399" s="4"/>
      <c r="T399" s="4" t="b">
        <f t="shared" ca="1" si="101"/>
        <v>0</v>
      </c>
      <c r="U399" t="b">
        <f t="shared" ca="1" si="102"/>
        <v>0</v>
      </c>
      <c r="W399" s="317" t="b">
        <f t="shared" ca="1" si="103"/>
        <v>0</v>
      </c>
      <c r="X399" s="317" t="b">
        <f t="shared" ca="1" si="110"/>
        <v>0</v>
      </c>
      <c r="Y399" s="317" t="b">
        <f t="shared" ca="1" si="104"/>
        <v>0</v>
      </c>
      <c r="Z399" t="b">
        <f t="shared" ca="1" si="105"/>
        <v>0</v>
      </c>
      <c r="AA399" s="37" t="b">
        <f t="shared" ca="1" si="111"/>
        <v>1</v>
      </c>
      <c r="AB399" t="b">
        <f t="shared" ca="1" si="106"/>
        <v>0</v>
      </c>
      <c r="AD399" t="b">
        <f t="shared" ca="1" si="112"/>
        <v>0</v>
      </c>
      <c r="AE399" s="37" t="b">
        <f t="shared" ca="1" si="113"/>
        <v>1</v>
      </c>
      <c r="AF399" t="b">
        <f t="shared" ca="1" si="114"/>
        <v>0</v>
      </c>
      <c r="AG399" s="317" t="b">
        <f t="shared" ca="1" si="115"/>
        <v>0</v>
      </c>
      <c r="AH399" s="317" t="b">
        <f t="shared" ca="1" si="116"/>
        <v>0</v>
      </c>
      <c r="AI399" s="317" t="b">
        <f t="shared" ca="1" si="117"/>
        <v>0</v>
      </c>
    </row>
    <row r="400" spans="1:35" x14ac:dyDescent="0.25">
      <c r="A400">
        <v>368</v>
      </c>
      <c r="B400" s="169">
        <f ca="1">OFFSET(InputPriceData!B$15,CalculationsAndCharts!$A400+$A$11,0,1,1)</f>
        <v>41311</v>
      </c>
      <c r="C400" s="3">
        <f ca="1">OFFSET(InputPriceData!G$15,CalculationsAndCharts!$A400+$A$11,IF($C$7,8,0),1,1)</f>
        <v>2516400</v>
      </c>
      <c r="D400" s="4">
        <f ca="1">OFFSET(InputPriceData!C$15,CalculationsAndCharts!$A400+$A$11,IF($C$7,8,0),1,1)</f>
        <v>53.14</v>
      </c>
      <c r="E400" s="4">
        <f ca="1">OFFSET(InputPriceData!D$15,CalculationsAndCharts!$A400+$A$11,IF($C$7,8,0),1,1)</f>
        <v>53.51</v>
      </c>
      <c r="F400" s="4">
        <f ca="1">OFFSET(InputPriceData!E$15,CalculationsAndCharts!$A400+$A$11,IF($C$7,8,0),1,1)</f>
        <v>53.01</v>
      </c>
      <c r="G400" s="4">
        <f ca="1">OFFSET(InputPriceData!F$15,CalculationsAndCharts!$A400+$A$11,IF($C$7,8,0),1,1)</f>
        <v>53.42</v>
      </c>
      <c r="H400" s="133"/>
      <c r="I400" s="133"/>
      <c r="J400" s="37">
        <f t="shared" ca="1" si="107"/>
        <v>2433</v>
      </c>
      <c r="K400" s="124">
        <f t="shared" ca="1" si="108"/>
        <v>0.39999999999999858</v>
      </c>
      <c r="L400" s="343">
        <f t="shared" ca="1" si="99"/>
        <v>-0.92700901840694161</v>
      </c>
      <c r="M400" s="345">
        <f t="shared" ca="1" si="109"/>
        <v>1.2262136689800547</v>
      </c>
      <c r="N400" s="344">
        <f t="shared" ca="1" si="100"/>
        <v>-0.75599305558060947</v>
      </c>
      <c r="O400" s="4"/>
      <c r="P400" s="4"/>
      <c r="Q400" s="3"/>
      <c r="S400" s="4"/>
      <c r="T400" s="4" t="b">
        <f t="shared" ca="1" si="101"/>
        <v>0</v>
      </c>
      <c r="U400" t="b">
        <f t="shared" ca="1" si="102"/>
        <v>0</v>
      </c>
      <c r="W400" s="317" t="b">
        <f t="shared" ca="1" si="103"/>
        <v>0</v>
      </c>
      <c r="X400" s="317" t="b">
        <f t="shared" ca="1" si="110"/>
        <v>0</v>
      </c>
      <c r="Y400" s="317" t="b">
        <f t="shared" ca="1" si="104"/>
        <v>0</v>
      </c>
      <c r="Z400" t="b">
        <f t="shared" ca="1" si="105"/>
        <v>0</v>
      </c>
      <c r="AA400" s="37" t="b">
        <f t="shared" ca="1" si="111"/>
        <v>1</v>
      </c>
      <c r="AB400" t="b">
        <f t="shared" ca="1" si="106"/>
        <v>0</v>
      </c>
      <c r="AD400" t="b">
        <f t="shared" ca="1" si="112"/>
        <v>0</v>
      </c>
      <c r="AE400" s="37" t="b">
        <f t="shared" ca="1" si="113"/>
        <v>1</v>
      </c>
      <c r="AF400" t="b">
        <f t="shared" ca="1" si="114"/>
        <v>0</v>
      </c>
      <c r="AG400" s="317" t="b">
        <f t="shared" ca="1" si="115"/>
        <v>0</v>
      </c>
      <c r="AH400" s="317" t="b">
        <f t="shared" ca="1" si="116"/>
        <v>0</v>
      </c>
      <c r="AI400" s="317" t="b">
        <f t="shared" ca="1" si="117"/>
        <v>0</v>
      </c>
    </row>
    <row r="401" spans="1:35" x14ac:dyDescent="0.25">
      <c r="A401">
        <v>369</v>
      </c>
      <c r="B401" s="169">
        <f ca="1">OFFSET(InputPriceData!B$15,CalculationsAndCharts!$A401+$A$11,0,1,1)</f>
        <v>41310</v>
      </c>
      <c r="C401" s="3">
        <f ca="1">OFFSET(InputPriceData!G$15,CalculationsAndCharts!$A401+$A$11,IF($C$7,8,0),1,1)</f>
        <v>2503700</v>
      </c>
      <c r="D401" s="4">
        <f ca="1">OFFSET(InputPriceData!C$15,CalculationsAndCharts!$A401+$A$11,IF($C$7,8,0),1,1)</f>
        <v>53.35</v>
      </c>
      <c r="E401" s="4">
        <f ca="1">OFFSET(InputPriceData!D$15,CalculationsAndCharts!$A401+$A$11,IF($C$7,8,0),1,1)</f>
        <v>53.62</v>
      </c>
      <c r="F401" s="4">
        <f ca="1">OFFSET(InputPriceData!E$15,CalculationsAndCharts!$A401+$A$11,IF($C$7,8,0),1,1)</f>
        <v>52.95</v>
      </c>
      <c r="G401" s="4">
        <f ca="1">OFFSET(InputPriceData!F$15,CalculationsAndCharts!$A401+$A$11,IF($C$7,8,0),1,1)</f>
        <v>53.51</v>
      </c>
      <c r="H401" s="133"/>
      <c r="I401" s="133"/>
      <c r="J401" s="37">
        <f t="shared" ca="1" si="107"/>
        <v>2432</v>
      </c>
      <c r="K401" s="124">
        <f t="shared" ca="1" si="108"/>
        <v>0.83999999999999631</v>
      </c>
      <c r="L401" s="343">
        <f t="shared" ca="1" si="99"/>
        <v>-1.1372572601123552</v>
      </c>
      <c r="M401" s="345">
        <f t="shared" ca="1" si="109"/>
        <v>1.2373498173360795</v>
      </c>
      <c r="N401" s="344">
        <f t="shared" ca="1" si="100"/>
        <v>-0.91910730836068977</v>
      </c>
      <c r="O401" s="4"/>
      <c r="P401" s="4"/>
      <c r="Q401" s="3"/>
      <c r="S401" s="4"/>
      <c r="T401" s="4" t="b">
        <f t="shared" ca="1" si="101"/>
        <v>0</v>
      </c>
      <c r="U401" t="b">
        <f t="shared" ca="1" si="102"/>
        <v>0</v>
      </c>
      <c r="W401" s="317" t="b">
        <f t="shared" ca="1" si="103"/>
        <v>0</v>
      </c>
      <c r="X401" s="317" t="b">
        <f t="shared" ca="1" si="110"/>
        <v>0</v>
      </c>
      <c r="Y401" s="317" t="b">
        <f t="shared" ca="1" si="104"/>
        <v>0</v>
      </c>
      <c r="Z401" t="b">
        <f t="shared" ca="1" si="105"/>
        <v>0</v>
      </c>
      <c r="AA401" s="37" t="b">
        <f t="shared" ca="1" si="111"/>
        <v>1</v>
      </c>
      <c r="AB401" t="b">
        <f t="shared" ca="1" si="106"/>
        <v>0</v>
      </c>
      <c r="AD401" t="b">
        <f t="shared" ca="1" si="112"/>
        <v>0</v>
      </c>
      <c r="AE401" s="37" t="b">
        <f t="shared" ca="1" si="113"/>
        <v>1</v>
      </c>
      <c r="AF401" t="b">
        <f t="shared" ca="1" si="114"/>
        <v>0</v>
      </c>
      <c r="AG401" s="317" t="b">
        <f t="shared" ca="1" si="115"/>
        <v>0</v>
      </c>
      <c r="AH401" s="317" t="b">
        <f t="shared" ca="1" si="116"/>
        <v>0</v>
      </c>
      <c r="AI401" s="317" t="b">
        <f t="shared" ca="1" si="117"/>
        <v>0</v>
      </c>
    </row>
    <row r="402" spans="1:35" x14ac:dyDescent="0.25">
      <c r="A402">
        <v>370</v>
      </c>
      <c r="B402" s="169">
        <f ca="1">OFFSET(InputPriceData!B$15,CalculationsAndCharts!$A402+$A$11,0,1,1)</f>
        <v>41309</v>
      </c>
      <c r="C402" s="3">
        <f ca="1">OFFSET(InputPriceData!G$15,CalculationsAndCharts!$A402+$A$11,IF($C$7,8,0),1,1)</f>
        <v>3147700</v>
      </c>
      <c r="D402" s="4">
        <f ca="1">OFFSET(InputPriceData!C$15,CalculationsAndCharts!$A402+$A$11,IF($C$7,8,0),1,1)</f>
        <v>52.5</v>
      </c>
      <c r="E402" s="4">
        <f ca="1">OFFSET(InputPriceData!D$15,CalculationsAndCharts!$A402+$A$11,IF($C$7,8,0),1,1)</f>
        <v>53.29</v>
      </c>
      <c r="F402" s="4">
        <f ca="1">OFFSET(InputPriceData!E$15,CalculationsAndCharts!$A402+$A$11,IF($C$7,8,0),1,1)</f>
        <v>52.5</v>
      </c>
      <c r="G402" s="4">
        <f ca="1">OFFSET(InputPriceData!F$15,CalculationsAndCharts!$A402+$A$11,IF($C$7,8,0),1,1)</f>
        <v>53.02</v>
      </c>
      <c r="H402" s="133"/>
      <c r="I402" s="133"/>
      <c r="J402" s="37">
        <f t="shared" ca="1" si="107"/>
        <v>2431</v>
      </c>
      <c r="K402" s="124">
        <f t="shared" ca="1" si="108"/>
        <v>0.34000000000000341</v>
      </c>
      <c r="L402" s="343">
        <f t="shared" ca="1" si="99"/>
        <v>-1.2485871012473053</v>
      </c>
      <c r="M402" s="345">
        <f t="shared" ca="1" si="109"/>
        <v>1.2485871012473053</v>
      </c>
      <c r="N402" s="344">
        <f t="shared" ca="1" si="100"/>
        <v>-1</v>
      </c>
      <c r="O402" s="4"/>
      <c r="P402" s="4"/>
      <c r="Q402" s="3"/>
      <c r="S402" s="4"/>
      <c r="T402" s="4" t="b">
        <f t="shared" ca="1" si="101"/>
        <v>0</v>
      </c>
      <c r="U402" t="b">
        <f t="shared" ca="1" si="102"/>
        <v>0</v>
      </c>
      <c r="W402" s="317" t="b">
        <f t="shared" ca="1" si="103"/>
        <v>0</v>
      </c>
      <c r="X402" s="317" t="b">
        <f t="shared" ca="1" si="110"/>
        <v>0</v>
      </c>
      <c r="Y402" s="317" t="b">
        <f t="shared" ca="1" si="104"/>
        <v>0</v>
      </c>
      <c r="Z402" t="b">
        <f t="shared" ca="1" si="105"/>
        <v>0</v>
      </c>
      <c r="AA402" s="37" t="b">
        <f t="shared" ca="1" si="111"/>
        <v>1</v>
      </c>
      <c r="AB402" t="b">
        <f t="shared" ca="1" si="106"/>
        <v>0</v>
      </c>
      <c r="AD402" t="b">
        <f t="shared" ca="1" si="112"/>
        <v>0</v>
      </c>
      <c r="AE402" s="37" t="b">
        <f t="shared" ca="1" si="113"/>
        <v>1</v>
      </c>
      <c r="AF402" t="b">
        <f t="shared" ca="1" si="114"/>
        <v>0</v>
      </c>
      <c r="AG402" s="317" t="b">
        <f t="shared" ca="1" si="115"/>
        <v>0</v>
      </c>
      <c r="AH402" s="317" t="b">
        <f t="shared" ca="1" si="116"/>
        <v>0</v>
      </c>
      <c r="AI402" s="317" t="b">
        <f t="shared" ca="1" si="117"/>
        <v>0</v>
      </c>
    </row>
    <row r="403" spans="1:35" x14ac:dyDescent="0.25">
      <c r="A403">
        <v>371</v>
      </c>
      <c r="B403" s="169">
        <f ca="1">OFFSET(InputPriceData!B$15,CalculationsAndCharts!$A403+$A$11,0,1,1)</f>
        <v>41306</v>
      </c>
      <c r="C403" s="3">
        <f ca="1">OFFSET(InputPriceData!G$15,CalculationsAndCharts!$A403+$A$11,IF($C$7,8,0),1,1)</f>
        <v>3238100</v>
      </c>
      <c r="D403" s="4">
        <f ca="1">OFFSET(InputPriceData!C$15,CalculationsAndCharts!$A403+$A$11,IF($C$7,8,0),1,1)</f>
        <v>52.79</v>
      </c>
      <c r="E403" s="4">
        <f ca="1">OFFSET(InputPriceData!D$15,CalculationsAndCharts!$A403+$A$11,IF($C$7,8,0),1,1)</f>
        <v>53.1</v>
      </c>
      <c r="F403" s="4">
        <f ca="1">OFFSET(InputPriceData!E$15,CalculationsAndCharts!$A403+$A$11,IF($C$7,8,0),1,1)</f>
        <v>52.24</v>
      </c>
      <c r="G403" s="4">
        <f ca="1">OFFSET(InputPriceData!F$15,CalculationsAndCharts!$A403+$A$11,IF($C$7,8,0),1,1)</f>
        <v>52.67</v>
      </c>
      <c r="H403" s="133"/>
      <c r="I403" s="133"/>
      <c r="J403" s="37">
        <f t="shared" ca="1" si="107"/>
        <v>2430</v>
      </c>
      <c r="K403" s="124">
        <f t="shared" ca="1" si="108"/>
        <v>-1.4799999999999969</v>
      </c>
      <c r="L403" s="343">
        <f t="shared" ca="1" si="99"/>
        <v>-1.1956556371569076</v>
      </c>
      <c r="M403" s="345">
        <f t="shared" ca="1" si="109"/>
        <v>1.1956556371569076</v>
      </c>
      <c r="N403" s="344">
        <f t="shared" ca="1" si="100"/>
        <v>-1</v>
      </c>
      <c r="O403" s="4"/>
      <c r="P403" s="4"/>
      <c r="Q403" s="3"/>
      <c r="S403" s="4"/>
      <c r="T403" s="4" t="b">
        <f t="shared" ca="1" si="101"/>
        <v>0</v>
      </c>
      <c r="U403" t="b">
        <f t="shared" ca="1" si="102"/>
        <v>0</v>
      </c>
      <c r="W403" s="317" t="b">
        <f t="shared" ca="1" si="103"/>
        <v>0</v>
      </c>
      <c r="X403" s="317" t="b">
        <f t="shared" ca="1" si="110"/>
        <v>0</v>
      </c>
      <c r="Y403" s="317" t="b">
        <f t="shared" ca="1" si="104"/>
        <v>0</v>
      </c>
      <c r="Z403" t="b">
        <f t="shared" ca="1" si="105"/>
        <v>0</v>
      </c>
      <c r="AA403" s="37" t="b">
        <f t="shared" ca="1" si="111"/>
        <v>1</v>
      </c>
      <c r="AB403" t="b">
        <f t="shared" ca="1" si="106"/>
        <v>0</v>
      </c>
      <c r="AD403" t="b">
        <f t="shared" ca="1" si="112"/>
        <v>0</v>
      </c>
      <c r="AE403" s="37" t="b">
        <f t="shared" ca="1" si="113"/>
        <v>1</v>
      </c>
      <c r="AF403" t="b">
        <f t="shared" ca="1" si="114"/>
        <v>0</v>
      </c>
      <c r="AG403" s="317" t="b">
        <f t="shared" ca="1" si="115"/>
        <v>0</v>
      </c>
      <c r="AH403" s="317" t="b">
        <f t="shared" ca="1" si="116"/>
        <v>0</v>
      </c>
      <c r="AI403" s="317" t="b">
        <f t="shared" ca="1" si="117"/>
        <v>0</v>
      </c>
    </row>
    <row r="404" spans="1:35" x14ac:dyDescent="0.25">
      <c r="A404">
        <v>372</v>
      </c>
      <c r="B404" s="169">
        <f ca="1">OFFSET(InputPriceData!B$15,CalculationsAndCharts!$A404+$A$11,0,1,1)</f>
        <v>41305</v>
      </c>
      <c r="C404" s="3">
        <f ca="1">OFFSET(InputPriceData!G$15,CalculationsAndCharts!$A404+$A$11,IF($C$7,8,0),1,1)</f>
        <v>4457000</v>
      </c>
      <c r="D404" s="4">
        <f ca="1">OFFSET(InputPriceData!C$15,CalculationsAndCharts!$A404+$A$11,IF($C$7,8,0),1,1)</f>
        <v>54.07</v>
      </c>
      <c r="E404" s="4">
        <f ca="1">OFFSET(InputPriceData!D$15,CalculationsAndCharts!$A404+$A$11,IF($C$7,8,0),1,1)</f>
        <v>54.07</v>
      </c>
      <c r="F404" s="4">
        <f ca="1">OFFSET(InputPriceData!E$15,CalculationsAndCharts!$A404+$A$11,IF($C$7,8,0),1,1)</f>
        <v>52.64</v>
      </c>
      <c r="G404" s="4">
        <f ca="1">OFFSET(InputPriceData!F$15,CalculationsAndCharts!$A404+$A$11,IF($C$7,8,0),1,1)</f>
        <v>52.68</v>
      </c>
      <c r="H404" s="133"/>
      <c r="I404" s="133"/>
      <c r="J404" s="37">
        <f t="shared" ca="1" si="107"/>
        <v>2429</v>
      </c>
      <c r="K404" s="124">
        <f t="shared" ca="1" si="108"/>
        <v>-2.2199999999999989</v>
      </c>
      <c r="L404" s="343">
        <f t="shared" ca="1" si="99"/>
        <v>-1.036036304789772</v>
      </c>
      <c r="M404" s="345">
        <f t="shared" ca="1" si="109"/>
        <v>1.036036304789772</v>
      </c>
      <c r="N404" s="344">
        <f t="shared" ca="1" si="100"/>
        <v>-1</v>
      </c>
      <c r="O404" s="4"/>
      <c r="P404" s="4"/>
      <c r="Q404" s="3"/>
      <c r="S404" s="4"/>
      <c r="T404" s="4" t="b">
        <f t="shared" ca="1" si="101"/>
        <v>0</v>
      </c>
      <c r="U404" t="b">
        <f t="shared" ca="1" si="102"/>
        <v>0</v>
      </c>
      <c r="W404" s="317" t="b">
        <f t="shared" ca="1" si="103"/>
        <v>0</v>
      </c>
      <c r="X404" s="317" t="b">
        <f t="shared" ca="1" si="110"/>
        <v>0</v>
      </c>
      <c r="Y404" s="317" t="b">
        <f t="shared" ca="1" si="104"/>
        <v>0</v>
      </c>
      <c r="Z404" t="b">
        <f t="shared" ca="1" si="105"/>
        <v>0</v>
      </c>
      <c r="AA404" s="37" t="b">
        <f t="shared" ca="1" si="111"/>
        <v>1</v>
      </c>
      <c r="AB404" t="b">
        <f t="shared" ca="1" si="106"/>
        <v>0</v>
      </c>
      <c r="AD404" t="b">
        <f t="shared" ca="1" si="112"/>
        <v>0</v>
      </c>
      <c r="AE404" s="37" t="b">
        <f t="shared" ca="1" si="113"/>
        <v>1</v>
      </c>
      <c r="AF404" t="b">
        <f t="shared" ca="1" si="114"/>
        <v>0</v>
      </c>
      <c r="AG404" s="317" t="b">
        <f t="shared" ca="1" si="115"/>
        <v>0</v>
      </c>
      <c r="AH404" s="317" t="b">
        <f t="shared" ca="1" si="116"/>
        <v>0</v>
      </c>
      <c r="AI404" s="317" t="b">
        <f t="shared" ca="1" si="117"/>
        <v>0</v>
      </c>
    </row>
    <row r="405" spans="1:35" x14ac:dyDescent="0.25">
      <c r="A405">
        <v>373</v>
      </c>
      <c r="B405" s="169">
        <f ca="1">OFFSET(InputPriceData!B$15,CalculationsAndCharts!$A405+$A$11,0,1,1)</f>
        <v>41304</v>
      </c>
      <c r="C405" s="3">
        <f ca="1">OFFSET(InputPriceData!G$15,CalculationsAndCharts!$A405+$A$11,IF($C$7,8,0),1,1)</f>
        <v>2164000</v>
      </c>
      <c r="D405" s="4">
        <f ca="1">OFFSET(InputPriceData!C$15,CalculationsAndCharts!$A405+$A$11,IF($C$7,8,0),1,1)</f>
        <v>54.78</v>
      </c>
      <c r="E405" s="4">
        <f ca="1">OFFSET(InputPriceData!D$15,CalculationsAndCharts!$A405+$A$11,IF($C$7,8,0),1,1)</f>
        <v>54.98</v>
      </c>
      <c r="F405" s="4">
        <f ca="1">OFFSET(InputPriceData!E$15,CalculationsAndCharts!$A405+$A$11,IF($C$7,8,0),1,1)</f>
        <v>54.1</v>
      </c>
      <c r="G405" s="4">
        <f ca="1">OFFSET(InputPriceData!F$15,CalculationsAndCharts!$A405+$A$11,IF($C$7,8,0),1,1)</f>
        <v>54.15</v>
      </c>
      <c r="H405" s="133"/>
      <c r="I405" s="133"/>
      <c r="J405" s="37">
        <f t="shared" ca="1" si="107"/>
        <v>2428</v>
      </c>
      <c r="K405" s="124">
        <f t="shared" ca="1" si="108"/>
        <v>-0.71999999999999886</v>
      </c>
      <c r="L405" s="343">
        <f t="shared" ca="1" si="99"/>
        <v>-0.88743125645983278</v>
      </c>
      <c r="M405" s="345">
        <f t="shared" ca="1" si="109"/>
        <v>0.88743125645983278</v>
      </c>
      <c r="N405" s="344">
        <f t="shared" ca="1" si="100"/>
        <v>-1</v>
      </c>
      <c r="O405" s="4"/>
      <c r="P405" s="4"/>
      <c r="Q405" s="3"/>
      <c r="S405" s="4"/>
      <c r="T405" s="4" t="b">
        <f t="shared" ca="1" si="101"/>
        <v>0</v>
      </c>
      <c r="U405" t="b">
        <f t="shared" ca="1" si="102"/>
        <v>0</v>
      </c>
      <c r="W405" s="317" t="b">
        <f t="shared" ca="1" si="103"/>
        <v>0</v>
      </c>
      <c r="X405" s="317" t="b">
        <f t="shared" ca="1" si="110"/>
        <v>0</v>
      </c>
      <c r="Y405" s="317" t="b">
        <f t="shared" ca="1" si="104"/>
        <v>0</v>
      </c>
      <c r="Z405" t="b">
        <f t="shared" ca="1" si="105"/>
        <v>0</v>
      </c>
      <c r="AA405" s="37" t="b">
        <f t="shared" ca="1" si="111"/>
        <v>1</v>
      </c>
      <c r="AB405" t="b">
        <f t="shared" ca="1" si="106"/>
        <v>0</v>
      </c>
      <c r="AD405" t="b">
        <f t="shared" ca="1" si="112"/>
        <v>0</v>
      </c>
      <c r="AE405" s="37" t="b">
        <f t="shared" ca="1" si="113"/>
        <v>1</v>
      </c>
      <c r="AF405" t="b">
        <f t="shared" ca="1" si="114"/>
        <v>0</v>
      </c>
      <c r="AG405" s="317" t="b">
        <f t="shared" ca="1" si="115"/>
        <v>0</v>
      </c>
      <c r="AH405" s="317" t="b">
        <f t="shared" ca="1" si="116"/>
        <v>0</v>
      </c>
      <c r="AI405" s="317" t="b">
        <f t="shared" ca="1" si="117"/>
        <v>0</v>
      </c>
    </row>
    <row r="406" spans="1:35" x14ac:dyDescent="0.25">
      <c r="A406">
        <v>374</v>
      </c>
      <c r="B406" s="169">
        <f ca="1">OFFSET(InputPriceData!B$15,CalculationsAndCharts!$A406+$A$11,0,1,1)</f>
        <v>41303</v>
      </c>
      <c r="C406" s="3">
        <f ca="1">OFFSET(InputPriceData!G$15,CalculationsAndCharts!$A406+$A$11,IF($C$7,8,0),1,1)</f>
        <v>3086100</v>
      </c>
      <c r="D406" s="4">
        <f ca="1">OFFSET(InputPriceData!C$15,CalculationsAndCharts!$A406+$A$11,IF($C$7,8,0),1,1)</f>
        <v>54.87</v>
      </c>
      <c r="E406" s="4">
        <f ca="1">OFFSET(InputPriceData!D$15,CalculationsAndCharts!$A406+$A$11,IF($C$7,8,0),1,1)</f>
        <v>55.18</v>
      </c>
      <c r="F406" s="4">
        <f ca="1">OFFSET(InputPriceData!E$15,CalculationsAndCharts!$A406+$A$11,IF($C$7,8,0),1,1)</f>
        <v>54.78</v>
      </c>
      <c r="G406" s="4">
        <f ca="1">OFFSET(InputPriceData!F$15,CalculationsAndCharts!$A406+$A$11,IF($C$7,8,0),1,1)</f>
        <v>54.9</v>
      </c>
      <c r="H406" s="133"/>
      <c r="I406" s="133"/>
      <c r="J406" s="37">
        <f t="shared" ca="1" si="107"/>
        <v>2427</v>
      </c>
      <c r="K406" s="124">
        <f t="shared" ca="1" si="108"/>
        <v>-0.98000000000000398</v>
      </c>
      <c r="L406" s="343">
        <f t="shared" ca="1" si="99"/>
        <v>-0.72749121737121125</v>
      </c>
      <c r="M406" s="345">
        <f t="shared" ca="1" si="109"/>
        <v>0.72749121737121125</v>
      </c>
      <c r="N406" s="344">
        <f t="shared" ca="1" si="100"/>
        <v>-1</v>
      </c>
      <c r="O406" s="4"/>
      <c r="P406" s="4"/>
      <c r="Q406" s="3"/>
      <c r="S406" s="4"/>
      <c r="T406" s="4" t="b">
        <f t="shared" ca="1" si="101"/>
        <v>0</v>
      </c>
      <c r="U406" t="b">
        <f t="shared" ca="1" si="102"/>
        <v>0</v>
      </c>
      <c r="W406" s="317" t="b">
        <f t="shared" ca="1" si="103"/>
        <v>0</v>
      </c>
      <c r="X406" s="317" t="b">
        <f t="shared" ca="1" si="110"/>
        <v>0</v>
      </c>
      <c r="Y406" s="317" t="b">
        <f t="shared" ca="1" si="104"/>
        <v>0</v>
      </c>
      <c r="Z406" t="b">
        <f t="shared" ca="1" si="105"/>
        <v>0</v>
      </c>
      <c r="AA406" s="37" t="b">
        <f t="shared" ca="1" si="111"/>
        <v>1</v>
      </c>
      <c r="AB406" t="b">
        <f t="shared" ca="1" si="106"/>
        <v>0</v>
      </c>
      <c r="AD406" t="b">
        <f t="shared" ca="1" si="112"/>
        <v>0</v>
      </c>
      <c r="AE406" s="37" t="b">
        <f t="shared" ca="1" si="113"/>
        <v>1</v>
      </c>
      <c r="AF406" t="b">
        <f t="shared" ca="1" si="114"/>
        <v>0</v>
      </c>
      <c r="AG406" s="317" t="b">
        <f t="shared" ca="1" si="115"/>
        <v>0</v>
      </c>
      <c r="AH406" s="317" t="b">
        <f t="shared" ca="1" si="116"/>
        <v>0</v>
      </c>
      <c r="AI406" s="317" t="b">
        <f t="shared" ca="1" si="117"/>
        <v>0</v>
      </c>
    </row>
    <row r="407" spans="1:35" x14ac:dyDescent="0.25">
      <c r="A407">
        <v>375</v>
      </c>
      <c r="B407" s="169">
        <f ca="1">OFFSET(InputPriceData!B$15,CalculationsAndCharts!$A407+$A$11,0,1,1)</f>
        <v>41302</v>
      </c>
      <c r="C407" s="3">
        <f ca="1">OFFSET(InputPriceData!G$15,CalculationsAndCharts!$A407+$A$11,IF($C$7,8,0),1,1)</f>
        <v>3562500</v>
      </c>
      <c r="D407" s="4">
        <f ca="1">OFFSET(InputPriceData!C$15,CalculationsAndCharts!$A407+$A$11,IF($C$7,8,0),1,1)</f>
        <v>56.44</v>
      </c>
      <c r="E407" s="4">
        <f ca="1">OFFSET(InputPriceData!D$15,CalculationsAndCharts!$A407+$A$11,IF($C$7,8,0),1,1)</f>
        <v>56.44</v>
      </c>
      <c r="F407" s="4">
        <f ca="1">OFFSET(InputPriceData!E$15,CalculationsAndCharts!$A407+$A$11,IF($C$7,8,0),1,1)</f>
        <v>54.57</v>
      </c>
      <c r="G407" s="4">
        <f ca="1">OFFSET(InputPriceData!F$15,CalculationsAndCharts!$A407+$A$11,IF($C$7,8,0),1,1)</f>
        <v>54.87</v>
      </c>
      <c r="H407" s="133"/>
      <c r="I407" s="133"/>
      <c r="J407" s="37">
        <f t="shared" ca="1" si="107"/>
        <v>2426</v>
      </c>
      <c r="K407" s="124">
        <f t="shared" ca="1" si="108"/>
        <v>-1.6700000000000017</v>
      </c>
      <c r="L407" s="343">
        <f t="shared" ca="1" si="99"/>
        <v>-0.49319458679290068</v>
      </c>
      <c r="M407" s="345">
        <f t="shared" ca="1" si="109"/>
        <v>0.49319458679290068</v>
      </c>
      <c r="N407" s="344">
        <f t="shared" ca="1" si="100"/>
        <v>-1</v>
      </c>
      <c r="O407" s="4"/>
      <c r="P407" s="4"/>
      <c r="Q407" s="3"/>
      <c r="S407" s="4"/>
      <c r="T407" s="4" t="b">
        <f t="shared" ca="1" si="101"/>
        <v>0</v>
      </c>
      <c r="U407" t="b">
        <f t="shared" ca="1" si="102"/>
        <v>0</v>
      </c>
      <c r="W407" s="317" t="b">
        <f t="shared" ca="1" si="103"/>
        <v>0</v>
      </c>
      <c r="X407" s="317" t="b">
        <f t="shared" ca="1" si="110"/>
        <v>0</v>
      </c>
      <c r="Y407" s="317" t="b">
        <f t="shared" ca="1" si="104"/>
        <v>0</v>
      </c>
      <c r="Z407" t="b">
        <f t="shared" ca="1" si="105"/>
        <v>0</v>
      </c>
      <c r="AA407" s="37" t="b">
        <f t="shared" ca="1" si="111"/>
        <v>1</v>
      </c>
      <c r="AB407" t="b">
        <f t="shared" ca="1" si="106"/>
        <v>0</v>
      </c>
      <c r="AD407" t="b">
        <f t="shared" ca="1" si="112"/>
        <v>0</v>
      </c>
      <c r="AE407" s="37" t="b">
        <f t="shared" ca="1" si="113"/>
        <v>1</v>
      </c>
      <c r="AF407" t="b">
        <f t="shared" ca="1" si="114"/>
        <v>0</v>
      </c>
      <c r="AG407" s="317" t="b">
        <f t="shared" ca="1" si="115"/>
        <v>0</v>
      </c>
      <c r="AH407" s="317" t="b">
        <f t="shared" ca="1" si="116"/>
        <v>0</v>
      </c>
      <c r="AI407" s="317" t="b">
        <f t="shared" ca="1" si="117"/>
        <v>0</v>
      </c>
    </row>
    <row r="408" spans="1:35" x14ac:dyDescent="0.25">
      <c r="A408">
        <v>376</v>
      </c>
      <c r="B408" s="169">
        <f ca="1">OFFSET(InputPriceData!B$15,CalculationsAndCharts!$A408+$A$11,0,1,1)</f>
        <v>41299</v>
      </c>
      <c r="C408" s="3">
        <f ca="1">OFFSET(InputPriceData!G$15,CalculationsAndCharts!$A408+$A$11,IF($C$7,8,0),1,1)</f>
        <v>2359000</v>
      </c>
      <c r="D408" s="4">
        <f ca="1">OFFSET(InputPriceData!C$15,CalculationsAndCharts!$A408+$A$11,IF($C$7,8,0),1,1)</f>
        <v>56.67</v>
      </c>
      <c r="E408" s="4">
        <f ca="1">OFFSET(InputPriceData!D$15,CalculationsAndCharts!$A408+$A$11,IF($C$7,8,0),1,1)</f>
        <v>56.67</v>
      </c>
      <c r="F408" s="4">
        <f ca="1">OFFSET(InputPriceData!E$15,CalculationsAndCharts!$A408+$A$11,IF($C$7,8,0),1,1)</f>
        <v>55.7</v>
      </c>
      <c r="G408" s="4">
        <f ca="1">OFFSET(InputPriceData!F$15,CalculationsAndCharts!$A408+$A$11,IF($C$7,8,0),1,1)</f>
        <v>55.88</v>
      </c>
      <c r="H408" s="133"/>
      <c r="I408" s="133"/>
      <c r="J408" s="37">
        <f t="shared" ca="1" si="107"/>
        <v>2425</v>
      </c>
      <c r="K408" s="124">
        <f t="shared" ca="1" si="108"/>
        <v>-2.3200000000000003</v>
      </c>
      <c r="L408" s="343">
        <f t="shared" ca="1" si="99"/>
        <v>-0.23034532078339201</v>
      </c>
      <c r="M408" s="345">
        <f t="shared" ca="1" si="109"/>
        <v>0.41330138416456602</v>
      </c>
      <c r="N408" s="344">
        <f t="shared" ca="1" si="100"/>
        <v>-0.55733014601198239</v>
      </c>
      <c r="O408" s="4"/>
      <c r="P408" s="4"/>
      <c r="Q408" s="3"/>
      <c r="S408" s="4"/>
      <c r="T408" s="4" t="b">
        <f t="shared" ca="1" si="101"/>
        <v>0</v>
      </c>
      <c r="U408" t="b">
        <f t="shared" ca="1" si="102"/>
        <v>0</v>
      </c>
      <c r="W408" s="317" t="b">
        <f t="shared" ca="1" si="103"/>
        <v>0</v>
      </c>
      <c r="X408" s="317" t="b">
        <f t="shared" ca="1" si="110"/>
        <v>0</v>
      </c>
      <c r="Y408" s="317" t="b">
        <f t="shared" ca="1" si="104"/>
        <v>1</v>
      </c>
      <c r="Z408" t="b">
        <f t="shared" ca="1" si="105"/>
        <v>1</v>
      </c>
      <c r="AA408" s="37" t="b">
        <f t="shared" ca="1" si="111"/>
        <v>1</v>
      </c>
      <c r="AB408" t="b">
        <f t="shared" ca="1" si="106"/>
        <v>0</v>
      </c>
      <c r="AD408" t="b">
        <f t="shared" ca="1" si="112"/>
        <v>1</v>
      </c>
      <c r="AE408" s="37" t="b">
        <f t="shared" ca="1" si="113"/>
        <v>1</v>
      </c>
      <c r="AF408" t="b">
        <f t="shared" ca="1" si="114"/>
        <v>0</v>
      </c>
      <c r="AG408" s="317" t="b">
        <f t="shared" ca="1" si="115"/>
        <v>0</v>
      </c>
      <c r="AH408" s="317" t="b">
        <f t="shared" ca="1" si="116"/>
        <v>0</v>
      </c>
      <c r="AI408" s="317" t="b">
        <f t="shared" ca="1" si="117"/>
        <v>1</v>
      </c>
    </row>
    <row r="409" spans="1:35" x14ac:dyDescent="0.25">
      <c r="A409">
        <v>377</v>
      </c>
      <c r="B409" s="169">
        <f ca="1">OFFSET(InputPriceData!B$15,CalculationsAndCharts!$A409+$A$11,0,1,1)</f>
        <v>41298</v>
      </c>
      <c r="C409" s="3">
        <f ca="1">OFFSET(InputPriceData!G$15,CalculationsAndCharts!$A409+$A$11,IF($C$7,8,0),1,1)</f>
        <v>4509600</v>
      </c>
      <c r="D409" s="4">
        <f ca="1">OFFSET(InputPriceData!C$15,CalculationsAndCharts!$A409+$A$11,IF($C$7,8,0),1,1)</f>
        <v>58.18</v>
      </c>
      <c r="E409" s="4">
        <f ca="1">OFFSET(InputPriceData!D$15,CalculationsAndCharts!$A409+$A$11,IF($C$7,8,0),1,1)</f>
        <v>58.18</v>
      </c>
      <c r="F409" s="4">
        <f ca="1">OFFSET(InputPriceData!E$15,CalculationsAndCharts!$A409+$A$11,IF($C$7,8,0),1,1)</f>
        <v>56.01</v>
      </c>
      <c r="G409" s="4">
        <f ca="1">OFFSET(InputPriceData!F$15,CalculationsAndCharts!$A409+$A$11,IF($C$7,8,0),1,1)</f>
        <v>56.54</v>
      </c>
      <c r="H409" s="133"/>
      <c r="I409" s="133"/>
      <c r="J409" s="37">
        <f t="shared" ca="1" si="107"/>
        <v>2424</v>
      </c>
      <c r="K409" s="124">
        <f t="shared" ca="1" si="108"/>
        <v>-1.8299999999999983</v>
      </c>
      <c r="L409" s="343">
        <f t="shared" ca="1" si="99"/>
        <v>-3.7907436943062006E-2</v>
      </c>
      <c r="M409" s="345">
        <f t="shared" ca="1" si="109"/>
        <v>0.41705487806717056</v>
      </c>
      <c r="N409" s="344">
        <f t="shared" ca="1" si="100"/>
        <v>-9.0893162834452354E-2</v>
      </c>
      <c r="O409" s="4"/>
      <c r="P409" s="4"/>
      <c r="Q409" s="3"/>
      <c r="S409" s="4"/>
      <c r="T409" s="4" t="b">
        <f t="shared" ca="1" si="101"/>
        <v>0</v>
      </c>
      <c r="U409" t="b">
        <f t="shared" ca="1" si="102"/>
        <v>1</v>
      </c>
      <c r="W409" s="317" t="b">
        <f t="shared" ca="1" si="103"/>
        <v>1</v>
      </c>
      <c r="X409" s="317" t="b">
        <f t="shared" ca="1" si="110"/>
        <v>1</v>
      </c>
      <c r="Y409" s="317" t="b">
        <f t="shared" ca="1" si="104"/>
        <v>0</v>
      </c>
      <c r="Z409" t="b">
        <f t="shared" ca="1" si="105"/>
        <v>0</v>
      </c>
      <c r="AA409" s="37" t="b">
        <f t="shared" ca="1" si="111"/>
        <v>0</v>
      </c>
      <c r="AB409" t="b">
        <f t="shared" ca="1" si="106"/>
        <v>1</v>
      </c>
      <c r="AD409" t="b">
        <f t="shared" ca="1" si="112"/>
        <v>0</v>
      </c>
      <c r="AE409" s="37" t="b">
        <f t="shared" ca="1" si="113"/>
        <v>0</v>
      </c>
      <c r="AF409" t="b">
        <f t="shared" ca="1" si="114"/>
        <v>1</v>
      </c>
      <c r="AG409" s="317" t="b">
        <f t="shared" ca="1" si="115"/>
        <v>1</v>
      </c>
      <c r="AH409" s="317" t="b">
        <f t="shared" ca="1" si="116"/>
        <v>1</v>
      </c>
      <c r="AI409" s="317" t="b">
        <f t="shared" ca="1" si="117"/>
        <v>0</v>
      </c>
    </row>
    <row r="410" spans="1:35" x14ac:dyDescent="0.25">
      <c r="A410">
        <v>378</v>
      </c>
      <c r="B410" s="169">
        <f ca="1">OFFSET(InputPriceData!B$15,CalculationsAndCharts!$A410+$A$11,0,1,1)</f>
        <v>41297</v>
      </c>
      <c r="C410" s="3">
        <f ca="1">OFFSET(InputPriceData!G$15,CalculationsAndCharts!$A410+$A$11,IF($C$7,8,0),1,1)</f>
        <v>2073700</v>
      </c>
      <c r="D410" s="4">
        <f ca="1">OFFSET(InputPriceData!C$15,CalculationsAndCharts!$A410+$A$11,IF($C$7,8,0),1,1)</f>
        <v>57.79</v>
      </c>
      <c r="E410" s="4">
        <f ca="1">OFFSET(InputPriceData!D$15,CalculationsAndCharts!$A410+$A$11,IF($C$7,8,0),1,1)</f>
        <v>58.36</v>
      </c>
      <c r="F410" s="4">
        <f ca="1">OFFSET(InputPriceData!E$15,CalculationsAndCharts!$A410+$A$11,IF($C$7,8,0),1,1)</f>
        <v>57.36</v>
      </c>
      <c r="G410" s="4">
        <f ca="1">OFFSET(InputPriceData!F$15,CalculationsAndCharts!$A410+$A$11,IF($C$7,8,0),1,1)</f>
        <v>58.2</v>
      </c>
      <c r="H410" s="133"/>
      <c r="I410" s="133"/>
      <c r="J410" s="37">
        <f t="shared" ca="1" si="107"/>
        <v>2423</v>
      </c>
      <c r="K410" s="124">
        <f t="shared" ca="1" si="108"/>
        <v>0.10000000000000142</v>
      </c>
      <c r="L410" s="343">
        <f t="shared" ca="1" si="99"/>
        <v>1.1173726174377223E-2</v>
      </c>
      <c r="M410" s="345">
        <f t="shared" ca="1" si="109"/>
        <v>0.42084246020905203</v>
      </c>
      <c r="N410" s="344">
        <f t="shared" ca="1" si="100"/>
        <v>2.6550852708224149E-2</v>
      </c>
      <c r="O410" s="4"/>
      <c r="P410" s="4"/>
      <c r="Q410" s="3"/>
      <c r="S410" s="4"/>
      <c r="T410" s="4" t="b">
        <f t="shared" ca="1" si="101"/>
        <v>1</v>
      </c>
      <c r="U410" t="b">
        <f t="shared" ca="1" si="102"/>
        <v>0</v>
      </c>
      <c r="W410" s="317" t="b">
        <f t="shared" ca="1" si="103"/>
        <v>0</v>
      </c>
      <c r="X410" s="317" t="b">
        <f t="shared" ca="1" si="110"/>
        <v>0</v>
      </c>
      <c r="Y410" s="317" t="b">
        <f t="shared" ca="1" si="104"/>
        <v>0</v>
      </c>
      <c r="Z410" t="b">
        <f t="shared" ca="1" si="105"/>
        <v>0</v>
      </c>
      <c r="AA410" s="37" t="b">
        <f t="shared" ca="1" si="111"/>
        <v>1</v>
      </c>
      <c r="AB410" t="b">
        <f t="shared" ca="1" si="106"/>
        <v>0</v>
      </c>
      <c r="AD410" t="b">
        <f t="shared" ca="1" si="112"/>
        <v>0</v>
      </c>
      <c r="AE410" s="37" t="b">
        <f t="shared" ca="1" si="113"/>
        <v>1</v>
      </c>
      <c r="AF410" t="b">
        <f t="shared" ca="1" si="114"/>
        <v>0</v>
      </c>
      <c r="AG410" s="317" t="b">
        <f t="shared" ca="1" si="115"/>
        <v>0</v>
      </c>
      <c r="AH410" s="317" t="b">
        <f t="shared" ca="1" si="116"/>
        <v>0</v>
      </c>
      <c r="AI410" s="317" t="b">
        <f t="shared" ca="1" si="117"/>
        <v>0</v>
      </c>
    </row>
    <row r="411" spans="1:35" x14ac:dyDescent="0.25">
      <c r="A411">
        <v>379</v>
      </c>
      <c r="B411" s="169">
        <f ca="1">OFFSET(InputPriceData!B$15,CalculationsAndCharts!$A411+$A$11,0,1,1)</f>
        <v>41296</v>
      </c>
      <c r="C411" s="3">
        <f ca="1">OFFSET(InputPriceData!G$15,CalculationsAndCharts!$A411+$A$11,IF($C$7,8,0),1,1)</f>
        <v>1193400</v>
      </c>
      <c r="D411" s="4">
        <f ca="1">OFFSET(InputPriceData!C$15,CalculationsAndCharts!$A411+$A$11,IF($C$7,8,0),1,1)</f>
        <v>58.03</v>
      </c>
      <c r="E411" s="4">
        <f ca="1">OFFSET(InputPriceData!D$15,CalculationsAndCharts!$A411+$A$11,IF($C$7,8,0),1,1)</f>
        <v>58.44</v>
      </c>
      <c r="F411" s="4">
        <f ca="1">OFFSET(InputPriceData!E$15,CalculationsAndCharts!$A411+$A$11,IF($C$7,8,0),1,1)</f>
        <v>57.97</v>
      </c>
      <c r="G411" s="4">
        <f ca="1">OFFSET(InputPriceData!F$15,CalculationsAndCharts!$A411+$A$11,IF($C$7,8,0),1,1)</f>
        <v>58.37</v>
      </c>
      <c r="H411" s="133"/>
      <c r="I411" s="133"/>
      <c r="J411" s="37">
        <f t="shared" ca="1" si="107"/>
        <v>2422</v>
      </c>
      <c r="K411" s="124">
        <f t="shared" ca="1" si="108"/>
        <v>0.11999999999999744</v>
      </c>
      <c r="L411" s="343">
        <f t="shared" ca="1" si="99"/>
        <v>-2.0245264320219246E-2</v>
      </c>
      <c r="M411" s="345">
        <f t="shared" ca="1" si="109"/>
        <v>0.4246644401705873</v>
      </c>
      <c r="N411" s="344">
        <f t="shared" ca="1" si="100"/>
        <v>-4.7673556825447272E-2</v>
      </c>
      <c r="O411" s="4"/>
      <c r="P411" s="4"/>
      <c r="Q411" s="3"/>
      <c r="S411" s="4"/>
      <c r="T411" s="4" t="b">
        <f t="shared" ca="1" si="101"/>
        <v>0</v>
      </c>
      <c r="U411" t="b">
        <f t="shared" ca="1" si="102"/>
        <v>0</v>
      </c>
      <c r="W411" s="317" t="b">
        <f t="shared" ca="1" si="103"/>
        <v>0</v>
      </c>
      <c r="X411" s="317" t="b">
        <f t="shared" ca="1" si="110"/>
        <v>0</v>
      </c>
      <c r="Y411" s="317" t="b">
        <f t="shared" ca="1" si="104"/>
        <v>0</v>
      </c>
      <c r="Z411" t="b">
        <f t="shared" ca="1" si="105"/>
        <v>0</v>
      </c>
      <c r="AA411" s="37" t="b">
        <f t="shared" ca="1" si="111"/>
        <v>1</v>
      </c>
      <c r="AB411" t="b">
        <f t="shared" ca="1" si="106"/>
        <v>0</v>
      </c>
      <c r="AD411" t="b">
        <f t="shared" ca="1" si="112"/>
        <v>0</v>
      </c>
      <c r="AE411" s="37" t="b">
        <f t="shared" ca="1" si="113"/>
        <v>1</v>
      </c>
      <c r="AF411" t="b">
        <f t="shared" ca="1" si="114"/>
        <v>0</v>
      </c>
      <c r="AG411" s="317" t="b">
        <f t="shared" ca="1" si="115"/>
        <v>0</v>
      </c>
      <c r="AH411" s="317" t="b">
        <f t="shared" ca="1" si="116"/>
        <v>0</v>
      </c>
      <c r="AI411" s="317" t="b">
        <f t="shared" ca="1" si="117"/>
        <v>0</v>
      </c>
    </row>
    <row r="412" spans="1:35" x14ac:dyDescent="0.25">
      <c r="A412">
        <v>380</v>
      </c>
      <c r="B412" s="169">
        <f ca="1">OFFSET(InputPriceData!B$15,CalculationsAndCharts!$A412+$A$11,0,1,1)</f>
        <v>41292</v>
      </c>
      <c r="C412" s="3">
        <f ca="1">OFFSET(InputPriceData!G$15,CalculationsAndCharts!$A412+$A$11,IF($C$7,8,0),1,1)</f>
        <v>1698500</v>
      </c>
      <c r="D412" s="4">
        <f ca="1">OFFSET(InputPriceData!C$15,CalculationsAndCharts!$A412+$A$11,IF($C$7,8,0),1,1)</f>
        <v>58.43</v>
      </c>
      <c r="E412" s="4">
        <f ca="1">OFFSET(InputPriceData!D$15,CalculationsAndCharts!$A412+$A$11,IF($C$7,8,0),1,1)</f>
        <v>58.5</v>
      </c>
      <c r="F412" s="4">
        <f ca="1">OFFSET(InputPriceData!E$15,CalculationsAndCharts!$A412+$A$11,IF($C$7,8,0),1,1)</f>
        <v>57.67</v>
      </c>
      <c r="G412" s="4">
        <f ca="1">OFFSET(InputPriceData!F$15,CalculationsAndCharts!$A412+$A$11,IF($C$7,8,0),1,1)</f>
        <v>58.1</v>
      </c>
      <c r="H412" s="133"/>
      <c r="I412" s="133"/>
      <c r="J412" s="37">
        <f t="shared" ca="1" si="107"/>
        <v>2421</v>
      </c>
      <c r="K412" s="124">
        <f t="shared" ca="1" si="108"/>
        <v>0.32999999999999829</v>
      </c>
      <c r="L412" s="343">
        <f t="shared" ca="1" si="99"/>
        <v>-5.3189083350596904E-2</v>
      </c>
      <c r="M412" s="345">
        <f t="shared" ca="1" si="109"/>
        <v>0.42852113034368045</v>
      </c>
      <c r="N412" s="344">
        <f t="shared" ca="1" si="100"/>
        <v>-0.1241224284738035</v>
      </c>
      <c r="O412" s="4"/>
      <c r="P412" s="4"/>
      <c r="Q412" s="3"/>
      <c r="S412" s="4"/>
      <c r="T412" s="4" t="b">
        <f t="shared" ca="1" si="101"/>
        <v>0</v>
      </c>
      <c r="U412" t="b">
        <f t="shared" ca="1" si="102"/>
        <v>0</v>
      </c>
      <c r="W412" s="317" t="b">
        <f t="shared" ca="1" si="103"/>
        <v>0</v>
      </c>
      <c r="X412" s="317" t="b">
        <f t="shared" ca="1" si="110"/>
        <v>0</v>
      </c>
      <c r="Y412" s="317" t="b">
        <f t="shared" ca="1" si="104"/>
        <v>0</v>
      </c>
      <c r="Z412" t="b">
        <f t="shared" ca="1" si="105"/>
        <v>0</v>
      </c>
      <c r="AA412" s="37" t="b">
        <f t="shared" ca="1" si="111"/>
        <v>1</v>
      </c>
      <c r="AB412" t="b">
        <f t="shared" ca="1" si="106"/>
        <v>0</v>
      </c>
      <c r="AD412" t="b">
        <f t="shared" ca="1" si="112"/>
        <v>0</v>
      </c>
      <c r="AE412" s="37" t="b">
        <f t="shared" ca="1" si="113"/>
        <v>1</v>
      </c>
      <c r="AF412" t="b">
        <f t="shared" ca="1" si="114"/>
        <v>0</v>
      </c>
      <c r="AG412" s="317" t="b">
        <f t="shared" ca="1" si="115"/>
        <v>0</v>
      </c>
      <c r="AH412" s="317" t="b">
        <f t="shared" ca="1" si="116"/>
        <v>0</v>
      </c>
      <c r="AI412" s="317" t="b">
        <f t="shared" ca="1" si="117"/>
        <v>0</v>
      </c>
    </row>
    <row r="413" spans="1:35" x14ac:dyDescent="0.25">
      <c r="A413">
        <v>381</v>
      </c>
      <c r="B413" s="169">
        <f ca="1">OFFSET(InputPriceData!B$15,CalculationsAndCharts!$A413+$A$11,0,1,1)</f>
        <v>41291</v>
      </c>
      <c r="C413" s="3">
        <f ca="1">OFFSET(InputPriceData!G$15,CalculationsAndCharts!$A413+$A$11,IF($C$7,8,0),1,1)</f>
        <v>1928400</v>
      </c>
      <c r="D413" s="4">
        <f ca="1">OFFSET(InputPriceData!C$15,CalculationsAndCharts!$A413+$A$11,IF($C$7,8,0),1,1)</f>
        <v>57.93</v>
      </c>
      <c r="E413" s="4">
        <f ca="1">OFFSET(InputPriceData!D$15,CalculationsAndCharts!$A413+$A$11,IF($C$7,8,0),1,1)</f>
        <v>58.52</v>
      </c>
      <c r="F413" s="4">
        <f ca="1">OFFSET(InputPriceData!E$15,CalculationsAndCharts!$A413+$A$11,IF($C$7,8,0),1,1)</f>
        <v>57.63</v>
      </c>
      <c r="G413" s="4">
        <f ca="1">OFFSET(InputPriceData!F$15,CalculationsAndCharts!$A413+$A$11,IF($C$7,8,0),1,1)</f>
        <v>58.25</v>
      </c>
      <c r="H413" s="133"/>
      <c r="I413" s="133"/>
      <c r="J413" s="37">
        <f t="shared" ca="1" si="107"/>
        <v>2420</v>
      </c>
      <c r="K413" s="124">
        <f t="shared" ca="1" si="108"/>
        <v>0.10000000000000142</v>
      </c>
      <c r="L413" s="343">
        <f t="shared" ca="1" si="99"/>
        <v>-7.0282937556892452E-2</v>
      </c>
      <c r="M413" s="345">
        <f t="shared" ca="1" si="109"/>
        <v>0.43241284595729612</v>
      </c>
      <c r="N413" s="344">
        <f t="shared" ca="1" si="100"/>
        <v>-0.16253665499066464</v>
      </c>
      <c r="O413" s="4"/>
      <c r="P413" s="4"/>
      <c r="Q413" s="3"/>
      <c r="S413" s="4"/>
      <c r="T413" s="4" t="b">
        <f t="shared" ca="1" si="101"/>
        <v>0</v>
      </c>
      <c r="U413" t="b">
        <f t="shared" ca="1" si="102"/>
        <v>0</v>
      </c>
      <c r="W413" s="317" t="b">
        <f t="shared" ca="1" si="103"/>
        <v>0</v>
      </c>
      <c r="X413" s="317" t="b">
        <f t="shared" ca="1" si="110"/>
        <v>0</v>
      </c>
      <c r="Y413" s="317" t="b">
        <f t="shared" ca="1" si="104"/>
        <v>0</v>
      </c>
      <c r="Z413" t="b">
        <f t="shared" ca="1" si="105"/>
        <v>0</v>
      </c>
      <c r="AA413" s="37" t="b">
        <f t="shared" ca="1" si="111"/>
        <v>1</v>
      </c>
      <c r="AB413" t="b">
        <f t="shared" ca="1" si="106"/>
        <v>0</v>
      </c>
      <c r="AD413" t="b">
        <f t="shared" ca="1" si="112"/>
        <v>0</v>
      </c>
      <c r="AE413" s="37" t="b">
        <f t="shared" ca="1" si="113"/>
        <v>1</v>
      </c>
      <c r="AF413" t="b">
        <f t="shared" ca="1" si="114"/>
        <v>0</v>
      </c>
      <c r="AG413" s="317" t="b">
        <f t="shared" ca="1" si="115"/>
        <v>0</v>
      </c>
      <c r="AH413" s="317" t="b">
        <f t="shared" ca="1" si="116"/>
        <v>0</v>
      </c>
      <c r="AI413" s="317" t="b">
        <f t="shared" ca="1" si="117"/>
        <v>0</v>
      </c>
    </row>
    <row r="414" spans="1:35" x14ac:dyDescent="0.25">
      <c r="A414">
        <v>382</v>
      </c>
      <c r="B414" s="169">
        <f ca="1">OFFSET(InputPriceData!B$15,CalculationsAndCharts!$A414+$A$11,0,1,1)</f>
        <v>41290</v>
      </c>
      <c r="C414" s="3">
        <f ca="1">OFFSET(InputPriceData!G$15,CalculationsAndCharts!$A414+$A$11,IF($C$7,8,0),1,1)</f>
        <v>1333900</v>
      </c>
      <c r="D414" s="4">
        <f ca="1">OFFSET(InputPriceData!C$15,CalculationsAndCharts!$A414+$A$11,IF($C$7,8,0),1,1)</f>
        <v>58.09</v>
      </c>
      <c r="E414" s="4">
        <f ca="1">OFFSET(InputPriceData!D$15,CalculationsAndCharts!$A414+$A$11,IF($C$7,8,0),1,1)</f>
        <v>58.13</v>
      </c>
      <c r="F414" s="4">
        <f ca="1">OFFSET(InputPriceData!E$15,CalculationsAndCharts!$A414+$A$11,IF($C$7,8,0),1,1)</f>
        <v>57.6</v>
      </c>
      <c r="G414" s="4">
        <f ca="1">OFFSET(InputPriceData!F$15,CalculationsAndCharts!$A414+$A$11,IF($C$7,8,0),1,1)</f>
        <v>57.77</v>
      </c>
      <c r="H414" s="133"/>
      <c r="I414" s="133"/>
      <c r="J414" s="37">
        <f t="shared" ca="1" si="107"/>
        <v>2419</v>
      </c>
      <c r="K414" s="124">
        <f t="shared" ca="1" si="108"/>
        <v>-9.9999999999994316E-2</v>
      </c>
      <c r="L414" s="343">
        <f t="shared" ca="1" si="99"/>
        <v>-6.1788334796306757E-2</v>
      </c>
      <c r="M414" s="345">
        <f t="shared" ca="1" si="109"/>
        <v>0.43633990510322518</v>
      </c>
      <c r="N414" s="344">
        <f t="shared" ca="1" si="100"/>
        <v>-0.14160596836012387</v>
      </c>
      <c r="O414" s="4"/>
      <c r="P414" s="4"/>
      <c r="Q414" s="3"/>
      <c r="S414" s="4"/>
      <c r="T414" s="4" t="b">
        <f t="shared" ca="1" si="101"/>
        <v>0</v>
      </c>
      <c r="U414" t="b">
        <f t="shared" ca="1" si="102"/>
        <v>0</v>
      </c>
      <c r="W414" s="317" t="b">
        <f t="shared" ca="1" si="103"/>
        <v>0</v>
      </c>
      <c r="X414" s="317" t="b">
        <f t="shared" ca="1" si="110"/>
        <v>0</v>
      </c>
      <c r="Y414" s="317" t="b">
        <f t="shared" ca="1" si="104"/>
        <v>1</v>
      </c>
      <c r="Z414" t="b">
        <f t="shared" ca="1" si="105"/>
        <v>1</v>
      </c>
      <c r="AA414" s="37" t="b">
        <f t="shared" ca="1" si="111"/>
        <v>1</v>
      </c>
      <c r="AB414" t="b">
        <f t="shared" ca="1" si="106"/>
        <v>0</v>
      </c>
      <c r="AD414" t="b">
        <f t="shared" ca="1" si="112"/>
        <v>1</v>
      </c>
      <c r="AE414" s="37" t="b">
        <f t="shared" ca="1" si="113"/>
        <v>1</v>
      </c>
      <c r="AF414" t="b">
        <f t="shared" ca="1" si="114"/>
        <v>0</v>
      </c>
      <c r="AG414" s="317" t="b">
        <f t="shared" ca="1" si="115"/>
        <v>0</v>
      </c>
      <c r="AH414" s="317" t="b">
        <f t="shared" ca="1" si="116"/>
        <v>0</v>
      </c>
      <c r="AI414" s="317" t="b">
        <f t="shared" ca="1" si="117"/>
        <v>1</v>
      </c>
    </row>
    <row r="415" spans="1:35" x14ac:dyDescent="0.25">
      <c r="A415">
        <v>383</v>
      </c>
      <c r="B415" s="169">
        <f ca="1">OFFSET(InputPriceData!B$15,CalculationsAndCharts!$A415+$A$11,0,1,1)</f>
        <v>41289</v>
      </c>
      <c r="C415" s="3">
        <f ca="1">OFFSET(InputPriceData!G$15,CalculationsAndCharts!$A415+$A$11,IF($C$7,8,0),1,1)</f>
        <v>1285700</v>
      </c>
      <c r="D415" s="4">
        <f ca="1">OFFSET(InputPriceData!C$15,CalculationsAndCharts!$A415+$A$11,IF($C$7,8,0),1,1)</f>
        <v>57.58</v>
      </c>
      <c r="E415" s="4">
        <f ca="1">OFFSET(InputPriceData!D$15,CalculationsAndCharts!$A415+$A$11,IF($C$7,8,0),1,1)</f>
        <v>58.23</v>
      </c>
      <c r="F415" s="4">
        <f ca="1">OFFSET(InputPriceData!E$15,CalculationsAndCharts!$A415+$A$11,IF($C$7,8,0),1,1)</f>
        <v>57.42</v>
      </c>
      <c r="G415" s="4">
        <f ca="1">OFFSET(InputPriceData!F$15,CalculationsAndCharts!$A415+$A$11,IF($C$7,8,0),1,1)</f>
        <v>58.15</v>
      </c>
      <c r="H415" s="133"/>
      <c r="I415" s="133"/>
      <c r="J415" s="37">
        <f t="shared" ca="1" si="107"/>
        <v>2418</v>
      </c>
      <c r="K415" s="124">
        <f t="shared" ca="1" si="108"/>
        <v>0.15999999999999659</v>
      </c>
      <c r="L415" s="343">
        <f t="shared" ca="1" si="99"/>
        <v>-4.093021082341939E-2</v>
      </c>
      <c r="M415" s="345">
        <f t="shared" ca="1" si="109"/>
        <v>0.44030262876208393</v>
      </c>
      <c r="N415" s="344">
        <f t="shared" ca="1" si="100"/>
        <v>-9.2959269715230095E-2</v>
      </c>
      <c r="O415" s="4"/>
      <c r="P415" s="4"/>
      <c r="Q415" s="3"/>
      <c r="S415" s="4"/>
      <c r="T415" s="4" t="b">
        <f t="shared" ca="1" si="101"/>
        <v>0</v>
      </c>
      <c r="U415" t="b">
        <f t="shared" ca="1" si="102"/>
        <v>1</v>
      </c>
      <c r="W415" s="317" t="b">
        <f t="shared" ca="1" si="103"/>
        <v>0</v>
      </c>
      <c r="X415" s="317" t="b">
        <f t="shared" ca="1" si="110"/>
        <v>1</v>
      </c>
      <c r="Y415" s="317" t="b">
        <f t="shared" ca="1" si="104"/>
        <v>0</v>
      </c>
      <c r="Z415" t="b">
        <f t="shared" ca="1" si="105"/>
        <v>0</v>
      </c>
      <c r="AA415" s="37" t="b">
        <f t="shared" ca="1" si="111"/>
        <v>0</v>
      </c>
      <c r="AB415" t="b">
        <f t="shared" ca="1" si="106"/>
        <v>0</v>
      </c>
      <c r="AD415" t="b">
        <f t="shared" ca="1" si="112"/>
        <v>0</v>
      </c>
      <c r="AE415" s="37" t="b">
        <f t="shared" ca="1" si="113"/>
        <v>0</v>
      </c>
      <c r="AF415" t="b">
        <f t="shared" ca="1" si="114"/>
        <v>0</v>
      </c>
      <c r="AG415" s="317" t="b">
        <f t="shared" ca="1" si="115"/>
        <v>0</v>
      </c>
      <c r="AH415" s="317" t="b">
        <f t="shared" ca="1" si="116"/>
        <v>1</v>
      </c>
      <c r="AI415" s="317" t="b">
        <f t="shared" ca="1" si="117"/>
        <v>0</v>
      </c>
    </row>
    <row r="416" spans="1:35" x14ac:dyDescent="0.25">
      <c r="A416">
        <v>384</v>
      </c>
      <c r="B416" s="169">
        <f ca="1">OFFSET(InputPriceData!B$15,CalculationsAndCharts!$A416+$A$11,0,1,1)</f>
        <v>41288</v>
      </c>
      <c r="C416" s="3">
        <f ca="1">OFFSET(InputPriceData!G$15,CalculationsAndCharts!$A416+$A$11,IF($C$7,8,0),1,1)</f>
        <v>1189900</v>
      </c>
      <c r="D416" s="4">
        <f ca="1">OFFSET(InputPriceData!C$15,CalculationsAndCharts!$A416+$A$11,IF($C$7,8,0),1,1)</f>
        <v>58.01</v>
      </c>
      <c r="E416" s="4">
        <f ca="1">OFFSET(InputPriceData!D$15,CalculationsAndCharts!$A416+$A$11,IF($C$7,8,0),1,1)</f>
        <v>58.1</v>
      </c>
      <c r="F416" s="4">
        <f ca="1">OFFSET(InputPriceData!E$15,CalculationsAndCharts!$A416+$A$11,IF($C$7,8,0),1,1)</f>
        <v>57.58</v>
      </c>
      <c r="G416" s="4">
        <f ca="1">OFFSET(InputPriceData!F$15,CalculationsAndCharts!$A416+$A$11,IF($C$7,8,0),1,1)</f>
        <v>57.87</v>
      </c>
      <c r="H416" s="133"/>
      <c r="I416" s="133"/>
      <c r="J416" s="37">
        <f t="shared" ca="1" si="107"/>
        <v>2417</v>
      </c>
      <c r="K416" s="124">
        <f t="shared" ca="1" si="108"/>
        <v>-0.71000000000000085</v>
      </c>
      <c r="L416" s="343">
        <f t="shared" ca="1" si="99"/>
        <v>3.3237546159807334E-4</v>
      </c>
      <c r="M416" s="345">
        <f t="shared" ca="1" si="109"/>
        <v>0.44430134082954986</v>
      </c>
      <c r="N416" s="344">
        <f t="shared" ca="1" si="100"/>
        <v>7.4808565956046625E-4</v>
      </c>
      <c r="O416" s="4"/>
      <c r="P416" s="4"/>
      <c r="Q416" s="3"/>
      <c r="S416" s="4"/>
      <c r="T416" s="4" t="b">
        <f t="shared" ca="1" si="101"/>
        <v>0</v>
      </c>
      <c r="U416" t="b">
        <f t="shared" ca="1" si="102"/>
        <v>0</v>
      </c>
      <c r="W416" s="317" t="b">
        <f t="shared" ca="1" si="103"/>
        <v>0</v>
      </c>
      <c r="X416" s="317" t="b">
        <f t="shared" ca="1" si="110"/>
        <v>1</v>
      </c>
      <c r="Y416" s="317" t="b">
        <f t="shared" ca="1" si="104"/>
        <v>0</v>
      </c>
      <c r="Z416" t="b">
        <f t="shared" ca="1" si="105"/>
        <v>0</v>
      </c>
      <c r="AA416" s="37" t="b">
        <f t="shared" ca="1" si="111"/>
        <v>0</v>
      </c>
      <c r="AB416" t="b">
        <f t="shared" ca="1" si="106"/>
        <v>0</v>
      </c>
      <c r="AD416" t="b">
        <f t="shared" ca="1" si="112"/>
        <v>0</v>
      </c>
      <c r="AE416" s="37" t="b">
        <f t="shared" ca="1" si="113"/>
        <v>0</v>
      </c>
      <c r="AF416" t="b">
        <f t="shared" ca="1" si="114"/>
        <v>0</v>
      </c>
      <c r="AG416" s="317" t="b">
        <f t="shared" ca="1" si="115"/>
        <v>0</v>
      </c>
      <c r="AH416" s="317" t="b">
        <f t="shared" ca="1" si="116"/>
        <v>1</v>
      </c>
      <c r="AI416" s="317" t="b">
        <f t="shared" ca="1" si="117"/>
        <v>0</v>
      </c>
    </row>
    <row r="417" spans="1:35" x14ac:dyDescent="0.25">
      <c r="A417">
        <v>385</v>
      </c>
      <c r="B417" s="169">
        <f ca="1">OFFSET(InputPriceData!B$15,CalculationsAndCharts!$A417+$A$11,0,1,1)</f>
        <v>41285</v>
      </c>
      <c r="C417" s="3">
        <f ca="1">OFFSET(InputPriceData!G$15,CalculationsAndCharts!$A417+$A$11,IF($C$7,8,0),1,1)</f>
        <v>1175800</v>
      </c>
      <c r="D417" s="4">
        <f ca="1">OFFSET(InputPriceData!C$15,CalculationsAndCharts!$A417+$A$11,IF($C$7,8,0),1,1)</f>
        <v>58.57</v>
      </c>
      <c r="E417" s="4">
        <f ca="1">OFFSET(InputPriceData!D$15,CalculationsAndCharts!$A417+$A$11,IF($C$7,8,0),1,1)</f>
        <v>58.6</v>
      </c>
      <c r="F417" s="4">
        <f ca="1">OFFSET(InputPriceData!E$15,CalculationsAndCharts!$A417+$A$11,IF($C$7,8,0),1,1)</f>
        <v>57.91</v>
      </c>
      <c r="G417" s="4">
        <f ca="1">OFFSET(InputPriceData!F$15,CalculationsAndCharts!$A417+$A$11,IF($C$7,8,0),1,1)</f>
        <v>57.99</v>
      </c>
      <c r="H417" s="133"/>
      <c r="I417" s="133"/>
      <c r="J417" s="37">
        <f t="shared" ca="1" si="107"/>
        <v>2416</v>
      </c>
      <c r="K417" s="124">
        <f t="shared" ca="1" si="108"/>
        <v>-0.21999999999999886</v>
      </c>
      <c r="L417" s="343">
        <f t="shared" ref="L417:L480" ca="1" si="118">IF(J417&gt;3,($D$21*(K417+K418)/2+$D$22*L418+$D$23*L419),IF(J417=1,0,IF(J417=2,($D$21*0*(G417+G418)/2+$D$22*L418),IF(J417=3,($D$21*0*(G417+G418)/2+$D$22*L418+$D$23*L419),0))))</f>
        <v>3.0749437656901656E-2</v>
      </c>
      <c r="M417" s="345">
        <f t="shared" ca="1" si="109"/>
        <v>0.4483363681428354</v>
      </c>
      <c r="N417" s="344">
        <f t="shared" ref="N417:N480" ca="1" si="119">IF(M417=0,0,L417/M417)</f>
        <v>6.8585642035413008E-2</v>
      </c>
      <c r="O417" s="4"/>
      <c r="P417" s="4"/>
      <c r="Q417" s="3"/>
      <c r="S417" s="4"/>
      <c r="T417" s="4" t="b">
        <f t="shared" ref="T417:T480" ca="1" si="120">AND(N418&lt;0,N417&gt;0)</f>
        <v>0</v>
      </c>
      <c r="U417" t="b">
        <f t="shared" ref="U417:U480" ca="1" si="121">AND(N418&gt;0,N417&lt;0)</f>
        <v>0</v>
      </c>
      <c r="W417" s="317" t="b">
        <f t="shared" ref="W417:W480" ca="1" si="122">AND(T418&lt;&gt;T419,T418,NOT(X418))</f>
        <v>0</v>
      </c>
      <c r="X417" s="317" t="b">
        <f t="shared" ca="1" si="110"/>
        <v>1</v>
      </c>
      <c r="Y417" s="317" t="b">
        <f t="shared" ref="Y417:Y480" ca="1" si="123">AND(X418,AND(U418&lt;&gt;U419,U418))</f>
        <v>0</v>
      </c>
      <c r="Z417" t="b">
        <f t="shared" ref="Z417:Z480" ca="1" si="124">AND(U418&lt;&gt;U419,U418,NOT(AA418))</f>
        <v>0</v>
      </c>
      <c r="AA417" s="37" t="b">
        <f t="shared" ca="1" si="111"/>
        <v>0</v>
      </c>
      <c r="AB417" t="b">
        <f t="shared" ref="AB417:AB480" ca="1" si="125">AND(AA418,AND(T418&lt;&gt;T419,T418))</f>
        <v>0</v>
      </c>
      <c r="AD417" t="b">
        <f t="shared" ca="1" si="112"/>
        <v>0</v>
      </c>
      <c r="AE417" s="37" t="b">
        <f t="shared" ca="1" si="113"/>
        <v>0</v>
      </c>
      <c r="AF417" t="b">
        <f t="shared" ca="1" si="114"/>
        <v>0</v>
      </c>
      <c r="AG417" s="317" t="b">
        <f t="shared" ca="1" si="115"/>
        <v>0</v>
      </c>
      <c r="AH417" s="317" t="b">
        <f t="shared" ca="1" si="116"/>
        <v>1</v>
      </c>
      <c r="AI417" s="317" t="b">
        <f t="shared" ca="1" si="117"/>
        <v>0</v>
      </c>
    </row>
    <row r="418" spans="1:35" x14ac:dyDescent="0.25">
      <c r="A418">
        <v>386</v>
      </c>
      <c r="B418" s="169">
        <f ca="1">OFFSET(InputPriceData!B$15,CalculationsAndCharts!$A418+$A$11,0,1,1)</f>
        <v>41284</v>
      </c>
      <c r="C418" s="3">
        <f ca="1">OFFSET(InputPriceData!G$15,CalculationsAndCharts!$A418+$A$11,IF($C$7,8,0),1,1)</f>
        <v>1600500</v>
      </c>
      <c r="D418" s="4">
        <f ca="1">OFFSET(InputPriceData!C$15,CalculationsAndCharts!$A418+$A$11,IF($C$7,8,0),1,1)</f>
        <v>58.44</v>
      </c>
      <c r="E418" s="4">
        <f ca="1">OFFSET(InputPriceData!D$15,CalculationsAndCharts!$A418+$A$11,IF($C$7,8,0),1,1)</f>
        <v>58.58</v>
      </c>
      <c r="F418" s="4">
        <f ca="1">OFFSET(InputPriceData!E$15,CalculationsAndCharts!$A418+$A$11,IF($C$7,8,0),1,1)</f>
        <v>57.99</v>
      </c>
      <c r="G418" s="4">
        <f ca="1">OFFSET(InputPriceData!F$15,CalculationsAndCharts!$A418+$A$11,IF($C$7,8,0),1,1)</f>
        <v>58.58</v>
      </c>
      <c r="H418" s="133"/>
      <c r="I418" s="133"/>
      <c r="J418" s="37">
        <f t="shared" ref="J418:J481" ca="1" si="126">$A$8-A418+1</f>
        <v>2415</v>
      </c>
      <c r="K418" s="124">
        <f t="shared" ref="K418:K481" ca="1" si="127">IF(J418&gt;2,G418-G420,0)</f>
        <v>0.83999999999999631</v>
      </c>
      <c r="L418" s="343">
        <f t="shared" ca="1" si="118"/>
        <v>1.7098605402845447E-2</v>
      </c>
      <c r="M418" s="345">
        <f t="shared" ref="M418:M481" ca="1" si="128">MAX(IF(J418=1,0.0000001,0.991*M419),ABS(L418))</f>
        <v>0.45240804050740202</v>
      </c>
      <c r="N418" s="344">
        <f t="shared" ca="1" si="119"/>
        <v>3.7794654099578696E-2</v>
      </c>
      <c r="O418" s="4"/>
      <c r="P418" s="4"/>
      <c r="Q418" s="3"/>
      <c r="S418" s="4"/>
      <c r="T418" s="4" t="b">
        <f t="shared" ca="1" si="120"/>
        <v>0</v>
      </c>
      <c r="U418" t="b">
        <f t="shared" ca="1" si="121"/>
        <v>0</v>
      </c>
      <c r="W418" s="317" t="b">
        <f t="shared" ca="1" si="122"/>
        <v>0</v>
      </c>
      <c r="X418" s="317" t="b">
        <f t="shared" ref="X418:X481" ca="1" si="129">IF(X419,IF(Y418,FALSE,X419),IF(W418,TRUE,X419))</f>
        <v>1</v>
      </c>
      <c r="Y418" s="317" t="b">
        <f t="shared" ca="1" si="123"/>
        <v>0</v>
      </c>
      <c r="Z418" t="b">
        <f t="shared" ca="1" si="124"/>
        <v>0</v>
      </c>
      <c r="AA418" s="37" t="b">
        <f t="shared" ref="AA418:AA481" ca="1" si="130">IF(AA419,IF(AB418,FALSE,AA419),IF(Z418,TRUE,AA419))</f>
        <v>0</v>
      </c>
      <c r="AB418" t="b">
        <f t="shared" ca="1" si="125"/>
        <v>0</v>
      </c>
      <c r="AD418" t="b">
        <f t="shared" ref="AD418:AD481" ca="1" si="131">AND($U419&lt;&gt;$U420,$U419,NOT(AE419))</f>
        <v>0</v>
      </c>
      <c r="AE418" s="37" t="b">
        <f t="shared" ref="AE418:AE481" ca="1" si="132">IF(AE419,IF(AF418,FALSE,AE419),IF(AD418,TRUE,AE419))</f>
        <v>0</v>
      </c>
      <c r="AF418" t="b">
        <f t="shared" ref="AF418:AF481" ca="1" si="133">AND(AE419,AND($T419&lt;&gt;$T420,$T419))</f>
        <v>0</v>
      </c>
      <c r="AG418" s="317" t="b">
        <f t="shared" ref="AG418:AG481" ca="1" si="134">AND($T419&lt;&gt;$T420,$T419,NOT(AH419))</f>
        <v>0</v>
      </c>
      <c r="AH418" s="317" t="b">
        <f t="shared" ref="AH418:AH481" ca="1" si="135">IF(AH419,IF(AI418,FALSE,AH419),IF(AG418,TRUE,AH419))</f>
        <v>1</v>
      </c>
      <c r="AI418" s="317" t="b">
        <f t="shared" ref="AI418:AI481" ca="1" si="136">AND(AH419,AND($U419&lt;&gt;$U420,$U419))</f>
        <v>0</v>
      </c>
    </row>
    <row r="419" spans="1:35" x14ac:dyDescent="0.25">
      <c r="A419">
        <v>387</v>
      </c>
      <c r="B419" s="169">
        <f ca="1">OFFSET(InputPriceData!B$15,CalculationsAndCharts!$A419+$A$11,0,1,1)</f>
        <v>41283</v>
      </c>
      <c r="C419" s="3">
        <f ca="1">OFFSET(InputPriceData!G$15,CalculationsAndCharts!$A419+$A$11,IF($C$7,8,0),1,1)</f>
        <v>1153700</v>
      </c>
      <c r="D419" s="4">
        <f ca="1">OFFSET(InputPriceData!C$15,CalculationsAndCharts!$A419+$A$11,IF($C$7,8,0),1,1)</f>
        <v>57.78</v>
      </c>
      <c r="E419" s="4">
        <f ca="1">OFFSET(InputPriceData!D$15,CalculationsAndCharts!$A419+$A$11,IF($C$7,8,0),1,1)</f>
        <v>58.32</v>
      </c>
      <c r="F419" s="4">
        <f ca="1">OFFSET(InputPriceData!E$15,CalculationsAndCharts!$A419+$A$11,IF($C$7,8,0),1,1)</f>
        <v>57.65</v>
      </c>
      <c r="G419" s="4">
        <f ca="1">OFFSET(InputPriceData!F$15,CalculationsAndCharts!$A419+$A$11,IF($C$7,8,0),1,1)</f>
        <v>58.21</v>
      </c>
      <c r="H419" s="133"/>
      <c r="I419" s="133"/>
      <c r="J419" s="37">
        <f t="shared" ca="1" si="126"/>
        <v>2414</v>
      </c>
      <c r="K419" s="124">
        <f t="shared" ca="1" si="127"/>
        <v>-0.14000000000000057</v>
      </c>
      <c r="L419" s="343">
        <f t="shared" ca="1" si="118"/>
        <v>3.1900466369332039E-2</v>
      </c>
      <c r="M419" s="345">
        <f t="shared" ca="1" si="128"/>
        <v>0.45651669072391726</v>
      </c>
      <c r="N419" s="344">
        <f t="shared" ca="1" si="119"/>
        <v>6.9877984786812855E-2</v>
      </c>
      <c r="O419" s="4"/>
      <c r="P419" s="4"/>
      <c r="Q419" s="3"/>
      <c r="S419" s="4"/>
      <c r="T419" s="4" t="b">
        <f t="shared" ca="1" si="120"/>
        <v>0</v>
      </c>
      <c r="U419" t="b">
        <f t="shared" ca="1" si="121"/>
        <v>0</v>
      </c>
      <c r="W419" s="317" t="b">
        <f t="shared" ca="1" si="122"/>
        <v>0</v>
      </c>
      <c r="X419" s="317" t="b">
        <f t="shared" ca="1" si="129"/>
        <v>1</v>
      </c>
      <c r="Y419" s="317" t="b">
        <f t="shared" ca="1" si="123"/>
        <v>0</v>
      </c>
      <c r="Z419" t="b">
        <f t="shared" ca="1" si="124"/>
        <v>0</v>
      </c>
      <c r="AA419" s="37" t="b">
        <f t="shared" ca="1" si="130"/>
        <v>0</v>
      </c>
      <c r="AB419" t="b">
        <f t="shared" ca="1" si="125"/>
        <v>0</v>
      </c>
      <c r="AD419" t="b">
        <f t="shared" ca="1" si="131"/>
        <v>0</v>
      </c>
      <c r="AE419" s="37" t="b">
        <f t="shared" ca="1" si="132"/>
        <v>0</v>
      </c>
      <c r="AF419" t="b">
        <f t="shared" ca="1" si="133"/>
        <v>0</v>
      </c>
      <c r="AG419" s="317" t="b">
        <f t="shared" ca="1" si="134"/>
        <v>0</v>
      </c>
      <c r="AH419" s="317" t="b">
        <f t="shared" ca="1" si="135"/>
        <v>1</v>
      </c>
      <c r="AI419" s="317" t="b">
        <f t="shared" ca="1" si="136"/>
        <v>0</v>
      </c>
    </row>
    <row r="420" spans="1:35" x14ac:dyDescent="0.25">
      <c r="A420">
        <v>388</v>
      </c>
      <c r="B420" s="169">
        <f ca="1">OFFSET(InputPriceData!B$15,CalculationsAndCharts!$A420+$A$11,0,1,1)</f>
        <v>41282</v>
      </c>
      <c r="C420" s="3">
        <f ca="1">OFFSET(InputPriceData!G$15,CalculationsAndCharts!$A420+$A$11,IF($C$7,8,0),1,1)</f>
        <v>2358500</v>
      </c>
      <c r="D420" s="4">
        <f ca="1">OFFSET(InputPriceData!C$15,CalculationsAndCharts!$A420+$A$11,IF($C$7,8,0),1,1)</f>
        <v>57.23</v>
      </c>
      <c r="E420" s="4">
        <f ca="1">OFFSET(InputPriceData!D$15,CalculationsAndCharts!$A420+$A$11,IF($C$7,8,0),1,1)</f>
        <v>57.99</v>
      </c>
      <c r="F420" s="4">
        <f ca="1">OFFSET(InputPriceData!E$15,CalculationsAndCharts!$A420+$A$11,IF($C$7,8,0),1,1)</f>
        <v>57.23</v>
      </c>
      <c r="G420" s="4">
        <f ca="1">OFFSET(InputPriceData!F$15,CalculationsAndCharts!$A420+$A$11,IF($C$7,8,0),1,1)</f>
        <v>57.74</v>
      </c>
      <c r="H420" s="133"/>
      <c r="I420" s="133"/>
      <c r="J420" s="37">
        <f t="shared" ca="1" si="126"/>
        <v>2413</v>
      </c>
      <c r="K420" s="124">
        <f t="shared" ca="1" si="127"/>
        <v>-1.269999999999996</v>
      </c>
      <c r="L420" s="343">
        <f t="shared" ca="1" si="118"/>
        <v>9.4172460416457215E-2</v>
      </c>
      <c r="M420" s="345">
        <f t="shared" ca="1" si="128"/>
        <v>0.46066265461545636</v>
      </c>
      <c r="N420" s="344">
        <f t="shared" ca="1" si="119"/>
        <v>0.20442825020202429</v>
      </c>
      <c r="O420" s="4"/>
      <c r="P420" s="4"/>
      <c r="Q420" s="3"/>
      <c r="S420" s="4"/>
      <c r="T420" s="4" t="b">
        <f t="shared" ca="1" si="120"/>
        <v>0</v>
      </c>
      <c r="U420" t="b">
        <f t="shared" ca="1" si="121"/>
        <v>0</v>
      </c>
      <c r="W420" s="317" t="b">
        <f t="shared" ca="1" si="122"/>
        <v>1</v>
      </c>
      <c r="X420" s="317" t="b">
        <f t="shared" ca="1" si="129"/>
        <v>1</v>
      </c>
      <c r="Y420" s="317" t="b">
        <f t="shared" ca="1" si="123"/>
        <v>0</v>
      </c>
      <c r="Z420" t="b">
        <f t="shared" ca="1" si="124"/>
        <v>0</v>
      </c>
      <c r="AA420" s="37" t="b">
        <f t="shared" ca="1" si="130"/>
        <v>0</v>
      </c>
      <c r="AB420" t="b">
        <f t="shared" ca="1" si="125"/>
        <v>1</v>
      </c>
      <c r="AD420" t="b">
        <f t="shared" ca="1" si="131"/>
        <v>0</v>
      </c>
      <c r="AE420" s="37" t="b">
        <f t="shared" ca="1" si="132"/>
        <v>0</v>
      </c>
      <c r="AF420" t="b">
        <f t="shared" ca="1" si="133"/>
        <v>1</v>
      </c>
      <c r="AG420" s="317" t="b">
        <f t="shared" ca="1" si="134"/>
        <v>1</v>
      </c>
      <c r="AH420" s="317" t="b">
        <f t="shared" ca="1" si="135"/>
        <v>1</v>
      </c>
      <c r="AI420" s="317" t="b">
        <f t="shared" ca="1" si="136"/>
        <v>0</v>
      </c>
    </row>
    <row r="421" spans="1:35" x14ac:dyDescent="0.25">
      <c r="A421">
        <v>389</v>
      </c>
      <c r="B421" s="169">
        <f ca="1">OFFSET(InputPriceData!B$15,CalculationsAndCharts!$A421+$A$11,0,1,1)</f>
        <v>41281</v>
      </c>
      <c r="C421" s="3">
        <f ca="1">OFFSET(InputPriceData!G$15,CalculationsAndCharts!$A421+$A$11,IF($C$7,8,0),1,1)</f>
        <v>2169400</v>
      </c>
      <c r="D421" s="4">
        <f ca="1">OFFSET(InputPriceData!C$15,CalculationsAndCharts!$A421+$A$11,IF($C$7,8,0),1,1)</f>
        <v>58.68</v>
      </c>
      <c r="E421" s="4">
        <f ca="1">OFFSET(InputPriceData!D$15,CalculationsAndCharts!$A421+$A$11,IF($C$7,8,0),1,1)</f>
        <v>58.84</v>
      </c>
      <c r="F421" s="4">
        <f ca="1">OFFSET(InputPriceData!E$15,CalculationsAndCharts!$A421+$A$11,IF($C$7,8,0),1,1)</f>
        <v>58.21</v>
      </c>
      <c r="G421" s="4">
        <f ca="1">OFFSET(InputPriceData!F$15,CalculationsAndCharts!$A421+$A$11,IF($C$7,8,0),1,1)</f>
        <v>58.35</v>
      </c>
      <c r="H421" s="133"/>
      <c r="I421" s="133"/>
      <c r="J421" s="37">
        <f t="shared" ca="1" si="126"/>
        <v>2412</v>
      </c>
      <c r="K421" s="124">
        <f t="shared" ca="1" si="127"/>
        <v>-0.28999999999999915</v>
      </c>
      <c r="L421" s="343">
        <f t="shared" ca="1" si="118"/>
        <v>9.2808630997991887E-2</v>
      </c>
      <c r="M421" s="345">
        <f t="shared" ca="1" si="128"/>
        <v>0.46484627105495091</v>
      </c>
      <c r="N421" s="344">
        <f t="shared" ca="1" si="119"/>
        <v>0.19965445949983901</v>
      </c>
      <c r="O421" s="4"/>
      <c r="P421" s="4"/>
      <c r="Q421" s="3"/>
      <c r="S421" s="4"/>
      <c r="T421" s="4" t="b">
        <f t="shared" ca="1" si="120"/>
        <v>1</v>
      </c>
      <c r="U421" t="b">
        <f t="shared" ca="1" si="121"/>
        <v>0</v>
      </c>
      <c r="W421" s="317" t="b">
        <f t="shared" ca="1" si="122"/>
        <v>0</v>
      </c>
      <c r="X421" s="317" t="b">
        <f t="shared" ca="1" si="129"/>
        <v>0</v>
      </c>
      <c r="Y421" s="317" t="b">
        <f t="shared" ca="1" si="123"/>
        <v>0</v>
      </c>
      <c r="Z421" t="b">
        <f t="shared" ca="1" si="124"/>
        <v>0</v>
      </c>
      <c r="AA421" s="37" t="b">
        <f t="shared" ca="1" si="130"/>
        <v>1</v>
      </c>
      <c r="AB421" t="b">
        <f t="shared" ca="1" si="125"/>
        <v>0</v>
      </c>
      <c r="AD421" t="b">
        <f t="shared" ca="1" si="131"/>
        <v>0</v>
      </c>
      <c r="AE421" s="37" t="b">
        <f t="shared" ca="1" si="132"/>
        <v>1</v>
      </c>
      <c r="AF421" t="b">
        <f t="shared" ca="1" si="133"/>
        <v>0</v>
      </c>
      <c r="AG421" s="317" t="b">
        <f t="shared" ca="1" si="134"/>
        <v>0</v>
      </c>
      <c r="AH421" s="317" t="b">
        <f t="shared" ca="1" si="135"/>
        <v>0</v>
      </c>
      <c r="AI421" s="317" t="b">
        <f t="shared" ca="1" si="136"/>
        <v>0</v>
      </c>
    </row>
    <row r="422" spans="1:35" x14ac:dyDescent="0.25">
      <c r="A422">
        <v>390</v>
      </c>
      <c r="B422" s="169">
        <f ca="1">OFFSET(InputPriceData!B$15,CalculationsAndCharts!$A422+$A$11,0,1,1)</f>
        <v>41278</v>
      </c>
      <c r="C422" s="3">
        <f ca="1">OFFSET(InputPriceData!G$15,CalculationsAndCharts!$A422+$A$11,IF($C$7,8,0),1,1)</f>
        <v>1062500</v>
      </c>
      <c r="D422" s="4">
        <f ca="1">OFFSET(InputPriceData!C$15,CalculationsAndCharts!$A422+$A$11,IF($C$7,8,0),1,1)</f>
        <v>58.89</v>
      </c>
      <c r="E422" s="4">
        <f ca="1">OFFSET(InputPriceData!D$15,CalculationsAndCharts!$A422+$A$11,IF($C$7,8,0),1,1)</f>
        <v>59.08</v>
      </c>
      <c r="F422" s="4">
        <f ca="1">OFFSET(InputPriceData!E$15,CalculationsAndCharts!$A422+$A$11,IF($C$7,8,0),1,1)</f>
        <v>58.46</v>
      </c>
      <c r="G422" s="4">
        <f ca="1">OFFSET(InputPriceData!F$15,CalculationsAndCharts!$A422+$A$11,IF($C$7,8,0),1,1)</f>
        <v>59.01</v>
      </c>
      <c r="H422" s="133"/>
      <c r="I422" s="133"/>
      <c r="J422" s="37">
        <f t="shared" ca="1" si="126"/>
        <v>2411</v>
      </c>
      <c r="K422" s="124">
        <f t="shared" ca="1" si="127"/>
        <v>0.39000000000000057</v>
      </c>
      <c r="L422" s="343">
        <f t="shared" ca="1" si="118"/>
        <v>-1.6853363441803271E-2</v>
      </c>
      <c r="M422" s="345">
        <f t="shared" ca="1" si="128"/>
        <v>0.4690678819928869</v>
      </c>
      <c r="N422" s="344">
        <f t="shared" ca="1" si="119"/>
        <v>-3.5929476497516495E-2</v>
      </c>
      <c r="O422" s="4"/>
      <c r="P422" s="4"/>
      <c r="Q422" s="3"/>
      <c r="S422" s="4"/>
      <c r="T422" s="4" t="b">
        <f t="shared" ca="1" si="120"/>
        <v>0</v>
      </c>
      <c r="U422" t="b">
        <f t="shared" ca="1" si="121"/>
        <v>0</v>
      </c>
      <c r="W422" s="317" t="b">
        <f t="shared" ca="1" si="122"/>
        <v>0</v>
      </c>
      <c r="X422" s="317" t="b">
        <f t="shared" ca="1" si="129"/>
        <v>0</v>
      </c>
      <c r="Y422" s="317" t="b">
        <f t="shared" ca="1" si="123"/>
        <v>0</v>
      </c>
      <c r="Z422" t="b">
        <f t="shared" ca="1" si="124"/>
        <v>0</v>
      </c>
      <c r="AA422" s="37" t="b">
        <f t="shared" ca="1" si="130"/>
        <v>1</v>
      </c>
      <c r="AB422" t="b">
        <f t="shared" ca="1" si="125"/>
        <v>0</v>
      </c>
      <c r="AD422" t="b">
        <f t="shared" ca="1" si="131"/>
        <v>0</v>
      </c>
      <c r="AE422" s="37" t="b">
        <f t="shared" ca="1" si="132"/>
        <v>1</v>
      </c>
      <c r="AF422" t="b">
        <f t="shared" ca="1" si="133"/>
        <v>0</v>
      </c>
      <c r="AG422" s="317" t="b">
        <f t="shared" ca="1" si="134"/>
        <v>0</v>
      </c>
      <c r="AH422" s="317" t="b">
        <f t="shared" ca="1" si="135"/>
        <v>0</v>
      </c>
      <c r="AI422" s="317" t="b">
        <f t="shared" ca="1" si="136"/>
        <v>0</v>
      </c>
    </row>
    <row r="423" spans="1:35" x14ac:dyDescent="0.25">
      <c r="A423">
        <v>391</v>
      </c>
      <c r="B423" s="169">
        <f ca="1">OFFSET(InputPriceData!B$15,CalculationsAndCharts!$A423+$A$11,0,1,1)</f>
        <v>41277</v>
      </c>
      <c r="C423" s="3">
        <f ca="1">OFFSET(InputPriceData!G$15,CalculationsAndCharts!$A423+$A$11,IF($C$7,8,0),1,1)</f>
        <v>1636200</v>
      </c>
      <c r="D423" s="4">
        <f ca="1">OFFSET(InputPriceData!C$15,CalculationsAndCharts!$A423+$A$11,IF($C$7,8,0),1,1)</f>
        <v>58.66</v>
      </c>
      <c r="E423" s="4">
        <f ca="1">OFFSET(InputPriceData!D$15,CalculationsAndCharts!$A423+$A$11,IF($C$7,8,0),1,1)</f>
        <v>58.98</v>
      </c>
      <c r="F423" s="4">
        <f ca="1">OFFSET(InputPriceData!E$15,CalculationsAndCharts!$A423+$A$11,IF($C$7,8,0),1,1)</f>
        <v>58.43</v>
      </c>
      <c r="G423" s="4">
        <f ca="1">OFFSET(InputPriceData!F$15,CalculationsAndCharts!$A423+$A$11,IF($C$7,8,0),1,1)</f>
        <v>58.64</v>
      </c>
      <c r="H423" s="133"/>
      <c r="I423" s="133"/>
      <c r="J423" s="37">
        <f t="shared" ca="1" si="126"/>
        <v>2410</v>
      </c>
      <c r="K423" s="124">
        <f t="shared" ca="1" si="127"/>
        <v>1.0799999999999983</v>
      </c>
      <c r="L423" s="343">
        <f t="shared" ca="1" si="118"/>
        <v>-0.17960979831709073</v>
      </c>
      <c r="M423" s="345">
        <f t="shared" ca="1" si="128"/>
        <v>0.47332783248525417</v>
      </c>
      <c r="N423" s="344">
        <f t="shared" ca="1" si="119"/>
        <v>-0.37946173030652325</v>
      </c>
      <c r="O423" s="4"/>
      <c r="P423" s="4"/>
      <c r="Q423" s="3"/>
      <c r="S423" s="4"/>
      <c r="T423" s="4" t="b">
        <f t="shared" ca="1" si="120"/>
        <v>0</v>
      </c>
      <c r="U423" t="b">
        <f t="shared" ca="1" si="121"/>
        <v>0</v>
      </c>
      <c r="W423" s="317" t="b">
        <f t="shared" ca="1" si="122"/>
        <v>0</v>
      </c>
      <c r="X423" s="317" t="b">
        <f t="shared" ca="1" si="129"/>
        <v>0</v>
      </c>
      <c r="Y423" s="317" t="b">
        <f t="shared" ca="1" si="123"/>
        <v>0</v>
      </c>
      <c r="Z423" t="b">
        <f t="shared" ca="1" si="124"/>
        <v>0</v>
      </c>
      <c r="AA423" s="37" t="b">
        <f t="shared" ca="1" si="130"/>
        <v>1</v>
      </c>
      <c r="AB423" t="b">
        <f t="shared" ca="1" si="125"/>
        <v>0</v>
      </c>
      <c r="AD423" t="b">
        <f t="shared" ca="1" si="131"/>
        <v>0</v>
      </c>
      <c r="AE423" s="37" t="b">
        <f t="shared" ca="1" si="132"/>
        <v>1</v>
      </c>
      <c r="AF423" t="b">
        <f t="shared" ca="1" si="133"/>
        <v>0</v>
      </c>
      <c r="AG423" s="317" t="b">
        <f t="shared" ca="1" si="134"/>
        <v>0</v>
      </c>
      <c r="AH423" s="317" t="b">
        <f t="shared" ca="1" si="135"/>
        <v>0</v>
      </c>
      <c r="AI423" s="317" t="b">
        <f t="shared" ca="1" si="136"/>
        <v>0</v>
      </c>
    </row>
    <row r="424" spans="1:35" x14ac:dyDescent="0.25">
      <c r="A424">
        <v>392</v>
      </c>
      <c r="B424" s="169">
        <f ca="1">OFFSET(InputPriceData!B$15,CalculationsAndCharts!$A424+$A$11,0,1,1)</f>
        <v>41276</v>
      </c>
      <c r="C424" s="3">
        <f ca="1">OFFSET(InputPriceData!G$15,CalculationsAndCharts!$A424+$A$11,IF($C$7,8,0),1,1)</f>
        <v>1726200</v>
      </c>
      <c r="D424" s="4">
        <f ca="1">OFFSET(InputPriceData!C$15,CalculationsAndCharts!$A424+$A$11,IF($C$7,8,0),1,1)</f>
        <v>58.52</v>
      </c>
      <c r="E424" s="4">
        <f ca="1">OFFSET(InputPriceData!D$15,CalculationsAndCharts!$A424+$A$11,IF($C$7,8,0),1,1)</f>
        <v>58.65</v>
      </c>
      <c r="F424" s="4">
        <f ca="1">OFFSET(InputPriceData!E$15,CalculationsAndCharts!$A424+$A$11,IF($C$7,8,0),1,1)</f>
        <v>58.13</v>
      </c>
      <c r="G424" s="4">
        <f ca="1">OFFSET(InputPriceData!F$15,CalculationsAndCharts!$A424+$A$11,IF($C$7,8,0),1,1)</f>
        <v>58.62</v>
      </c>
      <c r="H424" s="133"/>
      <c r="I424" s="133"/>
      <c r="J424" s="37">
        <f t="shared" ca="1" si="126"/>
        <v>2409</v>
      </c>
      <c r="K424" s="124">
        <f t="shared" ca="1" si="127"/>
        <v>1.9199999999999946</v>
      </c>
      <c r="L424" s="343">
        <f t="shared" ca="1" si="118"/>
        <v>-0.32070623044625346</v>
      </c>
      <c r="M424" s="345">
        <f t="shared" ca="1" si="128"/>
        <v>0.47762647072174991</v>
      </c>
      <c r="N424" s="344">
        <f t="shared" ca="1" si="119"/>
        <v>-0.67145824217327932</v>
      </c>
      <c r="O424" s="4"/>
      <c r="P424" s="4"/>
      <c r="Q424" s="3"/>
      <c r="S424" s="4"/>
      <c r="T424" s="4" t="b">
        <f t="shared" ca="1" si="120"/>
        <v>0</v>
      </c>
      <c r="U424" t="b">
        <f t="shared" ca="1" si="121"/>
        <v>0</v>
      </c>
      <c r="W424" s="317" t="b">
        <f t="shared" ca="1" si="122"/>
        <v>0</v>
      </c>
      <c r="X424" s="317" t="b">
        <f t="shared" ca="1" si="129"/>
        <v>0</v>
      </c>
      <c r="Y424" s="317" t="b">
        <f t="shared" ca="1" si="123"/>
        <v>0</v>
      </c>
      <c r="Z424" t="b">
        <f t="shared" ca="1" si="124"/>
        <v>0</v>
      </c>
      <c r="AA424" s="37" t="b">
        <f t="shared" ca="1" si="130"/>
        <v>1</v>
      </c>
      <c r="AB424" t="b">
        <f t="shared" ca="1" si="125"/>
        <v>0</v>
      </c>
      <c r="AD424" t="b">
        <f t="shared" ca="1" si="131"/>
        <v>0</v>
      </c>
      <c r="AE424" s="37" t="b">
        <f t="shared" ca="1" si="132"/>
        <v>1</v>
      </c>
      <c r="AF424" t="b">
        <f t="shared" ca="1" si="133"/>
        <v>0</v>
      </c>
      <c r="AG424" s="317" t="b">
        <f t="shared" ca="1" si="134"/>
        <v>0</v>
      </c>
      <c r="AH424" s="317" t="b">
        <f t="shared" ca="1" si="135"/>
        <v>0</v>
      </c>
      <c r="AI424" s="317" t="b">
        <f t="shared" ca="1" si="136"/>
        <v>0</v>
      </c>
    </row>
    <row r="425" spans="1:35" x14ac:dyDescent="0.25">
      <c r="A425">
        <v>393</v>
      </c>
      <c r="B425" s="169">
        <f ca="1">OFFSET(InputPriceData!B$15,CalculationsAndCharts!$A425+$A$11,0,1,1)</f>
        <v>41274</v>
      </c>
      <c r="C425" s="3">
        <f ca="1">OFFSET(InputPriceData!G$15,CalculationsAndCharts!$A425+$A$11,IF($C$7,8,0),1,1)</f>
        <v>1953200</v>
      </c>
      <c r="D425" s="4">
        <f ca="1">OFFSET(InputPriceData!C$15,CalculationsAndCharts!$A425+$A$11,IF($C$7,8,0),1,1)</f>
        <v>56.5</v>
      </c>
      <c r="E425" s="4">
        <f ca="1">OFFSET(InputPriceData!D$15,CalculationsAndCharts!$A425+$A$11,IF($C$7,8,0),1,1)</f>
        <v>57.62</v>
      </c>
      <c r="F425" s="4">
        <f ca="1">OFFSET(InputPriceData!E$15,CalculationsAndCharts!$A425+$A$11,IF($C$7,8,0),1,1)</f>
        <v>56.07</v>
      </c>
      <c r="G425" s="4">
        <f ca="1">OFFSET(InputPriceData!F$15,CalculationsAndCharts!$A425+$A$11,IF($C$7,8,0),1,1)</f>
        <v>57.56</v>
      </c>
      <c r="H425" s="133"/>
      <c r="I425" s="133"/>
      <c r="J425" s="37">
        <f t="shared" ca="1" si="126"/>
        <v>2408</v>
      </c>
      <c r="K425" s="124">
        <f t="shared" ca="1" si="127"/>
        <v>-0.23999999999999488</v>
      </c>
      <c r="L425" s="343">
        <f t="shared" ca="1" si="118"/>
        <v>-0.31639209449056854</v>
      </c>
      <c r="M425" s="345">
        <f t="shared" ca="1" si="128"/>
        <v>0.48196414805423804</v>
      </c>
      <c r="N425" s="344">
        <f t="shared" ca="1" si="119"/>
        <v>-0.65646396265757767</v>
      </c>
      <c r="O425" s="4"/>
      <c r="P425" s="4"/>
      <c r="Q425" s="3"/>
      <c r="S425" s="4"/>
      <c r="T425" s="4" t="b">
        <f t="shared" ca="1" si="120"/>
        <v>0</v>
      </c>
      <c r="U425" t="b">
        <f t="shared" ca="1" si="121"/>
        <v>0</v>
      </c>
      <c r="W425" s="317" t="b">
        <f t="shared" ca="1" si="122"/>
        <v>0</v>
      </c>
      <c r="X425" s="317" t="b">
        <f t="shared" ca="1" si="129"/>
        <v>0</v>
      </c>
      <c r="Y425" s="317" t="b">
        <f t="shared" ca="1" si="123"/>
        <v>1</v>
      </c>
      <c r="Z425" t="b">
        <f t="shared" ca="1" si="124"/>
        <v>1</v>
      </c>
      <c r="AA425" s="37" t="b">
        <f t="shared" ca="1" si="130"/>
        <v>1</v>
      </c>
      <c r="AB425" t="b">
        <f t="shared" ca="1" si="125"/>
        <v>0</v>
      </c>
      <c r="AD425" t="b">
        <f t="shared" ca="1" si="131"/>
        <v>1</v>
      </c>
      <c r="AE425" s="37" t="b">
        <f t="shared" ca="1" si="132"/>
        <v>1</v>
      </c>
      <c r="AF425" t="b">
        <f t="shared" ca="1" si="133"/>
        <v>0</v>
      </c>
      <c r="AG425" s="317" t="b">
        <f t="shared" ca="1" si="134"/>
        <v>0</v>
      </c>
      <c r="AH425" s="317" t="b">
        <f t="shared" ca="1" si="135"/>
        <v>0</v>
      </c>
      <c r="AI425" s="317" t="b">
        <f t="shared" ca="1" si="136"/>
        <v>1</v>
      </c>
    </row>
    <row r="426" spans="1:35" x14ac:dyDescent="0.25">
      <c r="A426">
        <v>394</v>
      </c>
      <c r="B426" s="169">
        <f ca="1">OFFSET(InputPriceData!B$15,CalculationsAndCharts!$A426+$A$11,0,1,1)</f>
        <v>41271</v>
      </c>
      <c r="C426" s="3">
        <f ca="1">OFFSET(InputPriceData!G$15,CalculationsAndCharts!$A426+$A$11,IF($C$7,8,0),1,1)</f>
        <v>1734500</v>
      </c>
      <c r="D426" s="4">
        <f ca="1">OFFSET(InputPriceData!C$15,CalculationsAndCharts!$A426+$A$11,IF($C$7,8,0),1,1)</f>
        <v>57.05</v>
      </c>
      <c r="E426" s="4">
        <f ca="1">OFFSET(InputPriceData!D$15,CalculationsAndCharts!$A426+$A$11,IF($C$7,8,0),1,1)</f>
        <v>57.56</v>
      </c>
      <c r="F426" s="4">
        <f ca="1">OFFSET(InputPriceData!E$15,CalculationsAndCharts!$A426+$A$11,IF($C$7,8,0),1,1)</f>
        <v>56.64</v>
      </c>
      <c r="G426" s="4">
        <f ca="1">OFFSET(InputPriceData!F$15,CalculationsAndCharts!$A426+$A$11,IF($C$7,8,0),1,1)</f>
        <v>56.7</v>
      </c>
      <c r="H426" s="133"/>
      <c r="I426" s="133"/>
      <c r="J426" s="37">
        <f t="shared" ca="1" si="126"/>
        <v>2407</v>
      </c>
      <c r="K426" s="124">
        <f t="shared" ca="1" si="127"/>
        <v>-0.60999999999999943</v>
      </c>
      <c r="L426" s="343">
        <f t="shared" ca="1" si="118"/>
        <v>-0.16719052872891638</v>
      </c>
      <c r="M426" s="345">
        <f t="shared" ca="1" si="128"/>
        <v>0.48634121902546723</v>
      </c>
      <c r="N426" s="344">
        <f t="shared" ca="1" si="119"/>
        <v>-0.3437720723403489</v>
      </c>
      <c r="O426" s="4"/>
      <c r="P426" s="4"/>
      <c r="Q426" s="3"/>
      <c r="S426" s="4"/>
      <c r="T426" s="4" t="b">
        <f t="shared" ca="1" si="120"/>
        <v>0</v>
      </c>
      <c r="U426" t="b">
        <f t="shared" ca="1" si="121"/>
        <v>1</v>
      </c>
      <c r="W426" s="317" t="b">
        <f t="shared" ca="1" si="122"/>
        <v>0</v>
      </c>
      <c r="X426" s="317" t="b">
        <f t="shared" ca="1" si="129"/>
        <v>1</v>
      </c>
      <c r="Y426" s="317" t="b">
        <f t="shared" ca="1" si="123"/>
        <v>0</v>
      </c>
      <c r="Z426" t="b">
        <f t="shared" ca="1" si="124"/>
        <v>0</v>
      </c>
      <c r="AA426" s="37" t="b">
        <f t="shared" ca="1" si="130"/>
        <v>0</v>
      </c>
      <c r="AB426" t="b">
        <f t="shared" ca="1" si="125"/>
        <v>0</v>
      </c>
      <c r="AD426" t="b">
        <f t="shared" ca="1" si="131"/>
        <v>0</v>
      </c>
      <c r="AE426" s="37" t="b">
        <f t="shared" ca="1" si="132"/>
        <v>0</v>
      </c>
      <c r="AF426" t="b">
        <f t="shared" ca="1" si="133"/>
        <v>0</v>
      </c>
      <c r="AG426" s="317" t="b">
        <f t="shared" ca="1" si="134"/>
        <v>0</v>
      </c>
      <c r="AH426" s="317" t="b">
        <f t="shared" ca="1" si="135"/>
        <v>1</v>
      </c>
      <c r="AI426" s="317" t="b">
        <f t="shared" ca="1" si="136"/>
        <v>0</v>
      </c>
    </row>
    <row r="427" spans="1:35" x14ac:dyDescent="0.25">
      <c r="A427">
        <v>395</v>
      </c>
      <c r="B427" s="169">
        <f ca="1">OFFSET(InputPriceData!B$15,CalculationsAndCharts!$A427+$A$11,0,1,1)</f>
        <v>41270</v>
      </c>
      <c r="C427" s="3">
        <f ca="1">OFFSET(InputPriceData!G$15,CalculationsAndCharts!$A427+$A$11,IF($C$7,8,0),1,1)</f>
        <v>1834100</v>
      </c>
      <c r="D427" s="4">
        <f ca="1">OFFSET(InputPriceData!C$15,CalculationsAndCharts!$A427+$A$11,IF($C$7,8,0),1,1)</f>
        <v>57.37</v>
      </c>
      <c r="E427" s="4">
        <f ca="1">OFFSET(InputPriceData!D$15,CalculationsAndCharts!$A427+$A$11,IF($C$7,8,0),1,1)</f>
        <v>57.9</v>
      </c>
      <c r="F427" s="4">
        <f ca="1">OFFSET(InputPriceData!E$15,CalculationsAndCharts!$A427+$A$11,IF($C$7,8,0),1,1)</f>
        <v>56.95</v>
      </c>
      <c r="G427" s="4">
        <f ca="1">OFFSET(InputPriceData!F$15,CalculationsAndCharts!$A427+$A$11,IF($C$7,8,0),1,1)</f>
        <v>57.8</v>
      </c>
      <c r="H427" s="133"/>
      <c r="I427" s="133"/>
      <c r="J427" s="37">
        <f t="shared" ca="1" si="126"/>
        <v>2406</v>
      </c>
      <c r="K427" s="124">
        <f t="shared" ca="1" si="127"/>
        <v>-0.92000000000000171</v>
      </c>
      <c r="L427" s="343">
        <f t="shared" ca="1" si="118"/>
        <v>3.3691991447319353E-2</v>
      </c>
      <c r="M427" s="345">
        <f t="shared" ca="1" si="128"/>
        <v>0.49075804139804968</v>
      </c>
      <c r="N427" s="344">
        <f t="shared" ca="1" si="119"/>
        <v>6.8652958495268063E-2</v>
      </c>
      <c r="O427" s="4"/>
      <c r="P427" s="4"/>
      <c r="Q427" s="3"/>
      <c r="S427" s="4"/>
      <c r="T427" s="4" t="b">
        <f t="shared" ca="1" si="120"/>
        <v>0</v>
      </c>
      <c r="U427" t="b">
        <f t="shared" ca="1" si="121"/>
        <v>0</v>
      </c>
      <c r="W427" s="317" t="b">
        <f t="shared" ca="1" si="122"/>
        <v>0</v>
      </c>
      <c r="X427" s="317" t="b">
        <f t="shared" ca="1" si="129"/>
        <v>1</v>
      </c>
      <c r="Y427" s="317" t="b">
        <f t="shared" ca="1" si="123"/>
        <v>0</v>
      </c>
      <c r="Z427" t="b">
        <f t="shared" ca="1" si="124"/>
        <v>0</v>
      </c>
      <c r="AA427" s="37" t="b">
        <f t="shared" ca="1" si="130"/>
        <v>0</v>
      </c>
      <c r="AB427" t="b">
        <f t="shared" ca="1" si="125"/>
        <v>0</v>
      </c>
      <c r="AD427" t="b">
        <f t="shared" ca="1" si="131"/>
        <v>0</v>
      </c>
      <c r="AE427" s="37" t="b">
        <f t="shared" ca="1" si="132"/>
        <v>0</v>
      </c>
      <c r="AF427" t="b">
        <f t="shared" ca="1" si="133"/>
        <v>0</v>
      </c>
      <c r="AG427" s="317" t="b">
        <f t="shared" ca="1" si="134"/>
        <v>0</v>
      </c>
      <c r="AH427" s="317" t="b">
        <f t="shared" ca="1" si="135"/>
        <v>1</v>
      </c>
      <c r="AI427" s="317" t="b">
        <f t="shared" ca="1" si="136"/>
        <v>0</v>
      </c>
    </row>
    <row r="428" spans="1:35" x14ac:dyDescent="0.25">
      <c r="A428">
        <v>396</v>
      </c>
      <c r="B428" s="169">
        <f ca="1">OFFSET(InputPriceData!B$15,CalculationsAndCharts!$A428+$A$11,0,1,1)</f>
        <v>41269</v>
      </c>
      <c r="C428" s="3">
        <f ca="1">OFFSET(InputPriceData!G$15,CalculationsAndCharts!$A428+$A$11,IF($C$7,8,0),1,1)</f>
        <v>2421800</v>
      </c>
      <c r="D428" s="4">
        <f ca="1">OFFSET(InputPriceData!C$15,CalculationsAndCharts!$A428+$A$11,IF($C$7,8,0),1,1)</f>
        <v>58.86</v>
      </c>
      <c r="E428" s="4">
        <f ca="1">OFFSET(InputPriceData!D$15,CalculationsAndCharts!$A428+$A$11,IF($C$7,8,0),1,1)</f>
        <v>58.87</v>
      </c>
      <c r="F428" s="4">
        <f ca="1">OFFSET(InputPriceData!E$15,CalculationsAndCharts!$A428+$A$11,IF($C$7,8,0),1,1)</f>
        <v>57.26</v>
      </c>
      <c r="G428" s="4">
        <f ca="1">OFFSET(InputPriceData!F$15,CalculationsAndCharts!$A428+$A$11,IF($C$7,8,0),1,1)</f>
        <v>57.31</v>
      </c>
      <c r="H428" s="133"/>
      <c r="I428" s="133"/>
      <c r="J428" s="37">
        <f t="shared" ca="1" si="126"/>
        <v>2405</v>
      </c>
      <c r="K428" s="124">
        <f t="shared" ca="1" si="127"/>
        <v>-1.9199999999999946</v>
      </c>
      <c r="L428" s="343">
        <f t="shared" ca="1" si="118"/>
        <v>0.24851925585464454</v>
      </c>
      <c r="M428" s="345">
        <f t="shared" ca="1" si="128"/>
        <v>0.49521497618370303</v>
      </c>
      <c r="N428" s="344">
        <f t="shared" ca="1" si="119"/>
        <v>0.50184115547114394</v>
      </c>
      <c r="O428" s="4"/>
      <c r="P428" s="4"/>
      <c r="Q428" s="3"/>
      <c r="S428" s="4"/>
      <c r="T428" s="4" t="b">
        <f t="shared" ca="1" si="120"/>
        <v>0</v>
      </c>
      <c r="U428" t="b">
        <f t="shared" ca="1" si="121"/>
        <v>0</v>
      </c>
      <c r="W428" s="317" t="b">
        <f t="shared" ca="1" si="122"/>
        <v>0</v>
      </c>
      <c r="X428" s="317" t="b">
        <f t="shared" ca="1" si="129"/>
        <v>1</v>
      </c>
      <c r="Y428" s="317" t="b">
        <f t="shared" ca="1" si="123"/>
        <v>0</v>
      </c>
      <c r="Z428" t="b">
        <f t="shared" ca="1" si="124"/>
        <v>0</v>
      </c>
      <c r="AA428" s="37" t="b">
        <f t="shared" ca="1" si="130"/>
        <v>0</v>
      </c>
      <c r="AB428" t="b">
        <f t="shared" ca="1" si="125"/>
        <v>0</v>
      </c>
      <c r="AD428" t="b">
        <f t="shared" ca="1" si="131"/>
        <v>0</v>
      </c>
      <c r="AE428" s="37" t="b">
        <f t="shared" ca="1" si="132"/>
        <v>0</v>
      </c>
      <c r="AF428" t="b">
        <f t="shared" ca="1" si="133"/>
        <v>0</v>
      </c>
      <c r="AG428" s="317" t="b">
        <f t="shared" ca="1" si="134"/>
        <v>0</v>
      </c>
      <c r="AH428" s="317" t="b">
        <f t="shared" ca="1" si="135"/>
        <v>1</v>
      </c>
      <c r="AI428" s="317" t="b">
        <f t="shared" ca="1" si="136"/>
        <v>0</v>
      </c>
    </row>
    <row r="429" spans="1:35" x14ac:dyDescent="0.25">
      <c r="A429">
        <v>397</v>
      </c>
      <c r="B429" s="169">
        <f ca="1">OFFSET(InputPriceData!B$15,CalculationsAndCharts!$A429+$A$11,0,1,1)</f>
        <v>41267</v>
      </c>
      <c r="C429" s="3">
        <f ca="1">OFFSET(InputPriceData!G$15,CalculationsAndCharts!$A429+$A$11,IF($C$7,8,0),1,1)</f>
        <v>511900</v>
      </c>
      <c r="D429" s="4">
        <f ca="1">OFFSET(InputPriceData!C$15,CalculationsAndCharts!$A429+$A$11,IF($C$7,8,0),1,1)</f>
        <v>58.98</v>
      </c>
      <c r="E429" s="4">
        <f ca="1">OFFSET(InputPriceData!D$15,CalculationsAndCharts!$A429+$A$11,IF($C$7,8,0),1,1)</f>
        <v>58.98</v>
      </c>
      <c r="F429" s="4">
        <f ca="1">OFFSET(InputPriceData!E$15,CalculationsAndCharts!$A429+$A$11,IF($C$7,8,0),1,1)</f>
        <v>58.5</v>
      </c>
      <c r="G429" s="4">
        <f ca="1">OFFSET(InputPriceData!F$15,CalculationsAndCharts!$A429+$A$11,IF($C$7,8,0),1,1)</f>
        <v>58.72</v>
      </c>
      <c r="H429" s="133"/>
      <c r="I429" s="133"/>
      <c r="J429" s="37">
        <f t="shared" ca="1" si="126"/>
        <v>2404</v>
      </c>
      <c r="K429" s="124">
        <f t="shared" ca="1" si="127"/>
        <v>-0.56000000000000227</v>
      </c>
      <c r="L429" s="343">
        <f t="shared" ca="1" si="118"/>
        <v>0.37792212133336506</v>
      </c>
      <c r="M429" s="345">
        <f t="shared" ca="1" si="128"/>
        <v>0.49971238767275783</v>
      </c>
      <c r="N429" s="344">
        <f t="shared" ca="1" si="119"/>
        <v>0.75627927315032173</v>
      </c>
      <c r="O429" s="4"/>
      <c r="P429" s="4"/>
      <c r="Q429" s="3"/>
      <c r="S429" s="4"/>
      <c r="T429" s="4" t="b">
        <f t="shared" ca="1" si="120"/>
        <v>0</v>
      </c>
      <c r="U429" t="b">
        <f t="shared" ca="1" si="121"/>
        <v>0</v>
      </c>
      <c r="W429" s="317" t="b">
        <f t="shared" ca="1" si="122"/>
        <v>0</v>
      </c>
      <c r="X429" s="317" t="b">
        <f t="shared" ca="1" si="129"/>
        <v>1</v>
      </c>
      <c r="Y429" s="317" t="b">
        <f t="shared" ca="1" si="123"/>
        <v>0</v>
      </c>
      <c r="Z429" t="b">
        <f t="shared" ca="1" si="124"/>
        <v>0</v>
      </c>
      <c r="AA429" s="37" t="b">
        <f t="shared" ca="1" si="130"/>
        <v>0</v>
      </c>
      <c r="AB429" t="b">
        <f t="shared" ca="1" si="125"/>
        <v>0</v>
      </c>
      <c r="AD429" t="b">
        <f t="shared" ca="1" si="131"/>
        <v>0</v>
      </c>
      <c r="AE429" s="37" t="b">
        <f t="shared" ca="1" si="132"/>
        <v>0</v>
      </c>
      <c r="AF429" t="b">
        <f t="shared" ca="1" si="133"/>
        <v>0</v>
      </c>
      <c r="AG429" s="317" t="b">
        <f t="shared" ca="1" si="134"/>
        <v>0</v>
      </c>
      <c r="AH429" s="317" t="b">
        <f t="shared" ca="1" si="135"/>
        <v>1</v>
      </c>
      <c r="AI429" s="317" t="b">
        <f t="shared" ca="1" si="136"/>
        <v>0</v>
      </c>
    </row>
    <row r="430" spans="1:35" x14ac:dyDescent="0.25">
      <c r="A430">
        <v>398</v>
      </c>
      <c r="B430" s="169">
        <f ca="1">OFFSET(InputPriceData!B$15,CalculationsAndCharts!$A430+$A$11,0,1,1)</f>
        <v>41264</v>
      </c>
      <c r="C430" s="3">
        <f ca="1">OFFSET(InputPriceData!G$15,CalculationsAndCharts!$A430+$A$11,IF($C$7,8,0),1,1)</f>
        <v>2695600</v>
      </c>
      <c r="D430" s="4">
        <f ca="1">OFFSET(InputPriceData!C$15,CalculationsAndCharts!$A430+$A$11,IF($C$7,8,0),1,1)</f>
        <v>58.64</v>
      </c>
      <c r="E430" s="4">
        <f ca="1">OFFSET(InputPriceData!D$15,CalculationsAndCharts!$A430+$A$11,IF($C$7,8,0),1,1)</f>
        <v>59.34</v>
      </c>
      <c r="F430" s="4">
        <f ca="1">OFFSET(InputPriceData!E$15,CalculationsAndCharts!$A430+$A$11,IF($C$7,8,0),1,1)</f>
        <v>58.46</v>
      </c>
      <c r="G430" s="4">
        <f ca="1">OFFSET(InputPriceData!F$15,CalculationsAndCharts!$A430+$A$11,IF($C$7,8,0),1,1)</f>
        <v>59.23</v>
      </c>
      <c r="H430" s="133"/>
      <c r="I430" s="133"/>
      <c r="J430" s="37">
        <f t="shared" ca="1" si="126"/>
        <v>2403</v>
      </c>
      <c r="K430" s="124">
        <f t="shared" ca="1" si="127"/>
        <v>0.47999999999999687</v>
      </c>
      <c r="L430" s="343">
        <f t="shared" ca="1" si="118"/>
        <v>0.38035875552503151</v>
      </c>
      <c r="M430" s="345">
        <f t="shared" ca="1" si="128"/>
        <v>0.50425064346393322</v>
      </c>
      <c r="N430" s="344">
        <f t="shared" ca="1" si="119"/>
        <v>0.75430494825384764</v>
      </c>
      <c r="O430" s="4"/>
      <c r="P430" s="4"/>
      <c r="Q430" s="3"/>
      <c r="S430" s="4"/>
      <c r="T430" s="4" t="b">
        <f t="shared" ca="1" si="120"/>
        <v>0</v>
      </c>
      <c r="U430" t="b">
        <f t="shared" ca="1" si="121"/>
        <v>0</v>
      </c>
      <c r="W430" s="317" t="b">
        <f t="shared" ca="1" si="122"/>
        <v>0</v>
      </c>
      <c r="X430" s="317" t="b">
        <f t="shared" ca="1" si="129"/>
        <v>1</v>
      </c>
      <c r="Y430" s="317" t="b">
        <f t="shared" ca="1" si="123"/>
        <v>0</v>
      </c>
      <c r="Z430" t="b">
        <f t="shared" ca="1" si="124"/>
        <v>0</v>
      </c>
      <c r="AA430" s="37" t="b">
        <f t="shared" ca="1" si="130"/>
        <v>0</v>
      </c>
      <c r="AB430" t="b">
        <f t="shared" ca="1" si="125"/>
        <v>0</v>
      </c>
      <c r="AD430" t="b">
        <f t="shared" ca="1" si="131"/>
        <v>0</v>
      </c>
      <c r="AE430" s="37" t="b">
        <f t="shared" ca="1" si="132"/>
        <v>0</v>
      </c>
      <c r="AF430" t="b">
        <f t="shared" ca="1" si="133"/>
        <v>0</v>
      </c>
      <c r="AG430" s="317" t="b">
        <f t="shared" ca="1" si="134"/>
        <v>0</v>
      </c>
      <c r="AH430" s="317" t="b">
        <f t="shared" ca="1" si="135"/>
        <v>1</v>
      </c>
      <c r="AI430" s="317" t="b">
        <f t="shared" ca="1" si="136"/>
        <v>0</v>
      </c>
    </row>
    <row r="431" spans="1:35" x14ac:dyDescent="0.25">
      <c r="A431">
        <v>399</v>
      </c>
      <c r="B431" s="169">
        <f ca="1">OFFSET(InputPriceData!B$15,CalculationsAndCharts!$A431+$A$11,0,1,1)</f>
        <v>41263</v>
      </c>
      <c r="C431" s="3">
        <f ca="1">OFFSET(InputPriceData!G$15,CalculationsAndCharts!$A431+$A$11,IF($C$7,8,0),1,1)</f>
        <v>1205100</v>
      </c>
      <c r="D431" s="4">
        <f ca="1">OFFSET(InputPriceData!C$15,CalculationsAndCharts!$A431+$A$11,IF($C$7,8,0),1,1)</f>
        <v>58.91</v>
      </c>
      <c r="E431" s="4">
        <f ca="1">OFFSET(InputPriceData!D$15,CalculationsAndCharts!$A431+$A$11,IF($C$7,8,0),1,1)</f>
        <v>59.28</v>
      </c>
      <c r="F431" s="4">
        <f ca="1">OFFSET(InputPriceData!E$15,CalculationsAndCharts!$A431+$A$11,IF($C$7,8,0),1,1)</f>
        <v>58.72</v>
      </c>
      <c r="G431" s="4">
        <f ca="1">OFFSET(InputPriceData!F$15,CalculationsAndCharts!$A431+$A$11,IF($C$7,8,0),1,1)</f>
        <v>59.28</v>
      </c>
      <c r="H431" s="133"/>
      <c r="I431" s="133"/>
      <c r="J431" s="37">
        <f t="shared" ca="1" si="126"/>
        <v>2402</v>
      </c>
      <c r="K431" s="124">
        <f t="shared" ca="1" si="127"/>
        <v>0.38000000000000256</v>
      </c>
      <c r="L431" s="343">
        <f t="shared" ca="1" si="118"/>
        <v>0.33236734495347942</v>
      </c>
      <c r="M431" s="345">
        <f t="shared" ca="1" si="128"/>
        <v>0.50883011449438265</v>
      </c>
      <c r="N431" s="344">
        <f t="shared" ca="1" si="119"/>
        <v>0.65319904519359706</v>
      </c>
      <c r="O431" s="4"/>
      <c r="P431" s="4"/>
      <c r="Q431" s="3"/>
      <c r="S431" s="4"/>
      <c r="T431" s="4" t="b">
        <f t="shared" ca="1" si="120"/>
        <v>0</v>
      </c>
      <c r="U431" t="b">
        <f t="shared" ca="1" si="121"/>
        <v>0</v>
      </c>
      <c r="W431" s="317" t="b">
        <f t="shared" ca="1" si="122"/>
        <v>0</v>
      </c>
      <c r="X431" s="317" t="b">
        <f t="shared" ca="1" si="129"/>
        <v>1</v>
      </c>
      <c r="Y431" s="317" t="b">
        <f t="shared" ca="1" si="123"/>
        <v>0</v>
      </c>
      <c r="Z431" t="b">
        <f t="shared" ca="1" si="124"/>
        <v>0</v>
      </c>
      <c r="AA431" s="37" t="b">
        <f t="shared" ca="1" si="130"/>
        <v>0</v>
      </c>
      <c r="AB431" t="b">
        <f t="shared" ca="1" si="125"/>
        <v>0</v>
      </c>
      <c r="AD431" t="b">
        <f t="shared" ca="1" si="131"/>
        <v>0</v>
      </c>
      <c r="AE431" s="37" t="b">
        <f t="shared" ca="1" si="132"/>
        <v>0</v>
      </c>
      <c r="AF431" t="b">
        <f t="shared" ca="1" si="133"/>
        <v>0</v>
      </c>
      <c r="AG431" s="317" t="b">
        <f t="shared" ca="1" si="134"/>
        <v>0</v>
      </c>
      <c r="AH431" s="317" t="b">
        <f t="shared" ca="1" si="135"/>
        <v>1</v>
      </c>
      <c r="AI431" s="317" t="b">
        <f t="shared" ca="1" si="136"/>
        <v>0</v>
      </c>
    </row>
    <row r="432" spans="1:35" x14ac:dyDescent="0.25">
      <c r="A432">
        <v>400</v>
      </c>
      <c r="B432" s="169">
        <f ca="1">OFFSET(InputPriceData!B$15,CalculationsAndCharts!$A432+$A$11,0,1,1)</f>
        <v>41262</v>
      </c>
      <c r="C432" s="3">
        <f ca="1">OFFSET(InputPriceData!G$15,CalculationsAndCharts!$A432+$A$11,IF($C$7,8,0),1,1)</f>
        <v>1858800</v>
      </c>
      <c r="D432" s="4">
        <f ca="1">OFFSET(InputPriceData!C$15,CalculationsAndCharts!$A432+$A$11,IF($C$7,8,0),1,1)</f>
        <v>59.06</v>
      </c>
      <c r="E432" s="4">
        <f ca="1">OFFSET(InputPriceData!D$15,CalculationsAndCharts!$A432+$A$11,IF($C$7,8,0),1,1)</f>
        <v>59.06</v>
      </c>
      <c r="F432" s="4">
        <f ca="1">OFFSET(InputPriceData!E$15,CalculationsAndCharts!$A432+$A$11,IF($C$7,8,0),1,1)</f>
        <v>58.06</v>
      </c>
      <c r="G432" s="4">
        <f ca="1">OFFSET(InputPriceData!F$15,CalculationsAndCharts!$A432+$A$11,IF($C$7,8,0),1,1)</f>
        <v>58.75</v>
      </c>
      <c r="H432" s="133"/>
      <c r="I432" s="133"/>
      <c r="J432" s="37">
        <f t="shared" ca="1" si="126"/>
        <v>2401</v>
      </c>
      <c r="K432" s="124">
        <f t="shared" ca="1" si="127"/>
        <v>0.57999999999999829</v>
      </c>
      <c r="L432" s="343">
        <f t="shared" ca="1" si="118"/>
        <v>0.26956449459758169</v>
      </c>
      <c r="M432" s="345">
        <f t="shared" ca="1" si="128"/>
        <v>0.51345117507001281</v>
      </c>
      <c r="N432" s="344">
        <f t="shared" ca="1" si="119"/>
        <v>0.52500511769366309</v>
      </c>
      <c r="O432" s="4"/>
      <c r="P432" s="4"/>
      <c r="Q432" s="3"/>
      <c r="S432" s="4"/>
      <c r="T432" s="4" t="b">
        <f t="shared" ca="1" si="120"/>
        <v>0</v>
      </c>
      <c r="U432" t="b">
        <f t="shared" ca="1" si="121"/>
        <v>0</v>
      </c>
      <c r="W432" s="317" t="b">
        <f t="shared" ca="1" si="122"/>
        <v>0</v>
      </c>
      <c r="X432" s="317" t="b">
        <f t="shared" ca="1" si="129"/>
        <v>1</v>
      </c>
      <c r="Y432" s="317" t="b">
        <f t="shared" ca="1" si="123"/>
        <v>0</v>
      </c>
      <c r="Z432" t="b">
        <f t="shared" ca="1" si="124"/>
        <v>0</v>
      </c>
      <c r="AA432" s="37" t="b">
        <f t="shared" ca="1" si="130"/>
        <v>0</v>
      </c>
      <c r="AB432" t="b">
        <f t="shared" ca="1" si="125"/>
        <v>0</v>
      </c>
      <c r="AD432" t="b">
        <f t="shared" ca="1" si="131"/>
        <v>0</v>
      </c>
      <c r="AE432" s="37" t="b">
        <f t="shared" ca="1" si="132"/>
        <v>0</v>
      </c>
      <c r="AF432" t="b">
        <f t="shared" ca="1" si="133"/>
        <v>0</v>
      </c>
      <c r="AG432" s="317" t="b">
        <f t="shared" ca="1" si="134"/>
        <v>0</v>
      </c>
      <c r="AH432" s="317" t="b">
        <f t="shared" ca="1" si="135"/>
        <v>1</v>
      </c>
      <c r="AI432" s="317" t="b">
        <f t="shared" ca="1" si="136"/>
        <v>0</v>
      </c>
    </row>
    <row r="433" spans="1:35" x14ac:dyDescent="0.25">
      <c r="A433">
        <v>401</v>
      </c>
      <c r="B433" s="169">
        <f ca="1">OFFSET(InputPriceData!B$15,CalculationsAndCharts!$A433+$A$11,0,1,1)</f>
        <v>41261</v>
      </c>
      <c r="C433" s="3">
        <f ca="1">OFFSET(InputPriceData!G$15,CalculationsAndCharts!$A433+$A$11,IF($C$7,8,0),1,1)</f>
        <v>1273200</v>
      </c>
      <c r="D433" s="4">
        <f ca="1">OFFSET(InputPriceData!C$15,CalculationsAndCharts!$A433+$A$11,IF($C$7,8,0),1,1)</f>
        <v>58.18</v>
      </c>
      <c r="E433" s="4">
        <f ca="1">OFFSET(InputPriceData!D$15,CalculationsAndCharts!$A433+$A$11,IF($C$7,8,0),1,1)</f>
        <v>58.93</v>
      </c>
      <c r="F433" s="4">
        <f ca="1">OFFSET(InputPriceData!E$15,CalculationsAndCharts!$A433+$A$11,IF($C$7,8,0),1,1)</f>
        <v>58.08</v>
      </c>
      <c r="G433" s="4">
        <f ca="1">OFFSET(InputPriceData!F$15,CalculationsAndCharts!$A433+$A$11,IF($C$7,8,0),1,1)</f>
        <v>58.9</v>
      </c>
      <c r="H433" s="133"/>
      <c r="I433" s="133"/>
      <c r="J433" s="37">
        <f t="shared" ca="1" si="126"/>
        <v>2400</v>
      </c>
      <c r="K433" s="124">
        <f t="shared" ca="1" si="127"/>
        <v>1.4099999999999966</v>
      </c>
      <c r="L433" s="343">
        <f t="shared" ca="1" si="118"/>
        <v>0.19756454708394797</v>
      </c>
      <c r="M433" s="345">
        <f t="shared" ca="1" si="128"/>
        <v>0.51811420289607746</v>
      </c>
      <c r="N433" s="344">
        <f t="shared" ca="1" si="119"/>
        <v>0.381314671513792</v>
      </c>
      <c r="O433" s="4"/>
      <c r="P433" s="4"/>
      <c r="Q433" s="3"/>
      <c r="S433" s="4"/>
      <c r="T433" s="4" t="b">
        <f t="shared" ca="1" si="120"/>
        <v>0</v>
      </c>
      <c r="U433" t="b">
        <f t="shared" ca="1" si="121"/>
        <v>0</v>
      </c>
      <c r="W433" s="317" t="b">
        <f t="shared" ca="1" si="122"/>
        <v>0</v>
      </c>
      <c r="X433" s="317" t="b">
        <f t="shared" ca="1" si="129"/>
        <v>1</v>
      </c>
      <c r="Y433" s="317" t="b">
        <f t="shared" ca="1" si="123"/>
        <v>0</v>
      </c>
      <c r="Z433" t="b">
        <f t="shared" ca="1" si="124"/>
        <v>0</v>
      </c>
      <c r="AA433" s="37" t="b">
        <f t="shared" ca="1" si="130"/>
        <v>0</v>
      </c>
      <c r="AB433" t="b">
        <f t="shared" ca="1" si="125"/>
        <v>0</v>
      </c>
      <c r="AD433" t="b">
        <f t="shared" ca="1" si="131"/>
        <v>0</v>
      </c>
      <c r="AE433" s="37" t="b">
        <f t="shared" ca="1" si="132"/>
        <v>0</v>
      </c>
      <c r="AF433" t="b">
        <f t="shared" ca="1" si="133"/>
        <v>0</v>
      </c>
      <c r="AG433" s="317" t="b">
        <f t="shared" ca="1" si="134"/>
        <v>0</v>
      </c>
      <c r="AH433" s="317" t="b">
        <f t="shared" ca="1" si="135"/>
        <v>1</v>
      </c>
      <c r="AI433" s="317" t="b">
        <f t="shared" ca="1" si="136"/>
        <v>0</v>
      </c>
    </row>
    <row r="434" spans="1:35" x14ac:dyDescent="0.25">
      <c r="A434">
        <v>402</v>
      </c>
      <c r="B434" s="169">
        <f ca="1">OFFSET(InputPriceData!B$15,CalculationsAndCharts!$A434+$A$11,0,1,1)</f>
        <v>41260</v>
      </c>
      <c r="C434" s="3">
        <f ca="1">OFFSET(InputPriceData!G$15,CalculationsAndCharts!$A434+$A$11,IF($C$7,8,0),1,1)</f>
        <v>1533900</v>
      </c>
      <c r="D434" s="4">
        <f ca="1">OFFSET(InputPriceData!C$15,CalculationsAndCharts!$A434+$A$11,IF($C$7,8,0),1,1)</f>
        <v>57.66</v>
      </c>
      <c r="E434" s="4">
        <f ca="1">OFFSET(InputPriceData!D$15,CalculationsAndCharts!$A434+$A$11,IF($C$7,8,0),1,1)</f>
        <v>58.2</v>
      </c>
      <c r="F434" s="4">
        <f ca="1">OFFSET(InputPriceData!E$15,CalculationsAndCharts!$A434+$A$11,IF($C$7,8,0),1,1)</f>
        <v>57.5</v>
      </c>
      <c r="G434" s="4">
        <f ca="1">OFFSET(InputPriceData!F$15,CalculationsAndCharts!$A434+$A$11,IF($C$7,8,0),1,1)</f>
        <v>58.17</v>
      </c>
      <c r="H434" s="133"/>
      <c r="I434" s="133"/>
      <c r="J434" s="37">
        <f t="shared" ca="1" si="126"/>
        <v>2399</v>
      </c>
      <c r="K434" s="124">
        <f t="shared" ca="1" si="127"/>
        <v>0.66000000000000369</v>
      </c>
      <c r="L434" s="343">
        <f t="shared" ca="1" si="118"/>
        <v>0.18354581399631187</v>
      </c>
      <c r="M434" s="345">
        <f t="shared" ca="1" si="128"/>
        <v>0.52281957910804988</v>
      </c>
      <c r="N434" s="344">
        <f t="shared" ca="1" si="119"/>
        <v>0.35106912849256339</v>
      </c>
      <c r="O434" s="4"/>
      <c r="P434" s="4"/>
      <c r="Q434" s="3"/>
      <c r="S434" s="4"/>
      <c r="T434" s="4" t="b">
        <f t="shared" ca="1" si="120"/>
        <v>0</v>
      </c>
      <c r="U434" t="b">
        <f t="shared" ca="1" si="121"/>
        <v>0</v>
      </c>
      <c r="W434" s="317" t="b">
        <f t="shared" ca="1" si="122"/>
        <v>0</v>
      </c>
      <c r="X434" s="317" t="b">
        <f t="shared" ca="1" si="129"/>
        <v>1</v>
      </c>
      <c r="Y434" s="317" t="b">
        <f t="shared" ca="1" si="123"/>
        <v>0</v>
      </c>
      <c r="Z434" t="b">
        <f t="shared" ca="1" si="124"/>
        <v>0</v>
      </c>
      <c r="AA434" s="37" t="b">
        <f t="shared" ca="1" si="130"/>
        <v>0</v>
      </c>
      <c r="AB434" t="b">
        <f t="shared" ca="1" si="125"/>
        <v>0</v>
      </c>
      <c r="AD434" t="b">
        <f t="shared" ca="1" si="131"/>
        <v>0</v>
      </c>
      <c r="AE434" s="37" t="b">
        <f t="shared" ca="1" si="132"/>
        <v>0</v>
      </c>
      <c r="AF434" t="b">
        <f t="shared" ca="1" si="133"/>
        <v>0</v>
      </c>
      <c r="AG434" s="317" t="b">
        <f t="shared" ca="1" si="134"/>
        <v>0</v>
      </c>
      <c r="AH434" s="317" t="b">
        <f t="shared" ca="1" si="135"/>
        <v>1</v>
      </c>
      <c r="AI434" s="317" t="b">
        <f t="shared" ca="1" si="136"/>
        <v>0</v>
      </c>
    </row>
    <row r="435" spans="1:35" x14ac:dyDescent="0.25">
      <c r="A435">
        <v>403</v>
      </c>
      <c r="B435" s="169">
        <f ca="1">OFFSET(InputPriceData!B$15,CalculationsAndCharts!$A435+$A$11,0,1,1)</f>
        <v>41257</v>
      </c>
      <c r="C435" s="3">
        <f ca="1">OFFSET(InputPriceData!G$15,CalculationsAndCharts!$A435+$A$11,IF($C$7,8,0),1,1)</f>
        <v>1665300</v>
      </c>
      <c r="D435" s="4">
        <f ca="1">OFFSET(InputPriceData!C$15,CalculationsAndCharts!$A435+$A$11,IF($C$7,8,0),1,1)</f>
        <v>57.51</v>
      </c>
      <c r="E435" s="4">
        <f ca="1">OFFSET(InputPriceData!D$15,CalculationsAndCharts!$A435+$A$11,IF($C$7,8,0),1,1)</f>
        <v>57.78</v>
      </c>
      <c r="F435" s="4">
        <f ca="1">OFFSET(InputPriceData!E$15,CalculationsAndCharts!$A435+$A$11,IF($C$7,8,0),1,1)</f>
        <v>57.33</v>
      </c>
      <c r="G435" s="4">
        <f ca="1">OFFSET(InputPriceData!F$15,CalculationsAndCharts!$A435+$A$11,IF($C$7,8,0),1,1)</f>
        <v>57.49</v>
      </c>
      <c r="H435" s="133"/>
      <c r="I435" s="133"/>
      <c r="J435" s="37">
        <f t="shared" ca="1" si="126"/>
        <v>2398</v>
      </c>
      <c r="K435" s="124">
        <f t="shared" ca="1" si="127"/>
        <v>-0.64999999999999858</v>
      </c>
      <c r="L435" s="343">
        <f t="shared" ca="1" si="118"/>
        <v>0.26659116732364957</v>
      </c>
      <c r="M435" s="345">
        <f t="shared" ca="1" si="128"/>
        <v>0.5275676883027749</v>
      </c>
      <c r="N435" s="344">
        <f t="shared" ca="1" si="119"/>
        <v>0.50532125684439377</v>
      </c>
      <c r="O435" s="4"/>
      <c r="P435" s="4"/>
      <c r="Q435" s="3"/>
      <c r="S435" s="4"/>
      <c r="T435" s="4" t="b">
        <f t="shared" ca="1" si="120"/>
        <v>0</v>
      </c>
      <c r="U435" t="b">
        <f t="shared" ca="1" si="121"/>
        <v>0</v>
      </c>
      <c r="W435" s="317" t="b">
        <f t="shared" ca="1" si="122"/>
        <v>0</v>
      </c>
      <c r="X435" s="317" t="b">
        <f t="shared" ca="1" si="129"/>
        <v>1</v>
      </c>
      <c r="Y435" s="317" t="b">
        <f t="shared" ca="1" si="123"/>
        <v>0</v>
      </c>
      <c r="Z435" t="b">
        <f t="shared" ca="1" si="124"/>
        <v>0</v>
      </c>
      <c r="AA435" s="37" t="b">
        <f t="shared" ca="1" si="130"/>
        <v>0</v>
      </c>
      <c r="AB435" t="b">
        <f t="shared" ca="1" si="125"/>
        <v>0</v>
      </c>
      <c r="AD435" t="b">
        <f t="shared" ca="1" si="131"/>
        <v>0</v>
      </c>
      <c r="AE435" s="37" t="b">
        <f t="shared" ca="1" si="132"/>
        <v>0</v>
      </c>
      <c r="AF435" t="b">
        <f t="shared" ca="1" si="133"/>
        <v>0</v>
      </c>
      <c r="AG435" s="317" t="b">
        <f t="shared" ca="1" si="134"/>
        <v>0</v>
      </c>
      <c r="AH435" s="317" t="b">
        <f t="shared" ca="1" si="135"/>
        <v>1</v>
      </c>
      <c r="AI435" s="317" t="b">
        <f t="shared" ca="1" si="136"/>
        <v>0</v>
      </c>
    </row>
    <row r="436" spans="1:35" x14ac:dyDescent="0.25">
      <c r="A436">
        <v>404</v>
      </c>
      <c r="B436" s="169">
        <f ca="1">OFFSET(InputPriceData!B$15,CalculationsAndCharts!$A436+$A$11,0,1,1)</f>
        <v>41256</v>
      </c>
      <c r="C436" s="3">
        <f ca="1">OFFSET(InputPriceData!G$15,CalculationsAndCharts!$A436+$A$11,IF($C$7,8,0),1,1)</f>
        <v>1127100</v>
      </c>
      <c r="D436" s="4">
        <f ca="1">OFFSET(InputPriceData!C$15,CalculationsAndCharts!$A436+$A$11,IF($C$7,8,0),1,1)</f>
        <v>58.06</v>
      </c>
      <c r="E436" s="4">
        <f ca="1">OFFSET(InputPriceData!D$15,CalculationsAndCharts!$A436+$A$11,IF($C$7,8,0),1,1)</f>
        <v>58.2</v>
      </c>
      <c r="F436" s="4">
        <f ca="1">OFFSET(InputPriceData!E$15,CalculationsAndCharts!$A436+$A$11,IF($C$7,8,0),1,1)</f>
        <v>57.39</v>
      </c>
      <c r="G436" s="4">
        <f ca="1">OFFSET(InputPriceData!F$15,CalculationsAndCharts!$A436+$A$11,IF($C$7,8,0),1,1)</f>
        <v>57.51</v>
      </c>
      <c r="H436" s="133"/>
      <c r="I436" s="133"/>
      <c r="J436" s="37">
        <f t="shared" ca="1" si="126"/>
        <v>2397</v>
      </c>
      <c r="K436" s="124">
        <f t="shared" ca="1" si="127"/>
        <v>-0.64000000000000057</v>
      </c>
      <c r="L436" s="343">
        <f t="shared" ca="1" si="118"/>
        <v>0.36385204588282982</v>
      </c>
      <c r="M436" s="345">
        <f t="shared" ca="1" si="128"/>
        <v>0.53235891856990403</v>
      </c>
      <c r="N436" s="344">
        <f t="shared" ca="1" si="119"/>
        <v>0.68347130702770864</v>
      </c>
      <c r="O436" s="4"/>
      <c r="P436" s="4"/>
      <c r="Q436" s="3"/>
      <c r="S436" s="4"/>
      <c r="T436" s="4" t="b">
        <f t="shared" ca="1" si="120"/>
        <v>0</v>
      </c>
      <c r="U436" t="b">
        <f t="shared" ca="1" si="121"/>
        <v>0</v>
      </c>
      <c r="W436" s="317" t="b">
        <f t="shared" ca="1" si="122"/>
        <v>0</v>
      </c>
      <c r="X436" s="317" t="b">
        <f t="shared" ca="1" si="129"/>
        <v>1</v>
      </c>
      <c r="Y436" s="317" t="b">
        <f t="shared" ca="1" si="123"/>
        <v>0</v>
      </c>
      <c r="Z436" t="b">
        <f t="shared" ca="1" si="124"/>
        <v>0</v>
      </c>
      <c r="AA436" s="37" t="b">
        <f t="shared" ca="1" si="130"/>
        <v>0</v>
      </c>
      <c r="AB436" t="b">
        <f t="shared" ca="1" si="125"/>
        <v>0</v>
      </c>
      <c r="AD436" t="b">
        <f t="shared" ca="1" si="131"/>
        <v>0</v>
      </c>
      <c r="AE436" s="37" t="b">
        <f t="shared" ca="1" si="132"/>
        <v>0</v>
      </c>
      <c r="AF436" t="b">
        <f t="shared" ca="1" si="133"/>
        <v>0</v>
      </c>
      <c r="AG436" s="317" t="b">
        <f t="shared" ca="1" si="134"/>
        <v>0</v>
      </c>
      <c r="AH436" s="317" t="b">
        <f t="shared" ca="1" si="135"/>
        <v>1</v>
      </c>
      <c r="AI436" s="317" t="b">
        <f t="shared" ca="1" si="136"/>
        <v>0</v>
      </c>
    </row>
    <row r="437" spans="1:35" x14ac:dyDescent="0.25">
      <c r="A437">
        <v>405</v>
      </c>
      <c r="B437" s="169">
        <f ca="1">OFFSET(InputPriceData!B$15,CalculationsAndCharts!$A437+$A$11,0,1,1)</f>
        <v>41255</v>
      </c>
      <c r="C437" s="3">
        <f ca="1">OFFSET(InputPriceData!G$15,CalculationsAndCharts!$A437+$A$11,IF($C$7,8,0),1,1)</f>
        <v>1222900</v>
      </c>
      <c r="D437" s="4">
        <f ca="1">OFFSET(InputPriceData!C$15,CalculationsAndCharts!$A437+$A$11,IF($C$7,8,0),1,1)</f>
        <v>58.39</v>
      </c>
      <c r="E437" s="4">
        <f ca="1">OFFSET(InputPriceData!D$15,CalculationsAndCharts!$A437+$A$11,IF($C$7,8,0),1,1)</f>
        <v>58.7</v>
      </c>
      <c r="F437" s="4">
        <f ca="1">OFFSET(InputPriceData!E$15,CalculationsAndCharts!$A437+$A$11,IF($C$7,8,0),1,1)</f>
        <v>58.02</v>
      </c>
      <c r="G437" s="4">
        <f ca="1">OFFSET(InputPriceData!F$15,CalculationsAndCharts!$A437+$A$11,IF($C$7,8,0),1,1)</f>
        <v>58.14</v>
      </c>
      <c r="H437" s="133"/>
      <c r="I437" s="133"/>
      <c r="J437" s="37">
        <f t="shared" ca="1" si="126"/>
        <v>2396</v>
      </c>
      <c r="K437" s="124">
        <f t="shared" ca="1" si="127"/>
        <v>0.23000000000000398</v>
      </c>
      <c r="L437" s="343">
        <f t="shared" ca="1" si="118"/>
        <v>0.39121168261773154</v>
      </c>
      <c r="M437" s="345">
        <f t="shared" ca="1" si="128"/>
        <v>0.53719366152361658</v>
      </c>
      <c r="N437" s="344">
        <f t="shared" ca="1" si="119"/>
        <v>0.72825074202878093</v>
      </c>
      <c r="O437" s="4"/>
      <c r="P437" s="4"/>
      <c r="Q437" s="3"/>
      <c r="S437" s="4"/>
      <c r="T437" s="4" t="b">
        <f t="shared" ca="1" si="120"/>
        <v>0</v>
      </c>
      <c r="U437" t="b">
        <f t="shared" ca="1" si="121"/>
        <v>0</v>
      </c>
      <c r="W437" s="317" t="b">
        <f t="shared" ca="1" si="122"/>
        <v>0</v>
      </c>
      <c r="X437" s="317" t="b">
        <f t="shared" ca="1" si="129"/>
        <v>1</v>
      </c>
      <c r="Y437" s="317" t="b">
        <f t="shared" ca="1" si="123"/>
        <v>0</v>
      </c>
      <c r="Z437" t="b">
        <f t="shared" ca="1" si="124"/>
        <v>0</v>
      </c>
      <c r="AA437" s="37" t="b">
        <f t="shared" ca="1" si="130"/>
        <v>0</v>
      </c>
      <c r="AB437" t="b">
        <f t="shared" ca="1" si="125"/>
        <v>0</v>
      </c>
      <c r="AD437" t="b">
        <f t="shared" ca="1" si="131"/>
        <v>0</v>
      </c>
      <c r="AE437" s="37" t="b">
        <f t="shared" ca="1" si="132"/>
        <v>0</v>
      </c>
      <c r="AF437" t="b">
        <f t="shared" ca="1" si="133"/>
        <v>0</v>
      </c>
      <c r="AG437" s="317" t="b">
        <f t="shared" ca="1" si="134"/>
        <v>0</v>
      </c>
      <c r="AH437" s="317" t="b">
        <f t="shared" ca="1" si="135"/>
        <v>1</v>
      </c>
      <c r="AI437" s="317" t="b">
        <f t="shared" ca="1" si="136"/>
        <v>0</v>
      </c>
    </row>
    <row r="438" spans="1:35" x14ac:dyDescent="0.25">
      <c r="A438">
        <v>406</v>
      </c>
      <c r="B438" s="169">
        <f ca="1">OFFSET(InputPriceData!B$15,CalculationsAndCharts!$A438+$A$11,0,1,1)</f>
        <v>41254</v>
      </c>
      <c r="C438" s="3">
        <f ca="1">OFFSET(InputPriceData!G$15,CalculationsAndCharts!$A438+$A$11,IF($C$7,8,0),1,1)</f>
        <v>1368200</v>
      </c>
      <c r="D438" s="4">
        <f ca="1">OFFSET(InputPriceData!C$15,CalculationsAndCharts!$A438+$A$11,IF($C$7,8,0),1,1)</f>
        <v>57.96</v>
      </c>
      <c r="E438" s="4">
        <f ca="1">OFFSET(InputPriceData!D$15,CalculationsAndCharts!$A438+$A$11,IF($C$7,8,0),1,1)</f>
        <v>58.59</v>
      </c>
      <c r="F438" s="4">
        <f ca="1">OFFSET(InputPriceData!E$15,CalculationsAndCharts!$A438+$A$11,IF($C$7,8,0),1,1)</f>
        <v>57.88</v>
      </c>
      <c r="G438" s="4">
        <f ca="1">OFFSET(InputPriceData!F$15,CalculationsAndCharts!$A438+$A$11,IF($C$7,8,0),1,1)</f>
        <v>58.15</v>
      </c>
      <c r="H438" s="133"/>
      <c r="I438" s="133"/>
      <c r="J438" s="37">
        <f t="shared" ca="1" si="126"/>
        <v>2395</v>
      </c>
      <c r="K438" s="124">
        <f t="shared" ca="1" si="127"/>
        <v>0.75</v>
      </c>
      <c r="L438" s="343">
        <f t="shared" ca="1" si="118"/>
        <v>0.36041591541041396</v>
      </c>
      <c r="M438" s="345">
        <f t="shared" ca="1" si="128"/>
        <v>0.54207231233462827</v>
      </c>
      <c r="N438" s="344">
        <f t="shared" ca="1" si="119"/>
        <v>0.66488530627612008</v>
      </c>
      <c r="O438" s="4"/>
      <c r="P438" s="4"/>
      <c r="Q438" s="3"/>
      <c r="S438" s="4"/>
      <c r="T438" s="4" t="b">
        <f t="shared" ca="1" si="120"/>
        <v>0</v>
      </c>
      <c r="U438" t="b">
        <f t="shared" ca="1" si="121"/>
        <v>0</v>
      </c>
      <c r="W438" s="317" t="b">
        <f t="shared" ca="1" si="122"/>
        <v>0</v>
      </c>
      <c r="X438" s="317" t="b">
        <f t="shared" ca="1" si="129"/>
        <v>1</v>
      </c>
      <c r="Y438" s="317" t="b">
        <f t="shared" ca="1" si="123"/>
        <v>0</v>
      </c>
      <c r="Z438" t="b">
        <f t="shared" ca="1" si="124"/>
        <v>0</v>
      </c>
      <c r="AA438" s="37" t="b">
        <f t="shared" ca="1" si="130"/>
        <v>0</v>
      </c>
      <c r="AB438" t="b">
        <f t="shared" ca="1" si="125"/>
        <v>0</v>
      </c>
      <c r="AD438" t="b">
        <f t="shared" ca="1" si="131"/>
        <v>0</v>
      </c>
      <c r="AE438" s="37" t="b">
        <f t="shared" ca="1" si="132"/>
        <v>0</v>
      </c>
      <c r="AF438" t="b">
        <f t="shared" ca="1" si="133"/>
        <v>0</v>
      </c>
      <c r="AG438" s="317" t="b">
        <f t="shared" ca="1" si="134"/>
        <v>0</v>
      </c>
      <c r="AH438" s="317" t="b">
        <f t="shared" ca="1" si="135"/>
        <v>1</v>
      </c>
      <c r="AI438" s="317" t="b">
        <f t="shared" ca="1" si="136"/>
        <v>0</v>
      </c>
    </row>
    <row r="439" spans="1:35" x14ac:dyDescent="0.25">
      <c r="A439">
        <v>407</v>
      </c>
      <c r="B439" s="169">
        <f ca="1">OFFSET(InputPriceData!B$15,CalculationsAndCharts!$A439+$A$11,0,1,1)</f>
        <v>41253</v>
      </c>
      <c r="C439" s="3">
        <f ca="1">OFFSET(InputPriceData!G$15,CalculationsAndCharts!$A439+$A$11,IF($C$7,8,0),1,1)</f>
        <v>1196200</v>
      </c>
      <c r="D439" s="4">
        <f ca="1">OFFSET(InputPriceData!C$15,CalculationsAndCharts!$A439+$A$11,IF($C$7,8,0),1,1)</f>
        <v>57.3</v>
      </c>
      <c r="E439" s="4">
        <f ca="1">OFFSET(InputPriceData!D$15,CalculationsAndCharts!$A439+$A$11,IF($C$7,8,0),1,1)</f>
        <v>58</v>
      </c>
      <c r="F439" s="4">
        <f ca="1">OFFSET(InputPriceData!E$15,CalculationsAndCharts!$A439+$A$11,IF($C$7,8,0),1,1)</f>
        <v>56.91</v>
      </c>
      <c r="G439" s="4">
        <f ca="1">OFFSET(InputPriceData!F$15,CalculationsAndCharts!$A439+$A$11,IF($C$7,8,0),1,1)</f>
        <v>57.91</v>
      </c>
      <c r="H439" s="133"/>
      <c r="I439" s="133"/>
      <c r="J439" s="37">
        <f t="shared" ca="1" si="126"/>
        <v>2394</v>
      </c>
      <c r="K439" s="124">
        <f t="shared" ca="1" si="127"/>
        <v>0.62999999999999545</v>
      </c>
      <c r="L439" s="343">
        <f t="shared" ca="1" si="118"/>
        <v>0.3283624113086212</v>
      </c>
      <c r="M439" s="345">
        <f t="shared" ca="1" si="128"/>
        <v>0.54699526976249069</v>
      </c>
      <c r="N439" s="344">
        <f t="shared" ca="1" si="119"/>
        <v>0.60030210398564976</v>
      </c>
      <c r="O439" s="4"/>
      <c r="P439" s="4"/>
      <c r="Q439" s="3"/>
      <c r="S439" s="4"/>
      <c r="T439" s="4" t="b">
        <f t="shared" ca="1" si="120"/>
        <v>0</v>
      </c>
      <c r="U439" t="b">
        <f t="shared" ca="1" si="121"/>
        <v>0</v>
      </c>
      <c r="W439" s="317" t="b">
        <f t="shared" ca="1" si="122"/>
        <v>0</v>
      </c>
      <c r="X439" s="317" t="b">
        <f t="shared" ca="1" si="129"/>
        <v>1</v>
      </c>
      <c r="Y439" s="317" t="b">
        <f t="shared" ca="1" si="123"/>
        <v>0</v>
      </c>
      <c r="Z439" t="b">
        <f t="shared" ca="1" si="124"/>
        <v>0</v>
      </c>
      <c r="AA439" s="37" t="b">
        <f t="shared" ca="1" si="130"/>
        <v>0</v>
      </c>
      <c r="AB439" t="b">
        <f t="shared" ca="1" si="125"/>
        <v>0</v>
      </c>
      <c r="AD439" t="b">
        <f t="shared" ca="1" si="131"/>
        <v>0</v>
      </c>
      <c r="AE439" s="37" t="b">
        <f t="shared" ca="1" si="132"/>
        <v>0</v>
      </c>
      <c r="AF439" t="b">
        <f t="shared" ca="1" si="133"/>
        <v>0</v>
      </c>
      <c r="AG439" s="317" t="b">
        <f t="shared" ca="1" si="134"/>
        <v>0</v>
      </c>
      <c r="AH439" s="317" t="b">
        <f t="shared" ca="1" si="135"/>
        <v>1</v>
      </c>
      <c r="AI439" s="317" t="b">
        <f t="shared" ca="1" si="136"/>
        <v>0</v>
      </c>
    </row>
    <row r="440" spans="1:35" x14ac:dyDescent="0.25">
      <c r="A440">
        <v>408</v>
      </c>
      <c r="B440" s="169">
        <f ca="1">OFFSET(InputPriceData!B$15,CalculationsAndCharts!$A440+$A$11,0,1,1)</f>
        <v>41250</v>
      </c>
      <c r="C440" s="3">
        <f ca="1">OFFSET(InputPriceData!G$15,CalculationsAndCharts!$A440+$A$11,IF($C$7,8,0),1,1)</f>
        <v>752900</v>
      </c>
      <c r="D440" s="4">
        <f ca="1">OFFSET(InputPriceData!C$15,CalculationsAndCharts!$A440+$A$11,IF($C$7,8,0),1,1)</f>
        <v>57.31</v>
      </c>
      <c r="E440" s="4">
        <f ca="1">OFFSET(InputPriceData!D$15,CalculationsAndCharts!$A440+$A$11,IF($C$7,8,0),1,1)</f>
        <v>57.45</v>
      </c>
      <c r="F440" s="4">
        <f ca="1">OFFSET(InputPriceData!E$15,CalculationsAndCharts!$A440+$A$11,IF($C$7,8,0),1,1)</f>
        <v>56.93</v>
      </c>
      <c r="G440" s="4">
        <f ca="1">OFFSET(InputPriceData!F$15,CalculationsAndCharts!$A440+$A$11,IF($C$7,8,0),1,1)</f>
        <v>57.4</v>
      </c>
      <c r="H440" s="133"/>
      <c r="I440" s="133"/>
      <c r="J440" s="37">
        <f t="shared" ca="1" si="126"/>
        <v>2393</v>
      </c>
      <c r="K440" s="124">
        <f t="shared" ca="1" si="127"/>
        <v>0.14999999999999858</v>
      </c>
      <c r="L440" s="343">
        <f t="shared" ca="1" si="118"/>
        <v>0.32293817354984428</v>
      </c>
      <c r="M440" s="345">
        <f t="shared" ca="1" si="128"/>
        <v>0.55196293618818437</v>
      </c>
      <c r="N440" s="344">
        <f t="shared" ca="1" si="119"/>
        <v>0.58507220752906286</v>
      </c>
      <c r="O440" s="4"/>
      <c r="P440" s="4"/>
      <c r="Q440" s="3"/>
      <c r="S440" s="4"/>
      <c r="T440" s="4" t="b">
        <f t="shared" ca="1" si="120"/>
        <v>0</v>
      </c>
      <c r="U440" t="b">
        <f t="shared" ca="1" si="121"/>
        <v>0</v>
      </c>
      <c r="W440" s="317" t="b">
        <f t="shared" ca="1" si="122"/>
        <v>0</v>
      </c>
      <c r="X440" s="317" t="b">
        <f t="shared" ca="1" si="129"/>
        <v>1</v>
      </c>
      <c r="Y440" s="317" t="b">
        <f t="shared" ca="1" si="123"/>
        <v>0</v>
      </c>
      <c r="Z440" t="b">
        <f t="shared" ca="1" si="124"/>
        <v>0</v>
      </c>
      <c r="AA440" s="37" t="b">
        <f t="shared" ca="1" si="130"/>
        <v>0</v>
      </c>
      <c r="AB440" t="b">
        <f t="shared" ca="1" si="125"/>
        <v>0</v>
      </c>
      <c r="AD440" t="b">
        <f t="shared" ca="1" si="131"/>
        <v>0</v>
      </c>
      <c r="AE440" s="37" t="b">
        <f t="shared" ca="1" si="132"/>
        <v>0</v>
      </c>
      <c r="AF440" t="b">
        <f t="shared" ca="1" si="133"/>
        <v>0</v>
      </c>
      <c r="AG440" s="317" t="b">
        <f t="shared" ca="1" si="134"/>
        <v>0</v>
      </c>
      <c r="AH440" s="317" t="b">
        <f t="shared" ca="1" si="135"/>
        <v>1</v>
      </c>
      <c r="AI440" s="317" t="b">
        <f t="shared" ca="1" si="136"/>
        <v>0</v>
      </c>
    </row>
    <row r="441" spans="1:35" x14ac:dyDescent="0.25">
      <c r="A441">
        <v>409</v>
      </c>
      <c r="B441" s="169">
        <f ca="1">OFFSET(InputPriceData!B$15,CalculationsAndCharts!$A441+$A$11,0,1,1)</f>
        <v>41249</v>
      </c>
      <c r="C441" s="3">
        <f ca="1">OFFSET(InputPriceData!G$15,CalculationsAndCharts!$A441+$A$11,IF($C$7,8,0),1,1)</f>
        <v>1166400</v>
      </c>
      <c r="D441" s="4">
        <f ca="1">OFFSET(InputPriceData!C$15,CalculationsAndCharts!$A441+$A$11,IF($C$7,8,0),1,1)</f>
        <v>57.2</v>
      </c>
      <c r="E441" s="4">
        <f ca="1">OFFSET(InputPriceData!D$15,CalculationsAndCharts!$A441+$A$11,IF($C$7,8,0),1,1)</f>
        <v>57.31</v>
      </c>
      <c r="F441" s="4">
        <f ca="1">OFFSET(InputPriceData!E$15,CalculationsAndCharts!$A441+$A$11,IF($C$7,8,0),1,1)</f>
        <v>56.6</v>
      </c>
      <c r="G441" s="4">
        <f ca="1">OFFSET(InputPriceData!F$15,CalculationsAndCharts!$A441+$A$11,IF($C$7,8,0),1,1)</f>
        <v>57.28</v>
      </c>
      <c r="H441" s="133"/>
      <c r="I441" s="133"/>
      <c r="J441" s="37">
        <f t="shared" ca="1" si="126"/>
        <v>2392</v>
      </c>
      <c r="K441" s="124">
        <f t="shared" ca="1" si="127"/>
        <v>0.52000000000000313</v>
      </c>
      <c r="L441" s="343">
        <f t="shared" ca="1" si="118"/>
        <v>0.32274272730507636</v>
      </c>
      <c r="M441" s="345">
        <f t="shared" ca="1" si="128"/>
        <v>0.55697571764700748</v>
      </c>
      <c r="N441" s="344">
        <f t="shared" ca="1" si="119"/>
        <v>0.57945565143940414</v>
      </c>
      <c r="O441" s="4"/>
      <c r="P441" s="4"/>
      <c r="Q441" s="3"/>
      <c r="S441" s="4"/>
      <c r="T441" s="4" t="b">
        <f t="shared" ca="1" si="120"/>
        <v>0</v>
      </c>
      <c r="U441" t="b">
        <f t="shared" ca="1" si="121"/>
        <v>0</v>
      </c>
      <c r="W441" s="317" t="b">
        <f t="shared" ca="1" si="122"/>
        <v>0</v>
      </c>
      <c r="X441" s="317" t="b">
        <f t="shared" ca="1" si="129"/>
        <v>1</v>
      </c>
      <c r="Y441" s="317" t="b">
        <f t="shared" ca="1" si="123"/>
        <v>0</v>
      </c>
      <c r="Z441" t="b">
        <f t="shared" ca="1" si="124"/>
        <v>0</v>
      </c>
      <c r="AA441" s="37" t="b">
        <f t="shared" ca="1" si="130"/>
        <v>0</v>
      </c>
      <c r="AB441" t="b">
        <f t="shared" ca="1" si="125"/>
        <v>0</v>
      </c>
      <c r="AD441" t="b">
        <f t="shared" ca="1" si="131"/>
        <v>0</v>
      </c>
      <c r="AE441" s="37" t="b">
        <f t="shared" ca="1" si="132"/>
        <v>0</v>
      </c>
      <c r="AF441" t="b">
        <f t="shared" ca="1" si="133"/>
        <v>0</v>
      </c>
      <c r="AG441" s="317" t="b">
        <f t="shared" ca="1" si="134"/>
        <v>0</v>
      </c>
      <c r="AH441" s="317" t="b">
        <f t="shared" ca="1" si="135"/>
        <v>1</v>
      </c>
      <c r="AI441" s="317" t="b">
        <f t="shared" ca="1" si="136"/>
        <v>0</v>
      </c>
    </row>
    <row r="442" spans="1:35" x14ac:dyDescent="0.25">
      <c r="A442">
        <v>410</v>
      </c>
      <c r="B442" s="169">
        <f ca="1">OFFSET(InputPriceData!B$15,CalculationsAndCharts!$A442+$A$11,0,1,1)</f>
        <v>41248</v>
      </c>
      <c r="C442" s="3">
        <f ca="1">OFFSET(InputPriceData!G$15,CalculationsAndCharts!$A442+$A$11,IF($C$7,8,0),1,1)</f>
        <v>1322500</v>
      </c>
      <c r="D442" s="4">
        <f ca="1">OFFSET(InputPriceData!C$15,CalculationsAndCharts!$A442+$A$11,IF($C$7,8,0),1,1)</f>
        <v>56.79</v>
      </c>
      <c r="E442" s="4">
        <f ca="1">OFFSET(InputPriceData!D$15,CalculationsAndCharts!$A442+$A$11,IF($C$7,8,0),1,1)</f>
        <v>57.45</v>
      </c>
      <c r="F442" s="4">
        <f ca="1">OFFSET(InputPriceData!E$15,CalculationsAndCharts!$A442+$A$11,IF($C$7,8,0),1,1)</f>
        <v>56.15</v>
      </c>
      <c r="G442" s="4">
        <f ca="1">OFFSET(InputPriceData!F$15,CalculationsAndCharts!$A442+$A$11,IF($C$7,8,0),1,1)</f>
        <v>57.25</v>
      </c>
      <c r="H442" s="133"/>
      <c r="I442" s="133"/>
      <c r="J442" s="37">
        <f t="shared" ca="1" si="126"/>
        <v>2391</v>
      </c>
      <c r="K442" s="124">
        <f t="shared" ca="1" si="127"/>
        <v>0.84000000000000341</v>
      </c>
      <c r="L442" s="343">
        <f t="shared" ca="1" si="118"/>
        <v>0.32394814454382376</v>
      </c>
      <c r="M442" s="345">
        <f t="shared" ca="1" si="128"/>
        <v>0.56203402386176338</v>
      </c>
      <c r="N442" s="344">
        <f t="shared" ca="1" si="119"/>
        <v>0.57638529126397042</v>
      </c>
      <c r="O442" s="4"/>
      <c r="P442" s="4"/>
      <c r="Q442" s="3"/>
      <c r="S442" s="4"/>
      <c r="T442" s="4" t="b">
        <f t="shared" ca="1" si="120"/>
        <v>0</v>
      </c>
      <c r="U442" t="b">
        <f t="shared" ca="1" si="121"/>
        <v>0</v>
      </c>
      <c r="W442" s="317" t="b">
        <f t="shared" ca="1" si="122"/>
        <v>0</v>
      </c>
      <c r="X442" s="317" t="b">
        <f t="shared" ca="1" si="129"/>
        <v>1</v>
      </c>
      <c r="Y442" s="317" t="b">
        <f t="shared" ca="1" si="123"/>
        <v>0</v>
      </c>
      <c r="Z442" t="b">
        <f t="shared" ca="1" si="124"/>
        <v>0</v>
      </c>
      <c r="AA442" s="37" t="b">
        <f t="shared" ca="1" si="130"/>
        <v>0</v>
      </c>
      <c r="AB442" t="b">
        <f t="shared" ca="1" si="125"/>
        <v>0</v>
      </c>
      <c r="AD442" t="b">
        <f t="shared" ca="1" si="131"/>
        <v>0</v>
      </c>
      <c r="AE442" s="37" t="b">
        <f t="shared" ca="1" si="132"/>
        <v>0</v>
      </c>
      <c r="AF442" t="b">
        <f t="shared" ca="1" si="133"/>
        <v>0</v>
      </c>
      <c r="AG442" s="317" t="b">
        <f t="shared" ca="1" si="134"/>
        <v>0</v>
      </c>
      <c r="AH442" s="317" t="b">
        <f t="shared" ca="1" si="135"/>
        <v>1</v>
      </c>
      <c r="AI442" s="317" t="b">
        <f t="shared" ca="1" si="136"/>
        <v>0</v>
      </c>
    </row>
    <row r="443" spans="1:35" x14ac:dyDescent="0.25">
      <c r="A443">
        <v>411</v>
      </c>
      <c r="B443" s="169">
        <f ca="1">OFFSET(InputPriceData!B$15,CalculationsAndCharts!$A443+$A$11,0,1,1)</f>
        <v>41247</v>
      </c>
      <c r="C443" s="3">
        <f ca="1">OFFSET(InputPriceData!G$15,CalculationsAndCharts!$A443+$A$11,IF($C$7,8,0),1,1)</f>
        <v>1085500</v>
      </c>
      <c r="D443" s="4">
        <f ca="1">OFFSET(InputPriceData!C$15,CalculationsAndCharts!$A443+$A$11,IF($C$7,8,0),1,1)</f>
        <v>56.57</v>
      </c>
      <c r="E443" s="4">
        <f ca="1">OFFSET(InputPriceData!D$15,CalculationsAndCharts!$A443+$A$11,IF($C$7,8,0),1,1)</f>
        <v>56.94</v>
      </c>
      <c r="F443" s="4">
        <f ca="1">OFFSET(InputPriceData!E$15,CalculationsAndCharts!$A443+$A$11,IF($C$7,8,0),1,1)</f>
        <v>56.33</v>
      </c>
      <c r="G443" s="4">
        <f ca="1">OFFSET(InputPriceData!F$15,CalculationsAndCharts!$A443+$A$11,IF($C$7,8,0),1,1)</f>
        <v>56.76</v>
      </c>
      <c r="H443" s="133"/>
      <c r="I443" s="133"/>
      <c r="J443" s="37">
        <f t="shared" ca="1" si="126"/>
        <v>2390</v>
      </c>
      <c r="K443" s="124">
        <f t="shared" ca="1" si="127"/>
        <v>-0.37000000000000455</v>
      </c>
      <c r="L443" s="343">
        <f t="shared" ca="1" si="118"/>
        <v>0.36969550710358245</v>
      </c>
      <c r="M443" s="345">
        <f t="shared" ca="1" si="128"/>
        <v>0.56713826827624958</v>
      </c>
      <c r="N443" s="344">
        <f t="shared" ca="1" si="119"/>
        <v>0.65186133220603981</v>
      </c>
      <c r="O443" s="4"/>
      <c r="P443" s="4"/>
      <c r="Q443" s="3"/>
      <c r="S443" s="4"/>
      <c r="T443" s="4" t="b">
        <f t="shared" ca="1" si="120"/>
        <v>0</v>
      </c>
      <c r="U443" t="b">
        <f t="shared" ca="1" si="121"/>
        <v>0</v>
      </c>
      <c r="W443" s="317" t="b">
        <f t="shared" ca="1" si="122"/>
        <v>0</v>
      </c>
      <c r="X443" s="317" t="b">
        <f t="shared" ca="1" si="129"/>
        <v>1</v>
      </c>
      <c r="Y443" s="317" t="b">
        <f t="shared" ca="1" si="123"/>
        <v>0</v>
      </c>
      <c r="Z443" t="b">
        <f t="shared" ca="1" si="124"/>
        <v>0</v>
      </c>
      <c r="AA443" s="37" t="b">
        <f t="shared" ca="1" si="130"/>
        <v>0</v>
      </c>
      <c r="AB443" t="b">
        <f t="shared" ca="1" si="125"/>
        <v>0</v>
      </c>
      <c r="AD443" t="b">
        <f t="shared" ca="1" si="131"/>
        <v>0</v>
      </c>
      <c r="AE443" s="37" t="b">
        <f t="shared" ca="1" si="132"/>
        <v>0</v>
      </c>
      <c r="AF443" t="b">
        <f t="shared" ca="1" si="133"/>
        <v>0</v>
      </c>
      <c r="AG443" s="317" t="b">
        <f t="shared" ca="1" si="134"/>
        <v>0</v>
      </c>
      <c r="AH443" s="317" t="b">
        <f t="shared" ca="1" si="135"/>
        <v>1</v>
      </c>
      <c r="AI443" s="317" t="b">
        <f t="shared" ca="1" si="136"/>
        <v>0</v>
      </c>
    </row>
    <row r="444" spans="1:35" x14ac:dyDescent="0.25">
      <c r="A444">
        <v>412</v>
      </c>
      <c r="B444" s="169">
        <f ca="1">OFFSET(InputPriceData!B$15,CalculationsAndCharts!$A444+$A$11,0,1,1)</f>
        <v>41246</v>
      </c>
      <c r="C444" s="3">
        <f ca="1">OFFSET(InputPriceData!G$15,CalculationsAndCharts!$A444+$A$11,IF($C$7,8,0),1,1)</f>
        <v>1065400</v>
      </c>
      <c r="D444" s="4">
        <f ca="1">OFFSET(InputPriceData!C$15,CalculationsAndCharts!$A444+$A$11,IF($C$7,8,0),1,1)</f>
        <v>57.29</v>
      </c>
      <c r="E444" s="4">
        <f ca="1">OFFSET(InputPriceData!D$15,CalculationsAndCharts!$A444+$A$11,IF($C$7,8,0),1,1)</f>
        <v>57.3</v>
      </c>
      <c r="F444" s="4">
        <f ca="1">OFFSET(InputPriceData!E$15,CalculationsAndCharts!$A444+$A$11,IF($C$7,8,0),1,1)</f>
        <v>56.28</v>
      </c>
      <c r="G444" s="4">
        <f ca="1">OFFSET(InputPriceData!F$15,CalculationsAndCharts!$A444+$A$11,IF($C$7,8,0),1,1)</f>
        <v>56.41</v>
      </c>
      <c r="H444" s="133"/>
      <c r="I444" s="133"/>
      <c r="J444" s="37">
        <f t="shared" ca="1" si="126"/>
        <v>2389</v>
      </c>
      <c r="K444" s="124">
        <f t="shared" ca="1" si="127"/>
        <v>-0.44000000000000483</v>
      </c>
      <c r="L444" s="343">
        <f t="shared" ca="1" si="118"/>
        <v>0.42443289790225347</v>
      </c>
      <c r="M444" s="345">
        <f t="shared" ca="1" si="128"/>
        <v>0.57228886808905099</v>
      </c>
      <c r="N444" s="344">
        <f t="shared" ca="1" si="119"/>
        <v>0.74164101657173875</v>
      </c>
      <c r="O444" s="4"/>
      <c r="P444" s="4"/>
      <c r="Q444" s="3"/>
      <c r="S444" s="4"/>
      <c r="T444" s="4" t="b">
        <f t="shared" ca="1" si="120"/>
        <v>0</v>
      </c>
      <c r="U444" t="b">
        <f t="shared" ca="1" si="121"/>
        <v>0</v>
      </c>
      <c r="W444" s="317" t="b">
        <f t="shared" ca="1" si="122"/>
        <v>0</v>
      </c>
      <c r="X444" s="317" t="b">
        <f t="shared" ca="1" si="129"/>
        <v>1</v>
      </c>
      <c r="Y444" s="317" t="b">
        <f t="shared" ca="1" si="123"/>
        <v>0</v>
      </c>
      <c r="Z444" t="b">
        <f t="shared" ca="1" si="124"/>
        <v>0</v>
      </c>
      <c r="AA444" s="37" t="b">
        <f t="shared" ca="1" si="130"/>
        <v>0</v>
      </c>
      <c r="AB444" t="b">
        <f t="shared" ca="1" si="125"/>
        <v>0</v>
      </c>
      <c r="AD444" t="b">
        <f t="shared" ca="1" si="131"/>
        <v>0</v>
      </c>
      <c r="AE444" s="37" t="b">
        <f t="shared" ca="1" si="132"/>
        <v>0</v>
      </c>
      <c r="AF444" t="b">
        <f t="shared" ca="1" si="133"/>
        <v>0</v>
      </c>
      <c r="AG444" s="317" t="b">
        <f t="shared" ca="1" si="134"/>
        <v>0</v>
      </c>
      <c r="AH444" s="317" t="b">
        <f t="shared" ca="1" si="135"/>
        <v>1</v>
      </c>
      <c r="AI444" s="317" t="b">
        <f t="shared" ca="1" si="136"/>
        <v>0</v>
      </c>
    </row>
    <row r="445" spans="1:35" x14ac:dyDescent="0.25">
      <c r="A445">
        <v>413</v>
      </c>
      <c r="B445" s="169">
        <f ca="1">OFFSET(InputPriceData!B$15,CalculationsAndCharts!$A445+$A$11,0,1,1)</f>
        <v>41243</v>
      </c>
      <c r="C445" s="3">
        <f ca="1">OFFSET(InputPriceData!G$15,CalculationsAndCharts!$A445+$A$11,IF($C$7,8,0),1,1)</f>
        <v>1443600</v>
      </c>
      <c r="D445" s="4">
        <f ca="1">OFFSET(InputPriceData!C$15,CalculationsAndCharts!$A445+$A$11,IF($C$7,8,0),1,1)</f>
        <v>56.85</v>
      </c>
      <c r="E445" s="4">
        <f ca="1">OFFSET(InputPriceData!D$15,CalculationsAndCharts!$A445+$A$11,IF($C$7,8,0),1,1)</f>
        <v>57.24</v>
      </c>
      <c r="F445" s="4">
        <f ca="1">OFFSET(InputPriceData!E$15,CalculationsAndCharts!$A445+$A$11,IF($C$7,8,0),1,1)</f>
        <v>56.71</v>
      </c>
      <c r="G445" s="4">
        <f ca="1">OFFSET(InputPriceData!F$15,CalculationsAndCharts!$A445+$A$11,IF($C$7,8,0),1,1)</f>
        <v>57.13</v>
      </c>
      <c r="H445" s="133"/>
      <c r="I445" s="133"/>
      <c r="J445" s="37">
        <f t="shared" ca="1" si="126"/>
        <v>2388</v>
      </c>
      <c r="K445" s="124">
        <f t="shared" ca="1" si="127"/>
        <v>0.76000000000000512</v>
      </c>
      <c r="L445" s="343">
        <f t="shared" ca="1" si="118"/>
        <v>0.40759227904924888</v>
      </c>
      <c r="M445" s="345">
        <f t="shared" ca="1" si="128"/>
        <v>0.57748624428763973</v>
      </c>
      <c r="N445" s="344">
        <f t="shared" ca="1" si="119"/>
        <v>0.70580430803513916</v>
      </c>
      <c r="O445" s="4"/>
      <c r="P445" s="4"/>
      <c r="Q445" s="3"/>
      <c r="S445" s="4"/>
      <c r="T445" s="4" t="b">
        <f t="shared" ca="1" si="120"/>
        <v>0</v>
      </c>
      <c r="U445" t="b">
        <f t="shared" ca="1" si="121"/>
        <v>0</v>
      </c>
      <c r="W445" s="317" t="b">
        <f t="shared" ca="1" si="122"/>
        <v>0</v>
      </c>
      <c r="X445" s="317" t="b">
        <f t="shared" ca="1" si="129"/>
        <v>1</v>
      </c>
      <c r="Y445" s="317" t="b">
        <f t="shared" ca="1" si="123"/>
        <v>0</v>
      </c>
      <c r="Z445" t="b">
        <f t="shared" ca="1" si="124"/>
        <v>0</v>
      </c>
      <c r="AA445" s="37" t="b">
        <f t="shared" ca="1" si="130"/>
        <v>0</v>
      </c>
      <c r="AB445" t="b">
        <f t="shared" ca="1" si="125"/>
        <v>0</v>
      </c>
      <c r="AD445" t="b">
        <f t="shared" ca="1" si="131"/>
        <v>0</v>
      </c>
      <c r="AE445" s="37" t="b">
        <f t="shared" ca="1" si="132"/>
        <v>0</v>
      </c>
      <c r="AF445" t="b">
        <f t="shared" ca="1" si="133"/>
        <v>0</v>
      </c>
      <c r="AG445" s="317" t="b">
        <f t="shared" ca="1" si="134"/>
        <v>0</v>
      </c>
      <c r="AH445" s="317" t="b">
        <f t="shared" ca="1" si="135"/>
        <v>1</v>
      </c>
      <c r="AI445" s="317" t="b">
        <f t="shared" ca="1" si="136"/>
        <v>0</v>
      </c>
    </row>
    <row r="446" spans="1:35" x14ac:dyDescent="0.25">
      <c r="A446">
        <v>414</v>
      </c>
      <c r="B446" s="169">
        <f ca="1">OFFSET(InputPriceData!B$15,CalculationsAndCharts!$A446+$A$11,0,1,1)</f>
        <v>41242</v>
      </c>
      <c r="C446" s="3">
        <f ca="1">OFFSET(InputPriceData!G$15,CalculationsAndCharts!$A446+$A$11,IF($C$7,8,0),1,1)</f>
        <v>1250400</v>
      </c>
      <c r="D446" s="4">
        <f ca="1">OFFSET(InputPriceData!C$15,CalculationsAndCharts!$A446+$A$11,IF($C$7,8,0),1,1)</f>
        <v>56.5</v>
      </c>
      <c r="E446" s="4">
        <f ca="1">OFFSET(InputPriceData!D$15,CalculationsAndCharts!$A446+$A$11,IF($C$7,8,0),1,1)</f>
        <v>56.98</v>
      </c>
      <c r="F446" s="4">
        <f ca="1">OFFSET(InputPriceData!E$15,CalculationsAndCharts!$A446+$A$11,IF($C$7,8,0),1,1)</f>
        <v>56.28</v>
      </c>
      <c r="G446" s="4">
        <f ca="1">OFFSET(InputPriceData!F$15,CalculationsAndCharts!$A446+$A$11,IF($C$7,8,0),1,1)</f>
        <v>56.85</v>
      </c>
      <c r="H446" s="133"/>
      <c r="I446" s="133"/>
      <c r="J446" s="37">
        <f t="shared" ca="1" si="126"/>
        <v>2387</v>
      </c>
      <c r="K446" s="124">
        <f t="shared" ca="1" si="127"/>
        <v>0.74000000000000199</v>
      </c>
      <c r="L446" s="343">
        <f t="shared" ca="1" si="118"/>
        <v>0.35082823013513587</v>
      </c>
      <c r="M446" s="345">
        <f t="shared" ca="1" si="128"/>
        <v>0.58273082168278478</v>
      </c>
      <c r="N446" s="344">
        <f t="shared" ca="1" si="119"/>
        <v>0.60204165813990984</v>
      </c>
      <c r="O446" s="4"/>
      <c r="P446" s="4"/>
      <c r="Q446" s="3"/>
      <c r="S446" s="4"/>
      <c r="T446" s="4" t="b">
        <f t="shared" ca="1" si="120"/>
        <v>0</v>
      </c>
      <c r="U446" t="b">
        <f t="shared" ca="1" si="121"/>
        <v>0</v>
      </c>
      <c r="W446" s="317" t="b">
        <f t="shared" ca="1" si="122"/>
        <v>0</v>
      </c>
      <c r="X446" s="317" t="b">
        <f t="shared" ca="1" si="129"/>
        <v>1</v>
      </c>
      <c r="Y446" s="317" t="b">
        <f t="shared" ca="1" si="123"/>
        <v>0</v>
      </c>
      <c r="Z446" t="b">
        <f t="shared" ca="1" si="124"/>
        <v>0</v>
      </c>
      <c r="AA446" s="37" t="b">
        <f t="shared" ca="1" si="130"/>
        <v>0</v>
      </c>
      <c r="AB446" t="b">
        <f t="shared" ca="1" si="125"/>
        <v>0</v>
      </c>
      <c r="AD446" t="b">
        <f t="shared" ca="1" si="131"/>
        <v>0</v>
      </c>
      <c r="AE446" s="37" t="b">
        <f t="shared" ca="1" si="132"/>
        <v>0</v>
      </c>
      <c r="AF446" t="b">
        <f t="shared" ca="1" si="133"/>
        <v>0</v>
      </c>
      <c r="AG446" s="317" t="b">
        <f t="shared" ca="1" si="134"/>
        <v>0</v>
      </c>
      <c r="AH446" s="317" t="b">
        <f t="shared" ca="1" si="135"/>
        <v>1</v>
      </c>
      <c r="AI446" s="317" t="b">
        <f t="shared" ca="1" si="136"/>
        <v>0</v>
      </c>
    </row>
    <row r="447" spans="1:35" x14ac:dyDescent="0.25">
      <c r="A447">
        <v>415</v>
      </c>
      <c r="B447" s="169">
        <f ca="1">OFFSET(InputPriceData!B$15,CalculationsAndCharts!$A447+$A$11,0,1,1)</f>
        <v>41241</v>
      </c>
      <c r="C447" s="3">
        <f ca="1">OFFSET(InputPriceData!G$15,CalculationsAndCharts!$A447+$A$11,IF($C$7,8,0),1,1)</f>
        <v>1817700</v>
      </c>
      <c r="D447" s="4">
        <f ca="1">OFFSET(InputPriceData!C$15,CalculationsAndCharts!$A447+$A$11,IF($C$7,8,0),1,1)</f>
        <v>55.86</v>
      </c>
      <c r="E447" s="4">
        <f ca="1">OFFSET(InputPriceData!D$15,CalculationsAndCharts!$A447+$A$11,IF($C$7,8,0),1,1)</f>
        <v>56.38</v>
      </c>
      <c r="F447" s="4">
        <f ca="1">OFFSET(InputPriceData!E$15,CalculationsAndCharts!$A447+$A$11,IF($C$7,8,0),1,1)</f>
        <v>55.35</v>
      </c>
      <c r="G447" s="4">
        <f ca="1">OFFSET(InputPriceData!F$15,CalculationsAndCharts!$A447+$A$11,IF($C$7,8,0),1,1)</f>
        <v>56.37</v>
      </c>
      <c r="H447" s="133"/>
      <c r="I447" s="133"/>
      <c r="J447" s="37">
        <f t="shared" ca="1" si="126"/>
        <v>2386</v>
      </c>
      <c r="K447" s="124">
        <f t="shared" ca="1" si="127"/>
        <v>0.11999999999999744</v>
      </c>
      <c r="L447" s="343">
        <f t="shared" ca="1" si="118"/>
        <v>0.31149790590092513</v>
      </c>
      <c r="M447" s="345">
        <f t="shared" ca="1" si="128"/>
        <v>0.5880230289432743</v>
      </c>
      <c r="N447" s="344">
        <f t="shared" ca="1" si="119"/>
        <v>0.52973759626508587</v>
      </c>
      <c r="O447" s="4"/>
      <c r="P447" s="4"/>
      <c r="Q447" s="3"/>
      <c r="S447" s="4"/>
      <c r="T447" s="4" t="b">
        <f t="shared" ca="1" si="120"/>
        <v>0</v>
      </c>
      <c r="U447" t="b">
        <f t="shared" ca="1" si="121"/>
        <v>0</v>
      </c>
      <c r="W447" s="317" t="b">
        <f t="shared" ca="1" si="122"/>
        <v>0</v>
      </c>
      <c r="X447" s="317" t="b">
        <f t="shared" ca="1" si="129"/>
        <v>1</v>
      </c>
      <c r="Y447" s="317" t="b">
        <f t="shared" ca="1" si="123"/>
        <v>0</v>
      </c>
      <c r="Z447" t="b">
        <f t="shared" ca="1" si="124"/>
        <v>0</v>
      </c>
      <c r="AA447" s="37" t="b">
        <f t="shared" ca="1" si="130"/>
        <v>0</v>
      </c>
      <c r="AB447" t="b">
        <f t="shared" ca="1" si="125"/>
        <v>0</v>
      </c>
      <c r="AD447" t="b">
        <f t="shared" ca="1" si="131"/>
        <v>0</v>
      </c>
      <c r="AE447" s="37" t="b">
        <f t="shared" ca="1" si="132"/>
        <v>0</v>
      </c>
      <c r="AF447" t="b">
        <f t="shared" ca="1" si="133"/>
        <v>0</v>
      </c>
      <c r="AG447" s="317" t="b">
        <f t="shared" ca="1" si="134"/>
        <v>0</v>
      </c>
      <c r="AH447" s="317" t="b">
        <f t="shared" ca="1" si="135"/>
        <v>1</v>
      </c>
      <c r="AI447" s="317" t="b">
        <f t="shared" ca="1" si="136"/>
        <v>0</v>
      </c>
    </row>
    <row r="448" spans="1:35" x14ac:dyDescent="0.25">
      <c r="A448">
        <v>416</v>
      </c>
      <c r="B448" s="169">
        <f ca="1">OFFSET(InputPriceData!B$15,CalculationsAndCharts!$A448+$A$11,0,1,1)</f>
        <v>41240</v>
      </c>
      <c r="C448" s="3">
        <f ca="1">OFFSET(InputPriceData!G$15,CalculationsAndCharts!$A448+$A$11,IF($C$7,8,0),1,1)</f>
        <v>1618700</v>
      </c>
      <c r="D448" s="4">
        <f ca="1">OFFSET(InputPriceData!C$15,CalculationsAndCharts!$A448+$A$11,IF($C$7,8,0),1,1)</f>
        <v>56.29</v>
      </c>
      <c r="E448" s="4">
        <f ca="1">OFFSET(InputPriceData!D$15,CalculationsAndCharts!$A448+$A$11,IF($C$7,8,0),1,1)</f>
        <v>56.75</v>
      </c>
      <c r="F448" s="4">
        <f ca="1">OFFSET(InputPriceData!E$15,CalculationsAndCharts!$A448+$A$11,IF($C$7,8,0),1,1)</f>
        <v>55.86</v>
      </c>
      <c r="G448" s="4">
        <f ca="1">OFFSET(InputPriceData!F$15,CalculationsAndCharts!$A448+$A$11,IF($C$7,8,0),1,1)</f>
        <v>56.11</v>
      </c>
      <c r="H448" s="133"/>
      <c r="I448" s="133"/>
      <c r="J448" s="37">
        <f t="shared" ca="1" si="126"/>
        <v>2385</v>
      </c>
      <c r="K448" s="124">
        <f t="shared" ca="1" si="127"/>
        <v>-9.0000000000003411E-2</v>
      </c>
      <c r="L448" s="343">
        <f t="shared" ca="1" si="118"/>
        <v>0.26477131268483139</v>
      </c>
      <c r="M448" s="345">
        <f t="shared" ca="1" si="128"/>
        <v>0.59336329863095283</v>
      </c>
      <c r="N448" s="344">
        <f t="shared" ca="1" si="119"/>
        <v>0.44622124977350192</v>
      </c>
      <c r="O448" s="4"/>
      <c r="P448" s="4"/>
      <c r="Q448" s="3"/>
      <c r="S448" s="4"/>
      <c r="T448" s="4" t="b">
        <f t="shared" ca="1" si="120"/>
        <v>0</v>
      </c>
      <c r="U448" t="b">
        <f t="shared" ca="1" si="121"/>
        <v>0</v>
      </c>
      <c r="W448" s="317" t="b">
        <f t="shared" ca="1" si="122"/>
        <v>1</v>
      </c>
      <c r="X448" s="317" t="b">
        <f t="shared" ca="1" si="129"/>
        <v>1</v>
      </c>
      <c r="Y448" s="317" t="b">
        <f t="shared" ca="1" si="123"/>
        <v>0</v>
      </c>
      <c r="Z448" t="b">
        <f t="shared" ca="1" si="124"/>
        <v>0</v>
      </c>
      <c r="AA448" s="37" t="b">
        <f t="shared" ca="1" si="130"/>
        <v>0</v>
      </c>
      <c r="AB448" t="b">
        <f t="shared" ca="1" si="125"/>
        <v>1</v>
      </c>
      <c r="AD448" t="b">
        <f t="shared" ca="1" si="131"/>
        <v>0</v>
      </c>
      <c r="AE448" s="37" t="b">
        <f t="shared" ca="1" si="132"/>
        <v>0</v>
      </c>
      <c r="AF448" t="b">
        <f t="shared" ca="1" si="133"/>
        <v>1</v>
      </c>
      <c r="AG448" s="317" t="b">
        <f t="shared" ca="1" si="134"/>
        <v>1</v>
      </c>
      <c r="AH448" s="317" t="b">
        <f t="shared" ca="1" si="135"/>
        <v>1</v>
      </c>
      <c r="AI448" s="317" t="b">
        <f t="shared" ca="1" si="136"/>
        <v>0</v>
      </c>
    </row>
    <row r="449" spans="1:35" x14ac:dyDescent="0.25">
      <c r="A449">
        <v>417</v>
      </c>
      <c r="B449" s="169">
        <f ca="1">OFFSET(InputPriceData!B$15,CalculationsAndCharts!$A449+$A$11,0,1,1)</f>
        <v>41239</v>
      </c>
      <c r="C449" s="3">
        <f ca="1">OFFSET(InputPriceData!G$15,CalculationsAndCharts!$A449+$A$11,IF($C$7,8,0),1,1)</f>
        <v>1074400</v>
      </c>
      <c r="D449" s="4">
        <f ca="1">OFFSET(InputPriceData!C$15,CalculationsAndCharts!$A449+$A$11,IF($C$7,8,0),1,1)</f>
        <v>56.02</v>
      </c>
      <c r="E449" s="4">
        <f ca="1">OFFSET(InputPriceData!D$15,CalculationsAndCharts!$A449+$A$11,IF($C$7,8,0),1,1)</f>
        <v>56.26</v>
      </c>
      <c r="F449" s="4">
        <f ca="1">OFFSET(InputPriceData!E$15,CalculationsAndCharts!$A449+$A$11,IF($C$7,8,0),1,1)</f>
        <v>55.78</v>
      </c>
      <c r="G449" s="4">
        <f ca="1">OFFSET(InputPriceData!F$15,CalculationsAndCharts!$A449+$A$11,IF($C$7,8,0),1,1)</f>
        <v>56.25</v>
      </c>
      <c r="H449" s="133"/>
      <c r="I449" s="133"/>
      <c r="J449" s="37">
        <f t="shared" ca="1" si="126"/>
        <v>2384</v>
      </c>
      <c r="K449" s="124">
        <f t="shared" ca="1" si="127"/>
        <v>0.40999999999999659</v>
      </c>
      <c r="L449" s="343">
        <f t="shared" ca="1" si="118"/>
        <v>0.16113834739844127</v>
      </c>
      <c r="M449" s="345">
        <f t="shared" ca="1" si="128"/>
        <v>0.59875206723607755</v>
      </c>
      <c r="N449" s="344">
        <f t="shared" ca="1" si="119"/>
        <v>0.26912365938422256</v>
      </c>
      <c r="O449" s="4"/>
      <c r="P449" s="4"/>
      <c r="Q449" s="3"/>
      <c r="S449" s="4"/>
      <c r="T449" s="4" t="b">
        <f t="shared" ca="1" si="120"/>
        <v>1</v>
      </c>
      <c r="U449" t="b">
        <f t="shared" ca="1" si="121"/>
        <v>0</v>
      </c>
      <c r="W449" s="317" t="b">
        <f t="shared" ca="1" si="122"/>
        <v>0</v>
      </c>
      <c r="X449" s="317" t="b">
        <f t="shared" ca="1" si="129"/>
        <v>0</v>
      </c>
      <c r="Y449" s="317" t="b">
        <f t="shared" ca="1" si="123"/>
        <v>0</v>
      </c>
      <c r="Z449" t="b">
        <f t="shared" ca="1" si="124"/>
        <v>0</v>
      </c>
      <c r="AA449" s="37" t="b">
        <f t="shared" ca="1" si="130"/>
        <v>1</v>
      </c>
      <c r="AB449" t="b">
        <f t="shared" ca="1" si="125"/>
        <v>0</v>
      </c>
      <c r="AD449" t="b">
        <f t="shared" ca="1" si="131"/>
        <v>0</v>
      </c>
      <c r="AE449" s="37" t="b">
        <f t="shared" ca="1" si="132"/>
        <v>1</v>
      </c>
      <c r="AF449" t="b">
        <f t="shared" ca="1" si="133"/>
        <v>0</v>
      </c>
      <c r="AG449" s="317" t="b">
        <f t="shared" ca="1" si="134"/>
        <v>0</v>
      </c>
      <c r="AH449" s="317" t="b">
        <f t="shared" ca="1" si="135"/>
        <v>0</v>
      </c>
      <c r="AI449" s="317" t="b">
        <f t="shared" ca="1" si="136"/>
        <v>0</v>
      </c>
    </row>
    <row r="450" spans="1:35" x14ac:dyDescent="0.25">
      <c r="A450">
        <v>418</v>
      </c>
      <c r="B450" s="169">
        <f ca="1">OFFSET(InputPriceData!B$15,CalculationsAndCharts!$A450+$A$11,0,1,1)</f>
        <v>41236</v>
      </c>
      <c r="C450" s="3">
        <f ca="1">OFFSET(InputPriceData!G$15,CalculationsAndCharts!$A450+$A$11,IF($C$7,8,0),1,1)</f>
        <v>678300</v>
      </c>
      <c r="D450" s="4">
        <f ca="1">OFFSET(InputPriceData!C$15,CalculationsAndCharts!$A450+$A$11,IF($C$7,8,0),1,1)</f>
        <v>56</v>
      </c>
      <c r="E450" s="4">
        <f ca="1">OFFSET(InputPriceData!D$15,CalculationsAndCharts!$A450+$A$11,IF($C$7,8,0),1,1)</f>
        <v>56.2</v>
      </c>
      <c r="F450" s="4">
        <f ca="1">OFFSET(InputPriceData!E$15,CalculationsAndCharts!$A450+$A$11,IF($C$7,8,0),1,1)</f>
        <v>55.77</v>
      </c>
      <c r="G450" s="4">
        <f ca="1">OFFSET(InputPriceData!F$15,CalculationsAndCharts!$A450+$A$11,IF($C$7,8,0),1,1)</f>
        <v>56.2</v>
      </c>
      <c r="H450" s="133"/>
      <c r="I450" s="133"/>
      <c r="J450" s="37">
        <f t="shared" ca="1" si="126"/>
        <v>2383</v>
      </c>
      <c r="K450" s="124">
        <f t="shared" ca="1" si="127"/>
        <v>0.76000000000000512</v>
      </c>
      <c r="L450" s="343">
        <f t="shared" ca="1" si="118"/>
        <v>-5.941727610581371E-4</v>
      </c>
      <c r="M450" s="345">
        <f t="shared" ca="1" si="128"/>
        <v>0.60418977521299455</v>
      </c>
      <c r="N450" s="344">
        <f t="shared" ca="1" si="119"/>
        <v>-9.8342074863592955E-4</v>
      </c>
      <c r="O450" s="4"/>
      <c r="P450" s="4"/>
      <c r="Q450" s="3"/>
      <c r="S450" s="4"/>
      <c r="T450" s="4" t="b">
        <f t="shared" ca="1" si="120"/>
        <v>0</v>
      </c>
      <c r="U450" t="b">
        <f t="shared" ca="1" si="121"/>
        <v>0</v>
      </c>
      <c r="W450" s="317" t="b">
        <f t="shared" ca="1" si="122"/>
        <v>0</v>
      </c>
      <c r="X450" s="317" t="b">
        <f t="shared" ca="1" si="129"/>
        <v>0</v>
      </c>
      <c r="Y450" s="317" t="b">
        <f t="shared" ca="1" si="123"/>
        <v>0</v>
      </c>
      <c r="Z450" t="b">
        <f t="shared" ca="1" si="124"/>
        <v>0</v>
      </c>
      <c r="AA450" s="37" t="b">
        <f t="shared" ca="1" si="130"/>
        <v>1</v>
      </c>
      <c r="AB450" t="b">
        <f t="shared" ca="1" si="125"/>
        <v>0</v>
      </c>
      <c r="AD450" t="b">
        <f t="shared" ca="1" si="131"/>
        <v>0</v>
      </c>
      <c r="AE450" s="37" t="b">
        <f t="shared" ca="1" si="132"/>
        <v>1</v>
      </c>
      <c r="AF450" t="b">
        <f t="shared" ca="1" si="133"/>
        <v>0</v>
      </c>
      <c r="AG450" s="317" t="b">
        <f t="shared" ca="1" si="134"/>
        <v>0</v>
      </c>
      <c r="AH450" s="317" t="b">
        <f t="shared" ca="1" si="135"/>
        <v>0</v>
      </c>
      <c r="AI450" s="317" t="b">
        <f t="shared" ca="1" si="136"/>
        <v>0</v>
      </c>
    </row>
    <row r="451" spans="1:35" x14ac:dyDescent="0.25">
      <c r="A451">
        <v>419</v>
      </c>
      <c r="B451" s="169">
        <f ca="1">OFFSET(InputPriceData!B$15,CalculationsAndCharts!$A451+$A$11,0,1,1)</f>
        <v>41234</v>
      </c>
      <c r="C451" s="3">
        <f ca="1">OFFSET(InputPriceData!G$15,CalculationsAndCharts!$A451+$A$11,IF($C$7,8,0),1,1)</f>
        <v>1061800</v>
      </c>
      <c r="D451" s="4">
        <f ca="1">OFFSET(InputPriceData!C$15,CalculationsAndCharts!$A451+$A$11,IF($C$7,8,0),1,1)</f>
        <v>55.42</v>
      </c>
      <c r="E451" s="4">
        <f ca="1">OFFSET(InputPriceData!D$15,CalculationsAndCharts!$A451+$A$11,IF($C$7,8,0),1,1)</f>
        <v>55.91</v>
      </c>
      <c r="F451" s="4">
        <f ca="1">OFFSET(InputPriceData!E$15,CalculationsAndCharts!$A451+$A$11,IF($C$7,8,0),1,1)</f>
        <v>55.17</v>
      </c>
      <c r="G451" s="4">
        <f ca="1">OFFSET(InputPriceData!F$15,CalculationsAndCharts!$A451+$A$11,IF($C$7,8,0),1,1)</f>
        <v>55.84</v>
      </c>
      <c r="H451" s="133"/>
      <c r="I451" s="133"/>
      <c r="J451" s="37">
        <f t="shared" ca="1" si="126"/>
        <v>2382</v>
      </c>
      <c r="K451" s="124">
        <f t="shared" ca="1" si="127"/>
        <v>0.5800000000000054</v>
      </c>
      <c r="L451" s="343">
        <f t="shared" ca="1" si="118"/>
        <v>-0.18063079599581183</v>
      </c>
      <c r="M451" s="345">
        <f t="shared" ca="1" si="128"/>
        <v>0.60967686701613977</v>
      </c>
      <c r="N451" s="344">
        <f t="shared" ca="1" si="119"/>
        <v>-0.29627300258225159</v>
      </c>
      <c r="O451" s="4"/>
      <c r="P451" s="4"/>
      <c r="Q451" s="3"/>
      <c r="S451" s="4"/>
      <c r="T451" s="4" t="b">
        <f t="shared" ca="1" si="120"/>
        <v>0</v>
      </c>
      <c r="U451" t="b">
        <f t="shared" ca="1" si="121"/>
        <v>0</v>
      </c>
      <c r="W451" s="317" t="b">
        <f t="shared" ca="1" si="122"/>
        <v>0</v>
      </c>
      <c r="X451" s="317" t="b">
        <f t="shared" ca="1" si="129"/>
        <v>0</v>
      </c>
      <c r="Y451" s="317" t="b">
        <f t="shared" ca="1" si="123"/>
        <v>0</v>
      </c>
      <c r="Z451" t="b">
        <f t="shared" ca="1" si="124"/>
        <v>0</v>
      </c>
      <c r="AA451" s="37" t="b">
        <f t="shared" ca="1" si="130"/>
        <v>1</v>
      </c>
      <c r="AB451" t="b">
        <f t="shared" ca="1" si="125"/>
        <v>0</v>
      </c>
      <c r="AD451" t="b">
        <f t="shared" ca="1" si="131"/>
        <v>0</v>
      </c>
      <c r="AE451" s="37" t="b">
        <f t="shared" ca="1" si="132"/>
        <v>1</v>
      </c>
      <c r="AF451" t="b">
        <f t="shared" ca="1" si="133"/>
        <v>0</v>
      </c>
      <c r="AG451" s="317" t="b">
        <f t="shared" ca="1" si="134"/>
        <v>0</v>
      </c>
      <c r="AH451" s="317" t="b">
        <f t="shared" ca="1" si="135"/>
        <v>0</v>
      </c>
      <c r="AI451" s="317" t="b">
        <f t="shared" ca="1" si="136"/>
        <v>0</v>
      </c>
    </row>
    <row r="452" spans="1:35" x14ac:dyDescent="0.25">
      <c r="A452">
        <v>420</v>
      </c>
      <c r="B452" s="169">
        <f ca="1">OFFSET(InputPriceData!B$15,CalculationsAndCharts!$A452+$A$11,0,1,1)</f>
        <v>41233</v>
      </c>
      <c r="C452" s="3">
        <f ca="1">OFFSET(InputPriceData!G$15,CalculationsAndCharts!$A452+$A$11,IF($C$7,8,0),1,1)</f>
        <v>1595100</v>
      </c>
      <c r="D452" s="4">
        <f ca="1">OFFSET(InputPriceData!C$15,CalculationsAndCharts!$A452+$A$11,IF($C$7,8,0),1,1)</f>
        <v>55.24</v>
      </c>
      <c r="E452" s="4">
        <f ca="1">OFFSET(InputPriceData!D$15,CalculationsAndCharts!$A452+$A$11,IF($C$7,8,0),1,1)</f>
        <v>55.6</v>
      </c>
      <c r="F452" s="4">
        <f ca="1">OFFSET(InputPriceData!E$15,CalculationsAndCharts!$A452+$A$11,IF($C$7,8,0),1,1)</f>
        <v>54.96</v>
      </c>
      <c r="G452" s="4">
        <f ca="1">OFFSET(InputPriceData!F$15,CalculationsAndCharts!$A452+$A$11,IF($C$7,8,0),1,1)</f>
        <v>55.44</v>
      </c>
      <c r="H452" s="133"/>
      <c r="I452" s="133"/>
      <c r="J452" s="37">
        <f t="shared" ca="1" si="126"/>
        <v>2381</v>
      </c>
      <c r="K452" s="124">
        <f t="shared" ca="1" si="127"/>
        <v>0.97999999999999687</v>
      </c>
      <c r="L452" s="343">
        <f t="shared" ca="1" si="118"/>
        <v>-0.3565543978729</v>
      </c>
      <c r="M452" s="345">
        <f t="shared" ca="1" si="128"/>
        <v>0.61521379113636709</v>
      </c>
      <c r="N452" s="344">
        <f t="shared" ca="1" si="119"/>
        <v>-0.57956177675130638</v>
      </c>
      <c r="O452" s="4"/>
      <c r="P452" s="4"/>
      <c r="Q452" s="3"/>
      <c r="S452" s="4"/>
      <c r="T452" s="4" t="b">
        <f t="shared" ca="1" si="120"/>
        <v>0</v>
      </c>
      <c r="U452" t="b">
        <f t="shared" ca="1" si="121"/>
        <v>0</v>
      </c>
      <c r="W452" s="317" t="b">
        <f t="shared" ca="1" si="122"/>
        <v>0</v>
      </c>
      <c r="X452" s="317" t="b">
        <f t="shared" ca="1" si="129"/>
        <v>0</v>
      </c>
      <c r="Y452" s="317" t="b">
        <f t="shared" ca="1" si="123"/>
        <v>0</v>
      </c>
      <c r="Z452" t="b">
        <f t="shared" ca="1" si="124"/>
        <v>0</v>
      </c>
      <c r="AA452" s="37" t="b">
        <f t="shared" ca="1" si="130"/>
        <v>1</v>
      </c>
      <c r="AB452" t="b">
        <f t="shared" ca="1" si="125"/>
        <v>0</v>
      </c>
      <c r="AD452" t="b">
        <f t="shared" ca="1" si="131"/>
        <v>0</v>
      </c>
      <c r="AE452" s="37" t="b">
        <f t="shared" ca="1" si="132"/>
        <v>1</v>
      </c>
      <c r="AF452" t="b">
        <f t="shared" ca="1" si="133"/>
        <v>0</v>
      </c>
      <c r="AG452" s="317" t="b">
        <f t="shared" ca="1" si="134"/>
        <v>0</v>
      </c>
      <c r="AH452" s="317" t="b">
        <f t="shared" ca="1" si="135"/>
        <v>0</v>
      </c>
      <c r="AI452" s="317" t="b">
        <f t="shared" ca="1" si="136"/>
        <v>0</v>
      </c>
    </row>
    <row r="453" spans="1:35" x14ac:dyDescent="0.25">
      <c r="A453">
        <v>421</v>
      </c>
      <c r="B453" s="169">
        <f ca="1">OFFSET(InputPriceData!B$15,CalculationsAndCharts!$A453+$A$11,0,1,1)</f>
        <v>41232</v>
      </c>
      <c r="C453" s="3">
        <f ca="1">OFFSET(InputPriceData!G$15,CalculationsAndCharts!$A453+$A$11,IF($C$7,8,0),1,1)</f>
        <v>1261800</v>
      </c>
      <c r="D453" s="4">
        <f ca="1">OFFSET(InputPriceData!C$15,CalculationsAndCharts!$A453+$A$11,IF($C$7,8,0),1,1)</f>
        <v>54.88</v>
      </c>
      <c r="E453" s="4">
        <f ca="1">OFFSET(InputPriceData!D$15,CalculationsAndCharts!$A453+$A$11,IF($C$7,8,0),1,1)</f>
        <v>55.3</v>
      </c>
      <c r="F453" s="4">
        <f ca="1">OFFSET(InputPriceData!E$15,CalculationsAndCharts!$A453+$A$11,IF($C$7,8,0),1,1)</f>
        <v>54.62</v>
      </c>
      <c r="G453" s="4">
        <f ca="1">OFFSET(InputPriceData!F$15,CalculationsAndCharts!$A453+$A$11,IF($C$7,8,0),1,1)</f>
        <v>55.26</v>
      </c>
      <c r="H453" s="133"/>
      <c r="I453" s="133"/>
      <c r="J453" s="37">
        <f t="shared" ca="1" si="126"/>
        <v>2380</v>
      </c>
      <c r="K453" s="124">
        <f t="shared" ca="1" si="127"/>
        <v>1.259999999999998</v>
      </c>
      <c r="L453" s="343">
        <f t="shared" ca="1" si="118"/>
        <v>-0.49083711704643901</v>
      </c>
      <c r="M453" s="345">
        <f t="shared" ca="1" si="128"/>
        <v>0.62080100013760553</v>
      </c>
      <c r="N453" s="344">
        <f t="shared" ca="1" si="119"/>
        <v>-0.79065129878598939</v>
      </c>
      <c r="O453" s="4"/>
      <c r="P453" s="4"/>
      <c r="Q453" s="3"/>
      <c r="S453" s="4"/>
      <c r="T453" s="4" t="b">
        <f t="shared" ca="1" si="120"/>
        <v>0</v>
      </c>
      <c r="U453" t="b">
        <f t="shared" ca="1" si="121"/>
        <v>0</v>
      </c>
      <c r="W453" s="317" t="b">
        <f t="shared" ca="1" si="122"/>
        <v>0</v>
      </c>
      <c r="X453" s="317" t="b">
        <f t="shared" ca="1" si="129"/>
        <v>0</v>
      </c>
      <c r="Y453" s="317" t="b">
        <f t="shared" ca="1" si="123"/>
        <v>0</v>
      </c>
      <c r="Z453" t="b">
        <f t="shared" ca="1" si="124"/>
        <v>0</v>
      </c>
      <c r="AA453" s="37" t="b">
        <f t="shared" ca="1" si="130"/>
        <v>1</v>
      </c>
      <c r="AB453" t="b">
        <f t="shared" ca="1" si="125"/>
        <v>0</v>
      </c>
      <c r="AD453" t="b">
        <f t="shared" ca="1" si="131"/>
        <v>0</v>
      </c>
      <c r="AE453" s="37" t="b">
        <f t="shared" ca="1" si="132"/>
        <v>1</v>
      </c>
      <c r="AF453" t="b">
        <f t="shared" ca="1" si="133"/>
        <v>0</v>
      </c>
      <c r="AG453" s="317" t="b">
        <f t="shared" ca="1" si="134"/>
        <v>0</v>
      </c>
      <c r="AH453" s="317" t="b">
        <f t="shared" ca="1" si="135"/>
        <v>0</v>
      </c>
      <c r="AI453" s="317" t="b">
        <f t="shared" ca="1" si="136"/>
        <v>0</v>
      </c>
    </row>
    <row r="454" spans="1:35" x14ac:dyDescent="0.25">
      <c r="A454">
        <v>422</v>
      </c>
      <c r="B454" s="169">
        <f ca="1">OFFSET(InputPriceData!B$15,CalculationsAndCharts!$A454+$A$11,0,1,1)</f>
        <v>41229</v>
      </c>
      <c r="C454" s="3">
        <f ca="1">OFFSET(InputPriceData!G$15,CalculationsAndCharts!$A454+$A$11,IF($C$7,8,0),1,1)</f>
        <v>2211100</v>
      </c>
      <c r="D454" s="4">
        <f ca="1">OFFSET(InputPriceData!C$15,CalculationsAndCharts!$A454+$A$11,IF($C$7,8,0),1,1)</f>
        <v>54.23</v>
      </c>
      <c r="E454" s="4">
        <f ca="1">OFFSET(InputPriceData!D$15,CalculationsAndCharts!$A454+$A$11,IF($C$7,8,0),1,1)</f>
        <v>54.72</v>
      </c>
      <c r="F454" s="4">
        <f ca="1">OFFSET(InputPriceData!E$15,CalculationsAndCharts!$A454+$A$11,IF($C$7,8,0),1,1)</f>
        <v>53.68</v>
      </c>
      <c r="G454" s="4">
        <f ca="1">OFFSET(InputPriceData!F$15,CalculationsAndCharts!$A454+$A$11,IF($C$7,8,0),1,1)</f>
        <v>54.46</v>
      </c>
      <c r="H454" s="133"/>
      <c r="I454" s="133"/>
      <c r="J454" s="37">
        <f t="shared" ca="1" si="126"/>
        <v>2379</v>
      </c>
      <c r="K454" s="124">
        <f t="shared" ca="1" si="127"/>
        <v>-1.9999999999996021E-2</v>
      </c>
      <c r="L454" s="343">
        <f t="shared" ca="1" si="118"/>
        <v>-0.50175570026632954</v>
      </c>
      <c r="M454" s="345">
        <f t="shared" ca="1" si="128"/>
        <v>0.62643895069385014</v>
      </c>
      <c r="N454" s="344">
        <f t="shared" ca="1" si="119"/>
        <v>-0.80096504170211613</v>
      </c>
      <c r="O454" s="4"/>
      <c r="P454" s="4"/>
      <c r="Q454" s="3"/>
      <c r="S454" s="4"/>
      <c r="T454" s="4" t="b">
        <f t="shared" ca="1" si="120"/>
        <v>0</v>
      </c>
      <c r="U454" t="b">
        <f t="shared" ca="1" si="121"/>
        <v>0</v>
      </c>
      <c r="W454" s="317" t="b">
        <f t="shared" ca="1" si="122"/>
        <v>0</v>
      </c>
      <c r="X454" s="317" t="b">
        <f t="shared" ca="1" si="129"/>
        <v>0</v>
      </c>
      <c r="Y454" s="317" t="b">
        <f t="shared" ca="1" si="123"/>
        <v>0</v>
      </c>
      <c r="Z454" t="b">
        <f t="shared" ca="1" si="124"/>
        <v>0</v>
      </c>
      <c r="AA454" s="37" t="b">
        <f t="shared" ca="1" si="130"/>
        <v>1</v>
      </c>
      <c r="AB454" t="b">
        <f t="shared" ca="1" si="125"/>
        <v>0</v>
      </c>
      <c r="AD454" t="b">
        <f t="shared" ca="1" si="131"/>
        <v>0</v>
      </c>
      <c r="AE454" s="37" t="b">
        <f t="shared" ca="1" si="132"/>
        <v>1</v>
      </c>
      <c r="AF454" t="b">
        <f t="shared" ca="1" si="133"/>
        <v>0</v>
      </c>
      <c r="AG454" s="317" t="b">
        <f t="shared" ca="1" si="134"/>
        <v>0</v>
      </c>
      <c r="AH454" s="317" t="b">
        <f t="shared" ca="1" si="135"/>
        <v>0</v>
      </c>
      <c r="AI454" s="317" t="b">
        <f t="shared" ca="1" si="136"/>
        <v>0</v>
      </c>
    </row>
    <row r="455" spans="1:35" x14ac:dyDescent="0.25">
      <c r="A455">
        <v>423</v>
      </c>
      <c r="B455" s="169">
        <f ca="1">OFFSET(InputPriceData!B$15,CalculationsAndCharts!$A455+$A$11,0,1,1)</f>
        <v>41228</v>
      </c>
      <c r="C455" s="3">
        <f ca="1">OFFSET(InputPriceData!G$15,CalculationsAndCharts!$A455+$A$11,IF($C$7,8,0),1,1)</f>
        <v>1778800</v>
      </c>
      <c r="D455" s="4">
        <f ca="1">OFFSET(InputPriceData!C$15,CalculationsAndCharts!$A455+$A$11,IF($C$7,8,0),1,1)</f>
        <v>54.42</v>
      </c>
      <c r="E455" s="4">
        <f ca="1">OFFSET(InputPriceData!D$15,CalculationsAndCharts!$A455+$A$11,IF($C$7,8,0),1,1)</f>
        <v>54.69</v>
      </c>
      <c r="F455" s="4">
        <f ca="1">OFFSET(InputPriceData!E$15,CalculationsAndCharts!$A455+$A$11,IF($C$7,8,0),1,1)</f>
        <v>53.86</v>
      </c>
      <c r="G455" s="4">
        <f ca="1">OFFSET(InputPriceData!F$15,CalculationsAndCharts!$A455+$A$11,IF($C$7,8,0),1,1)</f>
        <v>54</v>
      </c>
      <c r="H455" s="133"/>
      <c r="I455" s="133"/>
      <c r="J455" s="37">
        <f t="shared" ca="1" si="126"/>
        <v>2378</v>
      </c>
      <c r="K455" s="124">
        <f t="shared" ca="1" si="127"/>
        <v>-1.8599999999999994</v>
      </c>
      <c r="L455" s="343">
        <f t="shared" ca="1" si="118"/>
        <v>-0.38057354680238542</v>
      </c>
      <c r="M455" s="345">
        <f t="shared" ca="1" si="128"/>
        <v>0.63212810362648852</v>
      </c>
      <c r="N455" s="344">
        <f t="shared" ca="1" si="119"/>
        <v>-0.6020513003915714</v>
      </c>
      <c r="O455" s="4"/>
      <c r="P455" s="4"/>
      <c r="Q455" s="3"/>
      <c r="S455" s="4"/>
      <c r="T455" s="4" t="b">
        <f t="shared" ca="1" si="120"/>
        <v>0</v>
      </c>
      <c r="U455" t="b">
        <f t="shared" ca="1" si="121"/>
        <v>0</v>
      </c>
      <c r="W455" s="317" t="b">
        <f t="shared" ca="1" si="122"/>
        <v>0</v>
      </c>
      <c r="X455" s="317" t="b">
        <f t="shared" ca="1" si="129"/>
        <v>0</v>
      </c>
      <c r="Y455" s="317" t="b">
        <f t="shared" ca="1" si="123"/>
        <v>0</v>
      </c>
      <c r="Z455" t="b">
        <f t="shared" ca="1" si="124"/>
        <v>0</v>
      </c>
      <c r="AA455" s="37" t="b">
        <f t="shared" ca="1" si="130"/>
        <v>1</v>
      </c>
      <c r="AB455" t="b">
        <f t="shared" ca="1" si="125"/>
        <v>0</v>
      </c>
      <c r="AD455" t="b">
        <f t="shared" ca="1" si="131"/>
        <v>0</v>
      </c>
      <c r="AE455" s="37" t="b">
        <f t="shared" ca="1" si="132"/>
        <v>1</v>
      </c>
      <c r="AF455" t="b">
        <f t="shared" ca="1" si="133"/>
        <v>0</v>
      </c>
      <c r="AG455" s="317" t="b">
        <f t="shared" ca="1" si="134"/>
        <v>0</v>
      </c>
      <c r="AH455" s="317" t="b">
        <f t="shared" ca="1" si="135"/>
        <v>0</v>
      </c>
      <c r="AI455" s="317" t="b">
        <f t="shared" ca="1" si="136"/>
        <v>0</v>
      </c>
    </row>
    <row r="456" spans="1:35" x14ac:dyDescent="0.25">
      <c r="A456">
        <v>424</v>
      </c>
      <c r="B456" s="169">
        <f ca="1">OFFSET(InputPriceData!B$15,CalculationsAndCharts!$A456+$A$11,0,1,1)</f>
        <v>41227</v>
      </c>
      <c r="C456" s="3">
        <f ca="1">OFFSET(InputPriceData!G$15,CalculationsAndCharts!$A456+$A$11,IF($C$7,8,0),1,1)</f>
        <v>2410300</v>
      </c>
      <c r="D456" s="4">
        <f ca="1">OFFSET(InputPriceData!C$15,CalculationsAndCharts!$A456+$A$11,IF($C$7,8,0),1,1)</f>
        <v>56.03</v>
      </c>
      <c r="E456" s="4">
        <f ca="1">OFFSET(InputPriceData!D$15,CalculationsAndCharts!$A456+$A$11,IF($C$7,8,0),1,1)</f>
        <v>56.17</v>
      </c>
      <c r="F456" s="4">
        <f ca="1">OFFSET(InputPriceData!E$15,CalculationsAndCharts!$A456+$A$11,IF($C$7,8,0),1,1)</f>
        <v>54.36</v>
      </c>
      <c r="G456" s="4">
        <f ca="1">OFFSET(InputPriceData!F$15,CalculationsAndCharts!$A456+$A$11,IF($C$7,8,0),1,1)</f>
        <v>54.48</v>
      </c>
      <c r="H456" s="133"/>
      <c r="I456" s="133"/>
      <c r="J456" s="37">
        <f t="shared" ca="1" si="126"/>
        <v>2377</v>
      </c>
      <c r="K456" s="124">
        <f t="shared" ca="1" si="127"/>
        <v>-0.91000000000000369</v>
      </c>
      <c r="L456" s="343">
        <f t="shared" ca="1" si="118"/>
        <v>-0.26054206297745042</v>
      </c>
      <c r="M456" s="345">
        <f t="shared" ca="1" si="128"/>
        <v>0.63786892394196626</v>
      </c>
      <c r="N456" s="344">
        <f t="shared" ca="1" si="119"/>
        <v>-0.40845705629822265</v>
      </c>
      <c r="O456" s="4"/>
      <c r="P456" s="4"/>
      <c r="Q456" s="3"/>
      <c r="S456" s="4"/>
      <c r="T456" s="4" t="b">
        <f t="shared" ca="1" si="120"/>
        <v>0</v>
      </c>
      <c r="U456" t="b">
        <f t="shared" ca="1" si="121"/>
        <v>0</v>
      </c>
      <c r="W456" s="317" t="b">
        <f t="shared" ca="1" si="122"/>
        <v>0</v>
      </c>
      <c r="X456" s="317" t="b">
        <f t="shared" ca="1" si="129"/>
        <v>0</v>
      </c>
      <c r="Y456" s="317" t="b">
        <f t="shared" ca="1" si="123"/>
        <v>0</v>
      </c>
      <c r="Z456" t="b">
        <f t="shared" ca="1" si="124"/>
        <v>0</v>
      </c>
      <c r="AA456" s="37" t="b">
        <f t="shared" ca="1" si="130"/>
        <v>1</v>
      </c>
      <c r="AB456" t="b">
        <f t="shared" ca="1" si="125"/>
        <v>0</v>
      </c>
      <c r="AD456" t="b">
        <f t="shared" ca="1" si="131"/>
        <v>0</v>
      </c>
      <c r="AE456" s="37" t="b">
        <f t="shared" ca="1" si="132"/>
        <v>1</v>
      </c>
      <c r="AF456" t="b">
        <f t="shared" ca="1" si="133"/>
        <v>0</v>
      </c>
      <c r="AG456" s="317" t="b">
        <f t="shared" ca="1" si="134"/>
        <v>0</v>
      </c>
      <c r="AH456" s="317" t="b">
        <f t="shared" ca="1" si="135"/>
        <v>0</v>
      </c>
      <c r="AI456" s="317" t="b">
        <f t="shared" ca="1" si="136"/>
        <v>0</v>
      </c>
    </row>
    <row r="457" spans="1:35" x14ac:dyDescent="0.25">
      <c r="A457">
        <v>425</v>
      </c>
      <c r="B457" s="169">
        <f ca="1">OFFSET(InputPriceData!B$15,CalculationsAndCharts!$A457+$A$11,0,1,1)</f>
        <v>41226</v>
      </c>
      <c r="C457" s="3">
        <f ca="1">OFFSET(InputPriceData!G$15,CalculationsAndCharts!$A457+$A$11,IF($C$7,8,0),1,1)</f>
        <v>1776600</v>
      </c>
      <c r="D457" s="4">
        <f ca="1">OFFSET(InputPriceData!C$15,CalculationsAndCharts!$A457+$A$11,IF($C$7,8,0),1,1)</f>
        <v>54.96</v>
      </c>
      <c r="E457" s="4">
        <f ca="1">OFFSET(InputPriceData!D$15,CalculationsAndCharts!$A457+$A$11,IF($C$7,8,0),1,1)</f>
        <v>56.32</v>
      </c>
      <c r="F457" s="4">
        <f ca="1">OFFSET(InputPriceData!E$15,CalculationsAndCharts!$A457+$A$11,IF($C$7,8,0),1,1)</f>
        <v>54.96</v>
      </c>
      <c r="G457" s="4">
        <f ca="1">OFFSET(InputPriceData!F$15,CalculationsAndCharts!$A457+$A$11,IF($C$7,8,0),1,1)</f>
        <v>55.86</v>
      </c>
      <c r="H457" s="133"/>
      <c r="I457" s="133"/>
      <c r="J457" s="37">
        <f t="shared" ca="1" si="126"/>
        <v>2376</v>
      </c>
      <c r="K457" s="124">
        <f t="shared" ca="1" si="127"/>
        <v>-0.20000000000000284</v>
      </c>
      <c r="L457" s="343">
        <f t="shared" ca="1" si="118"/>
        <v>-0.21192015503423253</v>
      </c>
      <c r="M457" s="345">
        <f t="shared" ca="1" si="128"/>
        <v>0.64366188086979437</v>
      </c>
      <c r="N457" s="344">
        <f t="shared" ca="1" si="119"/>
        <v>-0.32924142524621808</v>
      </c>
      <c r="O457" s="4"/>
      <c r="P457" s="4"/>
      <c r="Q457" s="3"/>
      <c r="S457" s="4"/>
      <c r="T457" s="4" t="b">
        <f t="shared" ca="1" si="120"/>
        <v>0</v>
      </c>
      <c r="U457" t="b">
        <f t="shared" ca="1" si="121"/>
        <v>0</v>
      </c>
      <c r="W457" s="317" t="b">
        <f t="shared" ca="1" si="122"/>
        <v>0</v>
      </c>
      <c r="X457" s="317" t="b">
        <f t="shared" ca="1" si="129"/>
        <v>0</v>
      </c>
      <c r="Y457" s="317" t="b">
        <f t="shared" ca="1" si="123"/>
        <v>0</v>
      </c>
      <c r="Z457" t="b">
        <f t="shared" ca="1" si="124"/>
        <v>0</v>
      </c>
      <c r="AA457" s="37" t="b">
        <f t="shared" ca="1" si="130"/>
        <v>1</v>
      </c>
      <c r="AB457" t="b">
        <f t="shared" ca="1" si="125"/>
        <v>0</v>
      </c>
      <c r="AD457" t="b">
        <f t="shared" ca="1" si="131"/>
        <v>0</v>
      </c>
      <c r="AE457" s="37" t="b">
        <f t="shared" ca="1" si="132"/>
        <v>1</v>
      </c>
      <c r="AF457" t="b">
        <f t="shared" ca="1" si="133"/>
        <v>0</v>
      </c>
      <c r="AG457" s="317" t="b">
        <f t="shared" ca="1" si="134"/>
        <v>0</v>
      </c>
      <c r="AH457" s="317" t="b">
        <f t="shared" ca="1" si="135"/>
        <v>0</v>
      </c>
      <c r="AI457" s="317" t="b">
        <f t="shared" ca="1" si="136"/>
        <v>0</v>
      </c>
    </row>
    <row r="458" spans="1:35" x14ac:dyDescent="0.25">
      <c r="A458">
        <v>426</v>
      </c>
      <c r="B458" s="169">
        <f ca="1">OFFSET(InputPriceData!B$15,CalculationsAndCharts!$A458+$A$11,0,1,1)</f>
        <v>41225</v>
      </c>
      <c r="C458" s="3">
        <f ca="1">OFFSET(InputPriceData!G$15,CalculationsAndCharts!$A458+$A$11,IF($C$7,8,0),1,1)</f>
        <v>1696100</v>
      </c>
      <c r="D458" s="4">
        <f ca="1">OFFSET(InputPriceData!C$15,CalculationsAndCharts!$A458+$A$11,IF($C$7,8,0),1,1)</f>
        <v>55.59</v>
      </c>
      <c r="E458" s="4">
        <f ca="1">OFFSET(InputPriceData!D$15,CalculationsAndCharts!$A458+$A$11,IF($C$7,8,0),1,1)</f>
        <v>56.23</v>
      </c>
      <c r="F458" s="4">
        <f ca="1">OFFSET(InputPriceData!E$15,CalculationsAndCharts!$A458+$A$11,IF($C$7,8,0),1,1)</f>
        <v>55.08</v>
      </c>
      <c r="G458" s="4">
        <f ca="1">OFFSET(InputPriceData!F$15,CalculationsAndCharts!$A458+$A$11,IF($C$7,8,0),1,1)</f>
        <v>55.39</v>
      </c>
      <c r="H458" s="133"/>
      <c r="I458" s="133"/>
      <c r="J458" s="37">
        <f t="shared" ca="1" si="126"/>
        <v>2375</v>
      </c>
      <c r="K458" s="124">
        <f t="shared" ca="1" si="127"/>
        <v>0.27000000000000313</v>
      </c>
      <c r="L458" s="343">
        <f t="shared" ca="1" si="118"/>
        <v>-0.17837479453581698</v>
      </c>
      <c r="M458" s="345">
        <f t="shared" ca="1" si="128"/>
        <v>0.64950744790090253</v>
      </c>
      <c r="N458" s="344">
        <f t="shared" ca="1" si="119"/>
        <v>-0.27463086853321533</v>
      </c>
      <c r="O458" s="4"/>
      <c r="P458" s="4"/>
      <c r="Q458" s="3"/>
      <c r="S458" s="4"/>
      <c r="T458" s="4" t="b">
        <f t="shared" ca="1" si="120"/>
        <v>0</v>
      </c>
      <c r="U458" t="b">
        <f t="shared" ca="1" si="121"/>
        <v>0</v>
      </c>
      <c r="W458" s="317" t="b">
        <f t="shared" ca="1" si="122"/>
        <v>0</v>
      </c>
      <c r="X458" s="317" t="b">
        <f t="shared" ca="1" si="129"/>
        <v>0</v>
      </c>
      <c r="Y458" s="317" t="b">
        <f t="shared" ca="1" si="123"/>
        <v>1</v>
      </c>
      <c r="Z458" t="b">
        <f t="shared" ca="1" si="124"/>
        <v>1</v>
      </c>
      <c r="AA458" s="37" t="b">
        <f t="shared" ca="1" si="130"/>
        <v>1</v>
      </c>
      <c r="AB458" t="b">
        <f t="shared" ca="1" si="125"/>
        <v>0</v>
      </c>
      <c r="AD458" t="b">
        <f t="shared" ca="1" si="131"/>
        <v>1</v>
      </c>
      <c r="AE458" s="37" t="b">
        <f t="shared" ca="1" si="132"/>
        <v>1</v>
      </c>
      <c r="AF458" t="b">
        <f t="shared" ca="1" si="133"/>
        <v>0</v>
      </c>
      <c r="AG458" s="317" t="b">
        <f t="shared" ca="1" si="134"/>
        <v>0</v>
      </c>
      <c r="AH458" s="317" t="b">
        <f t="shared" ca="1" si="135"/>
        <v>0</v>
      </c>
      <c r="AI458" s="317" t="b">
        <f t="shared" ca="1" si="136"/>
        <v>1</v>
      </c>
    </row>
    <row r="459" spans="1:35" x14ac:dyDescent="0.25">
      <c r="A459">
        <v>427</v>
      </c>
      <c r="B459" s="169">
        <f ca="1">OFFSET(InputPriceData!B$15,CalculationsAndCharts!$A459+$A$11,0,1,1)</f>
        <v>41222</v>
      </c>
      <c r="C459" s="3">
        <f ca="1">OFFSET(InputPriceData!G$15,CalculationsAndCharts!$A459+$A$11,IF($C$7,8,0),1,1)</f>
        <v>2643100</v>
      </c>
      <c r="D459" s="4">
        <f ca="1">OFFSET(InputPriceData!C$15,CalculationsAndCharts!$A459+$A$11,IF($C$7,8,0),1,1)</f>
        <v>54.98</v>
      </c>
      <c r="E459" s="4">
        <f ca="1">OFFSET(InputPriceData!D$15,CalculationsAndCharts!$A459+$A$11,IF($C$7,8,0),1,1)</f>
        <v>56.37</v>
      </c>
      <c r="F459" s="4">
        <f ca="1">OFFSET(InputPriceData!E$15,CalculationsAndCharts!$A459+$A$11,IF($C$7,8,0),1,1)</f>
        <v>54.57</v>
      </c>
      <c r="G459" s="4">
        <f ca="1">OFFSET(InputPriceData!F$15,CalculationsAndCharts!$A459+$A$11,IF($C$7,8,0),1,1)</f>
        <v>56.06</v>
      </c>
      <c r="H459" s="133"/>
      <c r="I459" s="133"/>
      <c r="J459" s="37">
        <f t="shared" ca="1" si="126"/>
        <v>2374</v>
      </c>
      <c r="K459" s="124">
        <f t="shared" ca="1" si="127"/>
        <v>0.59000000000000341</v>
      </c>
      <c r="L459" s="343">
        <f t="shared" ca="1" si="118"/>
        <v>-9.977926858962935E-2</v>
      </c>
      <c r="M459" s="345">
        <f t="shared" ca="1" si="128"/>
        <v>0.6554061028263396</v>
      </c>
      <c r="N459" s="344">
        <f t="shared" ca="1" si="119"/>
        <v>-0.15224037151827907</v>
      </c>
      <c r="O459" s="4"/>
      <c r="P459" s="4"/>
      <c r="Q459" s="3"/>
      <c r="S459" s="4"/>
      <c r="T459" s="4" t="b">
        <f t="shared" ca="1" si="120"/>
        <v>0</v>
      </c>
      <c r="U459" t="b">
        <f t="shared" ca="1" si="121"/>
        <v>1</v>
      </c>
      <c r="W459" s="317" t="b">
        <f t="shared" ca="1" si="122"/>
        <v>0</v>
      </c>
      <c r="X459" s="317" t="b">
        <f t="shared" ca="1" si="129"/>
        <v>1</v>
      </c>
      <c r="Y459" s="317" t="b">
        <f t="shared" ca="1" si="123"/>
        <v>0</v>
      </c>
      <c r="Z459" t="b">
        <f t="shared" ca="1" si="124"/>
        <v>0</v>
      </c>
      <c r="AA459" s="37" t="b">
        <f t="shared" ca="1" si="130"/>
        <v>0</v>
      </c>
      <c r="AB459" t="b">
        <f t="shared" ca="1" si="125"/>
        <v>0</v>
      </c>
      <c r="AD459" t="b">
        <f t="shared" ca="1" si="131"/>
        <v>0</v>
      </c>
      <c r="AE459" s="37" t="b">
        <f t="shared" ca="1" si="132"/>
        <v>0</v>
      </c>
      <c r="AF459" t="b">
        <f t="shared" ca="1" si="133"/>
        <v>0</v>
      </c>
      <c r="AG459" s="317" t="b">
        <f t="shared" ca="1" si="134"/>
        <v>0</v>
      </c>
      <c r="AH459" s="317" t="b">
        <f t="shared" ca="1" si="135"/>
        <v>1</v>
      </c>
      <c r="AI459" s="317" t="b">
        <f t="shared" ca="1" si="136"/>
        <v>0</v>
      </c>
    </row>
    <row r="460" spans="1:35" x14ac:dyDescent="0.25">
      <c r="A460">
        <v>428</v>
      </c>
      <c r="B460" s="169">
        <f ca="1">OFFSET(InputPriceData!B$15,CalculationsAndCharts!$A460+$A$11,0,1,1)</f>
        <v>41221</v>
      </c>
      <c r="C460" s="3">
        <f ca="1">OFFSET(InputPriceData!G$15,CalculationsAndCharts!$A460+$A$11,IF($C$7,8,0),1,1)</f>
        <v>2154900</v>
      </c>
      <c r="D460" s="4">
        <f ca="1">OFFSET(InputPriceData!C$15,CalculationsAndCharts!$A460+$A$11,IF($C$7,8,0),1,1)</f>
        <v>55.53</v>
      </c>
      <c r="E460" s="4">
        <f ca="1">OFFSET(InputPriceData!D$15,CalculationsAndCharts!$A460+$A$11,IF($C$7,8,0),1,1)</f>
        <v>55.7</v>
      </c>
      <c r="F460" s="4">
        <f ca="1">OFFSET(InputPriceData!E$15,CalculationsAndCharts!$A460+$A$11,IF($C$7,8,0),1,1)</f>
        <v>55.09</v>
      </c>
      <c r="G460" s="4">
        <f ca="1">OFFSET(InputPriceData!F$15,CalculationsAndCharts!$A460+$A$11,IF($C$7,8,0),1,1)</f>
        <v>55.12</v>
      </c>
      <c r="H460" s="133"/>
      <c r="I460" s="133"/>
      <c r="J460" s="37">
        <f t="shared" ca="1" si="126"/>
        <v>2373</v>
      </c>
      <c r="K460" s="124">
        <f t="shared" ca="1" si="127"/>
        <v>-2.220000000000006</v>
      </c>
      <c r="L460" s="343">
        <f t="shared" ca="1" si="118"/>
        <v>8.8044827798221009E-2</v>
      </c>
      <c r="M460" s="345">
        <f t="shared" ca="1" si="128"/>
        <v>0.66135832777632653</v>
      </c>
      <c r="N460" s="344">
        <f t="shared" ca="1" si="119"/>
        <v>0.13312726868391087</v>
      </c>
      <c r="O460" s="4"/>
      <c r="P460" s="4"/>
      <c r="Q460" s="3"/>
      <c r="S460" s="4"/>
      <c r="T460" s="4" t="b">
        <f t="shared" ca="1" si="120"/>
        <v>0</v>
      </c>
      <c r="U460" t="b">
        <f t="shared" ca="1" si="121"/>
        <v>0</v>
      </c>
      <c r="W460" s="317" t="b">
        <f t="shared" ca="1" si="122"/>
        <v>0</v>
      </c>
      <c r="X460" s="317" t="b">
        <f t="shared" ca="1" si="129"/>
        <v>1</v>
      </c>
      <c r="Y460" s="317" t="b">
        <f t="shared" ca="1" si="123"/>
        <v>0</v>
      </c>
      <c r="Z460" t="b">
        <f t="shared" ca="1" si="124"/>
        <v>0</v>
      </c>
      <c r="AA460" s="37" t="b">
        <f t="shared" ca="1" si="130"/>
        <v>0</v>
      </c>
      <c r="AB460" t="b">
        <f t="shared" ca="1" si="125"/>
        <v>0</v>
      </c>
      <c r="AD460" t="b">
        <f t="shared" ca="1" si="131"/>
        <v>0</v>
      </c>
      <c r="AE460" s="37" t="b">
        <f t="shared" ca="1" si="132"/>
        <v>0</v>
      </c>
      <c r="AF460" t="b">
        <f t="shared" ca="1" si="133"/>
        <v>0</v>
      </c>
      <c r="AG460" s="317" t="b">
        <f t="shared" ca="1" si="134"/>
        <v>0</v>
      </c>
      <c r="AH460" s="317" t="b">
        <f t="shared" ca="1" si="135"/>
        <v>1</v>
      </c>
      <c r="AI460" s="317" t="b">
        <f t="shared" ca="1" si="136"/>
        <v>0</v>
      </c>
    </row>
    <row r="461" spans="1:35" x14ac:dyDescent="0.25">
      <c r="A461">
        <v>429</v>
      </c>
      <c r="B461" s="169">
        <f ca="1">OFFSET(InputPriceData!B$15,CalculationsAndCharts!$A461+$A$11,0,1,1)</f>
        <v>41220</v>
      </c>
      <c r="C461" s="3">
        <f ca="1">OFFSET(InputPriceData!G$15,CalculationsAndCharts!$A461+$A$11,IF($C$7,8,0),1,1)</f>
        <v>4361100</v>
      </c>
      <c r="D461" s="4">
        <f ca="1">OFFSET(InputPriceData!C$15,CalculationsAndCharts!$A461+$A$11,IF($C$7,8,0),1,1)</f>
        <v>56.22</v>
      </c>
      <c r="E461" s="4">
        <f ca="1">OFFSET(InputPriceData!D$15,CalculationsAndCharts!$A461+$A$11,IF($C$7,8,0),1,1)</f>
        <v>56.22</v>
      </c>
      <c r="F461" s="4">
        <f ca="1">OFFSET(InputPriceData!E$15,CalculationsAndCharts!$A461+$A$11,IF($C$7,8,0),1,1)</f>
        <v>54.3</v>
      </c>
      <c r="G461" s="4">
        <f ca="1">OFFSET(InputPriceData!F$15,CalculationsAndCharts!$A461+$A$11,IF($C$7,8,0),1,1)</f>
        <v>55.47</v>
      </c>
      <c r="H461" s="133"/>
      <c r="I461" s="133"/>
      <c r="J461" s="37">
        <f t="shared" ca="1" si="126"/>
        <v>2372</v>
      </c>
      <c r="K461" s="124">
        <f t="shared" ca="1" si="127"/>
        <v>-0.98000000000000398</v>
      </c>
      <c r="L461" s="343">
        <f t="shared" ca="1" si="118"/>
        <v>0.26965350795552773</v>
      </c>
      <c r="M461" s="345">
        <f t="shared" ca="1" si="128"/>
        <v>0.66736460925966345</v>
      </c>
      <c r="N461" s="344">
        <f t="shared" ca="1" si="119"/>
        <v>0.40405724878738486</v>
      </c>
      <c r="O461" s="4"/>
      <c r="P461" s="4"/>
      <c r="Q461" s="3"/>
      <c r="S461" s="4"/>
      <c r="T461" s="4" t="b">
        <f t="shared" ca="1" si="120"/>
        <v>0</v>
      </c>
      <c r="U461" t="b">
        <f t="shared" ca="1" si="121"/>
        <v>0</v>
      </c>
      <c r="W461" s="317" t="b">
        <f t="shared" ca="1" si="122"/>
        <v>0</v>
      </c>
      <c r="X461" s="317" t="b">
        <f t="shared" ca="1" si="129"/>
        <v>1</v>
      </c>
      <c r="Y461" s="317" t="b">
        <f t="shared" ca="1" si="123"/>
        <v>0</v>
      </c>
      <c r="Z461" t="b">
        <f t="shared" ca="1" si="124"/>
        <v>0</v>
      </c>
      <c r="AA461" s="37" t="b">
        <f t="shared" ca="1" si="130"/>
        <v>0</v>
      </c>
      <c r="AB461" t="b">
        <f t="shared" ca="1" si="125"/>
        <v>0</v>
      </c>
      <c r="AD461" t="b">
        <f t="shared" ca="1" si="131"/>
        <v>0</v>
      </c>
      <c r="AE461" s="37" t="b">
        <f t="shared" ca="1" si="132"/>
        <v>0</v>
      </c>
      <c r="AF461" t="b">
        <f t="shared" ca="1" si="133"/>
        <v>0</v>
      </c>
      <c r="AG461" s="317" t="b">
        <f t="shared" ca="1" si="134"/>
        <v>0</v>
      </c>
      <c r="AH461" s="317" t="b">
        <f t="shared" ca="1" si="135"/>
        <v>1</v>
      </c>
      <c r="AI461" s="317" t="b">
        <f t="shared" ca="1" si="136"/>
        <v>0</v>
      </c>
    </row>
    <row r="462" spans="1:35" x14ac:dyDescent="0.25">
      <c r="A462">
        <v>430</v>
      </c>
      <c r="B462" s="169">
        <f ca="1">OFFSET(InputPriceData!B$15,CalculationsAndCharts!$A462+$A$11,0,1,1)</f>
        <v>41219</v>
      </c>
      <c r="C462" s="3">
        <f ca="1">OFFSET(InputPriceData!G$15,CalculationsAndCharts!$A462+$A$11,IF($C$7,8,0),1,1)</f>
        <v>2688100</v>
      </c>
      <c r="D462" s="4">
        <f ca="1">OFFSET(InputPriceData!C$15,CalculationsAndCharts!$A462+$A$11,IF($C$7,8,0),1,1)</f>
        <v>56.75</v>
      </c>
      <c r="E462" s="4">
        <f ca="1">OFFSET(InputPriceData!D$15,CalculationsAndCharts!$A462+$A$11,IF($C$7,8,0),1,1)</f>
        <v>57.96</v>
      </c>
      <c r="F462" s="4">
        <f ca="1">OFFSET(InputPriceData!E$15,CalculationsAndCharts!$A462+$A$11,IF($C$7,8,0),1,1)</f>
        <v>56.49</v>
      </c>
      <c r="G462" s="4">
        <f ca="1">OFFSET(InputPriceData!F$15,CalculationsAndCharts!$A462+$A$11,IF($C$7,8,0),1,1)</f>
        <v>57.34</v>
      </c>
      <c r="H462" s="133"/>
      <c r="I462" s="133"/>
      <c r="J462" s="37">
        <f t="shared" ca="1" si="126"/>
        <v>2371</v>
      </c>
      <c r="K462" s="124">
        <f t="shared" ca="1" si="127"/>
        <v>0.31000000000000227</v>
      </c>
      <c r="L462" s="343">
        <f t="shared" ca="1" si="118"/>
        <v>0.32247849181659177</v>
      </c>
      <c r="M462" s="345">
        <f t="shared" ca="1" si="128"/>
        <v>0.67342543820349487</v>
      </c>
      <c r="N462" s="344">
        <f t="shared" ca="1" si="119"/>
        <v>0.47886294981204086</v>
      </c>
      <c r="O462" s="4"/>
      <c r="P462" s="4"/>
      <c r="Q462" s="3"/>
      <c r="S462" s="4"/>
      <c r="T462" s="4" t="b">
        <f t="shared" ca="1" si="120"/>
        <v>0</v>
      </c>
      <c r="U462" t="b">
        <f t="shared" ca="1" si="121"/>
        <v>0</v>
      </c>
      <c r="W462" s="317" t="b">
        <f t="shared" ca="1" si="122"/>
        <v>0</v>
      </c>
      <c r="X462" s="317" t="b">
        <f t="shared" ca="1" si="129"/>
        <v>1</v>
      </c>
      <c r="Y462" s="317" t="b">
        <f t="shared" ca="1" si="123"/>
        <v>0</v>
      </c>
      <c r="Z462" t="b">
        <f t="shared" ca="1" si="124"/>
        <v>0</v>
      </c>
      <c r="AA462" s="37" t="b">
        <f t="shared" ca="1" si="130"/>
        <v>0</v>
      </c>
      <c r="AB462" t="b">
        <f t="shared" ca="1" si="125"/>
        <v>0</v>
      </c>
      <c r="AD462" t="b">
        <f t="shared" ca="1" si="131"/>
        <v>0</v>
      </c>
      <c r="AE462" s="37" t="b">
        <f t="shared" ca="1" si="132"/>
        <v>0</v>
      </c>
      <c r="AF462" t="b">
        <f t="shared" ca="1" si="133"/>
        <v>0</v>
      </c>
      <c r="AG462" s="317" t="b">
        <f t="shared" ca="1" si="134"/>
        <v>0</v>
      </c>
      <c r="AH462" s="317" t="b">
        <f t="shared" ca="1" si="135"/>
        <v>1</v>
      </c>
      <c r="AI462" s="317" t="b">
        <f t="shared" ca="1" si="136"/>
        <v>0</v>
      </c>
    </row>
    <row r="463" spans="1:35" x14ac:dyDescent="0.25">
      <c r="A463">
        <v>431</v>
      </c>
      <c r="B463" s="169">
        <f ca="1">OFFSET(InputPriceData!B$15,CalculationsAndCharts!$A463+$A$11,0,1,1)</f>
        <v>41218</v>
      </c>
      <c r="C463" s="3">
        <f ca="1">OFFSET(InputPriceData!G$15,CalculationsAndCharts!$A463+$A$11,IF($C$7,8,0),1,1)</f>
        <v>2207000</v>
      </c>
      <c r="D463" s="4">
        <f ca="1">OFFSET(InputPriceData!C$15,CalculationsAndCharts!$A463+$A$11,IF($C$7,8,0),1,1)</f>
        <v>56.83</v>
      </c>
      <c r="E463" s="4">
        <f ca="1">OFFSET(InputPriceData!D$15,CalculationsAndCharts!$A463+$A$11,IF($C$7,8,0),1,1)</f>
        <v>56.92</v>
      </c>
      <c r="F463" s="4">
        <f ca="1">OFFSET(InputPriceData!E$15,CalculationsAndCharts!$A463+$A$11,IF($C$7,8,0),1,1)</f>
        <v>56.24</v>
      </c>
      <c r="G463" s="4">
        <f ca="1">OFFSET(InputPriceData!F$15,CalculationsAndCharts!$A463+$A$11,IF($C$7,8,0),1,1)</f>
        <v>56.45</v>
      </c>
      <c r="H463" s="133"/>
      <c r="I463" s="133"/>
      <c r="J463" s="37">
        <f t="shared" ca="1" si="126"/>
        <v>2370</v>
      </c>
      <c r="K463" s="124">
        <f t="shared" ca="1" si="127"/>
        <v>-0.70999999999999375</v>
      </c>
      <c r="L463" s="343">
        <f t="shared" ca="1" si="118"/>
        <v>0.32384174906168306</v>
      </c>
      <c r="M463" s="345">
        <f t="shared" ca="1" si="128"/>
        <v>0.67954130999343576</v>
      </c>
      <c r="N463" s="344">
        <f t="shared" ca="1" si="119"/>
        <v>0.47655932656222372</v>
      </c>
      <c r="O463" s="4"/>
      <c r="P463" s="4"/>
      <c r="Q463" s="3"/>
      <c r="S463" s="4"/>
      <c r="T463" s="4" t="b">
        <f t="shared" ca="1" si="120"/>
        <v>0</v>
      </c>
      <c r="U463" t="b">
        <f t="shared" ca="1" si="121"/>
        <v>0</v>
      </c>
      <c r="W463" s="317" t="b">
        <f t="shared" ca="1" si="122"/>
        <v>0</v>
      </c>
      <c r="X463" s="317" t="b">
        <f t="shared" ca="1" si="129"/>
        <v>1</v>
      </c>
      <c r="Y463" s="317" t="b">
        <f t="shared" ca="1" si="123"/>
        <v>0</v>
      </c>
      <c r="Z463" t="b">
        <f t="shared" ca="1" si="124"/>
        <v>0</v>
      </c>
      <c r="AA463" s="37" t="b">
        <f t="shared" ca="1" si="130"/>
        <v>0</v>
      </c>
      <c r="AB463" t="b">
        <f t="shared" ca="1" si="125"/>
        <v>0</v>
      </c>
      <c r="AD463" t="b">
        <f t="shared" ca="1" si="131"/>
        <v>0</v>
      </c>
      <c r="AE463" s="37" t="b">
        <f t="shared" ca="1" si="132"/>
        <v>0</v>
      </c>
      <c r="AF463" t="b">
        <f t="shared" ca="1" si="133"/>
        <v>0</v>
      </c>
      <c r="AG463" s="317" t="b">
        <f t="shared" ca="1" si="134"/>
        <v>0</v>
      </c>
      <c r="AH463" s="317" t="b">
        <f t="shared" ca="1" si="135"/>
        <v>1</v>
      </c>
      <c r="AI463" s="317" t="b">
        <f t="shared" ca="1" si="136"/>
        <v>0</v>
      </c>
    </row>
    <row r="464" spans="1:35" x14ac:dyDescent="0.25">
      <c r="A464">
        <v>432</v>
      </c>
      <c r="B464" s="169">
        <f ca="1">OFFSET(InputPriceData!B$15,CalculationsAndCharts!$A464+$A$11,0,1,1)</f>
        <v>41215</v>
      </c>
      <c r="C464" s="3">
        <f ca="1">OFFSET(InputPriceData!G$15,CalculationsAndCharts!$A464+$A$11,IF($C$7,8,0),1,1)</f>
        <v>3311400</v>
      </c>
      <c r="D464" s="4">
        <f ca="1">OFFSET(InputPriceData!C$15,CalculationsAndCharts!$A464+$A$11,IF($C$7,8,0),1,1)</f>
        <v>57.38</v>
      </c>
      <c r="E464" s="4">
        <f ca="1">OFFSET(InputPriceData!D$15,CalculationsAndCharts!$A464+$A$11,IF($C$7,8,0),1,1)</f>
        <v>57.79</v>
      </c>
      <c r="F464" s="4">
        <f ca="1">OFFSET(InputPriceData!E$15,CalculationsAndCharts!$A464+$A$11,IF($C$7,8,0),1,1)</f>
        <v>56.99</v>
      </c>
      <c r="G464" s="4">
        <f ca="1">OFFSET(InputPriceData!F$15,CalculationsAndCharts!$A464+$A$11,IF($C$7,8,0),1,1)</f>
        <v>57.03</v>
      </c>
      <c r="H464" s="133"/>
      <c r="I464" s="133"/>
      <c r="J464" s="37">
        <f t="shared" ca="1" si="126"/>
        <v>2369</v>
      </c>
      <c r="K464" s="124">
        <f t="shared" ca="1" si="127"/>
        <v>0.46999999999999886</v>
      </c>
      <c r="L464" s="343">
        <f t="shared" ca="1" si="118"/>
        <v>0.26142690547264585</v>
      </c>
      <c r="M464" s="345">
        <f t="shared" ca="1" si="128"/>
        <v>0.68571272451406229</v>
      </c>
      <c r="N464" s="344">
        <f t="shared" ca="1" si="119"/>
        <v>0.38124843848844842</v>
      </c>
      <c r="O464" s="4"/>
      <c r="P464" s="4"/>
      <c r="Q464" s="3"/>
      <c r="S464" s="4"/>
      <c r="T464" s="4" t="b">
        <f t="shared" ca="1" si="120"/>
        <v>0</v>
      </c>
      <c r="U464" t="b">
        <f t="shared" ca="1" si="121"/>
        <v>0</v>
      </c>
      <c r="W464" s="317" t="b">
        <f t="shared" ca="1" si="122"/>
        <v>1</v>
      </c>
      <c r="X464" s="317" t="b">
        <f t="shared" ca="1" si="129"/>
        <v>1</v>
      </c>
      <c r="Y464" s="317" t="b">
        <f t="shared" ca="1" si="123"/>
        <v>0</v>
      </c>
      <c r="Z464" t="b">
        <f t="shared" ca="1" si="124"/>
        <v>0</v>
      </c>
      <c r="AA464" s="37" t="b">
        <f t="shared" ca="1" si="130"/>
        <v>0</v>
      </c>
      <c r="AB464" t="b">
        <f t="shared" ca="1" si="125"/>
        <v>1</v>
      </c>
      <c r="AD464" t="b">
        <f t="shared" ca="1" si="131"/>
        <v>0</v>
      </c>
      <c r="AE464" s="37" t="b">
        <f t="shared" ca="1" si="132"/>
        <v>0</v>
      </c>
      <c r="AF464" t="b">
        <f t="shared" ca="1" si="133"/>
        <v>1</v>
      </c>
      <c r="AG464" s="317" t="b">
        <f t="shared" ca="1" si="134"/>
        <v>1</v>
      </c>
      <c r="AH464" s="317" t="b">
        <f t="shared" ca="1" si="135"/>
        <v>1</v>
      </c>
      <c r="AI464" s="317" t="b">
        <f t="shared" ca="1" si="136"/>
        <v>0</v>
      </c>
    </row>
    <row r="465" spans="1:35" x14ac:dyDescent="0.25">
      <c r="A465">
        <v>433</v>
      </c>
      <c r="B465" s="169">
        <f ca="1">OFFSET(InputPriceData!B$15,CalculationsAndCharts!$A465+$A$11,0,1,1)</f>
        <v>41214</v>
      </c>
      <c r="C465" s="3">
        <f ca="1">OFFSET(InputPriceData!G$15,CalculationsAndCharts!$A465+$A$11,IF($C$7,8,0),1,1)</f>
        <v>2427700</v>
      </c>
      <c r="D465" s="4">
        <f ca="1">OFFSET(InputPriceData!C$15,CalculationsAndCharts!$A465+$A$11,IF($C$7,8,0),1,1)</f>
        <v>56.63</v>
      </c>
      <c r="E465" s="4">
        <f ca="1">OFFSET(InputPriceData!D$15,CalculationsAndCharts!$A465+$A$11,IF($C$7,8,0),1,1)</f>
        <v>57.5</v>
      </c>
      <c r="F465" s="4">
        <f ca="1">OFFSET(InputPriceData!E$15,CalculationsAndCharts!$A465+$A$11,IF($C$7,8,0),1,1)</f>
        <v>56.56</v>
      </c>
      <c r="G465" s="4">
        <f ca="1">OFFSET(InputPriceData!F$15,CalculationsAndCharts!$A465+$A$11,IF($C$7,8,0),1,1)</f>
        <v>57.16</v>
      </c>
      <c r="H465" s="133"/>
      <c r="I465" s="133"/>
      <c r="J465" s="37">
        <f t="shared" ca="1" si="126"/>
        <v>2368</v>
      </c>
      <c r="K465" s="124">
        <f t="shared" ca="1" si="127"/>
        <v>1.4499999999999957</v>
      </c>
      <c r="L465" s="343">
        <f t="shared" ca="1" si="118"/>
        <v>0.11711086559342321</v>
      </c>
      <c r="M465" s="345">
        <f t="shared" ca="1" si="128"/>
        <v>0.69194018618977027</v>
      </c>
      <c r="N465" s="344">
        <f t="shared" ca="1" si="119"/>
        <v>0.16924998421945187</v>
      </c>
      <c r="O465" s="4"/>
      <c r="P465" s="4"/>
      <c r="Q465" s="3"/>
      <c r="S465" s="4"/>
      <c r="T465" s="4" t="b">
        <f t="shared" ca="1" si="120"/>
        <v>1</v>
      </c>
      <c r="U465" t="b">
        <f t="shared" ca="1" si="121"/>
        <v>0</v>
      </c>
      <c r="W465" s="317" t="b">
        <f t="shared" ca="1" si="122"/>
        <v>0</v>
      </c>
      <c r="X465" s="317" t="b">
        <f t="shared" ca="1" si="129"/>
        <v>0</v>
      </c>
      <c r="Y465" s="317" t="b">
        <f t="shared" ca="1" si="123"/>
        <v>0</v>
      </c>
      <c r="Z465" t="b">
        <f t="shared" ca="1" si="124"/>
        <v>0</v>
      </c>
      <c r="AA465" s="37" t="b">
        <f t="shared" ca="1" si="130"/>
        <v>1</v>
      </c>
      <c r="AB465" t="b">
        <f t="shared" ca="1" si="125"/>
        <v>0</v>
      </c>
      <c r="AD465" t="b">
        <f t="shared" ca="1" si="131"/>
        <v>0</v>
      </c>
      <c r="AE465" s="37" t="b">
        <f t="shared" ca="1" si="132"/>
        <v>1</v>
      </c>
      <c r="AF465" t="b">
        <f t="shared" ca="1" si="133"/>
        <v>0</v>
      </c>
      <c r="AG465" s="317" t="b">
        <f t="shared" ca="1" si="134"/>
        <v>0</v>
      </c>
      <c r="AH465" s="317" t="b">
        <f t="shared" ca="1" si="135"/>
        <v>0</v>
      </c>
      <c r="AI465" s="317" t="b">
        <f t="shared" ca="1" si="136"/>
        <v>0</v>
      </c>
    </row>
    <row r="466" spans="1:35" x14ac:dyDescent="0.25">
      <c r="A466">
        <v>434</v>
      </c>
      <c r="B466" s="169">
        <f ca="1">OFFSET(InputPriceData!B$15,CalculationsAndCharts!$A466+$A$11,0,1,1)</f>
        <v>41213</v>
      </c>
      <c r="C466" s="3">
        <f ca="1">OFFSET(InputPriceData!G$15,CalculationsAndCharts!$A466+$A$11,IF($C$7,8,0),1,1)</f>
        <v>1732800</v>
      </c>
      <c r="D466" s="4">
        <f ca="1">OFFSET(InputPriceData!C$15,CalculationsAndCharts!$A466+$A$11,IF($C$7,8,0),1,1)</f>
        <v>56.1</v>
      </c>
      <c r="E466" s="4">
        <f ca="1">OFFSET(InputPriceData!D$15,CalculationsAndCharts!$A466+$A$11,IF($C$7,8,0),1,1)</f>
        <v>56.79</v>
      </c>
      <c r="F466" s="4">
        <f ca="1">OFFSET(InputPriceData!E$15,CalculationsAndCharts!$A466+$A$11,IF($C$7,8,0),1,1)</f>
        <v>55.87</v>
      </c>
      <c r="G466" s="4">
        <f ca="1">OFFSET(InputPriceData!F$15,CalculationsAndCharts!$A466+$A$11,IF($C$7,8,0),1,1)</f>
        <v>56.56</v>
      </c>
      <c r="H466" s="133"/>
      <c r="I466" s="133"/>
      <c r="J466" s="37">
        <f t="shared" ca="1" si="126"/>
        <v>2367</v>
      </c>
      <c r="K466" s="124">
        <f t="shared" ca="1" si="127"/>
        <v>0.82000000000000028</v>
      </c>
      <c r="L466" s="343">
        <f t="shared" ca="1" si="118"/>
        <v>-4.0683521559884035E-3</v>
      </c>
      <c r="M466" s="345">
        <f t="shared" ca="1" si="128"/>
        <v>0.69822420402600427</v>
      </c>
      <c r="N466" s="344">
        <f t="shared" ca="1" si="119"/>
        <v>-5.8267131567912309E-3</v>
      </c>
      <c r="O466" s="4"/>
      <c r="P466" s="4"/>
      <c r="Q466" s="3"/>
      <c r="S466" s="4"/>
      <c r="T466" s="4" t="b">
        <f t="shared" ca="1" si="120"/>
        <v>0</v>
      </c>
      <c r="U466" t="b">
        <f t="shared" ca="1" si="121"/>
        <v>0</v>
      </c>
      <c r="W466" s="317" t="b">
        <f t="shared" ca="1" si="122"/>
        <v>0</v>
      </c>
      <c r="X466" s="317" t="b">
        <f t="shared" ca="1" si="129"/>
        <v>0</v>
      </c>
      <c r="Y466" s="317" t="b">
        <f t="shared" ca="1" si="123"/>
        <v>0</v>
      </c>
      <c r="Z466" t="b">
        <f t="shared" ca="1" si="124"/>
        <v>0</v>
      </c>
      <c r="AA466" s="37" t="b">
        <f t="shared" ca="1" si="130"/>
        <v>1</v>
      </c>
      <c r="AB466" t="b">
        <f t="shared" ca="1" si="125"/>
        <v>0</v>
      </c>
      <c r="AD466" t="b">
        <f t="shared" ca="1" si="131"/>
        <v>0</v>
      </c>
      <c r="AE466" s="37" t="b">
        <f t="shared" ca="1" si="132"/>
        <v>1</v>
      </c>
      <c r="AF466" t="b">
        <f t="shared" ca="1" si="133"/>
        <v>0</v>
      </c>
      <c r="AG466" s="317" t="b">
        <f t="shared" ca="1" si="134"/>
        <v>0</v>
      </c>
      <c r="AH466" s="317" t="b">
        <f t="shared" ca="1" si="135"/>
        <v>0</v>
      </c>
      <c r="AI466" s="317" t="b">
        <f t="shared" ca="1" si="136"/>
        <v>0</v>
      </c>
    </row>
    <row r="467" spans="1:35" x14ac:dyDescent="0.25">
      <c r="A467">
        <v>435</v>
      </c>
      <c r="B467" s="169">
        <f ca="1">OFFSET(InputPriceData!B$15,CalculationsAndCharts!$A467+$A$11,0,1,1)</f>
        <v>41208</v>
      </c>
      <c r="C467" s="3">
        <f ca="1">OFFSET(InputPriceData!G$15,CalculationsAndCharts!$A467+$A$11,IF($C$7,8,0),1,1)</f>
        <v>1497500</v>
      </c>
      <c r="D467" s="4">
        <f ca="1">OFFSET(InputPriceData!C$15,CalculationsAndCharts!$A467+$A$11,IF($C$7,8,0),1,1)</f>
        <v>55.63</v>
      </c>
      <c r="E467" s="4">
        <f ca="1">OFFSET(InputPriceData!D$15,CalculationsAndCharts!$A467+$A$11,IF($C$7,8,0),1,1)</f>
        <v>56.23</v>
      </c>
      <c r="F467" s="4">
        <f ca="1">OFFSET(InputPriceData!E$15,CalculationsAndCharts!$A467+$A$11,IF($C$7,8,0),1,1)</f>
        <v>55.37</v>
      </c>
      <c r="G467" s="4">
        <f ca="1">OFFSET(InputPriceData!F$15,CalculationsAndCharts!$A467+$A$11,IF($C$7,8,0),1,1)</f>
        <v>55.71</v>
      </c>
      <c r="H467" s="133"/>
      <c r="I467" s="133"/>
      <c r="J467" s="37">
        <f t="shared" ca="1" si="126"/>
        <v>2366</v>
      </c>
      <c r="K467" s="124">
        <f t="shared" ca="1" si="127"/>
        <v>0.56000000000000227</v>
      </c>
      <c r="L467" s="343">
        <f t="shared" ca="1" si="118"/>
        <v>-5.267979934876852E-2</v>
      </c>
      <c r="M467" s="345">
        <f t="shared" ca="1" si="128"/>
        <v>0.70456529165086201</v>
      </c>
      <c r="N467" s="344">
        <f t="shared" ca="1" si="119"/>
        <v>-7.4769222913798172E-2</v>
      </c>
      <c r="O467" s="4"/>
      <c r="P467" s="4"/>
      <c r="Q467" s="3"/>
      <c r="S467" s="4"/>
      <c r="T467" s="4" t="b">
        <f t="shared" ca="1" si="120"/>
        <v>0</v>
      </c>
      <c r="U467" t="b">
        <f t="shared" ca="1" si="121"/>
        <v>0</v>
      </c>
      <c r="W467" s="317" t="b">
        <f t="shared" ca="1" si="122"/>
        <v>0</v>
      </c>
      <c r="X467" s="317" t="b">
        <f t="shared" ca="1" si="129"/>
        <v>0</v>
      </c>
      <c r="Y467" s="317" t="b">
        <f t="shared" ca="1" si="123"/>
        <v>1</v>
      </c>
      <c r="Z467" t="b">
        <f t="shared" ca="1" si="124"/>
        <v>1</v>
      </c>
      <c r="AA467" s="37" t="b">
        <f t="shared" ca="1" si="130"/>
        <v>1</v>
      </c>
      <c r="AB467" t="b">
        <f t="shared" ca="1" si="125"/>
        <v>0</v>
      </c>
      <c r="AD467" t="b">
        <f t="shared" ca="1" si="131"/>
        <v>1</v>
      </c>
      <c r="AE467" s="37" t="b">
        <f t="shared" ca="1" si="132"/>
        <v>1</v>
      </c>
      <c r="AF467" t="b">
        <f t="shared" ca="1" si="133"/>
        <v>0</v>
      </c>
      <c r="AG467" s="317" t="b">
        <f t="shared" ca="1" si="134"/>
        <v>0</v>
      </c>
      <c r="AH467" s="317" t="b">
        <f t="shared" ca="1" si="135"/>
        <v>0</v>
      </c>
      <c r="AI467" s="317" t="b">
        <f t="shared" ca="1" si="136"/>
        <v>1</v>
      </c>
    </row>
    <row r="468" spans="1:35" x14ac:dyDescent="0.25">
      <c r="A468">
        <v>436</v>
      </c>
      <c r="B468" s="169">
        <f ca="1">OFFSET(InputPriceData!B$15,CalculationsAndCharts!$A468+$A$11,0,1,1)</f>
        <v>41207</v>
      </c>
      <c r="C468" s="3">
        <f ca="1">OFFSET(InputPriceData!G$15,CalculationsAndCharts!$A468+$A$11,IF($C$7,8,0),1,1)</f>
        <v>2967900</v>
      </c>
      <c r="D468" s="4">
        <f ca="1">OFFSET(InputPriceData!C$15,CalculationsAndCharts!$A468+$A$11,IF($C$7,8,0),1,1)</f>
        <v>55.66</v>
      </c>
      <c r="E468" s="4">
        <f ca="1">OFFSET(InputPriceData!D$15,CalculationsAndCharts!$A468+$A$11,IF($C$7,8,0),1,1)</f>
        <v>56.31</v>
      </c>
      <c r="F468" s="4">
        <f ca="1">OFFSET(InputPriceData!E$15,CalculationsAndCharts!$A468+$A$11,IF($C$7,8,0),1,1)</f>
        <v>55.06</v>
      </c>
      <c r="G468" s="4">
        <f ca="1">OFFSET(InputPriceData!F$15,CalculationsAndCharts!$A468+$A$11,IF($C$7,8,0),1,1)</f>
        <v>55.74</v>
      </c>
      <c r="H468" s="133"/>
      <c r="I468" s="133"/>
      <c r="J468" s="37">
        <f t="shared" ca="1" si="126"/>
        <v>2365</v>
      </c>
      <c r="K468" s="124">
        <f t="shared" ca="1" si="127"/>
        <v>0.66000000000000369</v>
      </c>
      <c r="L468" s="343">
        <f t="shared" ca="1" si="118"/>
        <v>-3.6975668265614159E-2</v>
      </c>
      <c r="M468" s="345">
        <f t="shared" ca="1" si="128"/>
        <v>0.71096396735707568</v>
      </c>
      <c r="N468" s="344">
        <f t="shared" ca="1" si="119"/>
        <v>-5.2007794998481884E-2</v>
      </c>
      <c r="O468" s="4"/>
      <c r="P468" s="4"/>
      <c r="Q468" s="3"/>
      <c r="S468" s="4"/>
      <c r="T468" s="4" t="b">
        <f t="shared" ca="1" si="120"/>
        <v>0</v>
      </c>
      <c r="U468" t="b">
        <f t="shared" ca="1" si="121"/>
        <v>1</v>
      </c>
      <c r="W468" s="317" t="b">
        <f t="shared" ca="1" si="122"/>
        <v>0</v>
      </c>
      <c r="X468" s="317" t="b">
        <f t="shared" ca="1" si="129"/>
        <v>1</v>
      </c>
      <c r="Y468" s="317" t="b">
        <f t="shared" ca="1" si="123"/>
        <v>0</v>
      </c>
      <c r="Z468" t="b">
        <f t="shared" ca="1" si="124"/>
        <v>0</v>
      </c>
      <c r="AA468" s="37" t="b">
        <f t="shared" ca="1" si="130"/>
        <v>0</v>
      </c>
      <c r="AB468" t="b">
        <f t="shared" ca="1" si="125"/>
        <v>0</v>
      </c>
      <c r="AD468" t="b">
        <f t="shared" ca="1" si="131"/>
        <v>0</v>
      </c>
      <c r="AE468" s="37" t="b">
        <f t="shared" ca="1" si="132"/>
        <v>0</v>
      </c>
      <c r="AF468" t="b">
        <f t="shared" ca="1" si="133"/>
        <v>0</v>
      </c>
      <c r="AG468" s="317" t="b">
        <f t="shared" ca="1" si="134"/>
        <v>0</v>
      </c>
      <c r="AH468" s="317" t="b">
        <f t="shared" ca="1" si="135"/>
        <v>1</v>
      </c>
      <c r="AI468" s="317" t="b">
        <f t="shared" ca="1" si="136"/>
        <v>0</v>
      </c>
    </row>
    <row r="469" spans="1:35" x14ac:dyDescent="0.25">
      <c r="A469">
        <v>437</v>
      </c>
      <c r="B469" s="169">
        <f ca="1">OFFSET(InputPriceData!B$15,CalculationsAndCharts!$A469+$A$11,0,1,1)</f>
        <v>41206</v>
      </c>
      <c r="C469" s="3">
        <f ca="1">OFFSET(InputPriceData!G$15,CalculationsAndCharts!$A469+$A$11,IF($C$7,8,0),1,1)</f>
        <v>1666800</v>
      </c>
      <c r="D469" s="4">
        <f ca="1">OFFSET(InputPriceData!C$15,CalculationsAndCharts!$A469+$A$11,IF($C$7,8,0),1,1)</f>
        <v>55.39</v>
      </c>
      <c r="E469" s="4">
        <f ca="1">OFFSET(InputPriceData!D$15,CalculationsAndCharts!$A469+$A$11,IF($C$7,8,0),1,1)</f>
        <v>55.79</v>
      </c>
      <c r="F469" s="4">
        <f ca="1">OFFSET(InputPriceData!E$15,CalculationsAndCharts!$A469+$A$11,IF($C$7,8,0),1,1)</f>
        <v>55.1</v>
      </c>
      <c r="G469" s="4">
        <f ca="1">OFFSET(InputPriceData!F$15,CalculationsAndCharts!$A469+$A$11,IF($C$7,8,0),1,1)</f>
        <v>55.15</v>
      </c>
      <c r="H469" s="133"/>
      <c r="I469" s="133"/>
      <c r="J469" s="37">
        <f t="shared" ca="1" si="126"/>
        <v>2364</v>
      </c>
      <c r="K469" s="124">
        <f t="shared" ca="1" si="127"/>
        <v>-0.5</v>
      </c>
      <c r="L469" s="343">
        <f t="shared" ca="1" si="118"/>
        <v>6.7222782167993406E-2</v>
      </c>
      <c r="M469" s="345">
        <f t="shared" ca="1" si="128"/>
        <v>0.71742075414437501</v>
      </c>
      <c r="N469" s="344">
        <f t="shared" ca="1" si="119"/>
        <v>9.3700637707597428E-2</v>
      </c>
      <c r="O469" s="4"/>
      <c r="P469" s="4"/>
      <c r="Q469" s="3"/>
      <c r="S469" s="4"/>
      <c r="T469" s="4" t="b">
        <f t="shared" ca="1" si="120"/>
        <v>0</v>
      </c>
      <c r="U469" t="b">
        <f t="shared" ca="1" si="121"/>
        <v>0</v>
      </c>
      <c r="W469" s="317" t="b">
        <f t="shared" ca="1" si="122"/>
        <v>0</v>
      </c>
      <c r="X469" s="317" t="b">
        <f t="shared" ca="1" si="129"/>
        <v>1</v>
      </c>
      <c r="Y469" s="317" t="b">
        <f t="shared" ca="1" si="123"/>
        <v>0</v>
      </c>
      <c r="Z469" t="b">
        <f t="shared" ca="1" si="124"/>
        <v>0</v>
      </c>
      <c r="AA469" s="37" t="b">
        <f t="shared" ca="1" si="130"/>
        <v>0</v>
      </c>
      <c r="AB469" t="b">
        <f t="shared" ca="1" si="125"/>
        <v>0</v>
      </c>
      <c r="AD469" t="b">
        <f t="shared" ca="1" si="131"/>
        <v>0</v>
      </c>
      <c r="AE469" s="37" t="b">
        <f t="shared" ca="1" si="132"/>
        <v>0</v>
      </c>
      <c r="AF469" t="b">
        <f t="shared" ca="1" si="133"/>
        <v>0</v>
      </c>
      <c r="AG469" s="317" t="b">
        <f t="shared" ca="1" si="134"/>
        <v>0</v>
      </c>
      <c r="AH469" s="317" t="b">
        <f t="shared" ca="1" si="135"/>
        <v>1</v>
      </c>
      <c r="AI469" s="317" t="b">
        <f t="shared" ca="1" si="136"/>
        <v>0</v>
      </c>
    </row>
    <row r="470" spans="1:35" x14ac:dyDescent="0.25">
      <c r="A470">
        <v>438</v>
      </c>
      <c r="B470" s="169">
        <f ca="1">OFFSET(InputPriceData!B$15,CalculationsAndCharts!$A470+$A$11,0,1,1)</f>
        <v>41205</v>
      </c>
      <c r="C470" s="3">
        <f ca="1">OFFSET(InputPriceData!G$15,CalculationsAndCharts!$A470+$A$11,IF($C$7,8,0),1,1)</f>
        <v>1646400</v>
      </c>
      <c r="D470" s="4">
        <f ca="1">OFFSET(InputPriceData!C$15,CalculationsAndCharts!$A470+$A$11,IF($C$7,8,0),1,1)</f>
        <v>55.18</v>
      </c>
      <c r="E470" s="4">
        <f ca="1">OFFSET(InputPriceData!D$15,CalculationsAndCharts!$A470+$A$11,IF($C$7,8,0),1,1)</f>
        <v>55.19</v>
      </c>
      <c r="F470" s="4">
        <f ca="1">OFFSET(InputPriceData!E$15,CalculationsAndCharts!$A470+$A$11,IF($C$7,8,0),1,1)</f>
        <v>54.45</v>
      </c>
      <c r="G470" s="4">
        <f ca="1">OFFSET(InputPriceData!F$15,CalculationsAndCharts!$A470+$A$11,IF($C$7,8,0),1,1)</f>
        <v>55.08</v>
      </c>
      <c r="H470" s="133"/>
      <c r="I470" s="133"/>
      <c r="J470" s="37">
        <f t="shared" ca="1" si="126"/>
        <v>2363</v>
      </c>
      <c r="K470" s="124">
        <f t="shared" ca="1" si="127"/>
        <v>-0.78999999999999915</v>
      </c>
      <c r="L470" s="343">
        <f t="shared" ca="1" si="118"/>
        <v>0.23127102971715036</v>
      </c>
      <c r="M470" s="345">
        <f t="shared" ca="1" si="128"/>
        <v>0.72393617976223512</v>
      </c>
      <c r="N470" s="344">
        <f t="shared" ca="1" si="119"/>
        <v>0.31946328444740463</v>
      </c>
      <c r="O470" s="4"/>
      <c r="P470" s="4"/>
      <c r="Q470" s="3"/>
      <c r="S470" s="4"/>
      <c r="T470" s="4" t="b">
        <f t="shared" ca="1" si="120"/>
        <v>0</v>
      </c>
      <c r="U470" t="b">
        <f t="shared" ca="1" si="121"/>
        <v>0</v>
      </c>
      <c r="W470" s="317" t="b">
        <f t="shared" ca="1" si="122"/>
        <v>0</v>
      </c>
      <c r="X470" s="317" t="b">
        <f t="shared" ca="1" si="129"/>
        <v>1</v>
      </c>
      <c r="Y470" s="317" t="b">
        <f t="shared" ca="1" si="123"/>
        <v>0</v>
      </c>
      <c r="Z470" t="b">
        <f t="shared" ca="1" si="124"/>
        <v>0</v>
      </c>
      <c r="AA470" s="37" t="b">
        <f t="shared" ca="1" si="130"/>
        <v>0</v>
      </c>
      <c r="AB470" t="b">
        <f t="shared" ca="1" si="125"/>
        <v>0</v>
      </c>
      <c r="AD470" t="b">
        <f t="shared" ca="1" si="131"/>
        <v>0</v>
      </c>
      <c r="AE470" s="37" t="b">
        <f t="shared" ca="1" si="132"/>
        <v>0</v>
      </c>
      <c r="AF470" t="b">
        <f t="shared" ca="1" si="133"/>
        <v>0</v>
      </c>
      <c r="AG470" s="317" t="b">
        <f t="shared" ca="1" si="134"/>
        <v>0</v>
      </c>
      <c r="AH470" s="317" t="b">
        <f t="shared" ca="1" si="135"/>
        <v>1</v>
      </c>
      <c r="AI470" s="317" t="b">
        <f t="shared" ca="1" si="136"/>
        <v>0</v>
      </c>
    </row>
    <row r="471" spans="1:35" x14ac:dyDescent="0.25">
      <c r="A471">
        <v>439</v>
      </c>
      <c r="B471" s="169">
        <f ca="1">OFFSET(InputPriceData!B$15,CalculationsAndCharts!$A471+$A$11,0,1,1)</f>
        <v>41204</v>
      </c>
      <c r="C471" s="3">
        <f ca="1">OFFSET(InputPriceData!G$15,CalculationsAndCharts!$A471+$A$11,IF($C$7,8,0),1,1)</f>
        <v>1278600</v>
      </c>
      <c r="D471" s="4">
        <f ca="1">OFFSET(InputPriceData!C$15,CalculationsAndCharts!$A471+$A$11,IF($C$7,8,0),1,1)</f>
        <v>55.39</v>
      </c>
      <c r="E471" s="4">
        <f ca="1">OFFSET(InputPriceData!D$15,CalculationsAndCharts!$A471+$A$11,IF($C$7,8,0),1,1)</f>
        <v>55.78</v>
      </c>
      <c r="F471" s="4">
        <f ca="1">OFFSET(InputPriceData!E$15,CalculationsAndCharts!$A471+$A$11,IF($C$7,8,0),1,1)</f>
        <v>55.15</v>
      </c>
      <c r="G471" s="4">
        <f ca="1">OFFSET(InputPriceData!F$15,CalculationsAndCharts!$A471+$A$11,IF($C$7,8,0),1,1)</f>
        <v>55.65</v>
      </c>
      <c r="H471" s="133"/>
      <c r="I471" s="133"/>
      <c r="J471" s="37">
        <f t="shared" ca="1" si="126"/>
        <v>2362</v>
      </c>
      <c r="K471" s="124">
        <f t="shared" ca="1" si="127"/>
        <v>-1.4100000000000037</v>
      </c>
      <c r="L471" s="343">
        <f t="shared" ca="1" si="118"/>
        <v>0.37910532565232014</v>
      </c>
      <c r="M471" s="345">
        <f t="shared" ca="1" si="128"/>
        <v>0.73051077675301224</v>
      </c>
      <c r="N471" s="344">
        <f t="shared" ca="1" si="119"/>
        <v>0.51895925113846297</v>
      </c>
      <c r="O471" s="4"/>
      <c r="P471" s="4"/>
      <c r="Q471" s="3"/>
      <c r="S471" s="4"/>
      <c r="T471" s="4" t="b">
        <f t="shared" ca="1" si="120"/>
        <v>0</v>
      </c>
      <c r="U471" t="b">
        <f t="shared" ca="1" si="121"/>
        <v>0</v>
      </c>
      <c r="W471" s="317" t="b">
        <f t="shared" ca="1" si="122"/>
        <v>0</v>
      </c>
      <c r="X471" s="317" t="b">
        <f t="shared" ca="1" si="129"/>
        <v>1</v>
      </c>
      <c r="Y471" s="317" t="b">
        <f t="shared" ca="1" si="123"/>
        <v>0</v>
      </c>
      <c r="Z471" t="b">
        <f t="shared" ca="1" si="124"/>
        <v>0</v>
      </c>
      <c r="AA471" s="37" t="b">
        <f t="shared" ca="1" si="130"/>
        <v>0</v>
      </c>
      <c r="AB471" t="b">
        <f t="shared" ca="1" si="125"/>
        <v>0</v>
      </c>
      <c r="AD471" t="b">
        <f t="shared" ca="1" si="131"/>
        <v>0</v>
      </c>
      <c r="AE471" s="37" t="b">
        <f t="shared" ca="1" si="132"/>
        <v>0</v>
      </c>
      <c r="AF471" t="b">
        <f t="shared" ca="1" si="133"/>
        <v>0</v>
      </c>
      <c r="AG471" s="317" t="b">
        <f t="shared" ca="1" si="134"/>
        <v>0</v>
      </c>
      <c r="AH471" s="317" t="b">
        <f t="shared" ca="1" si="135"/>
        <v>1</v>
      </c>
      <c r="AI471" s="317" t="b">
        <f t="shared" ca="1" si="136"/>
        <v>0</v>
      </c>
    </row>
    <row r="472" spans="1:35" x14ac:dyDescent="0.25">
      <c r="A472">
        <v>440</v>
      </c>
      <c r="B472" s="169">
        <f ca="1">OFFSET(InputPriceData!B$15,CalculationsAndCharts!$A472+$A$11,0,1,1)</f>
        <v>41201</v>
      </c>
      <c r="C472" s="3">
        <f ca="1">OFFSET(InputPriceData!G$15,CalculationsAndCharts!$A472+$A$11,IF($C$7,8,0),1,1)</f>
        <v>1527500</v>
      </c>
      <c r="D472" s="4">
        <f ca="1">OFFSET(InputPriceData!C$15,CalculationsAndCharts!$A472+$A$11,IF($C$7,8,0),1,1)</f>
        <v>56.86</v>
      </c>
      <c r="E472" s="4">
        <f ca="1">OFFSET(InputPriceData!D$15,CalculationsAndCharts!$A472+$A$11,IF($C$7,8,0),1,1)</f>
        <v>56.86</v>
      </c>
      <c r="F472" s="4">
        <f ca="1">OFFSET(InputPriceData!E$15,CalculationsAndCharts!$A472+$A$11,IF($C$7,8,0),1,1)</f>
        <v>55.8</v>
      </c>
      <c r="G472" s="4">
        <f ca="1">OFFSET(InputPriceData!F$15,CalculationsAndCharts!$A472+$A$11,IF($C$7,8,0),1,1)</f>
        <v>55.87</v>
      </c>
      <c r="H472" s="133"/>
      <c r="I472" s="133"/>
      <c r="J472" s="37">
        <f t="shared" ca="1" si="126"/>
        <v>2361</v>
      </c>
      <c r="K472" s="124">
        <f t="shared" ca="1" si="127"/>
        <v>-0.78999999999999915</v>
      </c>
      <c r="L472" s="343">
        <f t="shared" ca="1" si="118"/>
        <v>0.42738471033687475</v>
      </c>
      <c r="M472" s="345">
        <f t="shared" ca="1" si="128"/>
        <v>0.7371450824954715</v>
      </c>
      <c r="N472" s="344">
        <f t="shared" ca="1" si="119"/>
        <v>0.57978370945654423</v>
      </c>
      <c r="O472" s="4"/>
      <c r="P472" s="4"/>
      <c r="Q472" s="3"/>
      <c r="S472" s="4"/>
      <c r="T472" s="4" t="b">
        <f t="shared" ca="1" si="120"/>
        <v>0</v>
      </c>
      <c r="U472" t="b">
        <f t="shared" ca="1" si="121"/>
        <v>0</v>
      </c>
      <c r="W472" s="317" t="b">
        <f t="shared" ca="1" si="122"/>
        <v>0</v>
      </c>
      <c r="X472" s="317" t="b">
        <f t="shared" ca="1" si="129"/>
        <v>1</v>
      </c>
      <c r="Y472" s="317" t="b">
        <f t="shared" ca="1" si="123"/>
        <v>0</v>
      </c>
      <c r="Z472" t="b">
        <f t="shared" ca="1" si="124"/>
        <v>0</v>
      </c>
      <c r="AA472" s="37" t="b">
        <f t="shared" ca="1" si="130"/>
        <v>0</v>
      </c>
      <c r="AB472" t="b">
        <f t="shared" ca="1" si="125"/>
        <v>0</v>
      </c>
      <c r="AD472" t="b">
        <f t="shared" ca="1" si="131"/>
        <v>0</v>
      </c>
      <c r="AE472" s="37" t="b">
        <f t="shared" ca="1" si="132"/>
        <v>0</v>
      </c>
      <c r="AF472" t="b">
        <f t="shared" ca="1" si="133"/>
        <v>0</v>
      </c>
      <c r="AG472" s="317" t="b">
        <f t="shared" ca="1" si="134"/>
        <v>0</v>
      </c>
      <c r="AH472" s="317" t="b">
        <f t="shared" ca="1" si="135"/>
        <v>1</v>
      </c>
      <c r="AI472" s="317" t="b">
        <f t="shared" ca="1" si="136"/>
        <v>0</v>
      </c>
    </row>
    <row r="473" spans="1:35" x14ac:dyDescent="0.25">
      <c r="A473">
        <v>441</v>
      </c>
      <c r="B473" s="169">
        <f ca="1">OFFSET(InputPriceData!B$15,CalculationsAndCharts!$A473+$A$11,0,1,1)</f>
        <v>41200</v>
      </c>
      <c r="C473" s="3">
        <f ca="1">OFFSET(InputPriceData!G$15,CalculationsAndCharts!$A473+$A$11,IF($C$7,8,0),1,1)</f>
        <v>1384200</v>
      </c>
      <c r="D473" s="4">
        <f ca="1">OFFSET(InputPriceData!C$15,CalculationsAndCharts!$A473+$A$11,IF($C$7,8,0),1,1)</f>
        <v>56.56</v>
      </c>
      <c r="E473" s="4">
        <f ca="1">OFFSET(InputPriceData!D$15,CalculationsAndCharts!$A473+$A$11,IF($C$7,8,0),1,1)</f>
        <v>57.09</v>
      </c>
      <c r="F473" s="4">
        <f ca="1">OFFSET(InputPriceData!E$15,CalculationsAndCharts!$A473+$A$11,IF($C$7,8,0),1,1)</f>
        <v>56.37</v>
      </c>
      <c r="G473" s="4">
        <f ca="1">OFFSET(InputPriceData!F$15,CalculationsAndCharts!$A473+$A$11,IF($C$7,8,0),1,1)</f>
        <v>57.06</v>
      </c>
      <c r="H473" s="133"/>
      <c r="I473" s="133"/>
      <c r="J473" s="37">
        <f t="shared" ca="1" si="126"/>
        <v>2360</v>
      </c>
      <c r="K473" s="124">
        <f t="shared" ca="1" si="127"/>
        <v>0.8300000000000054</v>
      </c>
      <c r="L473" s="343">
        <f t="shared" ca="1" si="118"/>
        <v>0.31448231494402074</v>
      </c>
      <c r="M473" s="345">
        <f t="shared" ca="1" si="128"/>
        <v>0.74383963924870988</v>
      </c>
      <c r="N473" s="344">
        <f t="shared" ca="1" si="119"/>
        <v>0.42278240947424228</v>
      </c>
      <c r="O473" s="4"/>
      <c r="P473" s="4"/>
      <c r="Q473" s="3"/>
      <c r="S473" s="4"/>
      <c r="T473" s="4" t="b">
        <f t="shared" ca="1" si="120"/>
        <v>0</v>
      </c>
      <c r="U473" t="b">
        <f t="shared" ca="1" si="121"/>
        <v>0</v>
      </c>
      <c r="W473" s="317" t="b">
        <f t="shared" ca="1" si="122"/>
        <v>1</v>
      </c>
      <c r="X473" s="317" t="b">
        <f t="shared" ca="1" si="129"/>
        <v>1</v>
      </c>
      <c r="Y473" s="317" t="b">
        <f t="shared" ca="1" si="123"/>
        <v>0</v>
      </c>
      <c r="Z473" t="b">
        <f t="shared" ca="1" si="124"/>
        <v>0</v>
      </c>
      <c r="AA473" s="37" t="b">
        <f t="shared" ca="1" si="130"/>
        <v>0</v>
      </c>
      <c r="AB473" t="b">
        <f t="shared" ca="1" si="125"/>
        <v>1</v>
      </c>
      <c r="AD473" t="b">
        <f t="shared" ca="1" si="131"/>
        <v>0</v>
      </c>
      <c r="AE473" s="37" t="b">
        <f t="shared" ca="1" si="132"/>
        <v>0</v>
      </c>
      <c r="AF473" t="b">
        <f t="shared" ca="1" si="133"/>
        <v>1</v>
      </c>
      <c r="AG473" s="317" t="b">
        <f t="shared" ca="1" si="134"/>
        <v>1</v>
      </c>
      <c r="AH473" s="317" t="b">
        <f t="shared" ca="1" si="135"/>
        <v>1</v>
      </c>
      <c r="AI473" s="317" t="b">
        <f t="shared" ca="1" si="136"/>
        <v>0</v>
      </c>
    </row>
    <row r="474" spans="1:35" x14ac:dyDescent="0.25">
      <c r="A474">
        <v>442</v>
      </c>
      <c r="B474" s="169">
        <f ca="1">OFFSET(InputPriceData!B$15,CalculationsAndCharts!$A474+$A$11,0,1,1)</f>
        <v>41199</v>
      </c>
      <c r="C474" s="3">
        <f ca="1">OFFSET(InputPriceData!G$15,CalculationsAndCharts!$A474+$A$11,IF($C$7,8,0),1,1)</f>
        <v>1246300</v>
      </c>
      <c r="D474" s="4">
        <f ca="1">OFFSET(InputPriceData!C$15,CalculationsAndCharts!$A474+$A$11,IF($C$7,8,0),1,1)</f>
        <v>56.37</v>
      </c>
      <c r="E474" s="4">
        <f ca="1">OFFSET(InputPriceData!D$15,CalculationsAndCharts!$A474+$A$11,IF($C$7,8,0),1,1)</f>
        <v>56.73</v>
      </c>
      <c r="F474" s="4">
        <f ca="1">OFFSET(InputPriceData!E$15,CalculationsAndCharts!$A474+$A$11,IF($C$7,8,0),1,1)</f>
        <v>56.24</v>
      </c>
      <c r="G474" s="4">
        <f ca="1">OFFSET(InputPriceData!F$15,CalculationsAndCharts!$A474+$A$11,IF($C$7,8,0),1,1)</f>
        <v>56.66</v>
      </c>
      <c r="H474" s="133"/>
      <c r="I474" s="133"/>
      <c r="J474" s="37">
        <f t="shared" ca="1" si="126"/>
        <v>2359</v>
      </c>
      <c r="K474" s="124">
        <f t="shared" ca="1" si="127"/>
        <v>1.3199999999999932</v>
      </c>
      <c r="L474" s="343">
        <f t="shared" ca="1" si="118"/>
        <v>0.10215441914110109</v>
      </c>
      <c r="M474" s="345">
        <f t="shared" ca="1" si="128"/>
        <v>0.75059499419647824</v>
      </c>
      <c r="N474" s="344">
        <f t="shared" ca="1" si="119"/>
        <v>0.13609792222296757</v>
      </c>
      <c r="O474" s="4"/>
      <c r="P474" s="4"/>
      <c r="Q474" s="3"/>
      <c r="S474" s="4"/>
      <c r="T474" s="4" t="b">
        <f t="shared" ca="1" si="120"/>
        <v>1</v>
      </c>
      <c r="U474" t="b">
        <f t="shared" ca="1" si="121"/>
        <v>0</v>
      </c>
      <c r="W474" s="317" t="b">
        <f t="shared" ca="1" si="122"/>
        <v>0</v>
      </c>
      <c r="X474" s="317" t="b">
        <f t="shared" ca="1" si="129"/>
        <v>0</v>
      </c>
      <c r="Y474" s="317" t="b">
        <f t="shared" ca="1" si="123"/>
        <v>0</v>
      </c>
      <c r="Z474" t="b">
        <f t="shared" ca="1" si="124"/>
        <v>0</v>
      </c>
      <c r="AA474" s="37" t="b">
        <f t="shared" ca="1" si="130"/>
        <v>1</v>
      </c>
      <c r="AB474" t="b">
        <f t="shared" ca="1" si="125"/>
        <v>0</v>
      </c>
      <c r="AD474" t="b">
        <f t="shared" ca="1" si="131"/>
        <v>0</v>
      </c>
      <c r="AE474" s="37" t="b">
        <f t="shared" ca="1" si="132"/>
        <v>1</v>
      </c>
      <c r="AF474" t="b">
        <f t="shared" ca="1" si="133"/>
        <v>0</v>
      </c>
      <c r="AG474" s="317" t="b">
        <f t="shared" ca="1" si="134"/>
        <v>0</v>
      </c>
      <c r="AH474" s="317" t="b">
        <f t="shared" ca="1" si="135"/>
        <v>0</v>
      </c>
      <c r="AI474" s="317" t="b">
        <f t="shared" ca="1" si="136"/>
        <v>0</v>
      </c>
    </row>
    <row r="475" spans="1:35" x14ac:dyDescent="0.25">
      <c r="A475">
        <v>443</v>
      </c>
      <c r="B475" s="169">
        <f ca="1">OFFSET(InputPriceData!B$15,CalculationsAndCharts!$A475+$A$11,0,1,1)</f>
        <v>41198</v>
      </c>
      <c r="C475" s="3">
        <f ca="1">OFFSET(InputPriceData!G$15,CalculationsAndCharts!$A475+$A$11,IF($C$7,8,0),1,1)</f>
        <v>1392100</v>
      </c>
      <c r="D475" s="4">
        <f ca="1">OFFSET(InputPriceData!C$15,CalculationsAndCharts!$A475+$A$11,IF($C$7,8,0),1,1)</f>
        <v>55.58</v>
      </c>
      <c r="E475" s="4">
        <f ca="1">OFFSET(InputPriceData!D$15,CalculationsAndCharts!$A475+$A$11,IF($C$7,8,0),1,1)</f>
        <v>56.28</v>
      </c>
      <c r="F475" s="4">
        <f ca="1">OFFSET(InputPriceData!E$15,CalculationsAndCharts!$A475+$A$11,IF($C$7,8,0),1,1)</f>
        <v>55.29</v>
      </c>
      <c r="G475" s="4">
        <f ca="1">OFFSET(InputPriceData!F$15,CalculationsAndCharts!$A475+$A$11,IF($C$7,8,0),1,1)</f>
        <v>56.23</v>
      </c>
      <c r="H475" s="133"/>
      <c r="I475" s="133"/>
      <c r="J475" s="37">
        <f t="shared" ca="1" si="126"/>
        <v>2358</v>
      </c>
      <c r="K475" s="124">
        <f t="shared" ca="1" si="127"/>
        <v>1.3499999999999943</v>
      </c>
      <c r="L475" s="343">
        <f t="shared" ca="1" si="118"/>
        <v>-0.10906253382819014</v>
      </c>
      <c r="M475" s="345">
        <f t="shared" ca="1" si="128"/>
        <v>0.75741169949190534</v>
      </c>
      <c r="N475" s="344">
        <f t="shared" ca="1" si="119"/>
        <v>-0.14399372745542827</v>
      </c>
      <c r="O475" s="4"/>
      <c r="P475" s="4"/>
      <c r="Q475" s="3"/>
      <c r="S475" s="4"/>
      <c r="T475" s="4" t="b">
        <f t="shared" ca="1" si="120"/>
        <v>0</v>
      </c>
      <c r="U475" t="b">
        <f t="shared" ca="1" si="121"/>
        <v>0</v>
      </c>
      <c r="W475" s="317" t="b">
        <f t="shared" ca="1" si="122"/>
        <v>0</v>
      </c>
      <c r="X475" s="317" t="b">
        <f t="shared" ca="1" si="129"/>
        <v>0</v>
      </c>
      <c r="Y475" s="317" t="b">
        <f t="shared" ca="1" si="123"/>
        <v>0</v>
      </c>
      <c r="Z475" t="b">
        <f t="shared" ca="1" si="124"/>
        <v>0</v>
      </c>
      <c r="AA475" s="37" t="b">
        <f t="shared" ca="1" si="130"/>
        <v>1</v>
      </c>
      <c r="AB475" t="b">
        <f t="shared" ca="1" si="125"/>
        <v>0</v>
      </c>
      <c r="AD475" t="b">
        <f t="shared" ca="1" si="131"/>
        <v>0</v>
      </c>
      <c r="AE475" s="37" t="b">
        <f t="shared" ca="1" si="132"/>
        <v>1</v>
      </c>
      <c r="AF475" t="b">
        <f t="shared" ca="1" si="133"/>
        <v>0</v>
      </c>
      <c r="AG475" s="317" t="b">
        <f t="shared" ca="1" si="134"/>
        <v>0</v>
      </c>
      <c r="AH475" s="317" t="b">
        <f t="shared" ca="1" si="135"/>
        <v>0</v>
      </c>
      <c r="AI475" s="317" t="b">
        <f t="shared" ca="1" si="136"/>
        <v>0</v>
      </c>
    </row>
    <row r="476" spans="1:35" x14ac:dyDescent="0.25">
      <c r="A476">
        <v>444</v>
      </c>
      <c r="B476" s="169">
        <f ca="1">OFFSET(InputPriceData!B$15,CalculationsAndCharts!$A476+$A$11,0,1,1)</f>
        <v>41197</v>
      </c>
      <c r="C476" s="3">
        <f ca="1">OFFSET(InputPriceData!G$15,CalculationsAndCharts!$A476+$A$11,IF($C$7,8,0),1,1)</f>
        <v>1206700</v>
      </c>
      <c r="D476" s="4">
        <f ca="1">OFFSET(InputPriceData!C$15,CalculationsAndCharts!$A476+$A$11,IF($C$7,8,0),1,1)</f>
        <v>54.89</v>
      </c>
      <c r="E476" s="4">
        <f ca="1">OFFSET(InputPriceData!D$15,CalculationsAndCharts!$A476+$A$11,IF($C$7,8,0),1,1)</f>
        <v>55.42</v>
      </c>
      <c r="F476" s="4">
        <f ca="1">OFFSET(InputPriceData!E$15,CalculationsAndCharts!$A476+$A$11,IF($C$7,8,0),1,1)</f>
        <v>54.85</v>
      </c>
      <c r="G476" s="4">
        <f ca="1">OFFSET(InputPriceData!F$15,CalculationsAndCharts!$A476+$A$11,IF($C$7,8,0),1,1)</f>
        <v>55.34</v>
      </c>
      <c r="H476" s="133"/>
      <c r="I476" s="133"/>
      <c r="J476" s="37">
        <f t="shared" ca="1" si="126"/>
        <v>2357</v>
      </c>
      <c r="K476" s="124">
        <f t="shared" ca="1" si="127"/>
        <v>0.46000000000000085</v>
      </c>
      <c r="L476" s="343">
        <f t="shared" ca="1" si="118"/>
        <v>-0.26049038507239586</v>
      </c>
      <c r="M476" s="345">
        <f t="shared" ca="1" si="128"/>
        <v>0.764290312302629</v>
      </c>
      <c r="N476" s="344">
        <f t="shared" ca="1" si="119"/>
        <v>-0.34082649077102506</v>
      </c>
      <c r="O476" s="4"/>
      <c r="P476" s="4"/>
      <c r="Q476" s="3"/>
      <c r="S476" s="4"/>
      <c r="T476" s="4" t="b">
        <f t="shared" ca="1" si="120"/>
        <v>0</v>
      </c>
      <c r="U476" t="b">
        <f t="shared" ca="1" si="121"/>
        <v>0</v>
      </c>
      <c r="W476" s="317" t="b">
        <f t="shared" ca="1" si="122"/>
        <v>0</v>
      </c>
      <c r="X476" s="317" t="b">
        <f t="shared" ca="1" si="129"/>
        <v>0</v>
      </c>
      <c r="Y476" s="317" t="b">
        <f t="shared" ca="1" si="123"/>
        <v>0</v>
      </c>
      <c r="Z476" t="b">
        <f t="shared" ca="1" si="124"/>
        <v>0</v>
      </c>
      <c r="AA476" s="37" t="b">
        <f t="shared" ca="1" si="130"/>
        <v>1</v>
      </c>
      <c r="AB476" t="b">
        <f t="shared" ca="1" si="125"/>
        <v>0</v>
      </c>
      <c r="AD476" t="b">
        <f t="shared" ca="1" si="131"/>
        <v>0</v>
      </c>
      <c r="AE476" s="37" t="b">
        <f t="shared" ca="1" si="132"/>
        <v>1</v>
      </c>
      <c r="AF476" t="b">
        <f t="shared" ca="1" si="133"/>
        <v>0</v>
      </c>
      <c r="AG476" s="317" t="b">
        <f t="shared" ca="1" si="134"/>
        <v>0</v>
      </c>
      <c r="AH476" s="317" t="b">
        <f t="shared" ca="1" si="135"/>
        <v>0</v>
      </c>
      <c r="AI476" s="317" t="b">
        <f t="shared" ca="1" si="136"/>
        <v>0</v>
      </c>
    </row>
    <row r="477" spans="1:35" x14ac:dyDescent="0.25">
      <c r="A477">
        <v>445</v>
      </c>
      <c r="B477" s="169">
        <f ca="1">OFFSET(InputPriceData!B$15,CalculationsAndCharts!$A477+$A$11,0,1,1)</f>
        <v>41194</v>
      </c>
      <c r="C477" s="3">
        <f ca="1">OFFSET(InputPriceData!G$15,CalculationsAndCharts!$A477+$A$11,IF($C$7,8,0),1,1)</f>
        <v>1095800</v>
      </c>
      <c r="D477" s="4">
        <f ca="1">OFFSET(InputPriceData!C$15,CalculationsAndCharts!$A477+$A$11,IF($C$7,8,0),1,1)</f>
        <v>55.03</v>
      </c>
      <c r="E477" s="4">
        <f ca="1">OFFSET(InputPriceData!D$15,CalculationsAndCharts!$A477+$A$11,IF($C$7,8,0),1,1)</f>
        <v>55.35</v>
      </c>
      <c r="F477" s="4">
        <f ca="1">OFFSET(InputPriceData!E$15,CalculationsAndCharts!$A477+$A$11,IF($C$7,8,0),1,1)</f>
        <v>54.65</v>
      </c>
      <c r="G477" s="4">
        <f ca="1">OFFSET(InputPriceData!F$15,CalculationsAndCharts!$A477+$A$11,IF($C$7,8,0),1,1)</f>
        <v>54.88</v>
      </c>
      <c r="H477" s="133"/>
      <c r="I477" s="133"/>
      <c r="J477" s="37">
        <f t="shared" ca="1" si="126"/>
        <v>2356</v>
      </c>
      <c r="K477" s="124">
        <f t="shared" ca="1" si="127"/>
        <v>7.0000000000000284E-2</v>
      </c>
      <c r="L477" s="343">
        <f t="shared" ca="1" si="118"/>
        <v>-0.35301240597127281</v>
      </c>
      <c r="M477" s="345">
        <f t="shared" ca="1" si="128"/>
        <v>0.77123139485633607</v>
      </c>
      <c r="N477" s="344">
        <f t="shared" ca="1" si="119"/>
        <v>-0.45772566874956055</v>
      </c>
      <c r="O477" s="4"/>
      <c r="P477" s="4"/>
      <c r="Q477" s="3"/>
      <c r="S477" s="4"/>
      <c r="T477" s="4" t="b">
        <f t="shared" ca="1" si="120"/>
        <v>0</v>
      </c>
      <c r="U477" t="b">
        <f t="shared" ca="1" si="121"/>
        <v>0</v>
      </c>
      <c r="W477" s="317" t="b">
        <f t="shared" ca="1" si="122"/>
        <v>0</v>
      </c>
      <c r="X477" s="317" t="b">
        <f t="shared" ca="1" si="129"/>
        <v>0</v>
      </c>
      <c r="Y477" s="317" t="b">
        <f t="shared" ca="1" si="123"/>
        <v>0</v>
      </c>
      <c r="Z477" t="b">
        <f t="shared" ca="1" si="124"/>
        <v>0</v>
      </c>
      <c r="AA477" s="37" t="b">
        <f t="shared" ca="1" si="130"/>
        <v>1</v>
      </c>
      <c r="AB477" t="b">
        <f t="shared" ca="1" si="125"/>
        <v>0</v>
      </c>
      <c r="AD477" t="b">
        <f t="shared" ca="1" si="131"/>
        <v>0</v>
      </c>
      <c r="AE477" s="37" t="b">
        <f t="shared" ca="1" si="132"/>
        <v>1</v>
      </c>
      <c r="AF477" t="b">
        <f t="shared" ca="1" si="133"/>
        <v>0</v>
      </c>
      <c r="AG477" s="317" t="b">
        <f t="shared" ca="1" si="134"/>
        <v>0</v>
      </c>
      <c r="AH477" s="317" t="b">
        <f t="shared" ca="1" si="135"/>
        <v>0</v>
      </c>
      <c r="AI477" s="317" t="b">
        <f t="shared" ca="1" si="136"/>
        <v>0</v>
      </c>
    </row>
    <row r="478" spans="1:35" x14ac:dyDescent="0.25">
      <c r="A478">
        <v>446</v>
      </c>
      <c r="B478" s="169">
        <f ca="1">OFFSET(InputPriceData!B$15,CalculationsAndCharts!$A478+$A$11,0,1,1)</f>
        <v>41193</v>
      </c>
      <c r="C478" s="3">
        <f ca="1">OFFSET(InputPriceData!G$15,CalculationsAndCharts!$A478+$A$11,IF($C$7,8,0),1,1)</f>
        <v>1264400</v>
      </c>
      <c r="D478" s="4">
        <f ca="1">OFFSET(InputPriceData!C$15,CalculationsAndCharts!$A478+$A$11,IF($C$7,8,0),1,1)</f>
        <v>55.12</v>
      </c>
      <c r="E478" s="4">
        <f ca="1">OFFSET(InputPriceData!D$15,CalculationsAndCharts!$A478+$A$11,IF($C$7,8,0),1,1)</f>
        <v>55.23</v>
      </c>
      <c r="F478" s="4">
        <f ca="1">OFFSET(InputPriceData!E$15,CalculationsAndCharts!$A478+$A$11,IF($C$7,8,0),1,1)</f>
        <v>54.88</v>
      </c>
      <c r="G478" s="4">
        <f ca="1">OFFSET(InputPriceData!F$15,CalculationsAndCharts!$A478+$A$11,IF($C$7,8,0),1,1)</f>
        <v>54.88</v>
      </c>
      <c r="H478" s="133"/>
      <c r="I478" s="133"/>
      <c r="J478" s="37">
        <f t="shared" ca="1" si="126"/>
        <v>2355</v>
      </c>
      <c r="K478" s="124">
        <f t="shared" ca="1" si="127"/>
        <v>-0.14000000000000057</v>
      </c>
      <c r="L478" s="343">
        <f t="shared" ca="1" si="118"/>
        <v>-0.42113671708193079</v>
      </c>
      <c r="M478" s="345">
        <f t="shared" ca="1" si="128"/>
        <v>0.77823551448671657</v>
      </c>
      <c r="N478" s="344">
        <f t="shared" ca="1" si="119"/>
        <v>-0.54114302064419473</v>
      </c>
      <c r="O478" s="4"/>
      <c r="P478" s="4"/>
      <c r="Q478" s="3"/>
      <c r="S478" s="4"/>
      <c r="T478" s="4" t="b">
        <f t="shared" ca="1" si="120"/>
        <v>0</v>
      </c>
      <c r="U478" t="b">
        <f t="shared" ca="1" si="121"/>
        <v>0</v>
      </c>
      <c r="W478" s="317" t="b">
        <f t="shared" ca="1" si="122"/>
        <v>0</v>
      </c>
      <c r="X478" s="317" t="b">
        <f t="shared" ca="1" si="129"/>
        <v>0</v>
      </c>
      <c r="Y478" s="317" t="b">
        <f t="shared" ca="1" si="123"/>
        <v>0</v>
      </c>
      <c r="Z478" t="b">
        <f t="shared" ca="1" si="124"/>
        <v>0</v>
      </c>
      <c r="AA478" s="37" t="b">
        <f t="shared" ca="1" si="130"/>
        <v>1</v>
      </c>
      <c r="AB478" t="b">
        <f t="shared" ca="1" si="125"/>
        <v>0</v>
      </c>
      <c r="AD478" t="b">
        <f t="shared" ca="1" si="131"/>
        <v>0</v>
      </c>
      <c r="AE478" s="37" t="b">
        <f t="shared" ca="1" si="132"/>
        <v>1</v>
      </c>
      <c r="AF478" t="b">
        <f t="shared" ca="1" si="133"/>
        <v>0</v>
      </c>
      <c r="AG478" s="317" t="b">
        <f t="shared" ca="1" si="134"/>
        <v>0</v>
      </c>
      <c r="AH478" s="317" t="b">
        <f t="shared" ca="1" si="135"/>
        <v>0</v>
      </c>
      <c r="AI478" s="317" t="b">
        <f t="shared" ca="1" si="136"/>
        <v>0</v>
      </c>
    </row>
    <row r="479" spans="1:35" x14ac:dyDescent="0.25">
      <c r="A479">
        <v>447</v>
      </c>
      <c r="B479" s="169">
        <f ca="1">OFFSET(InputPriceData!B$15,CalculationsAndCharts!$A479+$A$11,0,1,1)</f>
        <v>41192</v>
      </c>
      <c r="C479" s="3">
        <f ca="1">OFFSET(InputPriceData!G$15,CalculationsAndCharts!$A479+$A$11,IF($C$7,8,0),1,1)</f>
        <v>1128000</v>
      </c>
      <c r="D479" s="4">
        <f ca="1">OFFSET(InputPriceData!C$15,CalculationsAndCharts!$A479+$A$11,IF($C$7,8,0),1,1)</f>
        <v>55.06</v>
      </c>
      <c r="E479" s="4">
        <f ca="1">OFFSET(InputPriceData!D$15,CalculationsAndCharts!$A479+$A$11,IF($C$7,8,0),1,1)</f>
        <v>55.22</v>
      </c>
      <c r="F479" s="4">
        <f ca="1">OFFSET(InputPriceData!E$15,CalculationsAndCharts!$A479+$A$11,IF($C$7,8,0),1,1)</f>
        <v>54.73</v>
      </c>
      <c r="G479" s="4">
        <f ca="1">OFFSET(InputPriceData!F$15,CalculationsAndCharts!$A479+$A$11,IF($C$7,8,0),1,1)</f>
        <v>54.81</v>
      </c>
      <c r="H479" s="133"/>
      <c r="I479" s="133"/>
      <c r="J479" s="37">
        <f t="shared" ca="1" si="126"/>
        <v>2354</v>
      </c>
      <c r="K479" s="124">
        <f t="shared" ca="1" si="127"/>
        <v>-0.50999999999999801</v>
      </c>
      <c r="L479" s="343">
        <f t="shared" ca="1" si="118"/>
        <v>-0.47978681055313865</v>
      </c>
      <c r="M479" s="345">
        <f t="shared" ca="1" si="128"/>
        <v>0.78530324367983506</v>
      </c>
      <c r="N479" s="344">
        <f t="shared" ca="1" si="119"/>
        <v>-0.61095737782123027</v>
      </c>
      <c r="O479" s="4"/>
      <c r="P479" s="4"/>
      <c r="Q479" s="3"/>
      <c r="S479" s="4"/>
      <c r="T479" s="4" t="b">
        <f t="shared" ca="1" si="120"/>
        <v>0</v>
      </c>
      <c r="U479" t="b">
        <f t="shared" ca="1" si="121"/>
        <v>0</v>
      </c>
      <c r="W479" s="317" t="b">
        <f t="shared" ca="1" si="122"/>
        <v>0</v>
      </c>
      <c r="X479" s="317" t="b">
        <f t="shared" ca="1" si="129"/>
        <v>0</v>
      </c>
      <c r="Y479" s="317" t="b">
        <f t="shared" ca="1" si="123"/>
        <v>0</v>
      </c>
      <c r="Z479" t="b">
        <f t="shared" ca="1" si="124"/>
        <v>0</v>
      </c>
      <c r="AA479" s="37" t="b">
        <f t="shared" ca="1" si="130"/>
        <v>1</v>
      </c>
      <c r="AB479" t="b">
        <f t="shared" ca="1" si="125"/>
        <v>0</v>
      </c>
      <c r="AD479" t="b">
        <f t="shared" ca="1" si="131"/>
        <v>0</v>
      </c>
      <c r="AE479" s="37" t="b">
        <f t="shared" ca="1" si="132"/>
        <v>1</v>
      </c>
      <c r="AF479" t="b">
        <f t="shared" ca="1" si="133"/>
        <v>0</v>
      </c>
      <c r="AG479" s="317" t="b">
        <f t="shared" ca="1" si="134"/>
        <v>0</v>
      </c>
      <c r="AH479" s="317" t="b">
        <f t="shared" ca="1" si="135"/>
        <v>0</v>
      </c>
      <c r="AI479" s="317" t="b">
        <f t="shared" ca="1" si="136"/>
        <v>0</v>
      </c>
    </row>
    <row r="480" spans="1:35" x14ac:dyDescent="0.25">
      <c r="A480">
        <v>448</v>
      </c>
      <c r="B480" s="169">
        <f ca="1">OFFSET(InputPriceData!B$15,CalculationsAndCharts!$A480+$A$11,0,1,1)</f>
        <v>41191</v>
      </c>
      <c r="C480" s="3">
        <f ca="1">OFFSET(InputPriceData!G$15,CalculationsAndCharts!$A480+$A$11,IF($C$7,8,0),1,1)</f>
        <v>1767100</v>
      </c>
      <c r="D480" s="4">
        <f ca="1">OFFSET(InputPriceData!C$15,CalculationsAndCharts!$A480+$A$11,IF($C$7,8,0),1,1)</f>
        <v>55.32</v>
      </c>
      <c r="E480" s="4">
        <f ca="1">OFFSET(InputPriceData!D$15,CalculationsAndCharts!$A480+$A$11,IF($C$7,8,0),1,1)</f>
        <v>55.58</v>
      </c>
      <c r="F480" s="4">
        <f ca="1">OFFSET(InputPriceData!E$15,CalculationsAndCharts!$A480+$A$11,IF($C$7,8,0),1,1)</f>
        <v>54.97</v>
      </c>
      <c r="G480" s="4">
        <f ca="1">OFFSET(InputPriceData!F$15,CalculationsAndCharts!$A480+$A$11,IF($C$7,8,0),1,1)</f>
        <v>55.02</v>
      </c>
      <c r="H480" s="133"/>
      <c r="I480" s="133"/>
      <c r="J480" s="37">
        <f t="shared" ca="1" si="126"/>
        <v>2353</v>
      </c>
      <c r="K480" s="124">
        <f t="shared" ca="1" si="127"/>
        <v>-0.45999999999999375</v>
      </c>
      <c r="L480" s="343">
        <f t="shared" ca="1" si="118"/>
        <v>-0.5521677316310396</v>
      </c>
      <c r="M480" s="345">
        <f t="shared" ca="1" si="128"/>
        <v>0.79243516012092341</v>
      </c>
      <c r="N480" s="344">
        <f t="shared" ca="1" si="119"/>
        <v>-0.69679862709118101</v>
      </c>
      <c r="O480" s="4"/>
      <c r="P480" s="4"/>
      <c r="Q480" s="3"/>
      <c r="S480" s="4"/>
      <c r="T480" s="4" t="b">
        <f t="shared" ca="1" si="120"/>
        <v>0</v>
      </c>
      <c r="U480" t="b">
        <f t="shared" ca="1" si="121"/>
        <v>0</v>
      </c>
      <c r="W480" s="317" t="b">
        <f t="shared" ca="1" si="122"/>
        <v>0</v>
      </c>
      <c r="X480" s="317" t="b">
        <f t="shared" ca="1" si="129"/>
        <v>0</v>
      </c>
      <c r="Y480" s="317" t="b">
        <f t="shared" ca="1" si="123"/>
        <v>0</v>
      </c>
      <c r="Z480" t="b">
        <f t="shared" ca="1" si="124"/>
        <v>0</v>
      </c>
      <c r="AA480" s="37" t="b">
        <f t="shared" ca="1" si="130"/>
        <v>1</v>
      </c>
      <c r="AB480" t="b">
        <f t="shared" ca="1" si="125"/>
        <v>0</v>
      </c>
      <c r="AD480" t="b">
        <f t="shared" ca="1" si="131"/>
        <v>0</v>
      </c>
      <c r="AE480" s="37" t="b">
        <f t="shared" ca="1" si="132"/>
        <v>1</v>
      </c>
      <c r="AF480" t="b">
        <f t="shared" ca="1" si="133"/>
        <v>0</v>
      </c>
      <c r="AG480" s="317" t="b">
        <f t="shared" ca="1" si="134"/>
        <v>0</v>
      </c>
      <c r="AH480" s="317" t="b">
        <f t="shared" ca="1" si="135"/>
        <v>0</v>
      </c>
      <c r="AI480" s="317" t="b">
        <f t="shared" ca="1" si="136"/>
        <v>0</v>
      </c>
    </row>
    <row r="481" spans="1:35" x14ac:dyDescent="0.25">
      <c r="A481">
        <v>449</v>
      </c>
      <c r="B481" s="169">
        <f ca="1">OFFSET(InputPriceData!B$15,CalculationsAndCharts!$A481+$A$11,0,1,1)</f>
        <v>41190</v>
      </c>
      <c r="C481" s="3">
        <f ca="1">OFFSET(InputPriceData!G$15,CalculationsAndCharts!$A481+$A$11,IF($C$7,8,0),1,1)</f>
        <v>1103000</v>
      </c>
      <c r="D481" s="4">
        <f ca="1">OFFSET(InputPriceData!C$15,CalculationsAndCharts!$A481+$A$11,IF($C$7,8,0),1,1)</f>
        <v>55.38</v>
      </c>
      <c r="E481" s="4">
        <f ca="1">OFFSET(InputPriceData!D$15,CalculationsAndCharts!$A481+$A$11,IF($C$7,8,0),1,1)</f>
        <v>55.55</v>
      </c>
      <c r="F481" s="4">
        <f ca="1">OFFSET(InputPriceData!E$15,CalculationsAndCharts!$A481+$A$11,IF($C$7,8,0),1,1)</f>
        <v>55.15</v>
      </c>
      <c r="G481" s="4">
        <f ca="1">OFFSET(InputPriceData!F$15,CalculationsAndCharts!$A481+$A$11,IF($C$7,8,0),1,1)</f>
        <v>55.32</v>
      </c>
      <c r="H481" s="133"/>
      <c r="I481" s="133"/>
      <c r="J481" s="37">
        <f t="shared" ca="1" si="126"/>
        <v>2352</v>
      </c>
      <c r="K481" s="124">
        <f t="shared" ca="1" si="127"/>
        <v>0</v>
      </c>
      <c r="L481" s="343">
        <f t="shared" ref="L481:L544" ca="1" si="137">IF(J481&gt;3,($D$21*(K481+K482)/2+$D$22*L482+$D$23*L483),IF(J481=1,0,IF(J481=2,($D$21*0*(G481+G482)/2+$D$22*L482),IF(J481=3,($D$21*0*(G481+G482)/2+$D$22*L482+$D$23*L483),0))))</f>
        <v>-0.65675399708929827</v>
      </c>
      <c r="M481" s="345">
        <f t="shared" ca="1" si="128"/>
        <v>0.79963184674159782</v>
      </c>
      <c r="N481" s="344">
        <f t="shared" ref="N481:N544" ca="1" si="138">IF(M481=0,0,L481/M481)</f>
        <v>-0.82132046111656343</v>
      </c>
      <c r="O481" s="4"/>
      <c r="P481" s="4"/>
      <c r="Q481" s="3"/>
      <c r="S481" s="4"/>
      <c r="T481" s="4" t="b">
        <f t="shared" ref="T481:T544" ca="1" si="139">AND(N482&lt;0,N481&gt;0)</f>
        <v>0</v>
      </c>
      <c r="U481" t="b">
        <f t="shared" ref="U481:U544" ca="1" si="140">AND(N482&gt;0,N481&lt;0)</f>
        <v>0</v>
      </c>
      <c r="W481" s="317" t="b">
        <f t="shared" ref="W481:W544" ca="1" si="141">AND(T482&lt;&gt;T483,T482,NOT(X482))</f>
        <v>0</v>
      </c>
      <c r="X481" s="317" t="b">
        <f t="shared" ca="1" si="129"/>
        <v>0</v>
      </c>
      <c r="Y481" s="317" t="b">
        <f t="shared" ref="Y481:Y544" ca="1" si="142">AND(X482,AND(U482&lt;&gt;U483,U482))</f>
        <v>0</v>
      </c>
      <c r="Z481" t="b">
        <f t="shared" ref="Z481:Z544" ca="1" si="143">AND(U482&lt;&gt;U483,U482,NOT(AA482))</f>
        <v>0</v>
      </c>
      <c r="AA481" s="37" t="b">
        <f t="shared" ca="1" si="130"/>
        <v>1</v>
      </c>
      <c r="AB481" t="b">
        <f t="shared" ref="AB481:AB544" ca="1" si="144">AND(AA482,AND(T482&lt;&gt;T483,T482))</f>
        <v>0</v>
      </c>
      <c r="AD481" t="b">
        <f t="shared" ca="1" si="131"/>
        <v>0</v>
      </c>
      <c r="AE481" s="37" t="b">
        <f t="shared" ca="1" si="132"/>
        <v>1</v>
      </c>
      <c r="AF481" t="b">
        <f t="shared" ca="1" si="133"/>
        <v>0</v>
      </c>
      <c r="AG481" s="317" t="b">
        <f t="shared" ca="1" si="134"/>
        <v>0</v>
      </c>
      <c r="AH481" s="317" t="b">
        <f t="shared" ca="1" si="135"/>
        <v>0</v>
      </c>
      <c r="AI481" s="317" t="b">
        <f t="shared" ca="1" si="136"/>
        <v>0</v>
      </c>
    </row>
    <row r="482" spans="1:35" x14ac:dyDescent="0.25">
      <c r="A482">
        <v>450</v>
      </c>
      <c r="B482" s="169">
        <f ca="1">OFFSET(InputPriceData!B$15,CalculationsAndCharts!$A482+$A$11,0,1,1)</f>
        <v>41187</v>
      </c>
      <c r="C482" s="3">
        <f ca="1">OFFSET(InputPriceData!G$15,CalculationsAndCharts!$A482+$A$11,IF($C$7,8,0),1,1)</f>
        <v>1698700</v>
      </c>
      <c r="D482" s="4">
        <f ca="1">OFFSET(InputPriceData!C$15,CalculationsAndCharts!$A482+$A$11,IF($C$7,8,0),1,1)</f>
        <v>55.47</v>
      </c>
      <c r="E482" s="4">
        <f ca="1">OFFSET(InputPriceData!D$15,CalculationsAndCharts!$A482+$A$11,IF($C$7,8,0),1,1)</f>
        <v>55.92</v>
      </c>
      <c r="F482" s="4">
        <f ca="1">OFFSET(InputPriceData!E$15,CalculationsAndCharts!$A482+$A$11,IF($C$7,8,0),1,1)</f>
        <v>55.27</v>
      </c>
      <c r="G482" s="4">
        <f ca="1">OFFSET(InputPriceData!F$15,CalculationsAndCharts!$A482+$A$11,IF($C$7,8,0),1,1)</f>
        <v>55.48</v>
      </c>
      <c r="H482" s="133"/>
      <c r="I482" s="133"/>
      <c r="J482" s="37">
        <f t="shared" ref="J482:J545" ca="1" si="145">$A$8-A482+1</f>
        <v>2351</v>
      </c>
      <c r="K482" s="124">
        <f t="shared" ref="K482:K545" ca="1" si="146">IF(J482&gt;2,G482-G484,0)</f>
        <v>0.5</v>
      </c>
      <c r="L482" s="343">
        <f t="shared" ca="1" si="137"/>
        <v>-0.76725399670416072</v>
      </c>
      <c r="M482" s="345">
        <f t="shared" ref="M482:M545" ca="1" si="147">MAX(IF(J482=1,0.0000001,0.991*M483),ABS(L482))</f>
        <v>0.80689389176750537</v>
      </c>
      <c r="N482" s="344">
        <f t="shared" ca="1" si="138"/>
        <v>-0.95087347237625852</v>
      </c>
      <c r="O482" s="4"/>
      <c r="P482" s="4"/>
      <c r="Q482" s="3"/>
      <c r="S482" s="4"/>
      <c r="T482" s="4" t="b">
        <f t="shared" ca="1" si="139"/>
        <v>0</v>
      </c>
      <c r="U482" t="b">
        <f t="shared" ca="1" si="140"/>
        <v>0</v>
      </c>
      <c r="W482" s="317" t="b">
        <f t="shared" ca="1" si="141"/>
        <v>0</v>
      </c>
      <c r="X482" s="317" t="b">
        <f t="shared" ref="X482:X545" ca="1" si="148">IF(X483,IF(Y482,FALSE,X483),IF(W482,TRUE,X483))</f>
        <v>0</v>
      </c>
      <c r="Y482" s="317" t="b">
        <f t="shared" ca="1" si="142"/>
        <v>0</v>
      </c>
      <c r="Z482" t="b">
        <f t="shared" ca="1" si="143"/>
        <v>0</v>
      </c>
      <c r="AA482" s="37" t="b">
        <f t="shared" ref="AA482:AA545" ca="1" si="149">IF(AA483,IF(AB482,FALSE,AA483),IF(Z482,TRUE,AA483))</f>
        <v>1</v>
      </c>
      <c r="AB482" t="b">
        <f t="shared" ca="1" si="144"/>
        <v>0</v>
      </c>
      <c r="AD482" t="b">
        <f t="shared" ref="AD482:AD545" ca="1" si="150">AND($U483&lt;&gt;$U484,$U483,NOT(AE483))</f>
        <v>0</v>
      </c>
      <c r="AE482" s="37" t="b">
        <f t="shared" ref="AE482:AE545" ca="1" si="151">IF(AE483,IF(AF482,FALSE,AE483),IF(AD482,TRUE,AE483))</f>
        <v>1</v>
      </c>
      <c r="AF482" t="b">
        <f t="shared" ref="AF482:AF545" ca="1" si="152">AND(AE483,AND($T483&lt;&gt;$T484,$T483))</f>
        <v>0</v>
      </c>
      <c r="AG482" s="317" t="b">
        <f t="shared" ref="AG482:AG545" ca="1" si="153">AND($T483&lt;&gt;$T484,$T483,NOT(AH483))</f>
        <v>0</v>
      </c>
      <c r="AH482" s="317" t="b">
        <f t="shared" ref="AH482:AH545" ca="1" si="154">IF(AH483,IF(AI482,FALSE,AH483),IF(AG482,TRUE,AH483))</f>
        <v>0</v>
      </c>
      <c r="AI482" s="317" t="b">
        <f t="shared" ref="AI482:AI545" ca="1" si="155">AND(AH483,AND($U483&lt;&gt;$U484,$U483))</f>
        <v>0</v>
      </c>
    </row>
    <row r="483" spans="1:35" x14ac:dyDescent="0.25">
      <c r="A483">
        <v>451</v>
      </c>
      <c r="B483" s="169">
        <f ca="1">OFFSET(InputPriceData!B$15,CalculationsAndCharts!$A483+$A$11,0,1,1)</f>
        <v>41186</v>
      </c>
      <c r="C483" s="3">
        <f ca="1">OFFSET(InputPriceData!G$15,CalculationsAndCharts!$A483+$A$11,IF($C$7,8,0),1,1)</f>
        <v>2334800</v>
      </c>
      <c r="D483" s="4">
        <f ca="1">OFFSET(InputPriceData!C$15,CalculationsAndCharts!$A483+$A$11,IF($C$7,8,0),1,1)</f>
        <v>55.3</v>
      </c>
      <c r="E483" s="4">
        <f ca="1">OFFSET(InputPriceData!D$15,CalculationsAndCharts!$A483+$A$11,IF($C$7,8,0),1,1)</f>
        <v>55.85</v>
      </c>
      <c r="F483" s="4">
        <f ca="1">OFFSET(InputPriceData!E$15,CalculationsAndCharts!$A483+$A$11,IF($C$7,8,0),1,1)</f>
        <v>54.98</v>
      </c>
      <c r="G483" s="4">
        <f ca="1">OFFSET(InputPriceData!F$15,CalculationsAndCharts!$A483+$A$11,IF($C$7,8,0),1,1)</f>
        <v>55.32</v>
      </c>
      <c r="H483" s="133"/>
      <c r="I483" s="133"/>
      <c r="J483" s="37">
        <f t="shared" ca="1" si="145"/>
        <v>2350</v>
      </c>
      <c r="K483" s="124">
        <f t="shared" ca="1" si="146"/>
        <v>0.57000000000000028</v>
      </c>
      <c r="L483" s="343">
        <f t="shared" ca="1" si="137"/>
        <v>-0.814221888766403</v>
      </c>
      <c r="M483" s="345">
        <f t="shared" ca="1" si="147"/>
        <v>0.814221888766403</v>
      </c>
      <c r="N483" s="344">
        <f t="shared" ca="1" si="138"/>
        <v>-1</v>
      </c>
      <c r="O483" s="4"/>
      <c r="P483" s="4"/>
      <c r="Q483" s="3"/>
      <c r="S483" s="4"/>
      <c r="T483" s="4" t="b">
        <f t="shared" ca="1" si="139"/>
        <v>0</v>
      </c>
      <c r="U483" t="b">
        <f t="shared" ca="1" si="140"/>
        <v>0</v>
      </c>
      <c r="W483" s="317" t="b">
        <f t="shared" ca="1" si="141"/>
        <v>0</v>
      </c>
      <c r="X483" s="317" t="b">
        <f t="shared" ca="1" si="148"/>
        <v>0</v>
      </c>
      <c r="Y483" s="317" t="b">
        <f t="shared" ca="1" si="142"/>
        <v>0</v>
      </c>
      <c r="Z483" t="b">
        <f t="shared" ca="1" si="143"/>
        <v>0</v>
      </c>
      <c r="AA483" s="37" t="b">
        <f t="shared" ca="1" si="149"/>
        <v>1</v>
      </c>
      <c r="AB483" t="b">
        <f t="shared" ca="1" si="144"/>
        <v>0</v>
      </c>
      <c r="AD483" t="b">
        <f t="shared" ca="1" si="150"/>
        <v>0</v>
      </c>
      <c r="AE483" s="37" t="b">
        <f t="shared" ca="1" si="151"/>
        <v>1</v>
      </c>
      <c r="AF483" t="b">
        <f t="shared" ca="1" si="152"/>
        <v>0</v>
      </c>
      <c r="AG483" s="317" t="b">
        <f t="shared" ca="1" si="153"/>
        <v>0</v>
      </c>
      <c r="AH483" s="317" t="b">
        <f t="shared" ca="1" si="154"/>
        <v>0</v>
      </c>
      <c r="AI483" s="317" t="b">
        <f t="shared" ca="1" si="155"/>
        <v>0</v>
      </c>
    </row>
    <row r="484" spans="1:35" x14ac:dyDescent="0.25">
      <c r="A484">
        <v>452</v>
      </c>
      <c r="B484" s="169">
        <f ca="1">OFFSET(InputPriceData!B$15,CalculationsAndCharts!$A484+$A$11,0,1,1)</f>
        <v>41185</v>
      </c>
      <c r="C484" s="3">
        <f ca="1">OFFSET(InputPriceData!G$15,CalculationsAndCharts!$A484+$A$11,IF($C$7,8,0),1,1)</f>
        <v>2969000</v>
      </c>
      <c r="D484" s="4">
        <f ca="1">OFFSET(InputPriceData!C$15,CalculationsAndCharts!$A484+$A$11,IF($C$7,8,0),1,1)</f>
        <v>54.7</v>
      </c>
      <c r="E484" s="4">
        <f ca="1">OFFSET(InputPriceData!D$15,CalculationsAndCharts!$A484+$A$11,IF($C$7,8,0),1,1)</f>
        <v>55.11</v>
      </c>
      <c r="F484" s="4">
        <f ca="1">OFFSET(InputPriceData!E$15,CalculationsAndCharts!$A484+$A$11,IF($C$7,8,0),1,1)</f>
        <v>54.56</v>
      </c>
      <c r="G484" s="4">
        <f ca="1">OFFSET(InputPriceData!F$15,CalculationsAndCharts!$A484+$A$11,IF($C$7,8,0),1,1)</f>
        <v>54.98</v>
      </c>
      <c r="H484" s="133"/>
      <c r="I484" s="133"/>
      <c r="J484" s="37">
        <f t="shared" ca="1" si="145"/>
        <v>2349</v>
      </c>
      <c r="K484" s="124">
        <f t="shared" ca="1" si="146"/>
        <v>-0.60000000000000142</v>
      </c>
      <c r="L484" s="343">
        <f t="shared" ca="1" si="137"/>
        <v>-0.72122527510722767</v>
      </c>
      <c r="M484" s="345">
        <f t="shared" ca="1" si="147"/>
        <v>0.72122527510722767</v>
      </c>
      <c r="N484" s="344">
        <f t="shared" ca="1" si="138"/>
        <v>-1</v>
      </c>
      <c r="O484" s="4"/>
      <c r="P484" s="4"/>
      <c r="Q484" s="3"/>
      <c r="S484" s="4"/>
      <c r="T484" s="4" t="b">
        <f t="shared" ca="1" si="139"/>
        <v>0</v>
      </c>
      <c r="U484" t="b">
        <f t="shared" ca="1" si="140"/>
        <v>0</v>
      </c>
      <c r="W484" s="317" t="b">
        <f t="shared" ca="1" si="141"/>
        <v>0</v>
      </c>
      <c r="X484" s="317" t="b">
        <f t="shared" ca="1" si="148"/>
        <v>0</v>
      </c>
      <c r="Y484" s="317" t="b">
        <f t="shared" ca="1" si="142"/>
        <v>0</v>
      </c>
      <c r="Z484" t="b">
        <f t="shared" ca="1" si="143"/>
        <v>0</v>
      </c>
      <c r="AA484" s="37" t="b">
        <f t="shared" ca="1" si="149"/>
        <v>1</v>
      </c>
      <c r="AB484" t="b">
        <f t="shared" ca="1" si="144"/>
        <v>0</v>
      </c>
      <c r="AD484" t="b">
        <f t="shared" ca="1" si="150"/>
        <v>0</v>
      </c>
      <c r="AE484" s="37" t="b">
        <f t="shared" ca="1" si="151"/>
        <v>1</v>
      </c>
      <c r="AF484" t="b">
        <f t="shared" ca="1" si="152"/>
        <v>0</v>
      </c>
      <c r="AG484" s="317" t="b">
        <f t="shared" ca="1" si="153"/>
        <v>0</v>
      </c>
      <c r="AH484" s="317" t="b">
        <f t="shared" ca="1" si="154"/>
        <v>0</v>
      </c>
      <c r="AI484" s="317" t="b">
        <f t="shared" ca="1" si="155"/>
        <v>0</v>
      </c>
    </row>
    <row r="485" spans="1:35" x14ac:dyDescent="0.25">
      <c r="A485">
        <v>453</v>
      </c>
      <c r="B485" s="169">
        <f ca="1">OFFSET(InputPriceData!B$15,CalculationsAndCharts!$A485+$A$11,0,1,1)</f>
        <v>41184</v>
      </c>
      <c r="C485" s="3">
        <f ca="1">OFFSET(InputPriceData!G$15,CalculationsAndCharts!$A485+$A$11,IF($C$7,8,0),1,1)</f>
        <v>6039700</v>
      </c>
      <c r="D485" s="4">
        <f ca="1">OFFSET(InputPriceData!C$15,CalculationsAndCharts!$A485+$A$11,IF($C$7,8,0),1,1)</f>
        <v>54.12</v>
      </c>
      <c r="E485" s="4">
        <f ca="1">OFFSET(InputPriceData!D$15,CalculationsAndCharts!$A485+$A$11,IF($C$7,8,0),1,1)</f>
        <v>55.45</v>
      </c>
      <c r="F485" s="4">
        <f ca="1">OFFSET(InputPriceData!E$15,CalculationsAndCharts!$A485+$A$11,IF($C$7,8,0),1,1)</f>
        <v>53.6</v>
      </c>
      <c r="G485" s="4">
        <f ca="1">OFFSET(InputPriceData!F$15,CalculationsAndCharts!$A485+$A$11,IF($C$7,8,0),1,1)</f>
        <v>54.75</v>
      </c>
      <c r="H485" s="133"/>
      <c r="I485" s="133"/>
      <c r="J485" s="37">
        <f t="shared" ca="1" si="145"/>
        <v>2348</v>
      </c>
      <c r="K485" s="124">
        <f t="shared" ca="1" si="146"/>
        <v>-2.4099999999999966</v>
      </c>
      <c r="L485" s="343">
        <f t="shared" ca="1" si="137"/>
        <v>-0.48920668901205738</v>
      </c>
      <c r="M485" s="345">
        <f t="shared" ca="1" si="147"/>
        <v>0.50330675538015068</v>
      </c>
      <c r="N485" s="344">
        <f t="shared" ca="1" si="138"/>
        <v>-0.97198514381663037</v>
      </c>
      <c r="O485" s="4"/>
      <c r="P485" s="4"/>
      <c r="Q485" s="3"/>
      <c r="S485" s="4"/>
      <c r="T485" s="4" t="b">
        <f t="shared" ca="1" si="139"/>
        <v>0</v>
      </c>
      <c r="U485" t="b">
        <f t="shared" ca="1" si="140"/>
        <v>0</v>
      </c>
      <c r="W485" s="317" t="b">
        <f t="shared" ca="1" si="141"/>
        <v>0</v>
      </c>
      <c r="X485" s="317" t="b">
        <f t="shared" ca="1" si="148"/>
        <v>0</v>
      </c>
      <c r="Y485" s="317" t="b">
        <f t="shared" ca="1" si="142"/>
        <v>0</v>
      </c>
      <c r="Z485" t="b">
        <f t="shared" ca="1" si="143"/>
        <v>0</v>
      </c>
      <c r="AA485" s="37" t="b">
        <f t="shared" ca="1" si="149"/>
        <v>1</v>
      </c>
      <c r="AB485" t="b">
        <f t="shared" ca="1" si="144"/>
        <v>0</v>
      </c>
      <c r="AD485" t="b">
        <f t="shared" ca="1" si="150"/>
        <v>0</v>
      </c>
      <c r="AE485" s="37" t="b">
        <f t="shared" ca="1" si="151"/>
        <v>1</v>
      </c>
      <c r="AF485" t="b">
        <f t="shared" ca="1" si="152"/>
        <v>0</v>
      </c>
      <c r="AG485" s="317" t="b">
        <f t="shared" ca="1" si="153"/>
        <v>0</v>
      </c>
      <c r="AH485" s="317" t="b">
        <f t="shared" ca="1" si="154"/>
        <v>0</v>
      </c>
      <c r="AI485" s="317" t="b">
        <f t="shared" ca="1" si="155"/>
        <v>0</v>
      </c>
    </row>
    <row r="486" spans="1:35" x14ac:dyDescent="0.25">
      <c r="A486">
        <v>454</v>
      </c>
      <c r="B486" s="169">
        <f ca="1">OFFSET(InputPriceData!B$15,CalculationsAndCharts!$A486+$A$11,0,1,1)</f>
        <v>41183</v>
      </c>
      <c r="C486" s="3">
        <f ca="1">OFFSET(InputPriceData!G$15,CalculationsAndCharts!$A486+$A$11,IF($C$7,8,0),1,1)</f>
        <v>4845400</v>
      </c>
      <c r="D486" s="4">
        <f ca="1">OFFSET(InputPriceData!C$15,CalculationsAndCharts!$A486+$A$11,IF($C$7,8,0),1,1)</f>
        <v>55.45</v>
      </c>
      <c r="E486" s="4">
        <f ca="1">OFFSET(InputPriceData!D$15,CalculationsAndCharts!$A486+$A$11,IF($C$7,8,0),1,1)</f>
        <v>56</v>
      </c>
      <c r="F486" s="4">
        <f ca="1">OFFSET(InputPriceData!E$15,CalculationsAndCharts!$A486+$A$11,IF($C$7,8,0),1,1)</f>
        <v>54.45</v>
      </c>
      <c r="G486" s="4">
        <f ca="1">OFFSET(InputPriceData!F$15,CalculationsAndCharts!$A486+$A$11,IF($C$7,8,0),1,1)</f>
        <v>55.58</v>
      </c>
      <c r="H486" s="133"/>
      <c r="I486" s="133"/>
      <c r="J486" s="37">
        <f t="shared" ca="1" si="145"/>
        <v>2347</v>
      </c>
      <c r="K486" s="124">
        <f t="shared" ca="1" si="146"/>
        <v>-1.9600000000000009</v>
      </c>
      <c r="L486" s="343">
        <f t="shared" ca="1" si="137"/>
        <v>-0.25257796473925653</v>
      </c>
      <c r="M486" s="345">
        <f t="shared" ca="1" si="147"/>
        <v>0.50787765426856779</v>
      </c>
      <c r="N486" s="344">
        <f t="shared" ca="1" si="138"/>
        <v>-0.49732049169009562</v>
      </c>
      <c r="O486" s="4"/>
      <c r="P486" s="4"/>
      <c r="Q486" s="3"/>
      <c r="S486" s="4"/>
      <c r="T486" s="4" t="b">
        <f t="shared" ca="1" si="139"/>
        <v>0</v>
      </c>
      <c r="U486" t="b">
        <f t="shared" ca="1" si="140"/>
        <v>0</v>
      </c>
      <c r="W486" s="317" t="b">
        <f t="shared" ca="1" si="141"/>
        <v>0</v>
      </c>
      <c r="X486" s="317" t="b">
        <f t="shared" ca="1" si="148"/>
        <v>0</v>
      </c>
      <c r="Y486" s="317" t="b">
        <f t="shared" ca="1" si="142"/>
        <v>0</v>
      </c>
      <c r="Z486" t="b">
        <f t="shared" ca="1" si="143"/>
        <v>0</v>
      </c>
      <c r="AA486" s="37" t="b">
        <f t="shared" ca="1" si="149"/>
        <v>1</v>
      </c>
      <c r="AB486" t="b">
        <f t="shared" ca="1" si="144"/>
        <v>0</v>
      </c>
      <c r="AD486" t="b">
        <f t="shared" ca="1" si="150"/>
        <v>0</v>
      </c>
      <c r="AE486" s="37" t="b">
        <f t="shared" ca="1" si="151"/>
        <v>1</v>
      </c>
      <c r="AF486" t="b">
        <f t="shared" ca="1" si="152"/>
        <v>0</v>
      </c>
      <c r="AG486" s="317" t="b">
        <f t="shared" ca="1" si="153"/>
        <v>0</v>
      </c>
      <c r="AH486" s="317" t="b">
        <f t="shared" ca="1" si="154"/>
        <v>0</v>
      </c>
      <c r="AI486" s="317" t="b">
        <f t="shared" ca="1" si="155"/>
        <v>0</v>
      </c>
    </row>
    <row r="487" spans="1:35" s="37" customFormat="1" x14ac:dyDescent="0.25">
      <c r="A487" s="37">
        <v>455</v>
      </c>
      <c r="B487" s="216">
        <f ca="1">OFFSET(InputPriceData!B$15,CalculationsAndCharts!$A487+$A$11,0,1,1)</f>
        <v>41180</v>
      </c>
      <c r="C487" s="217">
        <f ca="1">OFFSET(InputPriceData!G$15,CalculationsAndCharts!$A487+$A$11,IF($C$7,8,0),1,1)</f>
        <v>1320900</v>
      </c>
      <c r="D487" s="218">
        <f ca="1">OFFSET(InputPriceData!C$15,CalculationsAndCharts!$A487+$A$11,IF($C$7,8,0),1,1)</f>
        <v>57.4</v>
      </c>
      <c r="E487" s="218">
        <f ca="1">OFFSET(InputPriceData!D$15,CalculationsAndCharts!$A487+$A$11,IF($C$7,8,0),1,1)</f>
        <v>57.41</v>
      </c>
      <c r="F487" s="218">
        <f ca="1">OFFSET(InputPriceData!E$15,CalculationsAndCharts!$A487+$A$11,IF($C$7,8,0),1,1)</f>
        <v>56.72</v>
      </c>
      <c r="G487" s="218">
        <f ca="1">OFFSET(InputPriceData!F$15,CalculationsAndCharts!$A487+$A$11,IF($C$7,8,0),1,1)</f>
        <v>57.16</v>
      </c>
      <c r="H487" s="133"/>
      <c r="I487" s="133"/>
      <c r="J487" s="37">
        <f t="shared" ca="1" si="145"/>
        <v>2346</v>
      </c>
      <c r="K487" s="124">
        <f t="shared" ca="1" si="146"/>
        <v>-0.43000000000000682</v>
      </c>
      <c r="L487" s="343">
        <f t="shared" ca="1" si="137"/>
        <v>-0.12169508383558889</v>
      </c>
      <c r="M487" s="345">
        <f t="shared" ca="1" si="147"/>
        <v>0.51249006485223791</v>
      </c>
      <c r="N487" s="344">
        <f t="shared" ca="1" si="138"/>
        <v>-0.23745842540513684</v>
      </c>
      <c r="O487" s="218"/>
      <c r="P487" s="218"/>
      <c r="Q487" s="217"/>
      <c r="S487" s="218"/>
      <c r="T487" s="4" t="b">
        <f t="shared" ca="1" si="139"/>
        <v>0</v>
      </c>
      <c r="U487" t="b">
        <f t="shared" ca="1" si="140"/>
        <v>0</v>
      </c>
      <c r="V487"/>
      <c r="W487" s="317" t="b">
        <f t="shared" ca="1" si="141"/>
        <v>0</v>
      </c>
      <c r="X487" s="317" t="b">
        <f t="shared" ca="1" si="148"/>
        <v>0</v>
      </c>
      <c r="Y487" s="317" t="b">
        <f t="shared" ca="1" si="142"/>
        <v>1</v>
      </c>
      <c r="Z487" t="b">
        <f t="shared" ca="1" si="143"/>
        <v>1</v>
      </c>
      <c r="AA487" s="37" t="b">
        <f t="shared" ca="1" si="149"/>
        <v>1</v>
      </c>
      <c r="AB487" t="b">
        <f t="shared" ca="1" si="144"/>
        <v>0</v>
      </c>
      <c r="AD487" t="b">
        <f t="shared" ca="1" si="150"/>
        <v>1</v>
      </c>
      <c r="AE487" s="37" t="b">
        <f t="shared" ca="1" si="151"/>
        <v>1</v>
      </c>
      <c r="AF487" t="b">
        <f t="shared" ca="1" si="152"/>
        <v>0</v>
      </c>
      <c r="AG487" s="317" t="b">
        <f t="shared" ca="1" si="153"/>
        <v>0</v>
      </c>
      <c r="AH487" s="317" t="b">
        <f t="shared" ca="1" si="154"/>
        <v>0</v>
      </c>
      <c r="AI487" s="317" t="b">
        <f t="shared" ca="1" si="155"/>
        <v>1</v>
      </c>
    </row>
    <row r="488" spans="1:35" x14ac:dyDescent="0.25">
      <c r="A488">
        <v>456</v>
      </c>
      <c r="B488" s="169">
        <f ca="1">OFFSET(InputPriceData!B$15,CalculationsAndCharts!$A488+$A$11,0,1,1)</f>
        <v>41179</v>
      </c>
      <c r="C488" s="3">
        <f ca="1">OFFSET(InputPriceData!G$15,CalculationsAndCharts!$A488+$A$11,IF($C$7,8,0),1,1)</f>
        <v>1152600</v>
      </c>
      <c r="D488" s="4">
        <f ca="1">OFFSET(InputPriceData!C$15,CalculationsAndCharts!$A488+$A$11,IF($C$7,8,0),1,1)</f>
        <v>57.72</v>
      </c>
      <c r="E488" s="4">
        <f ca="1">OFFSET(InputPriceData!D$15,CalculationsAndCharts!$A488+$A$11,IF($C$7,8,0),1,1)</f>
        <v>57.83</v>
      </c>
      <c r="F488" s="4">
        <f ca="1">OFFSET(InputPriceData!E$15,CalculationsAndCharts!$A488+$A$11,IF($C$7,8,0),1,1)</f>
        <v>57.11</v>
      </c>
      <c r="G488" s="4">
        <f ca="1">OFFSET(InputPriceData!F$15,CalculationsAndCharts!$A488+$A$11,IF($C$7,8,0),1,1)</f>
        <v>57.54</v>
      </c>
      <c r="H488" s="133"/>
      <c r="I488" s="133"/>
      <c r="J488" s="37">
        <f t="shared" ca="1" si="145"/>
        <v>2345</v>
      </c>
      <c r="K488" s="124">
        <f t="shared" ca="1" si="146"/>
        <v>-0.50999999999999801</v>
      </c>
      <c r="L488" s="343">
        <f t="shared" ca="1" si="137"/>
        <v>-4.9850498296927906E-2</v>
      </c>
      <c r="M488" s="345">
        <f t="shared" ca="1" si="147"/>
        <v>0.51714436412940257</v>
      </c>
      <c r="N488" s="344">
        <f t="shared" ca="1" si="138"/>
        <v>-9.6395710278791805E-2</v>
      </c>
      <c r="O488" s="4"/>
      <c r="P488" s="4"/>
      <c r="Q488" s="3"/>
      <c r="S488" s="4"/>
      <c r="T488" s="4" t="b">
        <f t="shared" ca="1" si="139"/>
        <v>0</v>
      </c>
      <c r="U488" t="b">
        <f t="shared" ca="1" si="140"/>
        <v>1</v>
      </c>
      <c r="W488" s="317" t="b">
        <f t="shared" ca="1" si="141"/>
        <v>0</v>
      </c>
      <c r="X488" s="317" t="b">
        <f t="shared" ca="1" si="148"/>
        <v>1</v>
      </c>
      <c r="Y488" s="317" t="b">
        <f t="shared" ca="1" si="142"/>
        <v>0</v>
      </c>
      <c r="Z488" t="b">
        <f t="shared" ca="1" si="143"/>
        <v>0</v>
      </c>
      <c r="AA488" s="37" t="b">
        <f t="shared" ca="1" si="149"/>
        <v>0</v>
      </c>
      <c r="AB488" t="b">
        <f t="shared" ca="1" si="144"/>
        <v>0</v>
      </c>
      <c r="AD488" t="b">
        <f t="shared" ca="1" si="150"/>
        <v>0</v>
      </c>
      <c r="AE488" s="37" t="b">
        <f t="shared" ca="1" si="151"/>
        <v>0</v>
      </c>
      <c r="AF488" t="b">
        <f t="shared" ca="1" si="152"/>
        <v>0</v>
      </c>
      <c r="AG488" s="317" t="b">
        <f t="shared" ca="1" si="153"/>
        <v>0</v>
      </c>
      <c r="AH488" s="317" t="b">
        <f t="shared" ca="1" si="154"/>
        <v>1</v>
      </c>
      <c r="AI488" s="317" t="b">
        <f t="shared" ca="1" si="155"/>
        <v>0</v>
      </c>
    </row>
    <row r="489" spans="1:35" x14ac:dyDescent="0.25">
      <c r="A489">
        <v>457</v>
      </c>
      <c r="B489" s="169">
        <f ca="1">OFFSET(InputPriceData!B$15,CalculationsAndCharts!$A489+$A$11,0,1,1)</f>
        <v>41178</v>
      </c>
      <c r="C489" s="3">
        <f ca="1">OFFSET(InputPriceData!G$15,CalculationsAndCharts!$A489+$A$11,IF($C$7,8,0),1,1)</f>
        <v>1173000</v>
      </c>
      <c r="D489" s="4">
        <f ca="1">OFFSET(InputPriceData!C$15,CalculationsAndCharts!$A489+$A$11,IF($C$7,8,0),1,1)</f>
        <v>58.11</v>
      </c>
      <c r="E489" s="4">
        <f ca="1">OFFSET(InputPriceData!D$15,CalculationsAndCharts!$A489+$A$11,IF($C$7,8,0),1,1)</f>
        <v>58.31</v>
      </c>
      <c r="F489" s="4">
        <f ca="1">OFFSET(InputPriceData!E$15,CalculationsAndCharts!$A489+$A$11,IF($C$7,8,0),1,1)</f>
        <v>57.57</v>
      </c>
      <c r="G489" s="4">
        <f ca="1">OFFSET(InputPriceData!F$15,CalculationsAndCharts!$A489+$A$11,IF($C$7,8,0),1,1)</f>
        <v>57.59</v>
      </c>
      <c r="H489" s="133"/>
      <c r="I489" s="133"/>
      <c r="J489" s="37">
        <f t="shared" ca="1" si="145"/>
        <v>2344</v>
      </c>
      <c r="K489" s="124">
        <f t="shared" ca="1" si="146"/>
        <v>-0.26999999999999602</v>
      </c>
      <c r="L489" s="343">
        <f t="shared" ca="1" si="137"/>
        <v>1.0409940284193717E-2</v>
      </c>
      <c r="M489" s="345">
        <f t="shared" ca="1" si="147"/>
        <v>0.52184093252210151</v>
      </c>
      <c r="N489" s="344">
        <f t="shared" ca="1" si="138"/>
        <v>1.9948493181402217E-2</v>
      </c>
      <c r="O489" s="4"/>
      <c r="P489" s="4"/>
      <c r="Q489" s="3"/>
      <c r="S489" s="4"/>
      <c r="T489" s="4" t="b">
        <f t="shared" ca="1" si="139"/>
        <v>0</v>
      </c>
      <c r="U489" t="b">
        <f t="shared" ca="1" si="140"/>
        <v>0</v>
      </c>
      <c r="W489" s="317" t="b">
        <f t="shared" ca="1" si="141"/>
        <v>0</v>
      </c>
      <c r="X489" s="317" t="b">
        <f t="shared" ca="1" si="148"/>
        <v>1</v>
      </c>
      <c r="Y489" s="317" t="b">
        <f t="shared" ca="1" si="142"/>
        <v>0</v>
      </c>
      <c r="Z489" t="b">
        <f t="shared" ca="1" si="143"/>
        <v>0</v>
      </c>
      <c r="AA489" s="37" t="b">
        <f t="shared" ca="1" si="149"/>
        <v>0</v>
      </c>
      <c r="AB489" t="b">
        <f t="shared" ca="1" si="144"/>
        <v>0</v>
      </c>
      <c r="AD489" t="b">
        <f t="shared" ca="1" si="150"/>
        <v>0</v>
      </c>
      <c r="AE489" s="37" t="b">
        <f t="shared" ca="1" si="151"/>
        <v>0</v>
      </c>
      <c r="AF489" t="b">
        <f t="shared" ca="1" si="152"/>
        <v>0</v>
      </c>
      <c r="AG489" s="317" t="b">
        <f t="shared" ca="1" si="153"/>
        <v>0</v>
      </c>
      <c r="AH489" s="317" t="b">
        <f t="shared" ca="1" si="154"/>
        <v>1</v>
      </c>
      <c r="AI489" s="317" t="b">
        <f t="shared" ca="1" si="155"/>
        <v>0</v>
      </c>
    </row>
    <row r="490" spans="1:35" x14ac:dyDescent="0.25">
      <c r="A490">
        <v>458</v>
      </c>
      <c r="B490" s="169">
        <f ca="1">OFFSET(InputPriceData!B$15,CalculationsAndCharts!$A490+$A$11,0,1,1)</f>
        <v>41177</v>
      </c>
      <c r="C490" s="3">
        <f ca="1">OFFSET(InputPriceData!G$15,CalculationsAndCharts!$A490+$A$11,IF($C$7,8,0),1,1)</f>
        <v>1240100</v>
      </c>
      <c r="D490" s="4">
        <f ca="1">OFFSET(InputPriceData!C$15,CalculationsAndCharts!$A490+$A$11,IF($C$7,8,0),1,1)</f>
        <v>57.91</v>
      </c>
      <c r="E490" s="4">
        <f ca="1">OFFSET(InputPriceData!D$15,CalculationsAndCharts!$A490+$A$11,IF($C$7,8,0),1,1)</f>
        <v>58.32</v>
      </c>
      <c r="F490" s="4">
        <f ca="1">OFFSET(InputPriceData!E$15,CalculationsAndCharts!$A490+$A$11,IF($C$7,8,0),1,1)</f>
        <v>57.8</v>
      </c>
      <c r="G490" s="4">
        <f ca="1">OFFSET(InputPriceData!F$15,CalculationsAndCharts!$A490+$A$11,IF($C$7,8,0),1,1)</f>
        <v>58.05</v>
      </c>
      <c r="H490" s="133"/>
      <c r="I490" s="133"/>
      <c r="J490" s="37">
        <f t="shared" ca="1" si="145"/>
        <v>2343</v>
      </c>
      <c r="K490" s="124">
        <f t="shared" ca="1" si="146"/>
        <v>-6.0000000000002274E-2</v>
      </c>
      <c r="L490" s="343">
        <f t="shared" ca="1" si="137"/>
        <v>5.5039546496624542E-2</v>
      </c>
      <c r="M490" s="345">
        <f t="shared" ca="1" si="147"/>
        <v>0.52658015390726687</v>
      </c>
      <c r="N490" s="344">
        <f t="shared" ca="1" si="138"/>
        <v>0.10452263741469689</v>
      </c>
      <c r="O490" s="4"/>
      <c r="P490" s="4"/>
      <c r="Q490" s="3"/>
      <c r="S490" s="4"/>
      <c r="T490" s="4" t="b">
        <f t="shared" ca="1" si="139"/>
        <v>0</v>
      </c>
      <c r="U490" t="b">
        <f t="shared" ca="1" si="140"/>
        <v>0</v>
      </c>
      <c r="W490" s="317" t="b">
        <f t="shared" ca="1" si="141"/>
        <v>0</v>
      </c>
      <c r="X490" s="317" t="b">
        <f t="shared" ca="1" si="148"/>
        <v>1</v>
      </c>
      <c r="Y490" s="317" t="b">
        <f t="shared" ca="1" si="142"/>
        <v>0</v>
      </c>
      <c r="Z490" t="b">
        <f t="shared" ca="1" si="143"/>
        <v>0</v>
      </c>
      <c r="AA490" s="37" t="b">
        <f t="shared" ca="1" si="149"/>
        <v>0</v>
      </c>
      <c r="AB490" t="b">
        <f t="shared" ca="1" si="144"/>
        <v>0</v>
      </c>
      <c r="AD490" t="b">
        <f t="shared" ca="1" si="150"/>
        <v>0</v>
      </c>
      <c r="AE490" s="37" t="b">
        <f t="shared" ca="1" si="151"/>
        <v>0</v>
      </c>
      <c r="AF490" t="b">
        <f t="shared" ca="1" si="152"/>
        <v>0</v>
      </c>
      <c r="AG490" s="317" t="b">
        <f t="shared" ca="1" si="153"/>
        <v>0</v>
      </c>
      <c r="AH490" s="317" t="b">
        <f t="shared" ca="1" si="154"/>
        <v>1</v>
      </c>
      <c r="AI490" s="317" t="b">
        <f t="shared" ca="1" si="155"/>
        <v>0</v>
      </c>
    </row>
    <row r="491" spans="1:35" x14ac:dyDescent="0.25">
      <c r="A491">
        <v>459</v>
      </c>
      <c r="B491" s="169">
        <f ca="1">OFFSET(InputPriceData!B$15,CalculationsAndCharts!$A491+$A$11,0,1,1)</f>
        <v>41176</v>
      </c>
      <c r="C491" s="3">
        <f ca="1">OFFSET(InputPriceData!G$15,CalculationsAndCharts!$A491+$A$11,IF($C$7,8,0),1,1)</f>
        <v>1233800</v>
      </c>
      <c r="D491" s="4">
        <f ca="1">OFFSET(InputPriceData!C$15,CalculationsAndCharts!$A491+$A$11,IF($C$7,8,0),1,1)</f>
        <v>57.95</v>
      </c>
      <c r="E491" s="4">
        <f ca="1">OFFSET(InputPriceData!D$15,CalculationsAndCharts!$A491+$A$11,IF($C$7,8,0),1,1)</f>
        <v>58</v>
      </c>
      <c r="F491" s="4">
        <f ca="1">OFFSET(InputPriceData!E$15,CalculationsAndCharts!$A491+$A$11,IF($C$7,8,0),1,1)</f>
        <v>57.54</v>
      </c>
      <c r="G491" s="4">
        <f ca="1">OFFSET(InputPriceData!F$15,CalculationsAndCharts!$A491+$A$11,IF($C$7,8,0),1,1)</f>
        <v>57.86</v>
      </c>
      <c r="H491" s="133"/>
      <c r="I491" s="133"/>
      <c r="J491" s="37">
        <f t="shared" ca="1" si="145"/>
        <v>2342</v>
      </c>
      <c r="K491" s="124">
        <f t="shared" ca="1" si="146"/>
        <v>-0.18999999999999773</v>
      </c>
      <c r="L491" s="343">
        <f t="shared" ca="1" si="137"/>
        <v>9.7519135687522338E-2</v>
      </c>
      <c r="M491" s="345">
        <f t="shared" ca="1" si="147"/>
        <v>0.53136241564809972</v>
      </c>
      <c r="N491" s="344">
        <f t="shared" ca="1" si="138"/>
        <v>0.18352659656701312</v>
      </c>
      <c r="O491" s="4"/>
      <c r="P491" s="4"/>
      <c r="Q491" s="3"/>
      <c r="S491" s="4"/>
      <c r="T491" s="4" t="b">
        <f t="shared" ca="1" si="139"/>
        <v>0</v>
      </c>
      <c r="U491" t="b">
        <f t="shared" ca="1" si="140"/>
        <v>0</v>
      </c>
      <c r="W491" s="317" t="b">
        <f t="shared" ca="1" si="141"/>
        <v>0</v>
      </c>
      <c r="X491" s="317" t="b">
        <f t="shared" ca="1" si="148"/>
        <v>1</v>
      </c>
      <c r="Y491" s="317" t="b">
        <f t="shared" ca="1" si="142"/>
        <v>0</v>
      </c>
      <c r="Z491" t="b">
        <f t="shared" ca="1" si="143"/>
        <v>0</v>
      </c>
      <c r="AA491" s="37" t="b">
        <f t="shared" ca="1" si="149"/>
        <v>0</v>
      </c>
      <c r="AB491" t="b">
        <f t="shared" ca="1" si="144"/>
        <v>0</v>
      </c>
      <c r="AD491" t="b">
        <f t="shared" ca="1" si="150"/>
        <v>0</v>
      </c>
      <c r="AE491" s="37" t="b">
        <f t="shared" ca="1" si="151"/>
        <v>0</v>
      </c>
      <c r="AF491" t="b">
        <f t="shared" ca="1" si="152"/>
        <v>0</v>
      </c>
      <c r="AG491" s="317" t="b">
        <f t="shared" ca="1" si="153"/>
        <v>0</v>
      </c>
      <c r="AH491" s="317" t="b">
        <f t="shared" ca="1" si="154"/>
        <v>1</v>
      </c>
      <c r="AI491" s="317" t="b">
        <f t="shared" ca="1" si="155"/>
        <v>0</v>
      </c>
    </row>
    <row r="492" spans="1:35" x14ac:dyDescent="0.25">
      <c r="A492">
        <v>460</v>
      </c>
      <c r="B492" s="169">
        <f ca="1">OFFSET(InputPriceData!B$15,CalculationsAndCharts!$A492+$A$11,0,1,1)</f>
        <v>41173</v>
      </c>
      <c r="C492" s="3">
        <f ca="1">OFFSET(InputPriceData!G$15,CalculationsAndCharts!$A492+$A$11,IF($C$7,8,0),1,1)</f>
        <v>1660200</v>
      </c>
      <c r="D492" s="4">
        <f ca="1">OFFSET(InputPriceData!C$15,CalculationsAndCharts!$A492+$A$11,IF($C$7,8,0),1,1)</f>
        <v>58.25</v>
      </c>
      <c r="E492" s="4">
        <f ca="1">OFFSET(InputPriceData!D$15,CalculationsAndCharts!$A492+$A$11,IF($C$7,8,0),1,1)</f>
        <v>58.48</v>
      </c>
      <c r="F492" s="4">
        <f ca="1">OFFSET(InputPriceData!E$15,CalculationsAndCharts!$A492+$A$11,IF($C$7,8,0),1,1)</f>
        <v>58.07</v>
      </c>
      <c r="G492" s="4">
        <f ca="1">OFFSET(InputPriceData!F$15,CalculationsAndCharts!$A492+$A$11,IF($C$7,8,0),1,1)</f>
        <v>58.11</v>
      </c>
      <c r="H492" s="133"/>
      <c r="I492" s="133"/>
      <c r="J492" s="37">
        <f t="shared" ca="1" si="145"/>
        <v>2341</v>
      </c>
      <c r="K492" s="124">
        <f t="shared" ca="1" si="146"/>
        <v>-3.9999999999999147E-2</v>
      </c>
      <c r="L492" s="343">
        <f t="shared" ca="1" si="137"/>
        <v>0.1363407568783371</v>
      </c>
      <c r="M492" s="345">
        <f t="shared" ca="1" si="147"/>
        <v>0.5361881086257313</v>
      </c>
      <c r="N492" s="344">
        <f t="shared" ca="1" si="138"/>
        <v>0.25427784519090357</v>
      </c>
      <c r="O492" s="4"/>
      <c r="P492" s="4"/>
      <c r="Q492" s="3"/>
      <c r="S492" s="4"/>
      <c r="T492" s="4" t="b">
        <f t="shared" ca="1" si="139"/>
        <v>0</v>
      </c>
      <c r="U492" t="b">
        <f t="shared" ca="1" si="140"/>
        <v>0</v>
      </c>
      <c r="W492" s="317" t="b">
        <f t="shared" ca="1" si="141"/>
        <v>0</v>
      </c>
      <c r="X492" s="317" t="b">
        <f t="shared" ca="1" si="148"/>
        <v>1</v>
      </c>
      <c r="Y492" s="317" t="b">
        <f t="shared" ca="1" si="142"/>
        <v>0</v>
      </c>
      <c r="Z492" t="b">
        <f t="shared" ca="1" si="143"/>
        <v>0</v>
      </c>
      <c r="AA492" s="37" t="b">
        <f t="shared" ca="1" si="149"/>
        <v>0</v>
      </c>
      <c r="AB492" t="b">
        <f t="shared" ca="1" si="144"/>
        <v>0</v>
      </c>
      <c r="AD492" t="b">
        <f t="shared" ca="1" si="150"/>
        <v>0</v>
      </c>
      <c r="AE492" s="37" t="b">
        <f t="shared" ca="1" si="151"/>
        <v>0</v>
      </c>
      <c r="AF492" t="b">
        <f t="shared" ca="1" si="152"/>
        <v>0</v>
      </c>
      <c r="AG492" s="317" t="b">
        <f t="shared" ca="1" si="153"/>
        <v>0</v>
      </c>
      <c r="AH492" s="317" t="b">
        <f t="shared" ca="1" si="154"/>
        <v>1</v>
      </c>
      <c r="AI492" s="317" t="b">
        <f t="shared" ca="1" si="155"/>
        <v>0</v>
      </c>
    </row>
    <row r="493" spans="1:35" x14ac:dyDescent="0.25">
      <c r="A493">
        <v>461</v>
      </c>
      <c r="B493" s="169">
        <f ca="1">OFFSET(InputPriceData!B$15,CalculationsAndCharts!$A493+$A$11,0,1,1)</f>
        <v>41172</v>
      </c>
      <c r="C493" s="3">
        <f ca="1">OFFSET(InputPriceData!G$15,CalculationsAndCharts!$A493+$A$11,IF($C$7,8,0),1,1)</f>
        <v>1195100</v>
      </c>
      <c r="D493" s="4">
        <f ca="1">OFFSET(InputPriceData!C$15,CalculationsAndCharts!$A493+$A$11,IF($C$7,8,0),1,1)</f>
        <v>57.87</v>
      </c>
      <c r="E493" s="4">
        <f ca="1">OFFSET(InputPriceData!D$15,CalculationsAndCharts!$A493+$A$11,IF($C$7,8,0),1,1)</f>
        <v>58.15</v>
      </c>
      <c r="F493" s="4">
        <f ca="1">OFFSET(InputPriceData!E$15,CalculationsAndCharts!$A493+$A$11,IF($C$7,8,0),1,1)</f>
        <v>57.7</v>
      </c>
      <c r="G493" s="4">
        <f ca="1">OFFSET(InputPriceData!F$15,CalculationsAndCharts!$A493+$A$11,IF($C$7,8,0),1,1)</f>
        <v>58.05</v>
      </c>
      <c r="H493" s="133"/>
      <c r="I493" s="133"/>
      <c r="J493" s="37">
        <f t="shared" ca="1" si="145"/>
        <v>2340</v>
      </c>
      <c r="K493" s="124">
        <f t="shared" ca="1" si="146"/>
        <v>0.17999999999999972</v>
      </c>
      <c r="L493" s="343">
        <f t="shared" ca="1" si="137"/>
        <v>0.16590759924000786</v>
      </c>
      <c r="M493" s="345">
        <f t="shared" ca="1" si="147"/>
        <v>0.54105762727117179</v>
      </c>
      <c r="N493" s="344">
        <f t="shared" ca="1" si="138"/>
        <v>0.3066357276520878</v>
      </c>
      <c r="O493" s="4"/>
      <c r="P493" s="4"/>
      <c r="Q493" s="3"/>
      <c r="S493" s="4"/>
      <c r="T493" s="4" t="b">
        <f t="shared" ca="1" si="139"/>
        <v>0</v>
      </c>
      <c r="U493" t="b">
        <f t="shared" ca="1" si="140"/>
        <v>0</v>
      </c>
      <c r="W493" s="317" t="b">
        <f t="shared" ca="1" si="141"/>
        <v>0</v>
      </c>
      <c r="X493" s="317" t="b">
        <f t="shared" ca="1" si="148"/>
        <v>1</v>
      </c>
      <c r="Y493" s="317" t="b">
        <f t="shared" ca="1" si="142"/>
        <v>0</v>
      </c>
      <c r="Z493" t="b">
        <f t="shared" ca="1" si="143"/>
        <v>0</v>
      </c>
      <c r="AA493" s="37" t="b">
        <f t="shared" ca="1" si="149"/>
        <v>0</v>
      </c>
      <c r="AB493" t="b">
        <f t="shared" ca="1" si="144"/>
        <v>0</v>
      </c>
      <c r="AD493" t="b">
        <f t="shared" ca="1" si="150"/>
        <v>0</v>
      </c>
      <c r="AE493" s="37" t="b">
        <f t="shared" ca="1" si="151"/>
        <v>0</v>
      </c>
      <c r="AF493" t="b">
        <f t="shared" ca="1" si="152"/>
        <v>0</v>
      </c>
      <c r="AG493" s="317" t="b">
        <f t="shared" ca="1" si="153"/>
        <v>0</v>
      </c>
      <c r="AH493" s="317" t="b">
        <f t="shared" ca="1" si="154"/>
        <v>1</v>
      </c>
      <c r="AI493" s="317" t="b">
        <f t="shared" ca="1" si="155"/>
        <v>0</v>
      </c>
    </row>
    <row r="494" spans="1:35" x14ac:dyDescent="0.25">
      <c r="A494">
        <v>462</v>
      </c>
      <c r="B494" s="169">
        <f ca="1">OFFSET(InputPriceData!B$15,CalculationsAndCharts!$A494+$A$11,0,1,1)</f>
        <v>41171</v>
      </c>
      <c r="C494" s="3">
        <f ca="1">OFFSET(InputPriceData!G$15,CalculationsAndCharts!$A494+$A$11,IF($C$7,8,0),1,1)</f>
        <v>1063200</v>
      </c>
      <c r="D494" s="4">
        <f ca="1">OFFSET(InputPriceData!C$15,CalculationsAndCharts!$A494+$A$11,IF($C$7,8,0),1,1)</f>
        <v>57.88</v>
      </c>
      <c r="E494" s="4">
        <f ca="1">OFFSET(InputPriceData!D$15,CalculationsAndCharts!$A494+$A$11,IF($C$7,8,0),1,1)</f>
        <v>58.33</v>
      </c>
      <c r="F494" s="4">
        <f ca="1">OFFSET(InputPriceData!E$15,CalculationsAndCharts!$A494+$A$11,IF($C$7,8,0),1,1)</f>
        <v>57.77</v>
      </c>
      <c r="G494" s="4">
        <f ca="1">OFFSET(InputPriceData!F$15,CalculationsAndCharts!$A494+$A$11,IF($C$7,8,0),1,1)</f>
        <v>58.15</v>
      </c>
      <c r="H494" s="133"/>
      <c r="I494" s="133"/>
      <c r="J494" s="37">
        <f t="shared" ca="1" si="145"/>
        <v>2339</v>
      </c>
      <c r="K494" s="124">
        <f t="shared" ca="1" si="146"/>
        <v>0.17000000000000171</v>
      </c>
      <c r="L494" s="343">
        <f t="shared" ca="1" si="137"/>
        <v>0.20019402264826619</v>
      </c>
      <c r="M494" s="345">
        <f t="shared" ca="1" si="147"/>
        <v>0.54597136959754977</v>
      </c>
      <c r="N494" s="344">
        <f t="shared" ca="1" si="138"/>
        <v>0.36667494633616887</v>
      </c>
      <c r="O494" s="4"/>
      <c r="P494" s="4"/>
      <c r="Q494" s="3"/>
      <c r="S494" s="4"/>
      <c r="T494" s="4" t="b">
        <f t="shared" ca="1" si="139"/>
        <v>0</v>
      </c>
      <c r="U494" t="b">
        <f t="shared" ca="1" si="140"/>
        <v>0</v>
      </c>
      <c r="W494" s="317" t="b">
        <f t="shared" ca="1" si="141"/>
        <v>0</v>
      </c>
      <c r="X494" s="317" t="b">
        <f t="shared" ca="1" si="148"/>
        <v>1</v>
      </c>
      <c r="Y494" s="317" t="b">
        <f t="shared" ca="1" si="142"/>
        <v>0</v>
      </c>
      <c r="Z494" t="b">
        <f t="shared" ca="1" si="143"/>
        <v>0</v>
      </c>
      <c r="AA494" s="37" t="b">
        <f t="shared" ca="1" si="149"/>
        <v>0</v>
      </c>
      <c r="AB494" t="b">
        <f t="shared" ca="1" si="144"/>
        <v>0</v>
      </c>
      <c r="AD494" t="b">
        <f t="shared" ca="1" si="150"/>
        <v>0</v>
      </c>
      <c r="AE494" s="37" t="b">
        <f t="shared" ca="1" si="151"/>
        <v>0</v>
      </c>
      <c r="AF494" t="b">
        <f t="shared" ca="1" si="152"/>
        <v>0</v>
      </c>
      <c r="AG494" s="317" t="b">
        <f t="shared" ca="1" si="153"/>
        <v>0</v>
      </c>
      <c r="AH494" s="317" t="b">
        <f t="shared" ca="1" si="154"/>
        <v>1</v>
      </c>
      <c r="AI494" s="317" t="b">
        <f t="shared" ca="1" si="155"/>
        <v>0</v>
      </c>
    </row>
    <row r="495" spans="1:35" x14ac:dyDescent="0.25">
      <c r="A495">
        <v>463</v>
      </c>
      <c r="B495" s="169">
        <f ca="1">OFFSET(InputPriceData!B$15,CalculationsAndCharts!$A495+$A$11,0,1,1)</f>
        <v>41170</v>
      </c>
      <c r="C495" s="3">
        <f ca="1">OFFSET(InputPriceData!G$15,CalculationsAndCharts!$A495+$A$11,IF($C$7,8,0),1,1)</f>
        <v>1283100</v>
      </c>
      <c r="D495" s="4">
        <f ca="1">OFFSET(InputPriceData!C$15,CalculationsAndCharts!$A495+$A$11,IF($C$7,8,0),1,1)</f>
        <v>58</v>
      </c>
      <c r="E495" s="4">
        <f ca="1">OFFSET(InputPriceData!D$15,CalculationsAndCharts!$A495+$A$11,IF($C$7,8,0),1,1)</f>
        <v>58.01</v>
      </c>
      <c r="F495" s="4">
        <f ca="1">OFFSET(InputPriceData!E$15,CalculationsAndCharts!$A495+$A$11,IF($C$7,8,0),1,1)</f>
        <v>57.64</v>
      </c>
      <c r="G495" s="4">
        <f ca="1">OFFSET(InputPriceData!F$15,CalculationsAndCharts!$A495+$A$11,IF($C$7,8,0),1,1)</f>
        <v>57.87</v>
      </c>
      <c r="H495" s="133"/>
      <c r="I495" s="133"/>
      <c r="J495" s="37">
        <f t="shared" ca="1" si="145"/>
        <v>2338</v>
      </c>
      <c r="K495" s="124">
        <f t="shared" ca="1" si="146"/>
        <v>5.9999999999995168E-2</v>
      </c>
      <c r="L495" s="343">
        <f t="shared" ca="1" si="137"/>
        <v>0.25055191876063854</v>
      </c>
      <c r="M495" s="345">
        <f t="shared" ca="1" si="147"/>
        <v>0.5509297372326436</v>
      </c>
      <c r="N495" s="344">
        <f t="shared" ca="1" si="138"/>
        <v>0.45478016855502729</v>
      </c>
      <c r="O495" s="4"/>
      <c r="P495" s="4"/>
      <c r="Q495" s="3"/>
      <c r="S495" s="4"/>
      <c r="T495" s="4" t="b">
        <f t="shared" ca="1" si="139"/>
        <v>0</v>
      </c>
      <c r="U495" t="b">
        <f t="shared" ca="1" si="140"/>
        <v>0</v>
      </c>
      <c r="W495" s="317" t="b">
        <f t="shared" ca="1" si="141"/>
        <v>0</v>
      </c>
      <c r="X495" s="317" t="b">
        <f t="shared" ca="1" si="148"/>
        <v>1</v>
      </c>
      <c r="Y495" s="317" t="b">
        <f t="shared" ca="1" si="142"/>
        <v>0</v>
      </c>
      <c r="Z495" t="b">
        <f t="shared" ca="1" si="143"/>
        <v>0</v>
      </c>
      <c r="AA495" s="37" t="b">
        <f t="shared" ca="1" si="149"/>
        <v>0</v>
      </c>
      <c r="AB495" t="b">
        <f t="shared" ca="1" si="144"/>
        <v>0</v>
      </c>
      <c r="AD495" t="b">
        <f t="shared" ca="1" si="150"/>
        <v>0</v>
      </c>
      <c r="AE495" s="37" t="b">
        <f t="shared" ca="1" si="151"/>
        <v>0</v>
      </c>
      <c r="AF495" t="b">
        <f t="shared" ca="1" si="152"/>
        <v>0</v>
      </c>
      <c r="AG495" s="317" t="b">
        <f t="shared" ca="1" si="153"/>
        <v>0</v>
      </c>
      <c r="AH495" s="317" t="b">
        <f t="shared" ca="1" si="154"/>
        <v>1</v>
      </c>
      <c r="AI495" s="317" t="b">
        <f t="shared" ca="1" si="155"/>
        <v>0</v>
      </c>
    </row>
    <row r="496" spans="1:35" x14ac:dyDescent="0.25">
      <c r="A496">
        <v>464</v>
      </c>
      <c r="B496" s="169">
        <f ca="1">OFFSET(InputPriceData!B$15,CalculationsAndCharts!$A496+$A$11,0,1,1)</f>
        <v>41169</v>
      </c>
      <c r="C496" s="3">
        <f ca="1">OFFSET(InputPriceData!G$15,CalculationsAndCharts!$A496+$A$11,IF($C$7,8,0),1,1)</f>
        <v>4663300</v>
      </c>
      <c r="D496" s="4">
        <f ca="1">OFFSET(InputPriceData!C$15,CalculationsAndCharts!$A496+$A$11,IF($C$7,8,0),1,1)</f>
        <v>57.63</v>
      </c>
      <c r="E496" s="4">
        <f ca="1">OFFSET(InputPriceData!D$15,CalculationsAndCharts!$A496+$A$11,IF($C$7,8,0),1,1)</f>
        <v>58.09</v>
      </c>
      <c r="F496" s="4">
        <f ca="1">OFFSET(InputPriceData!E$15,CalculationsAndCharts!$A496+$A$11,IF($C$7,8,0),1,1)</f>
        <v>57.49</v>
      </c>
      <c r="G496" s="4">
        <f ca="1">OFFSET(InputPriceData!F$15,CalculationsAndCharts!$A496+$A$11,IF($C$7,8,0),1,1)</f>
        <v>57.98</v>
      </c>
      <c r="H496" s="133"/>
      <c r="I496" s="133"/>
      <c r="J496" s="37">
        <f t="shared" ca="1" si="145"/>
        <v>2337</v>
      </c>
      <c r="K496" s="124">
        <f t="shared" ca="1" si="146"/>
        <v>-0.42000000000000171</v>
      </c>
      <c r="L496" s="343">
        <f t="shared" ca="1" si="137"/>
        <v>0.31237288303063487</v>
      </c>
      <c r="M496" s="345">
        <f t="shared" ca="1" si="147"/>
        <v>0.55593313545170897</v>
      </c>
      <c r="N496" s="344">
        <f t="shared" ca="1" si="138"/>
        <v>0.5618893048654573</v>
      </c>
      <c r="O496" s="4"/>
      <c r="P496" s="4"/>
      <c r="Q496" s="3"/>
      <c r="S496" s="4"/>
      <c r="T496" s="4" t="b">
        <f t="shared" ca="1" si="139"/>
        <v>0</v>
      </c>
      <c r="U496" t="b">
        <f t="shared" ca="1" si="140"/>
        <v>0</v>
      </c>
      <c r="W496" s="317" t="b">
        <f t="shared" ca="1" si="141"/>
        <v>0</v>
      </c>
      <c r="X496" s="317" t="b">
        <f t="shared" ca="1" si="148"/>
        <v>1</v>
      </c>
      <c r="Y496" s="317" t="b">
        <f t="shared" ca="1" si="142"/>
        <v>0</v>
      </c>
      <c r="Z496" t="b">
        <f t="shared" ca="1" si="143"/>
        <v>0</v>
      </c>
      <c r="AA496" s="37" t="b">
        <f t="shared" ca="1" si="149"/>
        <v>0</v>
      </c>
      <c r="AB496" t="b">
        <f t="shared" ca="1" si="144"/>
        <v>0</v>
      </c>
      <c r="AD496" t="b">
        <f t="shared" ca="1" si="150"/>
        <v>0</v>
      </c>
      <c r="AE496" s="37" t="b">
        <f t="shared" ca="1" si="151"/>
        <v>0</v>
      </c>
      <c r="AF496" t="b">
        <f t="shared" ca="1" si="152"/>
        <v>0</v>
      </c>
      <c r="AG496" s="317" t="b">
        <f t="shared" ca="1" si="153"/>
        <v>0</v>
      </c>
      <c r="AH496" s="317" t="b">
        <f t="shared" ca="1" si="154"/>
        <v>1</v>
      </c>
      <c r="AI496" s="317" t="b">
        <f t="shared" ca="1" si="155"/>
        <v>0</v>
      </c>
    </row>
    <row r="497" spans="1:35" x14ac:dyDescent="0.25">
      <c r="A497">
        <v>465</v>
      </c>
      <c r="B497" s="169">
        <f ca="1">OFFSET(InputPriceData!B$15,CalculationsAndCharts!$A497+$A$11,0,1,1)</f>
        <v>41166</v>
      </c>
      <c r="C497" s="3">
        <f ca="1">OFFSET(InputPriceData!G$15,CalculationsAndCharts!$A497+$A$11,IF($C$7,8,0),1,1)</f>
        <v>2779900</v>
      </c>
      <c r="D497" s="4">
        <f ca="1">OFFSET(InputPriceData!C$15,CalculationsAndCharts!$A497+$A$11,IF($C$7,8,0),1,1)</f>
        <v>58.13</v>
      </c>
      <c r="E497" s="4">
        <f ca="1">OFFSET(InputPriceData!D$15,CalculationsAndCharts!$A497+$A$11,IF($C$7,8,0),1,1)</f>
        <v>58.54</v>
      </c>
      <c r="F497" s="4">
        <f ca="1">OFFSET(InputPriceData!E$15,CalculationsAndCharts!$A497+$A$11,IF($C$7,8,0),1,1)</f>
        <v>57.59</v>
      </c>
      <c r="G497" s="4">
        <f ca="1">OFFSET(InputPriceData!F$15,CalculationsAndCharts!$A497+$A$11,IF($C$7,8,0),1,1)</f>
        <v>57.81</v>
      </c>
      <c r="H497" s="133"/>
      <c r="I497" s="133"/>
      <c r="J497" s="37">
        <f t="shared" ca="1" si="145"/>
        <v>2336</v>
      </c>
      <c r="K497" s="124">
        <f t="shared" ca="1" si="146"/>
        <v>-7.0000000000000284E-2</v>
      </c>
      <c r="L497" s="343">
        <f t="shared" ca="1" si="137"/>
        <v>0.34810537551758924</v>
      </c>
      <c r="M497" s="345">
        <f t="shared" ca="1" si="147"/>
        <v>0.56098197321060439</v>
      </c>
      <c r="N497" s="344">
        <f t="shared" ca="1" si="138"/>
        <v>0.62052863040378514</v>
      </c>
      <c r="O497" s="4"/>
      <c r="P497" s="4"/>
      <c r="Q497" s="3"/>
      <c r="S497" s="4"/>
      <c r="T497" s="4" t="b">
        <f t="shared" ca="1" si="139"/>
        <v>0</v>
      </c>
      <c r="U497" t="b">
        <f t="shared" ca="1" si="140"/>
        <v>0</v>
      </c>
      <c r="W497" s="317" t="b">
        <f t="shared" ca="1" si="141"/>
        <v>0</v>
      </c>
      <c r="X497" s="317" t="b">
        <f t="shared" ca="1" si="148"/>
        <v>1</v>
      </c>
      <c r="Y497" s="317" t="b">
        <f t="shared" ca="1" si="142"/>
        <v>0</v>
      </c>
      <c r="Z497" t="b">
        <f t="shared" ca="1" si="143"/>
        <v>0</v>
      </c>
      <c r="AA497" s="37" t="b">
        <f t="shared" ca="1" si="149"/>
        <v>0</v>
      </c>
      <c r="AB497" t="b">
        <f t="shared" ca="1" si="144"/>
        <v>0</v>
      </c>
      <c r="AD497" t="b">
        <f t="shared" ca="1" si="150"/>
        <v>0</v>
      </c>
      <c r="AE497" s="37" t="b">
        <f t="shared" ca="1" si="151"/>
        <v>0</v>
      </c>
      <c r="AF497" t="b">
        <f t="shared" ca="1" si="152"/>
        <v>0</v>
      </c>
      <c r="AG497" s="317" t="b">
        <f t="shared" ca="1" si="153"/>
        <v>0</v>
      </c>
      <c r="AH497" s="317" t="b">
        <f t="shared" ca="1" si="154"/>
        <v>1</v>
      </c>
      <c r="AI497" s="317" t="b">
        <f t="shared" ca="1" si="155"/>
        <v>0</v>
      </c>
    </row>
    <row r="498" spans="1:35" x14ac:dyDescent="0.25">
      <c r="A498">
        <v>466</v>
      </c>
      <c r="B498" s="169">
        <f ca="1">OFFSET(InputPriceData!B$15,CalculationsAndCharts!$A498+$A$11,0,1,1)</f>
        <v>41165</v>
      </c>
      <c r="C498" s="3">
        <f ca="1">OFFSET(InputPriceData!G$15,CalculationsAndCharts!$A498+$A$11,IF($C$7,8,0),1,1)</f>
        <v>1743400</v>
      </c>
      <c r="D498" s="4">
        <f ca="1">OFFSET(InputPriceData!C$15,CalculationsAndCharts!$A498+$A$11,IF($C$7,8,0),1,1)</f>
        <v>57.83</v>
      </c>
      <c r="E498" s="4">
        <f ca="1">OFFSET(InputPriceData!D$15,CalculationsAndCharts!$A498+$A$11,IF($C$7,8,0),1,1)</f>
        <v>58.68</v>
      </c>
      <c r="F498" s="4">
        <f ca="1">OFFSET(InputPriceData!E$15,CalculationsAndCharts!$A498+$A$11,IF($C$7,8,0),1,1)</f>
        <v>57.53</v>
      </c>
      <c r="G498" s="4">
        <f ca="1">OFFSET(InputPriceData!F$15,CalculationsAndCharts!$A498+$A$11,IF($C$7,8,0),1,1)</f>
        <v>58.4</v>
      </c>
      <c r="H498" s="133"/>
      <c r="I498" s="133"/>
      <c r="J498" s="37">
        <f t="shared" ca="1" si="145"/>
        <v>2335</v>
      </c>
      <c r="K498" s="124">
        <f t="shared" ca="1" si="146"/>
        <v>1.009999999999998</v>
      </c>
      <c r="L498" s="343">
        <f t="shared" ca="1" si="137"/>
        <v>0.3307479072921119</v>
      </c>
      <c r="M498" s="345">
        <f t="shared" ca="1" si="147"/>
        <v>0.56607666317921734</v>
      </c>
      <c r="N498" s="344">
        <f t="shared" ca="1" si="138"/>
        <v>0.58428112092548601</v>
      </c>
      <c r="O498" s="4"/>
      <c r="P498" s="4"/>
      <c r="Q498" s="3"/>
      <c r="S498" s="4"/>
      <c r="T498" s="4" t="b">
        <f t="shared" ca="1" si="139"/>
        <v>0</v>
      </c>
      <c r="U498" t="b">
        <f t="shared" ca="1" si="140"/>
        <v>0</v>
      </c>
      <c r="W498" s="317" t="b">
        <f t="shared" ca="1" si="141"/>
        <v>0</v>
      </c>
      <c r="X498" s="317" t="b">
        <f t="shared" ca="1" si="148"/>
        <v>1</v>
      </c>
      <c r="Y498" s="317" t="b">
        <f t="shared" ca="1" si="142"/>
        <v>0</v>
      </c>
      <c r="Z498" t="b">
        <f t="shared" ca="1" si="143"/>
        <v>0</v>
      </c>
      <c r="AA498" s="37" t="b">
        <f t="shared" ca="1" si="149"/>
        <v>0</v>
      </c>
      <c r="AB498" t="b">
        <f t="shared" ca="1" si="144"/>
        <v>0</v>
      </c>
      <c r="AD498" t="b">
        <f t="shared" ca="1" si="150"/>
        <v>0</v>
      </c>
      <c r="AE498" s="37" t="b">
        <f t="shared" ca="1" si="151"/>
        <v>0</v>
      </c>
      <c r="AF498" t="b">
        <f t="shared" ca="1" si="152"/>
        <v>0</v>
      </c>
      <c r="AG498" s="317" t="b">
        <f t="shared" ca="1" si="153"/>
        <v>0</v>
      </c>
      <c r="AH498" s="317" t="b">
        <f t="shared" ca="1" si="154"/>
        <v>1</v>
      </c>
      <c r="AI498" s="317" t="b">
        <f t="shared" ca="1" si="155"/>
        <v>0</v>
      </c>
    </row>
    <row r="499" spans="1:35" x14ac:dyDescent="0.25">
      <c r="A499">
        <v>467</v>
      </c>
      <c r="B499" s="169">
        <f ca="1">OFFSET(InputPriceData!B$15,CalculationsAndCharts!$A499+$A$11,0,1,1)</f>
        <v>41164</v>
      </c>
      <c r="C499" s="3">
        <f ca="1">OFFSET(InputPriceData!G$15,CalculationsAndCharts!$A499+$A$11,IF($C$7,8,0),1,1)</f>
        <v>1522400</v>
      </c>
      <c r="D499" s="4">
        <f ca="1">OFFSET(InputPriceData!C$15,CalculationsAndCharts!$A499+$A$11,IF($C$7,8,0),1,1)</f>
        <v>57.39</v>
      </c>
      <c r="E499" s="4">
        <f ca="1">OFFSET(InputPriceData!D$15,CalculationsAndCharts!$A499+$A$11,IF($C$7,8,0),1,1)</f>
        <v>57.93</v>
      </c>
      <c r="F499" s="4">
        <f ca="1">OFFSET(InputPriceData!E$15,CalculationsAndCharts!$A499+$A$11,IF($C$7,8,0),1,1)</f>
        <v>57.3</v>
      </c>
      <c r="G499" s="4">
        <f ca="1">OFFSET(InputPriceData!F$15,CalculationsAndCharts!$A499+$A$11,IF($C$7,8,0),1,1)</f>
        <v>57.88</v>
      </c>
      <c r="H499" s="133"/>
      <c r="I499" s="133"/>
      <c r="J499" s="37">
        <f t="shared" ca="1" si="145"/>
        <v>2334</v>
      </c>
      <c r="K499" s="124">
        <f t="shared" ca="1" si="146"/>
        <v>0.53999999999999915</v>
      </c>
      <c r="L499" s="343">
        <f t="shared" ca="1" si="137"/>
        <v>0.32083956208882447</v>
      </c>
      <c r="M499" s="345">
        <f t="shared" ca="1" si="147"/>
        <v>0.57121762177519408</v>
      </c>
      <c r="N499" s="344">
        <f t="shared" ca="1" si="138"/>
        <v>0.56167658324639835</v>
      </c>
      <c r="O499" s="4"/>
      <c r="P499" s="4"/>
      <c r="Q499" s="3"/>
      <c r="S499" s="4"/>
      <c r="T499" s="4" t="b">
        <f t="shared" ca="1" si="139"/>
        <v>0</v>
      </c>
      <c r="U499" t="b">
        <f t="shared" ca="1" si="140"/>
        <v>0</v>
      </c>
      <c r="W499" s="317" t="b">
        <f t="shared" ca="1" si="141"/>
        <v>0</v>
      </c>
      <c r="X499" s="317" t="b">
        <f t="shared" ca="1" si="148"/>
        <v>1</v>
      </c>
      <c r="Y499" s="317" t="b">
        <f t="shared" ca="1" si="142"/>
        <v>0</v>
      </c>
      <c r="Z499" t="b">
        <f t="shared" ca="1" si="143"/>
        <v>0</v>
      </c>
      <c r="AA499" s="37" t="b">
        <f t="shared" ca="1" si="149"/>
        <v>0</v>
      </c>
      <c r="AB499" t="b">
        <f t="shared" ca="1" si="144"/>
        <v>0</v>
      </c>
      <c r="AD499" t="b">
        <f t="shared" ca="1" si="150"/>
        <v>0</v>
      </c>
      <c r="AE499" s="37" t="b">
        <f t="shared" ca="1" si="151"/>
        <v>0</v>
      </c>
      <c r="AF499" t="b">
        <f t="shared" ca="1" si="152"/>
        <v>0</v>
      </c>
      <c r="AG499" s="317" t="b">
        <f t="shared" ca="1" si="153"/>
        <v>0</v>
      </c>
      <c r="AH499" s="317" t="b">
        <f t="shared" ca="1" si="154"/>
        <v>1</v>
      </c>
      <c r="AI499" s="317" t="b">
        <f t="shared" ca="1" si="155"/>
        <v>0</v>
      </c>
    </row>
    <row r="500" spans="1:35" x14ac:dyDescent="0.25">
      <c r="A500">
        <v>468</v>
      </c>
      <c r="B500" s="169">
        <f ca="1">OFFSET(InputPriceData!B$15,CalculationsAndCharts!$A500+$A$11,0,1,1)</f>
        <v>41163</v>
      </c>
      <c r="C500" s="3">
        <f ca="1">OFFSET(InputPriceData!G$15,CalculationsAndCharts!$A500+$A$11,IF($C$7,8,0),1,1)</f>
        <v>1536200</v>
      </c>
      <c r="D500" s="4">
        <f ca="1">OFFSET(InputPriceData!C$15,CalculationsAndCharts!$A500+$A$11,IF($C$7,8,0),1,1)</f>
        <v>57.31</v>
      </c>
      <c r="E500" s="4">
        <f ca="1">OFFSET(InputPriceData!D$15,CalculationsAndCharts!$A500+$A$11,IF($C$7,8,0),1,1)</f>
        <v>57.56</v>
      </c>
      <c r="F500" s="4">
        <f ca="1">OFFSET(InputPriceData!E$15,CalculationsAndCharts!$A500+$A$11,IF($C$7,8,0),1,1)</f>
        <v>57.18</v>
      </c>
      <c r="G500" s="4">
        <f ca="1">OFFSET(InputPriceData!F$15,CalculationsAndCharts!$A500+$A$11,IF($C$7,8,0),1,1)</f>
        <v>57.39</v>
      </c>
      <c r="H500" s="133"/>
      <c r="I500" s="133"/>
      <c r="J500" s="37">
        <f t="shared" ca="1" si="145"/>
        <v>2333</v>
      </c>
      <c r="K500" s="124">
        <f t="shared" ca="1" si="146"/>
        <v>-0.42999999999999972</v>
      </c>
      <c r="L500" s="343">
        <f t="shared" ca="1" si="137"/>
        <v>0.36134509801368608</v>
      </c>
      <c r="M500" s="345">
        <f t="shared" ca="1" si="147"/>
        <v>0.57640526919797586</v>
      </c>
      <c r="N500" s="344">
        <f t="shared" ca="1" si="138"/>
        <v>0.6268941616659236</v>
      </c>
      <c r="O500" s="4"/>
      <c r="P500" s="4"/>
      <c r="Q500" s="3"/>
      <c r="S500" s="4"/>
      <c r="T500" s="4" t="b">
        <f t="shared" ca="1" si="139"/>
        <v>0</v>
      </c>
      <c r="U500" t="b">
        <f t="shared" ca="1" si="140"/>
        <v>0</v>
      </c>
      <c r="W500" s="317" t="b">
        <f t="shared" ca="1" si="141"/>
        <v>0</v>
      </c>
      <c r="X500" s="317" t="b">
        <f t="shared" ca="1" si="148"/>
        <v>1</v>
      </c>
      <c r="Y500" s="317" t="b">
        <f t="shared" ca="1" si="142"/>
        <v>0</v>
      </c>
      <c r="Z500" t="b">
        <f t="shared" ca="1" si="143"/>
        <v>0</v>
      </c>
      <c r="AA500" s="37" t="b">
        <f t="shared" ca="1" si="149"/>
        <v>0</v>
      </c>
      <c r="AB500" t="b">
        <f t="shared" ca="1" si="144"/>
        <v>0</v>
      </c>
      <c r="AD500" t="b">
        <f t="shared" ca="1" si="150"/>
        <v>0</v>
      </c>
      <c r="AE500" s="37" t="b">
        <f t="shared" ca="1" si="151"/>
        <v>0</v>
      </c>
      <c r="AF500" t="b">
        <f t="shared" ca="1" si="152"/>
        <v>0</v>
      </c>
      <c r="AG500" s="317" t="b">
        <f t="shared" ca="1" si="153"/>
        <v>0</v>
      </c>
      <c r="AH500" s="317" t="b">
        <f t="shared" ca="1" si="154"/>
        <v>1</v>
      </c>
      <c r="AI500" s="317" t="b">
        <f t="shared" ca="1" si="155"/>
        <v>0</v>
      </c>
    </row>
    <row r="501" spans="1:35" x14ac:dyDescent="0.25">
      <c r="A501">
        <v>469</v>
      </c>
      <c r="B501" s="169">
        <f ca="1">OFFSET(InputPriceData!B$15,CalculationsAndCharts!$A501+$A$11,0,1,1)</f>
        <v>41162</v>
      </c>
      <c r="C501" s="3">
        <f ca="1">OFFSET(InputPriceData!G$15,CalculationsAndCharts!$A501+$A$11,IF($C$7,8,0),1,1)</f>
        <v>1169100</v>
      </c>
      <c r="D501" s="4">
        <f ca="1">OFFSET(InputPriceData!C$15,CalculationsAndCharts!$A501+$A$11,IF($C$7,8,0),1,1)</f>
        <v>57.52</v>
      </c>
      <c r="E501" s="4">
        <f ca="1">OFFSET(InputPriceData!D$15,CalculationsAndCharts!$A501+$A$11,IF($C$7,8,0),1,1)</f>
        <v>57.71</v>
      </c>
      <c r="F501" s="4">
        <f ca="1">OFFSET(InputPriceData!E$15,CalculationsAndCharts!$A501+$A$11,IF($C$7,8,0),1,1)</f>
        <v>57.33</v>
      </c>
      <c r="G501" s="4">
        <f ca="1">OFFSET(InputPriceData!F$15,CalculationsAndCharts!$A501+$A$11,IF($C$7,8,0),1,1)</f>
        <v>57.34</v>
      </c>
      <c r="H501" s="133"/>
      <c r="I501" s="133"/>
      <c r="J501" s="37">
        <f t="shared" ca="1" si="145"/>
        <v>2332</v>
      </c>
      <c r="K501" s="124">
        <f t="shared" ca="1" si="146"/>
        <v>-0.63999999999999346</v>
      </c>
      <c r="L501" s="343">
        <f t="shared" ca="1" si="137"/>
        <v>0.38676075187362324</v>
      </c>
      <c r="M501" s="345">
        <f t="shared" ca="1" si="147"/>
        <v>0.58164002946314419</v>
      </c>
      <c r="N501" s="344">
        <f t="shared" ca="1" si="138"/>
        <v>0.66494864913373442</v>
      </c>
      <c r="O501" s="4"/>
      <c r="P501" s="4"/>
      <c r="Q501" s="3"/>
      <c r="S501" s="4"/>
      <c r="T501" s="4" t="b">
        <f t="shared" ca="1" si="139"/>
        <v>0</v>
      </c>
      <c r="U501" t="b">
        <f t="shared" ca="1" si="140"/>
        <v>0</v>
      </c>
      <c r="W501" s="317" t="b">
        <f t="shared" ca="1" si="141"/>
        <v>0</v>
      </c>
      <c r="X501" s="317" t="b">
        <f t="shared" ca="1" si="148"/>
        <v>1</v>
      </c>
      <c r="Y501" s="317" t="b">
        <f t="shared" ca="1" si="142"/>
        <v>0</v>
      </c>
      <c r="Z501" t="b">
        <f t="shared" ca="1" si="143"/>
        <v>0</v>
      </c>
      <c r="AA501" s="37" t="b">
        <f t="shared" ca="1" si="149"/>
        <v>0</v>
      </c>
      <c r="AB501" t="b">
        <f t="shared" ca="1" si="144"/>
        <v>0</v>
      </c>
      <c r="AD501" t="b">
        <f t="shared" ca="1" si="150"/>
        <v>0</v>
      </c>
      <c r="AE501" s="37" t="b">
        <f t="shared" ca="1" si="151"/>
        <v>0</v>
      </c>
      <c r="AF501" t="b">
        <f t="shared" ca="1" si="152"/>
        <v>0</v>
      </c>
      <c r="AG501" s="317" t="b">
        <f t="shared" ca="1" si="153"/>
        <v>0</v>
      </c>
      <c r="AH501" s="317" t="b">
        <f t="shared" ca="1" si="154"/>
        <v>1</v>
      </c>
      <c r="AI501" s="317" t="b">
        <f t="shared" ca="1" si="155"/>
        <v>0</v>
      </c>
    </row>
    <row r="502" spans="1:35" x14ac:dyDescent="0.25">
      <c r="A502">
        <v>470</v>
      </c>
      <c r="B502" s="169">
        <f ca="1">OFFSET(InputPriceData!B$15,CalculationsAndCharts!$A502+$A$11,0,1,1)</f>
        <v>41159</v>
      </c>
      <c r="C502" s="3">
        <f ca="1">OFFSET(InputPriceData!G$15,CalculationsAndCharts!$A502+$A$11,IF($C$7,8,0),1,1)</f>
        <v>1234200</v>
      </c>
      <c r="D502" s="4">
        <f ca="1">OFFSET(InputPriceData!C$15,CalculationsAndCharts!$A502+$A$11,IF($C$7,8,0),1,1)</f>
        <v>58</v>
      </c>
      <c r="E502" s="4">
        <f ca="1">OFFSET(InputPriceData!D$15,CalculationsAndCharts!$A502+$A$11,IF($C$7,8,0),1,1)</f>
        <v>58</v>
      </c>
      <c r="F502" s="4">
        <f ca="1">OFFSET(InputPriceData!E$15,CalculationsAndCharts!$A502+$A$11,IF($C$7,8,0),1,1)</f>
        <v>57.57</v>
      </c>
      <c r="G502" s="4">
        <f ca="1">OFFSET(InputPriceData!F$15,CalculationsAndCharts!$A502+$A$11,IF($C$7,8,0),1,1)</f>
        <v>57.82</v>
      </c>
      <c r="H502" s="133"/>
      <c r="I502" s="133"/>
      <c r="J502" s="37">
        <f t="shared" ca="1" si="145"/>
        <v>2331</v>
      </c>
      <c r="K502" s="124">
        <f t="shared" ca="1" si="146"/>
        <v>0.97999999999999687</v>
      </c>
      <c r="L502" s="343">
        <f t="shared" ca="1" si="137"/>
        <v>0.31282412683869154</v>
      </c>
      <c r="M502" s="345">
        <f t="shared" ca="1" si="147"/>
        <v>0.58692233043707787</v>
      </c>
      <c r="N502" s="344">
        <f t="shared" ca="1" si="138"/>
        <v>0.53299067119448862</v>
      </c>
      <c r="O502" s="4"/>
      <c r="P502" s="4"/>
      <c r="Q502" s="3"/>
      <c r="S502" s="4"/>
      <c r="T502" s="4" t="b">
        <f t="shared" ca="1" si="139"/>
        <v>0</v>
      </c>
      <c r="U502" t="b">
        <f t="shared" ca="1" si="140"/>
        <v>0</v>
      </c>
      <c r="W502" s="317" t="b">
        <f t="shared" ca="1" si="141"/>
        <v>0</v>
      </c>
      <c r="X502" s="317" t="b">
        <f t="shared" ca="1" si="148"/>
        <v>1</v>
      </c>
      <c r="Y502" s="317" t="b">
        <f t="shared" ca="1" si="142"/>
        <v>0</v>
      </c>
      <c r="Z502" t="b">
        <f t="shared" ca="1" si="143"/>
        <v>0</v>
      </c>
      <c r="AA502" s="37" t="b">
        <f t="shared" ca="1" si="149"/>
        <v>0</v>
      </c>
      <c r="AB502" t="b">
        <f t="shared" ca="1" si="144"/>
        <v>0</v>
      </c>
      <c r="AD502" t="b">
        <f t="shared" ca="1" si="150"/>
        <v>0</v>
      </c>
      <c r="AE502" s="37" t="b">
        <f t="shared" ca="1" si="151"/>
        <v>0</v>
      </c>
      <c r="AF502" t="b">
        <f t="shared" ca="1" si="152"/>
        <v>0</v>
      </c>
      <c r="AG502" s="317" t="b">
        <f t="shared" ca="1" si="153"/>
        <v>0</v>
      </c>
      <c r="AH502" s="317" t="b">
        <f t="shared" ca="1" si="154"/>
        <v>1</v>
      </c>
      <c r="AI502" s="317" t="b">
        <f t="shared" ca="1" si="155"/>
        <v>0</v>
      </c>
    </row>
    <row r="503" spans="1:35" x14ac:dyDescent="0.25">
      <c r="A503">
        <v>471</v>
      </c>
      <c r="B503" s="169">
        <f ca="1">OFFSET(InputPriceData!B$15,CalculationsAndCharts!$A503+$A$11,0,1,1)</f>
        <v>41158</v>
      </c>
      <c r="C503" s="3">
        <f ca="1">OFFSET(InputPriceData!G$15,CalculationsAndCharts!$A503+$A$11,IF($C$7,8,0),1,1)</f>
        <v>1501900</v>
      </c>
      <c r="D503" s="4">
        <f ca="1">OFFSET(InputPriceData!C$15,CalculationsAndCharts!$A503+$A$11,IF($C$7,8,0),1,1)</f>
        <v>57.09</v>
      </c>
      <c r="E503" s="4">
        <f ca="1">OFFSET(InputPriceData!D$15,CalculationsAndCharts!$A503+$A$11,IF($C$7,8,0),1,1)</f>
        <v>58</v>
      </c>
      <c r="F503" s="4">
        <f ca="1">OFFSET(InputPriceData!E$15,CalculationsAndCharts!$A503+$A$11,IF($C$7,8,0),1,1)</f>
        <v>57</v>
      </c>
      <c r="G503" s="4">
        <f ca="1">OFFSET(InputPriceData!F$15,CalculationsAndCharts!$A503+$A$11,IF($C$7,8,0),1,1)</f>
        <v>57.98</v>
      </c>
      <c r="H503" s="133"/>
      <c r="I503" s="133"/>
      <c r="J503" s="37">
        <f t="shared" ca="1" si="145"/>
        <v>2330</v>
      </c>
      <c r="K503" s="124">
        <f t="shared" ca="1" si="146"/>
        <v>1.529999999999994</v>
      </c>
      <c r="L503" s="343">
        <f t="shared" ca="1" si="137"/>
        <v>0.17993979857287579</v>
      </c>
      <c r="M503" s="345">
        <f t="shared" ca="1" si="147"/>
        <v>0.59225260387192524</v>
      </c>
      <c r="N503" s="344">
        <f t="shared" ca="1" si="138"/>
        <v>0.30382272259589393</v>
      </c>
      <c r="O503" s="4"/>
      <c r="P503" s="4"/>
      <c r="Q503" s="3"/>
      <c r="S503" s="4"/>
      <c r="T503" s="4" t="b">
        <f t="shared" ca="1" si="139"/>
        <v>0</v>
      </c>
      <c r="U503" t="b">
        <f t="shared" ca="1" si="140"/>
        <v>0</v>
      </c>
      <c r="W503" s="317" t="b">
        <f t="shared" ca="1" si="141"/>
        <v>0</v>
      </c>
      <c r="X503" s="317" t="b">
        <f t="shared" ca="1" si="148"/>
        <v>1</v>
      </c>
      <c r="Y503" s="317" t="b">
        <f t="shared" ca="1" si="142"/>
        <v>0</v>
      </c>
      <c r="Z503" t="b">
        <f t="shared" ca="1" si="143"/>
        <v>0</v>
      </c>
      <c r="AA503" s="37" t="b">
        <f t="shared" ca="1" si="149"/>
        <v>0</v>
      </c>
      <c r="AB503" t="b">
        <f t="shared" ca="1" si="144"/>
        <v>0</v>
      </c>
      <c r="AD503" t="b">
        <f t="shared" ca="1" si="150"/>
        <v>0</v>
      </c>
      <c r="AE503" s="37" t="b">
        <f t="shared" ca="1" si="151"/>
        <v>0</v>
      </c>
      <c r="AF503" t="b">
        <f t="shared" ca="1" si="152"/>
        <v>0</v>
      </c>
      <c r="AG503" s="317" t="b">
        <f t="shared" ca="1" si="153"/>
        <v>0</v>
      </c>
      <c r="AH503" s="317" t="b">
        <f t="shared" ca="1" si="154"/>
        <v>1</v>
      </c>
      <c r="AI503" s="317" t="b">
        <f t="shared" ca="1" si="155"/>
        <v>0</v>
      </c>
    </row>
    <row r="504" spans="1:35" x14ac:dyDescent="0.25">
      <c r="A504">
        <v>472</v>
      </c>
      <c r="B504" s="169">
        <f ca="1">OFFSET(InputPriceData!B$15,CalculationsAndCharts!$A504+$A$11,0,1,1)</f>
        <v>41157</v>
      </c>
      <c r="C504" s="3">
        <f ca="1">OFFSET(InputPriceData!G$15,CalculationsAndCharts!$A504+$A$11,IF($C$7,8,0),1,1)</f>
        <v>1866300</v>
      </c>
      <c r="D504" s="4">
        <f ca="1">OFFSET(InputPriceData!C$15,CalculationsAndCharts!$A504+$A$11,IF($C$7,8,0),1,1)</f>
        <v>56.65</v>
      </c>
      <c r="E504" s="4">
        <f ca="1">OFFSET(InputPriceData!D$15,CalculationsAndCharts!$A504+$A$11,IF($C$7,8,0),1,1)</f>
        <v>57.07</v>
      </c>
      <c r="F504" s="4">
        <f ca="1">OFFSET(InputPriceData!E$15,CalculationsAndCharts!$A504+$A$11,IF($C$7,8,0),1,1)</f>
        <v>56.41</v>
      </c>
      <c r="G504" s="4">
        <f ca="1">OFFSET(InputPriceData!F$15,CalculationsAndCharts!$A504+$A$11,IF($C$7,8,0),1,1)</f>
        <v>56.84</v>
      </c>
      <c r="H504" s="133"/>
      <c r="I504" s="133"/>
      <c r="J504" s="37">
        <f t="shared" ca="1" si="145"/>
        <v>2329</v>
      </c>
      <c r="K504" s="124">
        <f t="shared" ca="1" si="146"/>
        <v>0.32000000000000028</v>
      </c>
      <c r="L504" s="343">
        <f t="shared" ca="1" si="137"/>
        <v>0.10519066862349757</v>
      </c>
      <c r="M504" s="345">
        <f t="shared" ca="1" si="147"/>
        <v>0.59763128544089328</v>
      </c>
      <c r="N504" s="344">
        <f t="shared" ca="1" si="138"/>
        <v>0.17601265393242388</v>
      </c>
      <c r="O504" s="4"/>
      <c r="P504" s="4"/>
      <c r="Q504" s="3"/>
      <c r="S504" s="4"/>
      <c r="T504" s="4" t="b">
        <f t="shared" ca="1" si="139"/>
        <v>0</v>
      </c>
      <c r="U504" t="b">
        <f t="shared" ca="1" si="140"/>
        <v>0</v>
      </c>
      <c r="W504" s="317" t="b">
        <f t="shared" ca="1" si="141"/>
        <v>0</v>
      </c>
      <c r="X504" s="317" t="b">
        <f t="shared" ca="1" si="148"/>
        <v>1</v>
      </c>
      <c r="Y504" s="317" t="b">
        <f t="shared" ca="1" si="142"/>
        <v>0</v>
      </c>
      <c r="Z504" t="b">
        <f t="shared" ca="1" si="143"/>
        <v>0</v>
      </c>
      <c r="AA504" s="37" t="b">
        <f t="shared" ca="1" si="149"/>
        <v>0</v>
      </c>
      <c r="AB504" t="b">
        <f t="shared" ca="1" si="144"/>
        <v>0</v>
      </c>
      <c r="AD504" t="b">
        <f t="shared" ca="1" si="150"/>
        <v>0</v>
      </c>
      <c r="AE504" s="37" t="b">
        <f t="shared" ca="1" si="151"/>
        <v>0</v>
      </c>
      <c r="AF504" t="b">
        <f t="shared" ca="1" si="152"/>
        <v>0</v>
      </c>
      <c r="AG504" s="317" t="b">
        <f t="shared" ca="1" si="153"/>
        <v>0</v>
      </c>
      <c r="AH504" s="317" t="b">
        <f t="shared" ca="1" si="154"/>
        <v>1</v>
      </c>
      <c r="AI504" s="317" t="b">
        <f t="shared" ca="1" si="155"/>
        <v>0</v>
      </c>
    </row>
    <row r="505" spans="1:35" x14ac:dyDescent="0.25">
      <c r="A505">
        <v>473</v>
      </c>
      <c r="B505" s="169">
        <f ca="1">OFFSET(InputPriceData!B$15,CalculationsAndCharts!$A505+$A$11,0,1,1)</f>
        <v>41156</v>
      </c>
      <c r="C505" s="3">
        <f ca="1">OFFSET(InputPriceData!G$15,CalculationsAndCharts!$A505+$A$11,IF($C$7,8,0),1,1)</f>
        <v>1483200</v>
      </c>
      <c r="D505" s="4">
        <f ca="1">OFFSET(InputPriceData!C$15,CalculationsAndCharts!$A505+$A$11,IF($C$7,8,0),1,1)</f>
        <v>56.52</v>
      </c>
      <c r="E505" s="4">
        <f ca="1">OFFSET(InputPriceData!D$15,CalculationsAndCharts!$A505+$A$11,IF($C$7,8,0),1,1)</f>
        <v>56.62</v>
      </c>
      <c r="F505" s="4">
        <f ca="1">OFFSET(InputPriceData!E$15,CalculationsAndCharts!$A505+$A$11,IF($C$7,8,0),1,1)</f>
        <v>56</v>
      </c>
      <c r="G505" s="4">
        <f ca="1">OFFSET(InputPriceData!F$15,CalculationsAndCharts!$A505+$A$11,IF($C$7,8,0),1,1)</f>
        <v>56.45</v>
      </c>
      <c r="H505" s="133"/>
      <c r="I505" s="133"/>
      <c r="J505" s="37">
        <f t="shared" ca="1" si="145"/>
        <v>2328</v>
      </c>
      <c r="K505" s="124">
        <f t="shared" ca="1" si="146"/>
        <v>0.15000000000000568</v>
      </c>
      <c r="L505" s="343">
        <f t="shared" ca="1" si="137"/>
        <v>8.9641804609478265E-2</v>
      </c>
      <c r="M505" s="345">
        <f t="shared" ca="1" si="147"/>
        <v>0.60305881477385803</v>
      </c>
      <c r="N505" s="344">
        <f t="shared" ca="1" si="138"/>
        <v>0.14864521073801598</v>
      </c>
      <c r="O505" s="4"/>
      <c r="P505" s="4"/>
      <c r="Q505" s="3"/>
      <c r="S505" s="4"/>
      <c r="T505" s="4" t="b">
        <f t="shared" ca="1" si="139"/>
        <v>0</v>
      </c>
      <c r="U505" t="b">
        <f t="shared" ca="1" si="140"/>
        <v>0</v>
      </c>
      <c r="W505" s="317" t="b">
        <f t="shared" ca="1" si="141"/>
        <v>0</v>
      </c>
      <c r="X505" s="317" t="b">
        <f t="shared" ca="1" si="148"/>
        <v>1</v>
      </c>
      <c r="Y505" s="317" t="b">
        <f t="shared" ca="1" si="142"/>
        <v>0</v>
      </c>
      <c r="Z505" t="b">
        <f t="shared" ca="1" si="143"/>
        <v>0</v>
      </c>
      <c r="AA505" s="37" t="b">
        <f t="shared" ca="1" si="149"/>
        <v>0</v>
      </c>
      <c r="AB505" t="b">
        <f t="shared" ca="1" si="144"/>
        <v>0</v>
      </c>
      <c r="AD505" t="b">
        <f t="shared" ca="1" si="150"/>
        <v>0</v>
      </c>
      <c r="AE505" s="37" t="b">
        <f t="shared" ca="1" si="151"/>
        <v>0</v>
      </c>
      <c r="AF505" t="b">
        <f t="shared" ca="1" si="152"/>
        <v>0</v>
      </c>
      <c r="AG505" s="317" t="b">
        <f t="shared" ca="1" si="153"/>
        <v>0</v>
      </c>
      <c r="AH505" s="317" t="b">
        <f t="shared" ca="1" si="154"/>
        <v>1</v>
      </c>
      <c r="AI505" s="317" t="b">
        <f t="shared" ca="1" si="155"/>
        <v>0</v>
      </c>
    </row>
    <row r="506" spans="1:35" x14ac:dyDescent="0.25">
      <c r="A506">
        <v>474</v>
      </c>
      <c r="B506" s="169">
        <f ca="1">OFFSET(InputPriceData!B$15,CalculationsAndCharts!$A506+$A$11,0,1,1)</f>
        <v>41152</v>
      </c>
      <c r="C506" s="3">
        <f ca="1">OFFSET(InputPriceData!G$15,CalculationsAndCharts!$A506+$A$11,IF($C$7,8,0),1,1)</f>
        <v>1320100</v>
      </c>
      <c r="D506" s="4">
        <f ca="1">OFFSET(InputPriceData!C$15,CalculationsAndCharts!$A506+$A$11,IF($C$7,8,0),1,1)</f>
        <v>56.64</v>
      </c>
      <c r="E506" s="4">
        <f ca="1">OFFSET(InputPriceData!D$15,CalculationsAndCharts!$A506+$A$11,IF($C$7,8,0),1,1)</f>
        <v>56.73</v>
      </c>
      <c r="F506" s="4">
        <f ca="1">OFFSET(InputPriceData!E$15,CalculationsAndCharts!$A506+$A$11,IF($C$7,8,0),1,1)</f>
        <v>56.17</v>
      </c>
      <c r="G506" s="4">
        <f ca="1">OFFSET(InputPriceData!F$15,CalculationsAndCharts!$A506+$A$11,IF($C$7,8,0),1,1)</f>
        <v>56.52</v>
      </c>
      <c r="H506" s="133"/>
      <c r="I506" s="133"/>
      <c r="J506" s="37">
        <f t="shared" ca="1" si="145"/>
        <v>2327</v>
      </c>
      <c r="K506" s="124">
        <f t="shared" ca="1" si="146"/>
        <v>-0.21999999999999886</v>
      </c>
      <c r="L506" s="343">
        <f t="shared" ca="1" si="137"/>
        <v>8.3305879865491705E-2</v>
      </c>
      <c r="M506" s="345">
        <f t="shared" ca="1" si="147"/>
        <v>0.6085356354932977</v>
      </c>
      <c r="N506" s="344">
        <f t="shared" ca="1" si="138"/>
        <v>0.13689564752927147</v>
      </c>
      <c r="O506" s="4"/>
      <c r="P506" s="4"/>
      <c r="Q506" s="3"/>
      <c r="S506" s="4"/>
      <c r="T506" s="4" t="b">
        <f t="shared" ca="1" si="139"/>
        <v>0</v>
      </c>
      <c r="U506" t="b">
        <f t="shared" ca="1" si="140"/>
        <v>0</v>
      </c>
      <c r="W506" s="317" t="b">
        <f t="shared" ca="1" si="141"/>
        <v>0</v>
      </c>
      <c r="X506" s="317" t="b">
        <f t="shared" ca="1" si="148"/>
        <v>1</v>
      </c>
      <c r="Y506" s="317" t="b">
        <f t="shared" ca="1" si="142"/>
        <v>0</v>
      </c>
      <c r="Z506" t="b">
        <f t="shared" ca="1" si="143"/>
        <v>0</v>
      </c>
      <c r="AA506" s="37" t="b">
        <f t="shared" ca="1" si="149"/>
        <v>0</v>
      </c>
      <c r="AB506" t="b">
        <f t="shared" ca="1" si="144"/>
        <v>0</v>
      </c>
      <c r="AD506" t="b">
        <f t="shared" ca="1" si="150"/>
        <v>0</v>
      </c>
      <c r="AE506" s="37" t="b">
        <f t="shared" ca="1" si="151"/>
        <v>0</v>
      </c>
      <c r="AF506" t="b">
        <f t="shared" ca="1" si="152"/>
        <v>0</v>
      </c>
      <c r="AG506" s="317" t="b">
        <f t="shared" ca="1" si="153"/>
        <v>0</v>
      </c>
      <c r="AH506" s="317" t="b">
        <f t="shared" ca="1" si="154"/>
        <v>1</v>
      </c>
      <c r="AI506" s="317" t="b">
        <f t="shared" ca="1" si="155"/>
        <v>0</v>
      </c>
    </row>
    <row r="507" spans="1:35" x14ac:dyDescent="0.25">
      <c r="A507">
        <v>475</v>
      </c>
      <c r="B507" s="169">
        <f ca="1">OFFSET(InputPriceData!B$15,CalculationsAndCharts!$A507+$A$11,0,1,1)</f>
        <v>41151</v>
      </c>
      <c r="C507" s="3">
        <f ca="1">OFFSET(InputPriceData!G$15,CalculationsAndCharts!$A507+$A$11,IF($C$7,8,0),1,1)</f>
        <v>982400</v>
      </c>
      <c r="D507" s="4">
        <f ca="1">OFFSET(InputPriceData!C$15,CalculationsAndCharts!$A507+$A$11,IF($C$7,8,0),1,1)</f>
        <v>56.39</v>
      </c>
      <c r="E507" s="4">
        <f ca="1">OFFSET(InputPriceData!D$15,CalculationsAndCharts!$A507+$A$11,IF($C$7,8,0),1,1)</f>
        <v>56.51</v>
      </c>
      <c r="F507" s="4">
        <f ca="1">OFFSET(InputPriceData!E$15,CalculationsAndCharts!$A507+$A$11,IF($C$7,8,0),1,1)</f>
        <v>56.01</v>
      </c>
      <c r="G507" s="4">
        <f ca="1">OFFSET(InputPriceData!F$15,CalculationsAndCharts!$A507+$A$11,IF($C$7,8,0),1,1)</f>
        <v>56.3</v>
      </c>
      <c r="H507" s="133"/>
      <c r="I507" s="133"/>
      <c r="J507" s="37">
        <f t="shared" ca="1" si="145"/>
        <v>2326</v>
      </c>
      <c r="K507" s="124">
        <f t="shared" ca="1" si="146"/>
        <v>7.0000000000000284E-2</v>
      </c>
      <c r="L507" s="343">
        <f t="shared" ca="1" si="137"/>
        <v>5.8850417738979505E-2</v>
      </c>
      <c r="M507" s="345">
        <f t="shared" ca="1" si="147"/>
        <v>0.61406219525055272</v>
      </c>
      <c r="N507" s="344">
        <f t="shared" ca="1" si="138"/>
        <v>9.5837877977436897E-2</v>
      </c>
      <c r="O507" s="4"/>
      <c r="P507" s="4"/>
      <c r="Q507" s="3"/>
      <c r="S507" s="4"/>
      <c r="T507" s="4" t="b">
        <f t="shared" ca="1" si="139"/>
        <v>0</v>
      </c>
      <c r="U507" t="b">
        <f t="shared" ca="1" si="140"/>
        <v>0</v>
      </c>
      <c r="W507" s="317" t="b">
        <f t="shared" ca="1" si="141"/>
        <v>1</v>
      </c>
      <c r="X507" s="317" t="b">
        <f t="shared" ca="1" si="148"/>
        <v>1</v>
      </c>
      <c r="Y507" s="317" t="b">
        <f t="shared" ca="1" si="142"/>
        <v>0</v>
      </c>
      <c r="Z507" t="b">
        <f t="shared" ca="1" si="143"/>
        <v>0</v>
      </c>
      <c r="AA507" s="37" t="b">
        <f t="shared" ca="1" si="149"/>
        <v>0</v>
      </c>
      <c r="AB507" t="b">
        <f t="shared" ca="1" si="144"/>
        <v>1</v>
      </c>
      <c r="AD507" t="b">
        <f t="shared" ca="1" si="150"/>
        <v>0</v>
      </c>
      <c r="AE507" s="37" t="b">
        <f t="shared" ca="1" si="151"/>
        <v>0</v>
      </c>
      <c r="AF507" t="b">
        <f t="shared" ca="1" si="152"/>
        <v>1</v>
      </c>
      <c r="AG507" s="317" t="b">
        <f t="shared" ca="1" si="153"/>
        <v>1</v>
      </c>
      <c r="AH507" s="317" t="b">
        <f t="shared" ca="1" si="154"/>
        <v>1</v>
      </c>
      <c r="AI507" s="317" t="b">
        <f t="shared" ca="1" si="155"/>
        <v>0</v>
      </c>
    </row>
    <row r="508" spans="1:35" x14ac:dyDescent="0.25">
      <c r="A508">
        <v>476</v>
      </c>
      <c r="B508" s="169">
        <f ca="1">OFFSET(InputPriceData!B$15,CalculationsAndCharts!$A508+$A$11,0,1,1)</f>
        <v>41150</v>
      </c>
      <c r="C508" s="3">
        <f ca="1">OFFSET(InputPriceData!G$15,CalculationsAndCharts!$A508+$A$11,IF($C$7,8,0),1,1)</f>
        <v>1380500</v>
      </c>
      <c r="D508" s="4">
        <f ca="1">OFFSET(InputPriceData!C$15,CalculationsAndCharts!$A508+$A$11,IF($C$7,8,0),1,1)</f>
        <v>56.28</v>
      </c>
      <c r="E508" s="4">
        <f ca="1">OFFSET(InputPriceData!D$15,CalculationsAndCharts!$A508+$A$11,IF($C$7,8,0),1,1)</f>
        <v>56.83</v>
      </c>
      <c r="F508" s="4">
        <f ca="1">OFFSET(InputPriceData!E$15,CalculationsAndCharts!$A508+$A$11,IF($C$7,8,0),1,1)</f>
        <v>56.09</v>
      </c>
      <c r="G508" s="4">
        <f ca="1">OFFSET(InputPriceData!F$15,CalculationsAndCharts!$A508+$A$11,IF($C$7,8,0),1,1)</f>
        <v>56.74</v>
      </c>
      <c r="H508" s="133"/>
      <c r="I508" s="133"/>
      <c r="J508" s="37">
        <f t="shared" ca="1" si="145"/>
        <v>2325</v>
      </c>
      <c r="K508" s="124">
        <f t="shared" ca="1" si="146"/>
        <v>0.39999999999999858</v>
      </c>
      <c r="L508" s="343">
        <f t="shared" ca="1" si="137"/>
        <v>4.226435024077109E-3</v>
      </c>
      <c r="M508" s="345">
        <f t="shared" ca="1" si="147"/>
        <v>0.61963894576241441</v>
      </c>
      <c r="N508" s="344">
        <f t="shared" ca="1" si="138"/>
        <v>6.8208027480855492E-3</v>
      </c>
      <c r="O508" s="4"/>
      <c r="P508" s="4"/>
      <c r="Q508" s="3"/>
      <c r="S508" s="4"/>
      <c r="T508" s="4" t="b">
        <f t="shared" ca="1" si="139"/>
        <v>1</v>
      </c>
      <c r="U508" t="b">
        <f t="shared" ca="1" si="140"/>
        <v>0</v>
      </c>
      <c r="W508" s="317" t="b">
        <f t="shared" ca="1" si="141"/>
        <v>0</v>
      </c>
      <c r="X508" s="317" t="b">
        <f t="shared" ca="1" si="148"/>
        <v>0</v>
      </c>
      <c r="Y508" s="317" t="b">
        <f t="shared" ca="1" si="142"/>
        <v>0</v>
      </c>
      <c r="Z508" t="b">
        <f t="shared" ca="1" si="143"/>
        <v>0</v>
      </c>
      <c r="AA508" s="37" t="b">
        <f t="shared" ca="1" si="149"/>
        <v>1</v>
      </c>
      <c r="AB508" t="b">
        <f t="shared" ca="1" si="144"/>
        <v>0</v>
      </c>
      <c r="AD508" t="b">
        <f t="shared" ca="1" si="150"/>
        <v>0</v>
      </c>
      <c r="AE508" s="37" t="b">
        <f t="shared" ca="1" si="151"/>
        <v>1</v>
      </c>
      <c r="AF508" t="b">
        <f t="shared" ca="1" si="152"/>
        <v>0</v>
      </c>
      <c r="AG508" s="317" t="b">
        <f t="shared" ca="1" si="153"/>
        <v>0</v>
      </c>
      <c r="AH508" s="317" t="b">
        <f t="shared" ca="1" si="154"/>
        <v>0</v>
      </c>
      <c r="AI508" s="317" t="b">
        <f t="shared" ca="1" si="155"/>
        <v>0</v>
      </c>
    </row>
    <row r="509" spans="1:35" x14ac:dyDescent="0.25">
      <c r="A509">
        <v>477</v>
      </c>
      <c r="B509" s="169">
        <f ca="1">OFFSET(InputPriceData!B$15,CalculationsAndCharts!$A509+$A$11,0,1,1)</f>
        <v>41149</v>
      </c>
      <c r="C509" s="3">
        <f ca="1">OFFSET(InputPriceData!G$15,CalculationsAndCharts!$A509+$A$11,IF($C$7,8,0),1,1)</f>
        <v>1436700</v>
      </c>
      <c r="D509" s="4">
        <f ca="1">OFFSET(InputPriceData!C$15,CalculationsAndCharts!$A509+$A$11,IF($C$7,8,0),1,1)</f>
        <v>56.15</v>
      </c>
      <c r="E509" s="4">
        <f ca="1">OFFSET(InputPriceData!D$15,CalculationsAndCharts!$A509+$A$11,IF($C$7,8,0),1,1)</f>
        <v>56.53</v>
      </c>
      <c r="F509" s="4">
        <f ca="1">OFFSET(InputPriceData!E$15,CalculationsAndCharts!$A509+$A$11,IF($C$7,8,0),1,1)</f>
        <v>56</v>
      </c>
      <c r="G509" s="4">
        <f ca="1">OFFSET(InputPriceData!F$15,CalculationsAndCharts!$A509+$A$11,IF($C$7,8,0),1,1)</f>
        <v>56.23</v>
      </c>
      <c r="H509" s="133"/>
      <c r="I509" s="133"/>
      <c r="J509" s="37">
        <f t="shared" ca="1" si="145"/>
        <v>2324</v>
      </c>
      <c r="K509" s="124">
        <f t="shared" ca="1" si="146"/>
        <v>0.42999999999999972</v>
      </c>
      <c r="L509" s="343">
        <f t="shared" ca="1" si="137"/>
        <v>-5.2514636030565366E-2</v>
      </c>
      <c r="M509" s="345">
        <f t="shared" ca="1" si="147"/>
        <v>0.62526634284804683</v>
      </c>
      <c r="N509" s="344">
        <f t="shared" ca="1" si="138"/>
        <v>-8.398762644310051E-2</v>
      </c>
      <c r="O509" s="4"/>
      <c r="P509" s="4"/>
      <c r="Q509" s="3"/>
      <c r="S509" s="4"/>
      <c r="T509" s="4" t="b">
        <f t="shared" ca="1" si="139"/>
        <v>0</v>
      </c>
      <c r="U509" t="b">
        <f t="shared" ca="1" si="140"/>
        <v>0</v>
      </c>
      <c r="W509" s="317" t="b">
        <f t="shared" ca="1" si="141"/>
        <v>0</v>
      </c>
      <c r="X509" s="317" t="b">
        <f t="shared" ca="1" si="148"/>
        <v>0</v>
      </c>
      <c r="Y509" s="317" t="b">
        <f t="shared" ca="1" si="142"/>
        <v>0</v>
      </c>
      <c r="Z509" t="b">
        <f t="shared" ca="1" si="143"/>
        <v>0</v>
      </c>
      <c r="AA509" s="37" t="b">
        <f t="shared" ca="1" si="149"/>
        <v>1</v>
      </c>
      <c r="AB509" t="b">
        <f t="shared" ca="1" si="144"/>
        <v>0</v>
      </c>
      <c r="AD509" t="b">
        <f t="shared" ca="1" si="150"/>
        <v>0</v>
      </c>
      <c r="AE509" s="37" t="b">
        <f t="shared" ca="1" si="151"/>
        <v>1</v>
      </c>
      <c r="AF509" t="b">
        <f t="shared" ca="1" si="152"/>
        <v>0</v>
      </c>
      <c r="AG509" s="317" t="b">
        <f t="shared" ca="1" si="153"/>
        <v>0</v>
      </c>
      <c r="AH509" s="317" t="b">
        <f t="shared" ca="1" si="154"/>
        <v>0</v>
      </c>
      <c r="AI509" s="317" t="b">
        <f t="shared" ca="1" si="155"/>
        <v>0</v>
      </c>
    </row>
    <row r="510" spans="1:35" x14ac:dyDescent="0.25">
      <c r="A510">
        <v>478</v>
      </c>
      <c r="B510" s="169">
        <f ca="1">OFFSET(InputPriceData!B$15,CalculationsAndCharts!$A510+$A$11,0,1,1)</f>
        <v>41148</v>
      </c>
      <c r="C510" s="3">
        <f ca="1">OFFSET(InputPriceData!G$15,CalculationsAndCharts!$A510+$A$11,IF($C$7,8,0),1,1)</f>
        <v>1730400</v>
      </c>
      <c r="D510" s="4">
        <f ca="1">OFFSET(InputPriceData!C$15,CalculationsAndCharts!$A510+$A$11,IF($C$7,8,0),1,1)</f>
        <v>55.8</v>
      </c>
      <c r="E510" s="4">
        <f ca="1">OFFSET(InputPriceData!D$15,CalculationsAndCharts!$A510+$A$11,IF($C$7,8,0),1,1)</f>
        <v>56.6</v>
      </c>
      <c r="F510" s="4">
        <f ca="1">OFFSET(InputPriceData!E$15,CalculationsAndCharts!$A510+$A$11,IF($C$7,8,0),1,1)</f>
        <v>55.8</v>
      </c>
      <c r="G510" s="4">
        <f ca="1">OFFSET(InputPriceData!F$15,CalculationsAndCharts!$A510+$A$11,IF($C$7,8,0),1,1)</f>
        <v>56.34</v>
      </c>
      <c r="H510" s="133"/>
      <c r="I510" s="133"/>
      <c r="J510" s="37">
        <f t="shared" ca="1" si="145"/>
        <v>2323</v>
      </c>
      <c r="K510" s="124">
        <f t="shared" ca="1" si="146"/>
        <v>0.66000000000000369</v>
      </c>
      <c r="L510" s="343">
        <f t="shared" ca="1" si="137"/>
        <v>-8.3388868597952498E-2</v>
      </c>
      <c r="M510" s="345">
        <f t="shared" ca="1" si="147"/>
        <v>0.63094484646624305</v>
      </c>
      <c r="N510" s="344">
        <f t="shared" ca="1" si="138"/>
        <v>-0.13216506809587514</v>
      </c>
      <c r="O510" s="4"/>
      <c r="P510" s="4"/>
      <c r="Q510" s="3"/>
      <c r="S510" s="4"/>
      <c r="T510" s="4" t="b">
        <f t="shared" ca="1" si="139"/>
        <v>0</v>
      </c>
      <c r="U510" t="b">
        <f t="shared" ca="1" si="140"/>
        <v>0</v>
      </c>
      <c r="W510" s="317" t="b">
        <f t="shared" ca="1" si="141"/>
        <v>0</v>
      </c>
      <c r="X510" s="317" t="b">
        <f t="shared" ca="1" si="148"/>
        <v>0</v>
      </c>
      <c r="Y510" s="317" t="b">
        <f t="shared" ca="1" si="142"/>
        <v>1</v>
      </c>
      <c r="Z510" t="b">
        <f t="shared" ca="1" si="143"/>
        <v>1</v>
      </c>
      <c r="AA510" s="37" t="b">
        <f t="shared" ca="1" si="149"/>
        <v>1</v>
      </c>
      <c r="AB510" t="b">
        <f t="shared" ca="1" si="144"/>
        <v>0</v>
      </c>
      <c r="AD510" t="b">
        <f t="shared" ca="1" si="150"/>
        <v>1</v>
      </c>
      <c r="AE510" s="37" t="b">
        <f t="shared" ca="1" si="151"/>
        <v>1</v>
      </c>
      <c r="AF510" t="b">
        <f t="shared" ca="1" si="152"/>
        <v>0</v>
      </c>
      <c r="AG510" s="317" t="b">
        <f t="shared" ca="1" si="153"/>
        <v>0</v>
      </c>
      <c r="AH510" s="317" t="b">
        <f t="shared" ca="1" si="154"/>
        <v>0</v>
      </c>
      <c r="AI510" s="317" t="b">
        <f t="shared" ca="1" si="155"/>
        <v>1</v>
      </c>
    </row>
    <row r="511" spans="1:35" x14ac:dyDescent="0.25">
      <c r="A511">
        <v>479</v>
      </c>
      <c r="B511" s="169">
        <f ca="1">OFFSET(InputPriceData!B$15,CalculationsAndCharts!$A511+$A$11,0,1,1)</f>
        <v>41145</v>
      </c>
      <c r="C511" s="3">
        <f ca="1">OFFSET(InputPriceData!G$15,CalculationsAndCharts!$A511+$A$11,IF($C$7,8,0),1,1)</f>
        <v>1575700</v>
      </c>
      <c r="D511" s="4">
        <f ca="1">OFFSET(InputPriceData!C$15,CalculationsAndCharts!$A511+$A$11,IF($C$7,8,0),1,1)</f>
        <v>55.46</v>
      </c>
      <c r="E511" s="4">
        <f ca="1">OFFSET(InputPriceData!D$15,CalculationsAndCharts!$A511+$A$11,IF($C$7,8,0),1,1)</f>
        <v>55.89</v>
      </c>
      <c r="F511" s="4">
        <f ca="1">OFFSET(InputPriceData!E$15,CalculationsAndCharts!$A511+$A$11,IF($C$7,8,0),1,1)</f>
        <v>55.27</v>
      </c>
      <c r="G511" s="4">
        <f ca="1">OFFSET(InputPriceData!F$15,CalculationsAndCharts!$A511+$A$11,IF($C$7,8,0),1,1)</f>
        <v>55.8</v>
      </c>
      <c r="H511" s="133"/>
      <c r="I511" s="133"/>
      <c r="J511" s="37">
        <f t="shared" ca="1" si="145"/>
        <v>2322</v>
      </c>
      <c r="K511" s="124">
        <f t="shared" ca="1" si="146"/>
        <v>-1.0000000000005116E-2</v>
      </c>
      <c r="L511" s="343">
        <f t="shared" ca="1" si="137"/>
        <v>-5.4108894135026814E-2</v>
      </c>
      <c r="M511" s="345">
        <f t="shared" ca="1" si="147"/>
        <v>0.63667492075302023</v>
      </c>
      <c r="N511" s="344">
        <f t="shared" ca="1" si="138"/>
        <v>-8.4986690022327435E-2</v>
      </c>
      <c r="O511" s="4"/>
      <c r="P511" s="4"/>
      <c r="Q511" s="3"/>
      <c r="S511" s="4"/>
      <c r="T511" s="4" t="b">
        <f t="shared" ca="1" si="139"/>
        <v>0</v>
      </c>
      <c r="U511" t="b">
        <f t="shared" ca="1" si="140"/>
        <v>1</v>
      </c>
      <c r="W511" s="317" t="b">
        <f t="shared" ca="1" si="141"/>
        <v>0</v>
      </c>
      <c r="X511" s="317" t="b">
        <f t="shared" ca="1" si="148"/>
        <v>1</v>
      </c>
      <c r="Y511" s="317" t="b">
        <f t="shared" ca="1" si="142"/>
        <v>0</v>
      </c>
      <c r="Z511" t="b">
        <f t="shared" ca="1" si="143"/>
        <v>0</v>
      </c>
      <c r="AA511" s="37" t="b">
        <f t="shared" ca="1" si="149"/>
        <v>0</v>
      </c>
      <c r="AB511" t="b">
        <f t="shared" ca="1" si="144"/>
        <v>0</v>
      </c>
      <c r="AD511" t="b">
        <f t="shared" ca="1" si="150"/>
        <v>0</v>
      </c>
      <c r="AE511" s="37" t="b">
        <f t="shared" ca="1" si="151"/>
        <v>0</v>
      </c>
      <c r="AF511" t="b">
        <f t="shared" ca="1" si="152"/>
        <v>0</v>
      </c>
      <c r="AG511" s="317" t="b">
        <f t="shared" ca="1" si="153"/>
        <v>0</v>
      </c>
      <c r="AH511" s="317" t="b">
        <f t="shared" ca="1" si="154"/>
        <v>1</v>
      </c>
      <c r="AI511" s="317" t="b">
        <f t="shared" ca="1" si="155"/>
        <v>0</v>
      </c>
    </row>
    <row r="512" spans="1:35" x14ac:dyDescent="0.25">
      <c r="A512">
        <v>480</v>
      </c>
      <c r="B512" s="169">
        <f ca="1">OFFSET(InputPriceData!B$15,CalculationsAndCharts!$A512+$A$11,0,1,1)</f>
        <v>41144</v>
      </c>
      <c r="C512" s="3">
        <f ca="1">OFFSET(InputPriceData!G$15,CalculationsAndCharts!$A512+$A$11,IF($C$7,8,0),1,1)</f>
        <v>1808600</v>
      </c>
      <c r="D512" s="4">
        <f ca="1">OFFSET(InputPriceData!C$15,CalculationsAndCharts!$A512+$A$11,IF($C$7,8,0),1,1)</f>
        <v>55.83</v>
      </c>
      <c r="E512" s="4">
        <f ca="1">OFFSET(InputPriceData!D$15,CalculationsAndCharts!$A512+$A$11,IF($C$7,8,0),1,1)</f>
        <v>55.84</v>
      </c>
      <c r="F512" s="4">
        <f ca="1">OFFSET(InputPriceData!E$15,CalculationsAndCharts!$A512+$A$11,IF($C$7,8,0),1,1)</f>
        <v>55.36</v>
      </c>
      <c r="G512" s="4">
        <f ca="1">OFFSET(InputPriceData!F$15,CalculationsAndCharts!$A512+$A$11,IF($C$7,8,0),1,1)</f>
        <v>55.68</v>
      </c>
      <c r="H512" s="133"/>
      <c r="I512" s="133"/>
      <c r="J512" s="37">
        <f t="shared" ca="1" si="145"/>
        <v>2321</v>
      </c>
      <c r="K512" s="124">
        <f t="shared" ca="1" si="146"/>
        <v>-0.64000000000000057</v>
      </c>
      <c r="L512" s="343">
        <f t="shared" ca="1" si="137"/>
        <v>3.8255186807449063E-2</v>
      </c>
      <c r="M512" s="345">
        <f t="shared" ca="1" si="147"/>
        <v>0.64245703405955623</v>
      </c>
      <c r="N512" s="344">
        <f t="shared" ca="1" si="138"/>
        <v>5.9545128746933101E-2</v>
      </c>
      <c r="O512" s="4"/>
      <c r="P512" s="4"/>
      <c r="Q512" s="3"/>
      <c r="S512" s="4"/>
      <c r="T512" s="4" t="b">
        <f t="shared" ca="1" si="139"/>
        <v>0</v>
      </c>
      <c r="U512" t="b">
        <f t="shared" ca="1" si="140"/>
        <v>0</v>
      </c>
      <c r="W512" s="317" t="b">
        <f t="shared" ca="1" si="141"/>
        <v>0</v>
      </c>
      <c r="X512" s="317" t="b">
        <f t="shared" ca="1" si="148"/>
        <v>1</v>
      </c>
      <c r="Y512" s="317" t="b">
        <f t="shared" ca="1" si="142"/>
        <v>0</v>
      </c>
      <c r="Z512" t="b">
        <f t="shared" ca="1" si="143"/>
        <v>0</v>
      </c>
      <c r="AA512" s="37" t="b">
        <f t="shared" ca="1" si="149"/>
        <v>0</v>
      </c>
      <c r="AB512" t="b">
        <f t="shared" ca="1" si="144"/>
        <v>0</v>
      </c>
      <c r="AD512" t="b">
        <f t="shared" ca="1" si="150"/>
        <v>0</v>
      </c>
      <c r="AE512" s="37" t="b">
        <f t="shared" ca="1" si="151"/>
        <v>0</v>
      </c>
      <c r="AF512" t="b">
        <f t="shared" ca="1" si="152"/>
        <v>0</v>
      </c>
      <c r="AG512" s="317" t="b">
        <f t="shared" ca="1" si="153"/>
        <v>0</v>
      </c>
      <c r="AH512" s="317" t="b">
        <f t="shared" ca="1" si="154"/>
        <v>1</v>
      </c>
      <c r="AI512" s="317" t="b">
        <f t="shared" ca="1" si="155"/>
        <v>0</v>
      </c>
    </row>
    <row r="513" spans="1:35" x14ac:dyDescent="0.25">
      <c r="A513">
        <v>481</v>
      </c>
      <c r="B513" s="169">
        <f ca="1">OFFSET(InputPriceData!B$15,CalculationsAndCharts!$A513+$A$11,0,1,1)</f>
        <v>41143</v>
      </c>
      <c r="C513" s="3">
        <f ca="1">OFFSET(InputPriceData!G$15,CalculationsAndCharts!$A513+$A$11,IF($C$7,8,0),1,1)</f>
        <v>1252100</v>
      </c>
      <c r="D513" s="4">
        <f ca="1">OFFSET(InputPriceData!C$15,CalculationsAndCharts!$A513+$A$11,IF($C$7,8,0),1,1)</f>
        <v>56.18</v>
      </c>
      <c r="E513" s="4">
        <f ca="1">OFFSET(InputPriceData!D$15,CalculationsAndCharts!$A513+$A$11,IF($C$7,8,0),1,1)</f>
        <v>56.34</v>
      </c>
      <c r="F513" s="4">
        <f ca="1">OFFSET(InputPriceData!E$15,CalculationsAndCharts!$A513+$A$11,IF($C$7,8,0),1,1)</f>
        <v>55.7</v>
      </c>
      <c r="G513" s="4">
        <f ca="1">OFFSET(InputPriceData!F$15,CalculationsAndCharts!$A513+$A$11,IF($C$7,8,0),1,1)</f>
        <v>55.81</v>
      </c>
      <c r="H513" s="133"/>
      <c r="I513" s="133"/>
      <c r="J513" s="37">
        <f t="shared" ca="1" si="145"/>
        <v>2320</v>
      </c>
      <c r="K513" s="124">
        <f t="shared" ca="1" si="146"/>
        <v>-0.67999999999999972</v>
      </c>
      <c r="L513" s="343">
        <f t="shared" ca="1" si="137"/>
        <v>0.13752088769055618</v>
      </c>
      <c r="M513" s="345">
        <f t="shared" ca="1" si="147"/>
        <v>0.64829165899047048</v>
      </c>
      <c r="N513" s="344">
        <f t="shared" ca="1" si="138"/>
        <v>0.21212811515222296</v>
      </c>
      <c r="O513" s="4"/>
      <c r="P513" s="4"/>
      <c r="Q513" s="3"/>
      <c r="S513" s="4"/>
      <c r="T513" s="4" t="b">
        <f t="shared" ca="1" si="139"/>
        <v>0</v>
      </c>
      <c r="U513" t="b">
        <f t="shared" ca="1" si="140"/>
        <v>0</v>
      </c>
      <c r="W513" s="317" t="b">
        <f t="shared" ca="1" si="141"/>
        <v>0</v>
      </c>
      <c r="X513" s="317" t="b">
        <f t="shared" ca="1" si="148"/>
        <v>1</v>
      </c>
      <c r="Y513" s="317" t="b">
        <f t="shared" ca="1" si="142"/>
        <v>0</v>
      </c>
      <c r="Z513" t="b">
        <f t="shared" ca="1" si="143"/>
        <v>0</v>
      </c>
      <c r="AA513" s="37" t="b">
        <f t="shared" ca="1" si="149"/>
        <v>0</v>
      </c>
      <c r="AB513" t="b">
        <f t="shared" ca="1" si="144"/>
        <v>0</v>
      </c>
      <c r="AD513" t="b">
        <f t="shared" ca="1" si="150"/>
        <v>0</v>
      </c>
      <c r="AE513" s="37" t="b">
        <f t="shared" ca="1" si="151"/>
        <v>0</v>
      </c>
      <c r="AF513" t="b">
        <f t="shared" ca="1" si="152"/>
        <v>0</v>
      </c>
      <c r="AG513" s="317" t="b">
        <f t="shared" ca="1" si="153"/>
        <v>0</v>
      </c>
      <c r="AH513" s="317" t="b">
        <f t="shared" ca="1" si="154"/>
        <v>1</v>
      </c>
      <c r="AI513" s="317" t="b">
        <f t="shared" ca="1" si="155"/>
        <v>0</v>
      </c>
    </row>
    <row r="514" spans="1:35" x14ac:dyDescent="0.25">
      <c r="A514">
        <v>482</v>
      </c>
      <c r="B514" s="169">
        <f ca="1">OFFSET(InputPriceData!B$15,CalculationsAndCharts!$A514+$A$11,0,1,1)</f>
        <v>41142</v>
      </c>
      <c r="C514" s="3">
        <f ca="1">OFFSET(InputPriceData!G$15,CalculationsAndCharts!$A514+$A$11,IF($C$7,8,0),1,1)</f>
        <v>997200</v>
      </c>
      <c r="D514" s="4">
        <f ca="1">OFFSET(InputPriceData!C$15,CalculationsAndCharts!$A514+$A$11,IF($C$7,8,0),1,1)</f>
        <v>56.65</v>
      </c>
      <c r="E514" s="4">
        <f ca="1">OFFSET(InputPriceData!D$15,CalculationsAndCharts!$A514+$A$11,IF($C$7,8,0),1,1)</f>
        <v>56.82</v>
      </c>
      <c r="F514" s="4">
        <f ca="1">OFFSET(InputPriceData!E$15,CalculationsAndCharts!$A514+$A$11,IF($C$7,8,0),1,1)</f>
        <v>56.22</v>
      </c>
      <c r="G514" s="4">
        <f ca="1">OFFSET(InputPriceData!F$15,CalculationsAndCharts!$A514+$A$11,IF($C$7,8,0),1,1)</f>
        <v>56.32</v>
      </c>
      <c r="H514" s="133"/>
      <c r="I514" s="133"/>
      <c r="J514" s="37">
        <f t="shared" ca="1" si="145"/>
        <v>2319</v>
      </c>
      <c r="K514" s="124">
        <f t="shared" ca="1" si="146"/>
        <v>9.0000000000003411E-2</v>
      </c>
      <c r="L514" s="343">
        <f t="shared" ca="1" si="137"/>
        <v>0.19404389616488613</v>
      </c>
      <c r="M514" s="345">
        <f t="shared" ca="1" si="147"/>
        <v>0.65417927244245255</v>
      </c>
      <c r="N514" s="344">
        <f t="shared" ca="1" si="138"/>
        <v>0.29662189607506395</v>
      </c>
      <c r="O514" s="4"/>
      <c r="P514" s="4"/>
      <c r="Q514" s="3"/>
      <c r="S514" s="4"/>
      <c r="T514" s="4" t="b">
        <f t="shared" ca="1" si="139"/>
        <v>0</v>
      </c>
      <c r="U514" t="b">
        <f t="shared" ca="1" si="140"/>
        <v>0</v>
      </c>
      <c r="W514" s="317" t="b">
        <f t="shared" ca="1" si="141"/>
        <v>0</v>
      </c>
      <c r="X514" s="317" t="b">
        <f t="shared" ca="1" si="148"/>
        <v>1</v>
      </c>
      <c r="Y514" s="317" t="b">
        <f t="shared" ca="1" si="142"/>
        <v>0</v>
      </c>
      <c r="Z514" t="b">
        <f t="shared" ca="1" si="143"/>
        <v>0</v>
      </c>
      <c r="AA514" s="37" t="b">
        <f t="shared" ca="1" si="149"/>
        <v>0</v>
      </c>
      <c r="AB514" t="b">
        <f t="shared" ca="1" si="144"/>
        <v>0</v>
      </c>
      <c r="AD514" t="b">
        <f t="shared" ca="1" si="150"/>
        <v>0</v>
      </c>
      <c r="AE514" s="37" t="b">
        <f t="shared" ca="1" si="151"/>
        <v>0</v>
      </c>
      <c r="AF514" t="b">
        <f t="shared" ca="1" si="152"/>
        <v>0</v>
      </c>
      <c r="AG514" s="317" t="b">
        <f t="shared" ca="1" si="153"/>
        <v>0</v>
      </c>
      <c r="AH514" s="317" t="b">
        <f t="shared" ca="1" si="154"/>
        <v>1</v>
      </c>
      <c r="AI514" s="317" t="b">
        <f t="shared" ca="1" si="155"/>
        <v>0</v>
      </c>
    </row>
    <row r="515" spans="1:35" x14ac:dyDescent="0.25">
      <c r="A515">
        <v>483</v>
      </c>
      <c r="B515" s="169">
        <f ca="1">OFFSET(InputPriceData!B$15,CalculationsAndCharts!$A515+$A$11,0,1,1)</f>
        <v>41141</v>
      </c>
      <c r="C515" s="3">
        <f ca="1">OFFSET(InputPriceData!G$15,CalculationsAndCharts!$A515+$A$11,IF($C$7,8,0),1,1)</f>
        <v>1520400</v>
      </c>
      <c r="D515" s="4">
        <f ca="1">OFFSET(InputPriceData!C$15,CalculationsAndCharts!$A515+$A$11,IF($C$7,8,0),1,1)</f>
        <v>56.23</v>
      </c>
      <c r="E515" s="4">
        <f ca="1">OFFSET(InputPriceData!D$15,CalculationsAndCharts!$A515+$A$11,IF($C$7,8,0),1,1)</f>
        <v>56.65</v>
      </c>
      <c r="F515" s="4">
        <f ca="1">OFFSET(InputPriceData!E$15,CalculationsAndCharts!$A515+$A$11,IF($C$7,8,0),1,1)</f>
        <v>56.2</v>
      </c>
      <c r="G515" s="4">
        <f ca="1">OFFSET(InputPriceData!F$15,CalculationsAndCharts!$A515+$A$11,IF($C$7,8,0),1,1)</f>
        <v>56.49</v>
      </c>
      <c r="H515" s="133"/>
      <c r="I515" s="133"/>
      <c r="J515" s="37">
        <f t="shared" ca="1" si="145"/>
        <v>2318</v>
      </c>
      <c r="K515" s="124">
        <f t="shared" ca="1" si="146"/>
        <v>7.0000000000000284E-2</v>
      </c>
      <c r="L515" s="343">
        <f t="shared" ca="1" si="137"/>
        <v>0.22192557154095421</v>
      </c>
      <c r="M515" s="345">
        <f t="shared" ca="1" si="147"/>
        <v>0.66012035564324179</v>
      </c>
      <c r="N515" s="344">
        <f t="shared" ca="1" si="138"/>
        <v>0.3361895594398131</v>
      </c>
      <c r="O515" s="4"/>
      <c r="P515" s="4"/>
      <c r="Q515" s="3"/>
      <c r="S515" s="4"/>
      <c r="T515" s="4" t="b">
        <f t="shared" ca="1" si="139"/>
        <v>0</v>
      </c>
      <c r="U515" t="b">
        <f t="shared" ca="1" si="140"/>
        <v>0</v>
      </c>
      <c r="W515" s="317" t="b">
        <f t="shared" ca="1" si="141"/>
        <v>0</v>
      </c>
      <c r="X515" s="317" t="b">
        <f t="shared" ca="1" si="148"/>
        <v>1</v>
      </c>
      <c r="Y515" s="317" t="b">
        <f t="shared" ca="1" si="142"/>
        <v>0</v>
      </c>
      <c r="Z515" t="b">
        <f t="shared" ca="1" si="143"/>
        <v>0</v>
      </c>
      <c r="AA515" s="37" t="b">
        <f t="shared" ca="1" si="149"/>
        <v>0</v>
      </c>
      <c r="AB515" t="b">
        <f t="shared" ca="1" si="144"/>
        <v>0</v>
      </c>
      <c r="AD515" t="b">
        <f t="shared" ca="1" si="150"/>
        <v>0</v>
      </c>
      <c r="AE515" s="37" t="b">
        <f t="shared" ca="1" si="151"/>
        <v>0</v>
      </c>
      <c r="AF515" t="b">
        <f t="shared" ca="1" si="152"/>
        <v>0</v>
      </c>
      <c r="AG515" s="317" t="b">
        <f t="shared" ca="1" si="153"/>
        <v>0</v>
      </c>
      <c r="AH515" s="317" t="b">
        <f t="shared" ca="1" si="154"/>
        <v>1</v>
      </c>
      <c r="AI515" s="317" t="b">
        <f t="shared" ca="1" si="155"/>
        <v>0</v>
      </c>
    </row>
    <row r="516" spans="1:35" x14ac:dyDescent="0.25">
      <c r="A516">
        <v>484</v>
      </c>
      <c r="B516" s="169">
        <f ca="1">OFFSET(InputPriceData!B$15,CalculationsAndCharts!$A516+$A$11,0,1,1)</f>
        <v>41138</v>
      </c>
      <c r="C516" s="3">
        <f ca="1">OFFSET(InputPriceData!G$15,CalculationsAndCharts!$A516+$A$11,IF($C$7,8,0),1,1)</f>
        <v>1957600</v>
      </c>
      <c r="D516" s="4">
        <f ca="1">OFFSET(InputPriceData!C$15,CalculationsAndCharts!$A516+$A$11,IF($C$7,8,0),1,1)</f>
        <v>56.49</v>
      </c>
      <c r="E516" s="4">
        <f ca="1">OFFSET(InputPriceData!D$15,CalculationsAndCharts!$A516+$A$11,IF($C$7,8,0),1,1)</f>
        <v>56.49</v>
      </c>
      <c r="F516" s="4">
        <f ca="1">OFFSET(InputPriceData!E$15,CalculationsAndCharts!$A516+$A$11,IF($C$7,8,0),1,1)</f>
        <v>56.11</v>
      </c>
      <c r="G516" s="4">
        <f ca="1">OFFSET(InputPriceData!F$15,CalculationsAndCharts!$A516+$A$11,IF($C$7,8,0),1,1)</f>
        <v>56.23</v>
      </c>
      <c r="H516" s="133"/>
      <c r="I516" s="133"/>
      <c r="J516" s="37">
        <f t="shared" ca="1" si="145"/>
        <v>2317</v>
      </c>
      <c r="K516" s="124">
        <f t="shared" ca="1" si="146"/>
        <v>-1.0000000000005116E-2</v>
      </c>
      <c r="L516" s="343">
        <f t="shared" ca="1" si="137"/>
        <v>0.2479146584009001</v>
      </c>
      <c r="M516" s="345">
        <f t="shared" ca="1" si="147"/>
        <v>0.66611539419096044</v>
      </c>
      <c r="N516" s="344">
        <f t="shared" ca="1" si="138"/>
        <v>0.37217974627655653</v>
      </c>
      <c r="O516" s="4"/>
      <c r="P516" s="4"/>
      <c r="Q516" s="3"/>
      <c r="S516" s="4"/>
      <c r="T516" s="4" t="b">
        <f t="shared" ca="1" si="139"/>
        <v>0</v>
      </c>
      <c r="U516" t="b">
        <f t="shared" ca="1" si="140"/>
        <v>0</v>
      </c>
      <c r="W516" s="317" t="b">
        <f t="shared" ca="1" si="141"/>
        <v>0</v>
      </c>
      <c r="X516" s="317" t="b">
        <f t="shared" ca="1" si="148"/>
        <v>1</v>
      </c>
      <c r="Y516" s="317" t="b">
        <f t="shared" ca="1" si="142"/>
        <v>0</v>
      </c>
      <c r="Z516" t="b">
        <f t="shared" ca="1" si="143"/>
        <v>0</v>
      </c>
      <c r="AA516" s="37" t="b">
        <f t="shared" ca="1" si="149"/>
        <v>0</v>
      </c>
      <c r="AB516" t="b">
        <f t="shared" ca="1" si="144"/>
        <v>0</v>
      </c>
      <c r="AD516" t="b">
        <f t="shared" ca="1" si="150"/>
        <v>0</v>
      </c>
      <c r="AE516" s="37" t="b">
        <f t="shared" ca="1" si="151"/>
        <v>0</v>
      </c>
      <c r="AF516" t="b">
        <f t="shared" ca="1" si="152"/>
        <v>0</v>
      </c>
      <c r="AG516" s="317" t="b">
        <f t="shared" ca="1" si="153"/>
        <v>0</v>
      </c>
      <c r="AH516" s="317" t="b">
        <f t="shared" ca="1" si="154"/>
        <v>1</v>
      </c>
      <c r="AI516" s="317" t="b">
        <f t="shared" ca="1" si="155"/>
        <v>0</v>
      </c>
    </row>
    <row r="517" spans="1:35" x14ac:dyDescent="0.25">
      <c r="A517">
        <v>485</v>
      </c>
      <c r="B517" s="169">
        <f ca="1">OFFSET(InputPriceData!B$15,CalculationsAndCharts!$A517+$A$11,0,1,1)</f>
        <v>41137</v>
      </c>
      <c r="C517" s="3">
        <f ca="1">OFFSET(InputPriceData!G$15,CalculationsAndCharts!$A517+$A$11,IF($C$7,8,0),1,1)</f>
        <v>1411500</v>
      </c>
      <c r="D517" s="4">
        <f ca="1">OFFSET(InputPriceData!C$15,CalculationsAndCharts!$A517+$A$11,IF($C$7,8,0),1,1)</f>
        <v>56.32</v>
      </c>
      <c r="E517" s="4">
        <f ca="1">OFFSET(InputPriceData!D$15,CalculationsAndCharts!$A517+$A$11,IF($C$7,8,0),1,1)</f>
        <v>56.55</v>
      </c>
      <c r="F517" s="4">
        <f ca="1">OFFSET(InputPriceData!E$15,CalculationsAndCharts!$A517+$A$11,IF($C$7,8,0),1,1)</f>
        <v>56.04</v>
      </c>
      <c r="G517" s="4">
        <f ca="1">OFFSET(InputPriceData!F$15,CalculationsAndCharts!$A517+$A$11,IF($C$7,8,0),1,1)</f>
        <v>56.42</v>
      </c>
      <c r="H517" s="133"/>
      <c r="I517" s="133"/>
      <c r="J517" s="37">
        <f t="shared" ca="1" si="145"/>
        <v>2316</v>
      </c>
      <c r="K517" s="124">
        <f t="shared" ca="1" si="146"/>
        <v>0.31000000000000227</v>
      </c>
      <c r="L517" s="343">
        <f t="shared" ca="1" si="137"/>
        <v>0.26159035528012592</v>
      </c>
      <c r="M517" s="345">
        <f t="shared" ca="1" si="147"/>
        <v>0.67216487809380465</v>
      </c>
      <c r="N517" s="344">
        <f t="shared" ca="1" si="138"/>
        <v>0.3891758760469175</v>
      </c>
      <c r="O517" s="4"/>
      <c r="P517" s="4"/>
      <c r="Q517" s="3"/>
      <c r="S517" s="4"/>
      <c r="T517" s="4" t="b">
        <f t="shared" ca="1" si="139"/>
        <v>0</v>
      </c>
      <c r="U517" t="b">
        <f t="shared" ca="1" si="140"/>
        <v>0</v>
      </c>
      <c r="W517" s="317" t="b">
        <f t="shared" ca="1" si="141"/>
        <v>0</v>
      </c>
      <c r="X517" s="317" t="b">
        <f t="shared" ca="1" si="148"/>
        <v>1</v>
      </c>
      <c r="Y517" s="317" t="b">
        <f t="shared" ca="1" si="142"/>
        <v>0</v>
      </c>
      <c r="Z517" t="b">
        <f t="shared" ca="1" si="143"/>
        <v>0</v>
      </c>
      <c r="AA517" s="37" t="b">
        <f t="shared" ca="1" si="149"/>
        <v>0</v>
      </c>
      <c r="AB517" t="b">
        <f t="shared" ca="1" si="144"/>
        <v>0</v>
      </c>
      <c r="AD517" t="b">
        <f t="shared" ca="1" si="150"/>
        <v>0</v>
      </c>
      <c r="AE517" s="37" t="b">
        <f t="shared" ca="1" si="151"/>
        <v>0</v>
      </c>
      <c r="AF517" t="b">
        <f t="shared" ca="1" si="152"/>
        <v>0</v>
      </c>
      <c r="AG517" s="317" t="b">
        <f t="shared" ca="1" si="153"/>
        <v>0</v>
      </c>
      <c r="AH517" s="317" t="b">
        <f t="shared" ca="1" si="154"/>
        <v>1</v>
      </c>
      <c r="AI517" s="317" t="b">
        <f t="shared" ca="1" si="155"/>
        <v>0</v>
      </c>
    </row>
    <row r="518" spans="1:35" x14ac:dyDescent="0.25">
      <c r="A518">
        <v>486</v>
      </c>
      <c r="B518" s="169">
        <f ca="1">OFFSET(InputPriceData!B$15,CalculationsAndCharts!$A518+$A$11,0,1,1)</f>
        <v>41136</v>
      </c>
      <c r="C518" s="3">
        <f ca="1">OFFSET(InputPriceData!G$15,CalculationsAndCharts!$A518+$A$11,IF($C$7,8,0),1,1)</f>
        <v>1345800</v>
      </c>
      <c r="D518" s="4">
        <f ca="1">OFFSET(InputPriceData!C$15,CalculationsAndCharts!$A518+$A$11,IF($C$7,8,0),1,1)</f>
        <v>55.93</v>
      </c>
      <c r="E518" s="4">
        <f ca="1">OFFSET(InputPriceData!D$15,CalculationsAndCharts!$A518+$A$11,IF($C$7,8,0),1,1)</f>
        <v>56.43</v>
      </c>
      <c r="F518" s="4">
        <f ca="1">OFFSET(InputPriceData!E$15,CalculationsAndCharts!$A518+$A$11,IF($C$7,8,0),1,1)</f>
        <v>55.8</v>
      </c>
      <c r="G518" s="4">
        <f ca="1">OFFSET(InputPriceData!F$15,CalculationsAndCharts!$A518+$A$11,IF($C$7,8,0),1,1)</f>
        <v>56.24</v>
      </c>
      <c r="H518" s="133"/>
      <c r="I518" s="133"/>
      <c r="J518" s="37">
        <f t="shared" ca="1" si="145"/>
        <v>2315</v>
      </c>
      <c r="K518" s="124">
        <f t="shared" ca="1" si="146"/>
        <v>8.00000000000054E-2</v>
      </c>
      <c r="L518" s="343">
        <f t="shared" ca="1" si="137"/>
        <v>0.26916590404977003</v>
      </c>
      <c r="M518" s="345">
        <f t="shared" ca="1" si="147"/>
        <v>0.67826930181009548</v>
      </c>
      <c r="N518" s="344">
        <f t="shared" ca="1" si="138"/>
        <v>0.39684223262271739</v>
      </c>
      <c r="O518" s="4"/>
      <c r="P518" s="4"/>
      <c r="Q518" s="3"/>
      <c r="S518" s="4"/>
      <c r="T518" s="4" t="b">
        <f t="shared" ca="1" si="139"/>
        <v>0</v>
      </c>
      <c r="U518" t="b">
        <f t="shared" ca="1" si="140"/>
        <v>0</v>
      </c>
      <c r="W518" s="317" t="b">
        <f t="shared" ca="1" si="141"/>
        <v>0</v>
      </c>
      <c r="X518" s="317" t="b">
        <f t="shared" ca="1" si="148"/>
        <v>1</v>
      </c>
      <c r="Y518" s="317" t="b">
        <f t="shared" ca="1" si="142"/>
        <v>0</v>
      </c>
      <c r="Z518" t="b">
        <f t="shared" ca="1" si="143"/>
        <v>0</v>
      </c>
      <c r="AA518" s="37" t="b">
        <f t="shared" ca="1" si="149"/>
        <v>0</v>
      </c>
      <c r="AB518" t="b">
        <f t="shared" ca="1" si="144"/>
        <v>0</v>
      </c>
      <c r="AD518" t="b">
        <f t="shared" ca="1" si="150"/>
        <v>0</v>
      </c>
      <c r="AE518" s="37" t="b">
        <f t="shared" ca="1" si="151"/>
        <v>0</v>
      </c>
      <c r="AF518" t="b">
        <f t="shared" ca="1" si="152"/>
        <v>0</v>
      </c>
      <c r="AG518" s="317" t="b">
        <f t="shared" ca="1" si="153"/>
        <v>0</v>
      </c>
      <c r="AH518" s="317" t="b">
        <f t="shared" ca="1" si="154"/>
        <v>1</v>
      </c>
      <c r="AI518" s="317" t="b">
        <f t="shared" ca="1" si="155"/>
        <v>0</v>
      </c>
    </row>
    <row r="519" spans="1:35" s="37" customFormat="1" x14ac:dyDescent="0.25">
      <c r="A519" s="37">
        <v>487</v>
      </c>
      <c r="B519" s="216">
        <f ca="1">OFFSET(InputPriceData!B$15,CalculationsAndCharts!$A519+$A$11,0,1,1)</f>
        <v>41135</v>
      </c>
      <c r="C519" s="217">
        <f ca="1">OFFSET(InputPriceData!G$15,CalculationsAndCharts!$A519+$A$11,IF($C$7,8,0),1,1)</f>
        <v>1179500</v>
      </c>
      <c r="D519" s="218">
        <f ca="1">OFFSET(InputPriceData!C$15,CalculationsAndCharts!$A519+$A$11,IF($C$7,8,0),1,1)</f>
        <v>56.26</v>
      </c>
      <c r="E519" s="218">
        <f ca="1">OFFSET(InputPriceData!D$15,CalculationsAndCharts!$A519+$A$11,IF($C$7,8,0),1,1)</f>
        <v>56.39</v>
      </c>
      <c r="F519" s="218">
        <f ca="1">OFFSET(InputPriceData!E$15,CalculationsAndCharts!$A519+$A$11,IF($C$7,8,0),1,1)</f>
        <v>55.99</v>
      </c>
      <c r="G519" s="218">
        <f ca="1">OFFSET(InputPriceData!F$15,CalculationsAndCharts!$A519+$A$11,IF($C$7,8,0),1,1)</f>
        <v>56.11</v>
      </c>
      <c r="H519" s="133"/>
      <c r="I519" s="133"/>
      <c r="J519" s="37">
        <f t="shared" ca="1" si="145"/>
        <v>2314</v>
      </c>
      <c r="K519" s="124">
        <f t="shared" ca="1" si="146"/>
        <v>0</v>
      </c>
      <c r="L519" s="343">
        <f t="shared" ca="1" si="137"/>
        <v>0.27184056908808962</v>
      </c>
      <c r="M519" s="345">
        <f t="shared" ca="1" si="147"/>
        <v>0.68442916428869371</v>
      </c>
      <c r="N519" s="344">
        <f t="shared" ca="1" si="138"/>
        <v>0.39717852960080274</v>
      </c>
      <c r="O519" s="218"/>
      <c r="P519" s="218"/>
      <c r="Q519" s="217"/>
      <c r="S519" s="218"/>
      <c r="T519" s="4" t="b">
        <f t="shared" ca="1" si="139"/>
        <v>0</v>
      </c>
      <c r="U519" t="b">
        <f t="shared" ca="1" si="140"/>
        <v>0</v>
      </c>
      <c r="V519"/>
      <c r="W519" s="317" t="b">
        <f t="shared" ca="1" si="141"/>
        <v>0</v>
      </c>
      <c r="X519" s="317" t="b">
        <f t="shared" ca="1" si="148"/>
        <v>1</v>
      </c>
      <c r="Y519" s="317" t="b">
        <f t="shared" ca="1" si="142"/>
        <v>0</v>
      </c>
      <c r="Z519" t="b">
        <f t="shared" ca="1" si="143"/>
        <v>0</v>
      </c>
      <c r="AA519" s="37" t="b">
        <f t="shared" ca="1" si="149"/>
        <v>0</v>
      </c>
      <c r="AB519" t="b">
        <f t="shared" ca="1" si="144"/>
        <v>0</v>
      </c>
      <c r="AD519" t="b">
        <f t="shared" ca="1" si="150"/>
        <v>0</v>
      </c>
      <c r="AE519" s="37" t="b">
        <f t="shared" ca="1" si="151"/>
        <v>0</v>
      </c>
      <c r="AF519" t="b">
        <f t="shared" ca="1" si="152"/>
        <v>0</v>
      </c>
      <c r="AG519" s="317" t="b">
        <f t="shared" ca="1" si="153"/>
        <v>0</v>
      </c>
      <c r="AH519" s="317" t="b">
        <f t="shared" ca="1" si="154"/>
        <v>1</v>
      </c>
      <c r="AI519" s="317" t="b">
        <f t="shared" ca="1" si="155"/>
        <v>0</v>
      </c>
    </row>
    <row r="520" spans="1:35" x14ac:dyDescent="0.25">
      <c r="A520">
        <v>488</v>
      </c>
      <c r="B520" s="169">
        <f ca="1">OFFSET(InputPriceData!B$15,CalculationsAndCharts!$A520+$A$11,0,1,1)</f>
        <v>41134</v>
      </c>
      <c r="C520" s="3">
        <f ca="1">OFFSET(InputPriceData!G$15,CalculationsAndCharts!$A520+$A$11,IF($C$7,8,0),1,1)</f>
        <v>1441600</v>
      </c>
      <c r="D520" s="4">
        <f ca="1">OFFSET(InputPriceData!C$15,CalculationsAndCharts!$A520+$A$11,IF($C$7,8,0),1,1)</f>
        <v>56.07</v>
      </c>
      <c r="E520" s="4">
        <f ca="1">OFFSET(InputPriceData!D$15,CalculationsAndCharts!$A520+$A$11,IF($C$7,8,0),1,1)</f>
        <v>56.29</v>
      </c>
      <c r="F520" s="4">
        <f ca="1">OFFSET(InputPriceData!E$15,CalculationsAndCharts!$A520+$A$11,IF($C$7,8,0),1,1)</f>
        <v>55.92</v>
      </c>
      <c r="G520" s="4">
        <f ca="1">OFFSET(InputPriceData!F$15,CalculationsAndCharts!$A520+$A$11,IF($C$7,8,0),1,1)</f>
        <v>56.16</v>
      </c>
      <c r="H520" s="133"/>
      <c r="I520" s="133"/>
      <c r="J520" s="37">
        <f t="shared" ca="1" si="145"/>
        <v>2313</v>
      </c>
      <c r="K520" s="124">
        <f t="shared" ca="1" si="146"/>
        <v>0.19999999999999574</v>
      </c>
      <c r="L520" s="343">
        <f t="shared" ca="1" si="137"/>
        <v>0.24744691796695628</v>
      </c>
      <c r="M520" s="345">
        <f t="shared" ca="1" si="147"/>
        <v>0.69064496900978178</v>
      </c>
      <c r="N520" s="344">
        <f t="shared" ca="1" si="138"/>
        <v>0.35828382029877875</v>
      </c>
      <c r="O520" s="4"/>
      <c r="P520" s="4"/>
      <c r="Q520" s="3"/>
      <c r="S520" s="4"/>
      <c r="T520" s="4" t="b">
        <f t="shared" ca="1" si="139"/>
        <v>0</v>
      </c>
      <c r="U520" t="b">
        <f t="shared" ca="1" si="140"/>
        <v>0</v>
      </c>
      <c r="W520" s="317" t="b">
        <f t="shared" ca="1" si="141"/>
        <v>0</v>
      </c>
      <c r="X520" s="317" t="b">
        <f t="shared" ca="1" si="148"/>
        <v>1</v>
      </c>
      <c r="Y520" s="317" t="b">
        <f t="shared" ca="1" si="142"/>
        <v>0</v>
      </c>
      <c r="Z520" t="b">
        <f t="shared" ca="1" si="143"/>
        <v>0</v>
      </c>
      <c r="AA520" s="37" t="b">
        <f t="shared" ca="1" si="149"/>
        <v>0</v>
      </c>
      <c r="AB520" t="b">
        <f t="shared" ca="1" si="144"/>
        <v>0</v>
      </c>
      <c r="AD520" t="b">
        <f t="shared" ca="1" si="150"/>
        <v>0</v>
      </c>
      <c r="AE520" s="37" t="b">
        <f t="shared" ca="1" si="151"/>
        <v>0</v>
      </c>
      <c r="AF520" t="b">
        <f t="shared" ca="1" si="152"/>
        <v>0</v>
      </c>
      <c r="AG520" s="317" t="b">
        <f t="shared" ca="1" si="153"/>
        <v>0</v>
      </c>
      <c r="AH520" s="317" t="b">
        <f t="shared" ca="1" si="154"/>
        <v>1</v>
      </c>
      <c r="AI520" s="317" t="b">
        <f t="shared" ca="1" si="155"/>
        <v>0</v>
      </c>
    </row>
    <row r="521" spans="1:35" x14ac:dyDescent="0.25">
      <c r="A521">
        <v>489</v>
      </c>
      <c r="B521" s="169">
        <f ca="1">OFFSET(InputPriceData!B$15,CalculationsAndCharts!$A521+$A$11,0,1,1)</f>
        <v>41131</v>
      </c>
      <c r="C521" s="3">
        <f ca="1">OFFSET(InputPriceData!G$15,CalculationsAndCharts!$A521+$A$11,IF($C$7,8,0),1,1)</f>
        <v>1561600</v>
      </c>
      <c r="D521" s="4">
        <f ca="1">OFFSET(InputPriceData!C$15,CalculationsAndCharts!$A521+$A$11,IF($C$7,8,0),1,1)</f>
        <v>55.93</v>
      </c>
      <c r="E521" s="4">
        <f ca="1">OFFSET(InputPriceData!D$15,CalculationsAndCharts!$A521+$A$11,IF($C$7,8,0),1,1)</f>
        <v>56.2</v>
      </c>
      <c r="F521" s="4">
        <f ca="1">OFFSET(InputPriceData!E$15,CalculationsAndCharts!$A521+$A$11,IF($C$7,8,0),1,1)</f>
        <v>55.79</v>
      </c>
      <c r="G521" s="4">
        <f ca="1">OFFSET(InputPriceData!F$15,CalculationsAndCharts!$A521+$A$11,IF($C$7,8,0),1,1)</f>
        <v>56.11</v>
      </c>
      <c r="H521" s="133"/>
      <c r="I521" s="133"/>
      <c r="J521" s="37">
        <f t="shared" ca="1" si="145"/>
        <v>2312</v>
      </c>
      <c r="K521" s="124">
        <f t="shared" ca="1" si="146"/>
        <v>0.35999999999999943</v>
      </c>
      <c r="L521" s="343">
        <f t="shared" ca="1" si="137"/>
        <v>0.19124414285860628</v>
      </c>
      <c r="M521" s="345">
        <f t="shared" ca="1" si="147"/>
        <v>0.69691722402601597</v>
      </c>
      <c r="N521" s="344">
        <f t="shared" ca="1" si="138"/>
        <v>0.27441443010090838</v>
      </c>
      <c r="O521" s="4"/>
      <c r="P521" s="4"/>
      <c r="Q521" s="3"/>
      <c r="S521" s="4"/>
      <c r="T521" s="4" t="b">
        <f t="shared" ca="1" si="139"/>
        <v>0</v>
      </c>
      <c r="U521" t="b">
        <f t="shared" ca="1" si="140"/>
        <v>0</v>
      </c>
      <c r="W521" s="317" t="b">
        <f t="shared" ca="1" si="141"/>
        <v>0</v>
      </c>
      <c r="X521" s="317" t="b">
        <f t="shared" ca="1" si="148"/>
        <v>1</v>
      </c>
      <c r="Y521" s="317" t="b">
        <f t="shared" ca="1" si="142"/>
        <v>0</v>
      </c>
      <c r="Z521" t="b">
        <f t="shared" ca="1" si="143"/>
        <v>0</v>
      </c>
      <c r="AA521" s="37" t="b">
        <f t="shared" ca="1" si="149"/>
        <v>0</v>
      </c>
      <c r="AB521" t="b">
        <f t="shared" ca="1" si="144"/>
        <v>0</v>
      </c>
      <c r="AD521" t="b">
        <f t="shared" ca="1" si="150"/>
        <v>0</v>
      </c>
      <c r="AE521" s="37" t="b">
        <f t="shared" ca="1" si="151"/>
        <v>0</v>
      </c>
      <c r="AF521" t="b">
        <f t="shared" ca="1" si="152"/>
        <v>0</v>
      </c>
      <c r="AG521" s="317" t="b">
        <f t="shared" ca="1" si="153"/>
        <v>0</v>
      </c>
      <c r="AH521" s="317" t="b">
        <f t="shared" ca="1" si="154"/>
        <v>1</v>
      </c>
      <c r="AI521" s="317" t="b">
        <f t="shared" ca="1" si="155"/>
        <v>0</v>
      </c>
    </row>
    <row r="522" spans="1:35" x14ac:dyDescent="0.25">
      <c r="A522">
        <v>490</v>
      </c>
      <c r="B522" s="169">
        <f ca="1">OFFSET(InputPriceData!B$15,CalculationsAndCharts!$A522+$A$11,0,1,1)</f>
        <v>41130</v>
      </c>
      <c r="C522" s="3">
        <f ca="1">OFFSET(InputPriceData!G$15,CalculationsAndCharts!$A522+$A$11,IF($C$7,8,0),1,1)</f>
        <v>1228300</v>
      </c>
      <c r="D522" s="4">
        <f ca="1">OFFSET(InputPriceData!C$15,CalculationsAndCharts!$A522+$A$11,IF($C$7,8,0),1,1)</f>
        <v>55.68</v>
      </c>
      <c r="E522" s="4">
        <f ca="1">OFFSET(InputPriceData!D$15,CalculationsAndCharts!$A522+$A$11,IF($C$7,8,0),1,1)</f>
        <v>56.02</v>
      </c>
      <c r="F522" s="4">
        <f ca="1">OFFSET(InputPriceData!E$15,CalculationsAndCharts!$A522+$A$11,IF($C$7,8,0),1,1)</f>
        <v>55.46</v>
      </c>
      <c r="G522" s="4">
        <f ca="1">OFFSET(InputPriceData!F$15,CalculationsAndCharts!$A522+$A$11,IF($C$7,8,0),1,1)</f>
        <v>55.96</v>
      </c>
      <c r="H522" s="133"/>
      <c r="I522" s="133"/>
      <c r="J522" s="37">
        <f t="shared" ca="1" si="145"/>
        <v>2311</v>
      </c>
      <c r="K522" s="124">
        <f t="shared" ca="1" si="146"/>
        <v>0.24000000000000199</v>
      </c>
      <c r="L522" s="343">
        <f t="shared" ca="1" si="137"/>
        <v>0.11454384262124864</v>
      </c>
      <c r="M522" s="345">
        <f t="shared" ca="1" si="147"/>
        <v>0.7032464420040524</v>
      </c>
      <c r="N522" s="344">
        <f t="shared" ca="1" si="138"/>
        <v>0.16287866639585302</v>
      </c>
      <c r="O522" s="4"/>
      <c r="P522" s="4"/>
      <c r="Q522" s="3"/>
      <c r="S522" s="4"/>
      <c r="T522" s="4" t="b">
        <f t="shared" ca="1" si="139"/>
        <v>0</v>
      </c>
      <c r="U522" t="b">
        <f t="shared" ca="1" si="140"/>
        <v>0</v>
      </c>
      <c r="W522" s="317" t="b">
        <f t="shared" ca="1" si="141"/>
        <v>1</v>
      </c>
      <c r="X522" s="317" t="b">
        <f t="shared" ca="1" si="148"/>
        <v>1</v>
      </c>
      <c r="Y522" s="317" t="b">
        <f t="shared" ca="1" si="142"/>
        <v>0</v>
      </c>
      <c r="Z522" t="b">
        <f t="shared" ca="1" si="143"/>
        <v>0</v>
      </c>
      <c r="AA522" s="37" t="b">
        <f t="shared" ca="1" si="149"/>
        <v>0</v>
      </c>
      <c r="AB522" t="b">
        <f t="shared" ca="1" si="144"/>
        <v>1</v>
      </c>
      <c r="AD522" t="b">
        <f t="shared" ca="1" si="150"/>
        <v>0</v>
      </c>
      <c r="AE522" s="37" t="b">
        <f t="shared" ca="1" si="151"/>
        <v>0</v>
      </c>
      <c r="AF522" t="b">
        <f t="shared" ca="1" si="152"/>
        <v>1</v>
      </c>
      <c r="AG522" s="317" t="b">
        <f t="shared" ca="1" si="153"/>
        <v>1</v>
      </c>
      <c r="AH522" s="317" t="b">
        <f t="shared" ca="1" si="154"/>
        <v>1</v>
      </c>
      <c r="AI522" s="317" t="b">
        <f t="shared" ca="1" si="155"/>
        <v>0</v>
      </c>
    </row>
    <row r="523" spans="1:35" x14ac:dyDescent="0.25">
      <c r="A523">
        <v>491</v>
      </c>
      <c r="B523" s="169">
        <f ca="1">OFFSET(InputPriceData!B$15,CalculationsAndCharts!$A523+$A$11,0,1,1)</f>
        <v>41129</v>
      </c>
      <c r="C523" s="3">
        <f ca="1">OFFSET(InputPriceData!G$15,CalculationsAndCharts!$A523+$A$11,IF($C$7,8,0),1,1)</f>
        <v>1476200</v>
      </c>
      <c r="D523" s="4">
        <f ca="1">OFFSET(InputPriceData!C$15,CalculationsAndCharts!$A523+$A$11,IF($C$7,8,0),1,1)</f>
        <v>55.45</v>
      </c>
      <c r="E523" s="4">
        <f ca="1">OFFSET(InputPriceData!D$15,CalculationsAndCharts!$A523+$A$11,IF($C$7,8,0),1,1)</f>
        <v>55.81</v>
      </c>
      <c r="F523" s="4">
        <f ca="1">OFFSET(InputPriceData!E$15,CalculationsAndCharts!$A523+$A$11,IF($C$7,8,0),1,1)</f>
        <v>55.22</v>
      </c>
      <c r="G523" s="4">
        <f ca="1">OFFSET(InputPriceData!F$15,CalculationsAndCharts!$A523+$A$11,IF($C$7,8,0),1,1)</f>
        <v>55.75</v>
      </c>
      <c r="H523" s="133"/>
      <c r="I523" s="133"/>
      <c r="J523" s="37">
        <f t="shared" ca="1" si="145"/>
        <v>2310</v>
      </c>
      <c r="K523" s="124">
        <f t="shared" ca="1" si="146"/>
        <v>0.42000000000000171</v>
      </c>
      <c r="L523" s="343">
        <f t="shared" ca="1" si="137"/>
        <v>1.7796342227032746E-2</v>
      </c>
      <c r="M523" s="345">
        <f t="shared" ca="1" si="147"/>
        <v>0.70963314026645041</v>
      </c>
      <c r="N523" s="344">
        <f t="shared" ca="1" si="138"/>
        <v>2.5078228759652689E-2</v>
      </c>
      <c r="O523" s="4"/>
      <c r="P523" s="4"/>
      <c r="Q523" s="3"/>
      <c r="S523" s="4"/>
      <c r="T523" s="4" t="b">
        <f t="shared" ca="1" si="139"/>
        <v>1</v>
      </c>
      <c r="U523" t="b">
        <f t="shared" ca="1" si="140"/>
        <v>0</v>
      </c>
      <c r="W523" s="317" t="b">
        <f t="shared" ca="1" si="141"/>
        <v>0</v>
      </c>
      <c r="X523" s="317" t="b">
        <f t="shared" ca="1" si="148"/>
        <v>0</v>
      </c>
      <c r="Y523" s="317" t="b">
        <f t="shared" ca="1" si="142"/>
        <v>0</v>
      </c>
      <c r="Z523" t="b">
        <f t="shared" ca="1" si="143"/>
        <v>0</v>
      </c>
      <c r="AA523" s="37" t="b">
        <f t="shared" ca="1" si="149"/>
        <v>1</v>
      </c>
      <c r="AB523" t="b">
        <f t="shared" ca="1" si="144"/>
        <v>0</v>
      </c>
      <c r="AD523" t="b">
        <f t="shared" ca="1" si="150"/>
        <v>0</v>
      </c>
      <c r="AE523" s="37" t="b">
        <f t="shared" ca="1" si="151"/>
        <v>1</v>
      </c>
      <c r="AF523" t="b">
        <f t="shared" ca="1" si="152"/>
        <v>0</v>
      </c>
      <c r="AG523" s="317" t="b">
        <f t="shared" ca="1" si="153"/>
        <v>0</v>
      </c>
      <c r="AH523" s="317" t="b">
        <f t="shared" ca="1" si="154"/>
        <v>0</v>
      </c>
      <c r="AI523" s="317" t="b">
        <f t="shared" ca="1" si="155"/>
        <v>0</v>
      </c>
    </row>
    <row r="524" spans="1:35" x14ac:dyDescent="0.25">
      <c r="A524">
        <v>492</v>
      </c>
      <c r="B524" s="169">
        <f ca="1">OFFSET(InputPriceData!B$15,CalculationsAndCharts!$A524+$A$11,0,1,1)</f>
        <v>41128</v>
      </c>
      <c r="C524" s="3">
        <f ca="1">OFFSET(InputPriceData!G$15,CalculationsAndCharts!$A524+$A$11,IF($C$7,8,0),1,1)</f>
        <v>1514700</v>
      </c>
      <c r="D524" s="4">
        <f ca="1">OFFSET(InputPriceData!C$15,CalculationsAndCharts!$A524+$A$11,IF($C$7,8,0),1,1)</f>
        <v>55.61</v>
      </c>
      <c r="E524" s="4">
        <f ca="1">OFFSET(InputPriceData!D$15,CalculationsAndCharts!$A524+$A$11,IF($C$7,8,0),1,1)</f>
        <v>55.98</v>
      </c>
      <c r="F524" s="4">
        <f ca="1">OFFSET(InputPriceData!E$15,CalculationsAndCharts!$A524+$A$11,IF($C$7,8,0),1,1)</f>
        <v>55.43</v>
      </c>
      <c r="G524" s="4">
        <f ca="1">OFFSET(InputPriceData!F$15,CalculationsAndCharts!$A524+$A$11,IF($C$7,8,0),1,1)</f>
        <v>55.72</v>
      </c>
      <c r="H524" s="133"/>
      <c r="I524" s="133"/>
      <c r="J524" s="37">
        <f t="shared" ca="1" si="145"/>
        <v>2309</v>
      </c>
      <c r="K524" s="124">
        <f t="shared" ca="1" si="146"/>
        <v>0.51999999999999602</v>
      </c>
      <c r="L524" s="343">
        <f t="shared" ca="1" si="137"/>
        <v>-9.4594177466896745E-2</v>
      </c>
      <c r="M524" s="345">
        <f t="shared" ca="1" si="147"/>
        <v>0.71607784083395598</v>
      </c>
      <c r="N524" s="344">
        <f t="shared" ca="1" si="138"/>
        <v>-0.13210041153728597</v>
      </c>
      <c r="O524" s="4"/>
      <c r="P524" s="4"/>
      <c r="Q524" s="3"/>
      <c r="S524" s="4"/>
      <c r="T524" s="4" t="b">
        <f t="shared" ca="1" si="139"/>
        <v>0</v>
      </c>
      <c r="U524" t="b">
        <f t="shared" ca="1" si="140"/>
        <v>0</v>
      </c>
      <c r="W524" s="317" t="b">
        <f t="shared" ca="1" si="141"/>
        <v>0</v>
      </c>
      <c r="X524" s="317" t="b">
        <f t="shared" ca="1" si="148"/>
        <v>0</v>
      </c>
      <c r="Y524" s="317" t="b">
        <f t="shared" ca="1" si="142"/>
        <v>0</v>
      </c>
      <c r="Z524" t="b">
        <f t="shared" ca="1" si="143"/>
        <v>0</v>
      </c>
      <c r="AA524" s="37" t="b">
        <f t="shared" ca="1" si="149"/>
        <v>1</v>
      </c>
      <c r="AB524" t="b">
        <f t="shared" ca="1" si="144"/>
        <v>0</v>
      </c>
      <c r="AD524" t="b">
        <f t="shared" ca="1" si="150"/>
        <v>0</v>
      </c>
      <c r="AE524" s="37" t="b">
        <f t="shared" ca="1" si="151"/>
        <v>1</v>
      </c>
      <c r="AF524" t="b">
        <f t="shared" ca="1" si="152"/>
        <v>0</v>
      </c>
      <c r="AG524" s="317" t="b">
        <f t="shared" ca="1" si="153"/>
        <v>0</v>
      </c>
      <c r="AH524" s="317" t="b">
        <f t="shared" ca="1" si="154"/>
        <v>0</v>
      </c>
      <c r="AI524" s="317" t="b">
        <f t="shared" ca="1" si="155"/>
        <v>0</v>
      </c>
    </row>
    <row r="525" spans="1:35" x14ac:dyDescent="0.25">
      <c r="A525">
        <v>493</v>
      </c>
      <c r="B525" s="169">
        <f ca="1">OFFSET(InputPriceData!B$15,CalculationsAndCharts!$A525+$A$11,0,1,1)</f>
        <v>41127</v>
      </c>
      <c r="C525" s="3">
        <f ca="1">OFFSET(InputPriceData!G$15,CalculationsAndCharts!$A525+$A$11,IF($C$7,8,0),1,1)</f>
        <v>1423200</v>
      </c>
      <c r="D525" s="4">
        <f ca="1">OFFSET(InputPriceData!C$15,CalculationsAndCharts!$A525+$A$11,IF($C$7,8,0),1,1)</f>
        <v>55.47</v>
      </c>
      <c r="E525" s="4">
        <f ca="1">OFFSET(InputPriceData!D$15,CalculationsAndCharts!$A525+$A$11,IF($C$7,8,0),1,1)</f>
        <v>55.83</v>
      </c>
      <c r="F525" s="4">
        <f ca="1">OFFSET(InputPriceData!E$15,CalculationsAndCharts!$A525+$A$11,IF($C$7,8,0),1,1)</f>
        <v>55.28</v>
      </c>
      <c r="G525" s="4">
        <f ca="1">OFFSET(InputPriceData!F$15,CalculationsAndCharts!$A525+$A$11,IF($C$7,8,0),1,1)</f>
        <v>55.33</v>
      </c>
      <c r="H525" s="133"/>
      <c r="I525" s="133"/>
      <c r="J525" s="37">
        <f t="shared" ca="1" si="145"/>
        <v>2308</v>
      </c>
      <c r="K525" s="124">
        <f t="shared" ca="1" si="146"/>
        <v>1.0499999999999972</v>
      </c>
      <c r="L525" s="343">
        <f t="shared" ca="1" si="137"/>
        <v>-0.20028039299314526</v>
      </c>
      <c r="M525" s="345">
        <f t="shared" ca="1" si="147"/>
        <v>0.72258107046816955</v>
      </c>
      <c r="N525" s="344">
        <f t="shared" ca="1" si="138"/>
        <v>-0.27717359501734667</v>
      </c>
      <c r="O525" s="4"/>
      <c r="P525" s="4"/>
      <c r="Q525" s="3"/>
      <c r="S525" s="4"/>
      <c r="T525" s="4" t="b">
        <f t="shared" ca="1" si="139"/>
        <v>0</v>
      </c>
      <c r="U525" t="b">
        <f t="shared" ca="1" si="140"/>
        <v>0</v>
      </c>
      <c r="W525" s="317" t="b">
        <f t="shared" ca="1" si="141"/>
        <v>0</v>
      </c>
      <c r="X525" s="317" t="b">
        <f t="shared" ca="1" si="148"/>
        <v>0</v>
      </c>
      <c r="Y525" s="317" t="b">
        <f t="shared" ca="1" si="142"/>
        <v>0</v>
      </c>
      <c r="Z525" t="b">
        <f t="shared" ca="1" si="143"/>
        <v>0</v>
      </c>
      <c r="AA525" s="37" t="b">
        <f t="shared" ca="1" si="149"/>
        <v>1</v>
      </c>
      <c r="AB525" t="b">
        <f t="shared" ca="1" si="144"/>
        <v>0</v>
      </c>
      <c r="AD525" t="b">
        <f t="shared" ca="1" si="150"/>
        <v>0</v>
      </c>
      <c r="AE525" s="37" t="b">
        <f t="shared" ca="1" si="151"/>
        <v>1</v>
      </c>
      <c r="AF525" t="b">
        <f t="shared" ca="1" si="152"/>
        <v>0</v>
      </c>
      <c r="AG525" s="317" t="b">
        <f t="shared" ca="1" si="153"/>
        <v>0</v>
      </c>
      <c r="AH525" s="317" t="b">
        <f t="shared" ca="1" si="154"/>
        <v>0</v>
      </c>
      <c r="AI525" s="317" t="b">
        <f t="shared" ca="1" si="155"/>
        <v>0</v>
      </c>
    </row>
    <row r="526" spans="1:35" x14ac:dyDescent="0.25">
      <c r="A526">
        <v>494</v>
      </c>
      <c r="B526" s="169">
        <f ca="1">OFFSET(InputPriceData!B$15,CalculationsAndCharts!$A526+$A$11,0,1,1)</f>
        <v>41124</v>
      </c>
      <c r="C526" s="3">
        <f ca="1">OFFSET(InputPriceData!G$15,CalculationsAndCharts!$A526+$A$11,IF($C$7,8,0),1,1)</f>
        <v>1583900</v>
      </c>
      <c r="D526" s="4">
        <f ca="1">OFFSET(InputPriceData!C$15,CalculationsAndCharts!$A526+$A$11,IF($C$7,8,0),1,1)</f>
        <v>54.13</v>
      </c>
      <c r="E526" s="4">
        <f ca="1">OFFSET(InputPriceData!D$15,CalculationsAndCharts!$A526+$A$11,IF($C$7,8,0),1,1)</f>
        <v>55.34</v>
      </c>
      <c r="F526" s="4">
        <f ca="1">OFFSET(InputPriceData!E$15,CalculationsAndCharts!$A526+$A$11,IF($C$7,8,0),1,1)</f>
        <v>54.13</v>
      </c>
      <c r="G526" s="4">
        <f ca="1">OFFSET(InputPriceData!F$15,CalculationsAndCharts!$A526+$A$11,IF($C$7,8,0),1,1)</f>
        <v>55.2</v>
      </c>
      <c r="H526" s="133"/>
      <c r="I526" s="133"/>
      <c r="J526" s="37">
        <f t="shared" ca="1" si="145"/>
        <v>2307</v>
      </c>
      <c r="K526" s="124">
        <f t="shared" ca="1" si="146"/>
        <v>0.29000000000000625</v>
      </c>
      <c r="L526" s="343">
        <f t="shared" ca="1" si="137"/>
        <v>-0.24368161824199974</v>
      </c>
      <c r="M526" s="345">
        <f t="shared" ca="1" si="147"/>
        <v>0.72914336071460095</v>
      </c>
      <c r="N526" s="344">
        <f t="shared" ca="1" si="138"/>
        <v>-0.33420261552293123</v>
      </c>
      <c r="O526" s="4"/>
      <c r="P526" s="4"/>
      <c r="Q526" s="3"/>
      <c r="S526" s="4"/>
      <c r="T526" s="4" t="b">
        <f t="shared" ca="1" si="139"/>
        <v>0</v>
      </c>
      <c r="U526" t="b">
        <f t="shared" ca="1" si="140"/>
        <v>0</v>
      </c>
      <c r="W526" s="317" t="b">
        <f t="shared" ca="1" si="141"/>
        <v>0</v>
      </c>
      <c r="X526" s="317" t="b">
        <f t="shared" ca="1" si="148"/>
        <v>0</v>
      </c>
      <c r="Y526" s="317" t="b">
        <f t="shared" ca="1" si="142"/>
        <v>0</v>
      </c>
      <c r="Z526" t="b">
        <f t="shared" ca="1" si="143"/>
        <v>0</v>
      </c>
      <c r="AA526" s="37" t="b">
        <f t="shared" ca="1" si="149"/>
        <v>1</v>
      </c>
      <c r="AB526" t="b">
        <f t="shared" ca="1" si="144"/>
        <v>0</v>
      </c>
      <c r="AD526" t="b">
        <f t="shared" ca="1" si="150"/>
        <v>0</v>
      </c>
      <c r="AE526" s="37" t="b">
        <f t="shared" ca="1" si="151"/>
        <v>1</v>
      </c>
      <c r="AF526" t="b">
        <f t="shared" ca="1" si="152"/>
        <v>0</v>
      </c>
      <c r="AG526" s="317" t="b">
        <f t="shared" ca="1" si="153"/>
        <v>0</v>
      </c>
      <c r="AH526" s="317" t="b">
        <f t="shared" ca="1" si="154"/>
        <v>0</v>
      </c>
      <c r="AI526" s="317" t="b">
        <f t="shared" ca="1" si="155"/>
        <v>0</v>
      </c>
    </row>
    <row r="527" spans="1:35" x14ac:dyDescent="0.25">
      <c r="A527">
        <v>495</v>
      </c>
      <c r="B527" s="169">
        <f ca="1">OFFSET(InputPriceData!B$15,CalculationsAndCharts!$A527+$A$11,0,1,1)</f>
        <v>41123</v>
      </c>
      <c r="C527" s="3">
        <f ca="1">OFFSET(InputPriceData!G$15,CalculationsAndCharts!$A527+$A$11,IF($C$7,8,0),1,1)</f>
        <v>2217500</v>
      </c>
      <c r="D527" s="4">
        <f ca="1">OFFSET(InputPriceData!C$15,CalculationsAndCharts!$A527+$A$11,IF($C$7,8,0),1,1)</f>
        <v>54.7</v>
      </c>
      <c r="E527" s="4">
        <f ca="1">OFFSET(InputPriceData!D$15,CalculationsAndCharts!$A527+$A$11,IF($C$7,8,0),1,1)</f>
        <v>54.83</v>
      </c>
      <c r="F527" s="4">
        <f ca="1">OFFSET(InputPriceData!E$15,CalculationsAndCharts!$A527+$A$11,IF($C$7,8,0),1,1)</f>
        <v>53.97</v>
      </c>
      <c r="G527" s="4">
        <f ca="1">OFFSET(InputPriceData!F$15,CalculationsAndCharts!$A527+$A$11,IF($C$7,8,0),1,1)</f>
        <v>54.28</v>
      </c>
      <c r="H527" s="133"/>
      <c r="I527" s="133"/>
      <c r="J527" s="37">
        <f t="shared" ca="1" si="145"/>
        <v>2306</v>
      </c>
      <c r="K527" s="124">
        <f t="shared" ca="1" si="146"/>
        <v>-1.1999999999999957</v>
      </c>
      <c r="L527" s="343">
        <f t="shared" ca="1" si="137"/>
        <v>-0.19878484012756625</v>
      </c>
      <c r="M527" s="345">
        <f t="shared" ca="1" si="147"/>
        <v>0.73576524794611597</v>
      </c>
      <c r="N527" s="344">
        <f t="shared" ca="1" si="138"/>
        <v>-0.2701742718652082</v>
      </c>
      <c r="O527" s="4"/>
      <c r="P527" s="4"/>
      <c r="Q527" s="3"/>
      <c r="S527" s="4"/>
      <c r="T527" s="4" t="b">
        <f t="shared" ca="1" si="139"/>
        <v>0</v>
      </c>
      <c r="U527" t="b">
        <f t="shared" ca="1" si="140"/>
        <v>0</v>
      </c>
      <c r="W527" s="317" t="b">
        <f t="shared" ca="1" si="141"/>
        <v>0</v>
      </c>
      <c r="X527" s="317" t="b">
        <f t="shared" ca="1" si="148"/>
        <v>0</v>
      </c>
      <c r="Y527" s="317" t="b">
        <f t="shared" ca="1" si="142"/>
        <v>0</v>
      </c>
      <c r="Z527" t="b">
        <f t="shared" ca="1" si="143"/>
        <v>0</v>
      </c>
      <c r="AA527" s="37" t="b">
        <f t="shared" ca="1" si="149"/>
        <v>1</v>
      </c>
      <c r="AB527" t="b">
        <f t="shared" ca="1" si="144"/>
        <v>0</v>
      </c>
      <c r="AD527" t="b">
        <f t="shared" ca="1" si="150"/>
        <v>0</v>
      </c>
      <c r="AE527" s="37" t="b">
        <f t="shared" ca="1" si="151"/>
        <v>1</v>
      </c>
      <c r="AF527" t="b">
        <f t="shared" ca="1" si="152"/>
        <v>0</v>
      </c>
      <c r="AG527" s="317" t="b">
        <f t="shared" ca="1" si="153"/>
        <v>0</v>
      </c>
      <c r="AH527" s="317" t="b">
        <f t="shared" ca="1" si="154"/>
        <v>0</v>
      </c>
      <c r="AI527" s="317" t="b">
        <f t="shared" ca="1" si="155"/>
        <v>0</v>
      </c>
    </row>
    <row r="528" spans="1:35" x14ac:dyDescent="0.25">
      <c r="A528">
        <v>496</v>
      </c>
      <c r="B528" s="169">
        <f ca="1">OFFSET(InputPriceData!B$15,CalculationsAndCharts!$A528+$A$11,0,1,1)</f>
        <v>41122</v>
      </c>
      <c r="C528" s="3">
        <f ca="1">OFFSET(InputPriceData!G$15,CalculationsAndCharts!$A528+$A$11,IF($C$7,8,0),1,1)</f>
        <v>1918800</v>
      </c>
      <c r="D528" s="4">
        <f ca="1">OFFSET(InputPriceData!C$15,CalculationsAndCharts!$A528+$A$11,IF($C$7,8,0),1,1)</f>
        <v>55.72</v>
      </c>
      <c r="E528" s="4">
        <f ca="1">OFFSET(InputPriceData!D$15,CalculationsAndCharts!$A528+$A$11,IF($C$7,8,0),1,1)</f>
        <v>55.99</v>
      </c>
      <c r="F528" s="4">
        <f ca="1">OFFSET(InputPriceData!E$15,CalculationsAndCharts!$A528+$A$11,IF($C$7,8,0),1,1)</f>
        <v>54.8</v>
      </c>
      <c r="G528" s="4">
        <f ca="1">OFFSET(InputPriceData!F$15,CalculationsAndCharts!$A528+$A$11,IF($C$7,8,0),1,1)</f>
        <v>54.91</v>
      </c>
      <c r="H528" s="133"/>
      <c r="I528" s="133"/>
      <c r="J528" s="37">
        <f t="shared" ca="1" si="145"/>
        <v>2305</v>
      </c>
      <c r="K528" s="124">
        <f t="shared" ca="1" si="146"/>
        <v>-0.63000000000000256</v>
      </c>
      <c r="L528" s="343">
        <f t="shared" ca="1" si="137"/>
        <v>-0.16034571534440706</v>
      </c>
      <c r="M528" s="345">
        <f t="shared" ca="1" si="147"/>
        <v>0.74244727340677696</v>
      </c>
      <c r="N528" s="344">
        <f t="shared" ca="1" si="138"/>
        <v>-0.21596916183508669</v>
      </c>
      <c r="O528" s="4"/>
      <c r="P528" s="4"/>
      <c r="Q528" s="3"/>
      <c r="S528" s="4"/>
      <c r="T528" s="4" t="b">
        <f t="shared" ca="1" si="139"/>
        <v>0</v>
      </c>
      <c r="U528" t="b">
        <f t="shared" ca="1" si="140"/>
        <v>0</v>
      </c>
      <c r="W528" s="317" t="b">
        <f t="shared" ca="1" si="141"/>
        <v>0</v>
      </c>
      <c r="X528" s="317" t="b">
        <f t="shared" ca="1" si="148"/>
        <v>0</v>
      </c>
      <c r="Y528" s="317" t="b">
        <f t="shared" ca="1" si="142"/>
        <v>0</v>
      </c>
      <c r="Z528" t="b">
        <f t="shared" ca="1" si="143"/>
        <v>0</v>
      </c>
      <c r="AA528" s="37" t="b">
        <f t="shared" ca="1" si="149"/>
        <v>1</v>
      </c>
      <c r="AB528" t="b">
        <f t="shared" ca="1" si="144"/>
        <v>0</v>
      </c>
      <c r="AD528" t="b">
        <f t="shared" ca="1" si="150"/>
        <v>0</v>
      </c>
      <c r="AE528" s="37" t="b">
        <f t="shared" ca="1" si="151"/>
        <v>1</v>
      </c>
      <c r="AF528" t="b">
        <f t="shared" ca="1" si="152"/>
        <v>0</v>
      </c>
      <c r="AG528" s="317" t="b">
        <f t="shared" ca="1" si="153"/>
        <v>0</v>
      </c>
      <c r="AH528" s="317" t="b">
        <f t="shared" ca="1" si="154"/>
        <v>0</v>
      </c>
      <c r="AI528" s="317" t="b">
        <f t="shared" ca="1" si="155"/>
        <v>0</v>
      </c>
    </row>
    <row r="529" spans="1:35" x14ac:dyDescent="0.25">
      <c r="A529">
        <v>497</v>
      </c>
      <c r="B529" s="169">
        <f ca="1">OFFSET(InputPriceData!B$15,CalculationsAndCharts!$A529+$A$11,0,1,1)</f>
        <v>41121</v>
      </c>
      <c r="C529" s="3">
        <f ca="1">OFFSET(InputPriceData!G$15,CalculationsAndCharts!$A529+$A$11,IF($C$7,8,0),1,1)</f>
        <v>1692000</v>
      </c>
      <c r="D529" s="4">
        <f ca="1">OFFSET(InputPriceData!C$15,CalculationsAndCharts!$A529+$A$11,IF($C$7,8,0),1,1)</f>
        <v>55.49</v>
      </c>
      <c r="E529" s="4">
        <f ca="1">OFFSET(InputPriceData!D$15,CalculationsAndCharts!$A529+$A$11,IF($C$7,8,0),1,1)</f>
        <v>55.9</v>
      </c>
      <c r="F529" s="4">
        <f ca="1">OFFSET(InputPriceData!E$15,CalculationsAndCharts!$A529+$A$11,IF($C$7,8,0),1,1)</f>
        <v>55.17</v>
      </c>
      <c r="G529" s="4">
        <f ca="1">OFFSET(InputPriceData!F$15,CalculationsAndCharts!$A529+$A$11,IF($C$7,8,0),1,1)</f>
        <v>55.48</v>
      </c>
      <c r="H529" s="133"/>
      <c r="I529" s="133"/>
      <c r="J529" s="37">
        <f t="shared" ca="1" si="145"/>
        <v>2304</v>
      </c>
      <c r="K529" s="124">
        <f t="shared" ca="1" si="146"/>
        <v>-0.19000000000000483</v>
      </c>
      <c r="L529" s="343">
        <f t="shared" ca="1" si="137"/>
        <v>-0.19338662266133222</v>
      </c>
      <c r="M529" s="345">
        <f t="shared" ca="1" si="147"/>
        <v>0.74918998325608166</v>
      </c>
      <c r="N529" s="344">
        <f t="shared" ca="1" si="138"/>
        <v>-0.25812761380077137</v>
      </c>
      <c r="O529" s="4"/>
      <c r="P529" s="4"/>
      <c r="Q529" s="3"/>
      <c r="S529" s="4"/>
      <c r="T529" s="4" t="b">
        <f t="shared" ca="1" si="139"/>
        <v>0</v>
      </c>
      <c r="U529" t="b">
        <f t="shared" ca="1" si="140"/>
        <v>0</v>
      </c>
      <c r="W529" s="317" t="b">
        <f t="shared" ca="1" si="141"/>
        <v>0</v>
      </c>
      <c r="X529" s="317" t="b">
        <f t="shared" ca="1" si="148"/>
        <v>0</v>
      </c>
      <c r="Y529" s="317" t="b">
        <f t="shared" ca="1" si="142"/>
        <v>0</v>
      </c>
      <c r="Z529" t="b">
        <f t="shared" ca="1" si="143"/>
        <v>0</v>
      </c>
      <c r="AA529" s="37" t="b">
        <f t="shared" ca="1" si="149"/>
        <v>1</v>
      </c>
      <c r="AB529" t="b">
        <f t="shared" ca="1" si="144"/>
        <v>0</v>
      </c>
      <c r="AD529" t="b">
        <f t="shared" ca="1" si="150"/>
        <v>0</v>
      </c>
      <c r="AE529" s="37" t="b">
        <f t="shared" ca="1" si="151"/>
        <v>1</v>
      </c>
      <c r="AF529" t="b">
        <f t="shared" ca="1" si="152"/>
        <v>0</v>
      </c>
      <c r="AG529" s="317" t="b">
        <f t="shared" ca="1" si="153"/>
        <v>0</v>
      </c>
      <c r="AH529" s="317" t="b">
        <f t="shared" ca="1" si="154"/>
        <v>0</v>
      </c>
      <c r="AI529" s="317" t="b">
        <f t="shared" ca="1" si="155"/>
        <v>0</v>
      </c>
    </row>
    <row r="530" spans="1:35" x14ac:dyDescent="0.25">
      <c r="A530">
        <v>498</v>
      </c>
      <c r="B530" s="169">
        <f ca="1">OFFSET(InputPriceData!B$15,CalculationsAndCharts!$A530+$A$11,0,1,1)</f>
        <v>41120</v>
      </c>
      <c r="C530" s="3">
        <f ca="1">OFFSET(InputPriceData!G$15,CalculationsAndCharts!$A530+$A$11,IF($C$7,8,0),1,1)</f>
        <v>1552900</v>
      </c>
      <c r="D530" s="4">
        <f ca="1">OFFSET(InputPriceData!C$15,CalculationsAndCharts!$A530+$A$11,IF($C$7,8,0),1,1)</f>
        <v>55.67</v>
      </c>
      <c r="E530" s="4">
        <f ca="1">OFFSET(InputPriceData!D$15,CalculationsAndCharts!$A530+$A$11,IF($C$7,8,0),1,1)</f>
        <v>55.8</v>
      </c>
      <c r="F530" s="4">
        <f ca="1">OFFSET(InputPriceData!E$15,CalculationsAndCharts!$A530+$A$11,IF($C$7,8,0),1,1)</f>
        <v>55.15</v>
      </c>
      <c r="G530" s="4">
        <f ca="1">OFFSET(InputPriceData!F$15,CalculationsAndCharts!$A530+$A$11,IF($C$7,8,0),1,1)</f>
        <v>55.54</v>
      </c>
      <c r="H530" s="133"/>
      <c r="I530" s="133"/>
      <c r="J530" s="37">
        <f t="shared" ca="1" si="145"/>
        <v>2303</v>
      </c>
      <c r="K530" s="124">
        <f t="shared" ca="1" si="146"/>
        <v>0.97999999999999687</v>
      </c>
      <c r="L530" s="343">
        <f t="shared" ca="1" si="137"/>
        <v>-0.27159458087324273</v>
      </c>
      <c r="M530" s="345">
        <f t="shared" ca="1" si="147"/>
        <v>0.75599392861360415</v>
      </c>
      <c r="N530" s="344">
        <f t="shared" ca="1" si="138"/>
        <v>-0.35925497625531511</v>
      </c>
      <c r="O530" s="4"/>
      <c r="P530" s="4"/>
      <c r="Q530" s="3"/>
      <c r="S530" s="4"/>
      <c r="T530" s="4" t="b">
        <f t="shared" ca="1" si="139"/>
        <v>0</v>
      </c>
      <c r="U530" t="b">
        <f t="shared" ca="1" si="140"/>
        <v>0</v>
      </c>
      <c r="W530" s="317" t="b">
        <f t="shared" ca="1" si="141"/>
        <v>0</v>
      </c>
      <c r="X530" s="317" t="b">
        <f t="shared" ca="1" si="148"/>
        <v>0</v>
      </c>
      <c r="Y530" s="317" t="b">
        <f t="shared" ca="1" si="142"/>
        <v>0</v>
      </c>
      <c r="Z530" t="b">
        <f t="shared" ca="1" si="143"/>
        <v>0</v>
      </c>
      <c r="AA530" s="37" t="b">
        <f t="shared" ca="1" si="149"/>
        <v>1</v>
      </c>
      <c r="AB530" t="b">
        <f t="shared" ca="1" si="144"/>
        <v>0</v>
      </c>
      <c r="AD530" t="b">
        <f t="shared" ca="1" si="150"/>
        <v>0</v>
      </c>
      <c r="AE530" s="37" t="b">
        <f t="shared" ca="1" si="151"/>
        <v>1</v>
      </c>
      <c r="AF530" t="b">
        <f t="shared" ca="1" si="152"/>
        <v>0</v>
      </c>
      <c r="AG530" s="317" t="b">
        <f t="shared" ca="1" si="153"/>
        <v>0</v>
      </c>
      <c r="AH530" s="317" t="b">
        <f t="shared" ca="1" si="154"/>
        <v>0</v>
      </c>
      <c r="AI530" s="317" t="b">
        <f t="shared" ca="1" si="155"/>
        <v>0</v>
      </c>
    </row>
    <row r="531" spans="1:35" x14ac:dyDescent="0.25">
      <c r="A531">
        <v>499</v>
      </c>
      <c r="B531" s="169">
        <f ca="1">OFFSET(InputPriceData!B$15,CalculationsAndCharts!$A531+$A$11,0,1,1)</f>
        <v>41117</v>
      </c>
      <c r="C531" s="3">
        <f ca="1">OFFSET(InputPriceData!G$15,CalculationsAndCharts!$A531+$A$11,IF($C$7,8,0),1,1)</f>
        <v>2820500</v>
      </c>
      <c r="D531" s="4">
        <f ca="1">OFFSET(InputPriceData!C$15,CalculationsAndCharts!$A531+$A$11,IF($C$7,8,0),1,1)</f>
        <v>54.79</v>
      </c>
      <c r="E531" s="4">
        <f ca="1">OFFSET(InputPriceData!D$15,CalculationsAndCharts!$A531+$A$11,IF($C$7,8,0),1,1)</f>
        <v>56</v>
      </c>
      <c r="F531" s="4">
        <f ca="1">OFFSET(InputPriceData!E$15,CalculationsAndCharts!$A531+$A$11,IF($C$7,8,0),1,1)</f>
        <v>54.73</v>
      </c>
      <c r="G531" s="4">
        <f ca="1">OFFSET(InputPriceData!F$15,CalculationsAndCharts!$A531+$A$11,IF($C$7,8,0),1,1)</f>
        <v>55.67</v>
      </c>
      <c r="H531" s="133"/>
      <c r="I531" s="133"/>
      <c r="J531" s="37">
        <f t="shared" ca="1" si="145"/>
        <v>2302</v>
      </c>
      <c r="K531" s="124">
        <f t="shared" ca="1" si="146"/>
        <v>0.59000000000000341</v>
      </c>
      <c r="L531" s="343">
        <f t="shared" ca="1" si="137"/>
        <v>-0.31141371133479689</v>
      </c>
      <c r="M531" s="345">
        <f t="shared" ca="1" si="147"/>
        <v>0.7628596656040405</v>
      </c>
      <c r="N531" s="344">
        <f t="shared" ca="1" si="138"/>
        <v>-0.40821887088264941</v>
      </c>
      <c r="O531" s="4"/>
      <c r="P531" s="4"/>
      <c r="Q531" s="3"/>
      <c r="S531" s="4"/>
      <c r="T531" s="4" t="b">
        <f t="shared" ca="1" si="139"/>
        <v>0</v>
      </c>
      <c r="U531" t="b">
        <f t="shared" ca="1" si="140"/>
        <v>0</v>
      </c>
      <c r="W531" s="317" t="b">
        <f t="shared" ca="1" si="141"/>
        <v>0</v>
      </c>
      <c r="X531" s="317" t="b">
        <f t="shared" ca="1" si="148"/>
        <v>0</v>
      </c>
      <c r="Y531" s="317" t="b">
        <f t="shared" ca="1" si="142"/>
        <v>0</v>
      </c>
      <c r="Z531" t="b">
        <f t="shared" ca="1" si="143"/>
        <v>0</v>
      </c>
      <c r="AA531" s="37" t="b">
        <f t="shared" ca="1" si="149"/>
        <v>1</v>
      </c>
      <c r="AB531" t="b">
        <f t="shared" ca="1" si="144"/>
        <v>0</v>
      </c>
      <c r="AD531" t="b">
        <f t="shared" ca="1" si="150"/>
        <v>0</v>
      </c>
      <c r="AE531" s="37" t="b">
        <f t="shared" ca="1" si="151"/>
        <v>1</v>
      </c>
      <c r="AF531" t="b">
        <f t="shared" ca="1" si="152"/>
        <v>0</v>
      </c>
      <c r="AG531" s="317" t="b">
        <f t="shared" ca="1" si="153"/>
        <v>0</v>
      </c>
      <c r="AH531" s="317" t="b">
        <f t="shared" ca="1" si="154"/>
        <v>0</v>
      </c>
      <c r="AI531" s="317" t="b">
        <f t="shared" ca="1" si="155"/>
        <v>0</v>
      </c>
    </row>
    <row r="532" spans="1:35" x14ac:dyDescent="0.25">
      <c r="A532">
        <v>500</v>
      </c>
      <c r="B532" s="169">
        <f ca="1">OFFSET(InputPriceData!B$15,CalculationsAndCharts!$A532+$A$11,0,1,1)</f>
        <v>41116</v>
      </c>
      <c r="C532" s="3">
        <f ca="1">OFFSET(InputPriceData!G$15,CalculationsAndCharts!$A532+$A$11,IF($C$7,8,0),1,1)</f>
        <v>2564300</v>
      </c>
      <c r="D532" s="4">
        <f ca="1">OFFSET(InputPriceData!C$15,CalculationsAndCharts!$A532+$A$11,IF($C$7,8,0),1,1)</f>
        <v>55</v>
      </c>
      <c r="E532" s="4">
        <f ca="1">OFFSET(InputPriceData!D$15,CalculationsAndCharts!$A532+$A$11,IF($C$7,8,0),1,1)</f>
        <v>55.48</v>
      </c>
      <c r="F532" s="4">
        <f ca="1">OFFSET(InputPriceData!E$15,CalculationsAndCharts!$A532+$A$11,IF($C$7,8,0),1,1)</f>
        <v>54.25</v>
      </c>
      <c r="G532" s="4">
        <f ca="1">OFFSET(InputPriceData!F$15,CalculationsAndCharts!$A532+$A$11,IF($C$7,8,0),1,1)</f>
        <v>54.56</v>
      </c>
      <c r="H532" s="133"/>
      <c r="I532" s="133"/>
      <c r="J532" s="37">
        <f t="shared" ca="1" si="145"/>
        <v>2301</v>
      </c>
      <c r="K532" s="124">
        <f t="shared" ca="1" si="146"/>
        <v>-0.75</v>
      </c>
      <c r="L532" s="343">
        <f t="shared" ca="1" si="137"/>
        <v>-0.23841774162512833</v>
      </c>
      <c r="M532" s="345">
        <f t="shared" ca="1" si="147"/>
        <v>0.76978775540266453</v>
      </c>
      <c r="N532" s="344">
        <f t="shared" ca="1" si="138"/>
        <v>-0.30971880229559584</v>
      </c>
      <c r="O532" s="4"/>
      <c r="P532" s="4"/>
      <c r="Q532" s="3"/>
      <c r="S532" s="4"/>
      <c r="T532" s="4" t="b">
        <f t="shared" ca="1" si="139"/>
        <v>0</v>
      </c>
      <c r="U532" t="b">
        <f t="shared" ca="1" si="140"/>
        <v>0</v>
      </c>
      <c r="W532" s="317" t="b">
        <f t="shared" ca="1" si="141"/>
        <v>0</v>
      </c>
      <c r="X532" s="317" t="b">
        <f t="shared" ca="1" si="148"/>
        <v>0</v>
      </c>
      <c r="Y532" s="317" t="b">
        <f t="shared" ca="1" si="142"/>
        <v>1</v>
      </c>
      <c r="Z532" t="b">
        <f t="shared" ca="1" si="143"/>
        <v>1</v>
      </c>
      <c r="AA532" s="37" t="b">
        <f t="shared" ca="1" si="149"/>
        <v>1</v>
      </c>
      <c r="AB532" t="b">
        <f t="shared" ca="1" si="144"/>
        <v>0</v>
      </c>
      <c r="AD532" t="b">
        <f t="shared" ca="1" si="150"/>
        <v>1</v>
      </c>
      <c r="AE532" s="37" t="b">
        <f t="shared" ca="1" si="151"/>
        <v>1</v>
      </c>
      <c r="AF532" t="b">
        <f t="shared" ca="1" si="152"/>
        <v>0</v>
      </c>
      <c r="AG532" s="317" t="b">
        <f t="shared" ca="1" si="153"/>
        <v>0</v>
      </c>
      <c r="AH532" s="317" t="b">
        <f t="shared" ca="1" si="154"/>
        <v>0</v>
      </c>
      <c r="AI532" s="317" t="b">
        <f t="shared" ca="1" si="155"/>
        <v>1</v>
      </c>
    </row>
    <row r="533" spans="1:35" x14ac:dyDescent="0.25">
      <c r="A533">
        <v>501</v>
      </c>
      <c r="B533" s="169">
        <f ca="1">OFFSET(InputPriceData!B$15,CalculationsAndCharts!$A533+$A$11,0,1,1)</f>
        <v>41115</v>
      </c>
      <c r="C533" s="3">
        <f ca="1">OFFSET(InputPriceData!G$15,CalculationsAndCharts!$A533+$A$11,IF($C$7,8,0),1,1)</f>
        <v>1949600</v>
      </c>
      <c r="D533" s="4">
        <f ca="1">OFFSET(InputPriceData!C$15,CalculationsAndCharts!$A533+$A$11,IF($C$7,8,0),1,1)</f>
        <v>55.57</v>
      </c>
      <c r="E533" s="4">
        <f ca="1">OFFSET(InputPriceData!D$15,CalculationsAndCharts!$A533+$A$11,IF($C$7,8,0),1,1)</f>
        <v>55.8</v>
      </c>
      <c r="F533" s="4">
        <f ca="1">OFFSET(InputPriceData!E$15,CalculationsAndCharts!$A533+$A$11,IF($C$7,8,0),1,1)</f>
        <v>54.96</v>
      </c>
      <c r="G533" s="4">
        <f ca="1">OFFSET(InputPriceData!F$15,CalculationsAndCharts!$A533+$A$11,IF($C$7,8,0),1,1)</f>
        <v>55.08</v>
      </c>
      <c r="H533" s="133"/>
      <c r="I533" s="133"/>
      <c r="J533" s="37">
        <f t="shared" ca="1" si="145"/>
        <v>2300</v>
      </c>
      <c r="K533" s="124">
        <f t="shared" ca="1" si="146"/>
        <v>-0.66000000000000369</v>
      </c>
      <c r="L533" s="343">
        <f t="shared" ca="1" si="137"/>
        <v>-0.1050789239076815</v>
      </c>
      <c r="M533" s="345">
        <f t="shared" ca="1" si="147"/>
        <v>0.7767787642811953</v>
      </c>
      <c r="N533" s="344">
        <f t="shared" ca="1" si="138"/>
        <v>-0.13527522730995095</v>
      </c>
      <c r="O533" s="4"/>
      <c r="P533" s="4"/>
      <c r="Q533" s="3"/>
      <c r="S533" s="4"/>
      <c r="T533" s="4" t="b">
        <f t="shared" ca="1" si="139"/>
        <v>0</v>
      </c>
      <c r="U533" t="b">
        <f t="shared" ca="1" si="140"/>
        <v>1</v>
      </c>
      <c r="W533" s="317" t="b">
        <f t="shared" ca="1" si="141"/>
        <v>0</v>
      </c>
      <c r="X533" s="317" t="b">
        <f t="shared" ca="1" si="148"/>
        <v>1</v>
      </c>
      <c r="Y533" s="317" t="b">
        <f t="shared" ca="1" si="142"/>
        <v>0</v>
      </c>
      <c r="Z533" t="b">
        <f t="shared" ca="1" si="143"/>
        <v>0</v>
      </c>
      <c r="AA533" s="37" t="b">
        <f t="shared" ca="1" si="149"/>
        <v>0</v>
      </c>
      <c r="AB533" t="b">
        <f t="shared" ca="1" si="144"/>
        <v>0</v>
      </c>
      <c r="AD533" t="b">
        <f t="shared" ca="1" si="150"/>
        <v>0</v>
      </c>
      <c r="AE533" s="37" t="b">
        <f t="shared" ca="1" si="151"/>
        <v>0</v>
      </c>
      <c r="AF533" t="b">
        <f t="shared" ca="1" si="152"/>
        <v>0</v>
      </c>
      <c r="AG533" s="317" t="b">
        <f t="shared" ca="1" si="153"/>
        <v>0</v>
      </c>
      <c r="AH533" s="317" t="b">
        <f t="shared" ca="1" si="154"/>
        <v>1</v>
      </c>
      <c r="AI533" s="317" t="b">
        <f t="shared" ca="1" si="155"/>
        <v>0</v>
      </c>
    </row>
    <row r="534" spans="1:35" x14ac:dyDescent="0.25">
      <c r="A534">
        <v>502</v>
      </c>
      <c r="B534" s="169">
        <f ca="1">OFFSET(InputPriceData!B$15,CalculationsAndCharts!$A534+$A$11,0,1,1)</f>
        <v>41114</v>
      </c>
      <c r="C534" s="3">
        <f ca="1">OFFSET(InputPriceData!G$15,CalculationsAndCharts!$A534+$A$11,IF($C$7,8,0),1,1)</f>
        <v>1851100</v>
      </c>
      <c r="D534" s="4">
        <f ca="1">OFFSET(InputPriceData!C$15,CalculationsAndCharts!$A534+$A$11,IF($C$7,8,0),1,1)</f>
        <v>55.65</v>
      </c>
      <c r="E534" s="4">
        <f ca="1">OFFSET(InputPriceData!D$15,CalculationsAndCharts!$A534+$A$11,IF($C$7,8,0),1,1)</f>
        <v>55.99</v>
      </c>
      <c r="F534" s="4">
        <f ca="1">OFFSET(InputPriceData!E$15,CalculationsAndCharts!$A534+$A$11,IF($C$7,8,0),1,1)</f>
        <v>54.89</v>
      </c>
      <c r="G534" s="4">
        <f ca="1">OFFSET(InputPriceData!F$15,CalculationsAndCharts!$A534+$A$11,IF($C$7,8,0),1,1)</f>
        <v>55.31</v>
      </c>
      <c r="H534" s="133"/>
      <c r="I534" s="133"/>
      <c r="J534" s="37">
        <f t="shared" ca="1" si="145"/>
        <v>2299</v>
      </c>
      <c r="K534" s="124">
        <f t="shared" ca="1" si="146"/>
        <v>-0.79999999999999716</v>
      </c>
      <c r="L534" s="343">
        <f t="shared" ca="1" si="137"/>
        <v>2.8918952406602819E-2</v>
      </c>
      <c r="M534" s="345">
        <f t="shared" ca="1" si="147"/>
        <v>0.78383326365408201</v>
      </c>
      <c r="N534" s="344">
        <f t="shared" ca="1" si="138"/>
        <v>3.6894265333660567E-2</v>
      </c>
      <c r="O534" s="4"/>
      <c r="P534" s="4"/>
      <c r="Q534" s="3"/>
      <c r="S534" s="4"/>
      <c r="T534" s="4" t="b">
        <f t="shared" ca="1" si="139"/>
        <v>0</v>
      </c>
      <c r="U534" t="b">
        <f t="shared" ca="1" si="140"/>
        <v>0</v>
      </c>
      <c r="W534" s="317" t="b">
        <f t="shared" ca="1" si="141"/>
        <v>0</v>
      </c>
      <c r="X534" s="317" t="b">
        <f t="shared" ca="1" si="148"/>
        <v>1</v>
      </c>
      <c r="Y534" s="317" t="b">
        <f t="shared" ca="1" si="142"/>
        <v>0</v>
      </c>
      <c r="Z534" t="b">
        <f t="shared" ca="1" si="143"/>
        <v>0</v>
      </c>
      <c r="AA534" s="37" t="b">
        <f t="shared" ca="1" si="149"/>
        <v>0</v>
      </c>
      <c r="AB534" t="b">
        <f t="shared" ca="1" si="144"/>
        <v>0</v>
      </c>
      <c r="AD534" t="b">
        <f t="shared" ca="1" si="150"/>
        <v>0</v>
      </c>
      <c r="AE534" s="37" t="b">
        <f t="shared" ca="1" si="151"/>
        <v>0</v>
      </c>
      <c r="AF534" t="b">
        <f t="shared" ca="1" si="152"/>
        <v>0</v>
      </c>
      <c r="AG534" s="317" t="b">
        <f t="shared" ca="1" si="153"/>
        <v>0</v>
      </c>
      <c r="AH534" s="317" t="b">
        <f t="shared" ca="1" si="154"/>
        <v>1</v>
      </c>
      <c r="AI534" s="317" t="b">
        <f t="shared" ca="1" si="155"/>
        <v>0</v>
      </c>
    </row>
    <row r="535" spans="1:35" x14ac:dyDescent="0.25">
      <c r="A535">
        <v>503</v>
      </c>
      <c r="B535" s="169">
        <f ca="1">OFFSET(InputPriceData!B$15,CalculationsAndCharts!$A535+$A$11,0,1,1)</f>
        <v>41113</v>
      </c>
      <c r="C535" s="3">
        <f ca="1">OFFSET(InputPriceData!G$15,CalculationsAndCharts!$A535+$A$11,IF($C$7,8,0),1,1)</f>
        <v>1003600</v>
      </c>
      <c r="D535" s="4">
        <f ca="1">OFFSET(InputPriceData!C$15,CalculationsAndCharts!$A535+$A$11,IF($C$7,8,0),1,1)</f>
        <v>55.61</v>
      </c>
      <c r="E535" s="4">
        <f ca="1">OFFSET(InputPriceData!D$15,CalculationsAndCharts!$A535+$A$11,IF($C$7,8,0),1,1)</f>
        <v>55.92</v>
      </c>
      <c r="F535" s="4">
        <f ca="1">OFFSET(InputPriceData!E$15,CalculationsAndCharts!$A535+$A$11,IF($C$7,8,0),1,1)</f>
        <v>55.25</v>
      </c>
      <c r="G535" s="4">
        <f ca="1">OFFSET(InputPriceData!F$15,CalculationsAndCharts!$A535+$A$11,IF($C$7,8,0),1,1)</f>
        <v>55.74</v>
      </c>
      <c r="H535" s="133"/>
      <c r="I535" s="133"/>
      <c r="J535" s="37">
        <f t="shared" ca="1" si="145"/>
        <v>2298</v>
      </c>
      <c r="K535" s="124">
        <f t="shared" ca="1" si="146"/>
        <v>-1.1199999999999974</v>
      </c>
      <c r="L535" s="343">
        <f t="shared" ca="1" si="137"/>
        <v>0.14435496259483238</v>
      </c>
      <c r="M535" s="345">
        <f t="shared" ca="1" si="147"/>
        <v>0.79095183012520887</v>
      </c>
      <c r="N535" s="344">
        <f t="shared" ca="1" si="138"/>
        <v>0.18250790641951076</v>
      </c>
      <c r="O535" s="4"/>
      <c r="P535" s="4"/>
      <c r="Q535" s="3"/>
      <c r="S535" s="4"/>
      <c r="T535" s="4" t="b">
        <f t="shared" ca="1" si="139"/>
        <v>0</v>
      </c>
      <c r="U535" t="b">
        <f t="shared" ca="1" si="140"/>
        <v>0</v>
      </c>
      <c r="W535" s="317" t="b">
        <f t="shared" ca="1" si="141"/>
        <v>0</v>
      </c>
      <c r="X535" s="317" t="b">
        <f t="shared" ca="1" si="148"/>
        <v>1</v>
      </c>
      <c r="Y535" s="317" t="b">
        <f t="shared" ca="1" si="142"/>
        <v>0</v>
      </c>
      <c r="Z535" t="b">
        <f t="shared" ca="1" si="143"/>
        <v>0</v>
      </c>
      <c r="AA535" s="37" t="b">
        <f t="shared" ca="1" si="149"/>
        <v>0</v>
      </c>
      <c r="AB535" t="b">
        <f t="shared" ca="1" si="144"/>
        <v>0</v>
      </c>
      <c r="AD535" t="b">
        <f t="shared" ca="1" si="150"/>
        <v>0</v>
      </c>
      <c r="AE535" s="37" t="b">
        <f t="shared" ca="1" si="151"/>
        <v>0</v>
      </c>
      <c r="AF535" t="b">
        <f t="shared" ca="1" si="152"/>
        <v>0</v>
      </c>
      <c r="AG535" s="317" t="b">
        <f t="shared" ca="1" si="153"/>
        <v>0</v>
      </c>
      <c r="AH535" s="317" t="b">
        <f t="shared" ca="1" si="154"/>
        <v>1</v>
      </c>
      <c r="AI535" s="317" t="b">
        <f t="shared" ca="1" si="155"/>
        <v>0</v>
      </c>
    </row>
    <row r="536" spans="1:35" x14ac:dyDescent="0.25">
      <c r="A536">
        <v>504</v>
      </c>
      <c r="B536" s="169">
        <f ca="1">OFFSET(InputPriceData!B$15,CalculationsAndCharts!$A536+$A$11,0,1,1)</f>
        <v>41110</v>
      </c>
      <c r="C536" s="3">
        <f ca="1">OFFSET(InputPriceData!G$15,CalculationsAndCharts!$A536+$A$11,IF($C$7,8,0),1,1)</f>
        <v>1686800</v>
      </c>
      <c r="D536" s="4">
        <f ca="1">OFFSET(InputPriceData!C$15,CalculationsAndCharts!$A536+$A$11,IF($C$7,8,0),1,1)</f>
        <v>56.56</v>
      </c>
      <c r="E536" s="4">
        <f ca="1">OFFSET(InputPriceData!D$15,CalculationsAndCharts!$A536+$A$11,IF($C$7,8,0),1,1)</f>
        <v>56.85</v>
      </c>
      <c r="F536" s="4">
        <f ca="1">OFFSET(InputPriceData!E$15,CalculationsAndCharts!$A536+$A$11,IF($C$7,8,0),1,1)</f>
        <v>56.02</v>
      </c>
      <c r="G536" s="4">
        <f ca="1">OFFSET(InputPriceData!F$15,CalculationsAndCharts!$A536+$A$11,IF($C$7,8,0),1,1)</f>
        <v>56.11</v>
      </c>
      <c r="H536" s="133"/>
      <c r="I536" s="133"/>
      <c r="J536" s="37">
        <f t="shared" ca="1" si="145"/>
        <v>2297</v>
      </c>
      <c r="K536" s="124">
        <f t="shared" ca="1" si="146"/>
        <v>-0.68999999999999773</v>
      </c>
      <c r="L536" s="343">
        <f t="shared" ca="1" si="137"/>
        <v>0.18828807492175487</v>
      </c>
      <c r="M536" s="345">
        <f t="shared" ca="1" si="147"/>
        <v>0.79813504553502412</v>
      </c>
      <c r="N536" s="344">
        <f t="shared" ca="1" si="138"/>
        <v>0.23591004551809563</v>
      </c>
      <c r="O536" s="4"/>
      <c r="P536" s="4"/>
      <c r="Q536" s="3"/>
      <c r="S536" s="4"/>
      <c r="T536" s="4" t="b">
        <f t="shared" ca="1" si="139"/>
        <v>0</v>
      </c>
      <c r="U536" t="b">
        <f t="shared" ca="1" si="140"/>
        <v>0</v>
      </c>
      <c r="W536" s="317" t="b">
        <f t="shared" ca="1" si="141"/>
        <v>0</v>
      </c>
      <c r="X536" s="317" t="b">
        <f t="shared" ca="1" si="148"/>
        <v>1</v>
      </c>
      <c r="Y536" s="317" t="b">
        <f t="shared" ca="1" si="142"/>
        <v>0</v>
      </c>
      <c r="Z536" t="b">
        <f t="shared" ca="1" si="143"/>
        <v>0</v>
      </c>
      <c r="AA536" s="37" t="b">
        <f t="shared" ca="1" si="149"/>
        <v>0</v>
      </c>
      <c r="AB536" t="b">
        <f t="shared" ca="1" si="144"/>
        <v>0</v>
      </c>
      <c r="AD536" t="b">
        <f t="shared" ca="1" si="150"/>
        <v>0</v>
      </c>
      <c r="AE536" s="37" t="b">
        <f t="shared" ca="1" si="151"/>
        <v>0</v>
      </c>
      <c r="AF536" t="b">
        <f t="shared" ca="1" si="152"/>
        <v>0</v>
      </c>
      <c r="AG536" s="317" t="b">
        <f t="shared" ca="1" si="153"/>
        <v>0</v>
      </c>
      <c r="AH536" s="317" t="b">
        <f t="shared" ca="1" si="154"/>
        <v>1</v>
      </c>
      <c r="AI536" s="317" t="b">
        <f t="shared" ca="1" si="155"/>
        <v>0</v>
      </c>
    </row>
    <row r="537" spans="1:35" x14ac:dyDescent="0.25">
      <c r="A537">
        <v>505</v>
      </c>
      <c r="B537" s="169">
        <f ca="1">OFFSET(InputPriceData!B$15,CalculationsAndCharts!$A537+$A$11,0,1,1)</f>
        <v>41109</v>
      </c>
      <c r="C537" s="3">
        <f ca="1">OFFSET(InputPriceData!G$15,CalculationsAndCharts!$A537+$A$11,IF($C$7,8,0),1,1)</f>
        <v>1333000</v>
      </c>
      <c r="D537" s="4">
        <f ca="1">OFFSET(InputPriceData!C$15,CalculationsAndCharts!$A537+$A$11,IF($C$7,8,0),1,1)</f>
        <v>56.91</v>
      </c>
      <c r="E537" s="4">
        <f ca="1">OFFSET(InputPriceData!D$15,CalculationsAndCharts!$A537+$A$11,IF($C$7,8,0),1,1)</f>
        <v>56.92</v>
      </c>
      <c r="F537" s="4">
        <f ca="1">OFFSET(InputPriceData!E$15,CalculationsAndCharts!$A537+$A$11,IF($C$7,8,0),1,1)</f>
        <v>56.61</v>
      </c>
      <c r="G537" s="4">
        <f ca="1">OFFSET(InputPriceData!F$15,CalculationsAndCharts!$A537+$A$11,IF($C$7,8,0),1,1)</f>
        <v>56.86</v>
      </c>
      <c r="H537" s="133"/>
      <c r="I537" s="133"/>
      <c r="J537" s="37">
        <f t="shared" ca="1" si="145"/>
        <v>2296</v>
      </c>
      <c r="K537" s="124">
        <f t="shared" ca="1" si="146"/>
        <v>0.71999999999999886</v>
      </c>
      <c r="L537" s="343">
        <f t="shared" ca="1" si="137"/>
        <v>0.12209203105881268</v>
      </c>
      <c r="M537" s="345">
        <f t="shared" ca="1" si="147"/>
        <v>0.80538349700809697</v>
      </c>
      <c r="N537" s="344">
        <f t="shared" ca="1" si="138"/>
        <v>0.15159490045719826</v>
      </c>
      <c r="O537" s="4"/>
      <c r="P537" s="4"/>
      <c r="Q537" s="3"/>
      <c r="S537" s="4"/>
      <c r="T537" s="4" t="b">
        <f t="shared" ca="1" si="139"/>
        <v>0</v>
      </c>
      <c r="U537" t="b">
        <f t="shared" ca="1" si="140"/>
        <v>0</v>
      </c>
      <c r="W537" s="317" t="b">
        <f t="shared" ca="1" si="141"/>
        <v>1</v>
      </c>
      <c r="X537" s="317" t="b">
        <f t="shared" ca="1" si="148"/>
        <v>1</v>
      </c>
      <c r="Y537" s="317" t="b">
        <f t="shared" ca="1" si="142"/>
        <v>0</v>
      </c>
      <c r="Z537" t="b">
        <f t="shared" ca="1" si="143"/>
        <v>0</v>
      </c>
      <c r="AA537" s="37" t="b">
        <f t="shared" ca="1" si="149"/>
        <v>0</v>
      </c>
      <c r="AB537" t="b">
        <f t="shared" ca="1" si="144"/>
        <v>1</v>
      </c>
      <c r="AD537" t="b">
        <f t="shared" ca="1" si="150"/>
        <v>0</v>
      </c>
      <c r="AE537" s="37" t="b">
        <f t="shared" ca="1" si="151"/>
        <v>0</v>
      </c>
      <c r="AF537" t="b">
        <f t="shared" ca="1" si="152"/>
        <v>1</v>
      </c>
      <c r="AG537" s="317" t="b">
        <f t="shared" ca="1" si="153"/>
        <v>1</v>
      </c>
      <c r="AH537" s="317" t="b">
        <f t="shared" ca="1" si="154"/>
        <v>1</v>
      </c>
      <c r="AI537" s="317" t="b">
        <f t="shared" ca="1" si="155"/>
        <v>0</v>
      </c>
    </row>
    <row r="538" spans="1:35" x14ac:dyDescent="0.25">
      <c r="A538">
        <v>506</v>
      </c>
      <c r="B538" s="169">
        <f ca="1">OFFSET(InputPriceData!B$15,CalculationsAndCharts!$A538+$A$11,0,1,1)</f>
        <v>41108</v>
      </c>
      <c r="C538" s="3">
        <f ca="1">OFFSET(InputPriceData!G$15,CalculationsAndCharts!$A538+$A$11,IF($C$7,8,0),1,1)</f>
        <v>1556200</v>
      </c>
      <c r="D538" s="4">
        <f ca="1">OFFSET(InputPriceData!C$15,CalculationsAndCharts!$A538+$A$11,IF($C$7,8,0),1,1)</f>
        <v>55.97</v>
      </c>
      <c r="E538" s="4">
        <f ca="1">OFFSET(InputPriceData!D$15,CalculationsAndCharts!$A538+$A$11,IF($C$7,8,0),1,1)</f>
        <v>56.9</v>
      </c>
      <c r="F538" s="4">
        <f ca="1">OFFSET(InputPriceData!E$15,CalculationsAndCharts!$A538+$A$11,IF($C$7,8,0),1,1)</f>
        <v>55.79</v>
      </c>
      <c r="G538" s="4">
        <f ca="1">OFFSET(InputPriceData!F$15,CalculationsAndCharts!$A538+$A$11,IF($C$7,8,0),1,1)</f>
        <v>56.8</v>
      </c>
      <c r="H538" s="133"/>
      <c r="I538" s="133"/>
      <c r="J538" s="37">
        <f t="shared" ca="1" si="145"/>
        <v>2295</v>
      </c>
      <c r="K538" s="124">
        <f t="shared" ca="1" si="146"/>
        <v>1.029999999999994</v>
      </c>
      <c r="L538" s="343">
        <f t="shared" ca="1" si="137"/>
        <v>5.6798104767320085E-3</v>
      </c>
      <c r="M538" s="345">
        <f t="shared" ca="1" si="147"/>
        <v>0.8126977770011069</v>
      </c>
      <c r="N538" s="344">
        <f t="shared" ca="1" si="138"/>
        <v>6.9888347642475127E-3</v>
      </c>
      <c r="O538" s="4"/>
      <c r="P538" s="4"/>
      <c r="Q538" s="3"/>
      <c r="S538" s="4"/>
      <c r="T538" s="4" t="b">
        <f t="shared" ca="1" si="139"/>
        <v>1</v>
      </c>
      <c r="U538" t="b">
        <f t="shared" ca="1" si="140"/>
        <v>0</v>
      </c>
      <c r="W538" s="317" t="b">
        <f t="shared" ca="1" si="141"/>
        <v>0</v>
      </c>
      <c r="X538" s="317" t="b">
        <f t="shared" ca="1" si="148"/>
        <v>0</v>
      </c>
      <c r="Y538" s="317" t="b">
        <f t="shared" ca="1" si="142"/>
        <v>0</v>
      </c>
      <c r="Z538" t="b">
        <f t="shared" ca="1" si="143"/>
        <v>0</v>
      </c>
      <c r="AA538" s="37" t="b">
        <f t="shared" ca="1" si="149"/>
        <v>1</v>
      </c>
      <c r="AB538" t="b">
        <f t="shared" ca="1" si="144"/>
        <v>0</v>
      </c>
      <c r="AD538" t="b">
        <f t="shared" ca="1" si="150"/>
        <v>0</v>
      </c>
      <c r="AE538" s="37" t="b">
        <f t="shared" ca="1" si="151"/>
        <v>1</v>
      </c>
      <c r="AF538" t="b">
        <f t="shared" ca="1" si="152"/>
        <v>0</v>
      </c>
      <c r="AG538" s="317" t="b">
        <f t="shared" ca="1" si="153"/>
        <v>0</v>
      </c>
      <c r="AH538" s="317" t="b">
        <f t="shared" ca="1" si="154"/>
        <v>0</v>
      </c>
      <c r="AI538" s="317" t="b">
        <f t="shared" ca="1" si="155"/>
        <v>0</v>
      </c>
    </row>
    <row r="539" spans="1:35" x14ac:dyDescent="0.25">
      <c r="A539">
        <v>507</v>
      </c>
      <c r="B539" s="169">
        <f ca="1">OFFSET(InputPriceData!B$15,CalculationsAndCharts!$A539+$A$11,0,1,1)</f>
        <v>41107</v>
      </c>
      <c r="C539" s="3">
        <f ca="1">OFFSET(InputPriceData!G$15,CalculationsAndCharts!$A539+$A$11,IF($C$7,8,0),1,1)</f>
        <v>1260700</v>
      </c>
      <c r="D539" s="4">
        <f ca="1">OFFSET(InputPriceData!C$15,CalculationsAndCharts!$A539+$A$11,IF($C$7,8,0),1,1)</f>
        <v>55.71</v>
      </c>
      <c r="E539" s="4">
        <f ca="1">OFFSET(InputPriceData!D$15,CalculationsAndCharts!$A539+$A$11,IF($C$7,8,0),1,1)</f>
        <v>56.25</v>
      </c>
      <c r="F539" s="4">
        <f ca="1">OFFSET(InputPriceData!E$15,CalculationsAndCharts!$A539+$A$11,IF($C$7,8,0),1,1)</f>
        <v>55.53</v>
      </c>
      <c r="G539" s="4">
        <f ca="1">OFFSET(InputPriceData!F$15,CalculationsAndCharts!$A539+$A$11,IF($C$7,8,0),1,1)</f>
        <v>56.14</v>
      </c>
      <c r="H539" s="133"/>
      <c r="I539" s="133"/>
      <c r="J539" s="37">
        <f t="shared" ca="1" si="145"/>
        <v>2294</v>
      </c>
      <c r="K539" s="124">
        <f t="shared" ca="1" si="146"/>
        <v>0.21000000000000085</v>
      </c>
      <c r="L539" s="343">
        <f t="shared" ca="1" si="137"/>
        <v>-6.8733216585976142E-2</v>
      </c>
      <c r="M539" s="345">
        <f t="shared" ca="1" si="147"/>
        <v>0.82007848335126832</v>
      </c>
      <c r="N539" s="344">
        <f t="shared" ca="1" si="138"/>
        <v>-8.3812973979144501E-2</v>
      </c>
      <c r="O539" s="4"/>
      <c r="P539" s="4"/>
      <c r="Q539" s="3"/>
      <c r="S539" s="4"/>
      <c r="T539" s="4" t="b">
        <f t="shared" ca="1" si="139"/>
        <v>0</v>
      </c>
      <c r="U539" t="b">
        <f t="shared" ca="1" si="140"/>
        <v>0</v>
      </c>
      <c r="W539" s="317" t="b">
        <f t="shared" ca="1" si="141"/>
        <v>0</v>
      </c>
      <c r="X539" s="317" t="b">
        <f t="shared" ca="1" si="148"/>
        <v>0</v>
      </c>
      <c r="Y539" s="317" t="b">
        <f t="shared" ca="1" si="142"/>
        <v>0</v>
      </c>
      <c r="Z539" t="b">
        <f t="shared" ca="1" si="143"/>
        <v>0</v>
      </c>
      <c r="AA539" s="37" t="b">
        <f t="shared" ca="1" si="149"/>
        <v>1</v>
      </c>
      <c r="AB539" t="b">
        <f t="shared" ca="1" si="144"/>
        <v>0</v>
      </c>
      <c r="AD539" t="b">
        <f t="shared" ca="1" si="150"/>
        <v>0</v>
      </c>
      <c r="AE539" s="37" t="b">
        <f t="shared" ca="1" si="151"/>
        <v>1</v>
      </c>
      <c r="AF539" t="b">
        <f t="shared" ca="1" si="152"/>
        <v>0</v>
      </c>
      <c r="AG539" s="317" t="b">
        <f t="shared" ca="1" si="153"/>
        <v>0</v>
      </c>
      <c r="AH539" s="317" t="b">
        <f t="shared" ca="1" si="154"/>
        <v>0</v>
      </c>
      <c r="AI539" s="317" t="b">
        <f t="shared" ca="1" si="155"/>
        <v>0</v>
      </c>
    </row>
    <row r="540" spans="1:35" x14ac:dyDescent="0.25">
      <c r="A540">
        <v>508</v>
      </c>
      <c r="B540" s="169">
        <f ca="1">OFFSET(InputPriceData!B$15,CalculationsAndCharts!$A540+$A$11,0,1,1)</f>
        <v>41106</v>
      </c>
      <c r="C540" s="3">
        <f ca="1">OFFSET(InputPriceData!G$15,CalculationsAndCharts!$A540+$A$11,IF($C$7,8,0),1,1)</f>
        <v>1146900</v>
      </c>
      <c r="D540" s="4">
        <f ca="1">OFFSET(InputPriceData!C$15,CalculationsAndCharts!$A540+$A$11,IF($C$7,8,0),1,1)</f>
        <v>55.77</v>
      </c>
      <c r="E540" s="4">
        <f ca="1">OFFSET(InputPriceData!D$15,CalculationsAndCharts!$A540+$A$11,IF($C$7,8,0),1,1)</f>
        <v>55.97</v>
      </c>
      <c r="F540" s="4">
        <f ca="1">OFFSET(InputPriceData!E$15,CalculationsAndCharts!$A540+$A$11,IF($C$7,8,0),1,1)</f>
        <v>55.36</v>
      </c>
      <c r="G540" s="4">
        <f ca="1">OFFSET(InputPriceData!F$15,CalculationsAndCharts!$A540+$A$11,IF($C$7,8,0),1,1)</f>
        <v>55.77</v>
      </c>
      <c r="H540" s="133"/>
      <c r="I540" s="133"/>
      <c r="J540" s="37">
        <f t="shared" ca="1" si="145"/>
        <v>2293</v>
      </c>
      <c r="K540" s="124">
        <f t="shared" ca="1" si="146"/>
        <v>0.66000000000000369</v>
      </c>
      <c r="L540" s="343">
        <f t="shared" ca="1" si="137"/>
        <v>-9.9907390087760964E-2</v>
      </c>
      <c r="M540" s="345">
        <f t="shared" ca="1" si="147"/>
        <v>0.8275262193251951</v>
      </c>
      <c r="N540" s="344">
        <f t="shared" ca="1" si="138"/>
        <v>-0.12073018081436777</v>
      </c>
      <c r="O540" s="4"/>
      <c r="P540" s="4"/>
      <c r="Q540" s="3"/>
      <c r="S540" s="4"/>
      <c r="T540" s="4" t="b">
        <f t="shared" ca="1" si="139"/>
        <v>0</v>
      </c>
      <c r="U540" t="b">
        <f t="shared" ca="1" si="140"/>
        <v>0</v>
      </c>
      <c r="W540" s="317" t="b">
        <f t="shared" ca="1" si="141"/>
        <v>0</v>
      </c>
      <c r="X540" s="317" t="b">
        <f t="shared" ca="1" si="148"/>
        <v>0</v>
      </c>
      <c r="Y540" s="317" t="b">
        <f t="shared" ca="1" si="142"/>
        <v>1</v>
      </c>
      <c r="Z540" t="b">
        <f t="shared" ca="1" si="143"/>
        <v>1</v>
      </c>
      <c r="AA540" s="37" t="b">
        <f t="shared" ca="1" si="149"/>
        <v>1</v>
      </c>
      <c r="AB540" t="b">
        <f t="shared" ca="1" si="144"/>
        <v>0</v>
      </c>
      <c r="AD540" t="b">
        <f t="shared" ca="1" si="150"/>
        <v>1</v>
      </c>
      <c r="AE540" s="37" t="b">
        <f t="shared" ca="1" si="151"/>
        <v>1</v>
      </c>
      <c r="AF540" t="b">
        <f t="shared" ca="1" si="152"/>
        <v>0</v>
      </c>
      <c r="AG540" s="317" t="b">
        <f t="shared" ca="1" si="153"/>
        <v>0</v>
      </c>
      <c r="AH540" s="317" t="b">
        <f t="shared" ca="1" si="154"/>
        <v>0</v>
      </c>
      <c r="AI540" s="317" t="b">
        <f t="shared" ca="1" si="155"/>
        <v>1</v>
      </c>
    </row>
    <row r="541" spans="1:35" x14ac:dyDescent="0.25">
      <c r="A541">
        <v>509</v>
      </c>
      <c r="B541" s="169">
        <f ca="1">OFFSET(InputPriceData!B$15,CalculationsAndCharts!$A541+$A$11,0,1,1)</f>
        <v>41103</v>
      </c>
      <c r="C541" s="3">
        <f ca="1">OFFSET(InputPriceData!G$15,CalculationsAndCharts!$A541+$A$11,IF($C$7,8,0),1,1)</f>
        <v>1520500</v>
      </c>
      <c r="D541" s="4">
        <f ca="1">OFFSET(InputPriceData!C$15,CalculationsAndCharts!$A541+$A$11,IF($C$7,8,0),1,1)</f>
        <v>55.27</v>
      </c>
      <c r="E541" s="4">
        <f ca="1">OFFSET(InputPriceData!D$15,CalculationsAndCharts!$A541+$A$11,IF($C$7,8,0),1,1)</f>
        <v>56.1</v>
      </c>
      <c r="F541" s="4">
        <f ca="1">OFFSET(InputPriceData!E$15,CalculationsAndCharts!$A541+$A$11,IF($C$7,8,0),1,1)</f>
        <v>55.24</v>
      </c>
      <c r="G541" s="4">
        <f ca="1">OFFSET(InputPriceData!F$15,CalculationsAndCharts!$A541+$A$11,IF($C$7,8,0),1,1)</f>
        <v>55.93</v>
      </c>
      <c r="H541" s="133"/>
      <c r="I541" s="133"/>
      <c r="J541" s="37">
        <f t="shared" ca="1" si="145"/>
        <v>2292</v>
      </c>
      <c r="K541" s="124">
        <f t="shared" ca="1" si="146"/>
        <v>0.61999999999999744</v>
      </c>
      <c r="L541" s="343">
        <f t="shared" ca="1" si="137"/>
        <v>-8.2612601004907985E-2</v>
      </c>
      <c r="M541" s="345">
        <f t="shared" ca="1" si="147"/>
        <v>0.83504159366820896</v>
      </c>
      <c r="N541" s="344">
        <f t="shared" ca="1" si="138"/>
        <v>-9.8932318619008627E-2</v>
      </c>
      <c r="O541" s="4"/>
      <c r="P541" s="4"/>
      <c r="Q541" s="3"/>
      <c r="S541" s="4"/>
      <c r="T541" s="4" t="b">
        <f t="shared" ca="1" si="139"/>
        <v>0</v>
      </c>
      <c r="U541" t="b">
        <f t="shared" ca="1" si="140"/>
        <v>1</v>
      </c>
      <c r="W541" s="317" t="b">
        <f t="shared" ca="1" si="141"/>
        <v>0</v>
      </c>
      <c r="X541" s="317" t="b">
        <f t="shared" ca="1" si="148"/>
        <v>1</v>
      </c>
      <c r="Y541" s="317" t="b">
        <f t="shared" ca="1" si="142"/>
        <v>0</v>
      </c>
      <c r="Z541" t="b">
        <f t="shared" ca="1" si="143"/>
        <v>0</v>
      </c>
      <c r="AA541" s="37" t="b">
        <f t="shared" ca="1" si="149"/>
        <v>0</v>
      </c>
      <c r="AB541" t="b">
        <f t="shared" ca="1" si="144"/>
        <v>0</v>
      </c>
      <c r="AD541" t="b">
        <f t="shared" ca="1" si="150"/>
        <v>0</v>
      </c>
      <c r="AE541" s="37" t="b">
        <f t="shared" ca="1" si="151"/>
        <v>0</v>
      </c>
      <c r="AF541" t="b">
        <f t="shared" ca="1" si="152"/>
        <v>0</v>
      </c>
      <c r="AG541" s="317" t="b">
        <f t="shared" ca="1" si="153"/>
        <v>0</v>
      </c>
      <c r="AH541" s="317" t="b">
        <f t="shared" ca="1" si="154"/>
        <v>1</v>
      </c>
      <c r="AI541" s="317" t="b">
        <f t="shared" ca="1" si="155"/>
        <v>0</v>
      </c>
    </row>
    <row r="542" spans="1:35" x14ac:dyDescent="0.25">
      <c r="A542">
        <v>510</v>
      </c>
      <c r="B542" s="169">
        <f ca="1">OFFSET(InputPriceData!B$15,CalculationsAndCharts!$A542+$A$11,0,1,1)</f>
        <v>41102</v>
      </c>
      <c r="C542" s="3">
        <f ca="1">OFFSET(InputPriceData!G$15,CalculationsAndCharts!$A542+$A$11,IF($C$7,8,0),1,1)</f>
        <v>1750200</v>
      </c>
      <c r="D542" s="4">
        <f ca="1">OFFSET(InputPriceData!C$15,CalculationsAndCharts!$A542+$A$11,IF($C$7,8,0),1,1)</f>
        <v>55.43</v>
      </c>
      <c r="E542" s="4">
        <f ca="1">OFFSET(InputPriceData!D$15,CalculationsAndCharts!$A542+$A$11,IF($C$7,8,0),1,1)</f>
        <v>55.52</v>
      </c>
      <c r="F542" s="4">
        <f ca="1">OFFSET(InputPriceData!E$15,CalculationsAndCharts!$A542+$A$11,IF($C$7,8,0),1,1)</f>
        <v>54.87</v>
      </c>
      <c r="G542" s="4">
        <f ca="1">OFFSET(InputPriceData!F$15,CalculationsAndCharts!$A542+$A$11,IF($C$7,8,0),1,1)</f>
        <v>55.11</v>
      </c>
      <c r="H542" s="133"/>
      <c r="I542" s="133"/>
      <c r="J542" s="37">
        <f t="shared" ca="1" si="145"/>
        <v>2291</v>
      </c>
      <c r="K542" s="124">
        <f t="shared" ca="1" si="146"/>
        <v>-0.98000000000000398</v>
      </c>
      <c r="L542" s="343">
        <f t="shared" ca="1" si="137"/>
        <v>3.3385059210166212E-2</v>
      </c>
      <c r="M542" s="345">
        <f t="shared" ca="1" si="147"/>
        <v>0.84262522065409584</v>
      </c>
      <c r="N542" s="344">
        <f t="shared" ca="1" si="138"/>
        <v>3.9620294280119865E-2</v>
      </c>
      <c r="O542" s="4"/>
      <c r="P542" s="4"/>
      <c r="Q542" s="3"/>
      <c r="S542" s="4"/>
      <c r="T542" s="4" t="b">
        <f t="shared" ca="1" si="139"/>
        <v>0</v>
      </c>
      <c r="U542" t="b">
        <f t="shared" ca="1" si="140"/>
        <v>0</v>
      </c>
      <c r="W542" s="317" t="b">
        <f t="shared" ca="1" si="141"/>
        <v>0</v>
      </c>
      <c r="X542" s="317" t="b">
        <f t="shared" ca="1" si="148"/>
        <v>1</v>
      </c>
      <c r="Y542" s="317" t="b">
        <f t="shared" ca="1" si="142"/>
        <v>0</v>
      </c>
      <c r="Z542" t="b">
        <f t="shared" ca="1" si="143"/>
        <v>0</v>
      </c>
      <c r="AA542" s="37" t="b">
        <f t="shared" ca="1" si="149"/>
        <v>0</v>
      </c>
      <c r="AB542" t="b">
        <f t="shared" ca="1" si="144"/>
        <v>0</v>
      </c>
      <c r="AD542" t="b">
        <f t="shared" ca="1" si="150"/>
        <v>0</v>
      </c>
      <c r="AE542" s="37" t="b">
        <f t="shared" ca="1" si="151"/>
        <v>0</v>
      </c>
      <c r="AF542" t="b">
        <f t="shared" ca="1" si="152"/>
        <v>0</v>
      </c>
      <c r="AG542" s="317" t="b">
        <f t="shared" ca="1" si="153"/>
        <v>0</v>
      </c>
      <c r="AH542" s="317" t="b">
        <f t="shared" ca="1" si="154"/>
        <v>1</v>
      </c>
      <c r="AI542" s="317" t="b">
        <f t="shared" ca="1" si="155"/>
        <v>0</v>
      </c>
    </row>
    <row r="543" spans="1:35" x14ac:dyDescent="0.25">
      <c r="A543">
        <v>511</v>
      </c>
      <c r="B543" s="169">
        <f ca="1">OFFSET(InputPriceData!B$15,CalculationsAndCharts!$A543+$A$11,0,1,1)</f>
        <v>41101</v>
      </c>
      <c r="C543" s="3">
        <f ca="1">OFFSET(InputPriceData!G$15,CalculationsAndCharts!$A543+$A$11,IF($C$7,8,0),1,1)</f>
        <v>1940800</v>
      </c>
      <c r="D543" s="4">
        <f ca="1">OFFSET(InputPriceData!C$15,CalculationsAndCharts!$A543+$A$11,IF($C$7,8,0),1,1)</f>
        <v>56.2</v>
      </c>
      <c r="E543" s="4">
        <f ca="1">OFFSET(InputPriceData!D$15,CalculationsAndCharts!$A543+$A$11,IF($C$7,8,0),1,1)</f>
        <v>56.2</v>
      </c>
      <c r="F543" s="4">
        <f ca="1">OFFSET(InputPriceData!E$15,CalculationsAndCharts!$A543+$A$11,IF($C$7,8,0),1,1)</f>
        <v>55.21</v>
      </c>
      <c r="G543" s="4">
        <f ca="1">OFFSET(InputPriceData!F$15,CalculationsAndCharts!$A543+$A$11,IF($C$7,8,0),1,1)</f>
        <v>55.31</v>
      </c>
      <c r="H543" s="133"/>
      <c r="I543" s="133"/>
      <c r="J543" s="37">
        <f t="shared" ca="1" si="145"/>
        <v>2290</v>
      </c>
      <c r="K543" s="124">
        <f t="shared" ca="1" si="146"/>
        <v>-1.019999999999996</v>
      </c>
      <c r="L543" s="343">
        <f t="shared" ca="1" si="137"/>
        <v>0.18796692872084511</v>
      </c>
      <c r="M543" s="345">
        <f t="shared" ca="1" si="147"/>
        <v>0.85027772013531366</v>
      </c>
      <c r="N543" s="344">
        <f t="shared" ca="1" si="138"/>
        <v>0.22106533461906064</v>
      </c>
      <c r="O543" s="4"/>
      <c r="P543" s="4"/>
      <c r="Q543" s="3"/>
      <c r="S543" s="4"/>
      <c r="T543" s="4" t="b">
        <f t="shared" ca="1" si="139"/>
        <v>0</v>
      </c>
      <c r="U543" t="b">
        <f t="shared" ca="1" si="140"/>
        <v>0</v>
      </c>
      <c r="W543" s="317" t="b">
        <f t="shared" ca="1" si="141"/>
        <v>0</v>
      </c>
      <c r="X543" s="317" t="b">
        <f t="shared" ca="1" si="148"/>
        <v>1</v>
      </c>
      <c r="Y543" s="317" t="b">
        <f t="shared" ca="1" si="142"/>
        <v>0</v>
      </c>
      <c r="Z543" t="b">
        <f t="shared" ca="1" si="143"/>
        <v>0</v>
      </c>
      <c r="AA543" s="37" t="b">
        <f t="shared" ca="1" si="149"/>
        <v>0</v>
      </c>
      <c r="AB543" t="b">
        <f t="shared" ca="1" si="144"/>
        <v>0</v>
      </c>
      <c r="AD543" t="b">
        <f t="shared" ca="1" si="150"/>
        <v>0</v>
      </c>
      <c r="AE543" s="37" t="b">
        <f t="shared" ca="1" si="151"/>
        <v>0</v>
      </c>
      <c r="AF543" t="b">
        <f t="shared" ca="1" si="152"/>
        <v>0</v>
      </c>
      <c r="AG543" s="317" t="b">
        <f t="shared" ca="1" si="153"/>
        <v>0</v>
      </c>
      <c r="AH543" s="317" t="b">
        <f t="shared" ca="1" si="154"/>
        <v>1</v>
      </c>
      <c r="AI543" s="317" t="b">
        <f t="shared" ca="1" si="155"/>
        <v>0</v>
      </c>
    </row>
    <row r="544" spans="1:35" x14ac:dyDescent="0.25">
      <c r="A544">
        <v>512</v>
      </c>
      <c r="B544" s="169">
        <f ca="1">OFFSET(InputPriceData!B$15,CalculationsAndCharts!$A544+$A$11,0,1,1)</f>
        <v>41100</v>
      </c>
      <c r="C544" s="3">
        <f ca="1">OFFSET(InputPriceData!G$15,CalculationsAndCharts!$A544+$A$11,IF($C$7,8,0),1,1)</f>
        <v>1750700</v>
      </c>
      <c r="D544" s="4">
        <f ca="1">OFFSET(InputPriceData!C$15,CalculationsAndCharts!$A544+$A$11,IF($C$7,8,0),1,1)</f>
        <v>56.48</v>
      </c>
      <c r="E544" s="4">
        <f ca="1">OFFSET(InputPriceData!D$15,CalculationsAndCharts!$A544+$A$11,IF($C$7,8,0),1,1)</f>
        <v>56.82</v>
      </c>
      <c r="F544" s="4">
        <f ca="1">OFFSET(InputPriceData!E$15,CalculationsAndCharts!$A544+$A$11,IF($C$7,8,0),1,1)</f>
        <v>55.85</v>
      </c>
      <c r="G544" s="4">
        <f ca="1">OFFSET(InputPriceData!F$15,CalculationsAndCharts!$A544+$A$11,IF($C$7,8,0),1,1)</f>
        <v>56.09</v>
      </c>
      <c r="H544" s="133"/>
      <c r="I544" s="133"/>
      <c r="J544" s="37">
        <f t="shared" ca="1" si="145"/>
        <v>2289</v>
      </c>
      <c r="K544" s="124">
        <f t="shared" ca="1" si="146"/>
        <v>0.21000000000000085</v>
      </c>
      <c r="L544" s="343">
        <f t="shared" ca="1" si="137"/>
        <v>0.28263768186065824</v>
      </c>
      <c r="M544" s="345">
        <f t="shared" ca="1" si="147"/>
        <v>0.85799971759365656</v>
      </c>
      <c r="N544" s="344">
        <f t="shared" ca="1" si="138"/>
        <v>0.32941465604830622</v>
      </c>
      <c r="O544" s="4"/>
      <c r="P544" s="4"/>
      <c r="Q544" s="3"/>
      <c r="S544" s="4"/>
      <c r="T544" s="4" t="b">
        <f t="shared" ca="1" si="139"/>
        <v>0</v>
      </c>
      <c r="U544" t="b">
        <f t="shared" ca="1" si="140"/>
        <v>0</v>
      </c>
      <c r="W544" s="317" t="b">
        <f t="shared" ca="1" si="141"/>
        <v>0</v>
      </c>
      <c r="X544" s="317" t="b">
        <f t="shared" ca="1" si="148"/>
        <v>1</v>
      </c>
      <c r="Y544" s="317" t="b">
        <f t="shared" ca="1" si="142"/>
        <v>0</v>
      </c>
      <c r="Z544" t="b">
        <f t="shared" ca="1" si="143"/>
        <v>0</v>
      </c>
      <c r="AA544" s="37" t="b">
        <f t="shared" ca="1" si="149"/>
        <v>0</v>
      </c>
      <c r="AB544" t="b">
        <f t="shared" ca="1" si="144"/>
        <v>0</v>
      </c>
      <c r="AD544" t="b">
        <f t="shared" ca="1" si="150"/>
        <v>0</v>
      </c>
      <c r="AE544" s="37" t="b">
        <f t="shared" ca="1" si="151"/>
        <v>0</v>
      </c>
      <c r="AF544" t="b">
        <f t="shared" ca="1" si="152"/>
        <v>0</v>
      </c>
      <c r="AG544" s="317" t="b">
        <f t="shared" ca="1" si="153"/>
        <v>0</v>
      </c>
      <c r="AH544" s="317" t="b">
        <f t="shared" ca="1" si="154"/>
        <v>1</v>
      </c>
      <c r="AI544" s="317" t="b">
        <f t="shared" ca="1" si="155"/>
        <v>0</v>
      </c>
    </row>
    <row r="545" spans="1:35" x14ac:dyDescent="0.25">
      <c r="A545">
        <v>513</v>
      </c>
      <c r="B545" s="169">
        <f ca="1">OFFSET(InputPriceData!B$15,CalculationsAndCharts!$A545+$A$11,0,1,1)</f>
        <v>41099</v>
      </c>
      <c r="C545" s="3">
        <f ca="1">OFFSET(InputPriceData!G$15,CalculationsAndCharts!$A545+$A$11,IF($C$7,8,0),1,1)</f>
        <v>1824800</v>
      </c>
      <c r="D545" s="4">
        <f ca="1">OFFSET(InputPriceData!C$15,CalculationsAndCharts!$A545+$A$11,IF($C$7,8,0),1,1)</f>
        <v>55.85</v>
      </c>
      <c r="E545" s="4">
        <f ca="1">OFFSET(InputPriceData!D$15,CalculationsAndCharts!$A545+$A$11,IF($C$7,8,0),1,1)</f>
        <v>56.41</v>
      </c>
      <c r="F545" s="4">
        <f ca="1">OFFSET(InputPriceData!E$15,CalculationsAndCharts!$A545+$A$11,IF($C$7,8,0),1,1)</f>
        <v>55.84</v>
      </c>
      <c r="G545" s="4">
        <f ca="1">OFFSET(InputPriceData!F$15,CalculationsAndCharts!$A545+$A$11,IF($C$7,8,0),1,1)</f>
        <v>56.33</v>
      </c>
      <c r="H545" s="133"/>
      <c r="I545" s="133"/>
      <c r="J545" s="37">
        <f t="shared" ca="1" si="145"/>
        <v>2288</v>
      </c>
      <c r="K545" s="124">
        <f t="shared" ca="1" si="146"/>
        <v>0.25999999999999801</v>
      </c>
      <c r="L545" s="343">
        <f t="shared" ref="L545:L608" ca="1" si="156">IF(J545&gt;3,($D$21*(K545+K546)/2+$D$22*L546+$D$23*L547),IF(J545=1,0,IF(J545=2,($D$21*0*(G545+G546)/2+$D$22*L546),IF(J545=3,($D$21*0*(G545+G546)/2+$D$22*L546+$D$23*L547),0))))</f>
        <v>0.34553419329289597</v>
      </c>
      <c r="M545" s="345">
        <f t="shared" ca="1" si="147"/>
        <v>0.865791844191379</v>
      </c>
      <c r="N545" s="344">
        <f t="shared" ref="N545:N608" ca="1" si="157">IF(M545=0,0,L545/M545)</f>
        <v>0.3990961518188168</v>
      </c>
      <c r="O545" s="4"/>
      <c r="P545" s="4"/>
      <c r="Q545" s="3"/>
      <c r="S545" s="4"/>
      <c r="T545" s="4" t="b">
        <f t="shared" ref="T545:T608" ca="1" si="158">AND(N546&lt;0,N545&gt;0)</f>
        <v>0</v>
      </c>
      <c r="U545" t="b">
        <f t="shared" ref="U545:U608" ca="1" si="159">AND(N546&gt;0,N545&lt;0)</f>
        <v>0</v>
      </c>
      <c r="W545" s="317" t="b">
        <f t="shared" ref="W545:W608" ca="1" si="160">AND(T546&lt;&gt;T547,T546,NOT(X546))</f>
        <v>0</v>
      </c>
      <c r="X545" s="317" t="b">
        <f t="shared" ca="1" si="148"/>
        <v>1</v>
      </c>
      <c r="Y545" s="317" t="b">
        <f t="shared" ref="Y545:Y608" ca="1" si="161">AND(X546,AND(U546&lt;&gt;U547,U546))</f>
        <v>0</v>
      </c>
      <c r="Z545" t="b">
        <f t="shared" ref="Z545:Z608" ca="1" si="162">AND(U546&lt;&gt;U547,U546,NOT(AA546))</f>
        <v>0</v>
      </c>
      <c r="AA545" s="37" t="b">
        <f t="shared" ca="1" si="149"/>
        <v>0</v>
      </c>
      <c r="AB545" t="b">
        <f t="shared" ref="AB545:AB608" ca="1" si="163">AND(AA546,AND(T546&lt;&gt;T547,T546))</f>
        <v>0</v>
      </c>
      <c r="AD545" t="b">
        <f t="shared" ca="1" si="150"/>
        <v>0</v>
      </c>
      <c r="AE545" s="37" t="b">
        <f t="shared" ca="1" si="151"/>
        <v>0</v>
      </c>
      <c r="AF545" t="b">
        <f t="shared" ca="1" si="152"/>
        <v>0</v>
      </c>
      <c r="AG545" s="317" t="b">
        <f t="shared" ca="1" si="153"/>
        <v>0</v>
      </c>
      <c r="AH545" s="317" t="b">
        <f t="shared" ca="1" si="154"/>
        <v>1</v>
      </c>
      <c r="AI545" s="317" t="b">
        <f t="shared" ca="1" si="155"/>
        <v>0</v>
      </c>
    </row>
    <row r="546" spans="1:35" x14ac:dyDescent="0.25">
      <c r="A546">
        <v>514</v>
      </c>
      <c r="B546" s="169">
        <f ca="1">OFFSET(InputPriceData!B$15,CalculationsAndCharts!$A546+$A$11,0,1,1)</f>
        <v>41096</v>
      </c>
      <c r="C546" s="3">
        <f ca="1">OFFSET(InputPriceData!G$15,CalculationsAndCharts!$A546+$A$11,IF($C$7,8,0),1,1)</f>
        <v>1615400</v>
      </c>
      <c r="D546" s="4">
        <f ca="1">OFFSET(InputPriceData!C$15,CalculationsAndCharts!$A546+$A$11,IF($C$7,8,0),1,1)</f>
        <v>55.63</v>
      </c>
      <c r="E546" s="4">
        <f ca="1">OFFSET(InputPriceData!D$15,CalculationsAndCharts!$A546+$A$11,IF($C$7,8,0),1,1)</f>
        <v>55.97</v>
      </c>
      <c r="F546" s="4">
        <f ca="1">OFFSET(InputPriceData!E$15,CalculationsAndCharts!$A546+$A$11,IF($C$7,8,0),1,1)</f>
        <v>55.41</v>
      </c>
      <c r="G546" s="4">
        <f ca="1">OFFSET(InputPriceData!F$15,CalculationsAndCharts!$A546+$A$11,IF($C$7,8,0),1,1)</f>
        <v>55.88</v>
      </c>
      <c r="H546" s="133"/>
      <c r="I546" s="133"/>
      <c r="J546" s="37">
        <f t="shared" ref="J546:J609" ca="1" si="164">$A$8-A546+1</f>
        <v>2287</v>
      </c>
      <c r="K546" s="124">
        <f t="shared" ref="K546:K609" ca="1" si="165">IF(J546&gt;2,G546-G548,0)</f>
        <v>-0.60999999999999943</v>
      </c>
      <c r="L546" s="343">
        <f t="shared" ca="1" si="156"/>
        <v>0.42998864232474432</v>
      </c>
      <c r="M546" s="345">
        <f t="shared" ref="M546:M609" ca="1" si="166">MAX(IF(J546=1,0.0000001,0.991*M547),ABS(L546))</f>
        <v>0.87365473682278405</v>
      </c>
      <c r="N546" s="344">
        <f t="shared" ca="1" si="157"/>
        <v>0.49217227836305444</v>
      </c>
      <c r="O546" s="4"/>
      <c r="P546" s="4"/>
      <c r="Q546" s="3"/>
      <c r="S546" s="4"/>
      <c r="T546" s="4" t="b">
        <f t="shared" ca="1" si="158"/>
        <v>0</v>
      </c>
      <c r="U546" t="b">
        <f t="shared" ca="1" si="159"/>
        <v>0</v>
      </c>
      <c r="W546" s="317" t="b">
        <f t="shared" ca="1" si="160"/>
        <v>0</v>
      </c>
      <c r="X546" s="317" t="b">
        <f t="shared" ref="X546:X609" ca="1" si="167">IF(X547,IF(Y546,FALSE,X547),IF(W546,TRUE,X547))</f>
        <v>1</v>
      </c>
      <c r="Y546" s="317" t="b">
        <f t="shared" ca="1" si="161"/>
        <v>0</v>
      </c>
      <c r="Z546" t="b">
        <f t="shared" ca="1" si="162"/>
        <v>0</v>
      </c>
      <c r="AA546" s="37" t="b">
        <f t="shared" ref="AA546:AA609" ca="1" si="168">IF(AA547,IF(AB546,FALSE,AA547),IF(Z546,TRUE,AA547))</f>
        <v>0</v>
      </c>
      <c r="AB546" t="b">
        <f t="shared" ca="1" si="163"/>
        <v>0</v>
      </c>
      <c r="AD546" t="b">
        <f t="shared" ref="AD546:AD609" ca="1" si="169">AND($U547&lt;&gt;$U548,$U547,NOT(AE547))</f>
        <v>0</v>
      </c>
      <c r="AE546" s="37" t="b">
        <f t="shared" ref="AE546:AE609" ca="1" si="170">IF(AE547,IF(AF546,FALSE,AE547),IF(AD546,TRUE,AE547))</f>
        <v>0</v>
      </c>
      <c r="AF546" t="b">
        <f t="shared" ref="AF546:AF609" ca="1" si="171">AND(AE547,AND($T547&lt;&gt;$T548,$T547))</f>
        <v>0</v>
      </c>
      <c r="AG546" s="317" t="b">
        <f t="shared" ref="AG546:AG609" ca="1" si="172">AND($T547&lt;&gt;$T548,$T547,NOT(AH547))</f>
        <v>0</v>
      </c>
      <c r="AH546" s="317" t="b">
        <f t="shared" ref="AH546:AH609" ca="1" si="173">IF(AH547,IF(AI546,FALSE,AH547),IF(AG546,TRUE,AH547))</f>
        <v>1</v>
      </c>
      <c r="AI546" s="317" t="b">
        <f t="shared" ref="AI546:AI609" ca="1" si="174">AND(AH547,AND($U547&lt;&gt;$U548,$U547))</f>
        <v>0</v>
      </c>
    </row>
    <row r="547" spans="1:35" x14ac:dyDescent="0.25">
      <c r="A547">
        <v>515</v>
      </c>
      <c r="B547" s="169">
        <f ca="1">OFFSET(InputPriceData!B$15,CalculationsAndCharts!$A547+$A$11,0,1,1)</f>
        <v>41095</v>
      </c>
      <c r="C547" s="3">
        <f ca="1">OFFSET(InputPriceData!G$15,CalculationsAndCharts!$A547+$A$11,IF($C$7,8,0),1,1)</f>
        <v>1383200</v>
      </c>
      <c r="D547" s="4">
        <f ca="1">OFFSET(InputPriceData!C$15,CalculationsAndCharts!$A547+$A$11,IF($C$7,8,0),1,1)</f>
        <v>56.2</v>
      </c>
      <c r="E547" s="4">
        <f ca="1">OFFSET(InputPriceData!D$15,CalculationsAndCharts!$A547+$A$11,IF($C$7,8,0),1,1)</f>
        <v>56.45</v>
      </c>
      <c r="F547" s="4">
        <f ca="1">OFFSET(InputPriceData!E$15,CalculationsAndCharts!$A547+$A$11,IF($C$7,8,0),1,1)</f>
        <v>55.99</v>
      </c>
      <c r="G547" s="4">
        <f ca="1">OFFSET(InputPriceData!F$15,CalculationsAndCharts!$A547+$A$11,IF($C$7,8,0),1,1)</f>
        <v>56.07</v>
      </c>
      <c r="H547" s="133"/>
      <c r="I547" s="133"/>
      <c r="J547" s="37">
        <f t="shared" ca="1" si="164"/>
        <v>2286</v>
      </c>
      <c r="K547" s="124">
        <f t="shared" ca="1" si="165"/>
        <v>9.0000000000003411E-2</v>
      </c>
      <c r="L547" s="343">
        <f t="shared" ca="1" si="156"/>
        <v>0.48713800017313097</v>
      </c>
      <c r="M547" s="345">
        <f t="shared" ca="1" si="166"/>
        <v>0.88158903816628054</v>
      </c>
      <c r="N547" s="344">
        <f t="shared" ca="1" si="157"/>
        <v>0.55256812310913694</v>
      </c>
      <c r="O547" s="4"/>
      <c r="P547" s="4"/>
      <c r="Q547" s="3"/>
      <c r="S547" s="4"/>
      <c r="T547" s="4" t="b">
        <f t="shared" ca="1" si="158"/>
        <v>0</v>
      </c>
      <c r="U547" t="b">
        <f t="shared" ca="1" si="159"/>
        <v>0</v>
      </c>
      <c r="W547" s="317" t="b">
        <f t="shared" ca="1" si="160"/>
        <v>0</v>
      </c>
      <c r="X547" s="317" t="b">
        <f t="shared" ca="1" si="167"/>
        <v>1</v>
      </c>
      <c r="Y547" s="317" t="b">
        <f t="shared" ca="1" si="161"/>
        <v>0</v>
      </c>
      <c r="Z547" t="b">
        <f t="shared" ca="1" si="162"/>
        <v>0</v>
      </c>
      <c r="AA547" s="37" t="b">
        <f t="shared" ca="1" si="168"/>
        <v>0</v>
      </c>
      <c r="AB547" t="b">
        <f t="shared" ca="1" si="163"/>
        <v>0</v>
      </c>
      <c r="AD547" t="b">
        <f t="shared" ca="1" si="169"/>
        <v>0</v>
      </c>
      <c r="AE547" s="37" t="b">
        <f t="shared" ca="1" si="170"/>
        <v>0</v>
      </c>
      <c r="AF547" t="b">
        <f t="shared" ca="1" si="171"/>
        <v>0</v>
      </c>
      <c r="AG547" s="317" t="b">
        <f t="shared" ca="1" si="172"/>
        <v>0</v>
      </c>
      <c r="AH547" s="317" t="b">
        <f t="shared" ca="1" si="173"/>
        <v>1</v>
      </c>
      <c r="AI547" s="317" t="b">
        <f t="shared" ca="1" si="174"/>
        <v>0</v>
      </c>
    </row>
    <row r="548" spans="1:35" x14ac:dyDescent="0.25">
      <c r="A548">
        <v>516</v>
      </c>
      <c r="B548" s="169">
        <f ca="1">OFFSET(InputPriceData!B$15,CalculationsAndCharts!$A548+$A$11,0,1,1)</f>
        <v>41093</v>
      </c>
      <c r="C548" s="3">
        <f ca="1">OFFSET(InputPriceData!G$15,CalculationsAndCharts!$A548+$A$11,IF($C$7,8,0),1,1)</f>
        <v>1003700</v>
      </c>
      <c r="D548" s="4">
        <f ca="1">OFFSET(InputPriceData!C$15,CalculationsAndCharts!$A548+$A$11,IF($C$7,8,0),1,1)</f>
        <v>56.09</v>
      </c>
      <c r="E548" s="4">
        <f ca="1">OFFSET(InputPriceData!D$15,CalculationsAndCharts!$A548+$A$11,IF($C$7,8,0),1,1)</f>
        <v>56.55</v>
      </c>
      <c r="F548" s="4">
        <f ca="1">OFFSET(InputPriceData!E$15,CalculationsAndCharts!$A548+$A$11,IF($C$7,8,0),1,1)</f>
        <v>56.03</v>
      </c>
      <c r="G548" s="4">
        <f ca="1">OFFSET(InputPriceData!F$15,CalculationsAndCharts!$A548+$A$11,IF($C$7,8,0),1,1)</f>
        <v>56.49</v>
      </c>
      <c r="H548" s="133"/>
      <c r="I548" s="133"/>
      <c r="J548" s="37">
        <f t="shared" ca="1" si="164"/>
        <v>2285</v>
      </c>
      <c r="K548" s="124">
        <f t="shared" ca="1" si="165"/>
        <v>-0.10000000000000142</v>
      </c>
      <c r="L548" s="343">
        <f t="shared" ca="1" si="156"/>
        <v>0.48419753996108217</v>
      </c>
      <c r="M548" s="345">
        <f t="shared" ca="1" si="166"/>
        <v>0.88959539673691279</v>
      </c>
      <c r="N548" s="344">
        <f t="shared" ca="1" si="157"/>
        <v>0.54428961945750465</v>
      </c>
      <c r="O548" s="4"/>
      <c r="P548" s="4"/>
      <c r="Q548" s="3"/>
      <c r="S548" s="4"/>
      <c r="T548" s="4" t="b">
        <f t="shared" ca="1" si="158"/>
        <v>0</v>
      </c>
      <c r="U548" t="b">
        <f t="shared" ca="1" si="159"/>
        <v>0</v>
      </c>
      <c r="W548" s="317" t="b">
        <f t="shared" ca="1" si="160"/>
        <v>0</v>
      </c>
      <c r="X548" s="317" t="b">
        <f t="shared" ca="1" si="167"/>
        <v>1</v>
      </c>
      <c r="Y548" s="317" t="b">
        <f t="shared" ca="1" si="161"/>
        <v>0</v>
      </c>
      <c r="Z548" t="b">
        <f t="shared" ca="1" si="162"/>
        <v>0</v>
      </c>
      <c r="AA548" s="37" t="b">
        <f t="shared" ca="1" si="168"/>
        <v>0</v>
      </c>
      <c r="AB548" t="b">
        <f t="shared" ca="1" si="163"/>
        <v>0</v>
      </c>
      <c r="AD548" t="b">
        <f t="shared" ca="1" si="169"/>
        <v>0</v>
      </c>
      <c r="AE548" s="37" t="b">
        <f t="shared" ca="1" si="170"/>
        <v>0</v>
      </c>
      <c r="AF548" t="b">
        <f t="shared" ca="1" si="171"/>
        <v>0</v>
      </c>
      <c r="AG548" s="317" t="b">
        <f t="shared" ca="1" si="172"/>
        <v>0</v>
      </c>
      <c r="AH548" s="317" t="b">
        <f t="shared" ca="1" si="173"/>
        <v>1</v>
      </c>
      <c r="AI548" s="317" t="b">
        <f t="shared" ca="1" si="174"/>
        <v>0</v>
      </c>
    </row>
    <row r="549" spans="1:35" x14ac:dyDescent="0.25">
      <c r="A549">
        <v>517</v>
      </c>
      <c r="B549" s="169">
        <f ca="1">OFFSET(InputPriceData!B$15,CalculationsAndCharts!$A549+$A$11,0,1,1)</f>
        <v>41092</v>
      </c>
      <c r="C549" s="3">
        <f ca="1">OFFSET(InputPriceData!G$15,CalculationsAndCharts!$A549+$A$11,IF($C$7,8,0),1,1)</f>
        <v>1635300</v>
      </c>
      <c r="D549" s="4">
        <f ca="1">OFFSET(InputPriceData!C$15,CalculationsAndCharts!$A549+$A$11,IF($C$7,8,0),1,1)</f>
        <v>56.09</v>
      </c>
      <c r="E549" s="4">
        <f ca="1">OFFSET(InputPriceData!D$15,CalculationsAndCharts!$A549+$A$11,IF($C$7,8,0),1,1)</f>
        <v>56.5</v>
      </c>
      <c r="F549" s="4">
        <f ca="1">OFFSET(InputPriceData!E$15,CalculationsAndCharts!$A549+$A$11,IF($C$7,8,0),1,1)</f>
        <v>55.6</v>
      </c>
      <c r="G549" s="4">
        <f ca="1">OFFSET(InputPriceData!F$15,CalculationsAndCharts!$A549+$A$11,IF($C$7,8,0),1,1)</f>
        <v>55.98</v>
      </c>
      <c r="H549" s="133"/>
      <c r="I549" s="133"/>
      <c r="J549" s="37">
        <f t="shared" ca="1" si="164"/>
        <v>2284</v>
      </c>
      <c r="K549" s="124">
        <f t="shared" ca="1" si="165"/>
        <v>1.0999999999999943</v>
      </c>
      <c r="L549" s="343">
        <f t="shared" ca="1" si="156"/>
        <v>0.41934039865607919</v>
      </c>
      <c r="M549" s="345">
        <f t="shared" ca="1" si="166"/>
        <v>0.89767446693936714</v>
      </c>
      <c r="N549" s="344">
        <f t="shared" ca="1" si="157"/>
        <v>0.46714083345360796</v>
      </c>
      <c r="O549" s="4"/>
      <c r="P549" s="4"/>
      <c r="Q549" s="3"/>
      <c r="S549" s="4"/>
      <c r="T549" s="4" t="b">
        <f t="shared" ca="1" si="158"/>
        <v>0</v>
      </c>
      <c r="U549" t="b">
        <f t="shared" ca="1" si="159"/>
        <v>0</v>
      </c>
      <c r="W549" s="317" t="b">
        <f t="shared" ca="1" si="160"/>
        <v>0</v>
      </c>
      <c r="X549" s="317" t="b">
        <f t="shared" ca="1" si="167"/>
        <v>1</v>
      </c>
      <c r="Y549" s="317" t="b">
        <f t="shared" ca="1" si="161"/>
        <v>0</v>
      </c>
      <c r="Z549" t="b">
        <f t="shared" ca="1" si="162"/>
        <v>0</v>
      </c>
      <c r="AA549" s="37" t="b">
        <f t="shared" ca="1" si="168"/>
        <v>0</v>
      </c>
      <c r="AB549" t="b">
        <f t="shared" ca="1" si="163"/>
        <v>0</v>
      </c>
      <c r="AD549" t="b">
        <f t="shared" ca="1" si="169"/>
        <v>0</v>
      </c>
      <c r="AE549" s="37" t="b">
        <f t="shared" ca="1" si="170"/>
        <v>0</v>
      </c>
      <c r="AF549" t="b">
        <f t="shared" ca="1" si="171"/>
        <v>0</v>
      </c>
      <c r="AG549" s="317" t="b">
        <f t="shared" ca="1" si="172"/>
        <v>0</v>
      </c>
      <c r="AH549" s="317" t="b">
        <f t="shared" ca="1" si="173"/>
        <v>1</v>
      </c>
      <c r="AI549" s="317" t="b">
        <f t="shared" ca="1" si="174"/>
        <v>0</v>
      </c>
    </row>
    <row r="550" spans="1:35" x14ac:dyDescent="0.25">
      <c r="A550">
        <v>518</v>
      </c>
      <c r="B550" s="169">
        <f ca="1">OFFSET(InputPriceData!B$15,CalculationsAndCharts!$A550+$A$11,0,1,1)</f>
        <v>41089</v>
      </c>
      <c r="C550" s="3">
        <f ca="1">OFFSET(InputPriceData!G$15,CalculationsAndCharts!$A550+$A$11,IF($C$7,8,0),1,1)</f>
        <v>2782200</v>
      </c>
      <c r="D550" s="4">
        <f ca="1">OFFSET(InputPriceData!C$15,CalculationsAndCharts!$A550+$A$11,IF($C$7,8,0),1,1)</f>
        <v>55.54</v>
      </c>
      <c r="E550" s="4">
        <f ca="1">OFFSET(InputPriceData!D$15,CalculationsAndCharts!$A550+$A$11,IF($C$7,8,0),1,1)</f>
        <v>56.7</v>
      </c>
      <c r="F550" s="4">
        <f ca="1">OFFSET(InputPriceData!E$15,CalculationsAndCharts!$A550+$A$11,IF($C$7,8,0),1,1)</f>
        <v>55.45</v>
      </c>
      <c r="G550" s="4">
        <f ca="1">OFFSET(InputPriceData!F$15,CalculationsAndCharts!$A550+$A$11,IF($C$7,8,0),1,1)</f>
        <v>56.59</v>
      </c>
      <c r="H550" s="133"/>
      <c r="I550" s="133"/>
      <c r="J550" s="37">
        <f t="shared" ca="1" si="164"/>
        <v>2283</v>
      </c>
      <c r="K550" s="124">
        <f t="shared" ca="1" si="165"/>
        <v>1.490000000000002</v>
      </c>
      <c r="L550" s="343">
        <f t="shared" ca="1" si="156"/>
        <v>0.32814805482787213</v>
      </c>
      <c r="M550" s="345">
        <f t="shared" ca="1" si="166"/>
        <v>0.90582690912146024</v>
      </c>
      <c r="N550" s="344">
        <f t="shared" ca="1" si="157"/>
        <v>0.36226353128119704</v>
      </c>
      <c r="O550" s="4"/>
      <c r="P550" s="4"/>
      <c r="Q550" s="3"/>
      <c r="S550" s="4"/>
      <c r="T550" s="4" t="b">
        <f t="shared" ca="1" si="158"/>
        <v>0</v>
      </c>
      <c r="U550" t="b">
        <f t="shared" ca="1" si="159"/>
        <v>0</v>
      </c>
      <c r="W550" s="317" t="b">
        <f t="shared" ca="1" si="160"/>
        <v>0</v>
      </c>
      <c r="X550" s="317" t="b">
        <f t="shared" ca="1" si="167"/>
        <v>1</v>
      </c>
      <c r="Y550" s="317" t="b">
        <f t="shared" ca="1" si="161"/>
        <v>0</v>
      </c>
      <c r="Z550" t="b">
        <f t="shared" ca="1" si="162"/>
        <v>0</v>
      </c>
      <c r="AA550" s="37" t="b">
        <f t="shared" ca="1" si="168"/>
        <v>0</v>
      </c>
      <c r="AB550" t="b">
        <f t="shared" ca="1" si="163"/>
        <v>0</v>
      </c>
      <c r="AD550" t="b">
        <f t="shared" ca="1" si="169"/>
        <v>0</v>
      </c>
      <c r="AE550" s="37" t="b">
        <f t="shared" ca="1" si="170"/>
        <v>0</v>
      </c>
      <c r="AF550" t="b">
        <f t="shared" ca="1" si="171"/>
        <v>0</v>
      </c>
      <c r="AG550" s="317" t="b">
        <f t="shared" ca="1" si="172"/>
        <v>0</v>
      </c>
      <c r="AH550" s="317" t="b">
        <f t="shared" ca="1" si="173"/>
        <v>1</v>
      </c>
      <c r="AI550" s="317" t="b">
        <f t="shared" ca="1" si="174"/>
        <v>0</v>
      </c>
    </row>
    <row r="551" spans="1:35" x14ac:dyDescent="0.25">
      <c r="A551">
        <v>519</v>
      </c>
      <c r="B551" s="169">
        <f ca="1">OFFSET(InputPriceData!B$15,CalculationsAndCharts!$A551+$A$11,0,1,1)</f>
        <v>41088</v>
      </c>
      <c r="C551" s="3">
        <f ca="1">OFFSET(InputPriceData!G$15,CalculationsAndCharts!$A551+$A$11,IF($C$7,8,0),1,1)</f>
        <v>1471700</v>
      </c>
      <c r="D551" s="4">
        <f ca="1">OFFSET(InputPriceData!C$15,CalculationsAndCharts!$A551+$A$11,IF($C$7,8,0),1,1)</f>
        <v>54.85</v>
      </c>
      <c r="E551" s="4">
        <f ca="1">OFFSET(InputPriceData!D$15,CalculationsAndCharts!$A551+$A$11,IF($C$7,8,0),1,1)</f>
        <v>54.92</v>
      </c>
      <c r="F551" s="4">
        <f ca="1">OFFSET(InputPriceData!E$15,CalculationsAndCharts!$A551+$A$11,IF($C$7,8,0),1,1)</f>
        <v>54.33</v>
      </c>
      <c r="G551" s="4">
        <f ca="1">OFFSET(InputPriceData!F$15,CalculationsAndCharts!$A551+$A$11,IF($C$7,8,0),1,1)</f>
        <v>54.88</v>
      </c>
      <c r="H551" s="133"/>
      <c r="I551" s="133"/>
      <c r="J551" s="37">
        <f t="shared" ca="1" si="164"/>
        <v>2282</v>
      </c>
      <c r="K551" s="124">
        <f t="shared" ca="1" si="165"/>
        <v>0.60999999999999943</v>
      </c>
      <c r="L551" s="343">
        <f t="shared" ca="1" si="156"/>
        <v>0.30507625962715068</v>
      </c>
      <c r="M551" s="345">
        <f t="shared" ca="1" si="166"/>
        <v>0.91405338962811322</v>
      </c>
      <c r="N551" s="344">
        <f t="shared" ca="1" si="157"/>
        <v>0.33376196958393461</v>
      </c>
      <c r="O551" s="4"/>
      <c r="P551" s="4"/>
      <c r="Q551" s="3"/>
      <c r="S551" s="4"/>
      <c r="T551" s="4" t="b">
        <f t="shared" ca="1" si="158"/>
        <v>0</v>
      </c>
      <c r="U551" t="b">
        <f t="shared" ca="1" si="159"/>
        <v>0</v>
      </c>
      <c r="W551" s="317" t="b">
        <f t="shared" ca="1" si="160"/>
        <v>0</v>
      </c>
      <c r="X551" s="317" t="b">
        <f t="shared" ca="1" si="167"/>
        <v>1</v>
      </c>
      <c r="Y551" s="317" t="b">
        <f t="shared" ca="1" si="161"/>
        <v>0</v>
      </c>
      <c r="Z551" t="b">
        <f t="shared" ca="1" si="162"/>
        <v>0</v>
      </c>
      <c r="AA551" s="37" t="b">
        <f t="shared" ca="1" si="168"/>
        <v>0</v>
      </c>
      <c r="AB551" t="b">
        <f t="shared" ca="1" si="163"/>
        <v>0</v>
      </c>
      <c r="AD551" t="b">
        <f t="shared" ca="1" si="169"/>
        <v>0</v>
      </c>
      <c r="AE551" s="37" t="b">
        <f t="shared" ca="1" si="170"/>
        <v>0</v>
      </c>
      <c r="AF551" t="b">
        <f t="shared" ca="1" si="171"/>
        <v>0</v>
      </c>
      <c r="AG551" s="317" t="b">
        <f t="shared" ca="1" si="172"/>
        <v>0</v>
      </c>
      <c r="AH551" s="317" t="b">
        <f t="shared" ca="1" si="173"/>
        <v>1</v>
      </c>
      <c r="AI551" s="317" t="b">
        <f t="shared" ca="1" si="174"/>
        <v>0</v>
      </c>
    </row>
    <row r="552" spans="1:35" x14ac:dyDescent="0.25">
      <c r="A552">
        <v>520</v>
      </c>
      <c r="B552" s="169">
        <f ca="1">OFFSET(InputPriceData!B$15,CalculationsAndCharts!$A552+$A$11,0,1,1)</f>
        <v>41087</v>
      </c>
      <c r="C552" s="3">
        <f ca="1">OFFSET(InputPriceData!G$15,CalculationsAndCharts!$A552+$A$11,IF($C$7,8,0),1,1)</f>
        <v>2074600</v>
      </c>
      <c r="D552" s="4">
        <f ca="1">OFFSET(InputPriceData!C$15,CalculationsAndCharts!$A552+$A$11,IF($C$7,8,0),1,1)</f>
        <v>54.49</v>
      </c>
      <c r="E552" s="4">
        <f ca="1">OFFSET(InputPriceData!D$15,CalculationsAndCharts!$A552+$A$11,IF($C$7,8,0),1,1)</f>
        <v>55.15</v>
      </c>
      <c r="F552" s="4">
        <f ca="1">OFFSET(InputPriceData!E$15,CalculationsAndCharts!$A552+$A$11,IF($C$7,8,0),1,1)</f>
        <v>54.29</v>
      </c>
      <c r="G552" s="4">
        <f ca="1">OFFSET(InputPriceData!F$15,CalculationsAndCharts!$A552+$A$11,IF($C$7,8,0),1,1)</f>
        <v>55.1</v>
      </c>
      <c r="H552" s="133"/>
      <c r="I552" s="133"/>
      <c r="J552" s="37">
        <f t="shared" ca="1" si="164"/>
        <v>2281</v>
      </c>
      <c r="K552" s="124">
        <f t="shared" ca="1" si="165"/>
        <v>0.89000000000000057</v>
      </c>
      <c r="L552" s="343">
        <f t="shared" ca="1" si="156"/>
        <v>0.36088019323181125</v>
      </c>
      <c r="M552" s="345">
        <f t="shared" ca="1" si="166"/>
        <v>0.92235458085581556</v>
      </c>
      <c r="N552" s="344">
        <f t="shared" ca="1" si="157"/>
        <v>0.39125971803269527</v>
      </c>
      <c r="O552" s="4"/>
      <c r="P552" s="4"/>
      <c r="Q552" s="3"/>
      <c r="S552" s="4"/>
      <c r="T552" s="4" t="b">
        <f t="shared" ca="1" si="158"/>
        <v>0</v>
      </c>
      <c r="U552" t="b">
        <f t="shared" ca="1" si="159"/>
        <v>0</v>
      </c>
      <c r="W552" s="317" t="b">
        <f t="shared" ca="1" si="160"/>
        <v>0</v>
      </c>
      <c r="X552" s="317" t="b">
        <f t="shared" ca="1" si="167"/>
        <v>1</v>
      </c>
      <c r="Y552" s="317" t="b">
        <f t="shared" ca="1" si="161"/>
        <v>0</v>
      </c>
      <c r="Z552" t="b">
        <f t="shared" ca="1" si="162"/>
        <v>0</v>
      </c>
      <c r="AA552" s="37" t="b">
        <f t="shared" ca="1" si="168"/>
        <v>0</v>
      </c>
      <c r="AB552" t="b">
        <f t="shared" ca="1" si="163"/>
        <v>0</v>
      </c>
      <c r="AD552" t="b">
        <f t="shared" ca="1" si="169"/>
        <v>0</v>
      </c>
      <c r="AE552" s="37" t="b">
        <f t="shared" ca="1" si="170"/>
        <v>0</v>
      </c>
      <c r="AF552" t="b">
        <f t="shared" ca="1" si="171"/>
        <v>0</v>
      </c>
      <c r="AG552" s="317" t="b">
        <f t="shared" ca="1" si="172"/>
        <v>0</v>
      </c>
      <c r="AH552" s="317" t="b">
        <f t="shared" ca="1" si="173"/>
        <v>1</v>
      </c>
      <c r="AI552" s="317" t="b">
        <f t="shared" ca="1" si="174"/>
        <v>0</v>
      </c>
    </row>
    <row r="553" spans="1:35" x14ac:dyDescent="0.25">
      <c r="A553">
        <v>521</v>
      </c>
      <c r="B553" s="169">
        <f ca="1">OFFSET(InputPriceData!B$15,CalculationsAndCharts!$A553+$A$11,0,1,1)</f>
        <v>41086</v>
      </c>
      <c r="C553" s="3">
        <f ca="1">OFFSET(InputPriceData!G$15,CalculationsAndCharts!$A553+$A$11,IF($C$7,8,0),1,1)</f>
        <v>2259100</v>
      </c>
      <c r="D553" s="4">
        <f ca="1">OFFSET(InputPriceData!C$15,CalculationsAndCharts!$A553+$A$11,IF($C$7,8,0),1,1)</f>
        <v>54.49</v>
      </c>
      <c r="E553" s="4">
        <f ca="1">OFFSET(InputPriceData!D$15,CalculationsAndCharts!$A553+$A$11,IF($C$7,8,0),1,1)</f>
        <v>54.56</v>
      </c>
      <c r="F553" s="4">
        <f ca="1">OFFSET(InputPriceData!E$15,CalculationsAndCharts!$A553+$A$11,IF($C$7,8,0),1,1)</f>
        <v>54.11</v>
      </c>
      <c r="G553" s="4">
        <f ca="1">OFFSET(InputPriceData!F$15,CalculationsAndCharts!$A553+$A$11,IF($C$7,8,0),1,1)</f>
        <v>54.27</v>
      </c>
      <c r="H553" s="133"/>
      <c r="I553" s="133"/>
      <c r="J553" s="37">
        <f t="shared" ca="1" si="164"/>
        <v>2280</v>
      </c>
      <c r="K553" s="124">
        <f t="shared" ca="1" si="165"/>
        <v>-0.54999999999999716</v>
      </c>
      <c r="L553" s="343">
        <f t="shared" ca="1" si="156"/>
        <v>0.49583582084002964</v>
      </c>
      <c r="M553" s="345">
        <f t="shared" ca="1" si="166"/>
        <v>0.93073116130758382</v>
      </c>
      <c r="N553" s="344">
        <f t="shared" ca="1" si="157"/>
        <v>0.53273796070546309</v>
      </c>
      <c r="O553" s="4"/>
      <c r="P553" s="4"/>
      <c r="Q553" s="3"/>
      <c r="S553" s="4"/>
      <c r="T553" s="4" t="b">
        <f t="shared" ca="1" si="158"/>
        <v>0</v>
      </c>
      <c r="U553" t="b">
        <f t="shared" ca="1" si="159"/>
        <v>0</v>
      </c>
      <c r="W553" s="317" t="b">
        <f t="shared" ca="1" si="160"/>
        <v>0</v>
      </c>
      <c r="X553" s="317" t="b">
        <f t="shared" ca="1" si="167"/>
        <v>1</v>
      </c>
      <c r="Y553" s="317" t="b">
        <f t="shared" ca="1" si="161"/>
        <v>0</v>
      </c>
      <c r="Z553" t="b">
        <f t="shared" ca="1" si="162"/>
        <v>0</v>
      </c>
      <c r="AA553" s="37" t="b">
        <f t="shared" ca="1" si="168"/>
        <v>0</v>
      </c>
      <c r="AB553" t="b">
        <f t="shared" ca="1" si="163"/>
        <v>0</v>
      </c>
      <c r="AD553" t="b">
        <f t="shared" ca="1" si="169"/>
        <v>0</v>
      </c>
      <c r="AE553" s="37" t="b">
        <f t="shared" ca="1" si="170"/>
        <v>0</v>
      </c>
      <c r="AF553" t="b">
        <f t="shared" ca="1" si="171"/>
        <v>0</v>
      </c>
      <c r="AG553" s="317" t="b">
        <f t="shared" ca="1" si="172"/>
        <v>0</v>
      </c>
      <c r="AH553" s="317" t="b">
        <f t="shared" ca="1" si="173"/>
        <v>1</v>
      </c>
      <c r="AI553" s="317" t="b">
        <f t="shared" ca="1" si="174"/>
        <v>0</v>
      </c>
    </row>
    <row r="554" spans="1:35" x14ac:dyDescent="0.25">
      <c r="A554">
        <v>522</v>
      </c>
      <c r="B554" s="169">
        <f ca="1">OFFSET(InputPriceData!B$15,CalculationsAndCharts!$A554+$A$11,0,1,1)</f>
        <v>41085</v>
      </c>
      <c r="C554" s="3">
        <f ca="1">OFFSET(InputPriceData!G$15,CalculationsAndCharts!$A554+$A$11,IF($C$7,8,0),1,1)</f>
        <v>1373300</v>
      </c>
      <c r="D554" s="4">
        <f ca="1">OFFSET(InputPriceData!C$15,CalculationsAndCharts!$A554+$A$11,IF($C$7,8,0),1,1)</f>
        <v>54.56</v>
      </c>
      <c r="E554" s="4">
        <f ca="1">OFFSET(InputPriceData!D$15,CalculationsAndCharts!$A554+$A$11,IF($C$7,8,0),1,1)</f>
        <v>54.75</v>
      </c>
      <c r="F554" s="4">
        <f ca="1">OFFSET(InputPriceData!E$15,CalculationsAndCharts!$A554+$A$11,IF($C$7,8,0),1,1)</f>
        <v>54.21</v>
      </c>
      <c r="G554" s="4">
        <f ca="1">OFFSET(InputPriceData!F$15,CalculationsAndCharts!$A554+$A$11,IF($C$7,8,0),1,1)</f>
        <v>54.21</v>
      </c>
      <c r="H554" s="133"/>
      <c r="I554" s="133"/>
      <c r="J554" s="37">
        <f t="shared" ca="1" si="164"/>
        <v>2279</v>
      </c>
      <c r="K554" s="124">
        <f t="shared" ca="1" si="165"/>
        <v>-8.9999999999996305E-2</v>
      </c>
      <c r="L554" s="343">
        <f t="shared" ca="1" si="156"/>
        <v>0.66612374292077003</v>
      </c>
      <c r="M554" s="345">
        <f t="shared" ca="1" si="166"/>
        <v>0.93918381564841957</v>
      </c>
      <c r="N554" s="344">
        <f t="shared" ca="1" si="157"/>
        <v>0.70925811520812165</v>
      </c>
      <c r="O554" s="4"/>
      <c r="P554" s="4"/>
      <c r="Q554" s="3"/>
      <c r="S554" s="4"/>
      <c r="T554" s="4" t="b">
        <f t="shared" ca="1" si="158"/>
        <v>0</v>
      </c>
      <c r="U554" t="b">
        <f t="shared" ca="1" si="159"/>
        <v>0</v>
      </c>
      <c r="W554" s="317" t="b">
        <f t="shared" ca="1" si="160"/>
        <v>0</v>
      </c>
      <c r="X554" s="317" t="b">
        <f t="shared" ca="1" si="167"/>
        <v>1</v>
      </c>
      <c r="Y554" s="317" t="b">
        <f t="shared" ca="1" si="161"/>
        <v>0</v>
      </c>
      <c r="Z554" t="b">
        <f t="shared" ca="1" si="162"/>
        <v>0</v>
      </c>
      <c r="AA554" s="37" t="b">
        <f t="shared" ca="1" si="168"/>
        <v>0</v>
      </c>
      <c r="AB554" t="b">
        <f t="shared" ca="1" si="163"/>
        <v>0</v>
      </c>
      <c r="AD554" t="b">
        <f t="shared" ca="1" si="169"/>
        <v>0</v>
      </c>
      <c r="AE554" s="37" t="b">
        <f t="shared" ca="1" si="170"/>
        <v>0</v>
      </c>
      <c r="AF554" t="b">
        <f t="shared" ca="1" si="171"/>
        <v>0</v>
      </c>
      <c r="AG554" s="317" t="b">
        <f t="shared" ca="1" si="172"/>
        <v>0</v>
      </c>
      <c r="AH554" s="317" t="b">
        <f t="shared" ca="1" si="173"/>
        <v>1</v>
      </c>
      <c r="AI554" s="317" t="b">
        <f t="shared" ca="1" si="174"/>
        <v>0</v>
      </c>
    </row>
    <row r="555" spans="1:35" x14ac:dyDescent="0.25">
      <c r="A555">
        <v>523</v>
      </c>
      <c r="B555" s="169">
        <f ca="1">OFFSET(InputPriceData!B$15,CalculationsAndCharts!$A555+$A$11,0,1,1)</f>
        <v>41082</v>
      </c>
      <c r="C555" s="3">
        <f ca="1">OFFSET(InputPriceData!G$15,CalculationsAndCharts!$A555+$A$11,IF($C$7,8,0),1,1)</f>
        <v>1937400</v>
      </c>
      <c r="D555" s="4">
        <f ca="1">OFFSET(InputPriceData!C$15,CalculationsAndCharts!$A555+$A$11,IF($C$7,8,0),1,1)</f>
        <v>54.79</v>
      </c>
      <c r="E555" s="4">
        <f ca="1">OFFSET(InputPriceData!D$15,CalculationsAndCharts!$A555+$A$11,IF($C$7,8,0),1,1)</f>
        <v>54.95</v>
      </c>
      <c r="F555" s="4">
        <f ca="1">OFFSET(InputPriceData!E$15,CalculationsAndCharts!$A555+$A$11,IF($C$7,8,0),1,1)</f>
        <v>54.32</v>
      </c>
      <c r="G555" s="4">
        <f ca="1">OFFSET(InputPriceData!F$15,CalculationsAndCharts!$A555+$A$11,IF($C$7,8,0),1,1)</f>
        <v>54.82</v>
      </c>
      <c r="H555" s="133"/>
      <c r="I555" s="133"/>
      <c r="J555" s="37">
        <f t="shared" ca="1" si="164"/>
        <v>2278</v>
      </c>
      <c r="K555" s="124">
        <f t="shared" ca="1" si="165"/>
        <v>-7.0000000000000284E-2</v>
      </c>
      <c r="L555" s="343">
        <f t="shared" ca="1" si="156"/>
        <v>0.81015287377218759</v>
      </c>
      <c r="M555" s="345">
        <f t="shared" ca="1" si="166"/>
        <v>0.94771323476127101</v>
      </c>
      <c r="N555" s="344">
        <f t="shared" ca="1" si="157"/>
        <v>0.85485022690040313</v>
      </c>
      <c r="O555" s="4"/>
      <c r="P555" s="4"/>
      <c r="Q555" s="3"/>
      <c r="S555" s="4"/>
      <c r="T555" s="4" t="b">
        <f t="shared" ca="1" si="158"/>
        <v>0</v>
      </c>
      <c r="U555" t="b">
        <f t="shared" ca="1" si="159"/>
        <v>0</v>
      </c>
      <c r="W555" s="317" t="b">
        <f t="shared" ca="1" si="160"/>
        <v>0</v>
      </c>
      <c r="X555" s="317" t="b">
        <f t="shared" ca="1" si="167"/>
        <v>1</v>
      </c>
      <c r="Y555" s="317" t="b">
        <f t="shared" ca="1" si="161"/>
        <v>0</v>
      </c>
      <c r="Z555" t="b">
        <f t="shared" ca="1" si="162"/>
        <v>0</v>
      </c>
      <c r="AA555" s="37" t="b">
        <f t="shared" ca="1" si="168"/>
        <v>0</v>
      </c>
      <c r="AB555" t="b">
        <f t="shared" ca="1" si="163"/>
        <v>0</v>
      </c>
      <c r="AD555" t="b">
        <f t="shared" ca="1" si="169"/>
        <v>0</v>
      </c>
      <c r="AE555" s="37" t="b">
        <f t="shared" ca="1" si="170"/>
        <v>0</v>
      </c>
      <c r="AF555" t="b">
        <f t="shared" ca="1" si="171"/>
        <v>0</v>
      </c>
      <c r="AG555" s="317" t="b">
        <f t="shared" ca="1" si="172"/>
        <v>0</v>
      </c>
      <c r="AH555" s="317" t="b">
        <f t="shared" ca="1" si="173"/>
        <v>1</v>
      </c>
      <c r="AI555" s="317" t="b">
        <f t="shared" ca="1" si="174"/>
        <v>0</v>
      </c>
    </row>
    <row r="556" spans="1:35" x14ac:dyDescent="0.25">
      <c r="A556">
        <v>524</v>
      </c>
      <c r="B556" s="169">
        <f ca="1">OFFSET(InputPriceData!B$15,CalculationsAndCharts!$A556+$A$11,0,1,1)</f>
        <v>41081</v>
      </c>
      <c r="C556" s="3">
        <f ca="1">OFFSET(InputPriceData!G$15,CalculationsAndCharts!$A556+$A$11,IF($C$7,8,0),1,1)</f>
        <v>1870700</v>
      </c>
      <c r="D556" s="4">
        <f ca="1">OFFSET(InputPriceData!C$15,CalculationsAndCharts!$A556+$A$11,IF($C$7,8,0),1,1)</f>
        <v>54.97</v>
      </c>
      <c r="E556" s="4">
        <f ca="1">OFFSET(InputPriceData!D$15,CalculationsAndCharts!$A556+$A$11,IF($C$7,8,0),1,1)</f>
        <v>55.13</v>
      </c>
      <c r="F556" s="4">
        <f ca="1">OFFSET(InputPriceData!E$15,CalculationsAndCharts!$A556+$A$11,IF($C$7,8,0),1,1)</f>
        <v>54.25</v>
      </c>
      <c r="G556" s="4">
        <f ca="1">OFFSET(InputPriceData!F$15,CalculationsAndCharts!$A556+$A$11,IF($C$7,8,0),1,1)</f>
        <v>54.3</v>
      </c>
      <c r="H556" s="133"/>
      <c r="I556" s="133"/>
      <c r="J556" s="37">
        <f t="shared" ca="1" si="164"/>
        <v>2277</v>
      </c>
      <c r="K556" s="124">
        <f t="shared" ca="1" si="165"/>
        <v>-0.34000000000000341</v>
      </c>
      <c r="L556" s="343">
        <f t="shared" ca="1" si="156"/>
        <v>0.92506153714698347</v>
      </c>
      <c r="M556" s="345">
        <f t="shared" ca="1" si="166"/>
        <v>0.95632011580350251</v>
      </c>
      <c r="N556" s="344">
        <f t="shared" ca="1" si="157"/>
        <v>0.96731368697577225</v>
      </c>
      <c r="O556" s="4"/>
      <c r="P556" s="4"/>
      <c r="Q556" s="3"/>
      <c r="S556" s="4"/>
      <c r="T556" s="4" t="b">
        <f t="shared" ca="1" si="158"/>
        <v>0</v>
      </c>
      <c r="U556" t="b">
        <f t="shared" ca="1" si="159"/>
        <v>0</v>
      </c>
      <c r="W556" s="317" t="b">
        <f t="shared" ca="1" si="160"/>
        <v>0</v>
      </c>
      <c r="X556" s="317" t="b">
        <f t="shared" ca="1" si="167"/>
        <v>1</v>
      </c>
      <c r="Y556" s="317" t="b">
        <f t="shared" ca="1" si="161"/>
        <v>0</v>
      </c>
      <c r="Z556" t="b">
        <f t="shared" ca="1" si="162"/>
        <v>0</v>
      </c>
      <c r="AA556" s="37" t="b">
        <f t="shared" ca="1" si="168"/>
        <v>0</v>
      </c>
      <c r="AB556" t="b">
        <f t="shared" ca="1" si="163"/>
        <v>0</v>
      </c>
      <c r="AD556" t="b">
        <f t="shared" ca="1" si="169"/>
        <v>0</v>
      </c>
      <c r="AE556" s="37" t="b">
        <f t="shared" ca="1" si="170"/>
        <v>0</v>
      </c>
      <c r="AF556" t="b">
        <f t="shared" ca="1" si="171"/>
        <v>0</v>
      </c>
      <c r="AG556" s="317" t="b">
        <f t="shared" ca="1" si="172"/>
        <v>0</v>
      </c>
      <c r="AH556" s="317" t="b">
        <f t="shared" ca="1" si="173"/>
        <v>1</v>
      </c>
      <c r="AI556" s="317" t="b">
        <f t="shared" ca="1" si="174"/>
        <v>0</v>
      </c>
    </row>
    <row r="557" spans="1:35" x14ac:dyDescent="0.25">
      <c r="A557">
        <v>525</v>
      </c>
      <c r="B557" s="169">
        <f ca="1">OFFSET(InputPriceData!B$15,CalculationsAndCharts!$A557+$A$11,0,1,1)</f>
        <v>41080</v>
      </c>
      <c r="C557" s="3">
        <f ca="1">OFFSET(InputPriceData!G$15,CalculationsAndCharts!$A557+$A$11,IF($C$7,8,0),1,1)</f>
        <v>1866300</v>
      </c>
      <c r="D557" s="4">
        <f ca="1">OFFSET(InputPriceData!C$15,CalculationsAndCharts!$A557+$A$11,IF($C$7,8,0),1,1)</f>
        <v>54.63</v>
      </c>
      <c r="E557" s="4">
        <f ca="1">OFFSET(InputPriceData!D$15,CalculationsAndCharts!$A557+$A$11,IF($C$7,8,0),1,1)</f>
        <v>55</v>
      </c>
      <c r="F557" s="4">
        <f ca="1">OFFSET(InputPriceData!E$15,CalculationsAndCharts!$A557+$A$11,IF($C$7,8,0),1,1)</f>
        <v>54.33</v>
      </c>
      <c r="G557" s="4">
        <f ca="1">OFFSET(InputPriceData!F$15,CalculationsAndCharts!$A557+$A$11,IF($C$7,8,0),1,1)</f>
        <v>54.89</v>
      </c>
      <c r="H557" s="133"/>
      <c r="I557" s="133"/>
      <c r="J557" s="37">
        <f t="shared" ca="1" si="164"/>
        <v>2276</v>
      </c>
      <c r="K557" s="124">
        <f t="shared" ca="1" si="165"/>
        <v>0.57000000000000028</v>
      </c>
      <c r="L557" s="343">
        <f t="shared" ca="1" si="156"/>
        <v>0.96500516226387745</v>
      </c>
      <c r="M557" s="345">
        <f t="shared" ca="1" si="166"/>
        <v>0.96500516226387745</v>
      </c>
      <c r="N557" s="344">
        <f t="shared" ca="1" si="157"/>
        <v>1</v>
      </c>
      <c r="O557" s="4"/>
      <c r="P557" s="4"/>
      <c r="Q557" s="3"/>
      <c r="S557" s="4"/>
      <c r="T557" s="4" t="b">
        <f t="shared" ca="1" si="158"/>
        <v>0</v>
      </c>
      <c r="U557" t="b">
        <f t="shared" ca="1" si="159"/>
        <v>0</v>
      </c>
      <c r="W557" s="317" t="b">
        <f t="shared" ca="1" si="160"/>
        <v>0</v>
      </c>
      <c r="X557" s="317" t="b">
        <f t="shared" ca="1" si="167"/>
        <v>1</v>
      </c>
      <c r="Y557" s="317" t="b">
        <f t="shared" ca="1" si="161"/>
        <v>0</v>
      </c>
      <c r="Z557" t="b">
        <f t="shared" ca="1" si="162"/>
        <v>0</v>
      </c>
      <c r="AA557" s="37" t="b">
        <f t="shared" ca="1" si="168"/>
        <v>0</v>
      </c>
      <c r="AB557" t="b">
        <f t="shared" ca="1" si="163"/>
        <v>0</v>
      </c>
      <c r="AD557" t="b">
        <f t="shared" ca="1" si="169"/>
        <v>0</v>
      </c>
      <c r="AE557" s="37" t="b">
        <f t="shared" ca="1" si="170"/>
        <v>0</v>
      </c>
      <c r="AF557" t="b">
        <f t="shared" ca="1" si="171"/>
        <v>0</v>
      </c>
      <c r="AG557" s="317" t="b">
        <f t="shared" ca="1" si="172"/>
        <v>0</v>
      </c>
      <c r="AH557" s="317" t="b">
        <f t="shared" ca="1" si="173"/>
        <v>1</v>
      </c>
      <c r="AI557" s="317" t="b">
        <f t="shared" ca="1" si="174"/>
        <v>0</v>
      </c>
    </row>
    <row r="558" spans="1:35" x14ac:dyDescent="0.25">
      <c r="A558">
        <v>526</v>
      </c>
      <c r="B558" s="169">
        <f ca="1">OFFSET(InputPriceData!B$15,CalculationsAndCharts!$A558+$A$11,0,1,1)</f>
        <v>41079</v>
      </c>
      <c r="C558" s="3">
        <f ca="1">OFFSET(InputPriceData!G$15,CalculationsAndCharts!$A558+$A$11,IF($C$7,8,0),1,1)</f>
        <v>2080700</v>
      </c>
      <c r="D558" s="4">
        <f ca="1">OFFSET(InputPriceData!C$15,CalculationsAndCharts!$A558+$A$11,IF($C$7,8,0),1,1)</f>
        <v>54.48</v>
      </c>
      <c r="E558" s="4">
        <f ca="1">OFFSET(InputPriceData!D$15,CalculationsAndCharts!$A558+$A$11,IF($C$7,8,0),1,1)</f>
        <v>55</v>
      </c>
      <c r="F558" s="4">
        <f ca="1">OFFSET(InputPriceData!E$15,CalculationsAndCharts!$A558+$A$11,IF($C$7,8,0),1,1)</f>
        <v>54.35</v>
      </c>
      <c r="G558" s="4">
        <f ca="1">OFFSET(InputPriceData!F$15,CalculationsAndCharts!$A558+$A$11,IF($C$7,8,0),1,1)</f>
        <v>54.64</v>
      </c>
      <c r="H558" s="133"/>
      <c r="I558" s="133"/>
      <c r="J558" s="37">
        <f t="shared" ca="1" si="164"/>
        <v>2275</v>
      </c>
      <c r="K558" s="124">
        <f t="shared" ca="1" si="165"/>
        <v>0.96999999999999886</v>
      </c>
      <c r="L558" s="343">
        <f t="shared" ca="1" si="156"/>
        <v>0.9225623678157352</v>
      </c>
      <c r="M558" s="345">
        <f t="shared" ca="1" si="166"/>
        <v>0.9225623678157352</v>
      </c>
      <c r="N558" s="344">
        <f t="shared" ca="1" si="157"/>
        <v>1</v>
      </c>
      <c r="O558" s="4"/>
      <c r="P558" s="4"/>
      <c r="Q558" s="3"/>
      <c r="S558" s="4"/>
      <c r="T558" s="4" t="b">
        <f t="shared" ca="1" si="158"/>
        <v>0</v>
      </c>
      <c r="U558" t="b">
        <f t="shared" ca="1" si="159"/>
        <v>0</v>
      </c>
      <c r="W558" s="317" t="b">
        <f t="shared" ca="1" si="160"/>
        <v>0</v>
      </c>
      <c r="X558" s="317" t="b">
        <f t="shared" ca="1" si="167"/>
        <v>1</v>
      </c>
      <c r="Y558" s="317" t="b">
        <f t="shared" ca="1" si="161"/>
        <v>0</v>
      </c>
      <c r="Z558" t="b">
        <f t="shared" ca="1" si="162"/>
        <v>0</v>
      </c>
      <c r="AA558" s="37" t="b">
        <f t="shared" ca="1" si="168"/>
        <v>0</v>
      </c>
      <c r="AB558" t="b">
        <f t="shared" ca="1" si="163"/>
        <v>0</v>
      </c>
      <c r="AD558" t="b">
        <f t="shared" ca="1" si="169"/>
        <v>0</v>
      </c>
      <c r="AE558" s="37" t="b">
        <f t="shared" ca="1" si="170"/>
        <v>0</v>
      </c>
      <c r="AF558" t="b">
        <f t="shared" ca="1" si="171"/>
        <v>0</v>
      </c>
      <c r="AG558" s="317" t="b">
        <f t="shared" ca="1" si="172"/>
        <v>0</v>
      </c>
      <c r="AH558" s="317" t="b">
        <f t="shared" ca="1" si="173"/>
        <v>1</v>
      </c>
      <c r="AI558" s="317" t="b">
        <f t="shared" ca="1" si="174"/>
        <v>0</v>
      </c>
    </row>
    <row r="559" spans="1:35" x14ac:dyDescent="0.25">
      <c r="A559">
        <v>527</v>
      </c>
      <c r="B559" s="169">
        <f ca="1">OFFSET(InputPriceData!B$15,CalculationsAndCharts!$A559+$A$11,0,1,1)</f>
        <v>41078</v>
      </c>
      <c r="C559" s="3">
        <f ca="1">OFFSET(InputPriceData!G$15,CalculationsAndCharts!$A559+$A$11,IF($C$7,8,0),1,1)</f>
        <v>1894500</v>
      </c>
      <c r="D559" s="4">
        <f ca="1">OFFSET(InputPriceData!C$15,CalculationsAndCharts!$A559+$A$11,IF($C$7,8,0),1,1)</f>
        <v>53.45</v>
      </c>
      <c r="E559" s="4">
        <f ca="1">OFFSET(InputPriceData!D$15,CalculationsAndCharts!$A559+$A$11,IF($C$7,8,0),1,1)</f>
        <v>54.57</v>
      </c>
      <c r="F559" s="4">
        <f ca="1">OFFSET(InputPriceData!E$15,CalculationsAndCharts!$A559+$A$11,IF($C$7,8,0),1,1)</f>
        <v>53.41</v>
      </c>
      <c r="G559" s="4">
        <f ca="1">OFFSET(InputPriceData!F$15,CalculationsAndCharts!$A559+$A$11,IF($C$7,8,0),1,1)</f>
        <v>54.32</v>
      </c>
      <c r="H559" s="133"/>
      <c r="I559" s="133"/>
      <c r="J559" s="37">
        <f t="shared" ca="1" si="164"/>
        <v>2274</v>
      </c>
      <c r="K559" s="124">
        <f t="shared" ca="1" si="165"/>
        <v>1.2299999999999969</v>
      </c>
      <c r="L559" s="343">
        <f t="shared" ca="1" si="156"/>
        <v>0.83758576379893479</v>
      </c>
      <c r="M559" s="345">
        <f t="shared" ca="1" si="166"/>
        <v>0.83758576379893479</v>
      </c>
      <c r="N559" s="344">
        <f t="shared" ca="1" si="157"/>
        <v>1</v>
      </c>
      <c r="O559" s="4"/>
      <c r="P559" s="4"/>
      <c r="Q559" s="3"/>
      <c r="S559" s="4"/>
      <c r="T559" s="4" t="b">
        <f t="shared" ca="1" si="158"/>
        <v>0</v>
      </c>
      <c r="U559" t="b">
        <f t="shared" ca="1" si="159"/>
        <v>0</v>
      </c>
      <c r="W559" s="317" t="b">
        <f t="shared" ca="1" si="160"/>
        <v>0</v>
      </c>
      <c r="X559" s="317" t="b">
        <f t="shared" ca="1" si="167"/>
        <v>1</v>
      </c>
      <c r="Y559" s="317" t="b">
        <f t="shared" ca="1" si="161"/>
        <v>0</v>
      </c>
      <c r="Z559" t="b">
        <f t="shared" ca="1" si="162"/>
        <v>0</v>
      </c>
      <c r="AA559" s="37" t="b">
        <f t="shared" ca="1" si="168"/>
        <v>0</v>
      </c>
      <c r="AB559" t="b">
        <f t="shared" ca="1" si="163"/>
        <v>0</v>
      </c>
      <c r="AD559" t="b">
        <f t="shared" ca="1" si="169"/>
        <v>0</v>
      </c>
      <c r="AE559" s="37" t="b">
        <f t="shared" ca="1" si="170"/>
        <v>0</v>
      </c>
      <c r="AF559" t="b">
        <f t="shared" ca="1" si="171"/>
        <v>0</v>
      </c>
      <c r="AG559" s="317" t="b">
        <f t="shared" ca="1" si="172"/>
        <v>0</v>
      </c>
      <c r="AH559" s="317" t="b">
        <f t="shared" ca="1" si="173"/>
        <v>1</v>
      </c>
      <c r="AI559" s="317" t="b">
        <f t="shared" ca="1" si="174"/>
        <v>0</v>
      </c>
    </row>
    <row r="560" spans="1:35" x14ac:dyDescent="0.25">
      <c r="A560">
        <v>528</v>
      </c>
      <c r="B560" s="169">
        <f ca="1">OFFSET(InputPriceData!B$15,CalculationsAndCharts!$A560+$A$11,0,1,1)</f>
        <v>41075</v>
      </c>
      <c r="C560" s="3">
        <f ca="1">OFFSET(InputPriceData!G$15,CalculationsAndCharts!$A560+$A$11,IF($C$7,8,0),1,1)</f>
        <v>3764900</v>
      </c>
      <c r="D560" s="4">
        <f ca="1">OFFSET(InputPriceData!C$15,CalculationsAndCharts!$A560+$A$11,IF($C$7,8,0),1,1)</f>
        <v>53.26</v>
      </c>
      <c r="E560" s="4">
        <f ca="1">OFFSET(InputPriceData!D$15,CalculationsAndCharts!$A560+$A$11,IF($C$7,8,0),1,1)</f>
        <v>53.68</v>
      </c>
      <c r="F560" s="4">
        <f ca="1">OFFSET(InputPriceData!E$15,CalculationsAndCharts!$A560+$A$11,IF($C$7,8,0),1,1)</f>
        <v>53.02</v>
      </c>
      <c r="G560" s="4">
        <f ca="1">OFFSET(InputPriceData!F$15,CalculationsAndCharts!$A560+$A$11,IF($C$7,8,0),1,1)</f>
        <v>53.67</v>
      </c>
      <c r="H560" s="133"/>
      <c r="I560" s="133"/>
      <c r="J560" s="37">
        <f t="shared" ca="1" si="164"/>
        <v>2273</v>
      </c>
      <c r="K560" s="124">
        <f t="shared" ca="1" si="165"/>
        <v>1.3999999999999986</v>
      </c>
      <c r="L560" s="343">
        <f t="shared" ca="1" si="156"/>
        <v>0.73741494191854073</v>
      </c>
      <c r="M560" s="345">
        <f t="shared" ca="1" si="166"/>
        <v>0.73741494191854073</v>
      </c>
      <c r="N560" s="344">
        <f t="shared" ca="1" si="157"/>
        <v>1</v>
      </c>
      <c r="O560" s="4"/>
      <c r="P560" s="4"/>
      <c r="Q560" s="3"/>
      <c r="S560" s="4"/>
      <c r="T560" s="4" t="b">
        <f t="shared" ca="1" si="158"/>
        <v>0</v>
      </c>
      <c r="U560" t="b">
        <f t="shared" ca="1" si="159"/>
        <v>0</v>
      </c>
      <c r="W560" s="317" t="b">
        <f t="shared" ca="1" si="160"/>
        <v>0</v>
      </c>
      <c r="X560" s="317" t="b">
        <f t="shared" ca="1" si="167"/>
        <v>1</v>
      </c>
      <c r="Y560" s="317" t="b">
        <f t="shared" ca="1" si="161"/>
        <v>0</v>
      </c>
      <c r="Z560" t="b">
        <f t="shared" ca="1" si="162"/>
        <v>0</v>
      </c>
      <c r="AA560" s="37" t="b">
        <f t="shared" ca="1" si="168"/>
        <v>0</v>
      </c>
      <c r="AB560" t="b">
        <f t="shared" ca="1" si="163"/>
        <v>0</v>
      </c>
      <c r="AD560" t="b">
        <f t="shared" ca="1" si="169"/>
        <v>0</v>
      </c>
      <c r="AE560" s="37" t="b">
        <f t="shared" ca="1" si="170"/>
        <v>0</v>
      </c>
      <c r="AF560" t="b">
        <f t="shared" ca="1" si="171"/>
        <v>0</v>
      </c>
      <c r="AG560" s="317" t="b">
        <f t="shared" ca="1" si="172"/>
        <v>0</v>
      </c>
      <c r="AH560" s="317" t="b">
        <f t="shared" ca="1" si="173"/>
        <v>1</v>
      </c>
      <c r="AI560" s="317" t="b">
        <f t="shared" ca="1" si="174"/>
        <v>0</v>
      </c>
    </row>
    <row r="561" spans="1:35" x14ac:dyDescent="0.25">
      <c r="A561">
        <v>529</v>
      </c>
      <c r="B561" s="169">
        <f ca="1">OFFSET(InputPriceData!B$15,CalculationsAndCharts!$A561+$A$11,0,1,1)</f>
        <v>41074</v>
      </c>
      <c r="C561" s="3">
        <f ca="1">OFFSET(InputPriceData!G$15,CalculationsAndCharts!$A561+$A$11,IF($C$7,8,0),1,1)</f>
        <v>2541600</v>
      </c>
      <c r="D561" s="4">
        <f ca="1">OFFSET(InputPriceData!C$15,CalculationsAndCharts!$A561+$A$11,IF($C$7,8,0),1,1)</f>
        <v>52.33</v>
      </c>
      <c r="E561" s="4">
        <f ca="1">OFFSET(InputPriceData!D$15,CalculationsAndCharts!$A561+$A$11,IF($C$7,8,0),1,1)</f>
        <v>53.48</v>
      </c>
      <c r="F561" s="4">
        <f ca="1">OFFSET(InputPriceData!E$15,CalculationsAndCharts!$A561+$A$11,IF($C$7,8,0),1,1)</f>
        <v>52.2</v>
      </c>
      <c r="G561" s="4">
        <f ca="1">OFFSET(InputPriceData!F$15,CalculationsAndCharts!$A561+$A$11,IF($C$7,8,0),1,1)</f>
        <v>53.09</v>
      </c>
      <c r="H561" s="133"/>
      <c r="I561" s="133"/>
      <c r="J561" s="37">
        <f t="shared" ca="1" si="164"/>
        <v>2272</v>
      </c>
      <c r="K561" s="124">
        <f t="shared" ca="1" si="165"/>
        <v>0.72000000000000597</v>
      </c>
      <c r="L561" s="343">
        <f t="shared" ca="1" si="156"/>
        <v>0.65238314962473387</v>
      </c>
      <c r="M561" s="345">
        <f t="shared" ca="1" si="166"/>
        <v>0.69021823520064252</v>
      </c>
      <c r="N561" s="344">
        <f t="shared" ca="1" si="157"/>
        <v>0.94518388004496834</v>
      </c>
      <c r="O561" s="4"/>
      <c r="P561" s="4"/>
      <c r="Q561" s="3"/>
      <c r="S561" s="4"/>
      <c r="T561" s="4" t="b">
        <f t="shared" ca="1" si="158"/>
        <v>0</v>
      </c>
      <c r="U561" t="b">
        <f t="shared" ca="1" si="159"/>
        <v>0</v>
      </c>
      <c r="W561" s="317" t="b">
        <f t="shared" ca="1" si="160"/>
        <v>0</v>
      </c>
      <c r="X561" s="317" t="b">
        <f t="shared" ca="1" si="167"/>
        <v>1</v>
      </c>
      <c r="Y561" s="317" t="b">
        <f t="shared" ca="1" si="161"/>
        <v>0</v>
      </c>
      <c r="Z561" t="b">
        <f t="shared" ca="1" si="162"/>
        <v>0</v>
      </c>
      <c r="AA561" s="37" t="b">
        <f t="shared" ca="1" si="168"/>
        <v>0</v>
      </c>
      <c r="AB561" t="b">
        <f t="shared" ca="1" si="163"/>
        <v>0</v>
      </c>
      <c r="AD561" t="b">
        <f t="shared" ca="1" si="169"/>
        <v>0</v>
      </c>
      <c r="AE561" s="37" t="b">
        <f t="shared" ca="1" si="170"/>
        <v>0</v>
      </c>
      <c r="AF561" t="b">
        <f t="shared" ca="1" si="171"/>
        <v>0</v>
      </c>
      <c r="AG561" s="317" t="b">
        <f t="shared" ca="1" si="172"/>
        <v>0</v>
      </c>
      <c r="AH561" s="317" t="b">
        <f t="shared" ca="1" si="173"/>
        <v>1</v>
      </c>
      <c r="AI561" s="317" t="b">
        <f t="shared" ca="1" si="174"/>
        <v>0</v>
      </c>
    </row>
    <row r="562" spans="1:35" x14ac:dyDescent="0.25">
      <c r="A562">
        <v>530</v>
      </c>
      <c r="B562" s="169">
        <f ca="1">OFFSET(InputPriceData!B$15,CalculationsAndCharts!$A562+$A$11,0,1,1)</f>
        <v>41073</v>
      </c>
      <c r="C562" s="3">
        <f ca="1">OFFSET(InputPriceData!G$15,CalculationsAndCharts!$A562+$A$11,IF($C$7,8,0),1,1)</f>
        <v>2283300</v>
      </c>
      <c r="D562" s="4">
        <f ca="1">OFFSET(InputPriceData!C$15,CalculationsAndCharts!$A562+$A$11,IF($C$7,8,0),1,1)</f>
        <v>52.36</v>
      </c>
      <c r="E562" s="4">
        <f ca="1">OFFSET(InputPriceData!D$15,CalculationsAndCharts!$A562+$A$11,IF($C$7,8,0),1,1)</f>
        <v>52.76</v>
      </c>
      <c r="F562" s="4">
        <f ca="1">OFFSET(InputPriceData!E$15,CalculationsAndCharts!$A562+$A$11,IF($C$7,8,0),1,1)</f>
        <v>51.92</v>
      </c>
      <c r="G562" s="4">
        <f ca="1">OFFSET(InputPriceData!F$15,CalculationsAndCharts!$A562+$A$11,IF($C$7,8,0),1,1)</f>
        <v>52.27</v>
      </c>
      <c r="H562" s="133"/>
      <c r="I562" s="133"/>
      <c r="J562" s="37">
        <f t="shared" ca="1" si="164"/>
        <v>2271</v>
      </c>
      <c r="K562" s="124">
        <f t="shared" ca="1" si="165"/>
        <v>0.99000000000000199</v>
      </c>
      <c r="L562" s="343">
        <f t="shared" ca="1" si="156"/>
        <v>0.57001613219890468</v>
      </c>
      <c r="M562" s="345">
        <f t="shared" ca="1" si="166"/>
        <v>0.69648661473324169</v>
      </c>
      <c r="N562" s="344">
        <f t="shared" ca="1" si="157"/>
        <v>0.81841649235028602</v>
      </c>
      <c r="O562" s="4"/>
      <c r="P562" s="4"/>
      <c r="Q562" s="3"/>
      <c r="S562" s="4"/>
      <c r="T562" s="4" t="b">
        <f t="shared" ca="1" si="158"/>
        <v>0</v>
      </c>
      <c r="U562" t="b">
        <f t="shared" ca="1" si="159"/>
        <v>0</v>
      </c>
      <c r="W562" s="317" t="b">
        <f t="shared" ca="1" si="160"/>
        <v>0</v>
      </c>
      <c r="X562" s="317" t="b">
        <f t="shared" ca="1" si="167"/>
        <v>1</v>
      </c>
      <c r="Y562" s="317" t="b">
        <f t="shared" ca="1" si="161"/>
        <v>0</v>
      </c>
      <c r="Z562" t="b">
        <f t="shared" ca="1" si="162"/>
        <v>0</v>
      </c>
      <c r="AA562" s="37" t="b">
        <f t="shared" ca="1" si="168"/>
        <v>0</v>
      </c>
      <c r="AB562" t="b">
        <f t="shared" ca="1" si="163"/>
        <v>0</v>
      </c>
      <c r="AD562" t="b">
        <f t="shared" ca="1" si="169"/>
        <v>0</v>
      </c>
      <c r="AE562" s="37" t="b">
        <f t="shared" ca="1" si="170"/>
        <v>0</v>
      </c>
      <c r="AF562" t="b">
        <f t="shared" ca="1" si="171"/>
        <v>0</v>
      </c>
      <c r="AG562" s="317" t="b">
        <f t="shared" ca="1" si="172"/>
        <v>0</v>
      </c>
      <c r="AH562" s="317" t="b">
        <f t="shared" ca="1" si="173"/>
        <v>1</v>
      </c>
      <c r="AI562" s="317" t="b">
        <f t="shared" ca="1" si="174"/>
        <v>0</v>
      </c>
    </row>
    <row r="563" spans="1:35" x14ac:dyDescent="0.25">
      <c r="A563">
        <v>531</v>
      </c>
      <c r="B563" s="169">
        <f ca="1">OFFSET(InputPriceData!B$15,CalculationsAndCharts!$A563+$A$11,0,1,1)</f>
        <v>41072</v>
      </c>
      <c r="C563" s="3">
        <f ca="1">OFFSET(InputPriceData!G$15,CalculationsAndCharts!$A563+$A$11,IF($C$7,8,0),1,1)</f>
        <v>2111200</v>
      </c>
      <c r="D563" s="4">
        <f ca="1">OFFSET(InputPriceData!C$15,CalculationsAndCharts!$A563+$A$11,IF($C$7,8,0),1,1)</f>
        <v>51.38</v>
      </c>
      <c r="E563" s="4">
        <f ca="1">OFFSET(InputPriceData!D$15,CalculationsAndCharts!$A563+$A$11,IF($C$7,8,0),1,1)</f>
        <v>52.4</v>
      </c>
      <c r="F563" s="4">
        <f ca="1">OFFSET(InputPriceData!E$15,CalculationsAndCharts!$A563+$A$11,IF($C$7,8,0),1,1)</f>
        <v>51.31</v>
      </c>
      <c r="G563" s="4">
        <f ca="1">OFFSET(InputPriceData!F$15,CalculationsAndCharts!$A563+$A$11,IF($C$7,8,0),1,1)</f>
        <v>52.37</v>
      </c>
      <c r="H563" s="133"/>
      <c r="I563" s="133"/>
      <c r="J563" s="37">
        <f t="shared" ca="1" si="164"/>
        <v>2270</v>
      </c>
      <c r="K563" s="124">
        <f t="shared" ca="1" si="165"/>
        <v>0.78999999999999915</v>
      </c>
      <c r="L563" s="343">
        <f t="shared" ca="1" si="156"/>
        <v>0.47669509076082361</v>
      </c>
      <c r="M563" s="345">
        <f t="shared" ca="1" si="166"/>
        <v>0.70281192203152543</v>
      </c>
      <c r="N563" s="344">
        <f t="shared" ca="1" si="157"/>
        <v>0.67826836144569691</v>
      </c>
      <c r="O563" s="4"/>
      <c r="P563" s="4"/>
      <c r="Q563" s="3"/>
      <c r="S563" s="4"/>
      <c r="T563" s="4" t="b">
        <f t="shared" ca="1" si="158"/>
        <v>0</v>
      </c>
      <c r="U563" t="b">
        <f t="shared" ca="1" si="159"/>
        <v>0</v>
      </c>
      <c r="W563" s="317" t="b">
        <f t="shared" ca="1" si="160"/>
        <v>0</v>
      </c>
      <c r="X563" s="317" t="b">
        <f t="shared" ca="1" si="167"/>
        <v>1</v>
      </c>
      <c r="Y563" s="317" t="b">
        <f t="shared" ca="1" si="161"/>
        <v>0</v>
      </c>
      <c r="Z563" t="b">
        <f t="shared" ca="1" si="162"/>
        <v>0</v>
      </c>
      <c r="AA563" s="37" t="b">
        <f t="shared" ca="1" si="168"/>
        <v>0</v>
      </c>
      <c r="AB563" t="b">
        <f t="shared" ca="1" si="163"/>
        <v>0</v>
      </c>
      <c r="AD563" t="b">
        <f t="shared" ca="1" si="169"/>
        <v>0</v>
      </c>
      <c r="AE563" s="37" t="b">
        <f t="shared" ca="1" si="170"/>
        <v>0</v>
      </c>
      <c r="AF563" t="b">
        <f t="shared" ca="1" si="171"/>
        <v>0</v>
      </c>
      <c r="AG563" s="317" t="b">
        <f t="shared" ca="1" si="172"/>
        <v>0</v>
      </c>
      <c r="AH563" s="317" t="b">
        <f t="shared" ca="1" si="173"/>
        <v>1</v>
      </c>
      <c r="AI563" s="317" t="b">
        <f t="shared" ca="1" si="174"/>
        <v>0</v>
      </c>
    </row>
    <row r="564" spans="1:35" x14ac:dyDescent="0.25">
      <c r="A564">
        <v>532</v>
      </c>
      <c r="B564" s="169">
        <f ca="1">OFFSET(InputPriceData!B$15,CalculationsAndCharts!$A564+$A$11,0,1,1)</f>
        <v>41071</v>
      </c>
      <c r="C564" s="3">
        <f ca="1">OFFSET(InputPriceData!G$15,CalculationsAndCharts!$A564+$A$11,IF($C$7,8,0),1,1)</f>
        <v>1458800</v>
      </c>
      <c r="D564" s="4">
        <f ca="1">OFFSET(InputPriceData!C$15,CalculationsAndCharts!$A564+$A$11,IF($C$7,8,0),1,1)</f>
        <v>51.97</v>
      </c>
      <c r="E564" s="4">
        <f ca="1">OFFSET(InputPriceData!D$15,CalculationsAndCharts!$A564+$A$11,IF($C$7,8,0),1,1)</f>
        <v>51.97</v>
      </c>
      <c r="F564" s="4">
        <f ca="1">OFFSET(InputPriceData!E$15,CalculationsAndCharts!$A564+$A$11,IF($C$7,8,0),1,1)</f>
        <v>51.23</v>
      </c>
      <c r="G564" s="4">
        <f ca="1">OFFSET(InputPriceData!F$15,CalculationsAndCharts!$A564+$A$11,IF($C$7,8,0),1,1)</f>
        <v>51.28</v>
      </c>
      <c r="H564" s="133"/>
      <c r="I564" s="133"/>
      <c r="J564" s="37">
        <f t="shared" ca="1" si="164"/>
        <v>2269</v>
      </c>
      <c r="K564" s="124">
        <f t="shared" ca="1" si="165"/>
        <v>2.0000000000003126E-2</v>
      </c>
      <c r="L564" s="343">
        <f t="shared" ca="1" si="156"/>
        <v>0.38210366018646691</v>
      </c>
      <c r="M564" s="345">
        <f t="shared" ca="1" si="166"/>
        <v>0.70919467409841108</v>
      </c>
      <c r="N564" s="344">
        <f t="shared" ca="1" si="157"/>
        <v>0.53878529287071952</v>
      </c>
      <c r="O564" s="4"/>
      <c r="P564" s="4"/>
      <c r="Q564" s="3"/>
      <c r="S564" s="4"/>
      <c r="T564" s="4" t="b">
        <f t="shared" ca="1" si="158"/>
        <v>0</v>
      </c>
      <c r="U564" t="b">
        <f t="shared" ca="1" si="159"/>
        <v>0</v>
      </c>
      <c r="W564" s="317" t="b">
        <f t="shared" ca="1" si="160"/>
        <v>0</v>
      </c>
      <c r="X564" s="317" t="b">
        <f t="shared" ca="1" si="167"/>
        <v>1</v>
      </c>
      <c r="Y564" s="317" t="b">
        <f t="shared" ca="1" si="161"/>
        <v>0</v>
      </c>
      <c r="Z564" t="b">
        <f t="shared" ca="1" si="162"/>
        <v>0</v>
      </c>
      <c r="AA564" s="37" t="b">
        <f t="shared" ca="1" si="168"/>
        <v>0</v>
      </c>
      <c r="AB564" t="b">
        <f t="shared" ca="1" si="163"/>
        <v>0</v>
      </c>
      <c r="AD564" t="b">
        <f t="shared" ca="1" si="169"/>
        <v>0</v>
      </c>
      <c r="AE564" s="37" t="b">
        <f t="shared" ca="1" si="170"/>
        <v>0</v>
      </c>
      <c r="AF564" t="b">
        <f t="shared" ca="1" si="171"/>
        <v>0</v>
      </c>
      <c r="AG564" s="317" t="b">
        <f t="shared" ca="1" si="172"/>
        <v>0</v>
      </c>
      <c r="AH564" s="317" t="b">
        <f t="shared" ca="1" si="173"/>
        <v>1</v>
      </c>
      <c r="AI564" s="317" t="b">
        <f t="shared" ca="1" si="174"/>
        <v>0</v>
      </c>
    </row>
    <row r="565" spans="1:35" x14ac:dyDescent="0.25">
      <c r="A565">
        <v>533</v>
      </c>
      <c r="B565" s="169">
        <f ca="1">OFFSET(InputPriceData!B$15,CalculationsAndCharts!$A565+$A$11,0,1,1)</f>
        <v>41068</v>
      </c>
      <c r="C565" s="3">
        <f ca="1">OFFSET(InputPriceData!G$15,CalculationsAndCharts!$A565+$A$11,IF($C$7,8,0),1,1)</f>
        <v>1386400</v>
      </c>
      <c r="D565" s="4">
        <f ca="1">OFFSET(InputPriceData!C$15,CalculationsAndCharts!$A565+$A$11,IF($C$7,8,0),1,1)</f>
        <v>51.09</v>
      </c>
      <c r="E565" s="4">
        <f ca="1">OFFSET(InputPriceData!D$15,CalculationsAndCharts!$A565+$A$11,IF($C$7,8,0),1,1)</f>
        <v>51.58</v>
      </c>
      <c r="F565" s="4">
        <f ca="1">OFFSET(InputPriceData!E$15,CalculationsAndCharts!$A565+$A$11,IF($C$7,8,0),1,1)</f>
        <v>51.02</v>
      </c>
      <c r="G565" s="4">
        <f ca="1">OFFSET(InputPriceData!F$15,CalculationsAndCharts!$A565+$A$11,IF($C$7,8,0),1,1)</f>
        <v>51.58</v>
      </c>
      <c r="H565" s="133"/>
      <c r="I565" s="133"/>
      <c r="J565" s="37">
        <f t="shared" ca="1" si="164"/>
        <v>2268</v>
      </c>
      <c r="K565" s="124">
        <f t="shared" ca="1" si="165"/>
        <v>0.89999999999999858</v>
      </c>
      <c r="L565" s="343">
        <f t="shared" ca="1" si="156"/>
        <v>0.23743059882767437</v>
      </c>
      <c r="M565" s="345">
        <f t="shared" ca="1" si="166"/>
        <v>0.71563539263209996</v>
      </c>
      <c r="N565" s="344">
        <f t="shared" ca="1" si="157"/>
        <v>0.33177593125237553</v>
      </c>
      <c r="O565" s="4"/>
      <c r="P565" s="4"/>
      <c r="Q565" s="3"/>
      <c r="S565" s="4"/>
      <c r="T565" s="4" t="b">
        <f t="shared" ca="1" si="158"/>
        <v>0</v>
      </c>
      <c r="U565" t="b">
        <f t="shared" ca="1" si="159"/>
        <v>0</v>
      </c>
      <c r="W565" s="317" t="b">
        <f t="shared" ca="1" si="160"/>
        <v>1</v>
      </c>
      <c r="X565" s="317" t="b">
        <f t="shared" ca="1" si="167"/>
        <v>1</v>
      </c>
      <c r="Y565" s="317" t="b">
        <f t="shared" ca="1" si="161"/>
        <v>0</v>
      </c>
      <c r="Z565" t="b">
        <f t="shared" ca="1" si="162"/>
        <v>0</v>
      </c>
      <c r="AA565" s="37" t="b">
        <f t="shared" ca="1" si="168"/>
        <v>0</v>
      </c>
      <c r="AB565" t="b">
        <f t="shared" ca="1" si="163"/>
        <v>1</v>
      </c>
      <c r="AD565" t="b">
        <f t="shared" ca="1" si="169"/>
        <v>0</v>
      </c>
      <c r="AE565" s="37" t="b">
        <f t="shared" ca="1" si="170"/>
        <v>0</v>
      </c>
      <c r="AF565" t="b">
        <f t="shared" ca="1" si="171"/>
        <v>1</v>
      </c>
      <c r="AG565" s="317" t="b">
        <f t="shared" ca="1" si="172"/>
        <v>1</v>
      </c>
      <c r="AH565" s="317" t="b">
        <f t="shared" ca="1" si="173"/>
        <v>1</v>
      </c>
      <c r="AI565" s="317" t="b">
        <f t="shared" ca="1" si="174"/>
        <v>0</v>
      </c>
    </row>
    <row r="566" spans="1:35" x14ac:dyDescent="0.25">
      <c r="A566">
        <v>534</v>
      </c>
      <c r="B566" s="169">
        <f ca="1">OFFSET(InputPriceData!B$15,CalculationsAndCharts!$A566+$A$11,0,1,1)</f>
        <v>41067</v>
      </c>
      <c r="C566" s="3">
        <f ca="1">OFFSET(InputPriceData!G$15,CalculationsAndCharts!$A566+$A$11,IF($C$7,8,0),1,1)</f>
        <v>2844600</v>
      </c>
      <c r="D566" s="4">
        <f ca="1">OFFSET(InputPriceData!C$15,CalculationsAndCharts!$A566+$A$11,IF($C$7,8,0),1,1)</f>
        <v>51.01</v>
      </c>
      <c r="E566" s="4">
        <f ca="1">OFFSET(InputPriceData!D$15,CalculationsAndCharts!$A566+$A$11,IF($C$7,8,0),1,1)</f>
        <v>51.55</v>
      </c>
      <c r="F566" s="4">
        <f ca="1">OFFSET(InputPriceData!E$15,CalculationsAndCharts!$A566+$A$11,IF($C$7,8,0),1,1)</f>
        <v>50.88</v>
      </c>
      <c r="G566" s="4">
        <f ca="1">OFFSET(InputPriceData!F$15,CalculationsAndCharts!$A566+$A$11,IF($C$7,8,0),1,1)</f>
        <v>51.26</v>
      </c>
      <c r="H566" s="133"/>
      <c r="I566" s="133"/>
      <c r="J566" s="37">
        <f t="shared" ca="1" si="164"/>
        <v>2267</v>
      </c>
      <c r="K566" s="124">
        <f t="shared" ca="1" si="165"/>
        <v>1.6400000000000006</v>
      </c>
      <c r="L566" s="343">
        <f t="shared" ca="1" si="156"/>
        <v>3.9267467229683606E-2</v>
      </c>
      <c r="M566" s="345">
        <f t="shared" ca="1" si="166"/>
        <v>0.72213460406871843</v>
      </c>
      <c r="N566" s="344">
        <f t="shared" ca="1" si="157"/>
        <v>5.4376936111964674E-2</v>
      </c>
      <c r="O566" s="4"/>
      <c r="P566" s="4"/>
      <c r="Q566" s="3"/>
      <c r="S566" s="4"/>
      <c r="T566" s="4" t="b">
        <f t="shared" ca="1" si="158"/>
        <v>1</v>
      </c>
      <c r="U566" t="b">
        <f t="shared" ca="1" si="159"/>
        <v>0</v>
      </c>
      <c r="W566" s="317" t="b">
        <f t="shared" ca="1" si="160"/>
        <v>0</v>
      </c>
      <c r="X566" s="317" t="b">
        <f t="shared" ca="1" si="167"/>
        <v>0</v>
      </c>
      <c r="Y566" s="317" t="b">
        <f t="shared" ca="1" si="161"/>
        <v>0</v>
      </c>
      <c r="Z566" t="b">
        <f t="shared" ca="1" si="162"/>
        <v>0</v>
      </c>
      <c r="AA566" s="37" t="b">
        <f t="shared" ca="1" si="168"/>
        <v>1</v>
      </c>
      <c r="AB566" t="b">
        <f t="shared" ca="1" si="163"/>
        <v>0</v>
      </c>
      <c r="AD566" t="b">
        <f t="shared" ca="1" si="169"/>
        <v>0</v>
      </c>
      <c r="AE566" s="37" t="b">
        <f t="shared" ca="1" si="170"/>
        <v>1</v>
      </c>
      <c r="AF566" t="b">
        <f t="shared" ca="1" si="171"/>
        <v>0</v>
      </c>
      <c r="AG566" s="317" t="b">
        <f t="shared" ca="1" si="172"/>
        <v>0</v>
      </c>
      <c r="AH566" s="317" t="b">
        <f t="shared" ca="1" si="173"/>
        <v>0</v>
      </c>
      <c r="AI566" s="317" t="b">
        <f t="shared" ca="1" si="174"/>
        <v>0</v>
      </c>
    </row>
    <row r="567" spans="1:35" x14ac:dyDescent="0.25">
      <c r="A567">
        <v>535</v>
      </c>
      <c r="B567" s="169">
        <f ca="1">OFFSET(InputPriceData!B$15,CalculationsAndCharts!$A567+$A$11,0,1,1)</f>
        <v>41066</v>
      </c>
      <c r="C567" s="3">
        <f ca="1">OFFSET(InputPriceData!G$15,CalculationsAndCharts!$A567+$A$11,IF($C$7,8,0),1,1)</f>
        <v>1817000</v>
      </c>
      <c r="D567" s="4">
        <f ca="1">OFFSET(InputPriceData!C$15,CalculationsAndCharts!$A567+$A$11,IF($C$7,8,0),1,1)</f>
        <v>49.77</v>
      </c>
      <c r="E567" s="4">
        <f ca="1">OFFSET(InputPriceData!D$15,CalculationsAndCharts!$A567+$A$11,IF($C$7,8,0),1,1)</f>
        <v>50.68</v>
      </c>
      <c r="F567" s="4">
        <f ca="1">OFFSET(InputPriceData!E$15,CalculationsAndCharts!$A567+$A$11,IF($C$7,8,0),1,1)</f>
        <v>49.77</v>
      </c>
      <c r="G567" s="4">
        <f ca="1">OFFSET(InputPriceData!F$15,CalculationsAndCharts!$A567+$A$11,IF($C$7,8,0),1,1)</f>
        <v>50.68</v>
      </c>
      <c r="H567" s="133"/>
      <c r="I567" s="133"/>
      <c r="J567" s="37">
        <f t="shared" ca="1" si="164"/>
        <v>2266</v>
      </c>
      <c r="K567" s="124">
        <f t="shared" ca="1" si="165"/>
        <v>1.3800000000000026</v>
      </c>
      <c r="L567" s="343">
        <f t="shared" ca="1" si="156"/>
        <v>-0.11808946225526946</v>
      </c>
      <c r="M567" s="345">
        <f t="shared" ca="1" si="166"/>
        <v>0.72869283962534659</v>
      </c>
      <c r="N567" s="344">
        <f t="shared" ca="1" si="157"/>
        <v>-0.16205657011256555</v>
      </c>
      <c r="O567" s="4"/>
      <c r="P567" s="4"/>
      <c r="Q567" s="3"/>
      <c r="S567" s="4"/>
      <c r="T567" s="4" t="b">
        <f t="shared" ca="1" si="158"/>
        <v>0</v>
      </c>
      <c r="U567" t="b">
        <f t="shared" ca="1" si="159"/>
        <v>0</v>
      </c>
      <c r="W567" s="317" t="b">
        <f t="shared" ca="1" si="160"/>
        <v>0</v>
      </c>
      <c r="X567" s="317" t="b">
        <f t="shared" ca="1" si="167"/>
        <v>0</v>
      </c>
      <c r="Y567" s="317" t="b">
        <f t="shared" ca="1" si="161"/>
        <v>0</v>
      </c>
      <c r="Z567" t="b">
        <f t="shared" ca="1" si="162"/>
        <v>0</v>
      </c>
      <c r="AA567" s="37" t="b">
        <f t="shared" ca="1" si="168"/>
        <v>1</v>
      </c>
      <c r="AB567" t="b">
        <f t="shared" ca="1" si="163"/>
        <v>0</v>
      </c>
      <c r="AD567" t="b">
        <f t="shared" ca="1" si="169"/>
        <v>0</v>
      </c>
      <c r="AE567" s="37" t="b">
        <f t="shared" ca="1" si="170"/>
        <v>1</v>
      </c>
      <c r="AF567" t="b">
        <f t="shared" ca="1" si="171"/>
        <v>0</v>
      </c>
      <c r="AG567" s="317" t="b">
        <f t="shared" ca="1" si="172"/>
        <v>0</v>
      </c>
      <c r="AH567" s="317" t="b">
        <f t="shared" ca="1" si="173"/>
        <v>0</v>
      </c>
      <c r="AI567" s="317" t="b">
        <f t="shared" ca="1" si="174"/>
        <v>0</v>
      </c>
    </row>
    <row r="568" spans="1:35" x14ac:dyDescent="0.25">
      <c r="A568">
        <v>536</v>
      </c>
      <c r="B568" s="169">
        <f ca="1">OFFSET(InputPriceData!B$15,CalculationsAndCharts!$A568+$A$11,0,1,1)</f>
        <v>41065</v>
      </c>
      <c r="C568" s="3">
        <f ca="1">OFFSET(InputPriceData!G$15,CalculationsAndCharts!$A568+$A$11,IF($C$7,8,0),1,1)</f>
        <v>1887100</v>
      </c>
      <c r="D568" s="4">
        <f ca="1">OFFSET(InputPriceData!C$15,CalculationsAndCharts!$A568+$A$11,IF($C$7,8,0),1,1)</f>
        <v>49.14</v>
      </c>
      <c r="E568" s="4">
        <f ca="1">OFFSET(InputPriceData!D$15,CalculationsAndCharts!$A568+$A$11,IF($C$7,8,0),1,1)</f>
        <v>49.68</v>
      </c>
      <c r="F568" s="4">
        <f ca="1">OFFSET(InputPriceData!E$15,CalculationsAndCharts!$A568+$A$11,IF($C$7,8,0),1,1)</f>
        <v>49.04</v>
      </c>
      <c r="G568" s="4">
        <f ca="1">OFFSET(InputPriceData!F$15,CalculationsAndCharts!$A568+$A$11,IF($C$7,8,0),1,1)</f>
        <v>49.62</v>
      </c>
      <c r="H568" s="133"/>
      <c r="I568" s="133"/>
      <c r="J568" s="37">
        <f t="shared" ca="1" si="164"/>
        <v>2265</v>
      </c>
      <c r="K568" s="124">
        <f t="shared" ca="1" si="165"/>
        <v>0.14000000000000057</v>
      </c>
      <c r="L568" s="343">
        <f t="shared" ca="1" si="156"/>
        <v>-0.16286148419262172</v>
      </c>
      <c r="M568" s="345">
        <f t="shared" ca="1" si="166"/>
        <v>0.73531063534343755</v>
      </c>
      <c r="N568" s="344">
        <f t="shared" ca="1" si="157"/>
        <v>-0.22148664301116072</v>
      </c>
      <c r="O568" s="4"/>
      <c r="P568" s="4"/>
      <c r="Q568" s="3"/>
      <c r="S568" s="4"/>
      <c r="T568" s="4" t="b">
        <f t="shared" ca="1" si="158"/>
        <v>0</v>
      </c>
      <c r="U568" t="b">
        <f t="shared" ca="1" si="159"/>
        <v>0</v>
      </c>
      <c r="W568" s="317" t="b">
        <f t="shared" ca="1" si="160"/>
        <v>0</v>
      </c>
      <c r="X568" s="317" t="b">
        <f t="shared" ca="1" si="167"/>
        <v>0</v>
      </c>
      <c r="Y568" s="317" t="b">
        <f t="shared" ca="1" si="161"/>
        <v>0</v>
      </c>
      <c r="Z568" t="b">
        <f t="shared" ca="1" si="162"/>
        <v>0</v>
      </c>
      <c r="AA568" s="37" t="b">
        <f t="shared" ca="1" si="168"/>
        <v>1</v>
      </c>
      <c r="AB568" t="b">
        <f t="shared" ca="1" si="163"/>
        <v>0</v>
      </c>
      <c r="AD568" t="b">
        <f t="shared" ca="1" si="169"/>
        <v>0</v>
      </c>
      <c r="AE568" s="37" t="b">
        <f t="shared" ca="1" si="170"/>
        <v>1</v>
      </c>
      <c r="AF568" t="b">
        <f t="shared" ca="1" si="171"/>
        <v>0</v>
      </c>
      <c r="AG568" s="317" t="b">
        <f t="shared" ca="1" si="172"/>
        <v>0</v>
      </c>
      <c r="AH568" s="317" t="b">
        <f t="shared" ca="1" si="173"/>
        <v>0</v>
      </c>
      <c r="AI568" s="317" t="b">
        <f t="shared" ca="1" si="174"/>
        <v>0</v>
      </c>
    </row>
    <row r="569" spans="1:35" x14ac:dyDescent="0.25">
      <c r="A569">
        <v>537</v>
      </c>
      <c r="B569" s="169">
        <f ca="1">OFFSET(InputPriceData!B$15,CalculationsAndCharts!$A569+$A$11,0,1,1)</f>
        <v>41064</v>
      </c>
      <c r="C569" s="3">
        <f ca="1">OFFSET(InputPriceData!G$15,CalculationsAndCharts!$A569+$A$11,IF($C$7,8,0),1,1)</f>
        <v>2417900</v>
      </c>
      <c r="D569" s="4">
        <f ca="1">OFFSET(InputPriceData!C$15,CalculationsAndCharts!$A569+$A$11,IF($C$7,8,0),1,1)</f>
        <v>49.56</v>
      </c>
      <c r="E569" s="4">
        <f ca="1">OFFSET(InputPriceData!D$15,CalculationsAndCharts!$A569+$A$11,IF($C$7,8,0),1,1)</f>
        <v>49.63</v>
      </c>
      <c r="F569" s="4">
        <f ca="1">OFFSET(InputPriceData!E$15,CalculationsAndCharts!$A569+$A$11,IF($C$7,8,0),1,1)</f>
        <v>49.03</v>
      </c>
      <c r="G569" s="4">
        <f ca="1">OFFSET(InputPriceData!F$15,CalculationsAndCharts!$A569+$A$11,IF($C$7,8,0),1,1)</f>
        <v>49.3</v>
      </c>
      <c r="H569" s="133"/>
      <c r="I569" s="133"/>
      <c r="J569" s="37">
        <f t="shared" ca="1" si="164"/>
        <v>2264</v>
      </c>
      <c r="K569" s="124">
        <f t="shared" ca="1" si="165"/>
        <v>-1.0200000000000031</v>
      </c>
      <c r="L569" s="343">
        <f t="shared" ca="1" si="156"/>
        <v>-0.11897113864156765</v>
      </c>
      <c r="M569" s="345">
        <f t="shared" ca="1" si="166"/>
        <v>0.74198853213263127</v>
      </c>
      <c r="N569" s="344">
        <f t="shared" ca="1" si="157"/>
        <v>-0.16034093990593029</v>
      </c>
      <c r="O569" s="4"/>
      <c r="P569" s="4"/>
      <c r="Q569" s="3"/>
      <c r="S569" s="4"/>
      <c r="T569" s="4" t="b">
        <f t="shared" ca="1" si="158"/>
        <v>0</v>
      </c>
      <c r="U569" t="b">
        <f t="shared" ca="1" si="159"/>
        <v>0</v>
      </c>
      <c r="W569" s="317" t="b">
        <f t="shared" ca="1" si="160"/>
        <v>0</v>
      </c>
      <c r="X569" s="317" t="b">
        <f t="shared" ca="1" si="167"/>
        <v>0</v>
      </c>
      <c r="Y569" s="317" t="b">
        <f t="shared" ca="1" si="161"/>
        <v>0</v>
      </c>
      <c r="Z569" t="b">
        <f t="shared" ca="1" si="162"/>
        <v>0</v>
      </c>
      <c r="AA569" s="37" t="b">
        <f t="shared" ca="1" si="168"/>
        <v>1</v>
      </c>
      <c r="AB569" t="b">
        <f t="shared" ca="1" si="163"/>
        <v>0</v>
      </c>
      <c r="AD569" t="b">
        <f t="shared" ca="1" si="169"/>
        <v>0</v>
      </c>
      <c r="AE569" s="37" t="b">
        <f t="shared" ca="1" si="170"/>
        <v>1</v>
      </c>
      <c r="AF569" t="b">
        <f t="shared" ca="1" si="171"/>
        <v>0</v>
      </c>
      <c r="AG569" s="317" t="b">
        <f t="shared" ca="1" si="172"/>
        <v>0</v>
      </c>
      <c r="AH569" s="317" t="b">
        <f t="shared" ca="1" si="173"/>
        <v>0</v>
      </c>
      <c r="AI569" s="317" t="b">
        <f t="shared" ca="1" si="174"/>
        <v>0</v>
      </c>
    </row>
    <row r="570" spans="1:35" x14ac:dyDescent="0.25">
      <c r="A570">
        <v>538</v>
      </c>
      <c r="B570" s="169">
        <f ca="1">OFFSET(InputPriceData!B$15,CalculationsAndCharts!$A570+$A$11,0,1,1)</f>
        <v>41061</v>
      </c>
      <c r="C570" s="3">
        <f ca="1">OFFSET(InputPriceData!G$15,CalculationsAndCharts!$A570+$A$11,IF($C$7,8,0),1,1)</f>
        <v>2153600</v>
      </c>
      <c r="D570" s="4">
        <f ca="1">OFFSET(InputPriceData!C$15,CalculationsAndCharts!$A570+$A$11,IF($C$7,8,0),1,1)</f>
        <v>49.56</v>
      </c>
      <c r="E570" s="4">
        <f ca="1">OFFSET(InputPriceData!D$15,CalculationsAndCharts!$A570+$A$11,IF($C$7,8,0),1,1)</f>
        <v>49.97</v>
      </c>
      <c r="F570" s="4">
        <f ca="1">OFFSET(InputPriceData!E$15,CalculationsAndCharts!$A570+$A$11,IF($C$7,8,0),1,1)</f>
        <v>49.46</v>
      </c>
      <c r="G570" s="4">
        <f ca="1">OFFSET(InputPriceData!F$15,CalculationsAndCharts!$A570+$A$11,IF($C$7,8,0),1,1)</f>
        <v>49.48</v>
      </c>
      <c r="H570" s="133"/>
      <c r="I570" s="133"/>
      <c r="J570" s="37">
        <f t="shared" ca="1" si="164"/>
        <v>2263</v>
      </c>
      <c r="K570" s="124">
        <f t="shared" ca="1" si="165"/>
        <v>-0.91000000000000369</v>
      </c>
      <c r="L570" s="343">
        <f t="shared" ca="1" si="156"/>
        <v>-9.0086766770620913E-2</v>
      </c>
      <c r="M570" s="345">
        <f t="shared" ca="1" si="166"/>
        <v>0.748727075814966</v>
      </c>
      <c r="N570" s="344">
        <f t="shared" ca="1" si="157"/>
        <v>-0.12031989984142658</v>
      </c>
      <c r="O570" s="4"/>
      <c r="P570" s="4"/>
      <c r="Q570" s="3"/>
      <c r="S570" s="4"/>
      <c r="T570" s="4" t="b">
        <f t="shared" ca="1" si="158"/>
        <v>0</v>
      </c>
      <c r="U570" t="b">
        <f t="shared" ca="1" si="159"/>
        <v>0</v>
      </c>
      <c r="W570" s="317" t="b">
        <f t="shared" ca="1" si="160"/>
        <v>0</v>
      </c>
      <c r="X570" s="317" t="b">
        <f t="shared" ca="1" si="167"/>
        <v>0</v>
      </c>
      <c r="Y570" s="317" t="b">
        <f t="shared" ca="1" si="161"/>
        <v>0</v>
      </c>
      <c r="Z570" t="b">
        <f t="shared" ca="1" si="162"/>
        <v>0</v>
      </c>
      <c r="AA570" s="37" t="b">
        <f t="shared" ca="1" si="168"/>
        <v>1</v>
      </c>
      <c r="AB570" t="b">
        <f t="shared" ca="1" si="163"/>
        <v>0</v>
      </c>
      <c r="AD570" t="b">
        <f t="shared" ca="1" si="169"/>
        <v>0</v>
      </c>
      <c r="AE570" s="37" t="b">
        <f t="shared" ca="1" si="170"/>
        <v>1</v>
      </c>
      <c r="AF570" t="b">
        <f t="shared" ca="1" si="171"/>
        <v>0</v>
      </c>
      <c r="AG570" s="317" t="b">
        <f t="shared" ca="1" si="172"/>
        <v>0</v>
      </c>
      <c r="AH570" s="317" t="b">
        <f t="shared" ca="1" si="173"/>
        <v>0</v>
      </c>
      <c r="AI570" s="317" t="b">
        <f t="shared" ca="1" si="174"/>
        <v>0</v>
      </c>
    </row>
    <row r="571" spans="1:35" x14ac:dyDescent="0.25">
      <c r="A571">
        <v>539</v>
      </c>
      <c r="B571" s="169">
        <f ca="1">OFFSET(InputPriceData!B$15,CalculationsAndCharts!$A571+$A$11,0,1,1)</f>
        <v>41060</v>
      </c>
      <c r="C571" s="3">
        <f ca="1">OFFSET(InputPriceData!G$15,CalculationsAndCharts!$A571+$A$11,IF($C$7,8,0),1,1)</f>
        <v>3744700</v>
      </c>
      <c r="D571" s="4">
        <f ca="1">OFFSET(InputPriceData!C$15,CalculationsAndCharts!$A571+$A$11,IF($C$7,8,0),1,1)</f>
        <v>50.43</v>
      </c>
      <c r="E571" s="4">
        <f ca="1">OFFSET(InputPriceData!D$15,CalculationsAndCharts!$A571+$A$11,IF($C$7,8,0),1,1)</f>
        <v>50.69</v>
      </c>
      <c r="F571" s="4">
        <f ca="1">OFFSET(InputPriceData!E$15,CalculationsAndCharts!$A571+$A$11,IF($C$7,8,0),1,1)</f>
        <v>50.25</v>
      </c>
      <c r="G571" s="4">
        <f ca="1">OFFSET(InputPriceData!F$15,CalculationsAndCharts!$A571+$A$11,IF($C$7,8,0),1,1)</f>
        <v>50.32</v>
      </c>
      <c r="H571" s="133"/>
      <c r="I571" s="133"/>
      <c r="J571" s="37">
        <f t="shared" ca="1" si="164"/>
        <v>2262</v>
      </c>
      <c r="K571" s="124">
        <f t="shared" ca="1" si="165"/>
        <v>0.14000000000000057</v>
      </c>
      <c r="L571" s="343">
        <f t="shared" ca="1" si="156"/>
        <v>-0.15284280390277932</v>
      </c>
      <c r="M571" s="345">
        <f t="shared" ca="1" si="166"/>
        <v>0.75552681716949144</v>
      </c>
      <c r="N571" s="344">
        <f t="shared" ca="1" si="157"/>
        <v>-0.20229964103112871</v>
      </c>
      <c r="O571" s="4"/>
      <c r="P571" s="4"/>
      <c r="Q571" s="3"/>
      <c r="S571" s="4"/>
      <c r="T571" s="4" t="b">
        <f t="shared" ca="1" si="158"/>
        <v>0</v>
      </c>
      <c r="U571" t="b">
        <f t="shared" ca="1" si="159"/>
        <v>0</v>
      </c>
      <c r="W571" s="317" t="b">
        <f t="shared" ca="1" si="160"/>
        <v>0</v>
      </c>
      <c r="X571" s="317" t="b">
        <f t="shared" ca="1" si="167"/>
        <v>0</v>
      </c>
      <c r="Y571" s="317" t="b">
        <f t="shared" ca="1" si="161"/>
        <v>0</v>
      </c>
      <c r="Z571" t="b">
        <f t="shared" ca="1" si="162"/>
        <v>0</v>
      </c>
      <c r="AA571" s="37" t="b">
        <f t="shared" ca="1" si="168"/>
        <v>1</v>
      </c>
      <c r="AB571" t="b">
        <f t="shared" ca="1" si="163"/>
        <v>0</v>
      </c>
      <c r="AD571" t="b">
        <f t="shared" ca="1" si="169"/>
        <v>0</v>
      </c>
      <c r="AE571" s="37" t="b">
        <f t="shared" ca="1" si="170"/>
        <v>1</v>
      </c>
      <c r="AF571" t="b">
        <f t="shared" ca="1" si="171"/>
        <v>0</v>
      </c>
      <c r="AG571" s="317" t="b">
        <f t="shared" ca="1" si="172"/>
        <v>0</v>
      </c>
      <c r="AH571" s="317" t="b">
        <f t="shared" ca="1" si="173"/>
        <v>0</v>
      </c>
      <c r="AI571" s="317" t="b">
        <f t="shared" ca="1" si="174"/>
        <v>0</v>
      </c>
    </row>
    <row r="572" spans="1:35" x14ac:dyDescent="0.25">
      <c r="A572">
        <v>540</v>
      </c>
      <c r="B572" s="169">
        <f ca="1">OFFSET(InputPriceData!B$15,CalculationsAndCharts!$A572+$A$11,0,1,1)</f>
        <v>41059</v>
      </c>
      <c r="C572" s="3">
        <f ca="1">OFFSET(InputPriceData!G$15,CalculationsAndCharts!$A572+$A$11,IF($C$7,8,0),1,1)</f>
        <v>3448500</v>
      </c>
      <c r="D572" s="4">
        <f ca="1">OFFSET(InputPriceData!C$15,CalculationsAndCharts!$A572+$A$11,IF($C$7,8,0),1,1)</f>
        <v>49.89</v>
      </c>
      <c r="E572" s="4">
        <f ca="1">OFFSET(InputPriceData!D$15,CalculationsAndCharts!$A572+$A$11,IF($C$7,8,0),1,1)</f>
        <v>50.95</v>
      </c>
      <c r="F572" s="4">
        <f ca="1">OFFSET(InputPriceData!E$15,CalculationsAndCharts!$A572+$A$11,IF($C$7,8,0),1,1)</f>
        <v>49.84</v>
      </c>
      <c r="G572" s="4">
        <f ca="1">OFFSET(InputPriceData!F$15,CalculationsAndCharts!$A572+$A$11,IF($C$7,8,0),1,1)</f>
        <v>50.39</v>
      </c>
      <c r="H572" s="133"/>
      <c r="I572" s="133"/>
      <c r="J572" s="37">
        <f t="shared" ca="1" si="164"/>
        <v>2261</v>
      </c>
      <c r="K572" s="124">
        <f t="shared" ca="1" si="165"/>
        <v>0.71999999999999886</v>
      </c>
      <c r="L572" s="343">
        <f t="shared" ca="1" si="156"/>
        <v>-0.27929990889698858</v>
      </c>
      <c r="M572" s="345">
        <f t="shared" ca="1" si="166"/>
        <v>0.76238831197728707</v>
      </c>
      <c r="N572" s="344">
        <f t="shared" ca="1" si="157"/>
        <v>-0.36634862380380961</v>
      </c>
      <c r="O572" s="4"/>
      <c r="P572" s="4"/>
      <c r="Q572" s="3"/>
      <c r="S572" s="4"/>
      <c r="T572" s="4" t="b">
        <f t="shared" ca="1" si="158"/>
        <v>0</v>
      </c>
      <c r="U572" t="b">
        <f t="shared" ca="1" si="159"/>
        <v>0</v>
      </c>
      <c r="W572" s="317" t="b">
        <f t="shared" ca="1" si="160"/>
        <v>0</v>
      </c>
      <c r="X572" s="317" t="b">
        <f t="shared" ca="1" si="167"/>
        <v>0</v>
      </c>
      <c r="Y572" s="317" t="b">
        <f t="shared" ca="1" si="161"/>
        <v>0</v>
      </c>
      <c r="Z572" t="b">
        <f t="shared" ca="1" si="162"/>
        <v>0</v>
      </c>
      <c r="AA572" s="37" t="b">
        <f t="shared" ca="1" si="168"/>
        <v>1</v>
      </c>
      <c r="AB572" t="b">
        <f t="shared" ca="1" si="163"/>
        <v>0</v>
      </c>
      <c r="AD572" t="b">
        <f t="shared" ca="1" si="169"/>
        <v>0</v>
      </c>
      <c r="AE572" s="37" t="b">
        <f t="shared" ca="1" si="170"/>
        <v>1</v>
      </c>
      <c r="AF572" t="b">
        <f t="shared" ca="1" si="171"/>
        <v>0</v>
      </c>
      <c r="AG572" s="317" t="b">
        <f t="shared" ca="1" si="172"/>
        <v>0</v>
      </c>
      <c r="AH572" s="317" t="b">
        <f t="shared" ca="1" si="173"/>
        <v>0</v>
      </c>
      <c r="AI572" s="317" t="b">
        <f t="shared" ca="1" si="174"/>
        <v>0</v>
      </c>
    </row>
    <row r="573" spans="1:35" x14ac:dyDescent="0.25">
      <c r="A573">
        <v>541</v>
      </c>
      <c r="B573" s="169">
        <f ca="1">OFFSET(InputPriceData!B$15,CalculationsAndCharts!$A573+$A$11,0,1,1)</f>
        <v>41058</v>
      </c>
      <c r="C573" s="3">
        <f ca="1">OFFSET(InputPriceData!G$15,CalculationsAndCharts!$A573+$A$11,IF($C$7,8,0),1,1)</f>
        <v>2268000</v>
      </c>
      <c r="D573" s="4">
        <f ca="1">OFFSET(InputPriceData!C$15,CalculationsAndCharts!$A573+$A$11,IF($C$7,8,0),1,1)</f>
        <v>50.08</v>
      </c>
      <c r="E573" s="4">
        <f ca="1">OFFSET(InputPriceData!D$15,CalculationsAndCharts!$A573+$A$11,IF($C$7,8,0),1,1)</f>
        <v>50.23</v>
      </c>
      <c r="F573" s="4">
        <f ca="1">OFFSET(InputPriceData!E$15,CalculationsAndCharts!$A573+$A$11,IF($C$7,8,0),1,1)</f>
        <v>49.7</v>
      </c>
      <c r="G573" s="4">
        <f ca="1">OFFSET(InputPriceData!F$15,CalculationsAndCharts!$A573+$A$11,IF($C$7,8,0),1,1)</f>
        <v>50.18</v>
      </c>
      <c r="H573" s="133"/>
      <c r="I573" s="133"/>
      <c r="J573" s="37">
        <f t="shared" ca="1" si="164"/>
        <v>2260</v>
      </c>
      <c r="K573" s="124">
        <f t="shared" ca="1" si="165"/>
        <v>0.25999999999999801</v>
      </c>
      <c r="L573" s="343">
        <f t="shared" ca="1" si="156"/>
        <v>-0.38909115694428181</v>
      </c>
      <c r="M573" s="345">
        <f t="shared" ca="1" si="166"/>
        <v>0.76931212106688907</v>
      </c>
      <c r="N573" s="344">
        <f t="shared" ca="1" si="157"/>
        <v>-0.50576501564109855</v>
      </c>
      <c r="O573" s="4"/>
      <c r="P573" s="4"/>
      <c r="Q573" s="3"/>
      <c r="S573" s="4"/>
      <c r="T573" s="4" t="b">
        <f t="shared" ca="1" si="158"/>
        <v>0</v>
      </c>
      <c r="U573" t="b">
        <f t="shared" ca="1" si="159"/>
        <v>0</v>
      </c>
      <c r="W573" s="317" t="b">
        <f t="shared" ca="1" si="160"/>
        <v>0</v>
      </c>
      <c r="X573" s="317" t="b">
        <f t="shared" ca="1" si="167"/>
        <v>0</v>
      </c>
      <c r="Y573" s="317" t="b">
        <f t="shared" ca="1" si="161"/>
        <v>0</v>
      </c>
      <c r="Z573" t="b">
        <f t="shared" ca="1" si="162"/>
        <v>0</v>
      </c>
      <c r="AA573" s="37" t="b">
        <f t="shared" ca="1" si="168"/>
        <v>1</v>
      </c>
      <c r="AB573" t="b">
        <f t="shared" ca="1" si="163"/>
        <v>0</v>
      </c>
      <c r="AD573" t="b">
        <f t="shared" ca="1" si="169"/>
        <v>0</v>
      </c>
      <c r="AE573" s="37" t="b">
        <f t="shared" ca="1" si="170"/>
        <v>1</v>
      </c>
      <c r="AF573" t="b">
        <f t="shared" ca="1" si="171"/>
        <v>0</v>
      </c>
      <c r="AG573" s="317" t="b">
        <f t="shared" ca="1" si="172"/>
        <v>0</v>
      </c>
      <c r="AH573" s="317" t="b">
        <f t="shared" ca="1" si="173"/>
        <v>0</v>
      </c>
      <c r="AI573" s="317" t="b">
        <f t="shared" ca="1" si="174"/>
        <v>0</v>
      </c>
    </row>
    <row r="574" spans="1:35" x14ac:dyDescent="0.25">
      <c r="A574">
        <v>542</v>
      </c>
      <c r="B574" s="169">
        <f ca="1">OFFSET(InputPriceData!B$15,CalculationsAndCharts!$A574+$A$11,0,1,1)</f>
        <v>41054</v>
      </c>
      <c r="C574" s="3">
        <f ca="1">OFFSET(InputPriceData!G$15,CalculationsAndCharts!$A574+$A$11,IF($C$7,8,0),1,1)</f>
        <v>1550500</v>
      </c>
      <c r="D574" s="4">
        <f ca="1">OFFSET(InputPriceData!C$15,CalculationsAndCharts!$A574+$A$11,IF($C$7,8,0),1,1)</f>
        <v>49.94</v>
      </c>
      <c r="E574" s="4">
        <f ca="1">OFFSET(InputPriceData!D$15,CalculationsAndCharts!$A574+$A$11,IF($C$7,8,0),1,1)</f>
        <v>50.24</v>
      </c>
      <c r="F574" s="4">
        <f ca="1">OFFSET(InputPriceData!E$15,CalculationsAndCharts!$A574+$A$11,IF($C$7,8,0),1,1)</f>
        <v>49.52</v>
      </c>
      <c r="G574" s="4">
        <f ca="1">OFFSET(InputPriceData!F$15,CalculationsAndCharts!$A574+$A$11,IF($C$7,8,0),1,1)</f>
        <v>49.67</v>
      </c>
      <c r="H574" s="133"/>
      <c r="I574" s="133"/>
      <c r="J574" s="37">
        <f t="shared" ca="1" si="164"/>
        <v>2259</v>
      </c>
      <c r="K574" s="124">
        <f t="shared" ca="1" si="165"/>
        <v>-0.58999999999999631</v>
      </c>
      <c r="L574" s="343">
        <f t="shared" ca="1" si="156"/>
        <v>-0.4519764250557764</v>
      </c>
      <c r="M574" s="345">
        <f t="shared" ca="1" si="166"/>
        <v>0.77629881036013026</v>
      </c>
      <c r="N574" s="344">
        <f t="shared" ca="1" si="157"/>
        <v>-0.58221965437007628</v>
      </c>
      <c r="O574" s="4"/>
      <c r="P574" s="4"/>
      <c r="Q574" s="3"/>
      <c r="S574" s="4"/>
      <c r="T574" s="4" t="b">
        <f t="shared" ca="1" si="158"/>
        <v>0</v>
      </c>
      <c r="U574" t="b">
        <f t="shared" ca="1" si="159"/>
        <v>0</v>
      </c>
      <c r="W574" s="317" t="b">
        <f t="shared" ca="1" si="160"/>
        <v>0</v>
      </c>
      <c r="X574" s="317" t="b">
        <f t="shared" ca="1" si="167"/>
        <v>0</v>
      </c>
      <c r="Y574" s="317" t="b">
        <f t="shared" ca="1" si="161"/>
        <v>0</v>
      </c>
      <c r="Z574" t="b">
        <f t="shared" ca="1" si="162"/>
        <v>0</v>
      </c>
      <c r="AA574" s="37" t="b">
        <f t="shared" ca="1" si="168"/>
        <v>1</v>
      </c>
      <c r="AB574" t="b">
        <f t="shared" ca="1" si="163"/>
        <v>0</v>
      </c>
      <c r="AD574" t="b">
        <f t="shared" ca="1" si="169"/>
        <v>0</v>
      </c>
      <c r="AE574" s="37" t="b">
        <f t="shared" ca="1" si="170"/>
        <v>1</v>
      </c>
      <c r="AF574" t="b">
        <f t="shared" ca="1" si="171"/>
        <v>0</v>
      </c>
      <c r="AG574" s="317" t="b">
        <f t="shared" ca="1" si="172"/>
        <v>0</v>
      </c>
      <c r="AH574" s="317" t="b">
        <f t="shared" ca="1" si="173"/>
        <v>0</v>
      </c>
      <c r="AI574" s="317" t="b">
        <f t="shared" ca="1" si="174"/>
        <v>0</v>
      </c>
    </row>
    <row r="575" spans="1:35" x14ac:dyDescent="0.25">
      <c r="A575">
        <v>543</v>
      </c>
      <c r="B575" s="169">
        <f ca="1">OFFSET(InputPriceData!B$15,CalculationsAndCharts!$A575+$A$11,0,1,1)</f>
        <v>41053</v>
      </c>
      <c r="C575" s="3">
        <f ca="1">OFFSET(InputPriceData!G$15,CalculationsAndCharts!$A575+$A$11,IF($C$7,8,0),1,1)</f>
        <v>2005900</v>
      </c>
      <c r="D575" s="4">
        <f ca="1">OFFSET(InputPriceData!C$15,CalculationsAndCharts!$A575+$A$11,IF($C$7,8,0),1,1)</f>
        <v>49.71</v>
      </c>
      <c r="E575" s="4">
        <f ca="1">OFFSET(InputPriceData!D$15,CalculationsAndCharts!$A575+$A$11,IF($C$7,8,0),1,1)</f>
        <v>50.34</v>
      </c>
      <c r="F575" s="4">
        <f ca="1">OFFSET(InputPriceData!E$15,CalculationsAndCharts!$A575+$A$11,IF($C$7,8,0),1,1)</f>
        <v>49.45</v>
      </c>
      <c r="G575" s="4">
        <f ca="1">OFFSET(InputPriceData!F$15,CalculationsAndCharts!$A575+$A$11,IF($C$7,8,0),1,1)</f>
        <v>49.92</v>
      </c>
      <c r="H575" s="133"/>
      <c r="I575" s="133"/>
      <c r="J575" s="37">
        <f t="shared" ca="1" si="164"/>
        <v>2258</v>
      </c>
      <c r="K575" s="124">
        <f t="shared" ca="1" si="165"/>
        <v>-0.53999999999999915</v>
      </c>
      <c r="L575" s="343">
        <f t="shared" ca="1" si="156"/>
        <v>-0.51467457084503243</v>
      </c>
      <c r="M575" s="345">
        <f t="shared" ca="1" si="166"/>
        <v>0.78334895091839585</v>
      </c>
      <c r="N575" s="344">
        <f t="shared" ca="1" si="157"/>
        <v>-0.65701826783788964</v>
      </c>
      <c r="O575" s="4"/>
      <c r="P575" s="4"/>
      <c r="Q575" s="3"/>
      <c r="S575" s="4"/>
      <c r="T575" s="4" t="b">
        <f t="shared" ca="1" si="158"/>
        <v>0</v>
      </c>
      <c r="U575" t="b">
        <f t="shared" ca="1" si="159"/>
        <v>0</v>
      </c>
      <c r="W575" s="317" t="b">
        <f t="shared" ca="1" si="160"/>
        <v>0</v>
      </c>
      <c r="X575" s="317" t="b">
        <f t="shared" ca="1" si="167"/>
        <v>0</v>
      </c>
      <c r="Y575" s="317" t="b">
        <f t="shared" ca="1" si="161"/>
        <v>0</v>
      </c>
      <c r="Z575" t="b">
        <f t="shared" ca="1" si="162"/>
        <v>0</v>
      </c>
      <c r="AA575" s="37" t="b">
        <f t="shared" ca="1" si="168"/>
        <v>1</v>
      </c>
      <c r="AB575" t="b">
        <f t="shared" ca="1" si="163"/>
        <v>0</v>
      </c>
      <c r="AD575" t="b">
        <f t="shared" ca="1" si="169"/>
        <v>0</v>
      </c>
      <c r="AE575" s="37" t="b">
        <f t="shared" ca="1" si="170"/>
        <v>1</v>
      </c>
      <c r="AF575" t="b">
        <f t="shared" ca="1" si="171"/>
        <v>0</v>
      </c>
      <c r="AG575" s="317" t="b">
        <f t="shared" ca="1" si="172"/>
        <v>0</v>
      </c>
      <c r="AH575" s="317" t="b">
        <f t="shared" ca="1" si="173"/>
        <v>0</v>
      </c>
      <c r="AI575" s="317" t="b">
        <f t="shared" ca="1" si="174"/>
        <v>0</v>
      </c>
    </row>
    <row r="576" spans="1:35" x14ac:dyDescent="0.25">
      <c r="A576">
        <v>544</v>
      </c>
      <c r="B576" s="169">
        <f ca="1">OFFSET(InputPriceData!B$15,CalculationsAndCharts!$A576+$A$11,0,1,1)</f>
        <v>41052</v>
      </c>
      <c r="C576" s="3">
        <f ca="1">OFFSET(InputPriceData!G$15,CalculationsAndCharts!$A576+$A$11,IF($C$7,8,0),1,1)</f>
        <v>1900000</v>
      </c>
      <c r="D576" s="4">
        <f ca="1">OFFSET(InputPriceData!C$15,CalculationsAndCharts!$A576+$A$11,IF($C$7,8,0),1,1)</f>
        <v>49.98</v>
      </c>
      <c r="E576" s="4">
        <f ca="1">OFFSET(InputPriceData!D$15,CalculationsAndCharts!$A576+$A$11,IF($C$7,8,0),1,1)</f>
        <v>50.36</v>
      </c>
      <c r="F576" s="4">
        <f ca="1">OFFSET(InputPriceData!E$15,CalculationsAndCharts!$A576+$A$11,IF($C$7,8,0),1,1)</f>
        <v>49.42</v>
      </c>
      <c r="G576" s="4">
        <f ca="1">OFFSET(InputPriceData!F$15,CalculationsAndCharts!$A576+$A$11,IF($C$7,8,0),1,1)</f>
        <v>50.26</v>
      </c>
      <c r="H576" s="133"/>
      <c r="I576" s="133"/>
      <c r="J576" s="37">
        <f t="shared" ca="1" si="164"/>
        <v>2257</v>
      </c>
      <c r="K576" s="124">
        <f t="shared" ca="1" si="165"/>
        <v>-2.0000000000003126E-2</v>
      </c>
      <c r="L576" s="343">
        <f t="shared" ca="1" si="156"/>
        <v>-0.61863861151826494</v>
      </c>
      <c r="M576" s="345">
        <f t="shared" ca="1" si="166"/>
        <v>0.79046311898929955</v>
      </c>
      <c r="N576" s="344">
        <f t="shared" ca="1" si="157"/>
        <v>-0.78262805266521163</v>
      </c>
      <c r="O576" s="4"/>
      <c r="P576" s="4"/>
      <c r="Q576" s="3"/>
      <c r="S576" s="4"/>
      <c r="T576" s="4" t="b">
        <f t="shared" ca="1" si="158"/>
        <v>0</v>
      </c>
      <c r="U576" t="b">
        <f t="shared" ca="1" si="159"/>
        <v>0</v>
      </c>
      <c r="W576" s="317" t="b">
        <f t="shared" ca="1" si="160"/>
        <v>0</v>
      </c>
      <c r="X576" s="317" t="b">
        <f t="shared" ca="1" si="167"/>
        <v>0</v>
      </c>
      <c r="Y576" s="317" t="b">
        <f t="shared" ca="1" si="161"/>
        <v>0</v>
      </c>
      <c r="Z576" t="b">
        <f t="shared" ca="1" si="162"/>
        <v>0</v>
      </c>
      <c r="AA576" s="37" t="b">
        <f t="shared" ca="1" si="168"/>
        <v>1</v>
      </c>
      <c r="AB576" t="b">
        <f t="shared" ca="1" si="163"/>
        <v>0</v>
      </c>
      <c r="AD576" t="b">
        <f t="shared" ca="1" si="169"/>
        <v>0</v>
      </c>
      <c r="AE576" s="37" t="b">
        <f t="shared" ca="1" si="170"/>
        <v>1</v>
      </c>
      <c r="AF576" t="b">
        <f t="shared" ca="1" si="171"/>
        <v>0</v>
      </c>
      <c r="AG576" s="317" t="b">
        <f t="shared" ca="1" si="172"/>
        <v>0</v>
      </c>
      <c r="AH576" s="317" t="b">
        <f t="shared" ca="1" si="173"/>
        <v>0</v>
      </c>
      <c r="AI576" s="317" t="b">
        <f t="shared" ca="1" si="174"/>
        <v>0</v>
      </c>
    </row>
    <row r="577" spans="1:35" x14ac:dyDescent="0.25">
      <c r="A577">
        <v>545</v>
      </c>
      <c r="B577" s="169">
        <f ca="1">OFFSET(InputPriceData!B$15,CalculationsAndCharts!$A577+$A$11,0,1,1)</f>
        <v>41051</v>
      </c>
      <c r="C577" s="3">
        <f ca="1">OFFSET(InputPriceData!G$15,CalculationsAndCharts!$A577+$A$11,IF($C$7,8,0),1,1)</f>
        <v>1986900</v>
      </c>
      <c r="D577" s="4">
        <f ca="1">OFFSET(InputPriceData!C$15,CalculationsAndCharts!$A577+$A$11,IF($C$7,8,0),1,1)</f>
        <v>50.38</v>
      </c>
      <c r="E577" s="4">
        <f ca="1">OFFSET(InputPriceData!D$15,CalculationsAndCharts!$A577+$A$11,IF($C$7,8,0),1,1)</f>
        <v>50.69</v>
      </c>
      <c r="F577" s="4">
        <f ca="1">OFFSET(InputPriceData!E$15,CalculationsAndCharts!$A577+$A$11,IF($C$7,8,0),1,1)</f>
        <v>50.17</v>
      </c>
      <c r="G577" s="4">
        <f ca="1">OFFSET(InputPriceData!F$15,CalculationsAndCharts!$A577+$A$11,IF($C$7,8,0),1,1)</f>
        <v>50.46</v>
      </c>
      <c r="H577" s="133"/>
      <c r="I577" s="133"/>
      <c r="J577" s="37">
        <f t="shared" ca="1" si="164"/>
        <v>2256</v>
      </c>
      <c r="K577" s="124">
        <f t="shared" ca="1" si="165"/>
        <v>0.52000000000000313</v>
      </c>
      <c r="L577" s="343">
        <f t="shared" ca="1" si="156"/>
        <v>-0.73902475100217635</v>
      </c>
      <c r="M577" s="345">
        <f t="shared" ca="1" si="166"/>
        <v>0.79764189605378366</v>
      </c>
      <c r="N577" s="344">
        <f t="shared" ca="1" si="157"/>
        <v>-0.92651195311880297</v>
      </c>
      <c r="O577" s="4"/>
      <c r="P577" s="4"/>
      <c r="Q577" s="3"/>
      <c r="S577" s="4"/>
      <c r="T577" s="4" t="b">
        <f t="shared" ca="1" si="158"/>
        <v>0</v>
      </c>
      <c r="U577" t="b">
        <f t="shared" ca="1" si="159"/>
        <v>0</v>
      </c>
      <c r="W577" s="317" t="b">
        <f t="shared" ca="1" si="160"/>
        <v>0</v>
      </c>
      <c r="X577" s="317" t="b">
        <f t="shared" ca="1" si="167"/>
        <v>0</v>
      </c>
      <c r="Y577" s="317" t="b">
        <f t="shared" ca="1" si="161"/>
        <v>0</v>
      </c>
      <c r="Z577" t="b">
        <f t="shared" ca="1" si="162"/>
        <v>0</v>
      </c>
      <c r="AA577" s="37" t="b">
        <f t="shared" ca="1" si="168"/>
        <v>1</v>
      </c>
      <c r="AB577" t="b">
        <f t="shared" ca="1" si="163"/>
        <v>0</v>
      </c>
      <c r="AD577" t="b">
        <f t="shared" ca="1" si="169"/>
        <v>0</v>
      </c>
      <c r="AE577" s="37" t="b">
        <f t="shared" ca="1" si="170"/>
        <v>1</v>
      </c>
      <c r="AF577" t="b">
        <f t="shared" ca="1" si="171"/>
        <v>0</v>
      </c>
      <c r="AG577" s="317" t="b">
        <f t="shared" ca="1" si="172"/>
        <v>0</v>
      </c>
      <c r="AH577" s="317" t="b">
        <f t="shared" ca="1" si="173"/>
        <v>0</v>
      </c>
      <c r="AI577" s="317" t="b">
        <f t="shared" ca="1" si="174"/>
        <v>0</v>
      </c>
    </row>
    <row r="578" spans="1:35" x14ac:dyDescent="0.25">
      <c r="A578">
        <v>546</v>
      </c>
      <c r="B578" s="169">
        <f ca="1">OFFSET(InputPriceData!B$15,CalculationsAndCharts!$A578+$A$11,0,1,1)</f>
        <v>41050</v>
      </c>
      <c r="C578" s="3">
        <f ca="1">OFFSET(InputPriceData!G$15,CalculationsAndCharts!$A578+$A$11,IF($C$7,8,0),1,1)</f>
        <v>1768900</v>
      </c>
      <c r="D578" s="4">
        <f ca="1">OFFSET(InputPriceData!C$15,CalculationsAndCharts!$A578+$A$11,IF($C$7,8,0),1,1)</f>
        <v>49.94</v>
      </c>
      <c r="E578" s="4">
        <f ca="1">OFFSET(InputPriceData!D$15,CalculationsAndCharts!$A578+$A$11,IF($C$7,8,0),1,1)</f>
        <v>50.29</v>
      </c>
      <c r="F578" s="4">
        <f ca="1">OFFSET(InputPriceData!E$15,CalculationsAndCharts!$A578+$A$11,IF($C$7,8,0),1,1)</f>
        <v>49.83</v>
      </c>
      <c r="G578" s="4">
        <f ca="1">OFFSET(InputPriceData!F$15,CalculationsAndCharts!$A578+$A$11,IF($C$7,8,0),1,1)</f>
        <v>50.28</v>
      </c>
      <c r="H578" s="133"/>
      <c r="I578" s="133"/>
      <c r="J578" s="37">
        <f t="shared" ca="1" si="164"/>
        <v>2255</v>
      </c>
      <c r="K578" s="124">
        <f t="shared" ca="1" si="165"/>
        <v>0.12000000000000455</v>
      </c>
      <c r="L578" s="343">
        <f t="shared" ca="1" si="156"/>
        <v>-0.80488586887364644</v>
      </c>
      <c r="M578" s="345">
        <f t="shared" ca="1" si="166"/>
        <v>0.80488586887364644</v>
      </c>
      <c r="N578" s="344">
        <f t="shared" ca="1" si="157"/>
        <v>-1</v>
      </c>
      <c r="O578" s="4"/>
      <c r="P578" s="4"/>
      <c r="Q578" s="3"/>
      <c r="S578" s="4"/>
      <c r="T578" s="4" t="b">
        <f t="shared" ca="1" si="158"/>
        <v>0</v>
      </c>
      <c r="U578" t="b">
        <f t="shared" ca="1" si="159"/>
        <v>0</v>
      </c>
      <c r="W578" s="317" t="b">
        <f t="shared" ca="1" si="160"/>
        <v>0</v>
      </c>
      <c r="X578" s="317" t="b">
        <f t="shared" ca="1" si="167"/>
        <v>0</v>
      </c>
      <c r="Y578" s="317" t="b">
        <f t="shared" ca="1" si="161"/>
        <v>0</v>
      </c>
      <c r="Z578" t="b">
        <f t="shared" ca="1" si="162"/>
        <v>0</v>
      </c>
      <c r="AA578" s="37" t="b">
        <f t="shared" ca="1" si="168"/>
        <v>1</v>
      </c>
      <c r="AB578" t="b">
        <f t="shared" ca="1" si="163"/>
        <v>0</v>
      </c>
      <c r="AD578" t="b">
        <f t="shared" ca="1" si="169"/>
        <v>0</v>
      </c>
      <c r="AE578" s="37" t="b">
        <f t="shared" ca="1" si="170"/>
        <v>1</v>
      </c>
      <c r="AF578" t="b">
        <f t="shared" ca="1" si="171"/>
        <v>0</v>
      </c>
      <c r="AG578" s="317" t="b">
        <f t="shared" ca="1" si="172"/>
        <v>0</v>
      </c>
      <c r="AH578" s="317" t="b">
        <f t="shared" ca="1" si="173"/>
        <v>0</v>
      </c>
      <c r="AI578" s="317" t="b">
        <f t="shared" ca="1" si="174"/>
        <v>0</v>
      </c>
    </row>
    <row r="579" spans="1:35" x14ac:dyDescent="0.25">
      <c r="A579">
        <v>547</v>
      </c>
      <c r="B579" s="169">
        <f ca="1">OFFSET(InputPriceData!B$15,CalculationsAndCharts!$A579+$A$11,0,1,1)</f>
        <v>41047</v>
      </c>
      <c r="C579" s="3">
        <f ca="1">OFFSET(InputPriceData!G$15,CalculationsAndCharts!$A579+$A$11,IF($C$7,8,0),1,1)</f>
        <v>2808700</v>
      </c>
      <c r="D579" s="4">
        <f ca="1">OFFSET(InputPriceData!C$15,CalculationsAndCharts!$A579+$A$11,IF($C$7,8,0),1,1)</f>
        <v>50.51</v>
      </c>
      <c r="E579" s="4">
        <f ca="1">OFFSET(InputPriceData!D$15,CalculationsAndCharts!$A579+$A$11,IF($C$7,8,0),1,1)</f>
        <v>50.51</v>
      </c>
      <c r="F579" s="4">
        <f ca="1">OFFSET(InputPriceData!E$15,CalculationsAndCharts!$A579+$A$11,IF($C$7,8,0),1,1)</f>
        <v>49.79</v>
      </c>
      <c r="G579" s="4">
        <f ca="1">OFFSET(InputPriceData!F$15,CalculationsAndCharts!$A579+$A$11,IF($C$7,8,0),1,1)</f>
        <v>49.94</v>
      </c>
      <c r="H579" s="133"/>
      <c r="I579" s="133"/>
      <c r="J579" s="37">
        <f t="shared" ca="1" si="164"/>
        <v>2254</v>
      </c>
      <c r="K579" s="124">
        <f t="shared" ca="1" si="165"/>
        <v>-1.1900000000000048</v>
      </c>
      <c r="L579" s="343">
        <f t="shared" ca="1" si="156"/>
        <v>-0.76898856773304336</v>
      </c>
      <c r="M579" s="345">
        <f t="shared" ca="1" si="166"/>
        <v>0.76898856773304336</v>
      </c>
      <c r="N579" s="344">
        <f t="shared" ca="1" si="157"/>
        <v>-1</v>
      </c>
      <c r="O579" s="4"/>
      <c r="P579" s="4"/>
      <c r="Q579" s="3"/>
      <c r="S579" s="4"/>
      <c r="T579" s="4" t="b">
        <f t="shared" ca="1" si="158"/>
        <v>0</v>
      </c>
      <c r="U579" t="b">
        <f t="shared" ca="1" si="159"/>
        <v>0</v>
      </c>
      <c r="W579" s="317" t="b">
        <f t="shared" ca="1" si="160"/>
        <v>0</v>
      </c>
      <c r="X579" s="317" t="b">
        <f t="shared" ca="1" si="167"/>
        <v>0</v>
      </c>
      <c r="Y579" s="317" t="b">
        <f t="shared" ca="1" si="161"/>
        <v>0</v>
      </c>
      <c r="Z579" t="b">
        <f t="shared" ca="1" si="162"/>
        <v>0</v>
      </c>
      <c r="AA579" s="37" t="b">
        <f t="shared" ca="1" si="168"/>
        <v>1</v>
      </c>
      <c r="AB579" t="b">
        <f t="shared" ca="1" si="163"/>
        <v>0</v>
      </c>
      <c r="AD579" t="b">
        <f t="shared" ca="1" si="169"/>
        <v>0</v>
      </c>
      <c r="AE579" s="37" t="b">
        <f t="shared" ca="1" si="170"/>
        <v>1</v>
      </c>
      <c r="AF579" t="b">
        <f t="shared" ca="1" si="171"/>
        <v>0</v>
      </c>
      <c r="AG579" s="317" t="b">
        <f t="shared" ca="1" si="172"/>
        <v>0</v>
      </c>
      <c r="AH579" s="317" t="b">
        <f t="shared" ca="1" si="173"/>
        <v>0</v>
      </c>
      <c r="AI579" s="317" t="b">
        <f t="shared" ca="1" si="174"/>
        <v>0</v>
      </c>
    </row>
    <row r="580" spans="1:35" x14ac:dyDescent="0.25">
      <c r="A580">
        <v>548</v>
      </c>
      <c r="B580" s="169">
        <f ca="1">OFFSET(InputPriceData!B$15,CalculationsAndCharts!$A580+$A$11,0,1,1)</f>
        <v>41046</v>
      </c>
      <c r="C580" s="3">
        <f ca="1">OFFSET(InputPriceData!G$15,CalculationsAndCharts!$A580+$A$11,IF($C$7,8,0),1,1)</f>
        <v>1931100</v>
      </c>
      <c r="D580" s="4">
        <f ca="1">OFFSET(InputPriceData!C$15,CalculationsAndCharts!$A580+$A$11,IF($C$7,8,0),1,1)</f>
        <v>51.19</v>
      </c>
      <c r="E580" s="4">
        <f ca="1">OFFSET(InputPriceData!D$15,CalculationsAndCharts!$A580+$A$11,IF($C$7,8,0),1,1)</f>
        <v>51.25</v>
      </c>
      <c r="F580" s="4">
        <f ca="1">OFFSET(InputPriceData!E$15,CalculationsAndCharts!$A580+$A$11,IF($C$7,8,0),1,1)</f>
        <v>50.16</v>
      </c>
      <c r="G580" s="4">
        <f ca="1">OFFSET(InputPriceData!F$15,CalculationsAndCharts!$A580+$A$11,IF($C$7,8,0),1,1)</f>
        <v>50.16</v>
      </c>
      <c r="H580" s="133"/>
      <c r="I580" s="133"/>
      <c r="J580" s="37">
        <f t="shared" ca="1" si="164"/>
        <v>2253</v>
      </c>
      <c r="K580" s="124">
        <f t="shared" ca="1" si="165"/>
        <v>-1.1500000000000057</v>
      </c>
      <c r="L580" s="343">
        <f t="shared" ca="1" si="156"/>
        <v>-0.68418597599887354</v>
      </c>
      <c r="M580" s="345">
        <f t="shared" ca="1" si="166"/>
        <v>0.68418597599887354</v>
      </c>
      <c r="N580" s="344">
        <f t="shared" ca="1" si="157"/>
        <v>-1</v>
      </c>
      <c r="O580" s="4"/>
      <c r="P580" s="4"/>
      <c r="Q580" s="3"/>
      <c r="S580" s="4"/>
      <c r="T580" s="4" t="b">
        <f t="shared" ca="1" si="158"/>
        <v>0</v>
      </c>
      <c r="U580" t="b">
        <f t="shared" ca="1" si="159"/>
        <v>0</v>
      </c>
      <c r="W580" s="317" t="b">
        <f t="shared" ca="1" si="160"/>
        <v>0</v>
      </c>
      <c r="X580" s="317" t="b">
        <f t="shared" ca="1" si="167"/>
        <v>0</v>
      </c>
      <c r="Y580" s="317" t="b">
        <f t="shared" ca="1" si="161"/>
        <v>0</v>
      </c>
      <c r="Z580" t="b">
        <f t="shared" ca="1" si="162"/>
        <v>0</v>
      </c>
      <c r="AA580" s="37" t="b">
        <f t="shared" ca="1" si="168"/>
        <v>1</v>
      </c>
      <c r="AB580" t="b">
        <f t="shared" ca="1" si="163"/>
        <v>0</v>
      </c>
      <c r="AD580" t="b">
        <f t="shared" ca="1" si="169"/>
        <v>0</v>
      </c>
      <c r="AE580" s="37" t="b">
        <f t="shared" ca="1" si="170"/>
        <v>1</v>
      </c>
      <c r="AF580" t="b">
        <f t="shared" ca="1" si="171"/>
        <v>0</v>
      </c>
      <c r="AG580" s="317" t="b">
        <f t="shared" ca="1" si="172"/>
        <v>0</v>
      </c>
      <c r="AH580" s="317" t="b">
        <f t="shared" ca="1" si="173"/>
        <v>0</v>
      </c>
      <c r="AI580" s="317" t="b">
        <f t="shared" ca="1" si="174"/>
        <v>0</v>
      </c>
    </row>
    <row r="581" spans="1:35" x14ac:dyDescent="0.25">
      <c r="A581">
        <v>549</v>
      </c>
      <c r="B581" s="169">
        <f ca="1">OFFSET(InputPriceData!B$15,CalculationsAndCharts!$A581+$A$11,0,1,1)</f>
        <v>41045</v>
      </c>
      <c r="C581" s="3">
        <f ca="1">OFFSET(InputPriceData!G$15,CalculationsAndCharts!$A581+$A$11,IF($C$7,8,0),1,1)</f>
        <v>1898600</v>
      </c>
      <c r="D581" s="4">
        <f ca="1">OFFSET(InputPriceData!C$15,CalculationsAndCharts!$A581+$A$11,IF($C$7,8,0),1,1)</f>
        <v>51.48</v>
      </c>
      <c r="E581" s="4">
        <f ca="1">OFFSET(InputPriceData!D$15,CalculationsAndCharts!$A581+$A$11,IF($C$7,8,0),1,1)</f>
        <v>51.59</v>
      </c>
      <c r="F581" s="4">
        <f ca="1">OFFSET(InputPriceData!E$15,CalculationsAndCharts!$A581+$A$11,IF($C$7,8,0),1,1)</f>
        <v>51.05</v>
      </c>
      <c r="G581" s="4">
        <f ca="1">OFFSET(InputPriceData!F$15,CalculationsAndCharts!$A581+$A$11,IF($C$7,8,0),1,1)</f>
        <v>51.13</v>
      </c>
      <c r="H581" s="133"/>
      <c r="I581" s="133"/>
      <c r="J581" s="37">
        <f t="shared" ca="1" si="164"/>
        <v>2252</v>
      </c>
      <c r="K581" s="124">
        <f t="shared" ca="1" si="165"/>
        <v>-0.69999999999999574</v>
      </c>
      <c r="L581" s="343">
        <f t="shared" ca="1" si="156"/>
        <v>-0.61181071958662381</v>
      </c>
      <c r="M581" s="345">
        <f t="shared" ca="1" si="166"/>
        <v>0.61181071958662381</v>
      </c>
      <c r="N581" s="344">
        <f t="shared" ca="1" si="157"/>
        <v>-1</v>
      </c>
      <c r="O581" s="4"/>
      <c r="P581" s="4"/>
      <c r="Q581" s="3"/>
      <c r="S581" s="4"/>
      <c r="T581" s="4" t="b">
        <f t="shared" ca="1" si="158"/>
        <v>0</v>
      </c>
      <c r="U581" t="b">
        <f t="shared" ca="1" si="159"/>
        <v>0</v>
      </c>
      <c r="W581" s="317" t="b">
        <f t="shared" ca="1" si="160"/>
        <v>0</v>
      </c>
      <c r="X581" s="317" t="b">
        <f t="shared" ca="1" si="167"/>
        <v>0</v>
      </c>
      <c r="Y581" s="317" t="b">
        <f t="shared" ca="1" si="161"/>
        <v>0</v>
      </c>
      <c r="Z581" t="b">
        <f t="shared" ca="1" si="162"/>
        <v>0</v>
      </c>
      <c r="AA581" s="37" t="b">
        <f t="shared" ca="1" si="168"/>
        <v>1</v>
      </c>
      <c r="AB581" t="b">
        <f t="shared" ca="1" si="163"/>
        <v>0</v>
      </c>
      <c r="AD581" t="b">
        <f t="shared" ca="1" si="169"/>
        <v>0</v>
      </c>
      <c r="AE581" s="37" t="b">
        <f t="shared" ca="1" si="170"/>
        <v>1</v>
      </c>
      <c r="AF581" t="b">
        <f t="shared" ca="1" si="171"/>
        <v>0</v>
      </c>
      <c r="AG581" s="317" t="b">
        <f t="shared" ca="1" si="172"/>
        <v>0</v>
      </c>
      <c r="AH581" s="317" t="b">
        <f t="shared" ca="1" si="173"/>
        <v>0</v>
      </c>
      <c r="AI581" s="317" t="b">
        <f t="shared" ca="1" si="174"/>
        <v>0</v>
      </c>
    </row>
    <row r="582" spans="1:35" x14ac:dyDescent="0.25">
      <c r="A582">
        <v>550</v>
      </c>
      <c r="B582" s="169">
        <f ca="1">OFFSET(InputPriceData!B$15,CalculationsAndCharts!$A582+$A$11,0,1,1)</f>
        <v>41044</v>
      </c>
      <c r="C582" s="3">
        <f ca="1">OFFSET(InputPriceData!G$15,CalculationsAndCharts!$A582+$A$11,IF($C$7,8,0),1,1)</f>
        <v>2299900</v>
      </c>
      <c r="D582" s="4">
        <f ca="1">OFFSET(InputPriceData!C$15,CalculationsAndCharts!$A582+$A$11,IF($C$7,8,0),1,1)</f>
        <v>51.96</v>
      </c>
      <c r="E582" s="4">
        <f ca="1">OFFSET(InputPriceData!D$15,CalculationsAndCharts!$A582+$A$11,IF($C$7,8,0),1,1)</f>
        <v>51.96</v>
      </c>
      <c r="F582" s="4">
        <f ca="1">OFFSET(InputPriceData!E$15,CalculationsAndCharts!$A582+$A$11,IF($C$7,8,0),1,1)</f>
        <v>51.18</v>
      </c>
      <c r="G582" s="4">
        <f ca="1">OFFSET(InputPriceData!F$15,CalculationsAndCharts!$A582+$A$11,IF($C$7,8,0),1,1)</f>
        <v>51.31</v>
      </c>
      <c r="H582" s="133"/>
      <c r="I582" s="133"/>
      <c r="J582" s="37">
        <f t="shared" ca="1" si="164"/>
        <v>2251</v>
      </c>
      <c r="K582" s="124">
        <f t="shared" ca="1" si="165"/>
        <v>-0.83999999999999631</v>
      </c>
      <c r="L582" s="343">
        <f t="shared" ca="1" si="156"/>
        <v>-0.53754465996051992</v>
      </c>
      <c r="M582" s="345">
        <f t="shared" ca="1" si="166"/>
        <v>0.53754465996051992</v>
      </c>
      <c r="N582" s="344">
        <f t="shared" ca="1" si="157"/>
        <v>-1</v>
      </c>
      <c r="O582" s="4"/>
      <c r="P582" s="4"/>
      <c r="Q582" s="3"/>
      <c r="S582" s="4"/>
      <c r="T582" s="4" t="b">
        <f t="shared" ca="1" si="158"/>
        <v>0</v>
      </c>
      <c r="U582" t="b">
        <f t="shared" ca="1" si="159"/>
        <v>0</v>
      </c>
      <c r="W582" s="317" t="b">
        <f t="shared" ca="1" si="160"/>
        <v>0</v>
      </c>
      <c r="X582" s="317" t="b">
        <f t="shared" ca="1" si="167"/>
        <v>0</v>
      </c>
      <c r="Y582" s="317" t="b">
        <f t="shared" ca="1" si="161"/>
        <v>0</v>
      </c>
      <c r="Z582" t="b">
        <f t="shared" ca="1" si="162"/>
        <v>0</v>
      </c>
      <c r="AA582" s="37" t="b">
        <f t="shared" ca="1" si="168"/>
        <v>1</v>
      </c>
      <c r="AB582" t="b">
        <f t="shared" ca="1" si="163"/>
        <v>0</v>
      </c>
      <c r="AD582" t="b">
        <f t="shared" ca="1" si="169"/>
        <v>0</v>
      </c>
      <c r="AE582" s="37" t="b">
        <f t="shared" ca="1" si="170"/>
        <v>1</v>
      </c>
      <c r="AF582" t="b">
        <f t="shared" ca="1" si="171"/>
        <v>0</v>
      </c>
      <c r="AG582" s="317" t="b">
        <f t="shared" ca="1" si="172"/>
        <v>0</v>
      </c>
      <c r="AH582" s="317" t="b">
        <f t="shared" ca="1" si="173"/>
        <v>0</v>
      </c>
      <c r="AI582" s="317" t="b">
        <f t="shared" ca="1" si="174"/>
        <v>0</v>
      </c>
    </row>
    <row r="583" spans="1:35" x14ac:dyDescent="0.25">
      <c r="A583">
        <v>551</v>
      </c>
      <c r="B583" s="169">
        <f ca="1">OFFSET(InputPriceData!B$15,CalculationsAndCharts!$A583+$A$11,0,1,1)</f>
        <v>41043</v>
      </c>
      <c r="C583" s="3">
        <f ca="1">OFFSET(InputPriceData!G$15,CalculationsAndCharts!$A583+$A$11,IF($C$7,8,0),1,1)</f>
        <v>2534400</v>
      </c>
      <c r="D583" s="4">
        <f ca="1">OFFSET(InputPriceData!C$15,CalculationsAndCharts!$A583+$A$11,IF($C$7,8,0),1,1)</f>
        <v>51.84</v>
      </c>
      <c r="E583" s="4">
        <f ca="1">OFFSET(InputPriceData!D$15,CalculationsAndCharts!$A583+$A$11,IF($C$7,8,0),1,1)</f>
        <v>51.91</v>
      </c>
      <c r="F583" s="4">
        <f ca="1">OFFSET(InputPriceData!E$15,CalculationsAndCharts!$A583+$A$11,IF($C$7,8,0),1,1)</f>
        <v>51.27</v>
      </c>
      <c r="G583" s="4">
        <f ca="1">OFFSET(InputPriceData!F$15,CalculationsAndCharts!$A583+$A$11,IF($C$7,8,0),1,1)</f>
        <v>51.83</v>
      </c>
      <c r="H583" s="133"/>
      <c r="I583" s="133"/>
      <c r="J583" s="37">
        <f t="shared" ca="1" si="164"/>
        <v>2250</v>
      </c>
      <c r="K583" s="124">
        <f t="shared" ca="1" si="165"/>
        <v>-0.53999999999999915</v>
      </c>
      <c r="L583" s="343">
        <f t="shared" ca="1" si="156"/>
        <v>-0.45038339889605961</v>
      </c>
      <c r="M583" s="345">
        <f t="shared" ca="1" si="166"/>
        <v>0.45038339889605961</v>
      </c>
      <c r="N583" s="344">
        <f t="shared" ca="1" si="157"/>
        <v>-1</v>
      </c>
      <c r="O583" s="4"/>
      <c r="P583" s="4"/>
      <c r="Q583" s="3"/>
      <c r="S583" s="4"/>
      <c r="T583" s="4" t="b">
        <f t="shared" ca="1" si="158"/>
        <v>0</v>
      </c>
      <c r="U583" t="b">
        <f t="shared" ca="1" si="159"/>
        <v>0</v>
      </c>
      <c r="W583" s="317" t="b">
        <f t="shared" ca="1" si="160"/>
        <v>0</v>
      </c>
      <c r="X583" s="317" t="b">
        <f t="shared" ca="1" si="167"/>
        <v>0</v>
      </c>
      <c r="Y583" s="317" t="b">
        <f t="shared" ca="1" si="161"/>
        <v>0</v>
      </c>
      <c r="Z583" t="b">
        <f t="shared" ca="1" si="162"/>
        <v>0</v>
      </c>
      <c r="AA583" s="37" t="b">
        <f t="shared" ca="1" si="168"/>
        <v>1</v>
      </c>
      <c r="AB583" t="b">
        <f t="shared" ca="1" si="163"/>
        <v>0</v>
      </c>
      <c r="AD583" t="b">
        <f t="shared" ca="1" si="169"/>
        <v>0</v>
      </c>
      <c r="AE583" s="37" t="b">
        <f t="shared" ca="1" si="170"/>
        <v>1</v>
      </c>
      <c r="AF583" t="b">
        <f t="shared" ca="1" si="171"/>
        <v>0</v>
      </c>
      <c r="AG583" s="317" t="b">
        <f t="shared" ca="1" si="172"/>
        <v>0</v>
      </c>
      <c r="AH583" s="317" t="b">
        <f t="shared" ca="1" si="173"/>
        <v>0</v>
      </c>
      <c r="AI583" s="317" t="b">
        <f t="shared" ca="1" si="174"/>
        <v>0</v>
      </c>
    </row>
    <row r="584" spans="1:35" x14ac:dyDescent="0.25">
      <c r="A584">
        <v>552</v>
      </c>
      <c r="B584" s="169">
        <f ca="1">OFFSET(InputPriceData!B$15,CalculationsAndCharts!$A584+$A$11,0,1,1)</f>
        <v>41040</v>
      </c>
      <c r="C584" s="3">
        <f ca="1">OFFSET(InputPriceData!G$15,CalculationsAndCharts!$A584+$A$11,IF($C$7,8,0),1,1)</f>
        <v>2006200</v>
      </c>
      <c r="D584" s="4">
        <f ca="1">OFFSET(InputPriceData!C$15,CalculationsAndCharts!$A584+$A$11,IF($C$7,8,0),1,1)</f>
        <v>52.25</v>
      </c>
      <c r="E584" s="4">
        <f ca="1">OFFSET(InputPriceData!D$15,CalculationsAndCharts!$A584+$A$11,IF($C$7,8,0),1,1)</f>
        <v>52.6</v>
      </c>
      <c r="F584" s="4">
        <f ca="1">OFFSET(InputPriceData!E$15,CalculationsAndCharts!$A584+$A$11,IF($C$7,8,0),1,1)</f>
        <v>52.02</v>
      </c>
      <c r="G584" s="4">
        <f ca="1">OFFSET(InputPriceData!F$15,CalculationsAndCharts!$A584+$A$11,IF($C$7,8,0),1,1)</f>
        <v>52.15</v>
      </c>
      <c r="H584" s="133"/>
      <c r="I584" s="133"/>
      <c r="J584" s="37">
        <f t="shared" ca="1" si="164"/>
        <v>2249</v>
      </c>
      <c r="K584" s="124">
        <f t="shared" ca="1" si="165"/>
        <v>-0.50999999999999801</v>
      </c>
      <c r="L584" s="343">
        <f t="shared" ca="1" si="156"/>
        <v>-0.34399728705392268</v>
      </c>
      <c r="M584" s="345">
        <f t="shared" ca="1" si="166"/>
        <v>0.3638303834805201</v>
      </c>
      <c r="N584" s="344">
        <f t="shared" ca="1" si="157"/>
        <v>-0.9454880699163507</v>
      </c>
      <c r="O584" s="4"/>
      <c r="P584" s="4"/>
      <c r="Q584" s="3"/>
      <c r="S584" s="4"/>
      <c r="T584" s="4" t="b">
        <f t="shared" ca="1" si="158"/>
        <v>0</v>
      </c>
      <c r="U584" t="b">
        <f t="shared" ca="1" si="159"/>
        <v>0</v>
      </c>
      <c r="W584" s="317" t="b">
        <f t="shared" ca="1" si="160"/>
        <v>0</v>
      </c>
      <c r="X584" s="317" t="b">
        <f t="shared" ca="1" si="167"/>
        <v>0</v>
      </c>
      <c r="Y584" s="317" t="b">
        <f t="shared" ca="1" si="161"/>
        <v>0</v>
      </c>
      <c r="Z584" t="b">
        <f t="shared" ca="1" si="162"/>
        <v>0</v>
      </c>
      <c r="AA584" s="37" t="b">
        <f t="shared" ca="1" si="168"/>
        <v>1</v>
      </c>
      <c r="AB584" t="b">
        <f t="shared" ca="1" si="163"/>
        <v>0</v>
      </c>
      <c r="AD584" t="b">
        <f t="shared" ca="1" si="169"/>
        <v>0</v>
      </c>
      <c r="AE584" s="37" t="b">
        <f t="shared" ca="1" si="170"/>
        <v>1</v>
      </c>
      <c r="AF584" t="b">
        <f t="shared" ca="1" si="171"/>
        <v>0</v>
      </c>
      <c r="AG584" s="317" t="b">
        <f t="shared" ca="1" si="172"/>
        <v>0</v>
      </c>
      <c r="AH584" s="317" t="b">
        <f t="shared" ca="1" si="173"/>
        <v>0</v>
      </c>
      <c r="AI584" s="317" t="b">
        <f t="shared" ca="1" si="174"/>
        <v>0</v>
      </c>
    </row>
    <row r="585" spans="1:35" x14ac:dyDescent="0.25">
      <c r="A585">
        <v>553</v>
      </c>
      <c r="B585" s="169">
        <f ca="1">OFFSET(InputPriceData!B$15,CalculationsAndCharts!$A585+$A$11,0,1,1)</f>
        <v>41039</v>
      </c>
      <c r="C585" s="3">
        <f ca="1">OFFSET(InputPriceData!G$15,CalculationsAndCharts!$A585+$A$11,IF($C$7,8,0),1,1)</f>
        <v>2600700</v>
      </c>
      <c r="D585" s="4">
        <f ca="1">OFFSET(InputPriceData!C$15,CalculationsAndCharts!$A585+$A$11,IF($C$7,8,0),1,1)</f>
        <v>52.95</v>
      </c>
      <c r="E585" s="4">
        <f ca="1">OFFSET(InputPriceData!D$15,CalculationsAndCharts!$A585+$A$11,IF($C$7,8,0),1,1)</f>
        <v>53</v>
      </c>
      <c r="F585" s="4">
        <f ca="1">OFFSET(InputPriceData!E$15,CalculationsAndCharts!$A585+$A$11,IF($C$7,8,0),1,1)</f>
        <v>52.25</v>
      </c>
      <c r="G585" s="4">
        <f ca="1">OFFSET(InputPriceData!F$15,CalculationsAndCharts!$A585+$A$11,IF($C$7,8,0),1,1)</f>
        <v>52.37</v>
      </c>
      <c r="H585" s="133"/>
      <c r="I585" s="133"/>
      <c r="J585" s="37">
        <f t="shared" ca="1" si="164"/>
        <v>2248</v>
      </c>
      <c r="K585" s="124">
        <f t="shared" ca="1" si="165"/>
        <v>-1.0800000000000054</v>
      </c>
      <c r="L585" s="343">
        <f t="shared" ca="1" si="156"/>
        <v>-0.20041275758148053</v>
      </c>
      <c r="M585" s="345">
        <f t="shared" ca="1" si="166"/>
        <v>0.36713459483402633</v>
      </c>
      <c r="N585" s="344">
        <f t="shared" ca="1" si="157"/>
        <v>-0.54588360890393028</v>
      </c>
      <c r="O585" s="4"/>
      <c r="P585" s="4"/>
      <c r="Q585" s="3"/>
      <c r="S585" s="4"/>
      <c r="T585" s="4" t="b">
        <f t="shared" ca="1" si="158"/>
        <v>0</v>
      </c>
      <c r="U585" t="b">
        <f t="shared" ca="1" si="159"/>
        <v>0</v>
      </c>
      <c r="W585" s="317" t="b">
        <f t="shared" ca="1" si="160"/>
        <v>0</v>
      </c>
      <c r="X585" s="317" t="b">
        <f t="shared" ca="1" si="167"/>
        <v>0</v>
      </c>
      <c r="Y585" s="317" t="b">
        <f t="shared" ca="1" si="161"/>
        <v>1</v>
      </c>
      <c r="Z585" t="b">
        <f t="shared" ca="1" si="162"/>
        <v>1</v>
      </c>
      <c r="AA585" s="37" t="b">
        <f t="shared" ca="1" si="168"/>
        <v>1</v>
      </c>
      <c r="AB585" t="b">
        <f t="shared" ca="1" si="163"/>
        <v>0</v>
      </c>
      <c r="AD585" t="b">
        <f t="shared" ca="1" si="169"/>
        <v>1</v>
      </c>
      <c r="AE585" s="37" t="b">
        <f t="shared" ca="1" si="170"/>
        <v>1</v>
      </c>
      <c r="AF585" t="b">
        <f t="shared" ca="1" si="171"/>
        <v>0</v>
      </c>
      <c r="AG585" s="317" t="b">
        <f t="shared" ca="1" si="172"/>
        <v>0</v>
      </c>
      <c r="AH585" s="317" t="b">
        <f t="shared" ca="1" si="173"/>
        <v>0</v>
      </c>
      <c r="AI585" s="317" t="b">
        <f t="shared" ca="1" si="174"/>
        <v>1</v>
      </c>
    </row>
    <row r="586" spans="1:35" x14ac:dyDescent="0.25">
      <c r="A586">
        <v>554</v>
      </c>
      <c r="B586" s="169">
        <f ca="1">OFFSET(InputPriceData!B$15,CalculationsAndCharts!$A586+$A$11,0,1,1)</f>
        <v>41038</v>
      </c>
      <c r="C586" s="3">
        <f ca="1">OFFSET(InputPriceData!G$15,CalculationsAndCharts!$A586+$A$11,IF($C$7,8,0),1,1)</f>
        <v>3003400</v>
      </c>
      <c r="D586" s="4">
        <f ca="1">OFFSET(InputPriceData!C$15,CalculationsAndCharts!$A586+$A$11,IF($C$7,8,0),1,1)</f>
        <v>53</v>
      </c>
      <c r="E586" s="4">
        <f ca="1">OFFSET(InputPriceData!D$15,CalculationsAndCharts!$A586+$A$11,IF($C$7,8,0),1,1)</f>
        <v>53.03</v>
      </c>
      <c r="F586" s="4">
        <f ca="1">OFFSET(InputPriceData!E$15,CalculationsAndCharts!$A586+$A$11,IF($C$7,8,0),1,1)</f>
        <v>52.64</v>
      </c>
      <c r="G586" s="4">
        <f ca="1">OFFSET(InputPriceData!F$15,CalculationsAndCharts!$A586+$A$11,IF($C$7,8,0),1,1)</f>
        <v>52.66</v>
      </c>
      <c r="H586" s="133"/>
      <c r="I586" s="133"/>
      <c r="J586" s="37">
        <f t="shared" ca="1" si="164"/>
        <v>2247</v>
      </c>
      <c r="K586" s="124">
        <f t="shared" ca="1" si="165"/>
        <v>-1.0200000000000031</v>
      </c>
      <c r="L586" s="343">
        <f t="shared" ca="1" si="156"/>
        <v>-4.9781840140432958E-2</v>
      </c>
      <c r="M586" s="345">
        <f t="shared" ca="1" si="166"/>
        <v>0.37046881416147964</v>
      </c>
      <c r="N586" s="344">
        <f t="shared" ca="1" si="157"/>
        <v>-0.13437525167431255</v>
      </c>
      <c r="O586" s="4"/>
      <c r="P586" s="4"/>
      <c r="Q586" s="3"/>
      <c r="S586" s="4"/>
      <c r="T586" s="4" t="b">
        <f t="shared" ca="1" si="158"/>
        <v>0</v>
      </c>
      <c r="U586" t="b">
        <f t="shared" ca="1" si="159"/>
        <v>1</v>
      </c>
      <c r="W586" s="317" t="b">
        <f t="shared" ca="1" si="160"/>
        <v>0</v>
      </c>
      <c r="X586" s="317" t="b">
        <f t="shared" ca="1" si="167"/>
        <v>1</v>
      </c>
      <c r="Y586" s="317" t="b">
        <f t="shared" ca="1" si="161"/>
        <v>0</v>
      </c>
      <c r="Z586" t="b">
        <f t="shared" ca="1" si="162"/>
        <v>0</v>
      </c>
      <c r="AA586" s="37" t="b">
        <f t="shared" ca="1" si="168"/>
        <v>0</v>
      </c>
      <c r="AB586" t="b">
        <f t="shared" ca="1" si="163"/>
        <v>0</v>
      </c>
      <c r="AD586" t="b">
        <f t="shared" ca="1" si="169"/>
        <v>0</v>
      </c>
      <c r="AE586" s="37" t="b">
        <f t="shared" ca="1" si="170"/>
        <v>0</v>
      </c>
      <c r="AF586" t="b">
        <f t="shared" ca="1" si="171"/>
        <v>0</v>
      </c>
      <c r="AG586" s="317" t="b">
        <f t="shared" ca="1" si="172"/>
        <v>0</v>
      </c>
      <c r="AH586" s="317" t="b">
        <f t="shared" ca="1" si="173"/>
        <v>1</v>
      </c>
      <c r="AI586" s="317" t="b">
        <f t="shared" ca="1" si="174"/>
        <v>0</v>
      </c>
    </row>
    <row r="587" spans="1:35" x14ac:dyDescent="0.25">
      <c r="A587">
        <v>555</v>
      </c>
      <c r="B587" s="169">
        <f ca="1">OFFSET(InputPriceData!B$15,CalculationsAndCharts!$A587+$A$11,0,1,1)</f>
        <v>41037</v>
      </c>
      <c r="C587" s="3">
        <f ca="1">OFFSET(InputPriceData!G$15,CalculationsAndCharts!$A587+$A$11,IF($C$7,8,0),1,1)</f>
        <v>1978600</v>
      </c>
      <c r="D587" s="4">
        <f ca="1">OFFSET(InputPriceData!C$15,CalculationsAndCharts!$A587+$A$11,IF($C$7,8,0),1,1)</f>
        <v>53.37</v>
      </c>
      <c r="E587" s="4">
        <f ca="1">OFFSET(InputPriceData!D$15,CalculationsAndCharts!$A587+$A$11,IF($C$7,8,0),1,1)</f>
        <v>53.51</v>
      </c>
      <c r="F587" s="4">
        <f ca="1">OFFSET(InputPriceData!E$15,CalculationsAndCharts!$A587+$A$11,IF($C$7,8,0),1,1)</f>
        <v>53.09</v>
      </c>
      <c r="G587" s="4">
        <f ca="1">OFFSET(InputPriceData!F$15,CalculationsAndCharts!$A587+$A$11,IF($C$7,8,0),1,1)</f>
        <v>53.45</v>
      </c>
      <c r="H587" s="133"/>
      <c r="I587" s="133"/>
      <c r="J587" s="37">
        <f t="shared" ca="1" si="164"/>
        <v>2246</v>
      </c>
      <c r="K587" s="124">
        <f t="shared" ca="1" si="165"/>
        <v>-0.10999999999999943</v>
      </c>
      <c r="L587" s="343">
        <f t="shared" ca="1" si="156"/>
        <v>6.1860100057701595E-2</v>
      </c>
      <c r="M587" s="345">
        <f t="shared" ca="1" si="166"/>
        <v>0.37383331398736591</v>
      </c>
      <c r="N587" s="344">
        <f t="shared" ca="1" si="157"/>
        <v>0.16547508673823602</v>
      </c>
      <c r="O587" s="4"/>
      <c r="P587" s="4"/>
      <c r="Q587" s="3"/>
      <c r="S587" s="4"/>
      <c r="T587" s="4" t="b">
        <f t="shared" ca="1" si="158"/>
        <v>0</v>
      </c>
      <c r="U587" t="b">
        <f t="shared" ca="1" si="159"/>
        <v>0</v>
      </c>
      <c r="W587" s="317" t="b">
        <f t="shared" ca="1" si="160"/>
        <v>0</v>
      </c>
      <c r="X587" s="317" t="b">
        <f t="shared" ca="1" si="167"/>
        <v>1</v>
      </c>
      <c r="Y587" s="317" t="b">
        <f t="shared" ca="1" si="161"/>
        <v>0</v>
      </c>
      <c r="Z587" t="b">
        <f t="shared" ca="1" si="162"/>
        <v>0</v>
      </c>
      <c r="AA587" s="37" t="b">
        <f t="shared" ca="1" si="168"/>
        <v>0</v>
      </c>
      <c r="AB587" t="b">
        <f t="shared" ca="1" si="163"/>
        <v>0</v>
      </c>
      <c r="AD587" t="b">
        <f t="shared" ca="1" si="169"/>
        <v>0</v>
      </c>
      <c r="AE587" s="37" t="b">
        <f t="shared" ca="1" si="170"/>
        <v>0</v>
      </c>
      <c r="AF587" t="b">
        <f t="shared" ca="1" si="171"/>
        <v>0</v>
      </c>
      <c r="AG587" s="317" t="b">
        <f t="shared" ca="1" si="172"/>
        <v>0</v>
      </c>
      <c r="AH587" s="317" t="b">
        <f t="shared" ca="1" si="173"/>
        <v>1</v>
      </c>
      <c r="AI587" s="317" t="b">
        <f t="shared" ca="1" si="174"/>
        <v>0</v>
      </c>
    </row>
    <row r="588" spans="1:35" x14ac:dyDescent="0.25">
      <c r="A588">
        <v>556</v>
      </c>
      <c r="B588" s="169">
        <f ca="1">OFFSET(InputPriceData!B$15,CalculationsAndCharts!$A588+$A$11,0,1,1)</f>
        <v>41036</v>
      </c>
      <c r="C588" s="3">
        <f ca="1">OFFSET(InputPriceData!G$15,CalculationsAndCharts!$A588+$A$11,IF($C$7,8,0),1,1)</f>
        <v>2251900</v>
      </c>
      <c r="D588" s="4">
        <f ca="1">OFFSET(InputPriceData!C$15,CalculationsAndCharts!$A588+$A$11,IF($C$7,8,0),1,1)</f>
        <v>53.38</v>
      </c>
      <c r="E588" s="4">
        <f ca="1">OFFSET(InputPriceData!D$15,CalculationsAndCharts!$A588+$A$11,IF($C$7,8,0),1,1)</f>
        <v>53.8</v>
      </c>
      <c r="F588" s="4">
        <f ca="1">OFFSET(InputPriceData!E$15,CalculationsAndCharts!$A588+$A$11,IF($C$7,8,0),1,1)</f>
        <v>53.27</v>
      </c>
      <c r="G588" s="4">
        <f ca="1">OFFSET(InputPriceData!F$15,CalculationsAndCharts!$A588+$A$11,IF($C$7,8,0),1,1)</f>
        <v>53.68</v>
      </c>
      <c r="H588" s="133"/>
      <c r="I588" s="133"/>
      <c r="J588" s="37">
        <f t="shared" ca="1" si="164"/>
        <v>2245</v>
      </c>
      <c r="K588" s="124">
        <f t="shared" ca="1" si="165"/>
        <v>-0.32000000000000028</v>
      </c>
      <c r="L588" s="343">
        <f t="shared" ca="1" si="156"/>
        <v>0.15870752853872105</v>
      </c>
      <c r="M588" s="345">
        <f t="shared" ca="1" si="166"/>
        <v>0.37722836931116643</v>
      </c>
      <c r="N588" s="344">
        <f t="shared" ca="1" si="157"/>
        <v>0.42072002386386564</v>
      </c>
      <c r="O588" s="4"/>
      <c r="P588" s="4"/>
      <c r="Q588" s="3"/>
      <c r="S588" s="4"/>
      <c r="T588" s="4" t="b">
        <f t="shared" ca="1" si="158"/>
        <v>0</v>
      </c>
      <c r="U588" t="b">
        <f t="shared" ca="1" si="159"/>
        <v>0</v>
      </c>
      <c r="W588" s="317" t="b">
        <f t="shared" ca="1" si="160"/>
        <v>0</v>
      </c>
      <c r="X588" s="317" t="b">
        <f t="shared" ca="1" si="167"/>
        <v>1</v>
      </c>
      <c r="Y588" s="317" t="b">
        <f t="shared" ca="1" si="161"/>
        <v>0</v>
      </c>
      <c r="Z588" t="b">
        <f t="shared" ca="1" si="162"/>
        <v>0</v>
      </c>
      <c r="AA588" s="37" t="b">
        <f t="shared" ca="1" si="168"/>
        <v>0</v>
      </c>
      <c r="AB588" t="b">
        <f t="shared" ca="1" si="163"/>
        <v>0</v>
      </c>
      <c r="AD588" t="b">
        <f t="shared" ca="1" si="169"/>
        <v>0</v>
      </c>
      <c r="AE588" s="37" t="b">
        <f t="shared" ca="1" si="170"/>
        <v>0</v>
      </c>
      <c r="AF588" t="b">
        <f t="shared" ca="1" si="171"/>
        <v>0</v>
      </c>
      <c r="AG588" s="317" t="b">
        <f t="shared" ca="1" si="172"/>
        <v>0</v>
      </c>
      <c r="AH588" s="317" t="b">
        <f t="shared" ca="1" si="173"/>
        <v>1</v>
      </c>
      <c r="AI588" s="317" t="b">
        <f t="shared" ca="1" si="174"/>
        <v>0</v>
      </c>
    </row>
    <row r="589" spans="1:35" x14ac:dyDescent="0.25">
      <c r="A589">
        <v>557</v>
      </c>
      <c r="B589" s="169">
        <f ca="1">OFFSET(InputPriceData!B$15,CalculationsAndCharts!$A589+$A$11,0,1,1)</f>
        <v>41033</v>
      </c>
      <c r="C589" s="3">
        <f ca="1">OFFSET(InputPriceData!G$15,CalculationsAndCharts!$A589+$A$11,IF($C$7,8,0),1,1)</f>
        <v>2347500</v>
      </c>
      <c r="D589" s="4">
        <f ca="1">OFFSET(InputPriceData!C$15,CalculationsAndCharts!$A589+$A$11,IF($C$7,8,0),1,1)</f>
        <v>53.75</v>
      </c>
      <c r="E589" s="4">
        <f ca="1">OFFSET(InputPriceData!D$15,CalculationsAndCharts!$A589+$A$11,IF($C$7,8,0),1,1)</f>
        <v>53.89</v>
      </c>
      <c r="F589" s="4">
        <f ca="1">OFFSET(InputPriceData!E$15,CalculationsAndCharts!$A589+$A$11,IF($C$7,8,0),1,1)</f>
        <v>53.4</v>
      </c>
      <c r="G589" s="4">
        <f ca="1">OFFSET(InputPriceData!F$15,CalculationsAndCharts!$A589+$A$11,IF($C$7,8,0),1,1)</f>
        <v>53.56</v>
      </c>
      <c r="H589" s="133"/>
      <c r="I589" s="133"/>
      <c r="J589" s="37">
        <f t="shared" ca="1" si="164"/>
        <v>2244</v>
      </c>
      <c r="K589" s="124">
        <f t="shared" ca="1" si="165"/>
        <v>-0.46000000000000085</v>
      </c>
      <c r="L589" s="343">
        <f t="shared" ca="1" si="156"/>
        <v>0.26367620714585999</v>
      </c>
      <c r="M589" s="345">
        <f t="shared" ca="1" si="166"/>
        <v>0.38065425762983496</v>
      </c>
      <c r="N589" s="344">
        <f t="shared" ca="1" si="157"/>
        <v>0.6926921264132303</v>
      </c>
      <c r="O589" s="4"/>
      <c r="P589" s="4"/>
      <c r="Q589" s="3"/>
      <c r="S589" s="4"/>
      <c r="T589" s="4" t="b">
        <f t="shared" ca="1" si="158"/>
        <v>0</v>
      </c>
      <c r="U589" t="b">
        <f t="shared" ca="1" si="159"/>
        <v>0</v>
      </c>
      <c r="W589" s="317" t="b">
        <f t="shared" ca="1" si="160"/>
        <v>0</v>
      </c>
      <c r="X589" s="317" t="b">
        <f t="shared" ca="1" si="167"/>
        <v>1</v>
      </c>
      <c r="Y589" s="317" t="b">
        <f t="shared" ca="1" si="161"/>
        <v>0</v>
      </c>
      <c r="Z589" t="b">
        <f t="shared" ca="1" si="162"/>
        <v>0</v>
      </c>
      <c r="AA589" s="37" t="b">
        <f t="shared" ca="1" si="168"/>
        <v>0</v>
      </c>
      <c r="AB589" t="b">
        <f t="shared" ca="1" si="163"/>
        <v>0</v>
      </c>
      <c r="AD589" t="b">
        <f t="shared" ca="1" si="169"/>
        <v>0</v>
      </c>
      <c r="AE589" s="37" t="b">
        <f t="shared" ca="1" si="170"/>
        <v>0</v>
      </c>
      <c r="AF589" t="b">
        <f t="shared" ca="1" si="171"/>
        <v>0</v>
      </c>
      <c r="AG589" s="317" t="b">
        <f t="shared" ca="1" si="172"/>
        <v>0</v>
      </c>
      <c r="AH589" s="317" t="b">
        <f t="shared" ca="1" si="173"/>
        <v>1</v>
      </c>
      <c r="AI589" s="317" t="b">
        <f t="shared" ca="1" si="174"/>
        <v>0</v>
      </c>
    </row>
    <row r="590" spans="1:35" x14ac:dyDescent="0.25">
      <c r="A590">
        <v>558</v>
      </c>
      <c r="B590" s="169">
        <f ca="1">OFFSET(InputPriceData!B$15,CalculationsAndCharts!$A590+$A$11,0,1,1)</f>
        <v>41032</v>
      </c>
      <c r="C590" s="3">
        <f ca="1">OFFSET(InputPriceData!G$15,CalculationsAndCharts!$A590+$A$11,IF($C$7,8,0),1,1)</f>
        <v>2926300</v>
      </c>
      <c r="D590" s="4">
        <f ca="1">OFFSET(InputPriceData!C$15,CalculationsAndCharts!$A590+$A$11,IF($C$7,8,0),1,1)</f>
        <v>53.94</v>
      </c>
      <c r="E590" s="4">
        <f ca="1">OFFSET(InputPriceData!D$15,CalculationsAndCharts!$A590+$A$11,IF($C$7,8,0),1,1)</f>
        <v>54.18</v>
      </c>
      <c r="F590" s="4">
        <f ca="1">OFFSET(InputPriceData!E$15,CalculationsAndCharts!$A590+$A$11,IF($C$7,8,0),1,1)</f>
        <v>53.78</v>
      </c>
      <c r="G590" s="4">
        <f ca="1">OFFSET(InputPriceData!F$15,CalculationsAndCharts!$A590+$A$11,IF($C$7,8,0),1,1)</f>
        <v>54</v>
      </c>
      <c r="H590" s="133"/>
      <c r="I590" s="133"/>
      <c r="J590" s="37">
        <f t="shared" ca="1" si="164"/>
        <v>2243</v>
      </c>
      <c r="K590" s="124">
        <f t="shared" ca="1" si="165"/>
        <v>-0.29999999999999716</v>
      </c>
      <c r="L590" s="343">
        <f t="shared" ca="1" si="156"/>
        <v>0.3468142772730427</v>
      </c>
      <c r="M590" s="345">
        <f t="shared" ca="1" si="166"/>
        <v>0.38411125896047926</v>
      </c>
      <c r="N590" s="344">
        <f t="shared" ca="1" si="157"/>
        <v>0.90290057680586244</v>
      </c>
      <c r="O590" s="4"/>
      <c r="P590" s="4"/>
      <c r="Q590" s="3"/>
      <c r="S590" s="4"/>
      <c r="T590" s="4" t="b">
        <f t="shared" ca="1" si="158"/>
        <v>0</v>
      </c>
      <c r="U590" t="b">
        <f t="shared" ca="1" si="159"/>
        <v>0</v>
      </c>
      <c r="W590" s="317" t="b">
        <f t="shared" ca="1" si="160"/>
        <v>0</v>
      </c>
      <c r="X590" s="317" t="b">
        <f t="shared" ca="1" si="167"/>
        <v>1</v>
      </c>
      <c r="Y590" s="317" t="b">
        <f t="shared" ca="1" si="161"/>
        <v>0</v>
      </c>
      <c r="Z590" t="b">
        <f t="shared" ca="1" si="162"/>
        <v>0</v>
      </c>
      <c r="AA590" s="37" t="b">
        <f t="shared" ca="1" si="168"/>
        <v>0</v>
      </c>
      <c r="AB590" t="b">
        <f t="shared" ca="1" si="163"/>
        <v>0</v>
      </c>
      <c r="AD590" t="b">
        <f t="shared" ca="1" si="169"/>
        <v>0</v>
      </c>
      <c r="AE590" s="37" t="b">
        <f t="shared" ca="1" si="170"/>
        <v>0</v>
      </c>
      <c r="AF590" t="b">
        <f t="shared" ca="1" si="171"/>
        <v>0</v>
      </c>
      <c r="AG590" s="317" t="b">
        <f t="shared" ca="1" si="172"/>
        <v>0</v>
      </c>
      <c r="AH590" s="317" t="b">
        <f t="shared" ca="1" si="173"/>
        <v>1</v>
      </c>
      <c r="AI590" s="317" t="b">
        <f t="shared" ca="1" si="174"/>
        <v>0</v>
      </c>
    </row>
    <row r="591" spans="1:35" x14ac:dyDescent="0.25">
      <c r="A591">
        <v>559</v>
      </c>
      <c r="B591" s="169">
        <f ca="1">OFFSET(InputPriceData!B$15,CalculationsAndCharts!$A591+$A$11,0,1,1)</f>
        <v>41031</v>
      </c>
      <c r="C591" s="3">
        <f ca="1">OFFSET(InputPriceData!G$15,CalculationsAndCharts!$A591+$A$11,IF($C$7,8,0),1,1)</f>
        <v>1816200</v>
      </c>
      <c r="D591" s="4">
        <f ca="1">OFFSET(InputPriceData!C$15,CalculationsAndCharts!$A591+$A$11,IF($C$7,8,0),1,1)</f>
        <v>54.19</v>
      </c>
      <c r="E591" s="4">
        <f ca="1">OFFSET(InputPriceData!D$15,CalculationsAndCharts!$A591+$A$11,IF($C$7,8,0),1,1)</f>
        <v>54.25</v>
      </c>
      <c r="F591" s="4">
        <f ca="1">OFFSET(InputPriceData!E$15,CalculationsAndCharts!$A591+$A$11,IF($C$7,8,0),1,1)</f>
        <v>53.94</v>
      </c>
      <c r="G591" s="4">
        <f ca="1">OFFSET(InputPriceData!F$15,CalculationsAndCharts!$A591+$A$11,IF($C$7,8,0),1,1)</f>
        <v>54.02</v>
      </c>
      <c r="H591" s="133"/>
      <c r="I591" s="133"/>
      <c r="J591" s="37">
        <f t="shared" ca="1" si="164"/>
        <v>2242</v>
      </c>
      <c r="K591" s="124">
        <f t="shared" ca="1" si="165"/>
        <v>-0.11999999999999744</v>
      </c>
      <c r="L591" s="343">
        <f t="shared" ca="1" si="156"/>
        <v>0.38690136866186908</v>
      </c>
      <c r="M591" s="345">
        <f t="shared" ca="1" si="166"/>
        <v>0.38759965586324852</v>
      </c>
      <c r="N591" s="344">
        <f t="shared" ca="1" si="157"/>
        <v>0.99819843183342294</v>
      </c>
      <c r="O591" s="4"/>
      <c r="P591" s="4"/>
      <c r="Q591" s="3"/>
      <c r="S591" s="4"/>
      <c r="T591" s="4" t="b">
        <f t="shared" ca="1" si="158"/>
        <v>0</v>
      </c>
      <c r="U591" t="b">
        <f t="shared" ca="1" si="159"/>
        <v>0</v>
      </c>
      <c r="W591" s="317" t="b">
        <f t="shared" ca="1" si="160"/>
        <v>0</v>
      </c>
      <c r="X591" s="317" t="b">
        <f t="shared" ca="1" si="167"/>
        <v>1</v>
      </c>
      <c r="Y591" s="317" t="b">
        <f t="shared" ca="1" si="161"/>
        <v>0</v>
      </c>
      <c r="Z591" t="b">
        <f t="shared" ca="1" si="162"/>
        <v>0</v>
      </c>
      <c r="AA591" s="37" t="b">
        <f t="shared" ca="1" si="168"/>
        <v>0</v>
      </c>
      <c r="AB591" t="b">
        <f t="shared" ca="1" si="163"/>
        <v>0</v>
      </c>
      <c r="AD591" t="b">
        <f t="shared" ca="1" si="169"/>
        <v>0</v>
      </c>
      <c r="AE591" s="37" t="b">
        <f t="shared" ca="1" si="170"/>
        <v>0</v>
      </c>
      <c r="AF591" t="b">
        <f t="shared" ca="1" si="171"/>
        <v>0</v>
      </c>
      <c r="AG591" s="317" t="b">
        <f t="shared" ca="1" si="172"/>
        <v>0</v>
      </c>
      <c r="AH591" s="317" t="b">
        <f t="shared" ca="1" si="173"/>
        <v>1</v>
      </c>
      <c r="AI591" s="317" t="b">
        <f t="shared" ca="1" si="174"/>
        <v>0</v>
      </c>
    </row>
    <row r="592" spans="1:35" x14ac:dyDescent="0.25">
      <c r="A592">
        <v>560</v>
      </c>
      <c r="B592" s="169">
        <f ca="1">OFFSET(InputPriceData!B$15,CalculationsAndCharts!$A592+$A$11,0,1,1)</f>
        <v>41030</v>
      </c>
      <c r="C592" s="3">
        <f ca="1">OFFSET(InputPriceData!G$15,CalculationsAndCharts!$A592+$A$11,IF($C$7,8,0),1,1)</f>
        <v>2290000</v>
      </c>
      <c r="D592" s="4">
        <f ca="1">OFFSET(InputPriceData!C$15,CalculationsAndCharts!$A592+$A$11,IF($C$7,8,0),1,1)</f>
        <v>54</v>
      </c>
      <c r="E592" s="4">
        <f ca="1">OFFSET(InputPriceData!D$15,CalculationsAndCharts!$A592+$A$11,IF($C$7,8,0),1,1)</f>
        <v>54.58</v>
      </c>
      <c r="F592" s="4">
        <f ca="1">OFFSET(InputPriceData!E$15,CalculationsAndCharts!$A592+$A$11,IF($C$7,8,0),1,1)</f>
        <v>53.66</v>
      </c>
      <c r="G592" s="4">
        <f ca="1">OFFSET(InputPriceData!F$15,CalculationsAndCharts!$A592+$A$11,IF($C$7,8,0),1,1)</f>
        <v>54.3</v>
      </c>
      <c r="H592" s="133"/>
      <c r="I592" s="133"/>
      <c r="J592" s="37">
        <f t="shared" ca="1" si="164"/>
        <v>2241</v>
      </c>
      <c r="K592" s="124">
        <f t="shared" ca="1" si="165"/>
        <v>0.39000000000000057</v>
      </c>
      <c r="L592" s="343">
        <f t="shared" ca="1" si="156"/>
        <v>0.37586622688249149</v>
      </c>
      <c r="M592" s="345">
        <f t="shared" ca="1" si="166"/>
        <v>0.39111973346442835</v>
      </c>
      <c r="N592" s="344">
        <f t="shared" ca="1" si="157"/>
        <v>0.96100041681143111</v>
      </c>
      <c r="O592" s="4"/>
      <c r="P592" s="4"/>
      <c r="Q592" s="3"/>
      <c r="S592" s="4"/>
      <c r="T592" s="4" t="b">
        <f t="shared" ca="1" si="158"/>
        <v>0</v>
      </c>
      <c r="U592" t="b">
        <f t="shared" ca="1" si="159"/>
        <v>0</v>
      </c>
      <c r="W592" s="317" t="b">
        <f t="shared" ca="1" si="160"/>
        <v>0</v>
      </c>
      <c r="X592" s="317" t="b">
        <f t="shared" ca="1" si="167"/>
        <v>1</v>
      </c>
      <c r="Y592" s="317" t="b">
        <f t="shared" ca="1" si="161"/>
        <v>0</v>
      </c>
      <c r="Z592" t="b">
        <f t="shared" ca="1" si="162"/>
        <v>0</v>
      </c>
      <c r="AA592" s="37" t="b">
        <f t="shared" ca="1" si="168"/>
        <v>0</v>
      </c>
      <c r="AB592" t="b">
        <f t="shared" ca="1" si="163"/>
        <v>0</v>
      </c>
      <c r="AD592" t="b">
        <f t="shared" ca="1" si="169"/>
        <v>0</v>
      </c>
      <c r="AE592" s="37" t="b">
        <f t="shared" ca="1" si="170"/>
        <v>0</v>
      </c>
      <c r="AF592" t="b">
        <f t="shared" ca="1" si="171"/>
        <v>0</v>
      </c>
      <c r="AG592" s="317" t="b">
        <f t="shared" ca="1" si="172"/>
        <v>0</v>
      </c>
      <c r="AH592" s="317" t="b">
        <f t="shared" ca="1" si="173"/>
        <v>1</v>
      </c>
      <c r="AI592" s="317" t="b">
        <f t="shared" ca="1" si="174"/>
        <v>0</v>
      </c>
    </row>
    <row r="593" spans="1:35" x14ac:dyDescent="0.25">
      <c r="A593">
        <v>561</v>
      </c>
      <c r="B593" s="169">
        <f ca="1">OFFSET(InputPriceData!B$15,CalculationsAndCharts!$A593+$A$11,0,1,1)</f>
        <v>41029</v>
      </c>
      <c r="C593" s="3">
        <f ca="1">OFFSET(InputPriceData!G$15,CalculationsAndCharts!$A593+$A$11,IF($C$7,8,0),1,1)</f>
        <v>1681900</v>
      </c>
      <c r="D593" s="4">
        <f ca="1">OFFSET(InputPriceData!C$15,CalculationsAndCharts!$A593+$A$11,IF($C$7,8,0),1,1)</f>
        <v>53.83</v>
      </c>
      <c r="E593" s="4">
        <f ca="1">OFFSET(InputPriceData!D$15,CalculationsAndCharts!$A593+$A$11,IF($C$7,8,0),1,1)</f>
        <v>54.33</v>
      </c>
      <c r="F593" s="4">
        <f ca="1">OFFSET(InputPriceData!E$15,CalculationsAndCharts!$A593+$A$11,IF($C$7,8,0),1,1)</f>
        <v>53.67</v>
      </c>
      <c r="G593" s="4">
        <f ca="1">OFFSET(InputPriceData!F$15,CalculationsAndCharts!$A593+$A$11,IF($C$7,8,0),1,1)</f>
        <v>54.14</v>
      </c>
      <c r="H593" s="133"/>
      <c r="I593" s="133"/>
      <c r="J593" s="37">
        <f t="shared" ca="1" si="164"/>
        <v>2240</v>
      </c>
      <c r="K593" s="124">
        <f t="shared" ca="1" si="165"/>
        <v>0.21000000000000085</v>
      </c>
      <c r="L593" s="343">
        <f t="shared" ca="1" si="156"/>
        <v>0.32898320306689594</v>
      </c>
      <c r="M593" s="345">
        <f t="shared" ca="1" si="166"/>
        <v>0.39467177947974608</v>
      </c>
      <c r="N593" s="344">
        <f t="shared" ca="1" si="157"/>
        <v>0.83356150647649441</v>
      </c>
      <c r="O593" s="4"/>
      <c r="P593" s="4"/>
      <c r="Q593" s="3"/>
      <c r="S593" s="4"/>
      <c r="T593" s="4" t="b">
        <f t="shared" ca="1" si="158"/>
        <v>0</v>
      </c>
      <c r="U593" t="b">
        <f t="shared" ca="1" si="159"/>
        <v>0</v>
      </c>
      <c r="W593" s="317" t="b">
        <f t="shared" ca="1" si="160"/>
        <v>0</v>
      </c>
      <c r="X593" s="317" t="b">
        <f t="shared" ca="1" si="167"/>
        <v>1</v>
      </c>
      <c r="Y593" s="317" t="b">
        <f t="shared" ca="1" si="161"/>
        <v>0</v>
      </c>
      <c r="Z593" t="b">
        <f t="shared" ca="1" si="162"/>
        <v>0</v>
      </c>
      <c r="AA593" s="37" t="b">
        <f t="shared" ca="1" si="168"/>
        <v>0</v>
      </c>
      <c r="AB593" t="b">
        <f t="shared" ca="1" si="163"/>
        <v>0</v>
      </c>
      <c r="AD593" t="b">
        <f t="shared" ca="1" si="169"/>
        <v>0</v>
      </c>
      <c r="AE593" s="37" t="b">
        <f t="shared" ca="1" si="170"/>
        <v>0</v>
      </c>
      <c r="AF593" t="b">
        <f t="shared" ca="1" si="171"/>
        <v>0</v>
      </c>
      <c r="AG593" s="317" t="b">
        <f t="shared" ca="1" si="172"/>
        <v>0</v>
      </c>
      <c r="AH593" s="317" t="b">
        <f t="shared" ca="1" si="173"/>
        <v>1</v>
      </c>
      <c r="AI593" s="317" t="b">
        <f t="shared" ca="1" si="174"/>
        <v>0</v>
      </c>
    </row>
    <row r="594" spans="1:35" x14ac:dyDescent="0.25">
      <c r="A594">
        <v>562</v>
      </c>
      <c r="B594" s="169">
        <f ca="1">OFFSET(InputPriceData!B$15,CalculationsAndCharts!$A594+$A$11,0,1,1)</f>
        <v>41026</v>
      </c>
      <c r="C594" s="3">
        <f ca="1">OFFSET(InputPriceData!G$15,CalculationsAndCharts!$A594+$A$11,IF($C$7,8,0),1,1)</f>
        <v>3117400</v>
      </c>
      <c r="D594" s="4">
        <f ca="1">OFFSET(InputPriceData!C$15,CalculationsAndCharts!$A594+$A$11,IF($C$7,8,0),1,1)</f>
        <v>54.11</v>
      </c>
      <c r="E594" s="4">
        <f ca="1">OFFSET(InputPriceData!D$15,CalculationsAndCharts!$A594+$A$11,IF($C$7,8,0),1,1)</f>
        <v>54.69</v>
      </c>
      <c r="F594" s="4">
        <f ca="1">OFFSET(InputPriceData!E$15,CalculationsAndCharts!$A594+$A$11,IF($C$7,8,0),1,1)</f>
        <v>53.8</v>
      </c>
      <c r="G594" s="4">
        <f ca="1">OFFSET(InputPriceData!F$15,CalculationsAndCharts!$A594+$A$11,IF($C$7,8,0),1,1)</f>
        <v>53.91</v>
      </c>
      <c r="H594" s="133"/>
      <c r="I594" s="133"/>
      <c r="J594" s="37">
        <f t="shared" ca="1" si="164"/>
        <v>2239</v>
      </c>
      <c r="K594" s="124">
        <f t="shared" ca="1" si="165"/>
        <v>1</v>
      </c>
      <c r="L594" s="343">
        <f t="shared" ca="1" si="156"/>
        <v>0.25230877712836031</v>
      </c>
      <c r="M594" s="345">
        <f t="shared" ca="1" si="166"/>
        <v>0.39825608423788705</v>
      </c>
      <c r="N594" s="344">
        <f t="shared" ca="1" si="157"/>
        <v>0.63353401771923912</v>
      </c>
      <c r="O594" s="4"/>
      <c r="P594" s="4"/>
      <c r="Q594" s="3"/>
      <c r="S594" s="4"/>
      <c r="T594" s="4" t="b">
        <f t="shared" ca="1" si="158"/>
        <v>0</v>
      </c>
      <c r="U594" t="b">
        <f t="shared" ca="1" si="159"/>
        <v>0</v>
      </c>
      <c r="W594" s="317" t="b">
        <f t="shared" ca="1" si="160"/>
        <v>0</v>
      </c>
      <c r="X594" s="317" t="b">
        <f t="shared" ca="1" si="167"/>
        <v>1</v>
      </c>
      <c r="Y594" s="317" t="b">
        <f t="shared" ca="1" si="161"/>
        <v>0</v>
      </c>
      <c r="Z594" t="b">
        <f t="shared" ca="1" si="162"/>
        <v>0</v>
      </c>
      <c r="AA594" s="37" t="b">
        <f t="shared" ca="1" si="168"/>
        <v>0</v>
      </c>
      <c r="AB594" t="b">
        <f t="shared" ca="1" si="163"/>
        <v>0</v>
      </c>
      <c r="AD594" t="b">
        <f t="shared" ca="1" si="169"/>
        <v>0</v>
      </c>
      <c r="AE594" s="37" t="b">
        <f t="shared" ca="1" si="170"/>
        <v>0</v>
      </c>
      <c r="AF594" t="b">
        <f t="shared" ca="1" si="171"/>
        <v>0</v>
      </c>
      <c r="AG594" s="317" t="b">
        <f t="shared" ca="1" si="172"/>
        <v>0</v>
      </c>
      <c r="AH594" s="317" t="b">
        <f t="shared" ca="1" si="173"/>
        <v>1</v>
      </c>
      <c r="AI594" s="317" t="b">
        <f t="shared" ca="1" si="174"/>
        <v>0</v>
      </c>
    </row>
    <row r="595" spans="1:35" x14ac:dyDescent="0.25">
      <c r="A595">
        <v>563</v>
      </c>
      <c r="B595" s="169">
        <f ca="1">OFFSET(InputPriceData!B$15,CalculationsAndCharts!$A595+$A$11,0,1,1)</f>
        <v>41025</v>
      </c>
      <c r="C595" s="3">
        <f ca="1">OFFSET(InputPriceData!G$15,CalculationsAndCharts!$A595+$A$11,IF($C$7,8,0),1,1)</f>
        <v>4358100</v>
      </c>
      <c r="D595" s="4">
        <f ca="1">OFFSET(InputPriceData!C$15,CalculationsAndCharts!$A595+$A$11,IF($C$7,8,0),1,1)</f>
        <v>53.6</v>
      </c>
      <c r="E595" s="4">
        <f ca="1">OFFSET(InputPriceData!D$15,CalculationsAndCharts!$A595+$A$11,IF($C$7,8,0),1,1)</f>
        <v>54.62</v>
      </c>
      <c r="F595" s="4">
        <f ca="1">OFFSET(InputPriceData!E$15,CalculationsAndCharts!$A595+$A$11,IF($C$7,8,0),1,1)</f>
        <v>53.22</v>
      </c>
      <c r="G595" s="4">
        <f ca="1">OFFSET(InputPriceData!F$15,CalculationsAndCharts!$A595+$A$11,IF($C$7,8,0),1,1)</f>
        <v>53.93</v>
      </c>
      <c r="H595" s="133"/>
      <c r="I595" s="133"/>
      <c r="J595" s="37">
        <f t="shared" ca="1" si="164"/>
        <v>2238</v>
      </c>
      <c r="K595" s="124">
        <f t="shared" ca="1" si="165"/>
        <v>0.95000000000000284</v>
      </c>
      <c r="L595" s="343">
        <f t="shared" ca="1" si="156"/>
        <v>0.17620601398793664</v>
      </c>
      <c r="M595" s="345">
        <f t="shared" ca="1" si="166"/>
        <v>0.40187294070422508</v>
      </c>
      <c r="N595" s="344">
        <f t="shared" ca="1" si="157"/>
        <v>0.43846200164450161</v>
      </c>
      <c r="O595" s="4"/>
      <c r="P595" s="4"/>
      <c r="Q595" s="3"/>
      <c r="S595" s="4"/>
      <c r="T595" s="4" t="b">
        <f t="shared" ca="1" si="158"/>
        <v>0</v>
      </c>
      <c r="U595" t="b">
        <f t="shared" ca="1" si="159"/>
        <v>0</v>
      </c>
      <c r="W595" s="317" t="b">
        <f t="shared" ca="1" si="160"/>
        <v>0</v>
      </c>
      <c r="X595" s="317" t="b">
        <f t="shared" ca="1" si="167"/>
        <v>1</v>
      </c>
      <c r="Y595" s="317" t="b">
        <f t="shared" ca="1" si="161"/>
        <v>0</v>
      </c>
      <c r="Z595" t="b">
        <f t="shared" ca="1" si="162"/>
        <v>0</v>
      </c>
      <c r="AA595" s="37" t="b">
        <f t="shared" ca="1" si="168"/>
        <v>0</v>
      </c>
      <c r="AB595" t="b">
        <f t="shared" ca="1" si="163"/>
        <v>0</v>
      </c>
      <c r="AD595" t="b">
        <f t="shared" ca="1" si="169"/>
        <v>0</v>
      </c>
      <c r="AE595" s="37" t="b">
        <f t="shared" ca="1" si="170"/>
        <v>0</v>
      </c>
      <c r="AF595" t="b">
        <f t="shared" ca="1" si="171"/>
        <v>0</v>
      </c>
      <c r="AG595" s="317" t="b">
        <f t="shared" ca="1" si="172"/>
        <v>0</v>
      </c>
      <c r="AH595" s="317" t="b">
        <f t="shared" ca="1" si="173"/>
        <v>1</v>
      </c>
      <c r="AI595" s="317" t="b">
        <f t="shared" ca="1" si="174"/>
        <v>0</v>
      </c>
    </row>
    <row r="596" spans="1:35" x14ac:dyDescent="0.25">
      <c r="A596">
        <v>564</v>
      </c>
      <c r="B596" s="169">
        <f ca="1">OFFSET(InputPriceData!B$15,CalculationsAndCharts!$A596+$A$11,0,1,1)</f>
        <v>41024</v>
      </c>
      <c r="C596" s="3">
        <f ca="1">OFFSET(InputPriceData!G$15,CalculationsAndCharts!$A596+$A$11,IF($C$7,8,0),1,1)</f>
        <v>2192900</v>
      </c>
      <c r="D596" s="4">
        <f ca="1">OFFSET(InputPriceData!C$15,CalculationsAndCharts!$A596+$A$11,IF($C$7,8,0),1,1)</f>
        <v>53.35</v>
      </c>
      <c r="E596" s="4">
        <f ca="1">OFFSET(InputPriceData!D$15,CalculationsAndCharts!$A596+$A$11,IF($C$7,8,0),1,1)</f>
        <v>53.55</v>
      </c>
      <c r="F596" s="4">
        <f ca="1">OFFSET(InputPriceData!E$15,CalculationsAndCharts!$A596+$A$11,IF($C$7,8,0),1,1)</f>
        <v>52.83</v>
      </c>
      <c r="G596" s="4">
        <f ca="1">OFFSET(InputPriceData!F$15,CalculationsAndCharts!$A596+$A$11,IF($C$7,8,0),1,1)</f>
        <v>52.91</v>
      </c>
      <c r="H596" s="133"/>
      <c r="I596" s="133"/>
      <c r="J596" s="37">
        <f t="shared" ca="1" si="164"/>
        <v>2237</v>
      </c>
      <c r="K596" s="124">
        <f t="shared" ca="1" si="165"/>
        <v>0.20999999999999375</v>
      </c>
      <c r="L596" s="343">
        <f t="shared" ca="1" si="156"/>
        <v>0.15595724364402344</v>
      </c>
      <c r="M596" s="345">
        <f t="shared" ca="1" si="166"/>
        <v>0.40552264450476799</v>
      </c>
      <c r="N596" s="344">
        <f t="shared" ca="1" si="157"/>
        <v>0.3845833167577643</v>
      </c>
      <c r="O596" s="4"/>
      <c r="P596" s="4"/>
      <c r="Q596" s="3"/>
      <c r="S596" s="4"/>
      <c r="T596" s="4" t="b">
        <f t="shared" ca="1" si="158"/>
        <v>0</v>
      </c>
      <c r="U596" t="b">
        <f t="shared" ca="1" si="159"/>
        <v>0</v>
      </c>
      <c r="W596" s="317" t="b">
        <f t="shared" ca="1" si="160"/>
        <v>0</v>
      </c>
      <c r="X596" s="317" t="b">
        <f t="shared" ca="1" si="167"/>
        <v>1</v>
      </c>
      <c r="Y596" s="317" t="b">
        <f t="shared" ca="1" si="161"/>
        <v>0</v>
      </c>
      <c r="Z596" t="b">
        <f t="shared" ca="1" si="162"/>
        <v>0</v>
      </c>
      <c r="AA596" s="37" t="b">
        <f t="shared" ca="1" si="168"/>
        <v>0</v>
      </c>
      <c r="AB596" t="b">
        <f t="shared" ca="1" si="163"/>
        <v>0</v>
      </c>
      <c r="AD596" t="b">
        <f t="shared" ca="1" si="169"/>
        <v>0</v>
      </c>
      <c r="AE596" s="37" t="b">
        <f t="shared" ca="1" si="170"/>
        <v>0</v>
      </c>
      <c r="AF596" t="b">
        <f t="shared" ca="1" si="171"/>
        <v>0</v>
      </c>
      <c r="AG596" s="317" t="b">
        <f t="shared" ca="1" si="172"/>
        <v>0</v>
      </c>
      <c r="AH596" s="317" t="b">
        <f t="shared" ca="1" si="173"/>
        <v>1</v>
      </c>
      <c r="AI596" s="317" t="b">
        <f t="shared" ca="1" si="174"/>
        <v>0</v>
      </c>
    </row>
    <row r="597" spans="1:35" x14ac:dyDescent="0.25">
      <c r="A597">
        <v>565</v>
      </c>
      <c r="B597" s="169">
        <f ca="1">OFFSET(InputPriceData!B$15,CalculationsAndCharts!$A597+$A$11,0,1,1)</f>
        <v>41023</v>
      </c>
      <c r="C597" s="3">
        <f ca="1">OFFSET(InputPriceData!G$15,CalculationsAndCharts!$A597+$A$11,IF($C$7,8,0),1,1)</f>
        <v>2002600</v>
      </c>
      <c r="D597" s="4">
        <f ca="1">OFFSET(InputPriceData!C$15,CalculationsAndCharts!$A597+$A$11,IF($C$7,8,0),1,1)</f>
        <v>52.86</v>
      </c>
      <c r="E597" s="4">
        <f ca="1">OFFSET(InputPriceData!D$15,CalculationsAndCharts!$A597+$A$11,IF($C$7,8,0),1,1)</f>
        <v>53.24</v>
      </c>
      <c r="F597" s="4">
        <f ca="1">OFFSET(InputPriceData!E$15,CalculationsAndCharts!$A597+$A$11,IF($C$7,8,0),1,1)</f>
        <v>52.8</v>
      </c>
      <c r="G597" s="4">
        <f ca="1">OFFSET(InputPriceData!F$15,CalculationsAndCharts!$A597+$A$11,IF($C$7,8,0),1,1)</f>
        <v>52.98</v>
      </c>
      <c r="H597" s="133"/>
      <c r="I597" s="133"/>
      <c r="J597" s="37">
        <f t="shared" ca="1" si="164"/>
        <v>2236</v>
      </c>
      <c r="K597" s="124">
        <f t="shared" ca="1" si="165"/>
        <v>-0.13000000000000256</v>
      </c>
      <c r="L597" s="343">
        <f t="shared" ca="1" si="156"/>
        <v>0.17662853124351124</v>
      </c>
      <c r="M597" s="345">
        <f t="shared" ca="1" si="166"/>
        <v>0.40920549395032091</v>
      </c>
      <c r="N597" s="344">
        <f t="shared" ca="1" si="157"/>
        <v>0.43163773178703857</v>
      </c>
      <c r="O597" s="4"/>
      <c r="P597" s="4"/>
      <c r="Q597" s="3"/>
      <c r="S597" s="4"/>
      <c r="T597" s="4" t="b">
        <f t="shared" ca="1" si="158"/>
        <v>0</v>
      </c>
      <c r="U597" t="b">
        <f t="shared" ca="1" si="159"/>
        <v>0</v>
      </c>
      <c r="W597" s="317" t="b">
        <f t="shared" ca="1" si="160"/>
        <v>0</v>
      </c>
      <c r="X597" s="317" t="b">
        <f t="shared" ca="1" si="167"/>
        <v>1</v>
      </c>
      <c r="Y597" s="317" t="b">
        <f t="shared" ca="1" si="161"/>
        <v>0</v>
      </c>
      <c r="Z597" t="b">
        <f t="shared" ca="1" si="162"/>
        <v>0</v>
      </c>
      <c r="AA597" s="37" t="b">
        <f t="shared" ca="1" si="168"/>
        <v>0</v>
      </c>
      <c r="AB597" t="b">
        <f t="shared" ca="1" si="163"/>
        <v>0</v>
      </c>
      <c r="AD597" t="b">
        <f t="shared" ca="1" si="169"/>
        <v>0</v>
      </c>
      <c r="AE597" s="37" t="b">
        <f t="shared" ca="1" si="170"/>
        <v>0</v>
      </c>
      <c r="AF597" t="b">
        <f t="shared" ca="1" si="171"/>
        <v>0</v>
      </c>
      <c r="AG597" s="317" t="b">
        <f t="shared" ca="1" si="172"/>
        <v>0</v>
      </c>
      <c r="AH597" s="317" t="b">
        <f t="shared" ca="1" si="173"/>
        <v>1</v>
      </c>
      <c r="AI597" s="317" t="b">
        <f t="shared" ca="1" si="174"/>
        <v>0</v>
      </c>
    </row>
    <row r="598" spans="1:35" x14ac:dyDescent="0.25">
      <c r="A598">
        <v>566</v>
      </c>
      <c r="B598" s="169">
        <f ca="1">OFFSET(InputPriceData!B$15,CalculationsAndCharts!$A598+$A$11,0,1,1)</f>
        <v>41022</v>
      </c>
      <c r="C598" s="3">
        <f ca="1">OFFSET(InputPriceData!G$15,CalculationsAndCharts!$A598+$A$11,IF($C$7,8,0),1,1)</f>
        <v>1589200</v>
      </c>
      <c r="D598" s="4">
        <f ca="1">OFFSET(InputPriceData!C$15,CalculationsAndCharts!$A598+$A$11,IF($C$7,8,0),1,1)</f>
        <v>52.61</v>
      </c>
      <c r="E598" s="4">
        <f ca="1">OFFSET(InputPriceData!D$15,CalculationsAndCharts!$A598+$A$11,IF($C$7,8,0),1,1)</f>
        <v>52.79</v>
      </c>
      <c r="F598" s="4">
        <f ca="1">OFFSET(InputPriceData!E$15,CalculationsAndCharts!$A598+$A$11,IF($C$7,8,0),1,1)</f>
        <v>52.43</v>
      </c>
      <c r="G598" s="4">
        <f ca="1">OFFSET(InputPriceData!F$15,CalculationsAndCharts!$A598+$A$11,IF($C$7,8,0),1,1)</f>
        <v>52.7</v>
      </c>
      <c r="H598" s="133"/>
      <c r="I598" s="133"/>
      <c r="J598" s="37">
        <f t="shared" ca="1" si="164"/>
        <v>2235</v>
      </c>
      <c r="K598" s="124">
        <f t="shared" ca="1" si="165"/>
        <v>0.17000000000000171</v>
      </c>
      <c r="L598" s="343">
        <f t="shared" ca="1" si="156"/>
        <v>0.19202727037194595</v>
      </c>
      <c r="M598" s="345">
        <f t="shared" ca="1" si="166"/>
        <v>0.41292179006086871</v>
      </c>
      <c r="N598" s="344">
        <f t="shared" ca="1" si="157"/>
        <v>0.46504513686148469</v>
      </c>
      <c r="O598" s="4"/>
      <c r="P598" s="4"/>
      <c r="Q598" s="3"/>
      <c r="S598" s="4"/>
      <c r="T598" s="4" t="b">
        <f t="shared" ca="1" si="158"/>
        <v>0</v>
      </c>
      <c r="U598" t="b">
        <f t="shared" ca="1" si="159"/>
        <v>0</v>
      </c>
      <c r="W598" s="317" t="b">
        <f t="shared" ca="1" si="160"/>
        <v>0</v>
      </c>
      <c r="X598" s="317" t="b">
        <f t="shared" ca="1" si="167"/>
        <v>1</v>
      </c>
      <c r="Y598" s="317" t="b">
        <f t="shared" ca="1" si="161"/>
        <v>0</v>
      </c>
      <c r="Z598" t="b">
        <f t="shared" ca="1" si="162"/>
        <v>0</v>
      </c>
      <c r="AA598" s="37" t="b">
        <f t="shared" ca="1" si="168"/>
        <v>0</v>
      </c>
      <c r="AB598" t="b">
        <f t="shared" ca="1" si="163"/>
        <v>0</v>
      </c>
      <c r="AD598" t="b">
        <f t="shared" ca="1" si="169"/>
        <v>0</v>
      </c>
      <c r="AE598" s="37" t="b">
        <f t="shared" ca="1" si="170"/>
        <v>0</v>
      </c>
      <c r="AF598" t="b">
        <f t="shared" ca="1" si="171"/>
        <v>0</v>
      </c>
      <c r="AG598" s="317" t="b">
        <f t="shared" ca="1" si="172"/>
        <v>0</v>
      </c>
      <c r="AH598" s="317" t="b">
        <f t="shared" ca="1" si="173"/>
        <v>1</v>
      </c>
      <c r="AI598" s="317" t="b">
        <f t="shared" ca="1" si="174"/>
        <v>0</v>
      </c>
    </row>
    <row r="599" spans="1:35" x14ac:dyDescent="0.25">
      <c r="A599">
        <v>567</v>
      </c>
      <c r="B599" s="169">
        <f ca="1">OFFSET(InputPriceData!B$15,CalculationsAndCharts!$A599+$A$11,0,1,1)</f>
        <v>41019</v>
      </c>
      <c r="C599" s="3">
        <f ca="1">OFFSET(InputPriceData!G$15,CalculationsAndCharts!$A599+$A$11,IF($C$7,8,0),1,1)</f>
        <v>1837500</v>
      </c>
      <c r="D599" s="4">
        <f ca="1">OFFSET(InputPriceData!C$15,CalculationsAndCharts!$A599+$A$11,IF($C$7,8,0),1,1)</f>
        <v>52.67</v>
      </c>
      <c r="E599" s="4">
        <f ca="1">OFFSET(InputPriceData!D$15,CalculationsAndCharts!$A599+$A$11,IF($C$7,8,0),1,1)</f>
        <v>53.35</v>
      </c>
      <c r="F599" s="4">
        <f ca="1">OFFSET(InputPriceData!E$15,CalculationsAndCharts!$A599+$A$11,IF($C$7,8,0),1,1)</f>
        <v>52.6</v>
      </c>
      <c r="G599" s="4">
        <f ca="1">OFFSET(InputPriceData!F$15,CalculationsAndCharts!$A599+$A$11,IF($C$7,8,0),1,1)</f>
        <v>53.11</v>
      </c>
      <c r="H599" s="133"/>
      <c r="I599" s="133"/>
      <c r="J599" s="37">
        <f t="shared" ca="1" si="164"/>
        <v>2234</v>
      </c>
      <c r="K599" s="124">
        <f t="shared" ca="1" si="165"/>
        <v>0.17999999999999972</v>
      </c>
      <c r="L599" s="343">
        <f t="shared" ca="1" si="156"/>
        <v>0.19484331455027731</v>
      </c>
      <c r="M599" s="345">
        <f t="shared" ca="1" si="166"/>
        <v>0.41667183659018031</v>
      </c>
      <c r="N599" s="344">
        <f t="shared" ca="1" si="157"/>
        <v>0.46761815280046498</v>
      </c>
      <c r="O599" s="4"/>
      <c r="P599" s="4"/>
      <c r="Q599" s="3"/>
      <c r="S599" s="4"/>
      <c r="T599" s="4" t="b">
        <f t="shared" ca="1" si="158"/>
        <v>0</v>
      </c>
      <c r="U599" t="b">
        <f t="shared" ca="1" si="159"/>
        <v>0</v>
      </c>
      <c r="W599" s="317" t="b">
        <f t="shared" ca="1" si="160"/>
        <v>0</v>
      </c>
      <c r="X599" s="317" t="b">
        <f t="shared" ca="1" si="167"/>
        <v>1</v>
      </c>
      <c r="Y599" s="317" t="b">
        <f t="shared" ca="1" si="161"/>
        <v>0</v>
      </c>
      <c r="Z599" t="b">
        <f t="shared" ca="1" si="162"/>
        <v>0</v>
      </c>
      <c r="AA599" s="37" t="b">
        <f t="shared" ca="1" si="168"/>
        <v>0</v>
      </c>
      <c r="AB599" t="b">
        <f t="shared" ca="1" si="163"/>
        <v>0</v>
      </c>
      <c r="AD599" t="b">
        <f t="shared" ca="1" si="169"/>
        <v>0</v>
      </c>
      <c r="AE599" s="37" t="b">
        <f t="shared" ca="1" si="170"/>
        <v>0</v>
      </c>
      <c r="AF599" t="b">
        <f t="shared" ca="1" si="171"/>
        <v>0</v>
      </c>
      <c r="AG599" s="317" t="b">
        <f t="shared" ca="1" si="172"/>
        <v>0</v>
      </c>
      <c r="AH599" s="317" t="b">
        <f t="shared" ca="1" si="173"/>
        <v>1</v>
      </c>
      <c r="AI599" s="317" t="b">
        <f t="shared" ca="1" si="174"/>
        <v>0</v>
      </c>
    </row>
    <row r="600" spans="1:35" x14ac:dyDescent="0.25">
      <c r="A600">
        <v>568</v>
      </c>
      <c r="B600" s="169">
        <f ca="1">OFFSET(InputPriceData!B$15,CalculationsAndCharts!$A600+$A$11,0,1,1)</f>
        <v>41018</v>
      </c>
      <c r="C600" s="3">
        <f ca="1">OFFSET(InputPriceData!G$15,CalculationsAndCharts!$A600+$A$11,IF($C$7,8,0),1,1)</f>
        <v>2258600</v>
      </c>
      <c r="D600" s="4">
        <f ca="1">OFFSET(InputPriceData!C$15,CalculationsAndCharts!$A600+$A$11,IF($C$7,8,0),1,1)</f>
        <v>53</v>
      </c>
      <c r="E600" s="4">
        <f ca="1">OFFSET(InputPriceData!D$15,CalculationsAndCharts!$A600+$A$11,IF($C$7,8,0),1,1)</f>
        <v>53.14</v>
      </c>
      <c r="F600" s="4">
        <f ca="1">OFFSET(InputPriceData!E$15,CalculationsAndCharts!$A600+$A$11,IF($C$7,8,0),1,1)</f>
        <v>52.44</v>
      </c>
      <c r="G600" s="4">
        <f ca="1">OFFSET(InputPriceData!F$15,CalculationsAndCharts!$A600+$A$11,IF($C$7,8,0),1,1)</f>
        <v>52.53</v>
      </c>
      <c r="H600" s="133"/>
      <c r="I600" s="133"/>
      <c r="J600" s="37">
        <f t="shared" ca="1" si="164"/>
        <v>2233</v>
      </c>
      <c r="K600" s="124">
        <f t="shared" ca="1" si="165"/>
        <v>-0.5</v>
      </c>
      <c r="L600" s="343">
        <f t="shared" ca="1" si="156"/>
        <v>0.19678948239574462</v>
      </c>
      <c r="M600" s="345">
        <f t="shared" ca="1" si="166"/>
        <v>0.42045594005063602</v>
      </c>
      <c r="N600" s="344">
        <f t="shared" ca="1" si="157"/>
        <v>0.46803829759675897</v>
      </c>
      <c r="O600" s="4"/>
      <c r="P600" s="4"/>
      <c r="Q600" s="3"/>
      <c r="S600" s="4"/>
      <c r="T600" s="4" t="b">
        <f t="shared" ca="1" si="158"/>
        <v>0</v>
      </c>
      <c r="U600" t="b">
        <f t="shared" ca="1" si="159"/>
        <v>0</v>
      </c>
      <c r="W600" s="317" t="b">
        <f t="shared" ca="1" si="160"/>
        <v>0</v>
      </c>
      <c r="X600" s="317" t="b">
        <f t="shared" ca="1" si="167"/>
        <v>1</v>
      </c>
      <c r="Y600" s="317" t="b">
        <f t="shared" ca="1" si="161"/>
        <v>0</v>
      </c>
      <c r="Z600" t="b">
        <f t="shared" ca="1" si="162"/>
        <v>0</v>
      </c>
      <c r="AA600" s="37" t="b">
        <f t="shared" ca="1" si="168"/>
        <v>0</v>
      </c>
      <c r="AB600" t="b">
        <f t="shared" ca="1" si="163"/>
        <v>0</v>
      </c>
      <c r="AD600" t="b">
        <f t="shared" ca="1" si="169"/>
        <v>0</v>
      </c>
      <c r="AE600" s="37" t="b">
        <f t="shared" ca="1" si="170"/>
        <v>0</v>
      </c>
      <c r="AF600" t="b">
        <f t="shared" ca="1" si="171"/>
        <v>0</v>
      </c>
      <c r="AG600" s="317" t="b">
        <f t="shared" ca="1" si="172"/>
        <v>0</v>
      </c>
      <c r="AH600" s="317" t="b">
        <f t="shared" ca="1" si="173"/>
        <v>1</v>
      </c>
      <c r="AI600" s="317" t="b">
        <f t="shared" ca="1" si="174"/>
        <v>0</v>
      </c>
    </row>
    <row r="601" spans="1:35" x14ac:dyDescent="0.25">
      <c r="A601">
        <v>569</v>
      </c>
      <c r="B601" s="169">
        <f ca="1">OFFSET(InputPriceData!B$15,CalculationsAndCharts!$A601+$A$11,0,1,1)</f>
        <v>41017</v>
      </c>
      <c r="C601" s="3">
        <f ca="1">OFFSET(InputPriceData!G$15,CalculationsAndCharts!$A601+$A$11,IF($C$7,8,0),1,1)</f>
        <v>1929200</v>
      </c>
      <c r="D601" s="4">
        <f ca="1">OFFSET(InputPriceData!C$15,CalculationsAndCharts!$A601+$A$11,IF($C$7,8,0),1,1)</f>
        <v>52.78</v>
      </c>
      <c r="E601" s="4">
        <f ca="1">OFFSET(InputPriceData!D$15,CalculationsAndCharts!$A601+$A$11,IF($C$7,8,0),1,1)</f>
        <v>53.11</v>
      </c>
      <c r="F601" s="4">
        <f ca="1">OFFSET(InputPriceData!E$15,CalculationsAndCharts!$A601+$A$11,IF($C$7,8,0),1,1)</f>
        <v>52.66</v>
      </c>
      <c r="G601" s="4">
        <f ca="1">OFFSET(InputPriceData!F$15,CalculationsAndCharts!$A601+$A$11,IF($C$7,8,0),1,1)</f>
        <v>52.93</v>
      </c>
      <c r="H601" s="133"/>
      <c r="I601" s="133"/>
      <c r="J601" s="37">
        <f t="shared" ca="1" si="164"/>
        <v>2232</v>
      </c>
      <c r="K601" s="124">
        <f t="shared" ca="1" si="165"/>
        <v>0.32999999999999829</v>
      </c>
      <c r="L601" s="343">
        <f t="shared" ca="1" si="156"/>
        <v>0.15586542677126766</v>
      </c>
      <c r="M601" s="345">
        <f t="shared" ca="1" si="166"/>
        <v>0.42427440973828057</v>
      </c>
      <c r="N601" s="344">
        <f t="shared" ca="1" si="157"/>
        <v>0.36736937980166035</v>
      </c>
      <c r="O601" s="4"/>
      <c r="P601" s="4"/>
      <c r="Q601" s="3"/>
      <c r="S601" s="4"/>
      <c r="T601" s="4" t="b">
        <f t="shared" ca="1" si="158"/>
        <v>0</v>
      </c>
      <c r="U601" t="b">
        <f t="shared" ca="1" si="159"/>
        <v>0</v>
      </c>
      <c r="W601" s="317" t="b">
        <f t="shared" ca="1" si="160"/>
        <v>1</v>
      </c>
      <c r="X601" s="317" t="b">
        <f t="shared" ca="1" si="167"/>
        <v>1</v>
      </c>
      <c r="Y601" s="317" t="b">
        <f t="shared" ca="1" si="161"/>
        <v>0</v>
      </c>
      <c r="Z601" t="b">
        <f t="shared" ca="1" si="162"/>
        <v>0</v>
      </c>
      <c r="AA601" s="37" t="b">
        <f t="shared" ca="1" si="168"/>
        <v>0</v>
      </c>
      <c r="AB601" t="b">
        <f t="shared" ca="1" si="163"/>
        <v>1</v>
      </c>
      <c r="AD601" t="b">
        <f t="shared" ca="1" si="169"/>
        <v>0</v>
      </c>
      <c r="AE601" s="37" t="b">
        <f t="shared" ca="1" si="170"/>
        <v>0</v>
      </c>
      <c r="AF601" t="b">
        <f t="shared" ca="1" si="171"/>
        <v>1</v>
      </c>
      <c r="AG601" s="317" t="b">
        <f t="shared" ca="1" si="172"/>
        <v>1</v>
      </c>
      <c r="AH601" s="317" t="b">
        <f t="shared" ca="1" si="173"/>
        <v>1</v>
      </c>
      <c r="AI601" s="317" t="b">
        <f t="shared" ca="1" si="174"/>
        <v>0</v>
      </c>
    </row>
    <row r="602" spans="1:35" x14ac:dyDescent="0.25">
      <c r="A602">
        <v>570</v>
      </c>
      <c r="B602" s="169">
        <f ca="1">OFFSET(InputPriceData!B$15,CalculationsAndCharts!$A602+$A$11,0,1,1)</f>
        <v>41016</v>
      </c>
      <c r="C602" s="3">
        <f ca="1">OFFSET(InputPriceData!G$15,CalculationsAndCharts!$A602+$A$11,IF($C$7,8,0),1,1)</f>
        <v>2087600</v>
      </c>
      <c r="D602" s="4">
        <f ca="1">OFFSET(InputPriceData!C$15,CalculationsAndCharts!$A602+$A$11,IF($C$7,8,0),1,1)</f>
        <v>53</v>
      </c>
      <c r="E602" s="4">
        <f ca="1">OFFSET(InputPriceData!D$15,CalculationsAndCharts!$A602+$A$11,IF($C$7,8,0),1,1)</f>
        <v>53.2</v>
      </c>
      <c r="F602" s="4">
        <f ca="1">OFFSET(InputPriceData!E$15,CalculationsAndCharts!$A602+$A$11,IF($C$7,8,0),1,1)</f>
        <v>52.61</v>
      </c>
      <c r="G602" s="4">
        <f ca="1">OFFSET(InputPriceData!F$15,CalculationsAndCharts!$A602+$A$11,IF($C$7,8,0),1,1)</f>
        <v>53.03</v>
      </c>
      <c r="H602" s="133"/>
      <c r="I602" s="133"/>
      <c r="J602" s="37">
        <f t="shared" ca="1" si="164"/>
        <v>2231</v>
      </c>
      <c r="K602" s="124">
        <f t="shared" ca="1" si="165"/>
        <v>0.5</v>
      </c>
      <c r="L602" s="343">
        <f t="shared" ca="1" si="156"/>
        <v>6.237747209307147E-2</v>
      </c>
      <c r="M602" s="345">
        <f t="shared" ca="1" si="166"/>
        <v>0.42812755775810352</v>
      </c>
      <c r="N602" s="344">
        <f t="shared" ca="1" si="157"/>
        <v>0.14569833443965172</v>
      </c>
      <c r="O602" s="4"/>
      <c r="P602" s="4"/>
      <c r="Q602" s="3"/>
      <c r="S602" s="4"/>
      <c r="T602" s="4" t="b">
        <f t="shared" ca="1" si="158"/>
        <v>1</v>
      </c>
      <c r="U602" t="b">
        <f t="shared" ca="1" si="159"/>
        <v>0</v>
      </c>
      <c r="W602" s="317" t="b">
        <f t="shared" ca="1" si="160"/>
        <v>0</v>
      </c>
      <c r="X602" s="317" t="b">
        <f t="shared" ca="1" si="167"/>
        <v>0</v>
      </c>
      <c r="Y602" s="317" t="b">
        <f t="shared" ca="1" si="161"/>
        <v>0</v>
      </c>
      <c r="Z602" t="b">
        <f t="shared" ca="1" si="162"/>
        <v>0</v>
      </c>
      <c r="AA602" s="37" t="b">
        <f t="shared" ca="1" si="168"/>
        <v>1</v>
      </c>
      <c r="AB602" t="b">
        <f t="shared" ca="1" si="163"/>
        <v>0</v>
      </c>
      <c r="AD602" t="b">
        <f t="shared" ca="1" si="169"/>
        <v>0</v>
      </c>
      <c r="AE602" s="37" t="b">
        <f t="shared" ca="1" si="170"/>
        <v>1</v>
      </c>
      <c r="AF602" t="b">
        <f t="shared" ca="1" si="171"/>
        <v>0</v>
      </c>
      <c r="AG602" s="317" t="b">
        <f t="shared" ca="1" si="172"/>
        <v>0</v>
      </c>
      <c r="AH602" s="317" t="b">
        <f t="shared" ca="1" si="173"/>
        <v>0</v>
      </c>
      <c r="AI602" s="317" t="b">
        <f t="shared" ca="1" si="174"/>
        <v>0</v>
      </c>
    </row>
    <row r="603" spans="1:35" x14ac:dyDescent="0.25">
      <c r="A603">
        <v>571</v>
      </c>
      <c r="B603" s="169">
        <f ca="1">OFFSET(InputPriceData!B$15,CalculationsAndCharts!$A603+$A$11,0,1,1)</f>
        <v>41015</v>
      </c>
      <c r="C603" s="3">
        <f ca="1">OFFSET(InputPriceData!G$15,CalculationsAndCharts!$A603+$A$11,IF($C$7,8,0),1,1)</f>
        <v>2433200</v>
      </c>
      <c r="D603" s="4">
        <f ca="1">OFFSET(InputPriceData!C$15,CalculationsAndCharts!$A603+$A$11,IF($C$7,8,0),1,1)</f>
        <v>52.65</v>
      </c>
      <c r="E603" s="4">
        <f ca="1">OFFSET(InputPriceData!D$15,CalculationsAndCharts!$A603+$A$11,IF($C$7,8,0),1,1)</f>
        <v>53.1</v>
      </c>
      <c r="F603" s="4">
        <f ca="1">OFFSET(InputPriceData!E$15,CalculationsAndCharts!$A603+$A$11,IF($C$7,8,0),1,1)</f>
        <v>52.42</v>
      </c>
      <c r="G603" s="4">
        <f ca="1">OFFSET(InputPriceData!F$15,CalculationsAndCharts!$A603+$A$11,IF($C$7,8,0),1,1)</f>
        <v>52.6</v>
      </c>
      <c r="H603" s="133"/>
      <c r="I603" s="133"/>
      <c r="J603" s="37">
        <f t="shared" ca="1" si="164"/>
        <v>2230</v>
      </c>
      <c r="K603" s="124">
        <f t="shared" ca="1" si="165"/>
        <v>-0.10000000000000142</v>
      </c>
      <c r="L603" s="343">
        <f t="shared" ca="1" si="156"/>
        <v>-3.9950665950543723E-2</v>
      </c>
      <c r="M603" s="345">
        <f t="shared" ca="1" si="166"/>
        <v>0.43201569904954945</v>
      </c>
      <c r="N603" s="344">
        <f t="shared" ca="1" si="157"/>
        <v>-9.2475032825049347E-2</v>
      </c>
      <c r="O603" s="4"/>
      <c r="P603" s="4"/>
      <c r="Q603" s="3"/>
      <c r="S603" s="4"/>
      <c r="T603" s="4" t="b">
        <f t="shared" ca="1" si="158"/>
        <v>0</v>
      </c>
      <c r="U603" t="b">
        <f t="shared" ca="1" si="159"/>
        <v>0</v>
      </c>
      <c r="W603" s="317" t="b">
        <f t="shared" ca="1" si="160"/>
        <v>0</v>
      </c>
      <c r="X603" s="317" t="b">
        <f t="shared" ca="1" si="167"/>
        <v>0</v>
      </c>
      <c r="Y603" s="317" t="b">
        <f t="shared" ca="1" si="161"/>
        <v>0</v>
      </c>
      <c r="Z603" t="b">
        <f t="shared" ca="1" si="162"/>
        <v>0</v>
      </c>
      <c r="AA603" s="37" t="b">
        <f t="shared" ca="1" si="168"/>
        <v>1</v>
      </c>
      <c r="AB603" t="b">
        <f t="shared" ca="1" si="163"/>
        <v>0</v>
      </c>
      <c r="AD603" t="b">
        <f t="shared" ca="1" si="169"/>
        <v>0</v>
      </c>
      <c r="AE603" s="37" t="b">
        <f t="shared" ca="1" si="170"/>
        <v>1</v>
      </c>
      <c r="AF603" t="b">
        <f t="shared" ca="1" si="171"/>
        <v>0</v>
      </c>
      <c r="AG603" s="317" t="b">
        <f t="shared" ca="1" si="172"/>
        <v>0</v>
      </c>
      <c r="AH603" s="317" t="b">
        <f t="shared" ca="1" si="173"/>
        <v>0</v>
      </c>
      <c r="AI603" s="317" t="b">
        <f t="shared" ca="1" si="174"/>
        <v>0</v>
      </c>
    </row>
    <row r="604" spans="1:35" x14ac:dyDescent="0.25">
      <c r="A604">
        <v>572</v>
      </c>
      <c r="B604" s="169">
        <f ca="1">OFFSET(InputPriceData!B$15,CalculationsAndCharts!$A604+$A$11,0,1,1)</f>
        <v>41012</v>
      </c>
      <c r="C604" s="3">
        <f ca="1">OFFSET(InputPriceData!G$15,CalculationsAndCharts!$A604+$A$11,IF($C$7,8,0),1,1)</f>
        <v>4285200</v>
      </c>
      <c r="D604" s="4">
        <f ca="1">OFFSET(InputPriceData!C$15,CalculationsAndCharts!$A604+$A$11,IF($C$7,8,0),1,1)</f>
        <v>52.55</v>
      </c>
      <c r="E604" s="4">
        <f ca="1">OFFSET(InputPriceData!D$15,CalculationsAndCharts!$A604+$A$11,IF($C$7,8,0),1,1)</f>
        <v>52.97</v>
      </c>
      <c r="F604" s="4">
        <f ca="1">OFFSET(InputPriceData!E$15,CalculationsAndCharts!$A604+$A$11,IF($C$7,8,0),1,1)</f>
        <v>52.46</v>
      </c>
      <c r="G604" s="4">
        <f ca="1">OFFSET(InputPriceData!F$15,CalculationsAndCharts!$A604+$A$11,IF($C$7,8,0),1,1)</f>
        <v>52.53</v>
      </c>
      <c r="H604" s="133"/>
      <c r="I604" s="133"/>
      <c r="J604" s="37">
        <f t="shared" ca="1" si="164"/>
        <v>2229</v>
      </c>
      <c r="K604" s="124">
        <f t="shared" ca="1" si="165"/>
        <v>1.0200000000000031</v>
      </c>
      <c r="L604" s="343">
        <f t="shared" ca="1" si="156"/>
        <v>-0.16994494764655829</v>
      </c>
      <c r="M604" s="345">
        <f t="shared" ca="1" si="166"/>
        <v>0.43593915141225981</v>
      </c>
      <c r="N604" s="344">
        <f t="shared" ca="1" si="157"/>
        <v>-0.38983639596491393</v>
      </c>
      <c r="O604" s="4"/>
      <c r="P604" s="4"/>
      <c r="Q604" s="3"/>
      <c r="S604" s="4"/>
      <c r="T604" s="4" t="b">
        <f t="shared" ca="1" si="158"/>
        <v>0</v>
      </c>
      <c r="U604" t="b">
        <f t="shared" ca="1" si="159"/>
        <v>0</v>
      </c>
      <c r="W604" s="317" t="b">
        <f t="shared" ca="1" si="160"/>
        <v>0</v>
      </c>
      <c r="X604" s="317" t="b">
        <f t="shared" ca="1" si="167"/>
        <v>0</v>
      </c>
      <c r="Y604" s="317" t="b">
        <f t="shared" ca="1" si="161"/>
        <v>0</v>
      </c>
      <c r="Z604" t="b">
        <f t="shared" ca="1" si="162"/>
        <v>0</v>
      </c>
      <c r="AA604" s="37" t="b">
        <f t="shared" ca="1" si="168"/>
        <v>1</v>
      </c>
      <c r="AB604" t="b">
        <f t="shared" ca="1" si="163"/>
        <v>0</v>
      </c>
      <c r="AD604" t="b">
        <f t="shared" ca="1" si="169"/>
        <v>0</v>
      </c>
      <c r="AE604" s="37" t="b">
        <f t="shared" ca="1" si="170"/>
        <v>1</v>
      </c>
      <c r="AF604" t="b">
        <f t="shared" ca="1" si="171"/>
        <v>0</v>
      </c>
      <c r="AG604" s="317" t="b">
        <f t="shared" ca="1" si="172"/>
        <v>0</v>
      </c>
      <c r="AH604" s="317" t="b">
        <f t="shared" ca="1" si="173"/>
        <v>0</v>
      </c>
      <c r="AI604" s="317" t="b">
        <f t="shared" ca="1" si="174"/>
        <v>0</v>
      </c>
    </row>
    <row r="605" spans="1:35" x14ac:dyDescent="0.25">
      <c r="A605">
        <v>573</v>
      </c>
      <c r="B605" s="169">
        <f ca="1">OFFSET(InputPriceData!B$15,CalculationsAndCharts!$A605+$A$11,0,1,1)</f>
        <v>41011</v>
      </c>
      <c r="C605" s="3">
        <f ca="1">OFFSET(InputPriceData!G$15,CalculationsAndCharts!$A605+$A$11,IF($C$7,8,0),1,1)</f>
        <v>2905400</v>
      </c>
      <c r="D605" s="4">
        <f ca="1">OFFSET(InputPriceData!C$15,CalculationsAndCharts!$A605+$A$11,IF($C$7,8,0),1,1)</f>
        <v>51.76</v>
      </c>
      <c r="E605" s="4">
        <f ca="1">OFFSET(InputPriceData!D$15,CalculationsAndCharts!$A605+$A$11,IF($C$7,8,0),1,1)</f>
        <v>52.97</v>
      </c>
      <c r="F605" s="4">
        <f ca="1">OFFSET(InputPriceData!E$15,CalculationsAndCharts!$A605+$A$11,IF($C$7,8,0),1,1)</f>
        <v>51.7</v>
      </c>
      <c r="G605" s="4">
        <f ca="1">OFFSET(InputPriceData!F$15,CalculationsAndCharts!$A605+$A$11,IF($C$7,8,0),1,1)</f>
        <v>52.7</v>
      </c>
      <c r="H605" s="133"/>
      <c r="I605" s="133"/>
      <c r="J605" s="37">
        <f t="shared" ca="1" si="164"/>
        <v>2228</v>
      </c>
      <c r="K605" s="124">
        <f t="shared" ca="1" si="165"/>
        <v>1.6099999999999994</v>
      </c>
      <c r="L605" s="343">
        <f t="shared" ca="1" si="156"/>
        <v>-0.29502864704588655</v>
      </c>
      <c r="M605" s="345">
        <f t="shared" ca="1" si="166"/>
        <v>0.43989823553204827</v>
      </c>
      <c r="N605" s="344">
        <f t="shared" ca="1" si="157"/>
        <v>-0.67067476797004022</v>
      </c>
      <c r="O605" s="4"/>
      <c r="P605" s="4"/>
      <c r="Q605" s="3"/>
      <c r="S605" s="4"/>
      <c r="T605" s="4" t="b">
        <f t="shared" ca="1" si="158"/>
        <v>0</v>
      </c>
      <c r="U605" t="b">
        <f t="shared" ca="1" si="159"/>
        <v>0</v>
      </c>
      <c r="W605" s="317" t="b">
        <f t="shared" ca="1" si="160"/>
        <v>0</v>
      </c>
      <c r="X605" s="317" t="b">
        <f t="shared" ca="1" si="167"/>
        <v>0</v>
      </c>
      <c r="Y605" s="317" t="b">
        <f t="shared" ca="1" si="161"/>
        <v>0</v>
      </c>
      <c r="Z605" t="b">
        <f t="shared" ca="1" si="162"/>
        <v>0</v>
      </c>
      <c r="AA605" s="37" t="b">
        <f t="shared" ca="1" si="168"/>
        <v>1</v>
      </c>
      <c r="AB605" t="b">
        <f t="shared" ca="1" si="163"/>
        <v>0</v>
      </c>
      <c r="AD605" t="b">
        <f t="shared" ca="1" si="169"/>
        <v>0</v>
      </c>
      <c r="AE605" s="37" t="b">
        <f t="shared" ca="1" si="170"/>
        <v>1</v>
      </c>
      <c r="AF605" t="b">
        <f t="shared" ca="1" si="171"/>
        <v>0</v>
      </c>
      <c r="AG605" s="317" t="b">
        <f t="shared" ca="1" si="172"/>
        <v>0</v>
      </c>
      <c r="AH605" s="317" t="b">
        <f t="shared" ca="1" si="173"/>
        <v>0</v>
      </c>
      <c r="AI605" s="317" t="b">
        <f t="shared" ca="1" si="174"/>
        <v>0</v>
      </c>
    </row>
    <row r="606" spans="1:35" x14ac:dyDescent="0.25">
      <c r="A606">
        <v>574</v>
      </c>
      <c r="B606" s="169">
        <f ca="1">OFFSET(InputPriceData!B$15,CalculationsAndCharts!$A606+$A$11,0,1,1)</f>
        <v>41010</v>
      </c>
      <c r="C606" s="3">
        <f ca="1">OFFSET(InputPriceData!G$15,CalculationsAndCharts!$A606+$A$11,IF($C$7,8,0),1,1)</f>
        <v>1889800</v>
      </c>
      <c r="D606" s="4">
        <f ca="1">OFFSET(InputPriceData!C$15,CalculationsAndCharts!$A606+$A$11,IF($C$7,8,0),1,1)</f>
        <v>51.58</v>
      </c>
      <c r="E606" s="4">
        <f ca="1">OFFSET(InputPriceData!D$15,CalculationsAndCharts!$A606+$A$11,IF($C$7,8,0),1,1)</f>
        <v>51.75</v>
      </c>
      <c r="F606" s="4">
        <f ca="1">OFFSET(InputPriceData!E$15,CalculationsAndCharts!$A606+$A$11,IF($C$7,8,0),1,1)</f>
        <v>51.41</v>
      </c>
      <c r="G606" s="4">
        <f ca="1">OFFSET(InputPriceData!F$15,CalculationsAndCharts!$A606+$A$11,IF($C$7,8,0),1,1)</f>
        <v>51.51</v>
      </c>
      <c r="H606" s="133"/>
      <c r="I606" s="133"/>
      <c r="J606" s="37">
        <f t="shared" ca="1" si="164"/>
        <v>2227</v>
      </c>
      <c r="K606" s="124">
        <f t="shared" ca="1" si="165"/>
        <v>-0.26000000000000512</v>
      </c>
      <c r="L606" s="343">
        <f t="shared" ca="1" si="156"/>
        <v>-0.29170303926106883</v>
      </c>
      <c r="M606" s="345">
        <f t="shared" ca="1" si="166"/>
        <v>0.44389327500711229</v>
      </c>
      <c r="N606" s="344">
        <f t="shared" ca="1" si="157"/>
        <v>-0.65714678659277959</v>
      </c>
      <c r="O606" s="4"/>
      <c r="P606" s="4"/>
      <c r="Q606" s="3"/>
      <c r="S606" s="4"/>
      <c r="T606" s="4" t="b">
        <f t="shared" ca="1" si="158"/>
        <v>0</v>
      </c>
      <c r="U606" t="b">
        <f t="shared" ca="1" si="159"/>
        <v>0</v>
      </c>
      <c r="W606" s="317" t="b">
        <f t="shared" ca="1" si="160"/>
        <v>0</v>
      </c>
      <c r="X606" s="317" t="b">
        <f t="shared" ca="1" si="167"/>
        <v>0</v>
      </c>
      <c r="Y606" s="317" t="b">
        <f t="shared" ca="1" si="161"/>
        <v>0</v>
      </c>
      <c r="Z606" t="b">
        <f t="shared" ca="1" si="162"/>
        <v>0</v>
      </c>
      <c r="AA606" s="37" t="b">
        <f t="shared" ca="1" si="168"/>
        <v>1</v>
      </c>
      <c r="AB606" t="b">
        <f t="shared" ca="1" si="163"/>
        <v>0</v>
      </c>
      <c r="AD606" t="b">
        <f t="shared" ca="1" si="169"/>
        <v>0</v>
      </c>
      <c r="AE606" s="37" t="b">
        <f t="shared" ca="1" si="170"/>
        <v>1</v>
      </c>
      <c r="AF606" t="b">
        <f t="shared" ca="1" si="171"/>
        <v>0</v>
      </c>
      <c r="AG606" s="317" t="b">
        <f t="shared" ca="1" si="172"/>
        <v>0</v>
      </c>
      <c r="AH606" s="317" t="b">
        <f t="shared" ca="1" si="173"/>
        <v>0</v>
      </c>
      <c r="AI606" s="317" t="b">
        <f t="shared" ca="1" si="174"/>
        <v>0</v>
      </c>
    </row>
    <row r="607" spans="1:35" x14ac:dyDescent="0.25">
      <c r="A607">
        <v>575</v>
      </c>
      <c r="B607" s="169">
        <f ca="1">OFFSET(InputPriceData!B$15,CalculationsAndCharts!$A607+$A$11,0,1,1)</f>
        <v>41009</v>
      </c>
      <c r="C607" s="3">
        <f ca="1">OFFSET(InputPriceData!G$15,CalculationsAndCharts!$A607+$A$11,IF($C$7,8,0),1,1)</f>
        <v>2566700</v>
      </c>
      <c r="D607" s="4">
        <f ca="1">OFFSET(InputPriceData!C$15,CalculationsAndCharts!$A607+$A$11,IF($C$7,8,0),1,1)</f>
        <v>51.48</v>
      </c>
      <c r="E607" s="4">
        <f ca="1">OFFSET(InputPriceData!D$15,CalculationsAndCharts!$A607+$A$11,IF($C$7,8,0),1,1)</f>
        <v>51.58</v>
      </c>
      <c r="F607" s="4">
        <f ca="1">OFFSET(InputPriceData!E$15,CalculationsAndCharts!$A607+$A$11,IF($C$7,8,0),1,1)</f>
        <v>51.08</v>
      </c>
      <c r="G607" s="4">
        <f ca="1">OFFSET(InputPriceData!F$15,CalculationsAndCharts!$A607+$A$11,IF($C$7,8,0),1,1)</f>
        <v>51.09</v>
      </c>
      <c r="H607" s="133"/>
      <c r="I607" s="133"/>
      <c r="J607" s="37">
        <f t="shared" ca="1" si="164"/>
        <v>2226</v>
      </c>
      <c r="K607" s="124">
        <f t="shared" ca="1" si="165"/>
        <v>-1.259999999999998</v>
      </c>
      <c r="L607" s="343">
        <f t="shared" ca="1" si="156"/>
        <v>-0.16741372275787753</v>
      </c>
      <c r="M607" s="345">
        <f t="shared" ca="1" si="166"/>
        <v>0.44792459637448262</v>
      </c>
      <c r="N607" s="344">
        <f t="shared" ca="1" si="157"/>
        <v>-0.37375425264191803</v>
      </c>
      <c r="O607" s="4"/>
      <c r="P607" s="4"/>
      <c r="Q607" s="3"/>
      <c r="S607" s="4"/>
      <c r="T607" s="4" t="b">
        <f t="shared" ca="1" si="158"/>
        <v>0</v>
      </c>
      <c r="U607" t="b">
        <f t="shared" ca="1" si="159"/>
        <v>0</v>
      </c>
      <c r="W607" s="317" t="b">
        <f t="shared" ca="1" si="160"/>
        <v>0</v>
      </c>
      <c r="X607" s="317" t="b">
        <f t="shared" ca="1" si="167"/>
        <v>0</v>
      </c>
      <c r="Y607" s="317" t="b">
        <f t="shared" ca="1" si="161"/>
        <v>1</v>
      </c>
      <c r="Z607" t="b">
        <f t="shared" ca="1" si="162"/>
        <v>1</v>
      </c>
      <c r="AA607" s="37" t="b">
        <f t="shared" ca="1" si="168"/>
        <v>1</v>
      </c>
      <c r="AB607" t="b">
        <f t="shared" ca="1" si="163"/>
        <v>0</v>
      </c>
      <c r="AD607" t="b">
        <f t="shared" ca="1" si="169"/>
        <v>1</v>
      </c>
      <c r="AE607" s="37" t="b">
        <f t="shared" ca="1" si="170"/>
        <v>1</v>
      </c>
      <c r="AF607" t="b">
        <f t="shared" ca="1" si="171"/>
        <v>0</v>
      </c>
      <c r="AG607" s="317" t="b">
        <f t="shared" ca="1" si="172"/>
        <v>0</v>
      </c>
      <c r="AH607" s="317" t="b">
        <f t="shared" ca="1" si="173"/>
        <v>0</v>
      </c>
      <c r="AI607" s="317" t="b">
        <f t="shared" ca="1" si="174"/>
        <v>1</v>
      </c>
    </row>
    <row r="608" spans="1:35" x14ac:dyDescent="0.25">
      <c r="A608">
        <v>576</v>
      </c>
      <c r="B608" s="169">
        <f ca="1">OFFSET(InputPriceData!B$15,CalculationsAndCharts!$A608+$A$11,0,1,1)</f>
        <v>41008</v>
      </c>
      <c r="C608" s="3">
        <f ca="1">OFFSET(InputPriceData!G$15,CalculationsAndCharts!$A608+$A$11,IF($C$7,8,0),1,1)</f>
        <v>2293400</v>
      </c>
      <c r="D608" s="4">
        <f ca="1">OFFSET(InputPriceData!C$15,CalculationsAndCharts!$A608+$A$11,IF($C$7,8,0),1,1)</f>
        <v>51.82</v>
      </c>
      <c r="E608" s="4">
        <f ca="1">OFFSET(InputPriceData!D$15,CalculationsAndCharts!$A608+$A$11,IF($C$7,8,0),1,1)</f>
        <v>51.92</v>
      </c>
      <c r="F608" s="4">
        <f ca="1">OFFSET(InputPriceData!E$15,CalculationsAndCharts!$A608+$A$11,IF($C$7,8,0),1,1)</f>
        <v>51.52</v>
      </c>
      <c r="G608" s="4">
        <f ca="1">OFFSET(InputPriceData!F$15,CalculationsAndCharts!$A608+$A$11,IF($C$7,8,0),1,1)</f>
        <v>51.77</v>
      </c>
      <c r="H608" s="133"/>
      <c r="I608" s="133"/>
      <c r="J608" s="37">
        <f t="shared" ca="1" si="164"/>
        <v>2225</v>
      </c>
      <c r="K608" s="124">
        <f t="shared" ca="1" si="165"/>
        <v>-0.6699999999999946</v>
      </c>
      <c r="L608" s="343">
        <f t="shared" ca="1" si="156"/>
        <v>-4.6622812939560977E-2</v>
      </c>
      <c r="M608" s="345">
        <f t="shared" ca="1" si="166"/>
        <v>0.45199252913671306</v>
      </c>
      <c r="N608" s="344">
        <f t="shared" ca="1" si="157"/>
        <v>-0.10314952114055649</v>
      </c>
      <c r="O608" s="4"/>
      <c r="P608" s="4"/>
      <c r="Q608" s="3"/>
      <c r="S608" s="4"/>
      <c r="T608" s="4" t="b">
        <f t="shared" ca="1" si="158"/>
        <v>0</v>
      </c>
      <c r="U608" t="b">
        <f t="shared" ca="1" si="159"/>
        <v>1</v>
      </c>
      <c r="W608" s="317" t="b">
        <f t="shared" ca="1" si="160"/>
        <v>0</v>
      </c>
      <c r="X608" s="317" t="b">
        <f t="shared" ca="1" si="167"/>
        <v>1</v>
      </c>
      <c r="Y608" s="317" t="b">
        <f t="shared" ca="1" si="161"/>
        <v>0</v>
      </c>
      <c r="Z608" t="b">
        <f t="shared" ca="1" si="162"/>
        <v>0</v>
      </c>
      <c r="AA608" s="37" t="b">
        <f t="shared" ca="1" si="168"/>
        <v>0</v>
      </c>
      <c r="AB608" t="b">
        <f t="shared" ca="1" si="163"/>
        <v>0</v>
      </c>
      <c r="AD608" t="b">
        <f t="shared" ca="1" si="169"/>
        <v>0</v>
      </c>
      <c r="AE608" s="37" t="b">
        <f t="shared" ca="1" si="170"/>
        <v>0</v>
      </c>
      <c r="AF608" t="b">
        <f t="shared" ca="1" si="171"/>
        <v>0</v>
      </c>
      <c r="AG608" s="317" t="b">
        <f t="shared" ca="1" si="172"/>
        <v>0</v>
      </c>
      <c r="AH608" s="317" t="b">
        <f t="shared" ca="1" si="173"/>
        <v>1</v>
      </c>
      <c r="AI608" s="317" t="b">
        <f t="shared" ca="1" si="174"/>
        <v>0</v>
      </c>
    </row>
    <row r="609" spans="1:35" x14ac:dyDescent="0.25">
      <c r="A609">
        <v>577</v>
      </c>
      <c r="B609" s="169">
        <f ca="1">OFFSET(InputPriceData!B$15,CalculationsAndCharts!$A609+$A$11,0,1,1)</f>
        <v>41004</v>
      </c>
      <c r="C609" s="3">
        <f ca="1">OFFSET(InputPriceData!G$15,CalculationsAndCharts!$A609+$A$11,IF($C$7,8,0),1,1)</f>
        <v>3870400</v>
      </c>
      <c r="D609" s="4">
        <f ca="1">OFFSET(InputPriceData!C$15,CalculationsAndCharts!$A609+$A$11,IF($C$7,8,0),1,1)</f>
        <v>52.21</v>
      </c>
      <c r="E609" s="4">
        <f ca="1">OFFSET(InputPriceData!D$15,CalculationsAndCharts!$A609+$A$11,IF($C$7,8,0),1,1)</f>
        <v>52.52</v>
      </c>
      <c r="F609" s="4">
        <f ca="1">OFFSET(InputPriceData!E$15,CalculationsAndCharts!$A609+$A$11,IF($C$7,8,0),1,1)</f>
        <v>52.12</v>
      </c>
      <c r="G609" s="4">
        <f ca="1">OFFSET(InputPriceData!F$15,CalculationsAndCharts!$A609+$A$11,IF($C$7,8,0),1,1)</f>
        <v>52.35</v>
      </c>
      <c r="H609" s="133"/>
      <c r="I609" s="133"/>
      <c r="J609" s="37">
        <f t="shared" ca="1" si="164"/>
        <v>2224</v>
      </c>
      <c r="K609" s="124">
        <f t="shared" ca="1" si="165"/>
        <v>-0.21000000000000085</v>
      </c>
      <c r="L609" s="343">
        <f t="shared" ref="L609:L672" ca="1" si="175">IF(J609&gt;3,($D$21*(K609+K610)/2+$D$22*L610+$D$23*L611),IF(J609=1,0,IF(J609=2,($D$21*0*(G609+G610)/2+$D$22*L610),IF(J609=3,($D$21*0*(G609+G610)/2+$D$22*L610+$D$23*L611),0))))</f>
        <v>2.8573668963366203E-2</v>
      </c>
      <c r="M609" s="345">
        <f t="shared" ca="1" si="166"/>
        <v>0.45609740578881236</v>
      </c>
      <c r="N609" s="344">
        <f t="shared" ref="N609:N672" ca="1" si="176">IF(M609=0,0,L609/M609)</f>
        <v>6.2648172519088441E-2</v>
      </c>
      <c r="O609" s="4"/>
      <c r="P609" s="4"/>
      <c r="Q609" s="3"/>
      <c r="S609" s="4"/>
      <c r="T609" s="4" t="b">
        <f t="shared" ref="T609:T672" ca="1" si="177">AND(N610&lt;0,N609&gt;0)</f>
        <v>0</v>
      </c>
      <c r="U609" t="b">
        <f t="shared" ref="U609:U672" ca="1" si="178">AND(N610&gt;0,N609&lt;0)</f>
        <v>0</v>
      </c>
      <c r="W609" s="317" t="b">
        <f t="shared" ref="W609:W672" ca="1" si="179">AND(T610&lt;&gt;T611,T610,NOT(X610))</f>
        <v>0</v>
      </c>
      <c r="X609" s="317" t="b">
        <f t="shared" ca="1" si="167"/>
        <v>1</v>
      </c>
      <c r="Y609" s="317" t="b">
        <f t="shared" ref="Y609:Y672" ca="1" si="180">AND(X610,AND(U610&lt;&gt;U611,U610))</f>
        <v>0</v>
      </c>
      <c r="Z609" t="b">
        <f t="shared" ref="Z609:Z672" ca="1" si="181">AND(U610&lt;&gt;U611,U610,NOT(AA610))</f>
        <v>0</v>
      </c>
      <c r="AA609" s="37" t="b">
        <f t="shared" ca="1" si="168"/>
        <v>0</v>
      </c>
      <c r="AB609" t="b">
        <f t="shared" ref="AB609:AB672" ca="1" si="182">AND(AA610,AND(T610&lt;&gt;T611,T610))</f>
        <v>0</v>
      </c>
      <c r="AD609" t="b">
        <f t="shared" ca="1" si="169"/>
        <v>0</v>
      </c>
      <c r="AE609" s="37" t="b">
        <f t="shared" ca="1" si="170"/>
        <v>0</v>
      </c>
      <c r="AF609" t="b">
        <f t="shared" ca="1" si="171"/>
        <v>0</v>
      </c>
      <c r="AG609" s="317" t="b">
        <f t="shared" ca="1" si="172"/>
        <v>0</v>
      </c>
      <c r="AH609" s="317" t="b">
        <f t="shared" ca="1" si="173"/>
        <v>1</v>
      </c>
      <c r="AI609" s="317" t="b">
        <f t="shared" ca="1" si="174"/>
        <v>0</v>
      </c>
    </row>
    <row r="610" spans="1:35" x14ac:dyDescent="0.25">
      <c r="A610">
        <v>578</v>
      </c>
      <c r="B610" s="169">
        <f ca="1">OFFSET(InputPriceData!B$15,CalculationsAndCharts!$A610+$A$11,0,1,1)</f>
        <v>41003</v>
      </c>
      <c r="C610" s="3">
        <f ca="1">OFFSET(InputPriceData!G$15,CalculationsAndCharts!$A610+$A$11,IF($C$7,8,0),1,1)</f>
        <v>2679200</v>
      </c>
      <c r="D610" s="4">
        <f ca="1">OFFSET(InputPriceData!C$15,CalculationsAndCharts!$A610+$A$11,IF($C$7,8,0),1,1)</f>
        <v>52.23</v>
      </c>
      <c r="E610" s="4">
        <f ca="1">OFFSET(InputPriceData!D$15,CalculationsAndCharts!$A610+$A$11,IF($C$7,8,0),1,1)</f>
        <v>52.46</v>
      </c>
      <c r="F610" s="4">
        <f ca="1">OFFSET(InputPriceData!E$15,CalculationsAndCharts!$A610+$A$11,IF($C$7,8,0),1,1)</f>
        <v>52.03</v>
      </c>
      <c r="G610" s="4">
        <f ca="1">OFFSET(InputPriceData!F$15,CalculationsAndCharts!$A610+$A$11,IF($C$7,8,0),1,1)</f>
        <v>52.44</v>
      </c>
      <c r="H610" s="133"/>
      <c r="I610" s="133"/>
      <c r="J610" s="37">
        <f t="shared" ref="J610:J673" ca="1" si="183">$A$8-A610+1</f>
        <v>2223</v>
      </c>
      <c r="K610" s="124">
        <f t="shared" ref="K610:K673" ca="1" si="184">IF(J610&gt;2,G610-G612,0)</f>
        <v>-0.26000000000000512</v>
      </c>
      <c r="L610" s="343">
        <f t="shared" ca="1" si="175"/>
        <v>8.8094478754692965E-2</v>
      </c>
      <c r="M610" s="345">
        <f t="shared" ref="M610:M673" ca="1" si="185">MAX(IF(J610=1,0.0000001,0.991*M611),ABS(L610))</f>
        <v>0.46023956184542114</v>
      </c>
      <c r="N610" s="344">
        <f t="shared" ca="1" si="176"/>
        <v>0.19141005262881097</v>
      </c>
      <c r="O610" s="4"/>
      <c r="P610" s="4"/>
      <c r="Q610" s="3"/>
      <c r="S610" s="4"/>
      <c r="T610" s="4" t="b">
        <f t="shared" ca="1" si="177"/>
        <v>0</v>
      </c>
      <c r="U610" t="b">
        <f t="shared" ca="1" si="178"/>
        <v>0</v>
      </c>
      <c r="W610" s="317" t="b">
        <f t="shared" ca="1" si="179"/>
        <v>0</v>
      </c>
      <c r="X610" s="317" t="b">
        <f t="shared" ref="X610:X673" ca="1" si="186">IF(X611,IF(Y610,FALSE,X611),IF(W610,TRUE,X611))</f>
        <v>1</v>
      </c>
      <c r="Y610" s="317" t="b">
        <f t="shared" ca="1" si="180"/>
        <v>0</v>
      </c>
      <c r="Z610" t="b">
        <f t="shared" ca="1" si="181"/>
        <v>0</v>
      </c>
      <c r="AA610" s="37" t="b">
        <f t="shared" ref="AA610:AA673" ca="1" si="187">IF(AA611,IF(AB610,FALSE,AA611),IF(Z610,TRUE,AA611))</f>
        <v>0</v>
      </c>
      <c r="AB610" t="b">
        <f t="shared" ca="1" si="182"/>
        <v>0</v>
      </c>
      <c r="AD610" t="b">
        <f t="shared" ref="AD610:AD673" ca="1" si="188">AND($U611&lt;&gt;$U612,$U611,NOT(AE611))</f>
        <v>0</v>
      </c>
      <c r="AE610" s="37" t="b">
        <f t="shared" ref="AE610:AE673" ca="1" si="189">IF(AE611,IF(AF610,FALSE,AE611),IF(AD610,TRUE,AE611))</f>
        <v>0</v>
      </c>
      <c r="AF610" t="b">
        <f t="shared" ref="AF610:AF673" ca="1" si="190">AND(AE611,AND($T611&lt;&gt;$T612,$T611))</f>
        <v>0</v>
      </c>
      <c r="AG610" s="317" t="b">
        <f t="shared" ref="AG610:AG673" ca="1" si="191">AND($T611&lt;&gt;$T612,$T611,NOT(AH611))</f>
        <v>0</v>
      </c>
      <c r="AH610" s="317" t="b">
        <f t="shared" ref="AH610:AH673" ca="1" si="192">IF(AH611,IF(AI610,FALSE,AH611),IF(AG610,TRUE,AH611))</f>
        <v>1</v>
      </c>
      <c r="AI610" s="317" t="b">
        <f t="shared" ref="AI610:AI673" ca="1" si="193">AND(AH611,AND($U611&lt;&gt;$U612,$U611))</f>
        <v>0</v>
      </c>
    </row>
    <row r="611" spans="1:35" x14ac:dyDescent="0.25">
      <c r="A611">
        <v>579</v>
      </c>
      <c r="B611" s="169">
        <f ca="1">OFFSET(InputPriceData!B$15,CalculationsAndCharts!$A611+$A$11,0,1,1)</f>
        <v>41002</v>
      </c>
      <c r="C611" s="3">
        <f ca="1">OFFSET(InputPriceData!G$15,CalculationsAndCharts!$A611+$A$11,IF($C$7,8,0),1,1)</f>
        <v>2835400</v>
      </c>
      <c r="D611" s="4">
        <f ca="1">OFFSET(InputPriceData!C$15,CalculationsAndCharts!$A611+$A$11,IF($C$7,8,0),1,1)</f>
        <v>52.55</v>
      </c>
      <c r="E611" s="4">
        <f ca="1">OFFSET(InputPriceData!D$15,CalculationsAndCharts!$A611+$A$11,IF($C$7,8,0),1,1)</f>
        <v>52.79</v>
      </c>
      <c r="F611" s="4">
        <f ca="1">OFFSET(InputPriceData!E$15,CalculationsAndCharts!$A611+$A$11,IF($C$7,8,0),1,1)</f>
        <v>52.21</v>
      </c>
      <c r="G611" s="4">
        <f ca="1">OFFSET(InputPriceData!F$15,CalculationsAndCharts!$A611+$A$11,IF($C$7,8,0),1,1)</f>
        <v>52.56</v>
      </c>
      <c r="H611" s="133"/>
      <c r="I611" s="133"/>
      <c r="J611" s="37">
        <f t="shared" ca="1" si="183"/>
        <v>2222</v>
      </c>
      <c r="K611" s="124">
        <f t="shared" ca="1" si="184"/>
        <v>-0.21999999999999886</v>
      </c>
      <c r="L611" s="343">
        <f t="shared" ca="1" si="175"/>
        <v>0.14109654244236047</v>
      </c>
      <c r="M611" s="345">
        <f t="shared" ca="1" si="185"/>
        <v>0.46441933586823525</v>
      </c>
      <c r="N611" s="344">
        <f t="shared" ca="1" si="176"/>
        <v>0.30381280783363485</v>
      </c>
      <c r="O611" s="4"/>
      <c r="P611" s="4"/>
      <c r="Q611" s="3"/>
      <c r="S611" s="4"/>
      <c r="T611" s="4" t="b">
        <f t="shared" ca="1" si="177"/>
        <v>0</v>
      </c>
      <c r="U611" t="b">
        <f t="shared" ca="1" si="178"/>
        <v>0</v>
      </c>
      <c r="W611" s="317" t="b">
        <f t="shared" ca="1" si="179"/>
        <v>0</v>
      </c>
      <c r="X611" s="317" t="b">
        <f t="shared" ca="1" si="186"/>
        <v>1</v>
      </c>
      <c r="Y611" s="317" t="b">
        <f t="shared" ca="1" si="180"/>
        <v>0</v>
      </c>
      <c r="Z611" t="b">
        <f t="shared" ca="1" si="181"/>
        <v>0</v>
      </c>
      <c r="AA611" s="37" t="b">
        <f t="shared" ca="1" si="187"/>
        <v>0</v>
      </c>
      <c r="AB611" t="b">
        <f t="shared" ca="1" si="182"/>
        <v>0</v>
      </c>
      <c r="AD611" t="b">
        <f t="shared" ca="1" si="188"/>
        <v>0</v>
      </c>
      <c r="AE611" s="37" t="b">
        <f t="shared" ca="1" si="189"/>
        <v>0</v>
      </c>
      <c r="AF611" t="b">
        <f t="shared" ca="1" si="190"/>
        <v>0</v>
      </c>
      <c r="AG611" s="317" t="b">
        <f t="shared" ca="1" si="191"/>
        <v>0</v>
      </c>
      <c r="AH611" s="317" t="b">
        <f t="shared" ca="1" si="192"/>
        <v>1</v>
      </c>
      <c r="AI611" s="317" t="b">
        <f t="shared" ca="1" si="193"/>
        <v>0</v>
      </c>
    </row>
    <row r="612" spans="1:35" x14ac:dyDescent="0.25">
      <c r="A612">
        <v>580</v>
      </c>
      <c r="B612" s="169">
        <f ca="1">OFFSET(InputPriceData!B$15,CalculationsAndCharts!$A612+$A$11,0,1,1)</f>
        <v>41001</v>
      </c>
      <c r="C612" s="3">
        <f ca="1">OFFSET(InputPriceData!G$15,CalculationsAndCharts!$A612+$A$11,IF($C$7,8,0),1,1)</f>
        <v>2436400</v>
      </c>
      <c r="D612" s="4">
        <f ca="1">OFFSET(InputPriceData!C$15,CalculationsAndCharts!$A612+$A$11,IF($C$7,8,0),1,1)</f>
        <v>52.36</v>
      </c>
      <c r="E612" s="4">
        <f ca="1">OFFSET(InputPriceData!D$15,CalculationsAndCharts!$A612+$A$11,IF($C$7,8,0),1,1)</f>
        <v>52.93</v>
      </c>
      <c r="F612" s="4">
        <f ca="1">OFFSET(InputPriceData!E$15,CalculationsAndCharts!$A612+$A$11,IF($C$7,8,0),1,1)</f>
        <v>51.97</v>
      </c>
      <c r="G612" s="4">
        <f ca="1">OFFSET(InputPriceData!F$15,CalculationsAndCharts!$A612+$A$11,IF($C$7,8,0),1,1)</f>
        <v>52.7</v>
      </c>
      <c r="H612" s="133"/>
      <c r="I612" s="133"/>
      <c r="J612" s="37">
        <f t="shared" ca="1" si="183"/>
        <v>2221</v>
      </c>
      <c r="K612" s="124">
        <f t="shared" ca="1" si="184"/>
        <v>-0.15999999999999659</v>
      </c>
      <c r="L612" s="343">
        <f t="shared" ca="1" si="175"/>
        <v>0.17678787756979186</v>
      </c>
      <c r="M612" s="345">
        <f t="shared" ca="1" si="185"/>
        <v>0.46863706949367834</v>
      </c>
      <c r="N612" s="344">
        <f t="shared" ca="1" si="176"/>
        <v>0.37723835581507842</v>
      </c>
      <c r="O612" s="4"/>
      <c r="P612" s="4"/>
      <c r="Q612" s="3"/>
      <c r="S612" s="4"/>
      <c r="T612" s="4" t="b">
        <f t="shared" ca="1" si="177"/>
        <v>0</v>
      </c>
      <c r="U612" t="b">
        <f t="shared" ca="1" si="178"/>
        <v>0</v>
      </c>
      <c r="W612" s="317" t="b">
        <f t="shared" ca="1" si="179"/>
        <v>0</v>
      </c>
      <c r="X612" s="317" t="b">
        <f t="shared" ca="1" si="186"/>
        <v>1</v>
      </c>
      <c r="Y612" s="317" t="b">
        <f t="shared" ca="1" si="180"/>
        <v>0</v>
      </c>
      <c r="Z612" t="b">
        <f t="shared" ca="1" si="181"/>
        <v>0</v>
      </c>
      <c r="AA612" s="37" t="b">
        <f t="shared" ca="1" si="187"/>
        <v>0</v>
      </c>
      <c r="AB612" t="b">
        <f t="shared" ca="1" si="182"/>
        <v>0</v>
      </c>
      <c r="AD612" t="b">
        <f t="shared" ca="1" si="188"/>
        <v>0</v>
      </c>
      <c r="AE612" s="37" t="b">
        <f t="shared" ca="1" si="189"/>
        <v>0</v>
      </c>
      <c r="AF612" t="b">
        <f t="shared" ca="1" si="190"/>
        <v>0</v>
      </c>
      <c r="AG612" s="317" t="b">
        <f t="shared" ca="1" si="191"/>
        <v>0</v>
      </c>
      <c r="AH612" s="317" t="b">
        <f t="shared" ca="1" si="192"/>
        <v>1</v>
      </c>
      <c r="AI612" s="317" t="b">
        <f t="shared" ca="1" si="193"/>
        <v>0</v>
      </c>
    </row>
    <row r="613" spans="1:35" x14ac:dyDescent="0.25">
      <c r="A613">
        <v>581</v>
      </c>
      <c r="B613" s="169">
        <f ca="1">OFFSET(InputPriceData!B$15,CalculationsAndCharts!$A613+$A$11,0,1,1)</f>
        <v>40998</v>
      </c>
      <c r="C613" s="3">
        <f ca="1">OFFSET(InputPriceData!G$15,CalculationsAndCharts!$A613+$A$11,IF($C$7,8,0),1,1)</f>
        <v>3078300</v>
      </c>
      <c r="D613" s="4">
        <f ca="1">OFFSET(InputPriceData!C$15,CalculationsAndCharts!$A613+$A$11,IF($C$7,8,0),1,1)</f>
        <v>52.35</v>
      </c>
      <c r="E613" s="4">
        <f ca="1">OFFSET(InputPriceData!D$15,CalculationsAndCharts!$A613+$A$11,IF($C$7,8,0),1,1)</f>
        <v>52.78</v>
      </c>
      <c r="F613" s="4">
        <f ca="1">OFFSET(InputPriceData!E$15,CalculationsAndCharts!$A613+$A$11,IF($C$7,8,0),1,1)</f>
        <v>52.17</v>
      </c>
      <c r="G613" s="4">
        <f ca="1">OFFSET(InputPriceData!F$15,CalculationsAndCharts!$A613+$A$11,IF($C$7,8,0),1,1)</f>
        <v>52.78</v>
      </c>
      <c r="H613" s="133"/>
      <c r="I613" s="133"/>
      <c r="J613" s="37">
        <f t="shared" ca="1" si="183"/>
        <v>2220</v>
      </c>
      <c r="K613" s="124">
        <f t="shared" ca="1" si="184"/>
        <v>0.25999999999999801</v>
      </c>
      <c r="L613" s="343">
        <f t="shared" ca="1" si="175"/>
        <v>0.18724994611290174</v>
      </c>
      <c r="M613" s="345">
        <f t="shared" ca="1" si="185"/>
        <v>0.4728931074608258</v>
      </c>
      <c r="N613" s="344">
        <f t="shared" ca="1" si="176"/>
        <v>0.39596674842297935</v>
      </c>
      <c r="O613" s="4"/>
      <c r="P613" s="4"/>
      <c r="Q613" s="3"/>
      <c r="S613" s="4"/>
      <c r="T613" s="4" t="b">
        <f t="shared" ca="1" si="177"/>
        <v>0</v>
      </c>
      <c r="U613" t="b">
        <f t="shared" ca="1" si="178"/>
        <v>0</v>
      </c>
      <c r="W613" s="317" t="b">
        <f t="shared" ca="1" si="179"/>
        <v>0</v>
      </c>
      <c r="X613" s="317" t="b">
        <f t="shared" ca="1" si="186"/>
        <v>1</v>
      </c>
      <c r="Y613" s="317" t="b">
        <f t="shared" ca="1" si="180"/>
        <v>0</v>
      </c>
      <c r="Z613" t="b">
        <f t="shared" ca="1" si="181"/>
        <v>0</v>
      </c>
      <c r="AA613" s="37" t="b">
        <f t="shared" ca="1" si="187"/>
        <v>0</v>
      </c>
      <c r="AB613" t="b">
        <f t="shared" ca="1" si="182"/>
        <v>0</v>
      </c>
      <c r="AD613" t="b">
        <f t="shared" ca="1" si="188"/>
        <v>0</v>
      </c>
      <c r="AE613" s="37" t="b">
        <f t="shared" ca="1" si="189"/>
        <v>0</v>
      </c>
      <c r="AF613" t="b">
        <f t="shared" ca="1" si="190"/>
        <v>0</v>
      </c>
      <c r="AG613" s="317" t="b">
        <f t="shared" ca="1" si="191"/>
        <v>0</v>
      </c>
      <c r="AH613" s="317" t="b">
        <f t="shared" ca="1" si="192"/>
        <v>1</v>
      </c>
      <c r="AI613" s="317" t="b">
        <f t="shared" ca="1" si="193"/>
        <v>0</v>
      </c>
    </row>
    <row r="614" spans="1:35" x14ac:dyDescent="0.25">
      <c r="A614">
        <v>582</v>
      </c>
      <c r="B614" s="169">
        <f ca="1">OFFSET(InputPriceData!B$15,CalculationsAndCharts!$A614+$A$11,0,1,1)</f>
        <v>40997</v>
      </c>
      <c r="C614" s="3">
        <f ca="1">OFFSET(InputPriceData!G$15,CalculationsAndCharts!$A614+$A$11,IF($C$7,8,0),1,1)</f>
        <v>1675000</v>
      </c>
      <c r="D614" s="4">
        <f ca="1">OFFSET(InputPriceData!C$15,CalculationsAndCharts!$A614+$A$11,IF($C$7,8,0),1,1)</f>
        <v>52.29</v>
      </c>
      <c r="E614" s="4">
        <f ca="1">OFFSET(InputPriceData!D$15,CalculationsAndCharts!$A614+$A$11,IF($C$7,8,0),1,1)</f>
        <v>52.86</v>
      </c>
      <c r="F614" s="4">
        <f ca="1">OFFSET(InputPriceData!E$15,CalculationsAndCharts!$A614+$A$11,IF($C$7,8,0),1,1)</f>
        <v>52.25</v>
      </c>
      <c r="G614" s="4">
        <f ca="1">OFFSET(InputPriceData!F$15,CalculationsAndCharts!$A614+$A$11,IF($C$7,8,0),1,1)</f>
        <v>52.86</v>
      </c>
      <c r="H614" s="133"/>
      <c r="I614" s="133"/>
      <c r="J614" s="37">
        <f t="shared" ca="1" si="183"/>
        <v>2219</v>
      </c>
      <c r="K614" s="124">
        <f t="shared" ca="1" si="184"/>
        <v>-7.0000000000000284E-2</v>
      </c>
      <c r="L614" s="343">
        <f t="shared" ca="1" si="175"/>
        <v>0.18665314533709021</v>
      </c>
      <c r="M614" s="345">
        <f t="shared" ca="1" si="185"/>
        <v>0.47718779763958202</v>
      </c>
      <c r="N614" s="344">
        <f t="shared" ca="1" si="176"/>
        <v>0.39115238541382102</v>
      </c>
      <c r="O614" s="4"/>
      <c r="P614" s="4"/>
      <c r="Q614" s="3"/>
      <c r="S614" s="4"/>
      <c r="T614" s="4" t="b">
        <f t="shared" ca="1" si="177"/>
        <v>0</v>
      </c>
      <c r="U614" t="b">
        <f t="shared" ca="1" si="178"/>
        <v>0</v>
      </c>
      <c r="W614" s="317" t="b">
        <f t="shared" ca="1" si="179"/>
        <v>0</v>
      </c>
      <c r="X614" s="317" t="b">
        <f t="shared" ca="1" si="186"/>
        <v>1</v>
      </c>
      <c r="Y614" s="317" t="b">
        <f t="shared" ca="1" si="180"/>
        <v>0</v>
      </c>
      <c r="Z614" t="b">
        <f t="shared" ca="1" si="181"/>
        <v>0</v>
      </c>
      <c r="AA614" s="37" t="b">
        <f t="shared" ca="1" si="187"/>
        <v>0</v>
      </c>
      <c r="AB614" t="b">
        <f t="shared" ca="1" si="182"/>
        <v>0</v>
      </c>
      <c r="AD614" t="b">
        <f t="shared" ca="1" si="188"/>
        <v>0</v>
      </c>
      <c r="AE614" s="37" t="b">
        <f t="shared" ca="1" si="189"/>
        <v>0</v>
      </c>
      <c r="AF614" t="b">
        <f t="shared" ca="1" si="190"/>
        <v>0</v>
      </c>
      <c r="AG614" s="317" t="b">
        <f t="shared" ca="1" si="191"/>
        <v>0</v>
      </c>
      <c r="AH614" s="317" t="b">
        <f t="shared" ca="1" si="192"/>
        <v>1</v>
      </c>
      <c r="AI614" s="317" t="b">
        <f t="shared" ca="1" si="193"/>
        <v>0</v>
      </c>
    </row>
    <row r="615" spans="1:35" x14ac:dyDescent="0.25">
      <c r="A615">
        <v>583</v>
      </c>
      <c r="B615" s="169">
        <f ca="1">OFFSET(InputPriceData!B$15,CalculationsAndCharts!$A615+$A$11,0,1,1)</f>
        <v>40996</v>
      </c>
      <c r="C615" s="3">
        <f ca="1">OFFSET(InputPriceData!G$15,CalculationsAndCharts!$A615+$A$11,IF($C$7,8,0),1,1)</f>
        <v>1759700</v>
      </c>
      <c r="D615" s="4">
        <f ca="1">OFFSET(InputPriceData!C$15,CalculationsAndCharts!$A615+$A$11,IF($C$7,8,0),1,1)</f>
        <v>52.9</v>
      </c>
      <c r="E615" s="4">
        <f ca="1">OFFSET(InputPriceData!D$15,CalculationsAndCharts!$A615+$A$11,IF($C$7,8,0),1,1)</f>
        <v>52.94</v>
      </c>
      <c r="F615" s="4">
        <f ca="1">OFFSET(InputPriceData!E$15,CalculationsAndCharts!$A615+$A$11,IF($C$7,8,0),1,1)</f>
        <v>52.25</v>
      </c>
      <c r="G615" s="4">
        <f ca="1">OFFSET(InputPriceData!F$15,CalculationsAndCharts!$A615+$A$11,IF($C$7,8,0),1,1)</f>
        <v>52.52</v>
      </c>
      <c r="H615" s="133"/>
      <c r="I615" s="133"/>
      <c r="J615" s="37">
        <f t="shared" ca="1" si="183"/>
        <v>2218</v>
      </c>
      <c r="K615" s="124">
        <f t="shared" ca="1" si="184"/>
        <v>-0.43999999999999773</v>
      </c>
      <c r="L615" s="343">
        <f t="shared" ca="1" si="175"/>
        <v>0.17443033582425141</v>
      </c>
      <c r="M615" s="345">
        <f t="shared" ca="1" si="185"/>
        <v>0.48152149105911407</v>
      </c>
      <c r="N615" s="344">
        <f t="shared" ca="1" si="176"/>
        <v>0.36224828810981863</v>
      </c>
      <c r="O615" s="4"/>
      <c r="P615" s="4"/>
      <c r="Q615" s="3"/>
      <c r="S615" s="4"/>
      <c r="T615" s="4" t="b">
        <f t="shared" ca="1" si="177"/>
        <v>0</v>
      </c>
      <c r="U615" t="b">
        <f t="shared" ca="1" si="178"/>
        <v>0</v>
      </c>
      <c r="W615" s="317" t="b">
        <f t="shared" ca="1" si="179"/>
        <v>1</v>
      </c>
      <c r="X615" s="317" t="b">
        <f t="shared" ca="1" si="186"/>
        <v>1</v>
      </c>
      <c r="Y615" s="317" t="b">
        <f t="shared" ca="1" si="180"/>
        <v>0</v>
      </c>
      <c r="Z615" t="b">
        <f t="shared" ca="1" si="181"/>
        <v>0</v>
      </c>
      <c r="AA615" s="37" t="b">
        <f t="shared" ca="1" si="187"/>
        <v>0</v>
      </c>
      <c r="AB615" t="b">
        <f t="shared" ca="1" si="182"/>
        <v>1</v>
      </c>
      <c r="AD615" t="b">
        <f t="shared" ca="1" si="188"/>
        <v>0</v>
      </c>
      <c r="AE615" s="37" t="b">
        <f t="shared" ca="1" si="189"/>
        <v>0</v>
      </c>
      <c r="AF615" t="b">
        <f t="shared" ca="1" si="190"/>
        <v>1</v>
      </c>
      <c r="AG615" s="317" t="b">
        <f t="shared" ca="1" si="191"/>
        <v>1</v>
      </c>
      <c r="AH615" s="317" t="b">
        <f t="shared" ca="1" si="192"/>
        <v>1</v>
      </c>
      <c r="AI615" s="317" t="b">
        <f t="shared" ca="1" si="193"/>
        <v>0</v>
      </c>
    </row>
    <row r="616" spans="1:35" x14ac:dyDescent="0.25">
      <c r="A616">
        <v>584</v>
      </c>
      <c r="B616" s="169">
        <f ca="1">OFFSET(InputPriceData!B$15,CalculationsAndCharts!$A616+$A$11,0,1,1)</f>
        <v>40995</v>
      </c>
      <c r="C616" s="3">
        <f ca="1">OFFSET(InputPriceData!G$15,CalculationsAndCharts!$A616+$A$11,IF($C$7,8,0),1,1)</f>
        <v>1802500</v>
      </c>
      <c r="D616" s="4">
        <f ca="1">OFFSET(InputPriceData!C$15,CalculationsAndCharts!$A616+$A$11,IF($C$7,8,0),1,1)</f>
        <v>52.98</v>
      </c>
      <c r="E616" s="4">
        <f ca="1">OFFSET(InputPriceData!D$15,CalculationsAndCharts!$A616+$A$11,IF($C$7,8,0),1,1)</f>
        <v>53</v>
      </c>
      <c r="F616" s="4">
        <f ca="1">OFFSET(InputPriceData!E$15,CalculationsAndCharts!$A616+$A$11,IF($C$7,8,0),1,1)</f>
        <v>52.8</v>
      </c>
      <c r="G616" s="4">
        <f ca="1">OFFSET(InputPriceData!F$15,CalculationsAndCharts!$A616+$A$11,IF($C$7,8,0),1,1)</f>
        <v>52.93</v>
      </c>
      <c r="H616" s="133"/>
      <c r="I616" s="133"/>
      <c r="J616" s="37">
        <f t="shared" ca="1" si="183"/>
        <v>2217</v>
      </c>
      <c r="K616" s="124">
        <f t="shared" ca="1" si="184"/>
        <v>0.77000000000000313</v>
      </c>
      <c r="L616" s="343">
        <f t="shared" ca="1" si="175"/>
        <v>0.1024631497782702</v>
      </c>
      <c r="M616" s="345">
        <f t="shared" ca="1" si="185"/>
        <v>0.48589454193654297</v>
      </c>
      <c r="N616" s="344">
        <f t="shared" ca="1" si="176"/>
        <v>0.21087528452141313</v>
      </c>
      <c r="O616" s="4"/>
      <c r="P616" s="4"/>
      <c r="Q616" s="3"/>
      <c r="S616" s="4"/>
      <c r="T616" s="4" t="b">
        <f t="shared" ca="1" si="177"/>
        <v>1</v>
      </c>
      <c r="U616" t="b">
        <f t="shared" ca="1" si="178"/>
        <v>0</v>
      </c>
      <c r="W616" s="317" t="b">
        <f t="shared" ca="1" si="179"/>
        <v>0</v>
      </c>
      <c r="X616" s="317" t="b">
        <f t="shared" ca="1" si="186"/>
        <v>0</v>
      </c>
      <c r="Y616" s="317" t="b">
        <f t="shared" ca="1" si="180"/>
        <v>0</v>
      </c>
      <c r="Z616" t="b">
        <f t="shared" ca="1" si="181"/>
        <v>0</v>
      </c>
      <c r="AA616" s="37" t="b">
        <f t="shared" ca="1" si="187"/>
        <v>1</v>
      </c>
      <c r="AB616" t="b">
        <f t="shared" ca="1" si="182"/>
        <v>0</v>
      </c>
      <c r="AD616" t="b">
        <f t="shared" ca="1" si="188"/>
        <v>0</v>
      </c>
      <c r="AE616" s="37" t="b">
        <f t="shared" ca="1" si="189"/>
        <v>1</v>
      </c>
      <c r="AF616" t="b">
        <f t="shared" ca="1" si="190"/>
        <v>0</v>
      </c>
      <c r="AG616" s="317" t="b">
        <f t="shared" ca="1" si="191"/>
        <v>0</v>
      </c>
      <c r="AH616" s="317" t="b">
        <f t="shared" ca="1" si="192"/>
        <v>0</v>
      </c>
      <c r="AI616" s="317" t="b">
        <f t="shared" ca="1" si="193"/>
        <v>0</v>
      </c>
    </row>
    <row r="617" spans="1:35" x14ac:dyDescent="0.25">
      <c r="A617">
        <v>585</v>
      </c>
      <c r="B617" s="169">
        <f ca="1">OFFSET(InputPriceData!B$15,CalculationsAndCharts!$A617+$A$11,0,1,1)</f>
        <v>40994</v>
      </c>
      <c r="C617" s="3">
        <f ca="1">OFFSET(InputPriceData!G$15,CalculationsAndCharts!$A617+$A$11,IF($C$7,8,0),1,1)</f>
        <v>2444600</v>
      </c>
      <c r="D617" s="4">
        <f ca="1">OFFSET(InputPriceData!C$15,CalculationsAndCharts!$A617+$A$11,IF($C$7,8,0),1,1)</f>
        <v>52.42</v>
      </c>
      <c r="E617" s="4">
        <f ca="1">OFFSET(InputPriceData!D$15,CalculationsAndCharts!$A617+$A$11,IF($C$7,8,0),1,1)</f>
        <v>52.99</v>
      </c>
      <c r="F617" s="4">
        <f ca="1">OFFSET(InputPriceData!E$15,CalculationsAndCharts!$A617+$A$11,IF($C$7,8,0),1,1)</f>
        <v>52.37</v>
      </c>
      <c r="G617" s="4">
        <f ca="1">OFFSET(InputPriceData!F$15,CalculationsAndCharts!$A617+$A$11,IF($C$7,8,0),1,1)</f>
        <v>52.96</v>
      </c>
      <c r="H617" s="133"/>
      <c r="I617" s="133"/>
      <c r="J617" s="37">
        <f t="shared" ca="1" si="183"/>
        <v>2216</v>
      </c>
      <c r="K617" s="124">
        <f t="shared" ca="1" si="184"/>
        <v>1</v>
      </c>
      <c r="L617" s="343">
        <f t="shared" ca="1" si="175"/>
        <v>-2.0485422485535427E-3</v>
      </c>
      <c r="M617" s="345">
        <f t="shared" ca="1" si="185"/>
        <v>0.49030730770589603</v>
      </c>
      <c r="N617" s="344">
        <f t="shared" ca="1" si="176"/>
        <v>-4.1780781488623703E-3</v>
      </c>
      <c r="O617" s="4"/>
      <c r="P617" s="4"/>
      <c r="Q617" s="3"/>
      <c r="S617" s="4"/>
      <c r="T617" s="4" t="b">
        <f t="shared" ca="1" si="177"/>
        <v>0</v>
      </c>
      <c r="U617" t="b">
        <f t="shared" ca="1" si="178"/>
        <v>0</v>
      </c>
      <c r="W617" s="317" t="b">
        <f t="shared" ca="1" si="179"/>
        <v>0</v>
      </c>
      <c r="X617" s="317" t="b">
        <f t="shared" ca="1" si="186"/>
        <v>0</v>
      </c>
      <c r="Y617" s="317" t="b">
        <f t="shared" ca="1" si="180"/>
        <v>0</v>
      </c>
      <c r="Z617" t="b">
        <f t="shared" ca="1" si="181"/>
        <v>0</v>
      </c>
      <c r="AA617" s="37" t="b">
        <f t="shared" ca="1" si="187"/>
        <v>1</v>
      </c>
      <c r="AB617" t="b">
        <f t="shared" ca="1" si="182"/>
        <v>0</v>
      </c>
      <c r="AD617" t="b">
        <f t="shared" ca="1" si="188"/>
        <v>0</v>
      </c>
      <c r="AE617" s="37" t="b">
        <f t="shared" ca="1" si="189"/>
        <v>1</v>
      </c>
      <c r="AF617" t="b">
        <f t="shared" ca="1" si="190"/>
        <v>0</v>
      </c>
      <c r="AG617" s="317" t="b">
        <f t="shared" ca="1" si="191"/>
        <v>0</v>
      </c>
      <c r="AH617" s="317" t="b">
        <f t="shared" ca="1" si="192"/>
        <v>0</v>
      </c>
      <c r="AI617" s="317" t="b">
        <f t="shared" ca="1" si="193"/>
        <v>0</v>
      </c>
    </row>
    <row r="618" spans="1:35" x14ac:dyDescent="0.25">
      <c r="A618">
        <v>586</v>
      </c>
      <c r="B618" s="169">
        <f ca="1">OFFSET(InputPriceData!B$15,CalculationsAndCharts!$A618+$A$11,0,1,1)</f>
        <v>40991</v>
      </c>
      <c r="C618" s="3">
        <f ca="1">OFFSET(InputPriceData!G$15,CalculationsAndCharts!$A618+$A$11,IF($C$7,8,0),1,1)</f>
        <v>1980600</v>
      </c>
      <c r="D618" s="4">
        <f ca="1">OFFSET(InputPriceData!C$15,CalculationsAndCharts!$A618+$A$11,IF($C$7,8,0),1,1)</f>
        <v>52.08</v>
      </c>
      <c r="E618" s="4">
        <f ca="1">OFFSET(InputPriceData!D$15,CalculationsAndCharts!$A618+$A$11,IF($C$7,8,0),1,1)</f>
        <v>52.24</v>
      </c>
      <c r="F618" s="4">
        <f ca="1">OFFSET(InputPriceData!E$15,CalculationsAndCharts!$A618+$A$11,IF($C$7,8,0),1,1)</f>
        <v>51.79</v>
      </c>
      <c r="G618" s="4">
        <f ca="1">OFFSET(InputPriceData!F$15,CalculationsAndCharts!$A618+$A$11,IF($C$7,8,0),1,1)</f>
        <v>52.16</v>
      </c>
      <c r="H618" s="133"/>
      <c r="I618" s="133"/>
      <c r="J618" s="37">
        <f t="shared" ca="1" si="183"/>
        <v>2215</v>
      </c>
      <c r="K618" s="124">
        <f t="shared" ca="1" si="184"/>
        <v>0.65999999999999659</v>
      </c>
      <c r="L618" s="343">
        <f t="shared" ca="1" si="175"/>
        <v>-5.5721132852532225E-2</v>
      </c>
      <c r="M618" s="345">
        <f t="shared" ca="1" si="185"/>
        <v>0.49476014904732196</v>
      </c>
      <c r="N618" s="344">
        <f t="shared" ca="1" si="176"/>
        <v>-0.11262251610164081</v>
      </c>
      <c r="O618" s="4"/>
      <c r="P618" s="4"/>
      <c r="Q618" s="3"/>
      <c r="S618" s="4"/>
      <c r="T618" s="4" t="b">
        <f t="shared" ca="1" si="177"/>
        <v>0</v>
      </c>
      <c r="U618" t="b">
        <f t="shared" ca="1" si="178"/>
        <v>0</v>
      </c>
      <c r="W618" s="317" t="b">
        <f t="shared" ca="1" si="179"/>
        <v>0</v>
      </c>
      <c r="X618" s="317" t="b">
        <f t="shared" ca="1" si="186"/>
        <v>0</v>
      </c>
      <c r="Y618" s="317" t="b">
        <f t="shared" ca="1" si="180"/>
        <v>1</v>
      </c>
      <c r="Z618" t="b">
        <f t="shared" ca="1" si="181"/>
        <v>1</v>
      </c>
      <c r="AA618" s="37" t="b">
        <f t="shared" ca="1" si="187"/>
        <v>1</v>
      </c>
      <c r="AB618" t="b">
        <f t="shared" ca="1" si="182"/>
        <v>0</v>
      </c>
      <c r="AD618" t="b">
        <f t="shared" ca="1" si="188"/>
        <v>1</v>
      </c>
      <c r="AE618" s="37" t="b">
        <f t="shared" ca="1" si="189"/>
        <v>1</v>
      </c>
      <c r="AF618" t="b">
        <f t="shared" ca="1" si="190"/>
        <v>0</v>
      </c>
      <c r="AG618" s="317" t="b">
        <f t="shared" ca="1" si="191"/>
        <v>0</v>
      </c>
      <c r="AH618" s="317" t="b">
        <f t="shared" ca="1" si="192"/>
        <v>0</v>
      </c>
      <c r="AI618" s="317" t="b">
        <f t="shared" ca="1" si="193"/>
        <v>1</v>
      </c>
    </row>
    <row r="619" spans="1:35" x14ac:dyDescent="0.25">
      <c r="A619">
        <v>587</v>
      </c>
      <c r="B619" s="169">
        <f ca="1">OFFSET(InputPriceData!B$15,CalculationsAndCharts!$A619+$A$11,0,1,1)</f>
        <v>40990</v>
      </c>
      <c r="C619" s="3">
        <f ca="1">OFFSET(InputPriceData!G$15,CalculationsAndCharts!$A619+$A$11,IF($C$7,8,0),1,1)</f>
        <v>3421900</v>
      </c>
      <c r="D619" s="4">
        <f ca="1">OFFSET(InputPriceData!C$15,CalculationsAndCharts!$A619+$A$11,IF($C$7,8,0),1,1)</f>
        <v>51.4</v>
      </c>
      <c r="E619" s="4">
        <f ca="1">OFFSET(InputPriceData!D$15,CalculationsAndCharts!$A619+$A$11,IF($C$7,8,0),1,1)</f>
        <v>52.1</v>
      </c>
      <c r="F619" s="4">
        <f ca="1">OFFSET(InputPriceData!E$15,CalculationsAndCharts!$A619+$A$11,IF($C$7,8,0),1,1)</f>
        <v>51.25</v>
      </c>
      <c r="G619" s="4">
        <f ca="1">OFFSET(InputPriceData!F$15,CalculationsAndCharts!$A619+$A$11,IF($C$7,8,0),1,1)</f>
        <v>51.96</v>
      </c>
      <c r="H619" s="133"/>
      <c r="I619" s="133"/>
      <c r="J619" s="37">
        <f t="shared" ca="1" si="183"/>
        <v>2214</v>
      </c>
      <c r="K619" s="124">
        <f t="shared" ca="1" si="184"/>
        <v>0.18999999999999773</v>
      </c>
      <c r="L619" s="343">
        <f t="shared" ca="1" si="175"/>
        <v>-3.0285140001763466E-2</v>
      </c>
      <c r="M619" s="345">
        <f t="shared" ca="1" si="185"/>
        <v>0.49925342991657112</v>
      </c>
      <c r="N619" s="344">
        <f t="shared" ca="1" si="176"/>
        <v>-6.0660855162926637E-2</v>
      </c>
      <c r="O619" s="4"/>
      <c r="P619" s="4"/>
      <c r="Q619" s="3"/>
      <c r="S619" s="4"/>
      <c r="T619" s="4" t="b">
        <f t="shared" ca="1" si="177"/>
        <v>0</v>
      </c>
      <c r="U619" t="b">
        <f t="shared" ca="1" si="178"/>
        <v>1</v>
      </c>
      <c r="W619" s="317" t="b">
        <f t="shared" ca="1" si="179"/>
        <v>0</v>
      </c>
      <c r="X619" s="317" t="b">
        <f t="shared" ca="1" si="186"/>
        <v>1</v>
      </c>
      <c r="Y619" s="317" t="b">
        <f t="shared" ca="1" si="180"/>
        <v>0</v>
      </c>
      <c r="Z619" t="b">
        <f t="shared" ca="1" si="181"/>
        <v>0</v>
      </c>
      <c r="AA619" s="37" t="b">
        <f t="shared" ca="1" si="187"/>
        <v>0</v>
      </c>
      <c r="AB619" t="b">
        <f t="shared" ca="1" si="182"/>
        <v>0</v>
      </c>
      <c r="AD619" t="b">
        <f t="shared" ca="1" si="188"/>
        <v>0</v>
      </c>
      <c r="AE619" s="37" t="b">
        <f t="shared" ca="1" si="189"/>
        <v>0</v>
      </c>
      <c r="AF619" t="b">
        <f t="shared" ca="1" si="190"/>
        <v>0</v>
      </c>
      <c r="AG619" s="317" t="b">
        <f t="shared" ca="1" si="191"/>
        <v>0</v>
      </c>
      <c r="AH619" s="317" t="b">
        <f t="shared" ca="1" si="192"/>
        <v>1</v>
      </c>
      <c r="AI619" s="317" t="b">
        <f t="shared" ca="1" si="193"/>
        <v>0</v>
      </c>
    </row>
    <row r="620" spans="1:35" x14ac:dyDescent="0.25">
      <c r="A620">
        <v>588</v>
      </c>
      <c r="B620" s="169">
        <f ca="1">OFFSET(InputPriceData!B$15,CalculationsAndCharts!$A620+$A$11,0,1,1)</f>
        <v>40989</v>
      </c>
      <c r="C620" s="3">
        <f ca="1">OFFSET(InputPriceData!G$15,CalculationsAndCharts!$A620+$A$11,IF($C$7,8,0),1,1)</f>
        <v>1600400</v>
      </c>
      <c r="D620" s="4">
        <f ca="1">OFFSET(InputPriceData!C$15,CalculationsAndCharts!$A620+$A$11,IF($C$7,8,0),1,1)</f>
        <v>51.98</v>
      </c>
      <c r="E620" s="4">
        <f ca="1">OFFSET(InputPriceData!D$15,CalculationsAndCharts!$A620+$A$11,IF($C$7,8,0),1,1)</f>
        <v>51.99</v>
      </c>
      <c r="F620" s="4">
        <f ca="1">OFFSET(InputPriceData!E$15,CalculationsAndCharts!$A620+$A$11,IF($C$7,8,0),1,1)</f>
        <v>51.49</v>
      </c>
      <c r="G620" s="4">
        <f ca="1">OFFSET(InputPriceData!F$15,CalculationsAndCharts!$A620+$A$11,IF($C$7,8,0),1,1)</f>
        <v>51.5</v>
      </c>
      <c r="H620" s="133"/>
      <c r="I620" s="133"/>
      <c r="J620" s="37">
        <f t="shared" ca="1" si="183"/>
        <v>2213</v>
      </c>
      <c r="K620" s="124">
        <f t="shared" ca="1" si="184"/>
        <v>-0.68999999999999773</v>
      </c>
      <c r="L620" s="343">
        <f t="shared" ca="1" si="175"/>
        <v>6.5470500964182388E-2</v>
      </c>
      <c r="M620" s="345">
        <f t="shared" ca="1" si="185"/>
        <v>0.50378751757474383</v>
      </c>
      <c r="N620" s="344">
        <f t="shared" ca="1" si="176"/>
        <v>0.12995657629502291</v>
      </c>
      <c r="O620" s="4"/>
      <c r="P620" s="4"/>
      <c r="Q620" s="3"/>
      <c r="S620" s="4"/>
      <c r="T620" s="4" t="b">
        <f t="shared" ca="1" si="177"/>
        <v>0</v>
      </c>
      <c r="U620" t="b">
        <f t="shared" ca="1" si="178"/>
        <v>0</v>
      </c>
      <c r="W620" s="317" t="b">
        <f t="shared" ca="1" si="179"/>
        <v>0</v>
      </c>
      <c r="X620" s="317" t="b">
        <f t="shared" ca="1" si="186"/>
        <v>1</v>
      </c>
      <c r="Y620" s="317" t="b">
        <f t="shared" ca="1" si="180"/>
        <v>0</v>
      </c>
      <c r="Z620" t="b">
        <f t="shared" ca="1" si="181"/>
        <v>0</v>
      </c>
      <c r="AA620" s="37" t="b">
        <f t="shared" ca="1" si="187"/>
        <v>0</v>
      </c>
      <c r="AB620" t="b">
        <f t="shared" ca="1" si="182"/>
        <v>0</v>
      </c>
      <c r="AD620" t="b">
        <f t="shared" ca="1" si="188"/>
        <v>0</v>
      </c>
      <c r="AE620" s="37" t="b">
        <f t="shared" ca="1" si="189"/>
        <v>0</v>
      </c>
      <c r="AF620" t="b">
        <f t="shared" ca="1" si="190"/>
        <v>0</v>
      </c>
      <c r="AG620" s="317" t="b">
        <f t="shared" ca="1" si="191"/>
        <v>0</v>
      </c>
      <c r="AH620" s="317" t="b">
        <f t="shared" ca="1" si="192"/>
        <v>1</v>
      </c>
      <c r="AI620" s="317" t="b">
        <f t="shared" ca="1" si="193"/>
        <v>0</v>
      </c>
    </row>
    <row r="621" spans="1:35" x14ac:dyDescent="0.25">
      <c r="A621">
        <v>589</v>
      </c>
      <c r="B621" s="169">
        <f ca="1">OFFSET(InputPriceData!B$15,CalculationsAndCharts!$A621+$A$11,0,1,1)</f>
        <v>40988</v>
      </c>
      <c r="C621" s="3">
        <f ca="1">OFFSET(InputPriceData!G$15,CalculationsAndCharts!$A621+$A$11,IF($C$7,8,0),1,1)</f>
        <v>1329300</v>
      </c>
      <c r="D621" s="4">
        <f ca="1">OFFSET(InputPriceData!C$15,CalculationsAndCharts!$A621+$A$11,IF($C$7,8,0),1,1)</f>
        <v>51.9</v>
      </c>
      <c r="E621" s="4">
        <f ca="1">OFFSET(InputPriceData!D$15,CalculationsAndCharts!$A621+$A$11,IF($C$7,8,0),1,1)</f>
        <v>52.04</v>
      </c>
      <c r="F621" s="4">
        <f ca="1">OFFSET(InputPriceData!E$15,CalculationsAndCharts!$A621+$A$11,IF($C$7,8,0),1,1)</f>
        <v>51.55</v>
      </c>
      <c r="G621" s="4">
        <f ca="1">OFFSET(InputPriceData!F$15,CalculationsAndCharts!$A621+$A$11,IF($C$7,8,0),1,1)</f>
        <v>51.77</v>
      </c>
      <c r="H621" s="133"/>
      <c r="I621" s="133"/>
      <c r="J621" s="37">
        <f t="shared" ca="1" si="183"/>
        <v>2212</v>
      </c>
      <c r="K621" s="124">
        <f t="shared" ca="1" si="184"/>
        <v>-0.34999999999999432</v>
      </c>
      <c r="L621" s="343">
        <f t="shared" ca="1" si="175"/>
        <v>0.17591194402870505</v>
      </c>
      <c r="M621" s="345">
        <f t="shared" ca="1" si="185"/>
        <v>0.50836278261830858</v>
      </c>
      <c r="N621" s="344">
        <f t="shared" ca="1" si="176"/>
        <v>0.34603623641108305</v>
      </c>
      <c r="O621" s="4"/>
      <c r="P621" s="4"/>
      <c r="Q621" s="3"/>
      <c r="S621" s="4"/>
      <c r="T621" s="4" t="b">
        <f t="shared" ca="1" si="177"/>
        <v>0</v>
      </c>
      <c r="U621" t="b">
        <f t="shared" ca="1" si="178"/>
        <v>0</v>
      </c>
      <c r="W621" s="317" t="b">
        <f t="shared" ca="1" si="179"/>
        <v>0</v>
      </c>
      <c r="X621" s="317" t="b">
        <f t="shared" ca="1" si="186"/>
        <v>1</v>
      </c>
      <c r="Y621" s="317" t="b">
        <f t="shared" ca="1" si="180"/>
        <v>0</v>
      </c>
      <c r="Z621" t="b">
        <f t="shared" ca="1" si="181"/>
        <v>0</v>
      </c>
      <c r="AA621" s="37" t="b">
        <f t="shared" ca="1" si="187"/>
        <v>0</v>
      </c>
      <c r="AB621" t="b">
        <f t="shared" ca="1" si="182"/>
        <v>0</v>
      </c>
      <c r="AD621" t="b">
        <f t="shared" ca="1" si="188"/>
        <v>0</v>
      </c>
      <c r="AE621" s="37" t="b">
        <f t="shared" ca="1" si="189"/>
        <v>0</v>
      </c>
      <c r="AF621" t="b">
        <f t="shared" ca="1" si="190"/>
        <v>0</v>
      </c>
      <c r="AG621" s="317" t="b">
        <f t="shared" ca="1" si="191"/>
        <v>0</v>
      </c>
      <c r="AH621" s="317" t="b">
        <f t="shared" ca="1" si="192"/>
        <v>1</v>
      </c>
      <c r="AI621" s="317" t="b">
        <f t="shared" ca="1" si="193"/>
        <v>0</v>
      </c>
    </row>
    <row r="622" spans="1:35" x14ac:dyDescent="0.25">
      <c r="A622">
        <v>590</v>
      </c>
      <c r="B622" s="169">
        <f ca="1">OFFSET(InputPriceData!B$15,CalculationsAndCharts!$A622+$A$11,0,1,1)</f>
        <v>40987</v>
      </c>
      <c r="C622" s="3">
        <f ca="1">OFFSET(InputPriceData!G$15,CalculationsAndCharts!$A622+$A$11,IF($C$7,8,0),1,1)</f>
        <v>1654600</v>
      </c>
      <c r="D622" s="4">
        <f ca="1">OFFSET(InputPriceData!C$15,CalculationsAndCharts!$A622+$A$11,IF($C$7,8,0),1,1)</f>
        <v>52</v>
      </c>
      <c r="E622" s="4">
        <f ca="1">OFFSET(InputPriceData!D$15,CalculationsAndCharts!$A622+$A$11,IF($C$7,8,0),1,1)</f>
        <v>52.37</v>
      </c>
      <c r="F622" s="4">
        <f ca="1">OFFSET(InputPriceData!E$15,CalculationsAndCharts!$A622+$A$11,IF($C$7,8,0),1,1)</f>
        <v>52</v>
      </c>
      <c r="G622" s="4">
        <f ca="1">OFFSET(InputPriceData!F$15,CalculationsAndCharts!$A622+$A$11,IF($C$7,8,0),1,1)</f>
        <v>52.19</v>
      </c>
      <c r="H622" s="133"/>
      <c r="I622" s="133"/>
      <c r="J622" s="37">
        <f t="shared" ca="1" si="183"/>
        <v>2211</v>
      </c>
      <c r="K622" s="124">
        <f t="shared" ca="1" si="184"/>
        <v>-8.00000000000054E-2</v>
      </c>
      <c r="L622" s="343">
        <f t="shared" ca="1" si="175"/>
        <v>0.26237985429958954</v>
      </c>
      <c r="M622" s="345">
        <f t="shared" ca="1" si="185"/>
        <v>0.51297959900939316</v>
      </c>
      <c r="N622" s="344">
        <f t="shared" ca="1" si="176"/>
        <v>0.51148204491224825</v>
      </c>
      <c r="O622" s="4"/>
      <c r="P622" s="4"/>
      <c r="Q622" s="3"/>
      <c r="S622" s="4"/>
      <c r="T622" s="4" t="b">
        <f t="shared" ca="1" si="177"/>
        <v>0</v>
      </c>
      <c r="U622" t="b">
        <f t="shared" ca="1" si="178"/>
        <v>0</v>
      </c>
      <c r="W622" s="317" t="b">
        <f t="shared" ca="1" si="179"/>
        <v>0</v>
      </c>
      <c r="X622" s="317" t="b">
        <f t="shared" ca="1" si="186"/>
        <v>1</v>
      </c>
      <c r="Y622" s="317" t="b">
        <f t="shared" ca="1" si="180"/>
        <v>0</v>
      </c>
      <c r="Z622" t="b">
        <f t="shared" ca="1" si="181"/>
        <v>0</v>
      </c>
      <c r="AA622" s="37" t="b">
        <f t="shared" ca="1" si="187"/>
        <v>0</v>
      </c>
      <c r="AB622" t="b">
        <f t="shared" ca="1" si="182"/>
        <v>0</v>
      </c>
      <c r="AD622" t="b">
        <f t="shared" ca="1" si="188"/>
        <v>0</v>
      </c>
      <c r="AE622" s="37" t="b">
        <f t="shared" ca="1" si="189"/>
        <v>0</v>
      </c>
      <c r="AF622" t="b">
        <f t="shared" ca="1" si="190"/>
        <v>0</v>
      </c>
      <c r="AG622" s="317" t="b">
        <f t="shared" ca="1" si="191"/>
        <v>0</v>
      </c>
      <c r="AH622" s="317" t="b">
        <f t="shared" ca="1" si="192"/>
        <v>1</v>
      </c>
      <c r="AI622" s="317" t="b">
        <f t="shared" ca="1" si="193"/>
        <v>0</v>
      </c>
    </row>
    <row r="623" spans="1:35" x14ac:dyDescent="0.25">
      <c r="A623">
        <v>591</v>
      </c>
      <c r="B623" s="169">
        <f ca="1">OFFSET(InputPriceData!B$15,CalculationsAndCharts!$A623+$A$11,0,1,1)</f>
        <v>40984</v>
      </c>
      <c r="C623" s="3">
        <f ca="1">OFFSET(InputPriceData!G$15,CalculationsAndCharts!$A623+$A$11,IF($C$7,8,0),1,1)</f>
        <v>4120600</v>
      </c>
      <c r="D623" s="4">
        <f ca="1">OFFSET(InputPriceData!C$15,CalculationsAndCharts!$A623+$A$11,IF($C$7,8,0),1,1)</f>
        <v>52.26</v>
      </c>
      <c r="E623" s="4">
        <f ca="1">OFFSET(InputPriceData!D$15,CalculationsAndCharts!$A623+$A$11,IF($C$7,8,0),1,1)</f>
        <v>52.35</v>
      </c>
      <c r="F623" s="4">
        <f ca="1">OFFSET(InputPriceData!E$15,CalculationsAndCharts!$A623+$A$11,IF($C$7,8,0),1,1)</f>
        <v>51.95</v>
      </c>
      <c r="G623" s="4">
        <f ca="1">OFFSET(InputPriceData!F$15,CalculationsAndCharts!$A623+$A$11,IF($C$7,8,0),1,1)</f>
        <v>52.12</v>
      </c>
      <c r="H623" s="133"/>
      <c r="I623" s="133"/>
      <c r="J623" s="37">
        <f t="shared" ca="1" si="183"/>
        <v>2210</v>
      </c>
      <c r="K623" s="124">
        <f t="shared" ca="1" si="184"/>
        <v>-0.38000000000000256</v>
      </c>
      <c r="L623" s="343">
        <f t="shared" ca="1" si="175"/>
        <v>0.33839094165647943</v>
      </c>
      <c r="M623" s="345">
        <f t="shared" ca="1" si="185"/>
        <v>0.51763834410635035</v>
      </c>
      <c r="N623" s="344">
        <f t="shared" ca="1" si="176"/>
        <v>0.65372077920671967</v>
      </c>
      <c r="O623" s="4"/>
      <c r="P623" s="4"/>
      <c r="Q623" s="3"/>
      <c r="S623" s="4"/>
      <c r="T623" s="4" t="b">
        <f t="shared" ca="1" si="177"/>
        <v>0</v>
      </c>
      <c r="U623" t="b">
        <f t="shared" ca="1" si="178"/>
        <v>0</v>
      </c>
      <c r="W623" s="317" t="b">
        <f t="shared" ca="1" si="179"/>
        <v>0</v>
      </c>
      <c r="X623" s="317" t="b">
        <f t="shared" ca="1" si="186"/>
        <v>1</v>
      </c>
      <c r="Y623" s="317" t="b">
        <f t="shared" ca="1" si="180"/>
        <v>0</v>
      </c>
      <c r="Z623" t="b">
        <f t="shared" ca="1" si="181"/>
        <v>0</v>
      </c>
      <c r="AA623" s="37" t="b">
        <f t="shared" ca="1" si="187"/>
        <v>0</v>
      </c>
      <c r="AB623" t="b">
        <f t="shared" ca="1" si="182"/>
        <v>0</v>
      </c>
      <c r="AD623" t="b">
        <f t="shared" ca="1" si="188"/>
        <v>0</v>
      </c>
      <c r="AE623" s="37" t="b">
        <f t="shared" ca="1" si="189"/>
        <v>0</v>
      </c>
      <c r="AF623" t="b">
        <f t="shared" ca="1" si="190"/>
        <v>0</v>
      </c>
      <c r="AG623" s="317" t="b">
        <f t="shared" ca="1" si="191"/>
        <v>0</v>
      </c>
      <c r="AH623" s="317" t="b">
        <f t="shared" ca="1" si="192"/>
        <v>1</v>
      </c>
      <c r="AI623" s="317" t="b">
        <f t="shared" ca="1" si="193"/>
        <v>0</v>
      </c>
    </row>
    <row r="624" spans="1:35" x14ac:dyDescent="0.25">
      <c r="A624">
        <v>592</v>
      </c>
      <c r="B624" s="169">
        <f ca="1">OFFSET(InputPriceData!B$15,CalculationsAndCharts!$A624+$A$11,0,1,1)</f>
        <v>40983</v>
      </c>
      <c r="C624" s="3">
        <f ca="1">OFFSET(InputPriceData!G$15,CalculationsAndCharts!$A624+$A$11,IF($C$7,8,0),1,1)</f>
        <v>3057800</v>
      </c>
      <c r="D624" s="4">
        <f ca="1">OFFSET(InputPriceData!C$15,CalculationsAndCharts!$A624+$A$11,IF($C$7,8,0),1,1)</f>
        <v>52.4</v>
      </c>
      <c r="E624" s="4">
        <f ca="1">OFFSET(InputPriceData!D$15,CalculationsAndCharts!$A624+$A$11,IF($C$7,8,0),1,1)</f>
        <v>52.55</v>
      </c>
      <c r="F624" s="4">
        <f ca="1">OFFSET(InputPriceData!E$15,CalculationsAndCharts!$A624+$A$11,IF($C$7,8,0),1,1)</f>
        <v>52.07</v>
      </c>
      <c r="G624" s="4">
        <f ca="1">OFFSET(InputPriceData!F$15,CalculationsAndCharts!$A624+$A$11,IF($C$7,8,0),1,1)</f>
        <v>52.27</v>
      </c>
      <c r="H624" s="133"/>
      <c r="I624" s="133"/>
      <c r="J624" s="37">
        <f t="shared" ca="1" si="183"/>
        <v>2209</v>
      </c>
      <c r="K624" s="124">
        <f t="shared" ca="1" si="184"/>
        <v>-0.45999999999999375</v>
      </c>
      <c r="L624" s="343">
        <f t="shared" ca="1" si="175"/>
        <v>0.38688384119492025</v>
      </c>
      <c r="M624" s="345">
        <f t="shared" ca="1" si="185"/>
        <v>0.52233939869460178</v>
      </c>
      <c r="N624" s="344">
        <f t="shared" ca="1" si="176"/>
        <v>0.74067520497553185</v>
      </c>
      <c r="O624" s="4"/>
      <c r="P624" s="4"/>
      <c r="Q624" s="3"/>
      <c r="S624" s="4"/>
      <c r="T624" s="4" t="b">
        <f t="shared" ca="1" si="177"/>
        <v>0</v>
      </c>
      <c r="U624" t="b">
        <f t="shared" ca="1" si="178"/>
        <v>0</v>
      </c>
      <c r="W624" s="317" t="b">
        <f t="shared" ca="1" si="179"/>
        <v>0</v>
      </c>
      <c r="X624" s="317" t="b">
        <f t="shared" ca="1" si="186"/>
        <v>1</v>
      </c>
      <c r="Y624" s="317" t="b">
        <f t="shared" ca="1" si="180"/>
        <v>0</v>
      </c>
      <c r="Z624" t="b">
        <f t="shared" ca="1" si="181"/>
        <v>0</v>
      </c>
      <c r="AA624" s="37" t="b">
        <f t="shared" ca="1" si="187"/>
        <v>0</v>
      </c>
      <c r="AB624" t="b">
        <f t="shared" ca="1" si="182"/>
        <v>0</v>
      </c>
      <c r="AD624" t="b">
        <f t="shared" ca="1" si="188"/>
        <v>0</v>
      </c>
      <c r="AE624" s="37" t="b">
        <f t="shared" ca="1" si="189"/>
        <v>0</v>
      </c>
      <c r="AF624" t="b">
        <f t="shared" ca="1" si="190"/>
        <v>0</v>
      </c>
      <c r="AG624" s="317" t="b">
        <f t="shared" ca="1" si="191"/>
        <v>0</v>
      </c>
      <c r="AH624" s="317" t="b">
        <f t="shared" ca="1" si="192"/>
        <v>1</v>
      </c>
      <c r="AI624" s="317" t="b">
        <f t="shared" ca="1" si="193"/>
        <v>0</v>
      </c>
    </row>
    <row r="625" spans="1:35" x14ac:dyDescent="0.25">
      <c r="A625">
        <v>593</v>
      </c>
      <c r="B625" s="169">
        <f ca="1">OFFSET(InputPriceData!B$15,CalculationsAndCharts!$A625+$A$11,0,1,1)</f>
        <v>40982</v>
      </c>
      <c r="C625" s="3">
        <f ca="1">OFFSET(InputPriceData!G$15,CalculationsAndCharts!$A625+$A$11,IF($C$7,8,0),1,1)</f>
        <v>2212200</v>
      </c>
      <c r="D625" s="4">
        <f ca="1">OFFSET(InputPriceData!C$15,CalculationsAndCharts!$A625+$A$11,IF($C$7,8,0),1,1)</f>
        <v>52.57</v>
      </c>
      <c r="E625" s="4">
        <f ca="1">OFFSET(InputPriceData!D$15,CalculationsAndCharts!$A625+$A$11,IF($C$7,8,0),1,1)</f>
        <v>52.83</v>
      </c>
      <c r="F625" s="4">
        <f ca="1">OFFSET(InputPriceData!E$15,CalculationsAndCharts!$A625+$A$11,IF($C$7,8,0),1,1)</f>
        <v>52.33</v>
      </c>
      <c r="G625" s="4">
        <f ca="1">OFFSET(InputPriceData!F$15,CalculationsAndCharts!$A625+$A$11,IF($C$7,8,0),1,1)</f>
        <v>52.5</v>
      </c>
      <c r="H625" s="133"/>
      <c r="I625" s="133"/>
      <c r="J625" s="37">
        <f t="shared" ca="1" si="183"/>
        <v>2208</v>
      </c>
      <c r="K625" s="124">
        <f t="shared" ca="1" si="184"/>
        <v>0.57999999999999829</v>
      </c>
      <c r="L625" s="343">
        <f t="shared" ca="1" si="175"/>
        <v>0.363084527572198</v>
      </c>
      <c r="M625" s="345">
        <f t="shared" ca="1" si="185"/>
        <v>0.5270831470177616</v>
      </c>
      <c r="N625" s="344">
        <f t="shared" ca="1" si="176"/>
        <v>0.68885626419006485</v>
      </c>
      <c r="O625" s="4"/>
      <c r="P625" s="4"/>
      <c r="Q625" s="3"/>
      <c r="S625" s="4"/>
      <c r="T625" s="4" t="b">
        <f t="shared" ca="1" si="177"/>
        <v>0</v>
      </c>
      <c r="U625" t="b">
        <f t="shared" ca="1" si="178"/>
        <v>0</v>
      </c>
      <c r="W625" s="317" t="b">
        <f t="shared" ca="1" si="179"/>
        <v>0</v>
      </c>
      <c r="X625" s="317" t="b">
        <f t="shared" ca="1" si="186"/>
        <v>1</v>
      </c>
      <c r="Y625" s="317" t="b">
        <f t="shared" ca="1" si="180"/>
        <v>0</v>
      </c>
      <c r="Z625" t="b">
        <f t="shared" ca="1" si="181"/>
        <v>0</v>
      </c>
      <c r="AA625" s="37" t="b">
        <f t="shared" ca="1" si="187"/>
        <v>0</v>
      </c>
      <c r="AB625" t="b">
        <f t="shared" ca="1" si="182"/>
        <v>0</v>
      </c>
      <c r="AD625" t="b">
        <f t="shared" ca="1" si="188"/>
        <v>0</v>
      </c>
      <c r="AE625" s="37" t="b">
        <f t="shared" ca="1" si="189"/>
        <v>0</v>
      </c>
      <c r="AF625" t="b">
        <f t="shared" ca="1" si="190"/>
        <v>0</v>
      </c>
      <c r="AG625" s="317" t="b">
        <f t="shared" ca="1" si="191"/>
        <v>0</v>
      </c>
      <c r="AH625" s="317" t="b">
        <f t="shared" ca="1" si="192"/>
        <v>1</v>
      </c>
      <c r="AI625" s="317" t="b">
        <f t="shared" ca="1" si="193"/>
        <v>0</v>
      </c>
    </row>
    <row r="626" spans="1:35" x14ac:dyDescent="0.25">
      <c r="A626">
        <v>594</v>
      </c>
      <c r="B626" s="169">
        <f ca="1">OFFSET(InputPriceData!B$15,CalculationsAndCharts!$A626+$A$11,0,1,1)</f>
        <v>40981</v>
      </c>
      <c r="C626" s="3">
        <f ca="1">OFFSET(InputPriceData!G$15,CalculationsAndCharts!$A626+$A$11,IF($C$7,8,0),1,1)</f>
        <v>2283100</v>
      </c>
      <c r="D626" s="4">
        <f ca="1">OFFSET(InputPriceData!C$15,CalculationsAndCharts!$A626+$A$11,IF($C$7,8,0),1,1)</f>
        <v>52.08</v>
      </c>
      <c r="E626" s="4">
        <f ca="1">OFFSET(InputPriceData!D$15,CalculationsAndCharts!$A626+$A$11,IF($C$7,8,0),1,1)</f>
        <v>52.75</v>
      </c>
      <c r="F626" s="4">
        <f ca="1">OFFSET(InputPriceData!E$15,CalculationsAndCharts!$A626+$A$11,IF($C$7,8,0),1,1)</f>
        <v>51.79</v>
      </c>
      <c r="G626" s="4">
        <f ca="1">OFFSET(InputPriceData!F$15,CalculationsAndCharts!$A626+$A$11,IF($C$7,8,0),1,1)</f>
        <v>52.73</v>
      </c>
      <c r="H626" s="133"/>
      <c r="I626" s="133"/>
      <c r="J626" s="37">
        <f t="shared" ca="1" si="183"/>
        <v>2207</v>
      </c>
      <c r="K626" s="124">
        <f t="shared" ca="1" si="184"/>
        <v>0.89999999999999858</v>
      </c>
      <c r="L626" s="343">
        <f t="shared" ca="1" si="175"/>
        <v>0.28863297395702397</v>
      </c>
      <c r="M626" s="345">
        <f t="shared" ca="1" si="185"/>
        <v>0.53186997680904302</v>
      </c>
      <c r="N626" s="344">
        <f t="shared" ca="1" si="176"/>
        <v>0.54267581653824337</v>
      </c>
      <c r="O626" s="4"/>
      <c r="P626" s="4"/>
      <c r="Q626" s="3"/>
      <c r="S626" s="4"/>
      <c r="T626" s="4" t="b">
        <f t="shared" ca="1" si="177"/>
        <v>0</v>
      </c>
      <c r="U626" t="b">
        <f t="shared" ca="1" si="178"/>
        <v>0</v>
      </c>
      <c r="W626" s="317" t="b">
        <f t="shared" ca="1" si="179"/>
        <v>0</v>
      </c>
      <c r="X626" s="317" t="b">
        <f t="shared" ca="1" si="186"/>
        <v>1</v>
      </c>
      <c r="Y626" s="317" t="b">
        <f t="shared" ca="1" si="180"/>
        <v>0</v>
      </c>
      <c r="Z626" t="b">
        <f t="shared" ca="1" si="181"/>
        <v>0</v>
      </c>
      <c r="AA626" s="37" t="b">
        <f t="shared" ca="1" si="187"/>
        <v>0</v>
      </c>
      <c r="AB626" t="b">
        <f t="shared" ca="1" si="182"/>
        <v>0</v>
      </c>
      <c r="AD626" t="b">
        <f t="shared" ca="1" si="188"/>
        <v>0</v>
      </c>
      <c r="AE626" s="37" t="b">
        <f t="shared" ca="1" si="189"/>
        <v>0</v>
      </c>
      <c r="AF626" t="b">
        <f t="shared" ca="1" si="190"/>
        <v>0</v>
      </c>
      <c r="AG626" s="317" t="b">
        <f t="shared" ca="1" si="191"/>
        <v>0</v>
      </c>
      <c r="AH626" s="317" t="b">
        <f t="shared" ca="1" si="192"/>
        <v>1</v>
      </c>
      <c r="AI626" s="317" t="b">
        <f t="shared" ca="1" si="193"/>
        <v>0</v>
      </c>
    </row>
    <row r="627" spans="1:35" x14ac:dyDescent="0.25">
      <c r="A627">
        <v>595</v>
      </c>
      <c r="B627" s="169">
        <f ca="1">OFFSET(InputPriceData!B$15,CalculationsAndCharts!$A627+$A$11,0,1,1)</f>
        <v>40980</v>
      </c>
      <c r="C627" s="3">
        <f ca="1">OFFSET(InputPriceData!G$15,CalculationsAndCharts!$A627+$A$11,IF($C$7,8,0),1,1)</f>
        <v>2192800</v>
      </c>
      <c r="D627" s="4">
        <f ca="1">OFFSET(InputPriceData!C$15,CalculationsAndCharts!$A627+$A$11,IF($C$7,8,0),1,1)</f>
        <v>51.93</v>
      </c>
      <c r="E627" s="4">
        <f ca="1">OFFSET(InputPriceData!D$15,CalculationsAndCharts!$A627+$A$11,IF($C$7,8,0),1,1)</f>
        <v>52.13</v>
      </c>
      <c r="F627" s="4">
        <f ca="1">OFFSET(InputPriceData!E$15,CalculationsAndCharts!$A627+$A$11,IF($C$7,8,0),1,1)</f>
        <v>51.65</v>
      </c>
      <c r="G627" s="4">
        <f ca="1">OFFSET(InputPriceData!F$15,CalculationsAndCharts!$A627+$A$11,IF($C$7,8,0),1,1)</f>
        <v>51.92</v>
      </c>
      <c r="H627" s="133"/>
      <c r="I627" s="133"/>
      <c r="J627" s="37">
        <f t="shared" ca="1" si="183"/>
        <v>2206</v>
      </c>
      <c r="K627" s="124">
        <f t="shared" ca="1" si="184"/>
        <v>0.20000000000000284</v>
      </c>
      <c r="L627" s="343">
        <f t="shared" ca="1" si="175"/>
        <v>0.22815374746104566</v>
      </c>
      <c r="M627" s="345">
        <f t="shared" ca="1" si="185"/>
        <v>0.53670027932294961</v>
      </c>
      <c r="N627" s="344">
        <f t="shared" ca="1" si="176"/>
        <v>0.42510458118051081</v>
      </c>
      <c r="O627" s="4"/>
      <c r="P627" s="4"/>
      <c r="Q627" s="3"/>
      <c r="S627" s="4"/>
      <c r="T627" s="4" t="b">
        <f t="shared" ca="1" si="177"/>
        <v>0</v>
      </c>
      <c r="U627" t="b">
        <f t="shared" ca="1" si="178"/>
        <v>0</v>
      </c>
      <c r="W627" s="317" t="b">
        <f t="shared" ca="1" si="179"/>
        <v>0</v>
      </c>
      <c r="X627" s="317" t="b">
        <f t="shared" ca="1" si="186"/>
        <v>1</v>
      </c>
      <c r="Y627" s="317" t="b">
        <f t="shared" ca="1" si="180"/>
        <v>0</v>
      </c>
      <c r="Z627" t="b">
        <f t="shared" ca="1" si="181"/>
        <v>0</v>
      </c>
      <c r="AA627" s="37" t="b">
        <f t="shared" ca="1" si="187"/>
        <v>0</v>
      </c>
      <c r="AB627" t="b">
        <f t="shared" ca="1" si="182"/>
        <v>0</v>
      </c>
      <c r="AD627" t="b">
        <f t="shared" ca="1" si="188"/>
        <v>0</v>
      </c>
      <c r="AE627" s="37" t="b">
        <f t="shared" ca="1" si="189"/>
        <v>0</v>
      </c>
      <c r="AF627" t="b">
        <f t="shared" ca="1" si="190"/>
        <v>0</v>
      </c>
      <c r="AG627" s="317" t="b">
        <f t="shared" ca="1" si="191"/>
        <v>0</v>
      </c>
      <c r="AH627" s="317" t="b">
        <f t="shared" ca="1" si="192"/>
        <v>1</v>
      </c>
      <c r="AI627" s="317" t="b">
        <f t="shared" ca="1" si="193"/>
        <v>0</v>
      </c>
    </row>
    <row r="628" spans="1:35" x14ac:dyDescent="0.25">
      <c r="A628">
        <v>596</v>
      </c>
      <c r="B628" s="169">
        <f ca="1">OFFSET(InputPriceData!B$15,CalculationsAndCharts!$A628+$A$11,0,1,1)</f>
        <v>40977</v>
      </c>
      <c r="C628" s="3">
        <f ca="1">OFFSET(InputPriceData!G$15,CalculationsAndCharts!$A628+$A$11,IF($C$7,8,0),1,1)</f>
        <v>1951600</v>
      </c>
      <c r="D628" s="4">
        <f ca="1">OFFSET(InputPriceData!C$15,CalculationsAndCharts!$A628+$A$11,IF($C$7,8,0),1,1)</f>
        <v>51.86</v>
      </c>
      <c r="E628" s="4">
        <f ca="1">OFFSET(InputPriceData!D$15,CalculationsAndCharts!$A628+$A$11,IF($C$7,8,0),1,1)</f>
        <v>52</v>
      </c>
      <c r="F628" s="4">
        <f ca="1">OFFSET(InputPriceData!E$15,CalculationsAndCharts!$A628+$A$11,IF($C$7,8,0),1,1)</f>
        <v>51.45</v>
      </c>
      <c r="G628" s="4">
        <f ca="1">OFFSET(InputPriceData!F$15,CalculationsAndCharts!$A628+$A$11,IF($C$7,8,0),1,1)</f>
        <v>51.83</v>
      </c>
      <c r="H628" s="133"/>
      <c r="I628" s="133"/>
      <c r="J628" s="37">
        <f t="shared" ca="1" si="183"/>
        <v>2205</v>
      </c>
      <c r="K628" s="124">
        <f t="shared" ca="1" si="184"/>
        <v>1.1199999999999974</v>
      </c>
      <c r="L628" s="343">
        <f t="shared" ca="1" si="175"/>
        <v>0.17350345960804883</v>
      </c>
      <c r="M628" s="345">
        <f t="shared" ca="1" si="185"/>
        <v>0.54157444936725496</v>
      </c>
      <c r="N628" s="344">
        <f t="shared" ca="1" si="176"/>
        <v>0.32036862117620302</v>
      </c>
      <c r="O628" s="4"/>
      <c r="P628" s="4"/>
      <c r="Q628" s="3"/>
      <c r="S628" s="4"/>
      <c r="T628" s="4" t="b">
        <f t="shared" ca="1" si="177"/>
        <v>0</v>
      </c>
      <c r="U628" t="b">
        <f t="shared" ca="1" si="178"/>
        <v>0</v>
      </c>
      <c r="W628" s="317" t="b">
        <f t="shared" ca="1" si="179"/>
        <v>0</v>
      </c>
      <c r="X628" s="317" t="b">
        <f t="shared" ca="1" si="186"/>
        <v>1</v>
      </c>
      <c r="Y628" s="317" t="b">
        <f t="shared" ca="1" si="180"/>
        <v>0</v>
      </c>
      <c r="Z628" t="b">
        <f t="shared" ca="1" si="181"/>
        <v>0</v>
      </c>
      <c r="AA628" s="37" t="b">
        <f t="shared" ca="1" si="187"/>
        <v>0</v>
      </c>
      <c r="AB628" t="b">
        <f t="shared" ca="1" si="182"/>
        <v>0</v>
      </c>
      <c r="AD628" t="b">
        <f t="shared" ca="1" si="188"/>
        <v>0</v>
      </c>
      <c r="AE628" s="37" t="b">
        <f t="shared" ca="1" si="189"/>
        <v>0</v>
      </c>
      <c r="AF628" t="b">
        <f t="shared" ca="1" si="190"/>
        <v>0</v>
      </c>
      <c r="AG628" s="317" t="b">
        <f t="shared" ca="1" si="191"/>
        <v>0</v>
      </c>
      <c r="AH628" s="317" t="b">
        <f t="shared" ca="1" si="192"/>
        <v>1</v>
      </c>
      <c r="AI628" s="317" t="b">
        <f t="shared" ca="1" si="193"/>
        <v>0</v>
      </c>
    </row>
    <row r="629" spans="1:35" x14ac:dyDescent="0.25">
      <c r="A629">
        <v>597</v>
      </c>
      <c r="B629" s="169">
        <f ca="1">OFFSET(InputPriceData!B$15,CalculationsAndCharts!$A629+$A$11,0,1,1)</f>
        <v>40976</v>
      </c>
      <c r="C629" s="3">
        <f ca="1">OFFSET(InputPriceData!G$15,CalculationsAndCharts!$A629+$A$11,IF($C$7,8,0),1,1)</f>
        <v>2046300</v>
      </c>
      <c r="D629" s="4">
        <f ca="1">OFFSET(InputPriceData!C$15,CalculationsAndCharts!$A629+$A$11,IF($C$7,8,0),1,1)</f>
        <v>51.09</v>
      </c>
      <c r="E629" s="4">
        <f ca="1">OFFSET(InputPriceData!D$15,CalculationsAndCharts!$A629+$A$11,IF($C$7,8,0),1,1)</f>
        <v>51.85</v>
      </c>
      <c r="F629" s="4">
        <f ca="1">OFFSET(InputPriceData!E$15,CalculationsAndCharts!$A629+$A$11,IF($C$7,8,0),1,1)</f>
        <v>51.08</v>
      </c>
      <c r="G629" s="4">
        <f ca="1">OFFSET(InputPriceData!F$15,CalculationsAndCharts!$A629+$A$11,IF($C$7,8,0),1,1)</f>
        <v>51.72</v>
      </c>
      <c r="H629" s="133"/>
      <c r="I629" s="133"/>
      <c r="J629" s="37">
        <f t="shared" ca="1" si="183"/>
        <v>2204</v>
      </c>
      <c r="K629" s="124">
        <f t="shared" ca="1" si="184"/>
        <v>0.86999999999999744</v>
      </c>
      <c r="L629" s="343">
        <f t="shared" ca="1" si="175"/>
        <v>0.14822802030784851</v>
      </c>
      <c r="M629" s="345">
        <f t="shared" ca="1" si="185"/>
        <v>0.5464928853352724</v>
      </c>
      <c r="N629" s="344">
        <f t="shared" ca="1" si="176"/>
        <v>0.27123504127031933</v>
      </c>
      <c r="O629" s="4"/>
      <c r="P629" s="4"/>
      <c r="Q629" s="3"/>
      <c r="S629" s="4"/>
      <c r="T629" s="4" t="b">
        <f t="shared" ca="1" si="177"/>
        <v>0</v>
      </c>
      <c r="U629" t="b">
        <f t="shared" ca="1" si="178"/>
        <v>0</v>
      </c>
      <c r="W629" s="317" t="b">
        <f t="shared" ca="1" si="179"/>
        <v>0</v>
      </c>
      <c r="X629" s="317" t="b">
        <f t="shared" ca="1" si="186"/>
        <v>1</v>
      </c>
      <c r="Y629" s="317" t="b">
        <f t="shared" ca="1" si="180"/>
        <v>0</v>
      </c>
      <c r="Z629" t="b">
        <f t="shared" ca="1" si="181"/>
        <v>0</v>
      </c>
      <c r="AA629" s="37" t="b">
        <f t="shared" ca="1" si="187"/>
        <v>0</v>
      </c>
      <c r="AB629" t="b">
        <f t="shared" ca="1" si="182"/>
        <v>0</v>
      </c>
      <c r="AD629" t="b">
        <f t="shared" ca="1" si="188"/>
        <v>0</v>
      </c>
      <c r="AE629" s="37" t="b">
        <f t="shared" ca="1" si="189"/>
        <v>0</v>
      </c>
      <c r="AF629" t="b">
        <f t="shared" ca="1" si="190"/>
        <v>0</v>
      </c>
      <c r="AG629" s="317" t="b">
        <f t="shared" ca="1" si="191"/>
        <v>0</v>
      </c>
      <c r="AH629" s="317" t="b">
        <f t="shared" ca="1" si="192"/>
        <v>1</v>
      </c>
      <c r="AI629" s="317" t="b">
        <f t="shared" ca="1" si="193"/>
        <v>0</v>
      </c>
    </row>
    <row r="630" spans="1:35" x14ac:dyDescent="0.25">
      <c r="A630">
        <v>598</v>
      </c>
      <c r="B630" s="169">
        <f ca="1">OFFSET(InputPriceData!B$15,CalculationsAndCharts!$A630+$A$11,0,1,1)</f>
        <v>40975</v>
      </c>
      <c r="C630" s="3">
        <f ca="1">OFFSET(InputPriceData!G$15,CalculationsAndCharts!$A630+$A$11,IF($C$7,8,0),1,1)</f>
        <v>2000200</v>
      </c>
      <c r="D630" s="4">
        <f ca="1">OFFSET(InputPriceData!C$15,CalculationsAndCharts!$A630+$A$11,IF($C$7,8,0),1,1)</f>
        <v>50.68</v>
      </c>
      <c r="E630" s="4">
        <f ca="1">OFFSET(InputPriceData!D$15,CalculationsAndCharts!$A630+$A$11,IF($C$7,8,0),1,1)</f>
        <v>50.86</v>
      </c>
      <c r="F630" s="4">
        <f ca="1">OFFSET(InputPriceData!E$15,CalculationsAndCharts!$A630+$A$11,IF($C$7,8,0),1,1)</f>
        <v>50.46</v>
      </c>
      <c r="G630" s="4">
        <f ca="1">OFFSET(InputPriceData!F$15,CalculationsAndCharts!$A630+$A$11,IF($C$7,8,0),1,1)</f>
        <v>50.71</v>
      </c>
      <c r="H630" s="133"/>
      <c r="I630" s="133"/>
      <c r="J630" s="37">
        <f t="shared" ca="1" si="183"/>
        <v>2203</v>
      </c>
      <c r="K630" s="124">
        <f t="shared" ca="1" si="184"/>
        <v>-0.90999999999999659</v>
      </c>
      <c r="L630" s="343">
        <f t="shared" ca="1" si="175"/>
        <v>0.21314419886440478</v>
      </c>
      <c r="M630" s="345">
        <f t="shared" ca="1" si="185"/>
        <v>0.55145598923841821</v>
      </c>
      <c r="N630" s="344">
        <f t="shared" ca="1" si="176"/>
        <v>0.3865117126731456</v>
      </c>
      <c r="O630" s="4"/>
      <c r="P630" s="4"/>
      <c r="Q630" s="3"/>
      <c r="S630" s="4"/>
      <c r="T630" s="4" t="b">
        <f t="shared" ca="1" si="177"/>
        <v>0</v>
      </c>
      <c r="U630" t="b">
        <f t="shared" ca="1" si="178"/>
        <v>0</v>
      </c>
      <c r="W630" s="317" t="b">
        <f t="shared" ca="1" si="179"/>
        <v>0</v>
      </c>
      <c r="X630" s="317" t="b">
        <f t="shared" ca="1" si="186"/>
        <v>1</v>
      </c>
      <c r="Y630" s="317" t="b">
        <f t="shared" ca="1" si="180"/>
        <v>0</v>
      </c>
      <c r="Z630" t="b">
        <f t="shared" ca="1" si="181"/>
        <v>0</v>
      </c>
      <c r="AA630" s="37" t="b">
        <f t="shared" ca="1" si="187"/>
        <v>0</v>
      </c>
      <c r="AB630" t="b">
        <f t="shared" ca="1" si="182"/>
        <v>0</v>
      </c>
      <c r="AD630" t="b">
        <f t="shared" ca="1" si="188"/>
        <v>0</v>
      </c>
      <c r="AE630" s="37" t="b">
        <f t="shared" ca="1" si="189"/>
        <v>0</v>
      </c>
      <c r="AF630" t="b">
        <f t="shared" ca="1" si="190"/>
        <v>0</v>
      </c>
      <c r="AG630" s="317" t="b">
        <f t="shared" ca="1" si="191"/>
        <v>0</v>
      </c>
      <c r="AH630" s="317" t="b">
        <f t="shared" ca="1" si="192"/>
        <v>1</v>
      </c>
      <c r="AI630" s="317" t="b">
        <f t="shared" ca="1" si="193"/>
        <v>0</v>
      </c>
    </row>
    <row r="631" spans="1:35" x14ac:dyDescent="0.25">
      <c r="A631">
        <v>599</v>
      </c>
      <c r="B631" s="169">
        <f ca="1">OFFSET(InputPriceData!B$15,CalculationsAndCharts!$A631+$A$11,0,1,1)</f>
        <v>40974</v>
      </c>
      <c r="C631" s="3">
        <f ca="1">OFFSET(InputPriceData!G$15,CalculationsAndCharts!$A631+$A$11,IF($C$7,8,0),1,1)</f>
        <v>3107500</v>
      </c>
      <c r="D631" s="4">
        <f ca="1">OFFSET(InputPriceData!C$15,CalculationsAndCharts!$A631+$A$11,IF($C$7,8,0),1,1)</f>
        <v>51.22</v>
      </c>
      <c r="E631" s="4">
        <f ca="1">OFFSET(InputPriceData!D$15,CalculationsAndCharts!$A631+$A$11,IF($C$7,8,0),1,1)</f>
        <v>51.61</v>
      </c>
      <c r="F631" s="4">
        <f ca="1">OFFSET(InputPriceData!E$15,CalculationsAndCharts!$A631+$A$11,IF($C$7,8,0),1,1)</f>
        <v>50.63</v>
      </c>
      <c r="G631" s="4">
        <f ca="1">OFFSET(InputPriceData!F$15,CalculationsAndCharts!$A631+$A$11,IF($C$7,8,0),1,1)</f>
        <v>50.85</v>
      </c>
      <c r="H631" s="133"/>
      <c r="I631" s="133"/>
      <c r="J631" s="37">
        <f t="shared" ca="1" si="183"/>
        <v>2202</v>
      </c>
      <c r="K631" s="124">
        <f t="shared" ca="1" si="184"/>
        <v>-0.51999999999999602</v>
      </c>
      <c r="L631" s="343">
        <f t="shared" ca="1" si="175"/>
        <v>0.28564155456002344</v>
      </c>
      <c r="M631" s="345">
        <f t="shared" ca="1" si="185"/>
        <v>0.55646416673906984</v>
      </c>
      <c r="N631" s="344">
        <f t="shared" ca="1" si="176"/>
        <v>0.51331527101539831</v>
      </c>
      <c r="O631" s="4"/>
      <c r="P631" s="4"/>
      <c r="Q631" s="3"/>
      <c r="S631" s="4"/>
      <c r="T631" s="4" t="b">
        <f t="shared" ca="1" si="177"/>
        <v>0</v>
      </c>
      <c r="U631" t="b">
        <f t="shared" ca="1" si="178"/>
        <v>0</v>
      </c>
      <c r="W631" s="317" t="b">
        <f t="shared" ca="1" si="179"/>
        <v>0</v>
      </c>
      <c r="X631" s="317" t="b">
        <f t="shared" ca="1" si="186"/>
        <v>1</v>
      </c>
      <c r="Y631" s="317" t="b">
        <f t="shared" ca="1" si="180"/>
        <v>0</v>
      </c>
      <c r="Z631" t="b">
        <f t="shared" ca="1" si="181"/>
        <v>0</v>
      </c>
      <c r="AA631" s="37" t="b">
        <f t="shared" ca="1" si="187"/>
        <v>0</v>
      </c>
      <c r="AB631" t="b">
        <f t="shared" ca="1" si="182"/>
        <v>0</v>
      </c>
      <c r="AD631" t="b">
        <f t="shared" ca="1" si="188"/>
        <v>0</v>
      </c>
      <c r="AE631" s="37" t="b">
        <f t="shared" ca="1" si="189"/>
        <v>0</v>
      </c>
      <c r="AF631" t="b">
        <f t="shared" ca="1" si="190"/>
        <v>0</v>
      </c>
      <c r="AG631" s="317" t="b">
        <f t="shared" ca="1" si="191"/>
        <v>0</v>
      </c>
      <c r="AH631" s="317" t="b">
        <f t="shared" ca="1" si="192"/>
        <v>1</v>
      </c>
      <c r="AI631" s="317" t="b">
        <f t="shared" ca="1" si="193"/>
        <v>0</v>
      </c>
    </row>
    <row r="632" spans="1:35" x14ac:dyDescent="0.25">
      <c r="A632">
        <v>600</v>
      </c>
      <c r="B632" s="169">
        <f ca="1">OFFSET(InputPriceData!B$15,CalculationsAndCharts!$A632+$A$11,0,1,1)</f>
        <v>40973</v>
      </c>
      <c r="C632" s="3">
        <f ca="1">OFFSET(InputPriceData!G$15,CalculationsAndCharts!$A632+$A$11,IF($C$7,8,0),1,1)</f>
        <v>3805600</v>
      </c>
      <c r="D632" s="4">
        <f ca="1">OFFSET(InputPriceData!C$15,CalculationsAndCharts!$A632+$A$11,IF($C$7,8,0),1,1)</f>
        <v>51.53</v>
      </c>
      <c r="E632" s="4">
        <f ca="1">OFFSET(InputPriceData!D$15,CalculationsAndCharts!$A632+$A$11,IF($C$7,8,0),1,1)</f>
        <v>52.28</v>
      </c>
      <c r="F632" s="4">
        <f ca="1">OFFSET(InputPriceData!E$15,CalculationsAndCharts!$A632+$A$11,IF($C$7,8,0),1,1)</f>
        <v>51.15</v>
      </c>
      <c r="G632" s="4">
        <f ca="1">OFFSET(InputPriceData!F$15,CalculationsAndCharts!$A632+$A$11,IF($C$7,8,0),1,1)</f>
        <v>51.62</v>
      </c>
      <c r="H632" s="133"/>
      <c r="I632" s="133"/>
      <c r="J632" s="37">
        <f t="shared" ca="1" si="183"/>
        <v>2201</v>
      </c>
      <c r="K632" s="124">
        <f t="shared" ca="1" si="184"/>
        <v>0.61999999999999744</v>
      </c>
      <c r="L632" s="343">
        <f t="shared" ca="1" si="175"/>
        <v>0.27539963792810529</v>
      </c>
      <c r="M632" s="345">
        <f t="shared" ca="1" si="185"/>
        <v>0.56151782718372334</v>
      </c>
      <c r="N632" s="344">
        <f t="shared" ca="1" si="176"/>
        <v>0.49045573371973661</v>
      </c>
      <c r="O632" s="4"/>
      <c r="P632" s="4"/>
      <c r="Q632" s="3"/>
      <c r="S632" s="4"/>
      <c r="T632" s="4" t="b">
        <f t="shared" ca="1" si="177"/>
        <v>0</v>
      </c>
      <c r="U632" t="b">
        <f t="shared" ca="1" si="178"/>
        <v>0</v>
      </c>
      <c r="W632" s="317" t="b">
        <f t="shared" ca="1" si="179"/>
        <v>0</v>
      </c>
      <c r="X632" s="317" t="b">
        <f t="shared" ca="1" si="186"/>
        <v>1</v>
      </c>
      <c r="Y632" s="317" t="b">
        <f t="shared" ca="1" si="180"/>
        <v>0</v>
      </c>
      <c r="Z632" t="b">
        <f t="shared" ca="1" si="181"/>
        <v>0</v>
      </c>
      <c r="AA632" s="37" t="b">
        <f t="shared" ca="1" si="187"/>
        <v>0</v>
      </c>
      <c r="AB632" t="b">
        <f t="shared" ca="1" si="182"/>
        <v>0</v>
      </c>
      <c r="AD632" t="b">
        <f t="shared" ca="1" si="188"/>
        <v>0</v>
      </c>
      <c r="AE632" s="37" t="b">
        <f t="shared" ca="1" si="189"/>
        <v>0</v>
      </c>
      <c r="AF632" t="b">
        <f t="shared" ca="1" si="190"/>
        <v>0</v>
      </c>
      <c r="AG632" s="317" t="b">
        <f t="shared" ca="1" si="191"/>
        <v>0</v>
      </c>
      <c r="AH632" s="317" t="b">
        <f t="shared" ca="1" si="192"/>
        <v>1</v>
      </c>
      <c r="AI632" s="317" t="b">
        <f t="shared" ca="1" si="193"/>
        <v>0</v>
      </c>
    </row>
    <row r="633" spans="1:35" x14ac:dyDescent="0.25">
      <c r="A633">
        <v>601</v>
      </c>
      <c r="B633" s="169">
        <f ca="1">OFFSET(InputPriceData!B$15,CalculationsAndCharts!$A633+$A$11,0,1,1)</f>
        <v>40970</v>
      </c>
      <c r="C633" s="3">
        <f ca="1">OFFSET(InputPriceData!G$15,CalculationsAndCharts!$A633+$A$11,IF($C$7,8,0),1,1)</f>
        <v>2722100</v>
      </c>
      <c r="D633" s="4">
        <f ca="1">OFFSET(InputPriceData!C$15,CalculationsAndCharts!$A633+$A$11,IF($C$7,8,0),1,1)</f>
        <v>51.1</v>
      </c>
      <c r="E633" s="4">
        <f ca="1">OFFSET(InputPriceData!D$15,CalculationsAndCharts!$A633+$A$11,IF($C$7,8,0),1,1)</f>
        <v>51.5</v>
      </c>
      <c r="F633" s="4">
        <f ca="1">OFFSET(InputPriceData!E$15,CalculationsAndCharts!$A633+$A$11,IF($C$7,8,0),1,1)</f>
        <v>50.96</v>
      </c>
      <c r="G633" s="4">
        <f ca="1">OFFSET(InputPriceData!F$15,CalculationsAndCharts!$A633+$A$11,IF($C$7,8,0),1,1)</f>
        <v>51.37</v>
      </c>
      <c r="H633" s="133"/>
      <c r="I633" s="133"/>
      <c r="J633" s="37">
        <f t="shared" ca="1" si="183"/>
        <v>2200</v>
      </c>
      <c r="K633" s="124">
        <f t="shared" ca="1" si="184"/>
        <v>0.84999999999999432</v>
      </c>
      <c r="L633" s="343">
        <f t="shared" ca="1" si="175"/>
        <v>0.23165904928347467</v>
      </c>
      <c r="M633" s="345">
        <f t="shared" ca="1" si="185"/>
        <v>0.56661738363645142</v>
      </c>
      <c r="N633" s="344">
        <f t="shared" ca="1" si="176"/>
        <v>0.40884564429832232</v>
      </c>
      <c r="O633" s="4"/>
      <c r="P633" s="4"/>
      <c r="Q633" s="3"/>
      <c r="S633" s="4"/>
      <c r="T633" s="4" t="b">
        <f t="shared" ca="1" si="177"/>
        <v>0</v>
      </c>
      <c r="U633" t="b">
        <f t="shared" ca="1" si="178"/>
        <v>0</v>
      </c>
      <c r="W633" s="317" t="b">
        <f t="shared" ca="1" si="179"/>
        <v>0</v>
      </c>
      <c r="X633" s="317" t="b">
        <f t="shared" ca="1" si="186"/>
        <v>1</v>
      </c>
      <c r="Y633" s="317" t="b">
        <f t="shared" ca="1" si="180"/>
        <v>0</v>
      </c>
      <c r="Z633" t="b">
        <f t="shared" ca="1" si="181"/>
        <v>0</v>
      </c>
      <c r="AA633" s="37" t="b">
        <f t="shared" ca="1" si="187"/>
        <v>0</v>
      </c>
      <c r="AB633" t="b">
        <f t="shared" ca="1" si="182"/>
        <v>0</v>
      </c>
      <c r="AD633" t="b">
        <f t="shared" ca="1" si="188"/>
        <v>0</v>
      </c>
      <c r="AE633" s="37" t="b">
        <f t="shared" ca="1" si="189"/>
        <v>0</v>
      </c>
      <c r="AF633" t="b">
        <f t="shared" ca="1" si="190"/>
        <v>0</v>
      </c>
      <c r="AG633" s="317" t="b">
        <f t="shared" ca="1" si="191"/>
        <v>0</v>
      </c>
      <c r="AH633" s="317" t="b">
        <f t="shared" ca="1" si="192"/>
        <v>1</v>
      </c>
      <c r="AI633" s="317" t="b">
        <f t="shared" ca="1" si="193"/>
        <v>0</v>
      </c>
    </row>
    <row r="634" spans="1:35" x14ac:dyDescent="0.25">
      <c r="A634">
        <v>602</v>
      </c>
      <c r="B634" s="169">
        <f ca="1">OFFSET(InputPriceData!B$15,CalculationsAndCharts!$A634+$A$11,0,1,1)</f>
        <v>40969</v>
      </c>
      <c r="C634" s="3">
        <f ca="1">OFFSET(InputPriceData!G$15,CalculationsAndCharts!$A634+$A$11,IF($C$7,8,0),1,1)</f>
        <v>3494600</v>
      </c>
      <c r="D634" s="4">
        <f ca="1">OFFSET(InputPriceData!C$15,CalculationsAndCharts!$A634+$A$11,IF($C$7,8,0),1,1)</f>
        <v>50.26</v>
      </c>
      <c r="E634" s="4">
        <f ca="1">OFFSET(InputPriceData!D$15,CalculationsAndCharts!$A634+$A$11,IF($C$7,8,0),1,1)</f>
        <v>51.42</v>
      </c>
      <c r="F634" s="4">
        <f ca="1">OFFSET(InputPriceData!E$15,CalculationsAndCharts!$A634+$A$11,IF($C$7,8,0),1,1)</f>
        <v>50.2</v>
      </c>
      <c r="G634" s="4">
        <f ca="1">OFFSET(InputPriceData!F$15,CalculationsAndCharts!$A634+$A$11,IF($C$7,8,0),1,1)</f>
        <v>51</v>
      </c>
      <c r="H634" s="133"/>
      <c r="I634" s="133"/>
      <c r="J634" s="37">
        <f t="shared" ca="1" si="183"/>
        <v>2199</v>
      </c>
      <c r="K634" s="124">
        <f t="shared" ca="1" si="184"/>
        <v>0.32999999999999829</v>
      </c>
      <c r="L634" s="343">
        <f t="shared" ca="1" si="175"/>
        <v>0.22547016407529116</v>
      </c>
      <c r="M634" s="345">
        <f t="shared" ca="1" si="185"/>
        <v>0.57176325291266539</v>
      </c>
      <c r="N634" s="344">
        <f t="shared" ca="1" si="176"/>
        <v>0.39434182404466428</v>
      </c>
      <c r="O634" s="4"/>
      <c r="P634" s="4"/>
      <c r="Q634" s="3"/>
      <c r="S634" s="4"/>
      <c r="T634" s="4" t="b">
        <f t="shared" ca="1" si="177"/>
        <v>0</v>
      </c>
      <c r="U634" t="b">
        <f t="shared" ca="1" si="178"/>
        <v>0</v>
      </c>
      <c r="W634" s="317" t="b">
        <f t="shared" ca="1" si="179"/>
        <v>0</v>
      </c>
      <c r="X634" s="317" t="b">
        <f t="shared" ca="1" si="186"/>
        <v>1</v>
      </c>
      <c r="Y634" s="317" t="b">
        <f t="shared" ca="1" si="180"/>
        <v>0</v>
      </c>
      <c r="Z634" t="b">
        <f t="shared" ca="1" si="181"/>
        <v>0</v>
      </c>
      <c r="AA634" s="37" t="b">
        <f t="shared" ca="1" si="187"/>
        <v>0</v>
      </c>
      <c r="AB634" t="b">
        <f t="shared" ca="1" si="182"/>
        <v>0</v>
      </c>
      <c r="AD634" t="b">
        <f t="shared" ca="1" si="188"/>
        <v>0</v>
      </c>
      <c r="AE634" s="37" t="b">
        <f t="shared" ca="1" si="189"/>
        <v>0</v>
      </c>
      <c r="AF634" t="b">
        <f t="shared" ca="1" si="190"/>
        <v>0</v>
      </c>
      <c r="AG634" s="317" t="b">
        <f t="shared" ca="1" si="191"/>
        <v>0</v>
      </c>
      <c r="AH634" s="317" t="b">
        <f t="shared" ca="1" si="192"/>
        <v>1</v>
      </c>
      <c r="AI634" s="317" t="b">
        <f t="shared" ca="1" si="193"/>
        <v>0</v>
      </c>
    </row>
    <row r="635" spans="1:35" x14ac:dyDescent="0.25">
      <c r="A635">
        <v>603</v>
      </c>
      <c r="B635" s="169">
        <f ca="1">OFFSET(InputPriceData!B$15,CalculationsAndCharts!$A635+$A$11,0,1,1)</f>
        <v>40968</v>
      </c>
      <c r="C635" s="3">
        <f ca="1">OFFSET(InputPriceData!G$15,CalculationsAndCharts!$A635+$A$11,IF($C$7,8,0),1,1)</f>
        <v>2902500</v>
      </c>
      <c r="D635" s="4">
        <f ca="1">OFFSET(InputPriceData!C$15,CalculationsAndCharts!$A635+$A$11,IF($C$7,8,0),1,1)</f>
        <v>50.65</v>
      </c>
      <c r="E635" s="4">
        <f ca="1">OFFSET(InputPriceData!D$15,CalculationsAndCharts!$A635+$A$11,IF($C$7,8,0),1,1)</f>
        <v>51.08</v>
      </c>
      <c r="F635" s="4">
        <f ca="1">OFFSET(InputPriceData!E$15,CalculationsAndCharts!$A635+$A$11,IF($C$7,8,0),1,1)</f>
        <v>50.38</v>
      </c>
      <c r="G635" s="4">
        <f ca="1">OFFSET(InputPriceData!F$15,CalculationsAndCharts!$A635+$A$11,IF($C$7,8,0),1,1)</f>
        <v>50.52</v>
      </c>
      <c r="H635" s="133"/>
      <c r="I635" s="133"/>
      <c r="J635" s="37">
        <f t="shared" ca="1" si="183"/>
        <v>2198</v>
      </c>
      <c r="K635" s="124">
        <f t="shared" ca="1" si="184"/>
        <v>-0.32000000000000028</v>
      </c>
      <c r="L635" s="343">
        <f t="shared" ca="1" si="175"/>
        <v>0.2607323168564657</v>
      </c>
      <c r="M635" s="345">
        <f t="shared" ca="1" si="185"/>
        <v>0.57695585561318408</v>
      </c>
      <c r="N635" s="344">
        <f t="shared" ca="1" si="176"/>
        <v>0.45191033996762453</v>
      </c>
      <c r="O635" s="4"/>
      <c r="P635" s="4"/>
      <c r="Q635" s="3"/>
      <c r="S635" s="4"/>
      <c r="T635" s="4" t="b">
        <f t="shared" ca="1" si="177"/>
        <v>0</v>
      </c>
      <c r="U635" t="b">
        <f t="shared" ca="1" si="178"/>
        <v>0</v>
      </c>
      <c r="W635" s="317" t="b">
        <f t="shared" ca="1" si="179"/>
        <v>0</v>
      </c>
      <c r="X635" s="317" t="b">
        <f t="shared" ca="1" si="186"/>
        <v>1</v>
      </c>
      <c r="Y635" s="317" t="b">
        <f t="shared" ca="1" si="180"/>
        <v>0</v>
      </c>
      <c r="Z635" t="b">
        <f t="shared" ca="1" si="181"/>
        <v>0</v>
      </c>
      <c r="AA635" s="37" t="b">
        <f t="shared" ca="1" si="187"/>
        <v>0</v>
      </c>
      <c r="AB635" t="b">
        <f t="shared" ca="1" si="182"/>
        <v>0</v>
      </c>
      <c r="AD635" t="b">
        <f t="shared" ca="1" si="188"/>
        <v>0</v>
      </c>
      <c r="AE635" s="37" t="b">
        <f t="shared" ca="1" si="189"/>
        <v>0</v>
      </c>
      <c r="AF635" t="b">
        <f t="shared" ca="1" si="190"/>
        <v>0</v>
      </c>
      <c r="AG635" s="317" t="b">
        <f t="shared" ca="1" si="191"/>
        <v>0</v>
      </c>
      <c r="AH635" s="317" t="b">
        <f t="shared" ca="1" si="192"/>
        <v>1</v>
      </c>
      <c r="AI635" s="317" t="b">
        <f t="shared" ca="1" si="193"/>
        <v>0</v>
      </c>
    </row>
    <row r="636" spans="1:35" x14ac:dyDescent="0.25">
      <c r="A636">
        <v>604</v>
      </c>
      <c r="B636" s="169">
        <f ca="1">OFFSET(InputPriceData!B$15,CalculationsAndCharts!$A636+$A$11,0,1,1)</f>
        <v>40967</v>
      </c>
      <c r="C636" s="3">
        <f ca="1">OFFSET(InputPriceData!G$15,CalculationsAndCharts!$A636+$A$11,IF($C$7,8,0),1,1)</f>
        <v>1610800</v>
      </c>
      <c r="D636" s="4">
        <f ca="1">OFFSET(InputPriceData!C$15,CalculationsAndCharts!$A636+$A$11,IF($C$7,8,0),1,1)</f>
        <v>50.99</v>
      </c>
      <c r="E636" s="4">
        <f ca="1">OFFSET(InputPriceData!D$15,CalculationsAndCharts!$A636+$A$11,IF($C$7,8,0),1,1)</f>
        <v>50.99</v>
      </c>
      <c r="F636" s="4">
        <f ca="1">OFFSET(InputPriceData!E$15,CalculationsAndCharts!$A636+$A$11,IF($C$7,8,0),1,1)</f>
        <v>50.56</v>
      </c>
      <c r="G636" s="4">
        <f ca="1">OFFSET(InputPriceData!F$15,CalculationsAndCharts!$A636+$A$11,IF($C$7,8,0),1,1)</f>
        <v>50.67</v>
      </c>
      <c r="H636" s="133"/>
      <c r="I636" s="133"/>
      <c r="J636" s="37">
        <f t="shared" ca="1" si="183"/>
        <v>2197</v>
      </c>
      <c r="K636" s="124">
        <f t="shared" ca="1" si="184"/>
        <v>-0.10999999999999943</v>
      </c>
      <c r="L636" s="343">
        <f t="shared" ca="1" si="175"/>
        <v>0.28420790262038409</v>
      </c>
      <c r="M636" s="345">
        <f t="shared" ca="1" si="185"/>
        <v>0.5821956161586116</v>
      </c>
      <c r="N636" s="344">
        <f t="shared" ca="1" si="176"/>
        <v>0.48816565211469293</v>
      </c>
      <c r="O636" s="4"/>
      <c r="P636" s="4"/>
      <c r="Q636" s="3"/>
      <c r="S636" s="4"/>
      <c r="T636" s="4" t="b">
        <f t="shared" ca="1" si="177"/>
        <v>0</v>
      </c>
      <c r="U636" t="b">
        <f t="shared" ca="1" si="178"/>
        <v>0</v>
      </c>
      <c r="W636" s="317" t="b">
        <f t="shared" ca="1" si="179"/>
        <v>0</v>
      </c>
      <c r="X636" s="317" t="b">
        <f t="shared" ca="1" si="186"/>
        <v>1</v>
      </c>
      <c r="Y636" s="317" t="b">
        <f t="shared" ca="1" si="180"/>
        <v>0</v>
      </c>
      <c r="Z636" t="b">
        <f t="shared" ca="1" si="181"/>
        <v>0</v>
      </c>
      <c r="AA636" s="37" t="b">
        <f t="shared" ca="1" si="187"/>
        <v>0</v>
      </c>
      <c r="AB636" t="b">
        <f t="shared" ca="1" si="182"/>
        <v>0</v>
      </c>
      <c r="AD636" t="b">
        <f t="shared" ca="1" si="188"/>
        <v>0</v>
      </c>
      <c r="AE636" s="37" t="b">
        <f t="shared" ca="1" si="189"/>
        <v>0</v>
      </c>
      <c r="AF636" t="b">
        <f t="shared" ca="1" si="190"/>
        <v>0</v>
      </c>
      <c r="AG636" s="317" t="b">
        <f t="shared" ca="1" si="191"/>
        <v>0</v>
      </c>
      <c r="AH636" s="317" t="b">
        <f t="shared" ca="1" si="192"/>
        <v>1</v>
      </c>
      <c r="AI636" s="317" t="b">
        <f t="shared" ca="1" si="193"/>
        <v>0</v>
      </c>
    </row>
    <row r="637" spans="1:35" x14ac:dyDescent="0.25">
      <c r="A637">
        <v>605</v>
      </c>
      <c r="B637" s="169">
        <f ca="1">OFFSET(InputPriceData!B$15,CalculationsAndCharts!$A637+$A$11,0,1,1)</f>
        <v>40966</v>
      </c>
      <c r="C637" s="3">
        <f ca="1">OFFSET(InputPriceData!G$15,CalculationsAndCharts!$A637+$A$11,IF($C$7,8,0),1,1)</f>
        <v>4188400</v>
      </c>
      <c r="D637" s="4">
        <f ca="1">OFFSET(InputPriceData!C$15,CalculationsAndCharts!$A637+$A$11,IF($C$7,8,0),1,1)</f>
        <v>50.41</v>
      </c>
      <c r="E637" s="4">
        <f ca="1">OFFSET(InputPriceData!D$15,CalculationsAndCharts!$A637+$A$11,IF($C$7,8,0),1,1)</f>
        <v>51.06</v>
      </c>
      <c r="F637" s="4">
        <f ca="1">OFFSET(InputPriceData!E$15,CalculationsAndCharts!$A637+$A$11,IF($C$7,8,0),1,1)</f>
        <v>50.24</v>
      </c>
      <c r="G637" s="4">
        <f ca="1">OFFSET(InputPriceData!F$15,CalculationsAndCharts!$A637+$A$11,IF($C$7,8,0),1,1)</f>
        <v>50.84</v>
      </c>
      <c r="H637" s="133"/>
      <c r="I637" s="133"/>
      <c r="J637" s="37">
        <f t="shared" ca="1" si="183"/>
        <v>2196</v>
      </c>
      <c r="K637" s="124">
        <f t="shared" ca="1" si="184"/>
        <v>0.48000000000000398</v>
      </c>
      <c r="L637" s="343">
        <f t="shared" ca="1" si="175"/>
        <v>0.25930729703211269</v>
      </c>
      <c r="M637" s="345">
        <f t="shared" ca="1" si="185"/>
        <v>0.5874829628240279</v>
      </c>
      <c r="N637" s="344">
        <f t="shared" ca="1" si="176"/>
        <v>0.44138692258516521</v>
      </c>
      <c r="O637" s="4"/>
      <c r="P637" s="4"/>
      <c r="Q637" s="3"/>
      <c r="S637" s="4"/>
      <c r="T637" s="4" t="b">
        <f t="shared" ca="1" si="177"/>
        <v>0</v>
      </c>
      <c r="U637" t="b">
        <f t="shared" ca="1" si="178"/>
        <v>0</v>
      </c>
      <c r="W637" s="317" t="b">
        <f t="shared" ca="1" si="179"/>
        <v>0</v>
      </c>
      <c r="X637" s="317" t="b">
        <f t="shared" ca="1" si="186"/>
        <v>1</v>
      </c>
      <c r="Y637" s="317" t="b">
        <f t="shared" ca="1" si="180"/>
        <v>0</v>
      </c>
      <c r="Z637" t="b">
        <f t="shared" ca="1" si="181"/>
        <v>0</v>
      </c>
      <c r="AA637" s="37" t="b">
        <f t="shared" ca="1" si="187"/>
        <v>0</v>
      </c>
      <c r="AB637" t="b">
        <f t="shared" ca="1" si="182"/>
        <v>0</v>
      </c>
      <c r="AD637" t="b">
        <f t="shared" ca="1" si="188"/>
        <v>0</v>
      </c>
      <c r="AE637" s="37" t="b">
        <f t="shared" ca="1" si="189"/>
        <v>0</v>
      </c>
      <c r="AF637" t="b">
        <f t="shared" ca="1" si="190"/>
        <v>0</v>
      </c>
      <c r="AG637" s="317" t="b">
        <f t="shared" ca="1" si="191"/>
        <v>0</v>
      </c>
      <c r="AH637" s="317" t="b">
        <f t="shared" ca="1" si="192"/>
        <v>1</v>
      </c>
      <c r="AI637" s="317" t="b">
        <f t="shared" ca="1" si="193"/>
        <v>0</v>
      </c>
    </row>
    <row r="638" spans="1:35" x14ac:dyDescent="0.25">
      <c r="A638">
        <v>606</v>
      </c>
      <c r="B638" s="169">
        <f ca="1">OFFSET(InputPriceData!B$15,CalculationsAndCharts!$A638+$A$11,0,1,1)</f>
        <v>40963</v>
      </c>
      <c r="C638" s="3">
        <f ca="1">OFFSET(InputPriceData!G$15,CalculationsAndCharts!$A638+$A$11,IF($C$7,8,0),1,1)</f>
        <v>1748500</v>
      </c>
      <c r="D638" s="4">
        <f ca="1">OFFSET(InputPriceData!C$15,CalculationsAndCharts!$A638+$A$11,IF($C$7,8,0),1,1)</f>
        <v>50.36</v>
      </c>
      <c r="E638" s="4">
        <f ca="1">OFFSET(InputPriceData!D$15,CalculationsAndCharts!$A638+$A$11,IF($C$7,8,0),1,1)</f>
        <v>51.2</v>
      </c>
      <c r="F638" s="4">
        <f ca="1">OFFSET(InputPriceData!E$15,CalculationsAndCharts!$A638+$A$11,IF($C$7,8,0),1,1)</f>
        <v>50.31</v>
      </c>
      <c r="G638" s="4">
        <f ca="1">OFFSET(InputPriceData!F$15,CalculationsAndCharts!$A638+$A$11,IF($C$7,8,0),1,1)</f>
        <v>50.78</v>
      </c>
      <c r="H638" s="133"/>
      <c r="I638" s="133"/>
      <c r="J638" s="37">
        <f t="shared" ca="1" si="183"/>
        <v>2195</v>
      </c>
      <c r="K638" s="124">
        <f t="shared" ca="1" si="184"/>
        <v>0.37000000000000455</v>
      </c>
      <c r="L638" s="343">
        <f t="shared" ca="1" si="175"/>
        <v>0.21132529327007407</v>
      </c>
      <c r="M638" s="345">
        <f t="shared" ca="1" si="185"/>
        <v>0.5928183277739939</v>
      </c>
      <c r="N638" s="344">
        <f t="shared" ca="1" si="176"/>
        <v>0.35647564079806882</v>
      </c>
      <c r="O638" s="4"/>
      <c r="P638" s="4"/>
      <c r="Q638" s="3"/>
      <c r="S638" s="4"/>
      <c r="T638" s="4" t="b">
        <f t="shared" ca="1" si="177"/>
        <v>0</v>
      </c>
      <c r="U638" t="b">
        <f t="shared" ca="1" si="178"/>
        <v>0</v>
      </c>
      <c r="W638" s="317" t="b">
        <f t="shared" ca="1" si="179"/>
        <v>0</v>
      </c>
      <c r="X638" s="317" t="b">
        <f t="shared" ca="1" si="186"/>
        <v>1</v>
      </c>
      <c r="Y638" s="317" t="b">
        <f t="shared" ca="1" si="180"/>
        <v>0</v>
      </c>
      <c r="Z638" t="b">
        <f t="shared" ca="1" si="181"/>
        <v>0</v>
      </c>
      <c r="AA638" s="37" t="b">
        <f t="shared" ca="1" si="187"/>
        <v>0</v>
      </c>
      <c r="AB638" t="b">
        <f t="shared" ca="1" si="182"/>
        <v>0</v>
      </c>
      <c r="AD638" t="b">
        <f t="shared" ca="1" si="188"/>
        <v>0</v>
      </c>
      <c r="AE638" s="37" t="b">
        <f t="shared" ca="1" si="189"/>
        <v>0</v>
      </c>
      <c r="AF638" t="b">
        <f t="shared" ca="1" si="190"/>
        <v>0</v>
      </c>
      <c r="AG638" s="317" t="b">
        <f t="shared" ca="1" si="191"/>
        <v>0</v>
      </c>
      <c r="AH638" s="317" t="b">
        <f t="shared" ca="1" si="192"/>
        <v>1</v>
      </c>
      <c r="AI638" s="317" t="b">
        <f t="shared" ca="1" si="193"/>
        <v>0</v>
      </c>
    </row>
    <row r="639" spans="1:35" x14ac:dyDescent="0.25">
      <c r="A639">
        <v>607</v>
      </c>
      <c r="B639" s="169">
        <f ca="1">OFFSET(InputPriceData!B$15,CalculationsAndCharts!$A639+$A$11,0,1,1)</f>
        <v>40962</v>
      </c>
      <c r="C639" s="3">
        <f ca="1">OFFSET(InputPriceData!G$15,CalculationsAndCharts!$A639+$A$11,IF($C$7,8,0),1,1)</f>
        <v>2129300</v>
      </c>
      <c r="D639" s="4">
        <f ca="1">OFFSET(InputPriceData!C$15,CalculationsAndCharts!$A639+$A$11,IF($C$7,8,0),1,1)</f>
        <v>50.26</v>
      </c>
      <c r="E639" s="4">
        <f ca="1">OFFSET(InputPriceData!D$15,CalculationsAndCharts!$A639+$A$11,IF($C$7,8,0),1,1)</f>
        <v>50.53</v>
      </c>
      <c r="F639" s="4">
        <f ca="1">OFFSET(InputPriceData!E$15,CalculationsAndCharts!$A639+$A$11,IF($C$7,8,0),1,1)</f>
        <v>50.23</v>
      </c>
      <c r="G639" s="4">
        <f ca="1">OFFSET(InputPriceData!F$15,CalculationsAndCharts!$A639+$A$11,IF($C$7,8,0),1,1)</f>
        <v>50.36</v>
      </c>
      <c r="H639" s="133"/>
      <c r="I639" s="133"/>
      <c r="J639" s="37">
        <f t="shared" ca="1" si="183"/>
        <v>2194</v>
      </c>
      <c r="K639" s="124">
        <f t="shared" ca="1" si="184"/>
        <v>0.21999999999999886</v>
      </c>
      <c r="L639" s="343">
        <f t="shared" ca="1" si="175"/>
        <v>0.16283420760283587</v>
      </c>
      <c r="M639" s="345">
        <f t="shared" ca="1" si="185"/>
        <v>0.59820214709787478</v>
      </c>
      <c r="N639" s="344">
        <f t="shared" ca="1" si="176"/>
        <v>0.27220598988621447</v>
      </c>
      <c r="O639" s="4"/>
      <c r="P639" s="4"/>
      <c r="Q639" s="3"/>
      <c r="S639" s="4"/>
      <c r="T639" s="4" t="b">
        <f t="shared" ca="1" si="177"/>
        <v>0</v>
      </c>
      <c r="U639" t="b">
        <f t="shared" ca="1" si="178"/>
        <v>0</v>
      </c>
      <c r="W639" s="317" t="b">
        <f t="shared" ca="1" si="179"/>
        <v>0</v>
      </c>
      <c r="X639" s="317" t="b">
        <f t="shared" ca="1" si="186"/>
        <v>1</v>
      </c>
      <c r="Y639" s="317" t="b">
        <f t="shared" ca="1" si="180"/>
        <v>0</v>
      </c>
      <c r="Z639" t="b">
        <f t="shared" ca="1" si="181"/>
        <v>0</v>
      </c>
      <c r="AA639" s="37" t="b">
        <f t="shared" ca="1" si="187"/>
        <v>0</v>
      </c>
      <c r="AB639" t="b">
        <f t="shared" ca="1" si="182"/>
        <v>0</v>
      </c>
      <c r="AD639" t="b">
        <f t="shared" ca="1" si="188"/>
        <v>0</v>
      </c>
      <c r="AE639" s="37" t="b">
        <f t="shared" ca="1" si="189"/>
        <v>0</v>
      </c>
      <c r="AF639" t="b">
        <f t="shared" ca="1" si="190"/>
        <v>0</v>
      </c>
      <c r="AG639" s="317" t="b">
        <f t="shared" ca="1" si="191"/>
        <v>0</v>
      </c>
      <c r="AH639" s="317" t="b">
        <f t="shared" ca="1" si="192"/>
        <v>1</v>
      </c>
      <c r="AI639" s="317" t="b">
        <f t="shared" ca="1" si="193"/>
        <v>0</v>
      </c>
    </row>
    <row r="640" spans="1:35" x14ac:dyDescent="0.25">
      <c r="A640">
        <v>608</v>
      </c>
      <c r="B640" s="169">
        <f ca="1">OFFSET(InputPriceData!B$15,CalculationsAndCharts!$A640+$A$11,0,1,1)</f>
        <v>40961</v>
      </c>
      <c r="C640" s="3">
        <f ca="1">OFFSET(InputPriceData!G$15,CalculationsAndCharts!$A640+$A$11,IF($C$7,8,0),1,1)</f>
        <v>1828600</v>
      </c>
      <c r="D640" s="4">
        <f ca="1">OFFSET(InputPriceData!C$15,CalculationsAndCharts!$A640+$A$11,IF($C$7,8,0),1,1)</f>
        <v>50.01</v>
      </c>
      <c r="E640" s="4">
        <f ca="1">OFFSET(InputPriceData!D$15,CalculationsAndCharts!$A640+$A$11,IF($C$7,8,0),1,1)</f>
        <v>50.45</v>
      </c>
      <c r="F640" s="4">
        <f ca="1">OFFSET(InputPriceData!E$15,CalculationsAndCharts!$A640+$A$11,IF($C$7,8,0),1,1)</f>
        <v>49.94</v>
      </c>
      <c r="G640" s="4">
        <f ca="1">OFFSET(InputPriceData!F$15,CalculationsAndCharts!$A640+$A$11,IF($C$7,8,0),1,1)</f>
        <v>50.41</v>
      </c>
      <c r="H640" s="133"/>
      <c r="I640" s="133"/>
      <c r="J640" s="37">
        <f t="shared" ca="1" si="183"/>
        <v>2193</v>
      </c>
      <c r="K640" s="124">
        <f t="shared" ca="1" si="184"/>
        <v>0.54999999999999716</v>
      </c>
      <c r="L640" s="343">
        <f t="shared" ca="1" si="175"/>
        <v>0.10350692210704997</v>
      </c>
      <c r="M640" s="345">
        <f t="shared" ca="1" si="185"/>
        <v>0.60363486084548412</v>
      </c>
      <c r="N640" s="344">
        <f t="shared" ca="1" si="176"/>
        <v>0.17147273761172854</v>
      </c>
      <c r="O640" s="4"/>
      <c r="P640" s="4"/>
      <c r="Q640" s="3"/>
      <c r="S640" s="4"/>
      <c r="T640" s="4" t="b">
        <f t="shared" ca="1" si="177"/>
        <v>0</v>
      </c>
      <c r="U640" t="b">
        <f t="shared" ca="1" si="178"/>
        <v>0</v>
      </c>
      <c r="W640" s="317" t="b">
        <f t="shared" ca="1" si="179"/>
        <v>0</v>
      </c>
      <c r="X640" s="317" t="b">
        <f t="shared" ca="1" si="186"/>
        <v>1</v>
      </c>
      <c r="Y640" s="317" t="b">
        <f t="shared" ca="1" si="180"/>
        <v>0</v>
      </c>
      <c r="Z640" t="b">
        <f t="shared" ca="1" si="181"/>
        <v>0</v>
      </c>
      <c r="AA640" s="37" t="b">
        <f t="shared" ca="1" si="187"/>
        <v>0</v>
      </c>
      <c r="AB640" t="b">
        <f t="shared" ca="1" si="182"/>
        <v>0</v>
      </c>
      <c r="AD640" t="b">
        <f t="shared" ca="1" si="188"/>
        <v>0</v>
      </c>
      <c r="AE640" s="37" t="b">
        <f t="shared" ca="1" si="189"/>
        <v>0</v>
      </c>
      <c r="AF640" t="b">
        <f t="shared" ca="1" si="190"/>
        <v>0</v>
      </c>
      <c r="AG640" s="317" t="b">
        <f t="shared" ca="1" si="191"/>
        <v>0</v>
      </c>
      <c r="AH640" s="317" t="b">
        <f t="shared" ca="1" si="192"/>
        <v>1</v>
      </c>
      <c r="AI640" s="317" t="b">
        <f t="shared" ca="1" si="193"/>
        <v>0</v>
      </c>
    </row>
    <row r="641" spans="1:35" x14ac:dyDescent="0.25">
      <c r="A641">
        <v>609</v>
      </c>
      <c r="B641" s="169">
        <f ca="1">OFFSET(InputPriceData!B$15,CalculationsAndCharts!$A641+$A$11,0,1,1)</f>
        <v>40960</v>
      </c>
      <c r="C641" s="3">
        <f ca="1">OFFSET(InputPriceData!G$15,CalculationsAndCharts!$A641+$A$11,IF($C$7,8,0),1,1)</f>
        <v>2292300</v>
      </c>
      <c r="D641" s="4">
        <f ca="1">OFFSET(InputPriceData!C$15,CalculationsAndCharts!$A641+$A$11,IF($C$7,8,0),1,1)</f>
        <v>49.86</v>
      </c>
      <c r="E641" s="4">
        <f ca="1">OFFSET(InputPriceData!D$15,CalculationsAndCharts!$A641+$A$11,IF($C$7,8,0),1,1)</f>
        <v>50.36</v>
      </c>
      <c r="F641" s="4">
        <f ca="1">OFFSET(InputPriceData!E$15,CalculationsAndCharts!$A641+$A$11,IF($C$7,8,0),1,1)</f>
        <v>49.74</v>
      </c>
      <c r="G641" s="4">
        <f ca="1">OFFSET(InputPriceData!F$15,CalculationsAndCharts!$A641+$A$11,IF($C$7,8,0),1,1)</f>
        <v>50.14</v>
      </c>
      <c r="H641" s="133"/>
      <c r="I641" s="133"/>
      <c r="J641" s="37">
        <f t="shared" ca="1" si="183"/>
        <v>2192</v>
      </c>
      <c r="K641" s="124">
        <f t="shared" ca="1" si="184"/>
        <v>1.3299999999999983</v>
      </c>
      <c r="L641" s="343">
        <f t="shared" ca="1" si="175"/>
        <v>4.568106665460378E-2</v>
      </c>
      <c r="M641" s="345">
        <f t="shared" ca="1" si="185"/>
        <v>0.6091169130630516</v>
      </c>
      <c r="N641" s="344">
        <f t="shared" ca="1" si="176"/>
        <v>7.4995564357076369E-2</v>
      </c>
      <c r="O641" s="4"/>
      <c r="P641" s="4"/>
      <c r="Q641" s="3"/>
      <c r="S641" s="4"/>
      <c r="T641" s="4" t="b">
        <f t="shared" ca="1" si="177"/>
        <v>0</v>
      </c>
      <c r="U641" t="b">
        <f t="shared" ca="1" si="178"/>
        <v>0</v>
      </c>
      <c r="W641" s="317" t="b">
        <f t="shared" ca="1" si="179"/>
        <v>0</v>
      </c>
      <c r="X641" s="317" t="b">
        <f t="shared" ca="1" si="186"/>
        <v>1</v>
      </c>
      <c r="Y641" s="317" t="b">
        <f t="shared" ca="1" si="180"/>
        <v>0</v>
      </c>
      <c r="Z641" t="b">
        <f t="shared" ca="1" si="181"/>
        <v>0</v>
      </c>
      <c r="AA641" s="37" t="b">
        <f t="shared" ca="1" si="187"/>
        <v>0</v>
      </c>
      <c r="AB641" t="b">
        <f t="shared" ca="1" si="182"/>
        <v>0</v>
      </c>
      <c r="AD641" t="b">
        <f t="shared" ca="1" si="188"/>
        <v>0</v>
      </c>
      <c r="AE641" s="37" t="b">
        <f t="shared" ca="1" si="189"/>
        <v>0</v>
      </c>
      <c r="AF641" t="b">
        <f t="shared" ca="1" si="190"/>
        <v>0</v>
      </c>
      <c r="AG641" s="317" t="b">
        <f t="shared" ca="1" si="191"/>
        <v>0</v>
      </c>
      <c r="AH641" s="317" t="b">
        <f t="shared" ca="1" si="192"/>
        <v>1</v>
      </c>
      <c r="AI641" s="317" t="b">
        <f t="shared" ca="1" si="193"/>
        <v>0</v>
      </c>
    </row>
    <row r="642" spans="1:35" x14ac:dyDescent="0.25">
      <c r="A642">
        <v>610</v>
      </c>
      <c r="B642" s="169">
        <f ca="1">OFFSET(InputPriceData!B$15,CalculationsAndCharts!$A642+$A$11,0,1,1)</f>
        <v>40956</v>
      </c>
      <c r="C642" s="3">
        <f ca="1">OFFSET(InputPriceData!G$15,CalculationsAndCharts!$A642+$A$11,IF($C$7,8,0),1,1)</f>
        <v>2061700</v>
      </c>
      <c r="D642" s="4">
        <f ca="1">OFFSET(InputPriceData!C$15,CalculationsAndCharts!$A642+$A$11,IF($C$7,8,0),1,1)</f>
        <v>49.11</v>
      </c>
      <c r="E642" s="4">
        <f ca="1">OFFSET(InputPriceData!D$15,CalculationsAndCharts!$A642+$A$11,IF($C$7,8,0),1,1)</f>
        <v>49.99</v>
      </c>
      <c r="F642" s="4">
        <f ca="1">OFFSET(InputPriceData!E$15,CalculationsAndCharts!$A642+$A$11,IF($C$7,8,0),1,1)</f>
        <v>49.11</v>
      </c>
      <c r="G642" s="4">
        <f ca="1">OFFSET(InputPriceData!F$15,CalculationsAndCharts!$A642+$A$11,IF($C$7,8,0),1,1)</f>
        <v>49.86</v>
      </c>
      <c r="H642" s="133"/>
      <c r="I642" s="133"/>
      <c r="J642" s="37">
        <f t="shared" ca="1" si="183"/>
        <v>2191</v>
      </c>
      <c r="K642" s="124">
        <f t="shared" ca="1" si="184"/>
        <v>0.51999999999999602</v>
      </c>
      <c r="L642" s="343">
        <f t="shared" ca="1" si="175"/>
        <v>6.5700280468632022E-2</v>
      </c>
      <c r="M642" s="345">
        <f t="shared" ca="1" si="185"/>
        <v>0.61464875182951728</v>
      </c>
      <c r="N642" s="344">
        <f t="shared" ca="1" si="176"/>
        <v>0.10689077342640574</v>
      </c>
      <c r="O642" s="4"/>
      <c r="P642" s="4"/>
      <c r="Q642" s="3"/>
      <c r="S642" s="4"/>
      <c r="T642" s="4" t="b">
        <f t="shared" ca="1" si="177"/>
        <v>0</v>
      </c>
      <c r="U642" t="b">
        <f t="shared" ca="1" si="178"/>
        <v>0</v>
      </c>
      <c r="W642" s="317" t="b">
        <f t="shared" ca="1" si="179"/>
        <v>0</v>
      </c>
      <c r="X642" s="317" t="b">
        <f t="shared" ca="1" si="186"/>
        <v>1</v>
      </c>
      <c r="Y642" s="317" t="b">
        <f t="shared" ca="1" si="180"/>
        <v>0</v>
      </c>
      <c r="Z642" t="b">
        <f t="shared" ca="1" si="181"/>
        <v>0</v>
      </c>
      <c r="AA642" s="37" t="b">
        <f t="shared" ca="1" si="187"/>
        <v>0</v>
      </c>
      <c r="AB642" t="b">
        <f t="shared" ca="1" si="182"/>
        <v>0</v>
      </c>
      <c r="AD642" t="b">
        <f t="shared" ca="1" si="188"/>
        <v>0</v>
      </c>
      <c r="AE642" s="37" t="b">
        <f t="shared" ca="1" si="189"/>
        <v>0</v>
      </c>
      <c r="AF642" t="b">
        <f t="shared" ca="1" si="190"/>
        <v>0</v>
      </c>
      <c r="AG642" s="317" t="b">
        <f t="shared" ca="1" si="191"/>
        <v>0</v>
      </c>
      <c r="AH642" s="317" t="b">
        <f t="shared" ca="1" si="192"/>
        <v>1</v>
      </c>
      <c r="AI642" s="317" t="b">
        <f t="shared" ca="1" si="193"/>
        <v>0</v>
      </c>
    </row>
    <row r="643" spans="1:35" x14ac:dyDescent="0.25">
      <c r="A643">
        <v>611</v>
      </c>
      <c r="B643" s="169">
        <f ca="1">OFFSET(InputPriceData!B$15,CalculationsAndCharts!$A643+$A$11,0,1,1)</f>
        <v>40955</v>
      </c>
      <c r="C643" s="3">
        <f ca="1">OFFSET(InputPriceData!G$15,CalculationsAndCharts!$A643+$A$11,IF($C$7,8,0),1,1)</f>
        <v>3303300</v>
      </c>
      <c r="D643" s="4">
        <f ca="1">OFFSET(InputPriceData!C$15,CalculationsAndCharts!$A643+$A$11,IF($C$7,8,0),1,1)</f>
        <v>49</v>
      </c>
      <c r="E643" s="4">
        <f ca="1">OFFSET(InputPriceData!D$15,CalculationsAndCharts!$A643+$A$11,IF($C$7,8,0),1,1)</f>
        <v>49.11</v>
      </c>
      <c r="F643" s="4">
        <f ca="1">OFFSET(InputPriceData!E$15,CalculationsAndCharts!$A643+$A$11,IF($C$7,8,0),1,1)</f>
        <v>48.41</v>
      </c>
      <c r="G643" s="4">
        <f ca="1">OFFSET(InputPriceData!F$15,CalculationsAndCharts!$A643+$A$11,IF($C$7,8,0),1,1)</f>
        <v>48.81</v>
      </c>
      <c r="H643" s="133"/>
      <c r="I643" s="133"/>
      <c r="J643" s="37">
        <f t="shared" ca="1" si="183"/>
        <v>2190</v>
      </c>
      <c r="K643" s="124">
        <f t="shared" ca="1" si="184"/>
        <v>-1.5499999999999972</v>
      </c>
      <c r="L643" s="343">
        <f t="shared" ca="1" si="175"/>
        <v>0.20278676397426237</v>
      </c>
      <c r="M643" s="345">
        <f t="shared" ca="1" si="185"/>
        <v>0.62023082929315565</v>
      </c>
      <c r="N643" s="344">
        <f t="shared" ca="1" si="176"/>
        <v>0.32695369916611167</v>
      </c>
      <c r="O643" s="4"/>
      <c r="P643" s="4"/>
      <c r="Q643" s="3"/>
      <c r="S643" s="4"/>
      <c r="T643" s="4" t="b">
        <f t="shared" ca="1" si="177"/>
        <v>0</v>
      </c>
      <c r="U643" t="b">
        <f t="shared" ca="1" si="178"/>
        <v>0</v>
      </c>
      <c r="W643" s="317" t="b">
        <f t="shared" ca="1" si="179"/>
        <v>0</v>
      </c>
      <c r="X643" s="317" t="b">
        <f t="shared" ca="1" si="186"/>
        <v>1</v>
      </c>
      <c r="Y643" s="317" t="b">
        <f t="shared" ca="1" si="180"/>
        <v>0</v>
      </c>
      <c r="Z643" t="b">
        <f t="shared" ca="1" si="181"/>
        <v>0</v>
      </c>
      <c r="AA643" s="37" t="b">
        <f t="shared" ca="1" si="187"/>
        <v>0</v>
      </c>
      <c r="AB643" t="b">
        <f t="shared" ca="1" si="182"/>
        <v>0</v>
      </c>
      <c r="AD643" t="b">
        <f t="shared" ca="1" si="188"/>
        <v>0</v>
      </c>
      <c r="AE643" s="37" t="b">
        <f t="shared" ca="1" si="189"/>
        <v>0</v>
      </c>
      <c r="AF643" t="b">
        <f t="shared" ca="1" si="190"/>
        <v>0</v>
      </c>
      <c r="AG643" s="317" t="b">
        <f t="shared" ca="1" si="191"/>
        <v>0</v>
      </c>
      <c r="AH643" s="317" t="b">
        <f t="shared" ca="1" si="192"/>
        <v>1</v>
      </c>
      <c r="AI643" s="317" t="b">
        <f t="shared" ca="1" si="193"/>
        <v>0</v>
      </c>
    </row>
    <row r="644" spans="1:35" x14ac:dyDescent="0.25">
      <c r="A644">
        <v>612</v>
      </c>
      <c r="B644" s="169">
        <f ca="1">OFFSET(InputPriceData!B$15,CalculationsAndCharts!$A644+$A$11,0,1,1)</f>
        <v>40954</v>
      </c>
      <c r="C644" s="3">
        <f ca="1">OFFSET(InputPriceData!G$15,CalculationsAndCharts!$A644+$A$11,IF($C$7,8,0),1,1)</f>
        <v>2519900</v>
      </c>
      <c r="D644" s="4">
        <f ca="1">OFFSET(InputPriceData!C$15,CalculationsAndCharts!$A644+$A$11,IF($C$7,8,0),1,1)</f>
        <v>50.27</v>
      </c>
      <c r="E644" s="4">
        <f ca="1">OFFSET(InputPriceData!D$15,CalculationsAndCharts!$A644+$A$11,IF($C$7,8,0),1,1)</f>
        <v>50.31</v>
      </c>
      <c r="F644" s="4">
        <f ca="1">OFFSET(InputPriceData!E$15,CalculationsAndCharts!$A644+$A$11,IF($C$7,8,0),1,1)</f>
        <v>49.28</v>
      </c>
      <c r="G644" s="4">
        <f ca="1">OFFSET(InputPriceData!F$15,CalculationsAndCharts!$A644+$A$11,IF($C$7,8,0),1,1)</f>
        <v>49.34</v>
      </c>
      <c r="H644" s="133"/>
      <c r="I644" s="133"/>
      <c r="J644" s="37">
        <f t="shared" ca="1" si="183"/>
        <v>2189</v>
      </c>
      <c r="K644" s="124">
        <f t="shared" ca="1" si="184"/>
        <v>-0.96999999999999886</v>
      </c>
      <c r="L644" s="343">
        <f t="shared" ca="1" si="175"/>
        <v>0.32810650089943416</v>
      </c>
      <c r="M644" s="345">
        <f t="shared" ca="1" si="185"/>
        <v>0.6258636017085325</v>
      </c>
      <c r="N644" s="344">
        <f t="shared" ca="1" si="176"/>
        <v>0.52424601782839397</v>
      </c>
      <c r="O644" s="4"/>
      <c r="P644" s="4"/>
      <c r="Q644" s="3"/>
      <c r="S644" s="4"/>
      <c r="T644" s="4" t="b">
        <f t="shared" ca="1" si="177"/>
        <v>0</v>
      </c>
      <c r="U644" t="b">
        <f t="shared" ca="1" si="178"/>
        <v>0</v>
      </c>
      <c r="W644" s="317" t="b">
        <f t="shared" ca="1" si="179"/>
        <v>0</v>
      </c>
      <c r="X644" s="317" t="b">
        <f t="shared" ca="1" si="186"/>
        <v>1</v>
      </c>
      <c r="Y644" s="317" t="b">
        <f t="shared" ca="1" si="180"/>
        <v>0</v>
      </c>
      <c r="Z644" t="b">
        <f t="shared" ca="1" si="181"/>
        <v>0</v>
      </c>
      <c r="AA644" s="37" t="b">
        <f t="shared" ca="1" si="187"/>
        <v>0</v>
      </c>
      <c r="AB644" t="b">
        <f t="shared" ca="1" si="182"/>
        <v>0</v>
      </c>
      <c r="AD644" t="b">
        <f t="shared" ca="1" si="188"/>
        <v>0</v>
      </c>
      <c r="AE644" s="37" t="b">
        <f t="shared" ca="1" si="189"/>
        <v>0</v>
      </c>
      <c r="AF644" t="b">
        <f t="shared" ca="1" si="190"/>
        <v>0</v>
      </c>
      <c r="AG644" s="317" t="b">
        <f t="shared" ca="1" si="191"/>
        <v>0</v>
      </c>
      <c r="AH644" s="317" t="b">
        <f t="shared" ca="1" si="192"/>
        <v>1</v>
      </c>
      <c r="AI644" s="317" t="b">
        <f t="shared" ca="1" si="193"/>
        <v>0</v>
      </c>
    </row>
    <row r="645" spans="1:35" x14ac:dyDescent="0.25">
      <c r="A645">
        <v>613</v>
      </c>
      <c r="B645" s="169">
        <f ca="1">OFFSET(InputPriceData!B$15,CalculationsAndCharts!$A645+$A$11,0,1,1)</f>
        <v>40953</v>
      </c>
      <c r="C645" s="3">
        <f ca="1">OFFSET(InputPriceData!G$15,CalculationsAndCharts!$A645+$A$11,IF($C$7,8,0),1,1)</f>
        <v>2274600</v>
      </c>
      <c r="D645" s="4">
        <f ca="1">OFFSET(InputPriceData!C$15,CalculationsAndCharts!$A645+$A$11,IF($C$7,8,0),1,1)</f>
        <v>50.05</v>
      </c>
      <c r="E645" s="4">
        <f ca="1">OFFSET(InputPriceData!D$15,CalculationsAndCharts!$A645+$A$11,IF($C$7,8,0),1,1)</f>
        <v>50.5</v>
      </c>
      <c r="F645" s="4">
        <f ca="1">OFFSET(InputPriceData!E$15,CalculationsAndCharts!$A645+$A$11,IF($C$7,8,0),1,1)</f>
        <v>49.83</v>
      </c>
      <c r="G645" s="4">
        <f ca="1">OFFSET(InputPriceData!F$15,CalculationsAndCharts!$A645+$A$11,IF($C$7,8,0),1,1)</f>
        <v>50.36</v>
      </c>
      <c r="H645" s="133"/>
      <c r="I645" s="133"/>
      <c r="J645" s="37">
        <f t="shared" ca="1" si="183"/>
        <v>2188</v>
      </c>
      <c r="K645" s="124">
        <f t="shared" ca="1" si="184"/>
        <v>0.82999999999999829</v>
      </c>
      <c r="L645" s="343">
        <f t="shared" ca="1" si="175"/>
        <v>0.3278498841663815</v>
      </c>
      <c r="M645" s="345">
        <f t="shared" ca="1" si="185"/>
        <v>0.63154752947379666</v>
      </c>
      <c r="N645" s="344">
        <f t="shared" ca="1" si="176"/>
        <v>0.51912147362771721</v>
      </c>
      <c r="O645" s="4"/>
      <c r="P645" s="4"/>
      <c r="Q645" s="3"/>
      <c r="S645" s="4"/>
      <c r="T645" s="4" t="b">
        <f t="shared" ca="1" si="177"/>
        <v>0</v>
      </c>
      <c r="U645" t="b">
        <f t="shared" ca="1" si="178"/>
        <v>0</v>
      </c>
      <c r="W645" s="317" t="b">
        <f t="shared" ca="1" si="179"/>
        <v>0</v>
      </c>
      <c r="X645" s="317" t="b">
        <f t="shared" ca="1" si="186"/>
        <v>1</v>
      </c>
      <c r="Y645" s="317" t="b">
        <f t="shared" ca="1" si="180"/>
        <v>0</v>
      </c>
      <c r="Z645" t="b">
        <f t="shared" ca="1" si="181"/>
        <v>0</v>
      </c>
      <c r="AA645" s="37" t="b">
        <f t="shared" ca="1" si="187"/>
        <v>0</v>
      </c>
      <c r="AB645" t="b">
        <f t="shared" ca="1" si="182"/>
        <v>0</v>
      </c>
      <c r="AD645" t="b">
        <f t="shared" ca="1" si="188"/>
        <v>0</v>
      </c>
      <c r="AE645" s="37" t="b">
        <f t="shared" ca="1" si="189"/>
        <v>0</v>
      </c>
      <c r="AF645" t="b">
        <f t="shared" ca="1" si="190"/>
        <v>0</v>
      </c>
      <c r="AG645" s="317" t="b">
        <f t="shared" ca="1" si="191"/>
        <v>0</v>
      </c>
      <c r="AH645" s="317" t="b">
        <f t="shared" ca="1" si="192"/>
        <v>1</v>
      </c>
      <c r="AI645" s="317" t="b">
        <f t="shared" ca="1" si="193"/>
        <v>0</v>
      </c>
    </row>
    <row r="646" spans="1:35" x14ac:dyDescent="0.25">
      <c r="A646">
        <v>614</v>
      </c>
      <c r="B646" s="169">
        <f ca="1">OFFSET(InputPriceData!B$15,CalculationsAndCharts!$A646+$A$11,0,1,1)</f>
        <v>40952</v>
      </c>
      <c r="C646" s="3">
        <f ca="1">OFFSET(InputPriceData!G$15,CalculationsAndCharts!$A646+$A$11,IF($C$7,8,0),1,1)</f>
        <v>2138300</v>
      </c>
      <c r="D646" s="4">
        <f ca="1">OFFSET(InputPriceData!C$15,CalculationsAndCharts!$A646+$A$11,IF($C$7,8,0),1,1)</f>
        <v>49.71</v>
      </c>
      <c r="E646" s="4">
        <f ca="1">OFFSET(InputPriceData!D$15,CalculationsAndCharts!$A646+$A$11,IF($C$7,8,0),1,1)</f>
        <v>50.45</v>
      </c>
      <c r="F646" s="4">
        <f ca="1">OFFSET(InputPriceData!E$15,CalculationsAndCharts!$A646+$A$11,IF($C$7,8,0),1,1)</f>
        <v>49.71</v>
      </c>
      <c r="G646" s="4">
        <f ca="1">OFFSET(InputPriceData!F$15,CalculationsAndCharts!$A646+$A$11,IF($C$7,8,0),1,1)</f>
        <v>50.31</v>
      </c>
      <c r="H646" s="133"/>
      <c r="I646" s="133"/>
      <c r="J646" s="37">
        <f t="shared" ca="1" si="183"/>
        <v>2187</v>
      </c>
      <c r="K646" s="124">
        <f t="shared" ca="1" si="184"/>
        <v>0.34000000000000341</v>
      </c>
      <c r="L646" s="343">
        <f t="shared" ca="1" si="175"/>
        <v>0.27843218722090135</v>
      </c>
      <c r="M646" s="345">
        <f t="shared" ca="1" si="185"/>
        <v>0.63728307716831145</v>
      </c>
      <c r="N646" s="344">
        <f t="shared" ca="1" si="176"/>
        <v>0.43690503827291371</v>
      </c>
      <c r="O646" s="4"/>
      <c r="P646" s="4"/>
      <c r="Q646" s="3"/>
      <c r="S646" s="4"/>
      <c r="T646" s="4" t="b">
        <f t="shared" ca="1" si="177"/>
        <v>0</v>
      </c>
      <c r="U646" t="b">
        <f t="shared" ca="1" si="178"/>
        <v>0</v>
      </c>
      <c r="W646" s="317" t="b">
        <f t="shared" ca="1" si="179"/>
        <v>0</v>
      </c>
      <c r="X646" s="317" t="b">
        <f t="shared" ca="1" si="186"/>
        <v>1</v>
      </c>
      <c r="Y646" s="317" t="b">
        <f t="shared" ca="1" si="180"/>
        <v>0</v>
      </c>
      <c r="Z646" t="b">
        <f t="shared" ca="1" si="181"/>
        <v>0</v>
      </c>
      <c r="AA646" s="37" t="b">
        <f t="shared" ca="1" si="187"/>
        <v>0</v>
      </c>
      <c r="AB646" t="b">
        <f t="shared" ca="1" si="182"/>
        <v>0</v>
      </c>
      <c r="AD646" t="b">
        <f t="shared" ca="1" si="188"/>
        <v>0</v>
      </c>
      <c r="AE646" s="37" t="b">
        <f t="shared" ca="1" si="189"/>
        <v>0</v>
      </c>
      <c r="AF646" t="b">
        <f t="shared" ca="1" si="190"/>
        <v>0</v>
      </c>
      <c r="AG646" s="317" t="b">
        <f t="shared" ca="1" si="191"/>
        <v>0</v>
      </c>
      <c r="AH646" s="317" t="b">
        <f t="shared" ca="1" si="192"/>
        <v>1</v>
      </c>
      <c r="AI646" s="317" t="b">
        <f t="shared" ca="1" si="193"/>
        <v>0</v>
      </c>
    </row>
    <row r="647" spans="1:35" x14ac:dyDescent="0.25">
      <c r="A647">
        <v>615</v>
      </c>
      <c r="B647" s="169">
        <f ca="1">OFFSET(InputPriceData!B$15,CalculationsAndCharts!$A647+$A$11,0,1,1)</f>
        <v>40949</v>
      </c>
      <c r="C647" s="3">
        <f ca="1">OFFSET(InputPriceData!G$15,CalculationsAndCharts!$A647+$A$11,IF($C$7,8,0),1,1)</f>
        <v>1588800</v>
      </c>
      <c r="D647" s="4">
        <f ca="1">OFFSET(InputPriceData!C$15,CalculationsAndCharts!$A647+$A$11,IF($C$7,8,0),1,1)</f>
        <v>49.65</v>
      </c>
      <c r="E647" s="4">
        <f ca="1">OFFSET(InputPriceData!D$15,CalculationsAndCharts!$A647+$A$11,IF($C$7,8,0),1,1)</f>
        <v>49.69</v>
      </c>
      <c r="F647" s="4">
        <f ca="1">OFFSET(InputPriceData!E$15,CalculationsAndCharts!$A647+$A$11,IF($C$7,8,0),1,1)</f>
        <v>49.18</v>
      </c>
      <c r="G647" s="4">
        <f ca="1">OFFSET(InputPriceData!F$15,CalculationsAndCharts!$A647+$A$11,IF($C$7,8,0),1,1)</f>
        <v>49.53</v>
      </c>
      <c r="H647" s="133"/>
      <c r="I647" s="133"/>
      <c r="J647" s="37">
        <f t="shared" ca="1" si="183"/>
        <v>2186</v>
      </c>
      <c r="K647" s="124">
        <f t="shared" ca="1" si="184"/>
        <v>-0.25</v>
      </c>
      <c r="L647" s="343">
        <f t="shared" ca="1" si="175"/>
        <v>0.23914746531522182</v>
      </c>
      <c r="M647" s="345">
        <f t="shared" ca="1" si="185"/>
        <v>0.64307071359062706</v>
      </c>
      <c r="N647" s="344">
        <f t="shared" ca="1" si="176"/>
        <v>0.37188362066735464</v>
      </c>
      <c r="O647" s="4"/>
      <c r="P647" s="4"/>
      <c r="Q647" s="3"/>
      <c r="S647" s="4"/>
      <c r="T647" s="4" t="b">
        <f t="shared" ca="1" si="177"/>
        <v>0</v>
      </c>
      <c r="U647" t="b">
        <f t="shared" ca="1" si="178"/>
        <v>0</v>
      </c>
      <c r="W647" s="317" t="b">
        <f t="shared" ca="1" si="179"/>
        <v>0</v>
      </c>
      <c r="X647" s="317" t="b">
        <f t="shared" ca="1" si="186"/>
        <v>1</v>
      </c>
      <c r="Y647" s="317" t="b">
        <f t="shared" ca="1" si="180"/>
        <v>0</v>
      </c>
      <c r="Z647" t="b">
        <f t="shared" ca="1" si="181"/>
        <v>0</v>
      </c>
      <c r="AA647" s="37" t="b">
        <f t="shared" ca="1" si="187"/>
        <v>0</v>
      </c>
      <c r="AB647" t="b">
        <f t="shared" ca="1" si="182"/>
        <v>0</v>
      </c>
      <c r="AD647" t="b">
        <f t="shared" ca="1" si="188"/>
        <v>0</v>
      </c>
      <c r="AE647" s="37" t="b">
        <f t="shared" ca="1" si="189"/>
        <v>0</v>
      </c>
      <c r="AF647" t="b">
        <f t="shared" ca="1" si="190"/>
        <v>0</v>
      </c>
      <c r="AG647" s="317" t="b">
        <f t="shared" ca="1" si="191"/>
        <v>0</v>
      </c>
      <c r="AH647" s="317" t="b">
        <f t="shared" ca="1" si="192"/>
        <v>1</v>
      </c>
      <c r="AI647" s="317" t="b">
        <f t="shared" ca="1" si="193"/>
        <v>0</v>
      </c>
    </row>
    <row r="648" spans="1:35" x14ac:dyDescent="0.25">
      <c r="A648">
        <v>616</v>
      </c>
      <c r="B648" s="169">
        <f ca="1">OFFSET(InputPriceData!B$15,CalculationsAndCharts!$A648+$A$11,0,1,1)</f>
        <v>40948</v>
      </c>
      <c r="C648" s="3">
        <f ca="1">OFFSET(InputPriceData!G$15,CalculationsAndCharts!$A648+$A$11,IF($C$7,8,0),1,1)</f>
        <v>2969300</v>
      </c>
      <c r="D648" s="4">
        <f ca="1">OFFSET(InputPriceData!C$15,CalculationsAndCharts!$A648+$A$11,IF($C$7,8,0),1,1)</f>
        <v>49.86</v>
      </c>
      <c r="E648" s="4">
        <f ca="1">OFFSET(InputPriceData!D$15,CalculationsAndCharts!$A648+$A$11,IF($C$7,8,0),1,1)</f>
        <v>50.03</v>
      </c>
      <c r="F648" s="4">
        <f ca="1">OFFSET(InputPriceData!E$15,CalculationsAndCharts!$A648+$A$11,IF($C$7,8,0),1,1)</f>
        <v>49.71</v>
      </c>
      <c r="G648" s="4">
        <f ca="1">OFFSET(InputPriceData!F$15,CalculationsAndCharts!$A648+$A$11,IF($C$7,8,0),1,1)</f>
        <v>49.97</v>
      </c>
      <c r="H648" s="133"/>
      <c r="I648" s="133"/>
      <c r="J648" s="37">
        <f t="shared" ca="1" si="183"/>
        <v>2185</v>
      </c>
      <c r="K648" s="124">
        <f t="shared" ca="1" si="184"/>
        <v>0.79999999999999716</v>
      </c>
      <c r="L648" s="343">
        <f t="shared" ca="1" si="175"/>
        <v>0.15397162351219854</v>
      </c>
      <c r="M648" s="345">
        <f t="shared" ca="1" si="185"/>
        <v>0.64891091179679827</v>
      </c>
      <c r="N648" s="344">
        <f t="shared" ca="1" si="176"/>
        <v>0.23727698319305443</v>
      </c>
      <c r="O648" s="4"/>
      <c r="P648" s="4"/>
      <c r="Q648" s="3"/>
      <c r="S648" s="4"/>
      <c r="T648" s="4" t="b">
        <f t="shared" ca="1" si="177"/>
        <v>0</v>
      </c>
      <c r="U648" t="b">
        <f t="shared" ca="1" si="178"/>
        <v>0</v>
      </c>
      <c r="W648" s="317" t="b">
        <f t="shared" ca="1" si="179"/>
        <v>1</v>
      </c>
      <c r="X648" s="317" t="b">
        <f t="shared" ca="1" si="186"/>
        <v>1</v>
      </c>
      <c r="Y648" s="317" t="b">
        <f t="shared" ca="1" si="180"/>
        <v>0</v>
      </c>
      <c r="Z648" t="b">
        <f t="shared" ca="1" si="181"/>
        <v>0</v>
      </c>
      <c r="AA648" s="37" t="b">
        <f t="shared" ca="1" si="187"/>
        <v>0</v>
      </c>
      <c r="AB648" t="b">
        <f t="shared" ca="1" si="182"/>
        <v>1</v>
      </c>
      <c r="AD648" t="b">
        <f t="shared" ca="1" si="188"/>
        <v>0</v>
      </c>
      <c r="AE648" s="37" t="b">
        <f t="shared" ca="1" si="189"/>
        <v>0</v>
      </c>
      <c r="AF648" t="b">
        <f t="shared" ca="1" si="190"/>
        <v>1</v>
      </c>
      <c r="AG648" s="317" t="b">
        <f t="shared" ca="1" si="191"/>
        <v>1</v>
      </c>
      <c r="AH648" s="317" t="b">
        <f t="shared" ca="1" si="192"/>
        <v>1</v>
      </c>
      <c r="AI648" s="317" t="b">
        <f t="shared" ca="1" si="193"/>
        <v>0</v>
      </c>
    </row>
    <row r="649" spans="1:35" x14ac:dyDescent="0.25">
      <c r="A649">
        <v>617</v>
      </c>
      <c r="B649" s="169">
        <f ca="1">OFFSET(InputPriceData!B$15,CalculationsAndCharts!$A649+$A$11,0,1,1)</f>
        <v>40947</v>
      </c>
      <c r="C649" s="3">
        <f ca="1">OFFSET(InputPriceData!G$15,CalculationsAndCharts!$A649+$A$11,IF($C$7,8,0),1,1)</f>
        <v>1591200</v>
      </c>
      <c r="D649" s="4">
        <f ca="1">OFFSET(InputPriceData!C$15,CalculationsAndCharts!$A649+$A$11,IF($C$7,8,0),1,1)</f>
        <v>49.24</v>
      </c>
      <c r="E649" s="4">
        <f ca="1">OFFSET(InputPriceData!D$15,CalculationsAndCharts!$A649+$A$11,IF($C$7,8,0),1,1)</f>
        <v>49.93</v>
      </c>
      <c r="F649" s="4">
        <f ca="1">OFFSET(InputPriceData!E$15,CalculationsAndCharts!$A649+$A$11,IF($C$7,8,0),1,1)</f>
        <v>49.14</v>
      </c>
      <c r="G649" s="4">
        <f ca="1">OFFSET(InputPriceData!F$15,CalculationsAndCharts!$A649+$A$11,IF($C$7,8,0),1,1)</f>
        <v>49.78</v>
      </c>
      <c r="H649" s="133"/>
      <c r="I649" s="133"/>
      <c r="J649" s="37">
        <f t="shared" ca="1" si="183"/>
        <v>2184</v>
      </c>
      <c r="K649" s="124">
        <f t="shared" ca="1" si="184"/>
        <v>0.48000000000000398</v>
      </c>
      <c r="L649" s="343">
        <f t="shared" ca="1" si="175"/>
        <v>3.6070524738085197E-2</v>
      </c>
      <c r="M649" s="345">
        <f t="shared" ca="1" si="185"/>
        <v>0.65480414913904972</v>
      </c>
      <c r="N649" s="344">
        <f t="shared" ca="1" si="176"/>
        <v>5.5085974616244385E-2</v>
      </c>
      <c r="O649" s="4"/>
      <c r="P649" s="4"/>
      <c r="Q649" s="3"/>
      <c r="S649" s="4"/>
      <c r="T649" s="4" t="b">
        <f t="shared" ca="1" si="177"/>
        <v>1</v>
      </c>
      <c r="U649" t="b">
        <f t="shared" ca="1" si="178"/>
        <v>0</v>
      </c>
      <c r="W649" s="317" t="b">
        <f t="shared" ca="1" si="179"/>
        <v>0</v>
      </c>
      <c r="X649" s="317" t="b">
        <f t="shared" ca="1" si="186"/>
        <v>0</v>
      </c>
      <c r="Y649" s="317" t="b">
        <f t="shared" ca="1" si="180"/>
        <v>0</v>
      </c>
      <c r="Z649" t="b">
        <f t="shared" ca="1" si="181"/>
        <v>0</v>
      </c>
      <c r="AA649" s="37" t="b">
        <f t="shared" ca="1" si="187"/>
        <v>1</v>
      </c>
      <c r="AB649" t="b">
        <f t="shared" ca="1" si="182"/>
        <v>0</v>
      </c>
      <c r="AD649" t="b">
        <f t="shared" ca="1" si="188"/>
        <v>0</v>
      </c>
      <c r="AE649" s="37" t="b">
        <f t="shared" ca="1" si="189"/>
        <v>1</v>
      </c>
      <c r="AF649" t="b">
        <f t="shared" ca="1" si="190"/>
        <v>0</v>
      </c>
      <c r="AG649" s="317" t="b">
        <f t="shared" ca="1" si="191"/>
        <v>0</v>
      </c>
      <c r="AH649" s="317" t="b">
        <f t="shared" ca="1" si="192"/>
        <v>0</v>
      </c>
      <c r="AI649" s="317" t="b">
        <f t="shared" ca="1" si="193"/>
        <v>0</v>
      </c>
    </row>
    <row r="650" spans="1:35" x14ac:dyDescent="0.25">
      <c r="A650">
        <v>618</v>
      </c>
      <c r="B650" s="169">
        <f ca="1">OFFSET(InputPriceData!B$15,CalculationsAndCharts!$A650+$A$11,0,1,1)</f>
        <v>40946</v>
      </c>
      <c r="C650" s="3">
        <f ca="1">OFFSET(InputPriceData!G$15,CalculationsAndCharts!$A650+$A$11,IF($C$7,8,0),1,1)</f>
        <v>1793100</v>
      </c>
      <c r="D650" s="4">
        <f ca="1">OFFSET(InputPriceData!C$15,CalculationsAndCharts!$A650+$A$11,IF($C$7,8,0),1,1)</f>
        <v>48.94</v>
      </c>
      <c r="E650" s="4">
        <f ca="1">OFFSET(InputPriceData!D$15,CalculationsAndCharts!$A650+$A$11,IF($C$7,8,0),1,1)</f>
        <v>49.31</v>
      </c>
      <c r="F650" s="4">
        <f ca="1">OFFSET(InputPriceData!E$15,CalculationsAndCharts!$A650+$A$11,IF($C$7,8,0),1,1)</f>
        <v>48.87</v>
      </c>
      <c r="G650" s="4">
        <f ca="1">OFFSET(InputPriceData!F$15,CalculationsAndCharts!$A650+$A$11,IF($C$7,8,0),1,1)</f>
        <v>49.17</v>
      </c>
      <c r="H650" s="133"/>
      <c r="I650" s="133"/>
      <c r="J650" s="37">
        <f t="shared" ca="1" si="183"/>
        <v>2183</v>
      </c>
      <c r="K650" s="124">
        <f t="shared" ca="1" si="184"/>
        <v>0.20000000000000284</v>
      </c>
      <c r="L650" s="343">
        <f t="shared" ca="1" si="175"/>
        <v>-7.3361846314215107E-2</v>
      </c>
      <c r="M650" s="345">
        <f t="shared" ca="1" si="185"/>
        <v>0.66075090730479291</v>
      </c>
      <c r="N650" s="344">
        <f t="shared" ca="1" si="176"/>
        <v>-0.11102799179415211</v>
      </c>
      <c r="O650" s="4"/>
      <c r="P650" s="4"/>
      <c r="Q650" s="3"/>
      <c r="S650" s="4"/>
      <c r="T650" s="4" t="b">
        <f t="shared" ca="1" si="177"/>
        <v>0</v>
      </c>
      <c r="U650" t="b">
        <f t="shared" ca="1" si="178"/>
        <v>0</v>
      </c>
      <c r="W650" s="317" t="b">
        <f t="shared" ca="1" si="179"/>
        <v>0</v>
      </c>
      <c r="X650" s="317" t="b">
        <f t="shared" ca="1" si="186"/>
        <v>0</v>
      </c>
      <c r="Y650" s="317" t="b">
        <f t="shared" ca="1" si="180"/>
        <v>0</v>
      </c>
      <c r="Z650" t="b">
        <f t="shared" ca="1" si="181"/>
        <v>0</v>
      </c>
      <c r="AA650" s="37" t="b">
        <f t="shared" ca="1" si="187"/>
        <v>1</v>
      </c>
      <c r="AB650" t="b">
        <f t="shared" ca="1" si="182"/>
        <v>0</v>
      </c>
      <c r="AD650" t="b">
        <f t="shared" ca="1" si="188"/>
        <v>0</v>
      </c>
      <c r="AE650" s="37" t="b">
        <f t="shared" ca="1" si="189"/>
        <v>1</v>
      </c>
      <c r="AF650" t="b">
        <f t="shared" ca="1" si="190"/>
        <v>0</v>
      </c>
      <c r="AG650" s="317" t="b">
        <f t="shared" ca="1" si="191"/>
        <v>0</v>
      </c>
      <c r="AH650" s="317" t="b">
        <f t="shared" ca="1" si="192"/>
        <v>0</v>
      </c>
      <c r="AI650" s="317" t="b">
        <f t="shared" ca="1" si="193"/>
        <v>0</v>
      </c>
    </row>
    <row r="651" spans="1:35" x14ac:dyDescent="0.25">
      <c r="A651">
        <v>619</v>
      </c>
      <c r="B651" s="169">
        <f ca="1">OFFSET(InputPriceData!B$15,CalculationsAndCharts!$A651+$A$11,0,1,1)</f>
        <v>40945</v>
      </c>
      <c r="C651" s="3">
        <f ca="1">OFFSET(InputPriceData!G$15,CalculationsAndCharts!$A651+$A$11,IF($C$7,8,0),1,1)</f>
        <v>2098000</v>
      </c>
      <c r="D651" s="4">
        <f ca="1">OFFSET(InputPriceData!C$15,CalculationsAndCharts!$A651+$A$11,IF($C$7,8,0),1,1)</f>
        <v>48.61</v>
      </c>
      <c r="E651" s="4">
        <f ca="1">OFFSET(InputPriceData!D$15,CalculationsAndCharts!$A651+$A$11,IF($C$7,8,0),1,1)</f>
        <v>49.32</v>
      </c>
      <c r="F651" s="4">
        <f ca="1">OFFSET(InputPriceData!E$15,CalculationsAndCharts!$A651+$A$11,IF($C$7,8,0),1,1)</f>
        <v>48.51</v>
      </c>
      <c r="G651" s="4">
        <f ca="1">OFFSET(InputPriceData!F$15,CalculationsAndCharts!$A651+$A$11,IF($C$7,8,0),1,1)</f>
        <v>49.3</v>
      </c>
      <c r="H651" s="133"/>
      <c r="I651" s="133"/>
      <c r="J651" s="37">
        <f t="shared" ca="1" si="183"/>
        <v>2182</v>
      </c>
      <c r="K651" s="124">
        <f t="shared" ca="1" si="184"/>
        <v>0.75</v>
      </c>
      <c r="L651" s="343">
        <f t="shared" ca="1" si="175"/>
        <v>-0.19306825176512069</v>
      </c>
      <c r="M651" s="345">
        <f t="shared" ca="1" si="185"/>
        <v>0.66675167235599686</v>
      </c>
      <c r="N651" s="344">
        <f t="shared" ca="1" si="176"/>
        <v>-0.28956545558094421</v>
      </c>
      <c r="O651" s="4"/>
      <c r="P651" s="4"/>
      <c r="Q651" s="3"/>
      <c r="S651" s="4"/>
      <c r="T651" s="4" t="b">
        <f t="shared" ca="1" si="177"/>
        <v>0</v>
      </c>
      <c r="U651" t="b">
        <f t="shared" ca="1" si="178"/>
        <v>0</v>
      </c>
      <c r="W651" s="317" t="b">
        <f t="shared" ca="1" si="179"/>
        <v>0</v>
      </c>
      <c r="X651" s="317" t="b">
        <f t="shared" ca="1" si="186"/>
        <v>0</v>
      </c>
      <c r="Y651" s="317" t="b">
        <f t="shared" ca="1" si="180"/>
        <v>0</v>
      </c>
      <c r="Z651" t="b">
        <f t="shared" ca="1" si="181"/>
        <v>0</v>
      </c>
      <c r="AA651" s="37" t="b">
        <f t="shared" ca="1" si="187"/>
        <v>1</v>
      </c>
      <c r="AB651" t="b">
        <f t="shared" ca="1" si="182"/>
        <v>0</v>
      </c>
      <c r="AD651" t="b">
        <f t="shared" ca="1" si="188"/>
        <v>0</v>
      </c>
      <c r="AE651" s="37" t="b">
        <f t="shared" ca="1" si="189"/>
        <v>1</v>
      </c>
      <c r="AF651" t="b">
        <f t="shared" ca="1" si="190"/>
        <v>0</v>
      </c>
      <c r="AG651" s="317" t="b">
        <f t="shared" ca="1" si="191"/>
        <v>0</v>
      </c>
      <c r="AH651" s="317" t="b">
        <f t="shared" ca="1" si="192"/>
        <v>0</v>
      </c>
      <c r="AI651" s="317" t="b">
        <f t="shared" ca="1" si="193"/>
        <v>0</v>
      </c>
    </row>
    <row r="652" spans="1:35" x14ac:dyDescent="0.25">
      <c r="A652">
        <v>620</v>
      </c>
      <c r="B652" s="169">
        <f ca="1">OFFSET(InputPriceData!B$15,CalculationsAndCharts!$A652+$A$11,0,1,1)</f>
        <v>40942</v>
      </c>
      <c r="C652" s="3">
        <f ca="1">OFFSET(InputPriceData!G$15,CalculationsAndCharts!$A652+$A$11,IF($C$7,8,0),1,1)</f>
        <v>2005000</v>
      </c>
      <c r="D652" s="4">
        <f ca="1">OFFSET(InputPriceData!C$15,CalculationsAndCharts!$A652+$A$11,IF($C$7,8,0),1,1)</f>
        <v>48.72</v>
      </c>
      <c r="E652" s="4">
        <f ca="1">OFFSET(InputPriceData!D$15,CalculationsAndCharts!$A652+$A$11,IF($C$7,8,0),1,1)</f>
        <v>49.04</v>
      </c>
      <c r="F652" s="4">
        <f ca="1">OFFSET(InputPriceData!E$15,CalculationsAndCharts!$A652+$A$11,IF($C$7,8,0),1,1)</f>
        <v>48.71</v>
      </c>
      <c r="G652" s="4">
        <f ca="1">OFFSET(InputPriceData!F$15,CalculationsAndCharts!$A652+$A$11,IF($C$7,8,0),1,1)</f>
        <v>48.97</v>
      </c>
      <c r="H652" s="133"/>
      <c r="I652" s="133"/>
      <c r="J652" s="37">
        <f t="shared" ca="1" si="183"/>
        <v>2181</v>
      </c>
      <c r="K652" s="124">
        <f t="shared" ca="1" si="184"/>
        <v>0.22999999999999687</v>
      </c>
      <c r="L652" s="343">
        <f t="shared" ca="1" si="175"/>
        <v>-0.29741329890213641</v>
      </c>
      <c r="M652" s="345">
        <f t="shared" ca="1" si="185"/>
        <v>0.67280693476891706</v>
      </c>
      <c r="N652" s="344">
        <f t="shared" ca="1" si="176"/>
        <v>-0.44204850386134364</v>
      </c>
      <c r="O652" s="4"/>
      <c r="P652" s="4"/>
      <c r="Q652" s="3"/>
      <c r="S652" s="4"/>
      <c r="T652" s="4" t="b">
        <f t="shared" ca="1" si="177"/>
        <v>0</v>
      </c>
      <c r="U652" t="b">
        <f t="shared" ca="1" si="178"/>
        <v>0</v>
      </c>
      <c r="W652" s="317" t="b">
        <f t="shared" ca="1" si="179"/>
        <v>0</v>
      </c>
      <c r="X652" s="317" t="b">
        <f t="shared" ca="1" si="186"/>
        <v>0</v>
      </c>
      <c r="Y652" s="317" t="b">
        <f t="shared" ca="1" si="180"/>
        <v>0</v>
      </c>
      <c r="Z652" t="b">
        <f t="shared" ca="1" si="181"/>
        <v>0</v>
      </c>
      <c r="AA652" s="37" t="b">
        <f t="shared" ca="1" si="187"/>
        <v>1</v>
      </c>
      <c r="AB652" t="b">
        <f t="shared" ca="1" si="182"/>
        <v>0</v>
      </c>
      <c r="AD652" t="b">
        <f t="shared" ca="1" si="188"/>
        <v>0</v>
      </c>
      <c r="AE652" s="37" t="b">
        <f t="shared" ca="1" si="189"/>
        <v>1</v>
      </c>
      <c r="AF652" t="b">
        <f t="shared" ca="1" si="190"/>
        <v>0</v>
      </c>
      <c r="AG652" s="317" t="b">
        <f t="shared" ca="1" si="191"/>
        <v>0</v>
      </c>
      <c r="AH652" s="317" t="b">
        <f t="shared" ca="1" si="192"/>
        <v>0</v>
      </c>
      <c r="AI652" s="317" t="b">
        <f t="shared" ca="1" si="193"/>
        <v>0</v>
      </c>
    </row>
    <row r="653" spans="1:35" x14ac:dyDescent="0.25">
      <c r="A653">
        <v>621</v>
      </c>
      <c r="B653" s="169">
        <f ca="1">OFFSET(InputPriceData!B$15,CalculationsAndCharts!$A653+$A$11,0,1,1)</f>
        <v>40941</v>
      </c>
      <c r="C653" s="3">
        <f ca="1">OFFSET(InputPriceData!G$15,CalculationsAndCharts!$A653+$A$11,IF($C$7,8,0),1,1)</f>
        <v>1652100</v>
      </c>
      <c r="D653" s="4">
        <f ca="1">OFFSET(InputPriceData!C$15,CalculationsAndCharts!$A653+$A$11,IF($C$7,8,0),1,1)</f>
        <v>48.7</v>
      </c>
      <c r="E653" s="4">
        <f ca="1">OFFSET(InputPriceData!D$15,CalculationsAndCharts!$A653+$A$11,IF($C$7,8,0),1,1)</f>
        <v>48.78</v>
      </c>
      <c r="F653" s="4">
        <f ca="1">OFFSET(InputPriceData!E$15,CalculationsAndCharts!$A653+$A$11,IF($C$7,8,0),1,1)</f>
        <v>48.37</v>
      </c>
      <c r="G653" s="4">
        <f ca="1">OFFSET(InputPriceData!F$15,CalculationsAndCharts!$A653+$A$11,IF($C$7,8,0),1,1)</f>
        <v>48.55</v>
      </c>
      <c r="H653" s="133"/>
      <c r="I653" s="133"/>
      <c r="J653" s="37">
        <f t="shared" ca="1" si="183"/>
        <v>2180</v>
      </c>
      <c r="K653" s="124">
        <f t="shared" ca="1" si="184"/>
        <v>0.55999999999999517</v>
      </c>
      <c r="L653" s="343">
        <f t="shared" ca="1" si="175"/>
        <v>-0.36310172118368644</v>
      </c>
      <c r="M653" s="345">
        <f t="shared" ca="1" si="185"/>
        <v>0.67891718947418478</v>
      </c>
      <c r="N653" s="344">
        <f t="shared" ca="1" si="176"/>
        <v>-0.53482475744192814</v>
      </c>
      <c r="O653" s="4"/>
      <c r="P653" s="4"/>
      <c r="Q653" s="3"/>
      <c r="S653" s="4"/>
      <c r="T653" s="4" t="b">
        <f t="shared" ca="1" si="177"/>
        <v>0</v>
      </c>
      <c r="U653" t="b">
        <f t="shared" ca="1" si="178"/>
        <v>0</v>
      </c>
      <c r="W653" s="317" t="b">
        <f t="shared" ca="1" si="179"/>
        <v>0</v>
      </c>
      <c r="X653" s="317" t="b">
        <f t="shared" ca="1" si="186"/>
        <v>0</v>
      </c>
      <c r="Y653" s="317" t="b">
        <f t="shared" ca="1" si="180"/>
        <v>0</v>
      </c>
      <c r="Z653" t="b">
        <f t="shared" ca="1" si="181"/>
        <v>0</v>
      </c>
      <c r="AA653" s="37" t="b">
        <f t="shared" ca="1" si="187"/>
        <v>1</v>
      </c>
      <c r="AB653" t="b">
        <f t="shared" ca="1" si="182"/>
        <v>0</v>
      </c>
      <c r="AD653" t="b">
        <f t="shared" ca="1" si="188"/>
        <v>0</v>
      </c>
      <c r="AE653" s="37" t="b">
        <f t="shared" ca="1" si="189"/>
        <v>1</v>
      </c>
      <c r="AF653" t="b">
        <f t="shared" ca="1" si="190"/>
        <v>0</v>
      </c>
      <c r="AG653" s="317" t="b">
        <f t="shared" ca="1" si="191"/>
        <v>0</v>
      </c>
      <c r="AH653" s="317" t="b">
        <f t="shared" ca="1" si="192"/>
        <v>0</v>
      </c>
      <c r="AI653" s="317" t="b">
        <f t="shared" ca="1" si="193"/>
        <v>0</v>
      </c>
    </row>
    <row r="654" spans="1:35" x14ac:dyDescent="0.25">
      <c r="A654">
        <v>622</v>
      </c>
      <c r="B654" s="169">
        <f ca="1">OFFSET(InputPriceData!B$15,CalculationsAndCharts!$A654+$A$11,0,1,1)</f>
        <v>40940</v>
      </c>
      <c r="C654" s="3">
        <f ca="1">OFFSET(InputPriceData!G$15,CalculationsAndCharts!$A654+$A$11,IF($C$7,8,0),1,1)</f>
        <v>2546300</v>
      </c>
      <c r="D654" s="4">
        <f ca="1">OFFSET(InputPriceData!C$15,CalculationsAndCharts!$A654+$A$11,IF($C$7,8,0),1,1)</f>
        <v>48.34</v>
      </c>
      <c r="E654" s="4">
        <f ca="1">OFFSET(InputPriceData!D$15,CalculationsAndCharts!$A654+$A$11,IF($C$7,8,0),1,1)</f>
        <v>48.99</v>
      </c>
      <c r="F654" s="4">
        <f ca="1">OFFSET(InputPriceData!E$15,CalculationsAndCharts!$A654+$A$11,IF($C$7,8,0),1,1)</f>
        <v>48.33</v>
      </c>
      <c r="G654" s="4">
        <f ca="1">OFFSET(InputPriceData!F$15,CalculationsAndCharts!$A654+$A$11,IF($C$7,8,0),1,1)</f>
        <v>48.74</v>
      </c>
      <c r="H654" s="133"/>
      <c r="I654" s="133"/>
      <c r="J654" s="37">
        <f t="shared" ca="1" si="183"/>
        <v>2179</v>
      </c>
      <c r="K654" s="124">
        <f t="shared" ca="1" si="184"/>
        <v>0.74000000000000199</v>
      </c>
      <c r="L654" s="343">
        <f t="shared" ca="1" si="175"/>
        <v>-0.3721252106650812</v>
      </c>
      <c r="M654" s="345">
        <f t="shared" ca="1" si="185"/>
        <v>0.6850829358972601</v>
      </c>
      <c r="N654" s="344">
        <f t="shared" ca="1" si="176"/>
        <v>-0.54318271725408696</v>
      </c>
      <c r="O654" s="4"/>
      <c r="P654" s="4"/>
      <c r="Q654" s="3"/>
      <c r="S654" s="4"/>
      <c r="T654" s="4" t="b">
        <f t="shared" ca="1" si="177"/>
        <v>0</v>
      </c>
      <c r="U654" t="b">
        <f t="shared" ca="1" si="178"/>
        <v>0</v>
      </c>
      <c r="W654" s="317" t="b">
        <f t="shared" ca="1" si="179"/>
        <v>0</v>
      </c>
      <c r="X654" s="317" t="b">
        <f t="shared" ca="1" si="186"/>
        <v>0</v>
      </c>
      <c r="Y654" s="317" t="b">
        <f t="shared" ca="1" si="180"/>
        <v>0</v>
      </c>
      <c r="Z654" t="b">
        <f t="shared" ca="1" si="181"/>
        <v>0</v>
      </c>
      <c r="AA654" s="37" t="b">
        <f t="shared" ca="1" si="187"/>
        <v>1</v>
      </c>
      <c r="AB654" t="b">
        <f t="shared" ca="1" si="182"/>
        <v>0</v>
      </c>
      <c r="AD654" t="b">
        <f t="shared" ca="1" si="188"/>
        <v>0</v>
      </c>
      <c r="AE654" s="37" t="b">
        <f t="shared" ca="1" si="189"/>
        <v>1</v>
      </c>
      <c r="AF654" t="b">
        <f t="shared" ca="1" si="190"/>
        <v>0</v>
      </c>
      <c r="AG654" s="317" t="b">
        <f t="shared" ca="1" si="191"/>
        <v>0</v>
      </c>
      <c r="AH654" s="317" t="b">
        <f t="shared" ca="1" si="192"/>
        <v>0</v>
      </c>
      <c r="AI654" s="317" t="b">
        <f t="shared" ca="1" si="193"/>
        <v>0</v>
      </c>
    </row>
    <row r="655" spans="1:35" x14ac:dyDescent="0.25">
      <c r="A655">
        <v>623</v>
      </c>
      <c r="B655" s="169">
        <f ca="1">OFFSET(InputPriceData!B$15,CalculationsAndCharts!$A655+$A$11,0,1,1)</f>
        <v>40939</v>
      </c>
      <c r="C655" s="3">
        <f ca="1">OFFSET(InputPriceData!G$15,CalculationsAndCharts!$A655+$A$11,IF($C$7,8,0),1,1)</f>
        <v>3669800</v>
      </c>
      <c r="D655" s="4">
        <f ca="1">OFFSET(InputPriceData!C$15,CalculationsAndCharts!$A655+$A$11,IF($C$7,8,0),1,1)</f>
        <v>48.16</v>
      </c>
      <c r="E655" s="4">
        <f ca="1">OFFSET(InputPriceData!D$15,CalculationsAndCharts!$A655+$A$11,IF($C$7,8,0),1,1)</f>
        <v>48.43</v>
      </c>
      <c r="F655" s="4">
        <f ca="1">OFFSET(InputPriceData!E$15,CalculationsAndCharts!$A655+$A$11,IF($C$7,8,0),1,1)</f>
        <v>47.5</v>
      </c>
      <c r="G655" s="4">
        <f ca="1">OFFSET(InputPriceData!F$15,CalculationsAndCharts!$A655+$A$11,IF($C$7,8,0),1,1)</f>
        <v>47.99</v>
      </c>
      <c r="H655" s="133"/>
      <c r="I655" s="133"/>
      <c r="J655" s="37">
        <f t="shared" ca="1" si="183"/>
        <v>2178</v>
      </c>
      <c r="K655" s="124">
        <f t="shared" ca="1" si="184"/>
        <v>-0.64999999999999858</v>
      </c>
      <c r="L655" s="343">
        <f t="shared" ca="1" si="175"/>
        <v>-0.26026317649657094</v>
      </c>
      <c r="M655" s="345">
        <f t="shared" ca="1" si="185"/>
        <v>0.69130467799925344</v>
      </c>
      <c r="N655" s="344">
        <f t="shared" ca="1" si="176"/>
        <v>-0.37648114468111843</v>
      </c>
      <c r="O655" s="4"/>
      <c r="P655" s="4"/>
      <c r="Q655" s="3"/>
      <c r="S655" s="4"/>
      <c r="T655" s="4" t="b">
        <f t="shared" ca="1" si="177"/>
        <v>0</v>
      </c>
      <c r="U655" t="b">
        <f t="shared" ca="1" si="178"/>
        <v>0</v>
      </c>
      <c r="W655" s="317" t="b">
        <f t="shared" ca="1" si="179"/>
        <v>0</v>
      </c>
      <c r="X655" s="317" t="b">
        <f t="shared" ca="1" si="186"/>
        <v>0</v>
      </c>
      <c r="Y655" s="317" t="b">
        <f t="shared" ca="1" si="180"/>
        <v>1</v>
      </c>
      <c r="Z655" t="b">
        <f t="shared" ca="1" si="181"/>
        <v>1</v>
      </c>
      <c r="AA655" s="37" t="b">
        <f t="shared" ca="1" si="187"/>
        <v>1</v>
      </c>
      <c r="AB655" t="b">
        <f t="shared" ca="1" si="182"/>
        <v>0</v>
      </c>
      <c r="AD655" t="b">
        <f t="shared" ca="1" si="188"/>
        <v>1</v>
      </c>
      <c r="AE655" s="37" t="b">
        <f t="shared" ca="1" si="189"/>
        <v>1</v>
      </c>
      <c r="AF655" t="b">
        <f t="shared" ca="1" si="190"/>
        <v>0</v>
      </c>
      <c r="AG655" s="317" t="b">
        <f t="shared" ca="1" si="191"/>
        <v>0</v>
      </c>
      <c r="AH655" s="317" t="b">
        <f t="shared" ca="1" si="192"/>
        <v>0</v>
      </c>
      <c r="AI655" s="317" t="b">
        <f t="shared" ca="1" si="193"/>
        <v>1</v>
      </c>
    </row>
    <row r="656" spans="1:35" x14ac:dyDescent="0.25">
      <c r="A656">
        <v>624</v>
      </c>
      <c r="B656" s="169">
        <f ca="1">OFFSET(InputPriceData!B$15,CalculationsAndCharts!$A656+$A$11,0,1,1)</f>
        <v>40938</v>
      </c>
      <c r="C656" s="3">
        <f ca="1">OFFSET(InputPriceData!G$15,CalculationsAndCharts!$A656+$A$11,IF($C$7,8,0),1,1)</f>
        <v>2464500</v>
      </c>
      <c r="D656" s="4">
        <f ca="1">OFFSET(InputPriceData!C$15,CalculationsAndCharts!$A656+$A$11,IF($C$7,8,0),1,1)</f>
        <v>48.14</v>
      </c>
      <c r="E656" s="4">
        <f ca="1">OFFSET(InputPriceData!D$15,CalculationsAndCharts!$A656+$A$11,IF($C$7,8,0),1,1)</f>
        <v>48.22</v>
      </c>
      <c r="F656" s="4">
        <f ca="1">OFFSET(InputPriceData!E$15,CalculationsAndCharts!$A656+$A$11,IF($C$7,8,0),1,1)</f>
        <v>47.72</v>
      </c>
      <c r="G656" s="4">
        <f ca="1">OFFSET(InputPriceData!F$15,CalculationsAndCharts!$A656+$A$11,IF($C$7,8,0),1,1)</f>
        <v>48</v>
      </c>
      <c r="H656" s="133"/>
      <c r="I656" s="133"/>
      <c r="J656" s="37">
        <f t="shared" ca="1" si="183"/>
        <v>2177</v>
      </c>
      <c r="K656" s="124">
        <f t="shared" ca="1" si="184"/>
        <v>-1.8900000000000006</v>
      </c>
      <c r="L656" s="343">
        <f t="shared" ca="1" si="175"/>
        <v>-4.8229221034427117E-2</v>
      </c>
      <c r="M656" s="345">
        <f t="shared" ca="1" si="185"/>
        <v>0.69758292431811653</v>
      </c>
      <c r="N656" s="344">
        <f t="shared" ca="1" si="176"/>
        <v>-6.9137616981623962E-2</v>
      </c>
      <c r="O656" s="4"/>
      <c r="P656" s="4"/>
      <c r="Q656" s="3"/>
      <c r="S656" s="4"/>
      <c r="T656" s="4" t="b">
        <f t="shared" ca="1" si="177"/>
        <v>0</v>
      </c>
      <c r="U656" t="b">
        <f t="shared" ca="1" si="178"/>
        <v>1</v>
      </c>
      <c r="W656" s="317" t="b">
        <f t="shared" ca="1" si="179"/>
        <v>0</v>
      </c>
      <c r="X656" s="317" t="b">
        <f t="shared" ca="1" si="186"/>
        <v>1</v>
      </c>
      <c r="Y656" s="317" t="b">
        <f t="shared" ca="1" si="180"/>
        <v>0</v>
      </c>
      <c r="Z656" t="b">
        <f t="shared" ca="1" si="181"/>
        <v>0</v>
      </c>
      <c r="AA656" s="37" t="b">
        <f t="shared" ca="1" si="187"/>
        <v>0</v>
      </c>
      <c r="AB656" t="b">
        <f t="shared" ca="1" si="182"/>
        <v>0</v>
      </c>
      <c r="AD656" t="b">
        <f t="shared" ca="1" si="188"/>
        <v>0</v>
      </c>
      <c r="AE656" s="37" t="b">
        <f t="shared" ca="1" si="189"/>
        <v>0</v>
      </c>
      <c r="AF656" t="b">
        <f t="shared" ca="1" si="190"/>
        <v>0</v>
      </c>
      <c r="AG656" s="317" t="b">
        <f t="shared" ca="1" si="191"/>
        <v>0</v>
      </c>
      <c r="AH656" s="317" t="b">
        <f t="shared" ca="1" si="192"/>
        <v>1</v>
      </c>
      <c r="AI656" s="317" t="b">
        <f t="shared" ca="1" si="193"/>
        <v>0</v>
      </c>
    </row>
    <row r="657" spans="1:35" x14ac:dyDescent="0.25">
      <c r="A657">
        <v>625</v>
      </c>
      <c r="B657" s="169">
        <f ca="1">OFFSET(InputPriceData!B$15,CalculationsAndCharts!$A657+$A$11,0,1,1)</f>
        <v>40935</v>
      </c>
      <c r="C657" s="3">
        <f ca="1">OFFSET(InputPriceData!G$15,CalculationsAndCharts!$A657+$A$11,IF($C$7,8,0),1,1)</f>
        <v>2468400</v>
      </c>
      <c r="D657" s="4">
        <f ca="1">OFFSET(InputPriceData!C$15,CalculationsAndCharts!$A657+$A$11,IF($C$7,8,0),1,1)</f>
        <v>49.79</v>
      </c>
      <c r="E657" s="4">
        <f ca="1">OFFSET(InputPriceData!D$15,CalculationsAndCharts!$A657+$A$11,IF($C$7,8,0),1,1)</f>
        <v>49.79</v>
      </c>
      <c r="F657" s="4">
        <f ca="1">OFFSET(InputPriceData!E$15,CalculationsAndCharts!$A657+$A$11,IF($C$7,8,0),1,1)</f>
        <v>48.52</v>
      </c>
      <c r="G657" s="4">
        <f ca="1">OFFSET(InputPriceData!F$15,CalculationsAndCharts!$A657+$A$11,IF($C$7,8,0),1,1)</f>
        <v>48.64</v>
      </c>
      <c r="H657" s="133"/>
      <c r="I657" s="133"/>
      <c r="J657" s="37">
        <f t="shared" ca="1" si="183"/>
        <v>2176</v>
      </c>
      <c r="K657" s="124">
        <f t="shared" ca="1" si="184"/>
        <v>-1.0700000000000003</v>
      </c>
      <c r="L657" s="343">
        <f t="shared" ca="1" si="175"/>
        <v>0.13186027759814453</v>
      </c>
      <c r="M657" s="345">
        <f t="shared" ca="1" si="185"/>
        <v>0.70391818801020845</v>
      </c>
      <c r="N657" s="344">
        <f t="shared" ca="1" si="176"/>
        <v>0.18732329955968158</v>
      </c>
      <c r="O657" s="4"/>
      <c r="P657" s="4"/>
      <c r="Q657" s="3"/>
      <c r="S657" s="4"/>
      <c r="T657" s="4" t="b">
        <f t="shared" ca="1" si="177"/>
        <v>0</v>
      </c>
      <c r="U657" t="b">
        <f t="shared" ca="1" si="178"/>
        <v>0</v>
      </c>
      <c r="W657" s="317" t="b">
        <f t="shared" ca="1" si="179"/>
        <v>0</v>
      </c>
      <c r="X657" s="317" t="b">
        <f t="shared" ca="1" si="186"/>
        <v>1</v>
      </c>
      <c r="Y657" s="317" t="b">
        <f t="shared" ca="1" si="180"/>
        <v>0</v>
      </c>
      <c r="Z657" t="b">
        <f t="shared" ca="1" si="181"/>
        <v>0</v>
      </c>
      <c r="AA657" s="37" t="b">
        <f t="shared" ca="1" si="187"/>
        <v>0</v>
      </c>
      <c r="AB657" t="b">
        <f t="shared" ca="1" si="182"/>
        <v>0</v>
      </c>
      <c r="AD657" t="b">
        <f t="shared" ca="1" si="188"/>
        <v>0</v>
      </c>
      <c r="AE657" s="37" t="b">
        <f t="shared" ca="1" si="189"/>
        <v>0</v>
      </c>
      <c r="AF657" t="b">
        <f t="shared" ca="1" si="190"/>
        <v>0</v>
      </c>
      <c r="AG657" s="317" t="b">
        <f t="shared" ca="1" si="191"/>
        <v>0</v>
      </c>
      <c r="AH657" s="317" t="b">
        <f t="shared" ca="1" si="192"/>
        <v>1</v>
      </c>
      <c r="AI657" s="317" t="b">
        <f t="shared" ca="1" si="193"/>
        <v>0</v>
      </c>
    </row>
    <row r="658" spans="1:35" x14ac:dyDescent="0.25">
      <c r="A658">
        <v>626</v>
      </c>
      <c r="B658" s="169">
        <f ca="1">OFFSET(InputPriceData!B$15,CalculationsAndCharts!$A658+$A$11,0,1,1)</f>
        <v>40934</v>
      </c>
      <c r="C658" s="3">
        <f ca="1">OFFSET(InputPriceData!G$15,CalculationsAndCharts!$A658+$A$11,IF($C$7,8,0),1,1)</f>
        <v>4042100</v>
      </c>
      <c r="D658" s="4">
        <f ca="1">OFFSET(InputPriceData!C$15,CalculationsAndCharts!$A658+$A$11,IF($C$7,8,0),1,1)</f>
        <v>50.7</v>
      </c>
      <c r="E658" s="4">
        <f ca="1">OFFSET(InputPriceData!D$15,CalculationsAndCharts!$A658+$A$11,IF($C$7,8,0),1,1)</f>
        <v>50.7</v>
      </c>
      <c r="F658" s="4">
        <f ca="1">OFFSET(InputPriceData!E$15,CalculationsAndCharts!$A658+$A$11,IF($C$7,8,0),1,1)</f>
        <v>49.08</v>
      </c>
      <c r="G658" s="4">
        <f ca="1">OFFSET(InputPriceData!F$15,CalculationsAndCharts!$A658+$A$11,IF($C$7,8,0),1,1)</f>
        <v>49.89</v>
      </c>
      <c r="H658" s="133"/>
      <c r="I658" s="133"/>
      <c r="J658" s="37">
        <f t="shared" ca="1" si="183"/>
        <v>2175</v>
      </c>
      <c r="K658" s="124">
        <f t="shared" ca="1" si="184"/>
        <v>0.20000000000000284</v>
      </c>
      <c r="L658" s="343">
        <f t="shared" ca="1" si="175"/>
        <v>0.214078156905013</v>
      </c>
      <c r="M658" s="345">
        <f t="shared" ca="1" si="185"/>
        <v>0.71031098689223859</v>
      </c>
      <c r="N658" s="344">
        <f t="shared" ca="1" si="176"/>
        <v>0.30138652063042187</v>
      </c>
      <c r="O658" s="4"/>
      <c r="P658" s="4"/>
      <c r="Q658" s="3"/>
      <c r="S658" s="4"/>
      <c r="T658" s="4" t="b">
        <f t="shared" ca="1" si="177"/>
        <v>0</v>
      </c>
      <c r="U658" t="b">
        <f t="shared" ca="1" si="178"/>
        <v>0</v>
      </c>
      <c r="W658" s="317" t="b">
        <f t="shared" ca="1" si="179"/>
        <v>0</v>
      </c>
      <c r="X658" s="317" t="b">
        <f t="shared" ca="1" si="186"/>
        <v>1</v>
      </c>
      <c r="Y658" s="317" t="b">
        <f t="shared" ca="1" si="180"/>
        <v>0</v>
      </c>
      <c r="Z658" t="b">
        <f t="shared" ca="1" si="181"/>
        <v>0</v>
      </c>
      <c r="AA658" s="37" t="b">
        <f t="shared" ca="1" si="187"/>
        <v>0</v>
      </c>
      <c r="AB658" t="b">
        <f t="shared" ca="1" si="182"/>
        <v>0</v>
      </c>
      <c r="AD658" t="b">
        <f t="shared" ca="1" si="188"/>
        <v>0</v>
      </c>
      <c r="AE658" s="37" t="b">
        <f t="shared" ca="1" si="189"/>
        <v>0</v>
      </c>
      <c r="AF658" t="b">
        <f t="shared" ca="1" si="190"/>
        <v>0</v>
      </c>
      <c r="AG658" s="317" t="b">
        <f t="shared" ca="1" si="191"/>
        <v>0</v>
      </c>
      <c r="AH658" s="317" t="b">
        <f t="shared" ca="1" si="192"/>
        <v>1</v>
      </c>
      <c r="AI658" s="317" t="b">
        <f t="shared" ca="1" si="193"/>
        <v>0</v>
      </c>
    </row>
    <row r="659" spans="1:35" x14ac:dyDescent="0.25">
      <c r="A659">
        <v>627</v>
      </c>
      <c r="B659" s="169">
        <f ca="1">OFFSET(InputPriceData!B$15,CalculationsAndCharts!$A659+$A$11,0,1,1)</f>
        <v>40933</v>
      </c>
      <c r="C659" s="3">
        <f ca="1">OFFSET(InputPriceData!G$15,CalculationsAndCharts!$A659+$A$11,IF($C$7,8,0),1,1)</f>
        <v>3771600</v>
      </c>
      <c r="D659" s="4">
        <f ca="1">OFFSET(InputPriceData!C$15,CalculationsAndCharts!$A659+$A$11,IF($C$7,8,0),1,1)</f>
        <v>49.51</v>
      </c>
      <c r="E659" s="4">
        <f ca="1">OFFSET(InputPriceData!D$15,CalculationsAndCharts!$A659+$A$11,IF($C$7,8,0),1,1)</f>
        <v>49.83</v>
      </c>
      <c r="F659" s="4">
        <f ca="1">OFFSET(InputPriceData!E$15,CalculationsAndCharts!$A659+$A$11,IF($C$7,8,0),1,1)</f>
        <v>48.9</v>
      </c>
      <c r="G659" s="4">
        <f ca="1">OFFSET(InputPriceData!F$15,CalculationsAndCharts!$A659+$A$11,IF($C$7,8,0),1,1)</f>
        <v>49.71</v>
      </c>
      <c r="H659" s="133"/>
      <c r="I659" s="133"/>
      <c r="J659" s="37">
        <f t="shared" ca="1" si="183"/>
        <v>2174</v>
      </c>
      <c r="K659" s="124">
        <f t="shared" ca="1" si="184"/>
        <v>-0.13000000000000256</v>
      </c>
      <c r="L659" s="343">
        <f t="shared" ca="1" si="175"/>
        <v>0.26230798771426422</v>
      </c>
      <c r="M659" s="345">
        <f t="shared" ca="1" si="185"/>
        <v>0.71676184348359095</v>
      </c>
      <c r="N659" s="344">
        <f t="shared" ca="1" si="176"/>
        <v>0.36596254404308187</v>
      </c>
      <c r="O659" s="4"/>
      <c r="P659" s="4"/>
      <c r="Q659" s="3"/>
      <c r="S659" s="4"/>
      <c r="T659" s="4" t="b">
        <f t="shared" ca="1" si="177"/>
        <v>0</v>
      </c>
      <c r="U659" t="b">
        <f t="shared" ca="1" si="178"/>
        <v>0</v>
      </c>
      <c r="W659" s="317" t="b">
        <f t="shared" ca="1" si="179"/>
        <v>0</v>
      </c>
      <c r="X659" s="317" t="b">
        <f t="shared" ca="1" si="186"/>
        <v>1</v>
      </c>
      <c r="Y659" s="317" t="b">
        <f t="shared" ca="1" si="180"/>
        <v>0</v>
      </c>
      <c r="Z659" t="b">
        <f t="shared" ca="1" si="181"/>
        <v>0</v>
      </c>
      <c r="AA659" s="37" t="b">
        <f t="shared" ca="1" si="187"/>
        <v>0</v>
      </c>
      <c r="AB659" t="b">
        <f t="shared" ca="1" si="182"/>
        <v>0</v>
      </c>
      <c r="AD659" t="b">
        <f t="shared" ca="1" si="188"/>
        <v>0</v>
      </c>
      <c r="AE659" s="37" t="b">
        <f t="shared" ca="1" si="189"/>
        <v>0</v>
      </c>
      <c r="AF659" t="b">
        <f t="shared" ca="1" si="190"/>
        <v>0</v>
      </c>
      <c r="AG659" s="317" t="b">
        <f t="shared" ca="1" si="191"/>
        <v>0</v>
      </c>
      <c r="AH659" s="317" t="b">
        <f t="shared" ca="1" si="192"/>
        <v>1</v>
      </c>
      <c r="AI659" s="317" t="b">
        <f t="shared" ca="1" si="193"/>
        <v>0</v>
      </c>
    </row>
    <row r="660" spans="1:35" x14ac:dyDescent="0.25">
      <c r="A660">
        <v>628</v>
      </c>
      <c r="B660" s="169">
        <f ca="1">OFFSET(InputPriceData!B$15,CalculationsAndCharts!$A660+$A$11,0,1,1)</f>
        <v>40932</v>
      </c>
      <c r="C660" s="3">
        <f ca="1">OFFSET(InputPriceData!G$15,CalculationsAndCharts!$A660+$A$11,IF($C$7,8,0),1,1)</f>
        <v>1564400</v>
      </c>
      <c r="D660" s="4">
        <f ca="1">OFFSET(InputPriceData!C$15,CalculationsAndCharts!$A660+$A$11,IF($C$7,8,0),1,1)</f>
        <v>49.53</v>
      </c>
      <c r="E660" s="4">
        <f ca="1">OFFSET(InputPriceData!D$15,CalculationsAndCharts!$A660+$A$11,IF($C$7,8,0),1,1)</f>
        <v>49.84</v>
      </c>
      <c r="F660" s="4">
        <f ca="1">OFFSET(InputPriceData!E$15,CalculationsAndCharts!$A660+$A$11,IF($C$7,8,0),1,1)</f>
        <v>49.46</v>
      </c>
      <c r="G660" s="4">
        <f ca="1">OFFSET(InputPriceData!F$15,CalculationsAndCharts!$A660+$A$11,IF($C$7,8,0),1,1)</f>
        <v>49.69</v>
      </c>
      <c r="H660" s="133"/>
      <c r="I660" s="133"/>
      <c r="J660" s="37">
        <f t="shared" ca="1" si="183"/>
        <v>2173</v>
      </c>
      <c r="K660" s="124">
        <f t="shared" ca="1" si="184"/>
        <v>-0.19000000000000483</v>
      </c>
      <c r="L660" s="343">
        <f t="shared" ca="1" si="175"/>
        <v>0.30950579949385609</v>
      </c>
      <c r="M660" s="345">
        <f t="shared" ca="1" si="185"/>
        <v>0.72327128504903226</v>
      </c>
      <c r="N660" s="344">
        <f t="shared" ca="1" si="176"/>
        <v>0.42792490990828425</v>
      </c>
      <c r="O660" s="4"/>
      <c r="P660" s="4"/>
      <c r="Q660" s="3"/>
      <c r="S660" s="4"/>
      <c r="T660" s="4" t="b">
        <f t="shared" ca="1" si="177"/>
        <v>0</v>
      </c>
      <c r="U660" t="b">
        <f t="shared" ca="1" si="178"/>
        <v>0</v>
      </c>
      <c r="W660" s="317" t="b">
        <f t="shared" ca="1" si="179"/>
        <v>0</v>
      </c>
      <c r="X660" s="317" t="b">
        <f t="shared" ca="1" si="186"/>
        <v>1</v>
      </c>
      <c r="Y660" s="317" t="b">
        <f t="shared" ca="1" si="180"/>
        <v>0</v>
      </c>
      <c r="Z660" t="b">
        <f t="shared" ca="1" si="181"/>
        <v>0</v>
      </c>
      <c r="AA660" s="37" t="b">
        <f t="shared" ca="1" si="187"/>
        <v>0</v>
      </c>
      <c r="AB660" t="b">
        <f t="shared" ca="1" si="182"/>
        <v>0</v>
      </c>
      <c r="AD660" t="b">
        <f t="shared" ca="1" si="188"/>
        <v>0</v>
      </c>
      <c r="AE660" s="37" t="b">
        <f t="shared" ca="1" si="189"/>
        <v>0</v>
      </c>
      <c r="AF660" t="b">
        <f t="shared" ca="1" si="190"/>
        <v>0</v>
      </c>
      <c r="AG660" s="317" t="b">
        <f t="shared" ca="1" si="191"/>
        <v>0</v>
      </c>
      <c r="AH660" s="317" t="b">
        <f t="shared" ca="1" si="192"/>
        <v>1</v>
      </c>
      <c r="AI660" s="317" t="b">
        <f t="shared" ca="1" si="193"/>
        <v>0</v>
      </c>
    </row>
    <row r="661" spans="1:35" x14ac:dyDescent="0.25">
      <c r="A661">
        <v>629</v>
      </c>
      <c r="B661" s="169">
        <f ca="1">OFFSET(InputPriceData!B$15,CalculationsAndCharts!$A661+$A$11,0,1,1)</f>
        <v>40931</v>
      </c>
      <c r="C661" s="3">
        <f ca="1">OFFSET(InputPriceData!G$15,CalculationsAndCharts!$A661+$A$11,IF($C$7,8,0),1,1)</f>
        <v>1188000</v>
      </c>
      <c r="D661" s="4">
        <f ca="1">OFFSET(InputPriceData!C$15,CalculationsAndCharts!$A661+$A$11,IF($C$7,8,0),1,1)</f>
        <v>49.9</v>
      </c>
      <c r="E661" s="4">
        <f ca="1">OFFSET(InputPriceData!D$15,CalculationsAndCharts!$A661+$A$11,IF($C$7,8,0),1,1)</f>
        <v>50.38</v>
      </c>
      <c r="F661" s="4">
        <f ca="1">OFFSET(InputPriceData!E$15,CalculationsAndCharts!$A661+$A$11,IF($C$7,8,0),1,1)</f>
        <v>49.48</v>
      </c>
      <c r="G661" s="4">
        <f ca="1">OFFSET(InputPriceData!F$15,CalculationsAndCharts!$A661+$A$11,IF($C$7,8,0),1,1)</f>
        <v>49.84</v>
      </c>
      <c r="H661" s="133"/>
      <c r="I661" s="133"/>
      <c r="J661" s="37">
        <f t="shared" ca="1" si="183"/>
        <v>2172</v>
      </c>
      <c r="K661" s="124">
        <f t="shared" ca="1" si="184"/>
        <v>-0.13999999999999346</v>
      </c>
      <c r="L661" s="343">
        <f t="shared" ca="1" si="175"/>
        <v>0.32525414496608018</v>
      </c>
      <c r="M661" s="345">
        <f t="shared" ca="1" si="185"/>
        <v>0.72983984364180854</v>
      </c>
      <c r="N661" s="344">
        <f t="shared" ca="1" si="176"/>
        <v>0.44565139571320622</v>
      </c>
      <c r="O661" s="4"/>
      <c r="P661" s="4"/>
      <c r="Q661" s="3"/>
      <c r="S661" s="4"/>
      <c r="T661" s="4" t="b">
        <f t="shared" ca="1" si="177"/>
        <v>0</v>
      </c>
      <c r="U661" t="b">
        <f t="shared" ca="1" si="178"/>
        <v>0</v>
      </c>
      <c r="W661" s="317" t="b">
        <f t="shared" ca="1" si="179"/>
        <v>0</v>
      </c>
      <c r="X661" s="317" t="b">
        <f t="shared" ca="1" si="186"/>
        <v>1</v>
      </c>
      <c r="Y661" s="317" t="b">
        <f t="shared" ca="1" si="180"/>
        <v>0</v>
      </c>
      <c r="Z661" t="b">
        <f t="shared" ca="1" si="181"/>
        <v>0</v>
      </c>
      <c r="AA661" s="37" t="b">
        <f t="shared" ca="1" si="187"/>
        <v>0</v>
      </c>
      <c r="AB661" t="b">
        <f t="shared" ca="1" si="182"/>
        <v>0</v>
      </c>
      <c r="AD661" t="b">
        <f t="shared" ca="1" si="188"/>
        <v>0</v>
      </c>
      <c r="AE661" s="37" t="b">
        <f t="shared" ca="1" si="189"/>
        <v>0</v>
      </c>
      <c r="AF661" t="b">
        <f t="shared" ca="1" si="190"/>
        <v>0</v>
      </c>
      <c r="AG661" s="317" t="b">
        <f t="shared" ca="1" si="191"/>
        <v>0</v>
      </c>
      <c r="AH661" s="317" t="b">
        <f t="shared" ca="1" si="192"/>
        <v>1</v>
      </c>
      <c r="AI661" s="317" t="b">
        <f t="shared" ca="1" si="193"/>
        <v>0</v>
      </c>
    </row>
    <row r="662" spans="1:35" x14ac:dyDescent="0.25">
      <c r="A662">
        <v>630</v>
      </c>
      <c r="B662" s="169">
        <f ca="1">OFFSET(InputPriceData!B$15,CalculationsAndCharts!$A662+$A$11,0,1,1)</f>
        <v>40928</v>
      </c>
      <c r="C662" s="3">
        <f ca="1">OFFSET(InputPriceData!G$15,CalculationsAndCharts!$A662+$A$11,IF($C$7,8,0),1,1)</f>
        <v>1619300</v>
      </c>
      <c r="D662" s="4">
        <f ca="1">OFFSET(InputPriceData!C$15,CalculationsAndCharts!$A662+$A$11,IF($C$7,8,0),1,1)</f>
        <v>50.08</v>
      </c>
      <c r="E662" s="4">
        <f ca="1">OFFSET(InputPriceData!D$15,CalculationsAndCharts!$A662+$A$11,IF($C$7,8,0),1,1)</f>
        <v>50.19</v>
      </c>
      <c r="F662" s="4">
        <f ca="1">OFFSET(InputPriceData!E$15,CalculationsAndCharts!$A662+$A$11,IF($C$7,8,0),1,1)</f>
        <v>49.69</v>
      </c>
      <c r="G662" s="4">
        <f ca="1">OFFSET(InputPriceData!F$15,CalculationsAndCharts!$A662+$A$11,IF($C$7,8,0),1,1)</f>
        <v>49.88</v>
      </c>
      <c r="H662" s="133"/>
      <c r="I662" s="133"/>
      <c r="J662" s="37">
        <f t="shared" ca="1" si="183"/>
        <v>2171</v>
      </c>
      <c r="K662" s="124">
        <f t="shared" ca="1" si="184"/>
        <v>0.26000000000000512</v>
      </c>
      <c r="L662" s="343">
        <f t="shared" ca="1" si="175"/>
        <v>0.2894078067013145</v>
      </c>
      <c r="M662" s="345">
        <f t="shared" ca="1" si="185"/>
        <v>0.73646805614713273</v>
      </c>
      <c r="N662" s="344">
        <f t="shared" ca="1" si="176"/>
        <v>0.39296722279492347</v>
      </c>
      <c r="O662" s="4"/>
      <c r="P662" s="4"/>
      <c r="Q662" s="3"/>
      <c r="S662" s="4"/>
      <c r="T662" s="4" t="b">
        <f t="shared" ca="1" si="177"/>
        <v>0</v>
      </c>
      <c r="U662" t="b">
        <f t="shared" ca="1" si="178"/>
        <v>0</v>
      </c>
      <c r="W662" s="317" t="b">
        <f t="shared" ca="1" si="179"/>
        <v>0</v>
      </c>
      <c r="X662" s="317" t="b">
        <f t="shared" ca="1" si="186"/>
        <v>1</v>
      </c>
      <c r="Y662" s="317" t="b">
        <f t="shared" ca="1" si="180"/>
        <v>0</v>
      </c>
      <c r="Z662" t="b">
        <f t="shared" ca="1" si="181"/>
        <v>0</v>
      </c>
      <c r="AA662" s="37" t="b">
        <f t="shared" ca="1" si="187"/>
        <v>0</v>
      </c>
      <c r="AB662" t="b">
        <f t="shared" ca="1" si="182"/>
        <v>0</v>
      </c>
      <c r="AD662" t="b">
        <f t="shared" ca="1" si="188"/>
        <v>0</v>
      </c>
      <c r="AE662" s="37" t="b">
        <f t="shared" ca="1" si="189"/>
        <v>0</v>
      </c>
      <c r="AF662" t="b">
        <f t="shared" ca="1" si="190"/>
        <v>0</v>
      </c>
      <c r="AG662" s="317" t="b">
        <f t="shared" ca="1" si="191"/>
        <v>0</v>
      </c>
      <c r="AH662" s="317" t="b">
        <f t="shared" ca="1" si="192"/>
        <v>1</v>
      </c>
      <c r="AI662" s="317" t="b">
        <f t="shared" ca="1" si="193"/>
        <v>0</v>
      </c>
    </row>
    <row r="663" spans="1:35" x14ac:dyDescent="0.25">
      <c r="A663">
        <v>631</v>
      </c>
      <c r="B663" s="169">
        <f ca="1">OFFSET(InputPriceData!B$15,CalculationsAndCharts!$A663+$A$11,0,1,1)</f>
        <v>40927</v>
      </c>
      <c r="C663" s="3">
        <f ca="1">OFFSET(InputPriceData!G$15,CalculationsAndCharts!$A663+$A$11,IF($C$7,8,0),1,1)</f>
        <v>2387000</v>
      </c>
      <c r="D663" s="4">
        <f ca="1">OFFSET(InputPriceData!C$15,CalculationsAndCharts!$A663+$A$11,IF($C$7,8,0),1,1)</f>
        <v>49.73</v>
      </c>
      <c r="E663" s="4">
        <f ca="1">OFFSET(InputPriceData!D$15,CalculationsAndCharts!$A663+$A$11,IF($C$7,8,0),1,1)</f>
        <v>50</v>
      </c>
      <c r="F663" s="4">
        <f ca="1">OFFSET(InputPriceData!E$15,CalculationsAndCharts!$A663+$A$11,IF($C$7,8,0),1,1)</f>
        <v>49.23</v>
      </c>
      <c r="G663" s="4">
        <f ca="1">OFFSET(InputPriceData!F$15,CalculationsAndCharts!$A663+$A$11,IF($C$7,8,0),1,1)</f>
        <v>49.98</v>
      </c>
      <c r="H663" s="133"/>
      <c r="I663" s="133"/>
      <c r="J663" s="37">
        <f t="shared" ca="1" si="183"/>
        <v>2170</v>
      </c>
      <c r="K663" s="124">
        <f t="shared" ca="1" si="184"/>
        <v>1.0999999999999943</v>
      </c>
      <c r="L663" s="343">
        <f t="shared" ca="1" si="175"/>
        <v>0.20524905812192276</v>
      </c>
      <c r="M663" s="345">
        <f t="shared" ca="1" si="185"/>
        <v>0.7431564643260673</v>
      </c>
      <c r="N663" s="344">
        <f t="shared" ca="1" si="176"/>
        <v>0.27618552481818648</v>
      </c>
      <c r="O663" s="4"/>
      <c r="P663" s="4"/>
      <c r="Q663" s="3"/>
      <c r="S663" s="4"/>
      <c r="T663" s="4" t="b">
        <f t="shared" ca="1" si="177"/>
        <v>0</v>
      </c>
      <c r="U663" t="b">
        <f t="shared" ca="1" si="178"/>
        <v>0</v>
      </c>
      <c r="W663" s="317" t="b">
        <f t="shared" ca="1" si="179"/>
        <v>0</v>
      </c>
      <c r="X663" s="317" t="b">
        <f t="shared" ca="1" si="186"/>
        <v>1</v>
      </c>
      <c r="Y663" s="317" t="b">
        <f t="shared" ca="1" si="180"/>
        <v>0</v>
      </c>
      <c r="Z663" t="b">
        <f t="shared" ca="1" si="181"/>
        <v>0</v>
      </c>
      <c r="AA663" s="37" t="b">
        <f t="shared" ca="1" si="187"/>
        <v>0</v>
      </c>
      <c r="AB663" t="b">
        <f t="shared" ca="1" si="182"/>
        <v>0</v>
      </c>
      <c r="AD663" t="b">
        <f t="shared" ca="1" si="188"/>
        <v>0</v>
      </c>
      <c r="AE663" s="37" t="b">
        <f t="shared" ca="1" si="189"/>
        <v>0</v>
      </c>
      <c r="AF663" t="b">
        <f t="shared" ca="1" si="190"/>
        <v>0</v>
      </c>
      <c r="AG663" s="317" t="b">
        <f t="shared" ca="1" si="191"/>
        <v>0</v>
      </c>
      <c r="AH663" s="317" t="b">
        <f t="shared" ca="1" si="192"/>
        <v>1</v>
      </c>
      <c r="AI663" s="317" t="b">
        <f t="shared" ca="1" si="193"/>
        <v>0</v>
      </c>
    </row>
    <row r="664" spans="1:35" x14ac:dyDescent="0.25">
      <c r="A664">
        <v>632</v>
      </c>
      <c r="B664" s="169">
        <f ca="1">OFFSET(InputPriceData!B$15,CalculationsAndCharts!$A664+$A$11,0,1,1)</f>
        <v>40926</v>
      </c>
      <c r="C664" s="3">
        <f ca="1">OFFSET(InputPriceData!G$15,CalculationsAndCharts!$A664+$A$11,IF($C$7,8,0),1,1)</f>
        <v>1838700</v>
      </c>
      <c r="D664" s="4">
        <f ca="1">OFFSET(InputPriceData!C$15,CalculationsAndCharts!$A664+$A$11,IF($C$7,8,0),1,1)</f>
        <v>48.76</v>
      </c>
      <c r="E664" s="4">
        <f ca="1">OFFSET(InputPriceData!D$15,CalculationsAndCharts!$A664+$A$11,IF($C$7,8,0),1,1)</f>
        <v>49.73</v>
      </c>
      <c r="F664" s="4">
        <f ca="1">OFFSET(InputPriceData!E$15,CalculationsAndCharts!$A664+$A$11,IF($C$7,8,0),1,1)</f>
        <v>48.65</v>
      </c>
      <c r="G664" s="4">
        <f ca="1">OFFSET(InputPriceData!F$15,CalculationsAndCharts!$A664+$A$11,IF($C$7,8,0),1,1)</f>
        <v>49.62</v>
      </c>
      <c r="H664" s="133"/>
      <c r="I664" s="133"/>
      <c r="J664" s="37">
        <f t="shared" ca="1" si="183"/>
        <v>2169</v>
      </c>
      <c r="K664" s="124">
        <f t="shared" ca="1" si="184"/>
        <v>0.94999999999999574</v>
      </c>
      <c r="L664" s="343">
        <f t="shared" ca="1" si="175"/>
        <v>0.13251469011041039</v>
      </c>
      <c r="M664" s="345">
        <f t="shared" ca="1" si="185"/>
        <v>0.74990561485980556</v>
      </c>
      <c r="N664" s="344">
        <f t="shared" ca="1" si="176"/>
        <v>0.17670849168822925</v>
      </c>
      <c r="O664" s="4"/>
      <c r="P664" s="4"/>
      <c r="Q664" s="3"/>
      <c r="S664" s="4"/>
      <c r="T664" s="4" t="b">
        <f t="shared" ca="1" si="177"/>
        <v>0</v>
      </c>
      <c r="U664" t="b">
        <f t="shared" ca="1" si="178"/>
        <v>0</v>
      </c>
      <c r="W664" s="317" t="b">
        <f t="shared" ca="1" si="179"/>
        <v>0</v>
      </c>
      <c r="X664" s="317" t="b">
        <f t="shared" ca="1" si="186"/>
        <v>1</v>
      </c>
      <c r="Y664" s="317" t="b">
        <f t="shared" ca="1" si="180"/>
        <v>0</v>
      </c>
      <c r="Z664" t="b">
        <f t="shared" ca="1" si="181"/>
        <v>0</v>
      </c>
      <c r="AA664" s="37" t="b">
        <f t="shared" ca="1" si="187"/>
        <v>0</v>
      </c>
      <c r="AB664" t="b">
        <f t="shared" ca="1" si="182"/>
        <v>0</v>
      </c>
      <c r="AD664" t="b">
        <f t="shared" ca="1" si="188"/>
        <v>0</v>
      </c>
      <c r="AE664" s="37" t="b">
        <f t="shared" ca="1" si="189"/>
        <v>0</v>
      </c>
      <c r="AF664" t="b">
        <f t="shared" ca="1" si="190"/>
        <v>0</v>
      </c>
      <c r="AG664" s="317" t="b">
        <f t="shared" ca="1" si="191"/>
        <v>0</v>
      </c>
      <c r="AH664" s="317" t="b">
        <f t="shared" ca="1" si="192"/>
        <v>1</v>
      </c>
      <c r="AI664" s="317" t="b">
        <f t="shared" ca="1" si="193"/>
        <v>0</v>
      </c>
    </row>
    <row r="665" spans="1:35" x14ac:dyDescent="0.25">
      <c r="A665">
        <v>633</v>
      </c>
      <c r="B665" s="169">
        <f ca="1">OFFSET(InputPriceData!B$15,CalculationsAndCharts!$A665+$A$11,0,1,1)</f>
        <v>40925</v>
      </c>
      <c r="C665" s="3">
        <f ca="1">OFFSET(InputPriceData!G$15,CalculationsAndCharts!$A665+$A$11,IF($C$7,8,0),1,1)</f>
        <v>1954300</v>
      </c>
      <c r="D665" s="4">
        <f ca="1">OFFSET(InputPriceData!C$15,CalculationsAndCharts!$A665+$A$11,IF($C$7,8,0),1,1)</f>
        <v>49.19</v>
      </c>
      <c r="E665" s="4">
        <f ca="1">OFFSET(InputPriceData!D$15,CalculationsAndCharts!$A665+$A$11,IF($C$7,8,0),1,1)</f>
        <v>49.29</v>
      </c>
      <c r="F665" s="4">
        <f ca="1">OFFSET(InputPriceData!E$15,CalculationsAndCharts!$A665+$A$11,IF($C$7,8,0),1,1)</f>
        <v>48.78</v>
      </c>
      <c r="G665" s="4">
        <f ca="1">OFFSET(InputPriceData!F$15,CalculationsAndCharts!$A665+$A$11,IF($C$7,8,0),1,1)</f>
        <v>48.88</v>
      </c>
      <c r="H665" s="133"/>
      <c r="I665" s="133"/>
      <c r="J665" s="37">
        <f t="shared" ca="1" si="183"/>
        <v>2168</v>
      </c>
      <c r="K665" s="124">
        <f t="shared" ca="1" si="184"/>
        <v>-0.59999999999999432</v>
      </c>
      <c r="L665" s="343">
        <f t="shared" ca="1" si="175"/>
        <v>0.12906152261769757</v>
      </c>
      <c r="M665" s="345">
        <f t="shared" ca="1" si="185"/>
        <v>0.75671605939435471</v>
      </c>
      <c r="N665" s="344">
        <f t="shared" ca="1" si="176"/>
        <v>0.1705547556648834</v>
      </c>
      <c r="O665" s="4"/>
      <c r="P665" s="4"/>
      <c r="Q665" s="3"/>
      <c r="S665" s="4"/>
      <c r="T665" s="4" t="b">
        <f t="shared" ca="1" si="177"/>
        <v>0</v>
      </c>
      <c r="U665" t="b">
        <f t="shared" ca="1" si="178"/>
        <v>0</v>
      </c>
      <c r="W665" s="317" t="b">
        <f t="shared" ca="1" si="179"/>
        <v>0</v>
      </c>
      <c r="X665" s="317" t="b">
        <f t="shared" ca="1" si="186"/>
        <v>1</v>
      </c>
      <c r="Y665" s="317" t="b">
        <f t="shared" ca="1" si="180"/>
        <v>0</v>
      </c>
      <c r="Z665" t="b">
        <f t="shared" ca="1" si="181"/>
        <v>0</v>
      </c>
      <c r="AA665" s="37" t="b">
        <f t="shared" ca="1" si="187"/>
        <v>0</v>
      </c>
      <c r="AB665" t="b">
        <f t="shared" ca="1" si="182"/>
        <v>0</v>
      </c>
      <c r="AD665" t="b">
        <f t="shared" ca="1" si="188"/>
        <v>0</v>
      </c>
      <c r="AE665" s="37" t="b">
        <f t="shared" ca="1" si="189"/>
        <v>0</v>
      </c>
      <c r="AF665" t="b">
        <f t="shared" ca="1" si="190"/>
        <v>0</v>
      </c>
      <c r="AG665" s="317" t="b">
        <f t="shared" ca="1" si="191"/>
        <v>0</v>
      </c>
      <c r="AH665" s="317" t="b">
        <f t="shared" ca="1" si="192"/>
        <v>1</v>
      </c>
      <c r="AI665" s="317" t="b">
        <f t="shared" ca="1" si="193"/>
        <v>0</v>
      </c>
    </row>
    <row r="666" spans="1:35" x14ac:dyDescent="0.25">
      <c r="A666">
        <v>634</v>
      </c>
      <c r="B666" s="169">
        <f ca="1">OFFSET(InputPriceData!B$15,CalculationsAndCharts!$A666+$A$11,0,1,1)</f>
        <v>40921</v>
      </c>
      <c r="C666" s="3">
        <f ca="1">OFFSET(InputPriceData!G$15,CalculationsAndCharts!$A666+$A$11,IF($C$7,8,0),1,1)</f>
        <v>1731400</v>
      </c>
      <c r="D666" s="4">
        <f ca="1">OFFSET(InputPriceData!C$15,CalculationsAndCharts!$A666+$A$11,IF($C$7,8,0),1,1)</f>
        <v>49.26</v>
      </c>
      <c r="E666" s="4">
        <f ca="1">OFFSET(InputPriceData!D$15,CalculationsAndCharts!$A666+$A$11,IF($C$7,8,0),1,1)</f>
        <v>49.26</v>
      </c>
      <c r="F666" s="4">
        <f ca="1">OFFSET(InputPriceData!E$15,CalculationsAndCharts!$A666+$A$11,IF($C$7,8,0),1,1)</f>
        <v>48.58</v>
      </c>
      <c r="G666" s="4">
        <f ca="1">OFFSET(InputPriceData!F$15,CalculationsAndCharts!$A666+$A$11,IF($C$7,8,0),1,1)</f>
        <v>48.67</v>
      </c>
      <c r="H666" s="133"/>
      <c r="I666" s="133"/>
      <c r="J666" s="37">
        <f t="shared" ca="1" si="183"/>
        <v>2167</v>
      </c>
      <c r="K666" s="124">
        <f t="shared" ca="1" si="184"/>
        <v>-0.12999999999999545</v>
      </c>
      <c r="L666" s="343">
        <f t="shared" ca="1" si="175"/>
        <v>0.12933698955867179</v>
      </c>
      <c r="M666" s="345">
        <f t="shared" ca="1" si="185"/>
        <v>0.76358835458562535</v>
      </c>
      <c r="N666" s="344">
        <f t="shared" ca="1" si="176"/>
        <v>0.16938051606203289</v>
      </c>
      <c r="O666" s="4"/>
      <c r="P666" s="4"/>
      <c r="Q666" s="3"/>
      <c r="S666" s="4"/>
      <c r="T666" s="4" t="b">
        <f t="shared" ca="1" si="177"/>
        <v>0</v>
      </c>
      <c r="U666" t="b">
        <f t="shared" ca="1" si="178"/>
        <v>0</v>
      </c>
      <c r="W666" s="317" t="b">
        <f t="shared" ca="1" si="179"/>
        <v>0</v>
      </c>
      <c r="X666" s="317" t="b">
        <f t="shared" ca="1" si="186"/>
        <v>1</v>
      </c>
      <c r="Y666" s="317" t="b">
        <f t="shared" ca="1" si="180"/>
        <v>0</v>
      </c>
      <c r="Z666" t="b">
        <f t="shared" ca="1" si="181"/>
        <v>0</v>
      </c>
      <c r="AA666" s="37" t="b">
        <f t="shared" ca="1" si="187"/>
        <v>0</v>
      </c>
      <c r="AB666" t="b">
        <f t="shared" ca="1" si="182"/>
        <v>0</v>
      </c>
      <c r="AD666" t="b">
        <f t="shared" ca="1" si="188"/>
        <v>0</v>
      </c>
      <c r="AE666" s="37" t="b">
        <f t="shared" ca="1" si="189"/>
        <v>0</v>
      </c>
      <c r="AF666" t="b">
        <f t="shared" ca="1" si="190"/>
        <v>0</v>
      </c>
      <c r="AG666" s="317" t="b">
        <f t="shared" ca="1" si="191"/>
        <v>0</v>
      </c>
      <c r="AH666" s="317" t="b">
        <f t="shared" ca="1" si="192"/>
        <v>1</v>
      </c>
      <c r="AI666" s="317" t="b">
        <f t="shared" ca="1" si="193"/>
        <v>0</v>
      </c>
    </row>
    <row r="667" spans="1:35" x14ac:dyDescent="0.25">
      <c r="A667">
        <v>635</v>
      </c>
      <c r="B667" s="169">
        <f ca="1">OFFSET(InputPriceData!B$15,CalculationsAndCharts!$A667+$A$11,0,1,1)</f>
        <v>40920</v>
      </c>
      <c r="C667" s="3">
        <f ca="1">OFFSET(InputPriceData!G$15,CalculationsAndCharts!$A667+$A$11,IF($C$7,8,0),1,1)</f>
        <v>1548300</v>
      </c>
      <c r="D667" s="4">
        <f ca="1">OFFSET(InputPriceData!C$15,CalculationsAndCharts!$A667+$A$11,IF($C$7,8,0),1,1)</f>
        <v>48.91</v>
      </c>
      <c r="E667" s="4">
        <f ca="1">OFFSET(InputPriceData!D$15,CalculationsAndCharts!$A667+$A$11,IF($C$7,8,0),1,1)</f>
        <v>49.62</v>
      </c>
      <c r="F667" s="4">
        <f ca="1">OFFSET(InputPriceData!E$15,CalculationsAndCharts!$A667+$A$11,IF($C$7,8,0),1,1)</f>
        <v>48.8</v>
      </c>
      <c r="G667" s="4">
        <f ca="1">OFFSET(InputPriceData!F$15,CalculationsAndCharts!$A667+$A$11,IF($C$7,8,0),1,1)</f>
        <v>49.48</v>
      </c>
      <c r="H667" s="133"/>
      <c r="I667" s="133"/>
      <c r="J667" s="37">
        <f t="shared" ca="1" si="183"/>
        <v>2166</v>
      </c>
      <c r="K667" s="124">
        <f t="shared" ca="1" si="184"/>
        <v>0.77999999999999403</v>
      </c>
      <c r="L667" s="343">
        <f t="shared" ca="1" si="175"/>
        <v>6.8861150437817528E-2</v>
      </c>
      <c r="M667" s="345">
        <f t="shared" ca="1" si="185"/>
        <v>0.77052306214492972</v>
      </c>
      <c r="N667" s="344">
        <f t="shared" ca="1" si="176"/>
        <v>8.9369356766722252E-2</v>
      </c>
      <c r="O667" s="4"/>
      <c r="P667" s="4"/>
      <c r="Q667" s="3"/>
      <c r="S667" s="4"/>
      <c r="T667" s="4" t="b">
        <f t="shared" ca="1" si="177"/>
        <v>0</v>
      </c>
      <c r="U667" t="b">
        <f t="shared" ca="1" si="178"/>
        <v>0</v>
      </c>
      <c r="W667" s="317" t="b">
        <f t="shared" ca="1" si="179"/>
        <v>1</v>
      </c>
      <c r="X667" s="317" t="b">
        <f t="shared" ca="1" si="186"/>
        <v>1</v>
      </c>
      <c r="Y667" s="317" t="b">
        <f t="shared" ca="1" si="180"/>
        <v>0</v>
      </c>
      <c r="Z667" t="b">
        <f t="shared" ca="1" si="181"/>
        <v>0</v>
      </c>
      <c r="AA667" s="37" t="b">
        <f t="shared" ca="1" si="187"/>
        <v>0</v>
      </c>
      <c r="AB667" t="b">
        <f t="shared" ca="1" si="182"/>
        <v>1</v>
      </c>
      <c r="AD667" t="b">
        <f t="shared" ca="1" si="188"/>
        <v>0</v>
      </c>
      <c r="AE667" s="37" t="b">
        <f t="shared" ca="1" si="189"/>
        <v>0</v>
      </c>
      <c r="AF667" t="b">
        <f t="shared" ca="1" si="190"/>
        <v>1</v>
      </c>
      <c r="AG667" s="317" t="b">
        <f t="shared" ca="1" si="191"/>
        <v>1</v>
      </c>
      <c r="AH667" s="317" t="b">
        <f t="shared" ca="1" si="192"/>
        <v>1</v>
      </c>
      <c r="AI667" s="317" t="b">
        <f t="shared" ca="1" si="193"/>
        <v>0</v>
      </c>
    </row>
    <row r="668" spans="1:35" x14ac:dyDescent="0.25">
      <c r="A668">
        <v>636</v>
      </c>
      <c r="B668" s="169">
        <f ca="1">OFFSET(InputPriceData!B$15,CalculationsAndCharts!$A668+$A$11,0,1,1)</f>
        <v>40919</v>
      </c>
      <c r="C668" s="3">
        <f ca="1">OFFSET(InputPriceData!G$15,CalculationsAndCharts!$A668+$A$11,IF($C$7,8,0),1,1)</f>
        <v>1289100</v>
      </c>
      <c r="D668" s="4">
        <f ca="1">OFFSET(InputPriceData!C$15,CalculationsAndCharts!$A668+$A$11,IF($C$7,8,0),1,1)</f>
        <v>48.67</v>
      </c>
      <c r="E668" s="4">
        <f ca="1">OFFSET(InputPriceData!D$15,CalculationsAndCharts!$A668+$A$11,IF($C$7,8,0),1,1)</f>
        <v>48.99</v>
      </c>
      <c r="F668" s="4">
        <f ca="1">OFFSET(InputPriceData!E$15,CalculationsAndCharts!$A668+$A$11,IF($C$7,8,0),1,1)</f>
        <v>48.63</v>
      </c>
      <c r="G668" s="4">
        <f ca="1">OFFSET(InputPriceData!F$15,CalculationsAndCharts!$A668+$A$11,IF($C$7,8,0),1,1)</f>
        <v>48.8</v>
      </c>
      <c r="H668" s="133"/>
      <c r="I668" s="133"/>
      <c r="J668" s="37">
        <f t="shared" ca="1" si="183"/>
        <v>2165</v>
      </c>
      <c r="K668" s="124">
        <f t="shared" ca="1" si="184"/>
        <v>0.64000000000000057</v>
      </c>
      <c r="L668" s="343">
        <f t="shared" ca="1" si="175"/>
        <v>6.120586892150004E-3</v>
      </c>
      <c r="M668" s="345">
        <f t="shared" ca="1" si="185"/>
        <v>0.77752074888489375</v>
      </c>
      <c r="N668" s="344">
        <f t="shared" ca="1" si="176"/>
        <v>7.8719274063464399E-3</v>
      </c>
      <c r="O668" s="4"/>
      <c r="P668" s="4"/>
      <c r="Q668" s="3"/>
      <c r="S668" s="4"/>
      <c r="T668" s="4" t="b">
        <f t="shared" ca="1" si="177"/>
        <v>1</v>
      </c>
      <c r="U668" t="b">
        <f t="shared" ca="1" si="178"/>
        <v>0</v>
      </c>
      <c r="W668" s="317" t="b">
        <f t="shared" ca="1" si="179"/>
        <v>0</v>
      </c>
      <c r="X668" s="317" t="b">
        <f t="shared" ca="1" si="186"/>
        <v>0</v>
      </c>
      <c r="Y668" s="317" t="b">
        <f t="shared" ca="1" si="180"/>
        <v>1</v>
      </c>
      <c r="Z668" t="b">
        <f t="shared" ca="1" si="181"/>
        <v>1</v>
      </c>
      <c r="AA668" s="37" t="b">
        <f t="shared" ca="1" si="187"/>
        <v>1</v>
      </c>
      <c r="AB668" t="b">
        <f t="shared" ca="1" si="182"/>
        <v>0</v>
      </c>
      <c r="AD668" t="b">
        <f t="shared" ca="1" si="188"/>
        <v>1</v>
      </c>
      <c r="AE668" s="37" t="b">
        <f t="shared" ca="1" si="189"/>
        <v>1</v>
      </c>
      <c r="AF668" t="b">
        <f t="shared" ca="1" si="190"/>
        <v>0</v>
      </c>
      <c r="AG668" s="317" t="b">
        <f t="shared" ca="1" si="191"/>
        <v>0</v>
      </c>
      <c r="AH668" s="317" t="b">
        <f t="shared" ca="1" si="192"/>
        <v>0</v>
      </c>
      <c r="AI668" s="317" t="b">
        <f t="shared" ca="1" si="193"/>
        <v>1</v>
      </c>
    </row>
    <row r="669" spans="1:35" x14ac:dyDescent="0.25">
      <c r="A669">
        <v>637</v>
      </c>
      <c r="B669" s="169">
        <f ca="1">OFFSET(InputPriceData!B$15,CalculationsAndCharts!$A669+$A$11,0,1,1)</f>
        <v>40918</v>
      </c>
      <c r="C669" s="3">
        <f ca="1">OFFSET(InputPriceData!G$15,CalculationsAndCharts!$A669+$A$11,IF($C$7,8,0),1,1)</f>
        <v>2210500</v>
      </c>
      <c r="D669" s="4">
        <f ca="1">OFFSET(InputPriceData!C$15,CalculationsAndCharts!$A669+$A$11,IF($C$7,8,0),1,1)</f>
        <v>48.54</v>
      </c>
      <c r="E669" s="4">
        <f ca="1">OFFSET(InputPriceData!D$15,CalculationsAndCharts!$A669+$A$11,IF($C$7,8,0),1,1)</f>
        <v>48.93</v>
      </c>
      <c r="F669" s="4">
        <f ca="1">OFFSET(InputPriceData!E$15,CalculationsAndCharts!$A669+$A$11,IF($C$7,8,0),1,1)</f>
        <v>48</v>
      </c>
      <c r="G669" s="4">
        <f ca="1">OFFSET(InputPriceData!F$15,CalculationsAndCharts!$A669+$A$11,IF($C$7,8,0),1,1)</f>
        <v>48.7</v>
      </c>
      <c r="H669" s="133"/>
      <c r="I669" s="133"/>
      <c r="J669" s="37">
        <f t="shared" ca="1" si="183"/>
        <v>2164</v>
      </c>
      <c r="K669" s="124">
        <f t="shared" ca="1" si="184"/>
        <v>0.62000000000000455</v>
      </c>
      <c r="L669" s="343">
        <f t="shared" ca="1" si="175"/>
        <v>-4.9869037915900721E-3</v>
      </c>
      <c r="M669" s="345">
        <f t="shared" ca="1" si="185"/>
        <v>0.78458198676578583</v>
      </c>
      <c r="N669" s="344">
        <f t="shared" ca="1" si="176"/>
        <v>-6.3561283278337202E-3</v>
      </c>
      <c r="O669" s="4"/>
      <c r="P669" s="4"/>
      <c r="Q669" s="3"/>
      <c r="S669" s="4"/>
      <c r="T669" s="4" t="b">
        <f t="shared" ca="1" si="177"/>
        <v>0</v>
      </c>
      <c r="U669" t="b">
        <f t="shared" ca="1" si="178"/>
        <v>1</v>
      </c>
      <c r="W669" s="317" t="b">
        <f t="shared" ca="1" si="179"/>
        <v>0</v>
      </c>
      <c r="X669" s="317" t="b">
        <f t="shared" ca="1" si="186"/>
        <v>1</v>
      </c>
      <c r="Y669" s="317" t="b">
        <f t="shared" ca="1" si="180"/>
        <v>0</v>
      </c>
      <c r="Z669" t="b">
        <f t="shared" ca="1" si="181"/>
        <v>0</v>
      </c>
      <c r="AA669" s="37" t="b">
        <f t="shared" ca="1" si="187"/>
        <v>0</v>
      </c>
      <c r="AB669" t="b">
        <f t="shared" ca="1" si="182"/>
        <v>0</v>
      </c>
      <c r="AD669" t="b">
        <f t="shared" ca="1" si="188"/>
        <v>0</v>
      </c>
      <c r="AE669" s="37" t="b">
        <f t="shared" ca="1" si="189"/>
        <v>0</v>
      </c>
      <c r="AF669" t="b">
        <f t="shared" ca="1" si="190"/>
        <v>0</v>
      </c>
      <c r="AG669" s="317" t="b">
        <f t="shared" ca="1" si="191"/>
        <v>0</v>
      </c>
      <c r="AH669" s="317" t="b">
        <f t="shared" ca="1" si="192"/>
        <v>1</v>
      </c>
      <c r="AI669" s="317" t="b">
        <f t="shared" ca="1" si="193"/>
        <v>0</v>
      </c>
    </row>
    <row r="670" spans="1:35" x14ac:dyDescent="0.25">
      <c r="A670">
        <v>638</v>
      </c>
      <c r="B670" s="169">
        <f ca="1">OFFSET(InputPriceData!B$15,CalculationsAndCharts!$A670+$A$11,0,1,1)</f>
        <v>40917</v>
      </c>
      <c r="C670" s="3">
        <f ca="1">OFFSET(InputPriceData!G$15,CalculationsAndCharts!$A670+$A$11,IF($C$7,8,0),1,1)</f>
        <v>2061200</v>
      </c>
      <c r="D670" s="4">
        <f ca="1">OFFSET(InputPriceData!C$15,CalculationsAndCharts!$A670+$A$11,IF($C$7,8,0),1,1)</f>
        <v>48.22</v>
      </c>
      <c r="E670" s="4">
        <f ca="1">OFFSET(InputPriceData!D$15,CalculationsAndCharts!$A670+$A$11,IF($C$7,8,0),1,1)</f>
        <v>48.44</v>
      </c>
      <c r="F670" s="4">
        <f ca="1">OFFSET(InputPriceData!E$15,CalculationsAndCharts!$A670+$A$11,IF($C$7,8,0),1,1)</f>
        <v>47.66</v>
      </c>
      <c r="G670" s="4">
        <f ca="1">OFFSET(InputPriceData!F$15,CalculationsAndCharts!$A670+$A$11,IF($C$7,8,0),1,1)</f>
        <v>48.16</v>
      </c>
      <c r="H670" s="133"/>
      <c r="I670" s="133"/>
      <c r="J670" s="37">
        <f t="shared" ca="1" si="183"/>
        <v>2163</v>
      </c>
      <c r="K670" s="124">
        <f t="shared" ca="1" si="184"/>
        <v>0.10999999999999943</v>
      </c>
      <c r="L670" s="343">
        <f t="shared" ca="1" si="175"/>
        <v>5.5927771348317307E-2</v>
      </c>
      <c r="M670" s="345">
        <f t="shared" ca="1" si="185"/>
        <v>0.79170735294226624</v>
      </c>
      <c r="N670" s="344">
        <f t="shared" ca="1" si="176"/>
        <v>7.0641975397184087E-2</v>
      </c>
      <c r="O670" s="4"/>
      <c r="P670" s="4"/>
      <c r="Q670" s="3"/>
      <c r="S670" s="4"/>
      <c r="T670" s="4" t="b">
        <f t="shared" ca="1" si="177"/>
        <v>0</v>
      </c>
      <c r="U670" t="b">
        <f t="shared" ca="1" si="178"/>
        <v>0</v>
      </c>
      <c r="W670" s="317" t="b">
        <f t="shared" ca="1" si="179"/>
        <v>0</v>
      </c>
      <c r="X670" s="317" t="b">
        <f t="shared" ca="1" si="186"/>
        <v>1</v>
      </c>
      <c r="Y670" s="317" t="b">
        <f t="shared" ca="1" si="180"/>
        <v>0</v>
      </c>
      <c r="Z670" t="b">
        <f t="shared" ca="1" si="181"/>
        <v>0</v>
      </c>
      <c r="AA670" s="37" t="b">
        <f t="shared" ca="1" si="187"/>
        <v>0</v>
      </c>
      <c r="AB670" t="b">
        <f t="shared" ca="1" si="182"/>
        <v>0</v>
      </c>
      <c r="AD670" t="b">
        <f t="shared" ca="1" si="188"/>
        <v>0</v>
      </c>
      <c r="AE670" s="37" t="b">
        <f t="shared" ca="1" si="189"/>
        <v>0</v>
      </c>
      <c r="AF670" t="b">
        <f t="shared" ca="1" si="190"/>
        <v>0</v>
      </c>
      <c r="AG670" s="317" t="b">
        <f t="shared" ca="1" si="191"/>
        <v>0</v>
      </c>
      <c r="AH670" s="317" t="b">
        <f t="shared" ca="1" si="192"/>
        <v>1</v>
      </c>
      <c r="AI670" s="317" t="b">
        <f t="shared" ca="1" si="193"/>
        <v>0</v>
      </c>
    </row>
    <row r="671" spans="1:35" x14ac:dyDescent="0.25">
      <c r="A671">
        <v>639</v>
      </c>
      <c r="B671" s="169">
        <f ca="1">OFFSET(InputPriceData!B$15,CalculationsAndCharts!$A671+$A$11,0,1,1)</f>
        <v>40914</v>
      </c>
      <c r="C671" s="3">
        <f ca="1">OFFSET(InputPriceData!G$15,CalculationsAndCharts!$A671+$A$11,IF($C$7,8,0),1,1)</f>
        <v>1484200</v>
      </c>
      <c r="D671" s="4">
        <f ca="1">OFFSET(InputPriceData!C$15,CalculationsAndCharts!$A671+$A$11,IF($C$7,8,0),1,1)</f>
        <v>48.24</v>
      </c>
      <c r="E671" s="4">
        <f ca="1">OFFSET(InputPriceData!D$15,CalculationsAndCharts!$A671+$A$11,IF($C$7,8,0),1,1)</f>
        <v>48.29</v>
      </c>
      <c r="F671" s="4">
        <f ca="1">OFFSET(InputPriceData!E$15,CalculationsAndCharts!$A671+$A$11,IF($C$7,8,0),1,1)</f>
        <v>47.9</v>
      </c>
      <c r="G671" s="4">
        <f ca="1">OFFSET(InputPriceData!F$15,CalculationsAndCharts!$A671+$A$11,IF($C$7,8,0),1,1)</f>
        <v>48.08</v>
      </c>
      <c r="H671" s="133"/>
      <c r="I671" s="133"/>
      <c r="J671" s="37">
        <f t="shared" ca="1" si="183"/>
        <v>2162</v>
      </c>
      <c r="K671" s="124">
        <f t="shared" ca="1" si="184"/>
        <v>-0.51000000000000512</v>
      </c>
      <c r="L671" s="343">
        <f t="shared" ca="1" si="175"/>
        <v>0.18899009370441439</v>
      </c>
      <c r="M671" s="345">
        <f t="shared" ca="1" si="185"/>
        <v>0.79889742981056133</v>
      </c>
      <c r="N671" s="344">
        <f t="shared" ca="1" si="176"/>
        <v>0.23656365216900083</v>
      </c>
      <c r="O671" s="4"/>
      <c r="P671" s="4"/>
      <c r="Q671" s="3"/>
      <c r="S671" s="4"/>
      <c r="T671" s="4" t="b">
        <f t="shared" ca="1" si="177"/>
        <v>0</v>
      </c>
      <c r="U671" t="b">
        <f t="shared" ca="1" si="178"/>
        <v>0</v>
      </c>
      <c r="W671" s="317" t="b">
        <f t="shared" ca="1" si="179"/>
        <v>0</v>
      </c>
      <c r="X671" s="317" t="b">
        <f t="shared" ca="1" si="186"/>
        <v>1</v>
      </c>
      <c r="Y671" s="317" t="b">
        <f t="shared" ca="1" si="180"/>
        <v>0</v>
      </c>
      <c r="Z671" t="b">
        <f t="shared" ca="1" si="181"/>
        <v>0</v>
      </c>
      <c r="AA671" s="37" t="b">
        <f t="shared" ca="1" si="187"/>
        <v>0</v>
      </c>
      <c r="AB671" t="b">
        <f t="shared" ca="1" si="182"/>
        <v>0</v>
      </c>
      <c r="AD671" t="b">
        <f t="shared" ca="1" si="188"/>
        <v>0</v>
      </c>
      <c r="AE671" s="37" t="b">
        <f t="shared" ca="1" si="189"/>
        <v>0</v>
      </c>
      <c r="AF671" t="b">
        <f t="shared" ca="1" si="190"/>
        <v>0</v>
      </c>
      <c r="AG671" s="317" t="b">
        <f t="shared" ca="1" si="191"/>
        <v>0</v>
      </c>
      <c r="AH671" s="317" t="b">
        <f t="shared" ca="1" si="192"/>
        <v>1</v>
      </c>
      <c r="AI671" s="317" t="b">
        <f t="shared" ca="1" si="193"/>
        <v>0</v>
      </c>
    </row>
    <row r="672" spans="1:35" x14ac:dyDescent="0.25">
      <c r="A672">
        <v>640</v>
      </c>
      <c r="B672" s="169">
        <f ca="1">OFFSET(InputPriceData!B$15,CalculationsAndCharts!$A672+$A$11,0,1,1)</f>
        <v>40913</v>
      </c>
      <c r="C672" s="3">
        <f ca="1">OFFSET(InputPriceData!G$15,CalculationsAndCharts!$A672+$A$11,IF($C$7,8,0),1,1)</f>
        <v>2801300</v>
      </c>
      <c r="D672" s="4">
        <f ca="1">OFFSET(InputPriceData!C$15,CalculationsAndCharts!$A672+$A$11,IF($C$7,8,0),1,1)</f>
        <v>48.55</v>
      </c>
      <c r="E672" s="4">
        <f ca="1">OFFSET(InputPriceData!D$15,CalculationsAndCharts!$A672+$A$11,IF($C$7,8,0),1,1)</f>
        <v>48.58</v>
      </c>
      <c r="F672" s="4">
        <f ca="1">OFFSET(InputPriceData!E$15,CalculationsAndCharts!$A672+$A$11,IF($C$7,8,0),1,1)</f>
        <v>47.5</v>
      </c>
      <c r="G672" s="4">
        <f ca="1">OFFSET(InputPriceData!F$15,CalculationsAndCharts!$A672+$A$11,IF($C$7,8,0),1,1)</f>
        <v>48.05</v>
      </c>
      <c r="H672" s="133"/>
      <c r="I672" s="133"/>
      <c r="J672" s="37">
        <f t="shared" ca="1" si="183"/>
        <v>2161</v>
      </c>
      <c r="K672" s="124">
        <f t="shared" ca="1" si="184"/>
        <v>-0.48000000000000398</v>
      </c>
      <c r="L672" s="343">
        <f t="shared" ca="1" si="175"/>
        <v>0.34854483650672174</v>
      </c>
      <c r="M672" s="345">
        <f t="shared" ca="1" si="185"/>
        <v>0.8061528050560659</v>
      </c>
      <c r="N672" s="344">
        <f t="shared" ca="1" si="176"/>
        <v>0.43235579448549005</v>
      </c>
      <c r="O672" s="4"/>
      <c r="P672" s="4"/>
      <c r="Q672" s="3"/>
      <c r="S672" s="4"/>
      <c r="T672" s="4" t="b">
        <f t="shared" ca="1" si="177"/>
        <v>0</v>
      </c>
      <c r="U672" t="b">
        <f t="shared" ca="1" si="178"/>
        <v>0</v>
      </c>
      <c r="W672" s="317" t="b">
        <f t="shared" ca="1" si="179"/>
        <v>0</v>
      </c>
      <c r="X672" s="317" t="b">
        <f t="shared" ca="1" si="186"/>
        <v>1</v>
      </c>
      <c r="Y672" s="317" t="b">
        <f t="shared" ca="1" si="180"/>
        <v>0</v>
      </c>
      <c r="Z672" t="b">
        <f t="shared" ca="1" si="181"/>
        <v>0</v>
      </c>
      <c r="AA672" s="37" t="b">
        <f t="shared" ca="1" si="187"/>
        <v>0</v>
      </c>
      <c r="AB672" t="b">
        <f t="shared" ca="1" si="182"/>
        <v>0</v>
      </c>
      <c r="AD672" t="b">
        <f t="shared" ca="1" si="188"/>
        <v>0</v>
      </c>
      <c r="AE672" s="37" t="b">
        <f t="shared" ca="1" si="189"/>
        <v>0</v>
      </c>
      <c r="AF672" t="b">
        <f t="shared" ca="1" si="190"/>
        <v>0</v>
      </c>
      <c r="AG672" s="317" t="b">
        <f t="shared" ca="1" si="191"/>
        <v>0</v>
      </c>
      <c r="AH672" s="317" t="b">
        <f t="shared" ca="1" si="192"/>
        <v>1</v>
      </c>
      <c r="AI672" s="317" t="b">
        <f t="shared" ca="1" si="193"/>
        <v>0</v>
      </c>
    </row>
    <row r="673" spans="1:35" x14ac:dyDescent="0.25">
      <c r="A673">
        <v>641</v>
      </c>
      <c r="B673" s="169">
        <f ca="1">OFFSET(InputPriceData!B$15,CalculationsAndCharts!$A673+$A$11,0,1,1)</f>
        <v>40912</v>
      </c>
      <c r="C673" s="3">
        <f ca="1">OFFSET(InputPriceData!G$15,CalculationsAndCharts!$A673+$A$11,IF($C$7,8,0),1,1)</f>
        <v>1440900</v>
      </c>
      <c r="D673" s="4">
        <f ca="1">OFFSET(InputPriceData!C$15,CalculationsAndCharts!$A673+$A$11,IF($C$7,8,0),1,1)</f>
        <v>48.54</v>
      </c>
      <c r="E673" s="4">
        <f ca="1">OFFSET(InputPriceData!D$15,CalculationsAndCharts!$A673+$A$11,IF($C$7,8,0),1,1)</f>
        <v>48.77</v>
      </c>
      <c r="F673" s="4">
        <f ca="1">OFFSET(InputPriceData!E$15,CalculationsAndCharts!$A673+$A$11,IF($C$7,8,0),1,1)</f>
        <v>48.24</v>
      </c>
      <c r="G673" s="4">
        <f ca="1">OFFSET(InputPriceData!F$15,CalculationsAndCharts!$A673+$A$11,IF($C$7,8,0),1,1)</f>
        <v>48.59</v>
      </c>
      <c r="H673" s="133"/>
      <c r="I673" s="133"/>
      <c r="J673" s="37">
        <f t="shared" ca="1" si="183"/>
        <v>2160</v>
      </c>
      <c r="K673" s="124">
        <f t="shared" ca="1" si="184"/>
        <v>0.21000000000000085</v>
      </c>
      <c r="L673" s="343">
        <f t="shared" ref="L673:L736" ca="1" si="194">IF(J673&gt;3,($D$21*(K673+K674)/2+$D$22*L674+$D$23*L675),IF(J673=1,0,IF(J673=2,($D$21*0*(G673+G674)/2+$D$22*L674),IF(J673=3,($D$21*0*(G673+G674)/2+$D$22*L674+$D$23*L675),0))))</f>
        <v>0.49340459279811472</v>
      </c>
      <c r="M673" s="345">
        <f t="shared" ca="1" si="185"/>
        <v>0.81347407170137831</v>
      </c>
      <c r="N673" s="344">
        <f t="shared" ref="N673:N736" ca="1" si="195">IF(M673=0,0,L673/M673)</f>
        <v>0.60654003607780715</v>
      </c>
      <c r="O673" s="4"/>
      <c r="P673" s="4"/>
      <c r="Q673" s="3"/>
      <c r="S673" s="4"/>
      <c r="T673" s="4" t="b">
        <f t="shared" ref="T673:T736" ca="1" si="196">AND(N674&lt;0,N673&gt;0)</f>
        <v>0</v>
      </c>
      <c r="U673" t="b">
        <f t="shared" ref="U673:U736" ca="1" si="197">AND(N674&gt;0,N673&lt;0)</f>
        <v>0</v>
      </c>
      <c r="W673" s="317" t="b">
        <f t="shared" ref="W673:W736" ca="1" si="198">AND(T674&lt;&gt;T675,T674,NOT(X674))</f>
        <v>0</v>
      </c>
      <c r="X673" s="317" t="b">
        <f t="shared" ca="1" si="186"/>
        <v>1</v>
      </c>
      <c r="Y673" s="317" t="b">
        <f t="shared" ref="Y673:Y736" ca="1" si="199">AND(X674,AND(U674&lt;&gt;U675,U674))</f>
        <v>0</v>
      </c>
      <c r="Z673" t="b">
        <f t="shared" ref="Z673:Z736" ca="1" si="200">AND(U674&lt;&gt;U675,U674,NOT(AA674))</f>
        <v>0</v>
      </c>
      <c r="AA673" s="37" t="b">
        <f t="shared" ca="1" si="187"/>
        <v>0</v>
      </c>
      <c r="AB673" t="b">
        <f t="shared" ref="AB673:AB736" ca="1" si="201">AND(AA674,AND(T674&lt;&gt;T675,T674))</f>
        <v>0</v>
      </c>
      <c r="AD673" t="b">
        <f t="shared" ca="1" si="188"/>
        <v>0</v>
      </c>
      <c r="AE673" s="37" t="b">
        <f t="shared" ca="1" si="189"/>
        <v>0</v>
      </c>
      <c r="AF673" t="b">
        <f t="shared" ca="1" si="190"/>
        <v>0</v>
      </c>
      <c r="AG673" s="317" t="b">
        <f t="shared" ca="1" si="191"/>
        <v>0</v>
      </c>
      <c r="AH673" s="317" t="b">
        <f t="shared" ca="1" si="192"/>
        <v>1</v>
      </c>
      <c r="AI673" s="317" t="b">
        <f t="shared" ca="1" si="193"/>
        <v>0</v>
      </c>
    </row>
    <row r="674" spans="1:35" x14ac:dyDescent="0.25">
      <c r="A674">
        <v>642</v>
      </c>
      <c r="B674" s="169">
        <f ca="1">OFFSET(InputPriceData!B$15,CalculationsAndCharts!$A674+$A$11,0,1,1)</f>
        <v>40911</v>
      </c>
      <c r="C674" s="3">
        <f ca="1">OFFSET(InputPriceData!G$15,CalculationsAndCharts!$A674+$A$11,IF($C$7,8,0),1,1)</f>
        <v>2668200</v>
      </c>
      <c r="D674" s="4">
        <f ca="1">OFFSET(InputPriceData!C$15,CalculationsAndCharts!$A674+$A$11,IF($C$7,8,0),1,1)</f>
        <v>49.11</v>
      </c>
      <c r="E674" s="4">
        <f ca="1">OFFSET(InputPriceData!D$15,CalculationsAndCharts!$A674+$A$11,IF($C$7,8,0),1,1)</f>
        <v>49.51</v>
      </c>
      <c r="F674" s="4">
        <f ca="1">OFFSET(InputPriceData!E$15,CalculationsAndCharts!$A674+$A$11,IF($C$7,8,0),1,1)</f>
        <v>48.51</v>
      </c>
      <c r="G674" s="4">
        <f ca="1">OFFSET(InputPriceData!F$15,CalculationsAndCharts!$A674+$A$11,IF($C$7,8,0),1,1)</f>
        <v>48.53</v>
      </c>
      <c r="H674" s="133"/>
      <c r="I674" s="133"/>
      <c r="J674" s="37">
        <f t="shared" ref="J674:J737" ca="1" si="202">$A$8-A674+1</f>
        <v>2159</v>
      </c>
      <c r="K674" s="124">
        <f t="shared" ref="K674:K737" ca="1" si="203">IF(J674&gt;2,G674-G676,0)</f>
        <v>-0.53999999999999915</v>
      </c>
      <c r="L674" s="343">
        <f t="shared" ca="1" si="194"/>
        <v>0.64185743299074316</v>
      </c>
      <c r="M674" s="345">
        <f t="shared" ref="M674:M737" ca="1" si="204">MAX(IF(J674=1,0.0000001,0.991*M675),ABS(L674))</f>
        <v>0.82086182815477127</v>
      </c>
      <c r="N674" s="344">
        <f t="shared" ca="1" si="195"/>
        <v>0.78193114964741994</v>
      </c>
      <c r="O674" s="4"/>
      <c r="P674" s="4"/>
      <c r="Q674" s="3"/>
      <c r="S674" s="4"/>
      <c r="T674" s="4" t="b">
        <f t="shared" ca="1" si="196"/>
        <v>0</v>
      </c>
      <c r="U674" t="b">
        <f t="shared" ca="1" si="197"/>
        <v>0</v>
      </c>
      <c r="W674" s="317" t="b">
        <f t="shared" ca="1" si="198"/>
        <v>0</v>
      </c>
      <c r="X674" s="317" t="b">
        <f t="shared" ref="X674:X737" ca="1" si="205">IF(X675,IF(Y674,FALSE,X675),IF(W674,TRUE,X675))</f>
        <v>1</v>
      </c>
      <c r="Y674" s="317" t="b">
        <f t="shared" ca="1" si="199"/>
        <v>0</v>
      </c>
      <c r="Z674" t="b">
        <f t="shared" ca="1" si="200"/>
        <v>0</v>
      </c>
      <c r="AA674" s="37" t="b">
        <f t="shared" ref="AA674:AA737" ca="1" si="206">IF(AA675,IF(AB674,FALSE,AA675),IF(Z674,TRUE,AA675))</f>
        <v>0</v>
      </c>
      <c r="AB674" t="b">
        <f t="shared" ca="1" si="201"/>
        <v>0</v>
      </c>
      <c r="AD674" t="b">
        <f t="shared" ref="AD674:AD737" ca="1" si="207">AND($U675&lt;&gt;$U676,$U675,NOT(AE675))</f>
        <v>0</v>
      </c>
      <c r="AE674" s="37" t="b">
        <f t="shared" ref="AE674:AE737" ca="1" si="208">IF(AE675,IF(AF674,FALSE,AE675),IF(AD674,TRUE,AE675))</f>
        <v>0</v>
      </c>
      <c r="AF674" t="b">
        <f t="shared" ref="AF674:AF737" ca="1" si="209">AND(AE675,AND($T675&lt;&gt;$T676,$T675))</f>
        <v>0</v>
      </c>
      <c r="AG674" s="317" t="b">
        <f t="shared" ref="AG674:AG737" ca="1" si="210">AND($T675&lt;&gt;$T676,$T675,NOT(AH675))</f>
        <v>0</v>
      </c>
      <c r="AH674" s="317" t="b">
        <f t="shared" ref="AH674:AH737" ca="1" si="211">IF(AH675,IF(AI674,FALSE,AH675),IF(AG674,TRUE,AH675))</f>
        <v>1</v>
      </c>
      <c r="AI674" s="317" t="b">
        <f t="shared" ref="AI674:AI737" ca="1" si="212">AND(AH675,AND($U675&lt;&gt;$U676,$U675))</f>
        <v>0</v>
      </c>
    </row>
    <row r="675" spans="1:35" x14ac:dyDescent="0.25">
      <c r="A675">
        <v>643</v>
      </c>
      <c r="B675" s="169">
        <f ca="1">OFFSET(InputPriceData!B$15,CalculationsAndCharts!$A675+$A$11,0,1,1)</f>
        <v>40907</v>
      </c>
      <c r="C675" s="3">
        <f ca="1">OFFSET(InputPriceData!G$15,CalculationsAndCharts!$A675+$A$11,IF($C$7,8,0),1,1)</f>
        <v>1725800</v>
      </c>
      <c r="D675" s="4">
        <f ca="1">OFFSET(InputPriceData!C$15,CalculationsAndCharts!$A675+$A$11,IF($C$7,8,0),1,1)</f>
        <v>48.43</v>
      </c>
      <c r="E675" s="4">
        <f ca="1">OFFSET(InputPriceData!D$15,CalculationsAndCharts!$A675+$A$11,IF($C$7,8,0),1,1)</f>
        <v>48.91</v>
      </c>
      <c r="F675" s="4">
        <f ca="1">OFFSET(InputPriceData!E$15,CalculationsAndCharts!$A675+$A$11,IF($C$7,8,0),1,1)</f>
        <v>48.32</v>
      </c>
      <c r="G675" s="4">
        <f ca="1">OFFSET(InputPriceData!F$15,CalculationsAndCharts!$A675+$A$11,IF($C$7,8,0),1,1)</f>
        <v>48.38</v>
      </c>
      <c r="H675" s="133"/>
      <c r="I675" s="133"/>
      <c r="J675" s="37">
        <f t="shared" ca="1" si="202"/>
        <v>2158</v>
      </c>
      <c r="K675" s="124">
        <f t="shared" ca="1" si="203"/>
        <v>-0.25</v>
      </c>
      <c r="L675" s="343">
        <f t="shared" ca="1" si="194"/>
        <v>0.77392638709608386</v>
      </c>
      <c r="M675" s="345">
        <f t="shared" ca="1" si="204"/>
        <v>0.82831667825910316</v>
      </c>
      <c r="N675" s="344">
        <f t="shared" ca="1" si="195"/>
        <v>0.93433635638324597</v>
      </c>
      <c r="O675" s="4"/>
      <c r="P675" s="4"/>
      <c r="Q675" s="3"/>
      <c r="S675" s="4"/>
      <c r="T675" s="4" t="b">
        <f t="shared" ca="1" si="196"/>
        <v>0</v>
      </c>
      <c r="U675" t="b">
        <f t="shared" ca="1" si="197"/>
        <v>0</v>
      </c>
      <c r="W675" s="317" t="b">
        <f t="shared" ca="1" si="198"/>
        <v>0</v>
      </c>
      <c r="X675" s="317" t="b">
        <f t="shared" ca="1" si="205"/>
        <v>1</v>
      </c>
      <c r="Y675" s="317" t="b">
        <f t="shared" ca="1" si="199"/>
        <v>0</v>
      </c>
      <c r="Z675" t="b">
        <f t="shared" ca="1" si="200"/>
        <v>0</v>
      </c>
      <c r="AA675" s="37" t="b">
        <f t="shared" ca="1" si="206"/>
        <v>0</v>
      </c>
      <c r="AB675" t="b">
        <f t="shared" ca="1" si="201"/>
        <v>0</v>
      </c>
      <c r="AD675" t="b">
        <f t="shared" ca="1" si="207"/>
        <v>0</v>
      </c>
      <c r="AE675" s="37" t="b">
        <f t="shared" ca="1" si="208"/>
        <v>0</v>
      </c>
      <c r="AF675" t="b">
        <f t="shared" ca="1" si="209"/>
        <v>0</v>
      </c>
      <c r="AG675" s="317" t="b">
        <f t="shared" ca="1" si="210"/>
        <v>0</v>
      </c>
      <c r="AH675" s="317" t="b">
        <f t="shared" ca="1" si="211"/>
        <v>1</v>
      </c>
      <c r="AI675" s="317" t="b">
        <f t="shared" ca="1" si="212"/>
        <v>0</v>
      </c>
    </row>
    <row r="676" spans="1:35" x14ac:dyDescent="0.25">
      <c r="A676">
        <v>644</v>
      </c>
      <c r="B676" s="169">
        <f ca="1">OFFSET(InputPriceData!B$15,CalculationsAndCharts!$A676+$A$11,0,1,1)</f>
        <v>40906</v>
      </c>
      <c r="C676" s="3">
        <f ca="1">OFFSET(InputPriceData!G$15,CalculationsAndCharts!$A676+$A$11,IF($C$7,8,0),1,1)</f>
        <v>1634100</v>
      </c>
      <c r="D676" s="4">
        <f ca="1">OFFSET(InputPriceData!C$15,CalculationsAndCharts!$A676+$A$11,IF($C$7,8,0),1,1)</f>
        <v>48.72</v>
      </c>
      <c r="E676" s="4">
        <f ca="1">OFFSET(InputPriceData!D$15,CalculationsAndCharts!$A676+$A$11,IF($C$7,8,0),1,1)</f>
        <v>49.11</v>
      </c>
      <c r="F676" s="4">
        <f ca="1">OFFSET(InputPriceData!E$15,CalculationsAndCharts!$A676+$A$11,IF($C$7,8,0),1,1)</f>
        <v>48.64</v>
      </c>
      <c r="G676" s="4">
        <f ca="1">OFFSET(InputPriceData!F$15,CalculationsAndCharts!$A676+$A$11,IF($C$7,8,0),1,1)</f>
        <v>49.07</v>
      </c>
      <c r="H676" s="133"/>
      <c r="I676" s="133"/>
      <c r="J676" s="37">
        <f t="shared" ca="1" si="202"/>
        <v>2157</v>
      </c>
      <c r="K676" s="124">
        <f t="shared" ca="1" si="203"/>
        <v>0.45000000000000284</v>
      </c>
      <c r="L676" s="343">
        <f t="shared" ca="1" si="194"/>
        <v>0.83583923134117377</v>
      </c>
      <c r="M676" s="345">
        <f t="shared" ca="1" si="204"/>
        <v>0.83583923134117377</v>
      </c>
      <c r="N676" s="344">
        <f t="shared" ca="1" si="195"/>
        <v>1</v>
      </c>
      <c r="O676" s="4"/>
      <c r="P676" s="4"/>
      <c r="Q676" s="3"/>
      <c r="S676" s="4"/>
      <c r="T676" s="4" t="b">
        <f t="shared" ca="1" si="196"/>
        <v>0</v>
      </c>
      <c r="U676" t="b">
        <f t="shared" ca="1" si="197"/>
        <v>0</v>
      </c>
      <c r="W676" s="317" t="b">
        <f t="shared" ca="1" si="198"/>
        <v>0</v>
      </c>
      <c r="X676" s="317" t="b">
        <f t="shared" ca="1" si="205"/>
        <v>1</v>
      </c>
      <c r="Y676" s="317" t="b">
        <f t="shared" ca="1" si="199"/>
        <v>0</v>
      </c>
      <c r="Z676" t="b">
        <f t="shared" ca="1" si="200"/>
        <v>0</v>
      </c>
      <c r="AA676" s="37" t="b">
        <f t="shared" ca="1" si="206"/>
        <v>0</v>
      </c>
      <c r="AB676" t="b">
        <f t="shared" ca="1" si="201"/>
        <v>0</v>
      </c>
      <c r="AD676" t="b">
        <f t="shared" ca="1" si="207"/>
        <v>0</v>
      </c>
      <c r="AE676" s="37" t="b">
        <f t="shared" ca="1" si="208"/>
        <v>0</v>
      </c>
      <c r="AF676" t="b">
        <f t="shared" ca="1" si="209"/>
        <v>0</v>
      </c>
      <c r="AG676" s="317" t="b">
        <f t="shared" ca="1" si="210"/>
        <v>0</v>
      </c>
      <c r="AH676" s="317" t="b">
        <f t="shared" ca="1" si="211"/>
        <v>1</v>
      </c>
      <c r="AI676" s="317" t="b">
        <f t="shared" ca="1" si="212"/>
        <v>0</v>
      </c>
    </row>
    <row r="677" spans="1:35" x14ac:dyDescent="0.25">
      <c r="A677">
        <v>645</v>
      </c>
      <c r="B677" s="169">
        <f ca="1">OFFSET(InputPriceData!B$15,CalculationsAndCharts!$A677+$A$11,0,1,1)</f>
        <v>40905</v>
      </c>
      <c r="C677" s="3">
        <f ca="1">OFFSET(InputPriceData!G$15,CalculationsAndCharts!$A677+$A$11,IF($C$7,8,0),1,1)</f>
        <v>1597600</v>
      </c>
      <c r="D677" s="4">
        <f ca="1">OFFSET(InputPriceData!C$15,CalculationsAndCharts!$A677+$A$11,IF($C$7,8,0),1,1)</f>
        <v>48.7</v>
      </c>
      <c r="E677" s="4">
        <f ca="1">OFFSET(InputPriceData!D$15,CalculationsAndCharts!$A677+$A$11,IF($C$7,8,0),1,1)</f>
        <v>48.88</v>
      </c>
      <c r="F677" s="4">
        <f ca="1">OFFSET(InputPriceData!E$15,CalculationsAndCharts!$A677+$A$11,IF($C$7,8,0),1,1)</f>
        <v>48.51</v>
      </c>
      <c r="G677" s="4">
        <f ca="1">OFFSET(InputPriceData!F$15,CalculationsAndCharts!$A677+$A$11,IF($C$7,8,0),1,1)</f>
        <v>48.63</v>
      </c>
      <c r="H677" s="133"/>
      <c r="I677" s="133"/>
      <c r="J677" s="37">
        <f t="shared" ca="1" si="202"/>
        <v>2156</v>
      </c>
      <c r="K677" s="124">
        <f t="shared" ca="1" si="203"/>
        <v>0.26000000000000512</v>
      </c>
      <c r="L677" s="343">
        <f t="shared" ca="1" si="194"/>
        <v>0.84171843336064001</v>
      </c>
      <c r="M677" s="345">
        <f t="shared" ca="1" si="204"/>
        <v>0.84171843336064001</v>
      </c>
      <c r="N677" s="344">
        <f t="shared" ca="1" si="195"/>
        <v>1</v>
      </c>
      <c r="O677" s="4"/>
      <c r="P677" s="4"/>
      <c r="Q677" s="3"/>
      <c r="S677" s="4"/>
      <c r="T677" s="4" t="b">
        <f t="shared" ca="1" si="196"/>
        <v>0</v>
      </c>
      <c r="U677" t="b">
        <f t="shared" ca="1" si="197"/>
        <v>0</v>
      </c>
      <c r="W677" s="317" t="b">
        <f t="shared" ca="1" si="198"/>
        <v>0</v>
      </c>
      <c r="X677" s="317" t="b">
        <f t="shared" ca="1" si="205"/>
        <v>1</v>
      </c>
      <c r="Y677" s="317" t="b">
        <f t="shared" ca="1" si="199"/>
        <v>0</v>
      </c>
      <c r="Z677" t="b">
        <f t="shared" ca="1" si="200"/>
        <v>0</v>
      </c>
      <c r="AA677" s="37" t="b">
        <f t="shared" ca="1" si="206"/>
        <v>0</v>
      </c>
      <c r="AB677" t="b">
        <f t="shared" ca="1" si="201"/>
        <v>0</v>
      </c>
      <c r="AD677" t="b">
        <f t="shared" ca="1" si="207"/>
        <v>0</v>
      </c>
      <c r="AE677" s="37" t="b">
        <f t="shared" ca="1" si="208"/>
        <v>0</v>
      </c>
      <c r="AF677" t="b">
        <f t="shared" ca="1" si="209"/>
        <v>0</v>
      </c>
      <c r="AG677" s="317" t="b">
        <f t="shared" ca="1" si="210"/>
        <v>0</v>
      </c>
      <c r="AH677" s="317" t="b">
        <f t="shared" ca="1" si="211"/>
        <v>1</v>
      </c>
      <c r="AI677" s="317" t="b">
        <f t="shared" ca="1" si="212"/>
        <v>0</v>
      </c>
    </row>
    <row r="678" spans="1:35" x14ac:dyDescent="0.25">
      <c r="A678">
        <v>646</v>
      </c>
      <c r="B678" s="169">
        <f ca="1">OFFSET(InputPriceData!B$15,CalculationsAndCharts!$A678+$A$11,0,1,1)</f>
        <v>40904</v>
      </c>
      <c r="C678" s="3">
        <f ca="1">OFFSET(InputPriceData!G$15,CalculationsAndCharts!$A678+$A$11,IF($C$7,8,0),1,1)</f>
        <v>1077900</v>
      </c>
      <c r="D678" s="4">
        <f ca="1">OFFSET(InputPriceData!C$15,CalculationsAndCharts!$A678+$A$11,IF($C$7,8,0),1,1)</f>
        <v>48.38</v>
      </c>
      <c r="E678" s="4">
        <f ca="1">OFFSET(InputPriceData!D$15,CalculationsAndCharts!$A678+$A$11,IF($C$7,8,0),1,1)</f>
        <v>48.66</v>
      </c>
      <c r="F678" s="4">
        <f ca="1">OFFSET(InputPriceData!E$15,CalculationsAndCharts!$A678+$A$11,IF($C$7,8,0),1,1)</f>
        <v>48</v>
      </c>
      <c r="G678" s="4">
        <f ca="1">OFFSET(InputPriceData!F$15,CalculationsAndCharts!$A678+$A$11,IF($C$7,8,0),1,1)</f>
        <v>48.62</v>
      </c>
      <c r="H678" s="133"/>
      <c r="I678" s="133"/>
      <c r="J678" s="37">
        <f t="shared" ca="1" si="202"/>
        <v>2155</v>
      </c>
      <c r="K678" s="124">
        <f t="shared" ca="1" si="203"/>
        <v>0.44999999999999574</v>
      </c>
      <c r="L678" s="343">
        <f t="shared" ca="1" si="194"/>
        <v>0.79091901013851262</v>
      </c>
      <c r="M678" s="345">
        <f t="shared" ca="1" si="204"/>
        <v>0.79091901013851262</v>
      </c>
      <c r="N678" s="344">
        <f t="shared" ca="1" si="195"/>
        <v>1</v>
      </c>
      <c r="O678" s="4"/>
      <c r="P678" s="4"/>
      <c r="Q678" s="3"/>
      <c r="S678" s="4"/>
      <c r="T678" s="4" t="b">
        <f t="shared" ca="1" si="196"/>
        <v>0</v>
      </c>
      <c r="U678" t="b">
        <f t="shared" ca="1" si="197"/>
        <v>0</v>
      </c>
      <c r="W678" s="317" t="b">
        <f t="shared" ca="1" si="198"/>
        <v>0</v>
      </c>
      <c r="X678" s="317" t="b">
        <f t="shared" ca="1" si="205"/>
        <v>1</v>
      </c>
      <c r="Y678" s="317" t="b">
        <f t="shared" ca="1" si="199"/>
        <v>0</v>
      </c>
      <c r="Z678" t="b">
        <f t="shared" ca="1" si="200"/>
        <v>0</v>
      </c>
      <c r="AA678" s="37" t="b">
        <f t="shared" ca="1" si="206"/>
        <v>0</v>
      </c>
      <c r="AB678" t="b">
        <f t="shared" ca="1" si="201"/>
        <v>0</v>
      </c>
      <c r="AD678" t="b">
        <f t="shared" ca="1" si="207"/>
        <v>0</v>
      </c>
      <c r="AE678" s="37" t="b">
        <f t="shared" ca="1" si="208"/>
        <v>0</v>
      </c>
      <c r="AF678" t="b">
        <f t="shared" ca="1" si="209"/>
        <v>0</v>
      </c>
      <c r="AG678" s="317" t="b">
        <f t="shared" ca="1" si="210"/>
        <v>0</v>
      </c>
      <c r="AH678" s="317" t="b">
        <f t="shared" ca="1" si="211"/>
        <v>1</v>
      </c>
      <c r="AI678" s="317" t="b">
        <f t="shared" ca="1" si="212"/>
        <v>0</v>
      </c>
    </row>
    <row r="679" spans="1:35" x14ac:dyDescent="0.25">
      <c r="A679">
        <v>647</v>
      </c>
      <c r="B679" s="169">
        <f ca="1">OFFSET(InputPriceData!B$15,CalculationsAndCharts!$A679+$A$11,0,1,1)</f>
        <v>40900</v>
      </c>
      <c r="C679" s="3">
        <f ca="1">OFFSET(InputPriceData!G$15,CalculationsAndCharts!$A679+$A$11,IF($C$7,8,0),1,1)</f>
        <v>1111000</v>
      </c>
      <c r="D679" s="4">
        <f ca="1">OFFSET(InputPriceData!C$15,CalculationsAndCharts!$A679+$A$11,IF($C$7,8,0),1,1)</f>
        <v>48.34</v>
      </c>
      <c r="E679" s="4">
        <f ca="1">OFFSET(InputPriceData!D$15,CalculationsAndCharts!$A679+$A$11,IF($C$7,8,0),1,1)</f>
        <v>48.38</v>
      </c>
      <c r="F679" s="4">
        <f ca="1">OFFSET(InputPriceData!E$15,CalculationsAndCharts!$A679+$A$11,IF($C$7,8,0),1,1)</f>
        <v>48.1</v>
      </c>
      <c r="G679" s="4">
        <f ca="1">OFFSET(InputPriceData!F$15,CalculationsAndCharts!$A679+$A$11,IF($C$7,8,0),1,1)</f>
        <v>48.37</v>
      </c>
      <c r="H679" s="133"/>
      <c r="I679" s="133"/>
      <c r="J679" s="37">
        <f t="shared" ca="1" si="202"/>
        <v>2154</v>
      </c>
      <c r="K679" s="124">
        <f t="shared" ca="1" si="203"/>
        <v>1.269999999999996</v>
      </c>
      <c r="L679" s="343">
        <f t="shared" ca="1" si="194"/>
        <v>0.65800083867292281</v>
      </c>
      <c r="M679" s="345">
        <f t="shared" ca="1" si="204"/>
        <v>0.65800083867292281</v>
      </c>
      <c r="N679" s="344">
        <f t="shared" ca="1" si="195"/>
        <v>1</v>
      </c>
      <c r="O679" s="4"/>
      <c r="P679" s="4"/>
      <c r="Q679" s="3"/>
      <c r="S679" s="4"/>
      <c r="T679" s="4" t="b">
        <f t="shared" ca="1" si="196"/>
        <v>0</v>
      </c>
      <c r="U679" t="b">
        <f t="shared" ca="1" si="197"/>
        <v>0</v>
      </c>
      <c r="W679" s="317" t="b">
        <f t="shared" ca="1" si="198"/>
        <v>0</v>
      </c>
      <c r="X679" s="317" t="b">
        <f t="shared" ca="1" si="205"/>
        <v>1</v>
      </c>
      <c r="Y679" s="317" t="b">
        <f t="shared" ca="1" si="199"/>
        <v>0</v>
      </c>
      <c r="Z679" t="b">
        <f t="shared" ca="1" si="200"/>
        <v>0</v>
      </c>
      <c r="AA679" s="37" t="b">
        <f t="shared" ca="1" si="206"/>
        <v>0</v>
      </c>
      <c r="AB679" t="b">
        <f t="shared" ca="1" si="201"/>
        <v>0</v>
      </c>
      <c r="AD679" t="b">
        <f t="shared" ca="1" si="207"/>
        <v>0</v>
      </c>
      <c r="AE679" s="37" t="b">
        <f t="shared" ca="1" si="208"/>
        <v>0</v>
      </c>
      <c r="AF679" t="b">
        <f t="shared" ca="1" si="209"/>
        <v>0</v>
      </c>
      <c r="AG679" s="317" t="b">
        <f t="shared" ca="1" si="210"/>
        <v>0</v>
      </c>
      <c r="AH679" s="317" t="b">
        <f t="shared" ca="1" si="211"/>
        <v>1</v>
      </c>
      <c r="AI679" s="317" t="b">
        <f t="shared" ca="1" si="212"/>
        <v>0</v>
      </c>
    </row>
    <row r="680" spans="1:35" x14ac:dyDescent="0.25">
      <c r="A680">
        <v>648</v>
      </c>
      <c r="B680" s="169">
        <f ca="1">OFFSET(InputPriceData!B$15,CalculationsAndCharts!$A680+$A$11,0,1,1)</f>
        <v>40899</v>
      </c>
      <c r="C680" s="3">
        <f ca="1">OFFSET(InputPriceData!G$15,CalculationsAndCharts!$A680+$A$11,IF($C$7,8,0),1,1)</f>
        <v>2191900</v>
      </c>
      <c r="D680" s="4">
        <f ca="1">OFFSET(InputPriceData!C$15,CalculationsAndCharts!$A680+$A$11,IF($C$7,8,0),1,1)</f>
        <v>47.26</v>
      </c>
      <c r="E680" s="4">
        <f ca="1">OFFSET(InputPriceData!D$15,CalculationsAndCharts!$A680+$A$11,IF($C$7,8,0),1,1)</f>
        <v>48.36</v>
      </c>
      <c r="F680" s="4">
        <f ca="1">OFFSET(InputPriceData!E$15,CalculationsAndCharts!$A680+$A$11,IF($C$7,8,0),1,1)</f>
        <v>46.99</v>
      </c>
      <c r="G680" s="4">
        <f ca="1">OFFSET(InputPriceData!F$15,CalculationsAndCharts!$A680+$A$11,IF($C$7,8,0),1,1)</f>
        <v>48.17</v>
      </c>
      <c r="H680" s="133"/>
      <c r="I680" s="133"/>
      <c r="J680" s="37">
        <f t="shared" ca="1" si="202"/>
        <v>2153</v>
      </c>
      <c r="K680" s="124">
        <f t="shared" ca="1" si="203"/>
        <v>1.2199999999999989</v>
      </c>
      <c r="L680" s="343">
        <f t="shared" ca="1" si="194"/>
        <v>0.47563242988796206</v>
      </c>
      <c r="M680" s="345">
        <f t="shared" ca="1" si="204"/>
        <v>0.56116250977697391</v>
      </c>
      <c r="N680" s="344">
        <f t="shared" ca="1" si="195"/>
        <v>0.84758411618943585</v>
      </c>
      <c r="O680" s="4"/>
      <c r="P680" s="4"/>
      <c r="Q680" s="3"/>
      <c r="S680" s="4"/>
      <c r="T680" s="4" t="b">
        <f t="shared" ca="1" si="196"/>
        <v>0</v>
      </c>
      <c r="U680" t="b">
        <f t="shared" ca="1" si="197"/>
        <v>0</v>
      </c>
      <c r="W680" s="317" t="b">
        <f t="shared" ca="1" si="198"/>
        <v>0</v>
      </c>
      <c r="X680" s="317" t="b">
        <f t="shared" ca="1" si="205"/>
        <v>1</v>
      </c>
      <c r="Y680" s="317" t="b">
        <f t="shared" ca="1" si="199"/>
        <v>0</v>
      </c>
      <c r="Z680" t="b">
        <f t="shared" ca="1" si="200"/>
        <v>0</v>
      </c>
      <c r="AA680" s="37" t="b">
        <f t="shared" ca="1" si="206"/>
        <v>0</v>
      </c>
      <c r="AB680" t="b">
        <f t="shared" ca="1" si="201"/>
        <v>0</v>
      </c>
      <c r="AD680" t="b">
        <f t="shared" ca="1" si="207"/>
        <v>0</v>
      </c>
      <c r="AE680" s="37" t="b">
        <f t="shared" ca="1" si="208"/>
        <v>0</v>
      </c>
      <c r="AF680" t="b">
        <f t="shared" ca="1" si="209"/>
        <v>0</v>
      </c>
      <c r="AG680" s="317" t="b">
        <f t="shared" ca="1" si="210"/>
        <v>0</v>
      </c>
      <c r="AH680" s="317" t="b">
        <f t="shared" ca="1" si="211"/>
        <v>1</v>
      </c>
      <c r="AI680" s="317" t="b">
        <f t="shared" ca="1" si="212"/>
        <v>0</v>
      </c>
    </row>
    <row r="681" spans="1:35" x14ac:dyDescent="0.25">
      <c r="A681">
        <v>649</v>
      </c>
      <c r="B681" s="169">
        <f ca="1">OFFSET(InputPriceData!B$15,CalculationsAndCharts!$A681+$A$11,0,1,1)</f>
        <v>40898</v>
      </c>
      <c r="C681" s="3">
        <f ca="1">OFFSET(InputPriceData!G$15,CalculationsAndCharts!$A681+$A$11,IF($C$7,8,0),1,1)</f>
        <v>1881200</v>
      </c>
      <c r="D681" s="4">
        <f ca="1">OFFSET(InputPriceData!C$15,CalculationsAndCharts!$A681+$A$11,IF($C$7,8,0),1,1)</f>
        <v>46.92</v>
      </c>
      <c r="E681" s="4">
        <f ca="1">OFFSET(InputPriceData!D$15,CalculationsAndCharts!$A681+$A$11,IF($C$7,8,0),1,1)</f>
        <v>47.2</v>
      </c>
      <c r="F681" s="4">
        <f ca="1">OFFSET(InputPriceData!E$15,CalculationsAndCharts!$A681+$A$11,IF($C$7,8,0),1,1)</f>
        <v>46.39</v>
      </c>
      <c r="G681" s="4">
        <f ca="1">OFFSET(InputPriceData!F$15,CalculationsAndCharts!$A681+$A$11,IF($C$7,8,0),1,1)</f>
        <v>47.1</v>
      </c>
      <c r="H681" s="133"/>
      <c r="I681" s="133"/>
      <c r="J681" s="37">
        <f t="shared" ca="1" si="202"/>
        <v>2152</v>
      </c>
      <c r="K681" s="124">
        <f t="shared" ca="1" si="203"/>
        <v>1.5200000000000031</v>
      </c>
      <c r="L681" s="343">
        <f t="shared" ca="1" si="194"/>
        <v>0.28606080269762074</v>
      </c>
      <c r="M681" s="345">
        <f t="shared" ca="1" si="204"/>
        <v>0.56625883933095245</v>
      </c>
      <c r="N681" s="344">
        <f t="shared" ca="1" si="195"/>
        <v>0.50517675456617683</v>
      </c>
      <c r="O681" s="4"/>
      <c r="P681" s="4"/>
      <c r="Q681" s="3"/>
      <c r="S681" s="4"/>
      <c r="T681" s="4" t="b">
        <f t="shared" ca="1" si="196"/>
        <v>0</v>
      </c>
      <c r="U681" t="b">
        <f t="shared" ca="1" si="197"/>
        <v>0</v>
      </c>
      <c r="W681" s="317" t="b">
        <f t="shared" ca="1" si="198"/>
        <v>0</v>
      </c>
      <c r="X681" s="317" t="b">
        <f t="shared" ca="1" si="205"/>
        <v>1</v>
      </c>
      <c r="Y681" s="317" t="b">
        <f t="shared" ca="1" si="199"/>
        <v>0</v>
      </c>
      <c r="Z681" t="b">
        <f t="shared" ca="1" si="200"/>
        <v>0</v>
      </c>
      <c r="AA681" s="37" t="b">
        <f t="shared" ca="1" si="206"/>
        <v>0</v>
      </c>
      <c r="AB681" t="b">
        <f t="shared" ca="1" si="201"/>
        <v>0</v>
      </c>
      <c r="AD681" t="b">
        <f t="shared" ca="1" si="207"/>
        <v>0</v>
      </c>
      <c r="AE681" s="37" t="b">
        <f t="shared" ca="1" si="208"/>
        <v>0</v>
      </c>
      <c r="AF681" t="b">
        <f t="shared" ca="1" si="209"/>
        <v>0</v>
      </c>
      <c r="AG681" s="317" t="b">
        <f t="shared" ca="1" si="210"/>
        <v>0</v>
      </c>
      <c r="AH681" s="317" t="b">
        <f t="shared" ca="1" si="211"/>
        <v>1</v>
      </c>
      <c r="AI681" s="317" t="b">
        <f t="shared" ca="1" si="212"/>
        <v>0</v>
      </c>
    </row>
    <row r="682" spans="1:35" x14ac:dyDescent="0.25">
      <c r="A682">
        <v>650</v>
      </c>
      <c r="B682" s="169">
        <f ca="1">OFFSET(InputPriceData!B$15,CalculationsAndCharts!$A682+$A$11,0,1,1)</f>
        <v>40897</v>
      </c>
      <c r="C682" s="3">
        <f ca="1">OFFSET(InputPriceData!G$15,CalculationsAndCharts!$A682+$A$11,IF($C$7,8,0),1,1)</f>
        <v>2031800</v>
      </c>
      <c r="D682" s="4">
        <f ca="1">OFFSET(InputPriceData!C$15,CalculationsAndCharts!$A682+$A$11,IF($C$7,8,0),1,1)</f>
        <v>46.03</v>
      </c>
      <c r="E682" s="4">
        <f ca="1">OFFSET(InputPriceData!D$15,CalculationsAndCharts!$A682+$A$11,IF($C$7,8,0),1,1)</f>
        <v>47.06</v>
      </c>
      <c r="F682" s="4">
        <f ca="1">OFFSET(InputPriceData!E$15,CalculationsAndCharts!$A682+$A$11,IF($C$7,8,0),1,1)</f>
        <v>46.02</v>
      </c>
      <c r="G682" s="4">
        <f ca="1">OFFSET(InputPriceData!F$15,CalculationsAndCharts!$A682+$A$11,IF($C$7,8,0),1,1)</f>
        <v>46.95</v>
      </c>
      <c r="H682" s="133"/>
      <c r="I682" s="133"/>
      <c r="J682" s="37">
        <f t="shared" ca="1" si="202"/>
        <v>2151</v>
      </c>
      <c r="K682" s="124">
        <f t="shared" ca="1" si="203"/>
        <v>1.4400000000000048</v>
      </c>
      <c r="L682" s="343">
        <f t="shared" ca="1" si="194"/>
        <v>0.12401454450065946</v>
      </c>
      <c r="M682" s="345">
        <f t="shared" ca="1" si="204"/>
        <v>0.57140145240257567</v>
      </c>
      <c r="N682" s="344">
        <f t="shared" ca="1" si="195"/>
        <v>0.21703575302305347</v>
      </c>
      <c r="O682" s="4"/>
      <c r="P682" s="4"/>
      <c r="Q682" s="3"/>
      <c r="S682" s="4"/>
      <c r="T682" s="4" t="b">
        <f t="shared" ca="1" si="196"/>
        <v>0</v>
      </c>
      <c r="U682" t="b">
        <f t="shared" ca="1" si="197"/>
        <v>0</v>
      </c>
      <c r="W682" s="317" t="b">
        <f t="shared" ca="1" si="198"/>
        <v>0</v>
      </c>
      <c r="X682" s="317" t="b">
        <f t="shared" ca="1" si="205"/>
        <v>1</v>
      </c>
      <c r="Y682" s="317" t="b">
        <f t="shared" ca="1" si="199"/>
        <v>0</v>
      </c>
      <c r="Z682" t="b">
        <f t="shared" ca="1" si="200"/>
        <v>0</v>
      </c>
      <c r="AA682" s="37" t="b">
        <f t="shared" ca="1" si="206"/>
        <v>0</v>
      </c>
      <c r="AB682" t="b">
        <f t="shared" ca="1" si="201"/>
        <v>0</v>
      </c>
      <c r="AD682" t="b">
        <f t="shared" ca="1" si="207"/>
        <v>0</v>
      </c>
      <c r="AE682" s="37" t="b">
        <f t="shared" ca="1" si="208"/>
        <v>0</v>
      </c>
      <c r="AF682" t="b">
        <f t="shared" ca="1" si="209"/>
        <v>0</v>
      </c>
      <c r="AG682" s="317" t="b">
        <f t="shared" ca="1" si="210"/>
        <v>0</v>
      </c>
      <c r="AH682" s="317" t="b">
        <f t="shared" ca="1" si="211"/>
        <v>1</v>
      </c>
      <c r="AI682" s="317" t="b">
        <f t="shared" ca="1" si="212"/>
        <v>0</v>
      </c>
    </row>
    <row r="683" spans="1:35" x14ac:dyDescent="0.25">
      <c r="A683">
        <v>651</v>
      </c>
      <c r="B683" s="169">
        <f ca="1">OFFSET(InputPriceData!B$15,CalculationsAndCharts!$A683+$A$11,0,1,1)</f>
        <v>40896</v>
      </c>
      <c r="C683" s="3">
        <f ca="1">OFFSET(InputPriceData!G$15,CalculationsAndCharts!$A683+$A$11,IF($C$7,8,0),1,1)</f>
        <v>1963200</v>
      </c>
      <c r="D683" s="4">
        <f ca="1">OFFSET(InputPriceData!C$15,CalculationsAndCharts!$A683+$A$11,IF($C$7,8,0),1,1)</f>
        <v>45.71</v>
      </c>
      <c r="E683" s="4">
        <f ca="1">OFFSET(InputPriceData!D$15,CalculationsAndCharts!$A683+$A$11,IF($C$7,8,0),1,1)</f>
        <v>46.2</v>
      </c>
      <c r="F683" s="4">
        <f ca="1">OFFSET(InputPriceData!E$15,CalculationsAndCharts!$A683+$A$11,IF($C$7,8,0),1,1)</f>
        <v>45.45</v>
      </c>
      <c r="G683" s="4">
        <f ca="1">OFFSET(InputPriceData!F$15,CalculationsAndCharts!$A683+$A$11,IF($C$7,8,0),1,1)</f>
        <v>45.58</v>
      </c>
      <c r="H683" s="133"/>
      <c r="I683" s="133"/>
      <c r="J683" s="37">
        <f t="shared" ca="1" si="202"/>
        <v>2150</v>
      </c>
      <c r="K683" s="124">
        <f t="shared" ca="1" si="203"/>
        <v>0.19999999999999574</v>
      </c>
      <c r="L683" s="343">
        <f t="shared" ca="1" si="194"/>
        <v>3.8405677741519109E-2</v>
      </c>
      <c r="M683" s="345">
        <f t="shared" ca="1" si="204"/>
        <v>0.57659076932651432</v>
      </c>
      <c r="N683" s="344">
        <f t="shared" ca="1" si="195"/>
        <v>6.6608207735234445E-2</v>
      </c>
      <c r="O683" s="4"/>
      <c r="P683" s="4"/>
      <c r="Q683" s="3"/>
      <c r="S683" s="4"/>
      <c r="T683" s="4" t="b">
        <f t="shared" ca="1" si="196"/>
        <v>0</v>
      </c>
      <c r="U683" t="b">
        <f t="shared" ca="1" si="197"/>
        <v>0</v>
      </c>
      <c r="W683" s="317" t="b">
        <f t="shared" ca="1" si="198"/>
        <v>1</v>
      </c>
      <c r="X683" s="317" t="b">
        <f t="shared" ca="1" si="205"/>
        <v>1</v>
      </c>
      <c r="Y683" s="317" t="b">
        <f t="shared" ca="1" si="199"/>
        <v>0</v>
      </c>
      <c r="Z683" t="b">
        <f t="shared" ca="1" si="200"/>
        <v>0</v>
      </c>
      <c r="AA683" s="37" t="b">
        <f t="shared" ca="1" si="206"/>
        <v>0</v>
      </c>
      <c r="AB683" t="b">
        <f t="shared" ca="1" si="201"/>
        <v>1</v>
      </c>
      <c r="AD683" t="b">
        <f t="shared" ca="1" si="207"/>
        <v>0</v>
      </c>
      <c r="AE683" s="37" t="b">
        <f t="shared" ca="1" si="208"/>
        <v>0</v>
      </c>
      <c r="AF683" t="b">
        <f t="shared" ca="1" si="209"/>
        <v>1</v>
      </c>
      <c r="AG683" s="317" t="b">
        <f t="shared" ca="1" si="210"/>
        <v>1</v>
      </c>
      <c r="AH683" s="317" t="b">
        <f t="shared" ca="1" si="211"/>
        <v>1</v>
      </c>
      <c r="AI683" s="317" t="b">
        <f t="shared" ca="1" si="212"/>
        <v>0</v>
      </c>
    </row>
    <row r="684" spans="1:35" x14ac:dyDescent="0.25">
      <c r="A684">
        <v>652</v>
      </c>
      <c r="B684" s="169">
        <f ca="1">OFFSET(InputPriceData!B$15,CalculationsAndCharts!$A684+$A$11,0,1,1)</f>
        <v>40893</v>
      </c>
      <c r="C684" s="3">
        <f ca="1">OFFSET(InputPriceData!G$15,CalculationsAndCharts!$A684+$A$11,IF($C$7,8,0),1,1)</f>
        <v>3027400</v>
      </c>
      <c r="D684" s="4">
        <f ca="1">OFFSET(InputPriceData!C$15,CalculationsAndCharts!$A684+$A$11,IF($C$7,8,0),1,1)</f>
        <v>45.84</v>
      </c>
      <c r="E684" s="4">
        <f ca="1">OFFSET(InputPriceData!D$15,CalculationsAndCharts!$A684+$A$11,IF($C$7,8,0),1,1)</f>
        <v>46.28</v>
      </c>
      <c r="F684" s="4">
        <f ca="1">OFFSET(InputPriceData!E$15,CalculationsAndCharts!$A684+$A$11,IF($C$7,8,0),1,1)</f>
        <v>45.06</v>
      </c>
      <c r="G684" s="4">
        <f ca="1">OFFSET(InputPriceData!F$15,CalculationsAndCharts!$A684+$A$11,IF($C$7,8,0),1,1)</f>
        <v>45.51</v>
      </c>
      <c r="H684" s="133"/>
      <c r="I684" s="133"/>
      <c r="J684" s="37">
        <f t="shared" ca="1" si="202"/>
        <v>2149</v>
      </c>
      <c r="K684" s="124">
        <f t="shared" ca="1" si="203"/>
        <v>0.58999999999999631</v>
      </c>
      <c r="L684" s="343">
        <f t="shared" ca="1" si="194"/>
        <v>1.2151750894599835E-3</v>
      </c>
      <c r="M684" s="345">
        <f t="shared" ca="1" si="204"/>
        <v>0.58182721425480755</v>
      </c>
      <c r="N684" s="344">
        <f t="shared" ca="1" si="195"/>
        <v>2.088549761317636E-3</v>
      </c>
      <c r="O684" s="4"/>
      <c r="P684" s="4"/>
      <c r="Q684" s="3"/>
      <c r="S684" s="4"/>
      <c r="T684" s="4" t="b">
        <f t="shared" ca="1" si="196"/>
        <v>1</v>
      </c>
      <c r="U684" t="b">
        <f t="shared" ca="1" si="197"/>
        <v>0</v>
      </c>
      <c r="W684" s="317" t="b">
        <f t="shared" ca="1" si="198"/>
        <v>0</v>
      </c>
      <c r="X684" s="317" t="b">
        <f t="shared" ca="1" si="205"/>
        <v>0</v>
      </c>
      <c r="Y684" s="317" t="b">
        <f t="shared" ca="1" si="199"/>
        <v>1</v>
      </c>
      <c r="Z684" t="b">
        <f t="shared" ca="1" si="200"/>
        <v>1</v>
      </c>
      <c r="AA684" s="37" t="b">
        <f t="shared" ca="1" si="206"/>
        <v>1</v>
      </c>
      <c r="AB684" t="b">
        <f t="shared" ca="1" si="201"/>
        <v>0</v>
      </c>
      <c r="AD684" t="b">
        <f t="shared" ca="1" si="207"/>
        <v>1</v>
      </c>
      <c r="AE684" s="37" t="b">
        <f t="shared" ca="1" si="208"/>
        <v>1</v>
      </c>
      <c r="AF684" t="b">
        <f t="shared" ca="1" si="209"/>
        <v>0</v>
      </c>
      <c r="AG684" s="317" t="b">
        <f t="shared" ca="1" si="210"/>
        <v>0</v>
      </c>
      <c r="AH684" s="317" t="b">
        <f t="shared" ca="1" si="211"/>
        <v>0</v>
      </c>
      <c r="AI684" s="317" t="b">
        <f t="shared" ca="1" si="212"/>
        <v>1</v>
      </c>
    </row>
    <row r="685" spans="1:35" x14ac:dyDescent="0.25">
      <c r="A685">
        <v>653</v>
      </c>
      <c r="B685" s="169">
        <f ca="1">OFFSET(InputPriceData!B$15,CalculationsAndCharts!$A685+$A$11,0,1,1)</f>
        <v>40892</v>
      </c>
      <c r="C685" s="3">
        <f ca="1">OFFSET(InputPriceData!G$15,CalculationsAndCharts!$A685+$A$11,IF($C$7,8,0),1,1)</f>
        <v>2439900</v>
      </c>
      <c r="D685" s="4">
        <f ca="1">OFFSET(InputPriceData!C$15,CalculationsAndCharts!$A685+$A$11,IF($C$7,8,0),1,1)</f>
        <v>45.43</v>
      </c>
      <c r="E685" s="4">
        <f ca="1">OFFSET(InputPriceData!D$15,CalculationsAndCharts!$A685+$A$11,IF($C$7,8,0),1,1)</f>
        <v>45.71</v>
      </c>
      <c r="F685" s="4">
        <f ca="1">OFFSET(InputPriceData!E$15,CalculationsAndCharts!$A685+$A$11,IF($C$7,8,0),1,1)</f>
        <v>45.29</v>
      </c>
      <c r="G685" s="4">
        <f ca="1">OFFSET(InputPriceData!F$15,CalculationsAndCharts!$A685+$A$11,IF($C$7,8,0),1,1)</f>
        <v>45.38</v>
      </c>
      <c r="H685" s="133"/>
      <c r="I685" s="133"/>
      <c r="J685" s="37">
        <f t="shared" ca="1" si="202"/>
        <v>2148</v>
      </c>
      <c r="K685" s="124">
        <f t="shared" ca="1" si="203"/>
        <v>0.46000000000000085</v>
      </c>
      <c r="L685" s="343">
        <f t="shared" ca="1" si="194"/>
        <v>-8.2583170434772646E-3</v>
      </c>
      <c r="M685" s="345">
        <f t="shared" ca="1" si="204"/>
        <v>0.58711121519153131</v>
      </c>
      <c r="N685" s="344">
        <f t="shared" ca="1" si="195"/>
        <v>-1.4066018208804241E-2</v>
      </c>
      <c r="O685" s="4"/>
      <c r="P685" s="4"/>
      <c r="Q685" s="3"/>
      <c r="S685" s="4"/>
      <c r="T685" s="4" t="b">
        <f t="shared" ca="1" si="196"/>
        <v>0</v>
      </c>
      <c r="U685" t="b">
        <f t="shared" ca="1" si="197"/>
        <v>1</v>
      </c>
      <c r="W685" s="317" t="b">
        <f t="shared" ca="1" si="198"/>
        <v>0</v>
      </c>
      <c r="X685" s="317" t="b">
        <f t="shared" ca="1" si="205"/>
        <v>1</v>
      </c>
      <c r="Y685" s="317" t="b">
        <f t="shared" ca="1" si="199"/>
        <v>0</v>
      </c>
      <c r="Z685" t="b">
        <f t="shared" ca="1" si="200"/>
        <v>0</v>
      </c>
      <c r="AA685" s="37" t="b">
        <f t="shared" ca="1" si="206"/>
        <v>0</v>
      </c>
      <c r="AB685" t="b">
        <f t="shared" ca="1" si="201"/>
        <v>0</v>
      </c>
      <c r="AD685" t="b">
        <f t="shared" ca="1" si="207"/>
        <v>0</v>
      </c>
      <c r="AE685" s="37" t="b">
        <f t="shared" ca="1" si="208"/>
        <v>0</v>
      </c>
      <c r="AF685" t="b">
        <f t="shared" ca="1" si="209"/>
        <v>0</v>
      </c>
      <c r="AG685" s="317" t="b">
        <f t="shared" ca="1" si="210"/>
        <v>0</v>
      </c>
      <c r="AH685" s="317" t="b">
        <f t="shared" ca="1" si="211"/>
        <v>1</v>
      </c>
      <c r="AI685" s="317" t="b">
        <f t="shared" ca="1" si="212"/>
        <v>0</v>
      </c>
    </row>
    <row r="686" spans="1:35" x14ac:dyDescent="0.25">
      <c r="A686">
        <v>654</v>
      </c>
      <c r="B686" s="169">
        <f ca="1">OFFSET(InputPriceData!B$15,CalculationsAndCharts!$A686+$A$11,0,1,1)</f>
        <v>40891</v>
      </c>
      <c r="C686" s="3">
        <f ca="1">OFFSET(InputPriceData!G$15,CalculationsAndCharts!$A686+$A$11,IF($C$7,8,0),1,1)</f>
        <v>2008000</v>
      </c>
      <c r="D686" s="4">
        <f ca="1">OFFSET(InputPriceData!C$15,CalculationsAndCharts!$A686+$A$11,IF($C$7,8,0),1,1)</f>
        <v>44.88</v>
      </c>
      <c r="E686" s="4">
        <f ca="1">OFFSET(InputPriceData!D$15,CalculationsAndCharts!$A686+$A$11,IF($C$7,8,0),1,1)</f>
        <v>45.22</v>
      </c>
      <c r="F686" s="4">
        <f ca="1">OFFSET(InputPriceData!E$15,CalculationsAndCharts!$A686+$A$11,IF($C$7,8,0),1,1)</f>
        <v>44.79</v>
      </c>
      <c r="G686" s="4">
        <f ca="1">OFFSET(InputPriceData!F$15,CalculationsAndCharts!$A686+$A$11,IF($C$7,8,0),1,1)</f>
        <v>44.92</v>
      </c>
      <c r="H686" s="133"/>
      <c r="I686" s="133"/>
      <c r="J686" s="37">
        <f t="shared" ca="1" si="202"/>
        <v>2147</v>
      </c>
      <c r="K686" s="124">
        <f t="shared" ca="1" si="203"/>
        <v>0.10000000000000142</v>
      </c>
      <c r="L686" s="343">
        <f t="shared" ca="1" si="194"/>
        <v>4.2670621144384274E-2</v>
      </c>
      <c r="M686" s="345">
        <f t="shared" ca="1" si="204"/>
        <v>0.59244320402778139</v>
      </c>
      <c r="N686" s="344">
        <f t="shared" ca="1" si="195"/>
        <v>7.2024830151285399E-2</v>
      </c>
      <c r="O686" s="4"/>
      <c r="P686" s="4"/>
      <c r="Q686" s="3"/>
      <c r="S686" s="4"/>
      <c r="T686" s="4" t="b">
        <f t="shared" ca="1" si="196"/>
        <v>0</v>
      </c>
      <c r="U686" t="b">
        <f t="shared" ca="1" si="197"/>
        <v>0</v>
      </c>
      <c r="W686" s="317" t="b">
        <f t="shared" ca="1" si="198"/>
        <v>0</v>
      </c>
      <c r="X686" s="317" t="b">
        <f t="shared" ca="1" si="205"/>
        <v>1</v>
      </c>
      <c r="Y686" s="317" t="b">
        <f t="shared" ca="1" si="199"/>
        <v>0</v>
      </c>
      <c r="Z686" t="b">
        <f t="shared" ca="1" si="200"/>
        <v>0</v>
      </c>
      <c r="AA686" s="37" t="b">
        <f t="shared" ca="1" si="206"/>
        <v>0</v>
      </c>
      <c r="AB686" t="b">
        <f t="shared" ca="1" si="201"/>
        <v>0</v>
      </c>
      <c r="AD686" t="b">
        <f t="shared" ca="1" si="207"/>
        <v>0</v>
      </c>
      <c r="AE686" s="37" t="b">
        <f t="shared" ca="1" si="208"/>
        <v>0</v>
      </c>
      <c r="AF686" t="b">
        <f t="shared" ca="1" si="209"/>
        <v>0</v>
      </c>
      <c r="AG686" s="317" t="b">
        <f t="shared" ca="1" si="210"/>
        <v>0</v>
      </c>
      <c r="AH686" s="317" t="b">
        <f t="shared" ca="1" si="211"/>
        <v>1</v>
      </c>
      <c r="AI686" s="317" t="b">
        <f t="shared" ca="1" si="212"/>
        <v>0</v>
      </c>
    </row>
    <row r="687" spans="1:35" x14ac:dyDescent="0.25">
      <c r="A687">
        <v>655</v>
      </c>
      <c r="B687" s="169">
        <f ca="1">OFFSET(InputPriceData!B$15,CalculationsAndCharts!$A687+$A$11,0,1,1)</f>
        <v>40890</v>
      </c>
      <c r="C687" s="3">
        <f ca="1">OFFSET(InputPriceData!G$15,CalculationsAndCharts!$A687+$A$11,IF($C$7,8,0),1,1)</f>
        <v>1771200</v>
      </c>
      <c r="D687" s="4">
        <f ca="1">OFFSET(InputPriceData!C$15,CalculationsAndCharts!$A687+$A$11,IF($C$7,8,0),1,1)</f>
        <v>45.12</v>
      </c>
      <c r="E687" s="4">
        <f ca="1">OFFSET(InputPriceData!D$15,CalculationsAndCharts!$A687+$A$11,IF($C$7,8,0),1,1)</f>
        <v>45.57</v>
      </c>
      <c r="F687" s="4">
        <f ca="1">OFFSET(InputPriceData!E$15,CalculationsAndCharts!$A687+$A$11,IF($C$7,8,0),1,1)</f>
        <v>44.69</v>
      </c>
      <c r="G687" s="4">
        <f ca="1">OFFSET(InputPriceData!F$15,CalculationsAndCharts!$A687+$A$11,IF($C$7,8,0),1,1)</f>
        <v>44.92</v>
      </c>
      <c r="H687" s="133"/>
      <c r="I687" s="133"/>
      <c r="J687" s="37">
        <f t="shared" ca="1" si="202"/>
        <v>2146</v>
      </c>
      <c r="K687" s="124">
        <f t="shared" ca="1" si="203"/>
        <v>-0.62999999999999545</v>
      </c>
      <c r="L687" s="343">
        <f t="shared" ca="1" si="194"/>
        <v>0.1513232739157683</v>
      </c>
      <c r="M687" s="345">
        <f t="shared" ca="1" si="204"/>
        <v>0.59782361657697414</v>
      </c>
      <c r="N687" s="344">
        <f t="shared" ca="1" si="195"/>
        <v>0.25312361325271321</v>
      </c>
      <c r="O687" s="4"/>
      <c r="P687" s="4"/>
      <c r="Q687" s="3"/>
      <c r="S687" s="4"/>
      <c r="T687" s="4" t="b">
        <f t="shared" ca="1" si="196"/>
        <v>0</v>
      </c>
      <c r="U687" t="b">
        <f t="shared" ca="1" si="197"/>
        <v>0</v>
      </c>
      <c r="W687" s="317" t="b">
        <f t="shared" ca="1" si="198"/>
        <v>0</v>
      </c>
      <c r="X687" s="317" t="b">
        <f t="shared" ca="1" si="205"/>
        <v>1</v>
      </c>
      <c r="Y687" s="317" t="b">
        <f t="shared" ca="1" si="199"/>
        <v>0</v>
      </c>
      <c r="Z687" t="b">
        <f t="shared" ca="1" si="200"/>
        <v>0</v>
      </c>
      <c r="AA687" s="37" t="b">
        <f t="shared" ca="1" si="206"/>
        <v>0</v>
      </c>
      <c r="AB687" t="b">
        <f t="shared" ca="1" si="201"/>
        <v>0</v>
      </c>
      <c r="AD687" t="b">
        <f t="shared" ca="1" si="207"/>
        <v>0</v>
      </c>
      <c r="AE687" s="37" t="b">
        <f t="shared" ca="1" si="208"/>
        <v>0</v>
      </c>
      <c r="AF687" t="b">
        <f t="shared" ca="1" si="209"/>
        <v>0</v>
      </c>
      <c r="AG687" s="317" t="b">
        <f t="shared" ca="1" si="210"/>
        <v>0</v>
      </c>
      <c r="AH687" s="317" t="b">
        <f t="shared" ca="1" si="211"/>
        <v>1</v>
      </c>
      <c r="AI687" s="317" t="b">
        <f t="shared" ca="1" si="212"/>
        <v>0</v>
      </c>
    </row>
    <row r="688" spans="1:35" x14ac:dyDescent="0.25">
      <c r="A688">
        <v>656</v>
      </c>
      <c r="B688" s="169">
        <f ca="1">OFFSET(InputPriceData!B$15,CalculationsAndCharts!$A688+$A$11,0,1,1)</f>
        <v>40889</v>
      </c>
      <c r="C688" s="3">
        <f ca="1">OFFSET(InputPriceData!G$15,CalculationsAndCharts!$A688+$A$11,IF($C$7,8,0),1,1)</f>
        <v>1587500</v>
      </c>
      <c r="D688" s="4">
        <f ca="1">OFFSET(InputPriceData!C$15,CalculationsAndCharts!$A688+$A$11,IF($C$7,8,0),1,1)</f>
        <v>45.06</v>
      </c>
      <c r="E688" s="4">
        <f ca="1">OFFSET(InputPriceData!D$15,CalculationsAndCharts!$A688+$A$11,IF($C$7,8,0),1,1)</f>
        <v>45.26</v>
      </c>
      <c r="F688" s="4">
        <f ca="1">OFFSET(InputPriceData!E$15,CalculationsAndCharts!$A688+$A$11,IF($C$7,8,0),1,1)</f>
        <v>44.56</v>
      </c>
      <c r="G688" s="4">
        <f ca="1">OFFSET(InputPriceData!F$15,CalculationsAndCharts!$A688+$A$11,IF($C$7,8,0),1,1)</f>
        <v>44.82</v>
      </c>
      <c r="H688" s="133"/>
      <c r="I688" s="133"/>
      <c r="J688" s="37">
        <f t="shared" ca="1" si="202"/>
        <v>2145</v>
      </c>
      <c r="K688" s="124">
        <f t="shared" ca="1" si="203"/>
        <v>2.0000000000003126E-2</v>
      </c>
      <c r="L688" s="343">
        <f t="shared" ca="1" si="194"/>
        <v>0.26944901816272354</v>
      </c>
      <c r="M688" s="345">
        <f t="shared" ca="1" si="204"/>
        <v>0.60325289261046833</v>
      </c>
      <c r="N688" s="344">
        <f t="shared" ca="1" si="195"/>
        <v>0.44666013451958997</v>
      </c>
      <c r="O688" s="4"/>
      <c r="P688" s="4"/>
      <c r="Q688" s="3"/>
      <c r="S688" s="4"/>
      <c r="T688" s="4" t="b">
        <f t="shared" ca="1" si="196"/>
        <v>0</v>
      </c>
      <c r="U688" t="b">
        <f t="shared" ca="1" si="197"/>
        <v>0</v>
      </c>
      <c r="W688" s="317" t="b">
        <f t="shared" ca="1" si="198"/>
        <v>0</v>
      </c>
      <c r="X688" s="317" t="b">
        <f t="shared" ca="1" si="205"/>
        <v>1</v>
      </c>
      <c r="Y688" s="317" t="b">
        <f t="shared" ca="1" si="199"/>
        <v>0</v>
      </c>
      <c r="Z688" t="b">
        <f t="shared" ca="1" si="200"/>
        <v>0</v>
      </c>
      <c r="AA688" s="37" t="b">
        <f t="shared" ca="1" si="206"/>
        <v>0</v>
      </c>
      <c r="AB688" t="b">
        <f t="shared" ca="1" si="201"/>
        <v>0</v>
      </c>
      <c r="AD688" t="b">
        <f t="shared" ca="1" si="207"/>
        <v>0</v>
      </c>
      <c r="AE688" s="37" t="b">
        <f t="shared" ca="1" si="208"/>
        <v>0</v>
      </c>
      <c r="AF688" t="b">
        <f t="shared" ca="1" si="209"/>
        <v>0</v>
      </c>
      <c r="AG688" s="317" t="b">
        <f t="shared" ca="1" si="210"/>
        <v>0</v>
      </c>
      <c r="AH688" s="317" t="b">
        <f t="shared" ca="1" si="211"/>
        <v>1</v>
      </c>
      <c r="AI688" s="317" t="b">
        <f t="shared" ca="1" si="212"/>
        <v>0</v>
      </c>
    </row>
    <row r="689" spans="1:35" x14ac:dyDescent="0.25">
      <c r="A689">
        <v>657</v>
      </c>
      <c r="B689" s="169">
        <f ca="1">OFFSET(InputPriceData!B$15,CalculationsAndCharts!$A689+$A$11,0,1,1)</f>
        <v>40886</v>
      </c>
      <c r="C689" s="3">
        <f ca="1">OFFSET(InputPriceData!G$15,CalculationsAndCharts!$A689+$A$11,IF($C$7,8,0),1,1)</f>
        <v>1489200</v>
      </c>
      <c r="D689" s="4">
        <f ca="1">OFFSET(InputPriceData!C$15,CalculationsAndCharts!$A689+$A$11,IF($C$7,8,0),1,1)</f>
        <v>45.04</v>
      </c>
      <c r="E689" s="4">
        <f ca="1">OFFSET(InputPriceData!D$15,CalculationsAndCharts!$A689+$A$11,IF($C$7,8,0),1,1)</f>
        <v>45.74</v>
      </c>
      <c r="F689" s="4">
        <f ca="1">OFFSET(InputPriceData!E$15,CalculationsAndCharts!$A689+$A$11,IF($C$7,8,0),1,1)</f>
        <v>44.99</v>
      </c>
      <c r="G689" s="4">
        <f ca="1">OFFSET(InputPriceData!F$15,CalculationsAndCharts!$A689+$A$11,IF($C$7,8,0),1,1)</f>
        <v>45.55</v>
      </c>
      <c r="H689" s="133"/>
      <c r="I689" s="133"/>
      <c r="J689" s="37">
        <f t="shared" ca="1" si="202"/>
        <v>2144</v>
      </c>
      <c r="K689" s="124">
        <f t="shared" ca="1" si="203"/>
        <v>-0.5</v>
      </c>
      <c r="L689" s="343">
        <f t="shared" ca="1" si="194"/>
        <v>0.38286384747923691</v>
      </c>
      <c r="M689" s="345">
        <f t="shared" ca="1" si="204"/>
        <v>0.60873147589350995</v>
      </c>
      <c r="N689" s="344">
        <f t="shared" ca="1" si="195"/>
        <v>0.62895359060784661</v>
      </c>
      <c r="O689" s="4"/>
      <c r="P689" s="4"/>
      <c r="Q689" s="3"/>
      <c r="S689" s="4"/>
      <c r="T689" s="4" t="b">
        <f t="shared" ca="1" si="196"/>
        <v>0</v>
      </c>
      <c r="U689" t="b">
        <f t="shared" ca="1" si="197"/>
        <v>0</v>
      </c>
      <c r="W689" s="317" t="b">
        <f t="shared" ca="1" si="198"/>
        <v>0</v>
      </c>
      <c r="X689" s="317" t="b">
        <f t="shared" ca="1" si="205"/>
        <v>1</v>
      </c>
      <c r="Y689" s="317" t="b">
        <f t="shared" ca="1" si="199"/>
        <v>0</v>
      </c>
      <c r="Z689" t="b">
        <f t="shared" ca="1" si="200"/>
        <v>0</v>
      </c>
      <c r="AA689" s="37" t="b">
        <f t="shared" ca="1" si="206"/>
        <v>0</v>
      </c>
      <c r="AB689" t="b">
        <f t="shared" ca="1" si="201"/>
        <v>0</v>
      </c>
      <c r="AD689" t="b">
        <f t="shared" ca="1" si="207"/>
        <v>0</v>
      </c>
      <c r="AE689" s="37" t="b">
        <f t="shared" ca="1" si="208"/>
        <v>0</v>
      </c>
      <c r="AF689" t="b">
        <f t="shared" ca="1" si="209"/>
        <v>0</v>
      </c>
      <c r="AG689" s="317" t="b">
        <f t="shared" ca="1" si="210"/>
        <v>0</v>
      </c>
      <c r="AH689" s="317" t="b">
        <f t="shared" ca="1" si="211"/>
        <v>1</v>
      </c>
      <c r="AI689" s="317" t="b">
        <f t="shared" ca="1" si="212"/>
        <v>0</v>
      </c>
    </row>
    <row r="690" spans="1:35" x14ac:dyDescent="0.25">
      <c r="A690">
        <v>658</v>
      </c>
      <c r="B690" s="169">
        <f ca="1">OFFSET(InputPriceData!B$15,CalculationsAndCharts!$A690+$A$11,0,1,1)</f>
        <v>40885</v>
      </c>
      <c r="C690" s="3">
        <f ca="1">OFFSET(InputPriceData!G$15,CalculationsAndCharts!$A690+$A$11,IF($C$7,8,0),1,1)</f>
        <v>2686300</v>
      </c>
      <c r="D690" s="4">
        <f ca="1">OFFSET(InputPriceData!C$15,CalculationsAndCharts!$A690+$A$11,IF($C$7,8,0),1,1)</f>
        <v>45.78</v>
      </c>
      <c r="E690" s="4">
        <f ca="1">OFFSET(InputPriceData!D$15,CalculationsAndCharts!$A690+$A$11,IF($C$7,8,0),1,1)</f>
        <v>45.98</v>
      </c>
      <c r="F690" s="4">
        <f ca="1">OFFSET(InputPriceData!E$15,CalculationsAndCharts!$A690+$A$11,IF($C$7,8,0),1,1)</f>
        <v>44.7</v>
      </c>
      <c r="G690" s="4">
        <f ca="1">OFFSET(InputPriceData!F$15,CalculationsAndCharts!$A690+$A$11,IF($C$7,8,0),1,1)</f>
        <v>44.8</v>
      </c>
      <c r="H690" s="133"/>
      <c r="I690" s="133"/>
      <c r="J690" s="37">
        <f t="shared" ca="1" si="202"/>
        <v>2143</v>
      </c>
      <c r="K690" s="124">
        <f t="shared" ca="1" si="203"/>
        <v>-0.84000000000000341</v>
      </c>
      <c r="L690" s="343">
        <f t="shared" ca="1" si="194"/>
        <v>0.48296806022262295</v>
      </c>
      <c r="M690" s="345">
        <f t="shared" ca="1" si="204"/>
        <v>0.61425981422150344</v>
      </c>
      <c r="N690" s="344">
        <f t="shared" ca="1" si="195"/>
        <v>0.78626022578853516</v>
      </c>
      <c r="O690" s="4"/>
      <c r="P690" s="4"/>
      <c r="Q690" s="3"/>
      <c r="S690" s="4"/>
      <c r="T690" s="4" t="b">
        <f t="shared" ca="1" si="196"/>
        <v>0</v>
      </c>
      <c r="U690" t="b">
        <f t="shared" ca="1" si="197"/>
        <v>0</v>
      </c>
      <c r="W690" s="317" t="b">
        <f t="shared" ca="1" si="198"/>
        <v>0</v>
      </c>
      <c r="X690" s="317" t="b">
        <f t="shared" ca="1" si="205"/>
        <v>1</v>
      </c>
      <c r="Y690" s="317" t="b">
        <f t="shared" ca="1" si="199"/>
        <v>0</v>
      </c>
      <c r="Z690" t="b">
        <f t="shared" ca="1" si="200"/>
        <v>0</v>
      </c>
      <c r="AA690" s="37" t="b">
        <f t="shared" ca="1" si="206"/>
        <v>0</v>
      </c>
      <c r="AB690" t="b">
        <f t="shared" ca="1" si="201"/>
        <v>0</v>
      </c>
      <c r="AD690" t="b">
        <f t="shared" ca="1" si="207"/>
        <v>0</v>
      </c>
      <c r="AE690" s="37" t="b">
        <f t="shared" ca="1" si="208"/>
        <v>0</v>
      </c>
      <c r="AF690" t="b">
        <f t="shared" ca="1" si="209"/>
        <v>0</v>
      </c>
      <c r="AG690" s="317" t="b">
        <f t="shared" ca="1" si="210"/>
        <v>0</v>
      </c>
      <c r="AH690" s="317" t="b">
        <f t="shared" ca="1" si="211"/>
        <v>1</v>
      </c>
      <c r="AI690" s="317" t="b">
        <f t="shared" ca="1" si="212"/>
        <v>0</v>
      </c>
    </row>
    <row r="691" spans="1:35" x14ac:dyDescent="0.25">
      <c r="A691">
        <v>659</v>
      </c>
      <c r="B691" s="169">
        <f ca="1">OFFSET(InputPriceData!B$15,CalculationsAndCharts!$A691+$A$11,0,1,1)</f>
        <v>40884</v>
      </c>
      <c r="C691" s="3">
        <f ca="1">OFFSET(InputPriceData!G$15,CalculationsAndCharts!$A691+$A$11,IF($C$7,8,0),1,1)</f>
        <v>3379100</v>
      </c>
      <c r="D691" s="4">
        <f ca="1">OFFSET(InputPriceData!C$15,CalculationsAndCharts!$A691+$A$11,IF($C$7,8,0),1,1)</f>
        <v>45.51</v>
      </c>
      <c r="E691" s="4">
        <f ca="1">OFFSET(InputPriceData!D$15,CalculationsAndCharts!$A691+$A$11,IF($C$7,8,0),1,1)</f>
        <v>46.34</v>
      </c>
      <c r="F691" s="4">
        <f ca="1">OFFSET(InputPriceData!E$15,CalculationsAndCharts!$A691+$A$11,IF($C$7,8,0),1,1)</f>
        <v>45.33</v>
      </c>
      <c r="G691" s="4">
        <f ca="1">OFFSET(InputPriceData!F$15,CalculationsAndCharts!$A691+$A$11,IF($C$7,8,0),1,1)</f>
        <v>46.05</v>
      </c>
      <c r="H691" s="133"/>
      <c r="I691" s="133"/>
      <c r="J691" s="37">
        <f t="shared" ca="1" si="202"/>
        <v>2142</v>
      </c>
      <c r="K691" s="124">
        <f t="shared" ca="1" si="203"/>
        <v>0.93999999999999773</v>
      </c>
      <c r="L691" s="343">
        <f t="shared" ca="1" si="194"/>
        <v>0.49700525389315409</v>
      </c>
      <c r="M691" s="345">
        <f t="shared" ca="1" si="204"/>
        <v>0.61983835945661292</v>
      </c>
      <c r="N691" s="344">
        <f t="shared" ca="1" si="195"/>
        <v>0.80183042290067108</v>
      </c>
      <c r="O691" s="4"/>
      <c r="P691" s="4"/>
      <c r="Q691" s="3"/>
      <c r="S691" s="4"/>
      <c r="T691" s="4" t="b">
        <f t="shared" ca="1" si="196"/>
        <v>0</v>
      </c>
      <c r="U691" t="b">
        <f t="shared" ca="1" si="197"/>
        <v>0</v>
      </c>
      <c r="W691" s="317" t="b">
        <f t="shared" ca="1" si="198"/>
        <v>0</v>
      </c>
      <c r="X691" s="317" t="b">
        <f t="shared" ca="1" si="205"/>
        <v>1</v>
      </c>
      <c r="Y691" s="317" t="b">
        <f t="shared" ca="1" si="199"/>
        <v>0</v>
      </c>
      <c r="Z691" t="b">
        <f t="shared" ca="1" si="200"/>
        <v>0</v>
      </c>
      <c r="AA691" s="37" t="b">
        <f t="shared" ca="1" si="206"/>
        <v>0</v>
      </c>
      <c r="AB691" t="b">
        <f t="shared" ca="1" si="201"/>
        <v>0</v>
      </c>
      <c r="AD691" t="b">
        <f t="shared" ca="1" si="207"/>
        <v>0</v>
      </c>
      <c r="AE691" s="37" t="b">
        <f t="shared" ca="1" si="208"/>
        <v>0</v>
      </c>
      <c r="AF691" t="b">
        <f t="shared" ca="1" si="209"/>
        <v>0</v>
      </c>
      <c r="AG691" s="317" t="b">
        <f t="shared" ca="1" si="210"/>
        <v>0</v>
      </c>
      <c r="AH691" s="317" t="b">
        <f t="shared" ca="1" si="211"/>
        <v>1</v>
      </c>
      <c r="AI691" s="317" t="b">
        <f t="shared" ca="1" si="212"/>
        <v>0</v>
      </c>
    </row>
    <row r="692" spans="1:35" x14ac:dyDescent="0.25">
      <c r="A692">
        <v>660</v>
      </c>
      <c r="B692" s="169">
        <f ca="1">OFFSET(InputPriceData!B$15,CalculationsAndCharts!$A692+$A$11,0,1,1)</f>
        <v>40883</v>
      </c>
      <c r="C692" s="3">
        <f ca="1">OFFSET(InputPriceData!G$15,CalculationsAndCharts!$A692+$A$11,IF($C$7,8,0),1,1)</f>
        <v>2815500</v>
      </c>
      <c r="D692" s="4">
        <f ca="1">OFFSET(InputPriceData!C$15,CalculationsAndCharts!$A692+$A$11,IF($C$7,8,0),1,1)</f>
        <v>45.05</v>
      </c>
      <c r="E692" s="4">
        <f ca="1">OFFSET(InputPriceData!D$15,CalculationsAndCharts!$A692+$A$11,IF($C$7,8,0),1,1)</f>
        <v>46</v>
      </c>
      <c r="F692" s="4">
        <f ca="1">OFFSET(InputPriceData!E$15,CalculationsAndCharts!$A692+$A$11,IF($C$7,8,0),1,1)</f>
        <v>44.97</v>
      </c>
      <c r="G692" s="4">
        <f ca="1">OFFSET(InputPriceData!F$15,CalculationsAndCharts!$A692+$A$11,IF($C$7,8,0),1,1)</f>
        <v>45.64</v>
      </c>
      <c r="H692" s="133"/>
      <c r="I692" s="133"/>
      <c r="J692" s="37">
        <f t="shared" ca="1" si="202"/>
        <v>2141</v>
      </c>
      <c r="K692" s="124">
        <f t="shared" ca="1" si="203"/>
        <v>0.28999999999999915</v>
      </c>
      <c r="L692" s="343">
        <f t="shared" ca="1" si="194"/>
        <v>0.46381929006446609</v>
      </c>
      <c r="M692" s="345">
        <f t="shared" ca="1" si="204"/>
        <v>0.62546756756469524</v>
      </c>
      <c r="N692" s="344">
        <f t="shared" ca="1" si="195"/>
        <v>0.74155609997554506</v>
      </c>
      <c r="O692" s="4"/>
      <c r="P692" s="4"/>
      <c r="Q692" s="3"/>
      <c r="S692" s="4"/>
      <c r="T692" s="4" t="b">
        <f t="shared" ca="1" si="196"/>
        <v>0</v>
      </c>
      <c r="U692" t="b">
        <f t="shared" ca="1" si="197"/>
        <v>0</v>
      </c>
      <c r="W692" s="317" t="b">
        <f t="shared" ca="1" si="198"/>
        <v>0</v>
      </c>
      <c r="X692" s="317" t="b">
        <f t="shared" ca="1" si="205"/>
        <v>1</v>
      </c>
      <c r="Y692" s="317" t="b">
        <f t="shared" ca="1" si="199"/>
        <v>0</v>
      </c>
      <c r="Z692" t="b">
        <f t="shared" ca="1" si="200"/>
        <v>0</v>
      </c>
      <c r="AA692" s="37" t="b">
        <f t="shared" ca="1" si="206"/>
        <v>0</v>
      </c>
      <c r="AB692" t="b">
        <f t="shared" ca="1" si="201"/>
        <v>0</v>
      </c>
      <c r="AD692" t="b">
        <f t="shared" ca="1" si="207"/>
        <v>0</v>
      </c>
      <c r="AE692" s="37" t="b">
        <f t="shared" ca="1" si="208"/>
        <v>0</v>
      </c>
      <c r="AF692" t="b">
        <f t="shared" ca="1" si="209"/>
        <v>0</v>
      </c>
      <c r="AG692" s="317" t="b">
        <f t="shared" ca="1" si="210"/>
        <v>0</v>
      </c>
      <c r="AH692" s="317" t="b">
        <f t="shared" ca="1" si="211"/>
        <v>1</v>
      </c>
      <c r="AI692" s="317" t="b">
        <f t="shared" ca="1" si="212"/>
        <v>0</v>
      </c>
    </row>
    <row r="693" spans="1:35" x14ac:dyDescent="0.25">
      <c r="A693">
        <v>661</v>
      </c>
      <c r="B693" s="169">
        <f ca="1">OFFSET(InputPriceData!B$15,CalculationsAndCharts!$A693+$A$11,0,1,1)</f>
        <v>40882</v>
      </c>
      <c r="C693" s="3">
        <f ca="1">OFFSET(InputPriceData!G$15,CalculationsAndCharts!$A693+$A$11,IF($C$7,8,0),1,1)</f>
        <v>3305200</v>
      </c>
      <c r="D693" s="4">
        <f ca="1">OFFSET(InputPriceData!C$15,CalculationsAndCharts!$A693+$A$11,IF($C$7,8,0),1,1)</f>
        <v>45.86</v>
      </c>
      <c r="E693" s="4">
        <f ca="1">OFFSET(InputPriceData!D$15,CalculationsAndCharts!$A693+$A$11,IF($C$7,8,0),1,1)</f>
        <v>45.96</v>
      </c>
      <c r="F693" s="4">
        <f ca="1">OFFSET(InputPriceData!E$15,CalculationsAndCharts!$A693+$A$11,IF($C$7,8,0),1,1)</f>
        <v>44.9</v>
      </c>
      <c r="G693" s="4">
        <f ca="1">OFFSET(InputPriceData!F$15,CalculationsAndCharts!$A693+$A$11,IF($C$7,8,0),1,1)</f>
        <v>45.11</v>
      </c>
      <c r="H693" s="133"/>
      <c r="I693" s="133"/>
      <c r="J693" s="37">
        <f t="shared" ca="1" si="202"/>
        <v>2140</v>
      </c>
      <c r="K693" s="124">
        <f t="shared" ca="1" si="203"/>
        <v>-0.17999999999999972</v>
      </c>
      <c r="L693" s="343">
        <f t="shared" ca="1" si="194"/>
        <v>0.43069965018128853</v>
      </c>
      <c r="M693" s="345">
        <f t="shared" ca="1" si="204"/>
        <v>0.63114789865256837</v>
      </c>
      <c r="N693" s="344">
        <f t="shared" ca="1" si="195"/>
        <v>0.68240685123215195</v>
      </c>
      <c r="O693" s="4"/>
      <c r="P693" s="4"/>
      <c r="Q693" s="3"/>
      <c r="S693" s="4"/>
      <c r="T693" s="4" t="b">
        <f t="shared" ca="1" si="196"/>
        <v>0</v>
      </c>
      <c r="U693" t="b">
        <f t="shared" ca="1" si="197"/>
        <v>0</v>
      </c>
      <c r="W693" s="317" t="b">
        <f t="shared" ca="1" si="198"/>
        <v>0</v>
      </c>
      <c r="X693" s="317" t="b">
        <f t="shared" ca="1" si="205"/>
        <v>1</v>
      </c>
      <c r="Y693" s="317" t="b">
        <f t="shared" ca="1" si="199"/>
        <v>0</v>
      </c>
      <c r="Z693" t="b">
        <f t="shared" ca="1" si="200"/>
        <v>0</v>
      </c>
      <c r="AA693" s="37" t="b">
        <f t="shared" ca="1" si="206"/>
        <v>0</v>
      </c>
      <c r="AB693" t="b">
        <f t="shared" ca="1" si="201"/>
        <v>0</v>
      </c>
      <c r="AD693" t="b">
        <f t="shared" ca="1" si="207"/>
        <v>0</v>
      </c>
      <c r="AE693" s="37" t="b">
        <f t="shared" ca="1" si="208"/>
        <v>0</v>
      </c>
      <c r="AF693" t="b">
        <f t="shared" ca="1" si="209"/>
        <v>0</v>
      </c>
      <c r="AG693" s="317" t="b">
        <f t="shared" ca="1" si="210"/>
        <v>0</v>
      </c>
      <c r="AH693" s="317" t="b">
        <f t="shared" ca="1" si="211"/>
        <v>1</v>
      </c>
      <c r="AI693" s="317" t="b">
        <f t="shared" ca="1" si="212"/>
        <v>0</v>
      </c>
    </row>
    <row r="694" spans="1:35" x14ac:dyDescent="0.25">
      <c r="A694">
        <v>662</v>
      </c>
      <c r="B694" s="169">
        <f ca="1">OFFSET(InputPriceData!B$15,CalculationsAndCharts!$A694+$A$11,0,1,1)</f>
        <v>40879</v>
      </c>
      <c r="C694" s="3">
        <f ca="1">OFFSET(InputPriceData!G$15,CalculationsAndCharts!$A694+$A$11,IF($C$7,8,0),1,1)</f>
        <v>3697700</v>
      </c>
      <c r="D694" s="4">
        <f ca="1">OFFSET(InputPriceData!C$15,CalculationsAndCharts!$A694+$A$11,IF($C$7,8,0),1,1)</f>
        <v>45.78</v>
      </c>
      <c r="E694" s="4">
        <f ca="1">OFFSET(InputPriceData!D$15,CalculationsAndCharts!$A694+$A$11,IF($C$7,8,0),1,1)</f>
        <v>45.81</v>
      </c>
      <c r="F694" s="4">
        <f ca="1">OFFSET(InputPriceData!E$15,CalculationsAndCharts!$A694+$A$11,IF($C$7,8,0),1,1)</f>
        <v>45.11</v>
      </c>
      <c r="G694" s="4">
        <f ca="1">OFFSET(InputPriceData!F$15,CalculationsAndCharts!$A694+$A$11,IF($C$7,8,0),1,1)</f>
        <v>45.35</v>
      </c>
      <c r="H694" s="133"/>
      <c r="I694" s="133"/>
      <c r="J694" s="37">
        <f t="shared" ca="1" si="202"/>
        <v>2139</v>
      </c>
      <c r="K694" s="124">
        <f t="shared" ca="1" si="203"/>
        <v>-0.21999999999999886</v>
      </c>
      <c r="L694" s="343">
        <f t="shared" ca="1" si="194"/>
        <v>0.33276851569494331</v>
      </c>
      <c r="M694" s="345">
        <f t="shared" ca="1" si="204"/>
        <v>0.63687981700561891</v>
      </c>
      <c r="N694" s="344">
        <f t="shared" ca="1" si="195"/>
        <v>0.52249813357173391</v>
      </c>
      <c r="O694" s="4"/>
      <c r="P694" s="4"/>
      <c r="Q694" s="3"/>
      <c r="S694" s="4"/>
      <c r="T694" s="4" t="b">
        <f t="shared" ca="1" si="196"/>
        <v>0</v>
      </c>
      <c r="U694" t="b">
        <f t="shared" ca="1" si="197"/>
        <v>0</v>
      </c>
      <c r="W694" s="317" t="b">
        <f t="shared" ca="1" si="198"/>
        <v>1</v>
      </c>
      <c r="X694" s="317" t="b">
        <f t="shared" ca="1" si="205"/>
        <v>1</v>
      </c>
      <c r="Y694" s="317" t="b">
        <f t="shared" ca="1" si="199"/>
        <v>0</v>
      </c>
      <c r="Z694" t="b">
        <f t="shared" ca="1" si="200"/>
        <v>0</v>
      </c>
      <c r="AA694" s="37" t="b">
        <f t="shared" ca="1" si="206"/>
        <v>0</v>
      </c>
      <c r="AB694" t="b">
        <f t="shared" ca="1" si="201"/>
        <v>1</v>
      </c>
      <c r="AD694" t="b">
        <f t="shared" ca="1" si="207"/>
        <v>0</v>
      </c>
      <c r="AE694" s="37" t="b">
        <f t="shared" ca="1" si="208"/>
        <v>0</v>
      </c>
      <c r="AF694" t="b">
        <f t="shared" ca="1" si="209"/>
        <v>1</v>
      </c>
      <c r="AG694" s="317" t="b">
        <f t="shared" ca="1" si="210"/>
        <v>1</v>
      </c>
      <c r="AH694" s="317" t="b">
        <f t="shared" ca="1" si="211"/>
        <v>1</v>
      </c>
      <c r="AI694" s="317" t="b">
        <f t="shared" ca="1" si="212"/>
        <v>0</v>
      </c>
    </row>
    <row r="695" spans="1:35" x14ac:dyDescent="0.25">
      <c r="A695">
        <v>663</v>
      </c>
      <c r="B695" s="169">
        <f ca="1">OFFSET(InputPriceData!B$15,CalculationsAndCharts!$A695+$A$11,0,1,1)</f>
        <v>40878</v>
      </c>
      <c r="C695" s="3">
        <f ca="1">OFFSET(InputPriceData!G$15,CalculationsAndCharts!$A695+$A$11,IF($C$7,8,0),1,1)</f>
        <v>2636300</v>
      </c>
      <c r="D695" s="4">
        <f ca="1">OFFSET(InputPriceData!C$15,CalculationsAndCharts!$A695+$A$11,IF($C$7,8,0),1,1)</f>
        <v>45.37</v>
      </c>
      <c r="E695" s="4">
        <f ca="1">OFFSET(InputPriceData!D$15,CalculationsAndCharts!$A695+$A$11,IF($C$7,8,0),1,1)</f>
        <v>45.67</v>
      </c>
      <c r="F695" s="4">
        <f ca="1">OFFSET(InputPriceData!E$15,CalculationsAndCharts!$A695+$A$11,IF($C$7,8,0),1,1)</f>
        <v>45.17</v>
      </c>
      <c r="G695" s="4">
        <f ca="1">OFFSET(InputPriceData!F$15,CalculationsAndCharts!$A695+$A$11,IF($C$7,8,0),1,1)</f>
        <v>45.29</v>
      </c>
      <c r="H695" s="133"/>
      <c r="I695" s="133"/>
      <c r="J695" s="37">
        <f t="shared" ca="1" si="202"/>
        <v>2138</v>
      </c>
      <c r="K695" s="124">
        <f t="shared" ca="1" si="203"/>
        <v>1.6000000000000014</v>
      </c>
      <c r="L695" s="343">
        <f t="shared" ca="1" si="194"/>
        <v>0.11442659894080456</v>
      </c>
      <c r="M695" s="345">
        <f t="shared" ca="1" si="204"/>
        <v>0.64266379112575067</v>
      </c>
      <c r="N695" s="344">
        <f t="shared" ca="1" si="195"/>
        <v>0.17805048381575087</v>
      </c>
      <c r="O695" s="4"/>
      <c r="P695" s="4"/>
      <c r="Q695" s="3"/>
      <c r="S695" s="4"/>
      <c r="T695" s="4" t="b">
        <f t="shared" ca="1" si="196"/>
        <v>1</v>
      </c>
      <c r="U695" t="b">
        <f t="shared" ca="1" si="197"/>
        <v>0</v>
      </c>
      <c r="W695" s="317" t="b">
        <f t="shared" ca="1" si="198"/>
        <v>0</v>
      </c>
      <c r="X695" s="317" t="b">
        <f t="shared" ca="1" si="205"/>
        <v>0</v>
      </c>
      <c r="Y695" s="317" t="b">
        <f t="shared" ca="1" si="199"/>
        <v>0</v>
      </c>
      <c r="Z695" t="b">
        <f t="shared" ca="1" si="200"/>
        <v>0</v>
      </c>
      <c r="AA695" s="37" t="b">
        <f t="shared" ca="1" si="206"/>
        <v>1</v>
      </c>
      <c r="AB695" t="b">
        <f t="shared" ca="1" si="201"/>
        <v>0</v>
      </c>
      <c r="AD695" t="b">
        <f t="shared" ca="1" si="207"/>
        <v>0</v>
      </c>
      <c r="AE695" s="37" t="b">
        <f t="shared" ca="1" si="208"/>
        <v>1</v>
      </c>
      <c r="AF695" t="b">
        <f t="shared" ca="1" si="209"/>
        <v>0</v>
      </c>
      <c r="AG695" s="317" t="b">
        <f t="shared" ca="1" si="210"/>
        <v>0</v>
      </c>
      <c r="AH695" s="317" t="b">
        <f t="shared" ca="1" si="211"/>
        <v>0</v>
      </c>
      <c r="AI695" s="317" t="b">
        <f t="shared" ca="1" si="212"/>
        <v>0</v>
      </c>
    </row>
    <row r="696" spans="1:35" x14ac:dyDescent="0.25">
      <c r="A696">
        <v>664</v>
      </c>
      <c r="B696" s="169">
        <f ca="1">OFFSET(InputPriceData!B$15,CalculationsAndCharts!$A696+$A$11,0,1,1)</f>
        <v>40877</v>
      </c>
      <c r="C696" s="3">
        <f ca="1">OFFSET(InputPriceData!G$15,CalculationsAndCharts!$A696+$A$11,IF($C$7,8,0),1,1)</f>
        <v>3819100</v>
      </c>
      <c r="D696" s="4">
        <f ca="1">OFFSET(InputPriceData!C$15,CalculationsAndCharts!$A696+$A$11,IF($C$7,8,0),1,1)</f>
        <v>44.77</v>
      </c>
      <c r="E696" s="4">
        <f ca="1">OFFSET(InputPriceData!D$15,CalculationsAndCharts!$A696+$A$11,IF($C$7,8,0),1,1)</f>
        <v>45.62</v>
      </c>
      <c r="F696" s="4">
        <f ca="1">OFFSET(InputPriceData!E$15,CalculationsAndCharts!$A696+$A$11,IF($C$7,8,0),1,1)</f>
        <v>44.67</v>
      </c>
      <c r="G696" s="4">
        <f ca="1">OFFSET(InputPriceData!F$15,CalculationsAndCharts!$A696+$A$11,IF($C$7,8,0),1,1)</f>
        <v>45.57</v>
      </c>
      <c r="H696" s="133"/>
      <c r="I696" s="133"/>
      <c r="J696" s="37">
        <f t="shared" ca="1" si="202"/>
        <v>2137</v>
      </c>
      <c r="K696" s="124">
        <f t="shared" ca="1" si="203"/>
        <v>1.6300000000000026</v>
      </c>
      <c r="L696" s="343">
        <f t="shared" ca="1" si="194"/>
        <v>-0.15511424940358098</v>
      </c>
      <c r="M696" s="345">
        <f t="shared" ca="1" si="204"/>
        <v>0.64850029376967777</v>
      </c>
      <c r="N696" s="344">
        <f t="shared" ca="1" si="195"/>
        <v>-0.23918917368859599</v>
      </c>
      <c r="O696" s="4"/>
      <c r="P696" s="4"/>
      <c r="Q696" s="3"/>
      <c r="S696" s="4"/>
      <c r="T696" s="4" t="b">
        <f t="shared" ca="1" si="196"/>
        <v>0</v>
      </c>
      <c r="U696" t="b">
        <f t="shared" ca="1" si="197"/>
        <v>0</v>
      </c>
      <c r="W696" s="317" t="b">
        <f t="shared" ca="1" si="198"/>
        <v>0</v>
      </c>
      <c r="X696" s="317" t="b">
        <f t="shared" ca="1" si="205"/>
        <v>0</v>
      </c>
      <c r="Y696" s="317" t="b">
        <f t="shared" ca="1" si="199"/>
        <v>0</v>
      </c>
      <c r="Z696" t="b">
        <f t="shared" ca="1" si="200"/>
        <v>0</v>
      </c>
      <c r="AA696" s="37" t="b">
        <f t="shared" ca="1" si="206"/>
        <v>1</v>
      </c>
      <c r="AB696" t="b">
        <f t="shared" ca="1" si="201"/>
        <v>0</v>
      </c>
      <c r="AD696" t="b">
        <f t="shared" ca="1" si="207"/>
        <v>0</v>
      </c>
      <c r="AE696" s="37" t="b">
        <f t="shared" ca="1" si="208"/>
        <v>1</v>
      </c>
      <c r="AF696" t="b">
        <f t="shared" ca="1" si="209"/>
        <v>0</v>
      </c>
      <c r="AG696" s="317" t="b">
        <f t="shared" ca="1" si="210"/>
        <v>0</v>
      </c>
      <c r="AH696" s="317" t="b">
        <f t="shared" ca="1" si="211"/>
        <v>0</v>
      </c>
      <c r="AI696" s="317" t="b">
        <f t="shared" ca="1" si="212"/>
        <v>0</v>
      </c>
    </row>
    <row r="697" spans="1:35" x14ac:dyDescent="0.25">
      <c r="A697">
        <v>665</v>
      </c>
      <c r="B697" s="169">
        <f ca="1">OFFSET(InputPriceData!B$15,CalculationsAndCharts!$A697+$A$11,0,1,1)</f>
        <v>40876</v>
      </c>
      <c r="C697" s="3">
        <f ca="1">OFFSET(InputPriceData!G$15,CalculationsAndCharts!$A697+$A$11,IF($C$7,8,0),1,1)</f>
        <v>3364400</v>
      </c>
      <c r="D697" s="4">
        <f ca="1">OFFSET(InputPriceData!C$15,CalculationsAndCharts!$A697+$A$11,IF($C$7,8,0),1,1)</f>
        <v>44.02</v>
      </c>
      <c r="E697" s="4">
        <f ca="1">OFFSET(InputPriceData!D$15,CalculationsAndCharts!$A697+$A$11,IF($C$7,8,0),1,1)</f>
        <v>44.47</v>
      </c>
      <c r="F697" s="4">
        <f ca="1">OFFSET(InputPriceData!E$15,CalculationsAndCharts!$A697+$A$11,IF($C$7,8,0),1,1)</f>
        <v>43.57</v>
      </c>
      <c r="G697" s="4">
        <f ca="1">OFFSET(InputPriceData!F$15,CalculationsAndCharts!$A697+$A$11,IF($C$7,8,0),1,1)</f>
        <v>43.69</v>
      </c>
      <c r="H697" s="133"/>
      <c r="I697" s="133"/>
      <c r="J697" s="37">
        <f t="shared" ca="1" si="202"/>
        <v>2136</v>
      </c>
      <c r="K697" s="124">
        <f t="shared" ca="1" si="203"/>
        <v>0.57000000000000028</v>
      </c>
      <c r="L697" s="343">
        <f t="shared" ca="1" si="194"/>
        <v>-0.35731349605111523</v>
      </c>
      <c r="M697" s="345">
        <f t="shared" ca="1" si="204"/>
        <v>0.65438980198756591</v>
      </c>
      <c r="N697" s="344">
        <f t="shared" ca="1" si="195"/>
        <v>-0.54602546519804196</v>
      </c>
      <c r="O697" s="4"/>
      <c r="P697" s="4"/>
      <c r="Q697" s="3"/>
      <c r="S697" s="4"/>
      <c r="T697" s="4" t="b">
        <f t="shared" ca="1" si="196"/>
        <v>0</v>
      </c>
      <c r="U697" t="b">
        <f t="shared" ca="1" si="197"/>
        <v>0</v>
      </c>
      <c r="W697" s="317" t="b">
        <f t="shared" ca="1" si="198"/>
        <v>0</v>
      </c>
      <c r="X697" s="317" t="b">
        <f t="shared" ca="1" si="205"/>
        <v>0</v>
      </c>
      <c r="Y697" s="317" t="b">
        <f t="shared" ca="1" si="199"/>
        <v>0</v>
      </c>
      <c r="Z697" t="b">
        <f t="shared" ca="1" si="200"/>
        <v>0</v>
      </c>
      <c r="AA697" s="37" t="b">
        <f t="shared" ca="1" si="206"/>
        <v>1</v>
      </c>
      <c r="AB697" t="b">
        <f t="shared" ca="1" si="201"/>
        <v>0</v>
      </c>
      <c r="AD697" t="b">
        <f t="shared" ca="1" si="207"/>
        <v>0</v>
      </c>
      <c r="AE697" s="37" t="b">
        <f t="shared" ca="1" si="208"/>
        <v>1</v>
      </c>
      <c r="AF697" t="b">
        <f t="shared" ca="1" si="209"/>
        <v>0</v>
      </c>
      <c r="AG697" s="317" t="b">
        <f t="shared" ca="1" si="210"/>
        <v>0</v>
      </c>
      <c r="AH697" s="317" t="b">
        <f t="shared" ca="1" si="211"/>
        <v>0</v>
      </c>
      <c r="AI697" s="317" t="b">
        <f t="shared" ca="1" si="212"/>
        <v>0</v>
      </c>
    </row>
    <row r="698" spans="1:35" x14ac:dyDescent="0.25">
      <c r="A698">
        <v>666</v>
      </c>
      <c r="B698" s="169">
        <f ca="1">OFFSET(InputPriceData!B$15,CalculationsAndCharts!$A698+$A$11,0,1,1)</f>
        <v>40875</v>
      </c>
      <c r="C698" s="3">
        <f ca="1">OFFSET(InputPriceData!G$15,CalculationsAndCharts!$A698+$A$11,IF($C$7,8,0),1,1)</f>
        <v>2519200</v>
      </c>
      <c r="D698" s="4">
        <f ca="1">OFFSET(InputPriceData!C$15,CalculationsAndCharts!$A698+$A$11,IF($C$7,8,0),1,1)</f>
        <v>43.92</v>
      </c>
      <c r="E698" s="4">
        <f ca="1">OFFSET(InputPriceData!D$15,CalculationsAndCharts!$A698+$A$11,IF($C$7,8,0),1,1)</f>
        <v>44.28</v>
      </c>
      <c r="F698" s="4">
        <f ca="1">OFFSET(InputPriceData!E$15,CalculationsAndCharts!$A698+$A$11,IF($C$7,8,0),1,1)</f>
        <v>43.53</v>
      </c>
      <c r="G698" s="4">
        <f ca="1">OFFSET(InputPriceData!F$15,CalculationsAndCharts!$A698+$A$11,IF($C$7,8,0),1,1)</f>
        <v>43.94</v>
      </c>
      <c r="H698" s="133"/>
      <c r="I698" s="133"/>
      <c r="J698" s="37">
        <f t="shared" ca="1" si="202"/>
        <v>2135</v>
      </c>
      <c r="K698" s="124">
        <f t="shared" ca="1" si="203"/>
        <v>1.3200000000000003</v>
      </c>
      <c r="L698" s="343">
        <f t="shared" ca="1" si="194"/>
        <v>-0.49304766496986252</v>
      </c>
      <c r="M698" s="345">
        <f t="shared" ca="1" si="204"/>
        <v>0.66033279716202409</v>
      </c>
      <c r="N698" s="344">
        <f t="shared" ca="1" si="195"/>
        <v>-0.74666541945043619</v>
      </c>
      <c r="O698" s="4"/>
      <c r="P698" s="4"/>
      <c r="Q698" s="3"/>
      <c r="S698" s="4"/>
      <c r="T698" s="4" t="b">
        <f t="shared" ca="1" si="196"/>
        <v>0</v>
      </c>
      <c r="U698" t="b">
        <f t="shared" ca="1" si="197"/>
        <v>0</v>
      </c>
      <c r="W698" s="317" t="b">
        <f t="shared" ca="1" si="198"/>
        <v>0</v>
      </c>
      <c r="X698" s="317" t="b">
        <f t="shared" ca="1" si="205"/>
        <v>0</v>
      </c>
      <c r="Y698" s="317" t="b">
        <f t="shared" ca="1" si="199"/>
        <v>0</v>
      </c>
      <c r="Z698" t="b">
        <f t="shared" ca="1" si="200"/>
        <v>0</v>
      </c>
      <c r="AA698" s="37" t="b">
        <f t="shared" ca="1" si="206"/>
        <v>1</v>
      </c>
      <c r="AB698" t="b">
        <f t="shared" ca="1" si="201"/>
        <v>0</v>
      </c>
      <c r="AD698" t="b">
        <f t="shared" ca="1" si="207"/>
        <v>0</v>
      </c>
      <c r="AE698" s="37" t="b">
        <f t="shared" ca="1" si="208"/>
        <v>1</v>
      </c>
      <c r="AF698" t="b">
        <f t="shared" ca="1" si="209"/>
        <v>0</v>
      </c>
      <c r="AG698" s="317" t="b">
        <f t="shared" ca="1" si="210"/>
        <v>0</v>
      </c>
      <c r="AH698" s="317" t="b">
        <f t="shared" ca="1" si="211"/>
        <v>0</v>
      </c>
      <c r="AI698" s="317" t="b">
        <f t="shared" ca="1" si="212"/>
        <v>0</v>
      </c>
    </row>
    <row r="699" spans="1:35" x14ac:dyDescent="0.25">
      <c r="A699">
        <v>667</v>
      </c>
      <c r="B699" s="169">
        <f ca="1">OFFSET(InputPriceData!B$15,CalculationsAndCharts!$A699+$A$11,0,1,1)</f>
        <v>40872</v>
      </c>
      <c r="C699" s="3">
        <f ca="1">OFFSET(InputPriceData!G$15,CalculationsAndCharts!$A699+$A$11,IF($C$7,8,0),1,1)</f>
        <v>1259200</v>
      </c>
      <c r="D699" s="4">
        <f ca="1">OFFSET(InputPriceData!C$15,CalculationsAndCharts!$A699+$A$11,IF($C$7,8,0),1,1)</f>
        <v>42.51</v>
      </c>
      <c r="E699" s="4">
        <f ca="1">OFFSET(InputPriceData!D$15,CalculationsAndCharts!$A699+$A$11,IF($C$7,8,0),1,1)</f>
        <v>43.61</v>
      </c>
      <c r="F699" s="4">
        <f ca="1">OFFSET(InputPriceData!E$15,CalculationsAndCharts!$A699+$A$11,IF($C$7,8,0),1,1)</f>
        <v>42.47</v>
      </c>
      <c r="G699" s="4">
        <f ca="1">OFFSET(InputPriceData!F$15,CalculationsAndCharts!$A699+$A$11,IF($C$7,8,0),1,1)</f>
        <v>43.12</v>
      </c>
      <c r="H699" s="133"/>
      <c r="I699" s="133"/>
      <c r="J699" s="37">
        <f t="shared" ca="1" si="202"/>
        <v>2134</v>
      </c>
      <c r="K699" s="124">
        <f t="shared" ca="1" si="203"/>
        <v>-0.34000000000000341</v>
      </c>
      <c r="L699" s="343">
        <f t="shared" ca="1" si="194"/>
        <v>-0.52751818398283079</v>
      </c>
      <c r="M699" s="345">
        <f t="shared" ca="1" si="204"/>
        <v>0.66632976504745112</v>
      </c>
      <c r="N699" s="344">
        <f t="shared" ca="1" si="195"/>
        <v>-0.79167735204694756</v>
      </c>
      <c r="O699" s="4"/>
      <c r="P699" s="4"/>
      <c r="Q699" s="3"/>
      <c r="S699" s="4"/>
      <c r="T699" s="4" t="b">
        <f t="shared" ca="1" si="196"/>
        <v>0</v>
      </c>
      <c r="U699" t="b">
        <f t="shared" ca="1" si="197"/>
        <v>0</v>
      </c>
      <c r="W699" s="317" t="b">
        <f t="shared" ca="1" si="198"/>
        <v>0</v>
      </c>
      <c r="X699" s="317" t="b">
        <f t="shared" ca="1" si="205"/>
        <v>0</v>
      </c>
      <c r="Y699" s="317" t="b">
        <f t="shared" ca="1" si="199"/>
        <v>0</v>
      </c>
      <c r="Z699" t="b">
        <f t="shared" ca="1" si="200"/>
        <v>0</v>
      </c>
      <c r="AA699" s="37" t="b">
        <f t="shared" ca="1" si="206"/>
        <v>1</v>
      </c>
      <c r="AB699" t="b">
        <f t="shared" ca="1" si="201"/>
        <v>0</v>
      </c>
      <c r="AD699" t="b">
        <f t="shared" ca="1" si="207"/>
        <v>0</v>
      </c>
      <c r="AE699" s="37" t="b">
        <f t="shared" ca="1" si="208"/>
        <v>1</v>
      </c>
      <c r="AF699" t="b">
        <f t="shared" ca="1" si="209"/>
        <v>0</v>
      </c>
      <c r="AG699" s="317" t="b">
        <f t="shared" ca="1" si="210"/>
        <v>0</v>
      </c>
      <c r="AH699" s="317" t="b">
        <f t="shared" ca="1" si="211"/>
        <v>0</v>
      </c>
      <c r="AI699" s="317" t="b">
        <f t="shared" ca="1" si="212"/>
        <v>0</v>
      </c>
    </row>
    <row r="700" spans="1:35" x14ac:dyDescent="0.25">
      <c r="A700">
        <v>668</v>
      </c>
      <c r="B700" s="169">
        <f ca="1">OFFSET(InputPriceData!B$15,CalculationsAndCharts!$A700+$A$11,0,1,1)</f>
        <v>40870</v>
      </c>
      <c r="C700" s="3">
        <f ca="1">OFFSET(InputPriceData!G$15,CalculationsAndCharts!$A700+$A$11,IF($C$7,8,0),1,1)</f>
        <v>1747500</v>
      </c>
      <c r="D700" s="4">
        <f ca="1">OFFSET(InputPriceData!C$15,CalculationsAndCharts!$A700+$A$11,IF($C$7,8,0),1,1)</f>
        <v>43.08</v>
      </c>
      <c r="E700" s="4">
        <f ca="1">OFFSET(InputPriceData!D$15,CalculationsAndCharts!$A700+$A$11,IF($C$7,8,0),1,1)</f>
        <v>43.08</v>
      </c>
      <c r="F700" s="4">
        <f ca="1">OFFSET(InputPriceData!E$15,CalculationsAndCharts!$A700+$A$11,IF($C$7,8,0),1,1)</f>
        <v>42.44</v>
      </c>
      <c r="G700" s="4">
        <f ca="1">OFFSET(InputPriceData!F$15,CalculationsAndCharts!$A700+$A$11,IF($C$7,8,0),1,1)</f>
        <v>42.62</v>
      </c>
      <c r="H700" s="133"/>
      <c r="I700" s="133"/>
      <c r="J700" s="37">
        <f t="shared" ca="1" si="202"/>
        <v>2133</v>
      </c>
      <c r="K700" s="124">
        <f t="shared" ca="1" si="203"/>
        <v>-0.73000000000000398</v>
      </c>
      <c r="L700" s="343">
        <f t="shared" ca="1" si="194"/>
        <v>-0.45590267520569616</v>
      </c>
      <c r="M700" s="345">
        <f t="shared" ca="1" si="204"/>
        <v>0.67238119580973876</v>
      </c>
      <c r="N700" s="344">
        <f t="shared" ca="1" si="195"/>
        <v>-0.67804197685311429</v>
      </c>
      <c r="O700" s="4"/>
      <c r="P700" s="4"/>
      <c r="Q700" s="3"/>
      <c r="S700" s="4"/>
      <c r="T700" s="4" t="b">
        <f t="shared" ca="1" si="196"/>
        <v>0</v>
      </c>
      <c r="U700" t="b">
        <f t="shared" ca="1" si="197"/>
        <v>0</v>
      </c>
      <c r="W700" s="317" t="b">
        <f t="shared" ca="1" si="198"/>
        <v>0</v>
      </c>
      <c r="X700" s="317" t="b">
        <f t="shared" ca="1" si="205"/>
        <v>0</v>
      </c>
      <c r="Y700" s="317" t="b">
        <f t="shared" ca="1" si="199"/>
        <v>0</v>
      </c>
      <c r="Z700" t="b">
        <f t="shared" ca="1" si="200"/>
        <v>0</v>
      </c>
      <c r="AA700" s="37" t="b">
        <f t="shared" ca="1" si="206"/>
        <v>1</v>
      </c>
      <c r="AB700" t="b">
        <f t="shared" ca="1" si="201"/>
        <v>0</v>
      </c>
      <c r="AD700" t="b">
        <f t="shared" ca="1" si="207"/>
        <v>0</v>
      </c>
      <c r="AE700" s="37" t="b">
        <f t="shared" ca="1" si="208"/>
        <v>1</v>
      </c>
      <c r="AF700" t="b">
        <f t="shared" ca="1" si="209"/>
        <v>0</v>
      </c>
      <c r="AG700" s="317" t="b">
        <f t="shared" ca="1" si="210"/>
        <v>0</v>
      </c>
      <c r="AH700" s="317" t="b">
        <f t="shared" ca="1" si="211"/>
        <v>0</v>
      </c>
      <c r="AI700" s="317" t="b">
        <f t="shared" ca="1" si="212"/>
        <v>0</v>
      </c>
    </row>
    <row r="701" spans="1:35" x14ac:dyDescent="0.25">
      <c r="A701">
        <v>669</v>
      </c>
      <c r="B701" s="169">
        <f ca="1">OFFSET(InputPriceData!B$15,CalculationsAndCharts!$A701+$A$11,0,1,1)</f>
        <v>40869</v>
      </c>
      <c r="C701" s="3">
        <f ca="1">OFFSET(InputPriceData!G$15,CalculationsAndCharts!$A701+$A$11,IF($C$7,8,0),1,1)</f>
        <v>2596100</v>
      </c>
      <c r="D701" s="4">
        <f ca="1">OFFSET(InputPriceData!C$15,CalculationsAndCharts!$A701+$A$11,IF($C$7,8,0),1,1)</f>
        <v>43.46</v>
      </c>
      <c r="E701" s="4">
        <f ca="1">OFFSET(InputPriceData!D$15,CalculationsAndCharts!$A701+$A$11,IF($C$7,8,0),1,1)</f>
        <v>43.75</v>
      </c>
      <c r="F701" s="4">
        <f ca="1">OFFSET(InputPriceData!E$15,CalculationsAndCharts!$A701+$A$11,IF($C$7,8,0),1,1)</f>
        <v>42.85</v>
      </c>
      <c r="G701" s="4">
        <f ca="1">OFFSET(InputPriceData!F$15,CalculationsAndCharts!$A701+$A$11,IF($C$7,8,0),1,1)</f>
        <v>43.46</v>
      </c>
      <c r="H701" s="133"/>
      <c r="I701" s="133"/>
      <c r="J701" s="37">
        <f t="shared" ca="1" si="202"/>
        <v>2132</v>
      </c>
      <c r="K701" s="124">
        <f t="shared" ca="1" si="203"/>
        <v>-0.53999999999999915</v>
      </c>
      <c r="L701" s="343">
        <f t="shared" ca="1" si="194"/>
        <v>-0.35397969733907658</v>
      </c>
      <c r="M701" s="345">
        <f t="shared" ca="1" si="204"/>
        <v>0.6784875840663358</v>
      </c>
      <c r="N701" s="344">
        <f t="shared" ca="1" si="195"/>
        <v>-0.52171875455346273</v>
      </c>
      <c r="O701" s="4"/>
      <c r="P701" s="4"/>
      <c r="Q701" s="3"/>
      <c r="S701" s="4"/>
      <c r="T701" s="4" t="b">
        <f t="shared" ca="1" si="196"/>
        <v>0</v>
      </c>
      <c r="U701" t="b">
        <f t="shared" ca="1" si="197"/>
        <v>0</v>
      </c>
      <c r="W701" s="317" t="b">
        <f t="shared" ca="1" si="198"/>
        <v>0</v>
      </c>
      <c r="X701" s="317" t="b">
        <f t="shared" ca="1" si="205"/>
        <v>0</v>
      </c>
      <c r="Y701" s="317" t="b">
        <f t="shared" ca="1" si="199"/>
        <v>0</v>
      </c>
      <c r="Z701" t="b">
        <f t="shared" ca="1" si="200"/>
        <v>0</v>
      </c>
      <c r="AA701" s="37" t="b">
        <f t="shared" ca="1" si="206"/>
        <v>1</v>
      </c>
      <c r="AB701" t="b">
        <f t="shared" ca="1" si="201"/>
        <v>0</v>
      </c>
      <c r="AD701" t="b">
        <f t="shared" ca="1" si="207"/>
        <v>0</v>
      </c>
      <c r="AE701" s="37" t="b">
        <f t="shared" ca="1" si="208"/>
        <v>1</v>
      </c>
      <c r="AF701" t="b">
        <f t="shared" ca="1" si="209"/>
        <v>0</v>
      </c>
      <c r="AG701" s="317" t="b">
        <f t="shared" ca="1" si="210"/>
        <v>0</v>
      </c>
      <c r="AH701" s="317" t="b">
        <f t="shared" ca="1" si="211"/>
        <v>0</v>
      </c>
      <c r="AI701" s="317" t="b">
        <f t="shared" ca="1" si="212"/>
        <v>0</v>
      </c>
    </row>
    <row r="702" spans="1:35" x14ac:dyDescent="0.25">
      <c r="A702">
        <v>670</v>
      </c>
      <c r="B702" s="169">
        <f ca="1">OFFSET(InputPriceData!B$15,CalculationsAndCharts!$A702+$A$11,0,1,1)</f>
        <v>40868</v>
      </c>
      <c r="C702" s="3">
        <f ca="1">OFFSET(InputPriceData!G$15,CalculationsAndCharts!$A702+$A$11,IF($C$7,8,0),1,1)</f>
        <v>3467200</v>
      </c>
      <c r="D702" s="4">
        <f ca="1">OFFSET(InputPriceData!C$15,CalculationsAndCharts!$A702+$A$11,IF($C$7,8,0),1,1)</f>
        <v>43.34</v>
      </c>
      <c r="E702" s="4">
        <f ca="1">OFFSET(InputPriceData!D$15,CalculationsAndCharts!$A702+$A$11,IF($C$7,8,0),1,1)</f>
        <v>43.57</v>
      </c>
      <c r="F702" s="4">
        <f ca="1">OFFSET(InputPriceData!E$15,CalculationsAndCharts!$A702+$A$11,IF($C$7,8,0),1,1)</f>
        <v>42</v>
      </c>
      <c r="G702" s="4">
        <f ca="1">OFFSET(InputPriceData!F$15,CalculationsAndCharts!$A702+$A$11,IF($C$7,8,0),1,1)</f>
        <v>43.35</v>
      </c>
      <c r="H702" s="133"/>
      <c r="I702" s="133"/>
      <c r="J702" s="37">
        <f t="shared" ca="1" si="202"/>
        <v>2131</v>
      </c>
      <c r="K702" s="124">
        <f t="shared" ca="1" si="203"/>
        <v>-0.49000000000000199</v>
      </c>
      <c r="L702" s="343">
        <f t="shared" ca="1" si="194"/>
        <v>-0.22967720437958128</v>
      </c>
      <c r="M702" s="345">
        <f t="shared" ca="1" si="204"/>
        <v>0.68464942892667591</v>
      </c>
      <c r="N702" s="344">
        <f t="shared" ca="1" si="195"/>
        <v>-0.33546687498103367</v>
      </c>
      <c r="O702" s="4"/>
      <c r="P702" s="4"/>
      <c r="Q702" s="3"/>
      <c r="S702" s="4"/>
      <c r="T702" s="4" t="b">
        <f t="shared" ca="1" si="196"/>
        <v>0</v>
      </c>
      <c r="U702" t="b">
        <f t="shared" ca="1" si="197"/>
        <v>0</v>
      </c>
      <c r="W702" s="317" t="b">
        <f t="shared" ca="1" si="198"/>
        <v>0</v>
      </c>
      <c r="X702" s="317" t="b">
        <f t="shared" ca="1" si="205"/>
        <v>0</v>
      </c>
      <c r="Y702" s="317" t="b">
        <f t="shared" ca="1" si="199"/>
        <v>1</v>
      </c>
      <c r="Z702" t="b">
        <f t="shared" ca="1" si="200"/>
        <v>1</v>
      </c>
      <c r="AA702" s="37" t="b">
        <f t="shared" ca="1" si="206"/>
        <v>1</v>
      </c>
      <c r="AB702" t="b">
        <f t="shared" ca="1" si="201"/>
        <v>0</v>
      </c>
      <c r="AD702" t="b">
        <f t="shared" ca="1" si="207"/>
        <v>1</v>
      </c>
      <c r="AE702" s="37" t="b">
        <f t="shared" ca="1" si="208"/>
        <v>1</v>
      </c>
      <c r="AF702" t="b">
        <f t="shared" ca="1" si="209"/>
        <v>0</v>
      </c>
      <c r="AG702" s="317" t="b">
        <f t="shared" ca="1" si="210"/>
        <v>0</v>
      </c>
      <c r="AH702" s="317" t="b">
        <f t="shared" ca="1" si="211"/>
        <v>0</v>
      </c>
      <c r="AI702" s="317" t="b">
        <f t="shared" ca="1" si="212"/>
        <v>1</v>
      </c>
    </row>
    <row r="703" spans="1:35" x14ac:dyDescent="0.25">
      <c r="A703">
        <v>671</v>
      </c>
      <c r="B703" s="169">
        <f ca="1">OFFSET(InputPriceData!B$15,CalculationsAndCharts!$A703+$A$11,0,1,1)</f>
        <v>40865</v>
      </c>
      <c r="C703" s="3">
        <f ca="1">OFFSET(InputPriceData!G$15,CalculationsAndCharts!$A703+$A$11,IF($C$7,8,0),1,1)</f>
        <v>2268400</v>
      </c>
      <c r="D703" s="4">
        <f ca="1">OFFSET(InputPriceData!C$15,CalculationsAndCharts!$A703+$A$11,IF($C$7,8,0),1,1)</f>
        <v>44.06</v>
      </c>
      <c r="E703" s="4">
        <f ca="1">OFFSET(InputPriceData!D$15,CalculationsAndCharts!$A703+$A$11,IF($C$7,8,0),1,1)</f>
        <v>44.48</v>
      </c>
      <c r="F703" s="4">
        <f ca="1">OFFSET(InputPriceData!E$15,CalculationsAndCharts!$A703+$A$11,IF($C$7,8,0),1,1)</f>
        <v>43.7</v>
      </c>
      <c r="G703" s="4">
        <f ca="1">OFFSET(InputPriceData!F$15,CalculationsAndCharts!$A703+$A$11,IF($C$7,8,0),1,1)</f>
        <v>44</v>
      </c>
      <c r="H703" s="133"/>
      <c r="I703" s="133"/>
      <c r="J703" s="37">
        <f t="shared" ca="1" si="202"/>
        <v>2130</v>
      </c>
      <c r="K703" s="124">
        <f t="shared" ca="1" si="203"/>
        <v>-0.5</v>
      </c>
      <c r="L703" s="343">
        <f t="shared" ca="1" si="194"/>
        <v>-7.100899172046847E-2</v>
      </c>
      <c r="M703" s="345">
        <f t="shared" ca="1" si="204"/>
        <v>0.69086723403297268</v>
      </c>
      <c r="N703" s="344">
        <f t="shared" ca="1" si="195"/>
        <v>-0.10278239902325352</v>
      </c>
      <c r="O703" s="4"/>
      <c r="P703" s="4"/>
      <c r="Q703" s="3"/>
      <c r="S703" s="4"/>
      <c r="T703" s="4" t="b">
        <f t="shared" ca="1" si="196"/>
        <v>0</v>
      </c>
      <c r="U703" t="b">
        <f t="shared" ca="1" si="197"/>
        <v>1</v>
      </c>
      <c r="W703" s="317" t="b">
        <f t="shared" ca="1" si="198"/>
        <v>0</v>
      </c>
      <c r="X703" s="317" t="b">
        <f t="shared" ca="1" si="205"/>
        <v>1</v>
      </c>
      <c r="Y703" s="317" t="b">
        <f t="shared" ca="1" si="199"/>
        <v>0</v>
      </c>
      <c r="Z703" t="b">
        <f t="shared" ca="1" si="200"/>
        <v>0</v>
      </c>
      <c r="AA703" s="37" t="b">
        <f t="shared" ca="1" si="206"/>
        <v>0</v>
      </c>
      <c r="AB703" t="b">
        <f t="shared" ca="1" si="201"/>
        <v>0</v>
      </c>
      <c r="AD703" t="b">
        <f t="shared" ca="1" si="207"/>
        <v>0</v>
      </c>
      <c r="AE703" s="37" t="b">
        <f t="shared" ca="1" si="208"/>
        <v>0</v>
      </c>
      <c r="AF703" t="b">
        <f t="shared" ca="1" si="209"/>
        <v>0</v>
      </c>
      <c r="AG703" s="317" t="b">
        <f t="shared" ca="1" si="210"/>
        <v>0</v>
      </c>
      <c r="AH703" s="317" t="b">
        <f t="shared" ca="1" si="211"/>
        <v>1</v>
      </c>
      <c r="AI703" s="317" t="b">
        <f t="shared" ca="1" si="212"/>
        <v>0</v>
      </c>
    </row>
    <row r="704" spans="1:35" x14ac:dyDescent="0.25">
      <c r="A704">
        <v>672</v>
      </c>
      <c r="B704" s="169">
        <f ca="1">OFFSET(InputPriceData!B$15,CalculationsAndCharts!$A704+$A$11,0,1,1)</f>
        <v>40864</v>
      </c>
      <c r="C704" s="3">
        <f ca="1">OFFSET(InputPriceData!G$15,CalculationsAndCharts!$A704+$A$11,IF($C$7,8,0),1,1)</f>
        <v>2275600</v>
      </c>
      <c r="D704" s="4">
        <f ca="1">OFFSET(InputPriceData!C$15,CalculationsAndCharts!$A704+$A$11,IF($C$7,8,0),1,1)</f>
        <v>44.37</v>
      </c>
      <c r="E704" s="4">
        <f ca="1">OFFSET(InputPriceData!D$15,CalculationsAndCharts!$A704+$A$11,IF($C$7,8,0),1,1)</f>
        <v>44.5</v>
      </c>
      <c r="F704" s="4">
        <f ca="1">OFFSET(InputPriceData!E$15,CalculationsAndCharts!$A704+$A$11,IF($C$7,8,0),1,1)</f>
        <v>43.49</v>
      </c>
      <c r="G704" s="4">
        <f ca="1">OFFSET(InputPriceData!F$15,CalculationsAndCharts!$A704+$A$11,IF($C$7,8,0),1,1)</f>
        <v>43.84</v>
      </c>
      <c r="H704" s="133"/>
      <c r="I704" s="133"/>
      <c r="J704" s="37">
        <f t="shared" ca="1" si="202"/>
        <v>2129</v>
      </c>
      <c r="K704" s="124">
        <f t="shared" ca="1" si="203"/>
        <v>-1.75</v>
      </c>
      <c r="L704" s="343">
        <f t="shared" ca="1" si="194"/>
        <v>0.12416004127498889</v>
      </c>
      <c r="M704" s="345">
        <f t="shared" ca="1" si="204"/>
        <v>0.69714150760138516</v>
      </c>
      <c r="N704" s="344">
        <f t="shared" ca="1" si="195"/>
        <v>0.17809876462840268</v>
      </c>
      <c r="O704" s="4"/>
      <c r="P704" s="4"/>
      <c r="Q704" s="3"/>
      <c r="S704" s="4"/>
      <c r="T704" s="4" t="b">
        <f t="shared" ca="1" si="196"/>
        <v>0</v>
      </c>
      <c r="U704" t="b">
        <f t="shared" ca="1" si="197"/>
        <v>0</v>
      </c>
      <c r="W704" s="317" t="b">
        <f t="shared" ca="1" si="198"/>
        <v>0</v>
      </c>
      <c r="X704" s="317" t="b">
        <f t="shared" ca="1" si="205"/>
        <v>1</v>
      </c>
      <c r="Y704" s="317" t="b">
        <f t="shared" ca="1" si="199"/>
        <v>0</v>
      </c>
      <c r="Z704" t="b">
        <f t="shared" ca="1" si="200"/>
        <v>0</v>
      </c>
      <c r="AA704" s="37" t="b">
        <f t="shared" ca="1" si="206"/>
        <v>0</v>
      </c>
      <c r="AB704" t="b">
        <f t="shared" ca="1" si="201"/>
        <v>0</v>
      </c>
      <c r="AD704" t="b">
        <f t="shared" ca="1" si="207"/>
        <v>0</v>
      </c>
      <c r="AE704" s="37" t="b">
        <f t="shared" ca="1" si="208"/>
        <v>0</v>
      </c>
      <c r="AF704" t="b">
        <f t="shared" ca="1" si="209"/>
        <v>0</v>
      </c>
      <c r="AG704" s="317" t="b">
        <f t="shared" ca="1" si="210"/>
        <v>0</v>
      </c>
      <c r="AH704" s="317" t="b">
        <f t="shared" ca="1" si="211"/>
        <v>1</v>
      </c>
      <c r="AI704" s="317" t="b">
        <f t="shared" ca="1" si="212"/>
        <v>0</v>
      </c>
    </row>
    <row r="705" spans="1:35" x14ac:dyDescent="0.25">
      <c r="A705">
        <v>673</v>
      </c>
      <c r="B705" s="169">
        <f ca="1">OFFSET(InputPriceData!B$15,CalculationsAndCharts!$A705+$A$11,0,1,1)</f>
        <v>40863</v>
      </c>
      <c r="C705" s="3">
        <f ca="1">OFFSET(InputPriceData!G$15,CalculationsAndCharts!$A705+$A$11,IF($C$7,8,0),1,1)</f>
        <v>2069200</v>
      </c>
      <c r="D705" s="4">
        <f ca="1">OFFSET(InputPriceData!C$15,CalculationsAndCharts!$A705+$A$11,IF($C$7,8,0),1,1)</f>
        <v>44.98</v>
      </c>
      <c r="E705" s="4">
        <f ca="1">OFFSET(InputPriceData!D$15,CalculationsAndCharts!$A705+$A$11,IF($C$7,8,0),1,1)</f>
        <v>45.21</v>
      </c>
      <c r="F705" s="4">
        <f ca="1">OFFSET(InputPriceData!E$15,CalculationsAndCharts!$A705+$A$11,IF($C$7,8,0),1,1)</f>
        <v>44.42</v>
      </c>
      <c r="G705" s="4">
        <f ca="1">OFFSET(InputPriceData!F$15,CalculationsAndCharts!$A705+$A$11,IF($C$7,8,0),1,1)</f>
        <v>44.5</v>
      </c>
      <c r="H705" s="133"/>
      <c r="I705" s="133"/>
      <c r="J705" s="37">
        <f t="shared" ca="1" si="202"/>
        <v>2128</v>
      </c>
      <c r="K705" s="124">
        <f t="shared" ca="1" si="203"/>
        <v>-0.63000000000000256</v>
      </c>
      <c r="L705" s="343">
        <f t="shared" ca="1" si="194"/>
        <v>0.2745779655642055</v>
      </c>
      <c r="M705" s="345">
        <f t="shared" ca="1" si="204"/>
        <v>0.70347276246355717</v>
      </c>
      <c r="N705" s="344">
        <f t="shared" ca="1" si="195"/>
        <v>0.39031783491180982</v>
      </c>
      <c r="O705" s="4"/>
      <c r="P705" s="4"/>
      <c r="Q705" s="3"/>
      <c r="S705" s="4"/>
      <c r="T705" s="4" t="b">
        <f t="shared" ca="1" si="196"/>
        <v>0</v>
      </c>
      <c r="U705" t="b">
        <f t="shared" ca="1" si="197"/>
        <v>0</v>
      </c>
      <c r="W705" s="317" t="b">
        <f t="shared" ca="1" si="198"/>
        <v>0</v>
      </c>
      <c r="X705" s="317" t="b">
        <f t="shared" ca="1" si="205"/>
        <v>1</v>
      </c>
      <c r="Y705" s="317" t="b">
        <f t="shared" ca="1" si="199"/>
        <v>0</v>
      </c>
      <c r="Z705" t="b">
        <f t="shared" ca="1" si="200"/>
        <v>0</v>
      </c>
      <c r="AA705" s="37" t="b">
        <f t="shared" ca="1" si="206"/>
        <v>0</v>
      </c>
      <c r="AB705" t="b">
        <f t="shared" ca="1" si="201"/>
        <v>0</v>
      </c>
      <c r="AD705" t="b">
        <f t="shared" ca="1" si="207"/>
        <v>0</v>
      </c>
      <c r="AE705" s="37" t="b">
        <f t="shared" ca="1" si="208"/>
        <v>0</v>
      </c>
      <c r="AF705" t="b">
        <f t="shared" ca="1" si="209"/>
        <v>0</v>
      </c>
      <c r="AG705" s="317" t="b">
        <f t="shared" ca="1" si="210"/>
        <v>0</v>
      </c>
      <c r="AH705" s="317" t="b">
        <f t="shared" ca="1" si="211"/>
        <v>1</v>
      </c>
      <c r="AI705" s="317" t="b">
        <f t="shared" ca="1" si="212"/>
        <v>0</v>
      </c>
    </row>
    <row r="706" spans="1:35" x14ac:dyDescent="0.25">
      <c r="A706">
        <v>674</v>
      </c>
      <c r="B706" s="169">
        <f ca="1">OFFSET(InputPriceData!B$15,CalculationsAndCharts!$A706+$A$11,0,1,1)</f>
        <v>40862</v>
      </c>
      <c r="C706" s="3">
        <f ca="1">OFFSET(InputPriceData!G$15,CalculationsAndCharts!$A706+$A$11,IF($C$7,8,0),1,1)</f>
        <v>1599600</v>
      </c>
      <c r="D706" s="4">
        <f ca="1">OFFSET(InputPriceData!C$15,CalculationsAndCharts!$A706+$A$11,IF($C$7,8,0),1,1)</f>
        <v>44.96</v>
      </c>
      <c r="E706" s="4">
        <f ca="1">OFFSET(InputPriceData!D$15,CalculationsAndCharts!$A706+$A$11,IF($C$7,8,0),1,1)</f>
        <v>45.87</v>
      </c>
      <c r="F706" s="4">
        <f ca="1">OFFSET(InputPriceData!E$15,CalculationsAndCharts!$A706+$A$11,IF($C$7,8,0),1,1)</f>
        <v>44.95</v>
      </c>
      <c r="G706" s="4">
        <f ca="1">OFFSET(InputPriceData!F$15,CalculationsAndCharts!$A706+$A$11,IF($C$7,8,0),1,1)</f>
        <v>45.59</v>
      </c>
      <c r="H706" s="133"/>
      <c r="I706" s="133"/>
      <c r="J706" s="37">
        <f t="shared" ca="1" si="202"/>
        <v>2127</v>
      </c>
      <c r="K706" s="124">
        <f t="shared" ca="1" si="203"/>
        <v>5.0000000000004263E-2</v>
      </c>
      <c r="L706" s="343">
        <f t="shared" ca="1" si="194"/>
        <v>0.3286757971861507</v>
      </c>
      <c r="M706" s="345">
        <f t="shared" ca="1" si="204"/>
        <v>0.70986151610853399</v>
      </c>
      <c r="N706" s="344">
        <f t="shared" ca="1" si="195"/>
        <v>0.46301396783411197</v>
      </c>
      <c r="O706" s="4"/>
      <c r="P706" s="4"/>
      <c r="Q706" s="3"/>
      <c r="S706" s="4"/>
      <c r="T706" s="4" t="b">
        <f t="shared" ca="1" si="196"/>
        <v>0</v>
      </c>
      <c r="U706" t="b">
        <f t="shared" ca="1" si="197"/>
        <v>0</v>
      </c>
      <c r="W706" s="317" t="b">
        <f t="shared" ca="1" si="198"/>
        <v>0</v>
      </c>
      <c r="X706" s="317" t="b">
        <f t="shared" ca="1" si="205"/>
        <v>1</v>
      </c>
      <c r="Y706" s="317" t="b">
        <f t="shared" ca="1" si="199"/>
        <v>0</v>
      </c>
      <c r="Z706" t="b">
        <f t="shared" ca="1" si="200"/>
        <v>0</v>
      </c>
      <c r="AA706" s="37" t="b">
        <f t="shared" ca="1" si="206"/>
        <v>0</v>
      </c>
      <c r="AB706" t="b">
        <f t="shared" ca="1" si="201"/>
        <v>0</v>
      </c>
      <c r="AD706" t="b">
        <f t="shared" ca="1" si="207"/>
        <v>0</v>
      </c>
      <c r="AE706" s="37" t="b">
        <f t="shared" ca="1" si="208"/>
        <v>0</v>
      </c>
      <c r="AF706" t="b">
        <f t="shared" ca="1" si="209"/>
        <v>0</v>
      </c>
      <c r="AG706" s="317" t="b">
        <f t="shared" ca="1" si="210"/>
        <v>0</v>
      </c>
      <c r="AH706" s="317" t="b">
        <f t="shared" ca="1" si="211"/>
        <v>1</v>
      </c>
      <c r="AI706" s="317" t="b">
        <f t="shared" ca="1" si="212"/>
        <v>0</v>
      </c>
    </row>
    <row r="707" spans="1:35" x14ac:dyDescent="0.25">
      <c r="A707">
        <v>675</v>
      </c>
      <c r="B707" s="169">
        <f ca="1">OFFSET(InputPriceData!B$15,CalculationsAndCharts!$A707+$A$11,0,1,1)</f>
        <v>40861</v>
      </c>
      <c r="C707" s="3">
        <f ca="1">OFFSET(InputPriceData!G$15,CalculationsAndCharts!$A707+$A$11,IF($C$7,8,0),1,1)</f>
        <v>1949800</v>
      </c>
      <c r="D707" s="4">
        <f ca="1">OFFSET(InputPriceData!C$15,CalculationsAndCharts!$A707+$A$11,IF($C$7,8,0),1,1)</f>
        <v>45.41</v>
      </c>
      <c r="E707" s="4">
        <f ca="1">OFFSET(InputPriceData!D$15,CalculationsAndCharts!$A707+$A$11,IF($C$7,8,0),1,1)</f>
        <v>45.54</v>
      </c>
      <c r="F707" s="4">
        <f ca="1">OFFSET(InputPriceData!E$15,CalculationsAndCharts!$A707+$A$11,IF($C$7,8,0),1,1)</f>
        <v>45.02</v>
      </c>
      <c r="G707" s="4">
        <f ca="1">OFFSET(InputPriceData!F$15,CalculationsAndCharts!$A707+$A$11,IF($C$7,8,0),1,1)</f>
        <v>45.13</v>
      </c>
      <c r="H707" s="133"/>
      <c r="I707" s="133"/>
      <c r="J707" s="37">
        <f t="shared" ca="1" si="202"/>
        <v>2126</v>
      </c>
      <c r="K707" s="124">
        <f t="shared" ca="1" si="203"/>
        <v>0.47000000000000597</v>
      </c>
      <c r="L707" s="343">
        <f t="shared" ca="1" si="194"/>
        <v>0.33680450527674222</v>
      </c>
      <c r="M707" s="345">
        <f t="shared" ca="1" si="204"/>
        <v>0.71630829072505953</v>
      </c>
      <c r="N707" s="344">
        <f t="shared" ca="1" si="195"/>
        <v>0.47019490020954935</v>
      </c>
      <c r="O707" s="4"/>
      <c r="P707" s="4"/>
      <c r="Q707" s="3"/>
      <c r="S707" s="4"/>
      <c r="T707" s="4" t="b">
        <f t="shared" ca="1" si="196"/>
        <v>0</v>
      </c>
      <c r="U707" t="b">
        <f t="shared" ca="1" si="197"/>
        <v>0</v>
      </c>
      <c r="W707" s="317" t="b">
        <f t="shared" ca="1" si="198"/>
        <v>0</v>
      </c>
      <c r="X707" s="317" t="b">
        <f t="shared" ca="1" si="205"/>
        <v>1</v>
      </c>
      <c r="Y707" s="317" t="b">
        <f t="shared" ca="1" si="199"/>
        <v>0</v>
      </c>
      <c r="Z707" t="b">
        <f t="shared" ca="1" si="200"/>
        <v>0</v>
      </c>
      <c r="AA707" s="37" t="b">
        <f t="shared" ca="1" si="206"/>
        <v>0</v>
      </c>
      <c r="AB707" t="b">
        <f t="shared" ca="1" si="201"/>
        <v>0</v>
      </c>
      <c r="AD707" t="b">
        <f t="shared" ca="1" si="207"/>
        <v>0</v>
      </c>
      <c r="AE707" s="37" t="b">
        <f t="shared" ca="1" si="208"/>
        <v>0</v>
      </c>
      <c r="AF707" t="b">
        <f t="shared" ca="1" si="209"/>
        <v>0</v>
      </c>
      <c r="AG707" s="317" t="b">
        <f t="shared" ca="1" si="210"/>
        <v>0</v>
      </c>
      <c r="AH707" s="317" t="b">
        <f t="shared" ca="1" si="211"/>
        <v>1</v>
      </c>
      <c r="AI707" s="317" t="b">
        <f t="shared" ca="1" si="212"/>
        <v>0</v>
      </c>
    </row>
    <row r="708" spans="1:35" x14ac:dyDescent="0.25">
      <c r="A708">
        <v>676</v>
      </c>
      <c r="B708" s="169">
        <f ca="1">OFFSET(InputPriceData!B$15,CalculationsAndCharts!$A708+$A$11,0,1,1)</f>
        <v>40858</v>
      </c>
      <c r="C708" s="3">
        <f ca="1">OFFSET(InputPriceData!G$15,CalculationsAndCharts!$A708+$A$11,IF($C$7,8,0),1,1)</f>
        <v>1859800</v>
      </c>
      <c r="D708" s="4">
        <f ca="1">OFFSET(InputPriceData!C$15,CalculationsAndCharts!$A708+$A$11,IF($C$7,8,0),1,1)</f>
        <v>45.17</v>
      </c>
      <c r="E708" s="4">
        <f ca="1">OFFSET(InputPriceData!D$15,CalculationsAndCharts!$A708+$A$11,IF($C$7,8,0),1,1)</f>
        <v>45.82</v>
      </c>
      <c r="F708" s="4">
        <f ca="1">OFFSET(InputPriceData!E$15,CalculationsAndCharts!$A708+$A$11,IF($C$7,8,0),1,1)</f>
        <v>45.09</v>
      </c>
      <c r="G708" s="4">
        <f ca="1">OFFSET(InputPriceData!F$15,CalculationsAndCharts!$A708+$A$11,IF($C$7,8,0),1,1)</f>
        <v>45.54</v>
      </c>
      <c r="H708" s="133"/>
      <c r="I708" s="133"/>
      <c r="J708" s="37">
        <f t="shared" ca="1" si="202"/>
        <v>2125</v>
      </c>
      <c r="K708" s="124">
        <f t="shared" ca="1" si="203"/>
        <v>1.1599999999999966</v>
      </c>
      <c r="L708" s="343">
        <f t="shared" ca="1" si="194"/>
        <v>0.34001660573679582</v>
      </c>
      <c r="M708" s="345">
        <f t="shared" ca="1" si="204"/>
        <v>0.72281361324425786</v>
      </c>
      <c r="N708" s="344">
        <f t="shared" ca="1" si="195"/>
        <v>0.47040703095044673</v>
      </c>
      <c r="O708" s="4"/>
      <c r="P708" s="4"/>
      <c r="Q708" s="3"/>
      <c r="S708" s="4"/>
      <c r="T708" s="4" t="b">
        <f t="shared" ca="1" si="196"/>
        <v>0</v>
      </c>
      <c r="U708" t="b">
        <f t="shared" ca="1" si="197"/>
        <v>0</v>
      </c>
      <c r="W708" s="317" t="b">
        <f t="shared" ca="1" si="198"/>
        <v>0</v>
      </c>
      <c r="X708" s="317" t="b">
        <f t="shared" ca="1" si="205"/>
        <v>1</v>
      </c>
      <c r="Y708" s="317" t="b">
        <f t="shared" ca="1" si="199"/>
        <v>0</v>
      </c>
      <c r="Z708" t="b">
        <f t="shared" ca="1" si="200"/>
        <v>0</v>
      </c>
      <c r="AA708" s="37" t="b">
        <f t="shared" ca="1" si="206"/>
        <v>0</v>
      </c>
      <c r="AB708" t="b">
        <f t="shared" ca="1" si="201"/>
        <v>0</v>
      </c>
      <c r="AD708" t="b">
        <f t="shared" ca="1" si="207"/>
        <v>0</v>
      </c>
      <c r="AE708" s="37" t="b">
        <f t="shared" ca="1" si="208"/>
        <v>0</v>
      </c>
      <c r="AF708" t="b">
        <f t="shared" ca="1" si="209"/>
        <v>0</v>
      </c>
      <c r="AG708" s="317" t="b">
        <f t="shared" ca="1" si="210"/>
        <v>0</v>
      </c>
      <c r="AH708" s="317" t="b">
        <f t="shared" ca="1" si="211"/>
        <v>1</v>
      </c>
      <c r="AI708" s="317" t="b">
        <f t="shared" ca="1" si="212"/>
        <v>0</v>
      </c>
    </row>
    <row r="709" spans="1:35" x14ac:dyDescent="0.25">
      <c r="A709">
        <v>677</v>
      </c>
      <c r="B709" s="169">
        <f ca="1">OFFSET(InputPriceData!B$15,CalculationsAndCharts!$A709+$A$11,0,1,1)</f>
        <v>40857</v>
      </c>
      <c r="C709" s="3">
        <f ca="1">OFFSET(InputPriceData!G$15,CalculationsAndCharts!$A709+$A$11,IF($C$7,8,0),1,1)</f>
        <v>2283300</v>
      </c>
      <c r="D709" s="4">
        <f ca="1">OFFSET(InputPriceData!C$15,CalculationsAndCharts!$A709+$A$11,IF($C$7,8,0),1,1)</f>
        <v>44.8</v>
      </c>
      <c r="E709" s="4">
        <f ca="1">OFFSET(InputPriceData!D$15,CalculationsAndCharts!$A709+$A$11,IF($C$7,8,0),1,1)</f>
        <v>45.18</v>
      </c>
      <c r="F709" s="4">
        <f ca="1">OFFSET(InputPriceData!E$15,CalculationsAndCharts!$A709+$A$11,IF($C$7,8,0),1,1)</f>
        <v>44.42</v>
      </c>
      <c r="G709" s="4">
        <f ca="1">OFFSET(InputPriceData!F$15,CalculationsAndCharts!$A709+$A$11,IF($C$7,8,0),1,1)</f>
        <v>44.66</v>
      </c>
      <c r="H709" s="133"/>
      <c r="I709" s="133"/>
      <c r="J709" s="37">
        <f t="shared" ca="1" si="202"/>
        <v>2124</v>
      </c>
      <c r="K709" s="124">
        <f t="shared" ca="1" si="203"/>
        <v>-1.0800000000000054</v>
      </c>
      <c r="L709" s="343">
        <f t="shared" ca="1" si="194"/>
        <v>0.40354603836013458</v>
      </c>
      <c r="M709" s="345">
        <f t="shared" ca="1" si="204"/>
        <v>0.72937801538270219</v>
      </c>
      <c r="N709" s="344">
        <f t="shared" ca="1" si="195"/>
        <v>0.55327420055071896</v>
      </c>
      <c r="O709" s="4"/>
      <c r="P709" s="4"/>
      <c r="Q709" s="3"/>
      <c r="S709" s="4"/>
      <c r="T709" s="4" t="b">
        <f t="shared" ca="1" si="196"/>
        <v>0</v>
      </c>
      <c r="U709" t="b">
        <f t="shared" ca="1" si="197"/>
        <v>0</v>
      </c>
      <c r="W709" s="317" t="b">
        <f t="shared" ca="1" si="198"/>
        <v>0</v>
      </c>
      <c r="X709" s="317" t="b">
        <f t="shared" ca="1" si="205"/>
        <v>1</v>
      </c>
      <c r="Y709" s="317" t="b">
        <f t="shared" ca="1" si="199"/>
        <v>0</v>
      </c>
      <c r="Z709" t="b">
        <f t="shared" ca="1" si="200"/>
        <v>0</v>
      </c>
      <c r="AA709" s="37" t="b">
        <f t="shared" ca="1" si="206"/>
        <v>0</v>
      </c>
      <c r="AB709" t="b">
        <f t="shared" ca="1" si="201"/>
        <v>0</v>
      </c>
      <c r="AD709" t="b">
        <f t="shared" ca="1" si="207"/>
        <v>0</v>
      </c>
      <c r="AE709" s="37" t="b">
        <f t="shared" ca="1" si="208"/>
        <v>0</v>
      </c>
      <c r="AF709" t="b">
        <f t="shared" ca="1" si="209"/>
        <v>0</v>
      </c>
      <c r="AG709" s="317" t="b">
        <f t="shared" ca="1" si="210"/>
        <v>0</v>
      </c>
      <c r="AH709" s="317" t="b">
        <f t="shared" ca="1" si="211"/>
        <v>1</v>
      </c>
      <c r="AI709" s="317" t="b">
        <f t="shared" ca="1" si="212"/>
        <v>0</v>
      </c>
    </row>
    <row r="710" spans="1:35" x14ac:dyDescent="0.25">
      <c r="A710">
        <v>678</v>
      </c>
      <c r="B710" s="169">
        <f ca="1">OFFSET(InputPriceData!B$15,CalculationsAndCharts!$A710+$A$11,0,1,1)</f>
        <v>40856</v>
      </c>
      <c r="C710" s="3">
        <f ca="1">OFFSET(InputPriceData!G$15,CalculationsAndCharts!$A710+$A$11,IF($C$7,8,0),1,1)</f>
        <v>2255100</v>
      </c>
      <c r="D710" s="4">
        <f ca="1">OFFSET(InputPriceData!C$15,CalculationsAndCharts!$A710+$A$11,IF($C$7,8,0),1,1)</f>
        <v>44.97</v>
      </c>
      <c r="E710" s="4">
        <f ca="1">OFFSET(InputPriceData!D$15,CalculationsAndCharts!$A710+$A$11,IF($C$7,8,0),1,1)</f>
        <v>45</v>
      </c>
      <c r="F710" s="4">
        <f ca="1">OFFSET(InputPriceData!E$15,CalculationsAndCharts!$A710+$A$11,IF($C$7,8,0),1,1)</f>
        <v>44.26</v>
      </c>
      <c r="G710" s="4">
        <f ca="1">OFFSET(InputPriceData!F$15,CalculationsAndCharts!$A710+$A$11,IF($C$7,8,0),1,1)</f>
        <v>44.38</v>
      </c>
      <c r="H710" s="133"/>
      <c r="I710" s="133"/>
      <c r="J710" s="37">
        <f t="shared" ca="1" si="202"/>
        <v>2123</v>
      </c>
      <c r="K710" s="124">
        <f t="shared" ca="1" si="203"/>
        <v>-1.0899999999999963</v>
      </c>
      <c r="L710" s="343">
        <f t="shared" ca="1" si="194"/>
        <v>0.45781476473766075</v>
      </c>
      <c r="M710" s="345">
        <f t="shared" ca="1" si="204"/>
        <v>0.73600203368587502</v>
      </c>
      <c r="N710" s="344">
        <f t="shared" ca="1" si="195"/>
        <v>0.62202921158374902</v>
      </c>
      <c r="O710" s="4"/>
      <c r="P710" s="4"/>
      <c r="Q710" s="3"/>
      <c r="S710" s="4"/>
      <c r="T710" s="4" t="b">
        <f t="shared" ca="1" si="196"/>
        <v>0</v>
      </c>
      <c r="U710" t="b">
        <f t="shared" ca="1" si="197"/>
        <v>0</v>
      </c>
      <c r="W710" s="317" t="b">
        <f t="shared" ca="1" si="198"/>
        <v>0</v>
      </c>
      <c r="X710" s="317" t="b">
        <f t="shared" ca="1" si="205"/>
        <v>1</v>
      </c>
      <c r="Y710" s="317" t="b">
        <f t="shared" ca="1" si="199"/>
        <v>0</v>
      </c>
      <c r="Z710" t="b">
        <f t="shared" ca="1" si="200"/>
        <v>0</v>
      </c>
      <c r="AA710" s="37" t="b">
        <f t="shared" ca="1" si="206"/>
        <v>0</v>
      </c>
      <c r="AB710" t="b">
        <f t="shared" ca="1" si="201"/>
        <v>0</v>
      </c>
      <c r="AD710" t="b">
        <f t="shared" ca="1" si="207"/>
        <v>0</v>
      </c>
      <c r="AE710" s="37" t="b">
        <f t="shared" ca="1" si="208"/>
        <v>0</v>
      </c>
      <c r="AF710" t="b">
        <f t="shared" ca="1" si="209"/>
        <v>0</v>
      </c>
      <c r="AG710" s="317" t="b">
        <f t="shared" ca="1" si="210"/>
        <v>0</v>
      </c>
      <c r="AH710" s="317" t="b">
        <f t="shared" ca="1" si="211"/>
        <v>1</v>
      </c>
      <c r="AI710" s="317" t="b">
        <f t="shared" ca="1" si="212"/>
        <v>0</v>
      </c>
    </row>
    <row r="711" spans="1:35" x14ac:dyDescent="0.25">
      <c r="A711">
        <v>679</v>
      </c>
      <c r="B711" s="169">
        <f ca="1">OFFSET(InputPriceData!B$15,CalculationsAndCharts!$A711+$A$11,0,1,1)</f>
        <v>40855</v>
      </c>
      <c r="C711" s="3">
        <f ca="1">OFFSET(InputPriceData!G$15,CalculationsAndCharts!$A711+$A$11,IF($C$7,8,0),1,1)</f>
        <v>4119800</v>
      </c>
      <c r="D711" s="4">
        <f ca="1">OFFSET(InputPriceData!C$15,CalculationsAndCharts!$A711+$A$11,IF($C$7,8,0),1,1)</f>
        <v>45.51</v>
      </c>
      <c r="E711" s="4">
        <f ca="1">OFFSET(InputPriceData!D$15,CalculationsAndCharts!$A711+$A$11,IF($C$7,8,0),1,1)</f>
        <v>45.82</v>
      </c>
      <c r="F711" s="4">
        <f ca="1">OFFSET(InputPriceData!E$15,CalculationsAndCharts!$A711+$A$11,IF($C$7,8,0),1,1)</f>
        <v>44.92</v>
      </c>
      <c r="G711" s="4">
        <f ca="1">OFFSET(InputPriceData!F$15,CalculationsAndCharts!$A711+$A$11,IF($C$7,8,0),1,1)</f>
        <v>45.74</v>
      </c>
      <c r="H711" s="133"/>
      <c r="I711" s="133"/>
      <c r="J711" s="37">
        <f t="shared" ca="1" si="202"/>
        <v>2122</v>
      </c>
      <c r="K711" s="124">
        <f t="shared" ca="1" si="203"/>
        <v>1.5600000000000023</v>
      </c>
      <c r="L711" s="343">
        <f t="shared" ca="1" si="194"/>
        <v>0.35235032084724854</v>
      </c>
      <c r="M711" s="345">
        <f t="shared" ca="1" si="204"/>
        <v>0.74268620957202325</v>
      </c>
      <c r="N711" s="344">
        <f t="shared" ca="1" si="195"/>
        <v>0.47442690641891982</v>
      </c>
      <c r="O711" s="4"/>
      <c r="P711" s="4"/>
      <c r="Q711" s="3"/>
      <c r="S711" s="4"/>
      <c r="T711" s="4" t="b">
        <f t="shared" ca="1" si="196"/>
        <v>0</v>
      </c>
      <c r="U711" t="b">
        <f t="shared" ca="1" si="197"/>
        <v>0</v>
      </c>
      <c r="W711" s="317" t="b">
        <f t="shared" ca="1" si="198"/>
        <v>0</v>
      </c>
      <c r="X711" s="317" t="b">
        <f t="shared" ca="1" si="205"/>
        <v>1</v>
      </c>
      <c r="Y711" s="317" t="b">
        <f t="shared" ca="1" si="199"/>
        <v>0</v>
      </c>
      <c r="Z711" t="b">
        <f t="shared" ca="1" si="200"/>
        <v>0</v>
      </c>
      <c r="AA711" s="37" t="b">
        <f t="shared" ca="1" si="206"/>
        <v>0</v>
      </c>
      <c r="AB711" t="b">
        <f t="shared" ca="1" si="201"/>
        <v>0</v>
      </c>
      <c r="AD711" t="b">
        <f t="shared" ca="1" si="207"/>
        <v>0</v>
      </c>
      <c r="AE711" s="37" t="b">
        <f t="shared" ca="1" si="208"/>
        <v>0</v>
      </c>
      <c r="AF711" t="b">
        <f t="shared" ca="1" si="209"/>
        <v>0</v>
      </c>
      <c r="AG711" s="317" t="b">
        <f t="shared" ca="1" si="210"/>
        <v>0</v>
      </c>
      <c r="AH711" s="317" t="b">
        <f t="shared" ca="1" si="211"/>
        <v>1</v>
      </c>
      <c r="AI711" s="317" t="b">
        <f t="shared" ca="1" si="212"/>
        <v>0</v>
      </c>
    </row>
    <row r="712" spans="1:35" x14ac:dyDescent="0.25">
      <c r="A712">
        <v>680</v>
      </c>
      <c r="B712" s="169">
        <f ca="1">OFFSET(InputPriceData!B$15,CalculationsAndCharts!$A712+$A$11,0,1,1)</f>
        <v>40854</v>
      </c>
      <c r="C712" s="3">
        <f ca="1">OFFSET(InputPriceData!G$15,CalculationsAndCharts!$A712+$A$11,IF($C$7,8,0),1,1)</f>
        <v>2845400</v>
      </c>
      <c r="D712" s="4">
        <f ca="1">OFFSET(InputPriceData!C$15,CalculationsAndCharts!$A712+$A$11,IF($C$7,8,0),1,1)</f>
        <v>43.95</v>
      </c>
      <c r="E712" s="4">
        <f ca="1">OFFSET(InputPriceData!D$15,CalculationsAndCharts!$A712+$A$11,IF($C$7,8,0),1,1)</f>
        <v>45.53</v>
      </c>
      <c r="F712" s="4">
        <f ca="1">OFFSET(InputPriceData!E$15,CalculationsAndCharts!$A712+$A$11,IF($C$7,8,0),1,1)</f>
        <v>43.85</v>
      </c>
      <c r="G712" s="4">
        <f ca="1">OFFSET(InputPriceData!F$15,CalculationsAndCharts!$A712+$A$11,IF($C$7,8,0),1,1)</f>
        <v>45.47</v>
      </c>
      <c r="H712" s="133"/>
      <c r="I712" s="133"/>
      <c r="J712" s="37">
        <f t="shared" ca="1" si="202"/>
        <v>2121</v>
      </c>
      <c r="K712" s="124">
        <f t="shared" ca="1" si="203"/>
        <v>1.2100000000000009</v>
      </c>
      <c r="L712" s="343">
        <f t="shared" ca="1" si="194"/>
        <v>0.17344398999969846</v>
      </c>
      <c r="M712" s="345">
        <f t="shared" ca="1" si="204"/>
        <v>0.74943108937641101</v>
      </c>
      <c r="N712" s="344">
        <f t="shared" ca="1" si="195"/>
        <v>0.2314342071717605</v>
      </c>
      <c r="O712" s="4"/>
      <c r="P712" s="4"/>
      <c r="Q712" s="3"/>
      <c r="S712" s="4"/>
      <c r="T712" s="4" t="b">
        <f t="shared" ca="1" si="196"/>
        <v>0</v>
      </c>
      <c r="U712" t="b">
        <f t="shared" ca="1" si="197"/>
        <v>0</v>
      </c>
      <c r="W712" s="317" t="b">
        <f t="shared" ca="1" si="198"/>
        <v>1</v>
      </c>
      <c r="X712" s="317" t="b">
        <f t="shared" ca="1" si="205"/>
        <v>1</v>
      </c>
      <c r="Y712" s="317" t="b">
        <f t="shared" ca="1" si="199"/>
        <v>0</v>
      </c>
      <c r="Z712" t="b">
        <f t="shared" ca="1" si="200"/>
        <v>0</v>
      </c>
      <c r="AA712" s="37" t="b">
        <f t="shared" ca="1" si="206"/>
        <v>0</v>
      </c>
      <c r="AB712" t="b">
        <f t="shared" ca="1" si="201"/>
        <v>1</v>
      </c>
      <c r="AD712" t="b">
        <f t="shared" ca="1" si="207"/>
        <v>0</v>
      </c>
      <c r="AE712" s="37" t="b">
        <f t="shared" ca="1" si="208"/>
        <v>0</v>
      </c>
      <c r="AF712" t="b">
        <f t="shared" ca="1" si="209"/>
        <v>1</v>
      </c>
      <c r="AG712" s="317" t="b">
        <f t="shared" ca="1" si="210"/>
        <v>1</v>
      </c>
      <c r="AH712" s="317" t="b">
        <f t="shared" ca="1" si="211"/>
        <v>1</v>
      </c>
      <c r="AI712" s="317" t="b">
        <f t="shared" ca="1" si="212"/>
        <v>0</v>
      </c>
    </row>
    <row r="713" spans="1:35" x14ac:dyDescent="0.25">
      <c r="A713">
        <v>681</v>
      </c>
      <c r="B713" s="169">
        <f ca="1">OFFSET(InputPriceData!B$15,CalculationsAndCharts!$A713+$A$11,0,1,1)</f>
        <v>40851</v>
      </c>
      <c r="C713" s="3">
        <f ca="1">OFFSET(InputPriceData!G$15,CalculationsAndCharts!$A713+$A$11,IF($C$7,8,0),1,1)</f>
        <v>2242800</v>
      </c>
      <c r="D713" s="4">
        <f ca="1">OFFSET(InputPriceData!C$15,CalculationsAndCharts!$A713+$A$11,IF($C$7,8,0),1,1)</f>
        <v>43.91</v>
      </c>
      <c r="E713" s="4">
        <f ca="1">OFFSET(InputPriceData!D$15,CalculationsAndCharts!$A713+$A$11,IF($C$7,8,0),1,1)</f>
        <v>44.26</v>
      </c>
      <c r="F713" s="4">
        <f ca="1">OFFSET(InputPriceData!E$15,CalculationsAndCharts!$A713+$A$11,IF($C$7,8,0),1,1)</f>
        <v>43.39</v>
      </c>
      <c r="G713" s="4">
        <f ca="1">OFFSET(InputPriceData!F$15,CalculationsAndCharts!$A713+$A$11,IF($C$7,8,0),1,1)</f>
        <v>44.18</v>
      </c>
      <c r="H713" s="133"/>
      <c r="I713" s="133"/>
      <c r="J713" s="37">
        <f t="shared" ca="1" si="202"/>
        <v>2120</v>
      </c>
      <c r="K713" s="124">
        <f t="shared" ca="1" si="203"/>
        <v>1</v>
      </c>
      <c r="L713" s="343">
        <f t="shared" ca="1" si="194"/>
        <v>4.3751038244000118E-2</v>
      </c>
      <c r="M713" s="345">
        <f t="shared" ca="1" si="204"/>
        <v>0.75623722439597474</v>
      </c>
      <c r="N713" s="344">
        <f t="shared" ca="1" si="195"/>
        <v>5.7853589895611325E-2</v>
      </c>
      <c r="O713" s="4"/>
      <c r="P713" s="4"/>
      <c r="Q713" s="3"/>
      <c r="S713" s="4"/>
      <c r="T713" s="4" t="b">
        <f t="shared" ca="1" si="196"/>
        <v>1</v>
      </c>
      <c r="U713" t="b">
        <f t="shared" ca="1" si="197"/>
        <v>0</v>
      </c>
      <c r="W713" s="317" t="b">
        <f t="shared" ca="1" si="198"/>
        <v>0</v>
      </c>
      <c r="X713" s="317" t="b">
        <f t="shared" ca="1" si="205"/>
        <v>0</v>
      </c>
      <c r="Y713" s="317" t="b">
        <f t="shared" ca="1" si="199"/>
        <v>1</v>
      </c>
      <c r="Z713" t="b">
        <f t="shared" ca="1" si="200"/>
        <v>1</v>
      </c>
      <c r="AA713" s="37" t="b">
        <f t="shared" ca="1" si="206"/>
        <v>1</v>
      </c>
      <c r="AB713" t="b">
        <f t="shared" ca="1" si="201"/>
        <v>0</v>
      </c>
      <c r="AD713" t="b">
        <f t="shared" ca="1" si="207"/>
        <v>1</v>
      </c>
      <c r="AE713" s="37" t="b">
        <f t="shared" ca="1" si="208"/>
        <v>1</v>
      </c>
      <c r="AF713" t="b">
        <f t="shared" ca="1" si="209"/>
        <v>0</v>
      </c>
      <c r="AG713" s="317" t="b">
        <f t="shared" ca="1" si="210"/>
        <v>0</v>
      </c>
      <c r="AH713" s="317" t="b">
        <f t="shared" ca="1" si="211"/>
        <v>0</v>
      </c>
      <c r="AI713" s="317" t="b">
        <f t="shared" ca="1" si="212"/>
        <v>1</v>
      </c>
    </row>
    <row r="714" spans="1:35" x14ac:dyDescent="0.25">
      <c r="A714">
        <v>682</v>
      </c>
      <c r="B714" s="169">
        <f ca="1">OFFSET(InputPriceData!B$15,CalculationsAndCharts!$A714+$A$11,0,1,1)</f>
        <v>40850</v>
      </c>
      <c r="C714" s="3">
        <f ca="1">OFFSET(InputPriceData!G$15,CalculationsAndCharts!$A714+$A$11,IF($C$7,8,0),1,1)</f>
        <v>2698200</v>
      </c>
      <c r="D714" s="4">
        <f ca="1">OFFSET(InputPriceData!C$15,CalculationsAndCharts!$A714+$A$11,IF($C$7,8,0),1,1)</f>
        <v>43.64</v>
      </c>
      <c r="E714" s="4">
        <f ca="1">OFFSET(InputPriceData!D$15,CalculationsAndCharts!$A714+$A$11,IF($C$7,8,0),1,1)</f>
        <v>44.36</v>
      </c>
      <c r="F714" s="4">
        <f ca="1">OFFSET(InputPriceData!E$15,CalculationsAndCharts!$A714+$A$11,IF($C$7,8,0),1,1)</f>
        <v>43.51</v>
      </c>
      <c r="G714" s="4">
        <f ca="1">OFFSET(InputPriceData!F$15,CalculationsAndCharts!$A714+$A$11,IF($C$7,8,0),1,1)</f>
        <v>44.26</v>
      </c>
      <c r="H714" s="133"/>
      <c r="I714" s="133"/>
      <c r="J714" s="37">
        <f t="shared" ca="1" si="202"/>
        <v>2119</v>
      </c>
      <c r="K714" s="124">
        <f t="shared" ca="1" si="203"/>
        <v>1.5700000000000003</v>
      </c>
      <c r="L714" s="343">
        <f t="shared" ca="1" si="194"/>
        <v>-2.7723488771988741E-2</v>
      </c>
      <c r="M714" s="345">
        <f t="shared" ca="1" si="204"/>
        <v>0.76310517093438424</v>
      </c>
      <c r="N714" s="344">
        <f t="shared" ca="1" si="195"/>
        <v>-3.6329840011492399E-2</v>
      </c>
      <c r="O714" s="4"/>
      <c r="P714" s="4"/>
      <c r="Q714" s="3"/>
      <c r="S714" s="4"/>
      <c r="T714" s="4" t="b">
        <f t="shared" ca="1" si="196"/>
        <v>0</v>
      </c>
      <c r="U714" t="b">
        <f t="shared" ca="1" si="197"/>
        <v>1</v>
      </c>
      <c r="W714" s="317" t="b">
        <f t="shared" ca="1" si="198"/>
        <v>0</v>
      </c>
      <c r="X714" s="317" t="b">
        <f t="shared" ca="1" si="205"/>
        <v>1</v>
      </c>
      <c r="Y714" s="317" t="b">
        <f t="shared" ca="1" si="199"/>
        <v>0</v>
      </c>
      <c r="Z714" t="b">
        <f t="shared" ca="1" si="200"/>
        <v>0</v>
      </c>
      <c r="AA714" s="37" t="b">
        <f t="shared" ca="1" si="206"/>
        <v>0</v>
      </c>
      <c r="AB714" t="b">
        <f t="shared" ca="1" si="201"/>
        <v>0</v>
      </c>
      <c r="AD714" t="b">
        <f t="shared" ca="1" si="207"/>
        <v>0</v>
      </c>
      <c r="AE714" s="37" t="b">
        <f t="shared" ca="1" si="208"/>
        <v>0</v>
      </c>
      <c r="AF714" t="b">
        <f t="shared" ca="1" si="209"/>
        <v>0</v>
      </c>
      <c r="AG714" s="317" t="b">
        <f t="shared" ca="1" si="210"/>
        <v>0</v>
      </c>
      <c r="AH714" s="317" t="b">
        <f t="shared" ca="1" si="211"/>
        <v>1</v>
      </c>
      <c r="AI714" s="317" t="b">
        <f t="shared" ca="1" si="212"/>
        <v>0</v>
      </c>
    </row>
    <row r="715" spans="1:35" x14ac:dyDescent="0.25">
      <c r="A715">
        <v>683</v>
      </c>
      <c r="B715" s="169">
        <f ca="1">OFFSET(InputPriceData!B$15,CalculationsAndCharts!$A715+$A$11,0,1,1)</f>
        <v>40849</v>
      </c>
      <c r="C715" s="3">
        <f ca="1">OFFSET(InputPriceData!G$15,CalculationsAndCharts!$A715+$A$11,IF($C$7,8,0),1,1)</f>
        <v>3080600</v>
      </c>
      <c r="D715" s="4">
        <f ca="1">OFFSET(InputPriceData!C$15,CalculationsAndCharts!$A715+$A$11,IF($C$7,8,0),1,1)</f>
        <v>44.12</v>
      </c>
      <c r="E715" s="4">
        <f ca="1">OFFSET(InputPriceData!D$15,CalculationsAndCharts!$A715+$A$11,IF($C$7,8,0),1,1)</f>
        <v>44.12</v>
      </c>
      <c r="F715" s="4">
        <f ca="1">OFFSET(InputPriceData!E$15,CalculationsAndCharts!$A715+$A$11,IF($C$7,8,0),1,1)</f>
        <v>43.03</v>
      </c>
      <c r="G715" s="4">
        <f ca="1">OFFSET(InputPriceData!F$15,CalculationsAndCharts!$A715+$A$11,IF($C$7,8,0),1,1)</f>
        <v>43.18</v>
      </c>
      <c r="H715" s="133"/>
      <c r="I715" s="133"/>
      <c r="J715" s="37">
        <f t="shared" ca="1" si="202"/>
        <v>2118</v>
      </c>
      <c r="K715" s="124">
        <f t="shared" ca="1" si="203"/>
        <v>-1.009999999999998</v>
      </c>
      <c r="L715" s="343">
        <f t="shared" ca="1" si="194"/>
        <v>2.2563719039936148E-2</v>
      </c>
      <c r="M715" s="345">
        <f t="shared" ca="1" si="204"/>
        <v>0.77003549034751184</v>
      </c>
      <c r="N715" s="344">
        <f t="shared" ca="1" si="195"/>
        <v>2.9302180643327611E-2</v>
      </c>
      <c r="O715" s="4"/>
      <c r="P715" s="4"/>
      <c r="Q715" s="3"/>
      <c r="S715" s="4"/>
      <c r="T715" s="4" t="b">
        <f t="shared" ca="1" si="196"/>
        <v>0</v>
      </c>
      <c r="U715" t="b">
        <f t="shared" ca="1" si="197"/>
        <v>0</v>
      </c>
      <c r="W715" s="317" t="b">
        <f t="shared" ca="1" si="198"/>
        <v>0</v>
      </c>
      <c r="X715" s="317" t="b">
        <f t="shared" ca="1" si="205"/>
        <v>1</v>
      </c>
      <c r="Y715" s="317" t="b">
        <f t="shared" ca="1" si="199"/>
        <v>0</v>
      </c>
      <c r="Z715" t="b">
        <f t="shared" ca="1" si="200"/>
        <v>0</v>
      </c>
      <c r="AA715" s="37" t="b">
        <f t="shared" ca="1" si="206"/>
        <v>0</v>
      </c>
      <c r="AB715" t="b">
        <f t="shared" ca="1" si="201"/>
        <v>0</v>
      </c>
      <c r="AD715" t="b">
        <f t="shared" ca="1" si="207"/>
        <v>0</v>
      </c>
      <c r="AE715" s="37" t="b">
        <f t="shared" ca="1" si="208"/>
        <v>0</v>
      </c>
      <c r="AF715" t="b">
        <f t="shared" ca="1" si="209"/>
        <v>0</v>
      </c>
      <c r="AG715" s="317" t="b">
        <f t="shared" ca="1" si="210"/>
        <v>0</v>
      </c>
      <c r="AH715" s="317" t="b">
        <f t="shared" ca="1" si="211"/>
        <v>1</v>
      </c>
      <c r="AI715" s="317" t="b">
        <f t="shared" ca="1" si="212"/>
        <v>0</v>
      </c>
    </row>
    <row r="716" spans="1:35" x14ac:dyDescent="0.25">
      <c r="A716">
        <v>684</v>
      </c>
      <c r="B716" s="169">
        <f ca="1">OFFSET(InputPriceData!B$15,CalculationsAndCharts!$A716+$A$11,0,1,1)</f>
        <v>40848</v>
      </c>
      <c r="C716" s="3">
        <f ca="1">OFFSET(InputPriceData!G$15,CalculationsAndCharts!$A716+$A$11,IF($C$7,8,0),1,1)</f>
        <v>4133800</v>
      </c>
      <c r="D716" s="4">
        <f ca="1">OFFSET(InputPriceData!C$15,CalculationsAndCharts!$A716+$A$11,IF($C$7,8,0),1,1)</f>
        <v>43.15</v>
      </c>
      <c r="E716" s="4">
        <f ca="1">OFFSET(InputPriceData!D$15,CalculationsAndCharts!$A716+$A$11,IF($C$7,8,0),1,1)</f>
        <v>43.26</v>
      </c>
      <c r="F716" s="4">
        <f ca="1">OFFSET(InputPriceData!E$15,CalculationsAndCharts!$A716+$A$11,IF($C$7,8,0),1,1)</f>
        <v>42.4</v>
      </c>
      <c r="G716" s="4">
        <f ca="1">OFFSET(InputPriceData!F$15,CalculationsAndCharts!$A716+$A$11,IF($C$7,8,0),1,1)</f>
        <v>42.69</v>
      </c>
      <c r="H716" s="133"/>
      <c r="I716" s="133"/>
      <c r="J716" s="37">
        <f t="shared" ca="1" si="202"/>
        <v>2117</v>
      </c>
      <c r="K716" s="124">
        <f t="shared" ca="1" si="203"/>
        <v>-0.85000000000000142</v>
      </c>
      <c r="L716" s="343">
        <f t="shared" ca="1" si="194"/>
        <v>0.13269303224640427</v>
      </c>
      <c r="M716" s="345">
        <f t="shared" ca="1" si="204"/>
        <v>0.77702874908931574</v>
      </c>
      <c r="N716" s="344">
        <f t="shared" ca="1" si="195"/>
        <v>0.17076978477555899</v>
      </c>
      <c r="O716" s="4"/>
      <c r="P716" s="4"/>
      <c r="Q716" s="3"/>
      <c r="S716" s="4"/>
      <c r="T716" s="4" t="b">
        <f t="shared" ca="1" si="196"/>
        <v>0</v>
      </c>
      <c r="U716" t="b">
        <f t="shared" ca="1" si="197"/>
        <v>0</v>
      </c>
      <c r="W716" s="317" t="b">
        <f t="shared" ca="1" si="198"/>
        <v>0</v>
      </c>
      <c r="X716" s="317" t="b">
        <f t="shared" ca="1" si="205"/>
        <v>1</v>
      </c>
      <c r="Y716" s="317" t="b">
        <f t="shared" ca="1" si="199"/>
        <v>0</v>
      </c>
      <c r="Z716" t="b">
        <f t="shared" ca="1" si="200"/>
        <v>0</v>
      </c>
      <c r="AA716" s="37" t="b">
        <f t="shared" ca="1" si="206"/>
        <v>0</v>
      </c>
      <c r="AB716" t="b">
        <f t="shared" ca="1" si="201"/>
        <v>0</v>
      </c>
      <c r="AD716" t="b">
        <f t="shared" ca="1" si="207"/>
        <v>0</v>
      </c>
      <c r="AE716" s="37" t="b">
        <f t="shared" ca="1" si="208"/>
        <v>0</v>
      </c>
      <c r="AF716" t="b">
        <f t="shared" ca="1" si="209"/>
        <v>0</v>
      </c>
      <c r="AG716" s="317" t="b">
        <f t="shared" ca="1" si="210"/>
        <v>0</v>
      </c>
      <c r="AH716" s="317" t="b">
        <f t="shared" ca="1" si="211"/>
        <v>1</v>
      </c>
      <c r="AI716" s="317" t="b">
        <f t="shared" ca="1" si="212"/>
        <v>0</v>
      </c>
    </row>
    <row r="717" spans="1:35" x14ac:dyDescent="0.25">
      <c r="A717">
        <v>685</v>
      </c>
      <c r="B717" s="169">
        <f ca="1">OFFSET(InputPriceData!B$15,CalculationsAndCharts!$A717+$A$11,0,1,1)</f>
        <v>40847</v>
      </c>
      <c r="C717" s="3">
        <f ca="1">OFFSET(InputPriceData!G$15,CalculationsAndCharts!$A717+$A$11,IF($C$7,8,0),1,1)</f>
        <v>3906000</v>
      </c>
      <c r="D717" s="4">
        <f ca="1">OFFSET(InputPriceData!C$15,CalculationsAndCharts!$A717+$A$11,IF($C$7,8,0),1,1)</f>
        <v>43.17</v>
      </c>
      <c r="E717" s="4">
        <f ca="1">OFFSET(InputPriceData!D$15,CalculationsAndCharts!$A717+$A$11,IF($C$7,8,0),1,1)</f>
        <v>44.83</v>
      </c>
      <c r="F717" s="4">
        <f ca="1">OFFSET(InputPriceData!E$15,CalculationsAndCharts!$A717+$A$11,IF($C$7,8,0),1,1)</f>
        <v>43.1</v>
      </c>
      <c r="G717" s="4">
        <f ca="1">OFFSET(InputPriceData!F$15,CalculationsAndCharts!$A717+$A$11,IF($C$7,8,0),1,1)</f>
        <v>44.19</v>
      </c>
      <c r="H717" s="133"/>
      <c r="I717" s="133"/>
      <c r="J717" s="37">
        <f t="shared" ca="1" si="202"/>
        <v>2116</v>
      </c>
      <c r="K717" s="124">
        <f t="shared" ca="1" si="203"/>
        <v>0.39999999999999858</v>
      </c>
      <c r="L717" s="343">
        <f t="shared" ca="1" si="194"/>
        <v>0.17348455274935631</v>
      </c>
      <c r="M717" s="345">
        <f t="shared" ca="1" si="204"/>
        <v>0.78408551875813903</v>
      </c>
      <c r="N717" s="344">
        <f t="shared" ca="1" si="195"/>
        <v>0.22125718253810756</v>
      </c>
      <c r="O717" s="4"/>
      <c r="P717" s="4"/>
      <c r="Q717" s="3"/>
      <c r="S717" s="4"/>
      <c r="T717" s="4" t="b">
        <f t="shared" ca="1" si="196"/>
        <v>0</v>
      </c>
      <c r="U717" t="b">
        <f t="shared" ca="1" si="197"/>
        <v>0</v>
      </c>
      <c r="W717" s="317" t="b">
        <f t="shared" ca="1" si="198"/>
        <v>0</v>
      </c>
      <c r="X717" s="317" t="b">
        <f t="shared" ca="1" si="205"/>
        <v>1</v>
      </c>
      <c r="Y717" s="317" t="b">
        <f t="shared" ca="1" si="199"/>
        <v>0</v>
      </c>
      <c r="Z717" t="b">
        <f t="shared" ca="1" si="200"/>
        <v>0</v>
      </c>
      <c r="AA717" s="37" t="b">
        <f t="shared" ca="1" si="206"/>
        <v>0</v>
      </c>
      <c r="AB717" t="b">
        <f t="shared" ca="1" si="201"/>
        <v>0</v>
      </c>
      <c r="AD717" t="b">
        <f t="shared" ca="1" si="207"/>
        <v>0</v>
      </c>
      <c r="AE717" s="37" t="b">
        <f t="shared" ca="1" si="208"/>
        <v>0</v>
      </c>
      <c r="AF717" t="b">
        <f t="shared" ca="1" si="209"/>
        <v>0</v>
      </c>
      <c r="AG717" s="317" t="b">
        <f t="shared" ca="1" si="210"/>
        <v>0</v>
      </c>
      <c r="AH717" s="317" t="b">
        <f t="shared" ca="1" si="211"/>
        <v>1</v>
      </c>
      <c r="AI717" s="317" t="b">
        <f t="shared" ca="1" si="212"/>
        <v>0</v>
      </c>
    </row>
    <row r="718" spans="1:35" x14ac:dyDescent="0.25">
      <c r="A718">
        <v>686</v>
      </c>
      <c r="B718" s="169">
        <f ca="1">OFFSET(InputPriceData!B$15,CalculationsAndCharts!$A718+$A$11,0,1,1)</f>
        <v>40844</v>
      </c>
      <c r="C718" s="3">
        <f ca="1">OFFSET(InputPriceData!G$15,CalculationsAndCharts!$A718+$A$11,IF($C$7,8,0),1,1)</f>
        <v>3295100</v>
      </c>
      <c r="D718" s="4">
        <f ca="1">OFFSET(InputPriceData!C$15,CalculationsAndCharts!$A718+$A$11,IF($C$7,8,0),1,1)</f>
        <v>43.75</v>
      </c>
      <c r="E718" s="4">
        <f ca="1">OFFSET(InputPriceData!D$15,CalculationsAndCharts!$A718+$A$11,IF($C$7,8,0),1,1)</f>
        <v>44.08</v>
      </c>
      <c r="F718" s="4">
        <f ca="1">OFFSET(InputPriceData!E$15,CalculationsAndCharts!$A718+$A$11,IF($C$7,8,0),1,1)</f>
        <v>43.19</v>
      </c>
      <c r="G718" s="4">
        <f ca="1">OFFSET(InputPriceData!F$15,CalculationsAndCharts!$A718+$A$11,IF($C$7,8,0),1,1)</f>
        <v>43.54</v>
      </c>
      <c r="H718" s="133"/>
      <c r="I718" s="133"/>
      <c r="J718" s="37">
        <f t="shared" ca="1" si="202"/>
        <v>2115</v>
      </c>
      <c r="K718" s="124">
        <f t="shared" ca="1" si="203"/>
        <v>1.1000000000000014</v>
      </c>
      <c r="L718" s="343">
        <f t="shared" ca="1" si="194"/>
        <v>0.18799398571240722</v>
      </c>
      <c r="M718" s="345">
        <f t="shared" ca="1" si="204"/>
        <v>0.79120637614342992</v>
      </c>
      <c r="N718" s="344">
        <f t="shared" ca="1" si="195"/>
        <v>0.23760423497690275</v>
      </c>
      <c r="O718" s="4"/>
      <c r="P718" s="4"/>
      <c r="Q718" s="3"/>
      <c r="S718" s="4"/>
      <c r="T718" s="4" t="b">
        <f t="shared" ca="1" si="196"/>
        <v>0</v>
      </c>
      <c r="U718" t="b">
        <f t="shared" ca="1" si="197"/>
        <v>0</v>
      </c>
      <c r="W718" s="317" t="b">
        <f t="shared" ca="1" si="198"/>
        <v>0</v>
      </c>
      <c r="X718" s="317" t="b">
        <f t="shared" ca="1" si="205"/>
        <v>1</v>
      </c>
      <c r="Y718" s="317" t="b">
        <f t="shared" ca="1" si="199"/>
        <v>0</v>
      </c>
      <c r="Z718" t="b">
        <f t="shared" ca="1" si="200"/>
        <v>0</v>
      </c>
      <c r="AA718" s="37" t="b">
        <f t="shared" ca="1" si="206"/>
        <v>0</v>
      </c>
      <c r="AB718" t="b">
        <f t="shared" ca="1" si="201"/>
        <v>0</v>
      </c>
      <c r="AD718" t="b">
        <f t="shared" ca="1" si="207"/>
        <v>0</v>
      </c>
      <c r="AE718" s="37" t="b">
        <f t="shared" ca="1" si="208"/>
        <v>0</v>
      </c>
      <c r="AF718" t="b">
        <f t="shared" ca="1" si="209"/>
        <v>0</v>
      </c>
      <c r="AG718" s="317" t="b">
        <f t="shared" ca="1" si="210"/>
        <v>0</v>
      </c>
      <c r="AH718" s="317" t="b">
        <f t="shared" ca="1" si="211"/>
        <v>1</v>
      </c>
      <c r="AI718" s="317" t="b">
        <f t="shared" ca="1" si="212"/>
        <v>0</v>
      </c>
    </row>
    <row r="719" spans="1:35" x14ac:dyDescent="0.25">
      <c r="A719">
        <v>687</v>
      </c>
      <c r="B719" s="169">
        <f ca="1">OFFSET(InputPriceData!B$15,CalculationsAndCharts!$A719+$A$11,0,1,1)</f>
        <v>40843</v>
      </c>
      <c r="C719" s="3">
        <f ca="1">OFFSET(InputPriceData!G$15,CalculationsAndCharts!$A719+$A$11,IF($C$7,8,0),1,1)</f>
        <v>5954700</v>
      </c>
      <c r="D719" s="4">
        <f ca="1">OFFSET(InputPriceData!C$15,CalculationsAndCharts!$A719+$A$11,IF($C$7,8,0),1,1)</f>
        <v>44.37</v>
      </c>
      <c r="E719" s="4">
        <f ca="1">OFFSET(InputPriceData!D$15,CalculationsAndCharts!$A719+$A$11,IF($C$7,8,0),1,1)</f>
        <v>44.51</v>
      </c>
      <c r="F719" s="4">
        <f ca="1">OFFSET(InputPriceData!E$15,CalculationsAndCharts!$A719+$A$11,IF($C$7,8,0),1,1)</f>
        <v>42.25</v>
      </c>
      <c r="G719" s="4">
        <f ca="1">OFFSET(InputPriceData!F$15,CalculationsAndCharts!$A719+$A$11,IF($C$7,8,0),1,1)</f>
        <v>43.79</v>
      </c>
      <c r="H719" s="133"/>
      <c r="I719" s="133"/>
      <c r="J719" s="37">
        <f t="shared" ca="1" si="202"/>
        <v>2114</v>
      </c>
      <c r="K719" s="124">
        <f t="shared" ca="1" si="203"/>
        <v>-7.0000000000000284E-2</v>
      </c>
      <c r="L719" s="343">
        <f t="shared" ca="1" si="194"/>
        <v>0.2798607877662736</v>
      </c>
      <c r="M719" s="345">
        <f t="shared" ca="1" si="204"/>
        <v>0.79839190327288589</v>
      </c>
      <c r="N719" s="344">
        <f t="shared" ca="1" si="195"/>
        <v>0.35053059358321015</v>
      </c>
      <c r="O719" s="4"/>
      <c r="P719" s="4"/>
      <c r="Q719" s="3"/>
      <c r="S719" s="4"/>
      <c r="T719" s="4" t="b">
        <f t="shared" ca="1" si="196"/>
        <v>0</v>
      </c>
      <c r="U719" t="b">
        <f t="shared" ca="1" si="197"/>
        <v>0</v>
      </c>
      <c r="W719" s="317" t="b">
        <f t="shared" ca="1" si="198"/>
        <v>0</v>
      </c>
      <c r="X719" s="317" t="b">
        <f t="shared" ca="1" si="205"/>
        <v>1</v>
      </c>
      <c r="Y719" s="317" t="b">
        <f t="shared" ca="1" si="199"/>
        <v>0</v>
      </c>
      <c r="Z719" t="b">
        <f t="shared" ca="1" si="200"/>
        <v>0</v>
      </c>
      <c r="AA719" s="37" t="b">
        <f t="shared" ca="1" si="206"/>
        <v>0</v>
      </c>
      <c r="AB719" t="b">
        <f t="shared" ca="1" si="201"/>
        <v>0</v>
      </c>
      <c r="AD719" t="b">
        <f t="shared" ca="1" si="207"/>
        <v>0</v>
      </c>
      <c r="AE719" s="37" t="b">
        <f t="shared" ca="1" si="208"/>
        <v>0</v>
      </c>
      <c r="AF719" t="b">
        <f t="shared" ca="1" si="209"/>
        <v>0</v>
      </c>
      <c r="AG719" s="317" t="b">
        <f t="shared" ca="1" si="210"/>
        <v>0</v>
      </c>
      <c r="AH719" s="317" t="b">
        <f t="shared" ca="1" si="211"/>
        <v>1</v>
      </c>
      <c r="AI719" s="317" t="b">
        <f t="shared" ca="1" si="212"/>
        <v>0</v>
      </c>
    </row>
    <row r="720" spans="1:35" x14ac:dyDescent="0.25">
      <c r="A720">
        <v>688</v>
      </c>
      <c r="B720" s="169">
        <f ca="1">OFFSET(InputPriceData!B$15,CalculationsAndCharts!$A720+$A$11,0,1,1)</f>
        <v>40842</v>
      </c>
      <c r="C720" s="3">
        <f ca="1">OFFSET(InputPriceData!G$15,CalculationsAndCharts!$A720+$A$11,IF($C$7,8,0),1,1)</f>
        <v>5599200</v>
      </c>
      <c r="D720" s="4">
        <f ca="1">OFFSET(InputPriceData!C$15,CalculationsAndCharts!$A720+$A$11,IF($C$7,8,0),1,1)</f>
        <v>44.51</v>
      </c>
      <c r="E720" s="4">
        <f ca="1">OFFSET(InputPriceData!D$15,CalculationsAndCharts!$A720+$A$11,IF($C$7,8,0),1,1)</f>
        <v>44.53</v>
      </c>
      <c r="F720" s="4">
        <f ca="1">OFFSET(InputPriceData!E$15,CalculationsAndCharts!$A720+$A$11,IF($C$7,8,0),1,1)</f>
        <v>42.3</v>
      </c>
      <c r="G720" s="4">
        <f ca="1">OFFSET(InputPriceData!F$15,CalculationsAndCharts!$A720+$A$11,IF($C$7,8,0),1,1)</f>
        <v>42.44</v>
      </c>
      <c r="H720" s="133"/>
      <c r="I720" s="133"/>
      <c r="J720" s="37">
        <f t="shared" ca="1" si="202"/>
        <v>2113</v>
      </c>
      <c r="K720" s="124">
        <f t="shared" ca="1" si="203"/>
        <v>-2.0200000000000031</v>
      </c>
      <c r="L720" s="343">
        <f t="shared" ca="1" si="194"/>
        <v>0.45207697700417426</v>
      </c>
      <c r="M720" s="345">
        <f t="shared" ca="1" si="204"/>
        <v>0.8056426874600261</v>
      </c>
      <c r="N720" s="344">
        <f t="shared" ca="1" si="195"/>
        <v>0.56113831111587564</v>
      </c>
      <c r="O720" s="4"/>
      <c r="P720" s="4"/>
      <c r="Q720" s="3"/>
      <c r="S720" s="4"/>
      <c r="T720" s="4" t="b">
        <f t="shared" ca="1" si="196"/>
        <v>0</v>
      </c>
      <c r="U720" t="b">
        <f t="shared" ca="1" si="197"/>
        <v>0</v>
      </c>
      <c r="W720" s="317" t="b">
        <f t="shared" ca="1" si="198"/>
        <v>0</v>
      </c>
      <c r="X720" s="317" t="b">
        <f t="shared" ca="1" si="205"/>
        <v>1</v>
      </c>
      <c r="Y720" s="317" t="b">
        <f t="shared" ca="1" si="199"/>
        <v>0</v>
      </c>
      <c r="Z720" t="b">
        <f t="shared" ca="1" si="200"/>
        <v>0</v>
      </c>
      <c r="AA720" s="37" t="b">
        <f t="shared" ca="1" si="206"/>
        <v>0</v>
      </c>
      <c r="AB720" t="b">
        <f t="shared" ca="1" si="201"/>
        <v>0</v>
      </c>
      <c r="AD720" t="b">
        <f t="shared" ca="1" si="207"/>
        <v>0</v>
      </c>
      <c r="AE720" s="37" t="b">
        <f t="shared" ca="1" si="208"/>
        <v>0</v>
      </c>
      <c r="AF720" t="b">
        <f t="shared" ca="1" si="209"/>
        <v>0</v>
      </c>
      <c r="AG720" s="317" t="b">
        <f t="shared" ca="1" si="210"/>
        <v>0</v>
      </c>
      <c r="AH720" s="317" t="b">
        <f t="shared" ca="1" si="211"/>
        <v>1</v>
      </c>
      <c r="AI720" s="317" t="b">
        <f t="shared" ca="1" si="212"/>
        <v>0</v>
      </c>
    </row>
    <row r="721" spans="1:35" x14ac:dyDescent="0.25">
      <c r="A721">
        <v>689</v>
      </c>
      <c r="B721" s="169">
        <f ca="1">OFFSET(InputPriceData!B$15,CalculationsAndCharts!$A721+$A$11,0,1,1)</f>
        <v>40841</v>
      </c>
      <c r="C721" s="3">
        <f ca="1">OFFSET(InputPriceData!G$15,CalculationsAndCharts!$A721+$A$11,IF($C$7,8,0),1,1)</f>
        <v>2452600</v>
      </c>
      <c r="D721" s="4">
        <f ca="1">OFFSET(InputPriceData!C$15,CalculationsAndCharts!$A721+$A$11,IF($C$7,8,0),1,1)</f>
        <v>44.19</v>
      </c>
      <c r="E721" s="4">
        <f ca="1">OFFSET(InputPriceData!D$15,CalculationsAndCharts!$A721+$A$11,IF($C$7,8,0),1,1)</f>
        <v>44.41</v>
      </c>
      <c r="F721" s="4">
        <f ca="1">OFFSET(InputPriceData!E$15,CalculationsAndCharts!$A721+$A$11,IF($C$7,8,0),1,1)</f>
        <v>43.75</v>
      </c>
      <c r="G721" s="4">
        <f ca="1">OFFSET(InputPriceData!F$15,CalculationsAndCharts!$A721+$A$11,IF($C$7,8,0),1,1)</f>
        <v>43.86</v>
      </c>
      <c r="H721" s="133"/>
      <c r="I721" s="133"/>
      <c r="J721" s="37">
        <f t="shared" ca="1" si="202"/>
        <v>2112</v>
      </c>
      <c r="K721" s="124">
        <f t="shared" ca="1" si="203"/>
        <v>-0.10999999999999943</v>
      </c>
      <c r="L721" s="343">
        <f t="shared" ca="1" si="194"/>
        <v>0.53616021455376561</v>
      </c>
      <c r="M721" s="345">
        <f t="shared" ca="1" si="204"/>
        <v>0.81295932135219584</v>
      </c>
      <c r="N721" s="344">
        <f t="shared" ca="1" si="195"/>
        <v>0.65951665781009794</v>
      </c>
      <c r="O721" s="4"/>
      <c r="P721" s="4"/>
      <c r="Q721" s="3"/>
      <c r="S721" s="4"/>
      <c r="T721" s="4" t="b">
        <f t="shared" ca="1" si="196"/>
        <v>0</v>
      </c>
      <c r="U721" t="b">
        <f t="shared" ca="1" si="197"/>
        <v>0</v>
      </c>
      <c r="W721" s="317" t="b">
        <f t="shared" ca="1" si="198"/>
        <v>0</v>
      </c>
      <c r="X721" s="317" t="b">
        <f t="shared" ca="1" si="205"/>
        <v>1</v>
      </c>
      <c r="Y721" s="317" t="b">
        <f t="shared" ca="1" si="199"/>
        <v>0</v>
      </c>
      <c r="Z721" t="b">
        <f t="shared" ca="1" si="200"/>
        <v>0</v>
      </c>
      <c r="AA721" s="37" t="b">
        <f t="shared" ca="1" si="206"/>
        <v>0</v>
      </c>
      <c r="AB721" t="b">
        <f t="shared" ca="1" si="201"/>
        <v>0</v>
      </c>
      <c r="AD721" t="b">
        <f t="shared" ca="1" si="207"/>
        <v>0</v>
      </c>
      <c r="AE721" s="37" t="b">
        <f t="shared" ca="1" si="208"/>
        <v>0</v>
      </c>
      <c r="AF721" t="b">
        <f t="shared" ca="1" si="209"/>
        <v>0</v>
      </c>
      <c r="AG721" s="317" t="b">
        <f t="shared" ca="1" si="210"/>
        <v>0</v>
      </c>
      <c r="AH721" s="317" t="b">
        <f t="shared" ca="1" si="211"/>
        <v>1</v>
      </c>
      <c r="AI721" s="317" t="b">
        <f t="shared" ca="1" si="212"/>
        <v>0</v>
      </c>
    </row>
    <row r="722" spans="1:35" x14ac:dyDescent="0.25">
      <c r="A722">
        <v>690</v>
      </c>
      <c r="B722" s="169">
        <f ca="1">OFFSET(InputPriceData!B$15,CalculationsAndCharts!$A722+$A$11,0,1,1)</f>
        <v>40840</v>
      </c>
      <c r="C722" s="3">
        <f ca="1">OFFSET(InputPriceData!G$15,CalculationsAndCharts!$A722+$A$11,IF($C$7,8,0),1,1)</f>
        <v>1886000</v>
      </c>
      <c r="D722" s="4">
        <f ca="1">OFFSET(InputPriceData!C$15,CalculationsAndCharts!$A722+$A$11,IF($C$7,8,0),1,1)</f>
        <v>43.97</v>
      </c>
      <c r="E722" s="4">
        <f ca="1">OFFSET(InputPriceData!D$15,CalculationsAndCharts!$A722+$A$11,IF($C$7,8,0),1,1)</f>
        <v>44.54</v>
      </c>
      <c r="F722" s="4">
        <f ca="1">OFFSET(InputPriceData!E$15,CalculationsAndCharts!$A722+$A$11,IF($C$7,8,0),1,1)</f>
        <v>43.82</v>
      </c>
      <c r="G722" s="4">
        <f ca="1">OFFSET(InputPriceData!F$15,CalculationsAndCharts!$A722+$A$11,IF($C$7,8,0),1,1)</f>
        <v>44.46</v>
      </c>
      <c r="H722" s="133"/>
      <c r="I722" s="133"/>
      <c r="J722" s="37">
        <f t="shared" ca="1" si="202"/>
        <v>2111</v>
      </c>
      <c r="K722" s="124">
        <f t="shared" ca="1" si="203"/>
        <v>1.7000000000000028</v>
      </c>
      <c r="L722" s="343">
        <f t="shared" ca="1" si="194"/>
        <v>0.46999626641359615</v>
      </c>
      <c r="M722" s="345">
        <f t="shared" ca="1" si="204"/>
        <v>0.82034240297900696</v>
      </c>
      <c r="N722" s="344">
        <f t="shared" ca="1" si="195"/>
        <v>0.57292694453784521</v>
      </c>
      <c r="O722" s="4"/>
      <c r="P722" s="4"/>
      <c r="Q722" s="3"/>
      <c r="S722" s="4"/>
      <c r="T722" s="4" t="b">
        <f t="shared" ca="1" si="196"/>
        <v>0</v>
      </c>
      <c r="U722" t="b">
        <f t="shared" ca="1" si="197"/>
        <v>0</v>
      </c>
      <c r="W722" s="317" t="b">
        <f t="shared" ca="1" si="198"/>
        <v>0</v>
      </c>
      <c r="X722" s="317" t="b">
        <f t="shared" ca="1" si="205"/>
        <v>1</v>
      </c>
      <c r="Y722" s="317" t="b">
        <f t="shared" ca="1" si="199"/>
        <v>0</v>
      </c>
      <c r="Z722" t="b">
        <f t="shared" ca="1" si="200"/>
        <v>0</v>
      </c>
      <c r="AA722" s="37" t="b">
        <f t="shared" ca="1" si="206"/>
        <v>0</v>
      </c>
      <c r="AB722" t="b">
        <f t="shared" ca="1" si="201"/>
        <v>0</v>
      </c>
      <c r="AD722" t="b">
        <f t="shared" ca="1" si="207"/>
        <v>0</v>
      </c>
      <c r="AE722" s="37" t="b">
        <f t="shared" ca="1" si="208"/>
        <v>0</v>
      </c>
      <c r="AF722" t="b">
        <f t="shared" ca="1" si="209"/>
        <v>0</v>
      </c>
      <c r="AG722" s="317" t="b">
        <f t="shared" ca="1" si="210"/>
        <v>0</v>
      </c>
      <c r="AH722" s="317" t="b">
        <f t="shared" ca="1" si="211"/>
        <v>1</v>
      </c>
      <c r="AI722" s="317" t="b">
        <f t="shared" ca="1" si="212"/>
        <v>0</v>
      </c>
    </row>
    <row r="723" spans="1:35" x14ac:dyDescent="0.25">
      <c r="A723">
        <v>691</v>
      </c>
      <c r="B723" s="169">
        <f ca="1">OFFSET(InputPriceData!B$15,CalculationsAndCharts!$A723+$A$11,0,1,1)</f>
        <v>40837</v>
      </c>
      <c r="C723" s="3">
        <f ca="1">OFFSET(InputPriceData!G$15,CalculationsAndCharts!$A723+$A$11,IF($C$7,8,0),1,1)</f>
        <v>2632200</v>
      </c>
      <c r="D723" s="4">
        <f ca="1">OFFSET(InputPriceData!C$15,CalculationsAndCharts!$A723+$A$11,IF($C$7,8,0),1,1)</f>
        <v>43.16</v>
      </c>
      <c r="E723" s="4">
        <f ca="1">OFFSET(InputPriceData!D$15,CalculationsAndCharts!$A723+$A$11,IF($C$7,8,0),1,1)</f>
        <v>44</v>
      </c>
      <c r="F723" s="4">
        <f ca="1">OFFSET(InputPriceData!E$15,CalculationsAndCharts!$A723+$A$11,IF($C$7,8,0),1,1)</f>
        <v>43</v>
      </c>
      <c r="G723" s="4">
        <f ca="1">OFFSET(InputPriceData!F$15,CalculationsAndCharts!$A723+$A$11,IF($C$7,8,0),1,1)</f>
        <v>43.97</v>
      </c>
      <c r="H723" s="133"/>
      <c r="I723" s="133"/>
      <c r="J723" s="37">
        <f t="shared" ca="1" si="202"/>
        <v>2110</v>
      </c>
      <c r="K723" s="124">
        <f t="shared" ca="1" si="203"/>
        <v>1.009999999999998</v>
      </c>
      <c r="L723" s="343">
        <f t="shared" ca="1" si="194"/>
        <v>0.40687095664266876</v>
      </c>
      <c r="M723" s="345">
        <f t="shared" ca="1" si="204"/>
        <v>0.82779253580121792</v>
      </c>
      <c r="N723" s="344">
        <f t="shared" ca="1" si="195"/>
        <v>0.49151319810930594</v>
      </c>
      <c r="O723" s="4"/>
      <c r="P723" s="4"/>
      <c r="Q723" s="3"/>
      <c r="S723" s="4"/>
      <c r="T723" s="4" t="b">
        <f t="shared" ca="1" si="196"/>
        <v>0</v>
      </c>
      <c r="U723" t="b">
        <f t="shared" ca="1" si="197"/>
        <v>0</v>
      </c>
      <c r="W723" s="317" t="b">
        <f t="shared" ca="1" si="198"/>
        <v>0</v>
      </c>
      <c r="X723" s="317" t="b">
        <f t="shared" ca="1" si="205"/>
        <v>1</v>
      </c>
      <c r="Y723" s="317" t="b">
        <f t="shared" ca="1" si="199"/>
        <v>0</v>
      </c>
      <c r="Z723" t="b">
        <f t="shared" ca="1" si="200"/>
        <v>0</v>
      </c>
      <c r="AA723" s="37" t="b">
        <f t="shared" ca="1" si="206"/>
        <v>0</v>
      </c>
      <c r="AB723" t="b">
        <f t="shared" ca="1" si="201"/>
        <v>0</v>
      </c>
      <c r="AD723" t="b">
        <f t="shared" ca="1" si="207"/>
        <v>0</v>
      </c>
      <c r="AE723" s="37" t="b">
        <f t="shared" ca="1" si="208"/>
        <v>0</v>
      </c>
      <c r="AF723" t="b">
        <f t="shared" ca="1" si="209"/>
        <v>0</v>
      </c>
      <c r="AG723" s="317" t="b">
        <f t="shared" ca="1" si="210"/>
        <v>0</v>
      </c>
      <c r="AH723" s="317" t="b">
        <f t="shared" ca="1" si="211"/>
        <v>1</v>
      </c>
      <c r="AI723" s="317" t="b">
        <f t="shared" ca="1" si="212"/>
        <v>0</v>
      </c>
    </row>
    <row r="724" spans="1:35" x14ac:dyDescent="0.25">
      <c r="A724">
        <v>692</v>
      </c>
      <c r="B724" s="169">
        <f ca="1">OFFSET(InputPriceData!B$15,CalculationsAndCharts!$A724+$A$11,0,1,1)</f>
        <v>40836</v>
      </c>
      <c r="C724" s="3">
        <f ca="1">OFFSET(InputPriceData!G$15,CalculationsAndCharts!$A724+$A$11,IF($C$7,8,0),1,1)</f>
        <v>2017900</v>
      </c>
      <c r="D724" s="4">
        <f ca="1">OFFSET(InputPriceData!C$15,CalculationsAndCharts!$A724+$A$11,IF($C$7,8,0),1,1)</f>
        <v>43.02</v>
      </c>
      <c r="E724" s="4">
        <f ca="1">OFFSET(InputPriceData!D$15,CalculationsAndCharts!$A724+$A$11,IF($C$7,8,0),1,1)</f>
        <v>43.12</v>
      </c>
      <c r="F724" s="4">
        <f ca="1">OFFSET(InputPriceData!E$15,CalculationsAndCharts!$A724+$A$11,IF($C$7,8,0),1,1)</f>
        <v>42.21</v>
      </c>
      <c r="G724" s="4">
        <f ca="1">OFFSET(InputPriceData!F$15,CalculationsAndCharts!$A724+$A$11,IF($C$7,8,0),1,1)</f>
        <v>42.76</v>
      </c>
      <c r="H724" s="133"/>
      <c r="I724" s="133"/>
      <c r="J724" s="37">
        <f t="shared" ca="1" si="202"/>
        <v>2109</v>
      </c>
      <c r="K724" s="124">
        <f t="shared" ca="1" si="203"/>
        <v>-0.12000000000000455</v>
      </c>
      <c r="L724" s="343">
        <f t="shared" ca="1" si="194"/>
        <v>0.42525660263846543</v>
      </c>
      <c r="M724" s="345">
        <f t="shared" ca="1" si="204"/>
        <v>0.83531032876005851</v>
      </c>
      <c r="N724" s="344">
        <f t="shared" ca="1" si="195"/>
        <v>0.50910013679553057</v>
      </c>
      <c r="O724" s="4"/>
      <c r="P724" s="4"/>
      <c r="Q724" s="3"/>
      <c r="S724" s="4"/>
      <c r="T724" s="4" t="b">
        <f t="shared" ca="1" si="196"/>
        <v>0</v>
      </c>
      <c r="U724" t="b">
        <f t="shared" ca="1" si="197"/>
        <v>0</v>
      </c>
      <c r="W724" s="317" t="b">
        <f t="shared" ca="1" si="198"/>
        <v>0</v>
      </c>
      <c r="X724" s="317" t="b">
        <f t="shared" ca="1" si="205"/>
        <v>1</v>
      </c>
      <c r="Y724" s="317" t="b">
        <f t="shared" ca="1" si="199"/>
        <v>0</v>
      </c>
      <c r="Z724" t="b">
        <f t="shared" ca="1" si="200"/>
        <v>0</v>
      </c>
      <c r="AA724" s="37" t="b">
        <f t="shared" ca="1" si="206"/>
        <v>0</v>
      </c>
      <c r="AB724" t="b">
        <f t="shared" ca="1" si="201"/>
        <v>0</v>
      </c>
      <c r="AD724" t="b">
        <f t="shared" ca="1" si="207"/>
        <v>0</v>
      </c>
      <c r="AE724" s="37" t="b">
        <f t="shared" ca="1" si="208"/>
        <v>0</v>
      </c>
      <c r="AF724" t="b">
        <f t="shared" ca="1" si="209"/>
        <v>0</v>
      </c>
      <c r="AG724" s="317" t="b">
        <f t="shared" ca="1" si="210"/>
        <v>0</v>
      </c>
      <c r="AH724" s="317" t="b">
        <f t="shared" ca="1" si="211"/>
        <v>1</v>
      </c>
      <c r="AI724" s="317" t="b">
        <f t="shared" ca="1" si="212"/>
        <v>0</v>
      </c>
    </row>
    <row r="725" spans="1:35" x14ac:dyDescent="0.25">
      <c r="A725">
        <v>693</v>
      </c>
      <c r="B725" s="169">
        <f ca="1">OFFSET(InputPriceData!B$15,CalculationsAndCharts!$A725+$A$11,0,1,1)</f>
        <v>40835</v>
      </c>
      <c r="C725" s="3">
        <f ca="1">OFFSET(InputPriceData!G$15,CalculationsAndCharts!$A725+$A$11,IF($C$7,8,0),1,1)</f>
        <v>2464800</v>
      </c>
      <c r="D725" s="4">
        <f ca="1">OFFSET(InputPriceData!C$15,CalculationsAndCharts!$A725+$A$11,IF($C$7,8,0),1,1)</f>
        <v>42.89</v>
      </c>
      <c r="E725" s="4">
        <f ca="1">OFFSET(InputPriceData!D$15,CalculationsAndCharts!$A725+$A$11,IF($C$7,8,0),1,1)</f>
        <v>43.38</v>
      </c>
      <c r="F725" s="4">
        <f ca="1">OFFSET(InputPriceData!E$15,CalculationsAndCharts!$A725+$A$11,IF($C$7,8,0),1,1)</f>
        <v>42.74</v>
      </c>
      <c r="G725" s="4">
        <f ca="1">OFFSET(InputPriceData!F$15,CalculationsAndCharts!$A725+$A$11,IF($C$7,8,0),1,1)</f>
        <v>42.96</v>
      </c>
      <c r="H725" s="133"/>
      <c r="I725" s="133"/>
      <c r="J725" s="37">
        <f t="shared" ca="1" si="202"/>
        <v>2108</v>
      </c>
      <c r="K725" s="124">
        <f t="shared" ca="1" si="203"/>
        <v>0.99000000000000199</v>
      </c>
      <c r="L725" s="343">
        <f t="shared" ca="1" si="194"/>
        <v>0.45635738507620222</v>
      </c>
      <c r="M725" s="345">
        <f t="shared" ca="1" si="204"/>
        <v>0.84289639632700153</v>
      </c>
      <c r="N725" s="344">
        <f t="shared" ca="1" si="195"/>
        <v>0.54141575057720193</v>
      </c>
      <c r="O725" s="4"/>
      <c r="P725" s="4"/>
      <c r="Q725" s="3"/>
      <c r="S725" s="4"/>
      <c r="T725" s="4" t="b">
        <f t="shared" ca="1" si="196"/>
        <v>0</v>
      </c>
      <c r="U725" t="b">
        <f t="shared" ca="1" si="197"/>
        <v>0</v>
      </c>
      <c r="W725" s="317" t="b">
        <f t="shared" ca="1" si="198"/>
        <v>0</v>
      </c>
      <c r="X725" s="317" t="b">
        <f t="shared" ca="1" si="205"/>
        <v>1</v>
      </c>
      <c r="Y725" s="317" t="b">
        <f t="shared" ca="1" si="199"/>
        <v>0</v>
      </c>
      <c r="Z725" t="b">
        <f t="shared" ca="1" si="200"/>
        <v>0</v>
      </c>
      <c r="AA725" s="37" t="b">
        <f t="shared" ca="1" si="206"/>
        <v>0</v>
      </c>
      <c r="AB725" t="b">
        <f t="shared" ca="1" si="201"/>
        <v>0</v>
      </c>
      <c r="AD725" t="b">
        <f t="shared" ca="1" si="207"/>
        <v>0</v>
      </c>
      <c r="AE725" s="37" t="b">
        <f t="shared" ca="1" si="208"/>
        <v>0</v>
      </c>
      <c r="AF725" t="b">
        <f t="shared" ca="1" si="209"/>
        <v>0</v>
      </c>
      <c r="AG725" s="317" t="b">
        <f t="shared" ca="1" si="210"/>
        <v>0</v>
      </c>
      <c r="AH725" s="317" t="b">
        <f t="shared" ca="1" si="211"/>
        <v>1</v>
      </c>
      <c r="AI725" s="317" t="b">
        <f t="shared" ca="1" si="212"/>
        <v>0</v>
      </c>
    </row>
    <row r="726" spans="1:35" x14ac:dyDescent="0.25">
      <c r="A726">
        <v>694</v>
      </c>
      <c r="B726" s="169">
        <f ca="1">OFFSET(InputPriceData!B$15,CalculationsAndCharts!$A726+$A$11,0,1,1)</f>
        <v>40834</v>
      </c>
      <c r="C726" s="3">
        <f ca="1">OFFSET(InputPriceData!G$15,CalculationsAndCharts!$A726+$A$11,IF($C$7,8,0),1,1)</f>
        <v>2185700</v>
      </c>
      <c r="D726" s="4">
        <f ca="1">OFFSET(InputPriceData!C$15,CalculationsAndCharts!$A726+$A$11,IF($C$7,8,0),1,1)</f>
        <v>42.05</v>
      </c>
      <c r="E726" s="4">
        <f ca="1">OFFSET(InputPriceData!D$15,CalculationsAndCharts!$A726+$A$11,IF($C$7,8,0),1,1)</f>
        <v>43.26</v>
      </c>
      <c r="F726" s="4">
        <f ca="1">OFFSET(InputPriceData!E$15,CalculationsAndCharts!$A726+$A$11,IF($C$7,8,0),1,1)</f>
        <v>41.77</v>
      </c>
      <c r="G726" s="4">
        <f ca="1">OFFSET(InputPriceData!F$15,CalculationsAndCharts!$A726+$A$11,IF($C$7,8,0),1,1)</f>
        <v>42.88</v>
      </c>
      <c r="H726" s="133"/>
      <c r="I726" s="133"/>
      <c r="J726" s="37">
        <f t="shared" ca="1" si="202"/>
        <v>2107</v>
      </c>
      <c r="K726" s="124">
        <f t="shared" ca="1" si="203"/>
        <v>0.10999999999999943</v>
      </c>
      <c r="L726" s="343">
        <f t="shared" ca="1" si="194"/>
        <v>0.50222068900338446</v>
      </c>
      <c r="M726" s="345">
        <f t="shared" ca="1" si="204"/>
        <v>0.85055135855398745</v>
      </c>
      <c r="N726" s="344">
        <f t="shared" ca="1" si="195"/>
        <v>0.59046486017870115</v>
      </c>
      <c r="O726" s="4"/>
      <c r="P726" s="4"/>
      <c r="Q726" s="3"/>
      <c r="S726" s="4"/>
      <c r="T726" s="4" t="b">
        <f t="shared" ca="1" si="196"/>
        <v>0</v>
      </c>
      <c r="U726" t="b">
        <f t="shared" ca="1" si="197"/>
        <v>0</v>
      </c>
      <c r="W726" s="317" t="b">
        <f t="shared" ca="1" si="198"/>
        <v>0</v>
      </c>
      <c r="X726" s="317" t="b">
        <f t="shared" ca="1" si="205"/>
        <v>1</v>
      </c>
      <c r="Y726" s="317" t="b">
        <f t="shared" ca="1" si="199"/>
        <v>0</v>
      </c>
      <c r="Z726" t="b">
        <f t="shared" ca="1" si="200"/>
        <v>0</v>
      </c>
      <c r="AA726" s="37" t="b">
        <f t="shared" ca="1" si="206"/>
        <v>0</v>
      </c>
      <c r="AB726" t="b">
        <f t="shared" ca="1" si="201"/>
        <v>0</v>
      </c>
      <c r="AD726" t="b">
        <f t="shared" ca="1" si="207"/>
        <v>0</v>
      </c>
      <c r="AE726" s="37" t="b">
        <f t="shared" ca="1" si="208"/>
        <v>0</v>
      </c>
      <c r="AF726" t="b">
        <f t="shared" ca="1" si="209"/>
        <v>0</v>
      </c>
      <c r="AG726" s="317" t="b">
        <f t="shared" ca="1" si="210"/>
        <v>0</v>
      </c>
      <c r="AH726" s="317" t="b">
        <f t="shared" ca="1" si="211"/>
        <v>1</v>
      </c>
      <c r="AI726" s="317" t="b">
        <f t="shared" ca="1" si="212"/>
        <v>0</v>
      </c>
    </row>
    <row r="727" spans="1:35" x14ac:dyDescent="0.25">
      <c r="A727">
        <v>695</v>
      </c>
      <c r="B727" s="169">
        <f ca="1">OFFSET(InputPriceData!B$15,CalculationsAndCharts!$A727+$A$11,0,1,1)</f>
        <v>40833</v>
      </c>
      <c r="C727" s="3">
        <f ca="1">OFFSET(InputPriceData!G$15,CalculationsAndCharts!$A727+$A$11,IF($C$7,8,0),1,1)</f>
        <v>1604800</v>
      </c>
      <c r="D727" s="4">
        <f ca="1">OFFSET(InputPriceData!C$15,CalculationsAndCharts!$A727+$A$11,IF($C$7,8,0),1,1)</f>
        <v>42.61</v>
      </c>
      <c r="E727" s="4">
        <f ca="1">OFFSET(InputPriceData!D$15,CalculationsAndCharts!$A727+$A$11,IF($C$7,8,0),1,1)</f>
        <v>42.68</v>
      </c>
      <c r="F727" s="4">
        <f ca="1">OFFSET(InputPriceData!E$15,CalculationsAndCharts!$A727+$A$11,IF($C$7,8,0),1,1)</f>
        <v>41.87</v>
      </c>
      <c r="G727" s="4">
        <f ca="1">OFFSET(InputPriceData!F$15,CalculationsAndCharts!$A727+$A$11,IF($C$7,8,0),1,1)</f>
        <v>41.97</v>
      </c>
      <c r="H727" s="133"/>
      <c r="I727" s="133"/>
      <c r="J727" s="37">
        <f t="shared" ca="1" si="202"/>
        <v>2106</v>
      </c>
      <c r="K727" s="124">
        <f t="shared" ca="1" si="203"/>
        <v>-0.45000000000000284</v>
      </c>
      <c r="L727" s="343">
        <f t="shared" ca="1" si="194"/>
        <v>0.57962088793308075</v>
      </c>
      <c r="M727" s="345">
        <f t="shared" ca="1" si="204"/>
        <v>0.85827584112410438</v>
      </c>
      <c r="N727" s="344">
        <f t="shared" ca="1" si="195"/>
        <v>0.67533170591629077</v>
      </c>
      <c r="O727" s="4"/>
      <c r="P727" s="4"/>
      <c r="Q727" s="3"/>
      <c r="S727" s="4"/>
      <c r="T727" s="4" t="b">
        <f t="shared" ca="1" si="196"/>
        <v>0</v>
      </c>
      <c r="U727" t="b">
        <f t="shared" ca="1" si="197"/>
        <v>0</v>
      </c>
      <c r="W727" s="317" t="b">
        <f t="shared" ca="1" si="198"/>
        <v>0</v>
      </c>
      <c r="X727" s="317" t="b">
        <f t="shared" ca="1" si="205"/>
        <v>1</v>
      </c>
      <c r="Y727" s="317" t="b">
        <f t="shared" ca="1" si="199"/>
        <v>0</v>
      </c>
      <c r="Z727" t="b">
        <f t="shared" ca="1" si="200"/>
        <v>0</v>
      </c>
      <c r="AA727" s="37" t="b">
        <f t="shared" ca="1" si="206"/>
        <v>0</v>
      </c>
      <c r="AB727" t="b">
        <f t="shared" ca="1" si="201"/>
        <v>0</v>
      </c>
      <c r="AD727" t="b">
        <f t="shared" ca="1" si="207"/>
        <v>0</v>
      </c>
      <c r="AE727" s="37" t="b">
        <f t="shared" ca="1" si="208"/>
        <v>0</v>
      </c>
      <c r="AF727" t="b">
        <f t="shared" ca="1" si="209"/>
        <v>0</v>
      </c>
      <c r="AG727" s="317" t="b">
        <f t="shared" ca="1" si="210"/>
        <v>0</v>
      </c>
      <c r="AH727" s="317" t="b">
        <f t="shared" ca="1" si="211"/>
        <v>1</v>
      </c>
      <c r="AI727" s="317" t="b">
        <f t="shared" ca="1" si="212"/>
        <v>0</v>
      </c>
    </row>
    <row r="728" spans="1:35" x14ac:dyDescent="0.25">
      <c r="A728">
        <v>696</v>
      </c>
      <c r="B728" s="169">
        <f ca="1">OFFSET(InputPriceData!B$15,CalculationsAndCharts!$A728+$A$11,0,1,1)</f>
        <v>40830</v>
      </c>
      <c r="C728" s="3">
        <f ca="1">OFFSET(InputPriceData!G$15,CalculationsAndCharts!$A728+$A$11,IF($C$7,8,0),1,1)</f>
        <v>1517300</v>
      </c>
      <c r="D728" s="4">
        <f ca="1">OFFSET(InputPriceData!C$15,CalculationsAndCharts!$A728+$A$11,IF($C$7,8,0),1,1)</f>
        <v>42.98</v>
      </c>
      <c r="E728" s="4">
        <f ca="1">OFFSET(InputPriceData!D$15,CalculationsAndCharts!$A728+$A$11,IF($C$7,8,0),1,1)</f>
        <v>43</v>
      </c>
      <c r="F728" s="4">
        <f ca="1">OFFSET(InputPriceData!E$15,CalculationsAndCharts!$A728+$A$11,IF($C$7,8,0),1,1)</f>
        <v>42.55</v>
      </c>
      <c r="G728" s="4">
        <f ca="1">OFFSET(InputPriceData!F$15,CalculationsAndCharts!$A728+$A$11,IF($C$7,8,0),1,1)</f>
        <v>42.77</v>
      </c>
      <c r="H728" s="133"/>
      <c r="I728" s="133"/>
      <c r="J728" s="37">
        <f t="shared" ca="1" si="202"/>
        <v>2105</v>
      </c>
      <c r="K728" s="124">
        <f t="shared" ca="1" si="203"/>
        <v>0.15000000000000568</v>
      </c>
      <c r="L728" s="343">
        <f t="shared" ca="1" si="194"/>
        <v>0.607951146317808</v>
      </c>
      <c r="M728" s="345">
        <f t="shared" ca="1" si="204"/>
        <v>0.86607047540272897</v>
      </c>
      <c r="N728" s="344">
        <f t="shared" ca="1" si="195"/>
        <v>0.70196498274012442</v>
      </c>
      <c r="O728" s="4"/>
      <c r="P728" s="4"/>
      <c r="Q728" s="3"/>
      <c r="S728" s="4"/>
      <c r="T728" s="4" t="b">
        <f t="shared" ca="1" si="196"/>
        <v>0</v>
      </c>
      <c r="U728" t="b">
        <f t="shared" ca="1" si="197"/>
        <v>0</v>
      </c>
      <c r="W728" s="317" t="b">
        <f t="shared" ca="1" si="198"/>
        <v>0</v>
      </c>
      <c r="X728" s="317" t="b">
        <f t="shared" ca="1" si="205"/>
        <v>1</v>
      </c>
      <c r="Y728" s="317" t="b">
        <f t="shared" ca="1" si="199"/>
        <v>0</v>
      </c>
      <c r="Z728" t="b">
        <f t="shared" ca="1" si="200"/>
        <v>0</v>
      </c>
      <c r="AA728" s="37" t="b">
        <f t="shared" ca="1" si="206"/>
        <v>0</v>
      </c>
      <c r="AB728" t="b">
        <f t="shared" ca="1" si="201"/>
        <v>0</v>
      </c>
      <c r="AD728" t="b">
        <f t="shared" ca="1" si="207"/>
        <v>0</v>
      </c>
      <c r="AE728" s="37" t="b">
        <f t="shared" ca="1" si="208"/>
        <v>0</v>
      </c>
      <c r="AF728" t="b">
        <f t="shared" ca="1" si="209"/>
        <v>0</v>
      </c>
      <c r="AG728" s="317" t="b">
        <f t="shared" ca="1" si="210"/>
        <v>0</v>
      </c>
      <c r="AH728" s="317" t="b">
        <f t="shared" ca="1" si="211"/>
        <v>1</v>
      </c>
      <c r="AI728" s="317" t="b">
        <f t="shared" ca="1" si="212"/>
        <v>0</v>
      </c>
    </row>
    <row r="729" spans="1:35" x14ac:dyDescent="0.25">
      <c r="A729">
        <v>697</v>
      </c>
      <c r="B729" s="169">
        <f ca="1">OFFSET(InputPriceData!B$15,CalculationsAndCharts!$A729+$A$11,0,1,1)</f>
        <v>40829</v>
      </c>
      <c r="C729" s="3">
        <f ca="1">OFFSET(InputPriceData!G$15,CalculationsAndCharts!$A729+$A$11,IF($C$7,8,0),1,1)</f>
        <v>1766100</v>
      </c>
      <c r="D729" s="4">
        <f ca="1">OFFSET(InputPriceData!C$15,CalculationsAndCharts!$A729+$A$11,IF($C$7,8,0),1,1)</f>
        <v>42.58</v>
      </c>
      <c r="E729" s="4">
        <f ca="1">OFFSET(InputPriceData!D$15,CalculationsAndCharts!$A729+$A$11,IF($C$7,8,0),1,1)</f>
        <v>42.64</v>
      </c>
      <c r="F729" s="4">
        <f ca="1">OFFSET(InputPriceData!E$15,CalculationsAndCharts!$A729+$A$11,IF($C$7,8,0),1,1)</f>
        <v>41.97</v>
      </c>
      <c r="G729" s="4">
        <f ca="1">OFFSET(InputPriceData!F$15,CalculationsAndCharts!$A729+$A$11,IF($C$7,8,0),1,1)</f>
        <v>42.42</v>
      </c>
      <c r="H729" s="133"/>
      <c r="I729" s="133"/>
      <c r="J729" s="37">
        <f t="shared" ca="1" si="202"/>
        <v>2104</v>
      </c>
      <c r="K729" s="124">
        <f t="shared" ca="1" si="203"/>
        <v>0.57999999999999829</v>
      </c>
      <c r="L729" s="343">
        <f t="shared" ca="1" si="194"/>
        <v>0.55874154490924388</v>
      </c>
      <c r="M729" s="345">
        <f t="shared" ca="1" si="204"/>
        <v>0.87393589848913111</v>
      </c>
      <c r="N729" s="344">
        <f t="shared" ca="1" si="195"/>
        <v>0.6393392763418938</v>
      </c>
      <c r="O729" s="4"/>
      <c r="P729" s="4"/>
      <c r="Q729" s="3"/>
      <c r="S729" s="4"/>
      <c r="T729" s="4" t="b">
        <f t="shared" ca="1" si="196"/>
        <v>0</v>
      </c>
      <c r="U729" t="b">
        <f t="shared" ca="1" si="197"/>
        <v>0</v>
      </c>
      <c r="W729" s="317" t="b">
        <f t="shared" ca="1" si="198"/>
        <v>0</v>
      </c>
      <c r="X729" s="317" t="b">
        <f t="shared" ca="1" si="205"/>
        <v>1</v>
      </c>
      <c r="Y729" s="317" t="b">
        <f t="shared" ca="1" si="199"/>
        <v>0</v>
      </c>
      <c r="Z729" t="b">
        <f t="shared" ca="1" si="200"/>
        <v>0</v>
      </c>
      <c r="AA729" s="37" t="b">
        <f t="shared" ca="1" si="206"/>
        <v>0</v>
      </c>
      <c r="AB729" t="b">
        <f t="shared" ca="1" si="201"/>
        <v>0</v>
      </c>
      <c r="AD729" t="b">
        <f t="shared" ca="1" si="207"/>
        <v>0</v>
      </c>
      <c r="AE729" s="37" t="b">
        <f t="shared" ca="1" si="208"/>
        <v>0</v>
      </c>
      <c r="AF729" t="b">
        <f t="shared" ca="1" si="209"/>
        <v>0</v>
      </c>
      <c r="AG729" s="317" t="b">
        <f t="shared" ca="1" si="210"/>
        <v>0</v>
      </c>
      <c r="AH729" s="317" t="b">
        <f t="shared" ca="1" si="211"/>
        <v>1</v>
      </c>
      <c r="AI729" s="317" t="b">
        <f t="shared" ca="1" si="212"/>
        <v>0</v>
      </c>
    </row>
    <row r="730" spans="1:35" x14ac:dyDescent="0.25">
      <c r="A730">
        <v>698</v>
      </c>
      <c r="B730" s="169">
        <f ca="1">OFFSET(InputPriceData!B$15,CalculationsAndCharts!$A730+$A$11,0,1,1)</f>
        <v>40828</v>
      </c>
      <c r="C730" s="3">
        <f ca="1">OFFSET(InputPriceData!G$15,CalculationsAndCharts!$A730+$A$11,IF($C$7,8,0),1,1)</f>
        <v>2258700</v>
      </c>
      <c r="D730" s="4">
        <f ca="1">OFFSET(InputPriceData!C$15,CalculationsAndCharts!$A730+$A$11,IF($C$7,8,0),1,1)</f>
        <v>42.14</v>
      </c>
      <c r="E730" s="4">
        <f ca="1">OFFSET(InputPriceData!D$15,CalculationsAndCharts!$A730+$A$11,IF($C$7,8,0),1,1)</f>
        <v>42.96</v>
      </c>
      <c r="F730" s="4">
        <f ca="1">OFFSET(InputPriceData!E$15,CalculationsAndCharts!$A730+$A$11,IF($C$7,8,0),1,1)</f>
        <v>42.08</v>
      </c>
      <c r="G730" s="4">
        <f ca="1">OFFSET(InputPriceData!F$15,CalculationsAndCharts!$A730+$A$11,IF($C$7,8,0),1,1)</f>
        <v>42.62</v>
      </c>
      <c r="H730" s="133"/>
      <c r="I730" s="133"/>
      <c r="J730" s="37">
        <f t="shared" ca="1" si="202"/>
        <v>2103</v>
      </c>
      <c r="K730" s="124">
        <f t="shared" ca="1" si="203"/>
        <v>0.53999999999999915</v>
      </c>
      <c r="L730" s="343">
        <f t="shared" ca="1" si="194"/>
        <v>0.45814010074139266</v>
      </c>
      <c r="M730" s="345">
        <f t="shared" ca="1" si="204"/>
        <v>0.88187275326854808</v>
      </c>
      <c r="N730" s="344">
        <f t="shared" ca="1" si="195"/>
        <v>0.51950817058737242</v>
      </c>
      <c r="O730" s="4"/>
      <c r="P730" s="4"/>
      <c r="Q730" s="3"/>
      <c r="S730" s="4"/>
      <c r="T730" s="4" t="b">
        <f t="shared" ca="1" si="196"/>
        <v>0</v>
      </c>
      <c r="U730" t="b">
        <f t="shared" ca="1" si="197"/>
        <v>0</v>
      </c>
      <c r="W730" s="317" t="b">
        <f t="shared" ca="1" si="198"/>
        <v>0</v>
      </c>
      <c r="X730" s="317" t="b">
        <f t="shared" ca="1" si="205"/>
        <v>1</v>
      </c>
      <c r="Y730" s="317" t="b">
        <f t="shared" ca="1" si="199"/>
        <v>0</v>
      </c>
      <c r="Z730" t="b">
        <f t="shared" ca="1" si="200"/>
        <v>0</v>
      </c>
      <c r="AA730" s="37" t="b">
        <f t="shared" ca="1" si="206"/>
        <v>0</v>
      </c>
      <c r="AB730" t="b">
        <f t="shared" ca="1" si="201"/>
        <v>0</v>
      </c>
      <c r="AD730" t="b">
        <f t="shared" ca="1" si="207"/>
        <v>0</v>
      </c>
      <c r="AE730" s="37" t="b">
        <f t="shared" ca="1" si="208"/>
        <v>0</v>
      </c>
      <c r="AF730" t="b">
        <f t="shared" ca="1" si="209"/>
        <v>0</v>
      </c>
      <c r="AG730" s="317" t="b">
        <f t="shared" ca="1" si="210"/>
        <v>0</v>
      </c>
      <c r="AH730" s="317" t="b">
        <f t="shared" ca="1" si="211"/>
        <v>1</v>
      </c>
      <c r="AI730" s="317" t="b">
        <f t="shared" ca="1" si="212"/>
        <v>0</v>
      </c>
    </row>
    <row r="731" spans="1:35" x14ac:dyDescent="0.25">
      <c r="A731">
        <v>699</v>
      </c>
      <c r="B731" s="169">
        <f ca="1">OFFSET(InputPriceData!B$15,CalculationsAndCharts!$A731+$A$11,0,1,1)</f>
        <v>40827</v>
      </c>
      <c r="C731" s="3">
        <f ca="1">OFFSET(InputPriceData!G$15,CalculationsAndCharts!$A731+$A$11,IF($C$7,8,0),1,1)</f>
        <v>1597100</v>
      </c>
      <c r="D731" s="4">
        <f ca="1">OFFSET(InputPriceData!C$15,CalculationsAndCharts!$A731+$A$11,IF($C$7,8,0),1,1)</f>
        <v>41.93</v>
      </c>
      <c r="E731" s="4">
        <f ca="1">OFFSET(InputPriceData!D$15,CalculationsAndCharts!$A731+$A$11,IF($C$7,8,0),1,1)</f>
        <v>42.14</v>
      </c>
      <c r="F731" s="4">
        <f ca="1">OFFSET(InputPriceData!E$15,CalculationsAndCharts!$A731+$A$11,IF($C$7,8,0),1,1)</f>
        <v>41.67</v>
      </c>
      <c r="G731" s="4">
        <f ca="1">OFFSET(InputPriceData!F$15,CalculationsAndCharts!$A731+$A$11,IF($C$7,8,0),1,1)</f>
        <v>41.84</v>
      </c>
      <c r="H731" s="133"/>
      <c r="I731" s="133"/>
      <c r="J731" s="37">
        <f t="shared" ca="1" si="202"/>
        <v>2102</v>
      </c>
      <c r="K731" s="124">
        <f t="shared" ca="1" si="203"/>
        <v>0.84000000000000341</v>
      </c>
      <c r="L731" s="343">
        <f t="shared" ca="1" si="194"/>
        <v>0.31382457460748492</v>
      </c>
      <c r="M731" s="345">
        <f t="shared" ca="1" si="204"/>
        <v>0.8898816884647307</v>
      </c>
      <c r="N731" s="344">
        <f t="shared" ca="1" si="195"/>
        <v>0.35265876203038976</v>
      </c>
      <c r="O731" s="4"/>
      <c r="P731" s="4"/>
      <c r="Q731" s="3"/>
      <c r="S731" s="4"/>
      <c r="T731" s="4" t="b">
        <f t="shared" ca="1" si="196"/>
        <v>0</v>
      </c>
      <c r="U731" t="b">
        <f t="shared" ca="1" si="197"/>
        <v>0</v>
      </c>
      <c r="W731" s="317" t="b">
        <f t="shared" ca="1" si="198"/>
        <v>1</v>
      </c>
      <c r="X731" s="317" t="b">
        <f t="shared" ca="1" si="205"/>
        <v>1</v>
      </c>
      <c r="Y731" s="317" t="b">
        <f t="shared" ca="1" si="199"/>
        <v>0</v>
      </c>
      <c r="Z731" t="b">
        <f t="shared" ca="1" si="200"/>
        <v>0</v>
      </c>
      <c r="AA731" s="37" t="b">
        <f t="shared" ca="1" si="206"/>
        <v>0</v>
      </c>
      <c r="AB731" t="b">
        <f t="shared" ca="1" si="201"/>
        <v>1</v>
      </c>
      <c r="AD731" t="b">
        <f t="shared" ca="1" si="207"/>
        <v>0</v>
      </c>
      <c r="AE731" s="37" t="b">
        <f t="shared" ca="1" si="208"/>
        <v>0</v>
      </c>
      <c r="AF731" t="b">
        <f t="shared" ca="1" si="209"/>
        <v>1</v>
      </c>
      <c r="AG731" s="317" t="b">
        <f t="shared" ca="1" si="210"/>
        <v>1</v>
      </c>
      <c r="AH731" s="317" t="b">
        <f t="shared" ca="1" si="211"/>
        <v>1</v>
      </c>
      <c r="AI731" s="317" t="b">
        <f t="shared" ca="1" si="212"/>
        <v>0</v>
      </c>
    </row>
    <row r="732" spans="1:35" x14ac:dyDescent="0.25">
      <c r="A732">
        <v>700</v>
      </c>
      <c r="B732" s="169">
        <f ca="1">OFFSET(InputPriceData!B$15,CalculationsAndCharts!$A732+$A$11,0,1,1)</f>
        <v>40826</v>
      </c>
      <c r="C732" s="3">
        <f ca="1">OFFSET(InputPriceData!G$15,CalculationsAndCharts!$A732+$A$11,IF($C$7,8,0),1,1)</f>
        <v>1655000</v>
      </c>
      <c r="D732" s="4">
        <f ca="1">OFFSET(InputPriceData!C$15,CalculationsAndCharts!$A732+$A$11,IF($C$7,8,0),1,1)</f>
        <v>41.77</v>
      </c>
      <c r="E732" s="4">
        <f ca="1">OFFSET(InputPriceData!D$15,CalculationsAndCharts!$A732+$A$11,IF($C$7,8,0),1,1)</f>
        <v>42.09</v>
      </c>
      <c r="F732" s="4">
        <f ca="1">OFFSET(InputPriceData!E$15,CalculationsAndCharts!$A732+$A$11,IF($C$7,8,0),1,1)</f>
        <v>41.59</v>
      </c>
      <c r="G732" s="4">
        <f ca="1">OFFSET(InputPriceData!F$15,CalculationsAndCharts!$A732+$A$11,IF($C$7,8,0),1,1)</f>
        <v>42.08</v>
      </c>
      <c r="H732" s="133"/>
      <c r="I732" s="133"/>
      <c r="J732" s="37">
        <f t="shared" ca="1" si="202"/>
        <v>2101</v>
      </c>
      <c r="K732" s="124">
        <f t="shared" ca="1" si="203"/>
        <v>1.6099999999999994</v>
      </c>
      <c r="L732" s="343">
        <f t="shared" ca="1" si="194"/>
        <v>0.13514414878694472</v>
      </c>
      <c r="M732" s="345">
        <f t="shared" ca="1" si="204"/>
        <v>0.89796335869296739</v>
      </c>
      <c r="N732" s="344">
        <f t="shared" ca="1" si="195"/>
        <v>0.15050073867563382</v>
      </c>
      <c r="O732" s="4"/>
      <c r="P732" s="4"/>
      <c r="Q732" s="3"/>
      <c r="S732" s="4"/>
      <c r="T732" s="4" t="b">
        <f t="shared" ca="1" si="196"/>
        <v>1</v>
      </c>
      <c r="U732" t="b">
        <f t="shared" ca="1" si="197"/>
        <v>0</v>
      </c>
      <c r="W732" s="317" t="b">
        <f t="shared" ca="1" si="198"/>
        <v>0</v>
      </c>
      <c r="X732" s="317" t="b">
        <f t="shared" ca="1" si="205"/>
        <v>0</v>
      </c>
      <c r="Y732" s="317" t="b">
        <f t="shared" ca="1" si="199"/>
        <v>0</v>
      </c>
      <c r="Z732" t="b">
        <f t="shared" ca="1" si="200"/>
        <v>0</v>
      </c>
      <c r="AA732" s="37" t="b">
        <f t="shared" ca="1" si="206"/>
        <v>1</v>
      </c>
      <c r="AB732" t="b">
        <f t="shared" ca="1" si="201"/>
        <v>0</v>
      </c>
      <c r="AD732" t="b">
        <f t="shared" ca="1" si="207"/>
        <v>0</v>
      </c>
      <c r="AE732" s="37" t="b">
        <f t="shared" ca="1" si="208"/>
        <v>1</v>
      </c>
      <c r="AF732" t="b">
        <f t="shared" ca="1" si="209"/>
        <v>0</v>
      </c>
      <c r="AG732" s="317" t="b">
        <f t="shared" ca="1" si="210"/>
        <v>0</v>
      </c>
      <c r="AH732" s="317" t="b">
        <f t="shared" ca="1" si="211"/>
        <v>0</v>
      </c>
      <c r="AI732" s="317" t="b">
        <f t="shared" ca="1" si="212"/>
        <v>0</v>
      </c>
    </row>
    <row r="733" spans="1:35" x14ac:dyDescent="0.25">
      <c r="A733">
        <v>701</v>
      </c>
      <c r="B733" s="169">
        <f ca="1">OFFSET(InputPriceData!B$15,CalculationsAndCharts!$A733+$A$11,0,1,1)</f>
        <v>40823</v>
      </c>
      <c r="C733" s="3">
        <f ca="1">OFFSET(InputPriceData!G$15,CalculationsAndCharts!$A733+$A$11,IF($C$7,8,0),1,1)</f>
        <v>2524000</v>
      </c>
      <c r="D733" s="4">
        <f ca="1">OFFSET(InputPriceData!C$15,CalculationsAndCharts!$A733+$A$11,IF($C$7,8,0),1,1)</f>
        <v>40.74</v>
      </c>
      <c r="E733" s="4">
        <f ca="1">OFFSET(InputPriceData!D$15,CalculationsAndCharts!$A733+$A$11,IF($C$7,8,0),1,1)</f>
        <v>41.43</v>
      </c>
      <c r="F733" s="4">
        <f ca="1">OFFSET(InputPriceData!E$15,CalculationsAndCharts!$A733+$A$11,IF($C$7,8,0),1,1)</f>
        <v>40.56</v>
      </c>
      <c r="G733" s="4">
        <f ca="1">OFFSET(InputPriceData!F$15,CalculationsAndCharts!$A733+$A$11,IF($C$7,8,0),1,1)</f>
        <v>41</v>
      </c>
      <c r="H733" s="133"/>
      <c r="I733" s="133"/>
      <c r="J733" s="37">
        <f t="shared" ca="1" si="202"/>
        <v>2100</v>
      </c>
      <c r="K733" s="124">
        <f t="shared" ca="1" si="203"/>
        <v>1.0300000000000011</v>
      </c>
      <c r="L733" s="343">
        <f t="shared" ca="1" si="194"/>
        <v>-9.1907655588127288E-3</v>
      </c>
      <c r="M733" s="345">
        <f t="shared" ca="1" si="204"/>
        <v>0.9061184245135897</v>
      </c>
      <c r="N733" s="344">
        <f t="shared" ca="1" si="195"/>
        <v>-1.0143007039887079E-2</v>
      </c>
      <c r="O733" s="4"/>
      <c r="P733" s="4"/>
      <c r="Q733" s="3"/>
      <c r="S733" s="4"/>
      <c r="T733" s="4" t="b">
        <f t="shared" ca="1" si="196"/>
        <v>0</v>
      </c>
      <c r="U733" t="b">
        <f t="shared" ca="1" si="197"/>
        <v>0</v>
      </c>
      <c r="W733" s="317" t="b">
        <f t="shared" ca="1" si="198"/>
        <v>0</v>
      </c>
      <c r="X733" s="317" t="b">
        <f t="shared" ca="1" si="205"/>
        <v>0</v>
      </c>
      <c r="Y733" s="317" t="b">
        <f t="shared" ca="1" si="199"/>
        <v>0</v>
      </c>
      <c r="Z733" t="b">
        <f t="shared" ca="1" si="200"/>
        <v>0</v>
      </c>
      <c r="AA733" s="37" t="b">
        <f t="shared" ca="1" si="206"/>
        <v>1</v>
      </c>
      <c r="AB733" t="b">
        <f t="shared" ca="1" si="201"/>
        <v>0</v>
      </c>
      <c r="AD733" t="b">
        <f t="shared" ca="1" si="207"/>
        <v>0</v>
      </c>
      <c r="AE733" s="37" t="b">
        <f t="shared" ca="1" si="208"/>
        <v>1</v>
      </c>
      <c r="AF733" t="b">
        <f t="shared" ca="1" si="209"/>
        <v>0</v>
      </c>
      <c r="AG733" s="317" t="b">
        <f t="shared" ca="1" si="210"/>
        <v>0</v>
      </c>
      <c r="AH733" s="317" t="b">
        <f t="shared" ca="1" si="211"/>
        <v>0</v>
      </c>
      <c r="AI733" s="317" t="b">
        <f t="shared" ca="1" si="212"/>
        <v>0</v>
      </c>
    </row>
    <row r="734" spans="1:35" x14ac:dyDescent="0.25">
      <c r="A734">
        <v>702</v>
      </c>
      <c r="B734" s="169">
        <f ca="1">OFFSET(InputPriceData!B$15,CalculationsAndCharts!$A734+$A$11,0,1,1)</f>
        <v>40822</v>
      </c>
      <c r="C734" s="3">
        <f ca="1">OFFSET(InputPriceData!G$15,CalculationsAndCharts!$A734+$A$11,IF($C$7,8,0),1,1)</f>
        <v>2486700</v>
      </c>
      <c r="D734" s="4">
        <f ca="1">OFFSET(InputPriceData!C$15,CalculationsAndCharts!$A734+$A$11,IF($C$7,8,0),1,1)</f>
        <v>39.79</v>
      </c>
      <c r="E734" s="4">
        <f ca="1">OFFSET(InputPriceData!D$15,CalculationsAndCharts!$A734+$A$11,IF($C$7,8,0),1,1)</f>
        <v>40.47</v>
      </c>
      <c r="F734" s="4">
        <f ca="1">OFFSET(InputPriceData!E$15,CalculationsAndCharts!$A734+$A$11,IF($C$7,8,0),1,1)</f>
        <v>39.79</v>
      </c>
      <c r="G734" s="4">
        <f ca="1">OFFSET(InputPriceData!F$15,CalculationsAndCharts!$A734+$A$11,IF($C$7,8,0),1,1)</f>
        <v>40.47</v>
      </c>
      <c r="H734" s="133"/>
      <c r="I734" s="133"/>
      <c r="J734" s="37">
        <f t="shared" ca="1" si="202"/>
        <v>2099</v>
      </c>
      <c r="K734" s="124">
        <f t="shared" ca="1" si="203"/>
        <v>0.32000000000000028</v>
      </c>
      <c r="L734" s="343">
        <f t="shared" ca="1" si="194"/>
        <v>-7.0484051757857991E-2</v>
      </c>
      <c r="M734" s="345">
        <f t="shared" ca="1" si="204"/>
        <v>0.91434755248596333</v>
      </c>
      <c r="N734" s="344">
        <f t="shared" ca="1" si="195"/>
        <v>-7.7086717809024846E-2</v>
      </c>
      <c r="O734" s="4"/>
      <c r="P734" s="4"/>
      <c r="Q734" s="3"/>
      <c r="S734" s="4"/>
      <c r="T734" s="4" t="b">
        <f t="shared" ca="1" si="196"/>
        <v>0</v>
      </c>
      <c r="U734" t="b">
        <f t="shared" ca="1" si="197"/>
        <v>0</v>
      </c>
      <c r="W734" s="317" t="b">
        <f t="shared" ca="1" si="198"/>
        <v>0</v>
      </c>
      <c r="X734" s="317" t="b">
        <f t="shared" ca="1" si="205"/>
        <v>0</v>
      </c>
      <c r="Y734" s="317" t="b">
        <f t="shared" ca="1" si="199"/>
        <v>0</v>
      </c>
      <c r="Z734" t="b">
        <f t="shared" ca="1" si="200"/>
        <v>0</v>
      </c>
      <c r="AA734" s="37" t="b">
        <f t="shared" ca="1" si="206"/>
        <v>1</v>
      </c>
      <c r="AB734" t="b">
        <f t="shared" ca="1" si="201"/>
        <v>0</v>
      </c>
      <c r="AD734" t="b">
        <f t="shared" ca="1" si="207"/>
        <v>0</v>
      </c>
      <c r="AE734" s="37" t="b">
        <f t="shared" ca="1" si="208"/>
        <v>1</v>
      </c>
      <c r="AF734" t="b">
        <f t="shared" ca="1" si="209"/>
        <v>0</v>
      </c>
      <c r="AG734" s="317" t="b">
        <f t="shared" ca="1" si="210"/>
        <v>0</v>
      </c>
      <c r="AH734" s="317" t="b">
        <f t="shared" ca="1" si="211"/>
        <v>0</v>
      </c>
      <c r="AI734" s="317" t="b">
        <f t="shared" ca="1" si="212"/>
        <v>0</v>
      </c>
    </row>
    <row r="735" spans="1:35" x14ac:dyDescent="0.25">
      <c r="A735">
        <v>703</v>
      </c>
      <c r="B735" s="169">
        <f ca="1">OFFSET(InputPriceData!B$15,CalculationsAndCharts!$A735+$A$11,0,1,1)</f>
        <v>40821</v>
      </c>
      <c r="C735" s="3">
        <f ca="1">OFFSET(InputPriceData!G$15,CalculationsAndCharts!$A735+$A$11,IF($C$7,8,0),1,1)</f>
        <v>3372100</v>
      </c>
      <c r="D735" s="4">
        <f ca="1">OFFSET(InputPriceData!C$15,CalculationsAndCharts!$A735+$A$11,IF($C$7,8,0),1,1)</f>
        <v>40.340000000000003</v>
      </c>
      <c r="E735" s="4">
        <f ca="1">OFFSET(InputPriceData!D$15,CalculationsAndCharts!$A735+$A$11,IF($C$7,8,0),1,1)</f>
        <v>40.44</v>
      </c>
      <c r="F735" s="4">
        <f ca="1">OFFSET(InputPriceData!E$15,CalculationsAndCharts!$A735+$A$11,IF($C$7,8,0),1,1)</f>
        <v>39.61</v>
      </c>
      <c r="G735" s="4">
        <f ca="1">OFFSET(InputPriceData!F$15,CalculationsAndCharts!$A735+$A$11,IF($C$7,8,0),1,1)</f>
        <v>39.97</v>
      </c>
      <c r="H735" s="133"/>
      <c r="I735" s="133"/>
      <c r="J735" s="37">
        <f t="shared" ca="1" si="202"/>
        <v>2098</v>
      </c>
      <c r="K735" s="124">
        <f t="shared" ca="1" si="203"/>
        <v>0.46999999999999886</v>
      </c>
      <c r="L735" s="343">
        <f t="shared" ca="1" si="194"/>
        <v>-7.4208891148250244E-2</v>
      </c>
      <c r="M735" s="345">
        <f t="shared" ca="1" si="204"/>
        <v>0.92265141522297012</v>
      </c>
      <c r="N735" s="344">
        <f t="shared" ca="1" si="195"/>
        <v>-8.0430040992585217E-2</v>
      </c>
      <c r="O735" s="4"/>
      <c r="P735" s="4"/>
      <c r="Q735" s="3"/>
      <c r="S735" s="4"/>
      <c r="T735" s="4" t="b">
        <f t="shared" ca="1" si="196"/>
        <v>0</v>
      </c>
      <c r="U735" t="b">
        <f t="shared" ca="1" si="197"/>
        <v>0</v>
      </c>
      <c r="W735" s="317" t="b">
        <f t="shared" ca="1" si="198"/>
        <v>0</v>
      </c>
      <c r="X735" s="317" t="b">
        <f t="shared" ca="1" si="205"/>
        <v>0</v>
      </c>
      <c r="Y735" s="317" t="b">
        <f t="shared" ca="1" si="199"/>
        <v>1</v>
      </c>
      <c r="Z735" t="b">
        <f t="shared" ca="1" si="200"/>
        <v>1</v>
      </c>
      <c r="AA735" s="37" t="b">
        <f t="shared" ca="1" si="206"/>
        <v>1</v>
      </c>
      <c r="AB735" t="b">
        <f t="shared" ca="1" si="201"/>
        <v>0</v>
      </c>
      <c r="AD735" t="b">
        <f t="shared" ca="1" si="207"/>
        <v>1</v>
      </c>
      <c r="AE735" s="37" t="b">
        <f t="shared" ca="1" si="208"/>
        <v>1</v>
      </c>
      <c r="AF735" t="b">
        <f t="shared" ca="1" si="209"/>
        <v>0</v>
      </c>
      <c r="AG735" s="317" t="b">
        <f t="shared" ca="1" si="210"/>
        <v>0</v>
      </c>
      <c r="AH735" s="317" t="b">
        <f t="shared" ca="1" si="211"/>
        <v>0</v>
      </c>
      <c r="AI735" s="317" t="b">
        <f t="shared" ca="1" si="212"/>
        <v>1</v>
      </c>
    </row>
    <row r="736" spans="1:35" x14ac:dyDescent="0.25">
      <c r="A736">
        <v>704</v>
      </c>
      <c r="B736" s="169">
        <f ca="1">OFFSET(InputPriceData!B$15,CalculationsAndCharts!$A736+$A$11,0,1,1)</f>
        <v>40820</v>
      </c>
      <c r="C736" s="3">
        <f ca="1">OFFSET(InputPriceData!G$15,CalculationsAndCharts!$A736+$A$11,IF($C$7,8,0),1,1)</f>
        <v>3903500</v>
      </c>
      <c r="D736" s="4">
        <f ca="1">OFFSET(InputPriceData!C$15,CalculationsAndCharts!$A736+$A$11,IF($C$7,8,0),1,1)</f>
        <v>38.840000000000003</v>
      </c>
      <c r="E736" s="4">
        <f ca="1">OFFSET(InputPriceData!D$15,CalculationsAndCharts!$A736+$A$11,IF($C$7,8,0),1,1)</f>
        <v>40.24</v>
      </c>
      <c r="F736" s="4">
        <f ca="1">OFFSET(InputPriceData!E$15,CalculationsAndCharts!$A736+$A$11,IF($C$7,8,0),1,1)</f>
        <v>38.68</v>
      </c>
      <c r="G736" s="4">
        <f ca="1">OFFSET(InputPriceData!F$15,CalculationsAndCharts!$A736+$A$11,IF($C$7,8,0),1,1)</f>
        <v>40.15</v>
      </c>
      <c r="H736" s="133"/>
      <c r="I736" s="133"/>
      <c r="J736" s="37">
        <f t="shared" ca="1" si="202"/>
        <v>2097</v>
      </c>
      <c r="K736" s="124">
        <f t="shared" ca="1" si="203"/>
        <v>-0.71999999999999886</v>
      </c>
      <c r="L736" s="343">
        <f t="shared" ca="1" si="194"/>
        <v>-2.2207508275929874E-2</v>
      </c>
      <c r="M736" s="345">
        <f t="shared" ca="1" si="204"/>
        <v>0.93103069144598394</v>
      </c>
      <c r="N736" s="344">
        <f t="shared" ca="1" si="195"/>
        <v>-2.3852606020365867E-2</v>
      </c>
      <c r="O736" s="4"/>
      <c r="P736" s="4"/>
      <c r="Q736" s="3"/>
      <c r="S736" s="4"/>
      <c r="T736" s="4" t="b">
        <f t="shared" ca="1" si="196"/>
        <v>0</v>
      </c>
      <c r="U736" t="b">
        <f t="shared" ca="1" si="197"/>
        <v>1</v>
      </c>
      <c r="W736" s="317" t="b">
        <f t="shared" ca="1" si="198"/>
        <v>1</v>
      </c>
      <c r="X736" s="317" t="b">
        <f t="shared" ca="1" si="205"/>
        <v>1</v>
      </c>
      <c r="Y736" s="317" t="b">
        <f t="shared" ca="1" si="199"/>
        <v>0</v>
      </c>
      <c r="Z736" t="b">
        <f t="shared" ca="1" si="200"/>
        <v>0</v>
      </c>
      <c r="AA736" s="37" t="b">
        <f t="shared" ca="1" si="206"/>
        <v>0</v>
      </c>
      <c r="AB736" t="b">
        <f t="shared" ca="1" si="201"/>
        <v>1</v>
      </c>
      <c r="AD736" t="b">
        <f t="shared" ca="1" si="207"/>
        <v>0</v>
      </c>
      <c r="AE736" s="37" t="b">
        <f t="shared" ca="1" si="208"/>
        <v>0</v>
      </c>
      <c r="AF736" t="b">
        <f t="shared" ca="1" si="209"/>
        <v>1</v>
      </c>
      <c r="AG736" s="317" t="b">
        <f t="shared" ca="1" si="210"/>
        <v>1</v>
      </c>
      <c r="AH736" s="317" t="b">
        <f t="shared" ca="1" si="211"/>
        <v>1</v>
      </c>
      <c r="AI736" s="317" t="b">
        <f t="shared" ca="1" si="212"/>
        <v>0</v>
      </c>
    </row>
    <row r="737" spans="1:35" x14ac:dyDescent="0.25">
      <c r="A737">
        <v>705</v>
      </c>
      <c r="B737" s="169">
        <f ca="1">OFFSET(InputPriceData!B$15,CalculationsAndCharts!$A737+$A$11,0,1,1)</f>
        <v>40819</v>
      </c>
      <c r="C737" s="3">
        <f ca="1">OFFSET(InputPriceData!G$15,CalculationsAndCharts!$A737+$A$11,IF($C$7,8,0),1,1)</f>
        <v>3303200</v>
      </c>
      <c r="D737" s="4">
        <f ca="1">OFFSET(InputPriceData!C$15,CalculationsAndCharts!$A737+$A$11,IF($C$7,8,0),1,1)</f>
        <v>40.159999999999997</v>
      </c>
      <c r="E737" s="4">
        <f ca="1">OFFSET(InputPriceData!D$15,CalculationsAndCharts!$A737+$A$11,IF($C$7,8,0),1,1)</f>
        <v>40.78</v>
      </c>
      <c r="F737" s="4">
        <f ca="1">OFFSET(InputPriceData!E$15,CalculationsAndCharts!$A737+$A$11,IF($C$7,8,0),1,1)</f>
        <v>39.46</v>
      </c>
      <c r="G737" s="4">
        <f ca="1">OFFSET(InputPriceData!F$15,CalculationsAndCharts!$A737+$A$11,IF($C$7,8,0),1,1)</f>
        <v>39.5</v>
      </c>
      <c r="H737" s="133"/>
      <c r="I737" s="133"/>
      <c r="J737" s="37">
        <f t="shared" ca="1" si="202"/>
        <v>2096</v>
      </c>
      <c r="K737" s="124">
        <f t="shared" ca="1" si="203"/>
        <v>-1.759999999999998</v>
      </c>
      <c r="L737" s="343">
        <f t="shared" ref="L737:L800" ca="1" si="213">IF(J737&gt;3,($D$21*(K737+K738)/2+$D$22*L738+$D$23*L739),IF(J737=1,0,IF(J737=2,($D$21*0*(G737+G738)/2+$D$22*L738),IF(J737=3,($D$21*0*(G737+G738)/2+$D$22*L738+$D$23*L739),0))))</f>
        <v>4.621226701995064E-2</v>
      </c>
      <c r="M737" s="345">
        <f t="shared" ca="1" si="204"/>
        <v>0.93948606604034712</v>
      </c>
      <c r="N737" s="344">
        <f t="shared" ref="N737:N800" ca="1" si="214">IF(M737=0,0,L737/M737)</f>
        <v>4.9188879633650692E-2</v>
      </c>
      <c r="O737" s="4"/>
      <c r="P737" s="4"/>
      <c r="Q737" s="3"/>
      <c r="S737" s="4"/>
      <c r="T737" s="4" t="b">
        <f t="shared" ref="T737:T800" ca="1" si="215">AND(N738&lt;0,N737&gt;0)</f>
        <v>1</v>
      </c>
      <c r="U737" t="b">
        <f t="shared" ref="U737:U800" ca="1" si="216">AND(N738&gt;0,N737&lt;0)</f>
        <v>0</v>
      </c>
      <c r="W737" s="317" t="b">
        <f t="shared" ref="W737:W800" ca="1" si="217">AND(T738&lt;&gt;T739,T738,NOT(X738))</f>
        <v>0</v>
      </c>
      <c r="X737" s="317" t="b">
        <f t="shared" ca="1" si="205"/>
        <v>0</v>
      </c>
      <c r="Y737" s="317" t="b">
        <f t="shared" ref="Y737:Y800" ca="1" si="218">AND(X738,AND(U738&lt;&gt;U739,U738))</f>
        <v>0</v>
      </c>
      <c r="Z737" t="b">
        <f t="shared" ref="Z737:Z800" ca="1" si="219">AND(U738&lt;&gt;U739,U738,NOT(AA738))</f>
        <v>0</v>
      </c>
      <c r="AA737" s="37" t="b">
        <f t="shared" ca="1" si="206"/>
        <v>1</v>
      </c>
      <c r="AB737" t="b">
        <f t="shared" ref="AB737:AB800" ca="1" si="220">AND(AA738,AND(T738&lt;&gt;T739,T738))</f>
        <v>0</v>
      </c>
      <c r="AD737" t="b">
        <f t="shared" ca="1" si="207"/>
        <v>0</v>
      </c>
      <c r="AE737" s="37" t="b">
        <f t="shared" ca="1" si="208"/>
        <v>1</v>
      </c>
      <c r="AF737" t="b">
        <f t="shared" ca="1" si="209"/>
        <v>0</v>
      </c>
      <c r="AG737" s="317" t="b">
        <f t="shared" ca="1" si="210"/>
        <v>0</v>
      </c>
      <c r="AH737" s="317" t="b">
        <f t="shared" ca="1" si="211"/>
        <v>0</v>
      </c>
      <c r="AI737" s="317" t="b">
        <f t="shared" ca="1" si="212"/>
        <v>0</v>
      </c>
    </row>
    <row r="738" spans="1:35" x14ac:dyDescent="0.25">
      <c r="A738">
        <v>706</v>
      </c>
      <c r="B738" s="169">
        <f ca="1">OFFSET(InputPriceData!B$15,CalculationsAndCharts!$A738+$A$11,0,1,1)</f>
        <v>40816</v>
      </c>
      <c r="C738" s="3">
        <f ca="1">OFFSET(InputPriceData!G$15,CalculationsAndCharts!$A738+$A$11,IF($C$7,8,0),1,1)</f>
        <v>3419400</v>
      </c>
      <c r="D738" s="4">
        <f ca="1">OFFSET(InputPriceData!C$15,CalculationsAndCharts!$A738+$A$11,IF($C$7,8,0),1,1)</f>
        <v>40.82</v>
      </c>
      <c r="E738" s="4">
        <f ca="1">OFFSET(InputPriceData!D$15,CalculationsAndCharts!$A738+$A$11,IF($C$7,8,0),1,1)</f>
        <v>41.54</v>
      </c>
      <c r="F738" s="4">
        <f ca="1">OFFSET(InputPriceData!E$15,CalculationsAndCharts!$A738+$A$11,IF($C$7,8,0),1,1)</f>
        <v>40.76</v>
      </c>
      <c r="G738" s="4">
        <f ca="1">OFFSET(InputPriceData!F$15,CalculationsAndCharts!$A738+$A$11,IF($C$7,8,0),1,1)</f>
        <v>40.869999999999997</v>
      </c>
      <c r="H738" s="133"/>
      <c r="I738" s="133"/>
      <c r="J738" s="37">
        <f t="shared" ref="J738:J801" ca="1" si="221">$A$8-A738+1</f>
        <v>2095</v>
      </c>
      <c r="K738" s="124">
        <f t="shared" ref="K738:K801" ca="1" si="222">IF(J738&gt;2,G738-G740,0)</f>
        <v>0.57999999999999829</v>
      </c>
      <c r="L738" s="343">
        <f t="shared" ca="1" si="213"/>
        <v>-5.5717919698326235E-3</v>
      </c>
      <c r="M738" s="345">
        <f t="shared" ref="M738:M801" ca="1" si="223">MAX(IF(J738=1,0.0000001,0.991*M739),ABS(L738))</f>
        <v>0.94801823011134922</v>
      </c>
      <c r="N738" s="344">
        <f t="shared" ca="1" si="214"/>
        <v>-5.8773046686857386E-3</v>
      </c>
      <c r="O738" s="4"/>
      <c r="P738" s="4"/>
      <c r="Q738" s="3"/>
      <c r="S738" s="4"/>
      <c r="T738" s="4" t="b">
        <f t="shared" ca="1" si="215"/>
        <v>0</v>
      </c>
      <c r="U738" t="b">
        <f t="shared" ca="1" si="216"/>
        <v>0</v>
      </c>
      <c r="W738" s="317" t="b">
        <f t="shared" ca="1" si="217"/>
        <v>0</v>
      </c>
      <c r="X738" s="317" t="b">
        <f t="shared" ref="X738:X801" ca="1" si="224">IF(X739,IF(Y738,FALSE,X739),IF(W738,TRUE,X739))</f>
        <v>0</v>
      </c>
      <c r="Y738" s="317" t="b">
        <f t="shared" ca="1" si="218"/>
        <v>0</v>
      </c>
      <c r="Z738" t="b">
        <f t="shared" ca="1" si="219"/>
        <v>0</v>
      </c>
      <c r="AA738" s="37" t="b">
        <f t="shared" ref="AA738:AA801" ca="1" si="225">IF(AA739,IF(AB738,FALSE,AA739),IF(Z738,TRUE,AA739))</f>
        <v>1</v>
      </c>
      <c r="AB738" t="b">
        <f t="shared" ca="1" si="220"/>
        <v>0</v>
      </c>
      <c r="AD738" t="b">
        <f t="shared" ref="AD738:AD801" ca="1" si="226">AND($U739&lt;&gt;$U740,$U739,NOT(AE739))</f>
        <v>0</v>
      </c>
      <c r="AE738" s="37" t="b">
        <f t="shared" ref="AE738:AE801" ca="1" si="227">IF(AE739,IF(AF738,FALSE,AE739),IF(AD738,TRUE,AE739))</f>
        <v>1</v>
      </c>
      <c r="AF738" t="b">
        <f t="shared" ref="AF738:AF801" ca="1" si="228">AND(AE739,AND($T739&lt;&gt;$T740,$T739))</f>
        <v>0</v>
      </c>
      <c r="AG738" s="317" t="b">
        <f t="shared" ref="AG738:AG801" ca="1" si="229">AND($T739&lt;&gt;$T740,$T739,NOT(AH739))</f>
        <v>0</v>
      </c>
      <c r="AH738" s="317" t="b">
        <f t="shared" ref="AH738:AH801" ca="1" si="230">IF(AH739,IF(AI738,FALSE,AH739),IF(AG738,TRUE,AH739))</f>
        <v>0</v>
      </c>
      <c r="AI738" s="317" t="b">
        <f t="shared" ref="AI738:AI801" ca="1" si="231">AND(AH739,AND($U739&lt;&gt;$U740,$U739))</f>
        <v>0</v>
      </c>
    </row>
    <row r="739" spans="1:35" x14ac:dyDescent="0.25">
      <c r="A739">
        <v>707</v>
      </c>
      <c r="B739" s="169">
        <f ca="1">OFFSET(InputPriceData!B$15,CalculationsAndCharts!$A739+$A$11,0,1,1)</f>
        <v>40815</v>
      </c>
      <c r="C739" s="3">
        <f ca="1">OFFSET(InputPriceData!G$15,CalculationsAndCharts!$A739+$A$11,IF($C$7,8,0),1,1)</f>
        <v>3013200</v>
      </c>
      <c r="D739" s="4">
        <f ca="1">OFFSET(InputPriceData!C$15,CalculationsAndCharts!$A739+$A$11,IF($C$7,8,0),1,1)</f>
        <v>40.909999999999997</v>
      </c>
      <c r="E739" s="4">
        <f ca="1">OFFSET(InputPriceData!D$15,CalculationsAndCharts!$A739+$A$11,IF($C$7,8,0),1,1)</f>
        <v>41.61</v>
      </c>
      <c r="F739" s="4">
        <f ca="1">OFFSET(InputPriceData!E$15,CalculationsAndCharts!$A739+$A$11,IF($C$7,8,0),1,1)</f>
        <v>40.5</v>
      </c>
      <c r="G739" s="4">
        <f ca="1">OFFSET(InputPriceData!F$15,CalculationsAndCharts!$A739+$A$11,IF($C$7,8,0),1,1)</f>
        <v>41.26</v>
      </c>
      <c r="H739" s="133"/>
      <c r="I739" s="133"/>
      <c r="J739" s="37">
        <f t="shared" ca="1" si="221"/>
        <v>2094</v>
      </c>
      <c r="K739" s="124">
        <f t="shared" ca="1" si="222"/>
        <v>0.68999999999999773</v>
      </c>
      <c r="L739" s="343">
        <f t="shared" ca="1" si="213"/>
        <v>-0.15832253081395603</v>
      </c>
      <c r="M739" s="345">
        <f t="shared" ca="1" si="223"/>
        <v>0.95662788104071572</v>
      </c>
      <c r="N739" s="344">
        <f t="shared" ca="1" si="214"/>
        <v>-0.16550064445301019</v>
      </c>
      <c r="O739" s="4"/>
      <c r="P739" s="4"/>
      <c r="Q739" s="3"/>
      <c r="S739" s="4"/>
      <c r="T739" s="4" t="b">
        <f t="shared" ca="1" si="215"/>
        <v>0</v>
      </c>
      <c r="U739" t="b">
        <f t="shared" ca="1" si="216"/>
        <v>0</v>
      </c>
      <c r="W739" s="317" t="b">
        <f t="shared" ca="1" si="217"/>
        <v>0</v>
      </c>
      <c r="X739" s="317" t="b">
        <f t="shared" ca="1" si="224"/>
        <v>0</v>
      </c>
      <c r="Y739" s="317" t="b">
        <f t="shared" ca="1" si="218"/>
        <v>0</v>
      </c>
      <c r="Z739" t="b">
        <f t="shared" ca="1" si="219"/>
        <v>0</v>
      </c>
      <c r="AA739" s="37" t="b">
        <f t="shared" ca="1" si="225"/>
        <v>1</v>
      </c>
      <c r="AB739" t="b">
        <f t="shared" ca="1" si="220"/>
        <v>0</v>
      </c>
      <c r="AD739" t="b">
        <f t="shared" ca="1" si="226"/>
        <v>0</v>
      </c>
      <c r="AE739" s="37" t="b">
        <f t="shared" ca="1" si="227"/>
        <v>1</v>
      </c>
      <c r="AF739" t="b">
        <f t="shared" ca="1" si="228"/>
        <v>0</v>
      </c>
      <c r="AG739" s="317" t="b">
        <f t="shared" ca="1" si="229"/>
        <v>0</v>
      </c>
      <c r="AH739" s="317" t="b">
        <f t="shared" ca="1" si="230"/>
        <v>0</v>
      </c>
      <c r="AI739" s="317" t="b">
        <f t="shared" ca="1" si="231"/>
        <v>0</v>
      </c>
    </row>
    <row r="740" spans="1:35" x14ac:dyDescent="0.25">
      <c r="A740">
        <v>708</v>
      </c>
      <c r="B740" s="169">
        <f ca="1">OFFSET(InputPriceData!B$15,CalculationsAndCharts!$A740+$A$11,0,1,1)</f>
        <v>40814</v>
      </c>
      <c r="C740" s="3">
        <f ca="1">OFFSET(InputPriceData!G$15,CalculationsAndCharts!$A740+$A$11,IF($C$7,8,0),1,1)</f>
        <v>2572200</v>
      </c>
      <c r="D740" s="4">
        <f ca="1">OFFSET(InputPriceData!C$15,CalculationsAndCharts!$A740+$A$11,IF($C$7,8,0),1,1)</f>
        <v>40.61</v>
      </c>
      <c r="E740" s="4">
        <f ca="1">OFFSET(InputPriceData!D$15,CalculationsAndCharts!$A740+$A$11,IF($C$7,8,0),1,1)</f>
        <v>41.06</v>
      </c>
      <c r="F740" s="4">
        <f ca="1">OFFSET(InputPriceData!E$15,CalculationsAndCharts!$A740+$A$11,IF($C$7,8,0),1,1)</f>
        <v>40.15</v>
      </c>
      <c r="G740" s="4">
        <f ca="1">OFFSET(InputPriceData!F$15,CalculationsAndCharts!$A740+$A$11,IF($C$7,8,0),1,1)</f>
        <v>40.29</v>
      </c>
      <c r="H740" s="133"/>
      <c r="I740" s="133"/>
      <c r="J740" s="37">
        <f t="shared" ca="1" si="221"/>
        <v>2093</v>
      </c>
      <c r="K740" s="124">
        <f t="shared" ca="1" si="222"/>
        <v>-0.11999999999999744</v>
      </c>
      <c r="L740" s="343">
        <f t="shared" ca="1" si="213"/>
        <v>-0.29876067335142847</v>
      </c>
      <c r="M740" s="345">
        <f t="shared" ca="1" si="223"/>
        <v>0.9653157225436082</v>
      </c>
      <c r="N740" s="344">
        <f t="shared" ca="1" si="214"/>
        <v>-0.309495293999971</v>
      </c>
      <c r="O740" s="4"/>
      <c r="P740" s="4"/>
      <c r="Q740" s="3"/>
      <c r="S740" s="4"/>
      <c r="T740" s="4" t="b">
        <f t="shared" ca="1" si="215"/>
        <v>0</v>
      </c>
      <c r="U740" t="b">
        <f t="shared" ca="1" si="216"/>
        <v>0</v>
      </c>
      <c r="W740" s="317" t="b">
        <f t="shared" ca="1" si="217"/>
        <v>0</v>
      </c>
      <c r="X740" s="317" t="b">
        <f t="shared" ca="1" si="224"/>
        <v>0</v>
      </c>
      <c r="Y740" s="317" t="b">
        <f t="shared" ca="1" si="218"/>
        <v>0</v>
      </c>
      <c r="Z740" t="b">
        <f t="shared" ca="1" si="219"/>
        <v>0</v>
      </c>
      <c r="AA740" s="37" t="b">
        <f t="shared" ca="1" si="225"/>
        <v>1</v>
      </c>
      <c r="AB740" t="b">
        <f t="shared" ca="1" si="220"/>
        <v>0</v>
      </c>
      <c r="AD740" t="b">
        <f t="shared" ca="1" si="226"/>
        <v>0</v>
      </c>
      <c r="AE740" s="37" t="b">
        <f t="shared" ca="1" si="227"/>
        <v>1</v>
      </c>
      <c r="AF740" t="b">
        <f t="shared" ca="1" si="228"/>
        <v>0</v>
      </c>
      <c r="AG740" s="317" t="b">
        <f t="shared" ca="1" si="229"/>
        <v>0</v>
      </c>
      <c r="AH740" s="317" t="b">
        <f t="shared" ca="1" si="230"/>
        <v>0</v>
      </c>
      <c r="AI740" s="317" t="b">
        <f t="shared" ca="1" si="231"/>
        <v>0</v>
      </c>
    </row>
    <row r="741" spans="1:35" x14ac:dyDescent="0.25">
      <c r="A741">
        <v>709</v>
      </c>
      <c r="B741" s="169">
        <f ca="1">OFFSET(InputPriceData!B$15,CalculationsAndCharts!$A741+$A$11,0,1,1)</f>
        <v>40813</v>
      </c>
      <c r="C741" s="3">
        <f ca="1">OFFSET(InputPriceData!G$15,CalculationsAndCharts!$A741+$A$11,IF($C$7,8,0),1,1)</f>
        <v>2564400</v>
      </c>
      <c r="D741" s="4">
        <f ca="1">OFFSET(InputPriceData!C$15,CalculationsAndCharts!$A741+$A$11,IF($C$7,8,0),1,1)</f>
        <v>41.33</v>
      </c>
      <c r="E741" s="4">
        <f ca="1">OFFSET(InputPriceData!D$15,CalculationsAndCharts!$A741+$A$11,IF($C$7,8,0),1,1)</f>
        <v>41.44</v>
      </c>
      <c r="F741" s="4">
        <f ca="1">OFFSET(InputPriceData!E$15,CalculationsAndCharts!$A741+$A$11,IF($C$7,8,0),1,1)</f>
        <v>40.36</v>
      </c>
      <c r="G741" s="4">
        <f ca="1">OFFSET(InputPriceData!F$15,CalculationsAndCharts!$A741+$A$11,IF($C$7,8,0),1,1)</f>
        <v>40.57</v>
      </c>
      <c r="H741" s="133"/>
      <c r="I741" s="133"/>
      <c r="J741" s="37">
        <f t="shared" ca="1" si="221"/>
        <v>2092</v>
      </c>
      <c r="K741" s="124">
        <f t="shared" ca="1" si="222"/>
        <v>1.259999999999998</v>
      </c>
      <c r="L741" s="343">
        <f t="shared" ca="1" si="213"/>
        <v>-0.44581940913133766</v>
      </c>
      <c r="M741" s="345">
        <f t="shared" ca="1" si="223"/>
        <v>0.97408246472614346</v>
      </c>
      <c r="N741" s="344">
        <f t="shared" ca="1" si="214"/>
        <v>-0.45768138250664098</v>
      </c>
      <c r="O741" s="4"/>
      <c r="P741" s="4"/>
      <c r="Q741" s="3"/>
      <c r="S741" s="4"/>
      <c r="T741" s="4" t="b">
        <f t="shared" ca="1" si="215"/>
        <v>0</v>
      </c>
      <c r="U741" t="b">
        <f t="shared" ca="1" si="216"/>
        <v>0</v>
      </c>
      <c r="W741" s="317" t="b">
        <f t="shared" ca="1" si="217"/>
        <v>0</v>
      </c>
      <c r="X741" s="317" t="b">
        <f t="shared" ca="1" si="224"/>
        <v>0</v>
      </c>
      <c r="Y741" s="317" t="b">
        <f t="shared" ca="1" si="218"/>
        <v>0</v>
      </c>
      <c r="Z741" t="b">
        <f t="shared" ca="1" si="219"/>
        <v>0</v>
      </c>
      <c r="AA741" s="37" t="b">
        <f t="shared" ca="1" si="225"/>
        <v>1</v>
      </c>
      <c r="AB741" t="b">
        <f t="shared" ca="1" si="220"/>
        <v>0</v>
      </c>
      <c r="AD741" t="b">
        <f t="shared" ca="1" si="226"/>
        <v>0</v>
      </c>
      <c r="AE741" s="37" t="b">
        <f t="shared" ca="1" si="227"/>
        <v>1</v>
      </c>
      <c r="AF741" t="b">
        <f t="shared" ca="1" si="228"/>
        <v>0</v>
      </c>
      <c r="AG741" s="317" t="b">
        <f t="shared" ca="1" si="229"/>
        <v>0</v>
      </c>
      <c r="AH741" s="317" t="b">
        <f t="shared" ca="1" si="230"/>
        <v>0</v>
      </c>
      <c r="AI741" s="317" t="b">
        <f t="shared" ca="1" si="231"/>
        <v>0</v>
      </c>
    </row>
    <row r="742" spans="1:35" x14ac:dyDescent="0.25">
      <c r="A742">
        <v>710</v>
      </c>
      <c r="B742" s="169">
        <f ca="1">OFFSET(InputPriceData!B$15,CalculationsAndCharts!$A742+$A$11,0,1,1)</f>
        <v>40812</v>
      </c>
      <c r="C742" s="3">
        <f ca="1">OFFSET(InputPriceData!G$15,CalculationsAndCharts!$A742+$A$11,IF($C$7,8,0),1,1)</f>
        <v>3738400</v>
      </c>
      <c r="D742" s="4">
        <f ca="1">OFFSET(InputPriceData!C$15,CalculationsAndCharts!$A742+$A$11,IF($C$7,8,0),1,1)</f>
        <v>39.69</v>
      </c>
      <c r="E742" s="4">
        <f ca="1">OFFSET(InputPriceData!D$15,CalculationsAndCharts!$A742+$A$11,IF($C$7,8,0),1,1)</f>
        <v>40.450000000000003</v>
      </c>
      <c r="F742" s="4">
        <f ca="1">OFFSET(InputPriceData!E$15,CalculationsAndCharts!$A742+$A$11,IF($C$7,8,0),1,1)</f>
        <v>39.369999999999997</v>
      </c>
      <c r="G742" s="4">
        <f ca="1">OFFSET(InputPriceData!F$15,CalculationsAndCharts!$A742+$A$11,IF($C$7,8,0),1,1)</f>
        <v>40.409999999999997</v>
      </c>
      <c r="H742" s="133"/>
      <c r="I742" s="133"/>
      <c r="J742" s="37">
        <f t="shared" ca="1" si="221"/>
        <v>2091</v>
      </c>
      <c r="K742" s="124">
        <f t="shared" ca="1" si="222"/>
        <v>1.5799999999999983</v>
      </c>
      <c r="L742" s="343">
        <f t="shared" ca="1" si="213"/>
        <v>-0.5499691663809575</v>
      </c>
      <c r="M742" s="345">
        <f t="shared" ca="1" si="223"/>
        <v>0.98292882414343441</v>
      </c>
      <c r="N742" s="344">
        <f t="shared" ca="1" si="214"/>
        <v>-0.55952084512347455</v>
      </c>
      <c r="O742" s="4"/>
      <c r="P742" s="4"/>
      <c r="Q742" s="3"/>
      <c r="S742" s="4"/>
      <c r="T742" s="4" t="b">
        <f t="shared" ca="1" si="215"/>
        <v>0</v>
      </c>
      <c r="U742" t="b">
        <f t="shared" ca="1" si="216"/>
        <v>0</v>
      </c>
      <c r="W742" s="317" t="b">
        <f t="shared" ca="1" si="217"/>
        <v>0</v>
      </c>
      <c r="X742" s="317" t="b">
        <f t="shared" ca="1" si="224"/>
        <v>0</v>
      </c>
      <c r="Y742" s="317" t="b">
        <f t="shared" ca="1" si="218"/>
        <v>0</v>
      </c>
      <c r="Z742" t="b">
        <f t="shared" ca="1" si="219"/>
        <v>0</v>
      </c>
      <c r="AA742" s="37" t="b">
        <f t="shared" ca="1" si="225"/>
        <v>1</v>
      </c>
      <c r="AB742" t="b">
        <f t="shared" ca="1" si="220"/>
        <v>0</v>
      </c>
      <c r="AD742" t="b">
        <f t="shared" ca="1" si="226"/>
        <v>0</v>
      </c>
      <c r="AE742" s="37" t="b">
        <f t="shared" ca="1" si="227"/>
        <v>1</v>
      </c>
      <c r="AF742" t="b">
        <f t="shared" ca="1" si="228"/>
        <v>0</v>
      </c>
      <c r="AG742" s="317" t="b">
        <f t="shared" ca="1" si="229"/>
        <v>0</v>
      </c>
      <c r="AH742" s="317" t="b">
        <f t="shared" ca="1" si="230"/>
        <v>0</v>
      </c>
      <c r="AI742" s="317" t="b">
        <f t="shared" ca="1" si="231"/>
        <v>0</v>
      </c>
    </row>
    <row r="743" spans="1:35" x14ac:dyDescent="0.25">
      <c r="A743">
        <v>711</v>
      </c>
      <c r="B743" s="169">
        <f ca="1">OFFSET(InputPriceData!B$15,CalculationsAndCharts!$A743+$A$11,0,1,1)</f>
        <v>40809</v>
      </c>
      <c r="C743" s="3">
        <f ca="1">OFFSET(InputPriceData!G$15,CalculationsAndCharts!$A743+$A$11,IF($C$7,8,0),1,1)</f>
        <v>4445300</v>
      </c>
      <c r="D743" s="4">
        <f ca="1">OFFSET(InputPriceData!C$15,CalculationsAndCharts!$A743+$A$11,IF($C$7,8,0),1,1)</f>
        <v>38.83</v>
      </c>
      <c r="E743" s="4">
        <f ca="1">OFFSET(InputPriceData!D$15,CalculationsAndCharts!$A743+$A$11,IF($C$7,8,0),1,1)</f>
        <v>40.03</v>
      </c>
      <c r="F743" s="4">
        <f ca="1">OFFSET(InputPriceData!E$15,CalculationsAndCharts!$A743+$A$11,IF($C$7,8,0),1,1)</f>
        <v>38.79</v>
      </c>
      <c r="G743" s="4">
        <f ca="1">OFFSET(InputPriceData!F$15,CalculationsAndCharts!$A743+$A$11,IF($C$7,8,0),1,1)</f>
        <v>39.31</v>
      </c>
      <c r="H743" s="133"/>
      <c r="I743" s="133"/>
      <c r="J743" s="37">
        <f t="shared" ca="1" si="221"/>
        <v>2090</v>
      </c>
      <c r="K743" s="124">
        <f t="shared" ca="1" si="222"/>
        <v>-0.5</v>
      </c>
      <c r="L743" s="343">
        <f t="shared" ca="1" si="213"/>
        <v>-0.46965489738701499</v>
      </c>
      <c r="M743" s="345">
        <f t="shared" ca="1" si="223"/>
        <v>0.99185552385815778</v>
      </c>
      <c r="N743" s="344">
        <f t="shared" ca="1" si="214"/>
        <v>-0.47351139968463685</v>
      </c>
      <c r="O743" s="4"/>
      <c r="P743" s="4"/>
      <c r="Q743" s="3"/>
      <c r="S743" s="4"/>
      <c r="T743" s="4" t="b">
        <f t="shared" ca="1" si="215"/>
        <v>0</v>
      </c>
      <c r="U743" t="b">
        <f t="shared" ca="1" si="216"/>
        <v>0</v>
      </c>
      <c r="W743" s="317" t="b">
        <f t="shared" ca="1" si="217"/>
        <v>0</v>
      </c>
      <c r="X743" s="317" t="b">
        <f t="shared" ca="1" si="224"/>
        <v>0</v>
      </c>
      <c r="Y743" s="317" t="b">
        <f t="shared" ca="1" si="218"/>
        <v>1</v>
      </c>
      <c r="Z743" t="b">
        <f t="shared" ca="1" si="219"/>
        <v>1</v>
      </c>
      <c r="AA743" s="37" t="b">
        <f t="shared" ca="1" si="225"/>
        <v>1</v>
      </c>
      <c r="AB743" t="b">
        <f t="shared" ca="1" si="220"/>
        <v>0</v>
      </c>
      <c r="AD743" t="b">
        <f t="shared" ca="1" si="226"/>
        <v>1</v>
      </c>
      <c r="AE743" s="37" t="b">
        <f t="shared" ca="1" si="227"/>
        <v>1</v>
      </c>
      <c r="AF743" t="b">
        <f t="shared" ca="1" si="228"/>
        <v>0</v>
      </c>
      <c r="AG743" s="317" t="b">
        <f t="shared" ca="1" si="229"/>
        <v>0</v>
      </c>
      <c r="AH743" s="317" t="b">
        <f t="shared" ca="1" si="230"/>
        <v>0</v>
      </c>
      <c r="AI743" s="317" t="b">
        <f t="shared" ca="1" si="231"/>
        <v>1</v>
      </c>
    </row>
    <row r="744" spans="1:35" x14ac:dyDescent="0.25">
      <c r="A744">
        <v>712</v>
      </c>
      <c r="B744" s="169">
        <f ca="1">OFFSET(InputPriceData!B$15,CalculationsAndCharts!$A744+$A$11,0,1,1)</f>
        <v>40808</v>
      </c>
      <c r="C744" s="3">
        <f ca="1">OFFSET(InputPriceData!G$15,CalculationsAndCharts!$A744+$A$11,IF($C$7,8,0),1,1)</f>
        <v>4604000</v>
      </c>
      <c r="D744" s="4">
        <f ca="1">OFFSET(InputPriceData!C$15,CalculationsAndCharts!$A744+$A$11,IF($C$7,8,0),1,1)</f>
        <v>38.840000000000003</v>
      </c>
      <c r="E744" s="4">
        <f ca="1">OFFSET(InputPriceData!D$15,CalculationsAndCharts!$A744+$A$11,IF($C$7,8,0),1,1)</f>
        <v>39.21</v>
      </c>
      <c r="F744" s="4">
        <f ca="1">OFFSET(InputPriceData!E$15,CalculationsAndCharts!$A744+$A$11,IF($C$7,8,0),1,1)</f>
        <v>38.35</v>
      </c>
      <c r="G744" s="4">
        <f ca="1">OFFSET(InputPriceData!F$15,CalculationsAndCharts!$A744+$A$11,IF($C$7,8,0),1,1)</f>
        <v>38.83</v>
      </c>
      <c r="H744" s="133"/>
      <c r="I744" s="133"/>
      <c r="J744" s="37">
        <f t="shared" ca="1" si="221"/>
        <v>2089</v>
      </c>
      <c r="K744" s="124">
        <f t="shared" ca="1" si="222"/>
        <v>-2.5200000000000031</v>
      </c>
      <c r="L744" s="343">
        <f t="shared" ca="1" si="213"/>
        <v>-0.22002716943476075</v>
      </c>
      <c r="M744" s="345">
        <f t="shared" ca="1" si="223"/>
        <v>1.0008632934996546</v>
      </c>
      <c r="N744" s="344">
        <f t="shared" ca="1" si="214"/>
        <v>-0.21983738524909413</v>
      </c>
      <c r="O744" s="4"/>
      <c r="P744" s="4"/>
      <c r="Q744" s="3"/>
      <c r="S744" s="4"/>
      <c r="T744" s="4" t="b">
        <f t="shared" ca="1" si="215"/>
        <v>0</v>
      </c>
      <c r="U744" t="b">
        <f t="shared" ca="1" si="216"/>
        <v>1</v>
      </c>
      <c r="W744" s="317" t="b">
        <f t="shared" ca="1" si="217"/>
        <v>0</v>
      </c>
      <c r="X744" s="317" t="b">
        <f t="shared" ca="1" si="224"/>
        <v>1</v>
      </c>
      <c r="Y744" s="317" t="b">
        <f t="shared" ca="1" si="218"/>
        <v>0</v>
      </c>
      <c r="Z744" t="b">
        <f t="shared" ca="1" si="219"/>
        <v>0</v>
      </c>
      <c r="AA744" s="37" t="b">
        <f t="shared" ca="1" si="225"/>
        <v>0</v>
      </c>
      <c r="AB744" t="b">
        <f t="shared" ca="1" si="220"/>
        <v>0</v>
      </c>
      <c r="AD744" t="b">
        <f t="shared" ca="1" si="226"/>
        <v>0</v>
      </c>
      <c r="AE744" s="37" t="b">
        <f t="shared" ca="1" si="227"/>
        <v>0</v>
      </c>
      <c r="AF744" t="b">
        <f t="shared" ca="1" si="228"/>
        <v>0</v>
      </c>
      <c r="AG744" s="317" t="b">
        <f t="shared" ca="1" si="229"/>
        <v>0</v>
      </c>
      <c r="AH744" s="317" t="b">
        <f t="shared" ca="1" si="230"/>
        <v>1</v>
      </c>
      <c r="AI744" s="317" t="b">
        <f t="shared" ca="1" si="231"/>
        <v>0</v>
      </c>
    </row>
    <row r="745" spans="1:35" x14ac:dyDescent="0.25">
      <c r="A745">
        <v>713</v>
      </c>
      <c r="B745" s="169">
        <f ca="1">OFFSET(InputPriceData!B$15,CalculationsAndCharts!$A745+$A$11,0,1,1)</f>
        <v>40807</v>
      </c>
      <c r="C745" s="3">
        <f ca="1">OFFSET(InputPriceData!G$15,CalculationsAndCharts!$A745+$A$11,IF($C$7,8,0),1,1)</f>
        <v>2759900</v>
      </c>
      <c r="D745" s="4">
        <f ca="1">OFFSET(InputPriceData!C$15,CalculationsAndCharts!$A745+$A$11,IF($C$7,8,0),1,1)</f>
        <v>41.36</v>
      </c>
      <c r="E745" s="4">
        <f ca="1">OFFSET(InputPriceData!D$15,CalculationsAndCharts!$A745+$A$11,IF($C$7,8,0),1,1)</f>
        <v>41.45</v>
      </c>
      <c r="F745" s="4">
        <f ca="1">OFFSET(InputPriceData!E$15,CalculationsAndCharts!$A745+$A$11,IF($C$7,8,0),1,1)</f>
        <v>39.79</v>
      </c>
      <c r="G745" s="4">
        <f ca="1">OFFSET(InputPriceData!F$15,CalculationsAndCharts!$A745+$A$11,IF($C$7,8,0),1,1)</f>
        <v>39.81</v>
      </c>
      <c r="H745" s="133"/>
      <c r="I745" s="133"/>
      <c r="J745" s="37">
        <f t="shared" ca="1" si="221"/>
        <v>2088</v>
      </c>
      <c r="K745" s="124">
        <f t="shared" ca="1" si="222"/>
        <v>-2.0700000000000003</v>
      </c>
      <c r="L745" s="343">
        <f t="shared" ca="1" si="213"/>
        <v>1.0278436730389489E-2</v>
      </c>
      <c r="M745" s="345">
        <f t="shared" ca="1" si="223"/>
        <v>1.0099528693235666</v>
      </c>
      <c r="N745" s="344">
        <f t="shared" ca="1" si="214"/>
        <v>1.0177144936747047E-2</v>
      </c>
      <c r="O745" s="4"/>
      <c r="P745" s="4"/>
      <c r="Q745" s="3"/>
      <c r="S745" s="4"/>
      <c r="T745" s="4" t="b">
        <f t="shared" ca="1" si="215"/>
        <v>0</v>
      </c>
      <c r="U745" t="b">
        <f t="shared" ca="1" si="216"/>
        <v>0</v>
      </c>
      <c r="W745" s="317" t="b">
        <f t="shared" ca="1" si="217"/>
        <v>0</v>
      </c>
      <c r="X745" s="317" t="b">
        <f t="shared" ca="1" si="224"/>
        <v>1</v>
      </c>
      <c r="Y745" s="317" t="b">
        <f t="shared" ca="1" si="218"/>
        <v>0</v>
      </c>
      <c r="Z745" t="b">
        <f t="shared" ca="1" si="219"/>
        <v>0</v>
      </c>
      <c r="AA745" s="37" t="b">
        <f t="shared" ca="1" si="225"/>
        <v>0</v>
      </c>
      <c r="AB745" t="b">
        <f t="shared" ca="1" si="220"/>
        <v>0</v>
      </c>
      <c r="AD745" t="b">
        <f t="shared" ca="1" si="226"/>
        <v>0</v>
      </c>
      <c r="AE745" s="37" t="b">
        <f t="shared" ca="1" si="227"/>
        <v>0</v>
      </c>
      <c r="AF745" t="b">
        <f t="shared" ca="1" si="228"/>
        <v>0</v>
      </c>
      <c r="AG745" s="317" t="b">
        <f t="shared" ca="1" si="229"/>
        <v>0</v>
      </c>
      <c r="AH745" s="317" t="b">
        <f t="shared" ca="1" si="230"/>
        <v>1</v>
      </c>
      <c r="AI745" s="317" t="b">
        <f t="shared" ca="1" si="231"/>
        <v>0</v>
      </c>
    </row>
    <row r="746" spans="1:35" x14ac:dyDescent="0.25">
      <c r="A746">
        <v>714</v>
      </c>
      <c r="B746" s="169">
        <f ca="1">OFFSET(InputPriceData!B$15,CalculationsAndCharts!$A746+$A$11,0,1,1)</f>
        <v>40806</v>
      </c>
      <c r="C746" s="3">
        <f ca="1">OFFSET(InputPriceData!G$15,CalculationsAndCharts!$A746+$A$11,IF($C$7,8,0),1,1)</f>
        <v>2823800</v>
      </c>
      <c r="D746" s="4">
        <f ca="1">OFFSET(InputPriceData!C$15,CalculationsAndCharts!$A746+$A$11,IF($C$7,8,0),1,1)</f>
        <v>42.05</v>
      </c>
      <c r="E746" s="4">
        <f ca="1">OFFSET(InputPriceData!D$15,CalculationsAndCharts!$A746+$A$11,IF($C$7,8,0),1,1)</f>
        <v>42.1</v>
      </c>
      <c r="F746" s="4">
        <f ca="1">OFFSET(InputPriceData!E$15,CalculationsAndCharts!$A746+$A$11,IF($C$7,8,0),1,1)</f>
        <v>41.28</v>
      </c>
      <c r="G746" s="4">
        <f ca="1">OFFSET(InputPriceData!F$15,CalculationsAndCharts!$A746+$A$11,IF($C$7,8,0),1,1)</f>
        <v>41.35</v>
      </c>
      <c r="H746" s="133"/>
      <c r="I746" s="133"/>
      <c r="J746" s="37">
        <f t="shared" ca="1" si="221"/>
        <v>2087</v>
      </c>
      <c r="K746" s="124">
        <f t="shared" ca="1" si="222"/>
        <v>-0.78000000000000114</v>
      </c>
      <c r="L746" s="343">
        <f t="shared" ca="1" si="213"/>
        <v>8.5363629424883597E-2</v>
      </c>
      <c r="M746" s="345">
        <f t="shared" ca="1" si="223"/>
        <v>1.0191249942720149</v>
      </c>
      <c r="N746" s="344">
        <f t="shared" ca="1" si="214"/>
        <v>8.3761687628769094E-2</v>
      </c>
      <c r="O746" s="4"/>
      <c r="P746" s="4"/>
      <c r="Q746" s="3"/>
      <c r="S746" s="4"/>
      <c r="T746" s="4" t="b">
        <f t="shared" ca="1" si="215"/>
        <v>0</v>
      </c>
      <c r="U746" t="b">
        <f t="shared" ca="1" si="216"/>
        <v>0</v>
      </c>
      <c r="W746" s="317" t="b">
        <f t="shared" ca="1" si="217"/>
        <v>1</v>
      </c>
      <c r="X746" s="317" t="b">
        <f t="shared" ca="1" si="224"/>
        <v>1</v>
      </c>
      <c r="Y746" s="317" t="b">
        <f t="shared" ca="1" si="218"/>
        <v>0</v>
      </c>
      <c r="Z746" t="b">
        <f t="shared" ca="1" si="219"/>
        <v>0</v>
      </c>
      <c r="AA746" s="37" t="b">
        <f t="shared" ca="1" si="225"/>
        <v>0</v>
      </c>
      <c r="AB746" t="b">
        <f t="shared" ca="1" si="220"/>
        <v>1</v>
      </c>
      <c r="AD746" t="b">
        <f t="shared" ca="1" si="226"/>
        <v>0</v>
      </c>
      <c r="AE746" s="37" t="b">
        <f t="shared" ca="1" si="227"/>
        <v>0</v>
      </c>
      <c r="AF746" t="b">
        <f t="shared" ca="1" si="228"/>
        <v>1</v>
      </c>
      <c r="AG746" s="317" t="b">
        <f t="shared" ca="1" si="229"/>
        <v>1</v>
      </c>
      <c r="AH746" s="317" t="b">
        <f t="shared" ca="1" si="230"/>
        <v>1</v>
      </c>
      <c r="AI746" s="317" t="b">
        <f t="shared" ca="1" si="231"/>
        <v>0</v>
      </c>
    </row>
    <row r="747" spans="1:35" x14ac:dyDescent="0.25">
      <c r="A747">
        <v>715</v>
      </c>
      <c r="B747" s="169">
        <f ca="1">OFFSET(InputPriceData!B$15,CalculationsAndCharts!$A747+$A$11,0,1,1)</f>
        <v>40805</v>
      </c>
      <c r="C747" s="3">
        <f ca="1">OFFSET(InputPriceData!G$15,CalculationsAndCharts!$A747+$A$11,IF($C$7,8,0),1,1)</f>
        <v>2891500</v>
      </c>
      <c r="D747" s="4">
        <f ca="1">OFFSET(InputPriceData!C$15,CalculationsAndCharts!$A747+$A$11,IF($C$7,8,0),1,1)</f>
        <v>41.69</v>
      </c>
      <c r="E747" s="4">
        <f ca="1">OFFSET(InputPriceData!D$15,CalculationsAndCharts!$A747+$A$11,IF($C$7,8,0),1,1)</f>
        <v>42</v>
      </c>
      <c r="F747" s="4">
        <f ca="1">OFFSET(InputPriceData!E$15,CalculationsAndCharts!$A747+$A$11,IF($C$7,8,0),1,1)</f>
        <v>41.14</v>
      </c>
      <c r="G747" s="4">
        <f ca="1">OFFSET(InputPriceData!F$15,CalculationsAndCharts!$A747+$A$11,IF($C$7,8,0),1,1)</f>
        <v>41.88</v>
      </c>
      <c r="H747" s="133"/>
      <c r="I747" s="133"/>
      <c r="J747" s="37">
        <f t="shared" ca="1" si="221"/>
        <v>2086</v>
      </c>
      <c r="K747" s="124">
        <f t="shared" ca="1" si="222"/>
        <v>0.31000000000000227</v>
      </c>
      <c r="L747" s="343">
        <f t="shared" ca="1" si="213"/>
        <v>1.6355956521821008E-2</v>
      </c>
      <c r="M747" s="345">
        <f t="shared" ca="1" si="223"/>
        <v>1.0283804180343239</v>
      </c>
      <c r="N747" s="344">
        <f t="shared" ca="1" si="214"/>
        <v>1.5904577950914562E-2</v>
      </c>
      <c r="O747" s="4"/>
      <c r="P747" s="4"/>
      <c r="Q747" s="3"/>
      <c r="S747" s="4"/>
      <c r="T747" s="4" t="b">
        <f t="shared" ca="1" si="215"/>
        <v>1</v>
      </c>
      <c r="U747" t="b">
        <f t="shared" ca="1" si="216"/>
        <v>0</v>
      </c>
      <c r="W747" s="317" t="b">
        <f t="shared" ca="1" si="217"/>
        <v>0</v>
      </c>
      <c r="X747" s="317" t="b">
        <f t="shared" ca="1" si="224"/>
        <v>0</v>
      </c>
      <c r="Y747" s="317" t="b">
        <f t="shared" ca="1" si="218"/>
        <v>0</v>
      </c>
      <c r="Z747" t="b">
        <f t="shared" ca="1" si="219"/>
        <v>0</v>
      </c>
      <c r="AA747" s="37" t="b">
        <f t="shared" ca="1" si="225"/>
        <v>1</v>
      </c>
      <c r="AB747" t="b">
        <f t="shared" ca="1" si="220"/>
        <v>0</v>
      </c>
      <c r="AD747" t="b">
        <f t="shared" ca="1" si="226"/>
        <v>0</v>
      </c>
      <c r="AE747" s="37" t="b">
        <f t="shared" ca="1" si="227"/>
        <v>1</v>
      </c>
      <c r="AF747" t="b">
        <f t="shared" ca="1" si="228"/>
        <v>0</v>
      </c>
      <c r="AG747" s="317" t="b">
        <f t="shared" ca="1" si="229"/>
        <v>0</v>
      </c>
      <c r="AH747" s="317" t="b">
        <f t="shared" ca="1" si="230"/>
        <v>0</v>
      </c>
      <c r="AI747" s="317" t="b">
        <f t="shared" ca="1" si="231"/>
        <v>0</v>
      </c>
    </row>
    <row r="748" spans="1:35" x14ac:dyDescent="0.25">
      <c r="A748">
        <v>716</v>
      </c>
      <c r="B748" s="169">
        <f ca="1">OFFSET(InputPriceData!B$15,CalculationsAndCharts!$A748+$A$11,0,1,1)</f>
        <v>40802</v>
      </c>
      <c r="C748" s="3">
        <f ca="1">OFFSET(InputPriceData!G$15,CalculationsAndCharts!$A748+$A$11,IF($C$7,8,0),1,1)</f>
        <v>3500400</v>
      </c>
      <c r="D748" s="4">
        <f ca="1">OFFSET(InputPriceData!C$15,CalculationsAndCharts!$A748+$A$11,IF($C$7,8,0),1,1)</f>
        <v>41.84</v>
      </c>
      <c r="E748" s="4">
        <f ca="1">OFFSET(InputPriceData!D$15,CalculationsAndCharts!$A748+$A$11,IF($C$7,8,0),1,1)</f>
        <v>42.45</v>
      </c>
      <c r="F748" s="4">
        <f ca="1">OFFSET(InputPriceData!E$15,CalculationsAndCharts!$A748+$A$11,IF($C$7,8,0),1,1)</f>
        <v>41.6</v>
      </c>
      <c r="G748" s="4">
        <f ca="1">OFFSET(InputPriceData!F$15,CalculationsAndCharts!$A748+$A$11,IF($C$7,8,0),1,1)</f>
        <v>42.13</v>
      </c>
      <c r="H748" s="133"/>
      <c r="I748" s="133"/>
      <c r="J748" s="37">
        <f t="shared" ca="1" si="221"/>
        <v>2085</v>
      </c>
      <c r="K748" s="124">
        <f t="shared" ca="1" si="222"/>
        <v>1.0600000000000023</v>
      </c>
      <c r="L748" s="343">
        <f t="shared" ca="1" si="213"/>
        <v>-0.12221457220280296</v>
      </c>
      <c r="M748" s="345">
        <f t="shared" ca="1" si="223"/>
        <v>1.0377198971082986</v>
      </c>
      <c r="N748" s="344">
        <f t="shared" ca="1" si="214"/>
        <v>-0.11777221632096006</v>
      </c>
      <c r="O748" s="4"/>
      <c r="P748" s="4"/>
      <c r="Q748" s="3"/>
      <c r="S748" s="4"/>
      <c r="T748" s="4" t="b">
        <f t="shared" ca="1" si="215"/>
        <v>0</v>
      </c>
      <c r="U748" t="b">
        <f t="shared" ca="1" si="216"/>
        <v>0</v>
      </c>
      <c r="W748" s="317" t="b">
        <f t="shared" ca="1" si="217"/>
        <v>0</v>
      </c>
      <c r="X748" s="317" t="b">
        <f t="shared" ca="1" si="224"/>
        <v>0</v>
      </c>
      <c r="Y748" s="317" t="b">
        <f t="shared" ca="1" si="218"/>
        <v>0</v>
      </c>
      <c r="Z748" t="b">
        <f t="shared" ca="1" si="219"/>
        <v>0</v>
      </c>
      <c r="AA748" s="37" t="b">
        <f t="shared" ca="1" si="225"/>
        <v>1</v>
      </c>
      <c r="AB748" t="b">
        <f t="shared" ca="1" si="220"/>
        <v>0</v>
      </c>
      <c r="AD748" t="b">
        <f t="shared" ca="1" si="226"/>
        <v>0</v>
      </c>
      <c r="AE748" s="37" t="b">
        <f t="shared" ca="1" si="227"/>
        <v>1</v>
      </c>
      <c r="AF748" t="b">
        <f t="shared" ca="1" si="228"/>
        <v>0</v>
      </c>
      <c r="AG748" s="317" t="b">
        <f t="shared" ca="1" si="229"/>
        <v>0</v>
      </c>
      <c r="AH748" s="317" t="b">
        <f t="shared" ca="1" si="230"/>
        <v>0</v>
      </c>
      <c r="AI748" s="317" t="b">
        <f t="shared" ca="1" si="231"/>
        <v>0</v>
      </c>
    </row>
    <row r="749" spans="1:35" x14ac:dyDescent="0.25">
      <c r="A749">
        <v>717</v>
      </c>
      <c r="B749" s="169">
        <f ca="1">OFFSET(InputPriceData!B$15,CalculationsAndCharts!$A749+$A$11,0,1,1)</f>
        <v>40801</v>
      </c>
      <c r="C749" s="3">
        <f ca="1">OFFSET(InputPriceData!G$15,CalculationsAndCharts!$A749+$A$11,IF($C$7,8,0),1,1)</f>
        <v>2690400</v>
      </c>
      <c r="D749" s="4">
        <f ca="1">OFFSET(InputPriceData!C$15,CalculationsAndCharts!$A749+$A$11,IF($C$7,8,0),1,1)</f>
        <v>41.48</v>
      </c>
      <c r="E749" s="4">
        <f ca="1">OFFSET(InputPriceData!D$15,CalculationsAndCharts!$A749+$A$11,IF($C$7,8,0),1,1)</f>
        <v>41.8</v>
      </c>
      <c r="F749" s="4">
        <f ca="1">OFFSET(InputPriceData!E$15,CalculationsAndCharts!$A749+$A$11,IF($C$7,8,0),1,1)</f>
        <v>41.24</v>
      </c>
      <c r="G749" s="4">
        <f ca="1">OFFSET(InputPriceData!F$15,CalculationsAndCharts!$A749+$A$11,IF($C$7,8,0),1,1)</f>
        <v>41.57</v>
      </c>
      <c r="H749" s="133"/>
      <c r="I749" s="133"/>
      <c r="J749" s="37">
        <f t="shared" ca="1" si="221"/>
        <v>2084</v>
      </c>
      <c r="K749" s="124">
        <f t="shared" ca="1" si="222"/>
        <v>0.47999999999999687</v>
      </c>
      <c r="L749" s="343">
        <f t="shared" ca="1" si="213"/>
        <v>-0.23883028555242117</v>
      </c>
      <c r="M749" s="345">
        <f t="shared" ca="1" si="223"/>
        <v>1.047144194862057</v>
      </c>
      <c r="N749" s="344">
        <f t="shared" ca="1" si="214"/>
        <v>-0.22807774394803659</v>
      </c>
      <c r="O749" s="4"/>
      <c r="P749" s="4"/>
      <c r="Q749" s="3"/>
      <c r="S749" s="4"/>
      <c r="T749" s="4" t="b">
        <f t="shared" ca="1" si="215"/>
        <v>0</v>
      </c>
      <c r="U749" t="b">
        <f t="shared" ca="1" si="216"/>
        <v>0</v>
      </c>
      <c r="W749" s="317" t="b">
        <f t="shared" ca="1" si="217"/>
        <v>0</v>
      </c>
      <c r="X749" s="317" t="b">
        <f t="shared" ca="1" si="224"/>
        <v>0</v>
      </c>
      <c r="Y749" s="317" t="b">
        <f t="shared" ca="1" si="218"/>
        <v>0</v>
      </c>
      <c r="Z749" t="b">
        <f t="shared" ca="1" si="219"/>
        <v>0</v>
      </c>
      <c r="AA749" s="37" t="b">
        <f t="shared" ca="1" si="225"/>
        <v>1</v>
      </c>
      <c r="AB749" t="b">
        <f t="shared" ca="1" si="220"/>
        <v>0</v>
      </c>
      <c r="AD749" t="b">
        <f t="shared" ca="1" si="226"/>
        <v>0</v>
      </c>
      <c r="AE749" s="37" t="b">
        <f t="shared" ca="1" si="227"/>
        <v>1</v>
      </c>
      <c r="AF749" t="b">
        <f t="shared" ca="1" si="228"/>
        <v>0</v>
      </c>
      <c r="AG749" s="317" t="b">
        <f t="shared" ca="1" si="229"/>
        <v>0</v>
      </c>
      <c r="AH749" s="317" t="b">
        <f t="shared" ca="1" si="230"/>
        <v>0</v>
      </c>
      <c r="AI749" s="317" t="b">
        <f t="shared" ca="1" si="231"/>
        <v>0</v>
      </c>
    </row>
    <row r="750" spans="1:35" x14ac:dyDescent="0.25">
      <c r="A750">
        <v>718</v>
      </c>
      <c r="B750" s="169">
        <f ca="1">OFFSET(InputPriceData!B$15,CalculationsAndCharts!$A750+$A$11,0,1,1)</f>
        <v>40800</v>
      </c>
      <c r="C750" s="3">
        <f ca="1">OFFSET(InputPriceData!G$15,CalculationsAndCharts!$A750+$A$11,IF($C$7,8,0),1,1)</f>
        <v>3523300</v>
      </c>
      <c r="D750" s="4">
        <f ca="1">OFFSET(InputPriceData!C$15,CalculationsAndCharts!$A750+$A$11,IF($C$7,8,0),1,1)</f>
        <v>41.24</v>
      </c>
      <c r="E750" s="4">
        <f ca="1">OFFSET(InputPriceData!D$15,CalculationsAndCharts!$A750+$A$11,IF($C$7,8,0),1,1)</f>
        <v>41.47</v>
      </c>
      <c r="F750" s="4">
        <f ca="1">OFFSET(InputPriceData!E$15,CalculationsAndCharts!$A750+$A$11,IF($C$7,8,0),1,1)</f>
        <v>40.68</v>
      </c>
      <c r="G750" s="4">
        <f ca="1">OFFSET(InputPriceData!F$15,CalculationsAndCharts!$A750+$A$11,IF($C$7,8,0),1,1)</f>
        <v>41.07</v>
      </c>
      <c r="H750" s="133"/>
      <c r="I750" s="133"/>
      <c r="J750" s="37">
        <f t="shared" ca="1" si="221"/>
        <v>2083</v>
      </c>
      <c r="K750" s="124">
        <f t="shared" ca="1" si="222"/>
        <v>0.13000000000000256</v>
      </c>
      <c r="L750" s="343">
        <f t="shared" ca="1" si="213"/>
        <v>-0.2963721089770438</v>
      </c>
      <c r="M750" s="345">
        <f t="shared" ca="1" si="223"/>
        <v>1.0566540815964249</v>
      </c>
      <c r="N750" s="344">
        <f t="shared" ca="1" si="214"/>
        <v>-0.28048167715329869</v>
      </c>
      <c r="O750" s="4"/>
      <c r="P750" s="4"/>
      <c r="Q750" s="3"/>
      <c r="S750" s="4"/>
      <c r="T750" s="4" t="b">
        <f t="shared" ca="1" si="215"/>
        <v>0</v>
      </c>
      <c r="U750" t="b">
        <f t="shared" ca="1" si="216"/>
        <v>0</v>
      </c>
      <c r="W750" s="317" t="b">
        <f t="shared" ca="1" si="217"/>
        <v>0</v>
      </c>
      <c r="X750" s="317" t="b">
        <f t="shared" ca="1" si="224"/>
        <v>0</v>
      </c>
      <c r="Y750" s="317" t="b">
        <f t="shared" ca="1" si="218"/>
        <v>0</v>
      </c>
      <c r="Z750" t="b">
        <f t="shared" ca="1" si="219"/>
        <v>0</v>
      </c>
      <c r="AA750" s="37" t="b">
        <f t="shared" ca="1" si="225"/>
        <v>1</v>
      </c>
      <c r="AB750" t="b">
        <f t="shared" ca="1" si="220"/>
        <v>0</v>
      </c>
      <c r="AD750" t="b">
        <f t="shared" ca="1" si="226"/>
        <v>0</v>
      </c>
      <c r="AE750" s="37" t="b">
        <f t="shared" ca="1" si="227"/>
        <v>1</v>
      </c>
      <c r="AF750" t="b">
        <f t="shared" ca="1" si="228"/>
        <v>0</v>
      </c>
      <c r="AG750" s="317" t="b">
        <f t="shared" ca="1" si="229"/>
        <v>0</v>
      </c>
      <c r="AH750" s="317" t="b">
        <f t="shared" ca="1" si="230"/>
        <v>0</v>
      </c>
      <c r="AI750" s="317" t="b">
        <f t="shared" ca="1" si="231"/>
        <v>0</v>
      </c>
    </row>
    <row r="751" spans="1:35" x14ac:dyDescent="0.25">
      <c r="A751">
        <v>719</v>
      </c>
      <c r="B751" s="169">
        <f ca="1">OFFSET(InputPriceData!B$15,CalculationsAndCharts!$A751+$A$11,0,1,1)</f>
        <v>40799</v>
      </c>
      <c r="C751" s="3">
        <f ca="1">OFFSET(InputPriceData!G$15,CalculationsAndCharts!$A751+$A$11,IF($C$7,8,0),1,1)</f>
        <v>3449100</v>
      </c>
      <c r="D751" s="4">
        <f ca="1">OFFSET(InputPriceData!C$15,CalculationsAndCharts!$A751+$A$11,IF($C$7,8,0),1,1)</f>
        <v>41.13</v>
      </c>
      <c r="E751" s="4">
        <f ca="1">OFFSET(InputPriceData!D$15,CalculationsAndCharts!$A751+$A$11,IF($C$7,8,0),1,1)</f>
        <v>41.83</v>
      </c>
      <c r="F751" s="4">
        <f ca="1">OFFSET(InputPriceData!E$15,CalculationsAndCharts!$A751+$A$11,IF($C$7,8,0),1,1)</f>
        <v>40.799999999999997</v>
      </c>
      <c r="G751" s="4">
        <f ca="1">OFFSET(InputPriceData!F$15,CalculationsAndCharts!$A751+$A$11,IF($C$7,8,0),1,1)</f>
        <v>41.09</v>
      </c>
      <c r="H751" s="133"/>
      <c r="I751" s="133"/>
      <c r="J751" s="37">
        <f t="shared" ca="1" si="221"/>
        <v>2082</v>
      </c>
      <c r="K751" s="124">
        <f t="shared" ca="1" si="222"/>
        <v>0.45000000000000284</v>
      </c>
      <c r="L751" s="343">
        <f t="shared" ca="1" si="213"/>
        <v>-0.31200286778650776</v>
      </c>
      <c r="M751" s="345">
        <f t="shared" ca="1" si="223"/>
        <v>1.066250334607896</v>
      </c>
      <c r="N751" s="344">
        <f t="shared" ca="1" si="214"/>
        <v>-0.29261690023407499</v>
      </c>
      <c r="O751" s="4"/>
      <c r="P751" s="4"/>
      <c r="Q751" s="3"/>
      <c r="S751" s="4"/>
      <c r="T751" s="4" t="b">
        <f t="shared" ca="1" si="215"/>
        <v>0</v>
      </c>
      <c r="U751" t="b">
        <f t="shared" ca="1" si="216"/>
        <v>0</v>
      </c>
      <c r="W751" s="317" t="b">
        <f t="shared" ca="1" si="217"/>
        <v>0</v>
      </c>
      <c r="X751" s="317" t="b">
        <f t="shared" ca="1" si="224"/>
        <v>0</v>
      </c>
      <c r="Y751" s="317" t="b">
        <f t="shared" ca="1" si="218"/>
        <v>0</v>
      </c>
      <c r="Z751" t="b">
        <f t="shared" ca="1" si="219"/>
        <v>0</v>
      </c>
      <c r="AA751" s="37" t="b">
        <f t="shared" ca="1" si="225"/>
        <v>1</v>
      </c>
      <c r="AB751" t="b">
        <f t="shared" ca="1" si="220"/>
        <v>0</v>
      </c>
      <c r="AD751" t="b">
        <f t="shared" ca="1" si="226"/>
        <v>0</v>
      </c>
      <c r="AE751" s="37" t="b">
        <f t="shared" ca="1" si="227"/>
        <v>1</v>
      </c>
      <c r="AF751" t="b">
        <f t="shared" ca="1" si="228"/>
        <v>0</v>
      </c>
      <c r="AG751" s="317" t="b">
        <f t="shared" ca="1" si="229"/>
        <v>0</v>
      </c>
      <c r="AH751" s="317" t="b">
        <f t="shared" ca="1" si="230"/>
        <v>0</v>
      </c>
      <c r="AI751" s="317" t="b">
        <f t="shared" ca="1" si="231"/>
        <v>0</v>
      </c>
    </row>
    <row r="752" spans="1:35" x14ac:dyDescent="0.25">
      <c r="A752">
        <v>720</v>
      </c>
      <c r="B752" s="169">
        <f ca="1">OFFSET(InputPriceData!B$15,CalculationsAndCharts!$A752+$A$11,0,1,1)</f>
        <v>40798</v>
      </c>
      <c r="C752" s="3">
        <f ca="1">OFFSET(InputPriceData!G$15,CalculationsAndCharts!$A752+$A$11,IF($C$7,8,0),1,1)</f>
        <v>2852200</v>
      </c>
      <c r="D752" s="4">
        <f ca="1">OFFSET(InputPriceData!C$15,CalculationsAndCharts!$A752+$A$11,IF($C$7,8,0),1,1)</f>
        <v>40.270000000000003</v>
      </c>
      <c r="E752" s="4">
        <f ca="1">OFFSET(InputPriceData!D$15,CalculationsAndCharts!$A752+$A$11,IF($C$7,8,0),1,1)</f>
        <v>40.96</v>
      </c>
      <c r="F752" s="4">
        <f ca="1">OFFSET(InputPriceData!E$15,CalculationsAndCharts!$A752+$A$11,IF($C$7,8,0),1,1)</f>
        <v>40.159999999999997</v>
      </c>
      <c r="G752" s="4">
        <f ca="1">OFFSET(InputPriceData!F$15,CalculationsAndCharts!$A752+$A$11,IF($C$7,8,0),1,1)</f>
        <v>40.94</v>
      </c>
      <c r="H752" s="133"/>
      <c r="I752" s="133"/>
      <c r="J752" s="37">
        <f t="shared" ca="1" si="221"/>
        <v>2081</v>
      </c>
      <c r="K752" s="124">
        <f t="shared" ca="1" si="222"/>
        <v>-0.48000000000000398</v>
      </c>
      <c r="L752" s="343">
        <f t="shared" ca="1" si="213"/>
        <v>-0.26220504732761674</v>
      </c>
      <c r="M752" s="345">
        <f t="shared" ca="1" si="223"/>
        <v>1.0759337382521654</v>
      </c>
      <c r="N752" s="344">
        <f t="shared" ca="1" si="214"/>
        <v>-0.24369999564616684</v>
      </c>
      <c r="O752" s="4"/>
      <c r="P752" s="4"/>
      <c r="Q752" s="3"/>
      <c r="S752" s="4"/>
      <c r="T752" s="4" t="b">
        <f t="shared" ca="1" si="215"/>
        <v>0</v>
      </c>
      <c r="U752" t="b">
        <f t="shared" ca="1" si="216"/>
        <v>0</v>
      </c>
      <c r="W752" s="317" t="b">
        <f t="shared" ca="1" si="217"/>
        <v>0</v>
      </c>
      <c r="X752" s="317" t="b">
        <f t="shared" ca="1" si="224"/>
        <v>0</v>
      </c>
      <c r="Y752" s="317" t="b">
        <f t="shared" ca="1" si="218"/>
        <v>0</v>
      </c>
      <c r="Z752" t="b">
        <f t="shared" ca="1" si="219"/>
        <v>0</v>
      </c>
      <c r="AA752" s="37" t="b">
        <f t="shared" ca="1" si="225"/>
        <v>1</v>
      </c>
      <c r="AB752" t="b">
        <f t="shared" ca="1" si="220"/>
        <v>0</v>
      </c>
      <c r="AD752" t="b">
        <f t="shared" ca="1" si="226"/>
        <v>0</v>
      </c>
      <c r="AE752" s="37" t="b">
        <f t="shared" ca="1" si="227"/>
        <v>1</v>
      </c>
      <c r="AF752" t="b">
        <f t="shared" ca="1" si="228"/>
        <v>0</v>
      </c>
      <c r="AG752" s="317" t="b">
        <f t="shared" ca="1" si="229"/>
        <v>0</v>
      </c>
      <c r="AH752" s="317" t="b">
        <f t="shared" ca="1" si="230"/>
        <v>0</v>
      </c>
      <c r="AI752" s="317" t="b">
        <f t="shared" ca="1" si="231"/>
        <v>0</v>
      </c>
    </row>
    <row r="753" spans="1:35" x14ac:dyDescent="0.25">
      <c r="A753">
        <v>721</v>
      </c>
      <c r="B753" s="169">
        <f ca="1">OFFSET(InputPriceData!B$15,CalculationsAndCharts!$A753+$A$11,0,1,1)</f>
        <v>40795</v>
      </c>
      <c r="C753" s="3">
        <f ca="1">OFFSET(InputPriceData!G$15,CalculationsAndCharts!$A753+$A$11,IF($C$7,8,0),1,1)</f>
        <v>2946600</v>
      </c>
      <c r="D753" s="4">
        <f ca="1">OFFSET(InputPriceData!C$15,CalculationsAndCharts!$A753+$A$11,IF($C$7,8,0),1,1)</f>
        <v>41.12</v>
      </c>
      <c r="E753" s="4">
        <f ca="1">OFFSET(InputPriceData!D$15,CalculationsAndCharts!$A753+$A$11,IF($C$7,8,0),1,1)</f>
        <v>41.26</v>
      </c>
      <c r="F753" s="4">
        <f ca="1">OFFSET(InputPriceData!E$15,CalculationsAndCharts!$A753+$A$11,IF($C$7,8,0),1,1)</f>
        <v>40.380000000000003</v>
      </c>
      <c r="G753" s="4">
        <f ca="1">OFFSET(InputPriceData!F$15,CalculationsAndCharts!$A753+$A$11,IF($C$7,8,0),1,1)</f>
        <v>40.64</v>
      </c>
      <c r="H753" s="133"/>
      <c r="I753" s="133"/>
      <c r="J753" s="37">
        <f t="shared" ca="1" si="221"/>
        <v>2080</v>
      </c>
      <c r="K753" s="124">
        <f t="shared" ca="1" si="222"/>
        <v>-1.2000000000000028</v>
      </c>
      <c r="L753" s="343">
        <f t="shared" ca="1" si="213"/>
        <v>-0.15409937459909814</v>
      </c>
      <c r="M753" s="345">
        <f t="shared" ca="1" si="223"/>
        <v>1.0857050840082396</v>
      </c>
      <c r="N753" s="344">
        <f t="shared" ca="1" si="214"/>
        <v>-0.14193483743319071</v>
      </c>
      <c r="O753" s="4"/>
      <c r="P753" s="4"/>
      <c r="Q753" s="3"/>
      <c r="S753" s="4"/>
      <c r="T753" s="4" t="b">
        <f t="shared" ca="1" si="215"/>
        <v>0</v>
      </c>
      <c r="U753" t="b">
        <f t="shared" ca="1" si="216"/>
        <v>0</v>
      </c>
      <c r="W753" s="317" t="b">
        <f t="shared" ca="1" si="217"/>
        <v>0</v>
      </c>
      <c r="X753" s="317" t="b">
        <f t="shared" ca="1" si="224"/>
        <v>0</v>
      </c>
      <c r="Y753" s="317" t="b">
        <f t="shared" ca="1" si="218"/>
        <v>1</v>
      </c>
      <c r="Z753" t="b">
        <f t="shared" ca="1" si="219"/>
        <v>1</v>
      </c>
      <c r="AA753" s="37" t="b">
        <f t="shared" ca="1" si="225"/>
        <v>1</v>
      </c>
      <c r="AB753" t="b">
        <f t="shared" ca="1" si="220"/>
        <v>0</v>
      </c>
      <c r="AD753" t="b">
        <f t="shared" ca="1" si="226"/>
        <v>1</v>
      </c>
      <c r="AE753" s="37" t="b">
        <f t="shared" ca="1" si="227"/>
        <v>1</v>
      </c>
      <c r="AF753" t="b">
        <f t="shared" ca="1" si="228"/>
        <v>0</v>
      </c>
      <c r="AG753" s="317" t="b">
        <f t="shared" ca="1" si="229"/>
        <v>0</v>
      </c>
      <c r="AH753" s="317" t="b">
        <f t="shared" ca="1" si="230"/>
        <v>0</v>
      </c>
      <c r="AI753" s="317" t="b">
        <f t="shared" ca="1" si="231"/>
        <v>1</v>
      </c>
    </row>
    <row r="754" spans="1:35" x14ac:dyDescent="0.25">
      <c r="A754">
        <v>722</v>
      </c>
      <c r="B754" s="169">
        <f ca="1">OFFSET(InputPriceData!B$15,CalculationsAndCharts!$A754+$A$11,0,1,1)</f>
        <v>40794</v>
      </c>
      <c r="C754" s="3">
        <f ca="1">OFFSET(InputPriceData!G$15,CalculationsAndCharts!$A754+$A$11,IF($C$7,8,0),1,1)</f>
        <v>1942900</v>
      </c>
      <c r="D754" s="4">
        <f ca="1">OFFSET(InputPriceData!C$15,CalculationsAndCharts!$A754+$A$11,IF($C$7,8,0),1,1)</f>
        <v>41.7</v>
      </c>
      <c r="E754" s="4">
        <f ca="1">OFFSET(InputPriceData!D$15,CalculationsAndCharts!$A754+$A$11,IF($C$7,8,0),1,1)</f>
        <v>41.95</v>
      </c>
      <c r="F754" s="4">
        <f ca="1">OFFSET(InputPriceData!E$15,CalculationsAndCharts!$A754+$A$11,IF($C$7,8,0),1,1)</f>
        <v>41.39</v>
      </c>
      <c r="G754" s="4">
        <f ca="1">OFFSET(InputPriceData!F$15,CalculationsAndCharts!$A754+$A$11,IF($C$7,8,0),1,1)</f>
        <v>41.42</v>
      </c>
      <c r="H754" s="133"/>
      <c r="I754" s="133"/>
      <c r="J754" s="37">
        <f t="shared" ca="1" si="221"/>
        <v>2079</v>
      </c>
      <c r="K754" s="124">
        <f t="shared" ca="1" si="222"/>
        <v>0.67000000000000171</v>
      </c>
      <c r="L754" s="343">
        <f t="shared" ca="1" si="213"/>
        <v>-7.0040115858770444E-2</v>
      </c>
      <c r="M754" s="345">
        <f t="shared" ca="1" si="223"/>
        <v>1.0955651705431277</v>
      </c>
      <c r="N754" s="344">
        <f t="shared" ca="1" si="214"/>
        <v>-6.3930579158561582E-2</v>
      </c>
      <c r="O754" s="4"/>
      <c r="P754" s="4"/>
      <c r="Q754" s="3"/>
      <c r="S754" s="4"/>
      <c r="T754" s="4" t="b">
        <f t="shared" ca="1" si="215"/>
        <v>0</v>
      </c>
      <c r="U754" t="b">
        <f t="shared" ca="1" si="216"/>
        <v>1</v>
      </c>
      <c r="W754" s="317" t="b">
        <f t="shared" ca="1" si="217"/>
        <v>0</v>
      </c>
      <c r="X754" s="317" t="b">
        <f t="shared" ca="1" si="224"/>
        <v>1</v>
      </c>
      <c r="Y754" s="317" t="b">
        <f t="shared" ca="1" si="218"/>
        <v>0</v>
      </c>
      <c r="Z754" t="b">
        <f t="shared" ca="1" si="219"/>
        <v>0</v>
      </c>
      <c r="AA754" s="37" t="b">
        <f t="shared" ca="1" si="225"/>
        <v>0</v>
      </c>
      <c r="AB754" t="b">
        <f t="shared" ca="1" si="220"/>
        <v>0</v>
      </c>
      <c r="AD754" t="b">
        <f t="shared" ca="1" si="226"/>
        <v>0</v>
      </c>
      <c r="AE754" s="37" t="b">
        <f t="shared" ca="1" si="227"/>
        <v>0</v>
      </c>
      <c r="AF754" t="b">
        <f t="shared" ca="1" si="228"/>
        <v>0</v>
      </c>
      <c r="AG754" s="317" t="b">
        <f t="shared" ca="1" si="229"/>
        <v>0</v>
      </c>
      <c r="AH754" s="317" t="b">
        <f t="shared" ca="1" si="230"/>
        <v>1</v>
      </c>
      <c r="AI754" s="317" t="b">
        <f t="shared" ca="1" si="231"/>
        <v>0</v>
      </c>
    </row>
    <row r="755" spans="1:35" x14ac:dyDescent="0.25">
      <c r="A755">
        <v>723</v>
      </c>
      <c r="B755" s="169">
        <f ca="1">OFFSET(InputPriceData!B$15,CalculationsAndCharts!$A755+$A$11,0,1,1)</f>
        <v>40793</v>
      </c>
      <c r="C755" s="3">
        <f ca="1">OFFSET(InputPriceData!G$15,CalculationsAndCharts!$A755+$A$11,IF($C$7,8,0),1,1)</f>
        <v>1787300</v>
      </c>
      <c r="D755" s="4">
        <f ca="1">OFFSET(InputPriceData!C$15,CalculationsAndCharts!$A755+$A$11,IF($C$7,8,0),1,1)</f>
        <v>41.36</v>
      </c>
      <c r="E755" s="4">
        <f ca="1">OFFSET(InputPriceData!D$15,CalculationsAndCharts!$A755+$A$11,IF($C$7,8,0),1,1)</f>
        <v>42.08</v>
      </c>
      <c r="F755" s="4">
        <f ca="1">OFFSET(InputPriceData!E$15,CalculationsAndCharts!$A755+$A$11,IF($C$7,8,0),1,1)</f>
        <v>41.06</v>
      </c>
      <c r="G755" s="4">
        <f ca="1">OFFSET(InputPriceData!F$15,CalculationsAndCharts!$A755+$A$11,IF($C$7,8,0),1,1)</f>
        <v>41.84</v>
      </c>
      <c r="H755" s="133"/>
      <c r="I755" s="133"/>
      <c r="J755" s="37">
        <f t="shared" ca="1" si="221"/>
        <v>2078</v>
      </c>
      <c r="K755" s="124">
        <f t="shared" ca="1" si="222"/>
        <v>0.57000000000000028</v>
      </c>
      <c r="L755" s="343">
        <f t="shared" ca="1" si="213"/>
        <v>3.7011105120210608E-2</v>
      </c>
      <c r="M755" s="345">
        <f t="shared" ca="1" si="223"/>
        <v>1.1055148037771219</v>
      </c>
      <c r="N755" s="344">
        <f t="shared" ca="1" si="214"/>
        <v>3.347861556784025E-2</v>
      </c>
      <c r="O755" s="4"/>
      <c r="P755" s="4"/>
      <c r="Q755" s="3"/>
      <c r="S755" s="4"/>
      <c r="T755" s="4" t="b">
        <f t="shared" ca="1" si="215"/>
        <v>0</v>
      </c>
      <c r="U755" t="b">
        <f t="shared" ca="1" si="216"/>
        <v>0</v>
      </c>
      <c r="W755" s="317" t="b">
        <f t="shared" ca="1" si="217"/>
        <v>0</v>
      </c>
      <c r="X755" s="317" t="b">
        <f t="shared" ca="1" si="224"/>
        <v>1</v>
      </c>
      <c r="Y755" s="317" t="b">
        <f t="shared" ca="1" si="218"/>
        <v>0</v>
      </c>
      <c r="Z755" t="b">
        <f t="shared" ca="1" si="219"/>
        <v>0</v>
      </c>
      <c r="AA755" s="37" t="b">
        <f t="shared" ca="1" si="225"/>
        <v>0</v>
      </c>
      <c r="AB755" t="b">
        <f t="shared" ca="1" si="220"/>
        <v>0</v>
      </c>
      <c r="AD755" t="b">
        <f t="shared" ca="1" si="226"/>
        <v>0</v>
      </c>
      <c r="AE755" s="37" t="b">
        <f t="shared" ca="1" si="227"/>
        <v>0</v>
      </c>
      <c r="AF755" t="b">
        <f t="shared" ca="1" si="228"/>
        <v>0</v>
      </c>
      <c r="AG755" s="317" t="b">
        <f t="shared" ca="1" si="229"/>
        <v>0</v>
      </c>
      <c r="AH755" s="317" t="b">
        <f t="shared" ca="1" si="230"/>
        <v>1</v>
      </c>
      <c r="AI755" s="317" t="b">
        <f t="shared" ca="1" si="231"/>
        <v>0</v>
      </c>
    </row>
    <row r="756" spans="1:35" x14ac:dyDescent="0.25">
      <c r="A756">
        <v>724</v>
      </c>
      <c r="B756" s="169">
        <f ca="1">OFFSET(InputPriceData!B$15,CalculationsAndCharts!$A756+$A$11,0,1,1)</f>
        <v>40792</v>
      </c>
      <c r="C756" s="3">
        <f ca="1">OFFSET(InputPriceData!G$15,CalculationsAndCharts!$A756+$A$11,IF($C$7,8,0),1,1)</f>
        <v>2492900</v>
      </c>
      <c r="D756" s="4">
        <f ca="1">OFFSET(InputPriceData!C$15,CalculationsAndCharts!$A756+$A$11,IF($C$7,8,0),1,1)</f>
        <v>40.020000000000003</v>
      </c>
      <c r="E756" s="4">
        <f ca="1">OFFSET(InputPriceData!D$15,CalculationsAndCharts!$A756+$A$11,IF($C$7,8,0),1,1)</f>
        <v>40.82</v>
      </c>
      <c r="F756" s="4">
        <f ca="1">OFFSET(InputPriceData!E$15,CalculationsAndCharts!$A756+$A$11,IF($C$7,8,0),1,1)</f>
        <v>40</v>
      </c>
      <c r="G756" s="4">
        <f ca="1">OFFSET(InputPriceData!F$15,CalculationsAndCharts!$A756+$A$11,IF($C$7,8,0),1,1)</f>
        <v>40.75</v>
      </c>
      <c r="H756" s="133"/>
      <c r="I756" s="133"/>
      <c r="J756" s="37">
        <f t="shared" ca="1" si="221"/>
        <v>2077</v>
      </c>
      <c r="K756" s="124">
        <f t="shared" ca="1" si="222"/>
        <v>-1.8100000000000023</v>
      </c>
      <c r="L756" s="343">
        <f t="shared" ca="1" si="213"/>
        <v>0.2757612033337572</v>
      </c>
      <c r="M756" s="345">
        <f t="shared" ca="1" si="223"/>
        <v>1.1155547969496689</v>
      </c>
      <c r="N756" s="344">
        <f t="shared" ca="1" si="214"/>
        <v>0.24719646590897038</v>
      </c>
      <c r="O756" s="4"/>
      <c r="P756" s="4"/>
      <c r="Q756" s="3"/>
      <c r="S756" s="4"/>
      <c r="T756" s="4" t="b">
        <f t="shared" ca="1" si="215"/>
        <v>0</v>
      </c>
      <c r="U756" t="b">
        <f t="shared" ca="1" si="216"/>
        <v>0</v>
      </c>
      <c r="W756" s="317" t="b">
        <f t="shared" ca="1" si="217"/>
        <v>0</v>
      </c>
      <c r="X756" s="317" t="b">
        <f t="shared" ca="1" si="224"/>
        <v>1</v>
      </c>
      <c r="Y756" s="317" t="b">
        <f t="shared" ca="1" si="218"/>
        <v>0</v>
      </c>
      <c r="Z756" t="b">
        <f t="shared" ca="1" si="219"/>
        <v>0</v>
      </c>
      <c r="AA756" s="37" t="b">
        <f t="shared" ca="1" si="225"/>
        <v>0</v>
      </c>
      <c r="AB756" t="b">
        <f t="shared" ca="1" si="220"/>
        <v>0</v>
      </c>
      <c r="AD756" t="b">
        <f t="shared" ca="1" si="226"/>
        <v>0</v>
      </c>
      <c r="AE756" s="37" t="b">
        <f t="shared" ca="1" si="227"/>
        <v>0</v>
      </c>
      <c r="AF756" t="b">
        <f t="shared" ca="1" si="228"/>
        <v>0</v>
      </c>
      <c r="AG756" s="317" t="b">
        <f t="shared" ca="1" si="229"/>
        <v>0</v>
      </c>
      <c r="AH756" s="317" t="b">
        <f t="shared" ca="1" si="230"/>
        <v>1</v>
      </c>
      <c r="AI756" s="317" t="b">
        <f t="shared" ca="1" si="231"/>
        <v>0</v>
      </c>
    </row>
    <row r="757" spans="1:35" x14ac:dyDescent="0.25">
      <c r="A757">
        <v>725</v>
      </c>
      <c r="B757" s="169">
        <f ca="1">OFFSET(InputPriceData!B$15,CalculationsAndCharts!$A757+$A$11,0,1,1)</f>
        <v>40788</v>
      </c>
      <c r="C757" s="3">
        <f ca="1">OFFSET(InputPriceData!G$15,CalculationsAndCharts!$A757+$A$11,IF($C$7,8,0),1,1)</f>
        <v>1740500</v>
      </c>
      <c r="D757" s="4">
        <f ca="1">OFFSET(InputPriceData!C$15,CalculationsAndCharts!$A757+$A$11,IF($C$7,8,0),1,1)</f>
        <v>42.14</v>
      </c>
      <c r="E757" s="4">
        <f ca="1">OFFSET(InputPriceData!D$15,CalculationsAndCharts!$A757+$A$11,IF($C$7,8,0),1,1)</f>
        <v>42.22</v>
      </c>
      <c r="F757" s="4">
        <f ca="1">OFFSET(InputPriceData!E$15,CalculationsAndCharts!$A757+$A$11,IF($C$7,8,0),1,1)</f>
        <v>41.2</v>
      </c>
      <c r="G757" s="4">
        <f ca="1">OFFSET(InputPriceData!F$15,CalculationsAndCharts!$A757+$A$11,IF($C$7,8,0),1,1)</f>
        <v>41.27</v>
      </c>
      <c r="H757" s="133"/>
      <c r="I757" s="133"/>
      <c r="J757" s="37">
        <f t="shared" ca="1" si="221"/>
        <v>2076</v>
      </c>
      <c r="K757" s="124">
        <f t="shared" ca="1" si="222"/>
        <v>-1.9599999999999937</v>
      </c>
      <c r="L757" s="343">
        <f t="shared" ca="1" si="213"/>
        <v>0.53767490106415772</v>
      </c>
      <c r="M757" s="345">
        <f t="shared" ca="1" si="223"/>
        <v>1.1256859706858415</v>
      </c>
      <c r="N757" s="344">
        <f t="shared" ca="1" si="214"/>
        <v>0.47764200235752341</v>
      </c>
      <c r="O757" s="4"/>
      <c r="P757" s="4"/>
      <c r="Q757" s="3"/>
      <c r="S757" s="4"/>
      <c r="T757" s="4" t="b">
        <f t="shared" ca="1" si="215"/>
        <v>0</v>
      </c>
      <c r="U757" t="b">
        <f t="shared" ca="1" si="216"/>
        <v>0</v>
      </c>
      <c r="W757" s="317" t="b">
        <f t="shared" ca="1" si="217"/>
        <v>0</v>
      </c>
      <c r="X757" s="317" t="b">
        <f t="shared" ca="1" si="224"/>
        <v>1</v>
      </c>
      <c r="Y757" s="317" t="b">
        <f t="shared" ca="1" si="218"/>
        <v>0</v>
      </c>
      <c r="Z757" t="b">
        <f t="shared" ca="1" si="219"/>
        <v>0</v>
      </c>
      <c r="AA757" s="37" t="b">
        <f t="shared" ca="1" si="225"/>
        <v>0</v>
      </c>
      <c r="AB757" t="b">
        <f t="shared" ca="1" si="220"/>
        <v>0</v>
      </c>
      <c r="AD757" t="b">
        <f t="shared" ca="1" si="226"/>
        <v>0</v>
      </c>
      <c r="AE757" s="37" t="b">
        <f t="shared" ca="1" si="227"/>
        <v>0</v>
      </c>
      <c r="AF757" t="b">
        <f t="shared" ca="1" si="228"/>
        <v>0</v>
      </c>
      <c r="AG757" s="317" t="b">
        <f t="shared" ca="1" si="229"/>
        <v>0</v>
      </c>
      <c r="AH757" s="317" t="b">
        <f t="shared" ca="1" si="230"/>
        <v>1</v>
      </c>
      <c r="AI757" s="317" t="b">
        <f t="shared" ca="1" si="231"/>
        <v>0</v>
      </c>
    </row>
    <row r="758" spans="1:35" x14ac:dyDescent="0.25">
      <c r="A758">
        <v>726</v>
      </c>
      <c r="B758" s="169">
        <f ca="1">OFFSET(InputPriceData!B$15,CalculationsAndCharts!$A758+$A$11,0,1,1)</f>
        <v>40787</v>
      </c>
      <c r="C758" s="3">
        <f ca="1">OFFSET(InputPriceData!G$15,CalculationsAndCharts!$A758+$A$11,IF($C$7,8,0),1,1)</f>
        <v>2262900</v>
      </c>
      <c r="D758" s="4">
        <f ca="1">OFFSET(InputPriceData!C$15,CalculationsAndCharts!$A758+$A$11,IF($C$7,8,0),1,1)</f>
        <v>43.18</v>
      </c>
      <c r="E758" s="4">
        <f ca="1">OFFSET(InputPriceData!D$15,CalculationsAndCharts!$A758+$A$11,IF($C$7,8,0),1,1)</f>
        <v>43.72</v>
      </c>
      <c r="F758" s="4">
        <f ca="1">OFFSET(InputPriceData!E$15,CalculationsAndCharts!$A758+$A$11,IF($C$7,8,0),1,1)</f>
        <v>42.5</v>
      </c>
      <c r="G758" s="4">
        <f ca="1">OFFSET(InputPriceData!F$15,CalculationsAndCharts!$A758+$A$11,IF($C$7,8,0),1,1)</f>
        <v>42.56</v>
      </c>
      <c r="H758" s="133"/>
      <c r="I758" s="133"/>
      <c r="J758" s="37">
        <f t="shared" ca="1" si="221"/>
        <v>2075</v>
      </c>
      <c r="K758" s="124">
        <f t="shared" ca="1" si="222"/>
        <v>-0.28999999999999915</v>
      </c>
      <c r="L758" s="343">
        <f t="shared" ca="1" si="213"/>
        <v>0.64758182476965809</v>
      </c>
      <c r="M758" s="345">
        <f t="shared" ca="1" si="223"/>
        <v>1.1359091530634122</v>
      </c>
      <c r="N758" s="344">
        <f t="shared" ca="1" si="214"/>
        <v>0.57010001462106963</v>
      </c>
      <c r="O758" s="4"/>
      <c r="P758" s="4"/>
      <c r="Q758" s="3"/>
      <c r="S758" s="4"/>
      <c r="T758" s="4" t="b">
        <f t="shared" ca="1" si="215"/>
        <v>0</v>
      </c>
      <c r="U758" t="b">
        <f t="shared" ca="1" si="216"/>
        <v>0</v>
      </c>
      <c r="W758" s="317" t="b">
        <f t="shared" ca="1" si="217"/>
        <v>0</v>
      </c>
      <c r="X758" s="317" t="b">
        <f t="shared" ca="1" si="224"/>
        <v>1</v>
      </c>
      <c r="Y758" s="317" t="b">
        <f t="shared" ca="1" si="218"/>
        <v>0</v>
      </c>
      <c r="Z758" t="b">
        <f t="shared" ca="1" si="219"/>
        <v>0</v>
      </c>
      <c r="AA758" s="37" t="b">
        <f t="shared" ca="1" si="225"/>
        <v>0</v>
      </c>
      <c r="AB758" t="b">
        <f t="shared" ca="1" si="220"/>
        <v>0</v>
      </c>
      <c r="AD758" t="b">
        <f t="shared" ca="1" si="226"/>
        <v>0</v>
      </c>
      <c r="AE758" s="37" t="b">
        <f t="shared" ca="1" si="227"/>
        <v>0</v>
      </c>
      <c r="AF758" t="b">
        <f t="shared" ca="1" si="228"/>
        <v>0</v>
      </c>
      <c r="AG758" s="317" t="b">
        <f t="shared" ca="1" si="229"/>
        <v>0</v>
      </c>
      <c r="AH758" s="317" t="b">
        <f t="shared" ca="1" si="230"/>
        <v>1</v>
      </c>
      <c r="AI758" s="317" t="b">
        <f t="shared" ca="1" si="231"/>
        <v>0</v>
      </c>
    </row>
    <row r="759" spans="1:35" x14ac:dyDescent="0.25">
      <c r="A759">
        <v>727</v>
      </c>
      <c r="B759" s="169">
        <f ca="1">OFFSET(InputPriceData!B$15,CalculationsAndCharts!$A759+$A$11,0,1,1)</f>
        <v>40786</v>
      </c>
      <c r="C759" s="3">
        <f ca="1">OFFSET(InputPriceData!G$15,CalculationsAndCharts!$A759+$A$11,IF($C$7,8,0),1,1)</f>
        <v>2320100</v>
      </c>
      <c r="D759" s="4">
        <f ca="1">OFFSET(InputPriceData!C$15,CalculationsAndCharts!$A759+$A$11,IF($C$7,8,0),1,1)</f>
        <v>43.21</v>
      </c>
      <c r="E759" s="4">
        <f ca="1">OFFSET(InputPriceData!D$15,CalculationsAndCharts!$A759+$A$11,IF($C$7,8,0),1,1)</f>
        <v>43.64</v>
      </c>
      <c r="F759" s="4">
        <f ca="1">OFFSET(InputPriceData!E$15,CalculationsAndCharts!$A759+$A$11,IF($C$7,8,0),1,1)</f>
        <v>42.95</v>
      </c>
      <c r="G759" s="4">
        <f ca="1">OFFSET(InputPriceData!F$15,CalculationsAndCharts!$A759+$A$11,IF($C$7,8,0),1,1)</f>
        <v>43.23</v>
      </c>
      <c r="H759" s="133"/>
      <c r="I759" s="133"/>
      <c r="J759" s="37">
        <f t="shared" ca="1" si="221"/>
        <v>2074</v>
      </c>
      <c r="K759" s="124">
        <f t="shared" ca="1" si="222"/>
        <v>0.65999999999999659</v>
      </c>
      <c r="L759" s="343">
        <f t="shared" ca="1" si="213"/>
        <v>0.60056389881797101</v>
      </c>
      <c r="M759" s="345">
        <f t="shared" ca="1" si="223"/>
        <v>1.1462251796805372</v>
      </c>
      <c r="N759" s="344">
        <f t="shared" ca="1" si="214"/>
        <v>0.5239493159497276</v>
      </c>
      <c r="O759" s="4"/>
      <c r="P759" s="4"/>
      <c r="Q759" s="3"/>
      <c r="S759" s="4"/>
      <c r="T759" s="4" t="b">
        <f t="shared" ca="1" si="215"/>
        <v>0</v>
      </c>
      <c r="U759" t="b">
        <f t="shared" ca="1" si="216"/>
        <v>0</v>
      </c>
      <c r="W759" s="317" t="b">
        <f t="shared" ca="1" si="217"/>
        <v>0</v>
      </c>
      <c r="X759" s="317" t="b">
        <f t="shared" ca="1" si="224"/>
        <v>1</v>
      </c>
      <c r="Y759" s="317" t="b">
        <f t="shared" ca="1" si="218"/>
        <v>0</v>
      </c>
      <c r="Z759" t="b">
        <f t="shared" ca="1" si="219"/>
        <v>0</v>
      </c>
      <c r="AA759" s="37" t="b">
        <f t="shared" ca="1" si="225"/>
        <v>0</v>
      </c>
      <c r="AB759" t="b">
        <f t="shared" ca="1" si="220"/>
        <v>0</v>
      </c>
      <c r="AD759" t="b">
        <f t="shared" ca="1" si="226"/>
        <v>0</v>
      </c>
      <c r="AE759" s="37" t="b">
        <f t="shared" ca="1" si="227"/>
        <v>0</v>
      </c>
      <c r="AF759" t="b">
        <f t="shared" ca="1" si="228"/>
        <v>0</v>
      </c>
      <c r="AG759" s="317" t="b">
        <f t="shared" ca="1" si="229"/>
        <v>0</v>
      </c>
      <c r="AH759" s="317" t="b">
        <f t="shared" ca="1" si="230"/>
        <v>1</v>
      </c>
      <c r="AI759" s="317" t="b">
        <f t="shared" ca="1" si="231"/>
        <v>0</v>
      </c>
    </row>
    <row r="760" spans="1:35" x14ac:dyDescent="0.25">
      <c r="A760">
        <v>728</v>
      </c>
      <c r="B760" s="169">
        <f ca="1">OFFSET(InputPriceData!B$15,CalculationsAndCharts!$A760+$A$11,0,1,1)</f>
        <v>40785</v>
      </c>
      <c r="C760" s="3">
        <f ca="1">OFFSET(InputPriceData!G$15,CalculationsAndCharts!$A760+$A$11,IF($C$7,8,0),1,1)</f>
        <v>2147600</v>
      </c>
      <c r="D760" s="4">
        <f ca="1">OFFSET(InputPriceData!C$15,CalculationsAndCharts!$A760+$A$11,IF($C$7,8,0),1,1)</f>
        <v>42.5</v>
      </c>
      <c r="E760" s="4">
        <f ca="1">OFFSET(InputPriceData!D$15,CalculationsAndCharts!$A760+$A$11,IF($C$7,8,0),1,1)</f>
        <v>43.08</v>
      </c>
      <c r="F760" s="4">
        <f ca="1">OFFSET(InputPriceData!E$15,CalculationsAndCharts!$A760+$A$11,IF($C$7,8,0),1,1)</f>
        <v>41.92</v>
      </c>
      <c r="G760" s="4">
        <f ca="1">OFFSET(InputPriceData!F$15,CalculationsAndCharts!$A760+$A$11,IF($C$7,8,0),1,1)</f>
        <v>42.85</v>
      </c>
      <c r="H760" s="133"/>
      <c r="I760" s="133"/>
      <c r="J760" s="37">
        <f t="shared" ca="1" si="221"/>
        <v>2073</v>
      </c>
      <c r="K760" s="124">
        <f t="shared" ca="1" si="222"/>
        <v>1.259999999999998</v>
      </c>
      <c r="L760" s="343">
        <f t="shared" ca="1" si="213"/>
        <v>0.47604999599222148</v>
      </c>
      <c r="M760" s="345">
        <f t="shared" ca="1" si="223"/>
        <v>1.1566348937240536</v>
      </c>
      <c r="N760" s="344">
        <f t="shared" ca="1" si="214"/>
        <v>0.41158190763160224</v>
      </c>
      <c r="O760" s="4"/>
      <c r="P760" s="4"/>
      <c r="Q760" s="3"/>
      <c r="S760" s="4"/>
      <c r="T760" s="4" t="b">
        <f t="shared" ca="1" si="215"/>
        <v>0</v>
      </c>
      <c r="U760" t="b">
        <f t="shared" ca="1" si="216"/>
        <v>0</v>
      </c>
      <c r="W760" s="317" t="b">
        <f t="shared" ca="1" si="217"/>
        <v>0</v>
      </c>
      <c r="X760" s="317" t="b">
        <f t="shared" ca="1" si="224"/>
        <v>1</v>
      </c>
      <c r="Y760" s="317" t="b">
        <f t="shared" ca="1" si="218"/>
        <v>0</v>
      </c>
      <c r="Z760" t="b">
        <f t="shared" ca="1" si="219"/>
        <v>0</v>
      </c>
      <c r="AA760" s="37" t="b">
        <f t="shared" ca="1" si="225"/>
        <v>0</v>
      </c>
      <c r="AB760" t="b">
        <f t="shared" ca="1" si="220"/>
        <v>0</v>
      </c>
      <c r="AD760" t="b">
        <f t="shared" ca="1" si="226"/>
        <v>0</v>
      </c>
      <c r="AE760" s="37" t="b">
        <f t="shared" ca="1" si="227"/>
        <v>0</v>
      </c>
      <c r="AF760" t="b">
        <f t="shared" ca="1" si="228"/>
        <v>0</v>
      </c>
      <c r="AG760" s="317" t="b">
        <f t="shared" ca="1" si="229"/>
        <v>0</v>
      </c>
      <c r="AH760" s="317" t="b">
        <f t="shared" ca="1" si="230"/>
        <v>1</v>
      </c>
      <c r="AI760" s="317" t="b">
        <f t="shared" ca="1" si="231"/>
        <v>0</v>
      </c>
    </row>
    <row r="761" spans="1:35" x14ac:dyDescent="0.25">
      <c r="A761">
        <v>729</v>
      </c>
      <c r="B761" s="169">
        <f ca="1">OFFSET(InputPriceData!B$15,CalculationsAndCharts!$A761+$A$11,0,1,1)</f>
        <v>40784</v>
      </c>
      <c r="C761" s="3">
        <f ca="1">OFFSET(InputPriceData!G$15,CalculationsAndCharts!$A761+$A$11,IF($C$7,8,0),1,1)</f>
        <v>2340500</v>
      </c>
      <c r="D761" s="4">
        <f ca="1">OFFSET(InputPriceData!C$15,CalculationsAndCharts!$A761+$A$11,IF($C$7,8,0),1,1)</f>
        <v>42.13</v>
      </c>
      <c r="E761" s="4">
        <f ca="1">OFFSET(InputPriceData!D$15,CalculationsAndCharts!$A761+$A$11,IF($C$7,8,0),1,1)</f>
        <v>42.59</v>
      </c>
      <c r="F761" s="4">
        <f ca="1">OFFSET(InputPriceData!E$15,CalculationsAndCharts!$A761+$A$11,IF($C$7,8,0),1,1)</f>
        <v>41.92</v>
      </c>
      <c r="G761" s="4">
        <f ca="1">OFFSET(InputPriceData!F$15,CalculationsAndCharts!$A761+$A$11,IF($C$7,8,0),1,1)</f>
        <v>42.57</v>
      </c>
      <c r="H761" s="133"/>
      <c r="I761" s="133"/>
      <c r="J761" s="37">
        <f t="shared" ca="1" si="221"/>
        <v>2072</v>
      </c>
      <c r="K761" s="124">
        <f t="shared" ca="1" si="222"/>
        <v>1.6799999999999997</v>
      </c>
      <c r="L761" s="343">
        <f t="shared" ca="1" si="213"/>
        <v>0.34152423510581531</v>
      </c>
      <c r="M761" s="345">
        <f t="shared" ca="1" si="223"/>
        <v>1.1671391460383993</v>
      </c>
      <c r="N761" s="344">
        <f t="shared" ca="1" si="214"/>
        <v>0.29261655413156629</v>
      </c>
      <c r="O761" s="4"/>
      <c r="P761" s="4"/>
      <c r="Q761" s="3"/>
      <c r="S761" s="4"/>
      <c r="T761" s="4" t="b">
        <f t="shared" ca="1" si="215"/>
        <v>0</v>
      </c>
      <c r="U761" t="b">
        <f t="shared" ca="1" si="216"/>
        <v>0</v>
      </c>
      <c r="W761" s="317" t="b">
        <f t="shared" ca="1" si="217"/>
        <v>0</v>
      </c>
      <c r="X761" s="317" t="b">
        <f t="shared" ca="1" si="224"/>
        <v>1</v>
      </c>
      <c r="Y761" s="317" t="b">
        <f t="shared" ca="1" si="218"/>
        <v>0</v>
      </c>
      <c r="Z761" t="b">
        <f t="shared" ca="1" si="219"/>
        <v>0</v>
      </c>
      <c r="AA761" s="37" t="b">
        <f t="shared" ca="1" si="225"/>
        <v>0</v>
      </c>
      <c r="AB761" t="b">
        <f t="shared" ca="1" si="220"/>
        <v>0</v>
      </c>
      <c r="AD761" t="b">
        <f t="shared" ca="1" si="226"/>
        <v>0</v>
      </c>
      <c r="AE761" s="37" t="b">
        <f t="shared" ca="1" si="227"/>
        <v>0</v>
      </c>
      <c r="AF761" t="b">
        <f t="shared" ca="1" si="228"/>
        <v>0</v>
      </c>
      <c r="AG761" s="317" t="b">
        <f t="shared" ca="1" si="229"/>
        <v>0</v>
      </c>
      <c r="AH761" s="317" t="b">
        <f t="shared" ca="1" si="230"/>
        <v>1</v>
      </c>
      <c r="AI761" s="317" t="b">
        <f t="shared" ca="1" si="231"/>
        <v>0</v>
      </c>
    </row>
    <row r="762" spans="1:35" x14ac:dyDescent="0.25">
      <c r="A762">
        <v>730</v>
      </c>
      <c r="B762" s="169">
        <f ca="1">OFFSET(InputPriceData!B$15,CalculationsAndCharts!$A762+$A$11,0,1,1)</f>
        <v>40781</v>
      </c>
      <c r="C762" s="3">
        <f ca="1">OFFSET(InputPriceData!G$15,CalculationsAndCharts!$A762+$A$11,IF($C$7,8,0),1,1)</f>
        <v>2186300</v>
      </c>
      <c r="D762" s="4">
        <f ca="1">OFFSET(InputPriceData!C$15,CalculationsAndCharts!$A762+$A$11,IF($C$7,8,0),1,1)</f>
        <v>40.72</v>
      </c>
      <c r="E762" s="4">
        <f ca="1">OFFSET(InputPriceData!D$15,CalculationsAndCharts!$A762+$A$11,IF($C$7,8,0),1,1)</f>
        <v>41.74</v>
      </c>
      <c r="F762" s="4">
        <f ca="1">OFFSET(InputPriceData!E$15,CalculationsAndCharts!$A762+$A$11,IF($C$7,8,0),1,1)</f>
        <v>40.17</v>
      </c>
      <c r="G762" s="4">
        <f ca="1">OFFSET(InputPriceData!F$15,CalculationsAndCharts!$A762+$A$11,IF($C$7,8,0),1,1)</f>
        <v>41.59</v>
      </c>
      <c r="H762" s="133"/>
      <c r="I762" s="133"/>
      <c r="J762" s="37">
        <f t="shared" ca="1" si="221"/>
        <v>2071</v>
      </c>
      <c r="K762" s="124">
        <f t="shared" ca="1" si="222"/>
        <v>-0.46999999999999886</v>
      </c>
      <c r="L762" s="343">
        <f t="shared" ca="1" si="213"/>
        <v>0.2707967877326935</v>
      </c>
      <c r="M762" s="345">
        <f t="shared" ca="1" si="223"/>
        <v>1.1777387951951557</v>
      </c>
      <c r="N762" s="344">
        <f t="shared" ca="1" si="214"/>
        <v>0.22992941120515731</v>
      </c>
      <c r="O762" s="4"/>
      <c r="P762" s="4"/>
      <c r="Q762" s="3"/>
      <c r="S762" s="4"/>
      <c r="T762" s="4" t="b">
        <f t="shared" ca="1" si="215"/>
        <v>0</v>
      </c>
      <c r="U762" t="b">
        <f t="shared" ca="1" si="216"/>
        <v>0</v>
      </c>
      <c r="W762" s="317" t="b">
        <f t="shared" ca="1" si="217"/>
        <v>0</v>
      </c>
      <c r="X762" s="317" t="b">
        <f t="shared" ca="1" si="224"/>
        <v>1</v>
      </c>
      <c r="Y762" s="317" t="b">
        <f t="shared" ca="1" si="218"/>
        <v>0</v>
      </c>
      <c r="Z762" t="b">
        <f t="shared" ca="1" si="219"/>
        <v>0</v>
      </c>
      <c r="AA762" s="37" t="b">
        <f t="shared" ca="1" si="225"/>
        <v>0</v>
      </c>
      <c r="AB762" t="b">
        <f t="shared" ca="1" si="220"/>
        <v>0</v>
      </c>
      <c r="AD762" t="b">
        <f t="shared" ca="1" si="226"/>
        <v>0</v>
      </c>
      <c r="AE762" s="37" t="b">
        <f t="shared" ca="1" si="227"/>
        <v>0</v>
      </c>
      <c r="AF762" t="b">
        <f t="shared" ca="1" si="228"/>
        <v>0</v>
      </c>
      <c r="AG762" s="317" t="b">
        <f t="shared" ca="1" si="229"/>
        <v>0</v>
      </c>
      <c r="AH762" s="317" t="b">
        <f t="shared" ca="1" si="230"/>
        <v>1</v>
      </c>
      <c r="AI762" s="317" t="b">
        <f t="shared" ca="1" si="231"/>
        <v>0</v>
      </c>
    </row>
    <row r="763" spans="1:35" x14ac:dyDescent="0.25">
      <c r="A763">
        <v>731</v>
      </c>
      <c r="B763" s="169">
        <f ca="1">OFFSET(InputPriceData!B$15,CalculationsAndCharts!$A763+$A$11,0,1,1)</f>
        <v>40780</v>
      </c>
      <c r="C763" s="3">
        <f ca="1">OFFSET(InputPriceData!G$15,CalculationsAndCharts!$A763+$A$11,IF($C$7,8,0),1,1)</f>
        <v>3365800</v>
      </c>
      <c r="D763" s="4">
        <f ca="1">OFFSET(InputPriceData!C$15,CalculationsAndCharts!$A763+$A$11,IF($C$7,8,0),1,1)</f>
        <v>42.21</v>
      </c>
      <c r="E763" s="4">
        <f ca="1">OFFSET(InputPriceData!D$15,CalculationsAndCharts!$A763+$A$11,IF($C$7,8,0),1,1)</f>
        <v>42.34</v>
      </c>
      <c r="F763" s="4">
        <f ca="1">OFFSET(InputPriceData!E$15,CalculationsAndCharts!$A763+$A$11,IF($C$7,8,0),1,1)</f>
        <v>40.770000000000003</v>
      </c>
      <c r="G763" s="4">
        <f ca="1">OFFSET(InputPriceData!F$15,CalculationsAndCharts!$A763+$A$11,IF($C$7,8,0),1,1)</f>
        <v>40.89</v>
      </c>
      <c r="H763" s="133"/>
      <c r="I763" s="133"/>
      <c r="J763" s="37">
        <f t="shared" ca="1" si="221"/>
        <v>2070</v>
      </c>
      <c r="K763" s="124">
        <f t="shared" ca="1" si="222"/>
        <v>-0.15999999999999659</v>
      </c>
      <c r="L763" s="343">
        <f t="shared" ca="1" si="213"/>
        <v>0.20168916126289499</v>
      </c>
      <c r="M763" s="345">
        <f t="shared" ca="1" si="223"/>
        <v>1.1884347075632247</v>
      </c>
      <c r="N763" s="344">
        <f t="shared" ca="1" si="214"/>
        <v>0.16970992178143293</v>
      </c>
      <c r="O763" s="4"/>
      <c r="P763" s="4"/>
      <c r="Q763" s="3"/>
      <c r="S763" s="4"/>
      <c r="T763" s="4" t="b">
        <f t="shared" ca="1" si="215"/>
        <v>0</v>
      </c>
      <c r="U763" t="b">
        <f t="shared" ca="1" si="216"/>
        <v>0</v>
      </c>
      <c r="W763" s="317" t="b">
        <f t="shared" ca="1" si="217"/>
        <v>1</v>
      </c>
      <c r="X763" s="317" t="b">
        <f t="shared" ca="1" si="224"/>
        <v>1</v>
      </c>
      <c r="Y763" s="317" t="b">
        <f t="shared" ca="1" si="218"/>
        <v>0</v>
      </c>
      <c r="Z763" t="b">
        <f t="shared" ca="1" si="219"/>
        <v>0</v>
      </c>
      <c r="AA763" s="37" t="b">
        <f t="shared" ca="1" si="225"/>
        <v>0</v>
      </c>
      <c r="AB763" t="b">
        <f t="shared" ca="1" si="220"/>
        <v>1</v>
      </c>
      <c r="AD763" t="b">
        <f t="shared" ca="1" si="226"/>
        <v>0</v>
      </c>
      <c r="AE763" s="37" t="b">
        <f t="shared" ca="1" si="227"/>
        <v>0</v>
      </c>
      <c r="AF763" t="b">
        <f t="shared" ca="1" si="228"/>
        <v>1</v>
      </c>
      <c r="AG763" s="317" t="b">
        <f t="shared" ca="1" si="229"/>
        <v>1</v>
      </c>
      <c r="AH763" s="317" t="b">
        <f t="shared" ca="1" si="230"/>
        <v>1</v>
      </c>
      <c r="AI763" s="317" t="b">
        <f t="shared" ca="1" si="231"/>
        <v>0</v>
      </c>
    </row>
    <row r="764" spans="1:35" x14ac:dyDescent="0.25">
      <c r="A764">
        <v>732</v>
      </c>
      <c r="B764" s="169">
        <f ca="1">OFFSET(InputPriceData!B$15,CalculationsAndCharts!$A764+$A$11,0,1,1)</f>
        <v>40779</v>
      </c>
      <c r="C764" s="3">
        <f ca="1">OFFSET(InputPriceData!G$15,CalculationsAndCharts!$A764+$A$11,IF($C$7,8,0),1,1)</f>
        <v>3439500</v>
      </c>
      <c r="D764" s="4">
        <f ca="1">OFFSET(InputPriceData!C$15,CalculationsAndCharts!$A764+$A$11,IF($C$7,8,0),1,1)</f>
        <v>41</v>
      </c>
      <c r="E764" s="4">
        <f ca="1">OFFSET(InputPriceData!D$15,CalculationsAndCharts!$A764+$A$11,IF($C$7,8,0),1,1)</f>
        <v>42.17</v>
      </c>
      <c r="F764" s="4">
        <f ca="1">OFFSET(InputPriceData!E$15,CalculationsAndCharts!$A764+$A$11,IF($C$7,8,0),1,1)</f>
        <v>40.909999999999997</v>
      </c>
      <c r="G764" s="4">
        <f ca="1">OFFSET(InputPriceData!F$15,CalculationsAndCharts!$A764+$A$11,IF($C$7,8,0),1,1)</f>
        <v>42.06</v>
      </c>
      <c r="H764" s="133"/>
      <c r="I764" s="133"/>
      <c r="J764" s="37">
        <f t="shared" ca="1" si="221"/>
        <v>2069</v>
      </c>
      <c r="K764" s="124">
        <f t="shared" ca="1" si="222"/>
        <v>2.1300000000000026</v>
      </c>
      <c r="L764" s="343">
        <f t="shared" ca="1" si="213"/>
        <v>3.0272089210496123E-2</v>
      </c>
      <c r="M764" s="345">
        <f t="shared" ca="1" si="223"/>
        <v>1.1992277573796415</v>
      </c>
      <c r="N764" s="344">
        <f t="shared" ca="1" si="214"/>
        <v>2.5242985766641857E-2</v>
      </c>
      <c r="O764" s="4"/>
      <c r="P764" s="4"/>
      <c r="Q764" s="3"/>
      <c r="S764" s="4"/>
      <c r="T764" s="4" t="b">
        <f t="shared" ca="1" si="215"/>
        <v>1</v>
      </c>
      <c r="U764" t="b">
        <f t="shared" ca="1" si="216"/>
        <v>0</v>
      </c>
      <c r="W764" s="317" t="b">
        <f t="shared" ca="1" si="217"/>
        <v>0</v>
      </c>
      <c r="X764" s="317" t="b">
        <f t="shared" ca="1" si="224"/>
        <v>0</v>
      </c>
      <c r="Y764" s="317" t="b">
        <f t="shared" ca="1" si="218"/>
        <v>0</v>
      </c>
      <c r="Z764" t="b">
        <f t="shared" ca="1" si="219"/>
        <v>0</v>
      </c>
      <c r="AA764" s="37" t="b">
        <f t="shared" ca="1" si="225"/>
        <v>1</v>
      </c>
      <c r="AB764" t="b">
        <f t="shared" ca="1" si="220"/>
        <v>0</v>
      </c>
      <c r="AD764" t="b">
        <f t="shared" ca="1" si="226"/>
        <v>0</v>
      </c>
      <c r="AE764" s="37" t="b">
        <f t="shared" ca="1" si="227"/>
        <v>1</v>
      </c>
      <c r="AF764" t="b">
        <f t="shared" ca="1" si="228"/>
        <v>0</v>
      </c>
      <c r="AG764" s="317" t="b">
        <f t="shared" ca="1" si="229"/>
        <v>0</v>
      </c>
      <c r="AH764" s="317" t="b">
        <f t="shared" ca="1" si="230"/>
        <v>0</v>
      </c>
      <c r="AI764" s="317" t="b">
        <f t="shared" ca="1" si="231"/>
        <v>0</v>
      </c>
    </row>
    <row r="765" spans="1:35" x14ac:dyDescent="0.25">
      <c r="A765">
        <v>733</v>
      </c>
      <c r="B765" s="169">
        <f ca="1">OFFSET(InputPriceData!B$15,CalculationsAndCharts!$A765+$A$11,0,1,1)</f>
        <v>40778</v>
      </c>
      <c r="C765" s="3">
        <f ca="1">OFFSET(InputPriceData!G$15,CalculationsAndCharts!$A765+$A$11,IF($C$7,8,0),1,1)</f>
        <v>3256100</v>
      </c>
      <c r="D765" s="4">
        <f ca="1">OFFSET(InputPriceData!C$15,CalculationsAndCharts!$A765+$A$11,IF($C$7,8,0),1,1)</f>
        <v>40.229999999999997</v>
      </c>
      <c r="E765" s="4">
        <f ca="1">OFFSET(InputPriceData!D$15,CalculationsAndCharts!$A765+$A$11,IF($C$7,8,0),1,1)</f>
        <v>41.14</v>
      </c>
      <c r="F765" s="4">
        <f ca="1">OFFSET(InputPriceData!E$15,CalculationsAndCharts!$A765+$A$11,IF($C$7,8,0),1,1)</f>
        <v>40</v>
      </c>
      <c r="G765" s="4">
        <f ca="1">OFFSET(InputPriceData!F$15,CalculationsAndCharts!$A765+$A$11,IF($C$7,8,0),1,1)</f>
        <v>41.05</v>
      </c>
      <c r="H765" s="133"/>
      <c r="I765" s="133"/>
      <c r="J765" s="37">
        <f t="shared" ca="1" si="221"/>
        <v>2068</v>
      </c>
      <c r="K765" s="124">
        <f t="shared" ca="1" si="222"/>
        <v>1.1799999999999997</v>
      </c>
      <c r="L765" s="343">
        <f t="shared" ca="1" si="213"/>
        <v>-0.11938585697907597</v>
      </c>
      <c r="M765" s="345">
        <f t="shared" ca="1" si="223"/>
        <v>1.2101188268210308</v>
      </c>
      <c r="N765" s="344">
        <f t="shared" ca="1" si="214"/>
        <v>-9.8656309060740216E-2</v>
      </c>
      <c r="O765" s="4"/>
      <c r="P765" s="4"/>
      <c r="Q765" s="3"/>
      <c r="S765" s="4"/>
      <c r="T765" s="4" t="b">
        <f t="shared" ca="1" si="215"/>
        <v>0</v>
      </c>
      <c r="U765" t="b">
        <f t="shared" ca="1" si="216"/>
        <v>0</v>
      </c>
      <c r="W765" s="317" t="b">
        <f t="shared" ca="1" si="217"/>
        <v>0</v>
      </c>
      <c r="X765" s="317" t="b">
        <f t="shared" ca="1" si="224"/>
        <v>0</v>
      </c>
      <c r="Y765" s="317" t="b">
        <f t="shared" ca="1" si="218"/>
        <v>0</v>
      </c>
      <c r="Z765" t="b">
        <f t="shared" ca="1" si="219"/>
        <v>0</v>
      </c>
      <c r="AA765" s="37" t="b">
        <f t="shared" ca="1" si="225"/>
        <v>1</v>
      </c>
      <c r="AB765" t="b">
        <f t="shared" ca="1" si="220"/>
        <v>0</v>
      </c>
      <c r="AD765" t="b">
        <f t="shared" ca="1" si="226"/>
        <v>0</v>
      </c>
      <c r="AE765" s="37" t="b">
        <f t="shared" ca="1" si="227"/>
        <v>1</v>
      </c>
      <c r="AF765" t="b">
        <f t="shared" ca="1" si="228"/>
        <v>0</v>
      </c>
      <c r="AG765" s="317" t="b">
        <f t="shared" ca="1" si="229"/>
        <v>0</v>
      </c>
      <c r="AH765" s="317" t="b">
        <f t="shared" ca="1" si="230"/>
        <v>0</v>
      </c>
      <c r="AI765" s="317" t="b">
        <f t="shared" ca="1" si="231"/>
        <v>0</v>
      </c>
    </row>
    <row r="766" spans="1:35" x14ac:dyDescent="0.25">
      <c r="A766">
        <v>734</v>
      </c>
      <c r="B766" s="169">
        <f ca="1">OFFSET(InputPriceData!B$15,CalculationsAndCharts!$A766+$A$11,0,1,1)</f>
        <v>40777</v>
      </c>
      <c r="C766" s="3">
        <f ca="1">OFFSET(InputPriceData!G$15,CalculationsAndCharts!$A766+$A$11,IF($C$7,8,0),1,1)</f>
        <v>3840100</v>
      </c>
      <c r="D766" s="4">
        <f ca="1">OFFSET(InputPriceData!C$15,CalculationsAndCharts!$A766+$A$11,IF($C$7,8,0),1,1)</f>
        <v>40.6</v>
      </c>
      <c r="E766" s="4">
        <f ca="1">OFFSET(InputPriceData!D$15,CalculationsAndCharts!$A766+$A$11,IF($C$7,8,0),1,1)</f>
        <v>40.700000000000003</v>
      </c>
      <c r="F766" s="4">
        <f ca="1">OFFSET(InputPriceData!E$15,CalculationsAndCharts!$A766+$A$11,IF($C$7,8,0),1,1)</f>
        <v>39.85</v>
      </c>
      <c r="G766" s="4">
        <f ca="1">OFFSET(InputPriceData!F$15,CalculationsAndCharts!$A766+$A$11,IF($C$7,8,0),1,1)</f>
        <v>39.93</v>
      </c>
      <c r="H766" s="133"/>
      <c r="I766" s="133"/>
      <c r="J766" s="37">
        <f t="shared" ca="1" si="221"/>
        <v>2067</v>
      </c>
      <c r="K766" s="124">
        <f t="shared" ca="1" si="222"/>
        <v>-0.21999999999999886</v>
      </c>
      <c r="L766" s="343">
        <f t="shared" ca="1" si="213"/>
        <v>-0.13412842980645717</v>
      </c>
      <c r="M766" s="345">
        <f t="shared" ca="1" si="223"/>
        <v>1.2211088060757123</v>
      </c>
      <c r="N766" s="344">
        <f t="shared" ca="1" si="214"/>
        <v>-0.10984150563741069</v>
      </c>
      <c r="O766" s="4"/>
      <c r="P766" s="4"/>
      <c r="Q766" s="3"/>
      <c r="S766" s="4"/>
      <c r="T766" s="4" t="b">
        <f t="shared" ca="1" si="215"/>
        <v>0</v>
      </c>
      <c r="U766" t="b">
        <f t="shared" ca="1" si="216"/>
        <v>0</v>
      </c>
      <c r="W766" s="317" t="b">
        <f t="shared" ca="1" si="217"/>
        <v>0</v>
      </c>
      <c r="X766" s="317" t="b">
        <f t="shared" ca="1" si="224"/>
        <v>0</v>
      </c>
      <c r="Y766" s="317" t="b">
        <f t="shared" ca="1" si="218"/>
        <v>0</v>
      </c>
      <c r="Z766" t="b">
        <f t="shared" ca="1" si="219"/>
        <v>0</v>
      </c>
      <c r="AA766" s="37" t="b">
        <f t="shared" ca="1" si="225"/>
        <v>1</v>
      </c>
      <c r="AB766" t="b">
        <f t="shared" ca="1" si="220"/>
        <v>0</v>
      </c>
      <c r="AD766" t="b">
        <f t="shared" ca="1" si="226"/>
        <v>0</v>
      </c>
      <c r="AE766" s="37" t="b">
        <f t="shared" ca="1" si="227"/>
        <v>1</v>
      </c>
      <c r="AF766" t="b">
        <f t="shared" ca="1" si="228"/>
        <v>0</v>
      </c>
      <c r="AG766" s="317" t="b">
        <f t="shared" ca="1" si="229"/>
        <v>0</v>
      </c>
      <c r="AH766" s="317" t="b">
        <f t="shared" ca="1" si="230"/>
        <v>0</v>
      </c>
      <c r="AI766" s="317" t="b">
        <f t="shared" ca="1" si="231"/>
        <v>0</v>
      </c>
    </row>
    <row r="767" spans="1:35" x14ac:dyDescent="0.25">
      <c r="A767">
        <v>735</v>
      </c>
      <c r="B767" s="169">
        <f ca="1">OFFSET(InputPriceData!B$15,CalculationsAndCharts!$A767+$A$11,0,1,1)</f>
        <v>40774</v>
      </c>
      <c r="C767" s="3">
        <f ca="1">OFFSET(InputPriceData!G$15,CalculationsAndCharts!$A767+$A$11,IF($C$7,8,0),1,1)</f>
        <v>3559900</v>
      </c>
      <c r="D767" s="4">
        <f ca="1">OFFSET(InputPriceData!C$15,CalculationsAndCharts!$A767+$A$11,IF($C$7,8,0),1,1)</f>
        <v>39.67</v>
      </c>
      <c r="E767" s="4">
        <f ca="1">OFFSET(InputPriceData!D$15,CalculationsAndCharts!$A767+$A$11,IF($C$7,8,0),1,1)</f>
        <v>40.58</v>
      </c>
      <c r="F767" s="4">
        <f ca="1">OFFSET(InputPriceData!E$15,CalculationsAndCharts!$A767+$A$11,IF($C$7,8,0),1,1)</f>
        <v>39.659999999999997</v>
      </c>
      <c r="G767" s="4">
        <f ca="1">OFFSET(InputPriceData!F$15,CalculationsAndCharts!$A767+$A$11,IF($C$7,8,0),1,1)</f>
        <v>39.869999999999997</v>
      </c>
      <c r="H767" s="133"/>
      <c r="I767" s="133"/>
      <c r="J767" s="37">
        <f t="shared" ca="1" si="221"/>
        <v>2066</v>
      </c>
      <c r="K767" s="124">
        <f t="shared" ca="1" si="222"/>
        <v>-1.490000000000002</v>
      </c>
      <c r="L767" s="343">
        <f t="shared" ca="1" si="213"/>
        <v>-8.1451739278982221E-2</v>
      </c>
      <c r="M767" s="345">
        <f t="shared" ca="1" si="223"/>
        <v>1.2321985934164603</v>
      </c>
      <c r="N767" s="344">
        <f t="shared" ca="1" si="214"/>
        <v>-6.6102769240423118E-2</v>
      </c>
      <c r="O767" s="4"/>
      <c r="P767" s="4"/>
      <c r="Q767" s="3"/>
      <c r="S767" s="4"/>
      <c r="T767" s="4" t="b">
        <f t="shared" ca="1" si="215"/>
        <v>0</v>
      </c>
      <c r="U767" t="b">
        <f t="shared" ca="1" si="216"/>
        <v>0</v>
      </c>
      <c r="W767" s="317" t="b">
        <f t="shared" ca="1" si="217"/>
        <v>0</v>
      </c>
      <c r="X767" s="317" t="b">
        <f t="shared" ca="1" si="224"/>
        <v>0</v>
      </c>
      <c r="Y767" s="317" t="b">
        <f t="shared" ca="1" si="218"/>
        <v>0</v>
      </c>
      <c r="Z767" t="b">
        <f t="shared" ca="1" si="219"/>
        <v>0</v>
      </c>
      <c r="AA767" s="37" t="b">
        <f t="shared" ca="1" si="225"/>
        <v>1</v>
      </c>
      <c r="AB767" t="b">
        <f t="shared" ca="1" si="220"/>
        <v>0</v>
      </c>
      <c r="AD767" t="b">
        <f t="shared" ca="1" si="226"/>
        <v>0</v>
      </c>
      <c r="AE767" s="37" t="b">
        <f t="shared" ca="1" si="227"/>
        <v>1</v>
      </c>
      <c r="AF767" t="b">
        <f t="shared" ca="1" si="228"/>
        <v>0</v>
      </c>
      <c r="AG767" s="317" t="b">
        <f t="shared" ca="1" si="229"/>
        <v>0</v>
      </c>
      <c r="AH767" s="317" t="b">
        <f t="shared" ca="1" si="230"/>
        <v>0</v>
      </c>
      <c r="AI767" s="317" t="b">
        <f t="shared" ca="1" si="231"/>
        <v>0</v>
      </c>
    </row>
    <row r="768" spans="1:35" x14ac:dyDescent="0.25">
      <c r="A768">
        <v>736</v>
      </c>
      <c r="B768" s="169">
        <f ca="1">OFFSET(InputPriceData!B$15,CalculationsAndCharts!$A768+$A$11,0,1,1)</f>
        <v>40773</v>
      </c>
      <c r="C768" s="3">
        <f ca="1">OFFSET(InputPriceData!G$15,CalculationsAndCharts!$A768+$A$11,IF($C$7,8,0),1,1)</f>
        <v>4670800</v>
      </c>
      <c r="D768" s="4">
        <f ca="1">OFFSET(InputPriceData!C$15,CalculationsAndCharts!$A768+$A$11,IF($C$7,8,0),1,1)</f>
        <v>40.47</v>
      </c>
      <c r="E768" s="4">
        <f ca="1">OFFSET(InputPriceData!D$15,CalculationsAndCharts!$A768+$A$11,IF($C$7,8,0),1,1)</f>
        <v>40.53</v>
      </c>
      <c r="F768" s="4">
        <f ca="1">OFFSET(InputPriceData!E$15,CalculationsAndCharts!$A768+$A$11,IF($C$7,8,0),1,1)</f>
        <v>39.83</v>
      </c>
      <c r="G768" s="4">
        <f ca="1">OFFSET(InputPriceData!F$15,CalculationsAndCharts!$A768+$A$11,IF($C$7,8,0),1,1)</f>
        <v>40.15</v>
      </c>
      <c r="H768" s="133"/>
      <c r="I768" s="133"/>
      <c r="J768" s="37">
        <f t="shared" ca="1" si="221"/>
        <v>2065</v>
      </c>
      <c r="K768" s="124">
        <f t="shared" ca="1" si="222"/>
        <v>-0.75999999999999801</v>
      </c>
      <c r="L768" s="343">
        <f t="shared" ca="1" si="213"/>
        <v>-9.4620223908948586E-2</v>
      </c>
      <c r="M768" s="345">
        <f t="shared" ca="1" si="223"/>
        <v>1.2433890952739257</v>
      </c>
      <c r="N768" s="344">
        <f t="shared" ca="1" si="214"/>
        <v>-7.6098643834497534E-2</v>
      </c>
      <c r="O768" s="4"/>
      <c r="P768" s="4"/>
      <c r="Q768" s="3"/>
      <c r="S768" s="4"/>
      <c r="T768" s="4" t="b">
        <f t="shared" ca="1" si="215"/>
        <v>0</v>
      </c>
      <c r="U768" t="b">
        <f t="shared" ca="1" si="216"/>
        <v>0</v>
      </c>
      <c r="W768" s="317" t="b">
        <f t="shared" ca="1" si="217"/>
        <v>0</v>
      </c>
      <c r="X768" s="317" t="b">
        <f t="shared" ca="1" si="224"/>
        <v>0</v>
      </c>
      <c r="Y768" s="317" t="b">
        <f t="shared" ca="1" si="218"/>
        <v>0</v>
      </c>
      <c r="Z768" t="b">
        <f t="shared" ca="1" si="219"/>
        <v>0</v>
      </c>
      <c r="AA768" s="37" t="b">
        <f t="shared" ca="1" si="225"/>
        <v>1</v>
      </c>
      <c r="AB768" t="b">
        <f t="shared" ca="1" si="220"/>
        <v>0</v>
      </c>
      <c r="AD768" t="b">
        <f t="shared" ca="1" si="226"/>
        <v>0</v>
      </c>
      <c r="AE768" s="37" t="b">
        <f t="shared" ca="1" si="227"/>
        <v>1</v>
      </c>
      <c r="AF768" t="b">
        <f t="shared" ca="1" si="228"/>
        <v>0</v>
      </c>
      <c r="AG768" s="317" t="b">
        <f t="shared" ca="1" si="229"/>
        <v>0</v>
      </c>
      <c r="AH768" s="317" t="b">
        <f t="shared" ca="1" si="230"/>
        <v>0</v>
      </c>
      <c r="AI768" s="317" t="b">
        <f t="shared" ca="1" si="231"/>
        <v>0</v>
      </c>
    </row>
    <row r="769" spans="1:35" x14ac:dyDescent="0.25">
      <c r="A769">
        <v>737</v>
      </c>
      <c r="B769" s="169">
        <f ca="1">OFFSET(InputPriceData!B$15,CalculationsAndCharts!$A769+$A$11,0,1,1)</f>
        <v>40772</v>
      </c>
      <c r="C769" s="3">
        <f ca="1">OFFSET(InputPriceData!G$15,CalculationsAndCharts!$A769+$A$11,IF($C$7,8,0),1,1)</f>
        <v>4354200</v>
      </c>
      <c r="D769" s="4">
        <f ca="1">OFFSET(InputPriceData!C$15,CalculationsAndCharts!$A769+$A$11,IF($C$7,8,0),1,1)</f>
        <v>41.11</v>
      </c>
      <c r="E769" s="4">
        <f ca="1">OFFSET(InputPriceData!D$15,CalculationsAndCharts!$A769+$A$11,IF($C$7,8,0),1,1)</f>
        <v>41.55</v>
      </c>
      <c r="F769" s="4">
        <f ca="1">OFFSET(InputPriceData!E$15,CalculationsAndCharts!$A769+$A$11,IF($C$7,8,0),1,1)</f>
        <v>41.06</v>
      </c>
      <c r="G769" s="4">
        <f ca="1">OFFSET(InputPriceData!F$15,CalculationsAndCharts!$A769+$A$11,IF($C$7,8,0),1,1)</f>
        <v>41.36</v>
      </c>
      <c r="H769" s="133"/>
      <c r="I769" s="133"/>
      <c r="J769" s="37">
        <f t="shared" ca="1" si="221"/>
        <v>2064</v>
      </c>
      <c r="K769" s="124">
        <f t="shared" ca="1" si="222"/>
        <v>0.11999999999999744</v>
      </c>
      <c r="L769" s="343">
        <f t="shared" ca="1" si="213"/>
        <v>-0.24210265694052913</v>
      </c>
      <c r="M769" s="345">
        <f t="shared" ca="1" si="223"/>
        <v>1.2546812263107223</v>
      </c>
      <c r="N769" s="344">
        <f t="shared" ca="1" si="214"/>
        <v>-0.19295949589714537</v>
      </c>
      <c r="O769" s="4"/>
      <c r="P769" s="4"/>
      <c r="Q769" s="3"/>
      <c r="S769" s="4"/>
      <c r="T769" s="4" t="b">
        <f t="shared" ca="1" si="215"/>
        <v>0</v>
      </c>
      <c r="U769" t="b">
        <f t="shared" ca="1" si="216"/>
        <v>0</v>
      </c>
      <c r="W769" s="317" t="b">
        <f t="shared" ca="1" si="217"/>
        <v>0</v>
      </c>
      <c r="X769" s="317" t="b">
        <f t="shared" ca="1" si="224"/>
        <v>0</v>
      </c>
      <c r="Y769" s="317" t="b">
        <f t="shared" ca="1" si="218"/>
        <v>0</v>
      </c>
      <c r="Z769" t="b">
        <f t="shared" ca="1" si="219"/>
        <v>0</v>
      </c>
      <c r="AA769" s="37" t="b">
        <f t="shared" ca="1" si="225"/>
        <v>1</v>
      </c>
      <c r="AB769" t="b">
        <f t="shared" ca="1" si="220"/>
        <v>0</v>
      </c>
      <c r="AD769" t="b">
        <f t="shared" ca="1" si="226"/>
        <v>0</v>
      </c>
      <c r="AE769" s="37" t="b">
        <f t="shared" ca="1" si="227"/>
        <v>1</v>
      </c>
      <c r="AF769" t="b">
        <f t="shared" ca="1" si="228"/>
        <v>0</v>
      </c>
      <c r="AG769" s="317" t="b">
        <f t="shared" ca="1" si="229"/>
        <v>0</v>
      </c>
      <c r="AH769" s="317" t="b">
        <f t="shared" ca="1" si="230"/>
        <v>0</v>
      </c>
      <c r="AI769" s="317" t="b">
        <f t="shared" ca="1" si="231"/>
        <v>0</v>
      </c>
    </row>
    <row r="770" spans="1:35" x14ac:dyDescent="0.25">
      <c r="A770">
        <v>738</v>
      </c>
      <c r="B770" s="169">
        <f ca="1">OFFSET(InputPriceData!B$15,CalculationsAndCharts!$A770+$A$11,0,1,1)</f>
        <v>40771</v>
      </c>
      <c r="C770" s="3">
        <f ca="1">OFFSET(InputPriceData!G$15,CalculationsAndCharts!$A770+$A$11,IF($C$7,8,0),1,1)</f>
        <v>3972100</v>
      </c>
      <c r="D770" s="4">
        <f ca="1">OFFSET(InputPriceData!C$15,CalculationsAndCharts!$A770+$A$11,IF($C$7,8,0),1,1)</f>
        <v>40.74</v>
      </c>
      <c r="E770" s="4">
        <f ca="1">OFFSET(InputPriceData!D$15,CalculationsAndCharts!$A770+$A$11,IF($C$7,8,0),1,1)</f>
        <v>41.58</v>
      </c>
      <c r="F770" s="4">
        <f ca="1">OFFSET(InputPriceData!E$15,CalculationsAndCharts!$A770+$A$11,IF($C$7,8,0),1,1)</f>
        <v>40.61</v>
      </c>
      <c r="G770" s="4">
        <f ca="1">OFFSET(InputPriceData!F$15,CalculationsAndCharts!$A770+$A$11,IF($C$7,8,0),1,1)</f>
        <v>40.909999999999997</v>
      </c>
      <c r="H770" s="133"/>
      <c r="I770" s="133"/>
      <c r="J770" s="37">
        <f t="shared" ca="1" si="221"/>
        <v>2063</v>
      </c>
      <c r="K770" s="124">
        <f t="shared" ca="1" si="222"/>
        <v>0.14999999999999858</v>
      </c>
      <c r="L770" s="343">
        <f t="shared" ca="1" si="213"/>
        <v>-0.48166572805863661</v>
      </c>
      <c r="M770" s="345">
        <f t="shared" ca="1" si="223"/>
        <v>1.266075909496188</v>
      </c>
      <c r="N770" s="344">
        <f t="shared" ca="1" si="214"/>
        <v>-0.38043984917958573</v>
      </c>
      <c r="O770" s="4"/>
      <c r="P770" s="4"/>
      <c r="Q770" s="3"/>
      <c r="S770" s="4"/>
      <c r="T770" s="4" t="b">
        <f t="shared" ca="1" si="215"/>
        <v>0</v>
      </c>
      <c r="U770" t="b">
        <f t="shared" ca="1" si="216"/>
        <v>0</v>
      </c>
      <c r="W770" s="317" t="b">
        <f t="shared" ca="1" si="217"/>
        <v>0</v>
      </c>
      <c r="X770" s="317" t="b">
        <f t="shared" ca="1" si="224"/>
        <v>0</v>
      </c>
      <c r="Y770" s="317" t="b">
        <f t="shared" ca="1" si="218"/>
        <v>0</v>
      </c>
      <c r="Z770" t="b">
        <f t="shared" ca="1" si="219"/>
        <v>0</v>
      </c>
      <c r="AA770" s="37" t="b">
        <f t="shared" ca="1" si="225"/>
        <v>1</v>
      </c>
      <c r="AB770" t="b">
        <f t="shared" ca="1" si="220"/>
        <v>0</v>
      </c>
      <c r="AD770" t="b">
        <f t="shared" ca="1" si="226"/>
        <v>0</v>
      </c>
      <c r="AE770" s="37" t="b">
        <f t="shared" ca="1" si="227"/>
        <v>1</v>
      </c>
      <c r="AF770" t="b">
        <f t="shared" ca="1" si="228"/>
        <v>0</v>
      </c>
      <c r="AG770" s="317" t="b">
        <f t="shared" ca="1" si="229"/>
        <v>0</v>
      </c>
      <c r="AH770" s="317" t="b">
        <f t="shared" ca="1" si="230"/>
        <v>0</v>
      </c>
      <c r="AI770" s="317" t="b">
        <f t="shared" ca="1" si="231"/>
        <v>0</v>
      </c>
    </row>
    <row r="771" spans="1:35" x14ac:dyDescent="0.25">
      <c r="A771">
        <v>739</v>
      </c>
      <c r="B771" s="169">
        <f ca="1">OFFSET(InputPriceData!B$15,CalculationsAndCharts!$A771+$A$11,0,1,1)</f>
        <v>40770</v>
      </c>
      <c r="C771" s="3">
        <f ca="1">OFFSET(InputPriceData!G$15,CalculationsAndCharts!$A771+$A$11,IF($C$7,8,0),1,1)</f>
        <v>4067000</v>
      </c>
      <c r="D771" s="4">
        <f ca="1">OFFSET(InputPriceData!C$15,CalculationsAndCharts!$A771+$A$11,IF($C$7,8,0),1,1)</f>
        <v>40.99</v>
      </c>
      <c r="E771" s="4">
        <f ca="1">OFFSET(InputPriceData!D$15,CalculationsAndCharts!$A771+$A$11,IF($C$7,8,0),1,1)</f>
        <v>41.37</v>
      </c>
      <c r="F771" s="4">
        <f ca="1">OFFSET(InputPriceData!E$15,CalculationsAndCharts!$A771+$A$11,IF($C$7,8,0),1,1)</f>
        <v>40.69</v>
      </c>
      <c r="G771" s="4">
        <f ca="1">OFFSET(InputPriceData!F$15,CalculationsAndCharts!$A771+$A$11,IF($C$7,8,0),1,1)</f>
        <v>41.24</v>
      </c>
      <c r="H771" s="133"/>
      <c r="I771" s="133"/>
      <c r="J771" s="37">
        <f t="shared" ca="1" si="221"/>
        <v>2062</v>
      </c>
      <c r="K771" s="124">
        <f t="shared" ca="1" si="222"/>
        <v>0.92000000000000171</v>
      </c>
      <c r="L771" s="343">
        <f t="shared" ca="1" si="213"/>
        <v>-0.77923335884482314</v>
      </c>
      <c r="M771" s="345">
        <f t="shared" ca="1" si="223"/>
        <v>1.2775740761818244</v>
      </c>
      <c r="N771" s="344">
        <f t="shared" ca="1" si="214"/>
        <v>-0.6099320371102479</v>
      </c>
      <c r="O771" s="4"/>
      <c r="P771" s="4"/>
      <c r="Q771" s="3"/>
      <c r="S771" s="4"/>
      <c r="T771" s="4" t="b">
        <f t="shared" ca="1" si="215"/>
        <v>0</v>
      </c>
      <c r="U771" t="b">
        <f t="shared" ca="1" si="216"/>
        <v>0</v>
      </c>
      <c r="W771" s="317" t="b">
        <f t="shared" ca="1" si="217"/>
        <v>0</v>
      </c>
      <c r="X771" s="317" t="b">
        <f t="shared" ca="1" si="224"/>
        <v>0</v>
      </c>
      <c r="Y771" s="317" t="b">
        <f t="shared" ca="1" si="218"/>
        <v>0</v>
      </c>
      <c r="Z771" t="b">
        <f t="shared" ca="1" si="219"/>
        <v>0</v>
      </c>
      <c r="AA771" s="37" t="b">
        <f t="shared" ca="1" si="225"/>
        <v>1</v>
      </c>
      <c r="AB771" t="b">
        <f t="shared" ca="1" si="220"/>
        <v>0</v>
      </c>
      <c r="AD771" t="b">
        <f t="shared" ca="1" si="226"/>
        <v>0</v>
      </c>
      <c r="AE771" s="37" t="b">
        <f t="shared" ca="1" si="227"/>
        <v>1</v>
      </c>
      <c r="AF771" t="b">
        <f t="shared" ca="1" si="228"/>
        <v>0</v>
      </c>
      <c r="AG771" s="317" t="b">
        <f t="shared" ca="1" si="229"/>
        <v>0</v>
      </c>
      <c r="AH771" s="317" t="b">
        <f t="shared" ca="1" si="230"/>
        <v>0</v>
      </c>
      <c r="AI771" s="317" t="b">
        <f t="shared" ca="1" si="231"/>
        <v>0</v>
      </c>
    </row>
    <row r="772" spans="1:35" x14ac:dyDescent="0.25">
      <c r="A772">
        <v>740</v>
      </c>
      <c r="B772" s="169">
        <f ca="1">OFFSET(InputPriceData!B$15,CalculationsAndCharts!$A772+$A$11,0,1,1)</f>
        <v>40767</v>
      </c>
      <c r="C772" s="3">
        <f ca="1">OFFSET(InputPriceData!G$15,CalculationsAndCharts!$A772+$A$11,IF($C$7,8,0),1,1)</f>
        <v>4108400</v>
      </c>
      <c r="D772" s="4">
        <f ca="1">OFFSET(InputPriceData!C$15,CalculationsAndCharts!$A772+$A$11,IF($C$7,8,0),1,1)</f>
        <v>40.65</v>
      </c>
      <c r="E772" s="4">
        <f ca="1">OFFSET(InputPriceData!D$15,CalculationsAndCharts!$A772+$A$11,IF($C$7,8,0),1,1)</f>
        <v>40.869999999999997</v>
      </c>
      <c r="F772" s="4">
        <f ca="1">OFFSET(InputPriceData!E$15,CalculationsAndCharts!$A772+$A$11,IF($C$7,8,0),1,1)</f>
        <v>39.94</v>
      </c>
      <c r="G772" s="4">
        <f ca="1">OFFSET(InputPriceData!F$15,CalculationsAndCharts!$A772+$A$11,IF($C$7,8,0),1,1)</f>
        <v>40.76</v>
      </c>
      <c r="H772" s="133"/>
      <c r="I772" s="133"/>
      <c r="J772" s="37">
        <f t="shared" ca="1" si="221"/>
        <v>2061</v>
      </c>
      <c r="K772" s="124">
        <f t="shared" ca="1" si="222"/>
        <v>1.759999999999998</v>
      </c>
      <c r="L772" s="343">
        <f t="shared" ca="1" si="213"/>
        <v>-1.081301399462697</v>
      </c>
      <c r="M772" s="345">
        <f t="shared" ca="1" si="223"/>
        <v>1.2891766661774211</v>
      </c>
      <c r="N772" s="344">
        <f t="shared" ca="1" si="214"/>
        <v>-0.83875346787721372</v>
      </c>
      <c r="O772" s="4"/>
      <c r="P772" s="4"/>
      <c r="Q772" s="3"/>
      <c r="S772" s="4"/>
      <c r="T772" s="4" t="b">
        <f t="shared" ca="1" si="215"/>
        <v>0</v>
      </c>
      <c r="U772" t="b">
        <f t="shared" ca="1" si="216"/>
        <v>0</v>
      </c>
      <c r="W772" s="317" t="b">
        <f t="shared" ca="1" si="217"/>
        <v>0</v>
      </c>
      <c r="X772" s="317" t="b">
        <f t="shared" ca="1" si="224"/>
        <v>0</v>
      </c>
      <c r="Y772" s="317" t="b">
        <f t="shared" ca="1" si="218"/>
        <v>0</v>
      </c>
      <c r="Z772" t="b">
        <f t="shared" ca="1" si="219"/>
        <v>0</v>
      </c>
      <c r="AA772" s="37" t="b">
        <f t="shared" ca="1" si="225"/>
        <v>1</v>
      </c>
      <c r="AB772" t="b">
        <f t="shared" ca="1" si="220"/>
        <v>0</v>
      </c>
      <c r="AD772" t="b">
        <f t="shared" ca="1" si="226"/>
        <v>0</v>
      </c>
      <c r="AE772" s="37" t="b">
        <f t="shared" ca="1" si="227"/>
        <v>1</v>
      </c>
      <c r="AF772" t="b">
        <f t="shared" ca="1" si="228"/>
        <v>0</v>
      </c>
      <c r="AG772" s="317" t="b">
        <f t="shared" ca="1" si="229"/>
        <v>0</v>
      </c>
      <c r="AH772" s="317" t="b">
        <f t="shared" ca="1" si="230"/>
        <v>0</v>
      </c>
      <c r="AI772" s="317" t="b">
        <f t="shared" ca="1" si="231"/>
        <v>0</v>
      </c>
    </row>
    <row r="773" spans="1:35" x14ac:dyDescent="0.25">
      <c r="A773">
        <v>741</v>
      </c>
      <c r="B773" s="169">
        <f ca="1">OFFSET(InputPriceData!B$15,CalculationsAndCharts!$A773+$A$11,0,1,1)</f>
        <v>40766</v>
      </c>
      <c r="C773" s="3">
        <f ca="1">OFFSET(InputPriceData!G$15,CalculationsAndCharts!$A773+$A$11,IF($C$7,8,0),1,1)</f>
        <v>4465700</v>
      </c>
      <c r="D773" s="4">
        <f ca="1">OFFSET(InputPriceData!C$15,CalculationsAndCharts!$A773+$A$11,IF($C$7,8,0),1,1)</f>
        <v>39.270000000000003</v>
      </c>
      <c r="E773" s="4">
        <f ca="1">OFFSET(InputPriceData!D$15,CalculationsAndCharts!$A773+$A$11,IF($C$7,8,0),1,1)</f>
        <v>40.82</v>
      </c>
      <c r="F773" s="4">
        <f ca="1">OFFSET(InputPriceData!E$15,CalculationsAndCharts!$A773+$A$11,IF($C$7,8,0),1,1)</f>
        <v>38.76</v>
      </c>
      <c r="G773" s="4">
        <f ca="1">OFFSET(InputPriceData!F$15,CalculationsAndCharts!$A773+$A$11,IF($C$7,8,0),1,1)</f>
        <v>40.32</v>
      </c>
      <c r="H773" s="133"/>
      <c r="I773" s="133"/>
      <c r="J773" s="37">
        <f t="shared" ca="1" si="221"/>
        <v>2060</v>
      </c>
      <c r="K773" s="124">
        <f t="shared" ca="1" si="222"/>
        <v>-0.85000000000000142</v>
      </c>
      <c r="L773" s="343">
        <f t="shared" ca="1" si="213"/>
        <v>-1.2539892010536886</v>
      </c>
      <c r="M773" s="345">
        <f t="shared" ca="1" si="223"/>
        <v>1.3008846278278721</v>
      </c>
      <c r="N773" s="344">
        <f t="shared" ca="1" si="214"/>
        <v>-0.96395112543340122</v>
      </c>
      <c r="O773" s="4"/>
      <c r="P773" s="4"/>
      <c r="Q773" s="3"/>
      <c r="S773" s="4"/>
      <c r="T773" s="4" t="b">
        <f t="shared" ca="1" si="215"/>
        <v>0</v>
      </c>
      <c r="U773" t="b">
        <f t="shared" ca="1" si="216"/>
        <v>0</v>
      </c>
      <c r="W773" s="317" t="b">
        <f t="shared" ca="1" si="217"/>
        <v>0</v>
      </c>
      <c r="X773" s="317" t="b">
        <f t="shared" ca="1" si="224"/>
        <v>0</v>
      </c>
      <c r="Y773" s="317" t="b">
        <f t="shared" ca="1" si="218"/>
        <v>0</v>
      </c>
      <c r="Z773" t="b">
        <f t="shared" ca="1" si="219"/>
        <v>0</v>
      </c>
      <c r="AA773" s="37" t="b">
        <f t="shared" ca="1" si="225"/>
        <v>1</v>
      </c>
      <c r="AB773" t="b">
        <f t="shared" ca="1" si="220"/>
        <v>0</v>
      </c>
      <c r="AD773" t="b">
        <f t="shared" ca="1" si="226"/>
        <v>0</v>
      </c>
      <c r="AE773" s="37" t="b">
        <f t="shared" ca="1" si="227"/>
        <v>1</v>
      </c>
      <c r="AF773" t="b">
        <f t="shared" ca="1" si="228"/>
        <v>0</v>
      </c>
      <c r="AG773" s="317" t="b">
        <f t="shared" ca="1" si="229"/>
        <v>0</v>
      </c>
      <c r="AH773" s="317" t="b">
        <f t="shared" ca="1" si="230"/>
        <v>0</v>
      </c>
      <c r="AI773" s="317" t="b">
        <f t="shared" ca="1" si="231"/>
        <v>0</v>
      </c>
    </row>
    <row r="774" spans="1:35" x14ac:dyDescent="0.25">
      <c r="A774">
        <v>742</v>
      </c>
      <c r="B774" s="169">
        <f ca="1">OFFSET(InputPriceData!B$15,CalculationsAndCharts!$A774+$A$11,0,1,1)</f>
        <v>40765</v>
      </c>
      <c r="C774" s="3">
        <f ca="1">OFFSET(InputPriceData!G$15,CalculationsAndCharts!$A774+$A$11,IF($C$7,8,0),1,1)</f>
        <v>6525600</v>
      </c>
      <c r="D774" s="4">
        <f ca="1">OFFSET(InputPriceData!C$15,CalculationsAndCharts!$A774+$A$11,IF($C$7,8,0),1,1)</f>
        <v>40.43</v>
      </c>
      <c r="E774" s="4">
        <f ca="1">OFFSET(InputPriceData!D$15,CalculationsAndCharts!$A774+$A$11,IF($C$7,8,0),1,1)</f>
        <v>40.44</v>
      </c>
      <c r="F774" s="4">
        <f ca="1">OFFSET(InputPriceData!E$15,CalculationsAndCharts!$A774+$A$11,IF($C$7,8,0),1,1)</f>
        <v>38.950000000000003</v>
      </c>
      <c r="G774" s="4">
        <f ca="1">OFFSET(InputPriceData!F$15,CalculationsAndCharts!$A774+$A$11,IF($C$7,8,0),1,1)</f>
        <v>39</v>
      </c>
      <c r="H774" s="133"/>
      <c r="I774" s="133"/>
      <c r="J774" s="37">
        <f t="shared" ca="1" si="221"/>
        <v>2059</v>
      </c>
      <c r="K774" s="124">
        <f t="shared" ca="1" si="222"/>
        <v>-0.40999999999999659</v>
      </c>
      <c r="L774" s="343">
        <f t="shared" ca="1" si="213"/>
        <v>-1.3126989180906883</v>
      </c>
      <c r="M774" s="345">
        <f t="shared" ca="1" si="223"/>
        <v>1.3126989180906883</v>
      </c>
      <c r="N774" s="344">
        <f t="shared" ca="1" si="214"/>
        <v>-1</v>
      </c>
      <c r="O774" s="4"/>
      <c r="P774" s="4"/>
      <c r="Q774" s="3"/>
      <c r="S774" s="4"/>
      <c r="T774" s="4" t="b">
        <f t="shared" ca="1" si="215"/>
        <v>0</v>
      </c>
      <c r="U774" t="b">
        <f t="shared" ca="1" si="216"/>
        <v>0</v>
      </c>
      <c r="W774" s="317" t="b">
        <f t="shared" ca="1" si="217"/>
        <v>0</v>
      </c>
      <c r="X774" s="317" t="b">
        <f t="shared" ca="1" si="224"/>
        <v>0</v>
      </c>
      <c r="Y774" s="317" t="b">
        <f t="shared" ca="1" si="218"/>
        <v>0</v>
      </c>
      <c r="Z774" t="b">
        <f t="shared" ca="1" si="219"/>
        <v>0</v>
      </c>
      <c r="AA774" s="37" t="b">
        <f t="shared" ca="1" si="225"/>
        <v>1</v>
      </c>
      <c r="AB774" t="b">
        <f t="shared" ca="1" si="220"/>
        <v>0</v>
      </c>
      <c r="AD774" t="b">
        <f t="shared" ca="1" si="226"/>
        <v>0</v>
      </c>
      <c r="AE774" s="37" t="b">
        <f t="shared" ca="1" si="227"/>
        <v>1</v>
      </c>
      <c r="AF774" t="b">
        <f t="shared" ca="1" si="228"/>
        <v>0</v>
      </c>
      <c r="AG774" s="317" t="b">
        <f t="shared" ca="1" si="229"/>
        <v>0</v>
      </c>
      <c r="AH774" s="317" t="b">
        <f t="shared" ca="1" si="230"/>
        <v>0</v>
      </c>
      <c r="AI774" s="317" t="b">
        <f t="shared" ca="1" si="231"/>
        <v>0</v>
      </c>
    </row>
    <row r="775" spans="1:35" x14ac:dyDescent="0.25">
      <c r="A775">
        <v>743</v>
      </c>
      <c r="B775" s="169">
        <f ca="1">OFFSET(InputPriceData!B$15,CalculationsAndCharts!$A775+$A$11,0,1,1)</f>
        <v>40764</v>
      </c>
      <c r="C775" s="3">
        <f ca="1">OFFSET(InputPriceData!G$15,CalculationsAndCharts!$A775+$A$11,IF($C$7,8,0),1,1)</f>
        <v>7717500</v>
      </c>
      <c r="D775" s="4">
        <f ca="1">OFFSET(InputPriceData!C$15,CalculationsAndCharts!$A775+$A$11,IF($C$7,8,0),1,1)</f>
        <v>39.799999999999997</v>
      </c>
      <c r="E775" s="4">
        <f ca="1">OFFSET(InputPriceData!D$15,CalculationsAndCharts!$A775+$A$11,IF($C$7,8,0),1,1)</f>
        <v>41.25</v>
      </c>
      <c r="F775" s="4">
        <f ca="1">OFFSET(InputPriceData!E$15,CalculationsAndCharts!$A775+$A$11,IF($C$7,8,0),1,1)</f>
        <v>39.01</v>
      </c>
      <c r="G775" s="4">
        <f ca="1">OFFSET(InputPriceData!F$15,CalculationsAndCharts!$A775+$A$11,IF($C$7,8,0),1,1)</f>
        <v>41.17</v>
      </c>
      <c r="H775" s="133"/>
      <c r="I775" s="133"/>
      <c r="J775" s="37">
        <f t="shared" ca="1" si="221"/>
        <v>2058</v>
      </c>
      <c r="K775" s="124">
        <f t="shared" ca="1" si="222"/>
        <v>-0.12999999999999545</v>
      </c>
      <c r="L775" s="343">
        <f t="shared" ca="1" si="213"/>
        <v>-1.3201307791829682</v>
      </c>
      <c r="M775" s="345">
        <f t="shared" ca="1" si="223"/>
        <v>1.3201307791829682</v>
      </c>
      <c r="N775" s="344">
        <f t="shared" ca="1" si="214"/>
        <v>-1</v>
      </c>
      <c r="O775" s="4"/>
      <c r="P775" s="4"/>
      <c r="Q775" s="3"/>
      <c r="S775" s="4"/>
      <c r="T775" s="4" t="b">
        <f t="shared" ca="1" si="215"/>
        <v>0</v>
      </c>
      <c r="U775" t="b">
        <f t="shared" ca="1" si="216"/>
        <v>0</v>
      </c>
      <c r="W775" s="317" t="b">
        <f t="shared" ca="1" si="217"/>
        <v>0</v>
      </c>
      <c r="X775" s="317" t="b">
        <f t="shared" ca="1" si="224"/>
        <v>0</v>
      </c>
      <c r="Y775" s="317" t="b">
        <f t="shared" ca="1" si="218"/>
        <v>0</v>
      </c>
      <c r="Z775" t="b">
        <f t="shared" ca="1" si="219"/>
        <v>0</v>
      </c>
      <c r="AA775" s="37" t="b">
        <f t="shared" ca="1" si="225"/>
        <v>1</v>
      </c>
      <c r="AB775" t="b">
        <f t="shared" ca="1" si="220"/>
        <v>0</v>
      </c>
      <c r="AD775" t="b">
        <f t="shared" ca="1" si="226"/>
        <v>0</v>
      </c>
      <c r="AE775" s="37" t="b">
        <f t="shared" ca="1" si="227"/>
        <v>1</v>
      </c>
      <c r="AF775" t="b">
        <f t="shared" ca="1" si="228"/>
        <v>0</v>
      </c>
      <c r="AG775" s="317" t="b">
        <f t="shared" ca="1" si="229"/>
        <v>0</v>
      </c>
      <c r="AH775" s="317" t="b">
        <f t="shared" ca="1" si="230"/>
        <v>0</v>
      </c>
      <c r="AI775" s="317" t="b">
        <f t="shared" ca="1" si="231"/>
        <v>0</v>
      </c>
    </row>
    <row r="776" spans="1:35" x14ac:dyDescent="0.25">
      <c r="A776">
        <v>744</v>
      </c>
      <c r="B776" s="169">
        <f ca="1">OFFSET(InputPriceData!B$15,CalculationsAndCharts!$A776+$A$11,0,1,1)</f>
        <v>40763</v>
      </c>
      <c r="C776" s="3">
        <f ca="1">OFFSET(InputPriceData!G$15,CalculationsAndCharts!$A776+$A$11,IF($C$7,8,0),1,1)</f>
        <v>12302600</v>
      </c>
      <c r="D776" s="4">
        <f ca="1">OFFSET(InputPriceData!C$15,CalculationsAndCharts!$A776+$A$11,IF($C$7,8,0),1,1)</f>
        <v>40.65</v>
      </c>
      <c r="E776" s="4">
        <f ca="1">OFFSET(InputPriceData!D$15,CalculationsAndCharts!$A776+$A$11,IF($C$7,8,0),1,1)</f>
        <v>41.07</v>
      </c>
      <c r="F776" s="4">
        <f ca="1">OFFSET(InputPriceData!E$15,CalculationsAndCharts!$A776+$A$11,IF($C$7,8,0),1,1)</f>
        <v>39.369999999999997</v>
      </c>
      <c r="G776" s="4">
        <f ca="1">OFFSET(InputPriceData!F$15,CalculationsAndCharts!$A776+$A$11,IF($C$7,8,0),1,1)</f>
        <v>39.409999999999997</v>
      </c>
      <c r="H776" s="133"/>
      <c r="I776" s="133"/>
      <c r="J776" s="37">
        <f t="shared" ca="1" si="221"/>
        <v>2057</v>
      </c>
      <c r="K776" s="124">
        <f t="shared" ca="1" si="222"/>
        <v>-1.8000000000000043</v>
      </c>
      <c r="L776" s="343">
        <f t="shared" ca="1" si="213"/>
        <v>-1.2023365001447237</v>
      </c>
      <c r="M776" s="345">
        <f t="shared" ca="1" si="223"/>
        <v>1.2023365001447237</v>
      </c>
      <c r="N776" s="344">
        <f t="shared" ca="1" si="214"/>
        <v>-1</v>
      </c>
      <c r="O776" s="4"/>
      <c r="P776" s="4"/>
      <c r="Q776" s="3"/>
      <c r="S776" s="4"/>
      <c r="T776" s="4" t="b">
        <f t="shared" ca="1" si="215"/>
        <v>0</v>
      </c>
      <c r="U776" t="b">
        <f t="shared" ca="1" si="216"/>
        <v>0</v>
      </c>
      <c r="W776" s="317" t="b">
        <f t="shared" ca="1" si="217"/>
        <v>0</v>
      </c>
      <c r="X776" s="317" t="b">
        <f t="shared" ca="1" si="224"/>
        <v>0</v>
      </c>
      <c r="Y776" s="317" t="b">
        <f t="shared" ca="1" si="218"/>
        <v>0</v>
      </c>
      <c r="Z776" t="b">
        <f t="shared" ca="1" si="219"/>
        <v>0</v>
      </c>
      <c r="AA776" s="37" t="b">
        <f t="shared" ca="1" si="225"/>
        <v>1</v>
      </c>
      <c r="AB776" t="b">
        <f t="shared" ca="1" si="220"/>
        <v>0</v>
      </c>
      <c r="AD776" t="b">
        <f t="shared" ca="1" si="226"/>
        <v>0</v>
      </c>
      <c r="AE776" s="37" t="b">
        <f t="shared" ca="1" si="227"/>
        <v>1</v>
      </c>
      <c r="AF776" t="b">
        <f t="shared" ca="1" si="228"/>
        <v>0</v>
      </c>
      <c r="AG776" s="317" t="b">
        <f t="shared" ca="1" si="229"/>
        <v>0</v>
      </c>
      <c r="AH776" s="317" t="b">
        <f t="shared" ca="1" si="230"/>
        <v>0</v>
      </c>
      <c r="AI776" s="317" t="b">
        <f t="shared" ca="1" si="231"/>
        <v>0</v>
      </c>
    </row>
    <row r="777" spans="1:35" x14ac:dyDescent="0.25">
      <c r="A777">
        <v>745</v>
      </c>
      <c r="B777" s="169">
        <f ca="1">OFFSET(InputPriceData!B$15,CalculationsAndCharts!$A777+$A$11,0,1,1)</f>
        <v>40760</v>
      </c>
      <c r="C777" s="3">
        <f ca="1">OFFSET(InputPriceData!G$15,CalculationsAndCharts!$A777+$A$11,IF($C$7,8,0),1,1)</f>
        <v>10954600</v>
      </c>
      <c r="D777" s="4">
        <f ca="1">OFFSET(InputPriceData!C$15,CalculationsAndCharts!$A777+$A$11,IF($C$7,8,0),1,1)</f>
        <v>41.47</v>
      </c>
      <c r="E777" s="4">
        <f ca="1">OFFSET(InputPriceData!D$15,CalculationsAndCharts!$A777+$A$11,IF($C$7,8,0),1,1)</f>
        <v>41.57</v>
      </c>
      <c r="F777" s="4">
        <f ca="1">OFFSET(InputPriceData!E$15,CalculationsAndCharts!$A777+$A$11,IF($C$7,8,0),1,1)</f>
        <v>40.36</v>
      </c>
      <c r="G777" s="4">
        <f ca="1">OFFSET(InputPriceData!F$15,CalculationsAndCharts!$A777+$A$11,IF($C$7,8,0),1,1)</f>
        <v>41.3</v>
      </c>
      <c r="H777" s="133"/>
      <c r="I777" s="133"/>
      <c r="J777" s="37">
        <f t="shared" ca="1" si="221"/>
        <v>2056</v>
      </c>
      <c r="K777" s="124">
        <f t="shared" ca="1" si="222"/>
        <v>-1.990000000000002</v>
      </c>
      <c r="L777" s="343">
        <f t="shared" ca="1" si="213"/>
        <v>-0.98942153060872184</v>
      </c>
      <c r="M777" s="345">
        <f t="shared" ca="1" si="223"/>
        <v>0.98942153060872184</v>
      </c>
      <c r="N777" s="344">
        <f t="shared" ca="1" si="214"/>
        <v>-1</v>
      </c>
      <c r="O777" s="4"/>
      <c r="P777" s="4"/>
      <c r="Q777" s="3"/>
      <c r="S777" s="4"/>
      <c r="T777" s="4" t="b">
        <f t="shared" ca="1" si="215"/>
        <v>0</v>
      </c>
      <c r="U777" t="b">
        <f t="shared" ca="1" si="216"/>
        <v>0</v>
      </c>
      <c r="W777" s="317" t="b">
        <f t="shared" ca="1" si="217"/>
        <v>0</v>
      </c>
      <c r="X777" s="317" t="b">
        <f t="shared" ca="1" si="224"/>
        <v>0</v>
      </c>
      <c r="Y777" s="317" t="b">
        <f t="shared" ca="1" si="218"/>
        <v>0</v>
      </c>
      <c r="Z777" t="b">
        <f t="shared" ca="1" si="219"/>
        <v>0</v>
      </c>
      <c r="AA777" s="37" t="b">
        <f t="shared" ca="1" si="225"/>
        <v>1</v>
      </c>
      <c r="AB777" t="b">
        <f t="shared" ca="1" si="220"/>
        <v>0</v>
      </c>
      <c r="AD777" t="b">
        <f t="shared" ca="1" si="226"/>
        <v>0</v>
      </c>
      <c r="AE777" s="37" t="b">
        <f t="shared" ca="1" si="227"/>
        <v>1</v>
      </c>
      <c r="AF777" t="b">
        <f t="shared" ca="1" si="228"/>
        <v>0</v>
      </c>
      <c r="AG777" s="317" t="b">
        <f t="shared" ca="1" si="229"/>
        <v>0</v>
      </c>
      <c r="AH777" s="317" t="b">
        <f t="shared" ca="1" si="230"/>
        <v>0</v>
      </c>
      <c r="AI777" s="317" t="b">
        <f t="shared" ca="1" si="231"/>
        <v>0</v>
      </c>
    </row>
    <row r="778" spans="1:35" x14ac:dyDescent="0.25">
      <c r="A778">
        <v>746</v>
      </c>
      <c r="B778" s="169">
        <f ca="1">OFFSET(InputPriceData!B$15,CalculationsAndCharts!$A778+$A$11,0,1,1)</f>
        <v>40759</v>
      </c>
      <c r="C778" s="3">
        <f ca="1">OFFSET(InputPriceData!G$15,CalculationsAndCharts!$A778+$A$11,IF($C$7,8,0),1,1)</f>
        <v>8804200</v>
      </c>
      <c r="D778" s="4">
        <f ca="1">OFFSET(InputPriceData!C$15,CalculationsAndCharts!$A778+$A$11,IF($C$7,8,0),1,1)</f>
        <v>42.99</v>
      </c>
      <c r="E778" s="4">
        <f ca="1">OFFSET(InputPriceData!D$15,CalculationsAndCharts!$A778+$A$11,IF($C$7,8,0),1,1)</f>
        <v>43.15</v>
      </c>
      <c r="F778" s="4">
        <f ca="1">OFFSET(InputPriceData!E$15,CalculationsAndCharts!$A778+$A$11,IF($C$7,8,0),1,1)</f>
        <v>41.14</v>
      </c>
      <c r="G778" s="4">
        <f ca="1">OFFSET(InputPriceData!F$15,CalculationsAndCharts!$A778+$A$11,IF($C$7,8,0),1,1)</f>
        <v>41.21</v>
      </c>
      <c r="H778" s="133"/>
      <c r="I778" s="133"/>
      <c r="J778" s="37">
        <f t="shared" ca="1" si="221"/>
        <v>2055</v>
      </c>
      <c r="K778" s="124">
        <f t="shared" ca="1" si="222"/>
        <v>-2.6700000000000017</v>
      </c>
      <c r="L778" s="343">
        <f t="shared" ca="1" si="213"/>
        <v>-0.76900144512314572</v>
      </c>
      <c r="M778" s="345">
        <f t="shared" ca="1" si="223"/>
        <v>0.80323683538697355</v>
      </c>
      <c r="N778" s="344">
        <f t="shared" ca="1" si="214"/>
        <v>-0.95737821181054983</v>
      </c>
      <c r="O778" s="4"/>
      <c r="P778" s="4"/>
      <c r="Q778" s="3"/>
      <c r="S778" s="4"/>
      <c r="T778" s="4" t="b">
        <f t="shared" ca="1" si="215"/>
        <v>0</v>
      </c>
      <c r="U778" t="b">
        <f t="shared" ca="1" si="216"/>
        <v>0</v>
      </c>
      <c r="W778" s="317" t="b">
        <f t="shared" ca="1" si="217"/>
        <v>0</v>
      </c>
      <c r="X778" s="317" t="b">
        <f t="shared" ca="1" si="224"/>
        <v>0</v>
      </c>
      <c r="Y778" s="317" t="b">
        <f t="shared" ca="1" si="218"/>
        <v>0</v>
      </c>
      <c r="Z778" t="b">
        <f t="shared" ca="1" si="219"/>
        <v>0</v>
      </c>
      <c r="AA778" s="37" t="b">
        <f t="shared" ca="1" si="225"/>
        <v>1</v>
      </c>
      <c r="AB778" t="b">
        <f t="shared" ca="1" si="220"/>
        <v>0</v>
      </c>
      <c r="AD778" t="b">
        <f t="shared" ca="1" si="226"/>
        <v>0</v>
      </c>
      <c r="AE778" s="37" t="b">
        <f t="shared" ca="1" si="227"/>
        <v>1</v>
      </c>
      <c r="AF778" t="b">
        <f t="shared" ca="1" si="228"/>
        <v>0</v>
      </c>
      <c r="AG778" s="317" t="b">
        <f t="shared" ca="1" si="229"/>
        <v>0</v>
      </c>
      <c r="AH778" s="317" t="b">
        <f t="shared" ca="1" si="230"/>
        <v>0</v>
      </c>
      <c r="AI778" s="317" t="b">
        <f t="shared" ca="1" si="231"/>
        <v>0</v>
      </c>
    </row>
    <row r="779" spans="1:35" x14ac:dyDescent="0.25">
      <c r="A779">
        <v>747</v>
      </c>
      <c r="B779" s="169">
        <f ca="1">OFFSET(InputPriceData!B$15,CalculationsAndCharts!$A779+$A$11,0,1,1)</f>
        <v>40758</v>
      </c>
      <c r="C779" s="3">
        <f ca="1">OFFSET(InputPriceData!G$15,CalculationsAndCharts!$A779+$A$11,IF($C$7,8,0),1,1)</f>
        <v>7613300</v>
      </c>
      <c r="D779" s="4">
        <f ca="1">OFFSET(InputPriceData!C$15,CalculationsAndCharts!$A779+$A$11,IF($C$7,8,0),1,1)</f>
        <v>43.92</v>
      </c>
      <c r="E779" s="4">
        <f ca="1">OFFSET(InputPriceData!D$15,CalculationsAndCharts!$A779+$A$11,IF($C$7,8,0),1,1)</f>
        <v>44.03</v>
      </c>
      <c r="F779" s="4">
        <f ca="1">OFFSET(InputPriceData!E$15,CalculationsAndCharts!$A779+$A$11,IF($C$7,8,0),1,1)</f>
        <v>42.8</v>
      </c>
      <c r="G779" s="4">
        <f ca="1">OFFSET(InputPriceData!F$15,CalculationsAndCharts!$A779+$A$11,IF($C$7,8,0),1,1)</f>
        <v>43.29</v>
      </c>
      <c r="H779" s="133"/>
      <c r="I779" s="133"/>
      <c r="J779" s="37">
        <f t="shared" ca="1" si="221"/>
        <v>2054</v>
      </c>
      <c r="K779" s="124">
        <f t="shared" ca="1" si="222"/>
        <v>-1.0300000000000011</v>
      </c>
      <c r="L779" s="343">
        <f t="shared" ca="1" si="213"/>
        <v>-0.61763062091648524</v>
      </c>
      <c r="M779" s="345">
        <f t="shared" ca="1" si="223"/>
        <v>0.81053161996667367</v>
      </c>
      <c r="N779" s="344">
        <f t="shared" ca="1" si="214"/>
        <v>-0.76200681836679007</v>
      </c>
      <c r="O779" s="4"/>
      <c r="P779" s="4"/>
      <c r="Q779" s="3"/>
      <c r="S779" s="4"/>
      <c r="T779" s="4" t="b">
        <f t="shared" ca="1" si="215"/>
        <v>0</v>
      </c>
      <c r="U779" t="b">
        <f t="shared" ca="1" si="216"/>
        <v>0</v>
      </c>
      <c r="W779" s="317" t="b">
        <f t="shared" ca="1" si="217"/>
        <v>0</v>
      </c>
      <c r="X779" s="317" t="b">
        <f t="shared" ca="1" si="224"/>
        <v>0</v>
      </c>
      <c r="Y779" s="317" t="b">
        <f t="shared" ca="1" si="218"/>
        <v>0</v>
      </c>
      <c r="Z779" t="b">
        <f t="shared" ca="1" si="219"/>
        <v>0</v>
      </c>
      <c r="AA779" s="37" t="b">
        <f t="shared" ca="1" si="225"/>
        <v>1</v>
      </c>
      <c r="AB779" t="b">
        <f t="shared" ca="1" si="220"/>
        <v>0</v>
      </c>
      <c r="AD779" t="b">
        <f t="shared" ca="1" si="226"/>
        <v>0</v>
      </c>
      <c r="AE779" s="37" t="b">
        <f t="shared" ca="1" si="227"/>
        <v>1</v>
      </c>
      <c r="AF779" t="b">
        <f t="shared" ca="1" si="228"/>
        <v>0</v>
      </c>
      <c r="AG779" s="317" t="b">
        <f t="shared" ca="1" si="229"/>
        <v>0</v>
      </c>
      <c r="AH779" s="317" t="b">
        <f t="shared" ca="1" si="230"/>
        <v>0</v>
      </c>
      <c r="AI779" s="317" t="b">
        <f t="shared" ca="1" si="231"/>
        <v>0</v>
      </c>
    </row>
    <row r="780" spans="1:35" x14ac:dyDescent="0.25">
      <c r="A780">
        <v>748</v>
      </c>
      <c r="B780" s="169">
        <f ca="1">OFFSET(InputPriceData!B$15,CalculationsAndCharts!$A780+$A$11,0,1,1)</f>
        <v>40757</v>
      </c>
      <c r="C780" s="3">
        <f ca="1">OFFSET(InputPriceData!G$15,CalculationsAndCharts!$A780+$A$11,IF($C$7,8,0),1,1)</f>
        <v>4146700</v>
      </c>
      <c r="D780" s="4">
        <f ca="1">OFFSET(InputPriceData!C$15,CalculationsAndCharts!$A780+$A$11,IF($C$7,8,0),1,1)</f>
        <v>44.1</v>
      </c>
      <c r="E780" s="4">
        <f ca="1">OFFSET(InputPriceData!D$15,CalculationsAndCharts!$A780+$A$11,IF($C$7,8,0),1,1)</f>
        <v>44.54</v>
      </c>
      <c r="F780" s="4">
        <f ca="1">OFFSET(InputPriceData!E$15,CalculationsAndCharts!$A780+$A$11,IF($C$7,8,0),1,1)</f>
        <v>43.88</v>
      </c>
      <c r="G780" s="4">
        <f ca="1">OFFSET(InputPriceData!F$15,CalculationsAndCharts!$A780+$A$11,IF($C$7,8,0),1,1)</f>
        <v>43.88</v>
      </c>
      <c r="H780" s="133"/>
      <c r="I780" s="133"/>
      <c r="J780" s="37">
        <f t="shared" ca="1" si="221"/>
        <v>2053</v>
      </c>
      <c r="K780" s="124">
        <f t="shared" ca="1" si="222"/>
        <v>-0.84999999999999432</v>
      </c>
      <c r="L780" s="343">
        <f t="shared" ca="1" si="213"/>
        <v>-0.53343742562563445</v>
      </c>
      <c r="M780" s="345">
        <f t="shared" ca="1" si="223"/>
        <v>0.81789265385133569</v>
      </c>
      <c r="N780" s="344">
        <f t="shared" ca="1" si="214"/>
        <v>-0.65220958167768894</v>
      </c>
      <c r="O780" s="4"/>
      <c r="P780" s="4"/>
      <c r="Q780" s="3"/>
      <c r="S780" s="4"/>
      <c r="T780" s="4" t="b">
        <f t="shared" ca="1" si="215"/>
        <v>0</v>
      </c>
      <c r="U780" t="b">
        <f t="shared" ca="1" si="216"/>
        <v>0</v>
      </c>
      <c r="W780" s="317" t="b">
        <f t="shared" ca="1" si="217"/>
        <v>0</v>
      </c>
      <c r="X780" s="317" t="b">
        <f t="shared" ca="1" si="224"/>
        <v>0</v>
      </c>
      <c r="Y780" s="317" t="b">
        <f t="shared" ca="1" si="218"/>
        <v>0</v>
      </c>
      <c r="Z780" t="b">
        <f t="shared" ca="1" si="219"/>
        <v>0</v>
      </c>
      <c r="AA780" s="37" t="b">
        <f t="shared" ca="1" si="225"/>
        <v>1</v>
      </c>
      <c r="AB780" t="b">
        <f t="shared" ca="1" si="220"/>
        <v>0</v>
      </c>
      <c r="AD780" t="b">
        <f t="shared" ca="1" si="226"/>
        <v>0</v>
      </c>
      <c r="AE780" s="37" t="b">
        <f t="shared" ca="1" si="227"/>
        <v>1</v>
      </c>
      <c r="AF780" t="b">
        <f t="shared" ca="1" si="228"/>
        <v>0</v>
      </c>
      <c r="AG780" s="317" t="b">
        <f t="shared" ca="1" si="229"/>
        <v>0</v>
      </c>
      <c r="AH780" s="317" t="b">
        <f t="shared" ca="1" si="230"/>
        <v>0</v>
      </c>
      <c r="AI780" s="317" t="b">
        <f t="shared" ca="1" si="231"/>
        <v>0</v>
      </c>
    </row>
    <row r="781" spans="1:35" x14ac:dyDescent="0.25">
      <c r="A781">
        <v>749</v>
      </c>
      <c r="B781" s="169">
        <f ca="1">OFFSET(InputPriceData!B$15,CalculationsAndCharts!$A781+$A$11,0,1,1)</f>
        <v>40756</v>
      </c>
      <c r="C781" s="3">
        <f ca="1">OFFSET(InputPriceData!G$15,CalculationsAndCharts!$A781+$A$11,IF($C$7,8,0),1,1)</f>
        <v>4177400</v>
      </c>
      <c r="D781" s="4">
        <f ca="1">OFFSET(InputPriceData!C$15,CalculationsAndCharts!$A781+$A$11,IF($C$7,8,0),1,1)</f>
        <v>44.94</v>
      </c>
      <c r="E781" s="4">
        <f ca="1">OFFSET(InputPriceData!D$15,CalculationsAndCharts!$A781+$A$11,IF($C$7,8,0),1,1)</f>
        <v>44.94</v>
      </c>
      <c r="F781" s="4">
        <f ca="1">OFFSET(InputPriceData!E$15,CalculationsAndCharts!$A781+$A$11,IF($C$7,8,0),1,1)</f>
        <v>43.86</v>
      </c>
      <c r="G781" s="4">
        <f ca="1">OFFSET(InputPriceData!F$15,CalculationsAndCharts!$A781+$A$11,IF($C$7,8,0),1,1)</f>
        <v>44.32</v>
      </c>
      <c r="H781" s="133"/>
      <c r="I781" s="133"/>
      <c r="J781" s="37">
        <f t="shared" ca="1" si="221"/>
        <v>2052</v>
      </c>
      <c r="K781" s="124">
        <f t="shared" ca="1" si="222"/>
        <v>-0.70000000000000284</v>
      </c>
      <c r="L781" s="343">
        <f t="shared" ca="1" si="213"/>
        <v>-0.45224811804428372</v>
      </c>
      <c r="M781" s="345">
        <f t="shared" ca="1" si="223"/>
        <v>0.8253205386996324</v>
      </c>
      <c r="N781" s="344">
        <f t="shared" ca="1" si="214"/>
        <v>-0.54796663458399053</v>
      </c>
      <c r="O781" s="4"/>
      <c r="P781" s="4"/>
      <c r="Q781" s="3"/>
      <c r="S781" s="4"/>
      <c r="T781" s="4" t="b">
        <f t="shared" ca="1" si="215"/>
        <v>0</v>
      </c>
      <c r="U781" t="b">
        <f t="shared" ca="1" si="216"/>
        <v>0</v>
      </c>
      <c r="W781" s="317" t="b">
        <f t="shared" ca="1" si="217"/>
        <v>0</v>
      </c>
      <c r="X781" s="317" t="b">
        <f t="shared" ca="1" si="224"/>
        <v>0</v>
      </c>
      <c r="Y781" s="317" t="b">
        <f t="shared" ca="1" si="218"/>
        <v>0</v>
      </c>
      <c r="Z781" t="b">
        <f t="shared" ca="1" si="219"/>
        <v>0</v>
      </c>
      <c r="AA781" s="37" t="b">
        <f t="shared" ca="1" si="225"/>
        <v>1</v>
      </c>
      <c r="AB781" t="b">
        <f t="shared" ca="1" si="220"/>
        <v>0</v>
      </c>
      <c r="AD781" t="b">
        <f t="shared" ca="1" si="226"/>
        <v>0</v>
      </c>
      <c r="AE781" s="37" t="b">
        <f t="shared" ca="1" si="227"/>
        <v>1</v>
      </c>
      <c r="AF781" t="b">
        <f t="shared" ca="1" si="228"/>
        <v>0</v>
      </c>
      <c r="AG781" s="317" t="b">
        <f t="shared" ca="1" si="229"/>
        <v>0</v>
      </c>
      <c r="AH781" s="317" t="b">
        <f t="shared" ca="1" si="230"/>
        <v>0</v>
      </c>
      <c r="AI781" s="317" t="b">
        <f t="shared" ca="1" si="231"/>
        <v>0</v>
      </c>
    </row>
    <row r="782" spans="1:35" x14ac:dyDescent="0.25">
      <c r="A782">
        <v>750</v>
      </c>
      <c r="B782" s="169">
        <f ca="1">OFFSET(InputPriceData!B$15,CalculationsAndCharts!$A782+$A$11,0,1,1)</f>
        <v>40753</v>
      </c>
      <c r="C782" s="3">
        <f ca="1">OFFSET(InputPriceData!G$15,CalculationsAndCharts!$A782+$A$11,IF($C$7,8,0),1,1)</f>
        <v>3160200</v>
      </c>
      <c r="D782" s="4">
        <f ca="1">OFFSET(InputPriceData!C$15,CalculationsAndCharts!$A782+$A$11,IF($C$7,8,0),1,1)</f>
        <v>44.6</v>
      </c>
      <c r="E782" s="4">
        <f ca="1">OFFSET(InputPriceData!D$15,CalculationsAndCharts!$A782+$A$11,IF($C$7,8,0),1,1)</f>
        <v>45.18</v>
      </c>
      <c r="F782" s="4">
        <f ca="1">OFFSET(InputPriceData!E$15,CalculationsAndCharts!$A782+$A$11,IF($C$7,8,0),1,1)</f>
        <v>44.26</v>
      </c>
      <c r="G782" s="4">
        <f ca="1">OFFSET(InputPriceData!F$15,CalculationsAndCharts!$A782+$A$11,IF($C$7,8,0),1,1)</f>
        <v>44.73</v>
      </c>
      <c r="H782" s="133"/>
      <c r="I782" s="133"/>
      <c r="J782" s="37">
        <f t="shared" ca="1" si="221"/>
        <v>2051</v>
      </c>
      <c r="K782" s="124">
        <f t="shared" ca="1" si="222"/>
        <v>-0.25</v>
      </c>
      <c r="L782" s="343">
        <f t="shared" ca="1" si="213"/>
        <v>-0.36541670227855555</v>
      </c>
      <c r="M782" s="345">
        <f t="shared" ca="1" si="223"/>
        <v>0.8328158816343415</v>
      </c>
      <c r="N782" s="344">
        <f t="shared" ca="1" si="214"/>
        <v>-0.43877249502189064</v>
      </c>
      <c r="O782" s="4"/>
      <c r="P782" s="4"/>
      <c r="Q782" s="3"/>
      <c r="S782" s="4"/>
      <c r="T782" s="4" t="b">
        <f t="shared" ca="1" si="215"/>
        <v>0</v>
      </c>
      <c r="U782" t="b">
        <f t="shared" ca="1" si="216"/>
        <v>0</v>
      </c>
      <c r="W782" s="317" t="b">
        <f t="shared" ca="1" si="217"/>
        <v>0</v>
      </c>
      <c r="X782" s="317" t="b">
        <f t="shared" ca="1" si="224"/>
        <v>0</v>
      </c>
      <c r="Y782" s="317" t="b">
        <f t="shared" ca="1" si="218"/>
        <v>0</v>
      </c>
      <c r="Z782" t="b">
        <f t="shared" ca="1" si="219"/>
        <v>0</v>
      </c>
      <c r="AA782" s="37" t="b">
        <f t="shared" ca="1" si="225"/>
        <v>1</v>
      </c>
      <c r="AB782" t="b">
        <f t="shared" ca="1" si="220"/>
        <v>0</v>
      </c>
      <c r="AD782" t="b">
        <f t="shared" ca="1" si="226"/>
        <v>0</v>
      </c>
      <c r="AE782" s="37" t="b">
        <f t="shared" ca="1" si="227"/>
        <v>1</v>
      </c>
      <c r="AF782" t="b">
        <f t="shared" ca="1" si="228"/>
        <v>0</v>
      </c>
      <c r="AG782" s="317" t="b">
        <f t="shared" ca="1" si="229"/>
        <v>0</v>
      </c>
      <c r="AH782" s="317" t="b">
        <f t="shared" ca="1" si="230"/>
        <v>0</v>
      </c>
      <c r="AI782" s="317" t="b">
        <f t="shared" ca="1" si="231"/>
        <v>0</v>
      </c>
    </row>
    <row r="783" spans="1:35" x14ac:dyDescent="0.25">
      <c r="A783">
        <v>751</v>
      </c>
      <c r="B783" s="169">
        <f ca="1">OFFSET(InputPriceData!B$15,CalculationsAndCharts!$A783+$A$11,0,1,1)</f>
        <v>40752</v>
      </c>
      <c r="C783" s="3">
        <f ca="1">OFFSET(InputPriceData!G$15,CalculationsAndCharts!$A783+$A$11,IF($C$7,8,0),1,1)</f>
        <v>3713400</v>
      </c>
      <c r="D783" s="4">
        <f ca="1">OFFSET(InputPriceData!C$15,CalculationsAndCharts!$A783+$A$11,IF($C$7,8,0),1,1)</f>
        <v>45</v>
      </c>
      <c r="E783" s="4">
        <f ca="1">OFFSET(InputPriceData!D$15,CalculationsAndCharts!$A783+$A$11,IF($C$7,8,0),1,1)</f>
        <v>45.85</v>
      </c>
      <c r="F783" s="4">
        <f ca="1">OFFSET(InputPriceData!E$15,CalculationsAndCharts!$A783+$A$11,IF($C$7,8,0),1,1)</f>
        <v>44.91</v>
      </c>
      <c r="G783" s="4">
        <f ca="1">OFFSET(InputPriceData!F$15,CalculationsAndCharts!$A783+$A$11,IF($C$7,8,0),1,1)</f>
        <v>45.02</v>
      </c>
      <c r="H783" s="133"/>
      <c r="I783" s="133"/>
      <c r="J783" s="37">
        <f t="shared" ca="1" si="221"/>
        <v>2050</v>
      </c>
      <c r="K783" s="124">
        <f t="shared" ca="1" si="222"/>
        <v>-1.4299999999999997</v>
      </c>
      <c r="L783" s="343">
        <f t="shared" ca="1" si="213"/>
        <v>-0.24352400445050615</v>
      </c>
      <c r="M783" s="345">
        <f t="shared" ca="1" si="223"/>
        <v>0.8403792952919692</v>
      </c>
      <c r="N783" s="344">
        <f t="shared" ca="1" si="214"/>
        <v>-0.28977868185805278</v>
      </c>
      <c r="O783" s="4"/>
      <c r="P783" s="4"/>
      <c r="Q783" s="3"/>
      <c r="S783" s="4"/>
      <c r="T783" s="4" t="b">
        <f t="shared" ca="1" si="215"/>
        <v>0</v>
      </c>
      <c r="U783" t="b">
        <f t="shared" ca="1" si="216"/>
        <v>0</v>
      </c>
      <c r="W783" s="317" t="b">
        <f t="shared" ca="1" si="217"/>
        <v>0</v>
      </c>
      <c r="X783" s="317" t="b">
        <f t="shared" ca="1" si="224"/>
        <v>0</v>
      </c>
      <c r="Y783" s="317" t="b">
        <f t="shared" ca="1" si="218"/>
        <v>0</v>
      </c>
      <c r="Z783" t="b">
        <f t="shared" ca="1" si="219"/>
        <v>0</v>
      </c>
      <c r="AA783" s="37" t="b">
        <f t="shared" ca="1" si="225"/>
        <v>1</v>
      </c>
      <c r="AB783" t="b">
        <f t="shared" ca="1" si="220"/>
        <v>0</v>
      </c>
      <c r="AD783" t="b">
        <f t="shared" ca="1" si="226"/>
        <v>0</v>
      </c>
      <c r="AE783" s="37" t="b">
        <f t="shared" ca="1" si="227"/>
        <v>1</v>
      </c>
      <c r="AF783" t="b">
        <f t="shared" ca="1" si="228"/>
        <v>0</v>
      </c>
      <c r="AG783" s="317" t="b">
        <f t="shared" ca="1" si="229"/>
        <v>0</v>
      </c>
      <c r="AH783" s="317" t="b">
        <f t="shared" ca="1" si="230"/>
        <v>0</v>
      </c>
      <c r="AI783" s="317" t="b">
        <f t="shared" ca="1" si="231"/>
        <v>0</v>
      </c>
    </row>
    <row r="784" spans="1:35" x14ac:dyDescent="0.25">
      <c r="A784">
        <v>752</v>
      </c>
      <c r="B784" s="169">
        <f ca="1">OFFSET(InputPriceData!B$15,CalculationsAndCharts!$A784+$A$11,0,1,1)</f>
        <v>40751</v>
      </c>
      <c r="C784" s="3">
        <f ca="1">OFFSET(InputPriceData!G$15,CalculationsAndCharts!$A784+$A$11,IF($C$7,8,0),1,1)</f>
        <v>4732000</v>
      </c>
      <c r="D784" s="4">
        <f ca="1">OFFSET(InputPriceData!C$15,CalculationsAndCharts!$A784+$A$11,IF($C$7,8,0),1,1)</f>
        <v>46.26</v>
      </c>
      <c r="E784" s="4">
        <f ca="1">OFFSET(InputPriceData!D$15,CalculationsAndCharts!$A784+$A$11,IF($C$7,8,0),1,1)</f>
        <v>46.26</v>
      </c>
      <c r="F784" s="4">
        <f ca="1">OFFSET(InputPriceData!E$15,CalculationsAndCharts!$A784+$A$11,IF($C$7,8,0),1,1)</f>
        <v>44.82</v>
      </c>
      <c r="G784" s="4">
        <f ca="1">OFFSET(InputPriceData!F$15,CalculationsAndCharts!$A784+$A$11,IF($C$7,8,0),1,1)</f>
        <v>44.98</v>
      </c>
      <c r="H784" s="133"/>
      <c r="I784" s="133"/>
      <c r="J784" s="37">
        <f t="shared" ca="1" si="221"/>
        <v>2049</v>
      </c>
      <c r="K784" s="124">
        <f t="shared" ca="1" si="222"/>
        <v>-1.5500000000000043</v>
      </c>
      <c r="L784" s="343">
        <f t="shared" ca="1" si="213"/>
        <v>-0.12694931897982858</v>
      </c>
      <c r="M784" s="345">
        <f t="shared" ca="1" si="223"/>
        <v>0.84801139787282465</v>
      </c>
      <c r="N784" s="344">
        <f t="shared" ca="1" si="214"/>
        <v>-0.14970237345662074</v>
      </c>
      <c r="O784" s="4"/>
      <c r="P784" s="4"/>
      <c r="Q784" s="3"/>
      <c r="S784" s="4"/>
      <c r="T784" s="4" t="b">
        <f t="shared" ca="1" si="215"/>
        <v>0</v>
      </c>
      <c r="U784" t="b">
        <f t="shared" ca="1" si="216"/>
        <v>0</v>
      </c>
      <c r="W784" s="317" t="b">
        <f t="shared" ca="1" si="217"/>
        <v>0</v>
      </c>
      <c r="X784" s="317" t="b">
        <f t="shared" ca="1" si="224"/>
        <v>0</v>
      </c>
      <c r="Y784" s="317" t="b">
        <f t="shared" ca="1" si="218"/>
        <v>0</v>
      </c>
      <c r="Z784" t="b">
        <f t="shared" ca="1" si="219"/>
        <v>0</v>
      </c>
      <c r="AA784" s="37" t="b">
        <f t="shared" ca="1" si="225"/>
        <v>1</v>
      </c>
      <c r="AB784" t="b">
        <f t="shared" ca="1" si="220"/>
        <v>0</v>
      </c>
      <c r="AD784" t="b">
        <f t="shared" ca="1" si="226"/>
        <v>0</v>
      </c>
      <c r="AE784" s="37" t="b">
        <f t="shared" ca="1" si="227"/>
        <v>1</v>
      </c>
      <c r="AF784" t="b">
        <f t="shared" ca="1" si="228"/>
        <v>0</v>
      </c>
      <c r="AG784" s="317" t="b">
        <f t="shared" ca="1" si="229"/>
        <v>0</v>
      </c>
      <c r="AH784" s="317" t="b">
        <f t="shared" ca="1" si="230"/>
        <v>0</v>
      </c>
      <c r="AI784" s="317" t="b">
        <f t="shared" ca="1" si="231"/>
        <v>0</v>
      </c>
    </row>
    <row r="785" spans="1:35" x14ac:dyDescent="0.25">
      <c r="A785">
        <v>753</v>
      </c>
      <c r="B785" s="169">
        <f ca="1">OFFSET(InputPriceData!B$15,CalculationsAndCharts!$A785+$A$11,0,1,1)</f>
        <v>40750</v>
      </c>
      <c r="C785" s="3">
        <f ca="1">OFFSET(InputPriceData!G$15,CalculationsAndCharts!$A785+$A$11,IF($C$7,8,0),1,1)</f>
        <v>2734600</v>
      </c>
      <c r="D785" s="4">
        <f ca="1">OFFSET(InputPriceData!C$15,CalculationsAndCharts!$A785+$A$11,IF($C$7,8,0),1,1)</f>
        <v>46.67</v>
      </c>
      <c r="E785" s="4">
        <f ca="1">OFFSET(InputPriceData!D$15,CalculationsAndCharts!$A785+$A$11,IF($C$7,8,0),1,1)</f>
        <v>46.7</v>
      </c>
      <c r="F785" s="4">
        <f ca="1">OFFSET(InputPriceData!E$15,CalculationsAndCharts!$A785+$A$11,IF($C$7,8,0),1,1)</f>
        <v>46.3</v>
      </c>
      <c r="G785" s="4">
        <f ca="1">OFFSET(InputPriceData!F$15,CalculationsAndCharts!$A785+$A$11,IF($C$7,8,0),1,1)</f>
        <v>46.45</v>
      </c>
      <c r="H785" s="133"/>
      <c r="I785" s="133"/>
      <c r="J785" s="37">
        <f t="shared" ca="1" si="221"/>
        <v>2048</v>
      </c>
      <c r="K785" s="124">
        <f t="shared" ca="1" si="222"/>
        <v>-0.28999999999999915</v>
      </c>
      <c r="L785" s="343">
        <f t="shared" ca="1" si="213"/>
        <v>-0.1131136079838464</v>
      </c>
      <c r="M785" s="345">
        <f t="shared" ca="1" si="223"/>
        <v>0.85571281319154857</v>
      </c>
      <c r="N785" s="344">
        <f t="shared" ca="1" si="214"/>
        <v>-0.13218641375950307</v>
      </c>
      <c r="O785" s="4"/>
      <c r="P785" s="4"/>
      <c r="Q785" s="3"/>
      <c r="S785" s="4"/>
      <c r="T785" s="4" t="b">
        <f t="shared" ca="1" si="215"/>
        <v>0</v>
      </c>
      <c r="U785" t="b">
        <f t="shared" ca="1" si="216"/>
        <v>0</v>
      </c>
      <c r="W785" s="317" t="b">
        <f t="shared" ca="1" si="217"/>
        <v>0</v>
      </c>
      <c r="X785" s="317" t="b">
        <f t="shared" ca="1" si="224"/>
        <v>0</v>
      </c>
      <c r="Y785" s="317" t="b">
        <f t="shared" ca="1" si="218"/>
        <v>0</v>
      </c>
      <c r="Z785" t="b">
        <f t="shared" ca="1" si="219"/>
        <v>0</v>
      </c>
      <c r="AA785" s="37" t="b">
        <f t="shared" ca="1" si="225"/>
        <v>1</v>
      </c>
      <c r="AB785" t="b">
        <f t="shared" ca="1" si="220"/>
        <v>0</v>
      </c>
      <c r="AD785" t="b">
        <f t="shared" ca="1" si="226"/>
        <v>0</v>
      </c>
      <c r="AE785" s="37" t="b">
        <f t="shared" ca="1" si="227"/>
        <v>1</v>
      </c>
      <c r="AF785" t="b">
        <f t="shared" ca="1" si="228"/>
        <v>0</v>
      </c>
      <c r="AG785" s="317" t="b">
        <f t="shared" ca="1" si="229"/>
        <v>0</v>
      </c>
      <c r="AH785" s="317" t="b">
        <f t="shared" ca="1" si="230"/>
        <v>0</v>
      </c>
      <c r="AI785" s="317" t="b">
        <f t="shared" ca="1" si="231"/>
        <v>0</v>
      </c>
    </row>
    <row r="786" spans="1:35" x14ac:dyDescent="0.25">
      <c r="A786">
        <v>754</v>
      </c>
      <c r="B786" s="169">
        <f ca="1">OFFSET(InputPriceData!B$15,CalculationsAndCharts!$A786+$A$11,0,1,1)</f>
        <v>40749</v>
      </c>
      <c r="C786" s="3">
        <f ca="1">OFFSET(InputPriceData!G$15,CalculationsAndCharts!$A786+$A$11,IF($C$7,8,0),1,1)</f>
        <v>2282000</v>
      </c>
      <c r="D786" s="4">
        <f ca="1">OFFSET(InputPriceData!C$15,CalculationsAndCharts!$A786+$A$11,IF($C$7,8,0),1,1)</f>
        <v>46.29</v>
      </c>
      <c r="E786" s="4">
        <f ca="1">OFFSET(InputPriceData!D$15,CalculationsAndCharts!$A786+$A$11,IF($C$7,8,0),1,1)</f>
        <v>46.68</v>
      </c>
      <c r="F786" s="4">
        <f ca="1">OFFSET(InputPriceData!E$15,CalculationsAndCharts!$A786+$A$11,IF($C$7,8,0),1,1)</f>
        <v>46.23</v>
      </c>
      <c r="G786" s="4">
        <f ca="1">OFFSET(InputPriceData!F$15,CalculationsAndCharts!$A786+$A$11,IF($C$7,8,0),1,1)</f>
        <v>46.53</v>
      </c>
      <c r="H786" s="133"/>
      <c r="I786" s="133"/>
      <c r="J786" s="37">
        <f t="shared" ca="1" si="221"/>
        <v>2047</v>
      </c>
      <c r="K786" s="124">
        <f t="shared" ca="1" si="222"/>
        <v>-0.78999999999999915</v>
      </c>
      <c r="L786" s="343">
        <f t="shared" ca="1" si="213"/>
        <v>-0.19095331578544505</v>
      </c>
      <c r="M786" s="345">
        <f t="shared" ca="1" si="223"/>
        <v>0.86348417072810146</v>
      </c>
      <c r="N786" s="344">
        <f t="shared" ca="1" si="214"/>
        <v>-0.22114280986115895</v>
      </c>
      <c r="O786" s="4"/>
      <c r="P786" s="4"/>
      <c r="Q786" s="3"/>
      <c r="S786" s="4"/>
      <c r="T786" s="4" t="b">
        <f t="shared" ca="1" si="215"/>
        <v>0</v>
      </c>
      <c r="U786" t="b">
        <f t="shared" ca="1" si="216"/>
        <v>0</v>
      </c>
      <c r="W786" s="317" t="b">
        <f t="shared" ca="1" si="217"/>
        <v>0</v>
      </c>
      <c r="X786" s="317" t="b">
        <f t="shared" ca="1" si="224"/>
        <v>0</v>
      </c>
      <c r="Y786" s="317" t="b">
        <f t="shared" ca="1" si="218"/>
        <v>0</v>
      </c>
      <c r="Z786" t="b">
        <f t="shared" ca="1" si="219"/>
        <v>0</v>
      </c>
      <c r="AA786" s="37" t="b">
        <f t="shared" ca="1" si="225"/>
        <v>1</v>
      </c>
      <c r="AB786" t="b">
        <f t="shared" ca="1" si="220"/>
        <v>0</v>
      </c>
      <c r="AD786" t="b">
        <f t="shared" ca="1" si="226"/>
        <v>0</v>
      </c>
      <c r="AE786" s="37" t="b">
        <f t="shared" ca="1" si="227"/>
        <v>1</v>
      </c>
      <c r="AF786" t="b">
        <f t="shared" ca="1" si="228"/>
        <v>0</v>
      </c>
      <c r="AG786" s="317" t="b">
        <f t="shared" ca="1" si="229"/>
        <v>0</v>
      </c>
      <c r="AH786" s="317" t="b">
        <f t="shared" ca="1" si="230"/>
        <v>0</v>
      </c>
      <c r="AI786" s="317" t="b">
        <f t="shared" ca="1" si="231"/>
        <v>0</v>
      </c>
    </row>
    <row r="787" spans="1:35" x14ac:dyDescent="0.25">
      <c r="A787">
        <v>755</v>
      </c>
      <c r="B787" s="169">
        <f ca="1">OFFSET(InputPriceData!B$15,CalculationsAndCharts!$A787+$A$11,0,1,1)</f>
        <v>40746</v>
      </c>
      <c r="C787" s="3">
        <f ca="1">OFFSET(InputPriceData!G$15,CalculationsAndCharts!$A787+$A$11,IF($C$7,8,0),1,1)</f>
        <v>2151600</v>
      </c>
      <c r="D787" s="4">
        <f ca="1">OFFSET(InputPriceData!C$15,CalculationsAndCharts!$A787+$A$11,IF($C$7,8,0),1,1)</f>
        <v>47.25</v>
      </c>
      <c r="E787" s="4">
        <f ca="1">OFFSET(InputPriceData!D$15,CalculationsAndCharts!$A787+$A$11,IF($C$7,8,0),1,1)</f>
        <v>47.28</v>
      </c>
      <c r="F787" s="4">
        <f ca="1">OFFSET(InputPriceData!E$15,CalculationsAndCharts!$A787+$A$11,IF($C$7,8,0),1,1)</f>
        <v>46.38</v>
      </c>
      <c r="G787" s="4">
        <f ca="1">OFFSET(InputPriceData!F$15,CalculationsAndCharts!$A787+$A$11,IF($C$7,8,0),1,1)</f>
        <v>46.74</v>
      </c>
      <c r="H787" s="133"/>
      <c r="I787" s="133"/>
      <c r="J787" s="37">
        <f t="shared" ca="1" si="221"/>
        <v>2046</v>
      </c>
      <c r="K787" s="124">
        <f t="shared" ca="1" si="222"/>
        <v>0.10999999999999943</v>
      </c>
      <c r="L787" s="343">
        <f t="shared" ca="1" si="213"/>
        <v>-0.35533151427051024</v>
      </c>
      <c r="M787" s="345">
        <f t="shared" ca="1" si="223"/>
        <v>0.87132610567921442</v>
      </c>
      <c r="N787" s="344">
        <f t="shared" ca="1" si="214"/>
        <v>-0.40780542664163943</v>
      </c>
      <c r="O787" s="4"/>
      <c r="P787" s="4"/>
      <c r="Q787" s="3"/>
      <c r="S787" s="4"/>
      <c r="T787" s="4" t="b">
        <f t="shared" ca="1" si="215"/>
        <v>0</v>
      </c>
      <c r="U787" t="b">
        <f t="shared" ca="1" si="216"/>
        <v>0</v>
      </c>
      <c r="W787" s="317" t="b">
        <f t="shared" ca="1" si="217"/>
        <v>0</v>
      </c>
      <c r="X787" s="317" t="b">
        <f t="shared" ca="1" si="224"/>
        <v>0</v>
      </c>
      <c r="Y787" s="317" t="b">
        <f t="shared" ca="1" si="218"/>
        <v>0</v>
      </c>
      <c r="Z787" t="b">
        <f t="shared" ca="1" si="219"/>
        <v>0</v>
      </c>
      <c r="AA787" s="37" t="b">
        <f t="shared" ca="1" si="225"/>
        <v>1</v>
      </c>
      <c r="AB787" t="b">
        <f t="shared" ca="1" si="220"/>
        <v>0</v>
      </c>
      <c r="AD787" t="b">
        <f t="shared" ca="1" si="226"/>
        <v>0</v>
      </c>
      <c r="AE787" s="37" t="b">
        <f t="shared" ca="1" si="227"/>
        <v>1</v>
      </c>
      <c r="AF787" t="b">
        <f t="shared" ca="1" si="228"/>
        <v>0</v>
      </c>
      <c r="AG787" s="317" t="b">
        <f t="shared" ca="1" si="229"/>
        <v>0</v>
      </c>
      <c r="AH787" s="317" t="b">
        <f t="shared" ca="1" si="230"/>
        <v>0</v>
      </c>
      <c r="AI787" s="317" t="b">
        <f t="shared" ca="1" si="231"/>
        <v>0</v>
      </c>
    </row>
    <row r="788" spans="1:35" x14ac:dyDescent="0.25">
      <c r="A788">
        <v>756</v>
      </c>
      <c r="B788" s="169">
        <f ca="1">OFFSET(InputPriceData!B$15,CalculationsAndCharts!$A788+$A$11,0,1,1)</f>
        <v>40745</v>
      </c>
      <c r="C788" s="3">
        <f ca="1">OFFSET(InputPriceData!G$15,CalculationsAndCharts!$A788+$A$11,IF($C$7,8,0),1,1)</f>
        <v>2828700</v>
      </c>
      <c r="D788" s="4">
        <f ca="1">OFFSET(InputPriceData!C$15,CalculationsAndCharts!$A788+$A$11,IF($C$7,8,0),1,1)</f>
        <v>46.8</v>
      </c>
      <c r="E788" s="4">
        <f ca="1">OFFSET(InputPriceData!D$15,CalculationsAndCharts!$A788+$A$11,IF($C$7,8,0),1,1)</f>
        <v>47.6</v>
      </c>
      <c r="F788" s="4">
        <f ca="1">OFFSET(InputPriceData!E$15,CalculationsAndCharts!$A788+$A$11,IF($C$7,8,0),1,1)</f>
        <v>46.7</v>
      </c>
      <c r="G788" s="4">
        <f ca="1">OFFSET(InputPriceData!F$15,CalculationsAndCharts!$A788+$A$11,IF($C$7,8,0),1,1)</f>
        <v>47.32</v>
      </c>
      <c r="H788" s="133"/>
      <c r="I788" s="133"/>
      <c r="J788" s="37">
        <f t="shared" ca="1" si="221"/>
        <v>2045</v>
      </c>
      <c r="K788" s="124">
        <f t="shared" ca="1" si="222"/>
        <v>1.5700000000000003</v>
      </c>
      <c r="L788" s="343">
        <f t="shared" ca="1" si="213"/>
        <v>-0.60975335572336409</v>
      </c>
      <c r="M788" s="345">
        <f t="shared" ca="1" si="223"/>
        <v>0.87923925901030719</v>
      </c>
      <c r="N788" s="344">
        <f t="shared" ca="1" si="214"/>
        <v>-0.69350105727730704</v>
      </c>
      <c r="O788" s="4"/>
      <c r="P788" s="4"/>
      <c r="Q788" s="3"/>
      <c r="S788" s="4"/>
      <c r="T788" s="4" t="b">
        <f t="shared" ca="1" si="215"/>
        <v>0</v>
      </c>
      <c r="U788" t="b">
        <f t="shared" ca="1" si="216"/>
        <v>0</v>
      </c>
      <c r="W788" s="317" t="b">
        <f t="shared" ca="1" si="217"/>
        <v>0</v>
      </c>
      <c r="X788" s="317" t="b">
        <f t="shared" ca="1" si="224"/>
        <v>0</v>
      </c>
      <c r="Y788" s="317" t="b">
        <f t="shared" ca="1" si="218"/>
        <v>0</v>
      </c>
      <c r="Z788" t="b">
        <f t="shared" ca="1" si="219"/>
        <v>0</v>
      </c>
      <c r="AA788" s="37" t="b">
        <f t="shared" ca="1" si="225"/>
        <v>1</v>
      </c>
      <c r="AB788" t="b">
        <f t="shared" ca="1" si="220"/>
        <v>0</v>
      </c>
      <c r="AD788" t="b">
        <f t="shared" ca="1" si="226"/>
        <v>0</v>
      </c>
      <c r="AE788" s="37" t="b">
        <f t="shared" ca="1" si="227"/>
        <v>1</v>
      </c>
      <c r="AF788" t="b">
        <f t="shared" ca="1" si="228"/>
        <v>0</v>
      </c>
      <c r="AG788" s="317" t="b">
        <f t="shared" ca="1" si="229"/>
        <v>0</v>
      </c>
      <c r="AH788" s="317" t="b">
        <f t="shared" ca="1" si="230"/>
        <v>0</v>
      </c>
      <c r="AI788" s="317" t="b">
        <f t="shared" ca="1" si="231"/>
        <v>0</v>
      </c>
    </row>
    <row r="789" spans="1:35" x14ac:dyDescent="0.25">
      <c r="A789">
        <v>757</v>
      </c>
      <c r="B789" s="169">
        <f ca="1">OFFSET(InputPriceData!B$15,CalculationsAndCharts!$A789+$A$11,0,1,1)</f>
        <v>40744</v>
      </c>
      <c r="C789" s="3">
        <f ca="1">OFFSET(InputPriceData!G$15,CalculationsAndCharts!$A789+$A$11,IF($C$7,8,0),1,1)</f>
        <v>4494800</v>
      </c>
      <c r="D789" s="4">
        <f ca="1">OFFSET(InputPriceData!C$15,CalculationsAndCharts!$A789+$A$11,IF($C$7,8,0),1,1)</f>
        <v>46.83</v>
      </c>
      <c r="E789" s="4">
        <f ca="1">OFFSET(InputPriceData!D$15,CalculationsAndCharts!$A789+$A$11,IF($C$7,8,0),1,1)</f>
        <v>46.98</v>
      </c>
      <c r="F789" s="4">
        <f ca="1">OFFSET(InputPriceData!E$15,CalculationsAndCharts!$A789+$A$11,IF($C$7,8,0),1,1)</f>
        <v>46.23</v>
      </c>
      <c r="G789" s="4">
        <f ca="1">OFFSET(InputPriceData!F$15,CalculationsAndCharts!$A789+$A$11,IF($C$7,8,0),1,1)</f>
        <v>46.63</v>
      </c>
      <c r="H789" s="133"/>
      <c r="I789" s="133"/>
      <c r="J789" s="37">
        <f t="shared" ca="1" si="221"/>
        <v>2044</v>
      </c>
      <c r="K789" s="124">
        <f t="shared" ca="1" si="222"/>
        <v>1.2000000000000028</v>
      </c>
      <c r="L789" s="343">
        <f t="shared" ca="1" si="213"/>
        <v>-0.82784835540389023</v>
      </c>
      <c r="M789" s="345">
        <f t="shared" ca="1" si="223"/>
        <v>0.88722427750787813</v>
      </c>
      <c r="N789" s="344">
        <f t="shared" ca="1" si="214"/>
        <v>-0.93307676130012041</v>
      </c>
      <c r="O789" s="4"/>
      <c r="P789" s="4"/>
      <c r="Q789" s="3"/>
      <c r="S789" s="4"/>
      <c r="T789" s="4" t="b">
        <f t="shared" ca="1" si="215"/>
        <v>0</v>
      </c>
      <c r="U789" t="b">
        <f t="shared" ca="1" si="216"/>
        <v>0</v>
      </c>
      <c r="W789" s="317" t="b">
        <f t="shared" ca="1" si="217"/>
        <v>0</v>
      </c>
      <c r="X789" s="317" t="b">
        <f t="shared" ca="1" si="224"/>
        <v>0</v>
      </c>
      <c r="Y789" s="317" t="b">
        <f t="shared" ca="1" si="218"/>
        <v>0</v>
      </c>
      <c r="Z789" t="b">
        <f t="shared" ca="1" si="219"/>
        <v>0</v>
      </c>
      <c r="AA789" s="37" t="b">
        <f t="shared" ca="1" si="225"/>
        <v>1</v>
      </c>
      <c r="AB789" t="b">
        <f t="shared" ca="1" si="220"/>
        <v>0</v>
      </c>
      <c r="AD789" t="b">
        <f t="shared" ca="1" si="226"/>
        <v>0</v>
      </c>
      <c r="AE789" s="37" t="b">
        <f t="shared" ca="1" si="227"/>
        <v>1</v>
      </c>
      <c r="AF789" t="b">
        <f t="shared" ca="1" si="228"/>
        <v>0</v>
      </c>
      <c r="AG789" s="317" t="b">
        <f t="shared" ca="1" si="229"/>
        <v>0</v>
      </c>
      <c r="AH789" s="317" t="b">
        <f t="shared" ca="1" si="230"/>
        <v>0</v>
      </c>
      <c r="AI789" s="317" t="b">
        <f t="shared" ca="1" si="231"/>
        <v>0</v>
      </c>
    </row>
    <row r="790" spans="1:35" x14ac:dyDescent="0.25">
      <c r="A790">
        <v>758</v>
      </c>
      <c r="B790" s="169">
        <f ca="1">OFFSET(InputPriceData!B$15,CalculationsAndCharts!$A790+$A$11,0,1,1)</f>
        <v>40743</v>
      </c>
      <c r="C790" s="3">
        <f ca="1">OFFSET(InputPriceData!G$15,CalculationsAndCharts!$A790+$A$11,IF($C$7,8,0),1,1)</f>
        <v>4577700</v>
      </c>
      <c r="D790" s="4">
        <f ca="1">OFFSET(InputPriceData!C$15,CalculationsAndCharts!$A790+$A$11,IF($C$7,8,0),1,1)</f>
        <v>45.5</v>
      </c>
      <c r="E790" s="4">
        <f ca="1">OFFSET(InputPriceData!D$15,CalculationsAndCharts!$A790+$A$11,IF($C$7,8,0),1,1)</f>
        <v>45.86</v>
      </c>
      <c r="F790" s="4">
        <f ca="1">OFFSET(InputPriceData!E$15,CalculationsAndCharts!$A790+$A$11,IF($C$7,8,0),1,1)</f>
        <v>45.39</v>
      </c>
      <c r="G790" s="4">
        <f ca="1">OFFSET(InputPriceData!F$15,CalculationsAndCharts!$A790+$A$11,IF($C$7,8,0),1,1)</f>
        <v>45.75</v>
      </c>
      <c r="H790" s="133"/>
      <c r="I790" s="133"/>
      <c r="J790" s="37">
        <f t="shared" ca="1" si="221"/>
        <v>2043</v>
      </c>
      <c r="K790" s="124">
        <f t="shared" ca="1" si="222"/>
        <v>-0.29999999999999716</v>
      </c>
      <c r="L790" s="343">
        <f t="shared" ca="1" si="213"/>
        <v>-0.89528181383236949</v>
      </c>
      <c r="M790" s="345">
        <f t="shared" ca="1" si="223"/>
        <v>0.89528181383236949</v>
      </c>
      <c r="N790" s="344">
        <f t="shared" ca="1" si="214"/>
        <v>-1</v>
      </c>
      <c r="O790" s="4"/>
      <c r="P790" s="4"/>
      <c r="Q790" s="3"/>
      <c r="S790" s="4"/>
      <c r="T790" s="4" t="b">
        <f t="shared" ca="1" si="215"/>
        <v>0</v>
      </c>
      <c r="U790" t="b">
        <f t="shared" ca="1" si="216"/>
        <v>0</v>
      </c>
      <c r="W790" s="317" t="b">
        <f t="shared" ca="1" si="217"/>
        <v>0</v>
      </c>
      <c r="X790" s="317" t="b">
        <f t="shared" ca="1" si="224"/>
        <v>0</v>
      </c>
      <c r="Y790" s="317" t="b">
        <f t="shared" ca="1" si="218"/>
        <v>0</v>
      </c>
      <c r="Z790" t="b">
        <f t="shared" ca="1" si="219"/>
        <v>0</v>
      </c>
      <c r="AA790" s="37" t="b">
        <f t="shared" ca="1" si="225"/>
        <v>1</v>
      </c>
      <c r="AB790" t="b">
        <f t="shared" ca="1" si="220"/>
        <v>0</v>
      </c>
      <c r="AD790" t="b">
        <f t="shared" ca="1" si="226"/>
        <v>0</v>
      </c>
      <c r="AE790" s="37" t="b">
        <f t="shared" ca="1" si="227"/>
        <v>1</v>
      </c>
      <c r="AF790" t="b">
        <f t="shared" ca="1" si="228"/>
        <v>0</v>
      </c>
      <c r="AG790" s="317" t="b">
        <f t="shared" ca="1" si="229"/>
        <v>0</v>
      </c>
      <c r="AH790" s="317" t="b">
        <f t="shared" ca="1" si="230"/>
        <v>0</v>
      </c>
      <c r="AI790" s="317" t="b">
        <f t="shared" ca="1" si="231"/>
        <v>0</v>
      </c>
    </row>
    <row r="791" spans="1:35" x14ac:dyDescent="0.25">
      <c r="A791">
        <v>759</v>
      </c>
      <c r="B791" s="169">
        <f ca="1">OFFSET(InputPriceData!B$15,CalculationsAndCharts!$A791+$A$11,0,1,1)</f>
        <v>40742</v>
      </c>
      <c r="C791" s="3">
        <f ca="1">OFFSET(InputPriceData!G$15,CalculationsAndCharts!$A791+$A$11,IF($C$7,8,0),1,1)</f>
        <v>2758600</v>
      </c>
      <c r="D791" s="4">
        <f ca="1">OFFSET(InputPriceData!C$15,CalculationsAndCharts!$A791+$A$11,IF($C$7,8,0),1,1)</f>
        <v>45.95</v>
      </c>
      <c r="E791" s="4">
        <f ca="1">OFFSET(InputPriceData!D$15,CalculationsAndCharts!$A791+$A$11,IF($C$7,8,0),1,1)</f>
        <v>45.95</v>
      </c>
      <c r="F791" s="4">
        <f ca="1">OFFSET(InputPriceData!E$15,CalculationsAndCharts!$A791+$A$11,IF($C$7,8,0),1,1)</f>
        <v>45.26</v>
      </c>
      <c r="G791" s="4">
        <f ca="1">OFFSET(InputPriceData!F$15,CalculationsAndCharts!$A791+$A$11,IF($C$7,8,0),1,1)</f>
        <v>45.43</v>
      </c>
      <c r="H791" s="133"/>
      <c r="I791" s="133"/>
      <c r="J791" s="37">
        <f t="shared" ca="1" si="221"/>
        <v>2042</v>
      </c>
      <c r="K791" s="124">
        <f t="shared" ca="1" si="222"/>
        <v>-1.0900000000000034</v>
      </c>
      <c r="L791" s="343">
        <f t="shared" ca="1" si="213"/>
        <v>-0.83468208313191394</v>
      </c>
      <c r="M791" s="345">
        <f t="shared" ca="1" si="223"/>
        <v>0.83468208313191394</v>
      </c>
      <c r="N791" s="344">
        <f t="shared" ca="1" si="214"/>
        <v>-1</v>
      </c>
      <c r="O791" s="4"/>
      <c r="P791" s="4"/>
      <c r="Q791" s="3"/>
      <c r="S791" s="4"/>
      <c r="T791" s="4" t="b">
        <f t="shared" ca="1" si="215"/>
        <v>0</v>
      </c>
      <c r="U791" t="b">
        <f t="shared" ca="1" si="216"/>
        <v>0</v>
      </c>
      <c r="W791" s="317" t="b">
        <f t="shared" ca="1" si="217"/>
        <v>0</v>
      </c>
      <c r="X791" s="317" t="b">
        <f t="shared" ca="1" si="224"/>
        <v>0</v>
      </c>
      <c r="Y791" s="317" t="b">
        <f t="shared" ca="1" si="218"/>
        <v>0</v>
      </c>
      <c r="Z791" t="b">
        <f t="shared" ca="1" si="219"/>
        <v>0</v>
      </c>
      <c r="AA791" s="37" t="b">
        <f t="shared" ca="1" si="225"/>
        <v>1</v>
      </c>
      <c r="AB791" t="b">
        <f t="shared" ca="1" si="220"/>
        <v>0</v>
      </c>
      <c r="AD791" t="b">
        <f t="shared" ca="1" si="226"/>
        <v>0</v>
      </c>
      <c r="AE791" s="37" t="b">
        <f t="shared" ca="1" si="227"/>
        <v>1</v>
      </c>
      <c r="AF791" t="b">
        <f t="shared" ca="1" si="228"/>
        <v>0</v>
      </c>
      <c r="AG791" s="317" t="b">
        <f t="shared" ca="1" si="229"/>
        <v>0</v>
      </c>
      <c r="AH791" s="317" t="b">
        <f t="shared" ca="1" si="230"/>
        <v>0</v>
      </c>
      <c r="AI791" s="317" t="b">
        <f t="shared" ca="1" si="231"/>
        <v>0</v>
      </c>
    </row>
    <row r="792" spans="1:35" x14ac:dyDescent="0.25">
      <c r="A792">
        <v>760</v>
      </c>
      <c r="B792" s="169">
        <f ca="1">OFFSET(InputPriceData!B$15,CalculationsAndCharts!$A792+$A$11,0,1,1)</f>
        <v>40739</v>
      </c>
      <c r="C792" s="3">
        <f ca="1">OFFSET(InputPriceData!G$15,CalculationsAndCharts!$A792+$A$11,IF($C$7,8,0),1,1)</f>
        <v>4213800</v>
      </c>
      <c r="D792" s="4">
        <f ca="1">OFFSET(InputPriceData!C$15,CalculationsAndCharts!$A792+$A$11,IF($C$7,8,0),1,1)</f>
        <v>46.65</v>
      </c>
      <c r="E792" s="4">
        <f ca="1">OFFSET(InputPriceData!D$15,CalculationsAndCharts!$A792+$A$11,IF($C$7,8,0),1,1)</f>
        <v>46.67</v>
      </c>
      <c r="F792" s="4">
        <f ca="1">OFFSET(InputPriceData!E$15,CalculationsAndCharts!$A792+$A$11,IF($C$7,8,0),1,1)</f>
        <v>45.62</v>
      </c>
      <c r="G792" s="4">
        <f ca="1">OFFSET(InputPriceData!F$15,CalculationsAndCharts!$A792+$A$11,IF($C$7,8,0),1,1)</f>
        <v>46.05</v>
      </c>
      <c r="H792" s="133"/>
      <c r="I792" s="133"/>
      <c r="J792" s="37">
        <f t="shared" ca="1" si="221"/>
        <v>2041</v>
      </c>
      <c r="K792" s="124">
        <f t="shared" ca="1" si="222"/>
        <v>-1.1500000000000057</v>
      </c>
      <c r="L792" s="343">
        <f t="shared" ca="1" si="213"/>
        <v>-0.72298075696716779</v>
      </c>
      <c r="M792" s="345">
        <f t="shared" ca="1" si="223"/>
        <v>0.72298075696716779</v>
      </c>
      <c r="N792" s="344">
        <f t="shared" ca="1" si="214"/>
        <v>-1</v>
      </c>
      <c r="O792" s="4"/>
      <c r="P792" s="4"/>
      <c r="Q792" s="3"/>
      <c r="S792" s="4"/>
      <c r="T792" s="4" t="b">
        <f t="shared" ca="1" si="215"/>
        <v>0</v>
      </c>
      <c r="U792" t="b">
        <f t="shared" ca="1" si="216"/>
        <v>0</v>
      </c>
      <c r="W792" s="317" t="b">
        <f t="shared" ca="1" si="217"/>
        <v>0</v>
      </c>
      <c r="X792" s="317" t="b">
        <f t="shared" ca="1" si="224"/>
        <v>0</v>
      </c>
      <c r="Y792" s="317" t="b">
        <f t="shared" ca="1" si="218"/>
        <v>0</v>
      </c>
      <c r="Z792" t="b">
        <f t="shared" ca="1" si="219"/>
        <v>0</v>
      </c>
      <c r="AA792" s="37" t="b">
        <f t="shared" ca="1" si="225"/>
        <v>1</v>
      </c>
      <c r="AB792" t="b">
        <f t="shared" ca="1" si="220"/>
        <v>0</v>
      </c>
      <c r="AD792" t="b">
        <f t="shared" ca="1" si="226"/>
        <v>0</v>
      </c>
      <c r="AE792" s="37" t="b">
        <f t="shared" ca="1" si="227"/>
        <v>1</v>
      </c>
      <c r="AF792" t="b">
        <f t="shared" ca="1" si="228"/>
        <v>0</v>
      </c>
      <c r="AG792" s="317" t="b">
        <f t="shared" ca="1" si="229"/>
        <v>0</v>
      </c>
      <c r="AH792" s="317" t="b">
        <f t="shared" ca="1" si="230"/>
        <v>0</v>
      </c>
      <c r="AI792" s="317" t="b">
        <f t="shared" ca="1" si="231"/>
        <v>0</v>
      </c>
    </row>
    <row r="793" spans="1:35" x14ac:dyDescent="0.25">
      <c r="A793">
        <v>761</v>
      </c>
      <c r="B793" s="169">
        <f ca="1">OFFSET(InputPriceData!B$15,CalculationsAndCharts!$A793+$A$11,0,1,1)</f>
        <v>40738</v>
      </c>
      <c r="C793" s="3">
        <f ca="1">OFFSET(InputPriceData!G$15,CalculationsAndCharts!$A793+$A$11,IF($C$7,8,0),1,1)</f>
        <v>2366200</v>
      </c>
      <c r="D793" s="4">
        <f ca="1">OFFSET(InputPriceData!C$15,CalculationsAndCharts!$A793+$A$11,IF($C$7,8,0),1,1)</f>
        <v>47.2</v>
      </c>
      <c r="E793" s="4">
        <f ca="1">OFFSET(InputPriceData!D$15,CalculationsAndCharts!$A793+$A$11,IF($C$7,8,0),1,1)</f>
        <v>47.26</v>
      </c>
      <c r="F793" s="4">
        <f ca="1">OFFSET(InputPriceData!E$15,CalculationsAndCharts!$A793+$A$11,IF($C$7,8,0),1,1)</f>
        <v>46.44</v>
      </c>
      <c r="G793" s="4">
        <f ca="1">OFFSET(InputPriceData!F$15,CalculationsAndCharts!$A793+$A$11,IF($C$7,8,0),1,1)</f>
        <v>46.52</v>
      </c>
      <c r="H793" s="133"/>
      <c r="I793" s="133"/>
      <c r="J793" s="37">
        <f t="shared" ca="1" si="221"/>
        <v>2040</v>
      </c>
      <c r="K793" s="124">
        <f t="shared" ca="1" si="222"/>
        <v>-0.69999999999999574</v>
      </c>
      <c r="L793" s="343">
        <f t="shared" ca="1" si="213"/>
        <v>-0.59772291746352102</v>
      </c>
      <c r="M793" s="345">
        <f t="shared" ca="1" si="223"/>
        <v>0.59772291746352102</v>
      </c>
      <c r="N793" s="344">
        <f t="shared" ca="1" si="214"/>
        <v>-1</v>
      </c>
      <c r="O793" s="4"/>
      <c r="P793" s="4"/>
      <c r="Q793" s="3"/>
      <c r="S793" s="4"/>
      <c r="T793" s="4" t="b">
        <f t="shared" ca="1" si="215"/>
        <v>0</v>
      </c>
      <c r="U793" t="b">
        <f t="shared" ca="1" si="216"/>
        <v>0</v>
      </c>
      <c r="W793" s="317" t="b">
        <f t="shared" ca="1" si="217"/>
        <v>0</v>
      </c>
      <c r="X793" s="317" t="b">
        <f t="shared" ca="1" si="224"/>
        <v>0</v>
      </c>
      <c r="Y793" s="317" t="b">
        <f t="shared" ca="1" si="218"/>
        <v>0</v>
      </c>
      <c r="Z793" t="b">
        <f t="shared" ca="1" si="219"/>
        <v>0</v>
      </c>
      <c r="AA793" s="37" t="b">
        <f t="shared" ca="1" si="225"/>
        <v>1</v>
      </c>
      <c r="AB793" t="b">
        <f t="shared" ca="1" si="220"/>
        <v>0</v>
      </c>
      <c r="AD793" t="b">
        <f t="shared" ca="1" si="226"/>
        <v>0</v>
      </c>
      <c r="AE793" s="37" t="b">
        <f t="shared" ca="1" si="227"/>
        <v>1</v>
      </c>
      <c r="AF793" t="b">
        <f t="shared" ca="1" si="228"/>
        <v>0</v>
      </c>
      <c r="AG793" s="317" t="b">
        <f t="shared" ca="1" si="229"/>
        <v>0</v>
      </c>
      <c r="AH793" s="317" t="b">
        <f t="shared" ca="1" si="230"/>
        <v>0</v>
      </c>
      <c r="AI793" s="317" t="b">
        <f t="shared" ca="1" si="231"/>
        <v>0</v>
      </c>
    </row>
    <row r="794" spans="1:35" x14ac:dyDescent="0.25">
      <c r="A794">
        <v>762</v>
      </c>
      <c r="B794" s="169">
        <f ca="1">OFFSET(InputPriceData!B$15,CalculationsAndCharts!$A794+$A$11,0,1,1)</f>
        <v>40737</v>
      </c>
      <c r="C794" s="3">
        <f ca="1">OFFSET(InputPriceData!G$15,CalculationsAndCharts!$A794+$A$11,IF($C$7,8,0),1,1)</f>
        <v>2148500</v>
      </c>
      <c r="D794" s="4">
        <f ca="1">OFFSET(InputPriceData!C$15,CalculationsAndCharts!$A794+$A$11,IF($C$7,8,0),1,1)</f>
        <v>47.38</v>
      </c>
      <c r="E794" s="4">
        <f ca="1">OFFSET(InputPriceData!D$15,CalculationsAndCharts!$A794+$A$11,IF($C$7,8,0),1,1)</f>
        <v>47.53</v>
      </c>
      <c r="F794" s="4">
        <f ca="1">OFFSET(InputPriceData!E$15,CalculationsAndCharts!$A794+$A$11,IF($C$7,8,0),1,1)</f>
        <v>47.04</v>
      </c>
      <c r="G794" s="4">
        <f ca="1">OFFSET(InputPriceData!F$15,CalculationsAndCharts!$A794+$A$11,IF($C$7,8,0),1,1)</f>
        <v>47.2</v>
      </c>
      <c r="H794" s="133"/>
      <c r="I794" s="133"/>
      <c r="J794" s="37">
        <f t="shared" ca="1" si="221"/>
        <v>2039</v>
      </c>
      <c r="K794" s="124">
        <f t="shared" ca="1" si="222"/>
        <v>-0.57999999999999829</v>
      </c>
      <c r="L794" s="343">
        <f t="shared" ca="1" si="213"/>
        <v>-0.44273408409274628</v>
      </c>
      <c r="M794" s="345">
        <f t="shared" ca="1" si="223"/>
        <v>0.44273408409274628</v>
      </c>
      <c r="N794" s="344">
        <f t="shared" ca="1" si="214"/>
        <v>-1</v>
      </c>
      <c r="O794" s="4"/>
      <c r="P794" s="4"/>
      <c r="Q794" s="3"/>
      <c r="S794" s="4"/>
      <c r="T794" s="4" t="b">
        <f t="shared" ca="1" si="215"/>
        <v>0</v>
      </c>
      <c r="U794" t="b">
        <f t="shared" ca="1" si="216"/>
        <v>0</v>
      </c>
      <c r="W794" s="317" t="b">
        <f t="shared" ca="1" si="217"/>
        <v>0</v>
      </c>
      <c r="X794" s="317" t="b">
        <f t="shared" ca="1" si="224"/>
        <v>0</v>
      </c>
      <c r="Y794" s="317" t="b">
        <f t="shared" ca="1" si="218"/>
        <v>1</v>
      </c>
      <c r="Z794" t="b">
        <f t="shared" ca="1" si="219"/>
        <v>1</v>
      </c>
      <c r="AA794" s="37" t="b">
        <f t="shared" ca="1" si="225"/>
        <v>1</v>
      </c>
      <c r="AB794" t="b">
        <f t="shared" ca="1" si="220"/>
        <v>0</v>
      </c>
      <c r="AD794" t="b">
        <f t="shared" ca="1" si="226"/>
        <v>1</v>
      </c>
      <c r="AE794" s="37" t="b">
        <f t="shared" ca="1" si="227"/>
        <v>1</v>
      </c>
      <c r="AF794" t="b">
        <f t="shared" ca="1" si="228"/>
        <v>0</v>
      </c>
      <c r="AG794" s="317" t="b">
        <f t="shared" ca="1" si="229"/>
        <v>0</v>
      </c>
      <c r="AH794" s="317" t="b">
        <f t="shared" ca="1" si="230"/>
        <v>0</v>
      </c>
      <c r="AI794" s="317" t="b">
        <f t="shared" ca="1" si="231"/>
        <v>1</v>
      </c>
    </row>
    <row r="795" spans="1:35" x14ac:dyDescent="0.25">
      <c r="A795">
        <v>763</v>
      </c>
      <c r="B795" s="169">
        <f ca="1">OFFSET(InputPriceData!B$15,CalculationsAndCharts!$A795+$A$11,0,1,1)</f>
        <v>40736</v>
      </c>
      <c r="C795" s="3">
        <f ca="1">OFFSET(InputPriceData!G$15,CalculationsAndCharts!$A795+$A$11,IF($C$7,8,0),1,1)</f>
        <v>3320000</v>
      </c>
      <c r="D795" s="4">
        <f ca="1">OFFSET(InputPriceData!C$15,CalculationsAndCharts!$A795+$A$11,IF($C$7,8,0),1,1)</f>
        <v>47.61</v>
      </c>
      <c r="E795" s="4">
        <f ca="1">OFFSET(InputPriceData!D$15,CalculationsAndCharts!$A795+$A$11,IF($C$7,8,0),1,1)</f>
        <v>47.85</v>
      </c>
      <c r="F795" s="4">
        <f ca="1">OFFSET(InputPriceData!E$15,CalculationsAndCharts!$A795+$A$11,IF($C$7,8,0),1,1)</f>
        <v>47.16</v>
      </c>
      <c r="G795" s="4">
        <f ca="1">OFFSET(InputPriceData!F$15,CalculationsAndCharts!$A795+$A$11,IF($C$7,8,0),1,1)</f>
        <v>47.22</v>
      </c>
      <c r="H795" s="133"/>
      <c r="I795" s="133"/>
      <c r="J795" s="37">
        <f t="shared" ca="1" si="221"/>
        <v>2038</v>
      </c>
      <c r="K795" s="124">
        <f t="shared" ca="1" si="222"/>
        <v>-1.3999999999999986</v>
      </c>
      <c r="L795" s="343">
        <f t="shared" ca="1" si="213"/>
        <v>-0.22536828386340985</v>
      </c>
      <c r="M795" s="345">
        <f t="shared" ca="1" si="223"/>
        <v>0.42389367442711384</v>
      </c>
      <c r="N795" s="344">
        <f t="shared" ca="1" si="214"/>
        <v>-0.53166229519228336</v>
      </c>
      <c r="O795" s="4"/>
      <c r="P795" s="4"/>
      <c r="Q795" s="3"/>
      <c r="S795" s="4"/>
      <c r="T795" s="4" t="b">
        <f t="shared" ca="1" si="215"/>
        <v>0</v>
      </c>
      <c r="U795" t="b">
        <f t="shared" ca="1" si="216"/>
        <v>1</v>
      </c>
      <c r="W795" s="317" t="b">
        <f t="shared" ca="1" si="217"/>
        <v>0</v>
      </c>
      <c r="X795" s="317" t="b">
        <f t="shared" ca="1" si="224"/>
        <v>1</v>
      </c>
      <c r="Y795" s="317" t="b">
        <f t="shared" ca="1" si="218"/>
        <v>0</v>
      </c>
      <c r="Z795" t="b">
        <f t="shared" ca="1" si="219"/>
        <v>0</v>
      </c>
      <c r="AA795" s="37" t="b">
        <f t="shared" ca="1" si="225"/>
        <v>0</v>
      </c>
      <c r="AB795" t="b">
        <f t="shared" ca="1" si="220"/>
        <v>0</v>
      </c>
      <c r="AD795" t="b">
        <f t="shared" ca="1" si="226"/>
        <v>0</v>
      </c>
      <c r="AE795" s="37" t="b">
        <f t="shared" ca="1" si="227"/>
        <v>0</v>
      </c>
      <c r="AF795" t="b">
        <f t="shared" ca="1" si="228"/>
        <v>0</v>
      </c>
      <c r="AG795" s="317" t="b">
        <f t="shared" ca="1" si="229"/>
        <v>0</v>
      </c>
      <c r="AH795" s="317" t="b">
        <f t="shared" ca="1" si="230"/>
        <v>1</v>
      </c>
      <c r="AI795" s="317" t="b">
        <f t="shared" ca="1" si="231"/>
        <v>0</v>
      </c>
    </row>
    <row r="796" spans="1:35" x14ac:dyDescent="0.25">
      <c r="A796">
        <v>764</v>
      </c>
      <c r="B796" s="169">
        <f ca="1">OFFSET(InputPriceData!B$15,CalculationsAndCharts!$A796+$A$11,0,1,1)</f>
        <v>40735</v>
      </c>
      <c r="C796" s="3">
        <f ca="1">OFFSET(InputPriceData!G$15,CalculationsAndCharts!$A796+$A$11,IF($C$7,8,0),1,1)</f>
        <v>2909400</v>
      </c>
      <c r="D796" s="4">
        <f ca="1">OFFSET(InputPriceData!C$15,CalculationsAndCharts!$A796+$A$11,IF($C$7,8,0),1,1)</f>
        <v>48.22</v>
      </c>
      <c r="E796" s="4">
        <f ca="1">OFFSET(InputPriceData!D$15,CalculationsAndCharts!$A796+$A$11,IF($C$7,8,0),1,1)</f>
        <v>48.36</v>
      </c>
      <c r="F796" s="4">
        <f ca="1">OFFSET(InputPriceData!E$15,CalculationsAndCharts!$A796+$A$11,IF($C$7,8,0),1,1)</f>
        <v>47.65</v>
      </c>
      <c r="G796" s="4">
        <f ca="1">OFFSET(InputPriceData!F$15,CalculationsAndCharts!$A796+$A$11,IF($C$7,8,0),1,1)</f>
        <v>47.78</v>
      </c>
      <c r="H796" s="133"/>
      <c r="I796" s="133"/>
      <c r="J796" s="37">
        <f t="shared" ca="1" si="221"/>
        <v>2037</v>
      </c>
      <c r="K796" s="124">
        <f t="shared" ca="1" si="222"/>
        <v>-1.7999999999999972</v>
      </c>
      <c r="L796" s="343">
        <f t="shared" ca="1" si="213"/>
        <v>1.935737946832583E-2</v>
      </c>
      <c r="M796" s="345">
        <f t="shared" ca="1" si="223"/>
        <v>0.42774336470949936</v>
      </c>
      <c r="N796" s="344">
        <f t="shared" ca="1" si="214"/>
        <v>4.5254657501168576E-2</v>
      </c>
      <c r="O796" s="4"/>
      <c r="P796" s="4"/>
      <c r="Q796" s="3"/>
      <c r="S796" s="4"/>
      <c r="T796" s="4" t="b">
        <f t="shared" ca="1" si="215"/>
        <v>0</v>
      </c>
      <c r="U796" t="b">
        <f t="shared" ca="1" si="216"/>
        <v>0</v>
      </c>
      <c r="W796" s="317" t="b">
        <f t="shared" ca="1" si="217"/>
        <v>0</v>
      </c>
      <c r="X796" s="317" t="b">
        <f t="shared" ca="1" si="224"/>
        <v>1</v>
      </c>
      <c r="Y796" s="317" t="b">
        <f t="shared" ca="1" si="218"/>
        <v>0</v>
      </c>
      <c r="Z796" t="b">
        <f t="shared" ca="1" si="219"/>
        <v>0</v>
      </c>
      <c r="AA796" s="37" t="b">
        <f t="shared" ca="1" si="225"/>
        <v>0</v>
      </c>
      <c r="AB796" t="b">
        <f t="shared" ca="1" si="220"/>
        <v>0</v>
      </c>
      <c r="AD796" t="b">
        <f t="shared" ca="1" si="226"/>
        <v>0</v>
      </c>
      <c r="AE796" s="37" t="b">
        <f t="shared" ca="1" si="227"/>
        <v>0</v>
      </c>
      <c r="AF796" t="b">
        <f t="shared" ca="1" si="228"/>
        <v>0</v>
      </c>
      <c r="AG796" s="317" t="b">
        <f t="shared" ca="1" si="229"/>
        <v>0</v>
      </c>
      <c r="AH796" s="317" t="b">
        <f t="shared" ca="1" si="230"/>
        <v>1</v>
      </c>
      <c r="AI796" s="317" t="b">
        <f t="shared" ca="1" si="231"/>
        <v>0</v>
      </c>
    </row>
    <row r="797" spans="1:35" x14ac:dyDescent="0.25">
      <c r="A797">
        <v>765</v>
      </c>
      <c r="B797" s="169">
        <f ca="1">OFFSET(InputPriceData!B$15,CalculationsAndCharts!$A797+$A$11,0,1,1)</f>
        <v>40732</v>
      </c>
      <c r="C797" s="3">
        <f ca="1">OFFSET(InputPriceData!G$15,CalculationsAndCharts!$A797+$A$11,IF($C$7,8,0),1,1)</f>
        <v>2616900</v>
      </c>
      <c r="D797" s="4">
        <f ca="1">OFFSET(InputPriceData!C$15,CalculationsAndCharts!$A797+$A$11,IF($C$7,8,0),1,1)</f>
        <v>49.19</v>
      </c>
      <c r="E797" s="4">
        <f ca="1">OFFSET(InputPriceData!D$15,CalculationsAndCharts!$A797+$A$11,IF($C$7,8,0),1,1)</f>
        <v>49.26</v>
      </c>
      <c r="F797" s="4">
        <f ca="1">OFFSET(InputPriceData!E$15,CalculationsAndCharts!$A797+$A$11,IF($C$7,8,0),1,1)</f>
        <v>48.53</v>
      </c>
      <c r="G797" s="4">
        <f ca="1">OFFSET(InputPriceData!F$15,CalculationsAndCharts!$A797+$A$11,IF($C$7,8,0),1,1)</f>
        <v>48.62</v>
      </c>
      <c r="H797" s="133"/>
      <c r="I797" s="133"/>
      <c r="J797" s="37">
        <f t="shared" ca="1" si="221"/>
        <v>2036</v>
      </c>
      <c r="K797" s="124">
        <f t="shared" ca="1" si="222"/>
        <v>-1</v>
      </c>
      <c r="L797" s="343">
        <f t="shared" ca="1" si="213"/>
        <v>0.20143711079251575</v>
      </c>
      <c r="M797" s="345">
        <f t="shared" ca="1" si="223"/>
        <v>0.43162801686125063</v>
      </c>
      <c r="N797" s="344">
        <f t="shared" ca="1" si="214"/>
        <v>0.46669146330523975</v>
      </c>
      <c r="O797" s="4"/>
      <c r="P797" s="4"/>
      <c r="Q797" s="3"/>
      <c r="S797" s="4"/>
      <c r="T797" s="4" t="b">
        <f t="shared" ca="1" si="215"/>
        <v>0</v>
      </c>
      <c r="U797" t="b">
        <f t="shared" ca="1" si="216"/>
        <v>0</v>
      </c>
      <c r="W797" s="317" t="b">
        <f t="shared" ca="1" si="217"/>
        <v>0</v>
      </c>
      <c r="X797" s="317" t="b">
        <f t="shared" ca="1" si="224"/>
        <v>1</v>
      </c>
      <c r="Y797" s="317" t="b">
        <f t="shared" ca="1" si="218"/>
        <v>0</v>
      </c>
      <c r="Z797" t="b">
        <f t="shared" ca="1" si="219"/>
        <v>0</v>
      </c>
      <c r="AA797" s="37" t="b">
        <f t="shared" ca="1" si="225"/>
        <v>0</v>
      </c>
      <c r="AB797" t="b">
        <f t="shared" ca="1" si="220"/>
        <v>0</v>
      </c>
      <c r="AD797" t="b">
        <f t="shared" ca="1" si="226"/>
        <v>0</v>
      </c>
      <c r="AE797" s="37" t="b">
        <f t="shared" ca="1" si="227"/>
        <v>0</v>
      </c>
      <c r="AF797" t="b">
        <f t="shared" ca="1" si="228"/>
        <v>0</v>
      </c>
      <c r="AG797" s="317" t="b">
        <f t="shared" ca="1" si="229"/>
        <v>0</v>
      </c>
      <c r="AH797" s="317" t="b">
        <f t="shared" ca="1" si="230"/>
        <v>1</v>
      </c>
      <c r="AI797" s="317" t="b">
        <f t="shared" ca="1" si="231"/>
        <v>0</v>
      </c>
    </row>
    <row r="798" spans="1:35" x14ac:dyDescent="0.25">
      <c r="A798">
        <v>766</v>
      </c>
      <c r="B798" s="169">
        <f ca="1">OFFSET(InputPriceData!B$15,CalculationsAndCharts!$A798+$A$11,0,1,1)</f>
        <v>40731</v>
      </c>
      <c r="C798" s="3">
        <f ca="1">OFFSET(InputPriceData!G$15,CalculationsAndCharts!$A798+$A$11,IF($C$7,8,0),1,1)</f>
        <v>2219300</v>
      </c>
      <c r="D798" s="4">
        <f ca="1">OFFSET(InputPriceData!C$15,CalculationsAndCharts!$A798+$A$11,IF($C$7,8,0),1,1)</f>
        <v>49.9</v>
      </c>
      <c r="E798" s="4">
        <f ca="1">OFFSET(InputPriceData!D$15,CalculationsAndCharts!$A798+$A$11,IF($C$7,8,0),1,1)</f>
        <v>50</v>
      </c>
      <c r="F798" s="4">
        <f ca="1">OFFSET(InputPriceData!E$15,CalculationsAndCharts!$A798+$A$11,IF($C$7,8,0),1,1)</f>
        <v>49.35</v>
      </c>
      <c r="G798" s="4">
        <f ca="1">OFFSET(InputPriceData!F$15,CalculationsAndCharts!$A798+$A$11,IF($C$7,8,0),1,1)</f>
        <v>49.58</v>
      </c>
      <c r="H798" s="133"/>
      <c r="I798" s="133"/>
      <c r="J798" s="37">
        <f t="shared" ca="1" si="221"/>
        <v>2035</v>
      </c>
      <c r="K798" s="124">
        <f t="shared" ca="1" si="222"/>
        <v>-5.0000000000004263E-2</v>
      </c>
      <c r="L798" s="343">
        <f t="shared" ca="1" si="213"/>
        <v>0.28804250820788968</v>
      </c>
      <c r="M798" s="345">
        <f t="shared" ca="1" si="223"/>
        <v>0.43554794839682204</v>
      </c>
      <c r="N798" s="344">
        <f t="shared" ca="1" si="214"/>
        <v>0.66133363563787917</v>
      </c>
      <c r="O798" s="4"/>
      <c r="P798" s="4"/>
      <c r="Q798" s="3"/>
      <c r="S798" s="4"/>
      <c r="T798" s="4" t="b">
        <f t="shared" ca="1" si="215"/>
        <v>0</v>
      </c>
      <c r="U798" t="b">
        <f t="shared" ca="1" si="216"/>
        <v>0</v>
      </c>
      <c r="W798" s="317" t="b">
        <f t="shared" ca="1" si="217"/>
        <v>0</v>
      </c>
      <c r="X798" s="317" t="b">
        <f t="shared" ca="1" si="224"/>
        <v>1</v>
      </c>
      <c r="Y798" s="317" t="b">
        <f t="shared" ca="1" si="218"/>
        <v>0</v>
      </c>
      <c r="Z798" t="b">
        <f t="shared" ca="1" si="219"/>
        <v>0</v>
      </c>
      <c r="AA798" s="37" t="b">
        <f t="shared" ca="1" si="225"/>
        <v>0</v>
      </c>
      <c r="AB798" t="b">
        <f t="shared" ca="1" si="220"/>
        <v>0</v>
      </c>
      <c r="AD798" t="b">
        <f t="shared" ca="1" si="226"/>
        <v>0</v>
      </c>
      <c r="AE798" s="37" t="b">
        <f t="shared" ca="1" si="227"/>
        <v>0</v>
      </c>
      <c r="AF798" t="b">
        <f t="shared" ca="1" si="228"/>
        <v>0</v>
      </c>
      <c r="AG798" s="317" t="b">
        <f t="shared" ca="1" si="229"/>
        <v>0</v>
      </c>
      <c r="AH798" s="317" t="b">
        <f t="shared" ca="1" si="230"/>
        <v>1</v>
      </c>
      <c r="AI798" s="317" t="b">
        <f t="shared" ca="1" si="231"/>
        <v>0</v>
      </c>
    </row>
    <row r="799" spans="1:35" x14ac:dyDescent="0.25">
      <c r="A799">
        <v>767</v>
      </c>
      <c r="B799" s="169">
        <f ca="1">OFFSET(InputPriceData!B$15,CalculationsAndCharts!$A799+$A$11,0,1,1)</f>
        <v>40730</v>
      </c>
      <c r="C799" s="3">
        <f ca="1">OFFSET(InputPriceData!G$15,CalculationsAndCharts!$A799+$A$11,IF($C$7,8,0),1,1)</f>
        <v>1568300</v>
      </c>
      <c r="D799" s="4">
        <f ca="1">OFFSET(InputPriceData!C$15,CalculationsAndCharts!$A799+$A$11,IF($C$7,8,0),1,1)</f>
        <v>49.62</v>
      </c>
      <c r="E799" s="4">
        <f ca="1">OFFSET(InputPriceData!D$15,CalculationsAndCharts!$A799+$A$11,IF($C$7,8,0),1,1)</f>
        <v>49.94</v>
      </c>
      <c r="F799" s="4">
        <f ca="1">OFFSET(InputPriceData!E$15,CalculationsAndCharts!$A799+$A$11,IF($C$7,8,0),1,1)</f>
        <v>49.35</v>
      </c>
      <c r="G799" s="4">
        <f ca="1">OFFSET(InputPriceData!F$15,CalculationsAndCharts!$A799+$A$11,IF($C$7,8,0),1,1)</f>
        <v>49.62</v>
      </c>
      <c r="H799" s="133"/>
      <c r="I799" s="133"/>
      <c r="J799" s="37">
        <f t="shared" ca="1" si="221"/>
        <v>2034</v>
      </c>
      <c r="K799" s="124">
        <f t="shared" ca="1" si="222"/>
        <v>-0.49000000000000199</v>
      </c>
      <c r="L799" s="343">
        <f t="shared" ca="1" si="213"/>
        <v>0.32291226539325385</v>
      </c>
      <c r="M799" s="345">
        <f t="shared" ca="1" si="223"/>
        <v>0.4395034797142503</v>
      </c>
      <c r="N799" s="344">
        <f t="shared" ca="1" si="214"/>
        <v>0.73472061154828638</v>
      </c>
      <c r="O799" s="4"/>
      <c r="P799" s="4"/>
      <c r="Q799" s="3"/>
      <c r="S799" s="4"/>
      <c r="T799" s="4" t="b">
        <f t="shared" ca="1" si="215"/>
        <v>0</v>
      </c>
      <c r="U799" t="b">
        <f t="shared" ca="1" si="216"/>
        <v>0</v>
      </c>
      <c r="W799" s="317" t="b">
        <f t="shared" ca="1" si="217"/>
        <v>0</v>
      </c>
      <c r="X799" s="317" t="b">
        <f t="shared" ca="1" si="224"/>
        <v>1</v>
      </c>
      <c r="Y799" s="317" t="b">
        <f t="shared" ca="1" si="218"/>
        <v>0</v>
      </c>
      <c r="Z799" t="b">
        <f t="shared" ca="1" si="219"/>
        <v>0</v>
      </c>
      <c r="AA799" s="37" t="b">
        <f t="shared" ca="1" si="225"/>
        <v>0</v>
      </c>
      <c r="AB799" t="b">
        <f t="shared" ca="1" si="220"/>
        <v>0</v>
      </c>
      <c r="AD799" t="b">
        <f t="shared" ca="1" si="226"/>
        <v>0</v>
      </c>
      <c r="AE799" s="37" t="b">
        <f t="shared" ca="1" si="227"/>
        <v>0</v>
      </c>
      <c r="AF799" t="b">
        <f t="shared" ca="1" si="228"/>
        <v>0</v>
      </c>
      <c r="AG799" s="317" t="b">
        <f t="shared" ca="1" si="229"/>
        <v>0</v>
      </c>
      <c r="AH799" s="317" t="b">
        <f t="shared" ca="1" si="230"/>
        <v>1</v>
      </c>
      <c r="AI799" s="317" t="b">
        <f t="shared" ca="1" si="231"/>
        <v>0</v>
      </c>
    </row>
    <row r="800" spans="1:35" x14ac:dyDescent="0.25">
      <c r="A800">
        <v>768</v>
      </c>
      <c r="B800" s="169">
        <f ca="1">OFFSET(InputPriceData!B$15,CalculationsAndCharts!$A800+$A$11,0,1,1)</f>
        <v>40729</v>
      </c>
      <c r="C800" s="3">
        <f ca="1">OFFSET(InputPriceData!G$15,CalculationsAndCharts!$A800+$A$11,IF($C$7,8,0),1,1)</f>
        <v>1567600</v>
      </c>
      <c r="D800" s="4">
        <f ca="1">OFFSET(InputPriceData!C$15,CalculationsAndCharts!$A800+$A$11,IF($C$7,8,0),1,1)</f>
        <v>49.99</v>
      </c>
      <c r="E800" s="4">
        <f ca="1">OFFSET(InputPriceData!D$15,CalculationsAndCharts!$A800+$A$11,IF($C$7,8,0),1,1)</f>
        <v>50.03</v>
      </c>
      <c r="F800" s="4">
        <f ca="1">OFFSET(InputPriceData!E$15,CalculationsAndCharts!$A800+$A$11,IF($C$7,8,0),1,1)</f>
        <v>49.47</v>
      </c>
      <c r="G800" s="4">
        <f ca="1">OFFSET(InputPriceData!F$15,CalculationsAndCharts!$A800+$A$11,IF($C$7,8,0),1,1)</f>
        <v>49.63</v>
      </c>
      <c r="H800" s="133"/>
      <c r="I800" s="133"/>
      <c r="J800" s="37">
        <f t="shared" ca="1" si="221"/>
        <v>2033</v>
      </c>
      <c r="K800" s="124">
        <f t="shared" ca="1" si="222"/>
        <v>-0.21999999999999886</v>
      </c>
      <c r="L800" s="343">
        <f t="shared" ca="1" si="213"/>
        <v>0.30423334813266861</v>
      </c>
      <c r="M800" s="345">
        <f t="shared" ca="1" si="223"/>
        <v>0.44349493412134239</v>
      </c>
      <c r="N800" s="344">
        <f t="shared" ca="1" si="214"/>
        <v>0.68599058236238808</v>
      </c>
      <c r="O800" s="4"/>
      <c r="P800" s="4"/>
      <c r="Q800" s="3"/>
      <c r="S800" s="4"/>
      <c r="T800" s="4" t="b">
        <f t="shared" ca="1" si="215"/>
        <v>0</v>
      </c>
      <c r="U800" t="b">
        <f t="shared" ca="1" si="216"/>
        <v>0</v>
      </c>
      <c r="W800" s="317" t="b">
        <f t="shared" ca="1" si="217"/>
        <v>0</v>
      </c>
      <c r="X800" s="317" t="b">
        <f t="shared" ca="1" si="224"/>
        <v>1</v>
      </c>
      <c r="Y800" s="317" t="b">
        <f t="shared" ca="1" si="218"/>
        <v>0</v>
      </c>
      <c r="Z800" t="b">
        <f t="shared" ca="1" si="219"/>
        <v>0</v>
      </c>
      <c r="AA800" s="37" t="b">
        <f t="shared" ca="1" si="225"/>
        <v>0</v>
      </c>
      <c r="AB800" t="b">
        <f t="shared" ca="1" si="220"/>
        <v>0</v>
      </c>
      <c r="AD800" t="b">
        <f t="shared" ca="1" si="226"/>
        <v>0</v>
      </c>
      <c r="AE800" s="37" t="b">
        <f t="shared" ca="1" si="227"/>
        <v>0</v>
      </c>
      <c r="AF800" t="b">
        <f t="shared" ca="1" si="228"/>
        <v>0</v>
      </c>
      <c r="AG800" s="317" t="b">
        <f t="shared" ca="1" si="229"/>
        <v>0</v>
      </c>
      <c r="AH800" s="317" t="b">
        <f t="shared" ca="1" si="230"/>
        <v>1</v>
      </c>
      <c r="AI800" s="317" t="b">
        <f t="shared" ca="1" si="231"/>
        <v>0</v>
      </c>
    </row>
    <row r="801" spans="1:35" x14ac:dyDescent="0.25">
      <c r="A801">
        <v>769</v>
      </c>
      <c r="B801" s="169">
        <f ca="1">OFFSET(InputPriceData!B$15,CalculationsAndCharts!$A801+$A$11,0,1,1)</f>
        <v>40725</v>
      </c>
      <c r="C801" s="3">
        <f ca="1">OFFSET(InputPriceData!G$15,CalculationsAndCharts!$A801+$A$11,IF($C$7,8,0),1,1)</f>
        <v>1535600</v>
      </c>
      <c r="D801" s="4">
        <f ca="1">OFFSET(InputPriceData!C$15,CalculationsAndCharts!$A801+$A$11,IF($C$7,8,0),1,1)</f>
        <v>49.55</v>
      </c>
      <c r="E801" s="4">
        <f ca="1">OFFSET(InputPriceData!D$15,CalculationsAndCharts!$A801+$A$11,IF($C$7,8,0),1,1)</f>
        <v>50.25</v>
      </c>
      <c r="F801" s="4">
        <f ca="1">OFFSET(InputPriceData!E$15,CalculationsAndCharts!$A801+$A$11,IF($C$7,8,0),1,1)</f>
        <v>49.35</v>
      </c>
      <c r="G801" s="4">
        <f ca="1">OFFSET(InputPriceData!F$15,CalculationsAndCharts!$A801+$A$11,IF($C$7,8,0),1,1)</f>
        <v>50.11</v>
      </c>
      <c r="H801" s="133"/>
      <c r="I801" s="133"/>
      <c r="J801" s="37">
        <f t="shared" ca="1" si="221"/>
        <v>2032</v>
      </c>
      <c r="K801" s="124">
        <f t="shared" ca="1" si="222"/>
        <v>1.0399999999999991</v>
      </c>
      <c r="L801" s="343">
        <f t="shared" ref="L801:L864" ca="1" si="232">IF(J801&gt;3,($D$21*(K801+K802)/2+$D$22*L802+$D$23*L803),IF(J801=1,0,IF(J801=2,($D$21*0*(G801+G802)/2+$D$22*L802),IF(J801=3,($D$21*0*(G801+G802)/2+$D$22*L802+$D$23*L803),0))))</f>
        <v>0.1938861668441455</v>
      </c>
      <c r="M801" s="345">
        <f t="shared" ca="1" si="223"/>
        <v>0.44752263786210128</v>
      </c>
      <c r="N801" s="344">
        <f t="shared" ref="N801:N864" ca="1" si="233">IF(M801=0,0,L801/M801)</f>
        <v>0.43324326065464691</v>
      </c>
      <c r="O801" s="4"/>
      <c r="P801" s="4"/>
      <c r="Q801" s="3"/>
      <c r="S801" s="4"/>
      <c r="T801" s="4" t="b">
        <f t="shared" ref="T801:T864" ca="1" si="234">AND(N802&lt;0,N801&gt;0)</f>
        <v>0</v>
      </c>
      <c r="U801" t="b">
        <f t="shared" ref="U801:U864" ca="1" si="235">AND(N802&gt;0,N801&lt;0)</f>
        <v>0</v>
      </c>
      <c r="W801" s="317" t="b">
        <f t="shared" ref="W801:W864" ca="1" si="236">AND(T802&lt;&gt;T803,T802,NOT(X802))</f>
        <v>1</v>
      </c>
      <c r="X801" s="317" t="b">
        <f t="shared" ca="1" si="224"/>
        <v>1</v>
      </c>
      <c r="Y801" s="317" t="b">
        <f t="shared" ref="Y801:Y864" ca="1" si="237">AND(X802,AND(U802&lt;&gt;U803,U802))</f>
        <v>0</v>
      </c>
      <c r="Z801" t="b">
        <f t="shared" ref="Z801:Z864" ca="1" si="238">AND(U802&lt;&gt;U803,U802,NOT(AA802))</f>
        <v>0</v>
      </c>
      <c r="AA801" s="37" t="b">
        <f t="shared" ca="1" si="225"/>
        <v>0</v>
      </c>
      <c r="AB801" t="b">
        <f t="shared" ref="AB801:AB864" ca="1" si="239">AND(AA802,AND(T802&lt;&gt;T803,T802))</f>
        <v>1</v>
      </c>
      <c r="AD801" t="b">
        <f t="shared" ca="1" si="226"/>
        <v>0</v>
      </c>
      <c r="AE801" s="37" t="b">
        <f t="shared" ca="1" si="227"/>
        <v>0</v>
      </c>
      <c r="AF801" t="b">
        <f t="shared" ca="1" si="228"/>
        <v>1</v>
      </c>
      <c r="AG801" s="317" t="b">
        <f t="shared" ca="1" si="229"/>
        <v>1</v>
      </c>
      <c r="AH801" s="317" t="b">
        <f t="shared" ca="1" si="230"/>
        <v>1</v>
      </c>
      <c r="AI801" s="317" t="b">
        <f t="shared" ca="1" si="231"/>
        <v>0</v>
      </c>
    </row>
    <row r="802" spans="1:35" x14ac:dyDescent="0.25">
      <c r="A802">
        <v>770</v>
      </c>
      <c r="B802" s="169">
        <f ca="1">OFFSET(InputPriceData!B$15,CalculationsAndCharts!$A802+$A$11,0,1,1)</f>
        <v>40724</v>
      </c>
      <c r="C802" s="3">
        <f ca="1">OFFSET(InputPriceData!G$15,CalculationsAndCharts!$A802+$A$11,IF($C$7,8,0),1,1)</f>
        <v>1908100</v>
      </c>
      <c r="D802" s="4">
        <f ca="1">OFFSET(InputPriceData!C$15,CalculationsAndCharts!$A802+$A$11,IF($C$7,8,0),1,1)</f>
        <v>49.11</v>
      </c>
      <c r="E802" s="4">
        <f ca="1">OFFSET(InputPriceData!D$15,CalculationsAndCharts!$A802+$A$11,IF($C$7,8,0),1,1)</f>
        <v>49.9</v>
      </c>
      <c r="F802" s="4">
        <f ca="1">OFFSET(InputPriceData!E$15,CalculationsAndCharts!$A802+$A$11,IF($C$7,8,0),1,1)</f>
        <v>49.06</v>
      </c>
      <c r="G802" s="4">
        <f ca="1">OFFSET(InputPriceData!F$15,CalculationsAndCharts!$A802+$A$11,IF($C$7,8,0),1,1)</f>
        <v>49.85</v>
      </c>
      <c r="H802" s="133"/>
      <c r="I802" s="133"/>
      <c r="J802" s="37">
        <f t="shared" ref="J802:J865" ca="1" si="240">$A$8-A802+1</f>
        <v>2031</v>
      </c>
      <c r="K802" s="124">
        <f t="shared" ref="K802:K865" ca="1" si="241">IF(J802&gt;2,G802-G804,0)</f>
        <v>1.1300000000000026</v>
      </c>
      <c r="L802" s="343">
        <f t="shared" ca="1" si="232"/>
        <v>4.8451148386018786E-2</v>
      </c>
      <c r="M802" s="345">
        <f t="shared" ref="M802:M865" ca="1" si="242">MAX(IF(J802=1,0.0000001,0.991*M803),ABS(L802))</f>
        <v>0.4515869201433918</v>
      </c>
      <c r="N802" s="344">
        <f t="shared" ca="1" si="233"/>
        <v>0.10729085858074489</v>
      </c>
      <c r="O802" s="4"/>
      <c r="P802" s="4"/>
      <c r="Q802" s="3"/>
      <c r="S802" s="4"/>
      <c r="T802" s="4" t="b">
        <f t="shared" ca="1" si="234"/>
        <v>1</v>
      </c>
      <c r="U802" t="b">
        <f t="shared" ca="1" si="235"/>
        <v>0</v>
      </c>
      <c r="W802" s="317" t="b">
        <f t="shared" ca="1" si="236"/>
        <v>0</v>
      </c>
      <c r="X802" s="317" t="b">
        <f t="shared" ref="X802:X865" ca="1" si="243">IF(X803,IF(Y802,FALSE,X803),IF(W802,TRUE,X803))</f>
        <v>0</v>
      </c>
      <c r="Y802" s="317" t="b">
        <f t="shared" ca="1" si="237"/>
        <v>0</v>
      </c>
      <c r="Z802" t="b">
        <f t="shared" ca="1" si="238"/>
        <v>0</v>
      </c>
      <c r="AA802" s="37" t="b">
        <f t="shared" ref="AA802:AA865" ca="1" si="244">IF(AA803,IF(AB802,FALSE,AA803),IF(Z802,TRUE,AA803))</f>
        <v>1</v>
      </c>
      <c r="AB802" t="b">
        <f t="shared" ca="1" si="239"/>
        <v>0</v>
      </c>
      <c r="AD802" t="b">
        <f t="shared" ref="AD802:AD865" ca="1" si="245">AND($U803&lt;&gt;$U804,$U803,NOT(AE803))</f>
        <v>0</v>
      </c>
      <c r="AE802" s="37" t="b">
        <f t="shared" ref="AE802:AE865" ca="1" si="246">IF(AE803,IF(AF802,FALSE,AE803),IF(AD802,TRUE,AE803))</f>
        <v>1</v>
      </c>
      <c r="AF802" t="b">
        <f t="shared" ref="AF802:AF865" ca="1" si="247">AND(AE803,AND($T803&lt;&gt;$T804,$T803))</f>
        <v>0</v>
      </c>
      <c r="AG802" s="317" t="b">
        <f t="shared" ref="AG802:AG865" ca="1" si="248">AND($T803&lt;&gt;$T804,$T803,NOT(AH803))</f>
        <v>0</v>
      </c>
      <c r="AH802" s="317" t="b">
        <f t="shared" ref="AH802:AH865" ca="1" si="249">IF(AH803,IF(AI802,FALSE,AH803),IF(AG802,TRUE,AH803))</f>
        <v>0</v>
      </c>
      <c r="AI802" s="317" t="b">
        <f t="shared" ref="AI802:AI865" ca="1" si="250">AND(AH803,AND($U803&lt;&gt;$U804,$U803))</f>
        <v>0</v>
      </c>
    </row>
    <row r="803" spans="1:35" x14ac:dyDescent="0.25">
      <c r="A803">
        <v>771</v>
      </c>
      <c r="B803" s="169">
        <f ca="1">OFFSET(InputPriceData!B$15,CalculationsAndCharts!$A803+$A$11,0,1,1)</f>
        <v>40723</v>
      </c>
      <c r="C803" s="3">
        <f ca="1">OFFSET(InputPriceData!G$15,CalculationsAndCharts!$A803+$A$11,IF($C$7,8,0),1,1)</f>
        <v>1768400</v>
      </c>
      <c r="D803" s="4">
        <f ca="1">OFFSET(InputPriceData!C$15,CalculationsAndCharts!$A803+$A$11,IF($C$7,8,0),1,1)</f>
        <v>48.94</v>
      </c>
      <c r="E803" s="4">
        <f ca="1">OFFSET(InputPriceData!D$15,CalculationsAndCharts!$A803+$A$11,IF($C$7,8,0),1,1)</f>
        <v>49.27</v>
      </c>
      <c r="F803" s="4">
        <f ca="1">OFFSET(InputPriceData!E$15,CalculationsAndCharts!$A803+$A$11,IF($C$7,8,0),1,1)</f>
        <v>48.92</v>
      </c>
      <c r="G803" s="4">
        <f ca="1">OFFSET(InputPriceData!F$15,CalculationsAndCharts!$A803+$A$11,IF($C$7,8,0),1,1)</f>
        <v>49.07</v>
      </c>
      <c r="H803" s="133"/>
      <c r="I803" s="133"/>
      <c r="J803" s="37">
        <f t="shared" ca="1" si="240"/>
        <v>2030</v>
      </c>
      <c r="K803" s="124">
        <f t="shared" ca="1" si="241"/>
        <v>0.67000000000000171</v>
      </c>
      <c r="L803" s="343">
        <f t="shared" ca="1" si="232"/>
        <v>-5.0612792160650927E-2</v>
      </c>
      <c r="M803" s="345">
        <f t="shared" ca="1" si="242"/>
        <v>0.45568811316184843</v>
      </c>
      <c r="N803" s="344">
        <f t="shared" ca="1" si="233"/>
        <v>-0.11106893223408396</v>
      </c>
      <c r="O803" s="4"/>
      <c r="P803" s="4"/>
      <c r="Q803" s="3"/>
      <c r="S803" s="4"/>
      <c r="T803" s="4" t="b">
        <f t="shared" ca="1" si="234"/>
        <v>0</v>
      </c>
      <c r="U803" t="b">
        <f t="shared" ca="1" si="235"/>
        <v>0</v>
      </c>
      <c r="W803" s="317" t="b">
        <f t="shared" ca="1" si="236"/>
        <v>0</v>
      </c>
      <c r="X803" s="317" t="b">
        <f t="shared" ca="1" si="243"/>
        <v>0</v>
      </c>
      <c r="Y803" s="317" t="b">
        <f t="shared" ca="1" si="237"/>
        <v>0</v>
      </c>
      <c r="Z803" t="b">
        <f t="shared" ca="1" si="238"/>
        <v>0</v>
      </c>
      <c r="AA803" s="37" t="b">
        <f t="shared" ca="1" si="244"/>
        <v>1</v>
      </c>
      <c r="AB803" t="b">
        <f t="shared" ca="1" si="239"/>
        <v>0</v>
      </c>
      <c r="AD803" t="b">
        <f t="shared" ca="1" si="245"/>
        <v>0</v>
      </c>
      <c r="AE803" s="37" t="b">
        <f t="shared" ca="1" si="246"/>
        <v>1</v>
      </c>
      <c r="AF803" t="b">
        <f t="shared" ca="1" si="247"/>
        <v>0</v>
      </c>
      <c r="AG803" s="317" t="b">
        <f t="shared" ca="1" si="248"/>
        <v>0</v>
      </c>
      <c r="AH803" s="317" t="b">
        <f t="shared" ca="1" si="249"/>
        <v>0</v>
      </c>
      <c r="AI803" s="317" t="b">
        <f t="shared" ca="1" si="250"/>
        <v>0</v>
      </c>
    </row>
    <row r="804" spans="1:35" x14ac:dyDescent="0.25">
      <c r="A804">
        <v>772</v>
      </c>
      <c r="B804" s="169">
        <f ca="1">OFFSET(InputPriceData!B$15,CalculationsAndCharts!$A804+$A$11,0,1,1)</f>
        <v>40722</v>
      </c>
      <c r="C804" s="3">
        <f ca="1">OFFSET(InputPriceData!G$15,CalculationsAndCharts!$A804+$A$11,IF($C$7,8,0),1,1)</f>
        <v>1696700</v>
      </c>
      <c r="D804" s="4">
        <f ca="1">OFFSET(InputPriceData!C$15,CalculationsAndCharts!$A804+$A$11,IF($C$7,8,0),1,1)</f>
        <v>48.45</v>
      </c>
      <c r="E804" s="4">
        <f ca="1">OFFSET(InputPriceData!D$15,CalculationsAndCharts!$A804+$A$11,IF($C$7,8,0),1,1)</f>
        <v>48.83</v>
      </c>
      <c r="F804" s="4">
        <f ca="1">OFFSET(InputPriceData!E$15,CalculationsAndCharts!$A804+$A$11,IF($C$7,8,0),1,1)</f>
        <v>48.25</v>
      </c>
      <c r="G804" s="4">
        <f ca="1">OFFSET(InputPriceData!F$15,CalculationsAndCharts!$A804+$A$11,IF($C$7,8,0),1,1)</f>
        <v>48.72</v>
      </c>
      <c r="H804" s="133"/>
      <c r="I804" s="133"/>
      <c r="J804" s="37">
        <f t="shared" ca="1" si="240"/>
        <v>2029</v>
      </c>
      <c r="K804" s="124">
        <f t="shared" ca="1" si="241"/>
        <v>0.78999999999999915</v>
      </c>
      <c r="L804" s="343">
        <f t="shared" ca="1" si="232"/>
        <v>-8.7959333437778398E-2</v>
      </c>
      <c r="M804" s="345">
        <f t="shared" ca="1" si="242"/>
        <v>0.45982655213102769</v>
      </c>
      <c r="N804" s="344">
        <f t="shared" ca="1" si="233"/>
        <v>-0.19128806944735624</v>
      </c>
      <c r="O804" s="4"/>
      <c r="P804" s="4"/>
      <c r="Q804" s="3"/>
      <c r="S804" s="4"/>
      <c r="T804" s="4" t="b">
        <f t="shared" ca="1" si="234"/>
        <v>0</v>
      </c>
      <c r="U804" t="b">
        <f t="shared" ca="1" si="235"/>
        <v>0</v>
      </c>
      <c r="W804" s="317" t="b">
        <f t="shared" ca="1" si="236"/>
        <v>0</v>
      </c>
      <c r="X804" s="317" t="b">
        <f t="shared" ca="1" si="243"/>
        <v>0</v>
      </c>
      <c r="Y804" s="317" t="b">
        <f t="shared" ca="1" si="237"/>
        <v>1</v>
      </c>
      <c r="Z804" t="b">
        <f t="shared" ca="1" si="238"/>
        <v>1</v>
      </c>
      <c r="AA804" s="37" t="b">
        <f t="shared" ca="1" si="244"/>
        <v>1</v>
      </c>
      <c r="AB804" t="b">
        <f t="shared" ca="1" si="239"/>
        <v>0</v>
      </c>
      <c r="AD804" t="b">
        <f t="shared" ca="1" si="245"/>
        <v>1</v>
      </c>
      <c r="AE804" s="37" t="b">
        <f t="shared" ca="1" si="246"/>
        <v>1</v>
      </c>
      <c r="AF804" t="b">
        <f t="shared" ca="1" si="247"/>
        <v>0</v>
      </c>
      <c r="AG804" s="317" t="b">
        <f t="shared" ca="1" si="248"/>
        <v>0</v>
      </c>
      <c r="AH804" s="317" t="b">
        <f t="shared" ca="1" si="249"/>
        <v>0</v>
      </c>
      <c r="AI804" s="317" t="b">
        <f t="shared" ca="1" si="250"/>
        <v>1</v>
      </c>
    </row>
    <row r="805" spans="1:35" x14ac:dyDescent="0.25">
      <c r="A805">
        <v>773</v>
      </c>
      <c r="B805" s="169">
        <f ca="1">OFFSET(InputPriceData!B$15,CalculationsAndCharts!$A805+$A$11,0,1,1)</f>
        <v>40721</v>
      </c>
      <c r="C805" s="3">
        <f ca="1">OFFSET(InputPriceData!G$15,CalculationsAndCharts!$A805+$A$11,IF($C$7,8,0),1,1)</f>
        <v>1564200</v>
      </c>
      <c r="D805" s="4">
        <f ca="1">OFFSET(InputPriceData!C$15,CalculationsAndCharts!$A805+$A$11,IF($C$7,8,0),1,1)</f>
        <v>48.03</v>
      </c>
      <c r="E805" s="4">
        <f ca="1">OFFSET(InputPriceData!D$15,CalculationsAndCharts!$A805+$A$11,IF($C$7,8,0),1,1)</f>
        <v>48.51</v>
      </c>
      <c r="F805" s="4">
        <f ca="1">OFFSET(InputPriceData!E$15,CalculationsAndCharts!$A805+$A$11,IF($C$7,8,0),1,1)</f>
        <v>47.82</v>
      </c>
      <c r="G805" s="4">
        <f ca="1">OFFSET(InputPriceData!F$15,CalculationsAndCharts!$A805+$A$11,IF($C$7,8,0),1,1)</f>
        <v>48.4</v>
      </c>
      <c r="H805" s="133"/>
      <c r="I805" s="133"/>
      <c r="J805" s="37">
        <f t="shared" ca="1" si="240"/>
        <v>2028</v>
      </c>
      <c r="K805" s="124">
        <f t="shared" ca="1" si="241"/>
        <v>9.9999999999980105E-3</v>
      </c>
      <c r="L805" s="343">
        <f t="shared" ca="1" si="232"/>
        <v>-4.5415215540163659E-2</v>
      </c>
      <c r="M805" s="345">
        <f t="shared" ca="1" si="242"/>
        <v>0.46400257530880695</v>
      </c>
      <c r="N805" s="344">
        <f t="shared" ca="1" si="233"/>
        <v>-9.7877076457902279E-2</v>
      </c>
      <c r="O805" s="4"/>
      <c r="P805" s="4"/>
      <c r="Q805" s="3"/>
      <c r="S805" s="4"/>
      <c r="T805" s="4" t="b">
        <f t="shared" ca="1" si="234"/>
        <v>0</v>
      </c>
      <c r="U805" t="b">
        <f t="shared" ca="1" si="235"/>
        <v>1</v>
      </c>
      <c r="W805" s="317" t="b">
        <f t="shared" ca="1" si="236"/>
        <v>0</v>
      </c>
      <c r="X805" s="317" t="b">
        <f t="shared" ca="1" si="243"/>
        <v>1</v>
      </c>
      <c r="Y805" s="317" t="b">
        <f t="shared" ca="1" si="237"/>
        <v>0</v>
      </c>
      <c r="Z805" t="b">
        <f t="shared" ca="1" si="238"/>
        <v>0</v>
      </c>
      <c r="AA805" s="37" t="b">
        <f t="shared" ca="1" si="244"/>
        <v>0</v>
      </c>
      <c r="AB805" t="b">
        <f t="shared" ca="1" si="239"/>
        <v>0</v>
      </c>
      <c r="AD805" t="b">
        <f t="shared" ca="1" si="245"/>
        <v>0</v>
      </c>
      <c r="AE805" s="37" t="b">
        <f t="shared" ca="1" si="246"/>
        <v>0</v>
      </c>
      <c r="AF805" t="b">
        <f t="shared" ca="1" si="247"/>
        <v>0</v>
      </c>
      <c r="AG805" s="317" t="b">
        <f t="shared" ca="1" si="248"/>
        <v>0</v>
      </c>
      <c r="AH805" s="317" t="b">
        <f t="shared" ca="1" si="249"/>
        <v>1</v>
      </c>
      <c r="AI805" s="317" t="b">
        <f t="shared" ca="1" si="250"/>
        <v>0</v>
      </c>
    </row>
    <row r="806" spans="1:35" x14ac:dyDescent="0.25">
      <c r="A806">
        <v>774</v>
      </c>
      <c r="B806" s="169">
        <f ca="1">OFFSET(InputPriceData!B$15,CalculationsAndCharts!$A806+$A$11,0,1,1)</f>
        <v>40718</v>
      </c>
      <c r="C806" s="3">
        <f ca="1">OFFSET(InputPriceData!G$15,CalculationsAndCharts!$A806+$A$11,IF($C$7,8,0),1,1)</f>
        <v>2197500</v>
      </c>
      <c r="D806" s="4">
        <f ca="1">OFFSET(InputPriceData!C$15,CalculationsAndCharts!$A806+$A$11,IF($C$7,8,0),1,1)</f>
        <v>48.3</v>
      </c>
      <c r="E806" s="4">
        <f ca="1">OFFSET(InputPriceData!D$15,CalculationsAndCharts!$A806+$A$11,IF($C$7,8,0),1,1)</f>
        <v>48.53</v>
      </c>
      <c r="F806" s="4">
        <f ca="1">OFFSET(InputPriceData!E$15,CalculationsAndCharts!$A806+$A$11,IF($C$7,8,0),1,1)</f>
        <v>47.85</v>
      </c>
      <c r="G806" s="4">
        <f ca="1">OFFSET(InputPriceData!F$15,CalculationsAndCharts!$A806+$A$11,IF($C$7,8,0),1,1)</f>
        <v>47.93</v>
      </c>
      <c r="H806" s="133"/>
      <c r="I806" s="133"/>
      <c r="J806" s="37">
        <f t="shared" ca="1" si="240"/>
        <v>2027</v>
      </c>
      <c r="K806" s="124">
        <f t="shared" ca="1" si="241"/>
        <v>-1.1899999999999977</v>
      </c>
      <c r="L806" s="343">
        <f t="shared" ca="1" si="232"/>
        <v>7.5800657673195868E-2</v>
      </c>
      <c r="M806" s="345">
        <f t="shared" ca="1" si="242"/>
        <v>0.46821652402503222</v>
      </c>
      <c r="N806" s="344">
        <f t="shared" ca="1" si="233"/>
        <v>0.1618923164470448</v>
      </c>
      <c r="O806" s="4"/>
      <c r="P806" s="4"/>
      <c r="Q806" s="3"/>
      <c r="S806" s="4"/>
      <c r="T806" s="4" t="b">
        <f t="shared" ca="1" si="234"/>
        <v>0</v>
      </c>
      <c r="U806" t="b">
        <f t="shared" ca="1" si="235"/>
        <v>0</v>
      </c>
      <c r="W806" s="317" t="b">
        <f t="shared" ca="1" si="236"/>
        <v>0</v>
      </c>
      <c r="X806" s="317" t="b">
        <f t="shared" ca="1" si="243"/>
        <v>1</v>
      </c>
      <c r="Y806" s="317" t="b">
        <f t="shared" ca="1" si="237"/>
        <v>0</v>
      </c>
      <c r="Z806" t="b">
        <f t="shared" ca="1" si="238"/>
        <v>0</v>
      </c>
      <c r="AA806" s="37" t="b">
        <f t="shared" ca="1" si="244"/>
        <v>0</v>
      </c>
      <c r="AB806" t="b">
        <f t="shared" ca="1" si="239"/>
        <v>0</v>
      </c>
      <c r="AD806" t="b">
        <f t="shared" ca="1" si="245"/>
        <v>0</v>
      </c>
      <c r="AE806" s="37" t="b">
        <f t="shared" ca="1" si="246"/>
        <v>0</v>
      </c>
      <c r="AF806" t="b">
        <f t="shared" ca="1" si="247"/>
        <v>0</v>
      </c>
      <c r="AG806" s="317" t="b">
        <f t="shared" ca="1" si="248"/>
        <v>0</v>
      </c>
      <c r="AH806" s="317" t="b">
        <f t="shared" ca="1" si="249"/>
        <v>1</v>
      </c>
      <c r="AI806" s="317" t="b">
        <f t="shared" ca="1" si="250"/>
        <v>0</v>
      </c>
    </row>
    <row r="807" spans="1:35" x14ac:dyDescent="0.25">
      <c r="A807">
        <v>775</v>
      </c>
      <c r="B807" s="169">
        <f ca="1">OFFSET(InputPriceData!B$15,CalculationsAndCharts!$A807+$A$11,0,1,1)</f>
        <v>40717</v>
      </c>
      <c r="C807" s="3">
        <f ca="1">OFFSET(InputPriceData!G$15,CalculationsAndCharts!$A807+$A$11,IF($C$7,8,0),1,1)</f>
        <v>3770600</v>
      </c>
      <c r="D807" s="4">
        <f ca="1">OFFSET(InputPriceData!C$15,CalculationsAndCharts!$A807+$A$11,IF($C$7,8,0),1,1)</f>
        <v>48.54</v>
      </c>
      <c r="E807" s="4">
        <f ca="1">OFFSET(InputPriceData!D$15,CalculationsAndCharts!$A807+$A$11,IF($C$7,8,0),1,1)</f>
        <v>48.62</v>
      </c>
      <c r="F807" s="4">
        <f ca="1">OFFSET(InputPriceData!E$15,CalculationsAndCharts!$A807+$A$11,IF($C$7,8,0),1,1)</f>
        <v>47.82</v>
      </c>
      <c r="G807" s="4">
        <f ca="1">OFFSET(InputPriceData!F$15,CalculationsAndCharts!$A807+$A$11,IF($C$7,8,0),1,1)</f>
        <v>48.39</v>
      </c>
      <c r="H807" s="133"/>
      <c r="I807" s="133"/>
      <c r="J807" s="37">
        <f t="shared" ca="1" si="240"/>
        <v>2026</v>
      </c>
      <c r="K807" s="124">
        <f t="shared" ca="1" si="241"/>
        <v>-1.1899999999999977</v>
      </c>
      <c r="L807" s="343">
        <f t="shared" ca="1" si="232"/>
        <v>0.18277876140335478</v>
      </c>
      <c r="M807" s="345">
        <f t="shared" ca="1" si="242"/>
        <v>0.47246874270941697</v>
      </c>
      <c r="N807" s="344">
        <f t="shared" ca="1" si="233"/>
        <v>0.38685894934592407</v>
      </c>
      <c r="O807" s="4"/>
      <c r="P807" s="4"/>
      <c r="Q807" s="3"/>
      <c r="S807" s="4"/>
      <c r="T807" s="4" t="b">
        <f t="shared" ca="1" si="234"/>
        <v>0</v>
      </c>
      <c r="U807" t="b">
        <f t="shared" ca="1" si="235"/>
        <v>0</v>
      </c>
      <c r="W807" s="317" t="b">
        <f t="shared" ca="1" si="236"/>
        <v>0</v>
      </c>
      <c r="X807" s="317" t="b">
        <f t="shared" ca="1" si="243"/>
        <v>1</v>
      </c>
      <c r="Y807" s="317" t="b">
        <f t="shared" ca="1" si="237"/>
        <v>0</v>
      </c>
      <c r="Z807" t="b">
        <f t="shared" ca="1" si="238"/>
        <v>0</v>
      </c>
      <c r="AA807" s="37" t="b">
        <f t="shared" ca="1" si="244"/>
        <v>0</v>
      </c>
      <c r="AB807" t="b">
        <f t="shared" ca="1" si="239"/>
        <v>0</v>
      </c>
      <c r="AD807" t="b">
        <f t="shared" ca="1" si="245"/>
        <v>0</v>
      </c>
      <c r="AE807" s="37" t="b">
        <f t="shared" ca="1" si="246"/>
        <v>0</v>
      </c>
      <c r="AF807" t="b">
        <f t="shared" ca="1" si="247"/>
        <v>0</v>
      </c>
      <c r="AG807" s="317" t="b">
        <f t="shared" ca="1" si="248"/>
        <v>0</v>
      </c>
      <c r="AH807" s="317" t="b">
        <f t="shared" ca="1" si="249"/>
        <v>1</v>
      </c>
      <c r="AI807" s="317" t="b">
        <f t="shared" ca="1" si="250"/>
        <v>0</v>
      </c>
    </row>
    <row r="808" spans="1:35" x14ac:dyDescent="0.25">
      <c r="A808">
        <v>776</v>
      </c>
      <c r="B808" s="169">
        <f ca="1">OFFSET(InputPriceData!B$15,CalculationsAndCharts!$A808+$A$11,0,1,1)</f>
        <v>40716</v>
      </c>
      <c r="C808" s="3">
        <f ca="1">OFFSET(InputPriceData!G$15,CalculationsAndCharts!$A808+$A$11,IF($C$7,8,0),1,1)</f>
        <v>2754400</v>
      </c>
      <c r="D808" s="4">
        <f ca="1">OFFSET(InputPriceData!C$15,CalculationsAndCharts!$A808+$A$11,IF($C$7,8,0),1,1)</f>
        <v>49.42</v>
      </c>
      <c r="E808" s="4">
        <f ca="1">OFFSET(InputPriceData!D$15,CalculationsAndCharts!$A808+$A$11,IF($C$7,8,0),1,1)</f>
        <v>49.81</v>
      </c>
      <c r="F808" s="4">
        <f ca="1">OFFSET(InputPriceData!E$15,CalculationsAndCharts!$A808+$A$11,IF($C$7,8,0),1,1)</f>
        <v>49.06</v>
      </c>
      <c r="G808" s="4">
        <f ca="1">OFFSET(InputPriceData!F$15,CalculationsAndCharts!$A808+$A$11,IF($C$7,8,0),1,1)</f>
        <v>49.12</v>
      </c>
      <c r="H808" s="133"/>
      <c r="I808" s="133"/>
      <c r="J808" s="37">
        <f t="shared" ca="1" si="240"/>
        <v>2025</v>
      </c>
      <c r="K808" s="124">
        <f t="shared" ca="1" si="241"/>
        <v>9.9999999999994316E-2</v>
      </c>
      <c r="L808" s="343">
        <f t="shared" ca="1" si="232"/>
        <v>0.18045220501806605</v>
      </c>
      <c r="M808" s="345">
        <f t="shared" ca="1" si="242"/>
        <v>0.47675957891969423</v>
      </c>
      <c r="N808" s="344">
        <f t="shared" ca="1" si="233"/>
        <v>0.37849728248136905</v>
      </c>
      <c r="O808" s="4"/>
      <c r="P808" s="4"/>
      <c r="Q808" s="3"/>
      <c r="S808" s="4"/>
      <c r="T808" s="4" t="b">
        <f t="shared" ca="1" si="234"/>
        <v>0</v>
      </c>
      <c r="U808" t="b">
        <f t="shared" ca="1" si="235"/>
        <v>0</v>
      </c>
      <c r="W808" s="317" t="b">
        <f t="shared" ca="1" si="236"/>
        <v>1</v>
      </c>
      <c r="X808" s="317" t="b">
        <f t="shared" ca="1" si="243"/>
        <v>1</v>
      </c>
      <c r="Y808" s="317" t="b">
        <f t="shared" ca="1" si="237"/>
        <v>0</v>
      </c>
      <c r="Z808" t="b">
        <f t="shared" ca="1" si="238"/>
        <v>0</v>
      </c>
      <c r="AA808" s="37" t="b">
        <f t="shared" ca="1" si="244"/>
        <v>0</v>
      </c>
      <c r="AB808" t="b">
        <f t="shared" ca="1" si="239"/>
        <v>1</v>
      </c>
      <c r="AD808" t="b">
        <f t="shared" ca="1" si="245"/>
        <v>0</v>
      </c>
      <c r="AE808" s="37" t="b">
        <f t="shared" ca="1" si="246"/>
        <v>0</v>
      </c>
      <c r="AF808" t="b">
        <f t="shared" ca="1" si="247"/>
        <v>1</v>
      </c>
      <c r="AG808" s="317" t="b">
        <f t="shared" ca="1" si="248"/>
        <v>1</v>
      </c>
      <c r="AH808" s="317" t="b">
        <f t="shared" ca="1" si="249"/>
        <v>1</v>
      </c>
      <c r="AI808" s="317" t="b">
        <f t="shared" ca="1" si="250"/>
        <v>0</v>
      </c>
    </row>
    <row r="809" spans="1:35" x14ac:dyDescent="0.25">
      <c r="A809">
        <v>777</v>
      </c>
      <c r="B809" s="169">
        <f ca="1">OFFSET(InputPriceData!B$15,CalculationsAndCharts!$A809+$A$11,0,1,1)</f>
        <v>40715</v>
      </c>
      <c r="C809" s="3">
        <f ca="1">OFFSET(InputPriceData!G$15,CalculationsAndCharts!$A809+$A$11,IF($C$7,8,0),1,1)</f>
        <v>5549400</v>
      </c>
      <c r="D809" s="4">
        <f ca="1">OFFSET(InputPriceData!C$15,CalculationsAndCharts!$A809+$A$11,IF($C$7,8,0),1,1)</f>
        <v>49.83</v>
      </c>
      <c r="E809" s="4">
        <f ca="1">OFFSET(InputPriceData!D$15,CalculationsAndCharts!$A809+$A$11,IF($C$7,8,0),1,1)</f>
        <v>49.99</v>
      </c>
      <c r="F809" s="4">
        <f ca="1">OFFSET(InputPriceData!E$15,CalculationsAndCharts!$A809+$A$11,IF($C$7,8,0),1,1)</f>
        <v>49.41</v>
      </c>
      <c r="G809" s="4">
        <f ca="1">OFFSET(InputPriceData!F$15,CalculationsAndCharts!$A809+$A$11,IF($C$7,8,0),1,1)</f>
        <v>49.58</v>
      </c>
      <c r="H809" s="133"/>
      <c r="I809" s="133"/>
      <c r="J809" s="37">
        <f t="shared" ca="1" si="240"/>
        <v>2024</v>
      </c>
      <c r="K809" s="124">
        <f t="shared" ca="1" si="241"/>
        <v>0.80999999999999517</v>
      </c>
      <c r="L809" s="343">
        <f t="shared" ca="1" si="232"/>
        <v>8.7444275751644235E-2</v>
      </c>
      <c r="M809" s="345">
        <f t="shared" ca="1" si="242"/>
        <v>0.48108938337002444</v>
      </c>
      <c r="N809" s="344">
        <f t="shared" ca="1" si="233"/>
        <v>0.18176305438107634</v>
      </c>
      <c r="O809" s="4"/>
      <c r="P809" s="4"/>
      <c r="Q809" s="3"/>
      <c r="S809" s="4"/>
      <c r="T809" s="4" t="b">
        <f t="shared" ca="1" si="234"/>
        <v>1</v>
      </c>
      <c r="U809" t="b">
        <f t="shared" ca="1" si="235"/>
        <v>0</v>
      </c>
      <c r="W809" s="317" t="b">
        <f t="shared" ca="1" si="236"/>
        <v>0</v>
      </c>
      <c r="X809" s="317" t="b">
        <f t="shared" ca="1" si="243"/>
        <v>0</v>
      </c>
      <c r="Y809" s="317" t="b">
        <f t="shared" ca="1" si="237"/>
        <v>0</v>
      </c>
      <c r="Z809" t="b">
        <f t="shared" ca="1" si="238"/>
        <v>0</v>
      </c>
      <c r="AA809" s="37" t="b">
        <f t="shared" ca="1" si="244"/>
        <v>1</v>
      </c>
      <c r="AB809" t="b">
        <f t="shared" ca="1" si="239"/>
        <v>0</v>
      </c>
      <c r="AD809" t="b">
        <f t="shared" ca="1" si="245"/>
        <v>0</v>
      </c>
      <c r="AE809" s="37" t="b">
        <f t="shared" ca="1" si="246"/>
        <v>1</v>
      </c>
      <c r="AF809" t="b">
        <f t="shared" ca="1" si="247"/>
        <v>0</v>
      </c>
      <c r="AG809" s="317" t="b">
        <f t="shared" ca="1" si="248"/>
        <v>0</v>
      </c>
      <c r="AH809" s="317" t="b">
        <f t="shared" ca="1" si="249"/>
        <v>0</v>
      </c>
      <c r="AI809" s="317" t="b">
        <f t="shared" ca="1" si="250"/>
        <v>0</v>
      </c>
    </row>
    <row r="810" spans="1:35" x14ac:dyDescent="0.25">
      <c r="A810">
        <v>778</v>
      </c>
      <c r="B810" s="169">
        <f ca="1">OFFSET(InputPriceData!B$15,CalculationsAndCharts!$A810+$A$11,0,1,1)</f>
        <v>40714</v>
      </c>
      <c r="C810" s="3">
        <f ca="1">OFFSET(InputPriceData!G$15,CalculationsAndCharts!$A810+$A$11,IF($C$7,8,0),1,1)</f>
        <v>1553600</v>
      </c>
      <c r="D810" s="4">
        <f ca="1">OFFSET(InputPriceData!C$15,CalculationsAndCharts!$A810+$A$11,IF($C$7,8,0),1,1)</f>
        <v>48.56</v>
      </c>
      <c r="E810" s="4">
        <f ca="1">OFFSET(InputPriceData!D$15,CalculationsAndCharts!$A810+$A$11,IF($C$7,8,0),1,1)</f>
        <v>49.08</v>
      </c>
      <c r="F810" s="4">
        <f ca="1">OFFSET(InputPriceData!E$15,CalculationsAndCharts!$A810+$A$11,IF($C$7,8,0),1,1)</f>
        <v>48.52</v>
      </c>
      <c r="G810" s="4">
        <f ca="1">OFFSET(InputPriceData!F$15,CalculationsAndCharts!$A810+$A$11,IF($C$7,8,0),1,1)</f>
        <v>49.02</v>
      </c>
      <c r="H810" s="133"/>
      <c r="I810" s="133"/>
      <c r="J810" s="37">
        <f t="shared" ca="1" si="240"/>
        <v>2023</v>
      </c>
      <c r="K810" s="124">
        <f t="shared" ca="1" si="241"/>
        <v>0.62000000000000455</v>
      </c>
      <c r="L810" s="343">
        <f t="shared" ca="1" si="232"/>
        <v>-1.2295508830312815E-2</v>
      </c>
      <c r="M810" s="345">
        <f t="shared" ca="1" si="242"/>
        <v>0.48545850995966139</v>
      </c>
      <c r="N810" s="344">
        <f t="shared" ca="1" si="233"/>
        <v>-2.5327620338418819E-2</v>
      </c>
      <c r="O810" s="4"/>
      <c r="P810" s="4"/>
      <c r="Q810" s="3"/>
      <c r="S810" s="4"/>
      <c r="T810" s="4" t="b">
        <f t="shared" ca="1" si="234"/>
        <v>0</v>
      </c>
      <c r="U810" t="b">
        <f t="shared" ca="1" si="235"/>
        <v>0</v>
      </c>
      <c r="W810" s="317" t="b">
        <f t="shared" ca="1" si="236"/>
        <v>0</v>
      </c>
      <c r="X810" s="317" t="b">
        <f t="shared" ca="1" si="243"/>
        <v>0</v>
      </c>
      <c r="Y810" s="317" t="b">
        <f t="shared" ca="1" si="237"/>
        <v>0</v>
      </c>
      <c r="Z810" t="b">
        <f t="shared" ca="1" si="238"/>
        <v>0</v>
      </c>
      <c r="AA810" s="37" t="b">
        <f t="shared" ca="1" si="244"/>
        <v>1</v>
      </c>
      <c r="AB810" t="b">
        <f t="shared" ca="1" si="239"/>
        <v>0</v>
      </c>
      <c r="AD810" t="b">
        <f t="shared" ca="1" si="245"/>
        <v>0</v>
      </c>
      <c r="AE810" s="37" t="b">
        <f t="shared" ca="1" si="246"/>
        <v>1</v>
      </c>
      <c r="AF810" t="b">
        <f t="shared" ca="1" si="247"/>
        <v>0</v>
      </c>
      <c r="AG810" s="317" t="b">
        <f t="shared" ca="1" si="248"/>
        <v>0</v>
      </c>
      <c r="AH810" s="317" t="b">
        <f t="shared" ca="1" si="249"/>
        <v>0</v>
      </c>
      <c r="AI810" s="317" t="b">
        <f t="shared" ca="1" si="250"/>
        <v>0</v>
      </c>
    </row>
    <row r="811" spans="1:35" x14ac:dyDescent="0.25">
      <c r="A811">
        <v>779</v>
      </c>
      <c r="B811" s="169">
        <f ca="1">OFFSET(InputPriceData!B$15,CalculationsAndCharts!$A811+$A$11,0,1,1)</f>
        <v>40711</v>
      </c>
      <c r="C811" s="3">
        <f ca="1">OFFSET(InputPriceData!G$15,CalculationsAndCharts!$A811+$A$11,IF($C$7,8,0),1,1)</f>
        <v>2857500</v>
      </c>
      <c r="D811" s="4">
        <f ca="1">OFFSET(InputPriceData!C$15,CalculationsAndCharts!$A811+$A$11,IF($C$7,8,0),1,1)</f>
        <v>48.75</v>
      </c>
      <c r="E811" s="4">
        <f ca="1">OFFSET(InputPriceData!D$15,CalculationsAndCharts!$A811+$A$11,IF($C$7,8,0),1,1)</f>
        <v>49.2</v>
      </c>
      <c r="F811" s="4">
        <f ca="1">OFFSET(InputPriceData!E$15,CalculationsAndCharts!$A811+$A$11,IF($C$7,8,0),1,1)</f>
        <v>48.46</v>
      </c>
      <c r="G811" s="4">
        <f ca="1">OFFSET(InputPriceData!F$15,CalculationsAndCharts!$A811+$A$11,IF($C$7,8,0),1,1)</f>
        <v>48.77</v>
      </c>
      <c r="H811" s="133"/>
      <c r="I811" s="133"/>
      <c r="J811" s="37">
        <f t="shared" ca="1" si="240"/>
        <v>2022</v>
      </c>
      <c r="K811" s="124">
        <f t="shared" ca="1" si="241"/>
        <v>0.41000000000000369</v>
      </c>
      <c r="L811" s="343">
        <f t="shared" ca="1" si="232"/>
        <v>-7.8209944109484078E-2</v>
      </c>
      <c r="M811" s="345">
        <f t="shared" ca="1" si="242"/>
        <v>0.48986731580187831</v>
      </c>
      <c r="N811" s="344">
        <f t="shared" ca="1" si="233"/>
        <v>-0.15965536296590824</v>
      </c>
      <c r="O811" s="4"/>
      <c r="P811" s="4"/>
      <c r="Q811" s="3"/>
      <c r="S811" s="4"/>
      <c r="T811" s="4" t="b">
        <f t="shared" ca="1" si="234"/>
        <v>0</v>
      </c>
      <c r="U811" t="b">
        <f t="shared" ca="1" si="235"/>
        <v>0</v>
      </c>
      <c r="W811" s="317" t="b">
        <f t="shared" ca="1" si="236"/>
        <v>0</v>
      </c>
      <c r="X811" s="317" t="b">
        <f t="shared" ca="1" si="243"/>
        <v>0</v>
      </c>
      <c r="Y811" s="317" t="b">
        <f t="shared" ca="1" si="237"/>
        <v>0</v>
      </c>
      <c r="Z811" t="b">
        <f t="shared" ca="1" si="238"/>
        <v>0</v>
      </c>
      <c r="AA811" s="37" t="b">
        <f t="shared" ca="1" si="244"/>
        <v>1</v>
      </c>
      <c r="AB811" t="b">
        <f t="shared" ca="1" si="239"/>
        <v>0</v>
      </c>
      <c r="AD811" t="b">
        <f t="shared" ca="1" si="245"/>
        <v>0</v>
      </c>
      <c r="AE811" s="37" t="b">
        <f t="shared" ca="1" si="246"/>
        <v>1</v>
      </c>
      <c r="AF811" t="b">
        <f t="shared" ca="1" si="247"/>
        <v>0</v>
      </c>
      <c r="AG811" s="317" t="b">
        <f t="shared" ca="1" si="248"/>
        <v>0</v>
      </c>
      <c r="AH811" s="317" t="b">
        <f t="shared" ca="1" si="249"/>
        <v>0</v>
      </c>
      <c r="AI811" s="317" t="b">
        <f t="shared" ca="1" si="250"/>
        <v>0</v>
      </c>
    </row>
    <row r="812" spans="1:35" x14ac:dyDescent="0.25">
      <c r="A812">
        <v>780</v>
      </c>
      <c r="B812" s="169">
        <f ca="1">OFFSET(InputPriceData!B$15,CalculationsAndCharts!$A812+$A$11,0,1,1)</f>
        <v>40710</v>
      </c>
      <c r="C812" s="3">
        <f ca="1">OFFSET(InputPriceData!G$15,CalculationsAndCharts!$A812+$A$11,IF($C$7,8,0),1,1)</f>
        <v>3186400</v>
      </c>
      <c r="D812" s="4">
        <f ca="1">OFFSET(InputPriceData!C$15,CalculationsAndCharts!$A812+$A$11,IF($C$7,8,0),1,1)</f>
        <v>48.37</v>
      </c>
      <c r="E812" s="4">
        <f ca="1">OFFSET(InputPriceData!D$15,CalculationsAndCharts!$A812+$A$11,IF($C$7,8,0),1,1)</f>
        <v>48.73</v>
      </c>
      <c r="F812" s="4">
        <f ca="1">OFFSET(InputPriceData!E$15,CalculationsAndCharts!$A812+$A$11,IF($C$7,8,0),1,1)</f>
        <v>48.21</v>
      </c>
      <c r="G812" s="4">
        <f ca="1">OFFSET(InputPriceData!F$15,CalculationsAndCharts!$A812+$A$11,IF($C$7,8,0),1,1)</f>
        <v>48.4</v>
      </c>
      <c r="H812" s="133"/>
      <c r="I812" s="133"/>
      <c r="J812" s="37">
        <f t="shared" ca="1" si="240"/>
        <v>2021</v>
      </c>
      <c r="K812" s="124">
        <f t="shared" ca="1" si="241"/>
        <v>-0.64999999999999858</v>
      </c>
      <c r="L812" s="343">
        <f t="shared" ca="1" si="232"/>
        <v>-0.1079015344752938</v>
      </c>
      <c r="M812" s="345">
        <f t="shared" ca="1" si="242"/>
        <v>0.49431616125315675</v>
      </c>
      <c r="N812" s="344">
        <f t="shared" ca="1" si="233"/>
        <v>-0.21828445625113521</v>
      </c>
      <c r="O812" s="4"/>
      <c r="P812" s="4"/>
      <c r="Q812" s="3"/>
      <c r="S812" s="4"/>
      <c r="T812" s="4" t="b">
        <f t="shared" ca="1" si="234"/>
        <v>0</v>
      </c>
      <c r="U812" t="b">
        <f t="shared" ca="1" si="235"/>
        <v>0</v>
      </c>
      <c r="W812" s="317" t="b">
        <f t="shared" ca="1" si="236"/>
        <v>0</v>
      </c>
      <c r="X812" s="317" t="b">
        <f t="shared" ca="1" si="243"/>
        <v>0</v>
      </c>
      <c r="Y812" s="317" t="b">
        <f t="shared" ca="1" si="237"/>
        <v>0</v>
      </c>
      <c r="Z812" t="b">
        <f t="shared" ca="1" si="238"/>
        <v>0</v>
      </c>
      <c r="AA812" s="37" t="b">
        <f t="shared" ca="1" si="244"/>
        <v>1</v>
      </c>
      <c r="AB812" t="b">
        <f t="shared" ca="1" si="239"/>
        <v>0</v>
      </c>
      <c r="AD812" t="b">
        <f t="shared" ca="1" si="245"/>
        <v>0</v>
      </c>
      <c r="AE812" s="37" t="b">
        <f t="shared" ca="1" si="246"/>
        <v>1</v>
      </c>
      <c r="AF812" t="b">
        <f t="shared" ca="1" si="247"/>
        <v>0</v>
      </c>
      <c r="AG812" s="317" t="b">
        <f t="shared" ca="1" si="248"/>
        <v>0</v>
      </c>
      <c r="AH812" s="317" t="b">
        <f t="shared" ca="1" si="249"/>
        <v>0</v>
      </c>
      <c r="AI812" s="317" t="b">
        <f t="shared" ca="1" si="250"/>
        <v>0</v>
      </c>
    </row>
    <row r="813" spans="1:35" x14ac:dyDescent="0.25">
      <c r="A813">
        <v>781</v>
      </c>
      <c r="B813" s="169">
        <f ca="1">OFFSET(InputPriceData!B$15,CalculationsAndCharts!$A813+$A$11,0,1,1)</f>
        <v>40709</v>
      </c>
      <c r="C813" s="3">
        <f ca="1">OFFSET(InputPriceData!G$15,CalculationsAndCharts!$A813+$A$11,IF($C$7,8,0),1,1)</f>
        <v>3256900</v>
      </c>
      <c r="D813" s="4">
        <f ca="1">OFFSET(InputPriceData!C$15,CalculationsAndCharts!$A813+$A$11,IF($C$7,8,0),1,1)</f>
        <v>48.71</v>
      </c>
      <c r="E813" s="4">
        <f ca="1">OFFSET(InputPriceData!D$15,CalculationsAndCharts!$A813+$A$11,IF($C$7,8,0),1,1)</f>
        <v>49.07</v>
      </c>
      <c r="F813" s="4">
        <f ca="1">OFFSET(InputPriceData!E$15,CalculationsAndCharts!$A813+$A$11,IF($C$7,8,0),1,1)</f>
        <v>48.19</v>
      </c>
      <c r="G813" s="4">
        <f ca="1">OFFSET(InputPriceData!F$15,CalculationsAndCharts!$A813+$A$11,IF($C$7,8,0),1,1)</f>
        <v>48.36</v>
      </c>
      <c r="H813" s="133"/>
      <c r="I813" s="133"/>
      <c r="J813" s="37">
        <f t="shared" ca="1" si="240"/>
        <v>2020</v>
      </c>
      <c r="K813" s="124">
        <f t="shared" ca="1" si="241"/>
        <v>9.9999999999980105E-3</v>
      </c>
      <c r="L813" s="343">
        <f t="shared" ca="1" si="232"/>
        <v>-0.15568948800743912</v>
      </c>
      <c r="M813" s="345">
        <f t="shared" ca="1" si="242"/>
        <v>0.4988054099426405</v>
      </c>
      <c r="N813" s="344">
        <f t="shared" ca="1" si="233"/>
        <v>-0.31212469813697979</v>
      </c>
      <c r="O813" s="4"/>
      <c r="P813" s="4"/>
      <c r="Q813" s="3"/>
      <c r="S813" s="4"/>
      <c r="T813" s="4" t="b">
        <f t="shared" ca="1" si="234"/>
        <v>0</v>
      </c>
      <c r="U813" t="b">
        <f t="shared" ca="1" si="235"/>
        <v>0</v>
      </c>
      <c r="W813" s="317" t="b">
        <f t="shared" ca="1" si="236"/>
        <v>0</v>
      </c>
      <c r="X813" s="317" t="b">
        <f t="shared" ca="1" si="243"/>
        <v>0</v>
      </c>
      <c r="Y813" s="317" t="b">
        <f t="shared" ca="1" si="237"/>
        <v>0</v>
      </c>
      <c r="Z813" t="b">
        <f t="shared" ca="1" si="238"/>
        <v>0</v>
      </c>
      <c r="AA813" s="37" t="b">
        <f t="shared" ca="1" si="244"/>
        <v>1</v>
      </c>
      <c r="AB813" t="b">
        <f t="shared" ca="1" si="239"/>
        <v>0</v>
      </c>
      <c r="AD813" t="b">
        <f t="shared" ca="1" si="245"/>
        <v>0</v>
      </c>
      <c r="AE813" s="37" t="b">
        <f t="shared" ca="1" si="246"/>
        <v>1</v>
      </c>
      <c r="AF813" t="b">
        <f t="shared" ca="1" si="247"/>
        <v>0</v>
      </c>
      <c r="AG813" s="317" t="b">
        <f t="shared" ca="1" si="248"/>
        <v>0</v>
      </c>
      <c r="AH813" s="317" t="b">
        <f t="shared" ca="1" si="249"/>
        <v>0</v>
      </c>
      <c r="AI813" s="317" t="b">
        <f t="shared" ca="1" si="250"/>
        <v>0</v>
      </c>
    </row>
    <row r="814" spans="1:35" x14ac:dyDescent="0.25">
      <c r="A814">
        <v>782</v>
      </c>
      <c r="B814" s="169">
        <f ca="1">OFFSET(InputPriceData!B$15,CalculationsAndCharts!$A814+$A$11,0,1,1)</f>
        <v>40708</v>
      </c>
      <c r="C814" s="3">
        <f ca="1">OFFSET(InputPriceData!G$15,CalculationsAndCharts!$A814+$A$11,IF($C$7,8,0),1,1)</f>
        <v>2531600</v>
      </c>
      <c r="D814" s="4">
        <f ca="1">OFFSET(InputPriceData!C$15,CalculationsAndCharts!$A814+$A$11,IF($C$7,8,0),1,1)</f>
        <v>48.74</v>
      </c>
      <c r="E814" s="4">
        <f ca="1">OFFSET(InputPriceData!D$15,CalculationsAndCharts!$A814+$A$11,IF($C$7,8,0),1,1)</f>
        <v>49.11</v>
      </c>
      <c r="F814" s="4">
        <f ca="1">OFFSET(InputPriceData!E$15,CalculationsAndCharts!$A814+$A$11,IF($C$7,8,0),1,1)</f>
        <v>48.47</v>
      </c>
      <c r="G814" s="4">
        <f ca="1">OFFSET(InputPriceData!F$15,CalculationsAndCharts!$A814+$A$11,IF($C$7,8,0),1,1)</f>
        <v>49.05</v>
      </c>
      <c r="H814" s="133"/>
      <c r="I814" s="133"/>
      <c r="J814" s="37">
        <f t="shared" ca="1" si="240"/>
        <v>2019</v>
      </c>
      <c r="K814" s="124">
        <f t="shared" ca="1" si="241"/>
        <v>0.76999999999999602</v>
      </c>
      <c r="L814" s="343">
        <f t="shared" ca="1" si="232"/>
        <v>-0.25044810762063979</v>
      </c>
      <c r="M814" s="345">
        <f t="shared" ca="1" si="242"/>
        <v>0.50333542880185722</v>
      </c>
      <c r="N814" s="344">
        <f t="shared" ca="1" si="233"/>
        <v>-0.49757695025920989</v>
      </c>
      <c r="O814" s="4"/>
      <c r="P814" s="4"/>
      <c r="Q814" s="3"/>
      <c r="S814" s="4"/>
      <c r="T814" s="4" t="b">
        <f t="shared" ca="1" si="234"/>
        <v>0</v>
      </c>
      <c r="U814" t="b">
        <f t="shared" ca="1" si="235"/>
        <v>0</v>
      </c>
      <c r="W814" s="317" t="b">
        <f t="shared" ca="1" si="236"/>
        <v>0</v>
      </c>
      <c r="X814" s="317" t="b">
        <f t="shared" ca="1" si="243"/>
        <v>0</v>
      </c>
      <c r="Y814" s="317" t="b">
        <f t="shared" ca="1" si="237"/>
        <v>0</v>
      </c>
      <c r="Z814" t="b">
        <f t="shared" ca="1" si="238"/>
        <v>0</v>
      </c>
      <c r="AA814" s="37" t="b">
        <f t="shared" ca="1" si="244"/>
        <v>1</v>
      </c>
      <c r="AB814" t="b">
        <f t="shared" ca="1" si="239"/>
        <v>0</v>
      </c>
      <c r="AD814" t="b">
        <f t="shared" ca="1" si="245"/>
        <v>0</v>
      </c>
      <c r="AE814" s="37" t="b">
        <f t="shared" ca="1" si="246"/>
        <v>1</v>
      </c>
      <c r="AF814" t="b">
        <f t="shared" ca="1" si="247"/>
        <v>0</v>
      </c>
      <c r="AG814" s="317" t="b">
        <f t="shared" ca="1" si="248"/>
        <v>0</v>
      </c>
      <c r="AH814" s="317" t="b">
        <f t="shared" ca="1" si="249"/>
        <v>0</v>
      </c>
      <c r="AI814" s="317" t="b">
        <f t="shared" ca="1" si="250"/>
        <v>0</v>
      </c>
    </row>
    <row r="815" spans="1:35" x14ac:dyDescent="0.25">
      <c r="A815">
        <v>783</v>
      </c>
      <c r="B815" s="169">
        <f ca="1">OFFSET(InputPriceData!B$15,CalculationsAndCharts!$A815+$A$11,0,1,1)</f>
        <v>40707</v>
      </c>
      <c r="C815" s="3">
        <f ca="1">OFFSET(InputPriceData!G$15,CalculationsAndCharts!$A815+$A$11,IF($C$7,8,0),1,1)</f>
        <v>2233500</v>
      </c>
      <c r="D815" s="4">
        <f ca="1">OFFSET(InputPriceData!C$15,CalculationsAndCharts!$A815+$A$11,IF($C$7,8,0),1,1)</f>
        <v>48.31</v>
      </c>
      <c r="E815" s="4">
        <f ca="1">OFFSET(InputPriceData!D$15,CalculationsAndCharts!$A815+$A$11,IF($C$7,8,0),1,1)</f>
        <v>48.66</v>
      </c>
      <c r="F815" s="4">
        <f ca="1">OFFSET(InputPriceData!E$15,CalculationsAndCharts!$A815+$A$11,IF($C$7,8,0),1,1)</f>
        <v>48.3</v>
      </c>
      <c r="G815" s="4">
        <f ca="1">OFFSET(InputPriceData!F$15,CalculationsAndCharts!$A815+$A$11,IF($C$7,8,0),1,1)</f>
        <v>48.35</v>
      </c>
      <c r="H815" s="133"/>
      <c r="I815" s="133"/>
      <c r="J815" s="37">
        <f t="shared" ca="1" si="240"/>
        <v>2018</v>
      </c>
      <c r="K815" s="124">
        <f t="shared" ca="1" si="241"/>
        <v>-0.25999999999999801</v>
      </c>
      <c r="L815" s="343">
        <f t="shared" ca="1" si="232"/>
        <v>-0.31929567379187374</v>
      </c>
      <c r="M815" s="345">
        <f t="shared" ca="1" si="242"/>
        <v>0.50790658809470957</v>
      </c>
      <c r="N815" s="344">
        <f t="shared" ca="1" si="233"/>
        <v>-0.62865038823307118</v>
      </c>
      <c r="O815" s="4"/>
      <c r="P815" s="4"/>
      <c r="Q815" s="3"/>
      <c r="S815" s="4"/>
      <c r="T815" s="4" t="b">
        <f t="shared" ca="1" si="234"/>
        <v>0</v>
      </c>
      <c r="U815" t="b">
        <f t="shared" ca="1" si="235"/>
        <v>0</v>
      </c>
      <c r="W815" s="317" t="b">
        <f t="shared" ca="1" si="236"/>
        <v>0</v>
      </c>
      <c r="X815" s="317" t="b">
        <f t="shared" ca="1" si="243"/>
        <v>0</v>
      </c>
      <c r="Y815" s="317" t="b">
        <f t="shared" ca="1" si="237"/>
        <v>0</v>
      </c>
      <c r="Z815" t="b">
        <f t="shared" ca="1" si="238"/>
        <v>0</v>
      </c>
      <c r="AA815" s="37" t="b">
        <f t="shared" ca="1" si="244"/>
        <v>1</v>
      </c>
      <c r="AB815" t="b">
        <f t="shared" ca="1" si="239"/>
        <v>0</v>
      </c>
      <c r="AD815" t="b">
        <f t="shared" ca="1" si="245"/>
        <v>0</v>
      </c>
      <c r="AE815" s="37" t="b">
        <f t="shared" ca="1" si="246"/>
        <v>1</v>
      </c>
      <c r="AF815" t="b">
        <f t="shared" ca="1" si="247"/>
        <v>0</v>
      </c>
      <c r="AG815" s="317" t="b">
        <f t="shared" ca="1" si="248"/>
        <v>0</v>
      </c>
      <c r="AH815" s="317" t="b">
        <f t="shared" ca="1" si="249"/>
        <v>0</v>
      </c>
      <c r="AI815" s="317" t="b">
        <f t="shared" ca="1" si="250"/>
        <v>0</v>
      </c>
    </row>
    <row r="816" spans="1:35" x14ac:dyDescent="0.25">
      <c r="A816">
        <v>784</v>
      </c>
      <c r="B816" s="169">
        <f ca="1">OFFSET(InputPriceData!B$15,CalculationsAndCharts!$A816+$A$11,0,1,1)</f>
        <v>40704</v>
      </c>
      <c r="C816" s="3">
        <f ca="1">OFFSET(InputPriceData!G$15,CalculationsAndCharts!$A816+$A$11,IF($C$7,8,0),1,1)</f>
        <v>2322500</v>
      </c>
      <c r="D816" s="4">
        <f ca="1">OFFSET(InputPriceData!C$15,CalculationsAndCharts!$A816+$A$11,IF($C$7,8,0),1,1)</f>
        <v>48.36</v>
      </c>
      <c r="E816" s="4">
        <f ca="1">OFFSET(InputPriceData!D$15,CalculationsAndCharts!$A816+$A$11,IF($C$7,8,0),1,1)</f>
        <v>48.64</v>
      </c>
      <c r="F816" s="4">
        <f ca="1">OFFSET(InputPriceData!E$15,CalculationsAndCharts!$A816+$A$11,IF($C$7,8,0),1,1)</f>
        <v>48.13</v>
      </c>
      <c r="G816" s="4">
        <f ca="1">OFFSET(InputPriceData!F$15,CalculationsAndCharts!$A816+$A$11,IF($C$7,8,0),1,1)</f>
        <v>48.28</v>
      </c>
      <c r="H816" s="133"/>
      <c r="I816" s="133"/>
      <c r="J816" s="37">
        <f t="shared" ca="1" si="240"/>
        <v>2017</v>
      </c>
      <c r="K816" s="124">
        <f t="shared" ca="1" si="241"/>
        <v>0.13000000000000256</v>
      </c>
      <c r="L816" s="343">
        <f t="shared" ca="1" si="232"/>
        <v>-0.35589117599959774</v>
      </c>
      <c r="M816" s="345">
        <f t="shared" ca="1" si="242"/>
        <v>0.51251926144773918</v>
      </c>
      <c r="N816" s="344">
        <f t="shared" ca="1" si="233"/>
        <v>-0.69439570913743587</v>
      </c>
      <c r="O816" s="4"/>
      <c r="P816" s="4"/>
      <c r="Q816" s="3"/>
      <c r="S816" s="4"/>
      <c r="T816" s="4" t="b">
        <f t="shared" ca="1" si="234"/>
        <v>0</v>
      </c>
      <c r="U816" t="b">
        <f t="shared" ca="1" si="235"/>
        <v>0</v>
      </c>
      <c r="W816" s="317" t="b">
        <f t="shared" ca="1" si="236"/>
        <v>0</v>
      </c>
      <c r="X816" s="317" t="b">
        <f t="shared" ca="1" si="243"/>
        <v>0</v>
      </c>
      <c r="Y816" s="317" t="b">
        <f t="shared" ca="1" si="237"/>
        <v>0</v>
      </c>
      <c r="Z816" t="b">
        <f t="shared" ca="1" si="238"/>
        <v>0</v>
      </c>
      <c r="AA816" s="37" t="b">
        <f t="shared" ca="1" si="244"/>
        <v>1</v>
      </c>
      <c r="AB816" t="b">
        <f t="shared" ca="1" si="239"/>
        <v>0</v>
      </c>
      <c r="AD816" t="b">
        <f t="shared" ca="1" si="245"/>
        <v>0</v>
      </c>
      <c r="AE816" s="37" t="b">
        <f t="shared" ca="1" si="246"/>
        <v>1</v>
      </c>
      <c r="AF816" t="b">
        <f t="shared" ca="1" si="247"/>
        <v>0</v>
      </c>
      <c r="AG816" s="317" t="b">
        <f t="shared" ca="1" si="248"/>
        <v>0</v>
      </c>
      <c r="AH816" s="317" t="b">
        <f t="shared" ca="1" si="249"/>
        <v>0</v>
      </c>
      <c r="AI816" s="317" t="b">
        <f t="shared" ca="1" si="250"/>
        <v>0</v>
      </c>
    </row>
    <row r="817" spans="1:35" x14ac:dyDescent="0.25">
      <c r="A817">
        <v>785</v>
      </c>
      <c r="B817" s="169">
        <f ca="1">OFFSET(InputPriceData!B$15,CalculationsAndCharts!$A817+$A$11,0,1,1)</f>
        <v>40703</v>
      </c>
      <c r="C817" s="3">
        <f ca="1">OFFSET(InputPriceData!G$15,CalculationsAndCharts!$A817+$A$11,IF($C$7,8,0),1,1)</f>
        <v>1736500</v>
      </c>
      <c r="D817" s="4">
        <f ca="1">OFFSET(InputPriceData!C$15,CalculationsAndCharts!$A817+$A$11,IF($C$7,8,0),1,1)</f>
        <v>48.19</v>
      </c>
      <c r="E817" s="4">
        <f ca="1">OFFSET(InputPriceData!D$15,CalculationsAndCharts!$A817+$A$11,IF($C$7,8,0),1,1)</f>
        <v>48.8</v>
      </c>
      <c r="F817" s="4">
        <f ca="1">OFFSET(InputPriceData!E$15,CalculationsAndCharts!$A817+$A$11,IF($C$7,8,0),1,1)</f>
        <v>48.13</v>
      </c>
      <c r="G817" s="4">
        <f ca="1">OFFSET(InputPriceData!F$15,CalculationsAndCharts!$A817+$A$11,IF($C$7,8,0),1,1)</f>
        <v>48.61</v>
      </c>
      <c r="H817" s="133"/>
      <c r="I817" s="133"/>
      <c r="J817" s="37">
        <f t="shared" ca="1" si="240"/>
        <v>2016</v>
      </c>
      <c r="K817" s="124">
        <f t="shared" ca="1" si="241"/>
        <v>3.0000000000001137E-2</v>
      </c>
      <c r="L817" s="343">
        <f t="shared" ca="1" si="232"/>
        <v>-0.37711403147263511</v>
      </c>
      <c r="M817" s="345">
        <f t="shared" ca="1" si="242"/>
        <v>0.51717382588066518</v>
      </c>
      <c r="N817" s="344">
        <f t="shared" ca="1" si="233"/>
        <v>-0.72918236113451718</v>
      </c>
      <c r="O817" s="4"/>
      <c r="P817" s="4"/>
      <c r="Q817" s="3"/>
      <c r="S817" s="4"/>
      <c r="T817" s="4" t="b">
        <f t="shared" ca="1" si="234"/>
        <v>0</v>
      </c>
      <c r="U817" t="b">
        <f t="shared" ca="1" si="235"/>
        <v>0</v>
      </c>
      <c r="W817" s="317" t="b">
        <f t="shared" ca="1" si="236"/>
        <v>0</v>
      </c>
      <c r="X817" s="317" t="b">
        <f t="shared" ca="1" si="243"/>
        <v>0</v>
      </c>
      <c r="Y817" s="317" t="b">
        <f t="shared" ca="1" si="237"/>
        <v>0</v>
      </c>
      <c r="Z817" t="b">
        <f t="shared" ca="1" si="238"/>
        <v>0</v>
      </c>
      <c r="AA817" s="37" t="b">
        <f t="shared" ca="1" si="244"/>
        <v>1</v>
      </c>
      <c r="AB817" t="b">
        <f t="shared" ca="1" si="239"/>
        <v>0</v>
      </c>
      <c r="AD817" t="b">
        <f t="shared" ca="1" si="245"/>
        <v>0</v>
      </c>
      <c r="AE817" s="37" t="b">
        <f t="shared" ca="1" si="246"/>
        <v>1</v>
      </c>
      <c r="AF817" t="b">
        <f t="shared" ca="1" si="247"/>
        <v>0</v>
      </c>
      <c r="AG817" s="317" t="b">
        <f t="shared" ca="1" si="248"/>
        <v>0</v>
      </c>
      <c r="AH817" s="317" t="b">
        <f t="shared" ca="1" si="249"/>
        <v>0</v>
      </c>
      <c r="AI817" s="317" t="b">
        <f t="shared" ca="1" si="250"/>
        <v>0</v>
      </c>
    </row>
    <row r="818" spans="1:35" x14ac:dyDescent="0.25">
      <c r="A818">
        <v>786</v>
      </c>
      <c r="B818" s="169">
        <f ca="1">OFFSET(InputPriceData!B$15,CalculationsAndCharts!$A818+$A$11,0,1,1)</f>
        <v>40702</v>
      </c>
      <c r="C818" s="3">
        <f ca="1">OFFSET(InputPriceData!G$15,CalculationsAndCharts!$A818+$A$11,IF($C$7,8,0),1,1)</f>
        <v>2791900</v>
      </c>
      <c r="D818" s="4">
        <f ca="1">OFFSET(InputPriceData!C$15,CalculationsAndCharts!$A818+$A$11,IF($C$7,8,0),1,1)</f>
        <v>48.49</v>
      </c>
      <c r="E818" s="4">
        <f ca="1">OFFSET(InputPriceData!D$15,CalculationsAndCharts!$A818+$A$11,IF($C$7,8,0),1,1)</f>
        <v>48.73</v>
      </c>
      <c r="F818" s="4">
        <f ca="1">OFFSET(InputPriceData!E$15,CalculationsAndCharts!$A818+$A$11,IF($C$7,8,0),1,1)</f>
        <v>48.12</v>
      </c>
      <c r="G818" s="4">
        <f ca="1">OFFSET(InputPriceData!F$15,CalculationsAndCharts!$A818+$A$11,IF($C$7,8,0),1,1)</f>
        <v>48.15</v>
      </c>
      <c r="H818" s="133"/>
      <c r="I818" s="133"/>
      <c r="J818" s="37">
        <f t="shared" ca="1" si="240"/>
        <v>2015</v>
      </c>
      <c r="K818" s="124">
        <f t="shared" ca="1" si="241"/>
        <v>-0.46000000000000085</v>
      </c>
      <c r="L818" s="343">
        <f t="shared" ca="1" si="232"/>
        <v>-0.35388702506035863</v>
      </c>
      <c r="M818" s="345">
        <f t="shared" ca="1" si="242"/>
        <v>0.52187066183719999</v>
      </c>
      <c r="N818" s="344">
        <f t="shared" ca="1" si="233"/>
        <v>-0.67811251127727767</v>
      </c>
      <c r="O818" s="4"/>
      <c r="P818" s="4"/>
      <c r="Q818" s="3"/>
      <c r="S818" s="4"/>
      <c r="T818" s="4" t="b">
        <f t="shared" ca="1" si="234"/>
        <v>0</v>
      </c>
      <c r="U818" t="b">
        <f t="shared" ca="1" si="235"/>
        <v>0</v>
      </c>
      <c r="W818" s="317" t="b">
        <f t="shared" ca="1" si="236"/>
        <v>0</v>
      </c>
      <c r="X818" s="317" t="b">
        <f t="shared" ca="1" si="243"/>
        <v>0</v>
      </c>
      <c r="Y818" s="317" t="b">
        <f t="shared" ca="1" si="237"/>
        <v>0</v>
      </c>
      <c r="Z818" t="b">
        <f t="shared" ca="1" si="238"/>
        <v>0</v>
      </c>
      <c r="AA818" s="37" t="b">
        <f t="shared" ca="1" si="244"/>
        <v>1</v>
      </c>
      <c r="AB818" t="b">
        <f t="shared" ca="1" si="239"/>
        <v>0</v>
      </c>
      <c r="AD818" t="b">
        <f t="shared" ca="1" si="245"/>
        <v>0</v>
      </c>
      <c r="AE818" s="37" t="b">
        <f t="shared" ca="1" si="246"/>
        <v>1</v>
      </c>
      <c r="AF818" t="b">
        <f t="shared" ca="1" si="247"/>
        <v>0</v>
      </c>
      <c r="AG818" s="317" t="b">
        <f t="shared" ca="1" si="248"/>
        <v>0</v>
      </c>
      <c r="AH818" s="317" t="b">
        <f t="shared" ca="1" si="249"/>
        <v>0</v>
      </c>
      <c r="AI818" s="317" t="b">
        <f t="shared" ca="1" si="250"/>
        <v>0</v>
      </c>
    </row>
    <row r="819" spans="1:35" x14ac:dyDescent="0.25">
      <c r="A819">
        <v>787</v>
      </c>
      <c r="B819" s="169">
        <f ca="1">OFFSET(InputPriceData!B$15,CalculationsAndCharts!$A819+$A$11,0,1,1)</f>
        <v>40701</v>
      </c>
      <c r="C819" s="3">
        <f ca="1">OFFSET(InputPriceData!G$15,CalculationsAndCharts!$A819+$A$11,IF($C$7,8,0),1,1)</f>
        <v>1357600</v>
      </c>
      <c r="D819" s="4">
        <f ca="1">OFFSET(InputPriceData!C$15,CalculationsAndCharts!$A819+$A$11,IF($C$7,8,0),1,1)</f>
        <v>48.8</v>
      </c>
      <c r="E819" s="4">
        <f ca="1">OFFSET(InputPriceData!D$15,CalculationsAndCharts!$A819+$A$11,IF($C$7,8,0),1,1)</f>
        <v>48.86</v>
      </c>
      <c r="F819" s="4">
        <f ca="1">OFFSET(InputPriceData!E$15,CalculationsAndCharts!$A819+$A$11,IF($C$7,8,0),1,1)</f>
        <v>48.53</v>
      </c>
      <c r="G819" s="4">
        <f ca="1">OFFSET(InputPriceData!F$15,CalculationsAndCharts!$A819+$A$11,IF($C$7,8,0),1,1)</f>
        <v>48.58</v>
      </c>
      <c r="H819" s="133"/>
      <c r="I819" s="133"/>
      <c r="J819" s="37">
        <f t="shared" ca="1" si="240"/>
        <v>2014</v>
      </c>
      <c r="K819" s="124">
        <f t="shared" ca="1" si="241"/>
        <v>-0.23000000000000398</v>
      </c>
      <c r="L819" s="343">
        <f t="shared" ca="1" si="232"/>
        <v>-0.30055800125013793</v>
      </c>
      <c r="M819" s="345">
        <f t="shared" ca="1" si="242"/>
        <v>0.52661015321614535</v>
      </c>
      <c r="N819" s="344">
        <f t="shared" ca="1" si="233"/>
        <v>-0.57074099201193129</v>
      </c>
      <c r="O819" s="4"/>
      <c r="P819" s="4"/>
      <c r="Q819" s="3"/>
      <c r="S819" s="4"/>
      <c r="T819" s="4" t="b">
        <f t="shared" ca="1" si="234"/>
        <v>0</v>
      </c>
      <c r="U819" t="b">
        <f t="shared" ca="1" si="235"/>
        <v>0</v>
      </c>
      <c r="W819" s="317" t="b">
        <f t="shared" ca="1" si="236"/>
        <v>0</v>
      </c>
      <c r="X819" s="317" t="b">
        <f t="shared" ca="1" si="243"/>
        <v>0</v>
      </c>
      <c r="Y819" s="317" t="b">
        <f t="shared" ca="1" si="237"/>
        <v>0</v>
      </c>
      <c r="Z819" t="b">
        <f t="shared" ca="1" si="238"/>
        <v>0</v>
      </c>
      <c r="AA819" s="37" t="b">
        <f t="shared" ca="1" si="244"/>
        <v>1</v>
      </c>
      <c r="AB819" t="b">
        <f t="shared" ca="1" si="239"/>
        <v>0</v>
      </c>
      <c r="AD819" t="b">
        <f t="shared" ca="1" si="245"/>
        <v>0</v>
      </c>
      <c r="AE819" s="37" t="b">
        <f t="shared" ca="1" si="246"/>
        <v>1</v>
      </c>
      <c r="AF819" t="b">
        <f t="shared" ca="1" si="247"/>
        <v>0</v>
      </c>
      <c r="AG819" s="317" t="b">
        <f t="shared" ca="1" si="248"/>
        <v>0</v>
      </c>
      <c r="AH819" s="317" t="b">
        <f t="shared" ca="1" si="249"/>
        <v>0</v>
      </c>
      <c r="AI819" s="317" t="b">
        <f t="shared" ca="1" si="250"/>
        <v>0</v>
      </c>
    </row>
    <row r="820" spans="1:35" x14ac:dyDescent="0.25">
      <c r="A820">
        <v>788</v>
      </c>
      <c r="B820" s="169">
        <f ca="1">OFFSET(InputPriceData!B$15,CalculationsAndCharts!$A820+$A$11,0,1,1)</f>
        <v>40700</v>
      </c>
      <c r="C820" s="3">
        <f ca="1">OFFSET(InputPriceData!G$15,CalculationsAndCharts!$A820+$A$11,IF($C$7,8,0),1,1)</f>
        <v>2077400</v>
      </c>
      <c r="D820" s="4">
        <f ca="1">OFFSET(InputPriceData!C$15,CalculationsAndCharts!$A820+$A$11,IF($C$7,8,0),1,1)</f>
        <v>48.64</v>
      </c>
      <c r="E820" s="4">
        <f ca="1">OFFSET(InputPriceData!D$15,CalculationsAndCharts!$A820+$A$11,IF($C$7,8,0),1,1)</f>
        <v>48.89</v>
      </c>
      <c r="F820" s="4">
        <f ca="1">OFFSET(InputPriceData!E$15,CalculationsAndCharts!$A820+$A$11,IF($C$7,8,0),1,1)</f>
        <v>48.48</v>
      </c>
      <c r="G820" s="4">
        <f ca="1">OFFSET(InputPriceData!F$15,CalculationsAndCharts!$A820+$A$11,IF($C$7,8,0),1,1)</f>
        <v>48.61</v>
      </c>
      <c r="H820" s="133"/>
      <c r="I820" s="133"/>
      <c r="J820" s="37">
        <f t="shared" ca="1" si="240"/>
        <v>2013</v>
      </c>
      <c r="K820" s="124">
        <f t="shared" ca="1" si="241"/>
        <v>-0.21000000000000085</v>
      </c>
      <c r="L820" s="343">
        <f t="shared" ca="1" si="232"/>
        <v>-0.22287892810031265</v>
      </c>
      <c r="M820" s="345">
        <f t="shared" ca="1" si="242"/>
        <v>0.53139268740277024</v>
      </c>
      <c r="N820" s="344">
        <f t="shared" ca="1" si="233"/>
        <v>-0.41942415351941242</v>
      </c>
      <c r="O820" s="4"/>
      <c r="P820" s="4"/>
      <c r="Q820" s="3"/>
      <c r="S820" s="4"/>
      <c r="T820" s="4" t="b">
        <f t="shared" ca="1" si="234"/>
        <v>0</v>
      </c>
      <c r="U820" t="b">
        <f t="shared" ca="1" si="235"/>
        <v>0</v>
      </c>
      <c r="W820" s="317" t="b">
        <f t="shared" ca="1" si="236"/>
        <v>0</v>
      </c>
      <c r="X820" s="317" t="b">
        <f t="shared" ca="1" si="243"/>
        <v>0</v>
      </c>
      <c r="Y820" s="317" t="b">
        <f t="shared" ca="1" si="237"/>
        <v>1</v>
      </c>
      <c r="Z820" t="b">
        <f t="shared" ca="1" si="238"/>
        <v>1</v>
      </c>
      <c r="AA820" s="37" t="b">
        <f t="shared" ca="1" si="244"/>
        <v>1</v>
      </c>
      <c r="AB820" t="b">
        <f t="shared" ca="1" si="239"/>
        <v>0</v>
      </c>
      <c r="AD820" t="b">
        <f t="shared" ca="1" si="245"/>
        <v>1</v>
      </c>
      <c r="AE820" s="37" t="b">
        <f t="shared" ca="1" si="246"/>
        <v>1</v>
      </c>
      <c r="AF820" t="b">
        <f t="shared" ca="1" si="247"/>
        <v>0</v>
      </c>
      <c r="AG820" s="317" t="b">
        <f t="shared" ca="1" si="248"/>
        <v>0</v>
      </c>
      <c r="AH820" s="317" t="b">
        <f t="shared" ca="1" si="249"/>
        <v>0</v>
      </c>
      <c r="AI820" s="317" t="b">
        <f t="shared" ca="1" si="250"/>
        <v>1</v>
      </c>
    </row>
    <row r="821" spans="1:35" x14ac:dyDescent="0.25">
      <c r="A821">
        <v>789</v>
      </c>
      <c r="B821" s="169">
        <f ca="1">OFFSET(InputPriceData!B$15,CalculationsAndCharts!$A821+$A$11,0,1,1)</f>
        <v>40697</v>
      </c>
      <c r="C821" s="3">
        <f ca="1">OFFSET(InputPriceData!G$15,CalculationsAndCharts!$A821+$A$11,IF($C$7,8,0),1,1)</f>
        <v>2161900</v>
      </c>
      <c r="D821" s="4">
        <f ca="1">OFFSET(InputPriceData!C$15,CalculationsAndCharts!$A821+$A$11,IF($C$7,8,0),1,1)</f>
        <v>48.28</v>
      </c>
      <c r="E821" s="4">
        <f ca="1">OFFSET(InputPriceData!D$15,CalculationsAndCharts!$A821+$A$11,IF($C$7,8,0),1,1)</f>
        <v>49.12</v>
      </c>
      <c r="F821" s="4">
        <f ca="1">OFFSET(InputPriceData!E$15,CalculationsAndCharts!$A821+$A$11,IF($C$7,8,0),1,1)</f>
        <v>48.22</v>
      </c>
      <c r="G821" s="4">
        <f ca="1">OFFSET(InputPriceData!F$15,CalculationsAndCharts!$A821+$A$11,IF($C$7,8,0),1,1)</f>
        <v>48.81</v>
      </c>
      <c r="H821" s="133"/>
      <c r="I821" s="133"/>
      <c r="J821" s="37">
        <f t="shared" ca="1" si="240"/>
        <v>2012</v>
      </c>
      <c r="K821" s="124">
        <f t="shared" ca="1" si="241"/>
        <v>-0.44999999999999574</v>
      </c>
      <c r="L821" s="343">
        <f t="shared" ca="1" si="232"/>
        <v>-0.10140120700488472</v>
      </c>
      <c r="M821" s="345">
        <f t="shared" ca="1" si="242"/>
        <v>0.53621865530047452</v>
      </c>
      <c r="N821" s="344">
        <f t="shared" ca="1" si="233"/>
        <v>-0.18910421336994276</v>
      </c>
      <c r="O821" s="4"/>
      <c r="P821" s="4"/>
      <c r="Q821" s="3"/>
      <c r="S821" s="4"/>
      <c r="T821" s="4" t="b">
        <f t="shared" ca="1" si="234"/>
        <v>0</v>
      </c>
      <c r="U821" t="b">
        <f t="shared" ca="1" si="235"/>
        <v>1</v>
      </c>
      <c r="W821" s="317" t="b">
        <f t="shared" ca="1" si="236"/>
        <v>0</v>
      </c>
      <c r="X821" s="317" t="b">
        <f t="shared" ca="1" si="243"/>
        <v>1</v>
      </c>
      <c r="Y821" s="317" t="b">
        <f t="shared" ca="1" si="237"/>
        <v>0</v>
      </c>
      <c r="Z821" t="b">
        <f t="shared" ca="1" si="238"/>
        <v>0</v>
      </c>
      <c r="AA821" s="37" t="b">
        <f t="shared" ca="1" si="244"/>
        <v>0</v>
      </c>
      <c r="AB821" t="b">
        <f t="shared" ca="1" si="239"/>
        <v>0</v>
      </c>
      <c r="AD821" t="b">
        <f t="shared" ca="1" si="245"/>
        <v>0</v>
      </c>
      <c r="AE821" s="37" t="b">
        <f t="shared" ca="1" si="246"/>
        <v>0</v>
      </c>
      <c r="AF821" t="b">
        <f t="shared" ca="1" si="247"/>
        <v>0</v>
      </c>
      <c r="AG821" s="317" t="b">
        <f t="shared" ca="1" si="248"/>
        <v>0</v>
      </c>
      <c r="AH821" s="317" t="b">
        <f t="shared" ca="1" si="249"/>
        <v>1</v>
      </c>
      <c r="AI821" s="317" t="b">
        <f t="shared" ca="1" si="250"/>
        <v>0</v>
      </c>
    </row>
    <row r="822" spans="1:35" x14ac:dyDescent="0.25">
      <c r="A822">
        <v>790</v>
      </c>
      <c r="B822" s="169">
        <f ca="1">OFFSET(InputPriceData!B$15,CalculationsAndCharts!$A822+$A$11,0,1,1)</f>
        <v>40696</v>
      </c>
      <c r="C822" s="3">
        <f ca="1">OFFSET(InputPriceData!G$15,CalculationsAndCharts!$A822+$A$11,IF($C$7,8,0),1,1)</f>
        <v>2497200</v>
      </c>
      <c r="D822" s="4">
        <f ca="1">OFFSET(InputPriceData!C$15,CalculationsAndCharts!$A822+$A$11,IF($C$7,8,0),1,1)</f>
        <v>49.27</v>
      </c>
      <c r="E822" s="4">
        <f ca="1">OFFSET(InputPriceData!D$15,CalculationsAndCharts!$A822+$A$11,IF($C$7,8,0),1,1)</f>
        <v>49.45</v>
      </c>
      <c r="F822" s="4">
        <f ca="1">OFFSET(InputPriceData!E$15,CalculationsAndCharts!$A822+$A$11,IF($C$7,8,0),1,1)</f>
        <v>48.69</v>
      </c>
      <c r="G822" s="4">
        <f ca="1">OFFSET(InputPriceData!F$15,CalculationsAndCharts!$A822+$A$11,IF($C$7,8,0),1,1)</f>
        <v>48.82</v>
      </c>
      <c r="H822" s="133"/>
      <c r="I822" s="133"/>
      <c r="J822" s="37">
        <f t="shared" ca="1" si="240"/>
        <v>2011</v>
      </c>
      <c r="K822" s="124">
        <f t="shared" ca="1" si="241"/>
        <v>-1.5600000000000023</v>
      </c>
      <c r="L822" s="343">
        <f t="shared" ca="1" si="232"/>
        <v>5.9851157318043746E-2</v>
      </c>
      <c r="M822" s="345">
        <f t="shared" ca="1" si="242"/>
        <v>0.5410884513627392</v>
      </c>
      <c r="N822" s="344">
        <f t="shared" ca="1" si="233"/>
        <v>0.11061252031402209</v>
      </c>
      <c r="O822" s="4"/>
      <c r="P822" s="4"/>
      <c r="Q822" s="3"/>
      <c r="S822" s="4"/>
      <c r="T822" s="4" t="b">
        <f t="shared" ca="1" si="234"/>
        <v>0</v>
      </c>
      <c r="U822" t="b">
        <f t="shared" ca="1" si="235"/>
        <v>0</v>
      </c>
      <c r="W822" s="317" t="b">
        <f t="shared" ca="1" si="236"/>
        <v>0</v>
      </c>
      <c r="X822" s="317" t="b">
        <f t="shared" ca="1" si="243"/>
        <v>1</v>
      </c>
      <c r="Y822" s="317" t="b">
        <f t="shared" ca="1" si="237"/>
        <v>0</v>
      </c>
      <c r="Z822" t="b">
        <f t="shared" ca="1" si="238"/>
        <v>0</v>
      </c>
      <c r="AA822" s="37" t="b">
        <f t="shared" ca="1" si="244"/>
        <v>0</v>
      </c>
      <c r="AB822" t="b">
        <f t="shared" ca="1" si="239"/>
        <v>0</v>
      </c>
      <c r="AD822" t="b">
        <f t="shared" ca="1" si="245"/>
        <v>0</v>
      </c>
      <c r="AE822" s="37" t="b">
        <f t="shared" ca="1" si="246"/>
        <v>0</v>
      </c>
      <c r="AF822" t="b">
        <f t="shared" ca="1" si="247"/>
        <v>0</v>
      </c>
      <c r="AG822" s="317" t="b">
        <f t="shared" ca="1" si="248"/>
        <v>0</v>
      </c>
      <c r="AH822" s="317" t="b">
        <f t="shared" ca="1" si="249"/>
        <v>1</v>
      </c>
      <c r="AI822" s="317" t="b">
        <f t="shared" ca="1" si="250"/>
        <v>0</v>
      </c>
    </row>
    <row r="823" spans="1:35" x14ac:dyDescent="0.25">
      <c r="A823">
        <v>791</v>
      </c>
      <c r="B823" s="169">
        <f ca="1">OFFSET(InputPriceData!B$15,CalculationsAndCharts!$A823+$A$11,0,1,1)</f>
        <v>40695</v>
      </c>
      <c r="C823" s="3">
        <f ca="1">OFFSET(InputPriceData!G$15,CalculationsAndCharts!$A823+$A$11,IF($C$7,8,0),1,1)</f>
        <v>2502700</v>
      </c>
      <c r="D823" s="4">
        <f ca="1">OFFSET(InputPriceData!C$15,CalculationsAndCharts!$A823+$A$11,IF($C$7,8,0),1,1)</f>
        <v>50.26</v>
      </c>
      <c r="E823" s="4">
        <f ca="1">OFFSET(InputPriceData!D$15,CalculationsAndCharts!$A823+$A$11,IF($C$7,8,0),1,1)</f>
        <v>50.4</v>
      </c>
      <c r="F823" s="4">
        <f ca="1">OFFSET(InputPriceData!E$15,CalculationsAndCharts!$A823+$A$11,IF($C$7,8,0),1,1)</f>
        <v>49.26</v>
      </c>
      <c r="G823" s="4">
        <f ca="1">OFFSET(InputPriceData!F$15,CalculationsAndCharts!$A823+$A$11,IF($C$7,8,0),1,1)</f>
        <v>49.26</v>
      </c>
      <c r="H823" s="133"/>
      <c r="I823" s="133"/>
      <c r="J823" s="37">
        <f t="shared" ca="1" si="240"/>
        <v>2010</v>
      </c>
      <c r="K823" s="124">
        <f t="shared" ca="1" si="241"/>
        <v>-0.77000000000000313</v>
      </c>
      <c r="L823" s="343">
        <f t="shared" ca="1" si="232"/>
        <v>0.1800916675728948</v>
      </c>
      <c r="M823" s="345">
        <f t="shared" ca="1" si="242"/>
        <v>0.54600247362536747</v>
      </c>
      <c r="N823" s="344">
        <f t="shared" ca="1" si="233"/>
        <v>0.32983672468938735</v>
      </c>
      <c r="O823" s="4"/>
      <c r="P823" s="4"/>
      <c r="Q823" s="3"/>
      <c r="S823" s="4"/>
      <c r="T823" s="4" t="b">
        <f t="shared" ca="1" si="234"/>
        <v>0</v>
      </c>
      <c r="U823" t="b">
        <f t="shared" ca="1" si="235"/>
        <v>0</v>
      </c>
      <c r="W823" s="317" t="b">
        <f t="shared" ca="1" si="236"/>
        <v>0</v>
      </c>
      <c r="X823" s="317" t="b">
        <f t="shared" ca="1" si="243"/>
        <v>1</v>
      </c>
      <c r="Y823" s="317" t="b">
        <f t="shared" ca="1" si="237"/>
        <v>0</v>
      </c>
      <c r="Z823" t="b">
        <f t="shared" ca="1" si="238"/>
        <v>0</v>
      </c>
      <c r="AA823" s="37" t="b">
        <f t="shared" ca="1" si="244"/>
        <v>0</v>
      </c>
      <c r="AB823" t="b">
        <f t="shared" ca="1" si="239"/>
        <v>0</v>
      </c>
      <c r="AD823" t="b">
        <f t="shared" ca="1" si="245"/>
        <v>0</v>
      </c>
      <c r="AE823" s="37" t="b">
        <f t="shared" ca="1" si="246"/>
        <v>0</v>
      </c>
      <c r="AF823" t="b">
        <f t="shared" ca="1" si="247"/>
        <v>0</v>
      </c>
      <c r="AG823" s="317" t="b">
        <f t="shared" ca="1" si="248"/>
        <v>0</v>
      </c>
      <c r="AH823" s="317" t="b">
        <f t="shared" ca="1" si="249"/>
        <v>1</v>
      </c>
      <c r="AI823" s="317" t="b">
        <f t="shared" ca="1" si="250"/>
        <v>0</v>
      </c>
    </row>
    <row r="824" spans="1:35" x14ac:dyDescent="0.25">
      <c r="A824">
        <v>792</v>
      </c>
      <c r="B824" s="169">
        <f ca="1">OFFSET(InputPriceData!B$15,CalculationsAndCharts!$A824+$A$11,0,1,1)</f>
        <v>40694</v>
      </c>
      <c r="C824" s="3">
        <f ca="1">OFFSET(InputPriceData!G$15,CalculationsAndCharts!$A824+$A$11,IF($C$7,8,0),1,1)</f>
        <v>2414900</v>
      </c>
      <c r="D824" s="4">
        <f ca="1">OFFSET(InputPriceData!C$15,CalculationsAndCharts!$A824+$A$11,IF($C$7,8,0),1,1)</f>
        <v>50.26</v>
      </c>
      <c r="E824" s="4">
        <f ca="1">OFFSET(InputPriceData!D$15,CalculationsAndCharts!$A824+$A$11,IF($C$7,8,0),1,1)</f>
        <v>50.6</v>
      </c>
      <c r="F824" s="4">
        <f ca="1">OFFSET(InputPriceData!E$15,CalculationsAndCharts!$A824+$A$11,IF($C$7,8,0),1,1)</f>
        <v>50.06</v>
      </c>
      <c r="G824" s="4">
        <f ca="1">OFFSET(InputPriceData!F$15,CalculationsAndCharts!$A824+$A$11,IF($C$7,8,0),1,1)</f>
        <v>50.38</v>
      </c>
      <c r="H824" s="133"/>
      <c r="I824" s="133"/>
      <c r="J824" s="37">
        <f t="shared" ca="1" si="240"/>
        <v>2009</v>
      </c>
      <c r="K824" s="124">
        <f t="shared" ca="1" si="241"/>
        <v>0.56000000000000227</v>
      </c>
      <c r="L824" s="343">
        <f t="shared" ca="1" si="232"/>
        <v>0.2018560679737807</v>
      </c>
      <c r="M824" s="345">
        <f t="shared" ca="1" si="242"/>
        <v>0.55096112373901862</v>
      </c>
      <c r="N824" s="344">
        <f t="shared" ca="1" si="233"/>
        <v>0.36637080054562371</v>
      </c>
      <c r="O824" s="4"/>
      <c r="P824" s="4"/>
      <c r="Q824" s="3"/>
      <c r="S824" s="4"/>
      <c r="T824" s="4" t="b">
        <f t="shared" ca="1" si="234"/>
        <v>0</v>
      </c>
      <c r="U824" t="b">
        <f t="shared" ca="1" si="235"/>
        <v>0</v>
      </c>
      <c r="W824" s="317" t="b">
        <f t="shared" ca="1" si="236"/>
        <v>0</v>
      </c>
      <c r="X824" s="317" t="b">
        <f t="shared" ca="1" si="243"/>
        <v>1</v>
      </c>
      <c r="Y824" s="317" t="b">
        <f t="shared" ca="1" si="237"/>
        <v>0</v>
      </c>
      <c r="Z824" t="b">
        <f t="shared" ca="1" si="238"/>
        <v>0</v>
      </c>
      <c r="AA824" s="37" t="b">
        <f t="shared" ca="1" si="244"/>
        <v>0</v>
      </c>
      <c r="AB824" t="b">
        <f t="shared" ca="1" si="239"/>
        <v>0</v>
      </c>
      <c r="AD824" t="b">
        <f t="shared" ca="1" si="245"/>
        <v>0</v>
      </c>
      <c r="AE824" s="37" t="b">
        <f t="shared" ca="1" si="246"/>
        <v>0</v>
      </c>
      <c r="AF824" t="b">
        <f t="shared" ca="1" si="247"/>
        <v>0</v>
      </c>
      <c r="AG824" s="317" t="b">
        <f t="shared" ca="1" si="248"/>
        <v>0</v>
      </c>
      <c r="AH824" s="317" t="b">
        <f t="shared" ca="1" si="249"/>
        <v>1</v>
      </c>
      <c r="AI824" s="317" t="b">
        <f t="shared" ca="1" si="250"/>
        <v>0</v>
      </c>
    </row>
    <row r="825" spans="1:35" x14ac:dyDescent="0.25">
      <c r="A825">
        <v>793</v>
      </c>
      <c r="B825" s="169">
        <f ca="1">OFFSET(InputPriceData!B$15,CalculationsAndCharts!$A825+$A$11,0,1,1)</f>
        <v>40690</v>
      </c>
      <c r="C825" s="3">
        <f ca="1">OFFSET(InputPriceData!G$15,CalculationsAndCharts!$A825+$A$11,IF($C$7,8,0),1,1)</f>
        <v>1852600</v>
      </c>
      <c r="D825" s="4">
        <f ca="1">OFFSET(InputPriceData!C$15,CalculationsAndCharts!$A825+$A$11,IF($C$7,8,0),1,1)</f>
        <v>49.97</v>
      </c>
      <c r="E825" s="4">
        <f ca="1">OFFSET(InputPriceData!D$15,CalculationsAndCharts!$A825+$A$11,IF($C$7,8,0),1,1)</f>
        <v>50.13</v>
      </c>
      <c r="F825" s="4">
        <f ca="1">OFFSET(InputPriceData!E$15,CalculationsAndCharts!$A825+$A$11,IF($C$7,8,0),1,1)</f>
        <v>49.62</v>
      </c>
      <c r="G825" s="4">
        <f ca="1">OFFSET(InputPriceData!F$15,CalculationsAndCharts!$A825+$A$11,IF($C$7,8,0),1,1)</f>
        <v>50.03</v>
      </c>
      <c r="H825" s="133"/>
      <c r="I825" s="133"/>
      <c r="J825" s="37">
        <f t="shared" ca="1" si="240"/>
        <v>2008</v>
      </c>
      <c r="K825" s="124">
        <f t="shared" ca="1" si="241"/>
        <v>-7.0000000000000284E-2</v>
      </c>
      <c r="L825" s="343">
        <f t="shared" ca="1" si="232"/>
        <v>0.19798618728485715</v>
      </c>
      <c r="M825" s="345">
        <f t="shared" ca="1" si="242"/>
        <v>0.55596480700203699</v>
      </c>
      <c r="N825" s="344">
        <f t="shared" ca="1" si="233"/>
        <v>0.35611280568723436</v>
      </c>
      <c r="O825" s="4"/>
      <c r="P825" s="4"/>
      <c r="Q825" s="3"/>
      <c r="S825" s="4"/>
      <c r="T825" s="4" t="b">
        <f t="shared" ca="1" si="234"/>
        <v>0</v>
      </c>
      <c r="U825" t="b">
        <f t="shared" ca="1" si="235"/>
        <v>0</v>
      </c>
      <c r="W825" s="317" t="b">
        <f t="shared" ca="1" si="236"/>
        <v>0</v>
      </c>
      <c r="X825" s="317" t="b">
        <f t="shared" ca="1" si="243"/>
        <v>1</v>
      </c>
      <c r="Y825" s="317" t="b">
        <f t="shared" ca="1" si="237"/>
        <v>0</v>
      </c>
      <c r="Z825" t="b">
        <f t="shared" ca="1" si="238"/>
        <v>0</v>
      </c>
      <c r="AA825" s="37" t="b">
        <f t="shared" ca="1" si="244"/>
        <v>0</v>
      </c>
      <c r="AB825" t="b">
        <f t="shared" ca="1" si="239"/>
        <v>0</v>
      </c>
      <c r="AD825" t="b">
        <f t="shared" ca="1" si="245"/>
        <v>0</v>
      </c>
      <c r="AE825" s="37" t="b">
        <f t="shared" ca="1" si="246"/>
        <v>0</v>
      </c>
      <c r="AF825" t="b">
        <f t="shared" ca="1" si="247"/>
        <v>0</v>
      </c>
      <c r="AG825" s="317" t="b">
        <f t="shared" ca="1" si="248"/>
        <v>0</v>
      </c>
      <c r="AH825" s="317" t="b">
        <f t="shared" ca="1" si="249"/>
        <v>1</v>
      </c>
      <c r="AI825" s="317" t="b">
        <f t="shared" ca="1" si="250"/>
        <v>0</v>
      </c>
    </row>
    <row r="826" spans="1:35" x14ac:dyDescent="0.25">
      <c r="A826">
        <v>794</v>
      </c>
      <c r="B826" s="169">
        <f ca="1">OFFSET(InputPriceData!B$15,CalculationsAndCharts!$A826+$A$11,0,1,1)</f>
        <v>40689</v>
      </c>
      <c r="C826" s="3">
        <f ca="1">OFFSET(InputPriceData!G$15,CalculationsAndCharts!$A826+$A$11,IF($C$7,8,0),1,1)</f>
        <v>2369500</v>
      </c>
      <c r="D826" s="4">
        <f ca="1">OFFSET(InputPriceData!C$15,CalculationsAndCharts!$A826+$A$11,IF($C$7,8,0),1,1)</f>
        <v>50.09</v>
      </c>
      <c r="E826" s="4">
        <f ca="1">OFFSET(InputPriceData!D$15,CalculationsAndCharts!$A826+$A$11,IF($C$7,8,0),1,1)</f>
        <v>50.48</v>
      </c>
      <c r="F826" s="4">
        <f ca="1">OFFSET(InputPriceData!E$15,CalculationsAndCharts!$A826+$A$11,IF($C$7,8,0),1,1)</f>
        <v>49.67</v>
      </c>
      <c r="G826" s="4">
        <f ca="1">OFFSET(InputPriceData!F$15,CalculationsAndCharts!$A826+$A$11,IF($C$7,8,0),1,1)</f>
        <v>49.82</v>
      </c>
      <c r="H826" s="133"/>
      <c r="I826" s="133"/>
      <c r="J826" s="37">
        <f t="shared" ca="1" si="240"/>
        <v>2007</v>
      </c>
      <c r="K826" s="124">
        <f t="shared" ca="1" si="241"/>
        <v>-0.25</v>
      </c>
      <c r="L826" s="343">
        <f t="shared" ca="1" si="232"/>
        <v>0.19774437179927778</v>
      </c>
      <c r="M826" s="345">
        <f t="shared" ca="1" si="242"/>
        <v>0.56101393239357922</v>
      </c>
      <c r="N826" s="344">
        <f t="shared" ca="1" si="233"/>
        <v>0.35247675749441149</v>
      </c>
      <c r="O826" s="4"/>
      <c r="P826" s="4"/>
      <c r="Q826" s="3"/>
      <c r="S826" s="4"/>
      <c r="T826" s="4" t="b">
        <f t="shared" ca="1" si="234"/>
        <v>0</v>
      </c>
      <c r="U826" t="b">
        <f t="shared" ca="1" si="235"/>
        <v>0</v>
      </c>
      <c r="W826" s="317" t="b">
        <f t="shared" ca="1" si="236"/>
        <v>0</v>
      </c>
      <c r="X826" s="317" t="b">
        <f t="shared" ca="1" si="243"/>
        <v>1</v>
      </c>
      <c r="Y826" s="317" t="b">
        <f t="shared" ca="1" si="237"/>
        <v>0</v>
      </c>
      <c r="Z826" t="b">
        <f t="shared" ca="1" si="238"/>
        <v>0</v>
      </c>
      <c r="AA826" s="37" t="b">
        <f t="shared" ca="1" si="244"/>
        <v>0</v>
      </c>
      <c r="AB826" t="b">
        <f t="shared" ca="1" si="239"/>
        <v>0</v>
      </c>
      <c r="AD826" t="b">
        <f t="shared" ca="1" si="245"/>
        <v>0</v>
      </c>
      <c r="AE826" s="37" t="b">
        <f t="shared" ca="1" si="246"/>
        <v>0</v>
      </c>
      <c r="AF826" t="b">
        <f t="shared" ca="1" si="247"/>
        <v>0</v>
      </c>
      <c r="AG826" s="317" t="b">
        <f t="shared" ca="1" si="248"/>
        <v>0</v>
      </c>
      <c r="AH826" s="317" t="b">
        <f t="shared" ca="1" si="249"/>
        <v>1</v>
      </c>
      <c r="AI826" s="317" t="b">
        <f t="shared" ca="1" si="250"/>
        <v>0</v>
      </c>
    </row>
    <row r="827" spans="1:35" x14ac:dyDescent="0.25">
      <c r="A827">
        <v>795</v>
      </c>
      <c r="B827" s="169">
        <f ca="1">OFFSET(InputPriceData!B$15,CalculationsAndCharts!$A827+$A$11,0,1,1)</f>
        <v>40688</v>
      </c>
      <c r="C827" s="3">
        <f ca="1">OFFSET(InputPriceData!G$15,CalculationsAndCharts!$A827+$A$11,IF($C$7,8,0),1,1)</f>
        <v>3498500</v>
      </c>
      <c r="D827" s="4">
        <f ca="1">OFFSET(InputPriceData!C$15,CalculationsAndCharts!$A827+$A$11,IF($C$7,8,0),1,1)</f>
        <v>50.03</v>
      </c>
      <c r="E827" s="4">
        <f ca="1">OFFSET(InputPriceData!D$15,CalculationsAndCharts!$A827+$A$11,IF($C$7,8,0),1,1)</f>
        <v>50.37</v>
      </c>
      <c r="F827" s="4">
        <f ca="1">OFFSET(InputPriceData!E$15,CalculationsAndCharts!$A827+$A$11,IF($C$7,8,0),1,1)</f>
        <v>49.93</v>
      </c>
      <c r="G827" s="4">
        <f ca="1">OFFSET(InputPriceData!F$15,CalculationsAndCharts!$A827+$A$11,IF($C$7,8,0),1,1)</f>
        <v>50.1</v>
      </c>
      <c r="H827" s="133"/>
      <c r="I827" s="133"/>
      <c r="J827" s="37">
        <f t="shared" ca="1" si="240"/>
        <v>2006</v>
      </c>
      <c r="K827" s="124">
        <f t="shared" ca="1" si="241"/>
        <v>0.69000000000000483</v>
      </c>
      <c r="L827" s="343">
        <f t="shared" ca="1" si="232"/>
        <v>0.15329100068900856</v>
      </c>
      <c r="M827" s="345">
        <f t="shared" ca="1" si="242"/>
        <v>0.56610891260704266</v>
      </c>
      <c r="N827" s="344">
        <f t="shared" ca="1" si="233"/>
        <v>0.270780051815601</v>
      </c>
      <c r="O827" s="4"/>
      <c r="P827" s="4"/>
      <c r="Q827" s="3"/>
      <c r="S827" s="4"/>
      <c r="T827" s="4" t="b">
        <f t="shared" ca="1" si="234"/>
        <v>0</v>
      </c>
      <c r="U827" t="b">
        <f t="shared" ca="1" si="235"/>
        <v>0</v>
      </c>
      <c r="W827" s="317" t="b">
        <f t="shared" ca="1" si="236"/>
        <v>0</v>
      </c>
      <c r="X827" s="317" t="b">
        <f t="shared" ca="1" si="243"/>
        <v>1</v>
      </c>
      <c r="Y827" s="317" t="b">
        <f t="shared" ca="1" si="237"/>
        <v>0</v>
      </c>
      <c r="Z827" t="b">
        <f t="shared" ca="1" si="238"/>
        <v>0</v>
      </c>
      <c r="AA827" s="37" t="b">
        <f t="shared" ca="1" si="244"/>
        <v>0</v>
      </c>
      <c r="AB827" t="b">
        <f t="shared" ca="1" si="239"/>
        <v>0</v>
      </c>
      <c r="AD827" t="b">
        <f t="shared" ca="1" si="245"/>
        <v>0</v>
      </c>
      <c r="AE827" s="37" t="b">
        <f t="shared" ca="1" si="246"/>
        <v>0</v>
      </c>
      <c r="AF827" t="b">
        <f t="shared" ca="1" si="247"/>
        <v>0</v>
      </c>
      <c r="AG827" s="317" t="b">
        <f t="shared" ca="1" si="248"/>
        <v>0</v>
      </c>
      <c r="AH827" s="317" t="b">
        <f t="shared" ca="1" si="249"/>
        <v>1</v>
      </c>
      <c r="AI827" s="317" t="b">
        <f t="shared" ca="1" si="250"/>
        <v>0</v>
      </c>
    </row>
    <row r="828" spans="1:35" x14ac:dyDescent="0.25">
      <c r="A828">
        <v>796</v>
      </c>
      <c r="B828" s="169">
        <f ca="1">OFFSET(InputPriceData!B$15,CalculationsAndCharts!$A828+$A$11,0,1,1)</f>
        <v>40687</v>
      </c>
      <c r="C828" s="3">
        <f ca="1">OFFSET(InputPriceData!G$15,CalculationsAndCharts!$A828+$A$11,IF($C$7,8,0),1,1)</f>
        <v>3793000</v>
      </c>
      <c r="D828" s="4">
        <f ca="1">OFFSET(InputPriceData!C$15,CalculationsAndCharts!$A828+$A$11,IF($C$7,8,0),1,1)</f>
        <v>49.43</v>
      </c>
      <c r="E828" s="4">
        <f ca="1">OFFSET(InputPriceData!D$15,CalculationsAndCharts!$A828+$A$11,IF($C$7,8,0),1,1)</f>
        <v>50.21</v>
      </c>
      <c r="F828" s="4">
        <f ca="1">OFFSET(InputPriceData!E$15,CalculationsAndCharts!$A828+$A$11,IF($C$7,8,0),1,1)</f>
        <v>49.22</v>
      </c>
      <c r="G828" s="4">
        <f ca="1">OFFSET(InputPriceData!F$15,CalculationsAndCharts!$A828+$A$11,IF($C$7,8,0),1,1)</f>
        <v>50.07</v>
      </c>
      <c r="H828" s="133"/>
      <c r="I828" s="133"/>
      <c r="J828" s="37">
        <f t="shared" ca="1" si="240"/>
        <v>2005</v>
      </c>
      <c r="K828" s="124">
        <f t="shared" ca="1" si="241"/>
        <v>0.61999999999999744</v>
      </c>
      <c r="L828" s="343">
        <f t="shared" ca="1" si="232"/>
        <v>9.2194940798496369E-2</v>
      </c>
      <c r="M828" s="345">
        <f t="shared" ca="1" si="242"/>
        <v>0.57125016408379681</v>
      </c>
      <c r="N828" s="344">
        <f t="shared" ca="1" si="233"/>
        <v>0.16139153490899003</v>
      </c>
      <c r="O828" s="4"/>
      <c r="P828" s="4"/>
      <c r="Q828" s="3"/>
      <c r="S828" s="4"/>
      <c r="T828" s="4" t="b">
        <f t="shared" ca="1" si="234"/>
        <v>0</v>
      </c>
      <c r="U828" t="b">
        <f t="shared" ca="1" si="235"/>
        <v>0</v>
      </c>
      <c r="W828" s="317" t="b">
        <f t="shared" ca="1" si="236"/>
        <v>0</v>
      </c>
      <c r="X828" s="317" t="b">
        <f t="shared" ca="1" si="243"/>
        <v>1</v>
      </c>
      <c r="Y828" s="317" t="b">
        <f t="shared" ca="1" si="237"/>
        <v>0</v>
      </c>
      <c r="Z828" t="b">
        <f t="shared" ca="1" si="238"/>
        <v>0</v>
      </c>
      <c r="AA828" s="37" t="b">
        <f t="shared" ca="1" si="244"/>
        <v>0</v>
      </c>
      <c r="AB828" t="b">
        <f t="shared" ca="1" si="239"/>
        <v>0</v>
      </c>
      <c r="AD828" t="b">
        <f t="shared" ca="1" si="245"/>
        <v>0</v>
      </c>
      <c r="AE828" s="37" t="b">
        <f t="shared" ca="1" si="246"/>
        <v>0</v>
      </c>
      <c r="AF828" t="b">
        <f t="shared" ca="1" si="247"/>
        <v>0</v>
      </c>
      <c r="AG828" s="317" t="b">
        <f t="shared" ca="1" si="248"/>
        <v>0</v>
      </c>
      <c r="AH828" s="317" t="b">
        <f t="shared" ca="1" si="249"/>
        <v>1</v>
      </c>
      <c r="AI828" s="317" t="b">
        <f t="shared" ca="1" si="250"/>
        <v>0</v>
      </c>
    </row>
    <row r="829" spans="1:35" x14ac:dyDescent="0.25">
      <c r="A829">
        <v>797</v>
      </c>
      <c r="B829" s="169">
        <f ca="1">OFFSET(InputPriceData!B$15,CalculationsAndCharts!$A829+$A$11,0,1,1)</f>
        <v>40686</v>
      </c>
      <c r="C829" s="3">
        <f ca="1">OFFSET(InputPriceData!G$15,CalculationsAndCharts!$A829+$A$11,IF($C$7,8,0),1,1)</f>
        <v>3112300</v>
      </c>
      <c r="D829" s="4">
        <f ca="1">OFFSET(InputPriceData!C$15,CalculationsAndCharts!$A829+$A$11,IF($C$7,8,0),1,1)</f>
        <v>49.09</v>
      </c>
      <c r="E829" s="4">
        <f ca="1">OFFSET(InputPriceData!D$15,CalculationsAndCharts!$A829+$A$11,IF($C$7,8,0),1,1)</f>
        <v>49.76</v>
      </c>
      <c r="F829" s="4">
        <f ca="1">OFFSET(InputPriceData!E$15,CalculationsAndCharts!$A829+$A$11,IF($C$7,8,0),1,1)</f>
        <v>49.02</v>
      </c>
      <c r="G829" s="4">
        <f ca="1">OFFSET(InputPriceData!F$15,CalculationsAndCharts!$A829+$A$11,IF($C$7,8,0),1,1)</f>
        <v>49.41</v>
      </c>
      <c r="H829" s="133"/>
      <c r="I829" s="133"/>
      <c r="J829" s="37">
        <f t="shared" ca="1" si="240"/>
        <v>2004</v>
      </c>
      <c r="K829" s="124">
        <f t="shared" ca="1" si="241"/>
        <v>-0.32000000000000028</v>
      </c>
      <c r="L829" s="343">
        <f t="shared" ca="1" si="232"/>
        <v>6.6270452181859368E-2</v>
      </c>
      <c r="M829" s="345">
        <f t="shared" ca="1" si="242"/>
        <v>0.57643810704722176</v>
      </c>
      <c r="N829" s="344">
        <f t="shared" ca="1" si="233"/>
        <v>0.11496542537988472</v>
      </c>
      <c r="O829" s="4"/>
      <c r="P829" s="4"/>
      <c r="Q829" s="3"/>
      <c r="S829" s="4"/>
      <c r="T829" s="4" t="b">
        <f t="shared" ca="1" si="234"/>
        <v>0</v>
      </c>
      <c r="U829" t="b">
        <f t="shared" ca="1" si="235"/>
        <v>0</v>
      </c>
      <c r="W829" s="317" t="b">
        <f t="shared" ca="1" si="236"/>
        <v>1</v>
      </c>
      <c r="X829" s="317" t="b">
        <f t="shared" ca="1" si="243"/>
        <v>1</v>
      </c>
      <c r="Y829" s="317" t="b">
        <f t="shared" ca="1" si="237"/>
        <v>0</v>
      </c>
      <c r="Z829" t="b">
        <f t="shared" ca="1" si="238"/>
        <v>0</v>
      </c>
      <c r="AA829" s="37" t="b">
        <f t="shared" ca="1" si="244"/>
        <v>0</v>
      </c>
      <c r="AB829" t="b">
        <f t="shared" ca="1" si="239"/>
        <v>1</v>
      </c>
      <c r="AD829" t="b">
        <f t="shared" ca="1" si="245"/>
        <v>0</v>
      </c>
      <c r="AE829" s="37" t="b">
        <f t="shared" ca="1" si="246"/>
        <v>0</v>
      </c>
      <c r="AF829" t="b">
        <f t="shared" ca="1" si="247"/>
        <v>1</v>
      </c>
      <c r="AG829" s="317" t="b">
        <f t="shared" ca="1" si="248"/>
        <v>1</v>
      </c>
      <c r="AH829" s="317" t="b">
        <f t="shared" ca="1" si="249"/>
        <v>1</v>
      </c>
      <c r="AI829" s="317" t="b">
        <f t="shared" ca="1" si="250"/>
        <v>0</v>
      </c>
    </row>
    <row r="830" spans="1:35" x14ac:dyDescent="0.25">
      <c r="A830">
        <v>798</v>
      </c>
      <c r="B830" s="169">
        <f ca="1">OFFSET(InputPriceData!B$15,CalculationsAndCharts!$A830+$A$11,0,1,1)</f>
        <v>40683</v>
      </c>
      <c r="C830" s="3">
        <f ca="1">OFFSET(InputPriceData!G$15,CalculationsAndCharts!$A830+$A$11,IF($C$7,8,0),1,1)</f>
        <v>2195100</v>
      </c>
      <c r="D830" s="4">
        <f ca="1">OFFSET(InputPriceData!C$15,CalculationsAndCharts!$A830+$A$11,IF($C$7,8,0),1,1)</f>
        <v>49.57</v>
      </c>
      <c r="E830" s="4">
        <f ca="1">OFFSET(InputPriceData!D$15,CalculationsAndCharts!$A830+$A$11,IF($C$7,8,0),1,1)</f>
        <v>49.78</v>
      </c>
      <c r="F830" s="4">
        <f ca="1">OFFSET(InputPriceData!E$15,CalculationsAndCharts!$A830+$A$11,IF($C$7,8,0),1,1)</f>
        <v>49.3</v>
      </c>
      <c r="G830" s="4">
        <f ca="1">OFFSET(InputPriceData!F$15,CalculationsAndCharts!$A830+$A$11,IF($C$7,8,0),1,1)</f>
        <v>49.45</v>
      </c>
      <c r="H830" s="133"/>
      <c r="I830" s="133"/>
      <c r="J830" s="37">
        <f t="shared" ca="1" si="240"/>
        <v>2003</v>
      </c>
      <c r="K830" s="124">
        <f t="shared" ca="1" si="241"/>
        <v>0.17999999999999972</v>
      </c>
      <c r="L830" s="343">
        <f t="shared" ca="1" si="232"/>
        <v>3.6163048005017677E-2</v>
      </c>
      <c r="M830" s="345">
        <f t="shared" ca="1" si="242"/>
        <v>0.58167316553705528</v>
      </c>
      <c r="N830" s="344">
        <f t="shared" ca="1" si="233"/>
        <v>6.2170734611125746E-2</v>
      </c>
      <c r="O830" s="4"/>
      <c r="P830" s="4"/>
      <c r="Q830" s="3"/>
      <c r="S830" s="4"/>
      <c r="T830" s="4" t="b">
        <f t="shared" ca="1" si="234"/>
        <v>1</v>
      </c>
      <c r="U830" t="b">
        <f t="shared" ca="1" si="235"/>
        <v>0</v>
      </c>
      <c r="W830" s="317" t="b">
        <f t="shared" ca="1" si="236"/>
        <v>0</v>
      </c>
      <c r="X830" s="317" t="b">
        <f t="shared" ca="1" si="243"/>
        <v>0</v>
      </c>
      <c r="Y830" s="317" t="b">
        <f t="shared" ca="1" si="237"/>
        <v>0</v>
      </c>
      <c r="Z830" t="b">
        <f t="shared" ca="1" si="238"/>
        <v>0</v>
      </c>
      <c r="AA830" s="37" t="b">
        <f t="shared" ca="1" si="244"/>
        <v>1</v>
      </c>
      <c r="AB830" t="b">
        <f t="shared" ca="1" si="239"/>
        <v>0</v>
      </c>
      <c r="AD830" t="b">
        <f t="shared" ca="1" si="245"/>
        <v>0</v>
      </c>
      <c r="AE830" s="37" t="b">
        <f t="shared" ca="1" si="246"/>
        <v>1</v>
      </c>
      <c r="AF830" t="b">
        <f t="shared" ca="1" si="247"/>
        <v>0</v>
      </c>
      <c r="AG830" s="317" t="b">
        <f t="shared" ca="1" si="248"/>
        <v>0</v>
      </c>
      <c r="AH830" s="317" t="b">
        <f t="shared" ca="1" si="249"/>
        <v>0</v>
      </c>
      <c r="AI830" s="317" t="b">
        <f t="shared" ca="1" si="250"/>
        <v>0</v>
      </c>
    </row>
    <row r="831" spans="1:35" x14ac:dyDescent="0.25">
      <c r="A831">
        <v>799</v>
      </c>
      <c r="B831" s="169">
        <f ca="1">OFFSET(InputPriceData!B$15,CalculationsAndCharts!$A831+$A$11,0,1,1)</f>
        <v>40682</v>
      </c>
      <c r="C831" s="3">
        <f ca="1">OFFSET(InputPriceData!G$15,CalculationsAndCharts!$A831+$A$11,IF($C$7,8,0),1,1)</f>
        <v>2477200</v>
      </c>
      <c r="D831" s="4">
        <f ca="1">OFFSET(InputPriceData!C$15,CalculationsAndCharts!$A831+$A$11,IF($C$7,8,0),1,1)</f>
        <v>49.44</v>
      </c>
      <c r="E831" s="4">
        <f ca="1">OFFSET(InputPriceData!D$15,CalculationsAndCharts!$A831+$A$11,IF($C$7,8,0),1,1)</f>
        <v>49.98</v>
      </c>
      <c r="F831" s="4">
        <f ca="1">OFFSET(InputPriceData!E$15,CalculationsAndCharts!$A831+$A$11,IF($C$7,8,0),1,1)</f>
        <v>49.24</v>
      </c>
      <c r="G831" s="4">
        <f ca="1">OFFSET(InputPriceData!F$15,CalculationsAndCharts!$A831+$A$11,IF($C$7,8,0),1,1)</f>
        <v>49.73</v>
      </c>
      <c r="H831" s="133"/>
      <c r="I831" s="133"/>
      <c r="J831" s="37">
        <f t="shared" ca="1" si="240"/>
        <v>2002</v>
      </c>
      <c r="K831" s="124">
        <f t="shared" ca="1" si="241"/>
        <v>0.87999999999999545</v>
      </c>
      <c r="L831" s="343">
        <f t="shared" ca="1" si="232"/>
        <v>-2.3862610568540082E-2</v>
      </c>
      <c r="M831" s="345">
        <f t="shared" ca="1" si="242"/>
        <v>0.58695576744405176</v>
      </c>
      <c r="N831" s="344">
        <f t="shared" ca="1" si="233"/>
        <v>-4.0654870251044348E-2</v>
      </c>
      <c r="O831" s="4"/>
      <c r="P831" s="4"/>
      <c r="Q831" s="3"/>
      <c r="S831" s="4"/>
      <c r="T831" s="4" t="b">
        <f t="shared" ca="1" si="234"/>
        <v>0</v>
      </c>
      <c r="U831" t="b">
        <f t="shared" ca="1" si="235"/>
        <v>0</v>
      </c>
      <c r="W831" s="317" t="b">
        <f t="shared" ca="1" si="236"/>
        <v>0</v>
      </c>
      <c r="X831" s="317" t="b">
        <f t="shared" ca="1" si="243"/>
        <v>0</v>
      </c>
      <c r="Y831" s="317" t="b">
        <f t="shared" ca="1" si="237"/>
        <v>0</v>
      </c>
      <c r="Z831" t="b">
        <f t="shared" ca="1" si="238"/>
        <v>0</v>
      </c>
      <c r="AA831" s="37" t="b">
        <f t="shared" ca="1" si="244"/>
        <v>1</v>
      </c>
      <c r="AB831" t="b">
        <f t="shared" ca="1" si="239"/>
        <v>0</v>
      </c>
      <c r="AD831" t="b">
        <f t="shared" ca="1" si="245"/>
        <v>0</v>
      </c>
      <c r="AE831" s="37" t="b">
        <f t="shared" ca="1" si="246"/>
        <v>1</v>
      </c>
      <c r="AF831" t="b">
        <f t="shared" ca="1" si="247"/>
        <v>0</v>
      </c>
      <c r="AG831" s="317" t="b">
        <f t="shared" ca="1" si="248"/>
        <v>0</v>
      </c>
      <c r="AH831" s="317" t="b">
        <f t="shared" ca="1" si="249"/>
        <v>0</v>
      </c>
      <c r="AI831" s="317" t="b">
        <f t="shared" ca="1" si="250"/>
        <v>0</v>
      </c>
    </row>
    <row r="832" spans="1:35" x14ac:dyDescent="0.25">
      <c r="A832">
        <v>800</v>
      </c>
      <c r="B832" s="169">
        <f ca="1">OFFSET(InputPriceData!B$15,CalculationsAndCharts!$A832+$A$11,0,1,1)</f>
        <v>40681</v>
      </c>
      <c r="C832" s="3">
        <f ca="1">OFFSET(InputPriceData!G$15,CalculationsAndCharts!$A832+$A$11,IF($C$7,8,0),1,1)</f>
        <v>2377400</v>
      </c>
      <c r="D832" s="4">
        <f ca="1">OFFSET(InputPriceData!C$15,CalculationsAndCharts!$A832+$A$11,IF($C$7,8,0),1,1)</f>
        <v>48.9</v>
      </c>
      <c r="E832" s="4">
        <f ca="1">OFFSET(InputPriceData!D$15,CalculationsAndCharts!$A832+$A$11,IF($C$7,8,0),1,1)</f>
        <v>49.44</v>
      </c>
      <c r="F832" s="4">
        <f ca="1">OFFSET(InputPriceData!E$15,CalculationsAndCharts!$A832+$A$11,IF($C$7,8,0),1,1)</f>
        <v>48.75</v>
      </c>
      <c r="G832" s="4">
        <f ca="1">OFFSET(InputPriceData!F$15,CalculationsAndCharts!$A832+$A$11,IF($C$7,8,0),1,1)</f>
        <v>49.27</v>
      </c>
      <c r="H832" s="133"/>
      <c r="I832" s="133"/>
      <c r="J832" s="37">
        <f t="shared" ca="1" si="240"/>
        <v>2001</v>
      </c>
      <c r="K832" s="124">
        <f t="shared" ca="1" si="241"/>
        <v>0.20000000000000284</v>
      </c>
      <c r="L832" s="343">
        <f t="shared" ca="1" si="232"/>
        <v>-4.9219814268789477E-2</v>
      </c>
      <c r="M832" s="345">
        <f t="shared" ca="1" si="242"/>
        <v>0.59228634454495632</v>
      </c>
      <c r="N832" s="344">
        <f t="shared" ca="1" si="233"/>
        <v>-8.3101382839755045E-2</v>
      </c>
      <c r="O832" s="4"/>
      <c r="P832" s="4"/>
      <c r="Q832" s="3"/>
      <c r="S832" s="4"/>
      <c r="T832" s="4" t="b">
        <f t="shared" ca="1" si="234"/>
        <v>0</v>
      </c>
      <c r="U832" t="b">
        <f t="shared" ca="1" si="235"/>
        <v>0</v>
      </c>
      <c r="W832" s="317" t="b">
        <f t="shared" ca="1" si="236"/>
        <v>0</v>
      </c>
      <c r="X832" s="317" t="b">
        <f t="shared" ca="1" si="243"/>
        <v>0</v>
      </c>
      <c r="Y832" s="317" t="b">
        <f t="shared" ca="1" si="237"/>
        <v>1</v>
      </c>
      <c r="Z832" t="b">
        <f t="shared" ca="1" si="238"/>
        <v>1</v>
      </c>
      <c r="AA832" s="37" t="b">
        <f t="shared" ca="1" si="244"/>
        <v>1</v>
      </c>
      <c r="AB832" t="b">
        <f t="shared" ca="1" si="239"/>
        <v>0</v>
      </c>
      <c r="AD832" t="b">
        <f t="shared" ca="1" si="245"/>
        <v>1</v>
      </c>
      <c r="AE832" s="37" t="b">
        <f t="shared" ca="1" si="246"/>
        <v>1</v>
      </c>
      <c r="AF832" t="b">
        <f t="shared" ca="1" si="247"/>
        <v>0</v>
      </c>
      <c r="AG832" s="317" t="b">
        <f t="shared" ca="1" si="248"/>
        <v>0</v>
      </c>
      <c r="AH832" s="317" t="b">
        <f t="shared" ca="1" si="249"/>
        <v>0</v>
      </c>
      <c r="AI832" s="317" t="b">
        <f t="shared" ca="1" si="250"/>
        <v>1</v>
      </c>
    </row>
    <row r="833" spans="1:35" x14ac:dyDescent="0.25">
      <c r="A833">
        <v>801</v>
      </c>
      <c r="B833" s="169">
        <f ca="1">OFFSET(InputPriceData!B$15,CalculationsAndCharts!$A833+$A$11,0,1,1)</f>
        <v>40680</v>
      </c>
      <c r="C833" s="3">
        <f ca="1">OFFSET(InputPriceData!G$15,CalculationsAndCharts!$A833+$A$11,IF($C$7,8,0),1,1)</f>
        <v>2696200</v>
      </c>
      <c r="D833" s="4">
        <f ca="1">OFFSET(InputPriceData!C$15,CalculationsAndCharts!$A833+$A$11,IF($C$7,8,0),1,1)</f>
        <v>49.01</v>
      </c>
      <c r="E833" s="4">
        <f ca="1">OFFSET(InputPriceData!D$15,CalculationsAndCharts!$A833+$A$11,IF($C$7,8,0),1,1)</f>
        <v>49.18</v>
      </c>
      <c r="F833" s="4">
        <f ca="1">OFFSET(InputPriceData!E$15,CalculationsAndCharts!$A833+$A$11,IF($C$7,8,0),1,1)</f>
        <v>48.59</v>
      </c>
      <c r="G833" s="4">
        <f ca="1">OFFSET(InputPriceData!F$15,CalculationsAndCharts!$A833+$A$11,IF($C$7,8,0),1,1)</f>
        <v>48.85</v>
      </c>
      <c r="H833" s="133"/>
      <c r="I833" s="133"/>
      <c r="J833" s="37">
        <f t="shared" ca="1" si="240"/>
        <v>2000</v>
      </c>
      <c r="K833" s="124">
        <f t="shared" ca="1" si="241"/>
        <v>-0.33999999999999631</v>
      </c>
      <c r="L833" s="343">
        <f t="shared" ca="1" si="232"/>
        <v>-1.6163145068786695E-2</v>
      </c>
      <c r="M833" s="345">
        <f t="shared" ca="1" si="242"/>
        <v>0.59766533253779652</v>
      </c>
      <c r="N833" s="344">
        <f t="shared" ca="1" si="233"/>
        <v>-2.7043805602970178E-2</v>
      </c>
      <c r="O833" s="4"/>
      <c r="P833" s="4"/>
      <c r="Q833" s="3"/>
      <c r="S833" s="4"/>
      <c r="T833" s="4" t="b">
        <f t="shared" ca="1" si="234"/>
        <v>0</v>
      </c>
      <c r="U833" t="b">
        <f t="shared" ca="1" si="235"/>
        <v>1</v>
      </c>
      <c r="W833" s="317" t="b">
        <f t="shared" ca="1" si="236"/>
        <v>0</v>
      </c>
      <c r="X833" s="317" t="b">
        <f t="shared" ca="1" si="243"/>
        <v>1</v>
      </c>
      <c r="Y833" s="317" t="b">
        <f t="shared" ca="1" si="237"/>
        <v>0</v>
      </c>
      <c r="Z833" t="b">
        <f t="shared" ca="1" si="238"/>
        <v>0</v>
      </c>
      <c r="AA833" s="37" t="b">
        <f t="shared" ca="1" si="244"/>
        <v>0</v>
      </c>
      <c r="AB833" t="b">
        <f t="shared" ca="1" si="239"/>
        <v>0</v>
      </c>
      <c r="AD833" t="b">
        <f t="shared" ca="1" si="245"/>
        <v>0</v>
      </c>
      <c r="AE833" s="37" t="b">
        <f t="shared" ca="1" si="246"/>
        <v>0</v>
      </c>
      <c r="AF833" t="b">
        <f t="shared" ca="1" si="247"/>
        <v>0</v>
      </c>
      <c r="AG833" s="317" t="b">
        <f t="shared" ca="1" si="248"/>
        <v>0</v>
      </c>
      <c r="AH833" s="317" t="b">
        <f t="shared" ca="1" si="249"/>
        <v>1</v>
      </c>
      <c r="AI833" s="317" t="b">
        <f t="shared" ca="1" si="250"/>
        <v>0</v>
      </c>
    </row>
    <row r="834" spans="1:35" x14ac:dyDescent="0.25">
      <c r="A834">
        <v>802</v>
      </c>
      <c r="B834" s="169">
        <f ca="1">OFFSET(InputPriceData!B$15,CalculationsAndCharts!$A834+$A$11,0,1,1)</f>
        <v>40679</v>
      </c>
      <c r="C834" s="3">
        <f ca="1">OFFSET(InputPriceData!G$15,CalculationsAndCharts!$A834+$A$11,IF($C$7,8,0),1,1)</f>
        <v>2226700</v>
      </c>
      <c r="D834" s="4">
        <f ca="1">OFFSET(InputPriceData!C$15,CalculationsAndCharts!$A834+$A$11,IF($C$7,8,0),1,1)</f>
        <v>49.04</v>
      </c>
      <c r="E834" s="4">
        <f ca="1">OFFSET(InputPriceData!D$15,CalculationsAndCharts!$A834+$A$11,IF($C$7,8,0),1,1)</f>
        <v>49.63</v>
      </c>
      <c r="F834" s="4">
        <f ca="1">OFFSET(InputPriceData!E$15,CalculationsAndCharts!$A834+$A$11,IF($C$7,8,0),1,1)</f>
        <v>49</v>
      </c>
      <c r="G834" s="4">
        <f ca="1">OFFSET(InputPriceData!F$15,CalculationsAndCharts!$A834+$A$11,IF($C$7,8,0),1,1)</f>
        <v>49.07</v>
      </c>
      <c r="H834" s="133"/>
      <c r="I834" s="133"/>
      <c r="J834" s="37">
        <f t="shared" ca="1" si="240"/>
        <v>1999</v>
      </c>
      <c r="K834" s="124">
        <f t="shared" ca="1" si="241"/>
        <v>-0.13000000000000256</v>
      </c>
      <c r="L834" s="343">
        <f t="shared" ca="1" si="232"/>
        <v>2.8748252627611715E-2</v>
      </c>
      <c r="M834" s="345">
        <f t="shared" ca="1" si="242"/>
        <v>0.60309317107749394</v>
      </c>
      <c r="N834" s="344">
        <f t="shared" ca="1" si="233"/>
        <v>4.7668012184999081E-2</v>
      </c>
      <c r="O834" s="4"/>
      <c r="P834" s="4"/>
      <c r="Q834" s="3"/>
      <c r="S834" s="4"/>
      <c r="T834" s="4" t="b">
        <f t="shared" ca="1" si="234"/>
        <v>0</v>
      </c>
      <c r="U834" t="b">
        <f t="shared" ca="1" si="235"/>
        <v>0</v>
      </c>
      <c r="W834" s="317" t="b">
        <f t="shared" ca="1" si="236"/>
        <v>0</v>
      </c>
      <c r="X834" s="317" t="b">
        <f t="shared" ca="1" si="243"/>
        <v>1</v>
      </c>
      <c r="Y834" s="317" t="b">
        <f t="shared" ca="1" si="237"/>
        <v>0</v>
      </c>
      <c r="Z834" t="b">
        <f t="shared" ca="1" si="238"/>
        <v>0</v>
      </c>
      <c r="AA834" s="37" t="b">
        <f t="shared" ca="1" si="244"/>
        <v>0</v>
      </c>
      <c r="AB834" t="b">
        <f t="shared" ca="1" si="239"/>
        <v>0</v>
      </c>
      <c r="AD834" t="b">
        <f t="shared" ca="1" si="245"/>
        <v>0</v>
      </c>
      <c r="AE834" s="37" t="b">
        <f t="shared" ca="1" si="246"/>
        <v>0</v>
      </c>
      <c r="AF834" t="b">
        <f t="shared" ca="1" si="247"/>
        <v>0</v>
      </c>
      <c r="AG834" s="317" t="b">
        <f t="shared" ca="1" si="248"/>
        <v>0</v>
      </c>
      <c r="AH834" s="317" t="b">
        <f t="shared" ca="1" si="249"/>
        <v>1</v>
      </c>
      <c r="AI834" s="317" t="b">
        <f t="shared" ca="1" si="250"/>
        <v>0</v>
      </c>
    </row>
    <row r="835" spans="1:35" x14ac:dyDescent="0.25">
      <c r="A835">
        <v>803</v>
      </c>
      <c r="B835" s="169">
        <f ca="1">OFFSET(InputPriceData!B$15,CalculationsAndCharts!$A835+$A$11,0,1,1)</f>
        <v>40676</v>
      </c>
      <c r="C835" s="3">
        <f ca="1">OFFSET(InputPriceData!G$15,CalculationsAndCharts!$A835+$A$11,IF($C$7,8,0),1,1)</f>
        <v>1937800</v>
      </c>
      <c r="D835" s="4">
        <f ca="1">OFFSET(InputPriceData!C$15,CalculationsAndCharts!$A835+$A$11,IF($C$7,8,0),1,1)</f>
        <v>49.11</v>
      </c>
      <c r="E835" s="4">
        <f ca="1">OFFSET(InputPriceData!D$15,CalculationsAndCharts!$A835+$A$11,IF($C$7,8,0),1,1)</f>
        <v>49.53</v>
      </c>
      <c r="F835" s="4">
        <f ca="1">OFFSET(InputPriceData!E$15,CalculationsAndCharts!$A835+$A$11,IF($C$7,8,0),1,1)</f>
        <v>49.03</v>
      </c>
      <c r="G835" s="4">
        <f ca="1">OFFSET(InputPriceData!F$15,CalculationsAndCharts!$A835+$A$11,IF($C$7,8,0),1,1)</f>
        <v>49.19</v>
      </c>
      <c r="H835" s="133"/>
      <c r="I835" s="133"/>
      <c r="J835" s="37">
        <f t="shared" ca="1" si="240"/>
        <v>1998</v>
      </c>
      <c r="K835" s="124">
        <f t="shared" ca="1" si="241"/>
        <v>-0.17000000000000171</v>
      </c>
      <c r="L835" s="343">
        <f t="shared" ca="1" si="232"/>
        <v>6.628204984039017E-2</v>
      </c>
      <c r="M835" s="345">
        <f t="shared" ca="1" si="242"/>
        <v>0.60857030381180011</v>
      </c>
      <c r="N835" s="344">
        <f t="shared" ca="1" si="233"/>
        <v>0.10891436769955808</v>
      </c>
      <c r="O835" s="4"/>
      <c r="P835" s="4"/>
      <c r="Q835" s="3"/>
      <c r="S835" s="4"/>
      <c r="T835" s="4" t="b">
        <f t="shared" ca="1" si="234"/>
        <v>0</v>
      </c>
      <c r="U835" t="b">
        <f t="shared" ca="1" si="235"/>
        <v>0</v>
      </c>
      <c r="W835" s="317" t="b">
        <f t="shared" ca="1" si="236"/>
        <v>0</v>
      </c>
      <c r="X835" s="317" t="b">
        <f t="shared" ca="1" si="243"/>
        <v>1</v>
      </c>
      <c r="Y835" s="317" t="b">
        <f t="shared" ca="1" si="237"/>
        <v>0</v>
      </c>
      <c r="Z835" t="b">
        <f t="shared" ca="1" si="238"/>
        <v>0</v>
      </c>
      <c r="AA835" s="37" t="b">
        <f t="shared" ca="1" si="244"/>
        <v>0</v>
      </c>
      <c r="AB835" t="b">
        <f t="shared" ca="1" si="239"/>
        <v>0</v>
      </c>
      <c r="AD835" t="b">
        <f t="shared" ca="1" si="245"/>
        <v>0</v>
      </c>
      <c r="AE835" s="37" t="b">
        <f t="shared" ca="1" si="246"/>
        <v>0</v>
      </c>
      <c r="AF835" t="b">
        <f t="shared" ca="1" si="247"/>
        <v>0</v>
      </c>
      <c r="AG835" s="317" t="b">
        <f t="shared" ca="1" si="248"/>
        <v>0</v>
      </c>
      <c r="AH835" s="317" t="b">
        <f t="shared" ca="1" si="249"/>
        <v>1</v>
      </c>
      <c r="AI835" s="317" t="b">
        <f t="shared" ca="1" si="250"/>
        <v>0</v>
      </c>
    </row>
    <row r="836" spans="1:35" x14ac:dyDescent="0.25">
      <c r="A836">
        <v>804</v>
      </c>
      <c r="B836" s="169">
        <f ca="1">OFFSET(InputPriceData!B$15,CalculationsAndCharts!$A836+$A$11,0,1,1)</f>
        <v>40675</v>
      </c>
      <c r="C836" s="3">
        <f ca="1">OFFSET(InputPriceData!G$15,CalculationsAndCharts!$A836+$A$11,IF($C$7,8,0),1,1)</f>
        <v>2561300</v>
      </c>
      <c r="D836" s="4">
        <f ca="1">OFFSET(InputPriceData!C$15,CalculationsAndCharts!$A836+$A$11,IF($C$7,8,0),1,1)</f>
        <v>49.33</v>
      </c>
      <c r="E836" s="4">
        <f ca="1">OFFSET(InputPriceData!D$15,CalculationsAndCharts!$A836+$A$11,IF($C$7,8,0),1,1)</f>
        <v>49.59</v>
      </c>
      <c r="F836" s="4">
        <f ca="1">OFFSET(InputPriceData!E$15,CalculationsAndCharts!$A836+$A$11,IF($C$7,8,0),1,1)</f>
        <v>49.09</v>
      </c>
      <c r="G836" s="4">
        <f ca="1">OFFSET(InputPriceData!F$15,CalculationsAndCharts!$A836+$A$11,IF($C$7,8,0),1,1)</f>
        <v>49.2</v>
      </c>
      <c r="H836" s="133"/>
      <c r="I836" s="133"/>
      <c r="J836" s="37">
        <f t="shared" ca="1" si="240"/>
        <v>1997</v>
      </c>
      <c r="K836" s="124">
        <f t="shared" ca="1" si="241"/>
        <v>-0.11999999999999744</v>
      </c>
      <c r="L836" s="343">
        <f t="shared" ca="1" si="232"/>
        <v>9.8160269819055998E-2</v>
      </c>
      <c r="M836" s="345">
        <f t="shared" ca="1" si="242"/>
        <v>0.61409717841755818</v>
      </c>
      <c r="N836" s="344">
        <f t="shared" ca="1" si="233"/>
        <v>0.15984484747511976</v>
      </c>
      <c r="O836" s="4"/>
      <c r="P836" s="4"/>
      <c r="Q836" s="3"/>
      <c r="S836" s="4"/>
      <c r="T836" s="4" t="b">
        <f t="shared" ca="1" si="234"/>
        <v>0</v>
      </c>
      <c r="U836" t="b">
        <f t="shared" ca="1" si="235"/>
        <v>0</v>
      </c>
      <c r="W836" s="317" t="b">
        <f t="shared" ca="1" si="236"/>
        <v>0</v>
      </c>
      <c r="X836" s="317" t="b">
        <f t="shared" ca="1" si="243"/>
        <v>1</v>
      </c>
      <c r="Y836" s="317" t="b">
        <f t="shared" ca="1" si="237"/>
        <v>0</v>
      </c>
      <c r="Z836" t="b">
        <f t="shared" ca="1" si="238"/>
        <v>0</v>
      </c>
      <c r="AA836" s="37" t="b">
        <f t="shared" ca="1" si="244"/>
        <v>0</v>
      </c>
      <c r="AB836" t="b">
        <f t="shared" ca="1" si="239"/>
        <v>0</v>
      </c>
      <c r="AD836" t="b">
        <f t="shared" ca="1" si="245"/>
        <v>0</v>
      </c>
      <c r="AE836" s="37" t="b">
        <f t="shared" ca="1" si="246"/>
        <v>0</v>
      </c>
      <c r="AF836" t="b">
        <f t="shared" ca="1" si="247"/>
        <v>0</v>
      </c>
      <c r="AG836" s="317" t="b">
        <f t="shared" ca="1" si="248"/>
        <v>0</v>
      </c>
      <c r="AH836" s="317" t="b">
        <f t="shared" ca="1" si="249"/>
        <v>1</v>
      </c>
      <c r="AI836" s="317" t="b">
        <f t="shared" ca="1" si="250"/>
        <v>0</v>
      </c>
    </row>
    <row r="837" spans="1:35" x14ac:dyDescent="0.25">
      <c r="A837">
        <v>805</v>
      </c>
      <c r="B837" s="169">
        <f ca="1">OFFSET(InputPriceData!B$15,CalculationsAndCharts!$A837+$A$11,0,1,1)</f>
        <v>40674</v>
      </c>
      <c r="C837" s="3">
        <f ca="1">OFFSET(InputPriceData!G$15,CalculationsAndCharts!$A837+$A$11,IF($C$7,8,0),1,1)</f>
        <v>3343400</v>
      </c>
      <c r="D837" s="4">
        <f ca="1">OFFSET(InputPriceData!C$15,CalculationsAndCharts!$A837+$A$11,IF($C$7,8,0),1,1)</f>
        <v>49.39</v>
      </c>
      <c r="E837" s="4">
        <f ca="1">OFFSET(InputPriceData!D$15,CalculationsAndCharts!$A837+$A$11,IF($C$7,8,0),1,1)</f>
        <v>49.69</v>
      </c>
      <c r="F837" s="4">
        <f ca="1">OFFSET(InputPriceData!E$15,CalculationsAndCharts!$A837+$A$11,IF($C$7,8,0),1,1)</f>
        <v>49.05</v>
      </c>
      <c r="G837" s="4">
        <f ca="1">OFFSET(InputPriceData!F$15,CalculationsAndCharts!$A837+$A$11,IF($C$7,8,0),1,1)</f>
        <v>49.36</v>
      </c>
      <c r="H837" s="133"/>
      <c r="I837" s="133"/>
      <c r="J837" s="37">
        <f t="shared" ca="1" si="240"/>
        <v>1996</v>
      </c>
      <c r="K837" s="124">
        <f t="shared" ca="1" si="241"/>
        <v>-0.14999999999999858</v>
      </c>
      <c r="L837" s="343">
        <f t="shared" ca="1" si="232"/>
        <v>0.11790832830009856</v>
      </c>
      <c r="M837" s="345">
        <f t="shared" ca="1" si="242"/>
        <v>0.61967424663729387</v>
      </c>
      <c r="N837" s="344">
        <f t="shared" ca="1" si="233"/>
        <v>0.19027469503523253</v>
      </c>
      <c r="O837" s="4"/>
      <c r="P837" s="4"/>
      <c r="Q837" s="3"/>
      <c r="S837" s="4"/>
      <c r="T837" s="4" t="b">
        <f t="shared" ca="1" si="234"/>
        <v>0</v>
      </c>
      <c r="U837" t="b">
        <f t="shared" ca="1" si="235"/>
        <v>0</v>
      </c>
      <c r="W837" s="317" t="b">
        <f t="shared" ca="1" si="236"/>
        <v>0</v>
      </c>
      <c r="X837" s="317" t="b">
        <f t="shared" ca="1" si="243"/>
        <v>1</v>
      </c>
      <c r="Y837" s="317" t="b">
        <f t="shared" ca="1" si="237"/>
        <v>0</v>
      </c>
      <c r="Z837" t="b">
        <f t="shared" ca="1" si="238"/>
        <v>0</v>
      </c>
      <c r="AA837" s="37" t="b">
        <f t="shared" ca="1" si="244"/>
        <v>0</v>
      </c>
      <c r="AB837" t="b">
        <f t="shared" ca="1" si="239"/>
        <v>0</v>
      </c>
      <c r="AD837" t="b">
        <f t="shared" ca="1" si="245"/>
        <v>0</v>
      </c>
      <c r="AE837" s="37" t="b">
        <f t="shared" ca="1" si="246"/>
        <v>0</v>
      </c>
      <c r="AF837" t="b">
        <f t="shared" ca="1" si="247"/>
        <v>0</v>
      </c>
      <c r="AG837" s="317" t="b">
        <f t="shared" ca="1" si="248"/>
        <v>0</v>
      </c>
      <c r="AH837" s="317" t="b">
        <f t="shared" ca="1" si="249"/>
        <v>1</v>
      </c>
      <c r="AI837" s="317" t="b">
        <f t="shared" ca="1" si="250"/>
        <v>0</v>
      </c>
    </row>
    <row r="838" spans="1:35" x14ac:dyDescent="0.25">
      <c r="A838">
        <v>806</v>
      </c>
      <c r="B838" s="169">
        <f ca="1">OFFSET(InputPriceData!B$15,CalculationsAndCharts!$A838+$A$11,0,1,1)</f>
        <v>40673</v>
      </c>
      <c r="C838" s="3">
        <f ca="1">OFFSET(InputPriceData!G$15,CalculationsAndCharts!$A838+$A$11,IF($C$7,8,0),1,1)</f>
        <v>2064600</v>
      </c>
      <c r="D838" s="4">
        <f ca="1">OFFSET(InputPriceData!C$15,CalculationsAndCharts!$A838+$A$11,IF($C$7,8,0),1,1)</f>
        <v>49.68</v>
      </c>
      <c r="E838" s="4">
        <f ca="1">OFFSET(InputPriceData!D$15,CalculationsAndCharts!$A838+$A$11,IF($C$7,8,0),1,1)</f>
        <v>50.05</v>
      </c>
      <c r="F838" s="4">
        <f ca="1">OFFSET(InputPriceData!E$15,CalculationsAndCharts!$A838+$A$11,IF($C$7,8,0),1,1)</f>
        <v>49.29</v>
      </c>
      <c r="G838" s="4">
        <f ca="1">OFFSET(InputPriceData!F$15,CalculationsAndCharts!$A838+$A$11,IF($C$7,8,0),1,1)</f>
        <v>49.32</v>
      </c>
      <c r="H838" s="133"/>
      <c r="I838" s="133"/>
      <c r="J838" s="37">
        <f t="shared" ca="1" si="240"/>
        <v>1995</v>
      </c>
      <c r="K838" s="124">
        <f t="shared" ca="1" si="241"/>
        <v>-0.11999999999999744</v>
      </c>
      <c r="L838" s="343">
        <f t="shared" ca="1" si="232"/>
        <v>0.11754111096664129</v>
      </c>
      <c r="M838" s="345">
        <f t="shared" ca="1" si="242"/>
        <v>0.62530196431613916</v>
      </c>
      <c r="N838" s="344">
        <f t="shared" ca="1" si="233"/>
        <v>0.18797495877881976</v>
      </c>
      <c r="O838" s="4"/>
      <c r="P838" s="4"/>
      <c r="Q838" s="3"/>
      <c r="S838" s="4"/>
      <c r="T838" s="4" t="b">
        <f t="shared" ca="1" si="234"/>
        <v>0</v>
      </c>
      <c r="U838" t="b">
        <f t="shared" ca="1" si="235"/>
        <v>0</v>
      </c>
      <c r="W838" s="317" t="b">
        <f t="shared" ca="1" si="236"/>
        <v>0</v>
      </c>
      <c r="X838" s="317" t="b">
        <f t="shared" ca="1" si="243"/>
        <v>1</v>
      </c>
      <c r="Y838" s="317" t="b">
        <f t="shared" ca="1" si="237"/>
        <v>0</v>
      </c>
      <c r="Z838" t="b">
        <f t="shared" ca="1" si="238"/>
        <v>0</v>
      </c>
      <c r="AA838" s="37" t="b">
        <f t="shared" ca="1" si="244"/>
        <v>0</v>
      </c>
      <c r="AB838" t="b">
        <f t="shared" ca="1" si="239"/>
        <v>0</v>
      </c>
      <c r="AD838" t="b">
        <f t="shared" ca="1" si="245"/>
        <v>0</v>
      </c>
      <c r="AE838" s="37" t="b">
        <f t="shared" ca="1" si="246"/>
        <v>0</v>
      </c>
      <c r="AF838" t="b">
        <f t="shared" ca="1" si="247"/>
        <v>0</v>
      </c>
      <c r="AG838" s="317" t="b">
        <f t="shared" ca="1" si="248"/>
        <v>0</v>
      </c>
      <c r="AH838" s="317" t="b">
        <f t="shared" ca="1" si="249"/>
        <v>1</v>
      </c>
      <c r="AI838" s="317" t="b">
        <f t="shared" ca="1" si="250"/>
        <v>0</v>
      </c>
    </row>
    <row r="839" spans="1:35" x14ac:dyDescent="0.25">
      <c r="A839">
        <v>807</v>
      </c>
      <c r="B839" s="169">
        <f ca="1">OFFSET(InputPriceData!B$15,CalculationsAndCharts!$A839+$A$11,0,1,1)</f>
        <v>40672</v>
      </c>
      <c r="C839" s="3">
        <f ca="1">OFFSET(InputPriceData!G$15,CalculationsAndCharts!$A839+$A$11,IF($C$7,8,0),1,1)</f>
        <v>1726400</v>
      </c>
      <c r="D839" s="4">
        <f ca="1">OFFSET(InputPriceData!C$15,CalculationsAndCharts!$A839+$A$11,IF($C$7,8,0),1,1)</f>
        <v>49.39</v>
      </c>
      <c r="E839" s="4">
        <f ca="1">OFFSET(InputPriceData!D$15,CalculationsAndCharts!$A839+$A$11,IF($C$7,8,0),1,1)</f>
        <v>49.63</v>
      </c>
      <c r="F839" s="4">
        <f ca="1">OFFSET(InputPriceData!E$15,CalculationsAndCharts!$A839+$A$11,IF($C$7,8,0),1,1)</f>
        <v>49.01</v>
      </c>
      <c r="G839" s="4">
        <f ca="1">OFFSET(InputPriceData!F$15,CalculationsAndCharts!$A839+$A$11,IF($C$7,8,0),1,1)</f>
        <v>49.51</v>
      </c>
      <c r="H839" s="133"/>
      <c r="I839" s="133"/>
      <c r="J839" s="37">
        <f t="shared" ca="1" si="240"/>
        <v>1994</v>
      </c>
      <c r="K839" s="124">
        <f t="shared" ca="1" si="241"/>
        <v>0.58999999999999631</v>
      </c>
      <c r="L839" s="343">
        <f t="shared" ca="1" si="232"/>
        <v>8.5853894884647161E-2</v>
      </c>
      <c r="M839" s="345">
        <f t="shared" ca="1" si="242"/>
        <v>0.63098079143909103</v>
      </c>
      <c r="N839" s="344">
        <f t="shared" ca="1" si="233"/>
        <v>0.13606419727744548</v>
      </c>
      <c r="O839" s="4"/>
      <c r="P839" s="4"/>
      <c r="Q839" s="3"/>
      <c r="S839" s="4"/>
      <c r="T839" s="4" t="b">
        <f t="shared" ca="1" si="234"/>
        <v>0</v>
      </c>
      <c r="U839" t="b">
        <f t="shared" ca="1" si="235"/>
        <v>0</v>
      </c>
      <c r="W839" s="317" t="b">
        <f t="shared" ca="1" si="236"/>
        <v>0</v>
      </c>
      <c r="X839" s="317" t="b">
        <f t="shared" ca="1" si="243"/>
        <v>1</v>
      </c>
      <c r="Y839" s="317" t="b">
        <f t="shared" ca="1" si="237"/>
        <v>0</v>
      </c>
      <c r="Z839" t="b">
        <f t="shared" ca="1" si="238"/>
        <v>0</v>
      </c>
      <c r="AA839" s="37" t="b">
        <f t="shared" ca="1" si="244"/>
        <v>0</v>
      </c>
      <c r="AB839" t="b">
        <f t="shared" ca="1" si="239"/>
        <v>0</v>
      </c>
      <c r="AD839" t="b">
        <f t="shared" ca="1" si="245"/>
        <v>0</v>
      </c>
      <c r="AE839" s="37" t="b">
        <f t="shared" ca="1" si="246"/>
        <v>0</v>
      </c>
      <c r="AF839" t="b">
        <f t="shared" ca="1" si="247"/>
        <v>0</v>
      </c>
      <c r="AG839" s="317" t="b">
        <f t="shared" ca="1" si="248"/>
        <v>0</v>
      </c>
      <c r="AH839" s="317" t="b">
        <f t="shared" ca="1" si="249"/>
        <v>1</v>
      </c>
      <c r="AI839" s="317" t="b">
        <f t="shared" ca="1" si="250"/>
        <v>0</v>
      </c>
    </row>
    <row r="840" spans="1:35" x14ac:dyDescent="0.25">
      <c r="A840">
        <v>808</v>
      </c>
      <c r="B840" s="169">
        <f ca="1">OFFSET(InputPriceData!B$15,CalculationsAndCharts!$A840+$A$11,0,1,1)</f>
        <v>40669</v>
      </c>
      <c r="C840" s="3">
        <f ca="1">OFFSET(InputPriceData!G$15,CalculationsAndCharts!$A840+$A$11,IF($C$7,8,0),1,1)</f>
        <v>2319700</v>
      </c>
      <c r="D840" s="4">
        <f ca="1">OFFSET(InputPriceData!C$15,CalculationsAndCharts!$A840+$A$11,IF($C$7,8,0),1,1)</f>
        <v>49.27</v>
      </c>
      <c r="E840" s="4">
        <f ca="1">OFFSET(InputPriceData!D$15,CalculationsAndCharts!$A840+$A$11,IF($C$7,8,0),1,1)</f>
        <v>49.7</v>
      </c>
      <c r="F840" s="4">
        <f ca="1">OFFSET(InputPriceData!E$15,CalculationsAndCharts!$A840+$A$11,IF($C$7,8,0),1,1)</f>
        <v>49.19</v>
      </c>
      <c r="G840" s="4">
        <f ca="1">OFFSET(InputPriceData!F$15,CalculationsAndCharts!$A840+$A$11,IF($C$7,8,0),1,1)</f>
        <v>49.44</v>
      </c>
      <c r="H840" s="133"/>
      <c r="I840" s="133"/>
      <c r="J840" s="37">
        <f t="shared" ca="1" si="240"/>
        <v>1993</v>
      </c>
      <c r="K840" s="124">
        <f t="shared" ca="1" si="241"/>
        <v>0.54999999999999716</v>
      </c>
      <c r="L840" s="343">
        <f t="shared" ca="1" si="232"/>
        <v>5.4820538688673044E-2</v>
      </c>
      <c r="M840" s="345">
        <f t="shared" ca="1" si="242"/>
        <v>0.6367111921686085</v>
      </c>
      <c r="N840" s="344">
        <f t="shared" ca="1" si="233"/>
        <v>8.6099536749082203E-2</v>
      </c>
      <c r="O840" s="4"/>
      <c r="P840" s="4"/>
      <c r="Q840" s="3"/>
      <c r="S840" s="4"/>
      <c r="T840" s="4" t="b">
        <f t="shared" ca="1" si="234"/>
        <v>0</v>
      </c>
      <c r="U840" t="b">
        <f t="shared" ca="1" si="235"/>
        <v>0</v>
      </c>
      <c r="W840" s="317" t="b">
        <f t="shared" ca="1" si="236"/>
        <v>0</v>
      </c>
      <c r="X840" s="317" t="b">
        <f t="shared" ca="1" si="243"/>
        <v>1</v>
      </c>
      <c r="Y840" s="317" t="b">
        <f t="shared" ca="1" si="237"/>
        <v>0</v>
      </c>
      <c r="Z840" t="b">
        <f t="shared" ca="1" si="238"/>
        <v>0</v>
      </c>
      <c r="AA840" s="37" t="b">
        <f t="shared" ca="1" si="244"/>
        <v>0</v>
      </c>
      <c r="AB840" t="b">
        <f t="shared" ca="1" si="239"/>
        <v>0</v>
      </c>
      <c r="AD840" t="b">
        <f t="shared" ca="1" si="245"/>
        <v>0</v>
      </c>
      <c r="AE840" s="37" t="b">
        <f t="shared" ca="1" si="246"/>
        <v>0</v>
      </c>
      <c r="AF840" t="b">
        <f t="shared" ca="1" si="247"/>
        <v>0</v>
      </c>
      <c r="AG840" s="317" t="b">
        <f t="shared" ca="1" si="248"/>
        <v>0</v>
      </c>
      <c r="AH840" s="317" t="b">
        <f t="shared" ca="1" si="249"/>
        <v>1</v>
      </c>
      <c r="AI840" s="317" t="b">
        <f t="shared" ca="1" si="250"/>
        <v>0</v>
      </c>
    </row>
    <row r="841" spans="1:35" x14ac:dyDescent="0.25">
      <c r="A841">
        <v>809</v>
      </c>
      <c r="B841" s="169">
        <f ca="1">OFFSET(InputPriceData!B$15,CalculationsAndCharts!$A841+$A$11,0,1,1)</f>
        <v>40668</v>
      </c>
      <c r="C841" s="3">
        <f ca="1">OFFSET(InputPriceData!G$15,CalculationsAndCharts!$A841+$A$11,IF($C$7,8,0),1,1)</f>
        <v>2167800</v>
      </c>
      <c r="D841" s="4">
        <f ca="1">OFFSET(InputPriceData!C$15,CalculationsAndCharts!$A841+$A$11,IF($C$7,8,0),1,1)</f>
        <v>48.7</v>
      </c>
      <c r="E841" s="4">
        <f ca="1">OFFSET(InputPriceData!D$15,CalculationsAndCharts!$A841+$A$11,IF($C$7,8,0),1,1)</f>
        <v>49.27</v>
      </c>
      <c r="F841" s="4">
        <f ca="1">OFFSET(InputPriceData!E$15,CalculationsAndCharts!$A841+$A$11,IF($C$7,8,0),1,1)</f>
        <v>48.5</v>
      </c>
      <c r="G841" s="4">
        <f ca="1">OFFSET(InputPriceData!F$15,CalculationsAndCharts!$A841+$A$11,IF($C$7,8,0),1,1)</f>
        <v>48.92</v>
      </c>
      <c r="H841" s="133"/>
      <c r="I841" s="133"/>
      <c r="J841" s="37">
        <f t="shared" ca="1" si="240"/>
        <v>1992</v>
      </c>
      <c r="K841" s="124">
        <f t="shared" ca="1" si="241"/>
        <v>-0.44999999999999574</v>
      </c>
      <c r="L841" s="343">
        <f t="shared" ca="1" si="232"/>
        <v>6.9904298073953403E-2</v>
      </c>
      <c r="M841" s="345">
        <f t="shared" ca="1" si="242"/>
        <v>0.64249363488255151</v>
      </c>
      <c r="N841" s="344">
        <f t="shared" ca="1" si="233"/>
        <v>0.10880154180318374</v>
      </c>
      <c r="O841" s="4"/>
      <c r="P841" s="4"/>
      <c r="Q841" s="3"/>
      <c r="S841" s="4"/>
      <c r="T841" s="4" t="b">
        <f t="shared" ca="1" si="234"/>
        <v>0</v>
      </c>
      <c r="U841" t="b">
        <f t="shared" ca="1" si="235"/>
        <v>0</v>
      </c>
      <c r="W841" s="317" t="b">
        <f t="shared" ca="1" si="236"/>
        <v>0</v>
      </c>
      <c r="X841" s="317" t="b">
        <f t="shared" ca="1" si="243"/>
        <v>1</v>
      </c>
      <c r="Y841" s="317" t="b">
        <f t="shared" ca="1" si="237"/>
        <v>0</v>
      </c>
      <c r="Z841" t="b">
        <f t="shared" ca="1" si="238"/>
        <v>0</v>
      </c>
      <c r="AA841" s="37" t="b">
        <f t="shared" ca="1" si="244"/>
        <v>0</v>
      </c>
      <c r="AB841" t="b">
        <f t="shared" ca="1" si="239"/>
        <v>0</v>
      </c>
      <c r="AD841" t="b">
        <f t="shared" ca="1" si="245"/>
        <v>0</v>
      </c>
      <c r="AE841" s="37" t="b">
        <f t="shared" ca="1" si="246"/>
        <v>0</v>
      </c>
      <c r="AF841" t="b">
        <f t="shared" ca="1" si="247"/>
        <v>0</v>
      </c>
      <c r="AG841" s="317" t="b">
        <f t="shared" ca="1" si="248"/>
        <v>0</v>
      </c>
      <c r="AH841" s="317" t="b">
        <f t="shared" ca="1" si="249"/>
        <v>1</v>
      </c>
      <c r="AI841" s="317" t="b">
        <f t="shared" ca="1" si="250"/>
        <v>0</v>
      </c>
    </row>
    <row r="842" spans="1:35" x14ac:dyDescent="0.25">
      <c r="A842">
        <v>810</v>
      </c>
      <c r="B842" s="169">
        <f ca="1">OFFSET(InputPriceData!B$15,CalculationsAndCharts!$A842+$A$11,0,1,1)</f>
        <v>40667</v>
      </c>
      <c r="C842" s="3">
        <f ca="1">OFFSET(InputPriceData!G$15,CalculationsAndCharts!$A842+$A$11,IF($C$7,8,0),1,1)</f>
        <v>2291700</v>
      </c>
      <c r="D842" s="4">
        <f ca="1">OFFSET(InputPriceData!C$15,CalculationsAndCharts!$A842+$A$11,IF($C$7,8,0),1,1)</f>
        <v>49.19</v>
      </c>
      <c r="E842" s="4">
        <f ca="1">OFFSET(InputPriceData!D$15,CalculationsAndCharts!$A842+$A$11,IF($C$7,8,0),1,1)</f>
        <v>49.64</v>
      </c>
      <c r="F842" s="4">
        <f ca="1">OFFSET(InputPriceData!E$15,CalculationsAndCharts!$A842+$A$11,IF($C$7,8,0),1,1)</f>
        <v>48.79</v>
      </c>
      <c r="G842" s="4">
        <f ca="1">OFFSET(InputPriceData!F$15,CalculationsAndCharts!$A842+$A$11,IF($C$7,8,0),1,1)</f>
        <v>48.89</v>
      </c>
      <c r="H842" s="133"/>
      <c r="I842" s="133"/>
      <c r="J842" s="37">
        <f t="shared" ca="1" si="240"/>
        <v>1991</v>
      </c>
      <c r="K842" s="124">
        <f t="shared" ca="1" si="241"/>
        <v>-0.10000000000000142</v>
      </c>
      <c r="L842" s="343">
        <f t="shared" ca="1" si="232"/>
        <v>9.0971691254530279E-2</v>
      </c>
      <c r="M842" s="345">
        <f t="shared" ca="1" si="242"/>
        <v>0.64832859221246364</v>
      </c>
      <c r="N842" s="344">
        <f t="shared" ca="1" si="233"/>
        <v>0.1403172594071217</v>
      </c>
      <c r="O842" s="4"/>
      <c r="P842" s="4"/>
      <c r="Q842" s="3"/>
      <c r="S842" s="4"/>
      <c r="T842" s="4" t="b">
        <f t="shared" ca="1" si="234"/>
        <v>0</v>
      </c>
      <c r="U842" t="b">
        <f t="shared" ca="1" si="235"/>
        <v>0</v>
      </c>
      <c r="W842" s="317" t="b">
        <f t="shared" ca="1" si="236"/>
        <v>0</v>
      </c>
      <c r="X842" s="317" t="b">
        <f t="shared" ca="1" si="243"/>
        <v>1</v>
      </c>
      <c r="Y842" s="317" t="b">
        <f t="shared" ca="1" si="237"/>
        <v>0</v>
      </c>
      <c r="Z842" t="b">
        <f t="shared" ca="1" si="238"/>
        <v>0</v>
      </c>
      <c r="AA842" s="37" t="b">
        <f t="shared" ca="1" si="244"/>
        <v>0</v>
      </c>
      <c r="AB842" t="b">
        <f t="shared" ca="1" si="239"/>
        <v>0</v>
      </c>
      <c r="AD842" t="b">
        <f t="shared" ca="1" si="245"/>
        <v>0</v>
      </c>
      <c r="AE842" s="37" t="b">
        <f t="shared" ca="1" si="246"/>
        <v>0</v>
      </c>
      <c r="AF842" t="b">
        <f t="shared" ca="1" si="247"/>
        <v>0</v>
      </c>
      <c r="AG842" s="317" t="b">
        <f t="shared" ca="1" si="248"/>
        <v>0</v>
      </c>
      <c r="AH842" s="317" t="b">
        <f t="shared" ca="1" si="249"/>
        <v>1</v>
      </c>
      <c r="AI842" s="317" t="b">
        <f t="shared" ca="1" si="250"/>
        <v>0</v>
      </c>
    </row>
    <row r="843" spans="1:35" x14ac:dyDescent="0.25">
      <c r="A843">
        <v>811</v>
      </c>
      <c r="B843" s="169">
        <f ca="1">OFFSET(InputPriceData!B$15,CalculationsAndCharts!$A843+$A$11,0,1,1)</f>
        <v>40666</v>
      </c>
      <c r="C843" s="3">
        <f ca="1">OFFSET(InputPriceData!G$15,CalculationsAndCharts!$A843+$A$11,IF($C$7,8,0),1,1)</f>
        <v>4978600</v>
      </c>
      <c r="D843" s="4">
        <f ca="1">OFFSET(InputPriceData!C$15,CalculationsAndCharts!$A843+$A$11,IF($C$7,8,0),1,1)</f>
        <v>48.95</v>
      </c>
      <c r="E843" s="4">
        <f ca="1">OFFSET(InputPriceData!D$15,CalculationsAndCharts!$A843+$A$11,IF($C$7,8,0),1,1)</f>
        <v>49.73</v>
      </c>
      <c r="F843" s="4">
        <f ca="1">OFFSET(InputPriceData!E$15,CalculationsAndCharts!$A843+$A$11,IF($C$7,8,0),1,1)</f>
        <v>48.94</v>
      </c>
      <c r="G843" s="4">
        <f ca="1">OFFSET(InputPriceData!F$15,CalculationsAndCharts!$A843+$A$11,IF($C$7,8,0),1,1)</f>
        <v>49.37</v>
      </c>
      <c r="H843" s="133"/>
      <c r="I843" s="133"/>
      <c r="J843" s="37">
        <f t="shared" ca="1" si="240"/>
        <v>1990</v>
      </c>
      <c r="K843" s="124">
        <f t="shared" ca="1" si="241"/>
        <v>0.82000000000000028</v>
      </c>
      <c r="L843" s="343">
        <f t="shared" ca="1" si="232"/>
        <v>7.8731575184858821E-2</v>
      </c>
      <c r="M843" s="345">
        <f t="shared" ca="1" si="242"/>
        <v>0.65421654108220351</v>
      </c>
      <c r="N843" s="344">
        <f t="shared" ca="1" si="233"/>
        <v>0.1203448250553574</v>
      </c>
      <c r="O843" s="4"/>
      <c r="P843" s="4"/>
      <c r="Q843" s="3"/>
      <c r="S843" s="4"/>
      <c r="T843" s="4" t="b">
        <f t="shared" ca="1" si="234"/>
        <v>0</v>
      </c>
      <c r="U843" t="b">
        <f t="shared" ca="1" si="235"/>
        <v>0</v>
      </c>
      <c r="W843" s="317" t="b">
        <f t="shared" ca="1" si="236"/>
        <v>0</v>
      </c>
      <c r="X843" s="317" t="b">
        <f t="shared" ca="1" si="243"/>
        <v>1</v>
      </c>
      <c r="Y843" s="317" t="b">
        <f t="shared" ca="1" si="237"/>
        <v>0</v>
      </c>
      <c r="Z843" t="b">
        <f t="shared" ca="1" si="238"/>
        <v>0</v>
      </c>
      <c r="AA843" s="37" t="b">
        <f t="shared" ca="1" si="244"/>
        <v>0</v>
      </c>
      <c r="AB843" t="b">
        <f t="shared" ca="1" si="239"/>
        <v>0</v>
      </c>
      <c r="AD843" t="b">
        <f t="shared" ca="1" si="245"/>
        <v>0</v>
      </c>
      <c r="AE843" s="37" t="b">
        <f t="shared" ca="1" si="246"/>
        <v>0</v>
      </c>
      <c r="AF843" t="b">
        <f t="shared" ca="1" si="247"/>
        <v>0</v>
      </c>
      <c r="AG843" s="317" t="b">
        <f t="shared" ca="1" si="248"/>
        <v>0</v>
      </c>
      <c r="AH843" s="317" t="b">
        <f t="shared" ca="1" si="249"/>
        <v>1</v>
      </c>
      <c r="AI843" s="317" t="b">
        <f t="shared" ca="1" si="250"/>
        <v>0</v>
      </c>
    </row>
    <row r="844" spans="1:35" x14ac:dyDescent="0.25">
      <c r="A844">
        <v>812</v>
      </c>
      <c r="B844" s="169">
        <f ca="1">OFFSET(InputPriceData!B$15,CalculationsAndCharts!$A844+$A$11,0,1,1)</f>
        <v>40665</v>
      </c>
      <c r="C844" s="3">
        <f ca="1">OFFSET(InputPriceData!G$15,CalculationsAndCharts!$A844+$A$11,IF($C$7,8,0),1,1)</f>
        <v>3931600</v>
      </c>
      <c r="D844" s="4">
        <f ca="1">OFFSET(InputPriceData!C$15,CalculationsAndCharts!$A844+$A$11,IF($C$7,8,0),1,1)</f>
        <v>48.68</v>
      </c>
      <c r="E844" s="4">
        <f ca="1">OFFSET(InputPriceData!D$15,CalculationsAndCharts!$A844+$A$11,IF($C$7,8,0),1,1)</f>
        <v>49.38</v>
      </c>
      <c r="F844" s="4">
        <f ca="1">OFFSET(InputPriceData!E$15,CalculationsAndCharts!$A844+$A$11,IF($C$7,8,0),1,1)</f>
        <v>48.48</v>
      </c>
      <c r="G844" s="4">
        <f ca="1">OFFSET(InputPriceData!F$15,CalculationsAndCharts!$A844+$A$11,IF($C$7,8,0),1,1)</f>
        <v>48.99</v>
      </c>
      <c r="H844" s="133"/>
      <c r="I844" s="133"/>
      <c r="J844" s="37">
        <f t="shared" ca="1" si="240"/>
        <v>1989</v>
      </c>
      <c r="K844" s="124">
        <f t="shared" ca="1" si="241"/>
        <v>-0.25999999999999801</v>
      </c>
      <c r="L844" s="343">
        <f t="shared" ca="1" si="232"/>
        <v>9.4299876647073788E-2</v>
      </c>
      <c r="M844" s="345">
        <f t="shared" ca="1" si="242"/>
        <v>0.66015796274692584</v>
      </c>
      <c r="N844" s="344">
        <f t="shared" ca="1" si="233"/>
        <v>0.14284441295639422</v>
      </c>
      <c r="O844" s="4"/>
      <c r="P844" s="4"/>
      <c r="Q844" s="3"/>
      <c r="S844" s="4"/>
      <c r="T844" s="4" t="b">
        <f t="shared" ca="1" si="234"/>
        <v>0</v>
      </c>
      <c r="U844" t="b">
        <f t="shared" ca="1" si="235"/>
        <v>0</v>
      </c>
      <c r="W844" s="317" t="b">
        <f t="shared" ca="1" si="236"/>
        <v>0</v>
      </c>
      <c r="X844" s="317" t="b">
        <f t="shared" ca="1" si="243"/>
        <v>1</v>
      </c>
      <c r="Y844" s="317" t="b">
        <f t="shared" ca="1" si="237"/>
        <v>0</v>
      </c>
      <c r="Z844" t="b">
        <f t="shared" ca="1" si="238"/>
        <v>0</v>
      </c>
      <c r="AA844" s="37" t="b">
        <f t="shared" ca="1" si="244"/>
        <v>0</v>
      </c>
      <c r="AB844" t="b">
        <f t="shared" ca="1" si="239"/>
        <v>0</v>
      </c>
      <c r="AD844" t="b">
        <f t="shared" ca="1" si="245"/>
        <v>0</v>
      </c>
      <c r="AE844" s="37" t="b">
        <f t="shared" ca="1" si="246"/>
        <v>0</v>
      </c>
      <c r="AF844" t="b">
        <f t="shared" ca="1" si="247"/>
        <v>0</v>
      </c>
      <c r="AG844" s="317" t="b">
        <f t="shared" ca="1" si="248"/>
        <v>0</v>
      </c>
      <c r="AH844" s="317" t="b">
        <f t="shared" ca="1" si="249"/>
        <v>1</v>
      </c>
      <c r="AI844" s="317" t="b">
        <f t="shared" ca="1" si="250"/>
        <v>0</v>
      </c>
    </row>
    <row r="845" spans="1:35" x14ac:dyDescent="0.25">
      <c r="A845">
        <v>813</v>
      </c>
      <c r="B845" s="169">
        <f ca="1">OFFSET(InputPriceData!B$15,CalculationsAndCharts!$A845+$A$11,0,1,1)</f>
        <v>40662</v>
      </c>
      <c r="C845" s="3">
        <f ca="1">OFFSET(InputPriceData!G$15,CalculationsAndCharts!$A845+$A$11,IF($C$7,8,0),1,1)</f>
        <v>2621800</v>
      </c>
      <c r="D845" s="4">
        <f ca="1">OFFSET(InputPriceData!C$15,CalculationsAndCharts!$A845+$A$11,IF($C$7,8,0),1,1)</f>
        <v>49.33</v>
      </c>
      <c r="E845" s="4">
        <f ca="1">OFFSET(InputPriceData!D$15,CalculationsAndCharts!$A845+$A$11,IF($C$7,8,0),1,1)</f>
        <v>49.66</v>
      </c>
      <c r="F845" s="4">
        <f ca="1">OFFSET(InputPriceData!E$15,CalculationsAndCharts!$A845+$A$11,IF($C$7,8,0),1,1)</f>
        <v>48.38</v>
      </c>
      <c r="G845" s="4">
        <f ca="1">OFFSET(InputPriceData!F$15,CalculationsAndCharts!$A845+$A$11,IF($C$7,8,0),1,1)</f>
        <v>48.55</v>
      </c>
      <c r="H845" s="133"/>
      <c r="I845" s="133"/>
      <c r="J845" s="37">
        <f t="shared" ca="1" si="240"/>
        <v>1988</v>
      </c>
      <c r="K845" s="124">
        <f t="shared" ca="1" si="241"/>
        <v>-1.2100000000000009</v>
      </c>
      <c r="L845" s="343">
        <f t="shared" ca="1" si="232"/>
        <v>0.14145453761504431</v>
      </c>
      <c r="M845" s="345">
        <f t="shared" ca="1" si="242"/>
        <v>0.66615334283241756</v>
      </c>
      <c r="N845" s="344">
        <f t="shared" ca="1" si="233"/>
        <v>0.21234530928508702</v>
      </c>
      <c r="O845" s="4"/>
      <c r="P845" s="4"/>
      <c r="Q845" s="3"/>
      <c r="S845" s="4"/>
      <c r="T845" s="4" t="b">
        <f t="shared" ca="1" si="234"/>
        <v>0</v>
      </c>
      <c r="U845" t="b">
        <f t="shared" ca="1" si="235"/>
        <v>0</v>
      </c>
      <c r="W845" s="317" t="b">
        <f t="shared" ca="1" si="236"/>
        <v>1</v>
      </c>
      <c r="X845" s="317" t="b">
        <f t="shared" ca="1" si="243"/>
        <v>1</v>
      </c>
      <c r="Y845" s="317" t="b">
        <f t="shared" ca="1" si="237"/>
        <v>0</v>
      </c>
      <c r="Z845" t="b">
        <f t="shared" ca="1" si="238"/>
        <v>0</v>
      </c>
      <c r="AA845" s="37" t="b">
        <f t="shared" ca="1" si="244"/>
        <v>0</v>
      </c>
      <c r="AB845" t="b">
        <f t="shared" ca="1" si="239"/>
        <v>1</v>
      </c>
      <c r="AD845" t="b">
        <f t="shared" ca="1" si="245"/>
        <v>0</v>
      </c>
      <c r="AE845" s="37" t="b">
        <f t="shared" ca="1" si="246"/>
        <v>0</v>
      </c>
      <c r="AF845" t="b">
        <f t="shared" ca="1" si="247"/>
        <v>1</v>
      </c>
      <c r="AG845" s="317" t="b">
        <f t="shared" ca="1" si="248"/>
        <v>1</v>
      </c>
      <c r="AH845" s="317" t="b">
        <f t="shared" ca="1" si="249"/>
        <v>1</v>
      </c>
      <c r="AI845" s="317" t="b">
        <f t="shared" ca="1" si="250"/>
        <v>0</v>
      </c>
    </row>
    <row r="846" spans="1:35" x14ac:dyDescent="0.25">
      <c r="A846">
        <v>814</v>
      </c>
      <c r="B846" s="169">
        <f ca="1">OFFSET(InputPriceData!B$15,CalculationsAndCharts!$A846+$A$11,0,1,1)</f>
        <v>40661</v>
      </c>
      <c r="C846" s="3">
        <f ca="1">OFFSET(InputPriceData!G$15,CalculationsAndCharts!$A846+$A$11,IF($C$7,8,0),1,1)</f>
        <v>3522400</v>
      </c>
      <c r="D846" s="4">
        <f ca="1">OFFSET(InputPriceData!C$15,CalculationsAndCharts!$A846+$A$11,IF($C$7,8,0),1,1)</f>
        <v>49.75</v>
      </c>
      <c r="E846" s="4">
        <f ca="1">OFFSET(InputPriceData!D$15,CalculationsAndCharts!$A846+$A$11,IF($C$7,8,0),1,1)</f>
        <v>49.99</v>
      </c>
      <c r="F846" s="4">
        <f ca="1">OFFSET(InputPriceData!E$15,CalculationsAndCharts!$A846+$A$11,IF($C$7,8,0),1,1)</f>
        <v>48.79</v>
      </c>
      <c r="G846" s="4">
        <f ca="1">OFFSET(InputPriceData!F$15,CalculationsAndCharts!$A846+$A$11,IF($C$7,8,0),1,1)</f>
        <v>49.25</v>
      </c>
      <c r="H846" s="133"/>
      <c r="I846" s="133"/>
      <c r="J846" s="37">
        <f t="shared" ca="1" si="240"/>
        <v>1987</v>
      </c>
      <c r="K846" s="124">
        <f t="shared" ca="1" si="241"/>
        <v>-0.24000000000000199</v>
      </c>
      <c r="L846" s="343">
        <f t="shared" ca="1" si="232"/>
        <v>0.10699700321039857</v>
      </c>
      <c r="M846" s="345">
        <f t="shared" ca="1" si="242"/>
        <v>0.67220317137479069</v>
      </c>
      <c r="N846" s="344">
        <f t="shared" ca="1" si="233"/>
        <v>0.15917360668139691</v>
      </c>
      <c r="O846" s="4"/>
      <c r="P846" s="4"/>
      <c r="Q846" s="3"/>
      <c r="S846" s="4"/>
      <c r="T846" s="4" t="b">
        <f t="shared" ca="1" si="234"/>
        <v>1</v>
      </c>
      <c r="U846" t="b">
        <f t="shared" ca="1" si="235"/>
        <v>0</v>
      </c>
      <c r="W846" s="317" t="b">
        <f t="shared" ca="1" si="236"/>
        <v>0</v>
      </c>
      <c r="X846" s="317" t="b">
        <f t="shared" ca="1" si="243"/>
        <v>0</v>
      </c>
      <c r="Y846" s="317" t="b">
        <f t="shared" ca="1" si="237"/>
        <v>0</v>
      </c>
      <c r="Z846" t="b">
        <f t="shared" ca="1" si="238"/>
        <v>0</v>
      </c>
      <c r="AA846" s="37" t="b">
        <f t="shared" ca="1" si="244"/>
        <v>1</v>
      </c>
      <c r="AB846" t="b">
        <f t="shared" ca="1" si="239"/>
        <v>0</v>
      </c>
      <c r="AD846" t="b">
        <f t="shared" ca="1" si="245"/>
        <v>0</v>
      </c>
      <c r="AE846" s="37" t="b">
        <f t="shared" ca="1" si="246"/>
        <v>1</v>
      </c>
      <c r="AF846" t="b">
        <f t="shared" ca="1" si="247"/>
        <v>0</v>
      </c>
      <c r="AG846" s="317" t="b">
        <f t="shared" ca="1" si="248"/>
        <v>0</v>
      </c>
      <c r="AH846" s="317" t="b">
        <f t="shared" ca="1" si="249"/>
        <v>0</v>
      </c>
      <c r="AI846" s="317" t="b">
        <f t="shared" ca="1" si="250"/>
        <v>0</v>
      </c>
    </row>
    <row r="847" spans="1:35" x14ac:dyDescent="0.25">
      <c r="A847">
        <v>815</v>
      </c>
      <c r="B847" s="169">
        <f ca="1">OFFSET(InputPriceData!B$15,CalculationsAndCharts!$A847+$A$11,0,1,1)</f>
        <v>40660</v>
      </c>
      <c r="C847" s="3">
        <f ca="1">OFFSET(InputPriceData!G$15,CalculationsAndCharts!$A847+$A$11,IF($C$7,8,0),1,1)</f>
        <v>2965900</v>
      </c>
      <c r="D847" s="4">
        <f ca="1">OFFSET(InputPriceData!C$15,CalculationsAndCharts!$A847+$A$11,IF($C$7,8,0),1,1)</f>
        <v>49.6</v>
      </c>
      <c r="E847" s="4">
        <f ca="1">OFFSET(InputPriceData!D$15,CalculationsAndCharts!$A847+$A$11,IF($C$7,8,0),1,1)</f>
        <v>50.07</v>
      </c>
      <c r="F847" s="4">
        <f ca="1">OFFSET(InputPriceData!E$15,CalculationsAndCharts!$A847+$A$11,IF($C$7,8,0),1,1)</f>
        <v>49.5</v>
      </c>
      <c r="G847" s="4">
        <f ca="1">OFFSET(InputPriceData!F$15,CalculationsAndCharts!$A847+$A$11,IF($C$7,8,0),1,1)</f>
        <v>49.76</v>
      </c>
      <c r="H847" s="133"/>
      <c r="I847" s="133"/>
      <c r="J847" s="37">
        <f t="shared" ca="1" si="240"/>
        <v>1986</v>
      </c>
      <c r="K847" s="124">
        <f t="shared" ca="1" si="241"/>
        <v>1.019999999999996</v>
      </c>
      <c r="L847" s="343">
        <f t="shared" ca="1" si="232"/>
        <v>-4.9238926258564797E-2</v>
      </c>
      <c r="M847" s="345">
        <f t="shared" ca="1" si="242"/>
        <v>0.67830794286053553</v>
      </c>
      <c r="N847" s="344">
        <f t="shared" ca="1" si="233"/>
        <v>-7.2590814801484105E-2</v>
      </c>
      <c r="O847" s="4"/>
      <c r="P847" s="4"/>
      <c r="Q847" s="3"/>
      <c r="S847" s="4"/>
      <c r="T847" s="4" t="b">
        <f t="shared" ca="1" si="234"/>
        <v>0</v>
      </c>
      <c r="U847" t="b">
        <f t="shared" ca="1" si="235"/>
        <v>0</v>
      </c>
      <c r="W847" s="317" t="b">
        <f t="shared" ca="1" si="236"/>
        <v>0</v>
      </c>
      <c r="X847" s="317" t="b">
        <f t="shared" ca="1" si="243"/>
        <v>0</v>
      </c>
      <c r="Y847" s="317" t="b">
        <f t="shared" ca="1" si="237"/>
        <v>0</v>
      </c>
      <c r="Z847" t="b">
        <f t="shared" ca="1" si="238"/>
        <v>0</v>
      </c>
      <c r="AA847" s="37" t="b">
        <f t="shared" ca="1" si="244"/>
        <v>1</v>
      </c>
      <c r="AB847" t="b">
        <f t="shared" ca="1" si="239"/>
        <v>0</v>
      </c>
      <c r="AD847" t="b">
        <f t="shared" ca="1" si="245"/>
        <v>0</v>
      </c>
      <c r="AE847" s="37" t="b">
        <f t="shared" ca="1" si="246"/>
        <v>1</v>
      </c>
      <c r="AF847" t="b">
        <f t="shared" ca="1" si="247"/>
        <v>0</v>
      </c>
      <c r="AG847" s="317" t="b">
        <f t="shared" ca="1" si="248"/>
        <v>0</v>
      </c>
      <c r="AH847" s="317" t="b">
        <f t="shared" ca="1" si="249"/>
        <v>0</v>
      </c>
      <c r="AI847" s="317" t="b">
        <f t="shared" ca="1" si="250"/>
        <v>0</v>
      </c>
    </row>
    <row r="848" spans="1:35" x14ac:dyDescent="0.25">
      <c r="A848">
        <v>816</v>
      </c>
      <c r="B848" s="169">
        <f ca="1">OFFSET(InputPriceData!B$15,CalculationsAndCharts!$A848+$A$11,0,1,1)</f>
        <v>40659</v>
      </c>
      <c r="C848" s="3">
        <f ca="1">OFFSET(InputPriceData!G$15,CalculationsAndCharts!$A848+$A$11,IF($C$7,8,0),1,1)</f>
        <v>2391700</v>
      </c>
      <c r="D848" s="4">
        <f ca="1">OFFSET(InputPriceData!C$15,CalculationsAndCharts!$A848+$A$11,IF($C$7,8,0),1,1)</f>
        <v>49.05</v>
      </c>
      <c r="E848" s="4">
        <f ca="1">OFFSET(InputPriceData!D$15,CalculationsAndCharts!$A848+$A$11,IF($C$7,8,0),1,1)</f>
        <v>49.66</v>
      </c>
      <c r="F848" s="4">
        <f ca="1">OFFSET(InputPriceData!E$15,CalculationsAndCharts!$A848+$A$11,IF($C$7,8,0),1,1)</f>
        <v>48.94</v>
      </c>
      <c r="G848" s="4">
        <f ca="1">OFFSET(InputPriceData!F$15,CalculationsAndCharts!$A848+$A$11,IF($C$7,8,0),1,1)</f>
        <v>49.49</v>
      </c>
      <c r="H848" s="133"/>
      <c r="I848" s="133"/>
      <c r="J848" s="37">
        <f t="shared" ca="1" si="240"/>
        <v>1985</v>
      </c>
      <c r="K848" s="124">
        <f t="shared" ca="1" si="241"/>
        <v>0.74000000000000199</v>
      </c>
      <c r="L848" s="343">
        <f t="shared" ca="1" si="232"/>
        <v>-0.23873672383429068</v>
      </c>
      <c r="M848" s="345">
        <f t="shared" ca="1" si="242"/>
        <v>0.68446815626693802</v>
      </c>
      <c r="N848" s="344">
        <f t="shared" ca="1" si="233"/>
        <v>-0.34879157145359579</v>
      </c>
      <c r="O848" s="4"/>
      <c r="P848" s="4"/>
      <c r="Q848" s="3"/>
      <c r="S848" s="4"/>
      <c r="T848" s="4" t="b">
        <f t="shared" ca="1" si="234"/>
        <v>0</v>
      </c>
      <c r="U848" t="b">
        <f t="shared" ca="1" si="235"/>
        <v>0</v>
      </c>
      <c r="W848" s="317" t="b">
        <f t="shared" ca="1" si="236"/>
        <v>0</v>
      </c>
      <c r="X848" s="317" t="b">
        <f t="shared" ca="1" si="243"/>
        <v>0</v>
      </c>
      <c r="Y848" s="317" t="b">
        <f t="shared" ca="1" si="237"/>
        <v>0</v>
      </c>
      <c r="Z848" t="b">
        <f t="shared" ca="1" si="238"/>
        <v>0</v>
      </c>
      <c r="AA848" s="37" t="b">
        <f t="shared" ca="1" si="244"/>
        <v>1</v>
      </c>
      <c r="AB848" t="b">
        <f t="shared" ca="1" si="239"/>
        <v>0</v>
      </c>
      <c r="AD848" t="b">
        <f t="shared" ca="1" si="245"/>
        <v>0</v>
      </c>
      <c r="AE848" s="37" t="b">
        <f t="shared" ca="1" si="246"/>
        <v>1</v>
      </c>
      <c r="AF848" t="b">
        <f t="shared" ca="1" si="247"/>
        <v>0</v>
      </c>
      <c r="AG848" s="317" t="b">
        <f t="shared" ca="1" si="248"/>
        <v>0</v>
      </c>
      <c r="AH848" s="317" t="b">
        <f t="shared" ca="1" si="249"/>
        <v>0</v>
      </c>
      <c r="AI848" s="317" t="b">
        <f t="shared" ca="1" si="250"/>
        <v>0</v>
      </c>
    </row>
    <row r="849" spans="1:35" x14ac:dyDescent="0.25">
      <c r="A849">
        <v>817</v>
      </c>
      <c r="B849" s="169">
        <f ca="1">OFFSET(InputPriceData!B$15,CalculationsAndCharts!$A849+$A$11,0,1,1)</f>
        <v>40658</v>
      </c>
      <c r="C849" s="3">
        <f ca="1">OFFSET(InputPriceData!G$15,CalculationsAndCharts!$A849+$A$11,IF($C$7,8,0),1,1)</f>
        <v>2187500</v>
      </c>
      <c r="D849" s="4">
        <f ca="1">OFFSET(InputPriceData!C$15,CalculationsAndCharts!$A849+$A$11,IF($C$7,8,0),1,1)</f>
        <v>48.67</v>
      </c>
      <c r="E849" s="4">
        <f ca="1">OFFSET(InputPriceData!D$15,CalculationsAndCharts!$A849+$A$11,IF($C$7,8,0),1,1)</f>
        <v>48.94</v>
      </c>
      <c r="F849" s="4">
        <f ca="1">OFFSET(InputPriceData!E$15,CalculationsAndCharts!$A849+$A$11,IF($C$7,8,0),1,1)</f>
        <v>48.53</v>
      </c>
      <c r="G849" s="4">
        <f ca="1">OFFSET(InputPriceData!F$15,CalculationsAndCharts!$A849+$A$11,IF($C$7,8,0),1,1)</f>
        <v>48.74</v>
      </c>
      <c r="H849" s="133"/>
      <c r="I849" s="133"/>
      <c r="J849" s="37">
        <f t="shared" ca="1" si="240"/>
        <v>1984</v>
      </c>
      <c r="K849" s="124">
        <f t="shared" ca="1" si="241"/>
        <v>-4.9999999999997158E-2</v>
      </c>
      <c r="L849" s="343">
        <f t="shared" ca="1" si="232"/>
        <v>-0.39638059136370513</v>
      </c>
      <c r="M849" s="345">
        <f t="shared" ca="1" si="242"/>
        <v>0.69068431510286377</v>
      </c>
      <c r="N849" s="344">
        <f t="shared" ca="1" si="233"/>
        <v>-0.57389545802074871</v>
      </c>
      <c r="O849" s="4"/>
      <c r="P849" s="4"/>
      <c r="Q849" s="3"/>
      <c r="S849" s="4"/>
      <c r="T849" s="4" t="b">
        <f t="shared" ca="1" si="234"/>
        <v>0</v>
      </c>
      <c r="U849" t="b">
        <f t="shared" ca="1" si="235"/>
        <v>0</v>
      </c>
      <c r="W849" s="317" t="b">
        <f t="shared" ca="1" si="236"/>
        <v>0</v>
      </c>
      <c r="X849" s="317" t="b">
        <f t="shared" ca="1" si="243"/>
        <v>0</v>
      </c>
      <c r="Y849" s="317" t="b">
        <f t="shared" ca="1" si="237"/>
        <v>0</v>
      </c>
      <c r="Z849" t="b">
        <f t="shared" ca="1" si="238"/>
        <v>0</v>
      </c>
      <c r="AA849" s="37" t="b">
        <f t="shared" ca="1" si="244"/>
        <v>1</v>
      </c>
      <c r="AB849" t="b">
        <f t="shared" ca="1" si="239"/>
        <v>0</v>
      </c>
      <c r="AD849" t="b">
        <f t="shared" ca="1" si="245"/>
        <v>0</v>
      </c>
      <c r="AE849" s="37" t="b">
        <f t="shared" ca="1" si="246"/>
        <v>1</v>
      </c>
      <c r="AF849" t="b">
        <f t="shared" ca="1" si="247"/>
        <v>0</v>
      </c>
      <c r="AG849" s="317" t="b">
        <f t="shared" ca="1" si="248"/>
        <v>0</v>
      </c>
      <c r="AH849" s="317" t="b">
        <f t="shared" ca="1" si="249"/>
        <v>0</v>
      </c>
      <c r="AI849" s="317" t="b">
        <f t="shared" ca="1" si="250"/>
        <v>0</v>
      </c>
    </row>
    <row r="850" spans="1:35" x14ac:dyDescent="0.25">
      <c r="A850">
        <v>818</v>
      </c>
      <c r="B850" s="169">
        <f ca="1">OFFSET(InputPriceData!B$15,CalculationsAndCharts!$A850+$A$11,0,1,1)</f>
        <v>40654</v>
      </c>
      <c r="C850" s="3">
        <f ca="1">OFFSET(InputPriceData!G$15,CalculationsAndCharts!$A850+$A$11,IF($C$7,8,0),1,1)</f>
        <v>3311300</v>
      </c>
      <c r="D850" s="4">
        <f ca="1">OFFSET(InputPriceData!C$15,CalculationsAndCharts!$A850+$A$11,IF($C$7,8,0),1,1)</f>
        <v>48.98</v>
      </c>
      <c r="E850" s="4">
        <f ca="1">OFFSET(InputPriceData!D$15,CalculationsAndCharts!$A850+$A$11,IF($C$7,8,0),1,1)</f>
        <v>49.11</v>
      </c>
      <c r="F850" s="4">
        <f ca="1">OFFSET(InputPriceData!E$15,CalculationsAndCharts!$A850+$A$11,IF($C$7,8,0),1,1)</f>
        <v>48.39</v>
      </c>
      <c r="G850" s="4">
        <f ca="1">OFFSET(InputPriceData!F$15,CalculationsAndCharts!$A850+$A$11,IF($C$7,8,0),1,1)</f>
        <v>48.75</v>
      </c>
      <c r="H850" s="133"/>
      <c r="I850" s="133"/>
      <c r="J850" s="37">
        <f t="shared" ca="1" si="240"/>
        <v>1983</v>
      </c>
      <c r="K850" s="124">
        <f t="shared" ca="1" si="241"/>
        <v>0.74000000000000199</v>
      </c>
      <c r="L850" s="343">
        <f t="shared" ca="1" si="232"/>
        <v>-0.55084803352111589</v>
      </c>
      <c r="M850" s="345">
        <f t="shared" ca="1" si="242"/>
        <v>0.696956927449913</v>
      </c>
      <c r="N850" s="344">
        <f t="shared" ca="1" si="233"/>
        <v>-0.79036165912950584</v>
      </c>
      <c r="O850" s="4"/>
      <c r="P850" s="4"/>
      <c r="Q850" s="3"/>
      <c r="S850" s="4"/>
      <c r="T850" s="4" t="b">
        <f t="shared" ca="1" si="234"/>
        <v>0</v>
      </c>
      <c r="U850" t="b">
        <f t="shared" ca="1" si="235"/>
        <v>0</v>
      </c>
      <c r="W850" s="317" t="b">
        <f t="shared" ca="1" si="236"/>
        <v>0</v>
      </c>
      <c r="X850" s="317" t="b">
        <f t="shared" ca="1" si="243"/>
        <v>0</v>
      </c>
      <c r="Y850" s="317" t="b">
        <f t="shared" ca="1" si="237"/>
        <v>0</v>
      </c>
      <c r="Z850" t="b">
        <f t="shared" ca="1" si="238"/>
        <v>0</v>
      </c>
      <c r="AA850" s="37" t="b">
        <f t="shared" ca="1" si="244"/>
        <v>1</v>
      </c>
      <c r="AB850" t="b">
        <f t="shared" ca="1" si="239"/>
        <v>0</v>
      </c>
      <c r="AD850" t="b">
        <f t="shared" ca="1" si="245"/>
        <v>0</v>
      </c>
      <c r="AE850" s="37" t="b">
        <f t="shared" ca="1" si="246"/>
        <v>1</v>
      </c>
      <c r="AF850" t="b">
        <f t="shared" ca="1" si="247"/>
        <v>0</v>
      </c>
      <c r="AG850" s="317" t="b">
        <f t="shared" ca="1" si="248"/>
        <v>0</v>
      </c>
      <c r="AH850" s="317" t="b">
        <f t="shared" ca="1" si="249"/>
        <v>0</v>
      </c>
      <c r="AI850" s="317" t="b">
        <f t="shared" ca="1" si="250"/>
        <v>0</v>
      </c>
    </row>
    <row r="851" spans="1:35" x14ac:dyDescent="0.25">
      <c r="A851">
        <v>819</v>
      </c>
      <c r="B851" s="169">
        <f ca="1">OFFSET(InputPriceData!B$15,CalculationsAndCharts!$A851+$A$11,0,1,1)</f>
        <v>40653</v>
      </c>
      <c r="C851" s="3">
        <f ca="1">OFFSET(InputPriceData!G$15,CalculationsAndCharts!$A851+$A$11,IF($C$7,8,0),1,1)</f>
        <v>2481700</v>
      </c>
      <c r="D851" s="4">
        <f ca="1">OFFSET(InputPriceData!C$15,CalculationsAndCharts!$A851+$A$11,IF($C$7,8,0),1,1)</f>
        <v>48.62</v>
      </c>
      <c r="E851" s="4">
        <f ca="1">OFFSET(InputPriceData!D$15,CalculationsAndCharts!$A851+$A$11,IF($C$7,8,0),1,1)</f>
        <v>49.13</v>
      </c>
      <c r="F851" s="4">
        <f ca="1">OFFSET(InputPriceData!E$15,CalculationsAndCharts!$A851+$A$11,IF($C$7,8,0),1,1)</f>
        <v>48.37</v>
      </c>
      <c r="G851" s="4">
        <f ca="1">OFFSET(InputPriceData!F$15,CalculationsAndCharts!$A851+$A$11,IF($C$7,8,0),1,1)</f>
        <v>48.79</v>
      </c>
      <c r="H851" s="133"/>
      <c r="I851" s="133"/>
      <c r="J851" s="37">
        <f t="shared" ca="1" si="240"/>
        <v>1982</v>
      </c>
      <c r="K851" s="124">
        <f t="shared" ca="1" si="241"/>
        <v>0.74000000000000199</v>
      </c>
      <c r="L851" s="343">
        <f t="shared" ca="1" si="232"/>
        <v>-0.68133121359244675</v>
      </c>
      <c r="M851" s="345">
        <f t="shared" ca="1" si="242"/>
        <v>0.7032865060039486</v>
      </c>
      <c r="N851" s="344">
        <f t="shared" ca="1" si="233"/>
        <v>-0.96878186596206561</v>
      </c>
      <c r="O851" s="4"/>
      <c r="P851" s="4"/>
      <c r="Q851" s="3"/>
      <c r="S851" s="4"/>
      <c r="T851" s="4" t="b">
        <f t="shared" ca="1" si="234"/>
        <v>0</v>
      </c>
      <c r="U851" t="b">
        <f t="shared" ca="1" si="235"/>
        <v>0</v>
      </c>
      <c r="W851" s="317" t="b">
        <f t="shared" ca="1" si="236"/>
        <v>0</v>
      </c>
      <c r="X851" s="317" t="b">
        <f t="shared" ca="1" si="243"/>
        <v>0</v>
      </c>
      <c r="Y851" s="317" t="b">
        <f t="shared" ca="1" si="237"/>
        <v>0</v>
      </c>
      <c r="Z851" t="b">
        <f t="shared" ca="1" si="238"/>
        <v>0</v>
      </c>
      <c r="AA851" s="37" t="b">
        <f t="shared" ca="1" si="244"/>
        <v>1</v>
      </c>
      <c r="AB851" t="b">
        <f t="shared" ca="1" si="239"/>
        <v>0</v>
      </c>
      <c r="AD851" t="b">
        <f t="shared" ca="1" si="245"/>
        <v>0</v>
      </c>
      <c r="AE851" s="37" t="b">
        <f t="shared" ca="1" si="246"/>
        <v>1</v>
      </c>
      <c r="AF851" t="b">
        <f t="shared" ca="1" si="247"/>
        <v>0</v>
      </c>
      <c r="AG851" s="317" t="b">
        <f t="shared" ca="1" si="248"/>
        <v>0</v>
      </c>
      <c r="AH851" s="317" t="b">
        <f t="shared" ca="1" si="249"/>
        <v>0</v>
      </c>
      <c r="AI851" s="317" t="b">
        <f t="shared" ca="1" si="250"/>
        <v>0</v>
      </c>
    </row>
    <row r="852" spans="1:35" x14ac:dyDescent="0.25">
      <c r="A852">
        <v>820</v>
      </c>
      <c r="B852" s="169">
        <f ca="1">OFFSET(InputPriceData!B$15,CalculationsAndCharts!$A852+$A$11,0,1,1)</f>
        <v>40652</v>
      </c>
      <c r="C852" s="3">
        <f ca="1">OFFSET(InputPriceData!G$15,CalculationsAndCharts!$A852+$A$11,IF($C$7,8,0),1,1)</f>
        <v>1905700</v>
      </c>
      <c r="D852" s="4">
        <f ca="1">OFFSET(InputPriceData!C$15,CalculationsAndCharts!$A852+$A$11,IF($C$7,8,0),1,1)</f>
        <v>48.18</v>
      </c>
      <c r="E852" s="4">
        <f ca="1">OFFSET(InputPriceData!D$15,CalculationsAndCharts!$A852+$A$11,IF($C$7,8,0),1,1)</f>
        <v>48.45</v>
      </c>
      <c r="F852" s="4">
        <f ca="1">OFFSET(InputPriceData!E$15,CalculationsAndCharts!$A852+$A$11,IF($C$7,8,0),1,1)</f>
        <v>47.8</v>
      </c>
      <c r="G852" s="4">
        <f ca="1">OFFSET(InputPriceData!F$15,CalculationsAndCharts!$A852+$A$11,IF($C$7,8,0),1,1)</f>
        <v>48.01</v>
      </c>
      <c r="H852" s="133"/>
      <c r="I852" s="133"/>
      <c r="J852" s="37">
        <f t="shared" ca="1" si="240"/>
        <v>1981</v>
      </c>
      <c r="K852" s="124">
        <f t="shared" ca="1" si="241"/>
        <v>-0.80000000000000426</v>
      </c>
      <c r="L852" s="343">
        <f t="shared" ca="1" si="232"/>
        <v>-0.70967356811700166</v>
      </c>
      <c r="M852" s="345">
        <f t="shared" ca="1" si="242"/>
        <v>0.70967356811700166</v>
      </c>
      <c r="N852" s="344">
        <f t="shared" ca="1" si="233"/>
        <v>-1</v>
      </c>
      <c r="O852" s="4"/>
      <c r="P852" s="4"/>
      <c r="Q852" s="3"/>
      <c r="S852" s="4"/>
      <c r="T852" s="4" t="b">
        <f t="shared" ca="1" si="234"/>
        <v>0</v>
      </c>
      <c r="U852" t="b">
        <f t="shared" ca="1" si="235"/>
        <v>0</v>
      </c>
      <c r="W852" s="317" t="b">
        <f t="shared" ca="1" si="236"/>
        <v>0</v>
      </c>
      <c r="X852" s="317" t="b">
        <f t="shared" ca="1" si="243"/>
        <v>0</v>
      </c>
      <c r="Y852" s="317" t="b">
        <f t="shared" ca="1" si="237"/>
        <v>0</v>
      </c>
      <c r="Z852" t="b">
        <f t="shared" ca="1" si="238"/>
        <v>0</v>
      </c>
      <c r="AA852" s="37" t="b">
        <f t="shared" ca="1" si="244"/>
        <v>1</v>
      </c>
      <c r="AB852" t="b">
        <f t="shared" ca="1" si="239"/>
        <v>0</v>
      </c>
      <c r="AD852" t="b">
        <f t="shared" ca="1" si="245"/>
        <v>0</v>
      </c>
      <c r="AE852" s="37" t="b">
        <f t="shared" ca="1" si="246"/>
        <v>1</v>
      </c>
      <c r="AF852" t="b">
        <f t="shared" ca="1" si="247"/>
        <v>0</v>
      </c>
      <c r="AG852" s="317" t="b">
        <f t="shared" ca="1" si="248"/>
        <v>0</v>
      </c>
      <c r="AH852" s="317" t="b">
        <f t="shared" ca="1" si="249"/>
        <v>0</v>
      </c>
      <c r="AI852" s="317" t="b">
        <f t="shared" ca="1" si="250"/>
        <v>0</v>
      </c>
    </row>
    <row r="853" spans="1:35" x14ac:dyDescent="0.25">
      <c r="A853">
        <v>821</v>
      </c>
      <c r="B853" s="169">
        <f ca="1">OFFSET(InputPriceData!B$15,CalculationsAndCharts!$A853+$A$11,0,1,1)</f>
        <v>40651</v>
      </c>
      <c r="C853" s="3">
        <f ca="1">OFFSET(InputPriceData!G$15,CalculationsAndCharts!$A853+$A$11,IF($C$7,8,0),1,1)</f>
        <v>2348500</v>
      </c>
      <c r="D853" s="4">
        <f ca="1">OFFSET(InputPriceData!C$15,CalculationsAndCharts!$A853+$A$11,IF($C$7,8,0),1,1)</f>
        <v>48.38</v>
      </c>
      <c r="E853" s="4">
        <f ca="1">OFFSET(InputPriceData!D$15,CalculationsAndCharts!$A853+$A$11,IF($C$7,8,0),1,1)</f>
        <v>48.57</v>
      </c>
      <c r="F853" s="4">
        <f ca="1">OFFSET(InputPriceData!E$15,CalculationsAndCharts!$A853+$A$11,IF($C$7,8,0),1,1)</f>
        <v>47.92</v>
      </c>
      <c r="G853" s="4">
        <f ca="1">OFFSET(InputPriceData!F$15,CalculationsAndCharts!$A853+$A$11,IF($C$7,8,0),1,1)</f>
        <v>48.05</v>
      </c>
      <c r="H853" s="133"/>
      <c r="I853" s="133"/>
      <c r="J853" s="37">
        <f t="shared" ca="1" si="240"/>
        <v>1980</v>
      </c>
      <c r="K853" s="124">
        <f t="shared" ca="1" si="241"/>
        <v>-0.17999999999999972</v>
      </c>
      <c r="L853" s="343">
        <f t="shared" ca="1" si="232"/>
        <v>-0.67012710861627323</v>
      </c>
      <c r="M853" s="345">
        <f t="shared" ca="1" si="242"/>
        <v>0.67012710861627323</v>
      </c>
      <c r="N853" s="344">
        <f t="shared" ca="1" si="233"/>
        <v>-1</v>
      </c>
      <c r="O853" s="4"/>
      <c r="P853" s="4"/>
      <c r="Q853" s="3"/>
      <c r="S853" s="4"/>
      <c r="T853" s="4" t="b">
        <f t="shared" ca="1" si="234"/>
        <v>0</v>
      </c>
      <c r="U853" t="b">
        <f t="shared" ca="1" si="235"/>
        <v>0</v>
      </c>
      <c r="W853" s="317" t="b">
        <f t="shared" ca="1" si="236"/>
        <v>0</v>
      </c>
      <c r="X853" s="317" t="b">
        <f t="shared" ca="1" si="243"/>
        <v>0</v>
      </c>
      <c r="Y853" s="317" t="b">
        <f t="shared" ca="1" si="237"/>
        <v>0</v>
      </c>
      <c r="Z853" t="b">
        <f t="shared" ca="1" si="238"/>
        <v>0</v>
      </c>
      <c r="AA853" s="37" t="b">
        <f t="shared" ca="1" si="244"/>
        <v>1</v>
      </c>
      <c r="AB853" t="b">
        <f t="shared" ca="1" si="239"/>
        <v>0</v>
      </c>
      <c r="AD853" t="b">
        <f t="shared" ca="1" si="245"/>
        <v>0</v>
      </c>
      <c r="AE853" s="37" t="b">
        <f t="shared" ca="1" si="246"/>
        <v>1</v>
      </c>
      <c r="AF853" t="b">
        <f t="shared" ca="1" si="247"/>
        <v>0</v>
      </c>
      <c r="AG853" s="317" t="b">
        <f t="shared" ca="1" si="248"/>
        <v>0</v>
      </c>
      <c r="AH853" s="317" t="b">
        <f t="shared" ca="1" si="249"/>
        <v>0</v>
      </c>
      <c r="AI853" s="317" t="b">
        <f t="shared" ca="1" si="250"/>
        <v>0</v>
      </c>
    </row>
    <row r="854" spans="1:35" x14ac:dyDescent="0.25">
      <c r="A854">
        <v>822</v>
      </c>
      <c r="B854" s="169">
        <f ca="1">OFFSET(InputPriceData!B$15,CalculationsAndCharts!$A854+$A$11,0,1,1)</f>
        <v>40648</v>
      </c>
      <c r="C854" s="3">
        <f ca="1">OFFSET(InputPriceData!G$15,CalculationsAndCharts!$A854+$A$11,IF($C$7,8,0),1,1)</f>
        <v>2897800</v>
      </c>
      <c r="D854" s="4">
        <f ca="1">OFFSET(InputPriceData!C$15,CalculationsAndCharts!$A854+$A$11,IF($C$7,8,0),1,1)</f>
        <v>48.41</v>
      </c>
      <c r="E854" s="4">
        <f ca="1">OFFSET(InputPriceData!D$15,CalculationsAndCharts!$A854+$A$11,IF($C$7,8,0),1,1)</f>
        <v>49.12</v>
      </c>
      <c r="F854" s="4">
        <f ca="1">OFFSET(InputPriceData!E$15,CalculationsAndCharts!$A854+$A$11,IF($C$7,8,0),1,1)</f>
        <v>48.16</v>
      </c>
      <c r="G854" s="4">
        <f ca="1">OFFSET(InputPriceData!F$15,CalculationsAndCharts!$A854+$A$11,IF($C$7,8,0),1,1)</f>
        <v>48.81</v>
      </c>
      <c r="H854" s="133"/>
      <c r="I854" s="133"/>
      <c r="J854" s="37">
        <f t="shared" ca="1" si="240"/>
        <v>1979</v>
      </c>
      <c r="K854" s="124">
        <f t="shared" ca="1" si="241"/>
        <v>0.13000000000000256</v>
      </c>
      <c r="L854" s="343">
        <f t="shared" ca="1" si="232"/>
        <v>-0.58627054045130278</v>
      </c>
      <c r="M854" s="345">
        <f t="shared" ca="1" si="242"/>
        <v>0.58627054045130278</v>
      </c>
      <c r="N854" s="344">
        <f t="shared" ca="1" si="233"/>
        <v>-1</v>
      </c>
      <c r="O854" s="4"/>
      <c r="P854" s="4"/>
      <c r="Q854" s="3"/>
      <c r="S854" s="4"/>
      <c r="T854" s="4" t="b">
        <f t="shared" ca="1" si="234"/>
        <v>0</v>
      </c>
      <c r="U854" t="b">
        <f t="shared" ca="1" si="235"/>
        <v>0</v>
      </c>
      <c r="W854" s="317" t="b">
        <f t="shared" ca="1" si="236"/>
        <v>0</v>
      </c>
      <c r="X854" s="317" t="b">
        <f t="shared" ca="1" si="243"/>
        <v>0</v>
      </c>
      <c r="Y854" s="317" t="b">
        <f t="shared" ca="1" si="237"/>
        <v>0</v>
      </c>
      <c r="Z854" t="b">
        <f t="shared" ca="1" si="238"/>
        <v>0</v>
      </c>
      <c r="AA854" s="37" t="b">
        <f t="shared" ca="1" si="244"/>
        <v>1</v>
      </c>
      <c r="AB854" t="b">
        <f t="shared" ca="1" si="239"/>
        <v>0</v>
      </c>
      <c r="AD854" t="b">
        <f t="shared" ca="1" si="245"/>
        <v>0</v>
      </c>
      <c r="AE854" s="37" t="b">
        <f t="shared" ca="1" si="246"/>
        <v>1</v>
      </c>
      <c r="AF854" t="b">
        <f t="shared" ca="1" si="247"/>
        <v>0</v>
      </c>
      <c r="AG854" s="317" t="b">
        <f t="shared" ca="1" si="248"/>
        <v>0</v>
      </c>
      <c r="AH854" s="317" t="b">
        <f t="shared" ca="1" si="249"/>
        <v>0</v>
      </c>
      <c r="AI854" s="317" t="b">
        <f t="shared" ca="1" si="250"/>
        <v>0</v>
      </c>
    </row>
    <row r="855" spans="1:35" x14ac:dyDescent="0.25">
      <c r="A855">
        <v>823</v>
      </c>
      <c r="B855" s="169">
        <f ca="1">OFFSET(InputPriceData!B$15,CalculationsAndCharts!$A855+$A$11,0,1,1)</f>
        <v>40647</v>
      </c>
      <c r="C855" s="3">
        <f ca="1">OFFSET(InputPriceData!G$15,CalculationsAndCharts!$A855+$A$11,IF($C$7,8,0),1,1)</f>
        <v>4388600</v>
      </c>
      <c r="D855" s="4">
        <f ca="1">OFFSET(InputPriceData!C$15,CalculationsAndCharts!$A855+$A$11,IF($C$7,8,0),1,1)</f>
        <v>48.43</v>
      </c>
      <c r="E855" s="4">
        <f ca="1">OFFSET(InputPriceData!D$15,CalculationsAndCharts!$A855+$A$11,IF($C$7,8,0),1,1)</f>
        <v>48.5</v>
      </c>
      <c r="F855" s="4">
        <f ca="1">OFFSET(InputPriceData!E$15,CalculationsAndCharts!$A855+$A$11,IF($C$7,8,0),1,1)</f>
        <v>47.65</v>
      </c>
      <c r="G855" s="4">
        <f ca="1">OFFSET(InputPriceData!F$15,CalculationsAndCharts!$A855+$A$11,IF($C$7,8,0),1,1)</f>
        <v>48.23</v>
      </c>
      <c r="H855" s="133"/>
      <c r="I855" s="133"/>
      <c r="J855" s="37">
        <f t="shared" ca="1" si="240"/>
        <v>1978</v>
      </c>
      <c r="K855" s="124">
        <f t="shared" ca="1" si="241"/>
        <v>-1.9100000000000037</v>
      </c>
      <c r="L855" s="343">
        <f t="shared" ca="1" si="232"/>
        <v>-0.3863631146033667</v>
      </c>
      <c r="M855" s="345">
        <f t="shared" ca="1" si="242"/>
        <v>0.57376374204867875</v>
      </c>
      <c r="N855" s="344">
        <f t="shared" ca="1" si="233"/>
        <v>-0.67338363561249093</v>
      </c>
      <c r="O855" s="4"/>
      <c r="P855" s="4"/>
      <c r="Q855" s="3"/>
      <c r="S855" s="4"/>
      <c r="T855" s="4" t="b">
        <f t="shared" ca="1" si="234"/>
        <v>0</v>
      </c>
      <c r="U855" t="b">
        <f t="shared" ca="1" si="235"/>
        <v>0</v>
      </c>
      <c r="W855" s="317" t="b">
        <f t="shared" ca="1" si="236"/>
        <v>0</v>
      </c>
      <c r="X855" s="317" t="b">
        <f t="shared" ca="1" si="243"/>
        <v>0</v>
      </c>
      <c r="Y855" s="317" t="b">
        <f t="shared" ca="1" si="237"/>
        <v>1</v>
      </c>
      <c r="Z855" t="b">
        <f t="shared" ca="1" si="238"/>
        <v>1</v>
      </c>
      <c r="AA855" s="37" t="b">
        <f t="shared" ca="1" si="244"/>
        <v>1</v>
      </c>
      <c r="AB855" t="b">
        <f t="shared" ca="1" si="239"/>
        <v>0</v>
      </c>
      <c r="AD855" t="b">
        <f t="shared" ca="1" si="245"/>
        <v>1</v>
      </c>
      <c r="AE855" s="37" t="b">
        <f t="shared" ca="1" si="246"/>
        <v>1</v>
      </c>
      <c r="AF855" t="b">
        <f t="shared" ca="1" si="247"/>
        <v>0</v>
      </c>
      <c r="AG855" s="317" t="b">
        <f t="shared" ca="1" si="248"/>
        <v>0</v>
      </c>
      <c r="AH855" s="317" t="b">
        <f t="shared" ca="1" si="249"/>
        <v>0</v>
      </c>
      <c r="AI855" s="317" t="b">
        <f t="shared" ca="1" si="250"/>
        <v>1</v>
      </c>
    </row>
    <row r="856" spans="1:35" x14ac:dyDescent="0.25">
      <c r="A856">
        <v>824</v>
      </c>
      <c r="B856" s="169">
        <f ca="1">OFFSET(InputPriceData!B$15,CalculationsAndCharts!$A856+$A$11,0,1,1)</f>
        <v>40646</v>
      </c>
      <c r="C856" s="3">
        <f ca="1">OFFSET(InputPriceData!G$15,CalculationsAndCharts!$A856+$A$11,IF($C$7,8,0),1,1)</f>
        <v>5250400</v>
      </c>
      <c r="D856" s="4">
        <f ca="1">OFFSET(InputPriceData!C$15,CalculationsAndCharts!$A856+$A$11,IF($C$7,8,0),1,1)</f>
        <v>50.21</v>
      </c>
      <c r="E856" s="4">
        <f ca="1">OFFSET(InputPriceData!D$15,CalculationsAndCharts!$A856+$A$11,IF($C$7,8,0),1,1)</f>
        <v>50.25</v>
      </c>
      <c r="F856" s="4">
        <f ca="1">OFFSET(InputPriceData!E$15,CalculationsAndCharts!$A856+$A$11,IF($C$7,8,0),1,1)</f>
        <v>48.62</v>
      </c>
      <c r="G856" s="4">
        <f ca="1">OFFSET(InputPriceData!F$15,CalculationsAndCharts!$A856+$A$11,IF($C$7,8,0),1,1)</f>
        <v>48.68</v>
      </c>
      <c r="H856" s="133"/>
      <c r="I856" s="133"/>
      <c r="J856" s="37">
        <f t="shared" ca="1" si="240"/>
        <v>1977</v>
      </c>
      <c r="K856" s="124">
        <f t="shared" ca="1" si="241"/>
        <v>-2.0399999999999991</v>
      </c>
      <c r="L856" s="343">
        <f t="shared" ca="1" si="232"/>
        <v>-0.13670368027241522</v>
      </c>
      <c r="M856" s="345">
        <f t="shared" ca="1" si="242"/>
        <v>0.57897451266264255</v>
      </c>
      <c r="N856" s="344">
        <f t="shared" ca="1" si="233"/>
        <v>-0.23611346835239683</v>
      </c>
      <c r="O856" s="4"/>
      <c r="P856" s="4"/>
      <c r="Q856" s="3"/>
      <c r="S856" s="4"/>
      <c r="T856" s="4" t="b">
        <f t="shared" ca="1" si="234"/>
        <v>0</v>
      </c>
      <c r="U856" t="b">
        <f t="shared" ca="1" si="235"/>
        <v>1</v>
      </c>
      <c r="W856" s="317" t="b">
        <f t="shared" ca="1" si="236"/>
        <v>0</v>
      </c>
      <c r="X856" s="317" t="b">
        <f t="shared" ca="1" si="243"/>
        <v>1</v>
      </c>
      <c r="Y856" s="317" t="b">
        <f t="shared" ca="1" si="237"/>
        <v>0</v>
      </c>
      <c r="Z856" t="b">
        <f t="shared" ca="1" si="238"/>
        <v>0</v>
      </c>
      <c r="AA856" s="37" t="b">
        <f t="shared" ca="1" si="244"/>
        <v>0</v>
      </c>
      <c r="AB856" t="b">
        <f t="shared" ca="1" si="239"/>
        <v>0</v>
      </c>
      <c r="AD856" t="b">
        <f t="shared" ca="1" si="245"/>
        <v>0</v>
      </c>
      <c r="AE856" s="37" t="b">
        <f t="shared" ca="1" si="246"/>
        <v>0</v>
      </c>
      <c r="AF856" t="b">
        <f t="shared" ca="1" si="247"/>
        <v>0</v>
      </c>
      <c r="AG856" s="317" t="b">
        <f t="shared" ca="1" si="248"/>
        <v>0</v>
      </c>
      <c r="AH856" s="317" t="b">
        <f t="shared" ca="1" si="249"/>
        <v>1</v>
      </c>
      <c r="AI856" s="317" t="b">
        <f t="shared" ca="1" si="250"/>
        <v>0</v>
      </c>
    </row>
    <row r="857" spans="1:35" x14ac:dyDescent="0.25">
      <c r="A857">
        <v>825</v>
      </c>
      <c r="B857" s="169">
        <f ca="1">OFFSET(InputPriceData!B$15,CalculationsAndCharts!$A857+$A$11,0,1,1)</f>
        <v>40645</v>
      </c>
      <c r="C857" s="3">
        <f ca="1">OFFSET(InputPriceData!G$15,CalculationsAndCharts!$A857+$A$11,IF($C$7,8,0),1,1)</f>
        <v>2677700</v>
      </c>
      <c r="D857" s="4">
        <f ca="1">OFFSET(InputPriceData!C$15,CalculationsAndCharts!$A857+$A$11,IF($C$7,8,0),1,1)</f>
        <v>50.66</v>
      </c>
      <c r="E857" s="4">
        <f ca="1">OFFSET(InputPriceData!D$15,CalculationsAndCharts!$A857+$A$11,IF($C$7,8,0),1,1)</f>
        <v>50.69</v>
      </c>
      <c r="F857" s="4">
        <f ca="1">OFFSET(InputPriceData!E$15,CalculationsAndCharts!$A857+$A$11,IF($C$7,8,0),1,1)</f>
        <v>50.08</v>
      </c>
      <c r="G857" s="4">
        <f ca="1">OFFSET(InputPriceData!F$15,CalculationsAndCharts!$A857+$A$11,IF($C$7,8,0),1,1)</f>
        <v>50.14</v>
      </c>
      <c r="H857" s="133"/>
      <c r="I857" s="133"/>
      <c r="J857" s="37">
        <f t="shared" ca="1" si="240"/>
        <v>1976</v>
      </c>
      <c r="K857" s="124">
        <f t="shared" ca="1" si="241"/>
        <v>-0.64999999999999858</v>
      </c>
      <c r="L857" s="343">
        <f t="shared" ca="1" si="232"/>
        <v>2.6094527162257269E-2</v>
      </c>
      <c r="M857" s="345">
        <f t="shared" ca="1" si="242"/>
        <v>0.58423260611770189</v>
      </c>
      <c r="N857" s="344">
        <f t="shared" ca="1" si="233"/>
        <v>4.4664619689165651E-2</v>
      </c>
      <c r="O857" s="4"/>
      <c r="P857" s="4"/>
      <c r="Q857" s="3"/>
      <c r="S857" s="4"/>
      <c r="T857" s="4" t="b">
        <f t="shared" ca="1" si="234"/>
        <v>0</v>
      </c>
      <c r="U857" t="b">
        <f t="shared" ca="1" si="235"/>
        <v>0</v>
      </c>
      <c r="W857" s="317" t="b">
        <f t="shared" ca="1" si="236"/>
        <v>0</v>
      </c>
      <c r="X857" s="317" t="b">
        <f t="shared" ca="1" si="243"/>
        <v>1</v>
      </c>
      <c r="Y857" s="317" t="b">
        <f t="shared" ca="1" si="237"/>
        <v>0</v>
      </c>
      <c r="Z857" t="b">
        <f t="shared" ca="1" si="238"/>
        <v>0</v>
      </c>
      <c r="AA857" s="37" t="b">
        <f t="shared" ca="1" si="244"/>
        <v>0</v>
      </c>
      <c r="AB857" t="b">
        <f t="shared" ca="1" si="239"/>
        <v>0</v>
      </c>
      <c r="AD857" t="b">
        <f t="shared" ca="1" si="245"/>
        <v>0</v>
      </c>
      <c r="AE857" s="37" t="b">
        <f t="shared" ca="1" si="246"/>
        <v>0</v>
      </c>
      <c r="AF857" t="b">
        <f t="shared" ca="1" si="247"/>
        <v>0</v>
      </c>
      <c r="AG857" s="317" t="b">
        <f t="shared" ca="1" si="248"/>
        <v>0</v>
      </c>
      <c r="AH857" s="317" t="b">
        <f t="shared" ca="1" si="249"/>
        <v>1</v>
      </c>
      <c r="AI857" s="317" t="b">
        <f t="shared" ca="1" si="250"/>
        <v>0</v>
      </c>
    </row>
    <row r="858" spans="1:35" x14ac:dyDescent="0.25">
      <c r="A858">
        <v>826</v>
      </c>
      <c r="B858" s="169">
        <f ca="1">OFFSET(InputPriceData!B$15,CalculationsAndCharts!$A858+$A$11,0,1,1)</f>
        <v>40644</v>
      </c>
      <c r="C858" s="3">
        <f ca="1">OFFSET(InputPriceData!G$15,CalculationsAndCharts!$A858+$A$11,IF($C$7,8,0),1,1)</f>
        <v>1443900</v>
      </c>
      <c r="D858" s="4">
        <f ca="1">OFFSET(InputPriceData!C$15,CalculationsAndCharts!$A858+$A$11,IF($C$7,8,0),1,1)</f>
        <v>50.67</v>
      </c>
      <c r="E858" s="4">
        <f ca="1">OFFSET(InputPriceData!D$15,CalculationsAndCharts!$A858+$A$11,IF($C$7,8,0),1,1)</f>
        <v>51.03</v>
      </c>
      <c r="F858" s="4">
        <f ca="1">OFFSET(InputPriceData!E$15,CalculationsAndCharts!$A858+$A$11,IF($C$7,8,0),1,1)</f>
        <v>50.62</v>
      </c>
      <c r="G858" s="4">
        <f ca="1">OFFSET(InputPriceData!F$15,CalculationsAndCharts!$A858+$A$11,IF($C$7,8,0),1,1)</f>
        <v>50.72</v>
      </c>
      <c r="H858" s="133"/>
      <c r="I858" s="133"/>
      <c r="J858" s="37">
        <f t="shared" ca="1" si="240"/>
        <v>1975</v>
      </c>
      <c r="K858" s="124">
        <f t="shared" ca="1" si="241"/>
        <v>-0.77000000000000313</v>
      </c>
      <c r="L858" s="343">
        <f t="shared" ca="1" si="232"/>
        <v>0.11101435853040427</v>
      </c>
      <c r="M858" s="345">
        <f t="shared" ca="1" si="242"/>
        <v>0.58953845218738843</v>
      </c>
      <c r="N858" s="344">
        <f t="shared" ca="1" si="233"/>
        <v>0.18830723953374576</v>
      </c>
      <c r="O858" s="4"/>
      <c r="P858" s="4"/>
      <c r="Q858" s="3"/>
      <c r="S858" s="4"/>
      <c r="T858" s="4" t="b">
        <f t="shared" ca="1" si="234"/>
        <v>0</v>
      </c>
      <c r="U858" t="b">
        <f t="shared" ca="1" si="235"/>
        <v>0</v>
      </c>
      <c r="W858" s="317" t="b">
        <f t="shared" ca="1" si="236"/>
        <v>0</v>
      </c>
      <c r="X858" s="317" t="b">
        <f t="shared" ca="1" si="243"/>
        <v>1</v>
      </c>
      <c r="Y858" s="317" t="b">
        <f t="shared" ca="1" si="237"/>
        <v>0</v>
      </c>
      <c r="Z858" t="b">
        <f t="shared" ca="1" si="238"/>
        <v>0</v>
      </c>
      <c r="AA858" s="37" t="b">
        <f t="shared" ca="1" si="244"/>
        <v>0</v>
      </c>
      <c r="AB858" t="b">
        <f t="shared" ca="1" si="239"/>
        <v>0</v>
      </c>
      <c r="AD858" t="b">
        <f t="shared" ca="1" si="245"/>
        <v>0</v>
      </c>
      <c r="AE858" s="37" t="b">
        <f t="shared" ca="1" si="246"/>
        <v>0</v>
      </c>
      <c r="AF858" t="b">
        <f t="shared" ca="1" si="247"/>
        <v>0</v>
      </c>
      <c r="AG858" s="317" t="b">
        <f t="shared" ca="1" si="248"/>
        <v>0</v>
      </c>
      <c r="AH858" s="317" t="b">
        <f t="shared" ca="1" si="249"/>
        <v>1</v>
      </c>
      <c r="AI858" s="317" t="b">
        <f t="shared" ca="1" si="250"/>
        <v>0</v>
      </c>
    </row>
    <row r="859" spans="1:35" x14ac:dyDescent="0.25">
      <c r="A859">
        <v>827</v>
      </c>
      <c r="B859" s="169">
        <f ca="1">OFFSET(InputPriceData!B$15,CalculationsAndCharts!$A859+$A$11,0,1,1)</f>
        <v>40641</v>
      </c>
      <c r="C859" s="3">
        <f ca="1">OFFSET(InputPriceData!G$15,CalculationsAndCharts!$A859+$A$11,IF($C$7,8,0),1,1)</f>
        <v>2443000</v>
      </c>
      <c r="D859" s="4">
        <f ca="1">OFFSET(InputPriceData!C$15,CalculationsAndCharts!$A859+$A$11,IF($C$7,8,0),1,1)</f>
        <v>51.44</v>
      </c>
      <c r="E859" s="4">
        <f ca="1">OFFSET(InputPriceData!D$15,CalculationsAndCharts!$A859+$A$11,IF($C$7,8,0),1,1)</f>
        <v>51.63</v>
      </c>
      <c r="F859" s="4">
        <f ca="1">OFFSET(InputPriceData!E$15,CalculationsAndCharts!$A859+$A$11,IF($C$7,8,0),1,1)</f>
        <v>50.6</v>
      </c>
      <c r="G859" s="4">
        <f ca="1">OFFSET(InputPriceData!F$15,CalculationsAndCharts!$A859+$A$11,IF($C$7,8,0),1,1)</f>
        <v>50.79</v>
      </c>
      <c r="H859" s="133"/>
      <c r="I859" s="133"/>
      <c r="J859" s="37">
        <f t="shared" ca="1" si="240"/>
        <v>1974</v>
      </c>
      <c r="K859" s="124">
        <f t="shared" ca="1" si="241"/>
        <v>-0.43999999999999773</v>
      </c>
      <c r="L859" s="343">
        <f t="shared" ca="1" si="232"/>
        <v>0.14227367393927798</v>
      </c>
      <c r="M859" s="345">
        <f t="shared" ca="1" si="242"/>
        <v>0.59489248454832333</v>
      </c>
      <c r="N859" s="344">
        <f t="shared" ca="1" si="233"/>
        <v>0.23915863392912143</v>
      </c>
      <c r="O859" s="4"/>
      <c r="P859" s="4"/>
      <c r="Q859" s="3"/>
      <c r="S859" s="4"/>
      <c r="T859" s="4" t="b">
        <f t="shared" ca="1" si="234"/>
        <v>0</v>
      </c>
      <c r="U859" t="b">
        <f t="shared" ca="1" si="235"/>
        <v>0</v>
      </c>
      <c r="W859" s="317" t="b">
        <f t="shared" ca="1" si="236"/>
        <v>0</v>
      </c>
      <c r="X859" s="317" t="b">
        <f t="shared" ca="1" si="243"/>
        <v>1</v>
      </c>
      <c r="Y859" s="317" t="b">
        <f t="shared" ca="1" si="237"/>
        <v>0</v>
      </c>
      <c r="Z859" t="b">
        <f t="shared" ca="1" si="238"/>
        <v>0</v>
      </c>
      <c r="AA859" s="37" t="b">
        <f t="shared" ca="1" si="244"/>
        <v>0</v>
      </c>
      <c r="AB859" t="b">
        <f t="shared" ca="1" si="239"/>
        <v>0</v>
      </c>
      <c r="AD859" t="b">
        <f t="shared" ca="1" si="245"/>
        <v>0</v>
      </c>
      <c r="AE859" s="37" t="b">
        <f t="shared" ca="1" si="246"/>
        <v>0</v>
      </c>
      <c r="AF859" t="b">
        <f t="shared" ca="1" si="247"/>
        <v>0</v>
      </c>
      <c r="AG859" s="317" t="b">
        <f t="shared" ca="1" si="248"/>
        <v>0</v>
      </c>
      <c r="AH859" s="317" t="b">
        <f t="shared" ca="1" si="249"/>
        <v>1</v>
      </c>
      <c r="AI859" s="317" t="b">
        <f t="shared" ca="1" si="250"/>
        <v>0</v>
      </c>
    </row>
    <row r="860" spans="1:35" x14ac:dyDescent="0.25">
      <c r="A860">
        <v>828</v>
      </c>
      <c r="B860" s="169">
        <f ca="1">OFFSET(InputPriceData!B$15,CalculationsAndCharts!$A860+$A$11,0,1,1)</f>
        <v>40640</v>
      </c>
      <c r="C860" s="3">
        <f ca="1">OFFSET(InputPriceData!G$15,CalculationsAndCharts!$A860+$A$11,IF($C$7,8,0),1,1)</f>
        <v>2031000</v>
      </c>
      <c r="D860" s="4">
        <f ca="1">OFFSET(InputPriceData!C$15,CalculationsAndCharts!$A860+$A$11,IF($C$7,8,0),1,1)</f>
        <v>51.2</v>
      </c>
      <c r="E860" s="4">
        <f ca="1">OFFSET(InputPriceData!D$15,CalculationsAndCharts!$A860+$A$11,IF($C$7,8,0),1,1)</f>
        <v>51.75</v>
      </c>
      <c r="F860" s="4">
        <f ca="1">OFFSET(InputPriceData!E$15,CalculationsAndCharts!$A860+$A$11,IF($C$7,8,0),1,1)</f>
        <v>50.99</v>
      </c>
      <c r="G860" s="4">
        <f ca="1">OFFSET(InputPriceData!F$15,CalculationsAndCharts!$A860+$A$11,IF($C$7,8,0),1,1)</f>
        <v>51.49</v>
      </c>
      <c r="H860" s="133"/>
      <c r="I860" s="133"/>
      <c r="J860" s="37">
        <f t="shared" ca="1" si="240"/>
        <v>1973</v>
      </c>
      <c r="K860" s="124">
        <f t="shared" ca="1" si="241"/>
        <v>0.92000000000000171</v>
      </c>
      <c r="L860" s="343">
        <f t="shared" ca="1" si="232"/>
        <v>9.8946807755997859E-2</v>
      </c>
      <c r="M860" s="345">
        <f t="shared" ca="1" si="242"/>
        <v>0.60029514081566426</v>
      </c>
      <c r="N860" s="344">
        <f t="shared" ca="1" si="233"/>
        <v>0.16483026602806031</v>
      </c>
      <c r="O860" s="4"/>
      <c r="P860" s="4"/>
      <c r="Q860" s="3"/>
      <c r="S860" s="4"/>
      <c r="T860" s="4" t="b">
        <f t="shared" ca="1" si="234"/>
        <v>0</v>
      </c>
      <c r="U860" t="b">
        <f t="shared" ca="1" si="235"/>
        <v>0</v>
      </c>
      <c r="W860" s="317" t="b">
        <f t="shared" ca="1" si="236"/>
        <v>0</v>
      </c>
      <c r="X860" s="317" t="b">
        <f t="shared" ca="1" si="243"/>
        <v>1</v>
      </c>
      <c r="Y860" s="317" t="b">
        <f t="shared" ca="1" si="237"/>
        <v>0</v>
      </c>
      <c r="Z860" t="b">
        <f t="shared" ca="1" si="238"/>
        <v>0</v>
      </c>
      <c r="AA860" s="37" t="b">
        <f t="shared" ca="1" si="244"/>
        <v>0</v>
      </c>
      <c r="AB860" t="b">
        <f t="shared" ca="1" si="239"/>
        <v>0</v>
      </c>
      <c r="AD860" t="b">
        <f t="shared" ca="1" si="245"/>
        <v>0</v>
      </c>
      <c r="AE860" s="37" t="b">
        <f t="shared" ca="1" si="246"/>
        <v>0</v>
      </c>
      <c r="AF860" t="b">
        <f t="shared" ca="1" si="247"/>
        <v>0</v>
      </c>
      <c r="AG860" s="317" t="b">
        <f t="shared" ca="1" si="248"/>
        <v>0</v>
      </c>
      <c r="AH860" s="317" t="b">
        <f t="shared" ca="1" si="249"/>
        <v>1</v>
      </c>
      <c r="AI860" s="317" t="b">
        <f t="shared" ca="1" si="250"/>
        <v>0</v>
      </c>
    </row>
    <row r="861" spans="1:35" x14ac:dyDescent="0.25">
      <c r="A861">
        <v>829</v>
      </c>
      <c r="B861" s="169">
        <f ca="1">OFFSET(InputPriceData!B$15,CalculationsAndCharts!$A861+$A$11,0,1,1)</f>
        <v>40639</v>
      </c>
      <c r="C861" s="3">
        <f ca="1">OFFSET(InputPriceData!G$15,CalculationsAndCharts!$A861+$A$11,IF($C$7,8,0),1,1)</f>
        <v>1587700</v>
      </c>
      <c r="D861" s="4">
        <f ca="1">OFFSET(InputPriceData!C$15,CalculationsAndCharts!$A861+$A$11,IF($C$7,8,0),1,1)</f>
        <v>50.69</v>
      </c>
      <c r="E861" s="4">
        <f ca="1">OFFSET(InputPriceData!D$15,CalculationsAndCharts!$A861+$A$11,IF($C$7,8,0),1,1)</f>
        <v>51.27</v>
      </c>
      <c r="F861" s="4">
        <f ca="1">OFFSET(InputPriceData!E$15,CalculationsAndCharts!$A861+$A$11,IF($C$7,8,0),1,1)</f>
        <v>50.66</v>
      </c>
      <c r="G861" s="4">
        <f ca="1">OFFSET(InputPriceData!F$15,CalculationsAndCharts!$A861+$A$11,IF($C$7,8,0),1,1)</f>
        <v>51.23</v>
      </c>
      <c r="H861" s="133"/>
      <c r="I861" s="133"/>
      <c r="J861" s="37">
        <f t="shared" ca="1" si="240"/>
        <v>1972</v>
      </c>
      <c r="K861" s="124">
        <f t="shared" ca="1" si="241"/>
        <v>0.76999999999999602</v>
      </c>
      <c r="L861" s="343">
        <f t="shared" ca="1" si="232"/>
        <v>4.8766941946555786E-2</v>
      </c>
      <c r="M861" s="345">
        <f t="shared" ca="1" si="242"/>
        <v>0.60574686257887411</v>
      </c>
      <c r="N861" s="344">
        <f t="shared" ca="1" si="233"/>
        <v>8.0507130881269498E-2</v>
      </c>
      <c r="O861" s="4"/>
      <c r="P861" s="4"/>
      <c r="Q861" s="3"/>
      <c r="S861" s="4"/>
      <c r="T861" s="4" t="b">
        <f t="shared" ca="1" si="234"/>
        <v>0</v>
      </c>
      <c r="U861" t="b">
        <f t="shared" ca="1" si="235"/>
        <v>0</v>
      </c>
      <c r="W861" s="317" t="b">
        <f t="shared" ca="1" si="236"/>
        <v>0</v>
      </c>
      <c r="X861" s="317" t="b">
        <f t="shared" ca="1" si="243"/>
        <v>1</v>
      </c>
      <c r="Y861" s="317" t="b">
        <f t="shared" ca="1" si="237"/>
        <v>0</v>
      </c>
      <c r="Z861" t="b">
        <f t="shared" ca="1" si="238"/>
        <v>0</v>
      </c>
      <c r="AA861" s="37" t="b">
        <f t="shared" ca="1" si="244"/>
        <v>0</v>
      </c>
      <c r="AB861" t="b">
        <f t="shared" ca="1" si="239"/>
        <v>0</v>
      </c>
      <c r="AD861" t="b">
        <f t="shared" ca="1" si="245"/>
        <v>0</v>
      </c>
      <c r="AE861" s="37" t="b">
        <f t="shared" ca="1" si="246"/>
        <v>0</v>
      </c>
      <c r="AF861" t="b">
        <f t="shared" ca="1" si="247"/>
        <v>0</v>
      </c>
      <c r="AG861" s="317" t="b">
        <f t="shared" ca="1" si="248"/>
        <v>0</v>
      </c>
      <c r="AH861" s="317" t="b">
        <f t="shared" ca="1" si="249"/>
        <v>1</v>
      </c>
      <c r="AI861" s="317" t="b">
        <f t="shared" ca="1" si="250"/>
        <v>0</v>
      </c>
    </row>
    <row r="862" spans="1:35" x14ac:dyDescent="0.25">
      <c r="A862">
        <v>830</v>
      </c>
      <c r="B862" s="169">
        <f ca="1">OFFSET(InputPriceData!B$15,CalculationsAndCharts!$A862+$A$11,0,1,1)</f>
        <v>40638</v>
      </c>
      <c r="C862" s="3">
        <f ca="1">OFFSET(InputPriceData!G$15,CalculationsAndCharts!$A862+$A$11,IF($C$7,8,0),1,1)</f>
        <v>2101800</v>
      </c>
      <c r="D862" s="4">
        <f ca="1">OFFSET(InputPriceData!C$15,CalculationsAndCharts!$A862+$A$11,IF($C$7,8,0),1,1)</f>
        <v>50.32</v>
      </c>
      <c r="E862" s="4">
        <f ca="1">OFFSET(InputPriceData!D$15,CalculationsAndCharts!$A862+$A$11,IF($C$7,8,0),1,1)</f>
        <v>51</v>
      </c>
      <c r="F862" s="4">
        <f ca="1">OFFSET(InputPriceData!E$15,CalculationsAndCharts!$A862+$A$11,IF($C$7,8,0),1,1)</f>
        <v>50.25</v>
      </c>
      <c r="G862" s="4">
        <f ca="1">OFFSET(InputPriceData!F$15,CalculationsAndCharts!$A862+$A$11,IF($C$7,8,0),1,1)</f>
        <v>50.57</v>
      </c>
      <c r="H862" s="133"/>
      <c r="I862" s="133"/>
      <c r="J862" s="37">
        <f t="shared" ca="1" si="240"/>
        <v>1971</v>
      </c>
      <c r="K862" s="124">
        <f t="shared" ca="1" si="241"/>
        <v>-0.64000000000000057</v>
      </c>
      <c r="L862" s="343">
        <f t="shared" ca="1" si="232"/>
        <v>6.8623569403608711E-2</v>
      </c>
      <c r="M862" s="345">
        <f t="shared" ca="1" si="242"/>
        <v>0.61124809543781444</v>
      </c>
      <c r="N862" s="344">
        <f t="shared" ca="1" si="233"/>
        <v>0.11226794801619167</v>
      </c>
      <c r="O862" s="4"/>
      <c r="P862" s="4"/>
      <c r="Q862" s="3"/>
      <c r="S862" s="4"/>
      <c r="T862" s="4" t="b">
        <f t="shared" ca="1" si="234"/>
        <v>0</v>
      </c>
      <c r="U862" t="b">
        <f t="shared" ca="1" si="235"/>
        <v>0</v>
      </c>
      <c r="W862" s="317" t="b">
        <f t="shared" ca="1" si="236"/>
        <v>0</v>
      </c>
      <c r="X862" s="317" t="b">
        <f t="shared" ca="1" si="243"/>
        <v>1</v>
      </c>
      <c r="Y862" s="317" t="b">
        <f t="shared" ca="1" si="237"/>
        <v>0</v>
      </c>
      <c r="Z862" t="b">
        <f t="shared" ca="1" si="238"/>
        <v>0</v>
      </c>
      <c r="AA862" s="37" t="b">
        <f t="shared" ca="1" si="244"/>
        <v>0</v>
      </c>
      <c r="AB862" t="b">
        <f t="shared" ca="1" si="239"/>
        <v>0</v>
      </c>
      <c r="AD862" t="b">
        <f t="shared" ca="1" si="245"/>
        <v>0</v>
      </c>
      <c r="AE862" s="37" t="b">
        <f t="shared" ca="1" si="246"/>
        <v>0</v>
      </c>
      <c r="AF862" t="b">
        <f t="shared" ca="1" si="247"/>
        <v>0</v>
      </c>
      <c r="AG862" s="317" t="b">
        <f t="shared" ca="1" si="248"/>
        <v>0</v>
      </c>
      <c r="AH862" s="317" t="b">
        <f t="shared" ca="1" si="249"/>
        <v>1</v>
      </c>
      <c r="AI862" s="317" t="b">
        <f t="shared" ca="1" si="250"/>
        <v>0</v>
      </c>
    </row>
    <row r="863" spans="1:35" x14ac:dyDescent="0.25">
      <c r="A863">
        <v>831</v>
      </c>
      <c r="B863" s="169">
        <f ca="1">OFFSET(InputPriceData!B$15,CalculationsAndCharts!$A863+$A$11,0,1,1)</f>
        <v>40637</v>
      </c>
      <c r="C863" s="3">
        <f ca="1">OFFSET(InputPriceData!G$15,CalculationsAndCharts!$A863+$A$11,IF($C$7,8,0),1,1)</f>
        <v>1792200</v>
      </c>
      <c r="D863" s="4">
        <f ca="1">OFFSET(InputPriceData!C$15,CalculationsAndCharts!$A863+$A$11,IF($C$7,8,0),1,1)</f>
        <v>50.42</v>
      </c>
      <c r="E863" s="4">
        <f ca="1">OFFSET(InputPriceData!D$15,CalculationsAndCharts!$A863+$A$11,IF($C$7,8,0),1,1)</f>
        <v>50.69</v>
      </c>
      <c r="F863" s="4">
        <f ca="1">OFFSET(InputPriceData!E$15,CalculationsAndCharts!$A863+$A$11,IF($C$7,8,0),1,1)</f>
        <v>49.91</v>
      </c>
      <c r="G863" s="4">
        <f ca="1">OFFSET(InputPriceData!F$15,CalculationsAndCharts!$A863+$A$11,IF($C$7,8,0),1,1)</f>
        <v>50.46</v>
      </c>
      <c r="H863" s="133"/>
      <c r="I863" s="133"/>
      <c r="J863" s="37">
        <f t="shared" ca="1" si="240"/>
        <v>1970</v>
      </c>
      <c r="K863" s="124">
        <f t="shared" ca="1" si="241"/>
        <v>-0.40999999999999659</v>
      </c>
      <c r="L863" s="343">
        <f t="shared" ca="1" si="232"/>
        <v>9.9139061621827909E-2</v>
      </c>
      <c r="M863" s="345">
        <f t="shared" ca="1" si="242"/>
        <v>0.61679928903916692</v>
      </c>
      <c r="N863" s="344">
        <f t="shared" ca="1" si="233"/>
        <v>0.16073147842998334</v>
      </c>
      <c r="O863" s="4"/>
      <c r="P863" s="4"/>
      <c r="Q863" s="3"/>
      <c r="S863" s="4"/>
      <c r="T863" s="4" t="b">
        <f t="shared" ca="1" si="234"/>
        <v>0</v>
      </c>
      <c r="U863" t="b">
        <f t="shared" ca="1" si="235"/>
        <v>0</v>
      </c>
      <c r="W863" s="317" t="b">
        <f t="shared" ca="1" si="236"/>
        <v>0</v>
      </c>
      <c r="X863" s="317" t="b">
        <f t="shared" ca="1" si="243"/>
        <v>1</v>
      </c>
      <c r="Y863" s="317" t="b">
        <f t="shared" ca="1" si="237"/>
        <v>0</v>
      </c>
      <c r="Z863" t="b">
        <f t="shared" ca="1" si="238"/>
        <v>0</v>
      </c>
      <c r="AA863" s="37" t="b">
        <f t="shared" ca="1" si="244"/>
        <v>0</v>
      </c>
      <c r="AB863" t="b">
        <f t="shared" ca="1" si="239"/>
        <v>0</v>
      </c>
      <c r="AD863" t="b">
        <f t="shared" ca="1" si="245"/>
        <v>0</v>
      </c>
      <c r="AE863" s="37" t="b">
        <f t="shared" ca="1" si="246"/>
        <v>0</v>
      </c>
      <c r="AF863" t="b">
        <f t="shared" ca="1" si="247"/>
        <v>0</v>
      </c>
      <c r="AG863" s="317" t="b">
        <f t="shared" ca="1" si="248"/>
        <v>0</v>
      </c>
      <c r="AH863" s="317" t="b">
        <f t="shared" ca="1" si="249"/>
        <v>1</v>
      </c>
      <c r="AI863" s="317" t="b">
        <f t="shared" ca="1" si="250"/>
        <v>0</v>
      </c>
    </row>
    <row r="864" spans="1:35" x14ac:dyDescent="0.25">
      <c r="A864">
        <v>832</v>
      </c>
      <c r="B864" s="169">
        <f ca="1">OFFSET(InputPriceData!B$15,CalculationsAndCharts!$A864+$A$11,0,1,1)</f>
        <v>40634</v>
      </c>
      <c r="C864" s="3">
        <f ca="1">OFFSET(InputPriceData!G$15,CalculationsAndCharts!$A864+$A$11,IF($C$7,8,0),1,1)</f>
        <v>1895500</v>
      </c>
      <c r="D864" s="4">
        <f ca="1">OFFSET(InputPriceData!C$15,CalculationsAndCharts!$A864+$A$11,IF($C$7,8,0),1,1)</f>
        <v>51.52</v>
      </c>
      <c r="E864" s="4">
        <f ca="1">OFFSET(InputPriceData!D$15,CalculationsAndCharts!$A864+$A$11,IF($C$7,8,0),1,1)</f>
        <v>51.65</v>
      </c>
      <c r="F864" s="4">
        <f ca="1">OFFSET(InputPriceData!E$15,CalculationsAndCharts!$A864+$A$11,IF($C$7,8,0),1,1)</f>
        <v>51.2</v>
      </c>
      <c r="G864" s="4">
        <f ca="1">OFFSET(InputPriceData!F$15,CalculationsAndCharts!$A864+$A$11,IF($C$7,8,0),1,1)</f>
        <v>51.21</v>
      </c>
      <c r="H864" s="133"/>
      <c r="I864" s="133"/>
      <c r="J864" s="37">
        <f t="shared" ca="1" si="240"/>
        <v>1969</v>
      </c>
      <c r="K864" s="124">
        <f t="shared" ca="1" si="241"/>
        <v>0.77000000000000313</v>
      </c>
      <c r="L864" s="343">
        <f t="shared" ca="1" si="232"/>
        <v>6.9823314827236832E-2</v>
      </c>
      <c r="M864" s="345">
        <f t="shared" ca="1" si="242"/>
        <v>0.62240089711318558</v>
      </c>
      <c r="N864" s="344">
        <f t="shared" ca="1" si="233"/>
        <v>0.11218382741909712</v>
      </c>
      <c r="O864" s="4"/>
      <c r="P864" s="4"/>
      <c r="Q864" s="3"/>
      <c r="S864" s="4"/>
      <c r="T864" s="4" t="b">
        <f t="shared" ca="1" si="234"/>
        <v>0</v>
      </c>
      <c r="U864" t="b">
        <f t="shared" ca="1" si="235"/>
        <v>0</v>
      </c>
      <c r="W864" s="317" t="b">
        <f t="shared" ca="1" si="236"/>
        <v>0</v>
      </c>
      <c r="X864" s="317" t="b">
        <f t="shared" ca="1" si="243"/>
        <v>1</v>
      </c>
      <c r="Y864" s="317" t="b">
        <f t="shared" ca="1" si="237"/>
        <v>0</v>
      </c>
      <c r="Z864" t="b">
        <f t="shared" ca="1" si="238"/>
        <v>0</v>
      </c>
      <c r="AA864" s="37" t="b">
        <f t="shared" ca="1" si="244"/>
        <v>0</v>
      </c>
      <c r="AB864" t="b">
        <f t="shared" ca="1" si="239"/>
        <v>0</v>
      </c>
      <c r="AD864" t="b">
        <f t="shared" ca="1" si="245"/>
        <v>0</v>
      </c>
      <c r="AE864" s="37" t="b">
        <f t="shared" ca="1" si="246"/>
        <v>0</v>
      </c>
      <c r="AF864" t="b">
        <f t="shared" ca="1" si="247"/>
        <v>0</v>
      </c>
      <c r="AG864" s="317" t="b">
        <f t="shared" ca="1" si="248"/>
        <v>0</v>
      </c>
      <c r="AH864" s="317" t="b">
        <f t="shared" ca="1" si="249"/>
        <v>1</v>
      </c>
      <c r="AI864" s="317" t="b">
        <f t="shared" ca="1" si="250"/>
        <v>0</v>
      </c>
    </row>
    <row r="865" spans="1:35" x14ac:dyDescent="0.25">
      <c r="A865">
        <v>833</v>
      </c>
      <c r="B865" s="169">
        <f ca="1">OFFSET(InputPriceData!B$15,CalculationsAndCharts!$A865+$A$11,0,1,1)</f>
        <v>40633</v>
      </c>
      <c r="C865" s="3">
        <f ca="1">OFFSET(InputPriceData!G$15,CalculationsAndCharts!$A865+$A$11,IF($C$7,8,0),1,1)</f>
        <v>2950800</v>
      </c>
      <c r="D865" s="4">
        <f ca="1">OFFSET(InputPriceData!C$15,CalculationsAndCharts!$A865+$A$11,IF($C$7,8,0),1,1)</f>
        <v>50.33</v>
      </c>
      <c r="E865" s="4">
        <f ca="1">OFFSET(InputPriceData!D$15,CalculationsAndCharts!$A865+$A$11,IF($C$7,8,0),1,1)</f>
        <v>51</v>
      </c>
      <c r="F865" s="4">
        <f ca="1">OFFSET(InputPriceData!E$15,CalculationsAndCharts!$A865+$A$11,IF($C$7,8,0),1,1)</f>
        <v>50.33</v>
      </c>
      <c r="G865" s="4">
        <f ca="1">OFFSET(InputPriceData!F$15,CalculationsAndCharts!$A865+$A$11,IF($C$7,8,0),1,1)</f>
        <v>50.87</v>
      </c>
      <c r="H865" s="133"/>
      <c r="I865" s="133"/>
      <c r="J865" s="37">
        <f t="shared" ca="1" si="240"/>
        <v>1968</v>
      </c>
      <c r="K865" s="124">
        <f t="shared" ca="1" si="241"/>
        <v>0.1699999999999946</v>
      </c>
      <c r="L865" s="343">
        <f t="shared" ref="L865:L928" ca="1" si="251">IF(J865&gt;3,($D$21*(K865+K866)/2+$D$22*L866+$D$23*L867),IF(J865=1,0,IF(J865=2,($D$21*0*(G865+G866)/2+$D$22*L866),IF(J865=3,($D$21*0*(G865+G866)/2+$D$22*L866+$D$23*L867),0))))</f>
        <v>3.7686457847610905E-2</v>
      </c>
      <c r="M865" s="345">
        <f t="shared" ca="1" si="242"/>
        <v>0.62805337751078261</v>
      </c>
      <c r="N865" s="344">
        <f t="shared" ref="N865:N928" ca="1" si="252">IF(M865=0,0,L865/M865)</f>
        <v>6.0005182994122011E-2</v>
      </c>
      <c r="O865" s="4"/>
      <c r="P865" s="4"/>
      <c r="Q865" s="3"/>
      <c r="S865" s="4"/>
      <c r="T865" s="4" t="b">
        <f t="shared" ref="T865:T928" ca="1" si="253">AND(N866&lt;0,N865&gt;0)</f>
        <v>0</v>
      </c>
      <c r="U865" t="b">
        <f t="shared" ref="U865:U928" ca="1" si="254">AND(N866&gt;0,N865&lt;0)</f>
        <v>0</v>
      </c>
      <c r="W865" s="317" t="b">
        <f t="shared" ref="W865:W928" ca="1" si="255">AND(T866&lt;&gt;T867,T866,NOT(X866))</f>
        <v>0</v>
      </c>
      <c r="X865" s="317" t="b">
        <f t="shared" ca="1" si="243"/>
        <v>1</v>
      </c>
      <c r="Y865" s="317" t="b">
        <f t="shared" ref="Y865:Y928" ca="1" si="256">AND(X866,AND(U866&lt;&gt;U867,U866))</f>
        <v>0</v>
      </c>
      <c r="Z865" t="b">
        <f t="shared" ref="Z865:Z928" ca="1" si="257">AND(U866&lt;&gt;U867,U866,NOT(AA866))</f>
        <v>0</v>
      </c>
      <c r="AA865" s="37" t="b">
        <f t="shared" ca="1" si="244"/>
        <v>0</v>
      </c>
      <c r="AB865" t="b">
        <f t="shared" ref="AB865:AB928" ca="1" si="258">AND(AA866,AND(T866&lt;&gt;T867,T866))</f>
        <v>0</v>
      </c>
      <c r="AD865" t="b">
        <f t="shared" ca="1" si="245"/>
        <v>0</v>
      </c>
      <c r="AE865" s="37" t="b">
        <f t="shared" ca="1" si="246"/>
        <v>0</v>
      </c>
      <c r="AF865" t="b">
        <f t="shared" ca="1" si="247"/>
        <v>0</v>
      </c>
      <c r="AG865" s="317" t="b">
        <f t="shared" ca="1" si="248"/>
        <v>0</v>
      </c>
      <c r="AH865" s="317" t="b">
        <f t="shared" ca="1" si="249"/>
        <v>1</v>
      </c>
      <c r="AI865" s="317" t="b">
        <f t="shared" ca="1" si="250"/>
        <v>0</v>
      </c>
    </row>
    <row r="866" spans="1:35" x14ac:dyDescent="0.25">
      <c r="A866">
        <v>834</v>
      </c>
      <c r="B866" s="169">
        <f ca="1">OFFSET(InputPriceData!B$15,CalculationsAndCharts!$A866+$A$11,0,1,1)</f>
        <v>40632</v>
      </c>
      <c r="C866" s="3">
        <f ca="1">OFFSET(InputPriceData!G$15,CalculationsAndCharts!$A866+$A$11,IF($C$7,8,0),1,1)</f>
        <v>2055100</v>
      </c>
      <c r="D866" s="4">
        <f ca="1">OFFSET(InputPriceData!C$15,CalculationsAndCharts!$A866+$A$11,IF($C$7,8,0),1,1)</f>
        <v>50.86</v>
      </c>
      <c r="E866" s="4">
        <f ca="1">OFFSET(InputPriceData!D$15,CalculationsAndCharts!$A866+$A$11,IF($C$7,8,0),1,1)</f>
        <v>51.09</v>
      </c>
      <c r="F866" s="4">
        <f ca="1">OFFSET(InputPriceData!E$15,CalculationsAndCharts!$A866+$A$11,IF($C$7,8,0),1,1)</f>
        <v>50.33</v>
      </c>
      <c r="G866" s="4">
        <f ca="1">OFFSET(InputPriceData!F$15,CalculationsAndCharts!$A866+$A$11,IF($C$7,8,0),1,1)</f>
        <v>50.44</v>
      </c>
      <c r="H866" s="133"/>
      <c r="I866" s="133"/>
      <c r="J866" s="37">
        <f t="shared" ref="J866:J929" ca="1" si="259">$A$8-A866+1</f>
        <v>1967</v>
      </c>
      <c r="K866" s="124">
        <f t="shared" ref="K866:K929" ca="1" si="260">IF(J866&gt;2,G866-G868,0)</f>
        <v>-0.26000000000000512</v>
      </c>
      <c r="L866" s="343">
        <f t="shared" ca="1" si="251"/>
        <v>4.0839963671830966E-2</v>
      </c>
      <c r="M866" s="345">
        <f t="shared" ref="M866:M929" ca="1" si="261">MAX(IF(J866=1,0.0000001,0.991*M867),ABS(L866))</f>
        <v>0.63375719224095117</v>
      </c>
      <c r="N866" s="344">
        <f t="shared" ca="1" si="252"/>
        <v>6.4441025950998321E-2</v>
      </c>
      <c r="O866" s="4"/>
      <c r="P866" s="4"/>
      <c r="Q866" s="3"/>
      <c r="S866" s="4"/>
      <c r="T866" s="4" t="b">
        <f t="shared" ca="1" si="253"/>
        <v>0</v>
      </c>
      <c r="U866" t="b">
        <f t="shared" ca="1" si="254"/>
        <v>0</v>
      </c>
      <c r="W866" s="317" t="b">
        <f t="shared" ca="1" si="255"/>
        <v>1</v>
      </c>
      <c r="X866" s="317" t="b">
        <f t="shared" ref="X866:X929" ca="1" si="262">IF(X867,IF(Y866,FALSE,X867),IF(W866,TRUE,X867))</f>
        <v>1</v>
      </c>
      <c r="Y866" s="317" t="b">
        <f t="shared" ca="1" si="256"/>
        <v>0</v>
      </c>
      <c r="Z866" t="b">
        <f t="shared" ca="1" si="257"/>
        <v>0</v>
      </c>
      <c r="AA866" s="37" t="b">
        <f t="shared" ref="AA866:AA929" ca="1" si="263">IF(AA867,IF(AB866,FALSE,AA867),IF(Z866,TRUE,AA867))</f>
        <v>0</v>
      </c>
      <c r="AB866" t="b">
        <f t="shared" ca="1" si="258"/>
        <v>1</v>
      </c>
      <c r="AD866" t="b">
        <f t="shared" ref="AD866:AD929" ca="1" si="264">AND($U867&lt;&gt;$U868,$U867,NOT(AE867))</f>
        <v>0</v>
      </c>
      <c r="AE866" s="37" t="b">
        <f t="shared" ref="AE866:AE929" ca="1" si="265">IF(AE867,IF(AF866,FALSE,AE867),IF(AD866,TRUE,AE867))</f>
        <v>0</v>
      </c>
      <c r="AF866" t="b">
        <f t="shared" ref="AF866:AF929" ca="1" si="266">AND(AE867,AND($T867&lt;&gt;$T868,$T867))</f>
        <v>1</v>
      </c>
      <c r="AG866" s="317" t="b">
        <f t="shared" ref="AG866:AG929" ca="1" si="267">AND($T867&lt;&gt;$T868,$T867,NOT(AH867))</f>
        <v>1</v>
      </c>
      <c r="AH866" s="317" t="b">
        <f t="shared" ref="AH866:AH929" ca="1" si="268">IF(AH867,IF(AI866,FALSE,AH867),IF(AG866,TRUE,AH867))</f>
        <v>1</v>
      </c>
      <c r="AI866" s="317" t="b">
        <f t="shared" ref="AI866:AI929" ca="1" si="269">AND(AH867,AND($U867&lt;&gt;$U868,$U867))</f>
        <v>0</v>
      </c>
    </row>
    <row r="867" spans="1:35" x14ac:dyDescent="0.25">
      <c r="A867">
        <v>835</v>
      </c>
      <c r="B867" s="169">
        <f ca="1">OFFSET(InputPriceData!B$15,CalculationsAndCharts!$A867+$A$11,0,1,1)</f>
        <v>40631</v>
      </c>
      <c r="C867" s="3">
        <f ca="1">OFFSET(InputPriceData!G$15,CalculationsAndCharts!$A867+$A$11,IF($C$7,8,0),1,1)</f>
        <v>1401600</v>
      </c>
      <c r="D867" s="4">
        <f ca="1">OFFSET(InputPriceData!C$15,CalculationsAndCharts!$A867+$A$11,IF($C$7,8,0),1,1)</f>
        <v>50.64</v>
      </c>
      <c r="E867" s="4">
        <f ca="1">OFFSET(InputPriceData!D$15,CalculationsAndCharts!$A867+$A$11,IF($C$7,8,0),1,1)</f>
        <v>50.75</v>
      </c>
      <c r="F867" s="4">
        <f ca="1">OFFSET(InputPriceData!E$15,CalculationsAndCharts!$A867+$A$11,IF($C$7,8,0),1,1)</f>
        <v>50.3</v>
      </c>
      <c r="G867" s="4">
        <f ca="1">OFFSET(InputPriceData!F$15,CalculationsAndCharts!$A867+$A$11,IF($C$7,8,0),1,1)</f>
        <v>50.7</v>
      </c>
      <c r="H867" s="133"/>
      <c r="I867" s="133"/>
      <c r="J867" s="37">
        <f t="shared" ca="1" si="259"/>
        <v>1966</v>
      </c>
      <c r="K867" s="124">
        <f t="shared" ca="1" si="260"/>
        <v>-9.9999999999994316E-2</v>
      </c>
      <c r="L867" s="343">
        <f t="shared" ca="1" si="251"/>
        <v>3.5181132498309682E-2</v>
      </c>
      <c r="M867" s="345">
        <f t="shared" ca="1" si="261"/>
        <v>0.6395128075085279</v>
      </c>
      <c r="N867" s="344">
        <f t="shared" ca="1" si="252"/>
        <v>5.5012397070469211E-2</v>
      </c>
      <c r="O867" s="4"/>
      <c r="P867" s="4"/>
      <c r="Q867" s="3"/>
      <c r="S867" s="4"/>
      <c r="T867" s="4" t="b">
        <f t="shared" ca="1" si="253"/>
        <v>1</v>
      </c>
      <c r="U867" t="b">
        <f t="shared" ca="1" si="254"/>
        <v>0</v>
      </c>
      <c r="W867" s="317" t="b">
        <f t="shared" ca="1" si="255"/>
        <v>0</v>
      </c>
      <c r="X867" s="317" t="b">
        <f t="shared" ca="1" si="262"/>
        <v>0</v>
      </c>
      <c r="Y867" s="317" t="b">
        <f t="shared" ca="1" si="256"/>
        <v>0</v>
      </c>
      <c r="Z867" t="b">
        <f t="shared" ca="1" si="257"/>
        <v>0</v>
      </c>
      <c r="AA867" s="37" t="b">
        <f t="shared" ca="1" si="263"/>
        <v>1</v>
      </c>
      <c r="AB867" t="b">
        <f t="shared" ca="1" si="258"/>
        <v>0</v>
      </c>
      <c r="AD867" t="b">
        <f t="shared" ca="1" si="264"/>
        <v>0</v>
      </c>
      <c r="AE867" s="37" t="b">
        <f t="shared" ca="1" si="265"/>
        <v>1</v>
      </c>
      <c r="AF867" t="b">
        <f t="shared" ca="1" si="266"/>
        <v>0</v>
      </c>
      <c r="AG867" s="317" t="b">
        <f t="shared" ca="1" si="267"/>
        <v>0</v>
      </c>
      <c r="AH867" s="317" t="b">
        <f t="shared" ca="1" si="268"/>
        <v>0</v>
      </c>
      <c r="AI867" s="317" t="b">
        <f t="shared" ca="1" si="269"/>
        <v>0</v>
      </c>
    </row>
    <row r="868" spans="1:35" x14ac:dyDescent="0.25">
      <c r="A868">
        <v>836</v>
      </c>
      <c r="B868" s="169">
        <f ca="1">OFFSET(InputPriceData!B$15,CalculationsAndCharts!$A868+$A$11,0,1,1)</f>
        <v>40630</v>
      </c>
      <c r="C868" s="3">
        <f ca="1">OFFSET(InputPriceData!G$15,CalculationsAndCharts!$A868+$A$11,IF($C$7,8,0),1,1)</f>
        <v>1383100</v>
      </c>
      <c r="D868" s="4">
        <f ca="1">OFFSET(InputPriceData!C$15,CalculationsAndCharts!$A868+$A$11,IF($C$7,8,0),1,1)</f>
        <v>50.91</v>
      </c>
      <c r="E868" s="4">
        <f ca="1">OFFSET(InputPriceData!D$15,CalculationsAndCharts!$A868+$A$11,IF($C$7,8,0),1,1)</f>
        <v>51.06</v>
      </c>
      <c r="F868" s="4">
        <f ca="1">OFFSET(InputPriceData!E$15,CalculationsAndCharts!$A868+$A$11,IF($C$7,8,0),1,1)</f>
        <v>50.66</v>
      </c>
      <c r="G868" s="4">
        <f ca="1">OFFSET(InputPriceData!F$15,CalculationsAndCharts!$A868+$A$11,IF($C$7,8,0),1,1)</f>
        <v>50.7</v>
      </c>
      <c r="H868" s="133"/>
      <c r="I868" s="133"/>
      <c r="J868" s="37">
        <f t="shared" ca="1" si="259"/>
        <v>1965</v>
      </c>
      <c r="K868" s="124">
        <f t="shared" ca="1" si="260"/>
        <v>-0.57999999999999829</v>
      </c>
      <c r="L868" s="343">
        <f t="shared" ca="1" si="251"/>
        <v>-1.5418366516134485E-4</v>
      </c>
      <c r="M868" s="345">
        <f t="shared" ca="1" si="261"/>
        <v>0.64532069375229861</v>
      </c>
      <c r="N868" s="344">
        <f t="shared" ca="1" si="252"/>
        <v>-2.3892564836999798E-4</v>
      </c>
      <c r="O868" s="4"/>
      <c r="P868" s="4"/>
      <c r="Q868" s="3"/>
      <c r="S868" s="4"/>
      <c r="T868" s="4" t="b">
        <f t="shared" ca="1" si="253"/>
        <v>0</v>
      </c>
      <c r="U868" t="b">
        <f t="shared" ca="1" si="254"/>
        <v>0</v>
      </c>
      <c r="W868" s="317" t="b">
        <f t="shared" ca="1" si="255"/>
        <v>0</v>
      </c>
      <c r="X868" s="317" t="b">
        <f t="shared" ca="1" si="262"/>
        <v>0</v>
      </c>
      <c r="Y868" s="317" t="b">
        <f t="shared" ca="1" si="256"/>
        <v>0</v>
      </c>
      <c r="Z868" t="b">
        <f t="shared" ca="1" si="257"/>
        <v>0</v>
      </c>
      <c r="AA868" s="37" t="b">
        <f t="shared" ca="1" si="263"/>
        <v>1</v>
      </c>
      <c r="AB868" t="b">
        <f t="shared" ca="1" si="258"/>
        <v>0</v>
      </c>
      <c r="AD868" t="b">
        <f t="shared" ca="1" si="264"/>
        <v>0</v>
      </c>
      <c r="AE868" s="37" t="b">
        <f t="shared" ca="1" si="265"/>
        <v>1</v>
      </c>
      <c r="AF868" t="b">
        <f t="shared" ca="1" si="266"/>
        <v>0</v>
      </c>
      <c r="AG868" s="317" t="b">
        <f t="shared" ca="1" si="267"/>
        <v>0</v>
      </c>
      <c r="AH868" s="317" t="b">
        <f t="shared" ca="1" si="268"/>
        <v>0</v>
      </c>
      <c r="AI868" s="317" t="b">
        <f t="shared" ca="1" si="269"/>
        <v>0</v>
      </c>
    </row>
    <row r="869" spans="1:35" x14ac:dyDescent="0.25">
      <c r="A869">
        <v>837</v>
      </c>
      <c r="B869" s="169">
        <f ca="1">OFFSET(InputPriceData!B$15,CalculationsAndCharts!$A869+$A$11,0,1,1)</f>
        <v>40627</v>
      </c>
      <c r="C869" s="3">
        <f ca="1">OFFSET(InputPriceData!G$15,CalculationsAndCharts!$A869+$A$11,IF($C$7,8,0),1,1)</f>
        <v>1587100</v>
      </c>
      <c r="D869" s="4">
        <f ca="1">OFFSET(InputPriceData!C$15,CalculationsAndCharts!$A869+$A$11,IF($C$7,8,0),1,1)</f>
        <v>51.31</v>
      </c>
      <c r="E869" s="4">
        <f ca="1">OFFSET(InputPriceData!D$15,CalculationsAndCharts!$A869+$A$11,IF($C$7,8,0),1,1)</f>
        <v>51.43</v>
      </c>
      <c r="F869" s="4">
        <f ca="1">OFFSET(InputPriceData!E$15,CalculationsAndCharts!$A869+$A$11,IF($C$7,8,0),1,1)</f>
        <v>50.77</v>
      </c>
      <c r="G869" s="4">
        <f ca="1">OFFSET(InputPriceData!F$15,CalculationsAndCharts!$A869+$A$11,IF($C$7,8,0),1,1)</f>
        <v>50.8</v>
      </c>
      <c r="H869" s="133"/>
      <c r="I869" s="133"/>
      <c r="J869" s="37">
        <f t="shared" ca="1" si="259"/>
        <v>1964</v>
      </c>
      <c r="K869" s="124">
        <f t="shared" ca="1" si="260"/>
        <v>0.36999999999999744</v>
      </c>
      <c r="L869" s="343">
        <f t="shared" ca="1" si="251"/>
        <v>-9.7122752695584208E-2</v>
      </c>
      <c r="M869" s="345">
        <f t="shared" ca="1" si="261"/>
        <v>0.65118132568344966</v>
      </c>
      <c r="N869" s="344">
        <f t="shared" ca="1" si="252"/>
        <v>-0.14914855335209234</v>
      </c>
      <c r="O869" s="4"/>
      <c r="P869" s="4"/>
      <c r="Q869" s="3"/>
      <c r="S869" s="4"/>
      <c r="T869" s="4" t="b">
        <f t="shared" ca="1" si="253"/>
        <v>0</v>
      </c>
      <c r="U869" t="b">
        <f t="shared" ca="1" si="254"/>
        <v>0</v>
      </c>
      <c r="W869" s="317" t="b">
        <f t="shared" ca="1" si="255"/>
        <v>0</v>
      </c>
      <c r="X869" s="317" t="b">
        <f t="shared" ca="1" si="262"/>
        <v>0</v>
      </c>
      <c r="Y869" s="317" t="b">
        <f t="shared" ca="1" si="256"/>
        <v>0</v>
      </c>
      <c r="Z869" t="b">
        <f t="shared" ca="1" si="257"/>
        <v>0</v>
      </c>
      <c r="AA869" s="37" t="b">
        <f t="shared" ca="1" si="263"/>
        <v>1</v>
      </c>
      <c r="AB869" t="b">
        <f t="shared" ca="1" si="258"/>
        <v>0</v>
      </c>
      <c r="AD869" t="b">
        <f t="shared" ca="1" si="264"/>
        <v>0</v>
      </c>
      <c r="AE869" s="37" t="b">
        <f t="shared" ca="1" si="265"/>
        <v>1</v>
      </c>
      <c r="AF869" t="b">
        <f t="shared" ca="1" si="266"/>
        <v>0</v>
      </c>
      <c r="AG869" s="317" t="b">
        <f t="shared" ca="1" si="267"/>
        <v>0</v>
      </c>
      <c r="AH869" s="317" t="b">
        <f t="shared" ca="1" si="268"/>
        <v>0</v>
      </c>
      <c r="AI869" s="317" t="b">
        <f t="shared" ca="1" si="269"/>
        <v>0</v>
      </c>
    </row>
    <row r="870" spans="1:35" x14ac:dyDescent="0.25">
      <c r="A870">
        <v>838</v>
      </c>
      <c r="B870" s="169">
        <f ca="1">OFFSET(InputPriceData!B$15,CalculationsAndCharts!$A870+$A$11,0,1,1)</f>
        <v>40626</v>
      </c>
      <c r="C870" s="3">
        <f ca="1">OFFSET(InputPriceData!G$15,CalculationsAndCharts!$A870+$A$11,IF($C$7,8,0),1,1)</f>
        <v>2092800</v>
      </c>
      <c r="D870" s="4">
        <f ca="1">OFFSET(InputPriceData!C$15,CalculationsAndCharts!$A870+$A$11,IF($C$7,8,0),1,1)</f>
        <v>50.75</v>
      </c>
      <c r="E870" s="4">
        <f ca="1">OFFSET(InputPriceData!D$15,CalculationsAndCharts!$A870+$A$11,IF($C$7,8,0),1,1)</f>
        <v>51.47</v>
      </c>
      <c r="F870" s="4">
        <f ca="1">OFFSET(InputPriceData!E$15,CalculationsAndCharts!$A870+$A$11,IF($C$7,8,0),1,1)</f>
        <v>50.58</v>
      </c>
      <c r="G870" s="4">
        <f ca="1">OFFSET(InputPriceData!F$15,CalculationsAndCharts!$A870+$A$11,IF($C$7,8,0),1,1)</f>
        <v>51.28</v>
      </c>
      <c r="H870" s="133"/>
      <c r="I870" s="133"/>
      <c r="J870" s="37">
        <f t="shared" ca="1" si="259"/>
        <v>1963</v>
      </c>
      <c r="K870" s="124">
        <f t="shared" ca="1" si="260"/>
        <v>0.89000000000000057</v>
      </c>
      <c r="L870" s="343">
        <f t="shared" ca="1" si="251"/>
        <v>-0.24929392193138145</v>
      </c>
      <c r="M870" s="345">
        <f t="shared" ca="1" si="261"/>
        <v>0.65709518232436903</v>
      </c>
      <c r="N870" s="344">
        <f t="shared" ca="1" si="252"/>
        <v>-0.37938784005316262</v>
      </c>
      <c r="O870" s="4"/>
      <c r="P870" s="4"/>
      <c r="Q870" s="3"/>
      <c r="S870" s="4"/>
      <c r="T870" s="4" t="b">
        <f t="shared" ca="1" si="253"/>
        <v>0</v>
      </c>
      <c r="U870" t="b">
        <f t="shared" ca="1" si="254"/>
        <v>0</v>
      </c>
      <c r="W870" s="317" t="b">
        <f t="shared" ca="1" si="255"/>
        <v>0</v>
      </c>
      <c r="X870" s="317" t="b">
        <f t="shared" ca="1" si="262"/>
        <v>0</v>
      </c>
      <c r="Y870" s="317" t="b">
        <f t="shared" ca="1" si="256"/>
        <v>0</v>
      </c>
      <c r="Z870" t="b">
        <f t="shared" ca="1" si="257"/>
        <v>0</v>
      </c>
      <c r="AA870" s="37" t="b">
        <f t="shared" ca="1" si="263"/>
        <v>1</v>
      </c>
      <c r="AB870" t="b">
        <f t="shared" ca="1" si="258"/>
        <v>0</v>
      </c>
      <c r="AD870" t="b">
        <f t="shared" ca="1" si="264"/>
        <v>0</v>
      </c>
      <c r="AE870" s="37" t="b">
        <f t="shared" ca="1" si="265"/>
        <v>1</v>
      </c>
      <c r="AF870" t="b">
        <f t="shared" ca="1" si="266"/>
        <v>0</v>
      </c>
      <c r="AG870" s="317" t="b">
        <f t="shared" ca="1" si="267"/>
        <v>0</v>
      </c>
      <c r="AH870" s="317" t="b">
        <f t="shared" ca="1" si="268"/>
        <v>0</v>
      </c>
      <c r="AI870" s="317" t="b">
        <f t="shared" ca="1" si="269"/>
        <v>0</v>
      </c>
    </row>
    <row r="871" spans="1:35" x14ac:dyDescent="0.25">
      <c r="A871">
        <v>839</v>
      </c>
      <c r="B871" s="169">
        <f ca="1">OFFSET(InputPriceData!B$15,CalculationsAndCharts!$A871+$A$11,0,1,1)</f>
        <v>40625</v>
      </c>
      <c r="C871" s="3">
        <f ca="1">OFFSET(InputPriceData!G$15,CalculationsAndCharts!$A871+$A$11,IF($C$7,8,0),1,1)</f>
        <v>1862800</v>
      </c>
      <c r="D871" s="4">
        <f ca="1">OFFSET(InputPriceData!C$15,CalculationsAndCharts!$A871+$A$11,IF($C$7,8,0),1,1)</f>
        <v>50.35</v>
      </c>
      <c r="E871" s="4">
        <f ca="1">OFFSET(InputPriceData!D$15,CalculationsAndCharts!$A871+$A$11,IF($C$7,8,0),1,1)</f>
        <v>50.7</v>
      </c>
      <c r="F871" s="4">
        <f ca="1">OFFSET(InputPriceData!E$15,CalculationsAndCharts!$A871+$A$11,IF($C$7,8,0),1,1)</f>
        <v>50.05</v>
      </c>
      <c r="G871" s="4">
        <f ca="1">OFFSET(InputPriceData!F$15,CalculationsAndCharts!$A871+$A$11,IF($C$7,8,0),1,1)</f>
        <v>50.43</v>
      </c>
      <c r="H871" s="133"/>
      <c r="I871" s="133"/>
      <c r="J871" s="37">
        <f t="shared" ca="1" si="259"/>
        <v>1962</v>
      </c>
      <c r="K871" s="124">
        <f t="shared" ca="1" si="260"/>
        <v>9.9999999999980105E-3</v>
      </c>
      <c r="L871" s="343">
        <f t="shared" ca="1" si="251"/>
        <v>-0.37823615026402674</v>
      </c>
      <c r="M871" s="345">
        <f t="shared" ca="1" si="261"/>
        <v>0.66306274704779922</v>
      </c>
      <c r="N871" s="344">
        <f t="shared" ca="1" si="252"/>
        <v>-0.57043794414340732</v>
      </c>
      <c r="O871" s="4"/>
      <c r="P871" s="4"/>
      <c r="Q871" s="3"/>
      <c r="S871" s="4"/>
      <c r="T871" s="4" t="b">
        <f t="shared" ca="1" si="253"/>
        <v>0</v>
      </c>
      <c r="U871" t="b">
        <f t="shared" ca="1" si="254"/>
        <v>0</v>
      </c>
      <c r="W871" s="317" t="b">
        <f t="shared" ca="1" si="255"/>
        <v>0</v>
      </c>
      <c r="X871" s="317" t="b">
        <f t="shared" ca="1" si="262"/>
        <v>0</v>
      </c>
      <c r="Y871" s="317" t="b">
        <f t="shared" ca="1" si="256"/>
        <v>0</v>
      </c>
      <c r="Z871" t="b">
        <f t="shared" ca="1" si="257"/>
        <v>0</v>
      </c>
      <c r="AA871" s="37" t="b">
        <f t="shared" ca="1" si="263"/>
        <v>1</v>
      </c>
      <c r="AB871" t="b">
        <f t="shared" ca="1" si="258"/>
        <v>0</v>
      </c>
      <c r="AD871" t="b">
        <f t="shared" ca="1" si="264"/>
        <v>0</v>
      </c>
      <c r="AE871" s="37" t="b">
        <f t="shared" ca="1" si="265"/>
        <v>1</v>
      </c>
      <c r="AF871" t="b">
        <f t="shared" ca="1" si="266"/>
        <v>0</v>
      </c>
      <c r="AG871" s="317" t="b">
        <f t="shared" ca="1" si="267"/>
        <v>0</v>
      </c>
      <c r="AH871" s="317" t="b">
        <f t="shared" ca="1" si="268"/>
        <v>0</v>
      </c>
      <c r="AI871" s="317" t="b">
        <f t="shared" ca="1" si="269"/>
        <v>0</v>
      </c>
    </row>
    <row r="872" spans="1:35" x14ac:dyDescent="0.25">
      <c r="A872">
        <v>840</v>
      </c>
      <c r="B872" s="169">
        <f ca="1">OFFSET(InputPriceData!B$15,CalculationsAndCharts!$A872+$A$11,0,1,1)</f>
        <v>40624</v>
      </c>
      <c r="C872" s="3">
        <f ca="1">OFFSET(InputPriceData!G$15,CalculationsAndCharts!$A872+$A$11,IF($C$7,8,0),1,1)</f>
        <v>1780900</v>
      </c>
      <c r="D872" s="4">
        <f ca="1">OFFSET(InputPriceData!C$15,CalculationsAndCharts!$A872+$A$11,IF($C$7,8,0),1,1)</f>
        <v>50.4</v>
      </c>
      <c r="E872" s="4">
        <f ca="1">OFFSET(InputPriceData!D$15,CalculationsAndCharts!$A872+$A$11,IF($C$7,8,0),1,1)</f>
        <v>50.67</v>
      </c>
      <c r="F872" s="4">
        <f ca="1">OFFSET(InputPriceData!E$15,CalculationsAndCharts!$A872+$A$11,IF($C$7,8,0),1,1)</f>
        <v>50.29</v>
      </c>
      <c r="G872" s="4">
        <f ca="1">OFFSET(InputPriceData!F$15,CalculationsAndCharts!$A872+$A$11,IF($C$7,8,0),1,1)</f>
        <v>50.39</v>
      </c>
      <c r="H872" s="133"/>
      <c r="I872" s="133"/>
      <c r="J872" s="37">
        <f t="shared" ca="1" si="259"/>
        <v>1961</v>
      </c>
      <c r="K872" s="124">
        <f t="shared" ca="1" si="260"/>
        <v>0.66000000000000369</v>
      </c>
      <c r="L872" s="343">
        <f t="shared" ca="1" si="251"/>
        <v>-0.47724870953068443</v>
      </c>
      <c r="M872" s="345">
        <f t="shared" ca="1" si="261"/>
        <v>0.6690845076163463</v>
      </c>
      <c r="N872" s="344">
        <f t="shared" ca="1" si="252"/>
        <v>-0.71328614561845349</v>
      </c>
      <c r="O872" s="4"/>
      <c r="P872" s="4"/>
      <c r="Q872" s="3"/>
      <c r="S872" s="4"/>
      <c r="T872" s="4" t="b">
        <f t="shared" ca="1" si="253"/>
        <v>0</v>
      </c>
      <c r="U872" t="b">
        <f t="shared" ca="1" si="254"/>
        <v>0</v>
      </c>
      <c r="W872" s="317" t="b">
        <f t="shared" ca="1" si="255"/>
        <v>0</v>
      </c>
      <c r="X872" s="317" t="b">
        <f t="shared" ca="1" si="262"/>
        <v>0</v>
      </c>
      <c r="Y872" s="317" t="b">
        <f t="shared" ca="1" si="256"/>
        <v>0</v>
      </c>
      <c r="Z872" t="b">
        <f t="shared" ca="1" si="257"/>
        <v>0</v>
      </c>
      <c r="AA872" s="37" t="b">
        <f t="shared" ca="1" si="263"/>
        <v>1</v>
      </c>
      <c r="AB872" t="b">
        <f t="shared" ca="1" si="258"/>
        <v>0</v>
      </c>
      <c r="AD872" t="b">
        <f t="shared" ca="1" si="264"/>
        <v>0</v>
      </c>
      <c r="AE872" s="37" t="b">
        <f t="shared" ca="1" si="265"/>
        <v>1</v>
      </c>
      <c r="AF872" t="b">
        <f t="shared" ca="1" si="266"/>
        <v>0</v>
      </c>
      <c r="AG872" s="317" t="b">
        <f t="shared" ca="1" si="267"/>
        <v>0</v>
      </c>
      <c r="AH872" s="317" t="b">
        <f t="shared" ca="1" si="268"/>
        <v>0</v>
      </c>
      <c r="AI872" s="317" t="b">
        <f t="shared" ca="1" si="269"/>
        <v>0</v>
      </c>
    </row>
    <row r="873" spans="1:35" x14ac:dyDescent="0.25">
      <c r="A873">
        <v>841</v>
      </c>
      <c r="B873" s="169">
        <f ca="1">OFFSET(InputPriceData!B$15,CalculationsAndCharts!$A873+$A$11,0,1,1)</f>
        <v>40623</v>
      </c>
      <c r="C873" s="3">
        <f ca="1">OFFSET(InputPriceData!G$15,CalculationsAndCharts!$A873+$A$11,IF($C$7,8,0),1,1)</f>
        <v>2215300</v>
      </c>
      <c r="D873" s="4">
        <f ca="1">OFFSET(InputPriceData!C$15,CalculationsAndCharts!$A873+$A$11,IF($C$7,8,0),1,1)</f>
        <v>50.46</v>
      </c>
      <c r="E873" s="4">
        <f ca="1">OFFSET(InputPriceData!D$15,CalculationsAndCharts!$A873+$A$11,IF($C$7,8,0),1,1)</f>
        <v>50.99</v>
      </c>
      <c r="F873" s="4">
        <f ca="1">OFFSET(InputPriceData!E$15,CalculationsAndCharts!$A873+$A$11,IF($C$7,8,0),1,1)</f>
        <v>50.31</v>
      </c>
      <c r="G873" s="4">
        <f ca="1">OFFSET(InputPriceData!F$15,CalculationsAndCharts!$A873+$A$11,IF($C$7,8,0),1,1)</f>
        <v>50.42</v>
      </c>
      <c r="H873" s="133"/>
      <c r="I873" s="133"/>
      <c r="J873" s="37">
        <f t="shared" ca="1" si="259"/>
        <v>1960</v>
      </c>
      <c r="K873" s="124">
        <f t="shared" ca="1" si="260"/>
        <v>0.49000000000000199</v>
      </c>
      <c r="L873" s="343">
        <f t="shared" ca="1" si="251"/>
        <v>-0.53156244212846326</v>
      </c>
      <c r="M873" s="345">
        <f t="shared" ca="1" si="261"/>
        <v>0.6751609562223474</v>
      </c>
      <c r="N873" s="344">
        <f t="shared" ca="1" si="252"/>
        <v>-0.78731217679211662</v>
      </c>
      <c r="O873" s="4"/>
      <c r="P873" s="4"/>
      <c r="Q873" s="3"/>
      <c r="S873" s="4"/>
      <c r="T873" s="4" t="b">
        <f t="shared" ca="1" si="253"/>
        <v>0</v>
      </c>
      <c r="U873" t="b">
        <f t="shared" ca="1" si="254"/>
        <v>0</v>
      </c>
      <c r="W873" s="317" t="b">
        <f t="shared" ca="1" si="255"/>
        <v>0</v>
      </c>
      <c r="X873" s="317" t="b">
        <f t="shared" ca="1" si="262"/>
        <v>0</v>
      </c>
      <c r="Y873" s="317" t="b">
        <f t="shared" ca="1" si="256"/>
        <v>0</v>
      </c>
      <c r="Z873" t="b">
        <f t="shared" ca="1" si="257"/>
        <v>0</v>
      </c>
      <c r="AA873" s="37" t="b">
        <f t="shared" ca="1" si="263"/>
        <v>1</v>
      </c>
      <c r="AB873" t="b">
        <f t="shared" ca="1" si="258"/>
        <v>0</v>
      </c>
      <c r="AD873" t="b">
        <f t="shared" ca="1" si="264"/>
        <v>0</v>
      </c>
      <c r="AE873" s="37" t="b">
        <f t="shared" ca="1" si="265"/>
        <v>1</v>
      </c>
      <c r="AF873" t="b">
        <f t="shared" ca="1" si="266"/>
        <v>0</v>
      </c>
      <c r="AG873" s="317" t="b">
        <f t="shared" ca="1" si="267"/>
        <v>0</v>
      </c>
      <c r="AH873" s="317" t="b">
        <f t="shared" ca="1" si="268"/>
        <v>0</v>
      </c>
      <c r="AI873" s="317" t="b">
        <f t="shared" ca="1" si="269"/>
        <v>0</v>
      </c>
    </row>
    <row r="874" spans="1:35" x14ac:dyDescent="0.25">
      <c r="A874">
        <v>842</v>
      </c>
      <c r="B874" s="169">
        <f ca="1">OFFSET(InputPriceData!B$15,CalculationsAndCharts!$A874+$A$11,0,1,1)</f>
        <v>40620</v>
      </c>
      <c r="C874" s="3">
        <f ca="1">OFFSET(InputPriceData!G$15,CalculationsAndCharts!$A874+$A$11,IF($C$7,8,0),1,1)</f>
        <v>4819600</v>
      </c>
      <c r="D874" s="4">
        <f ca="1">OFFSET(InputPriceData!C$15,CalculationsAndCharts!$A874+$A$11,IF($C$7,8,0),1,1)</f>
        <v>50.65</v>
      </c>
      <c r="E874" s="4">
        <f ca="1">OFFSET(InputPriceData!D$15,CalculationsAndCharts!$A874+$A$11,IF($C$7,8,0),1,1)</f>
        <v>50.69</v>
      </c>
      <c r="F874" s="4">
        <f ca="1">OFFSET(InputPriceData!E$15,CalculationsAndCharts!$A874+$A$11,IF($C$7,8,0),1,1)</f>
        <v>49.16</v>
      </c>
      <c r="G874" s="4">
        <f ca="1">OFFSET(InputPriceData!F$15,CalculationsAndCharts!$A874+$A$11,IF($C$7,8,0),1,1)</f>
        <v>49.73</v>
      </c>
      <c r="H874" s="133"/>
      <c r="I874" s="133"/>
      <c r="J874" s="37">
        <f t="shared" ca="1" si="259"/>
        <v>1959</v>
      </c>
      <c r="K874" s="124">
        <f t="shared" ca="1" si="260"/>
        <v>-4.0000000000006253E-2</v>
      </c>
      <c r="L874" s="343">
        <f t="shared" ca="1" si="251"/>
        <v>-0.4799171536544462</v>
      </c>
      <c r="M874" s="345">
        <f t="shared" ca="1" si="261"/>
        <v>0.68129258952810035</v>
      </c>
      <c r="N874" s="344">
        <f t="shared" ca="1" si="252"/>
        <v>-0.70442150851348972</v>
      </c>
      <c r="O874" s="4"/>
      <c r="P874" s="4"/>
      <c r="Q874" s="3"/>
      <c r="S874" s="4"/>
      <c r="T874" s="4" t="b">
        <f t="shared" ca="1" si="253"/>
        <v>0</v>
      </c>
      <c r="U874" t="b">
        <f t="shared" ca="1" si="254"/>
        <v>0</v>
      </c>
      <c r="W874" s="317" t="b">
        <f t="shared" ca="1" si="255"/>
        <v>0</v>
      </c>
      <c r="X874" s="317" t="b">
        <f t="shared" ca="1" si="262"/>
        <v>0</v>
      </c>
      <c r="Y874" s="317" t="b">
        <f t="shared" ca="1" si="256"/>
        <v>0</v>
      </c>
      <c r="Z874" t="b">
        <f t="shared" ca="1" si="257"/>
        <v>0</v>
      </c>
      <c r="AA874" s="37" t="b">
        <f t="shared" ca="1" si="263"/>
        <v>1</v>
      </c>
      <c r="AB874" t="b">
        <f t="shared" ca="1" si="258"/>
        <v>0</v>
      </c>
      <c r="AD874" t="b">
        <f t="shared" ca="1" si="264"/>
        <v>0</v>
      </c>
      <c r="AE874" s="37" t="b">
        <f t="shared" ca="1" si="265"/>
        <v>1</v>
      </c>
      <c r="AF874" t="b">
        <f t="shared" ca="1" si="266"/>
        <v>0</v>
      </c>
      <c r="AG874" s="317" t="b">
        <f t="shared" ca="1" si="267"/>
        <v>0</v>
      </c>
      <c r="AH874" s="317" t="b">
        <f t="shared" ca="1" si="268"/>
        <v>0</v>
      </c>
      <c r="AI874" s="317" t="b">
        <f t="shared" ca="1" si="269"/>
        <v>0</v>
      </c>
    </row>
    <row r="875" spans="1:35" x14ac:dyDescent="0.25">
      <c r="A875">
        <v>843</v>
      </c>
      <c r="B875" s="169">
        <f ca="1">OFFSET(InputPriceData!B$15,CalculationsAndCharts!$A875+$A$11,0,1,1)</f>
        <v>40619</v>
      </c>
      <c r="C875" s="3">
        <f ca="1">OFFSET(InputPriceData!G$15,CalculationsAndCharts!$A875+$A$11,IF($C$7,8,0),1,1)</f>
        <v>2419300</v>
      </c>
      <c r="D875" s="4">
        <f ca="1">OFFSET(InputPriceData!C$15,CalculationsAndCharts!$A875+$A$11,IF($C$7,8,0),1,1)</f>
        <v>50.19</v>
      </c>
      <c r="E875" s="4">
        <f ca="1">OFFSET(InputPriceData!D$15,CalculationsAndCharts!$A875+$A$11,IF($C$7,8,0),1,1)</f>
        <v>50.46</v>
      </c>
      <c r="F875" s="4">
        <f ca="1">OFFSET(InputPriceData!E$15,CalculationsAndCharts!$A875+$A$11,IF($C$7,8,0),1,1)</f>
        <v>49.66</v>
      </c>
      <c r="G875" s="4">
        <f ca="1">OFFSET(InputPriceData!F$15,CalculationsAndCharts!$A875+$A$11,IF($C$7,8,0),1,1)</f>
        <v>49.93</v>
      </c>
      <c r="H875" s="133"/>
      <c r="I875" s="133"/>
      <c r="J875" s="37">
        <f t="shared" ca="1" si="259"/>
        <v>1958</v>
      </c>
      <c r="K875" s="124">
        <f t="shared" ca="1" si="260"/>
        <v>-1.1199999999999974</v>
      </c>
      <c r="L875" s="343">
        <f t="shared" ca="1" si="251"/>
        <v>-0.31253781451109575</v>
      </c>
      <c r="M875" s="345">
        <f t="shared" ca="1" si="261"/>
        <v>0.68747990870645848</v>
      </c>
      <c r="N875" s="344">
        <f t="shared" ca="1" si="252"/>
        <v>-0.45461374296618717</v>
      </c>
      <c r="O875" s="4"/>
      <c r="P875" s="4"/>
      <c r="Q875" s="3"/>
      <c r="S875" s="4"/>
      <c r="T875" s="4" t="b">
        <f t="shared" ca="1" si="253"/>
        <v>0</v>
      </c>
      <c r="U875" t="b">
        <f t="shared" ca="1" si="254"/>
        <v>0</v>
      </c>
      <c r="W875" s="317" t="b">
        <f t="shared" ca="1" si="255"/>
        <v>0</v>
      </c>
      <c r="X875" s="317" t="b">
        <f t="shared" ca="1" si="262"/>
        <v>0</v>
      </c>
      <c r="Y875" s="317" t="b">
        <f t="shared" ca="1" si="256"/>
        <v>1</v>
      </c>
      <c r="Z875" t="b">
        <f t="shared" ca="1" si="257"/>
        <v>1</v>
      </c>
      <c r="AA875" s="37" t="b">
        <f t="shared" ca="1" si="263"/>
        <v>1</v>
      </c>
      <c r="AB875" t="b">
        <f t="shared" ca="1" si="258"/>
        <v>0</v>
      </c>
      <c r="AD875" t="b">
        <f t="shared" ca="1" si="264"/>
        <v>1</v>
      </c>
      <c r="AE875" s="37" t="b">
        <f t="shared" ca="1" si="265"/>
        <v>1</v>
      </c>
      <c r="AF875" t="b">
        <f t="shared" ca="1" si="266"/>
        <v>0</v>
      </c>
      <c r="AG875" s="317" t="b">
        <f t="shared" ca="1" si="267"/>
        <v>0</v>
      </c>
      <c r="AH875" s="317" t="b">
        <f t="shared" ca="1" si="268"/>
        <v>0</v>
      </c>
      <c r="AI875" s="317" t="b">
        <f t="shared" ca="1" si="269"/>
        <v>1</v>
      </c>
    </row>
    <row r="876" spans="1:35" x14ac:dyDescent="0.25">
      <c r="A876">
        <v>844</v>
      </c>
      <c r="B876" s="169">
        <f ca="1">OFFSET(InputPriceData!B$15,CalculationsAndCharts!$A876+$A$11,0,1,1)</f>
        <v>40618</v>
      </c>
      <c r="C876" s="3">
        <f ca="1">OFFSET(InputPriceData!G$15,CalculationsAndCharts!$A876+$A$11,IF($C$7,8,0),1,1)</f>
        <v>3878500</v>
      </c>
      <c r="D876" s="4">
        <f ca="1">OFFSET(InputPriceData!C$15,CalculationsAndCharts!$A876+$A$11,IF($C$7,8,0),1,1)</f>
        <v>50.95</v>
      </c>
      <c r="E876" s="4">
        <f ca="1">OFFSET(InputPriceData!D$15,CalculationsAndCharts!$A876+$A$11,IF($C$7,8,0),1,1)</f>
        <v>50.95</v>
      </c>
      <c r="F876" s="4">
        <f ca="1">OFFSET(InputPriceData!E$15,CalculationsAndCharts!$A876+$A$11,IF($C$7,8,0),1,1)</f>
        <v>49.75</v>
      </c>
      <c r="G876" s="4">
        <f ca="1">OFFSET(InputPriceData!F$15,CalculationsAndCharts!$A876+$A$11,IF($C$7,8,0),1,1)</f>
        <v>49.77</v>
      </c>
      <c r="H876" s="133"/>
      <c r="I876" s="133"/>
      <c r="J876" s="37">
        <f t="shared" ca="1" si="259"/>
        <v>1957</v>
      </c>
      <c r="K876" s="124">
        <f t="shared" ca="1" si="260"/>
        <v>-1.769999999999996</v>
      </c>
      <c r="L876" s="343">
        <f t="shared" ca="1" si="251"/>
        <v>-8.450042477721724E-2</v>
      </c>
      <c r="M876" s="345">
        <f t="shared" ca="1" si="261"/>
        <v>0.69372341948179461</v>
      </c>
      <c r="N876" s="344">
        <f t="shared" ca="1" si="252"/>
        <v>-0.12180708104151698</v>
      </c>
      <c r="O876" s="4"/>
      <c r="P876" s="4"/>
      <c r="Q876" s="3"/>
      <c r="S876" s="4"/>
      <c r="T876" s="4" t="b">
        <f t="shared" ca="1" si="253"/>
        <v>0</v>
      </c>
      <c r="U876" t="b">
        <f t="shared" ca="1" si="254"/>
        <v>1</v>
      </c>
      <c r="W876" s="317" t="b">
        <f t="shared" ca="1" si="255"/>
        <v>0</v>
      </c>
      <c r="X876" s="317" t="b">
        <f t="shared" ca="1" si="262"/>
        <v>1</v>
      </c>
      <c r="Y876" s="317" t="b">
        <f t="shared" ca="1" si="256"/>
        <v>0</v>
      </c>
      <c r="Z876" t="b">
        <f t="shared" ca="1" si="257"/>
        <v>0</v>
      </c>
      <c r="AA876" s="37" t="b">
        <f t="shared" ca="1" si="263"/>
        <v>0</v>
      </c>
      <c r="AB876" t="b">
        <f t="shared" ca="1" si="258"/>
        <v>0</v>
      </c>
      <c r="AD876" t="b">
        <f t="shared" ca="1" si="264"/>
        <v>0</v>
      </c>
      <c r="AE876" s="37" t="b">
        <f t="shared" ca="1" si="265"/>
        <v>0</v>
      </c>
      <c r="AF876" t="b">
        <f t="shared" ca="1" si="266"/>
        <v>0</v>
      </c>
      <c r="AG876" s="317" t="b">
        <f t="shared" ca="1" si="267"/>
        <v>0</v>
      </c>
      <c r="AH876" s="317" t="b">
        <f t="shared" ca="1" si="268"/>
        <v>1</v>
      </c>
      <c r="AI876" s="317" t="b">
        <f t="shared" ca="1" si="269"/>
        <v>0</v>
      </c>
    </row>
    <row r="877" spans="1:35" x14ac:dyDescent="0.25">
      <c r="A877">
        <v>845</v>
      </c>
      <c r="B877" s="169">
        <f ca="1">OFFSET(InputPriceData!B$15,CalculationsAndCharts!$A877+$A$11,0,1,1)</f>
        <v>40617</v>
      </c>
      <c r="C877" s="3">
        <f ca="1">OFFSET(InputPriceData!G$15,CalculationsAndCharts!$A877+$A$11,IF($C$7,8,0),1,1)</f>
        <v>5089200</v>
      </c>
      <c r="D877" s="4">
        <f ca="1">OFFSET(InputPriceData!C$15,CalculationsAndCharts!$A877+$A$11,IF($C$7,8,0),1,1)</f>
        <v>50.59</v>
      </c>
      <c r="E877" s="4">
        <f ca="1">OFFSET(InputPriceData!D$15,CalculationsAndCharts!$A877+$A$11,IF($C$7,8,0),1,1)</f>
        <v>51.35</v>
      </c>
      <c r="F877" s="4">
        <f ca="1">OFFSET(InputPriceData!E$15,CalculationsAndCharts!$A877+$A$11,IF($C$7,8,0),1,1)</f>
        <v>50.28</v>
      </c>
      <c r="G877" s="4">
        <f ca="1">OFFSET(InputPriceData!F$15,CalculationsAndCharts!$A877+$A$11,IF($C$7,8,0),1,1)</f>
        <v>51.05</v>
      </c>
      <c r="H877" s="133"/>
      <c r="I877" s="133"/>
      <c r="J877" s="37">
        <f t="shared" ca="1" si="259"/>
        <v>1956</v>
      </c>
      <c r="K877" s="124">
        <f t="shared" ca="1" si="260"/>
        <v>-1.0800000000000054</v>
      </c>
      <c r="L877" s="343">
        <f t="shared" ca="1" si="251"/>
        <v>0.10345058142079755</v>
      </c>
      <c r="M877" s="345">
        <f t="shared" ca="1" si="261"/>
        <v>0.70002363217133667</v>
      </c>
      <c r="N877" s="344">
        <f t="shared" ca="1" si="252"/>
        <v>0.14778155574535967</v>
      </c>
      <c r="O877" s="4"/>
      <c r="P877" s="4"/>
      <c r="Q877" s="3"/>
      <c r="S877" s="4"/>
      <c r="T877" s="4" t="b">
        <f t="shared" ca="1" si="253"/>
        <v>0</v>
      </c>
      <c r="U877" t="b">
        <f t="shared" ca="1" si="254"/>
        <v>0</v>
      </c>
      <c r="W877" s="317" t="b">
        <f t="shared" ca="1" si="255"/>
        <v>0</v>
      </c>
      <c r="X877" s="317" t="b">
        <f t="shared" ca="1" si="262"/>
        <v>1</v>
      </c>
      <c r="Y877" s="317" t="b">
        <f t="shared" ca="1" si="256"/>
        <v>0</v>
      </c>
      <c r="Z877" t="b">
        <f t="shared" ca="1" si="257"/>
        <v>0</v>
      </c>
      <c r="AA877" s="37" t="b">
        <f t="shared" ca="1" si="263"/>
        <v>0</v>
      </c>
      <c r="AB877" t="b">
        <f t="shared" ca="1" si="258"/>
        <v>0</v>
      </c>
      <c r="AD877" t="b">
        <f t="shared" ca="1" si="264"/>
        <v>0</v>
      </c>
      <c r="AE877" s="37" t="b">
        <f t="shared" ca="1" si="265"/>
        <v>0</v>
      </c>
      <c r="AF877" t="b">
        <f t="shared" ca="1" si="266"/>
        <v>0</v>
      </c>
      <c r="AG877" s="317" t="b">
        <f t="shared" ca="1" si="267"/>
        <v>0</v>
      </c>
      <c r="AH877" s="317" t="b">
        <f t="shared" ca="1" si="268"/>
        <v>1</v>
      </c>
      <c r="AI877" s="317" t="b">
        <f t="shared" ca="1" si="269"/>
        <v>0</v>
      </c>
    </row>
    <row r="878" spans="1:35" x14ac:dyDescent="0.25">
      <c r="A878">
        <v>846</v>
      </c>
      <c r="B878" s="169">
        <f ca="1">OFFSET(InputPriceData!B$15,CalculationsAndCharts!$A878+$A$11,0,1,1)</f>
        <v>40616</v>
      </c>
      <c r="C878" s="3">
        <f ca="1">OFFSET(InputPriceData!G$15,CalculationsAndCharts!$A878+$A$11,IF($C$7,8,0),1,1)</f>
        <v>2003700</v>
      </c>
      <c r="D878" s="4">
        <f ca="1">OFFSET(InputPriceData!C$15,CalculationsAndCharts!$A878+$A$11,IF($C$7,8,0),1,1)</f>
        <v>51.75</v>
      </c>
      <c r="E878" s="4">
        <f ca="1">OFFSET(InputPriceData!D$15,CalculationsAndCharts!$A878+$A$11,IF($C$7,8,0),1,1)</f>
        <v>51.89</v>
      </c>
      <c r="F878" s="4">
        <f ca="1">OFFSET(InputPriceData!E$15,CalculationsAndCharts!$A878+$A$11,IF($C$7,8,0),1,1)</f>
        <v>51.13</v>
      </c>
      <c r="G878" s="4">
        <f ca="1">OFFSET(InputPriceData!F$15,CalculationsAndCharts!$A878+$A$11,IF($C$7,8,0),1,1)</f>
        <v>51.54</v>
      </c>
      <c r="H878" s="133"/>
      <c r="I878" s="133"/>
      <c r="J878" s="37">
        <f t="shared" ca="1" si="259"/>
        <v>1955</v>
      </c>
      <c r="K878" s="124">
        <f t="shared" ca="1" si="260"/>
        <v>-0.35000000000000142</v>
      </c>
      <c r="L878" s="343">
        <f t="shared" ca="1" si="251"/>
        <v>0.20820330048416577</v>
      </c>
      <c r="M878" s="345">
        <f t="shared" ca="1" si="261"/>
        <v>0.70638106172687853</v>
      </c>
      <c r="N878" s="344">
        <f t="shared" ca="1" si="252"/>
        <v>0.29474643611647017</v>
      </c>
      <c r="O878" s="4"/>
      <c r="P878" s="4"/>
      <c r="Q878" s="3"/>
      <c r="S878" s="4"/>
      <c r="T878" s="4" t="b">
        <f t="shared" ca="1" si="253"/>
        <v>0</v>
      </c>
      <c r="U878" t="b">
        <f t="shared" ca="1" si="254"/>
        <v>0</v>
      </c>
      <c r="W878" s="317" t="b">
        <f t="shared" ca="1" si="255"/>
        <v>0</v>
      </c>
      <c r="X878" s="317" t="b">
        <f t="shared" ca="1" si="262"/>
        <v>1</v>
      </c>
      <c r="Y878" s="317" t="b">
        <f t="shared" ca="1" si="256"/>
        <v>0</v>
      </c>
      <c r="Z878" t="b">
        <f t="shared" ca="1" si="257"/>
        <v>0</v>
      </c>
      <c r="AA878" s="37" t="b">
        <f t="shared" ca="1" si="263"/>
        <v>0</v>
      </c>
      <c r="AB878" t="b">
        <f t="shared" ca="1" si="258"/>
        <v>0</v>
      </c>
      <c r="AD878" t="b">
        <f t="shared" ca="1" si="264"/>
        <v>0</v>
      </c>
      <c r="AE878" s="37" t="b">
        <f t="shared" ca="1" si="265"/>
        <v>0</v>
      </c>
      <c r="AF878" t="b">
        <f t="shared" ca="1" si="266"/>
        <v>0</v>
      </c>
      <c r="AG878" s="317" t="b">
        <f t="shared" ca="1" si="267"/>
        <v>0</v>
      </c>
      <c r="AH878" s="317" t="b">
        <f t="shared" ca="1" si="268"/>
        <v>1</v>
      </c>
      <c r="AI878" s="317" t="b">
        <f t="shared" ca="1" si="269"/>
        <v>0</v>
      </c>
    </row>
    <row r="879" spans="1:35" x14ac:dyDescent="0.25">
      <c r="A879">
        <v>847</v>
      </c>
      <c r="B879" s="169">
        <f ca="1">OFFSET(InputPriceData!B$15,CalculationsAndCharts!$A879+$A$11,0,1,1)</f>
        <v>40613</v>
      </c>
      <c r="C879" s="3">
        <f ca="1">OFFSET(InputPriceData!G$15,CalculationsAndCharts!$A879+$A$11,IF($C$7,8,0),1,1)</f>
        <v>1517000</v>
      </c>
      <c r="D879" s="4">
        <f ca="1">OFFSET(InputPriceData!C$15,CalculationsAndCharts!$A879+$A$11,IF($C$7,8,0),1,1)</f>
        <v>51.98</v>
      </c>
      <c r="E879" s="4">
        <f ca="1">OFFSET(InputPriceData!D$15,CalculationsAndCharts!$A879+$A$11,IF($C$7,8,0),1,1)</f>
        <v>52.34</v>
      </c>
      <c r="F879" s="4">
        <f ca="1">OFFSET(InputPriceData!E$15,CalculationsAndCharts!$A879+$A$11,IF($C$7,8,0),1,1)</f>
        <v>51.5</v>
      </c>
      <c r="G879" s="4">
        <f ca="1">OFFSET(InputPriceData!F$15,CalculationsAndCharts!$A879+$A$11,IF($C$7,8,0),1,1)</f>
        <v>52.13</v>
      </c>
      <c r="H879" s="133"/>
      <c r="I879" s="133"/>
      <c r="J879" s="37">
        <f t="shared" ca="1" si="259"/>
        <v>1954</v>
      </c>
      <c r="K879" s="124">
        <f t="shared" ca="1" si="260"/>
        <v>-0.37999999999999545</v>
      </c>
      <c r="L879" s="343">
        <f t="shared" ca="1" si="251"/>
        <v>0.25779722913314762</v>
      </c>
      <c r="M879" s="345">
        <f t="shared" ca="1" si="261"/>
        <v>0.71279622777687035</v>
      </c>
      <c r="N879" s="344">
        <f t="shared" ca="1" si="252"/>
        <v>0.36167030504242087</v>
      </c>
      <c r="O879" s="4"/>
      <c r="P879" s="4"/>
      <c r="Q879" s="3"/>
      <c r="S879" s="4"/>
      <c r="T879" s="4" t="b">
        <f t="shared" ca="1" si="253"/>
        <v>0</v>
      </c>
      <c r="U879" t="b">
        <f t="shared" ca="1" si="254"/>
        <v>0</v>
      </c>
      <c r="W879" s="317" t="b">
        <f t="shared" ca="1" si="255"/>
        <v>0</v>
      </c>
      <c r="X879" s="317" t="b">
        <f t="shared" ca="1" si="262"/>
        <v>1</v>
      </c>
      <c r="Y879" s="317" t="b">
        <f t="shared" ca="1" si="256"/>
        <v>0</v>
      </c>
      <c r="Z879" t="b">
        <f t="shared" ca="1" si="257"/>
        <v>0</v>
      </c>
      <c r="AA879" s="37" t="b">
        <f t="shared" ca="1" si="263"/>
        <v>0</v>
      </c>
      <c r="AB879" t="b">
        <f t="shared" ca="1" si="258"/>
        <v>0</v>
      </c>
      <c r="AD879" t="b">
        <f t="shared" ca="1" si="264"/>
        <v>0</v>
      </c>
      <c r="AE879" s="37" t="b">
        <f t="shared" ca="1" si="265"/>
        <v>0</v>
      </c>
      <c r="AF879" t="b">
        <f t="shared" ca="1" si="266"/>
        <v>0</v>
      </c>
      <c r="AG879" s="317" t="b">
        <f t="shared" ca="1" si="267"/>
        <v>0</v>
      </c>
      <c r="AH879" s="317" t="b">
        <f t="shared" ca="1" si="268"/>
        <v>1</v>
      </c>
      <c r="AI879" s="317" t="b">
        <f t="shared" ca="1" si="269"/>
        <v>0</v>
      </c>
    </row>
    <row r="880" spans="1:35" x14ac:dyDescent="0.25">
      <c r="A880">
        <v>848</v>
      </c>
      <c r="B880" s="169">
        <f ca="1">OFFSET(InputPriceData!B$15,CalculationsAndCharts!$A880+$A$11,0,1,1)</f>
        <v>40612</v>
      </c>
      <c r="C880" s="3">
        <f ca="1">OFFSET(InputPriceData!G$15,CalculationsAndCharts!$A880+$A$11,IF($C$7,8,0),1,1)</f>
        <v>2615600</v>
      </c>
      <c r="D880" s="4">
        <f ca="1">OFFSET(InputPriceData!C$15,CalculationsAndCharts!$A880+$A$11,IF($C$7,8,0),1,1)</f>
        <v>52.13</v>
      </c>
      <c r="E880" s="4">
        <f ca="1">OFFSET(InputPriceData!D$15,CalculationsAndCharts!$A880+$A$11,IF($C$7,8,0),1,1)</f>
        <v>52.48</v>
      </c>
      <c r="F880" s="4">
        <f ca="1">OFFSET(InputPriceData!E$15,CalculationsAndCharts!$A880+$A$11,IF($C$7,8,0),1,1)</f>
        <v>51.59</v>
      </c>
      <c r="G880" s="4">
        <f ca="1">OFFSET(InputPriceData!F$15,CalculationsAndCharts!$A880+$A$11,IF($C$7,8,0),1,1)</f>
        <v>51.89</v>
      </c>
      <c r="H880" s="133"/>
      <c r="I880" s="133"/>
      <c r="J880" s="37">
        <f t="shared" ca="1" si="259"/>
        <v>1953</v>
      </c>
      <c r="K880" s="124">
        <f t="shared" ca="1" si="260"/>
        <v>-0.32000000000000028</v>
      </c>
      <c r="L880" s="343">
        <f t="shared" ca="1" si="251"/>
        <v>0.25839532907425133</v>
      </c>
      <c r="M880" s="345">
        <f t="shared" ca="1" si="261"/>
        <v>0.71926965466889037</v>
      </c>
      <c r="N880" s="344">
        <f t="shared" ca="1" si="252"/>
        <v>0.35924681014549603</v>
      </c>
      <c r="O880" s="4"/>
      <c r="P880" s="4"/>
      <c r="Q880" s="3"/>
      <c r="S880" s="4"/>
      <c r="T880" s="4" t="b">
        <f t="shared" ca="1" si="253"/>
        <v>0</v>
      </c>
      <c r="U880" t="b">
        <f t="shared" ca="1" si="254"/>
        <v>0</v>
      </c>
      <c r="W880" s="317" t="b">
        <f t="shared" ca="1" si="255"/>
        <v>0</v>
      </c>
      <c r="X880" s="317" t="b">
        <f t="shared" ca="1" si="262"/>
        <v>1</v>
      </c>
      <c r="Y880" s="317" t="b">
        <f t="shared" ca="1" si="256"/>
        <v>0</v>
      </c>
      <c r="Z880" t="b">
        <f t="shared" ca="1" si="257"/>
        <v>0</v>
      </c>
      <c r="AA880" s="37" t="b">
        <f t="shared" ca="1" si="263"/>
        <v>0</v>
      </c>
      <c r="AB880" t="b">
        <f t="shared" ca="1" si="258"/>
        <v>0</v>
      </c>
      <c r="AD880" t="b">
        <f t="shared" ca="1" si="264"/>
        <v>0</v>
      </c>
      <c r="AE880" s="37" t="b">
        <f t="shared" ca="1" si="265"/>
        <v>0</v>
      </c>
      <c r="AF880" t="b">
        <f t="shared" ca="1" si="266"/>
        <v>0</v>
      </c>
      <c r="AG880" s="317" t="b">
        <f t="shared" ca="1" si="267"/>
        <v>0</v>
      </c>
      <c r="AH880" s="317" t="b">
        <f t="shared" ca="1" si="268"/>
        <v>1</v>
      </c>
      <c r="AI880" s="317" t="b">
        <f t="shared" ca="1" si="269"/>
        <v>0</v>
      </c>
    </row>
    <row r="881" spans="1:35" x14ac:dyDescent="0.25">
      <c r="A881">
        <v>849</v>
      </c>
      <c r="B881" s="169">
        <f ca="1">OFFSET(InputPriceData!B$15,CalculationsAndCharts!$A881+$A$11,0,1,1)</f>
        <v>40611</v>
      </c>
      <c r="C881" s="3">
        <f ca="1">OFFSET(InputPriceData!G$15,CalculationsAndCharts!$A881+$A$11,IF($C$7,8,0),1,1)</f>
        <v>2915200</v>
      </c>
      <c r="D881" s="4">
        <f ca="1">OFFSET(InputPriceData!C$15,CalculationsAndCharts!$A881+$A$11,IF($C$7,8,0),1,1)</f>
        <v>52.15</v>
      </c>
      <c r="E881" s="4">
        <f ca="1">OFFSET(InputPriceData!D$15,CalculationsAndCharts!$A881+$A$11,IF($C$7,8,0),1,1)</f>
        <v>53.12</v>
      </c>
      <c r="F881" s="4">
        <f ca="1">OFFSET(InputPriceData!E$15,CalculationsAndCharts!$A881+$A$11,IF($C$7,8,0),1,1)</f>
        <v>52.02</v>
      </c>
      <c r="G881" s="4">
        <f ca="1">OFFSET(InputPriceData!F$15,CalculationsAndCharts!$A881+$A$11,IF($C$7,8,0),1,1)</f>
        <v>52.51</v>
      </c>
      <c r="H881" s="133"/>
      <c r="I881" s="133"/>
      <c r="J881" s="37">
        <f t="shared" ca="1" si="259"/>
        <v>1952</v>
      </c>
      <c r="K881" s="124">
        <f t="shared" ca="1" si="260"/>
        <v>1.4199999999999946</v>
      </c>
      <c r="L881" s="343">
        <f t="shared" ca="1" si="251"/>
        <v>0.18436987214553852</v>
      </c>
      <c r="M881" s="345">
        <f t="shared" ca="1" si="261"/>
        <v>0.72580187151250286</v>
      </c>
      <c r="N881" s="344">
        <f t="shared" ca="1" si="252"/>
        <v>0.25402231570625333</v>
      </c>
      <c r="O881" s="4"/>
      <c r="P881" s="4"/>
      <c r="Q881" s="3"/>
      <c r="S881" s="4"/>
      <c r="T881" s="4" t="b">
        <f t="shared" ca="1" si="253"/>
        <v>0</v>
      </c>
      <c r="U881" t="b">
        <f t="shared" ca="1" si="254"/>
        <v>0</v>
      </c>
      <c r="W881" s="317" t="b">
        <f t="shared" ca="1" si="255"/>
        <v>0</v>
      </c>
      <c r="X881" s="317" t="b">
        <f t="shared" ca="1" si="262"/>
        <v>1</v>
      </c>
      <c r="Y881" s="317" t="b">
        <f t="shared" ca="1" si="256"/>
        <v>0</v>
      </c>
      <c r="Z881" t="b">
        <f t="shared" ca="1" si="257"/>
        <v>0</v>
      </c>
      <c r="AA881" s="37" t="b">
        <f t="shared" ca="1" si="263"/>
        <v>0</v>
      </c>
      <c r="AB881" t="b">
        <f t="shared" ca="1" si="258"/>
        <v>0</v>
      </c>
      <c r="AD881" t="b">
        <f t="shared" ca="1" si="264"/>
        <v>0</v>
      </c>
      <c r="AE881" s="37" t="b">
        <f t="shared" ca="1" si="265"/>
        <v>0</v>
      </c>
      <c r="AF881" t="b">
        <f t="shared" ca="1" si="266"/>
        <v>0</v>
      </c>
      <c r="AG881" s="317" t="b">
        <f t="shared" ca="1" si="267"/>
        <v>0</v>
      </c>
      <c r="AH881" s="317" t="b">
        <f t="shared" ca="1" si="268"/>
        <v>1</v>
      </c>
      <c r="AI881" s="317" t="b">
        <f t="shared" ca="1" si="269"/>
        <v>0</v>
      </c>
    </row>
    <row r="882" spans="1:35" x14ac:dyDescent="0.25">
      <c r="A882">
        <v>850</v>
      </c>
      <c r="B882" s="169">
        <f ca="1">OFFSET(InputPriceData!B$15,CalculationsAndCharts!$A882+$A$11,0,1,1)</f>
        <v>40610</v>
      </c>
      <c r="C882" s="3">
        <f ca="1">OFFSET(InputPriceData!G$15,CalculationsAndCharts!$A882+$A$11,IF($C$7,8,0),1,1)</f>
        <v>2740700</v>
      </c>
      <c r="D882" s="4">
        <f ca="1">OFFSET(InputPriceData!C$15,CalculationsAndCharts!$A882+$A$11,IF($C$7,8,0),1,1)</f>
        <v>51.11</v>
      </c>
      <c r="E882" s="4">
        <f ca="1">OFFSET(InputPriceData!D$15,CalculationsAndCharts!$A882+$A$11,IF($C$7,8,0),1,1)</f>
        <v>52.63</v>
      </c>
      <c r="F882" s="4">
        <f ca="1">OFFSET(InputPriceData!E$15,CalculationsAndCharts!$A882+$A$11,IF($C$7,8,0),1,1)</f>
        <v>51.1</v>
      </c>
      <c r="G882" s="4">
        <f ca="1">OFFSET(InputPriceData!F$15,CalculationsAndCharts!$A882+$A$11,IF($C$7,8,0),1,1)</f>
        <v>52.21</v>
      </c>
      <c r="H882" s="133"/>
      <c r="I882" s="133"/>
      <c r="J882" s="37">
        <f t="shared" ca="1" si="259"/>
        <v>1951</v>
      </c>
      <c r="K882" s="124">
        <f t="shared" ca="1" si="260"/>
        <v>0.49000000000000199</v>
      </c>
      <c r="L882" s="343">
        <f t="shared" ca="1" si="251"/>
        <v>0.11399173250723474</v>
      </c>
      <c r="M882" s="345">
        <f t="shared" ca="1" si="261"/>
        <v>0.73239341222250542</v>
      </c>
      <c r="N882" s="344">
        <f t="shared" ca="1" si="252"/>
        <v>0.15564276057770354</v>
      </c>
      <c r="O882" s="4"/>
      <c r="P882" s="4"/>
      <c r="Q882" s="3"/>
      <c r="S882" s="4"/>
      <c r="T882" s="4" t="b">
        <f t="shared" ca="1" si="253"/>
        <v>0</v>
      </c>
      <c r="U882" t="b">
        <f t="shared" ca="1" si="254"/>
        <v>0</v>
      </c>
      <c r="W882" s="317" t="b">
        <f t="shared" ca="1" si="255"/>
        <v>0</v>
      </c>
      <c r="X882" s="317" t="b">
        <f t="shared" ca="1" si="262"/>
        <v>1</v>
      </c>
      <c r="Y882" s="317" t="b">
        <f t="shared" ca="1" si="256"/>
        <v>0</v>
      </c>
      <c r="Z882" t="b">
        <f t="shared" ca="1" si="257"/>
        <v>0</v>
      </c>
      <c r="AA882" s="37" t="b">
        <f t="shared" ca="1" si="263"/>
        <v>0</v>
      </c>
      <c r="AB882" t="b">
        <f t="shared" ca="1" si="258"/>
        <v>0</v>
      </c>
      <c r="AD882" t="b">
        <f t="shared" ca="1" si="264"/>
        <v>0</v>
      </c>
      <c r="AE882" s="37" t="b">
        <f t="shared" ca="1" si="265"/>
        <v>0</v>
      </c>
      <c r="AF882" t="b">
        <f t="shared" ca="1" si="266"/>
        <v>0</v>
      </c>
      <c r="AG882" s="317" t="b">
        <f t="shared" ca="1" si="267"/>
        <v>0</v>
      </c>
      <c r="AH882" s="317" t="b">
        <f t="shared" ca="1" si="268"/>
        <v>1</v>
      </c>
      <c r="AI882" s="317" t="b">
        <f t="shared" ca="1" si="269"/>
        <v>0</v>
      </c>
    </row>
    <row r="883" spans="1:35" x14ac:dyDescent="0.25">
      <c r="A883">
        <v>851</v>
      </c>
      <c r="B883" s="169">
        <f ca="1">OFFSET(InputPriceData!B$15,CalculationsAndCharts!$A883+$A$11,0,1,1)</f>
        <v>40609</v>
      </c>
      <c r="C883" s="3">
        <f ca="1">OFFSET(InputPriceData!G$15,CalculationsAndCharts!$A883+$A$11,IF($C$7,8,0),1,1)</f>
        <v>2159300</v>
      </c>
      <c r="D883" s="4">
        <f ca="1">OFFSET(InputPriceData!C$15,CalculationsAndCharts!$A883+$A$11,IF($C$7,8,0),1,1)</f>
        <v>51.92</v>
      </c>
      <c r="E883" s="4">
        <f ca="1">OFFSET(InputPriceData!D$15,CalculationsAndCharts!$A883+$A$11,IF($C$7,8,0),1,1)</f>
        <v>52.4</v>
      </c>
      <c r="F883" s="4">
        <f ca="1">OFFSET(InputPriceData!E$15,CalculationsAndCharts!$A883+$A$11,IF($C$7,8,0),1,1)</f>
        <v>50.99</v>
      </c>
      <c r="G883" s="4">
        <f ca="1">OFFSET(InputPriceData!F$15,CalculationsAndCharts!$A883+$A$11,IF($C$7,8,0),1,1)</f>
        <v>51.09</v>
      </c>
      <c r="H883" s="133"/>
      <c r="I883" s="133"/>
      <c r="J883" s="37">
        <f t="shared" ca="1" si="259"/>
        <v>1950</v>
      </c>
      <c r="K883" s="124">
        <f t="shared" ca="1" si="260"/>
        <v>-1</v>
      </c>
      <c r="L883" s="343">
        <f t="shared" ca="1" si="251"/>
        <v>0.10787028318421243</v>
      </c>
      <c r="M883" s="345">
        <f t="shared" ca="1" si="261"/>
        <v>0.73904481556256851</v>
      </c>
      <c r="N883" s="344">
        <f t="shared" ca="1" si="252"/>
        <v>0.1459590554087041</v>
      </c>
      <c r="O883" s="4"/>
      <c r="P883" s="4"/>
      <c r="Q883" s="3"/>
      <c r="S883" s="4"/>
      <c r="T883" s="4" t="b">
        <f t="shared" ca="1" si="253"/>
        <v>0</v>
      </c>
      <c r="U883" t="b">
        <f t="shared" ca="1" si="254"/>
        <v>0</v>
      </c>
      <c r="W883" s="317" t="b">
        <f t="shared" ca="1" si="255"/>
        <v>1</v>
      </c>
      <c r="X883" s="317" t="b">
        <f t="shared" ca="1" si="262"/>
        <v>1</v>
      </c>
      <c r="Y883" s="317" t="b">
        <f t="shared" ca="1" si="256"/>
        <v>0</v>
      </c>
      <c r="Z883" t="b">
        <f t="shared" ca="1" si="257"/>
        <v>0</v>
      </c>
      <c r="AA883" s="37" t="b">
        <f t="shared" ca="1" si="263"/>
        <v>0</v>
      </c>
      <c r="AB883" t="b">
        <f t="shared" ca="1" si="258"/>
        <v>1</v>
      </c>
      <c r="AD883" t="b">
        <f t="shared" ca="1" si="264"/>
        <v>0</v>
      </c>
      <c r="AE883" s="37" t="b">
        <f t="shared" ca="1" si="265"/>
        <v>0</v>
      </c>
      <c r="AF883" t="b">
        <f t="shared" ca="1" si="266"/>
        <v>1</v>
      </c>
      <c r="AG883" s="317" t="b">
        <f t="shared" ca="1" si="267"/>
        <v>1</v>
      </c>
      <c r="AH883" s="317" t="b">
        <f t="shared" ca="1" si="268"/>
        <v>1</v>
      </c>
      <c r="AI883" s="317" t="b">
        <f t="shared" ca="1" si="269"/>
        <v>0</v>
      </c>
    </row>
    <row r="884" spans="1:35" x14ac:dyDescent="0.25">
      <c r="A884">
        <v>852</v>
      </c>
      <c r="B884" s="169">
        <f ca="1">OFFSET(InputPriceData!B$15,CalculationsAndCharts!$A884+$A$11,0,1,1)</f>
        <v>40606</v>
      </c>
      <c r="C884" s="3">
        <f ca="1">OFFSET(InputPriceData!G$15,CalculationsAndCharts!$A884+$A$11,IF($C$7,8,0),1,1)</f>
        <v>2455900</v>
      </c>
      <c r="D884" s="4">
        <f ca="1">OFFSET(InputPriceData!C$15,CalculationsAndCharts!$A884+$A$11,IF($C$7,8,0),1,1)</f>
        <v>51.88</v>
      </c>
      <c r="E884" s="4">
        <f ca="1">OFFSET(InputPriceData!D$15,CalculationsAndCharts!$A884+$A$11,IF($C$7,8,0),1,1)</f>
        <v>51.95</v>
      </c>
      <c r="F884" s="4">
        <f ca="1">OFFSET(InputPriceData!E$15,CalculationsAndCharts!$A884+$A$11,IF($C$7,8,0),1,1)</f>
        <v>50.95</v>
      </c>
      <c r="G884" s="4">
        <f ca="1">OFFSET(InputPriceData!F$15,CalculationsAndCharts!$A884+$A$11,IF($C$7,8,0),1,1)</f>
        <v>51.72</v>
      </c>
      <c r="H884" s="133"/>
      <c r="I884" s="133"/>
      <c r="J884" s="37">
        <f t="shared" ca="1" si="259"/>
        <v>1949</v>
      </c>
      <c r="K884" s="124">
        <f t="shared" ca="1" si="260"/>
        <v>0.69999999999999574</v>
      </c>
      <c r="L884" s="343">
        <f t="shared" ca="1" si="251"/>
        <v>5.3617403423270357E-2</v>
      </c>
      <c r="M884" s="345">
        <f t="shared" ca="1" si="261"/>
        <v>0.74575662518927199</v>
      </c>
      <c r="N884" s="344">
        <f t="shared" ca="1" si="252"/>
        <v>7.189665047851547E-2</v>
      </c>
      <c r="O884" s="4"/>
      <c r="P884" s="4"/>
      <c r="Q884" s="3"/>
      <c r="S884" s="4"/>
      <c r="T884" s="4" t="b">
        <f t="shared" ca="1" si="253"/>
        <v>1</v>
      </c>
      <c r="U884" t="b">
        <f t="shared" ca="1" si="254"/>
        <v>0</v>
      </c>
      <c r="W884" s="317" t="b">
        <f t="shared" ca="1" si="255"/>
        <v>0</v>
      </c>
      <c r="X884" s="317" t="b">
        <f t="shared" ca="1" si="262"/>
        <v>0</v>
      </c>
      <c r="Y884" s="317" t="b">
        <f t="shared" ca="1" si="256"/>
        <v>0</v>
      </c>
      <c r="Z884" t="b">
        <f t="shared" ca="1" si="257"/>
        <v>0</v>
      </c>
      <c r="AA884" s="37" t="b">
        <f t="shared" ca="1" si="263"/>
        <v>1</v>
      </c>
      <c r="AB884" t="b">
        <f t="shared" ca="1" si="258"/>
        <v>0</v>
      </c>
      <c r="AD884" t="b">
        <f t="shared" ca="1" si="264"/>
        <v>0</v>
      </c>
      <c r="AE884" s="37" t="b">
        <f t="shared" ca="1" si="265"/>
        <v>1</v>
      </c>
      <c r="AF884" t="b">
        <f t="shared" ca="1" si="266"/>
        <v>0</v>
      </c>
      <c r="AG884" s="317" t="b">
        <f t="shared" ca="1" si="267"/>
        <v>0</v>
      </c>
      <c r="AH884" s="317" t="b">
        <f t="shared" ca="1" si="268"/>
        <v>0</v>
      </c>
      <c r="AI884" s="317" t="b">
        <f t="shared" ca="1" si="269"/>
        <v>0</v>
      </c>
    </row>
    <row r="885" spans="1:35" x14ac:dyDescent="0.25">
      <c r="A885">
        <v>853</v>
      </c>
      <c r="B885" s="169">
        <f ca="1">OFFSET(InputPriceData!B$15,CalculationsAndCharts!$A885+$A$11,0,1,1)</f>
        <v>40605</v>
      </c>
      <c r="C885" s="3">
        <f ca="1">OFFSET(InputPriceData!G$15,CalculationsAndCharts!$A885+$A$11,IF($C$7,8,0),1,1)</f>
        <v>2052500</v>
      </c>
      <c r="D885" s="4">
        <f ca="1">OFFSET(InputPriceData!C$15,CalculationsAndCharts!$A885+$A$11,IF($C$7,8,0),1,1)</f>
        <v>51.41</v>
      </c>
      <c r="E885" s="4">
        <f ca="1">OFFSET(InputPriceData!D$15,CalculationsAndCharts!$A885+$A$11,IF($C$7,8,0),1,1)</f>
        <v>52.39</v>
      </c>
      <c r="F885" s="4">
        <f ca="1">OFFSET(InputPriceData!E$15,CalculationsAndCharts!$A885+$A$11,IF($C$7,8,0),1,1)</f>
        <v>51.29</v>
      </c>
      <c r="G885" s="4">
        <f ca="1">OFFSET(InputPriceData!F$15,CalculationsAndCharts!$A885+$A$11,IF($C$7,8,0),1,1)</f>
        <v>52.09</v>
      </c>
      <c r="H885" s="133"/>
      <c r="I885" s="133"/>
      <c r="J885" s="37">
        <f t="shared" ca="1" si="259"/>
        <v>1948</v>
      </c>
      <c r="K885" s="124">
        <f t="shared" ca="1" si="260"/>
        <v>1.490000000000002</v>
      </c>
      <c r="L885" s="343">
        <f t="shared" ca="1" si="251"/>
        <v>-5.6064664182857937E-2</v>
      </c>
      <c r="M885" s="345">
        <f t="shared" ca="1" si="261"/>
        <v>0.75252938969654082</v>
      </c>
      <c r="N885" s="344">
        <f t="shared" ca="1" si="252"/>
        <v>-7.4501627378920229E-2</v>
      </c>
      <c r="O885" s="4"/>
      <c r="P885" s="4"/>
      <c r="Q885" s="3"/>
      <c r="S885" s="4"/>
      <c r="T885" s="4" t="b">
        <f t="shared" ca="1" si="253"/>
        <v>0</v>
      </c>
      <c r="U885" t="b">
        <f t="shared" ca="1" si="254"/>
        <v>0</v>
      </c>
      <c r="W885" s="317" t="b">
        <f t="shared" ca="1" si="255"/>
        <v>0</v>
      </c>
      <c r="X885" s="317" t="b">
        <f t="shared" ca="1" si="262"/>
        <v>0</v>
      </c>
      <c r="Y885" s="317" t="b">
        <f t="shared" ca="1" si="256"/>
        <v>0</v>
      </c>
      <c r="Z885" t="b">
        <f t="shared" ca="1" si="257"/>
        <v>0</v>
      </c>
      <c r="AA885" s="37" t="b">
        <f t="shared" ca="1" si="263"/>
        <v>1</v>
      </c>
      <c r="AB885" t="b">
        <f t="shared" ca="1" si="258"/>
        <v>0</v>
      </c>
      <c r="AD885" t="b">
        <f t="shared" ca="1" si="264"/>
        <v>0</v>
      </c>
      <c r="AE885" s="37" t="b">
        <f t="shared" ca="1" si="265"/>
        <v>1</v>
      </c>
      <c r="AF885" t="b">
        <f t="shared" ca="1" si="266"/>
        <v>0</v>
      </c>
      <c r="AG885" s="317" t="b">
        <f t="shared" ca="1" si="267"/>
        <v>0</v>
      </c>
      <c r="AH885" s="317" t="b">
        <f t="shared" ca="1" si="268"/>
        <v>0</v>
      </c>
      <c r="AI885" s="317" t="b">
        <f t="shared" ca="1" si="269"/>
        <v>0</v>
      </c>
    </row>
    <row r="886" spans="1:35" x14ac:dyDescent="0.25">
      <c r="A886">
        <v>854</v>
      </c>
      <c r="B886" s="169">
        <f ca="1">OFFSET(InputPriceData!B$15,CalculationsAndCharts!$A886+$A$11,0,1,1)</f>
        <v>40604</v>
      </c>
      <c r="C886" s="3">
        <f ca="1">OFFSET(InputPriceData!G$15,CalculationsAndCharts!$A886+$A$11,IF($C$7,8,0),1,1)</f>
        <v>2929100</v>
      </c>
      <c r="D886" s="4">
        <f ca="1">OFFSET(InputPriceData!C$15,CalculationsAndCharts!$A886+$A$11,IF($C$7,8,0),1,1)</f>
        <v>50.63</v>
      </c>
      <c r="E886" s="4">
        <f ca="1">OFFSET(InputPriceData!D$15,CalculationsAndCharts!$A886+$A$11,IF($C$7,8,0),1,1)</f>
        <v>51.31</v>
      </c>
      <c r="F886" s="4">
        <f ca="1">OFFSET(InputPriceData!E$15,CalculationsAndCharts!$A886+$A$11,IF($C$7,8,0),1,1)</f>
        <v>50.36</v>
      </c>
      <c r="G886" s="4">
        <f ca="1">OFFSET(InputPriceData!F$15,CalculationsAndCharts!$A886+$A$11,IF($C$7,8,0),1,1)</f>
        <v>51.02</v>
      </c>
      <c r="H886" s="133"/>
      <c r="I886" s="133"/>
      <c r="J886" s="37">
        <f t="shared" ca="1" si="259"/>
        <v>1947</v>
      </c>
      <c r="K886" s="124">
        <f t="shared" ca="1" si="260"/>
        <v>-0.18999999999999773</v>
      </c>
      <c r="L886" s="343">
        <f t="shared" ca="1" si="251"/>
        <v>-8.5270875487591019E-2</v>
      </c>
      <c r="M886" s="345">
        <f t="shared" ca="1" si="261"/>
        <v>0.75936366266048516</v>
      </c>
      <c r="N886" s="344">
        <f t="shared" ca="1" si="252"/>
        <v>-0.11229254134815772</v>
      </c>
      <c r="O886" s="4"/>
      <c r="P886" s="4"/>
      <c r="Q886" s="3"/>
      <c r="S886" s="4"/>
      <c r="T886" s="4" t="b">
        <f t="shared" ca="1" si="253"/>
        <v>0</v>
      </c>
      <c r="U886" t="b">
        <f t="shared" ca="1" si="254"/>
        <v>0</v>
      </c>
      <c r="W886" s="317" t="b">
        <f t="shared" ca="1" si="255"/>
        <v>0</v>
      </c>
      <c r="X886" s="317" t="b">
        <f t="shared" ca="1" si="262"/>
        <v>0</v>
      </c>
      <c r="Y886" s="317" t="b">
        <f t="shared" ca="1" si="256"/>
        <v>0</v>
      </c>
      <c r="Z886" t="b">
        <f t="shared" ca="1" si="257"/>
        <v>0</v>
      </c>
      <c r="AA886" s="37" t="b">
        <f t="shared" ca="1" si="263"/>
        <v>1</v>
      </c>
      <c r="AB886" t="b">
        <f t="shared" ca="1" si="258"/>
        <v>0</v>
      </c>
      <c r="AD886" t="b">
        <f t="shared" ca="1" si="264"/>
        <v>0</v>
      </c>
      <c r="AE886" s="37" t="b">
        <f t="shared" ca="1" si="265"/>
        <v>1</v>
      </c>
      <c r="AF886" t="b">
        <f t="shared" ca="1" si="266"/>
        <v>0</v>
      </c>
      <c r="AG886" s="317" t="b">
        <f t="shared" ca="1" si="267"/>
        <v>0</v>
      </c>
      <c r="AH886" s="317" t="b">
        <f t="shared" ca="1" si="268"/>
        <v>0</v>
      </c>
      <c r="AI886" s="317" t="b">
        <f t="shared" ca="1" si="269"/>
        <v>0</v>
      </c>
    </row>
    <row r="887" spans="1:35" x14ac:dyDescent="0.25">
      <c r="A887">
        <v>855</v>
      </c>
      <c r="B887" s="169">
        <f ca="1">OFFSET(InputPriceData!B$15,CalculationsAndCharts!$A887+$A$11,0,1,1)</f>
        <v>40603</v>
      </c>
      <c r="C887" s="3">
        <f ca="1">OFFSET(InputPriceData!G$15,CalculationsAndCharts!$A887+$A$11,IF($C$7,8,0),1,1)</f>
        <v>2099400</v>
      </c>
      <c r="D887" s="4">
        <f ca="1">OFFSET(InputPriceData!C$15,CalculationsAndCharts!$A887+$A$11,IF($C$7,8,0),1,1)</f>
        <v>51.42</v>
      </c>
      <c r="E887" s="4">
        <f ca="1">OFFSET(InputPriceData!D$15,CalculationsAndCharts!$A887+$A$11,IF($C$7,8,0),1,1)</f>
        <v>51.59</v>
      </c>
      <c r="F887" s="4">
        <f ca="1">OFFSET(InputPriceData!E$15,CalculationsAndCharts!$A887+$A$11,IF($C$7,8,0),1,1)</f>
        <v>50.51</v>
      </c>
      <c r="G887" s="4">
        <f ca="1">OFFSET(InputPriceData!F$15,CalculationsAndCharts!$A887+$A$11,IF($C$7,8,0),1,1)</f>
        <v>50.6</v>
      </c>
      <c r="H887" s="133"/>
      <c r="I887" s="133"/>
      <c r="J887" s="37">
        <f t="shared" ca="1" si="259"/>
        <v>1946</v>
      </c>
      <c r="K887" s="124">
        <f t="shared" ca="1" si="260"/>
        <v>-0.64000000000000057</v>
      </c>
      <c r="L887" s="343">
        <f t="shared" ca="1" si="251"/>
        <v>-4.0221474703284354E-2</v>
      </c>
      <c r="M887" s="345">
        <f t="shared" ca="1" si="261"/>
        <v>0.766260002684647</v>
      </c>
      <c r="N887" s="344">
        <f t="shared" ca="1" si="252"/>
        <v>-5.2490635766405037E-2</v>
      </c>
      <c r="O887" s="4"/>
      <c r="P887" s="4"/>
      <c r="Q887" s="3"/>
      <c r="S887" s="4"/>
      <c r="T887" s="4" t="b">
        <f t="shared" ca="1" si="253"/>
        <v>0</v>
      </c>
      <c r="U887" t="b">
        <f t="shared" ca="1" si="254"/>
        <v>0</v>
      </c>
      <c r="W887" s="317" t="b">
        <f t="shared" ca="1" si="255"/>
        <v>0</v>
      </c>
      <c r="X887" s="317" t="b">
        <f t="shared" ca="1" si="262"/>
        <v>0</v>
      </c>
      <c r="Y887" s="317" t="b">
        <f t="shared" ca="1" si="256"/>
        <v>1</v>
      </c>
      <c r="Z887" t="b">
        <f t="shared" ca="1" si="257"/>
        <v>1</v>
      </c>
      <c r="AA887" s="37" t="b">
        <f t="shared" ca="1" si="263"/>
        <v>1</v>
      </c>
      <c r="AB887" t="b">
        <f t="shared" ca="1" si="258"/>
        <v>0</v>
      </c>
      <c r="AD887" t="b">
        <f t="shared" ca="1" si="264"/>
        <v>1</v>
      </c>
      <c r="AE887" s="37" t="b">
        <f t="shared" ca="1" si="265"/>
        <v>1</v>
      </c>
      <c r="AF887" t="b">
        <f t="shared" ca="1" si="266"/>
        <v>0</v>
      </c>
      <c r="AG887" s="317" t="b">
        <f t="shared" ca="1" si="267"/>
        <v>0</v>
      </c>
      <c r="AH887" s="317" t="b">
        <f t="shared" ca="1" si="268"/>
        <v>0</v>
      </c>
      <c r="AI887" s="317" t="b">
        <f t="shared" ca="1" si="269"/>
        <v>1</v>
      </c>
    </row>
    <row r="888" spans="1:35" x14ac:dyDescent="0.25">
      <c r="A888">
        <v>856</v>
      </c>
      <c r="B888" s="169">
        <f ca="1">OFFSET(InputPriceData!B$15,CalculationsAndCharts!$A888+$A$11,0,1,1)</f>
        <v>40602</v>
      </c>
      <c r="C888" s="3">
        <f ca="1">OFFSET(InputPriceData!G$15,CalculationsAndCharts!$A888+$A$11,IF($C$7,8,0),1,1)</f>
        <v>2077100</v>
      </c>
      <c r="D888" s="4">
        <f ca="1">OFFSET(InputPriceData!C$15,CalculationsAndCharts!$A888+$A$11,IF($C$7,8,0),1,1)</f>
        <v>51.46</v>
      </c>
      <c r="E888" s="4">
        <f ca="1">OFFSET(InputPriceData!D$15,CalculationsAndCharts!$A888+$A$11,IF($C$7,8,0),1,1)</f>
        <v>51.6</v>
      </c>
      <c r="F888" s="4">
        <f ca="1">OFFSET(InputPriceData!E$15,CalculationsAndCharts!$A888+$A$11,IF($C$7,8,0),1,1)</f>
        <v>51</v>
      </c>
      <c r="G888" s="4">
        <f ca="1">OFFSET(InputPriceData!F$15,CalculationsAndCharts!$A888+$A$11,IF($C$7,8,0),1,1)</f>
        <v>51.21</v>
      </c>
      <c r="H888" s="133"/>
      <c r="I888" s="133"/>
      <c r="J888" s="37">
        <f t="shared" ca="1" si="259"/>
        <v>1945</v>
      </c>
      <c r="K888" s="124">
        <f t="shared" ca="1" si="260"/>
        <v>0.32000000000000028</v>
      </c>
      <c r="L888" s="343">
        <f t="shared" ca="1" si="251"/>
        <v>-1.6152107541051307E-2</v>
      </c>
      <c r="M888" s="345">
        <f t="shared" ca="1" si="261"/>
        <v>0.77321897344565793</v>
      </c>
      <c r="N888" s="344">
        <f t="shared" ca="1" si="252"/>
        <v>-2.088943507047358E-2</v>
      </c>
      <c r="O888" s="4"/>
      <c r="P888" s="4"/>
      <c r="Q888" s="3"/>
      <c r="S888" s="4"/>
      <c r="T888" s="4" t="b">
        <f t="shared" ca="1" si="253"/>
        <v>0</v>
      </c>
      <c r="U888" t="b">
        <f t="shared" ca="1" si="254"/>
        <v>1</v>
      </c>
      <c r="W888" s="317" t="b">
        <f t="shared" ca="1" si="255"/>
        <v>0</v>
      </c>
      <c r="X888" s="317" t="b">
        <f t="shared" ca="1" si="262"/>
        <v>1</v>
      </c>
      <c r="Y888" s="317" t="b">
        <f t="shared" ca="1" si="256"/>
        <v>0</v>
      </c>
      <c r="Z888" t="b">
        <f t="shared" ca="1" si="257"/>
        <v>0</v>
      </c>
      <c r="AA888" s="37" t="b">
        <f t="shared" ca="1" si="263"/>
        <v>0</v>
      </c>
      <c r="AB888" t="b">
        <f t="shared" ca="1" si="258"/>
        <v>0</v>
      </c>
      <c r="AD888" t="b">
        <f t="shared" ca="1" si="264"/>
        <v>0</v>
      </c>
      <c r="AE888" s="37" t="b">
        <f t="shared" ca="1" si="265"/>
        <v>0</v>
      </c>
      <c r="AF888" t="b">
        <f t="shared" ca="1" si="266"/>
        <v>0</v>
      </c>
      <c r="AG888" s="317" t="b">
        <f t="shared" ca="1" si="267"/>
        <v>0</v>
      </c>
      <c r="AH888" s="317" t="b">
        <f t="shared" ca="1" si="268"/>
        <v>1</v>
      </c>
      <c r="AI888" s="317" t="b">
        <f t="shared" ca="1" si="269"/>
        <v>0</v>
      </c>
    </row>
    <row r="889" spans="1:35" x14ac:dyDescent="0.25">
      <c r="A889">
        <v>857</v>
      </c>
      <c r="B889" s="169">
        <f ca="1">OFFSET(InputPriceData!B$15,CalculationsAndCharts!$A889+$A$11,0,1,1)</f>
        <v>40599</v>
      </c>
      <c r="C889" s="3">
        <f ca="1">OFFSET(InputPriceData!G$15,CalculationsAndCharts!$A889+$A$11,IF($C$7,8,0),1,1)</f>
        <v>2315300</v>
      </c>
      <c r="D889" s="4">
        <f ca="1">OFFSET(InputPriceData!C$15,CalculationsAndCharts!$A889+$A$11,IF($C$7,8,0),1,1)</f>
        <v>51.39</v>
      </c>
      <c r="E889" s="4">
        <f ca="1">OFFSET(InputPriceData!D$15,CalculationsAndCharts!$A889+$A$11,IF($C$7,8,0),1,1)</f>
        <v>51.74</v>
      </c>
      <c r="F889" s="4">
        <f ca="1">OFFSET(InputPriceData!E$15,CalculationsAndCharts!$A889+$A$11,IF($C$7,8,0),1,1)</f>
        <v>51</v>
      </c>
      <c r="G889" s="4">
        <f ca="1">OFFSET(InputPriceData!F$15,CalculationsAndCharts!$A889+$A$11,IF($C$7,8,0),1,1)</f>
        <v>51.24</v>
      </c>
      <c r="H889" s="133"/>
      <c r="I889" s="133"/>
      <c r="J889" s="37">
        <f t="shared" ca="1" si="259"/>
        <v>1944</v>
      </c>
      <c r="K889" s="124">
        <f t="shared" ca="1" si="260"/>
        <v>0.41000000000000369</v>
      </c>
      <c r="L889" s="343">
        <f t="shared" ca="1" si="251"/>
        <v>3.6557014825019246E-3</v>
      </c>
      <c r="M889" s="345">
        <f t="shared" ca="1" si="261"/>
        <v>0.78024114373931175</v>
      </c>
      <c r="N889" s="344">
        <f t="shared" ca="1" si="252"/>
        <v>4.6853482565427746E-3</v>
      </c>
      <c r="O889" s="4"/>
      <c r="P889" s="4"/>
      <c r="Q889" s="3"/>
      <c r="S889" s="4"/>
      <c r="T889" s="4" t="b">
        <f t="shared" ca="1" si="253"/>
        <v>0</v>
      </c>
      <c r="U889" t="b">
        <f t="shared" ca="1" si="254"/>
        <v>0</v>
      </c>
      <c r="W889" s="317" t="b">
        <f t="shared" ca="1" si="255"/>
        <v>0</v>
      </c>
      <c r="X889" s="317" t="b">
        <f t="shared" ca="1" si="262"/>
        <v>1</v>
      </c>
      <c r="Y889" s="317" t="b">
        <f t="shared" ca="1" si="256"/>
        <v>0</v>
      </c>
      <c r="Z889" t="b">
        <f t="shared" ca="1" si="257"/>
        <v>0</v>
      </c>
      <c r="AA889" s="37" t="b">
        <f t="shared" ca="1" si="263"/>
        <v>0</v>
      </c>
      <c r="AB889" t="b">
        <f t="shared" ca="1" si="258"/>
        <v>0</v>
      </c>
      <c r="AD889" t="b">
        <f t="shared" ca="1" si="264"/>
        <v>0</v>
      </c>
      <c r="AE889" s="37" t="b">
        <f t="shared" ca="1" si="265"/>
        <v>0</v>
      </c>
      <c r="AF889" t="b">
        <f t="shared" ca="1" si="266"/>
        <v>0</v>
      </c>
      <c r="AG889" s="317" t="b">
        <f t="shared" ca="1" si="267"/>
        <v>0</v>
      </c>
      <c r="AH889" s="317" t="b">
        <f t="shared" ca="1" si="268"/>
        <v>1</v>
      </c>
      <c r="AI889" s="317" t="b">
        <f t="shared" ca="1" si="269"/>
        <v>0</v>
      </c>
    </row>
    <row r="890" spans="1:35" x14ac:dyDescent="0.25">
      <c r="A890">
        <v>858</v>
      </c>
      <c r="B890" s="169">
        <f ca="1">OFFSET(InputPriceData!B$15,CalculationsAndCharts!$A890+$A$11,0,1,1)</f>
        <v>40598</v>
      </c>
      <c r="C890" s="3">
        <f ca="1">OFFSET(InputPriceData!G$15,CalculationsAndCharts!$A890+$A$11,IF($C$7,8,0),1,1)</f>
        <v>2972100</v>
      </c>
      <c r="D890" s="4">
        <f ca="1">OFFSET(InputPriceData!C$15,CalculationsAndCharts!$A890+$A$11,IF($C$7,8,0),1,1)</f>
        <v>50.71</v>
      </c>
      <c r="E890" s="4">
        <f ca="1">OFFSET(InputPriceData!D$15,CalculationsAndCharts!$A890+$A$11,IF($C$7,8,0),1,1)</f>
        <v>51.54</v>
      </c>
      <c r="F890" s="4">
        <f ca="1">OFFSET(InputPriceData!E$15,CalculationsAndCharts!$A890+$A$11,IF($C$7,8,0),1,1)</f>
        <v>50.65</v>
      </c>
      <c r="G890" s="4">
        <f ca="1">OFFSET(InputPriceData!F$15,CalculationsAndCharts!$A890+$A$11,IF($C$7,8,0),1,1)</f>
        <v>50.89</v>
      </c>
      <c r="H890" s="133"/>
      <c r="I890" s="133"/>
      <c r="J890" s="37">
        <f t="shared" ca="1" si="259"/>
        <v>1943</v>
      </c>
      <c r="K890" s="124">
        <f t="shared" ca="1" si="260"/>
        <v>-0.5</v>
      </c>
      <c r="L890" s="343">
        <f t="shared" ca="1" si="251"/>
        <v>7.9061365971873576E-2</v>
      </c>
      <c r="M890" s="345">
        <f t="shared" ca="1" si="261"/>
        <v>0.78732708752705527</v>
      </c>
      <c r="N890" s="344">
        <f t="shared" ca="1" si="252"/>
        <v>0.10041743415713072</v>
      </c>
      <c r="O890" s="4"/>
      <c r="P890" s="4"/>
      <c r="Q890" s="3"/>
      <c r="S890" s="4"/>
      <c r="T890" s="4" t="b">
        <f t="shared" ca="1" si="253"/>
        <v>0</v>
      </c>
      <c r="U890" t="b">
        <f t="shared" ca="1" si="254"/>
        <v>0</v>
      </c>
      <c r="W890" s="317" t="b">
        <f t="shared" ca="1" si="255"/>
        <v>0</v>
      </c>
      <c r="X890" s="317" t="b">
        <f t="shared" ca="1" si="262"/>
        <v>1</v>
      </c>
      <c r="Y890" s="317" t="b">
        <f t="shared" ca="1" si="256"/>
        <v>0</v>
      </c>
      <c r="Z890" t="b">
        <f t="shared" ca="1" si="257"/>
        <v>0</v>
      </c>
      <c r="AA890" s="37" t="b">
        <f t="shared" ca="1" si="263"/>
        <v>0</v>
      </c>
      <c r="AB890" t="b">
        <f t="shared" ca="1" si="258"/>
        <v>0</v>
      </c>
      <c r="AD890" t="b">
        <f t="shared" ca="1" si="264"/>
        <v>0</v>
      </c>
      <c r="AE890" s="37" t="b">
        <f t="shared" ca="1" si="265"/>
        <v>0</v>
      </c>
      <c r="AF890" t="b">
        <f t="shared" ca="1" si="266"/>
        <v>0</v>
      </c>
      <c r="AG890" s="317" t="b">
        <f t="shared" ca="1" si="267"/>
        <v>0</v>
      </c>
      <c r="AH890" s="317" t="b">
        <f t="shared" ca="1" si="268"/>
        <v>1</v>
      </c>
      <c r="AI890" s="317" t="b">
        <f t="shared" ca="1" si="269"/>
        <v>0</v>
      </c>
    </row>
    <row r="891" spans="1:35" x14ac:dyDescent="0.25">
      <c r="A891">
        <v>859</v>
      </c>
      <c r="B891" s="169">
        <f ca="1">OFFSET(InputPriceData!B$15,CalculationsAndCharts!$A891+$A$11,0,1,1)</f>
        <v>40597</v>
      </c>
      <c r="C891" s="3">
        <f ca="1">OFFSET(InputPriceData!G$15,CalculationsAndCharts!$A891+$A$11,IF($C$7,8,0),1,1)</f>
        <v>2409200</v>
      </c>
      <c r="D891" s="4">
        <f ca="1">OFFSET(InputPriceData!C$15,CalculationsAndCharts!$A891+$A$11,IF($C$7,8,0),1,1)</f>
        <v>51.27</v>
      </c>
      <c r="E891" s="4">
        <f ca="1">OFFSET(InputPriceData!D$15,CalculationsAndCharts!$A891+$A$11,IF($C$7,8,0),1,1)</f>
        <v>51.89</v>
      </c>
      <c r="F891" s="4">
        <f ca="1">OFFSET(InputPriceData!E$15,CalculationsAndCharts!$A891+$A$11,IF($C$7,8,0),1,1)</f>
        <v>50.55</v>
      </c>
      <c r="G891" s="4">
        <f ca="1">OFFSET(InputPriceData!F$15,CalculationsAndCharts!$A891+$A$11,IF($C$7,8,0),1,1)</f>
        <v>50.83</v>
      </c>
      <c r="H891" s="133"/>
      <c r="I891" s="133"/>
      <c r="J891" s="37">
        <f t="shared" ca="1" si="259"/>
        <v>1942</v>
      </c>
      <c r="K891" s="124">
        <f t="shared" ca="1" si="260"/>
        <v>-1.3299999999999983</v>
      </c>
      <c r="L891" s="343">
        <f t="shared" ca="1" si="251"/>
        <v>0.18135439068191761</v>
      </c>
      <c r="M891" s="345">
        <f t="shared" ca="1" si="261"/>
        <v>0.79447738398290135</v>
      </c>
      <c r="N891" s="344">
        <f t="shared" ca="1" si="252"/>
        <v>0.22826878944337664</v>
      </c>
      <c r="O891" s="4"/>
      <c r="P891" s="4"/>
      <c r="Q891" s="3"/>
      <c r="S891" s="4"/>
      <c r="T891" s="4" t="b">
        <f t="shared" ca="1" si="253"/>
        <v>0</v>
      </c>
      <c r="U891" t="b">
        <f t="shared" ca="1" si="254"/>
        <v>0</v>
      </c>
      <c r="W891" s="317" t="b">
        <f t="shared" ca="1" si="255"/>
        <v>0</v>
      </c>
      <c r="X891" s="317" t="b">
        <f t="shared" ca="1" si="262"/>
        <v>1</v>
      </c>
      <c r="Y891" s="317" t="b">
        <f t="shared" ca="1" si="256"/>
        <v>0</v>
      </c>
      <c r="Z891" t="b">
        <f t="shared" ca="1" si="257"/>
        <v>0</v>
      </c>
      <c r="AA891" s="37" t="b">
        <f t="shared" ca="1" si="263"/>
        <v>0</v>
      </c>
      <c r="AB891" t="b">
        <f t="shared" ca="1" si="258"/>
        <v>0</v>
      </c>
      <c r="AD891" t="b">
        <f t="shared" ca="1" si="264"/>
        <v>0</v>
      </c>
      <c r="AE891" s="37" t="b">
        <f t="shared" ca="1" si="265"/>
        <v>0</v>
      </c>
      <c r="AF891" t="b">
        <f t="shared" ca="1" si="266"/>
        <v>0</v>
      </c>
      <c r="AG891" s="317" t="b">
        <f t="shared" ca="1" si="267"/>
        <v>0</v>
      </c>
      <c r="AH891" s="317" t="b">
        <f t="shared" ca="1" si="268"/>
        <v>1</v>
      </c>
      <c r="AI891" s="317" t="b">
        <f t="shared" ca="1" si="269"/>
        <v>0</v>
      </c>
    </row>
    <row r="892" spans="1:35" x14ac:dyDescent="0.25">
      <c r="A892">
        <v>860</v>
      </c>
      <c r="B892" s="169">
        <f ca="1">OFFSET(InputPriceData!B$15,CalculationsAndCharts!$A892+$A$11,0,1,1)</f>
        <v>40596</v>
      </c>
      <c r="C892" s="3">
        <f ca="1">OFFSET(InputPriceData!G$15,CalculationsAndCharts!$A892+$A$11,IF($C$7,8,0),1,1)</f>
        <v>2840700</v>
      </c>
      <c r="D892" s="4">
        <f ca="1">OFFSET(InputPriceData!C$15,CalculationsAndCharts!$A892+$A$11,IF($C$7,8,0),1,1)</f>
        <v>51.31</v>
      </c>
      <c r="E892" s="4">
        <f ca="1">OFFSET(InputPriceData!D$15,CalculationsAndCharts!$A892+$A$11,IF($C$7,8,0),1,1)</f>
        <v>51.94</v>
      </c>
      <c r="F892" s="4">
        <f ca="1">OFFSET(InputPriceData!E$15,CalculationsAndCharts!$A892+$A$11,IF($C$7,8,0),1,1)</f>
        <v>51.09</v>
      </c>
      <c r="G892" s="4">
        <f ca="1">OFFSET(InputPriceData!F$15,CalculationsAndCharts!$A892+$A$11,IF($C$7,8,0),1,1)</f>
        <v>51.39</v>
      </c>
      <c r="H892" s="133"/>
      <c r="I892" s="133"/>
      <c r="J892" s="37">
        <f t="shared" ca="1" si="259"/>
        <v>1941</v>
      </c>
      <c r="K892" s="124">
        <f t="shared" ca="1" si="260"/>
        <v>-0.10999999999999943</v>
      </c>
      <c r="L892" s="343">
        <f t="shared" ca="1" si="251"/>
        <v>0.20577969710405497</v>
      </c>
      <c r="M892" s="345">
        <f t="shared" ca="1" si="261"/>
        <v>0.80169261754076826</v>
      </c>
      <c r="N892" s="344">
        <f t="shared" ca="1" si="252"/>
        <v>0.25668154178005825</v>
      </c>
      <c r="O892" s="4"/>
      <c r="P892" s="4"/>
      <c r="Q892" s="3"/>
      <c r="S892" s="4"/>
      <c r="T892" s="4" t="b">
        <f t="shared" ca="1" si="253"/>
        <v>0</v>
      </c>
      <c r="U892" t="b">
        <f t="shared" ca="1" si="254"/>
        <v>0</v>
      </c>
      <c r="W892" s="317" t="b">
        <f t="shared" ca="1" si="255"/>
        <v>0</v>
      </c>
      <c r="X892" s="317" t="b">
        <f t="shared" ca="1" si="262"/>
        <v>1</v>
      </c>
      <c r="Y892" s="317" t="b">
        <f t="shared" ca="1" si="256"/>
        <v>0</v>
      </c>
      <c r="Z892" t="b">
        <f t="shared" ca="1" si="257"/>
        <v>0</v>
      </c>
      <c r="AA892" s="37" t="b">
        <f t="shared" ca="1" si="263"/>
        <v>0</v>
      </c>
      <c r="AB892" t="b">
        <f t="shared" ca="1" si="258"/>
        <v>0</v>
      </c>
      <c r="AD892" t="b">
        <f t="shared" ca="1" si="264"/>
        <v>0</v>
      </c>
      <c r="AE892" s="37" t="b">
        <f t="shared" ca="1" si="265"/>
        <v>0</v>
      </c>
      <c r="AF892" t="b">
        <f t="shared" ca="1" si="266"/>
        <v>0</v>
      </c>
      <c r="AG892" s="317" t="b">
        <f t="shared" ca="1" si="267"/>
        <v>0</v>
      </c>
      <c r="AH892" s="317" t="b">
        <f t="shared" ca="1" si="268"/>
        <v>1</v>
      </c>
      <c r="AI892" s="317" t="b">
        <f t="shared" ca="1" si="269"/>
        <v>0</v>
      </c>
    </row>
    <row r="893" spans="1:35" x14ac:dyDescent="0.25">
      <c r="A893">
        <v>861</v>
      </c>
      <c r="B893" s="169">
        <f ca="1">OFFSET(InputPriceData!B$15,CalculationsAndCharts!$A893+$A$11,0,1,1)</f>
        <v>40592</v>
      </c>
      <c r="C893" s="3">
        <f ca="1">OFFSET(InputPriceData!G$15,CalculationsAndCharts!$A893+$A$11,IF($C$7,8,0),1,1)</f>
        <v>2633100</v>
      </c>
      <c r="D893" s="4">
        <f ca="1">OFFSET(InputPriceData!C$15,CalculationsAndCharts!$A893+$A$11,IF($C$7,8,0),1,1)</f>
        <v>52.13</v>
      </c>
      <c r="E893" s="4">
        <f ca="1">OFFSET(InputPriceData!D$15,CalculationsAndCharts!$A893+$A$11,IF($C$7,8,0),1,1)</f>
        <v>52.45</v>
      </c>
      <c r="F893" s="4">
        <f ca="1">OFFSET(InputPriceData!E$15,CalculationsAndCharts!$A893+$A$11,IF($C$7,8,0),1,1)</f>
        <v>51.93</v>
      </c>
      <c r="G893" s="4">
        <f ca="1">OFFSET(InputPriceData!F$15,CalculationsAndCharts!$A893+$A$11,IF($C$7,8,0),1,1)</f>
        <v>52.16</v>
      </c>
      <c r="H893" s="133"/>
      <c r="I893" s="133"/>
      <c r="J893" s="37">
        <f t="shared" ca="1" si="259"/>
        <v>1940</v>
      </c>
      <c r="K893" s="124">
        <f t="shared" ca="1" si="260"/>
        <v>1.2199999999999989</v>
      </c>
      <c r="L893" s="343">
        <f t="shared" ca="1" si="251"/>
        <v>0.12980368943570281</v>
      </c>
      <c r="M893" s="345">
        <f t="shared" ca="1" si="261"/>
        <v>0.80897337794224855</v>
      </c>
      <c r="N893" s="344">
        <f t="shared" ca="1" si="252"/>
        <v>0.16045483445435371</v>
      </c>
      <c r="O893" s="4"/>
      <c r="P893" s="4"/>
      <c r="Q893" s="3"/>
      <c r="S893" s="4"/>
      <c r="T893" s="4" t="b">
        <f t="shared" ca="1" si="253"/>
        <v>0</v>
      </c>
      <c r="U893" t="b">
        <f t="shared" ca="1" si="254"/>
        <v>0</v>
      </c>
      <c r="W893" s="317" t="b">
        <f t="shared" ca="1" si="255"/>
        <v>0</v>
      </c>
      <c r="X893" s="317" t="b">
        <f t="shared" ca="1" si="262"/>
        <v>1</v>
      </c>
      <c r="Y893" s="317" t="b">
        <f t="shared" ca="1" si="256"/>
        <v>0</v>
      </c>
      <c r="Z893" t="b">
        <f t="shared" ca="1" si="257"/>
        <v>0</v>
      </c>
      <c r="AA893" s="37" t="b">
        <f t="shared" ca="1" si="263"/>
        <v>0</v>
      </c>
      <c r="AB893" t="b">
        <f t="shared" ca="1" si="258"/>
        <v>0</v>
      </c>
      <c r="AD893" t="b">
        <f t="shared" ca="1" si="264"/>
        <v>0</v>
      </c>
      <c r="AE893" s="37" t="b">
        <f t="shared" ca="1" si="265"/>
        <v>0</v>
      </c>
      <c r="AF893" t="b">
        <f t="shared" ca="1" si="266"/>
        <v>0</v>
      </c>
      <c r="AG893" s="317" t="b">
        <f t="shared" ca="1" si="267"/>
        <v>0</v>
      </c>
      <c r="AH893" s="317" t="b">
        <f t="shared" ca="1" si="268"/>
        <v>1</v>
      </c>
      <c r="AI893" s="317" t="b">
        <f t="shared" ca="1" si="269"/>
        <v>0</v>
      </c>
    </row>
    <row r="894" spans="1:35" x14ac:dyDescent="0.25">
      <c r="A894">
        <v>862</v>
      </c>
      <c r="B894" s="169">
        <f ca="1">OFFSET(InputPriceData!B$15,CalculationsAndCharts!$A894+$A$11,0,1,1)</f>
        <v>40591</v>
      </c>
      <c r="C894" s="3">
        <f ca="1">OFFSET(InputPriceData!G$15,CalculationsAndCharts!$A894+$A$11,IF($C$7,8,0),1,1)</f>
        <v>2108200</v>
      </c>
      <c r="D894" s="4">
        <f ca="1">OFFSET(InputPriceData!C$15,CalculationsAndCharts!$A894+$A$11,IF($C$7,8,0),1,1)</f>
        <v>50.82</v>
      </c>
      <c r="E894" s="4">
        <f ca="1">OFFSET(InputPriceData!D$15,CalculationsAndCharts!$A894+$A$11,IF($C$7,8,0),1,1)</f>
        <v>52.04</v>
      </c>
      <c r="F894" s="4">
        <f ca="1">OFFSET(InputPriceData!E$15,CalculationsAndCharts!$A894+$A$11,IF($C$7,8,0),1,1)</f>
        <v>50.75</v>
      </c>
      <c r="G894" s="4">
        <f ca="1">OFFSET(InputPriceData!F$15,CalculationsAndCharts!$A894+$A$11,IF($C$7,8,0),1,1)</f>
        <v>51.5</v>
      </c>
      <c r="H894" s="133"/>
      <c r="I894" s="133"/>
      <c r="J894" s="37">
        <f t="shared" ca="1" si="259"/>
        <v>1939</v>
      </c>
      <c r="K894" s="124">
        <f t="shared" ca="1" si="260"/>
        <v>0.71000000000000085</v>
      </c>
      <c r="L894" s="343">
        <f t="shared" ca="1" si="251"/>
        <v>6.3723026535316696E-2</v>
      </c>
      <c r="M894" s="345">
        <f t="shared" ca="1" si="261"/>
        <v>0.81632026028481186</v>
      </c>
      <c r="N894" s="344">
        <f t="shared" ca="1" si="252"/>
        <v>7.8061307106458325E-2</v>
      </c>
      <c r="O894" s="4"/>
      <c r="P894" s="4"/>
      <c r="Q894" s="3"/>
      <c r="S894" s="4"/>
      <c r="T894" s="4" t="b">
        <f t="shared" ca="1" si="253"/>
        <v>0</v>
      </c>
      <c r="U894" t="b">
        <f t="shared" ca="1" si="254"/>
        <v>0</v>
      </c>
      <c r="W894" s="317" t="b">
        <f t="shared" ca="1" si="255"/>
        <v>0</v>
      </c>
      <c r="X894" s="317" t="b">
        <f t="shared" ca="1" si="262"/>
        <v>1</v>
      </c>
      <c r="Y894" s="317" t="b">
        <f t="shared" ca="1" si="256"/>
        <v>0</v>
      </c>
      <c r="Z894" t="b">
        <f t="shared" ca="1" si="257"/>
        <v>0</v>
      </c>
      <c r="AA894" s="37" t="b">
        <f t="shared" ca="1" si="263"/>
        <v>0</v>
      </c>
      <c r="AB894" t="b">
        <f t="shared" ca="1" si="258"/>
        <v>0</v>
      </c>
      <c r="AD894" t="b">
        <f t="shared" ca="1" si="264"/>
        <v>0</v>
      </c>
      <c r="AE894" s="37" t="b">
        <f t="shared" ca="1" si="265"/>
        <v>0</v>
      </c>
      <c r="AF894" t="b">
        <f t="shared" ca="1" si="266"/>
        <v>0</v>
      </c>
      <c r="AG894" s="317" t="b">
        <f t="shared" ca="1" si="267"/>
        <v>0</v>
      </c>
      <c r="AH894" s="317" t="b">
        <f t="shared" ca="1" si="268"/>
        <v>1</v>
      </c>
      <c r="AI894" s="317" t="b">
        <f t="shared" ca="1" si="269"/>
        <v>0</v>
      </c>
    </row>
    <row r="895" spans="1:35" x14ac:dyDescent="0.25">
      <c r="A895">
        <v>863</v>
      </c>
      <c r="B895" s="169">
        <f ca="1">OFFSET(InputPriceData!B$15,CalculationsAndCharts!$A895+$A$11,0,1,1)</f>
        <v>40590</v>
      </c>
      <c r="C895" s="3">
        <f ca="1">OFFSET(InputPriceData!G$15,CalculationsAndCharts!$A895+$A$11,IF($C$7,8,0),1,1)</f>
        <v>2373000</v>
      </c>
      <c r="D895" s="4">
        <f ca="1">OFFSET(InputPriceData!C$15,CalculationsAndCharts!$A895+$A$11,IF($C$7,8,0),1,1)</f>
        <v>50.68</v>
      </c>
      <c r="E895" s="4">
        <f ca="1">OFFSET(InputPriceData!D$15,CalculationsAndCharts!$A895+$A$11,IF($C$7,8,0),1,1)</f>
        <v>51.17</v>
      </c>
      <c r="F895" s="4">
        <f ca="1">OFFSET(InputPriceData!E$15,CalculationsAndCharts!$A895+$A$11,IF($C$7,8,0),1,1)</f>
        <v>50.45</v>
      </c>
      <c r="G895" s="4">
        <f ca="1">OFFSET(InputPriceData!F$15,CalculationsAndCharts!$A895+$A$11,IF($C$7,8,0),1,1)</f>
        <v>50.94</v>
      </c>
      <c r="H895" s="133"/>
      <c r="I895" s="133"/>
      <c r="J895" s="37">
        <f t="shared" ca="1" si="259"/>
        <v>1938</v>
      </c>
      <c r="K895" s="124">
        <f t="shared" ca="1" si="260"/>
        <v>7.9999999999998295E-2</v>
      </c>
      <c r="L895" s="343">
        <f t="shared" ca="1" si="251"/>
        <v>7.1728000797145072E-2</v>
      </c>
      <c r="M895" s="345">
        <f t="shared" ca="1" si="261"/>
        <v>0.82373386507044588</v>
      </c>
      <c r="N895" s="344">
        <f t="shared" ca="1" si="252"/>
        <v>8.7076668616763594E-2</v>
      </c>
      <c r="O895" s="4"/>
      <c r="P895" s="4"/>
      <c r="Q895" s="3"/>
      <c r="S895" s="4"/>
      <c r="T895" s="4" t="b">
        <f t="shared" ca="1" si="253"/>
        <v>0</v>
      </c>
      <c r="U895" t="b">
        <f t="shared" ca="1" si="254"/>
        <v>0</v>
      </c>
      <c r="W895" s="317" t="b">
        <f t="shared" ca="1" si="255"/>
        <v>0</v>
      </c>
      <c r="X895" s="317" t="b">
        <f t="shared" ca="1" si="262"/>
        <v>1</v>
      </c>
      <c r="Y895" s="317" t="b">
        <f t="shared" ca="1" si="256"/>
        <v>0</v>
      </c>
      <c r="Z895" t="b">
        <f t="shared" ca="1" si="257"/>
        <v>0</v>
      </c>
      <c r="AA895" s="37" t="b">
        <f t="shared" ca="1" si="263"/>
        <v>0</v>
      </c>
      <c r="AB895" t="b">
        <f t="shared" ca="1" si="258"/>
        <v>0</v>
      </c>
      <c r="AD895" t="b">
        <f t="shared" ca="1" si="264"/>
        <v>0</v>
      </c>
      <c r="AE895" s="37" t="b">
        <f t="shared" ca="1" si="265"/>
        <v>0</v>
      </c>
      <c r="AF895" t="b">
        <f t="shared" ca="1" si="266"/>
        <v>0</v>
      </c>
      <c r="AG895" s="317" t="b">
        <f t="shared" ca="1" si="267"/>
        <v>0</v>
      </c>
      <c r="AH895" s="317" t="b">
        <f t="shared" ca="1" si="268"/>
        <v>1</v>
      </c>
      <c r="AI895" s="317" t="b">
        <f t="shared" ca="1" si="269"/>
        <v>0</v>
      </c>
    </row>
    <row r="896" spans="1:35" x14ac:dyDescent="0.25">
      <c r="A896">
        <v>864</v>
      </c>
      <c r="B896" s="169">
        <f ca="1">OFFSET(InputPriceData!B$15,CalculationsAndCharts!$A896+$A$11,0,1,1)</f>
        <v>40589</v>
      </c>
      <c r="C896" s="3">
        <f ca="1">OFFSET(InputPriceData!G$15,CalculationsAndCharts!$A896+$A$11,IF($C$7,8,0),1,1)</f>
        <v>2033300</v>
      </c>
      <c r="D896" s="4">
        <f ca="1">OFFSET(InputPriceData!C$15,CalculationsAndCharts!$A896+$A$11,IF($C$7,8,0),1,1)</f>
        <v>50.62</v>
      </c>
      <c r="E896" s="4">
        <f ca="1">OFFSET(InputPriceData!D$15,CalculationsAndCharts!$A896+$A$11,IF($C$7,8,0),1,1)</f>
        <v>50.93</v>
      </c>
      <c r="F896" s="4">
        <f ca="1">OFFSET(InputPriceData!E$15,CalculationsAndCharts!$A896+$A$11,IF($C$7,8,0),1,1)</f>
        <v>50.28</v>
      </c>
      <c r="G896" s="4">
        <f ca="1">OFFSET(InputPriceData!F$15,CalculationsAndCharts!$A896+$A$11,IF($C$7,8,0),1,1)</f>
        <v>50.79</v>
      </c>
      <c r="H896" s="133"/>
      <c r="I896" s="133"/>
      <c r="J896" s="37">
        <f t="shared" ca="1" si="259"/>
        <v>1937</v>
      </c>
      <c r="K896" s="124">
        <f t="shared" ca="1" si="260"/>
        <v>-0.28999999999999915</v>
      </c>
      <c r="L896" s="343">
        <f t="shared" ca="1" si="251"/>
        <v>0.1240390605291356</v>
      </c>
      <c r="M896" s="345">
        <f t="shared" ca="1" si="261"/>
        <v>0.83121479825473854</v>
      </c>
      <c r="N896" s="344">
        <f t="shared" ca="1" si="252"/>
        <v>0.14922624186861735</v>
      </c>
      <c r="O896" s="4"/>
      <c r="P896" s="4"/>
      <c r="Q896" s="3"/>
      <c r="S896" s="4"/>
      <c r="T896" s="4" t="b">
        <f t="shared" ca="1" si="253"/>
        <v>0</v>
      </c>
      <c r="U896" t="b">
        <f t="shared" ca="1" si="254"/>
        <v>0</v>
      </c>
      <c r="W896" s="317" t="b">
        <f t="shared" ca="1" si="255"/>
        <v>0</v>
      </c>
      <c r="X896" s="317" t="b">
        <f t="shared" ca="1" si="262"/>
        <v>1</v>
      </c>
      <c r="Y896" s="317" t="b">
        <f t="shared" ca="1" si="256"/>
        <v>0</v>
      </c>
      <c r="Z896" t="b">
        <f t="shared" ca="1" si="257"/>
        <v>0</v>
      </c>
      <c r="AA896" s="37" t="b">
        <f t="shared" ca="1" si="263"/>
        <v>0</v>
      </c>
      <c r="AB896" t="b">
        <f t="shared" ca="1" si="258"/>
        <v>0</v>
      </c>
      <c r="AD896" t="b">
        <f t="shared" ca="1" si="264"/>
        <v>0</v>
      </c>
      <c r="AE896" s="37" t="b">
        <f t="shared" ca="1" si="265"/>
        <v>0</v>
      </c>
      <c r="AF896" t="b">
        <f t="shared" ca="1" si="266"/>
        <v>0</v>
      </c>
      <c r="AG896" s="317" t="b">
        <f t="shared" ca="1" si="267"/>
        <v>0</v>
      </c>
      <c r="AH896" s="317" t="b">
        <f t="shared" ca="1" si="268"/>
        <v>1</v>
      </c>
      <c r="AI896" s="317" t="b">
        <f t="shared" ca="1" si="269"/>
        <v>0</v>
      </c>
    </row>
    <row r="897" spans="1:35" x14ac:dyDescent="0.25">
      <c r="A897">
        <v>865</v>
      </c>
      <c r="B897" s="169">
        <f ca="1">OFFSET(InputPriceData!B$15,CalculationsAndCharts!$A897+$A$11,0,1,1)</f>
        <v>40588</v>
      </c>
      <c r="C897" s="3">
        <f ca="1">OFFSET(InputPriceData!G$15,CalculationsAndCharts!$A897+$A$11,IF($C$7,8,0),1,1)</f>
        <v>2179000</v>
      </c>
      <c r="D897" s="4">
        <f ca="1">OFFSET(InputPriceData!C$15,CalculationsAndCharts!$A897+$A$11,IF($C$7,8,0),1,1)</f>
        <v>51.08</v>
      </c>
      <c r="E897" s="4">
        <f ca="1">OFFSET(InputPriceData!D$15,CalculationsAndCharts!$A897+$A$11,IF($C$7,8,0),1,1)</f>
        <v>51.37</v>
      </c>
      <c r="F897" s="4">
        <f ca="1">OFFSET(InputPriceData!E$15,CalculationsAndCharts!$A897+$A$11,IF($C$7,8,0),1,1)</f>
        <v>50.25</v>
      </c>
      <c r="G897" s="4">
        <f ca="1">OFFSET(InputPriceData!F$15,CalculationsAndCharts!$A897+$A$11,IF($C$7,8,0),1,1)</f>
        <v>50.86</v>
      </c>
      <c r="H897" s="133"/>
      <c r="I897" s="133"/>
      <c r="J897" s="37">
        <f t="shared" ca="1" si="259"/>
        <v>1936</v>
      </c>
      <c r="K897" s="124">
        <f t="shared" ca="1" si="260"/>
        <v>-0.34000000000000341</v>
      </c>
      <c r="L897" s="343">
        <f t="shared" ca="1" si="251"/>
        <v>0.1773873507694953</v>
      </c>
      <c r="M897" s="345">
        <f t="shared" ca="1" si="261"/>
        <v>0.83876367129640617</v>
      </c>
      <c r="N897" s="344">
        <f t="shared" ca="1" si="252"/>
        <v>0.21148668789543859</v>
      </c>
      <c r="O897" s="4"/>
      <c r="P897" s="4"/>
      <c r="Q897" s="3"/>
      <c r="S897" s="4"/>
      <c r="T897" s="4" t="b">
        <f t="shared" ca="1" si="253"/>
        <v>0</v>
      </c>
      <c r="U897" t="b">
        <f t="shared" ca="1" si="254"/>
        <v>0</v>
      </c>
      <c r="W897" s="317" t="b">
        <f t="shared" ca="1" si="255"/>
        <v>0</v>
      </c>
      <c r="X897" s="317" t="b">
        <f t="shared" ca="1" si="262"/>
        <v>1</v>
      </c>
      <c r="Y897" s="317" t="b">
        <f t="shared" ca="1" si="256"/>
        <v>0</v>
      </c>
      <c r="Z897" t="b">
        <f t="shared" ca="1" si="257"/>
        <v>0</v>
      </c>
      <c r="AA897" s="37" t="b">
        <f t="shared" ca="1" si="263"/>
        <v>0</v>
      </c>
      <c r="AB897" t="b">
        <f t="shared" ca="1" si="258"/>
        <v>0</v>
      </c>
      <c r="AD897" t="b">
        <f t="shared" ca="1" si="264"/>
        <v>0</v>
      </c>
      <c r="AE897" s="37" t="b">
        <f t="shared" ca="1" si="265"/>
        <v>0</v>
      </c>
      <c r="AF897" t="b">
        <f t="shared" ca="1" si="266"/>
        <v>0</v>
      </c>
      <c r="AG897" s="317" t="b">
        <f t="shared" ca="1" si="267"/>
        <v>0</v>
      </c>
      <c r="AH897" s="317" t="b">
        <f t="shared" ca="1" si="268"/>
        <v>1</v>
      </c>
      <c r="AI897" s="317" t="b">
        <f t="shared" ca="1" si="269"/>
        <v>0</v>
      </c>
    </row>
    <row r="898" spans="1:35" x14ac:dyDescent="0.25">
      <c r="A898">
        <v>866</v>
      </c>
      <c r="B898" s="169">
        <f ca="1">OFFSET(InputPriceData!B$15,CalculationsAndCharts!$A898+$A$11,0,1,1)</f>
        <v>40585</v>
      </c>
      <c r="C898" s="3">
        <f ca="1">OFFSET(InputPriceData!G$15,CalculationsAndCharts!$A898+$A$11,IF($C$7,8,0),1,1)</f>
        <v>2303000</v>
      </c>
      <c r="D898" s="4">
        <f ca="1">OFFSET(InputPriceData!C$15,CalculationsAndCharts!$A898+$A$11,IF($C$7,8,0),1,1)</f>
        <v>51</v>
      </c>
      <c r="E898" s="4">
        <f ca="1">OFFSET(InputPriceData!D$15,CalculationsAndCharts!$A898+$A$11,IF($C$7,8,0),1,1)</f>
        <v>51.36</v>
      </c>
      <c r="F898" s="4">
        <f ca="1">OFFSET(InputPriceData!E$15,CalculationsAndCharts!$A898+$A$11,IF($C$7,8,0),1,1)</f>
        <v>50.79</v>
      </c>
      <c r="G898" s="4">
        <f ca="1">OFFSET(InputPriceData!F$15,CalculationsAndCharts!$A898+$A$11,IF($C$7,8,0),1,1)</f>
        <v>51.08</v>
      </c>
      <c r="H898" s="133"/>
      <c r="I898" s="133"/>
      <c r="J898" s="37">
        <f t="shared" ca="1" si="259"/>
        <v>1935</v>
      </c>
      <c r="K898" s="124">
        <f t="shared" ca="1" si="260"/>
        <v>-0.41000000000000369</v>
      </c>
      <c r="L898" s="343">
        <f t="shared" ca="1" si="251"/>
        <v>0.199906833841903</v>
      </c>
      <c r="M898" s="345">
        <f t="shared" ca="1" si="261"/>
        <v>0.84638110120727161</v>
      </c>
      <c r="N898" s="344">
        <f t="shared" ca="1" si="252"/>
        <v>0.23619009634874574</v>
      </c>
      <c r="O898" s="4"/>
      <c r="P898" s="4"/>
      <c r="Q898" s="3"/>
      <c r="S898" s="4"/>
      <c r="T898" s="4" t="b">
        <f t="shared" ca="1" si="253"/>
        <v>0</v>
      </c>
      <c r="U898" t="b">
        <f t="shared" ca="1" si="254"/>
        <v>0</v>
      </c>
      <c r="W898" s="317" t="b">
        <f t="shared" ca="1" si="255"/>
        <v>0</v>
      </c>
      <c r="X898" s="317" t="b">
        <f t="shared" ca="1" si="262"/>
        <v>1</v>
      </c>
      <c r="Y898" s="317" t="b">
        <f t="shared" ca="1" si="256"/>
        <v>0</v>
      </c>
      <c r="Z898" t="b">
        <f t="shared" ca="1" si="257"/>
        <v>0</v>
      </c>
      <c r="AA898" s="37" t="b">
        <f t="shared" ca="1" si="263"/>
        <v>0</v>
      </c>
      <c r="AB898" t="b">
        <f t="shared" ca="1" si="258"/>
        <v>0</v>
      </c>
      <c r="AD898" t="b">
        <f t="shared" ca="1" si="264"/>
        <v>0</v>
      </c>
      <c r="AE898" s="37" t="b">
        <f t="shared" ca="1" si="265"/>
        <v>0</v>
      </c>
      <c r="AF898" t="b">
        <f t="shared" ca="1" si="266"/>
        <v>0</v>
      </c>
      <c r="AG898" s="317" t="b">
        <f t="shared" ca="1" si="267"/>
        <v>0</v>
      </c>
      <c r="AH898" s="317" t="b">
        <f t="shared" ca="1" si="268"/>
        <v>1</v>
      </c>
      <c r="AI898" s="317" t="b">
        <f t="shared" ca="1" si="269"/>
        <v>0</v>
      </c>
    </row>
    <row r="899" spans="1:35" x14ac:dyDescent="0.25">
      <c r="A899">
        <v>867</v>
      </c>
      <c r="B899" s="169">
        <f ca="1">OFFSET(InputPriceData!B$15,CalculationsAndCharts!$A899+$A$11,0,1,1)</f>
        <v>40584</v>
      </c>
      <c r="C899" s="3">
        <f ca="1">OFFSET(InputPriceData!G$15,CalculationsAndCharts!$A899+$A$11,IF($C$7,8,0),1,1)</f>
        <v>2398400</v>
      </c>
      <c r="D899" s="4">
        <f ca="1">OFFSET(InputPriceData!C$15,CalculationsAndCharts!$A899+$A$11,IF($C$7,8,0),1,1)</f>
        <v>51.3</v>
      </c>
      <c r="E899" s="4">
        <f ca="1">OFFSET(InputPriceData!D$15,CalculationsAndCharts!$A899+$A$11,IF($C$7,8,0),1,1)</f>
        <v>51.74</v>
      </c>
      <c r="F899" s="4">
        <f ca="1">OFFSET(InputPriceData!E$15,CalculationsAndCharts!$A899+$A$11,IF($C$7,8,0),1,1)</f>
        <v>51.03</v>
      </c>
      <c r="G899" s="4">
        <f ca="1">OFFSET(InputPriceData!F$15,CalculationsAndCharts!$A899+$A$11,IF($C$7,8,0),1,1)</f>
        <v>51.2</v>
      </c>
      <c r="H899" s="133"/>
      <c r="I899" s="133"/>
      <c r="J899" s="37">
        <f t="shared" ca="1" si="259"/>
        <v>1934</v>
      </c>
      <c r="K899" s="124">
        <f t="shared" ca="1" si="260"/>
        <v>-0.35999999999999943</v>
      </c>
      <c r="L899" s="343">
        <f t="shared" ca="1" si="251"/>
        <v>0.16418882596259382</v>
      </c>
      <c r="M899" s="345">
        <f t="shared" ca="1" si="261"/>
        <v>0.85406771060269593</v>
      </c>
      <c r="N899" s="344">
        <f t="shared" ca="1" si="252"/>
        <v>0.19224333612463765</v>
      </c>
      <c r="O899" s="4"/>
      <c r="P899" s="4"/>
      <c r="Q899" s="3"/>
      <c r="S899" s="4"/>
      <c r="T899" s="4" t="b">
        <f t="shared" ca="1" si="253"/>
        <v>0</v>
      </c>
      <c r="U899" t="b">
        <f t="shared" ca="1" si="254"/>
        <v>0</v>
      </c>
      <c r="W899" s="317" t="b">
        <f t="shared" ca="1" si="255"/>
        <v>1</v>
      </c>
      <c r="X899" s="317" t="b">
        <f t="shared" ca="1" si="262"/>
        <v>1</v>
      </c>
      <c r="Y899" s="317" t="b">
        <f t="shared" ca="1" si="256"/>
        <v>0</v>
      </c>
      <c r="Z899" t="b">
        <f t="shared" ca="1" si="257"/>
        <v>0</v>
      </c>
      <c r="AA899" s="37" t="b">
        <f t="shared" ca="1" si="263"/>
        <v>0</v>
      </c>
      <c r="AB899" t="b">
        <f t="shared" ca="1" si="258"/>
        <v>1</v>
      </c>
      <c r="AD899" t="b">
        <f t="shared" ca="1" si="264"/>
        <v>0</v>
      </c>
      <c r="AE899" s="37" t="b">
        <f t="shared" ca="1" si="265"/>
        <v>0</v>
      </c>
      <c r="AF899" t="b">
        <f t="shared" ca="1" si="266"/>
        <v>1</v>
      </c>
      <c r="AG899" s="317" t="b">
        <f t="shared" ca="1" si="267"/>
        <v>1</v>
      </c>
      <c r="AH899" s="317" t="b">
        <f t="shared" ca="1" si="268"/>
        <v>1</v>
      </c>
      <c r="AI899" s="317" t="b">
        <f t="shared" ca="1" si="269"/>
        <v>0</v>
      </c>
    </row>
    <row r="900" spans="1:35" x14ac:dyDescent="0.25">
      <c r="A900">
        <v>868</v>
      </c>
      <c r="B900" s="169">
        <f ca="1">OFFSET(InputPriceData!B$15,CalculationsAndCharts!$A900+$A$11,0,1,1)</f>
        <v>40583</v>
      </c>
      <c r="C900" s="3">
        <f ca="1">OFFSET(InputPriceData!G$15,CalculationsAndCharts!$A900+$A$11,IF($C$7,8,0),1,1)</f>
        <v>2007500</v>
      </c>
      <c r="D900" s="4">
        <f ca="1">OFFSET(InputPriceData!C$15,CalculationsAndCharts!$A900+$A$11,IF($C$7,8,0),1,1)</f>
        <v>51.36</v>
      </c>
      <c r="E900" s="4">
        <f ca="1">OFFSET(InputPriceData!D$15,CalculationsAndCharts!$A900+$A$11,IF($C$7,8,0),1,1)</f>
        <v>51.55</v>
      </c>
      <c r="F900" s="4">
        <f ca="1">OFFSET(InputPriceData!E$15,CalculationsAndCharts!$A900+$A$11,IF($C$7,8,0),1,1)</f>
        <v>51.21</v>
      </c>
      <c r="G900" s="4">
        <f ca="1">OFFSET(InputPriceData!F$15,CalculationsAndCharts!$A900+$A$11,IF($C$7,8,0),1,1)</f>
        <v>51.49</v>
      </c>
      <c r="H900" s="133"/>
      <c r="I900" s="133"/>
      <c r="J900" s="37">
        <f t="shared" ca="1" si="259"/>
        <v>1933</v>
      </c>
      <c r="K900" s="124">
        <f t="shared" ca="1" si="260"/>
        <v>0.34000000000000341</v>
      </c>
      <c r="L900" s="343">
        <f t="shared" ca="1" si="251"/>
        <v>4.0831184705782786E-2</v>
      </c>
      <c r="M900" s="345">
        <f t="shared" ca="1" si="261"/>
        <v>0.86182412775246819</v>
      </c>
      <c r="N900" s="344">
        <f t="shared" ca="1" si="252"/>
        <v>4.7377630065040664E-2</v>
      </c>
      <c r="O900" s="4"/>
      <c r="P900" s="4"/>
      <c r="Q900" s="3"/>
      <c r="S900" s="4"/>
      <c r="T900" s="4" t="b">
        <f t="shared" ca="1" si="253"/>
        <v>1</v>
      </c>
      <c r="U900" t="b">
        <f t="shared" ca="1" si="254"/>
        <v>0</v>
      </c>
      <c r="W900" s="317" t="b">
        <f t="shared" ca="1" si="255"/>
        <v>0</v>
      </c>
      <c r="X900" s="317" t="b">
        <f t="shared" ca="1" si="262"/>
        <v>0</v>
      </c>
      <c r="Y900" s="317" t="b">
        <f t="shared" ca="1" si="256"/>
        <v>0</v>
      </c>
      <c r="Z900" t="b">
        <f t="shared" ca="1" si="257"/>
        <v>0</v>
      </c>
      <c r="AA900" s="37" t="b">
        <f t="shared" ca="1" si="263"/>
        <v>1</v>
      </c>
      <c r="AB900" t="b">
        <f t="shared" ca="1" si="258"/>
        <v>0</v>
      </c>
      <c r="AD900" t="b">
        <f t="shared" ca="1" si="264"/>
        <v>0</v>
      </c>
      <c r="AE900" s="37" t="b">
        <f t="shared" ca="1" si="265"/>
        <v>1</v>
      </c>
      <c r="AF900" t="b">
        <f t="shared" ca="1" si="266"/>
        <v>0</v>
      </c>
      <c r="AG900" s="317" t="b">
        <f t="shared" ca="1" si="267"/>
        <v>0</v>
      </c>
      <c r="AH900" s="317" t="b">
        <f t="shared" ca="1" si="268"/>
        <v>0</v>
      </c>
      <c r="AI900" s="317" t="b">
        <f t="shared" ca="1" si="269"/>
        <v>0</v>
      </c>
    </row>
    <row r="901" spans="1:35" x14ac:dyDescent="0.25">
      <c r="A901">
        <v>869</v>
      </c>
      <c r="B901" s="169">
        <f ca="1">OFFSET(InputPriceData!B$15,CalculationsAndCharts!$A901+$A$11,0,1,1)</f>
        <v>40582</v>
      </c>
      <c r="C901" s="3">
        <f ca="1">OFFSET(InputPriceData!G$15,CalculationsAndCharts!$A901+$A$11,IF($C$7,8,0),1,1)</f>
        <v>1682700</v>
      </c>
      <c r="D901" s="4">
        <f ca="1">OFFSET(InputPriceData!C$15,CalculationsAndCharts!$A901+$A$11,IF($C$7,8,0),1,1)</f>
        <v>51.04</v>
      </c>
      <c r="E901" s="4">
        <f ca="1">OFFSET(InputPriceData!D$15,CalculationsAndCharts!$A901+$A$11,IF($C$7,8,0),1,1)</f>
        <v>51.63</v>
      </c>
      <c r="F901" s="4">
        <f ca="1">OFFSET(InputPriceData!E$15,CalculationsAndCharts!$A901+$A$11,IF($C$7,8,0),1,1)</f>
        <v>51.04</v>
      </c>
      <c r="G901" s="4">
        <f ca="1">OFFSET(InputPriceData!F$15,CalculationsAndCharts!$A901+$A$11,IF($C$7,8,0),1,1)</f>
        <v>51.56</v>
      </c>
      <c r="H901" s="133"/>
      <c r="I901" s="133"/>
      <c r="J901" s="37">
        <f t="shared" ca="1" si="259"/>
        <v>1932</v>
      </c>
      <c r="K901" s="124">
        <f t="shared" ca="1" si="260"/>
        <v>1.3599999999999994</v>
      </c>
      <c r="L901" s="343">
        <f t="shared" ca="1" si="251"/>
        <v>-0.15777998938097748</v>
      </c>
      <c r="M901" s="345">
        <f t="shared" ca="1" si="261"/>
        <v>0.86965098663215767</v>
      </c>
      <c r="N901" s="344">
        <f t="shared" ca="1" si="252"/>
        <v>-0.18142909259725221</v>
      </c>
      <c r="O901" s="4"/>
      <c r="P901" s="4"/>
      <c r="Q901" s="3"/>
      <c r="S901" s="4"/>
      <c r="T901" s="4" t="b">
        <f t="shared" ca="1" si="253"/>
        <v>0</v>
      </c>
      <c r="U901" t="b">
        <f t="shared" ca="1" si="254"/>
        <v>0</v>
      </c>
      <c r="W901" s="317" t="b">
        <f t="shared" ca="1" si="255"/>
        <v>0</v>
      </c>
      <c r="X901" s="317" t="b">
        <f t="shared" ca="1" si="262"/>
        <v>0</v>
      </c>
      <c r="Y901" s="317" t="b">
        <f t="shared" ca="1" si="256"/>
        <v>0</v>
      </c>
      <c r="Z901" t="b">
        <f t="shared" ca="1" si="257"/>
        <v>0</v>
      </c>
      <c r="AA901" s="37" t="b">
        <f t="shared" ca="1" si="263"/>
        <v>1</v>
      </c>
      <c r="AB901" t="b">
        <f t="shared" ca="1" si="258"/>
        <v>0</v>
      </c>
      <c r="AD901" t="b">
        <f t="shared" ca="1" si="264"/>
        <v>0</v>
      </c>
      <c r="AE901" s="37" t="b">
        <f t="shared" ca="1" si="265"/>
        <v>1</v>
      </c>
      <c r="AF901" t="b">
        <f t="shared" ca="1" si="266"/>
        <v>0</v>
      </c>
      <c r="AG901" s="317" t="b">
        <f t="shared" ca="1" si="267"/>
        <v>0</v>
      </c>
      <c r="AH901" s="317" t="b">
        <f t="shared" ca="1" si="268"/>
        <v>0</v>
      </c>
      <c r="AI901" s="317" t="b">
        <f t="shared" ca="1" si="269"/>
        <v>0</v>
      </c>
    </row>
    <row r="902" spans="1:35" x14ac:dyDescent="0.25">
      <c r="A902">
        <v>870</v>
      </c>
      <c r="B902" s="169">
        <f ca="1">OFFSET(InputPriceData!B$15,CalculationsAndCharts!$A902+$A$11,0,1,1)</f>
        <v>40581</v>
      </c>
      <c r="C902" s="3">
        <f ca="1">OFFSET(InputPriceData!G$15,CalculationsAndCharts!$A902+$A$11,IF($C$7,8,0),1,1)</f>
        <v>2774000</v>
      </c>
      <c r="D902" s="4">
        <f ca="1">OFFSET(InputPriceData!C$15,CalculationsAndCharts!$A902+$A$11,IF($C$7,8,0),1,1)</f>
        <v>50.44</v>
      </c>
      <c r="E902" s="4">
        <f ca="1">OFFSET(InputPriceData!D$15,CalculationsAndCharts!$A902+$A$11,IF($C$7,8,0),1,1)</f>
        <v>51.67</v>
      </c>
      <c r="F902" s="4">
        <f ca="1">OFFSET(InputPriceData!E$15,CalculationsAndCharts!$A902+$A$11,IF($C$7,8,0),1,1)</f>
        <v>50.31</v>
      </c>
      <c r="G902" s="4">
        <f ca="1">OFFSET(InputPriceData!F$15,CalculationsAndCharts!$A902+$A$11,IF($C$7,8,0),1,1)</f>
        <v>51.15</v>
      </c>
      <c r="H902" s="133"/>
      <c r="I902" s="133"/>
      <c r="J902" s="37">
        <f t="shared" ca="1" si="259"/>
        <v>1931</v>
      </c>
      <c r="K902" s="124">
        <f t="shared" ca="1" si="260"/>
        <v>1.240000000000002</v>
      </c>
      <c r="L902" s="343">
        <f t="shared" ca="1" si="251"/>
        <v>-0.34330466945093097</v>
      </c>
      <c r="M902" s="345">
        <f t="shared" ca="1" si="261"/>
        <v>0.87754892697493203</v>
      </c>
      <c r="N902" s="344">
        <f t="shared" ca="1" si="252"/>
        <v>-0.39120857982741031</v>
      </c>
      <c r="O902" s="4"/>
      <c r="P902" s="4"/>
      <c r="Q902" s="3"/>
      <c r="S902" s="4"/>
      <c r="T902" s="4" t="b">
        <f t="shared" ca="1" si="253"/>
        <v>0</v>
      </c>
      <c r="U902" t="b">
        <f t="shared" ca="1" si="254"/>
        <v>0</v>
      </c>
      <c r="W902" s="317" t="b">
        <f t="shared" ca="1" si="255"/>
        <v>0</v>
      </c>
      <c r="X902" s="317" t="b">
        <f t="shared" ca="1" si="262"/>
        <v>0</v>
      </c>
      <c r="Y902" s="317" t="b">
        <f t="shared" ca="1" si="256"/>
        <v>0</v>
      </c>
      <c r="Z902" t="b">
        <f t="shared" ca="1" si="257"/>
        <v>0</v>
      </c>
      <c r="AA902" s="37" t="b">
        <f t="shared" ca="1" si="263"/>
        <v>1</v>
      </c>
      <c r="AB902" t="b">
        <f t="shared" ca="1" si="258"/>
        <v>0</v>
      </c>
      <c r="AD902" t="b">
        <f t="shared" ca="1" si="264"/>
        <v>0</v>
      </c>
      <c r="AE902" s="37" t="b">
        <f t="shared" ca="1" si="265"/>
        <v>1</v>
      </c>
      <c r="AF902" t="b">
        <f t="shared" ca="1" si="266"/>
        <v>0</v>
      </c>
      <c r="AG902" s="317" t="b">
        <f t="shared" ca="1" si="267"/>
        <v>0</v>
      </c>
      <c r="AH902" s="317" t="b">
        <f t="shared" ca="1" si="268"/>
        <v>0</v>
      </c>
      <c r="AI902" s="317" t="b">
        <f t="shared" ca="1" si="269"/>
        <v>0</v>
      </c>
    </row>
    <row r="903" spans="1:35" x14ac:dyDescent="0.25">
      <c r="A903">
        <v>871</v>
      </c>
      <c r="B903" s="169">
        <f ca="1">OFFSET(InputPriceData!B$15,CalculationsAndCharts!$A903+$A$11,0,1,1)</f>
        <v>40578</v>
      </c>
      <c r="C903" s="3">
        <f ca="1">OFFSET(InputPriceData!G$15,CalculationsAndCharts!$A903+$A$11,IF($C$7,8,0),1,1)</f>
        <v>2605100</v>
      </c>
      <c r="D903" s="4">
        <f ca="1">OFFSET(InputPriceData!C$15,CalculationsAndCharts!$A903+$A$11,IF($C$7,8,0),1,1)</f>
        <v>50.05</v>
      </c>
      <c r="E903" s="4">
        <f ca="1">OFFSET(InputPriceData!D$15,CalculationsAndCharts!$A903+$A$11,IF($C$7,8,0),1,1)</f>
        <v>50.77</v>
      </c>
      <c r="F903" s="4">
        <f ca="1">OFFSET(InputPriceData!E$15,CalculationsAndCharts!$A903+$A$11,IF($C$7,8,0),1,1)</f>
        <v>49.91</v>
      </c>
      <c r="G903" s="4">
        <f ca="1">OFFSET(InputPriceData!F$15,CalculationsAndCharts!$A903+$A$11,IF($C$7,8,0),1,1)</f>
        <v>50.2</v>
      </c>
      <c r="H903" s="133"/>
      <c r="I903" s="133"/>
      <c r="J903" s="37">
        <f t="shared" ca="1" si="259"/>
        <v>1930</v>
      </c>
      <c r="K903" s="124">
        <f t="shared" ca="1" si="260"/>
        <v>9.0000000000003411E-2</v>
      </c>
      <c r="L903" s="343">
        <f t="shared" ca="1" si="251"/>
        <v>-0.43012334694982018</v>
      </c>
      <c r="M903" s="345">
        <f t="shared" ca="1" si="261"/>
        <v>0.88551859432384661</v>
      </c>
      <c r="N903" s="344">
        <f t="shared" ca="1" si="252"/>
        <v>-0.48573045185826785</v>
      </c>
      <c r="O903" s="4"/>
      <c r="P903" s="4"/>
      <c r="Q903" s="3"/>
      <c r="S903" s="4"/>
      <c r="T903" s="4" t="b">
        <f t="shared" ca="1" si="253"/>
        <v>0</v>
      </c>
      <c r="U903" t="b">
        <f t="shared" ca="1" si="254"/>
        <v>0</v>
      </c>
      <c r="W903" s="317" t="b">
        <f t="shared" ca="1" si="255"/>
        <v>0</v>
      </c>
      <c r="X903" s="317" t="b">
        <f t="shared" ca="1" si="262"/>
        <v>0</v>
      </c>
      <c r="Y903" s="317" t="b">
        <f t="shared" ca="1" si="256"/>
        <v>0</v>
      </c>
      <c r="Z903" t="b">
        <f t="shared" ca="1" si="257"/>
        <v>0</v>
      </c>
      <c r="AA903" s="37" t="b">
        <f t="shared" ca="1" si="263"/>
        <v>1</v>
      </c>
      <c r="AB903" t="b">
        <f t="shared" ca="1" si="258"/>
        <v>0</v>
      </c>
      <c r="AD903" t="b">
        <f t="shared" ca="1" si="264"/>
        <v>0</v>
      </c>
      <c r="AE903" s="37" t="b">
        <f t="shared" ca="1" si="265"/>
        <v>1</v>
      </c>
      <c r="AF903" t="b">
        <f t="shared" ca="1" si="266"/>
        <v>0</v>
      </c>
      <c r="AG903" s="317" t="b">
        <f t="shared" ca="1" si="267"/>
        <v>0</v>
      </c>
      <c r="AH903" s="317" t="b">
        <f t="shared" ca="1" si="268"/>
        <v>0</v>
      </c>
      <c r="AI903" s="317" t="b">
        <f t="shared" ca="1" si="269"/>
        <v>0</v>
      </c>
    </row>
    <row r="904" spans="1:35" x14ac:dyDescent="0.25">
      <c r="A904">
        <v>872</v>
      </c>
      <c r="B904" s="169">
        <f ca="1">OFFSET(InputPriceData!B$15,CalculationsAndCharts!$A904+$A$11,0,1,1)</f>
        <v>40577</v>
      </c>
      <c r="C904" s="3">
        <f ca="1">OFFSET(InputPriceData!G$15,CalculationsAndCharts!$A904+$A$11,IF($C$7,8,0),1,1)</f>
        <v>2655900</v>
      </c>
      <c r="D904" s="4">
        <f ca="1">OFFSET(InputPriceData!C$15,CalculationsAndCharts!$A904+$A$11,IF($C$7,8,0),1,1)</f>
        <v>50.13</v>
      </c>
      <c r="E904" s="4">
        <f ca="1">OFFSET(InputPriceData!D$15,CalculationsAndCharts!$A904+$A$11,IF($C$7,8,0),1,1)</f>
        <v>50.4</v>
      </c>
      <c r="F904" s="4">
        <f ca="1">OFFSET(InputPriceData!E$15,CalculationsAndCharts!$A904+$A$11,IF($C$7,8,0),1,1)</f>
        <v>49.76</v>
      </c>
      <c r="G904" s="4">
        <f ca="1">OFFSET(InputPriceData!F$15,CalculationsAndCharts!$A904+$A$11,IF($C$7,8,0),1,1)</f>
        <v>49.91</v>
      </c>
      <c r="H904" s="133"/>
      <c r="I904" s="133"/>
      <c r="J904" s="37">
        <f t="shared" ca="1" si="259"/>
        <v>1929</v>
      </c>
      <c r="K904" s="124">
        <f t="shared" ca="1" si="260"/>
        <v>-0.59000000000000341</v>
      </c>
      <c r="L904" s="343">
        <f t="shared" ca="1" si="251"/>
        <v>-0.43057156627508797</v>
      </c>
      <c r="M904" s="345">
        <f t="shared" ca="1" si="261"/>
        <v>0.89356064008460812</v>
      </c>
      <c r="N904" s="344">
        <f t="shared" ca="1" si="252"/>
        <v>-0.48186048820852123</v>
      </c>
      <c r="O904" s="4"/>
      <c r="P904" s="4"/>
      <c r="Q904" s="3"/>
      <c r="S904" s="4"/>
      <c r="T904" s="4" t="b">
        <f t="shared" ca="1" si="253"/>
        <v>0</v>
      </c>
      <c r="U904" t="b">
        <f t="shared" ca="1" si="254"/>
        <v>0</v>
      </c>
      <c r="W904" s="317" t="b">
        <f t="shared" ca="1" si="255"/>
        <v>0</v>
      </c>
      <c r="X904" s="317" t="b">
        <f t="shared" ca="1" si="262"/>
        <v>0</v>
      </c>
      <c r="Y904" s="317" t="b">
        <f t="shared" ca="1" si="256"/>
        <v>0</v>
      </c>
      <c r="Z904" t="b">
        <f t="shared" ca="1" si="257"/>
        <v>0</v>
      </c>
      <c r="AA904" s="37" t="b">
        <f t="shared" ca="1" si="263"/>
        <v>1</v>
      </c>
      <c r="AB904" t="b">
        <f t="shared" ca="1" si="258"/>
        <v>0</v>
      </c>
      <c r="AD904" t="b">
        <f t="shared" ca="1" si="264"/>
        <v>0</v>
      </c>
      <c r="AE904" s="37" t="b">
        <f t="shared" ca="1" si="265"/>
        <v>1</v>
      </c>
      <c r="AF904" t="b">
        <f t="shared" ca="1" si="266"/>
        <v>0</v>
      </c>
      <c r="AG904" s="317" t="b">
        <f t="shared" ca="1" si="267"/>
        <v>0</v>
      </c>
      <c r="AH904" s="317" t="b">
        <f t="shared" ca="1" si="268"/>
        <v>0</v>
      </c>
      <c r="AI904" s="317" t="b">
        <f t="shared" ca="1" si="269"/>
        <v>0</v>
      </c>
    </row>
    <row r="905" spans="1:35" x14ac:dyDescent="0.25">
      <c r="A905">
        <v>873</v>
      </c>
      <c r="B905" s="169">
        <f ca="1">OFFSET(InputPriceData!B$15,CalculationsAndCharts!$A905+$A$11,0,1,1)</f>
        <v>40576</v>
      </c>
      <c r="C905" s="3">
        <f ca="1">OFFSET(InputPriceData!G$15,CalculationsAndCharts!$A905+$A$11,IF($C$7,8,0),1,1)</f>
        <v>1715300</v>
      </c>
      <c r="D905" s="4">
        <f ca="1">OFFSET(InputPriceData!C$15,CalculationsAndCharts!$A905+$A$11,IF($C$7,8,0),1,1)</f>
        <v>49.59</v>
      </c>
      <c r="E905" s="4">
        <f ca="1">OFFSET(InputPriceData!D$15,CalculationsAndCharts!$A905+$A$11,IF($C$7,8,0),1,1)</f>
        <v>50.27</v>
      </c>
      <c r="F905" s="4">
        <f ca="1">OFFSET(InputPriceData!E$15,CalculationsAndCharts!$A905+$A$11,IF($C$7,8,0),1,1)</f>
        <v>49.41</v>
      </c>
      <c r="G905" s="4">
        <f ca="1">OFFSET(InputPriceData!F$15,CalculationsAndCharts!$A905+$A$11,IF($C$7,8,0),1,1)</f>
        <v>50.11</v>
      </c>
      <c r="H905" s="133"/>
      <c r="I905" s="133"/>
      <c r="J905" s="37">
        <f t="shared" ca="1" si="259"/>
        <v>1928</v>
      </c>
      <c r="K905" s="124">
        <f t="shared" ca="1" si="260"/>
        <v>0.11999999999999744</v>
      </c>
      <c r="L905" s="343">
        <f t="shared" ca="1" si="251"/>
        <v>-0.40902293205202722</v>
      </c>
      <c r="M905" s="345">
        <f t="shared" ca="1" si="261"/>
        <v>0.90167572157881748</v>
      </c>
      <c r="N905" s="344">
        <f t="shared" ca="1" si="252"/>
        <v>-0.45362531369463477</v>
      </c>
      <c r="O905" s="4"/>
      <c r="P905" s="4"/>
      <c r="Q905" s="3"/>
      <c r="S905" s="4"/>
      <c r="T905" s="4" t="b">
        <f t="shared" ca="1" si="253"/>
        <v>0</v>
      </c>
      <c r="U905" t="b">
        <f t="shared" ca="1" si="254"/>
        <v>0</v>
      </c>
      <c r="W905" s="317" t="b">
        <f t="shared" ca="1" si="255"/>
        <v>0</v>
      </c>
      <c r="X905" s="317" t="b">
        <f t="shared" ca="1" si="262"/>
        <v>0</v>
      </c>
      <c r="Y905" s="317" t="b">
        <f t="shared" ca="1" si="256"/>
        <v>0</v>
      </c>
      <c r="Z905" t="b">
        <f t="shared" ca="1" si="257"/>
        <v>0</v>
      </c>
      <c r="AA905" s="37" t="b">
        <f t="shared" ca="1" si="263"/>
        <v>1</v>
      </c>
      <c r="AB905" t="b">
        <f t="shared" ca="1" si="258"/>
        <v>0</v>
      </c>
      <c r="AD905" t="b">
        <f t="shared" ca="1" si="264"/>
        <v>0</v>
      </c>
      <c r="AE905" s="37" t="b">
        <f t="shared" ca="1" si="265"/>
        <v>1</v>
      </c>
      <c r="AF905" t="b">
        <f t="shared" ca="1" si="266"/>
        <v>0</v>
      </c>
      <c r="AG905" s="317" t="b">
        <f t="shared" ca="1" si="267"/>
        <v>0</v>
      </c>
      <c r="AH905" s="317" t="b">
        <f t="shared" ca="1" si="268"/>
        <v>0</v>
      </c>
      <c r="AI905" s="317" t="b">
        <f t="shared" ca="1" si="269"/>
        <v>0</v>
      </c>
    </row>
    <row r="906" spans="1:35" x14ac:dyDescent="0.25">
      <c r="A906">
        <v>874</v>
      </c>
      <c r="B906" s="169">
        <f ca="1">OFFSET(InputPriceData!B$15,CalculationsAndCharts!$A906+$A$11,0,1,1)</f>
        <v>40575</v>
      </c>
      <c r="C906" s="3">
        <f ca="1">OFFSET(InputPriceData!G$15,CalculationsAndCharts!$A906+$A$11,IF($C$7,8,0),1,1)</f>
        <v>2626000</v>
      </c>
      <c r="D906" s="4">
        <f ca="1">OFFSET(InputPriceData!C$15,CalculationsAndCharts!$A906+$A$11,IF($C$7,8,0),1,1)</f>
        <v>50.25</v>
      </c>
      <c r="E906" s="4">
        <f ca="1">OFFSET(InputPriceData!D$15,CalculationsAndCharts!$A906+$A$11,IF($C$7,8,0),1,1)</f>
        <v>50.62</v>
      </c>
      <c r="F906" s="4">
        <f ca="1">OFFSET(InputPriceData!E$15,CalculationsAndCharts!$A906+$A$11,IF($C$7,8,0),1,1)</f>
        <v>50.19</v>
      </c>
      <c r="G906" s="4">
        <f ca="1">OFFSET(InputPriceData!F$15,CalculationsAndCharts!$A906+$A$11,IF($C$7,8,0),1,1)</f>
        <v>50.5</v>
      </c>
      <c r="H906" s="133"/>
      <c r="I906" s="133"/>
      <c r="J906" s="37">
        <f t="shared" ca="1" si="259"/>
        <v>1927</v>
      </c>
      <c r="K906" s="124">
        <f t="shared" ca="1" si="260"/>
        <v>1.0200000000000031</v>
      </c>
      <c r="L906" s="343">
        <f t="shared" ca="1" si="251"/>
        <v>-0.35398199108860651</v>
      </c>
      <c r="M906" s="345">
        <f t="shared" ca="1" si="261"/>
        <v>0.90986450209769676</v>
      </c>
      <c r="N906" s="344">
        <f t="shared" ca="1" si="252"/>
        <v>-0.38904912794432511</v>
      </c>
      <c r="O906" s="4"/>
      <c r="P906" s="4"/>
      <c r="Q906" s="3"/>
      <c r="S906" s="4"/>
      <c r="T906" s="4" t="b">
        <f t="shared" ca="1" si="253"/>
        <v>0</v>
      </c>
      <c r="U906" t="b">
        <f t="shared" ca="1" si="254"/>
        <v>0</v>
      </c>
      <c r="W906" s="317" t="b">
        <f t="shared" ca="1" si="255"/>
        <v>0</v>
      </c>
      <c r="X906" s="317" t="b">
        <f t="shared" ca="1" si="262"/>
        <v>0</v>
      </c>
      <c r="Y906" s="317" t="b">
        <f t="shared" ca="1" si="256"/>
        <v>1</v>
      </c>
      <c r="Z906" t="b">
        <f t="shared" ca="1" si="257"/>
        <v>1</v>
      </c>
      <c r="AA906" s="37" t="b">
        <f t="shared" ca="1" si="263"/>
        <v>1</v>
      </c>
      <c r="AB906" t="b">
        <f t="shared" ca="1" si="258"/>
        <v>0</v>
      </c>
      <c r="AD906" t="b">
        <f t="shared" ca="1" si="264"/>
        <v>1</v>
      </c>
      <c r="AE906" s="37" t="b">
        <f t="shared" ca="1" si="265"/>
        <v>1</v>
      </c>
      <c r="AF906" t="b">
        <f t="shared" ca="1" si="266"/>
        <v>0</v>
      </c>
      <c r="AG906" s="317" t="b">
        <f t="shared" ca="1" si="267"/>
        <v>0</v>
      </c>
      <c r="AH906" s="317" t="b">
        <f t="shared" ca="1" si="268"/>
        <v>0</v>
      </c>
      <c r="AI906" s="317" t="b">
        <f t="shared" ca="1" si="269"/>
        <v>1</v>
      </c>
    </row>
    <row r="907" spans="1:35" x14ac:dyDescent="0.25">
      <c r="A907">
        <v>875</v>
      </c>
      <c r="B907" s="169">
        <f ca="1">OFFSET(InputPriceData!B$15,CalculationsAndCharts!$A907+$A$11,0,1,1)</f>
        <v>40574</v>
      </c>
      <c r="C907" s="3">
        <f ca="1">OFFSET(InputPriceData!G$15,CalculationsAndCharts!$A907+$A$11,IF($C$7,8,0),1,1)</f>
        <v>4929900</v>
      </c>
      <c r="D907" s="4">
        <f ca="1">OFFSET(InputPriceData!C$15,CalculationsAndCharts!$A907+$A$11,IF($C$7,8,0),1,1)</f>
        <v>49.69</v>
      </c>
      <c r="E907" s="4">
        <f ca="1">OFFSET(InputPriceData!D$15,CalculationsAndCharts!$A907+$A$11,IF($C$7,8,0),1,1)</f>
        <v>50.25</v>
      </c>
      <c r="F907" s="4">
        <f ca="1">OFFSET(InputPriceData!E$15,CalculationsAndCharts!$A907+$A$11,IF($C$7,8,0),1,1)</f>
        <v>49.6</v>
      </c>
      <c r="G907" s="4">
        <f ca="1">OFFSET(InputPriceData!F$15,CalculationsAndCharts!$A907+$A$11,IF($C$7,8,0),1,1)</f>
        <v>49.99</v>
      </c>
      <c r="H907" s="133"/>
      <c r="I907" s="133"/>
      <c r="J907" s="37">
        <f t="shared" ca="1" si="259"/>
        <v>1926</v>
      </c>
      <c r="K907" s="124">
        <f t="shared" ca="1" si="260"/>
        <v>-1.1499999999999986</v>
      </c>
      <c r="L907" s="343">
        <f t="shared" ca="1" si="251"/>
        <v>-0.15431775680227536</v>
      </c>
      <c r="M907" s="345">
        <f t="shared" ca="1" si="261"/>
        <v>0.91812765095630355</v>
      </c>
      <c r="N907" s="344">
        <f t="shared" ca="1" si="252"/>
        <v>-0.16807875968177305</v>
      </c>
      <c r="O907" s="4"/>
      <c r="P907" s="4"/>
      <c r="Q907" s="3"/>
      <c r="S907" s="4"/>
      <c r="T907" s="4" t="b">
        <f t="shared" ca="1" si="253"/>
        <v>0</v>
      </c>
      <c r="U907" t="b">
        <f t="shared" ca="1" si="254"/>
        <v>1</v>
      </c>
      <c r="W907" s="317" t="b">
        <f t="shared" ca="1" si="255"/>
        <v>0</v>
      </c>
      <c r="X907" s="317" t="b">
        <f t="shared" ca="1" si="262"/>
        <v>1</v>
      </c>
      <c r="Y907" s="317" t="b">
        <f t="shared" ca="1" si="256"/>
        <v>0</v>
      </c>
      <c r="Z907" t="b">
        <f t="shared" ca="1" si="257"/>
        <v>0</v>
      </c>
      <c r="AA907" s="37" t="b">
        <f t="shared" ca="1" si="263"/>
        <v>0</v>
      </c>
      <c r="AB907" t="b">
        <f t="shared" ca="1" si="258"/>
        <v>0</v>
      </c>
      <c r="AD907" t="b">
        <f t="shared" ca="1" si="264"/>
        <v>0</v>
      </c>
      <c r="AE907" s="37" t="b">
        <f t="shared" ca="1" si="265"/>
        <v>0</v>
      </c>
      <c r="AF907" t="b">
        <f t="shared" ca="1" si="266"/>
        <v>0</v>
      </c>
      <c r="AG907" s="317" t="b">
        <f t="shared" ca="1" si="267"/>
        <v>0</v>
      </c>
      <c r="AH907" s="317" t="b">
        <f t="shared" ca="1" si="268"/>
        <v>1</v>
      </c>
      <c r="AI907" s="317" t="b">
        <f t="shared" ca="1" si="269"/>
        <v>0</v>
      </c>
    </row>
    <row r="908" spans="1:35" x14ac:dyDescent="0.25">
      <c r="A908">
        <v>876</v>
      </c>
      <c r="B908" s="169">
        <f ca="1">OFFSET(InputPriceData!B$15,CalculationsAndCharts!$A908+$A$11,0,1,1)</f>
        <v>40571</v>
      </c>
      <c r="C908" s="3">
        <f ca="1">OFFSET(InputPriceData!G$15,CalculationsAndCharts!$A908+$A$11,IF($C$7,8,0),1,1)</f>
        <v>5952500</v>
      </c>
      <c r="D908" s="4">
        <f ca="1">OFFSET(InputPriceData!C$15,CalculationsAndCharts!$A908+$A$11,IF($C$7,8,0),1,1)</f>
        <v>51.71</v>
      </c>
      <c r="E908" s="4">
        <f ca="1">OFFSET(InputPriceData!D$15,CalculationsAndCharts!$A908+$A$11,IF($C$7,8,0),1,1)</f>
        <v>51.83</v>
      </c>
      <c r="F908" s="4">
        <f ca="1">OFFSET(InputPriceData!E$15,CalculationsAndCharts!$A908+$A$11,IF($C$7,8,0),1,1)</f>
        <v>49.35</v>
      </c>
      <c r="G908" s="4">
        <f ca="1">OFFSET(InputPriceData!F$15,CalculationsAndCharts!$A908+$A$11,IF($C$7,8,0),1,1)</f>
        <v>49.48</v>
      </c>
      <c r="H908" s="133"/>
      <c r="I908" s="133"/>
      <c r="J908" s="37">
        <f t="shared" ca="1" si="259"/>
        <v>1925</v>
      </c>
      <c r="K908" s="124">
        <f t="shared" ca="1" si="260"/>
        <v>-2.1200000000000045</v>
      </c>
      <c r="L908" s="343">
        <f t="shared" ca="1" si="251"/>
        <v>0.16801814623049671</v>
      </c>
      <c r="M908" s="345">
        <f t="shared" ca="1" si="261"/>
        <v>0.92646584354823769</v>
      </c>
      <c r="N908" s="344">
        <f t="shared" ca="1" si="252"/>
        <v>0.18135384849916339</v>
      </c>
      <c r="O908" s="4"/>
      <c r="P908" s="4"/>
      <c r="Q908" s="3"/>
      <c r="S908" s="4"/>
      <c r="T908" s="4" t="b">
        <f t="shared" ca="1" si="253"/>
        <v>0</v>
      </c>
      <c r="U908" t="b">
        <f t="shared" ca="1" si="254"/>
        <v>0</v>
      </c>
      <c r="W908" s="317" t="b">
        <f t="shared" ca="1" si="255"/>
        <v>0</v>
      </c>
      <c r="X908" s="317" t="b">
        <f t="shared" ca="1" si="262"/>
        <v>1</v>
      </c>
      <c r="Y908" s="317" t="b">
        <f t="shared" ca="1" si="256"/>
        <v>0</v>
      </c>
      <c r="Z908" t="b">
        <f t="shared" ca="1" si="257"/>
        <v>0</v>
      </c>
      <c r="AA908" s="37" t="b">
        <f t="shared" ca="1" si="263"/>
        <v>0</v>
      </c>
      <c r="AB908" t="b">
        <f t="shared" ca="1" si="258"/>
        <v>0</v>
      </c>
      <c r="AD908" t="b">
        <f t="shared" ca="1" si="264"/>
        <v>0</v>
      </c>
      <c r="AE908" s="37" t="b">
        <f t="shared" ca="1" si="265"/>
        <v>0</v>
      </c>
      <c r="AF908" t="b">
        <f t="shared" ca="1" si="266"/>
        <v>0</v>
      </c>
      <c r="AG908" s="317" t="b">
        <f t="shared" ca="1" si="267"/>
        <v>0</v>
      </c>
      <c r="AH908" s="317" t="b">
        <f t="shared" ca="1" si="268"/>
        <v>1</v>
      </c>
      <c r="AI908" s="317" t="b">
        <f t="shared" ca="1" si="269"/>
        <v>0</v>
      </c>
    </row>
    <row r="909" spans="1:35" x14ac:dyDescent="0.25">
      <c r="A909">
        <v>877</v>
      </c>
      <c r="B909" s="169">
        <f ca="1">OFFSET(InputPriceData!B$15,CalculationsAndCharts!$A909+$A$11,0,1,1)</f>
        <v>40570</v>
      </c>
      <c r="C909" s="3">
        <f ca="1">OFFSET(InputPriceData!G$15,CalculationsAndCharts!$A909+$A$11,IF($C$7,8,0),1,1)</f>
        <v>4441300</v>
      </c>
      <c r="D909" s="4">
        <f ca="1">OFFSET(InputPriceData!C$15,CalculationsAndCharts!$A909+$A$11,IF($C$7,8,0),1,1)</f>
        <v>51.31</v>
      </c>
      <c r="E909" s="4">
        <f ca="1">OFFSET(InputPriceData!D$15,CalculationsAndCharts!$A909+$A$11,IF($C$7,8,0),1,1)</f>
        <v>52.5</v>
      </c>
      <c r="F909" s="4">
        <f ca="1">OFFSET(InputPriceData!E$15,CalculationsAndCharts!$A909+$A$11,IF($C$7,8,0),1,1)</f>
        <v>51.13</v>
      </c>
      <c r="G909" s="4">
        <f ca="1">OFFSET(InputPriceData!F$15,CalculationsAndCharts!$A909+$A$11,IF($C$7,8,0),1,1)</f>
        <v>51.14</v>
      </c>
      <c r="H909" s="133"/>
      <c r="I909" s="133"/>
      <c r="J909" s="37">
        <f t="shared" ca="1" si="259"/>
        <v>1924</v>
      </c>
      <c r="K909" s="124">
        <f t="shared" ca="1" si="260"/>
        <v>-1.1799999999999997</v>
      </c>
      <c r="L909" s="343">
        <f t="shared" ca="1" si="251"/>
        <v>0.44848542680602438</v>
      </c>
      <c r="M909" s="345">
        <f t="shared" ca="1" si="261"/>
        <v>0.93487976140084528</v>
      </c>
      <c r="N909" s="344">
        <f t="shared" ca="1" si="252"/>
        <v>0.4797252495165833</v>
      </c>
      <c r="O909" s="4"/>
      <c r="P909" s="4"/>
      <c r="Q909" s="3"/>
      <c r="S909" s="4"/>
      <c r="T909" s="4" t="b">
        <f t="shared" ca="1" si="253"/>
        <v>0</v>
      </c>
      <c r="U909" t="b">
        <f t="shared" ca="1" si="254"/>
        <v>0</v>
      </c>
      <c r="W909" s="317" t="b">
        <f t="shared" ca="1" si="255"/>
        <v>0</v>
      </c>
      <c r="X909" s="317" t="b">
        <f t="shared" ca="1" si="262"/>
        <v>1</v>
      </c>
      <c r="Y909" s="317" t="b">
        <f t="shared" ca="1" si="256"/>
        <v>0</v>
      </c>
      <c r="Z909" t="b">
        <f t="shared" ca="1" si="257"/>
        <v>0</v>
      </c>
      <c r="AA909" s="37" t="b">
        <f t="shared" ca="1" si="263"/>
        <v>0</v>
      </c>
      <c r="AB909" t="b">
        <f t="shared" ca="1" si="258"/>
        <v>0</v>
      </c>
      <c r="AD909" t="b">
        <f t="shared" ca="1" si="264"/>
        <v>0</v>
      </c>
      <c r="AE909" s="37" t="b">
        <f t="shared" ca="1" si="265"/>
        <v>0</v>
      </c>
      <c r="AF909" t="b">
        <f t="shared" ca="1" si="266"/>
        <v>0</v>
      </c>
      <c r="AG909" s="317" t="b">
        <f t="shared" ca="1" si="267"/>
        <v>0</v>
      </c>
      <c r="AH909" s="317" t="b">
        <f t="shared" ca="1" si="268"/>
        <v>1</v>
      </c>
      <c r="AI909" s="317" t="b">
        <f t="shared" ca="1" si="269"/>
        <v>0</v>
      </c>
    </row>
    <row r="910" spans="1:35" x14ac:dyDescent="0.25">
      <c r="A910">
        <v>878</v>
      </c>
      <c r="B910" s="169">
        <f ca="1">OFFSET(InputPriceData!B$15,CalculationsAndCharts!$A910+$A$11,0,1,1)</f>
        <v>40569</v>
      </c>
      <c r="C910" s="3">
        <f ca="1">OFFSET(InputPriceData!G$15,CalculationsAndCharts!$A910+$A$11,IF($C$7,8,0),1,1)</f>
        <v>3173500</v>
      </c>
      <c r="D910" s="4">
        <f ca="1">OFFSET(InputPriceData!C$15,CalculationsAndCharts!$A910+$A$11,IF($C$7,8,0),1,1)</f>
        <v>52.01</v>
      </c>
      <c r="E910" s="4">
        <f ca="1">OFFSET(InputPriceData!D$15,CalculationsAndCharts!$A910+$A$11,IF($C$7,8,0),1,1)</f>
        <v>52.39</v>
      </c>
      <c r="F910" s="4">
        <f ca="1">OFFSET(InputPriceData!E$15,CalculationsAndCharts!$A910+$A$11,IF($C$7,8,0),1,1)</f>
        <v>51.21</v>
      </c>
      <c r="G910" s="4">
        <f ca="1">OFFSET(InputPriceData!F$15,CalculationsAndCharts!$A910+$A$11,IF($C$7,8,0),1,1)</f>
        <v>51.6</v>
      </c>
      <c r="H910" s="133"/>
      <c r="I910" s="133"/>
      <c r="J910" s="37">
        <f t="shared" ca="1" si="259"/>
        <v>1923</v>
      </c>
      <c r="K910" s="124">
        <f t="shared" ca="1" si="260"/>
        <v>-0.21999999999999886</v>
      </c>
      <c r="L910" s="343">
        <f t="shared" ca="1" si="251"/>
        <v>0.62726462811828665</v>
      </c>
      <c r="M910" s="345">
        <f t="shared" ca="1" si="261"/>
        <v>0.94337009223092361</v>
      </c>
      <c r="N910" s="344">
        <f t="shared" ca="1" si="252"/>
        <v>0.66491892554586218</v>
      </c>
      <c r="O910" s="4"/>
      <c r="P910" s="4"/>
      <c r="Q910" s="3"/>
      <c r="S910" s="4"/>
      <c r="T910" s="4" t="b">
        <f t="shared" ca="1" si="253"/>
        <v>0</v>
      </c>
      <c r="U910" t="b">
        <f t="shared" ca="1" si="254"/>
        <v>0</v>
      </c>
      <c r="W910" s="317" t="b">
        <f t="shared" ca="1" si="255"/>
        <v>0</v>
      </c>
      <c r="X910" s="317" t="b">
        <f t="shared" ca="1" si="262"/>
        <v>1</v>
      </c>
      <c r="Y910" s="317" t="b">
        <f t="shared" ca="1" si="256"/>
        <v>0</v>
      </c>
      <c r="Z910" t="b">
        <f t="shared" ca="1" si="257"/>
        <v>0</v>
      </c>
      <c r="AA910" s="37" t="b">
        <f t="shared" ca="1" si="263"/>
        <v>0</v>
      </c>
      <c r="AB910" t="b">
        <f t="shared" ca="1" si="258"/>
        <v>0</v>
      </c>
      <c r="AD910" t="b">
        <f t="shared" ca="1" si="264"/>
        <v>0</v>
      </c>
      <c r="AE910" s="37" t="b">
        <f t="shared" ca="1" si="265"/>
        <v>0</v>
      </c>
      <c r="AF910" t="b">
        <f t="shared" ca="1" si="266"/>
        <v>0</v>
      </c>
      <c r="AG910" s="317" t="b">
        <f t="shared" ca="1" si="267"/>
        <v>0</v>
      </c>
      <c r="AH910" s="317" t="b">
        <f t="shared" ca="1" si="268"/>
        <v>1</v>
      </c>
      <c r="AI910" s="317" t="b">
        <f t="shared" ca="1" si="269"/>
        <v>0</v>
      </c>
    </row>
    <row r="911" spans="1:35" x14ac:dyDescent="0.25">
      <c r="A911">
        <v>879</v>
      </c>
      <c r="B911" s="169">
        <f ca="1">OFFSET(InputPriceData!B$15,CalculationsAndCharts!$A911+$A$11,0,1,1)</f>
        <v>40568</v>
      </c>
      <c r="C911" s="3">
        <f ca="1">OFFSET(InputPriceData!G$15,CalculationsAndCharts!$A911+$A$11,IF($C$7,8,0),1,1)</f>
        <v>2562700</v>
      </c>
      <c r="D911" s="4">
        <f ca="1">OFFSET(InputPriceData!C$15,CalculationsAndCharts!$A911+$A$11,IF($C$7,8,0),1,1)</f>
        <v>51.63</v>
      </c>
      <c r="E911" s="4">
        <f ca="1">OFFSET(InputPriceData!D$15,CalculationsAndCharts!$A911+$A$11,IF($C$7,8,0),1,1)</f>
        <v>52.48</v>
      </c>
      <c r="F911" s="4">
        <f ca="1">OFFSET(InputPriceData!E$15,CalculationsAndCharts!$A911+$A$11,IF($C$7,8,0),1,1)</f>
        <v>51.57</v>
      </c>
      <c r="G911" s="4">
        <f ca="1">OFFSET(InputPriceData!F$15,CalculationsAndCharts!$A911+$A$11,IF($C$7,8,0),1,1)</f>
        <v>52.32</v>
      </c>
      <c r="H911" s="133"/>
      <c r="I911" s="133"/>
      <c r="J911" s="37">
        <f t="shared" ca="1" si="259"/>
        <v>1922</v>
      </c>
      <c r="K911" s="124">
        <f t="shared" ca="1" si="260"/>
        <v>0.17000000000000171</v>
      </c>
      <c r="L911" s="343">
        <f t="shared" ca="1" si="251"/>
        <v>0.74250333418141223</v>
      </c>
      <c r="M911" s="345">
        <f t="shared" ca="1" si="261"/>
        <v>0.95193753000093195</v>
      </c>
      <c r="N911" s="344">
        <f t="shared" ca="1" si="252"/>
        <v>0.77999165993664032</v>
      </c>
      <c r="O911" s="4"/>
      <c r="P911" s="4"/>
      <c r="Q911" s="3"/>
      <c r="S911" s="4"/>
      <c r="T911" s="4" t="b">
        <f t="shared" ca="1" si="253"/>
        <v>0</v>
      </c>
      <c r="U911" t="b">
        <f t="shared" ca="1" si="254"/>
        <v>0</v>
      </c>
      <c r="W911" s="317" t="b">
        <f t="shared" ca="1" si="255"/>
        <v>0</v>
      </c>
      <c r="X911" s="317" t="b">
        <f t="shared" ca="1" si="262"/>
        <v>1</v>
      </c>
      <c r="Y911" s="317" t="b">
        <f t="shared" ca="1" si="256"/>
        <v>0</v>
      </c>
      <c r="Z911" t="b">
        <f t="shared" ca="1" si="257"/>
        <v>0</v>
      </c>
      <c r="AA911" s="37" t="b">
        <f t="shared" ca="1" si="263"/>
        <v>0</v>
      </c>
      <c r="AB911" t="b">
        <f t="shared" ca="1" si="258"/>
        <v>0</v>
      </c>
      <c r="AD911" t="b">
        <f t="shared" ca="1" si="264"/>
        <v>0</v>
      </c>
      <c r="AE911" s="37" t="b">
        <f t="shared" ca="1" si="265"/>
        <v>0</v>
      </c>
      <c r="AF911" t="b">
        <f t="shared" ca="1" si="266"/>
        <v>0</v>
      </c>
      <c r="AG911" s="317" t="b">
        <f t="shared" ca="1" si="267"/>
        <v>0</v>
      </c>
      <c r="AH911" s="317" t="b">
        <f t="shared" ca="1" si="268"/>
        <v>1</v>
      </c>
      <c r="AI911" s="317" t="b">
        <f t="shared" ca="1" si="269"/>
        <v>0</v>
      </c>
    </row>
    <row r="912" spans="1:35" x14ac:dyDescent="0.25">
      <c r="A912">
        <v>880</v>
      </c>
      <c r="B912" s="169">
        <f ca="1">OFFSET(InputPriceData!B$15,CalculationsAndCharts!$A912+$A$11,0,1,1)</f>
        <v>40567</v>
      </c>
      <c r="C912" s="3">
        <f ca="1">OFFSET(InputPriceData!G$15,CalculationsAndCharts!$A912+$A$11,IF($C$7,8,0),1,1)</f>
        <v>3063700</v>
      </c>
      <c r="D912" s="4">
        <f ca="1">OFFSET(InputPriceData!C$15,CalculationsAndCharts!$A912+$A$11,IF($C$7,8,0),1,1)</f>
        <v>52.16</v>
      </c>
      <c r="E912" s="4">
        <f ca="1">OFFSET(InputPriceData!D$15,CalculationsAndCharts!$A912+$A$11,IF($C$7,8,0),1,1)</f>
        <v>52.35</v>
      </c>
      <c r="F912" s="4">
        <f ca="1">OFFSET(InputPriceData!E$15,CalculationsAndCharts!$A912+$A$11,IF($C$7,8,0),1,1)</f>
        <v>51.47</v>
      </c>
      <c r="G912" s="4">
        <f ca="1">OFFSET(InputPriceData!F$15,CalculationsAndCharts!$A912+$A$11,IF($C$7,8,0),1,1)</f>
        <v>51.82</v>
      </c>
      <c r="H912" s="133"/>
      <c r="I912" s="133"/>
      <c r="J912" s="37">
        <f t="shared" ca="1" si="259"/>
        <v>1921</v>
      </c>
      <c r="K912" s="124">
        <f t="shared" ca="1" si="260"/>
        <v>-0.54999999999999716</v>
      </c>
      <c r="L912" s="343">
        <f t="shared" ca="1" si="251"/>
        <v>0.82763099456725819</v>
      </c>
      <c r="M912" s="345">
        <f t="shared" ca="1" si="261"/>
        <v>0.96058277497571343</v>
      </c>
      <c r="N912" s="344">
        <f t="shared" ca="1" si="252"/>
        <v>0.86159258330255128</v>
      </c>
      <c r="O912" s="4"/>
      <c r="P912" s="4"/>
      <c r="Q912" s="3"/>
      <c r="S912" s="4"/>
      <c r="T912" s="4" t="b">
        <f t="shared" ca="1" si="253"/>
        <v>0</v>
      </c>
      <c r="U912" t="b">
        <f t="shared" ca="1" si="254"/>
        <v>0</v>
      </c>
      <c r="W912" s="317" t="b">
        <f t="shared" ca="1" si="255"/>
        <v>0</v>
      </c>
      <c r="X912" s="317" t="b">
        <f t="shared" ca="1" si="262"/>
        <v>1</v>
      </c>
      <c r="Y912" s="317" t="b">
        <f t="shared" ca="1" si="256"/>
        <v>0</v>
      </c>
      <c r="Z912" t="b">
        <f t="shared" ca="1" si="257"/>
        <v>0</v>
      </c>
      <c r="AA912" s="37" t="b">
        <f t="shared" ca="1" si="263"/>
        <v>0</v>
      </c>
      <c r="AB912" t="b">
        <f t="shared" ca="1" si="258"/>
        <v>0</v>
      </c>
      <c r="AD912" t="b">
        <f t="shared" ca="1" si="264"/>
        <v>0</v>
      </c>
      <c r="AE912" s="37" t="b">
        <f t="shared" ca="1" si="265"/>
        <v>0</v>
      </c>
      <c r="AF912" t="b">
        <f t="shared" ca="1" si="266"/>
        <v>0</v>
      </c>
      <c r="AG912" s="317" t="b">
        <f t="shared" ca="1" si="267"/>
        <v>0</v>
      </c>
      <c r="AH912" s="317" t="b">
        <f t="shared" ca="1" si="268"/>
        <v>1</v>
      </c>
      <c r="AI912" s="317" t="b">
        <f t="shared" ca="1" si="269"/>
        <v>0</v>
      </c>
    </row>
    <row r="913" spans="1:35" x14ac:dyDescent="0.25">
      <c r="A913">
        <v>881</v>
      </c>
      <c r="B913" s="169">
        <f ca="1">OFFSET(InputPriceData!B$15,CalculationsAndCharts!$A913+$A$11,0,1,1)</f>
        <v>40564</v>
      </c>
      <c r="C913" s="3">
        <f ca="1">OFFSET(InputPriceData!G$15,CalculationsAndCharts!$A913+$A$11,IF($C$7,8,0),1,1)</f>
        <v>5765800</v>
      </c>
      <c r="D913" s="4">
        <f ca="1">OFFSET(InputPriceData!C$15,CalculationsAndCharts!$A913+$A$11,IF($C$7,8,0),1,1)</f>
        <v>52.42</v>
      </c>
      <c r="E913" s="4">
        <f ca="1">OFFSET(InputPriceData!D$15,CalculationsAndCharts!$A913+$A$11,IF($C$7,8,0),1,1)</f>
        <v>52.49</v>
      </c>
      <c r="F913" s="4">
        <f ca="1">OFFSET(InputPriceData!E$15,CalculationsAndCharts!$A913+$A$11,IF($C$7,8,0),1,1)</f>
        <v>51.86</v>
      </c>
      <c r="G913" s="4">
        <f ca="1">OFFSET(InputPriceData!F$15,CalculationsAndCharts!$A913+$A$11,IF($C$7,8,0),1,1)</f>
        <v>52.15</v>
      </c>
      <c r="H913" s="133"/>
      <c r="I913" s="133"/>
      <c r="J913" s="37">
        <f t="shared" ca="1" si="259"/>
        <v>1920</v>
      </c>
      <c r="K913" s="124">
        <f t="shared" ca="1" si="260"/>
        <v>0.93999999999999773</v>
      </c>
      <c r="L913" s="343">
        <f t="shared" ca="1" si="251"/>
        <v>0.83498998959785331</v>
      </c>
      <c r="M913" s="345">
        <f t="shared" ca="1" si="261"/>
        <v>0.96930653377973097</v>
      </c>
      <c r="N913" s="344">
        <f t="shared" ca="1" si="252"/>
        <v>0.86143027050677012</v>
      </c>
      <c r="O913" s="4"/>
      <c r="P913" s="4"/>
      <c r="Q913" s="3"/>
      <c r="S913" s="4"/>
      <c r="T913" s="4" t="b">
        <f t="shared" ca="1" si="253"/>
        <v>0</v>
      </c>
      <c r="U913" t="b">
        <f t="shared" ca="1" si="254"/>
        <v>0</v>
      </c>
      <c r="W913" s="317" t="b">
        <f t="shared" ca="1" si="255"/>
        <v>0</v>
      </c>
      <c r="X913" s="317" t="b">
        <f t="shared" ca="1" si="262"/>
        <v>1</v>
      </c>
      <c r="Y913" s="317" t="b">
        <f t="shared" ca="1" si="256"/>
        <v>0</v>
      </c>
      <c r="Z913" t="b">
        <f t="shared" ca="1" si="257"/>
        <v>0</v>
      </c>
      <c r="AA913" s="37" t="b">
        <f t="shared" ca="1" si="263"/>
        <v>0</v>
      </c>
      <c r="AB913" t="b">
        <f t="shared" ca="1" si="258"/>
        <v>0</v>
      </c>
      <c r="AD913" t="b">
        <f t="shared" ca="1" si="264"/>
        <v>0</v>
      </c>
      <c r="AE913" s="37" t="b">
        <f t="shared" ca="1" si="265"/>
        <v>0</v>
      </c>
      <c r="AF913" t="b">
        <f t="shared" ca="1" si="266"/>
        <v>0</v>
      </c>
      <c r="AG913" s="317" t="b">
        <f t="shared" ca="1" si="267"/>
        <v>0</v>
      </c>
      <c r="AH913" s="317" t="b">
        <f t="shared" ca="1" si="268"/>
        <v>1</v>
      </c>
      <c r="AI913" s="317" t="b">
        <f t="shared" ca="1" si="269"/>
        <v>0</v>
      </c>
    </row>
    <row r="914" spans="1:35" x14ac:dyDescent="0.25">
      <c r="A914">
        <v>882</v>
      </c>
      <c r="B914" s="169">
        <f ca="1">OFFSET(InputPriceData!B$15,CalculationsAndCharts!$A914+$A$11,0,1,1)</f>
        <v>40563</v>
      </c>
      <c r="C914" s="3">
        <f ca="1">OFFSET(InputPriceData!G$15,CalculationsAndCharts!$A914+$A$11,IF($C$7,8,0),1,1)</f>
        <v>5369500</v>
      </c>
      <c r="D914" s="4">
        <f ca="1">OFFSET(InputPriceData!C$15,CalculationsAndCharts!$A914+$A$11,IF($C$7,8,0),1,1)</f>
        <v>51.01</v>
      </c>
      <c r="E914" s="4">
        <f ca="1">OFFSET(InputPriceData!D$15,CalculationsAndCharts!$A914+$A$11,IF($C$7,8,0),1,1)</f>
        <v>52.39</v>
      </c>
      <c r="F914" s="4">
        <f ca="1">OFFSET(InputPriceData!E$15,CalculationsAndCharts!$A914+$A$11,IF($C$7,8,0),1,1)</f>
        <v>51</v>
      </c>
      <c r="G914" s="4">
        <f ca="1">OFFSET(InputPriceData!F$15,CalculationsAndCharts!$A914+$A$11,IF($C$7,8,0),1,1)</f>
        <v>52.37</v>
      </c>
      <c r="H914" s="133"/>
      <c r="I914" s="133"/>
      <c r="J914" s="37">
        <f t="shared" ca="1" si="259"/>
        <v>1919</v>
      </c>
      <c r="K914" s="124">
        <f t="shared" ca="1" si="260"/>
        <v>1.4899999999999949</v>
      </c>
      <c r="L914" s="343">
        <f t="shared" ca="1" si="251"/>
        <v>0.76761396869153375</v>
      </c>
      <c r="M914" s="345">
        <f t="shared" ca="1" si="261"/>
        <v>0.97810951945482438</v>
      </c>
      <c r="N914" s="344">
        <f t="shared" ca="1" si="252"/>
        <v>0.78479347498773355</v>
      </c>
      <c r="O914" s="4"/>
      <c r="P914" s="4"/>
      <c r="Q914" s="3"/>
      <c r="S914" s="4"/>
      <c r="T914" s="4" t="b">
        <f t="shared" ca="1" si="253"/>
        <v>0</v>
      </c>
      <c r="U914" t="b">
        <f t="shared" ca="1" si="254"/>
        <v>0</v>
      </c>
      <c r="W914" s="317" t="b">
        <f t="shared" ca="1" si="255"/>
        <v>0</v>
      </c>
      <c r="X914" s="317" t="b">
        <f t="shared" ca="1" si="262"/>
        <v>1</v>
      </c>
      <c r="Y914" s="317" t="b">
        <f t="shared" ca="1" si="256"/>
        <v>0</v>
      </c>
      <c r="Z914" t="b">
        <f t="shared" ca="1" si="257"/>
        <v>0</v>
      </c>
      <c r="AA914" s="37" t="b">
        <f t="shared" ca="1" si="263"/>
        <v>0</v>
      </c>
      <c r="AB914" t="b">
        <f t="shared" ca="1" si="258"/>
        <v>0</v>
      </c>
      <c r="AD914" t="b">
        <f t="shared" ca="1" si="264"/>
        <v>0</v>
      </c>
      <c r="AE914" s="37" t="b">
        <f t="shared" ca="1" si="265"/>
        <v>0</v>
      </c>
      <c r="AF914" t="b">
        <f t="shared" ca="1" si="266"/>
        <v>0</v>
      </c>
      <c r="AG914" s="317" t="b">
        <f t="shared" ca="1" si="267"/>
        <v>0</v>
      </c>
      <c r="AH914" s="317" t="b">
        <f t="shared" ca="1" si="268"/>
        <v>1</v>
      </c>
      <c r="AI914" s="317" t="b">
        <f t="shared" ca="1" si="269"/>
        <v>0</v>
      </c>
    </row>
    <row r="915" spans="1:35" x14ac:dyDescent="0.25">
      <c r="A915">
        <v>883</v>
      </c>
      <c r="B915" s="169">
        <f ca="1">OFFSET(InputPriceData!B$15,CalculationsAndCharts!$A915+$A$11,0,1,1)</f>
        <v>40562</v>
      </c>
      <c r="C915" s="3">
        <f ca="1">OFFSET(InputPriceData!G$15,CalculationsAndCharts!$A915+$A$11,IF($C$7,8,0),1,1)</f>
        <v>3437500</v>
      </c>
      <c r="D915" s="4">
        <f ca="1">OFFSET(InputPriceData!C$15,CalculationsAndCharts!$A915+$A$11,IF($C$7,8,0),1,1)</f>
        <v>50.69</v>
      </c>
      <c r="E915" s="4">
        <f ca="1">OFFSET(InputPriceData!D$15,CalculationsAndCharts!$A915+$A$11,IF($C$7,8,0),1,1)</f>
        <v>51.21</v>
      </c>
      <c r="F915" s="4">
        <f ca="1">OFFSET(InputPriceData!E$15,CalculationsAndCharts!$A915+$A$11,IF($C$7,8,0),1,1)</f>
        <v>50.34</v>
      </c>
      <c r="G915" s="4">
        <f ca="1">OFFSET(InputPriceData!F$15,CalculationsAndCharts!$A915+$A$11,IF($C$7,8,0),1,1)</f>
        <v>51.21</v>
      </c>
      <c r="H915" s="133"/>
      <c r="I915" s="133"/>
      <c r="J915" s="37">
        <f t="shared" ca="1" si="259"/>
        <v>1918</v>
      </c>
      <c r="K915" s="124">
        <f t="shared" ca="1" si="260"/>
        <v>0.95000000000000284</v>
      </c>
      <c r="L915" s="343">
        <f t="shared" ca="1" si="251"/>
        <v>0.71767695875649617</v>
      </c>
      <c r="M915" s="345">
        <f t="shared" ca="1" si="261"/>
        <v>0.9869924515184908</v>
      </c>
      <c r="N915" s="344">
        <f t="shared" ca="1" si="252"/>
        <v>0.72713520519062536</v>
      </c>
      <c r="O915" s="4"/>
      <c r="P915" s="4"/>
      <c r="Q915" s="3"/>
      <c r="S915" s="4"/>
      <c r="T915" s="4" t="b">
        <f t="shared" ca="1" si="253"/>
        <v>0</v>
      </c>
      <c r="U915" t="b">
        <f t="shared" ca="1" si="254"/>
        <v>0</v>
      </c>
      <c r="W915" s="317" t="b">
        <f t="shared" ca="1" si="255"/>
        <v>0</v>
      </c>
      <c r="X915" s="317" t="b">
        <f t="shared" ca="1" si="262"/>
        <v>1</v>
      </c>
      <c r="Y915" s="317" t="b">
        <f t="shared" ca="1" si="256"/>
        <v>0</v>
      </c>
      <c r="Z915" t="b">
        <f t="shared" ca="1" si="257"/>
        <v>0</v>
      </c>
      <c r="AA915" s="37" t="b">
        <f t="shared" ca="1" si="263"/>
        <v>0</v>
      </c>
      <c r="AB915" t="b">
        <f t="shared" ca="1" si="258"/>
        <v>0</v>
      </c>
      <c r="AD915" t="b">
        <f t="shared" ca="1" si="264"/>
        <v>0</v>
      </c>
      <c r="AE915" s="37" t="b">
        <f t="shared" ca="1" si="265"/>
        <v>0</v>
      </c>
      <c r="AF915" t="b">
        <f t="shared" ca="1" si="266"/>
        <v>0</v>
      </c>
      <c r="AG915" s="317" t="b">
        <f t="shared" ca="1" si="267"/>
        <v>0</v>
      </c>
      <c r="AH915" s="317" t="b">
        <f t="shared" ca="1" si="268"/>
        <v>1</v>
      </c>
      <c r="AI915" s="317" t="b">
        <f t="shared" ca="1" si="269"/>
        <v>0</v>
      </c>
    </row>
    <row r="916" spans="1:35" x14ac:dyDescent="0.25">
      <c r="A916">
        <v>884</v>
      </c>
      <c r="B916" s="169">
        <f ca="1">OFFSET(InputPriceData!B$15,CalculationsAndCharts!$A916+$A$11,0,1,1)</f>
        <v>40561</v>
      </c>
      <c r="C916" s="3">
        <f ca="1">OFFSET(InputPriceData!G$15,CalculationsAndCharts!$A916+$A$11,IF($C$7,8,0),1,1)</f>
        <v>2837700</v>
      </c>
      <c r="D916" s="4">
        <f ca="1">OFFSET(InputPriceData!C$15,CalculationsAndCharts!$A916+$A$11,IF($C$7,8,0),1,1)</f>
        <v>50.4</v>
      </c>
      <c r="E916" s="4">
        <f ca="1">OFFSET(InputPriceData!D$15,CalculationsAndCharts!$A916+$A$11,IF($C$7,8,0),1,1)</f>
        <v>51</v>
      </c>
      <c r="F916" s="4">
        <f ca="1">OFFSET(InputPriceData!E$15,CalculationsAndCharts!$A916+$A$11,IF($C$7,8,0),1,1)</f>
        <v>50.18</v>
      </c>
      <c r="G916" s="4">
        <f ca="1">OFFSET(InputPriceData!F$15,CalculationsAndCharts!$A916+$A$11,IF($C$7,8,0),1,1)</f>
        <v>50.88</v>
      </c>
      <c r="H916" s="133"/>
      <c r="I916" s="133"/>
      <c r="J916" s="37">
        <f t="shared" ca="1" si="259"/>
        <v>1917</v>
      </c>
      <c r="K916" s="124">
        <f t="shared" ca="1" si="260"/>
        <v>1.3599999999999994</v>
      </c>
      <c r="L916" s="343">
        <f t="shared" ca="1" si="251"/>
        <v>0.70170073739978545</v>
      </c>
      <c r="M916" s="345">
        <f t="shared" ca="1" si="261"/>
        <v>0.9959560560226951</v>
      </c>
      <c r="N916" s="344">
        <f t="shared" ca="1" si="252"/>
        <v>0.70454989771536225</v>
      </c>
      <c r="O916" s="4"/>
      <c r="P916" s="4"/>
      <c r="Q916" s="3"/>
      <c r="S916" s="4"/>
      <c r="T916" s="4" t="b">
        <f t="shared" ca="1" si="253"/>
        <v>0</v>
      </c>
      <c r="U916" t="b">
        <f t="shared" ca="1" si="254"/>
        <v>0</v>
      </c>
      <c r="W916" s="317" t="b">
        <f t="shared" ca="1" si="255"/>
        <v>0</v>
      </c>
      <c r="X916" s="317" t="b">
        <f t="shared" ca="1" si="262"/>
        <v>1</v>
      </c>
      <c r="Y916" s="317" t="b">
        <f t="shared" ca="1" si="256"/>
        <v>0</v>
      </c>
      <c r="Z916" t="b">
        <f t="shared" ca="1" si="257"/>
        <v>0</v>
      </c>
      <c r="AA916" s="37" t="b">
        <f t="shared" ca="1" si="263"/>
        <v>0</v>
      </c>
      <c r="AB916" t="b">
        <f t="shared" ca="1" si="258"/>
        <v>0</v>
      </c>
      <c r="AD916" t="b">
        <f t="shared" ca="1" si="264"/>
        <v>0</v>
      </c>
      <c r="AE916" s="37" t="b">
        <f t="shared" ca="1" si="265"/>
        <v>0</v>
      </c>
      <c r="AF916" t="b">
        <f t="shared" ca="1" si="266"/>
        <v>0</v>
      </c>
      <c r="AG916" s="317" t="b">
        <f t="shared" ca="1" si="267"/>
        <v>0</v>
      </c>
      <c r="AH916" s="317" t="b">
        <f t="shared" ca="1" si="268"/>
        <v>1</v>
      </c>
      <c r="AI916" s="317" t="b">
        <f t="shared" ca="1" si="269"/>
        <v>0</v>
      </c>
    </row>
    <row r="917" spans="1:35" x14ac:dyDescent="0.25">
      <c r="A917">
        <v>885</v>
      </c>
      <c r="B917" s="169">
        <f ca="1">OFFSET(InputPriceData!B$15,CalculationsAndCharts!$A917+$A$11,0,1,1)</f>
        <v>40557</v>
      </c>
      <c r="C917" s="3">
        <f ca="1">OFFSET(InputPriceData!G$15,CalculationsAndCharts!$A917+$A$11,IF($C$7,8,0),1,1)</f>
        <v>3353300</v>
      </c>
      <c r="D917" s="4">
        <f ca="1">OFFSET(InputPriceData!C$15,CalculationsAndCharts!$A917+$A$11,IF($C$7,8,0),1,1)</f>
        <v>49.47</v>
      </c>
      <c r="E917" s="4">
        <f ca="1">OFFSET(InputPriceData!D$15,CalculationsAndCharts!$A917+$A$11,IF($C$7,8,0),1,1)</f>
        <v>50.49</v>
      </c>
      <c r="F917" s="4">
        <f ca="1">OFFSET(InputPriceData!E$15,CalculationsAndCharts!$A917+$A$11,IF($C$7,8,0),1,1)</f>
        <v>49.25</v>
      </c>
      <c r="G917" s="4">
        <f ca="1">OFFSET(InputPriceData!F$15,CalculationsAndCharts!$A917+$A$11,IF($C$7,8,0),1,1)</f>
        <v>50.26</v>
      </c>
      <c r="H917" s="133"/>
      <c r="I917" s="133"/>
      <c r="J917" s="37">
        <f t="shared" ca="1" si="259"/>
        <v>1916</v>
      </c>
      <c r="K917" s="124">
        <f t="shared" ca="1" si="260"/>
        <v>0.90999999999999659</v>
      </c>
      <c r="L917" s="343">
        <f t="shared" ca="1" si="251"/>
        <v>0.73263868498180462</v>
      </c>
      <c r="M917" s="345">
        <f t="shared" ca="1" si="261"/>
        <v>1.005001065613214</v>
      </c>
      <c r="N917" s="344">
        <f t="shared" ca="1" si="252"/>
        <v>0.72899294344009069</v>
      </c>
      <c r="O917" s="4"/>
      <c r="P917" s="4"/>
      <c r="Q917" s="3"/>
      <c r="S917" s="4"/>
      <c r="T917" s="4" t="b">
        <f t="shared" ca="1" si="253"/>
        <v>0</v>
      </c>
      <c r="U917" t="b">
        <f t="shared" ca="1" si="254"/>
        <v>0</v>
      </c>
      <c r="W917" s="317" t="b">
        <f t="shared" ca="1" si="255"/>
        <v>0</v>
      </c>
      <c r="X917" s="317" t="b">
        <f t="shared" ca="1" si="262"/>
        <v>1</v>
      </c>
      <c r="Y917" s="317" t="b">
        <f t="shared" ca="1" si="256"/>
        <v>0</v>
      </c>
      <c r="Z917" t="b">
        <f t="shared" ca="1" si="257"/>
        <v>0</v>
      </c>
      <c r="AA917" s="37" t="b">
        <f t="shared" ca="1" si="263"/>
        <v>0</v>
      </c>
      <c r="AB917" t="b">
        <f t="shared" ca="1" si="258"/>
        <v>0</v>
      </c>
      <c r="AD917" t="b">
        <f t="shared" ca="1" si="264"/>
        <v>0</v>
      </c>
      <c r="AE917" s="37" t="b">
        <f t="shared" ca="1" si="265"/>
        <v>0</v>
      </c>
      <c r="AF917" t="b">
        <f t="shared" ca="1" si="266"/>
        <v>0</v>
      </c>
      <c r="AG917" s="317" t="b">
        <f t="shared" ca="1" si="267"/>
        <v>0</v>
      </c>
      <c r="AH917" s="317" t="b">
        <f t="shared" ca="1" si="268"/>
        <v>1</v>
      </c>
      <c r="AI917" s="317" t="b">
        <f t="shared" ca="1" si="269"/>
        <v>0</v>
      </c>
    </row>
    <row r="918" spans="1:35" x14ac:dyDescent="0.25">
      <c r="A918">
        <v>886</v>
      </c>
      <c r="B918" s="169">
        <f ca="1">OFFSET(InputPriceData!B$15,CalculationsAndCharts!$A918+$A$11,0,1,1)</f>
        <v>40556</v>
      </c>
      <c r="C918" s="3">
        <f ca="1">OFFSET(InputPriceData!G$15,CalculationsAndCharts!$A918+$A$11,IF($C$7,8,0),1,1)</f>
        <v>2378800</v>
      </c>
      <c r="D918" s="4">
        <f ca="1">OFFSET(InputPriceData!C$15,CalculationsAndCharts!$A918+$A$11,IF($C$7,8,0),1,1)</f>
        <v>49.41</v>
      </c>
      <c r="E918" s="4">
        <f ca="1">OFFSET(InputPriceData!D$15,CalculationsAndCharts!$A918+$A$11,IF($C$7,8,0),1,1)</f>
        <v>49.87</v>
      </c>
      <c r="F918" s="4">
        <f ca="1">OFFSET(InputPriceData!E$15,CalculationsAndCharts!$A918+$A$11,IF($C$7,8,0),1,1)</f>
        <v>49.31</v>
      </c>
      <c r="G918" s="4">
        <f ca="1">OFFSET(InputPriceData!F$15,CalculationsAndCharts!$A918+$A$11,IF($C$7,8,0),1,1)</f>
        <v>49.52</v>
      </c>
      <c r="H918" s="133"/>
      <c r="I918" s="133"/>
      <c r="J918" s="37">
        <f t="shared" ca="1" si="259"/>
        <v>1915</v>
      </c>
      <c r="K918" s="124">
        <f t="shared" ca="1" si="260"/>
        <v>0.30000000000000426</v>
      </c>
      <c r="L918" s="343">
        <f t="shared" ca="1" si="251"/>
        <v>0.83045284333669711</v>
      </c>
      <c r="M918" s="345">
        <f t="shared" ca="1" si="261"/>
        <v>1.0141282195895196</v>
      </c>
      <c r="N918" s="344">
        <f t="shared" ca="1" si="252"/>
        <v>0.8188834777448879</v>
      </c>
      <c r="O918" s="4"/>
      <c r="P918" s="4"/>
      <c r="Q918" s="3"/>
      <c r="S918" s="4"/>
      <c r="T918" s="4" t="b">
        <f t="shared" ca="1" si="253"/>
        <v>0</v>
      </c>
      <c r="U918" t="b">
        <f t="shared" ca="1" si="254"/>
        <v>0</v>
      </c>
      <c r="W918" s="317" t="b">
        <f t="shared" ca="1" si="255"/>
        <v>0</v>
      </c>
      <c r="X918" s="317" t="b">
        <f t="shared" ca="1" si="262"/>
        <v>1</v>
      </c>
      <c r="Y918" s="317" t="b">
        <f t="shared" ca="1" si="256"/>
        <v>0</v>
      </c>
      <c r="Z918" t="b">
        <f t="shared" ca="1" si="257"/>
        <v>0</v>
      </c>
      <c r="AA918" s="37" t="b">
        <f t="shared" ca="1" si="263"/>
        <v>0</v>
      </c>
      <c r="AB918" t="b">
        <f t="shared" ca="1" si="258"/>
        <v>0</v>
      </c>
      <c r="AD918" t="b">
        <f t="shared" ca="1" si="264"/>
        <v>0</v>
      </c>
      <c r="AE918" s="37" t="b">
        <f t="shared" ca="1" si="265"/>
        <v>0</v>
      </c>
      <c r="AF918" t="b">
        <f t="shared" ca="1" si="266"/>
        <v>0</v>
      </c>
      <c r="AG918" s="317" t="b">
        <f t="shared" ca="1" si="267"/>
        <v>0</v>
      </c>
      <c r="AH918" s="317" t="b">
        <f t="shared" ca="1" si="268"/>
        <v>1</v>
      </c>
      <c r="AI918" s="317" t="b">
        <f t="shared" ca="1" si="269"/>
        <v>0</v>
      </c>
    </row>
    <row r="919" spans="1:35" x14ac:dyDescent="0.25">
      <c r="A919">
        <v>887</v>
      </c>
      <c r="B919" s="169">
        <f ca="1">OFFSET(InputPriceData!B$15,CalculationsAndCharts!$A919+$A$11,0,1,1)</f>
        <v>40555</v>
      </c>
      <c r="C919" s="3">
        <f ca="1">OFFSET(InputPriceData!G$15,CalculationsAndCharts!$A919+$A$11,IF($C$7,8,0),1,1)</f>
        <v>2473800</v>
      </c>
      <c r="D919" s="4">
        <f ca="1">OFFSET(InputPriceData!C$15,CalculationsAndCharts!$A919+$A$11,IF($C$7,8,0),1,1)</f>
        <v>49.6</v>
      </c>
      <c r="E919" s="4">
        <f ca="1">OFFSET(InputPriceData!D$15,CalculationsAndCharts!$A919+$A$11,IF($C$7,8,0),1,1)</f>
        <v>49.97</v>
      </c>
      <c r="F919" s="4">
        <f ca="1">OFFSET(InputPriceData!E$15,CalculationsAndCharts!$A919+$A$11,IF($C$7,8,0),1,1)</f>
        <v>49.26</v>
      </c>
      <c r="G919" s="4">
        <f ca="1">OFFSET(InputPriceData!F$15,CalculationsAndCharts!$A919+$A$11,IF($C$7,8,0),1,1)</f>
        <v>49.35</v>
      </c>
      <c r="H919" s="133"/>
      <c r="I919" s="133"/>
      <c r="J919" s="37">
        <f t="shared" ca="1" si="259"/>
        <v>1914</v>
      </c>
      <c r="K919" s="124">
        <f t="shared" ca="1" si="260"/>
        <v>-0.28999999999999915</v>
      </c>
      <c r="L919" s="343">
        <f t="shared" ca="1" si="251"/>
        <v>0.95519481157983643</v>
      </c>
      <c r="M919" s="345">
        <f t="shared" ca="1" si="261"/>
        <v>1.0233382639652064</v>
      </c>
      <c r="N919" s="344">
        <f t="shared" ca="1" si="252"/>
        <v>0.93341062795665497</v>
      </c>
      <c r="O919" s="4"/>
      <c r="P919" s="4"/>
      <c r="Q919" s="3"/>
      <c r="S919" s="4"/>
      <c r="T919" s="4" t="b">
        <f t="shared" ca="1" si="253"/>
        <v>0</v>
      </c>
      <c r="U919" t="b">
        <f t="shared" ca="1" si="254"/>
        <v>0</v>
      </c>
      <c r="W919" s="317" t="b">
        <f t="shared" ca="1" si="255"/>
        <v>0</v>
      </c>
      <c r="X919" s="317" t="b">
        <f t="shared" ca="1" si="262"/>
        <v>1</v>
      </c>
      <c r="Y919" s="317" t="b">
        <f t="shared" ca="1" si="256"/>
        <v>0</v>
      </c>
      <c r="Z919" t="b">
        <f t="shared" ca="1" si="257"/>
        <v>0</v>
      </c>
      <c r="AA919" s="37" t="b">
        <f t="shared" ca="1" si="263"/>
        <v>0</v>
      </c>
      <c r="AB919" t="b">
        <f t="shared" ca="1" si="258"/>
        <v>0</v>
      </c>
      <c r="AD919" t="b">
        <f t="shared" ca="1" si="264"/>
        <v>0</v>
      </c>
      <c r="AE919" s="37" t="b">
        <f t="shared" ca="1" si="265"/>
        <v>0</v>
      </c>
      <c r="AF919" t="b">
        <f t="shared" ca="1" si="266"/>
        <v>0</v>
      </c>
      <c r="AG919" s="317" t="b">
        <f t="shared" ca="1" si="267"/>
        <v>0</v>
      </c>
      <c r="AH919" s="317" t="b">
        <f t="shared" ca="1" si="268"/>
        <v>1</v>
      </c>
      <c r="AI919" s="317" t="b">
        <f t="shared" ca="1" si="269"/>
        <v>0</v>
      </c>
    </row>
    <row r="920" spans="1:35" x14ac:dyDescent="0.25">
      <c r="A920">
        <v>888</v>
      </c>
      <c r="B920" s="169">
        <f ca="1">OFFSET(InputPriceData!B$15,CalculationsAndCharts!$A920+$A$11,0,1,1)</f>
        <v>40554</v>
      </c>
      <c r="C920" s="3">
        <f ca="1">OFFSET(InputPriceData!G$15,CalculationsAndCharts!$A920+$A$11,IF($C$7,8,0),1,1)</f>
        <v>2849300</v>
      </c>
      <c r="D920" s="4">
        <f ca="1">OFFSET(InputPriceData!C$15,CalculationsAndCharts!$A920+$A$11,IF($C$7,8,0),1,1)</f>
        <v>49.92</v>
      </c>
      <c r="E920" s="4">
        <f ca="1">OFFSET(InputPriceData!D$15,CalculationsAndCharts!$A920+$A$11,IF($C$7,8,0),1,1)</f>
        <v>50.05</v>
      </c>
      <c r="F920" s="4">
        <f ca="1">OFFSET(InputPriceData!E$15,CalculationsAndCharts!$A920+$A$11,IF($C$7,8,0),1,1)</f>
        <v>48.98</v>
      </c>
      <c r="G920" s="4">
        <f ca="1">OFFSET(InputPriceData!F$15,CalculationsAndCharts!$A920+$A$11,IF($C$7,8,0),1,1)</f>
        <v>49.22</v>
      </c>
      <c r="H920" s="133"/>
      <c r="I920" s="133"/>
      <c r="J920" s="37">
        <f t="shared" ca="1" si="259"/>
        <v>1913</v>
      </c>
      <c r="K920" s="124">
        <f t="shared" ca="1" si="260"/>
        <v>-0.63000000000000256</v>
      </c>
      <c r="L920" s="343">
        <f t="shared" ca="1" si="251"/>
        <v>1.0326319515289673</v>
      </c>
      <c r="M920" s="345">
        <f t="shared" ca="1" si="261"/>
        <v>1.0326319515289673</v>
      </c>
      <c r="N920" s="344">
        <f t="shared" ca="1" si="252"/>
        <v>1</v>
      </c>
      <c r="O920" s="4"/>
      <c r="P920" s="4"/>
      <c r="Q920" s="3"/>
      <c r="S920" s="4"/>
      <c r="T920" s="4" t="b">
        <f t="shared" ca="1" si="253"/>
        <v>0</v>
      </c>
      <c r="U920" t="b">
        <f t="shared" ca="1" si="254"/>
        <v>0</v>
      </c>
      <c r="W920" s="317" t="b">
        <f t="shared" ca="1" si="255"/>
        <v>0</v>
      </c>
      <c r="X920" s="317" t="b">
        <f t="shared" ca="1" si="262"/>
        <v>1</v>
      </c>
      <c r="Y920" s="317" t="b">
        <f t="shared" ca="1" si="256"/>
        <v>0</v>
      </c>
      <c r="Z920" t="b">
        <f t="shared" ca="1" si="257"/>
        <v>0</v>
      </c>
      <c r="AA920" s="37" t="b">
        <f t="shared" ca="1" si="263"/>
        <v>0</v>
      </c>
      <c r="AB920" t="b">
        <f t="shared" ca="1" si="258"/>
        <v>0</v>
      </c>
      <c r="AD920" t="b">
        <f t="shared" ca="1" si="264"/>
        <v>0</v>
      </c>
      <c r="AE920" s="37" t="b">
        <f t="shared" ca="1" si="265"/>
        <v>0</v>
      </c>
      <c r="AF920" t="b">
        <f t="shared" ca="1" si="266"/>
        <v>0</v>
      </c>
      <c r="AG920" s="317" t="b">
        <f t="shared" ca="1" si="267"/>
        <v>0</v>
      </c>
      <c r="AH920" s="317" t="b">
        <f t="shared" ca="1" si="268"/>
        <v>1</v>
      </c>
      <c r="AI920" s="317" t="b">
        <f t="shared" ca="1" si="269"/>
        <v>0</v>
      </c>
    </row>
    <row r="921" spans="1:35" x14ac:dyDescent="0.25">
      <c r="A921">
        <v>889</v>
      </c>
      <c r="B921" s="169">
        <f ca="1">OFFSET(InputPriceData!B$15,CalculationsAndCharts!$A921+$A$11,0,1,1)</f>
        <v>40553</v>
      </c>
      <c r="C921" s="3">
        <f ca="1">OFFSET(InputPriceData!G$15,CalculationsAndCharts!$A921+$A$11,IF($C$7,8,0),1,1)</f>
        <v>5471400</v>
      </c>
      <c r="D921" s="4">
        <f ca="1">OFFSET(InputPriceData!C$15,CalculationsAndCharts!$A921+$A$11,IF($C$7,8,0),1,1)</f>
        <v>49.76</v>
      </c>
      <c r="E921" s="4">
        <f ca="1">OFFSET(InputPriceData!D$15,CalculationsAndCharts!$A921+$A$11,IF($C$7,8,0),1,1)</f>
        <v>49.98</v>
      </c>
      <c r="F921" s="4">
        <f ca="1">OFFSET(InputPriceData!E$15,CalculationsAndCharts!$A921+$A$11,IF($C$7,8,0),1,1)</f>
        <v>48.95</v>
      </c>
      <c r="G921" s="4">
        <f ca="1">OFFSET(InputPriceData!F$15,CalculationsAndCharts!$A921+$A$11,IF($C$7,8,0),1,1)</f>
        <v>49.64</v>
      </c>
      <c r="H921" s="133"/>
      <c r="I921" s="133"/>
      <c r="J921" s="37">
        <f t="shared" ca="1" si="259"/>
        <v>1912</v>
      </c>
      <c r="K921" s="124">
        <f t="shared" ca="1" si="260"/>
        <v>0.92000000000000171</v>
      </c>
      <c r="L921" s="343">
        <f t="shared" ca="1" si="251"/>
        <v>0.96947626279736066</v>
      </c>
      <c r="M921" s="345">
        <f t="shared" ca="1" si="261"/>
        <v>0.96947626279736066</v>
      </c>
      <c r="N921" s="344">
        <f t="shared" ca="1" si="252"/>
        <v>1</v>
      </c>
      <c r="O921" s="4"/>
      <c r="P921" s="4"/>
      <c r="Q921" s="3"/>
      <c r="S921" s="4"/>
      <c r="T921" s="4" t="b">
        <f t="shared" ca="1" si="253"/>
        <v>0</v>
      </c>
      <c r="U921" t="b">
        <f t="shared" ca="1" si="254"/>
        <v>0</v>
      </c>
      <c r="W921" s="317" t="b">
        <f t="shared" ca="1" si="255"/>
        <v>0</v>
      </c>
      <c r="X921" s="317" t="b">
        <f t="shared" ca="1" si="262"/>
        <v>1</v>
      </c>
      <c r="Y921" s="317" t="b">
        <f t="shared" ca="1" si="256"/>
        <v>0</v>
      </c>
      <c r="Z921" t="b">
        <f t="shared" ca="1" si="257"/>
        <v>0</v>
      </c>
      <c r="AA921" s="37" t="b">
        <f t="shared" ca="1" si="263"/>
        <v>0</v>
      </c>
      <c r="AB921" t="b">
        <f t="shared" ca="1" si="258"/>
        <v>0</v>
      </c>
      <c r="AD921" t="b">
        <f t="shared" ca="1" si="264"/>
        <v>0</v>
      </c>
      <c r="AE921" s="37" t="b">
        <f t="shared" ca="1" si="265"/>
        <v>0</v>
      </c>
      <c r="AF921" t="b">
        <f t="shared" ca="1" si="266"/>
        <v>0</v>
      </c>
      <c r="AG921" s="317" t="b">
        <f t="shared" ca="1" si="267"/>
        <v>0</v>
      </c>
      <c r="AH921" s="317" t="b">
        <f t="shared" ca="1" si="268"/>
        <v>1</v>
      </c>
      <c r="AI921" s="317" t="b">
        <f t="shared" ca="1" si="269"/>
        <v>0</v>
      </c>
    </row>
    <row r="922" spans="1:35" x14ac:dyDescent="0.25">
      <c r="A922">
        <v>890</v>
      </c>
      <c r="B922" s="169">
        <f ca="1">OFFSET(InputPriceData!B$15,CalculationsAndCharts!$A922+$A$11,0,1,1)</f>
        <v>40550</v>
      </c>
      <c r="C922" s="3">
        <f ca="1">OFFSET(InputPriceData!G$15,CalculationsAndCharts!$A922+$A$11,IF($C$7,8,0),1,1)</f>
        <v>5742300</v>
      </c>
      <c r="D922" s="4">
        <f ca="1">OFFSET(InputPriceData!C$15,CalculationsAndCharts!$A922+$A$11,IF($C$7,8,0),1,1)</f>
        <v>48.77</v>
      </c>
      <c r="E922" s="4">
        <f ca="1">OFFSET(InputPriceData!D$15,CalculationsAndCharts!$A922+$A$11,IF($C$7,8,0),1,1)</f>
        <v>50.4</v>
      </c>
      <c r="F922" s="4">
        <f ca="1">OFFSET(InputPriceData!E$15,CalculationsAndCharts!$A922+$A$11,IF($C$7,8,0),1,1)</f>
        <v>48.75</v>
      </c>
      <c r="G922" s="4">
        <f ca="1">OFFSET(InputPriceData!F$15,CalculationsAndCharts!$A922+$A$11,IF($C$7,8,0),1,1)</f>
        <v>49.85</v>
      </c>
      <c r="H922" s="133"/>
      <c r="I922" s="133"/>
      <c r="J922" s="37">
        <f t="shared" ca="1" si="259"/>
        <v>1911</v>
      </c>
      <c r="K922" s="124">
        <f t="shared" ca="1" si="260"/>
        <v>2.1499999999999986</v>
      </c>
      <c r="L922" s="343">
        <f t="shared" ca="1" si="251"/>
        <v>0.76941862679908712</v>
      </c>
      <c r="M922" s="345">
        <f t="shared" ca="1" si="261"/>
        <v>0.76941862679908712</v>
      </c>
      <c r="N922" s="344">
        <f t="shared" ca="1" si="252"/>
        <v>1</v>
      </c>
      <c r="O922" s="4"/>
      <c r="P922" s="4"/>
      <c r="Q922" s="3"/>
      <c r="S922" s="4"/>
      <c r="T922" s="4" t="b">
        <f t="shared" ca="1" si="253"/>
        <v>0</v>
      </c>
      <c r="U922" t="b">
        <f t="shared" ca="1" si="254"/>
        <v>0</v>
      </c>
      <c r="W922" s="317" t="b">
        <f t="shared" ca="1" si="255"/>
        <v>0</v>
      </c>
      <c r="X922" s="317" t="b">
        <f t="shared" ca="1" si="262"/>
        <v>1</v>
      </c>
      <c r="Y922" s="317" t="b">
        <f t="shared" ca="1" si="256"/>
        <v>0</v>
      </c>
      <c r="Z922" t="b">
        <f t="shared" ca="1" si="257"/>
        <v>0</v>
      </c>
      <c r="AA922" s="37" t="b">
        <f t="shared" ca="1" si="263"/>
        <v>0</v>
      </c>
      <c r="AB922" t="b">
        <f t="shared" ca="1" si="258"/>
        <v>0</v>
      </c>
      <c r="AD922" t="b">
        <f t="shared" ca="1" si="264"/>
        <v>0</v>
      </c>
      <c r="AE922" s="37" t="b">
        <f t="shared" ca="1" si="265"/>
        <v>0</v>
      </c>
      <c r="AF922" t="b">
        <f t="shared" ca="1" si="266"/>
        <v>0</v>
      </c>
      <c r="AG922" s="317" t="b">
        <f t="shared" ca="1" si="267"/>
        <v>0</v>
      </c>
      <c r="AH922" s="317" t="b">
        <f t="shared" ca="1" si="268"/>
        <v>1</v>
      </c>
      <c r="AI922" s="317" t="b">
        <f t="shared" ca="1" si="269"/>
        <v>0</v>
      </c>
    </row>
    <row r="923" spans="1:35" x14ac:dyDescent="0.25">
      <c r="A923">
        <v>891</v>
      </c>
      <c r="B923" s="169">
        <f ca="1">OFFSET(InputPriceData!B$15,CalculationsAndCharts!$A923+$A$11,0,1,1)</f>
        <v>40549</v>
      </c>
      <c r="C923" s="3">
        <f ca="1">OFFSET(InputPriceData!G$15,CalculationsAndCharts!$A923+$A$11,IF($C$7,8,0),1,1)</f>
        <v>4542100</v>
      </c>
      <c r="D923" s="4">
        <f ca="1">OFFSET(InputPriceData!C$15,CalculationsAndCharts!$A923+$A$11,IF($C$7,8,0),1,1)</f>
        <v>48.07</v>
      </c>
      <c r="E923" s="4">
        <f ca="1">OFFSET(InputPriceData!D$15,CalculationsAndCharts!$A923+$A$11,IF($C$7,8,0),1,1)</f>
        <v>48.97</v>
      </c>
      <c r="F923" s="4">
        <f ca="1">OFFSET(InputPriceData!E$15,CalculationsAndCharts!$A923+$A$11,IF($C$7,8,0),1,1)</f>
        <v>47.77</v>
      </c>
      <c r="G923" s="4">
        <f ca="1">OFFSET(InputPriceData!F$15,CalculationsAndCharts!$A923+$A$11,IF($C$7,8,0),1,1)</f>
        <v>48.72</v>
      </c>
      <c r="H923" s="133"/>
      <c r="I923" s="133"/>
      <c r="J923" s="37">
        <f t="shared" ca="1" si="259"/>
        <v>1910</v>
      </c>
      <c r="K923" s="124">
        <f t="shared" ca="1" si="260"/>
        <v>1.7299999999999969</v>
      </c>
      <c r="L923" s="343">
        <f t="shared" ca="1" si="251"/>
        <v>0.55179815098288865</v>
      </c>
      <c r="M923" s="345">
        <f t="shared" ca="1" si="261"/>
        <v>0.55179815098288865</v>
      </c>
      <c r="N923" s="344">
        <f t="shared" ca="1" si="252"/>
        <v>1</v>
      </c>
      <c r="O923" s="4"/>
      <c r="P923" s="4"/>
      <c r="Q923" s="3"/>
      <c r="S923" s="4"/>
      <c r="T923" s="4" t="b">
        <f t="shared" ca="1" si="253"/>
        <v>0</v>
      </c>
      <c r="U923" t="b">
        <f t="shared" ca="1" si="254"/>
        <v>0</v>
      </c>
      <c r="W923" s="317" t="b">
        <f t="shared" ca="1" si="255"/>
        <v>0</v>
      </c>
      <c r="X923" s="317" t="b">
        <f t="shared" ca="1" si="262"/>
        <v>1</v>
      </c>
      <c r="Y923" s="317" t="b">
        <f t="shared" ca="1" si="256"/>
        <v>0</v>
      </c>
      <c r="Z923" t="b">
        <f t="shared" ca="1" si="257"/>
        <v>0</v>
      </c>
      <c r="AA923" s="37" t="b">
        <f t="shared" ca="1" si="263"/>
        <v>0</v>
      </c>
      <c r="AB923" t="b">
        <f t="shared" ca="1" si="258"/>
        <v>0</v>
      </c>
      <c r="AD923" t="b">
        <f t="shared" ca="1" si="264"/>
        <v>0</v>
      </c>
      <c r="AE923" s="37" t="b">
        <f t="shared" ca="1" si="265"/>
        <v>0</v>
      </c>
      <c r="AF923" t="b">
        <f t="shared" ca="1" si="266"/>
        <v>0</v>
      </c>
      <c r="AG923" s="317" t="b">
        <f t="shared" ca="1" si="267"/>
        <v>0</v>
      </c>
      <c r="AH923" s="317" t="b">
        <f t="shared" ca="1" si="268"/>
        <v>1</v>
      </c>
      <c r="AI923" s="317" t="b">
        <f t="shared" ca="1" si="269"/>
        <v>0</v>
      </c>
    </row>
    <row r="924" spans="1:35" x14ac:dyDescent="0.25">
      <c r="A924">
        <v>892</v>
      </c>
      <c r="B924" s="169">
        <f ca="1">OFFSET(InputPriceData!B$15,CalculationsAndCharts!$A924+$A$11,0,1,1)</f>
        <v>40548</v>
      </c>
      <c r="C924" s="3">
        <f ca="1">OFFSET(InputPriceData!G$15,CalculationsAndCharts!$A924+$A$11,IF($C$7,8,0),1,1)</f>
        <v>4637400</v>
      </c>
      <c r="D924" s="4">
        <f ca="1">OFFSET(InputPriceData!C$15,CalculationsAndCharts!$A924+$A$11,IF($C$7,8,0),1,1)</f>
        <v>46.75</v>
      </c>
      <c r="E924" s="4">
        <f ca="1">OFFSET(InputPriceData!D$15,CalculationsAndCharts!$A924+$A$11,IF($C$7,8,0),1,1)</f>
        <v>48.06</v>
      </c>
      <c r="F924" s="4">
        <f ca="1">OFFSET(InputPriceData!E$15,CalculationsAndCharts!$A924+$A$11,IF($C$7,8,0),1,1)</f>
        <v>46.6</v>
      </c>
      <c r="G924" s="4">
        <f ca="1">OFFSET(InputPriceData!F$15,CalculationsAndCharts!$A924+$A$11,IF($C$7,8,0),1,1)</f>
        <v>47.7</v>
      </c>
      <c r="H924" s="133"/>
      <c r="I924" s="133"/>
      <c r="J924" s="37">
        <f t="shared" ca="1" si="259"/>
        <v>1909</v>
      </c>
      <c r="K924" s="124">
        <f t="shared" ca="1" si="260"/>
        <v>1.6099999999999994</v>
      </c>
      <c r="L924" s="343">
        <f t="shared" ca="1" si="251"/>
        <v>0.38350306698881681</v>
      </c>
      <c r="M924" s="345">
        <f t="shared" ca="1" si="261"/>
        <v>0.43405975531823782</v>
      </c>
      <c r="N924" s="344">
        <f t="shared" ca="1" si="252"/>
        <v>0.88352597145903433</v>
      </c>
      <c r="O924" s="4"/>
      <c r="P924" s="4"/>
      <c r="Q924" s="3"/>
      <c r="S924" s="4"/>
      <c r="T924" s="4" t="b">
        <f t="shared" ca="1" si="253"/>
        <v>0</v>
      </c>
      <c r="U924" t="b">
        <f t="shared" ca="1" si="254"/>
        <v>0</v>
      </c>
      <c r="W924" s="317" t="b">
        <f t="shared" ca="1" si="255"/>
        <v>0</v>
      </c>
      <c r="X924" s="317" t="b">
        <f t="shared" ca="1" si="262"/>
        <v>1</v>
      </c>
      <c r="Y924" s="317" t="b">
        <f t="shared" ca="1" si="256"/>
        <v>0</v>
      </c>
      <c r="Z924" t="b">
        <f t="shared" ca="1" si="257"/>
        <v>0</v>
      </c>
      <c r="AA924" s="37" t="b">
        <f t="shared" ca="1" si="263"/>
        <v>0</v>
      </c>
      <c r="AB924" t="b">
        <f t="shared" ca="1" si="258"/>
        <v>0</v>
      </c>
      <c r="AD924" t="b">
        <f t="shared" ca="1" si="264"/>
        <v>0</v>
      </c>
      <c r="AE924" s="37" t="b">
        <f t="shared" ca="1" si="265"/>
        <v>0</v>
      </c>
      <c r="AF924" t="b">
        <f t="shared" ca="1" si="266"/>
        <v>0</v>
      </c>
      <c r="AG924" s="317" t="b">
        <f t="shared" ca="1" si="267"/>
        <v>0</v>
      </c>
      <c r="AH924" s="317" t="b">
        <f t="shared" ca="1" si="268"/>
        <v>1</v>
      </c>
      <c r="AI924" s="317" t="b">
        <f t="shared" ca="1" si="269"/>
        <v>0</v>
      </c>
    </row>
    <row r="925" spans="1:35" x14ac:dyDescent="0.25">
      <c r="A925">
        <v>893</v>
      </c>
      <c r="B925" s="169">
        <f ca="1">OFFSET(InputPriceData!B$15,CalculationsAndCharts!$A925+$A$11,0,1,1)</f>
        <v>40547</v>
      </c>
      <c r="C925" s="3">
        <f ca="1">OFFSET(InputPriceData!G$15,CalculationsAndCharts!$A925+$A$11,IF($C$7,8,0),1,1)</f>
        <v>4648700</v>
      </c>
      <c r="D925" s="4">
        <f ca="1">OFFSET(InputPriceData!C$15,CalculationsAndCharts!$A925+$A$11,IF($C$7,8,0),1,1)</f>
        <v>46.03</v>
      </c>
      <c r="E925" s="4">
        <f ca="1">OFFSET(InputPriceData!D$15,CalculationsAndCharts!$A925+$A$11,IF($C$7,8,0),1,1)</f>
        <v>47</v>
      </c>
      <c r="F925" s="4">
        <f ca="1">OFFSET(InputPriceData!E$15,CalculationsAndCharts!$A925+$A$11,IF($C$7,8,0),1,1)</f>
        <v>45.81</v>
      </c>
      <c r="G925" s="4">
        <f ca="1">OFFSET(InputPriceData!F$15,CalculationsAndCharts!$A925+$A$11,IF($C$7,8,0),1,1)</f>
        <v>46.99</v>
      </c>
      <c r="H925" s="133"/>
      <c r="I925" s="133"/>
      <c r="J925" s="37">
        <f t="shared" ca="1" si="259"/>
        <v>1908</v>
      </c>
      <c r="K925" s="124">
        <f t="shared" ca="1" si="260"/>
        <v>0.64999999999999858</v>
      </c>
      <c r="L925" s="343">
        <f t="shared" ca="1" si="251"/>
        <v>0.27958914898534704</v>
      </c>
      <c r="M925" s="345">
        <f t="shared" ca="1" si="261"/>
        <v>0.43800177125957401</v>
      </c>
      <c r="N925" s="344">
        <f t="shared" ca="1" si="252"/>
        <v>0.63832880899391031</v>
      </c>
      <c r="O925" s="4"/>
      <c r="P925" s="4"/>
      <c r="Q925" s="3"/>
      <c r="S925" s="4"/>
      <c r="T925" s="4" t="b">
        <f t="shared" ca="1" si="253"/>
        <v>0</v>
      </c>
      <c r="U925" t="b">
        <f t="shared" ca="1" si="254"/>
        <v>0</v>
      </c>
      <c r="W925" s="317" t="b">
        <f t="shared" ca="1" si="255"/>
        <v>0</v>
      </c>
      <c r="X925" s="317" t="b">
        <f t="shared" ca="1" si="262"/>
        <v>1</v>
      </c>
      <c r="Y925" s="317" t="b">
        <f t="shared" ca="1" si="256"/>
        <v>0</v>
      </c>
      <c r="Z925" t="b">
        <f t="shared" ca="1" si="257"/>
        <v>0</v>
      </c>
      <c r="AA925" s="37" t="b">
        <f t="shared" ca="1" si="263"/>
        <v>0</v>
      </c>
      <c r="AB925" t="b">
        <f t="shared" ca="1" si="258"/>
        <v>0</v>
      </c>
      <c r="AD925" t="b">
        <f t="shared" ca="1" si="264"/>
        <v>0</v>
      </c>
      <c r="AE925" s="37" t="b">
        <f t="shared" ca="1" si="265"/>
        <v>0</v>
      </c>
      <c r="AF925" t="b">
        <f t="shared" ca="1" si="266"/>
        <v>0</v>
      </c>
      <c r="AG925" s="317" t="b">
        <f t="shared" ca="1" si="267"/>
        <v>0</v>
      </c>
      <c r="AH925" s="317" t="b">
        <f t="shared" ca="1" si="268"/>
        <v>1</v>
      </c>
      <c r="AI925" s="317" t="b">
        <f t="shared" ca="1" si="269"/>
        <v>0</v>
      </c>
    </row>
    <row r="926" spans="1:35" x14ac:dyDescent="0.25">
      <c r="A926">
        <v>894</v>
      </c>
      <c r="B926" s="169">
        <f ca="1">OFFSET(InputPriceData!B$15,CalculationsAndCharts!$A926+$A$11,0,1,1)</f>
        <v>40546</v>
      </c>
      <c r="C926" s="3">
        <f ca="1">OFFSET(InputPriceData!G$15,CalculationsAndCharts!$A926+$A$11,IF($C$7,8,0),1,1)</f>
        <v>3534500</v>
      </c>
      <c r="D926" s="4">
        <f ca="1">OFFSET(InputPriceData!C$15,CalculationsAndCharts!$A926+$A$11,IF($C$7,8,0),1,1)</f>
        <v>46.3</v>
      </c>
      <c r="E926" s="4">
        <f ca="1">OFFSET(InputPriceData!D$15,CalculationsAndCharts!$A926+$A$11,IF($C$7,8,0),1,1)</f>
        <v>46.53</v>
      </c>
      <c r="F926" s="4">
        <f ca="1">OFFSET(InputPriceData!E$15,CalculationsAndCharts!$A926+$A$11,IF($C$7,8,0),1,1)</f>
        <v>45.9</v>
      </c>
      <c r="G926" s="4">
        <f ca="1">OFFSET(InputPriceData!F$15,CalculationsAndCharts!$A926+$A$11,IF($C$7,8,0),1,1)</f>
        <v>46.09</v>
      </c>
      <c r="H926" s="133"/>
      <c r="I926" s="133"/>
      <c r="J926" s="37">
        <f t="shared" ca="1" si="259"/>
        <v>1907</v>
      </c>
      <c r="K926" s="124">
        <f t="shared" ca="1" si="260"/>
        <v>0.14000000000000057</v>
      </c>
      <c r="L926" s="343">
        <f t="shared" ca="1" si="251"/>
        <v>0.22233466267865132</v>
      </c>
      <c r="M926" s="345">
        <f t="shared" ca="1" si="261"/>
        <v>0.44197958754750155</v>
      </c>
      <c r="N926" s="344">
        <f t="shared" ca="1" si="252"/>
        <v>0.50304283035414166</v>
      </c>
      <c r="O926" s="4"/>
      <c r="P926" s="4"/>
      <c r="Q926" s="3"/>
      <c r="S926" s="4"/>
      <c r="T926" s="4" t="b">
        <f t="shared" ca="1" si="253"/>
        <v>0</v>
      </c>
      <c r="U926" t="b">
        <f t="shared" ca="1" si="254"/>
        <v>0</v>
      </c>
      <c r="W926" s="317" t="b">
        <f t="shared" ca="1" si="255"/>
        <v>0</v>
      </c>
      <c r="X926" s="317" t="b">
        <f t="shared" ca="1" si="262"/>
        <v>1</v>
      </c>
      <c r="Y926" s="317" t="b">
        <f t="shared" ca="1" si="256"/>
        <v>0</v>
      </c>
      <c r="Z926" t="b">
        <f t="shared" ca="1" si="257"/>
        <v>0</v>
      </c>
      <c r="AA926" s="37" t="b">
        <f t="shared" ca="1" si="263"/>
        <v>0</v>
      </c>
      <c r="AB926" t="b">
        <f t="shared" ca="1" si="258"/>
        <v>0</v>
      </c>
      <c r="AD926" t="b">
        <f t="shared" ca="1" si="264"/>
        <v>0</v>
      </c>
      <c r="AE926" s="37" t="b">
        <f t="shared" ca="1" si="265"/>
        <v>0</v>
      </c>
      <c r="AF926" t="b">
        <f t="shared" ca="1" si="266"/>
        <v>0</v>
      </c>
      <c r="AG926" s="317" t="b">
        <f t="shared" ca="1" si="267"/>
        <v>0</v>
      </c>
      <c r="AH926" s="317" t="b">
        <f t="shared" ca="1" si="268"/>
        <v>1</v>
      </c>
      <c r="AI926" s="317" t="b">
        <f t="shared" ca="1" si="269"/>
        <v>0</v>
      </c>
    </row>
    <row r="927" spans="1:35" x14ac:dyDescent="0.25">
      <c r="A927">
        <v>895</v>
      </c>
      <c r="B927" s="169">
        <f ca="1">OFFSET(InputPriceData!B$15,CalculationsAndCharts!$A927+$A$11,0,1,1)</f>
        <v>40543</v>
      </c>
      <c r="C927" s="3">
        <f ca="1">OFFSET(InputPriceData!G$15,CalculationsAndCharts!$A927+$A$11,IF($C$7,8,0),1,1)</f>
        <v>2500500</v>
      </c>
      <c r="D927" s="4">
        <f ca="1">OFFSET(InputPriceData!C$15,CalculationsAndCharts!$A927+$A$11,IF($C$7,8,0),1,1)</f>
        <v>45.88</v>
      </c>
      <c r="E927" s="4">
        <f ca="1">OFFSET(InputPriceData!D$15,CalculationsAndCharts!$A927+$A$11,IF($C$7,8,0),1,1)</f>
        <v>46.5</v>
      </c>
      <c r="F927" s="4">
        <f ca="1">OFFSET(InputPriceData!E$15,CalculationsAndCharts!$A927+$A$11,IF($C$7,8,0),1,1)</f>
        <v>45.8</v>
      </c>
      <c r="G927" s="4">
        <f ca="1">OFFSET(InputPriceData!F$15,CalculationsAndCharts!$A927+$A$11,IF($C$7,8,0),1,1)</f>
        <v>46.34</v>
      </c>
      <c r="H927" s="133"/>
      <c r="I927" s="133"/>
      <c r="J927" s="37">
        <f t="shared" ca="1" si="259"/>
        <v>1906</v>
      </c>
      <c r="K927" s="124">
        <f t="shared" ca="1" si="260"/>
        <v>0.89000000000000057</v>
      </c>
      <c r="L927" s="343">
        <f t="shared" ca="1" si="251"/>
        <v>0.15433262147968274</v>
      </c>
      <c r="M927" s="345">
        <f t="shared" ca="1" si="261"/>
        <v>0.44599352931130326</v>
      </c>
      <c r="N927" s="344">
        <f t="shared" ca="1" si="252"/>
        <v>0.3460422883668311</v>
      </c>
      <c r="O927" s="4"/>
      <c r="P927" s="4"/>
      <c r="Q927" s="3"/>
      <c r="S927" s="4"/>
      <c r="T927" s="4" t="b">
        <f t="shared" ca="1" si="253"/>
        <v>0</v>
      </c>
      <c r="U927" t="b">
        <f t="shared" ca="1" si="254"/>
        <v>0</v>
      </c>
      <c r="W927" s="317" t="b">
        <f t="shared" ca="1" si="255"/>
        <v>0</v>
      </c>
      <c r="X927" s="317" t="b">
        <f t="shared" ca="1" si="262"/>
        <v>1</v>
      </c>
      <c r="Y927" s="317" t="b">
        <f t="shared" ca="1" si="256"/>
        <v>0</v>
      </c>
      <c r="Z927" t="b">
        <f t="shared" ca="1" si="257"/>
        <v>0</v>
      </c>
      <c r="AA927" s="37" t="b">
        <f t="shared" ca="1" si="263"/>
        <v>0</v>
      </c>
      <c r="AB927" t="b">
        <f t="shared" ca="1" si="258"/>
        <v>0</v>
      </c>
      <c r="AD927" t="b">
        <f t="shared" ca="1" si="264"/>
        <v>0</v>
      </c>
      <c r="AE927" s="37" t="b">
        <f t="shared" ca="1" si="265"/>
        <v>0</v>
      </c>
      <c r="AF927" t="b">
        <f t="shared" ca="1" si="266"/>
        <v>0</v>
      </c>
      <c r="AG927" s="317" t="b">
        <f t="shared" ca="1" si="267"/>
        <v>0</v>
      </c>
      <c r="AH927" s="317" t="b">
        <f t="shared" ca="1" si="268"/>
        <v>1</v>
      </c>
      <c r="AI927" s="317" t="b">
        <f t="shared" ca="1" si="269"/>
        <v>0</v>
      </c>
    </row>
    <row r="928" spans="1:35" x14ac:dyDescent="0.25">
      <c r="A928">
        <v>896</v>
      </c>
      <c r="B928" s="169">
        <f ca="1">OFFSET(InputPriceData!B$15,CalculationsAndCharts!$A928+$A$11,0,1,1)</f>
        <v>40542</v>
      </c>
      <c r="C928" s="3">
        <f ca="1">OFFSET(InputPriceData!G$15,CalculationsAndCharts!$A928+$A$11,IF($C$7,8,0),1,1)</f>
        <v>2436000</v>
      </c>
      <c r="D928" s="4">
        <f ca="1">OFFSET(InputPriceData!C$15,CalculationsAndCharts!$A928+$A$11,IF($C$7,8,0),1,1)</f>
        <v>45.39</v>
      </c>
      <c r="E928" s="4">
        <f ca="1">OFFSET(InputPriceData!D$15,CalculationsAndCharts!$A928+$A$11,IF($C$7,8,0),1,1)</f>
        <v>46.07</v>
      </c>
      <c r="F928" s="4">
        <f ca="1">OFFSET(InputPriceData!E$15,CalculationsAndCharts!$A928+$A$11,IF($C$7,8,0),1,1)</f>
        <v>45.25</v>
      </c>
      <c r="G928" s="4">
        <f ca="1">OFFSET(InputPriceData!F$15,CalculationsAndCharts!$A928+$A$11,IF($C$7,8,0),1,1)</f>
        <v>45.95</v>
      </c>
      <c r="H928" s="133"/>
      <c r="I928" s="133"/>
      <c r="J928" s="37">
        <f t="shared" ca="1" si="259"/>
        <v>1905</v>
      </c>
      <c r="K928" s="124">
        <f t="shared" ca="1" si="260"/>
        <v>0.30000000000000426</v>
      </c>
      <c r="L928" s="343">
        <f t="shared" ca="1" si="251"/>
        <v>9.2735200710079707E-2</v>
      </c>
      <c r="M928" s="345">
        <f t="shared" ca="1" si="261"/>
        <v>0.45004392463300025</v>
      </c>
      <c r="N928" s="344">
        <f t="shared" ca="1" si="252"/>
        <v>0.20605811040711855</v>
      </c>
      <c r="O928" s="4"/>
      <c r="P928" s="4"/>
      <c r="Q928" s="3"/>
      <c r="S928" s="4"/>
      <c r="T928" s="4" t="b">
        <f t="shared" ca="1" si="253"/>
        <v>0</v>
      </c>
      <c r="U928" t="b">
        <f t="shared" ca="1" si="254"/>
        <v>0</v>
      </c>
      <c r="W928" s="317" t="b">
        <f t="shared" ca="1" si="255"/>
        <v>0</v>
      </c>
      <c r="X928" s="317" t="b">
        <f t="shared" ca="1" si="262"/>
        <v>1</v>
      </c>
      <c r="Y928" s="317" t="b">
        <f t="shared" ca="1" si="256"/>
        <v>0</v>
      </c>
      <c r="Z928" t="b">
        <f t="shared" ca="1" si="257"/>
        <v>0</v>
      </c>
      <c r="AA928" s="37" t="b">
        <f t="shared" ca="1" si="263"/>
        <v>0</v>
      </c>
      <c r="AB928" t="b">
        <f t="shared" ca="1" si="258"/>
        <v>0</v>
      </c>
      <c r="AD928" t="b">
        <f t="shared" ca="1" si="264"/>
        <v>0</v>
      </c>
      <c r="AE928" s="37" t="b">
        <f t="shared" ca="1" si="265"/>
        <v>0</v>
      </c>
      <c r="AF928" t="b">
        <f t="shared" ca="1" si="266"/>
        <v>0</v>
      </c>
      <c r="AG928" s="317" t="b">
        <f t="shared" ca="1" si="267"/>
        <v>0</v>
      </c>
      <c r="AH928" s="317" t="b">
        <f t="shared" ca="1" si="268"/>
        <v>1</v>
      </c>
      <c r="AI928" s="317" t="b">
        <f t="shared" ca="1" si="269"/>
        <v>0</v>
      </c>
    </row>
    <row r="929" spans="1:35" x14ac:dyDescent="0.25">
      <c r="A929">
        <v>897</v>
      </c>
      <c r="B929" s="169">
        <f ca="1">OFFSET(InputPriceData!B$15,CalculationsAndCharts!$A929+$A$11,0,1,1)</f>
        <v>40541</v>
      </c>
      <c r="C929" s="3">
        <f ca="1">OFFSET(InputPriceData!G$15,CalculationsAndCharts!$A929+$A$11,IF($C$7,8,0),1,1)</f>
        <v>2201400</v>
      </c>
      <c r="D929" s="4">
        <f ca="1">OFFSET(InputPriceData!C$15,CalculationsAndCharts!$A929+$A$11,IF($C$7,8,0),1,1)</f>
        <v>45.73</v>
      </c>
      <c r="E929" s="4">
        <f ca="1">OFFSET(InputPriceData!D$15,CalculationsAndCharts!$A929+$A$11,IF($C$7,8,0),1,1)</f>
        <v>45.79</v>
      </c>
      <c r="F929" s="4">
        <f ca="1">OFFSET(InputPriceData!E$15,CalculationsAndCharts!$A929+$A$11,IF($C$7,8,0),1,1)</f>
        <v>45.44</v>
      </c>
      <c r="G929" s="4">
        <f ca="1">OFFSET(InputPriceData!F$15,CalculationsAndCharts!$A929+$A$11,IF($C$7,8,0),1,1)</f>
        <v>45.45</v>
      </c>
      <c r="H929" s="133"/>
      <c r="I929" s="133"/>
      <c r="J929" s="37">
        <f t="shared" ca="1" si="259"/>
        <v>1904</v>
      </c>
      <c r="K929" s="124">
        <f t="shared" ca="1" si="260"/>
        <v>-0.11999999999999744</v>
      </c>
      <c r="L929" s="343">
        <f t="shared" ref="L929:L992" ca="1" si="270">IF(J929&gt;3,($D$21*(K929+K930)/2+$D$22*L930+$D$23*L931),IF(J929=1,0,IF(J929=2,($D$21*0*(G929+G930)/2+$D$22*L930),IF(J929=3,($D$21*0*(G929+G930)/2+$D$22*L930+$D$23*L931),0))))</f>
        <v>5.8570019092918604E-2</v>
      </c>
      <c r="M929" s="345">
        <f t="shared" ca="1" si="261"/>
        <v>0.45413110457416778</v>
      </c>
      <c r="N929" s="344">
        <f t="shared" ref="N929:N992" ca="1" si="271">IF(M929=0,0,L929/M929)</f>
        <v>0.12897160864556695</v>
      </c>
      <c r="O929" s="4"/>
      <c r="P929" s="4"/>
      <c r="Q929" s="3"/>
      <c r="S929" s="4"/>
      <c r="T929" s="4" t="b">
        <f t="shared" ref="T929:T992" ca="1" si="272">AND(N930&lt;0,N929&gt;0)</f>
        <v>0</v>
      </c>
      <c r="U929" t="b">
        <f t="shared" ref="U929:U992" ca="1" si="273">AND(N930&gt;0,N929&lt;0)</f>
        <v>0</v>
      </c>
      <c r="W929" s="317" t="b">
        <f t="shared" ref="W929:W992" ca="1" si="274">AND(T930&lt;&gt;T931,T930,NOT(X930))</f>
        <v>1</v>
      </c>
      <c r="X929" s="317" t="b">
        <f t="shared" ca="1" si="262"/>
        <v>1</v>
      </c>
      <c r="Y929" s="317" t="b">
        <f t="shared" ref="Y929:Y992" ca="1" si="275">AND(X930,AND(U930&lt;&gt;U931,U930))</f>
        <v>0</v>
      </c>
      <c r="Z929" t="b">
        <f t="shared" ref="Z929:Z992" ca="1" si="276">AND(U930&lt;&gt;U931,U930,NOT(AA930))</f>
        <v>0</v>
      </c>
      <c r="AA929" s="37" t="b">
        <f t="shared" ca="1" si="263"/>
        <v>0</v>
      </c>
      <c r="AB929" t="b">
        <f t="shared" ref="AB929:AB992" ca="1" si="277">AND(AA930,AND(T930&lt;&gt;T931,T930))</f>
        <v>1</v>
      </c>
      <c r="AD929" t="b">
        <f t="shared" ca="1" si="264"/>
        <v>0</v>
      </c>
      <c r="AE929" s="37" t="b">
        <f t="shared" ca="1" si="265"/>
        <v>0</v>
      </c>
      <c r="AF929" t="b">
        <f t="shared" ca="1" si="266"/>
        <v>1</v>
      </c>
      <c r="AG929" s="317" t="b">
        <f t="shared" ca="1" si="267"/>
        <v>1</v>
      </c>
      <c r="AH929" s="317" t="b">
        <f t="shared" ca="1" si="268"/>
        <v>1</v>
      </c>
      <c r="AI929" s="317" t="b">
        <f t="shared" ca="1" si="269"/>
        <v>0</v>
      </c>
    </row>
    <row r="930" spans="1:35" x14ac:dyDescent="0.25">
      <c r="A930">
        <v>898</v>
      </c>
      <c r="B930" s="169">
        <f ca="1">OFFSET(InputPriceData!B$15,CalculationsAndCharts!$A930+$A$11,0,1,1)</f>
        <v>40540</v>
      </c>
      <c r="C930" s="3">
        <f ca="1">OFFSET(InputPriceData!G$15,CalculationsAndCharts!$A930+$A$11,IF($C$7,8,0),1,1)</f>
        <v>1386500</v>
      </c>
      <c r="D930" s="4">
        <f ca="1">OFFSET(InputPriceData!C$15,CalculationsAndCharts!$A930+$A$11,IF($C$7,8,0),1,1)</f>
        <v>45.56</v>
      </c>
      <c r="E930" s="4">
        <f ca="1">OFFSET(InputPriceData!D$15,CalculationsAndCharts!$A930+$A$11,IF($C$7,8,0),1,1)</f>
        <v>45.72</v>
      </c>
      <c r="F930" s="4">
        <f ca="1">OFFSET(InputPriceData!E$15,CalculationsAndCharts!$A930+$A$11,IF($C$7,8,0),1,1)</f>
        <v>45.44</v>
      </c>
      <c r="G930" s="4">
        <f ca="1">OFFSET(InputPriceData!F$15,CalculationsAndCharts!$A930+$A$11,IF($C$7,8,0),1,1)</f>
        <v>45.65</v>
      </c>
      <c r="H930" s="133"/>
      <c r="I930" s="133"/>
      <c r="J930" s="37">
        <f t="shared" ref="J930:J993" ca="1" si="278">$A$8-A930+1</f>
        <v>1903</v>
      </c>
      <c r="K930" s="124">
        <f t="shared" ref="K930:K993" ca="1" si="279">IF(J930&gt;2,G930-G932,0)</f>
        <v>7.0000000000000284E-2</v>
      </c>
      <c r="L930" s="343">
        <f t="shared" ca="1" si="270"/>
        <v>9.1694807881299301E-3</v>
      </c>
      <c r="M930" s="345">
        <f t="shared" ref="M930:M993" ca="1" si="280">MAX(IF(J930=1,0.0000001,0.991*M931),ABS(L930))</f>
        <v>0.45825540320299474</v>
      </c>
      <c r="N930" s="344">
        <f t="shared" ca="1" si="271"/>
        <v>2.0009542111319303E-2</v>
      </c>
      <c r="O930" s="4"/>
      <c r="P930" s="4"/>
      <c r="Q930" s="3"/>
      <c r="S930" s="4"/>
      <c r="T930" s="4" t="b">
        <f t="shared" ca="1" si="272"/>
        <v>1</v>
      </c>
      <c r="U930" t="b">
        <f t="shared" ca="1" si="273"/>
        <v>0</v>
      </c>
      <c r="W930" s="317" t="b">
        <f t="shared" ca="1" si="274"/>
        <v>0</v>
      </c>
      <c r="X930" s="317" t="b">
        <f t="shared" ref="X930:X993" ca="1" si="281">IF(X931,IF(Y930,FALSE,X931),IF(W930,TRUE,X931))</f>
        <v>0</v>
      </c>
      <c r="Y930" s="317" t="b">
        <f t="shared" ca="1" si="275"/>
        <v>0</v>
      </c>
      <c r="Z930" t="b">
        <f t="shared" ca="1" si="276"/>
        <v>0</v>
      </c>
      <c r="AA930" s="37" t="b">
        <f t="shared" ref="AA930:AA993" ca="1" si="282">IF(AA931,IF(AB930,FALSE,AA931),IF(Z930,TRUE,AA931))</f>
        <v>1</v>
      </c>
      <c r="AB930" t="b">
        <f t="shared" ca="1" si="277"/>
        <v>0</v>
      </c>
      <c r="AD930" t="b">
        <f t="shared" ref="AD930:AD993" ca="1" si="283">AND($U931&lt;&gt;$U932,$U931,NOT(AE931))</f>
        <v>0</v>
      </c>
      <c r="AE930" s="37" t="b">
        <f t="shared" ref="AE930:AE993" ca="1" si="284">IF(AE931,IF(AF930,FALSE,AE931),IF(AD930,TRUE,AE931))</f>
        <v>1</v>
      </c>
      <c r="AF930" t="b">
        <f t="shared" ref="AF930:AF993" ca="1" si="285">AND(AE931,AND($T931&lt;&gt;$T932,$T931))</f>
        <v>0</v>
      </c>
      <c r="AG930" s="317" t="b">
        <f t="shared" ref="AG930:AG993" ca="1" si="286">AND($T931&lt;&gt;$T932,$T931,NOT(AH931))</f>
        <v>0</v>
      </c>
      <c r="AH930" s="317" t="b">
        <f t="shared" ref="AH930:AH993" ca="1" si="287">IF(AH931,IF(AI930,FALSE,AH931),IF(AG930,TRUE,AH931))</f>
        <v>0</v>
      </c>
      <c r="AI930" s="317" t="b">
        <f t="shared" ref="AI930:AI993" ca="1" si="288">AND(AH931,AND($U931&lt;&gt;$U932,$U931))</f>
        <v>0</v>
      </c>
    </row>
    <row r="931" spans="1:35" x14ac:dyDescent="0.25">
      <c r="A931">
        <v>899</v>
      </c>
      <c r="B931" s="169">
        <f ca="1">OFFSET(InputPriceData!B$15,CalculationsAndCharts!$A931+$A$11,0,1,1)</f>
        <v>40539</v>
      </c>
      <c r="C931" s="3">
        <f ca="1">OFFSET(InputPriceData!G$15,CalculationsAndCharts!$A931+$A$11,IF($C$7,8,0),1,1)</f>
        <v>1514500</v>
      </c>
      <c r="D931" s="4">
        <f ca="1">OFFSET(InputPriceData!C$15,CalculationsAndCharts!$A931+$A$11,IF($C$7,8,0),1,1)</f>
        <v>45.46</v>
      </c>
      <c r="E931" s="4">
        <f ca="1">OFFSET(InputPriceData!D$15,CalculationsAndCharts!$A931+$A$11,IF($C$7,8,0),1,1)</f>
        <v>45.65</v>
      </c>
      <c r="F931" s="4">
        <f ca="1">OFFSET(InputPriceData!E$15,CalculationsAndCharts!$A931+$A$11,IF($C$7,8,0),1,1)</f>
        <v>45.07</v>
      </c>
      <c r="G931" s="4">
        <f ca="1">OFFSET(InputPriceData!F$15,CalculationsAndCharts!$A931+$A$11,IF($C$7,8,0),1,1)</f>
        <v>45.57</v>
      </c>
      <c r="H931" s="133"/>
      <c r="I931" s="133"/>
      <c r="J931" s="37">
        <f t="shared" ca="1" si="278"/>
        <v>1902</v>
      </c>
      <c r="K931" s="124">
        <f t="shared" ca="1" si="279"/>
        <v>-3.0000000000001137E-2</v>
      </c>
      <c r="L931" s="343">
        <f t="shared" ca="1" si="270"/>
        <v>-7.2069423412556122E-2</v>
      </c>
      <c r="M931" s="345">
        <f t="shared" ca="1" si="280"/>
        <v>0.46241715762158903</v>
      </c>
      <c r="N931" s="344">
        <f t="shared" ca="1" si="271"/>
        <v>-0.15585369665615409</v>
      </c>
      <c r="O931" s="4"/>
      <c r="P931" s="4"/>
      <c r="Q931" s="3"/>
      <c r="S931" s="4"/>
      <c r="T931" s="4" t="b">
        <f t="shared" ca="1" si="272"/>
        <v>0</v>
      </c>
      <c r="U931" t="b">
        <f t="shared" ca="1" si="273"/>
        <v>0</v>
      </c>
      <c r="W931" s="317" t="b">
        <f t="shared" ca="1" si="274"/>
        <v>0</v>
      </c>
      <c r="X931" s="317" t="b">
        <f t="shared" ca="1" si="281"/>
        <v>0</v>
      </c>
      <c r="Y931" s="317" t="b">
        <f t="shared" ca="1" si="275"/>
        <v>0</v>
      </c>
      <c r="Z931" t="b">
        <f t="shared" ca="1" si="276"/>
        <v>0</v>
      </c>
      <c r="AA931" s="37" t="b">
        <f t="shared" ca="1" si="282"/>
        <v>1</v>
      </c>
      <c r="AB931" t="b">
        <f t="shared" ca="1" si="277"/>
        <v>0</v>
      </c>
      <c r="AD931" t="b">
        <f t="shared" ca="1" si="283"/>
        <v>0</v>
      </c>
      <c r="AE931" s="37" t="b">
        <f t="shared" ca="1" si="284"/>
        <v>1</v>
      </c>
      <c r="AF931" t="b">
        <f t="shared" ca="1" si="285"/>
        <v>0</v>
      </c>
      <c r="AG931" s="317" t="b">
        <f t="shared" ca="1" si="286"/>
        <v>0</v>
      </c>
      <c r="AH931" s="317" t="b">
        <f t="shared" ca="1" si="287"/>
        <v>0</v>
      </c>
      <c r="AI931" s="317" t="b">
        <f t="shared" ca="1" si="288"/>
        <v>0</v>
      </c>
    </row>
    <row r="932" spans="1:35" x14ac:dyDescent="0.25">
      <c r="A932">
        <v>900</v>
      </c>
      <c r="B932" s="169">
        <f ca="1">OFFSET(InputPriceData!B$15,CalculationsAndCharts!$A932+$A$11,0,1,1)</f>
        <v>40535</v>
      </c>
      <c r="C932" s="3">
        <f ca="1">OFFSET(InputPriceData!G$15,CalculationsAndCharts!$A932+$A$11,IF($C$7,8,0),1,1)</f>
        <v>1890900</v>
      </c>
      <c r="D932" s="4">
        <f ca="1">OFFSET(InputPriceData!C$15,CalculationsAndCharts!$A932+$A$11,IF($C$7,8,0),1,1)</f>
        <v>45.45</v>
      </c>
      <c r="E932" s="4">
        <f ca="1">OFFSET(InputPriceData!D$15,CalculationsAndCharts!$A932+$A$11,IF($C$7,8,0),1,1)</f>
        <v>45.82</v>
      </c>
      <c r="F932" s="4">
        <f ca="1">OFFSET(InputPriceData!E$15,CalculationsAndCharts!$A932+$A$11,IF($C$7,8,0),1,1)</f>
        <v>45.45</v>
      </c>
      <c r="G932" s="4">
        <f ca="1">OFFSET(InputPriceData!F$15,CalculationsAndCharts!$A932+$A$11,IF($C$7,8,0),1,1)</f>
        <v>45.58</v>
      </c>
      <c r="H932" s="133"/>
      <c r="I932" s="133"/>
      <c r="J932" s="37">
        <f t="shared" ca="1" si="278"/>
        <v>1901</v>
      </c>
      <c r="K932" s="124">
        <f t="shared" ca="1" si="279"/>
        <v>0.62999999999999545</v>
      </c>
      <c r="L932" s="343">
        <f t="shared" ca="1" si="270"/>
        <v>-0.18739967641938765</v>
      </c>
      <c r="M932" s="345">
        <f t="shared" ca="1" si="280"/>
        <v>0.46661670799353083</v>
      </c>
      <c r="N932" s="344">
        <f t="shared" ca="1" si="271"/>
        <v>-0.4016137296609314</v>
      </c>
      <c r="O932" s="4"/>
      <c r="P932" s="4"/>
      <c r="Q932" s="3"/>
      <c r="S932" s="4"/>
      <c r="T932" s="4" t="b">
        <f t="shared" ca="1" si="272"/>
        <v>0</v>
      </c>
      <c r="U932" t="b">
        <f t="shared" ca="1" si="273"/>
        <v>0</v>
      </c>
      <c r="W932" s="317" t="b">
        <f t="shared" ca="1" si="274"/>
        <v>0</v>
      </c>
      <c r="X932" s="317" t="b">
        <f t="shared" ca="1" si="281"/>
        <v>0</v>
      </c>
      <c r="Y932" s="317" t="b">
        <f t="shared" ca="1" si="275"/>
        <v>0</v>
      </c>
      <c r="Z932" t="b">
        <f t="shared" ca="1" si="276"/>
        <v>0</v>
      </c>
      <c r="AA932" s="37" t="b">
        <f t="shared" ca="1" si="282"/>
        <v>1</v>
      </c>
      <c r="AB932" t="b">
        <f t="shared" ca="1" si="277"/>
        <v>0</v>
      </c>
      <c r="AD932" t="b">
        <f t="shared" ca="1" si="283"/>
        <v>0</v>
      </c>
      <c r="AE932" s="37" t="b">
        <f t="shared" ca="1" si="284"/>
        <v>1</v>
      </c>
      <c r="AF932" t="b">
        <f t="shared" ca="1" si="285"/>
        <v>0</v>
      </c>
      <c r="AG932" s="317" t="b">
        <f t="shared" ca="1" si="286"/>
        <v>0</v>
      </c>
      <c r="AH932" s="317" t="b">
        <f t="shared" ca="1" si="287"/>
        <v>0</v>
      </c>
      <c r="AI932" s="317" t="b">
        <f t="shared" ca="1" si="288"/>
        <v>0</v>
      </c>
    </row>
    <row r="933" spans="1:35" x14ac:dyDescent="0.25">
      <c r="A933">
        <v>901</v>
      </c>
      <c r="B933" s="169">
        <f ca="1">OFFSET(InputPriceData!B$15,CalculationsAndCharts!$A933+$A$11,0,1,1)</f>
        <v>40534</v>
      </c>
      <c r="C933" s="3">
        <f ca="1">OFFSET(InputPriceData!G$15,CalculationsAndCharts!$A933+$A$11,IF($C$7,8,0),1,1)</f>
        <v>4730700</v>
      </c>
      <c r="D933" s="4">
        <f ca="1">OFFSET(InputPriceData!C$15,CalculationsAndCharts!$A933+$A$11,IF($C$7,8,0),1,1)</f>
        <v>44.9</v>
      </c>
      <c r="E933" s="4">
        <f ca="1">OFFSET(InputPriceData!D$15,CalculationsAndCharts!$A933+$A$11,IF($C$7,8,0),1,1)</f>
        <v>45.61</v>
      </c>
      <c r="F933" s="4">
        <f ca="1">OFFSET(InputPriceData!E$15,CalculationsAndCharts!$A933+$A$11,IF($C$7,8,0),1,1)</f>
        <v>44.87</v>
      </c>
      <c r="G933" s="4">
        <f ca="1">OFFSET(InputPriceData!F$15,CalculationsAndCharts!$A933+$A$11,IF($C$7,8,0),1,1)</f>
        <v>45.6</v>
      </c>
      <c r="H933" s="133"/>
      <c r="I933" s="133"/>
      <c r="J933" s="37">
        <f t="shared" ca="1" si="278"/>
        <v>1900</v>
      </c>
      <c r="K933" s="124">
        <f t="shared" ca="1" si="279"/>
        <v>0.64000000000000057</v>
      </c>
      <c r="L933" s="343">
        <f t="shared" ca="1" si="270"/>
        <v>-0.30718058286159133</v>
      </c>
      <c r="M933" s="345">
        <f t="shared" ca="1" si="280"/>
        <v>0.47085439757167591</v>
      </c>
      <c r="N933" s="344">
        <f t="shared" ca="1" si="271"/>
        <v>-0.65238975030456359</v>
      </c>
      <c r="O933" s="4"/>
      <c r="P933" s="4"/>
      <c r="Q933" s="3"/>
      <c r="S933" s="4"/>
      <c r="T933" s="4" t="b">
        <f t="shared" ca="1" si="272"/>
        <v>0</v>
      </c>
      <c r="U933" t="b">
        <f t="shared" ca="1" si="273"/>
        <v>0</v>
      </c>
      <c r="W933" s="317" t="b">
        <f t="shared" ca="1" si="274"/>
        <v>0</v>
      </c>
      <c r="X933" s="317" t="b">
        <f t="shared" ca="1" si="281"/>
        <v>0</v>
      </c>
      <c r="Y933" s="317" t="b">
        <f t="shared" ca="1" si="275"/>
        <v>0</v>
      </c>
      <c r="Z933" t="b">
        <f t="shared" ca="1" si="276"/>
        <v>0</v>
      </c>
      <c r="AA933" s="37" t="b">
        <f t="shared" ca="1" si="282"/>
        <v>1</v>
      </c>
      <c r="AB933" t="b">
        <f t="shared" ca="1" si="277"/>
        <v>0</v>
      </c>
      <c r="AD933" t="b">
        <f t="shared" ca="1" si="283"/>
        <v>0</v>
      </c>
      <c r="AE933" s="37" t="b">
        <f t="shared" ca="1" si="284"/>
        <v>1</v>
      </c>
      <c r="AF933" t="b">
        <f t="shared" ca="1" si="285"/>
        <v>0</v>
      </c>
      <c r="AG933" s="317" t="b">
        <f t="shared" ca="1" si="286"/>
        <v>0</v>
      </c>
      <c r="AH933" s="317" t="b">
        <f t="shared" ca="1" si="287"/>
        <v>0</v>
      </c>
      <c r="AI933" s="317" t="b">
        <f t="shared" ca="1" si="288"/>
        <v>0</v>
      </c>
    </row>
    <row r="934" spans="1:35" x14ac:dyDescent="0.25">
      <c r="A934">
        <v>902</v>
      </c>
      <c r="B934" s="169">
        <f ca="1">OFFSET(InputPriceData!B$15,CalculationsAndCharts!$A934+$A$11,0,1,1)</f>
        <v>40533</v>
      </c>
      <c r="C934" s="3">
        <f ca="1">OFFSET(InputPriceData!G$15,CalculationsAndCharts!$A934+$A$11,IF($C$7,8,0),1,1)</f>
        <v>2181500</v>
      </c>
      <c r="D934" s="4">
        <f ca="1">OFFSET(InputPriceData!C$15,CalculationsAndCharts!$A934+$A$11,IF($C$7,8,0),1,1)</f>
        <v>45.06</v>
      </c>
      <c r="E934" s="4">
        <f ca="1">OFFSET(InputPriceData!D$15,CalculationsAndCharts!$A934+$A$11,IF($C$7,8,0),1,1)</f>
        <v>45.23</v>
      </c>
      <c r="F934" s="4">
        <f ca="1">OFFSET(InputPriceData!E$15,CalculationsAndCharts!$A934+$A$11,IF($C$7,8,0),1,1)</f>
        <v>44.81</v>
      </c>
      <c r="G934" s="4">
        <f ca="1">OFFSET(InputPriceData!F$15,CalculationsAndCharts!$A934+$A$11,IF($C$7,8,0),1,1)</f>
        <v>44.95</v>
      </c>
      <c r="H934" s="133"/>
      <c r="I934" s="133"/>
      <c r="J934" s="37">
        <f t="shared" ca="1" si="278"/>
        <v>1899</v>
      </c>
      <c r="K934" s="124">
        <f t="shared" ca="1" si="279"/>
        <v>-0.21999999999999886</v>
      </c>
      <c r="L934" s="343">
        <f t="shared" ca="1" si="270"/>
        <v>-0.37786946671787386</v>
      </c>
      <c r="M934" s="345">
        <f t="shared" ca="1" si="280"/>
        <v>0.47513057272621184</v>
      </c>
      <c r="N934" s="344">
        <f t="shared" ca="1" si="271"/>
        <v>-0.79529604788369723</v>
      </c>
      <c r="O934" s="4"/>
      <c r="P934" s="4"/>
      <c r="Q934" s="3"/>
      <c r="S934" s="4"/>
      <c r="T934" s="4" t="b">
        <f t="shared" ca="1" si="272"/>
        <v>0</v>
      </c>
      <c r="U934" t="b">
        <f t="shared" ca="1" si="273"/>
        <v>0</v>
      </c>
      <c r="W934" s="317" t="b">
        <f t="shared" ca="1" si="274"/>
        <v>0</v>
      </c>
      <c r="X934" s="317" t="b">
        <f t="shared" ca="1" si="281"/>
        <v>0</v>
      </c>
      <c r="Y934" s="317" t="b">
        <f t="shared" ca="1" si="275"/>
        <v>0</v>
      </c>
      <c r="Z934" t="b">
        <f t="shared" ca="1" si="276"/>
        <v>0</v>
      </c>
      <c r="AA934" s="37" t="b">
        <f t="shared" ca="1" si="282"/>
        <v>1</v>
      </c>
      <c r="AB934" t="b">
        <f t="shared" ca="1" si="277"/>
        <v>0</v>
      </c>
      <c r="AD934" t="b">
        <f t="shared" ca="1" si="283"/>
        <v>0</v>
      </c>
      <c r="AE934" s="37" t="b">
        <f t="shared" ca="1" si="284"/>
        <v>1</v>
      </c>
      <c r="AF934" t="b">
        <f t="shared" ca="1" si="285"/>
        <v>0</v>
      </c>
      <c r="AG934" s="317" t="b">
        <f t="shared" ca="1" si="286"/>
        <v>0</v>
      </c>
      <c r="AH934" s="317" t="b">
        <f t="shared" ca="1" si="287"/>
        <v>0</v>
      </c>
      <c r="AI934" s="317" t="b">
        <f t="shared" ca="1" si="288"/>
        <v>0</v>
      </c>
    </row>
    <row r="935" spans="1:35" x14ac:dyDescent="0.25">
      <c r="A935">
        <v>903</v>
      </c>
      <c r="B935" s="169">
        <f ca="1">OFFSET(InputPriceData!B$15,CalculationsAndCharts!$A935+$A$11,0,1,1)</f>
        <v>40532</v>
      </c>
      <c r="C935" s="3">
        <f ca="1">OFFSET(InputPriceData!G$15,CalculationsAndCharts!$A935+$A$11,IF($C$7,8,0),1,1)</f>
        <v>2091900</v>
      </c>
      <c r="D935" s="4">
        <f ca="1">OFFSET(InputPriceData!C$15,CalculationsAndCharts!$A935+$A$11,IF($C$7,8,0),1,1)</f>
        <v>45.12</v>
      </c>
      <c r="E935" s="4">
        <f ca="1">OFFSET(InputPriceData!D$15,CalculationsAndCharts!$A935+$A$11,IF($C$7,8,0),1,1)</f>
        <v>45.2</v>
      </c>
      <c r="F935" s="4">
        <f ca="1">OFFSET(InputPriceData!E$15,CalculationsAndCharts!$A935+$A$11,IF($C$7,8,0),1,1)</f>
        <v>44.81</v>
      </c>
      <c r="G935" s="4">
        <f ca="1">OFFSET(InputPriceData!F$15,CalculationsAndCharts!$A935+$A$11,IF($C$7,8,0),1,1)</f>
        <v>44.96</v>
      </c>
      <c r="H935" s="133"/>
      <c r="I935" s="133"/>
      <c r="J935" s="37">
        <f t="shared" ca="1" si="278"/>
        <v>1898</v>
      </c>
      <c r="K935" s="124">
        <f t="shared" ca="1" si="279"/>
        <v>-0.42999999999999972</v>
      </c>
      <c r="L935" s="343">
        <f t="shared" ca="1" si="270"/>
        <v>-0.41566371409125036</v>
      </c>
      <c r="M935" s="345">
        <f t="shared" ca="1" si="280"/>
        <v>0.47944558297296858</v>
      </c>
      <c r="N935" s="344">
        <f t="shared" ca="1" si="271"/>
        <v>-0.86696744918116331</v>
      </c>
      <c r="O935" s="4"/>
      <c r="P935" s="4"/>
      <c r="Q935" s="3"/>
      <c r="S935" s="4"/>
      <c r="T935" s="4" t="b">
        <f t="shared" ca="1" si="272"/>
        <v>0</v>
      </c>
      <c r="U935" t="b">
        <f t="shared" ca="1" si="273"/>
        <v>0</v>
      </c>
      <c r="W935" s="317" t="b">
        <f t="shared" ca="1" si="274"/>
        <v>0</v>
      </c>
      <c r="X935" s="317" t="b">
        <f t="shared" ca="1" si="281"/>
        <v>0</v>
      </c>
      <c r="Y935" s="317" t="b">
        <f t="shared" ca="1" si="275"/>
        <v>0</v>
      </c>
      <c r="Z935" t="b">
        <f t="shared" ca="1" si="276"/>
        <v>0</v>
      </c>
      <c r="AA935" s="37" t="b">
        <f t="shared" ca="1" si="282"/>
        <v>1</v>
      </c>
      <c r="AB935" t="b">
        <f t="shared" ca="1" si="277"/>
        <v>0</v>
      </c>
      <c r="AD935" t="b">
        <f t="shared" ca="1" si="283"/>
        <v>0</v>
      </c>
      <c r="AE935" s="37" t="b">
        <f t="shared" ca="1" si="284"/>
        <v>1</v>
      </c>
      <c r="AF935" t="b">
        <f t="shared" ca="1" si="285"/>
        <v>0</v>
      </c>
      <c r="AG935" s="317" t="b">
        <f t="shared" ca="1" si="286"/>
        <v>0</v>
      </c>
      <c r="AH935" s="317" t="b">
        <f t="shared" ca="1" si="287"/>
        <v>0</v>
      </c>
      <c r="AI935" s="317" t="b">
        <f t="shared" ca="1" si="288"/>
        <v>0</v>
      </c>
    </row>
    <row r="936" spans="1:35" x14ac:dyDescent="0.25">
      <c r="A936">
        <v>904</v>
      </c>
      <c r="B936" s="169">
        <f ca="1">OFFSET(InputPriceData!B$15,CalculationsAndCharts!$A936+$A$11,0,1,1)</f>
        <v>40529</v>
      </c>
      <c r="C936" s="3">
        <f ca="1">OFFSET(InputPriceData!G$15,CalculationsAndCharts!$A936+$A$11,IF($C$7,8,0),1,1)</f>
        <v>3801600</v>
      </c>
      <c r="D936" s="4">
        <f ca="1">OFFSET(InputPriceData!C$15,CalculationsAndCharts!$A936+$A$11,IF($C$7,8,0),1,1)</f>
        <v>45.34</v>
      </c>
      <c r="E936" s="4">
        <f ca="1">OFFSET(InputPriceData!D$15,CalculationsAndCharts!$A936+$A$11,IF($C$7,8,0),1,1)</f>
        <v>45.39</v>
      </c>
      <c r="F936" s="4">
        <f ca="1">OFFSET(InputPriceData!E$15,CalculationsAndCharts!$A936+$A$11,IF($C$7,8,0),1,1)</f>
        <v>44.81</v>
      </c>
      <c r="G936" s="4">
        <f ca="1">OFFSET(InputPriceData!F$15,CalculationsAndCharts!$A936+$A$11,IF($C$7,8,0),1,1)</f>
        <v>45.17</v>
      </c>
      <c r="H936" s="133"/>
      <c r="I936" s="133"/>
      <c r="J936" s="37">
        <f t="shared" ca="1" si="278"/>
        <v>1897</v>
      </c>
      <c r="K936" s="124">
        <f t="shared" ca="1" si="279"/>
        <v>0.31000000000000227</v>
      </c>
      <c r="L936" s="343">
        <f t="shared" ca="1" si="270"/>
        <v>-0.46342500161781625</v>
      </c>
      <c r="M936" s="345">
        <f t="shared" ca="1" si="280"/>
        <v>0.48379978100198645</v>
      </c>
      <c r="N936" s="344">
        <f t="shared" ca="1" si="271"/>
        <v>-0.95788592681465778</v>
      </c>
      <c r="O936" s="4"/>
      <c r="P936" s="4"/>
      <c r="Q936" s="3"/>
      <c r="S936" s="4"/>
      <c r="T936" s="4" t="b">
        <f t="shared" ca="1" si="272"/>
        <v>0</v>
      </c>
      <c r="U936" t="b">
        <f t="shared" ca="1" si="273"/>
        <v>0</v>
      </c>
      <c r="W936" s="317" t="b">
        <f t="shared" ca="1" si="274"/>
        <v>0</v>
      </c>
      <c r="X936" s="317" t="b">
        <f t="shared" ca="1" si="281"/>
        <v>0</v>
      </c>
      <c r="Y936" s="317" t="b">
        <f t="shared" ca="1" si="275"/>
        <v>0</v>
      </c>
      <c r="Z936" t="b">
        <f t="shared" ca="1" si="276"/>
        <v>0</v>
      </c>
      <c r="AA936" s="37" t="b">
        <f t="shared" ca="1" si="282"/>
        <v>1</v>
      </c>
      <c r="AB936" t="b">
        <f t="shared" ca="1" si="277"/>
        <v>0</v>
      </c>
      <c r="AD936" t="b">
        <f t="shared" ca="1" si="283"/>
        <v>0</v>
      </c>
      <c r="AE936" s="37" t="b">
        <f t="shared" ca="1" si="284"/>
        <v>1</v>
      </c>
      <c r="AF936" t="b">
        <f t="shared" ca="1" si="285"/>
        <v>0</v>
      </c>
      <c r="AG936" s="317" t="b">
        <f t="shared" ca="1" si="286"/>
        <v>0</v>
      </c>
      <c r="AH936" s="317" t="b">
        <f t="shared" ca="1" si="287"/>
        <v>0</v>
      </c>
      <c r="AI936" s="317" t="b">
        <f t="shared" ca="1" si="288"/>
        <v>0</v>
      </c>
    </row>
    <row r="937" spans="1:35" x14ac:dyDescent="0.25">
      <c r="A937">
        <v>905</v>
      </c>
      <c r="B937" s="169">
        <f ca="1">OFFSET(InputPriceData!B$15,CalculationsAndCharts!$A937+$A$11,0,1,1)</f>
        <v>40528</v>
      </c>
      <c r="C937" s="3">
        <f ca="1">OFFSET(InputPriceData!G$15,CalculationsAndCharts!$A937+$A$11,IF($C$7,8,0),1,1)</f>
        <v>2396100</v>
      </c>
      <c r="D937" s="4">
        <f ca="1">OFFSET(InputPriceData!C$15,CalculationsAndCharts!$A937+$A$11,IF($C$7,8,0),1,1)</f>
        <v>44.79</v>
      </c>
      <c r="E937" s="4">
        <f ca="1">OFFSET(InputPriceData!D$15,CalculationsAndCharts!$A937+$A$11,IF($C$7,8,0),1,1)</f>
        <v>45.49</v>
      </c>
      <c r="F937" s="4">
        <f ca="1">OFFSET(InputPriceData!E$15,CalculationsAndCharts!$A937+$A$11,IF($C$7,8,0),1,1)</f>
        <v>44.5</v>
      </c>
      <c r="G937" s="4">
        <f ca="1">OFFSET(InputPriceData!F$15,CalculationsAndCharts!$A937+$A$11,IF($C$7,8,0),1,1)</f>
        <v>45.39</v>
      </c>
      <c r="H937" s="133"/>
      <c r="I937" s="133"/>
      <c r="J937" s="37">
        <f t="shared" ca="1" si="278"/>
        <v>1896</v>
      </c>
      <c r="K937" s="124">
        <f t="shared" ca="1" si="279"/>
        <v>-0.24000000000000199</v>
      </c>
      <c r="L937" s="343">
        <f t="shared" ca="1" si="270"/>
        <v>-0.48819352270634353</v>
      </c>
      <c r="M937" s="345">
        <f t="shared" ca="1" si="280"/>
        <v>0.48819352270634353</v>
      </c>
      <c r="N937" s="344">
        <f t="shared" ca="1" si="271"/>
        <v>-1</v>
      </c>
      <c r="O937" s="4"/>
      <c r="P937" s="4"/>
      <c r="Q937" s="3"/>
      <c r="S937" s="4"/>
      <c r="T937" s="4" t="b">
        <f t="shared" ca="1" si="272"/>
        <v>0</v>
      </c>
      <c r="U937" t="b">
        <f t="shared" ca="1" si="273"/>
        <v>0</v>
      </c>
      <c r="W937" s="317" t="b">
        <f t="shared" ca="1" si="274"/>
        <v>0</v>
      </c>
      <c r="X937" s="317" t="b">
        <f t="shared" ca="1" si="281"/>
        <v>0</v>
      </c>
      <c r="Y937" s="317" t="b">
        <f t="shared" ca="1" si="275"/>
        <v>0</v>
      </c>
      <c r="Z937" t="b">
        <f t="shared" ca="1" si="276"/>
        <v>0</v>
      </c>
      <c r="AA937" s="37" t="b">
        <f t="shared" ca="1" si="282"/>
        <v>1</v>
      </c>
      <c r="AB937" t="b">
        <f t="shared" ca="1" si="277"/>
        <v>0</v>
      </c>
      <c r="AD937" t="b">
        <f t="shared" ca="1" si="283"/>
        <v>0</v>
      </c>
      <c r="AE937" s="37" t="b">
        <f t="shared" ca="1" si="284"/>
        <v>1</v>
      </c>
      <c r="AF937" t="b">
        <f t="shared" ca="1" si="285"/>
        <v>0</v>
      </c>
      <c r="AG937" s="317" t="b">
        <f t="shared" ca="1" si="286"/>
        <v>0</v>
      </c>
      <c r="AH937" s="317" t="b">
        <f t="shared" ca="1" si="287"/>
        <v>0</v>
      </c>
      <c r="AI937" s="317" t="b">
        <f t="shared" ca="1" si="288"/>
        <v>0</v>
      </c>
    </row>
    <row r="938" spans="1:35" x14ac:dyDescent="0.25">
      <c r="A938">
        <v>906</v>
      </c>
      <c r="B938" s="169">
        <f ca="1">OFFSET(InputPriceData!B$15,CalculationsAndCharts!$A938+$A$11,0,1,1)</f>
        <v>40527</v>
      </c>
      <c r="C938" s="3">
        <f ca="1">OFFSET(InputPriceData!G$15,CalculationsAndCharts!$A938+$A$11,IF($C$7,8,0),1,1)</f>
        <v>2943500</v>
      </c>
      <c r="D938" s="4">
        <f ca="1">OFFSET(InputPriceData!C$15,CalculationsAndCharts!$A938+$A$11,IF($C$7,8,0),1,1)</f>
        <v>45.41</v>
      </c>
      <c r="E938" s="4">
        <f ca="1">OFFSET(InputPriceData!D$15,CalculationsAndCharts!$A938+$A$11,IF($C$7,8,0),1,1)</f>
        <v>45.57</v>
      </c>
      <c r="F938" s="4">
        <f ca="1">OFFSET(InputPriceData!E$15,CalculationsAndCharts!$A938+$A$11,IF($C$7,8,0),1,1)</f>
        <v>44.85</v>
      </c>
      <c r="G938" s="4">
        <f ca="1">OFFSET(InputPriceData!F$15,CalculationsAndCharts!$A938+$A$11,IF($C$7,8,0),1,1)</f>
        <v>44.86</v>
      </c>
      <c r="H938" s="133"/>
      <c r="I938" s="133"/>
      <c r="J938" s="37">
        <f t="shared" ca="1" si="278"/>
        <v>1895</v>
      </c>
      <c r="K938" s="124">
        <f t="shared" ca="1" si="279"/>
        <v>-0.60999999999999943</v>
      </c>
      <c r="L938" s="343">
        <f t="shared" ca="1" si="270"/>
        <v>-0.46235378214174538</v>
      </c>
      <c r="M938" s="345">
        <f t="shared" ca="1" si="280"/>
        <v>0.46235378214174538</v>
      </c>
      <c r="N938" s="344">
        <f t="shared" ca="1" si="271"/>
        <v>-1</v>
      </c>
      <c r="O938" s="4"/>
      <c r="P938" s="4"/>
      <c r="Q938" s="3"/>
      <c r="S938" s="4"/>
      <c r="T938" s="4" t="b">
        <f t="shared" ca="1" si="272"/>
        <v>0</v>
      </c>
      <c r="U938" t="b">
        <f t="shared" ca="1" si="273"/>
        <v>0</v>
      </c>
      <c r="W938" s="317" t="b">
        <f t="shared" ca="1" si="274"/>
        <v>0</v>
      </c>
      <c r="X938" s="317" t="b">
        <f t="shared" ca="1" si="281"/>
        <v>0</v>
      </c>
      <c r="Y938" s="317" t="b">
        <f t="shared" ca="1" si="275"/>
        <v>0</v>
      </c>
      <c r="Z938" t="b">
        <f t="shared" ca="1" si="276"/>
        <v>0</v>
      </c>
      <c r="AA938" s="37" t="b">
        <f t="shared" ca="1" si="282"/>
        <v>1</v>
      </c>
      <c r="AB938" t="b">
        <f t="shared" ca="1" si="277"/>
        <v>0</v>
      </c>
      <c r="AD938" t="b">
        <f t="shared" ca="1" si="283"/>
        <v>0</v>
      </c>
      <c r="AE938" s="37" t="b">
        <f t="shared" ca="1" si="284"/>
        <v>1</v>
      </c>
      <c r="AF938" t="b">
        <f t="shared" ca="1" si="285"/>
        <v>0</v>
      </c>
      <c r="AG938" s="317" t="b">
        <f t="shared" ca="1" si="286"/>
        <v>0</v>
      </c>
      <c r="AH938" s="317" t="b">
        <f t="shared" ca="1" si="287"/>
        <v>0</v>
      </c>
      <c r="AI938" s="317" t="b">
        <f t="shared" ca="1" si="288"/>
        <v>0</v>
      </c>
    </row>
    <row r="939" spans="1:35" x14ac:dyDescent="0.25">
      <c r="A939">
        <v>907</v>
      </c>
      <c r="B939" s="169">
        <f ca="1">OFFSET(InputPriceData!B$15,CalculationsAndCharts!$A939+$A$11,0,1,1)</f>
        <v>40526</v>
      </c>
      <c r="C939" s="3">
        <f ca="1">OFFSET(InputPriceData!G$15,CalculationsAndCharts!$A939+$A$11,IF($C$7,8,0),1,1)</f>
        <v>2029100</v>
      </c>
      <c r="D939" s="4">
        <f ca="1">OFFSET(InputPriceData!C$15,CalculationsAndCharts!$A939+$A$11,IF($C$7,8,0),1,1)</f>
        <v>45.76</v>
      </c>
      <c r="E939" s="4">
        <f ca="1">OFFSET(InputPriceData!D$15,CalculationsAndCharts!$A939+$A$11,IF($C$7,8,0),1,1)</f>
        <v>45.81</v>
      </c>
      <c r="F939" s="4">
        <f ca="1">OFFSET(InputPriceData!E$15,CalculationsAndCharts!$A939+$A$11,IF($C$7,8,0),1,1)</f>
        <v>45.5</v>
      </c>
      <c r="G939" s="4">
        <f ca="1">OFFSET(InputPriceData!F$15,CalculationsAndCharts!$A939+$A$11,IF($C$7,8,0),1,1)</f>
        <v>45.63</v>
      </c>
      <c r="H939" s="133"/>
      <c r="I939" s="133"/>
      <c r="J939" s="37">
        <f t="shared" ca="1" si="278"/>
        <v>1894</v>
      </c>
      <c r="K939" s="124">
        <f t="shared" ca="1" si="279"/>
        <v>5.0000000000004263E-2</v>
      </c>
      <c r="L939" s="343">
        <f t="shared" ca="1" si="270"/>
        <v>-0.41746030998242767</v>
      </c>
      <c r="M939" s="345">
        <f t="shared" ca="1" si="280"/>
        <v>0.42662030208968788</v>
      </c>
      <c r="N939" s="344">
        <f t="shared" ca="1" si="271"/>
        <v>-0.97852893530290896</v>
      </c>
      <c r="O939" s="4"/>
      <c r="P939" s="4"/>
      <c r="Q939" s="3"/>
      <c r="S939" s="4"/>
      <c r="T939" s="4" t="b">
        <f t="shared" ca="1" si="272"/>
        <v>0</v>
      </c>
      <c r="U939" t="b">
        <f t="shared" ca="1" si="273"/>
        <v>0</v>
      </c>
      <c r="W939" s="317" t="b">
        <f t="shared" ca="1" si="274"/>
        <v>0</v>
      </c>
      <c r="X939" s="317" t="b">
        <f t="shared" ca="1" si="281"/>
        <v>0</v>
      </c>
      <c r="Y939" s="317" t="b">
        <f t="shared" ca="1" si="275"/>
        <v>0</v>
      </c>
      <c r="Z939" t="b">
        <f t="shared" ca="1" si="276"/>
        <v>0</v>
      </c>
      <c r="AA939" s="37" t="b">
        <f t="shared" ca="1" si="282"/>
        <v>1</v>
      </c>
      <c r="AB939" t="b">
        <f t="shared" ca="1" si="277"/>
        <v>0</v>
      </c>
      <c r="AD939" t="b">
        <f t="shared" ca="1" si="283"/>
        <v>0</v>
      </c>
      <c r="AE939" s="37" t="b">
        <f t="shared" ca="1" si="284"/>
        <v>1</v>
      </c>
      <c r="AF939" t="b">
        <f t="shared" ca="1" si="285"/>
        <v>0</v>
      </c>
      <c r="AG939" s="317" t="b">
        <f t="shared" ca="1" si="286"/>
        <v>0</v>
      </c>
      <c r="AH939" s="317" t="b">
        <f t="shared" ca="1" si="287"/>
        <v>0</v>
      </c>
      <c r="AI939" s="317" t="b">
        <f t="shared" ca="1" si="288"/>
        <v>0</v>
      </c>
    </row>
    <row r="940" spans="1:35" x14ac:dyDescent="0.25">
      <c r="A940">
        <v>908</v>
      </c>
      <c r="B940" s="169">
        <f ca="1">OFFSET(InputPriceData!B$15,CalculationsAndCharts!$A940+$A$11,0,1,1)</f>
        <v>40525</v>
      </c>
      <c r="C940" s="3">
        <f ca="1">OFFSET(InputPriceData!G$15,CalculationsAndCharts!$A940+$A$11,IF($C$7,8,0),1,1)</f>
        <v>2721700</v>
      </c>
      <c r="D940" s="4">
        <f ca="1">OFFSET(InputPriceData!C$15,CalculationsAndCharts!$A940+$A$11,IF($C$7,8,0),1,1)</f>
        <v>45.96</v>
      </c>
      <c r="E940" s="4">
        <f ca="1">OFFSET(InputPriceData!D$15,CalculationsAndCharts!$A940+$A$11,IF($C$7,8,0),1,1)</f>
        <v>45.96</v>
      </c>
      <c r="F940" s="4">
        <f ca="1">OFFSET(InputPriceData!E$15,CalculationsAndCharts!$A940+$A$11,IF($C$7,8,0),1,1)</f>
        <v>45.26</v>
      </c>
      <c r="G940" s="4">
        <f ca="1">OFFSET(InputPriceData!F$15,CalculationsAndCharts!$A940+$A$11,IF($C$7,8,0),1,1)</f>
        <v>45.47</v>
      </c>
      <c r="H940" s="133"/>
      <c r="I940" s="133"/>
      <c r="J940" s="37">
        <f t="shared" ca="1" si="278"/>
        <v>1893</v>
      </c>
      <c r="K940" s="124">
        <f t="shared" ca="1" si="279"/>
        <v>-0.39999999999999858</v>
      </c>
      <c r="L940" s="343">
        <f t="shared" ca="1" si="270"/>
        <v>-0.33052309274955238</v>
      </c>
      <c r="M940" s="345">
        <f t="shared" ca="1" si="280"/>
        <v>0.43049475488364064</v>
      </c>
      <c r="N940" s="344">
        <f t="shared" ca="1" si="271"/>
        <v>-0.76777495892810632</v>
      </c>
      <c r="O940" s="4"/>
      <c r="P940" s="4"/>
      <c r="Q940" s="3"/>
      <c r="S940" s="4"/>
      <c r="T940" s="4" t="b">
        <f t="shared" ca="1" si="272"/>
        <v>0</v>
      </c>
      <c r="U940" t="b">
        <f t="shared" ca="1" si="273"/>
        <v>0</v>
      </c>
      <c r="W940" s="317" t="b">
        <f t="shared" ca="1" si="274"/>
        <v>0</v>
      </c>
      <c r="X940" s="317" t="b">
        <f t="shared" ca="1" si="281"/>
        <v>0</v>
      </c>
      <c r="Y940" s="317" t="b">
        <f t="shared" ca="1" si="275"/>
        <v>1</v>
      </c>
      <c r="Z940" t="b">
        <f t="shared" ca="1" si="276"/>
        <v>1</v>
      </c>
      <c r="AA940" s="37" t="b">
        <f t="shared" ca="1" si="282"/>
        <v>1</v>
      </c>
      <c r="AB940" t="b">
        <f t="shared" ca="1" si="277"/>
        <v>0</v>
      </c>
      <c r="AD940" t="b">
        <f t="shared" ca="1" si="283"/>
        <v>1</v>
      </c>
      <c r="AE940" s="37" t="b">
        <f t="shared" ca="1" si="284"/>
        <v>1</v>
      </c>
      <c r="AF940" t="b">
        <f t="shared" ca="1" si="285"/>
        <v>0</v>
      </c>
      <c r="AG940" s="317" t="b">
        <f t="shared" ca="1" si="286"/>
        <v>0</v>
      </c>
      <c r="AH940" s="317" t="b">
        <f t="shared" ca="1" si="287"/>
        <v>0</v>
      </c>
      <c r="AI940" s="317" t="b">
        <f t="shared" ca="1" si="288"/>
        <v>1</v>
      </c>
    </row>
    <row r="941" spans="1:35" x14ac:dyDescent="0.25">
      <c r="A941">
        <v>909</v>
      </c>
      <c r="B941" s="169">
        <f ca="1">OFFSET(InputPriceData!B$15,CalculationsAndCharts!$A941+$A$11,0,1,1)</f>
        <v>40522</v>
      </c>
      <c r="C941" s="3">
        <f ca="1">OFFSET(InputPriceData!G$15,CalculationsAndCharts!$A941+$A$11,IF($C$7,8,0),1,1)</f>
        <v>2605600</v>
      </c>
      <c r="D941" s="4">
        <f ca="1">OFFSET(InputPriceData!C$15,CalculationsAndCharts!$A941+$A$11,IF($C$7,8,0),1,1)</f>
        <v>46.03</v>
      </c>
      <c r="E941" s="4">
        <f ca="1">OFFSET(InputPriceData!D$15,CalculationsAndCharts!$A941+$A$11,IF($C$7,8,0),1,1)</f>
        <v>46.18</v>
      </c>
      <c r="F941" s="4">
        <f ca="1">OFFSET(InputPriceData!E$15,CalculationsAndCharts!$A941+$A$11,IF($C$7,8,0),1,1)</f>
        <v>45.48</v>
      </c>
      <c r="G941" s="4">
        <f ca="1">OFFSET(InputPriceData!F$15,CalculationsAndCharts!$A941+$A$11,IF($C$7,8,0),1,1)</f>
        <v>45.58</v>
      </c>
      <c r="H941" s="133"/>
      <c r="I941" s="133"/>
      <c r="J941" s="37">
        <f t="shared" ca="1" si="278"/>
        <v>1892</v>
      </c>
      <c r="K941" s="124">
        <f t="shared" ca="1" si="279"/>
        <v>-0.88000000000000256</v>
      </c>
      <c r="L941" s="343">
        <f t="shared" ca="1" si="270"/>
        <v>-0.1758026780279166</v>
      </c>
      <c r="M941" s="345">
        <f t="shared" ca="1" si="280"/>
        <v>0.43440439443354251</v>
      </c>
      <c r="N941" s="344">
        <f t="shared" ca="1" si="271"/>
        <v>-0.40469820351877639</v>
      </c>
      <c r="O941" s="4"/>
      <c r="P941" s="4"/>
      <c r="Q941" s="3"/>
      <c r="S941" s="4"/>
      <c r="T941" s="4" t="b">
        <f t="shared" ca="1" si="272"/>
        <v>0</v>
      </c>
      <c r="U941" t="b">
        <f t="shared" ca="1" si="273"/>
        <v>1</v>
      </c>
      <c r="W941" s="317" t="b">
        <f t="shared" ca="1" si="274"/>
        <v>0</v>
      </c>
      <c r="X941" s="317" t="b">
        <f t="shared" ca="1" si="281"/>
        <v>1</v>
      </c>
      <c r="Y941" s="317" t="b">
        <f t="shared" ca="1" si="275"/>
        <v>0</v>
      </c>
      <c r="Z941" t="b">
        <f t="shared" ca="1" si="276"/>
        <v>0</v>
      </c>
      <c r="AA941" s="37" t="b">
        <f t="shared" ca="1" si="282"/>
        <v>0</v>
      </c>
      <c r="AB941" t="b">
        <f t="shared" ca="1" si="277"/>
        <v>0</v>
      </c>
      <c r="AD941" t="b">
        <f t="shared" ca="1" si="283"/>
        <v>0</v>
      </c>
      <c r="AE941" s="37" t="b">
        <f t="shared" ca="1" si="284"/>
        <v>0</v>
      </c>
      <c r="AF941" t="b">
        <f t="shared" ca="1" si="285"/>
        <v>0</v>
      </c>
      <c r="AG941" s="317" t="b">
        <f t="shared" ca="1" si="286"/>
        <v>0</v>
      </c>
      <c r="AH941" s="317" t="b">
        <f t="shared" ca="1" si="287"/>
        <v>1</v>
      </c>
      <c r="AI941" s="317" t="b">
        <f t="shared" ca="1" si="288"/>
        <v>0</v>
      </c>
    </row>
    <row r="942" spans="1:35" x14ac:dyDescent="0.25">
      <c r="A942">
        <v>910</v>
      </c>
      <c r="B942" s="169">
        <f ca="1">OFFSET(InputPriceData!B$15,CalculationsAndCharts!$A942+$A$11,0,1,1)</f>
        <v>40521</v>
      </c>
      <c r="C942" s="3">
        <f ca="1">OFFSET(InputPriceData!G$15,CalculationsAndCharts!$A942+$A$11,IF($C$7,8,0),1,1)</f>
        <v>2887800</v>
      </c>
      <c r="D942" s="4">
        <f ca="1">OFFSET(InputPriceData!C$15,CalculationsAndCharts!$A942+$A$11,IF($C$7,8,0),1,1)</f>
        <v>46.61</v>
      </c>
      <c r="E942" s="4">
        <f ca="1">OFFSET(InputPriceData!D$15,CalculationsAndCharts!$A942+$A$11,IF($C$7,8,0),1,1)</f>
        <v>46.72</v>
      </c>
      <c r="F942" s="4">
        <f ca="1">OFFSET(InputPriceData!E$15,CalculationsAndCharts!$A942+$A$11,IF($C$7,8,0),1,1)</f>
        <v>45.71</v>
      </c>
      <c r="G942" s="4">
        <f ca="1">OFFSET(InputPriceData!F$15,CalculationsAndCharts!$A942+$A$11,IF($C$7,8,0),1,1)</f>
        <v>45.87</v>
      </c>
      <c r="H942" s="133"/>
      <c r="I942" s="133"/>
      <c r="J942" s="37">
        <f t="shared" ca="1" si="278"/>
        <v>1891</v>
      </c>
      <c r="K942" s="124">
        <f t="shared" ca="1" si="279"/>
        <v>-1.3300000000000054</v>
      </c>
      <c r="L942" s="343">
        <f t="shared" ca="1" si="270"/>
        <v>8.2569872540824429E-3</v>
      </c>
      <c r="M942" s="345">
        <f t="shared" ca="1" si="280"/>
        <v>0.43834954029620837</v>
      </c>
      <c r="N942" s="344">
        <f t="shared" ca="1" si="271"/>
        <v>1.8836536816037044E-2</v>
      </c>
      <c r="O942" s="4"/>
      <c r="P942" s="4"/>
      <c r="Q942" s="3"/>
      <c r="S942" s="4"/>
      <c r="T942" s="4" t="b">
        <f t="shared" ca="1" si="272"/>
        <v>0</v>
      </c>
      <c r="U942" t="b">
        <f t="shared" ca="1" si="273"/>
        <v>0</v>
      </c>
      <c r="W942" s="317" t="b">
        <f t="shared" ca="1" si="274"/>
        <v>0</v>
      </c>
      <c r="X942" s="317" t="b">
        <f t="shared" ca="1" si="281"/>
        <v>1</v>
      </c>
      <c r="Y942" s="317" t="b">
        <f t="shared" ca="1" si="275"/>
        <v>0</v>
      </c>
      <c r="Z942" t="b">
        <f t="shared" ca="1" si="276"/>
        <v>0</v>
      </c>
      <c r="AA942" s="37" t="b">
        <f t="shared" ca="1" si="282"/>
        <v>0</v>
      </c>
      <c r="AB942" t="b">
        <f t="shared" ca="1" si="277"/>
        <v>0</v>
      </c>
      <c r="AD942" t="b">
        <f t="shared" ca="1" si="283"/>
        <v>0</v>
      </c>
      <c r="AE942" s="37" t="b">
        <f t="shared" ca="1" si="284"/>
        <v>0</v>
      </c>
      <c r="AF942" t="b">
        <f t="shared" ca="1" si="285"/>
        <v>0</v>
      </c>
      <c r="AG942" s="317" t="b">
        <f t="shared" ca="1" si="286"/>
        <v>0</v>
      </c>
      <c r="AH942" s="317" t="b">
        <f t="shared" ca="1" si="287"/>
        <v>1</v>
      </c>
      <c r="AI942" s="317" t="b">
        <f t="shared" ca="1" si="288"/>
        <v>0</v>
      </c>
    </row>
    <row r="943" spans="1:35" x14ac:dyDescent="0.25">
      <c r="A943">
        <v>911</v>
      </c>
      <c r="B943" s="169">
        <f ca="1">OFFSET(InputPriceData!B$15,CalculationsAndCharts!$A943+$A$11,0,1,1)</f>
        <v>40520</v>
      </c>
      <c r="C943" s="3">
        <f ca="1">OFFSET(InputPriceData!G$15,CalculationsAndCharts!$A943+$A$11,IF($C$7,8,0),1,1)</f>
        <v>3155100</v>
      </c>
      <c r="D943" s="4">
        <f ca="1">OFFSET(InputPriceData!C$15,CalculationsAndCharts!$A943+$A$11,IF($C$7,8,0),1,1)</f>
        <v>47.2</v>
      </c>
      <c r="E943" s="4">
        <f ca="1">OFFSET(InputPriceData!D$15,CalculationsAndCharts!$A943+$A$11,IF($C$7,8,0),1,1)</f>
        <v>47.27</v>
      </c>
      <c r="F943" s="4">
        <f ca="1">OFFSET(InputPriceData!E$15,CalculationsAndCharts!$A943+$A$11,IF($C$7,8,0),1,1)</f>
        <v>46.42</v>
      </c>
      <c r="G943" s="4">
        <f ca="1">OFFSET(InputPriceData!F$15,CalculationsAndCharts!$A943+$A$11,IF($C$7,8,0),1,1)</f>
        <v>46.46</v>
      </c>
      <c r="H943" s="133"/>
      <c r="I943" s="133"/>
      <c r="J943" s="37">
        <f t="shared" ca="1" si="278"/>
        <v>1890</v>
      </c>
      <c r="K943" s="124">
        <f t="shared" ca="1" si="279"/>
        <v>-0.74000000000000199</v>
      </c>
      <c r="L943" s="343">
        <f t="shared" ca="1" si="270"/>
        <v>0.15809644963255381</v>
      </c>
      <c r="M943" s="345">
        <f t="shared" ca="1" si="280"/>
        <v>0.44233051493058362</v>
      </c>
      <c r="N943" s="344">
        <f t="shared" ca="1" si="271"/>
        <v>0.35741700899239204</v>
      </c>
      <c r="O943" s="4"/>
      <c r="P943" s="4"/>
      <c r="Q943" s="3"/>
      <c r="S943" s="4"/>
      <c r="T943" s="4" t="b">
        <f t="shared" ca="1" si="272"/>
        <v>0</v>
      </c>
      <c r="U943" t="b">
        <f t="shared" ca="1" si="273"/>
        <v>0</v>
      </c>
      <c r="W943" s="317" t="b">
        <f t="shared" ca="1" si="274"/>
        <v>0</v>
      </c>
      <c r="X943" s="317" t="b">
        <f t="shared" ca="1" si="281"/>
        <v>1</v>
      </c>
      <c r="Y943" s="317" t="b">
        <f t="shared" ca="1" si="275"/>
        <v>0</v>
      </c>
      <c r="Z943" t="b">
        <f t="shared" ca="1" si="276"/>
        <v>0</v>
      </c>
      <c r="AA943" s="37" t="b">
        <f t="shared" ca="1" si="282"/>
        <v>0</v>
      </c>
      <c r="AB943" t="b">
        <f t="shared" ca="1" si="277"/>
        <v>0</v>
      </c>
      <c r="AD943" t="b">
        <f t="shared" ca="1" si="283"/>
        <v>0</v>
      </c>
      <c r="AE943" s="37" t="b">
        <f t="shared" ca="1" si="284"/>
        <v>0</v>
      </c>
      <c r="AF943" t="b">
        <f t="shared" ca="1" si="285"/>
        <v>0</v>
      </c>
      <c r="AG943" s="317" t="b">
        <f t="shared" ca="1" si="286"/>
        <v>0</v>
      </c>
      <c r="AH943" s="317" t="b">
        <f t="shared" ca="1" si="287"/>
        <v>1</v>
      </c>
      <c r="AI943" s="317" t="b">
        <f t="shared" ca="1" si="288"/>
        <v>0</v>
      </c>
    </row>
    <row r="944" spans="1:35" x14ac:dyDescent="0.25">
      <c r="A944">
        <v>912</v>
      </c>
      <c r="B944" s="169">
        <f ca="1">OFFSET(InputPriceData!B$15,CalculationsAndCharts!$A944+$A$11,0,1,1)</f>
        <v>40519</v>
      </c>
      <c r="C944" s="3">
        <f ca="1">OFFSET(InputPriceData!G$15,CalculationsAndCharts!$A944+$A$11,IF($C$7,8,0),1,1)</f>
        <v>2997400</v>
      </c>
      <c r="D944" s="4">
        <f ca="1">OFFSET(InputPriceData!C$15,CalculationsAndCharts!$A944+$A$11,IF($C$7,8,0),1,1)</f>
        <v>47.58</v>
      </c>
      <c r="E944" s="4">
        <f ca="1">OFFSET(InputPriceData!D$15,CalculationsAndCharts!$A944+$A$11,IF($C$7,8,0),1,1)</f>
        <v>47.74</v>
      </c>
      <c r="F944" s="4">
        <f ca="1">OFFSET(InputPriceData!E$15,CalculationsAndCharts!$A944+$A$11,IF($C$7,8,0),1,1)</f>
        <v>46.99</v>
      </c>
      <c r="G944" s="4">
        <f ca="1">OFFSET(InputPriceData!F$15,CalculationsAndCharts!$A944+$A$11,IF($C$7,8,0),1,1)</f>
        <v>47.2</v>
      </c>
      <c r="H944" s="133"/>
      <c r="I944" s="133"/>
      <c r="J944" s="37">
        <f t="shared" ca="1" si="278"/>
        <v>1889</v>
      </c>
      <c r="K944" s="124">
        <f t="shared" ca="1" si="279"/>
        <v>-0.22999999999999687</v>
      </c>
      <c r="L944" s="343">
        <f t="shared" ca="1" si="270"/>
        <v>0.24474049832180747</v>
      </c>
      <c r="M944" s="345">
        <f t="shared" ca="1" si="280"/>
        <v>0.44634764372410052</v>
      </c>
      <c r="N944" s="344">
        <f t="shared" ca="1" si="271"/>
        <v>0.54831811428378041</v>
      </c>
      <c r="O944" s="4"/>
      <c r="P944" s="4"/>
      <c r="Q944" s="3"/>
      <c r="S944" s="4"/>
      <c r="T944" s="4" t="b">
        <f t="shared" ca="1" si="272"/>
        <v>0</v>
      </c>
      <c r="U944" t="b">
        <f t="shared" ca="1" si="273"/>
        <v>0</v>
      </c>
      <c r="W944" s="317" t="b">
        <f t="shared" ca="1" si="274"/>
        <v>0</v>
      </c>
      <c r="X944" s="317" t="b">
        <f t="shared" ca="1" si="281"/>
        <v>1</v>
      </c>
      <c r="Y944" s="317" t="b">
        <f t="shared" ca="1" si="275"/>
        <v>0</v>
      </c>
      <c r="Z944" t="b">
        <f t="shared" ca="1" si="276"/>
        <v>0</v>
      </c>
      <c r="AA944" s="37" t="b">
        <f t="shared" ca="1" si="282"/>
        <v>0</v>
      </c>
      <c r="AB944" t="b">
        <f t="shared" ca="1" si="277"/>
        <v>0</v>
      </c>
      <c r="AD944" t="b">
        <f t="shared" ca="1" si="283"/>
        <v>0</v>
      </c>
      <c r="AE944" s="37" t="b">
        <f t="shared" ca="1" si="284"/>
        <v>0</v>
      </c>
      <c r="AF944" t="b">
        <f t="shared" ca="1" si="285"/>
        <v>0</v>
      </c>
      <c r="AG944" s="317" t="b">
        <f t="shared" ca="1" si="286"/>
        <v>0</v>
      </c>
      <c r="AH944" s="317" t="b">
        <f t="shared" ca="1" si="287"/>
        <v>1</v>
      </c>
      <c r="AI944" s="317" t="b">
        <f t="shared" ca="1" si="288"/>
        <v>0</v>
      </c>
    </row>
    <row r="945" spans="1:35" x14ac:dyDescent="0.25">
      <c r="A945">
        <v>913</v>
      </c>
      <c r="B945" s="169">
        <f ca="1">OFFSET(InputPriceData!B$15,CalculationsAndCharts!$A945+$A$11,0,1,1)</f>
        <v>40518</v>
      </c>
      <c r="C945" s="3">
        <f ca="1">OFFSET(InputPriceData!G$15,CalculationsAndCharts!$A945+$A$11,IF($C$7,8,0),1,1)</f>
        <v>5206800</v>
      </c>
      <c r="D945" s="4">
        <f ca="1">OFFSET(InputPriceData!C$15,CalculationsAndCharts!$A945+$A$11,IF($C$7,8,0),1,1)</f>
        <v>47.47</v>
      </c>
      <c r="E945" s="4">
        <f ca="1">OFFSET(InputPriceData!D$15,CalculationsAndCharts!$A945+$A$11,IF($C$7,8,0),1,1)</f>
        <v>47.59</v>
      </c>
      <c r="F945" s="4">
        <f ca="1">OFFSET(InputPriceData!E$15,CalculationsAndCharts!$A945+$A$11,IF($C$7,8,0),1,1)</f>
        <v>46.91</v>
      </c>
      <c r="G945" s="4">
        <f ca="1">OFFSET(InputPriceData!F$15,CalculationsAndCharts!$A945+$A$11,IF($C$7,8,0),1,1)</f>
        <v>47.2</v>
      </c>
      <c r="H945" s="133"/>
      <c r="I945" s="133"/>
      <c r="J945" s="37">
        <f t="shared" ca="1" si="278"/>
        <v>1888</v>
      </c>
      <c r="K945" s="124">
        <f t="shared" ca="1" si="279"/>
        <v>-1.1299999999999955</v>
      </c>
      <c r="L945" s="343">
        <f t="shared" ca="1" si="270"/>
        <v>0.28993384515618353</v>
      </c>
      <c r="M945" s="345">
        <f t="shared" ca="1" si="280"/>
        <v>0.45040125501927397</v>
      </c>
      <c r="N945" s="344">
        <f t="shared" ca="1" si="271"/>
        <v>0.64372343976656199</v>
      </c>
      <c r="O945" s="4"/>
      <c r="P945" s="4"/>
      <c r="Q945" s="3"/>
      <c r="S945" s="4"/>
      <c r="T945" s="4" t="b">
        <f t="shared" ca="1" si="272"/>
        <v>0</v>
      </c>
      <c r="U945" t="b">
        <f t="shared" ca="1" si="273"/>
        <v>0</v>
      </c>
      <c r="W945" s="317" t="b">
        <f t="shared" ca="1" si="274"/>
        <v>0</v>
      </c>
      <c r="X945" s="317" t="b">
        <f t="shared" ca="1" si="281"/>
        <v>1</v>
      </c>
      <c r="Y945" s="317" t="b">
        <f t="shared" ca="1" si="275"/>
        <v>0</v>
      </c>
      <c r="Z945" t="b">
        <f t="shared" ca="1" si="276"/>
        <v>0</v>
      </c>
      <c r="AA945" s="37" t="b">
        <f t="shared" ca="1" si="282"/>
        <v>0</v>
      </c>
      <c r="AB945" t="b">
        <f t="shared" ca="1" si="277"/>
        <v>0</v>
      </c>
      <c r="AD945" t="b">
        <f t="shared" ca="1" si="283"/>
        <v>0</v>
      </c>
      <c r="AE945" s="37" t="b">
        <f t="shared" ca="1" si="284"/>
        <v>0</v>
      </c>
      <c r="AF945" t="b">
        <f t="shared" ca="1" si="285"/>
        <v>0</v>
      </c>
      <c r="AG945" s="317" t="b">
        <f t="shared" ca="1" si="286"/>
        <v>0</v>
      </c>
      <c r="AH945" s="317" t="b">
        <f t="shared" ca="1" si="287"/>
        <v>1</v>
      </c>
      <c r="AI945" s="317" t="b">
        <f t="shared" ca="1" si="288"/>
        <v>0</v>
      </c>
    </row>
    <row r="946" spans="1:35" x14ac:dyDescent="0.25">
      <c r="A946">
        <v>914</v>
      </c>
      <c r="B946" s="169">
        <f ca="1">OFFSET(InputPriceData!B$15,CalculationsAndCharts!$A946+$A$11,0,1,1)</f>
        <v>40515</v>
      </c>
      <c r="C946" s="3">
        <f ca="1">OFFSET(InputPriceData!G$15,CalculationsAndCharts!$A946+$A$11,IF($C$7,8,0),1,1)</f>
        <v>2824800</v>
      </c>
      <c r="D946" s="4">
        <f ca="1">OFFSET(InputPriceData!C$15,CalculationsAndCharts!$A946+$A$11,IF($C$7,8,0),1,1)</f>
        <v>48.06</v>
      </c>
      <c r="E946" s="4">
        <f ca="1">OFFSET(InputPriceData!D$15,CalculationsAndCharts!$A946+$A$11,IF($C$7,8,0),1,1)</f>
        <v>48.25</v>
      </c>
      <c r="F946" s="4">
        <f ca="1">OFFSET(InputPriceData!E$15,CalculationsAndCharts!$A946+$A$11,IF($C$7,8,0),1,1)</f>
        <v>47.35</v>
      </c>
      <c r="G946" s="4">
        <f ca="1">OFFSET(InputPriceData!F$15,CalculationsAndCharts!$A946+$A$11,IF($C$7,8,0),1,1)</f>
        <v>47.43</v>
      </c>
      <c r="H946" s="133"/>
      <c r="I946" s="133"/>
      <c r="J946" s="37">
        <f t="shared" ca="1" si="278"/>
        <v>1887</v>
      </c>
      <c r="K946" s="124">
        <f t="shared" ca="1" si="279"/>
        <v>0.17999999999999972</v>
      </c>
      <c r="L946" s="343">
        <f t="shared" ca="1" si="270"/>
        <v>0.24090085552519025</v>
      </c>
      <c r="M946" s="345">
        <f t="shared" ca="1" si="280"/>
        <v>0.45449168014053881</v>
      </c>
      <c r="N946" s="344">
        <f t="shared" ca="1" si="271"/>
        <v>0.53004458838652102</v>
      </c>
      <c r="O946" s="4"/>
      <c r="P946" s="4"/>
      <c r="Q946" s="3"/>
      <c r="S946" s="4"/>
      <c r="T946" s="4" t="b">
        <f t="shared" ca="1" si="272"/>
        <v>0</v>
      </c>
      <c r="U946" t="b">
        <f t="shared" ca="1" si="273"/>
        <v>0</v>
      </c>
      <c r="W946" s="317" t="b">
        <f t="shared" ca="1" si="274"/>
        <v>1</v>
      </c>
      <c r="X946" s="317" t="b">
        <f t="shared" ca="1" si="281"/>
        <v>1</v>
      </c>
      <c r="Y946" s="317" t="b">
        <f t="shared" ca="1" si="275"/>
        <v>0</v>
      </c>
      <c r="Z946" t="b">
        <f t="shared" ca="1" si="276"/>
        <v>0</v>
      </c>
      <c r="AA946" s="37" t="b">
        <f t="shared" ca="1" si="282"/>
        <v>0</v>
      </c>
      <c r="AB946" t="b">
        <f t="shared" ca="1" si="277"/>
        <v>1</v>
      </c>
      <c r="AD946" t="b">
        <f t="shared" ca="1" si="283"/>
        <v>0</v>
      </c>
      <c r="AE946" s="37" t="b">
        <f t="shared" ca="1" si="284"/>
        <v>0</v>
      </c>
      <c r="AF946" t="b">
        <f t="shared" ca="1" si="285"/>
        <v>1</v>
      </c>
      <c r="AG946" s="317" t="b">
        <f t="shared" ca="1" si="286"/>
        <v>1</v>
      </c>
      <c r="AH946" s="317" t="b">
        <f t="shared" ca="1" si="287"/>
        <v>1</v>
      </c>
      <c r="AI946" s="317" t="b">
        <f t="shared" ca="1" si="288"/>
        <v>0</v>
      </c>
    </row>
    <row r="947" spans="1:35" x14ac:dyDescent="0.25">
      <c r="A947">
        <v>915</v>
      </c>
      <c r="B947" s="169">
        <f ca="1">OFFSET(InputPriceData!B$15,CalculationsAndCharts!$A947+$A$11,0,1,1)</f>
        <v>40514</v>
      </c>
      <c r="C947" s="3">
        <f ca="1">OFFSET(InputPriceData!G$15,CalculationsAndCharts!$A947+$A$11,IF($C$7,8,0),1,1)</f>
        <v>3427600</v>
      </c>
      <c r="D947" s="4">
        <f ca="1">OFFSET(InputPriceData!C$15,CalculationsAndCharts!$A947+$A$11,IF($C$7,8,0),1,1)</f>
        <v>47.34</v>
      </c>
      <c r="E947" s="4">
        <f ca="1">OFFSET(InputPriceData!D$15,CalculationsAndCharts!$A947+$A$11,IF($C$7,8,0),1,1)</f>
        <v>48.51</v>
      </c>
      <c r="F947" s="4">
        <f ca="1">OFFSET(InputPriceData!E$15,CalculationsAndCharts!$A947+$A$11,IF($C$7,8,0),1,1)</f>
        <v>46.97</v>
      </c>
      <c r="G947" s="4">
        <f ca="1">OFFSET(InputPriceData!F$15,CalculationsAndCharts!$A947+$A$11,IF($C$7,8,0),1,1)</f>
        <v>48.33</v>
      </c>
      <c r="H947" s="133"/>
      <c r="I947" s="133"/>
      <c r="J947" s="37">
        <f t="shared" ca="1" si="278"/>
        <v>1886</v>
      </c>
      <c r="K947" s="124">
        <f t="shared" ca="1" si="279"/>
        <v>2.0799999999999983</v>
      </c>
      <c r="L947" s="343">
        <f t="shared" ca="1" si="270"/>
        <v>7.6241548221924971E-2</v>
      </c>
      <c r="M947" s="345">
        <f t="shared" ca="1" si="280"/>
        <v>0.45861925342133081</v>
      </c>
      <c r="N947" s="344">
        <f t="shared" ca="1" si="271"/>
        <v>0.16624149041532346</v>
      </c>
      <c r="O947" s="4"/>
      <c r="P947" s="4"/>
      <c r="Q947" s="3"/>
      <c r="S947" s="4"/>
      <c r="T947" s="4" t="b">
        <f t="shared" ca="1" si="272"/>
        <v>1</v>
      </c>
      <c r="U947" t="b">
        <f t="shared" ca="1" si="273"/>
        <v>0</v>
      </c>
      <c r="W947" s="317" t="b">
        <f t="shared" ca="1" si="274"/>
        <v>0</v>
      </c>
      <c r="X947" s="317" t="b">
        <f t="shared" ca="1" si="281"/>
        <v>0</v>
      </c>
      <c r="Y947" s="317" t="b">
        <f t="shared" ca="1" si="275"/>
        <v>0</v>
      </c>
      <c r="Z947" t="b">
        <f t="shared" ca="1" si="276"/>
        <v>0</v>
      </c>
      <c r="AA947" s="37" t="b">
        <f t="shared" ca="1" si="282"/>
        <v>1</v>
      </c>
      <c r="AB947" t="b">
        <f t="shared" ca="1" si="277"/>
        <v>0</v>
      </c>
      <c r="AD947" t="b">
        <f t="shared" ca="1" si="283"/>
        <v>0</v>
      </c>
      <c r="AE947" s="37" t="b">
        <f t="shared" ca="1" si="284"/>
        <v>1</v>
      </c>
      <c r="AF947" t="b">
        <f t="shared" ca="1" si="285"/>
        <v>0</v>
      </c>
      <c r="AG947" s="317" t="b">
        <f t="shared" ca="1" si="286"/>
        <v>0</v>
      </c>
      <c r="AH947" s="317" t="b">
        <f t="shared" ca="1" si="287"/>
        <v>0</v>
      </c>
      <c r="AI947" s="317" t="b">
        <f t="shared" ca="1" si="288"/>
        <v>0</v>
      </c>
    </row>
    <row r="948" spans="1:35" x14ac:dyDescent="0.25">
      <c r="A948">
        <v>916</v>
      </c>
      <c r="B948" s="169">
        <f ca="1">OFFSET(InputPriceData!B$15,CalculationsAndCharts!$A948+$A$11,0,1,1)</f>
        <v>40513</v>
      </c>
      <c r="C948" s="3">
        <f ca="1">OFFSET(InputPriceData!G$15,CalculationsAndCharts!$A948+$A$11,IF($C$7,8,0),1,1)</f>
        <v>2857000</v>
      </c>
      <c r="D948" s="4">
        <f ca="1">OFFSET(InputPriceData!C$15,CalculationsAndCharts!$A948+$A$11,IF($C$7,8,0),1,1)</f>
        <v>46.93</v>
      </c>
      <c r="E948" s="4">
        <f ca="1">OFFSET(InputPriceData!D$15,CalculationsAndCharts!$A948+$A$11,IF($C$7,8,0),1,1)</f>
        <v>47.37</v>
      </c>
      <c r="F948" s="4">
        <f ca="1">OFFSET(InputPriceData!E$15,CalculationsAndCharts!$A948+$A$11,IF($C$7,8,0),1,1)</f>
        <v>46.72</v>
      </c>
      <c r="G948" s="4">
        <f ca="1">OFFSET(InputPriceData!F$15,CalculationsAndCharts!$A948+$A$11,IF($C$7,8,0),1,1)</f>
        <v>47.25</v>
      </c>
      <c r="H948" s="133"/>
      <c r="I948" s="133"/>
      <c r="J948" s="37">
        <f t="shared" ca="1" si="278"/>
        <v>1885</v>
      </c>
      <c r="K948" s="124">
        <f t="shared" ca="1" si="279"/>
        <v>0.71000000000000085</v>
      </c>
      <c r="L948" s="343">
        <f t="shared" ca="1" si="270"/>
        <v>-5.0678012063493615E-2</v>
      </c>
      <c r="M948" s="345">
        <f t="shared" ca="1" si="280"/>
        <v>0.46278431223141353</v>
      </c>
      <c r="N948" s="344">
        <f t="shared" ca="1" si="271"/>
        <v>-0.1095067631379697</v>
      </c>
      <c r="O948" s="4"/>
      <c r="P948" s="4"/>
      <c r="Q948" s="3"/>
      <c r="S948" s="4"/>
      <c r="T948" s="4" t="b">
        <f t="shared" ca="1" si="272"/>
        <v>0</v>
      </c>
      <c r="U948" t="b">
        <f t="shared" ca="1" si="273"/>
        <v>0</v>
      </c>
      <c r="W948" s="317" t="b">
        <f t="shared" ca="1" si="274"/>
        <v>0</v>
      </c>
      <c r="X948" s="317" t="b">
        <f t="shared" ca="1" si="281"/>
        <v>0</v>
      </c>
      <c r="Y948" s="317" t="b">
        <f t="shared" ca="1" si="275"/>
        <v>0</v>
      </c>
      <c r="Z948" t="b">
        <f t="shared" ca="1" si="276"/>
        <v>0</v>
      </c>
      <c r="AA948" s="37" t="b">
        <f t="shared" ca="1" si="282"/>
        <v>1</v>
      </c>
      <c r="AB948" t="b">
        <f t="shared" ca="1" si="277"/>
        <v>0</v>
      </c>
      <c r="AD948" t="b">
        <f t="shared" ca="1" si="283"/>
        <v>0</v>
      </c>
      <c r="AE948" s="37" t="b">
        <f t="shared" ca="1" si="284"/>
        <v>1</v>
      </c>
      <c r="AF948" t="b">
        <f t="shared" ca="1" si="285"/>
        <v>0</v>
      </c>
      <c r="AG948" s="317" t="b">
        <f t="shared" ca="1" si="286"/>
        <v>0</v>
      </c>
      <c r="AH948" s="317" t="b">
        <f t="shared" ca="1" si="287"/>
        <v>0</v>
      </c>
      <c r="AI948" s="317" t="b">
        <f t="shared" ca="1" si="288"/>
        <v>0</v>
      </c>
    </row>
    <row r="949" spans="1:35" x14ac:dyDescent="0.25">
      <c r="A949">
        <v>917</v>
      </c>
      <c r="B949" s="169">
        <f ca="1">OFFSET(InputPriceData!B$15,CalculationsAndCharts!$A949+$A$11,0,1,1)</f>
        <v>40512</v>
      </c>
      <c r="C949" s="3">
        <f ca="1">OFFSET(InputPriceData!G$15,CalculationsAndCharts!$A949+$A$11,IF($C$7,8,0),1,1)</f>
        <v>3496500</v>
      </c>
      <c r="D949" s="4">
        <f ca="1">OFFSET(InputPriceData!C$15,CalculationsAndCharts!$A949+$A$11,IF($C$7,8,0),1,1)</f>
        <v>46.14</v>
      </c>
      <c r="E949" s="4">
        <f ca="1">OFFSET(InputPriceData!D$15,CalculationsAndCharts!$A949+$A$11,IF($C$7,8,0),1,1)</f>
        <v>46.65</v>
      </c>
      <c r="F949" s="4">
        <f ca="1">OFFSET(InputPriceData!E$15,CalculationsAndCharts!$A949+$A$11,IF($C$7,8,0),1,1)</f>
        <v>45.97</v>
      </c>
      <c r="G949" s="4">
        <f ca="1">OFFSET(InputPriceData!F$15,CalculationsAndCharts!$A949+$A$11,IF($C$7,8,0),1,1)</f>
        <v>46.25</v>
      </c>
      <c r="H949" s="133"/>
      <c r="I949" s="133"/>
      <c r="J949" s="37">
        <f t="shared" ca="1" si="278"/>
        <v>1884</v>
      </c>
      <c r="K949" s="124">
        <f t="shared" ca="1" si="279"/>
        <v>-0.22999999999999687</v>
      </c>
      <c r="L949" s="343">
        <f t="shared" ca="1" si="270"/>
        <v>-7.0464028323592706E-2</v>
      </c>
      <c r="M949" s="345">
        <f t="shared" ca="1" si="280"/>
        <v>0.46698719700445362</v>
      </c>
      <c r="N949" s="344">
        <f t="shared" ca="1" si="271"/>
        <v>-0.15089070701636537</v>
      </c>
      <c r="O949" s="4"/>
      <c r="P949" s="4"/>
      <c r="Q949" s="3"/>
      <c r="S949" s="4"/>
      <c r="T949" s="4" t="b">
        <f t="shared" ca="1" si="272"/>
        <v>0</v>
      </c>
      <c r="U949" t="b">
        <f t="shared" ca="1" si="273"/>
        <v>0</v>
      </c>
      <c r="W949" s="317" t="b">
        <f t="shared" ca="1" si="274"/>
        <v>0</v>
      </c>
      <c r="X949" s="317" t="b">
        <f t="shared" ca="1" si="281"/>
        <v>0</v>
      </c>
      <c r="Y949" s="317" t="b">
        <f t="shared" ca="1" si="275"/>
        <v>0</v>
      </c>
      <c r="Z949" t="b">
        <f t="shared" ca="1" si="276"/>
        <v>0</v>
      </c>
      <c r="AA949" s="37" t="b">
        <f t="shared" ca="1" si="282"/>
        <v>1</v>
      </c>
      <c r="AB949" t="b">
        <f t="shared" ca="1" si="277"/>
        <v>0</v>
      </c>
      <c r="AD949" t="b">
        <f t="shared" ca="1" si="283"/>
        <v>0</v>
      </c>
      <c r="AE949" s="37" t="b">
        <f t="shared" ca="1" si="284"/>
        <v>1</v>
      </c>
      <c r="AF949" t="b">
        <f t="shared" ca="1" si="285"/>
        <v>0</v>
      </c>
      <c r="AG949" s="317" t="b">
        <f t="shared" ca="1" si="286"/>
        <v>0</v>
      </c>
      <c r="AH949" s="317" t="b">
        <f t="shared" ca="1" si="287"/>
        <v>0</v>
      </c>
      <c r="AI949" s="317" t="b">
        <f t="shared" ca="1" si="288"/>
        <v>0</v>
      </c>
    </row>
    <row r="950" spans="1:35" x14ac:dyDescent="0.25">
      <c r="A950">
        <v>918</v>
      </c>
      <c r="B950" s="169">
        <f ca="1">OFFSET(InputPriceData!B$15,CalculationsAndCharts!$A950+$A$11,0,1,1)</f>
        <v>40511</v>
      </c>
      <c r="C950" s="3">
        <f ca="1">OFFSET(InputPriceData!G$15,CalculationsAndCharts!$A950+$A$11,IF($C$7,8,0),1,1)</f>
        <v>2739500</v>
      </c>
      <c r="D950" s="4">
        <f ca="1">OFFSET(InputPriceData!C$15,CalculationsAndCharts!$A950+$A$11,IF($C$7,8,0),1,1)</f>
        <v>46.11</v>
      </c>
      <c r="E950" s="4">
        <f ca="1">OFFSET(InputPriceData!D$15,CalculationsAndCharts!$A950+$A$11,IF($C$7,8,0),1,1)</f>
        <v>46.63</v>
      </c>
      <c r="F950" s="4">
        <f ca="1">OFFSET(InputPriceData!E$15,CalculationsAndCharts!$A950+$A$11,IF($C$7,8,0),1,1)</f>
        <v>45.9</v>
      </c>
      <c r="G950" s="4">
        <f ca="1">OFFSET(InputPriceData!F$15,CalculationsAndCharts!$A950+$A$11,IF($C$7,8,0),1,1)</f>
        <v>46.54</v>
      </c>
      <c r="H950" s="133"/>
      <c r="I950" s="133"/>
      <c r="J950" s="37">
        <f t="shared" ca="1" si="278"/>
        <v>1883</v>
      </c>
      <c r="K950" s="124">
        <f t="shared" ca="1" si="279"/>
        <v>-0.46999999999999886</v>
      </c>
      <c r="L950" s="343">
        <f t="shared" ca="1" si="270"/>
        <v>-6.3064780166069534E-2</v>
      </c>
      <c r="M950" s="345">
        <f t="shared" ca="1" si="280"/>
        <v>0.47122825126584622</v>
      </c>
      <c r="N950" s="344">
        <f t="shared" ca="1" si="271"/>
        <v>-0.13383064363535191</v>
      </c>
      <c r="O950" s="4"/>
      <c r="P950" s="4"/>
      <c r="Q950" s="3"/>
      <c r="S950" s="4"/>
      <c r="T950" s="4" t="b">
        <f t="shared" ca="1" si="272"/>
        <v>0</v>
      </c>
      <c r="U950" t="b">
        <f t="shared" ca="1" si="273"/>
        <v>0</v>
      </c>
      <c r="W950" s="317" t="b">
        <f t="shared" ca="1" si="274"/>
        <v>0</v>
      </c>
      <c r="X950" s="317" t="b">
        <f t="shared" ca="1" si="281"/>
        <v>0</v>
      </c>
      <c r="Y950" s="317" t="b">
        <f t="shared" ca="1" si="275"/>
        <v>0</v>
      </c>
      <c r="Z950" t="b">
        <f t="shared" ca="1" si="276"/>
        <v>0</v>
      </c>
      <c r="AA950" s="37" t="b">
        <f t="shared" ca="1" si="282"/>
        <v>1</v>
      </c>
      <c r="AB950" t="b">
        <f t="shared" ca="1" si="277"/>
        <v>0</v>
      </c>
      <c r="AD950" t="b">
        <f t="shared" ca="1" si="283"/>
        <v>0</v>
      </c>
      <c r="AE950" s="37" t="b">
        <f t="shared" ca="1" si="284"/>
        <v>1</v>
      </c>
      <c r="AF950" t="b">
        <f t="shared" ca="1" si="285"/>
        <v>0</v>
      </c>
      <c r="AG950" s="317" t="b">
        <f t="shared" ca="1" si="286"/>
        <v>0</v>
      </c>
      <c r="AH950" s="317" t="b">
        <f t="shared" ca="1" si="287"/>
        <v>0</v>
      </c>
      <c r="AI950" s="317" t="b">
        <f t="shared" ca="1" si="288"/>
        <v>0</v>
      </c>
    </row>
    <row r="951" spans="1:35" x14ac:dyDescent="0.25">
      <c r="A951">
        <v>919</v>
      </c>
      <c r="B951" s="169">
        <f ca="1">OFFSET(InputPriceData!B$15,CalculationsAndCharts!$A951+$A$11,0,1,1)</f>
        <v>40508</v>
      </c>
      <c r="C951" s="3">
        <f ca="1">OFFSET(InputPriceData!G$15,CalculationsAndCharts!$A951+$A$11,IF($C$7,8,0),1,1)</f>
        <v>922600</v>
      </c>
      <c r="D951" s="4">
        <f ca="1">OFFSET(InputPriceData!C$15,CalculationsAndCharts!$A951+$A$11,IF($C$7,8,0),1,1)</f>
        <v>46.67</v>
      </c>
      <c r="E951" s="4">
        <f ca="1">OFFSET(InputPriceData!D$15,CalculationsAndCharts!$A951+$A$11,IF($C$7,8,0),1,1)</f>
        <v>46.93</v>
      </c>
      <c r="F951" s="4">
        <f ca="1">OFFSET(InputPriceData!E$15,CalculationsAndCharts!$A951+$A$11,IF($C$7,8,0),1,1)</f>
        <v>46.3</v>
      </c>
      <c r="G951" s="4">
        <f ca="1">OFFSET(InputPriceData!F$15,CalculationsAndCharts!$A951+$A$11,IF($C$7,8,0),1,1)</f>
        <v>46.48</v>
      </c>
      <c r="H951" s="133"/>
      <c r="I951" s="133"/>
      <c r="J951" s="37">
        <f t="shared" ca="1" si="278"/>
        <v>1882</v>
      </c>
      <c r="K951" s="124">
        <f t="shared" ca="1" si="279"/>
        <v>3.9999999999999147E-2</v>
      </c>
      <c r="L951" s="343">
        <f t="shared" ca="1" si="270"/>
        <v>-8.6879508975058473E-2</v>
      </c>
      <c r="M951" s="345">
        <f t="shared" ca="1" si="280"/>
        <v>0.47550782166079336</v>
      </c>
      <c r="N951" s="344">
        <f t="shared" ca="1" si="271"/>
        <v>-0.18270889566362283</v>
      </c>
      <c r="O951" s="4"/>
      <c r="P951" s="4"/>
      <c r="Q951" s="3"/>
      <c r="S951" s="4"/>
      <c r="T951" s="4" t="b">
        <f t="shared" ca="1" si="272"/>
        <v>0</v>
      </c>
      <c r="U951" t="b">
        <f t="shared" ca="1" si="273"/>
        <v>0</v>
      </c>
      <c r="W951" s="317" t="b">
        <f t="shared" ca="1" si="274"/>
        <v>0</v>
      </c>
      <c r="X951" s="317" t="b">
        <f t="shared" ca="1" si="281"/>
        <v>0</v>
      </c>
      <c r="Y951" s="317" t="b">
        <f t="shared" ca="1" si="275"/>
        <v>0</v>
      </c>
      <c r="Z951" t="b">
        <f t="shared" ca="1" si="276"/>
        <v>0</v>
      </c>
      <c r="AA951" s="37" t="b">
        <f t="shared" ca="1" si="282"/>
        <v>1</v>
      </c>
      <c r="AB951" t="b">
        <f t="shared" ca="1" si="277"/>
        <v>0</v>
      </c>
      <c r="AD951" t="b">
        <f t="shared" ca="1" si="283"/>
        <v>0</v>
      </c>
      <c r="AE951" s="37" t="b">
        <f t="shared" ca="1" si="284"/>
        <v>1</v>
      </c>
      <c r="AF951" t="b">
        <f t="shared" ca="1" si="285"/>
        <v>0</v>
      </c>
      <c r="AG951" s="317" t="b">
        <f t="shared" ca="1" si="286"/>
        <v>0</v>
      </c>
      <c r="AH951" s="317" t="b">
        <f t="shared" ca="1" si="287"/>
        <v>0</v>
      </c>
      <c r="AI951" s="317" t="b">
        <f t="shared" ca="1" si="288"/>
        <v>0</v>
      </c>
    </row>
    <row r="952" spans="1:35" x14ac:dyDescent="0.25">
      <c r="A952">
        <v>920</v>
      </c>
      <c r="B952" s="169">
        <f ca="1">OFFSET(InputPriceData!B$15,CalculationsAndCharts!$A952+$A$11,0,1,1)</f>
        <v>40506</v>
      </c>
      <c r="C952" s="3">
        <f ca="1">OFFSET(InputPriceData!G$15,CalculationsAndCharts!$A952+$A$11,IF($C$7,8,0),1,1)</f>
        <v>2050200</v>
      </c>
      <c r="D952" s="4">
        <f ca="1">OFFSET(InputPriceData!C$15,CalculationsAndCharts!$A952+$A$11,IF($C$7,8,0),1,1)</f>
        <v>46.74</v>
      </c>
      <c r="E952" s="4">
        <f ca="1">OFFSET(InputPriceData!D$15,CalculationsAndCharts!$A952+$A$11,IF($C$7,8,0),1,1)</f>
        <v>47.22</v>
      </c>
      <c r="F952" s="4">
        <f ca="1">OFFSET(InputPriceData!E$15,CalculationsAndCharts!$A952+$A$11,IF($C$7,8,0),1,1)</f>
        <v>46.72</v>
      </c>
      <c r="G952" s="4">
        <f ca="1">OFFSET(InputPriceData!F$15,CalculationsAndCharts!$A952+$A$11,IF($C$7,8,0),1,1)</f>
        <v>47.01</v>
      </c>
      <c r="H952" s="133"/>
      <c r="I952" s="133"/>
      <c r="J952" s="37">
        <f t="shared" ca="1" si="278"/>
        <v>1881</v>
      </c>
      <c r="K952" s="124">
        <f t="shared" ca="1" si="279"/>
        <v>0.47999999999999687</v>
      </c>
      <c r="L952" s="343">
        <f t="shared" ca="1" si="270"/>
        <v>-0.13979845005801256</v>
      </c>
      <c r="M952" s="345">
        <f t="shared" ca="1" si="280"/>
        <v>0.47982625798263712</v>
      </c>
      <c r="N952" s="344">
        <f t="shared" ca="1" si="271"/>
        <v>-0.29135222954611889</v>
      </c>
      <c r="O952" s="4"/>
      <c r="P952" s="4"/>
      <c r="Q952" s="3"/>
      <c r="S952" s="4"/>
      <c r="T952" s="4" t="b">
        <f t="shared" ca="1" si="272"/>
        <v>0</v>
      </c>
      <c r="U952" t="b">
        <f t="shared" ca="1" si="273"/>
        <v>0</v>
      </c>
      <c r="W952" s="317" t="b">
        <f t="shared" ca="1" si="274"/>
        <v>0</v>
      </c>
      <c r="X952" s="317" t="b">
        <f t="shared" ca="1" si="281"/>
        <v>0</v>
      </c>
      <c r="Y952" s="317" t="b">
        <f t="shared" ca="1" si="275"/>
        <v>0</v>
      </c>
      <c r="Z952" t="b">
        <f t="shared" ca="1" si="276"/>
        <v>0</v>
      </c>
      <c r="AA952" s="37" t="b">
        <f t="shared" ca="1" si="282"/>
        <v>1</v>
      </c>
      <c r="AB952" t="b">
        <f t="shared" ca="1" si="277"/>
        <v>0</v>
      </c>
      <c r="AD952" t="b">
        <f t="shared" ca="1" si="283"/>
        <v>0</v>
      </c>
      <c r="AE952" s="37" t="b">
        <f t="shared" ca="1" si="284"/>
        <v>1</v>
      </c>
      <c r="AF952" t="b">
        <f t="shared" ca="1" si="285"/>
        <v>0</v>
      </c>
      <c r="AG952" s="317" t="b">
        <f t="shared" ca="1" si="286"/>
        <v>0</v>
      </c>
      <c r="AH952" s="317" t="b">
        <f t="shared" ca="1" si="287"/>
        <v>0</v>
      </c>
      <c r="AI952" s="317" t="b">
        <f t="shared" ca="1" si="288"/>
        <v>0</v>
      </c>
    </row>
    <row r="953" spans="1:35" x14ac:dyDescent="0.25">
      <c r="A953">
        <v>921</v>
      </c>
      <c r="B953" s="169">
        <f ca="1">OFFSET(InputPriceData!B$15,CalculationsAndCharts!$A953+$A$11,0,1,1)</f>
        <v>40505</v>
      </c>
      <c r="C953" s="3">
        <f ca="1">OFFSET(InputPriceData!G$15,CalculationsAndCharts!$A953+$A$11,IF($C$7,8,0),1,1)</f>
        <v>2478000</v>
      </c>
      <c r="D953" s="4">
        <f ca="1">OFFSET(InputPriceData!C$15,CalculationsAndCharts!$A953+$A$11,IF($C$7,8,0),1,1)</f>
        <v>46.15</v>
      </c>
      <c r="E953" s="4">
        <f ca="1">OFFSET(InputPriceData!D$15,CalculationsAndCharts!$A953+$A$11,IF($C$7,8,0),1,1)</f>
        <v>46.54</v>
      </c>
      <c r="F953" s="4">
        <f ca="1">OFFSET(InputPriceData!E$15,CalculationsAndCharts!$A953+$A$11,IF($C$7,8,0),1,1)</f>
        <v>46.04</v>
      </c>
      <c r="G953" s="4">
        <f ca="1">OFFSET(InputPriceData!F$15,CalculationsAndCharts!$A953+$A$11,IF($C$7,8,0),1,1)</f>
        <v>46.44</v>
      </c>
      <c r="H953" s="133"/>
      <c r="I953" s="133"/>
      <c r="J953" s="37">
        <f t="shared" ca="1" si="278"/>
        <v>1880</v>
      </c>
      <c r="K953" s="124">
        <f t="shared" ca="1" si="279"/>
        <v>-0.57000000000000028</v>
      </c>
      <c r="L953" s="343">
        <f t="shared" ca="1" si="270"/>
        <v>-0.17305598377285411</v>
      </c>
      <c r="M953" s="345">
        <f t="shared" ca="1" si="280"/>
        <v>0.48418391320145016</v>
      </c>
      <c r="N953" s="344">
        <f t="shared" ca="1" si="271"/>
        <v>-0.35741787171035611</v>
      </c>
      <c r="O953" s="4"/>
      <c r="P953" s="4"/>
      <c r="Q953" s="3"/>
      <c r="S953" s="4"/>
      <c r="T953" s="4" t="b">
        <f t="shared" ca="1" si="272"/>
        <v>0</v>
      </c>
      <c r="U953" t="b">
        <f t="shared" ca="1" si="273"/>
        <v>0</v>
      </c>
      <c r="W953" s="317" t="b">
        <f t="shared" ca="1" si="274"/>
        <v>0</v>
      </c>
      <c r="X953" s="317" t="b">
        <f t="shared" ca="1" si="281"/>
        <v>0</v>
      </c>
      <c r="Y953" s="317" t="b">
        <f t="shared" ca="1" si="275"/>
        <v>0</v>
      </c>
      <c r="Z953" t="b">
        <f t="shared" ca="1" si="276"/>
        <v>0</v>
      </c>
      <c r="AA953" s="37" t="b">
        <f t="shared" ca="1" si="282"/>
        <v>1</v>
      </c>
      <c r="AB953" t="b">
        <f t="shared" ca="1" si="277"/>
        <v>0</v>
      </c>
      <c r="AD953" t="b">
        <f t="shared" ca="1" si="283"/>
        <v>0</v>
      </c>
      <c r="AE953" s="37" t="b">
        <f t="shared" ca="1" si="284"/>
        <v>1</v>
      </c>
      <c r="AF953" t="b">
        <f t="shared" ca="1" si="285"/>
        <v>0</v>
      </c>
      <c r="AG953" s="317" t="b">
        <f t="shared" ca="1" si="286"/>
        <v>0</v>
      </c>
      <c r="AH953" s="317" t="b">
        <f t="shared" ca="1" si="287"/>
        <v>0</v>
      </c>
      <c r="AI953" s="317" t="b">
        <f t="shared" ca="1" si="288"/>
        <v>0</v>
      </c>
    </row>
    <row r="954" spans="1:35" x14ac:dyDescent="0.25">
      <c r="A954">
        <v>922</v>
      </c>
      <c r="B954" s="169">
        <f ca="1">OFFSET(InputPriceData!B$15,CalculationsAndCharts!$A954+$A$11,0,1,1)</f>
        <v>40504</v>
      </c>
      <c r="C954" s="3">
        <f ca="1">OFFSET(InputPriceData!G$15,CalculationsAndCharts!$A954+$A$11,IF($C$7,8,0),1,1)</f>
        <v>2409000</v>
      </c>
      <c r="D954" s="4">
        <f ca="1">OFFSET(InputPriceData!C$15,CalculationsAndCharts!$A954+$A$11,IF($C$7,8,0),1,1)</f>
        <v>46.98</v>
      </c>
      <c r="E954" s="4">
        <f ca="1">OFFSET(InputPriceData!D$15,CalculationsAndCharts!$A954+$A$11,IF($C$7,8,0),1,1)</f>
        <v>46.98</v>
      </c>
      <c r="F954" s="4">
        <f ca="1">OFFSET(InputPriceData!E$15,CalculationsAndCharts!$A954+$A$11,IF($C$7,8,0),1,1)</f>
        <v>46</v>
      </c>
      <c r="G954" s="4">
        <f ca="1">OFFSET(InputPriceData!F$15,CalculationsAndCharts!$A954+$A$11,IF($C$7,8,0),1,1)</f>
        <v>46.53</v>
      </c>
      <c r="H954" s="133"/>
      <c r="I954" s="133"/>
      <c r="J954" s="37">
        <f t="shared" ca="1" si="278"/>
        <v>1879</v>
      </c>
      <c r="K954" s="124">
        <f t="shared" ca="1" si="279"/>
        <v>-0.53999999999999915</v>
      </c>
      <c r="L954" s="343">
        <f t="shared" ca="1" si="270"/>
        <v>-0.20913632974513569</v>
      </c>
      <c r="M954" s="345">
        <f t="shared" ca="1" si="280"/>
        <v>0.48858114349288612</v>
      </c>
      <c r="N954" s="344">
        <f t="shared" ca="1" si="271"/>
        <v>-0.4280483038088857</v>
      </c>
      <c r="O954" s="4"/>
      <c r="P954" s="4"/>
      <c r="Q954" s="3"/>
      <c r="S954" s="4"/>
      <c r="T954" s="4" t="b">
        <f t="shared" ca="1" si="272"/>
        <v>0</v>
      </c>
      <c r="U954" t="b">
        <f t="shared" ca="1" si="273"/>
        <v>0</v>
      </c>
      <c r="W954" s="317" t="b">
        <f t="shared" ca="1" si="274"/>
        <v>0</v>
      </c>
      <c r="X954" s="317" t="b">
        <f t="shared" ca="1" si="281"/>
        <v>0</v>
      </c>
      <c r="Y954" s="317" t="b">
        <f t="shared" ca="1" si="275"/>
        <v>0</v>
      </c>
      <c r="Z954" t="b">
        <f t="shared" ca="1" si="276"/>
        <v>0</v>
      </c>
      <c r="AA954" s="37" t="b">
        <f t="shared" ca="1" si="282"/>
        <v>1</v>
      </c>
      <c r="AB954" t="b">
        <f t="shared" ca="1" si="277"/>
        <v>0</v>
      </c>
      <c r="AD954" t="b">
        <f t="shared" ca="1" si="283"/>
        <v>0</v>
      </c>
      <c r="AE954" s="37" t="b">
        <f t="shared" ca="1" si="284"/>
        <v>1</v>
      </c>
      <c r="AF954" t="b">
        <f t="shared" ca="1" si="285"/>
        <v>0</v>
      </c>
      <c r="AG954" s="317" t="b">
        <f t="shared" ca="1" si="286"/>
        <v>0</v>
      </c>
      <c r="AH954" s="317" t="b">
        <f t="shared" ca="1" si="287"/>
        <v>0</v>
      </c>
      <c r="AI954" s="317" t="b">
        <f t="shared" ca="1" si="288"/>
        <v>0</v>
      </c>
    </row>
    <row r="955" spans="1:35" x14ac:dyDescent="0.25">
      <c r="A955">
        <v>923</v>
      </c>
      <c r="B955" s="169">
        <f ca="1">OFFSET(InputPriceData!B$15,CalculationsAndCharts!$A955+$A$11,0,1,1)</f>
        <v>40501</v>
      </c>
      <c r="C955" s="3">
        <f ca="1">OFFSET(InputPriceData!G$15,CalculationsAndCharts!$A955+$A$11,IF($C$7,8,0),1,1)</f>
        <v>2587800</v>
      </c>
      <c r="D955" s="4">
        <f ca="1">OFFSET(InputPriceData!C$15,CalculationsAndCharts!$A955+$A$11,IF($C$7,8,0),1,1)</f>
        <v>47.11</v>
      </c>
      <c r="E955" s="4">
        <f ca="1">OFFSET(InputPriceData!D$15,CalculationsAndCharts!$A955+$A$11,IF($C$7,8,0),1,1)</f>
        <v>47.56</v>
      </c>
      <c r="F955" s="4">
        <f ca="1">OFFSET(InputPriceData!E$15,CalculationsAndCharts!$A955+$A$11,IF($C$7,8,0),1,1)</f>
        <v>46.71</v>
      </c>
      <c r="G955" s="4">
        <f ca="1">OFFSET(InputPriceData!F$15,CalculationsAndCharts!$A955+$A$11,IF($C$7,8,0),1,1)</f>
        <v>47.01</v>
      </c>
      <c r="H955" s="133"/>
      <c r="I955" s="133"/>
      <c r="J955" s="37">
        <f t="shared" ca="1" si="278"/>
        <v>1878</v>
      </c>
      <c r="K955" s="124">
        <f t="shared" ca="1" si="279"/>
        <v>0.6699999999999946</v>
      </c>
      <c r="L955" s="343">
        <f t="shared" ca="1" si="270"/>
        <v>-0.30800804170423718</v>
      </c>
      <c r="M955" s="345">
        <f t="shared" ca="1" si="280"/>
        <v>0.49301830826729176</v>
      </c>
      <c r="N955" s="344">
        <f t="shared" ca="1" si="271"/>
        <v>-0.62473956147131449</v>
      </c>
      <c r="O955" s="4"/>
      <c r="P955" s="4"/>
      <c r="Q955" s="3"/>
      <c r="S955" s="4"/>
      <c r="T955" s="4" t="b">
        <f t="shared" ca="1" si="272"/>
        <v>0</v>
      </c>
      <c r="U955" t="b">
        <f t="shared" ca="1" si="273"/>
        <v>0</v>
      </c>
      <c r="W955" s="317" t="b">
        <f t="shared" ca="1" si="274"/>
        <v>0</v>
      </c>
      <c r="X955" s="317" t="b">
        <f t="shared" ca="1" si="281"/>
        <v>0</v>
      </c>
      <c r="Y955" s="317" t="b">
        <f t="shared" ca="1" si="275"/>
        <v>0</v>
      </c>
      <c r="Z955" t="b">
        <f t="shared" ca="1" si="276"/>
        <v>0</v>
      </c>
      <c r="AA955" s="37" t="b">
        <f t="shared" ca="1" si="282"/>
        <v>1</v>
      </c>
      <c r="AB955" t="b">
        <f t="shared" ca="1" si="277"/>
        <v>0</v>
      </c>
      <c r="AD955" t="b">
        <f t="shared" ca="1" si="283"/>
        <v>0</v>
      </c>
      <c r="AE955" s="37" t="b">
        <f t="shared" ca="1" si="284"/>
        <v>1</v>
      </c>
      <c r="AF955" t="b">
        <f t="shared" ca="1" si="285"/>
        <v>0</v>
      </c>
      <c r="AG955" s="317" t="b">
        <f t="shared" ca="1" si="286"/>
        <v>0</v>
      </c>
      <c r="AH955" s="317" t="b">
        <f t="shared" ca="1" si="287"/>
        <v>0</v>
      </c>
      <c r="AI955" s="317" t="b">
        <f t="shared" ca="1" si="288"/>
        <v>0</v>
      </c>
    </row>
    <row r="956" spans="1:35" x14ac:dyDescent="0.25">
      <c r="A956">
        <v>924</v>
      </c>
      <c r="B956" s="169">
        <f ca="1">OFFSET(InputPriceData!B$15,CalculationsAndCharts!$A956+$A$11,0,1,1)</f>
        <v>40500</v>
      </c>
      <c r="C956" s="3">
        <f ca="1">OFFSET(InputPriceData!G$15,CalculationsAndCharts!$A956+$A$11,IF($C$7,8,0),1,1)</f>
        <v>2836000</v>
      </c>
      <c r="D956" s="4">
        <f ca="1">OFFSET(InputPriceData!C$15,CalculationsAndCharts!$A956+$A$11,IF($C$7,8,0),1,1)</f>
        <v>46.64</v>
      </c>
      <c r="E956" s="4">
        <f ca="1">OFFSET(InputPriceData!D$15,CalculationsAndCharts!$A956+$A$11,IF($C$7,8,0),1,1)</f>
        <v>47.09</v>
      </c>
      <c r="F956" s="4">
        <f ca="1">OFFSET(InputPriceData!E$15,CalculationsAndCharts!$A956+$A$11,IF($C$7,8,0),1,1)</f>
        <v>46.53</v>
      </c>
      <c r="G956" s="4">
        <f ca="1">OFFSET(InputPriceData!F$15,CalculationsAndCharts!$A956+$A$11,IF($C$7,8,0),1,1)</f>
        <v>47.07</v>
      </c>
      <c r="H956" s="133"/>
      <c r="I956" s="133"/>
      <c r="J956" s="37">
        <f t="shared" ca="1" si="278"/>
        <v>1877</v>
      </c>
      <c r="K956" s="124">
        <f t="shared" ca="1" si="279"/>
        <v>1.1700000000000017</v>
      </c>
      <c r="L956" s="343">
        <f t="shared" ca="1" si="270"/>
        <v>-0.416219315572952</v>
      </c>
      <c r="M956" s="345">
        <f t="shared" ca="1" si="280"/>
        <v>0.49749577019908353</v>
      </c>
      <c r="N956" s="344">
        <f t="shared" ca="1" si="271"/>
        <v>-0.83662885295767031</v>
      </c>
      <c r="O956" s="4"/>
      <c r="P956" s="4"/>
      <c r="Q956" s="3"/>
      <c r="S956" s="4"/>
      <c r="T956" s="4" t="b">
        <f t="shared" ca="1" si="272"/>
        <v>0</v>
      </c>
      <c r="U956" t="b">
        <f t="shared" ca="1" si="273"/>
        <v>0</v>
      </c>
      <c r="W956" s="317" t="b">
        <f t="shared" ca="1" si="274"/>
        <v>0</v>
      </c>
      <c r="X956" s="317" t="b">
        <f t="shared" ca="1" si="281"/>
        <v>0</v>
      </c>
      <c r="Y956" s="317" t="b">
        <f t="shared" ca="1" si="275"/>
        <v>0</v>
      </c>
      <c r="Z956" t="b">
        <f t="shared" ca="1" si="276"/>
        <v>0</v>
      </c>
      <c r="AA956" s="37" t="b">
        <f t="shared" ca="1" si="282"/>
        <v>1</v>
      </c>
      <c r="AB956" t="b">
        <f t="shared" ca="1" si="277"/>
        <v>0</v>
      </c>
      <c r="AD956" t="b">
        <f t="shared" ca="1" si="283"/>
        <v>0</v>
      </c>
      <c r="AE956" s="37" t="b">
        <f t="shared" ca="1" si="284"/>
        <v>1</v>
      </c>
      <c r="AF956" t="b">
        <f t="shared" ca="1" si="285"/>
        <v>0</v>
      </c>
      <c r="AG956" s="317" t="b">
        <f t="shared" ca="1" si="286"/>
        <v>0</v>
      </c>
      <c r="AH956" s="317" t="b">
        <f t="shared" ca="1" si="287"/>
        <v>0</v>
      </c>
      <c r="AI956" s="317" t="b">
        <f t="shared" ca="1" si="288"/>
        <v>0</v>
      </c>
    </row>
    <row r="957" spans="1:35" x14ac:dyDescent="0.25">
      <c r="A957">
        <v>925</v>
      </c>
      <c r="B957" s="169">
        <f ca="1">OFFSET(InputPriceData!B$15,CalculationsAndCharts!$A957+$A$11,0,1,1)</f>
        <v>40499</v>
      </c>
      <c r="C957" s="3">
        <f ca="1">OFFSET(InputPriceData!G$15,CalculationsAndCharts!$A957+$A$11,IF($C$7,8,0),1,1)</f>
        <v>2626200</v>
      </c>
      <c r="D957" s="4">
        <f ca="1">OFFSET(InputPriceData!C$15,CalculationsAndCharts!$A957+$A$11,IF($C$7,8,0),1,1)</f>
        <v>46.01</v>
      </c>
      <c r="E957" s="4">
        <f ca="1">OFFSET(InputPriceData!D$15,CalculationsAndCharts!$A957+$A$11,IF($C$7,8,0),1,1)</f>
        <v>46.49</v>
      </c>
      <c r="F957" s="4">
        <f ca="1">OFFSET(InputPriceData!E$15,CalculationsAndCharts!$A957+$A$11,IF($C$7,8,0),1,1)</f>
        <v>45.98</v>
      </c>
      <c r="G957" s="4">
        <f ca="1">OFFSET(InputPriceData!F$15,CalculationsAndCharts!$A957+$A$11,IF($C$7,8,0),1,1)</f>
        <v>46.34</v>
      </c>
      <c r="H957" s="133"/>
      <c r="I957" s="133"/>
      <c r="J957" s="37">
        <f t="shared" ca="1" si="278"/>
        <v>1876</v>
      </c>
      <c r="K957" s="124">
        <f t="shared" ca="1" si="279"/>
        <v>-0.19999999999999574</v>
      </c>
      <c r="L957" s="343">
        <f t="shared" ca="1" si="270"/>
        <v>-0.42031995962176333</v>
      </c>
      <c r="M957" s="345">
        <f t="shared" ca="1" si="280"/>
        <v>0.50201389525639106</v>
      </c>
      <c r="N957" s="344">
        <f t="shared" ca="1" si="271"/>
        <v>-0.83726758082482045</v>
      </c>
      <c r="O957" s="4"/>
      <c r="P957" s="4"/>
      <c r="Q957" s="3"/>
      <c r="S957" s="4"/>
      <c r="T957" s="4" t="b">
        <f t="shared" ca="1" si="272"/>
        <v>0</v>
      </c>
      <c r="U957" t="b">
        <f t="shared" ca="1" si="273"/>
        <v>0</v>
      </c>
      <c r="W957" s="317" t="b">
        <f t="shared" ca="1" si="274"/>
        <v>0</v>
      </c>
      <c r="X957" s="317" t="b">
        <f t="shared" ca="1" si="281"/>
        <v>0</v>
      </c>
      <c r="Y957" s="317" t="b">
        <f t="shared" ca="1" si="275"/>
        <v>0</v>
      </c>
      <c r="Z957" t="b">
        <f t="shared" ca="1" si="276"/>
        <v>0</v>
      </c>
      <c r="AA957" s="37" t="b">
        <f t="shared" ca="1" si="282"/>
        <v>1</v>
      </c>
      <c r="AB957" t="b">
        <f t="shared" ca="1" si="277"/>
        <v>0</v>
      </c>
      <c r="AD957" t="b">
        <f t="shared" ca="1" si="283"/>
        <v>0</v>
      </c>
      <c r="AE957" s="37" t="b">
        <f t="shared" ca="1" si="284"/>
        <v>1</v>
      </c>
      <c r="AF957" t="b">
        <f t="shared" ca="1" si="285"/>
        <v>0</v>
      </c>
      <c r="AG957" s="317" t="b">
        <f t="shared" ca="1" si="286"/>
        <v>0</v>
      </c>
      <c r="AH957" s="317" t="b">
        <f t="shared" ca="1" si="287"/>
        <v>0</v>
      </c>
      <c r="AI957" s="317" t="b">
        <f t="shared" ca="1" si="288"/>
        <v>0</v>
      </c>
    </row>
    <row r="958" spans="1:35" x14ac:dyDescent="0.25">
      <c r="A958">
        <v>926</v>
      </c>
      <c r="B958" s="169">
        <f ca="1">OFFSET(InputPriceData!B$15,CalculationsAndCharts!$A958+$A$11,0,1,1)</f>
        <v>40498</v>
      </c>
      <c r="C958" s="3">
        <f ca="1">OFFSET(InputPriceData!G$15,CalculationsAndCharts!$A958+$A$11,IF($C$7,8,0),1,1)</f>
        <v>2658700</v>
      </c>
      <c r="D958" s="4">
        <f ca="1">OFFSET(InputPriceData!C$15,CalculationsAndCharts!$A958+$A$11,IF($C$7,8,0),1,1)</f>
        <v>46.27</v>
      </c>
      <c r="E958" s="4">
        <f ca="1">OFFSET(InputPriceData!D$15,CalculationsAndCharts!$A958+$A$11,IF($C$7,8,0),1,1)</f>
        <v>46.54</v>
      </c>
      <c r="F958" s="4">
        <f ca="1">OFFSET(InputPriceData!E$15,CalculationsAndCharts!$A958+$A$11,IF($C$7,8,0),1,1)</f>
        <v>45.68</v>
      </c>
      <c r="G958" s="4">
        <f ca="1">OFFSET(InputPriceData!F$15,CalculationsAndCharts!$A958+$A$11,IF($C$7,8,0),1,1)</f>
        <v>45.9</v>
      </c>
      <c r="H958" s="133"/>
      <c r="I958" s="133"/>
      <c r="J958" s="37">
        <f t="shared" ca="1" si="278"/>
        <v>1875</v>
      </c>
      <c r="K958" s="124">
        <f t="shared" ca="1" si="279"/>
        <v>-0.50999999999999801</v>
      </c>
      <c r="L958" s="343">
        <f t="shared" ca="1" si="270"/>
        <v>-0.3151729845028598</v>
      </c>
      <c r="M958" s="345">
        <f t="shared" ca="1" si="280"/>
        <v>0.50657305273096975</v>
      </c>
      <c r="N958" s="344">
        <f t="shared" ca="1" si="271"/>
        <v>-0.62216689735812203</v>
      </c>
      <c r="O958" s="4"/>
      <c r="P958" s="4"/>
      <c r="Q958" s="3"/>
      <c r="S958" s="4"/>
      <c r="T958" s="4" t="b">
        <f t="shared" ca="1" si="272"/>
        <v>0</v>
      </c>
      <c r="U958" t="b">
        <f t="shared" ca="1" si="273"/>
        <v>0</v>
      </c>
      <c r="W958" s="317" t="b">
        <f t="shared" ca="1" si="274"/>
        <v>0</v>
      </c>
      <c r="X958" s="317" t="b">
        <f t="shared" ca="1" si="281"/>
        <v>0</v>
      </c>
      <c r="Y958" s="317" t="b">
        <f t="shared" ca="1" si="275"/>
        <v>1</v>
      </c>
      <c r="Z958" t="b">
        <f t="shared" ca="1" si="276"/>
        <v>1</v>
      </c>
      <c r="AA958" s="37" t="b">
        <f t="shared" ca="1" si="282"/>
        <v>1</v>
      </c>
      <c r="AB958" t="b">
        <f t="shared" ca="1" si="277"/>
        <v>0</v>
      </c>
      <c r="AD958" t="b">
        <f t="shared" ca="1" si="283"/>
        <v>1</v>
      </c>
      <c r="AE958" s="37" t="b">
        <f t="shared" ca="1" si="284"/>
        <v>1</v>
      </c>
      <c r="AF958" t="b">
        <f t="shared" ca="1" si="285"/>
        <v>0</v>
      </c>
      <c r="AG958" s="317" t="b">
        <f t="shared" ca="1" si="286"/>
        <v>0</v>
      </c>
      <c r="AH958" s="317" t="b">
        <f t="shared" ca="1" si="287"/>
        <v>0</v>
      </c>
      <c r="AI958" s="317" t="b">
        <f t="shared" ca="1" si="288"/>
        <v>1</v>
      </c>
    </row>
    <row r="959" spans="1:35" x14ac:dyDescent="0.25">
      <c r="A959">
        <v>927</v>
      </c>
      <c r="B959" s="169">
        <f ca="1">OFFSET(InputPriceData!B$15,CalculationsAndCharts!$A959+$A$11,0,1,1)</f>
        <v>40497</v>
      </c>
      <c r="C959" s="3">
        <f ca="1">OFFSET(InputPriceData!G$15,CalculationsAndCharts!$A959+$A$11,IF($C$7,8,0),1,1)</f>
        <v>1655200</v>
      </c>
      <c r="D959" s="4">
        <f ca="1">OFFSET(InputPriceData!C$15,CalculationsAndCharts!$A959+$A$11,IF($C$7,8,0),1,1)</f>
        <v>46.5</v>
      </c>
      <c r="E959" s="4">
        <f ca="1">OFFSET(InputPriceData!D$15,CalculationsAndCharts!$A959+$A$11,IF($C$7,8,0),1,1)</f>
        <v>46.96</v>
      </c>
      <c r="F959" s="4">
        <f ca="1">OFFSET(InputPriceData!E$15,CalculationsAndCharts!$A959+$A$11,IF($C$7,8,0),1,1)</f>
        <v>46.5</v>
      </c>
      <c r="G959" s="4">
        <f ca="1">OFFSET(InputPriceData!F$15,CalculationsAndCharts!$A959+$A$11,IF($C$7,8,0),1,1)</f>
        <v>46.54</v>
      </c>
      <c r="H959" s="133"/>
      <c r="I959" s="133"/>
      <c r="J959" s="37">
        <f t="shared" ca="1" si="278"/>
        <v>1874</v>
      </c>
      <c r="K959" s="124">
        <f t="shared" ca="1" si="279"/>
        <v>-0.60999999999999943</v>
      </c>
      <c r="L959" s="343">
        <f t="shared" ca="1" si="270"/>
        <v>-0.15612689251568232</v>
      </c>
      <c r="M959" s="345">
        <f t="shared" ca="1" si="280"/>
        <v>0.51117361526838523</v>
      </c>
      <c r="N959" s="344">
        <f t="shared" ca="1" si="271"/>
        <v>-0.30542830821522327</v>
      </c>
      <c r="O959" s="4"/>
      <c r="P959" s="4"/>
      <c r="Q959" s="3"/>
      <c r="S959" s="4"/>
      <c r="T959" s="4" t="b">
        <f t="shared" ca="1" si="272"/>
        <v>0</v>
      </c>
      <c r="U959" t="b">
        <f t="shared" ca="1" si="273"/>
        <v>1</v>
      </c>
      <c r="W959" s="317" t="b">
        <f t="shared" ca="1" si="274"/>
        <v>0</v>
      </c>
      <c r="X959" s="317" t="b">
        <f t="shared" ca="1" si="281"/>
        <v>1</v>
      </c>
      <c r="Y959" s="317" t="b">
        <f t="shared" ca="1" si="275"/>
        <v>0</v>
      </c>
      <c r="Z959" t="b">
        <f t="shared" ca="1" si="276"/>
        <v>0</v>
      </c>
      <c r="AA959" s="37" t="b">
        <f t="shared" ca="1" si="282"/>
        <v>0</v>
      </c>
      <c r="AB959" t="b">
        <f t="shared" ca="1" si="277"/>
        <v>0</v>
      </c>
      <c r="AD959" t="b">
        <f t="shared" ca="1" si="283"/>
        <v>0</v>
      </c>
      <c r="AE959" s="37" t="b">
        <f t="shared" ca="1" si="284"/>
        <v>0</v>
      </c>
      <c r="AF959" t="b">
        <f t="shared" ca="1" si="285"/>
        <v>0</v>
      </c>
      <c r="AG959" s="317" t="b">
        <f t="shared" ca="1" si="286"/>
        <v>0</v>
      </c>
      <c r="AH959" s="317" t="b">
        <f t="shared" ca="1" si="287"/>
        <v>1</v>
      </c>
      <c r="AI959" s="317" t="b">
        <f t="shared" ca="1" si="288"/>
        <v>0</v>
      </c>
    </row>
    <row r="960" spans="1:35" x14ac:dyDescent="0.25">
      <c r="A960">
        <v>928</v>
      </c>
      <c r="B960" s="169">
        <f ca="1">OFFSET(InputPriceData!B$15,CalculationsAndCharts!$A960+$A$11,0,1,1)</f>
        <v>40494</v>
      </c>
      <c r="C960" s="3">
        <f ca="1">OFFSET(InputPriceData!G$15,CalculationsAndCharts!$A960+$A$11,IF($C$7,8,0),1,1)</f>
        <v>2353100</v>
      </c>
      <c r="D960" s="4">
        <f ca="1">OFFSET(InputPriceData!C$15,CalculationsAndCharts!$A960+$A$11,IF($C$7,8,0),1,1)</f>
        <v>47.02</v>
      </c>
      <c r="E960" s="4">
        <f ca="1">OFFSET(InputPriceData!D$15,CalculationsAndCharts!$A960+$A$11,IF($C$7,8,0),1,1)</f>
        <v>47.02</v>
      </c>
      <c r="F960" s="4">
        <f ca="1">OFFSET(InputPriceData!E$15,CalculationsAndCharts!$A960+$A$11,IF($C$7,8,0),1,1)</f>
        <v>46.12</v>
      </c>
      <c r="G960" s="4">
        <f ca="1">OFFSET(InputPriceData!F$15,CalculationsAndCharts!$A960+$A$11,IF($C$7,8,0),1,1)</f>
        <v>46.41</v>
      </c>
      <c r="H960" s="133"/>
      <c r="I960" s="133"/>
      <c r="J960" s="37">
        <f t="shared" ca="1" si="278"/>
        <v>1873</v>
      </c>
      <c r="K960" s="124">
        <f t="shared" ca="1" si="279"/>
        <v>-1.5500000000000043</v>
      </c>
      <c r="L960" s="343">
        <f t="shared" ca="1" si="270"/>
        <v>4.211000771426951E-2</v>
      </c>
      <c r="M960" s="345">
        <f t="shared" ca="1" si="280"/>
        <v>0.51581595889847143</v>
      </c>
      <c r="N960" s="344">
        <f t="shared" ca="1" si="271"/>
        <v>8.1637659688148706E-2</v>
      </c>
      <c r="O960" s="4"/>
      <c r="P960" s="4"/>
      <c r="Q960" s="3"/>
      <c r="S960" s="4"/>
      <c r="T960" s="4" t="b">
        <f t="shared" ca="1" si="272"/>
        <v>0</v>
      </c>
      <c r="U960" t="b">
        <f t="shared" ca="1" si="273"/>
        <v>0</v>
      </c>
      <c r="W960" s="317" t="b">
        <f t="shared" ca="1" si="274"/>
        <v>0</v>
      </c>
      <c r="X960" s="317" t="b">
        <f t="shared" ca="1" si="281"/>
        <v>1</v>
      </c>
      <c r="Y960" s="317" t="b">
        <f t="shared" ca="1" si="275"/>
        <v>0</v>
      </c>
      <c r="Z960" t="b">
        <f t="shared" ca="1" si="276"/>
        <v>0</v>
      </c>
      <c r="AA960" s="37" t="b">
        <f t="shared" ca="1" si="282"/>
        <v>0</v>
      </c>
      <c r="AB960" t="b">
        <f t="shared" ca="1" si="277"/>
        <v>0</v>
      </c>
      <c r="AD960" t="b">
        <f t="shared" ca="1" si="283"/>
        <v>0</v>
      </c>
      <c r="AE960" s="37" t="b">
        <f t="shared" ca="1" si="284"/>
        <v>0</v>
      </c>
      <c r="AF960" t="b">
        <f t="shared" ca="1" si="285"/>
        <v>0</v>
      </c>
      <c r="AG960" s="317" t="b">
        <f t="shared" ca="1" si="286"/>
        <v>0</v>
      </c>
      <c r="AH960" s="317" t="b">
        <f t="shared" ca="1" si="287"/>
        <v>1</v>
      </c>
      <c r="AI960" s="317" t="b">
        <f t="shared" ca="1" si="288"/>
        <v>0</v>
      </c>
    </row>
    <row r="961" spans="1:35" x14ac:dyDescent="0.25">
      <c r="A961">
        <v>929</v>
      </c>
      <c r="B961" s="169">
        <f ca="1">OFFSET(InputPriceData!B$15,CalculationsAndCharts!$A961+$A$11,0,1,1)</f>
        <v>40493</v>
      </c>
      <c r="C961" s="3">
        <f ca="1">OFFSET(InputPriceData!G$15,CalculationsAndCharts!$A961+$A$11,IF($C$7,8,0),1,1)</f>
        <v>2098900</v>
      </c>
      <c r="D961" s="4">
        <f ca="1">OFFSET(InputPriceData!C$15,CalculationsAndCharts!$A961+$A$11,IF($C$7,8,0),1,1)</f>
        <v>47.49</v>
      </c>
      <c r="E961" s="4">
        <f ca="1">OFFSET(InputPriceData!D$15,CalculationsAndCharts!$A961+$A$11,IF($C$7,8,0),1,1)</f>
        <v>47.66</v>
      </c>
      <c r="F961" s="4">
        <f ca="1">OFFSET(InputPriceData!E$15,CalculationsAndCharts!$A961+$A$11,IF($C$7,8,0),1,1)</f>
        <v>46.95</v>
      </c>
      <c r="G961" s="4">
        <f ca="1">OFFSET(InputPriceData!F$15,CalculationsAndCharts!$A961+$A$11,IF($C$7,8,0),1,1)</f>
        <v>47.15</v>
      </c>
      <c r="H961" s="133"/>
      <c r="I961" s="133"/>
      <c r="J961" s="37">
        <f t="shared" ca="1" si="278"/>
        <v>1872</v>
      </c>
      <c r="K961" s="124">
        <f t="shared" ca="1" si="279"/>
        <v>-0.87000000000000455</v>
      </c>
      <c r="L961" s="343">
        <f t="shared" ca="1" si="270"/>
        <v>0.21296492818617679</v>
      </c>
      <c r="M961" s="345">
        <f t="shared" ca="1" si="280"/>
        <v>0.52050046306606601</v>
      </c>
      <c r="N961" s="344">
        <f t="shared" ca="1" si="271"/>
        <v>0.40915415700436297</v>
      </c>
      <c r="O961" s="4"/>
      <c r="P961" s="4"/>
      <c r="Q961" s="3"/>
      <c r="S961" s="4"/>
      <c r="T961" s="4" t="b">
        <f t="shared" ca="1" si="272"/>
        <v>0</v>
      </c>
      <c r="U961" t="b">
        <f t="shared" ca="1" si="273"/>
        <v>0</v>
      </c>
      <c r="W961" s="317" t="b">
        <f t="shared" ca="1" si="274"/>
        <v>0</v>
      </c>
      <c r="X961" s="317" t="b">
        <f t="shared" ca="1" si="281"/>
        <v>1</v>
      </c>
      <c r="Y961" s="317" t="b">
        <f t="shared" ca="1" si="275"/>
        <v>0</v>
      </c>
      <c r="Z961" t="b">
        <f t="shared" ca="1" si="276"/>
        <v>0</v>
      </c>
      <c r="AA961" s="37" t="b">
        <f t="shared" ca="1" si="282"/>
        <v>0</v>
      </c>
      <c r="AB961" t="b">
        <f t="shared" ca="1" si="277"/>
        <v>0</v>
      </c>
      <c r="AD961" t="b">
        <f t="shared" ca="1" si="283"/>
        <v>0</v>
      </c>
      <c r="AE961" s="37" t="b">
        <f t="shared" ca="1" si="284"/>
        <v>0</v>
      </c>
      <c r="AF961" t="b">
        <f t="shared" ca="1" si="285"/>
        <v>0</v>
      </c>
      <c r="AG961" s="317" t="b">
        <f t="shared" ca="1" si="286"/>
        <v>0</v>
      </c>
      <c r="AH961" s="317" t="b">
        <f t="shared" ca="1" si="287"/>
        <v>1</v>
      </c>
      <c r="AI961" s="317" t="b">
        <f t="shared" ca="1" si="288"/>
        <v>0</v>
      </c>
    </row>
    <row r="962" spans="1:35" x14ac:dyDescent="0.25">
      <c r="A962">
        <v>930</v>
      </c>
      <c r="B962" s="169">
        <f ca="1">OFFSET(InputPriceData!B$15,CalculationsAndCharts!$A962+$A$11,0,1,1)</f>
        <v>40492</v>
      </c>
      <c r="C962" s="3">
        <f ca="1">OFFSET(InputPriceData!G$15,CalculationsAndCharts!$A962+$A$11,IF($C$7,8,0),1,1)</f>
        <v>2236600</v>
      </c>
      <c r="D962" s="4">
        <f ca="1">OFFSET(InputPriceData!C$15,CalculationsAndCharts!$A962+$A$11,IF($C$7,8,0),1,1)</f>
        <v>48.05</v>
      </c>
      <c r="E962" s="4">
        <f ca="1">OFFSET(InputPriceData!D$15,CalculationsAndCharts!$A962+$A$11,IF($C$7,8,0),1,1)</f>
        <v>48.13</v>
      </c>
      <c r="F962" s="4">
        <f ca="1">OFFSET(InputPriceData!E$15,CalculationsAndCharts!$A962+$A$11,IF($C$7,8,0),1,1)</f>
        <v>47.62</v>
      </c>
      <c r="G962" s="4">
        <f ca="1">OFFSET(InputPriceData!F$15,CalculationsAndCharts!$A962+$A$11,IF($C$7,8,0),1,1)</f>
        <v>47.96</v>
      </c>
      <c r="H962" s="133"/>
      <c r="I962" s="133"/>
      <c r="J962" s="37">
        <f t="shared" ca="1" si="278"/>
        <v>1871</v>
      </c>
      <c r="K962" s="124">
        <f t="shared" ca="1" si="279"/>
        <v>-0.36999999999999744</v>
      </c>
      <c r="L962" s="343">
        <f t="shared" ca="1" si="270"/>
        <v>0.3040566354613482</v>
      </c>
      <c r="M962" s="345">
        <f t="shared" ca="1" si="280"/>
        <v>0.52522751066202422</v>
      </c>
      <c r="N962" s="344">
        <f t="shared" ca="1" si="271"/>
        <v>0.57890462568896917</v>
      </c>
      <c r="O962" s="4"/>
      <c r="P962" s="4"/>
      <c r="Q962" s="3"/>
      <c r="S962" s="4"/>
      <c r="T962" s="4" t="b">
        <f t="shared" ca="1" si="272"/>
        <v>0</v>
      </c>
      <c r="U962" t="b">
        <f t="shared" ca="1" si="273"/>
        <v>0</v>
      </c>
      <c r="W962" s="317" t="b">
        <f t="shared" ca="1" si="274"/>
        <v>0</v>
      </c>
      <c r="X962" s="317" t="b">
        <f t="shared" ca="1" si="281"/>
        <v>1</v>
      </c>
      <c r="Y962" s="317" t="b">
        <f t="shared" ca="1" si="275"/>
        <v>0</v>
      </c>
      <c r="Z962" t="b">
        <f t="shared" ca="1" si="276"/>
        <v>0</v>
      </c>
      <c r="AA962" s="37" t="b">
        <f t="shared" ca="1" si="282"/>
        <v>0</v>
      </c>
      <c r="AB962" t="b">
        <f t="shared" ca="1" si="277"/>
        <v>0</v>
      </c>
      <c r="AD962" t="b">
        <f t="shared" ca="1" si="283"/>
        <v>0</v>
      </c>
      <c r="AE962" s="37" t="b">
        <f t="shared" ca="1" si="284"/>
        <v>0</v>
      </c>
      <c r="AF962" t="b">
        <f t="shared" ca="1" si="285"/>
        <v>0</v>
      </c>
      <c r="AG962" s="317" t="b">
        <f t="shared" ca="1" si="286"/>
        <v>0</v>
      </c>
      <c r="AH962" s="317" t="b">
        <f t="shared" ca="1" si="287"/>
        <v>1</v>
      </c>
      <c r="AI962" s="317" t="b">
        <f t="shared" ca="1" si="288"/>
        <v>0</v>
      </c>
    </row>
    <row r="963" spans="1:35" x14ac:dyDescent="0.25">
      <c r="A963">
        <v>931</v>
      </c>
      <c r="B963" s="169">
        <f ca="1">OFFSET(InputPriceData!B$15,CalculationsAndCharts!$A963+$A$11,0,1,1)</f>
        <v>40491</v>
      </c>
      <c r="C963" s="3">
        <f ca="1">OFFSET(InputPriceData!G$15,CalculationsAndCharts!$A963+$A$11,IF($C$7,8,0),1,1)</f>
        <v>2306000</v>
      </c>
      <c r="D963" s="4">
        <f ca="1">OFFSET(InputPriceData!C$15,CalculationsAndCharts!$A963+$A$11,IF($C$7,8,0),1,1)</f>
        <v>48.55</v>
      </c>
      <c r="E963" s="4">
        <f ca="1">OFFSET(InputPriceData!D$15,CalculationsAndCharts!$A963+$A$11,IF($C$7,8,0),1,1)</f>
        <v>48.67</v>
      </c>
      <c r="F963" s="4">
        <f ca="1">OFFSET(InputPriceData!E$15,CalculationsAndCharts!$A963+$A$11,IF($C$7,8,0),1,1)</f>
        <v>47.95</v>
      </c>
      <c r="G963" s="4">
        <f ca="1">OFFSET(InputPriceData!F$15,CalculationsAndCharts!$A963+$A$11,IF($C$7,8,0),1,1)</f>
        <v>48.02</v>
      </c>
      <c r="H963" s="133"/>
      <c r="I963" s="133"/>
      <c r="J963" s="37">
        <f t="shared" ca="1" si="278"/>
        <v>1870</v>
      </c>
      <c r="K963" s="124">
        <f t="shared" ca="1" si="279"/>
        <v>-0.12999999999999545</v>
      </c>
      <c r="L963" s="343">
        <f t="shared" ca="1" si="270"/>
        <v>0.33224415687880693</v>
      </c>
      <c r="M963" s="345">
        <f t="shared" ca="1" si="280"/>
        <v>0.52999748805451485</v>
      </c>
      <c r="N963" s="344">
        <f t="shared" ca="1" si="271"/>
        <v>0.62687873880004641</v>
      </c>
      <c r="O963" s="4"/>
      <c r="P963" s="4"/>
      <c r="Q963" s="3"/>
      <c r="S963" s="4"/>
      <c r="T963" s="4" t="b">
        <f t="shared" ca="1" si="272"/>
        <v>0</v>
      </c>
      <c r="U963" t="b">
        <f t="shared" ca="1" si="273"/>
        <v>0</v>
      </c>
      <c r="W963" s="317" t="b">
        <f t="shared" ca="1" si="274"/>
        <v>0</v>
      </c>
      <c r="X963" s="317" t="b">
        <f t="shared" ca="1" si="281"/>
        <v>1</v>
      </c>
      <c r="Y963" s="317" t="b">
        <f t="shared" ca="1" si="275"/>
        <v>0</v>
      </c>
      <c r="Z963" t="b">
        <f t="shared" ca="1" si="276"/>
        <v>0</v>
      </c>
      <c r="AA963" s="37" t="b">
        <f t="shared" ca="1" si="282"/>
        <v>0</v>
      </c>
      <c r="AB963" t="b">
        <f t="shared" ca="1" si="277"/>
        <v>0</v>
      </c>
      <c r="AD963" t="b">
        <f t="shared" ca="1" si="283"/>
        <v>0</v>
      </c>
      <c r="AE963" s="37" t="b">
        <f t="shared" ca="1" si="284"/>
        <v>0</v>
      </c>
      <c r="AF963" t="b">
        <f t="shared" ca="1" si="285"/>
        <v>0</v>
      </c>
      <c r="AG963" s="317" t="b">
        <f t="shared" ca="1" si="286"/>
        <v>0</v>
      </c>
      <c r="AH963" s="317" t="b">
        <f t="shared" ca="1" si="287"/>
        <v>1</v>
      </c>
      <c r="AI963" s="317" t="b">
        <f t="shared" ca="1" si="288"/>
        <v>0</v>
      </c>
    </row>
    <row r="964" spans="1:35" x14ac:dyDescent="0.25">
      <c r="A964">
        <v>932</v>
      </c>
      <c r="B964" s="169">
        <f ca="1">OFFSET(InputPriceData!B$15,CalculationsAndCharts!$A964+$A$11,0,1,1)</f>
        <v>40490</v>
      </c>
      <c r="C964" s="3">
        <f ca="1">OFFSET(InputPriceData!G$15,CalculationsAndCharts!$A964+$A$11,IF($C$7,8,0),1,1)</f>
        <v>2124300</v>
      </c>
      <c r="D964" s="4">
        <f ca="1">OFFSET(InputPriceData!C$15,CalculationsAndCharts!$A964+$A$11,IF($C$7,8,0),1,1)</f>
        <v>48.12</v>
      </c>
      <c r="E964" s="4">
        <f ca="1">OFFSET(InputPriceData!D$15,CalculationsAndCharts!$A964+$A$11,IF($C$7,8,0),1,1)</f>
        <v>48.66</v>
      </c>
      <c r="F964" s="4">
        <f ca="1">OFFSET(InputPriceData!E$15,CalculationsAndCharts!$A964+$A$11,IF($C$7,8,0),1,1)</f>
        <v>48.07</v>
      </c>
      <c r="G964" s="4">
        <f ca="1">OFFSET(InputPriceData!F$15,CalculationsAndCharts!$A964+$A$11,IF($C$7,8,0),1,1)</f>
        <v>48.33</v>
      </c>
      <c r="H964" s="133"/>
      <c r="I964" s="133"/>
      <c r="J964" s="37">
        <f t="shared" ca="1" si="278"/>
        <v>1869</v>
      </c>
      <c r="K964" s="124">
        <f t="shared" ca="1" si="279"/>
        <v>0.26999999999999602</v>
      </c>
      <c r="L964" s="343">
        <f t="shared" ca="1" si="270"/>
        <v>0.30446017474209441</v>
      </c>
      <c r="M964" s="345">
        <f t="shared" ca="1" si="280"/>
        <v>0.53481078512060021</v>
      </c>
      <c r="N964" s="344">
        <f t="shared" ca="1" si="271"/>
        <v>0.56928577959294224</v>
      </c>
      <c r="O964" s="4"/>
      <c r="P964" s="4"/>
      <c r="Q964" s="3"/>
      <c r="S964" s="4"/>
      <c r="T964" s="4" t="b">
        <f t="shared" ca="1" si="272"/>
        <v>0</v>
      </c>
      <c r="U964" t="b">
        <f t="shared" ca="1" si="273"/>
        <v>0</v>
      </c>
      <c r="W964" s="317" t="b">
        <f t="shared" ca="1" si="274"/>
        <v>0</v>
      </c>
      <c r="X964" s="317" t="b">
        <f t="shared" ca="1" si="281"/>
        <v>1</v>
      </c>
      <c r="Y964" s="317" t="b">
        <f t="shared" ca="1" si="275"/>
        <v>0</v>
      </c>
      <c r="Z964" t="b">
        <f t="shared" ca="1" si="276"/>
        <v>0</v>
      </c>
      <c r="AA964" s="37" t="b">
        <f t="shared" ca="1" si="282"/>
        <v>0</v>
      </c>
      <c r="AB964" t="b">
        <f t="shared" ca="1" si="277"/>
        <v>0</v>
      </c>
      <c r="AD964" t="b">
        <f t="shared" ca="1" si="283"/>
        <v>0</v>
      </c>
      <c r="AE964" s="37" t="b">
        <f t="shared" ca="1" si="284"/>
        <v>0</v>
      </c>
      <c r="AF964" t="b">
        <f t="shared" ca="1" si="285"/>
        <v>0</v>
      </c>
      <c r="AG964" s="317" t="b">
        <f t="shared" ca="1" si="286"/>
        <v>0</v>
      </c>
      <c r="AH964" s="317" t="b">
        <f t="shared" ca="1" si="287"/>
        <v>1</v>
      </c>
      <c r="AI964" s="317" t="b">
        <f t="shared" ca="1" si="288"/>
        <v>0</v>
      </c>
    </row>
    <row r="965" spans="1:35" x14ac:dyDescent="0.25">
      <c r="A965">
        <v>933</v>
      </c>
      <c r="B965" s="169">
        <f ca="1">OFFSET(InputPriceData!B$15,CalculationsAndCharts!$A965+$A$11,0,1,1)</f>
        <v>40487</v>
      </c>
      <c r="C965" s="3">
        <f ca="1">OFFSET(InputPriceData!G$15,CalculationsAndCharts!$A965+$A$11,IF($C$7,8,0),1,1)</f>
        <v>2500600</v>
      </c>
      <c r="D965" s="4">
        <f ca="1">OFFSET(InputPriceData!C$15,CalculationsAndCharts!$A965+$A$11,IF($C$7,8,0),1,1)</f>
        <v>48.16</v>
      </c>
      <c r="E965" s="4">
        <f ca="1">OFFSET(InputPriceData!D$15,CalculationsAndCharts!$A965+$A$11,IF($C$7,8,0),1,1)</f>
        <v>48.41</v>
      </c>
      <c r="F965" s="4">
        <f ca="1">OFFSET(InputPriceData!E$15,CalculationsAndCharts!$A965+$A$11,IF($C$7,8,0),1,1)</f>
        <v>47.95</v>
      </c>
      <c r="G965" s="4">
        <f ca="1">OFFSET(InputPriceData!F$15,CalculationsAndCharts!$A965+$A$11,IF($C$7,8,0),1,1)</f>
        <v>48.15</v>
      </c>
      <c r="H965" s="133"/>
      <c r="I965" s="133"/>
      <c r="J965" s="37">
        <f t="shared" ca="1" si="278"/>
        <v>1868</v>
      </c>
      <c r="K965" s="124">
        <f t="shared" ca="1" si="279"/>
        <v>0.42000000000000171</v>
      </c>
      <c r="L965" s="343">
        <f t="shared" ca="1" si="270"/>
        <v>0.23225037178657576</v>
      </c>
      <c r="M965" s="345">
        <f t="shared" ca="1" si="280"/>
        <v>0.53966779527810316</v>
      </c>
      <c r="N965" s="344">
        <f t="shared" ca="1" si="271"/>
        <v>0.43035803473670653</v>
      </c>
      <c r="O965" s="4"/>
      <c r="P965" s="4"/>
      <c r="Q965" s="3"/>
      <c r="S965" s="4"/>
      <c r="T965" s="4" t="b">
        <f t="shared" ca="1" si="272"/>
        <v>0</v>
      </c>
      <c r="U965" t="b">
        <f t="shared" ca="1" si="273"/>
        <v>0</v>
      </c>
      <c r="W965" s="317" t="b">
        <f t="shared" ca="1" si="274"/>
        <v>0</v>
      </c>
      <c r="X965" s="317" t="b">
        <f t="shared" ca="1" si="281"/>
        <v>1</v>
      </c>
      <c r="Y965" s="317" t="b">
        <f t="shared" ca="1" si="275"/>
        <v>0</v>
      </c>
      <c r="Z965" t="b">
        <f t="shared" ca="1" si="276"/>
        <v>0</v>
      </c>
      <c r="AA965" s="37" t="b">
        <f t="shared" ca="1" si="282"/>
        <v>0</v>
      </c>
      <c r="AB965" t="b">
        <f t="shared" ca="1" si="277"/>
        <v>0</v>
      </c>
      <c r="AD965" t="b">
        <f t="shared" ca="1" si="283"/>
        <v>0</v>
      </c>
      <c r="AE965" s="37" t="b">
        <f t="shared" ca="1" si="284"/>
        <v>0</v>
      </c>
      <c r="AF965" t="b">
        <f t="shared" ca="1" si="285"/>
        <v>0</v>
      </c>
      <c r="AG965" s="317" t="b">
        <f t="shared" ca="1" si="286"/>
        <v>0</v>
      </c>
      <c r="AH965" s="317" t="b">
        <f t="shared" ca="1" si="287"/>
        <v>1</v>
      </c>
      <c r="AI965" s="317" t="b">
        <f t="shared" ca="1" si="288"/>
        <v>0</v>
      </c>
    </row>
    <row r="966" spans="1:35" x14ac:dyDescent="0.25">
      <c r="A966">
        <v>934</v>
      </c>
      <c r="B966" s="169">
        <f ca="1">OFFSET(InputPriceData!B$15,CalculationsAndCharts!$A966+$A$11,0,1,1)</f>
        <v>40486</v>
      </c>
      <c r="C966" s="3">
        <f ca="1">OFFSET(InputPriceData!G$15,CalculationsAndCharts!$A966+$A$11,IF($C$7,8,0),1,1)</f>
        <v>2393600</v>
      </c>
      <c r="D966" s="4">
        <f ca="1">OFFSET(InputPriceData!C$15,CalculationsAndCharts!$A966+$A$11,IF($C$7,8,0),1,1)</f>
        <v>48.11</v>
      </c>
      <c r="E966" s="4">
        <f ca="1">OFFSET(InputPriceData!D$15,CalculationsAndCharts!$A966+$A$11,IF($C$7,8,0),1,1)</f>
        <v>48.19</v>
      </c>
      <c r="F966" s="4">
        <f ca="1">OFFSET(InputPriceData!E$15,CalculationsAndCharts!$A966+$A$11,IF($C$7,8,0),1,1)</f>
        <v>47.6</v>
      </c>
      <c r="G966" s="4">
        <f ca="1">OFFSET(InputPriceData!F$15,CalculationsAndCharts!$A966+$A$11,IF($C$7,8,0),1,1)</f>
        <v>48.06</v>
      </c>
      <c r="H966" s="133"/>
      <c r="I966" s="133"/>
      <c r="J966" s="37">
        <f t="shared" ca="1" si="278"/>
        <v>1867</v>
      </c>
      <c r="K966" s="124">
        <f t="shared" ca="1" si="279"/>
        <v>0.26000000000000512</v>
      </c>
      <c r="L966" s="343">
        <f t="shared" ca="1" si="270"/>
        <v>0.13354689745490694</v>
      </c>
      <c r="M966" s="345">
        <f t="shared" ca="1" si="280"/>
        <v>0.54456891551776299</v>
      </c>
      <c r="N966" s="344">
        <f t="shared" ca="1" si="271"/>
        <v>0.24523415429970655</v>
      </c>
      <c r="O966" s="4"/>
      <c r="P966" s="4"/>
      <c r="Q966" s="3"/>
      <c r="S966" s="4"/>
      <c r="T966" s="4" t="b">
        <f t="shared" ca="1" si="272"/>
        <v>0</v>
      </c>
      <c r="U966" t="b">
        <f t="shared" ca="1" si="273"/>
        <v>0</v>
      </c>
      <c r="W966" s="317" t="b">
        <f t="shared" ca="1" si="274"/>
        <v>1</v>
      </c>
      <c r="X966" s="317" t="b">
        <f t="shared" ca="1" si="281"/>
        <v>1</v>
      </c>
      <c r="Y966" s="317" t="b">
        <f t="shared" ca="1" si="275"/>
        <v>0</v>
      </c>
      <c r="Z966" t="b">
        <f t="shared" ca="1" si="276"/>
        <v>0</v>
      </c>
      <c r="AA966" s="37" t="b">
        <f t="shared" ca="1" si="282"/>
        <v>0</v>
      </c>
      <c r="AB966" t="b">
        <f t="shared" ca="1" si="277"/>
        <v>1</v>
      </c>
      <c r="AD966" t="b">
        <f t="shared" ca="1" si="283"/>
        <v>0</v>
      </c>
      <c r="AE966" s="37" t="b">
        <f t="shared" ca="1" si="284"/>
        <v>0</v>
      </c>
      <c r="AF966" t="b">
        <f t="shared" ca="1" si="285"/>
        <v>1</v>
      </c>
      <c r="AG966" s="317" t="b">
        <f t="shared" ca="1" si="286"/>
        <v>1</v>
      </c>
      <c r="AH966" s="317" t="b">
        <f t="shared" ca="1" si="287"/>
        <v>1</v>
      </c>
      <c r="AI966" s="317" t="b">
        <f t="shared" ca="1" si="288"/>
        <v>0</v>
      </c>
    </row>
    <row r="967" spans="1:35" x14ac:dyDescent="0.25">
      <c r="A967">
        <v>935</v>
      </c>
      <c r="B967" s="169">
        <f ca="1">OFFSET(InputPriceData!B$15,CalculationsAndCharts!$A967+$A$11,0,1,1)</f>
        <v>40485</v>
      </c>
      <c r="C967" s="3">
        <f ca="1">OFFSET(InputPriceData!G$15,CalculationsAndCharts!$A967+$A$11,IF($C$7,8,0),1,1)</f>
        <v>2611600</v>
      </c>
      <c r="D967" s="4">
        <f ca="1">OFFSET(InputPriceData!C$15,CalculationsAndCharts!$A967+$A$11,IF($C$7,8,0),1,1)</f>
        <v>47.91</v>
      </c>
      <c r="E967" s="4">
        <f ca="1">OFFSET(InputPriceData!D$15,CalculationsAndCharts!$A967+$A$11,IF($C$7,8,0),1,1)</f>
        <v>48.29</v>
      </c>
      <c r="F967" s="4">
        <f ca="1">OFFSET(InputPriceData!E$15,CalculationsAndCharts!$A967+$A$11,IF($C$7,8,0),1,1)</f>
        <v>47.3</v>
      </c>
      <c r="G967" s="4">
        <f ca="1">OFFSET(InputPriceData!F$15,CalculationsAndCharts!$A967+$A$11,IF($C$7,8,0),1,1)</f>
        <v>47.73</v>
      </c>
      <c r="H967" s="133"/>
      <c r="I967" s="133"/>
      <c r="J967" s="37">
        <f t="shared" ca="1" si="278"/>
        <v>1866</v>
      </c>
      <c r="K967" s="124">
        <f t="shared" ca="1" si="279"/>
        <v>0.82999999999999829</v>
      </c>
      <c r="L967" s="343">
        <f t="shared" ca="1" si="270"/>
        <v>5.0773559242569544E-3</v>
      </c>
      <c r="M967" s="345">
        <f t="shared" ca="1" si="280"/>
        <v>0.5495145464356842</v>
      </c>
      <c r="N967" s="344">
        <f t="shared" ca="1" si="271"/>
        <v>9.2397115912403131E-3</v>
      </c>
      <c r="O967" s="4"/>
      <c r="P967" s="4"/>
      <c r="Q967" s="3"/>
      <c r="S967" s="4"/>
      <c r="T967" s="4" t="b">
        <f t="shared" ca="1" si="272"/>
        <v>1</v>
      </c>
      <c r="U967" t="b">
        <f t="shared" ca="1" si="273"/>
        <v>0</v>
      </c>
      <c r="W967" s="317" t="b">
        <f t="shared" ca="1" si="274"/>
        <v>0</v>
      </c>
      <c r="X967" s="317" t="b">
        <f t="shared" ca="1" si="281"/>
        <v>0</v>
      </c>
      <c r="Y967" s="317" t="b">
        <f t="shared" ca="1" si="275"/>
        <v>0</v>
      </c>
      <c r="Z967" t="b">
        <f t="shared" ca="1" si="276"/>
        <v>0</v>
      </c>
      <c r="AA967" s="37" t="b">
        <f t="shared" ca="1" si="282"/>
        <v>1</v>
      </c>
      <c r="AB967" t="b">
        <f t="shared" ca="1" si="277"/>
        <v>0</v>
      </c>
      <c r="AD967" t="b">
        <f t="shared" ca="1" si="283"/>
        <v>0</v>
      </c>
      <c r="AE967" s="37" t="b">
        <f t="shared" ca="1" si="284"/>
        <v>1</v>
      </c>
      <c r="AF967" t="b">
        <f t="shared" ca="1" si="285"/>
        <v>0</v>
      </c>
      <c r="AG967" s="317" t="b">
        <f t="shared" ca="1" si="286"/>
        <v>0</v>
      </c>
      <c r="AH967" s="317" t="b">
        <f t="shared" ca="1" si="287"/>
        <v>0</v>
      </c>
      <c r="AI967" s="317" t="b">
        <f t="shared" ca="1" si="288"/>
        <v>0</v>
      </c>
    </row>
    <row r="968" spans="1:35" x14ac:dyDescent="0.25">
      <c r="A968">
        <v>936</v>
      </c>
      <c r="B968" s="169">
        <f ca="1">OFFSET(InputPriceData!B$15,CalculationsAndCharts!$A968+$A$11,0,1,1)</f>
        <v>40484</v>
      </c>
      <c r="C968" s="3">
        <f ca="1">OFFSET(InputPriceData!G$15,CalculationsAndCharts!$A968+$A$11,IF($C$7,8,0),1,1)</f>
        <v>3229300</v>
      </c>
      <c r="D968" s="4">
        <f ca="1">OFFSET(InputPriceData!C$15,CalculationsAndCharts!$A968+$A$11,IF($C$7,8,0),1,1)</f>
        <v>47.34</v>
      </c>
      <c r="E968" s="4">
        <f ca="1">OFFSET(InputPriceData!D$15,CalculationsAndCharts!$A968+$A$11,IF($C$7,8,0),1,1)</f>
        <v>48.38</v>
      </c>
      <c r="F968" s="4">
        <f ca="1">OFFSET(InputPriceData!E$15,CalculationsAndCharts!$A968+$A$11,IF($C$7,8,0),1,1)</f>
        <v>47.25</v>
      </c>
      <c r="G968" s="4">
        <f ca="1">OFFSET(InputPriceData!F$15,CalculationsAndCharts!$A968+$A$11,IF($C$7,8,0),1,1)</f>
        <v>47.8</v>
      </c>
      <c r="H968" s="133"/>
      <c r="I968" s="133"/>
      <c r="J968" s="37">
        <f t="shared" ca="1" si="278"/>
        <v>1865</v>
      </c>
      <c r="K968" s="124">
        <f t="shared" ca="1" si="279"/>
        <v>1.7199999999999989</v>
      </c>
      <c r="L968" s="343">
        <f t="shared" ca="1" si="270"/>
        <v>-0.12872015794216374</v>
      </c>
      <c r="M968" s="345">
        <f t="shared" ca="1" si="280"/>
        <v>0.55450509226607891</v>
      </c>
      <c r="N968" s="344">
        <f t="shared" ca="1" si="271"/>
        <v>-0.23213521343172347</v>
      </c>
      <c r="O968" s="4"/>
      <c r="P968" s="4"/>
      <c r="Q968" s="3"/>
      <c r="S968" s="4"/>
      <c r="T968" s="4" t="b">
        <f t="shared" ca="1" si="272"/>
        <v>0</v>
      </c>
      <c r="U968" t="b">
        <f t="shared" ca="1" si="273"/>
        <v>0</v>
      </c>
      <c r="W968" s="317" t="b">
        <f t="shared" ca="1" si="274"/>
        <v>0</v>
      </c>
      <c r="X968" s="317" t="b">
        <f t="shared" ca="1" si="281"/>
        <v>0</v>
      </c>
      <c r="Y968" s="317" t="b">
        <f t="shared" ca="1" si="275"/>
        <v>0</v>
      </c>
      <c r="Z968" t="b">
        <f t="shared" ca="1" si="276"/>
        <v>0</v>
      </c>
      <c r="AA968" s="37" t="b">
        <f t="shared" ca="1" si="282"/>
        <v>1</v>
      </c>
      <c r="AB968" t="b">
        <f t="shared" ca="1" si="277"/>
        <v>0</v>
      </c>
      <c r="AD968" t="b">
        <f t="shared" ca="1" si="283"/>
        <v>0</v>
      </c>
      <c r="AE968" s="37" t="b">
        <f t="shared" ca="1" si="284"/>
        <v>1</v>
      </c>
      <c r="AF968" t="b">
        <f t="shared" ca="1" si="285"/>
        <v>0</v>
      </c>
      <c r="AG968" s="317" t="b">
        <f t="shared" ca="1" si="286"/>
        <v>0</v>
      </c>
      <c r="AH968" s="317" t="b">
        <f t="shared" ca="1" si="287"/>
        <v>0</v>
      </c>
      <c r="AI968" s="317" t="b">
        <f t="shared" ca="1" si="288"/>
        <v>0</v>
      </c>
    </row>
    <row r="969" spans="1:35" x14ac:dyDescent="0.25">
      <c r="A969">
        <v>937</v>
      </c>
      <c r="B969" s="169">
        <f ca="1">OFFSET(InputPriceData!B$15,CalculationsAndCharts!$A969+$A$11,0,1,1)</f>
        <v>40483</v>
      </c>
      <c r="C969" s="3">
        <f ca="1">OFFSET(InputPriceData!G$15,CalculationsAndCharts!$A969+$A$11,IF($C$7,8,0),1,1)</f>
        <v>3494000</v>
      </c>
      <c r="D969" s="4">
        <f ca="1">OFFSET(InputPriceData!C$15,CalculationsAndCharts!$A969+$A$11,IF($C$7,8,0),1,1)</f>
        <v>46.36</v>
      </c>
      <c r="E969" s="4">
        <f ca="1">OFFSET(InputPriceData!D$15,CalculationsAndCharts!$A969+$A$11,IF($C$7,8,0),1,1)</f>
        <v>47.56</v>
      </c>
      <c r="F969" s="4">
        <f ca="1">OFFSET(InputPriceData!E$15,CalculationsAndCharts!$A969+$A$11,IF($C$7,8,0),1,1)</f>
        <v>46.33</v>
      </c>
      <c r="G969" s="4">
        <f ca="1">OFFSET(InputPriceData!F$15,CalculationsAndCharts!$A969+$A$11,IF($C$7,8,0),1,1)</f>
        <v>46.9</v>
      </c>
      <c r="H969" s="133"/>
      <c r="I969" s="133"/>
      <c r="J969" s="37">
        <f t="shared" ca="1" si="278"/>
        <v>1864</v>
      </c>
      <c r="K969" s="124">
        <f t="shared" ca="1" si="279"/>
        <v>1.259999999999998</v>
      </c>
      <c r="L969" s="343">
        <f t="shared" ca="1" si="270"/>
        <v>-0.16440026029043514</v>
      </c>
      <c r="M969" s="345">
        <f t="shared" ca="1" si="280"/>
        <v>0.55954096091430772</v>
      </c>
      <c r="N969" s="344">
        <f t="shared" ca="1" si="271"/>
        <v>-0.29381273539259734</v>
      </c>
      <c r="O969" s="4"/>
      <c r="P969" s="4"/>
      <c r="Q969" s="3"/>
      <c r="S969" s="4"/>
      <c r="T969" s="4" t="b">
        <f t="shared" ca="1" si="272"/>
        <v>0</v>
      </c>
      <c r="U969" t="b">
        <f t="shared" ca="1" si="273"/>
        <v>0</v>
      </c>
      <c r="W969" s="317" t="b">
        <f t="shared" ca="1" si="274"/>
        <v>0</v>
      </c>
      <c r="X969" s="317" t="b">
        <f t="shared" ca="1" si="281"/>
        <v>0</v>
      </c>
      <c r="Y969" s="317" t="b">
        <f t="shared" ca="1" si="275"/>
        <v>1</v>
      </c>
      <c r="Z969" t="b">
        <f t="shared" ca="1" si="276"/>
        <v>1</v>
      </c>
      <c r="AA969" s="37" t="b">
        <f t="shared" ca="1" si="282"/>
        <v>1</v>
      </c>
      <c r="AB969" t="b">
        <f t="shared" ca="1" si="277"/>
        <v>0</v>
      </c>
      <c r="AD969" t="b">
        <f t="shared" ca="1" si="283"/>
        <v>1</v>
      </c>
      <c r="AE969" s="37" t="b">
        <f t="shared" ca="1" si="284"/>
        <v>1</v>
      </c>
      <c r="AF969" t="b">
        <f t="shared" ca="1" si="285"/>
        <v>0</v>
      </c>
      <c r="AG969" s="317" t="b">
        <f t="shared" ca="1" si="286"/>
        <v>0</v>
      </c>
      <c r="AH969" s="317" t="b">
        <f t="shared" ca="1" si="287"/>
        <v>0</v>
      </c>
      <c r="AI969" s="317" t="b">
        <f t="shared" ca="1" si="288"/>
        <v>1</v>
      </c>
    </row>
    <row r="970" spans="1:35" x14ac:dyDescent="0.25">
      <c r="A970">
        <v>938</v>
      </c>
      <c r="B970" s="169">
        <f ca="1">OFFSET(InputPriceData!B$15,CalculationsAndCharts!$A970+$A$11,0,1,1)</f>
        <v>40480</v>
      </c>
      <c r="C970" s="3">
        <f ca="1">OFFSET(InputPriceData!G$15,CalculationsAndCharts!$A970+$A$11,IF($C$7,8,0),1,1)</f>
        <v>2516600</v>
      </c>
      <c r="D970" s="4">
        <f ca="1">OFFSET(InputPriceData!C$15,CalculationsAndCharts!$A970+$A$11,IF($C$7,8,0),1,1)</f>
        <v>45.65</v>
      </c>
      <c r="E970" s="4">
        <f ca="1">OFFSET(InputPriceData!D$15,CalculationsAndCharts!$A970+$A$11,IF($C$7,8,0),1,1)</f>
        <v>46.23</v>
      </c>
      <c r="F970" s="4">
        <f ca="1">OFFSET(InputPriceData!E$15,CalculationsAndCharts!$A970+$A$11,IF($C$7,8,0),1,1)</f>
        <v>45.65</v>
      </c>
      <c r="G970" s="4">
        <f ca="1">OFFSET(InputPriceData!F$15,CalculationsAndCharts!$A970+$A$11,IF($C$7,8,0),1,1)</f>
        <v>46.08</v>
      </c>
      <c r="H970" s="133"/>
      <c r="I970" s="133"/>
      <c r="J970" s="37">
        <f t="shared" ca="1" si="278"/>
        <v>1863</v>
      </c>
      <c r="K970" s="124">
        <f t="shared" ca="1" si="279"/>
        <v>-1.2199999999999989</v>
      </c>
      <c r="L970" s="343">
        <f t="shared" ca="1" si="270"/>
        <v>-1.6203022160121455E-2</v>
      </c>
      <c r="M970" s="345">
        <f t="shared" ca="1" si="280"/>
        <v>0.56462256399021971</v>
      </c>
      <c r="N970" s="344">
        <f t="shared" ca="1" si="271"/>
        <v>-2.8697085794116655E-2</v>
      </c>
      <c r="O970" s="4"/>
      <c r="P970" s="4"/>
      <c r="Q970" s="3"/>
      <c r="S970" s="4"/>
      <c r="T970" s="4" t="b">
        <f t="shared" ca="1" si="272"/>
        <v>0</v>
      </c>
      <c r="U970" t="b">
        <f t="shared" ca="1" si="273"/>
        <v>1</v>
      </c>
      <c r="W970" s="317" t="b">
        <f t="shared" ca="1" si="274"/>
        <v>0</v>
      </c>
      <c r="X970" s="317" t="b">
        <f t="shared" ca="1" si="281"/>
        <v>1</v>
      </c>
      <c r="Y970" s="317" t="b">
        <f t="shared" ca="1" si="275"/>
        <v>0</v>
      </c>
      <c r="Z970" t="b">
        <f t="shared" ca="1" si="276"/>
        <v>0</v>
      </c>
      <c r="AA970" s="37" t="b">
        <f t="shared" ca="1" si="282"/>
        <v>0</v>
      </c>
      <c r="AB970" t="b">
        <f t="shared" ca="1" si="277"/>
        <v>0</v>
      </c>
      <c r="AD970" t="b">
        <f t="shared" ca="1" si="283"/>
        <v>0</v>
      </c>
      <c r="AE970" s="37" t="b">
        <f t="shared" ca="1" si="284"/>
        <v>0</v>
      </c>
      <c r="AF970" t="b">
        <f t="shared" ca="1" si="285"/>
        <v>0</v>
      </c>
      <c r="AG970" s="317" t="b">
        <f t="shared" ca="1" si="286"/>
        <v>0</v>
      </c>
      <c r="AH970" s="317" t="b">
        <f t="shared" ca="1" si="287"/>
        <v>1</v>
      </c>
      <c r="AI970" s="317" t="b">
        <f t="shared" ca="1" si="288"/>
        <v>0</v>
      </c>
    </row>
    <row r="971" spans="1:35" x14ac:dyDescent="0.25">
      <c r="A971">
        <v>939</v>
      </c>
      <c r="B971" s="169">
        <f ca="1">OFFSET(InputPriceData!B$15,CalculationsAndCharts!$A971+$A$11,0,1,1)</f>
        <v>40479</v>
      </c>
      <c r="C971" s="3">
        <f ca="1">OFFSET(InputPriceData!G$15,CalculationsAndCharts!$A971+$A$11,IF($C$7,8,0),1,1)</f>
        <v>6750300</v>
      </c>
      <c r="D971" s="4">
        <f ca="1">OFFSET(InputPriceData!C$15,CalculationsAndCharts!$A971+$A$11,IF($C$7,8,0),1,1)</f>
        <v>46.58</v>
      </c>
      <c r="E971" s="4">
        <f ca="1">OFFSET(InputPriceData!D$15,CalculationsAndCharts!$A971+$A$11,IF($C$7,8,0),1,1)</f>
        <v>47.43</v>
      </c>
      <c r="F971" s="4">
        <f ca="1">OFFSET(InputPriceData!E$15,CalculationsAndCharts!$A971+$A$11,IF($C$7,8,0),1,1)</f>
        <v>45.16</v>
      </c>
      <c r="G971" s="4">
        <f ca="1">OFFSET(InputPriceData!F$15,CalculationsAndCharts!$A971+$A$11,IF($C$7,8,0),1,1)</f>
        <v>45.64</v>
      </c>
      <c r="H971" s="133"/>
      <c r="I971" s="133"/>
      <c r="J971" s="37">
        <f t="shared" ca="1" si="278"/>
        <v>1862</v>
      </c>
      <c r="K971" s="124">
        <f t="shared" ca="1" si="279"/>
        <v>-1.9099999999999966</v>
      </c>
      <c r="L971" s="343">
        <f t="shared" ca="1" si="270"/>
        <v>0.21933762887878533</v>
      </c>
      <c r="M971" s="345">
        <f t="shared" ca="1" si="280"/>
        <v>0.56975031684179589</v>
      </c>
      <c r="N971" s="344">
        <f t="shared" ca="1" si="271"/>
        <v>0.38497149083585225</v>
      </c>
      <c r="O971" s="4"/>
      <c r="P971" s="4"/>
      <c r="Q971" s="3"/>
      <c r="S971" s="4"/>
      <c r="T971" s="4" t="b">
        <f t="shared" ca="1" si="272"/>
        <v>0</v>
      </c>
      <c r="U971" t="b">
        <f t="shared" ca="1" si="273"/>
        <v>0</v>
      </c>
      <c r="W971" s="317" t="b">
        <f t="shared" ca="1" si="274"/>
        <v>0</v>
      </c>
      <c r="X971" s="317" t="b">
        <f t="shared" ca="1" si="281"/>
        <v>1</v>
      </c>
      <c r="Y971" s="317" t="b">
        <f t="shared" ca="1" si="275"/>
        <v>0</v>
      </c>
      <c r="Z971" t="b">
        <f t="shared" ca="1" si="276"/>
        <v>0</v>
      </c>
      <c r="AA971" s="37" t="b">
        <f t="shared" ca="1" si="282"/>
        <v>0</v>
      </c>
      <c r="AB971" t="b">
        <f t="shared" ca="1" si="277"/>
        <v>0</v>
      </c>
      <c r="AD971" t="b">
        <f t="shared" ca="1" si="283"/>
        <v>0</v>
      </c>
      <c r="AE971" s="37" t="b">
        <f t="shared" ca="1" si="284"/>
        <v>0</v>
      </c>
      <c r="AF971" t="b">
        <f t="shared" ca="1" si="285"/>
        <v>0</v>
      </c>
      <c r="AG971" s="317" t="b">
        <f t="shared" ca="1" si="286"/>
        <v>0</v>
      </c>
      <c r="AH971" s="317" t="b">
        <f t="shared" ca="1" si="287"/>
        <v>1</v>
      </c>
      <c r="AI971" s="317" t="b">
        <f t="shared" ca="1" si="288"/>
        <v>0</v>
      </c>
    </row>
    <row r="972" spans="1:35" x14ac:dyDescent="0.25">
      <c r="A972">
        <v>940</v>
      </c>
      <c r="B972" s="169">
        <f ca="1">OFFSET(InputPriceData!B$15,CalculationsAndCharts!$A972+$A$11,0,1,1)</f>
        <v>40478</v>
      </c>
      <c r="C972" s="3">
        <f ca="1">OFFSET(InputPriceData!G$15,CalculationsAndCharts!$A972+$A$11,IF($C$7,8,0),1,1)</f>
        <v>1906800</v>
      </c>
      <c r="D972" s="4">
        <f ca="1">OFFSET(InputPriceData!C$15,CalculationsAndCharts!$A972+$A$11,IF($C$7,8,0),1,1)</f>
        <v>47.17</v>
      </c>
      <c r="E972" s="4">
        <f ca="1">OFFSET(InputPriceData!D$15,CalculationsAndCharts!$A972+$A$11,IF($C$7,8,0),1,1)</f>
        <v>47.37</v>
      </c>
      <c r="F972" s="4">
        <f ca="1">OFFSET(InputPriceData!E$15,CalculationsAndCharts!$A972+$A$11,IF($C$7,8,0),1,1)</f>
        <v>46.83</v>
      </c>
      <c r="G972" s="4">
        <f ca="1">OFFSET(InputPriceData!F$15,CalculationsAndCharts!$A972+$A$11,IF($C$7,8,0),1,1)</f>
        <v>47.3</v>
      </c>
      <c r="H972" s="133"/>
      <c r="I972" s="133"/>
      <c r="J972" s="37">
        <f t="shared" ca="1" si="278"/>
        <v>1861</v>
      </c>
      <c r="K972" s="124">
        <f t="shared" ca="1" si="279"/>
        <v>0.15999999999999659</v>
      </c>
      <c r="L972" s="343">
        <f t="shared" ca="1" si="270"/>
        <v>0.36676881736136963</v>
      </c>
      <c r="M972" s="345">
        <f t="shared" ca="1" si="280"/>
        <v>0.57492463858909781</v>
      </c>
      <c r="N972" s="344">
        <f t="shared" ca="1" si="271"/>
        <v>0.63794242365650566</v>
      </c>
      <c r="O972" s="4"/>
      <c r="P972" s="4"/>
      <c r="Q972" s="3"/>
      <c r="S972" s="4"/>
      <c r="T972" s="4" t="b">
        <f t="shared" ca="1" si="272"/>
        <v>0</v>
      </c>
      <c r="U972" t="b">
        <f t="shared" ca="1" si="273"/>
        <v>0</v>
      </c>
      <c r="W972" s="317" t="b">
        <f t="shared" ca="1" si="274"/>
        <v>0</v>
      </c>
      <c r="X972" s="317" t="b">
        <f t="shared" ca="1" si="281"/>
        <v>1</v>
      </c>
      <c r="Y972" s="317" t="b">
        <f t="shared" ca="1" si="275"/>
        <v>0</v>
      </c>
      <c r="Z972" t="b">
        <f t="shared" ca="1" si="276"/>
        <v>0</v>
      </c>
      <c r="AA972" s="37" t="b">
        <f t="shared" ca="1" si="282"/>
        <v>0</v>
      </c>
      <c r="AB972" t="b">
        <f t="shared" ca="1" si="277"/>
        <v>0</v>
      </c>
      <c r="AD972" t="b">
        <f t="shared" ca="1" si="283"/>
        <v>0</v>
      </c>
      <c r="AE972" s="37" t="b">
        <f t="shared" ca="1" si="284"/>
        <v>0</v>
      </c>
      <c r="AF972" t="b">
        <f t="shared" ca="1" si="285"/>
        <v>0</v>
      </c>
      <c r="AG972" s="317" t="b">
        <f t="shared" ca="1" si="286"/>
        <v>0</v>
      </c>
      <c r="AH972" s="317" t="b">
        <f t="shared" ca="1" si="287"/>
        <v>1</v>
      </c>
      <c r="AI972" s="317" t="b">
        <f t="shared" ca="1" si="288"/>
        <v>0</v>
      </c>
    </row>
    <row r="973" spans="1:35" x14ac:dyDescent="0.25">
      <c r="A973">
        <v>941</v>
      </c>
      <c r="B973" s="169">
        <f ca="1">OFFSET(InputPriceData!B$15,CalculationsAndCharts!$A973+$A$11,0,1,1)</f>
        <v>40477</v>
      </c>
      <c r="C973" s="3">
        <f ca="1">OFFSET(InputPriceData!G$15,CalculationsAndCharts!$A973+$A$11,IF($C$7,8,0),1,1)</f>
        <v>3033100</v>
      </c>
      <c r="D973" s="4">
        <f ca="1">OFFSET(InputPriceData!C$15,CalculationsAndCharts!$A973+$A$11,IF($C$7,8,0),1,1)</f>
        <v>47.01</v>
      </c>
      <c r="E973" s="4">
        <f ca="1">OFFSET(InputPriceData!D$15,CalculationsAndCharts!$A973+$A$11,IF($C$7,8,0),1,1)</f>
        <v>47.62</v>
      </c>
      <c r="F973" s="4">
        <f ca="1">OFFSET(InputPriceData!E$15,CalculationsAndCharts!$A973+$A$11,IF($C$7,8,0),1,1)</f>
        <v>46.78</v>
      </c>
      <c r="G973" s="4">
        <f ca="1">OFFSET(InputPriceData!F$15,CalculationsAndCharts!$A973+$A$11,IF($C$7,8,0),1,1)</f>
        <v>47.55</v>
      </c>
      <c r="H973" s="133"/>
      <c r="I973" s="133"/>
      <c r="J973" s="37">
        <f t="shared" ca="1" si="278"/>
        <v>1860</v>
      </c>
      <c r="K973" s="124">
        <f t="shared" ca="1" si="279"/>
        <v>-5.0000000000004263E-2</v>
      </c>
      <c r="L973" s="343">
        <f t="shared" ca="1" si="270"/>
        <v>0.44366096923918158</v>
      </c>
      <c r="M973" s="345">
        <f t="shared" ca="1" si="280"/>
        <v>0.58014595215852449</v>
      </c>
      <c r="N973" s="344">
        <f t="shared" ca="1" si="271"/>
        <v>0.7647402650806594</v>
      </c>
      <c r="O973" s="4"/>
      <c r="P973" s="4"/>
      <c r="Q973" s="3"/>
      <c r="S973" s="4"/>
      <c r="T973" s="4" t="b">
        <f t="shared" ca="1" si="272"/>
        <v>0</v>
      </c>
      <c r="U973" t="b">
        <f t="shared" ca="1" si="273"/>
        <v>0</v>
      </c>
      <c r="W973" s="317" t="b">
        <f t="shared" ca="1" si="274"/>
        <v>0</v>
      </c>
      <c r="X973" s="317" t="b">
        <f t="shared" ca="1" si="281"/>
        <v>1</v>
      </c>
      <c r="Y973" s="317" t="b">
        <f t="shared" ca="1" si="275"/>
        <v>0</v>
      </c>
      <c r="Z973" t="b">
        <f t="shared" ca="1" si="276"/>
        <v>0</v>
      </c>
      <c r="AA973" s="37" t="b">
        <f t="shared" ca="1" si="282"/>
        <v>0</v>
      </c>
      <c r="AB973" t="b">
        <f t="shared" ca="1" si="277"/>
        <v>0</v>
      </c>
      <c r="AD973" t="b">
        <f t="shared" ca="1" si="283"/>
        <v>0</v>
      </c>
      <c r="AE973" s="37" t="b">
        <f t="shared" ca="1" si="284"/>
        <v>0</v>
      </c>
      <c r="AF973" t="b">
        <f t="shared" ca="1" si="285"/>
        <v>0</v>
      </c>
      <c r="AG973" s="317" t="b">
        <f t="shared" ca="1" si="286"/>
        <v>0</v>
      </c>
      <c r="AH973" s="317" t="b">
        <f t="shared" ca="1" si="287"/>
        <v>1</v>
      </c>
      <c r="AI973" s="317" t="b">
        <f t="shared" ca="1" si="288"/>
        <v>0</v>
      </c>
    </row>
    <row r="974" spans="1:35" x14ac:dyDescent="0.25">
      <c r="A974">
        <v>942</v>
      </c>
      <c r="B974" s="169">
        <f ca="1">OFFSET(InputPriceData!B$15,CalculationsAndCharts!$A974+$A$11,0,1,1)</f>
        <v>40476</v>
      </c>
      <c r="C974" s="3">
        <f ca="1">OFFSET(InputPriceData!G$15,CalculationsAndCharts!$A974+$A$11,IF($C$7,8,0),1,1)</f>
        <v>2216600</v>
      </c>
      <c r="D974" s="4">
        <f ca="1">OFFSET(InputPriceData!C$15,CalculationsAndCharts!$A974+$A$11,IF($C$7,8,0),1,1)</f>
        <v>47.94</v>
      </c>
      <c r="E974" s="4">
        <f ca="1">OFFSET(InputPriceData!D$15,CalculationsAndCharts!$A974+$A$11,IF($C$7,8,0),1,1)</f>
        <v>47.94</v>
      </c>
      <c r="F974" s="4">
        <f ca="1">OFFSET(InputPriceData!E$15,CalculationsAndCharts!$A974+$A$11,IF($C$7,8,0),1,1)</f>
        <v>47.09</v>
      </c>
      <c r="G974" s="4">
        <f ca="1">OFFSET(InputPriceData!F$15,CalculationsAndCharts!$A974+$A$11,IF($C$7,8,0),1,1)</f>
        <v>47.14</v>
      </c>
      <c r="H974" s="133"/>
      <c r="I974" s="133"/>
      <c r="J974" s="37">
        <f t="shared" ca="1" si="278"/>
        <v>1859</v>
      </c>
      <c r="K974" s="124">
        <f t="shared" ca="1" si="279"/>
        <v>-0.68999999999999773</v>
      </c>
      <c r="L974" s="343">
        <f t="shared" ca="1" si="270"/>
        <v>0.51567153221527873</v>
      </c>
      <c r="M974" s="345">
        <f t="shared" ca="1" si="280"/>
        <v>0.58541468431738097</v>
      </c>
      <c r="N974" s="344">
        <f t="shared" ca="1" si="271"/>
        <v>0.88086538658758484</v>
      </c>
      <c r="O974" s="4"/>
      <c r="P974" s="4"/>
      <c r="Q974" s="3"/>
      <c r="S974" s="4"/>
      <c r="T974" s="4" t="b">
        <f t="shared" ca="1" si="272"/>
        <v>0</v>
      </c>
      <c r="U974" t="b">
        <f t="shared" ca="1" si="273"/>
        <v>0</v>
      </c>
      <c r="W974" s="317" t="b">
        <f t="shared" ca="1" si="274"/>
        <v>0</v>
      </c>
      <c r="X974" s="317" t="b">
        <f t="shared" ca="1" si="281"/>
        <v>1</v>
      </c>
      <c r="Y974" s="317" t="b">
        <f t="shared" ca="1" si="275"/>
        <v>0</v>
      </c>
      <c r="Z974" t="b">
        <f t="shared" ca="1" si="276"/>
        <v>0</v>
      </c>
      <c r="AA974" s="37" t="b">
        <f t="shared" ca="1" si="282"/>
        <v>0</v>
      </c>
      <c r="AB974" t="b">
        <f t="shared" ca="1" si="277"/>
        <v>0</v>
      </c>
      <c r="AD974" t="b">
        <f t="shared" ca="1" si="283"/>
        <v>0</v>
      </c>
      <c r="AE974" s="37" t="b">
        <f t="shared" ca="1" si="284"/>
        <v>0</v>
      </c>
      <c r="AF974" t="b">
        <f t="shared" ca="1" si="285"/>
        <v>0</v>
      </c>
      <c r="AG974" s="317" t="b">
        <f t="shared" ca="1" si="286"/>
        <v>0</v>
      </c>
      <c r="AH974" s="317" t="b">
        <f t="shared" ca="1" si="287"/>
        <v>1</v>
      </c>
      <c r="AI974" s="317" t="b">
        <f t="shared" ca="1" si="288"/>
        <v>0</v>
      </c>
    </row>
    <row r="975" spans="1:35" x14ac:dyDescent="0.25">
      <c r="A975">
        <v>943</v>
      </c>
      <c r="B975" s="169">
        <f ca="1">OFFSET(InputPriceData!B$15,CalculationsAndCharts!$A975+$A$11,0,1,1)</f>
        <v>40473</v>
      </c>
      <c r="C975" s="3">
        <f ca="1">OFFSET(InputPriceData!G$15,CalculationsAndCharts!$A975+$A$11,IF($C$7,8,0),1,1)</f>
        <v>1612600</v>
      </c>
      <c r="D975" s="4">
        <f ca="1">OFFSET(InputPriceData!C$15,CalculationsAndCharts!$A975+$A$11,IF($C$7,8,0),1,1)</f>
        <v>47.83</v>
      </c>
      <c r="E975" s="4">
        <f ca="1">OFFSET(InputPriceData!D$15,CalculationsAndCharts!$A975+$A$11,IF($C$7,8,0),1,1)</f>
        <v>47.83</v>
      </c>
      <c r="F975" s="4">
        <f ca="1">OFFSET(InputPriceData!E$15,CalculationsAndCharts!$A975+$A$11,IF($C$7,8,0),1,1)</f>
        <v>47.33</v>
      </c>
      <c r="G975" s="4">
        <f ca="1">OFFSET(InputPriceData!F$15,CalculationsAndCharts!$A975+$A$11,IF($C$7,8,0),1,1)</f>
        <v>47.6</v>
      </c>
      <c r="H975" s="133"/>
      <c r="I975" s="133"/>
      <c r="J975" s="37">
        <f t="shared" ca="1" si="278"/>
        <v>1858</v>
      </c>
      <c r="K975" s="124">
        <f t="shared" ca="1" si="279"/>
        <v>0.35999999999999943</v>
      </c>
      <c r="L975" s="343">
        <f t="shared" ca="1" si="270"/>
        <v>0.51883558823227593</v>
      </c>
      <c r="M975" s="345">
        <f t="shared" ca="1" si="280"/>
        <v>0.59073126570875978</v>
      </c>
      <c r="N975" s="344">
        <f t="shared" ca="1" si="271"/>
        <v>0.87829376630298495</v>
      </c>
      <c r="O975" s="4"/>
      <c r="P975" s="4"/>
      <c r="Q975" s="3"/>
      <c r="S975" s="4"/>
      <c r="T975" s="4" t="b">
        <f t="shared" ca="1" si="272"/>
        <v>0</v>
      </c>
      <c r="U975" t="b">
        <f t="shared" ca="1" si="273"/>
        <v>0</v>
      </c>
      <c r="W975" s="317" t="b">
        <f t="shared" ca="1" si="274"/>
        <v>0</v>
      </c>
      <c r="X975" s="317" t="b">
        <f t="shared" ca="1" si="281"/>
        <v>1</v>
      </c>
      <c r="Y975" s="317" t="b">
        <f t="shared" ca="1" si="275"/>
        <v>0</v>
      </c>
      <c r="Z975" t="b">
        <f t="shared" ca="1" si="276"/>
        <v>0</v>
      </c>
      <c r="AA975" s="37" t="b">
        <f t="shared" ca="1" si="282"/>
        <v>0</v>
      </c>
      <c r="AB975" t="b">
        <f t="shared" ca="1" si="277"/>
        <v>0</v>
      </c>
      <c r="AD975" t="b">
        <f t="shared" ca="1" si="283"/>
        <v>0</v>
      </c>
      <c r="AE975" s="37" t="b">
        <f t="shared" ca="1" si="284"/>
        <v>0</v>
      </c>
      <c r="AF975" t="b">
        <f t="shared" ca="1" si="285"/>
        <v>0</v>
      </c>
      <c r="AG975" s="317" t="b">
        <f t="shared" ca="1" si="286"/>
        <v>0</v>
      </c>
      <c r="AH975" s="317" t="b">
        <f t="shared" ca="1" si="287"/>
        <v>1</v>
      </c>
      <c r="AI975" s="317" t="b">
        <f t="shared" ca="1" si="288"/>
        <v>0</v>
      </c>
    </row>
    <row r="976" spans="1:35" x14ac:dyDescent="0.25">
      <c r="A976">
        <v>944</v>
      </c>
      <c r="B976" s="169">
        <f ca="1">OFFSET(InputPriceData!B$15,CalculationsAndCharts!$A976+$A$11,0,1,1)</f>
        <v>40472</v>
      </c>
      <c r="C976" s="3">
        <f ca="1">OFFSET(InputPriceData!G$15,CalculationsAndCharts!$A976+$A$11,IF($C$7,8,0),1,1)</f>
        <v>3284500</v>
      </c>
      <c r="D976" s="4">
        <f ca="1">OFFSET(InputPriceData!C$15,CalculationsAndCharts!$A976+$A$11,IF($C$7,8,0),1,1)</f>
        <v>47.39</v>
      </c>
      <c r="E976" s="4">
        <f ca="1">OFFSET(InputPriceData!D$15,CalculationsAndCharts!$A976+$A$11,IF($C$7,8,0),1,1)</f>
        <v>47.89</v>
      </c>
      <c r="F976" s="4">
        <f ca="1">OFFSET(InputPriceData!E$15,CalculationsAndCharts!$A976+$A$11,IF($C$7,8,0),1,1)</f>
        <v>47.23</v>
      </c>
      <c r="G976" s="4">
        <f ca="1">OFFSET(InputPriceData!F$15,CalculationsAndCharts!$A976+$A$11,IF($C$7,8,0),1,1)</f>
        <v>47.83</v>
      </c>
      <c r="H976" s="133"/>
      <c r="I976" s="133"/>
      <c r="J976" s="37">
        <f t="shared" ca="1" si="278"/>
        <v>1857</v>
      </c>
      <c r="K976" s="124">
        <f t="shared" ca="1" si="279"/>
        <v>1.2899999999999991</v>
      </c>
      <c r="L976" s="343">
        <f t="shared" ca="1" si="270"/>
        <v>0.43951645640273562</v>
      </c>
      <c r="M976" s="345">
        <f t="shared" ca="1" si="280"/>
        <v>0.59609613088674041</v>
      </c>
      <c r="N976" s="344">
        <f t="shared" ca="1" si="271"/>
        <v>0.73732479314858146</v>
      </c>
      <c r="O976" s="4"/>
      <c r="P976" s="4"/>
      <c r="Q976" s="3"/>
      <c r="S976" s="4"/>
      <c r="T976" s="4" t="b">
        <f t="shared" ca="1" si="272"/>
        <v>0</v>
      </c>
      <c r="U976" t="b">
        <f t="shared" ca="1" si="273"/>
        <v>0</v>
      </c>
      <c r="W976" s="317" t="b">
        <f t="shared" ca="1" si="274"/>
        <v>0</v>
      </c>
      <c r="X976" s="317" t="b">
        <f t="shared" ca="1" si="281"/>
        <v>1</v>
      </c>
      <c r="Y976" s="317" t="b">
        <f t="shared" ca="1" si="275"/>
        <v>0</v>
      </c>
      <c r="Z976" t="b">
        <f t="shared" ca="1" si="276"/>
        <v>0</v>
      </c>
      <c r="AA976" s="37" t="b">
        <f t="shared" ca="1" si="282"/>
        <v>0</v>
      </c>
      <c r="AB976" t="b">
        <f t="shared" ca="1" si="277"/>
        <v>0</v>
      </c>
      <c r="AD976" t="b">
        <f t="shared" ca="1" si="283"/>
        <v>0</v>
      </c>
      <c r="AE976" s="37" t="b">
        <f t="shared" ca="1" si="284"/>
        <v>0</v>
      </c>
      <c r="AF976" t="b">
        <f t="shared" ca="1" si="285"/>
        <v>0</v>
      </c>
      <c r="AG976" s="317" t="b">
        <f t="shared" ca="1" si="286"/>
        <v>0</v>
      </c>
      <c r="AH976" s="317" t="b">
        <f t="shared" ca="1" si="287"/>
        <v>1</v>
      </c>
      <c r="AI976" s="317" t="b">
        <f t="shared" ca="1" si="288"/>
        <v>0</v>
      </c>
    </row>
    <row r="977" spans="1:35" x14ac:dyDescent="0.25">
      <c r="A977">
        <v>945</v>
      </c>
      <c r="B977" s="169">
        <f ca="1">OFFSET(InputPriceData!B$15,CalculationsAndCharts!$A977+$A$11,0,1,1)</f>
        <v>40471</v>
      </c>
      <c r="C977" s="3">
        <f ca="1">OFFSET(InputPriceData!G$15,CalculationsAndCharts!$A977+$A$11,IF($C$7,8,0),1,1)</f>
        <v>2890400</v>
      </c>
      <c r="D977" s="4">
        <f ca="1">OFFSET(InputPriceData!C$15,CalculationsAndCharts!$A977+$A$11,IF($C$7,8,0),1,1)</f>
        <v>46.73</v>
      </c>
      <c r="E977" s="4">
        <f ca="1">OFFSET(InputPriceData!D$15,CalculationsAndCharts!$A977+$A$11,IF($C$7,8,0),1,1)</f>
        <v>47.43</v>
      </c>
      <c r="F977" s="4">
        <f ca="1">OFFSET(InputPriceData!E$15,CalculationsAndCharts!$A977+$A$11,IF($C$7,8,0),1,1)</f>
        <v>46.68</v>
      </c>
      <c r="G977" s="4">
        <f ca="1">OFFSET(InputPriceData!F$15,CalculationsAndCharts!$A977+$A$11,IF($C$7,8,0),1,1)</f>
        <v>47.24</v>
      </c>
      <c r="H977" s="133"/>
      <c r="I977" s="133"/>
      <c r="J977" s="37">
        <f t="shared" ca="1" si="278"/>
        <v>1856</v>
      </c>
      <c r="K977" s="124">
        <f t="shared" ca="1" si="279"/>
        <v>-8.9999999999996305E-2</v>
      </c>
      <c r="L977" s="343">
        <f t="shared" ca="1" si="270"/>
        <v>0.36333008635834491</v>
      </c>
      <c r="M977" s="345">
        <f t="shared" ca="1" si="280"/>
        <v>0.60150971835190759</v>
      </c>
      <c r="N977" s="344">
        <f t="shared" ca="1" si="271"/>
        <v>0.60403028458765828</v>
      </c>
      <c r="O977" s="4"/>
      <c r="P977" s="4"/>
      <c r="Q977" s="3"/>
      <c r="S977" s="4"/>
      <c r="T977" s="4" t="b">
        <f t="shared" ca="1" si="272"/>
        <v>0</v>
      </c>
      <c r="U977" t="b">
        <f t="shared" ca="1" si="273"/>
        <v>0</v>
      </c>
      <c r="W977" s="317" t="b">
        <f t="shared" ca="1" si="274"/>
        <v>0</v>
      </c>
      <c r="X977" s="317" t="b">
        <f t="shared" ca="1" si="281"/>
        <v>1</v>
      </c>
      <c r="Y977" s="317" t="b">
        <f t="shared" ca="1" si="275"/>
        <v>0</v>
      </c>
      <c r="Z977" t="b">
        <f t="shared" ca="1" si="276"/>
        <v>0</v>
      </c>
      <c r="AA977" s="37" t="b">
        <f t="shared" ca="1" si="282"/>
        <v>0</v>
      </c>
      <c r="AB977" t="b">
        <f t="shared" ca="1" si="277"/>
        <v>0</v>
      </c>
      <c r="AD977" t="b">
        <f t="shared" ca="1" si="283"/>
        <v>0</v>
      </c>
      <c r="AE977" s="37" t="b">
        <f t="shared" ca="1" si="284"/>
        <v>0</v>
      </c>
      <c r="AF977" t="b">
        <f t="shared" ca="1" si="285"/>
        <v>0</v>
      </c>
      <c r="AG977" s="317" t="b">
        <f t="shared" ca="1" si="286"/>
        <v>0</v>
      </c>
      <c r="AH977" s="317" t="b">
        <f t="shared" ca="1" si="287"/>
        <v>1</v>
      </c>
      <c r="AI977" s="317" t="b">
        <f t="shared" ca="1" si="288"/>
        <v>0</v>
      </c>
    </row>
    <row r="978" spans="1:35" x14ac:dyDescent="0.25">
      <c r="A978">
        <v>946</v>
      </c>
      <c r="B978" s="169">
        <f ca="1">OFFSET(InputPriceData!B$15,CalculationsAndCharts!$A978+$A$11,0,1,1)</f>
        <v>40470</v>
      </c>
      <c r="C978" s="3">
        <f ca="1">OFFSET(InputPriceData!G$15,CalculationsAndCharts!$A978+$A$11,IF($C$7,8,0),1,1)</f>
        <v>4130200</v>
      </c>
      <c r="D978" s="4">
        <f ca="1">OFFSET(InputPriceData!C$15,CalculationsAndCharts!$A978+$A$11,IF($C$7,8,0),1,1)</f>
        <v>46.95</v>
      </c>
      <c r="E978" s="4">
        <f ca="1">OFFSET(InputPriceData!D$15,CalculationsAndCharts!$A978+$A$11,IF($C$7,8,0),1,1)</f>
        <v>46.95</v>
      </c>
      <c r="F978" s="4">
        <f ca="1">OFFSET(InputPriceData!E$15,CalculationsAndCharts!$A978+$A$11,IF($C$7,8,0),1,1)</f>
        <v>46.17</v>
      </c>
      <c r="G978" s="4">
        <f ca="1">OFFSET(InputPriceData!F$15,CalculationsAndCharts!$A978+$A$11,IF($C$7,8,0),1,1)</f>
        <v>46.54</v>
      </c>
      <c r="H978" s="133"/>
      <c r="I978" s="133"/>
      <c r="J978" s="37">
        <f t="shared" ca="1" si="278"/>
        <v>1855</v>
      </c>
      <c r="K978" s="124">
        <f t="shared" ca="1" si="279"/>
        <v>0.82999999999999829</v>
      </c>
      <c r="L978" s="343">
        <f t="shared" ca="1" si="270"/>
        <v>0.27369379517335424</v>
      </c>
      <c r="M978" s="345">
        <f t="shared" ca="1" si="280"/>
        <v>0.60697247058719228</v>
      </c>
      <c r="N978" s="344">
        <f t="shared" ca="1" si="271"/>
        <v>0.45091632394559783</v>
      </c>
      <c r="O978" s="4"/>
      <c r="P978" s="4"/>
      <c r="Q978" s="3"/>
      <c r="S978" s="4"/>
      <c r="T978" s="4" t="b">
        <f t="shared" ca="1" si="272"/>
        <v>0</v>
      </c>
      <c r="U978" t="b">
        <f t="shared" ca="1" si="273"/>
        <v>0</v>
      </c>
      <c r="W978" s="317" t="b">
        <f t="shared" ca="1" si="274"/>
        <v>0</v>
      </c>
      <c r="X978" s="317" t="b">
        <f t="shared" ca="1" si="281"/>
        <v>1</v>
      </c>
      <c r="Y978" s="317" t="b">
        <f t="shared" ca="1" si="275"/>
        <v>0</v>
      </c>
      <c r="Z978" t="b">
        <f t="shared" ca="1" si="276"/>
        <v>0</v>
      </c>
      <c r="AA978" s="37" t="b">
        <f t="shared" ca="1" si="282"/>
        <v>0</v>
      </c>
      <c r="AB978" t="b">
        <f t="shared" ca="1" si="277"/>
        <v>0</v>
      </c>
      <c r="AD978" t="b">
        <f t="shared" ca="1" si="283"/>
        <v>0</v>
      </c>
      <c r="AE978" s="37" t="b">
        <f t="shared" ca="1" si="284"/>
        <v>0</v>
      </c>
      <c r="AF978" t="b">
        <f t="shared" ca="1" si="285"/>
        <v>0</v>
      </c>
      <c r="AG978" s="317" t="b">
        <f t="shared" ca="1" si="286"/>
        <v>0</v>
      </c>
      <c r="AH978" s="317" t="b">
        <f t="shared" ca="1" si="287"/>
        <v>1</v>
      </c>
      <c r="AI978" s="317" t="b">
        <f t="shared" ca="1" si="288"/>
        <v>0</v>
      </c>
    </row>
    <row r="979" spans="1:35" x14ac:dyDescent="0.25">
      <c r="A979">
        <v>947</v>
      </c>
      <c r="B979" s="169">
        <f ca="1">OFFSET(InputPriceData!B$15,CalculationsAndCharts!$A979+$A$11,0,1,1)</f>
        <v>40469</v>
      </c>
      <c r="C979" s="3">
        <f ca="1">OFFSET(InputPriceData!G$15,CalculationsAndCharts!$A979+$A$11,IF($C$7,8,0),1,1)</f>
        <v>4412800</v>
      </c>
      <c r="D979" s="4">
        <f ca="1">OFFSET(InputPriceData!C$15,CalculationsAndCharts!$A979+$A$11,IF($C$7,8,0),1,1)</f>
        <v>45.66</v>
      </c>
      <c r="E979" s="4">
        <f ca="1">OFFSET(InputPriceData!D$15,CalculationsAndCharts!$A979+$A$11,IF($C$7,8,0),1,1)</f>
        <v>47.42</v>
      </c>
      <c r="F979" s="4">
        <f ca="1">OFFSET(InputPriceData!E$15,CalculationsAndCharts!$A979+$A$11,IF($C$7,8,0),1,1)</f>
        <v>45.66</v>
      </c>
      <c r="G979" s="4">
        <f ca="1">OFFSET(InputPriceData!F$15,CalculationsAndCharts!$A979+$A$11,IF($C$7,8,0),1,1)</f>
        <v>47.33</v>
      </c>
      <c r="H979" s="133"/>
      <c r="I979" s="133"/>
      <c r="J979" s="37">
        <f t="shared" ca="1" si="278"/>
        <v>1854</v>
      </c>
      <c r="K979" s="124">
        <f t="shared" ca="1" si="279"/>
        <v>1.8099999999999952</v>
      </c>
      <c r="L979" s="343">
        <f t="shared" ca="1" si="270"/>
        <v>0.14579170607373965</v>
      </c>
      <c r="M979" s="345">
        <f t="shared" ca="1" si="280"/>
        <v>0.61248483409403864</v>
      </c>
      <c r="N979" s="344">
        <f t="shared" ca="1" si="271"/>
        <v>0.23803316908146549</v>
      </c>
      <c r="O979" s="4"/>
      <c r="P979" s="4"/>
      <c r="Q979" s="3"/>
      <c r="S979" s="4"/>
      <c r="T979" s="4" t="b">
        <f t="shared" ca="1" si="272"/>
        <v>0</v>
      </c>
      <c r="U979" t="b">
        <f t="shared" ca="1" si="273"/>
        <v>0</v>
      </c>
      <c r="W979" s="317" t="b">
        <f t="shared" ca="1" si="274"/>
        <v>0</v>
      </c>
      <c r="X979" s="317" t="b">
        <f t="shared" ca="1" si="281"/>
        <v>1</v>
      </c>
      <c r="Y979" s="317" t="b">
        <f t="shared" ca="1" si="275"/>
        <v>0</v>
      </c>
      <c r="Z979" t="b">
        <f t="shared" ca="1" si="276"/>
        <v>0</v>
      </c>
      <c r="AA979" s="37" t="b">
        <f t="shared" ca="1" si="282"/>
        <v>0</v>
      </c>
      <c r="AB979" t="b">
        <f t="shared" ca="1" si="277"/>
        <v>0</v>
      </c>
      <c r="AD979" t="b">
        <f t="shared" ca="1" si="283"/>
        <v>0</v>
      </c>
      <c r="AE979" s="37" t="b">
        <f t="shared" ca="1" si="284"/>
        <v>0</v>
      </c>
      <c r="AF979" t="b">
        <f t="shared" ca="1" si="285"/>
        <v>0</v>
      </c>
      <c r="AG979" s="317" t="b">
        <f t="shared" ca="1" si="286"/>
        <v>0</v>
      </c>
      <c r="AH979" s="317" t="b">
        <f t="shared" ca="1" si="287"/>
        <v>1</v>
      </c>
      <c r="AI979" s="317" t="b">
        <f t="shared" ca="1" si="288"/>
        <v>0</v>
      </c>
    </row>
    <row r="980" spans="1:35" x14ac:dyDescent="0.25">
      <c r="A980">
        <v>948</v>
      </c>
      <c r="B980" s="169">
        <f ca="1">OFFSET(InputPriceData!B$15,CalculationsAndCharts!$A980+$A$11,0,1,1)</f>
        <v>40466</v>
      </c>
      <c r="C980" s="3">
        <f ca="1">OFFSET(InputPriceData!G$15,CalculationsAndCharts!$A980+$A$11,IF($C$7,8,0),1,1)</f>
        <v>4921800</v>
      </c>
      <c r="D980" s="4">
        <f ca="1">OFFSET(InputPriceData!C$15,CalculationsAndCharts!$A980+$A$11,IF($C$7,8,0),1,1)</f>
        <v>45.79</v>
      </c>
      <c r="E980" s="4">
        <f ca="1">OFFSET(InputPriceData!D$15,CalculationsAndCharts!$A980+$A$11,IF($C$7,8,0),1,1)</f>
        <v>45.89</v>
      </c>
      <c r="F980" s="4">
        <f ca="1">OFFSET(InputPriceData!E$15,CalculationsAndCharts!$A980+$A$11,IF($C$7,8,0),1,1)</f>
        <v>45.22</v>
      </c>
      <c r="G980" s="4">
        <f ca="1">OFFSET(InputPriceData!F$15,CalculationsAndCharts!$A980+$A$11,IF($C$7,8,0),1,1)</f>
        <v>45.71</v>
      </c>
      <c r="H980" s="133"/>
      <c r="I980" s="133"/>
      <c r="J980" s="37">
        <f t="shared" ca="1" si="278"/>
        <v>1853</v>
      </c>
      <c r="K980" s="124">
        <f t="shared" ca="1" si="279"/>
        <v>-0.17000000000000171</v>
      </c>
      <c r="L980" s="343">
        <f t="shared" ca="1" si="270"/>
        <v>9.1026912844411417E-2</v>
      </c>
      <c r="M980" s="345">
        <f t="shared" ca="1" si="280"/>
        <v>0.61804725942889871</v>
      </c>
      <c r="N980" s="344">
        <f t="shared" ca="1" si="271"/>
        <v>0.14728147638503253</v>
      </c>
      <c r="O980" s="4"/>
      <c r="P980" s="4"/>
      <c r="Q980" s="3"/>
      <c r="S980" s="4"/>
      <c r="T980" s="4" t="b">
        <f t="shared" ca="1" si="272"/>
        <v>0</v>
      </c>
      <c r="U980" t="b">
        <f t="shared" ca="1" si="273"/>
        <v>0</v>
      </c>
      <c r="W980" s="317" t="b">
        <f t="shared" ca="1" si="274"/>
        <v>0</v>
      </c>
      <c r="X980" s="317" t="b">
        <f t="shared" ca="1" si="281"/>
        <v>1</v>
      </c>
      <c r="Y980" s="317" t="b">
        <f t="shared" ca="1" si="275"/>
        <v>0</v>
      </c>
      <c r="Z980" t="b">
        <f t="shared" ca="1" si="276"/>
        <v>0</v>
      </c>
      <c r="AA980" s="37" t="b">
        <f t="shared" ca="1" si="282"/>
        <v>0</v>
      </c>
      <c r="AB980" t="b">
        <f t="shared" ca="1" si="277"/>
        <v>0</v>
      </c>
      <c r="AD980" t="b">
        <f t="shared" ca="1" si="283"/>
        <v>0</v>
      </c>
      <c r="AE980" s="37" t="b">
        <f t="shared" ca="1" si="284"/>
        <v>0</v>
      </c>
      <c r="AF980" t="b">
        <f t="shared" ca="1" si="285"/>
        <v>0</v>
      </c>
      <c r="AG980" s="317" t="b">
        <f t="shared" ca="1" si="286"/>
        <v>0</v>
      </c>
      <c r="AH980" s="317" t="b">
        <f t="shared" ca="1" si="287"/>
        <v>1</v>
      </c>
      <c r="AI980" s="317" t="b">
        <f t="shared" ca="1" si="288"/>
        <v>0</v>
      </c>
    </row>
    <row r="981" spans="1:35" x14ac:dyDescent="0.25">
      <c r="A981">
        <v>949</v>
      </c>
      <c r="B981" s="169">
        <f ca="1">OFFSET(InputPriceData!B$15,CalculationsAndCharts!$A981+$A$11,0,1,1)</f>
        <v>40465</v>
      </c>
      <c r="C981" s="3">
        <f ca="1">OFFSET(InputPriceData!G$15,CalculationsAndCharts!$A981+$A$11,IF($C$7,8,0),1,1)</f>
        <v>2109200</v>
      </c>
      <c r="D981" s="4">
        <f ca="1">OFFSET(InputPriceData!C$15,CalculationsAndCharts!$A981+$A$11,IF($C$7,8,0),1,1)</f>
        <v>45.89</v>
      </c>
      <c r="E981" s="4">
        <f ca="1">OFFSET(InputPriceData!D$15,CalculationsAndCharts!$A981+$A$11,IF($C$7,8,0),1,1)</f>
        <v>46</v>
      </c>
      <c r="F981" s="4">
        <f ca="1">OFFSET(InputPriceData!E$15,CalculationsAndCharts!$A981+$A$11,IF($C$7,8,0),1,1)</f>
        <v>45.08</v>
      </c>
      <c r="G981" s="4">
        <f ca="1">OFFSET(InputPriceData!F$15,CalculationsAndCharts!$A981+$A$11,IF($C$7,8,0),1,1)</f>
        <v>45.52</v>
      </c>
      <c r="H981" s="133"/>
      <c r="I981" s="133"/>
      <c r="J981" s="37">
        <f t="shared" ca="1" si="278"/>
        <v>1852</v>
      </c>
      <c r="K981" s="124">
        <f t="shared" ca="1" si="279"/>
        <v>-0.10999999999999943</v>
      </c>
      <c r="L981" s="343">
        <f t="shared" ca="1" si="270"/>
        <v>9.5447535135395375E-2</v>
      </c>
      <c r="M981" s="345">
        <f t="shared" ca="1" si="280"/>
        <v>0.62366020124005928</v>
      </c>
      <c r="N981" s="344">
        <f t="shared" ca="1" si="271"/>
        <v>0.15304413356121102</v>
      </c>
      <c r="O981" s="4"/>
      <c r="P981" s="4"/>
      <c r="Q981" s="3"/>
      <c r="S981" s="4"/>
      <c r="T981" s="4" t="b">
        <f t="shared" ca="1" si="272"/>
        <v>0</v>
      </c>
      <c r="U981" t="b">
        <f t="shared" ca="1" si="273"/>
        <v>0</v>
      </c>
      <c r="W981" s="317" t="b">
        <f t="shared" ca="1" si="274"/>
        <v>0</v>
      </c>
      <c r="X981" s="317" t="b">
        <f t="shared" ca="1" si="281"/>
        <v>1</v>
      </c>
      <c r="Y981" s="317" t="b">
        <f t="shared" ca="1" si="275"/>
        <v>0</v>
      </c>
      <c r="Z981" t="b">
        <f t="shared" ca="1" si="276"/>
        <v>0</v>
      </c>
      <c r="AA981" s="37" t="b">
        <f t="shared" ca="1" si="282"/>
        <v>0</v>
      </c>
      <c r="AB981" t="b">
        <f t="shared" ca="1" si="277"/>
        <v>0</v>
      </c>
      <c r="AD981" t="b">
        <f t="shared" ca="1" si="283"/>
        <v>0</v>
      </c>
      <c r="AE981" s="37" t="b">
        <f t="shared" ca="1" si="284"/>
        <v>0</v>
      </c>
      <c r="AF981" t="b">
        <f t="shared" ca="1" si="285"/>
        <v>0</v>
      </c>
      <c r="AG981" s="317" t="b">
        <f t="shared" ca="1" si="286"/>
        <v>0</v>
      </c>
      <c r="AH981" s="317" t="b">
        <f t="shared" ca="1" si="287"/>
        <v>1</v>
      </c>
      <c r="AI981" s="317" t="b">
        <f t="shared" ca="1" si="288"/>
        <v>0</v>
      </c>
    </row>
    <row r="982" spans="1:35" x14ac:dyDescent="0.25">
      <c r="A982">
        <v>950</v>
      </c>
      <c r="B982" s="169">
        <f ca="1">OFFSET(InputPriceData!B$15,CalculationsAndCharts!$A982+$A$11,0,1,1)</f>
        <v>40464</v>
      </c>
      <c r="C982" s="3">
        <f ca="1">OFFSET(InputPriceData!G$15,CalculationsAndCharts!$A982+$A$11,IF($C$7,8,0),1,1)</f>
        <v>2359900</v>
      </c>
      <c r="D982" s="4">
        <f ca="1">OFFSET(InputPriceData!C$15,CalculationsAndCharts!$A982+$A$11,IF($C$7,8,0),1,1)</f>
        <v>45.79</v>
      </c>
      <c r="E982" s="4">
        <f ca="1">OFFSET(InputPriceData!D$15,CalculationsAndCharts!$A982+$A$11,IF($C$7,8,0),1,1)</f>
        <v>46.04</v>
      </c>
      <c r="F982" s="4">
        <f ca="1">OFFSET(InputPriceData!E$15,CalculationsAndCharts!$A982+$A$11,IF($C$7,8,0),1,1)</f>
        <v>45.61</v>
      </c>
      <c r="G982" s="4">
        <f ca="1">OFFSET(InputPriceData!F$15,CalculationsAndCharts!$A982+$A$11,IF($C$7,8,0),1,1)</f>
        <v>45.88</v>
      </c>
      <c r="H982" s="133"/>
      <c r="I982" s="133"/>
      <c r="J982" s="37">
        <f t="shared" ca="1" si="278"/>
        <v>1851</v>
      </c>
      <c r="K982" s="124">
        <f t="shared" ca="1" si="279"/>
        <v>0.38000000000000256</v>
      </c>
      <c r="L982" s="343">
        <f t="shared" ca="1" si="270"/>
        <v>7.3331910641955475E-2</v>
      </c>
      <c r="M982" s="345">
        <f t="shared" ca="1" si="280"/>
        <v>0.6293241183048025</v>
      </c>
      <c r="N982" s="344">
        <f t="shared" ca="1" si="271"/>
        <v>0.1165248693145404</v>
      </c>
      <c r="O982" s="4"/>
      <c r="P982" s="4"/>
      <c r="Q982" s="3"/>
      <c r="S982" s="4"/>
      <c r="T982" s="4" t="b">
        <f t="shared" ca="1" si="272"/>
        <v>0</v>
      </c>
      <c r="U982" t="b">
        <f t="shared" ca="1" si="273"/>
        <v>0</v>
      </c>
      <c r="W982" s="317" t="b">
        <f t="shared" ca="1" si="274"/>
        <v>0</v>
      </c>
      <c r="X982" s="317" t="b">
        <f t="shared" ca="1" si="281"/>
        <v>1</v>
      </c>
      <c r="Y982" s="317" t="b">
        <f t="shared" ca="1" si="275"/>
        <v>0</v>
      </c>
      <c r="Z982" t="b">
        <f t="shared" ca="1" si="276"/>
        <v>0</v>
      </c>
      <c r="AA982" s="37" t="b">
        <f t="shared" ca="1" si="282"/>
        <v>0</v>
      </c>
      <c r="AB982" t="b">
        <f t="shared" ca="1" si="277"/>
        <v>0</v>
      </c>
      <c r="AD982" t="b">
        <f t="shared" ca="1" si="283"/>
        <v>0</v>
      </c>
      <c r="AE982" s="37" t="b">
        <f t="shared" ca="1" si="284"/>
        <v>0</v>
      </c>
      <c r="AF982" t="b">
        <f t="shared" ca="1" si="285"/>
        <v>0</v>
      </c>
      <c r="AG982" s="317" t="b">
        <f t="shared" ca="1" si="286"/>
        <v>0</v>
      </c>
      <c r="AH982" s="317" t="b">
        <f t="shared" ca="1" si="287"/>
        <v>1</v>
      </c>
      <c r="AI982" s="317" t="b">
        <f t="shared" ca="1" si="288"/>
        <v>0</v>
      </c>
    </row>
    <row r="983" spans="1:35" x14ac:dyDescent="0.25">
      <c r="A983">
        <v>951</v>
      </c>
      <c r="B983" s="169">
        <f ca="1">OFFSET(InputPriceData!B$15,CalculationsAndCharts!$A983+$A$11,0,1,1)</f>
        <v>40463</v>
      </c>
      <c r="C983" s="3">
        <f ca="1">OFFSET(InputPriceData!G$15,CalculationsAndCharts!$A983+$A$11,IF($C$7,8,0),1,1)</f>
        <v>2775600</v>
      </c>
      <c r="D983" s="4">
        <f ca="1">OFFSET(InputPriceData!C$15,CalculationsAndCharts!$A983+$A$11,IF($C$7,8,0),1,1)</f>
        <v>45.52</v>
      </c>
      <c r="E983" s="4">
        <f ca="1">OFFSET(InputPriceData!D$15,CalculationsAndCharts!$A983+$A$11,IF($C$7,8,0),1,1)</f>
        <v>45.85</v>
      </c>
      <c r="F983" s="4">
        <f ca="1">OFFSET(InputPriceData!E$15,CalculationsAndCharts!$A983+$A$11,IF($C$7,8,0),1,1)</f>
        <v>45.03</v>
      </c>
      <c r="G983" s="4">
        <f ca="1">OFFSET(InputPriceData!F$15,CalculationsAndCharts!$A983+$A$11,IF($C$7,8,0),1,1)</f>
        <v>45.63</v>
      </c>
      <c r="H983" s="133"/>
      <c r="I983" s="133"/>
      <c r="J983" s="37">
        <f t="shared" ca="1" si="278"/>
        <v>1850</v>
      </c>
      <c r="K983" s="124">
        <f t="shared" ca="1" si="279"/>
        <v>0.23000000000000398</v>
      </c>
      <c r="L983" s="343">
        <f t="shared" ca="1" si="270"/>
        <v>4.644546438940525E-2</v>
      </c>
      <c r="M983" s="345">
        <f t="shared" ca="1" si="280"/>
        <v>0.6350394735669046</v>
      </c>
      <c r="N983" s="344">
        <f t="shared" ca="1" si="271"/>
        <v>7.3137917125890267E-2</v>
      </c>
      <c r="O983" s="4"/>
      <c r="P983" s="4"/>
      <c r="Q983" s="3"/>
      <c r="S983" s="4"/>
      <c r="T983" s="4" t="b">
        <f t="shared" ca="1" si="272"/>
        <v>0</v>
      </c>
      <c r="U983" t="b">
        <f t="shared" ca="1" si="273"/>
        <v>0</v>
      </c>
      <c r="W983" s="317" t="b">
        <f t="shared" ca="1" si="274"/>
        <v>0</v>
      </c>
      <c r="X983" s="317" t="b">
        <f t="shared" ca="1" si="281"/>
        <v>1</v>
      </c>
      <c r="Y983" s="317" t="b">
        <f t="shared" ca="1" si="275"/>
        <v>0</v>
      </c>
      <c r="Z983" t="b">
        <f t="shared" ca="1" si="276"/>
        <v>0</v>
      </c>
      <c r="AA983" s="37" t="b">
        <f t="shared" ca="1" si="282"/>
        <v>0</v>
      </c>
      <c r="AB983" t="b">
        <f t="shared" ca="1" si="277"/>
        <v>0</v>
      </c>
      <c r="AD983" t="b">
        <f t="shared" ca="1" si="283"/>
        <v>0</v>
      </c>
      <c r="AE983" s="37" t="b">
        <f t="shared" ca="1" si="284"/>
        <v>0</v>
      </c>
      <c r="AF983" t="b">
        <f t="shared" ca="1" si="285"/>
        <v>0</v>
      </c>
      <c r="AG983" s="317" t="b">
        <f t="shared" ca="1" si="286"/>
        <v>0</v>
      </c>
      <c r="AH983" s="317" t="b">
        <f t="shared" ca="1" si="287"/>
        <v>1</v>
      </c>
      <c r="AI983" s="317" t="b">
        <f t="shared" ca="1" si="288"/>
        <v>0</v>
      </c>
    </row>
    <row r="984" spans="1:35" x14ac:dyDescent="0.25">
      <c r="A984">
        <v>952</v>
      </c>
      <c r="B984" s="169">
        <f ca="1">OFFSET(InputPriceData!B$15,CalculationsAndCharts!$A984+$A$11,0,1,1)</f>
        <v>40462</v>
      </c>
      <c r="C984" s="3">
        <f ca="1">OFFSET(InputPriceData!G$15,CalculationsAndCharts!$A984+$A$11,IF($C$7,8,0),1,1)</f>
        <v>2160600</v>
      </c>
      <c r="D984" s="4">
        <f ca="1">OFFSET(InputPriceData!C$15,CalculationsAndCharts!$A984+$A$11,IF($C$7,8,0),1,1)</f>
        <v>45.55</v>
      </c>
      <c r="E984" s="4">
        <f ca="1">OFFSET(InputPriceData!D$15,CalculationsAndCharts!$A984+$A$11,IF($C$7,8,0),1,1)</f>
        <v>45.59</v>
      </c>
      <c r="F984" s="4">
        <f ca="1">OFFSET(InputPriceData!E$15,CalculationsAndCharts!$A984+$A$11,IF($C$7,8,0),1,1)</f>
        <v>45.07</v>
      </c>
      <c r="G984" s="4">
        <f ca="1">OFFSET(InputPriceData!F$15,CalculationsAndCharts!$A984+$A$11,IF($C$7,8,0),1,1)</f>
        <v>45.5</v>
      </c>
      <c r="H984" s="133"/>
      <c r="I984" s="133"/>
      <c r="J984" s="37">
        <f t="shared" ca="1" si="278"/>
        <v>1849</v>
      </c>
      <c r="K984" s="124">
        <f t="shared" ca="1" si="279"/>
        <v>-0.21000000000000085</v>
      </c>
      <c r="L984" s="343">
        <f t="shared" ca="1" si="270"/>
        <v>3.6377621313928646E-2</v>
      </c>
      <c r="M984" s="345">
        <f t="shared" ca="1" si="280"/>
        <v>0.64080673417447487</v>
      </c>
      <c r="N984" s="344">
        <f t="shared" ca="1" si="271"/>
        <v>5.6768475382507406E-2</v>
      </c>
      <c r="O984" s="4"/>
      <c r="P984" s="4"/>
      <c r="Q984" s="3"/>
      <c r="S984" s="4"/>
      <c r="T984" s="4" t="b">
        <f t="shared" ca="1" si="272"/>
        <v>0</v>
      </c>
      <c r="U984" t="b">
        <f t="shared" ca="1" si="273"/>
        <v>0</v>
      </c>
      <c r="W984" s="317" t="b">
        <f t="shared" ca="1" si="274"/>
        <v>1</v>
      </c>
      <c r="X984" s="317" t="b">
        <f t="shared" ca="1" si="281"/>
        <v>1</v>
      </c>
      <c r="Y984" s="317" t="b">
        <f t="shared" ca="1" si="275"/>
        <v>0</v>
      </c>
      <c r="Z984" t="b">
        <f t="shared" ca="1" si="276"/>
        <v>0</v>
      </c>
      <c r="AA984" s="37" t="b">
        <f t="shared" ca="1" si="282"/>
        <v>0</v>
      </c>
      <c r="AB984" t="b">
        <f t="shared" ca="1" si="277"/>
        <v>1</v>
      </c>
      <c r="AD984" t="b">
        <f t="shared" ca="1" si="283"/>
        <v>0</v>
      </c>
      <c r="AE984" s="37" t="b">
        <f t="shared" ca="1" si="284"/>
        <v>0</v>
      </c>
      <c r="AF984" t="b">
        <f t="shared" ca="1" si="285"/>
        <v>1</v>
      </c>
      <c r="AG984" s="317" t="b">
        <f t="shared" ca="1" si="286"/>
        <v>1</v>
      </c>
      <c r="AH984" s="317" t="b">
        <f t="shared" ca="1" si="287"/>
        <v>1</v>
      </c>
      <c r="AI984" s="317" t="b">
        <f t="shared" ca="1" si="288"/>
        <v>0</v>
      </c>
    </row>
    <row r="985" spans="1:35" x14ac:dyDescent="0.25">
      <c r="A985">
        <v>953</v>
      </c>
      <c r="B985" s="169">
        <f ca="1">OFFSET(InputPriceData!B$15,CalculationsAndCharts!$A985+$A$11,0,1,1)</f>
        <v>40459</v>
      </c>
      <c r="C985" s="3">
        <f ca="1">OFFSET(InputPriceData!G$15,CalculationsAndCharts!$A985+$A$11,IF($C$7,8,0),1,1)</f>
        <v>2473300</v>
      </c>
      <c r="D985" s="4">
        <f ca="1">OFFSET(InputPriceData!C$15,CalculationsAndCharts!$A985+$A$11,IF($C$7,8,0),1,1)</f>
        <v>45.69</v>
      </c>
      <c r="E985" s="4">
        <f ca="1">OFFSET(InputPriceData!D$15,CalculationsAndCharts!$A985+$A$11,IF($C$7,8,0),1,1)</f>
        <v>45.69</v>
      </c>
      <c r="F985" s="4">
        <f ca="1">OFFSET(InputPriceData!E$15,CalculationsAndCharts!$A985+$A$11,IF($C$7,8,0),1,1)</f>
        <v>44.99</v>
      </c>
      <c r="G985" s="4">
        <f ca="1">OFFSET(InputPriceData!F$15,CalculationsAndCharts!$A985+$A$11,IF($C$7,8,0),1,1)</f>
        <v>45.4</v>
      </c>
      <c r="H985" s="133"/>
      <c r="I985" s="133"/>
      <c r="J985" s="37">
        <f t="shared" ca="1" si="278"/>
        <v>1848</v>
      </c>
      <c r="K985" s="124">
        <f t="shared" ca="1" si="279"/>
        <v>-0.53000000000000114</v>
      </c>
      <c r="L985" s="343">
        <f t="shared" ca="1" si="270"/>
        <v>1.7429201829577939E-2</v>
      </c>
      <c r="M985" s="345">
        <f t="shared" ca="1" si="280"/>
        <v>0.64662637151813807</v>
      </c>
      <c r="N985" s="344">
        <f t="shared" ca="1" si="271"/>
        <v>2.6954053526548824E-2</v>
      </c>
      <c r="O985" s="4"/>
      <c r="P985" s="4"/>
      <c r="Q985" s="3"/>
      <c r="S985" s="4"/>
      <c r="T985" s="4" t="b">
        <f t="shared" ca="1" si="272"/>
        <v>1</v>
      </c>
      <c r="U985" t="b">
        <f t="shared" ca="1" si="273"/>
        <v>0</v>
      </c>
      <c r="W985" s="317" t="b">
        <f t="shared" ca="1" si="274"/>
        <v>0</v>
      </c>
      <c r="X985" s="317" t="b">
        <f t="shared" ca="1" si="281"/>
        <v>0</v>
      </c>
      <c r="Y985" s="317" t="b">
        <f t="shared" ca="1" si="275"/>
        <v>0</v>
      </c>
      <c r="Z985" t="b">
        <f t="shared" ca="1" si="276"/>
        <v>0</v>
      </c>
      <c r="AA985" s="37" t="b">
        <f t="shared" ca="1" si="282"/>
        <v>1</v>
      </c>
      <c r="AB985" t="b">
        <f t="shared" ca="1" si="277"/>
        <v>0</v>
      </c>
      <c r="AD985" t="b">
        <f t="shared" ca="1" si="283"/>
        <v>0</v>
      </c>
      <c r="AE985" s="37" t="b">
        <f t="shared" ca="1" si="284"/>
        <v>1</v>
      </c>
      <c r="AF985" t="b">
        <f t="shared" ca="1" si="285"/>
        <v>0</v>
      </c>
      <c r="AG985" s="317" t="b">
        <f t="shared" ca="1" si="286"/>
        <v>0</v>
      </c>
      <c r="AH985" s="317" t="b">
        <f t="shared" ca="1" si="287"/>
        <v>0</v>
      </c>
      <c r="AI985" s="317" t="b">
        <f t="shared" ca="1" si="288"/>
        <v>0</v>
      </c>
    </row>
    <row r="986" spans="1:35" x14ac:dyDescent="0.25">
      <c r="A986">
        <v>954</v>
      </c>
      <c r="B986" s="169">
        <f ca="1">OFFSET(InputPriceData!B$15,CalculationsAndCharts!$A986+$A$11,0,1,1)</f>
        <v>40458</v>
      </c>
      <c r="C986" s="3">
        <f ca="1">OFFSET(InputPriceData!G$15,CalculationsAndCharts!$A986+$A$11,IF($C$7,8,0),1,1)</f>
        <v>2515400</v>
      </c>
      <c r="D986" s="4">
        <f ca="1">OFFSET(InputPriceData!C$15,CalculationsAndCharts!$A986+$A$11,IF($C$7,8,0),1,1)</f>
        <v>45.99</v>
      </c>
      <c r="E986" s="4">
        <f ca="1">OFFSET(InputPriceData!D$15,CalculationsAndCharts!$A986+$A$11,IF($C$7,8,0),1,1)</f>
        <v>45.99</v>
      </c>
      <c r="F986" s="4">
        <f ca="1">OFFSET(InputPriceData!E$15,CalculationsAndCharts!$A986+$A$11,IF($C$7,8,0),1,1)</f>
        <v>45.34</v>
      </c>
      <c r="G986" s="4">
        <f ca="1">OFFSET(InputPriceData!F$15,CalculationsAndCharts!$A986+$A$11,IF($C$7,8,0),1,1)</f>
        <v>45.71</v>
      </c>
      <c r="H986" s="133"/>
      <c r="I986" s="133"/>
      <c r="J986" s="37">
        <f t="shared" ca="1" si="278"/>
        <v>1847</v>
      </c>
      <c r="K986" s="124">
        <f t="shared" ca="1" si="279"/>
        <v>0.13000000000000256</v>
      </c>
      <c r="L986" s="343">
        <f t="shared" ca="1" si="270"/>
        <v>-5.9850259292139801E-2</v>
      </c>
      <c r="M986" s="345">
        <f t="shared" ca="1" si="280"/>
        <v>0.65249886126956413</v>
      </c>
      <c r="N986" s="344">
        <f t="shared" ca="1" si="271"/>
        <v>-9.1724695389796412E-2</v>
      </c>
      <c r="O986" s="4"/>
      <c r="P986" s="4"/>
      <c r="Q986" s="3"/>
      <c r="S986" s="4"/>
      <c r="T986" s="4" t="b">
        <f t="shared" ca="1" si="272"/>
        <v>0</v>
      </c>
      <c r="U986" t="b">
        <f t="shared" ca="1" si="273"/>
        <v>0</v>
      </c>
      <c r="W986" s="317" t="b">
        <f t="shared" ca="1" si="274"/>
        <v>0</v>
      </c>
      <c r="X986" s="317" t="b">
        <f t="shared" ca="1" si="281"/>
        <v>0</v>
      </c>
      <c r="Y986" s="317" t="b">
        <f t="shared" ca="1" si="275"/>
        <v>0</v>
      </c>
      <c r="Z986" t="b">
        <f t="shared" ca="1" si="276"/>
        <v>0</v>
      </c>
      <c r="AA986" s="37" t="b">
        <f t="shared" ca="1" si="282"/>
        <v>1</v>
      </c>
      <c r="AB986" t="b">
        <f t="shared" ca="1" si="277"/>
        <v>0</v>
      </c>
      <c r="AD986" t="b">
        <f t="shared" ca="1" si="283"/>
        <v>0</v>
      </c>
      <c r="AE986" s="37" t="b">
        <f t="shared" ca="1" si="284"/>
        <v>1</v>
      </c>
      <c r="AF986" t="b">
        <f t="shared" ca="1" si="285"/>
        <v>0</v>
      </c>
      <c r="AG986" s="317" t="b">
        <f t="shared" ca="1" si="286"/>
        <v>0</v>
      </c>
      <c r="AH986" s="317" t="b">
        <f t="shared" ca="1" si="287"/>
        <v>0</v>
      </c>
      <c r="AI986" s="317" t="b">
        <f t="shared" ca="1" si="288"/>
        <v>0</v>
      </c>
    </row>
    <row r="987" spans="1:35" x14ac:dyDescent="0.25">
      <c r="A987">
        <v>955</v>
      </c>
      <c r="B987" s="169">
        <f ca="1">OFFSET(InputPriceData!B$15,CalculationsAndCharts!$A987+$A$11,0,1,1)</f>
        <v>40457</v>
      </c>
      <c r="C987" s="3">
        <f ca="1">OFFSET(InputPriceData!G$15,CalculationsAndCharts!$A987+$A$11,IF($C$7,8,0),1,1)</f>
        <v>3244000</v>
      </c>
      <c r="D987" s="4">
        <f ca="1">OFFSET(InputPriceData!C$15,CalculationsAndCharts!$A987+$A$11,IF($C$7,8,0),1,1)</f>
        <v>45.57</v>
      </c>
      <c r="E987" s="4">
        <f ca="1">OFFSET(InputPriceData!D$15,CalculationsAndCharts!$A987+$A$11,IF($C$7,8,0),1,1)</f>
        <v>45.99</v>
      </c>
      <c r="F987" s="4">
        <f ca="1">OFFSET(InputPriceData!E$15,CalculationsAndCharts!$A987+$A$11,IF($C$7,8,0),1,1)</f>
        <v>45.5</v>
      </c>
      <c r="G987" s="4">
        <f ca="1">OFFSET(InputPriceData!F$15,CalculationsAndCharts!$A987+$A$11,IF($C$7,8,0),1,1)</f>
        <v>45.93</v>
      </c>
      <c r="H987" s="133"/>
      <c r="I987" s="133"/>
      <c r="J987" s="37">
        <f t="shared" ca="1" si="278"/>
        <v>1846</v>
      </c>
      <c r="K987" s="124">
        <f t="shared" ca="1" si="279"/>
        <v>1.4799999999999969</v>
      </c>
      <c r="L987" s="343">
        <f t="shared" ca="1" si="270"/>
        <v>-0.19761748667291343</v>
      </c>
      <c r="M987" s="345">
        <f t="shared" ca="1" si="280"/>
        <v>0.65842468342034721</v>
      </c>
      <c r="N987" s="344">
        <f t="shared" ca="1" si="271"/>
        <v>-0.3001368138969841</v>
      </c>
      <c r="O987" s="4"/>
      <c r="P987" s="4"/>
      <c r="Q987" s="3"/>
      <c r="S987" s="4"/>
      <c r="T987" s="4" t="b">
        <f t="shared" ca="1" si="272"/>
        <v>0</v>
      </c>
      <c r="U987" t="b">
        <f t="shared" ca="1" si="273"/>
        <v>0</v>
      </c>
      <c r="W987" s="317" t="b">
        <f t="shared" ca="1" si="274"/>
        <v>0</v>
      </c>
      <c r="X987" s="317" t="b">
        <f t="shared" ca="1" si="281"/>
        <v>0</v>
      </c>
      <c r="Y987" s="317" t="b">
        <f t="shared" ca="1" si="275"/>
        <v>0</v>
      </c>
      <c r="Z987" t="b">
        <f t="shared" ca="1" si="276"/>
        <v>0</v>
      </c>
      <c r="AA987" s="37" t="b">
        <f t="shared" ca="1" si="282"/>
        <v>1</v>
      </c>
      <c r="AB987" t="b">
        <f t="shared" ca="1" si="277"/>
        <v>0</v>
      </c>
      <c r="AD987" t="b">
        <f t="shared" ca="1" si="283"/>
        <v>0</v>
      </c>
      <c r="AE987" s="37" t="b">
        <f t="shared" ca="1" si="284"/>
        <v>1</v>
      </c>
      <c r="AF987" t="b">
        <f t="shared" ca="1" si="285"/>
        <v>0</v>
      </c>
      <c r="AG987" s="317" t="b">
        <f t="shared" ca="1" si="286"/>
        <v>0</v>
      </c>
      <c r="AH987" s="317" t="b">
        <f t="shared" ca="1" si="287"/>
        <v>0</v>
      </c>
      <c r="AI987" s="317" t="b">
        <f t="shared" ca="1" si="288"/>
        <v>0</v>
      </c>
    </row>
    <row r="988" spans="1:35" x14ac:dyDescent="0.25">
      <c r="A988">
        <v>956</v>
      </c>
      <c r="B988" s="169">
        <f ca="1">OFFSET(InputPriceData!B$15,CalculationsAndCharts!$A988+$A$11,0,1,1)</f>
        <v>40456</v>
      </c>
      <c r="C988" s="3">
        <f ca="1">OFFSET(InputPriceData!G$15,CalculationsAndCharts!$A988+$A$11,IF($C$7,8,0),1,1)</f>
        <v>3442400</v>
      </c>
      <c r="D988" s="4">
        <f ca="1">OFFSET(InputPriceData!C$15,CalculationsAndCharts!$A988+$A$11,IF($C$7,8,0),1,1)</f>
        <v>44.71</v>
      </c>
      <c r="E988" s="4">
        <f ca="1">OFFSET(InputPriceData!D$15,CalculationsAndCharts!$A988+$A$11,IF($C$7,8,0),1,1)</f>
        <v>45.77</v>
      </c>
      <c r="F988" s="4">
        <f ca="1">OFFSET(InputPriceData!E$15,CalculationsAndCharts!$A988+$A$11,IF($C$7,8,0),1,1)</f>
        <v>44.65</v>
      </c>
      <c r="G988" s="4">
        <f ca="1">OFFSET(InputPriceData!F$15,CalculationsAndCharts!$A988+$A$11,IF($C$7,8,0),1,1)</f>
        <v>45.58</v>
      </c>
      <c r="H988" s="133"/>
      <c r="I988" s="133"/>
      <c r="J988" s="37">
        <f t="shared" ca="1" si="278"/>
        <v>1845</v>
      </c>
      <c r="K988" s="124">
        <f t="shared" ca="1" si="279"/>
        <v>0.96999999999999886</v>
      </c>
      <c r="L988" s="343">
        <f t="shared" ca="1" si="270"/>
        <v>-0.28890578756338281</v>
      </c>
      <c r="M988" s="345">
        <f t="shared" ca="1" si="280"/>
        <v>0.66440432232123836</v>
      </c>
      <c r="N988" s="344">
        <f t="shared" ca="1" si="271"/>
        <v>-0.43483429872043688</v>
      </c>
      <c r="O988" s="4"/>
      <c r="P988" s="4"/>
      <c r="Q988" s="3"/>
      <c r="S988" s="4"/>
      <c r="T988" s="4" t="b">
        <f t="shared" ca="1" si="272"/>
        <v>0</v>
      </c>
      <c r="U988" t="b">
        <f t="shared" ca="1" si="273"/>
        <v>0</v>
      </c>
      <c r="W988" s="317" t="b">
        <f t="shared" ca="1" si="274"/>
        <v>0</v>
      </c>
      <c r="X988" s="317" t="b">
        <f t="shared" ca="1" si="281"/>
        <v>0</v>
      </c>
      <c r="Y988" s="317" t="b">
        <f t="shared" ca="1" si="275"/>
        <v>0</v>
      </c>
      <c r="Z988" t="b">
        <f t="shared" ca="1" si="276"/>
        <v>0</v>
      </c>
      <c r="AA988" s="37" t="b">
        <f t="shared" ca="1" si="282"/>
        <v>1</v>
      </c>
      <c r="AB988" t="b">
        <f t="shared" ca="1" si="277"/>
        <v>0</v>
      </c>
      <c r="AD988" t="b">
        <f t="shared" ca="1" si="283"/>
        <v>0</v>
      </c>
      <c r="AE988" s="37" t="b">
        <f t="shared" ca="1" si="284"/>
        <v>1</v>
      </c>
      <c r="AF988" t="b">
        <f t="shared" ca="1" si="285"/>
        <v>0</v>
      </c>
      <c r="AG988" s="317" t="b">
        <f t="shared" ca="1" si="286"/>
        <v>0</v>
      </c>
      <c r="AH988" s="317" t="b">
        <f t="shared" ca="1" si="287"/>
        <v>0</v>
      </c>
      <c r="AI988" s="317" t="b">
        <f t="shared" ca="1" si="288"/>
        <v>0</v>
      </c>
    </row>
    <row r="989" spans="1:35" x14ac:dyDescent="0.25">
      <c r="A989">
        <v>957</v>
      </c>
      <c r="B989" s="169">
        <f ca="1">OFFSET(InputPriceData!B$15,CalculationsAndCharts!$A989+$A$11,0,1,1)</f>
        <v>40455</v>
      </c>
      <c r="C989" s="3">
        <f ca="1">OFFSET(InputPriceData!G$15,CalculationsAndCharts!$A989+$A$11,IF($C$7,8,0),1,1)</f>
        <v>2477700</v>
      </c>
      <c r="D989" s="4">
        <f ca="1">OFFSET(InputPriceData!C$15,CalculationsAndCharts!$A989+$A$11,IF($C$7,8,0),1,1)</f>
        <v>44.62</v>
      </c>
      <c r="E989" s="4">
        <f ca="1">OFFSET(InputPriceData!D$15,CalculationsAndCharts!$A989+$A$11,IF($C$7,8,0),1,1)</f>
        <v>44.94</v>
      </c>
      <c r="F989" s="4">
        <f ca="1">OFFSET(InputPriceData!E$15,CalculationsAndCharts!$A989+$A$11,IF($C$7,8,0),1,1)</f>
        <v>44.37</v>
      </c>
      <c r="G989" s="4">
        <f ca="1">OFFSET(InputPriceData!F$15,CalculationsAndCharts!$A989+$A$11,IF($C$7,8,0),1,1)</f>
        <v>44.45</v>
      </c>
      <c r="H989" s="133"/>
      <c r="I989" s="133"/>
      <c r="J989" s="37">
        <f t="shared" ca="1" si="278"/>
        <v>1844</v>
      </c>
      <c r="K989" s="124">
        <f t="shared" ca="1" si="279"/>
        <v>-1.259999999999998</v>
      </c>
      <c r="L989" s="343">
        <f t="shared" ca="1" si="270"/>
        <v>-0.24472679682131346</v>
      </c>
      <c r="M989" s="345">
        <f t="shared" ca="1" si="280"/>
        <v>0.67043826672173401</v>
      </c>
      <c r="N989" s="344">
        <f t="shared" ca="1" si="271"/>
        <v>-0.36502510218869644</v>
      </c>
      <c r="O989" s="4"/>
      <c r="P989" s="4"/>
      <c r="Q989" s="3"/>
      <c r="S989" s="4"/>
      <c r="T989" s="4" t="b">
        <f t="shared" ca="1" si="272"/>
        <v>0</v>
      </c>
      <c r="U989" t="b">
        <f t="shared" ca="1" si="273"/>
        <v>0</v>
      </c>
      <c r="W989" s="317" t="b">
        <f t="shared" ca="1" si="274"/>
        <v>0</v>
      </c>
      <c r="X989" s="317" t="b">
        <f t="shared" ca="1" si="281"/>
        <v>0</v>
      </c>
      <c r="Y989" s="317" t="b">
        <f t="shared" ca="1" si="275"/>
        <v>0</v>
      </c>
      <c r="Z989" t="b">
        <f t="shared" ca="1" si="276"/>
        <v>0</v>
      </c>
      <c r="AA989" s="37" t="b">
        <f t="shared" ca="1" si="282"/>
        <v>1</v>
      </c>
      <c r="AB989" t="b">
        <f t="shared" ca="1" si="277"/>
        <v>0</v>
      </c>
      <c r="AD989" t="b">
        <f t="shared" ca="1" si="283"/>
        <v>0</v>
      </c>
      <c r="AE989" s="37" t="b">
        <f t="shared" ca="1" si="284"/>
        <v>1</v>
      </c>
      <c r="AF989" t="b">
        <f t="shared" ca="1" si="285"/>
        <v>0</v>
      </c>
      <c r="AG989" s="317" t="b">
        <f t="shared" ca="1" si="286"/>
        <v>0</v>
      </c>
      <c r="AH989" s="317" t="b">
        <f t="shared" ca="1" si="287"/>
        <v>0</v>
      </c>
      <c r="AI989" s="317" t="b">
        <f t="shared" ca="1" si="288"/>
        <v>0</v>
      </c>
    </row>
    <row r="990" spans="1:35" x14ac:dyDescent="0.25">
      <c r="A990">
        <v>958</v>
      </c>
      <c r="B990" s="169">
        <f ca="1">OFFSET(InputPriceData!B$15,CalculationsAndCharts!$A990+$A$11,0,1,1)</f>
        <v>40452</v>
      </c>
      <c r="C990" s="3">
        <f ca="1">OFFSET(InputPriceData!G$15,CalculationsAndCharts!$A990+$A$11,IF($C$7,8,0),1,1)</f>
        <v>3779800</v>
      </c>
      <c r="D990" s="4">
        <f ca="1">OFFSET(InputPriceData!C$15,CalculationsAndCharts!$A990+$A$11,IF($C$7,8,0),1,1)</f>
        <v>45.68</v>
      </c>
      <c r="E990" s="4">
        <f ca="1">OFFSET(InputPriceData!D$15,CalculationsAndCharts!$A990+$A$11,IF($C$7,8,0),1,1)</f>
        <v>45.8</v>
      </c>
      <c r="F990" s="4">
        <f ca="1">OFFSET(InputPriceData!E$15,CalculationsAndCharts!$A990+$A$11,IF($C$7,8,0),1,1)</f>
        <v>44.58</v>
      </c>
      <c r="G990" s="4">
        <f ca="1">OFFSET(InputPriceData!F$15,CalculationsAndCharts!$A990+$A$11,IF($C$7,8,0),1,1)</f>
        <v>44.61</v>
      </c>
      <c r="H990" s="133"/>
      <c r="I990" s="133"/>
      <c r="J990" s="37">
        <f t="shared" ca="1" si="278"/>
        <v>1843</v>
      </c>
      <c r="K990" s="124">
        <f t="shared" ca="1" si="279"/>
        <v>-0.92999999999999972</v>
      </c>
      <c r="L990" s="343">
        <f t="shared" ca="1" si="270"/>
        <v>-0.16355265412336456</v>
      </c>
      <c r="M990" s="345">
        <f t="shared" ca="1" si="280"/>
        <v>0.67652700981002423</v>
      </c>
      <c r="N990" s="344">
        <f t="shared" ca="1" si="271"/>
        <v>-0.24175332507314354</v>
      </c>
      <c r="O990" s="4"/>
      <c r="P990" s="4"/>
      <c r="Q990" s="3"/>
      <c r="S990" s="4"/>
      <c r="T990" s="4" t="b">
        <f t="shared" ca="1" si="272"/>
        <v>0</v>
      </c>
      <c r="U990" t="b">
        <f t="shared" ca="1" si="273"/>
        <v>0</v>
      </c>
      <c r="W990" s="317" t="b">
        <f t="shared" ca="1" si="274"/>
        <v>0</v>
      </c>
      <c r="X990" s="317" t="b">
        <f t="shared" ca="1" si="281"/>
        <v>0</v>
      </c>
      <c r="Y990" s="317" t="b">
        <f t="shared" ca="1" si="275"/>
        <v>0</v>
      </c>
      <c r="Z990" t="b">
        <f t="shared" ca="1" si="276"/>
        <v>0</v>
      </c>
      <c r="AA990" s="37" t="b">
        <f t="shared" ca="1" si="282"/>
        <v>1</v>
      </c>
      <c r="AB990" t="b">
        <f t="shared" ca="1" si="277"/>
        <v>0</v>
      </c>
      <c r="AD990" t="b">
        <f t="shared" ca="1" si="283"/>
        <v>0</v>
      </c>
      <c r="AE990" s="37" t="b">
        <f t="shared" ca="1" si="284"/>
        <v>1</v>
      </c>
      <c r="AF990" t="b">
        <f t="shared" ca="1" si="285"/>
        <v>0</v>
      </c>
      <c r="AG990" s="317" t="b">
        <f t="shared" ca="1" si="286"/>
        <v>0</v>
      </c>
      <c r="AH990" s="317" t="b">
        <f t="shared" ca="1" si="287"/>
        <v>0</v>
      </c>
      <c r="AI990" s="317" t="b">
        <f t="shared" ca="1" si="288"/>
        <v>0</v>
      </c>
    </row>
    <row r="991" spans="1:35" x14ac:dyDescent="0.25">
      <c r="A991">
        <v>959</v>
      </c>
      <c r="B991" s="169">
        <f ca="1">OFFSET(InputPriceData!B$15,CalculationsAndCharts!$A991+$A$11,0,1,1)</f>
        <v>40451</v>
      </c>
      <c r="C991" s="3">
        <f ca="1">OFFSET(InputPriceData!G$15,CalculationsAndCharts!$A991+$A$11,IF($C$7,8,0),1,1)</f>
        <v>3529500</v>
      </c>
      <c r="D991" s="4">
        <f ca="1">OFFSET(InputPriceData!C$15,CalculationsAndCharts!$A991+$A$11,IF($C$7,8,0),1,1)</f>
        <v>45.62</v>
      </c>
      <c r="E991" s="4">
        <f ca="1">OFFSET(InputPriceData!D$15,CalculationsAndCharts!$A991+$A$11,IF($C$7,8,0),1,1)</f>
        <v>46.19</v>
      </c>
      <c r="F991" s="4">
        <f ca="1">OFFSET(InputPriceData!E$15,CalculationsAndCharts!$A991+$A$11,IF($C$7,8,0),1,1)</f>
        <v>45.5</v>
      </c>
      <c r="G991" s="4">
        <f ca="1">OFFSET(InputPriceData!F$15,CalculationsAndCharts!$A991+$A$11,IF($C$7,8,0),1,1)</f>
        <v>45.71</v>
      </c>
      <c r="H991" s="133"/>
      <c r="I991" s="133"/>
      <c r="J991" s="37">
        <f t="shared" ca="1" si="278"/>
        <v>1842</v>
      </c>
      <c r="K991" s="124">
        <f t="shared" ca="1" si="279"/>
        <v>-6.0000000000002274E-2</v>
      </c>
      <c r="L991" s="343">
        <f t="shared" ca="1" si="270"/>
        <v>-0.1517399221235263</v>
      </c>
      <c r="M991" s="345">
        <f t="shared" ca="1" si="280"/>
        <v>0.68267104925330402</v>
      </c>
      <c r="N991" s="344">
        <f t="shared" ca="1" si="271"/>
        <v>-0.22227384959344224</v>
      </c>
      <c r="O991" s="4"/>
      <c r="P991" s="4"/>
      <c r="Q991" s="3"/>
      <c r="S991" s="4"/>
      <c r="T991" s="4" t="b">
        <f t="shared" ca="1" si="272"/>
        <v>0</v>
      </c>
      <c r="U991" t="b">
        <f t="shared" ca="1" si="273"/>
        <v>0</v>
      </c>
      <c r="W991" s="317" t="b">
        <f t="shared" ca="1" si="274"/>
        <v>0</v>
      </c>
      <c r="X991" s="317" t="b">
        <f t="shared" ca="1" si="281"/>
        <v>0</v>
      </c>
      <c r="Y991" s="317" t="b">
        <f t="shared" ca="1" si="275"/>
        <v>0</v>
      </c>
      <c r="Z991" t="b">
        <f t="shared" ca="1" si="276"/>
        <v>0</v>
      </c>
      <c r="AA991" s="37" t="b">
        <f t="shared" ca="1" si="282"/>
        <v>1</v>
      </c>
      <c r="AB991" t="b">
        <f t="shared" ca="1" si="277"/>
        <v>0</v>
      </c>
      <c r="AD991" t="b">
        <f t="shared" ca="1" si="283"/>
        <v>0</v>
      </c>
      <c r="AE991" s="37" t="b">
        <f t="shared" ca="1" si="284"/>
        <v>1</v>
      </c>
      <c r="AF991" t="b">
        <f t="shared" ca="1" si="285"/>
        <v>0</v>
      </c>
      <c r="AG991" s="317" t="b">
        <f t="shared" ca="1" si="286"/>
        <v>0</v>
      </c>
      <c r="AH991" s="317" t="b">
        <f t="shared" ca="1" si="287"/>
        <v>0</v>
      </c>
      <c r="AI991" s="317" t="b">
        <f t="shared" ca="1" si="288"/>
        <v>0</v>
      </c>
    </row>
    <row r="992" spans="1:35" x14ac:dyDescent="0.25">
      <c r="A992">
        <v>960</v>
      </c>
      <c r="B992" s="169">
        <f ca="1">OFFSET(InputPriceData!B$15,CalculationsAndCharts!$A992+$A$11,0,1,1)</f>
        <v>40450</v>
      </c>
      <c r="C992" s="3">
        <f ca="1">OFFSET(InputPriceData!G$15,CalculationsAndCharts!$A992+$A$11,IF($C$7,8,0),1,1)</f>
        <v>3613700</v>
      </c>
      <c r="D992" s="4">
        <f ca="1">OFFSET(InputPriceData!C$15,CalculationsAndCharts!$A992+$A$11,IF($C$7,8,0),1,1)</f>
        <v>45.56</v>
      </c>
      <c r="E992" s="4">
        <f ca="1">OFFSET(InputPriceData!D$15,CalculationsAndCharts!$A992+$A$11,IF($C$7,8,0),1,1)</f>
        <v>45.63</v>
      </c>
      <c r="F992" s="4">
        <f ca="1">OFFSET(InputPriceData!E$15,CalculationsAndCharts!$A992+$A$11,IF($C$7,8,0),1,1)</f>
        <v>45.12</v>
      </c>
      <c r="G992" s="4">
        <f ca="1">OFFSET(InputPriceData!F$15,CalculationsAndCharts!$A992+$A$11,IF($C$7,8,0),1,1)</f>
        <v>45.54</v>
      </c>
      <c r="H992" s="133"/>
      <c r="I992" s="133"/>
      <c r="J992" s="37">
        <f t="shared" ca="1" si="278"/>
        <v>1841</v>
      </c>
      <c r="K992" s="124">
        <f t="shared" ca="1" si="279"/>
        <v>0.17000000000000171</v>
      </c>
      <c r="L992" s="343">
        <f t="shared" ca="1" si="270"/>
        <v>-0.17561238700648843</v>
      </c>
      <c r="M992" s="345">
        <f t="shared" ca="1" si="280"/>
        <v>0.68887088723845002</v>
      </c>
      <c r="N992" s="344">
        <f t="shared" ca="1" si="271"/>
        <v>-0.25492786857415978</v>
      </c>
      <c r="O992" s="4"/>
      <c r="P992" s="4"/>
      <c r="Q992" s="3"/>
      <c r="S992" s="4"/>
      <c r="T992" s="4" t="b">
        <f t="shared" ca="1" si="272"/>
        <v>0</v>
      </c>
      <c r="U992" t="b">
        <f t="shared" ca="1" si="273"/>
        <v>0</v>
      </c>
      <c r="W992" s="317" t="b">
        <f t="shared" ca="1" si="274"/>
        <v>0</v>
      </c>
      <c r="X992" s="317" t="b">
        <f t="shared" ca="1" si="281"/>
        <v>0</v>
      </c>
      <c r="Y992" s="317" t="b">
        <f t="shared" ca="1" si="275"/>
        <v>0</v>
      </c>
      <c r="Z992" t="b">
        <f t="shared" ca="1" si="276"/>
        <v>0</v>
      </c>
      <c r="AA992" s="37" t="b">
        <f t="shared" ca="1" si="282"/>
        <v>1</v>
      </c>
      <c r="AB992" t="b">
        <f t="shared" ca="1" si="277"/>
        <v>0</v>
      </c>
      <c r="AD992" t="b">
        <f t="shared" ca="1" si="283"/>
        <v>0</v>
      </c>
      <c r="AE992" s="37" t="b">
        <f t="shared" ca="1" si="284"/>
        <v>1</v>
      </c>
      <c r="AF992" t="b">
        <f t="shared" ca="1" si="285"/>
        <v>0</v>
      </c>
      <c r="AG992" s="317" t="b">
        <f t="shared" ca="1" si="286"/>
        <v>0</v>
      </c>
      <c r="AH992" s="317" t="b">
        <f t="shared" ca="1" si="287"/>
        <v>0</v>
      </c>
      <c r="AI992" s="317" t="b">
        <f t="shared" ca="1" si="288"/>
        <v>0</v>
      </c>
    </row>
    <row r="993" spans="1:35" x14ac:dyDescent="0.25">
      <c r="A993">
        <v>961</v>
      </c>
      <c r="B993" s="169">
        <f ca="1">OFFSET(InputPriceData!B$15,CalculationsAndCharts!$A993+$A$11,0,1,1)</f>
        <v>40449</v>
      </c>
      <c r="C993" s="3">
        <f ca="1">OFFSET(InputPriceData!G$15,CalculationsAndCharts!$A993+$A$11,IF($C$7,8,0),1,1)</f>
        <v>3014100</v>
      </c>
      <c r="D993" s="4">
        <f ca="1">OFFSET(InputPriceData!C$15,CalculationsAndCharts!$A993+$A$11,IF($C$7,8,0),1,1)</f>
        <v>45.48</v>
      </c>
      <c r="E993" s="4">
        <f ca="1">OFFSET(InputPriceData!D$15,CalculationsAndCharts!$A993+$A$11,IF($C$7,8,0),1,1)</f>
        <v>45.85</v>
      </c>
      <c r="F993" s="4">
        <f ca="1">OFFSET(InputPriceData!E$15,CalculationsAndCharts!$A993+$A$11,IF($C$7,8,0),1,1)</f>
        <v>44.88</v>
      </c>
      <c r="G993" s="4">
        <f ca="1">OFFSET(InputPriceData!F$15,CalculationsAndCharts!$A993+$A$11,IF($C$7,8,0),1,1)</f>
        <v>45.77</v>
      </c>
      <c r="H993" s="133"/>
      <c r="I993" s="133"/>
      <c r="J993" s="37">
        <f t="shared" ca="1" si="278"/>
        <v>1840</v>
      </c>
      <c r="K993" s="124">
        <f t="shared" ca="1" si="279"/>
        <v>-9.9999999999994316E-2</v>
      </c>
      <c r="L993" s="343">
        <f t="shared" ref="L993:L1056" ca="1" si="289">IF(J993&gt;3,($D$21*(K993+K994)/2+$D$22*L994+$D$23*L995),IF(J993=1,0,IF(J993=2,($D$21*0*(G993+G994)/2+$D$22*L994),IF(J993=3,($D$21*0*(G993+G994)/2+$D$22*L994+$D$23*L995),0))))</f>
        <v>-0.1844232501020148</v>
      </c>
      <c r="M993" s="345">
        <f t="shared" ca="1" si="280"/>
        <v>0.69512703051306768</v>
      </c>
      <c r="N993" s="344">
        <f t="shared" ref="N993:N1056" ca="1" si="290">IF(M993=0,0,L993/M993)</f>
        <v>-0.2653087018726541</v>
      </c>
      <c r="O993" s="4"/>
      <c r="P993" s="4"/>
      <c r="Q993" s="3"/>
      <c r="S993" s="4"/>
      <c r="T993" s="4" t="b">
        <f t="shared" ref="T993:T1056" ca="1" si="291">AND(N994&lt;0,N993&gt;0)</f>
        <v>0</v>
      </c>
      <c r="U993" t="b">
        <f t="shared" ref="U993:U1056" ca="1" si="292">AND(N994&gt;0,N993&lt;0)</f>
        <v>0</v>
      </c>
      <c r="W993" s="317" t="b">
        <f t="shared" ref="W993:W1056" ca="1" si="293">AND(T994&lt;&gt;T995,T994,NOT(X994))</f>
        <v>0</v>
      </c>
      <c r="X993" s="317" t="b">
        <f t="shared" ca="1" si="281"/>
        <v>0</v>
      </c>
      <c r="Y993" s="317" t="b">
        <f t="shared" ref="Y993:Y1056" ca="1" si="294">AND(X994,AND(U994&lt;&gt;U995,U994))</f>
        <v>0</v>
      </c>
      <c r="Z993" t="b">
        <f t="shared" ref="Z993:Z1056" ca="1" si="295">AND(U994&lt;&gt;U995,U994,NOT(AA994))</f>
        <v>0</v>
      </c>
      <c r="AA993" s="37" t="b">
        <f t="shared" ca="1" si="282"/>
        <v>1</v>
      </c>
      <c r="AB993" t="b">
        <f t="shared" ref="AB993:AB1056" ca="1" si="296">AND(AA994,AND(T994&lt;&gt;T995,T994))</f>
        <v>0</v>
      </c>
      <c r="AD993" t="b">
        <f t="shared" ca="1" si="283"/>
        <v>0</v>
      </c>
      <c r="AE993" s="37" t="b">
        <f t="shared" ca="1" si="284"/>
        <v>1</v>
      </c>
      <c r="AF993" t="b">
        <f t="shared" ca="1" si="285"/>
        <v>0</v>
      </c>
      <c r="AG993" s="317" t="b">
        <f t="shared" ca="1" si="286"/>
        <v>0</v>
      </c>
      <c r="AH993" s="317" t="b">
        <f t="shared" ca="1" si="287"/>
        <v>0</v>
      </c>
      <c r="AI993" s="317" t="b">
        <f t="shared" ca="1" si="288"/>
        <v>0</v>
      </c>
    </row>
    <row r="994" spans="1:35" x14ac:dyDescent="0.25">
      <c r="A994">
        <v>962</v>
      </c>
      <c r="B994" s="169">
        <f ca="1">OFFSET(InputPriceData!B$15,CalculationsAndCharts!$A994+$A$11,0,1,1)</f>
        <v>40448</v>
      </c>
      <c r="C994" s="3">
        <f ca="1">OFFSET(InputPriceData!G$15,CalculationsAndCharts!$A994+$A$11,IF($C$7,8,0),1,1)</f>
        <v>3437200</v>
      </c>
      <c r="D994" s="4">
        <f ca="1">OFFSET(InputPriceData!C$15,CalculationsAndCharts!$A994+$A$11,IF($C$7,8,0),1,1)</f>
        <v>46.13</v>
      </c>
      <c r="E994" s="4">
        <f ca="1">OFFSET(InputPriceData!D$15,CalculationsAndCharts!$A994+$A$11,IF($C$7,8,0),1,1)</f>
        <v>46.23</v>
      </c>
      <c r="F994" s="4">
        <f ca="1">OFFSET(InputPriceData!E$15,CalculationsAndCharts!$A994+$A$11,IF($C$7,8,0),1,1)</f>
        <v>45.21</v>
      </c>
      <c r="G994" s="4">
        <f ca="1">OFFSET(InputPriceData!F$15,CalculationsAndCharts!$A994+$A$11,IF($C$7,8,0),1,1)</f>
        <v>45.37</v>
      </c>
      <c r="H994" s="133"/>
      <c r="I994" s="133"/>
      <c r="J994" s="37">
        <f t="shared" ref="J994:J1057" ca="1" si="297">$A$8-A994+1</f>
        <v>1839</v>
      </c>
      <c r="K994" s="124">
        <f t="shared" ref="K994:K1057" ca="1" si="298">IF(J994&gt;2,G994-G996,0)</f>
        <v>0.35999999999999943</v>
      </c>
      <c r="L994" s="343">
        <f t="shared" ca="1" si="289"/>
        <v>-0.17112750816116573</v>
      </c>
      <c r="M994" s="345">
        <f t="shared" ref="M994:M1057" ca="1" si="299">MAX(IF(J994=1,0.0000001,0.991*M995),ABS(L994))</f>
        <v>0.70143999042690985</v>
      </c>
      <c r="N994" s="344">
        <f t="shared" ca="1" si="290"/>
        <v>-0.24396599922541376</v>
      </c>
      <c r="O994" s="4"/>
      <c r="P994" s="4"/>
      <c r="Q994" s="3"/>
      <c r="S994" s="4"/>
      <c r="T994" s="4" t="b">
        <f t="shared" ca="1" si="291"/>
        <v>0</v>
      </c>
      <c r="U994" t="b">
        <f t="shared" ca="1" si="292"/>
        <v>0</v>
      </c>
      <c r="W994" s="317" t="b">
        <f t="shared" ca="1" si="293"/>
        <v>0</v>
      </c>
      <c r="X994" s="317" t="b">
        <f t="shared" ref="X994:X1057" ca="1" si="300">IF(X995,IF(Y994,FALSE,X995),IF(W994,TRUE,X995))</f>
        <v>0</v>
      </c>
      <c r="Y994" s="317" t="b">
        <f t="shared" ca="1" si="294"/>
        <v>1</v>
      </c>
      <c r="Z994" t="b">
        <f t="shared" ca="1" si="295"/>
        <v>1</v>
      </c>
      <c r="AA994" s="37" t="b">
        <f t="shared" ref="AA994:AA1057" ca="1" si="301">IF(AA995,IF(AB994,FALSE,AA995),IF(Z994,TRUE,AA995))</f>
        <v>1</v>
      </c>
      <c r="AB994" t="b">
        <f t="shared" ca="1" si="296"/>
        <v>0</v>
      </c>
      <c r="AD994" t="b">
        <f t="shared" ref="AD994:AD1057" ca="1" si="302">AND($U995&lt;&gt;$U996,$U995,NOT(AE995))</f>
        <v>1</v>
      </c>
      <c r="AE994" s="37" t="b">
        <f t="shared" ref="AE994:AE1057" ca="1" si="303">IF(AE995,IF(AF994,FALSE,AE995),IF(AD994,TRUE,AE995))</f>
        <v>1</v>
      </c>
      <c r="AF994" t="b">
        <f t="shared" ref="AF994:AF1057" ca="1" si="304">AND(AE995,AND($T995&lt;&gt;$T996,$T995))</f>
        <v>0</v>
      </c>
      <c r="AG994" s="317" t="b">
        <f t="shared" ref="AG994:AG1057" ca="1" si="305">AND($T995&lt;&gt;$T996,$T995,NOT(AH995))</f>
        <v>0</v>
      </c>
      <c r="AH994" s="317" t="b">
        <f t="shared" ref="AH994:AH1057" ca="1" si="306">IF(AH995,IF(AI994,FALSE,AH995),IF(AG994,TRUE,AH995))</f>
        <v>0</v>
      </c>
      <c r="AI994" s="317" t="b">
        <f t="shared" ref="AI994:AI1057" ca="1" si="307">AND(AH995,AND($U995&lt;&gt;$U996,$U995))</f>
        <v>1</v>
      </c>
    </row>
    <row r="995" spans="1:35" x14ac:dyDescent="0.25">
      <c r="A995">
        <v>963</v>
      </c>
      <c r="B995" s="169">
        <f ca="1">OFFSET(InputPriceData!B$15,CalculationsAndCharts!$A995+$A$11,0,1,1)</f>
        <v>40445</v>
      </c>
      <c r="C995" s="3">
        <f ca="1">OFFSET(InputPriceData!G$15,CalculationsAndCharts!$A995+$A$11,IF($C$7,8,0),1,1)</f>
        <v>2623100</v>
      </c>
      <c r="D995" s="4">
        <f ca="1">OFFSET(InputPriceData!C$15,CalculationsAndCharts!$A995+$A$11,IF($C$7,8,0),1,1)</f>
        <v>45.43</v>
      </c>
      <c r="E995" s="4">
        <f ca="1">OFFSET(InputPriceData!D$15,CalculationsAndCharts!$A995+$A$11,IF($C$7,8,0),1,1)</f>
        <v>45.94</v>
      </c>
      <c r="F995" s="4">
        <f ca="1">OFFSET(InputPriceData!E$15,CalculationsAndCharts!$A995+$A$11,IF($C$7,8,0),1,1)</f>
        <v>45.2</v>
      </c>
      <c r="G995" s="4">
        <f ca="1">OFFSET(InputPriceData!F$15,CalculationsAndCharts!$A995+$A$11,IF($C$7,8,0),1,1)</f>
        <v>45.87</v>
      </c>
      <c r="H995" s="133"/>
      <c r="I995" s="133"/>
      <c r="J995" s="37">
        <f t="shared" ca="1" si="297"/>
        <v>1838</v>
      </c>
      <c r="K995" s="124">
        <f t="shared" ca="1" si="298"/>
        <v>2.9999999999994031E-2</v>
      </c>
      <c r="L995" s="343">
        <f t="shared" ca="1" si="289"/>
        <v>-0.11329502579626066</v>
      </c>
      <c r="M995" s="345">
        <f t="shared" ca="1" si="299"/>
        <v>0.70781028297367288</v>
      </c>
      <c r="N995" s="344">
        <f t="shared" ca="1" si="290"/>
        <v>-0.16006411396042786</v>
      </c>
      <c r="O995" s="4"/>
      <c r="P995" s="4"/>
      <c r="Q995" s="3"/>
      <c r="S995" s="4"/>
      <c r="T995" s="4" t="b">
        <f t="shared" ca="1" si="291"/>
        <v>0</v>
      </c>
      <c r="U995" t="b">
        <f t="shared" ca="1" si="292"/>
        <v>1</v>
      </c>
      <c r="W995" s="317" t="b">
        <f t="shared" ca="1" si="293"/>
        <v>0</v>
      </c>
      <c r="X995" s="317" t="b">
        <f t="shared" ca="1" si="300"/>
        <v>1</v>
      </c>
      <c r="Y995" s="317" t="b">
        <f t="shared" ca="1" si="294"/>
        <v>0</v>
      </c>
      <c r="Z995" t="b">
        <f t="shared" ca="1" si="295"/>
        <v>0</v>
      </c>
      <c r="AA995" s="37" t="b">
        <f t="shared" ca="1" si="301"/>
        <v>0</v>
      </c>
      <c r="AB995" t="b">
        <f t="shared" ca="1" si="296"/>
        <v>0</v>
      </c>
      <c r="AD995" t="b">
        <f t="shared" ca="1" si="302"/>
        <v>0</v>
      </c>
      <c r="AE995" s="37" t="b">
        <f t="shared" ca="1" si="303"/>
        <v>0</v>
      </c>
      <c r="AF995" t="b">
        <f t="shared" ca="1" si="304"/>
        <v>0</v>
      </c>
      <c r="AG995" s="317" t="b">
        <f t="shared" ca="1" si="305"/>
        <v>0</v>
      </c>
      <c r="AH995" s="317" t="b">
        <f t="shared" ca="1" si="306"/>
        <v>1</v>
      </c>
      <c r="AI995" s="317" t="b">
        <f t="shared" ca="1" si="307"/>
        <v>0</v>
      </c>
    </row>
    <row r="996" spans="1:35" x14ac:dyDescent="0.25">
      <c r="A996">
        <v>964</v>
      </c>
      <c r="B996" s="169">
        <f ca="1">OFFSET(InputPriceData!B$15,CalculationsAndCharts!$A996+$A$11,0,1,1)</f>
        <v>40444</v>
      </c>
      <c r="C996" s="3">
        <f ca="1">OFFSET(InputPriceData!G$15,CalculationsAndCharts!$A996+$A$11,IF($C$7,8,0),1,1)</f>
        <v>2790600</v>
      </c>
      <c r="D996" s="4">
        <f ca="1">OFFSET(InputPriceData!C$15,CalculationsAndCharts!$A996+$A$11,IF($C$7,8,0),1,1)</f>
        <v>45.5</v>
      </c>
      <c r="E996" s="4">
        <f ca="1">OFFSET(InputPriceData!D$15,CalculationsAndCharts!$A996+$A$11,IF($C$7,8,0),1,1)</f>
        <v>45.59</v>
      </c>
      <c r="F996" s="4">
        <f ca="1">OFFSET(InputPriceData!E$15,CalculationsAndCharts!$A996+$A$11,IF($C$7,8,0),1,1)</f>
        <v>44.93</v>
      </c>
      <c r="G996" s="4">
        <f ca="1">OFFSET(InputPriceData!F$15,CalculationsAndCharts!$A996+$A$11,IF($C$7,8,0),1,1)</f>
        <v>45.01</v>
      </c>
      <c r="H996" s="133"/>
      <c r="I996" s="133"/>
      <c r="J996" s="37">
        <f t="shared" ca="1" si="297"/>
        <v>1837</v>
      </c>
      <c r="K996" s="124">
        <f t="shared" ca="1" si="298"/>
        <v>-1.2800000000000011</v>
      </c>
      <c r="L996" s="343">
        <f t="shared" ca="1" si="289"/>
        <v>1.4865554922875557E-2</v>
      </c>
      <c r="M996" s="345">
        <f t="shared" ca="1" si="299"/>
        <v>0.71423842883317146</v>
      </c>
      <c r="N996" s="344">
        <f t="shared" ca="1" si="290"/>
        <v>2.0813154715241155E-2</v>
      </c>
      <c r="O996" s="4"/>
      <c r="P996" s="4"/>
      <c r="Q996" s="3"/>
      <c r="S996" s="4"/>
      <c r="T996" s="4" t="b">
        <f t="shared" ca="1" si="291"/>
        <v>0</v>
      </c>
      <c r="U996" t="b">
        <f t="shared" ca="1" si="292"/>
        <v>0</v>
      </c>
      <c r="W996" s="317" t="b">
        <f t="shared" ca="1" si="293"/>
        <v>0</v>
      </c>
      <c r="X996" s="317" t="b">
        <f t="shared" ca="1" si="300"/>
        <v>1</v>
      </c>
      <c r="Y996" s="317" t="b">
        <f t="shared" ca="1" si="294"/>
        <v>0</v>
      </c>
      <c r="Z996" t="b">
        <f t="shared" ca="1" si="295"/>
        <v>0</v>
      </c>
      <c r="AA996" s="37" t="b">
        <f t="shared" ca="1" si="301"/>
        <v>0</v>
      </c>
      <c r="AB996" t="b">
        <f t="shared" ca="1" si="296"/>
        <v>0</v>
      </c>
      <c r="AD996" t="b">
        <f t="shared" ca="1" si="302"/>
        <v>0</v>
      </c>
      <c r="AE996" s="37" t="b">
        <f t="shared" ca="1" si="303"/>
        <v>0</v>
      </c>
      <c r="AF996" t="b">
        <f t="shared" ca="1" si="304"/>
        <v>0</v>
      </c>
      <c r="AG996" s="317" t="b">
        <f t="shared" ca="1" si="305"/>
        <v>0</v>
      </c>
      <c r="AH996" s="317" t="b">
        <f t="shared" ca="1" si="306"/>
        <v>1</v>
      </c>
      <c r="AI996" s="317" t="b">
        <f t="shared" ca="1" si="307"/>
        <v>0</v>
      </c>
    </row>
    <row r="997" spans="1:35" x14ac:dyDescent="0.25">
      <c r="A997">
        <v>965</v>
      </c>
      <c r="B997" s="169">
        <f ca="1">OFFSET(InputPriceData!B$15,CalculationsAndCharts!$A997+$A$11,0,1,1)</f>
        <v>40443</v>
      </c>
      <c r="C997" s="3">
        <f ca="1">OFFSET(InputPriceData!G$15,CalculationsAndCharts!$A997+$A$11,IF($C$7,8,0),1,1)</f>
        <v>2640300</v>
      </c>
      <c r="D997" s="4">
        <f ca="1">OFFSET(InputPriceData!C$15,CalculationsAndCharts!$A997+$A$11,IF($C$7,8,0),1,1)</f>
        <v>46.29</v>
      </c>
      <c r="E997" s="4">
        <f ca="1">OFFSET(InputPriceData!D$15,CalculationsAndCharts!$A997+$A$11,IF($C$7,8,0),1,1)</f>
        <v>46.59</v>
      </c>
      <c r="F997" s="4">
        <f ca="1">OFFSET(InputPriceData!E$15,CalculationsAndCharts!$A997+$A$11,IF($C$7,8,0),1,1)</f>
        <v>45.81</v>
      </c>
      <c r="G997" s="4">
        <f ca="1">OFFSET(InputPriceData!F$15,CalculationsAndCharts!$A997+$A$11,IF($C$7,8,0),1,1)</f>
        <v>45.84</v>
      </c>
      <c r="H997" s="133"/>
      <c r="I997" s="133"/>
      <c r="J997" s="37">
        <f t="shared" ca="1" si="297"/>
        <v>1836</v>
      </c>
      <c r="K997" s="124">
        <f t="shared" ca="1" si="298"/>
        <v>-1.1199999999999974</v>
      </c>
      <c r="L997" s="343">
        <f t="shared" ca="1" si="289"/>
        <v>0.13586773060355323</v>
      </c>
      <c r="M997" s="345">
        <f t="shared" ca="1" si="299"/>
        <v>0.72072495341389653</v>
      </c>
      <c r="N997" s="344">
        <f t="shared" ca="1" si="290"/>
        <v>0.18851536908772376</v>
      </c>
      <c r="O997" s="4"/>
      <c r="P997" s="4"/>
      <c r="Q997" s="3"/>
      <c r="S997" s="4"/>
      <c r="T997" s="4" t="b">
        <f t="shared" ca="1" si="291"/>
        <v>0</v>
      </c>
      <c r="U997" t="b">
        <f t="shared" ca="1" si="292"/>
        <v>0</v>
      </c>
      <c r="W997" s="317" t="b">
        <f t="shared" ca="1" si="293"/>
        <v>0</v>
      </c>
      <c r="X997" s="317" t="b">
        <f t="shared" ca="1" si="300"/>
        <v>1</v>
      </c>
      <c r="Y997" s="317" t="b">
        <f t="shared" ca="1" si="294"/>
        <v>0</v>
      </c>
      <c r="Z997" t="b">
        <f t="shared" ca="1" si="295"/>
        <v>0</v>
      </c>
      <c r="AA997" s="37" t="b">
        <f t="shared" ca="1" si="301"/>
        <v>0</v>
      </c>
      <c r="AB997" t="b">
        <f t="shared" ca="1" si="296"/>
        <v>0</v>
      </c>
      <c r="AD997" t="b">
        <f t="shared" ca="1" si="302"/>
        <v>0</v>
      </c>
      <c r="AE997" s="37" t="b">
        <f t="shared" ca="1" si="303"/>
        <v>0</v>
      </c>
      <c r="AF997" t="b">
        <f t="shared" ca="1" si="304"/>
        <v>0</v>
      </c>
      <c r="AG997" s="317" t="b">
        <f t="shared" ca="1" si="305"/>
        <v>0</v>
      </c>
      <c r="AH997" s="317" t="b">
        <f t="shared" ca="1" si="306"/>
        <v>1</v>
      </c>
      <c r="AI997" s="317" t="b">
        <f t="shared" ca="1" si="307"/>
        <v>0</v>
      </c>
    </row>
    <row r="998" spans="1:35" x14ac:dyDescent="0.25">
      <c r="A998">
        <v>966</v>
      </c>
      <c r="B998" s="169">
        <f ca="1">OFFSET(InputPriceData!B$15,CalculationsAndCharts!$A998+$A$11,0,1,1)</f>
        <v>40442</v>
      </c>
      <c r="C998" s="3">
        <f ca="1">OFFSET(InputPriceData!G$15,CalculationsAndCharts!$A998+$A$11,IF($C$7,8,0),1,1)</f>
        <v>3923400</v>
      </c>
      <c r="D998" s="4">
        <f ca="1">OFFSET(InputPriceData!C$15,CalculationsAndCharts!$A998+$A$11,IF($C$7,8,0),1,1)</f>
        <v>46.85</v>
      </c>
      <c r="E998" s="4">
        <f ca="1">OFFSET(InputPriceData!D$15,CalculationsAndCharts!$A998+$A$11,IF($C$7,8,0),1,1)</f>
        <v>47.17</v>
      </c>
      <c r="F998" s="4">
        <f ca="1">OFFSET(InputPriceData!E$15,CalculationsAndCharts!$A998+$A$11,IF($C$7,8,0),1,1)</f>
        <v>46.28</v>
      </c>
      <c r="G998" s="4">
        <f ca="1">OFFSET(InputPriceData!F$15,CalculationsAndCharts!$A998+$A$11,IF($C$7,8,0),1,1)</f>
        <v>46.29</v>
      </c>
      <c r="H998" s="133"/>
      <c r="I998" s="133"/>
      <c r="J998" s="37">
        <f t="shared" ca="1" si="297"/>
        <v>1835</v>
      </c>
      <c r="K998" s="124">
        <f t="shared" ca="1" si="298"/>
        <v>0.39999999999999858</v>
      </c>
      <c r="L998" s="343">
        <f t="shared" ca="1" si="289"/>
        <v>0.1599562226482184</v>
      </c>
      <c r="M998" s="345">
        <f t="shared" ca="1" si="299"/>
        <v>0.72727038689596013</v>
      </c>
      <c r="N998" s="344">
        <f t="shared" ca="1" si="290"/>
        <v>0.21994051391384506</v>
      </c>
      <c r="O998" s="4"/>
      <c r="P998" s="4"/>
      <c r="Q998" s="3"/>
      <c r="S998" s="4"/>
      <c r="T998" s="4" t="b">
        <f t="shared" ca="1" si="291"/>
        <v>0</v>
      </c>
      <c r="U998" t="b">
        <f t="shared" ca="1" si="292"/>
        <v>0</v>
      </c>
      <c r="W998" s="317" t="b">
        <f t="shared" ca="1" si="293"/>
        <v>0</v>
      </c>
      <c r="X998" s="317" t="b">
        <f t="shared" ca="1" si="300"/>
        <v>1</v>
      </c>
      <c r="Y998" s="317" t="b">
        <f t="shared" ca="1" si="294"/>
        <v>0</v>
      </c>
      <c r="Z998" t="b">
        <f t="shared" ca="1" si="295"/>
        <v>0</v>
      </c>
      <c r="AA998" s="37" t="b">
        <f t="shared" ca="1" si="301"/>
        <v>0</v>
      </c>
      <c r="AB998" t="b">
        <f t="shared" ca="1" si="296"/>
        <v>0</v>
      </c>
      <c r="AD998" t="b">
        <f t="shared" ca="1" si="302"/>
        <v>0</v>
      </c>
      <c r="AE998" s="37" t="b">
        <f t="shared" ca="1" si="303"/>
        <v>0</v>
      </c>
      <c r="AF998" t="b">
        <f t="shared" ca="1" si="304"/>
        <v>0</v>
      </c>
      <c r="AG998" s="317" t="b">
        <f t="shared" ca="1" si="305"/>
        <v>0</v>
      </c>
      <c r="AH998" s="317" t="b">
        <f t="shared" ca="1" si="306"/>
        <v>1</v>
      </c>
      <c r="AI998" s="317" t="b">
        <f t="shared" ca="1" si="307"/>
        <v>0</v>
      </c>
    </row>
    <row r="999" spans="1:35" x14ac:dyDescent="0.25">
      <c r="A999">
        <v>967</v>
      </c>
      <c r="B999" s="169">
        <f ca="1">OFFSET(InputPriceData!B$15,CalculationsAndCharts!$A999+$A$11,0,1,1)</f>
        <v>40441</v>
      </c>
      <c r="C999" s="3">
        <f ca="1">OFFSET(InputPriceData!G$15,CalculationsAndCharts!$A999+$A$11,IF($C$7,8,0),1,1)</f>
        <v>2602300</v>
      </c>
      <c r="D999" s="4">
        <f ca="1">OFFSET(InputPriceData!C$15,CalculationsAndCharts!$A999+$A$11,IF($C$7,8,0),1,1)</f>
        <v>45.95</v>
      </c>
      <c r="E999" s="4">
        <f ca="1">OFFSET(InputPriceData!D$15,CalculationsAndCharts!$A999+$A$11,IF($C$7,8,0),1,1)</f>
        <v>47.06</v>
      </c>
      <c r="F999" s="4">
        <f ca="1">OFFSET(InputPriceData!E$15,CalculationsAndCharts!$A999+$A$11,IF($C$7,8,0),1,1)</f>
        <v>45.89</v>
      </c>
      <c r="G999" s="4">
        <f ca="1">OFFSET(InputPriceData!F$15,CalculationsAndCharts!$A999+$A$11,IF($C$7,8,0),1,1)</f>
        <v>46.96</v>
      </c>
      <c r="H999" s="133"/>
      <c r="I999" s="133"/>
      <c r="J999" s="37">
        <f t="shared" ca="1" si="297"/>
        <v>1834</v>
      </c>
      <c r="K999" s="124">
        <f t="shared" ca="1" si="298"/>
        <v>1.240000000000002</v>
      </c>
      <c r="L999" s="343">
        <f t="shared" ca="1" si="289"/>
        <v>0.13345498529380265</v>
      </c>
      <c r="M999" s="345">
        <f t="shared" ca="1" si="299"/>
        <v>0.73387526427443006</v>
      </c>
      <c r="N999" s="344">
        <f t="shared" ca="1" si="290"/>
        <v>0.18184968453153591</v>
      </c>
      <c r="O999" s="4"/>
      <c r="P999" s="4"/>
      <c r="Q999" s="3"/>
      <c r="S999" s="4"/>
      <c r="T999" s="4" t="b">
        <f t="shared" ca="1" si="291"/>
        <v>0</v>
      </c>
      <c r="U999" t="b">
        <f t="shared" ca="1" si="292"/>
        <v>0</v>
      </c>
      <c r="W999" s="317" t="b">
        <f t="shared" ca="1" si="293"/>
        <v>0</v>
      </c>
      <c r="X999" s="317" t="b">
        <f t="shared" ca="1" si="300"/>
        <v>1</v>
      </c>
      <c r="Y999" s="317" t="b">
        <f t="shared" ca="1" si="294"/>
        <v>0</v>
      </c>
      <c r="Z999" t="b">
        <f t="shared" ca="1" si="295"/>
        <v>0</v>
      </c>
      <c r="AA999" s="37" t="b">
        <f t="shared" ca="1" si="301"/>
        <v>0</v>
      </c>
      <c r="AB999" t="b">
        <f t="shared" ca="1" si="296"/>
        <v>0</v>
      </c>
      <c r="AD999" t="b">
        <f t="shared" ca="1" si="302"/>
        <v>0</v>
      </c>
      <c r="AE999" s="37" t="b">
        <f t="shared" ca="1" si="303"/>
        <v>0</v>
      </c>
      <c r="AF999" t="b">
        <f t="shared" ca="1" si="304"/>
        <v>0</v>
      </c>
      <c r="AG999" s="317" t="b">
        <f t="shared" ca="1" si="305"/>
        <v>0</v>
      </c>
      <c r="AH999" s="317" t="b">
        <f t="shared" ca="1" si="306"/>
        <v>1</v>
      </c>
      <c r="AI999" s="317" t="b">
        <f t="shared" ca="1" si="307"/>
        <v>0</v>
      </c>
    </row>
    <row r="1000" spans="1:35" x14ac:dyDescent="0.25">
      <c r="A1000">
        <v>968</v>
      </c>
      <c r="B1000" s="169">
        <f ca="1">OFFSET(InputPriceData!B$15,CalculationsAndCharts!$A1000+$A$11,0,1,1)</f>
        <v>40438</v>
      </c>
      <c r="C1000" s="3">
        <f ca="1">OFFSET(InputPriceData!G$15,CalculationsAndCharts!$A1000+$A$11,IF($C$7,8,0),1,1)</f>
        <v>2977900</v>
      </c>
      <c r="D1000" s="4">
        <f ca="1">OFFSET(InputPriceData!C$15,CalculationsAndCharts!$A1000+$A$11,IF($C$7,8,0),1,1)</f>
        <v>45.94</v>
      </c>
      <c r="E1000" s="4">
        <f ca="1">OFFSET(InputPriceData!D$15,CalculationsAndCharts!$A1000+$A$11,IF($C$7,8,0),1,1)</f>
        <v>46.16</v>
      </c>
      <c r="F1000" s="4">
        <f ca="1">OFFSET(InputPriceData!E$15,CalculationsAndCharts!$A1000+$A$11,IF($C$7,8,0),1,1)</f>
        <v>45.52</v>
      </c>
      <c r="G1000" s="4">
        <f ca="1">OFFSET(InputPriceData!F$15,CalculationsAndCharts!$A1000+$A$11,IF($C$7,8,0),1,1)</f>
        <v>45.89</v>
      </c>
      <c r="H1000" s="133"/>
      <c r="I1000" s="133"/>
      <c r="J1000" s="37">
        <f t="shared" ca="1" si="297"/>
        <v>1833</v>
      </c>
      <c r="K1000" s="124">
        <f t="shared" ca="1" si="298"/>
        <v>4.9999999999997158E-2</v>
      </c>
      <c r="L1000" s="343">
        <f t="shared" ca="1" si="289"/>
        <v>0.17671885698258738</v>
      </c>
      <c r="M1000" s="345">
        <f t="shared" ca="1" si="299"/>
        <v>0.74054012540305758</v>
      </c>
      <c r="N1000" s="344">
        <f t="shared" ca="1" si="290"/>
        <v>0.23863508663545233</v>
      </c>
      <c r="O1000" s="4"/>
      <c r="P1000" s="4"/>
      <c r="Q1000" s="3"/>
      <c r="S1000" s="4"/>
      <c r="T1000" s="4" t="b">
        <f t="shared" ca="1" si="291"/>
        <v>0</v>
      </c>
      <c r="U1000" t="b">
        <f t="shared" ca="1" si="292"/>
        <v>0</v>
      </c>
      <c r="W1000" s="317" t="b">
        <f t="shared" ca="1" si="293"/>
        <v>0</v>
      </c>
      <c r="X1000" s="317" t="b">
        <f t="shared" ca="1" si="300"/>
        <v>1</v>
      </c>
      <c r="Y1000" s="317" t="b">
        <f t="shared" ca="1" si="294"/>
        <v>0</v>
      </c>
      <c r="Z1000" t="b">
        <f t="shared" ca="1" si="295"/>
        <v>0</v>
      </c>
      <c r="AA1000" s="37" t="b">
        <f t="shared" ca="1" si="301"/>
        <v>0</v>
      </c>
      <c r="AB1000" t="b">
        <f t="shared" ca="1" si="296"/>
        <v>0</v>
      </c>
      <c r="AD1000" t="b">
        <f t="shared" ca="1" si="302"/>
        <v>0</v>
      </c>
      <c r="AE1000" s="37" t="b">
        <f t="shared" ca="1" si="303"/>
        <v>0</v>
      </c>
      <c r="AF1000" t="b">
        <f t="shared" ca="1" si="304"/>
        <v>0</v>
      </c>
      <c r="AG1000" s="317" t="b">
        <f t="shared" ca="1" si="305"/>
        <v>0</v>
      </c>
      <c r="AH1000" s="317" t="b">
        <f t="shared" ca="1" si="306"/>
        <v>1</v>
      </c>
      <c r="AI1000" s="317" t="b">
        <f t="shared" ca="1" si="307"/>
        <v>0</v>
      </c>
    </row>
    <row r="1001" spans="1:35" x14ac:dyDescent="0.25">
      <c r="A1001">
        <v>969</v>
      </c>
      <c r="B1001" s="169">
        <f ca="1">OFFSET(InputPriceData!B$15,CalculationsAndCharts!$A1001+$A$11,0,1,1)</f>
        <v>40437</v>
      </c>
      <c r="C1001" s="3">
        <f ca="1">OFFSET(InputPriceData!G$15,CalculationsAndCharts!$A1001+$A$11,IF($C$7,8,0),1,1)</f>
        <v>1765200</v>
      </c>
      <c r="D1001" s="4">
        <f ca="1">OFFSET(InputPriceData!C$15,CalculationsAndCharts!$A1001+$A$11,IF($C$7,8,0),1,1)</f>
        <v>45.64</v>
      </c>
      <c r="E1001" s="4">
        <f ca="1">OFFSET(InputPriceData!D$15,CalculationsAndCharts!$A1001+$A$11,IF($C$7,8,0),1,1)</f>
        <v>45.9</v>
      </c>
      <c r="F1001" s="4">
        <f ca="1">OFFSET(InputPriceData!E$15,CalculationsAndCharts!$A1001+$A$11,IF($C$7,8,0),1,1)</f>
        <v>45.51</v>
      </c>
      <c r="G1001" s="4">
        <f ca="1">OFFSET(InputPriceData!F$15,CalculationsAndCharts!$A1001+$A$11,IF($C$7,8,0),1,1)</f>
        <v>45.72</v>
      </c>
      <c r="H1001" s="133"/>
      <c r="I1001" s="133"/>
      <c r="J1001" s="37">
        <f t="shared" ca="1" si="297"/>
        <v>1832</v>
      </c>
      <c r="K1001" s="124">
        <f t="shared" ca="1" si="298"/>
        <v>-0.49000000000000199</v>
      </c>
      <c r="L1001" s="343">
        <f t="shared" ca="1" si="289"/>
        <v>0.30187424750321667</v>
      </c>
      <c r="M1001" s="345">
        <f t="shared" ca="1" si="299"/>
        <v>0.74726551503840322</v>
      </c>
      <c r="N1001" s="344">
        <f t="shared" ca="1" si="290"/>
        <v>0.40397187000888546</v>
      </c>
      <c r="O1001" s="4"/>
      <c r="P1001" s="4"/>
      <c r="Q1001" s="3"/>
      <c r="S1001" s="4"/>
      <c r="T1001" s="4" t="b">
        <f t="shared" ca="1" si="291"/>
        <v>0</v>
      </c>
      <c r="U1001" t="b">
        <f t="shared" ca="1" si="292"/>
        <v>0</v>
      </c>
      <c r="W1001" s="317" t="b">
        <f t="shared" ca="1" si="293"/>
        <v>0</v>
      </c>
      <c r="X1001" s="317" t="b">
        <f t="shared" ca="1" si="300"/>
        <v>1</v>
      </c>
      <c r="Y1001" s="317" t="b">
        <f t="shared" ca="1" si="294"/>
        <v>0</v>
      </c>
      <c r="Z1001" t="b">
        <f t="shared" ca="1" si="295"/>
        <v>0</v>
      </c>
      <c r="AA1001" s="37" t="b">
        <f t="shared" ca="1" si="301"/>
        <v>0</v>
      </c>
      <c r="AB1001" t="b">
        <f t="shared" ca="1" si="296"/>
        <v>0</v>
      </c>
      <c r="AD1001" t="b">
        <f t="shared" ca="1" si="302"/>
        <v>0</v>
      </c>
      <c r="AE1001" s="37" t="b">
        <f t="shared" ca="1" si="303"/>
        <v>0</v>
      </c>
      <c r="AF1001" t="b">
        <f t="shared" ca="1" si="304"/>
        <v>0</v>
      </c>
      <c r="AG1001" s="317" t="b">
        <f t="shared" ca="1" si="305"/>
        <v>0</v>
      </c>
      <c r="AH1001" s="317" t="b">
        <f t="shared" ca="1" si="306"/>
        <v>1</v>
      </c>
      <c r="AI1001" s="317" t="b">
        <f t="shared" ca="1" si="307"/>
        <v>0</v>
      </c>
    </row>
    <row r="1002" spans="1:35" x14ac:dyDescent="0.25">
      <c r="A1002">
        <v>970</v>
      </c>
      <c r="B1002" s="169">
        <f ca="1">OFFSET(InputPriceData!B$15,CalculationsAndCharts!$A1002+$A$11,0,1,1)</f>
        <v>40436</v>
      </c>
      <c r="C1002" s="3">
        <f ca="1">OFFSET(InputPriceData!G$15,CalculationsAndCharts!$A1002+$A$11,IF($C$7,8,0),1,1)</f>
        <v>2326300</v>
      </c>
      <c r="D1002" s="4">
        <f ca="1">OFFSET(InputPriceData!C$15,CalculationsAndCharts!$A1002+$A$11,IF($C$7,8,0),1,1)</f>
        <v>45.87</v>
      </c>
      <c r="E1002" s="4">
        <f ca="1">OFFSET(InputPriceData!D$15,CalculationsAndCharts!$A1002+$A$11,IF($C$7,8,0),1,1)</f>
        <v>46.16</v>
      </c>
      <c r="F1002" s="4">
        <f ca="1">OFFSET(InputPriceData!E$15,CalculationsAndCharts!$A1002+$A$11,IF($C$7,8,0),1,1)</f>
        <v>45.45</v>
      </c>
      <c r="G1002" s="4">
        <f ca="1">OFFSET(InputPriceData!F$15,CalculationsAndCharts!$A1002+$A$11,IF($C$7,8,0),1,1)</f>
        <v>45.84</v>
      </c>
      <c r="H1002" s="133"/>
      <c r="I1002" s="133"/>
      <c r="J1002" s="37">
        <f t="shared" ca="1" si="297"/>
        <v>1831</v>
      </c>
      <c r="K1002" s="124">
        <f t="shared" ca="1" si="298"/>
        <v>-0.65999999999999659</v>
      </c>
      <c r="L1002" s="343">
        <f t="shared" ca="1" si="289"/>
        <v>0.43272776313407069</v>
      </c>
      <c r="M1002" s="345">
        <f t="shared" ca="1" si="299"/>
        <v>0.75405198288436248</v>
      </c>
      <c r="N1002" s="344">
        <f t="shared" ca="1" si="290"/>
        <v>0.57386993596757319</v>
      </c>
      <c r="O1002" s="4"/>
      <c r="P1002" s="4"/>
      <c r="Q1002" s="3"/>
      <c r="S1002" s="4"/>
      <c r="T1002" s="4" t="b">
        <f t="shared" ca="1" si="291"/>
        <v>0</v>
      </c>
      <c r="U1002" t="b">
        <f t="shared" ca="1" si="292"/>
        <v>0</v>
      </c>
      <c r="W1002" s="317" t="b">
        <f t="shared" ca="1" si="293"/>
        <v>0</v>
      </c>
      <c r="X1002" s="317" t="b">
        <f t="shared" ca="1" si="300"/>
        <v>1</v>
      </c>
      <c r="Y1002" s="317" t="b">
        <f t="shared" ca="1" si="294"/>
        <v>0</v>
      </c>
      <c r="Z1002" t="b">
        <f t="shared" ca="1" si="295"/>
        <v>0</v>
      </c>
      <c r="AA1002" s="37" t="b">
        <f t="shared" ca="1" si="301"/>
        <v>0</v>
      </c>
      <c r="AB1002" t="b">
        <f t="shared" ca="1" si="296"/>
        <v>0</v>
      </c>
      <c r="AD1002" t="b">
        <f t="shared" ca="1" si="302"/>
        <v>0</v>
      </c>
      <c r="AE1002" s="37" t="b">
        <f t="shared" ca="1" si="303"/>
        <v>0</v>
      </c>
      <c r="AF1002" t="b">
        <f t="shared" ca="1" si="304"/>
        <v>0</v>
      </c>
      <c r="AG1002" s="317" t="b">
        <f t="shared" ca="1" si="305"/>
        <v>0</v>
      </c>
      <c r="AH1002" s="317" t="b">
        <f t="shared" ca="1" si="306"/>
        <v>1</v>
      </c>
      <c r="AI1002" s="317" t="b">
        <f t="shared" ca="1" si="307"/>
        <v>0</v>
      </c>
    </row>
    <row r="1003" spans="1:35" x14ac:dyDescent="0.25">
      <c r="A1003">
        <v>971</v>
      </c>
      <c r="B1003" s="169">
        <f ca="1">OFFSET(InputPriceData!B$15,CalculationsAndCharts!$A1003+$A$11,0,1,1)</f>
        <v>40435</v>
      </c>
      <c r="C1003" s="3">
        <f ca="1">OFFSET(InputPriceData!G$15,CalculationsAndCharts!$A1003+$A$11,IF($C$7,8,0),1,1)</f>
        <v>2222300</v>
      </c>
      <c r="D1003" s="4">
        <f ca="1">OFFSET(InputPriceData!C$15,CalculationsAndCharts!$A1003+$A$11,IF($C$7,8,0),1,1)</f>
        <v>46.38</v>
      </c>
      <c r="E1003" s="4">
        <f ca="1">OFFSET(InputPriceData!D$15,CalculationsAndCharts!$A1003+$A$11,IF($C$7,8,0),1,1)</f>
        <v>46.5</v>
      </c>
      <c r="F1003" s="4">
        <f ca="1">OFFSET(InputPriceData!E$15,CalculationsAndCharts!$A1003+$A$11,IF($C$7,8,0),1,1)</f>
        <v>46</v>
      </c>
      <c r="G1003" s="4">
        <f ca="1">OFFSET(InputPriceData!F$15,CalculationsAndCharts!$A1003+$A$11,IF($C$7,8,0),1,1)</f>
        <v>46.21</v>
      </c>
      <c r="H1003" s="133"/>
      <c r="I1003" s="133"/>
      <c r="J1003" s="37">
        <f t="shared" ca="1" si="297"/>
        <v>1830</v>
      </c>
      <c r="K1003" s="124">
        <f t="shared" ca="1" si="298"/>
        <v>-0.47999999999999687</v>
      </c>
      <c r="L1003" s="343">
        <f t="shared" ca="1" si="289"/>
        <v>0.51260607008760073</v>
      </c>
      <c r="M1003" s="345">
        <f t="shared" ca="1" si="299"/>
        <v>0.76090008363709638</v>
      </c>
      <c r="N1003" s="344">
        <f t="shared" ca="1" si="290"/>
        <v>0.6736838135663592</v>
      </c>
      <c r="O1003" s="4"/>
      <c r="P1003" s="4"/>
      <c r="Q1003" s="3"/>
      <c r="S1003" s="4"/>
      <c r="T1003" s="4" t="b">
        <f t="shared" ca="1" si="291"/>
        <v>0</v>
      </c>
      <c r="U1003" t="b">
        <f t="shared" ca="1" si="292"/>
        <v>0</v>
      </c>
      <c r="W1003" s="317" t="b">
        <f t="shared" ca="1" si="293"/>
        <v>0</v>
      </c>
      <c r="X1003" s="317" t="b">
        <f t="shared" ca="1" si="300"/>
        <v>1</v>
      </c>
      <c r="Y1003" s="317" t="b">
        <f t="shared" ca="1" si="294"/>
        <v>0</v>
      </c>
      <c r="Z1003" t="b">
        <f t="shared" ca="1" si="295"/>
        <v>0</v>
      </c>
      <c r="AA1003" s="37" t="b">
        <f t="shared" ca="1" si="301"/>
        <v>0</v>
      </c>
      <c r="AB1003" t="b">
        <f t="shared" ca="1" si="296"/>
        <v>0</v>
      </c>
      <c r="AD1003" t="b">
        <f t="shared" ca="1" si="302"/>
        <v>0</v>
      </c>
      <c r="AE1003" s="37" t="b">
        <f t="shared" ca="1" si="303"/>
        <v>0</v>
      </c>
      <c r="AF1003" t="b">
        <f t="shared" ca="1" si="304"/>
        <v>0</v>
      </c>
      <c r="AG1003" s="317" t="b">
        <f t="shared" ca="1" si="305"/>
        <v>0</v>
      </c>
      <c r="AH1003" s="317" t="b">
        <f t="shared" ca="1" si="306"/>
        <v>1</v>
      </c>
      <c r="AI1003" s="317" t="b">
        <f t="shared" ca="1" si="307"/>
        <v>0</v>
      </c>
    </row>
    <row r="1004" spans="1:35" x14ac:dyDescent="0.25">
      <c r="A1004">
        <v>972</v>
      </c>
      <c r="B1004" s="169">
        <f ca="1">OFFSET(InputPriceData!B$15,CalculationsAndCharts!$A1004+$A$11,0,1,1)</f>
        <v>40434</v>
      </c>
      <c r="C1004" s="3">
        <f ca="1">OFFSET(InputPriceData!G$15,CalculationsAndCharts!$A1004+$A$11,IF($C$7,8,0),1,1)</f>
        <v>3353100</v>
      </c>
      <c r="D1004" s="4">
        <f ca="1">OFFSET(InputPriceData!C$15,CalculationsAndCharts!$A1004+$A$11,IF($C$7,8,0),1,1)</f>
        <v>47.4</v>
      </c>
      <c r="E1004" s="4">
        <f ca="1">OFFSET(InputPriceData!D$15,CalculationsAndCharts!$A1004+$A$11,IF($C$7,8,0),1,1)</f>
        <v>47.66</v>
      </c>
      <c r="F1004" s="4">
        <f ca="1">OFFSET(InputPriceData!E$15,CalculationsAndCharts!$A1004+$A$11,IF($C$7,8,0),1,1)</f>
        <v>46.3</v>
      </c>
      <c r="G1004" s="4">
        <f ca="1">OFFSET(InputPriceData!F$15,CalculationsAndCharts!$A1004+$A$11,IF($C$7,8,0),1,1)</f>
        <v>46.5</v>
      </c>
      <c r="H1004" s="133"/>
      <c r="I1004" s="133"/>
      <c r="J1004" s="37">
        <f t="shared" ca="1" si="297"/>
        <v>1829</v>
      </c>
      <c r="K1004" s="124">
        <f t="shared" ca="1" si="298"/>
        <v>1.0300000000000011</v>
      </c>
      <c r="L1004" s="343">
        <f t="shared" ca="1" si="289"/>
        <v>0.50377455044150588</v>
      </c>
      <c r="M1004" s="345">
        <f t="shared" ca="1" si="299"/>
        <v>0.7678103770303697</v>
      </c>
      <c r="N1004" s="344">
        <f t="shared" ca="1" si="290"/>
        <v>0.65611844475186065</v>
      </c>
      <c r="O1004" s="4"/>
      <c r="P1004" s="4"/>
      <c r="Q1004" s="3"/>
      <c r="S1004" s="4"/>
      <c r="T1004" s="4" t="b">
        <f t="shared" ca="1" si="291"/>
        <v>0</v>
      </c>
      <c r="U1004" t="b">
        <f t="shared" ca="1" si="292"/>
        <v>0</v>
      </c>
      <c r="W1004" s="317" t="b">
        <f t="shared" ca="1" si="293"/>
        <v>0</v>
      </c>
      <c r="X1004" s="317" t="b">
        <f t="shared" ca="1" si="300"/>
        <v>1</v>
      </c>
      <c r="Y1004" s="317" t="b">
        <f t="shared" ca="1" si="294"/>
        <v>0</v>
      </c>
      <c r="Z1004" t="b">
        <f t="shared" ca="1" si="295"/>
        <v>0</v>
      </c>
      <c r="AA1004" s="37" t="b">
        <f t="shared" ca="1" si="301"/>
        <v>0</v>
      </c>
      <c r="AB1004" t="b">
        <f t="shared" ca="1" si="296"/>
        <v>0</v>
      </c>
      <c r="AD1004" t="b">
        <f t="shared" ca="1" si="302"/>
        <v>0</v>
      </c>
      <c r="AE1004" s="37" t="b">
        <f t="shared" ca="1" si="303"/>
        <v>0</v>
      </c>
      <c r="AF1004" t="b">
        <f t="shared" ca="1" si="304"/>
        <v>0</v>
      </c>
      <c r="AG1004" s="317" t="b">
        <f t="shared" ca="1" si="305"/>
        <v>0</v>
      </c>
      <c r="AH1004" s="317" t="b">
        <f t="shared" ca="1" si="306"/>
        <v>1</v>
      </c>
      <c r="AI1004" s="317" t="b">
        <f t="shared" ca="1" si="307"/>
        <v>0</v>
      </c>
    </row>
    <row r="1005" spans="1:35" x14ac:dyDescent="0.25">
      <c r="A1005">
        <v>973</v>
      </c>
      <c r="B1005" s="169">
        <f ca="1">OFFSET(InputPriceData!B$15,CalculationsAndCharts!$A1005+$A$11,0,1,1)</f>
        <v>40431</v>
      </c>
      <c r="C1005" s="3">
        <f ca="1">OFFSET(InputPriceData!G$15,CalculationsAndCharts!$A1005+$A$11,IF($C$7,8,0),1,1)</f>
        <v>3674400</v>
      </c>
      <c r="D1005" s="4">
        <f ca="1">OFFSET(InputPriceData!C$15,CalculationsAndCharts!$A1005+$A$11,IF($C$7,8,0),1,1)</f>
        <v>45.51</v>
      </c>
      <c r="E1005" s="4">
        <f ca="1">OFFSET(InputPriceData!D$15,CalculationsAndCharts!$A1005+$A$11,IF($C$7,8,0),1,1)</f>
        <v>46.74</v>
      </c>
      <c r="F1005" s="4">
        <f ca="1">OFFSET(InputPriceData!E$15,CalculationsAndCharts!$A1005+$A$11,IF($C$7,8,0),1,1)</f>
        <v>45.51</v>
      </c>
      <c r="G1005" s="4">
        <f ca="1">OFFSET(InputPriceData!F$15,CalculationsAndCharts!$A1005+$A$11,IF($C$7,8,0),1,1)</f>
        <v>46.69</v>
      </c>
      <c r="H1005" s="133"/>
      <c r="I1005" s="133"/>
      <c r="J1005" s="37">
        <f t="shared" ca="1" si="297"/>
        <v>1828</v>
      </c>
      <c r="K1005" s="124">
        <f t="shared" ca="1" si="298"/>
        <v>1.3699999999999974</v>
      </c>
      <c r="L1005" s="343">
        <f t="shared" ca="1" si="289"/>
        <v>0.46181734819207948</v>
      </c>
      <c r="M1005" s="345">
        <f t="shared" ca="1" si="299"/>
        <v>0.77478342788130139</v>
      </c>
      <c r="N1005" s="344">
        <f t="shared" ca="1" si="290"/>
        <v>0.59605992019595821</v>
      </c>
      <c r="O1005" s="4"/>
      <c r="P1005" s="4"/>
      <c r="Q1005" s="3"/>
      <c r="S1005" s="4"/>
      <c r="T1005" s="4" t="b">
        <f t="shared" ca="1" si="291"/>
        <v>0</v>
      </c>
      <c r="U1005" t="b">
        <f t="shared" ca="1" si="292"/>
        <v>0</v>
      </c>
      <c r="W1005" s="317" t="b">
        <f t="shared" ca="1" si="293"/>
        <v>0</v>
      </c>
      <c r="X1005" s="317" t="b">
        <f t="shared" ca="1" si="300"/>
        <v>1</v>
      </c>
      <c r="Y1005" s="317" t="b">
        <f t="shared" ca="1" si="294"/>
        <v>0</v>
      </c>
      <c r="Z1005" t="b">
        <f t="shared" ca="1" si="295"/>
        <v>0</v>
      </c>
      <c r="AA1005" s="37" t="b">
        <f t="shared" ca="1" si="301"/>
        <v>0</v>
      </c>
      <c r="AB1005" t="b">
        <f t="shared" ca="1" si="296"/>
        <v>0</v>
      </c>
      <c r="AD1005" t="b">
        <f t="shared" ca="1" si="302"/>
        <v>0</v>
      </c>
      <c r="AE1005" s="37" t="b">
        <f t="shared" ca="1" si="303"/>
        <v>0</v>
      </c>
      <c r="AF1005" t="b">
        <f t="shared" ca="1" si="304"/>
        <v>0</v>
      </c>
      <c r="AG1005" s="317" t="b">
        <f t="shared" ca="1" si="305"/>
        <v>0</v>
      </c>
      <c r="AH1005" s="317" t="b">
        <f t="shared" ca="1" si="306"/>
        <v>1</v>
      </c>
      <c r="AI1005" s="317" t="b">
        <f t="shared" ca="1" si="307"/>
        <v>0</v>
      </c>
    </row>
    <row r="1006" spans="1:35" x14ac:dyDescent="0.25">
      <c r="A1006">
        <v>974</v>
      </c>
      <c r="B1006" s="169">
        <f ca="1">OFFSET(InputPriceData!B$15,CalculationsAndCharts!$A1006+$A$11,0,1,1)</f>
        <v>40430</v>
      </c>
      <c r="C1006" s="3">
        <f ca="1">OFFSET(InputPriceData!G$15,CalculationsAndCharts!$A1006+$A$11,IF($C$7,8,0),1,1)</f>
        <v>2272800</v>
      </c>
      <c r="D1006" s="4">
        <f ca="1">OFFSET(InputPriceData!C$15,CalculationsAndCharts!$A1006+$A$11,IF($C$7,8,0),1,1)</f>
        <v>45.82</v>
      </c>
      <c r="E1006" s="4">
        <f ca="1">OFFSET(InputPriceData!D$15,CalculationsAndCharts!$A1006+$A$11,IF($C$7,8,0),1,1)</f>
        <v>45.96</v>
      </c>
      <c r="F1006" s="4">
        <f ca="1">OFFSET(InputPriceData!E$15,CalculationsAndCharts!$A1006+$A$11,IF($C$7,8,0),1,1)</f>
        <v>45.11</v>
      </c>
      <c r="G1006" s="4">
        <f ca="1">OFFSET(InputPriceData!F$15,CalculationsAndCharts!$A1006+$A$11,IF($C$7,8,0),1,1)</f>
        <v>45.47</v>
      </c>
      <c r="H1006" s="133"/>
      <c r="I1006" s="133"/>
      <c r="J1006" s="37">
        <f t="shared" ca="1" si="297"/>
        <v>1827</v>
      </c>
      <c r="K1006" s="124">
        <f t="shared" ca="1" si="298"/>
        <v>-0.21000000000000085</v>
      </c>
      <c r="L1006" s="343">
        <f t="shared" ca="1" si="289"/>
        <v>0.48734319923895325</v>
      </c>
      <c r="M1006" s="345">
        <f t="shared" ca="1" si="299"/>
        <v>0.78181980613653013</v>
      </c>
      <c r="N1006" s="344">
        <f t="shared" ca="1" si="290"/>
        <v>0.62334465744379963</v>
      </c>
      <c r="O1006" s="4"/>
      <c r="P1006" s="4"/>
      <c r="Q1006" s="3"/>
      <c r="S1006" s="4"/>
      <c r="T1006" s="4" t="b">
        <f t="shared" ca="1" si="291"/>
        <v>0</v>
      </c>
      <c r="U1006" t="b">
        <f t="shared" ca="1" si="292"/>
        <v>0</v>
      </c>
      <c r="W1006" s="317" t="b">
        <f t="shared" ca="1" si="293"/>
        <v>0</v>
      </c>
      <c r="X1006" s="317" t="b">
        <f t="shared" ca="1" si="300"/>
        <v>1</v>
      </c>
      <c r="Y1006" s="317" t="b">
        <f t="shared" ca="1" si="294"/>
        <v>0</v>
      </c>
      <c r="Z1006" t="b">
        <f t="shared" ca="1" si="295"/>
        <v>0</v>
      </c>
      <c r="AA1006" s="37" t="b">
        <f t="shared" ca="1" si="301"/>
        <v>0</v>
      </c>
      <c r="AB1006" t="b">
        <f t="shared" ca="1" si="296"/>
        <v>0</v>
      </c>
      <c r="AD1006" t="b">
        <f t="shared" ca="1" si="302"/>
        <v>0</v>
      </c>
      <c r="AE1006" s="37" t="b">
        <f t="shared" ca="1" si="303"/>
        <v>0</v>
      </c>
      <c r="AF1006" t="b">
        <f t="shared" ca="1" si="304"/>
        <v>0</v>
      </c>
      <c r="AG1006" s="317" t="b">
        <f t="shared" ca="1" si="305"/>
        <v>0</v>
      </c>
      <c r="AH1006" s="317" t="b">
        <f t="shared" ca="1" si="306"/>
        <v>1</v>
      </c>
      <c r="AI1006" s="317" t="b">
        <f t="shared" ca="1" si="307"/>
        <v>0</v>
      </c>
    </row>
    <row r="1007" spans="1:35" x14ac:dyDescent="0.25">
      <c r="A1007">
        <v>975</v>
      </c>
      <c r="B1007" s="169">
        <f ca="1">OFFSET(InputPriceData!B$15,CalculationsAndCharts!$A1007+$A$11,0,1,1)</f>
        <v>40429</v>
      </c>
      <c r="C1007" s="3">
        <f ca="1">OFFSET(InputPriceData!G$15,CalculationsAndCharts!$A1007+$A$11,IF($C$7,8,0),1,1)</f>
        <v>3709400</v>
      </c>
      <c r="D1007" s="4">
        <f ca="1">OFFSET(InputPriceData!C$15,CalculationsAndCharts!$A1007+$A$11,IF($C$7,8,0),1,1)</f>
        <v>45.41</v>
      </c>
      <c r="E1007" s="4">
        <f ca="1">OFFSET(InputPriceData!D$15,CalculationsAndCharts!$A1007+$A$11,IF($C$7,8,0),1,1)</f>
        <v>45.43</v>
      </c>
      <c r="F1007" s="4">
        <f ca="1">OFFSET(InputPriceData!E$15,CalculationsAndCharts!$A1007+$A$11,IF($C$7,8,0),1,1)</f>
        <v>44.8</v>
      </c>
      <c r="G1007" s="4">
        <f ca="1">OFFSET(InputPriceData!F$15,CalculationsAndCharts!$A1007+$A$11,IF($C$7,8,0),1,1)</f>
        <v>45.32</v>
      </c>
      <c r="H1007" s="133"/>
      <c r="I1007" s="133"/>
      <c r="J1007" s="37">
        <f t="shared" ca="1" si="297"/>
        <v>1826</v>
      </c>
      <c r="K1007" s="124">
        <f t="shared" ca="1" si="298"/>
        <v>-0.35000000000000142</v>
      </c>
      <c r="L1007" s="343">
        <f t="shared" ca="1" si="289"/>
        <v>0.53856090457155037</v>
      </c>
      <c r="M1007" s="345">
        <f t="shared" ca="1" si="299"/>
        <v>0.78892008691879933</v>
      </c>
      <c r="N1007" s="344">
        <f t="shared" ca="1" si="290"/>
        <v>0.68265583992790702</v>
      </c>
      <c r="O1007" s="4"/>
      <c r="P1007" s="4"/>
      <c r="Q1007" s="3"/>
      <c r="S1007" s="4"/>
      <c r="T1007" s="4" t="b">
        <f t="shared" ca="1" si="291"/>
        <v>0</v>
      </c>
      <c r="U1007" t="b">
        <f t="shared" ca="1" si="292"/>
        <v>0</v>
      </c>
      <c r="W1007" s="317" t="b">
        <f t="shared" ca="1" si="293"/>
        <v>0</v>
      </c>
      <c r="X1007" s="317" t="b">
        <f t="shared" ca="1" si="300"/>
        <v>1</v>
      </c>
      <c r="Y1007" s="317" t="b">
        <f t="shared" ca="1" si="294"/>
        <v>0</v>
      </c>
      <c r="Z1007" t="b">
        <f t="shared" ca="1" si="295"/>
        <v>0</v>
      </c>
      <c r="AA1007" s="37" t="b">
        <f t="shared" ca="1" si="301"/>
        <v>0</v>
      </c>
      <c r="AB1007" t="b">
        <f t="shared" ca="1" si="296"/>
        <v>0</v>
      </c>
      <c r="AD1007" t="b">
        <f t="shared" ca="1" si="302"/>
        <v>0</v>
      </c>
      <c r="AE1007" s="37" t="b">
        <f t="shared" ca="1" si="303"/>
        <v>0</v>
      </c>
      <c r="AF1007" t="b">
        <f t="shared" ca="1" si="304"/>
        <v>0</v>
      </c>
      <c r="AG1007" s="317" t="b">
        <f t="shared" ca="1" si="305"/>
        <v>0</v>
      </c>
      <c r="AH1007" s="317" t="b">
        <f t="shared" ca="1" si="306"/>
        <v>1</v>
      </c>
      <c r="AI1007" s="317" t="b">
        <f t="shared" ca="1" si="307"/>
        <v>0</v>
      </c>
    </row>
    <row r="1008" spans="1:35" x14ac:dyDescent="0.25">
      <c r="A1008">
        <v>976</v>
      </c>
      <c r="B1008" s="169">
        <f ca="1">OFFSET(InputPriceData!B$15,CalculationsAndCharts!$A1008+$A$11,0,1,1)</f>
        <v>40428</v>
      </c>
      <c r="C1008" s="3">
        <f ca="1">OFFSET(InputPriceData!G$15,CalculationsAndCharts!$A1008+$A$11,IF($C$7,8,0),1,1)</f>
        <v>3350200</v>
      </c>
      <c r="D1008" s="4">
        <f ca="1">OFFSET(InputPriceData!C$15,CalculationsAndCharts!$A1008+$A$11,IF($C$7,8,0),1,1)</f>
        <v>46.26</v>
      </c>
      <c r="E1008" s="4">
        <f ca="1">OFFSET(InputPriceData!D$15,CalculationsAndCharts!$A1008+$A$11,IF($C$7,8,0),1,1)</f>
        <v>46.26</v>
      </c>
      <c r="F1008" s="4">
        <f ca="1">OFFSET(InputPriceData!E$15,CalculationsAndCharts!$A1008+$A$11,IF($C$7,8,0),1,1)</f>
        <v>45.4</v>
      </c>
      <c r="G1008" s="4">
        <f ca="1">OFFSET(InputPriceData!F$15,CalculationsAndCharts!$A1008+$A$11,IF($C$7,8,0),1,1)</f>
        <v>45.68</v>
      </c>
      <c r="H1008" s="133"/>
      <c r="I1008" s="133"/>
      <c r="J1008" s="37">
        <f t="shared" ca="1" si="297"/>
        <v>1825</v>
      </c>
      <c r="K1008" s="124">
        <f t="shared" ca="1" si="298"/>
        <v>2.0000000000003126E-2</v>
      </c>
      <c r="L1008" s="343">
        <f t="shared" ca="1" si="289"/>
        <v>0.51757162562353221</v>
      </c>
      <c r="M1008" s="345">
        <f t="shared" ca="1" si="299"/>
        <v>0.79608485057396505</v>
      </c>
      <c r="N1008" s="344">
        <f t="shared" ca="1" si="290"/>
        <v>0.6501463069550576</v>
      </c>
      <c r="O1008" s="4"/>
      <c r="P1008" s="4"/>
      <c r="Q1008" s="3"/>
      <c r="S1008" s="4"/>
      <c r="T1008" s="4" t="b">
        <f t="shared" ca="1" si="291"/>
        <v>0</v>
      </c>
      <c r="U1008" t="b">
        <f t="shared" ca="1" si="292"/>
        <v>0</v>
      </c>
      <c r="W1008" s="317" t="b">
        <f t="shared" ca="1" si="293"/>
        <v>0</v>
      </c>
      <c r="X1008" s="317" t="b">
        <f t="shared" ca="1" si="300"/>
        <v>1</v>
      </c>
      <c r="Y1008" s="317" t="b">
        <f t="shared" ca="1" si="294"/>
        <v>0</v>
      </c>
      <c r="Z1008" t="b">
        <f t="shared" ca="1" si="295"/>
        <v>0</v>
      </c>
      <c r="AA1008" s="37" t="b">
        <f t="shared" ca="1" si="301"/>
        <v>0</v>
      </c>
      <c r="AB1008" t="b">
        <f t="shared" ca="1" si="296"/>
        <v>0</v>
      </c>
      <c r="AD1008" t="b">
        <f t="shared" ca="1" si="302"/>
        <v>0</v>
      </c>
      <c r="AE1008" s="37" t="b">
        <f t="shared" ca="1" si="303"/>
        <v>0</v>
      </c>
      <c r="AF1008" t="b">
        <f t="shared" ca="1" si="304"/>
        <v>0</v>
      </c>
      <c r="AG1008" s="317" t="b">
        <f t="shared" ca="1" si="305"/>
        <v>0</v>
      </c>
      <c r="AH1008" s="317" t="b">
        <f t="shared" ca="1" si="306"/>
        <v>1</v>
      </c>
      <c r="AI1008" s="317" t="b">
        <f t="shared" ca="1" si="307"/>
        <v>0</v>
      </c>
    </row>
    <row r="1009" spans="1:35" x14ac:dyDescent="0.25">
      <c r="A1009">
        <v>977</v>
      </c>
      <c r="B1009" s="169">
        <f ca="1">OFFSET(InputPriceData!B$15,CalculationsAndCharts!$A1009+$A$11,0,1,1)</f>
        <v>40424</v>
      </c>
      <c r="C1009" s="3">
        <f ca="1">OFFSET(InputPriceData!G$15,CalculationsAndCharts!$A1009+$A$11,IF($C$7,8,0),1,1)</f>
        <v>2522700</v>
      </c>
      <c r="D1009" s="4">
        <f ca="1">OFFSET(InputPriceData!C$15,CalculationsAndCharts!$A1009+$A$11,IF($C$7,8,0),1,1)</f>
        <v>46.02</v>
      </c>
      <c r="E1009" s="4">
        <f ca="1">OFFSET(InputPriceData!D$15,CalculationsAndCharts!$A1009+$A$11,IF($C$7,8,0),1,1)</f>
        <v>46.21</v>
      </c>
      <c r="F1009" s="4">
        <f ca="1">OFFSET(InputPriceData!E$15,CalculationsAndCharts!$A1009+$A$11,IF($C$7,8,0),1,1)</f>
        <v>45.45</v>
      </c>
      <c r="G1009" s="4">
        <f ca="1">OFFSET(InputPriceData!F$15,CalculationsAndCharts!$A1009+$A$11,IF($C$7,8,0),1,1)</f>
        <v>45.67</v>
      </c>
      <c r="H1009" s="133"/>
      <c r="I1009" s="133"/>
      <c r="J1009" s="37">
        <f t="shared" ca="1" si="297"/>
        <v>1824</v>
      </c>
      <c r="K1009" s="124">
        <f t="shared" ca="1" si="298"/>
        <v>0.60999999999999943</v>
      </c>
      <c r="L1009" s="343">
        <f t="shared" ca="1" si="289"/>
        <v>0.4007465358199106</v>
      </c>
      <c r="M1009" s="345">
        <f t="shared" ca="1" si="299"/>
        <v>0.80331468271843098</v>
      </c>
      <c r="N1009" s="344">
        <f t="shared" ca="1" si="290"/>
        <v>0.49886619084787209</v>
      </c>
      <c r="O1009" s="4"/>
      <c r="P1009" s="4"/>
      <c r="Q1009" s="3"/>
      <c r="S1009" s="4"/>
      <c r="T1009" s="4" t="b">
        <f t="shared" ca="1" si="291"/>
        <v>0</v>
      </c>
      <c r="U1009" t="b">
        <f t="shared" ca="1" si="292"/>
        <v>0</v>
      </c>
      <c r="W1009" s="317" t="b">
        <f t="shared" ca="1" si="293"/>
        <v>0</v>
      </c>
      <c r="X1009" s="317" t="b">
        <f t="shared" ca="1" si="300"/>
        <v>1</v>
      </c>
      <c r="Y1009" s="317" t="b">
        <f t="shared" ca="1" si="294"/>
        <v>0</v>
      </c>
      <c r="Z1009" t="b">
        <f t="shared" ca="1" si="295"/>
        <v>0</v>
      </c>
      <c r="AA1009" s="37" t="b">
        <f t="shared" ca="1" si="301"/>
        <v>0</v>
      </c>
      <c r="AB1009" t="b">
        <f t="shared" ca="1" si="296"/>
        <v>0</v>
      </c>
      <c r="AD1009" t="b">
        <f t="shared" ca="1" si="302"/>
        <v>0</v>
      </c>
      <c r="AE1009" s="37" t="b">
        <f t="shared" ca="1" si="303"/>
        <v>0</v>
      </c>
      <c r="AF1009" t="b">
        <f t="shared" ca="1" si="304"/>
        <v>0</v>
      </c>
      <c r="AG1009" s="317" t="b">
        <f t="shared" ca="1" si="305"/>
        <v>0</v>
      </c>
      <c r="AH1009" s="317" t="b">
        <f t="shared" ca="1" si="306"/>
        <v>1</v>
      </c>
      <c r="AI1009" s="317" t="b">
        <f t="shared" ca="1" si="307"/>
        <v>0</v>
      </c>
    </row>
    <row r="1010" spans="1:35" x14ac:dyDescent="0.25">
      <c r="A1010">
        <v>978</v>
      </c>
      <c r="B1010" s="169">
        <f ca="1">OFFSET(InputPriceData!B$15,CalculationsAndCharts!$A1010+$A$11,0,1,1)</f>
        <v>40423</v>
      </c>
      <c r="C1010" s="3">
        <f ca="1">OFFSET(InputPriceData!G$15,CalculationsAndCharts!$A1010+$A$11,IF($C$7,8,0),1,1)</f>
        <v>2854500</v>
      </c>
      <c r="D1010" s="4">
        <f ca="1">OFFSET(InputPriceData!C$15,CalculationsAndCharts!$A1010+$A$11,IF($C$7,8,0),1,1)</f>
        <v>45.06</v>
      </c>
      <c r="E1010" s="4">
        <f ca="1">OFFSET(InputPriceData!D$15,CalculationsAndCharts!$A1010+$A$11,IF($C$7,8,0),1,1)</f>
        <v>45.77</v>
      </c>
      <c r="F1010" s="4">
        <f ca="1">OFFSET(InputPriceData!E$15,CalculationsAndCharts!$A1010+$A$11,IF($C$7,8,0),1,1)</f>
        <v>45</v>
      </c>
      <c r="G1010" s="4">
        <f ca="1">OFFSET(InputPriceData!F$15,CalculationsAndCharts!$A1010+$A$11,IF($C$7,8,0),1,1)</f>
        <v>45.66</v>
      </c>
      <c r="H1010" s="133"/>
      <c r="I1010" s="133"/>
      <c r="J1010" s="37">
        <f t="shared" ca="1" si="297"/>
        <v>1823</v>
      </c>
      <c r="K1010" s="124">
        <f t="shared" ca="1" si="298"/>
        <v>1.7399999999999949</v>
      </c>
      <c r="L1010" s="343">
        <f t="shared" ca="1" si="289"/>
        <v>0.2080196177097447</v>
      </c>
      <c r="M1010" s="345">
        <f t="shared" ca="1" si="299"/>
        <v>0.8106101742870141</v>
      </c>
      <c r="N1010" s="344">
        <f t="shared" ca="1" si="290"/>
        <v>0.25662102982202495</v>
      </c>
      <c r="O1010" s="4"/>
      <c r="P1010" s="4"/>
      <c r="Q1010" s="3"/>
      <c r="S1010" s="4"/>
      <c r="T1010" s="4" t="b">
        <f t="shared" ca="1" si="291"/>
        <v>0</v>
      </c>
      <c r="U1010" t="b">
        <f t="shared" ca="1" si="292"/>
        <v>0</v>
      </c>
      <c r="W1010" s="317" t="b">
        <f t="shared" ca="1" si="293"/>
        <v>1</v>
      </c>
      <c r="X1010" s="317" t="b">
        <f t="shared" ca="1" si="300"/>
        <v>1</v>
      </c>
      <c r="Y1010" s="317" t="b">
        <f t="shared" ca="1" si="294"/>
        <v>0</v>
      </c>
      <c r="Z1010" t="b">
        <f t="shared" ca="1" si="295"/>
        <v>0</v>
      </c>
      <c r="AA1010" s="37" t="b">
        <f t="shared" ca="1" si="301"/>
        <v>0</v>
      </c>
      <c r="AB1010" t="b">
        <f t="shared" ca="1" si="296"/>
        <v>1</v>
      </c>
      <c r="AD1010" t="b">
        <f t="shared" ca="1" si="302"/>
        <v>0</v>
      </c>
      <c r="AE1010" s="37" t="b">
        <f t="shared" ca="1" si="303"/>
        <v>0</v>
      </c>
      <c r="AF1010" t="b">
        <f t="shared" ca="1" si="304"/>
        <v>1</v>
      </c>
      <c r="AG1010" s="317" t="b">
        <f t="shared" ca="1" si="305"/>
        <v>1</v>
      </c>
      <c r="AH1010" s="317" t="b">
        <f t="shared" ca="1" si="306"/>
        <v>1</v>
      </c>
      <c r="AI1010" s="317" t="b">
        <f t="shared" ca="1" si="307"/>
        <v>0</v>
      </c>
    </row>
    <row r="1011" spans="1:35" x14ac:dyDescent="0.25">
      <c r="A1011">
        <v>979</v>
      </c>
      <c r="B1011" s="169">
        <f ca="1">OFFSET(InputPriceData!B$15,CalculationsAndCharts!$A1011+$A$11,0,1,1)</f>
        <v>40422</v>
      </c>
      <c r="C1011" s="3">
        <f ca="1">OFFSET(InputPriceData!G$15,CalculationsAndCharts!$A1011+$A$11,IF($C$7,8,0),1,1)</f>
        <v>3837800</v>
      </c>
      <c r="D1011" s="4">
        <f ca="1">OFFSET(InputPriceData!C$15,CalculationsAndCharts!$A1011+$A$11,IF($C$7,8,0),1,1)</f>
        <v>44.5</v>
      </c>
      <c r="E1011" s="4">
        <f ca="1">OFFSET(InputPriceData!D$15,CalculationsAndCharts!$A1011+$A$11,IF($C$7,8,0),1,1)</f>
        <v>45.46</v>
      </c>
      <c r="F1011" s="4">
        <f ca="1">OFFSET(InputPriceData!E$15,CalculationsAndCharts!$A1011+$A$11,IF($C$7,8,0),1,1)</f>
        <v>44.31</v>
      </c>
      <c r="G1011" s="4">
        <f ca="1">OFFSET(InputPriceData!F$15,CalculationsAndCharts!$A1011+$A$11,IF($C$7,8,0),1,1)</f>
        <v>45.06</v>
      </c>
      <c r="H1011" s="133"/>
      <c r="I1011" s="133"/>
      <c r="J1011" s="37">
        <f t="shared" ca="1" si="297"/>
        <v>1822</v>
      </c>
      <c r="K1011" s="124">
        <f t="shared" ca="1" si="298"/>
        <v>0.85999999999999943</v>
      </c>
      <c r="L1011" s="343">
        <f t="shared" ca="1" si="289"/>
        <v>2.6643346182997824E-2</v>
      </c>
      <c r="M1011" s="345">
        <f t="shared" ca="1" si="299"/>
        <v>0.81797192158124532</v>
      </c>
      <c r="N1011" s="344">
        <f t="shared" ca="1" si="290"/>
        <v>3.2572445923929508E-2</v>
      </c>
      <c r="O1011" s="4"/>
      <c r="P1011" s="4"/>
      <c r="Q1011" s="3"/>
      <c r="S1011" s="4"/>
      <c r="T1011" s="4" t="b">
        <f t="shared" ca="1" si="291"/>
        <v>1</v>
      </c>
      <c r="U1011" t="b">
        <f t="shared" ca="1" si="292"/>
        <v>0</v>
      </c>
      <c r="W1011" s="317" t="b">
        <f t="shared" ca="1" si="293"/>
        <v>0</v>
      </c>
      <c r="X1011" s="317" t="b">
        <f t="shared" ca="1" si="300"/>
        <v>0</v>
      </c>
      <c r="Y1011" s="317" t="b">
        <f t="shared" ca="1" si="294"/>
        <v>0</v>
      </c>
      <c r="Z1011" t="b">
        <f t="shared" ca="1" si="295"/>
        <v>0</v>
      </c>
      <c r="AA1011" s="37" t="b">
        <f t="shared" ca="1" si="301"/>
        <v>1</v>
      </c>
      <c r="AB1011" t="b">
        <f t="shared" ca="1" si="296"/>
        <v>0</v>
      </c>
      <c r="AD1011" t="b">
        <f t="shared" ca="1" si="302"/>
        <v>0</v>
      </c>
      <c r="AE1011" s="37" t="b">
        <f t="shared" ca="1" si="303"/>
        <v>1</v>
      </c>
      <c r="AF1011" t="b">
        <f t="shared" ca="1" si="304"/>
        <v>0</v>
      </c>
      <c r="AG1011" s="317" t="b">
        <f t="shared" ca="1" si="305"/>
        <v>0</v>
      </c>
      <c r="AH1011" s="317" t="b">
        <f t="shared" ca="1" si="306"/>
        <v>0</v>
      </c>
      <c r="AI1011" s="317" t="b">
        <f t="shared" ca="1" si="307"/>
        <v>0</v>
      </c>
    </row>
    <row r="1012" spans="1:35" x14ac:dyDescent="0.25">
      <c r="A1012">
        <v>980</v>
      </c>
      <c r="B1012" s="169">
        <f ca="1">OFFSET(InputPriceData!B$15,CalculationsAndCharts!$A1012+$A$11,0,1,1)</f>
        <v>40421</v>
      </c>
      <c r="C1012" s="3">
        <f ca="1">OFFSET(InputPriceData!G$15,CalculationsAndCharts!$A1012+$A$11,IF($C$7,8,0),1,1)</f>
        <v>4756200</v>
      </c>
      <c r="D1012" s="4">
        <f ca="1">OFFSET(InputPriceData!C$15,CalculationsAndCharts!$A1012+$A$11,IF($C$7,8,0),1,1)</f>
        <v>43.92</v>
      </c>
      <c r="E1012" s="4">
        <f ca="1">OFFSET(InputPriceData!D$15,CalculationsAndCharts!$A1012+$A$11,IF($C$7,8,0),1,1)</f>
        <v>44.38</v>
      </c>
      <c r="F1012" s="4">
        <f ca="1">OFFSET(InputPriceData!E$15,CalculationsAndCharts!$A1012+$A$11,IF($C$7,8,0),1,1)</f>
        <v>43.8</v>
      </c>
      <c r="G1012" s="4">
        <f ca="1">OFFSET(InputPriceData!F$15,CalculationsAndCharts!$A1012+$A$11,IF($C$7,8,0),1,1)</f>
        <v>43.92</v>
      </c>
      <c r="H1012" s="133"/>
      <c r="I1012" s="133"/>
      <c r="J1012" s="37">
        <f t="shared" ca="1" si="297"/>
        <v>1821</v>
      </c>
      <c r="K1012" s="124">
        <f t="shared" ca="1" si="298"/>
        <v>-0.30999999999999517</v>
      </c>
      <c r="L1012" s="343">
        <f t="shared" ca="1" si="289"/>
        <v>-9.9286701068747207E-2</v>
      </c>
      <c r="M1012" s="345">
        <f t="shared" ca="1" si="299"/>
        <v>0.82540052631810834</v>
      </c>
      <c r="N1012" s="344">
        <f t="shared" ca="1" si="290"/>
        <v>-0.12028911771069338</v>
      </c>
      <c r="O1012" s="4"/>
      <c r="P1012" s="4"/>
      <c r="Q1012" s="3"/>
      <c r="S1012" s="4"/>
      <c r="T1012" s="4" t="b">
        <f t="shared" ca="1" si="291"/>
        <v>0</v>
      </c>
      <c r="U1012" t="b">
        <f t="shared" ca="1" si="292"/>
        <v>0</v>
      </c>
      <c r="W1012" s="317" t="b">
        <f t="shared" ca="1" si="293"/>
        <v>0</v>
      </c>
      <c r="X1012" s="317" t="b">
        <f t="shared" ca="1" si="300"/>
        <v>0</v>
      </c>
      <c r="Y1012" s="317" t="b">
        <f t="shared" ca="1" si="294"/>
        <v>0</v>
      </c>
      <c r="Z1012" t="b">
        <f t="shared" ca="1" si="295"/>
        <v>0</v>
      </c>
      <c r="AA1012" s="37" t="b">
        <f t="shared" ca="1" si="301"/>
        <v>1</v>
      </c>
      <c r="AB1012" t="b">
        <f t="shared" ca="1" si="296"/>
        <v>0</v>
      </c>
      <c r="AD1012" t="b">
        <f t="shared" ca="1" si="302"/>
        <v>0</v>
      </c>
      <c r="AE1012" s="37" t="b">
        <f t="shared" ca="1" si="303"/>
        <v>1</v>
      </c>
      <c r="AF1012" t="b">
        <f t="shared" ca="1" si="304"/>
        <v>0</v>
      </c>
      <c r="AG1012" s="317" t="b">
        <f t="shared" ca="1" si="305"/>
        <v>0</v>
      </c>
      <c r="AH1012" s="317" t="b">
        <f t="shared" ca="1" si="306"/>
        <v>0</v>
      </c>
      <c r="AI1012" s="317" t="b">
        <f t="shared" ca="1" si="307"/>
        <v>0</v>
      </c>
    </row>
    <row r="1013" spans="1:35" x14ac:dyDescent="0.25">
      <c r="A1013">
        <v>981</v>
      </c>
      <c r="B1013" s="169">
        <f ca="1">OFFSET(InputPriceData!B$15,CalculationsAndCharts!$A1013+$A$11,0,1,1)</f>
        <v>40420</v>
      </c>
      <c r="C1013" s="3">
        <f ca="1">OFFSET(InputPriceData!G$15,CalculationsAndCharts!$A1013+$A$11,IF($C$7,8,0),1,1)</f>
        <v>3868200</v>
      </c>
      <c r="D1013" s="4">
        <f ca="1">OFFSET(InputPriceData!C$15,CalculationsAndCharts!$A1013+$A$11,IF($C$7,8,0),1,1)</f>
        <v>44.66</v>
      </c>
      <c r="E1013" s="4">
        <f ca="1">OFFSET(InputPriceData!D$15,CalculationsAndCharts!$A1013+$A$11,IF($C$7,8,0),1,1)</f>
        <v>44.66</v>
      </c>
      <c r="F1013" s="4">
        <f ca="1">OFFSET(InputPriceData!E$15,CalculationsAndCharts!$A1013+$A$11,IF($C$7,8,0),1,1)</f>
        <v>44.18</v>
      </c>
      <c r="G1013" s="4">
        <f ca="1">OFFSET(InputPriceData!F$15,CalculationsAndCharts!$A1013+$A$11,IF($C$7,8,0),1,1)</f>
        <v>44.2</v>
      </c>
      <c r="H1013" s="133"/>
      <c r="I1013" s="133"/>
      <c r="J1013" s="37">
        <f t="shared" ca="1" si="297"/>
        <v>1820</v>
      </c>
      <c r="K1013" s="124">
        <f t="shared" ca="1" si="298"/>
        <v>0.95000000000000284</v>
      </c>
      <c r="L1013" s="343">
        <f t="shared" ca="1" si="289"/>
        <v>-0.24953181591573037</v>
      </c>
      <c r="M1013" s="345">
        <f t="shared" ca="1" si="299"/>
        <v>0.83289659567922136</v>
      </c>
      <c r="N1013" s="344">
        <f t="shared" ca="1" si="290"/>
        <v>-0.29959519250074362</v>
      </c>
      <c r="O1013" s="4"/>
      <c r="P1013" s="4"/>
      <c r="Q1013" s="3"/>
      <c r="S1013" s="4"/>
      <c r="T1013" s="4" t="b">
        <f t="shared" ca="1" si="291"/>
        <v>0</v>
      </c>
      <c r="U1013" t="b">
        <f t="shared" ca="1" si="292"/>
        <v>0</v>
      </c>
      <c r="W1013" s="317" t="b">
        <f t="shared" ca="1" si="293"/>
        <v>0</v>
      </c>
      <c r="X1013" s="317" t="b">
        <f t="shared" ca="1" si="300"/>
        <v>0</v>
      </c>
      <c r="Y1013" s="317" t="b">
        <f t="shared" ca="1" si="294"/>
        <v>0</v>
      </c>
      <c r="Z1013" t="b">
        <f t="shared" ca="1" si="295"/>
        <v>0</v>
      </c>
      <c r="AA1013" s="37" t="b">
        <f t="shared" ca="1" si="301"/>
        <v>1</v>
      </c>
      <c r="AB1013" t="b">
        <f t="shared" ca="1" si="296"/>
        <v>0</v>
      </c>
      <c r="AD1013" t="b">
        <f t="shared" ca="1" si="302"/>
        <v>0</v>
      </c>
      <c r="AE1013" s="37" t="b">
        <f t="shared" ca="1" si="303"/>
        <v>1</v>
      </c>
      <c r="AF1013" t="b">
        <f t="shared" ca="1" si="304"/>
        <v>0</v>
      </c>
      <c r="AG1013" s="317" t="b">
        <f t="shared" ca="1" si="305"/>
        <v>0</v>
      </c>
      <c r="AH1013" s="317" t="b">
        <f t="shared" ca="1" si="306"/>
        <v>0</v>
      </c>
      <c r="AI1013" s="317" t="b">
        <f t="shared" ca="1" si="307"/>
        <v>0</v>
      </c>
    </row>
    <row r="1014" spans="1:35" x14ac:dyDescent="0.25">
      <c r="A1014">
        <v>982</v>
      </c>
      <c r="B1014" s="169">
        <f ca="1">OFFSET(InputPriceData!B$15,CalculationsAndCharts!$A1014+$A$11,0,1,1)</f>
        <v>40417</v>
      </c>
      <c r="C1014" s="3">
        <f ca="1">OFFSET(InputPriceData!G$15,CalculationsAndCharts!$A1014+$A$11,IF($C$7,8,0),1,1)</f>
        <v>4494100</v>
      </c>
      <c r="D1014" s="4">
        <f ca="1">OFFSET(InputPriceData!C$15,CalculationsAndCharts!$A1014+$A$11,IF($C$7,8,0),1,1)</f>
        <v>43.44</v>
      </c>
      <c r="E1014" s="4">
        <f ca="1">OFFSET(InputPriceData!D$15,CalculationsAndCharts!$A1014+$A$11,IF($C$7,8,0),1,1)</f>
        <v>44.32</v>
      </c>
      <c r="F1014" s="4">
        <f ca="1">OFFSET(InputPriceData!E$15,CalculationsAndCharts!$A1014+$A$11,IF($C$7,8,0),1,1)</f>
        <v>43.23</v>
      </c>
      <c r="G1014" s="4">
        <f ca="1">OFFSET(InputPriceData!F$15,CalculationsAndCharts!$A1014+$A$11,IF($C$7,8,0),1,1)</f>
        <v>44.23</v>
      </c>
      <c r="H1014" s="133"/>
      <c r="I1014" s="133"/>
      <c r="J1014" s="37">
        <f t="shared" ca="1" si="297"/>
        <v>1819</v>
      </c>
      <c r="K1014" s="124">
        <f t="shared" ca="1" si="298"/>
        <v>1.019999999999996</v>
      </c>
      <c r="L1014" s="343">
        <f t="shared" ca="1" si="289"/>
        <v>-0.41363539929238535</v>
      </c>
      <c r="M1014" s="345">
        <f t="shared" ca="1" si="299"/>
        <v>0.84046074236046553</v>
      </c>
      <c r="N1014" s="344">
        <f t="shared" ca="1" si="290"/>
        <v>-0.49215314701157226</v>
      </c>
      <c r="O1014" s="4"/>
      <c r="P1014" s="4"/>
      <c r="Q1014" s="3"/>
      <c r="S1014" s="4"/>
      <c r="T1014" s="4" t="b">
        <f t="shared" ca="1" si="291"/>
        <v>0</v>
      </c>
      <c r="U1014" t="b">
        <f t="shared" ca="1" si="292"/>
        <v>0</v>
      </c>
      <c r="W1014" s="317" t="b">
        <f t="shared" ca="1" si="293"/>
        <v>0</v>
      </c>
      <c r="X1014" s="317" t="b">
        <f t="shared" ca="1" si="300"/>
        <v>0</v>
      </c>
      <c r="Y1014" s="317" t="b">
        <f t="shared" ca="1" si="294"/>
        <v>0</v>
      </c>
      <c r="Z1014" t="b">
        <f t="shared" ca="1" si="295"/>
        <v>0</v>
      </c>
      <c r="AA1014" s="37" t="b">
        <f t="shared" ca="1" si="301"/>
        <v>1</v>
      </c>
      <c r="AB1014" t="b">
        <f t="shared" ca="1" si="296"/>
        <v>0</v>
      </c>
      <c r="AD1014" t="b">
        <f t="shared" ca="1" si="302"/>
        <v>0</v>
      </c>
      <c r="AE1014" s="37" t="b">
        <f t="shared" ca="1" si="303"/>
        <v>1</v>
      </c>
      <c r="AF1014" t="b">
        <f t="shared" ca="1" si="304"/>
        <v>0</v>
      </c>
      <c r="AG1014" s="317" t="b">
        <f t="shared" ca="1" si="305"/>
        <v>0</v>
      </c>
      <c r="AH1014" s="317" t="b">
        <f t="shared" ca="1" si="306"/>
        <v>0</v>
      </c>
      <c r="AI1014" s="317" t="b">
        <f t="shared" ca="1" si="307"/>
        <v>0</v>
      </c>
    </row>
    <row r="1015" spans="1:35" x14ac:dyDescent="0.25">
      <c r="A1015">
        <v>983</v>
      </c>
      <c r="B1015" s="169">
        <f ca="1">OFFSET(InputPriceData!B$15,CalculationsAndCharts!$A1015+$A$11,0,1,1)</f>
        <v>40416</v>
      </c>
      <c r="C1015" s="3">
        <f ca="1">OFFSET(InputPriceData!G$15,CalculationsAndCharts!$A1015+$A$11,IF($C$7,8,0),1,1)</f>
        <v>3529600</v>
      </c>
      <c r="D1015" s="4">
        <f ca="1">OFFSET(InputPriceData!C$15,CalculationsAndCharts!$A1015+$A$11,IF($C$7,8,0),1,1)</f>
        <v>43.3</v>
      </c>
      <c r="E1015" s="4">
        <f ca="1">OFFSET(InputPriceData!D$15,CalculationsAndCharts!$A1015+$A$11,IF($C$7,8,0),1,1)</f>
        <v>43.67</v>
      </c>
      <c r="F1015" s="4">
        <f ca="1">OFFSET(InputPriceData!E$15,CalculationsAndCharts!$A1015+$A$11,IF($C$7,8,0),1,1)</f>
        <v>43.11</v>
      </c>
      <c r="G1015" s="4">
        <f ca="1">OFFSET(InputPriceData!F$15,CalculationsAndCharts!$A1015+$A$11,IF($C$7,8,0),1,1)</f>
        <v>43.25</v>
      </c>
      <c r="H1015" s="133"/>
      <c r="I1015" s="133"/>
      <c r="J1015" s="37">
        <f t="shared" ca="1" si="297"/>
        <v>1818</v>
      </c>
      <c r="K1015" s="124">
        <f t="shared" ca="1" si="298"/>
        <v>-9.9999999999980105E-3</v>
      </c>
      <c r="L1015" s="343">
        <f t="shared" ca="1" si="289"/>
        <v>-0.49719746503300749</v>
      </c>
      <c r="M1015" s="345">
        <f t="shared" ca="1" si="299"/>
        <v>0.84809358462206408</v>
      </c>
      <c r="N1015" s="344">
        <f t="shared" ca="1" si="290"/>
        <v>-0.5862530669355005</v>
      </c>
      <c r="O1015" s="4"/>
      <c r="P1015" s="4"/>
      <c r="Q1015" s="3"/>
      <c r="S1015" s="4"/>
      <c r="T1015" s="4" t="b">
        <f t="shared" ca="1" si="291"/>
        <v>0</v>
      </c>
      <c r="U1015" t="b">
        <f t="shared" ca="1" si="292"/>
        <v>0</v>
      </c>
      <c r="W1015" s="317" t="b">
        <f t="shared" ca="1" si="293"/>
        <v>0</v>
      </c>
      <c r="X1015" s="317" t="b">
        <f t="shared" ca="1" si="300"/>
        <v>0</v>
      </c>
      <c r="Y1015" s="317" t="b">
        <f t="shared" ca="1" si="294"/>
        <v>0</v>
      </c>
      <c r="Z1015" t="b">
        <f t="shared" ca="1" si="295"/>
        <v>0</v>
      </c>
      <c r="AA1015" s="37" t="b">
        <f t="shared" ca="1" si="301"/>
        <v>1</v>
      </c>
      <c r="AB1015" t="b">
        <f t="shared" ca="1" si="296"/>
        <v>0</v>
      </c>
      <c r="AD1015" t="b">
        <f t="shared" ca="1" si="302"/>
        <v>0</v>
      </c>
      <c r="AE1015" s="37" t="b">
        <f t="shared" ca="1" si="303"/>
        <v>1</v>
      </c>
      <c r="AF1015" t="b">
        <f t="shared" ca="1" si="304"/>
        <v>0</v>
      </c>
      <c r="AG1015" s="317" t="b">
        <f t="shared" ca="1" si="305"/>
        <v>0</v>
      </c>
      <c r="AH1015" s="317" t="b">
        <f t="shared" ca="1" si="306"/>
        <v>0</v>
      </c>
      <c r="AI1015" s="317" t="b">
        <f t="shared" ca="1" si="307"/>
        <v>0</v>
      </c>
    </row>
    <row r="1016" spans="1:35" x14ac:dyDescent="0.25">
      <c r="A1016">
        <v>984</v>
      </c>
      <c r="B1016" s="169">
        <f ca="1">OFFSET(InputPriceData!B$15,CalculationsAndCharts!$A1016+$A$11,0,1,1)</f>
        <v>40415</v>
      </c>
      <c r="C1016" s="3">
        <f ca="1">OFFSET(InputPriceData!G$15,CalculationsAndCharts!$A1016+$A$11,IF($C$7,8,0),1,1)</f>
        <v>7247000</v>
      </c>
      <c r="D1016" s="4">
        <f ca="1">OFFSET(InputPriceData!C$15,CalculationsAndCharts!$A1016+$A$11,IF($C$7,8,0),1,1)</f>
        <v>42.88</v>
      </c>
      <c r="E1016" s="4">
        <f ca="1">OFFSET(InputPriceData!D$15,CalculationsAndCharts!$A1016+$A$11,IF($C$7,8,0),1,1)</f>
        <v>43.37</v>
      </c>
      <c r="F1016" s="4">
        <f ca="1">OFFSET(InputPriceData!E$15,CalculationsAndCharts!$A1016+$A$11,IF($C$7,8,0),1,1)</f>
        <v>42.7</v>
      </c>
      <c r="G1016" s="4">
        <f ca="1">OFFSET(InputPriceData!F$15,CalculationsAndCharts!$A1016+$A$11,IF($C$7,8,0),1,1)</f>
        <v>43.21</v>
      </c>
      <c r="H1016" s="133"/>
      <c r="I1016" s="133"/>
      <c r="J1016" s="37">
        <f t="shared" ca="1" si="297"/>
        <v>1817</v>
      </c>
      <c r="K1016" s="124">
        <f t="shared" ca="1" si="298"/>
        <v>-0.28000000000000114</v>
      </c>
      <c r="L1016" s="343">
        <f t="shared" ca="1" si="289"/>
        <v>-0.50401677390608668</v>
      </c>
      <c r="M1016" s="345">
        <f t="shared" ca="1" si="299"/>
        <v>0.85579574633911615</v>
      </c>
      <c r="N1016" s="344">
        <f t="shared" ca="1" si="290"/>
        <v>-0.58894517303006766</v>
      </c>
      <c r="O1016" s="4"/>
      <c r="P1016" s="4"/>
      <c r="Q1016" s="3"/>
      <c r="S1016" s="4"/>
      <c r="T1016" s="4" t="b">
        <f t="shared" ca="1" si="291"/>
        <v>0</v>
      </c>
      <c r="U1016" t="b">
        <f t="shared" ca="1" si="292"/>
        <v>0</v>
      </c>
      <c r="W1016" s="317" t="b">
        <f t="shared" ca="1" si="293"/>
        <v>0</v>
      </c>
      <c r="X1016" s="317" t="b">
        <f t="shared" ca="1" si="300"/>
        <v>0</v>
      </c>
      <c r="Y1016" s="317" t="b">
        <f t="shared" ca="1" si="294"/>
        <v>0</v>
      </c>
      <c r="Z1016" t="b">
        <f t="shared" ca="1" si="295"/>
        <v>0</v>
      </c>
      <c r="AA1016" s="37" t="b">
        <f t="shared" ca="1" si="301"/>
        <v>1</v>
      </c>
      <c r="AB1016" t="b">
        <f t="shared" ca="1" si="296"/>
        <v>0</v>
      </c>
      <c r="AD1016" t="b">
        <f t="shared" ca="1" si="302"/>
        <v>0</v>
      </c>
      <c r="AE1016" s="37" t="b">
        <f t="shared" ca="1" si="303"/>
        <v>1</v>
      </c>
      <c r="AF1016" t="b">
        <f t="shared" ca="1" si="304"/>
        <v>0</v>
      </c>
      <c r="AG1016" s="317" t="b">
        <f t="shared" ca="1" si="305"/>
        <v>0</v>
      </c>
      <c r="AH1016" s="317" t="b">
        <f t="shared" ca="1" si="306"/>
        <v>0</v>
      </c>
      <c r="AI1016" s="317" t="b">
        <f t="shared" ca="1" si="307"/>
        <v>0</v>
      </c>
    </row>
    <row r="1017" spans="1:35" x14ac:dyDescent="0.25">
      <c r="A1017">
        <v>985</v>
      </c>
      <c r="B1017" s="169">
        <f ca="1">OFFSET(InputPriceData!B$15,CalculationsAndCharts!$A1017+$A$11,0,1,1)</f>
        <v>40414</v>
      </c>
      <c r="C1017" s="3">
        <f ca="1">OFFSET(InputPriceData!G$15,CalculationsAndCharts!$A1017+$A$11,IF($C$7,8,0),1,1)</f>
        <v>4483500</v>
      </c>
      <c r="D1017" s="4">
        <f ca="1">OFFSET(InputPriceData!C$15,CalculationsAndCharts!$A1017+$A$11,IF($C$7,8,0),1,1)</f>
        <v>43.18</v>
      </c>
      <c r="E1017" s="4">
        <f ca="1">OFFSET(InputPriceData!D$15,CalculationsAndCharts!$A1017+$A$11,IF($C$7,8,0),1,1)</f>
        <v>43.55</v>
      </c>
      <c r="F1017" s="4">
        <f ca="1">OFFSET(InputPriceData!E$15,CalculationsAndCharts!$A1017+$A$11,IF($C$7,8,0),1,1)</f>
        <v>42.65</v>
      </c>
      <c r="G1017" s="4">
        <f ca="1">OFFSET(InputPriceData!F$15,CalculationsAndCharts!$A1017+$A$11,IF($C$7,8,0),1,1)</f>
        <v>43.26</v>
      </c>
      <c r="H1017" s="133"/>
      <c r="I1017" s="133"/>
      <c r="J1017" s="37">
        <f t="shared" ca="1" si="297"/>
        <v>1816</v>
      </c>
      <c r="K1017" s="124">
        <f t="shared" ca="1" si="298"/>
        <v>-0.49000000000000199</v>
      </c>
      <c r="L1017" s="343">
        <f t="shared" ca="1" si="289"/>
        <v>-0.47041686810677441</v>
      </c>
      <c r="M1017" s="345">
        <f t="shared" ca="1" si="299"/>
        <v>0.86356785705258943</v>
      </c>
      <c r="N1017" s="344">
        <f t="shared" ca="1" si="290"/>
        <v>-0.5447364260549673</v>
      </c>
      <c r="O1017" s="4"/>
      <c r="P1017" s="4"/>
      <c r="Q1017" s="3"/>
      <c r="S1017" s="4"/>
      <c r="T1017" s="4" t="b">
        <f t="shared" ca="1" si="291"/>
        <v>0</v>
      </c>
      <c r="U1017" t="b">
        <f t="shared" ca="1" si="292"/>
        <v>0</v>
      </c>
      <c r="W1017" s="317" t="b">
        <f t="shared" ca="1" si="293"/>
        <v>0</v>
      </c>
      <c r="X1017" s="317" t="b">
        <f t="shared" ca="1" si="300"/>
        <v>0</v>
      </c>
      <c r="Y1017" s="317" t="b">
        <f t="shared" ca="1" si="294"/>
        <v>0</v>
      </c>
      <c r="Z1017" t="b">
        <f t="shared" ca="1" si="295"/>
        <v>0</v>
      </c>
      <c r="AA1017" s="37" t="b">
        <f t="shared" ca="1" si="301"/>
        <v>1</v>
      </c>
      <c r="AB1017" t="b">
        <f t="shared" ca="1" si="296"/>
        <v>0</v>
      </c>
      <c r="AD1017" t="b">
        <f t="shared" ca="1" si="302"/>
        <v>0</v>
      </c>
      <c r="AE1017" s="37" t="b">
        <f t="shared" ca="1" si="303"/>
        <v>1</v>
      </c>
      <c r="AF1017" t="b">
        <f t="shared" ca="1" si="304"/>
        <v>0</v>
      </c>
      <c r="AG1017" s="317" t="b">
        <f t="shared" ca="1" si="305"/>
        <v>0</v>
      </c>
      <c r="AH1017" s="317" t="b">
        <f t="shared" ca="1" si="306"/>
        <v>0</v>
      </c>
      <c r="AI1017" s="317" t="b">
        <f t="shared" ca="1" si="307"/>
        <v>0</v>
      </c>
    </row>
    <row r="1018" spans="1:35" x14ac:dyDescent="0.25">
      <c r="A1018">
        <v>986</v>
      </c>
      <c r="B1018" s="169">
        <f ca="1">OFFSET(InputPriceData!B$15,CalculationsAndCharts!$A1018+$A$11,0,1,1)</f>
        <v>40413</v>
      </c>
      <c r="C1018" s="3">
        <f ca="1">OFFSET(InputPriceData!G$15,CalculationsAndCharts!$A1018+$A$11,IF($C$7,8,0),1,1)</f>
        <v>3026800</v>
      </c>
      <c r="D1018" s="4">
        <f ca="1">OFFSET(InputPriceData!C$15,CalculationsAndCharts!$A1018+$A$11,IF($C$7,8,0),1,1)</f>
        <v>43.84</v>
      </c>
      <c r="E1018" s="4">
        <f ca="1">OFFSET(InputPriceData!D$15,CalculationsAndCharts!$A1018+$A$11,IF($C$7,8,0),1,1)</f>
        <v>44.37</v>
      </c>
      <c r="F1018" s="4">
        <f ca="1">OFFSET(InputPriceData!E$15,CalculationsAndCharts!$A1018+$A$11,IF($C$7,8,0),1,1)</f>
        <v>43.44</v>
      </c>
      <c r="G1018" s="4">
        <f ca="1">OFFSET(InputPriceData!F$15,CalculationsAndCharts!$A1018+$A$11,IF($C$7,8,0),1,1)</f>
        <v>43.49</v>
      </c>
      <c r="H1018" s="133"/>
      <c r="I1018" s="133"/>
      <c r="J1018" s="37">
        <f t="shared" ca="1" si="297"/>
        <v>1815</v>
      </c>
      <c r="K1018" s="124">
        <f t="shared" ca="1" si="298"/>
        <v>-0.51999999999999602</v>
      </c>
      <c r="L1018" s="343">
        <f t="shared" ca="1" si="289"/>
        <v>-0.4075014972406994</v>
      </c>
      <c r="M1018" s="345">
        <f t="shared" ca="1" si="299"/>
        <v>0.87141055202077644</v>
      </c>
      <c r="N1018" s="344">
        <f t="shared" ca="1" si="290"/>
        <v>-0.4676343387117759</v>
      </c>
      <c r="O1018" s="4"/>
      <c r="P1018" s="4"/>
      <c r="Q1018" s="3"/>
      <c r="S1018" s="4"/>
      <c r="T1018" s="4" t="b">
        <f t="shared" ca="1" si="291"/>
        <v>0</v>
      </c>
      <c r="U1018" t="b">
        <f t="shared" ca="1" si="292"/>
        <v>0</v>
      </c>
      <c r="W1018" s="317" t="b">
        <f t="shared" ca="1" si="293"/>
        <v>0</v>
      </c>
      <c r="X1018" s="317" t="b">
        <f t="shared" ca="1" si="300"/>
        <v>0</v>
      </c>
      <c r="Y1018" s="317" t="b">
        <f t="shared" ca="1" si="294"/>
        <v>0</v>
      </c>
      <c r="Z1018" t="b">
        <f t="shared" ca="1" si="295"/>
        <v>0</v>
      </c>
      <c r="AA1018" s="37" t="b">
        <f t="shared" ca="1" si="301"/>
        <v>1</v>
      </c>
      <c r="AB1018" t="b">
        <f t="shared" ca="1" si="296"/>
        <v>0</v>
      </c>
      <c r="AD1018" t="b">
        <f t="shared" ca="1" si="302"/>
        <v>0</v>
      </c>
      <c r="AE1018" s="37" t="b">
        <f t="shared" ca="1" si="303"/>
        <v>1</v>
      </c>
      <c r="AF1018" t="b">
        <f t="shared" ca="1" si="304"/>
        <v>0</v>
      </c>
      <c r="AG1018" s="317" t="b">
        <f t="shared" ca="1" si="305"/>
        <v>0</v>
      </c>
      <c r="AH1018" s="317" t="b">
        <f t="shared" ca="1" si="306"/>
        <v>0</v>
      </c>
      <c r="AI1018" s="317" t="b">
        <f t="shared" ca="1" si="307"/>
        <v>0</v>
      </c>
    </row>
    <row r="1019" spans="1:35" x14ac:dyDescent="0.25">
      <c r="A1019">
        <v>987</v>
      </c>
      <c r="B1019" s="169">
        <f ca="1">OFFSET(InputPriceData!B$15,CalculationsAndCharts!$A1019+$A$11,0,1,1)</f>
        <v>40410</v>
      </c>
      <c r="C1019" s="3">
        <f ca="1">OFFSET(InputPriceData!G$15,CalculationsAndCharts!$A1019+$A$11,IF($C$7,8,0),1,1)</f>
        <v>4071700</v>
      </c>
      <c r="D1019" s="4">
        <f ca="1">OFFSET(InputPriceData!C$15,CalculationsAndCharts!$A1019+$A$11,IF($C$7,8,0),1,1)</f>
        <v>43.62</v>
      </c>
      <c r="E1019" s="4">
        <f ca="1">OFFSET(InputPriceData!D$15,CalculationsAndCharts!$A1019+$A$11,IF($C$7,8,0),1,1)</f>
        <v>43.88</v>
      </c>
      <c r="F1019" s="4">
        <f ca="1">OFFSET(InputPriceData!E$15,CalculationsAndCharts!$A1019+$A$11,IF($C$7,8,0),1,1)</f>
        <v>43.16</v>
      </c>
      <c r="G1019" s="4">
        <f ca="1">OFFSET(InputPriceData!F$15,CalculationsAndCharts!$A1019+$A$11,IF($C$7,8,0),1,1)</f>
        <v>43.75</v>
      </c>
      <c r="H1019" s="133"/>
      <c r="I1019" s="133"/>
      <c r="J1019" s="37">
        <f t="shared" ca="1" si="297"/>
        <v>1814</v>
      </c>
      <c r="K1019" s="124">
        <f t="shared" ca="1" si="298"/>
        <v>-1.4799999999999969</v>
      </c>
      <c r="L1019" s="343">
        <f t="shared" ca="1" si="289"/>
        <v>-0.32141156364958856</v>
      </c>
      <c r="M1019" s="345">
        <f t="shared" ca="1" si="299"/>
        <v>0.87932447227121735</v>
      </c>
      <c r="N1019" s="344">
        <f t="shared" ca="1" si="290"/>
        <v>-0.36552100366251711</v>
      </c>
      <c r="O1019" s="4"/>
      <c r="P1019" s="4"/>
      <c r="Q1019" s="3"/>
      <c r="S1019" s="4"/>
      <c r="T1019" s="4" t="b">
        <f t="shared" ca="1" si="291"/>
        <v>0</v>
      </c>
      <c r="U1019" t="b">
        <f t="shared" ca="1" si="292"/>
        <v>0</v>
      </c>
      <c r="W1019" s="317" t="b">
        <f t="shared" ca="1" si="293"/>
        <v>0</v>
      </c>
      <c r="X1019" s="317" t="b">
        <f t="shared" ca="1" si="300"/>
        <v>0</v>
      </c>
      <c r="Y1019" s="317" t="b">
        <f t="shared" ca="1" si="294"/>
        <v>0</v>
      </c>
      <c r="Z1019" t="b">
        <f t="shared" ca="1" si="295"/>
        <v>0</v>
      </c>
      <c r="AA1019" s="37" t="b">
        <f t="shared" ca="1" si="301"/>
        <v>1</v>
      </c>
      <c r="AB1019" t="b">
        <f t="shared" ca="1" si="296"/>
        <v>0</v>
      </c>
      <c r="AD1019" t="b">
        <f t="shared" ca="1" si="302"/>
        <v>0</v>
      </c>
      <c r="AE1019" s="37" t="b">
        <f t="shared" ca="1" si="303"/>
        <v>1</v>
      </c>
      <c r="AF1019" t="b">
        <f t="shared" ca="1" si="304"/>
        <v>0</v>
      </c>
      <c r="AG1019" s="317" t="b">
        <f t="shared" ca="1" si="305"/>
        <v>0</v>
      </c>
      <c r="AH1019" s="317" t="b">
        <f t="shared" ca="1" si="306"/>
        <v>0</v>
      </c>
      <c r="AI1019" s="317" t="b">
        <f t="shared" ca="1" si="307"/>
        <v>0</v>
      </c>
    </row>
    <row r="1020" spans="1:35" x14ac:dyDescent="0.25">
      <c r="A1020">
        <v>988</v>
      </c>
      <c r="B1020" s="169">
        <f ca="1">OFFSET(InputPriceData!B$15,CalculationsAndCharts!$A1020+$A$11,0,1,1)</f>
        <v>40409</v>
      </c>
      <c r="C1020" s="3">
        <f ca="1">OFFSET(InputPriceData!G$15,CalculationsAndCharts!$A1020+$A$11,IF($C$7,8,0),1,1)</f>
        <v>3560200</v>
      </c>
      <c r="D1020" s="4">
        <f ca="1">OFFSET(InputPriceData!C$15,CalculationsAndCharts!$A1020+$A$11,IF($C$7,8,0),1,1)</f>
        <v>44.93</v>
      </c>
      <c r="E1020" s="4">
        <f ca="1">OFFSET(InputPriceData!D$15,CalculationsAndCharts!$A1020+$A$11,IF($C$7,8,0),1,1)</f>
        <v>44.93</v>
      </c>
      <c r="F1020" s="4">
        <f ca="1">OFFSET(InputPriceData!E$15,CalculationsAndCharts!$A1020+$A$11,IF($C$7,8,0),1,1)</f>
        <v>43.89</v>
      </c>
      <c r="G1020" s="4">
        <f ca="1">OFFSET(InputPriceData!F$15,CalculationsAndCharts!$A1020+$A$11,IF($C$7,8,0),1,1)</f>
        <v>44.01</v>
      </c>
      <c r="H1020" s="133"/>
      <c r="I1020" s="133"/>
      <c r="J1020" s="37">
        <f t="shared" ca="1" si="297"/>
        <v>1813</v>
      </c>
      <c r="K1020" s="124">
        <f t="shared" ca="1" si="298"/>
        <v>-1.4500000000000028</v>
      </c>
      <c r="L1020" s="343">
        <f t="shared" ca="1" si="289"/>
        <v>-0.27077998480550147</v>
      </c>
      <c r="M1020" s="345">
        <f t="shared" ca="1" si="299"/>
        <v>0.88731026465309526</v>
      </c>
      <c r="N1020" s="344">
        <f t="shared" ca="1" si="290"/>
        <v>-0.30516944928093015</v>
      </c>
      <c r="O1020" s="4"/>
      <c r="P1020" s="4"/>
      <c r="Q1020" s="3"/>
      <c r="S1020" s="4"/>
      <c r="T1020" s="4" t="b">
        <f t="shared" ca="1" si="291"/>
        <v>0</v>
      </c>
      <c r="U1020" t="b">
        <f t="shared" ca="1" si="292"/>
        <v>0</v>
      </c>
      <c r="W1020" s="317" t="b">
        <f t="shared" ca="1" si="293"/>
        <v>0</v>
      </c>
      <c r="X1020" s="317" t="b">
        <f t="shared" ca="1" si="300"/>
        <v>0</v>
      </c>
      <c r="Y1020" s="317" t="b">
        <f t="shared" ca="1" si="294"/>
        <v>0</v>
      </c>
      <c r="Z1020" t="b">
        <f t="shared" ca="1" si="295"/>
        <v>0</v>
      </c>
      <c r="AA1020" s="37" t="b">
        <f t="shared" ca="1" si="301"/>
        <v>1</v>
      </c>
      <c r="AB1020" t="b">
        <f t="shared" ca="1" si="296"/>
        <v>0</v>
      </c>
      <c r="AD1020" t="b">
        <f t="shared" ca="1" si="302"/>
        <v>0</v>
      </c>
      <c r="AE1020" s="37" t="b">
        <f t="shared" ca="1" si="303"/>
        <v>1</v>
      </c>
      <c r="AF1020" t="b">
        <f t="shared" ca="1" si="304"/>
        <v>0</v>
      </c>
      <c r="AG1020" s="317" t="b">
        <f t="shared" ca="1" si="305"/>
        <v>0</v>
      </c>
      <c r="AH1020" s="317" t="b">
        <f t="shared" ca="1" si="306"/>
        <v>0</v>
      </c>
      <c r="AI1020" s="317" t="b">
        <f t="shared" ca="1" si="307"/>
        <v>0</v>
      </c>
    </row>
    <row r="1021" spans="1:35" x14ac:dyDescent="0.25">
      <c r="A1021">
        <v>989</v>
      </c>
      <c r="B1021" s="169">
        <f ca="1">OFFSET(InputPriceData!B$15,CalculationsAndCharts!$A1021+$A$11,0,1,1)</f>
        <v>40408</v>
      </c>
      <c r="C1021" s="3">
        <f ca="1">OFFSET(InputPriceData!G$15,CalculationsAndCharts!$A1021+$A$11,IF($C$7,8,0),1,1)</f>
        <v>3857100</v>
      </c>
      <c r="D1021" s="4">
        <f ca="1">OFFSET(InputPriceData!C$15,CalculationsAndCharts!$A1021+$A$11,IF($C$7,8,0),1,1)</f>
        <v>45.49</v>
      </c>
      <c r="E1021" s="4">
        <f ca="1">OFFSET(InputPriceData!D$15,CalculationsAndCharts!$A1021+$A$11,IF($C$7,8,0),1,1)</f>
        <v>45.49</v>
      </c>
      <c r="F1021" s="4">
        <f ca="1">OFFSET(InputPriceData!E$15,CalculationsAndCharts!$A1021+$A$11,IF($C$7,8,0),1,1)</f>
        <v>45.06</v>
      </c>
      <c r="G1021" s="4">
        <f ca="1">OFFSET(InputPriceData!F$15,CalculationsAndCharts!$A1021+$A$11,IF($C$7,8,0),1,1)</f>
        <v>45.23</v>
      </c>
      <c r="H1021" s="133"/>
      <c r="I1021" s="133"/>
      <c r="J1021" s="37">
        <f t="shared" ca="1" si="297"/>
        <v>1812</v>
      </c>
      <c r="K1021" s="124">
        <f t="shared" ca="1" si="298"/>
        <v>0.46999999999999886</v>
      </c>
      <c r="L1021" s="343">
        <f t="shared" ca="1" si="289"/>
        <v>-0.33896671670454748</v>
      </c>
      <c r="M1021" s="345">
        <f t="shared" ca="1" si="299"/>
        <v>0.89536858189010626</v>
      </c>
      <c r="N1021" s="344">
        <f t="shared" ca="1" si="290"/>
        <v>-0.37857785448423387</v>
      </c>
      <c r="O1021" s="4"/>
      <c r="P1021" s="4"/>
      <c r="Q1021" s="3"/>
      <c r="S1021" s="4"/>
      <c r="T1021" s="4" t="b">
        <f t="shared" ca="1" si="291"/>
        <v>0</v>
      </c>
      <c r="U1021" t="b">
        <f t="shared" ca="1" si="292"/>
        <v>0</v>
      </c>
      <c r="W1021" s="317" t="b">
        <f t="shared" ca="1" si="293"/>
        <v>0</v>
      </c>
      <c r="X1021" s="317" t="b">
        <f t="shared" ca="1" si="300"/>
        <v>0</v>
      </c>
      <c r="Y1021" s="317" t="b">
        <f t="shared" ca="1" si="294"/>
        <v>0</v>
      </c>
      <c r="Z1021" t="b">
        <f t="shared" ca="1" si="295"/>
        <v>0</v>
      </c>
      <c r="AA1021" s="37" t="b">
        <f t="shared" ca="1" si="301"/>
        <v>1</v>
      </c>
      <c r="AB1021" t="b">
        <f t="shared" ca="1" si="296"/>
        <v>0</v>
      </c>
      <c r="AD1021" t="b">
        <f t="shared" ca="1" si="302"/>
        <v>0</v>
      </c>
      <c r="AE1021" s="37" t="b">
        <f t="shared" ca="1" si="303"/>
        <v>1</v>
      </c>
      <c r="AF1021" t="b">
        <f t="shared" ca="1" si="304"/>
        <v>0</v>
      </c>
      <c r="AG1021" s="317" t="b">
        <f t="shared" ca="1" si="305"/>
        <v>0</v>
      </c>
      <c r="AH1021" s="317" t="b">
        <f t="shared" ca="1" si="306"/>
        <v>0</v>
      </c>
      <c r="AI1021" s="317" t="b">
        <f t="shared" ca="1" si="307"/>
        <v>0</v>
      </c>
    </row>
    <row r="1022" spans="1:35" x14ac:dyDescent="0.25">
      <c r="A1022">
        <v>990</v>
      </c>
      <c r="B1022" s="169">
        <f ca="1">OFFSET(InputPriceData!B$15,CalculationsAndCharts!$A1022+$A$11,0,1,1)</f>
        <v>40407</v>
      </c>
      <c r="C1022" s="3">
        <f ca="1">OFFSET(InputPriceData!G$15,CalculationsAndCharts!$A1022+$A$11,IF($C$7,8,0),1,1)</f>
        <v>2933500</v>
      </c>
      <c r="D1022" s="4">
        <f ca="1">OFFSET(InputPriceData!C$15,CalculationsAndCharts!$A1022+$A$11,IF($C$7,8,0),1,1)</f>
        <v>45.15</v>
      </c>
      <c r="E1022" s="4">
        <f ca="1">OFFSET(InputPriceData!D$15,CalculationsAndCharts!$A1022+$A$11,IF($C$7,8,0),1,1)</f>
        <v>45.8</v>
      </c>
      <c r="F1022" s="4">
        <f ca="1">OFFSET(InputPriceData!E$15,CalculationsAndCharts!$A1022+$A$11,IF($C$7,8,0),1,1)</f>
        <v>44.95</v>
      </c>
      <c r="G1022" s="4">
        <f ca="1">OFFSET(InputPriceData!F$15,CalculationsAndCharts!$A1022+$A$11,IF($C$7,8,0),1,1)</f>
        <v>45.46</v>
      </c>
      <c r="H1022" s="133"/>
      <c r="I1022" s="133"/>
      <c r="J1022" s="37">
        <f t="shared" ca="1" si="297"/>
        <v>1811</v>
      </c>
      <c r="K1022" s="124">
        <f t="shared" ca="1" si="298"/>
        <v>0.71999999999999886</v>
      </c>
      <c r="L1022" s="343">
        <f t="shared" ca="1" si="289"/>
        <v>-0.46389680037472125</v>
      </c>
      <c r="M1022" s="345">
        <f t="shared" ca="1" si="299"/>
        <v>0.90350008263381054</v>
      </c>
      <c r="N1022" s="344">
        <f t="shared" ca="1" si="290"/>
        <v>-0.51344411504911736</v>
      </c>
      <c r="O1022" s="4"/>
      <c r="P1022" s="4"/>
      <c r="Q1022" s="3"/>
      <c r="S1022" s="4"/>
      <c r="T1022" s="4" t="b">
        <f t="shared" ca="1" si="291"/>
        <v>0</v>
      </c>
      <c r="U1022" t="b">
        <f t="shared" ca="1" si="292"/>
        <v>0</v>
      </c>
      <c r="W1022" s="317" t="b">
        <f t="shared" ca="1" si="293"/>
        <v>0</v>
      </c>
      <c r="X1022" s="317" t="b">
        <f t="shared" ca="1" si="300"/>
        <v>0</v>
      </c>
      <c r="Y1022" s="317" t="b">
        <f t="shared" ca="1" si="294"/>
        <v>0</v>
      </c>
      <c r="Z1022" t="b">
        <f t="shared" ca="1" si="295"/>
        <v>0</v>
      </c>
      <c r="AA1022" s="37" t="b">
        <f t="shared" ca="1" si="301"/>
        <v>1</v>
      </c>
      <c r="AB1022" t="b">
        <f t="shared" ca="1" si="296"/>
        <v>0</v>
      </c>
      <c r="AD1022" t="b">
        <f t="shared" ca="1" si="302"/>
        <v>0</v>
      </c>
      <c r="AE1022" s="37" t="b">
        <f t="shared" ca="1" si="303"/>
        <v>1</v>
      </c>
      <c r="AF1022" t="b">
        <f t="shared" ca="1" si="304"/>
        <v>0</v>
      </c>
      <c r="AG1022" s="317" t="b">
        <f t="shared" ca="1" si="305"/>
        <v>0</v>
      </c>
      <c r="AH1022" s="317" t="b">
        <f t="shared" ca="1" si="306"/>
        <v>0</v>
      </c>
      <c r="AI1022" s="317" t="b">
        <f t="shared" ca="1" si="307"/>
        <v>0</v>
      </c>
    </row>
    <row r="1023" spans="1:35" x14ac:dyDescent="0.25">
      <c r="A1023">
        <v>991</v>
      </c>
      <c r="B1023" s="169">
        <f ca="1">OFFSET(InputPriceData!B$15,CalculationsAndCharts!$A1023+$A$11,0,1,1)</f>
        <v>40406</v>
      </c>
      <c r="C1023" s="3">
        <f ca="1">OFFSET(InputPriceData!G$15,CalculationsAndCharts!$A1023+$A$11,IF($C$7,8,0),1,1)</f>
        <v>2675600</v>
      </c>
      <c r="D1023" s="4">
        <f ca="1">OFFSET(InputPriceData!C$15,CalculationsAndCharts!$A1023+$A$11,IF($C$7,8,0),1,1)</f>
        <v>44.47</v>
      </c>
      <c r="E1023" s="4">
        <f ca="1">OFFSET(InputPriceData!D$15,CalculationsAndCharts!$A1023+$A$11,IF($C$7,8,0),1,1)</f>
        <v>45.07</v>
      </c>
      <c r="F1023" s="4">
        <f ca="1">OFFSET(InputPriceData!E$15,CalculationsAndCharts!$A1023+$A$11,IF($C$7,8,0),1,1)</f>
        <v>44.24</v>
      </c>
      <c r="G1023" s="4">
        <f ca="1">OFFSET(InputPriceData!F$15,CalculationsAndCharts!$A1023+$A$11,IF($C$7,8,0),1,1)</f>
        <v>44.76</v>
      </c>
      <c r="H1023" s="133"/>
      <c r="I1023" s="133"/>
      <c r="J1023" s="37">
        <f t="shared" ca="1" si="297"/>
        <v>1810</v>
      </c>
      <c r="K1023" s="124">
        <f t="shared" ca="1" si="298"/>
        <v>0.1699999999999946</v>
      </c>
      <c r="L1023" s="343">
        <f t="shared" ca="1" si="289"/>
        <v>-0.52823450812131778</v>
      </c>
      <c r="M1023" s="345">
        <f t="shared" ca="1" si="299"/>
        <v>0.91170543151746775</v>
      </c>
      <c r="N1023" s="344">
        <f t="shared" ca="1" si="290"/>
        <v>-0.57939164324392545</v>
      </c>
      <c r="O1023" s="4"/>
      <c r="P1023" s="4"/>
      <c r="Q1023" s="3"/>
      <c r="S1023" s="4"/>
      <c r="T1023" s="4" t="b">
        <f t="shared" ca="1" si="291"/>
        <v>0</v>
      </c>
      <c r="U1023" t="b">
        <f t="shared" ca="1" si="292"/>
        <v>0</v>
      </c>
      <c r="W1023" s="317" t="b">
        <f t="shared" ca="1" si="293"/>
        <v>0</v>
      </c>
      <c r="X1023" s="317" t="b">
        <f t="shared" ca="1" si="300"/>
        <v>0</v>
      </c>
      <c r="Y1023" s="317" t="b">
        <f t="shared" ca="1" si="294"/>
        <v>0</v>
      </c>
      <c r="Z1023" t="b">
        <f t="shared" ca="1" si="295"/>
        <v>0</v>
      </c>
      <c r="AA1023" s="37" t="b">
        <f t="shared" ca="1" si="301"/>
        <v>1</v>
      </c>
      <c r="AB1023" t="b">
        <f t="shared" ca="1" si="296"/>
        <v>0</v>
      </c>
      <c r="AD1023" t="b">
        <f t="shared" ca="1" si="302"/>
        <v>0</v>
      </c>
      <c r="AE1023" s="37" t="b">
        <f t="shared" ca="1" si="303"/>
        <v>1</v>
      </c>
      <c r="AF1023" t="b">
        <f t="shared" ca="1" si="304"/>
        <v>0</v>
      </c>
      <c r="AG1023" s="317" t="b">
        <f t="shared" ca="1" si="305"/>
        <v>0</v>
      </c>
      <c r="AH1023" s="317" t="b">
        <f t="shared" ca="1" si="306"/>
        <v>0</v>
      </c>
      <c r="AI1023" s="317" t="b">
        <f t="shared" ca="1" si="307"/>
        <v>0</v>
      </c>
    </row>
    <row r="1024" spans="1:35" x14ac:dyDescent="0.25">
      <c r="A1024">
        <v>992</v>
      </c>
      <c r="B1024" s="169">
        <f ca="1">OFFSET(InputPriceData!B$15,CalculationsAndCharts!$A1024+$A$11,0,1,1)</f>
        <v>40403</v>
      </c>
      <c r="C1024" s="3">
        <f ca="1">OFFSET(InputPriceData!G$15,CalculationsAndCharts!$A1024+$A$11,IF($C$7,8,0),1,1)</f>
        <v>2134300</v>
      </c>
      <c r="D1024" s="4">
        <f ca="1">OFFSET(InputPriceData!C$15,CalculationsAndCharts!$A1024+$A$11,IF($C$7,8,0),1,1)</f>
        <v>44.49</v>
      </c>
      <c r="E1024" s="4">
        <f ca="1">OFFSET(InputPriceData!D$15,CalculationsAndCharts!$A1024+$A$11,IF($C$7,8,0),1,1)</f>
        <v>45.19</v>
      </c>
      <c r="F1024" s="4">
        <f ca="1">OFFSET(InputPriceData!E$15,CalculationsAndCharts!$A1024+$A$11,IF($C$7,8,0),1,1)</f>
        <v>44.49</v>
      </c>
      <c r="G1024" s="4">
        <f ca="1">OFFSET(InputPriceData!F$15,CalculationsAndCharts!$A1024+$A$11,IF($C$7,8,0),1,1)</f>
        <v>44.74</v>
      </c>
      <c r="H1024" s="133"/>
      <c r="I1024" s="133"/>
      <c r="J1024" s="37">
        <f t="shared" ca="1" si="297"/>
        <v>1809</v>
      </c>
      <c r="K1024" s="124">
        <f t="shared" ca="1" si="298"/>
        <v>-0.18999999999999773</v>
      </c>
      <c r="L1024" s="343">
        <f t="shared" ca="1" si="289"/>
        <v>-0.50864617551733016</v>
      </c>
      <c r="M1024" s="345">
        <f t="shared" ca="1" si="299"/>
        <v>0.91998529921036099</v>
      </c>
      <c r="N1024" s="344">
        <f t="shared" ca="1" si="290"/>
        <v>-0.5528851123533276</v>
      </c>
      <c r="O1024" s="4"/>
      <c r="P1024" s="4"/>
      <c r="Q1024" s="3"/>
      <c r="S1024" s="4"/>
      <c r="T1024" s="4" t="b">
        <f t="shared" ca="1" si="291"/>
        <v>0</v>
      </c>
      <c r="U1024" t="b">
        <f t="shared" ca="1" si="292"/>
        <v>0</v>
      </c>
      <c r="W1024" s="317" t="b">
        <f t="shared" ca="1" si="293"/>
        <v>0</v>
      </c>
      <c r="X1024" s="317" t="b">
        <f t="shared" ca="1" si="300"/>
        <v>0</v>
      </c>
      <c r="Y1024" s="317" t="b">
        <f t="shared" ca="1" si="294"/>
        <v>0</v>
      </c>
      <c r="Z1024" t="b">
        <f t="shared" ca="1" si="295"/>
        <v>0</v>
      </c>
      <c r="AA1024" s="37" t="b">
        <f t="shared" ca="1" si="301"/>
        <v>1</v>
      </c>
      <c r="AB1024" t="b">
        <f t="shared" ca="1" si="296"/>
        <v>0</v>
      </c>
      <c r="AD1024" t="b">
        <f t="shared" ca="1" si="302"/>
        <v>0</v>
      </c>
      <c r="AE1024" s="37" t="b">
        <f t="shared" ca="1" si="303"/>
        <v>1</v>
      </c>
      <c r="AF1024" t="b">
        <f t="shared" ca="1" si="304"/>
        <v>0</v>
      </c>
      <c r="AG1024" s="317" t="b">
        <f t="shared" ca="1" si="305"/>
        <v>0</v>
      </c>
      <c r="AH1024" s="317" t="b">
        <f t="shared" ca="1" si="306"/>
        <v>0</v>
      </c>
      <c r="AI1024" s="317" t="b">
        <f t="shared" ca="1" si="307"/>
        <v>0</v>
      </c>
    </row>
    <row r="1025" spans="1:35" x14ac:dyDescent="0.25">
      <c r="A1025">
        <v>993</v>
      </c>
      <c r="B1025" s="169">
        <f ca="1">OFFSET(InputPriceData!B$15,CalculationsAndCharts!$A1025+$A$11,0,1,1)</f>
        <v>40402</v>
      </c>
      <c r="C1025" s="3">
        <f ca="1">OFFSET(InputPriceData!G$15,CalculationsAndCharts!$A1025+$A$11,IF($C$7,8,0),1,1)</f>
        <v>2812900</v>
      </c>
      <c r="D1025" s="4">
        <f ca="1">OFFSET(InputPriceData!C$15,CalculationsAndCharts!$A1025+$A$11,IF($C$7,8,0),1,1)</f>
        <v>44.53</v>
      </c>
      <c r="E1025" s="4">
        <f ca="1">OFFSET(InputPriceData!D$15,CalculationsAndCharts!$A1025+$A$11,IF($C$7,8,0),1,1)</f>
        <v>44.83</v>
      </c>
      <c r="F1025" s="4">
        <f ca="1">OFFSET(InputPriceData!E$15,CalculationsAndCharts!$A1025+$A$11,IF($C$7,8,0),1,1)</f>
        <v>44.23</v>
      </c>
      <c r="G1025" s="4">
        <f ca="1">OFFSET(InputPriceData!F$15,CalculationsAndCharts!$A1025+$A$11,IF($C$7,8,0),1,1)</f>
        <v>44.59</v>
      </c>
      <c r="H1025" s="133"/>
      <c r="I1025" s="133"/>
      <c r="J1025" s="37">
        <f t="shared" ca="1" si="297"/>
        <v>1808</v>
      </c>
      <c r="K1025" s="124">
        <f t="shared" ca="1" si="298"/>
        <v>-1.7099999999999937</v>
      </c>
      <c r="L1025" s="343">
        <f t="shared" ca="1" si="289"/>
        <v>-0.41666629650711678</v>
      </c>
      <c r="M1025" s="345">
        <f t="shared" ca="1" si="299"/>
        <v>0.92834036247261453</v>
      </c>
      <c r="N1025" s="344">
        <f t="shared" ca="1" si="290"/>
        <v>-0.44882923693777044</v>
      </c>
      <c r="O1025" s="4"/>
      <c r="P1025" s="4"/>
      <c r="Q1025" s="3"/>
      <c r="S1025" s="4"/>
      <c r="T1025" s="4" t="b">
        <f t="shared" ca="1" si="291"/>
        <v>0</v>
      </c>
      <c r="U1025" t="b">
        <f t="shared" ca="1" si="292"/>
        <v>0</v>
      </c>
      <c r="W1025" s="317" t="b">
        <f t="shared" ca="1" si="293"/>
        <v>0</v>
      </c>
      <c r="X1025" s="317" t="b">
        <f t="shared" ca="1" si="300"/>
        <v>0</v>
      </c>
      <c r="Y1025" s="317" t="b">
        <f t="shared" ca="1" si="294"/>
        <v>0</v>
      </c>
      <c r="Z1025" t="b">
        <f t="shared" ca="1" si="295"/>
        <v>0</v>
      </c>
      <c r="AA1025" s="37" t="b">
        <f t="shared" ca="1" si="301"/>
        <v>1</v>
      </c>
      <c r="AB1025" t="b">
        <f t="shared" ca="1" si="296"/>
        <v>0</v>
      </c>
      <c r="AD1025" t="b">
        <f t="shared" ca="1" si="302"/>
        <v>0</v>
      </c>
      <c r="AE1025" s="37" t="b">
        <f t="shared" ca="1" si="303"/>
        <v>1</v>
      </c>
      <c r="AF1025" t="b">
        <f t="shared" ca="1" si="304"/>
        <v>0</v>
      </c>
      <c r="AG1025" s="317" t="b">
        <f t="shared" ca="1" si="305"/>
        <v>0</v>
      </c>
      <c r="AH1025" s="317" t="b">
        <f t="shared" ca="1" si="306"/>
        <v>0</v>
      </c>
      <c r="AI1025" s="317" t="b">
        <f t="shared" ca="1" si="307"/>
        <v>0</v>
      </c>
    </row>
    <row r="1026" spans="1:35" x14ac:dyDescent="0.25">
      <c r="A1026">
        <v>994</v>
      </c>
      <c r="B1026" s="169">
        <f ca="1">OFFSET(InputPriceData!B$15,CalculationsAndCharts!$A1026+$A$11,0,1,1)</f>
        <v>40401</v>
      </c>
      <c r="C1026" s="3">
        <f ca="1">OFFSET(InputPriceData!G$15,CalculationsAndCharts!$A1026+$A$11,IF($C$7,8,0),1,1)</f>
        <v>2701000</v>
      </c>
      <c r="D1026" s="4">
        <f ca="1">OFFSET(InputPriceData!C$15,CalculationsAndCharts!$A1026+$A$11,IF($C$7,8,0),1,1)</f>
        <v>45.74</v>
      </c>
      <c r="E1026" s="4">
        <f ca="1">OFFSET(InputPriceData!D$15,CalculationsAndCharts!$A1026+$A$11,IF($C$7,8,0),1,1)</f>
        <v>45.83</v>
      </c>
      <c r="F1026" s="4">
        <f ca="1">OFFSET(InputPriceData!E$15,CalculationsAndCharts!$A1026+$A$11,IF($C$7,8,0),1,1)</f>
        <v>44.74</v>
      </c>
      <c r="G1026" s="4">
        <f ca="1">OFFSET(InputPriceData!F$15,CalculationsAndCharts!$A1026+$A$11,IF($C$7,8,0),1,1)</f>
        <v>44.93</v>
      </c>
      <c r="H1026" s="133"/>
      <c r="I1026" s="133"/>
      <c r="J1026" s="37">
        <f t="shared" ca="1" si="297"/>
        <v>1807</v>
      </c>
      <c r="K1026" s="124">
        <f t="shared" ca="1" si="298"/>
        <v>-1.5200000000000031</v>
      </c>
      <c r="L1026" s="343">
        <f t="shared" ca="1" si="289"/>
        <v>-0.33895439485264567</v>
      </c>
      <c r="M1026" s="345">
        <f t="shared" ca="1" si="299"/>
        <v>0.93677130421050914</v>
      </c>
      <c r="N1026" s="344">
        <f t="shared" ca="1" si="290"/>
        <v>-0.3618325981262942</v>
      </c>
      <c r="O1026" s="4"/>
      <c r="P1026" s="4"/>
      <c r="Q1026" s="3"/>
      <c r="S1026" s="4"/>
      <c r="T1026" s="4" t="b">
        <f t="shared" ca="1" si="291"/>
        <v>0</v>
      </c>
      <c r="U1026" t="b">
        <f t="shared" ca="1" si="292"/>
        <v>0</v>
      </c>
      <c r="W1026" s="317" t="b">
        <f t="shared" ca="1" si="293"/>
        <v>0</v>
      </c>
      <c r="X1026" s="317" t="b">
        <f t="shared" ca="1" si="300"/>
        <v>0</v>
      </c>
      <c r="Y1026" s="317" t="b">
        <f t="shared" ca="1" si="294"/>
        <v>0</v>
      </c>
      <c r="Z1026" t="b">
        <f t="shared" ca="1" si="295"/>
        <v>0</v>
      </c>
      <c r="AA1026" s="37" t="b">
        <f t="shared" ca="1" si="301"/>
        <v>1</v>
      </c>
      <c r="AB1026" t="b">
        <f t="shared" ca="1" si="296"/>
        <v>0</v>
      </c>
      <c r="AD1026" t="b">
        <f t="shared" ca="1" si="302"/>
        <v>0</v>
      </c>
      <c r="AE1026" s="37" t="b">
        <f t="shared" ca="1" si="303"/>
        <v>1</v>
      </c>
      <c r="AF1026" t="b">
        <f t="shared" ca="1" si="304"/>
        <v>0</v>
      </c>
      <c r="AG1026" s="317" t="b">
        <f t="shared" ca="1" si="305"/>
        <v>0</v>
      </c>
      <c r="AH1026" s="317" t="b">
        <f t="shared" ca="1" si="306"/>
        <v>0</v>
      </c>
      <c r="AI1026" s="317" t="b">
        <f t="shared" ca="1" si="307"/>
        <v>0</v>
      </c>
    </row>
    <row r="1027" spans="1:35" x14ac:dyDescent="0.25">
      <c r="A1027">
        <v>995</v>
      </c>
      <c r="B1027" s="169">
        <f ca="1">OFFSET(InputPriceData!B$15,CalculationsAndCharts!$A1027+$A$11,0,1,1)</f>
        <v>40400</v>
      </c>
      <c r="C1027" s="3">
        <f ca="1">OFFSET(InputPriceData!G$15,CalculationsAndCharts!$A1027+$A$11,IF($C$7,8,0),1,1)</f>
        <v>3170000</v>
      </c>
      <c r="D1027" s="4">
        <f ca="1">OFFSET(InputPriceData!C$15,CalculationsAndCharts!$A1027+$A$11,IF($C$7,8,0),1,1)</f>
        <v>46.13</v>
      </c>
      <c r="E1027" s="4">
        <f ca="1">OFFSET(InputPriceData!D$15,CalculationsAndCharts!$A1027+$A$11,IF($C$7,8,0),1,1)</f>
        <v>46.53</v>
      </c>
      <c r="F1027" s="4">
        <f ca="1">OFFSET(InputPriceData!E$15,CalculationsAndCharts!$A1027+$A$11,IF($C$7,8,0),1,1)</f>
        <v>45.64</v>
      </c>
      <c r="G1027" s="4">
        <f ca="1">OFFSET(InputPriceData!F$15,CalculationsAndCharts!$A1027+$A$11,IF($C$7,8,0),1,1)</f>
        <v>46.3</v>
      </c>
      <c r="H1027" s="133"/>
      <c r="I1027" s="133"/>
      <c r="J1027" s="37">
        <f t="shared" ca="1" si="297"/>
        <v>1806</v>
      </c>
      <c r="K1027" s="124">
        <f t="shared" ca="1" si="298"/>
        <v>0.15999999999999659</v>
      </c>
      <c r="L1027" s="343">
        <f t="shared" ca="1" si="289"/>
        <v>-0.37499688011254445</v>
      </c>
      <c r="M1027" s="345">
        <f t="shared" ca="1" si="299"/>
        <v>0.94527881353229981</v>
      </c>
      <c r="N1027" s="344">
        <f t="shared" ca="1" si="290"/>
        <v>-0.39670505119147154</v>
      </c>
      <c r="O1027" s="4"/>
      <c r="P1027" s="4"/>
      <c r="Q1027" s="3"/>
      <c r="S1027" s="4"/>
      <c r="T1027" s="4" t="b">
        <f t="shared" ca="1" si="291"/>
        <v>0</v>
      </c>
      <c r="U1027" t="b">
        <f t="shared" ca="1" si="292"/>
        <v>0</v>
      </c>
      <c r="W1027" s="317" t="b">
        <f t="shared" ca="1" si="293"/>
        <v>0</v>
      </c>
      <c r="X1027" s="317" t="b">
        <f t="shared" ca="1" si="300"/>
        <v>0</v>
      </c>
      <c r="Y1027" s="317" t="b">
        <f t="shared" ca="1" si="294"/>
        <v>0</v>
      </c>
      <c r="Z1027" t="b">
        <f t="shared" ca="1" si="295"/>
        <v>0</v>
      </c>
      <c r="AA1027" s="37" t="b">
        <f t="shared" ca="1" si="301"/>
        <v>1</v>
      </c>
      <c r="AB1027" t="b">
        <f t="shared" ca="1" si="296"/>
        <v>0</v>
      </c>
      <c r="AD1027" t="b">
        <f t="shared" ca="1" si="302"/>
        <v>0</v>
      </c>
      <c r="AE1027" s="37" t="b">
        <f t="shared" ca="1" si="303"/>
        <v>1</v>
      </c>
      <c r="AF1027" t="b">
        <f t="shared" ca="1" si="304"/>
        <v>0</v>
      </c>
      <c r="AG1027" s="317" t="b">
        <f t="shared" ca="1" si="305"/>
        <v>0</v>
      </c>
      <c r="AH1027" s="317" t="b">
        <f t="shared" ca="1" si="306"/>
        <v>0</v>
      </c>
      <c r="AI1027" s="317" t="b">
        <f t="shared" ca="1" si="307"/>
        <v>0</v>
      </c>
    </row>
    <row r="1028" spans="1:35" x14ac:dyDescent="0.25">
      <c r="A1028">
        <v>996</v>
      </c>
      <c r="B1028" s="169">
        <f ca="1">OFFSET(InputPriceData!B$15,CalculationsAndCharts!$A1028+$A$11,0,1,1)</f>
        <v>40399</v>
      </c>
      <c r="C1028" s="3">
        <f ca="1">OFFSET(InputPriceData!G$15,CalculationsAndCharts!$A1028+$A$11,IF($C$7,8,0),1,1)</f>
        <v>2242700</v>
      </c>
      <c r="D1028" s="4">
        <f ca="1">OFFSET(InputPriceData!C$15,CalculationsAndCharts!$A1028+$A$11,IF($C$7,8,0),1,1)</f>
        <v>46.4</v>
      </c>
      <c r="E1028" s="4">
        <f ca="1">OFFSET(InputPriceData!D$15,CalculationsAndCharts!$A1028+$A$11,IF($C$7,8,0),1,1)</f>
        <v>46.75</v>
      </c>
      <c r="F1028" s="4">
        <f ca="1">OFFSET(InputPriceData!E$15,CalculationsAndCharts!$A1028+$A$11,IF($C$7,8,0),1,1)</f>
        <v>46.32</v>
      </c>
      <c r="G1028" s="4">
        <f ca="1">OFFSET(InputPriceData!F$15,CalculationsAndCharts!$A1028+$A$11,IF($C$7,8,0),1,1)</f>
        <v>46.45</v>
      </c>
      <c r="H1028" s="133"/>
      <c r="I1028" s="133"/>
      <c r="J1028" s="37">
        <f t="shared" ca="1" si="297"/>
        <v>1805</v>
      </c>
      <c r="K1028" s="124">
        <f t="shared" ca="1" si="298"/>
        <v>2.0000000000003126E-2</v>
      </c>
      <c r="L1028" s="343">
        <f t="shared" ca="1" si="289"/>
        <v>-0.46877528485331399</v>
      </c>
      <c r="M1028" s="345">
        <f t="shared" ca="1" si="299"/>
        <v>0.95386358580454067</v>
      </c>
      <c r="N1028" s="344">
        <f t="shared" ca="1" si="290"/>
        <v>-0.49144897848042213</v>
      </c>
      <c r="O1028" s="4"/>
      <c r="P1028" s="4"/>
      <c r="Q1028" s="3"/>
      <c r="S1028" s="4"/>
      <c r="T1028" s="4" t="b">
        <f t="shared" ca="1" si="291"/>
        <v>0</v>
      </c>
      <c r="U1028" t="b">
        <f t="shared" ca="1" si="292"/>
        <v>0</v>
      </c>
      <c r="W1028" s="317" t="b">
        <f t="shared" ca="1" si="293"/>
        <v>0</v>
      </c>
      <c r="X1028" s="317" t="b">
        <f t="shared" ca="1" si="300"/>
        <v>0</v>
      </c>
      <c r="Y1028" s="317" t="b">
        <f t="shared" ca="1" si="294"/>
        <v>0</v>
      </c>
      <c r="Z1028" t="b">
        <f t="shared" ca="1" si="295"/>
        <v>0</v>
      </c>
      <c r="AA1028" s="37" t="b">
        <f t="shared" ca="1" si="301"/>
        <v>1</v>
      </c>
      <c r="AB1028" t="b">
        <f t="shared" ca="1" si="296"/>
        <v>0</v>
      </c>
      <c r="AD1028" t="b">
        <f t="shared" ca="1" si="302"/>
        <v>0</v>
      </c>
      <c r="AE1028" s="37" t="b">
        <f t="shared" ca="1" si="303"/>
        <v>1</v>
      </c>
      <c r="AF1028" t="b">
        <f t="shared" ca="1" si="304"/>
        <v>0</v>
      </c>
      <c r="AG1028" s="317" t="b">
        <f t="shared" ca="1" si="305"/>
        <v>0</v>
      </c>
      <c r="AH1028" s="317" t="b">
        <f t="shared" ca="1" si="306"/>
        <v>0</v>
      </c>
      <c r="AI1028" s="317" t="b">
        <f t="shared" ca="1" si="307"/>
        <v>0</v>
      </c>
    </row>
    <row r="1029" spans="1:35" x14ac:dyDescent="0.25">
      <c r="A1029">
        <v>997</v>
      </c>
      <c r="B1029" s="169">
        <f ca="1">OFFSET(InputPriceData!B$15,CalculationsAndCharts!$A1029+$A$11,0,1,1)</f>
        <v>40396</v>
      </c>
      <c r="C1029" s="3">
        <f ca="1">OFFSET(InputPriceData!G$15,CalculationsAndCharts!$A1029+$A$11,IF($C$7,8,0),1,1)</f>
        <v>2731700</v>
      </c>
      <c r="D1029" s="4">
        <f ca="1">OFFSET(InputPriceData!C$15,CalculationsAndCharts!$A1029+$A$11,IF($C$7,8,0),1,1)</f>
        <v>45.98</v>
      </c>
      <c r="E1029" s="4">
        <f ca="1">OFFSET(InputPriceData!D$15,CalculationsAndCharts!$A1029+$A$11,IF($C$7,8,0),1,1)</f>
        <v>46.47</v>
      </c>
      <c r="F1029" s="4">
        <f ca="1">OFFSET(InputPriceData!E$15,CalculationsAndCharts!$A1029+$A$11,IF($C$7,8,0),1,1)</f>
        <v>45.8</v>
      </c>
      <c r="G1029" s="4">
        <f ca="1">OFFSET(InputPriceData!F$15,CalculationsAndCharts!$A1029+$A$11,IF($C$7,8,0),1,1)</f>
        <v>46.14</v>
      </c>
      <c r="H1029" s="133"/>
      <c r="I1029" s="133"/>
      <c r="J1029" s="37">
        <f t="shared" ca="1" si="297"/>
        <v>1804</v>
      </c>
      <c r="K1029" s="124">
        <f t="shared" ca="1" si="298"/>
        <v>-0.20000000000000284</v>
      </c>
      <c r="L1029" s="343">
        <f t="shared" ca="1" si="289"/>
        <v>-0.54615702248438291</v>
      </c>
      <c r="M1029" s="345">
        <f t="shared" ca="1" si="299"/>
        <v>0.96252632270892091</v>
      </c>
      <c r="N1029" s="344">
        <f t="shared" ca="1" si="290"/>
        <v>-0.56742034955188136</v>
      </c>
      <c r="O1029" s="4"/>
      <c r="P1029" s="4"/>
      <c r="Q1029" s="3"/>
      <c r="S1029" s="4"/>
      <c r="T1029" s="4" t="b">
        <f t="shared" ca="1" si="291"/>
        <v>0</v>
      </c>
      <c r="U1029" t="b">
        <f t="shared" ca="1" si="292"/>
        <v>0</v>
      </c>
      <c r="W1029" s="317" t="b">
        <f t="shared" ca="1" si="293"/>
        <v>0</v>
      </c>
      <c r="X1029" s="317" t="b">
        <f t="shared" ca="1" si="300"/>
        <v>0</v>
      </c>
      <c r="Y1029" s="317" t="b">
        <f t="shared" ca="1" si="294"/>
        <v>0</v>
      </c>
      <c r="Z1029" t="b">
        <f t="shared" ca="1" si="295"/>
        <v>0</v>
      </c>
      <c r="AA1029" s="37" t="b">
        <f t="shared" ca="1" si="301"/>
        <v>1</v>
      </c>
      <c r="AB1029" t="b">
        <f t="shared" ca="1" si="296"/>
        <v>0</v>
      </c>
      <c r="AD1029" t="b">
        <f t="shared" ca="1" si="302"/>
        <v>0</v>
      </c>
      <c r="AE1029" s="37" t="b">
        <f t="shared" ca="1" si="303"/>
        <v>1</v>
      </c>
      <c r="AF1029" t="b">
        <f t="shared" ca="1" si="304"/>
        <v>0</v>
      </c>
      <c r="AG1029" s="317" t="b">
        <f t="shared" ca="1" si="305"/>
        <v>0</v>
      </c>
      <c r="AH1029" s="317" t="b">
        <f t="shared" ca="1" si="306"/>
        <v>0</v>
      </c>
      <c r="AI1029" s="317" t="b">
        <f t="shared" ca="1" si="307"/>
        <v>0</v>
      </c>
    </row>
    <row r="1030" spans="1:35" x14ac:dyDescent="0.25">
      <c r="A1030">
        <v>998</v>
      </c>
      <c r="B1030" s="169">
        <f ca="1">OFFSET(InputPriceData!B$15,CalculationsAndCharts!$A1030+$A$11,0,1,1)</f>
        <v>40395</v>
      </c>
      <c r="C1030" s="3">
        <f ca="1">OFFSET(InputPriceData!G$15,CalculationsAndCharts!$A1030+$A$11,IF($C$7,8,0),1,1)</f>
        <v>3354100</v>
      </c>
      <c r="D1030" s="4">
        <f ca="1">OFFSET(InputPriceData!C$15,CalculationsAndCharts!$A1030+$A$11,IF($C$7,8,0),1,1)</f>
        <v>46.17</v>
      </c>
      <c r="E1030" s="4">
        <f ca="1">OFFSET(InputPriceData!D$15,CalculationsAndCharts!$A1030+$A$11,IF($C$7,8,0),1,1)</f>
        <v>46.85</v>
      </c>
      <c r="F1030" s="4">
        <f ca="1">OFFSET(InputPriceData!E$15,CalculationsAndCharts!$A1030+$A$11,IF($C$7,8,0),1,1)</f>
        <v>45.95</v>
      </c>
      <c r="G1030" s="4">
        <f ca="1">OFFSET(InputPriceData!F$15,CalculationsAndCharts!$A1030+$A$11,IF($C$7,8,0),1,1)</f>
        <v>46.43</v>
      </c>
      <c r="H1030" s="133"/>
      <c r="I1030" s="133"/>
      <c r="J1030" s="37">
        <f t="shared" ca="1" si="297"/>
        <v>1803</v>
      </c>
      <c r="K1030" s="124">
        <f t="shared" ca="1" si="298"/>
        <v>0.43999999999999773</v>
      </c>
      <c r="L1030" s="343">
        <f t="shared" ca="1" si="289"/>
        <v>-0.61061505388375736</v>
      </c>
      <c r="M1030" s="345">
        <f t="shared" ca="1" si="299"/>
        <v>0.97126773229961749</v>
      </c>
      <c r="N1030" s="344">
        <f t="shared" ca="1" si="290"/>
        <v>-0.62867841026494053</v>
      </c>
      <c r="O1030" s="4"/>
      <c r="P1030" s="4"/>
      <c r="Q1030" s="3"/>
      <c r="S1030" s="4"/>
      <c r="T1030" s="4" t="b">
        <f t="shared" ca="1" si="291"/>
        <v>0</v>
      </c>
      <c r="U1030" t="b">
        <f t="shared" ca="1" si="292"/>
        <v>0</v>
      </c>
      <c r="W1030" s="317" t="b">
        <f t="shared" ca="1" si="293"/>
        <v>0</v>
      </c>
      <c r="X1030" s="317" t="b">
        <f t="shared" ca="1" si="300"/>
        <v>0</v>
      </c>
      <c r="Y1030" s="317" t="b">
        <f t="shared" ca="1" si="294"/>
        <v>0</v>
      </c>
      <c r="Z1030" t="b">
        <f t="shared" ca="1" si="295"/>
        <v>0</v>
      </c>
      <c r="AA1030" s="37" t="b">
        <f t="shared" ca="1" si="301"/>
        <v>1</v>
      </c>
      <c r="AB1030" t="b">
        <f t="shared" ca="1" si="296"/>
        <v>0</v>
      </c>
      <c r="AD1030" t="b">
        <f t="shared" ca="1" si="302"/>
        <v>0</v>
      </c>
      <c r="AE1030" s="37" t="b">
        <f t="shared" ca="1" si="303"/>
        <v>1</v>
      </c>
      <c r="AF1030" t="b">
        <f t="shared" ca="1" si="304"/>
        <v>0</v>
      </c>
      <c r="AG1030" s="317" t="b">
        <f t="shared" ca="1" si="305"/>
        <v>0</v>
      </c>
      <c r="AH1030" s="317" t="b">
        <f t="shared" ca="1" si="306"/>
        <v>0</v>
      </c>
      <c r="AI1030" s="317" t="b">
        <f t="shared" ca="1" si="307"/>
        <v>0</v>
      </c>
    </row>
    <row r="1031" spans="1:35" x14ac:dyDescent="0.25">
      <c r="A1031">
        <v>999</v>
      </c>
      <c r="B1031" s="169">
        <f ca="1">OFFSET(InputPriceData!B$15,CalculationsAndCharts!$A1031+$A$11,0,1,1)</f>
        <v>40394</v>
      </c>
      <c r="C1031" s="3">
        <f ca="1">OFFSET(InputPriceData!G$15,CalculationsAndCharts!$A1031+$A$11,IF($C$7,8,0),1,1)</f>
        <v>3411000</v>
      </c>
      <c r="D1031" s="4">
        <f ca="1">OFFSET(InputPriceData!C$15,CalculationsAndCharts!$A1031+$A$11,IF($C$7,8,0),1,1)</f>
        <v>46.05</v>
      </c>
      <c r="E1031" s="4">
        <f ca="1">OFFSET(InputPriceData!D$15,CalculationsAndCharts!$A1031+$A$11,IF($C$7,8,0),1,1)</f>
        <v>46.48</v>
      </c>
      <c r="F1031" s="4">
        <f ca="1">OFFSET(InputPriceData!E$15,CalculationsAndCharts!$A1031+$A$11,IF($C$7,8,0),1,1)</f>
        <v>45.83</v>
      </c>
      <c r="G1031" s="4">
        <f ca="1">OFFSET(InputPriceData!F$15,CalculationsAndCharts!$A1031+$A$11,IF($C$7,8,0),1,1)</f>
        <v>46.34</v>
      </c>
      <c r="H1031" s="133"/>
      <c r="I1031" s="133"/>
      <c r="J1031" s="37">
        <f t="shared" ca="1" si="297"/>
        <v>1802</v>
      </c>
      <c r="K1031" s="124">
        <f t="shared" ca="1" si="298"/>
        <v>-0.54999999999999716</v>
      </c>
      <c r="L1031" s="343">
        <f t="shared" ca="1" si="289"/>
        <v>-0.6211065529354215</v>
      </c>
      <c r="M1031" s="345">
        <f t="shared" ca="1" si="299"/>
        <v>0.98008852906116806</v>
      </c>
      <c r="N1031" s="344">
        <f t="shared" ca="1" si="290"/>
        <v>-0.63372494883741037</v>
      </c>
      <c r="O1031" s="4"/>
      <c r="P1031" s="4"/>
      <c r="Q1031" s="3"/>
      <c r="S1031" s="4"/>
      <c r="T1031" s="4" t="b">
        <f t="shared" ca="1" si="291"/>
        <v>0</v>
      </c>
      <c r="U1031" t="b">
        <f t="shared" ca="1" si="292"/>
        <v>0</v>
      </c>
      <c r="W1031" s="317" t="b">
        <f t="shared" ca="1" si="293"/>
        <v>0</v>
      </c>
      <c r="X1031" s="317" t="b">
        <f t="shared" ca="1" si="300"/>
        <v>0</v>
      </c>
      <c r="Y1031" s="317" t="b">
        <f t="shared" ca="1" si="294"/>
        <v>0</v>
      </c>
      <c r="Z1031" t="b">
        <f t="shared" ca="1" si="295"/>
        <v>0</v>
      </c>
      <c r="AA1031" s="37" t="b">
        <f t="shared" ca="1" si="301"/>
        <v>1</v>
      </c>
      <c r="AB1031" t="b">
        <f t="shared" ca="1" si="296"/>
        <v>0</v>
      </c>
      <c r="AD1031" t="b">
        <f t="shared" ca="1" si="302"/>
        <v>0</v>
      </c>
      <c r="AE1031" s="37" t="b">
        <f t="shared" ca="1" si="303"/>
        <v>1</v>
      </c>
      <c r="AF1031" t="b">
        <f t="shared" ca="1" si="304"/>
        <v>0</v>
      </c>
      <c r="AG1031" s="317" t="b">
        <f t="shared" ca="1" si="305"/>
        <v>0</v>
      </c>
      <c r="AH1031" s="317" t="b">
        <f t="shared" ca="1" si="306"/>
        <v>0</v>
      </c>
      <c r="AI1031" s="317" t="b">
        <f t="shared" ca="1" si="307"/>
        <v>0</v>
      </c>
    </row>
    <row r="1032" spans="1:35" x14ac:dyDescent="0.25">
      <c r="A1032">
        <v>1000</v>
      </c>
      <c r="B1032" s="169">
        <f ca="1">OFFSET(InputPriceData!B$15,CalculationsAndCharts!$A1032+$A$11,0,1,1)</f>
        <v>40393</v>
      </c>
      <c r="C1032" s="3">
        <f ca="1">OFFSET(InputPriceData!G$15,CalculationsAndCharts!$A1032+$A$11,IF($C$7,8,0),1,1)</f>
        <v>4405900</v>
      </c>
      <c r="D1032" s="4">
        <f ca="1">OFFSET(InputPriceData!C$15,CalculationsAndCharts!$A1032+$A$11,IF($C$7,8,0),1,1)</f>
        <v>46.67</v>
      </c>
      <c r="E1032" s="4">
        <f ca="1">OFFSET(InputPriceData!D$15,CalculationsAndCharts!$A1032+$A$11,IF($C$7,8,0),1,1)</f>
        <v>46.88</v>
      </c>
      <c r="F1032" s="4">
        <f ca="1">OFFSET(InputPriceData!E$15,CalculationsAndCharts!$A1032+$A$11,IF($C$7,8,0),1,1)</f>
        <v>45.9</v>
      </c>
      <c r="G1032" s="4">
        <f ca="1">OFFSET(InputPriceData!F$15,CalculationsAndCharts!$A1032+$A$11,IF($C$7,8,0),1,1)</f>
        <v>45.99</v>
      </c>
      <c r="H1032" s="133"/>
      <c r="I1032" s="133"/>
      <c r="J1032" s="37">
        <f t="shared" ca="1" si="297"/>
        <v>1801</v>
      </c>
      <c r="K1032" s="124">
        <f t="shared" ca="1" si="298"/>
        <v>-0.28000000000000114</v>
      </c>
      <c r="L1032" s="343">
        <f t="shared" ca="1" si="289"/>
        <v>-0.56771786188232432</v>
      </c>
      <c r="M1032" s="345">
        <f t="shared" ca="1" si="299"/>
        <v>0.98898943396686989</v>
      </c>
      <c r="N1032" s="344">
        <f t="shared" ca="1" si="290"/>
        <v>-0.57403834902986661</v>
      </c>
      <c r="O1032" s="4"/>
      <c r="P1032" s="4"/>
      <c r="Q1032" s="3"/>
      <c r="S1032" s="4"/>
      <c r="T1032" s="4" t="b">
        <f t="shared" ca="1" si="291"/>
        <v>0</v>
      </c>
      <c r="U1032" t="b">
        <f t="shared" ca="1" si="292"/>
        <v>0</v>
      </c>
      <c r="W1032" s="317" t="b">
        <f t="shared" ca="1" si="293"/>
        <v>0</v>
      </c>
      <c r="X1032" s="317" t="b">
        <f t="shared" ca="1" si="300"/>
        <v>0</v>
      </c>
      <c r="Y1032" s="317" t="b">
        <f t="shared" ca="1" si="294"/>
        <v>0</v>
      </c>
      <c r="Z1032" t="b">
        <f t="shared" ca="1" si="295"/>
        <v>0</v>
      </c>
      <c r="AA1032" s="37" t="b">
        <f t="shared" ca="1" si="301"/>
        <v>1</v>
      </c>
      <c r="AB1032" t="b">
        <f t="shared" ca="1" si="296"/>
        <v>0</v>
      </c>
      <c r="AD1032" t="b">
        <f t="shared" ca="1" si="302"/>
        <v>0</v>
      </c>
      <c r="AE1032" s="37" t="b">
        <f t="shared" ca="1" si="303"/>
        <v>1</v>
      </c>
      <c r="AF1032" t="b">
        <f t="shared" ca="1" si="304"/>
        <v>0</v>
      </c>
      <c r="AG1032" s="317" t="b">
        <f t="shared" ca="1" si="305"/>
        <v>0</v>
      </c>
      <c r="AH1032" s="317" t="b">
        <f t="shared" ca="1" si="306"/>
        <v>0</v>
      </c>
      <c r="AI1032" s="317" t="b">
        <f t="shared" ca="1" si="307"/>
        <v>0</v>
      </c>
    </row>
    <row r="1033" spans="1:35" x14ac:dyDescent="0.25">
      <c r="A1033">
        <v>1001</v>
      </c>
      <c r="B1033" s="169">
        <f ca="1">OFFSET(InputPriceData!B$15,CalculationsAndCharts!$A1033+$A$11,0,1,1)</f>
        <v>40392</v>
      </c>
      <c r="C1033" s="3">
        <f ca="1">OFFSET(InputPriceData!G$15,CalculationsAndCharts!$A1033+$A$11,IF($C$7,8,0),1,1)</f>
        <v>3390600</v>
      </c>
      <c r="D1033" s="4">
        <f ca="1">OFFSET(InputPriceData!C$15,CalculationsAndCharts!$A1033+$A$11,IF($C$7,8,0),1,1)</f>
        <v>46.98</v>
      </c>
      <c r="E1033" s="4">
        <f ca="1">OFFSET(InputPriceData!D$15,CalculationsAndCharts!$A1033+$A$11,IF($C$7,8,0),1,1)</f>
        <v>46.99</v>
      </c>
      <c r="F1033" s="4">
        <f ca="1">OFFSET(InputPriceData!E$15,CalculationsAndCharts!$A1033+$A$11,IF($C$7,8,0),1,1)</f>
        <v>46.15</v>
      </c>
      <c r="G1033" s="4">
        <f ca="1">OFFSET(InputPriceData!F$15,CalculationsAndCharts!$A1033+$A$11,IF($C$7,8,0),1,1)</f>
        <v>46.89</v>
      </c>
      <c r="H1033" s="133"/>
      <c r="I1033" s="133"/>
      <c r="J1033" s="37">
        <f t="shared" ca="1" si="297"/>
        <v>1800</v>
      </c>
      <c r="K1033" s="124">
        <f t="shared" ca="1" si="298"/>
        <v>0.21999999999999886</v>
      </c>
      <c r="L1033" s="343">
        <f t="shared" ca="1" si="289"/>
        <v>-0.46565443955992442</v>
      </c>
      <c r="M1033" s="345">
        <f t="shared" ca="1" si="299"/>
        <v>0.99797117453770934</v>
      </c>
      <c r="N1033" s="344">
        <f t="shared" ca="1" si="290"/>
        <v>-0.46660109173557018</v>
      </c>
      <c r="O1033" s="4"/>
      <c r="P1033" s="4"/>
      <c r="Q1033" s="3"/>
      <c r="S1033" s="4"/>
      <c r="T1033" s="4" t="b">
        <f t="shared" ca="1" si="291"/>
        <v>0</v>
      </c>
      <c r="U1033" t="b">
        <f t="shared" ca="1" si="292"/>
        <v>0</v>
      </c>
      <c r="W1033" s="317" t="b">
        <f t="shared" ca="1" si="293"/>
        <v>0</v>
      </c>
      <c r="X1033" s="317" t="b">
        <f t="shared" ca="1" si="300"/>
        <v>0</v>
      </c>
      <c r="Y1033" s="317" t="b">
        <f t="shared" ca="1" si="294"/>
        <v>1</v>
      </c>
      <c r="Z1033" t="b">
        <f t="shared" ca="1" si="295"/>
        <v>1</v>
      </c>
      <c r="AA1033" s="37" t="b">
        <f t="shared" ca="1" si="301"/>
        <v>1</v>
      </c>
      <c r="AB1033" t="b">
        <f t="shared" ca="1" si="296"/>
        <v>0</v>
      </c>
      <c r="AD1033" t="b">
        <f t="shared" ca="1" si="302"/>
        <v>1</v>
      </c>
      <c r="AE1033" s="37" t="b">
        <f t="shared" ca="1" si="303"/>
        <v>1</v>
      </c>
      <c r="AF1033" t="b">
        <f t="shared" ca="1" si="304"/>
        <v>0</v>
      </c>
      <c r="AG1033" s="317" t="b">
        <f t="shared" ca="1" si="305"/>
        <v>0</v>
      </c>
      <c r="AH1033" s="317" t="b">
        <f t="shared" ca="1" si="306"/>
        <v>0</v>
      </c>
      <c r="AI1033" s="317" t="b">
        <f t="shared" ca="1" si="307"/>
        <v>1</v>
      </c>
    </row>
    <row r="1034" spans="1:35" x14ac:dyDescent="0.25">
      <c r="A1034">
        <v>1002</v>
      </c>
      <c r="B1034" s="169">
        <f ca="1">OFFSET(InputPriceData!B$15,CalculationsAndCharts!$A1034+$A$11,0,1,1)</f>
        <v>40389</v>
      </c>
      <c r="C1034" s="3">
        <f ca="1">OFFSET(InputPriceData!G$15,CalculationsAndCharts!$A1034+$A$11,IF($C$7,8,0),1,1)</f>
        <v>4344400</v>
      </c>
      <c r="D1034" s="4">
        <f ca="1">OFFSET(InputPriceData!C$15,CalculationsAndCharts!$A1034+$A$11,IF($C$7,8,0),1,1)</f>
        <v>46.31</v>
      </c>
      <c r="E1034" s="4">
        <f ca="1">OFFSET(InputPriceData!D$15,CalculationsAndCharts!$A1034+$A$11,IF($C$7,8,0),1,1)</f>
        <v>46.61</v>
      </c>
      <c r="F1034" s="4">
        <f ca="1">OFFSET(InputPriceData!E$15,CalculationsAndCharts!$A1034+$A$11,IF($C$7,8,0),1,1)</f>
        <v>46</v>
      </c>
      <c r="G1034" s="4">
        <f ca="1">OFFSET(InputPriceData!F$15,CalculationsAndCharts!$A1034+$A$11,IF($C$7,8,0),1,1)</f>
        <v>46.27</v>
      </c>
      <c r="H1034" s="133"/>
      <c r="I1034" s="133"/>
      <c r="J1034" s="37">
        <f t="shared" ca="1" si="297"/>
        <v>1799</v>
      </c>
      <c r="K1034" s="124">
        <f t="shared" ca="1" si="298"/>
        <v>-2</v>
      </c>
      <c r="L1034" s="343">
        <f t="shared" ca="1" si="289"/>
        <v>-0.25283420410747043</v>
      </c>
      <c r="M1034" s="345">
        <f t="shared" ca="1" si="299"/>
        <v>1.0070344849018258</v>
      </c>
      <c r="N1034" s="344">
        <f t="shared" ca="1" si="290"/>
        <v>-0.25106806956280037</v>
      </c>
      <c r="O1034" s="4"/>
      <c r="P1034" s="4"/>
      <c r="Q1034" s="3"/>
      <c r="S1034" s="4"/>
      <c r="T1034" s="4" t="b">
        <f t="shared" ca="1" si="291"/>
        <v>0</v>
      </c>
      <c r="U1034" t="b">
        <f t="shared" ca="1" si="292"/>
        <v>1</v>
      </c>
      <c r="W1034" s="317" t="b">
        <f t="shared" ca="1" si="293"/>
        <v>0</v>
      </c>
      <c r="X1034" s="317" t="b">
        <f t="shared" ca="1" si="300"/>
        <v>1</v>
      </c>
      <c r="Y1034" s="317" t="b">
        <f t="shared" ca="1" si="294"/>
        <v>0</v>
      </c>
      <c r="Z1034" t="b">
        <f t="shared" ca="1" si="295"/>
        <v>0</v>
      </c>
      <c r="AA1034" s="37" t="b">
        <f t="shared" ca="1" si="301"/>
        <v>0</v>
      </c>
      <c r="AB1034" t="b">
        <f t="shared" ca="1" si="296"/>
        <v>0</v>
      </c>
      <c r="AD1034" t="b">
        <f t="shared" ca="1" si="302"/>
        <v>0</v>
      </c>
      <c r="AE1034" s="37" t="b">
        <f t="shared" ca="1" si="303"/>
        <v>0</v>
      </c>
      <c r="AF1034" t="b">
        <f t="shared" ca="1" si="304"/>
        <v>0</v>
      </c>
      <c r="AG1034" s="317" t="b">
        <f t="shared" ca="1" si="305"/>
        <v>0</v>
      </c>
      <c r="AH1034" s="317" t="b">
        <f t="shared" ca="1" si="306"/>
        <v>1</v>
      </c>
      <c r="AI1034" s="317" t="b">
        <f t="shared" ca="1" si="307"/>
        <v>0</v>
      </c>
    </row>
    <row r="1035" spans="1:35" x14ac:dyDescent="0.25">
      <c r="A1035">
        <v>1003</v>
      </c>
      <c r="B1035" s="169">
        <f ca="1">OFFSET(InputPriceData!B$15,CalculationsAndCharts!$A1035+$A$11,0,1,1)</f>
        <v>40388</v>
      </c>
      <c r="C1035" s="3">
        <f ca="1">OFFSET(InputPriceData!G$15,CalculationsAndCharts!$A1035+$A$11,IF($C$7,8,0),1,1)</f>
        <v>5095100</v>
      </c>
      <c r="D1035" s="4">
        <f ca="1">OFFSET(InputPriceData!C$15,CalculationsAndCharts!$A1035+$A$11,IF($C$7,8,0),1,1)</f>
        <v>47.22</v>
      </c>
      <c r="E1035" s="4">
        <f ca="1">OFFSET(InputPriceData!D$15,CalculationsAndCharts!$A1035+$A$11,IF($C$7,8,0),1,1)</f>
        <v>47.97</v>
      </c>
      <c r="F1035" s="4">
        <f ca="1">OFFSET(InputPriceData!E$15,CalculationsAndCharts!$A1035+$A$11,IF($C$7,8,0),1,1)</f>
        <v>46.64</v>
      </c>
      <c r="G1035" s="4">
        <f ca="1">OFFSET(InputPriceData!F$15,CalculationsAndCharts!$A1035+$A$11,IF($C$7,8,0),1,1)</f>
        <v>46.67</v>
      </c>
      <c r="H1035" s="133"/>
      <c r="I1035" s="133"/>
      <c r="J1035" s="37">
        <f t="shared" ca="1" si="297"/>
        <v>1798</v>
      </c>
      <c r="K1035" s="124">
        <f t="shared" ca="1" si="298"/>
        <v>-1.6400000000000006</v>
      </c>
      <c r="L1035" s="343">
        <f t="shared" ca="1" si="289"/>
        <v>5.0826271860116012E-4</v>
      </c>
      <c r="M1035" s="345">
        <f t="shared" ca="1" si="299"/>
        <v>1.0161801058545163</v>
      </c>
      <c r="N1035" s="344">
        <f t="shared" ca="1" si="290"/>
        <v>5.0016991640842719E-4</v>
      </c>
      <c r="O1035" s="4"/>
      <c r="P1035" s="4"/>
      <c r="Q1035" s="3"/>
      <c r="S1035" s="4"/>
      <c r="T1035" s="4" t="b">
        <f t="shared" ca="1" si="291"/>
        <v>0</v>
      </c>
      <c r="U1035" t="b">
        <f t="shared" ca="1" si="292"/>
        <v>0</v>
      </c>
      <c r="W1035" s="317" t="b">
        <f t="shared" ca="1" si="293"/>
        <v>0</v>
      </c>
      <c r="X1035" s="317" t="b">
        <f t="shared" ca="1" si="300"/>
        <v>1</v>
      </c>
      <c r="Y1035" s="317" t="b">
        <f t="shared" ca="1" si="294"/>
        <v>0</v>
      </c>
      <c r="Z1035" t="b">
        <f t="shared" ca="1" si="295"/>
        <v>0</v>
      </c>
      <c r="AA1035" s="37" t="b">
        <f t="shared" ca="1" si="301"/>
        <v>0</v>
      </c>
      <c r="AB1035" t="b">
        <f t="shared" ca="1" si="296"/>
        <v>0</v>
      </c>
      <c r="AD1035" t="b">
        <f t="shared" ca="1" si="302"/>
        <v>0</v>
      </c>
      <c r="AE1035" s="37" t="b">
        <f t="shared" ca="1" si="303"/>
        <v>0</v>
      </c>
      <c r="AF1035" t="b">
        <f t="shared" ca="1" si="304"/>
        <v>0</v>
      </c>
      <c r="AG1035" s="317" t="b">
        <f t="shared" ca="1" si="305"/>
        <v>0</v>
      </c>
      <c r="AH1035" s="317" t="b">
        <f t="shared" ca="1" si="306"/>
        <v>1</v>
      </c>
      <c r="AI1035" s="317" t="b">
        <f t="shared" ca="1" si="307"/>
        <v>0</v>
      </c>
    </row>
    <row r="1036" spans="1:35" x14ac:dyDescent="0.25">
      <c r="A1036">
        <v>1004</v>
      </c>
      <c r="B1036" s="169">
        <f ca="1">OFFSET(InputPriceData!B$15,CalculationsAndCharts!$A1036+$A$11,0,1,1)</f>
        <v>40387</v>
      </c>
      <c r="C1036" s="3">
        <f ca="1">OFFSET(InputPriceData!G$15,CalculationsAndCharts!$A1036+$A$11,IF($C$7,8,0),1,1)</f>
        <v>3404200</v>
      </c>
      <c r="D1036" s="4">
        <f ca="1">OFFSET(InputPriceData!C$15,CalculationsAndCharts!$A1036+$A$11,IF($C$7,8,0),1,1)</f>
        <v>48.26</v>
      </c>
      <c r="E1036" s="4">
        <f ca="1">OFFSET(InputPriceData!D$15,CalculationsAndCharts!$A1036+$A$11,IF($C$7,8,0),1,1)</f>
        <v>48.6</v>
      </c>
      <c r="F1036" s="4">
        <f ca="1">OFFSET(InputPriceData!E$15,CalculationsAndCharts!$A1036+$A$11,IF($C$7,8,0),1,1)</f>
        <v>48.17</v>
      </c>
      <c r="G1036" s="4">
        <f ca="1">OFFSET(InputPriceData!F$15,CalculationsAndCharts!$A1036+$A$11,IF($C$7,8,0),1,1)</f>
        <v>48.27</v>
      </c>
      <c r="H1036" s="133"/>
      <c r="I1036" s="133"/>
      <c r="J1036" s="37">
        <f t="shared" ca="1" si="297"/>
        <v>1797</v>
      </c>
      <c r="K1036" s="124">
        <f t="shared" ca="1" si="298"/>
        <v>-1.3699999999999974</v>
      </c>
      <c r="L1036" s="343">
        <f t="shared" ca="1" si="289"/>
        <v>0.17124092821960296</v>
      </c>
      <c r="M1036" s="345">
        <f t="shared" ca="1" si="299"/>
        <v>1.0254087849187854</v>
      </c>
      <c r="N1036" s="344">
        <f t="shared" ca="1" si="290"/>
        <v>0.16699771909323521</v>
      </c>
      <c r="O1036" s="4"/>
      <c r="P1036" s="4"/>
      <c r="Q1036" s="3"/>
      <c r="S1036" s="4"/>
      <c r="T1036" s="4" t="b">
        <f t="shared" ca="1" si="291"/>
        <v>0</v>
      </c>
      <c r="U1036" t="b">
        <f t="shared" ca="1" si="292"/>
        <v>0</v>
      </c>
      <c r="W1036" s="317" t="b">
        <f t="shared" ca="1" si="293"/>
        <v>0</v>
      </c>
      <c r="X1036" s="317" t="b">
        <f t="shared" ca="1" si="300"/>
        <v>1</v>
      </c>
      <c r="Y1036" s="317" t="b">
        <f t="shared" ca="1" si="294"/>
        <v>0</v>
      </c>
      <c r="Z1036" t="b">
        <f t="shared" ca="1" si="295"/>
        <v>0</v>
      </c>
      <c r="AA1036" s="37" t="b">
        <f t="shared" ca="1" si="301"/>
        <v>0</v>
      </c>
      <c r="AB1036" t="b">
        <f t="shared" ca="1" si="296"/>
        <v>0</v>
      </c>
      <c r="AD1036" t="b">
        <f t="shared" ca="1" si="302"/>
        <v>0</v>
      </c>
      <c r="AE1036" s="37" t="b">
        <f t="shared" ca="1" si="303"/>
        <v>0</v>
      </c>
      <c r="AF1036" t="b">
        <f t="shared" ca="1" si="304"/>
        <v>0</v>
      </c>
      <c r="AG1036" s="317" t="b">
        <f t="shared" ca="1" si="305"/>
        <v>0</v>
      </c>
      <c r="AH1036" s="317" t="b">
        <f t="shared" ca="1" si="306"/>
        <v>1</v>
      </c>
      <c r="AI1036" s="317" t="b">
        <f t="shared" ca="1" si="307"/>
        <v>0</v>
      </c>
    </row>
    <row r="1037" spans="1:35" x14ac:dyDescent="0.25">
      <c r="A1037">
        <v>1005</v>
      </c>
      <c r="B1037" s="169">
        <f ca="1">OFFSET(InputPriceData!B$15,CalculationsAndCharts!$A1037+$A$11,0,1,1)</f>
        <v>40386</v>
      </c>
      <c r="C1037" s="3">
        <f ca="1">OFFSET(InputPriceData!G$15,CalculationsAndCharts!$A1037+$A$11,IF($C$7,8,0),1,1)</f>
        <v>4526100</v>
      </c>
      <c r="D1037" s="4">
        <f ca="1">OFFSET(InputPriceData!C$15,CalculationsAndCharts!$A1037+$A$11,IF($C$7,8,0),1,1)</f>
        <v>49.33</v>
      </c>
      <c r="E1037" s="4">
        <f ca="1">OFFSET(InputPriceData!D$15,CalculationsAndCharts!$A1037+$A$11,IF($C$7,8,0),1,1)</f>
        <v>49.59</v>
      </c>
      <c r="F1037" s="4">
        <f ca="1">OFFSET(InputPriceData!E$15,CalculationsAndCharts!$A1037+$A$11,IF($C$7,8,0),1,1)</f>
        <v>48.12</v>
      </c>
      <c r="G1037" s="4">
        <f ca="1">OFFSET(InputPriceData!F$15,CalculationsAndCharts!$A1037+$A$11,IF($C$7,8,0),1,1)</f>
        <v>48.31</v>
      </c>
      <c r="H1037" s="133"/>
      <c r="I1037" s="133"/>
      <c r="J1037" s="37">
        <f t="shared" ca="1" si="297"/>
        <v>1796</v>
      </c>
      <c r="K1037" s="124">
        <f t="shared" ca="1" si="298"/>
        <v>-0.75</v>
      </c>
      <c r="L1037" s="343">
        <f t="shared" ca="1" si="289"/>
        <v>0.23093684017759503</v>
      </c>
      <c r="M1037" s="345">
        <f t="shared" ca="1" si="299"/>
        <v>1.0347212764064433</v>
      </c>
      <c r="N1037" s="344">
        <f t="shared" ca="1" si="290"/>
        <v>0.22318748579291992</v>
      </c>
      <c r="O1037" s="4"/>
      <c r="P1037" s="4"/>
      <c r="Q1037" s="3"/>
      <c r="S1037" s="4"/>
      <c r="T1037" s="4" t="b">
        <f t="shared" ca="1" si="291"/>
        <v>0</v>
      </c>
      <c r="U1037" t="b">
        <f t="shared" ca="1" si="292"/>
        <v>0</v>
      </c>
      <c r="W1037" s="317" t="b">
        <f t="shared" ca="1" si="293"/>
        <v>0</v>
      </c>
      <c r="X1037" s="317" t="b">
        <f t="shared" ca="1" si="300"/>
        <v>1</v>
      </c>
      <c r="Y1037" s="317" t="b">
        <f t="shared" ca="1" si="294"/>
        <v>0</v>
      </c>
      <c r="Z1037" t="b">
        <f t="shared" ca="1" si="295"/>
        <v>0</v>
      </c>
      <c r="AA1037" s="37" t="b">
        <f t="shared" ca="1" si="301"/>
        <v>0</v>
      </c>
      <c r="AB1037" t="b">
        <f t="shared" ca="1" si="296"/>
        <v>0</v>
      </c>
      <c r="AD1037" t="b">
        <f t="shared" ca="1" si="302"/>
        <v>0</v>
      </c>
      <c r="AE1037" s="37" t="b">
        <f t="shared" ca="1" si="303"/>
        <v>0</v>
      </c>
      <c r="AF1037" t="b">
        <f t="shared" ca="1" si="304"/>
        <v>0</v>
      </c>
      <c r="AG1037" s="317" t="b">
        <f t="shared" ca="1" si="305"/>
        <v>0</v>
      </c>
      <c r="AH1037" s="317" t="b">
        <f t="shared" ca="1" si="306"/>
        <v>1</v>
      </c>
      <c r="AI1037" s="317" t="b">
        <f t="shared" ca="1" si="307"/>
        <v>0</v>
      </c>
    </row>
    <row r="1038" spans="1:35" x14ac:dyDescent="0.25">
      <c r="A1038">
        <v>1006</v>
      </c>
      <c r="B1038" s="169">
        <f ca="1">OFFSET(InputPriceData!B$15,CalculationsAndCharts!$A1038+$A$11,0,1,1)</f>
        <v>40385</v>
      </c>
      <c r="C1038" s="3">
        <f ca="1">OFFSET(InputPriceData!G$15,CalculationsAndCharts!$A1038+$A$11,IF($C$7,8,0),1,1)</f>
        <v>3019500</v>
      </c>
      <c r="D1038" s="4">
        <f ca="1">OFFSET(InputPriceData!C$15,CalculationsAndCharts!$A1038+$A$11,IF($C$7,8,0),1,1)</f>
        <v>49.27</v>
      </c>
      <c r="E1038" s="4">
        <f ca="1">OFFSET(InputPriceData!D$15,CalculationsAndCharts!$A1038+$A$11,IF($C$7,8,0),1,1)</f>
        <v>50</v>
      </c>
      <c r="F1038" s="4">
        <f ca="1">OFFSET(InputPriceData!E$15,CalculationsAndCharts!$A1038+$A$11,IF($C$7,8,0),1,1)</f>
        <v>49.26</v>
      </c>
      <c r="G1038" s="4">
        <f ca="1">OFFSET(InputPriceData!F$15,CalculationsAndCharts!$A1038+$A$11,IF($C$7,8,0),1,1)</f>
        <v>49.64</v>
      </c>
      <c r="H1038" s="133"/>
      <c r="I1038" s="133"/>
      <c r="J1038" s="37">
        <f t="shared" ca="1" si="297"/>
        <v>1795</v>
      </c>
      <c r="K1038" s="124">
        <f t="shared" ca="1" si="298"/>
        <v>0.95000000000000284</v>
      </c>
      <c r="L1038" s="343">
        <f t="shared" ca="1" si="289"/>
        <v>0.16496778456623429</v>
      </c>
      <c r="M1038" s="345">
        <f t="shared" ca="1" si="299"/>
        <v>1.0441183414797612</v>
      </c>
      <c r="N1038" s="344">
        <f t="shared" ca="1" si="290"/>
        <v>0.15799720971517092</v>
      </c>
      <c r="O1038" s="4"/>
      <c r="P1038" s="4"/>
      <c r="Q1038" s="3"/>
      <c r="S1038" s="4"/>
      <c r="T1038" s="4" t="b">
        <f t="shared" ca="1" si="291"/>
        <v>0</v>
      </c>
      <c r="U1038" t="b">
        <f t="shared" ca="1" si="292"/>
        <v>0</v>
      </c>
      <c r="W1038" s="317" t="b">
        <f t="shared" ca="1" si="293"/>
        <v>1</v>
      </c>
      <c r="X1038" s="317" t="b">
        <f t="shared" ca="1" si="300"/>
        <v>1</v>
      </c>
      <c r="Y1038" s="317" t="b">
        <f t="shared" ca="1" si="294"/>
        <v>0</v>
      </c>
      <c r="Z1038" t="b">
        <f t="shared" ca="1" si="295"/>
        <v>0</v>
      </c>
      <c r="AA1038" s="37" t="b">
        <f t="shared" ca="1" si="301"/>
        <v>0</v>
      </c>
      <c r="AB1038" t="b">
        <f t="shared" ca="1" si="296"/>
        <v>1</v>
      </c>
      <c r="AD1038" t="b">
        <f t="shared" ca="1" si="302"/>
        <v>0</v>
      </c>
      <c r="AE1038" s="37" t="b">
        <f t="shared" ca="1" si="303"/>
        <v>0</v>
      </c>
      <c r="AF1038" t="b">
        <f t="shared" ca="1" si="304"/>
        <v>1</v>
      </c>
      <c r="AG1038" s="317" t="b">
        <f t="shared" ca="1" si="305"/>
        <v>1</v>
      </c>
      <c r="AH1038" s="317" t="b">
        <f t="shared" ca="1" si="306"/>
        <v>1</v>
      </c>
      <c r="AI1038" s="317" t="b">
        <f t="shared" ca="1" si="307"/>
        <v>0</v>
      </c>
    </row>
    <row r="1039" spans="1:35" x14ac:dyDescent="0.25">
      <c r="A1039">
        <v>1007</v>
      </c>
      <c r="B1039" s="169">
        <f ca="1">OFFSET(InputPriceData!B$15,CalculationsAndCharts!$A1039+$A$11,0,1,1)</f>
        <v>40382</v>
      </c>
      <c r="C1039" s="3">
        <f ca="1">OFFSET(InputPriceData!G$15,CalculationsAndCharts!$A1039+$A$11,IF($C$7,8,0),1,1)</f>
        <v>3649100</v>
      </c>
      <c r="D1039" s="4">
        <f ca="1">OFFSET(InputPriceData!C$15,CalculationsAndCharts!$A1039+$A$11,IF($C$7,8,0),1,1)</f>
        <v>48.85</v>
      </c>
      <c r="E1039" s="4">
        <f ca="1">OFFSET(InputPriceData!D$15,CalculationsAndCharts!$A1039+$A$11,IF($C$7,8,0),1,1)</f>
        <v>49.31</v>
      </c>
      <c r="F1039" s="4">
        <f ca="1">OFFSET(InputPriceData!E$15,CalculationsAndCharts!$A1039+$A$11,IF($C$7,8,0),1,1)</f>
        <v>48.5</v>
      </c>
      <c r="G1039" s="4">
        <f ca="1">OFFSET(InputPriceData!F$15,CalculationsAndCharts!$A1039+$A$11,IF($C$7,8,0),1,1)</f>
        <v>49.06</v>
      </c>
      <c r="H1039" s="133"/>
      <c r="I1039" s="133"/>
      <c r="J1039" s="37">
        <f t="shared" ca="1" si="297"/>
        <v>1794</v>
      </c>
      <c r="K1039" s="124">
        <f t="shared" ca="1" si="298"/>
        <v>0.92000000000000171</v>
      </c>
      <c r="L1039" s="343">
        <f t="shared" ca="1" si="289"/>
        <v>5.4099468164970521E-2</v>
      </c>
      <c r="M1039" s="345">
        <f t="shared" ca="1" si="299"/>
        <v>1.0536007482136844</v>
      </c>
      <c r="N1039" s="344">
        <f t="shared" ca="1" si="290"/>
        <v>5.1347218817652564E-2</v>
      </c>
      <c r="O1039" s="4"/>
      <c r="P1039" s="4"/>
      <c r="Q1039" s="3"/>
      <c r="S1039" s="4"/>
      <c r="T1039" s="4" t="b">
        <f t="shared" ca="1" si="291"/>
        <v>1</v>
      </c>
      <c r="U1039" t="b">
        <f t="shared" ca="1" si="292"/>
        <v>0</v>
      </c>
      <c r="W1039" s="317" t="b">
        <f t="shared" ca="1" si="293"/>
        <v>0</v>
      </c>
      <c r="X1039" s="317" t="b">
        <f t="shared" ca="1" si="300"/>
        <v>0</v>
      </c>
      <c r="Y1039" s="317" t="b">
        <f t="shared" ca="1" si="294"/>
        <v>0</v>
      </c>
      <c r="Z1039" t="b">
        <f t="shared" ca="1" si="295"/>
        <v>0</v>
      </c>
      <c r="AA1039" s="37" t="b">
        <f t="shared" ca="1" si="301"/>
        <v>1</v>
      </c>
      <c r="AB1039" t="b">
        <f t="shared" ca="1" si="296"/>
        <v>0</v>
      </c>
      <c r="AD1039" t="b">
        <f t="shared" ca="1" si="302"/>
        <v>0</v>
      </c>
      <c r="AE1039" s="37" t="b">
        <f t="shared" ca="1" si="303"/>
        <v>1</v>
      </c>
      <c r="AF1039" t="b">
        <f t="shared" ca="1" si="304"/>
        <v>0</v>
      </c>
      <c r="AG1039" s="317" t="b">
        <f t="shared" ca="1" si="305"/>
        <v>0</v>
      </c>
      <c r="AH1039" s="317" t="b">
        <f t="shared" ca="1" si="306"/>
        <v>0</v>
      </c>
      <c r="AI1039" s="317" t="b">
        <f t="shared" ca="1" si="307"/>
        <v>0</v>
      </c>
    </row>
    <row r="1040" spans="1:35" x14ac:dyDescent="0.25">
      <c r="A1040">
        <v>1008</v>
      </c>
      <c r="B1040" s="169">
        <f ca="1">OFFSET(InputPriceData!B$15,CalculationsAndCharts!$A1040+$A$11,0,1,1)</f>
        <v>40381</v>
      </c>
      <c r="C1040" s="3">
        <f ca="1">OFFSET(InputPriceData!G$15,CalculationsAndCharts!$A1040+$A$11,IF($C$7,8,0),1,1)</f>
        <v>3293700</v>
      </c>
      <c r="D1040" s="4">
        <f ca="1">OFFSET(InputPriceData!C$15,CalculationsAndCharts!$A1040+$A$11,IF($C$7,8,0),1,1)</f>
        <v>48.58</v>
      </c>
      <c r="E1040" s="4">
        <f ca="1">OFFSET(InputPriceData!D$15,CalculationsAndCharts!$A1040+$A$11,IF($C$7,8,0),1,1)</f>
        <v>48.99</v>
      </c>
      <c r="F1040" s="4">
        <f ca="1">OFFSET(InputPriceData!E$15,CalculationsAndCharts!$A1040+$A$11,IF($C$7,8,0),1,1)</f>
        <v>48.2</v>
      </c>
      <c r="G1040" s="4">
        <f ca="1">OFFSET(InputPriceData!F$15,CalculationsAndCharts!$A1040+$A$11,IF($C$7,8,0),1,1)</f>
        <v>48.69</v>
      </c>
      <c r="H1040" s="133"/>
      <c r="I1040" s="133"/>
      <c r="J1040" s="37">
        <f t="shared" ca="1" si="297"/>
        <v>1793</v>
      </c>
      <c r="K1040" s="124">
        <f t="shared" ca="1" si="298"/>
        <v>0.23999999999999488</v>
      </c>
      <c r="L1040" s="343">
        <f t="shared" ca="1" si="289"/>
        <v>-1.0242319310335153E-2</v>
      </c>
      <c r="M1040" s="345">
        <f t="shared" ca="1" si="299"/>
        <v>1.0631692716586119</v>
      </c>
      <c r="N1040" s="344">
        <f t="shared" ca="1" si="290"/>
        <v>-9.6337616063305528E-3</v>
      </c>
      <c r="O1040" s="4"/>
      <c r="P1040" s="4"/>
      <c r="Q1040" s="3"/>
      <c r="S1040" s="4"/>
      <c r="T1040" s="4" t="b">
        <f t="shared" ca="1" si="291"/>
        <v>0</v>
      </c>
      <c r="U1040" t="b">
        <f t="shared" ca="1" si="292"/>
        <v>0</v>
      </c>
      <c r="W1040" s="317" t="b">
        <f t="shared" ca="1" si="293"/>
        <v>0</v>
      </c>
      <c r="X1040" s="317" t="b">
        <f t="shared" ca="1" si="300"/>
        <v>0</v>
      </c>
      <c r="Y1040" s="317" t="b">
        <f t="shared" ca="1" si="294"/>
        <v>0</v>
      </c>
      <c r="Z1040" t="b">
        <f t="shared" ca="1" si="295"/>
        <v>0</v>
      </c>
      <c r="AA1040" s="37" t="b">
        <f t="shared" ca="1" si="301"/>
        <v>1</v>
      </c>
      <c r="AB1040" t="b">
        <f t="shared" ca="1" si="296"/>
        <v>0</v>
      </c>
      <c r="AD1040" t="b">
        <f t="shared" ca="1" si="302"/>
        <v>0</v>
      </c>
      <c r="AE1040" s="37" t="b">
        <f t="shared" ca="1" si="303"/>
        <v>1</v>
      </c>
      <c r="AF1040" t="b">
        <f t="shared" ca="1" si="304"/>
        <v>0</v>
      </c>
      <c r="AG1040" s="317" t="b">
        <f t="shared" ca="1" si="305"/>
        <v>0</v>
      </c>
      <c r="AH1040" s="317" t="b">
        <f t="shared" ca="1" si="306"/>
        <v>0</v>
      </c>
      <c r="AI1040" s="317" t="b">
        <f t="shared" ca="1" si="307"/>
        <v>0</v>
      </c>
    </row>
    <row r="1041" spans="1:35" x14ac:dyDescent="0.25">
      <c r="A1041">
        <v>1009</v>
      </c>
      <c r="B1041" s="169">
        <f ca="1">OFFSET(InputPriceData!B$15,CalculationsAndCharts!$A1041+$A$11,0,1,1)</f>
        <v>40380</v>
      </c>
      <c r="C1041" s="3">
        <f ca="1">OFFSET(InputPriceData!G$15,CalculationsAndCharts!$A1041+$A$11,IF($C$7,8,0),1,1)</f>
        <v>2013000</v>
      </c>
      <c r="D1041" s="4">
        <f ca="1">OFFSET(InputPriceData!C$15,CalculationsAndCharts!$A1041+$A$11,IF($C$7,8,0),1,1)</f>
        <v>48.86</v>
      </c>
      <c r="E1041" s="4">
        <f ca="1">OFFSET(InputPriceData!D$15,CalculationsAndCharts!$A1041+$A$11,IF($C$7,8,0),1,1)</f>
        <v>48.86</v>
      </c>
      <c r="F1041" s="4">
        <f ca="1">OFFSET(InputPriceData!E$15,CalculationsAndCharts!$A1041+$A$11,IF($C$7,8,0),1,1)</f>
        <v>47.85</v>
      </c>
      <c r="G1041" s="4">
        <f ca="1">OFFSET(InputPriceData!F$15,CalculationsAndCharts!$A1041+$A$11,IF($C$7,8,0),1,1)</f>
        <v>48.14</v>
      </c>
      <c r="H1041" s="133"/>
      <c r="I1041" s="133"/>
      <c r="J1041" s="37">
        <f t="shared" ca="1" si="297"/>
        <v>1792</v>
      </c>
      <c r="K1041" s="124">
        <f t="shared" ca="1" si="298"/>
        <v>0.10999999999999943</v>
      </c>
      <c r="L1041" s="343">
        <f t="shared" ca="1" si="289"/>
        <v>-3.7847349313124008E-2</v>
      </c>
      <c r="M1041" s="345">
        <f t="shared" ca="1" si="299"/>
        <v>1.0728246939037456</v>
      </c>
      <c r="N1041" s="344">
        <f t="shared" ca="1" si="290"/>
        <v>-3.5278223486268571E-2</v>
      </c>
      <c r="O1041" s="4"/>
      <c r="P1041" s="4"/>
      <c r="Q1041" s="3"/>
      <c r="S1041" s="4"/>
      <c r="T1041" s="4" t="b">
        <f t="shared" ca="1" si="291"/>
        <v>0</v>
      </c>
      <c r="U1041" t="b">
        <f t="shared" ca="1" si="292"/>
        <v>0</v>
      </c>
      <c r="W1041" s="317" t="b">
        <f t="shared" ca="1" si="293"/>
        <v>0</v>
      </c>
      <c r="X1041" s="317" t="b">
        <f t="shared" ca="1" si="300"/>
        <v>0</v>
      </c>
      <c r="Y1041" s="317" t="b">
        <f t="shared" ca="1" si="294"/>
        <v>0</v>
      </c>
      <c r="Z1041" t="b">
        <f t="shared" ca="1" si="295"/>
        <v>0</v>
      </c>
      <c r="AA1041" s="37" t="b">
        <f t="shared" ca="1" si="301"/>
        <v>1</v>
      </c>
      <c r="AB1041" t="b">
        <f t="shared" ca="1" si="296"/>
        <v>0</v>
      </c>
      <c r="AD1041" t="b">
        <f t="shared" ca="1" si="302"/>
        <v>0</v>
      </c>
      <c r="AE1041" s="37" t="b">
        <f t="shared" ca="1" si="303"/>
        <v>1</v>
      </c>
      <c r="AF1041" t="b">
        <f t="shared" ca="1" si="304"/>
        <v>0</v>
      </c>
      <c r="AG1041" s="317" t="b">
        <f t="shared" ca="1" si="305"/>
        <v>0</v>
      </c>
      <c r="AH1041" s="317" t="b">
        <f t="shared" ca="1" si="306"/>
        <v>0</v>
      </c>
      <c r="AI1041" s="317" t="b">
        <f t="shared" ca="1" si="307"/>
        <v>0</v>
      </c>
    </row>
    <row r="1042" spans="1:35" x14ac:dyDescent="0.25">
      <c r="A1042">
        <v>1010</v>
      </c>
      <c r="B1042" s="169">
        <f ca="1">OFFSET(InputPriceData!B$15,CalculationsAndCharts!$A1042+$A$11,0,1,1)</f>
        <v>40379</v>
      </c>
      <c r="C1042" s="3">
        <f ca="1">OFFSET(InputPriceData!G$15,CalculationsAndCharts!$A1042+$A$11,IF($C$7,8,0),1,1)</f>
        <v>2497300</v>
      </c>
      <c r="D1042" s="4">
        <f ca="1">OFFSET(InputPriceData!C$15,CalculationsAndCharts!$A1042+$A$11,IF($C$7,8,0),1,1)</f>
        <v>47.51</v>
      </c>
      <c r="E1042" s="4">
        <f ca="1">OFFSET(InputPriceData!D$15,CalculationsAndCharts!$A1042+$A$11,IF($C$7,8,0),1,1)</f>
        <v>48.56</v>
      </c>
      <c r="F1042" s="4">
        <f ca="1">OFFSET(InputPriceData!E$15,CalculationsAndCharts!$A1042+$A$11,IF($C$7,8,0),1,1)</f>
        <v>47.09</v>
      </c>
      <c r="G1042" s="4">
        <f ca="1">OFFSET(InputPriceData!F$15,CalculationsAndCharts!$A1042+$A$11,IF($C$7,8,0),1,1)</f>
        <v>48.45</v>
      </c>
      <c r="H1042" s="133"/>
      <c r="I1042" s="133"/>
      <c r="J1042" s="37">
        <f t="shared" ca="1" si="297"/>
        <v>1791</v>
      </c>
      <c r="K1042" s="124">
        <f t="shared" ca="1" si="298"/>
        <v>0.72000000000000597</v>
      </c>
      <c r="L1042" s="343">
        <f t="shared" ca="1" si="289"/>
        <v>-5.4667069325533446E-2</v>
      </c>
      <c r="M1042" s="345">
        <f t="shared" ca="1" si="299"/>
        <v>1.0825678041410147</v>
      </c>
      <c r="N1042" s="344">
        <f t="shared" ca="1" si="290"/>
        <v>-5.0497593884117155E-2</v>
      </c>
      <c r="O1042" s="4"/>
      <c r="P1042" s="4"/>
      <c r="Q1042" s="3"/>
      <c r="S1042" s="4"/>
      <c r="T1042" s="4" t="b">
        <f t="shared" ca="1" si="291"/>
        <v>0</v>
      </c>
      <c r="U1042" t="b">
        <f t="shared" ca="1" si="292"/>
        <v>0</v>
      </c>
      <c r="W1042" s="317" t="b">
        <f t="shared" ca="1" si="293"/>
        <v>0</v>
      </c>
      <c r="X1042" s="317" t="b">
        <f t="shared" ca="1" si="300"/>
        <v>0</v>
      </c>
      <c r="Y1042" s="317" t="b">
        <f t="shared" ca="1" si="294"/>
        <v>1</v>
      </c>
      <c r="Z1042" t="b">
        <f t="shared" ca="1" si="295"/>
        <v>1</v>
      </c>
      <c r="AA1042" s="37" t="b">
        <f t="shared" ca="1" si="301"/>
        <v>1</v>
      </c>
      <c r="AB1042" t="b">
        <f t="shared" ca="1" si="296"/>
        <v>0</v>
      </c>
      <c r="AD1042" t="b">
        <f t="shared" ca="1" si="302"/>
        <v>1</v>
      </c>
      <c r="AE1042" s="37" t="b">
        <f t="shared" ca="1" si="303"/>
        <v>1</v>
      </c>
      <c r="AF1042" t="b">
        <f t="shared" ca="1" si="304"/>
        <v>0</v>
      </c>
      <c r="AG1042" s="317" t="b">
        <f t="shared" ca="1" si="305"/>
        <v>0</v>
      </c>
      <c r="AH1042" s="317" t="b">
        <f t="shared" ca="1" si="306"/>
        <v>0</v>
      </c>
      <c r="AI1042" s="317" t="b">
        <f t="shared" ca="1" si="307"/>
        <v>1</v>
      </c>
    </row>
    <row r="1043" spans="1:35" x14ac:dyDescent="0.25">
      <c r="A1043">
        <v>1011</v>
      </c>
      <c r="B1043" s="169">
        <f ca="1">OFFSET(InputPriceData!B$15,CalculationsAndCharts!$A1043+$A$11,0,1,1)</f>
        <v>40378</v>
      </c>
      <c r="C1043" s="3">
        <f ca="1">OFFSET(InputPriceData!G$15,CalculationsAndCharts!$A1043+$A$11,IF($C$7,8,0),1,1)</f>
        <v>2209900</v>
      </c>
      <c r="D1043" s="4">
        <f ca="1">OFFSET(InputPriceData!C$15,CalculationsAndCharts!$A1043+$A$11,IF($C$7,8,0),1,1)</f>
        <v>48.07</v>
      </c>
      <c r="E1043" s="4">
        <f ca="1">OFFSET(InputPriceData!D$15,CalculationsAndCharts!$A1043+$A$11,IF($C$7,8,0),1,1)</f>
        <v>48.4</v>
      </c>
      <c r="F1043" s="4">
        <f ca="1">OFFSET(InputPriceData!E$15,CalculationsAndCharts!$A1043+$A$11,IF($C$7,8,0),1,1)</f>
        <v>47.76</v>
      </c>
      <c r="G1043" s="4">
        <f ca="1">OFFSET(InputPriceData!F$15,CalculationsAndCharts!$A1043+$A$11,IF($C$7,8,0),1,1)</f>
        <v>48.03</v>
      </c>
      <c r="H1043" s="133"/>
      <c r="I1043" s="133"/>
      <c r="J1043" s="37">
        <f t="shared" ca="1" si="297"/>
        <v>1790</v>
      </c>
      <c r="K1043" s="124">
        <f t="shared" ca="1" si="298"/>
        <v>-0.99000000000000199</v>
      </c>
      <c r="L1043" s="343">
        <f t="shared" ca="1" si="289"/>
        <v>-2.3027753123134494E-2</v>
      </c>
      <c r="M1043" s="345">
        <f t="shared" ca="1" si="299"/>
        <v>1.092399398729581</v>
      </c>
      <c r="N1043" s="344">
        <f t="shared" ca="1" si="290"/>
        <v>-2.1079976014189403E-2</v>
      </c>
      <c r="O1043" s="4"/>
      <c r="P1043" s="4"/>
      <c r="Q1043" s="3"/>
      <c r="S1043" s="4"/>
      <c r="T1043" s="4" t="b">
        <f t="shared" ca="1" si="291"/>
        <v>0</v>
      </c>
      <c r="U1043" t="b">
        <f t="shared" ca="1" si="292"/>
        <v>1</v>
      </c>
      <c r="W1043" s="317" t="b">
        <f t="shared" ca="1" si="293"/>
        <v>1</v>
      </c>
      <c r="X1043" s="317" t="b">
        <f t="shared" ca="1" si="300"/>
        <v>1</v>
      </c>
      <c r="Y1043" s="317" t="b">
        <f t="shared" ca="1" si="294"/>
        <v>0</v>
      </c>
      <c r="Z1043" t="b">
        <f t="shared" ca="1" si="295"/>
        <v>0</v>
      </c>
      <c r="AA1043" s="37" t="b">
        <f t="shared" ca="1" si="301"/>
        <v>0</v>
      </c>
      <c r="AB1043" t="b">
        <f t="shared" ca="1" si="296"/>
        <v>1</v>
      </c>
      <c r="AD1043" t="b">
        <f t="shared" ca="1" si="302"/>
        <v>0</v>
      </c>
      <c r="AE1043" s="37" t="b">
        <f t="shared" ca="1" si="303"/>
        <v>0</v>
      </c>
      <c r="AF1043" t="b">
        <f t="shared" ca="1" si="304"/>
        <v>1</v>
      </c>
      <c r="AG1043" s="317" t="b">
        <f t="shared" ca="1" si="305"/>
        <v>1</v>
      </c>
      <c r="AH1043" s="317" t="b">
        <f t="shared" ca="1" si="306"/>
        <v>1</v>
      </c>
      <c r="AI1043" s="317" t="b">
        <f t="shared" ca="1" si="307"/>
        <v>0</v>
      </c>
    </row>
    <row r="1044" spans="1:35" x14ac:dyDescent="0.25">
      <c r="A1044">
        <v>1012</v>
      </c>
      <c r="B1044" s="169">
        <f ca="1">OFFSET(InputPriceData!B$15,CalculationsAndCharts!$A1044+$A$11,0,1,1)</f>
        <v>40375</v>
      </c>
      <c r="C1044" s="3">
        <f ca="1">OFFSET(InputPriceData!G$15,CalculationsAndCharts!$A1044+$A$11,IF($C$7,8,0),1,1)</f>
        <v>2636000</v>
      </c>
      <c r="D1044" s="4">
        <f ca="1">OFFSET(InputPriceData!C$15,CalculationsAndCharts!$A1044+$A$11,IF($C$7,8,0),1,1)</f>
        <v>48.83</v>
      </c>
      <c r="E1044" s="4">
        <f ca="1">OFFSET(InputPriceData!D$15,CalculationsAndCharts!$A1044+$A$11,IF($C$7,8,0),1,1)</f>
        <v>49.31</v>
      </c>
      <c r="F1044" s="4">
        <f ca="1">OFFSET(InputPriceData!E$15,CalculationsAndCharts!$A1044+$A$11,IF($C$7,8,0),1,1)</f>
        <v>47.68</v>
      </c>
      <c r="G1044" s="4">
        <f ca="1">OFFSET(InputPriceData!F$15,CalculationsAndCharts!$A1044+$A$11,IF($C$7,8,0),1,1)</f>
        <v>47.73</v>
      </c>
      <c r="H1044" s="133"/>
      <c r="I1044" s="133"/>
      <c r="J1044" s="37">
        <f t="shared" ca="1" si="297"/>
        <v>1789</v>
      </c>
      <c r="K1044" s="124">
        <f t="shared" ca="1" si="298"/>
        <v>-0.84000000000000341</v>
      </c>
      <c r="L1044" s="343">
        <f t="shared" ca="1" si="289"/>
        <v>1.2510962741671169E-2</v>
      </c>
      <c r="M1044" s="345">
        <f t="shared" ca="1" si="299"/>
        <v>1.1023202812609294</v>
      </c>
      <c r="N1044" s="344">
        <f t="shared" ca="1" si="290"/>
        <v>1.1349662121212219E-2</v>
      </c>
      <c r="O1044" s="4"/>
      <c r="P1044" s="4"/>
      <c r="Q1044" s="3"/>
      <c r="S1044" s="4"/>
      <c r="T1044" s="4" t="b">
        <f t="shared" ca="1" si="291"/>
        <v>1</v>
      </c>
      <c r="U1044" t="b">
        <f t="shared" ca="1" si="292"/>
        <v>0</v>
      </c>
      <c r="W1044" s="317" t="b">
        <f t="shared" ca="1" si="293"/>
        <v>0</v>
      </c>
      <c r="X1044" s="317" t="b">
        <f t="shared" ca="1" si="300"/>
        <v>0</v>
      </c>
      <c r="Y1044" s="317" t="b">
        <f t="shared" ca="1" si="294"/>
        <v>0</v>
      </c>
      <c r="Z1044" t="b">
        <f t="shared" ca="1" si="295"/>
        <v>0</v>
      </c>
      <c r="AA1044" s="37" t="b">
        <f t="shared" ca="1" si="301"/>
        <v>1</v>
      </c>
      <c r="AB1044" t="b">
        <f t="shared" ca="1" si="296"/>
        <v>0</v>
      </c>
      <c r="AD1044" t="b">
        <f t="shared" ca="1" si="302"/>
        <v>0</v>
      </c>
      <c r="AE1044" s="37" t="b">
        <f t="shared" ca="1" si="303"/>
        <v>1</v>
      </c>
      <c r="AF1044" t="b">
        <f t="shared" ca="1" si="304"/>
        <v>0</v>
      </c>
      <c r="AG1044" s="317" t="b">
        <f t="shared" ca="1" si="305"/>
        <v>0</v>
      </c>
      <c r="AH1044" s="317" t="b">
        <f t="shared" ca="1" si="306"/>
        <v>0</v>
      </c>
      <c r="AI1044" s="317" t="b">
        <f t="shared" ca="1" si="307"/>
        <v>0</v>
      </c>
    </row>
    <row r="1045" spans="1:35" x14ac:dyDescent="0.25">
      <c r="A1045">
        <v>1013</v>
      </c>
      <c r="B1045" s="169">
        <f ca="1">OFFSET(InputPriceData!B$15,CalculationsAndCharts!$A1045+$A$11,0,1,1)</f>
        <v>40374</v>
      </c>
      <c r="C1045" s="3">
        <f ca="1">OFFSET(InputPriceData!G$15,CalculationsAndCharts!$A1045+$A$11,IF($C$7,8,0),1,1)</f>
        <v>3226900</v>
      </c>
      <c r="D1045" s="4">
        <f ca="1">OFFSET(InputPriceData!C$15,CalculationsAndCharts!$A1045+$A$11,IF($C$7,8,0),1,1)</f>
        <v>49.07</v>
      </c>
      <c r="E1045" s="4">
        <f ca="1">OFFSET(InputPriceData!D$15,CalculationsAndCharts!$A1045+$A$11,IF($C$7,8,0),1,1)</f>
        <v>49.3</v>
      </c>
      <c r="F1045" s="4">
        <f ca="1">OFFSET(InputPriceData!E$15,CalculationsAndCharts!$A1045+$A$11,IF($C$7,8,0),1,1)</f>
        <v>48.26</v>
      </c>
      <c r="G1045" s="4">
        <f ca="1">OFFSET(InputPriceData!F$15,CalculationsAndCharts!$A1045+$A$11,IF($C$7,8,0),1,1)</f>
        <v>49.02</v>
      </c>
      <c r="H1045" s="133"/>
      <c r="I1045" s="133"/>
      <c r="J1045" s="37">
        <f t="shared" ca="1" si="297"/>
        <v>1788</v>
      </c>
      <c r="K1045" s="124">
        <f t="shared" ca="1" si="298"/>
        <v>0.69000000000000483</v>
      </c>
      <c r="L1045" s="343">
        <f t="shared" ca="1" si="289"/>
        <v>-4.6349488517734738E-2</v>
      </c>
      <c r="M1045" s="345">
        <f t="shared" ca="1" si="299"/>
        <v>1.1123312626245503</v>
      </c>
      <c r="N1045" s="344">
        <f t="shared" ca="1" si="290"/>
        <v>-4.1668781661654393E-2</v>
      </c>
      <c r="O1045" s="4"/>
      <c r="P1045" s="4"/>
      <c r="Q1045" s="3"/>
      <c r="S1045" s="4"/>
      <c r="T1045" s="4" t="b">
        <f t="shared" ca="1" si="291"/>
        <v>0</v>
      </c>
      <c r="U1045" t="b">
        <f t="shared" ca="1" si="292"/>
        <v>0</v>
      </c>
      <c r="W1045" s="317" t="b">
        <f t="shared" ca="1" si="293"/>
        <v>0</v>
      </c>
      <c r="X1045" s="317" t="b">
        <f t="shared" ca="1" si="300"/>
        <v>0</v>
      </c>
      <c r="Y1045" s="317" t="b">
        <f t="shared" ca="1" si="294"/>
        <v>0</v>
      </c>
      <c r="Z1045" t="b">
        <f t="shared" ca="1" si="295"/>
        <v>0</v>
      </c>
      <c r="AA1045" s="37" t="b">
        <f t="shared" ca="1" si="301"/>
        <v>1</v>
      </c>
      <c r="AB1045" t="b">
        <f t="shared" ca="1" si="296"/>
        <v>0</v>
      </c>
      <c r="AD1045" t="b">
        <f t="shared" ca="1" si="302"/>
        <v>0</v>
      </c>
      <c r="AE1045" s="37" t="b">
        <f t="shared" ca="1" si="303"/>
        <v>1</v>
      </c>
      <c r="AF1045" t="b">
        <f t="shared" ca="1" si="304"/>
        <v>0</v>
      </c>
      <c r="AG1045" s="317" t="b">
        <f t="shared" ca="1" si="305"/>
        <v>0</v>
      </c>
      <c r="AH1045" s="317" t="b">
        <f t="shared" ca="1" si="306"/>
        <v>0</v>
      </c>
      <c r="AI1045" s="317" t="b">
        <f t="shared" ca="1" si="307"/>
        <v>0</v>
      </c>
    </row>
    <row r="1046" spans="1:35" x14ac:dyDescent="0.25">
      <c r="A1046">
        <v>1014</v>
      </c>
      <c r="B1046" s="169">
        <f ca="1">OFFSET(InputPriceData!B$15,CalculationsAndCharts!$A1046+$A$11,0,1,1)</f>
        <v>40373</v>
      </c>
      <c r="C1046" s="3">
        <f ca="1">OFFSET(InputPriceData!G$15,CalculationsAndCharts!$A1046+$A$11,IF($C$7,8,0),1,1)</f>
        <v>2564100</v>
      </c>
      <c r="D1046" s="4">
        <f ca="1">OFFSET(InputPriceData!C$15,CalculationsAndCharts!$A1046+$A$11,IF($C$7,8,0),1,1)</f>
        <v>48.53</v>
      </c>
      <c r="E1046" s="4">
        <f ca="1">OFFSET(InputPriceData!D$15,CalculationsAndCharts!$A1046+$A$11,IF($C$7,8,0),1,1)</f>
        <v>48.86</v>
      </c>
      <c r="F1046" s="4">
        <f ca="1">OFFSET(InputPriceData!E$15,CalculationsAndCharts!$A1046+$A$11,IF($C$7,8,0),1,1)</f>
        <v>47.91</v>
      </c>
      <c r="G1046" s="4">
        <f ca="1">OFFSET(InputPriceData!F$15,CalculationsAndCharts!$A1046+$A$11,IF($C$7,8,0),1,1)</f>
        <v>48.57</v>
      </c>
      <c r="H1046" s="133"/>
      <c r="I1046" s="133"/>
      <c r="J1046" s="37">
        <f t="shared" ca="1" si="297"/>
        <v>1787</v>
      </c>
      <c r="K1046" s="124">
        <f t="shared" ca="1" si="298"/>
        <v>0.46999999999999886</v>
      </c>
      <c r="L1046" s="343">
        <f t="shared" ca="1" si="289"/>
        <v>-0.14165902529465263</v>
      </c>
      <c r="M1046" s="345">
        <f t="shared" ca="1" si="299"/>
        <v>1.1224331610742182</v>
      </c>
      <c r="N1046" s="344">
        <f t="shared" ca="1" si="290"/>
        <v>-0.12620709206335162</v>
      </c>
      <c r="O1046" s="4"/>
      <c r="P1046" s="4"/>
      <c r="Q1046" s="3"/>
      <c r="S1046" s="4"/>
      <c r="T1046" s="4" t="b">
        <f t="shared" ca="1" si="291"/>
        <v>0</v>
      </c>
      <c r="U1046" t="b">
        <f t="shared" ca="1" si="292"/>
        <v>0</v>
      </c>
      <c r="W1046" s="317" t="b">
        <f t="shared" ca="1" si="293"/>
        <v>0</v>
      </c>
      <c r="X1046" s="317" t="b">
        <f t="shared" ca="1" si="300"/>
        <v>0</v>
      </c>
      <c r="Y1046" s="317" t="b">
        <f t="shared" ca="1" si="294"/>
        <v>0</v>
      </c>
      <c r="Z1046" t="b">
        <f t="shared" ca="1" si="295"/>
        <v>0</v>
      </c>
      <c r="AA1046" s="37" t="b">
        <f t="shared" ca="1" si="301"/>
        <v>1</v>
      </c>
      <c r="AB1046" t="b">
        <f t="shared" ca="1" si="296"/>
        <v>0</v>
      </c>
      <c r="AD1046" t="b">
        <f t="shared" ca="1" si="302"/>
        <v>0</v>
      </c>
      <c r="AE1046" s="37" t="b">
        <f t="shared" ca="1" si="303"/>
        <v>1</v>
      </c>
      <c r="AF1046" t="b">
        <f t="shared" ca="1" si="304"/>
        <v>0</v>
      </c>
      <c r="AG1046" s="317" t="b">
        <f t="shared" ca="1" si="305"/>
        <v>0</v>
      </c>
      <c r="AH1046" s="317" t="b">
        <f t="shared" ca="1" si="306"/>
        <v>0</v>
      </c>
      <c r="AI1046" s="317" t="b">
        <f t="shared" ca="1" si="307"/>
        <v>0</v>
      </c>
    </row>
    <row r="1047" spans="1:35" x14ac:dyDescent="0.25">
      <c r="A1047">
        <v>1015</v>
      </c>
      <c r="B1047" s="169">
        <f ca="1">OFFSET(InputPriceData!B$15,CalculationsAndCharts!$A1047+$A$11,0,1,1)</f>
        <v>40372</v>
      </c>
      <c r="C1047" s="3">
        <f ca="1">OFFSET(InputPriceData!G$15,CalculationsAndCharts!$A1047+$A$11,IF($C$7,8,0),1,1)</f>
        <v>3445400</v>
      </c>
      <c r="D1047" s="4">
        <f ca="1">OFFSET(InputPriceData!C$15,CalculationsAndCharts!$A1047+$A$11,IF($C$7,8,0),1,1)</f>
        <v>48.4</v>
      </c>
      <c r="E1047" s="4">
        <f ca="1">OFFSET(InputPriceData!D$15,CalculationsAndCharts!$A1047+$A$11,IF($C$7,8,0),1,1)</f>
        <v>48.78</v>
      </c>
      <c r="F1047" s="4">
        <f ca="1">OFFSET(InputPriceData!E$15,CalculationsAndCharts!$A1047+$A$11,IF($C$7,8,0),1,1)</f>
        <v>48.08</v>
      </c>
      <c r="G1047" s="4">
        <f ca="1">OFFSET(InputPriceData!F$15,CalculationsAndCharts!$A1047+$A$11,IF($C$7,8,0),1,1)</f>
        <v>48.33</v>
      </c>
      <c r="H1047" s="133"/>
      <c r="I1047" s="133"/>
      <c r="J1047" s="37">
        <f t="shared" ca="1" si="297"/>
        <v>1786</v>
      </c>
      <c r="K1047" s="124">
        <f t="shared" ca="1" si="298"/>
        <v>-0.48000000000000398</v>
      </c>
      <c r="L1047" s="343">
        <f t="shared" ca="1" si="289"/>
        <v>-0.20135993647546258</v>
      </c>
      <c r="M1047" s="345">
        <f t="shared" ca="1" si="299"/>
        <v>1.132626802294872</v>
      </c>
      <c r="N1047" s="344">
        <f t="shared" ca="1" si="290"/>
        <v>-0.17778136281737031</v>
      </c>
      <c r="O1047" s="4"/>
      <c r="P1047" s="4"/>
      <c r="Q1047" s="3"/>
      <c r="S1047" s="4"/>
      <c r="T1047" s="4" t="b">
        <f t="shared" ca="1" si="291"/>
        <v>0</v>
      </c>
      <c r="U1047" t="b">
        <f t="shared" ca="1" si="292"/>
        <v>0</v>
      </c>
      <c r="W1047" s="317" t="b">
        <f t="shared" ca="1" si="293"/>
        <v>0</v>
      </c>
      <c r="X1047" s="317" t="b">
        <f t="shared" ca="1" si="300"/>
        <v>0</v>
      </c>
      <c r="Y1047" s="317" t="b">
        <f t="shared" ca="1" si="294"/>
        <v>0</v>
      </c>
      <c r="Z1047" t="b">
        <f t="shared" ca="1" si="295"/>
        <v>0</v>
      </c>
      <c r="AA1047" s="37" t="b">
        <f t="shared" ca="1" si="301"/>
        <v>1</v>
      </c>
      <c r="AB1047" t="b">
        <f t="shared" ca="1" si="296"/>
        <v>0</v>
      </c>
      <c r="AD1047" t="b">
        <f t="shared" ca="1" si="302"/>
        <v>0</v>
      </c>
      <c r="AE1047" s="37" t="b">
        <f t="shared" ca="1" si="303"/>
        <v>1</v>
      </c>
      <c r="AF1047" t="b">
        <f t="shared" ca="1" si="304"/>
        <v>0</v>
      </c>
      <c r="AG1047" s="317" t="b">
        <f t="shared" ca="1" si="305"/>
        <v>0</v>
      </c>
      <c r="AH1047" s="317" t="b">
        <f t="shared" ca="1" si="306"/>
        <v>0</v>
      </c>
      <c r="AI1047" s="317" t="b">
        <f t="shared" ca="1" si="307"/>
        <v>0</v>
      </c>
    </row>
    <row r="1048" spans="1:35" x14ac:dyDescent="0.25">
      <c r="A1048">
        <v>1016</v>
      </c>
      <c r="B1048" s="169">
        <f ca="1">OFFSET(InputPriceData!B$15,CalculationsAndCharts!$A1048+$A$11,0,1,1)</f>
        <v>40371</v>
      </c>
      <c r="C1048" s="3">
        <f ca="1">OFFSET(InputPriceData!G$15,CalculationsAndCharts!$A1048+$A$11,IF($C$7,8,0),1,1)</f>
        <v>1751800</v>
      </c>
      <c r="D1048" s="4">
        <f ca="1">OFFSET(InputPriceData!C$15,CalculationsAndCharts!$A1048+$A$11,IF($C$7,8,0),1,1)</f>
        <v>48.52</v>
      </c>
      <c r="E1048" s="4">
        <f ca="1">OFFSET(InputPriceData!D$15,CalculationsAndCharts!$A1048+$A$11,IF($C$7,8,0),1,1)</f>
        <v>48.71</v>
      </c>
      <c r="F1048" s="4">
        <f ca="1">OFFSET(InputPriceData!E$15,CalculationsAndCharts!$A1048+$A$11,IF($C$7,8,0),1,1)</f>
        <v>47.97</v>
      </c>
      <c r="G1048" s="4">
        <f ca="1">OFFSET(InputPriceData!F$15,CalculationsAndCharts!$A1048+$A$11,IF($C$7,8,0),1,1)</f>
        <v>48.1</v>
      </c>
      <c r="H1048" s="133"/>
      <c r="I1048" s="133"/>
      <c r="J1048" s="37">
        <f t="shared" ca="1" si="297"/>
        <v>1785</v>
      </c>
      <c r="K1048" s="124">
        <f t="shared" ca="1" si="298"/>
        <v>-1.3999999999999986</v>
      </c>
      <c r="L1048" s="343">
        <f t="shared" ca="1" si="289"/>
        <v>-0.27025730543180504</v>
      </c>
      <c r="M1048" s="345">
        <f t="shared" ca="1" si="299"/>
        <v>1.1429130194701029</v>
      </c>
      <c r="N1048" s="344">
        <f t="shared" ca="1" si="290"/>
        <v>-0.2364635810668308</v>
      </c>
      <c r="O1048" s="4"/>
      <c r="P1048" s="4"/>
      <c r="Q1048" s="3"/>
      <c r="S1048" s="4"/>
      <c r="T1048" s="4" t="b">
        <f t="shared" ca="1" si="291"/>
        <v>0</v>
      </c>
      <c r="U1048" t="b">
        <f t="shared" ca="1" si="292"/>
        <v>0</v>
      </c>
      <c r="W1048" s="317" t="b">
        <f t="shared" ca="1" si="293"/>
        <v>0</v>
      </c>
      <c r="X1048" s="317" t="b">
        <f t="shared" ca="1" si="300"/>
        <v>0</v>
      </c>
      <c r="Y1048" s="317" t="b">
        <f t="shared" ca="1" si="294"/>
        <v>0</v>
      </c>
      <c r="Z1048" t="b">
        <f t="shared" ca="1" si="295"/>
        <v>0</v>
      </c>
      <c r="AA1048" s="37" t="b">
        <f t="shared" ca="1" si="301"/>
        <v>1</v>
      </c>
      <c r="AB1048" t="b">
        <f t="shared" ca="1" si="296"/>
        <v>0</v>
      </c>
      <c r="AD1048" t="b">
        <f t="shared" ca="1" si="302"/>
        <v>0</v>
      </c>
      <c r="AE1048" s="37" t="b">
        <f t="shared" ca="1" si="303"/>
        <v>1</v>
      </c>
      <c r="AF1048" t="b">
        <f t="shared" ca="1" si="304"/>
        <v>0</v>
      </c>
      <c r="AG1048" s="317" t="b">
        <f t="shared" ca="1" si="305"/>
        <v>0</v>
      </c>
      <c r="AH1048" s="317" t="b">
        <f t="shared" ca="1" si="306"/>
        <v>0</v>
      </c>
      <c r="AI1048" s="317" t="b">
        <f t="shared" ca="1" si="307"/>
        <v>0</v>
      </c>
    </row>
    <row r="1049" spans="1:35" x14ac:dyDescent="0.25">
      <c r="A1049">
        <v>1017</v>
      </c>
      <c r="B1049" s="169">
        <f ca="1">OFFSET(InputPriceData!B$15,CalculationsAndCharts!$A1049+$A$11,0,1,1)</f>
        <v>40368</v>
      </c>
      <c r="C1049" s="3">
        <f ca="1">OFFSET(InputPriceData!G$15,CalculationsAndCharts!$A1049+$A$11,IF($C$7,8,0),1,1)</f>
        <v>1940000</v>
      </c>
      <c r="D1049" s="4">
        <f ca="1">OFFSET(InputPriceData!C$15,CalculationsAndCharts!$A1049+$A$11,IF($C$7,8,0),1,1)</f>
        <v>49.56</v>
      </c>
      <c r="E1049" s="4">
        <f ca="1">OFFSET(InputPriceData!D$15,CalculationsAndCharts!$A1049+$A$11,IF($C$7,8,0),1,1)</f>
        <v>49.58</v>
      </c>
      <c r="F1049" s="4">
        <f ca="1">OFFSET(InputPriceData!E$15,CalculationsAndCharts!$A1049+$A$11,IF($C$7,8,0),1,1)</f>
        <v>48.49</v>
      </c>
      <c r="G1049" s="4">
        <f ca="1">OFFSET(InputPriceData!F$15,CalculationsAndCharts!$A1049+$A$11,IF($C$7,8,0),1,1)</f>
        <v>48.81</v>
      </c>
      <c r="H1049" s="133"/>
      <c r="I1049" s="133"/>
      <c r="J1049" s="37">
        <f t="shared" ca="1" si="297"/>
        <v>1784</v>
      </c>
      <c r="K1049" s="124">
        <f t="shared" ca="1" si="298"/>
        <v>0</v>
      </c>
      <c r="L1049" s="343">
        <f t="shared" ca="1" si="289"/>
        <v>-0.46020366807649904</v>
      </c>
      <c r="M1049" s="345">
        <f t="shared" ca="1" si="299"/>
        <v>1.1532926533502552</v>
      </c>
      <c r="N1049" s="344">
        <f t="shared" ca="1" si="290"/>
        <v>-0.39903459606686237</v>
      </c>
      <c r="O1049" s="4"/>
      <c r="P1049" s="4"/>
      <c r="Q1049" s="3"/>
      <c r="S1049" s="4"/>
      <c r="T1049" s="4" t="b">
        <f t="shared" ca="1" si="291"/>
        <v>0</v>
      </c>
      <c r="U1049" t="b">
        <f t="shared" ca="1" si="292"/>
        <v>0</v>
      </c>
      <c r="W1049" s="317" t="b">
        <f t="shared" ca="1" si="293"/>
        <v>0</v>
      </c>
      <c r="X1049" s="317" t="b">
        <f t="shared" ca="1" si="300"/>
        <v>0</v>
      </c>
      <c r="Y1049" s="317" t="b">
        <f t="shared" ca="1" si="294"/>
        <v>0</v>
      </c>
      <c r="Z1049" t="b">
        <f t="shared" ca="1" si="295"/>
        <v>0</v>
      </c>
      <c r="AA1049" s="37" t="b">
        <f t="shared" ca="1" si="301"/>
        <v>1</v>
      </c>
      <c r="AB1049" t="b">
        <f t="shared" ca="1" si="296"/>
        <v>0</v>
      </c>
      <c r="AD1049" t="b">
        <f t="shared" ca="1" si="302"/>
        <v>0</v>
      </c>
      <c r="AE1049" s="37" t="b">
        <f t="shared" ca="1" si="303"/>
        <v>1</v>
      </c>
      <c r="AF1049" t="b">
        <f t="shared" ca="1" si="304"/>
        <v>0</v>
      </c>
      <c r="AG1049" s="317" t="b">
        <f t="shared" ca="1" si="305"/>
        <v>0</v>
      </c>
      <c r="AH1049" s="317" t="b">
        <f t="shared" ca="1" si="306"/>
        <v>0</v>
      </c>
      <c r="AI1049" s="317" t="b">
        <f t="shared" ca="1" si="307"/>
        <v>0</v>
      </c>
    </row>
    <row r="1050" spans="1:35" x14ac:dyDescent="0.25">
      <c r="A1050">
        <v>1018</v>
      </c>
      <c r="B1050" s="169">
        <f ca="1">OFFSET(InputPriceData!B$15,CalculationsAndCharts!$A1050+$A$11,0,1,1)</f>
        <v>40367</v>
      </c>
      <c r="C1050" s="3">
        <f ca="1">OFFSET(InputPriceData!G$15,CalculationsAndCharts!$A1050+$A$11,IF($C$7,8,0),1,1)</f>
        <v>1997300</v>
      </c>
      <c r="D1050" s="4">
        <f ca="1">OFFSET(InputPriceData!C$15,CalculationsAndCharts!$A1050+$A$11,IF($C$7,8,0),1,1)</f>
        <v>49.02</v>
      </c>
      <c r="E1050" s="4">
        <f ca="1">OFFSET(InputPriceData!D$15,CalculationsAndCharts!$A1050+$A$11,IF($C$7,8,0),1,1)</f>
        <v>49.59</v>
      </c>
      <c r="F1050" s="4">
        <f ca="1">OFFSET(InputPriceData!E$15,CalculationsAndCharts!$A1050+$A$11,IF($C$7,8,0),1,1)</f>
        <v>48.85</v>
      </c>
      <c r="G1050" s="4">
        <f ca="1">OFFSET(InputPriceData!F$15,CalculationsAndCharts!$A1050+$A$11,IF($C$7,8,0),1,1)</f>
        <v>49.5</v>
      </c>
      <c r="H1050" s="133"/>
      <c r="I1050" s="133"/>
      <c r="J1050" s="37">
        <f t="shared" ca="1" si="297"/>
        <v>1783</v>
      </c>
      <c r="K1050" s="124">
        <f t="shared" ca="1" si="298"/>
        <v>2.0300000000000011</v>
      </c>
      <c r="L1050" s="343">
        <f t="shared" ca="1" si="289"/>
        <v>-0.78592662807248082</v>
      </c>
      <c r="M1050" s="345">
        <f t="shared" ca="1" si="299"/>
        <v>1.1637665523211456</v>
      </c>
      <c r="N1050" s="344">
        <f t="shared" ca="1" si="290"/>
        <v>-0.67533013945532394</v>
      </c>
      <c r="O1050" s="4"/>
      <c r="P1050" s="4"/>
      <c r="Q1050" s="3"/>
      <c r="S1050" s="4"/>
      <c r="T1050" s="4" t="b">
        <f t="shared" ca="1" si="291"/>
        <v>0</v>
      </c>
      <c r="U1050" t="b">
        <f t="shared" ca="1" si="292"/>
        <v>0</v>
      </c>
      <c r="W1050" s="317" t="b">
        <f t="shared" ca="1" si="293"/>
        <v>0</v>
      </c>
      <c r="X1050" s="317" t="b">
        <f t="shared" ca="1" si="300"/>
        <v>0</v>
      </c>
      <c r="Y1050" s="317" t="b">
        <f t="shared" ca="1" si="294"/>
        <v>0</v>
      </c>
      <c r="Z1050" t="b">
        <f t="shared" ca="1" si="295"/>
        <v>0</v>
      </c>
      <c r="AA1050" s="37" t="b">
        <f t="shared" ca="1" si="301"/>
        <v>1</v>
      </c>
      <c r="AB1050" t="b">
        <f t="shared" ca="1" si="296"/>
        <v>0</v>
      </c>
      <c r="AD1050" t="b">
        <f t="shared" ca="1" si="302"/>
        <v>0</v>
      </c>
      <c r="AE1050" s="37" t="b">
        <f t="shared" ca="1" si="303"/>
        <v>1</v>
      </c>
      <c r="AF1050" t="b">
        <f t="shared" ca="1" si="304"/>
        <v>0</v>
      </c>
      <c r="AG1050" s="317" t="b">
        <f t="shared" ca="1" si="305"/>
        <v>0</v>
      </c>
      <c r="AH1050" s="317" t="b">
        <f t="shared" ca="1" si="306"/>
        <v>0</v>
      </c>
      <c r="AI1050" s="317" t="b">
        <f t="shared" ca="1" si="307"/>
        <v>0</v>
      </c>
    </row>
    <row r="1051" spans="1:35" x14ac:dyDescent="0.25">
      <c r="A1051">
        <v>1019</v>
      </c>
      <c r="B1051" s="169">
        <f ca="1">OFFSET(InputPriceData!B$15,CalculationsAndCharts!$A1051+$A$11,0,1,1)</f>
        <v>40366</v>
      </c>
      <c r="C1051" s="3">
        <f ca="1">OFFSET(InputPriceData!G$15,CalculationsAndCharts!$A1051+$A$11,IF($C$7,8,0),1,1)</f>
        <v>2002600</v>
      </c>
      <c r="D1051" s="4">
        <f ca="1">OFFSET(InputPriceData!C$15,CalculationsAndCharts!$A1051+$A$11,IF($C$7,8,0),1,1)</f>
        <v>47.46</v>
      </c>
      <c r="E1051" s="4">
        <f ca="1">OFFSET(InputPriceData!D$15,CalculationsAndCharts!$A1051+$A$11,IF($C$7,8,0),1,1)</f>
        <v>48.86</v>
      </c>
      <c r="F1051" s="4">
        <f ca="1">OFFSET(InputPriceData!E$15,CalculationsAndCharts!$A1051+$A$11,IF($C$7,8,0),1,1)</f>
        <v>47.36</v>
      </c>
      <c r="G1051" s="4">
        <f ca="1">OFFSET(InputPriceData!F$15,CalculationsAndCharts!$A1051+$A$11,IF($C$7,8,0),1,1)</f>
        <v>48.81</v>
      </c>
      <c r="H1051" s="133"/>
      <c r="I1051" s="133"/>
      <c r="J1051" s="37">
        <f t="shared" ca="1" si="297"/>
        <v>1782</v>
      </c>
      <c r="K1051" s="124">
        <f t="shared" ca="1" si="298"/>
        <v>1.230000000000004</v>
      </c>
      <c r="L1051" s="343">
        <f t="shared" ca="1" si="289"/>
        <v>-1.0719329490799538</v>
      </c>
      <c r="M1051" s="345">
        <f t="shared" ca="1" si="299"/>
        <v>1.1743355724734061</v>
      </c>
      <c r="N1051" s="344">
        <f t="shared" ca="1" si="290"/>
        <v>-0.91279952187961899</v>
      </c>
      <c r="O1051" s="4"/>
      <c r="P1051" s="4"/>
      <c r="Q1051" s="3"/>
      <c r="S1051" s="4"/>
      <c r="T1051" s="4" t="b">
        <f t="shared" ca="1" si="291"/>
        <v>0</v>
      </c>
      <c r="U1051" t="b">
        <f t="shared" ca="1" si="292"/>
        <v>0</v>
      </c>
      <c r="W1051" s="317" t="b">
        <f t="shared" ca="1" si="293"/>
        <v>0</v>
      </c>
      <c r="X1051" s="317" t="b">
        <f t="shared" ca="1" si="300"/>
        <v>0</v>
      </c>
      <c r="Y1051" s="317" t="b">
        <f t="shared" ca="1" si="294"/>
        <v>0</v>
      </c>
      <c r="Z1051" t="b">
        <f t="shared" ca="1" si="295"/>
        <v>0</v>
      </c>
      <c r="AA1051" s="37" t="b">
        <f t="shared" ca="1" si="301"/>
        <v>1</v>
      </c>
      <c r="AB1051" t="b">
        <f t="shared" ca="1" si="296"/>
        <v>0</v>
      </c>
      <c r="AD1051" t="b">
        <f t="shared" ca="1" si="302"/>
        <v>0</v>
      </c>
      <c r="AE1051" s="37" t="b">
        <f t="shared" ca="1" si="303"/>
        <v>1</v>
      </c>
      <c r="AF1051" t="b">
        <f t="shared" ca="1" si="304"/>
        <v>0</v>
      </c>
      <c r="AG1051" s="317" t="b">
        <f t="shared" ca="1" si="305"/>
        <v>0</v>
      </c>
      <c r="AH1051" s="317" t="b">
        <f t="shared" ca="1" si="306"/>
        <v>0</v>
      </c>
      <c r="AI1051" s="317" t="b">
        <f t="shared" ca="1" si="307"/>
        <v>0</v>
      </c>
    </row>
    <row r="1052" spans="1:35" x14ac:dyDescent="0.25">
      <c r="A1052">
        <v>1020</v>
      </c>
      <c r="B1052" s="169">
        <f ca="1">OFFSET(InputPriceData!B$15,CalculationsAndCharts!$A1052+$A$11,0,1,1)</f>
        <v>40365</v>
      </c>
      <c r="C1052" s="3">
        <f ca="1">OFFSET(InputPriceData!G$15,CalculationsAndCharts!$A1052+$A$11,IF($C$7,8,0),1,1)</f>
        <v>2191300</v>
      </c>
      <c r="D1052" s="4">
        <f ca="1">OFFSET(InputPriceData!C$15,CalculationsAndCharts!$A1052+$A$11,IF($C$7,8,0),1,1)</f>
        <v>47.99</v>
      </c>
      <c r="E1052" s="4">
        <f ca="1">OFFSET(InputPriceData!D$15,CalculationsAndCharts!$A1052+$A$11,IF($C$7,8,0),1,1)</f>
        <v>48.18</v>
      </c>
      <c r="F1052" s="4">
        <f ca="1">OFFSET(InputPriceData!E$15,CalculationsAndCharts!$A1052+$A$11,IF($C$7,8,0),1,1)</f>
        <v>47.02</v>
      </c>
      <c r="G1052" s="4">
        <f ca="1">OFFSET(InputPriceData!F$15,CalculationsAndCharts!$A1052+$A$11,IF($C$7,8,0),1,1)</f>
        <v>47.47</v>
      </c>
      <c r="H1052" s="133"/>
      <c r="I1052" s="133"/>
      <c r="J1052" s="37">
        <f t="shared" ca="1" si="297"/>
        <v>1781</v>
      </c>
      <c r="K1052" s="124">
        <f t="shared" ca="1" si="298"/>
        <v>-0.25999999999999801</v>
      </c>
      <c r="L1052" s="343">
        <f t="shared" ca="1" si="289"/>
        <v>-1.1850005776724584</v>
      </c>
      <c r="M1052" s="345">
        <f t="shared" ca="1" si="299"/>
        <v>1.1850005776724584</v>
      </c>
      <c r="N1052" s="344">
        <f t="shared" ca="1" si="290"/>
        <v>-1</v>
      </c>
      <c r="O1052" s="4"/>
      <c r="P1052" s="4"/>
      <c r="Q1052" s="3"/>
      <c r="S1052" s="4"/>
      <c r="T1052" s="4" t="b">
        <f t="shared" ca="1" si="291"/>
        <v>0</v>
      </c>
      <c r="U1052" t="b">
        <f t="shared" ca="1" si="292"/>
        <v>0</v>
      </c>
      <c r="W1052" s="317" t="b">
        <f t="shared" ca="1" si="293"/>
        <v>0</v>
      </c>
      <c r="X1052" s="317" t="b">
        <f t="shared" ca="1" si="300"/>
        <v>0</v>
      </c>
      <c r="Y1052" s="317" t="b">
        <f t="shared" ca="1" si="294"/>
        <v>0</v>
      </c>
      <c r="Z1052" t="b">
        <f t="shared" ca="1" si="295"/>
        <v>0</v>
      </c>
      <c r="AA1052" s="37" t="b">
        <f t="shared" ca="1" si="301"/>
        <v>1</v>
      </c>
      <c r="AB1052" t="b">
        <f t="shared" ca="1" si="296"/>
        <v>0</v>
      </c>
      <c r="AD1052" t="b">
        <f t="shared" ca="1" si="302"/>
        <v>0</v>
      </c>
      <c r="AE1052" s="37" t="b">
        <f t="shared" ca="1" si="303"/>
        <v>1</v>
      </c>
      <c r="AF1052" t="b">
        <f t="shared" ca="1" si="304"/>
        <v>0</v>
      </c>
      <c r="AG1052" s="317" t="b">
        <f t="shared" ca="1" si="305"/>
        <v>0</v>
      </c>
      <c r="AH1052" s="317" t="b">
        <f t="shared" ca="1" si="306"/>
        <v>0</v>
      </c>
      <c r="AI1052" s="317" t="b">
        <f t="shared" ca="1" si="307"/>
        <v>0</v>
      </c>
    </row>
    <row r="1053" spans="1:35" x14ac:dyDescent="0.25">
      <c r="A1053">
        <v>1021</v>
      </c>
      <c r="B1053" s="169">
        <f ca="1">OFFSET(InputPriceData!B$15,CalculationsAndCharts!$A1053+$A$11,0,1,1)</f>
        <v>40361</v>
      </c>
      <c r="C1053" s="3">
        <f ca="1">OFFSET(InputPriceData!G$15,CalculationsAndCharts!$A1053+$A$11,IF($C$7,8,0),1,1)</f>
        <v>1986300</v>
      </c>
      <c r="D1053" s="4">
        <f ca="1">OFFSET(InputPriceData!C$15,CalculationsAndCharts!$A1053+$A$11,IF($C$7,8,0),1,1)</f>
        <v>47.91</v>
      </c>
      <c r="E1053" s="4">
        <f ca="1">OFFSET(InputPriceData!D$15,CalculationsAndCharts!$A1053+$A$11,IF($C$7,8,0),1,1)</f>
        <v>48.15</v>
      </c>
      <c r="F1053" s="4">
        <f ca="1">OFFSET(InputPriceData!E$15,CalculationsAndCharts!$A1053+$A$11,IF($C$7,8,0),1,1)</f>
        <v>47.26</v>
      </c>
      <c r="G1053" s="4">
        <f ca="1">OFFSET(InputPriceData!F$15,CalculationsAndCharts!$A1053+$A$11,IF($C$7,8,0),1,1)</f>
        <v>47.58</v>
      </c>
      <c r="H1053" s="133"/>
      <c r="I1053" s="133"/>
      <c r="J1053" s="37">
        <f t="shared" ca="1" si="297"/>
        <v>1780</v>
      </c>
      <c r="K1053" s="124">
        <f t="shared" ca="1" si="298"/>
        <v>-0.81000000000000227</v>
      </c>
      <c r="L1053" s="343">
        <f t="shared" ca="1" si="289"/>
        <v>-1.155549701818833</v>
      </c>
      <c r="M1053" s="345">
        <f t="shared" ca="1" si="299"/>
        <v>1.155549701818833</v>
      </c>
      <c r="N1053" s="344">
        <f t="shared" ca="1" si="290"/>
        <v>-1</v>
      </c>
      <c r="O1053" s="4"/>
      <c r="P1053" s="4"/>
      <c r="Q1053" s="3"/>
      <c r="S1053" s="4"/>
      <c r="T1053" s="4" t="b">
        <f t="shared" ca="1" si="291"/>
        <v>0</v>
      </c>
      <c r="U1053" t="b">
        <f t="shared" ca="1" si="292"/>
        <v>0</v>
      </c>
      <c r="W1053" s="317" t="b">
        <f t="shared" ca="1" si="293"/>
        <v>0</v>
      </c>
      <c r="X1053" s="317" t="b">
        <f t="shared" ca="1" si="300"/>
        <v>0</v>
      </c>
      <c r="Y1053" s="317" t="b">
        <f t="shared" ca="1" si="294"/>
        <v>0</v>
      </c>
      <c r="Z1053" t="b">
        <f t="shared" ca="1" si="295"/>
        <v>0</v>
      </c>
      <c r="AA1053" s="37" t="b">
        <f t="shared" ca="1" si="301"/>
        <v>1</v>
      </c>
      <c r="AB1053" t="b">
        <f t="shared" ca="1" si="296"/>
        <v>0</v>
      </c>
      <c r="AD1053" t="b">
        <f t="shared" ca="1" si="302"/>
        <v>0</v>
      </c>
      <c r="AE1053" s="37" t="b">
        <f t="shared" ca="1" si="303"/>
        <v>1</v>
      </c>
      <c r="AF1053" t="b">
        <f t="shared" ca="1" si="304"/>
        <v>0</v>
      </c>
      <c r="AG1053" s="317" t="b">
        <f t="shared" ca="1" si="305"/>
        <v>0</v>
      </c>
      <c r="AH1053" s="317" t="b">
        <f t="shared" ca="1" si="306"/>
        <v>0</v>
      </c>
      <c r="AI1053" s="317" t="b">
        <f t="shared" ca="1" si="307"/>
        <v>0</v>
      </c>
    </row>
    <row r="1054" spans="1:35" x14ac:dyDescent="0.25">
      <c r="A1054">
        <v>1022</v>
      </c>
      <c r="B1054" s="169">
        <f ca="1">OFFSET(InputPriceData!B$15,CalculationsAndCharts!$A1054+$A$11,0,1,1)</f>
        <v>40360</v>
      </c>
      <c r="C1054" s="3">
        <f ca="1">OFFSET(InputPriceData!G$15,CalculationsAndCharts!$A1054+$A$11,IF($C$7,8,0),1,1)</f>
        <v>2931400</v>
      </c>
      <c r="D1054" s="4">
        <f ca="1">OFFSET(InputPriceData!C$15,CalculationsAndCharts!$A1054+$A$11,IF($C$7,8,0),1,1)</f>
        <v>47.85</v>
      </c>
      <c r="E1054" s="4">
        <f ca="1">OFFSET(InputPriceData!D$15,CalculationsAndCharts!$A1054+$A$11,IF($C$7,8,0),1,1)</f>
        <v>48.01</v>
      </c>
      <c r="F1054" s="4">
        <f ca="1">OFFSET(InputPriceData!E$15,CalculationsAndCharts!$A1054+$A$11,IF($C$7,8,0),1,1)</f>
        <v>47.19</v>
      </c>
      <c r="G1054" s="4">
        <f ca="1">OFFSET(InputPriceData!F$15,CalculationsAndCharts!$A1054+$A$11,IF($C$7,8,0),1,1)</f>
        <v>47.73</v>
      </c>
      <c r="H1054" s="133"/>
      <c r="I1054" s="133"/>
      <c r="J1054" s="37">
        <f t="shared" ca="1" si="297"/>
        <v>1779</v>
      </c>
      <c r="K1054" s="124">
        <f t="shared" ca="1" si="298"/>
        <v>-1.0200000000000031</v>
      </c>
      <c r="L1054" s="343">
        <f t="shared" ca="1" si="289"/>
        <v>-1.0331721411588397</v>
      </c>
      <c r="M1054" s="345">
        <f t="shared" ca="1" si="299"/>
        <v>1.0331721411588397</v>
      </c>
      <c r="N1054" s="344">
        <f t="shared" ca="1" si="290"/>
        <v>-1</v>
      </c>
      <c r="O1054" s="4"/>
      <c r="P1054" s="4"/>
      <c r="Q1054" s="3"/>
      <c r="S1054" s="4"/>
      <c r="T1054" s="4" t="b">
        <f t="shared" ca="1" si="291"/>
        <v>0</v>
      </c>
      <c r="U1054" t="b">
        <f t="shared" ca="1" si="292"/>
        <v>0</v>
      </c>
      <c r="W1054" s="317" t="b">
        <f t="shared" ca="1" si="293"/>
        <v>0</v>
      </c>
      <c r="X1054" s="317" t="b">
        <f t="shared" ca="1" si="300"/>
        <v>0</v>
      </c>
      <c r="Y1054" s="317" t="b">
        <f t="shared" ca="1" si="294"/>
        <v>0</v>
      </c>
      <c r="Z1054" t="b">
        <f t="shared" ca="1" si="295"/>
        <v>0</v>
      </c>
      <c r="AA1054" s="37" t="b">
        <f t="shared" ca="1" si="301"/>
        <v>1</v>
      </c>
      <c r="AB1054" t="b">
        <f t="shared" ca="1" si="296"/>
        <v>0</v>
      </c>
      <c r="AD1054" t="b">
        <f t="shared" ca="1" si="302"/>
        <v>0</v>
      </c>
      <c r="AE1054" s="37" t="b">
        <f t="shared" ca="1" si="303"/>
        <v>1</v>
      </c>
      <c r="AF1054" t="b">
        <f t="shared" ca="1" si="304"/>
        <v>0</v>
      </c>
      <c r="AG1054" s="317" t="b">
        <f t="shared" ca="1" si="305"/>
        <v>0</v>
      </c>
      <c r="AH1054" s="317" t="b">
        <f t="shared" ca="1" si="306"/>
        <v>0</v>
      </c>
      <c r="AI1054" s="317" t="b">
        <f t="shared" ca="1" si="307"/>
        <v>0</v>
      </c>
    </row>
    <row r="1055" spans="1:35" x14ac:dyDescent="0.25">
      <c r="A1055">
        <v>1023</v>
      </c>
      <c r="B1055" s="169">
        <f ca="1">OFFSET(InputPriceData!B$15,CalculationsAndCharts!$A1055+$A$11,0,1,1)</f>
        <v>40359</v>
      </c>
      <c r="C1055" s="3">
        <f ca="1">OFFSET(InputPriceData!G$15,CalculationsAndCharts!$A1055+$A$11,IF($C$7,8,0),1,1)</f>
        <v>3156100</v>
      </c>
      <c r="D1055" s="4">
        <f ca="1">OFFSET(InputPriceData!C$15,CalculationsAndCharts!$A1055+$A$11,IF($C$7,8,0),1,1)</f>
        <v>48.77</v>
      </c>
      <c r="E1055" s="4">
        <f ca="1">OFFSET(InputPriceData!D$15,CalculationsAndCharts!$A1055+$A$11,IF($C$7,8,0),1,1)</f>
        <v>49.04</v>
      </c>
      <c r="F1055" s="4">
        <f ca="1">OFFSET(InputPriceData!E$15,CalculationsAndCharts!$A1055+$A$11,IF($C$7,8,0),1,1)</f>
        <v>48.31</v>
      </c>
      <c r="G1055" s="4">
        <f ca="1">OFFSET(InputPriceData!F$15,CalculationsAndCharts!$A1055+$A$11,IF($C$7,8,0),1,1)</f>
        <v>48.39</v>
      </c>
      <c r="H1055" s="133"/>
      <c r="I1055" s="133"/>
      <c r="J1055" s="37">
        <f t="shared" ca="1" si="297"/>
        <v>1778</v>
      </c>
      <c r="K1055" s="124">
        <f t="shared" ca="1" si="298"/>
        <v>-2.2000000000000028</v>
      </c>
      <c r="L1055" s="343">
        <f t="shared" ca="1" si="289"/>
        <v>-0.82779236061461525</v>
      </c>
      <c r="M1055" s="345">
        <f t="shared" ca="1" si="299"/>
        <v>0.90678216142273427</v>
      </c>
      <c r="N1055" s="344">
        <f t="shared" ca="1" si="290"/>
        <v>-0.91288999258191783</v>
      </c>
      <c r="O1055" s="4"/>
      <c r="P1055" s="4"/>
      <c r="Q1055" s="3"/>
      <c r="S1055" s="4"/>
      <c r="T1055" s="4" t="b">
        <f t="shared" ca="1" si="291"/>
        <v>0</v>
      </c>
      <c r="U1055" t="b">
        <f t="shared" ca="1" si="292"/>
        <v>0</v>
      </c>
      <c r="W1055" s="317" t="b">
        <f t="shared" ca="1" si="293"/>
        <v>0</v>
      </c>
      <c r="X1055" s="317" t="b">
        <f t="shared" ca="1" si="300"/>
        <v>0</v>
      </c>
      <c r="Y1055" s="317" t="b">
        <f t="shared" ca="1" si="294"/>
        <v>0</v>
      </c>
      <c r="Z1055" t="b">
        <f t="shared" ca="1" si="295"/>
        <v>0</v>
      </c>
      <c r="AA1055" s="37" t="b">
        <f t="shared" ca="1" si="301"/>
        <v>1</v>
      </c>
      <c r="AB1055" t="b">
        <f t="shared" ca="1" si="296"/>
        <v>0</v>
      </c>
      <c r="AD1055" t="b">
        <f t="shared" ca="1" si="302"/>
        <v>0</v>
      </c>
      <c r="AE1055" s="37" t="b">
        <f t="shared" ca="1" si="303"/>
        <v>1</v>
      </c>
      <c r="AF1055" t="b">
        <f t="shared" ca="1" si="304"/>
        <v>0</v>
      </c>
      <c r="AG1055" s="317" t="b">
        <f t="shared" ca="1" si="305"/>
        <v>0</v>
      </c>
      <c r="AH1055" s="317" t="b">
        <f t="shared" ca="1" si="306"/>
        <v>0</v>
      </c>
      <c r="AI1055" s="317" t="b">
        <f t="shared" ca="1" si="307"/>
        <v>0</v>
      </c>
    </row>
    <row r="1056" spans="1:35" x14ac:dyDescent="0.25">
      <c r="A1056">
        <v>1024</v>
      </c>
      <c r="B1056" s="169">
        <f ca="1">OFFSET(InputPriceData!B$15,CalculationsAndCharts!$A1056+$A$11,0,1,1)</f>
        <v>40358</v>
      </c>
      <c r="C1056" s="3">
        <f ca="1">OFFSET(InputPriceData!G$15,CalculationsAndCharts!$A1056+$A$11,IF($C$7,8,0),1,1)</f>
        <v>2741300</v>
      </c>
      <c r="D1056" s="4">
        <f ca="1">OFFSET(InputPriceData!C$15,CalculationsAndCharts!$A1056+$A$11,IF($C$7,8,0),1,1)</f>
        <v>49.89</v>
      </c>
      <c r="E1056" s="4">
        <f ca="1">OFFSET(InputPriceData!D$15,CalculationsAndCharts!$A1056+$A$11,IF($C$7,8,0),1,1)</f>
        <v>50.05</v>
      </c>
      <c r="F1056" s="4">
        <f ca="1">OFFSET(InputPriceData!E$15,CalculationsAndCharts!$A1056+$A$11,IF($C$7,8,0),1,1)</f>
        <v>48.42</v>
      </c>
      <c r="G1056" s="4">
        <f ca="1">OFFSET(InputPriceData!F$15,CalculationsAndCharts!$A1056+$A$11,IF($C$7,8,0),1,1)</f>
        <v>48.75</v>
      </c>
      <c r="H1056" s="133"/>
      <c r="I1056" s="133"/>
      <c r="J1056" s="37">
        <f t="shared" ca="1" si="297"/>
        <v>1777</v>
      </c>
      <c r="K1056" s="124">
        <f t="shared" ca="1" si="298"/>
        <v>-1.6300000000000026</v>
      </c>
      <c r="L1056" s="343">
        <f t="shared" ca="1" si="289"/>
        <v>-0.60392165765178618</v>
      </c>
      <c r="M1056" s="345">
        <f t="shared" ca="1" si="299"/>
        <v>0.91501731727823843</v>
      </c>
      <c r="N1056" s="344">
        <f t="shared" ca="1" si="290"/>
        <v>-0.66001117820171884</v>
      </c>
      <c r="O1056" s="4"/>
      <c r="P1056" s="4"/>
      <c r="Q1056" s="3"/>
      <c r="S1056" s="4"/>
      <c r="T1056" s="4" t="b">
        <f t="shared" ca="1" si="291"/>
        <v>0</v>
      </c>
      <c r="U1056" t="b">
        <f t="shared" ca="1" si="292"/>
        <v>0</v>
      </c>
      <c r="W1056" s="317" t="b">
        <f t="shared" ca="1" si="293"/>
        <v>0</v>
      </c>
      <c r="X1056" s="317" t="b">
        <f t="shared" ca="1" si="300"/>
        <v>0</v>
      </c>
      <c r="Y1056" s="317" t="b">
        <f t="shared" ca="1" si="294"/>
        <v>0</v>
      </c>
      <c r="Z1056" t="b">
        <f t="shared" ca="1" si="295"/>
        <v>0</v>
      </c>
      <c r="AA1056" s="37" t="b">
        <f t="shared" ca="1" si="301"/>
        <v>1</v>
      </c>
      <c r="AB1056" t="b">
        <f t="shared" ca="1" si="296"/>
        <v>0</v>
      </c>
      <c r="AD1056" t="b">
        <f t="shared" ca="1" si="302"/>
        <v>0</v>
      </c>
      <c r="AE1056" s="37" t="b">
        <f t="shared" ca="1" si="303"/>
        <v>1</v>
      </c>
      <c r="AF1056" t="b">
        <f t="shared" ca="1" si="304"/>
        <v>0</v>
      </c>
      <c r="AG1056" s="317" t="b">
        <f t="shared" ca="1" si="305"/>
        <v>0</v>
      </c>
      <c r="AH1056" s="317" t="b">
        <f t="shared" ca="1" si="306"/>
        <v>0</v>
      </c>
      <c r="AI1056" s="317" t="b">
        <f t="shared" ca="1" si="307"/>
        <v>0</v>
      </c>
    </row>
    <row r="1057" spans="1:35" x14ac:dyDescent="0.25">
      <c r="A1057">
        <v>1025</v>
      </c>
      <c r="B1057" s="169">
        <f ca="1">OFFSET(InputPriceData!B$15,CalculationsAndCharts!$A1057+$A$11,0,1,1)</f>
        <v>40357</v>
      </c>
      <c r="C1057" s="3">
        <f ca="1">OFFSET(InputPriceData!G$15,CalculationsAndCharts!$A1057+$A$11,IF($C$7,8,0),1,1)</f>
        <v>1992400</v>
      </c>
      <c r="D1057" s="4">
        <f ca="1">OFFSET(InputPriceData!C$15,CalculationsAndCharts!$A1057+$A$11,IF($C$7,8,0),1,1)</f>
        <v>50.57</v>
      </c>
      <c r="E1057" s="4">
        <f ca="1">OFFSET(InputPriceData!D$15,CalculationsAndCharts!$A1057+$A$11,IF($C$7,8,0),1,1)</f>
        <v>51.02</v>
      </c>
      <c r="F1057" s="4">
        <f ca="1">OFFSET(InputPriceData!E$15,CalculationsAndCharts!$A1057+$A$11,IF($C$7,8,0),1,1)</f>
        <v>50.17</v>
      </c>
      <c r="G1057" s="4">
        <f ca="1">OFFSET(InputPriceData!F$15,CalculationsAndCharts!$A1057+$A$11,IF($C$7,8,0),1,1)</f>
        <v>50.59</v>
      </c>
      <c r="H1057" s="133"/>
      <c r="I1057" s="133"/>
      <c r="J1057" s="37">
        <f t="shared" ca="1" si="297"/>
        <v>1776</v>
      </c>
      <c r="K1057" s="124">
        <f t="shared" ca="1" si="298"/>
        <v>-0.20999999999999375</v>
      </c>
      <c r="L1057" s="343">
        <f t="shared" ref="L1057:L1120" ca="1" si="308">IF(J1057&gt;3,($D$21*(K1057+K1058)/2+$D$22*L1058+$D$23*L1059),IF(J1057=1,0,IF(J1057=2,($D$21*0*(G1057+G1058)/2+$D$22*L1058),IF(J1057=3,($D$21*0*(G1057+G1058)/2+$D$22*L1058+$D$23*L1059),0))))</f>
        <v>-0.41637866015623004</v>
      </c>
      <c r="M1057" s="345">
        <f t="shared" ca="1" si="299"/>
        <v>0.92332726264201659</v>
      </c>
      <c r="N1057" s="344">
        <f t="shared" ref="N1057:N1120" ca="1" si="309">IF(M1057=0,0,L1057/M1057)</f>
        <v>-0.45095458241404091</v>
      </c>
      <c r="O1057" s="4"/>
      <c r="P1057" s="4"/>
      <c r="Q1057" s="3"/>
      <c r="S1057" s="4"/>
      <c r="T1057" s="4" t="b">
        <f t="shared" ref="T1057:T1120" ca="1" si="310">AND(N1058&lt;0,N1057&gt;0)</f>
        <v>0</v>
      </c>
      <c r="U1057" t="b">
        <f t="shared" ref="U1057:U1120" ca="1" si="311">AND(N1058&gt;0,N1057&lt;0)</f>
        <v>0</v>
      </c>
      <c r="W1057" s="317" t="b">
        <f t="shared" ref="W1057:W1120" ca="1" si="312">AND(T1058&lt;&gt;T1059,T1058,NOT(X1058))</f>
        <v>0</v>
      </c>
      <c r="X1057" s="317" t="b">
        <f t="shared" ca="1" si="300"/>
        <v>0</v>
      </c>
      <c r="Y1057" s="317" t="b">
        <f t="shared" ref="Y1057:Y1120" ca="1" si="313">AND(X1058,AND(U1058&lt;&gt;U1059,U1058))</f>
        <v>1</v>
      </c>
      <c r="Z1057" t="b">
        <f t="shared" ref="Z1057:Z1120" ca="1" si="314">AND(U1058&lt;&gt;U1059,U1058,NOT(AA1058))</f>
        <v>1</v>
      </c>
      <c r="AA1057" s="37" t="b">
        <f t="shared" ca="1" si="301"/>
        <v>1</v>
      </c>
      <c r="AB1057" t="b">
        <f t="shared" ref="AB1057:AB1120" ca="1" si="315">AND(AA1058,AND(T1058&lt;&gt;T1059,T1058))</f>
        <v>0</v>
      </c>
      <c r="AD1057" t="b">
        <f t="shared" ca="1" si="302"/>
        <v>1</v>
      </c>
      <c r="AE1057" s="37" t="b">
        <f t="shared" ca="1" si="303"/>
        <v>1</v>
      </c>
      <c r="AF1057" t="b">
        <f t="shared" ca="1" si="304"/>
        <v>0</v>
      </c>
      <c r="AG1057" s="317" t="b">
        <f t="shared" ca="1" si="305"/>
        <v>0</v>
      </c>
      <c r="AH1057" s="317" t="b">
        <f t="shared" ca="1" si="306"/>
        <v>0</v>
      </c>
      <c r="AI1057" s="317" t="b">
        <f t="shared" ca="1" si="307"/>
        <v>1</v>
      </c>
    </row>
    <row r="1058" spans="1:35" x14ac:dyDescent="0.25">
      <c r="A1058">
        <v>1026</v>
      </c>
      <c r="B1058" s="169">
        <f ca="1">OFFSET(InputPriceData!B$15,CalculationsAndCharts!$A1058+$A$11,0,1,1)</f>
        <v>40354</v>
      </c>
      <c r="C1058" s="3">
        <f ca="1">OFFSET(InputPriceData!G$15,CalculationsAndCharts!$A1058+$A$11,IF($C$7,8,0),1,1)</f>
        <v>5923800</v>
      </c>
      <c r="D1058" s="4">
        <f ca="1">OFFSET(InputPriceData!C$15,CalculationsAndCharts!$A1058+$A$11,IF($C$7,8,0),1,1)</f>
        <v>50.82</v>
      </c>
      <c r="E1058" s="4">
        <f ca="1">OFFSET(InputPriceData!D$15,CalculationsAndCharts!$A1058+$A$11,IF($C$7,8,0),1,1)</f>
        <v>51</v>
      </c>
      <c r="F1058" s="4">
        <f ca="1">OFFSET(InputPriceData!E$15,CalculationsAndCharts!$A1058+$A$11,IF($C$7,8,0),1,1)</f>
        <v>50.05</v>
      </c>
      <c r="G1058" s="4">
        <f ca="1">OFFSET(InputPriceData!F$15,CalculationsAndCharts!$A1058+$A$11,IF($C$7,8,0),1,1)</f>
        <v>50.38</v>
      </c>
      <c r="H1058" s="133"/>
      <c r="I1058" s="133"/>
      <c r="J1058" s="37">
        <f t="shared" ref="J1058:J1121" ca="1" si="316">$A$8-A1058+1</f>
        <v>1775</v>
      </c>
      <c r="K1058" s="124">
        <f t="shared" ref="K1058:K1121" ca="1" si="317">IF(J1058&gt;2,G1058-G1060,0)</f>
        <v>-1.5799999999999983</v>
      </c>
      <c r="L1058" s="343">
        <f t="shared" ca="1" si="308"/>
        <v>-0.1859968517669793</v>
      </c>
      <c r="M1058" s="345">
        <f t="shared" ref="M1058:M1121" ca="1" si="318">MAX(IF(J1058=1,0.0000001,0.991*M1059),ABS(L1058))</f>
        <v>0.93171267673261005</v>
      </c>
      <c r="N1058" s="344">
        <f t="shared" ca="1" si="309"/>
        <v>-0.19962898049133027</v>
      </c>
      <c r="O1058" s="4"/>
      <c r="P1058" s="4"/>
      <c r="Q1058" s="3"/>
      <c r="S1058" s="4"/>
      <c r="T1058" s="4" t="b">
        <f t="shared" ca="1" si="310"/>
        <v>0</v>
      </c>
      <c r="U1058" t="b">
        <f t="shared" ca="1" si="311"/>
        <v>1</v>
      </c>
      <c r="W1058" s="317" t="b">
        <f t="shared" ca="1" si="312"/>
        <v>0</v>
      </c>
      <c r="X1058" s="317" t="b">
        <f t="shared" ref="X1058:X1121" ca="1" si="319">IF(X1059,IF(Y1058,FALSE,X1059),IF(W1058,TRUE,X1059))</f>
        <v>1</v>
      </c>
      <c r="Y1058" s="317" t="b">
        <f t="shared" ca="1" si="313"/>
        <v>0</v>
      </c>
      <c r="Z1058" t="b">
        <f t="shared" ca="1" si="314"/>
        <v>0</v>
      </c>
      <c r="AA1058" s="37" t="b">
        <f t="shared" ref="AA1058:AA1121" ca="1" si="320">IF(AA1059,IF(AB1058,FALSE,AA1059),IF(Z1058,TRUE,AA1059))</f>
        <v>0</v>
      </c>
      <c r="AB1058" t="b">
        <f t="shared" ca="1" si="315"/>
        <v>0</v>
      </c>
      <c r="AD1058" t="b">
        <f t="shared" ref="AD1058:AD1121" ca="1" si="321">AND($U1059&lt;&gt;$U1060,$U1059,NOT(AE1059))</f>
        <v>0</v>
      </c>
      <c r="AE1058" s="37" t="b">
        <f t="shared" ref="AE1058:AE1121" ca="1" si="322">IF(AE1059,IF(AF1058,FALSE,AE1059),IF(AD1058,TRUE,AE1059))</f>
        <v>0</v>
      </c>
      <c r="AF1058" t="b">
        <f t="shared" ref="AF1058:AF1121" ca="1" si="323">AND(AE1059,AND($T1059&lt;&gt;$T1060,$T1059))</f>
        <v>0</v>
      </c>
      <c r="AG1058" s="317" t="b">
        <f t="shared" ref="AG1058:AG1121" ca="1" si="324">AND($T1059&lt;&gt;$T1060,$T1059,NOT(AH1059))</f>
        <v>0</v>
      </c>
      <c r="AH1058" s="317" t="b">
        <f t="shared" ref="AH1058:AH1121" ca="1" si="325">IF(AH1059,IF(AI1058,FALSE,AH1059),IF(AG1058,TRUE,AH1059))</f>
        <v>1</v>
      </c>
      <c r="AI1058" s="317" t="b">
        <f t="shared" ref="AI1058:AI1121" ca="1" si="326">AND(AH1059,AND($U1059&lt;&gt;$U1060,$U1059))</f>
        <v>0</v>
      </c>
    </row>
    <row r="1059" spans="1:35" x14ac:dyDescent="0.25">
      <c r="A1059">
        <v>1027</v>
      </c>
      <c r="B1059" s="169">
        <f ca="1">OFFSET(InputPriceData!B$15,CalculationsAndCharts!$A1059+$A$11,0,1,1)</f>
        <v>40353</v>
      </c>
      <c r="C1059" s="3">
        <f ca="1">OFFSET(InputPriceData!G$15,CalculationsAndCharts!$A1059+$A$11,IF($C$7,8,0),1,1)</f>
        <v>2266100</v>
      </c>
      <c r="D1059" s="4">
        <f ca="1">OFFSET(InputPriceData!C$15,CalculationsAndCharts!$A1059+$A$11,IF($C$7,8,0),1,1)</f>
        <v>51.73</v>
      </c>
      <c r="E1059" s="4">
        <f ca="1">OFFSET(InputPriceData!D$15,CalculationsAndCharts!$A1059+$A$11,IF($C$7,8,0),1,1)</f>
        <v>51.98</v>
      </c>
      <c r="F1059" s="4">
        <f ca="1">OFFSET(InputPriceData!E$15,CalculationsAndCharts!$A1059+$A$11,IF($C$7,8,0),1,1)</f>
        <v>50.64</v>
      </c>
      <c r="G1059" s="4">
        <f ca="1">OFFSET(InputPriceData!F$15,CalculationsAndCharts!$A1059+$A$11,IF($C$7,8,0),1,1)</f>
        <v>50.8</v>
      </c>
      <c r="H1059" s="133"/>
      <c r="I1059" s="133"/>
      <c r="J1059" s="37">
        <f t="shared" ca="1" si="316"/>
        <v>1774</v>
      </c>
      <c r="K1059" s="124">
        <f t="shared" ca="1" si="317"/>
        <v>-1.3800000000000026</v>
      </c>
      <c r="L1059" s="343">
        <f t="shared" ca="1" si="308"/>
        <v>8.5878127634536672E-2</v>
      </c>
      <c r="M1059" s="345">
        <f t="shared" ca="1" si="318"/>
        <v>0.94017424493704349</v>
      </c>
      <c r="N1059" s="344">
        <f t="shared" ca="1" si="309"/>
        <v>9.1342778316893053E-2</v>
      </c>
      <c r="O1059" s="4"/>
      <c r="P1059" s="4"/>
      <c r="Q1059" s="3"/>
      <c r="S1059" s="4"/>
      <c r="T1059" s="4" t="b">
        <f t="shared" ca="1" si="310"/>
        <v>0</v>
      </c>
      <c r="U1059" t="b">
        <f t="shared" ca="1" si="311"/>
        <v>0</v>
      </c>
      <c r="W1059" s="317" t="b">
        <f t="shared" ca="1" si="312"/>
        <v>0</v>
      </c>
      <c r="X1059" s="317" t="b">
        <f t="shared" ca="1" si="319"/>
        <v>1</v>
      </c>
      <c r="Y1059" s="317" t="b">
        <f t="shared" ca="1" si="313"/>
        <v>0</v>
      </c>
      <c r="Z1059" t="b">
        <f t="shared" ca="1" si="314"/>
        <v>0</v>
      </c>
      <c r="AA1059" s="37" t="b">
        <f t="shared" ca="1" si="320"/>
        <v>0</v>
      </c>
      <c r="AB1059" t="b">
        <f t="shared" ca="1" si="315"/>
        <v>0</v>
      </c>
      <c r="AD1059" t="b">
        <f t="shared" ca="1" si="321"/>
        <v>0</v>
      </c>
      <c r="AE1059" s="37" t="b">
        <f t="shared" ca="1" si="322"/>
        <v>0</v>
      </c>
      <c r="AF1059" t="b">
        <f t="shared" ca="1" si="323"/>
        <v>0</v>
      </c>
      <c r="AG1059" s="317" t="b">
        <f t="shared" ca="1" si="324"/>
        <v>0</v>
      </c>
      <c r="AH1059" s="317" t="b">
        <f t="shared" ca="1" si="325"/>
        <v>1</v>
      </c>
      <c r="AI1059" s="317" t="b">
        <f t="shared" ca="1" si="326"/>
        <v>0</v>
      </c>
    </row>
    <row r="1060" spans="1:35" x14ac:dyDescent="0.25">
      <c r="A1060">
        <v>1028</v>
      </c>
      <c r="B1060" s="169">
        <f ca="1">OFFSET(InputPriceData!B$15,CalculationsAndCharts!$A1060+$A$11,0,1,1)</f>
        <v>40352</v>
      </c>
      <c r="C1060" s="3">
        <f ca="1">OFFSET(InputPriceData!G$15,CalculationsAndCharts!$A1060+$A$11,IF($C$7,8,0),1,1)</f>
        <v>2344400</v>
      </c>
      <c r="D1060" s="4">
        <f ca="1">OFFSET(InputPriceData!C$15,CalculationsAndCharts!$A1060+$A$11,IF($C$7,8,0),1,1)</f>
        <v>52.18</v>
      </c>
      <c r="E1060" s="4">
        <f ca="1">OFFSET(InputPriceData!D$15,CalculationsAndCharts!$A1060+$A$11,IF($C$7,8,0),1,1)</f>
        <v>52.42</v>
      </c>
      <c r="F1060" s="4">
        <f ca="1">OFFSET(InputPriceData!E$15,CalculationsAndCharts!$A1060+$A$11,IF($C$7,8,0),1,1)</f>
        <v>51.41</v>
      </c>
      <c r="G1060" s="4">
        <f ca="1">OFFSET(InputPriceData!F$15,CalculationsAndCharts!$A1060+$A$11,IF($C$7,8,0),1,1)</f>
        <v>51.96</v>
      </c>
      <c r="H1060" s="133"/>
      <c r="I1060" s="133"/>
      <c r="J1060" s="37">
        <f t="shared" ca="1" si="316"/>
        <v>1773</v>
      </c>
      <c r="K1060" s="124">
        <f t="shared" ca="1" si="317"/>
        <v>-1.2299999999999969</v>
      </c>
      <c r="L1060" s="343">
        <f t="shared" ca="1" si="308"/>
        <v>0.31688007655036821</v>
      </c>
      <c r="M1060" s="345">
        <f t="shared" ca="1" si="318"/>
        <v>0.94871265886684508</v>
      </c>
      <c r="N1060" s="344">
        <f t="shared" ca="1" si="309"/>
        <v>0.33401059170945813</v>
      </c>
      <c r="O1060" s="4"/>
      <c r="P1060" s="4"/>
      <c r="Q1060" s="3"/>
      <c r="S1060" s="4"/>
      <c r="T1060" s="4" t="b">
        <f t="shared" ca="1" si="310"/>
        <v>0</v>
      </c>
      <c r="U1060" t="b">
        <f t="shared" ca="1" si="311"/>
        <v>0</v>
      </c>
      <c r="W1060" s="317" t="b">
        <f t="shared" ca="1" si="312"/>
        <v>0</v>
      </c>
      <c r="X1060" s="317" t="b">
        <f t="shared" ca="1" si="319"/>
        <v>1</v>
      </c>
      <c r="Y1060" s="317" t="b">
        <f t="shared" ca="1" si="313"/>
        <v>0</v>
      </c>
      <c r="Z1060" t="b">
        <f t="shared" ca="1" si="314"/>
        <v>0</v>
      </c>
      <c r="AA1060" s="37" t="b">
        <f t="shared" ca="1" si="320"/>
        <v>0</v>
      </c>
      <c r="AB1060" t="b">
        <f t="shared" ca="1" si="315"/>
        <v>0</v>
      </c>
      <c r="AD1060" t="b">
        <f t="shared" ca="1" si="321"/>
        <v>0</v>
      </c>
      <c r="AE1060" s="37" t="b">
        <f t="shared" ca="1" si="322"/>
        <v>0</v>
      </c>
      <c r="AF1060" t="b">
        <f t="shared" ca="1" si="323"/>
        <v>0</v>
      </c>
      <c r="AG1060" s="317" t="b">
        <f t="shared" ca="1" si="324"/>
        <v>0</v>
      </c>
      <c r="AH1060" s="317" t="b">
        <f t="shared" ca="1" si="325"/>
        <v>1</v>
      </c>
      <c r="AI1060" s="317" t="b">
        <f t="shared" ca="1" si="326"/>
        <v>0</v>
      </c>
    </row>
    <row r="1061" spans="1:35" x14ac:dyDescent="0.25">
      <c r="A1061">
        <v>1029</v>
      </c>
      <c r="B1061" s="169">
        <f ca="1">OFFSET(InputPriceData!B$15,CalculationsAndCharts!$A1061+$A$11,0,1,1)</f>
        <v>40351</v>
      </c>
      <c r="C1061" s="3">
        <f ca="1">OFFSET(InputPriceData!G$15,CalculationsAndCharts!$A1061+$A$11,IF($C$7,8,0),1,1)</f>
        <v>1650000</v>
      </c>
      <c r="D1061" s="4">
        <f ca="1">OFFSET(InputPriceData!C$15,CalculationsAndCharts!$A1061+$A$11,IF($C$7,8,0),1,1)</f>
        <v>52.94</v>
      </c>
      <c r="E1061" s="4">
        <f ca="1">OFFSET(InputPriceData!D$15,CalculationsAndCharts!$A1061+$A$11,IF($C$7,8,0),1,1)</f>
        <v>53.47</v>
      </c>
      <c r="F1061" s="4">
        <f ca="1">OFFSET(InputPriceData!E$15,CalculationsAndCharts!$A1061+$A$11,IF($C$7,8,0),1,1)</f>
        <v>52.07</v>
      </c>
      <c r="G1061" s="4">
        <f ca="1">OFFSET(InputPriceData!F$15,CalculationsAndCharts!$A1061+$A$11,IF($C$7,8,0),1,1)</f>
        <v>52.18</v>
      </c>
      <c r="H1061" s="133"/>
      <c r="I1061" s="133"/>
      <c r="J1061" s="37">
        <f t="shared" ca="1" si="316"/>
        <v>1772</v>
      </c>
      <c r="K1061" s="124">
        <f t="shared" ca="1" si="317"/>
        <v>-1.0700000000000003</v>
      </c>
      <c r="L1061" s="343">
        <f t="shared" ca="1" si="308"/>
        <v>0.47724995430394901</v>
      </c>
      <c r="M1061" s="345">
        <f t="shared" ca="1" si="318"/>
        <v>0.95732861641457623</v>
      </c>
      <c r="N1061" s="344">
        <f t="shared" ca="1" si="309"/>
        <v>0.49852260354585848</v>
      </c>
      <c r="O1061" s="4"/>
      <c r="P1061" s="4"/>
      <c r="Q1061" s="3"/>
      <c r="S1061" s="4"/>
      <c r="T1061" s="4" t="b">
        <f t="shared" ca="1" si="310"/>
        <v>0</v>
      </c>
      <c r="U1061" t="b">
        <f t="shared" ca="1" si="311"/>
        <v>0</v>
      </c>
      <c r="W1061" s="317" t="b">
        <f t="shared" ca="1" si="312"/>
        <v>0</v>
      </c>
      <c r="X1061" s="317" t="b">
        <f t="shared" ca="1" si="319"/>
        <v>1</v>
      </c>
      <c r="Y1061" s="317" t="b">
        <f t="shared" ca="1" si="313"/>
        <v>0</v>
      </c>
      <c r="Z1061" t="b">
        <f t="shared" ca="1" si="314"/>
        <v>0</v>
      </c>
      <c r="AA1061" s="37" t="b">
        <f t="shared" ca="1" si="320"/>
        <v>0</v>
      </c>
      <c r="AB1061" t="b">
        <f t="shared" ca="1" si="315"/>
        <v>0</v>
      </c>
      <c r="AD1061" t="b">
        <f t="shared" ca="1" si="321"/>
        <v>0</v>
      </c>
      <c r="AE1061" s="37" t="b">
        <f t="shared" ca="1" si="322"/>
        <v>0</v>
      </c>
      <c r="AF1061" t="b">
        <f t="shared" ca="1" si="323"/>
        <v>0</v>
      </c>
      <c r="AG1061" s="317" t="b">
        <f t="shared" ca="1" si="324"/>
        <v>0</v>
      </c>
      <c r="AH1061" s="317" t="b">
        <f t="shared" ca="1" si="325"/>
        <v>1</v>
      </c>
      <c r="AI1061" s="317" t="b">
        <f t="shared" ca="1" si="326"/>
        <v>0</v>
      </c>
    </row>
    <row r="1062" spans="1:35" x14ac:dyDescent="0.25">
      <c r="A1062">
        <v>1030</v>
      </c>
      <c r="B1062" s="169">
        <f ca="1">OFFSET(InputPriceData!B$15,CalculationsAndCharts!$A1062+$A$11,0,1,1)</f>
        <v>40350</v>
      </c>
      <c r="C1062" s="3">
        <f ca="1">OFFSET(InputPriceData!G$15,CalculationsAndCharts!$A1062+$A$11,IF($C$7,8,0),1,1)</f>
        <v>2051200</v>
      </c>
      <c r="D1062" s="4">
        <f ca="1">OFFSET(InputPriceData!C$15,CalculationsAndCharts!$A1062+$A$11,IF($C$7,8,0),1,1)</f>
        <v>53.58</v>
      </c>
      <c r="E1062" s="4">
        <f ca="1">OFFSET(InputPriceData!D$15,CalculationsAndCharts!$A1062+$A$11,IF($C$7,8,0),1,1)</f>
        <v>53.76</v>
      </c>
      <c r="F1062" s="4">
        <f ca="1">OFFSET(InputPriceData!E$15,CalculationsAndCharts!$A1062+$A$11,IF($C$7,8,0),1,1)</f>
        <v>52.92</v>
      </c>
      <c r="G1062" s="4">
        <f ca="1">OFFSET(InputPriceData!F$15,CalculationsAndCharts!$A1062+$A$11,IF($C$7,8,0),1,1)</f>
        <v>53.19</v>
      </c>
      <c r="H1062" s="133"/>
      <c r="I1062" s="133"/>
      <c r="J1062" s="37">
        <f t="shared" ca="1" si="316"/>
        <v>1771</v>
      </c>
      <c r="K1062" s="124">
        <f t="shared" ca="1" si="317"/>
        <v>8.9999999999996305E-2</v>
      </c>
      <c r="L1062" s="343">
        <f t="shared" ca="1" si="308"/>
        <v>0.52682342303840701</v>
      </c>
      <c r="M1062" s="345">
        <f t="shared" ca="1" si="318"/>
        <v>0.96602282181087407</v>
      </c>
      <c r="N1062" s="344">
        <f t="shared" ca="1" si="309"/>
        <v>0.54535297836011931</v>
      </c>
      <c r="O1062" s="4"/>
      <c r="P1062" s="4"/>
      <c r="Q1062" s="3"/>
      <c r="S1062" s="4"/>
      <c r="T1062" s="4" t="b">
        <f t="shared" ca="1" si="310"/>
        <v>0</v>
      </c>
      <c r="U1062" t="b">
        <f t="shared" ca="1" si="311"/>
        <v>0</v>
      </c>
      <c r="W1062" s="317" t="b">
        <f t="shared" ca="1" si="312"/>
        <v>0</v>
      </c>
      <c r="X1062" s="317" t="b">
        <f t="shared" ca="1" si="319"/>
        <v>1</v>
      </c>
      <c r="Y1062" s="317" t="b">
        <f t="shared" ca="1" si="313"/>
        <v>0</v>
      </c>
      <c r="Z1062" t="b">
        <f t="shared" ca="1" si="314"/>
        <v>0</v>
      </c>
      <c r="AA1062" s="37" t="b">
        <f t="shared" ca="1" si="320"/>
        <v>0</v>
      </c>
      <c r="AB1062" t="b">
        <f t="shared" ca="1" si="315"/>
        <v>0</v>
      </c>
      <c r="AD1062" t="b">
        <f t="shared" ca="1" si="321"/>
        <v>0</v>
      </c>
      <c r="AE1062" s="37" t="b">
        <f t="shared" ca="1" si="322"/>
        <v>0</v>
      </c>
      <c r="AF1062" t="b">
        <f t="shared" ca="1" si="323"/>
        <v>0</v>
      </c>
      <c r="AG1062" s="317" t="b">
        <f t="shared" ca="1" si="324"/>
        <v>0</v>
      </c>
      <c r="AH1062" s="317" t="b">
        <f t="shared" ca="1" si="325"/>
        <v>1</v>
      </c>
      <c r="AI1062" s="317" t="b">
        <f t="shared" ca="1" si="326"/>
        <v>0</v>
      </c>
    </row>
    <row r="1063" spans="1:35" x14ac:dyDescent="0.25">
      <c r="A1063">
        <v>1031</v>
      </c>
      <c r="B1063" s="169">
        <f ca="1">OFFSET(InputPriceData!B$15,CalculationsAndCharts!$A1063+$A$11,0,1,1)</f>
        <v>40347</v>
      </c>
      <c r="C1063" s="3">
        <f ca="1">OFFSET(InputPriceData!G$15,CalculationsAndCharts!$A1063+$A$11,IF($C$7,8,0),1,1)</f>
        <v>2398600</v>
      </c>
      <c r="D1063" s="4">
        <f ca="1">OFFSET(InputPriceData!C$15,CalculationsAndCharts!$A1063+$A$11,IF($C$7,8,0),1,1)</f>
        <v>53.28</v>
      </c>
      <c r="E1063" s="4">
        <f ca="1">OFFSET(InputPriceData!D$15,CalculationsAndCharts!$A1063+$A$11,IF($C$7,8,0),1,1)</f>
        <v>53.33</v>
      </c>
      <c r="F1063" s="4">
        <f ca="1">OFFSET(InputPriceData!E$15,CalculationsAndCharts!$A1063+$A$11,IF($C$7,8,0),1,1)</f>
        <v>52.77</v>
      </c>
      <c r="G1063" s="4">
        <f ca="1">OFFSET(InputPriceData!F$15,CalculationsAndCharts!$A1063+$A$11,IF($C$7,8,0),1,1)</f>
        <v>53.25</v>
      </c>
      <c r="H1063" s="133"/>
      <c r="I1063" s="133"/>
      <c r="J1063" s="37">
        <f t="shared" ca="1" si="316"/>
        <v>1770</v>
      </c>
      <c r="K1063" s="124">
        <f t="shared" ca="1" si="317"/>
        <v>0.39999999999999858</v>
      </c>
      <c r="L1063" s="343">
        <f t="shared" ca="1" si="308"/>
        <v>0.47884316164133217</v>
      </c>
      <c r="M1063" s="345">
        <f t="shared" ca="1" si="318"/>
        <v>0.9747959856820122</v>
      </c>
      <c r="N1063" s="344">
        <f t="shared" ca="1" si="309"/>
        <v>0.4912239778114304</v>
      </c>
      <c r="O1063" s="4"/>
      <c r="P1063" s="4"/>
      <c r="Q1063" s="3"/>
      <c r="S1063" s="4"/>
      <c r="T1063" s="4" t="b">
        <f t="shared" ca="1" si="310"/>
        <v>0</v>
      </c>
      <c r="U1063" t="b">
        <f t="shared" ca="1" si="311"/>
        <v>0</v>
      </c>
      <c r="W1063" s="317" t="b">
        <f t="shared" ca="1" si="312"/>
        <v>0</v>
      </c>
      <c r="X1063" s="317" t="b">
        <f t="shared" ca="1" si="319"/>
        <v>1</v>
      </c>
      <c r="Y1063" s="317" t="b">
        <f t="shared" ca="1" si="313"/>
        <v>0</v>
      </c>
      <c r="Z1063" t="b">
        <f t="shared" ca="1" si="314"/>
        <v>0</v>
      </c>
      <c r="AA1063" s="37" t="b">
        <f t="shared" ca="1" si="320"/>
        <v>0</v>
      </c>
      <c r="AB1063" t="b">
        <f t="shared" ca="1" si="315"/>
        <v>0</v>
      </c>
      <c r="AD1063" t="b">
        <f t="shared" ca="1" si="321"/>
        <v>0</v>
      </c>
      <c r="AE1063" s="37" t="b">
        <f t="shared" ca="1" si="322"/>
        <v>0</v>
      </c>
      <c r="AF1063" t="b">
        <f t="shared" ca="1" si="323"/>
        <v>0</v>
      </c>
      <c r="AG1063" s="317" t="b">
        <f t="shared" ca="1" si="324"/>
        <v>0</v>
      </c>
      <c r="AH1063" s="317" t="b">
        <f t="shared" ca="1" si="325"/>
        <v>1</v>
      </c>
      <c r="AI1063" s="317" t="b">
        <f t="shared" ca="1" si="326"/>
        <v>0</v>
      </c>
    </row>
    <row r="1064" spans="1:35" x14ac:dyDescent="0.25">
      <c r="A1064">
        <v>1032</v>
      </c>
      <c r="B1064" s="169">
        <f ca="1">OFFSET(InputPriceData!B$15,CalculationsAndCharts!$A1064+$A$11,0,1,1)</f>
        <v>40346</v>
      </c>
      <c r="C1064" s="3">
        <f ca="1">OFFSET(InputPriceData!G$15,CalculationsAndCharts!$A1064+$A$11,IF($C$7,8,0),1,1)</f>
        <v>1827600</v>
      </c>
      <c r="D1064" s="4">
        <f ca="1">OFFSET(InputPriceData!C$15,CalculationsAndCharts!$A1064+$A$11,IF($C$7,8,0),1,1)</f>
        <v>53.01</v>
      </c>
      <c r="E1064" s="4">
        <f ca="1">OFFSET(InputPriceData!D$15,CalculationsAndCharts!$A1064+$A$11,IF($C$7,8,0),1,1)</f>
        <v>53.16</v>
      </c>
      <c r="F1064" s="4">
        <f ca="1">OFFSET(InputPriceData!E$15,CalculationsAndCharts!$A1064+$A$11,IF($C$7,8,0),1,1)</f>
        <v>52.39</v>
      </c>
      <c r="G1064" s="4">
        <f ca="1">OFFSET(InputPriceData!F$15,CalculationsAndCharts!$A1064+$A$11,IF($C$7,8,0),1,1)</f>
        <v>53.1</v>
      </c>
      <c r="H1064" s="133"/>
      <c r="I1064" s="133"/>
      <c r="J1064" s="37">
        <f t="shared" ca="1" si="316"/>
        <v>1769</v>
      </c>
      <c r="K1064" s="124">
        <f t="shared" ca="1" si="317"/>
        <v>-3.0000000000001137E-2</v>
      </c>
      <c r="L1064" s="343">
        <f t="shared" ca="1" si="308"/>
        <v>0.37521782968744799</v>
      </c>
      <c r="M1064" s="345">
        <f t="shared" ca="1" si="318"/>
        <v>0.98364882510798402</v>
      </c>
      <c r="N1064" s="344">
        <f t="shared" ca="1" si="309"/>
        <v>0.3814550682213817</v>
      </c>
      <c r="O1064" s="4"/>
      <c r="P1064" s="4"/>
      <c r="Q1064" s="3"/>
      <c r="S1064" s="4"/>
      <c r="T1064" s="4" t="b">
        <f t="shared" ca="1" si="310"/>
        <v>0</v>
      </c>
      <c r="U1064" t="b">
        <f t="shared" ca="1" si="311"/>
        <v>0</v>
      </c>
      <c r="W1064" s="317" t="b">
        <f t="shared" ca="1" si="312"/>
        <v>1</v>
      </c>
      <c r="X1064" s="317" t="b">
        <f t="shared" ca="1" si="319"/>
        <v>1</v>
      </c>
      <c r="Y1064" s="317" t="b">
        <f t="shared" ca="1" si="313"/>
        <v>0</v>
      </c>
      <c r="Z1064" t="b">
        <f t="shared" ca="1" si="314"/>
        <v>0</v>
      </c>
      <c r="AA1064" s="37" t="b">
        <f t="shared" ca="1" si="320"/>
        <v>0</v>
      </c>
      <c r="AB1064" t="b">
        <f t="shared" ca="1" si="315"/>
        <v>1</v>
      </c>
      <c r="AD1064" t="b">
        <f t="shared" ca="1" si="321"/>
        <v>0</v>
      </c>
      <c r="AE1064" s="37" t="b">
        <f t="shared" ca="1" si="322"/>
        <v>0</v>
      </c>
      <c r="AF1064" t="b">
        <f t="shared" ca="1" si="323"/>
        <v>1</v>
      </c>
      <c r="AG1064" s="317" t="b">
        <f t="shared" ca="1" si="324"/>
        <v>1</v>
      </c>
      <c r="AH1064" s="317" t="b">
        <f t="shared" ca="1" si="325"/>
        <v>1</v>
      </c>
      <c r="AI1064" s="317" t="b">
        <f t="shared" ca="1" si="326"/>
        <v>0</v>
      </c>
    </row>
    <row r="1065" spans="1:35" x14ac:dyDescent="0.25">
      <c r="A1065">
        <v>1033</v>
      </c>
      <c r="B1065" s="169">
        <f ca="1">OFFSET(InputPriceData!B$15,CalculationsAndCharts!$A1065+$A$11,0,1,1)</f>
        <v>40345</v>
      </c>
      <c r="C1065" s="3">
        <f ca="1">OFFSET(InputPriceData!G$15,CalculationsAndCharts!$A1065+$A$11,IF($C$7,8,0),1,1)</f>
        <v>2565100</v>
      </c>
      <c r="D1065" s="4">
        <f ca="1">OFFSET(InputPriceData!C$15,CalculationsAndCharts!$A1065+$A$11,IF($C$7,8,0),1,1)</f>
        <v>52.86</v>
      </c>
      <c r="E1065" s="4">
        <f ca="1">OFFSET(InputPriceData!D$15,CalculationsAndCharts!$A1065+$A$11,IF($C$7,8,0),1,1)</f>
        <v>53.21</v>
      </c>
      <c r="F1065" s="4">
        <f ca="1">OFFSET(InputPriceData!E$15,CalculationsAndCharts!$A1065+$A$11,IF($C$7,8,0),1,1)</f>
        <v>52.7</v>
      </c>
      <c r="G1065" s="4">
        <f ca="1">OFFSET(InputPriceData!F$15,CalculationsAndCharts!$A1065+$A$11,IF($C$7,8,0),1,1)</f>
        <v>52.85</v>
      </c>
      <c r="H1065" s="133"/>
      <c r="I1065" s="133"/>
      <c r="J1065" s="37">
        <f t="shared" ca="1" si="316"/>
        <v>1768</v>
      </c>
      <c r="K1065" s="124">
        <f t="shared" ca="1" si="317"/>
        <v>1.4500000000000028</v>
      </c>
      <c r="L1065" s="343">
        <f t="shared" ca="1" si="308"/>
        <v>0.19020145292261281</v>
      </c>
      <c r="M1065" s="345">
        <f t="shared" ca="1" si="318"/>
        <v>0.99258206368111401</v>
      </c>
      <c r="N1065" s="344">
        <f t="shared" ca="1" si="309"/>
        <v>0.19162289938750965</v>
      </c>
      <c r="O1065" s="4"/>
      <c r="P1065" s="4"/>
      <c r="Q1065" s="3"/>
      <c r="S1065" s="4"/>
      <c r="T1065" s="4" t="b">
        <f t="shared" ca="1" si="310"/>
        <v>1</v>
      </c>
      <c r="U1065" t="b">
        <f t="shared" ca="1" si="311"/>
        <v>0</v>
      </c>
      <c r="W1065" s="317" t="b">
        <f t="shared" ca="1" si="312"/>
        <v>0</v>
      </c>
      <c r="X1065" s="317" t="b">
        <f t="shared" ca="1" si="319"/>
        <v>0</v>
      </c>
      <c r="Y1065" s="317" t="b">
        <f t="shared" ca="1" si="313"/>
        <v>0</v>
      </c>
      <c r="Z1065" t="b">
        <f t="shared" ca="1" si="314"/>
        <v>0</v>
      </c>
      <c r="AA1065" s="37" t="b">
        <f t="shared" ca="1" si="320"/>
        <v>1</v>
      </c>
      <c r="AB1065" t="b">
        <f t="shared" ca="1" si="315"/>
        <v>0</v>
      </c>
      <c r="AD1065" t="b">
        <f t="shared" ca="1" si="321"/>
        <v>0</v>
      </c>
      <c r="AE1065" s="37" t="b">
        <f t="shared" ca="1" si="322"/>
        <v>1</v>
      </c>
      <c r="AF1065" t="b">
        <f t="shared" ca="1" si="323"/>
        <v>0</v>
      </c>
      <c r="AG1065" s="317" t="b">
        <f t="shared" ca="1" si="324"/>
        <v>0</v>
      </c>
      <c r="AH1065" s="317" t="b">
        <f t="shared" ca="1" si="325"/>
        <v>0</v>
      </c>
      <c r="AI1065" s="317" t="b">
        <f t="shared" ca="1" si="326"/>
        <v>0</v>
      </c>
    </row>
    <row r="1066" spans="1:35" x14ac:dyDescent="0.25">
      <c r="A1066">
        <v>1034</v>
      </c>
      <c r="B1066" s="169">
        <f ca="1">OFFSET(InputPriceData!B$15,CalculationsAndCharts!$A1066+$A$11,0,1,1)</f>
        <v>40344</v>
      </c>
      <c r="C1066" s="3">
        <f ca="1">OFFSET(InputPriceData!G$15,CalculationsAndCharts!$A1066+$A$11,IF($C$7,8,0),1,1)</f>
        <v>2491400</v>
      </c>
      <c r="D1066" s="4">
        <f ca="1">OFFSET(InputPriceData!C$15,CalculationsAndCharts!$A1066+$A$11,IF($C$7,8,0),1,1)</f>
        <v>51.84</v>
      </c>
      <c r="E1066" s="4">
        <f ca="1">OFFSET(InputPriceData!D$15,CalculationsAndCharts!$A1066+$A$11,IF($C$7,8,0),1,1)</f>
        <v>53.13</v>
      </c>
      <c r="F1066" s="4">
        <f ca="1">OFFSET(InputPriceData!E$15,CalculationsAndCharts!$A1066+$A$11,IF($C$7,8,0),1,1)</f>
        <v>51.84</v>
      </c>
      <c r="G1066" s="4">
        <f ca="1">OFFSET(InputPriceData!F$15,CalculationsAndCharts!$A1066+$A$11,IF($C$7,8,0),1,1)</f>
        <v>53.13</v>
      </c>
      <c r="H1066" s="133"/>
      <c r="I1066" s="133"/>
      <c r="J1066" s="37">
        <f t="shared" ca="1" si="316"/>
        <v>1767</v>
      </c>
      <c r="K1066" s="124">
        <f t="shared" ca="1" si="317"/>
        <v>1.4200000000000017</v>
      </c>
      <c r="L1066" s="343">
        <f t="shared" ca="1" si="308"/>
        <v>-3.4247527728452326E-2</v>
      </c>
      <c r="M1066" s="345">
        <f t="shared" ca="1" si="318"/>
        <v>1.0015964315652008</v>
      </c>
      <c r="N1066" s="344">
        <f t="shared" ca="1" si="309"/>
        <v>-3.4192941038072099E-2</v>
      </c>
      <c r="O1066" s="4"/>
      <c r="P1066" s="4"/>
      <c r="Q1066" s="3"/>
      <c r="S1066" s="4"/>
      <c r="T1066" s="4" t="b">
        <f t="shared" ca="1" si="310"/>
        <v>0</v>
      </c>
      <c r="U1066" t="b">
        <f t="shared" ca="1" si="311"/>
        <v>0</v>
      </c>
      <c r="W1066" s="317" t="b">
        <f t="shared" ca="1" si="312"/>
        <v>0</v>
      </c>
      <c r="X1066" s="317" t="b">
        <f t="shared" ca="1" si="319"/>
        <v>0</v>
      </c>
      <c r="Y1066" s="317" t="b">
        <f t="shared" ca="1" si="313"/>
        <v>0</v>
      </c>
      <c r="Z1066" t="b">
        <f t="shared" ca="1" si="314"/>
        <v>0</v>
      </c>
      <c r="AA1066" s="37" t="b">
        <f t="shared" ca="1" si="320"/>
        <v>1</v>
      </c>
      <c r="AB1066" t="b">
        <f t="shared" ca="1" si="315"/>
        <v>0</v>
      </c>
      <c r="AD1066" t="b">
        <f t="shared" ca="1" si="321"/>
        <v>0</v>
      </c>
      <c r="AE1066" s="37" t="b">
        <f t="shared" ca="1" si="322"/>
        <v>1</v>
      </c>
      <c r="AF1066" t="b">
        <f t="shared" ca="1" si="323"/>
        <v>0</v>
      </c>
      <c r="AG1066" s="317" t="b">
        <f t="shared" ca="1" si="324"/>
        <v>0</v>
      </c>
      <c r="AH1066" s="317" t="b">
        <f t="shared" ca="1" si="325"/>
        <v>0</v>
      </c>
      <c r="AI1066" s="317" t="b">
        <f t="shared" ca="1" si="326"/>
        <v>0</v>
      </c>
    </row>
    <row r="1067" spans="1:35" x14ac:dyDescent="0.25">
      <c r="A1067">
        <v>1035</v>
      </c>
      <c r="B1067" s="169">
        <f ca="1">OFFSET(InputPriceData!B$15,CalculationsAndCharts!$A1067+$A$11,0,1,1)</f>
        <v>40343</v>
      </c>
      <c r="C1067" s="3">
        <f ca="1">OFFSET(InputPriceData!G$15,CalculationsAndCharts!$A1067+$A$11,IF($C$7,8,0),1,1)</f>
        <v>2139100</v>
      </c>
      <c r="D1067" s="4">
        <f ca="1">OFFSET(InputPriceData!C$15,CalculationsAndCharts!$A1067+$A$11,IF($C$7,8,0),1,1)</f>
        <v>52.05</v>
      </c>
      <c r="E1067" s="4">
        <f ca="1">OFFSET(InputPriceData!D$15,CalculationsAndCharts!$A1067+$A$11,IF($C$7,8,0),1,1)</f>
        <v>52.27</v>
      </c>
      <c r="F1067" s="4">
        <f ca="1">OFFSET(InputPriceData!E$15,CalculationsAndCharts!$A1067+$A$11,IF($C$7,8,0),1,1)</f>
        <v>51.36</v>
      </c>
      <c r="G1067" s="4">
        <f ca="1">OFFSET(InputPriceData!F$15,CalculationsAndCharts!$A1067+$A$11,IF($C$7,8,0),1,1)</f>
        <v>51.4</v>
      </c>
      <c r="H1067" s="133"/>
      <c r="I1067" s="133"/>
      <c r="J1067" s="37">
        <f t="shared" ca="1" si="316"/>
        <v>1766</v>
      </c>
      <c r="K1067" s="124">
        <f t="shared" ca="1" si="317"/>
        <v>-0.10000000000000142</v>
      </c>
      <c r="L1067" s="343">
        <f t="shared" ca="1" si="308"/>
        <v>-0.20320479930189195</v>
      </c>
      <c r="M1067" s="345">
        <f t="shared" ca="1" si="318"/>
        <v>1.0106926655551975</v>
      </c>
      <c r="N1067" s="344">
        <f t="shared" ca="1" si="309"/>
        <v>-0.20105498558284948</v>
      </c>
      <c r="O1067" s="4"/>
      <c r="P1067" s="4"/>
      <c r="Q1067" s="3"/>
      <c r="S1067" s="4"/>
      <c r="T1067" s="4" t="b">
        <f t="shared" ca="1" si="310"/>
        <v>0</v>
      </c>
      <c r="U1067" t="b">
        <f t="shared" ca="1" si="311"/>
        <v>0</v>
      </c>
      <c r="W1067" s="317" t="b">
        <f t="shared" ca="1" si="312"/>
        <v>0</v>
      </c>
      <c r="X1067" s="317" t="b">
        <f t="shared" ca="1" si="319"/>
        <v>0</v>
      </c>
      <c r="Y1067" s="317" t="b">
        <f t="shared" ca="1" si="313"/>
        <v>0</v>
      </c>
      <c r="Z1067" t="b">
        <f t="shared" ca="1" si="314"/>
        <v>0</v>
      </c>
      <c r="AA1067" s="37" t="b">
        <f t="shared" ca="1" si="320"/>
        <v>1</v>
      </c>
      <c r="AB1067" t="b">
        <f t="shared" ca="1" si="315"/>
        <v>0</v>
      </c>
      <c r="AD1067" t="b">
        <f t="shared" ca="1" si="321"/>
        <v>0</v>
      </c>
      <c r="AE1067" s="37" t="b">
        <f t="shared" ca="1" si="322"/>
        <v>1</v>
      </c>
      <c r="AF1067" t="b">
        <f t="shared" ca="1" si="323"/>
        <v>0</v>
      </c>
      <c r="AG1067" s="317" t="b">
        <f t="shared" ca="1" si="324"/>
        <v>0</v>
      </c>
      <c r="AH1067" s="317" t="b">
        <f t="shared" ca="1" si="325"/>
        <v>0</v>
      </c>
      <c r="AI1067" s="317" t="b">
        <f t="shared" ca="1" si="326"/>
        <v>0</v>
      </c>
    </row>
    <row r="1068" spans="1:35" x14ac:dyDescent="0.25">
      <c r="A1068">
        <v>1036</v>
      </c>
      <c r="B1068" s="169">
        <f ca="1">OFFSET(InputPriceData!B$15,CalculationsAndCharts!$A1068+$A$11,0,1,1)</f>
        <v>40340</v>
      </c>
      <c r="C1068" s="3">
        <f ca="1">OFFSET(InputPriceData!G$15,CalculationsAndCharts!$A1068+$A$11,IF($C$7,8,0),1,1)</f>
        <v>1718600</v>
      </c>
      <c r="D1068" s="4">
        <f ca="1">OFFSET(InputPriceData!C$15,CalculationsAndCharts!$A1068+$A$11,IF($C$7,8,0),1,1)</f>
        <v>51.06</v>
      </c>
      <c r="E1068" s="4">
        <f ca="1">OFFSET(InputPriceData!D$15,CalculationsAndCharts!$A1068+$A$11,IF($C$7,8,0),1,1)</f>
        <v>51.76</v>
      </c>
      <c r="F1068" s="4">
        <f ca="1">OFFSET(InputPriceData!E$15,CalculationsAndCharts!$A1068+$A$11,IF($C$7,8,0),1,1)</f>
        <v>50.66</v>
      </c>
      <c r="G1068" s="4">
        <f ca="1">OFFSET(InputPriceData!F$15,CalculationsAndCharts!$A1068+$A$11,IF($C$7,8,0),1,1)</f>
        <v>51.71</v>
      </c>
      <c r="H1068" s="133"/>
      <c r="I1068" s="133"/>
      <c r="J1068" s="37">
        <f t="shared" ca="1" si="316"/>
        <v>1765</v>
      </c>
      <c r="K1068" s="124">
        <f t="shared" ca="1" si="317"/>
        <v>1.2000000000000028</v>
      </c>
      <c r="L1068" s="343">
        <f t="shared" ca="1" si="308"/>
        <v>-0.36030345279467119</v>
      </c>
      <c r="M1068" s="345">
        <f t="shared" ca="1" si="318"/>
        <v>1.0198715091374344</v>
      </c>
      <c r="N1068" s="344">
        <f t="shared" ca="1" si="309"/>
        <v>-0.35328318279956766</v>
      </c>
      <c r="O1068" s="4"/>
      <c r="P1068" s="4"/>
      <c r="Q1068" s="3"/>
      <c r="S1068" s="4"/>
      <c r="T1068" s="4" t="b">
        <f t="shared" ca="1" si="310"/>
        <v>0</v>
      </c>
      <c r="U1068" t="b">
        <f t="shared" ca="1" si="311"/>
        <v>0</v>
      </c>
      <c r="W1068" s="317" t="b">
        <f t="shared" ca="1" si="312"/>
        <v>0</v>
      </c>
      <c r="X1068" s="317" t="b">
        <f t="shared" ca="1" si="319"/>
        <v>0</v>
      </c>
      <c r="Y1068" s="317" t="b">
        <f t="shared" ca="1" si="313"/>
        <v>0</v>
      </c>
      <c r="Z1068" t="b">
        <f t="shared" ca="1" si="314"/>
        <v>0</v>
      </c>
      <c r="AA1068" s="37" t="b">
        <f t="shared" ca="1" si="320"/>
        <v>1</v>
      </c>
      <c r="AB1068" t="b">
        <f t="shared" ca="1" si="315"/>
        <v>0</v>
      </c>
      <c r="AD1068" t="b">
        <f t="shared" ca="1" si="321"/>
        <v>0</v>
      </c>
      <c r="AE1068" s="37" t="b">
        <f t="shared" ca="1" si="322"/>
        <v>1</v>
      </c>
      <c r="AF1068" t="b">
        <f t="shared" ca="1" si="323"/>
        <v>0</v>
      </c>
      <c r="AG1068" s="317" t="b">
        <f t="shared" ca="1" si="324"/>
        <v>0</v>
      </c>
      <c r="AH1068" s="317" t="b">
        <f t="shared" ca="1" si="325"/>
        <v>0</v>
      </c>
      <c r="AI1068" s="317" t="b">
        <f t="shared" ca="1" si="326"/>
        <v>0</v>
      </c>
    </row>
    <row r="1069" spans="1:35" x14ac:dyDescent="0.25">
      <c r="A1069">
        <v>1037</v>
      </c>
      <c r="B1069" s="169">
        <f ca="1">OFFSET(InputPriceData!B$15,CalculationsAndCharts!$A1069+$A$11,0,1,1)</f>
        <v>40339</v>
      </c>
      <c r="C1069" s="3">
        <f ca="1">OFFSET(InputPriceData!G$15,CalculationsAndCharts!$A1069+$A$11,IF($C$7,8,0),1,1)</f>
        <v>2695700</v>
      </c>
      <c r="D1069" s="4">
        <f ca="1">OFFSET(InputPriceData!C$15,CalculationsAndCharts!$A1069+$A$11,IF($C$7,8,0),1,1)</f>
        <v>51.11</v>
      </c>
      <c r="E1069" s="4">
        <f ca="1">OFFSET(InputPriceData!D$15,CalculationsAndCharts!$A1069+$A$11,IF($C$7,8,0),1,1)</f>
        <v>51.73</v>
      </c>
      <c r="F1069" s="4">
        <f ca="1">OFFSET(InputPriceData!E$15,CalculationsAndCharts!$A1069+$A$11,IF($C$7,8,0),1,1)</f>
        <v>50.86</v>
      </c>
      <c r="G1069" s="4">
        <f ca="1">OFFSET(InputPriceData!F$15,CalculationsAndCharts!$A1069+$A$11,IF($C$7,8,0),1,1)</f>
        <v>51.5</v>
      </c>
      <c r="H1069" s="133"/>
      <c r="I1069" s="133"/>
      <c r="J1069" s="37">
        <f t="shared" ca="1" si="316"/>
        <v>1764</v>
      </c>
      <c r="K1069" s="124">
        <f t="shared" ca="1" si="317"/>
        <v>1.0300000000000011</v>
      </c>
      <c r="L1069" s="343">
        <f t="shared" ca="1" si="308"/>
        <v>-0.49310841746961087</v>
      </c>
      <c r="M1069" s="345">
        <f t="shared" ca="1" si="318"/>
        <v>1.0291337125503879</v>
      </c>
      <c r="N1069" s="344">
        <f t="shared" ca="1" si="309"/>
        <v>-0.47914902743550691</v>
      </c>
      <c r="O1069" s="4"/>
      <c r="P1069" s="4"/>
      <c r="Q1069" s="3"/>
      <c r="S1069" s="4"/>
      <c r="T1069" s="4" t="b">
        <f t="shared" ca="1" si="310"/>
        <v>0</v>
      </c>
      <c r="U1069" t="b">
        <f t="shared" ca="1" si="311"/>
        <v>0</v>
      </c>
      <c r="W1069" s="317" t="b">
        <f t="shared" ca="1" si="312"/>
        <v>0</v>
      </c>
      <c r="X1069" s="317" t="b">
        <f t="shared" ca="1" si="319"/>
        <v>0</v>
      </c>
      <c r="Y1069" s="317" t="b">
        <f t="shared" ca="1" si="313"/>
        <v>0</v>
      </c>
      <c r="Z1069" t="b">
        <f t="shared" ca="1" si="314"/>
        <v>0</v>
      </c>
      <c r="AA1069" s="37" t="b">
        <f t="shared" ca="1" si="320"/>
        <v>1</v>
      </c>
      <c r="AB1069" t="b">
        <f t="shared" ca="1" si="315"/>
        <v>0</v>
      </c>
      <c r="AD1069" t="b">
        <f t="shared" ca="1" si="321"/>
        <v>0</v>
      </c>
      <c r="AE1069" s="37" t="b">
        <f t="shared" ca="1" si="322"/>
        <v>1</v>
      </c>
      <c r="AF1069" t="b">
        <f t="shared" ca="1" si="323"/>
        <v>0</v>
      </c>
      <c r="AG1069" s="317" t="b">
        <f t="shared" ca="1" si="324"/>
        <v>0</v>
      </c>
      <c r="AH1069" s="317" t="b">
        <f t="shared" ca="1" si="325"/>
        <v>0</v>
      </c>
      <c r="AI1069" s="317" t="b">
        <f t="shared" ca="1" si="326"/>
        <v>0</v>
      </c>
    </row>
    <row r="1070" spans="1:35" x14ac:dyDescent="0.25">
      <c r="A1070">
        <v>1038</v>
      </c>
      <c r="B1070" s="169">
        <f ca="1">OFFSET(InputPriceData!B$15,CalculationsAndCharts!$A1070+$A$11,0,1,1)</f>
        <v>40338</v>
      </c>
      <c r="C1070" s="3">
        <f ca="1">OFFSET(InputPriceData!G$15,CalculationsAndCharts!$A1070+$A$11,IF($C$7,8,0),1,1)</f>
        <v>3203000</v>
      </c>
      <c r="D1070" s="4">
        <f ca="1">OFFSET(InputPriceData!C$15,CalculationsAndCharts!$A1070+$A$11,IF($C$7,8,0),1,1)</f>
        <v>50.64</v>
      </c>
      <c r="E1070" s="4">
        <f ca="1">OFFSET(InputPriceData!D$15,CalculationsAndCharts!$A1070+$A$11,IF($C$7,8,0),1,1)</f>
        <v>51.34</v>
      </c>
      <c r="F1070" s="4">
        <f ca="1">OFFSET(InputPriceData!E$15,CalculationsAndCharts!$A1070+$A$11,IF($C$7,8,0),1,1)</f>
        <v>50.35</v>
      </c>
      <c r="G1070" s="4">
        <f ca="1">OFFSET(InputPriceData!F$15,CalculationsAndCharts!$A1070+$A$11,IF($C$7,8,0),1,1)</f>
        <v>50.51</v>
      </c>
      <c r="H1070" s="133"/>
      <c r="I1070" s="133"/>
      <c r="J1070" s="37">
        <f t="shared" ca="1" si="316"/>
        <v>1763</v>
      </c>
      <c r="K1070" s="124">
        <f t="shared" ca="1" si="317"/>
        <v>-0.21000000000000085</v>
      </c>
      <c r="L1070" s="343">
        <f t="shared" ca="1" si="308"/>
        <v>-0.50205896800194516</v>
      </c>
      <c r="M1070" s="345">
        <f t="shared" ca="1" si="318"/>
        <v>1.038480032846002</v>
      </c>
      <c r="N1070" s="344">
        <f t="shared" ca="1" si="309"/>
        <v>-0.48345558135193956</v>
      </c>
      <c r="O1070" s="4"/>
      <c r="P1070" s="4"/>
      <c r="Q1070" s="3"/>
      <c r="S1070" s="4"/>
      <c r="T1070" s="4" t="b">
        <f t="shared" ca="1" si="310"/>
        <v>0</v>
      </c>
      <c r="U1070" t="b">
        <f t="shared" ca="1" si="311"/>
        <v>0</v>
      </c>
      <c r="W1070" s="317" t="b">
        <f t="shared" ca="1" si="312"/>
        <v>0</v>
      </c>
      <c r="X1070" s="317" t="b">
        <f t="shared" ca="1" si="319"/>
        <v>0</v>
      </c>
      <c r="Y1070" s="317" t="b">
        <f t="shared" ca="1" si="313"/>
        <v>0</v>
      </c>
      <c r="Z1070" t="b">
        <f t="shared" ca="1" si="314"/>
        <v>0</v>
      </c>
      <c r="AA1070" s="37" t="b">
        <f t="shared" ca="1" si="320"/>
        <v>1</v>
      </c>
      <c r="AB1070" t="b">
        <f t="shared" ca="1" si="315"/>
        <v>0</v>
      </c>
      <c r="AD1070" t="b">
        <f t="shared" ca="1" si="321"/>
        <v>0</v>
      </c>
      <c r="AE1070" s="37" t="b">
        <f t="shared" ca="1" si="322"/>
        <v>1</v>
      </c>
      <c r="AF1070" t="b">
        <f t="shared" ca="1" si="323"/>
        <v>0</v>
      </c>
      <c r="AG1070" s="317" t="b">
        <f t="shared" ca="1" si="324"/>
        <v>0</v>
      </c>
      <c r="AH1070" s="317" t="b">
        <f t="shared" ca="1" si="325"/>
        <v>0</v>
      </c>
      <c r="AI1070" s="317" t="b">
        <f t="shared" ca="1" si="326"/>
        <v>0</v>
      </c>
    </row>
    <row r="1071" spans="1:35" x14ac:dyDescent="0.25">
      <c r="A1071">
        <v>1039</v>
      </c>
      <c r="B1071" s="169">
        <f ca="1">OFFSET(InputPriceData!B$15,CalculationsAndCharts!$A1071+$A$11,0,1,1)</f>
        <v>40337</v>
      </c>
      <c r="C1071" s="3">
        <f ca="1">OFFSET(InputPriceData!G$15,CalculationsAndCharts!$A1071+$A$11,IF($C$7,8,0),1,1)</f>
        <v>3718600</v>
      </c>
      <c r="D1071" s="4">
        <f ca="1">OFFSET(InputPriceData!C$15,CalculationsAndCharts!$A1071+$A$11,IF($C$7,8,0),1,1)</f>
        <v>50.69</v>
      </c>
      <c r="E1071" s="4">
        <f ca="1">OFFSET(InputPriceData!D$15,CalculationsAndCharts!$A1071+$A$11,IF($C$7,8,0),1,1)</f>
        <v>51.05</v>
      </c>
      <c r="F1071" s="4">
        <f ca="1">OFFSET(InputPriceData!E$15,CalculationsAndCharts!$A1071+$A$11,IF($C$7,8,0),1,1)</f>
        <v>49.74</v>
      </c>
      <c r="G1071" s="4">
        <f ca="1">OFFSET(InputPriceData!F$15,CalculationsAndCharts!$A1071+$A$11,IF($C$7,8,0),1,1)</f>
        <v>50.47</v>
      </c>
      <c r="H1071" s="133"/>
      <c r="I1071" s="133"/>
      <c r="J1071" s="37">
        <f t="shared" ca="1" si="316"/>
        <v>1762</v>
      </c>
      <c r="K1071" s="124">
        <f t="shared" ca="1" si="317"/>
        <v>-1</v>
      </c>
      <c r="L1071" s="343">
        <f t="shared" ca="1" si="308"/>
        <v>-0.40364404230853695</v>
      </c>
      <c r="M1071" s="345">
        <f t="shared" ca="1" si="318"/>
        <v>1.0479112339515662</v>
      </c>
      <c r="N1071" s="344">
        <f t="shared" ca="1" si="309"/>
        <v>-0.38518915460657532</v>
      </c>
      <c r="O1071" s="4"/>
      <c r="P1071" s="4"/>
      <c r="Q1071" s="3"/>
      <c r="S1071" s="4"/>
      <c r="T1071" s="4" t="b">
        <f t="shared" ca="1" si="310"/>
        <v>0</v>
      </c>
      <c r="U1071" t="b">
        <f t="shared" ca="1" si="311"/>
        <v>0</v>
      </c>
      <c r="W1071" s="317" t="b">
        <f t="shared" ca="1" si="312"/>
        <v>0</v>
      </c>
      <c r="X1071" s="317" t="b">
        <f t="shared" ca="1" si="319"/>
        <v>0</v>
      </c>
      <c r="Y1071" s="317" t="b">
        <f t="shared" ca="1" si="313"/>
        <v>0</v>
      </c>
      <c r="Z1071" t="b">
        <f t="shared" ca="1" si="314"/>
        <v>0</v>
      </c>
      <c r="AA1071" s="37" t="b">
        <f t="shared" ca="1" si="320"/>
        <v>1</v>
      </c>
      <c r="AB1071" t="b">
        <f t="shared" ca="1" si="315"/>
        <v>0</v>
      </c>
      <c r="AD1071" t="b">
        <f t="shared" ca="1" si="321"/>
        <v>0</v>
      </c>
      <c r="AE1071" s="37" t="b">
        <f t="shared" ca="1" si="322"/>
        <v>1</v>
      </c>
      <c r="AF1071" t="b">
        <f t="shared" ca="1" si="323"/>
        <v>0</v>
      </c>
      <c r="AG1071" s="317" t="b">
        <f t="shared" ca="1" si="324"/>
        <v>0</v>
      </c>
      <c r="AH1071" s="317" t="b">
        <f t="shared" ca="1" si="325"/>
        <v>0</v>
      </c>
      <c r="AI1071" s="317" t="b">
        <f t="shared" ca="1" si="326"/>
        <v>0</v>
      </c>
    </row>
    <row r="1072" spans="1:35" x14ac:dyDescent="0.25">
      <c r="A1072">
        <v>1040</v>
      </c>
      <c r="B1072" s="169">
        <f ca="1">OFFSET(InputPriceData!B$15,CalculationsAndCharts!$A1072+$A$11,0,1,1)</f>
        <v>40336</v>
      </c>
      <c r="C1072" s="3">
        <f ca="1">OFFSET(InputPriceData!G$15,CalculationsAndCharts!$A1072+$A$11,IF($C$7,8,0),1,1)</f>
        <v>3213900</v>
      </c>
      <c r="D1072" s="4">
        <f ca="1">OFFSET(InputPriceData!C$15,CalculationsAndCharts!$A1072+$A$11,IF($C$7,8,0),1,1)</f>
        <v>51.58</v>
      </c>
      <c r="E1072" s="4">
        <f ca="1">OFFSET(InputPriceData!D$15,CalculationsAndCharts!$A1072+$A$11,IF($C$7,8,0),1,1)</f>
        <v>51.68</v>
      </c>
      <c r="F1072" s="4">
        <f ca="1">OFFSET(InputPriceData!E$15,CalculationsAndCharts!$A1072+$A$11,IF($C$7,8,0),1,1)</f>
        <v>50.7</v>
      </c>
      <c r="G1072" s="4">
        <f ca="1">OFFSET(InputPriceData!F$15,CalculationsAndCharts!$A1072+$A$11,IF($C$7,8,0),1,1)</f>
        <v>50.72</v>
      </c>
      <c r="H1072" s="133"/>
      <c r="I1072" s="133"/>
      <c r="J1072" s="37">
        <f t="shared" ca="1" si="316"/>
        <v>1761</v>
      </c>
      <c r="K1072" s="124">
        <f t="shared" ca="1" si="317"/>
        <v>-2.3599999999999994</v>
      </c>
      <c r="L1072" s="343">
        <f t="shared" ca="1" si="308"/>
        <v>-0.274996427689636</v>
      </c>
      <c r="M1072" s="345">
        <f t="shared" ca="1" si="318"/>
        <v>1.0574280867321555</v>
      </c>
      <c r="N1072" s="344">
        <f t="shared" ca="1" si="309"/>
        <v>-0.26006158824424347</v>
      </c>
      <c r="O1072" s="4"/>
      <c r="P1072" s="4"/>
      <c r="Q1072" s="3"/>
      <c r="S1072" s="4"/>
      <c r="T1072" s="4" t="b">
        <f t="shared" ca="1" si="310"/>
        <v>0</v>
      </c>
      <c r="U1072" t="b">
        <f t="shared" ca="1" si="311"/>
        <v>0</v>
      </c>
      <c r="W1072" s="317" t="b">
        <f t="shared" ca="1" si="312"/>
        <v>0</v>
      </c>
      <c r="X1072" s="317" t="b">
        <f t="shared" ca="1" si="319"/>
        <v>0</v>
      </c>
      <c r="Y1072" s="317" t="b">
        <f t="shared" ca="1" si="313"/>
        <v>0</v>
      </c>
      <c r="Z1072" t="b">
        <f t="shared" ca="1" si="314"/>
        <v>0</v>
      </c>
      <c r="AA1072" s="37" t="b">
        <f t="shared" ca="1" si="320"/>
        <v>1</v>
      </c>
      <c r="AB1072" t="b">
        <f t="shared" ca="1" si="315"/>
        <v>0</v>
      </c>
      <c r="AD1072" t="b">
        <f t="shared" ca="1" si="321"/>
        <v>0</v>
      </c>
      <c r="AE1072" s="37" t="b">
        <f t="shared" ca="1" si="322"/>
        <v>1</v>
      </c>
      <c r="AF1072" t="b">
        <f t="shared" ca="1" si="323"/>
        <v>0</v>
      </c>
      <c r="AG1072" s="317" t="b">
        <f t="shared" ca="1" si="324"/>
        <v>0</v>
      </c>
      <c r="AH1072" s="317" t="b">
        <f t="shared" ca="1" si="325"/>
        <v>0</v>
      </c>
      <c r="AI1072" s="317" t="b">
        <f t="shared" ca="1" si="326"/>
        <v>0</v>
      </c>
    </row>
    <row r="1073" spans="1:35" x14ac:dyDescent="0.25">
      <c r="A1073">
        <v>1041</v>
      </c>
      <c r="B1073" s="169">
        <f ca="1">OFFSET(InputPriceData!B$15,CalculationsAndCharts!$A1073+$A$11,0,1,1)</f>
        <v>40333</v>
      </c>
      <c r="C1073" s="3">
        <f ca="1">OFFSET(InputPriceData!G$15,CalculationsAndCharts!$A1073+$A$11,IF($C$7,8,0),1,1)</f>
        <v>3076700</v>
      </c>
      <c r="D1073" s="4">
        <f ca="1">OFFSET(InputPriceData!C$15,CalculationsAndCharts!$A1073+$A$11,IF($C$7,8,0),1,1)</f>
        <v>52.2</v>
      </c>
      <c r="E1073" s="4">
        <f ca="1">OFFSET(InputPriceData!D$15,CalculationsAndCharts!$A1073+$A$11,IF($C$7,8,0),1,1)</f>
        <v>52.52</v>
      </c>
      <c r="F1073" s="4">
        <f ca="1">OFFSET(InputPriceData!E$15,CalculationsAndCharts!$A1073+$A$11,IF($C$7,8,0),1,1)</f>
        <v>51.3</v>
      </c>
      <c r="G1073" s="4">
        <f ca="1">OFFSET(InputPriceData!F$15,CalculationsAndCharts!$A1073+$A$11,IF($C$7,8,0),1,1)</f>
        <v>51.47</v>
      </c>
      <c r="H1073" s="133"/>
      <c r="I1073" s="133"/>
      <c r="J1073" s="37">
        <f t="shared" ca="1" si="316"/>
        <v>1760</v>
      </c>
      <c r="K1073" s="124">
        <f t="shared" ca="1" si="317"/>
        <v>-1.4699999999999989</v>
      </c>
      <c r="L1073" s="343">
        <f t="shared" ca="1" si="308"/>
        <v>-0.24750455790744508</v>
      </c>
      <c r="M1073" s="345">
        <f t="shared" ca="1" si="318"/>
        <v>1.0670313690536382</v>
      </c>
      <c r="N1073" s="344">
        <f t="shared" ca="1" si="309"/>
        <v>-0.23195621523944474</v>
      </c>
      <c r="O1073" s="4"/>
      <c r="P1073" s="4"/>
      <c r="Q1073" s="3"/>
      <c r="S1073" s="4"/>
      <c r="T1073" s="4" t="b">
        <f t="shared" ca="1" si="310"/>
        <v>0</v>
      </c>
      <c r="U1073" t="b">
        <f t="shared" ca="1" si="311"/>
        <v>0</v>
      </c>
      <c r="W1073" s="317" t="b">
        <f t="shared" ca="1" si="312"/>
        <v>0</v>
      </c>
      <c r="X1073" s="317" t="b">
        <f t="shared" ca="1" si="319"/>
        <v>0</v>
      </c>
      <c r="Y1073" s="317" t="b">
        <f t="shared" ca="1" si="313"/>
        <v>0</v>
      </c>
      <c r="Z1073" t="b">
        <f t="shared" ca="1" si="314"/>
        <v>0</v>
      </c>
      <c r="AA1073" s="37" t="b">
        <f t="shared" ca="1" si="320"/>
        <v>1</v>
      </c>
      <c r="AB1073" t="b">
        <f t="shared" ca="1" si="315"/>
        <v>0</v>
      </c>
      <c r="AD1073" t="b">
        <f t="shared" ca="1" si="321"/>
        <v>0</v>
      </c>
      <c r="AE1073" s="37" t="b">
        <f t="shared" ca="1" si="322"/>
        <v>1</v>
      </c>
      <c r="AF1073" t="b">
        <f t="shared" ca="1" si="323"/>
        <v>0</v>
      </c>
      <c r="AG1073" s="317" t="b">
        <f t="shared" ca="1" si="324"/>
        <v>0</v>
      </c>
      <c r="AH1073" s="317" t="b">
        <f t="shared" ca="1" si="325"/>
        <v>0</v>
      </c>
      <c r="AI1073" s="317" t="b">
        <f t="shared" ca="1" si="326"/>
        <v>0</v>
      </c>
    </row>
    <row r="1074" spans="1:35" x14ac:dyDescent="0.25">
      <c r="A1074">
        <v>1042</v>
      </c>
      <c r="B1074" s="169">
        <f ca="1">OFFSET(InputPriceData!B$15,CalculationsAndCharts!$A1074+$A$11,0,1,1)</f>
        <v>40332</v>
      </c>
      <c r="C1074" s="3">
        <f ca="1">OFFSET(InputPriceData!G$15,CalculationsAndCharts!$A1074+$A$11,IF($C$7,8,0),1,1)</f>
        <v>2344300</v>
      </c>
      <c r="D1074" s="4">
        <f ca="1">OFFSET(InputPriceData!C$15,CalculationsAndCharts!$A1074+$A$11,IF($C$7,8,0),1,1)</f>
        <v>52.92</v>
      </c>
      <c r="E1074" s="4">
        <f ca="1">OFFSET(InputPriceData!D$15,CalculationsAndCharts!$A1074+$A$11,IF($C$7,8,0),1,1)</f>
        <v>53.56</v>
      </c>
      <c r="F1074" s="4">
        <f ca="1">OFFSET(InputPriceData!E$15,CalculationsAndCharts!$A1074+$A$11,IF($C$7,8,0),1,1)</f>
        <v>52.77</v>
      </c>
      <c r="G1074" s="4">
        <f ca="1">OFFSET(InputPriceData!F$15,CalculationsAndCharts!$A1074+$A$11,IF($C$7,8,0),1,1)</f>
        <v>53.08</v>
      </c>
      <c r="H1074" s="133"/>
      <c r="I1074" s="133"/>
      <c r="J1074" s="37">
        <f t="shared" ca="1" si="316"/>
        <v>1759</v>
      </c>
      <c r="K1074" s="124">
        <f t="shared" ca="1" si="317"/>
        <v>1.1299999999999955</v>
      </c>
      <c r="L1074" s="343">
        <f t="shared" ca="1" si="308"/>
        <v>-0.41008290774942313</v>
      </c>
      <c r="M1074" s="345">
        <f t="shared" ca="1" si="318"/>
        <v>1.0767218658462545</v>
      </c>
      <c r="N1074" s="344">
        <f t="shared" ca="1" si="309"/>
        <v>-0.38086243138297982</v>
      </c>
      <c r="O1074" s="4"/>
      <c r="P1074" s="4"/>
      <c r="Q1074" s="3"/>
      <c r="S1074" s="4"/>
      <c r="T1074" s="4" t="b">
        <f t="shared" ca="1" si="310"/>
        <v>0</v>
      </c>
      <c r="U1074" t="b">
        <f t="shared" ca="1" si="311"/>
        <v>0</v>
      </c>
      <c r="W1074" s="317" t="b">
        <f t="shared" ca="1" si="312"/>
        <v>0</v>
      </c>
      <c r="X1074" s="317" t="b">
        <f t="shared" ca="1" si="319"/>
        <v>0</v>
      </c>
      <c r="Y1074" s="317" t="b">
        <f t="shared" ca="1" si="313"/>
        <v>0</v>
      </c>
      <c r="Z1074" t="b">
        <f t="shared" ca="1" si="314"/>
        <v>0</v>
      </c>
      <c r="AA1074" s="37" t="b">
        <f t="shared" ca="1" si="320"/>
        <v>1</v>
      </c>
      <c r="AB1074" t="b">
        <f t="shared" ca="1" si="315"/>
        <v>0</v>
      </c>
      <c r="AD1074" t="b">
        <f t="shared" ca="1" si="321"/>
        <v>0</v>
      </c>
      <c r="AE1074" s="37" t="b">
        <f t="shared" ca="1" si="322"/>
        <v>1</v>
      </c>
      <c r="AF1074" t="b">
        <f t="shared" ca="1" si="323"/>
        <v>0</v>
      </c>
      <c r="AG1074" s="317" t="b">
        <f t="shared" ca="1" si="324"/>
        <v>0</v>
      </c>
      <c r="AH1074" s="317" t="b">
        <f t="shared" ca="1" si="325"/>
        <v>0</v>
      </c>
      <c r="AI1074" s="317" t="b">
        <f t="shared" ca="1" si="326"/>
        <v>0</v>
      </c>
    </row>
    <row r="1075" spans="1:35" x14ac:dyDescent="0.25">
      <c r="A1075">
        <v>1043</v>
      </c>
      <c r="B1075" s="169">
        <f ca="1">OFFSET(InputPriceData!B$15,CalculationsAndCharts!$A1075+$A$11,0,1,1)</f>
        <v>40331</v>
      </c>
      <c r="C1075" s="3">
        <f ca="1">OFFSET(InputPriceData!G$15,CalculationsAndCharts!$A1075+$A$11,IF($C$7,8,0),1,1)</f>
        <v>2941300</v>
      </c>
      <c r="D1075" s="4">
        <f ca="1">OFFSET(InputPriceData!C$15,CalculationsAndCharts!$A1075+$A$11,IF($C$7,8,0),1,1)</f>
        <v>52.27</v>
      </c>
      <c r="E1075" s="4">
        <f ca="1">OFFSET(InputPriceData!D$15,CalculationsAndCharts!$A1075+$A$11,IF($C$7,8,0),1,1)</f>
        <v>52.96</v>
      </c>
      <c r="F1075" s="4">
        <f ca="1">OFFSET(InputPriceData!E$15,CalculationsAndCharts!$A1075+$A$11,IF($C$7,8,0),1,1)</f>
        <v>51.91</v>
      </c>
      <c r="G1075" s="4">
        <f ca="1">OFFSET(InputPriceData!F$15,CalculationsAndCharts!$A1075+$A$11,IF($C$7,8,0),1,1)</f>
        <v>52.94</v>
      </c>
      <c r="H1075" s="133"/>
      <c r="I1075" s="133"/>
      <c r="J1075" s="37">
        <f t="shared" ca="1" si="316"/>
        <v>1758</v>
      </c>
      <c r="K1075" s="124">
        <f t="shared" ca="1" si="317"/>
        <v>0.53000000000000114</v>
      </c>
      <c r="L1075" s="343">
        <f t="shared" ca="1" si="308"/>
        <v>-0.63400753194665671</v>
      </c>
      <c r="M1075" s="345">
        <f t="shared" ca="1" si="318"/>
        <v>1.0865003691687736</v>
      </c>
      <c r="N1075" s="344">
        <f t="shared" ca="1" si="309"/>
        <v>-0.5835318145650551</v>
      </c>
      <c r="O1075" s="4"/>
      <c r="P1075" s="4"/>
      <c r="Q1075" s="3"/>
      <c r="S1075" s="4"/>
      <c r="T1075" s="4" t="b">
        <f t="shared" ca="1" si="310"/>
        <v>0</v>
      </c>
      <c r="U1075" t="b">
        <f t="shared" ca="1" si="311"/>
        <v>0</v>
      </c>
      <c r="W1075" s="317" t="b">
        <f t="shared" ca="1" si="312"/>
        <v>0</v>
      </c>
      <c r="X1075" s="317" t="b">
        <f t="shared" ca="1" si="319"/>
        <v>0</v>
      </c>
      <c r="Y1075" s="317" t="b">
        <f t="shared" ca="1" si="313"/>
        <v>0</v>
      </c>
      <c r="Z1075" t="b">
        <f t="shared" ca="1" si="314"/>
        <v>0</v>
      </c>
      <c r="AA1075" s="37" t="b">
        <f t="shared" ca="1" si="320"/>
        <v>1</v>
      </c>
      <c r="AB1075" t="b">
        <f t="shared" ca="1" si="315"/>
        <v>0</v>
      </c>
      <c r="AD1075" t="b">
        <f t="shared" ca="1" si="321"/>
        <v>0</v>
      </c>
      <c r="AE1075" s="37" t="b">
        <f t="shared" ca="1" si="322"/>
        <v>1</v>
      </c>
      <c r="AF1075" t="b">
        <f t="shared" ca="1" si="323"/>
        <v>0</v>
      </c>
      <c r="AG1075" s="317" t="b">
        <f t="shared" ca="1" si="324"/>
        <v>0</v>
      </c>
      <c r="AH1075" s="317" t="b">
        <f t="shared" ca="1" si="325"/>
        <v>0</v>
      </c>
      <c r="AI1075" s="317" t="b">
        <f t="shared" ca="1" si="326"/>
        <v>0</v>
      </c>
    </row>
    <row r="1076" spans="1:35" x14ac:dyDescent="0.25">
      <c r="A1076">
        <v>1044</v>
      </c>
      <c r="B1076" s="169">
        <f ca="1">OFFSET(InputPriceData!B$15,CalculationsAndCharts!$A1076+$A$11,0,1,1)</f>
        <v>40330</v>
      </c>
      <c r="C1076" s="3">
        <f ca="1">OFFSET(InputPriceData!G$15,CalculationsAndCharts!$A1076+$A$11,IF($C$7,8,0),1,1)</f>
        <v>2928900</v>
      </c>
      <c r="D1076" s="4">
        <f ca="1">OFFSET(InputPriceData!C$15,CalculationsAndCharts!$A1076+$A$11,IF($C$7,8,0),1,1)</f>
        <v>52.07</v>
      </c>
      <c r="E1076" s="4">
        <f ca="1">OFFSET(InputPriceData!D$15,CalculationsAndCharts!$A1076+$A$11,IF($C$7,8,0),1,1)</f>
        <v>53.04</v>
      </c>
      <c r="F1076" s="4">
        <f ca="1">OFFSET(InputPriceData!E$15,CalculationsAndCharts!$A1076+$A$11,IF($C$7,8,0),1,1)</f>
        <v>51.93</v>
      </c>
      <c r="G1076" s="4">
        <f ca="1">OFFSET(InputPriceData!F$15,CalculationsAndCharts!$A1076+$A$11,IF($C$7,8,0),1,1)</f>
        <v>51.95</v>
      </c>
      <c r="H1076" s="133"/>
      <c r="I1076" s="133"/>
      <c r="J1076" s="37">
        <f t="shared" ca="1" si="316"/>
        <v>1757</v>
      </c>
      <c r="K1076" s="124">
        <f t="shared" ca="1" si="317"/>
        <v>-0.68999999999999773</v>
      </c>
      <c r="L1076" s="343">
        <f t="shared" ca="1" si="308"/>
        <v>-0.80279278754545336</v>
      </c>
      <c r="M1076" s="345">
        <f t="shared" ca="1" si="318"/>
        <v>1.0963676782732328</v>
      </c>
      <c r="N1076" s="344">
        <f t="shared" ca="1" si="309"/>
        <v>-0.73222952797171414</v>
      </c>
      <c r="O1076" s="4"/>
      <c r="P1076" s="4"/>
      <c r="Q1076" s="3"/>
      <c r="S1076" s="4"/>
      <c r="T1076" s="4" t="b">
        <f t="shared" ca="1" si="310"/>
        <v>0</v>
      </c>
      <c r="U1076" t="b">
        <f t="shared" ca="1" si="311"/>
        <v>0</v>
      </c>
      <c r="W1076" s="317" t="b">
        <f t="shared" ca="1" si="312"/>
        <v>0</v>
      </c>
      <c r="X1076" s="317" t="b">
        <f t="shared" ca="1" si="319"/>
        <v>0</v>
      </c>
      <c r="Y1076" s="317" t="b">
        <f t="shared" ca="1" si="313"/>
        <v>0</v>
      </c>
      <c r="Z1076" t="b">
        <f t="shared" ca="1" si="314"/>
        <v>0</v>
      </c>
      <c r="AA1076" s="37" t="b">
        <f t="shared" ca="1" si="320"/>
        <v>1</v>
      </c>
      <c r="AB1076" t="b">
        <f t="shared" ca="1" si="315"/>
        <v>0</v>
      </c>
      <c r="AD1076" t="b">
        <f t="shared" ca="1" si="321"/>
        <v>0</v>
      </c>
      <c r="AE1076" s="37" t="b">
        <f t="shared" ca="1" si="322"/>
        <v>1</v>
      </c>
      <c r="AF1076" t="b">
        <f t="shared" ca="1" si="323"/>
        <v>0</v>
      </c>
      <c r="AG1076" s="317" t="b">
        <f t="shared" ca="1" si="324"/>
        <v>0</v>
      </c>
      <c r="AH1076" s="317" t="b">
        <f t="shared" ca="1" si="325"/>
        <v>0</v>
      </c>
      <c r="AI1076" s="317" t="b">
        <f t="shared" ca="1" si="326"/>
        <v>0</v>
      </c>
    </row>
    <row r="1077" spans="1:35" x14ac:dyDescent="0.25">
      <c r="A1077">
        <v>1045</v>
      </c>
      <c r="B1077" s="169">
        <f ca="1">OFFSET(InputPriceData!B$15,CalculationsAndCharts!$A1077+$A$11,0,1,1)</f>
        <v>40326</v>
      </c>
      <c r="C1077" s="3">
        <f ca="1">OFFSET(InputPriceData!G$15,CalculationsAndCharts!$A1077+$A$11,IF($C$7,8,0),1,1)</f>
        <v>3300900</v>
      </c>
      <c r="D1077" s="4">
        <f ca="1">OFFSET(InputPriceData!C$15,CalculationsAndCharts!$A1077+$A$11,IF($C$7,8,0),1,1)</f>
        <v>52.52</v>
      </c>
      <c r="E1077" s="4">
        <f ca="1">OFFSET(InputPriceData!D$15,CalculationsAndCharts!$A1077+$A$11,IF($C$7,8,0),1,1)</f>
        <v>52.91</v>
      </c>
      <c r="F1077" s="4">
        <f ca="1">OFFSET(InputPriceData!E$15,CalculationsAndCharts!$A1077+$A$11,IF($C$7,8,0),1,1)</f>
        <v>52.15</v>
      </c>
      <c r="G1077" s="4">
        <f ca="1">OFFSET(InputPriceData!F$15,CalculationsAndCharts!$A1077+$A$11,IF($C$7,8,0),1,1)</f>
        <v>52.41</v>
      </c>
      <c r="H1077" s="133"/>
      <c r="I1077" s="133"/>
      <c r="J1077" s="37">
        <f t="shared" ca="1" si="316"/>
        <v>1756</v>
      </c>
      <c r="K1077" s="124">
        <f t="shared" ca="1" si="317"/>
        <v>0.87999999999999545</v>
      </c>
      <c r="L1077" s="343">
        <f t="shared" ca="1" si="308"/>
        <v>-0.97692284722902556</v>
      </c>
      <c r="M1077" s="345">
        <f t="shared" ca="1" si="318"/>
        <v>1.1063245996702651</v>
      </c>
      <c r="N1077" s="344">
        <f t="shared" ca="1" si="309"/>
        <v>-0.88303455199332359</v>
      </c>
      <c r="O1077" s="4"/>
      <c r="P1077" s="4"/>
      <c r="Q1077" s="3"/>
      <c r="S1077" s="4"/>
      <c r="T1077" s="4" t="b">
        <f t="shared" ca="1" si="310"/>
        <v>0</v>
      </c>
      <c r="U1077" t="b">
        <f t="shared" ca="1" si="311"/>
        <v>0</v>
      </c>
      <c r="W1077" s="317" t="b">
        <f t="shared" ca="1" si="312"/>
        <v>0</v>
      </c>
      <c r="X1077" s="317" t="b">
        <f t="shared" ca="1" si="319"/>
        <v>0</v>
      </c>
      <c r="Y1077" s="317" t="b">
        <f t="shared" ca="1" si="313"/>
        <v>0</v>
      </c>
      <c r="Z1077" t="b">
        <f t="shared" ca="1" si="314"/>
        <v>0</v>
      </c>
      <c r="AA1077" s="37" t="b">
        <f t="shared" ca="1" si="320"/>
        <v>1</v>
      </c>
      <c r="AB1077" t="b">
        <f t="shared" ca="1" si="315"/>
        <v>0</v>
      </c>
      <c r="AD1077" t="b">
        <f t="shared" ca="1" si="321"/>
        <v>0</v>
      </c>
      <c r="AE1077" s="37" t="b">
        <f t="shared" ca="1" si="322"/>
        <v>1</v>
      </c>
      <c r="AF1077" t="b">
        <f t="shared" ca="1" si="323"/>
        <v>0</v>
      </c>
      <c r="AG1077" s="317" t="b">
        <f t="shared" ca="1" si="324"/>
        <v>0</v>
      </c>
      <c r="AH1077" s="317" t="b">
        <f t="shared" ca="1" si="325"/>
        <v>0</v>
      </c>
      <c r="AI1077" s="317" t="b">
        <f t="shared" ca="1" si="326"/>
        <v>0</v>
      </c>
    </row>
    <row r="1078" spans="1:35" x14ac:dyDescent="0.25">
      <c r="A1078">
        <v>1046</v>
      </c>
      <c r="B1078" s="169">
        <f ca="1">OFFSET(InputPriceData!B$15,CalculationsAndCharts!$A1078+$A$11,0,1,1)</f>
        <v>40325</v>
      </c>
      <c r="C1078" s="3">
        <f ca="1">OFFSET(InputPriceData!G$15,CalculationsAndCharts!$A1078+$A$11,IF($C$7,8,0),1,1)</f>
        <v>3038200</v>
      </c>
      <c r="D1078" s="4">
        <f ca="1">OFFSET(InputPriceData!C$15,CalculationsAndCharts!$A1078+$A$11,IF($C$7,8,0),1,1)</f>
        <v>52.56</v>
      </c>
      <c r="E1078" s="4">
        <f ca="1">OFFSET(InputPriceData!D$15,CalculationsAndCharts!$A1078+$A$11,IF($C$7,8,0),1,1)</f>
        <v>52.67</v>
      </c>
      <c r="F1078" s="4">
        <f ca="1">OFFSET(InputPriceData!E$15,CalculationsAndCharts!$A1078+$A$11,IF($C$7,8,0),1,1)</f>
        <v>51.76</v>
      </c>
      <c r="G1078" s="4">
        <f ca="1">OFFSET(InputPriceData!F$15,CalculationsAndCharts!$A1078+$A$11,IF($C$7,8,0),1,1)</f>
        <v>52.64</v>
      </c>
      <c r="H1078" s="133"/>
      <c r="I1078" s="133"/>
      <c r="J1078" s="37">
        <f t="shared" ca="1" si="316"/>
        <v>1755</v>
      </c>
      <c r="K1078" s="124">
        <f t="shared" ca="1" si="317"/>
        <v>0.35999999999999943</v>
      </c>
      <c r="L1078" s="343">
        <f t="shared" ca="1" si="308"/>
        <v>-1.1163719471950202</v>
      </c>
      <c r="M1078" s="345">
        <f t="shared" ca="1" si="318"/>
        <v>1.1163719471950202</v>
      </c>
      <c r="N1078" s="344">
        <f t="shared" ca="1" si="309"/>
        <v>-1</v>
      </c>
      <c r="O1078" s="4"/>
      <c r="P1078" s="4"/>
      <c r="Q1078" s="3"/>
      <c r="S1078" s="4"/>
      <c r="T1078" s="4" t="b">
        <f t="shared" ca="1" si="310"/>
        <v>0</v>
      </c>
      <c r="U1078" t="b">
        <f t="shared" ca="1" si="311"/>
        <v>0</v>
      </c>
      <c r="W1078" s="317" t="b">
        <f t="shared" ca="1" si="312"/>
        <v>0</v>
      </c>
      <c r="X1078" s="317" t="b">
        <f t="shared" ca="1" si="319"/>
        <v>0</v>
      </c>
      <c r="Y1078" s="317" t="b">
        <f t="shared" ca="1" si="313"/>
        <v>0</v>
      </c>
      <c r="Z1078" t="b">
        <f t="shared" ca="1" si="314"/>
        <v>0</v>
      </c>
      <c r="AA1078" s="37" t="b">
        <f t="shared" ca="1" si="320"/>
        <v>1</v>
      </c>
      <c r="AB1078" t="b">
        <f t="shared" ca="1" si="315"/>
        <v>0</v>
      </c>
      <c r="AD1078" t="b">
        <f t="shared" ca="1" si="321"/>
        <v>0</v>
      </c>
      <c r="AE1078" s="37" t="b">
        <f t="shared" ca="1" si="322"/>
        <v>1</v>
      </c>
      <c r="AF1078" t="b">
        <f t="shared" ca="1" si="323"/>
        <v>0</v>
      </c>
      <c r="AG1078" s="317" t="b">
        <f t="shared" ca="1" si="324"/>
        <v>0</v>
      </c>
      <c r="AH1078" s="317" t="b">
        <f t="shared" ca="1" si="325"/>
        <v>0</v>
      </c>
      <c r="AI1078" s="317" t="b">
        <f t="shared" ca="1" si="326"/>
        <v>0</v>
      </c>
    </row>
    <row r="1079" spans="1:35" x14ac:dyDescent="0.25">
      <c r="A1079">
        <v>1047</v>
      </c>
      <c r="B1079" s="169">
        <f ca="1">OFFSET(InputPriceData!B$15,CalculationsAndCharts!$A1079+$A$11,0,1,1)</f>
        <v>40324</v>
      </c>
      <c r="C1079" s="3">
        <f ca="1">OFFSET(InputPriceData!G$15,CalculationsAndCharts!$A1079+$A$11,IF($C$7,8,0),1,1)</f>
        <v>3973100</v>
      </c>
      <c r="D1079" s="4">
        <f ca="1">OFFSET(InputPriceData!C$15,CalculationsAndCharts!$A1079+$A$11,IF($C$7,8,0),1,1)</f>
        <v>52.45</v>
      </c>
      <c r="E1079" s="4">
        <f ca="1">OFFSET(InputPriceData!D$15,CalculationsAndCharts!$A1079+$A$11,IF($C$7,8,0),1,1)</f>
        <v>52.65</v>
      </c>
      <c r="F1079" s="4">
        <f ca="1">OFFSET(InputPriceData!E$15,CalculationsAndCharts!$A1079+$A$11,IF($C$7,8,0),1,1)</f>
        <v>51.44</v>
      </c>
      <c r="G1079" s="4">
        <f ca="1">OFFSET(InputPriceData!F$15,CalculationsAndCharts!$A1079+$A$11,IF($C$7,8,0),1,1)</f>
        <v>51.53</v>
      </c>
      <c r="H1079" s="133"/>
      <c r="I1079" s="133"/>
      <c r="J1079" s="37">
        <f t="shared" ca="1" si="316"/>
        <v>1754</v>
      </c>
      <c r="K1079" s="124">
        <f t="shared" ca="1" si="317"/>
        <v>-1.1199999999999974</v>
      </c>
      <c r="L1079" s="343">
        <f t="shared" ca="1" si="308"/>
        <v>-1.1198796718911415</v>
      </c>
      <c r="M1079" s="345">
        <f t="shared" ca="1" si="318"/>
        <v>1.1198796718911415</v>
      </c>
      <c r="N1079" s="344">
        <f t="shared" ca="1" si="309"/>
        <v>-1</v>
      </c>
      <c r="O1079" s="4"/>
      <c r="P1079" s="4"/>
      <c r="Q1079" s="3"/>
      <c r="S1079" s="4"/>
      <c r="T1079" s="4" t="b">
        <f t="shared" ca="1" si="310"/>
        <v>0</v>
      </c>
      <c r="U1079" t="b">
        <f t="shared" ca="1" si="311"/>
        <v>0</v>
      </c>
      <c r="W1079" s="317" t="b">
        <f t="shared" ca="1" si="312"/>
        <v>0</v>
      </c>
      <c r="X1079" s="317" t="b">
        <f t="shared" ca="1" si="319"/>
        <v>0</v>
      </c>
      <c r="Y1079" s="317" t="b">
        <f t="shared" ca="1" si="313"/>
        <v>0</v>
      </c>
      <c r="Z1079" t="b">
        <f t="shared" ca="1" si="314"/>
        <v>0</v>
      </c>
      <c r="AA1079" s="37" t="b">
        <f t="shared" ca="1" si="320"/>
        <v>1</v>
      </c>
      <c r="AB1079" t="b">
        <f t="shared" ca="1" si="315"/>
        <v>0</v>
      </c>
      <c r="AD1079" t="b">
        <f t="shared" ca="1" si="321"/>
        <v>0</v>
      </c>
      <c r="AE1079" s="37" t="b">
        <f t="shared" ca="1" si="322"/>
        <v>1</v>
      </c>
      <c r="AF1079" t="b">
        <f t="shared" ca="1" si="323"/>
        <v>0</v>
      </c>
      <c r="AG1079" s="317" t="b">
        <f t="shared" ca="1" si="324"/>
        <v>0</v>
      </c>
      <c r="AH1079" s="317" t="b">
        <f t="shared" ca="1" si="325"/>
        <v>0</v>
      </c>
      <c r="AI1079" s="317" t="b">
        <f t="shared" ca="1" si="326"/>
        <v>0</v>
      </c>
    </row>
    <row r="1080" spans="1:35" x14ac:dyDescent="0.25">
      <c r="A1080">
        <v>1048</v>
      </c>
      <c r="B1080" s="169">
        <f ca="1">OFFSET(InputPriceData!B$15,CalculationsAndCharts!$A1080+$A$11,0,1,1)</f>
        <v>40323</v>
      </c>
      <c r="C1080" s="3">
        <f ca="1">OFFSET(InputPriceData!G$15,CalculationsAndCharts!$A1080+$A$11,IF($C$7,8,0),1,1)</f>
        <v>3608500</v>
      </c>
      <c r="D1080" s="4">
        <f ca="1">OFFSET(InputPriceData!C$15,CalculationsAndCharts!$A1080+$A$11,IF($C$7,8,0),1,1)</f>
        <v>51.45</v>
      </c>
      <c r="E1080" s="4">
        <f ca="1">OFFSET(InputPriceData!D$15,CalculationsAndCharts!$A1080+$A$11,IF($C$7,8,0),1,1)</f>
        <v>52.4</v>
      </c>
      <c r="F1080" s="4">
        <f ca="1">OFFSET(InputPriceData!E$15,CalculationsAndCharts!$A1080+$A$11,IF($C$7,8,0),1,1)</f>
        <v>51.09</v>
      </c>
      <c r="G1080" s="4">
        <f ca="1">OFFSET(InputPriceData!F$15,CalculationsAndCharts!$A1080+$A$11,IF($C$7,8,0),1,1)</f>
        <v>52.28</v>
      </c>
      <c r="H1080" s="133"/>
      <c r="I1080" s="133"/>
      <c r="J1080" s="37">
        <f t="shared" ca="1" si="316"/>
        <v>1753</v>
      </c>
      <c r="K1080" s="124">
        <f t="shared" ca="1" si="317"/>
        <v>-1.4200000000000017</v>
      </c>
      <c r="L1080" s="343">
        <f t="shared" ca="1" si="308"/>
        <v>-1.034191436997397</v>
      </c>
      <c r="M1080" s="345">
        <f t="shared" ca="1" si="318"/>
        <v>1.034191436997397</v>
      </c>
      <c r="N1080" s="344">
        <f t="shared" ca="1" si="309"/>
        <v>-1</v>
      </c>
      <c r="O1080" s="4"/>
      <c r="P1080" s="4"/>
      <c r="Q1080" s="3"/>
      <c r="S1080" s="4"/>
      <c r="T1080" s="4" t="b">
        <f t="shared" ca="1" si="310"/>
        <v>0</v>
      </c>
      <c r="U1080" t="b">
        <f t="shared" ca="1" si="311"/>
        <v>0</v>
      </c>
      <c r="W1080" s="317" t="b">
        <f t="shared" ca="1" si="312"/>
        <v>0</v>
      </c>
      <c r="X1080" s="317" t="b">
        <f t="shared" ca="1" si="319"/>
        <v>0</v>
      </c>
      <c r="Y1080" s="317" t="b">
        <f t="shared" ca="1" si="313"/>
        <v>0</v>
      </c>
      <c r="Z1080" t="b">
        <f t="shared" ca="1" si="314"/>
        <v>0</v>
      </c>
      <c r="AA1080" s="37" t="b">
        <f t="shared" ca="1" si="320"/>
        <v>1</v>
      </c>
      <c r="AB1080" t="b">
        <f t="shared" ca="1" si="315"/>
        <v>0</v>
      </c>
      <c r="AD1080" t="b">
        <f t="shared" ca="1" si="321"/>
        <v>0</v>
      </c>
      <c r="AE1080" s="37" t="b">
        <f t="shared" ca="1" si="322"/>
        <v>1</v>
      </c>
      <c r="AF1080" t="b">
        <f t="shared" ca="1" si="323"/>
        <v>0</v>
      </c>
      <c r="AG1080" s="317" t="b">
        <f t="shared" ca="1" si="324"/>
        <v>0</v>
      </c>
      <c r="AH1080" s="317" t="b">
        <f t="shared" ca="1" si="325"/>
        <v>0</v>
      </c>
      <c r="AI1080" s="317" t="b">
        <f t="shared" ca="1" si="326"/>
        <v>0</v>
      </c>
    </row>
    <row r="1081" spans="1:35" x14ac:dyDescent="0.25">
      <c r="A1081">
        <v>1049</v>
      </c>
      <c r="B1081" s="169">
        <f ca="1">OFFSET(InputPriceData!B$15,CalculationsAndCharts!$A1081+$A$11,0,1,1)</f>
        <v>40322</v>
      </c>
      <c r="C1081" s="3">
        <f ca="1">OFFSET(InputPriceData!G$15,CalculationsAndCharts!$A1081+$A$11,IF($C$7,8,0),1,1)</f>
        <v>2469800</v>
      </c>
      <c r="D1081" s="4">
        <f ca="1">OFFSET(InputPriceData!C$15,CalculationsAndCharts!$A1081+$A$11,IF($C$7,8,0),1,1)</f>
        <v>53.49</v>
      </c>
      <c r="E1081" s="4">
        <f ca="1">OFFSET(InputPriceData!D$15,CalculationsAndCharts!$A1081+$A$11,IF($C$7,8,0),1,1)</f>
        <v>53.6</v>
      </c>
      <c r="F1081" s="4">
        <f ca="1">OFFSET(InputPriceData!E$15,CalculationsAndCharts!$A1081+$A$11,IF($C$7,8,0),1,1)</f>
        <v>52.62</v>
      </c>
      <c r="G1081" s="4">
        <f ca="1">OFFSET(InputPriceData!F$15,CalculationsAndCharts!$A1081+$A$11,IF($C$7,8,0),1,1)</f>
        <v>52.65</v>
      </c>
      <c r="H1081" s="133"/>
      <c r="I1081" s="133"/>
      <c r="J1081" s="37">
        <f t="shared" ca="1" si="316"/>
        <v>1752</v>
      </c>
      <c r="K1081" s="124">
        <f t="shared" ca="1" si="317"/>
        <v>-0.60999999999999943</v>
      </c>
      <c r="L1081" s="343">
        <f t="shared" ca="1" si="308"/>
        <v>-0.92963300391336512</v>
      </c>
      <c r="M1081" s="345">
        <f t="shared" ca="1" si="318"/>
        <v>0.92963300391336512</v>
      </c>
      <c r="N1081" s="344">
        <f t="shared" ca="1" si="309"/>
        <v>-1</v>
      </c>
      <c r="O1081" s="4"/>
      <c r="P1081" s="4"/>
      <c r="Q1081" s="3"/>
      <c r="S1081" s="4"/>
      <c r="T1081" s="4" t="b">
        <f t="shared" ca="1" si="310"/>
        <v>0</v>
      </c>
      <c r="U1081" t="b">
        <f t="shared" ca="1" si="311"/>
        <v>0</v>
      </c>
      <c r="W1081" s="317" t="b">
        <f t="shared" ca="1" si="312"/>
        <v>0</v>
      </c>
      <c r="X1081" s="317" t="b">
        <f t="shared" ca="1" si="319"/>
        <v>0</v>
      </c>
      <c r="Y1081" s="317" t="b">
        <f t="shared" ca="1" si="313"/>
        <v>0</v>
      </c>
      <c r="Z1081" t="b">
        <f t="shared" ca="1" si="314"/>
        <v>0</v>
      </c>
      <c r="AA1081" s="37" t="b">
        <f t="shared" ca="1" si="320"/>
        <v>1</v>
      </c>
      <c r="AB1081" t="b">
        <f t="shared" ca="1" si="315"/>
        <v>0</v>
      </c>
      <c r="AD1081" t="b">
        <f t="shared" ca="1" si="321"/>
        <v>0</v>
      </c>
      <c r="AE1081" s="37" t="b">
        <f t="shared" ca="1" si="322"/>
        <v>1</v>
      </c>
      <c r="AF1081" t="b">
        <f t="shared" ca="1" si="323"/>
        <v>0</v>
      </c>
      <c r="AG1081" s="317" t="b">
        <f t="shared" ca="1" si="324"/>
        <v>0</v>
      </c>
      <c r="AH1081" s="317" t="b">
        <f t="shared" ca="1" si="325"/>
        <v>0</v>
      </c>
      <c r="AI1081" s="317" t="b">
        <f t="shared" ca="1" si="326"/>
        <v>0</v>
      </c>
    </row>
    <row r="1082" spans="1:35" x14ac:dyDescent="0.25">
      <c r="A1082">
        <v>1050</v>
      </c>
      <c r="B1082" s="169">
        <f ca="1">OFFSET(InputPriceData!B$15,CalculationsAndCharts!$A1082+$A$11,0,1,1)</f>
        <v>40319</v>
      </c>
      <c r="C1082" s="3">
        <f ca="1">OFFSET(InputPriceData!G$15,CalculationsAndCharts!$A1082+$A$11,IF($C$7,8,0),1,1)</f>
        <v>3953500</v>
      </c>
      <c r="D1082" s="4">
        <f ca="1">OFFSET(InputPriceData!C$15,CalculationsAndCharts!$A1082+$A$11,IF($C$7,8,0),1,1)</f>
        <v>52.57</v>
      </c>
      <c r="E1082" s="4">
        <f ca="1">OFFSET(InputPriceData!D$15,CalculationsAndCharts!$A1082+$A$11,IF($C$7,8,0),1,1)</f>
        <v>53.87</v>
      </c>
      <c r="F1082" s="4">
        <f ca="1">OFFSET(InputPriceData!E$15,CalculationsAndCharts!$A1082+$A$11,IF($C$7,8,0),1,1)</f>
        <v>52.26</v>
      </c>
      <c r="G1082" s="4">
        <f ca="1">OFFSET(InputPriceData!F$15,CalculationsAndCharts!$A1082+$A$11,IF($C$7,8,0),1,1)</f>
        <v>53.7</v>
      </c>
      <c r="H1082" s="133"/>
      <c r="I1082" s="133"/>
      <c r="J1082" s="37">
        <f t="shared" ca="1" si="316"/>
        <v>1751</v>
      </c>
      <c r="K1082" s="124">
        <f t="shared" ca="1" si="317"/>
        <v>-1.4799999999999969</v>
      </c>
      <c r="L1082" s="343">
        <f t="shared" ca="1" si="308"/>
        <v>-0.77711541732143297</v>
      </c>
      <c r="M1082" s="345">
        <f t="shared" ca="1" si="318"/>
        <v>0.77711541732143297</v>
      </c>
      <c r="N1082" s="344">
        <f t="shared" ca="1" si="309"/>
        <v>-1</v>
      </c>
      <c r="O1082" s="4"/>
      <c r="P1082" s="4"/>
      <c r="Q1082" s="3"/>
      <c r="S1082" s="4"/>
      <c r="T1082" s="4" t="b">
        <f t="shared" ca="1" si="310"/>
        <v>0</v>
      </c>
      <c r="U1082" t="b">
        <f t="shared" ca="1" si="311"/>
        <v>0</v>
      </c>
      <c r="W1082" s="317" t="b">
        <f t="shared" ca="1" si="312"/>
        <v>0</v>
      </c>
      <c r="X1082" s="317" t="b">
        <f t="shared" ca="1" si="319"/>
        <v>0</v>
      </c>
      <c r="Y1082" s="317" t="b">
        <f t="shared" ca="1" si="313"/>
        <v>0</v>
      </c>
      <c r="Z1082" t="b">
        <f t="shared" ca="1" si="314"/>
        <v>0</v>
      </c>
      <c r="AA1082" s="37" t="b">
        <f t="shared" ca="1" si="320"/>
        <v>1</v>
      </c>
      <c r="AB1082" t="b">
        <f t="shared" ca="1" si="315"/>
        <v>0</v>
      </c>
      <c r="AD1082" t="b">
        <f t="shared" ca="1" si="321"/>
        <v>0</v>
      </c>
      <c r="AE1082" s="37" t="b">
        <f t="shared" ca="1" si="322"/>
        <v>1</v>
      </c>
      <c r="AF1082" t="b">
        <f t="shared" ca="1" si="323"/>
        <v>0</v>
      </c>
      <c r="AG1082" s="317" t="b">
        <f t="shared" ca="1" si="324"/>
        <v>0</v>
      </c>
      <c r="AH1082" s="317" t="b">
        <f t="shared" ca="1" si="325"/>
        <v>0</v>
      </c>
      <c r="AI1082" s="317" t="b">
        <f t="shared" ca="1" si="326"/>
        <v>0</v>
      </c>
    </row>
    <row r="1083" spans="1:35" x14ac:dyDescent="0.25">
      <c r="A1083">
        <v>1051</v>
      </c>
      <c r="B1083" s="169">
        <f ca="1">OFFSET(InputPriceData!B$15,CalculationsAndCharts!$A1083+$A$11,0,1,1)</f>
        <v>40318</v>
      </c>
      <c r="C1083" s="3">
        <f ca="1">OFFSET(InputPriceData!G$15,CalculationsAndCharts!$A1083+$A$11,IF($C$7,8,0),1,1)</f>
        <v>3748500</v>
      </c>
      <c r="D1083" s="4">
        <f ca="1">OFFSET(InputPriceData!C$15,CalculationsAndCharts!$A1083+$A$11,IF($C$7,8,0),1,1)</f>
        <v>54.1</v>
      </c>
      <c r="E1083" s="4">
        <f ca="1">OFFSET(InputPriceData!D$15,CalculationsAndCharts!$A1083+$A$11,IF($C$7,8,0),1,1)</f>
        <v>54.52</v>
      </c>
      <c r="F1083" s="4">
        <f ca="1">OFFSET(InputPriceData!E$15,CalculationsAndCharts!$A1083+$A$11,IF($C$7,8,0),1,1)</f>
        <v>53.18</v>
      </c>
      <c r="G1083" s="4">
        <f ca="1">OFFSET(InputPriceData!F$15,CalculationsAndCharts!$A1083+$A$11,IF($C$7,8,0),1,1)</f>
        <v>53.26</v>
      </c>
      <c r="H1083" s="133"/>
      <c r="I1083" s="133"/>
      <c r="J1083" s="37">
        <f t="shared" ca="1" si="316"/>
        <v>1750</v>
      </c>
      <c r="K1083" s="124">
        <f t="shared" ca="1" si="317"/>
        <v>-2.1799999999999997</v>
      </c>
      <c r="L1083" s="343">
        <f t="shared" ca="1" si="308"/>
        <v>-0.57230362540887292</v>
      </c>
      <c r="M1083" s="345">
        <f t="shared" ca="1" si="318"/>
        <v>0.70671154083413767</v>
      </c>
      <c r="N1083" s="344">
        <f t="shared" ca="1" si="309"/>
        <v>-0.80981219683122485</v>
      </c>
      <c r="O1083" s="4"/>
      <c r="P1083" s="4"/>
      <c r="Q1083" s="3"/>
      <c r="S1083" s="4"/>
      <c r="T1083" s="4" t="b">
        <f t="shared" ca="1" si="310"/>
        <v>0</v>
      </c>
      <c r="U1083" t="b">
        <f t="shared" ca="1" si="311"/>
        <v>0</v>
      </c>
      <c r="W1083" s="317" t="b">
        <f t="shared" ca="1" si="312"/>
        <v>0</v>
      </c>
      <c r="X1083" s="317" t="b">
        <f t="shared" ca="1" si="319"/>
        <v>0</v>
      </c>
      <c r="Y1083" s="317" t="b">
        <f t="shared" ca="1" si="313"/>
        <v>0</v>
      </c>
      <c r="Z1083" t="b">
        <f t="shared" ca="1" si="314"/>
        <v>0</v>
      </c>
      <c r="AA1083" s="37" t="b">
        <f t="shared" ca="1" si="320"/>
        <v>1</v>
      </c>
      <c r="AB1083" t="b">
        <f t="shared" ca="1" si="315"/>
        <v>0</v>
      </c>
      <c r="AD1083" t="b">
        <f t="shared" ca="1" si="321"/>
        <v>0</v>
      </c>
      <c r="AE1083" s="37" t="b">
        <f t="shared" ca="1" si="322"/>
        <v>1</v>
      </c>
      <c r="AF1083" t="b">
        <f t="shared" ca="1" si="323"/>
        <v>0</v>
      </c>
      <c r="AG1083" s="317" t="b">
        <f t="shared" ca="1" si="324"/>
        <v>0</v>
      </c>
      <c r="AH1083" s="317" t="b">
        <f t="shared" ca="1" si="325"/>
        <v>0</v>
      </c>
      <c r="AI1083" s="317" t="b">
        <f t="shared" ca="1" si="326"/>
        <v>0</v>
      </c>
    </row>
    <row r="1084" spans="1:35" x14ac:dyDescent="0.25">
      <c r="A1084">
        <v>1052</v>
      </c>
      <c r="B1084" s="169">
        <f ca="1">OFFSET(InputPriceData!B$15,CalculationsAndCharts!$A1084+$A$11,0,1,1)</f>
        <v>40317</v>
      </c>
      <c r="C1084" s="3">
        <f ca="1">OFFSET(InputPriceData!G$15,CalculationsAndCharts!$A1084+$A$11,IF($C$7,8,0),1,1)</f>
        <v>2569700</v>
      </c>
      <c r="D1084" s="4">
        <f ca="1">OFFSET(InputPriceData!C$15,CalculationsAndCharts!$A1084+$A$11,IF($C$7,8,0),1,1)</f>
        <v>55.33</v>
      </c>
      <c r="E1084" s="4">
        <f ca="1">OFFSET(InputPriceData!D$15,CalculationsAndCharts!$A1084+$A$11,IF($C$7,8,0),1,1)</f>
        <v>55.66</v>
      </c>
      <c r="F1084" s="4">
        <f ca="1">OFFSET(InputPriceData!E$15,CalculationsAndCharts!$A1084+$A$11,IF($C$7,8,0),1,1)</f>
        <v>54.5</v>
      </c>
      <c r="G1084" s="4">
        <f ca="1">OFFSET(InputPriceData!F$15,CalculationsAndCharts!$A1084+$A$11,IF($C$7,8,0),1,1)</f>
        <v>55.18</v>
      </c>
      <c r="H1084" s="133"/>
      <c r="I1084" s="133"/>
      <c r="J1084" s="37">
        <f t="shared" ca="1" si="316"/>
        <v>1749</v>
      </c>
      <c r="K1084" s="124">
        <f t="shared" ca="1" si="317"/>
        <v>-1.4500000000000028</v>
      </c>
      <c r="L1084" s="343">
        <f t="shared" ca="1" si="308"/>
        <v>-0.40790171931309233</v>
      </c>
      <c r="M1084" s="345">
        <f t="shared" ca="1" si="318"/>
        <v>0.7131297082080098</v>
      </c>
      <c r="N1084" s="344">
        <f t="shared" ca="1" si="309"/>
        <v>-0.57198811747457479</v>
      </c>
      <c r="O1084" s="4"/>
      <c r="P1084" s="4"/>
      <c r="Q1084" s="3"/>
      <c r="S1084" s="4"/>
      <c r="T1084" s="4" t="b">
        <f t="shared" ca="1" si="310"/>
        <v>0</v>
      </c>
      <c r="U1084" t="b">
        <f t="shared" ca="1" si="311"/>
        <v>0</v>
      </c>
      <c r="W1084" s="317" t="b">
        <f t="shared" ca="1" si="312"/>
        <v>0</v>
      </c>
      <c r="X1084" s="317" t="b">
        <f t="shared" ca="1" si="319"/>
        <v>0</v>
      </c>
      <c r="Y1084" s="317" t="b">
        <f t="shared" ca="1" si="313"/>
        <v>0</v>
      </c>
      <c r="Z1084" t="b">
        <f t="shared" ca="1" si="314"/>
        <v>0</v>
      </c>
      <c r="AA1084" s="37" t="b">
        <f t="shared" ca="1" si="320"/>
        <v>1</v>
      </c>
      <c r="AB1084" t="b">
        <f t="shared" ca="1" si="315"/>
        <v>0</v>
      </c>
      <c r="AD1084" t="b">
        <f t="shared" ca="1" si="321"/>
        <v>0</v>
      </c>
      <c r="AE1084" s="37" t="b">
        <f t="shared" ca="1" si="322"/>
        <v>1</v>
      </c>
      <c r="AF1084" t="b">
        <f t="shared" ca="1" si="323"/>
        <v>0</v>
      </c>
      <c r="AG1084" s="317" t="b">
        <f t="shared" ca="1" si="324"/>
        <v>0</v>
      </c>
      <c r="AH1084" s="317" t="b">
        <f t="shared" ca="1" si="325"/>
        <v>0</v>
      </c>
      <c r="AI1084" s="317" t="b">
        <f t="shared" ca="1" si="326"/>
        <v>0</v>
      </c>
    </row>
    <row r="1085" spans="1:35" x14ac:dyDescent="0.25">
      <c r="A1085">
        <v>1053</v>
      </c>
      <c r="B1085" s="169">
        <f ca="1">OFFSET(InputPriceData!B$15,CalculationsAndCharts!$A1085+$A$11,0,1,1)</f>
        <v>40316</v>
      </c>
      <c r="C1085" s="3">
        <f ca="1">OFFSET(InputPriceData!G$15,CalculationsAndCharts!$A1085+$A$11,IF($C$7,8,0),1,1)</f>
        <v>3660900</v>
      </c>
      <c r="D1085" s="4">
        <f ca="1">OFFSET(InputPriceData!C$15,CalculationsAndCharts!$A1085+$A$11,IF($C$7,8,0),1,1)</f>
        <v>56.82</v>
      </c>
      <c r="E1085" s="4">
        <f ca="1">OFFSET(InputPriceData!D$15,CalculationsAndCharts!$A1085+$A$11,IF($C$7,8,0),1,1)</f>
        <v>57.25</v>
      </c>
      <c r="F1085" s="4">
        <f ca="1">OFFSET(InputPriceData!E$15,CalculationsAndCharts!$A1085+$A$11,IF($C$7,8,0),1,1)</f>
        <v>55.41</v>
      </c>
      <c r="G1085" s="4">
        <f ca="1">OFFSET(InputPriceData!F$15,CalculationsAndCharts!$A1085+$A$11,IF($C$7,8,0),1,1)</f>
        <v>55.44</v>
      </c>
      <c r="H1085" s="133"/>
      <c r="I1085" s="133"/>
      <c r="J1085" s="37">
        <f t="shared" ca="1" si="316"/>
        <v>1748</v>
      </c>
      <c r="K1085" s="124">
        <f t="shared" ca="1" si="317"/>
        <v>-0.88000000000000256</v>
      </c>
      <c r="L1085" s="343">
        <f t="shared" ca="1" si="308"/>
        <v>-0.32491716569549156</v>
      </c>
      <c r="M1085" s="345">
        <f t="shared" ca="1" si="318"/>
        <v>0.71960616368114005</v>
      </c>
      <c r="N1085" s="344">
        <f t="shared" ca="1" si="309"/>
        <v>-0.45152082082424111</v>
      </c>
      <c r="O1085" s="4"/>
      <c r="P1085" s="4"/>
      <c r="Q1085" s="3"/>
      <c r="S1085" s="4"/>
      <c r="T1085" s="4" t="b">
        <f t="shared" ca="1" si="310"/>
        <v>0</v>
      </c>
      <c r="U1085" t="b">
        <f t="shared" ca="1" si="311"/>
        <v>0</v>
      </c>
      <c r="W1085" s="317" t="b">
        <f t="shared" ca="1" si="312"/>
        <v>0</v>
      </c>
      <c r="X1085" s="317" t="b">
        <f t="shared" ca="1" si="319"/>
        <v>0</v>
      </c>
      <c r="Y1085" s="317" t="b">
        <f t="shared" ca="1" si="313"/>
        <v>0</v>
      </c>
      <c r="Z1085" t="b">
        <f t="shared" ca="1" si="314"/>
        <v>0</v>
      </c>
      <c r="AA1085" s="37" t="b">
        <f t="shared" ca="1" si="320"/>
        <v>1</v>
      </c>
      <c r="AB1085" t="b">
        <f t="shared" ca="1" si="315"/>
        <v>0</v>
      </c>
      <c r="AD1085" t="b">
        <f t="shared" ca="1" si="321"/>
        <v>0</v>
      </c>
      <c r="AE1085" s="37" t="b">
        <f t="shared" ca="1" si="322"/>
        <v>1</v>
      </c>
      <c r="AF1085" t="b">
        <f t="shared" ca="1" si="323"/>
        <v>0</v>
      </c>
      <c r="AG1085" s="317" t="b">
        <f t="shared" ca="1" si="324"/>
        <v>0</v>
      </c>
      <c r="AH1085" s="317" t="b">
        <f t="shared" ca="1" si="325"/>
        <v>0</v>
      </c>
      <c r="AI1085" s="317" t="b">
        <f t="shared" ca="1" si="326"/>
        <v>0</v>
      </c>
    </row>
    <row r="1086" spans="1:35" x14ac:dyDescent="0.25">
      <c r="A1086">
        <v>1054</v>
      </c>
      <c r="B1086" s="169">
        <f ca="1">OFFSET(InputPriceData!B$15,CalculationsAndCharts!$A1086+$A$11,0,1,1)</f>
        <v>40315</v>
      </c>
      <c r="C1086" s="3">
        <f ca="1">OFFSET(InputPriceData!G$15,CalculationsAndCharts!$A1086+$A$11,IF($C$7,8,0),1,1)</f>
        <v>2787800</v>
      </c>
      <c r="D1086" s="4">
        <f ca="1">OFFSET(InputPriceData!C$15,CalculationsAndCharts!$A1086+$A$11,IF($C$7,8,0),1,1)</f>
        <v>56.69</v>
      </c>
      <c r="E1086" s="4">
        <f ca="1">OFFSET(InputPriceData!D$15,CalculationsAndCharts!$A1086+$A$11,IF($C$7,8,0),1,1)</f>
        <v>57</v>
      </c>
      <c r="F1086" s="4">
        <f ca="1">OFFSET(InputPriceData!E$15,CalculationsAndCharts!$A1086+$A$11,IF($C$7,8,0),1,1)</f>
        <v>55.79</v>
      </c>
      <c r="G1086" s="4">
        <f ca="1">OFFSET(InputPriceData!F$15,CalculationsAndCharts!$A1086+$A$11,IF($C$7,8,0),1,1)</f>
        <v>56.63</v>
      </c>
      <c r="H1086" s="133"/>
      <c r="I1086" s="133"/>
      <c r="J1086" s="37">
        <f t="shared" ca="1" si="316"/>
        <v>1747</v>
      </c>
      <c r="K1086" s="124">
        <f t="shared" ca="1" si="317"/>
        <v>-0.21999999999999886</v>
      </c>
      <c r="L1086" s="343">
        <f t="shared" ca="1" si="308"/>
        <v>-0.29902483395866974</v>
      </c>
      <c r="M1086" s="345">
        <f t="shared" ca="1" si="318"/>
        <v>0.72614143661063579</v>
      </c>
      <c r="N1086" s="344">
        <f t="shared" ca="1" si="309"/>
        <v>-0.41179971129923248</v>
      </c>
      <c r="O1086" s="4"/>
      <c r="P1086" s="4"/>
      <c r="Q1086" s="3"/>
      <c r="S1086" s="4"/>
      <c r="T1086" s="4" t="b">
        <f t="shared" ca="1" si="310"/>
        <v>0</v>
      </c>
      <c r="U1086" t="b">
        <f t="shared" ca="1" si="311"/>
        <v>0</v>
      </c>
      <c r="W1086" s="317" t="b">
        <f t="shared" ca="1" si="312"/>
        <v>0</v>
      </c>
      <c r="X1086" s="317" t="b">
        <f t="shared" ca="1" si="319"/>
        <v>0</v>
      </c>
      <c r="Y1086" s="317" t="b">
        <f t="shared" ca="1" si="313"/>
        <v>0</v>
      </c>
      <c r="Z1086" t="b">
        <f t="shared" ca="1" si="314"/>
        <v>0</v>
      </c>
      <c r="AA1086" s="37" t="b">
        <f t="shared" ca="1" si="320"/>
        <v>1</v>
      </c>
      <c r="AB1086" t="b">
        <f t="shared" ca="1" si="315"/>
        <v>0</v>
      </c>
      <c r="AD1086" t="b">
        <f t="shared" ca="1" si="321"/>
        <v>0</v>
      </c>
      <c r="AE1086" s="37" t="b">
        <f t="shared" ca="1" si="322"/>
        <v>1</v>
      </c>
      <c r="AF1086" t="b">
        <f t="shared" ca="1" si="323"/>
        <v>0</v>
      </c>
      <c r="AG1086" s="317" t="b">
        <f t="shared" ca="1" si="324"/>
        <v>0</v>
      </c>
      <c r="AH1086" s="317" t="b">
        <f t="shared" ca="1" si="325"/>
        <v>0</v>
      </c>
      <c r="AI1086" s="317" t="b">
        <f t="shared" ca="1" si="326"/>
        <v>0</v>
      </c>
    </row>
    <row r="1087" spans="1:35" x14ac:dyDescent="0.25">
      <c r="A1087">
        <v>1055</v>
      </c>
      <c r="B1087" s="169">
        <f ca="1">OFFSET(InputPriceData!B$15,CalculationsAndCharts!$A1087+$A$11,0,1,1)</f>
        <v>40312</v>
      </c>
      <c r="C1087" s="3">
        <f ca="1">OFFSET(InputPriceData!G$15,CalculationsAndCharts!$A1087+$A$11,IF($C$7,8,0),1,1)</f>
        <v>2549400</v>
      </c>
      <c r="D1087" s="4">
        <f ca="1">OFFSET(InputPriceData!C$15,CalculationsAndCharts!$A1087+$A$11,IF($C$7,8,0),1,1)</f>
        <v>56.36</v>
      </c>
      <c r="E1087" s="4">
        <f ca="1">OFFSET(InputPriceData!D$15,CalculationsAndCharts!$A1087+$A$11,IF($C$7,8,0),1,1)</f>
        <v>56.67</v>
      </c>
      <c r="F1087" s="4">
        <f ca="1">OFFSET(InputPriceData!E$15,CalculationsAndCharts!$A1087+$A$11,IF($C$7,8,0),1,1)</f>
        <v>55.76</v>
      </c>
      <c r="G1087" s="4">
        <f ca="1">OFFSET(InputPriceData!F$15,CalculationsAndCharts!$A1087+$A$11,IF($C$7,8,0),1,1)</f>
        <v>56.32</v>
      </c>
      <c r="H1087" s="133"/>
      <c r="I1087" s="133"/>
      <c r="J1087" s="37">
        <f t="shared" ca="1" si="316"/>
        <v>1746</v>
      </c>
      <c r="K1087" s="124">
        <f t="shared" ca="1" si="317"/>
        <v>-1.6799999999999997</v>
      </c>
      <c r="L1087" s="343">
        <f t="shared" ca="1" si="308"/>
        <v>-0.28957326346718776</v>
      </c>
      <c r="M1087" s="345">
        <f t="shared" ca="1" si="318"/>
        <v>0.73273606116108558</v>
      </c>
      <c r="N1087" s="344">
        <f t="shared" ca="1" si="309"/>
        <v>-0.39519450292692448</v>
      </c>
      <c r="O1087" s="4"/>
      <c r="P1087" s="4"/>
      <c r="Q1087" s="3"/>
      <c r="S1087" s="4"/>
      <c r="T1087" s="4" t="b">
        <f t="shared" ca="1" si="310"/>
        <v>0</v>
      </c>
      <c r="U1087" t="b">
        <f t="shared" ca="1" si="311"/>
        <v>0</v>
      </c>
      <c r="W1087" s="317" t="b">
        <f t="shared" ca="1" si="312"/>
        <v>0</v>
      </c>
      <c r="X1087" s="317" t="b">
        <f t="shared" ca="1" si="319"/>
        <v>0</v>
      </c>
      <c r="Y1087" s="317" t="b">
        <f t="shared" ca="1" si="313"/>
        <v>0</v>
      </c>
      <c r="Z1087" t="b">
        <f t="shared" ca="1" si="314"/>
        <v>0</v>
      </c>
      <c r="AA1087" s="37" t="b">
        <f t="shared" ca="1" si="320"/>
        <v>1</v>
      </c>
      <c r="AB1087" t="b">
        <f t="shared" ca="1" si="315"/>
        <v>0</v>
      </c>
      <c r="AD1087" t="b">
        <f t="shared" ca="1" si="321"/>
        <v>0</v>
      </c>
      <c r="AE1087" s="37" t="b">
        <f t="shared" ca="1" si="322"/>
        <v>1</v>
      </c>
      <c r="AF1087" t="b">
        <f t="shared" ca="1" si="323"/>
        <v>0</v>
      </c>
      <c r="AG1087" s="317" t="b">
        <f t="shared" ca="1" si="324"/>
        <v>0</v>
      </c>
      <c r="AH1087" s="317" t="b">
        <f t="shared" ca="1" si="325"/>
        <v>0</v>
      </c>
      <c r="AI1087" s="317" t="b">
        <f t="shared" ca="1" si="326"/>
        <v>0</v>
      </c>
    </row>
    <row r="1088" spans="1:35" x14ac:dyDescent="0.25">
      <c r="A1088">
        <v>1056</v>
      </c>
      <c r="B1088" s="169">
        <f ca="1">OFFSET(InputPriceData!B$15,CalculationsAndCharts!$A1088+$A$11,0,1,1)</f>
        <v>40311</v>
      </c>
      <c r="C1088" s="3">
        <f ca="1">OFFSET(InputPriceData!G$15,CalculationsAndCharts!$A1088+$A$11,IF($C$7,8,0),1,1)</f>
        <v>2469200</v>
      </c>
      <c r="D1088" s="4">
        <f ca="1">OFFSET(InputPriceData!C$15,CalculationsAndCharts!$A1088+$A$11,IF($C$7,8,0),1,1)</f>
        <v>57.99</v>
      </c>
      <c r="E1088" s="4">
        <f ca="1">OFFSET(InputPriceData!D$15,CalculationsAndCharts!$A1088+$A$11,IF($C$7,8,0),1,1)</f>
        <v>57.99</v>
      </c>
      <c r="F1088" s="4">
        <f ca="1">OFFSET(InputPriceData!E$15,CalculationsAndCharts!$A1088+$A$11,IF($C$7,8,0),1,1)</f>
        <v>56.73</v>
      </c>
      <c r="G1088" s="4">
        <f ca="1">OFFSET(InputPriceData!F$15,CalculationsAndCharts!$A1088+$A$11,IF($C$7,8,0),1,1)</f>
        <v>56.85</v>
      </c>
      <c r="H1088" s="133"/>
      <c r="I1088" s="133"/>
      <c r="J1088" s="37">
        <f t="shared" ca="1" si="316"/>
        <v>1745</v>
      </c>
      <c r="K1088" s="124">
        <f t="shared" ca="1" si="317"/>
        <v>-0.60999999999999943</v>
      </c>
      <c r="L1088" s="343">
        <f t="shared" ca="1" si="308"/>
        <v>-0.35620431758238136</v>
      </c>
      <c r="M1088" s="345">
        <f t="shared" ca="1" si="318"/>
        <v>0.73939057634821959</v>
      </c>
      <c r="N1088" s="344">
        <f t="shared" ca="1" si="309"/>
        <v>-0.48175393219324075</v>
      </c>
      <c r="O1088" s="4"/>
      <c r="P1088" s="4"/>
      <c r="Q1088" s="3"/>
      <c r="S1088" s="4"/>
      <c r="T1088" s="4" t="b">
        <f t="shared" ca="1" si="310"/>
        <v>0</v>
      </c>
      <c r="U1088" t="b">
        <f t="shared" ca="1" si="311"/>
        <v>0</v>
      </c>
      <c r="W1088" s="317" t="b">
        <f t="shared" ca="1" si="312"/>
        <v>0</v>
      </c>
      <c r="X1088" s="317" t="b">
        <f t="shared" ca="1" si="319"/>
        <v>0</v>
      </c>
      <c r="Y1088" s="317" t="b">
        <f t="shared" ca="1" si="313"/>
        <v>0</v>
      </c>
      <c r="Z1088" t="b">
        <f t="shared" ca="1" si="314"/>
        <v>0</v>
      </c>
      <c r="AA1088" s="37" t="b">
        <f t="shared" ca="1" si="320"/>
        <v>1</v>
      </c>
      <c r="AB1088" t="b">
        <f t="shared" ca="1" si="315"/>
        <v>0</v>
      </c>
      <c r="AD1088" t="b">
        <f t="shared" ca="1" si="321"/>
        <v>0</v>
      </c>
      <c r="AE1088" s="37" t="b">
        <f t="shared" ca="1" si="322"/>
        <v>1</v>
      </c>
      <c r="AF1088" t="b">
        <f t="shared" ca="1" si="323"/>
        <v>0</v>
      </c>
      <c r="AG1088" s="317" t="b">
        <f t="shared" ca="1" si="324"/>
        <v>0</v>
      </c>
      <c r="AH1088" s="317" t="b">
        <f t="shared" ca="1" si="325"/>
        <v>0</v>
      </c>
      <c r="AI1088" s="317" t="b">
        <f t="shared" ca="1" si="326"/>
        <v>0</v>
      </c>
    </row>
    <row r="1089" spans="1:35" x14ac:dyDescent="0.25">
      <c r="A1089">
        <v>1057</v>
      </c>
      <c r="B1089" s="169">
        <f ca="1">OFFSET(InputPriceData!B$15,CalculationsAndCharts!$A1089+$A$11,0,1,1)</f>
        <v>40310</v>
      </c>
      <c r="C1089" s="3">
        <f ca="1">OFFSET(InputPriceData!G$15,CalculationsAndCharts!$A1089+$A$11,IF($C$7,8,0),1,1)</f>
        <v>2086600</v>
      </c>
      <c r="D1089" s="4">
        <f ca="1">OFFSET(InputPriceData!C$15,CalculationsAndCharts!$A1089+$A$11,IF($C$7,8,0),1,1)</f>
        <v>57.6</v>
      </c>
      <c r="E1089" s="4">
        <f ca="1">OFFSET(InputPriceData!D$15,CalculationsAndCharts!$A1089+$A$11,IF($C$7,8,0),1,1)</f>
        <v>58.11</v>
      </c>
      <c r="F1089" s="4">
        <f ca="1">OFFSET(InputPriceData!E$15,CalculationsAndCharts!$A1089+$A$11,IF($C$7,8,0),1,1)</f>
        <v>57.31</v>
      </c>
      <c r="G1089" s="4">
        <f ca="1">OFFSET(InputPriceData!F$15,CalculationsAndCharts!$A1089+$A$11,IF($C$7,8,0),1,1)</f>
        <v>58</v>
      </c>
      <c r="H1089" s="133"/>
      <c r="I1089" s="133"/>
      <c r="J1089" s="37">
        <f t="shared" ca="1" si="316"/>
        <v>1744</v>
      </c>
      <c r="K1089" s="124">
        <f t="shared" ca="1" si="317"/>
        <v>1.4099999999999966</v>
      </c>
      <c r="L1089" s="343">
        <f t="shared" ca="1" si="308"/>
        <v>-0.55728493546540636</v>
      </c>
      <c r="M1089" s="345">
        <f t="shared" ca="1" si="318"/>
        <v>0.74610552608296632</v>
      </c>
      <c r="N1089" s="344">
        <f t="shared" ca="1" si="309"/>
        <v>-0.74692508764964805</v>
      </c>
      <c r="O1089" s="4"/>
      <c r="P1089" s="4"/>
      <c r="Q1089" s="3"/>
      <c r="S1089" s="4"/>
      <c r="T1089" s="4" t="b">
        <f t="shared" ca="1" si="310"/>
        <v>0</v>
      </c>
      <c r="U1089" t="b">
        <f t="shared" ca="1" si="311"/>
        <v>0</v>
      </c>
      <c r="W1089" s="317" t="b">
        <f t="shared" ca="1" si="312"/>
        <v>0</v>
      </c>
      <c r="X1089" s="317" t="b">
        <f t="shared" ca="1" si="319"/>
        <v>0</v>
      </c>
      <c r="Y1089" s="317" t="b">
        <f t="shared" ca="1" si="313"/>
        <v>0</v>
      </c>
      <c r="Z1089" t="b">
        <f t="shared" ca="1" si="314"/>
        <v>0</v>
      </c>
      <c r="AA1089" s="37" t="b">
        <f t="shared" ca="1" si="320"/>
        <v>1</v>
      </c>
      <c r="AB1089" t="b">
        <f t="shared" ca="1" si="315"/>
        <v>0</v>
      </c>
      <c r="AD1089" t="b">
        <f t="shared" ca="1" si="321"/>
        <v>0</v>
      </c>
      <c r="AE1089" s="37" t="b">
        <f t="shared" ca="1" si="322"/>
        <v>1</v>
      </c>
      <c r="AF1089" t="b">
        <f t="shared" ca="1" si="323"/>
        <v>0</v>
      </c>
      <c r="AG1089" s="317" t="b">
        <f t="shared" ca="1" si="324"/>
        <v>0</v>
      </c>
      <c r="AH1089" s="317" t="b">
        <f t="shared" ca="1" si="325"/>
        <v>0</v>
      </c>
      <c r="AI1089" s="317" t="b">
        <f t="shared" ca="1" si="326"/>
        <v>0</v>
      </c>
    </row>
    <row r="1090" spans="1:35" x14ac:dyDescent="0.25">
      <c r="A1090">
        <v>1058</v>
      </c>
      <c r="B1090" s="169">
        <f ca="1">OFFSET(InputPriceData!B$15,CalculationsAndCharts!$A1090+$A$11,0,1,1)</f>
        <v>40309</v>
      </c>
      <c r="C1090" s="3">
        <f ca="1">OFFSET(InputPriceData!G$15,CalculationsAndCharts!$A1090+$A$11,IF($C$7,8,0),1,1)</f>
        <v>3867000</v>
      </c>
      <c r="D1090" s="4">
        <f ca="1">OFFSET(InputPriceData!C$15,CalculationsAndCharts!$A1090+$A$11,IF($C$7,8,0),1,1)</f>
        <v>56.06</v>
      </c>
      <c r="E1090" s="4">
        <f ca="1">OFFSET(InputPriceData!D$15,CalculationsAndCharts!$A1090+$A$11,IF($C$7,8,0),1,1)</f>
        <v>58.07</v>
      </c>
      <c r="F1090" s="4">
        <f ca="1">OFFSET(InputPriceData!E$15,CalculationsAndCharts!$A1090+$A$11,IF($C$7,8,0),1,1)</f>
        <v>55.88</v>
      </c>
      <c r="G1090" s="4">
        <f ca="1">OFFSET(InputPriceData!F$15,CalculationsAndCharts!$A1090+$A$11,IF($C$7,8,0),1,1)</f>
        <v>57.46</v>
      </c>
      <c r="H1090" s="133"/>
      <c r="I1090" s="133"/>
      <c r="J1090" s="37">
        <f t="shared" ca="1" si="316"/>
        <v>1743</v>
      </c>
      <c r="K1090" s="124">
        <f t="shared" ca="1" si="317"/>
        <v>2.2899999999999991</v>
      </c>
      <c r="L1090" s="343">
        <f t="shared" ca="1" si="308"/>
        <v>-0.75288145921590954</v>
      </c>
      <c r="M1090" s="345">
        <f t="shared" ca="1" si="318"/>
        <v>0.75288145921590954</v>
      </c>
      <c r="N1090" s="344">
        <f t="shared" ca="1" si="309"/>
        <v>-1</v>
      </c>
      <c r="O1090" s="4"/>
      <c r="P1090" s="4"/>
      <c r="Q1090" s="3"/>
      <c r="S1090" s="4"/>
      <c r="T1090" s="4" t="b">
        <f t="shared" ca="1" si="310"/>
        <v>0</v>
      </c>
      <c r="U1090" t="b">
        <f t="shared" ca="1" si="311"/>
        <v>0</v>
      </c>
      <c r="W1090" s="317" t="b">
        <f t="shared" ca="1" si="312"/>
        <v>0</v>
      </c>
      <c r="X1090" s="317" t="b">
        <f t="shared" ca="1" si="319"/>
        <v>0</v>
      </c>
      <c r="Y1090" s="317" t="b">
        <f t="shared" ca="1" si="313"/>
        <v>0</v>
      </c>
      <c r="Z1090" t="b">
        <f t="shared" ca="1" si="314"/>
        <v>0</v>
      </c>
      <c r="AA1090" s="37" t="b">
        <f t="shared" ca="1" si="320"/>
        <v>1</v>
      </c>
      <c r="AB1090" t="b">
        <f t="shared" ca="1" si="315"/>
        <v>0</v>
      </c>
      <c r="AD1090" t="b">
        <f t="shared" ca="1" si="321"/>
        <v>0</v>
      </c>
      <c r="AE1090" s="37" t="b">
        <f t="shared" ca="1" si="322"/>
        <v>1</v>
      </c>
      <c r="AF1090" t="b">
        <f t="shared" ca="1" si="323"/>
        <v>0</v>
      </c>
      <c r="AG1090" s="317" t="b">
        <f t="shared" ca="1" si="324"/>
        <v>0</v>
      </c>
      <c r="AH1090" s="317" t="b">
        <f t="shared" ca="1" si="325"/>
        <v>0</v>
      </c>
      <c r="AI1090" s="317" t="b">
        <f t="shared" ca="1" si="326"/>
        <v>0</v>
      </c>
    </row>
    <row r="1091" spans="1:35" x14ac:dyDescent="0.25">
      <c r="A1091">
        <v>1059</v>
      </c>
      <c r="B1091" s="169">
        <f ca="1">OFFSET(InputPriceData!B$15,CalculationsAndCharts!$A1091+$A$11,0,1,1)</f>
        <v>40308</v>
      </c>
      <c r="C1091" s="3">
        <f ca="1">OFFSET(InputPriceData!G$15,CalculationsAndCharts!$A1091+$A$11,IF($C$7,8,0),1,1)</f>
        <v>5169400</v>
      </c>
      <c r="D1091" s="4">
        <f ca="1">OFFSET(InputPriceData!C$15,CalculationsAndCharts!$A1091+$A$11,IF($C$7,8,0),1,1)</f>
        <v>57.11</v>
      </c>
      <c r="E1091" s="4">
        <f ca="1">OFFSET(InputPriceData!D$15,CalculationsAndCharts!$A1091+$A$11,IF($C$7,8,0),1,1)</f>
        <v>57.27</v>
      </c>
      <c r="F1091" s="4">
        <f ca="1">OFFSET(InputPriceData!E$15,CalculationsAndCharts!$A1091+$A$11,IF($C$7,8,0),1,1)</f>
        <v>55.67</v>
      </c>
      <c r="G1091" s="4">
        <f ca="1">OFFSET(InputPriceData!F$15,CalculationsAndCharts!$A1091+$A$11,IF($C$7,8,0),1,1)</f>
        <v>56.59</v>
      </c>
      <c r="H1091" s="133"/>
      <c r="I1091" s="133"/>
      <c r="J1091" s="37">
        <f t="shared" ca="1" si="316"/>
        <v>1742</v>
      </c>
      <c r="K1091" s="124">
        <f t="shared" ca="1" si="317"/>
        <v>-9.9999999999980105E-3</v>
      </c>
      <c r="L1091" s="343">
        <f t="shared" ca="1" si="308"/>
        <v>-0.73717912626001836</v>
      </c>
      <c r="M1091" s="345">
        <f t="shared" ca="1" si="318"/>
        <v>0.73717912626001836</v>
      </c>
      <c r="N1091" s="344">
        <f t="shared" ca="1" si="309"/>
        <v>-1</v>
      </c>
      <c r="O1091" s="4"/>
      <c r="P1091" s="4"/>
      <c r="Q1091" s="3"/>
      <c r="S1091" s="4"/>
      <c r="T1091" s="4" t="b">
        <f t="shared" ca="1" si="310"/>
        <v>0</v>
      </c>
      <c r="U1091" t="b">
        <f t="shared" ca="1" si="311"/>
        <v>0</v>
      </c>
      <c r="W1091" s="317" t="b">
        <f t="shared" ca="1" si="312"/>
        <v>0</v>
      </c>
      <c r="X1091" s="317" t="b">
        <f t="shared" ca="1" si="319"/>
        <v>0</v>
      </c>
      <c r="Y1091" s="317" t="b">
        <f t="shared" ca="1" si="313"/>
        <v>0</v>
      </c>
      <c r="Z1091" t="b">
        <f t="shared" ca="1" si="314"/>
        <v>0</v>
      </c>
      <c r="AA1091" s="37" t="b">
        <f t="shared" ca="1" si="320"/>
        <v>1</v>
      </c>
      <c r="AB1091" t="b">
        <f t="shared" ca="1" si="315"/>
        <v>0</v>
      </c>
      <c r="AD1091" t="b">
        <f t="shared" ca="1" si="321"/>
        <v>0</v>
      </c>
      <c r="AE1091" s="37" t="b">
        <f t="shared" ca="1" si="322"/>
        <v>1</v>
      </c>
      <c r="AF1091" t="b">
        <f t="shared" ca="1" si="323"/>
        <v>0</v>
      </c>
      <c r="AG1091" s="317" t="b">
        <f t="shared" ca="1" si="324"/>
        <v>0</v>
      </c>
      <c r="AH1091" s="317" t="b">
        <f t="shared" ca="1" si="325"/>
        <v>0</v>
      </c>
      <c r="AI1091" s="317" t="b">
        <f t="shared" ca="1" si="326"/>
        <v>0</v>
      </c>
    </row>
    <row r="1092" spans="1:35" x14ac:dyDescent="0.25">
      <c r="A1092">
        <v>1060</v>
      </c>
      <c r="B1092" s="169">
        <f ca="1">OFFSET(InputPriceData!B$15,CalculationsAndCharts!$A1092+$A$11,0,1,1)</f>
        <v>40305</v>
      </c>
      <c r="C1092" s="3">
        <f ca="1">OFFSET(InputPriceData!G$15,CalculationsAndCharts!$A1092+$A$11,IF($C$7,8,0),1,1)</f>
        <v>4165100</v>
      </c>
      <c r="D1092" s="4">
        <f ca="1">OFFSET(InputPriceData!C$15,CalculationsAndCharts!$A1092+$A$11,IF($C$7,8,0),1,1)</f>
        <v>56.35</v>
      </c>
      <c r="E1092" s="4">
        <f ca="1">OFFSET(InputPriceData!D$15,CalculationsAndCharts!$A1092+$A$11,IF($C$7,8,0),1,1)</f>
        <v>56.75</v>
      </c>
      <c r="F1092" s="4">
        <f ca="1">OFFSET(InputPriceData!E$15,CalculationsAndCharts!$A1092+$A$11,IF($C$7,8,0),1,1)</f>
        <v>54.92</v>
      </c>
      <c r="G1092" s="4">
        <f ca="1">OFFSET(InputPriceData!F$15,CalculationsAndCharts!$A1092+$A$11,IF($C$7,8,0),1,1)</f>
        <v>55.17</v>
      </c>
      <c r="H1092" s="133"/>
      <c r="I1092" s="133"/>
      <c r="J1092" s="37">
        <f t="shared" ca="1" si="316"/>
        <v>1741</v>
      </c>
      <c r="K1092" s="124">
        <f t="shared" ca="1" si="317"/>
        <v>-3.0499999999999972</v>
      </c>
      <c r="L1092" s="343">
        <f t="shared" ca="1" si="308"/>
        <v>-0.48141482172577998</v>
      </c>
      <c r="M1092" s="345">
        <f t="shared" ca="1" si="318"/>
        <v>0.49573532602191689</v>
      </c>
      <c r="N1092" s="344">
        <f t="shared" ca="1" si="309"/>
        <v>-0.97111260072778471</v>
      </c>
      <c r="O1092" s="4"/>
      <c r="P1092" s="4"/>
      <c r="Q1092" s="3"/>
      <c r="S1092" s="4"/>
      <c r="T1092" s="4" t="b">
        <f t="shared" ca="1" si="310"/>
        <v>0</v>
      </c>
      <c r="U1092" t="b">
        <f t="shared" ca="1" si="311"/>
        <v>0</v>
      </c>
      <c r="W1092" s="317" t="b">
        <f t="shared" ca="1" si="312"/>
        <v>0</v>
      </c>
      <c r="X1092" s="317" t="b">
        <f t="shared" ca="1" si="319"/>
        <v>0</v>
      </c>
      <c r="Y1092" s="317" t="b">
        <f t="shared" ca="1" si="313"/>
        <v>0</v>
      </c>
      <c r="Z1092" t="b">
        <f t="shared" ca="1" si="314"/>
        <v>0</v>
      </c>
      <c r="AA1092" s="37" t="b">
        <f t="shared" ca="1" si="320"/>
        <v>1</v>
      </c>
      <c r="AB1092" t="b">
        <f t="shared" ca="1" si="315"/>
        <v>0</v>
      </c>
      <c r="AD1092" t="b">
        <f t="shared" ca="1" si="321"/>
        <v>0</v>
      </c>
      <c r="AE1092" s="37" t="b">
        <f t="shared" ca="1" si="322"/>
        <v>1</v>
      </c>
      <c r="AF1092" t="b">
        <f t="shared" ca="1" si="323"/>
        <v>0</v>
      </c>
      <c r="AG1092" s="317" t="b">
        <f t="shared" ca="1" si="324"/>
        <v>0</v>
      </c>
      <c r="AH1092" s="317" t="b">
        <f t="shared" ca="1" si="325"/>
        <v>0</v>
      </c>
      <c r="AI1092" s="317" t="b">
        <f t="shared" ca="1" si="326"/>
        <v>0</v>
      </c>
    </row>
    <row r="1093" spans="1:35" x14ac:dyDescent="0.25">
      <c r="A1093">
        <v>1061</v>
      </c>
      <c r="B1093" s="169">
        <f ca="1">OFFSET(InputPriceData!B$15,CalculationsAndCharts!$A1093+$A$11,0,1,1)</f>
        <v>40304</v>
      </c>
      <c r="C1093" s="3">
        <f ca="1">OFFSET(InputPriceData!G$15,CalculationsAndCharts!$A1093+$A$11,IF($C$7,8,0),1,1)</f>
        <v>4135900</v>
      </c>
      <c r="D1093" s="4">
        <f ca="1">OFFSET(InputPriceData!C$15,CalculationsAndCharts!$A1093+$A$11,IF($C$7,8,0),1,1)</f>
        <v>58.07</v>
      </c>
      <c r="E1093" s="4">
        <f ca="1">OFFSET(InputPriceData!D$15,CalculationsAndCharts!$A1093+$A$11,IF($C$7,8,0),1,1)</f>
        <v>58.32</v>
      </c>
      <c r="F1093" s="4">
        <f ca="1">OFFSET(InputPriceData!E$15,CalculationsAndCharts!$A1093+$A$11,IF($C$7,8,0),1,1)</f>
        <v>53.06</v>
      </c>
      <c r="G1093" s="4">
        <f ca="1">OFFSET(InputPriceData!F$15,CalculationsAndCharts!$A1093+$A$11,IF($C$7,8,0),1,1)</f>
        <v>56.6</v>
      </c>
      <c r="H1093" s="133"/>
      <c r="I1093" s="133"/>
      <c r="J1093" s="37">
        <f t="shared" ca="1" si="316"/>
        <v>1740</v>
      </c>
      <c r="K1093" s="124">
        <f t="shared" ca="1" si="317"/>
        <v>-2.019999999999996</v>
      </c>
      <c r="L1093" s="343">
        <f t="shared" ca="1" si="308"/>
        <v>-0.21180015806784991</v>
      </c>
      <c r="M1093" s="345">
        <f t="shared" ca="1" si="318"/>
        <v>0.50023746319063256</v>
      </c>
      <c r="N1093" s="344">
        <f t="shared" ca="1" si="309"/>
        <v>-0.42339923267029728</v>
      </c>
      <c r="O1093" s="4"/>
      <c r="P1093" s="4"/>
      <c r="Q1093" s="3"/>
      <c r="S1093" s="4"/>
      <c r="T1093" s="4" t="b">
        <f t="shared" ca="1" si="310"/>
        <v>0</v>
      </c>
      <c r="U1093" t="b">
        <f t="shared" ca="1" si="311"/>
        <v>0</v>
      </c>
      <c r="W1093" s="317" t="b">
        <f t="shared" ca="1" si="312"/>
        <v>0</v>
      </c>
      <c r="X1093" s="317" t="b">
        <f t="shared" ca="1" si="319"/>
        <v>0</v>
      </c>
      <c r="Y1093" s="317" t="b">
        <f t="shared" ca="1" si="313"/>
        <v>0</v>
      </c>
      <c r="Z1093" t="b">
        <f t="shared" ca="1" si="314"/>
        <v>0</v>
      </c>
      <c r="AA1093" s="37" t="b">
        <f t="shared" ca="1" si="320"/>
        <v>1</v>
      </c>
      <c r="AB1093" t="b">
        <f t="shared" ca="1" si="315"/>
        <v>0</v>
      </c>
      <c r="AD1093" t="b">
        <f t="shared" ca="1" si="321"/>
        <v>0</v>
      </c>
      <c r="AE1093" s="37" t="b">
        <f t="shared" ca="1" si="322"/>
        <v>1</v>
      </c>
      <c r="AF1093" t="b">
        <f t="shared" ca="1" si="323"/>
        <v>0</v>
      </c>
      <c r="AG1093" s="317" t="b">
        <f t="shared" ca="1" si="324"/>
        <v>0</v>
      </c>
      <c r="AH1093" s="317" t="b">
        <f t="shared" ca="1" si="325"/>
        <v>0</v>
      </c>
      <c r="AI1093" s="317" t="b">
        <f t="shared" ca="1" si="326"/>
        <v>0</v>
      </c>
    </row>
    <row r="1094" spans="1:35" x14ac:dyDescent="0.25">
      <c r="A1094">
        <v>1062</v>
      </c>
      <c r="B1094" s="169">
        <f ca="1">OFFSET(InputPriceData!B$15,CalculationsAndCharts!$A1094+$A$11,0,1,1)</f>
        <v>40303</v>
      </c>
      <c r="C1094" s="3">
        <f ca="1">OFFSET(InputPriceData!G$15,CalculationsAndCharts!$A1094+$A$11,IF($C$7,8,0),1,1)</f>
        <v>2611500</v>
      </c>
      <c r="D1094" s="4">
        <f ca="1">OFFSET(InputPriceData!C$15,CalculationsAndCharts!$A1094+$A$11,IF($C$7,8,0),1,1)</f>
        <v>58.16</v>
      </c>
      <c r="E1094" s="4">
        <f ca="1">OFFSET(InputPriceData!D$15,CalculationsAndCharts!$A1094+$A$11,IF($C$7,8,0),1,1)</f>
        <v>58.89</v>
      </c>
      <c r="F1094" s="4">
        <f ca="1">OFFSET(InputPriceData!E$15,CalculationsAndCharts!$A1094+$A$11,IF($C$7,8,0),1,1)</f>
        <v>57.85</v>
      </c>
      <c r="G1094" s="4">
        <f ca="1">OFFSET(InputPriceData!F$15,CalculationsAndCharts!$A1094+$A$11,IF($C$7,8,0),1,1)</f>
        <v>58.22</v>
      </c>
      <c r="H1094" s="133"/>
      <c r="I1094" s="133"/>
      <c r="J1094" s="37">
        <f t="shared" ca="1" si="316"/>
        <v>1739</v>
      </c>
      <c r="K1094" s="124">
        <f t="shared" ca="1" si="317"/>
        <v>-1.3100000000000023</v>
      </c>
      <c r="L1094" s="343">
        <f t="shared" ca="1" si="308"/>
        <v>-7.762937127352347E-2</v>
      </c>
      <c r="M1094" s="345">
        <f t="shared" ca="1" si="318"/>
        <v>0.5047804875788422</v>
      </c>
      <c r="N1094" s="344">
        <f t="shared" ca="1" si="309"/>
        <v>-0.15378837570736817</v>
      </c>
      <c r="O1094" s="4"/>
      <c r="P1094" s="4"/>
      <c r="Q1094" s="3"/>
      <c r="S1094" s="4"/>
      <c r="T1094" s="4" t="b">
        <f t="shared" ca="1" si="310"/>
        <v>0</v>
      </c>
      <c r="U1094" t="b">
        <f t="shared" ca="1" si="311"/>
        <v>0</v>
      </c>
      <c r="W1094" s="317" t="b">
        <f t="shared" ca="1" si="312"/>
        <v>0</v>
      </c>
      <c r="X1094" s="317" t="b">
        <f t="shared" ca="1" si="319"/>
        <v>0</v>
      </c>
      <c r="Y1094" s="317" t="b">
        <f t="shared" ca="1" si="313"/>
        <v>0</v>
      </c>
      <c r="Z1094" t="b">
        <f t="shared" ca="1" si="314"/>
        <v>0</v>
      </c>
      <c r="AA1094" s="37" t="b">
        <f t="shared" ca="1" si="320"/>
        <v>1</v>
      </c>
      <c r="AB1094" t="b">
        <f t="shared" ca="1" si="315"/>
        <v>0</v>
      </c>
      <c r="AD1094" t="b">
        <f t="shared" ca="1" si="321"/>
        <v>0</v>
      </c>
      <c r="AE1094" s="37" t="b">
        <f t="shared" ca="1" si="322"/>
        <v>1</v>
      </c>
      <c r="AF1094" t="b">
        <f t="shared" ca="1" si="323"/>
        <v>0</v>
      </c>
      <c r="AG1094" s="317" t="b">
        <f t="shared" ca="1" si="324"/>
        <v>0</v>
      </c>
      <c r="AH1094" s="317" t="b">
        <f t="shared" ca="1" si="325"/>
        <v>0</v>
      </c>
      <c r="AI1094" s="317" t="b">
        <f t="shared" ca="1" si="326"/>
        <v>0</v>
      </c>
    </row>
    <row r="1095" spans="1:35" x14ac:dyDescent="0.25">
      <c r="A1095">
        <v>1063</v>
      </c>
      <c r="B1095" s="169">
        <f ca="1">OFFSET(InputPriceData!B$15,CalculationsAndCharts!$A1095+$A$11,0,1,1)</f>
        <v>40302</v>
      </c>
      <c r="C1095" s="3">
        <f ca="1">OFFSET(InputPriceData!G$15,CalculationsAndCharts!$A1095+$A$11,IF($C$7,8,0),1,1)</f>
        <v>3123100</v>
      </c>
      <c r="D1095" s="4">
        <f ca="1">OFFSET(InputPriceData!C$15,CalculationsAndCharts!$A1095+$A$11,IF($C$7,8,0),1,1)</f>
        <v>59.02</v>
      </c>
      <c r="E1095" s="4">
        <f ca="1">OFFSET(InputPriceData!D$15,CalculationsAndCharts!$A1095+$A$11,IF($C$7,8,0),1,1)</f>
        <v>59.14</v>
      </c>
      <c r="F1095" s="4">
        <f ca="1">OFFSET(InputPriceData!E$15,CalculationsAndCharts!$A1095+$A$11,IF($C$7,8,0),1,1)</f>
        <v>57.93</v>
      </c>
      <c r="G1095" s="4">
        <f ca="1">OFFSET(InputPriceData!F$15,CalculationsAndCharts!$A1095+$A$11,IF($C$7,8,0),1,1)</f>
        <v>58.62</v>
      </c>
      <c r="H1095" s="133"/>
      <c r="I1095" s="133"/>
      <c r="J1095" s="37">
        <f t="shared" ca="1" si="316"/>
        <v>1738</v>
      </c>
      <c r="K1095" s="124">
        <f t="shared" ca="1" si="317"/>
        <v>0.32999999999999829</v>
      </c>
      <c r="L1095" s="343">
        <f t="shared" ca="1" si="308"/>
        <v>-6.3994105211391525E-2</v>
      </c>
      <c r="M1095" s="345">
        <f t="shared" ca="1" si="318"/>
        <v>0.50936477051346341</v>
      </c>
      <c r="N1095" s="344">
        <f t="shared" ca="1" si="309"/>
        <v>-0.12563512224624895</v>
      </c>
      <c r="O1095" s="4"/>
      <c r="P1095" s="4"/>
      <c r="Q1095" s="3"/>
      <c r="S1095" s="4"/>
      <c r="T1095" s="4" t="b">
        <f t="shared" ca="1" si="310"/>
        <v>0</v>
      </c>
      <c r="U1095" t="b">
        <f t="shared" ca="1" si="311"/>
        <v>0</v>
      </c>
      <c r="W1095" s="317" t="b">
        <f t="shared" ca="1" si="312"/>
        <v>0</v>
      </c>
      <c r="X1095" s="317" t="b">
        <f t="shared" ca="1" si="319"/>
        <v>0</v>
      </c>
      <c r="Y1095" s="317" t="b">
        <f t="shared" ca="1" si="313"/>
        <v>0</v>
      </c>
      <c r="Z1095" t="b">
        <f t="shared" ca="1" si="314"/>
        <v>0</v>
      </c>
      <c r="AA1095" s="37" t="b">
        <f t="shared" ca="1" si="320"/>
        <v>1</v>
      </c>
      <c r="AB1095" t="b">
        <f t="shared" ca="1" si="315"/>
        <v>0</v>
      </c>
      <c r="AD1095" t="b">
        <f t="shared" ca="1" si="321"/>
        <v>0</v>
      </c>
      <c r="AE1095" s="37" t="b">
        <f t="shared" ca="1" si="322"/>
        <v>1</v>
      </c>
      <c r="AF1095" t="b">
        <f t="shared" ca="1" si="323"/>
        <v>0</v>
      </c>
      <c r="AG1095" s="317" t="b">
        <f t="shared" ca="1" si="324"/>
        <v>0</v>
      </c>
      <c r="AH1095" s="317" t="b">
        <f t="shared" ca="1" si="325"/>
        <v>0</v>
      </c>
      <c r="AI1095" s="317" t="b">
        <f t="shared" ca="1" si="326"/>
        <v>0</v>
      </c>
    </row>
    <row r="1096" spans="1:35" x14ac:dyDescent="0.25">
      <c r="A1096">
        <v>1064</v>
      </c>
      <c r="B1096" s="169">
        <f ca="1">OFFSET(InputPriceData!B$15,CalculationsAndCharts!$A1096+$A$11,0,1,1)</f>
        <v>40301</v>
      </c>
      <c r="C1096" s="3">
        <f ca="1">OFFSET(InputPriceData!G$15,CalculationsAndCharts!$A1096+$A$11,IF($C$7,8,0),1,1)</f>
        <v>1954000</v>
      </c>
      <c r="D1096" s="4">
        <f ca="1">OFFSET(InputPriceData!C$15,CalculationsAndCharts!$A1096+$A$11,IF($C$7,8,0),1,1)</f>
        <v>58.51</v>
      </c>
      <c r="E1096" s="4">
        <f ca="1">OFFSET(InputPriceData!D$15,CalculationsAndCharts!$A1096+$A$11,IF($C$7,8,0),1,1)</f>
        <v>59.74</v>
      </c>
      <c r="F1096" s="4">
        <f ca="1">OFFSET(InputPriceData!E$15,CalculationsAndCharts!$A1096+$A$11,IF($C$7,8,0),1,1)</f>
        <v>58.51</v>
      </c>
      <c r="G1096" s="4">
        <f ca="1">OFFSET(InputPriceData!F$15,CalculationsAndCharts!$A1096+$A$11,IF($C$7,8,0),1,1)</f>
        <v>59.53</v>
      </c>
      <c r="H1096" s="133"/>
      <c r="I1096" s="133"/>
      <c r="J1096" s="37">
        <f t="shared" ca="1" si="316"/>
        <v>1737</v>
      </c>
      <c r="K1096" s="124">
        <f t="shared" ca="1" si="317"/>
        <v>0.16000000000000369</v>
      </c>
      <c r="L1096" s="343">
        <f t="shared" ca="1" si="308"/>
        <v>-9.5219533988398664E-2</v>
      </c>
      <c r="M1096" s="345">
        <f t="shared" ca="1" si="318"/>
        <v>0.51399068669370673</v>
      </c>
      <c r="N1096" s="344">
        <f t="shared" ca="1" si="309"/>
        <v>-0.18525536834316442</v>
      </c>
      <c r="O1096" s="4"/>
      <c r="P1096" s="4"/>
      <c r="Q1096" s="3"/>
      <c r="S1096" s="4"/>
      <c r="T1096" s="4" t="b">
        <f t="shared" ca="1" si="310"/>
        <v>0</v>
      </c>
      <c r="U1096" t="b">
        <f t="shared" ca="1" si="311"/>
        <v>0</v>
      </c>
      <c r="W1096" s="317" t="b">
        <f t="shared" ca="1" si="312"/>
        <v>0</v>
      </c>
      <c r="X1096" s="317" t="b">
        <f t="shared" ca="1" si="319"/>
        <v>0</v>
      </c>
      <c r="Y1096" s="317" t="b">
        <f t="shared" ca="1" si="313"/>
        <v>0</v>
      </c>
      <c r="Z1096" t="b">
        <f t="shared" ca="1" si="314"/>
        <v>0</v>
      </c>
      <c r="AA1096" s="37" t="b">
        <f t="shared" ca="1" si="320"/>
        <v>1</v>
      </c>
      <c r="AB1096" t="b">
        <f t="shared" ca="1" si="315"/>
        <v>0</v>
      </c>
      <c r="AD1096" t="b">
        <f t="shared" ca="1" si="321"/>
        <v>0</v>
      </c>
      <c r="AE1096" s="37" t="b">
        <f t="shared" ca="1" si="322"/>
        <v>1</v>
      </c>
      <c r="AF1096" t="b">
        <f t="shared" ca="1" si="323"/>
        <v>0</v>
      </c>
      <c r="AG1096" s="317" t="b">
        <f t="shared" ca="1" si="324"/>
        <v>0</v>
      </c>
      <c r="AH1096" s="317" t="b">
        <f t="shared" ca="1" si="325"/>
        <v>0</v>
      </c>
      <c r="AI1096" s="317" t="b">
        <f t="shared" ca="1" si="326"/>
        <v>0</v>
      </c>
    </row>
    <row r="1097" spans="1:35" x14ac:dyDescent="0.25">
      <c r="A1097">
        <v>1065</v>
      </c>
      <c r="B1097" s="169">
        <f ca="1">OFFSET(InputPriceData!B$15,CalculationsAndCharts!$A1097+$A$11,0,1,1)</f>
        <v>40298</v>
      </c>
      <c r="C1097" s="3">
        <f ca="1">OFFSET(InputPriceData!G$15,CalculationsAndCharts!$A1097+$A$11,IF($C$7,8,0),1,1)</f>
        <v>2623200</v>
      </c>
      <c r="D1097" s="4">
        <f ca="1">OFFSET(InputPriceData!C$15,CalculationsAndCharts!$A1097+$A$11,IF($C$7,8,0),1,1)</f>
        <v>59.54</v>
      </c>
      <c r="E1097" s="4">
        <f ca="1">OFFSET(InputPriceData!D$15,CalculationsAndCharts!$A1097+$A$11,IF($C$7,8,0),1,1)</f>
        <v>59.75</v>
      </c>
      <c r="F1097" s="4">
        <f ca="1">OFFSET(InputPriceData!E$15,CalculationsAndCharts!$A1097+$A$11,IF($C$7,8,0),1,1)</f>
        <v>58.29</v>
      </c>
      <c r="G1097" s="4">
        <f ca="1">OFFSET(InputPriceData!F$15,CalculationsAndCharts!$A1097+$A$11,IF($C$7,8,0),1,1)</f>
        <v>58.29</v>
      </c>
      <c r="H1097" s="133"/>
      <c r="I1097" s="133"/>
      <c r="J1097" s="37">
        <f t="shared" ca="1" si="316"/>
        <v>1736</v>
      </c>
      <c r="K1097" s="124">
        <f t="shared" ca="1" si="317"/>
        <v>3.0000000000001137E-2</v>
      </c>
      <c r="L1097" s="343">
        <f t="shared" ca="1" si="308"/>
        <v>-0.10199141129542454</v>
      </c>
      <c r="M1097" s="345">
        <f t="shared" ca="1" si="318"/>
        <v>0.51865861422170201</v>
      </c>
      <c r="N1097" s="344">
        <f t="shared" ca="1" si="309"/>
        <v>-0.19664459144956578</v>
      </c>
      <c r="O1097" s="4"/>
      <c r="P1097" s="4"/>
      <c r="Q1097" s="3"/>
      <c r="S1097" s="4"/>
      <c r="T1097" s="4" t="b">
        <f t="shared" ca="1" si="310"/>
        <v>0</v>
      </c>
      <c r="U1097" t="b">
        <f t="shared" ca="1" si="311"/>
        <v>0</v>
      </c>
      <c r="W1097" s="317" t="b">
        <f t="shared" ca="1" si="312"/>
        <v>0</v>
      </c>
      <c r="X1097" s="317" t="b">
        <f t="shared" ca="1" si="319"/>
        <v>0</v>
      </c>
      <c r="Y1097" s="317" t="b">
        <f t="shared" ca="1" si="313"/>
        <v>1</v>
      </c>
      <c r="Z1097" t="b">
        <f t="shared" ca="1" si="314"/>
        <v>1</v>
      </c>
      <c r="AA1097" s="37" t="b">
        <f t="shared" ca="1" si="320"/>
        <v>1</v>
      </c>
      <c r="AB1097" t="b">
        <f t="shared" ca="1" si="315"/>
        <v>0</v>
      </c>
      <c r="AD1097" t="b">
        <f t="shared" ca="1" si="321"/>
        <v>1</v>
      </c>
      <c r="AE1097" s="37" t="b">
        <f t="shared" ca="1" si="322"/>
        <v>1</v>
      </c>
      <c r="AF1097" t="b">
        <f t="shared" ca="1" si="323"/>
        <v>0</v>
      </c>
      <c r="AG1097" s="317" t="b">
        <f t="shared" ca="1" si="324"/>
        <v>0</v>
      </c>
      <c r="AH1097" s="317" t="b">
        <f t="shared" ca="1" si="325"/>
        <v>0</v>
      </c>
      <c r="AI1097" s="317" t="b">
        <f t="shared" ca="1" si="326"/>
        <v>1</v>
      </c>
    </row>
    <row r="1098" spans="1:35" x14ac:dyDescent="0.25">
      <c r="A1098">
        <v>1066</v>
      </c>
      <c r="B1098" s="169">
        <f ca="1">OFFSET(InputPriceData!B$15,CalculationsAndCharts!$A1098+$A$11,0,1,1)</f>
        <v>40297</v>
      </c>
      <c r="C1098" s="3">
        <f ca="1">OFFSET(InputPriceData!G$15,CalculationsAndCharts!$A1098+$A$11,IF($C$7,8,0),1,1)</f>
        <v>2795600</v>
      </c>
      <c r="D1098" s="4">
        <f ca="1">OFFSET(InputPriceData!C$15,CalculationsAndCharts!$A1098+$A$11,IF($C$7,8,0),1,1)</f>
        <v>58.66</v>
      </c>
      <c r="E1098" s="4">
        <f ca="1">OFFSET(InputPriceData!D$15,CalculationsAndCharts!$A1098+$A$11,IF($C$7,8,0),1,1)</f>
        <v>59.47</v>
      </c>
      <c r="F1098" s="4">
        <f ca="1">OFFSET(InputPriceData!E$15,CalculationsAndCharts!$A1098+$A$11,IF($C$7,8,0),1,1)</f>
        <v>58.46</v>
      </c>
      <c r="G1098" s="4">
        <f ca="1">OFFSET(InputPriceData!F$15,CalculationsAndCharts!$A1098+$A$11,IF($C$7,8,0),1,1)</f>
        <v>59.37</v>
      </c>
      <c r="H1098" s="133"/>
      <c r="I1098" s="133"/>
      <c r="J1098" s="37">
        <f t="shared" ca="1" si="316"/>
        <v>1735</v>
      </c>
      <c r="K1098" s="124">
        <f t="shared" ca="1" si="317"/>
        <v>1.779999999999994</v>
      </c>
      <c r="L1098" s="343">
        <f t="shared" ca="1" si="308"/>
        <v>-8.8280071218582556E-2</v>
      </c>
      <c r="M1098" s="345">
        <f t="shared" ca="1" si="318"/>
        <v>0.52336893463340262</v>
      </c>
      <c r="N1098" s="344">
        <f t="shared" ca="1" si="309"/>
        <v>-0.16867655945307289</v>
      </c>
      <c r="O1098" s="4"/>
      <c r="P1098" s="4"/>
      <c r="Q1098" s="3"/>
      <c r="S1098" s="4"/>
      <c r="T1098" s="4" t="b">
        <f t="shared" ca="1" si="310"/>
        <v>0</v>
      </c>
      <c r="U1098" t="b">
        <f t="shared" ca="1" si="311"/>
        <v>1</v>
      </c>
      <c r="W1098" s="317" t="b">
        <f t="shared" ca="1" si="312"/>
        <v>0</v>
      </c>
      <c r="X1098" s="317" t="b">
        <f t="shared" ca="1" si="319"/>
        <v>1</v>
      </c>
      <c r="Y1098" s="317" t="b">
        <f t="shared" ca="1" si="313"/>
        <v>0</v>
      </c>
      <c r="Z1098" t="b">
        <f t="shared" ca="1" si="314"/>
        <v>0</v>
      </c>
      <c r="AA1098" s="37" t="b">
        <f t="shared" ca="1" si="320"/>
        <v>0</v>
      </c>
      <c r="AB1098" t="b">
        <f t="shared" ca="1" si="315"/>
        <v>0</v>
      </c>
      <c r="AD1098" t="b">
        <f t="shared" ca="1" si="321"/>
        <v>0</v>
      </c>
      <c r="AE1098" s="37" t="b">
        <f t="shared" ca="1" si="322"/>
        <v>0</v>
      </c>
      <c r="AF1098" t="b">
        <f t="shared" ca="1" si="323"/>
        <v>0</v>
      </c>
      <c r="AG1098" s="317" t="b">
        <f t="shared" ca="1" si="324"/>
        <v>0</v>
      </c>
      <c r="AH1098" s="317" t="b">
        <f t="shared" ca="1" si="325"/>
        <v>1</v>
      </c>
      <c r="AI1098" s="317" t="b">
        <f t="shared" ca="1" si="326"/>
        <v>0</v>
      </c>
    </row>
    <row r="1099" spans="1:35" x14ac:dyDescent="0.25">
      <c r="A1099">
        <v>1067</v>
      </c>
      <c r="B1099" s="169">
        <f ca="1">OFFSET(InputPriceData!B$15,CalculationsAndCharts!$A1099+$A$11,0,1,1)</f>
        <v>40296</v>
      </c>
      <c r="C1099" s="3">
        <f ca="1">OFFSET(InputPriceData!G$15,CalculationsAndCharts!$A1099+$A$11,IF($C$7,8,0),1,1)</f>
        <v>3113000</v>
      </c>
      <c r="D1099" s="4">
        <f ca="1">OFFSET(InputPriceData!C$15,CalculationsAndCharts!$A1099+$A$11,IF($C$7,8,0),1,1)</f>
        <v>57.83</v>
      </c>
      <c r="E1099" s="4">
        <f ca="1">OFFSET(InputPriceData!D$15,CalculationsAndCharts!$A1099+$A$11,IF($C$7,8,0),1,1)</f>
        <v>58.31</v>
      </c>
      <c r="F1099" s="4">
        <f ca="1">OFFSET(InputPriceData!E$15,CalculationsAndCharts!$A1099+$A$11,IF($C$7,8,0),1,1)</f>
        <v>57.4</v>
      </c>
      <c r="G1099" s="4">
        <f ca="1">OFFSET(InputPriceData!F$15,CalculationsAndCharts!$A1099+$A$11,IF($C$7,8,0),1,1)</f>
        <v>58.26</v>
      </c>
      <c r="H1099" s="133"/>
      <c r="I1099" s="133"/>
      <c r="J1099" s="37">
        <f t="shared" ca="1" si="316"/>
        <v>1734</v>
      </c>
      <c r="K1099" s="124">
        <f t="shared" ca="1" si="317"/>
        <v>-1.0900000000000034</v>
      </c>
      <c r="L1099" s="343">
        <f t="shared" ca="1" si="308"/>
        <v>5.5477910027786237E-2</v>
      </c>
      <c r="M1099" s="345">
        <f t="shared" ca="1" si="318"/>
        <v>0.52812203292977056</v>
      </c>
      <c r="N1099" s="344">
        <f t="shared" ca="1" si="309"/>
        <v>0.10504752039982332</v>
      </c>
      <c r="O1099" s="4"/>
      <c r="P1099" s="4"/>
      <c r="Q1099" s="3"/>
      <c r="S1099" s="4"/>
      <c r="T1099" s="4" t="b">
        <f t="shared" ca="1" si="310"/>
        <v>0</v>
      </c>
      <c r="U1099" t="b">
        <f t="shared" ca="1" si="311"/>
        <v>0</v>
      </c>
      <c r="W1099" s="317" t="b">
        <f t="shared" ca="1" si="312"/>
        <v>0</v>
      </c>
      <c r="X1099" s="317" t="b">
        <f t="shared" ca="1" si="319"/>
        <v>1</v>
      </c>
      <c r="Y1099" s="317" t="b">
        <f t="shared" ca="1" si="313"/>
        <v>0</v>
      </c>
      <c r="Z1099" t="b">
        <f t="shared" ca="1" si="314"/>
        <v>0</v>
      </c>
      <c r="AA1099" s="37" t="b">
        <f t="shared" ca="1" si="320"/>
        <v>0</v>
      </c>
      <c r="AB1099" t="b">
        <f t="shared" ca="1" si="315"/>
        <v>0</v>
      </c>
      <c r="AD1099" t="b">
        <f t="shared" ca="1" si="321"/>
        <v>0</v>
      </c>
      <c r="AE1099" s="37" t="b">
        <f t="shared" ca="1" si="322"/>
        <v>0</v>
      </c>
      <c r="AF1099" t="b">
        <f t="shared" ca="1" si="323"/>
        <v>0</v>
      </c>
      <c r="AG1099" s="317" t="b">
        <f t="shared" ca="1" si="324"/>
        <v>0</v>
      </c>
      <c r="AH1099" s="317" t="b">
        <f t="shared" ca="1" si="325"/>
        <v>1</v>
      </c>
      <c r="AI1099" s="317" t="b">
        <f t="shared" ca="1" si="326"/>
        <v>0</v>
      </c>
    </row>
    <row r="1100" spans="1:35" x14ac:dyDescent="0.25">
      <c r="A1100">
        <v>1068</v>
      </c>
      <c r="B1100" s="169">
        <f ca="1">OFFSET(InputPriceData!B$15,CalculationsAndCharts!$A1100+$A$11,0,1,1)</f>
        <v>40295</v>
      </c>
      <c r="C1100" s="3">
        <f ca="1">OFFSET(InputPriceData!G$15,CalculationsAndCharts!$A1100+$A$11,IF($C$7,8,0),1,1)</f>
        <v>3443500</v>
      </c>
      <c r="D1100" s="4">
        <f ca="1">OFFSET(InputPriceData!C$15,CalculationsAndCharts!$A1100+$A$11,IF($C$7,8,0),1,1)</f>
        <v>59.18</v>
      </c>
      <c r="E1100" s="4">
        <f ca="1">OFFSET(InputPriceData!D$15,CalculationsAndCharts!$A1100+$A$11,IF($C$7,8,0),1,1)</f>
        <v>59.44</v>
      </c>
      <c r="F1100" s="4">
        <f ca="1">OFFSET(InputPriceData!E$15,CalculationsAndCharts!$A1100+$A$11,IF($C$7,8,0),1,1)</f>
        <v>57.47</v>
      </c>
      <c r="G1100" s="4">
        <f ca="1">OFFSET(InputPriceData!F$15,CalculationsAndCharts!$A1100+$A$11,IF($C$7,8,0),1,1)</f>
        <v>57.59</v>
      </c>
      <c r="H1100" s="133"/>
      <c r="I1100" s="133"/>
      <c r="J1100" s="37">
        <f t="shared" ca="1" si="316"/>
        <v>1733</v>
      </c>
      <c r="K1100" s="124">
        <f t="shared" ca="1" si="317"/>
        <v>-2.1299999999999955</v>
      </c>
      <c r="L1100" s="343">
        <f t="shared" ca="1" si="308"/>
        <v>0.31530701222420909</v>
      </c>
      <c r="M1100" s="345">
        <f t="shared" ca="1" si="318"/>
        <v>0.53291829760824472</v>
      </c>
      <c r="N1100" s="344">
        <f t="shared" ca="1" si="309"/>
        <v>0.59166107382560817</v>
      </c>
      <c r="O1100" s="4"/>
      <c r="P1100" s="4"/>
      <c r="Q1100" s="3"/>
      <c r="S1100" s="4"/>
      <c r="T1100" s="4" t="b">
        <f t="shared" ca="1" si="310"/>
        <v>0</v>
      </c>
      <c r="U1100" t="b">
        <f t="shared" ca="1" si="311"/>
        <v>0</v>
      </c>
      <c r="W1100" s="317" t="b">
        <f t="shared" ca="1" si="312"/>
        <v>0</v>
      </c>
      <c r="X1100" s="317" t="b">
        <f t="shared" ca="1" si="319"/>
        <v>1</v>
      </c>
      <c r="Y1100" s="317" t="b">
        <f t="shared" ca="1" si="313"/>
        <v>0</v>
      </c>
      <c r="Z1100" t="b">
        <f t="shared" ca="1" si="314"/>
        <v>0</v>
      </c>
      <c r="AA1100" s="37" t="b">
        <f t="shared" ca="1" si="320"/>
        <v>0</v>
      </c>
      <c r="AB1100" t="b">
        <f t="shared" ca="1" si="315"/>
        <v>0</v>
      </c>
      <c r="AD1100" t="b">
        <f t="shared" ca="1" si="321"/>
        <v>0</v>
      </c>
      <c r="AE1100" s="37" t="b">
        <f t="shared" ca="1" si="322"/>
        <v>0</v>
      </c>
      <c r="AF1100" t="b">
        <f t="shared" ca="1" si="323"/>
        <v>0</v>
      </c>
      <c r="AG1100" s="317" t="b">
        <f t="shared" ca="1" si="324"/>
        <v>0</v>
      </c>
      <c r="AH1100" s="317" t="b">
        <f t="shared" ca="1" si="325"/>
        <v>1</v>
      </c>
      <c r="AI1100" s="317" t="b">
        <f t="shared" ca="1" si="326"/>
        <v>0</v>
      </c>
    </row>
    <row r="1101" spans="1:35" x14ac:dyDescent="0.25">
      <c r="A1101">
        <v>1069</v>
      </c>
      <c r="B1101" s="169">
        <f ca="1">OFFSET(InputPriceData!B$15,CalculationsAndCharts!$A1101+$A$11,0,1,1)</f>
        <v>40294</v>
      </c>
      <c r="C1101" s="3">
        <f ca="1">OFFSET(InputPriceData!G$15,CalculationsAndCharts!$A1101+$A$11,IF($C$7,8,0),1,1)</f>
        <v>2688400</v>
      </c>
      <c r="D1101" s="4">
        <f ca="1">OFFSET(InputPriceData!C$15,CalculationsAndCharts!$A1101+$A$11,IF($C$7,8,0),1,1)</f>
        <v>59.77</v>
      </c>
      <c r="E1101" s="4">
        <f ca="1">OFFSET(InputPriceData!D$15,CalculationsAndCharts!$A1101+$A$11,IF($C$7,8,0),1,1)</f>
        <v>59.89</v>
      </c>
      <c r="F1101" s="4">
        <f ca="1">OFFSET(InputPriceData!E$15,CalculationsAndCharts!$A1101+$A$11,IF($C$7,8,0),1,1)</f>
        <v>59.02</v>
      </c>
      <c r="G1101" s="4">
        <f ca="1">OFFSET(InputPriceData!F$15,CalculationsAndCharts!$A1101+$A$11,IF($C$7,8,0),1,1)</f>
        <v>59.35</v>
      </c>
      <c r="H1101" s="133"/>
      <c r="I1101" s="133"/>
      <c r="J1101" s="37">
        <f t="shared" ca="1" si="316"/>
        <v>1732</v>
      </c>
      <c r="K1101" s="124">
        <f t="shared" ca="1" si="317"/>
        <v>-0.18999999999999773</v>
      </c>
      <c r="L1101" s="343">
        <f t="shared" ca="1" si="308"/>
        <v>0.48324227196470582</v>
      </c>
      <c r="M1101" s="345">
        <f t="shared" ca="1" si="318"/>
        <v>0.53775812069449513</v>
      </c>
      <c r="N1101" s="344">
        <f t="shared" ca="1" si="309"/>
        <v>0.89862384847041632</v>
      </c>
      <c r="O1101" s="4"/>
      <c r="P1101" s="4"/>
      <c r="Q1101" s="3"/>
      <c r="S1101" s="4"/>
      <c r="T1101" s="4" t="b">
        <f t="shared" ca="1" si="310"/>
        <v>0</v>
      </c>
      <c r="U1101" t="b">
        <f t="shared" ca="1" si="311"/>
        <v>0</v>
      </c>
      <c r="W1101" s="317" t="b">
        <f t="shared" ca="1" si="312"/>
        <v>0</v>
      </c>
      <c r="X1101" s="317" t="b">
        <f t="shared" ca="1" si="319"/>
        <v>1</v>
      </c>
      <c r="Y1101" s="317" t="b">
        <f t="shared" ca="1" si="313"/>
        <v>0</v>
      </c>
      <c r="Z1101" t="b">
        <f t="shared" ca="1" si="314"/>
        <v>0</v>
      </c>
      <c r="AA1101" s="37" t="b">
        <f t="shared" ca="1" si="320"/>
        <v>0</v>
      </c>
      <c r="AB1101" t="b">
        <f t="shared" ca="1" si="315"/>
        <v>0</v>
      </c>
      <c r="AD1101" t="b">
        <f t="shared" ca="1" si="321"/>
        <v>0</v>
      </c>
      <c r="AE1101" s="37" t="b">
        <f t="shared" ca="1" si="322"/>
        <v>0</v>
      </c>
      <c r="AF1101" t="b">
        <f t="shared" ca="1" si="323"/>
        <v>0</v>
      </c>
      <c r="AG1101" s="317" t="b">
        <f t="shared" ca="1" si="324"/>
        <v>0</v>
      </c>
      <c r="AH1101" s="317" t="b">
        <f t="shared" ca="1" si="325"/>
        <v>1</v>
      </c>
      <c r="AI1101" s="317" t="b">
        <f t="shared" ca="1" si="326"/>
        <v>0</v>
      </c>
    </row>
    <row r="1102" spans="1:35" x14ac:dyDescent="0.25">
      <c r="A1102">
        <v>1070</v>
      </c>
      <c r="B1102" s="169">
        <f ca="1">OFFSET(InputPriceData!B$15,CalculationsAndCharts!$A1102+$A$11,0,1,1)</f>
        <v>40291</v>
      </c>
      <c r="C1102" s="3">
        <f ca="1">OFFSET(InputPriceData!G$15,CalculationsAndCharts!$A1102+$A$11,IF($C$7,8,0),1,1)</f>
        <v>2226100</v>
      </c>
      <c r="D1102" s="4">
        <f ca="1">OFFSET(InputPriceData!C$15,CalculationsAndCharts!$A1102+$A$11,IF($C$7,8,0),1,1)</f>
        <v>59.62</v>
      </c>
      <c r="E1102" s="4">
        <f ca="1">OFFSET(InputPriceData!D$15,CalculationsAndCharts!$A1102+$A$11,IF($C$7,8,0),1,1)</f>
        <v>59.92</v>
      </c>
      <c r="F1102" s="4">
        <f ca="1">OFFSET(InputPriceData!E$15,CalculationsAndCharts!$A1102+$A$11,IF($C$7,8,0),1,1)</f>
        <v>59.07</v>
      </c>
      <c r="G1102" s="4">
        <f ca="1">OFFSET(InputPriceData!F$15,CalculationsAndCharts!$A1102+$A$11,IF($C$7,8,0),1,1)</f>
        <v>59.72</v>
      </c>
      <c r="H1102" s="133"/>
      <c r="I1102" s="133"/>
      <c r="J1102" s="37">
        <f t="shared" ca="1" si="316"/>
        <v>1731</v>
      </c>
      <c r="K1102" s="124">
        <f t="shared" ca="1" si="317"/>
        <v>-0.28999999999999915</v>
      </c>
      <c r="L1102" s="343">
        <f t="shared" ca="1" si="308"/>
        <v>0.54264189777446536</v>
      </c>
      <c r="M1102" s="345">
        <f t="shared" ca="1" si="318"/>
        <v>0.54264189777446536</v>
      </c>
      <c r="N1102" s="344">
        <f t="shared" ca="1" si="309"/>
        <v>1</v>
      </c>
      <c r="O1102" s="4"/>
      <c r="P1102" s="4"/>
      <c r="Q1102" s="3"/>
      <c r="S1102" s="4"/>
      <c r="T1102" s="4" t="b">
        <f t="shared" ca="1" si="310"/>
        <v>0</v>
      </c>
      <c r="U1102" t="b">
        <f t="shared" ca="1" si="311"/>
        <v>0</v>
      </c>
      <c r="W1102" s="317" t="b">
        <f t="shared" ca="1" si="312"/>
        <v>0</v>
      </c>
      <c r="X1102" s="317" t="b">
        <f t="shared" ca="1" si="319"/>
        <v>1</v>
      </c>
      <c r="Y1102" s="317" t="b">
        <f t="shared" ca="1" si="313"/>
        <v>0</v>
      </c>
      <c r="Z1102" t="b">
        <f t="shared" ca="1" si="314"/>
        <v>0</v>
      </c>
      <c r="AA1102" s="37" t="b">
        <f t="shared" ca="1" si="320"/>
        <v>0</v>
      </c>
      <c r="AB1102" t="b">
        <f t="shared" ca="1" si="315"/>
        <v>0</v>
      </c>
      <c r="AD1102" t="b">
        <f t="shared" ca="1" si="321"/>
        <v>0</v>
      </c>
      <c r="AE1102" s="37" t="b">
        <f t="shared" ca="1" si="322"/>
        <v>0</v>
      </c>
      <c r="AF1102" t="b">
        <f t="shared" ca="1" si="323"/>
        <v>0</v>
      </c>
      <c r="AG1102" s="317" t="b">
        <f t="shared" ca="1" si="324"/>
        <v>0</v>
      </c>
      <c r="AH1102" s="317" t="b">
        <f t="shared" ca="1" si="325"/>
        <v>1</v>
      </c>
      <c r="AI1102" s="317" t="b">
        <f t="shared" ca="1" si="326"/>
        <v>0</v>
      </c>
    </row>
    <row r="1103" spans="1:35" x14ac:dyDescent="0.25">
      <c r="A1103">
        <v>1071</v>
      </c>
      <c r="B1103" s="169">
        <f ca="1">OFFSET(InputPriceData!B$15,CalculationsAndCharts!$A1103+$A$11,0,1,1)</f>
        <v>40290</v>
      </c>
      <c r="C1103" s="3">
        <f ca="1">OFFSET(InputPriceData!G$15,CalculationsAndCharts!$A1103+$A$11,IF($C$7,8,0),1,1)</f>
        <v>4045900</v>
      </c>
      <c r="D1103" s="4">
        <f ca="1">OFFSET(InputPriceData!C$15,CalculationsAndCharts!$A1103+$A$11,IF($C$7,8,0),1,1)</f>
        <v>59.67</v>
      </c>
      <c r="E1103" s="4">
        <f ca="1">OFFSET(InputPriceData!D$15,CalculationsAndCharts!$A1103+$A$11,IF($C$7,8,0),1,1)</f>
        <v>60</v>
      </c>
      <c r="F1103" s="4">
        <f ca="1">OFFSET(InputPriceData!E$15,CalculationsAndCharts!$A1103+$A$11,IF($C$7,8,0),1,1)</f>
        <v>58.99</v>
      </c>
      <c r="G1103" s="4">
        <f ca="1">OFFSET(InputPriceData!F$15,CalculationsAndCharts!$A1103+$A$11,IF($C$7,8,0),1,1)</f>
        <v>59.54</v>
      </c>
      <c r="H1103" s="133"/>
      <c r="I1103" s="133"/>
      <c r="J1103" s="37">
        <f t="shared" ca="1" si="316"/>
        <v>1730</v>
      </c>
      <c r="K1103" s="124">
        <f t="shared" ca="1" si="317"/>
        <v>0.21999999999999886</v>
      </c>
      <c r="L1103" s="343">
        <f t="shared" ca="1" si="308"/>
        <v>0.5388359243471923</v>
      </c>
      <c r="M1103" s="345">
        <f t="shared" ca="1" si="318"/>
        <v>0.5388359243471923</v>
      </c>
      <c r="N1103" s="344">
        <f t="shared" ca="1" si="309"/>
        <v>1</v>
      </c>
      <c r="O1103" s="4"/>
      <c r="P1103" s="4"/>
      <c r="Q1103" s="3"/>
      <c r="S1103" s="4"/>
      <c r="T1103" s="4" t="b">
        <f t="shared" ca="1" si="310"/>
        <v>0</v>
      </c>
      <c r="U1103" t="b">
        <f t="shared" ca="1" si="311"/>
        <v>0</v>
      </c>
      <c r="W1103" s="317" t="b">
        <f t="shared" ca="1" si="312"/>
        <v>0</v>
      </c>
      <c r="X1103" s="317" t="b">
        <f t="shared" ca="1" si="319"/>
        <v>1</v>
      </c>
      <c r="Y1103" s="317" t="b">
        <f t="shared" ca="1" si="313"/>
        <v>0</v>
      </c>
      <c r="Z1103" t="b">
        <f t="shared" ca="1" si="314"/>
        <v>0</v>
      </c>
      <c r="AA1103" s="37" t="b">
        <f t="shared" ca="1" si="320"/>
        <v>0</v>
      </c>
      <c r="AB1103" t="b">
        <f t="shared" ca="1" si="315"/>
        <v>0</v>
      </c>
      <c r="AD1103" t="b">
        <f t="shared" ca="1" si="321"/>
        <v>0</v>
      </c>
      <c r="AE1103" s="37" t="b">
        <f t="shared" ca="1" si="322"/>
        <v>0</v>
      </c>
      <c r="AF1103" t="b">
        <f t="shared" ca="1" si="323"/>
        <v>0</v>
      </c>
      <c r="AG1103" s="317" t="b">
        <f t="shared" ca="1" si="324"/>
        <v>0</v>
      </c>
      <c r="AH1103" s="317" t="b">
        <f t="shared" ca="1" si="325"/>
        <v>1</v>
      </c>
      <c r="AI1103" s="317" t="b">
        <f t="shared" ca="1" si="326"/>
        <v>0</v>
      </c>
    </row>
    <row r="1104" spans="1:35" x14ac:dyDescent="0.25">
      <c r="A1104">
        <v>1072</v>
      </c>
      <c r="B1104" s="169">
        <f ca="1">OFFSET(InputPriceData!B$15,CalculationsAndCharts!$A1104+$A$11,0,1,1)</f>
        <v>40289</v>
      </c>
      <c r="C1104" s="3">
        <f ca="1">OFFSET(InputPriceData!G$15,CalculationsAndCharts!$A1104+$A$11,IF($C$7,8,0),1,1)</f>
        <v>2251700</v>
      </c>
      <c r="D1104" s="4">
        <f ca="1">OFFSET(InputPriceData!C$15,CalculationsAndCharts!$A1104+$A$11,IF($C$7,8,0),1,1)</f>
        <v>59.46</v>
      </c>
      <c r="E1104" s="4">
        <f ca="1">OFFSET(InputPriceData!D$15,CalculationsAndCharts!$A1104+$A$11,IF($C$7,8,0),1,1)</f>
        <v>60.1</v>
      </c>
      <c r="F1104" s="4">
        <f ca="1">OFFSET(InputPriceData!E$15,CalculationsAndCharts!$A1104+$A$11,IF($C$7,8,0),1,1)</f>
        <v>59.4</v>
      </c>
      <c r="G1104" s="4">
        <f ca="1">OFFSET(InputPriceData!F$15,CalculationsAndCharts!$A1104+$A$11,IF($C$7,8,0),1,1)</f>
        <v>60.01</v>
      </c>
      <c r="H1104" s="133"/>
      <c r="I1104" s="133"/>
      <c r="J1104" s="37">
        <f t="shared" ca="1" si="316"/>
        <v>1729</v>
      </c>
      <c r="K1104" s="124">
        <f t="shared" ca="1" si="317"/>
        <v>1.3999999999999986</v>
      </c>
      <c r="L1104" s="343">
        <f t="shared" ca="1" si="308"/>
        <v>0.46220123883933151</v>
      </c>
      <c r="M1104" s="345">
        <f t="shared" ca="1" si="318"/>
        <v>0.46220123883933151</v>
      </c>
      <c r="N1104" s="344">
        <f t="shared" ca="1" si="309"/>
        <v>1</v>
      </c>
      <c r="O1104" s="4"/>
      <c r="P1104" s="4"/>
      <c r="Q1104" s="3"/>
      <c r="S1104" s="4"/>
      <c r="T1104" s="4" t="b">
        <f t="shared" ca="1" si="310"/>
        <v>0</v>
      </c>
      <c r="U1104" t="b">
        <f t="shared" ca="1" si="311"/>
        <v>0</v>
      </c>
      <c r="W1104" s="317" t="b">
        <f t="shared" ca="1" si="312"/>
        <v>0</v>
      </c>
      <c r="X1104" s="317" t="b">
        <f t="shared" ca="1" si="319"/>
        <v>1</v>
      </c>
      <c r="Y1104" s="317" t="b">
        <f t="shared" ca="1" si="313"/>
        <v>0</v>
      </c>
      <c r="Z1104" t="b">
        <f t="shared" ca="1" si="314"/>
        <v>0</v>
      </c>
      <c r="AA1104" s="37" t="b">
        <f t="shared" ca="1" si="320"/>
        <v>0</v>
      </c>
      <c r="AB1104" t="b">
        <f t="shared" ca="1" si="315"/>
        <v>0</v>
      </c>
      <c r="AD1104" t="b">
        <f t="shared" ca="1" si="321"/>
        <v>0</v>
      </c>
      <c r="AE1104" s="37" t="b">
        <f t="shared" ca="1" si="322"/>
        <v>0</v>
      </c>
      <c r="AF1104" t="b">
        <f t="shared" ca="1" si="323"/>
        <v>0</v>
      </c>
      <c r="AG1104" s="317" t="b">
        <f t="shared" ca="1" si="324"/>
        <v>0</v>
      </c>
      <c r="AH1104" s="317" t="b">
        <f t="shared" ca="1" si="325"/>
        <v>1</v>
      </c>
      <c r="AI1104" s="317" t="b">
        <f t="shared" ca="1" si="326"/>
        <v>0</v>
      </c>
    </row>
    <row r="1105" spans="1:35" x14ac:dyDescent="0.25">
      <c r="A1105">
        <v>1073</v>
      </c>
      <c r="B1105" s="169">
        <f ca="1">OFFSET(InputPriceData!B$15,CalculationsAndCharts!$A1105+$A$11,0,1,1)</f>
        <v>40288</v>
      </c>
      <c r="C1105" s="3">
        <f ca="1">OFFSET(InputPriceData!G$15,CalculationsAndCharts!$A1105+$A$11,IF($C$7,8,0),1,1)</f>
        <v>2188500</v>
      </c>
      <c r="D1105" s="4">
        <f ca="1">OFFSET(InputPriceData!C$15,CalculationsAndCharts!$A1105+$A$11,IF($C$7,8,0),1,1)</f>
        <v>58.91</v>
      </c>
      <c r="E1105" s="4">
        <f ca="1">OFFSET(InputPriceData!D$15,CalculationsAndCharts!$A1105+$A$11,IF($C$7,8,0),1,1)</f>
        <v>59.47</v>
      </c>
      <c r="F1105" s="4">
        <f ca="1">OFFSET(InputPriceData!E$15,CalculationsAndCharts!$A1105+$A$11,IF($C$7,8,0),1,1)</f>
        <v>58.74</v>
      </c>
      <c r="G1105" s="4">
        <f ca="1">OFFSET(InputPriceData!F$15,CalculationsAndCharts!$A1105+$A$11,IF($C$7,8,0),1,1)</f>
        <v>59.32</v>
      </c>
      <c r="H1105" s="133"/>
      <c r="I1105" s="133"/>
      <c r="J1105" s="37">
        <f t="shared" ca="1" si="316"/>
        <v>1728</v>
      </c>
      <c r="K1105" s="124">
        <f t="shared" ca="1" si="317"/>
        <v>1</v>
      </c>
      <c r="L1105" s="343">
        <f t="shared" ca="1" si="308"/>
        <v>0.38555766047482154</v>
      </c>
      <c r="M1105" s="345">
        <f t="shared" ca="1" si="318"/>
        <v>0.40302016570863186</v>
      </c>
      <c r="N1105" s="344">
        <f t="shared" ca="1" si="309"/>
        <v>0.95667088964864588</v>
      </c>
      <c r="O1105" s="4"/>
      <c r="P1105" s="4"/>
      <c r="Q1105" s="3"/>
      <c r="S1105" s="4"/>
      <c r="T1105" s="4" t="b">
        <f t="shared" ca="1" si="310"/>
        <v>0</v>
      </c>
      <c r="U1105" t="b">
        <f t="shared" ca="1" si="311"/>
        <v>0</v>
      </c>
      <c r="W1105" s="317" t="b">
        <f t="shared" ca="1" si="312"/>
        <v>0</v>
      </c>
      <c r="X1105" s="317" t="b">
        <f t="shared" ca="1" si="319"/>
        <v>1</v>
      </c>
      <c r="Y1105" s="317" t="b">
        <f t="shared" ca="1" si="313"/>
        <v>0</v>
      </c>
      <c r="Z1105" t="b">
        <f t="shared" ca="1" si="314"/>
        <v>0</v>
      </c>
      <c r="AA1105" s="37" t="b">
        <f t="shared" ca="1" si="320"/>
        <v>0</v>
      </c>
      <c r="AB1105" t="b">
        <f t="shared" ca="1" si="315"/>
        <v>0</v>
      </c>
      <c r="AD1105" t="b">
        <f t="shared" ca="1" si="321"/>
        <v>0</v>
      </c>
      <c r="AE1105" s="37" t="b">
        <f t="shared" ca="1" si="322"/>
        <v>0</v>
      </c>
      <c r="AF1105" t="b">
        <f t="shared" ca="1" si="323"/>
        <v>0</v>
      </c>
      <c r="AG1105" s="317" t="b">
        <f t="shared" ca="1" si="324"/>
        <v>0</v>
      </c>
      <c r="AH1105" s="317" t="b">
        <f t="shared" ca="1" si="325"/>
        <v>1</v>
      </c>
      <c r="AI1105" s="317" t="b">
        <f t="shared" ca="1" si="326"/>
        <v>0</v>
      </c>
    </row>
    <row r="1106" spans="1:35" x14ac:dyDescent="0.25">
      <c r="A1106">
        <v>1074</v>
      </c>
      <c r="B1106" s="169">
        <f ca="1">OFFSET(InputPriceData!B$15,CalculationsAndCharts!$A1106+$A$11,0,1,1)</f>
        <v>40287</v>
      </c>
      <c r="C1106" s="3">
        <f ca="1">OFFSET(InputPriceData!G$15,CalculationsAndCharts!$A1106+$A$11,IF($C$7,8,0),1,1)</f>
        <v>2231300</v>
      </c>
      <c r="D1106" s="4">
        <f ca="1">OFFSET(InputPriceData!C$15,CalculationsAndCharts!$A1106+$A$11,IF($C$7,8,0),1,1)</f>
        <v>58.28</v>
      </c>
      <c r="E1106" s="4">
        <f ca="1">OFFSET(InputPriceData!D$15,CalculationsAndCharts!$A1106+$A$11,IF($C$7,8,0),1,1)</f>
        <v>58.67</v>
      </c>
      <c r="F1106" s="4">
        <f ca="1">OFFSET(InputPriceData!E$15,CalculationsAndCharts!$A1106+$A$11,IF($C$7,8,0),1,1)</f>
        <v>58</v>
      </c>
      <c r="G1106" s="4">
        <f ca="1">OFFSET(InputPriceData!F$15,CalculationsAndCharts!$A1106+$A$11,IF($C$7,8,0),1,1)</f>
        <v>58.61</v>
      </c>
      <c r="H1106" s="133"/>
      <c r="I1106" s="133"/>
      <c r="J1106" s="37">
        <f t="shared" ca="1" si="316"/>
        <v>1727</v>
      </c>
      <c r="K1106" s="124">
        <f t="shared" ca="1" si="317"/>
        <v>-0.14999999999999858</v>
      </c>
      <c r="L1106" s="343">
        <f t="shared" ca="1" si="308"/>
        <v>0.36639358431567554</v>
      </c>
      <c r="M1106" s="345">
        <f t="shared" ca="1" si="318"/>
        <v>0.40668028830336211</v>
      </c>
      <c r="N1106" s="344">
        <f t="shared" ca="1" si="309"/>
        <v>0.9009376526318511</v>
      </c>
      <c r="O1106" s="4"/>
      <c r="P1106" s="4"/>
      <c r="Q1106" s="3"/>
      <c r="S1106" s="4"/>
      <c r="T1106" s="4" t="b">
        <f t="shared" ca="1" si="310"/>
        <v>0</v>
      </c>
      <c r="U1106" t="b">
        <f t="shared" ca="1" si="311"/>
        <v>0</v>
      </c>
      <c r="W1106" s="317" t="b">
        <f t="shared" ca="1" si="312"/>
        <v>0</v>
      </c>
      <c r="X1106" s="317" t="b">
        <f t="shared" ca="1" si="319"/>
        <v>1</v>
      </c>
      <c r="Y1106" s="317" t="b">
        <f t="shared" ca="1" si="313"/>
        <v>0</v>
      </c>
      <c r="Z1106" t="b">
        <f t="shared" ca="1" si="314"/>
        <v>0</v>
      </c>
      <c r="AA1106" s="37" t="b">
        <f t="shared" ca="1" si="320"/>
        <v>0</v>
      </c>
      <c r="AB1106" t="b">
        <f t="shared" ca="1" si="315"/>
        <v>0</v>
      </c>
      <c r="AD1106" t="b">
        <f t="shared" ca="1" si="321"/>
        <v>0</v>
      </c>
      <c r="AE1106" s="37" t="b">
        <f t="shared" ca="1" si="322"/>
        <v>0</v>
      </c>
      <c r="AF1106" t="b">
        <f t="shared" ca="1" si="323"/>
        <v>0</v>
      </c>
      <c r="AG1106" s="317" t="b">
        <f t="shared" ca="1" si="324"/>
        <v>0</v>
      </c>
      <c r="AH1106" s="317" t="b">
        <f t="shared" ca="1" si="325"/>
        <v>1</v>
      </c>
      <c r="AI1106" s="317" t="b">
        <f t="shared" ca="1" si="326"/>
        <v>0</v>
      </c>
    </row>
    <row r="1107" spans="1:35" x14ac:dyDescent="0.25">
      <c r="A1107">
        <v>1075</v>
      </c>
      <c r="B1107" s="169">
        <f ca="1">OFFSET(InputPriceData!B$15,CalculationsAndCharts!$A1107+$A$11,0,1,1)</f>
        <v>40284</v>
      </c>
      <c r="C1107" s="3">
        <f ca="1">OFFSET(InputPriceData!G$15,CalculationsAndCharts!$A1107+$A$11,IF($C$7,8,0),1,1)</f>
        <v>3163500</v>
      </c>
      <c r="D1107" s="4">
        <f ca="1">OFFSET(InputPriceData!C$15,CalculationsAndCharts!$A1107+$A$11,IF($C$7,8,0),1,1)</f>
        <v>58.59</v>
      </c>
      <c r="E1107" s="4">
        <f ca="1">OFFSET(InputPriceData!D$15,CalculationsAndCharts!$A1107+$A$11,IF($C$7,8,0),1,1)</f>
        <v>58.87</v>
      </c>
      <c r="F1107" s="4">
        <f ca="1">OFFSET(InputPriceData!E$15,CalculationsAndCharts!$A1107+$A$11,IF($C$7,8,0),1,1)</f>
        <v>57.76</v>
      </c>
      <c r="G1107" s="4">
        <f ca="1">OFFSET(InputPriceData!F$15,CalculationsAndCharts!$A1107+$A$11,IF($C$7,8,0),1,1)</f>
        <v>58.32</v>
      </c>
      <c r="H1107" s="133"/>
      <c r="I1107" s="133"/>
      <c r="J1107" s="37">
        <f t="shared" ca="1" si="316"/>
        <v>1726</v>
      </c>
      <c r="K1107" s="124">
        <f t="shared" ca="1" si="317"/>
        <v>0.11999999999999744</v>
      </c>
      <c r="L1107" s="343">
        <f t="shared" ca="1" si="308"/>
        <v>0.3437321958401387</v>
      </c>
      <c r="M1107" s="345">
        <f t="shared" ca="1" si="318"/>
        <v>0.41037365116383667</v>
      </c>
      <c r="N1107" s="344">
        <f t="shared" ca="1" si="309"/>
        <v>0.83760786021544009</v>
      </c>
      <c r="O1107" s="4"/>
      <c r="P1107" s="4"/>
      <c r="Q1107" s="3"/>
      <c r="S1107" s="4"/>
      <c r="T1107" s="4" t="b">
        <f t="shared" ca="1" si="310"/>
        <v>0</v>
      </c>
      <c r="U1107" t="b">
        <f t="shared" ca="1" si="311"/>
        <v>0</v>
      </c>
      <c r="W1107" s="317" t="b">
        <f t="shared" ca="1" si="312"/>
        <v>0</v>
      </c>
      <c r="X1107" s="317" t="b">
        <f t="shared" ca="1" si="319"/>
        <v>1</v>
      </c>
      <c r="Y1107" s="317" t="b">
        <f t="shared" ca="1" si="313"/>
        <v>0</v>
      </c>
      <c r="Z1107" t="b">
        <f t="shared" ca="1" si="314"/>
        <v>0</v>
      </c>
      <c r="AA1107" s="37" t="b">
        <f t="shared" ca="1" si="320"/>
        <v>0</v>
      </c>
      <c r="AB1107" t="b">
        <f t="shared" ca="1" si="315"/>
        <v>0</v>
      </c>
      <c r="AD1107" t="b">
        <f t="shared" ca="1" si="321"/>
        <v>0</v>
      </c>
      <c r="AE1107" s="37" t="b">
        <f t="shared" ca="1" si="322"/>
        <v>0</v>
      </c>
      <c r="AF1107" t="b">
        <f t="shared" ca="1" si="323"/>
        <v>0</v>
      </c>
      <c r="AG1107" s="317" t="b">
        <f t="shared" ca="1" si="324"/>
        <v>0</v>
      </c>
      <c r="AH1107" s="317" t="b">
        <f t="shared" ca="1" si="325"/>
        <v>1</v>
      </c>
      <c r="AI1107" s="317" t="b">
        <f t="shared" ca="1" si="326"/>
        <v>0</v>
      </c>
    </row>
    <row r="1108" spans="1:35" x14ac:dyDescent="0.25">
      <c r="A1108">
        <v>1076</v>
      </c>
      <c r="B1108" s="169">
        <f ca="1">OFFSET(InputPriceData!B$15,CalculationsAndCharts!$A1108+$A$11,0,1,1)</f>
        <v>40283</v>
      </c>
      <c r="C1108" s="3">
        <f ca="1">OFFSET(InputPriceData!G$15,CalculationsAndCharts!$A1108+$A$11,IF($C$7,8,0),1,1)</f>
        <v>2263600</v>
      </c>
      <c r="D1108" s="4">
        <f ca="1">OFFSET(InputPriceData!C$15,CalculationsAndCharts!$A1108+$A$11,IF($C$7,8,0),1,1)</f>
        <v>58.24</v>
      </c>
      <c r="E1108" s="4">
        <f ca="1">OFFSET(InputPriceData!D$15,CalculationsAndCharts!$A1108+$A$11,IF($C$7,8,0),1,1)</f>
        <v>58.86</v>
      </c>
      <c r="F1108" s="4">
        <f ca="1">OFFSET(InputPriceData!E$15,CalculationsAndCharts!$A1108+$A$11,IF($C$7,8,0),1,1)</f>
        <v>57.93</v>
      </c>
      <c r="G1108" s="4">
        <f ca="1">OFFSET(InputPriceData!F$15,CalculationsAndCharts!$A1108+$A$11,IF($C$7,8,0),1,1)</f>
        <v>58.76</v>
      </c>
      <c r="H1108" s="133"/>
      <c r="I1108" s="133"/>
      <c r="J1108" s="37">
        <f t="shared" ca="1" si="316"/>
        <v>1725</v>
      </c>
      <c r="K1108" s="124">
        <f t="shared" ca="1" si="317"/>
        <v>0.62999999999999545</v>
      </c>
      <c r="L1108" s="343">
        <f t="shared" ca="1" si="308"/>
        <v>0.26419884405962396</v>
      </c>
      <c r="M1108" s="345">
        <f t="shared" ca="1" si="318"/>
        <v>0.41410055616936092</v>
      </c>
      <c r="N1108" s="344">
        <f t="shared" ca="1" si="309"/>
        <v>0.63800649413175525</v>
      </c>
      <c r="O1108" s="4"/>
      <c r="P1108" s="4"/>
      <c r="Q1108" s="3"/>
      <c r="S1108" s="4"/>
      <c r="T1108" s="4" t="b">
        <f t="shared" ca="1" si="310"/>
        <v>0</v>
      </c>
      <c r="U1108" t="b">
        <f t="shared" ca="1" si="311"/>
        <v>0</v>
      </c>
      <c r="W1108" s="317" t="b">
        <f t="shared" ca="1" si="312"/>
        <v>0</v>
      </c>
      <c r="X1108" s="317" t="b">
        <f t="shared" ca="1" si="319"/>
        <v>1</v>
      </c>
      <c r="Y1108" s="317" t="b">
        <f t="shared" ca="1" si="313"/>
        <v>0</v>
      </c>
      <c r="Z1108" t="b">
        <f t="shared" ca="1" si="314"/>
        <v>0</v>
      </c>
      <c r="AA1108" s="37" t="b">
        <f t="shared" ca="1" si="320"/>
        <v>0</v>
      </c>
      <c r="AB1108" t="b">
        <f t="shared" ca="1" si="315"/>
        <v>0</v>
      </c>
      <c r="AD1108" t="b">
        <f t="shared" ca="1" si="321"/>
        <v>0</v>
      </c>
      <c r="AE1108" s="37" t="b">
        <f t="shared" ca="1" si="322"/>
        <v>0</v>
      </c>
      <c r="AF1108" t="b">
        <f t="shared" ca="1" si="323"/>
        <v>0</v>
      </c>
      <c r="AG1108" s="317" t="b">
        <f t="shared" ca="1" si="324"/>
        <v>0</v>
      </c>
      <c r="AH1108" s="317" t="b">
        <f t="shared" ca="1" si="325"/>
        <v>1</v>
      </c>
      <c r="AI1108" s="317" t="b">
        <f t="shared" ca="1" si="326"/>
        <v>0</v>
      </c>
    </row>
    <row r="1109" spans="1:35" x14ac:dyDescent="0.25">
      <c r="A1109">
        <v>1077</v>
      </c>
      <c r="B1109" s="169">
        <f ca="1">OFFSET(InputPriceData!B$15,CalculationsAndCharts!$A1109+$A$11,0,1,1)</f>
        <v>40282</v>
      </c>
      <c r="C1109" s="3">
        <f ca="1">OFFSET(InputPriceData!G$15,CalculationsAndCharts!$A1109+$A$11,IF($C$7,8,0),1,1)</f>
        <v>2888800</v>
      </c>
      <c r="D1109" s="4">
        <f ca="1">OFFSET(InputPriceData!C$15,CalculationsAndCharts!$A1109+$A$11,IF($C$7,8,0),1,1)</f>
        <v>58.25</v>
      </c>
      <c r="E1109" s="4">
        <f ca="1">OFFSET(InputPriceData!D$15,CalculationsAndCharts!$A1109+$A$11,IF($C$7,8,0),1,1)</f>
        <v>58.26</v>
      </c>
      <c r="F1109" s="4">
        <f ca="1">OFFSET(InputPriceData!E$15,CalculationsAndCharts!$A1109+$A$11,IF($C$7,8,0),1,1)</f>
        <v>57.64</v>
      </c>
      <c r="G1109" s="4">
        <f ca="1">OFFSET(InputPriceData!F$15,CalculationsAndCharts!$A1109+$A$11,IF($C$7,8,0),1,1)</f>
        <v>58.2</v>
      </c>
      <c r="H1109" s="133"/>
      <c r="I1109" s="133"/>
      <c r="J1109" s="37">
        <f t="shared" ca="1" si="316"/>
        <v>1724</v>
      </c>
      <c r="K1109" s="124">
        <f t="shared" ca="1" si="317"/>
        <v>0.77000000000000313</v>
      </c>
      <c r="L1109" s="343">
        <f t="shared" ca="1" si="308"/>
        <v>0.15383588096572062</v>
      </c>
      <c r="M1109" s="345">
        <f t="shared" ca="1" si="318"/>
        <v>0.41786130794082837</v>
      </c>
      <c r="N1109" s="344">
        <f t="shared" ca="1" si="309"/>
        <v>0.36815057542371138</v>
      </c>
      <c r="O1109" s="4"/>
      <c r="P1109" s="4"/>
      <c r="Q1109" s="3"/>
      <c r="S1109" s="4"/>
      <c r="T1109" s="4" t="b">
        <f t="shared" ca="1" si="310"/>
        <v>0</v>
      </c>
      <c r="U1109" t="b">
        <f t="shared" ca="1" si="311"/>
        <v>0</v>
      </c>
      <c r="W1109" s="317" t="b">
        <f t="shared" ca="1" si="312"/>
        <v>1</v>
      </c>
      <c r="X1109" s="317" t="b">
        <f t="shared" ca="1" si="319"/>
        <v>1</v>
      </c>
      <c r="Y1109" s="317" t="b">
        <f t="shared" ca="1" si="313"/>
        <v>0</v>
      </c>
      <c r="Z1109" t="b">
        <f t="shared" ca="1" si="314"/>
        <v>0</v>
      </c>
      <c r="AA1109" s="37" t="b">
        <f t="shared" ca="1" si="320"/>
        <v>0</v>
      </c>
      <c r="AB1109" t="b">
        <f t="shared" ca="1" si="315"/>
        <v>1</v>
      </c>
      <c r="AD1109" t="b">
        <f t="shared" ca="1" si="321"/>
        <v>0</v>
      </c>
      <c r="AE1109" s="37" t="b">
        <f t="shared" ca="1" si="322"/>
        <v>0</v>
      </c>
      <c r="AF1109" t="b">
        <f t="shared" ca="1" si="323"/>
        <v>1</v>
      </c>
      <c r="AG1109" s="317" t="b">
        <f t="shared" ca="1" si="324"/>
        <v>1</v>
      </c>
      <c r="AH1109" s="317" t="b">
        <f t="shared" ca="1" si="325"/>
        <v>1</v>
      </c>
      <c r="AI1109" s="317" t="b">
        <f t="shared" ca="1" si="326"/>
        <v>0</v>
      </c>
    </row>
    <row r="1110" spans="1:35" x14ac:dyDescent="0.25">
      <c r="A1110">
        <v>1078</v>
      </c>
      <c r="B1110" s="169">
        <f ca="1">OFFSET(InputPriceData!B$15,CalculationsAndCharts!$A1110+$A$11,0,1,1)</f>
        <v>40281</v>
      </c>
      <c r="C1110" s="3">
        <f ca="1">OFFSET(InputPriceData!G$15,CalculationsAndCharts!$A1110+$A$11,IF($C$7,8,0),1,1)</f>
        <v>2563000</v>
      </c>
      <c r="D1110" s="4">
        <f ca="1">OFFSET(InputPriceData!C$15,CalculationsAndCharts!$A1110+$A$11,IF($C$7,8,0),1,1)</f>
        <v>57.29</v>
      </c>
      <c r="E1110" s="4">
        <f ca="1">OFFSET(InputPriceData!D$15,CalculationsAndCharts!$A1110+$A$11,IF($C$7,8,0),1,1)</f>
        <v>58.25</v>
      </c>
      <c r="F1110" s="4">
        <f ca="1">OFFSET(InputPriceData!E$15,CalculationsAndCharts!$A1110+$A$11,IF($C$7,8,0),1,1)</f>
        <v>57.19</v>
      </c>
      <c r="G1110" s="4">
        <f ca="1">OFFSET(InputPriceData!F$15,CalculationsAndCharts!$A1110+$A$11,IF($C$7,8,0),1,1)</f>
        <v>58.13</v>
      </c>
      <c r="H1110" s="133"/>
      <c r="I1110" s="133"/>
      <c r="J1110" s="37">
        <f t="shared" ca="1" si="316"/>
        <v>1723</v>
      </c>
      <c r="K1110" s="124">
        <f t="shared" ca="1" si="317"/>
        <v>0.60000000000000142</v>
      </c>
      <c r="L1110" s="343">
        <f t="shared" ca="1" si="308"/>
        <v>4.9040486368087804E-2</v>
      </c>
      <c r="M1110" s="345">
        <f t="shared" ca="1" si="318"/>
        <v>0.42165621386561897</v>
      </c>
      <c r="N1110" s="344">
        <f t="shared" ca="1" si="309"/>
        <v>0.11630443179883249</v>
      </c>
      <c r="O1110" s="4"/>
      <c r="P1110" s="4"/>
      <c r="Q1110" s="3"/>
      <c r="S1110" s="4"/>
      <c r="T1110" s="4" t="b">
        <f t="shared" ca="1" si="310"/>
        <v>1</v>
      </c>
      <c r="U1110" t="b">
        <f t="shared" ca="1" si="311"/>
        <v>0</v>
      </c>
      <c r="W1110" s="317" t="b">
        <f t="shared" ca="1" si="312"/>
        <v>0</v>
      </c>
      <c r="X1110" s="317" t="b">
        <f t="shared" ca="1" si="319"/>
        <v>0</v>
      </c>
      <c r="Y1110" s="317" t="b">
        <f t="shared" ca="1" si="313"/>
        <v>0</v>
      </c>
      <c r="Z1110" t="b">
        <f t="shared" ca="1" si="314"/>
        <v>0</v>
      </c>
      <c r="AA1110" s="37" t="b">
        <f t="shared" ca="1" si="320"/>
        <v>1</v>
      </c>
      <c r="AB1110" t="b">
        <f t="shared" ca="1" si="315"/>
        <v>0</v>
      </c>
      <c r="AD1110" t="b">
        <f t="shared" ca="1" si="321"/>
        <v>0</v>
      </c>
      <c r="AE1110" s="37" t="b">
        <f t="shared" ca="1" si="322"/>
        <v>1</v>
      </c>
      <c r="AF1110" t="b">
        <f t="shared" ca="1" si="323"/>
        <v>0</v>
      </c>
      <c r="AG1110" s="317" t="b">
        <f t="shared" ca="1" si="324"/>
        <v>0</v>
      </c>
      <c r="AH1110" s="317" t="b">
        <f t="shared" ca="1" si="325"/>
        <v>0</v>
      </c>
      <c r="AI1110" s="317" t="b">
        <f t="shared" ca="1" si="326"/>
        <v>0</v>
      </c>
    </row>
    <row r="1111" spans="1:35" x14ac:dyDescent="0.25">
      <c r="A1111">
        <v>1079</v>
      </c>
      <c r="B1111" s="169">
        <f ca="1">OFFSET(InputPriceData!B$15,CalculationsAndCharts!$A1111+$A$11,0,1,1)</f>
        <v>40280</v>
      </c>
      <c r="C1111" s="3">
        <f ca="1">OFFSET(InputPriceData!G$15,CalculationsAndCharts!$A1111+$A$11,IF($C$7,8,0),1,1)</f>
        <v>1347600</v>
      </c>
      <c r="D1111" s="4">
        <f ca="1">OFFSET(InputPriceData!C$15,CalculationsAndCharts!$A1111+$A$11,IF($C$7,8,0),1,1)</f>
        <v>57.4</v>
      </c>
      <c r="E1111" s="4">
        <f ca="1">OFFSET(InputPriceData!D$15,CalculationsAndCharts!$A1111+$A$11,IF($C$7,8,0),1,1)</f>
        <v>57.85</v>
      </c>
      <c r="F1111" s="4">
        <f ca="1">OFFSET(InputPriceData!E$15,CalculationsAndCharts!$A1111+$A$11,IF($C$7,8,0),1,1)</f>
        <v>57.32</v>
      </c>
      <c r="G1111" s="4">
        <f ca="1">OFFSET(InputPriceData!F$15,CalculationsAndCharts!$A1111+$A$11,IF($C$7,8,0),1,1)</f>
        <v>57.43</v>
      </c>
      <c r="H1111" s="133"/>
      <c r="I1111" s="133"/>
      <c r="J1111" s="37">
        <f t="shared" ca="1" si="316"/>
        <v>1722</v>
      </c>
      <c r="K1111" s="124">
        <f t="shared" ca="1" si="317"/>
        <v>0.65999999999999659</v>
      </c>
      <c r="L1111" s="343">
        <f t="shared" ca="1" si="308"/>
        <v>-3.6010192348430115E-2</v>
      </c>
      <c r="M1111" s="345">
        <f t="shared" ca="1" si="318"/>
        <v>0.42548558412272347</v>
      </c>
      <c r="N1111" s="344">
        <f t="shared" ca="1" si="309"/>
        <v>-8.4633166650467856E-2</v>
      </c>
      <c r="O1111" s="4"/>
      <c r="P1111" s="4"/>
      <c r="Q1111" s="3"/>
      <c r="S1111" s="4"/>
      <c r="T1111" s="4" t="b">
        <f t="shared" ca="1" si="310"/>
        <v>0</v>
      </c>
      <c r="U1111" t="b">
        <f t="shared" ca="1" si="311"/>
        <v>0</v>
      </c>
      <c r="W1111" s="317" t="b">
        <f t="shared" ca="1" si="312"/>
        <v>0</v>
      </c>
      <c r="X1111" s="317" t="b">
        <f t="shared" ca="1" si="319"/>
        <v>0</v>
      </c>
      <c r="Y1111" s="317" t="b">
        <f t="shared" ca="1" si="313"/>
        <v>0</v>
      </c>
      <c r="Z1111" t="b">
        <f t="shared" ca="1" si="314"/>
        <v>0</v>
      </c>
      <c r="AA1111" s="37" t="b">
        <f t="shared" ca="1" si="320"/>
        <v>1</v>
      </c>
      <c r="AB1111" t="b">
        <f t="shared" ca="1" si="315"/>
        <v>0</v>
      </c>
      <c r="AD1111" t="b">
        <f t="shared" ca="1" si="321"/>
        <v>0</v>
      </c>
      <c r="AE1111" s="37" t="b">
        <f t="shared" ca="1" si="322"/>
        <v>1</v>
      </c>
      <c r="AF1111" t="b">
        <f t="shared" ca="1" si="323"/>
        <v>0</v>
      </c>
      <c r="AG1111" s="317" t="b">
        <f t="shared" ca="1" si="324"/>
        <v>0</v>
      </c>
      <c r="AH1111" s="317" t="b">
        <f t="shared" ca="1" si="325"/>
        <v>0</v>
      </c>
      <c r="AI1111" s="317" t="b">
        <f t="shared" ca="1" si="326"/>
        <v>0</v>
      </c>
    </row>
    <row r="1112" spans="1:35" x14ac:dyDescent="0.25">
      <c r="A1112">
        <v>1080</v>
      </c>
      <c r="B1112" s="169">
        <f ca="1">OFFSET(InputPriceData!B$15,CalculationsAndCharts!$A1112+$A$11,0,1,1)</f>
        <v>40277</v>
      </c>
      <c r="C1112" s="3">
        <f ca="1">OFFSET(InputPriceData!G$15,CalculationsAndCharts!$A1112+$A$11,IF($C$7,8,0),1,1)</f>
        <v>1629900</v>
      </c>
      <c r="D1112" s="4">
        <f ca="1">OFFSET(InputPriceData!C$15,CalculationsAndCharts!$A1112+$A$11,IF($C$7,8,0),1,1)</f>
        <v>56.88</v>
      </c>
      <c r="E1112" s="4">
        <f ca="1">OFFSET(InputPriceData!D$15,CalculationsAndCharts!$A1112+$A$11,IF($C$7,8,0),1,1)</f>
        <v>57.58</v>
      </c>
      <c r="F1112" s="4">
        <f ca="1">OFFSET(InputPriceData!E$15,CalculationsAndCharts!$A1112+$A$11,IF($C$7,8,0),1,1)</f>
        <v>56.79</v>
      </c>
      <c r="G1112" s="4">
        <f ca="1">OFFSET(InputPriceData!F$15,CalculationsAndCharts!$A1112+$A$11,IF($C$7,8,0),1,1)</f>
        <v>57.53</v>
      </c>
      <c r="H1112" s="133"/>
      <c r="I1112" s="133"/>
      <c r="J1112" s="37">
        <f t="shared" ca="1" si="316"/>
        <v>1721</v>
      </c>
      <c r="K1112" s="124">
        <f t="shared" ca="1" si="317"/>
        <v>0.71999999999999886</v>
      </c>
      <c r="L1112" s="343">
        <f t="shared" ca="1" si="308"/>
        <v>-8.6571004564804099E-2</v>
      </c>
      <c r="M1112" s="345">
        <f t="shared" ca="1" si="318"/>
        <v>0.42934973170809632</v>
      </c>
      <c r="N1112" s="344">
        <f t="shared" ca="1" si="309"/>
        <v>-0.20163283722199102</v>
      </c>
      <c r="O1112" s="4"/>
      <c r="P1112" s="4"/>
      <c r="Q1112" s="3"/>
      <c r="S1112" s="4"/>
      <c r="T1112" s="4" t="b">
        <f t="shared" ca="1" si="310"/>
        <v>0</v>
      </c>
      <c r="U1112" t="b">
        <f t="shared" ca="1" si="311"/>
        <v>0</v>
      </c>
      <c r="W1112" s="317" t="b">
        <f t="shared" ca="1" si="312"/>
        <v>0</v>
      </c>
      <c r="X1112" s="317" t="b">
        <f t="shared" ca="1" si="319"/>
        <v>0</v>
      </c>
      <c r="Y1112" s="317" t="b">
        <f t="shared" ca="1" si="313"/>
        <v>0</v>
      </c>
      <c r="Z1112" t="b">
        <f t="shared" ca="1" si="314"/>
        <v>0</v>
      </c>
      <c r="AA1112" s="37" t="b">
        <f t="shared" ca="1" si="320"/>
        <v>1</v>
      </c>
      <c r="AB1112" t="b">
        <f t="shared" ca="1" si="315"/>
        <v>0</v>
      </c>
      <c r="AD1112" t="b">
        <f t="shared" ca="1" si="321"/>
        <v>0</v>
      </c>
      <c r="AE1112" s="37" t="b">
        <f t="shared" ca="1" si="322"/>
        <v>1</v>
      </c>
      <c r="AF1112" t="b">
        <f t="shared" ca="1" si="323"/>
        <v>0</v>
      </c>
      <c r="AG1112" s="317" t="b">
        <f t="shared" ca="1" si="324"/>
        <v>0</v>
      </c>
      <c r="AH1112" s="317" t="b">
        <f t="shared" ca="1" si="325"/>
        <v>0</v>
      </c>
      <c r="AI1112" s="317" t="b">
        <f t="shared" ca="1" si="326"/>
        <v>0</v>
      </c>
    </row>
    <row r="1113" spans="1:35" x14ac:dyDescent="0.25">
      <c r="A1113">
        <v>1081</v>
      </c>
      <c r="B1113" s="169">
        <f ca="1">OFFSET(InputPriceData!B$15,CalculationsAndCharts!$A1113+$A$11,0,1,1)</f>
        <v>40276</v>
      </c>
      <c r="C1113" s="3">
        <f ca="1">OFFSET(InputPriceData!G$15,CalculationsAndCharts!$A1113+$A$11,IF($C$7,8,0),1,1)</f>
        <v>1901200</v>
      </c>
      <c r="D1113" s="4">
        <f ca="1">OFFSET(InputPriceData!C$15,CalculationsAndCharts!$A1113+$A$11,IF($C$7,8,0),1,1)</f>
        <v>56.78</v>
      </c>
      <c r="E1113" s="4">
        <f ca="1">OFFSET(InputPriceData!D$15,CalculationsAndCharts!$A1113+$A$11,IF($C$7,8,0),1,1)</f>
        <v>57.06</v>
      </c>
      <c r="F1113" s="4">
        <f ca="1">OFFSET(InputPriceData!E$15,CalculationsAndCharts!$A1113+$A$11,IF($C$7,8,0),1,1)</f>
        <v>56.67</v>
      </c>
      <c r="G1113" s="4">
        <f ca="1">OFFSET(InputPriceData!F$15,CalculationsAndCharts!$A1113+$A$11,IF($C$7,8,0),1,1)</f>
        <v>56.77</v>
      </c>
      <c r="H1113" s="133"/>
      <c r="I1113" s="133"/>
      <c r="J1113" s="37">
        <f t="shared" ca="1" si="316"/>
        <v>1720</v>
      </c>
      <c r="K1113" s="124">
        <f t="shared" ca="1" si="317"/>
        <v>-0.29999999999999716</v>
      </c>
      <c r="L1113" s="343">
        <f t="shared" ca="1" si="308"/>
        <v>-6.9730863559657616E-2</v>
      </c>
      <c r="M1113" s="345">
        <f t="shared" ca="1" si="318"/>
        <v>0.43324897246023847</v>
      </c>
      <c r="N1113" s="344">
        <f t="shared" ca="1" si="309"/>
        <v>-0.16094871076943451</v>
      </c>
      <c r="O1113" s="4"/>
      <c r="P1113" s="4"/>
      <c r="Q1113" s="3"/>
      <c r="S1113" s="4"/>
      <c r="T1113" s="4" t="b">
        <f t="shared" ca="1" si="310"/>
        <v>0</v>
      </c>
      <c r="U1113" t="b">
        <f t="shared" ca="1" si="311"/>
        <v>0</v>
      </c>
      <c r="W1113" s="317" t="b">
        <f t="shared" ca="1" si="312"/>
        <v>0</v>
      </c>
      <c r="X1113" s="317" t="b">
        <f t="shared" ca="1" si="319"/>
        <v>0</v>
      </c>
      <c r="Y1113" s="317" t="b">
        <f t="shared" ca="1" si="313"/>
        <v>1</v>
      </c>
      <c r="Z1113" t="b">
        <f t="shared" ca="1" si="314"/>
        <v>1</v>
      </c>
      <c r="AA1113" s="37" t="b">
        <f t="shared" ca="1" si="320"/>
        <v>1</v>
      </c>
      <c r="AB1113" t="b">
        <f t="shared" ca="1" si="315"/>
        <v>0</v>
      </c>
      <c r="AD1113" t="b">
        <f t="shared" ca="1" si="321"/>
        <v>1</v>
      </c>
      <c r="AE1113" s="37" t="b">
        <f t="shared" ca="1" si="322"/>
        <v>1</v>
      </c>
      <c r="AF1113" t="b">
        <f t="shared" ca="1" si="323"/>
        <v>0</v>
      </c>
      <c r="AG1113" s="317" t="b">
        <f t="shared" ca="1" si="324"/>
        <v>0</v>
      </c>
      <c r="AH1113" s="317" t="b">
        <f t="shared" ca="1" si="325"/>
        <v>0</v>
      </c>
      <c r="AI1113" s="317" t="b">
        <f t="shared" ca="1" si="326"/>
        <v>1</v>
      </c>
    </row>
    <row r="1114" spans="1:35" x14ac:dyDescent="0.25">
      <c r="A1114">
        <v>1082</v>
      </c>
      <c r="B1114" s="169">
        <f ca="1">OFFSET(InputPriceData!B$15,CalculationsAndCharts!$A1114+$A$11,0,1,1)</f>
        <v>40275</v>
      </c>
      <c r="C1114" s="3">
        <f ca="1">OFFSET(InputPriceData!G$15,CalculationsAndCharts!$A1114+$A$11,IF($C$7,8,0),1,1)</f>
        <v>2277000</v>
      </c>
      <c r="D1114" s="4">
        <f ca="1">OFFSET(InputPriceData!C$15,CalculationsAndCharts!$A1114+$A$11,IF($C$7,8,0),1,1)</f>
        <v>56.94</v>
      </c>
      <c r="E1114" s="4">
        <f ca="1">OFFSET(InputPriceData!D$15,CalculationsAndCharts!$A1114+$A$11,IF($C$7,8,0),1,1)</f>
        <v>57.34</v>
      </c>
      <c r="F1114" s="4">
        <f ca="1">OFFSET(InputPriceData!E$15,CalculationsAndCharts!$A1114+$A$11,IF($C$7,8,0),1,1)</f>
        <v>56.75</v>
      </c>
      <c r="G1114" s="4">
        <f ca="1">OFFSET(InputPriceData!F$15,CalculationsAndCharts!$A1114+$A$11,IF($C$7,8,0),1,1)</f>
        <v>56.81</v>
      </c>
      <c r="H1114" s="133"/>
      <c r="I1114" s="133"/>
      <c r="J1114" s="37">
        <f t="shared" ca="1" si="316"/>
        <v>1719</v>
      </c>
      <c r="K1114" s="124">
        <f t="shared" ca="1" si="317"/>
        <v>-0.73999999999999488</v>
      </c>
      <c r="L1114" s="343">
        <f t="shared" ca="1" si="308"/>
        <v>-9.0078877958547215E-3</v>
      </c>
      <c r="M1114" s="345">
        <f t="shared" ca="1" si="318"/>
        <v>0.43718362508601261</v>
      </c>
      <c r="N1114" s="344">
        <f t="shared" ca="1" si="309"/>
        <v>-2.0604357709149073E-2</v>
      </c>
      <c r="O1114" s="4"/>
      <c r="P1114" s="4"/>
      <c r="Q1114" s="3"/>
      <c r="S1114" s="4"/>
      <c r="T1114" s="4" t="b">
        <f t="shared" ca="1" si="310"/>
        <v>0</v>
      </c>
      <c r="U1114" t="b">
        <f t="shared" ca="1" si="311"/>
        <v>1</v>
      </c>
      <c r="W1114" s="317" t="b">
        <f t="shared" ca="1" si="312"/>
        <v>0</v>
      </c>
      <c r="X1114" s="317" t="b">
        <f t="shared" ca="1" si="319"/>
        <v>1</v>
      </c>
      <c r="Y1114" s="317" t="b">
        <f t="shared" ca="1" si="313"/>
        <v>0</v>
      </c>
      <c r="Z1114" t="b">
        <f t="shared" ca="1" si="314"/>
        <v>0</v>
      </c>
      <c r="AA1114" s="37" t="b">
        <f t="shared" ca="1" si="320"/>
        <v>0</v>
      </c>
      <c r="AB1114" t="b">
        <f t="shared" ca="1" si="315"/>
        <v>0</v>
      </c>
      <c r="AD1114" t="b">
        <f t="shared" ca="1" si="321"/>
        <v>0</v>
      </c>
      <c r="AE1114" s="37" t="b">
        <f t="shared" ca="1" si="322"/>
        <v>0</v>
      </c>
      <c r="AF1114" t="b">
        <f t="shared" ca="1" si="323"/>
        <v>0</v>
      </c>
      <c r="AG1114" s="317" t="b">
        <f t="shared" ca="1" si="324"/>
        <v>0</v>
      </c>
      <c r="AH1114" s="317" t="b">
        <f t="shared" ca="1" si="325"/>
        <v>1</v>
      </c>
      <c r="AI1114" s="317" t="b">
        <f t="shared" ca="1" si="326"/>
        <v>0</v>
      </c>
    </row>
    <row r="1115" spans="1:35" x14ac:dyDescent="0.25">
      <c r="A1115">
        <v>1083</v>
      </c>
      <c r="B1115" s="169">
        <f ca="1">OFFSET(InputPriceData!B$15,CalculationsAndCharts!$A1115+$A$11,0,1,1)</f>
        <v>40274</v>
      </c>
      <c r="C1115" s="3">
        <f ca="1">OFFSET(InputPriceData!G$15,CalculationsAndCharts!$A1115+$A$11,IF($C$7,8,0),1,1)</f>
        <v>1531700</v>
      </c>
      <c r="D1115" s="4">
        <f ca="1">OFFSET(InputPriceData!C$15,CalculationsAndCharts!$A1115+$A$11,IF($C$7,8,0),1,1)</f>
        <v>57.4</v>
      </c>
      <c r="E1115" s="4">
        <f ca="1">OFFSET(InputPriceData!D$15,CalculationsAndCharts!$A1115+$A$11,IF($C$7,8,0),1,1)</f>
        <v>57.42</v>
      </c>
      <c r="F1115" s="4">
        <f ca="1">OFFSET(InputPriceData!E$15,CalculationsAndCharts!$A1115+$A$11,IF($C$7,8,0),1,1)</f>
        <v>56.88</v>
      </c>
      <c r="G1115" s="4">
        <f ca="1">OFFSET(InputPriceData!F$15,CalculationsAndCharts!$A1115+$A$11,IF($C$7,8,0),1,1)</f>
        <v>57.07</v>
      </c>
      <c r="H1115" s="133"/>
      <c r="I1115" s="133"/>
      <c r="J1115" s="37">
        <f t="shared" ca="1" si="316"/>
        <v>1718</v>
      </c>
      <c r="K1115" s="124">
        <f t="shared" ca="1" si="317"/>
        <v>0.14999999999999858</v>
      </c>
      <c r="L1115" s="343">
        <f t="shared" ca="1" si="308"/>
        <v>2.2718534971589925E-2</v>
      </c>
      <c r="M1115" s="345">
        <f t="shared" ca="1" si="318"/>
        <v>0.44115401118669284</v>
      </c>
      <c r="N1115" s="344">
        <f t="shared" ca="1" si="309"/>
        <v>5.1497967592944824E-2</v>
      </c>
      <c r="O1115" s="4"/>
      <c r="P1115" s="4"/>
      <c r="Q1115" s="3"/>
      <c r="S1115" s="4"/>
      <c r="T1115" s="4" t="b">
        <f t="shared" ca="1" si="310"/>
        <v>0</v>
      </c>
      <c r="U1115" t="b">
        <f t="shared" ca="1" si="311"/>
        <v>0</v>
      </c>
      <c r="W1115" s="317" t="b">
        <f t="shared" ca="1" si="312"/>
        <v>0</v>
      </c>
      <c r="X1115" s="317" t="b">
        <f t="shared" ca="1" si="319"/>
        <v>1</v>
      </c>
      <c r="Y1115" s="317" t="b">
        <f t="shared" ca="1" si="313"/>
        <v>0</v>
      </c>
      <c r="Z1115" t="b">
        <f t="shared" ca="1" si="314"/>
        <v>0</v>
      </c>
      <c r="AA1115" s="37" t="b">
        <f t="shared" ca="1" si="320"/>
        <v>0</v>
      </c>
      <c r="AB1115" t="b">
        <f t="shared" ca="1" si="315"/>
        <v>0</v>
      </c>
      <c r="AD1115" t="b">
        <f t="shared" ca="1" si="321"/>
        <v>0</v>
      </c>
      <c r="AE1115" s="37" t="b">
        <f t="shared" ca="1" si="322"/>
        <v>0</v>
      </c>
      <c r="AF1115" t="b">
        <f t="shared" ca="1" si="323"/>
        <v>0</v>
      </c>
      <c r="AG1115" s="317" t="b">
        <f t="shared" ca="1" si="324"/>
        <v>0</v>
      </c>
      <c r="AH1115" s="317" t="b">
        <f t="shared" ca="1" si="325"/>
        <v>1</v>
      </c>
      <c r="AI1115" s="317" t="b">
        <f t="shared" ca="1" si="326"/>
        <v>0</v>
      </c>
    </row>
    <row r="1116" spans="1:35" x14ac:dyDescent="0.25">
      <c r="A1116">
        <v>1084</v>
      </c>
      <c r="B1116" s="169">
        <f ca="1">OFFSET(InputPriceData!B$15,CalculationsAndCharts!$A1116+$A$11,0,1,1)</f>
        <v>40273</v>
      </c>
      <c r="C1116" s="3">
        <f ca="1">OFFSET(InputPriceData!G$15,CalculationsAndCharts!$A1116+$A$11,IF($C$7,8,0),1,1)</f>
        <v>1739000</v>
      </c>
      <c r="D1116" s="4">
        <f ca="1">OFFSET(InputPriceData!C$15,CalculationsAndCharts!$A1116+$A$11,IF($C$7,8,0),1,1)</f>
        <v>57.18</v>
      </c>
      <c r="E1116" s="4">
        <f ca="1">OFFSET(InputPriceData!D$15,CalculationsAndCharts!$A1116+$A$11,IF($C$7,8,0),1,1)</f>
        <v>57.67</v>
      </c>
      <c r="F1116" s="4">
        <f ca="1">OFFSET(InputPriceData!E$15,CalculationsAndCharts!$A1116+$A$11,IF($C$7,8,0),1,1)</f>
        <v>57.11</v>
      </c>
      <c r="G1116" s="4">
        <f ca="1">OFFSET(InputPriceData!F$15,CalculationsAndCharts!$A1116+$A$11,IF($C$7,8,0),1,1)</f>
        <v>57.55</v>
      </c>
      <c r="H1116" s="133"/>
      <c r="I1116" s="133"/>
      <c r="J1116" s="37">
        <f t="shared" ca="1" si="316"/>
        <v>1717</v>
      </c>
      <c r="K1116" s="124">
        <f t="shared" ca="1" si="317"/>
        <v>0.42999999999999972</v>
      </c>
      <c r="L1116" s="343">
        <f t="shared" ca="1" si="308"/>
        <v>3.3043861508218642E-2</v>
      </c>
      <c r="M1116" s="345">
        <f t="shared" ca="1" si="318"/>
        <v>0.44516045528425108</v>
      </c>
      <c r="N1116" s="344">
        <f t="shared" ca="1" si="309"/>
        <v>7.4229103497342186E-2</v>
      </c>
      <c r="O1116" s="4"/>
      <c r="P1116" s="4"/>
      <c r="Q1116" s="3"/>
      <c r="S1116" s="4"/>
      <c r="T1116" s="4" t="b">
        <f t="shared" ca="1" si="310"/>
        <v>0</v>
      </c>
      <c r="U1116" t="b">
        <f t="shared" ca="1" si="311"/>
        <v>0</v>
      </c>
      <c r="W1116" s="317" t="b">
        <f t="shared" ca="1" si="312"/>
        <v>0</v>
      </c>
      <c r="X1116" s="317" t="b">
        <f t="shared" ca="1" si="319"/>
        <v>1</v>
      </c>
      <c r="Y1116" s="317" t="b">
        <f t="shared" ca="1" si="313"/>
        <v>0</v>
      </c>
      <c r="Z1116" t="b">
        <f t="shared" ca="1" si="314"/>
        <v>0</v>
      </c>
      <c r="AA1116" s="37" t="b">
        <f t="shared" ca="1" si="320"/>
        <v>0</v>
      </c>
      <c r="AB1116" t="b">
        <f t="shared" ca="1" si="315"/>
        <v>0</v>
      </c>
      <c r="AD1116" t="b">
        <f t="shared" ca="1" si="321"/>
        <v>0</v>
      </c>
      <c r="AE1116" s="37" t="b">
        <f t="shared" ca="1" si="322"/>
        <v>0</v>
      </c>
      <c r="AF1116" t="b">
        <f t="shared" ca="1" si="323"/>
        <v>0</v>
      </c>
      <c r="AG1116" s="317" t="b">
        <f t="shared" ca="1" si="324"/>
        <v>0</v>
      </c>
      <c r="AH1116" s="317" t="b">
        <f t="shared" ca="1" si="325"/>
        <v>1</v>
      </c>
      <c r="AI1116" s="317" t="b">
        <f t="shared" ca="1" si="326"/>
        <v>0</v>
      </c>
    </row>
    <row r="1117" spans="1:35" x14ac:dyDescent="0.25">
      <c r="A1117">
        <v>1085</v>
      </c>
      <c r="B1117" s="169">
        <f ca="1">OFFSET(InputPriceData!B$15,CalculationsAndCharts!$A1117+$A$11,0,1,1)</f>
        <v>40269</v>
      </c>
      <c r="C1117" s="3">
        <f ca="1">OFFSET(InputPriceData!G$15,CalculationsAndCharts!$A1117+$A$11,IF($C$7,8,0),1,1)</f>
        <v>1928600</v>
      </c>
      <c r="D1117" s="4">
        <f ca="1">OFFSET(InputPriceData!C$15,CalculationsAndCharts!$A1117+$A$11,IF($C$7,8,0),1,1)</f>
        <v>57.13</v>
      </c>
      <c r="E1117" s="4">
        <f ca="1">OFFSET(InputPriceData!D$15,CalculationsAndCharts!$A1117+$A$11,IF($C$7,8,0),1,1)</f>
        <v>57.42</v>
      </c>
      <c r="F1117" s="4">
        <f ca="1">OFFSET(InputPriceData!E$15,CalculationsAndCharts!$A1117+$A$11,IF($C$7,8,0),1,1)</f>
        <v>56.56</v>
      </c>
      <c r="G1117" s="4">
        <f ca="1">OFFSET(InputPriceData!F$15,CalculationsAndCharts!$A1117+$A$11,IF($C$7,8,0),1,1)</f>
        <v>56.92</v>
      </c>
      <c r="H1117" s="133"/>
      <c r="I1117" s="133"/>
      <c r="J1117" s="37">
        <f t="shared" ca="1" si="316"/>
        <v>1716</v>
      </c>
      <c r="K1117" s="124">
        <f t="shared" ca="1" si="317"/>
        <v>-0.53000000000000114</v>
      </c>
      <c r="L1117" s="343">
        <f t="shared" ca="1" si="308"/>
        <v>8.08024647247335E-2</v>
      </c>
      <c r="M1117" s="345">
        <f t="shared" ca="1" si="318"/>
        <v>0.44920328484788202</v>
      </c>
      <c r="N1117" s="344">
        <f t="shared" ca="1" si="309"/>
        <v>0.17987950544951248</v>
      </c>
      <c r="O1117" s="4"/>
      <c r="P1117" s="4"/>
      <c r="Q1117" s="3"/>
      <c r="S1117" s="4"/>
      <c r="T1117" s="4" t="b">
        <f t="shared" ca="1" si="310"/>
        <v>0</v>
      </c>
      <c r="U1117" t="b">
        <f t="shared" ca="1" si="311"/>
        <v>0</v>
      </c>
      <c r="W1117" s="317" t="b">
        <f t="shared" ca="1" si="312"/>
        <v>0</v>
      </c>
      <c r="X1117" s="317" t="b">
        <f t="shared" ca="1" si="319"/>
        <v>1</v>
      </c>
      <c r="Y1117" s="317" t="b">
        <f t="shared" ca="1" si="313"/>
        <v>0</v>
      </c>
      <c r="Z1117" t="b">
        <f t="shared" ca="1" si="314"/>
        <v>0</v>
      </c>
      <c r="AA1117" s="37" t="b">
        <f t="shared" ca="1" si="320"/>
        <v>0</v>
      </c>
      <c r="AB1117" t="b">
        <f t="shared" ca="1" si="315"/>
        <v>0</v>
      </c>
      <c r="AD1117" t="b">
        <f t="shared" ca="1" si="321"/>
        <v>0</v>
      </c>
      <c r="AE1117" s="37" t="b">
        <f t="shared" ca="1" si="322"/>
        <v>0</v>
      </c>
      <c r="AF1117" t="b">
        <f t="shared" ca="1" si="323"/>
        <v>0</v>
      </c>
      <c r="AG1117" s="317" t="b">
        <f t="shared" ca="1" si="324"/>
        <v>0</v>
      </c>
      <c r="AH1117" s="317" t="b">
        <f t="shared" ca="1" si="325"/>
        <v>1</v>
      </c>
      <c r="AI1117" s="317" t="b">
        <f t="shared" ca="1" si="326"/>
        <v>0</v>
      </c>
    </row>
    <row r="1118" spans="1:35" x14ac:dyDescent="0.25">
      <c r="A1118">
        <v>1086</v>
      </c>
      <c r="B1118" s="169">
        <f ca="1">OFFSET(InputPriceData!B$15,CalculationsAndCharts!$A1118+$A$11,0,1,1)</f>
        <v>40268</v>
      </c>
      <c r="C1118" s="3">
        <f ca="1">OFFSET(InputPriceData!G$15,CalculationsAndCharts!$A1118+$A$11,IF($C$7,8,0),1,1)</f>
        <v>1736300</v>
      </c>
      <c r="D1118" s="4">
        <f ca="1">OFFSET(InputPriceData!C$15,CalculationsAndCharts!$A1118+$A$11,IF($C$7,8,0),1,1)</f>
        <v>57.24</v>
      </c>
      <c r="E1118" s="4">
        <f ca="1">OFFSET(InputPriceData!D$15,CalculationsAndCharts!$A1118+$A$11,IF($C$7,8,0),1,1)</f>
        <v>57.46</v>
      </c>
      <c r="F1118" s="4">
        <f ca="1">OFFSET(InputPriceData!E$15,CalculationsAndCharts!$A1118+$A$11,IF($C$7,8,0),1,1)</f>
        <v>56.86</v>
      </c>
      <c r="G1118" s="4">
        <f ca="1">OFFSET(InputPriceData!F$15,CalculationsAndCharts!$A1118+$A$11,IF($C$7,8,0),1,1)</f>
        <v>57.12</v>
      </c>
      <c r="H1118" s="133"/>
      <c r="I1118" s="133"/>
      <c r="J1118" s="37">
        <f t="shared" ca="1" si="316"/>
        <v>1715</v>
      </c>
      <c r="K1118" s="124">
        <f t="shared" ca="1" si="317"/>
        <v>-0.55000000000000426</v>
      </c>
      <c r="L1118" s="343">
        <f t="shared" ca="1" si="308"/>
        <v>0.13915557919386257</v>
      </c>
      <c r="M1118" s="345">
        <f t="shared" ca="1" si="318"/>
        <v>0.45328283032076894</v>
      </c>
      <c r="N1118" s="344">
        <f t="shared" ca="1" si="309"/>
        <v>0.30699503684132068</v>
      </c>
      <c r="O1118" s="4"/>
      <c r="P1118" s="4"/>
      <c r="Q1118" s="3"/>
      <c r="S1118" s="4"/>
      <c r="T1118" s="4" t="b">
        <f t="shared" ca="1" si="310"/>
        <v>0</v>
      </c>
      <c r="U1118" t="b">
        <f t="shared" ca="1" si="311"/>
        <v>0</v>
      </c>
      <c r="W1118" s="317" t="b">
        <f t="shared" ca="1" si="312"/>
        <v>0</v>
      </c>
      <c r="X1118" s="317" t="b">
        <f t="shared" ca="1" si="319"/>
        <v>1</v>
      </c>
      <c r="Y1118" s="317" t="b">
        <f t="shared" ca="1" si="313"/>
        <v>0</v>
      </c>
      <c r="Z1118" t="b">
        <f t="shared" ca="1" si="314"/>
        <v>0</v>
      </c>
      <c r="AA1118" s="37" t="b">
        <f t="shared" ca="1" si="320"/>
        <v>0</v>
      </c>
      <c r="AB1118" t="b">
        <f t="shared" ca="1" si="315"/>
        <v>0</v>
      </c>
      <c r="AD1118" t="b">
        <f t="shared" ca="1" si="321"/>
        <v>0</v>
      </c>
      <c r="AE1118" s="37" t="b">
        <f t="shared" ca="1" si="322"/>
        <v>0</v>
      </c>
      <c r="AF1118" t="b">
        <f t="shared" ca="1" si="323"/>
        <v>0</v>
      </c>
      <c r="AG1118" s="317" t="b">
        <f t="shared" ca="1" si="324"/>
        <v>0</v>
      </c>
      <c r="AH1118" s="317" t="b">
        <f t="shared" ca="1" si="325"/>
        <v>1</v>
      </c>
      <c r="AI1118" s="317" t="b">
        <f t="shared" ca="1" si="326"/>
        <v>0</v>
      </c>
    </row>
    <row r="1119" spans="1:35" x14ac:dyDescent="0.25">
      <c r="A1119">
        <v>1087</v>
      </c>
      <c r="B1119" s="169">
        <f ca="1">OFFSET(InputPriceData!B$15,CalculationsAndCharts!$A1119+$A$11,0,1,1)</f>
        <v>40267</v>
      </c>
      <c r="C1119" s="3">
        <f ca="1">OFFSET(InputPriceData!G$15,CalculationsAndCharts!$A1119+$A$11,IF($C$7,8,0),1,1)</f>
        <v>1485200</v>
      </c>
      <c r="D1119" s="4">
        <f ca="1">OFFSET(InputPriceData!C$15,CalculationsAndCharts!$A1119+$A$11,IF($C$7,8,0),1,1)</f>
        <v>57.81</v>
      </c>
      <c r="E1119" s="4">
        <f ca="1">OFFSET(InputPriceData!D$15,CalculationsAndCharts!$A1119+$A$11,IF($C$7,8,0),1,1)</f>
        <v>57.82</v>
      </c>
      <c r="F1119" s="4">
        <f ca="1">OFFSET(InputPriceData!E$15,CalculationsAndCharts!$A1119+$A$11,IF($C$7,8,0),1,1)</f>
        <v>57.11</v>
      </c>
      <c r="G1119" s="4">
        <f ca="1">OFFSET(InputPriceData!F$15,CalculationsAndCharts!$A1119+$A$11,IF($C$7,8,0),1,1)</f>
        <v>57.45</v>
      </c>
      <c r="H1119" s="133"/>
      <c r="I1119" s="133"/>
      <c r="J1119" s="37">
        <f t="shared" ca="1" si="316"/>
        <v>1714</v>
      </c>
      <c r="K1119" s="124">
        <f t="shared" ca="1" si="317"/>
        <v>0.16000000000000369</v>
      </c>
      <c r="L1119" s="343">
        <f t="shared" ca="1" si="308"/>
        <v>0.14646796011579322</v>
      </c>
      <c r="M1119" s="345">
        <f t="shared" ca="1" si="318"/>
        <v>0.45739942514709275</v>
      </c>
      <c r="N1119" s="344">
        <f t="shared" ca="1" si="309"/>
        <v>0.32021894227062336</v>
      </c>
      <c r="O1119" s="4"/>
      <c r="P1119" s="4"/>
      <c r="Q1119" s="3"/>
      <c r="S1119" s="4"/>
      <c r="T1119" s="4" t="b">
        <f t="shared" ca="1" si="310"/>
        <v>0</v>
      </c>
      <c r="U1119" t="b">
        <f t="shared" ca="1" si="311"/>
        <v>0</v>
      </c>
      <c r="W1119" s="317" t="b">
        <f t="shared" ca="1" si="312"/>
        <v>0</v>
      </c>
      <c r="X1119" s="317" t="b">
        <f t="shared" ca="1" si="319"/>
        <v>1</v>
      </c>
      <c r="Y1119" s="317" t="b">
        <f t="shared" ca="1" si="313"/>
        <v>0</v>
      </c>
      <c r="Z1119" t="b">
        <f t="shared" ca="1" si="314"/>
        <v>0</v>
      </c>
      <c r="AA1119" s="37" t="b">
        <f t="shared" ca="1" si="320"/>
        <v>0</v>
      </c>
      <c r="AB1119" t="b">
        <f t="shared" ca="1" si="315"/>
        <v>0</v>
      </c>
      <c r="AD1119" t="b">
        <f t="shared" ca="1" si="321"/>
        <v>0</v>
      </c>
      <c r="AE1119" s="37" t="b">
        <f t="shared" ca="1" si="322"/>
        <v>0</v>
      </c>
      <c r="AF1119" t="b">
        <f t="shared" ca="1" si="323"/>
        <v>0</v>
      </c>
      <c r="AG1119" s="317" t="b">
        <f t="shared" ca="1" si="324"/>
        <v>0</v>
      </c>
      <c r="AH1119" s="317" t="b">
        <f t="shared" ca="1" si="325"/>
        <v>1</v>
      </c>
      <c r="AI1119" s="317" t="b">
        <f t="shared" ca="1" si="326"/>
        <v>0</v>
      </c>
    </row>
    <row r="1120" spans="1:35" x14ac:dyDescent="0.25">
      <c r="A1120">
        <v>1088</v>
      </c>
      <c r="B1120" s="169">
        <f ca="1">OFFSET(InputPriceData!B$15,CalculationsAndCharts!$A1120+$A$11,0,1,1)</f>
        <v>40266</v>
      </c>
      <c r="C1120" s="3">
        <f ca="1">OFFSET(InputPriceData!G$15,CalculationsAndCharts!$A1120+$A$11,IF($C$7,8,0),1,1)</f>
        <v>2173200</v>
      </c>
      <c r="D1120" s="4">
        <f ca="1">OFFSET(InputPriceData!C$15,CalculationsAndCharts!$A1120+$A$11,IF($C$7,8,0),1,1)</f>
        <v>57.58</v>
      </c>
      <c r="E1120" s="4">
        <f ca="1">OFFSET(InputPriceData!D$15,CalculationsAndCharts!$A1120+$A$11,IF($C$7,8,0),1,1)</f>
        <v>57.74</v>
      </c>
      <c r="F1120" s="4">
        <f ca="1">OFFSET(InputPriceData!E$15,CalculationsAndCharts!$A1120+$A$11,IF($C$7,8,0),1,1)</f>
        <v>57.16</v>
      </c>
      <c r="G1120" s="4">
        <f ca="1">OFFSET(InputPriceData!F$15,CalculationsAndCharts!$A1120+$A$11,IF($C$7,8,0),1,1)</f>
        <v>57.67</v>
      </c>
      <c r="H1120" s="133"/>
      <c r="I1120" s="133"/>
      <c r="J1120" s="37">
        <f t="shared" ca="1" si="316"/>
        <v>1713</v>
      </c>
      <c r="K1120" s="124">
        <f t="shared" ca="1" si="317"/>
        <v>0.41000000000000369</v>
      </c>
      <c r="L1120" s="343">
        <f t="shared" ca="1" si="308"/>
        <v>0.11579901128148415</v>
      </c>
      <c r="M1120" s="345">
        <f t="shared" ca="1" si="318"/>
        <v>0.46155340579928633</v>
      </c>
      <c r="N1120" s="344">
        <f t="shared" ca="1" si="309"/>
        <v>0.25088973415969362</v>
      </c>
      <c r="O1120" s="4"/>
      <c r="P1120" s="4"/>
      <c r="Q1120" s="3"/>
      <c r="S1120" s="4"/>
      <c r="T1120" s="4" t="b">
        <f t="shared" ca="1" si="310"/>
        <v>0</v>
      </c>
      <c r="U1120" t="b">
        <f t="shared" ca="1" si="311"/>
        <v>0</v>
      </c>
      <c r="W1120" s="317" t="b">
        <f t="shared" ca="1" si="312"/>
        <v>0</v>
      </c>
      <c r="X1120" s="317" t="b">
        <f t="shared" ca="1" si="319"/>
        <v>1</v>
      </c>
      <c r="Y1120" s="317" t="b">
        <f t="shared" ca="1" si="313"/>
        <v>0</v>
      </c>
      <c r="Z1120" t="b">
        <f t="shared" ca="1" si="314"/>
        <v>0</v>
      </c>
      <c r="AA1120" s="37" t="b">
        <f t="shared" ca="1" si="320"/>
        <v>0</v>
      </c>
      <c r="AB1120" t="b">
        <f t="shared" ca="1" si="315"/>
        <v>0</v>
      </c>
      <c r="AD1120" t="b">
        <f t="shared" ca="1" si="321"/>
        <v>0</v>
      </c>
      <c r="AE1120" s="37" t="b">
        <f t="shared" ca="1" si="322"/>
        <v>0</v>
      </c>
      <c r="AF1120" t="b">
        <f t="shared" ca="1" si="323"/>
        <v>0</v>
      </c>
      <c r="AG1120" s="317" t="b">
        <f t="shared" ca="1" si="324"/>
        <v>0</v>
      </c>
      <c r="AH1120" s="317" t="b">
        <f t="shared" ca="1" si="325"/>
        <v>1</v>
      </c>
      <c r="AI1120" s="317" t="b">
        <f t="shared" ca="1" si="326"/>
        <v>0</v>
      </c>
    </row>
    <row r="1121" spans="1:35" x14ac:dyDescent="0.25">
      <c r="A1121">
        <v>1089</v>
      </c>
      <c r="B1121" s="169">
        <f ca="1">OFFSET(InputPriceData!B$15,CalculationsAndCharts!$A1121+$A$11,0,1,1)</f>
        <v>40263</v>
      </c>
      <c r="C1121" s="3">
        <f ca="1">OFFSET(InputPriceData!G$15,CalculationsAndCharts!$A1121+$A$11,IF($C$7,8,0),1,1)</f>
        <v>3136100</v>
      </c>
      <c r="D1121" s="4">
        <f ca="1">OFFSET(InputPriceData!C$15,CalculationsAndCharts!$A1121+$A$11,IF($C$7,8,0),1,1)</f>
        <v>57.45</v>
      </c>
      <c r="E1121" s="4">
        <f ca="1">OFFSET(InputPriceData!D$15,CalculationsAndCharts!$A1121+$A$11,IF($C$7,8,0),1,1)</f>
        <v>57.57</v>
      </c>
      <c r="F1121" s="4">
        <f ca="1">OFFSET(InputPriceData!E$15,CalculationsAndCharts!$A1121+$A$11,IF($C$7,8,0),1,1)</f>
        <v>57.1</v>
      </c>
      <c r="G1121" s="4">
        <f ca="1">OFFSET(InputPriceData!F$15,CalculationsAndCharts!$A1121+$A$11,IF($C$7,8,0),1,1)</f>
        <v>57.29</v>
      </c>
      <c r="H1121" s="133"/>
      <c r="I1121" s="133"/>
      <c r="J1121" s="37">
        <f t="shared" ca="1" si="316"/>
        <v>1712</v>
      </c>
      <c r="K1121" s="124">
        <f t="shared" ca="1" si="317"/>
        <v>0.17999999999999972</v>
      </c>
      <c r="L1121" s="343">
        <f t="shared" ref="L1121:L1184" ca="1" si="327">IF(J1121&gt;3,($D$21*(K1121+K1122)/2+$D$22*L1122+$D$23*L1123),IF(J1121=1,0,IF(J1121=2,($D$21*0*(G1121+G1122)/2+$D$22*L1122),IF(J1121=3,($D$21*0*(G1121+G1122)/2+$D$22*L1122+$D$23*L1123),0))))</f>
        <v>8.8824298942982244E-2</v>
      </c>
      <c r="M1121" s="345">
        <f t="shared" ca="1" si="318"/>
        <v>0.46574511180553618</v>
      </c>
      <c r="N1121" s="344">
        <f t="shared" ref="N1121:N1184" ca="1" si="328">IF(M1121=0,0,L1121/M1121)</f>
        <v>0.19071439869468623</v>
      </c>
      <c r="O1121" s="4"/>
      <c r="P1121" s="4"/>
      <c r="Q1121" s="3"/>
      <c r="S1121" s="4"/>
      <c r="T1121" s="4" t="b">
        <f t="shared" ref="T1121:T1184" ca="1" si="329">AND(N1122&lt;0,N1121&gt;0)</f>
        <v>0</v>
      </c>
      <c r="U1121" t="b">
        <f t="shared" ref="U1121:U1184" ca="1" si="330">AND(N1122&gt;0,N1121&lt;0)</f>
        <v>0</v>
      </c>
      <c r="W1121" s="317" t="b">
        <f t="shared" ref="W1121:W1184" ca="1" si="331">AND(T1122&lt;&gt;T1123,T1122,NOT(X1122))</f>
        <v>0</v>
      </c>
      <c r="X1121" s="317" t="b">
        <f t="shared" ca="1" si="319"/>
        <v>1</v>
      </c>
      <c r="Y1121" s="317" t="b">
        <f t="shared" ref="Y1121:Y1184" ca="1" si="332">AND(X1122,AND(U1122&lt;&gt;U1123,U1122))</f>
        <v>0</v>
      </c>
      <c r="Z1121" t="b">
        <f t="shared" ref="Z1121:Z1184" ca="1" si="333">AND(U1122&lt;&gt;U1123,U1122,NOT(AA1122))</f>
        <v>0</v>
      </c>
      <c r="AA1121" s="37" t="b">
        <f t="shared" ca="1" si="320"/>
        <v>0</v>
      </c>
      <c r="AB1121" t="b">
        <f t="shared" ref="AB1121:AB1184" ca="1" si="334">AND(AA1122,AND(T1122&lt;&gt;T1123,T1122))</f>
        <v>0</v>
      </c>
      <c r="AD1121" t="b">
        <f t="shared" ca="1" si="321"/>
        <v>0</v>
      </c>
      <c r="AE1121" s="37" t="b">
        <f t="shared" ca="1" si="322"/>
        <v>0</v>
      </c>
      <c r="AF1121" t="b">
        <f t="shared" ca="1" si="323"/>
        <v>0</v>
      </c>
      <c r="AG1121" s="317" t="b">
        <f t="shared" ca="1" si="324"/>
        <v>0</v>
      </c>
      <c r="AH1121" s="317" t="b">
        <f t="shared" ca="1" si="325"/>
        <v>1</v>
      </c>
      <c r="AI1121" s="317" t="b">
        <f t="shared" ca="1" si="326"/>
        <v>0</v>
      </c>
    </row>
    <row r="1122" spans="1:35" x14ac:dyDescent="0.25">
      <c r="A1122">
        <v>1090</v>
      </c>
      <c r="B1122" s="169">
        <f ca="1">OFFSET(InputPriceData!B$15,CalculationsAndCharts!$A1122+$A$11,0,1,1)</f>
        <v>40262</v>
      </c>
      <c r="C1122" s="3">
        <f ca="1">OFFSET(InputPriceData!G$15,CalculationsAndCharts!$A1122+$A$11,IF($C$7,8,0),1,1)</f>
        <v>4935400</v>
      </c>
      <c r="D1122" s="4">
        <f ca="1">OFFSET(InputPriceData!C$15,CalculationsAndCharts!$A1122+$A$11,IF($C$7,8,0),1,1)</f>
        <v>58.03</v>
      </c>
      <c r="E1122" s="4">
        <f ca="1">OFFSET(InputPriceData!D$15,CalculationsAndCharts!$A1122+$A$11,IF($C$7,8,0),1,1)</f>
        <v>58.3</v>
      </c>
      <c r="F1122" s="4">
        <f ca="1">OFFSET(InputPriceData!E$15,CalculationsAndCharts!$A1122+$A$11,IF($C$7,8,0),1,1)</f>
        <v>57.03</v>
      </c>
      <c r="G1122" s="4">
        <f ca="1">OFFSET(InputPriceData!F$15,CalculationsAndCharts!$A1122+$A$11,IF($C$7,8,0),1,1)</f>
        <v>57.26</v>
      </c>
      <c r="H1122" s="133"/>
      <c r="I1122" s="133"/>
      <c r="J1122" s="37">
        <f t="shared" ref="J1122:J1185" ca="1" si="335">$A$8-A1122+1</f>
        <v>1711</v>
      </c>
      <c r="K1122" s="124">
        <f t="shared" ref="K1122:K1185" ca="1" si="336">IF(J1122&gt;2,G1122-G1124,0)</f>
        <v>9.9999999999980105E-3</v>
      </c>
      <c r="L1122" s="343">
        <f t="shared" ca="1" si="327"/>
        <v>7.2165429128045647E-2</v>
      </c>
      <c r="M1122" s="345">
        <f t="shared" ref="M1122:M1185" ca="1" si="337">MAX(IF(J1122=1,0.0000001,0.991*M1123),ABS(L1122))</f>
        <v>0.46997488577753399</v>
      </c>
      <c r="N1122" s="344">
        <f t="shared" ca="1" si="328"/>
        <v>0.15355167118909768</v>
      </c>
      <c r="O1122" s="4"/>
      <c r="P1122" s="4"/>
      <c r="Q1122" s="3"/>
      <c r="S1122" s="4"/>
      <c r="T1122" s="4" t="b">
        <f t="shared" ca="1" si="329"/>
        <v>0</v>
      </c>
      <c r="U1122" t="b">
        <f t="shared" ca="1" si="330"/>
        <v>0</v>
      </c>
      <c r="W1122" s="317" t="b">
        <f t="shared" ca="1" si="331"/>
        <v>0</v>
      </c>
      <c r="X1122" s="317" t="b">
        <f t="shared" ref="X1122:X1185" ca="1" si="338">IF(X1123,IF(Y1122,FALSE,X1123),IF(W1122,TRUE,X1123))</f>
        <v>1</v>
      </c>
      <c r="Y1122" s="317" t="b">
        <f t="shared" ca="1" si="332"/>
        <v>0</v>
      </c>
      <c r="Z1122" t="b">
        <f t="shared" ca="1" si="333"/>
        <v>0</v>
      </c>
      <c r="AA1122" s="37" t="b">
        <f t="shared" ref="AA1122:AA1185" ca="1" si="339">IF(AA1123,IF(AB1122,FALSE,AA1123),IF(Z1122,TRUE,AA1123))</f>
        <v>0</v>
      </c>
      <c r="AB1122" t="b">
        <f t="shared" ca="1" si="334"/>
        <v>0</v>
      </c>
      <c r="AD1122" t="b">
        <f t="shared" ref="AD1122:AD1185" ca="1" si="340">AND($U1123&lt;&gt;$U1124,$U1123,NOT(AE1123))</f>
        <v>0</v>
      </c>
      <c r="AE1122" s="37" t="b">
        <f t="shared" ref="AE1122:AE1185" ca="1" si="341">IF(AE1123,IF(AF1122,FALSE,AE1123),IF(AD1122,TRUE,AE1123))</f>
        <v>0</v>
      </c>
      <c r="AF1122" t="b">
        <f t="shared" ref="AF1122:AF1185" ca="1" si="342">AND(AE1123,AND($T1123&lt;&gt;$T1124,$T1123))</f>
        <v>0</v>
      </c>
      <c r="AG1122" s="317" t="b">
        <f t="shared" ref="AG1122:AG1185" ca="1" si="343">AND($T1123&lt;&gt;$T1124,$T1123,NOT(AH1123))</f>
        <v>0</v>
      </c>
      <c r="AH1122" s="317" t="b">
        <f t="shared" ref="AH1122:AH1185" ca="1" si="344">IF(AH1123,IF(AI1122,FALSE,AH1123),IF(AG1122,TRUE,AH1123))</f>
        <v>1</v>
      </c>
      <c r="AI1122" s="317" t="b">
        <f t="shared" ref="AI1122:AI1185" ca="1" si="345">AND(AH1123,AND($U1123&lt;&gt;$U1124,$U1123))</f>
        <v>0</v>
      </c>
    </row>
    <row r="1123" spans="1:35" x14ac:dyDescent="0.25">
      <c r="A1123">
        <v>1091</v>
      </c>
      <c r="B1123" s="169">
        <f ca="1">OFFSET(InputPriceData!B$15,CalculationsAndCharts!$A1123+$A$11,0,1,1)</f>
        <v>40261</v>
      </c>
      <c r="C1123" s="3">
        <f ca="1">OFFSET(InputPriceData!G$15,CalculationsAndCharts!$A1123+$A$11,IF($C$7,8,0),1,1)</f>
        <v>2236000</v>
      </c>
      <c r="D1123" s="4">
        <f ca="1">OFFSET(InputPriceData!C$15,CalculationsAndCharts!$A1123+$A$11,IF($C$7,8,0),1,1)</f>
        <v>57.19</v>
      </c>
      <c r="E1123" s="4">
        <f ca="1">OFFSET(InputPriceData!D$15,CalculationsAndCharts!$A1123+$A$11,IF($C$7,8,0),1,1)</f>
        <v>57.44</v>
      </c>
      <c r="F1123" s="4">
        <f ca="1">OFFSET(InputPriceData!E$15,CalculationsAndCharts!$A1123+$A$11,IF($C$7,8,0),1,1)</f>
        <v>56.99</v>
      </c>
      <c r="G1123" s="4">
        <f ca="1">OFFSET(InputPriceData!F$15,CalculationsAndCharts!$A1123+$A$11,IF($C$7,8,0),1,1)</f>
        <v>57.11</v>
      </c>
      <c r="H1123" s="133"/>
      <c r="I1123" s="133"/>
      <c r="J1123" s="37">
        <f t="shared" ca="1" si="335"/>
        <v>1710</v>
      </c>
      <c r="K1123" s="124">
        <f t="shared" ca="1" si="336"/>
        <v>1.9999999999996021E-2</v>
      </c>
      <c r="L1123" s="343">
        <f t="shared" ca="1" si="327"/>
        <v>4.9003033677120333E-2</v>
      </c>
      <c r="M1123" s="345">
        <f t="shared" ca="1" si="337"/>
        <v>0.47424307343848032</v>
      </c>
      <c r="N1123" s="344">
        <f t="shared" ca="1" si="328"/>
        <v>0.10332893914891747</v>
      </c>
      <c r="O1123" s="4"/>
      <c r="P1123" s="4"/>
      <c r="Q1123" s="3"/>
      <c r="S1123" s="4"/>
      <c r="T1123" s="4" t="b">
        <f t="shared" ca="1" si="329"/>
        <v>0</v>
      </c>
      <c r="U1123" t="b">
        <f t="shared" ca="1" si="330"/>
        <v>0</v>
      </c>
      <c r="W1123" s="317" t="b">
        <f t="shared" ca="1" si="331"/>
        <v>1</v>
      </c>
      <c r="X1123" s="317" t="b">
        <f t="shared" ca="1" si="338"/>
        <v>1</v>
      </c>
      <c r="Y1123" s="317" t="b">
        <f t="shared" ca="1" si="332"/>
        <v>0</v>
      </c>
      <c r="Z1123" t="b">
        <f t="shared" ca="1" si="333"/>
        <v>0</v>
      </c>
      <c r="AA1123" s="37" t="b">
        <f t="shared" ca="1" si="339"/>
        <v>0</v>
      </c>
      <c r="AB1123" t="b">
        <f t="shared" ca="1" si="334"/>
        <v>1</v>
      </c>
      <c r="AD1123" t="b">
        <f t="shared" ca="1" si="340"/>
        <v>0</v>
      </c>
      <c r="AE1123" s="37" t="b">
        <f t="shared" ca="1" si="341"/>
        <v>0</v>
      </c>
      <c r="AF1123" t="b">
        <f t="shared" ca="1" si="342"/>
        <v>1</v>
      </c>
      <c r="AG1123" s="317" t="b">
        <f t="shared" ca="1" si="343"/>
        <v>1</v>
      </c>
      <c r="AH1123" s="317" t="b">
        <f t="shared" ca="1" si="344"/>
        <v>1</v>
      </c>
      <c r="AI1123" s="317" t="b">
        <f t="shared" ca="1" si="345"/>
        <v>0</v>
      </c>
    </row>
    <row r="1124" spans="1:35" x14ac:dyDescent="0.25">
      <c r="A1124">
        <v>1092</v>
      </c>
      <c r="B1124" s="169">
        <f ca="1">OFFSET(InputPriceData!B$15,CalculationsAndCharts!$A1124+$A$11,0,1,1)</f>
        <v>40260</v>
      </c>
      <c r="C1124" s="3">
        <f ca="1">OFFSET(InputPriceData!G$15,CalculationsAndCharts!$A1124+$A$11,IF($C$7,8,0),1,1)</f>
        <v>2445300</v>
      </c>
      <c r="D1124" s="4">
        <f ca="1">OFFSET(InputPriceData!C$15,CalculationsAndCharts!$A1124+$A$11,IF($C$7,8,0),1,1)</f>
        <v>57.08</v>
      </c>
      <c r="E1124" s="4">
        <f ca="1">OFFSET(InputPriceData!D$15,CalculationsAndCharts!$A1124+$A$11,IF($C$7,8,0),1,1)</f>
        <v>57.32</v>
      </c>
      <c r="F1124" s="4">
        <f ca="1">OFFSET(InputPriceData!E$15,CalculationsAndCharts!$A1124+$A$11,IF($C$7,8,0),1,1)</f>
        <v>56.97</v>
      </c>
      <c r="G1124" s="4">
        <f ca="1">OFFSET(InputPriceData!F$15,CalculationsAndCharts!$A1124+$A$11,IF($C$7,8,0),1,1)</f>
        <v>57.25</v>
      </c>
      <c r="H1124" s="133"/>
      <c r="I1124" s="133"/>
      <c r="J1124" s="37">
        <f t="shared" ca="1" si="335"/>
        <v>1709</v>
      </c>
      <c r="K1124" s="124">
        <f t="shared" ca="1" si="336"/>
        <v>0.38000000000000256</v>
      </c>
      <c r="L1124" s="343">
        <f t="shared" ca="1" si="327"/>
        <v>8.6971111092789682E-3</v>
      </c>
      <c r="M1124" s="345">
        <f t="shared" ca="1" si="337"/>
        <v>0.47855002365134242</v>
      </c>
      <c r="N1124" s="344">
        <f t="shared" ca="1" si="328"/>
        <v>1.8173880847230778E-2</v>
      </c>
      <c r="O1124" s="4"/>
      <c r="P1124" s="4"/>
      <c r="Q1124" s="3"/>
      <c r="S1124" s="4"/>
      <c r="T1124" s="4" t="b">
        <f t="shared" ca="1" si="329"/>
        <v>1</v>
      </c>
      <c r="U1124" t="b">
        <f t="shared" ca="1" si="330"/>
        <v>0</v>
      </c>
      <c r="W1124" s="317" t="b">
        <f t="shared" ca="1" si="331"/>
        <v>0</v>
      </c>
      <c r="X1124" s="317" t="b">
        <f t="shared" ca="1" si="338"/>
        <v>0</v>
      </c>
      <c r="Y1124" s="317" t="b">
        <f t="shared" ca="1" si="332"/>
        <v>0</v>
      </c>
      <c r="Z1124" t="b">
        <f t="shared" ca="1" si="333"/>
        <v>0</v>
      </c>
      <c r="AA1124" s="37" t="b">
        <f t="shared" ca="1" si="339"/>
        <v>1</v>
      </c>
      <c r="AB1124" t="b">
        <f t="shared" ca="1" si="334"/>
        <v>0</v>
      </c>
      <c r="AD1124" t="b">
        <f t="shared" ca="1" si="340"/>
        <v>0</v>
      </c>
      <c r="AE1124" s="37" t="b">
        <f t="shared" ca="1" si="341"/>
        <v>1</v>
      </c>
      <c r="AF1124" t="b">
        <f t="shared" ca="1" si="342"/>
        <v>0</v>
      </c>
      <c r="AG1124" s="317" t="b">
        <f t="shared" ca="1" si="343"/>
        <v>0</v>
      </c>
      <c r="AH1124" s="317" t="b">
        <f t="shared" ca="1" si="344"/>
        <v>0</v>
      </c>
      <c r="AI1124" s="317" t="b">
        <f t="shared" ca="1" si="345"/>
        <v>0</v>
      </c>
    </row>
    <row r="1125" spans="1:35" x14ac:dyDescent="0.25">
      <c r="A1125">
        <v>1093</v>
      </c>
      <c r="B1125" s="169">
        <f ca="1">OFFSET(InputPriceData!B$15,CalculationsAndCharts!$A1125+$A$11,0,1,1)</f>
        <v>40259</v>
      </c>
      <c r="C1125" s="3">
        <f ca="1">OFFSET(InputPriceData!G$15,CalculationsAndCharts!$A1125+$A$11,IF($C$7,8,0),1,1)</f>
        <v>2538900</v>
      </c>
      <c r="D1125" s="4">
        <f ca="1">OFFSET(InputPriceData!C$15,CalculationsAndCharts!$A1125+$A$11,IF($C$7,8,0),1,1)</f>
        <v>56.7</v>
      </c>
      <c r="E1125" s="4">
        <f ca="1">OFFSET(InputPriceData!D$15,CalculationsAndCharts!$A1125+$A$11,IF($C$7,8,0),1,1)</f>
        <v>57.09</v>
      </c>
      <c r="F1125" s="4">
        <f ca="1">OFFSET(InputPriceData!E$15,CalculationsAndCharts!$A1125+$A$11,IF($C$7,8,0),1,1)</f>
        <v>56.5</v>
      </c>
      <c r="G1125" s="4">
        <f ca="1">OFFSET(InputPriceData!F$15,CalculationsAndCharts!$A1125+$A$11,IF($C$7,8,0),1,1)</f>
        <v>57.09</v>
      </c>
      <c r="H1125" s="133"/>
      <c r="I1125" s="133"/>
      <c r="J1125" s="37">
        <f t="shared" ca="1" si="335"/>
        <v>1708</v>
      </c>
      <c r="K1125" s="124">
        <f t="shared" ca="1" si="336"/>
        <v>0.25</v>
      </c>
      <c r="L1125" s="343">
        <f t="shared" ca="1" si="327"/>
        <v>-3.0581200792272438E-2</v>
      </c>
      <c r="M1125" s="345">
        <f t="shared" ca="1" si="337"/>
        <v>0.48289608844736875</v>
      </c>
      <c r="N1125" s="344">
        <f t="shared" ca="1" si="328"/>
        <v>-6.3328739917108495E-2</v>
      </c>
      <c r="O1125" s="4"/>
      <c r="P1125" s="4"/>
      <c r="Q1125" s="3"/>
      <c r="S1125" s="4"/>
      <c r="T1125" s="4" t="b">
        <f t="shared" ca="1" si="329"/>
        <v>0</v>
      </c>
      <c r="U1125" t="b">
        <f t="shared" ca="1" si="330"/>
        <v>0</v>
      </c>
      <c r="W1125" s="317" t="b">
        <f t="shared" ca="1" si="331"/>
        <v>0</v>
      </c>
      <c r="X1125" s="317" t="b">
        <f t="shared" ca="1" si="338"/>
        <v>0</v>
      </c>
      <c r="Y1125" s="317" t="b">
        <f t="shared" ca="1" si="332"/>
        <v>0</v>
      </c>
      <c r="Z1125" t="b">
        <f t="shared" ca="1" si="333"/>
        <v>0</v>
      </c>
      <c r="AA1125" s="37" t="b">
        <f t="shared" ca="1" si="339"/>
        <v>1</v>
      </c>
      <c r="AB1125" t="b">
        <f t="shared" ca="1" si="334"/>
        <v>0</v>
      </c>
      <c r="AD1125" t="b">
        <f t="shared" ca="1" si="340"/>
        <v>0</v>
      </c>
      <c r="AE1125" s="37" t="b">
        <f t="shared" ca="1" si="341"/>
        <v>1</v>
      </c>
      <c r="AF1125" t="b">
        <f t="shared" ca="1" si="342"/>
        <v>0</v>
      </c>
      <c r="AG1125" s="317" t="b">
        <f t="shared" ca="1" si="343"/>
        <v>0</v>
      </c>
      <c r="AH1125" s="317" t="b">
        <f t="shared" ca="1" si="344"/>
        <v>0</v>
      </c>
      <c r="AI1125" s="317" t="b">
        <f t="shared" ca="1" si="345"/>
        <v>0</v>
      </c>
    </row>
    <row r="1126" spans="1:35" x14ac:dyDescent="0.25">
      <c r="A1126">
        <v>1094</v>
      </c>
      <c r="B1126" s="169">
        <f ca="1">OFFSET(InputPriceData!B$15,CalculationsAndCharts!$A1126+$A$11,0,1,1)</f>
        <v>40256</v>
      </c>
      <c r="C1126" s="3">
        <f ca="1">OFFSET(InputPriceData!G$15,CalculationsAndCharts!$A1126+$A$11,IF($C$7,8,0),1,1)</f>
        <v>3843000</v>
      </c>
      <c r="D1126" s="4">
        <f ca="1">OFFSET(InputPriceData!C$15,CalculationsAndCharts!$A1126+$A$11,IF($C$7,8,0),1,1)</f>
        <v>56.87</v>
      </c>
      <c r="E1126" s="4">
        <f ca="1">OFFSET(InputPriceData!D$15,CalculationsAndCharts!$A1126+$A$11,IF($C$7,8,0),1,1)</f>
        <v>57.08</v>
      </c>
      <c r="F1126" s="4">
        <f ca="1">OFFSET(InputPriceData!E$15,CalculationsAndCharts!$A1126+$A$11,IF($C$7,8,0),1,1)</f>
        <v>56.48</v>
      </c>
      <c r="G1126" s="4">
        <f ca="1">OFFSET(InputPriceData!F$15,CalculationsAndCharts!$A1126+$A$11,IF($C$7,8,0),1,1)</f>
        <v>56.87</v>
      </c>
      <c r="H1126" s="133"/>
      <c r="I1126" s="133"/>
      <c r="J1126" s="37">
        <f t="shared" ca="1" si="335"/>
        <v>1707</v>
      </c>
      <c r="K1126" s="124">
        <f t="shared" ca="1" si="336"/>
        <v>2.9999999999994031E-2</v>
      </c>
      <c r="L1126" s="343">
        <f t="shared" ca="1" si="327"/>
        <v>-4.9249145191385124E-2</v>
      </c>
      <c r="M1126" s="345">
        <f t="shared" ca="1" si="337"/>
        <v>0.4872816230548625</v>
      </c>
      <c r="N1126" s="344">
        <f t="shared" ca="1" si="328"/>
        <v>-0.10106916177678266</v>
      </c>
      <c r="O1126" s="4"/>
      <c r="P1126" s="4"/>
      <c r="Q1126" s="3"/>
      <c r="S1126" s="4"/>
      <c r="T1126" s="4" t="b">
        <f t="shared" ca="1" si="329"/>
        <v>0</v>
      </c>
      <c r="U1126" t="b">
        <f t="shared" ca="1" si="330"/>
        <v>0</v>
      </c>
      <c r="W1126" s="317" t="b">
        <f t="shared" ca="1" si="331"/>
        <v>0</v>
      </c>
      <c r="X1126" s="317" t="b">
        <f t="shared" ca="1" si="338"/>
        <v>0</v>
      </c>
      <c r="Y1126" s="317" t="b">
        <f t="shared" ca="1" si="332"/>
        <v>0</v>
      </c>
      <c r="Z1126" t="b">
        <f t="shared" ca="1" si="333"/>
        <v>0</v>
      </c>
      <c r="AA1126" s="37" t="b">
        <f t="shared" ca="1" si="339"/>
        <v>1</v>
      </c>
      <c r="AB1126" t="b">
        <f t="shared" ca="1" si="334"/>
        <v>0</v>
      </c>
      <c r="AD1126" t="b">
        <f t="shared" ca="1" si="340"/>
        <v>0</v>
      </c>
      <c r="AE1126" s="37" t="b">
        <f t="shared" ca="1" si="341"/>
        <v>1</v>
      </c>
      <c r="AF1126" t="b">
        <f t="shared" ca="1" si="342"/>
        <v>0</v>
      </c>
      <c r="AG1126" s="317" t="b">
        <f t="shared" ca="1" si="343"/>
        <v>0</v>
      </c>
      <c r="AH1126" s="317" t="b">
        <f t="shared" ca="1" si="344"/>
        <v>0</v>
      </c>
      <c r="AI1126" s="317" t="b">
        <f t="shared" ca="1" si="345"/>
        <v>0</v>
      </c>
    </row>
    <row r="1127" spans="1:35" x14ac:dyDescent="0.25">
      <c r="A1127">
        <v>1095</v>
      </c>
      <c r="B1127" s="169">
        <f ca="1">OFFSET(InputPriceData!B$15,CalculationsAndCharts!$A1127+$A$11,0,1,1)</f>
        <v>40255</v>
      </c>
      <c r="C1127" s="3">
        <f ca="1">OFFSET(InputPriceData!G$15,CalculationsAndCharts!$A1127+$A$11,IF($C$7,8,0),1,1)</f>
        <v>2706700</v>
      </c>
      <c r="D1127" s="4">
        <f ca="1">OFFSET(InputPriceData!C$15,CalculationsAndCharts!$A1127+$A$11,IF($C$7,8,0),1,1)</f>
        <v>56.73</v>
      </c>
      <c r="E1127" s="4">
        <f ca="1">OFFSET(InputPriceData!D$15,CalculationsAndCharts!$A1127+$A$11,IF($C$7,8,0),1,1)</f>
        <v>57.07</v>
      </c>
      <c r="F1127" s="4">
        <f ca="1">OFFSET(InputPriceData!E$15,CalculationsAndCharts!$A1127+$A$11,IF($C$7,8,0),1,1)</f>
        <v>56.69</v>
      </c>
      <c r="G1127" s="4">
        <f ca="1">OFFSET(InputPriceData!F$15,CalculationsAndCharts!$A1127+$A$11,IF($C$7,8,0),1,1)</f>
        <v>56.84</v>
      </c>
      <c r="H1127" s="133"/>
      <c r="I1127" s="133"/>
      <c r="J1127" s="37">
        <f t="shared" ca="1" si="335"/>
        <v>1706</v>
      </c>
      <c r="K1127" s="124">
        <f t="shared" ca="1" si="336"/>
        <v>3.0000000000001137E-2</v>
      </c>
      <c r="L1127" s="343">
        <f t="shared" ca="1" si="327"/>
        <v>-5.5040937428260897E-2</v>
      </c>
      <c r="M1127" s="345">
        <f t="shared" ca="1" si="337"/>
        <v>0.49170698592821643</v>
      </c>
      <c r="N1127" s="344">
        <f t="shared" ca="1" si="328"/>
        <v>-0.11193848979867095</v>
      </c>
      <c r="O1127" s="4"/>
      <c r="P1127" s="4"/>
      <c r="Q1127" s="3"/>
      <c r="S1127" s="4"/>
      <c r="T1127" s="4" t="b">
        <f t="shared" ca="1" si="329"/>
        <v>0</v>
      </c>
      <c r="U1127" t="b">
        <f t="shared" ca="1" si="330"/>
        <v>0</v>
      </c>
      <c r="W1127" s="317" t="b">
        <f t="shared" ca="1" si="331"/>
        <v>0</v>
      </c>
      <c r="X1127" s="317" t="b">
        <f t="shared" ca="1" si="338"/>
        <v>0</v>
      </c>
      <c r="Y1127" s="317" t="b">
        <f t="shared" ca="1" si="332"/>
        <v>0</v>
      </c>
      <c r="Z1127" t="b">
        <f t="shared" ca="1" si="333"/>
        <v>0</v>
      </c>
      <c r="AA1127" s="37" t="b">
        <f t="shared" ca="1" si="339"/>
        <v>1</v>
      </c>
      <c r="AB1127" t="b">
        <f t="shared" ca="1" si="334"/>
        <v>0</v>
      </c>
      <c r="AD1127" t="b">
        <f t="shared" ca="1" si="340"/>
        <v>0</v>
      </c>
      <c r="AE1127" s="37" t="b">
        <f t="shared" ca="1" si="341"/>
        <v>1</v>
      </c>
      <c r="AF1127" t="b">
        <f t="shared" ca="1" si="342"/>
        <v>0</v>
      </c>
      <c r="AG1127" s="317" t="b">
        <f t="shared" ca="1" si="343"/>
        <v>0</v>
      </c>
      <c r="AH1127" s="317" t="b">
        <f t="shared" ca="1" si="344"/>
        <v>0</v>
      </c>
      <c r="AI1127" s="317" t="b">
        <f t="shared" ca="1" si="345"/>
        <v>0</v>
      </c>
    </row>
    <row r="1128" spans="1:35" x14ac:dyDescent="0.25">
      <c r="A1128">
        <v>1096</v>
      </c>
      <c r="B1128" s="169">
        <f ca="1">OFFSET(InputPriceData!B$15,CalculationsAndCharts!$A1128+$A$11,0,1,1)</f>
        <v>40254</v>
      </c>
      <c r="C1128" s="3">
        <f ca="1">OFFSET(InputPriceData!G$15,CalculationsAndCharts!$A1128+$A$11,IF($C$7,8,0),1,1)</f>
        <v>1539400</v>
      </c>
      <c r="D1128" s="4">
        <f ca="1">OFFSET(InputPriceData!C$15,CalculationsAndCharts!$A1128+$A$11,IF($C$7,8,0),1,1)</f>
        <v>56.79</v>
      </c>
      <c r="E1128" s="4">
        <f ca="1">OFFSET(InputPriceData!D$15,CalculationsAndCharts!$A1128+$A$11,IF($C$7,8,0),1,1)</f>
        <v>56.92</v>
      </c>
      <c r="F1128" s="4">
        <f ca="1">OFFSET(InputPriceData!E$15,CalculationsAndCharts!$A1128+$A$11,IF($C$7,8,0),1,1)</f>
        <v>56.51</v>
      </c>
      <c r="G1128" s="4">
        <f ca="1">OFFSET(InputPriceData!F$15,CalculationsAndCharts!$A1128+$A$11,IF($C$7,8,0),1,1)</f>
        <v>56.84</v>
      </c>
      <c r="H1128" s="133"/>
      <c r="I1128" s="133"/>
      <c r="J1128" s="37">
        <f t="shared" ca="1" si="335"/>
        <v>1705</v>
      </c>
      <c r="K1128" s="124">
        <f t="shared" ca="1" si="336"/>
        <v>0.28000000000000114</v>
      </c>
      <c r="L1128" s="343">
        <f t="shared" ca="1" si="327"/>
        <v>-5.3594364674076481E-2</v>
      </c>
      <c r="M1128" s="345">
        <f t="shared" ca="1" si="337"/>
        <v>0.49617253877721135</v>
      </c>
      <c r="N1128" s="344">
        <f t="shared" ca="1" si="328"/>
        <v>-0.10801558023778726</v>
      </c>
      <c r="O1128" s="4"/>
      <c r="P1128" s="4"/>
      <c r="Q1128" s="3"/>
      <c r="S1128" s="4"/>
      <c r="T1128" s="4" t="b">
        <f t="shared" ca="1" si="329"/>
        <v>0</v>
      </c>
      <c r="U1128" t="b">
        <f t="shared" ca="1" si="330"/>
        <v>0</v>
      </c>
      <c r="W1128" s="317" t="b">
        <f t="shared" ca="1" si="331"/>
        <v>0</v>
      </c>
      <c r="X1128" s="317" t="b">
        <f t="shared" ca="1" si="338"/>
        <v>0</v>
      </c>
      <c r="Y1128" s="317" t="b">
        <f t="shared" ca="1" si="332"/>
        <v>1</v>
      </c>
      <c r="Z1128" t="b">
        <f t="shared" ca="1" si="333"/>
        <v>1</v>
      </c>
      <c r="AA1128" s="37" t="b">
        <f t="shared" ca="1" si="339"/>
        <v>1</v>
      </c>
      <c r="AB1128" t="b">
        <f t="shared" ca="1" si="334"/>
        <v>0</v>
      </c>
      <c r="AD1128" t="b">
        <f t="shared" ca="1" si="340"/>
        <v>1</v>
      </c>
      <c r="AE1128" s="37" t="b">
        <f t="shared" ca="1" si="341"/>
        <v>1</v>
      </c>
      <c r="AF1128" t="b">
        <f t="shared" ca="1" si="342"/>
        <v>0</v>
      </c>
      <c r="AG1128" s="317" t="b">
        <f t="shared" ca="1" si="343"/>
        <v>0</v>
      </c>
      <c r="AH1128" s="317" t="b">
        <f t="shared" ca="1" si="344"/>
        <v>0</v>
      </c>
      <c r="AI1128" s="317" t="b">
        <f t="shared" ca="1" si="345"/>
        <v>1</v>
      </c>
    </row>
    <row r="1129" spans="1:35" x14ac:dyDescent="0.25">
      <c r="A1129">
        <v>1097</v>
      </c>
      <c r="B1129" s="169">
        <f ca="1">OFFSET(InputPriceData!B$15,CalculationsAndCharts!$A1129+$A$11,0,1,1)</f>
        <v>40253</v>
      </c>
      <c r="C1129" s="3">
        <f ca="1">OFFSET(InputPriceData!G$15,CalculationsAndCharts!$A1129+$A$11,IF($C$7,8,0),1,1)</f>
        <v>3890500</v>
      </c>
      <c r="D1129" s="4">
        <f ca="1">OFFSET(InputPriceData!C$15,CalculationsAndCharts!$A1129+$A$11,IF($C$7,8,0),1,1)</f>
        <v>56.79</v>
      </c>
      <c r="E1129" s="4">
        <f ca="1">OFFSET(InputPriceData!D$15,CalculationsAndCharts!$A1129+$A$11,IF($C$7,8,0),1,1)</f>
        <v>56.97</v>
      </c>
      <c r="F1129" s="4">
        <f ca="1">OFFSET(InputPriceData!E$15,CalculationsAndCharts!$A1129+$A$11,IF($C$7,8,0),1,1)</f>
        <v>56.62</v>
      </c>
      <c r="G1129" s="4">
        <f ca="1">OFFSET(InputPriceData!F$15,CalculationsAndCharts!$A1129+$A$11,IF($C$7,8,0),1,1)</f>
        <v>56.81</v>
      </c>
      <c r="H1129" s="133"/>
      <c r="I1129" s="133"/>
      <c r="J1129" s="37">
        <f t="shared" ca="1" si="335"/>
        <v>1704</v>
      </c>
      <c r="K1129" s="124">
        <f t="shared" ca="1" si="336"/>
        <v>0.13000000000000256</v>
      </c>
      <c r="L1129" s="343">
        <f t="shared" ca="1" si="327"/>
        <v>-2.5638647258253849E-2</v>
      </c>
      <c r="M1129" s="345">
        <f t="shared" ca="1" si="337"/>
        <v>0.50067864659658057</v>
      </c>
      <c r="N1129" s="344">
        <f t="shared" ca="1" si="328"/>
        <v>-5.1207790530983177E-2</v>
      </c>
      <c r="O1129" s="4"/>
      <c r="P1129" s="4"/>
      <c r="Q1129" s="3"/>
      <c r="S1129" s="4"/>
      <c r="T1129" s="4" t="b">
        <f t="shared" ca="1" si="329"/>
        <v>0</v>
      </c>
      <c r="U1129" t="b">
        <f t="shared" ca="1" si="330"/>
        <v>1</v>
      </c>
      <c r="W1129" s="317" t="b">
        <f t="shared" ca="1" si="331"/>
        <v>0</v>
      </c>
      <c r="X1129" s="317" t="b">
        <f t="shared" ca="1" si="338"/>
        <v>1</v>
      </c>
      <c r="Y1129" s="317" t="b">
        <f t="shared" ca="1" si="332"/>
        <v>0</v>
      </c>
      <c r="Z1129" t="b">
        <f t="shared" ca="1" si="333"/>
        <v>0</v>
      </c>
      <c r="AA1129" s="37" t="b">
        <f t="shared" ca="1" si="339"/>
        <v>0</v>
      </c>
      <c r="AB1129" t="b">
        <f t="shared" ca="1" si="334"/>
        <v>0</v>
      </c>
      <c r="AD1129" t="b">
        <f t="shared" ca="1" si="340"/>
        <v>0</v>
      </c>
      <c r="AE1129" s="37" t="b">
        <f t="shared" ca="1" si="341"/>
        <v>0</v>
      </c>
      <c r="AF1129" t="b">
        <f t="shared" ca="1" si="342"/>
        <v>0</v>
      </c>
      <c r="AG1129" s="317" t="b">
        <f t="shared" ca="1" si="343"/>
        <v>0</v>
      </c>
      <c r="AH1129" s="317" t="b">
        <f t="shared" ca="1" si="344"/>
        <v>1</v>
      </c>
      <c r="AI1129" s="317" t="b">
        <f t="shared" ca="1" si="345"/>
        <v>0</v>
      </c>
    </row>
    <row r="1130" spans="1:35" x14ac:dyDescent="0.25">
      <c r="A1130">
        <v>1098</v>
      </c>
      <c r="B1130" s="169">
        <f ca="1">OFFSET(InputPriceData!B$15,CalculationsAndCharts!$A1130+$A$11,0,1,1)</f>
        <v>40252</v>
      </c>
      <c r="C1130" s="3">
        <f ca="1">OFFSET(InputPriceData!G$15,CalculationsAndCharts!$A1130+$A$11,IF($C$7,8,0),1,1)</f>
        <v>2360400</v>
      </c>
      <c r="D1130" s="4">
        <f ca="1">OFFSET(InputPriceData!C$15,CalculationsAndCharts!$A1130+$A$11,IF($C$7,8,0),1,1)</f>
        <v>56.52</v>
      </c>
      <c r="E1130" s="4">
        <f ca="1">OFFSET(InputPriceData!D$15,CalculationsAndCharts!$A1130+$A$11,IF($C$7,8,0),1,1)</f>
        <v>56.74</v>
      </c>
      <c r="F1130" s="4">
        <f ca="1">OFFSET(InputPriceData!E$15,CalculationsAndCharts!$A1130+$A$11,IF($C$7,8,0),1,1)</f>
        <v>56</v>
      </c>
      <c r="G1130" s="4">
        <f ca="1">OFFSET(InputPriceData!F$15,CalculationsAndCharts!$A1130+$A$11,IF($C$7,8,0),1,1)</f>
        <v>56.56</v>
      </c>
      <c r="H1130" s="133"/>
      <c r="I1130" s="133"/>
      <c r="J1130" s="37">
        <f t="shared" ca="1" si="335"/>
        <v>1703</v>
      </c>
      <c r="K1130" s="124">
        <f t="shared" ca="1" si="336"/>
        <v>-0.42999999999999972</v>
      </c>
      <c r="L1130" s="343">
        <f t="shared" ca="1" si="327"/>
        <v>4.6368102416656509E-2</v>
      </c>
      <c r="M1130" s="345">
        <f t="shared" ca="1" si="337"/>
        <v>0.50522567769584315</v>
      </c>
      <c r="N1130" s="344">
        <f t="shared" ca="1" si="328"/>
        <v>9.177701067793137E-2</v>
      </c>
      <c r="O1130" s="4"/>
      <c r="P1130" s="4"/>
      <c r="Q1130" s="3"/>
      <c r="S1130" s="4"/>
      <c r="T1130" s="4" t="b">
        <f t="shared" ca="1" si="329"/>
        <v>0</v>
      </c>
      <c r="U1130" t="b">
        <f t="shared" ca="1" si="330"/>
        <v>0</v>
      </c>
      <c r="W1130" s="317" t="b">
        <f t="shared" ca="1" si="331"/>
        <v>0</v>
      </c>
      <c r="X1130" s="317" t="b">
        <f t="shared" ca="1" si="338"/>
        <v>1</v>
      </c>
      <c r="Y1130" s="317" t="b">
        <f t="shared" ca="1" si="332"/>
        <v>0</v>
      </c>
      <c r="Z1130" t="b">
        <f t="shared" ca="1" si="333"/>
        <v>0</v>
      </c>
      <c r="AA1130" s="37" t="b">
        <f t="shared" ca="1" si="339"/>
        <v>0</v>
      </c>
      <c r="AB1130" t="b">
        <f t="shared" ca="1" si="334"/>
        <v>0</v>
      </c>
      <c r="AD1130" t="b">
        <f t="shared" ca="1" si="340"/>
        <v>0</v>
      </c>
      <c r="AE1130" s="37" t="b">
        <f t="shared" ca="1" si="341"/>
        <v>0</v>
      </c>
      <c r="AF1130" t="b">
        <f t="shared" ca="1" si="342"/>
        <v>0</v>
      </c>
      <c r="AG1130" s="317" t="b">
        <f t="shared" ca="1" si="343"/>
        <v>0</v>
      </c>
      <c r="AH1130" s="317" t="b">
        <f t="shared" ca="1" si="344"/>
        <v>1</v>
      </c>
      <c r="AI1130" s="317" t="b">
        <f t="shared" ca="1" si="345"/>
        <v>0</v>
      </c>
    </row>
    <row r="1131" spans="1:35" x14ac:dyDescent="0.25">
      <c r="A1131">
        <v>1099</v>
      </c>
      <c r="B1131" s="169">
        <f ca="1">OFFSET(InputPriceData!B$15,CalculationsAndCharts!$A1131+$A$11,0,1,1)</f>
        <v>40249</v>
      </c>
      <c r="C1131" s="3">
        <f ca="1">OFFSET(InputPriceData!G$15,CalculationsAndCharts!$A1131+$A$11,IF($C$7,8,0),1,1)</f>
        <v>2099400</v>
      </c>
      <c r="D1131" s="4">
        <f ca="1">OFFSET(InputPriceData!C$15,CalculationsAndCharts!$A1131+$A$11,IF($C$7,8,0),1,1)</f>
        <v>56.95</v>
      </c>
      <c r="E1131" s="4">
        <f ca="1">OFFSET(InputPriceData!D$15,CalculationsAndCharts!$A1131+$A$11,IF($C$7,8,0),1,1)</f>
        <v>57.05</v>
      </c>
      <c r="F1131" s="4">
        <f ca="1">OFFSET(InputPriceData!E$15,CalculationsAndCharts!$A1131+$A$11,IF($C$7,8,0),1,1)</f>
        <v>56.28</v>
      </c>
      <c r="G1131" s="4">
        <f ca="1">OFFSET(InputPriceData!F$15,CalculationsAndCharts!$A1131+$A$11,IF($C$7,8,0),1,1)</f>
        <v>56.68</v>
      </c>
      <c r="H1131" s="133"/>
      <c r="I1131" s="133"/>
      <c r="J1131" s="37">
        <f t="shared" ca="1" si="335"/>
        <v>1702</v>
      </c>
      <c r="K1131" s="124">
        <f t="shared" ca="1" si="336"/>
        <v>-0.42000000000000171</v>
      </c>
      <c r="L1131" s="343">
        <f t="shared" ca="1" si="327"/>
        <v>0.13445264884025288</v>
      </c>
      <c r="M1131" s="345">
        <f t="shared" ca="1" si="337"/>
        <v>0.50981400372940777</v>
      </c>
      <c r="N1131" s="344">
        <f t="shared" ca="1" si="328"/>
        <v>0.26372882631057709</v>
      </c>
      <c r="O1131" s="4"/>
      <c r="P1131" s="4"/>
      <c r="Q1131" s="3"/>
      <c r="S1131" s="4"/>
      <c r="T1131" s="4" t="b">
        <f t="shared" ca="1" si="329"/>
        <v>0</v>
      </c>
      <c r="U1131" t="b">
        <f t="shared" ca="1" si="330"/>
        <v>0</v>
      </c>
      <c r="W1131" s="317" t="b">
        <f t="shared" ca="1" si="331"/>
        <v>0</v>
      </c>
      <c r="X1131" s="317" t="b">
        <f t="shared" ca="1" si="338"/>
        <v>1</v>
      </c>
      <c r="Y1131" s="317" t="b">
        <f t="shared" ca="1" si="332"/>
        <v>0</v>
      </c>
      <c r="Z1131" t="b">
        <f t="shared" ca="1" si="333"/>
        <v>0</v>
      </c>
      <c r="AA1131" s="37" t="b">
        <f t="shared" ca="1" si="339"/>
        <v>0</v>
      </c>
      <c r="AB1131" t="b">
        <f t="shared" ca="1" si="334"/>
        <v>0</v>
      </c>
      <c r="AD1131" t="b">
        <f t="shared" ca="1" si="340"/>
        <v>0</v>
      </c>
      <c r="AE1131" s="37" t="b">
        <f t="shared" ca="1" si="341"/>
        <v>0</v>
      </c>
      <c r="AF1131" t="b">
        <f t="shared" ca="1" si="342"/>
        <v>0</v>
      </c>
      <c r="AG1131" s="317" t="b">
        <f t="shared" ca="1" si="343"/>
        <v>0</v>
      </c>
      <c r="AH1131" s="317" t="b">
        <f t="shared" ca="1" si="344"/>
        <v>1</v>
      </c>
      <c r="AI1131" s="317" t="b">
        <f t="shared" ca="1" si="345"/>
        <v>0</v>
      </c>
    </row>
    <row r="1132" spans="1:35" x14ac:dyDescent="0.25">
      <c r="A1132">
        <v>1100</v>
      </c>
      <c r="B1132" s="169">
        <f ca="1">OFFSET(InputPriceData!B$15,CalculationsAndCharts!$A1132+$A$11,0,1,1)</f>
        <v>40248</v>
      </c>
      <c r="C1132" s="3">
        <f ca="1">OFFSET(InputPriceData!G$15,CalculationsAndCharts!$A1132+$A$11,IF($C$7,8,0),1,1)</f>
        <v>1859400</v>
      </c>
      <c r="D1132" s="4">
        <f ca="1">OFFSET(InputPriceData!C$15,CalculationsAndCharts!$A1132+$A$11,IF($C$7,8,0),1,1)</f>
        <v>56.82</v>
      </c>
      <c r="E1132" s="4">
        <f ca="1">OFFSET(InputPriceData!D$15,CalculationsAndCharts!$A1132+$A$11,IF($C$7,8,0),1,1)</f>
        <v>57.02</v>
      </c>
      <c r="F1132" s="4">
        <f ca="1">OFFSET(InputPriceData!E$15,CalculationsAndCharts!$A1132+$A$11,IF($C$7,8,0),1,1)</f>
        <v>56.09</v>
      </c>
      <c r="G1132" s="4">
        <f ca="1">OFFSET(InputPriceData!F$15,CalculationsAndCharts!$A1132+$A$11,IF($C$7,8,0),1,1)</f>
        <v>56.99</v>
      </c>
      <c r="H1132" s="133"/>
      <c r="I1132" s="133"/>
      <c r="J1132" s="37">
        <f t="shared" ca="1" si="335"/>
        <v>1701</v>
      </c>
      <c r="K1132" s="124">
        <f t="shared" ca="1" si="336"/>
        <v>-0.10999999999999943</v>
      </c>
      <c r="L1132" s="343">
        <f t="shared" ca="1" si="327"/>
        <v>0.20287264139578315</v>
      </c>
      <c r="M1132" s="345">
        <f t="shared" ca="1" si="337"/>
        <v>0.51444399972695032</v>
      </c>
      <c r="N1132" s="344">
        <f t="shared" ca="1" si="328"/>
        <v>0.39435320754729603</v>
      </c>
      <c r="O1132" s="4"/>
      <c r="P1132" s="4"/>
      <c r="Q1132" s="3"/>
      <c r="S1132" s="4"/>
      <c r="T1132" s="4" t="b">
        <f t="shared" ca="1" si="329"/>
        <v>0</v>
      </c>
      <c r="U1132" t="b">
        <f t="shared" ca="1" si="330"/>
        <v>0</v>
      </c>
      <c r="W1132" s="317" t="b">
        <f t="shared" ca="1" si="331"/>
        <v>0</v>
      </c>
      <c r="X1132" s="317" t="b">
        <f t="shared" ca="1" si="338"/>
        <v>1</v>
      </c>
      <c r="Y1132" s="317" t="b">
        <f t="shared" ca="1" si="332"/>
        <v>0</v>
      </c>
      <c r="Z1132" t="b">
        <f t="shared" ca="1" si="333"/>
        <v>0</v>
      </c>
      <c r="AA1132" s="37" t="b">
        <f t="shared" ca="1" si="339"/>
        <v>0</v>
      </c>
      <c r="AB1132" t="b">
        <f t="shared" ca="1" si="334"/>
        <v>0</v>
      </c>
      <c r="AD1132" t="b">
        <f t="shared" ca="1" si="340"/>
        <v>0</v>
      </c>
      <c r="AE1132" s="37" t="b">
        <f t="shared" ca="1" si="341"/>
        <v>0</v>
      </c>
      <c r="AF1132" t="b">
        <f t="shared" ca="1" si="342"/>
        <v>0</v>
      </c>
      <c r="AG1132" s="317" t="b">
        <f t="shared" ca="1" si="343"/>
        <v>0</v>
      </c>
      <c r="AH1132" s="317" t="b">
        <f t="shared" ca="1" si="344"/>
        <v>1</v>
      </c>
      <c r="AI1132" s="317" t="b">
        <f t="shared" ca="1" si="345"/>
        <v>0</v>
      </c>
    </row>
    <row r="1133" spans="1:35" x14ac:dyDescent="0.25">
      <c r="A1133">
        <v>1101</v>
      </c>
      <c r="B1133" s="169">
        <f ca="1">OFFSET(InputPriceData!B$15,CalculationsAndCharts!$A1133+$A$11,0,1,1)</f>
        <v>40247</v>
      </c>
      <c r="C1133" s="3">
        <f ca="1">OFFSET(InputPriceData!G$15,CalculationsAndCharts!$A1133+$A$11,IF($C$7,8,0),1,1)</f>
        <v>1562000</v>
      </c>
      <c r="D1133" s="4">
        <f ca="1">OFFSET(InputPriceData!C$15,CalculationsAndCharts!$A1133+$A$11,IF($C$7,8,0),1,1)</f>
        <v>56.99</v>
      </c>
      <c r="E1133" s="4">
        <f ca="1">OFFSET(InputPriceData!D$15,CalculationsAndCharts!$A1133+$A$11,IF($C$7,8,0),1,1)</f>
        <v>57.21</v>
      </c>
      <c r="F1133" s="4">
        <f ca="1">OFFSET(InputPriceData!E$15,CalculationsAndCharts!$A1133+$A$11,IF($C$7,8,0),1,1)</f>
        <v>56.84</v>
      </c>
      <c r="G1133" s="4">
        <f ca="1">OFFSET(InputPriceData!F$15,CalculationsAndCharts!$A1133+$A$11,IF($C$7,8,0),1,1)</f>
        <v>57.1</v>
      </c>
      <c r="H1133" s="133"/>
      <c r="I1133" s="133"/>
      <c r="J1133" s="37">
        <f t="shared" ca="1" si="335"/>
        <v>1700</v>
      </c>
      <c r="K1133" s="124">
        <f t="shared" ca="1" si="336"/>
        <v>3.0000000000001137E-2</v>
      </c>
      <c r="L1133" s="343">
        <f t="shared" ca="1" si="327"/>
        <v>0.2519134132002766</v>
      </c>
      <c r="M1133" s="345">
        <f t="shared" ca="1" si="337"/>
        <v>0.51911604412406698</v>
      </c>
      <c r="N1133" s="344">
        <f t="shared" ca="1" si="328"/>
        <v>0.48527379581446756</v>
      </c>
      <c r="O1133" s="4"/>
      <c r="P1133" s="4"/>
      <c r="Q1133" s="3"/>
      <c r="S1133" s="4"/>
      <c r="T1133" s="4" t="b">
        <f t="shared" ca="1" si="329"/>
        <v>0</v>
      </c>
      <c r="U1133" t="b">
        <f t="shared" ca="1" si="330"/>
        <v>0</v>
      </c>
      <c r="W1133" s="317" t="b">
        <f t="shared" ca="1" si="331"/>
        <v>0</v>
      </c>
      <c r="X1133" s="317" t="b">
        <f t="shared" ca="1" si="338"/>
        <v>1</v>
      </c>
      <c r="Y1133" s="317" t="b">
        <f t="shared" ca="1" si="332"/>
        <v>0</v>
      </c>
      <c r="Z1133" t="b">
        <f t="shared" ca="1" si="333"/>
        <v>0</v>
      </c>
      <c r="AA1133" s="37" t="b">
        <f t="shared" ca="1" si="339"/>
        <v>0</v>
      </c>
      <c r="AB1133" t="b">
        <f t="shared" ca="1" si="334"/>
        <v>0</v>
      </c>
      <c r="AD1133" t="b">
        <f t="shared" ca="1" si="340"/>
        <v>0</v>
      </c>
      <c r="AE1133" s="37" t="b">
        <f t="shared" ca="1" si="341"/>
        <v>0</v>
      </c>
      <c r="AF1133" t="b">
        <f t="shared" ca="1" si="342"/>
        <v>0</v>
      </c>
      <c r="AG1133" s="317" t="b">
        <f t="shared" ca="1" si="343"/>
        <v>0</v>
      </c>
      <c r="AH1133" s="317" t="b">
        <f t="shared" ca="1" si="344"/>
        <v>1</v>
      </c>
      <c r="AI1133" s="317" t="b">
        <f t="shared" ca="1" si="345"/>
        <v>0</v>
      </c>
    </row>
    <row r="1134" spans="1:35" x14ac:dyDescent="0.25">
      <c r="A1134">
        <v>1102</v>
      </c>
      <c r="B1134" s="169">
        <f ca="1">OFFSET(InputPriceData!B$15,CalculationsAndCharts!$A1134+$A$11,0,1,1)</f>
        <v>40246</v>
      </c>
      <c r="C1134" s="3">
        <f ca="1">OFFSET(InputPriceData!G$15,CalculationsAndCharts!$A1134+$A$11,IF($C$7,8,0),1,1)</f>
        <v>1901700</v>
      </c>
      <c r="D1134" s="4">
        <f ca="1">OFFSET(InputPriceData!C$15,CalculationsAndCharts!$A1134+$A$11,IF($C$7,8,0),1,1)</f>
        <v>57.09</v>
      </c>
      <c r="E1134" s="4">
        <f ca="1">OFFSET(InputPriceData!D$15,CalculationsAndCharts!$A1134+$A$11,IF($C$7,8,0),1,1)</f>
        <v>57.2</v>
      </c>
      <c r="F1134" s="4">
        <f ca="1">OFFSET(InputPriceData!E$15,CalculationsAndCharts!$A1134+$A$11,IF($C$7,8,0),1,1)</f>
        <v>56.93</v>
      </c>
      <c r="G1134" s="4">
        <f ca="1">OFFSET(InputPriceData!F$15,CalculationsAndCharts!$A1134+$A$11,IF($C$7,8,0),1,1)</f>
        <v>57.1</v>
      </c>
      <c r="H1134" s="133"/>
      <c r="I1134" s="133"/>
      <c r="J1134" s="37">
        <f t="shared" ca="1" si="335"/>
        <v>1699</v>
      </c>
      <c r="K1134" s="124">
        <f t="shared" ca="1" si="336"/>
        <v>-9.9999999999980105E-3</v>
      </c>
      <c r="L1134" s="343">
        <f t="shared" ca="1" si="327"/>
        <v>0.29241591770473208</v>
      </c>
      <c r="M1134" s="345">
        <f t="shared" ca="1" si="337"/>
        <v>0.52383051879320586</v>
      </c>
      <c r="N1134" s="344">
        <f t="shared" ca="1" si="328"/>
        <v>0.55822619571382781</v>
      </c>
      <c r="O1134" s="4"/>
      <c r="P1134" s="4"/>
      <c r="Q1134" s="3"/>
      <c r="S1134" s="4"/>
      <c r="T1134" s="4" t="b">
        <f t="shared" ca="1" si="329"/>
        <v>0</v>
      </c>
      <c r="U1134" t="b">
        <f t="shared" ca="1" si="330"/>
        <v>0</v>
      </c>
      <c r="W1134" s="317" t="b">
        <f t="shared" ca="1" si="331"/>
        <v>0</v>
      </c>
      <c r="X1134" s="317" t="b">
        <f t="shared" ca="1" si="338"/>
        <v>1</v>
      </c>
      <c r="Y1134" s="317" t="b">
        <f t="shared" ca="1" si="332"/>
        <v>0</v>
      </c>
      <c r="Z1134" t="b">
        <f t="shared" ca="1" si="333"/>
        <v>0</v>
      </c>
      <c r="AA1134" s="37" t="b">
        <f t="shared" ca="1" si="339"/>
        <v>0</v>
      </c>
      <c r="AB1134" t="b">
        <f t="shared" ca="1" si="334"/>
        <v>0</v>
      </c>
      <c r="AD1134" t="b">
        <f t="shared" ca="1" si="340"/>
        <v>0</v>
      </c>
      <c r="AE1134" s="37" t="b">
        <f t="shared" ca="1" si="341"/>
        <v>0</v>
      </c>
      <c r="AF1134" t="b">
        <f t="shared" ca="1" si="342"/>
        <v>0</v>
      </c>
      <c r="AG1134" s="317" t="b">
        <f t="shared" ca="1" si="343"/>
        <v>0</v>
      </c>
      <c r="AH1134" s="317" t="b">
        <f t="shared" ca="1" si="344"/>
        <v>1</v>
      </c>
      <c r="AI1134" s="317" t="b">
        <f t="shared" ca="1" si="345"/>
        <v>0</v>
      </c>
    </row>
    <row r="1135" spans="1:35" x14ac:dyDescent="0.25">
      <c r="A1135">
        <v>1103</v>
      </c>
      <c r="B1135" s="169">
        <f ca="1">OFFSET(InputPriceData!B$15,CalculationsAndCharts!$A1135+$A$11,0,1,1)</f>
        <v>40245</v>
      </c>
      <c r="C1135" s="3">
        <f ca="1">OFFSET(InputPriceData!G$15,CalculationsAndCharts!$A1135+$A$11,IF($C$7,8,0),1,1)</f>
        <v>1615400</v>
      </c>
      <c r="D1135" s="4">
        <f ca="1">OFFSET(InputPriceData!C$15,CalculationsAndCharts!$A1135+$A$11,IF($C$7,8,0),1,1)</f>
        <v>57.13</v>
      </c>
      <c r="E1135" s="4">
        <f ca="1">OFFSET(InputPriceData!D$15,CalculationsAndCharts!$A1135+$A$11,IF($C$7,8,0),1,1)</f>
        <v>57.32</v>
      </c>
      <c r="F1135" s="4">
        <f ca="1">OFFSET(InputPriceData!E$15,CalculationsAndCharts!$A1135+$A$11,IF($C$7,8,0),1,1)</f>
        <v>56.94</v>
      </c>
      <c r="G1135" s="4">
        <f ca="1">OFFSET(InputPriceData!F$15,CalculationsAndCharts!$A1135+$A$11,IF($C$7,8,0),1,1)</f>
        <v>57.07</v>
      </c>
      <c r="H1135" s="133"/>
      <c r="I1135" s="133"/>
      <c r="J1135" s="37">
        <f t="shared" ca="1" si="335"/>
        <v>1698</v>
      </c>
      <c r="K1135" s="124">
        <f t="shared" ca="1" si="336"/>
        <v>0.34000000000000341</v>
      </c>
      <c r="L1135" s="343">
        <f t="shared" ca="1" si="327"/>
        <v>0.32077506743347761</v>
      </c>
      <c r="M1135" s="345">
        <f t="shared" ca="1" si="337"/>
        <v>0.52858780907487979</v>
      </c>
      <c r="N1135" s="344">
        <f t="shared" ca="1" si="328"/>
        <v>0.60685294273980617</v>
      </c>
      <c r="O1135" s="4"/>
      <c r="P1135" s="4"/>
      <c r="Q1135" s="3"/>
      <c r="S1135" s="4"/>
      <c r="T1135" s="4" t="b">
        <f t="shared" ca="1" si="329"/>
        <v>0</v>
      </c>
      <c r="U1135" t="b">
        <f t="shared" ca="1" si="330"/>
        <v>0</v>
      </c>
      <c r="W1135" s="317" t="b">
        <f t="shared" ca="1" si="331"/>
        <v>0</v>
      </c>
      <c r="X1135" s="317" t="b">
        <f t="shared" ca="1" si="338"/>
        <v>1</v>
      </c>
      <c r="Y1135" s="317" t="b">
        <f t="shared" ca="1" si="332"/>
        <v>0</v>
      </c>
      <c r="Z1135" t="b">
        <f t="shared" ca="1" si="333"/>
        <v>0</v>
      </c>
      <c r="AA1135" s="37" t="b">
        <f t="shared" ca="1" si="339"/>
        <v>0</v>
      </c>
      <c r="AB1135" t="b">
        <f t="shared" ca="1" si="334"/>
        <v>0</v>
      </c>
      <c r="AD1135" t="b">
        <f t="shared" ca="1" si="340"/>
        <v>0</v>
      </c>
      <c r="AE1135" s="37" t="b">
        <f t="shared" ca="1" si="341"/>
        <v>0</v>
      </c>
      <c r="AF1135" t="b">
        <f t="shared" ca="1" si="342"/>
        <v>0</v>
      </c>
      <c r="AG1135" s="317" t="b">
        <f t="shared" ca="1" si="343"/>
        <v>0</v>
      </c>
      <c r="AH1135" s="317" t="b">
        <f t="shared" ca="1" si="344"/>
        <v>1</v>
      </c>
      <c r="AI1135" s="317" t="b">
        <f t="shared" ca="1" si="345"/>
        <v>0</v>
      </c>
    </row>
    <row r="1136" spans="1:35" x14ac:dyDescent="0.25">
      <c r="A1136">
        <v>1104</v>
      </c>
      <c r="B1136" s="169">
        <f ca="1">OFFSET(InputPriceData!B$15,CalculationsAndCharts!$A1136+$A$11,0,1,1)</f>
        <v>40242</v>
      </c>
      <c r="C1136" s="3">
        <f ca="1">OFFSET(InputPriceData!G$15,CalculationsAndCharts!$A1136+$A$11,IF($C$7,8,0),1,1)</f>
        <v>2189200</v>
      </c>
      <c r="D1136" s="4">
        <f ca="1">OFFSET(InputPriceData!C$15,CalculationsAndCharts!$A1136+$A$11,IF($C$7,8,0),1,1)</f>
        <v>56.89</v>
      </c>
      <c r="E1136" s="4">
        <f ca="1">OFFSET(InputPriceData!D$15,CalculationsAndCharts!$A1136+$A$11,IF($C$7,8,0),1,1)</f>
        <v>57.32</v>
      </c>
      <c r="F1136" s="4">
        <f ca="1">OFFSET(InputPriceData!E$15,CalculationsAndCharts!$A1136+$A$11,IF($C$7,8,0),1,1)</f>
        <v>56.75</v>
      </c>
      <c r="G1136" s="4">
        <f ca="1">OFFSET(InputPriceData!F$15,CalculationsAndCharts!$A1136+$A$11,IF($C$7,8,0),1,1)</f>
        <v>57.11</v>
      </c>
      <c r="H1136" s="133"/>
      <c r="I1136" s="133"/>
      <c r="J1136" s="37">
        <f t="shared" ca="1" si="335"/>
        <v>1697</v>
      </c>
      <c r="K1136" s="124">
        <f t="shared" ca="1" si="336"/>
        <v>0.63000000000000256</v>
      </c>
      <c r="L1136" s="343">
        <f t="shared" ca="1" si="327"/>
        <v>0.34580232464557137</v>
      </c>
      <c r="M1136" s="345">
        <f t="shared" ca="1" si="337"/>
        <v>0.53338830380916225</v>
      </c>
      <c r="N1136" s="344">
        <f t="shared" ca="1" si="328"/>
        <v>0.64831253736919936</v>
      </c>
      <c r="O1136" s="4"/>
      <c r="P1136" s="4"/>
      <c r="Q1136" s="3"/>
      <c r="S1136" s="4"/>
      <c r="T1136" s="4" t="b">
        <f t="shared" ca="1" si="329"/>
        <v>0</v>
      </c>
      <c r="U1136" t="b">
        <f t="shared" ca="1" si="330"/>
        <v>0</v>
      </c>
      <c r="W1136" s="317" t="b">
        <f t="shared" ca="1" si="331"/>
        <v>0</v>
      </c>
      <c r="X1136" s="317" t="b">
        <f t="shared" ca="1" si="338"/>
        <v>1</v>
      </c>
      <c r="Y1136" s="317" t="b">
        <f t="shared" ca="1" si="332"/>
        <v>0</v>
      </c>
      <c r="Z1136" t="b">
        <f t="shared" ca="1" si="333"/>
        <v>0</v>
      </c>
      <c r="AA1136" s="37" t="b">
        <f t="shared" ca="1" si="339"/>
        <v>0</v>
      </c>
      <c r="AB1136" t="b">
        <f t="shared" ca="1" si="334"/>
        <v>0</v>
      </c>
      <c r="AD1136" t="b">
        <f t="shared" ca="1" si="340"/>
        <v>0</v>
      </c>
      <c r="AE1136" s="37" t="b">
        <f t="shared" ca="1" si="341"/>
        <v>0</v>
      </c>
      <c r="AF1136" t="b">
        <f t="shared" ca="1" si="342"/>
        <v>0</v>
      </c>
      <c r="AG1136" s="317" t="b">
        <f t="shared" ca="1" si="343"/>
        <v>0</v>
      </c>
      <c r="AH1136" s="317" t="b">
        <f t="shared" ca="1" si="344"/>
        <v>1</v>
      </c>
      <c r="AI1136" s="317" t="b">
        <f t="shared" ca="1" si="345"/>
        <v>0</v>
      </c>
    </row>
    <row r="1137" spans="1:35" x14ac:dyDescent="0.25">
      <c r="A1137">
        <v>1105</v>
      </c>
      <c r="B1137" s="169">
        <f ca="1">OFFSET(InputPriceData!B$15,CalculationsAndCharts!$A1137+$A$11,0,1,1)</f>
        <v>40241</v>
      </c>
      <c r="C1137" s="3">
        <f ca="1">OFFSET(InputPriceData!G$15,CalculationsAndCharts!$A1137+$A$11,IF($C$7,8,0),1,1)</f>
        <v>1600200</v>
      </c>
      <c r="D1137" s="4">
        <f ca="1">OFFSET(InputPriceData!C$15,CalculationsAndCharts!$A1137+$A$11,IF($C$7,8,0),1,1)</f>
        <v>56.56</v>
      </c>
      <c r="E1137" s="4">
        <f ca="1">OFFSET(InputPriceData!D$15,CalculationsAndCharts!$A1137+$A$11,IF($C$7,8,0),1,1)</f>
        <v>56.94</v>
      </c>
      <c r="F1137" s="4">
        <f ca="1">OFFSET(InputPriceData!E$15,CalculationsAndCharts!$A1137+$A$11,IF($C$7,8,0),1,1)</f>
        <v>56.48</v>
      </c>
      <c r="G1137" s="4">
        <f ca="1">OFFSET(InputPriceData!F$15,CalculationsAndCharts!$A1137+$A$11,IF($C$7,8,0),1,1)</f>
        <v>56.73</v>
      </c>
      <c r="H1137" s="133"/>
      <c r="I1137" s="133"/>
      <c r="J1137" s="37">
        <f t="shared" ca="1" si="335"/>
        <v>1696</v>
      </c>
      <c r="K1137" s="124">
        <f t="shared" ca="1" si="336"/>
        <v>-0.13000000000000256</v>
      </c>
      <c r="L1137" s="343">
        <f t="shared" ca="1" si="327"/>
        <v>0.40197670815177311</v>
      </c>
      <c r="M1137" s="345">
        <f t="shared" ca="1" si="337"/>
        <v>0.53823239536746947</v>
      </c>
      <c r="N1137" s="344">
        <f t="shared" ca="1" si="328"/>
        <v>0.74684599368518134</v>
      </c>
      <c r="O1137" s="4"/>
      <c r="P1137" s="4"/>
      <c r="Q1137" s="3"/>
      <c r="S1137" s="4"/>
      <c r="T1137" s="4" t="b">
        <f t="shared" ca="1" si="329"/>
        <v>0</v>
      </c>
      <c r="U1137" t="b">
        <f t="shared" ca="1" si="330"/>
        <v>0</v>
      </c>
      <c r="W1137" s="317" t="b">
        <f t="shared" ca="1" si="331"/>
        <v>0</v>
      </c>
      <c r="X1137" s="317" t="b">
        <f t="shared" ca="1" si="338"/>
        <v>1</v>
      </c>
      <c r="Y1137" s="317" t="b">
        <f t="shared" ca="1" si="332"/>
        <v>0</v>
      </c>
      <c r="Z1137" t="b">
        <f t="shared" ca="1" si="333"/>
        <v>0</v>
      </c>
      <c r="AA1137" s="37" t="b">
        <f t="shared" ca="1" si="339"/>
        <v>0</v>
      </c>
      <c r="AB1137" t="b">
        <f t="shared" ca="1" si="334"/>
        <v>0</v>
      </c>
      <c r="AD1137" t="b">
        <f t="shared" ca="1" si="340"/>
        <v>0</v>
      </c>
      <c r="AE1137" s="37" t="b">
        <f t="shared" ca="1" si="341"/>
        <v>0</v>
      </c>
      <c r="AF1137" t="b">
        <f t="shared" ca="1" si="342"/>
        <v>0</v>
      </c>
      <c r="AG1137" s="317" t="b">
        <f t="shared" ca="1" si="343"/>
        <v>0</v>
      </c>
      <c r="AH1137" s="317" t="b">
        <f t="shared" ca="1" si="344"/>
        <v>1</v>
      </c>
      <c r="AI1137" s="317" t="b">
        <f t="shared" ca="1" si="345"/>
        <v>0</v>
      </c>
    </row>
    <row r="1138" spans="1:35" x14ac:dyDescent="0.25">
      <c r="A1138">
        <v>1106</v>
      </c>
      <c r="B1138" s="169">
        <f ca="1">OFFSET(InputPriceData!B$15,CalculationsAndCharts!$A1138+$A$11,0,1,1)</f>
        <v>40240</v>
      </c>
      <c r="C1138" s="3">
        <f ca="1">OFFSET(InputPriceData!G$15,CalculationsAndCharts!$A1138+$A$11,IF($C$7,8,0),1,1)</f>
        <v>1516100</v>
      </c>
      <c r="D1138" s="4">
        <f ca="1">OFFSET(InputPriceData!C$15,CalculationsAndCharts!$A1138+$A$11,IF($C$7,8,0),1,1)</f>
        <v>56.94</v>
      </c>
      <c r="E1138" s="4">
        <f ca="1">OFFSET(InputPriceData!D$15,CalculationsAndCharts!$A1138+$A$11,IF($C$7,8,0),1,1)</f>
        <v>57</v>
      </c>
      <c r="F1138" s="4">
        <f ca="1">OFFSET(InputPriceData!E$15,CalculationsAndCharts!$A1138+$A$11,IF($C$7,8,0),1,1)</f>
        <v>56.43</v>
      </c>
      <c r="G1138" s="4">
        <f ca="1">OFFSET(InputPriceData!F$15,CalculationsAndCharts!$A1138+$A$11,IF($C$7,8,0),1,1)</f>
        <v>56.48</v>
      </c>
      <c r="H1138" s="133"/>
      <c r="I1138" s="133"/>
      <c r="J1138" s="37">
        <f t="shared" ca="1" si="335"/>
        <v>1695</v>
      </c>
      <c r="K1138" s="124">
        <f t="shared" ca="1" si="336"/>
        <v>-0.31000000000000227</v>
      </c>
      <c r="L1138" s="343">
        <f t="shared" ca="1" si="327"/>
        <v>0.47084353908609811</v>
      </c>
      <c r="M1138" s="345">
        <f t="shared" ca="1" si="337"/>
        <v>0.54312047968463117</v>
      </c>
      <c r="N1138" s="344">
        <f t="shared" ca="1" si="328"/>
        <v>0.86692282227968742</v>
      </c>
      <c r="O1138" s="4"/>
      <c r="P1138" s="4"/>
      <c r="Q1138" s="3"/>
      <c r="S1138" s="4"/>
      <c r="T1138" s="4" t="b">
        <f t="shared" ca="1" si="329"/>
        <v>0</v>
      </c>
      <c r="U1138" t="b">
        <f t="shared" ca="1" si="330"/>
        <v>0</v>
      </c>
      <c r="W1138" s="317" t="b">
        <f t="shared" ca="1" si="331"/>
        <v>0</v>
      </c>
      <c r="X1138" s="317" t="b">
        <f t="shared" ca="1" si="338"/>
        <v>1</v>
      </c>
      <c r="Y1138" s="317" t="b">
        <f t="shared" ca="1" si="332"/>
        <v>0</v>
      </c>
      <c r="Z1138" t="b">
        <f t="shared" ca="1" si="333"/>
        <v>0</v>
      </c>
      <c r="AA1138" s="37" t="b">
        <f t="shared" ca="1" si="339"/>
        <v>0</v>
      </c>
      <c r="AB1138" t="b">
        <f t="shared" ca="1" si="334"/>
        <v>0</v>
      </c>
      <c r="AD1138" t="b">
        <f t="shared" ca="1" si="340"/>
        <v>0</v>
      </c>
      <c r="AE1138" s="37" t="b">
        <f t="shared" ca="1" si="341"/>
        <v>0</v>
      </c>
      <c r="AF1138" t="b">
        <f t="shared" ca="1" si="342"/>
        <v>0</v>
      </c>
      <c r="AG1138" s="317" t="b">
        <f t="shared" ca="1" si="343"/>
        <v>0</v>
      </c>
      <c r="AH1138" s="317" t="b">
        <f t="shared" ca="1" si="344"/>
        <v>1</v>
      </c>
      <c r="AI1138" s="317" t="b">
        <f t="shared" ca="1" si="345"/>
        <v>0</v>
      </c>
    </row>
    <row r="1139" spans="1:35" x14ac:dyDescent="0.25">
      <c r="A1139">
        <v>1107</v>
      </c>
      <c r="B1139" s="169">
        <f ca="1">OFFSET(InputPriceData!B$15,CalculationsAndCharts!$A1139+$A$11,0,1,1)</f>
        <v>40239</v>
      </c>
      <c r="C1139" s="3">
        <f ca="1">OFFSET(InputPriceData!G$15,CalculationsAndCharts!$A1139+$A$11,IF($C$7,8,0),1,1)</f>
        <v>1889700</v>
      </c>
      <c r="D1139" s="4">
        <f ca="1">OFFSET(InputPriceData!C$15,CalculationsAndCharts!$A1139+$A$11,IF($C$7,8,0),1,1)</f>
        <v>57.06</v>
      </c>
      <c r="E1139" s="4">
        <f ca="1">OFFSET(InputPriceData!D$15,CalculationsAndCharts!$A1139+$A$11,IF($C$7,8,0),1,1)</f>
        <v>57.22</v>
      </c>
      <c r="F1139" s="4">
        <f ca="1">OFFSET(InputPriceData!E$15,CalculationsAndCharts!$A1139+$A$11,IF($C$7,8,0),1,1)</f>
        <v>56.58</v>
      </c>
      <c r="G1139" s="4">
        <f ca="1">OFFSET(InputPriceData!F$15,CalculationsAndCharts!$A1139+$A$11,IF($C$7,8,0),1,1)</f>
        <v>56.86</v>
      </c>
      <c r="H1139" s="133"/>
      <c r="I1139" s="133"/>
      <c r="J1139" s="37">
        <f t="shared" ca="1" si="335"/>
        <v>1694</v>
      </c>
      <c r="K1139" s="124">
        <f t="shared" ca="1" si="336"/>
        <v>0.61999999999999744</v>
      </c>
      <c r="L1139" s="343">
        <f t="shared" ca="1" si="327"/>
        <v>0.4931096641067762</v>
      </c>
      <c r="M1139" s="345">
        <f t="shared" ca="1" si="337"/>
        <v>0.5480529562912525</v>
      </c>
      <c r="N1139" s="344">
        <f t="shared" ca="1" si="328"/>
        <v>0.89974820580061299</v>
      </c>
      <c r="O1139" s="4"/>
      <c r="P1139" s="4"/>
      <c r="Q1139" s="3"/>
      <c r="S1139" s="4"/>
      <c r="T1139" s="4" t="b">
        <f t="shared" ca="1" si="329"/>
        <v>0</v>
      </c>
      <c r="U1139" t="b">
        <f t="shared" ca="1" si="330"/>
        <v>0</v>
      </c>
      <c r="W1139" s="317" t="b">
        <f t="shared" ca="1" si="331"/>
        <v>0</v>
      </c>
      <c r="X1139" s="317" t="b">
        <f t="shared" ca="1" si="338"/>
        <v>1</v>
      </c>
      <c r="Y1139" s="317" t="b">
        <f t="shared" ca="1" si="332"/>
        <v>0</v>
      </c>
      <c r="Z1139" t="b">
        <f t="shared" ca="1" si="333"/>
        <v>0</v>
      </c>
      <c r="AA1139" s="37" t="b">
        <f t="shared" ca="1" si="339"/>
        <v>0</v>
      </c>
      <c r="AB1139" t="b">
        <f t="shared" ca="1" si="334"/>
        <v>0</v>
      </c>
      <c r="AD1139" t="b">
        <f t="shared" ca="1" si="340"/>
        <v>0</v>
      </c>
      <c r="AE1139" s="37" t="b">
        <f t="shared" ca="1" si="341"/>
        <v>0</v>
      </c>
      <c r="AF1139" t="b">
        <f t="shared" ca="1" si="342"/>
        <v>0</v>
      </c>
      <c r="AG1139" s="317" t="b">
        <f t="shared" ca="1" si="343"/>
        <v>0</v>
      </c>
      <c r="AH1139" s="317" t="b">
        <f t="shared" ca="1" si="344"/>
        <v>1</v>
      </c>
      <c r="AI1139" s="317" t="b">
        <f t="shared" ca="1" si="345"/>
        <v>0</v>
      </c>
    </row>
    <row r="1140" spans="1:35" x14ac:dyDescent="0.25">
      <c r="A1140">
        <v>1108</v>
      </c>
      <c r="B1140" s="169">
        <f ca="1">OFFSET(InputPriceData!B$15,CalculationsAndCharts!$A1140+$A$11,0,1,1)</f>
        <v>40238</v>
      </c>
      <c r="C1140" s="3">
        <f ca="1">OFFSET(InputPriceData!G$15,CalculationsAndCharts!$A1140+$A$11,IF($C$7,8,0),1,1)</f>
        <v>1719100</v>
      </c>
      <c r="D1140" s="4">
        <f ca="1">OFFSET(InputPriceData!C$15,CalculationsAndCharts!$A1140+$A$11,IF($C$7,8,0),1,1)</f>
        <v>56.54</v>
      </c>
      <c r="E1140" s="4">
        <f ca="1">OFFSET(InputPriceData!D$15,CalculationsAndCharts!$A1140+$A$11,IF($C$7,8,0),1,1)</f>
        <v>57.05</v>
      </c>
      <c r="F1140" s="4">
        <f ca="1">OFFSET(InputPriceData!E$15,CalculationsAndCharts!$A1140+$A$11,IF($C$7,8,0),1,1)</f>
        <v>56.35</v>
      </c>
      <c r="G1140" s="4">
        <f ca="1">OFFSET(InputPriceData!F$15,CalculationsAndCharts!$A1140+$A$11,IF($C$7,8,0),1,1)</f>
        <v>56.79</v>
      </c>
      <c r="H1140" s="133"/>
      <c r="I1140" s="133"/>
      <c r="J1140" s="37">
        <f t="shared" ca="1" si="335"/>
        <v>1693</v>
      </c>
      <c r="K1140" s="124">
        <f t="shared" ca="1" si="336"/>
        <v>0.93999999999999773</v>
      </c>
      <c r="L1140" s="343">
        <f t="shared" ca="1" si="327"/>
        <v>0.48617147404575101</v>
      </c>
      <c r="M1140" s="345">
        <f t="shared" ca="1" si="337"/>
        <v>0.55303022834636983</v>
      </c>
      <c r="N1140" s="344">
        <f t="shared" ca="1" si="328"/>
        <v>0.87910470192463996</v>
      </c>
      <c r="O1140" s="4"/>
      <c r="P1140" s="4"/>
      <c r="Q1140" s="3"/>
      <c r="S1140" s="4"/>
      <c r="T1140" s="4" t="b">
        <f t="shared" ca="1" si="329"/>
        <v>0</v>
      </c>
      <c r="U1140" t="b">
        <f t="shared" ca="1" si="330"/>
        <v>0</v>
      </c>
      <c r="W1140" s="317" t="b">
        <f t="shared" ca="1" si="331"/>
        <v>0</v>
      </c>
      <c r="X1140" s="317" t="b">
        <f t="shared" ca="1" si="338"/>
        <v>1</v>
      </c>
      <c r="Y1140" s="317" t="b">
        <f t="shared" ca="1" si="332"/>
        <v>0</v>
      </c>
      <c r="Z1140" t="b">
        <f t="shared" ca="1" si="333"/>
        <v>0</v>
      </c>
      <c r="AA1140" s="37" t="b">
        <f t="shared" ca="1" si="339"/>
        <v>0</v>
      </c>
      <c r="AB1140" t="b">
        <f t="shared" ca="1" si="334"/>
        <v>0</v>
      </c>
      <c r="AD1140" t="b">
        <f t="shared" ca="1" si="340"/>
        <v>0</v>
      </c>
      <c r="AE1140" s="37" t="b">
        <f t="shared" ca="1" si="341"/>
        <v>0</v>
      </c>
      <c r="AF1140" t="b">
        <f t="shared" ca="1" si="342"/>
        <v>0</v>
      </c>
      <c r="AG1140" s="317" t="b">
        <f t="shared" ca="1" si="343"/>
        <v>0</v>
      </c>
      <c r="AH1140" s="317" t="b">
        <f t="shared" ca="1" si="344"/>
        <v>1</v>
      </c>
      <c r="AI1140" s="317" t="b">
        <f t="shared" ca="1" si="345"/>
        <v>0</v>
      </c>
    </row>
    <row r="1141" spans="1:35" x14ac:dyDescent="0.25">
      <c r="A1141">
        <v>1109</v>
      </c>
      <c r="B1141" s="169">
        <f ca="1">OFFSET(InputPriceData!B$15,CalculationsAndCharts!$A1141+$A$11,0,1,1)</f>
        <v>40235</v>
      </c>
      <c r="C1141" s="3">
        <f ca="1">OFFSET(InputPriceData!G$15,CalculationsAndCharts!$A1141+$A$11,IF($C$7,8,0),1,1)</f>
        <v>3053200</v>
      </c>
      <c r="D1141" s="4">
        <f ca="1">OFFSET(InputPriceData!C$15,CalculationsAndCharts!$A1141+$A$11,IF($C$7,8,0),1,1)</f>
        <v>56.02</v>
      </c>
      <c r="E1141" s="4">
        <f ca="1">OFFSET(InputPriceData!D$15,CalculationsAndCharts!$A1141+$A$11,IF($C$7,8,0),1,1)</f>
        <v>56.86</v>
      </c>
      <c r="F1141" s="4">
        <f ca="1">OFFSET(InputPriceData!E$15,CalculationsAndCharts!$A1141+$A$11,IF($C$7,8,0),1,1)</f>
        <v>55.99</v>
      </c>
      <c r="G1141" s="4">
        <f ca="1">OFFSET(InputPriceData!F$15,CalculationsAndCharts!$A1141+$A$11,IF($C$7,8,0),1,1)</f>
        <v>56.24</v>
      </c>
      <c r="H1141" s="133"/>
      <c r="I1141" s="133"/>
      <c r="J1141" s="37">
        <f t="shared" ca="1" si="335"/>
        <v>1692</v>
      </c>
      <c r="K1141" s="124">
        <f t="shared" ca="1" si="336"/>
        <v>7.0000000000000284E-2</v>
      </c>
      <c r="L1141" s="343">
        <f t="shared" ca="1" si="327"/>
        <v>0.51155441696898651</v>
      </c>
      <c r="M1141" s="345">
        <f t="shared" ca="1" si="337"/>
        <v>0.55805270267040352</v>
      </c>
      <c r="N1141" s="344">
        <f t="shared" ca="1" si="328"/>
        <v>0.91667760862206638</v>
      </c>
      <c r="O1141" s="4"/>
      <c r="P1141" s="4"/>
      <c r="Q1141" s="3"/>
      <c r="S1141" s="4"/>
      <c r="T1141" s="4" t="b">
        <f t="shared" ca="1" si="329"/>
        <v>0</v>
      </c>
      <c r="U1141" t="b">
        <f t="shared" ca="1" si="330"/>
        <v>0</v>
      </c>
      <c r="W1141" s="317" t="b">
        <f t="shared" ca="1" si="331"/>
        <v>0</v>
      </c>
      <c r="X1141" s="317" t="b">
        <f t="shared" ca="1" si="338"/>
        <v>1</v>
      </c>
      <c r="Y1141" s="317" t="b">
        <f t="shared" ca="1" si="332"/>
        <v>0</v>
      </c>
      <c r="Z1141" t="b">
        <f t="shared" ca="1" si="333"/>
        <v>0</v>
      </c>
      <c r="AA1141" s="37" t="b">
        <f t="shared" ca="1" si="339"/>
        <v>0</v>
      </c>
      <c r="AB1141" t="b">
        <f t="shared" ca="1" si="334"/>
        <v>0</v>
      </c>
      <c r="AD1141" t="b">
        <f t="shared" ca="1" si="340"/>
        <v>0</v>
      </c>
      <c r="AE1141" s="37" t="b">
        <f t="shared" ca="1" si="341"/>
        <v>0</v>
      </c>
      <c r="AF1141" t="b">
        <f t="shared" ca="1" si="342"/>
        <v>0</v>
      </c>
      <c r="AG1141" s="317" t="b">
        <f t="shared" ca="1" si="343"/>
        <v>0</v>
      </c>
      <c r="AH1141" s="317" t="b">
        <f t="shared" ca="1" si="344"/>
        <v>1</v>
      </c>
      <c r="AI1141" s="317" t="b">
        <f t="shared" ca="1" si="345"/>
        <v>0</v>
      </c>
    </row>
    <row r="1142" spans="1:35" x14ac:dyDescent="0.25">
      <c r="A1142">
        <v>1110</v>
      </c>
      <c r="B1142" s="169">
        <f ca="1">OFFSET(InputPriceData!B$15,CalculationsAndCharts!$A1142+$A$11,0,1,1)</f>
        <v>40234</v>
      </c>
      <c r="C1142" s="3">
        <f ca="1">OFFSET(InputPriceData!G$15,CalculationsAndCharts!$A1142+$A$11,IF($C$7,8,0),1,1)</f>
        <v>2123200</v>
      </c>
      <c r="D1142" s="4">
        <f ca="1">OFFSET(InputPriceData!C$15,CalculationsAndCharts!$A1142+$A$11,IF($C$7,8,0),1,1)</f>
        <v>55.51</v>
      </c>
      <c r="E1142" s="4">
        <f ca="1">OFFSET(InputPriceData!D$15,CalculationsAndCharts!$A1142+$A$11,IF($C$7,8,0),1,1)</f>
        <v>55.9</v>
      </c>
      <c r="F1142" s="4">
        <f ca="1">OFFSET(InputPriceData!E$15,CalculationsAndCharts!$A1142+$A$11,IF($C$7,8,0),1,1)</f>
        <v>55.07</v>
      </c>
      <c r="G1142" s="4">
        <f ca="1">OFFSET(InputPriceData!F$15,CalculationsAndCharts!$A1142+$A$11,IF($C$7,8,0),1,1)</f>
        <v>55.85</v>
      </c>
      <c r="H1142" s="133"/>
      <c r="I1142" s="133"/>
      <c r="J1142" s="37">
        <f t="shared" ca="1" si="335"/>
        <v>1691</v>
      </c>
      <c r="K1142" s="124">
        <f t="shared" ca="1" si="336"/>
        <v>0.34000000000000341</v>
      </c>
      <c r="L1142" s="343">
        <f t="shared" ca="1" si="327"/>
        <v>0.55032585499099751</v>
      </c>
      <c r="M1142" s="345">
        <f t="shared" ca="1" si="337"/>
        <v>0.56312078977840918</v>
      </c>
      <c r="N1142" s="344">
        <f t="shared" ca="1" si="328"/>
        <v>0.97727852528327619</v>
      </c>
      <c r="O1142" s="4"/>
      <c r="P1142" s="4"/>
      <c r="Q1142" s="3"/>
      <c r="S1142" s="4"/>
      <c r="T1142" s="4" t="b">
        <f t="shared" ca="1" si="329"/>
        <v>0</v>
      </c>
      <c r="U1142" t="b">
        <f t="shared" ca="1" si="330"/>
        <v>0</v>
      </c>
      <c r="W1142" s="317" t="b">
        <f t="shared" ca="1" si="331"/>
        <v>0</v>
      </c>
      <c r="X1142" s="317" t="b">
        <f t="shared" ca="1" si="338"/>
        <v>1</v>
      </c>
      <c r="Y1142" s="317" t="b">
        <f t="shared" ca="1" si="332"/>
        <v>0</v>
      </c>
      <c r="Z1142" t="b">
        <f t="shared" ca="1" si="333"/>
        <v>0</v>
      </c>
      <c r="AA1142" s="37" t="b">
        <f t="shared" ca="1" si="339"/>
        <v>0</v>
      </c>
      <c r="AB1142" t="b">
        <f t="shared" ca="1" si="334"/>
        <v>0</v>
      </c>
      <c r="AD1142" t="b">
        <f t="shared" ca="1" si="340"/>
        <v>0</v>
      </c>
      <c r="AE1142" s="37" t="b">
        <f t="shared" ca="1" si="341"/>
        <v>0</v>
      </c>
      <c r="AF1142" t="b">
        <f t="shared" ca="1" si="342"/>
        <v>0</v>
      </c>
      <c r="AG1142" s="317" t="b">
        <f t="shared" ca="1" si="343"/>
        <v>0</v>
      </c>
      <c r="AH1142" s="317" t="b">
        <f t="shared" ca="1" si="344"/>
        <v>1</v>
      </c>
      <c r="AI1142" s="317" t="b">
        <f t="shared" ca="1" si="345"/>
        <v>0</v>
      </c>
    </row>
    <row r="1143" spans="1:35" x14ac:dyDescent="0.25">
      <c r="A1143">
        <v>1111</v>
      </c>
      <c r="B1143" s="169">
        <f ca="1">OFFSET(InputPriceData!B$15,CalculationsAndCharts!$A1143+$A$11,0,1,1)</f>
        <v>40233</v>
      </c>
      <c r="C1143" s="3">
        <f ca="1">OFFSET(InputPriceData!G$15,CalculationsAndCharts!$A1143+$A$11,IF($C$7,8,0),1,1)</f>
        <v>2145900</v>
      </c>
      <c r="D1143" s="4">
        <f ca="1">OFFSET(InputPriceData!C$15,CalculationsAndCharts!$A1143+$A$11,IF($C$7,8,0),1,1)</f>
        <v>56.61</v>
      </c>
      <c r="E1143" s="4">
        <f ca="1">OFFSET(InputPriceData!D$15,CalculationsAndCharts!$A1143+$A$11,IF($C$7,8,0),1,1)</f>
        <v>56.61</v>
      </c>
      <c r="F1143" s="4">
        <f ca="1">OFFSET(InputPriceData!E$15,CalculationsAndCharts!$A1143+$A$11,IF($C$7,8,0),1,1)</f>
        <v>55.72</v>
      </c>
      <c r="G1143" s="4">
        <f ca="1">OFFSET(InputPriceData!F$15,CalculationsAndCharts!$A1143+$A$11,IF($C$7,8,0),1,1)</f>
        <v>56.17</v>
      </c>
      <c r="H1143" s="133"/>
      <c r="I1143" s="133"/>
      <c r="J1143" s="37">
        <f t="shared" ca="1" si="335"/>
        <v>1690</v>
      </c>
      <c r="K1143" s="124">
        <f t="shared" ca="1" si="336"/>
        <v>0.32000000000000028</v>
      </c>
      <c r="L1143" s="343">
        <f t="shared" ca="1" si="327"/>
        <v>0.56823490391363185</v>
      </c>
      <c r="M1143" s="345">
        <f t="shared" ca="1" si="337"/>
        <v>0.56823490391363185</v>
      </c>
      <c r="N1143" s="344">
        <f t="shared" ca="1" si="328"/>
        <v>1</v>
      </c>
      <c r="O1143" s="4"/>
      <c r="P1143" s="4"/>
      <c r="Q1143" s="3"/>
      <c r="S1143" s="4"/>
      <c r="T1143" s="4" t="b">
        <f t="shared" ca="1" si="329"/>
        <v>0</v>
      </c>
      <c r="U1143" t="b">
        <f t="shared" ca="1" si="330"/>
        <v>0</v>
      </c>
      <c r="W1143" s="317" t="b">
        <f t="shared" ca="1" si="331"/>
        <v>0</v>
      </c>
      <c r="X1143" s="317" t="b">
        <f t="shared" ca="1" si="338"/>
        <v>1</v>
      </c>
      <c r="Y1143" s="317" t="b">
        <f t="shared" ca="1" si="332"/>
        <v>0</v>
      </c>
      <c r="Z1143" t="b">
        <f t="shared" ca="1" si="333"/>
        <v>0</v>
      </c>
      <c r="AA1143" s="37" t="b">
        <f t="shared" ca="1" si="339"/>
        <v>0</v>
      </c>
      <c r="AB1143" t="b">
        <f t="shared" ca="1" si="334"/>
        <v>0</v>
      </c>
      <c r="AD1143" t="b">
        <f t="shared" ca="1" si="340"/>
        <v>0</v>
      </c>
      <c r="AE1143" s="37" t="b">
        <f t="shared" ca="1" si="341"/>
        <v>0</v>
      </c>
      <c r="AF1143" t="b">
        <f t="shared" ca="1" si="342"/>
        <v>0</v>
      </c>
      <c r="AG1143" s="317" t="b">
        <f t="shared" ca="1" si="343"/>
        <v>0</v>
      </c>
      <c r="AH1143" s="317" t="b">
        <f t="shared" ca="1" si="344"/>
        <v>1</v>
      </c>
      <c r="AI1143" s="317" t="b">
        <f t="shared" ca="1" si="345"/>
        <v>0</v>
      </c>
    </row>
    <row r="1144" spans="1:35" x14ac:dyDescent="0.25">
      <c r="A1144">
        <v>1112</v>
      </c>
      <c r="B1144" s="169">
        <f ca="1">OFFSET(InputPriceData!B$15,CalculationsAndCharts!$A1144+$A$11,0,1,1)</f>
        <v>40232</v>
      </c>
      <c r="C1144" s="3">
        <f ca="1">OFFSET(InputPriceData!G$15,CalculationsAndCharts!$A1144+$A$11,IF($C$7,8,0),1,1)</f>
        <v>2028700</v>
      </c>
      <c r="D1144" s="4">
        <f ca="1">OFFSET(InputPriceData!C$15,CalculationsAndCharts!$A1144+$A$11,IF($C$7,8,0),1,1)</f>
        <v>55.86</v>
      </c>
      <c r="E1144" s="4">
        <f ca="1">OFFSET(InputPriceData!D$15,CalculationsAndCharts!$A1144+$A$11,IF($C$7,8,0),1,1)</f>
        <v>56.3</v>
      </c>
      <c r="F1144" s="4">
        <f ca="1">OFFSET(InputPriceData!E$15,CalculationsAndCharts!$A1144+$A$11,IF($C$7,8,0),1,1)</f>
        <v>55.49</v>
      </c>
      <c r="G1144" s="4">
        <f ca="1">OFFSET(InputPriceData!F$15,CalculationsAndCharts!$A1144+$A$11,IF($C$7,8,0),1,1)</f>
        <v>55.51</v>
      </c>
      <c r="H1144" s="133"/>
      <c r="I1144" s="133"/>
      <c r="J1144" s="37">
        <f t="shared" ca="1" si="335"/>
        <v>1689</v>
      </c>
      <c r="K1144" s="124">
        <f t="shared" ca="1" si="336"/>
        <v>-3.0000000000001137E-2</v>
      </c>
      <c r="L1144" s="343">
        <f t="shared" ca="1" si="327"/>
        <v>0.56680802180016387</v>
      </c>
      <c r="M1144" s="345">
        <f t="shared" ca="1" si="337"/>
        <v>0.56680802180016387</v>
      </c>
      <c r="N1144" s="344">
        <f t="shared" ca="1" si="328"/>
        <v>1</v>
      </c>
      <c r="O1144" s="4"/>
      <c r="P1144" s="4"/>
      <c r="Q1144" s="3"/>
      <c r="S1144" s="4"/>
      <c r="T1144" s="4" t="b">
        <f t="shared" ca="1" si="329"/>
        <v>0</v>
      </c>
      <c r="U1144" t="b">
        <f t="shared" ca="1" si="330"/>
        <v>0</v>
      </c>
      <c r="W1144" s="317" t="b">
        <f t="shared" ca="1" si="331"/>
        <v>0</v>
      </c>
      <c r="X1144" s="317" t="b">
        <f t="shared" ca="1" si="338"/>
        <v>1</v>
      </c>
      <c r="Y1144" s="317" t="b">
        <f t="shared" ca="1" si="332"/>
        <v>0</v>
      </c>
      <c r="Z1144" t="b">
        <f t="shared" ca="1" si="333"/>
        <v>0</v>
      </c>
      <c r="AA1144" s="37" t="b">
        <f t="shared" ca="1" si="339"/>
        <v>0</v>
      </c>
      <c r="AB1144" t="b">
        <f t="shared" ca="1" si="334"/>
        <v>0</v>
      </c>
      <c r="AD1144" t="b">
        <f t="shared" ca="1" si="340"/>
        <v>0</v>
      </c>
      <c r="AE1144" s="37" t="b">
        <f t="shared" ca="1" si="341"/>
        <v>0</v>
      </c>
      <c r="AF1144" t="b">
        <f t="shared" ca="1" si="342"/>
        <v>0</v>
      </c>
      <c r="AG1144" s="317" t="b">
        <f t="shared" ca="1" si="343"/>
        <v>0</v>
      </c>
      <c r="AH1144" s="317" t="b">
        <f t="shared" ca="1" si="344"/>
        <v>1</v>
      </c>
      <c r="AI1144" s="317" t="b">
        <f t="shared" ca="1" si="345"/>
        <v>0</v>
      </c>
    </row>
    <row r="1145" spans="1:35" x14ac:dyDescent="0.25">
      <c r="A1145">
        <v>1113</v>
      </c>
      <c r="B1145" s="169">
        <f ca="1">OFFSET(InputPriceData!B$15,CalculationsAndCharts!$A1145+$A$11,0,1,1)</f>
        <v>40231</v>
      </c>
      <c r="C1145" s="3">
        <f ca="1">OFFSET(InputPriceData!G$15,CalculationsAndCharts!$A1145+$A$11,IF($C$7,8,0),1,1)</f>
        <v>2540300</v>
      </c>
      <c r="D1145" s="4">
        <f ca="1">OFFSET(InputPriceData!C$15,CalculationsAndCharts!$A1145+$A$11,IF($C$7,8,0),1,1)</f>
        <v>55.75</v>
      </c>
      <c r="E1145" s="4">
        <f ca="1">OFFSET(InputPriceData!D$15,CalculationsAndCharts!$A1145+$A$11,IF($C$7,8,0),1,1)</f>
        <v>56.2</v>
      </c>
      <c r="F1145" s="4">
        <f ca="1">OFFSET(InputPriceData!E$15,CalculationsAndCharts!$A1145+$A$11,IF($C$7,8,0),1,1)</f>
        <v>55.54</v>
      </c>
      <c r="G1145" s="4">
        <f ca="1">OFFSET(InputPriceData!F$15,CalculationsAndCharts!$A1145+$A$11,IF($C$7,8,0),1,1)</f>
        <v>55.85</v>
      </c>
      <c r="H1145" s="133"/>
      <c r="I1145" s="133"/>
      <c r="J1145" s="37">
        <f t="shared" ca="1" si="335"/>
        <v>1688</v>
      </c>
      <c r="K1145" s="124">
        <f t="shared" ca="1" si="336"/>
        <v>0.49000000000000199</v>
      </c>
      <c r="L1145" s="343">
        <f t="shared" ca="1" si="327"/>
        <v>0.51261376915845103</v>
      </c>
      <c r="M1145" s="345">
        <f t="shared" ca="1" si="337"/>
        <v>0.55939455000082683</v>
      </c>
      <c r="N1145" s="344">
        <f t="shared" ca="1" si="328"/>
        <v>0.9163724765600475</v>
      </c>
      <c r="O1145" s="4"/>
      <c r="P1145" s="4"/>
      <c r="Q1145" s="3"/>
      <c r="S1145" s="4"/>
      <c r="T1145" s="4" t="b">
        <f t="shared" ca="1" si="329"/>
        <v>0</v>
      </c>
      <c r="U1145" t="b">
        <f t="shared" ca="1" si="330"/>
        <v>0</v>
      </c>
      <c r="W1145" s="317" t="b">
        <f t="shared" ca="1" si="331"/>
        <v>0</v>
      </c>
      <c r="X1145" s="317" t="b">
        <f t="shared" ca="1" si="338"/>
        <v>1</v>
      </c>
      <c r="Y1145" s="317" t="b">
        <f t="shared" ca="1" si="332"/>
        <v>0</v>
      </c>
      <c r="Z1145" t="b">
        <f t="shared" ca="1" si="333"/>
        <v>0</v>
      </c>
      <c r="AA1145" s="37" t="b">
        <f t="shared" ca="1" si="339"/>
        <v>0</v>
      </c>
      <c r="AB1145" t="b">
        <f t="shared" ca="1" si="334"/>
        <v>0</v>
      </c>
      <c r="AD1145" t="b">
        <f t="shared" ca="1" si="340"/>
        <v>0</v>
      </c>
      <c r="AE1145" s="37" t="b">
        <f t="shared" ca="1" si="341"/>
        <v>0</v>
      </c>
      <c r="AF1145" t="b">
        <f t="shared" ca="1" si="342"/>
        <v>0</v>
      </c>
      <c r="AG1145" s="317" t="b">
        <f t="shared" ca="1" si="343"/>
        <v>0</v>
      </c>
      <c r="AH1145" s="317" t="b">
        <f t="shared" ca="1" si="344"/>
        <v>1</v>
      </c>
      <c r="AI1145" s="317" t="b">
        <f t="shared" ca="1" si="345"/>
        <v>0</v>
      </c>
    </row>
    <row r="1146" spans="1:35" x14ac:dyDescent="0.25">
      <c r="A1146">
        <v>1114</v>
      </c>
      <c r="B1146" s="169">
        <f ca="1">OFFSET(InputPriceData!B$15,CalculationsAndCharts!$A1146+$A$11,0,1,1)</f>
        <v>40228</v>
      </c>
      <c r="C1146" s="3">
        <f ca="1">OFFSET(InputPriceData!G$15,CalculationsAndCharts!$A1146+$A$11,IF($C$7,8,0),1,1)</f>
        <v>3963400</v>
      </c>
      <c r="D1146" s="4">
        <f ca="1">OFFSET(InputPriceData!C$15,CalculationsAndCharts!$A1146+$A$11,IF($C$7,8,0),1,1)</f>
        <v>55.28</v>
      </c>
      <c r="E1146" s="4">
        <f ca="1">OFFSET(InputPriceData!D$15,CalculationsAndCharts!$A1146+$A$11,IF($C$7,8,0),1,1)</f>
        <v>55.65</v>
      </c>
      <c r="F1146" s="4">
        <f ca="1">OFFSET(InputPriceData!E$15,CalculationsAndCharts!$A1146+$A$11,IF($C$7,8,0),1,1)</f>
        <v>54.96</v>
      </c>
      <c r="G1146" s="4">
        <f ca="1">OFFSET(InputPriceData!F$15,CalculationsAndCharts!$A1146+$A$11,IF($C$7,8,0),1,1)</f>
        <v>55.54</v>
      </c>
      <c r="H1146" s="133"/>
      <c r="I1146" s="133"/>
      <c r="J1146" s="37">
        <f t="shared" ca="1" si="335"/>
        <v>1687</v>
      </c>
      <c r="K1146" s="124">
        <f t="shared" ca="1" si="336"/>
        <v>1.019999999999996</v>
      </c>
      <c r="L1146" s="343">
        <f t="shared" ca="1" si="327"/>
        <v>0.39329027757838525</v>
      </c>
      <c r="M1146" s="345">
        <f t="shared" ca="1" si="337"/>
        <v>0.56447482341153066</v>
      </c>
      <c r="N1146" s="344">
        <f t="shared" ca="1" si="328"/>
        <v>0.69673661475537019</v>
      </c>
      <c r="O1146" s="4"/>
      <c r="P1146" s="4"/>
      <c r="Q1146" s="3"/>
      <c r="S1146" s="4"/>
      <c r="T1146" s="4" t="b">
        <f t="shared" ca="1" si="329"/>
        <v>0</v>
      </c>
      <c r="U1146" t="b">
        <f t="shared" ca="1" si="330"/>
        <v>0</v>
      </c>
      <c r="W1146" s="317" t="b">
        <f t="shared" ca="1" si="331"/>
        <v>0</v>
      </c>
      <c r="X1146" s="317" t="b">
        <f t="shared" ca="1" si="338"/>
        <v>1</v>
      </c>
      <c r="Y1146" s="317" t="b">
        <f t="shared" ca="1" si="332"/>
        <v>0</v>
      </c>
      <c r="Z1146" t="b">
        <f t="shared" ca="1" si="333"/>
        <v>0</v>
      </c>
      <c r="AA1146" s="37" t="b">
        <f t="shared" ca="1" si="339"/>
        <v>0</v>
      </c>
      <c r="AB1146" t="b">
        <f t="shared" ca="1" si="334"/>
        <v>0</v>
      </c>
      <c r="AD1146" t="b">
        <f t="shared" ca="1" si="340"/>
        <v>0</v>
      </c>
      <c r="AE1146" s="37" t="b">
        <f t="shared" ca="1" si="341"/>
        <v>0</v>
      </c>
      <c r="AF1146" t="b">
        <f t="shared" ca="1" si="342"/>
        <v>0</v>
      </c>
      <c r="AG1146" s="317" t="b">
        <f t="shared" ca="1" si="343"/>
        <v>0</v>
      </c>
      <c r="AH1146" s="317" t="b">
        <f t="shared" ca="1" si="344"/>
        <v>1</v>
      </c>
      <c r="AI1146" s="317" t="b">
        <f t="shared" ca="1" si="345"/>
        <v>0</v>
      </c>
    </row>
    <row r="1147" spans="1:35" x14ac:dyDescent="0.25">
      <c r="A1147">
        <v>1115</v>
      </c>
      <c r="B1147" s="169">
        <f ca="1">OFFSET(InputPriceData!B$15,CalculationsAndCharts!$A1147+$A$11,0,1,1)</f>
        <v>40227</v>
      </c>
      <c r="C1147" s="3">
        <f ca="1">OFFSET(InputPriceData!G$15,CalculationsAndCharts!$A1147+$A$11,IF($C$7,8,0),1,1)</f>
        <v>4478600</v>
      </c>
      <c r="D1147" s="4">
        <f ca="1">OFFSET(InputPriceData!C$15,CalculationsAndCharts!$A1147+$A$11,IF($C$7,8,0),1,1)</f>
        <v>54.49</v>
      </c>
      <c r="E1147" s="4">
        <f ca="1">OFFSET(InputPriceData!D$15,CalculationsAndCharts!$A1147+$A$11,IF($C$7,8,0),1,1)</f>
        <v>55.63</v>
      </c>
      <c r="F1147" s="4">
        <f ca="1">OFFSET(InputPriceData!E$15,CalculationsAndCharts!$A1147+$A$11,IF($C$7,8,0),1,1)</f>
        <v>54.22</v>
      </c>
      <c r="G1147" s="4">
        <f ca="1">OFFSET(InputPriceData!F$15,CalculationsAndCharts!$A1147+$A$11,IF($C$7,8,0),1,1)</f>
        <v>55.36</v>
      </c>
      <c r="H1147" s="133"/>
      <c r="I1147" s="133"/>
      <c r="J1147" s="37">
        <f t="shared" ca="1" si="335"/>
        <v>1686</v>
      </c>
      <c r="K1147" s="124">
        <f t="shared" ca="1" si="336"/>
        <v>0.85999999999999943</v>
      </c>
      <c r="L1147" s="343">
        <f t="shared" ca="1" si="327"/>
        <v>0.25179703696204248</v>
      </c>
      <c r="M1147" s="345">
        <f t="shared" ca="1" si="337"/>
        <v>0.56960123452223077</v>
      </c>
      <c r="N1147" s="344">
        <f t="shared" ca="1" si="328"/>
        <v>0.44205844668374777</v>
      </c>
      <c r="O1147" s="4"/>
      <c r="P1147" s="4"/>
      <c r="Q1147" s="3"/>
      <c r="S1147" s="4"/>
      <c r="T1147" s="4" t="b">
        <f t="shared" ca="1" si="329"/>
        <v>0</v>
      </c>
      <c r="U1147" t="b">
        <f t="shared" ca="1" si="330"/>
        <v>0</v>
      </c>
      <c r="W1147" s="317" t="b">
        <f t="shared" ca="1" si="331"/>
        <v>0</v>
      </c>
      <c r="X1147" s="317" t="b">
        <f t="shared" ca="1" si="338"/>
        <v>1</v>
      </c>
      <c r="Y1147" s="317" t="b">
        <f t="shared" ca="1" si="332"/>
        <v>0</v>
      </c>
      <c r="Z1147" t="b">
        <f t="shared" ca="1" si="333"/>
        <v>0</v>
      </c>
      <c r="AA1147" s="37" t="b">
        <f t="shared" ca="1" si="339"/>
        <v>0</v>
      </c>
      <c r="AB1147" t="b">
        <f t="shared" ca="1" si="334"/>
        <v>0</v>
      </c>
      <c r="AD1147" t="b">
        <f t="shared" ca="1" si="340"/>
        <v>0</v>
      </c>
      <c r="AE1147" s="37" t="b">
        <f t="shared" ca="1" si="341"/>
        <v>0</v>
      </c>
      <c r="AF1147" t="b">
        <f t="shared" ca="1" si="342"/>
        <v>0</v>
      </c>
      <c r="AG1147" s="317" t="b">
        <f t="shared" ca="1" si="343"/>
        <v>0</v>
      </c>
      <c r="AH1147" s="317" t="b">
        <f t="shared" ca="1" si="344"/>
        <v>1</v>
      </c>
      <c r="AI1147" s="317" t="b">
        <f t="shared" ca="1" si="345"/>
        <v>0</v>
      </c>
    </row>
    <row r="1148" spans="1:35" x14ac:dyDescent="0.25">
      <c r="A1148">
        <v>1116</v>
      </c>
      <c r="B1148" s="169">
        <f ca="1">OFFSET(InputPriceData!B$15,CalculationsAndCharts!$A1148+$A$11,0,1,1)</f>
        <v>40226</v>
      </c>
      <c r="C1148" s="3">
        <f ca="1">OFFSET(InputPriceData!G$15,CalculationsAndCharts!$A1148+$A$11,IF($C$7,8,0),1,1)</f>
        <v>2557600</v>
      </c>
      <c r="D1148" s="4">
        <f ca="1">OFFSET(InputPriceData!C$15,CalculationsAndCharts!$A1148+$A$11,IF($C$7,8,0),1,1)</f>
        <v>54.63</v>
      </c>
      <c r="E1148" s="4">
        <f ca="1">OFFSET(InputPriceData!D$15,CalculationsAndCharts!$A1148+$A$11,IF($C$7,8,0),1,1)</f>
        <v>54.81</v>
      </c>
      <c r="F1148" s="4">
        <f ca="1">OFFSET(InputPriceData!E$15,CalculationsAndCharts!$A1148+$A$11,IF($C$7,8,0),1,1)</f>
        <v>53.92</v>
      </c>
      <c r="G1148" s="4">
        <f ca="1">OFFSET(InputPriceData!F$15,CalculationsAndCharts!$A1148+$A$11,IF($C$7,8,0),1,1)</f>
        <v>54.52</v>
      </c>
      <c r="H1148" s="133"/>
      <c r="I1148" s="133"/>
      <c r="J1148" s="37">
        <f t="shared" ca="1" si="335"/>
        <v>1685</v>
      </c>
      <c r="K1148" s="124">
        <f t="shared" ca="1" si="336"/>
        <v>1.1200000000000045</v>
      </c>
      <c r="L1148" s="343">
        <f t="shared" ca="1" si="327"/>
        <v>0.11596104798674511</v>
      </c>
      <c r="M1148" s="345">
        <f t="shared" ca="1" si="337"/>
        <v>0.57477420234332066</v>
      </c>
      <c r="N1148" s="344">
        <f t="shared" ca="1" si="328"/>
        <v>0.20175061356960478</v>
      </c>
      <c r="O1148" s="4"/>
      <c r="P1148" s="4"/>
      <c r="Q1148" s="3"/>
      <c r="S1148" s="4"/>
      <c r="T1148" s="4" t="b">
        <f t="shared" ca="1" si="329"/>
        <v>0</v>
      </c>
      <c r="U1148" t="b">
        <f t="shared" ca="1" si="330"/>
        <v>0</v>
      </c>
      <c r="W1148" s="317" t="b">
        <f t="shared" ca="1" si="331"/>
        <v>1</v>
      </c>
      <c r="X1148" s="317" t="b">
        <f t="shared" ca="1" si="338"/>
        <v>1</v>
      </c>
      <c r="Y1148" s="317" t="b">
        <f t="shared" ca="1" si="332"/>
        <v>0</v>
      </c>
      <c r="Z1148" t="b">
        <f t="shared" ca="1" si="333"/>
        <v>0</v>
      </c>
      <c r="AA1148" s="37" t="b">
        <f t="shared" ca="1" si="339"/>
        <v>0</v>
      </c>
      <c r="AB1148" t="b">
        <f t="shared" ca="1" si="334"/>
        <v>1</v>
      </c>
      <c r="AD1148" t="b">
        <f t="shared" ca="1" si="340"/>
        <v>0</v>
      </c>
      <c r="AE1148" s="37" t="b">
        <f t="shared" ca="1" si="341"/>
        <v>0</v>
      </c>
      <c r="AF1148" t="b">
        <f t="shared" ca="1" si="342"/>
        <v>1</v>
      </c>
      <c r="AG1148" s="317" t="b">
        <f t="shared" ca="1" si="343"/>
        <v>1</v>
      </c>
      <c r="AH1148" s="317" t="b">
        <f t="shared" ca="1" si="344"/>
        <v>1</v>
      </c>
      <c r="AI1148" s="317" t="b">
        <f t="shared" ca="1" si="345"/>
        <v>0</v>
      </c>
    </row>
    <row r="1149" spans="1:35" x14ac:dyDescent="0.25">
      <c r="A1149">
        <v>1117</v>
      </c>
      <c r="B1149" s="169">
        <f ca="1">OFFSET(InputPriceData!B$15,CalculationsAndCharts!$A1149+$A$11,0,1,1)</f>
        <v>40225</v>
      </c>
      <c r="C1149" s="3">
        <f ca="1">OFFSET(InputPriceData!G$15,CalculationsAndCharts!$A1149+$A$11,IF($C$7,8,0),1,1)</f>
        <v>3270100</v>
      </c>
      <c r="D1149" s="4">
        <f ca="1">OFFSET(InputPriceData!C$15,CalculationsAndCharts!$A1149+$A$11,IF($C$7,8,0),1,1)</f>
        <v>53.36</v>
      </c>
      <c r="E1149" s="4">
        <f ca="1">OFFSET(InputPriceData!D$15,CalculationsAndCharts!$A1149+$A$11,IF($C$7,8,0),1,1)</f>
        <v>54.57</v>
      </c>
      <c r="F1149" s="4">
        <f ca="1">OFFSET(InputPriceData!E$15,CalculationsAndCharts!$A1149+$A$11,IF($C$7,8,0),1,1)</f>
        <v>53.14</v>
      </c>
      <c r="G1149" s="4">
        <f ca="1">OFFSET(InputPriceData!F$15,CalculationsAndCharts!$A1149+$A$11,IF($C$7,8,0),1,1)</f>
        <v>54.5</v>
      </c>
      <c r="H1149" s="133"/>
      <c r="I1149" s="133"/>
      <c r="J1149" s="37">
        <f t="shared" ca="1" si="335"/>
        <v>1684</v>
      </c>
      <c r="K1149" s="124">
        <f t="shared" ca="1" si="336"/>
        <v>0.84000000000000341</v>
      </c>
      <c r="L1149" s="343">
        <f t="shared" ca="1" si="327"/>
        <v>1.1842409472542729E-2</v>
      </c>
      <c r="M1149" s="345">
        <f t="shared" ca="1" si="337"/>
        <v>0.57999414969053553</v>
      </c>
      <c r="N1149" s="344">
        <f t="shared" ca="1" si="328"/>
        <v>2.0418153319066101E-2</v>
      </c>
      <c r="O1149" s="4"/>
      <c r="P1149" s="4"/>
      <c r="Q1149" s="3"/>
      <c r="S1149" s="4"/>
      <c r="T1149" s="4" t="b">
        <f t="shared" ca="1" si="329"/>
        <v>1</v>
      </c>
      <c r="U1149" t="b">
        <f t="shared" ca="1" si="330"/>
        <v>0</v>
      </c>
      <c r="W1149" s="317" t="b">
        <f t="shared" ca="1" si="331"/>
        <v>0</v>
      </c>
      <c r="X1149" s="317" t="b">
        <f t="shared" ca="1" si="338"/>
        <v>0</v>
      </c>
      <c r="Y1149" s="317" t="b">
        <f t="shared" ca="1" si="332"/>
        <v>0</v>
      </c>
      <c r="Z1149" t="b">
        <f t="shared" ca="1" si="333"/>
        <v>0</v>
      </c>
      <c r="AA1149" s="37" t="b">
        <f t="shared" ca="1" si="339"/>
        <v>1</v>
      </c>
      <c r="AB1149" t="b">
        <f t="shared" ca="1" si="334"/>
        <v>0</v>
      </c>
      <c r="AD1149" t="b">
        <f t="shared" ca="1" si="340"/>
        <v>0</v>
      </c>
      <c r="AE1149" s="37" t="b">
        <f t="shared" ca="1" si="341"/>
        <v>1</v>
      </c>
      <c r="AF1149" t="b">
        <f t="shared" ca="1" si="342"/>
        <v>0</v>
      </c>
      <c r="AG1149" s="317" t="b">
        <f t="shared" ca="1" si="343"/>
        <v>0</v>
      </c>
      <c r="AH1149" s="317" t="b">
        <f t="shared" ca="1" si="344"/>
        <v>0</v>
      </c>
      <c r="AI1149" s="317" t="b">
        <f t="shared" ca="1" si="345"/>
        <v>0</v>
      </c>
    </row>
    <row r="1150" spans="1:35" x14ac:dyDescent="0.25">
      <c r="A1150">
        <v>1118</v>
      </c>
      <c r="B1150" s="169">
        <f ca="1">OFFSET(InputPriceData!B$15,CalculationsAndCharts!$A1150+$A$11,0,1,1)</f>
        <v>40221</v>
      </c>
      <c r="C1150" s="3">
        <f ca="1">OFFSET(InputPriceData!G$15,CalculationsAndCharts!$A1150+$A$11,IF($C$7,8,0),1,1)</f>
        <v>2807100</v>
      </c>
      <c r="D1150" s="4">
        <f ca="1">OFFSET(InputPriceData!C$15,CalculationsAndCharts!$A1150+$A$11,IF($C$7,8,0),1,1)</f>
        <v>53.24</v>
      </c>
      <c r="E1150" s="4">
        <f ca="1">OFFSET(InputPriceData!D$15,CalculationsAndCharts!$A1150+$A$11,IF($C$7,8,0),1,1)</f>
        <v>53.61</v>
      </c>
      <c r="F1150" s="4">
        <f ca="1">OFFSET(InputPriceData!E$15,CalculationsAndCharts!$A1150+$A$11,IF($C$7,8,0),1,1)</f>
        <v>52.92</v>
      </c>
      <c r="G1150" s="4">
        <f ca="1">OFFSET(InputPriceData!F$15,CalculationsAndCharts!$A1150+$A$11,IF($C$7,8,0),1,1)</f>
        <v>53.4</v>
      </c>
      <c r="H1150" s="133"/>
      <c r="I1150" s="133"/>
      <c r="J1150" s="37">
        <f t="shared" ca="1" si="335"/>
        <v>1683</v>
      </c>
      <c r="K1150" s="124">
        <f t="shared" ca="1" si="336"/>
        <v>-0.10999999999999943</v>
      </c>
      <c r="L1150" s="343">
        <f t="shared" ca="1" si="327"/>
        <v>-3.122416741423218E-2</v>
      </c>
      <c r="M1150" s="345">
        <f t="shared" ca="1" si="337"/>
        <v>0.58526150321951109</v>
      </c>
      <c r="N1150" s="344">
        <f t="shared" ca="1" si="328"/>
        <v>-5.3350796596852344E-2</v>
      </c>
      <c r="O1150" s="4"/>
      <c r="P1150" s="4"/>
      <c r="Q1150" s="3"/>
      <c r="S1150" s="4"/>
      <c r="T1150" s="4" t="b">
        <f t="shared" ca="1" si="329"/>
        <v>0</v>
      </c>
      <c r="U1150" t="b">
        <f t="shared" ca="1" si="330"/>
        <v>0</v>
      </c>
      <c r="W1150" s="317" t="b">
        <f t="shared" ca="1" si="331"/>
        <v>0</v>
      </c>
      <c r="X1150" s="317" t="b">
        <f t="shared" ca="1" si="338"/>
        <v>0</v>
      </c>
      <c r="Y1150" s="317" t="b">
        <f t="shared" ca="1" si="332"/>
        <v>0</v>
      </c>
      <c r="Z1150" t="b">
        <f t="shared" ca="1" si="333"/>
        <v>0</v>
      </c>
      <c r="AA1150" s="37" t="b">
        <f t="shared" ca="1" si="339"/>
        <v>1</v>
      </c>
      <c r="AB1150" t="b">
        <f t="shared" ca="1" si="334"/>
        <v>0</v>
      </c>
      <c r="AD1150" t="b">
        <f t="shared" ca="1" si="340"/>
        <v>0</v>
      </c>
      <c r="AE1150" s="37" t="b">
        <f t="shared" ca="1" si="341"/>
        <v>1</v>
      </c>
      <c r="AF1150" t="b">
        <f t="shared" ca="1" si="342"/>
        <v>0</v>
      </c>
      <c r="AG1150" s="317" t="b">
        <f t="shared" ca="1" si="343"/>
        <v>0</v>
      </c>
      <c r="AH1150" s="317" t="b">
        <f t="shared" ca="1" si="344"/>
        <v>0</v>
      </c>
      <c r="AI1150" s="317" t="b">
        <f t="shared" ca="1" si="345"/>
        <v>0</v>
      </c>
    </row>
    <row r="1151" spans="1:35" x14ac:dyDescent="0.25">
      <c r="A1151">
        <v>1119</v>
      </c>
      <c r="B1151" s="169">
        <f ca="1">OFFSET(InputPriceData!B$15,CalculationsAndCharts!$A1151+$A$11,0,1,1)</f>
        <v>40220</v>
      </c>
      <c r="C1151" s="3">
        <f ca="1">OFFSET(InputPriceData!G$15,CalculationsAndCharts!$A1151+$A$11,IF($C$7,8,0),1,1)</f>
        <v>2152400</v>
      </c>
      <c r="D1151" s="4">
        <f ca="1">OFFSET(InputPriceData!C$15,CalculationsAndCharts!$A1151+$A$11,IF($C$7,8,0),1,1)</f>
        <v>53.36</v>
      </c>
      <c r="E1151" s="4">
        <f ca="1">OFFSET(InputPriceData!D$15,CalculationsAndCharts!$A1151+$A$11,IF($C$7,8,0),1,1)</f>
        <v>53.8</v>
      </c>
      <c r="F1151" s="4">
        <f ca="1">OFFSET(InputPriceData!E$15,CalculationsAndCharts!$A1151+$A$11,IF($C$7,8,0),1,1)</f>
        <v>53.1</v>
      </c>
      <c r="G1151" s="4">
        <f ca="1">OFFSET(InputPriceData!F$15,CalculationsAndCharts!$A1151+$A$11,IF($C$7,8,0),1,1)</f>
        <v>53.66</v>
      </c>
      <c r="H1151" s="133"/>
      <c r="I1151" s="133"/>
      <c r="J1151" s="37">
        <f t="shared" ca="1" si="335"/>
        <v>1682</v>
      </c>
      <c r="K1151" s="124">
        <f t="shared" ca="1" si="336"/>
        <v>0.25</v>
      </c>
      <c r="L1151" s="343">
        <f t="shared" ca="1" si="327"/>
        <v>-4.9559531833208423E-2</v>
      </c>
      <c r="M1151" s="345">
        <f t="shared" ca="1" si="337"/>
        <v>0.590576693460657</v>
      </c>
      <c r="N1151" s="344">
        <f t="shared" ca="1" si="328"/>
        <v>-8.3917181937539456E-2</v>
      </c>
      <c r="O1151" s="4"/>
      <c r="P1151" s="4"/>
      <c r="Q1151" s="3"/>
      <c r="S1151" s="4"/>
      <c r="T1151" s="4" t="b">
        <f t="shared" ca="1" si="329"/>
        <v>0</v>
      </c>
      <c r="U1151" t="b">
        <f t="shared" ca="1" si="330"/>
        <v>0</v>
      </c>
      <c r="W1151" s="317" t="b">
        <f t="shared" ca="1" si="331"/>
        <v>0</v>
      </c>
      <c r="X1151" s="317" t="b">
        <f t="shared" ca="1" si="338"/>
        <v>0</v>
      </c>
      <c r="Y1151" s="317" t="b">
        <f t="shared" ca="1" si="332"/>
        <v>0</v>
      </c>
      <c r="Z1151" t="b">
        <f t="shared" ca="1" si="333"/>
        <v>0</v>
      </c>
      <c r="AA1151" s="37" t="b">
        <f t="shared" ca="1" si="339"/>
        <v>1</v>
      </c>
      <c r="AB1151" t="b">
        <f t="shared" ca="1" si="334"/>
        <v>0</v>
      </c>
      <c r="AD1151" t="b">
        <f t="shared" ca="1" si="340"/>
        <v>0</v>
      </c>
      <c r="AE1151" s="37" t="b">
        <f t="shared" ca="1" si="341"/>
        <v>1</v>
      </c>
      <c r="AF1151" t="b">
        <f t="shared" ca="1" si="342"/>
        <v>0</v>
      </c>
      <c r="AG1151" s="317" t="b">
        <f t="shared" ca="1" si="343"/>
        <v>0</v>
      </c>
      <c r="AH1151" s="317" t="b">
        <f t="shared" ca="1" si="344"/>
        <v>0</v>
      </c>
      <c r="AI1151" s="317" t="b">
        <f t="shared" ca="1" si="345"/>
        <v>0</v>
      </c>
    </row>
    <row r="1152" spans="1:35" x14ac:dyDescent="0.25">
      <c r="A1152">
        <v>1120</v>
      </c>
      <c r="B1152" s="169">
        <f ca="1">OFFSET(InputPriceData!B$15,CalculationsAndCharts!$A1152+$A$11,0,1,1)</f>
        <v>40219</v>
      </c>
      <c r="C1152" s="3">
        <f ca="1">OFFSET(InputPriceData!G$15,CalculationsAndCharts!$A1152+$A$11,IF($C$7,8,0),1,1)</f>
        <v>2240400</v>
      </c>
      <c r="D1152" s="4">
        <f ca="1">OFFSET(InputPriceData!C$15,CalculationsAndCharts!$A1152+$A$11,IF($C$7,8,0),1,1)</f>
        <v>53.35</v>
      </c>
      <c r="E1152" s="4">
        <f ca="1">OFFSET(InputPriceData!D$15,CalculationsAndCharts!$A1152+$A$11,IF($C$7,8,0),1,1)</f>
        <v>53.83</v>
      </c>
      <c r="F1152" s="4">
        <f ca="1">OFFSET(InputPriceData!E$15,CalculationsAndCharts!$A1152+$A$11,IF($C$7,8,0),1,1)</f>
        <v>53.27</v>
      </c>
      <c r="G1152" s="4">
        <f ca="1">OFFSET(InputPriceData!F$15,CalculationsAndCharts!$A1152+$A$11,IF($C$7,8,0),1,1)</f>
        <v>53.51</v>
      </c>
      <c r="H1152" s="133"/>
      <c r="I1152" s="133"/>
      <c r="J1152" s="37">
        <f t="shared" ca="1" si="335"/>
        <v>1681</v>
      </c>
      <c r="K1152" s="124">
        <f t="shared" ca="1" si="336"/>
        <v>0.71999999999999886</v>
      </c>
      <c r="L1152" s="343">
        <f t="shared" ca="1" si="327"/>
        <v>-6.3418930931372922E-2</v>
      </c>
      <c r="M1152" s="345">
        <f t="shared" ca="1" si="337"/>
        <v>0.59594015485434615</v>
      </c>
      <c r="N1152" s="344">
        <f t="shared" ca="1" si="328"/>
        <v>-0.10641828783441042</v>
      </c>
      <c r="O1152" s="4"/>
      <c r="P1152" s="4"/>
      <c r="Q1152" s="3"/>
      <c r="S1152" s="4"/>
      <c r="T1152" s="4" t="b">
        <f t="shared" ca="1" si="329"/>
        <v>0</v>
      </c>
      <c r="U1152" t="b">
        <f t="shared" ca="1" si="330"/>
        <v>0</v>
      </c>
      <c r="W1152" s="317" t="b">
        <f t="shared" ca="1" si="331"/>
        <v>0</v>
      </c>
      <c r="X1152" s="317" t="b">
        <f t="shared" ca="1" si="338"/>
        <v>0</v>
      </c>
      <c r="Y1152" s="317" t="b">
        <f t="shared" ca="1" si="332"/>
        <v>1</v>
      </c>
      <c r="Z1152" t="b">
        <f t="shared" ca="1" si="333"/>
        <v>1</v>
      </c>
      <c r="AA1152" s="37" t="b">
        <f t="shared" ca="1" si="339"/>
        <v>1</v>
      </c>
      <c r="AB1152" t="b">
        <f t="shared" ca="1" si="334"/>
        <v>0</v>
      </c>
      <c r="AD1152" t="b">
        <f t="shared" ca="1" si="340"/>
        <v>1</v>
      </c>
      <c r="AE1152" s="37" t="b">
        <f t="shared" ca="1" si="341"/>
        <v>1</v>
      </c>
      <c r="AF1152" t="b">
        <f t="shared" ca="1" si="342"/>
        <v>0</v>
      </c>
      <c r="AG1152" s="317" t="b">
        <f t="shared" ca="1" si="343"/>
        <v>0</v>
      </c>
      <c r="AH1152" s="317" t="b">
        <f t="shared" ca="1" si="344"/>
        <v>0</v>
      </c>
      <c r="AI1152" s="317" t="b">
        <f t="shared" ca="1" si="345"/>
        <v>1</v>
      </c>
    </row>
    <row r="1153" spans="1:35" x14ac:dyDescent="0.25">
      <c r="A1153">
        <v>1121</v>
      </c>
      <c r="B1153" s="169">
        <f ca="1">OFFSET(InputPriceData!B$15,CalculationsAndCharts!$A1153+$A$11,0,1,1)</f>
        <v>40218</v>
      </c>
      <c r="C1153" s="3">
        <f ca="1">OFFSET(InputPriceData!G$15,CalculationsAndCharts!$A1153+$A$11,IF($C$7,8,0),1,1)</f>
        <v>2635500</v>
      </c>
      <c r="D1153" s="4">
        <f ca="1">OFFSET(InputPriceData!C$15,CalculationsAndCharts!$A1153+$A$11,IF($C$7,8,0),1,1)</f>
        <v>53.24</v>
      </c>
      <c r="E1153" s="4">
        <f ca="1">OFFSET(InputPriceData!D$15,CalculationsAndCharts!$A1153+$A$11,IF($C$7,8,0),1,1)</f>
        <v>53.97</v>
      </c>
      <c r="F1153" s="4">
        <f ca="1">OFFSET(InputPriceData!E$15,CalculationsAndCharts!$A1153+$A$11,IF($C$7,8,0),1,1)</f>
        <v>52.95</v>
      </c>
      <c r="G1153" s="4">
        <f ca="1">OFFSET(InputPriceData!F$15,CalculationsAndCharts!$A1153+$A$11,IF($C$7,8,0),1,1)</f>
        <v>53.41</v>
      </c>
      <c r="H1153" s="133"/>
      <c r="I1153" s="133"/>
      <c r="J1153" s="37">
        <f t="shared" ca="1" si="335"/>
        <v>1680</v>
      </c>
      <c r="K1153" s="124">
        <f t="shared" ca="1" si="336"/>
        <v>0</v>
      </c>
      <c r="L1153" s="343">
        <f t="shared" ca="1" si="327"/>
        <v>-1.7460945653953369E-2</v>
      </c>
      <c r="M1153" s="345">
        <f t="shared" ca="1" si="337"/>
        <v>0.60135232578642395</v>
      </c>
      <c r="N1153" s="344">
        <f t="shared" ca="1" si="328"/>
        <v>-2.9036132239313551E-2</v>
      </c>
      <c r="O1153" s="4"/>
      <c r="P1153" s="4"/>
      <c r="Q1153" s="3"/>
      <c r="S1153" s="4"/>
      <c r="T1153" s="4" t="b">
        <f t="shared" ca="1" si="329"/>
        <v>0</v>
      </c>
      <c r="U1153" t="b">
        <f t="shared" ca="1" si="330"/>
        <v>1</v>
      </c>
      <c r="W1153" s="317" t="b">
        <f t="shared" ca="1" si="331"/>
        <v>0</v>
      </c>
      <c r="X1153" s="317" t="b">
        <f t="shared" ca="1" si="338"/>
        <v>1</v>
      </c>
      <c r="Y1153" s="317" t="b">
        <f t="shared" ca="1" si="332"/>
        <v>0</v>
      </c>
      <c r="Z1153" t="b">
        <f t="shared" ca="1" si="333"/>
        <v>0</v>
      </c>
      <c r="AA1153" s="37" t="b">
        <f t="shared" ca="1" si="339"/>
        <v>0</v>
      </c>
      <c r="AB1153" t="b">
        <f t="shared" ca="1" si="334"/>
        <v>0</v>
      </c>
      <c r="AD1153" t="b">
        <f t="shared" ca="1" si="340"/>
        <v>0</v>
      </c>
      <c r="AE1153" s="37" t="b">
        <f t="shared" ca="1" si="341"/>
        <v>0</v>
      </c>
      <c r="AF1153" t="b">
        <f t="shared" ca="1" si="342"/>
        <v>0</v>
      </c>
      <c r="AG1153" s="317" t="b">
        <f t="shared" ca="1" si="343"/>
        <v>0</v>
      </c>
      <c r="AH1153" s="317" t="b">
        <f t="shared" ca="1" si="344"/>
        <v>1</v>
      </c>
      <c r="AI1153" s="317" t="b">
        <f t="shared" ca="1" si="345"/>
        <v>0</v>
      </c>
    </row>
    <row r="1154" spans="1:35" x14ac:dyDescent="0.25">
      <c r="A1154">
        <v>1122</v>
      </c>
      <c r="B1154" s="169">
        <f ca="1">OFFSET(InputPriceData!B$15,CalculationsAndCharts!$A1154+$A$11,0,1,1)</f>
        <v>40217</v>
      </c>
      <c r="C1154" s="3">
        <f ca="1">OFFSET(InputPriceData!G$15,CalculationsAndCharts!$A1154+$A$11,IF($C$7,8,0),1,1)</f>
        <v>2253300</v>
      </c>
      <c r="D1154" s="4">
        <f ca="1">OFFSET(InputPriceData!C$15,CalculationsAndCharts!$A1154+$A$11,IF($C$7,8,0),1,1)</f>
        <v>53.5</v>
      </c>
      <c r="E1154" s="4">
        <f ca="1">OFFSET(InputPriceData!D$15,CalculationsAndCharts!$A1154+$A$11,IF($C$7,8,0),1,1)</f>
        <v>53.73</v>
      </c>
      <c r="F1154" s="4">
        <f ca="1">OFFSET(InputPriceData!E$15,CalculationsAndCharts!$A1154+$A$11,IF($C$7,8,0),1,1)</f>
        <v>52.79</v>
      </c>
      <c r="G1154" s="4">
        <f ca="1">OFFSET(InputPriceData!F$15,CalculationsAndCharts!$A1154+$A$11,IF($C$7,8,0),1,1)</f>
        <v>52.79</v>
      </c>
      <c r="H1154" s="133"/>
      <c r="I1154" s="133"/>
      <c r="J1154" s="37">
        <f t="shared" ca="1" si="335"/>
        <v>1679</v>
      </c>
      <c r="K1154" s="124">
        <f t="shared" ca="1" si="336"/>
        <v>-1.1000000000000014</v>
      </c>
      <c r="L1154" s="343">
        <f t="shared" ca="1" si="327"/>
        <v>0.10070569944300653</v>
      </c>
      <c r="M1154" s="345">
        <f t="shared" ca="1" si="337"/>
        <v>0.6068136486240403</v>
      </c>
      <c r="N1154" s="344">
        <f t="shared" ca="1" si="328"/>
        <v>0.16595819766308539</v>
      </c>
      <c r="O1154" s="4"/>
      <c r="P1154" s="4"/>
      <c r="Q1154" s="3"/>
      <c r="S1154" s="4"/>
      <c r="T1154" s="4" t="b">
        <f t="shared" ca="1" si="329"/>
        <v>0</v>
      </c>
      <c r="U1154" t="b">
        <f t="shared" ca="1" si="330"/>
        <v>0</v>
      </c>
      <c r="W1154" s="317" t="b">
        <f t="shared" ca="1" si="331"/>
        <v>0</v>
      </c>
      <c r="X1154" s="317" t="b">
        <f t="shared" ca="1" si="338"/>
        <v>1</v>
      </c>
      <c r="Y1154" s="317" t="b">
        <f t="shared" ca="1" si="332"/>
        <v>0</v>
      </c>
      <c r="Z1154" t="b">
        <f t="shared" ca="1" si="333"/>
        <v>0</v>
      </c>
      <c r="AA1154" s="37" t="b">
        <f t="shared" ca="1" si="339"/>
        <v>0</v>
      </c>
      <c r="AB1154" t="b">
        <f t="shared" ca="1" si="334"/>
        <v>0</v>
      </c>
      <c r="AD1154" t="b">
        <f t="shared" ca="1" si="340"/>
        <v>0</v>
      </c>
      <c r="AE1154" s="37" t="b">
        <f t="shared" ca="1" si="341"/>
        <v>0</v>
      </c>
      <c r="AF1154" t="b">
        <f t="shared" ca="1" si="342"/>
        <v>0</v>
      </c>
      <c r="AG1154" s="317" t="b">
        <f t="shared" ca="1" si="343"/>
        <v>0</v>
      </c>
      <c r="AH1154" s="317" t="b">
        <f t="shared" ca="1" si="344"/>
        <v>1</v>
      </c>
      <c r="AI1154" s="317" t="b">
        <f t="shared" ca="1" si="345"/>
        <v>0</v>
      </c>
    </row>
    <row r="1155" spans="1:35" x14ac:dyDescent="0.25">
      <c r="A1155">
        <v>1123</v>
      </c>
      <c r="B1155" s="169">
        <f ca="1">OFFSET(InputPriceData!B$15,CalculationsAndCharts!$A1155+$A$11,0,1,1)</f>
        <v>40214</v>
      </c>
      <c r="C1155" s="3">
        <f ca="1">OFFSET(InputPriceData!G$15,CalculationsAndCharts!$A1155+$A$11,IF($C$7,8,0),1,1)</f>
        <v>3117700</v>
      </c>
      <c r="D1155" s="4">
        <f ca="1">OFFSET(InputPriceData!C$15,CalculationsAndCharts!$A1155+$A$11,IF($C$7,8,0),1,1)</f>
        <v>53.81</v>
      </c>
      <c r="E1155" s="4">
        <f ca="1">OFFSET(InputPriceData!D$15,CalculationsAndCharts!$A1155+$A$11,IF($C$7,8,0),1,1)</f>
        <v>54.33</v>
      </c>
      <c r="F1155" s="4">
        <f ca="1">OFFSET(InputPriceData!E$15,CalculationsAndCharts!$A1155+$A$11,IF($C$7,8,0),1,1)</f>
        <v>52.56</v>
      </c>
      <c r="G1155" s="4">
        <f ca="1">OFFSET(InputPriceData!F$15,CalculationsAndCharts!$A1155+$A$11,IF($C$7,8,0),1,1)</f>
        <v>53.41</v>
      </c>
      <c r="H1155" s="133"/>
      <c r="I1155" s="133"/>
      <c r="J1155" s="37">
        <f t="shared" ca="1" si="335"/>
        <v>1678</v>
      </c>
      <c r="K1155" s="124">
        <f t="shared" ca="1" si="336"/>
        <v>-1.4100000000000037</v>
      </c>
      <c r="L1155" s="343">
        <f t="shared" ca="1" si="327"/>
        <v>0.20478901069313241</v>
      </c>
      <c r="M1155" s="345">
        <f t="shared" ca="1" si="337"/>
        <v>0.6123245697518066</v>
      </c>
      <c r="N1155" s="344">
        <f t="shared" ca="1" si="328"/>
        <v>0.33444519591323846</v>
      </c>
      <c r="O1155" s="4"/>
      <c r="P1155" s="4"/>
      <c r="Q1155" s="3"/>
      <c r="S1155" s="4"/>
      <c r="T1155" s="4" t="b">
        <f t="shared" ca="1" si="329"/>
        <v>0</v>
      </c>
      <c r="U1155" t="b">
        <f t="shared" ca="1" si="330"/>
        <v>0</v>
      </c>
      <c r="W1155" s="317" t="b">
        <f t="shared" ca="1" si="331"/>
        <v>0</v>
      </c>
      <c r="X1155" s="317" t="b">
        <f t="shared" ca="1" si="338"/>
        <v>1</v>
      </c>
      <c r="Y1155" s="317" t="b">
        <f t="shared" ca="1" si="332"/>
        <v>0</v>
      </c>
      <c r="Z1155" t="b">
        <f t="shared" ca="1" si="333"/>
        <v>0</v>
      </c>
      <c r="AA1155" s="37" t="b">
        <f t="shared" ca="1" si="339"/>
        <v>0</v>
      </c>
      <c r="AB1155" t="b">
        <f t="shared" ca="1" si="334"/>
        <v>0</v>
      </c>
      <c r="AD1155" t="b">
        <f t="shared" ca="1" si="340"/>
        <v>0</v>
      </c>
      <c r="AE1155" s="37" t="b">
        <f t="shared" ca="1" si="341"/>
        <v>0</v>
      </c>
      <c r="AF1155" t="b">
        <f t="shared" ca="1" si="342"/>
        <v>0</v>
      </c>
      <c r="AG1155" s="317" t="b">
        <f t="shared" ca="1" si="343"/>
        <v>0</v>
      </c>
      <c r="AH1155" s="317" t="b">
        <f t="shared" ca="1" si="344"/>
        <v>1</v>
      </c>
      <c r="AI1155" s="317" t="b">
        <f t="shared" ca="1" si="345"/>
        <v>0</v>
      </c>
    </row>
    <row r="1156" spans="1:35" x14ac:dyDescent="0.25">
      <c r="A1156">
        <v>1124</v>
      </c>
      <c r="B1156" s="169">
        <f ca="1">OFFSET(InputPriceData!B$15,CalculationsAndCharts!$A1156+$A$11,0,1,1)</f>
        <v>40213</v>
      </c>
      <c r="C1156" s="3">
        <f ca="1">OFFSET(InputPriceData!G$15,CalculationsAndCharts!$A1156+$A$11,IF($C$7,8,0),1,1)</f>
        <v>3581400</v>
      </c>
      <c r="D1156" s="4">
        <f ca="1">OFFSET(InputPriceData!C$15,CalculationsAndCharts!$A1156+$A$11,IF($C$7,8,0),1,1)</f>
        <v>54.65</v>
      </c>
      <c r="E1156" s="4">
        <f ca="1">OFFSET(InputPriceData!D$15,CalculationsAndCharts!$A1156+$A$11,IF($C$7,8,0),1,1)</f>
        <v>54.73</v>
      </c>
      <c r="F1156" s="4">
        <f ca="1">OFFSET(InputPriceData!E$15,CalculationsAndCharts!$A1156+$A$11,IF($C$7,8,0),1,1)</f>
        <v>53.86</v>
      </c>
      <c r="G1156" s="4">
        <f ca="1">OFFSET(InputPriceData!F$15,CalculationsAndCharts!$A1156+$A$11,IF($C$7,8,0),1,1)</f>
        <v>53.89</v>
      </c>
      <c r="H1156" s="133"/>
      <c r="I1156" s="133"/>
      <c r="J1156" s="37">
        <f t="shared" ca="1" si="335"/>
        <v>1677</v>
      </c>
      <c r="K1156" s="124">
        <f t="shared" ca="1" si="336"/>
        <v>-0.79999999999999716</v>
      </c>
      <c r="L1156" s="343">
        <f t="shared" ca="1" si="327"/>
        <v>0.18722847774045231</v>
      </c>
      <c r="M1156" s="345">
        <f t="shared" ca="1" si="337"/>
        <v>0.61788553960828119</v>
      </c>
      <c r="N1156" s="344">
        <f t="shared" ca="1" si="328"/>
        <v>0.30301482352079145</v>
      </c>
      <c r="O1156" s="4"/>
      <c r="P1156" s="4"/>
      <c r="Q1156" s="3"/>
      <c r="S1156" s="4"/>
      <c r="T1156" s="4" t="b">
        <f t="shared" ca="1" si="329"/>
        <v>0</v>
      </c>
      <c r="U1156" t="b">
        <f t="shared" ca="1" si="330"/>
        <v>0</v>
      </c>
      <c r="W1156" s="317" t="b">
        <f t="shared" ca="1" si="331"/>
        <v>1</v>
      </c>
      <c r="X1156" s="317" t="b">
        <f t="shared" ca="1" si="338"/>
        <v>1</v>
      </c>
      <c r="Y1156" s="317" t="b">
        <f t="shared" ca="1" si="332"/>
        <v>0</v>
      </c>
      <c r="Z1156" t="b">
        <f t="shared" ca="1" si="333"/>
        <v>0</v>
      </c>
      <c r="AA1156" s="37" t="b">
        <f t="shared" ca="1" si="339"/>
        <v>0</v>
      </c>
      <c r="AB1156" t="b">
        <f t="shared" ca="1" si="334"/>
        <v>1</v>
      </c>
      <c r="AD1156" t="b">
        <f t="shared" ca="1" si="340"/>
        <v>0</v>
      </c>
      <c r="AE1156" s="37" t="b">
        <f t="shared" ca="1" si="341"/>
        <v>0</v>
      </c>
      <c r="AF1156" t="b">
        <f t="shared" ca="1" si="342"/>
        <v>1</v>
      </c>
      <c r="AG1156" s="317" t="b">
        <f t="shared" ca="1" si="343"/>
        <v>1</v>
      </c>
      <c r="AH1156" s="317" t="b">
        <f t="shared" ca="1" si="344"/>
        <v>1</v>
      </c>
      <c r="AI1156" s="317" t="b">
        <f t="shared" ca="1" si="345"/>
        <v>0</v>
      </c>
    </row>
    <row r="1157" spans="1:35" x14ac:dyDescent="0.25">
      <c r="A1157">
        <v>1125</v>
      </c>
      <c r="B1157" s="169">
        <f ca="1">OFFSET(InputPriceData!B$15,CalculationsAndCharts!$A1157+$A$11,0,1,1)</f>
        <v>40212</v>
      </c>
      <c r="C1157" s="3">
        <f ca="1">OFFSET(InputPriceData!G$15,CalculationsAndCharts!$A1157+$A$11,IF($C$7,8,0),1,1)</f>
        <v>2847400</v>
      </c>
      <c r="D1157" s="4">
        <f ca="1">OFFSET(InputPriceData!C$15,CalculationsAndCharts!$A1157+$A$11,IF($C$7,8,0),1,1)</f>
        <v>54.4</v>
      </c>
      <c r="E1157" s="4">
        <f ca="1">OFFSET(InputPriceData!D$15,CalculationsAndCharts!$A1157+$A$11,IF($C$7,8,0),1,1)</f>
        <v>55</v>
      </c>
      <c r="F1157" s="4">
        <f ca="1">OFFSET(InputPriceData!E$15,CalculationsAndCharts!$A1157+$A$11,IF($C$7,8,0),1,1)</f>
        <v>54.4</v>
      </c>
      <c r="G1157" s="4">
        <f ca="1">OFFSET(InputPriceData!F$15,CalculationsAndCharts!$A1157+$A$11,IF($C$7,8,0),1,1)</f>
        <v>54.82</v>
      </c>
      <c r="H1157" s="133"/>
      <c r="I1157" s="133"/>
      <c r="J1157" s="37">
        <f t="shared" ca="1" si="335"/>
        <v>1676</v>
      </c>
      <c r="K1157" s="124">
        <f t="shared" ca="1" si="336"/>
        <v>1.8599999999999994</v>
      </c>
      <c r="L1157" s="343">
        <f t="shared" ca="1" si="327"/>
        <v>6.3625857633337057E-4</v>
      </c>
      <c r="M1157" s="345">
        <f t="shared" ca="1" si="337"/>
        <v>0.62349701272278624</v>
      </c>
      <c r="N1157" s="344">
        <f t="shared" ca="1" si="328"/>
        <v>1.0204677221384833E-3</v>
      </c>
      <c r="O1157" s="4"/>
      <c r="P1157" s="4"/>
      <c r="Q1157" s="3"/>
      <c r="S1157" s="4"/>
      <c r="T1157" s="4" t="b">
        <f t="shared" ca="1" si="329"/>
        <v>1</v>
      </c>
      <c r="U1157" t="b">
        <f t="shared" ca="1" si="330"/>
        <v>0</v>
      </c>
      <c r="W1157" s="317" t="b">
        <f t="shared" ca="1" si="331"/>
        <v>0</v>
      </c>
      <c r="X1157" s="317" t="b">
        <f t="shared" ca="1" si="338"/>
        <v>0</v>
      </c>
      <c r="Y1157" s="317" t="b">
        <f t="shared" ca="1" si="332"/>
        <v>0</v>
      </c>
      <c r="Z1157" t="b">
        <f t="shared" ca="1" si="333"/>
        <v>0</v>
      </c>
      <c r="AA1157" s="37" t="b">
        <f t="shared" ca="1" si="339"/>
        <v>1</v>
      </c>
      <c r="AB1157" t="b">
        <f t="shared" ca="1" si="334"/>
        <v>0</v>
      </c>
      <c r="AD1157" t="b">
        <f t="shared" ca="1" si="340"/>
        <v>0</v>
      </c>
      <c r="AE1157" s="37" t="b">
        <f t="shared" ca="1" si="341"/>
        <v>1</v>
      </c>
      <c r="AF1157" t="b">
        <f t="shared" ca="1" si="342"/>
        <v>0</v>
      </c>
      <c r="AG1157" s="317" t="b">
        <f t="shared" ca="1" si="343"/>
        <v>0</v>
      </c>
      <c r="AH1157" s="317" t="b">
        <f t="shared" ca="1" si="344"/>
        <v>0</v>
      </c>
      <c r="AI1157" s="317" t="b">
        <f t="shared" ca="1" si="345"/>
        <v>0</v>
      </c>
    </row>
    <row r="1158" spans="1:35" x14ac:dyDescent="0.25">
      <c r="A1158">
        <v>1126</v>
      </c>
      <c r="B1158" s="169">
        <f ca="1">OFFSET(InputPriceData!B$15,CalculationsAndCharts!$A1158+$A$11,0,1,1)</f>
        <v>40211</v>
      </c>
      <c r="C1158" s="3">
        <f ca="1">OFFSET(InputPriceData!G$15,CalculationsAndCharts!$A1158+$A$11,IF($C$7,8,0),1,1)</f>
        <v>4119100</v>
      </c>
      <c r="D1158" s="4">
        <f ca="1">OFFSET(InputPriceData!C$15,CalculationsAndCharts!$A1158+$A$11,IF($C$7,8,0),1,1)</f>
        <v>53.14</v>
      </c>
      <c r="E1158" s="4">
        <f ca="1">OFFSET(InputPriceData!D$15,CalculationsAndCharts!$A1158+$A$11,IF($C$7,8,0),1,1)</f>
        <v>54.82</v>
      </c>
      <c r="F1158" s="4">
        <f ca="1">OFFSET(InputPriceData!E$15,CalculationsAndCharts!$A1158+$A$11,IF($C$7,8,0),1,1)</f>
        <v>52.68</v>
      </c>
      <c r="G1158" s="4">
        <f ca="1">OFFSET(InputPriceData!F$15,CalculationsAndCharts!$A1158+$A$11,IF($C$7,8,0),1,1)</f>
        <v>54.69</v>
      </c>
      <c r="H1158" s="133"/>
      <c r="I1158" s="133"/>
      <c r="J1158" s="37">
        <f t="shared" ca="1" si="335"/>
        <v>1675</v>
      </c>
      <c r="K1158" s="124">
        <f t="shared" ca="1" si="336"/>
        <v>2.259999999999998</v>
      </c>
      <c r="L1158" s="343">
        <f t="shared" ca="1" si="327"/>
        <v>-0.22509140240658088</v>
      </c>
      <c r="M1158" s="345">
        <f t="shared" ca="1" si="337"/>
        <v>0.62915944775255928</v>
      </c>
      <c r="N1158" s="344">
        <f t="shared" ca="1" si="328"/>
        <v>-0.3577652743046888</v>
      </c>
      <c r="O1158" s="4"/>
      <c r="P1158" s="4"/>
      <c r="Q1158" s="3"/>
      <c r="S1158" s="4"/>
      <c r="T1158" s="4" t="b">
        <f t="shared" ca="1" si="329"/>
        <v>0</v>
      </c>
      <c r="U1158" t="b">
        <f t="shared" ca="1" si="330"/>
        <v>0</v>
      </c>
      <c r="W1158" s="317" t="b">
        <f t="shared" ca="1" si="331"/>
        <v>0</v>
      </c>
      <c r="X1158" s="317" t="b">
        <f t="shared" ca="1" si="338"/>
        <v>0</v>
      </c>
      <c r="Y1158" s="317" t="b">
        <f t="shared" ca="1" si="332"/>
        <v>0</v>
      </c>
      <c r="Z1158" t="b">
        <f t="shared" ca="1" si="333"/>
        <v>0</v>
      </c>
      <c r="AA1158" s="37" t="b">
        <f t="shared" ca="1" si="339"/>
        <v>1</v>
      </c>
      <c r="AB1158" t="b">
        <f t="shared" ca="1" si="334"/>
        <v>0</v>
      </c>
      <c r="AD1158" t="b">
        <f t="shared" ca="1" si="340"/>
        <v>0</v>
      </c>
      <c r="AE1158" s="37" t="b">
        <f t="shared" ca="1" si="341"/>
        <v>1</v>
      </c>
      <c r="AF1158" t="b">
        <f t="shared" ca="1" si="342"/>
        <v>0</v>
      </c>
      <c r="AG1158" s="317" t="b">
        <f t="shared" ca="1" si="343"/>
        <v>0</v>
      </c>
      <c r="AH1158" s="317" t="b">
        <f t="shared" ca="1" si="344"/>
        <v>0</v>
      </c>
      <c r="AI1158" s="317" t="b">
        <f t="shared" ca="1" si="345"/>
        <v>0</v>
      </c>
    </row>
    <row r="1159" spans="1:35" x14ac:dyDescent="0.25">
      <c r="A1159">
        <v>1127</v>
      </c>
      <c r="B1159" s="169">
        <f ca="1">OFFSET(InputPriceData!B$15,CalculationsAndCharts!$A1159+$A$11,0,1,1)</f>
        <v>40210</v>
      </c>
      <c r="C1159" s="3">
        <f ca="1">OFFSET(InputPriceData!G$15,CalculationsAndCharts!$A1159+$A$11,IF($C$7,8,0),1,1)</f>
        <v>2723300</v>
      </c>
      <c r="D1159" s="4">
        <f ca="1">OFFSET(InputPriceData!C$15,CalculationsAndCharts!$A1159+$A$11,IF($C$7,8,0),1,1)</f>
        <v>52.46</v>
      </c>
      <c r="E1159" s="4">
        <f ca="1">OFFSET(InputPriceData!D$15,CalculationsAndCharts!$A1159+$A$11,IF($C$7,8,0),1,1)</f>
        <v>52.96</v>
      </c>
      <c r="F1159" s="4">
        <f ca="1">OFFSET(InputPriceData!E$15,CalculationsAndCharts!$A1159+$A$11,IF($C$7,8,0),1,1)</f>
        <v>52.14</v>
      </c>
      <c r="G1159" s="4">
        <f ca="1">OFFSET(InputPriceData!F$15,CalculationsAndCharts!$A1159+$A$11,IF($C$7,8,0),1,1)</f>
        <v>52.96</v>
      </c>
      <c r="H1159" s="133"/>
      <c r="I1159" s="133"/>
      <c r="J1159" s="37">
        <f t="shared" ca="1" si="335"/>
        <v>1674</v>
      </c>
      <c r="K1159" s="124">
        <f t="shared" ca="1" si="336"/>
        <v>0.25999999999999801</v>
      </c>
      <c r="L1159" s="343">
        <f t="shared" ca="1" si="327"/>
        <v>-0.29552548785964639</v>
      </c>
      <c r="M1159" s="345">
        <f t="shared" ca="1" si="337"/>
        <v>0.6348733075202414</v>
      </c>
      <c r="N1159" s="344">
        <f t="shared" ca="1" si="328"/>
        <v>-0.46548734111053214</v>
      </c>
      <c r="O1159" s="4"/>
      <c r="P1159" s="4"/>
      <c r="Q1159" s="3"/>
      <c r="S1159" s="4"/>
      <c r="T1159" s="4" t="b">
        <f t="shared" ca="1" si="329"/>
        <v>0</v>
      </c>
      <c r="U1159" t="b">
        <f t="shared" ca="1" si="330"/>
        <v>0</v>
      </c>
      <c r="W1159" s="317" t="b">
        <f t="shared" ca="1" si="331"/>
        <v>0</v>
      </c>
      <c r="X1159" s="317" t="b">
        <f t="shared" ca="1" si="338"/>
        <v>0</v>
      </c>
      <c r="Y1159" s="317" t="b">
        <f t="shared" ca="1" si="332"/>
        <v>0</v>
      </c>
      <c r="Z1159" t="b">
        <f t="shared" ca="1" si="333"/>
        <v>0</v>
      </c>
      <c r="AA1159" s="37" t="b">
        <f t="shared" ca="1" si="339"/>
        <v>1</v>
      </c>
      <c r="AB1159" t="b">
        <f t="shared" ca="1" si="334"/>
        <v>0</v>
      </c>
      <c r="AD1159" t="b">
        <f t="shared" ca="1" si="340"/>
        <v>0</v>
      </c>
      <c r="AE1159" s="37" t="b">
        <f t="shared" ca="1" si="341"/>
        <v>1</v>
      </c>
      <c r="AF1159" t="b">
        <f t="shared" ca="1" si="342"/>
        <v>0</v>
      </c>
      <c r="AG1159" s="317" t="b">
        <f t="shared" ca="1" si="343"/>
        <v>0</v>
      </c>
      <c r="AH1159" s="317" t="b">
        <f t="shared" ca="1" si="344"/>
        <v>0</v>
      </c>
      <c r="AI1159" s="317" t="b">
        <f t="shared" ca="1" si="345"/>
        <v>0</v>
      </c>
    </row>
    <row r="1160" spans="1:35" x14ac:dyDescent="0.25">
      <c r="A1160">
        <v>1128</v>
      </c>
      <c r="B1160" s="169">
        <f ca="1">OFFSET(InputPriceData!B$15,CalculationsAndCharts!$A1160+$A$11,0,1,1)</f>
        <v>40207</v>
      </c>
      <c r="C1160" s="3">
        <f ca="1">OFFSET(InputPriceData!G$15,CalculationsAndCharts!$A1160+$A$11,IF($C$7,8,0),1,1)</f>
        <v>3637600</v>
      </c>
      <c r="D1160" s="4">
        <f ca="1">OFFSET(InputPriceData!C$15,CalculationsAndCharts!$A1160+$A$11,IF($C$7,8,0),1,1)</f>
        <v>52.97</v>
      </c>
      <c r="E1160" s="4">
        <f ca="1">OFFSET(InputPriceData!D$15,CalculationsAndCharts!$A1160+$A$11,IF($C$7,8,0),1,1)</f>
        <v>52.97</v>
      </c>
      <c r="F1160" s="4">
        <f ca="1">OFFSET(InputPriceData!E$15,CalculationsAndCharts!$A1160+$A$11,IF($C$7,8,0),1,1)</f>
        <v>52.25</v>
      </c>
      <c r="G1160" s="4">
        <f ca="1">OFFSET(InputPriceData!F$15,CalculationsAndCharts!$A1160+$A$11,IF($C$7,8,0),1,1)</f>
        <v>52.43</v>
      </c>
      <c r="H1160" s="133"/>
      <c r="I1160" s="133"/>
      <c r="J1160" s="37">
        <f t="shared" ca="1" si="335"/>
        <v>1673</v>
      </c>
      <c r="K1160" s="124">
        <f t="shared" ca="1" si="336"/>
        <v>-1.0300000000000011</v>
      </c>
      <c r="L1160" s="343">
        <f t="shared" ca="1" si="327"/>
        <v>-0.21370124109176214</v>
      </c>
      <c r="M1160" s="345">
        <f t="shared" ca="1" si="337"/>
        <v>0.64063905905170682</v>
      </c>
      <c r="N1160" s="344">
        <f t="shared" ca="1" si="328"/>
        <v>-0.33357510453404005</v>
      </c>
      <c r="O1160" s="4"/>
      <c r="P1160" s="4"/>
      <c r="Q1160" s="3"/>
      <c r="S1160" s="4"/>
      <c r="T1160" s="4" t="b">
        <f t="shared" ca="1" si="329"/>
        <v>0</v>
      </c>
      <c r="U1160" t="b">
        <f t="shared" ca="1" si="330"/>
        <v>0</v>
      </c>
      <c r="W1160" s="317" t="b">
        <f t="shared" ca="1" si="331"/>
        <v>0</v>
      </c>
      <c r="X1160" s="317" t="b">
        <f t="shared" ca="1" si="338"/>
        <v>0</v>
      </c>
      <c r="Y1160" s="317" t="b">
        <f t="shared" ca="1" si="332"/>
        <v>0</v>
      </c>
      <c r="Z1160" t="b">
        <f t="shared" ca="1" si="333"/>
        <v>0</v>
      </c>
      <c r="AA1160" s="37" t="b">
        <f t="shared" ca="1" si="339"/>
        <v>1</v>
      </c>
      <c r="AB1160" t="b">
        <f t="shared" ca="1" si="334"/>
        <v>0</v>
      </c>
      <c r="AD1160" t="b">
        <f t="shared" ca="1" si="340"/>
        <v>0</v>
      </c>
      <c r="AE1160" s="37" t="b">
        <f t="shared" ca="1" si="341"/>
        <v>1</v>
      </c>
      <c r="AF1160" t="b">
        <f t="shared" ca="1" si="342"/>
        <v>0</v>
      </c>
      <c r="AG1160" s="317" t="b">
        <f t="shared" ca="1" si="343"/>
        <v>0</v>
      </c>
      <c r="AH1160" s="317" t="b">
        <f t="shared" ca="1" si="344"/>
        <v>0</v>
      </c>
      <c r="AI1160" s="317" t="b">
        <f t="shared" ca="1" si="345"/>
        <v>0</v>
      </c>
    </row>
    <row r="1161" spans="1:35" x14ac:dyDescent="0.25">
      <c r="A1161">
        <v>1129</v>
      </c>
      <c r="B1161" s="169">
        <f ca="1">OFFSET(InputPriceData!B$15,CalculationsAndCharts!$A1161+$A$11,0,1,1)</f>
        <v>40206</v>
      </c>
      <c r="C1161" s="3">
        <f ca="1">OFFSET(InputPriceData!G$15,CalculationsAndCharts!$A1161+$A$11,IF($C$7,8,0),1,1)</f>
        <v>5129200</v>
      </c>
      <c r="D1161" s="4">
        <f ca="1">OFFSET(InputPriceData!C$15,CalculationsAndCharts!$A1161+$A$11,IF($C$7,8,0),1,1)</f>
        <v>53.41</v>
      </c>
      <c r="E1161" s="4">
        <f ca="1">OFFSET(InputPriceData!D$15,CalculationsAndCharts!$A1161+$A$11,IF($C$7,8,0),1,1)</f>
        <v>53.6</v>
      </c>
      <c r="F1161" s="4">
        <f ca="1">OFFSET(InputPriceData!E$15,CalculationsAndCharts!$A1161+$A$11,IF($C$7,8,0),1,1)</f>
        <v>51.72</v>
      </c>
      <c r="G1161" s="4">
        <f ca="1">OFFSET(InputPriceData!F$15,CalculationsAndCharts!$A1161+$A$11,IF($C$7,8,0),1,1)</f>
        <v>52.7</v>
      </c>
      <c r="H1161" s="133"/>
      <c r="I1161" s="133"/>
      <c r="J1161" s="37">
        <f t="shared" ca="1" si="335"/>
        <v>1672</v>
      </c>
      <c r="K1161" s="124">
        <f t="shared" ca="1" si="336"/>
        <v>-0.76999999999999602</v>
      </c>
      <c r="L1161" s="343">
        <f t="shared" ca="1" si="327"/>
        <v>-0.10721982125891183</v>
      </c>
      <c r="M1161" s="345">
        <f t="shared" ca="1" si="337"/>
        <v>0.64645717361423494</v>
      </c>
      <c r="N1161" s="344">
        <f t="shared" ca="1" si="328"/>
        <v>-0.16585757825141545</v>
      </c>
      <c r="O1161" s="4"/>
      <c r="P1161" s="4"/>
      <c r="Q1161" s="3"/>
      <c r="S1161" s="4"/>
      <c r="T1161" s="4" t="b">
        <f t="shared" ca="1" si="329"/>
        <v>0</v>
      </c>
      <c r="U1161" t="b">
        <f t="shared" ca="1" si="330"/>
        <v>0</v>
      </c>
      <c r="W1161" s="317" t="b">
        <f t="shared" ca="1" si="331"/>
        <v>0</v>
      </c>
      <c r="X1161" s="317" t="b">
        <f t="shared" ca="1" si="338"/>
        <v>0</v>
      </c>
      <c r="Y1161" s="317" t="b">
        <f t="shared" ca="1" si="332"/>
        <v>1</v>
      </c>
      <c r="Z1161" t="b">
        <f t="shared" ca="1" si="333"/>
        <v>1</v>
      </c>
      <c r="AA1161" s="37" t="b">
        <f t="shared" ca="1" si="339"/>
        <v>1</v>
      </c>
      <c r="AB1161" t="b">
        <f t="shared" ca="1" si="334"/>
        <v>0</v>
      </c>
      <c r="AD1161" t="b">
        <f t="shared" ca="1" si="340"/>
        <v>1</v>
      </c>
      <c r="AE1161" s="37" t="b">
        <f t="shared" ca="1" si="341"/>
        <v>1</v>
      </c>
      <c r="AF1161" t="b">
        <f t="shared" ca="1" si="342"/>
        <v>0</v>
      </c>
      <c r="AG1161" s="317" t="b">
        <f t="shared" ca="1" si="343"/>
        <v>0</v>
      </c>
      <c r="AH1161" s="317" t="b">
        <f t="shared" ca="1" si="344"/>
        <v>0</v>
      </c>
      <c r="AI1161" s="317" t="b">
        <f t="shared" ca="1" si="345"/>
        <v>1</v>
      </c>
    </row>
    <row r="1162" spans="1:35" x14ac:dyDescent="0.25">
      <c r="A1162">
        <v>1130</v>
      </c>
      <c r="B1162" s="169">
        <f ca="1">OFFSET(InputPriceData!B$15,CalculationsAndCharts!$A1162+$A$11,0,1,1)</f>
        <v>40205</v>
      </c>
      <c r="C1162" s="3">
        <f ca="1">OFFSET(InputPriceData!G$15,CalculationsAndCharts!$A1162+$A$11,IF($C$7,8,0),1,1)</f>
        <v>3198000</v>
      </c>
      <c r="D1162" s="4">
        <f ca="1">OFFSET(InputPriceData!C$15,CalculationsAndCharts!$A1162+$A$11,IF($C$7,8,0),1,1)</f>
        <v>53.52</v>
      </c>
      <c r="E1162" s="4">
        <f ca="1">OFFSET(InputPriceData!D$15,CalculationsAndCharts!$A1162+$A$11,IF($C$7,8,0),1,1)</f>
        <v>53.63</v>
      </c>
      <c r="F1162" s="4">
        <f ca="1">OFFSET(InputPriceData!E$15,CalculationsAndCharts!$A1162+$A$11,IF($C$7,8,0),1,1)</f>
        <v>52.65</v>
      </c>
      <c r="G1162" s="4">
        <f ca="1">OFFSET(InputPriceData!F$15,CalculationsAndCharts!$A1162+$A$11,IF($C$7,8,0),1,1)</f>
        <v>53.46</v>
      </c>
      <c r="H1162" s="133"/>
      <c r="I1162" s="133"/>
      <c r="J1162" s="37">
        <f t="shared" ca="1" si="335"/>
        <v>1671</v>
      </c>
      <c r="K1162" s="124">
        <f t="shared" ca="1" si="336"/>
        <v>0.25</v>
      </c>
      <c r="L1162" s="343">
        <f t="shared" ca="1" si="327"/>
        <v>-3.8861439636902251E-2</v>
      </c>
      <c r="M1162" s="345">
        <f t="shared" ca="1" si="337"/>
        <v>0.65232812675503027</v>
      </c>
      <c r="N1162" s="344">
        <f t="shared" ca="1" si="328"/>
        <v>-5.9573453976630296E-2</v>
      </c>
      <c r="O1162" s="4"/>
      <c r="P1162" s="4"/>
      <c r="Q1162" s="3"/>
      <c r="S1162" s="4"/>
      <c r="T1162" s="4" t="b">
        <f t="shared" ca="1" si="329"/>
        <v>0</v>
      </c>
      <c r="U1162" t="b">
        <f t="shared" ca="1" si="330"/>
        <v>1</v>
      </c>
      <c r="W1162" s="317" t="b">
        <f t="shared" ca="1" si="331"/>
        <v>0</v>
      </c>
      <c r="X1162" s="317" t="b">
        <f t="shared" ca="1" si="338"/>
        <v>1</v>
      </c>
      <c r="Y1162" s="317" t="b">
        <f t="shared" ca="1" si="332"/>
        <v>0</v>
      </c>
      <c r="Z1162" t="b">
        <f t="shared" ca="1" si="333"/>
        <v>0</v>
      </c>
      <c r="AA1162" s="37" t="b">
        <f t="shared" ca="1" si="339"/>
        <v>0</v>
      </c>
      <c r="AB1162" t="b">
        <f t="shared" ca="1" si="334"/>
        <v>0</v>
      </c>
      <c r="AD1162" t="b">
        <f t="shared" ca="1" si="340"/>
        <v>0</v>
      </c>
      <c r="AE1162" s="37" t="b">
        <f t="shared" ca="1" si="341"/>
        <v>0</v>
      </c>
      <c r="AF1162" t="b">
        <f t="shared" ca="1" si="342"/>
        <v>0</v>
      </c>
      <c r="AG1162" s="317" t="b">
        <f t="shared" ca="1" si="343"/>
        <v>0</v>
      </c>
      <c r="AH1162" s="317" t="b">
        <f t="shared" ca="1" si="344"/>
        <v>1</v>
      </c>
      <c r="AI1162" s="317" t="b">
        <f t="shared" ca="1" si="345"/>
        <v>0</v>
      </c>
    </row>
    <row r="1163" spans="1:35" x14ac:dyDescent="0.25">
      <c r="A1163">
        <v>1131</v>
      </c>
      <c r="B1163" s="169">
        <f ca="1">OFFSET(InputPriceData!B$15,CalculationsAndCharts!$A1163+$A$11,0,1,1)</f>
        <v>40204</v>
      </c>
      <c r="C1163" s="3">
        <f ca="1">OFFSET(InputPriceData!G$15,CalculationsAndCharts!$A1163+$A$11,IF($C$7,8,0),1,1)</f>
        <v>2576700</v>
      </c>
      <c r="D1163" s="4">
        <f ca="1">OFFSET(InputPriceData!C$15,CalculationsAndCharts!$A1163+$A$11,IF($C$7,8,0),1,1)</f>
        <v>53.2</v>
      </c>
      <c r="E1163" s="4">
        <f ca="1">OFFSET(InputPriceData!D$15,CalculationsAndCharts!$A1163+$A$11,IF($C$7,8,0),1,1)</f>
        <v>53.94</v>
      </c>
      <c r="F1163" s="4">
        <f ca="1">OFFSET(InputPriceData!E$15,CalculationsAndCharts!$A1163+$A$11,IF($C$7,8,0),1,1)</f>
        <v>52.97</v>
      </c>
      <c r="G1163" s="4">
        <f ca="1">OFFSET(InputPriceData!F$15,CalculationsAndCharts!$A1163+$A$11,IF($C$7,8,0),1,1)</f>
        <v>53.47</v>
      </c>
      <c r="H1163" s="133"/>
      <c r="I1163" s="133"/>
      <c r="J1163" s="37">
        <f t="shared" ca="1" si="335"/>
        <v>1670</v>
      </c>
      <c r="K1163" s="124">
        <f t="shared" ca="1" si="336"/>
        <v>0.46000000000000085</v>
      </c>
      <c r="L1163" s="343">
        <f t="shared" ca="1" si="327"/>
        <v>4.0482425225349172E-2</v>
      </c>
      <c r="M1163" s="345">
        <f t="shared" ca="1" si="337"/>
        <v>0.65825239834009108</v>
      </c>
      <c r="N1163" s="344">
        <f t="shared" ca="1" si="328"/>
        <v>6.1499852226035677E-2</v>
      </c>
      <c r="O1163" s="4"/>
      <c r="P1163" s="4"/>
      <c r="Q1163" s="3"/>
      <c r="S1163" s="4"/>
      <c r="T1163" s="4" t="b">
        <f t="shared" ca="1" si="329"/>
        <v>0</v>
      </c>
      <c r="U1163" t="b">
        <f t="shared" ca="1" si="330"/>
        <v>0</v>
      </c>
      <c r="W1163" s="317" t="b">
        <f t="shared" ca="1" si="331"/>
        <v>0</v>
      </c>
      <c r="X1163" s="317" t="b">
        <f t="shared" ca="1" si="338"/>
        <v>1</v>
      </c>
      <c r="Y1163" s="317" t="b">
        <f t="shared" ca="1" si="332"/>
        <v>0</v>
      </c>
      <c r="Z1163" t="b">
        <f t="shared" ca="1" si="333"/>
        <v>0</v>
      </c>
      <c r="AA1163" s="37" t="b">
        <f t="shared" ca="1" si="339"/>
        <v>0</v>
      </c>
      <c r="AB1163" t="b">
        <f t="shared" ca="1" si="334"/>
        <v>0</v>
      </c>
      <c r="AD1163" t="b">
        <f t="shared" ca="1" si="340"/>
        <v>0</v>
      </c>
      <c r="AE1163" s="37" t="b">
        <f t="shared" ca="1" si="341"/>
        <v>0</v>
      </c>
      <c r="AF1163" t="b">
        <f t="shared" ca="1" si="342"/>
        <v>0</v>
      </c>
      <c r="AG1163" s="317" t="b">
        <f t="shared" ca="1" si="343"/>
        <v>0</v>
      </c>
      <c r="AH1163" s="317" t="b">
        <f t="shared" ca="1" si="344"/>
        <v>1</v>
      </c>
      <c r="AI1163" s="317" t="b">
        <f t="shared" ca="1" si="345"/>
        <v>0</v>
      </c>
    </row>
    <row r="1164" spans="1:35" x14ac:dyDescent="0.25">
      <c r="A1164">
        <v>1132</v>
      </c>
      <c r="B1164" s="169">
        <f ca="1">OFFSET(InputPriceData!B$15,CalculationsAndCharts!$A1164+$A$11,0,1,1)</f>
        <v>40203</v>
      </c>
      <c r="C1164" s="3">
        <f ca="1">OFFSET(InputPriceData!G$15,CalculationsAndCharts!$A1164+$A$11,IF($C$7,8,0),1,1)</f>
        <v>1659000</v>
      </c>
      <c r="D1164" s="4">
        <f ca="1">OFFSET(InputPriceData!C$15,CalculationsAndCharts!$A1164+$A$11,IF($C$7,8,0),1,1)</f>
        <v>53.37</v>
      </c>
      <c r="E1164" s="4">
        <f ca="1">OFFSET(InputPriceData!D$15,CalculationsAndCharts!$A1164+$A$11,IF($C$7,8,0),1,1)</f>
        <v>53.7</v>
      </c>
      <c r="F1164" s="4">
        <f ca="1">OFFSET(InputPriceData!E$15,CalculationsAndCharts!$A1164+$A$11,IF($C$7,8,0),1,1)</f>
        <v>52.88</v>
      </c>
      <c r="G1164" s="4">
        <f ca="1">OFFSET(InputPriceData!F$15,CalculationsAndCharts!$A1164+$A$11,IF($C$7,8,0),1,1)</f>
        <v>53.21</v>
      </c>
      <c r="H1164" s="133"/>
      <c r="I1164" s="133"/>
      <c r="J1164" s="37">
        <f t="shared" ca="1" si="335"/>
        <v>1669</v>
      </c>
      <c r="K1164" s="124">
        <f t="shared" ca="1" si="336"/>
        <v>-0.42999999999999972</v>
      </c>
      <c r="L1164" s="343">
        <f t="shared" ca="1" si="327"/>
        <v>0.20295181850470073</v>
      </c>
      <c r="M1164" s="345">
        <f t="shared" ca="1" si="337"/>
        <v>0.66423047259343193</v>
      </c>
      <c r="N1164" s="344">
        <f t="shared" ca="1" si="328"/>
        <v>0.3055442754866281</v>
      </c>
      <c r="O1164" s="4"/>
      <c r="P1164" s="4"/>
      <c r="Q1164" s="3"/>
      <c r="S1164" s="4"/>
      <c r="T1164" s="4" t="b">
        <f t="shared" ca="1" si="329"/>
        <v>0</v>
      </c>
      <c r="U1164" t="b">
        <f t="shared" ca="1" si="330"/>
        <v>0</v>
      </c>
      <c r="W1164" s="317" t="b">
        <f t="shared" ca="1" si="331"/>
        <v>0</v>
      </c>
      <c r="X1164" s="317" t="b">
        <f t="shared" ca="1" si="338"/>
        <v>1</v>
      </c>
      <c r="Y1164" s="317" t="b">
        <f t="shared" ca="1" si="332"/>
        <v>0</v>
      </c>
      <c r="Z1164" t="b">
        <f t="shared" ca="1" si="333"/>
        <v>0</v>
      </c>
      <c r="AA1164" s="37" t="b">
        <f t="shared" ca="1" si="339"/>
        <v>0</v>
      </c>
      <c r="AB1164" t="b">
        <f t="shared" ca="1" si="334"/>
        <v>0</v>
      </c>
      <c r="AD1164" t="b">
        <f t="shared" ca="1" si="340"/>
        <v>0</v>
      </c>
      <c r="AE1164" s="37" t="b">
        <f t="shared" ca="1" si="341"/>
        <v>0</v>
      </c>
      <c r="AF1164" t="b">
        <f t="shared" ca="1" si="342"/>
        <v>0</v>
      </c>
      <c r="AG1164" s="317" t="b">
        <f t="shared" ca="1" si="343"/>
        <v>0</v>
      </c>
      <c r="AH1164" s="317" t="b">
        <f t="shared" ca="1" si="344"/>
        <v>1</v>
      </c>
      <c r="AI1164" s="317" t="b">
        <f t="shared" ca="1" si="345"/>
        <v>0</v>
      </c>
    </row>
    <row r="1165" spans="1:35" x14ac:dyDescent="0.25">
      <c r="A1165">
        <v>1133</v>
      </c>
      <c r="B1165" s="169">
        <f ca="1">OFFSET(InputPriceData!B$15,CalculationsAndCharts!$A1165+$A$11,0,1,1)</f>
        <v>40200</v>
      </c>
      <c r="C1165" s="3">
        <f ca="1">OFFSET(InputPriceData!G$15,CalculationsAndCharts!$A1165+$A$11,IF($C$7,8,0),1,1)</f>
        <v>1876400</v>
      </c>
      <c r="D1165" s="4">
        <f ca="1">OFFSET(InputPriceData!C$15,CalculationsAndCharts!$A1165+$A$11,IF($C$7,8,0),1,1)</f>
        <v>53.48</v>
      </c>
      <c r="E1165" s="4">
        <f ca="1">OFFSET(InputPriceData!D$15,CalculationsAndCharts!$A1165+$A$11,IF($C$7,8,0),1,1)</f>
        <v>53.99</v>
      </c>
      <c r="F1165" s="4">
        <f ca="1">OFFSET(InputPriceData!E$15,CalculationsAndCharts!$A1165+$A$11,IF($C$7,8,0),1,1)</f>
        <v>52.95</v>
      </c>
      <c r="G1165" s="4">
        <f ca="1">OFFSET(InputPriceData!F$15,CalculationsAndCharts!$A1165+$A$11,IF($C$7,8,0),1,1)</f>
        <v>53.01</v>
      </c>
      <c r="H1165" s="133"/>
      <c r="I1165" s="133"/>
      <c r="J1165" s="37">
        <f t="shared" ca="1" si="335"/>
        <v>1668</v>
      </c>
      <c r="K1165" s="124">
        <f t="shared" ca="1" si="336"/>
        <v>-1.4699999999999989</v>
      </c>
      <c r="L1165" s="343">
        <f t="shared" ca="1" si="327"/>
        <v>0.43312942138926613</v>
      </c>
      <c r="M1165" s="345">
        <f t="shared" ca="1" si="337"/>
        <v>0.67026283813666188</v>
      </c>
      <c r="N1165" s="344">
        <f t="shared" ca="1" si="328"/>
        <v>0.64620831820748215</v>
      </c>
      <c r="O1165" s="4"/>
      <c r="P1165" s="4"/>
      <c r="Q1165" s="3"/>
      <c r="S1165" s="4"/>
      <c r="T1165" s="4" t="b">
        <f t="shared" ca="1" si="329"/>
        <v>0</v>
      </c>
      <c r="U1165" t="b">
        <f t="shared" ca="1" si="330"/>
        <v>0</v>
      </c>
      <c r="W1165" s="317" t="b">
        <f t="shared" ca="1" si="331"/>
        <v>0</v>
      </c>
      <c r="X1165" s="317" t="b">
        <f t="shared" ca="1" si="338"/>
        <v>1</v>
      </c>
      <c r="Y1165" s="317" t="b">
        <f t="shared" ca="1" si="332"/>
        <v>0</v>
      </c>
      <c r="Z1165" t="b">
        <f t="shared" ca="1" si="333"/>
        <v>0</v>
      </c>
      <c r="AA1165" s="37" t="b">
        <f t="shared" ca="1" si="339"/>
        <v>0</v>
      </c>
      <c r="AB1165" t="b">
        <f t="shared" ca="1" si="334"/>
        <v>0</v>
      </c>
      <c r="AD1165" t="b">
        <f t="shared" ca="1" si="340"/>
        <v>0</v>
      </c>
      <c r="AE1165" s="37" t="b">
        <f t="shared" ca="1" si="341"/>
        <v>0</v>
      </c>
      <c r="AF1165" t="b">
        <f t="shared" ca="1" si="342"/>
        <v>0</v>
      </c>
      <c r="AG1165" s="317" t="b">
        <f t="shared" ca="1" si="343"/>
        <v>0</v>
      </c>
      <c r="AH1165" s="317" t="b">
        <f t="shared" ca="1" si="344"/>
        <v>1</v>
      </c>
      <c r="AI1165" s="317" t="b">
        <f t="shared" ca="1" si="345"/>
        <v>0</v>
      </c>
    </row>
    <row r="1166" spans="1:35" x14ac:dyDescent="0.25">
      <c r="A1166">
        <v>1134</v>
      </c>
      <c r="B1166" s="169">
        <f ca="1">OFFSET(InputPriceData!B$15,CalculationsAndCharts!$A1166+$A$11,0,1,1)</f>
        <v>40199</v>
      </c>
      <c r="C1166" s="3">
        <f ca="1">OFFSET(InputPriceData!G$15,CalculationsAndCharts!$A1166+$A$11,IF($C$7,8,0),1,1)</f>
        <v>3066800</v>
      </c>
      <c r="D1166" s="4">
        <f ca="1">OFFSET(InputPriceData!C$15,CalculationsAndCharts!$A1166+$A$11,IF($C$7,8,0),1,1)</f>
        <v>54.45</v>
      </c>
      <c r="E1166" s="4">
        <f ca="1">OFFSET(InputPriceData!D$15,CalculationsAndCharts!$A1166+$A$11,IF($C$7,8,0),1,1)</f>
        <v>54.87</v>
      </c>
      <c r="F1166" s="4">
        <f ca="1">OFFSET(InputPriceData!E$15,CalculationsAndCharts!$A1166+$A$11,IF($C$7,8,0),1,1)</f>
        <v>53.43</v>
      </c>
      <c r="G1166" s="4">
        <f ca="1">OFFSET(InputPriceData!F$15,CalculationsAndCharts!$A1166+$A$11,IF($C$7,8,0),1,1)</f>
        <v>53.64</v>
      </c>
      <c r="H1166" s="133"/>
      <c r="I1166" s="133"/>
      <c r="J1166" s="37">
        <f t="shared" ca="1" si="335"/>
        <v>1667</v>
      </c>
      <c r="K1166" s="124">
        <f t="shared" ca="1" si="336"/>
        <v>-1.0700000000000003</v>
      </c>
      <c r="L1166" s="343">
        <f t="shared" ca="1" si="327"/>
        <v>0.62162947126708878</v>
      </c>
      <c r="M1166" s="345">
        <f t="shared" ca="1" si="337"/>
        <v>0.67634998802892221</v>
      </c>
      <c r="N1166" s="344">
        <f t="shared" ca="1" si="328"/>
        <v>0.9190943775702507</v>
      </c>
      <c r="O1166" s="4"/>
      <c r="P1166" s="4"/>
      <c r="Q1166" s="3"/>
      <c r="S1166" s="4"/>
      <c r="T1166" s="4" t="b">
        <f t="shared" ca="1" si="329"/>
        <v>0</v>
      </c>
      <c r="U1166" t="b">
        <f t="shared" ca="1" si="330"/>
        <v>0</v>
      </c>
      <c r="W1166" s="317" t="b">
        <f t="shared" ca="1" si="331"/>
        <v>0</v>
      </c>
      <c r="X1166" s="317" t="b">
        <f t="shared" ca="1" si="338"/>
        <v>1</v>
      </c>
      <c r="Y1166" s="317" t="b">
        <f t="shared" ca="1" si="332"/>
        <v>0</v>
      </c>
      <c r="Z1166" t="b">
        <f t="shared" ca="1" si="333"/>
        <v>0</v>
      </c>
      <c r="AA1166" s="37" t="b">
        <f t="shared" ca="1" si="339"/>
        <v>0</v>
      </c>
      <c r="AB1166" t="b">
        <f t="shared" ca="1" si="334"/>
        <v>0</v>
      </c>
      <c r="AD1166" t="b">
        <f t="shared" ca="1" si="340"/>
        <v>0</v>
      </c>
      <c r="AE1166" s="37" t="b">
        <f t="shared" ca="1" si="341"/>
        <v>0</v>
      </c>
      <c r="AF1166" t="b">
        <f t="shared" ca="1" si="342"/>
        <v>0</v>
      </c>
      <c r="AG1166" s="317" t="b">
        <f t="shared" ca="1" si="343"/>
        <v>0</v>
      </c>
      <c r="AH1166" s="317" t="b">
        <f t="shared" ca="1" si="344"/>
        <v>1</v>
      </c>
      <c r="AI1166" s="317" t="b">
        <f t="shared" ca="1" si="345"/>
        <v>0</v>
      </c>
    </row>
    <row r="1167" spans="1:35" x14ac:dyDescent="0.25">
      <c r="A1167">
        <v>1135</v>
      </c>
      <c r="B1167" s="169">
        <f ca="1">OFFSET(InputPriceData!B$15,CalculationsAndCharts!$A1167+$A$11,0,1,1)</f>
        <v>40198</v>
      </c>
      <c r="C1167" s="3">
        <f ca="1">OFFSET(InputPriceData!G$15,CalculationsAndCharts!$A1167+$A$11,IF($C$7,8,0),1,1)</f>
        <v>2881900</v>
      </c>
      <c r="D1167" s="4">
        <f ca="1">OFFSET(InputPriceData!C$15,CalculationsAndCharts!$A1167+$A$11,IF($C$7,8,0),1,1)</f>
        <v>54.32</v>
      </c>
      <c r="E1167" s="4">
        <f ca="1">OFFSET(InputPriceData!D$15,CalculationsAndCharts!$A1167+$A$11,IF($C$7,8,0),1,1)</f>
        <v>54.53</v>
      </c>
      <c r="F1167" s="4">
        <f ca="1">OFFSET(InputPriceData!E$15,CalculationsAndCharts!$A1167+$A$11,IF($C$7,8,0),1,1)</f>
        <v>53.73</v>
      </c>
      <c r="G1167" s="4">
        <f ca="1">OFFSET(InputPriceData!F$15,CalculationsAndCharts!$A1167+$A$11,IF($C$7,8,0),1,1)</f>
        <v>54.48</v>
      </c>
      <c r="H1167" s="133"/>
      <c r="I1167" s="133"/>
      <c r="J1167" s="37">
        <f t="shared" ca="1" si="335"/>
        <v>1666</v>
      </c>
      <c r="K1167" s="124">
        <f t="shared" ca="1" si="336"/>
        <v>0.5</v>
      </c>
      <c r="L1167" s="343">
        <f t="shared" ca="1" si="327"/>
        <v>0.68249241980718689</v>
      </c>
      <c r="M1167" s="345">
        <f t="shared" ca="1" si="337"/>
        <v>0.68249241980718689</v>
      </c>
      <c r="N1167" s="344">
        <f t="shared" ca="1" si="328"/>
        <v>1</v>
      </c>
      <c r="O1167" s="4"/>
      <c r="P1167" s="4"/>
      <c r="Q1167" s="3"/>
      <c r="S1167" s="4"/>
      <c r="T1167" s="4" t="b">
        <f t="shared" ca="1" si="329"/>
        <v>0</v>
      </c>
      <c r="U1167" t="b">
        <f t="shared" ca="1" si="330"/>
        <v>0</v>
      </c>
      <c r="W1167" s="317" t="b">
        <f t="shared" ca="1" si="331"/>
        <v>0</v>
      </c>
      <c r="X1167" s="317" t="b">
        <f t="shared" ca="1" si="338"/>
        <v>1</v>
      </c>
      <c r="Y1167" s="317" t="b">
        <f t="shared" ca="1" si="332"/>
        <v>0</v>
      </c>
      <c r="Z1167" t="b">
        <f t="shared" ca="1" si="333"/>
        <v>0</v>
      </c>
      <c r="AA1167" s="37" t="b">
        <f t="shared" ca="1" si="339"/>
        <v>0</v>
      </c>
      <c r="AB1167" t="b">
        <f t="shared" ca="1" si="334"/>
        <v>0</v>
      </c>
      <c r="AD1167" t="b">
        <f t="shared" ca="1" si="340"/>
        <v>0</v>
      </c>
      <c r="AE1167" s="37" t="b">
        <f t="shared" ca="1" si="341"/>
        <v>0</v>
      </c>
      <c r="AF1167" t="b">
        <f t="shared" ca="1" si="342"/>
        <v>0</v>
      </c>
      <c r="AG1167" s="317" t="b">
        <f t="shared" ca="1" si="343"/>
        <v>0</v>
      </c>
      <c r="AH1167" s="317" t="b">
        <f t="shared" ca="1" si="344"/>
        <v>1</v>
      </c>
      <c r="AI1167" s="317" t="b">
        <f t="shared" ca="1" si="345"/>
        <v>0</v>
      </c>
    </row>
    <row r="1168" spans="1:35" x14ac:dyDescent="0.25">
      <c r="A1168">
        <v>1136</v>
      </c>
      <c r="B1168" s="169">
        <f ca="1">OFFSET(InputPriceData!B$15,CalculationsAndCharts!$A1168+$A$11,0,1,1)</f>
        <v>40197</v>
      </c>
      <c r="C1168" s="3">
        <f ca="1">OFFSET(InputPriceData!G$15,CalculationsAndCharts!$A1168+$A$11,IF($C$7,8,0),1,1)</f>
        <v>2828200</v>
      </c>
      <c r="D1168" s="4">
        <f ca="1">OFFSET(InputPriceData!C$15,CalculationsAndCharts!$A1168+$A$11,IF($C$7,8,0),1,1)</f>
        <v>53.85</v>
      </c>
      <c r="E1168" s="4">
        <f ca="1">OFFSET(InputPriceData!D$15,CalculationsAndCharts!$A1168+$A$11,IF($C$7,8,0),1,1)</f>
        <v>54.72</v>
      </c>
      <c r="F1168" s="4">
        <f ca="1">OFFSET(InputPriceData!E$15,CalculationsAndCharts!$A1168+$A$11,IF($C$7,8,0),1,1)</f>
        <v>53.15</v>
      </c>
      <c r="G1168" s="4">
        <f ca="1">OFFSET(InputPriceData!F$15,CalculationsAndCharts!$A1168+$A$11,IF($C$7,8,0),1,1)</f>
        <v>54.71</v>
      </c>
      <c r="H1168" s="133"/>
      <c r="I1168" s="133"/>
      <c r="J1168" s="37">
        <f t="shared" ca="1" si="335"/>
        <v>1665</v>
      </c>
      <c r="K1168" s="124">
        <f t="shared" ca="1" si="336"/>
        <v>0.32000000000000028</v>
      </c>
      <c r="L1168" s="343">
        <f t="shared" ca="1" si="327"/>
        <v>0.65819344353573284</v>
      </c>
      <c r="M1168" s="345">
        <f t="shared" ca="1" si="337"/>
        <v>0.65819344353573284</v>
      </c>
      <c r="N1168" s="344">
        <f t="shared" ca="1" si="328"/>
        <v>1</v>
      </c>
      <c r="O1168" s="4"/>
      <c r="P1168" s="4"/>
      <c r="Q1168" s="3"/>
      <c r="S1168" s="4"/>
      <c r="T1168" s="4" t="b">
        <f t="shared" ca="1" si="329"/>
        <v>0</v>
      </c>
      <c r="U1168" t="b">
        <f t="shared" ca="1" si="330"/>
        <v>0</v>
      </c>
      <c r="W1168" s="317" t="b">
        <f t="shared" ca="1" si="331"/>
        <v>0</v>
      </c>
      <c r="X1168" s="317" t="b">
        <f t="shared" ca="1" si="338"/>
        <v>1</v>
      </c>
      <c r="Y1168" s="317" t="b">
        <f t="shared" ca="1" si="332"/>
        <v>0</v>
      </c>
      <c r="Z1168" t="b">
        <f t="shared" ca="1" si="333"/>
        <v>0</v>
      </c>
      <c r="AA1168" s="37" t="b">
        <f t="shared" ca="1" si="339"/>
        <v>0</v>
      </c>
      <c r="AB1168" t="b">
        <f t="shared" ca="1" si="334"/>
        <v>0</v>
      </c>
      <c r="AD1168" t="b">
        <f t="shared" ca="1" si="340"/>
        <v>0</v>
      </c>
      <c r="AE1168" s="37" t="b">
        <f t="shared" ca="1" si="341"/>
        <v>0</v>
      </c>
      <c r="AF1168" t="b">
        <f t="shared" ca="1" si="342"/>
        <v>0</v>
      </c>
      <c r="AG1168" s="317" t="b">
        <f t="shared" ca="1" si="343"/>
        <v>0</v>
      </c>
      <c r="AH1168" s="317" t="b">
        <f t="shared" ca="1" si="344"/>
        <v>1</v>
      </c>
      <c r="AI1168" s="317" t="b">
        <f t="shared" ca="1" si="345"/>
        <v>0</v>
      </c>
    </row>
    <row r="1169" spans="1:35" x14ac:dyDescent="0.25">
      <c r="A1169">
        <v>1137</v>
      </c>
      <c r="B1169" s="169">
        <f ca="1">OFFSET(InputPriceData!B$15,CalculationsAndCharts!$A1169+$A$11,0,1,1)</f>
        <v>40193</v>
      </c>
      <c r="C1169" s="3">
        <f ca="1">OFFSET(InputPriceData!G$15,CalculationsAndCharts!$A1169+$A$11,IF($C$7,8,0),1,1)</f>
        <v>2657600</v>
      </c>
      <c r="D1169" s="4">
        <f ca="1">OFFSET(InputPriceData!C$15,CalculationsAndCharts!$A1169+$A$11,IF($C$7,8,0),1,1)</f>
        <v>54.18</v>
      </c>
      <c r="E1169" s="4">
        <f ca="1">OFFSET(InputPriceData!D$15,CalculationsAndCharts!$A1169+$A$11,IF($C$7,8,0),1,1)</f>
        <v>54.26</v>
      </c>
      <c r="F1169" s="4">
        <f ca="1">OFFSET(InputPriceData!E$15,CalculationsAndCharts!$A1169+$A$11,IF($C$7,8,0),1,1)</f>
        <v>53.66</v>
      </c>
      <c r="G1169" s="4">
        <f ca="1">OFFSET(InputPriceData!F$15,CalculationsAndCharts!$A1169+$A$11,IF($C$7,8,0),1,1)</f>
        <v>53.98</v>
      </c>
      <c r="H1169" s="133"/>
      <c r="I1169" s="133"/>
      <c r="J1169" s="37">
        <f t="shared" ca="1" si="335"/>
        <v>1664</v>
      </c>
      <c r="K1169" s="124">
        <f t="shared" ca="1" si="336"/>
        <v>0.23999999999999488</v>
      </c>
      <c r="L1169" s="343">
        <f t="shared" ca="1" si="327"/>
        <v>0.58972569885385406</v>
      </c>
      <c r="M1169" s="345">
        <f t="shared" ca="1" si="337"/>
        <v>0.58972569885385406</v>
      </c>
      <c r="N1169" s="344">
        <f t="shared" ca="1" si="328"/>
        <v>1</v>
      </c>
      <c r="O1169" s="4"/>
      <c r="P1169" s="4"/>
      <c r="Q1169" s="3"/>
      <c r="S1169" s="4"/>
      <c r="T1169" s="4" t="b">
        <f t="shared" ca="1" si="329"/>
        <v>0</v>
      </c>
      <c r="U1169" t="b">
        <f t="shared" ca="1" si="330"/>
        <v>0</v>
      </c>
      <c r="W1169" s="317" t="b">
        <f t="shared" ca="1" si="331"/>
        <v>0</v>
      </c>
      <c r="X1169" s="317" t="b">
        <f t="shared" ca="1" si="338"/>
        <v>1</v>
      </c>
      <c r="Y1169" s="317" t="b">
        <f t="shared" ca="1" si="332"/>
        <v>0</v>
      </c>
      <c r="Z1169" t="b">
        <f t="shared" ca="1" si="333"/>
        <v>0</v>
      </c>
      <c r="AA1169" s="37" t="b">
        <f t="shared" ca="1" si="339"/>
        <v>0</v>
      </c>
      <c r="AB1169" t="b">
        <f t="shared" ca="1" si="334"/>
        <v>0</v>
      </c>
      <c r="AD1169" t="b">
        <f t="shared" ca="1" si="340"/>
        <v>0</v>
      </c>
      <c r="AE1169" s="37" t="b">
        <f t="shared" ca="1" si="341"/>
        <v>0</v>
      </c>
      <c r="AF1169" t="b">
        <f t="shared" ca="1" si="342"/>
        <v>0</v>
      </c>
      <c r="AG1169" s="317" t="b">
        <f t="shared" ca="1" si="343"/>
        <v>0</v>
      </c>
      <c r="AH1169" s="317" t="b">
        <f t="shared" ca="1" si="344"/>
        <v>1</v>
      </c>
      <c r="AI1169" s="317" t="b">
        <f t="shared" ca="1" si="345"/>
        <v>0</v>
      </c>
    </row>
    <row r="1170" spans="1:35" x14ac:dyDescent="0.25">
      <c r="A1170">
        <v>1138</v>
      </c>
      <c r="B1170" s="169">
        <f ca="1">OFFSET(InputPriceData!B$15,CalculationsAndCharts!$A1170+$A$11,0,1,1)</f>
        <v>40192</v>
      </c>
      <c r="C1170" s="3">
        <f ca="1">OFFSET(InputPriceData!G$15,CalculationsAndCharts!$A1170+$A$11,IF($C$7,8,0),1,1)</f>
        <v>2846100</v>
      </c>
      <c r="D1170" s="4">
        <f ca="1">OFFSET(InputPriceData!C$15,CalculationsAndCharts!$A1170+$A$11,IF($C$7,8,0),1,1)</f>
        <v>53.8</v>
      </c>
      <c r="E1170" s="4">
        <f ca="1">OFFSET(InputPriceData!D$15,CalculationsAndCharts!$A1170+$A$11,IF($C$7,8,0),1,1)</f>
        <v>54.42</v>
      </c>
      <c r="F1170" s="4">
        <f ca="1">OFFSET(InputPriceData!E$15,CalculationsAndCharts!$A1170+$A$11,IF($C$7,8,0),1,1)</f>
        <v>53.52</v>
      </c>
      <c r="G1170" s="4">
        <f ca="1">OFFSET(InputPriceData!F$15,CalculationsAndCharts!$A1170+$A$11,IF($C$7,8,0),1,1)</f>
        <v>54.39</v>
      </c>
      <c r="H1170" s="133"/>
      <c r="I1170" s="133"/>
      <c r="J1170" s="37">
        <f t="shared" ca="1" si="335"/>
        <v>1663</v>
      </c>
      <c r="K1170" s="124">
        <f t="shared" ca="1" si="336"/>
        <v>1.3900000000000006</v>
      </c>
      <c r="L1170" s="343">
        <f t="shared" ca="1" si="327"/>
        <v>0.44480555411783779</v>
      </c>
      <c r="M1170" s="345">
        <f t="shared" ca="1" si="337"/>
        <v>0.56436124456260273</v>
      </c>
      <c r="N1170" s="344">
        <f t="shared" ca="1" si="328"/>
        <v>0.78815751152894231</v>
      </c>
      <c r="O1170" s="4"/>
      <c r="P1170" s="4"/>
      <c r="Q1170" s="3"/>
      <c r="S1170" s="4"/>
      <c r="T1170" s="4" t="b">
        <f t="shared" ca="1" si="329"/>
        <v>0</v>
      </c>
      <c r="U1170" t="b">
        <f t="shared" ca="1" si="330"/>
        <v>0</v>
      </c>
      <c r="W1170" s="317" t="b">
        <f t="shared" ca="1" si="331"/>
        <v>0</v>
      </c>
      <c r="X1170" s="317" t="b">
        <f t="shared" ca="1" si="338"/>
        <v>1</v>
      </c>
      <c r="Y1170" s="317" t="b">
        <f t="shared" ca="1" si="332"/>
        <v>0</v>
      </c>
      <c r="Z1170" t="b">
        <f t="shared" ca="1" si="333"/>
        <v>0</v>
      </c>
      <c r="AA1170" s="37" t="b">
        <f t="shared" ca="1" si="339"/>
        <v>0</v>
      </c>
      <c r="AB1170" t="b">
        <f t="shared" ca="1" si="334"/>
        <v>0</v>
      </c>
      <c r="AD1170" t="b">
        <f t="shared" ca="1" si="340"/>
        <v>0</v>
      </c>
      <c r="AE1170" s="37" t="b">
        <f t="shared" ca="1" si="341"/>
        <v>0</v>
      </c>
      <c r="AF1170" t="b">
        <f t="shared" ca="1" si="342"/>
        <v>0</v>
      </c>
      <c r="AG1170" s="317" t="b">
        <f t="shared" ca="1" si="343"/>
        <v>0</v>
      </c>
      <c r="AH1170" s="317" t="b">
        <f t="shared" ca="1" si="344"/>
        <v>1</v>
      </c>
      <c r="AI1170" s="317" t="b">
        <f t="shared" ca="1" si="345"/>
        <v>0</v>
      </c>
    </row>
    <row r="1171" spans="1:35" x14ac:dyDescent="0.25">
      <c r="A1171">
        <v>1139</v>
      </c>
      <c r="B1171" s="169">
        <f ca="1">OFFSET(InputPriceData!B$15,CalculationsAndCharts!$A1171+$A$11,0,1,1)</f>
        <v>40191</v>
      </c>
      <c r="C1171" s="3">
        <f ca="1">OFFSET(InputPriceData!G$15,CalculationsAndCharts!$A1171+$A$11,IF($C$7,8,0),1,1)</f>
        <v>2072300</v>
      </c>
      <c r="D1171" s="4">
        <f ca="1">OFFSET(InputPriceData!C$15,CalculationsAndCharts!$A1171+$A$11,IF($C$7,8,0),1,1)</f>
        <v>53.11</v>
      </c>
      <c r="E1171" s="4">
        <f ca="1">OFFSET(InputPriceData!D$15,CalculationsAndCharts!$A1171+$A$11,IF($C$7,8,0),1,1)</f>
        <v>53.89</v>
      </c>
      <c r="F1171" s="4">
        <f ca="1">OFFSET(InputPriceData!E$15,CalculationsAndCharts!$A1171+$A$11,IF($C$7,8,0),1,1)</f>
        <v>52.93</v>
      </c>
      <c r="G1171" s="4">
        <f ca="1">OFFSET(InputPriceData!F$15,CalculationsAndCharts!$A1171+$A$11,IF($C$7,8,0),1,1)</f>
        <v>53.74</v>
      </c>
      <c r="H1171" s="133"/>
      <c r="I1171" s="133"/>
      <c r="J1171" s="37">
        <f t="shared" ca="1" si="335"/>
        <v>1662</v>
      </c>
      <c r="K1171" s="124">
        <f t="shared" ca="1" si="336"/>
        <v>0.74000000000000199</v>
      </c>
      <c r="L1171" s="343">
        <f t="shared" ca="1" si="327"/>
        <v>0.26444546817633119</v>
      </c>
      <c r="M1171" s="345">
        <f t="shared" ca="1" si="337"/>
        <v>0.56948662418022478</v>
      </c>
      <c r="N1171" s="344">
        <f t="shared" ca="1" si="328"/>
        <v>0.46435764590081474</v>
      </c>
      <c r="O1171" s="4"/>
      <c r="P1171" s="4"/>
      <c r="Q1171" s="3"/>
      <c r="S1171" s="4"/>
      <c r="T1171" s="4" t="b">
        <f t="shared" ca="1" si="329"/>
        <v>0</v>
      </c>
      <c r="U1171" t="b">
        <f t="shared" ca="1" si="330"/>
        <v>0</v>
      </c>
      <c r="W1171" s="317" t="b">
        <f t="shared" ca="1" si="331"/>
        <v>1</v>
      </c>
      <c r="X1171" s="317" t="b">
        <f t="shared" ca="1" si="338"/>
        <v>1</v>
      </c>
      <c r="Y1171" s="317" t="b">
        <f t="shared" ca="1" si="332"/>
        <v>0</v>
      </c>
      <c r="Z1171" t="b">
        <f t="shared" ca="1" si="333"/>
        <v>0</v>
      </c>
      <c r="AA1171" s="37" t="b">
        <f t="shared" ca="1" si="339"/>
        <v>0</v>
      </c>
      <c r="AB1171" t="b">
        <f t="shared" ca="1" si="334"/>
        <v>1</v>
      </c>
      <c r="AD1171" t="b">
        <f t="shared" ca="1" si="340"/>
        <v>0</v>
      </c>
      <c r="AE1171" s="37" t="b">
        <f t="shared" ca="1" si="341"/>
        <v>0</v>
      </c>
      <c r="AF1171" t="b">
        <f t="shared" ca="1" si="342"/>
        <v>1</v>
      </c>
      <c r="AG1171" s="317" t="b">
        <f t="shared" ca="1" si="343"/>
        <v>1</v>
      </c>
      <c r="AH1171" s="317" t="b">
        <f t="shared" ca="1" si="344"/>
        <v>1</v>
      </c>
      <c r="AI1171" s="317" t="b">
        <f t="shared" ca="1" si="345"/>
        <v>0</v>
      </c>
    </row>
    <row r="1172" spans="1:35" x14ac:dyDescent="0.25">
      <c r="A1172">
        <v>1140</v>
      </c>
      <c r="B1172" s="169">
        <f ca="1">OFFSET(InputPriceData!B$15,CalculationsAndCharts!$A1172+$A$11,0,1,1)</f>
        <v>40190</v>
      </c>
      <c r="C1172" s="3">
        <f ca="1">OFFSET(InputPriceData!G$15,CalculationsAndCharts!$A1172+$A$11,IF($C$7,8,0),1,1)</f>
        <v>2525500</v>
      </c>
      <c r="D1172" s="4">
        <f ca="1">OFFSET(InputPriceData!C$15,CalculationsAndCharts!$A1172+$A$11,IF($C$7,8,0),1,1)</f>
        <v>52.73</v>
      </c>
      <c r="E1172" s="4">
        <f ca="1">OFFSET(InputPriceData!D$15,CalculationsAndCharts!$A1172+$A$11,IF($C$7,8,0),1,1)</f>
        <v>53.01</v>
      </c>
      <c r="F1172" s="4">
        <f ca="1">OFFSET(InputPriceData!E$15,CalculationsAndCharts!$A1172+$A$11,IF($C$7,8,0),1,1)</f>
        <v>52.25</v>
      </c>
      <c r="G1172" s="4">
        <f ca="1">OFFSET(InputPriceData!F$15,CalculationsAndCharts!$A1172+$A$11,IF($C$7,8,0),1,1)</f>
        <v>53</v>
      </c>
      <c r="H1172" s="133"/>
      <c r="I1172" s="133"/>
      <c r="J1172" s="37">
        <f t="shared" ca="1" si="335"/>
        <v>1661</v>
      </c>
      <c r="K1172" s="124">
        <f t="shared" ca="1" si="336"/>
        <v>0.54999999999999716</v>
      </c>
      <c r="L1172" s="343">
        <f t="shared" ca="1" si="327"/>
        <v>8.1847794282212491E-2</v>
      </c>
      <c r="M1172" s="345">
        <f t="shared" ca="1" si="337"/>
        <v>0.57465855114048914</v>
      </c>
      <c r="N1172" s="344">
        <f t="shared" ca="1" si="328"/>
        <v>0.14242856757247283</v>
      </c>
      <c r="O1172" s="4"/>
      <c r="P1172" s="4"/>
      <c r="Q1172" s="3"/>
      <c r="S1172" s="4"/>
      <c r="T1172" s="4" t="b">
        <f t="shared" ca="1" si="329"/>
        <v>1</v>
      </c>
      <c r="U1172" t="b">
        <f t="shared" ca="1" si="330"/>
        <v>0</v>
      </c>
      <c r="W1172" s="317" t="b">
        <f t="shared" ca="1" si="331"/>
        <v>0</v>
      </c>
      <c r="X1172" s="317" t="b">
        <f t="shared" ca="1" si="338"/>
        <v>0</v>
      </c>
      <c r="Y1172" s="317" t="b">
        <f t="shared" ca="1" si="332"/>
        <v>0</v>
      </c>
      <c r="Z1172" t="b">
        <f t="shared" ca="1" si="333"/>
        <v>0</v>
      </c>
      <c r="AA1172" s="37" t="b">
        <f t="shared" ca="1" si="339"/>
        <v>1</v>
      </c>
      <c r="AB1172" t="b">
        <f t="shared" ca="1" si="334"/>
        <v>0</v>
      </c>
      <c r="AD1172" t="b">
        <f t="shared" ca="1" si="340"/>
        <v>0</v>
      </c>
      <c r="AE1172" s="37" t="b">
        <f t="shared" ca="1" si="341"/>
        <v>1</v>
      </c>
      <c r="AF1172" t="b">
        <f t="shared" ca="1" si="342"/>
        <v>0</v>
      </c>
      <c r="AG1172" s="317" t="b">
        <f t="shared" ca="1" si="343"/>
        <v>0</v>
      </c>
      <c r="AH1172" s="317" t="b">
        <f t="shared" ca="1" si="344"/>
        <v>0</v>
      </c>
      <c r="AI1172" s="317" t="b">
        <f t="shared" ca="1" si="345"/>
        <v>0</v>
      </c>
    </row>
    <row r="1173" spans="1:35" x14ac:dyDescent="0.25">
      <c r="A1173">
        <v>1141</v>
      </c>
      <c r="B1173" s="169">
        <f ca="1">OFFSET(InputPriceData!B$15,CalculationsAndCharts!$A1173+$A$11,0,1,1)</f>
        <v>40189</v>
      </c>
      <c r="C1173" s="3">
        <f ca="1">OFFSET(InputPriceData!G$15,CalculationsAndCharts!$A1173+$A$11,IF($C$7,8,0),1,1)</f>
        <v>2417300</v>
      </c>
      <c r="D1173" s="4">
        <f ca="1">OFFSET(InputPriceData!C$15,CalculationsAndCharts!$A1173+$A$11,IF($C$7,8,0),1,1)</f>
        <v>52.5</v>
      </c>
      <c r="E1173" s="4">
        <f ca="1">OFFSET(InputPriceData!D$15,CalculationsAndCharts!$A1173+$A$11,IF($C$7,8,0),1,1)</f>
        <v>53.03</v>
      </c>
      <c r="F1173" s="4">
        <f ca="1">OFFSET(InputPriceData!E$15,CalculationsAndCharts!$A1173+$A$11,IF($C$7,8,0),1,1)</f>
        <v>52.44</v>
      </c>
      <c r="G1173" s="4">
        <f ca="1">OFFSET(InputPriceData!F$15,CalculationsAndCharts!$A1173+$A$11,IF($C$7,8,0),1,1)</f>
        <v>53</v>
      </c>
      <c r="H1173" s="133"/>
      <c r="I1173" s="133"/>
      <c r="J1173" s="37">
        <f t="shared" ca="1" si="335"/>
        <v>1660</v>
      </c>
      <c r="K1173" s="124">
        <f t="shared" ca="1" si="336"/>
        <v>1.6499999999999986</v>
      </c>
      <c r="L1173" s="343">
        <f t="shared" ca="1" si="327"/>
        <v>-0.13348832570261024</v>
      </c>
      <c r="M1173" s="345">
        <f t="shared" ca="1" si="337"/>
        <v>0.57987744817405562</v>
      </c>
      <c r="N1173" s="344">
        <f t="shared" ca="1" si="328"/>
        <v>-0.23020092628700137</v>
      </c>
      <c r="O1173" s="4"/>
      <c r="P1173" s="4"/>
      <c r="Q1173" s="3"/>
      <c r="S1173" s="4"/>
      <c r="T1173" s="4" t="b">
        <f t="shared" ca="1" si="329"/>
        <v>0</v>
      </c>
      <c r="U1173" t="b">
        <f t="shared" ca="1" si="330"/>
        <v>0</v>
      </c>
      <c r="W1173" s="317" t="b">
        <f t="shared" ca="1" si="331"/>
        <v>0</v>
      </c>
      <c r="X1173" s="317" t="b">
        <f t="shared" ca="1" si="338"/>
        <v>0</v>
      </c>
      <c r="Y1173" s="317" t="b">
        <f t="shared" ca="1" si="332"/>
        <v>0</v>
      </c>
      <c r="Z1173" t="b">
        <f t="shared" ca="1" si="333"/>
        <v>0</v>
      </c>
      <c r="AA1173" s="37" t="b">
        <f t="shared" ca="1" si="339"/>
        <v>1</v>
      </c>
      <c r="AB1173" t="b">
        <f t="shared" ca="1" si="334"/>
        <v>0</v>
      </c>
      <c r="AD1173" t="b">
        <f t="shared" ca="1" si="340"/>
        <v>0</v>
      </c>
      <c r="AE1173" s="37" t="b">
        <f t="shared" ca="1" si="341"/>
        <v>1</v>
      </c>
      <c r="AF1173" t="b">
        <f t="shared" ca="1" si="342"/>
        <v>0</v>
      </c>
      <c r="AG1173" s="317" t="b">
        <f t="shared" ca="1" si="343"/>
        <v>0</v>
      </c>
      <c r="AH1173" s="317" t="b">
        <f t="shared" ca="1" si="344"/>
        <v>0</v>
      </c>
      <c r="AI1173" s="317" t="b">
        <f t="shared" ca="1" si="345"/>
        <v>0</v>
      </c>
    </row>
    <row r="1174" spans="1:35" x14ac:dyDescent="0.25">
      <c r="A1174">
        <v>1142</v>
      </c>
      <c r="B1174" s="169">
        <f ca="1">OFFSET(InputPriceData!B$15,CalculationsAndCharts!$A1174+$A$11,0,1,1)</f>
        <v>40186</v>
      </c>
      <c r="C1174" s="3">
        <f ca="1">OFFSET(InputPriceData!G$15,CalculationsAndCharts!$A1174+$A$11,IF($C$7,8,0),1,1)</f>
        <v>2502000</v>
      </c>
      <c r="D1174" s="4">
        <f ca="1">OFFSET(InputPriceData!C$15,CalculationsAndCharts!$A1174+$A$11,IF($C$7,8,0),1,1)</f>
        <v>51.13</v>
      </c>
      <c r="E1174" s="4">
        <f ca="1">OFFSET(InputPriceData!D$15,CalculationsAndCharts!$A1174+$A$11,IF($C$7,8,0),1,1)</f>
        <v>52.48</v>
      </c>
      <c r="F1174" s="4">
        <f ca="1">OFFSET(InputPriceData!E$15,CalculationsAndCharts!$A1174+$A$11,IF($C$7,8,0),1,1)</f>
        <v>51.13</v>
      </c>
      <c r="G1174" s="4">
        <f ca="1">OFFSET(InputPriceData!F$15,CalculationsAndCharts!$A1174+$A$11,IF($C$7,8,0),1,1)</f>
        <v>52.45</v>
      </c>
      <c r="H1174" s="133"/>
      <c r="I1174" s="133"/>
      <c r="J1174" s="37">
        <f t="shared" ca="1" si="335"/>
        <v>1659</v>
      </c>
      <c r="K1174" s="124">
        <f t="shared" ca="1" si="336"/>
        <v>1.720000000000006</v>
      </c>
      <c r="L1174" s="343">
        <f t="shared" ca="1" si="327"/>
        <v>-0.3172831321121522</v>
      </c>
      <c r="M1174" s="345">
        <f t="shared" ca="1" si="337"/>
        <v>0.58514374185071205</v>
      </c>
      <c r="N1174" s="344">
        <f t="shared" ca="1" si="328"/>
        <v>-0.54223109540339365</v>
      </c>
      <c r="O1174" s="4"/>
      <c r="P1174" s="4"/>
      <c r="Q1174" s="3"/>
      <c r="S1174" s="4"/>
      <c r="T1174" s="4" t="b">
        <f t="shared" ca="1" si="329"/>
        <v>0</v>
      </c>
      <c r="U1174" t="b">
        <f t="shared" ca="1" si="330"/>
        <v>0</v>
      </c>
      <c r="W1174" s="317" t="b">
        <f t="shared" ca="1" si="331"/>
        <v>0</v>
      </c>
      <c r="X1174" s="317" t="b">
        <f t="shared" ca="1" si="338"/>
        <v>0</v>
      </c>
      <c r="Y1174" s="317" t="b">
        <f t="shared" ca="1" si="332"/>
        <v>0</v>
      </c>
      <c r="Z1174" t="b">
        <f t="shared" ca="1" si="333"/>
        <v>0</v>
      </c>
      <c r="AA1174" s="37" t="b">
        <f t="shared" ca="1" si="339"/>
        <v>1</v>
      </c>
      <c r="AB1174" t="b">
        <f t="shared" ca="1" si="334"/>
        <v>0</v>
      </c>
      <c r="AD1174" t="b">
        <f t="shared" ca="1" si="340"/>
        <v>0</v>
      </c>
      <c r="AE1174" s="37" t="b">
        <f t="shared" ca="1" si="341"/>
        <v>1</v>
      </c>
      <c r="AF1174" t="b">
        <f t="shared" ca="1" si="342"/>
        <v>0</v>
      </c>
      <c r="AG1174" s="317" t="b">
        <f t="shared" ca="1" si="343"/>
        <v>0</v>
      </c>
      <c r="AH1174" s="317" t="b">
        <f t="shared" ca="1" si="344"/>
        <v>0</v>
      </c>
      <c r="AI1174" s="317" t="b">
        <f t="shared" ca="1" si="345"/>
        <v>0</v>
      </c>
    </row>
    <row r="1175" spans="1:35" x14ac:dyDescent="0.25">
      <c r="A1175">
        <v>1143</v>
      </c>
      <c r="B1175" s="169">
        <f ca="1">OFFSET(InputPriceData!B$15,CalculationsAndCharts!$A1175+$A$11,0,1,1)</f>
        <v>40185</v>
      </c>
      <c r="C1175" s="3">
        <f ca="1">OFFSET(InputPriceData!G$15,CalculationsAndCharts!$A1175+$A$11,IF($C$7,8,0),1,1)</f>
        <v>4251400</v>
      </c>
      <c r="D1175" s="4">
        <f ca="1">OFFSET(InputPriceData!C$15,CalculationsAndCharts!$A1175+$A$11,IF($C$7,8,0),1,1)</f>
        <v>50.78</v>
      </c>
      <c r="E1175" s="4">
        <f ca="1">OFFSET(InputPriceData!D$15,CalculationsAndCharts!$A1175+$A$11,IF($C$7,8,0),1,1)</f>
        <v>51.62</v>
      </c>
      <c r="F1175" s="4">
        <f ca="1">OFFSET(InputPriceData!E$15,CalculationsAndCharts!$A1175+$A$11,IF($C$7,8,0),1,1)</f>
        <v>50.53</v>
      </c>
      <c r="G1175" s="4">
        <f ca="1">OFFSET(InputPriceData!F$15,CalculationsAndCharts!$A1175+$A$11,IF($C$7,8,0),1,1)</f>
        <v>51.35</v>
      </c>
      <c r="H1175" s="133"/>
      <c r="I1175" s="133"/>
      <c r="J1175" s="37">
        <f t="shared" ca="1" si="335"/>
        <v>1658</v>
      </c>
      <c r="K1175" s="124">
        <f t="shared" ca="1" si="336"/>
        <v>-0.10000000000000142</v>
      </c>
      <c r="L1175" s="343">
        <f t="shared" ca="1" si="327"/>
        <v>-0.3571760993134771</v>
      </c>
      <c r="M1175" s="345">
        <f t="shared" ca="1" si="337"/>
        <v>0.59045786261424027</v>
      </c>
      <c r="N1175" s="344">
        <f t="shared" ca="1" si="328"/>
        <v>-0.60491378289398523</v>
      </c>
      <c r="O1175" s="4"/>
      <c r="P1175" s="4"/>
      <c r="Q1175" s="3"/>
      <c r="S1175" s="4"/>
      <c r="T1175" s="4" t="b">
        <f t="shared" ca="1" si="329"/>
        <v>0</v>
      </c>
      <c r="U1175" t="b">
        <f t="shared" ca="1" si="330"/>
        <v>0</v>
      </c>
      <c r="W1175" s="317" t="b">
        <f t="shared" ca="1" si="331"/>
        <v>0</v>
      </c>
      <c r="X1175" s="317" t="b">
        <f t="shared" ca="1" si="338"/>
        <v>0</v>
      </c>
      <c r="Y1175" s="317" t="b">
        <f t="shared" ca="1" si="332"/>
        <v>0</v>
      </c>
      <c r="Z1175" t="b">
        <f t="shared" ca="1" si="333"/>
        <v>0</v>
      </c>
      <c r="AA1175" s="37" t="b">
        <f t="shared" ca="1" si="339"/>
        <v>1</v>
      </c>
      <c r="AB1175" t="b">
        <f t="shared" ca="1" si="334"/>
        <v>0</v>
      </c>
      <c r="AD1175" t="b">
        <f t="shared" ca="1" si="340"/>
        <v>0</v>
      </c>
      <c r="AE1175" s="37" t="b">
        <f t="shared" ca="1" si="341"/>
        <v>1</v>
      </c>
      <c r="AF1175" t="b">
        <f t="shared" ca="1" si="342"/>
        <v>0</v>
      </c>
      <c r="AG1175" s="317" t="b">
        <f t="shared" ca="1" si="343"/>
        <v>0</v>
      </c>
      <c r="AH1175" s="317" t="b">
        <f t="shared" ca="1" si="344"/>
        <v>0</v>
      </c>
      <c r="AI1175" s="317" t="b">
        <f t="shared" ca="1" si="345"/>
        <v>0</v>
      </c>
    </row>
    <row r="1176" spans="1:35" x14ac:dyDescent="0.25">
      <c r="A1176">
        <v>1144</v>
      </c>
      <c r="B1176" s="169">
        <f ca="1">OFFSET(InputPriceData!B$15,CalculationsAndCharts!$A1176+$A$11,0,1,1)</f>
        <v>40184</v>
      </c>
      <c r="C1176" s="3">
        <f ca="1">OFFSET(InputPriceData!G$15,CalculationsAndCharts!$A1176+$A$11,IF($C$7,8,0),1,1)</f>
        <v>3688100</v>
      </c>
      <c r="D1176" s="4">
        <f ca="1">OFFSET(InputPriceData!C$15,CalculationsAndCharts!$A1176+$A$11,IF($C$7,8,0),1,1)</f>
        <v>51.37</v>
      </c>
      <c r="E1176" s="4">
        <f ca="1">OFFSET(InputPriceData!D$15,CalculationsAndCharts!$A1176+$A$11,IF($C$7,8,0),1,1)</f>
        <v>51.6</v>
      </c>
      <c r="F1176" s="4">
        <f ca="1">OFFSET(InputPriceData!E$15,CalculationsAndCharts!$A1176+$A$11,IF($C$7,8,0),1,1)</f>
        <v>50.59</v>
      </c>
      <c r="G1176" s="4">
        <f ca="1">OFFSET(InputPriceData!F$15,CalculationsAndCharts!$A1176+$A$11,IF($C$7,8,0),1,1)</f>
        <v>50.73</v>
      </c>
      <c r="H1176" s="133"/>
      <c r="I1176" s="133"/>
      <c r="J1176" s="37">
        <f t="shared" ca="1" si="335"/>
        <v>1657</v>
      </c>
      <c r="K1176" s="124">
        <f t="shared" ca="1" si="336"/>
        <v>-1.480000000000004</v>
      </c>
      <c r="L1176" s="343">
        <f t="shared" ca="1" si="327"/>
        <v>-0.27557689848078259</v>
      </c>
      <c r="M1176" s="345">
        <f t="shared" ca="1" si="337"/>
        <v>0.59582024481759865</v>
      </c>
      <c r="N1176" s="344">
        <f t="shared" ca="1" si="328"/>
        <v>-0.46251684275203891</v>
      </c>
      <c r="O1176" s="4"/>
      <c r="P1176" s="4"/>
      <c r="Q1176" s="3"/>
      <c r="S1176" s="4"/>
      <c r="T1176" s="4" t="b">
        <f t="shared" ca="1" si="329"/>
        <v>0</v>
      </c>
      <c r="U1176" t="b">
        <f t="shared" ca="1" si="330"/>
        <v>0</v>
      </c>
      <c r="W1176" s="317" t="b">
        <f t="shared" ca="1" si="331"/>
        <v>0</v>
      </c>
      <c r="X1176" s="317" t="b">
        <f t="shared" ca="1" si="338"/>
        <v>0</v>
      </c>
      <c r="Y1176" s="317" t="b">
        <f t="shared" ca="1" si="332"/>
        <v>0</v>
      </c>
      <c r="Z1176" t="b">
        <f t="shared" ca="1" si="333"/>
        <v>0</v>
      </c>
      <c r="AA1176" s="37" t="b">
        <f t="shared" ca="1" si="339"/>
        <v>1</v>
      </c>
      <c r="AB1176" t="b">
        <f t="shared" ca="1" si="334"/>
        <v>0</v>
      </c>
      <c r="AD1176" t="b">
        <f t="shared" ca="1" si="340"/>
        <v>0</v>
      </c>
      <c r="AE1176" s="37" t="b">
        <f t="shared" ca="1" si="341"/>
        <v>1</v>
      </c>
      <c r="AF1176" t="b">
        <f t="shared" ca="1" si="342"/>
        <v>0</v>
      </c>
      <c r="AG1176" s="317" t="b">
        <f t="shared" ca="1" si="343"/>
        <v>0</v>
      </c>
      <c r="AH1176" s="317" t="b">
        <f t="shared" ca="1" si="344"/>
        <v>0</v>
      </c>
      <c r="AI1176" s="317" t="b">
        <f t="shared" ca="1" si="345"/>
        <v>0</v>
      </c>
    </row>
    <row r="1177" spans="1:35" x14ac:dyDescent="0.25">
      <c r="A1177">
        <v>1145</v>
      </c>
      <c r="B1177" s="169">
        <f ca="1">OFFSET(InputPriceData!B$15,CalculationsAndCharts!$A1177+$A$11,0,1,1)</f>
        <v>40183</v>
      </c>
      <c r="C1177" s="3">
        <f ca="1">OFFSET(InputPriceData!G$15,CalculationsAndCharts!$A1177+$A$11,IF($C$7,8,0),1,1)</f>
        <v>3721400</v>
      </c>
      <c r="D1177" s="4">
        <f ca="1">OFFSET(InputPriceData!C$15,CalculationsAndCharts!$A1177+$A$11,IF($C$7,8,0),1,1)</f>
        <v>52.22</v>
      </c>
      <c r="E1177" s="4">
        <f ca="1">OFFSET(InputPriceData!D$15,CalculationsAndCharts!$A1177+$A$11,IF($C$7,8,0),1,1)</f>
        <v>52.29</v>
      </c>
      <c r="F1177" s="4">
        <f ca="1">OFFSET(InputPriceData!E$15,CalculationsAndCharts!$A1177+$A$11,IF($C$7,8,0),1,1)</f>
        <v>51.22</v>
      </c>
      <c r="G1177" s="4">
        <f ca="1">OFFSET(InputPriceData!F$15,CalculationsAndCharts!$A1177+$A$11,IF($C$7,8,0),1,1)</f>
        <v>51.45</v>
      </c>
      <c r="H1177" s="133"/>
      <c r="I1177" s="133"/>
      <c r="J1177" s="37">
        <f t="shared" ca="1" si="335"/>
        <v>1656</v>
      </c>
      <c r="K1177" s="124">
        <f t="shared" ca="1" si="336"/>
        <v>-7.0000000000000284E-2</v>
      </c>
      <c r="L1177" s="343">
        <f t="shared" ca="1" si="327"/>
        <v>-0.21172142360193</v>
      </c>
      <c r="M1177" s="345">
        <f t="shared" ca="1" si="337"/>
        <v>0.6012313267584245</v>
      </c>
      <c r="N1177" s="344">
        <f t="shared" ca="1" si="328"/>
        <v>-0.35214636060871779</v>
      </c>
      <c r="O1177" s="4"/>
      <c r="P1177" s="4"/>
      <c r="Q1177" s="3"/>
      <c r="S1177" s="4"/>
      <c r="T1177" s="4" t="b">
        <f t="shared" ca="1" si="329"/>
        <v>0</v>
      </c>
      <c r="U1177" t="b">
        <f t="shared" ca="1" si="330"/>
        <v>0</v>
      </c>
      <c r="W1177" s="317" t="b">
        <f t="shared" ca="1" si="331"/>
        <v>0</v>
      </c>
      <c r="X1177" s="317" t="b">
        <f t="shared" ca="1" si="338"/>
        <v>0</v>
      </c>
      <c r="Y1177" s="317" t="b">
        <f t="shared" ca="1" si="332"/>
        <v>0</v>
      </c>
      <c r="Z1177" t="b">
        <f t="shared" ca="1" si="333"/>
        <v>0</v>
      </c>
      <c r="AA1177" s="37" t="b">
        <f t="shared" ca="1" si="339"/>
        <v>1</v>
      </c>
      <c r="AB1177" t="b">
        <f t="shared" ca="1" si="334"/>
        <v>0</v>
      </c>
      <c r="AD1177" t="b">
        <f t="shared" ca="1" si="340"/>
        <v>0</v>
      </c>
      <c r="AE1177" s="37" t="b">
        <f t="shared" ca="1" si="341"/>
        <v>1</v>
      </c>
      <c r="AF1177" t="b">
        <f t="shared" ca="1" si="342"/>
        <v>0</v>
      </c>
      <c r="AG1177" s="317" t="b">
        <f t="shared" ca="1" si="343"/>
        <v>0</v>
      </c>
      <c r="AH1177" s="317" t="b">
        <f t="shared" ca="1" si="344"/>
        <v>0</v>
      </c>
      <c r="AI1177" s="317" t="b">
        <f t="shared" ca="1" si="345"/>
        <v>0</v>
      </c>
    </row>
    <row r="1178" spans="1:35" x14ac:dyDescent="0.25">
      <c r="A1178">
        <v>1146</v>
      </c>
      <c r="B1178" s="169">
        <f ca="1">OFFSET(InputPriceData!B$15,CalculationsAndCharts!$A1178+$A$11,0,1,1)</f>
        <v>40182</v>
      </c>
      <c r="C1178" s="3">
        <f ca="1">OFFSET(InputPriceData!G$15,CalculationsAndCharts!$A1178+$A$11,IF($C$7,8,0),1,1)</f>
        <v>1897000</v>
      </c>
      <c r="D1178" s="4">
        <f ca="1">OFFSET(InputPriceData!C$15,CalculationsAndCharts!$A1178+$A$11,IF($C$7,8,0),1,1)</f>
        <v>51.92</v>
      </c>
      <c r="E1178" s="4">
        <f ca="1">OFFSET(InputPriceData!D$15,CalculationsAndCharts!$A1178+$A$11,IF($C$7,8,0),1,1)</f>
        <v>52.25</v>
      </c>
      <c r="F1178" s="4">
        <f ca="1">OFFSET(InputPriceData!E$15,CalculationsAndCharts!$A1178+$A$11,IF($C$7,8,0),1,1)</f>
        <v>51.7</v>
      </c>
      <c r="G1178" s="4">
        <f ca="1">OFFSET(InputPriceData!F$15,CalculationsAndCharts!$A1178+$A$11,IF($C$7,8,0),1,1)</f>
        <v>52.21</v>
      </c>
      <c r="H1178" s="133"/>
      <c r="I1178" s="133"/>
      <c r="J1178" s="37">
        <f t="shared" ca="1" si="335"/>
        <v>1655</v>
      </c>
      <c r="K1178" s="124">
        <f t="shared" ca="1" si="336"/>
        <v>3.0000000000001137E-2</v>
      </c>
      <c r="L1178" s="343">
        <f t="shared" ca="1" si="327"/>
        <v>-0.18155258903820118</v>
      </c>
      <c r="M1178" s="345">
        <f t="shared" ca="1" si="337"/>
        <v>0.60669155071485825</v>
      </c>
      <c r="N1178" s="344">
        <f t="shared" ca="1" si="328"/>
        <v>-0.29925023485868507</v>
      </c>
      <c r="O1178" s="4"/>
      <c r="P1178" s="4"/>
      <c r="Q1178" s="3"/>
      <c r="S1178" s="4"/>
      <c r="T1178" s="4" t="b">
        <f t="shared" ca="1" si="329"/>
        <v>0</v>
      </c>
      <c r="U1178" t="b">
        <f t="shared" ca="1" si="330"/>
        <v>0</v>
      </c>
      <c r="W1178" s="317" t="b">
        <f t="shared" ca="1" si="331"/>
        <v>0</v>
      </c>
      <c r="X1178" s="317" t="b">
        <f t="shared" ca="1" si="338"/>
        <v>0</v>
      </c>
      <c r="Y1178" s="317" t="b">
        <f t="shared" ca="1" si="332"/>
        <v>0</v>
      </c>
      <c r="Z1178" t="b">
        <f t="shared" ca="1" si="333"/>
        <v>0</v>
      </c>
      <c r="AA1178" s="37" t="b">
        <f t="shared" ca="1" si="339"/>
        <v>1</v>
      </c>
      <c r="AB1178" t="b">
        <f t="shared" ca="1" si="334"/>
        <v>0</v>
      </c>
      <c r="AD1178" t="b">
        <f t="shared" ca="1" si="340"/>
        <v>0</v>
      </c>
      <c r="AE1178" s="37" t="b">
        <f t="shared" ca="1" si="341"/>
        <v>1</v>
      </c>
      <c r="AF1178" t="b">
        <f t="shared" ca="1" si="342"/>
        <v>0</v>
      </c>
      <c r="AG1178" s="317" t="b">
        <f t="shared" ca="1" si="343"/>
        <v>0</v>
      </c>
      <c r="AH1178" s="317" t="b">
        <f t="shared" ca="1" si="344"/>
        <v>0</v>
      </c>
      <c r="AI1178" s="317" t="b">
        <f t="shared" ca="1" si="345"/>
        <v>0</v>
      </c>
    </row>
    <row r="1179" spans="1:35" x14ac:dyDescent="0.25">
      <c r="A1179">
        <v>1147</v>
      </c>
      <c r="B1179" s="169">
        <f ca="1">OFFSET(InputPriceData!B$15,CalculationsAndCharts!$A1179+$A$11,0,1,1)</f>
        <v>40178</v>
      </c>
      <c r="C1179" s="3">
        <f ca="1">OFFSET(InputPriceData!G$15,CalculationsAndCharts!$A1179+$A$11,IF($C$7,8,0),1,1)</f>
        <v>1528000</v>
      </c>
      <c r="D1179" s="4">
        <f ca="1">OFFSET(InputPriceData!C$15,CalculationsAndCharts!$A1179+$A$11,IF($C$7,8,0),1,1)</f>
        <v>52.09</v>
      </c>
      <c r="E1179" s="4">
        <f ca="1">OFFSET(InputPriceData!D$15,CalculationsAndCharts!$A1179+$A$11,IF($C$7,8,0),1,1)</f>
        <v>52.48</v>
      </c>
      <c r="F1179" s="4">
        <f ca="1">OFFSET(InputPriceData!E$15,CalculationsAndCharts!$A1179+$A$11,IF($C$7,8,0),1,1)</f>
        <v>51.52</v>
      </c>
      <c r="G1179" s="4">
        <f ca="1">OFFSET(InputPriceData!F$15,CalculationsAndCharts!$A1179+$A$11,IF($C$7,8,0),1,1)</f>
        <v>51.52</v>
      </c>
      <c r="H1179" s="133"/>
      <c r="I1179" s="133"/>
      <c r="J1179" s="37">
        <f t="shared" ca="1" si="335"/>
        <v>1654</v>
      </c>
      <c r="K1179" s="124">
        <f t="shared" ca="1" si="336"/>
        <v>-1.1999999999999957</v>
      </c>
      <c r="L1179" s="343">
        <f t="shared" ca="1" si="327"/>
        <v>-0.11460681033582684</v>
      </c>
      <c r="M1179" s="345">
        <f t="shared" ca="1" si="337"/>
        <v>0.61220136298169348</v>
      </c>
      <c r="N1179" s="344">
        <f t="shared" ca="1" si="328"/>
        <v>-0.18720443511860313</v>
      </c>
      <c r="O1179" s="4"/>
      <c r="P1179" s="4"/>
      <c r="Q1179" s="3"/>
      <c r="S1179" s="4"/>
      <c r="T1179" s="4" t="b">
        <f t="shared" ca="1" si="329"/>
        <v>0</v>
      </c>
      <c r="U1179" t="b">
        <f t="shared" ca="1" si="330"/>
        <v>0</v>
      </c>
      <c r="W1179" s="317" t="b">
        <f t="shared" ca="1" si="331"/>
        <v>0</v>
      </c>
      <c r="X1179" s="317" t="b">
        <f t="shared" ca="1" si="338"/>
        <v>0</v>
      </c>
      <c r="Y1179" s="317" t="b">
        <f t="shared" ca="1" si="332"/>
        <v>0</v>
      </c>
      <c r="Z1179" t="b">
        <f t="shared" ca="1" si="333"/>
        <v>0</v>
      </c>
      <c r="AA1179" s="37" t="b">
        <f t="shared" ca="1" si="339"/>
        <v>1</v>
      </c>
      <c r="AB1179" t="b">
        <f t="shared" ca="1" si="334"/>
        <v>0</v>
      </c>
      <c r="AD1179" t="b">
        <f t="shared" ca="1" si="340"/>
        <v>0</v>
      </c>
      <c r="AE1179" s="37" t="b">
        <f t="shared" ca="1" si="341"/>
        <v>1</v>
      </c>
      <c r="AF1179" t="b">
        <f t="shared" ca="1" si="342"/>
        <v>0</v>
      </c>
      <c r="AG1179" s="317" t="b">
        <f t="shared" ca="1" si="343"/>
        <v>0</v>
      </c>
      <c r="AH1179" s="317" t="b">
        <f t="shared" ca="1" si="344"/>
        <v>0</v>
      </c>
      <c r="AI1179" s="317" t="b">
        <f t="shared" ca="1" si="345"/>
        <v>0</v>
      </c>
    </row>
    <row r="1180" spans="1:35" x14ac:dyDescent="0.25">
      <c r="A1180">
        <v>1148</v>
      </c>
      <c r="B1180" s="169">
        <f ca="1">OFFSET(InputPriceData!B$15,CalculationsAndCharts!$A1180+$A$11,0,1,1)</f>
        <v>40177</v>
      </c>
      <c r="C1180" s="3">
        <f ca="1">OFFSET(InputPriceData!G$15,CalculationsAndCharts!$A1180+$A$11,IF($C$7,8,0),1,1)</f>
        <v>2193500</v>
      </c>
      <c r="D1180" s="4">
        <f ca="1">OFFSET(InputPriceData!C$15,CalculationsAndCharts!$A1180+$A$11,IF($C$7,8,0),1,1)</f>
        <v>52.33</v>
      </c>
      <c r="E1180" s="4">
        <f ca="1">OFFSET(InputPriceData!D$15,CalculationsAndCharts!$A1180+$A$11,IF($C$7,8,0),1,1)</f>
        <v>52.74</v>
      </c>
      <c r="F1180" s="4">
        <f ca="1">OFFSET(InputPriceData!E$15,CalculationsAndCharts!$A1180+$A$11,IF($C$7,8,0),1,1)</f>
        <v>52.07</v>
      </c>
      <c r="G1180" s="4">
        <f ca="1">OFFSET(InputPriceData!F$15,CalculationsAndCharts!$A1180+$A$11,IF($C$7,8,0),1,1)</f>
        <v>52.18</v>
      </c>
      <c r="H1180" s="133"/>
      <c r="I1180" s="133"/>
      <c r="J1180" s="37">
        <f t="shared" ca="1" si="335"/>
        <v>1653</v>
      </c>
      <c r="K1180" s="124">
        <f t="shared" ca="1" si="336"/>
        <v>-0.60999999999999943</v>
      </c>
      <c r="L1180" s="343">
        <f t="shared" ca="1" si="327"/>
        <v>-6.8175290108526729E-2</v>
      </c>
      <c r="M1180" s="345">
        <f t="shared" ca="1" si="337"/>
        <v>0.61776121390685512</v>
      </c>
      <c r="N1180" s="344">
        <f t="shared" ca="1" si="328"/>
        <v>-0.11035864436579224</v>
      </c>
      <c r="O1180" s="4"/>
      <c r="P1180" s="4"/>
      <c r="Q1180" s="3"/>
      <c r="S1180" s="4"/>
      <c r="T1180" s="4" t="b">
        <f t="shared" ca="1" si="329"/>
        <v>0</v>
      </c>
      <c r="U1180" t="b">
        <f t="shared" ca="1" si="330"/>
        <v>0</v>
      </c>
      <c r="W1180" s="317" t="b">
        <f t="shared" ca="1" si="331"/>
        <v>0</v>
      </c>
      <c r="X1180" s="317" t="b">
        <f t="shared" ca="1" si="338"/>
        <v>0</v>
      </c>
      <c r="Y1180" s="317" t="b">
        <f t="shared" ca="1" si="332"/>
        <v>0</v>
      </c>
      <c r="Z1180" t="b">
        <f t="shared" ca="1" si="333"/>
        <v>0</v>
      </c>
      <c r="AA1180" s="37" t="b">
        <f t="shared" ca="1" si="339"/>
        <v>1</v>
      </c>
      <c r="AB1180" t="b">
        <f t="shared" ca="1" si="334"/>
        <v>0</v>
      </c>
      <c r="AD1180" t="b">
        <f t="shared" ca="1" si="340"/>
        <v>0</v>
      </c>
      <c r="AE1180" s="37" t="b">
        <f t="shared" ca="1" si="341"/>
        <v>1</v>
      </c>
      <c r="AF1180" t="b">
        <f t="shared" ca="1" si="342"/>
        <v>0</v>
      </c>
      <c r="AG1180" s="317" t="b">
        <f t="shared" ca="1" si="343"/>
        <v>0</v>
      </c>
      <c r="AH1180" s="317" t="b">
        <f t="shared" ca="1" si="344"/>
        <v>0</v>
      </c>
      <c r="AI1180" s="317" t="b">
        <f t="shared" ca="1" si="345"/>
        <v>0</v>
      </c>
    </row>
    <row r="1181" spans="1:35" x14ac:dyDescent="0.25">
      <c r="A1181">
        <v>1149</v>
      </c>
      <c r="B1181" s="169">
        <f ca="1">OFFSET(InputPriceData!B$15,CalculationsAndCharts!$A1181+$A$11,0,1,1)</f>
        <v>40176</v>
      </c>
      <c r="C1181" s="3">
        <f ca="1">OFFSET(InputPriceData!G$15,CalculationsAndCharts!$A1181+$A$11,IF($C$7,8,0),1,1)</f>
        <v>1862200</v>
      </c>
      <c r="D1181" s="4">
        <f ca="1">OFFSET(InputPriceData!C$15,CalculationsAndCharts!$A1181+$A$11,IF($C$7,8,0),1,1)</f>
        <v>52.77</v>
      </c>
      <c r="E1181" s="4">
        <f ca="1">OFFSET(InputPriceData!D$15,CalculationsAndCharts!$A1181+$A$11,IF($C$7,8,0),1,1)</f>
        <v>53</v>
      </c>
      <c r="F1181" s="4">
        <f ca="1">OFFSET(InputPriceData!E$15,CalculationsAndCharts!$A1181+$A$11,IF($C$7,8,0),1,1)</f>
        <v>52.66</v>
      </c>
      <c r="G1181" s="4">
        <f ca="1">OFFSET(InputPriceData!F$15,CalculationsAndCharts!$A1181+$A$11,IF($C$7,8,0),1,1)</f>
        <v>52.72</v>
      </c>
      <c r="H1181" s="133"/>
      <c r="I1181" s="133"/>
      <c r="J1181" s="37">
        <f t="shared" ca="1" si="335"/>
        <v>1652</v>
      </c>
      <c r="K1181" s="124">
        <f t="shared" ca="1" si="336"/>
        <v>0.46999999999999886</v>
      </c>
      <c r="L1181" s="343">
        <f t="shared" ca="1" si="327"/>
        <v>-9.8877760289873801E-2</v>
      </c>
      <c r="M1181" s="345">
        <f t="shared" ca="1" si="337"/>
        <v>0.62337155792820897</v>
      </c>
      <c r="N1181" s="344">
        <f t="shared" ca="1" si="328"/>
        <v>-0.15861769603107417</v>
      </c>
      <c r="O1181" s="4"/>
      <c r="P1181" s="4"/>
      <c r="Q1181" s="3"/>
      <c r="S1181" s="4"/>
      <c r="T1181" s="4" t="b">
        <f t="shared" ca="1" si="329"/>
        <v>0</v>
      </c>
      <c r="U1181" t="b">
        <f t="shared" ca="1" si="330"/>
        <v>0</v>
      </c>
      <c r="W1181" s="317" t="b">
        <f t="shared" ca="1" si="331"/>
        <v>0</v>
      </c>
      <c r="X1181" s="317" t="b">
        <f t="shared" ca="1" si="338"/>
        <v>0</v>
      </c>
      <c r="Y1181" s="317" t="b">
        <f t="shared" ca="1" si="332"/>
        <v>0</v>
      </c>
      <c r="Z1181" t="b">
        <f t="shared" ca="1" si="333"/>
        <v>0</v>
      </c>
      <c r="AA1181" s="37" t="b">
        <f t="shared" ca="1" si="339"/>
        <v>1</v>
      </c>
      <c r="AB1181" t="b">
        <f t="shared" ca="1" si="334"/>
        <v>0</v>
      </c>
      <c r="AD1181" t="b">
        <f t="shared" ca="1" si="340"/>
        <v>0</v>
      </c>
      <c r="AE1181" s="37" t="b">
        <f t="shared" ca="1" si="341"/>
        <v>1</v>
      </c>
      <c r="AF1181" t="b">
        <f t="shared" ca="1" si="342"/>
        <v>0</v>
      </c>
      <c r="AG1181" s="317" t="b">
        <f t="shared" ca="1" si="343"/>
        <v>0</v>
      </c>
      <c r="AH1181" s="317" t="b">
        <f t="shared" ca="1" si="344"/>
        <v>0</v>
      </c>
      <c r="AI1181" s="317" t="b">
        <f t="shared" ca="1" si="345"/>
        <v>0</v>
      </c>
    </row>
    <row r="1182" spans="1:35" x14ac:dyDescent="0.25">
      <c r="A1182">
        <v>1150</v>
      </c>
      <c r="B1182" s="169">
        <f ca="1">OFFSET(InputPriceData!B$15,CalculationsAndCharts!$A1182+$A$11,0,1,1)</f>
        <v>40175</v>
      </c>
      <c r="C1182" s="3">
        <f ca="1">OFFSET(InputPriceData!G$15,CalculationsAndCharts!$A1182+$A$11,IF($C$7,8,0),1,1)</f>
        <v>2233200</v>
      </c>
      <c r="D1182" s="4">
        <f ca="1">OFFSET(InputPriceData!C$15,CalculationsAndCharts!$A1182+$A$11,IF($C$7,8,0),1,1)</f>
        <v>52.44</v>
      </c>
      <c r="E1182" s="4">
        <f ca="1">OFFSET(InputPriceData!D$15,CalculationsAndCharts!$A1182+$A$11,IF($C$7,8,0),1,1)</f>
        <v>52.79</v>
      </c>
      <c r="F1182" s="4">
        <f ca="1">OFFSET(InputPriceData!E$15,CalculationsAndCharts!$A1182+$A$11,IF($C$7,8,0),1,1)</f>
        <v>52.44</v>
      </c>
      <c r="G1182" s="4">
        <f ca="1">OFFSET(InputPriceData!F$15,CalculationsAndCharts!$A1182+$A$11,IF($C$7,8,0),1,1)</f>
        <v>52.79</v>
      </c>
      <c r="H1182" s="133"/>
      <c r="I1182" s="133"/>
      <c r="J1182" s="37">
        <f t="shared" ca="1" si="335"/>
        <v>1651</v>
      </c>
      <c r="K1182" s="124">
        <f t="shared" ca="1" si="336"/>
        <v>0.78999999999999915</v>
      </c>
      <c r="L1182" s="343">
        <f t="shared" ca="1" si="327"/>
        <v>-0.14319342932651127</v>
      </c>
      <c r="M1182" s="345">
        <f t="shared" ca="1" si="337"/>
        <v>0.62903285361070538</v>
      </c>
      <c r="N1182" s="344">
        <f t="shared" ca="1" si="328"/>
        <v>-0.22764062084288295</v>
      </c>
      <c r="O1182" s="4"/>
      <c r="P1182" s="4"/>
      <c r="Q1182" s="3"/>
      <c r="S1182" s="4"/>
      <c r="T1182" s="4" t="b">
        <f t="shared" ca="1" si="329"/>
        <v>0</v>
      </c>
      <c r="U1182" t="b">
        <f t="shared" ca="1" si="330"/>
        <v>0</v>
      </c>
      <c r="W1182" s="317" t="b">
        <f t="shared" ca="1" si="331"/>
        <v>0</v>
      </c>
      <c r="X1182" s="317" t="b">
        <f t="shared" ca="1" si="338"/>
        <v>0</v>
      </c>
      <c r="Y1182" s="317" t="b">
        <f t="shared" ca="1" si="332"/>
        <v>0</v>
      </c>
      <c r="Z1182" t="b">
        <f t="shared" ca="1" si="333"/>
        <v>0</v>
      </c>
      <c r="AA1182" s="37" t="b">
        <f t="shared" ca="1" si="339"/>
        <v>1</v>
      </c>
      <c r="AB1182" t="b">
        <f t="shared" ca="1" si="334"/>
        <v>0</v>
      </c>
      <c r="AD1182" t="b">
        <f t="shared" ca="1" si="340"/>
        <v>0</v>
      </c>
      <c r="AE1182" s="37" t="b">
        <f t="shared" ca="1" si="341"/>
        <v>1</v>
      </c>
      <c r="AF1182" t="b">
        <f t="shared" ca="1" si="342"/>
        <v>0</v>
      </c>
      <c r="AG1182" s="317" t="b">
        <f t="shared" ca="1" si="343"/>
        <v>0</v>
      </c>
      <c r="AH1182" s="317" t="b">
        <f t="shared" ca="1" si="344"/>
        <v>0</v>
      </c>
      <c r="AI1182" s="317" t="b">
        <f t="shared" ca="1" si="345"/>
        <v>0</v>
      </c>
    </row>
    <row r="1183" spans="1:35" x14ac:dyDescent="0.25">
      <c r="A1183">
        <v>1151</v>
      </c>
      <c r="B1183" s="169">
        <f ca="1">OFFSET(InputPriceData!B$15,CalculationsAndCharts!$A1183+$A$11,0,1,1)</f>
        <v>40171</v>
      </c>
      <c r="C1183" s="3">
        <f ca="1">OFFSET(InputPriceData!G$15,CalculationsAndCharts!$A1183+$A$11,IF($C$7,8,0),1,1)</f>
        <v>1092100</v>
      </c>
      <c r="D1183" s="4">
        <f ca="1">OFFSET(InputPriceData!C$15,CalculationsAndCharts!$A1183+$A$11,IF($C$7,8,0),1,1)</f>
        <v>52.15</v>
      </c>
      <c r="E1183" s="4">
        <f ca="1">OFFSET(InputPriceData!D$15,CalculationsAndCharts!$A1183+$A$11,IF($C$7,8,0),1,1)</f>
        <v>52.47</v>
      </c>
      <c r="F1183" s="4">
        <f ca="1">OFFSET(InputPriceData!E$15,CalculationsAndCharts!$A1183+$A$11,IF($C$7,8,0),1,1)</f>
        <v>52.15</v>
      </c>
      <c r="G1183" s="4">
        <f ca="1">OFFSET(InputPriceData!F$15,CalculationsAndCharts!$A1183+$A$11,IF($C$7,8,0),1,1)</f>
        <v>52.25</v>
      </c>
      <c r="H1183" s="133"/>
      <c r="I1183" s="133"/>
      <c r="J1183" s="37">
        <f t="shared" ca="1" si="335"/>
        <v>1650</v>
      </c>
      <c r="K1183" s="124">
        <f t="shared" ca="1" si="336"/>
        <v>-0.29999999999999716</v>
      </c>
      <c r="L1183" s="343">
        <f t="shared" ca="1" si="327"/>
        <v>-0.1170315322016813</v>
      </c>
      <c r="M1183" s="345">
        <f t="shared" ca="1" si="337"/>
        <v>0.63474556368386015</v>
      </c>
      <c r="N1183" s="344">
        <f t="shared" ca="1" si="328"/>
        <v>-0.18437550240204553</v>
      </c>
      <c r="O1183" s="4"/>
      <c r="P1183" s="4"/>
      <c r="Q1183" s="3"/>
      <c r="S1183" s="4"/>
      <c r="T1183" s="4" t="b">
        <f t="shared" ca="1" si="329"/>
        <v>0</v>
      </c>
      <c r="U1183" t="b">
        <f t="shared" ca="1" si="330"/>
        <v>0</v>
      </c>
      <c r="W1183" s="317" t="b">
        <f t="shared" ca="1" si="331"/>
        <v>0</v>
      </c>
      <c r="X1183" s="317" t="b">
        <f t="shared" ca="1" si="338"/>
        <v>0</v>
      </c>
      <c r="Y1183" s="317" t="b">
        <f t="shared" ca="1" si="332"/>
        <v>1</v>
      </c>
      <c r="Z1183" t="b">
        <f t="shared" ca="1" si="333"/>
        <v>1</v>
      </c>
      <c r="AA1183" s="37" t="b">
        <f t="shared" ca="1" si="339"/>
        <v>1</v>
      </c>
      <c r="AB1183" t="b">
        <f t="shared" ca="1" si="334"/>
        <v>0</v>
      </c>
      <c r="AD1183" t="b">
        <f t="shared" ca="1" si="340"/>
        <v>1</v>
      </c>
      <c r="AE1183" s="37" t="b">
        <f t="shared" ca="1" si="341"/>
        <v>1</v>
      </c>
      <c r="AF1183" t="b">
        <f t="shared" ca="1" si="342"/>
        <v>0</v>
      </c>
      <c r="AG1183" s="317" t="b">
        <f t="shared" ca="1" si="343"/>
        <v>0</v>
      </c>
      <c r="AH1183" s="317" t="b">
        <f t="shared" ca="1" si="344"/>
        <v>0</v>
      </c>
      <c r="AI1183" s="317" t="b">
        <f t="shared" ca="1" si="345"/>
        <v>1</v>
      </c>
    </row>
    <row r="1184" spans="1:35" x14ac:dyDescent="0.25">
      <c r="A1184">
        <v>1152</v>
      </c>
      <c r="B1184" s="169">
        <f ca="1">OFFSET(InputPriceData!B$15,CalculationsAndCharts!$A1184+$A$11,0,1,1)</f>
        <v>40170</v>
      </c>
      <c r="C1184" s="3">
        <f ca="1">OFFSET(InputPriceData!G$15,CalculationsAndCharts!$A1184+$A$11,IF($C$7,8,0),1,1)</f>
        <v>2596800</v>
      </c>
      <c r="D1184" s="4">
        <f ca="1">OFFSET(InputPriceData!C$15,CalculationsAndCharts!$A1184+$A$11,IF($C$7,8,0),1,1)</f>
        <v>52.48</v>
      </c>
      <c r="E1184" s="4">
        <f ca="1">OFFSET(InputPriceData!D$15,CalculationsAndCharts!$A1184+$A$11,IF($C$7,8,0),1,1)</f>
        <v>52.69</v>
      </c>
      <c r="F1184" s="4">
        <f ca="1">OFFSET(InputPriceData!E$15,CalculationsAndCharts!$A1184+$A$11,IF($C$7,8,0),1,1)</f>
        <v>51.15</v>
      </c>
      <c r="G1184" s="4">
        <f ca="1">OFFSET(InputPriceData!F$15,CalculationsAndCharts!$A1184+$A$11,IF($C$7,8,0),1,1)</f>
        <v>52</v>
      </c>
      <c r="H1184" s="133"/>
      <c r="I1184" s="133"/>
      <c r="J1184" s="37">
        <f t="shared" ca="1" si="335"/>
        <v>1649</v>
      </c>
      <c r="K1184" s="124">
        <f t="shared" ca="1" si="336"/>
        <v>-0.96000000000000085</v>
      </c>
      <c r="L1184" s="343">
        <f t="shared" ca="1" si="327"/>
        <v>-3.1633426980434108E-2</v>
      </c>
      <c r="M1184" s="345">
        <f t="shared" ca="1" si="337"/>
        <v>0.64051015507957632</v>
      </c>
      <c r="N1184" s="344">
        <f t="shared" ca="1" si="328"/>
        <v>-4.9387861737342796E-2</v>
      </c>
      <c r="O1184" s="4"/>
      <c r="P1184" s="4"/>
      <c r="Q1184" s="3"/>
      <c r="S1184" s="4"/>
      <c r="T1184" s="4" t="b">
        <f t="shared" ca="1" si="329"/>
        <v>0</v>
      </c>
      <c r="U1184" t="b">
        <f t="shared" ca="1" si="330"/>
        <v>1</v>
      </c>
      <c r="W1184" s="317" t="b">
        <f t="shared" ca="1" si="331"/>
        <v>0</v>
      </c>
      <c r="X1184" s="317" t="b">
        <f t="shared" ca="1" si="338"/>
        <v>1</v>
      </c>
      <c r="Y1184" s="317" t="b">
        <f t="shared" ca="1" si="332"/>
        <v>0</v>
      </c>
      <c r="Z1184" t="b">
        <f t="shared" ca="1" si="333"/>
        <v>0</v>
      </c>
      <c r="AA1184" s="37" t="b">
        <f t="shared" ca="1" si="339"/>
        <v>0</v>
      </c>
      <c r="AB1184" t="b">
        <f t="shared" ca="1" si="334"/>
        <v>0</v>
      </c>
      <c r="AD1184" t="b">
        <f t="shared" ca="1" si="340"/>
        <v>0</v>
      </c>
      <c r="AE1184" s="37" t="b">
        <f t="shared" ca="1" si="341"/>
        <v>0</v>
      </c>
      <c r="AF1184" t="b">
        <f t="shared" ca="1" si="342"/>
        <v>0</v>
      </c>
      <c r="AG1184" s="317" t="b">
        <f t="shared" ca="1" si="343"/>
        <v>0</v>
      </c>
      <c r="AH1184" s="317" t="b">
        <f t="shared" ca="1" si="344"/>
        <v>1</v>
      </c>
      <c r="AI1184" s="317" t="b">
        <f t="shared" ca="1" si="345"/>
        <v>0</v>
      </c>
    </row>
    <row r="1185" spans="1:35" x14ac:dyDescent="0.25">
      <c r="A1185">
        <v>1153</v>
      </c>
      <c r="B1185" s="169">
        <f ca="1">OFFSET(InputPriceData!B$15,CalculationsAndCharts!$A1185+$A$11,0,1,1)</f>
        <v>40169</v>
      </c>
      <c r="C1185" s="3">
        <f ca="1">OFFSET(InputPriceData!G$15,CalculationsAndCharts!$A1185+$A$11,IF($C$7,8,0),1,1)</f>
        <v>2088800</v>
      </c>
      <c r="D1185" s="4">
        <f ca="1">OFFSET(InputPriceData!C$15,CalculationsAndCharts!$A1185+$A$11,IF($C$7,8,0),1,1)</f>
        <v>53.08</v>
      </c>
      <c r="E1185" s="4">
        <f ca="1">OFFSET(InputPriceData!D$15,CalculationsAndCharts!$A1185+$A$11,IF($C$7,8,0),1,1)</f>
        <v>53.46</v>
      </c>
      <c r="F1185" s="4">
        <f ca="1">OFFSET(InputPriceData!E$15,CalculationsAndCharts!$A1185+$A$11,IF($C$7,8,0),1,1)</f>
        <v>52.37</v>
      </c>
      <c r="G1185" s="4">
        <f ca="1">OFFSET(InputPriceData!F$15,CalculationsAndCharts!$A1185+$A$11,IF($C$7,8,0),1,1)</f>
        <v>52.55</v>
      </c>
      <c r="H1185" s="133"/>
      <c r="I1185" s="133"/>
      <c r="J1185" s="37">
        <f t="shared" ca="1" si="335"/>
        <v>1648</v>
      </c>
      <c r="K1185" s="124">
        <f t="shared" ca="1" si="336"/>
        <v>9.9999999999994316E-2</v>
      </c>
      <c r="L1185" s="343">
        <f t="shared" ref="L1185:L1248" ca="1" si="346">IF(J1185&gt;3,($D$21*(K1185+K1186)/2+$D$22*L1186+$D$23*L1187),IF(J1185=1,0,IF(J1185=2,($D$21*0*(G1185+G1186)/2+$D$22*L1186),IF(J1185=3,($D$21*0*(G1185+G1186)/2+$D$22*L1186+$D$23*L1187),0))))</f>
        <v>2.7803229965928211E-2</v>
      </c>
      <c r="M1185" s="345">
        <f t="shared" ca="1" si="337"/>
        <v>0.64632709897030916</v>
      </c>
      <c r="N1185" s="344">
        <f t="shared" ref="N1185:N1248" ca="1" si="347">IF(M1185=0,0,L1185/M1185)</f>
        <v>4.3017274086484543E-2</v>
      </c>
      <c r="O1185" s="4"/>
      <c r="P1185" s="4"/>
      <c r="Q1185" s="3"/>
      <c r="S1185" s="4"/>
      <c r="T1185" s="4" t="b">
        <f t="shared" ref="T1185:T1248" ca="1" si="348">AND(N1186&lt;0,N1185&gt;0)</f>
        <v>0</v>
      </c>
      <c r="U1185" t="b">
        <f t="shared" ref="U1185:U1248" ca="1" si="349">AND(N1186&gt;0,N1185&lt;0)</f>
        <v>0</v>
      </c>
      <c r="W1185" s="317" t="b">
        <f t="shared" ref="W1185:W1248" ca="1" si="350">AND(T1186&lt;&gt;T1187,T1186,NOT(X1186))</f>
        <v>0</v>
      </c>
      <c r="X1185" s="317" t="b">
        <f t="shared" ca="1" si="338"/>
        <v>1</v>
      </c>
      <c r="Y1185" s="317" t="b">
        <f t="shared" ref="Y1185:Y1248" ca="1" si="351">AND(X1186,AND(U1186&lt;&gt;U1187,U1186))</f>
        <v>0</v>
      </c>
      <c r="Z1185" t="b">
        <f t="shared" ref="Z1185:Z1248" ca="1" si="352">AND(U1186&lt;&gt;U1187,U1186,NOT(AA1186))</f>
        <v>0</v>
      </c>
      <c r="AA1185" s="37" t="b">
        <f t="shared" ca="1" si="339"/>
        <v>0</v>
      </c>
      <c r="AB1185" t="b">
        <f t="shared" ref="AB1185:AB1248" ca="1" si="353">AND(AA1186,AND(T1186&lt;&gt;T1187,T1186))</f>
        <v>0</v>
      </c>
      <c r="AD1185" t="b">
        <f t="shared" ca="1" si="340"/>
        <v>0</v>
      </c>
      <c r="AE1185" s="37" t="b">
        <f t="shared" ca="1" si="341"/>
        <v>0</v>
      </c>
      <c r="AF1185" t="b">
        <f t="shared" ca="1" si="342"/>
        <v>0</v>
      </c>
      <c r="AG1185" s="317" t="b">
        <f t="shared" ca="1" si="343"/>
        <v>0</v>
      </c>
      <c r="AH1185" s="317" t="b">
        <f t="shared" ca="1" si="344"/>
        <v>1</v>
      </c>
      <c r="AI1185" s="317" t="b">
        <f t="shared" ca="1" si="345"/>
        <v>0</v>
      </c>
    </row>
    <row r="1186" spans="1:35" x14ac:dyDescent="0.25">
      <c r="A1186">
        <v>1154</v>
      </c>
      <c r="B1186" s="169">
        <f ca="1">OFFSET(InputPriceData!B$15,CalculationsAndCharts!$A1186+$A$11,0,1,1)</f>
        <v>40168</v>
      </c>
      <c r="C1186" s="3">
        <f ca="1">OFFSET(InputPriceData!G$15,CalculationsAndCharts!$A1186+$A$11,IF($C$7,8,0),1,1)</f>
        <v>1566400</v>
      </c>
      <c r="D1186" s="4">
        <f ca="1">OFFSET(InputPriceData!C$15,CalculationsAndCharts!$A1186+$A$11,IF($C$7,8,0),1,1)</f>
        <v>52.4</v>
      </c>
      <c r="E1186" s="4">
        <f ca="1">OFFSET(InputPriceData!D$15,CalculationsAndCharts!$A1186+$A$11,IF($C$7,8,0),1,1)</f>
        <v>53.27</v>
      </c>
      <c r="F1186" s="4">
        <f ca="1">OFFSET(InputPriceData!E$15,CalculationsAndCharts!$A1186+$A$11,IF($C$7,8,0),1,1)</f>
        <v>52.4</v>
      </c>
      <c r="G1186" s="4">
        <f ca="1">OFFSET(InputPriceData!F$15,CalculationsAndCharts!$A1186+$A$11,IF($C$7,8,0),1,1)</f>
        <v>52.96</v>
      </c>
      <c r="H1186" s="133"/>
      <c r="I1186" s="133"/>
      <c r="J1186" s="37">
        <f t="shared" ref="J1186:J1249" ca="1" si="354">$A$8-A1186+1</f>
        <v>1647</v>
      </c>
      <c r="K1186" s="124">
        <f t="shared" ref="K1186:K1249" ca="1" si="355">IF(J1186&gt;2,G1186-G1188,0)</f>
        <v>0.43999999999999773</v>
      </c>
      <c r="L1186" s="343">
        <f t="shared" ca="1" si="346"/>
        <v>6.4077126779203214E-2</v>
      </c>
      <c r="M1186" s="345">
        <f t="shared" ref="M1186:M1249" ca="1" si="356">MAX(IF(J1186=1,0.0000001,0.991*M1187),ABS(L1186))</f>
        <v>0.65219687080757738</v>
      </c>
      <c r="N1186" s="344">
        <f t="shared" ca="1" si="347"/>
        <v>9.8248135873237538E-2</v>
      </c>
      <c r="O1186" s="4"/>
      <c r="P1186" s="4"/>
      <c r="Q1186" s="3"/>
      <c r="S1186" s="4"/>
      <c r="T1186" s="4" t="b">
        <f t="shared" ca="1" si="348"/>
        <v>0</v>
      </c>
      <c r="U1186" t="b">
        <f t="shared" ca="1" si="349"/>
        <v>0</v>
      </c>
      <c r="W1186" s="317" t="b">
        <f t="shared" ca="1" si="350"/>
        <v>0</v>
      </c>
      <c r="X1186" s="317" t="b">
        <f t="shared" ref="X1186:X1249" ca="1" si="357">IF(X1187,IF(Y1186,FALSE,X1187),IF(W1186,TRUE,X1187))</f>
        <v>1</v>
      </c>
      <c r="Y1186" s="317" t="b">
        <f t="shared" ca="1" si="351"/>
        <v>0</v>
      </c>
      <c r="Z1186" t="b">
        <f t="shared" ca="1" si="352"/>
        <v>0</v>
      </c>
      <c r="AA1186" s="37" t="b">
        <f t="shared" ref="AA1186:AA1249" ca="1" si="358">IF(AA1187,IF(AB1186,FALSE,AA1187),IF(Z1186,TRUE,AA1187))</f>
        <v>0</v>
      </c>
      <c r="AB1186" t="b">
        <f t="shared" ca="1" si="353"/>
        <v>0</v>
      </c>
      <c r="AD1186" t="b">
        <f t="shared" ref="AD1186:AD1249" ca="1" si="359">AND($U1187&lt;&gt;$U1188,$U1187,NOT(AE1187))</f>
        <v>0</v>
      </c>
      <c r="AE1186" s="37" t="b">
        <f t="shared" ref="AE1186:AE1249" ca="1" si="360">IF(AE1187,IF(AF1186,FALSE,AE1187),IF(AD1186,TRUE,AE1187))</f>
        <v>0</v>
      </c>
      <c r="AF1186" t="b">
        <f t="shared" ref="AF1186:AF1249" ca="1" si="361">AND(AE1187,AND($T1187&lt;&gt;$T1188,$T1187))</f>
        <v>0</v>
      </c>
      <c r="AG1186" s="317" t="b">
        <f t="shared" ref="AG1186:AG1249" ca="1" si="362">AND($T1187&lt;&gt;$T1188,$T1187,NOT(AH1187))</f>
        <v>0</v>
      </c>
      <c r="AH1186" s="317" t="b">
        <f t="shared" ref="AH1186:AH1249" ca="1" si="363">IF(AH1187,IF(AI1186,FALSE,AH1187),IF(AG1186,TRUE,AH1187))</f>
        <v>1</v>
      </c>
      <c r="AI1186" s="317" t="b">
        <f t="shared" ref="AI1186:AI1249" ca="1" si="364">AND(AH1187,AND($U1187&lt;&gt;$U1188,$U1187))</f>
        <v>0</v>
      </c>
    </row>
    <row r="1187" spans="1:35" x14ac:dyDescent="0.25">
      <c r="A1187">
        <v>1155</v>
      </c>
      <c r="B1187" s="169">
        <f ca="1">OFFSET(InputPriceData!B$15,CalculationsAndCharts!$A1187+$A$11,0,1,1)</f>
        <v>40165</v>
      </c>
      <c r="C1187" s="3">
        <f ca="1">OFFSET(InputPriceData!G$15,CalculationsAndCharts!$A1187+$A$11,IF($C$7,8,0),1,1)</f>
        <v>3501300</v>
      </c>
      <c r="D1187" s="4">
        <f ca="1">OFFSET(InputPriceData!C$15,CalculationsAndCharts!$A1187+$A$11,IF($C$7,8,0),1,1)</f>
        <v>52.63</v>
      </c>
      <c r="E1187" s="4">
        <f ca="1">OFFSET(InputPriceData!D$15,CalculationsAndCharts!$A1187+$A$11,IF($C$7,8,0),1,1)</f>
        <v>52.76</v>
      </c>
      <c r="F1187" s="4">
        <f ca="1">OFFSET(InputPriceData!E$15,CalculationsAndCharts!$A1187+$A$11,IF($C$7,8,0),1,1)</f>
        <v>52</v>
      </c>
      <c r="G1187" s="4">
        <f ca="1">OFFSET(InputPriceData!F$15,CalculationsAndCharts!$A1187+$A$11,IF($C$7,8,0),1,1)</f>
        <v>52.45</v>
      </c>
      <c r="H1187" s="133"/>
      <c r="I1187" s="133"/>
      <c r="J1187" s="37">
        <f t="shared" ca="1" si="354"/>
        <v>1646</v>
      </c>
      <c r="K1187" s="124">
        <f t="shared" ca="1" si="355"/>
        <v>-0.57000000000000028</v>
      </c>
      <c r="L1187" s="343">
        <f t="shared" ca="1" si="346"/>
        <v>0.14600906788317985</v>
      </c>
      <c r="M1187" s="345">
        <f t="shared" ca="1" si="356"/>
        <v>0.65811995036082482</v>
      </c>
      <c r="N1187" s="344">
        <f t="shared" ca="1" si="347"/>
        <v>0.22185783579897259</v>
      </c>
      <c r="O1187" s="4"/>
      <c r="P1187" s="4"/>
      <c r="Q1187" s="3"/>
      <c r="S1187" s="4"/>
      <c r="T1187" s="4" t="b">
        <f t="shared" ca="1" si="348"/>
        <v>0</v>
      </c>
      <c r="U1187" t="b">
        <f t="shared" ca="1" si="349"/>
        <v>0</v>
      </c>
      <c r="W1187" s="317" t="b">
        <f t="shared" ca="1" si="350"/>
        <v>0</v>
      </c>
      <c r="X1187" s="317" t="b">
        <f t="shared" ca="1" si="357"/>
        <v>1</v>
      </c>
      <c r="Y1187" s="317" t="b">
        <f t="shared" ca="1" si="351"/>
        <v>0</v>
      </c>
      <c r="Z1187" t="b">
        <f t="shared" ca="1" si="352"/>
        <v>0</v>
      </c>
      <c r="AA1187" s="37" t="b">
        <f t="shared" ca="1" si="358"/>
        <v>0</v>
      </c>
      <c r="AB1187" t="b">
        <f t="shared" ca="1" si="353"/>
        <v>0</v>
      </c>
      <c r="AD1187" t="b">
        <f t="shared" ca="1" si="359"/>
        <v>0</v>
      </c>
      <c r="AE1187" s="37" t="b">
        <f t="shared" ca="1" si="360"/>
        <v>0</v>
      </c>
      <c r="AF1187" t="b">
        <f t="shared" ca="1" si="361"/>
        <v>0</v>
      </c>
      <c r="AG1187" s="317" t="b">
        <f t="shared" ca="1" si="362"/>
        <v>0</v>
      </c>
      <c r="AH1187" s="317" t="b">
        <f t="shared" ca="1" si="363"/>
        <v>1</v>
      </c>
      <c r="AI1187" s="317" t="b">
        <f t="shared" ca="1" si="364"/>
        <v>0</v>
      </c>
    </row>
    <row r="1188" spans="1:35" x14ac:dyDescent="0.25">
      <c r="A1188">
        <v>1156</v>
      </c>
      <c r="B1188" s="169">
        <f ca="1">OFFSET(InputPriceData!B$15,CalculationsAndCharts!$A1188+$A$11,0,1,1)</f>
        <v>40164</v>
      </c>
      <c r="C1188" s="3">
        <f ca="1">OFFSET(InputPriceData!G$15,CalculationsAndCharts!$A1188+$A$11,IF($C$7,8,0),1,1)</f>
        <v>2106500</v>
      </c>
      <c r="D1188" s="4">
        <f ca="1">OFFSET(InputPriceData!C$15,CalculationsAndCharts!$A1188+$A$11,IF($C$7,8,0),1,1)</f>
        <v>52.8</v>
      </c>
      <c r="E1188" s="4">
        <f ca="1">OFFSET(InputPriceData!D$15,CalculationsAndCharts!$A1188+$A$11,IF($C$7,8,0),1,1)</f>
        <v>52.9</v>
      </c>
      <c r="F1188" s="4">
        <f ca="1">OFFSET(InputPriceData!E$15,CalculationsAndCharts!$A1188+$A$11,IF($C$7,8,0),1,1)</f>
        <v>52.28</v>
      </c>
      <c r="G1188" s="4">
        <f ca="1">OFFSET(InputPriceData!F$15,CalculationsAndCharts!$A1188+$A$11,IF($C$7,8,0),1,1)</f>
        <v>52.52</v>
      </c>
      <c r="H1188" s="133"/>
      <c r="I1188" s="133"/>
      <c r="J1188" s="37">
        <f t="shared" ca="1" si="354"/>
        <v>1645</v>
      </c>
      <c r="K1188" s="124">
        <f t="shared" ca="1" si="355"/>
        <v>-0.82000000000000028</v>
      </c>
      <c r="L1188" s="343">
        <f t="shared" ca="1" si="346"/>
        <v>0.24776585765124626</v>
      </c>
      <c r="M1188" s="345">
        <f t="shared" ca="1" si="356"/>
        <v>0.66409682175663454</v>
      </c>
      <c r="N1188" s="344">
        <f t="shared" ca="1" si="347"/>
        <v>0.37308694987557511</v>
      </c>
      <c r="O1188" s="4"/>
      <c r="P1188" s="4"/>
      <c r="Q1188" s="3"/>
      <c r="S1188" s="4"/>
      <c r="T1188" s="4" t="b">
        <f t="shared" ca="1" si="348"/>
        <v>0</v>
      </c>
      <c r="U1188" t="b">
        <f t="shared" ca="1" si="349"/>
        <v>0</v>
      </c>
      <c r="W1188" s="317" t="b">
        <f t="shared" ca="1" si="350"/>
        <v>0</v>
      </c>
      <c r="X1188" s="317" t="b">
        <f t="shared" ca="1" si="357"/>
        <v>1</v>
      </c>
      <c r="Y1188" s="317" t="b">
        <f t="shared" ca="1" si="351"/>
        <v>0</v>
      </c>
      <c r="Z1188" t="b">
        <f t="shared" ca="1" si="352"/>
        <v>0</v>
      </c>
      <c r="AA1188" s="37" t="b">
        <f t="shared" ca="1" si="358"/>
        <v>0</v>
      </c>
      <c r="AB1188" t="b">
        <f t="shared" ca="1" si="353"/>
        <v>0</v>
      </c>
      <c r="AD1188" t="b">
        <f t="shared" ca="1" si="359"/>
        <v>0</v>
      </c>
      <c r="AE1188" s="37" t="b">
        <f t="shared" ca="1" si="360"/>
        <v>0</v>
      </c>
      <c r="AF1188" t="b">
        <f t="shared" ca="1" si="361"/>
        <v>0</v>
      </c>
      <c r="AG1188" s="317" t="b">
        <f t="shared" ca="1" si="362"/>
        <v>0</v>
      </c>
      <c r="AH1188" s="317" t="b">
        <f t="shared" ca="1" si="363"/>
        <v>1</v>
      </c>
      <c r="AI1188" s="317" t="b">
        <f t="shared" ca="1" si="364"/>
        <v>0</v>
      </c>
    </row>
    <row r="1189" spans="1:35" x14ac:dyDescent="0.25">
      <c r="A1189">
        <v>1157</v>
      </c>
      <c r="B1189" s="169">
        <f ca="1">OFFSET(InputPriceData!B$15,CalculationsAndCharts!$A1189+$A$11,0,1,1)</f>
        <v>40163</v>
      </c>
      <c r="C1189" s="3">
        <f ca="1">OFFSET(InputPriceData!G$15,CalculationsAndCharts!$A1189+$A$11,IF($C$7,8,0),1,1)</f>
        <v>2659900</v>
      </c>
      <c r="D1189" s="4">
        <f ca="1">OFFSET(InputPriceData!C$15,CalculationsAndCharts!$A1189+$A$11,IF($C$7,8,0),1,1)</f>
        <v>53.47</v>
      </c>
      <c r="E1189" s="4">
        <f ca="1">OFFSET(InputPriceData!D$15,CalculationsAndCharts!$A1189+$A$11,IF($C$7,8,0),1,1)</f>
        <v>53.48</v>
      </c>
      <c r="F1189" s="4">
        <f ca="1">OFFSET(InputPriceData!E$15,CalculationsAndCharts!$A1189+$A$11,IF($C$7,8,0),1,1)</f>
        <v>52.9</v>
      </c>
      <c r="G1189" s="4">
        <f ca="1">OFFSET(InputPriceData!F$15,CalculationsAndCharts!$A1189+$A$11,IF($C$7,8,0),1,1)</f>
        <v>53.02</v>
      </c>
      <c r="H1189" s="133"/>
      <c r="I1189" s="133"/>
      <c r="J1189" s="37">
        <f t="shared" ca="1" si="354"/>
        <v>1644</v>
      </c>
      <c r="K1189" s="124">
        <f t="shared" ca="1" si="355"/>
        <v>-0.4199999999999946</v>
      </c>
      <c r="L1189" s="343">
        <f t="shared" ca="1" si="346"/>
        <v>0.29027808155159746</v>
      </c>
      <c r="M1189" s="345">
        <f t="shared" ca="1" si="356"/>
        <v>0.67012797351829922</v>
      </c>
      <c r="N1189" s="344">
        <f t="shared" ca="1" si="347"/>
        <v>0.43316813059986492</v>
      </c>
      <c r="O1189" s="4"/>
      <c r="P1189" s="4"/>
      <c r="Q1189" s="3"/>
      <c r="S1189" s="4"/>
      <c r="T1189" s="4" t="b">
        <f t="shared" ca="1" si="348"/>
        <v>0</v>
      </c>
      <c r="U1189" t="b">
        <f t="shared" ca="1" si="349"/>
        <v>0</v>
      </c>
      <c r="W1189" s="317" t="b">
        <f t="shared" ca="1" si="350"/>
        <v>0</v>
      </c>
      <c r="X1189" s="317" t="b">
        <f t="shared" ca="1" si="357"/>
        <v>1</v>
      </c>
      <c r="Y1189" s="317" t="b">
        <f t="shared" ca="1" si="351"/>
        <v>0</v>
      </c>
      <c r="Z1189" t="b">
        <f t="shared" ca="1" si="352"/>
        <v>0</v>
      </c>
      <c r="AA1189" s="37" t="b">
        <f t="shared" ca="1" si="358"/>
        <v>0</v>
      </c>
      <c r="AB1189" t="b">
        <f t="shared" ca="1" si="353"/>
        <v>0</v>
      </c>
      <c r="AD1189" t="b">
        <f t="shared" ca="1" si="359"/>
        <v>0</v>
      </c>
      <c r="AE1189" s="37" t="b">
        <f t="shared" ca="1" si="360"/>
        <v>0</v>
      </c>
      <c r="AF1189" t="b">
        <f t="shared" ca="1" si="361"/>
        <v>0</v>
      </c>
      <c r="AG1189" s="317" t="b">
        <f t="shared" ca="1" si="362"/>
        <v>0</v>
      </c>
      <c r="AH1189" s="317" t="b">
        <f t="shared" ca="1" si="363"/>
        <v>1</v>
      </c>
      <c r="AI1189" s="317" t="b">
        <f t="shared" ca="1" si="364"/>
        <v>0</v>
      </c>
    </row>
    <row r="1190" spans="1:35" x14ac:dyDescent="0.25">
      <c r="A1190">
        <v>1158</v>
      </c>
      <c r="B1190" s="169">
        <f ca="1">OFFSET(InputPriceData!B$15,CalculationsAndCharts!$A1190+$A$11,0,1,1)</f>
        <v>40162</v>
      </c>
      <c r="C1190" s="3">
        <f ca="1">OFFSET(InputPriceData!G$15,CalculationsAndCharts!$A1190+$A$11,IF($C$7,8,0),1,1)</f>
        <v>2419100</v>
      </c>
      <c r="D1190" s="4">
        <f ca="1">OFFSET(InputPriceData!C$15,CalculationsAndCharts!$A1190+$A$11,IF($C$7,8,0),1,1)</f>
        <v>53.46</v>
      </c>
      <c r="E1190" s="4">
        <f ca="1">OFFSET(InputPriceData!D$15,CalculationsAndCharts!$A1190+$A$11,IF($C$7,8,0),1,1)</f>
        <v>53.61</v>
      </c>
      <c r="F1190" s="4">
        <f ca="1">OFFSET(InputPriceData!E$15,CalculationsAndCharts!$A1190+$A$11,IF($C$7,8,0),1,1)</f>
        <v>51.51</v>
      </c>
      <c r="G1190" s="4">
        <f ca="1">OFFSET(InputPriceData!F$15,CalculationsAndCharts!$A1190+$A$11,IF($C$7,8,0),1,1)</f>
        <v>53.34</v>
      </c>
      <c r="H1190" s="133"/>
      <c r="I1190" s="133"/>
      <c r="J1190" s="37">
        <f t="shared" ca="1" si="354"/>
        <v>1643</v>
      </c>
      <c r="K1190" s="124">
        <f t="shared" ca="1" si="355"/>
        <v>0.60000000000000142</v>
      </c>
      <c r="L1190" s="343">
        <f t="shared" ca="1" si="346"/>
        <v>0.24441444278281202</v>
      </c>
      <c r="M1190" s="345">
        <f t="shared" ca="1" si="356"/>
        <v>0.67621389860575098</v>
      </c>
      <c r="N1190" s="344">
        <f t="shared" ca="1" si="347"/>
        <v>0.36144545873244693</v>
      </c>
      <c r="O1190" s="4"/>
      <c r="P1190" s="4"/>
      <c r="Q1190" s="3"/>
      <c r="S1190" s="4"/>
      <c r="T1190" s="4" t="b">
        <f t="shared" ca="1" si="348"/>
        <v>0</v>
      </c>
      <c r="U1190" t="b">
        <f t="shared" ca="1" si="349"/>
        <v>0</v>
      </c>
      <c r="W1190" s="317" t="b">
        <f t="shared" ca="1" si="350"/>
        <v>0</v>
      </c>
      <c r="X1190" s="317" t="b">
        <f t="shared" ca="1" si="357"/>
        <v>1</v>
      </c>
      <c r="Y1190" s="317" t="b">
        <f t="shared" ca="1" si="351"/>
        <v>0</v>
      </c>
      <c r="Z1190" t="b">
        <f t="shared" ca="1" si="352"/>
        <v>0</v>
      </c>
      <c r="AA1190" s="37" t="b">
        <f t="shared" ca="1" si="358"/>
        <v>0</v>
      </c>
      <c r="AB1190" t="b">
        <f t="shared" ca="1" si="353"/>
        <v>0</v>
      </c>
      <c r="AD1190" t="b">
        <f t="shared" ca="1" si="359"/>
        <v>0</v>
      </c>
      <c r="AE1190" s="37" t="b">
        <f t="shared" ca="1" si="360"/>
        <v>0</v>
      </c>
      <c r="AF1190" t="b">
        <f t="shared" ca="1" si="361"/>
        <v>0</v>
      </c>
      <c r="AG1190" s="317" t="b">
        <f t="shared" ca="1" si="362"/>
        <v>0</v>
      </c>
      <c r="AH1190" s="317" t="b">
        <f t="shared" ca="1" si="363"/>
        <v>1</v>
      </c>
      <c r="AI1190" s="317" t="b">
        <f t="shared" ca="1" si="364"/>
        <v>0</v>
      </c>
    </row>
    <row r="1191" spans="1:35" x14ac:dyDescent="0.25">
      <c r="A1191">
        <v>1159</v>
      </c>
      <c r="B1191" s="169">
        <f ca="1">OFFSET(InputPriceData!B$15,CalculationsAndCharts!$A1191+$A$11,0,1,1)</f>
        <v>40161</v>
      </c>
      <c r="C1191" s="3">
        <f ca="1">OFFSET(InputPriceData!G$15,CalculationsAndCharts!$A1191+$A$11,IF($C$7,8,0),1,1)</f>
        <v>2509600</v>
      </c>
      <c r="D1191" s="4">
        <f ca="1">OFFSET(InputPriceData!C$15,CalculationsAndCharts!$A1191+$A$11,IF($C$7,8,0),1,1)</f>
        <v>52.84</v>
      </c>
      <c r="E1191" s="4">
        <f ca="1">OFFSET(InputPriceData!D$15,CalculationsAndCharts!$A1191+$A$11,IF($C$7,8,0),1,1)</f>
        <v>53.84</v>
      </c>
      <c r="F1191" s="4">
        <f ca="1">OFFSET(InputPriceData!E$15,CalculationsAndCharts!$A1191+$A$11,IF($C$7,8,0),1,1)</f>
        <v>52.84</v>
      </c>
      <c r="G1191" s="4">
        <f ca="1">OFFSET(InputPriceData!F$15,CalculationsAndCharts!$A1191+$A$11,IF($C$7,8,0),1,1)</f>
        <v>53.44</v>
      </c>
      <c r="H1191" s="133"/>
      <c r="I1191" s="133"/>
      <c r="J1191" s="37">
        <f t="shared" ca="1" si="354"/>
        <v>1642</v>
      </c>
      <c r="K1191" s="124">
        <f t="shared" ca="1" si="355"/>
        <v>1.2100000000000009</v>
      </c>
      <c r="L1191" s="343">
        <f t="shared" ca="1" si="346"/>
        <v>0.15387561543865119</v>
      </c>
      <c r="M1191" s="345">
        <f t="shared" ca="1" si="356"/>
        <v>0.68235509445585363</v>
      </c>
      <c r="N1191" s="344">
        <f t="shared" ca="1" si="347"/>
        <v>0.22550665582904428</v>
      </c>
      <c r="O1191" s="4"/>
      <c r="P1191" s="4"/>
      <c r="Q1191" s="3"/>
      <c r="S1191" s="4"/>
      <c r="T1191" s="4" t="b">
        <f t="shared" ca="1" si="348"/>
        <v>0</v>
      </c>
      <c r="U1191" t="b">
        <f t="shared" ca="1" si="349"/>
        <v>0</v>
      </c>
      <c r="W1191" s="317" t="b">
        <f t="shared" ca="1" si="350"/>
        <v>0</v>
      </c>
      <c r="X1191" s="317" t="b">
        <f t="shared" ca="1" si="357"/>
        <v>1</v>
      </c>
      <c r="Y1191" s="317" t="b">
        <f t="shared" ca="1" si="351"/>
        <v>0</v>
      </c>
      <c r="Z1191" t="b">
        <f t="shared" ca="1" si="352"/>
        <v>0</v>
      </c>
      <c r="AA1191" s="37" t="b">
        <f t="shared" ca="1" si="358"/>
        <v>0</v>
      </c>
      <c r="AB1191" t="b">
        <f t="shared" ca="1" si="353"/>
        <v>0</v>
      </c>
      <c r="AD1191" t="b">
        <f t="shared" ca="1" si="359"/>
        <v>0</v>
      </c>
      <c r="AE1191" s="37" t="b">
        <f t="shared" ca="1" si="360"/>
        <v>0</v>
      </c>
      <c r="AF1191" t="b">
        <f t="shared" ca="1" si="361"/>
        <v>0</v>
      </c>
      <c r="AG1191" s="317" t="b">
        <f t="shared" ca="1" si="362"/>
        <v>0</v>
      </c>
      <c r="AH1191" s="317" t="b">
        <f t="shared" ca="1" si="363"/>
        <v>1</v>
      </c>
      <c r="AI1191" s="317" t="b">
        <f t="shared" ca="1" si="364"/>
        <v>0</v>
      </c>
    </row>
    <row r="1192" spans="1:35" x14ac:dyDescent="0.25">
      <c r="A1192">
        <v>1160</v>
      </c>
      <c r="B1192" s="169">
        <f ca="1">OFFSET(InputPriceData!B$15,CalculationsAndCharts!$A1192+$A$11,0,1,1)</f>
        <v>40158</v>
      </c>
      <c r="C1192" s="3">
        <f ca="1">OFFSET(InputPriceData!G$15,CalculationsAndCharts!$A1192+$A$11,IF($C$7,8,0),1,1)</f>
        <v>1873300</v>
      </c>
      <c r="D1192" s="4">
        <f ca="1">OFFSET(InputPriceData!C$15,CalculationsAndCharts!$A1192+$A$11,IF($C$7,8,0),1,1)</f>
        <v>52.33</v>
      </c>
      <c r="E1192" s="4">
        <f ca="1">OFFSET(InputPriceData!D$15,CalculationsAndCharts!$A1192+$A$11,IF($C$7,8,0),1,1)</f>
        <v>52.94</v>
      </c>
      <c r="F1192" s="4">
        <f ca="1">OFFSET(InputPriceData!E$15,CalculationsAndCharts!$A1192+$A$11,IF($C$7,8,0),1,1)</f>
        <v>52.33</v>
      </c>
      <c r="G1192" s="4">
        <f ca="1">OFFSET(InputPriceData!F$15,CalculationsAndCharts!$A1192+$A$11,IF($C$7,8,0),1,1)</f>
        <v>52.74</v>
      </c>
      <c r="H1192" s="133"/>
      <c r="I1192" s="133"/>
      <c r="J1192" s="37">
        <f t="shared" ca="1" si="354"/>
        <v>1641</v>
      </c>
      <c r="K1192" s="124">
        <f t="shared" ca="1" si="355"/>
        <v>0.94000000000000483</v>
      </c>
      <c r="L1192" s="343">
        <f t="shared" ca="1" si="346"/>
        <v>0.10524386523877896</v>
      </c>
      <c r="M1192" s="345">
        <f t="shared" ca="1" si="356"/>
        <v>0.68855206302306116</v>
      </c>
      <c r="N1192" s="344">
        <f t="shared" ca="1" si="347"/>
        <v>0.15284808642749517</v>
      </c>
      <c r="O1192" s="4"/>
      <c r="P1192" s="4"/>
      <c r="Q1192" s="3"/>
      <c r="S1192" s="4"/>
      <c r="T1192" s="4" t="b">
        <f t="shared" ca="1" si="348"/>
        <v>0</v>
      </c>
      <c r="U1192" t="b">
        <f t="shared" ca="1" si="349"/>
        <v>0</v>
      </c>
      <c r="W1192" s="317" t="b">
        <f t="shared" ca="1" si="350"/>
        <v>0</v>
      </c>
      <c r="X1192" s="317" t="b">
        <f t="shared" ca="1" si="357"/>
        <v>1</v>
      </c>
      <c r="Y1192" s="317" t="b">
        <f t="shared" ca="1" si="351"/>
        <v>0</v>
      </c>
      <c r="Z1192" t="b">
        <f t="shared" ca="1" si="352"/>
        <v>0</v>
      </c>
      <c r="AA1192" s="37" t="b">
        <f t="shared" ca="1" si="358"/>
        <v>0</v>
      </c>
      <c r="AB1192" t="b">
        <f t="shared" ca="1" si="353"/>
        <v>0</v>
      </c>
      <c r="AD1192" t="b">
        <f t="shared" ca="1" si="359"/>
        <v>0</v>
      </c>
      <c r="AE1192" s="37" t="b">
        <f t="shared" ca="1" si="360"/>
        <v>0</v>
      </c>
      <c r="AF1192" t="b">
        <f t="shared" ca="1" si="361"/>
        <v>0</v>
      </c>
      <c r="AG1192" s="317" t="b">
        <f t="shared" ca="1" si="362"/>
        <v>0</v>
      </c>
      <c r="AH1192" s="317" t="b">
        <f t="shared" ca="1" si="363"/>
        <v>1</v>
      </c>
      <c r="AI1192" s="317" t="b">
        <f t="shared" ca="1" si="364"/>
        <v>0</v>
      </c>
    </row>
    <row r="1193" spans="1:35" x14ac:dyDescent="0.25">
      <c r="A1193">
        <v>1161</v>
      </c>
      <c r="B1193" s="169">
        <f ca="1">OFFSET(InputPriceData!B$15,CalculationsAndCharts!$A1193+$A$11,0,1,1)</f>
        <v>40157</v>
      </c>
      <c r="C1193" s="3">
        <f ca="1">OFFSET(InputPriceData!G$15,CalculationsAndCharts!$A1193+$A$11,IF($C$7,8,0),1,1)</f>
        <v>2721100</v>
      </c>
      <c r="D1193" s="4">
        <f ca="1">OFFSET(InputPriceData!C$15,CalculationsAndCharts!$A1193+$A$11,IF($C$7,8,0),1,1)</f>
        <v>51.94</v>
      </c>
      <c r="E1193" s="4">
        <f ca="1">OFFSET(InputPriceData!D$15,CalculationsAndCharts!$A1193+$A$11,IF($C$7,8,0),1,1)</f>
        <v>52.64</v>
      </c>
      <c r="F1193" s="4">
        <f ca="1">OFFSET(InputPriceData!E$15,CalculationsAndCharts!$A1193+$A$11,IF($C$7,8,0),1,1)</f>
        <v>51.9</v>
      </c>
      <c r="G1193" s="4">
        <f ca="1">OFFSET(InputPriceData!F$15,CalculationsAndCharts!$A1193+$A$11,IF($C$7,8,0),1,1)</f>
        <v>52.23</v>
      </c>
      <c r="H1193" s="133"/>
      <c r="I1193" s="133"/>
      <c r="J1193" s="37">
        <f t="shared" ca="1" si="354"/>
        <v>1640</v>
      </c>
      <c r="K1193" s="124">
        <f t="shared" ca="1" si="355"/>
        <v>-0.13000000000000256</v>
      </c>
      <c r="L1193" s="343">
        <f t="shared" ca="1" si="346"/>
        <v>0.14889354421483081</v>
      </c>
      <c r="M1193" s="345">
        <f t="shared" ca="1" si="356"/>
        <v>0.69480531082044517</v>
      </c>
      <c r="N1193" s="344">
        <f t="shared" ca="1" si="347"/>
        <v>0.21429534561129537</v>
      </c>
      <c r="O1193" s="4"/>
      <c r="P1193" s="4"/>
      <c r="Q1193" s="3"/>
      <c r="S1193" s="4"/>
      <c r="T1193" s="4" t="b">
        <f t="shared" ca="1" si="348"/>
        <v>0</v>
      </c>
      <c r="U1193" t="b">
        <f t="shared" ca="1" si="349"/>
        <v>0</v>
      </c>
      <c r="W1193" s="317" t="b">
        <f t="shared" ca="1" si="350"/>
        <v>0</v>
      </c>
      <c r="X1193" s="317" t="b">
        <f t="shared" ca="1" si="357"/>
        <v>1</v>
      </c>
      <c r="Y1193" s="317" t="b">
        <f t="shared" ca="1" si="351"/>
        <v>0</v>
      </c>
      <c r="Z1193" t="b">
        <f t="shared" ca="1" si="352"/>
        <v>0</v>
      </c>
      <c r="AA1193" s="37" t="b">
        <f t="shared" ca="1" si="358"/>
        <v>0</v>
      </c>
      <c r="AB1193" t="b">
        <f t="shared" ca="1" si="353"/>
        <v>0</v>
      </c>
      <c r="AD1193" t="b">
        <f t="shared" ca="1" si="359"/>
        <v>0</v>
      </c>
      <c r="AE1193" s="37" t="b">
        <f t="shared" ca="1" si="360"/>
        <v>0</v>
      </c>
      <c r="AF1193" t="b">
        <f t="shared" ca="1" si="361"/>
        <v>0</v>
      </c>
      <c r="AG1193" s="317" t="b">
        <f t="shared" ca="1" si="362"/>
        <v>0</v>
      </c>
      <c r="AH1193" s="317" t="b">
        <f t="shared" ca="1" si="363"/>
        <v>1</v>
      </c>
      <c r="AI1193" s="317" t="b">
        <f t="shared" ca="1" si="364"/>
        <v>0</v>
      </c>
    </row>
    <row r="1194" spans="1:35" x14ac:dyDescent="0.25">
      <c r="A1194">
        <v>1162</v>
      </c>
      <c r="B1194" s="169">
        <f ca="1">OFFSET(InputPriceData!B$15,CalculationsAndCharts!$A1194+$A$11,0,1,1)</f>
        <v>40156</v>
      </c>
      <c r="C1194" s="3">
        <f ca="1">OFFSET(InputPriceData!G$15,CalculationsAndCharts!$A1194+$A$11,IF($C$7,8,0),1,1)</f>
        <v>3328300</v>
      </c>
      <c r="D1194" s="4">
        <f ca="1">OFFSET(InputPriceData!C$15,CalculationsAndCharts!$A1194+$A$11,IF($C$7,8,0),1,1)</f>
        <v>51.92</v>
      </c>
      <c r="E1194" s="4">
        <f ca="1">OFFSET(InputPriceData!D$15,CalculationsAndCharts!$A1194+$A$11,IF($C$7,8,0),1,1)</f>
        <v>51.92</v>
      </c>
      <c r="F1194" s="4">
        <f ca="1">OFFSET(InputPriceData!E$15,CalculationsAndCharts!$A1194+$A$11,IF($C$7,8,0),1,1)</f>
        <v>51.03</v>
      </c>
      <c r="G1194" s="4">
        <f ca="1">OFFSET(InputPriceData!F$15,CalculationsAndCharts!$A1194+$A$11,IF($C$7,8,0),1,1)</f>
        <v>51.8</v>
      </c>
      <c r="H1194" s="133"/>
      <c r="I1194" s="133"/>
      <c r="J1194" s="37">
        <f t="shared" ca="1" si="354"/>
        <v>1639</v>
      </c>
      <c r="K1194" s="124">
        <f t="shared" ca="1" si="355"/>
        <v>-0.99000000000000199</v>
      </c>
      <c r="L1194" s="343">
        <f t="shared" ca="1" si="346"/>
        <v>0.24850928346424528</v>
      </c>
      <c r="M1194" s="345">
        <f t="shared" ca="1" si="356"/>
        <v>0.70111534896109506</v>
      </c>
      <c r="N1194" s="344">
        <f t="shared" ca="1" si="347"/>
        <v>0.35444849956926999</v>
      </c>
      <c r="O1194" s="4"/>
      <c r="P1194" s="4"/>
      <c r="Q1194" s="3"/>
      <c r="S1194" s="4"/>
      <c r="T1194" s="4" t="b">
        <f t="shared" ca="1" si="348"/>
        <v>0</v>
      </c>
      <c r="U1194" t="b">
        <f t="shared" ca="1" si="349"/>
        <v>0</v>
      </c>
      <c r="W1194" s="317" t="b">
        <f t="shared" ca="1" si="350"/>
        <v>0</v>
      </c>
      <c r="X1194" s="317" t="b">
        <f t="shared" ca="1" si="357"/>
        <v>1</v>
      </c>
      <c r="Y1194" s="317" t="b">
        <f t="shared" ca="1" si="351"/>
        <v>0</v>
      </c>
      <c r="Z1194" t="b">
        <f t="shared" ca="1" si="352"/>
        <v>0</v>
      </c>
      <c r="AA1194" s="37" t="b">
        <f t="shared" ca="1" si="358"/>
        <v>0</v>
      </c>
      <c r="AB1194" t="b">
        <f t="shared" ca="1" si="353"/>
        <v>0</v>
      </c>
      <c r="AD1194" t="b">
        <f t="shared" ca="1" si="359"/>
        <v>0</v>
      </c>
      <c r="AE1194" s="37" t="b">
        <f t="shared" ca="1" si="360"/>
        <v>0</v>
      </c>
      <c r="AF1194" t="b">
        <f t="shared" ca="1" si="361"/>
        <v>0</v>
      </c>
      <c r="AG1194" s="317" t="b">
        <f t="shared" ca="1" si="362"/>
        <v>0</v>
      </c>
      <c r="AH1194" s="317" t="b">
        <f t="shared" ca="1" si="363"/>
        <v>1</v>
      </c>
      <c r="AI1194" s="317" t="b">
        <f t="shared" ca="1" si="364"/>
        <v>0</v>
      </c>
    </row>
    <row r="1195" spans="1:35" x14ac:dyDescent="0.25">
      <c r="A1195">
        <v>1163</v>
      </c>
      <c r="B1195" s="169">
        <f ca="1">OFFSET(InputPriceData!B$15,CalculationsAndCharts!$A1195+$A$11,0,1,1)</f>
        <v>40155</v>
      </c>
      <c r="C1195" s="3">
        <f ca="1">OFFSET(InputPriceData!G$15,CalculationsAndCharts!$A1195+$A$11,IF($C$7,8,0),1,1)</f>
        <v>2371800</v>
      </c>
      <c r="D1195" s="4">
        <f ca="1">OFFSET(InputPriceData!C$15,CalculationsAndCharts!$A1195+$A$11,IF($C$7,8,0),1,1)</f>
        <v>52.48</v>
      </c>
      <c r="E1195" s="4">
        <f ca="1">OFFSET(InputPriceData!D$15,CalculationsAndCharts!$A1195+$A$11,IF($C$7,8,0),1,1)</f>
        <v>52.61</v>
      </c>
      <c r="F1195" s="4">
        <f ca="1">OFFSET(InputPriceData!E$15,CalculationsAndCharts!$A1195+$A$11,IF($C$7,8,0),1,1)</f>
        <v>51.77</v>
      </c>
      <c r="G1195" s="4">
        <f ca="1">OFFSET(InputPriceData!F$15,CalculationsAndCharts!$A1195+$A$11,IF($C$7,8,0),1,1)</f>
        <v>52.36</v>
      </c>
      <c r="H1195" s="133"/>
      <c r="I1195" s="133"/>
      <c r="J1195" s="37">
        <f t="shared" ca="1" si="354"/>
        <v>1638</v>
      </c>
      <c r="K1195" s="124">
        <f t="shared" ca="1" si="355"/>
        <v>-0.28999999999999915</v>
      </c>
      <c r="L1195" s="343">
        <f t="shared" ca="1" si="346"/>
        <v>0.30422425976272371</v>
      </c>
      <c r="M1195" s="345">
        <f t="shared" ca="1" si="356"/>
        <v>0.7074826931998941</v>
      </c>
      <c r="N1195" s="344">
        <f t="shared" ca="1" si="347"/>
        <v>0.43000947258050787</v>
      </c>
      <c r="O1195" s="4"/>
      <c r="P1195" s="4"/>
      <c r="Q1195" s="3"/>
      <c r="S1195" s="4"/>
      <c r="T1195" s="4" t="b">
        <f t="shared" ca="1" si="348"/>
        <v>0</v>
      </c>
      <c r="U1195" t="b">
        <f t="shared" ca="1" si="349"/>
        <v>0</v>
      </c>
      <c r="W1195" s="317" t="b">
        <f t="shared" ca="1" si="350"/>
        <v>0</v>
      </c>
      <c r="X1195" s="317" t="b">
        <f t="shared" ca="1" si="357"/>
        <v>1</v>
      </c>
      <c r="Y1195" s="317" t="b">
        <f t="shared" ca="1" si="351"/>
        <v>0</v>
      </c>
      <c r="Z1195" t="b">
        <f t="shared" ca="1" si="352"/>
        <v>0</v>
      </c>
      <c r="AA1195" s="37" t="b">
        <f t="shared" ca="1" si="358"/>
        <v>0</v>
      </c>
      <c r="AB1195" t="b">
        <f t="shared" ca="1" si="353"/>
        <v>0</v>
      </c>
      <c r="AD1195" t="b">
        <f t="shared" ca="1" si="359"/>
        <v>0</v>
      </c>
      <c r="AE1195" s="37" t="b">
        <f t="shared" ca="1" si="360"/>
        <v>0</v>
      </c>
      <c r="AF1195" t="b">
        <f t="shared" ca="1" si="361"/>
        <v>0</v>
      </c>
      <c r="AG1195" s="317" t="b">
        <f t="shared" ca="1" si="362"/>
        <v>0</v>
      </c>
      <c r="AH1195" s="317" t="b">
        <f t="shared" ca="1" si="363"/>
        <v>1</v>
      </c>
      <c r="AI1195" s="317" t="b">
        <f t="shared" ca="1" si="364"/>
        <v>0</v>
      </c>
    </row>
    <row r="1196" spans="1:35" x14ac:dyDescent="0.25">
      <c r="A1196">
        <v>1164</v>
      </c>
      <c r="B1196" s="169">
        <f ca="1">OFFSET(InputPriceData!B$15,CalculationsAndCharts!$A1196+$A$11,0,1,1)</f>
        <v>40154</v>
      </c>
      <c r="C1196" s="3">
        <f ca="1">OFFSET(InputPriceData!G$15,CalculationsAndCharts!$A1196+$A$11,IF($C$7,8,0),1,1)</f>
        <v>2336800</v>
      </c>
      <c r="D1196" s="4">
        <f ca="1">OFFSET(InputPriceData!C$15,CalculationsAndCharts!$A1196+$A$11,IF($C$7,8,0),1,1)</f>
        <v>52.51</v>
      </c>
      <c r="E1196" s="4">
        <f ca="1">OFFSET(InputPriceData!D$15,CalculationsAndCharts!$A1196+$A$11,IF($C$7,8,0),1,1)</f>
        <v>52.9</v>
      </c>
      <c r="F1196" s="4">
        <f ca="1">OFFSET(InputPriceData!E$15,CalculationsAndCharts!$A1196+$A$11,IF($C$7,8,0),1,1)</f>
        <v>52.44</v>
      </c>
      <c r="G1196" s="4">
        <f ca="1">OFFSET(InputPriceData!F$15,CalculationsAndCharts!$A1196+$A$11,IF($C$7,8,0),1,1)</f>
        <v>52.79</v>
      </c>
      <c r="H1196" s="133"/>
      <c r="I1196" s="133"/>
      <c r="J1196" s="37">
        <f t="shared" ca="1" si="354"/>
        <v>1637</v>
      </c>
      <c r="K1196" s="124">
        <f t="shared" ca="1" si="355"/>
        <v>1.25</v>
      </c>
      <c r="L1196" s="343">
        <f t="shared" ca="1" si="346"/>
        <v>0.2747649611375701</v>
      </c>
      <c r="M1196" s="345">
        <f t="shared" ca="1" si="356"/>
        <v>0.71390786397567518</v>
      </c>
      <c r="N1196" s="344">
        <f t="shared" ca="1" si="347"/>
        <v>0.38487454054285652</v>
      </c>
      <c r="O1196" s="4"/>
      <c r="P1196" s="4"/>
      <c r="Q1196" s="3"/>
      <c r="S1196" s="4"/>
      <c r="T1196" s="4" t="b">
        <f t="shared" ca="1" si="348"/>
        <v>0</v>
      </c>
      <c r="U1196" t="b">
        <f t="shared" ca="1" si="349"/>
        <v>0</v>
      </c>
      <c r="W1196" s="317" t="b">
        <f t="shared" ca="1" si="350"/>
        <v>0</v>
      </c>
      <c r="X1196" s="317" t="b">
        <f t="shared" ca="1" si="357"/>
        <v>1</v>
      </c>
      <c r="Y1196" s="317" t="b">
        <f t="shared" ca="1" si="351"/>
        <v>0</v>
      </c>
      <c r="Z1196" t="b">
        <f t="shared" ca="1" si="352"/>
        <v>0</v>
      </c>
      <c r="AA1196" s="37" t="b">
        <f t="shared" ca="1" si="358"/>
        <v>0</v>
      </c>
      <c r="AB1196" t="b">
        <f t="shared" ca="1" si="353"/>
        <v>0</v>
      </c>
      <c r="AD1196" t="b">
        <f t="shared" ca="1" si="359"/>
        <v>0</v>
      </c>
      <c r="AE1196" s="37" t="b">
        <f t="shared" ca="1" si="360"/>
        <v>0</v>
      </c>
      <c r="AF1196" t="b">
        <f t="shared" ca="1" si="361"/>
        <v>0</v>
      </c>
      <c r="AG1196" s="317" t="b">
        <f t="shared" ca="1" si="362"/>
        <v>0</v>
      </c>
      <c r="AH1196" s="317" t="b">
        <f t="shared" ca="1" si="363"/>
        <v>1</v>
      </c>
      <c r="AI1196" s="317" t="b">
        <f t="shared" ca="1" si="364"/>
        <v>0</v>
      </c>
    </row>
    <row r="1197" spans="1:35" x14ac:dyDescent="0.25">
      <c r="A1197">
        <v>1165</v>
      </c>
      <c r="B1197" s="169">
        <f ca="1">OFFSET(InputPriceData!B$15,CalculationsAndCharts!$A1197+$A$11,0,1,1)</f>
        <v>40151</v>
      </c>
      <c r="C1197" s="3">
        <f ca="1">OFFSET(InputPriceData!G$15,CalculationsAndCharts!$A1197+$A$11,IF($C$7,8,0),1,1)</f>
        <v>3486500</v>
      </c>
      <c r="D1197" s="4">
        <f ca="1">OFFSET(InputPriceData!C$15,CalculationsAndCharts!$A1197+$A$11,IF($C$7,8,0),1,1)</f>
        <v>51.78</v>
      </c>
      <c r="E1197" s="4">
        <f ca="1">OFFSET(InputPriceData!D$15,CalculationsAndCharts!$A1197+$A$11,IF($C$7,8,0),1,1)</f>
        <v>52.82</v>
      </c>
      <c r="F1197" s="4">
        <f ca="1">OFFSET(InputPriceData!E$15,CalculationsAndCharts!$A1197+$A$11,IF($C$7,8,0),1,1)</f>
        <v>51.78</v>
      </c>
      <c r="G1197" s="4">
        <f ca="1">OFFSET(InputPriceData!F$15,CalculationsAndCharts!$A1197+$A$11,IF($C$7,8,0),1,1)</f>
        <v>52.65</v>
      </c>
      <c r="H1197" s="133"/>
      <c r="I1197" s="133"/>
      <c r="J1197" s="37">
        <f t="shared" ca="1" si="354"/>
        <v>1636</v>
      </c>
      <c r="K1197" s="124">
        <f t="shared" ca="1" si="355"/>
        <v>0.75</v>
      </c>
      <c r="L1197" s="343">
        <f t="shared" ca="1" si="346"/>
        <v>0.25411604320961495</v>
      </c>
      <c r="M1197" s="345">
        <f t="shared" ca="1" si="356"/>
        <v>0.720391386453759</v>
      </c>
      <c r="N1197" s="344">
        <f t="shared" ca="1" si="347"/>
        <v>0.3527471982425297</v>
      </c>
      <c r="O1197" s="4"/>
      <c r="P1197" s="4"/>
      <c r="Q1197" s="3"/>
      <c r="S1197" s="4"/>
      <c r="T1197" s="4" t="b">
        <f t="shared" ca="1" si="348"/>
        <v>0</v>
      </c>
      <c r="U1197" t="b">
        <f t="shared" ca="1" si="349"/>
        <v>0</v>
      </c>
      <c r="W1197" s="317" t="b">
        <f t="shared" ca="1" si="350"/>
        <v>0</v>
      </c>
      <c r="X1197" s="317" t="b">
        <f t="shared" ca="1" si="357"/>
        <v>1</v>
      </c>
      <c r="Y1197" s="317" t="b">
        <f t="shared" ca="1" si="351"/>
        <v>0</v>
      </c>
      <c r="Z1197" t="b">
        <f t="shared" ca="1" si="352"/>
        <v>0</v>
      </c>
      <c r="AA1197" s="37" t="b">
        <f t="shared" ca="1" si="358"/>
        <v>0</v>
      </c>
      <c r="AB1197" t="b">
        <f t="shared" ca="1" si="353"/>
        <v>0</v>
      </c>
      <c r="AD1197" t="b">
        <f t="shared" ca="1" si="359"/>
        <v>0</v>
      </c>
      <c r="AE1197" s="37" t="b">
        <f t="shared" ca="1" si="360"/>
        <v>0</v>
      </c>
      <c r="AF1197" t="b">
        <f t="shared" ca="1" si="361"/>
        <v>0</v>
      </c>
      <c r="AG1197" s="317" t="b">
        <f t="shared" ca="1" si="362"/>
        <v>0</v>
      </c>
      <c r="AH1197" s="317" t="b">
        <f t="shared" ca="1" si="363"/>
        <v>1</v>
      </c>
      <c r="AI1197" s="317" t="b">
        <f t="shared" ca="1" si="364"/>
        <v>0</v>
      </c>
    </row>
    <row r="1198" spans="1:35" x14ac:dyDescent="0.25">
      <c r="A1198">
        <v>1166</v>
      </c>
      <c r="B1198" s="169">
        <f ca="1">OFFSET(InputPriceData!B$15,CalculationsAndCharts!$A1198+$A$11,0,1,1)</f>
        <v>40150</v>
      </c>
      <c r="C1198" s="3">
        <f ca="1">OFFSET(InputPriceData!G$15,CalculationsAndCharts!$A1198+$A$11,IF($C$7,8,0),1,1)</f>
        <v>3116400</v>
      </c>
      <c r="D1198" s="4">
        <f ca="1">OFFSET(InputPriceData!C$15,CalculationsAndCharts!$A1198+$A$11,IF($C$7,8,0),1,1)</f>
        <v>52</v>
      </c>
      <c r="E1198" s="4">
        <f ca="1">OFFSET(InputPriceData!D$15,CalculationsAndCharts!$A1198+$A$11,IF($C$7,8,0),1,1)</f>
        <v>52.2</v>
      </c>
      <c r="F1198" s="4">
        <f ca="1">OFFSET(InputPriceData!E$15,CalculationsAndCharts!$A1198+$A$11,IF($C$7,8,0),1,1)</f>
        <v>51.44</v>
      </c>
      <c r="G1198" s="4">
        <f ca="1">OFFSET(InputPriceData!F$15,CalculationsAndCharts!$A1198+$A$11,IF($C$7,8,0),1,1)</f>
        <v>51.54</v>
      </c>
      <c r="H1198" s="133"/>
      <c r="I1198" s="133"/>
      <c r="J1198" s="37">
        <f t="shared" ca="1" si="354"/>
        <v>1635</v>
      </c>
      <c r="K1198" s="124">
        <f t="shared" ca="1" si="355"/>
        <v>-0.25999999999999801</v>
      </c>
      <c r="L1198" s="343">
        <f t="shared" ca="1" si="346"/>
        <v>0.31381621281942984</v>
      </c>
      <c r="M1198" s="345">
        <f t="shared" ca="1" si="356"/>
        <v>0.72693379056887897</v>
      </c>
      <c r="N1198" s="344">
        <f t="shared" ca="1" si="347"/>
        <v>0.43169848050927123</v>
      </c>
      <c r="O1198" s="4"/>
      <c r="P1198" s="4"/>
      <c r="Q1198" s="3"/>
      <c r="S1198" s="4"/>
      <c r="T1198" s="4" t="b">
        <f t="shared" ca="1" si="348"/>
        <v>0</v>
      </c>
      <c r="U1198" t="b">
        <f t="shared" ca="1" si="349"/>
        <v>0</v>
      </c>
      <c r="W1198" s="317" t="b">
        <f t="shared" ca="1" si="350"/>
        <v>0</v>
      </c>
      <c r="X1198" s="317" t="b">
        <f t="shared" ca="1" si="357"/>
        <v>1</v>
      </c>
      <c r="Y1198" s="317" t="b">
        <f t="shared" ca="1" si="351"/>
        <v>0</v>
      </c>
      <c r="Z1198" t="b">
        <f t="shared" ca="1" si="352"/>
        <v>0</v>
      </c>
      <c r="AA1198" s="37" t="b">
        <f t="shared" ca="1" si="358"/>
        <v>0</v>
      </c>
      <c r="AB1198" t="b">
        <f t="shared" ca="1" si="353"/>
        <v>0</v>
      </c>
      <c r="AD1198" t="b">
        <f t="shared" ca="1" si="359"/>
        <v>0</v>
      </c>
      <c r="AE1198" s="37" t="b">
        <f t="shared" ca="1" si="360"/>
        <v>0</v>
      </c>
      <c r="AF1198" t="b">
        <f t="shared" ca="1" si="361"/>
        <v>0</v>
      </c>
      <c r="AG1198" s="317" t="b">
        <f t="shared" ca="1" si="362"/>
        <v>0</v>
      </c>
      <c r="AH1198" s="317" t="b">
        <f t="shared" ca="1" si="363"/>
        <v>1</v>
      </c>
      <c r="AI1198" s="317" t="b">
        <f t="shared" ca="1" si="364"/>
        <v>0</v>
      </c>
    </row>
    <row r="1199" spans="1:35" x14ac:dyDescent="0.25">
      <c r="A1199">
        <v>1167</v>
      </c>
      <c r="B1199" s="169">
        <f ca="1">OFFSET(InputPriceData!B$15,CalculationsAndCharts!$A1199+$A$11,0,1,1)</f>
        <v>40149</v>
      </c>
      <c r="C1199" s="3">
        <f ca="1">OFFSET(InputPriceData!G$15,CalculationsAndCharts!$A1199+$A$11,IF($C$7,8,0),1,1)</f>
        <v>2330600</v>
      </c>
      <c r="D1199" s="4">
        <f ca="1">OFFSET(InputPriceData!C$15,CalculationsAndCharts!$A1199+$A$11,IF($C$7,8,0),1,1)</f>
        <v>51.54</v>
      </c>
      <c r="E1199" s="4">
        <f ca="1">OFFSET(InputPriceData!D$15,CalculationsAndCharts!$A1199+$A$11,IF($C$7,8,0),1,1)</f>
        <v>51.99</v>
      </c>
      <c r="F1199" s="4">
        <f ca="1">OFFSET(InputPriceData!E$15,CalculationsAndCharts!$A1199+$A$11,IF($C$7,8,0),1,1)</f>
        <v>51.4</v>
      </c>
      <c r="G1199" s="4">
        <f ca="1">OFFSET(InputPriceData!F$15,CalculationsAndCharts!$A1199+$A$11,IF($C$7,8,0),1,1)</f>
        <v>51.9</v>
      </c>
      <c r="H1199" s="133"/>
      <c r="I1199" s="133"/>
      <c r="J1199" s="37">
        <f t="shared" ca="1" si="354"/>
        <v>1634</v>
      </c>
      <c r="K1199" s="124">
        <f t="shared" ca="1" si="355"/>
        <v>0.36999999999999744</v>
      </c>
      <c r="L1199" s="343">
        <f t="shared" ca="1" si="346"/>
        <v>0.39842659931700658</v>
      </c>
      <c r="M1199" s="345">
        <f t="shared" ca="1" si="356"/>
        <v>0.73353561106849541</v>
      </c>
      <c r="N1199" s="344">
        <f t="shared" ca="1" si="347"/>
        <v>0.54315917769369571</v>
      </c>
      <c r="O1199" s="4"/>
      <c r="P1199" s="4"/>
      <c r="Q1199" s="3"/>
      <c r="S1199" s="4"/>
      <c r="T1199" s="4" t="b">
        <f t="shared" ca="1" si="348"/>
        <v>0</v>
      </c>
      <c r="U1199" t="b">
        <f t="shared" ca="1" si="349"/>
        <v>0</v>
      </c>
      <c r="W1199" s="317" t="b">
        <f t="shared" ca="1" si="350"/>
        <v>0</v>
      </c>
      <c r="X1199" s="317" t="b">
        <f t="shared" ca="1" si="357"/>
        <v>1</v>
      </c>
      <c r="Y1199" s="317" t="b">
        <f t="shared" ca="1" si="351"/>
        <v>0</v>
      </c>
      <c r="Z1199" t="b">
        <f t="shared" ca="1" si="352"/>
        <v>0</v>
      </c>
      <c r="AA1199" s="37" t="b">
        <f t="shared" ca="1" si="358"/>
        <v>0</v>
      </c>
      <c r="AB1199" t="b">
        <f t="shared" ca="1" si="353"/>
        <v>0</v>
      </c>
      <c r="AD1199" t="b">
        <f t="shared" ca="1" si="359"/>
        <v>0</v>
      </c>
      <c r="AE1199" s="37" t="b">
        <f t="shared" ca="1" si="360"/>
        <v>0</v>
      </c>
      <c r="AF1199" t="b">
        <f t="shared" ca="1" si="361"/>
        <v>0</v>
      </c>
      <c r="AG1199" s="317" t="b">
        <f t="shared" ca="1" si="362"/>
        <v>0</v>
      </c>
      <c r="AH1199" s="317" t="b">
        <f t="shared" ca="1" si="363"/>
        <v>1</v>
      </c>
      <c r="AI1199" s="317" t="b">
        <f t="shared" ca="1" si="364"/>
        <v>0</v>
      </c>
    </row>
    <row r="1200" spans="1:35" x14ac:dyDescent="0.25">
      <c r="A1200">
        <v>1168</v>
      </c>
      <c r="B1200" s="169">
        <f ca="1">OFFSET(InputPriceData!B$15,CalculationsAndCharts!$A1200+$A$11,0,1,1)</f>
        <v>40148</v>
      </c>
      <c r="C1200" s="3">
        <f ca="1">OFFSET(InputPriceData!G$15,CalculationsAndCharts!$A1200+$A$11,IF($C$7,8,0),1,1)</f>
        <v>3389900</v>
      </c>
      <c r="D1200" s="4">
        <f ca="1">OFFSET(InputPriceData!C$15,CalculationsAndCharts!$A1200+$A$11,IF($C$7,8,0),1,1)</f>
        <v>51.75</v>
      </c>
      <c r="E1200" s="4">
        <f ca="1">OFFSET(InputPriceData!D$15,CalculationsAndCharts!$A1200+$A$11,IF($C$7,8,0),1,1)</f>
        <v>52</v>
      </c>
      <c r="F1200" s="4">
        <f ca="1">OFFSET(InputPriceData!E$15,CalculationsAndCharts!$A1200+$A$11,IF($C$7,8,0),1,1)</f>
        <v>51.49</v>
      </c>
      <c r="G1200" s="4">
        <f ca="1">OFFSET(InputPriceData!F$15,CalculationsAndCharts!$A1200+$A$11,IF($C$7,8,0),1,1)</f>
        <v>51.8</v>
      </c>
      <c r="H1200" s="133"/>
      <c r="I1200" s="133"/>
      <c r="J1200" s="37">
        <f t="shared" ca="1" si="354"/>
        <v>1633</v>
      </c>
      <c r="K1200" s="124">
        <f t="shared" ca="1" si="355"/>
        <v>0.1699999999999946</v>
      </c>
      <c r="L1200" s="343">
        <f t="shared" ca="1" si="346"/>
        <v>0.48804516437653317</v>
      </c>
      <c r="M1200" s="345">
        <f t="shared" ca="1" si="356"/>
        <v>0.74019738755650399</v>
      </c>
      <c r="N1200" s="344">
        <f t="shared" ca="1" si="347"/>
        <v>0.65934461885584206</v>
      </c>
      <c r="O1200" s="4"/>
      <c r="P1200" s="4"/>
      <c r="Q1200" s="3"/>
      <c r="S1200" s="4"/>
      <c r="T1200" s="4" t="b">
        <f t="shared" ca="1" si="348"/>
        <v>0</v>
      </c>
      <c r="U1200" t="b">
        <f t="shared" ca="1" si="349"/>
        <v>0</v>
      </c>
      <c r="W1200" s="317" t="b">
        <f t="shared" ca="1" si="350"/>
        <v>0</v>
      </c>
      <c r="X1200" s="317" t="b">
        <f t="shared" ca="1" si="357"/>
        <v>1</v>
      </c>
      <c r="Y1200" s="317" t="b">
        <f t="shared" ca="1" si="351"/>
        <v>0</v>
      </c>
      <c r="Z1200" t="b">
        <f t="shared" ca="1" si="352"/>
        <v>0</v>
      </c>
      <c r="AA1200" s="37" t="b">
        <f t="shared" ca="1" si="358"/>
        <v>0</v>
      </c>
      <c r="AB1200" t="b">
        <f t="shared" ca="1" si="353"/>
        <v>0</v>
      </c>
      <c r="AD1200" t="b">
        <f t="shared" ca="1" si="359"/>
        <v>0</v>
      </c>
      <c r="AE1200" s="37" t="b">
        <f t="shared" ca="1" si="360"/>
        <v>0</v>
      </c>
      <c r="AF1200" t="b">
        <f t="shared" ca="1" si="361"/>
        <v>0</v>
      </c>
      <c r="AG1200" s="317" t="b">
        <f t="shared" ca="1" si="362"/>
        <v>0</v>
      </c>
      <c r="AH1200" s="317" t="b">
        <f t="shared" ca="1" si="363"/>
        <v>1</v>
      </c>
      <c r="AI1200" s="317" t="b">
        <f t="shared" ca="1" si="364"/>
        <v>0</v>
      </c>
    </row>
    <row r="1201" spans="1:35" x14ac:dyDescent="0.25">
      <c r="A1201">
        <v>1169</v>
      </c>
      <c r="B1201" s="169">
        <f ca="1">OFFSET(InputPriceData!B$15,CalculationsAndCharts!$A1201+$A$11,0,1,1)</f>
        <v>40147</v>
      </c>
      <c r="C1201" s="3">
        <f ca="1">OFFSET(InputPriceData!G$15,CalculationsAndCharts!$A1201+$A$11,IF($C$7,8,0),1,1)</f>
        <v>3289200</v>
      </c>
      <c r="D1201" s="4">
        <f ca="1">OFFSET(InputPriceData!C$15,CalculationsAndCharts!$A1201+$A$11,IF($C$7,8,0),1,1)</f>
        <v>51.51</v>
      </c>
      <c r="E1201" s="4">
        <f ca="1">OFFSET(InputPriceData!D$15,CalculationsAndCharts!$A1201+$A$11,IF($C$7,8,0),1,1)</f>
        <v>51.99</v>
      </c>
      <c r="F1201" s="4">
        <f ca="1">OFFSET(InputPriceData!E$15,CalculationsAndCharts!$A1201+$A$11,IF($C$7,8,0),1,1)</f>
        <v>51.12</v>
      </c>
      <c r="G1201" s="4">
        <f ca="1">OFFSET(InputPriceData!F$15,CalculationsAndCharts!$A1201+$A$11,IF($C$7,8,0),1,1)</f>
        <v>51.53</v>
      </c>
      <c r="H1201" s="133"/>
      <c r="I1201" s="133"/>
      <c r="J1201" s="37">
        <f t="shared" ca="1" si="354"/>
        <v>1632</v>
      </c>
      <c r="K1201" s="124">
        <f t="shared" ca="1" si="355"/>
        <v>-0.49000000000000199</v>
      </c>
      <c r="L1201" s="343">
        <f t="shared" ca="1" si="346"/>
        <v>0.60092062248197819</v>
      </c>
      <c r="M1201" s="345">
        <f t="shared" ca="1" si="356"/>
        <v>0.74691966453734004</v>
      </c>
      <c r="N1201" s="344">
        <f t="shared" ca="1" si="347"/>
        <v>0.80453180042354733</v>
      </c>
      <c r="O1201" s="4"/>
      <c r="P1201" s="4"/>
      <c r="Q1201" s="3"/>
      <c r="S1201" s="4"/>
      <c r="T1201" s="4" t="b">
        <f t="shared" ca="1" si="348"/>
        <v>0</v>
      </c>
      <c r="U1201" t="b">
        <f t="shared" ca="1" si="349"/>
        <v>0</v>
      </c>
      <c r="W1201" s="317" t="b">
        <f t="shared" ca="1" si="350"/>
        <v>0</v>
      </c>
      <c r="X1201" s="317" t="b">
        <f t="shared" ca="1" si="357"/>
        <v>1</v>
      </c>
      <c r="Y1201" s="317" t="b">
        <f t="shared" ca="1" si="351"/>
        <v>0</v>
      </c>
      <c r="Z1201" t="b">
        <f t="shared" ca="1" si="352"/>
        <v>0</v>
      </c>
      <c r="AA1201" s="37" t="b">
        <f t="shared" ca="1" si="358"/>
        <v>0</v>
      </c>
      <c r="AB1201" t="b">
        <f t="shared" ca="1" si="353"/>
        <v>0</v>
      </c>
      <c r="AD1201" t="b">
        <f t="shared" ca="1" si="359"/>
        <v>0</v>
      </c>
      <c r="AE1201" s="37" t="b">
        <f t="shared" ca="1" si="360"/>
        <v>0</v>
      </c>
      <c r="AF1201" t="b">
        <f t="shared" ca="1" si="361"/>
        <v>0</v>
      </c>
      <c r="AG1201" s="317" t="b">
        <f t="shared" ca="1" si="362"/>
        <v>0</v>
      </c>
      <c r="AH1201" s="317" t="b">
        <f t="shared" ca="1" si="363"/>
        <v>1</v>
      </c>
      <c r="AI1201" s="317" t="b">
        <f t="shared" ca="1" si="364"/>
        <v>0</v>
      </c>
    </row>
    <row r="1202" spans="1:35" x14ac:dyDescent="0.25">
      <c r="A1202">
        <v>1170</v>
      </c>
      <c r="B1202" s="169">
        <f ca="1">OFFSET(InputPriceData!B$15,CalculationsAndCharts!$A1202+$A$11,0,1,1)</f>
        <v>40144</v>
      </c>
      <c r="C1202" s="3">
        <f ca="1">OFFSET(InputPriceData!G$15,CalculationsAndCharts!$A1202+$A$11,IF($C$7,8,0),1,1)</f>
        <v>1485400</v>
      </c>
      <c r="D1202" s="4">
        <f ca="1">OFFSET(InputPriceData!C$15,CalculationsAndCharts!$A1202+$A$11,IF($C$7,8,0),1,1)</f>
        <v>51.4</v>
      </c>
      <c r="E1202" s="4">
        <f ca="1">OFFSET(InputPriceData!D$15,CalculationsAndCharts!$A1202+$A$11,IF($C$7,8,0),1,1)</f>
        <v>51.95</v>
      </c>
      <c r="F1202" s="4">
        <f ca="1">OFFSET(InputPriceData!E$15,CalculationsAndCharts!$A1202+$A$11,IF($C$7,8,0),1,1)</f>
        <v>50.86</v>
      </c>
      <c r="G1202" s="4">
        <f ca="1">OFFSET(InputPriceData!F$15,CalculationsAndCharts!$A1202+$A$11,IF($C$7,8,0),1,1)</f>
        <v>51.63</v>
      </c>
      <c r="H1202" s="133"/>
      <c r="I1202" s="133"/>
      <c r="J1202" s="37">
        <f t="shared" ca="1" si="354"/>
        <v>1631</v>
      </c>
      <c r="K1202" s="124">
        <f t="shared" ca="1" si="355"/>
        <v>-1.9999999999996021E-2</v>
      </c>
      <c r="L1202" s="343">
        <f t="shared" ca="1" si="346"/>
        <v>0.68317436064263659</v>
      </c>
      <c r="M1202" s="345">
        <f t="shared" ca="1" si="356"/>
        <v>0.75370299146048436</v>
      </c>
      <c r="N1202" s="344">
        <f t="shared" ca="1" si="347"/>
        <v>0.90642384119879738</v>
      </c>
      <c r="O1202" s="4"/>
      <c r="P1202" s="4"/>
      <c r="Q1202" s="3"/>
      <c r="S1202" s="4"/>
      <c r="T1202" s="4" t="b">
        <f t="shared" ca="1" si="348"/>
        <v>0</v>
      </c>
      <c r="U1202" t="b">
        <f t="shared" ca="1" si="349"/>
        <v>0</v>
      </c>
      <c r="W1202" s="317" t="b">
        <f t="shared" ca="1" si="350"/>
        <v>0</v>
      </c>
      <c r="X1202" s="317" t="b">
        <f t="shared" ca="1" si="357"/>
        <v>1</v>
      </c>
      <c r="Y1202" s="317" t="b">
        <f t="shared" ca="1" si="351"/>
        <v>0</v>
      </c>
      <c r="Z1202" t="b">
        <f t="shared" ca="1" si="352"/>
        <v>0</v>
      </c>
      <c r="AA1202" s="37" t="b">
        <f t="shared" ca="1" si="358"/>
        <v>0</v>
      </c>
      <c r="AB1202" t="b">
        <f t="shared" ca="1" si="353"/>
        <v>0</v>
      </c>
      <c r="AD1202" t="b">
        <f t="shared" ca="1" si="359"/>
        <v>0</v>
      </c>
      <c r="AE1202" s="37" t="b">
        <f t="shared" ca="1" si="360"/>
        <v>0</v>
      </c>
      <c r="AF1202" t="b">
        <f t="shared" ca="1" si="361"/>
        <v>0</v>
      </c>
      <c r="AG1202" s="317" t="b">
        <f t="shared" ca="1" si="362"/>
        <v>0</v>
      </c>
      <c r="AH1202" s="317" t="b">
        <f t="shared" ca="1" si="363"/>
        <v>1</v>
      </c>
      <c r="AI1202" s="317" t="b">
        <f t="shared" ca="1" si="364"/>
        <v>0</v>
      </c>
    </row>
    <row r="1203" spans="1:35" x14ac:dyDescent="0.25">
      <c r="A1203">
        <v>1171</v>
      </c>
      <c r="B1203" s="169">
        <f ca="1">OFFSET(InputPriceData!B$15,CalculationsAndCharts!$A1203+$A$11,0,1,1)</f>
        <v>40142</v>
      </c>
      <c r="C1203" s="3">
        <f ca="1">OFFSET(InputPriceData!G$15,CalculationsAndCharts!$A1203+$A$11,IF($C$7,8,0),1,1)</f>
        <v>2417900</v>
      </c>
      <c r="D1203" s="4">
        <f ca="1">OFFSET(InputPriceData!C$15,CalculationsAndCharts!$A1203+$A$11,IF($C$7,8,0),1,1)</f>
        <v>51.45</v>
      </c>
      <c r="E1203" s="4">
        <f ca="1">OFFSET(InputPriceData!D$15,CalculationsAndCharts!$A1203+$A$11,IF($C$7,8,0),1,1)</f>
        <v>52.05</v>
      </c>
      <c r="F1203" s="4">
        <f ca="1">OFFSET(InputPriceData!E$15,CalculationsAndCharts!$A1203+$A$11,IF($C$7,8,0),1,1)</f>
        <v>51.31</v>
      </c>
      <c r="G1203" s="4">
        <f ca="1">OFFSET(InputPriceData!F$15,CalculationsAndCharts!$A1203+$A$11,IF($C$7,8,0),1,1)</f>
        <v>52.02</v>
      </c>
      <c r="H1203" s="133"/>
      <c r="I1203" s="133"/>
      <c r="J1203" s="37">
        <f t="shared" ca="1" si="354"/>
        <v>1630</v>
      </c>
      <c r="K1203" s="124">
        <f t="shared" ca="1" si="355"/>
        <v>0.5800000000000054</v>
      </c>
      <c r="L1203" s="343">
        <f t="shared" ca="1" si="346"/>
        <v>0.69584166888275456</v>
      </c>
      <c r="M1203" s="345">
        <f t="shared" ca="1" si="356"/>
        <v>0.76054792276537275</v>
      </c>
      <c r="N1203" s="344">
        <f t="shared" ca="1" si="347"/>
        <v>0.91492152966857831</v>
      </c>
      <c r="O1203" s="4"/>
      <c r="P1203" s="4"/>
      <c r="Q1203" s="3"/>
      <c r="S1203" s="4"/>
      <c r="T1203" s="4" t="b">
        <f t="shared" ca="1" si="348"/>
        <v>0</v>
      </c>
      <c r="U1203" t="b">
        <f t="shared" ca="1" si="349"/>
        <v>0</v>
      </c>
      <c r="W1203" s="317" t="b">
        <f t="shared" ca="1" si="350"/>
        <v>0</v>
      </c>
      <c r="X1203" s="317" t="b">
        <f t="shared" ca="1" si="357"/>
        <v>1</v>
      </c>
      <c r="Y1203" s="317" t="b">
        <f t="shared" ca="1" si="351"/>
        <v>0</v>
      </c>
      <c r="Z1203" t="b">
        <f t="shared" ca="1" si="352"/>
        <v>0</v>
      </c>
      <c r="AA1203" s="37" t="b">
        <f t="shared" ca="1" si="358"/>
        <v>0</v>
      </c>
      <c r="AB1203" t="b">
        <f t="shared" ca="1" si="353"/>
        <v>0</v>
      </c>
      <c r="AD1203" t="b">
        <f t="shared" ca="1" si="359"/>
        <v>0</v>
      </c>
      <c r="AE1203" s="37" t="b">
        <f t="shared" ca="1" si="360"/>
        <v>0</v>
      </c>
      <c r="AF1203" t="b">
        <f t="shared" ca="1" si="361"/>
        <v>0</v>
      </c>
      <c r="AG1203" s="317" t="b">
        <f t="shared" ca="1" si="362"/>
        <v>0</v>
      </c>
      <c r="AH1203" s="317" t="b">
        <f t="shared" ca="1" si="363"/>
        <v>1</v>
      </c>
      <c r="AI1203" s="317" t="b">
        <f t="shared" ca="1" si="364"/>
        <v>0</v>
      </c>
    </row>
    <row r="1204" spans="1:35" x14ac:dyDescent="0.25">
      <c r="A1204">
        <v>1172</v>
      </c>
      <c r="B1204" s="169">
        <f ca="1">OFFSET(InputPriceData!B$15,CalculationsAndCharts!$A1204+$A$11,0,1,1)</f>
        <v>40141</v>
      </c>
      <c r="C1204" s="3">
        <f ca="1">OFFSET(InputPriceData!G$15,CalculationsAndCharts!$A1204+$A$11,IF($C$7,8,0),1,1)</f>
        <v>3034500</v>
      </c>
      <c r="D1204" s="4">
        <f ca="1">OFFSET(InputPriceData!C$15,CalculationsAndCharts!$A1204+$A$11,IF($C$7,8,0),1,1)</f>
        <v>51.37</v>
      </c>
      <c r="E1204" s="4">
        <f ca="1">OFFSET(InputPriceData!D$15,CalculationsAndCharts!$A1204+$A$11,IF($C$7,8,0),1,1)</f>
        <v>51.75</v>
      </c>
      <c r="F1204" s="4">
        <f ca="1">OFFSET(InputPriceData!E$15,CalculationsAndCharts!$A1204+$A$11,IF($C$7,8,0),1,1)</f>
        <v>51.05</v>
      </c>
      <c r="G1204" s="4">
        <f ca="1">OFFSET(InputPriceData!F$15,CalculationsAndCharts!$A1204+$A$11,IF($C$7,8,0),1,1)</f>
        <v>51.65</v>
      </c>
      <c r="H1204" s="133"/>
      <c r="I1204" s="133"/>
      <c r="J1204" s="37">
        <f t="shared" ca="1" si="354"/>
        <v>1629</v>
      </c>
      <c r="K1204" s="124">
        <f t="shared" ca="1" si="355"/>
        <v>1.0599999999999952</v>
      </c>
      <c r="L1204" s="343">
        <f t="shared" ca="1" si="346"/>
        <v>0.66435922324685859</v>
      </c>
      <c r="M1204" s="345">
        <f t="shared" ca="1" si="356"/>
        <v>0.76745501792671322</v>
      </c>
      <c r="N1204" s="344">
        <f t="shared" ca="1" si="347"/>
        <v>0.86566535852698068</v>
      </c>
      <c r="O1204" s="4"/>
      <c r="P1204" s="4"/>
      <c r="Q1204" s="3"/>
      <c r="S1204" s="4"/>
      <c r="T1204" s="4" t="b">
        <f t="shared" ca="1" si="348"/>
        <v>0</v>
      </c>
      <c r="U1204" t="b">
        <f t="shared" ca="1" si="349"/>
        <v>0</v>
      </c>
      <c r="W1204" s="317" t="b">
        <f t="shared" ca="1" si="350"/>
        <v>0</v>
      </c>
      <c r="X1204" s="317" t="b">
        <f t="shared" ca="1" si="357"/>
        <v>1</v>
      </c>
      <c r="Y1204" s="317" t="b">
        <f t="shared" ca="1" si="351"/>
        <v>0</v>
      </c>
      <c r="Z1204" t="b">
        <f t="shared" ca="1" si="352"/>
        <v>0</v>
      </c>
      <c r="AA1204" s="37" t="b">
        <f t="shared" ca="1" si="358"/>
        <v>0</v>
      </c>
      <c r="AB1204" t="b">
        <f t="shared" ca="1" si="353"/>
        <v>0</v>
      </c>
      <c r="AD1204" t="b">
        <f t="shared" ca="1" si="359"/>
        <v>0</v>
      </c>
      <c r="AE1204" s="37" t="b">
        <f t="shared" ca="1" si="360"/>
        <v>0</v>
      </c>
      <c r="AF1204" t="b">
        <f t="shared" ca="1" si="361"/>
        <v>0</v>
      </c>
      <c r="AG1204" s="317" t="b">
        <f t="shared" ca="1" si="362"/>
        <v>0</v>
      </c>
      <c r="AH1204" s="317" t="b">
        <f t="shared" ca="1" si="363"/>
        <v>1</v>
      </c>
      <c r="AI1204" s="317" t="b">
        <f t="shared" ca="1" si="364"/>
        <v>0</v>
      </c>
    </row>
    <row r="1205" spans="1:35" x14ac:dyDescent="0.25">
      <c r="A1205">
        <v>1173</v>
      </c>
      <c r="B1205" s="169">
        <f ca="1">OFFSET(InputPriceData!B$15,CalculationsAndCharts!$A1205+$A$11,0,1,1)</f>
        <v>40140</v>
      </c>
      <c r="C1205" s="3">
        <f ca="1">OFFSET(InputPriceData!G$15,CalculationsAndCharts!$A1205+$A$11,IF($C$7,8,0),1,1)</f>
        <v>3119200</v>
      </c>
      <c r="D1205" s="4">
        <f ca="1">OFFSET(InputPriceData!C$15,CalculationsAndCharts!$A1205+$A$11,IF($C$7,8,0),1,1)</f>
        <v>50.75</v>
      </c>
      <c r="E1205" s="4">
        <f ca="1">OFFSET(InputPriceData!D$15,CalculationsAndCharts!$A1205+$A$11,IF($C$7,8,0),1,1)</f>
        <v>51.62</v>
      </c>
      <c r="F1205" s="4">
        <f ca="1">OFFSET(InputPriceData!E$15,CalculationsAndCharts!$A1205+$A$11,IF($C$7,8,0),1,1)</f>
        <v>50.65</v>
      </c>
      <c r="G1205" s="4">
        <f ca="1">OFFSET(InputPriceData!F$15,CalculationsAndCharts!$A1205+$A$11,IF($C$7,8,0),1,1)</f>
        <v>51.44</v>
      </c>
      <c r="H1205" s="133"/>
      <c r="I1205" s="133"/>
      <c r="J1205" s="37">
        <f t="shared" ca="1" si="354"/>
        <v>1628</v>
      </c>
      <c r="K1205" s="124">
        <f t="shared" ca="1" si="355"/>
        <v>1.6099999999999994</v>
      </c>
      <c r="L1205" s="343">
        <f t="shared" ca="1" si="346"/>
        <v>0.63444534406815101</v>
      </c>
      <c r="M1205" s="345">
        <f t="shared" ca="1" si="356"/>
        <v>0.77442484150021518</v>
      </c>
      <c r="N1205" s="344">
        <f t="shared" ca="1" si="347"/>
        <v>0.81924714971578649</v>
      </c>
      <c r="O1205" s="4"/>
      <c r="P1205" s="4"/>
      <c r="Q1205" s="3"/>
      <c r="S1205" s="4"/>
      <c r="T1205" s="4" t="b">
        <f t="shared" ca="1" si="348"/>
        <v>0</v>
      </c>
      <c r="U1205" t="b">
        <f t="shared" ca="1" si="349"/>
        <v>0</v>
      </c>
      <c r="W1205" s="317" t="b">
        <f t="shared" ca="1" si="350"/>
        <v>0</v>
      </c>
      <c r="X1205" s="317" t="b">
        <f t="shared" ca="1" si="357"/>
        <v>1</v>
      </c>
      <c r="Y1205" s="317" t="b">
        <f t="shared" ca="1" si="351"/>
        <v>0</v>
      </c>
      <c r="Z1205" t="b">
        <f t="shared" ca="1" si="352"/>
        <v>0</v>
      </c>
      <c r="AA1205" s="37" t="b">
        <f t="shared" ca="1" si="358"/>
        <v>0</v>
      </c>
      <c r="AB1205" t="b">
        <f t="shared" ca="1" si="353"/>
        <v>0</v>
      </c>
      <c r="AD1205" t="b">
        <f t="shared" ca="1" si="359"/>
        <v>0</v>
      </c>
      <c r="AE1205" s="37" t="b">
        <f t="shared" ca="1" si="360"/>
        <v>0</v>
      </c>
      <c r="AF1205" t="b">
        <f t="shared" ca="1" si="361"/>
        <v>0</v>
      </c>
      <c r="AG1205" s="317" t="b">
        <f t="shared" ca="1" si="362"/>
        <v>0</v>
      </c>
      <c r="AH1205" s="317" t="b">
        <f t="shared" ca="1" si="363"/>
        <v>1</v>
      </c>
      <c r="AI1205" s="317" t="b">
        <f t="shared" ca="1" si="364"/>
        <v>0</v>
      </c>
    </row>
    <row r="1206" spans="1:35" x14ac:dyDescent="0.25">
      <c r="A1206">
        <v>1174</v>
      </c>
      <c r="B1206" s="169">
        <f ca="1">OFFSET(InputPriceData!B$15,CalculationsAndCharts!$A1206+$A$11,0,1,1)</f>
        <v>40137</v>
      </c>
      <c r="C1206" s="3">
        <f ca="1">OFFSET(InputPriceData!G$15,CalculationsAndCharts!$A1206+$A$11,IF($C$7,8,0),1,1)</f>
        <v>3039100</v>
      </c>
      <c r="D1206" s="4">
        <f ca="1">OFFSET(InputPriceData!C$15,CalculationsAndCharts!$A1206+$A$11,IF($C$7,8,0),1,1)</f>
        <v>49.8</v>
      </c>
      <c r="E1206" s="4">
        <f ca="1">OFFSET(InputPriceData!D$15,CalculationsAndCharts!$A1206+$A$11,IF($C$7,8,0),1,1)</f>
        <v>50.69</v>
      </c>
      <c r="F1206" s="4">
        <f ca="1">OFFSET(InputPriceData!E$15,CalculationsAndCharts!$A1206+$A$11,IF($C$7,8,0),1,1)</f>
        <v>49.8</v>
      </c>
      <c r="G1206" s="4">
        <f ca="1">OFFSET(InputPriceData!F$15,CalculationsAndCharts!$A1206+$A$11,IF($C$7,8,0),1,1)</f>
        <v>50.59</v>
      </c>
      <c r="H1206" s="133"/>
      <c r="I1206" s="133"/>
      <c r="J1206" s="37">
        <f t="shared" ca="1" si="354"/>
        <v>1627</v>
      </c>
      <c r="K1206" s="124">
        <f t="shared" ca="1" si="355"/>
        <v>0.18000000000000682</v>
      </c>
      <c r="L1206" s="343">
        <f t="shared" ca="1" si="346"/>
        <v>0.67411404369624317</v>
      </c>
      <c r="M1206" s="345">
        <f t="shared" ca="1" si="356"/>
        <v>0.78145796316873384</v>
      </c>
      <c r="N1206" s="344">
        <f t="shared" ca="1" si="347"/>
        <v>0.8626363482979662</v>
      </c>
      <c r="O1206" s="4"/>
      <c r="P1206" s="4"/>
      <c r="Q1206" s="3"/>
      <c r="S1206" s="4"/>
      <c r="T1206" s="4" t="b">
        <f t="shared" ca="1" si="348"/>
        <v>0</v>
      </c>
      <c r="U1206" t="b">
        <f t="shared" ca="1" si="349"/>
        <v>0</v>
      </c>
      <c r="W1206" s="317" t="b">
        <f t="shared" ca="1" si="350"/>
        <v>0</v>
      </c>
      <c r="X1206" s="317" t="b">
        <f t="shared" ca="1" si="357"/>
        <v>1</v>
      </c>
      <c r="Y1206" s="317" t="b">
        <f t="shared" ca="1" si="351"/>
        <v>0</v>
      </c>
      <c r="Z1206" t="b">
        <f t="shared" ca="1" si="352"/>
        <v>0</v>
      </c>
      <c r="AA1206" s="37" t="b">
        <f t="shared" ca="1" si="358"/>
        <v>0</v>
      </c>
      <c r="AB1206" t="b">
        <f t="shared" ca="1" si="353"/>
        <v>0</v>
      </c>
      <c r="AD1206" t="b">
        <f t="shared" ca="1" si="359"/>
        <v>0</v>
      </c>
      <c r="AE1206" s="37" t="b">
        <f t="shared" ca="1" si="360"/>
        <v>0</v>
      </c>
      <c r="AF1206" t="b">
        <f t="shared" ca="1" si="361"/>
        <v>0</v>
      </c>
      <c r="AG1206" s="317" t="b">
        <f t="shared" ca="1" si="362"/>
        <v>0</v>
      </c>
      <c r="AH1206" s="317" t="b">
        <f t="shared" ca="1" si="363"/>
        <v>1</v>
      </c>
      <c r="AI1206" s="317" t="b">
        <f t="shared" ca="1" si="364"/>
        <v>0</v>
      </c>
    </row>
    <row r="1207" spans="1:35" x14ac:dyDescent="0.25">
      <c r="A1207">
        <v>1175</v>
      </c>
      <c r="B1207" s="169">
        <f ca="1">OFFSET(InputPriceData!B$15,CalculationsAndCharts!$A1207+$A$11,0,1,1)</f>
        <v>40136</v>
      </c>
      <c r="C1207" s="3">
        <f ca="1">OFFSET(InputPriceData!G$15,CalculationsAndCharts!$A1207+$A$11,IF($C$7,8,0),1,1)</f>
        <v>2817000</v>
      </c>
      <c r="D1207" s="4">
        <f ca="1">OFFSET(InputPriceData!C$15,CalculationsAndCharts!$A1207+$A$11,IF($C$7,8,0),1,1)</f>
        <v>50.28</v>
      </c>
      <c r="E1207" s="4">
        <f ca="1">OFFSET(InputPriceData!D$15,CalculationsAndCharts!$A1207+$A$11,IF($C$7,8,0),1,1)</f>
        <v>50.3</v>
      </c>
      <c r="F1207" s="4">
        <f ca="1">OFFSET(InputPriceData!E$15,CalculationsAndCharts!$A1207+$A$11,IF($C$7,8,0),1,1)</f>
        <v>49.52</v>
      </c>
      <c r="G1207" s="4">
        <f ca="1">OFFSET(InputPriceData!F$15,CalculationsAndCharts!$A1207+$A$11,IF($C$7,8,0),1,1)</f>
        <v>49.83</v>
      </c>
      <c r="H1207" s="133"/>
      <c r="I1207" s="133"/>
      <c r="J1207" s="37">
        <f t="shared" ca="1" si="354"/>
        <v>1626</v>
      </c>
      <c r="K1207" s="124">
        <f t="shared" ca="1" si="355"/>
        <v>-0.38000000000000256</v>
      </c>
      <c r="L1207" s="343">
        <f t="shared" ca="1" si="346"/>
        <v>0.7631829593751458</v>
      </c>
      <c r="M1207" s="345">
        <f t="shared" ca="1" si="356"/>
        <v>0.78855495778883333</v>
      </c>
      <c r="N1207" s="344">
        <f t="shared" ca="1" si="347"/>
        <v>0.96782469228925716</v>
      </c>
      <c r="O1207" s="4"/>
      <c r="P1207" s="4"/>
      <c r="Q1207" s="3"/>
      <c r="S1207" s="4"/>
      <c r="T1207" s="4" t="b">
        <f t="shared" ca="1" si="348"/>
        <v>0</v>
      </c>
      <c r="U1207" t="b">
        <f t="shared" ca="1" si="349"/>
        <v>0</v>
      </c>
      <c r="W1207" s="317" t="b">
        <f t="shared" ca="1" si="350"/>
        <v>0</v>
      </c>
      <c r="X1207" s="317" t="b">
        <f t="shared" ca="1" si="357"/>
        <v>1</v>
      </c>
      <c r="Y1207" s="317" t="b">
        <f t="shared" ca="1" si="351"/>
        <v>0</v>
      </c>
      <c r="Z1207" t="b">
        <f t="shared" ca="1" si="352"/>
        <v>0</v>
      </c>
      <c r="AA1207" s="37" t="b">
        <f t="shared" ca="1" si="358"/>
        <v>0</v>
      </c>
      <c r="AB1207" t="b">
        <f t="shared" ca="1" si="353"/>
        <v>0</v>
      </c>
      <c r="AD1207" t="b">
        <f t="shared" ca="1" si="359"/>
        <v>0</v>
      </c>
      <c r="AE1207" s="37" t="b">
        <f t="shared" ca="1" si="360"/>
        <v>0</v>
      </c>
      <c r="AF1207" t="b">
        <f t="shared" ca="1" si="361"/>
        <v>0</v>
      </c>
      <c r="AG1207" s="317" t="b">
        <f t="shared" ca="1" si="362"/>
        <v>0</v>
      </c>
      <c r="AH1207" s="317" t="b">
        <f t="shared" ca="1" si="363"/>
        <v>1</v>
      </c>
      <c r="AI1207" s="317" t="b">
        <f t="shared" ca="1" si="364"/>
        <v>0</v>
      </c>
    </row>
    <row r="1208" spans="1:35" x14ac:dyDescent="0.25">
      <c r="A1208">
        <v>1176</v>
      </c>
      <c r="B1208" s="169">
        <f ca="1">OFFSET(InputPriceData!B$15,CalculationsAndCharts!$A1208+$A$11,0,1,1)</f>
        <v>40135</v>
      </c>
      <c r="C1208" s="3">
        <f ca="1">OFFSET(InputPriceData!G$15,CalculationsAndCharts!$A1208+$A$11,IF($C$7,8,0),1,1)</f>
        <v>2856700</v>
      </c>
      <c r="D1208" s="4">
        <f ca="1">OFFSET(InputPriceData!C$15,CalculationsAndCharts!$A1208+$A$11,IF($C$7,8,0),1,1)</f>
        <v>50.27</v>
      </c>
      <c r="E1208" s="4">
        <f ca="1">OFFSET(InputPriceData!D$15,CalculationsAndCharts!$A1208+$A$11,IF($C$7,8,0),1,1)</f>
        <v>50.69</v>
      </c>
      <c r="F1208" s="4">
        <f ca="1">OFFSET(InputPriceData!E$15,CalculationsAndCharts!$A1208+$A$11,IF($C$7,8,0),1,1)</f>
        <v>50.04</v>
      </c>
      <c r="G1208" s="4">
        <f ca="1">OFFSET(InputPriceData!F$15,CalculationsAndCharts!$A1208+$A$11,IF($C$7,8,0),1,1)</f>
        <v>50.41</v>
      </c>
      <c r="H1208" s="133"/>
      <c r="I1208" s="133"/>
      <c r="J1208" s="37">
        <f t="shared" ca="1" si="354"/>
        <v>1625</v>
      </c>
      <c r="K1208" s="124">
        <f t="shared" ca="1" si="355"/>
        <v>0.60999999999999943</v>
      </c>
      <c r="L1208" s="343">
        <f t="shared" ca="1" si="346"/>
        <v>0.79571640543777333</v>
      </c>
      <c r="M1208" s="345">
        <f t="shared" ca="1" si="356"/>
        <v>0.79571640543777333</v>
      </c>
      <c r="N1208" s="344">
        <f t="shared" ca="1" si="347"/>
        <v>1</v>
      </c>
      <c r="O1208" s="4"/>
      <c r="P1208" s="4"/>
      <c r="Q1208" s="3"/>
      <c r="S1208" s="4"/>
      <c r="T1208" s="4" t="b">
        <f t="shared" ca="1" si="348"/>
        <v>0</v>
      </c>
      <c r="U1208" t="b">
        <f t="shared" ca="1" si="349"/>
        <v>0</v>
      </c>
      <c r="W1208" s="317" t="b">
        <f t="shared" ca="1" si="350"/>
        <v>0</v>
      </c>
      <c r="X1208" s="317" t="b">
        <f t="shared" ca="1" si="357"/>
        <v>1</v>
      </c>
      <c r="Y1208" s="317" t="b">
        <f t="shared" ca="1" si="351"/>
        <v>0</v>
      </c>
      <c r="Z1208" t="b">
        <f t="shared" ca="1" si="352"/>
        <v>0</v>
      </c>
      <c r="AA1208" s="37" t="b">
        <f t="shared" ca="1" si="358"/>
        <v>0</v>
      </c>
      <c r="AB1208" t="b">
        <f t="shared" ca="1" si="353"/>
        <v>0</v>
      </c>
      <c r="AD1208" t="b">
        <f t="shared" ca="1" si="359"/>
        <v>0</v>
      </c>
      <c r="AE1208" s="37" t="b">
        <f t="shared" ca="1" si="360"/>
        <v>0</v>
      </c>
      <c r="AF1208" t="b">
        <f t="shared" ca="1" si="361"/>
        <v>0</v>
      </c>
      <c r="AG1208" s="317" t="b">
        <f t="shared" ca="1" si="362"/>
        <v>0</v>
      </c>
      <c r="AH1208" s="317" t="b">
        <f t="shared" ca="1" si="363"/>
        <v>1</v>
      </c>
      <c r="AI1208" s="317" t="b">
        <f t="shared" ca="1" si="364"/>
        <v>0</v>
      </c>
    </row>
    <row r="1209" spans="1:35" x14ac:dyDescent="0.25">
      <c r="A1209">
        <v>1177</v>
      </c>
      <c r="B1209" s="169">
        <f ca="1">OFFSET(InputPriceData!B$15,CalculationsAndCharts!$A1209+$A$11,0,1,1)</f>
        <v>40134</v>
      </c>
      <c r="C1209" s="3">
        <f ca="1">OFFSET(InputPriceData!G$15,CalculationsAndCharts!$A1209+$A$11,IF($C$7,8,0),1,1)</f>
        <v>3078400</v>
      </c>
      <c r="D1209" s="4">
        <f ca="1">OFFSET(InputPriceData!C$15,CalculationsAndCharts!$A1209+$A$11,IF($C$7,8,0),1,1)</f>
        <v>49.64</v>
      </c>
      <c r="E1209" s="4">
        <f ca="1">OFFSET(InputPriceData!D$15,CalculationsAndCharts!$A1209+$A$11,IF($C$7,8,0),1,1)</f>
        <v>50.32</v>
      </c>
      <c r="F1209" s="4">
        <f ca="1">OFFSET(InputPriceData!E$15,CalculationsAndCharts!$A1209+$A$11,IF($C$7,8,0),1,1)</f>
        <v>49.52</v>
      </c>
      <c r="G1209" s="4">
        <f ca="1">OFFSET(InputPriceData!F$15,CalculationsAndCharts!$A1209+$A$11,IF($C$7,8,0),1,1)</f>
        <v>50.21</v>
      </c>
      <c r="H1209" s="133"/>
      <c r="I1209" s="133"/>
      <c r="J1209" s="37">
        <f t="shared" ca="1" si="354"/>
        <v>1624</v>
      </c>
      <c r="K1209" s="124">
        <f t="shared" ca="1" si="355"/>
        <v>1.1799999999999997</v>
      </c>
      <c r="L1209" s="343">
        <f t="shared" ca="1" si="346"/>
        <v>0.76257652526285113</v>
      </c>
      <c r="M1209" s="345">
        <f t="shared" ca="1" si="356"/>
        <v>0.76257652526285113</v>
      </c>
      <c r="N1209" s="344">
        <f t="shared" ca="1" si="347"/>
        <v>1</v>
      </c>
      <c r="O1209" s="4"/>
      <c r="P1209" s="4"/>
      <c r="Q1209" s="3"/>
      <c r="S1209" s="4"/>
      <c r="T1209" s="4" t="b">
        <f t="shared" ca="1" si="348"/>
        <v>0</v>
      </c>
      <c r="U1209" t="b">
        <f t="shared" ca="1" si="349"/>
        <v>0</v>
      </c>
      <c r="W1209" s="317" t="b">
        <f t="shared" ca="1" si="350"/>
        <v>0</v>
      </c>
      <c r="X1209" s="317" t="b">
        <f t="shared" ca="1" si="357"/>
        <v>1</v>
      </c>
      <c r="Y1209" s="317" t="b">
        <f t="shared" ca="1" si="351"/>
        <v>0</v>
      </c>
      <c r="Z1209" t="b">
        <f t="shared" ca="1" si="352"/>
        <v>0</v>
      </c>
      <c r="AA1209" s="37" t="b">
        <f t="shared" ca="1" si="358"/>
        <v>0</v>
      </c>
      <c r="AB1209" t="b">
        <f t="shared" ca="1" si="353"/>
        <v>0</v>
      </c>
      <c r="AD1209" t="b">
        <f t="shared" ca="1" si="359"/>
        <v>0</v>
      </c>
      <c r="AE1209" s="37" t="b">
        <f t="shared" ca="1" si="360"/>
        <v>0</v>
      </c>
      <c r="AF1209" t="b">
        <f t="shared" ca="1" si="361"/>
        <v>0</v>
      </c>
      <c r="AG1209" s="317" t="b">
        <f t="shared" ca="1" si="362"/>
        <v>0</v>
      </c>
      <c r="AH1209" s="317" t="b">
        <f t="shared" ca="1" si="363"/>
        <v>1</v>
      </c>
      <c r="AI1209" s="317" t="b">
        <f t="shared" ca="1" si="364"/>
        <v>0</v>
      </c>
    </row>
    <row r="1210" spans="1:35" x14ac:dyDescent="0.25">
      <c r="A1210">
        <v>1178</v>
      </c>
      <c r="B1210" s="169">
        <f ca="1">OFFSET(InputPriceData!B$15,CalculationsAndCharts!$A1210+$A$11,0,1,1)</f>
        <v>40133</v>
      </c>
      <c r="C1210" s="3">
        <f ca="1">OFFSET(InputPriceData!G$15,CalculationsAndCharts!$A1210+$A$11,IF($C$7,8,0),1,1)</f>
        <v>2366200</v>
      </c>
      <c r="D1210" s="4">
        <f ca="1">OFFSET(InputPriceData!C$15,CalculationsAndCharts!$A1210+$A$11,IF($C$7,8,0),1,1)</f>
        <v>49.15</v>
      </c>
      <c r="E1210" s="4">
        <f ca="1">OFFSET(InputPriceData!D$15,CalculationsAndCharts!$A1210+$A$11,IF($C$7,8,0),1,1)</f>
        <v>49.97</v>
      </c>
      <c r="F1210" s="4">
        <f ca="1">OFFSET(InputPriceData!E$15,CalculationsAndCharts!$A1210+$A$11,IF($C$7,8,0),1,1)</f>
        <v>49.08</v>
      </c>
      <c r="G1210" s="4">
        <f ca="1">OFFSET(InputPriceData!F$15,CalculationsAndCharts!$A1210+$A$11,IF($C$7,8,0),1,1)</f>
        <v>49.8</v>
      </c>
      <c r="H1210" s="133"/>
      <c r="I1210" s="133"/>
      <c r="J1210" s="37">
        <f t="shared" ca="1" si="354"/>
        <v>1623</v>
      </c>
      <c r="K1210" s="124">
        <f t="shared" ca="1" si="355"/>
        <v>1.2399999999999949</v>
      </c>
      <c r="L1210" s="343">
        <f t="shared" ca="1" si="346"/>
        <v>0.72721773532720257</v>
      </c>
      <c r="M1210" s="345">
        <f t="shared" ca="1" si="356"/>
        <v>0.72721773532720257</v>
      </c>
      <c r="N1210" s="344">
        <f t="shared" ca="1" si="347"/>
        <v>1</v>
      </c>
      <c r="O1210" s="4"/>
      <c r="P1210" s="4"/>
      <c r="Q1210" s="3"/>
      <c r="S1210" s="4"/>
      <c r="T1210" s="4" t="b">
        <f t="shared" ca="1" si="348"/>
        <v>0</v>
      </c>
      <c r="U1210" t="b">
        <f t="shared" ca="1" si="349"/>
        <v>0</v>
      </c>
      <c r="W1210" s="317" t="b">
        <f t="shared" ca="1" si="350"/>
        <v>0</v>
      </c>
      <c r="X1210" s="317" t="b">
        <f t="shared" ca="1" si="357"/>
        <v>1</v>
      </c>
      <c r="Y1210" s="317" t="b">
        <f t="shared" ca="1" si="351"/>
        <v>0</v>
      </c>
      <c r="Z1210" t="b">
        <f t="shared" ca="1" si="352"/>
        <v>0</v>
      </c>
      <c r="AA1210" s="37" t="b">
        <f t="shared" ca="1" si="358"/>
        <v>0</v>
      </c>
      <c r="AB1210" t="b">
        <f t="shared" ca="1" si="353"/>
        <v>0</v>
      </c>
      <c r="AD1210" t="b">
        <f t="shared" ca="1" si="359"/>
        <v>0</v>
      </c>
      <c r="AE1210" s="37" t="b">
        <f t="shared" ca="1" si="360"/>
        <v>0</v>
      </c>
      <c r="AF1210" t="b">
        <f t="shared" ca="1" si="361"/>
        <v>0</v>
      </c>
      <c r="AG1210" s="317" t="b">
        <f t="shared" ca="1" si="362"/>
        <v>0</v>
      </c>
      <c r="AH1210" s="317" t="b">
        <f t="shared" ca="1" si="363"/>
        <v>1</v>
      </c>
      <c r="AI1210" s="317" t="b">
        <f t="shared" ca="1" si="364"/>
        <v>0</v>
      </c>
    </row>
    <row r="1211" spans="1:35" x14ac:dyDescent="0.25">
      <c r="A1211">
        <v>1179</v>
      </c>
      <c r="B1211" s="169">
        <f ca="1">OFFSET(InputPriceData!B$15,CalculationsAndCharts!$A1211+$A$11,0,1,1)</f>
        <v>40130</v>
      </c>
      <c r="C1211" s="3">
        <f ca="1">OFFSET(InputPriceData!G$15,CalculationsAndCharts!$A1211+$A$11,IF($C$7,8,0),1,1)</f>
        <v>1718900</v>
      </c>
      <c r="D1211" s="4">
        <f ca="1">OFFSET(InputPriceData!C$15,CalculationsAndCharts!$A1211+$A$11,IF($C$7,8,0),1,1)</f>
        <v>48.49</v>
      </c>
      <c r="E1211" s="4">
        <f ca="1">OFFSET(InputPriceData!D$15,CalculationsAndCharts!$A1211+$A$11,IF($C$7,8,0),1,1)</f>
        <v>49.24</v>
      </c>
      <c r="F1211" s="4">
        <f ca="1">OFFSET(InputPriceData!E$15,CalculationsAndCharts!$A1211+$A$11,IF($C$7,8,0),1,1)</f>
        <v>48.49</v>
      </c>
      <c r="G1211" s="4">
        <f ca="1">OFFSET(InputPriceData!F$15,CalculationsAndCharts!$A1211+$A$11,IF($C$7,8,0),1,1)</f>
        <v>49.03</v>
      </c>
      <c r="H1211" s="133"/>
      <c r="I1211" s="133"/>
      <c r="J1211" s="37">
        <f t="shared" ca="1" si="354"/>
        <v>1622</v>
      </c>
      <c r="K1211" s="124">
        <f t="shared" ca="1" si="355"/>
        <v>0.17999999999999972</v>
      </c>
      <c r="L1211" s="343">
        <f t="shared" ca="1" si="346"/>
        <v>0.73156542043093364</v>
      </c>
      <c r="M1211" s="345">
        <f t="shared" ca="1" si="356"/>
        <v>0.73156542043093364</v>
      </c>
      <c r="N1211" s="344">
        <f t="shared" ca="1" si="347"/>
        <v>1</v>
      </c>
      <c r="O1211" s="4"/>
      <c r="P1211" s="4"/>
      <c r="Q1211" s="3"/>
      <c r="S1211" s="4"/>
      <c r="T1211" s="4" t="b">
        <f t="shared" ca="1" si="348"/>
        <v>0</v>
      </c>
      <c r="U1211" t="b">
        <f t="shared" ca="1" si="349"/>
        <v>0</v>
      </c>
      <c r="W1211" s="317" t="b">
        <f t="shared" ca="1" si="350"/>
        <v>0</v>
      </c>
      <c r="X1211" s="317" t="b">
        <f t="shared" ca="1" si="357"/>
        <v>1</v>
      </c>
      <c r="Y1211" s="317" t="b">
        <f t="shared" ca="1" si="351"/>
        <v>0</v>
      </c>
      <c r="Z1211" t="b">
        <f t="shared" ca="1" si="352"/>
        <v>0</v>
      </c>
      <c r="AA1211" s="37" t="b">
        <f t="shared" ca="1" si="358"/>
        <v>0</v>
      </c>
      <c r="AB1211" t="b">
        <f t="shared" ca="1" si="353"/>
        <v>0</v>
      </c>
      <c r="AD1211" t="b">
        <f t="shared" ca="1" si="359"/>
        <v>0</v>
      </c>
      <c r="AE1211" s="37" t="b">
        <f t="shared" ca="1" si="360"/>
        <v>0</v>
      </c>
      <c r="AF1211" t="b">
        <f t="shared" ca="1" si="361"/>
        <v>0</v>
      </c>
      <c r="AG1211" s="317" t="b">
        <f t="shared" ca="1" si="362"/>
        <v>0</v>
      </c>
      <c r="AH1211" s="317" t="b">
        <f t="shared" ca="1" si="363"/>
        <v>1</v>
      </c>
      <c r="AI1211" s="317" t="b">
        <f t="shared" ca="1" si="364"/>
        <v>0</v>
      </c>
    </row>
    <row r="1212" spans="1:35" x14ac:dyDescent="0.25">
      <c r="A1212">
        <v>1180</v>
      </c>
      <c r="B1212" s="169">
        <f ca="1">OFFSET(InputPriceData!B$15,CalculationsAndCharts!$A1212+$A$11,0,1,1)</f>
        <v>40129</v>
      </c>
      <c r="C1212" s="3">
        <f ca="1">OFFSET(InputPriceData!G$15,CalculationsAndCharts!$A1212+$A$11,IF($C$7,8,0),1,1)</f>
        <v>2198900</v>
      </c>
      <c r="D1212" s="4">
        <f ca="1">OFFSET(InputPriceData!C$15,CalculationsAndCharts!$A1212+$A$11,IF($C$7,8,0),1,1)</f>
        <v>48.85</v>
      </c>
      <c r="E1212" s="4">
        <f ca="1">OFFSET(InputPriceData!D$15,CalculationsAndCharts!$A1212+$A$11,IF($C$7,8,0),1,1)</f>
        <v>48.94</v>
      </c>
      <c r="F1212" s="4">
        <f ca="1">OFFSET(InputPriceData!E$15,CalculationsAndCharts!$A1212+$A$11,IF($C$7,8,0),1,1)</f>
        <v>48.34</v>
      </c>
      <c r="G1212" s="4">
        <f ca="1">OFFSET(InputPriceData!F$15,CalculationsAndCharts!$A1212+$A$11,IF($C$7,8,0),1,1)</f>
        <v>48.56</v>
      </c>
      <c r="H1212" s="133"/>
      <c r="I1212" s="133"/>
      <c r="J1212" s="37">
        <f t="shared" ca="1" si="354"/>
        <v>1621</v>
      </c>
      <c r="K1212" s="124">
        <f t="shared" ca="1" si="355"/>
        <v>0.20000000000000284</v>
      </c>
      <c r="L1212" s="343">
        <f t="shared" ca="1" si="346"/>
        <v>0.73568766326531065</v>
      </c>
      <c r="M1212" s="345">
        <f t="shared" ca="1" si="356"/>
        <v>0.73568766326531065</v>
      </c>
      <c r="N1212" s="344">
        <f t="shared" ca="1" si="347"/>
        <v>1</v>
      </c>
      <c r="O1212" s="4"/>
      <c r="P1212" s="4"/>
      <c r="Q1212" s="3"/>
      <c r="S1212" s="4"/>
      <c r="T1212" s="4" t="b">
        <f t="shared" ca="1" si="348"/>
        <v>0</v>
      </c>
      <c r="U1212" t="b">
        <f t="shared" ca="1" si="349"/>
        <v>0</v>
      </c>
      <c r="W1212" s="317" t="b">
        <f t="shared" ca="1" si="350"/>
        <v>0</v>
      </c>
      <c r="X1212" s="317" t="b">
        <f t="shared" ca="1" si="357"/>
        <v>1</v>
      </c>
      <c r="Y1212" s="317" t="b">
        <f t="shared" ca="1" si="351"/>
        <v>0</v>
      </c>
      <c r="Z1212" t="b">
        <f t="shared" ca="1" si="352"/>
        <v>0</v>
      </c>
      <c r="AA1212" s="37" t="b">
        <f t="shared" ca="1" si="358"/>
        <v>0</v>
      </c>
      <c r="AB1212" t="b">
        <f t="shared" ca="1" si="353"/>
        <v>0</v>
      </c>
      <c r="AD1212" t="b">
        <f t="shared" ca="1" si="359"/>
        <v>0</v>
      </c>
      <c r="AE1212" s="37" t="b">
        <f t="shared" ca="1" si="360"/>
        <v>0</v>
      </c>
      <c r="AF1212" t="b">
        <f t="shared" ca="1" si="361"/>
        <v>0</v>
      </c>
      <c r="AG1212" s="317" t="b">
        <f t="shared" ca="1" si="362"/>
        <v>0</v>
      </c>
      <c r="AH1212" s="317" t="b">
        <f t="shared" ca="1" si="363"/>
        <v>1</v>
      </c>
      <c r="AI1212" s="317" t="b">
        <f t="shared" ca="1" si="364"/>
        <v>0</v>
      </c>
    </row>
    <row r="1213" spans="1:35" x14ac:dyDescent="0.25">
      <c r="A1213">
        <v>1181</v>
      </c>
      <c r="B1213" s="169">
        <f ca="1">OFFSET(InputPriceData!B$15,CalculationsAndCharts!$A1213+$A$11,0,1,1)</f>
        <v>40128</v>
      </c>
      <c r="C1213" s="3">
        <f ca="1">OFFSET(InputPriceData!G$15,CalculationsAndCharts!$A1213+$A$11,IF($C$7,8,0),1,1)</f>
        <v>2884000</v>
      </c>
      <c r="D1213" s="4">
        <f ca="1">OFFSET(InputPriceData!C$15,CalculationsAndCharts!$A1213+$A$11,IF($C$7,8,0),1,1)</f>
        <v>48.47</v>
      </c>
      <c r="E1213" s="4">
        <f ca="1">OFFSET(InputPriceData!D$15,CalculationsAndCharts!$A1213+$A$11,IF($C$7,8,0),1,1)</f>
        <v>49.13</v>
      </c>
      <c r="F1213" s="4">
        <f ca="1">OFFSET(InputPriceData!E$15,CalculationsAndCharts!$A1213+$A$11,IF($C$7,8,0),1,1)</f>
        <v>48.47</v>
      </c>
      <c r="G1213" s="4">
        <f ca="1">OFFSET(InputPriceData!F$15,CalculationsAndCharts!$A1213+$A$11,IF($C$7,8,0),1,1)</f>
        <v>48.85</v>
      </c>
      <c r="H1213" s="133"/>
      <c r="I1213" s="133"/>
      <c r="J1213" s="37">
        <f t="shared" ca="1" si="354"/>
        <v>1620</v>
      </c>
      <c r="K1213" s="124">
        <f t="shared" ca="1" si="355"/>
        <v>0.67999999999999972</v>
      </c>
      <c r="L1213" s="343">
        <f t="shared" ca="1" si="346"/>
        <v>0.6748832848673203</v>
      </c>
      <c r="M1213" s="345">
        <f t="shared" ca="1" si="356"/>
        <v>0.6748832848673203</v>
      </c>
      <c r="N1213" s="344">
        <f t="shared" ca="1" si="347"/>
        <v>1</v>
      </c>
      <c r="O1213" s="4"/>
      <c r="P1213" s="4"/>
      <c r="Q1213" s="3"/>
      <c r="S1213" s="4"/>
      <c r="T1213" s="4" t="b">
        <f t="shared" ca="1" si="348"/>
        <v>0</v>
      </c>
      <c r="U1213" t="b">
        <f t="shared" ca="1" si="349"/>
        <v>0</v>
      </c>
      <c r="W1213" s="317" t="b">
        <f t="shared" ca="1" si="350"/>
        <v>0</v>
      </c>
      <c r="X1213" s="317" t="b">
        <f t="shared" ca="1" si="357"/>
        <v>1</v>
      </c>
      <c r="Y1213" s="317" t="b">
        <f t="shared" ca="1" si="351"/>
        <v>0</v>
      </c>
      <c r="Z1213" t="b">
        <f t="shared" ca="1" si="352"/>
        <v>0</v>
      </c>
      <c r="AA1213" s="37" t="b">
        <f t="shared" ca="1" si="358"/>
        <v>0</v>
      </c>
      <c r="AB1213" t="b">
        <f t="shared" ca="1" si="353"/>
        <v>0</v>
      </c>
      <c r="AD1213" t="b">
        <f t="shared" ca="1" si="359"/>
        <v>0</v>
      </c>
      <c r="AE1213" s="37" t="b">
        <f t="shared" ca="1" si="360"/>
        <v>0</v>
      </c>
      <c r="AF1213" t="b">
        <f t="shared" ca="1" si="361"/>
        <v>0</v>
      </c>
      <c r="AG1213" s="317" t="b">
        <f t="shared" ca="1" si="362"/>
        <v>0</v>
      </c>
      <c r="AH1213" s="317" t="b">
        <f t="shared" ca="1" si="363"/>
        <v>1</v>
      </c>
      <c r="AI1213" s="317" t="b">
        <f t="shared" ca="1" si="364"/>
        <v>0</v>
      </c>
    </row>
    <row r="1214" spans="1:35" x14ac:dyDescent="0.25">
      <c r="A1214">
        <v>1182</v>
      </c>
      <c r="B1214" s="169">
        <f ca="1">OFFSET(InputPriceData!B$15,CalculationsAndCharts!$A1214+$A$11,0,1,1)</f>
        <v>40127</v>
      </c>
      <c r="C1214" s="3">
        <f ca="1">OFFSET(InputPriceData!G$15,CalculationsAndCharts!$A1214+$A$11,IF($C$7,8,0),1,1)</f>
        <v>2664700</v>
      </c>
      <c r="D1214" s="4">
        <f ca="1">OFFSET(InputPriceData!C$15,CalculationsAndCharts!$A1214+$A$11,IF($C$7,8,0),1,1)</f>
        <v>47.99</v>
      </c>
      <c r="E1214" s="4">
        <f ca="1">OFFSET(InputPriceData!D$15,CalculationsAndCharts!$A1214+$A$11,IF($C$7,8,0),1,1)</f>
        <v>48.55</v>
      </c>
      <c r="F1214" s="4">
        <f ca="1">OFFSET(InputPriceData!E$15,CalculationsAndCharts!$A1214+$A$11,IF($C$7,8,0),1,1)</f>
        <v>47.99</v>
      </c>
      <c r="G1214" s="4">
        <f ca="1">OFFSET(InputPriceData!F$15,CalculationsAndCharts!$A1214+$A$11,IF($C$7,8,0),1,1)</f>
        <v>48.36</v>
      </c>
      <c r="H1214" s="133"/>
      <c r="I1214" s="133"/>
      <c r="J1214" s="37">
        <f t="shared" ca="1" si="354"/>
        <v>1619</v>
      </c>
      <c r="K1214" s="124">
        <f t="shared" ca="1" si="355"/>
        <v>0.78999999999999915</v>
      </c>
      <c r="L1214" s="343">
        <f t="shared" ca="1" si="346"/>
        <v>0.55113348114893856</v>
      </c>
      <c r="M1214" s="345">
        <f t="shared" ca="1" si="356"/>
        <v>0.55113348114893856</v>
      </c>
      <c r="N1214" s="344">
        <f t="shared" ca="1" si="347"/>
        <v>1</v>
      </c>
      <c r="O1214" s="4"/>
      <c r="P1214" s="4"/>
      <c r="Q1214" s="3"/>
      <c r="S1214" s="4"/>
      <c r="T1214" s="4" t="b">
        <f t="shared" ca="1" si="348"/>
        <v>0</v>
      </c>
      <c r="U1214" t="b">
        <f t="shared" ca="1" si="349"/>
        <v>0</v>
      </c>
      <c r="W1214" s="317" t="b">
        <f t="shared" ca="1" si="350"/>
        <v>0</v>
      </c>
      <c r="X1214" s="317" t="b">
        <f t="shared" ca="1" si="357"/>
        <v>1</v>
      </c>
      <c r="Y1214" s="317" t="b">
        <f t="shared" ca="1" si="351"/>
        <v>0</v>
      </c>
      <c r="Z1214" t="b">
        <f t="shared" ca="1" si="352"/>
        <v>0</v>
      </c>
      <c r="AA1214" s="37" t="b">
        <f t="shared" ca="1" si="358"/>
        <v>0</v>
      </c>
      <c r="AB1214" t="b">
        <f t="shared" ca="1" si="353"/>
        <v>0</v>
      </c>
      <c r="AD1214" t="b">
        <f t="shared" ca="1" si="359"/>
        <v>0</v>
      </c>
      <c r="AE1214" s="37" t="b">
        <f t="shared" ca="1" si="360"/>
        <v>0</v>
      </c>
      <c r="AF1214" t="b">
        <f t="shared" ca="1" si="361"/>
        <v>0</v>
      </c>
      <c r="AG1214" s="317" t="b">
        <f t="shared" ca="1" si="362"/>
        <v>0</v>
      </c>
      <c r="AH1214" s="317" t="b">
        <f t="shared" ca="1" si="363"/>
        <v>1</v>
      </c>
      <c r="AI1214" s="317" t="b">
        <f t="shared" ca="1" si="364"/>
        <v>0</v>
      </c>
    </row>
    <row r="1215" spans="1:35" x14ac:dyDescent="0.25">
      <c r="A1215">
        <v>1183</v>
      </c>
      <c r="B1215" s="169">
        <f ca="1">OFFSET(InputPriceData!B$15,CalculationsAndCharts!$A1215+$A$11,0,1,1)</f>
        <v>40126</v>
      </c>
      <c r="C1215" s="3">
        <f ca="1">OFFSET(InputPriceData!G$15,CalculationsAndCharts!$A1215+$A$11,IF($C$7,8,0),1,1)</f>
        <v>2485900</v>
      </c>
      <c r="D1215" s="4">
        <f ca="1">OFFSET(InputPriceData!C$15,CalculationsAndCharts!$A1215+$A$11,IF($C$7,8,0),1,1)</f>
        <v>47.64</v>
      </c>
      <c r="E1215" s="4">
        <f ca="1">OFFSET(InputPriceData!D$15,CalculationsAndCharts!$A1215+$A$11,IF($C$7,8,0),1,1)</f>
        <v>48.17</v>
      </c>
      <c r="F1215" s="4">
        <f ca="1">OFFSET(InputPriceData!E$15,CalculationsAndCharts!$A1215+$A$11,IF($C$7,8,0),1,1)</f>
        <v>47.64</v>
      </c>
      <c r="G1215" s="4">
        <f ca="1">OFFSET(InputPriceData!F$15,CalculationsAndCharts!$A1215+$A$11,IF($C$7,8,0),1,1)</f>
        <v>48.17</v>
      </c>
      <c r="H1215" s="133"/>
      <c r="I1215" s="133"/>
      <c r="J1215" s="37">
        <f t="shared" ca="1" si="354"/>
        <v>1618</v>
      </c>
      <c r="K1215" s="124">
        <f t="shared" ca="1" si="355"/>
        <v>1.0900000000000034</v>
      </c>
      <c r="L1215" s="343">
        <f t="shared" ca="1" si="346"/>
        <v>0.3808270234759743</v>
      </c>
      <c r="M1215" s="345">
        <f t="shared" ca="1" si="356"/>
        <v>0.46570514614712338</v>
      </c>
      <c r="N1215" s="344">
        <f t="shared" ca="1" si="347"/>
        <v>0.81774278559435376</v>
      </c>
      <c r="O1215" s="4"/>
      <c r="P1215" s="4"/>
      <c r="Q1215" s="3"/>
      <c r="S1215" s="4"/>
      <c r="T1215" s="4" t="b">
        <f t="shared" ca="1" si="348"/>
        <v>0</v>
      </c>
      <c r="U1215" t="b">
        <f t="shared" ca="1" si="349"/>
        <v>0</v>
      </c>
      <c r="W1215" s="317" t="b">
        <f t="shared" ca="1" si="350"/>
        <v>0</v>
      </c>
      <c r="X1215" s="317" t="b">
        <f t="shared" ca="1" si="357"/>
        <v>1</v>
      </c>
      <c r="Y1215" s="317" t="b">
        <f t="shared" ca="1" si="351"/>
        <v>0</v>
      </c>
      <c r="Z1215" t="b">
        <f t="shared" ca="1" si="352"/>
        <v>0</v>
      </c>
      <c r="AA1215" s="37" t="b">
        <f t="shared" ca="1" si="358"/>
        <v>0</v>
      </c>
      <c r="AB1215" t="b">
        <f t="shared" ca="1" si="353"/>
        <v>0</v>
      </c>
      <c r="AD1215" t="b">
        <f t="shared" ca="1" si="359"/>
        <v>0</v>
      </c>
      <c r="AE1215" s="37" t="b">
        <f t="shared" ca="1" si="360"/>
        <v>0</v>
      </c>
      <c r="AF1215" t="b">
        <f t="shared" ca="1" si="361"/>
        <v>0</v>
      </c>
      <c r="AG1215" s="317" t="b">
        <f t="shared" ca="1" si="362"/>
        <v>0</v>
      </c>
      <c r="AH1215" s="317" t="b">
        <f t="shared" ca="1" si="363"/>
        <v>1</v>
      </c>
      <c r="AI1215" s="317" t="b">
        <f t="shared" ca="1" si="364"/>
        <v>0</v>
      </c>
    </row>
    <row r="1216" spans="1:35" x14ac:dyDescent="0.25">
      <c r="A1216">
        <v>1184</v>
      </c>
      <c r="B1216" s="169">
        <f ca="1">OFFSET(InputPriceData!B$15,CalculationsAndCharts!$A1216+$A$11,0,1,1)</f>
        <v>40123</v>
      </c>
      <c r="C1216" s="3">
        <f ca="1">OFFSET(InputPriceData!G$15,CalculationsAndCharts!$A1216+$A$11,IF($C$7,8,0),1,1)</f>
        <v>2354900</v>
      </c>
      <c r="D1216" s="4">
        <f ca="1">OFFSET(InputPriceData!C$15,CalculationsAndCharts!$A1216+$A$11,IF($C$7,8,0),1,1)</f>
        <v>46.87</v>
      </c>
      <c r="E1216" s="4">
        <f ca="1">OFFSET(InputPriceData!D$15,CalculationsAndCharts!$A1216+$A$11,IF($C$7,8,0),1,1)</f>
        <v>47.64</v>
      </c>
      <c r="F1216" s="4">
        <f ca="1">OFFSET(InputPriceData!E$15,CalculationsAndCharts!$A1216+$A$11,IF($C$7,8,0),1,1)</f>
        <v>46.87</v>
      </c>
      <c r="G1216" s="4">
        <f ca="1">OFFSET(InputPriceData!F$15,CalculationsAndCharts!$A1216+$A$11,IF($C$7,8,0),1,1)</f>
        <v>47.57</v>
      </c>
      <c r="H1216" s="133"/>
      <c r="I1216" s="133"/>
      <c r="J1216" s="37">
        <f t="shared" ca="1" si="354"/>
        <v>1617</v>
      </c>
      <c r="K1216" s="124">
        <f t="shared" ca="1" si="355"/>
        <v>1.3400000000000034</v>
      </c>
      <c r="L1216" s="343">
        <f t="shared" ca="1" si="346"/>
        <v>0.18416602131803123</v>
      </c>
      <c r="M1216" s="345">
        <f t="shared" ca="1" si="356"/>
        <v>0.46993455716157756</v>
      </c>
      <c r="N1216" s="344">
        <f t="shared" ca="1" si="347"/>
        <v>0.39189716634248167</v>
      </c>
      <c r="O1216" s="4"/>
      <c r="P1216" s="4"/>
      <c r="Q1216" s="3"/>
      <c r="S1216" s="4"/>
      <c r="T1216" s="4" t="b">
        <f t="shared" ca="1" si="348"/>
        <v>0</v>
      </c>
      <c r="U1216" t="b">
        <f t="shared" ca="1" si="349"/>
        <v>0</v>
      </c>
      <c r="W1216" s="317" t="b">
        <f t="shared" ca="1" si="350"/>
        <v>1</v>
      </c>
      <c r="X1216" s="317" t="b">
        <f t="shared" ca="1" si="357"/>
        <v>1</v>
      </c>
      <c r="Y1216" s="317" t="b">
        <f t="shared" ca="1" si="351"/>
        <v>0</v>
      </c>
      <c r="Z1216" t="b">
        <f t="shared" ca="1" si="352"/>
        <v>0</v>
      </c>
      <c r="AA1216" s="37" t="b">
        <f t="shared" ca="1" si="358"/>
        <v>0</v>
      </c>
      <c r="AB1216" t="b">
        <f t="shared" ca="1" si="353"/>
        <v>1</v>
      </c>
      <c r="AD1216" t="b">
        <f t="shared" ca="1" si="359"/>
        <v>0</v>
      </c>
      <c r="AE1216" s="37" t="b">
        <f t="shared" ca="1" si="360"/>
        <v>0</v>
      </c>
      <c r="AF1216" t="b">
        <f t="shared" ca="1" si="361"/>
        <v>1</v>
      </c>
      <c r="AG1216" s="317" t="b">
        <f t="shared" ca="1" si="362"/>
        <v>1</v>
      </c>
      <c r="AH1216" s="317" t="b">
        <f t="shared" ca="1" si="363"/>
        <v>1</v>
      </c>
      <c r="AI1216" s="317" t="b">
        <f t="shared" ca="1" si="364"/>
        <v>0</v>
      </c>
    </row>
    <row r="1217" spans="1:35" x14ac:dyDescent="0.25">
      <c r="A1217">
        <v>1185</v>
      </c>
      <c r="B1217" s="169">
        <f ca="1">OFFSET(InputPriceData!B$15,CalculationsAndCharts!$A1217+$A$11,0,1,1)</f>
        <v>40122</v>
      </c>
      <c r="C1217" s="3">
        <f ca="1">OFFSET(InputPriceData!G$15,CalculationsAndCharts!$A1217+$A$11,IF($C$7,8,0),1,1)</f>
        <v>2373300</v>
      </c>
      <c r="D1217" s="4">
        <f ca="1">OFFSET(InputPriceData!C$15,CalculationsAndCharts!$A1217+$A$11,IF($C$7,8,0),1,1)</f>
        <v>46.5</v>
      </c>
      <c r="E1217" s="4">
        <f ca="1">OFFSET(InputPriceData!D$15,CalculationsAndCharts!$A1217+$A$11,IF($C$7,8,0),1,1)</f>
        <v>47.16</v>
      </c>
      <c r="F1217" s="4">
        <f ca="1">OFFSET(InputPriceData!E$15,CalculationsAndCharts!$A1217+$A$11,IF($C$7,8,0),1,1)</f>
        <v>46.48</v>
      </c>
      <c r="G1217" s="4">
        <f ca="1">OFFSET(InputPriceData!F$15,CalculationsAndCharts!$A1217+$A$11,IF($C$7,8,0),1,1)</f>
        <v>47.08</v>
      </c>
      <c r="H1217" s="133"/>
      <c r="I1217" s="133"/>
      <c r="J1217" s="37">
        <f t="shared" ca="1" si="354"/>
        <v>1616</v>
      </c>
      <c r="K1217" s="124">
        <f t="shared" ca="1" si="355"/>
        <v>1.3299999999999983</v>
      </c>
      <c r="L1217" s="343">
        <f t="shared" ca="1" si="346"/>
        <v>4.5225888985910706E-3</v>
      </c>
      <c r="M1217" s="345">
        <f t="shared" ca="1" si="356"/>
        <v>0.47420237856869585</v>
      </c>
      <c r="N1217" s="344">
        <f t="shared" ca="1" si="347"/>
        <v>9.5372547734614548E-3</v>
      </c>
      <c r="O1217" s="4"/>
      <c r="P1217" s="4"/>
      <c r="Q1217" s="3"/>
      <c r="S1217" s="4"/>
      <c r="T1217" s="4" t="b">
        <f t="shared" ca="1" si="348"/>
        <v>1</v>
      </c>
      <c r="U1217" t="b">
        <f t="shared" ca="1" si="349"/>
        <v>0</v>
      </c>
      <c r="W1217" s="317" t="b">
        <f t="shared" ca="1" si="350"/>
        <v>0</v>
      </c>
      <c r="X1217" s="317" t="b">
        <f t="shared" ca="1" si="357"/>
        <v>0</v>
      </c>
      <c r="Y1217" s="317" t="b">
        <f t="shared" ca="1" si="351"/>
        <v>0</v>
      </c>
      <c r="Z1217" t="b">
        <f t="shared" ca="1" si="352"/>
        <v>0</v>
      </c>
      <c r="AA1217" s="37" t="b">
        <f t="shared" ca="1" si="358"/>
        <v>1</v>
      </c>
      <c r="AB1217" t="b">
        <f t="shared" ca="1" si="353"/>
        <v>0</v>
      </c>
      <c r="AD1217" t="b">
        <f t="shared" ca="1" si="359"/>
        <v>0</v>
      </c>
      <c r="AE1217" s="37" t="b">
        <f t="shared" ca="1" si="360"/>
        <v>1</v>
      </c>
      <c r="AF1217" t="b">
        <f t="shared" ca="1" si="361"/>
        <v>0</v>
      </c>
      <c r="AG1217" s="317" t="b">
        <f t="shared" ca="1" si="362"/>
        <v>0</v>
      </c>
      <c r="AH1217" s="317" t="b">
        <f t="shared" ca="1" si="363"/>
        <v>0</v>
      </c>
      <c r="AI1217" s="317" t="b">
        <f t="shared" ca="1" si="364"/>
        <v>0</v>
      </c>
    </row>
    <row r="1218" spans="1:35" x14ac:dyDescent="0.25">
      <c r="A1218">
        <v>1186</v>
      </c>
      <c r="B1218" s="169">
        <f ca="1">OFFSET(InputPriceData!B$15,CalculationsAndCharts!$A1218+$A$11,0,1,1)</f>
        <v>40121</v>
      </c>
      <c r="C1218" s="3">
        <f ca="1">OFFSET(InputPriceData!G$15,CalculationsAndCharts!$A1218+$A$11,IF($C$7,8,0),1,1)</f>
        <v>3300400</v>
      </c>
      <c r="D1218" s="4">
        <f ca="1">OFFSET(InputPriceData!C$15,CalculationsAndCharts!$A1218+$A$11,IF($C$7,8,0),1,1)</f>
        <v>45.87</v>
      </c>
      <c r="E1218" s="4">
        <f ca="1">OFFSET(InputPriceData!D$15,CalculationsAndCharts!$A1218+$A$11,IF($C$7,8,0),1,1)</f>
        <v>46.85</v>
      </c>
      <c r="F1218" s="4">
        <f ca="1">OFFSET(InputPriceData!E$15,CalculationsAndCharts!$A1218+$A$11,IF($C$7,8,0),1,1)</f>
        <v>45.72</v>
      </c>
      <c r="G1218" s="4">
        <f ca="1">OFFSET(InputPriceData!F$15,CalculationsAndCharts!$A1218+$A$11,IF($C$7,8,0),1,1)</f>
        <v>46.23</v>
      </c>
      <c r="H1218" s="133"/>
      <c r="I1218" s="133"/>
      <c r="J1218" s="37">
        <f t="shared" ca="1" si="354"/>
        <v>1615</v>
      </c>
      <c r="K1218" s="124">
        <f t="shared" ca="1" si="355"/>
        <v>0.5</v>
      </c>
      <c r="L1218" s="343">
        <f t="shared" ca="1" si="346"/>
        <v>-0.11166785624031139</v>
      </c>
      <c r="M1218" s="345">
        <f t="shared" ca="1" si="356"/>
        <v>0.47850895920150943</v>
      </c>
      <c r="N1218" s="344">
        <f t="shared" ca="1" si="347"/>
        <v>-0.23336628101311241</v>
      </c>
      <c r="O1218" s="4"/>
      <c r="P1218" s="4"/>
      <c r="Q1218" s="3"/>
      <c r="S1218" s="4"/>
      <c r="T1218" s="4" t="b">
        <f t="shared" ca="1" si="348"/>
        <v>0</v>
      </c>
      <c r="U1218" t="b">
        <f t="shared" ca="1" si="349"/>
        <v>0</v>
      </c>
      <c r="W1218" s="317" t="b">
        <f t="shared" ca="1" si="350"/>
        <v>0</v>
      </c>
      <c r="X1218" s="317" t="b">
        <f t="shared" ca="1" si="357"/>
        <v>0</v>
      </c>
      <c r="Y1218" s="317" t="b">
        <f t="shared" ca="1" si="351"/>
        <v>0</v>
      </c>
      <c r="Z1218" t="b">
        <f t="shared" ca="1" si="352"/>
        <v>0</v>
      </c>
      <c r="AA1218" s="37" t="b">
        <f t="shared" ca="1" si="358"/>
        <v>1</v>
      </c>
      <c r="AB1218" t="b">
        <f t="shared" ca="1" si="353"/>
        <v>0</v>
      </c>
      <c r="AD1218" t="b">
        <f t="shared" ca="1" si="359"/>
        <v>0</v>
      </c>
      <c r="AE1218" s="37" t="b">
        <f t="shared" ca="1" si="360"/>
        <v>1</v>
      </c>
      <c r="AF1218" t="b">
        <f t="shared" ca="1" si="361"/>
        <v>0</v>
      </c>
      <c r="AG1218" s="317" t="b">
        <f t="shared" ca="1" si="362"/>
        <v>0</v>
      </c>
      <c r="AH1218" s="317" t="b">
        <f t="shared" ca="1" si="363"/>
        <v>0</v>
      </c>
      <c r="AI1218" s="317" t="b">
        <f t="shared" ca="1" si="364"/>
        <v>0</v>
      </c>
    </row>
    <row r="1219" spans="1:35" x14ac:dyDescent="0.25">
      <c r="A1219">
        <v>1187</v>
      </c>
      <c r="B1219" s="169">
        <f ca="1">OFFSET(InputPriceData!B$15,CalculationsAndCharts!$A1219+$A$11,0,1,1)</f>
        <v>40120</v>
      </c>
      <c r="C1219" s="3">
        <f ca="1">OFFSET(InputPriceData!G$15,CalculationsAndCharts!$A1219+$A$11,IF($C$7,8,0),1,1)</f>
        <v>2741800</v>
      </c>
      <c r="D1219" s="4">
        <f ca="1">OFFSET(InputPriceData!C$15,CalculationsAndCharts!$A1219+$A$11,IF($C$7,8,0),1,1)</f>
        <v>45.61</v>
      </c>
      <c r="E1219" s="4">
        <f ca="1">OFFSET(InputPriceData!D$15,CalculationsAndCharts!$A1219+$A$11,IF($C$7,8,0),1,1)</f>
        <v>45.87</v>
      </c>
      <c r="F1219" s="4">
        <f ca="1">OFFSET(InputPriceData!E$15,CalculationsAndCharts!$A1219+$A$11,IF($C$7,8,0),1,1)</f>
        <v>45.11</v>
      </c>
      <c r="G1219" s="4">
        <f ca="1">OFFSET(InputPriceData!F$15,CalculationsAndCharts!$A1219+$A$11,IF($C$7,8,0),1,1)</f>
        <v>45.75</v>
      </c>
      <c r="H1219" s="133"/>
      <c r="I1219" s="133"/>
      <c r="J1219" s="37">
        <f t="shared" ca="1" si="354"/>
        <v>1614</v>
      </c>
      <c r="K1219" s="124">
        <f t="shared" ca="1" si="355"/>
        <v>0.46999999999999886</v>
      </c>
      <c r="L1219" s="343">
        <f t="shared" ca="1" si="346"/>
        <v>-0.16634887088268827</v>
      </c>
      <c r="M1219" s="345">
        <f t="shared" ca="1" si="356"/>
        <v>0.48285465106105896</v>
      </c>
      <c r="N1219" s="344">
        <f t="shared" ca="1" si="347"/>
        <v>-0.34451127376973895</v>
      </c>
      <c r="O1219" s="4"/>
      <c r="P1219" s="4"/>
      <c r="Q1219" s="3"/>
      <c r="S1219" s="4"/>
      <c r="T1219" s="4" t="b">
        <f t="shared" ca="1" si="348"/>
        <v>0</v>
      </c>
      <c r="U1219" t="b">
        <f t="shared" ca="1" si="349"/>
        <v>0</v>
      </c>
      <c r="W1219" s="317" t="b">
        <f t="shared" ca="1" si="350"/>
        <v>0</v>
      </c>
      <c r="X1219" s="317" t="b">
        <f t="shared" ca="1" si="357"/>
        <v>0</v>
      </c>
      <c r="Y1219" s="317" t="b">
        <f t="shared" ca="1" si="351"/>
        <v>0</v>
      </c>
      <c r="Z1219" t="b">
        <f t="shared" ca="1" si="352"/>
        <v>0</v>
      </c>
      <c r="AA1219" s="37" t="b">
        <f t="shared" ca="1" si="358"/>
        <v>1</v>
      </c>
      <c r="AB1219" t="b">
        <f t="shared" ca="1" si="353"/>
        <v>0</v>
      </c>
      <c r="AD1219" t="b">
        <f t="shared" ca="1" si="359"/>
        <v>0</v>
      </c>
      <c r="AE1219" s="37" t="b">
        <f t="shared" ca="1" si="360"/>
        <v>1</v>
      </c>
      <c r="AF1219" t="b">
        <f t="shared" ca="1" si="361"/>
        <v>0</v>
      </c>
      <c r="AG1219" s="317" t="b">
        <f t="shared" ca="1" si="362"/>
        <v>0</v>
      </c>
      <c r="AH1219" s="317" t="b">
        <f t="shared" ca="1" si="363"/>
        <v>0</v>
      </c>
      <c r="AI1219" s="317" t="b">
        <f t="shared" ca="1" si="364"/>
        <v>0</v>
      </c>
    </row>
    <row r="1220" spans="1:35" x14ac:dyDescent="0.25">
      <c r="A1220">
        <v>1188</v>
      </c>
      <c r="B1220" s="169">
        <f ca="1">OFFSET(InputPriceData!B$15,CalculationsAndCharts!$A1220+$A$11,0,1,1)</f>
        <v>40119</v>
      </c>
      <c r="C1220" s="3">
        <f ca="1">OFFSET(InputPriceData!G$15,CalculationsAndCharts!$A1220+$A$11,IF($C$7,8,0),1,1)</f>
        <v>3465800</v>
      </c>
      <c r="D1220" s="4">
        <f ca="1">OFFSET(InputPriceData!C$15,CalculationsAndCharts!$A1220+$A$11,IF($C$7,8,0),1,1)</f>
        <v>45.27</v>
      </c>
      <c r="E1220" s="4">
        <f ca="1">OFFSET(InputPriceData!D$15,CalculationsAndCharts!$A1220+$A$11,IF($C$7,8,0),1,1)</f>
        <v>45.89</v>
      </c>
      <c r="F1220" s="4">
        <f ca="1">OFFSET(InputPriceData!E$15,CalculationsAndCharts!$A1220+$A$11,IF($C$7,8,0),1,1)</f>
        <v>45.04</v>
      </c>
      <c r="G1220" s="4">
        <f ca="1">OFFSET(InputPriceData!F$15,CalculationsAndCharts!$A1220+$A$11,IF($C$7,8,0),1,1)</f>
        <v>45.73</v>
      </c>
      <c r="H1220" s="133"/>
      <c r="I1220" s="133"/>
      <c r="J1220" s="37">
        <f t="shared" ca="1" si="354"/>
        <v>1613</v>
      </c>
      <c r="K1220" s="124">
        <f t="shared" ca="1" si="355"/>
        <v>-0.14000000000000057</v>
      </c>
      <c r="L1220" s="343">
        <f t="shared" ca="1" si="346"/>
        <v>-0.1713613972348603</v>
      </c>
      <c r="M1220" s="345">
        <f t="shared" ca="1" si="356"/>
        <v>0.48723980934516548</v>
      </c>
      <c r="N1220" s="344">
        <f t="shared" ca="1" si="347"/>
        <v>-0.35169826838485235</v>
      </c>
      <c r="O1220" s="4"/>
      <c r="P1220" s="4"/>
      <c r="Q1220" s="3"/>
      <c r="S1220" s="4"/>
      <c r="T1220" s="4" t="b">
        <f t="shared" ca="1" si="348"/>
        <v>0</v>
      </c>
      <c r="U1220" t="b">
        <f t="shared" ca="1" si="349"/>
        <v>0</v>
      </c>
      <c r="W1220" s="317" t="b">
        <f t="shared" ca="1" si="350"/>
        <v>0</v>
      </c>
      <c r="X1220" s="317" t="b">
        <f t="shared" ca="1" si="357"/>
        <v>0</v>
      </c>
      <c r="Y1220" s="317" t="b">
        <f t="shared" ca="1" si="351"/>
        <v>0</v>
      </c>
      <c r="Z1220" t="b">
        <f t="shared" ca="1" si="352"/>
        <v>0</v>
      </c>
      <c r="AA1220" s="37" t="b">
        <f t="shared" ca="1" si="358"/>
        <v>1</v>
      </c>
      <c r="AB1220" t="b">
        <f t="shared" ca="1" si="353"/>
        <v>0</v>
      </c>
      <c r="AD1220" t="b">
        <f t="shared" ca="1" si="359"/>
        <v>0</v>
      </c>
      <c r="AE1220" s="37" t="b">
        <f t="shared" ca="1" si="360"/>
        <v>1</v>
      </c>
      <c r="AF1220" t="b">
        <f t="shared" ca="1" si="361"/>
        <v>0</v>
      </c>
      <c r="AG1220" s="317" t="b">
        <f t="shared" ca="1" si="362"/>
        <v>0</v>
      </c>
      <c r="AH1220" s="317" t="b">
        <f t="shared" ca="1" si="363"/>
        <v>0</v>
      </c>
      <c r="AI1220" s="317" t="b">
        <f t="shared" ca="1" si="364"/>
        <v>0</v>
      </c>
    </row>
    <row r="1221" spans="1:35" x14ac:dyDescent="0.25">
      <c r="A1221">
        <v>1189</v>
      </c>
      <c r="B1221" s="169">
        <f ca="1">OFFSET(InputPriceData!B$15,CalculationsAndCharts!$A1221+$A$11,0,1,1)</f>
        <v>40116</v>
      </c>
      <c r="C1221" s="3">
        <f ca="1">OFFSET(InputPriceData!G$15,CalculationsAndCharts!$A1221+$A$11,IF($C$7,8,0),1,1)</f>
        <v>3770100</v>
      </c>
      <c r="D1221" s="4">
        <f ca="1">OFFSET(InputPriceData!C$15,CalculationsAndCharts!$A1221+$A$11,IF($C$7,8,0),1,1)</f>
        <v>45.81</v>
      </c>
      <c r="E1221" s="4">
        <f ca="1">OFFSET(InputPriceData!D$15,CalculationsAndCharts!$A1221+$A$11,IF($C$7,8,0),1,1)</f>
        <v>46.18</v>
      </c>
      <c r="F1221" s="4">
        <f ca="1">OFFSET(InputPriceData!E$15,CalculationsAndCharts!$A1221+$A$11,IF($C$7,8,0),1,1)</f>
        <v>45.25</v>
      </c>
      <c r="G1221" s="4">
        <f ca="1">OFFSET(InputPriceData!F$15,CalculationsAndCharts!$A1221+$A$11,IF($C$7,8,0),1,1)</f>
        <v>45.28</v>
      </c>
      <c r="H1221" s="133"/>
      <c r="I1221" s="133"/>
      <c r="J1221" s="37">
        <f t="shared" ca="1" si="354"/>
        <v>1612</v>
      </c>
      <c r="K1221" s="124">
        <f t="shared" ca="1" si="355"/>
        <v>-0.32999999999999829</v>
      </c>
      <c r="L1221" s="343">
        <f t="shared" ca="1" si="346"/>
        <v>-0.137735503242046</v>
      </c>
      <c r="M1221" s="345">
        <f t="shared" ca="1" si="356"/>
        <v>0.49166479247746264</v>
      </c>
      <c r="N1221" s="344">
        <f t="shared" ca="1" si="347"/>
        <v>-0.28014107446662379</v>
      </c>
      <c r="O1221" s="4"/>
      <c r="P1221" s="4"/>
      <c r="Q1221" s="3"/>
      <c r="S1221" s="4"/>
      <c r="T1221" s="4" t="b">
        <f t="shared" ca="1" si="348"/>
        <v>0</v>
      </c>
      <c r="U1221" t="b">
        <f t="shared" ca="1" si="349"/>
        <v>0</v>
      </c>
      <c r="W1221" s="317" t="b">
        <f t="shared" ca="1" si="350"/>
        <v>0</v>
      </c>
      <c r="X1221" s="317" t="b">
        <f t="shared" ca="1" si="357"/>
        <v>0</v>
      </c>
      <c r="Y1221" s="317" t="b">
        <f t="shared" ca="1" si="351"/>
        <v>0</v>
      </c>
      <c r="Z1221" t="b">
        <f t="shared" ca="1" si="352"/>
        <v>0</v>
      </c>
      <c r="AA1221" s="37" t="b">
        <f t="shared" ca="1" si="358"/>
        <v>1</v>
      </c>
      <c r="AB1221" t="b">
        <f t="shared" ca="1" si="353"/>
        <v>0</v>
      </c>
      <c r="AD1221" t="b">
        <f t="shared" ca="1" si="359"/>
        <v>0</v>
      </c>
      <c r="AE1221" s="37" t="b">
        <f t="shared" ca="1" si="360"/>
        <v>1</v>
      </c>
      <c r="AF1221" t="b">
        <f t="shared" ca="1" si="361"/>
        <v>0</v>
      </c>
      <c r="AG1221" s="317" t="b">
        <f t="shared" ca="1" si="362"/>
        <v>0</v>
      </c>
      <c r="AH1221" s="317" t="b">
        <f t="shared" ca="1" si="363"/>
        <v>0</v>
      </c>
      <c r="AI1221" s="317" t="b">
        <f t="shared" ca="1" si="364"/>
        <v>0</v>
      </c>
    </row>
    <row r="1222" spans="1:35" x14ac:dyDescent="0.25">
      <c r="A1222">
        <v>1190</v>
      </c>
      <c r="B1222" s="169">
        <f ca="1">OFFSET(InputPriceData!B$15,CalculationsAndCharts!$A1222+$A$11,0,1,1)</f>
        <v>40115</v>
      </c>
      <c r="C1222" s="3">
        <f ca="1">OFFSET(InputPriceData!G$15,CalculationsAndCharts!$A1222+$A$11,IF($C$7,8,0),1,1)</f>
        <v>4420000</v>
      </c>
      <c r="D1222" s="4">
        <f ca="1">OFFSET(InputPriceData!C$15,CalculationsAndCharts!$A1222+$A$11,IF($C$7,8,0),1,1)</f>
        <v>45.87</v>
      </c>
      <c r="E1222" s="4">
        <f ca="1">OFFSET(InputPriceData!D$15,CalculationsAndCharts!$A1222+$A$11,IF($C$7,8,0),1,1)</f>
        <v>46.01</v>
      </c>
      <c r="F1222" s="4">
        <f ca="1">OFFSET(InputPriceData!E$15,CalculationsAndCharts!$A1222+$A$11,IF($C$7,8,0),1,1)</f>
        <v>45.07</v>
      </c>
      <c r="G1222" s="4">
        <f ca="1">OFFSET(InputPriceData!F$15,CalculationsAndCharts!$A1222+$A$11,IF($C$7,8,0),1,1)</f>
        <v>45.87</v>
      </c>
      <c r="H1222" s="133"/>
      <c r="I1222" s="133"/>
      <c r="J1222" s="37">
        <f t="shared" ca="1" si="354"/>
        <v>1611</v>
      </c>
      <c r="K1222" s="124">
        <f t="shared" ca="1" si="355"/>
        <v>-0.15000000000000568</v>
      </c>
      <c r="L1222" s="343">
        <f t="shared" ca="1" si="346"/>
        <v>-9.7287081158708072E-2</v>
      </c>
      <c r="M1222" s="345">
        <f t="shared" ca="1" si="356"/>
        <v>0.49612996213669286</v>
      </c>
      <c r="N1222" s="344">
        <f t="shared" ca="1" si="347"/>
        <v>-0.19609192869489245</v>
      </c>
      <c r="O1222" s="4"/>
      <c r="P1222" s="4"/>
      <c r="Q1222" s="3"/>
      <c r="S1222" s="4"/>
      <c r="T1222" s="4" t="b">
        <f t="shared" ca="1" si="348"/>
        <v>0</v>
      </c>
      <c r="U1222" t="b">
        <f t="shared" ca="1" si="349"/>
        <v>0</v>
      </c>
      <c r="W1222" s="317" t="b">
        <f t="shared" ca="1" si="350"/>
        <v>0</v>
      </c>
      <c r="X1222" s="317" t="b">
        <f t="shared" ca="1" si="357"/>
        <v>0</v>
      </c>
      <c r="Y1222" s="317" t="b">
        <f t="shared" ca="1" si="351"/>
        <v>0</v>
      </c>
      <c r="Z1222" t="b">
        <f t="shared" ca="1" si="352"/>
        <v>0</v>
      </c>
      <c r="AA1222" s="37" t="b">
        <f t="shared" ca="1" si="358"/>
        <v>1</v>
      </c>
      <c r="AB1222" t="b">
        <f t="shared" ca="1" si="353"/>
        <v>0</v>
      </c>
      <c r="AD1222" t="b">
        <f t="shared" ca="1" si="359"/>
        <v>0</v>
      </c>
      <c r="AE1222" s="37" t="b">
        <f t="shared" ca="1" si="360"/>
        <v>1</v>
      </c>
      <c r="AF1222" t="b">
        <f t="shared" ca="1" si="361"/>
        <v>0</v>
      </c>
      <c r="AG1222" s="317" t="b">
        <f t="shared" ca="1" si="362"/>
        <v>0</v>
      </c>
      <c r="AH1222" s="317" t="b">
        <f t="shared" ca="1" si="363"/>
        <v>0</v>
      </c>
      <c r="AI1222" s="317" t="b">
        <f t="shared" ca="1" si="364"/>
        <v>0</v>
      </c>
    </row>
    <row r="1223" spans="1:35" x14ac:dyDescent="0.25">
      <c r="A1223">
        <v>1191</v>
      </c>
      <c r="B1223" s="169">
        <f ca="1">OFFSET(InputPriceData!B$15,CalculationsAndCharts!$A1223+$A$11,0,1,1)</f>
        <v>40114</v>
      </c>
      <c r="C1223" s="3">
        <f ca="1">OFFSET(InputPriceData!G$15,CalculationsAndCharts!$A1223+$A$11,IF($C$7,8,0),1,1)</f>
        <v>3307000</v>
      </c>
      <c r="D1223" s="4">
        <f ca="1">OFFSET(InputPriceData!C$15,CalculationsAndCharts!$A1223+$A$11,IF($C$7,8,0),1,1)</f>
        <v>46.05</v>
      </c>
      <c r="E1223" s="4">
        <f ca="1">OFFSET(InputPriceData!D$15,CalculationsAndCharts!$A1223+$A$11,IF($C$7,8,0),1,1)</f>
        <v>46.35</v>
      </c>
      <c r="F1223" s="4">
        <f ca="1">OFFSET(InputPriceData!E$15,CalculationsAndCharts!$A1223+$A$11,IF($C$7,8,0),1,1)</f>
        <v>45.58</v>
      </c>
      <c r="G1223" s="4">
        <f ca="1">OFFSET(InputPriceData!F$15,CalculationsAndCharts!$A1223+$A$11,IF($C$7,8,0),1,1)</f>
        <v>45.61</v>
      </c>
      <c r="H1223" s="133"/>
      <c r="I1223" s="133"/>
      <c r="J1223" s="37">
        <f t="shared" ca="1" si="354"/>
        <v>1610</v>
      </c>
      <c r="K1223" s="124">
        <f t="shared" ca="1" si="355"/>
        <v>-0.39999999999999858</v>
      </c>
      <c r="L1223" s="343">
        <f t="shared" ca="1" si="346"/>
        <v>-5.1799989187799933E-2</v>
      </c>
      <c r="M1223" s="345">
        <f t="shared" ca="1" si="356"/>
        <v>0.50063568328626928</v>
      </c>
      <c r="N1223" s="344">
        <f t="shared" ca="1" si="347"/>
        <v>-0.10346843206975341</v>
      </c>
      <c r="O1223" s="4"/>
      <c r="P1223" s="4"/>
      <c r="Q1223" s="3"/>
      <c r="S1223" s="4"/>
      <c r="T1223" s="4" t="b">
        <f t="shared" ca="1" si="348"/>
        <v>0</v>
      </c>
      <c r="U1223" t="b">
        <f t="shared" ca="1" si="349"/>
        <v>0</v>
      </c>
      <c r="W1223" s="317" t="b">
        <f t="shared" ca="1" si="350"/>
        <v>0</v>
      </c>
      <c r="X1223" s="317" t="b">
        <f t="shared" ca="1" si="357"/>
        <v>0</v>
      </c>
      <c r="Y1223" s="317" t="b">
        <f t="shared" ca="1" si="351"/>
        <v>1</v>
      </c>
      <c r="Z1223" t="b">
        <f t="shared" ca="1" si="352"/>
        <v>1</v>
      </c>
      <c r="AA1223" s="37" t="b">
        <f t="shared" ca="1" si="358"/>
        <v>1</v>
      </c>
      <c r="AB1223" t="b">
        <f t="shared" ca="1" si="353"/>
        <v>0</v>
      </c>
      <c r="AD1223" t="b">
        <f t="shared" ca="1" si="359"/>
        <v>1</v>
      </c>
      <c r="AE1223" s="37" t="b">
        <f t="shared" ca="1" si="360"/>
        <v>1</v>
      </c>
      <c r="AF1223" t="b">
        <f t="shared" ca="1" si="361"/>
        <v>0</v>
      </c>
      <c r="AG1223" s="317" t="b">
        <f t="shared" ca="1" si="362"/>
        <v>0</v>
      </c>
      <c r="AH1223" s="317" t="b">
        <f t="shared" ca="1" si="363"/>
        <v>0</v>
      </c>
      <c r="AI1223" s="317" t="b">
        <f t="shared" ca="1" si="364"/>
        <v>1</v>
      </c>
    </row>
    <row r="1224" spans="1:35" x14ac:dyDescent="0.25">
      <c r="A1224">
        <v>1192</v>
      </c>
      <c r="B1224" s="169">
        <f ca="1">OFFSET(InputPriceData!B$15,CalculationsAndCharts!$A1224+$A$11,0,1,1)</f>
        <v>40113</v>
      </c>
      <c r="C1224" s="3">
        <f ca="1">OFFSET(InputPriceData!G$15,CalculationsAndCharts!$A1224+$A$11,IF($C$7,8,0),1,1)</f>
        <v>3537300</v>
      </c>
      <c r="D1224" s="4">
        <f ca="1">OFFSET(InputPriceData!C$15,CalculationsAndCharts!$A1224+$A$11,IF($C$7,8,0),1,1)</f>
        <v>46</v>
      </c>
      <c r="E1224" s="4">
        <f ca="1">OFFSET(InputPriceData!D$15,CalculationsAndCharts!$A1224+$A$11,IF($C$7,8,0),1,1)</f>
        <v>46.67</v>
      </c>
      <c r="F1224" s="4">
        <f ca="1">OFFSET(InputPriceData!E$15,CalculationsAndCharts!$A1224+$A$11,IF($C$7,8,0),1,1)</f>
        <v>45.99</v>
      </c>
      <c r="G1224" s="4">
        <f ca="1">OFFSET(InputPriceData!F$15,CalculationsAndCharts!$A1224+$A$11,IF($C$7,8,0),1,1)</f>
        <v>46.02</v>
      </c>
      <c r="H1224" s="133"/>
      <c r="I1224" s="133"/>
      <c r="J1224" s="37">
        <f t="shared" ca="1" si="354"/>
        <v>1609</v>
      </c>
      <c r="K1224" s="124">
        <f t="shared" ca="1" si="355"/>
        <v>-0.40999999999999659</v>
      </c>
      <c r="L1224" s="343">
        <f t="shared" ca="1" si="346"/>
        <v>-8.3727327904982232E-3</v>
      </c>
      <c r="M1224" s="345">
        <f t="shared" ca="1" si="356"/>
        <v>0.50518232420410625</v>
      </c>
      <c r="N1224" s="344">
        <f t="shared" ca="1" si="347"/>
        <v>-1.6573685161469408E-2</v>
      </c>
      <c r="O1224" s="4"/>
      <c r="P1224" s="4"/>
      <c r="Q1224" s="3"/>
      <c r="S1224" s="4"/>
      <c r="T1224" s="4" t="b">
        <f t="shared" ca="1" si="348"/>
        <v>0</v>
      </c>
      <c r="U1224" t="b">
        <f t="shared" ca="1" si="349"/>
        <v>1</v>
      </c>
      <c r="W1224" s="317" t="b">
        <f t="shared" ca="1" si="350"/>
        <v>1</v>
      </c>
      <c r="X1224" s="317" t="b">
        <f t="shared" ca="1" si="357"/>
        <v>1</v>
      </c>
      <c r="Y1224" s="317" t="b">
        <f t="shared" ca="1" si="351"/>
        <v>0</v>
      </c>
      <c r="Z1224" t="b">
        <f t="shared" ca="1" si="352"/>
        <v>0</v>
      </c>
      <c r="AA1224" s="37" t="b">
        <f t="shared" ca="1" si="358"/>
        <v>0</v>
      </c>
      <c r="AB1224" t="b">
        <f t="shared" ca="1" si="353"/>
        <v>1</v>
      </c>
      <c r="AD1224" t="b">
        <f t="shared" ca="1" si="359"/>
        <v>0</v>
      </c>
      <c r="AE1224" s="37" t="b">
        <f t="shared" ca="1" si="360"/>
        <v>0</v>
      </c>
      <c r="AF1224" t="b">
        <f t="shared" ca="1" si="361"/>
        <v>1</v>
      </c>
      <c r="AG1224" s="317" t="b">
        <f t="shared" ca="1" si="362"/>
        <v>1</v>
      </c>
      <c r="AH1224" s="317" t="b">
        <f t="shared" ca="1" si="363"/>
        <v>1</v>
      </c>
      <c r="AI1224" s="317" t="b">
        <f t="shared" ca="1" si="364"/>
        <v>0</v>
      </c>
    </row>
    <row r="1225" spans="1:35" x14ac:dyDescent="0.25">
      <c r="A1225">
        <v>1193</v>
      </c>
      <c r="B1225" s="169">
        <f ca="1">OFFSET(InputPriceData!B$15,CalculationsAndCharts!$A1225+$A$11,0,1,1)</f>
        <v>40112</v>
      </c>
      <c r="C1225" s="3">
        <f ca="1">OFFSET(InputPriceData!G$15,CalculationsAndCharts!$A1225+$A$11,IF($C$7,8,0),1,1)</f>
        <v>3638100</v>
      </c>
      <c r="D1225" s="4">
        <f ca="1">OFFSET(InputPriceData!C$15,CalculationsAndCharts!$A1225+$A$11,IF($C$7,8,0),1,1)</f>
        <v>46.48</v>
      </c>
      <c r="E1225" s="4">
        <f ca="1">OFFSET(InputPriceData!D$15,CalculationsAndCharts!$A1225+$A$11,IF($C$7,8,0),1,1)</f>
        <v>46.96</v>
      </c>
      <c r="F1225" s="4">
        <f ca="1">OFFSET(InputPriceData!E$15,CalculationsAndCharts!$A1225+$A$11,IF($C$7,8,0),1,1)</f>
        <v>45.78</v>
      </c>
      <c r="G1225" s="4">
        <f ca="1">OFFSET(InputPriceData!F$15,CalculationsAndCharts!$A1225+$A$11,IF($C$7,8,0),1,1)</f>
        <v>46.01</v>
      </c>
      <c r="H1225" s="133"/>
      <c r="I1225" s="133"/>
      <c r="J1225" s="37">
        <f t="shared" ca="1" si="354"/>
        <v>1608</v>
      </c>
      <c r="K1225" s="124">
        <f t="shared" ca="1" si="355"/>
        <v>-0.81000000000000227</v>
      </c>
      <c r="L1225" s="343">
        <f t="shared" ca="1" si="346"/>
        <v>1.0475365709076777E-2</v>
      </c>
      <c r="M1225" s="345">
        <f t="shared" ca="1" si="356"/>
        <v>0.50977025651272079</v>
      </c>
      <c r="N1225" s="344">
        <f t="shared" ca="1" si="347"/>
        <v>2.0549189708982903E-2</v>
      </c>
      <c r="O1225" s="4"/>
      <c r="P1225" s="4"/>
      <c r="Q1225" s="3"/>
      <c r="S1225" s="4"/>
      <c r="T1225" s="4" t="b">
        <f t="shared" ca="1" si="348"/>
        <v>1</v>
      </c>
      <c r="U1225" t="b">
        <f t="shared" ca="1" si="349"/>
        <v>0</v>
      </c>
      <c r="W1225" s="317" t="b">
        <f t="shared" ca="1" si="350"/>
        <v>0</v>
      </c>
      <c r="X1225" s="317" t="b">
        <f t="shared" ca="1" si="357"/>
        <v>0</v>
      </c>
      <c r="Y1225" s="317" t="b">
        <f t="shared" ca="1" si="351"/>
        <v>0</v>
      </c>
      <c r="Z1225" t="b">
        <f t="shared" ca="1" si="352"/>
        <v>0</v>
      </c>
      <c r="AA1225" s="37" t="b">
        <f t="shared" ca="1" si="358"/>
        <v>1</v>
      </c>
      <c r="AB1225" t="b">
        <f t="shared" ca="1" si="353"/>
        <v>0</v>
      </c>
      <c r="AD1225" t="b">
        <f t="shared" ca="1" si="359"/>
        <v>0</v>
      </c>
      <c r="AE1225" s="37" t="b">
        <f t="shared" ca="1" si="360"/>
        <v>1</v>
      </c>
      <c r="AF1225" t="b">
        <f t="shared" ca="1" si="361"/>
        <v>0</v>
      </c>
      <c r="AG1225" s="317" t="b">
        <f t="shared" ca="1" si="362"/>
        <v>0</v>
      </c>
      <c r="AH1225" s="317" t="b">
        <f t="shared" ca="1" si="363"/>
        <v>0</v>
      </c>
      <c r="AI1225" s="317" t="b">
        <f t="shared" ca="1" si="364"/>
        <v>0</v>
      </c>
    </row>
    <row r="1226" spans="1:35" x14ac:dyDescent="0.25">
      <c r="A1226">
        <v>1194</v>
      </c>
      <c r="B1226" s="169">
        <f ca="1">OFFSET(InputPriceData!B$15,CalculationsAndCharts!$A1226+$A$11,0,1,1)</f>
        <v>40109</v>
      </c>
      <c r="C1226" s="3">
        <f ca="1">OFFSET(InputPriceData!G$15,CalculationsAndCharts!$A1226+$A$11,IF($C$7,8,0),1,1)</f>
        <v>4149300</v>
      </c>
      <c r="D1226" s="4">
        <f ca="1">OFFSET(InputPriceData!C$15,CalculationsAndCharts!$A1226+$A$11,IF($C$7,8,0),1,1)</f>
        <v>46.84</v>
      </c>
      <c r="E1226" s="4">
        <f ca="1">OFFSET(InputPriceData!D$15,CalculationsAndCharts!$A1226+$A$11,IF($C$7,8,0),1,1)</f>
        <v>47.51</v>
      </c>
      <c r="F1226" s="4">
        <f ca="1">OFFSET(InputPriceData!E$15,CalculationsAndCharts!$A1226+$A$11,IF($C$7,8,0),1,1)</f>
        <v>46.33</v>
      </c>
      <c r="G1226" s="4">
        <f ca="1">OFFSET(InputPriceData!F$15,CalculationsAndCharts!$A1226+$A$11,IF($C$7,8,0),1,1)</f>
        <v>46.43</v>
      </c>
      <c r="H1226" s="133"/>
      <c r="I1226" s="133"/>
      <c r="J1226" s="37">
        <f t="shared" ca="1" si="354"/>
        <v>1607</v>
      </c>
      <c r="K1226" s="124">
        <f t="shared" ca="1" si="355"/>
        <v>1.25</v>
      </c>
      <c r="L1226" s="343">
        <f t="shared" ca="1" si="346"/>
        <v>-3.6581663866961323E-2</v>
      </c>
      <c r="M1226" s="345">
        <f t="shared" ca="1" si="356"/>
        <v>0.51439985520960729</v>
      </c>
      <c r="N1226" s="344">
        <f t="shared" ca="1" si="347"/>
        <v>-7.1115229711826128E-2</v>
      </c>
      <c r="O1226" s="4"/>
      <c r="P1226" s="4"/>
      <c r="Q1226" s="3"/>
      <c r="S1226" s="4"/>
      <c r="T1226" s="4" t="b">
        <f t="shared" ca="1" si="348"/>
        <v>0</v>
      </c>
      <c r="U1226" t="b">
        <f t="shared" ca="1" si="349"/>
        <v>0</v>
      </c>
      <c r="W1226" s="317" t="b">
        <f t="shared" ca="1" si="350"/>
        <v>0</v>
      </c>
      <c r="X1226" s="317" t="b">
        <f t="shared" ca="1" si="357"/>
        <v>0</v>
      </c>
      <c r="Y1226" s="317" t="b">
        <f t="shared" ca="1" si="351"/>
        <v>1</v>
      </c>
      <c r="Z1226" t="b">
        <f t="shared" ca="1" si="352"/>
        <v>1</v>
      </c>
      <c r="AA1226" s="37" t="b">
        <f t="shared" ca="1" si="358"/>
        <v>1</v>
      </c>
      <c r="AB1226" t="b">
        <f t="shared" ca="1" si="353"/>
        <v>0</v>
      </c>
      <c r="AD1226" t="b">
        <f t="shared" ca="1" si="359"/>
        <v>1</v>
      </c>
      <c r="AE1226" s="37" t="b">
        <f t="shared" ca="1" si="360"/>
        <v>1</v>
      </c>
      <c r="AF1226" t="b">
        <f t="shared" ca="1" si="361"/>
        <v>0</v>
      </c>
      <c r="AG1226" s="317" t="b">
        <f t="shared" ca="1" si="362"/>
        <v>0</v>
      </c>
      <c r="AH1226" s="317" t="b">
        <f t="shared" ca="1" si="363"/>
        <v>0</v>
      </c>
      <c r="AI1226" s="317" t="b">
        <f t="shared" ca="1" si="364"/>
        <v>1</v>
      </c>
    </row>
    <row r="1227" spans="1:35" x14ac:dyDescent="0.25">
      <c r="A1227">
        <v>1195</v>
      </c>
      <c r="B1227" s="169">
        <f ca="1">OFFSET(InputPriceData!B$15,CalculationsAndCharts!$A1227+$A$11,0,1,1)</f>
        <v>40108</v>
      </c>
      <c r="C1227" s="3">
        <f ca="1">OFFSET(InputPriceData!G$15,CalculationsAndCharts!$A1227+$A$11,IF($C$7,8,0),1,1)</f>
        <v>6372900</v>
      </c>
      <c r="D1227" s="4">
        <f ca="1">OFFSET(InputPriceData!C$15,CalculationsAndCharts!$A1227+$A$11,IF($C$7,8,0),1,1)</f>
        <v>45.43</v>
      </c>
      <c r="E1227" s="4">
        <f ca="1">OFFSET(InputPriceData!D$15,CalculationsAndCharts!$A1227+$A$11,IF($C$7,8,0),1,1)</f>
        <v>47.4</v>
      </c>
      <c r="F1227" s="4">
        <f ca="1">OFFSET(InputPriceData!E$15,CalculationsAndCharts!$A1227+$A$11,IF($C$7,8,0),1,1)</f>
        <v>45.13</v>
      </c>
      <c r="G1227" s="4">
        <f ca="1">OFFSET(InputPriceData!F$15,CalculationsAndCharts!$A1227+$A$11,IF($C$7,8,0),1,1)</f>
        <v>46.82</v>
      </c>
      <c r="H1227" s="133"/>
      <c r="I1227" s="133"/>
      <c r="J1227" s="37">
        <f t="shared" ca="1" si="354"/>
        <v>1606</v>
      </c>
      <c r="K1227" s="124">
        <f t="shared" ca="1" si="355"/>
        <v>1.2800000000000011</v>
      </c>
      <c r="L1227" s="343">
        <f t="shared" ca="1" si="346"/>
        <v>-7.8344058710155456E-2</v>
      </c>
      <c r="M1227" s="345">
        <f t="shared" ca="1" si="356"/>
        <v>0.51907149869788827</v>
      </c>
      <c r="N1227" s="344">
        <f t="shared" ca="1" si="347"/>
        <v>-0.15093115092368717</v>
      </c>
      <c r="O1227" s="4"/>
      <c r="P1227" s="4"/>
      <c r="Q1227" s="3"/>
      <c r="S1227" s="4"/>
      <c r="T1227" s="4" t="b">
        <f t="shared" ca="1" si="348"/>
        <v>0</v>
      </c>
      <c r="U1227" t="b">
        <f t="shared" ca="1" si="349"/>
        <v>1</v>
      </c>
      <c r="W1227" s="317" t="b">
        <f t="shared" ca="1" si="350"/>
        <v>0</v>
      </c>
      <c r="X1227" s="317" t="b">
        <f t="shared" ca="1" si="357"/>
        <v>1</v>
      </c>
      <c r="Y1227" s="317" t="b">
        <f t="shared" ca="1" si="351"/>
        <v>0</v>
      </c>
      <c r="Z1227" t="b">
        <f t="shared" ca="1" si="352"/>
        <v>0</v>
      </c>
      <c r="AA1227" s="37" t="b">
        <f t="shared" ca="1" si="358"/>
        <v>0</v>
      </c>
      <c r="AB1227" t="b">
        <f t="shared" ca="1" si="353"/>
        <v>0</v>
      </c>
      <c r="AD1227" t="b">
        <f t="shared" ca="1" si="359"/>
        <v>0</v>
      </c>
      <c r="AE1227" s="37" t="b">
        <f t="shared" ca="1" si="360"/>
        <v>0</v>
      </c>
      <c r="AF1227" t="b">
        <f t="shared" ca="1" si="361"/>
        <v>0</v>
      </c>
      <c r="AG1227" s="317" t="b">
        <f t="shared" ca="1" si="362"/>
        <v>0</v>
      </c>
      <c r="AH1227" s="317" t="b">
        <f t="shared" ca="1" si="363"/>
        <v>1</v>
      </c>
      <c r="AI1227" s="317" t="b">
        <f t="shared" ca="1" si="364"/>
        <v>0</v>
      </c>
    </row>
    <row r="1228" spans="1:35" x14ac:dyDescent="0.25">
      <c r="A1228">
        <v>1196</v>
      </c>
      <c r="B1228" s="169">
        <f ca="1">OFFSET(InputPriceData!B$15,CalculationsAndCharts!$A1228+$A$11,0,1,1)</f>
        <v>40107</v>
      </c>
      <c r="C1228" s="3">
        <f ca="1">OFFSET(InputPriceData!G$15,CalculationsAndCharts!$A1228+$A$11,IF($C$7,8,0),1,1)</f>
        <v>6074600</v>
      </c>
      <c r="D1228" s="4">
        <f ca="1">OFFSET(InputPriceData!C$15,CalculationsAndCharts!$A1228+$A$11,IF($C$7,8,0),1,1)</f>
        <v>45.49</v>
      </c>
      <c r="E1228" s="4">
        <f ca="1">OFFSET(InputPriceData!D$15,CalculationsAndCharts!$A1228+$A$11,IF($C$7,8,0),1,1)</f>
        <v>46.14</v>
      </c>
      <c r="F1228" s="4">
        <f ca="1">OFFSET(InputPriceData!E$15,CalculationsAndCharts!$A1228+$A$11,IF($C$7,8,0),1,1)</f>
        <v>45.02</v>
      </c>
      <c r="G1228" s="4">
        <f ca="1">OFFSET(InputPriceData!F$15,CalculationsAndCharts!$A1228+$A$11,IF($C$7,8,0),1,1)</f>
        <v>45.18</v>
      </c>
      <c r="H1228" s="133"/>
      <c r="I1228" s="133"/>
      <c r="J1228" s="37">
        <f t="shared" ca="1" si="354"/>
        <v>1605</v>
      </c>
      <c r="K1228" s="124">
        <f t="shared" ca="1" si="355"/>
        <v>-1.9699999999999989</v>
      </c>
      <c r="L1228" s="343">
        <f t="shared" ca="1" si="346"/>
        <v>2.2045170523030205E-2</v>
      </c>
      <c r="M1228" s="345">
        <f t="shared" ca="1" si="356"/>
        <v>0.52378556881724347</v>
      </c>
      <c r="N1228" s="344">
        <f t="shared" ca="1" si="347"/>
        <v>4.208815942144082E-2</v>
      </c>
      <c r="O1228" s="4"/>
      <c r="P1228" s="4"/>
      <c r="Q1228" s="3"/>
      <c r="S1228" s="4"/>
      <c r="T1228" s="4" t="b">
        <f t="shared" ca="1" si="348"/>
        <v>0</v>
      </c>
      <c r="U1228" t="b">
        <f t="shared" ca="1" si="349"/>
        <v>0</v>
      </c>
      <c r="W1228" s="317" t="b">
        <f t="shared" ca="1" si="350"/>
        <v>0</v>
      </c>
      <c r="X1228" s="317" t="b">
        <f t="shared" ca="1" si="357"/>
        <v>1</v>
      </c>
      <c r="Y1228" s="317" t="b">
        <f t="shared" ca="1" si="351"/>
        <v>0</v>
      </c>
      <c r="Z1228" t="b">
        <f t="shared" ca="1" si="352"/>
        <v>0</v>
      </c>
      <c r="AA1228" s="37" t="b">
        <f t="shared" ca="1" si="358"/>
        <v>0</v>
      </c>
      <c r="AB1228" t="b">
        <f t="shared" ca="1" si="353"/>
        <v>0</v>
      </c>
      <c r="AD1228" t="b">
        <f t="shared" ca="1" si="359"/>
        <v>0</v>
      </c>
      <c r="AE1228" s="37" t="b">
        <f t="shared" ca="1" si="360"/>
        <v>0</v>
      </c>
      <c r="AF1228" t="b">
        <f t="shared" ca="1" si="361"/>
        <v>0</v>
      </c>
      <c r="AG1228" s="317" t="b">
        <f t="shared" ca="1" si="362"/>
        <v>0</v>
      </c>
      <c r="AH1228" s="317" t="b">
        <f t="shared" ca="1" si="363"/>
        <v>1</v>
      </c>
      <c r="AI1228" s="317" t="b">
        <f t="shared" ca="1" si="364"/>
        <v>0</v>
      </c>
    </row>
    <row r="1229" spans="1:35" x14ac:dyDescent="0.25">
      <c r="A1229">
        <v>1197</v>
      </c>
      <c r="B1229" s="169">
        <f ca="1">OFFSET(InputPriceData!B$15,CalculationsAndCharts!$A1229+$A$11,0,1,1)</f>
        <v>40106</v>
      </c>
      <c r="C1229" s="3">
        <f ca="1">OFFSET(InputPriceData!G$15,CalculationsAndCharts!$A1229+$A$11,IF($C$7,8,0),1,1)</f>
        <v>6155000</v>
      </c>
      <c r="D1229" s="4">
        <f ca="1">OFFSET(InputPriceData!C$15,CalculationsAndCharts!$A1229+$A$11,IF($C$7,8,0),1,1)</f>
        <v>46.88</v>
      </c>
      <c r="E1229" s="4">
        <f ca="1">OFFSET(InputPriceData!D$15,CalculationsAndCharts!$A1229+$A$11,IF($C$7,8,0),1,1)</f>
        <v>46.88</v>
      </c>
      <c r="F1229" s="4">
        <f ca="1">OFFSET(InputPriceData!E$15,CalculationsAndCharts!$A1229+$A$11,IF($C$7,8,0),1,1)</f>
        <v>45.38</v>
      </c>
      <c r="G1229" s="4">
        <f ca="1">OFFSET(InputPriceData!F$15,CalculationsAndCharts!$A1229+$A$11,IF($C$7,8,0),1,1)</f>
        <v>45.54</v>
      </c>
      <c r="H1229" s="133"/>
      <c r="I1229" s="133"/>
      <c r="J1229" s="37">
        <f t="shared" ca="1" si="354"/>
        <v>1604</v>
      </c>
      <c r="K1229" s="124">
        <f t="shared" ca="1" si="355"/>
        <v>-1.009999999999998</v>
      </c>
      <c r="L1229" s="343">
        <f t="shared" ca="1" si="346"/>
        <v>0.13335733332708161</v>
      </c>
      <c r="M1229" s="345">
        <f t="shared" ca="1" si="356"/>
        <v>0.52854245087511953</v>
      </c>
      <c r="N1229" s="344">
        <f t="shared" ca="1" si="347"/>
        <v>0.25231149003505565</v>
      </c>
      <c r="O1229" s="4"/>
      <c r="P1229" s="4"/>
      <c r="Q1229" s="3"/>
      <c r="S1229" s="4"/>
      <c r="T1229" s="4" t="b">
        <f t="shared" ca="1" si="348"/>
        <v>0</v>
      </c>
      <c r="U1229" t="b">
        <f t="shared" ca="1" si="349"/>
        <v>0</v>
      </c>
      <c r="W1229" s="317" t="b">
        <f t="shared" ca="1" si="350"/>
        <v>0</v>
      </c>
      <c r="X1229" s="317" t="b">
        <f t="shared" ca="1" si="357"/>
        <v>1</v>
      </c>
      <c r="Y1229" s="317" t="b">
        <f t="shared" ca="1" si="351"/>
        <v>0</v>
      </c>
      <c r="Z1229" t="b">
        <f t="shared" ca="1" si="352"/>
        <v>0</v>
      </c>
      <c r="AA1229" s="37" t="b">
        <f t="shared" ca="1" si="358"/>
        <v>0</v>
      </c>
      <c r="AB1229" t="b">
        <f t="shared" ca="1" si="353"/>
        <v>0</v>
      </c>
      <c r="AD1229" t="b">
        <f t="shared" ca="1" si="359"/>
        <v>0</v>
      </c>
      <c r="AE1229" s="37" t="b">
        <f t="shared" ca="1" si="360"/>
        <v>0</v>
      </c>
      <c r="AF1229" t="b">
        <f t="shared" ca="1" si="361"/>
        <v>0</v>
      </c>
      <c r="AG1229" s="317" t="b">
        <f t="shared" ca="1" si="362"/>
        <v>0</v>
      </c>
      <c r="AH1229" s="317" t="b">
        <f t="shared" ca="1" si="363"/>
        <v>1</v>
      </c>
      <c r="AI1229" s="317" t="b">
        <f t="shared" ca="1" si="364"/>
        <v>0</v>
      </c>
    </row>
    <row r="1230" spans="1:35" x14ac:dyDescent="0.25">
      <c r="A1230">
        <v>1198</v>
      </c>
      <c r="B1230" s="169">
        <f ca="1">OFFSET(InputPriceData!B$15,CalculationsAndCharts!$A1230+$A$11,0,1,1)</f>
        <v>40105</v>
      </c>
      <c r="C1230" s="3">
        <f ca="1">OFFSET(InputPriceData!G$15,CalculationsAndCharts!$A1230+$A$11,IF($C$7,8,0),1,1)</f>
        <v>2903400</v>
      </c>
      <c r="D1230" s="4">
        <f ca="1">OFFSET(InputPriceData!C$15,CalculationsAndCharts!$A1230+$A$11,IF($C$7,8,0),1,1)</f>
        <v>46.68</v>
      </c>
      <c r="E1230" s="4">
        <f ca="1">OFFSET(InputPriceData!D$15,CalculationsAndCharts!$A1230+$A$11,IF($C$7,8,0),1,1)</f>
        <v>47.35</v>
      </c>
      <c r="F1230" s="4">
        <f ca="1">OFFSET(InputPriceData!E$15,CalculationsAndCharts!$A1230+$A$11,IF($C$7,8,0),1,1)</f>
        <v>46.55</v>
      </c>
      <c r="G1230" s="4">
        <f ca="1">OFFSET(InputPriceData!F$15,CalculationsAndCharts!$A1230+$A$11,IF($C$7,8,0),1,1)</f>
        <v>47.15</v>
      </c>
      <c r="H1230" s="133"/>
      <c r="I1230" s="133"/>
      <c r="J1230" s="37">
        <f t="shared" ca="1" si="354"/>
        <v>1603</v>
      </c>
      <c r="K1230" s="124">
        <f t="shared" ca="1" si="355"/>
        <v>0.54999999999999716</v>
      </c>
      <c r="L1230" s="343">
        <f t="shared" ca="1" si="346"/>
        <v>0.10691593949820544</v>
      </c>
      <c r="M1230" s="345">
        <f t="shared" ca="1" si="356"/>
        <v>0.5333425336782236</v>
      </c>
      <c r="N1230" s="344">
        <f t="shared" ca="1" si="347"/>
        <v>0.20046392842673597</v>
      </c>
      <c r="O1230" s="4"/>
      <c r="P1230" s="4"/>
      <c r="Q1230" s="3"/>
      <c r="S1230" s="4"/>
      <c r="T1230" s="4" t="b">
        <f t="shared" ca="1" si="348"/>
        <v>0</v>
      </c>
      <c r="U1230" t="b">
        <f t="shared" ca="1" si="349"/>
        <v>0</v>
      </c>
      <c r="W1230" s="317" t="b">
        <f t="shared" ca="1" si="350"/>
        <v>1</v>
      </c>
      <c r="X1230" s="317" t="b">
        <f t="shared" ca="1" si="357"/>
        <v>1</v>
      </c>
      <c r="Y1230" s="317" t="b">
        <f t="shared" ca="1" si="351"/>
        <v>0</v>
      </c>
      <c r="Z1230" t="b">
        <f t="shared" ca="1" si="352"/>
        <v>0</v>
      </c>
      <c r="AA1230" s="37" t="b">
        <f t="shared" ca="1" si="358"/>
        <v>0</v>
      </c>
      <c r="AB1230" t="b">
        <f t="shared" ca="1" si="353"/>
        <v>1</v>
      </c>
      <c r="AD1230" t="b">
        <f t="shared" ca="1" si="359"/>
        <v>0</v>
      </c>
      <c r="AE1230" s="37" t="b">
        <f t="shared" ca="1" si="360"/>
        <v>0</v>
      </c>
      <c r="AF1230" t="b">
        <f t="shared" ca="1" si="361"/>
        <v>1</v>
      </c>
      <c r="AG1230" s="317" t="b">
        <f t="shared" ca="1" si="362"/>
        <v>1</v>
      </c>
      <c r="AH1230" s="317" t="b">
        <f t="shared" ca="1" si="363"/>
        <v>1</v>
      </c>
      <c r="AI1230" s="317" t="b">
        <f t="shared" ca="1" si="364"/>
        <v>0</v>
      </c>
    </row>
    <row r="1231" spans="1:35" x14ac:dyDescent="0.25">
      <c r="A1231">
        <v>1199</v>
      </c>
      <c r="B1231" s="169">
        <f ca="1">OFFSET(InputPriceData!B$15,CalculationsAndCharts!$A1231+$A$11,0,1,1)</f>
        <v>40102</v>
      </c>
      <c r="C1231" s="3">
        <f ca="1">OFFSET(InputPriceData!G$15,CalculationsAndCharts!$A1231+$A$11,IF($C$7,8,0),1,1)</f>
        <v>3279900</v>
      </c>
      <c r="D1231" s="4">
        <f ca="1">OFFSET(InputPriceData!C$15,CalculationsAndCharts!$A1231+$A$11,IF($C$7,8,0),1,1)</f>
        <v>46.38</v>
      </c>
      <c r="E1231" s="4">
        <f ca="1">OFFSET(InputPriceData!D$15,CalculationsAndCharts!$A1231+$A$11,IF($C$7,8,0),1,1)</f>
        <v>46.85</v>
      </c>
      <c r="F1231" s="4">
        <f ca="1">OFFSET(InputPriceData!E$15,CalculationsAndCharts!$A1231+$A$11,IF($C$7,8,0),1,1)</f>
        <v>46.14</v>
      </c>
      <c r="G1231" s="4">
        <f ca="1">OFFSET(InputPriceData!F$15,CalculationsAndCharts!$A1231+$A$11,IF($C$7,8,0),1,1)</f>
        <v>46.55</v>
      </c>
      <c r="H1231" s="133"/>
      <c r="I1231" s="133"/>
      <c r="J1231" s="37">
        <f t="shared" ca="1" si="354"/>
        <v>1602</v>
      </c>
      <c r="K1231" s="124">
        <f t="shared" ca="1" si="355"/>
        <v>-0.37000000000000455</v>
      </c>
      <c r="L1231" s="343">
        <f t="shared" ca="1" si="346"/>
        <v>2.4176418131153066E-2</v>
      </c>
      <c r="M1231" s="345">
        <f t="shared" ca="1" si="356"/>
        <v>0.5381862095643023</v>
      </c>
      <c r="N1231" s="344">
        <f t="shared" ca="1" si="347"/>
        <v>4.4922032005846997E-2</v>
      </c>
      <c r="O1231" s="4"/>
      <c r="P1231" s="4"/>
      <c r="Q1231" s="3"/>
      <c r="S1231" s="4"/>
      <c r="T1231" s="4" t="b">
        <f t="shared" ca="1" si="348"/>
        <v>1</v>
      </c>
      <c r="U1231" t="b">
        <f t="shared" ca="1" si="349"/>
        <v>0</v>
      </c>
      <c r="W1231" s="317" t="b">
        <f t="shared" ca="1" si="350"/>
        <v>0</v>
      </c>
      <c r="X1231" s="317" t="b">
        <f t="shared" ca="1" si="357"/>
        <v>0</v>
      </c>
      <c r="Y1231" s="317" t="b">
        <f t="shared" ca="1" si="351"/>
        <v>0</v>
      </c>
      <c r="Z1231" t="b">
        <f t="shared" ca="1" si="352"/>
        <v>0</v>
      </c>
      <c r="AA1231" s="37" t="b">
        <f t="shared" ca="1" si="358"/>
        <v>1</v>
      </c>
      <c r="AB1231" t="b">
        <f t="shared" ca="1" si="353"/>
        <v>0</v>
      </c>
      <c r="AD1231" t="b">
        <f t="shared" ca="1" si="359"/>
        <v>0</v>
      </c>
      <c r="AE1231" s="37" t="b">
        <f t="shared" ca="1" si="360"/>
        <v>1</v>
      </c>
      <c r="AF1231" t="b">
        <f t="shared" ca="1" si="361"/>
        <v>0</v>
      </c>
      <c r="AG1231" s="317" t="b">
        <f t="shared" ca="1" si="362"/>
        <v>0</v>
      </c>
      <c r="AH1231" s="317" t="b">
        <f t="shared" ca="1" si="363"/>
        <v>0</v>
      </c>
      <c r="AI1231" s="317" t="b">
        <f t="shared" ca="1" si="364"/>
        <v>0</v>
      </c>
    </row>
    <row r="1232" spans="1:35" x14ac:dyDescent="0.25">
      <c r="A1232">
        <v>1200</v>
      </c>
      <c r="B1232" s="169">
        <f ca="1">OFFSET(InputPriceData!B$15,CalculationsAndCharts!$A1232+$A$11,0,1,1)</f>
        <v>40101</v>
      </c>
      <c r="C1232" s="3">
        <f ca="1">OFFSET(InputPriceData!G$15,CalculationsAndCharts!$A1232+$A$11,IF($C$7,8,0),1,1)</f>
        <v>2175100</v>
      </c>
      <c r="D1232" s="4">
        <f ca="1">OFFSET(InputPriceData!C$15,CalculationsAndCharts!$A1232+$A$11,IF($C$7,8,0),1,1)</f>
        <v>46.78</v>
      </c>
      <c r="E1232" s="4">
        <f ca="1">OFFSET(InputPriceData!D$15,CalculationsAndCharts!$A1232+$A$11,IF($C$7,8,0),1,1)</f>
        <v>46.88</v>
      </c>
      <c r="F1232" s="4">
        <f ca="1">OFFSET(InputPriceData!E$15,CalculationsAndCharts!$A1232+$A$11,IF($C$7,8,0),1,1)</f>
        <v>46.28</v>
      </c>
      <c r="G1232" s="4">
        <f ca="1">OFFSET(InputPriceData!F$15,CalculationsAndCharts!$A1232+$A$11,IF($C$7,8,0),1,1)</f>
        <v>46.6</v>
      </c>
      <c r="H1232" s="133"/>
      <c r="I1232" s="133"/>
      <c r="J1232" s="37">
        <f t="shared" ca="1" si="354"/>
        <v>1601</v>
      </c>
      <c r="K1232" s="124">
        <f t="shared" ca="1" si="355"/>
        <v>0.63000000000000256</v>
      </c>
      <c r="L1232" s="343">
        <f t="shared" ca="1" si="346"/>
        <v>-9.6727359018573267E-2</v>
      </c>
      <c r="M1232" s="345">
        <f t="shared" ca="1" si="356"/>
        <v>0.54307387443421018</v>
      </c>
      <c r="N1232" s="344">
        <f t="shared" ca="1" si="347"/>
        <v>-0.17811086773295176</v>
      </c>
      <c r="O1232" s="4"/>
      <c r="P1232" s="4"/>
      <c r="Q1232" s="3"/>
      <c r="S1232" s="4"/>
      <c r="T1232" s="4" t="b">
        <f t="shared" ca="1" si="348"/>
        <v>0</v>
      </c>
      <c r="U1232" t="b">
        <f t="shared" ca="1" si="349"/>
        <v>0</v>
      </c>
      <c r="W1232" s="317" t="b">
        <f t="shared" ca="1" si="350"/>
        <v>0</v>
      </c>
      <c r="X1232" s="317" t="b">
        <f t="shared" ca="1" si="357"/>
        <v>0</v>
      </c>
      <c r="Y1232" s="317" t="b">
        <f t="shared" ca="1" si="351"/>
        <v>0</v>
      </c>
      <c r="Z1232" t="b">
        <f t="shared" ca="1" si="352"/>
        <v>0</v>
      </c>
      <c r="AA1232" s="37" t="b">
        <f t="shared" ca="1" si="358"/>
        <v>1</v>
      </c>
      <c r="AB1232" t="b">
        <f t="shared" ca="1" si="353"/>
        <v>0</v>
      </c>
      <c r="AD1232" t="b">
        <f t="shared" ca="1" si="359"/>
        <v>0</v>
      </c>
      <c r="AE1232" s="37" t="b">
        <f t="shared" ca="1" si="360"/>
        <v>1</v>
      </c>
      <c r="AF1232" t="b">
        <f t="shared" ca="1" si="361"/>
        <v>0</v>
      </c>
      <c r="AG1232" s="317" t="b">
        <f t="shared" ca="1" si="362"/>
        <v>0</v>
      </c>
      <c r="AH1232" s="317" t="b">
        <f t="shared" ca="1" si="363"/>
        <v>0</v>
      </c>
      <c r="AI1232" s="317" t="b">
        <f t="shared" ca="1" si="364"/>
        <v>0</v>
      </c>
    </row>
    <row r="1233" spans="1:35" x14ac:dyDescent="0.25">
      <c r="A1233">
        <v>1201</v>
      </c>
      <c r="B1233" s="169">
        <f ca="1">OFFSET(InputPriceData!B$15,CalculationsAndCharts!$A1233+$A$11,0,1,1)</f>
        <v>40100</v>
      </c>
      <c r="C1233" s="3">
        <f ca="1">OFFSET(InputPriceData!G$15,CalculationsAndCharts!$A1233+$A$11,IF($C$7,8,0),1,1)</f>
        <v>3775300</v>
      </c>
      <c r="D1233" s="4">
        <f ca="1">OFFSET(InputPriceData!C$15,CalculationsAndCharts!$A1233+$A$11,IF($C$7,8,0),1,1)</f>
        <v>46.21</v>
      </c>
      <c r="E1233" s="4">
        <f ca="1">OFFSET(InputPriceData!D$15,CalculationsAndCharts!$A1233+$A$11,IF($C$7,8,0),1,1)</f>
        <v>47.07</v>
      </c>
      <c r="F1233" s="4">
        <f ca="1">OFFSET(InputPriceData!E$15,CalculationsAndCharts!$A1233+$A$11,IF($C$7,8,0),1,1)</f>
        <v>46.12</v>
      </c>
      <c r="G1233" s="4">
        <f ca="1">OFFSET(InputPriceData!F$15,CalculationsAndCharts!$A1233+$A$11,IF($C$7,8,0),1,1)</f>
        <v>46.92</v>
      </c>
      <c r="H1233" s="133"/>
      <c r="I1233" s="133"/>
      <c r="J1233" s="37">
        <f t="shared" ca="1" si="354"/>
        <v>1600</v>
      </c>
      <c r="K1233" s="124">
        <f t="shared" ca="1" si="355"/>
        <v>1.0600000000000023</v>
      </c>
      <c r="L1233" s="343">
        <f t="shared" ca="1" si="346"/>
        <v>-0.25731535923905252</v>
      </c>
      <c r="M1233" s="345">
        <f t="shared" ca="1" si="356"/>
        <v>0.5480059277842686</v>
      </c>
      <c r="N1233" s="344">
        <f t="shared" ca="1" si="347"/>
        <v>-0.46954849608916799</v>
      </c>
      <c r="O1233" s="4"/>
      <c r="P1233" s="4"/>
      <c r="Q1233" s="3"/>
      <c r="S1233" s="4"/>
      <c r="T1233" s="4" t="b">
        <f t="shared" ca="1" si="348"/>
        <v>0</v>
      </c>
      <c r="U1233" t="b">
        <f t="shared" ca="1" si="349"/>
        <v>0</v>
      </c>
      <c r="W1233" s="317" t="b">
        <f t="shared" ca="1" si="350"/>
        <v>0</v>
      </c>
      <c r="X1233" s="317" t="b">
        <f t="shared" ca="1" si="357"/>
        <v>0</v>
      </c>
      <c r="Y1233" s="317" t="b">
        <f t="shared" ca="1" si="351"/>
        <v>0</v>
      </c>
      <c r="Z1233" t="b">
        <f t="shared" ca="1" si="352"/>
        <v>0</v>
      </c>
      <c r="AA1233" s="37" t="b">
        <f t="shared" ca="1" si="358"/>
        <v>1</v>
      </c>
      <c r="AB1233" t="b">
        <f t="shared" ca="1" si="353"/>
        <v>0</v>
      </c>
      <c r="AD1233" t="b">
        <f t="shared" ca="1" si="359"/>
        <v>0</v>
      </c>
      <c r="AE1233" s="37" t="b">
        <f t="shared" ca="1" si="360"/>
        <v>1</v>
      </c>
      <c r="AF1233" t="b">
        <f t="shared" ca="1" si="361"/>
        <v>0</v>
      </c>
      <c r="AG1233" s="317" t="b">
        <f t="shared" ca="1" si="362"/>
        <v>0</v>
      </c>
      <c r="AH1233" s="317" t="b">
        <f t="shared" ca="1" si="363"/>
        <v>0</v>
      </c>
      <c r="AI1233" s="317" t="b">
        <f t="shared" ca="1" si="364"/>
        <v>0</v>
      </c>
    </row>
    <row r="1234" spans="1:35" x14ac:dyDescent="0.25">
      <c r="A1234">
        <v>1202</v>
      </c>
      <c r="B1234" s="169">
        <f ca="1">OFFSET(InputPriceData!B$15,CalculationsAndCharts!$A1234+$A$11,0,1,1)</f>
        <v>40099</v>
      </c>
      <c r="C1234" s="3">
        <f ca="1">OFFSET(InputPriceData!G$15,CalculationsAndCharts!$A1234+$A$11,IF($C$7,8,0),1,1)</f>
        <v>2820100</v>
      </c>
      <c r="D1234" s="4">
        <f ca="1">OFFSET(InputPriceData!C$15,CalculationsAndCharts!$A1234+$A$11,IF($C$7,8,0),1,1)</f>
        <v>45.71</v>
      </c>
      <c r="E1234" s="4">
        <f ca="1">OFFSET(InputPriceData!D$15,CalculationsAndCharts!$A1234+$A$11,IF($C$7,8,0),1,1)</f>
        <v>46.19</v>
      </c>
      <c r="F1234" s="4">
        <f ca="1">OFFSET(InputPriceData!E$15,CalculationsAndCharts!$A1234+$A$11,IF($C$7,8,0),1,1)</f>
        <v>45.56</v>
      </c>
      <c r="G1234" s="4">
        <f ca="1">OFFSET(InputPriceData!F$15,CalculationsAndCharts!$A1234+$A$11,IF($C$7,8,0),1,1)</f>
        <v>45.97</v>
      </c>
      <c r="H1234" s="133"/>
      <c r="I1234" s="133"/>
      <c r="J1234" s="37">
        <f t="shared" ca="1" si="354"/>
        <v>1599</v>
      </c>
      <c r="K1234" s="124">
        <f t="shared" ca="1" si="355"/>
        <v>-0.14000000000000057</v>
      </c>
      <c r="L1234" s="343">
        <f t="shared" ca="1" si="346"/>
        <v>-0.37190412243054372</v>
      </c>
      <c r="M1234" s="345">
        <f t="shared" ca="1" si="356"/>
        <v>0.55298277273891883</v>
      </c>
      <c r="N1234" s="344">
        <f t="shared" ca="1" si="347"/>
        <v>-0.67254196833023538</v>
      </c>
      <c r="O1234" s="4"/>
      <c r="P1234" s="4"/>
      <c r="Q1234" s="3"/>
      <c r="S1234" s="4"/>
      <c r="T1234" s="4" t="b">
        <f t="shared" ca="1" si="348"/>
        <v>0</v>
      </c>
      <c r="U1234" t="b">
        <f t="shared" ca="1" si="349"/>
        <v>0</v>
      </c>
      <c r="W1234" s="317" t="b">
        <f t="shared" ca="1" si="350"/>
        <v>0</v>
      </c>
      <c r="X1234" s="317" t="b">
        <f t="shared" ca="1" si="357"/>
        <v>0</v>
      </c>
      <c r="Y1234" s="317" t="b">
        <f t="shared" ca="1" si="351"/>
        <v>0</v>
      </c>
      <c r="Z1234" t="b">
        <f t="shared" ca="1" si="352"/>
        <v>0</v>
      </c>
      <c r="AA1234" s="37" t="b">
        <f t="shared" ca="1" si="358"/>
        <v>1</v>
      </c>
      <c r="AB1234" t="b">
        <f t="shared" ca="1" si="353"/>
        <v>0</v>
      </c>
      <c r="AD1234" t="b">
        <f t="shared" ca="1" si="359"/>
        <v>0</v>
      </c>
      <c r="AE1234" s="37" t="b">
        <f t="shared" ca="1" si="360"/>
        <v>1</v>
      </c>
      <c r="AF1234" t="b">
        <f t="shared" ca="1" si="361"/>
        <v>0</v>
      </c>
      <c r="AG1234" s="317" t="b">
        <f t="shared" ca="1" si="362"/>
        <v>0</v>
      </c>
      <c r="AH1234" s="317" t="b">
        <f t="shared" ca="1" si="363"/>
        <v>0</v>
      </c>
      <c r="AI1234" s="317" t="b">
        <f t="shared" ca="1" si="364"/>
        <v>0</v>
      </c>
    </row>
    <row r="1235" spans="1:35" x14ac:dyDescent="0.25">
      <c r="A1235">
        <v>1203</v>
      </c>
      <c r="B1235" s="169">
        <f ca="1">OFFSET(InputPriceData!B$15,CalculationsAndCharts!$A1235+$A$11,0,1,1)</f>
        <v>40098</v>
      </c>
      <c r="C1235" s="3">
        <f ca="1">OFFSET(InputPriceData!G$15,CalculationsAndCharts!$A1235+$A$11,IF($C$7,8,0),1,1)</f>
        <v>2598500</v>
      </c>
      <c r="D1235" s="4">
        <f ca="1">OFFSET(InputPriceData!C$15,CalculationsAndCharts!$A1235+$A$11,IF($C$7,8,0),1,1)</f>
        <v>46.16</v>
      </c>
      <c r="E1235" s="4">
        <f ca="1">OFFSET(InputPriceData!D$15,CalculationsAndCharts!$A1235+$A$11,IF($C$7,8,0),1,1)</f>
        <v>46.23</v>
      </c>
      <c r="F1235" s="4">
        <f ca="1">OFFSET(InputPriceData!E$15,CalculationsAndCharts!$A1235+$A$11,IF($C$7,8,0),1,1)</f>
        <v>45.7</v>
      </c>
      <c r="G1235" s="4">
        <f ca="1">OFFSET(InputPriceData!F$15,CalculationsAndCharts!$A1235+$A$11,IF($C$7,8,0),1,1)</f>
        <v>45.86</v>
      </c>
      <c r="H1235" s="133"/>
      <c r="I1235" s="133"/>
      <c r="J1235" s="37">
        <f t="shared" ca="1" si="354"/>
        <v>1598</v>
      </c>
      <c r="K1235" s="124">
        <f t="shared" ca="1" si="355"/>
        <v>0.26999999999999602</v>
      </c>
      <c r="L1235" s="343">
        <f t="shared" ca="1" si="346"/>
        <v>-0.4480837687473847</v>
      </c>
      <c r="M1235" s="345">
        <f t="shared" ca="1" si="356"/>
        <v>0.55800481608367192</v>
      </c>
      <c r="N1235" s="344">
        <f t="shared" ca="1" si="347"/>
        <v>-0.80301057595208147</v>
      </c>
      <c r="O1235" s="4"/>
      <c r="P1235" s="4"/>
      <c r="Q1235" s="3"/>
      <c r="S1235" s="4"/>
      <c r="T1235" s="4" t="b">
        <f t="shared" ca="1" si="348"/>
        <v>0</v>
      </c>
      <c r="U1235" t="b">
        <f t="shared" ca="1" si="349"/>
        <v>0</v>
      </c>
      <c r="W1235" s="317" t="b">
        <f t="shared" ca="1" si="350"/>
        <v>0</v>
      </c>
      <c r="X1235" s="317" t="b">
        <f t="shared" ca="1" si="357"/>
        <v>0</v>
      </c>
      <c r="Y1235" s="317" t="b">
        <f t="shared" ca="1" si="351"/>
        <v>0</v>
      </c>
      <c r="Z1235" t="b">
        <f t="shared" ca="1" si="352"/>
        <v>0</v>
      </c>
      <c r="AA1235" s="37" t="b">
        <f t="shared" ca="1" si="358"/>
        <v>1</v>
      </c>
      <c r="AB1235" t="b">
        <f t="shared" ca="1" si="353"/>
        <v>0</v>
      </c>
      <c r="AD1235" t="b">
        <f t="shared" ca="1" si="359"/>
        <v>0</v>
      </c>
      <c r="AE1235" s="37" t="b">
        <f t="shared" ca="1" si="360"/>
        <v>1</v>
      </c>
      <c r="AF1235" t="b">
        <f t="shared" ca="1" si="361"/>
        <v>0</v>
      </c>
      <c r="AG1235" s="317" t="b">
        <f t="shared" ca="1" si="362"/>
        <v>0</v>
      </c>
      <c r="AH1235" s="317" t="b">
        <f t="shared" ca="1" si="363"/>
        <v>0</v>
      </c>
      <c r="AI1235" s="317" t="b">
        <f t="shared" ca="1" si="364"/>
        <v>0</v>
      </c>
    </row>
    <row r="1236" spans="1:35" x14ac:dyDescent="0.25">
      <c r="A1236">
        <v>1204</v>
      </c>
      <c r="B1236" s="169">
        <f ca="1">OFFSET(InputPriceData!B$15,CalculationsAndCharts!$A1236+$A$11,0,1,1)</f>
        <v>40095</v>
      </c>
      <c r="C1236" s="3">
        <f ca="1">OFFSET(InputPriceData!G$15,CalculationsAndCharts!$A1236+$A$11,IF($C$7,8,0),1,1)</f>
        <v>2402600</v>
      </c>
      <c r="D1236" s="4">
        <f ca="1">OFFSET(InputPriceData!C$15,CalculationsAndCharts!$A1236+$A$11,IF($C$7,8,0),1,1)</f>
        <v>45.54</v>
      </c>
      <c r="E1236" s="4">
        <f ca="1">OFFSET(InputPriceData!D$15,CalculationsAndCharts!$A1236+$A$11,IF($C$7,8,0),1,1)</f>
        <v>46.16</v>
      </c>
      <c r="F1236" s="4">
        <f ca="1">OFFSET(InputPriceData!E$15,CalculationsAndCharts!$A1236+$A$11,IF($C$7,8,0),1,1)</f>
        <v>45.54</v>
      </c>
      <c r="G1236" s="4">
        <f ca="1">OFFSET(InputPriceData!F$15,CalculationsAndCharts!$A1236+$A$11,IF($C$7,8,0),1,1)</f>
        <v>46.11</v>
      </c>
      <c r="H1236" s="133"/>
      <c r="I1236" s="133"/>
      <c r="J1236" s="37">
        <f t="shared" ca="1" si="354"/>
        <v>1597</v>
      </c>
      <c r="K1236" s="124">
        <f t="shared" ca="1" si="355"/>
        <v>0.32999999999999829</v>
      </c>
      <c r="L1236" s="343">
        <f t="shared" ca="1" si="346"/>
        <v>-0.50365368303521307</v>
      </c>
      <c r="M1236" s="345">
        <f t="shared" ca="1" si="356"/>
        <v>0.56307246829835711</v>
      </c>
      <c r="N1236" s="344">
        <f t="shared" ca="1" si="347"/>
        <v>-0.89447400004707811</v>
      </c>
      <c r="O1236" s="4"/>
      <c r="P1236" s="4"/>
      <c r="Q1236" s="3"/>
      <c r="S1236" s="4"/>
      <c r="T1236" s="4" t="b">
        <f t="shared" ca="1" si="348"/>
        <v>0</v>
      </c>
      <c r="U1236" t="b">
        <f t="shared" ca="1" si="349"/>
        <v>0</v>
      </c>
      <c r="W1236" s="317" t="b">
        <f t="shared" ca="1" si="350"/>
        <v>0</v>
      </c>
      <c r="X1236" s="317" t="b">
        <f t="shared" ca="1" si="357"/>
        <v>0</v>
      </c>
      <c r="Y1236" s="317" t="b">
        <f t="shared" ca="1" si="351"/>
        <v>0</v>
      </c>
      <c r="Z1236" t="b">
        <f t="shared" ca="1" si="352"/>
        <v>0</v>
      </c>
      <c r="AA1236" s="37" t="b">
        <f t="shared" ca="1" si="358"/>
        <v>1</v>
      </c>
      <c r="AB1236" t="b">
        <f t="shared" ca="1" si="353"/>
        <v>0</v>
      </c>
      <c r="AD1236" t="b">
        <f t="shared" ca="1" si="359"/>
        <v>0</v>
      </c>
      <c r="AE1236" s="37" t="b">
        <f t="shared" ca="1" si="360"/>
        <v>1</v>
      </c>
      <c r="AF1236" t="b">
        <f t="shared" ca="1" si="361"/>
        <v>0</v>
      </c>
      <c r="AG1236" s="317" t="b">
        <f t="shared" ca="1" si="362"/>
        <v>0</v>
      </c>
      <c r="AH1236" s="317" t="b">
        <f t="shared" ca="1" si="363"/>
        <v>0</v>
      </c>
      <c r="AI1236" s="317" t="b">
        <f t="shared" ca="1" si="364"/>
        <v>0</v>
      </c>
    </row>
    <row r="1237" spans="1:35" x14ac:dyDescent="0.25">
      <c r="A1237">
        <v>1205</v>
      </c>
      <c r="B1237" s="169">
        <f ca="1">OFFSET(InputPriceData!B$15,CalculationsAndCharts!$A1237+$A$11,0,1,1)</f>
        <v>40094</v>
      </c>
      <c r="C1237" s="3">
        <f ca="1">OFFSET(InputPriceData!G$15,CalculationsAndCharts!$A1237+$A$11,IF($C$7,8,0),1,1)</f>
        <v>3089600</v>
      </c>
      <c r="D1237" s="4">
        <f ca="1">OFFSET(InputPriceData!C$15,CalculationsAndCharts!$A1237+$A$11,IF($C$7,8,0),1,1)</f>
        <v>45.88</v>
      </c>
      <c r="E1237" s="4">
        <f ca="1">OFFSET(InputPriceData!D$15,CalculationsAndCharts!$A1237+$A$11,IF($C$7,8,0),1,1)</f>
        <v>46.09</v>
      </c>
      <c r="F1237" s="4">
        <f ca="1">OFFSET(InputPriceData!E$15,CalculationsAndCharts!$A1237+$A$11,IF($C$7,8,0),1,1)</f>
        <v>45.48</v>
      </c>
      <c r="G1237" s="4">
        <f ca="1">OFFSET(InputPriceData!F$15,CalculationsAndCharts!$A1237+$A$11,IF($C$7,8,0),1,1)</f>
        <v>45.59</v>
      </c>
      <c r="H1237" s="133"/>
      <c r="I1237" s="133"/>
      <c r="J1237" s="37">
        <f t="shared" ca="1" si="354"/>
        <v>1596</v>
      </c>
      <c r="K1237" s="124">
        <f t="shared" ca="1" si="355"/>
        <v>-0.95999999999999375</v>
      </c>
      <c r="L1237" s="343">
        <f t="shared" ca="1" si="346"/>
        <v>-0.49128735541999546</v>
      </c>
      <c r="M1237" s="345">
        <f t="shared" ca="1" si="356"/>
        <v>0.56818614359067321</v>
      </c>
      <c r="N1237" s="344">
        <f t="shared" ca="1" si="347"/>
        <v>-0.86465916313144664</v>
      </c>
      <c r="O1237" s="4"/>
      <c r="P1237" s="4"/>
      <c r="Q1237" s="3"/>
      <c r="S1237" s="4"/>
      <c r="T1237" s="4" t="b">
        <f t="shared" ca="1" si="348"/>
        <v>0</v>
      </c>
      <c r="U1237" t="b">
        <f t="shared" ca="1" si="349"/>
        <v>0</v>
      </c>
      <c r="W1237" s="317" t="b">
        <f t="shared" ca="1" si="350"/>
        <v>0</v>
      </c>
      <c r="X1237" s="317" t="b">
        <f t="shared" ca="1" si="357"/>
        <v>0</v>
      </c>
      <c r="Y1237" s="317" t="b">
        <f t="shared" ca="1" si="351"/>
        <v>0</v>
      </c>
      <c r="Z1237" t="b">
        <f t="shared" ca="1" si="352"/>
        <v>0</v>
      </c>
      <c r="AA1237" s="37" t="b">
        <f t="shared" ca="1" si="358"/>
        <v>1</v>
      </c>
      <c r="AB1237" t="b">
        <f t="shared" ca="1" si="353"/>
        <v>0</v>
      </c>
      <c r="AD1237" t="b">
        <f t="shared" ca="1" si="359"/>
        <v>0</v>
      </c>
      <c r="AE1237" s="37" t="b">
        <f t="shared" ca="1" si="360"/>
        <v>1</v>
      </c>
      <c r="AF1237" t="b">
        <f t="shared" ca="1" si="361"/>
        <v>0</v>
      </c>
      <c r="AG1237" s="317" t="b">
        <f t="shared" ca="1" si="362"/>
        <v>0</v>
      </c>
      <c r="AH1237" s="317" t="b">
        <f t="shared" ca="1" si="363"/>
        <v>0</v>
      </c>
      <c r="AI1237" s="317" t="b">
        <f t="shared" ca="1" si="364"/>
        <v>0</v>
      </c>
    </row>
    <row r="1238" spans="1:35" x14ac:dyDescent="0.25">
      <c r="A1238">
        <v>1206</v>
      </c>
      <c r="B1238" s="169">
        <f ca="1">OFFSET(InputPriceData!B$15,CalculationsAndCharts!$A1238+$A$11,0,1,1)</f>
        <v>40093</v>
      </c>
      <c r="C1238" s="3">
        <f ca="1">OFFSET(InputPriceData!G$15,CalculationsAndCharts!$A1238+$A$11,IF($C$7,8,0),1,1)</f>
        <v>3676400</v>
      </c>
      <c r="D1238" s="4">
        <f ca="1">OFFSET(InputPriceData!C$15,CalculationsAndCharts!$A1238+$A$11,IF($C$7,8,0),1,1)</f>
        <v>46.47</v>
      </c>
      <c r="E1238" s="4">
        <f ca="1">OFFSET(InputPriceData!D$15,CalculationsAndCharts!$A1238+$A$11,IF($C$7,8,0),1,1)</f>
        <v>46.5</v>
      </c>
      <c r="F1238" s="4">
        <f ca="1">OFFSET(InputPriceData!E$15,CalculationsAndCharts!$A1238+$A$11,IF($C$7,8,0),1,1)</f>
        <v>45.45</v>
      </c>
      <c r="G1238" s="4">
        <f ca="1">OFFSET(InputPriceData!F$15,CalculationsAndCharts!$A1238+$A$11,IF($C$7,8,0),1,1)</f>
        <v>45.78</v>
      </c>
      <c r="H1238" s="133"/>
      <c r="I1238" s="133"/>
      <c r="J1238" s="37">
        <f t="shared" ca="1" si="354"/>
        <v>1595</v>
      </c>
      <c r="K1238" s="124">
        <f t="shared" ca="1" si="355"/>
        <v>-0.33999999999999631</v>
      </c>
      <c r="L1238" s="343">
        <f t="shared" ca="1" si="346"/>
        <v>-0.45028516260267032</v>
      </c>
      <c r="M1238" s="345">
        <f t="shared" ca="1" si="356"/>
        <v>0.57334625993004362</v>
      </c>
      <c r="N1238" s="344">
        <f t="shared" ca="1" si="347"/>
        <v>-0.78536339045380965</v>
      </c>
      <c r="O1238" s="4"/>
      <c r="P1238" s="4"/>
      <c r="Q1238" s="3"/>
      <c r="S1238" s="4"/>
      <c r="T1238" s="4" t="b">
        <f t="shared" ca="1" si="348"/>
        <v>0</v>
      </c>
      <c r="U1238" t="b">
        <f t="shared" ca="1" si="349"/>
        <v>0</v>
      </c>
      <c r="W1238" s="317" t="b">
        <f t="shared" ca="1" si="350"/>
        <v>0</v>
      </c>
      <c r="X1238" s="317" t="b">
        <f t="shared" ca="1" si="357"/>
        <v>0</v>
      </c>
      <c r="Y1238" s="317" t="b">
        <f t="shared" ca="1" si="351"/>
        <v>0</v>
      </c>
      <c r="Z1238" t="b">
        <f t="shared" ca="1" si="352"/>
        <v>0</v>
      </c>
      <c r="AA1238" s="37" t="b">
        <f t="shared" ca="1" si="358"/>
        <v>1</v>
      </c>
      <c r="AB1238" t="b">
        <f t="shared" ca="1" si="353"/>
        <v>0</v>
      </c>
      <c r="AD1238" t="b">
        <f t="shared" ca="1" si="359"/>
        <v>0</v>
      </c>
      <c r="AE1238" s="37" t="b">
        <f t="shared" ca="1" si="360"/>
        <v>1</v>
      </c>
      <c r="AF1238" t="b">
        <f t="shared" ca="1" si="361"/>
        <v>0</v>
      </c>
      <c r="AG1238" s="317" t="b">
        <f t="shared" ca="1" si="362"/>
        <v>0</v>
      </c>
      <c r="AH1238" s="317" t="b">
        <f t="shared" ca="1" si="363"/>
        <v>0</v>
      </c>
      <c r="AI1238" s="317" t="b">
        <f t="shared" ca="1" si="364"/>
        <v>0</v>
      </c>
    </row>
    <row r="1239" spans="1:35" x14ac:dyDescent="0.25">
      <c r="A1239">
        <v>1207</v>
      </c>
      <c r="B1239" s="169">
        <f ca="1">OFFSET(InputPriceData!B$15,CalculationsAndCharts!$A1239+$A$11,0,1,1)</f>
        <v>40092</v>
      </c>
      <c r="C1239" s="3">
        <f ca="1">OFFSET(InputPriceData!G$15,CalculationsAndCharts!$A1239+$A$11,IF($C$7,8,0),1,1)</f>
        <v>3643600</v>
      </c>
      <c r="D1239" s="4">
        <f ca="1">OFFSET(InputPriceData!C$15,CalculationsAndCharts!$A1239+$A$11,IF($C$7,8,0),1,1)</f>
        <v>46.42</v>
      </c>
      <c r="E1239" s="4">
        <f ca="1">OFFSET(InputPriceData!D$15,CalculationsAndCharts!$A1239+$A$11,IF($C$7,8,0),1,1)</f>
        <v>46.62</v>
      </c>
      <c r="F1239" s="4">
        <f ca="1">OFFSET(InputPriceData!E$15,CalculationsAndCharts!$A1239+$A$11,IF($C$7,8,0),1,1)</f>
        <v>46.12</v>
      </c>
      <c r="G1239" s="4">
        <f ca="1">OFFSET(InputPriceData!F$15,CalculationsAndCharts!$A1239+$A$11,IF($C$7,8,0),1,1)</f>
        <v>46.55</v>
      </c>
      <c r="H1239" s="133"/>
      <c r="I1239" s="133"/>
      <c r="J1239" s="37">
        <f t="shared" ca="1" si="354"/>
        <v>1594</v>
      </c>
      <c r="K1239" s="124">
        <f t="shared" ca="1" si="355"/>
        <v>0.53999999999999915</v>
      </c>
      <c r="L1239" s="343">
        <f t="shared" ca="1" si="346"/>
        <v>-0.41095757803176464</v>
      </c>
      <c r="M1239" s="345">
        <f t="shared" ca="1" si="356"/>
        <v>0.57855323908177969</v>
      </c>
      <c r="N1239" s="344">
        <f t="shared" ca="1" si="347"/>
        <v>-0.71031937991392857</v>
      </c>
      <c r="O1239" s="4"/>
      <c r="P1239" s="4"/>
      <c r="Q1239" s="3"/>
      <c r="S1239" s="4"/>
      <c r="T1239" s="4" t="b">
        <f t="shared" ca="1" si="348"/>
        <v>0</v>
      </c>
      <c r="U1239" t="b">
        <f t="shared" ca="1" si="349"/>
        <v>0</v>
      </c>
      <c r="W1239" s="317" t="b">
        <f t="shared" ca="1" si="350"/>
        <v>0</v>
      </c>
      <c r="X1239" s="317" t="b">
        <f t="shared" ca="1" si="357"/>
        <v>0</v>
      </c>
      <c r="Y1239" s="317" t="b">
        <f t="shared" ca="1" si="351"/>
        <v>0</v>
      </c>
      <c r="Z1239" t="b">
        <f t="shared" ca="1" si="352"/>
        <v>0</v>
      </c>
      <c r="AA1239" s="37" t="b">
        <f t="shared" ca="1" si="358"/>
        <v>1</v>
      </c>
      <c r="AB1239" t="b">
        <f t="shared" ca="1" si="353"/>
        <v>0</v>
      </c>
      <c r="AD1239" t="b">
        <f t="shared" ca="1" si="359"/>
        <v>0</v>
      </c>
      <c r="AE1239" s="37" t="b">
        <f t="shared" ca="1" si="360"/>
        <v>1</v>
      </c>
      <c r="AF1239" t="b">
        <f t="shared" ca="1" si="361"/>
        <v>0</v>
      </c>
      <c r="AG1239" s="317" t="b">
        <f t="shared" ca="1" si="362"/>
        <v>0</v>
      </c>
      <c r="AH1239" s="317" t="b">
        <f t="shared" ca="1" si="363"/>
        <v>0</v>
      </c>
      <c r="AI1239" s="317" t="b">
        <f t="shared" ca="1" si="364"/>
        <v>0</v>
      </c>
    </row>
    <row r="1240" spans="1:35" x14ac:dyDescent="0.25">
      <c r="A1240">
        <v>1208</v>
      </c>
      <c r="B1240" s="169">
        <f ca="1">OFFSET(InputPriceData!B$15,CalculationsAndCharts!$A1240+$A$11,0,1,1)</f>
        <v>40091</v>
      </c>
      <c r="C1240" s="3">
        <f ca="1">OFFSET(InputPriceData!G$15,CalculationsAndCharts!$A1240+$A$11,IF($C$7,8,0),1,1)</f>
        <v>2094800</v>
      </c>
      <c r="D1240" s="4">
        <f ca="1">OFFSET(InputPriceData!C$15,CalculationsAndCharts!$A1240+$A$11,IF($C$7,8,0),1,1)</f>
        <v>46.06</v>
      </c>
      <c r="E1240" s="4">
        <f ca="1">OFFSET(InputPriceData!D$15,CalculationsAndCharts!$A1240+$A$11,IF($C$7,8,0),1,1)</f>
        <v>46.36</v>
      </c>
      <c r="F1240" s="4">
        <f ca="1">OFFSET(InputPriceData!E$15,CalculationsAndCharts!$A1240+$A$11,IF($C$7,8,0),1,1)</f>
        <v>45.82</v>
      </c>
      <c r="G1240" s="4">
        <f ca="1">OFFSET(InputPriceData!F$15,CalculationsAndCharts!$A1240+$A$11,IF($C$7,8,0),1,1)</f>
        <v>46.12</v>
      </c>
      <c r="H1240" s="133"/>
      <c r="I1240" s="133"/>
      <c r="J1240" s="37">
        <f t="shared" ca="1" si="354"/>
        <v>1593</v>
      </c>
      <c r="K1240" s="124">
        <f t="shared" ca="1" si="355"/>
        <v>-0.55000000000000426</v>
      </c>
      <c r="L1240" s="343">
        <f t="shared" ca="1" si="346"/>
        <v>-0.28668194056597862</v>
      </c>
      <c r="M1240" s="345">
        <f t="shared" ca="1" si="356"/>
        <v>0.58380750664155368</v>
      </c>
      <c r="N1240" s="344">
        <f t="shared" ca="1" si="347"/>
        <v>-0.49105559161985168</v>
      </c>
      <c r="O1240" s="4"/>
      <c r="P1240" s="4"/>
      <c r="Q1240" s="3"/>
      <c r="S1240" s="4"/>
      <c r="T1240" s="4" t="b">
        <f t="shared" ca="1" si="348"/>
        <v>0</v>
      </c>
      <c r="U1240" t="b">
        <f t="shared" ca="1" si="349"/>
        <v>0</v>
      </c>
      <c r="W1240" s="317" t="b">
        <f t="shared" ca="1" si="350"/>
        <v>0</v>
      </c>
      <c r="X1240" s="317" t="b">
        <f t="shared" ca="1" si="357"/>
        <v>0</v>
      </c>
      <c r="Y1240" s="317" t="b">
        <f t="shared" ca="1" si="351"/>
        <v>1</v>
      </c>
      <c r="Z1240" t="b">
        <f t="shared" ca="1" si="352"/>
        <v>1</v>
      </c>
      <c r="AA1240" s="37" t="b">
        <f t="shared" ca="1" si="358"/>
        <v>1</v>
      </c>
      <c r="AB1240" t="b">
        <f t="shared" ca="1" si="353"/>
        <v>0</v>
      </c>
      <c r="AD1240" t="b">
        <f t="shared" ca="1" si="359"/>
        <v>1</v>
      </c>
      <c r="AE1240" s="37" t="b">
        <f t="shared" ca="1" si="360"/>
        <v>1</v>
      </c>
      <c r="AF1240" t="b">
        <f t="shared" ca="1" si="361"/>
        <v>0</v>
      </c>
      <c r="AG1240" s="317" t="b">
        <f t="shared" ca="1" si="362"/>
        <v>0</v>
      </c>
      <c r="AH1240" s="317" t="b">
        <f t="shared" ca="1" si="363"/>
        <v>0</v>
      </c>
      <c r="AI1240" s="317" t="b">
        <f t="shared" ca="1" si="364"/>
        <v>1</v>
      </c>
    </row>
    <row r="1241" spans="1:35" x14ac:dyDescent="0.25">
      <c r="A1241">
        <v>1209</v>
      </c>
      <c r="B1241" s="169">
        <f ca="1">OFFSET(InputPriceData!B$15,CalculationsAndCharts!$A1241+$A$11,0,1,1)</f>
        <v>40088</v>
      </c>
      <c r="C1241" s="3">
        <f ca="1">OFFSET(InputPriceData!G$15,CalculationsAndCharts!$A1241+$A$11,IF($C$7,8,0),1,1)</f>
        <v>2499700</v>
      </c>
      <c r="D1241" s="4">
        <f ca="1">OFFSET(InputPriceData!C$15,CalculationsAndCharts!$A1241+$A$11,IF($C$7,8,0),1,1)</f>
        <v>46.07</v>
      </c>
      <c r="E1241" s="4">
        <f ca="1">OFFSET(InputPriceData!D$15,CalculationsAndCharts!$A1241+$A$11,IF($C$7,8,0),1,1)</f>
        <v>46.51</v>
      </c>
      <c r="F1241" s="4">
        <f ca="1">OFFSET(InputPriceData!E$15,CalculationsAndCharts!$A1241+$A$11,IF($C$7,8,0),1,1)</f>
        <v>45.87</v>
      </c>
      <c r="G1241" s="4">
        <f ca="1">OFFSET(InputPriceData!F$15,CalculationsAndCharts!$A1241+$A$11,IF($C$7,8,0),1,1)</f>
        <v>46.01</v>
      </c>
      <c r="H1241" s="133"/>
      <c r="I1241" s="133"/>
      <c r="J1241" s="37">
        <f t="shared" ca="1" si="354"/>
        <v>1592</v>
      </c>
      <c r="K1241" s="124">
        <f t="shared" ca="1" si="355"/>
        <v>-1.9600000000000009</v>
      </c>
      <c r="L1241" s="343">
        <f t="shared" ca="1" si="346"/>
        <v>-5.8197120394427648E-2</v>
      </c>
      <c r="M1241" s="345">
        <f t="shared" ca="1" si="356"/>
        <v>0.58910949207018537</v>
      </c>
      <c r="N1241" s="344">
        <f t="shared" ca="1" si="347"/>
        <v>-9.8788291782428372E-2</v>
      </c>
      <c r="O1241" s="4"/>
      <c r="P1241" s="4"/>
      <c r="Q1241" s="3"/>
      <c r="S1241" s="4"/>
      <c r="T1241" s="4" t="b">
        <f t="shared" ca="1" si="348"/>
        <v>0</v>
      </c>
      <c r="U1241" t="b">
        <f t="shared" ca="1" si="349"/>
        <v>1</v>
      </c>
      <c r="W1241" s="317" t="b">
        <f t="shared" ca="1" si="350"/>
        <v>0</v>
      </c>
      <c r="X1241" s="317" t="b">
        <f t="shared" ca="1" si="357"/>
        <v>1</v>
      </c>
      <c r="Y1241" s="317" t="b">
        <f t="shared" ca="1" si="351"/>
        <v>0</v>
      </c>
      <c r="Z1241" t="b">
        <f t="shared" ca="1" si="352"/>
        <v>0</v>
      </c>
      <c r="AA1241" s="37" t="b">
        <f t="shared" ca="1" si="358"/>
        <v>0</v>
      </c>
      <c r="AB1241" t="b">
        <f t="shared" ca="1" si="353"/>
        <v>0</v>
      </c>
      <c r="AD1241" t="b">
        <f t="shared" ca="1" si="359"/>
        <v>0</v>
      </c>
      <c r="AE1241" s="37" t="b">
        <f t="shared" ca="1" si="360"/>
        <v>0</v>
      </c>
      <c r="AF1241" t="b">
        <f t="shared" ca="1" si="361"/>
        <v>0</v>
      </c>
      <c r="AG1241" s="317" t="b">
        <f t="shared" ca="1" si="362"/>
        <v>0</v>
      </c>
      <c r="AH1241" s="317" t="b">
        <f t="shared" ca="1" si="363"/>
        <v>1</v>
      </c>
      <c r="AI1241" s="317" t="b">
        <f t="shared" ca="1" si="364"/>
        <v>0</v>
      </c>
    </row>
    <row r="1242" spans="1:35" x14ac:dyDescent="0.25">
      <c r="A1242">
        <v>1210</v>
      </c>
      <c r="B1242" s="169">
        <f ca="1">OFFSET(InputPriceData!B$15,CalculationsAndCharts!$A1242+$A$11,0,1,1)</f>
        <v>40087</v>
      </c>
      <c r="C1242" s="3">
        <f ca="1">OFFSET(InputPriceData!G$15,CalculationsAndCharts!$A1242+$A$11,IF($C$7,8,0),1,1)</f>
        <v>3571400</v>
      </c>
      <c r="D1242" s="4">
        <f ca="1">OFFSET(InputPriceData!C$15,CalculationsAndCharts!$A1242+$A$11,IF($C$7,8,0),1,1)</f>
        <v>47.92</v>
      </c>
      <c r="E1242" s="4">
        <f ca="1">OFFSET(InputPriceData!D$15,CalculationsAndCharts!$A1242+$A$11,IF($C$7,8,0),1,1)</f>
        <v>47.92</v>
      </c>
      <c r="F1242" s="4">
        <f ca="1">OFFSET(InputPriceData!E$15,CalculationsAndCharts!$A1242+$A$11,IF($C$7,8,0),1,1)</f>
        <v>46.53</v>
      </c>
      <c r="G1242" s="4">
        <f ca="1">OFFSET(InputPriceData!F$15,CalculationsAndCharts!$A1242+$A$11,IF($C$7,8,0),1,1)</f>
        <v>46.67</v>
      </c>
      <c r="H1242" s="133"/>
      <c r="I1242" s="133"/>
      <c r="J1242" s="37">
        <f t="shared" ca="1" si="354"/>
        <v>1591</v>
      </c>
      <c r="K1242" s="124">
        <f t="shared" ca="1" si="355"/>
        <v>-1.6299999999999955</v>
      </c>
      <c r="L1242" s="343">
        <f t="shared" ca="1" si="346"/>
        <v>0.15061999590663866</v>
      </c>
      <c r="M1242" s="345">
        <f t="shared" ca="1" si="356"/>
        <v>0.59445962872874403</v>
      </c>
      <c r="N1242" s="344">
        <f t="shared" ca="1" si="347"/>
        <v>0.25337296029461337</v>
      </c>
      <c r="O1242" s="4"/>
      <c r="P1242" s="4"/>
      <c r="Q1242" s="3"/>
      <c r="S1242" s="4"/>
      <c r="T1242" s="4" t="b">
        <f t="shared" ca="1" si="348"/>
        <v>0</v>
      </c>
      <c r="U1242" t="b">
        <f t="shared" ca="1" si="349"/>
        <v>0</v>
      </c>
      <c r="W1242" s="317" t="b">
        <f t="shared" ca="1" si="350"/>
        <v>0</v>
      </c>
      <c r="X1242" s="317" t="b">
        <f t="shared" ca="1" si="357"/>
        <v>1</v>
      </c>
      <c r="Y1242" s="317" t="b">
        <f t="shared" ca="1" si="351"/>
        <v>0</v>
      </c>
      <c r="Z1242" t="b">
        <f t="shared" ca="1" si="352"/>
        <v>0</v>
      </c>
      <c r="AA1242" s="37" t="b">
        <f t="shared" ca="1" si="358"/>
        <v>0</v>
      </c>
      <c r="AB1242" t="b">
        <f t="shared" ca="1" si="353"/>
        <v>0</v>
      </c>
      <c r="AD1242" t="b">
        <f t="shared" ca="1" si="359"/>
        <v>0</v>
      </c>
      <c r="AE1242" s="37" t="b">
        <f t="shared" ca="1" si="360"/>
        <v>0</v>
      </c>
      <c r="AF1242" t="b">
        <f t="shared" ca="1" si="361"/>
        <v>0</v>
      </c>
      <c r="AG1242" s="317" t="b">
        <f t="shared" ca="1" si="362"/>
        <v>0</v>
      </c>
      <c r="AH1242" s="317" t="b">
        <f t="shared" ca="1" si="363"/>
        <v>1</v>
      </c>
      <c r="AI1242" s="317" t="b">
        <f t="shared" ca="1" si="364"/>
        <v>0</v>
      </c>
    </row>
    <row r="1243" spans="1:35" x14ac:dyDescent="0.25">
      <c r="A1243">
        <v>1211</v>
      </c>
      <c r="B1243" s="169">
        <f ca="1">OFFSET(InputPriceData!B$15,CalculationsAndCharts!$A1243+$A$11,0,1,1)</f>
        <v>40086</v>
      </c>
      <c r="C1243" s="3">
        <f ca="1">OFFSET(InputPriceData!G$15,CalculationsAndCharts!$A1243+$A$11,IF($C$7,8,0),1,1)</f>
        <v>2956900</v>
      </c>
      <c r="D1243" s="4">
        <f ca="1">OFFSET(InputPriceData!C$15,CalculationsAndCharts!$A1243+$A$11,IF($C$7,8,0),1,1)</f>
        <v>48.14</v>
      </c>
      <c r="E1243" s="4">
        <f ca="1">OFFSET(InputPriceData!D$15,CalculationsAndCharts!$A1243+$A$11,IF($C$7,8,0),1,1)</f>
        <v>48.27</v>
      </c>
      <c r="F1243" s="4">
        <f ca="1">OFFSET(InputPriceData!E$15,CalculationsAndCharts!$A1243+$A$11,IF($C$7,8,0),1,1)</f>
        <v>47.17</v>
      </c>
      <c r="G1243" s="4">
        <f ca="1">OFFSET(InputPriceData!F$15,CalculationsAndCharts!$A1243+$A$11,IF($C$7,8,0),1,1)</f>
        <v>47.97</v>
      </c>
      <c r="H1243" s="133"/>
      <c r="I1243" s="133"/>
      <c r="J1243" s="37">
        <f t="shared" ca="1" si="354"/>
        <v>1590</v>
      </c>
      <c r="K1243" s="124">
        <f t="shared" ca="1" si="355"/>
        <v>-3.0000000000001137E-2</v>
      </c>
      <c r="L1243" s="343">
        <f t="shared" ca="1" si="346"/>
        <v>0.23651086782044872</v>
      </c>
      <c r="M1243" s="345">
        <f t="shared" ca="1" si="356"/>
        <v>0.5998583539139698</v>
      </c>
      <c r="N1243" s="344">
        <f t="shared" ca="1" si="347"/>
        <v>0.3942778595601063</v>
      </c>
      <c r="O1243" s="4"/>
      <c r="P1243" s="4"/>
      <c r="Q1243" s="3"/>
      <c r="S1243" s="4"/>
      <c r="T1243" s="4" t="b">
        <f t="shared" ca="1" si="348"/>
        <v>0</v>
      </c>
      <c r="U1243" t="b">
        <f t="shared" ca="1" si="349"/>
        <v>0</v>
      </c>
      <c r="W1243" s="317" t="b">
        <f t="shared" ca="1" si="350"/>
        <v>0</v>
      </c>
      <c r="X1243" s="317" t="b">
        <f t="shared" ca="1" si="357"/>
        <v>1</v>
      </c>
      <c r="Y1243" s="317" t="b">
        <f t="shared" ca="1" si="351"/>
        <v>0</v>
      </c>
      <c r="Z1243" t="b">
        <f t="shared" ca="1" si="352"/>
        <v>0</v>
      </c>
      <c r="AA1243" s="37" t="b">
        <f t="shared" ca="1" si="358"/>
        <v>0</v>
      </c>
      <c r="AB1243" t="b">
        <f t="shared" ca="1" si="353"/>
        <v>0</v>
      </c>
      <c r="AD1243" t="b">
        <f t="shared" ca="1" si="359"/>
        <v>0</v>
      </c>
      <c r="AE1243" s="37" t="b">
        <f t="shared" ca="1" si="360"/>
        <v>0</v>
      </c>
      <c r="AF1243" t="b">
        <f t="shared" ca="1" si="361"/>
        <v>0</v>
      </c>
      <c r="AG1243" s="317" t="b">
        <f t="shared" ca="1" si="362"/>
        <v>0</v>
      </c>
      <c r="AH1243" s="317" t="b">
        <f t="shared" ca="1" si="363"/>
        <v>1</v>
      </c>
      <c r="AI1243" s="317" t="b">
        <f t="shared" ca="1" si="364"/>
        <v>0</v>
      </c>
    </row>
    <row r="1244" spans="1:35" x14ac:dyDescent="0.25">
      <c r="A1244">
        <v>1212</v>
      </c>
      <c r="B1244" s="169">
        <f ca="1">OFFSET(InputPriceData!B$15,CalculationsAndCharts!$A1244+$A$11,0,1,1)</f>
        <v>40085</v>
      </c>
      <c r="C1244" s="3">
        <f ca="1">OFFSET(InputPriceData!G$15,CalculationsAndCharts!$A1244+$A$11,IF($C$7,8,0),1,1)</f>
        <v>2363000</v>
      </c>
      <c r="D1244" s="4">
        <f ca="1">OFFSET(InputPriceData!C$15,CalculationsAndCharts!$A1244+$A$11,IF($C$7,8,0),1,1)</f>
        <v>48.08</v>
      </c>
      <c r="E1244" s="4">
        <f ca="1">OFFSET(InputPriceData!D$15,CalculationsAndCharts!$A1244+$A$11,IF($C$7,8,0),1,1)</f>
        <v>48.48</v>
      </c>
      <c r="F1244" s="4">
        <f ca="1">OFFSET(InputPriceData!E$15,CalculationsAndCharts!$A1244+$A$11,IF($C$7,8,0),1,1)</f>
        <v>47.95</v>
      </c>
      <c r="G1244" s="4">
        <f ca="1">OFFSET(InputPriceData!F$15,CalculationsAndCharts!$A1244+$A$11,IF($C$7,8,0),1,1)</f>
        <v>48.3</v>
      </c>
      <c r="H1244" s="133"/>
      <c r="I1244" s="133"/>
      <c r="J1244" s="37">
        <f t="shared" ca="1" si="354"/>
        <v>1589</v>
      </c>
      <c r="K1244" s="124">
        <f t="shared" ca="1" si="355"/>
        <v>0.70999999999999375</v>
      </c>
      <c r="L1244" s="343">
        <f t="shared" ca="1" si="346"/>
        <v>0.23903761730235742</v>
      </c>
      <c r="M1244" s="345">
        <f t="shared" ca="1" si="356"/>
        <v>0.60530610889401593</v>
      </c>
      <c r="N1244" s="344">
        <f t="shared" ca="1" si="347"/>
        <v>0.39490369218165439</v>
      </c>
      <c r="O1244" s="4"/>
      <c r="P1244" s="4"/>
      <c r="Q1244" s="3"/>
      <c r="S1244" s="4"/>
      <c r="T1244" s="4" t="b">
        <f t="shared" ca="1" si="348"/>
        <v>0</v>
      </c>
      <c r="U1244" t="b">
        <f t="shared" ca="1" si="349"/>
        <v>0</v>
      </c>
      <c r="W1244" s="317" t="b">
        <f t="shared" ca="1" si="350"/>
        <v>0</v>
      </c>
      <c r="X1244" s="317" t="b">
        <f t="shared" ca="1" si="357"/>
        <v>1</v>
      </c>
      <c r="Y1244" s="317" t="b">
        <f t="shared" ca="1" si="351"/>
        <v>0</v>
      </c>
      <c r="Z1244" t="b">
        <f t="shared" ca="1" si="352"/>
        <v>0</v>
      </c>
      <c r="AA1244" s="37" t="b">
        <f t="shared" ca="1" si="358"/>
        <v>0</v>
      </c>
      <c r="AB1244" t="b">
        <f t="shared" ca="1" si="353"/>
        <v>0</v>
      </c>
      <c r="AD1244" t="b">
        <f t="shared" ca="1" si="359"/>
        <v>0</v>
      </c>
      <c r="AE1244" s="37" t="b">
        <f t="shared" ca="1" si="360"/>
        <v>0</v>
      </c>
      <c r="AF1244" t="b">
        <f t="shared" ca="1" si="361"/>
        <v>0</v>
      </c>
      <c r="AG1244" s="317" t="b">
        <f t="shared" ca="1" si="362"/>
        <v>0</v>
      </c>
      <c r="AH1244" s="317" t="b">
        <f t="shared" ca="1" si="363"/>
        <v>1</v>
      </c>
      <c r="AI1244" s="317" t="b">
        <f t="shared" ca="1" si="364"/>
        <v>0</v>
      </c>
    </row>
    <row r="1245" spans="1:35" x14ac:dyDescent="0.25">
      <c r="A1245">
        <v>1213</v>
      </c>
      <c r="B1245" s="169">
        <f ca="1">OFFSET(InputPriceData!B$15,CalculationsAndCharts!$A1245+$A$11,0,1,1)</f>
        <v>40084</v>
      </c>
      <c r="C1245" s="3">
        <f ca="1">OFFSET(InputPriceData!G$15,CalculationsAndCharts!$A1245+$A$11,IF($C$7,8,0),1,1)</f>
        <v>2023500</v>
      </c>
      <c r="D1245" s="4">
        <f ca="1">OFFSET(InputPriceData!C$15,CalculationsAndCharts!$A1245+$A$11,IF($C$7,8,0),1,1)</f>
        <v>47.76</v>
      </c>
      <c r="E1245" s="4">
        <f ca="1">OFFSET(InputPriceData!D$15,CalculationsAndCharts!$A1245+$A$11,IF($C$7,8,0),1,1)</f>
        <v>48.27</v>
      </c>
      <c r="F1245" s="4">
        <f ca="1">OFFSET(InputPriceData!E$15,CalculationsAndCharts!$A1245+$A$11,IF($C$7,8,0),1,1)</f>
        <v>47.63</v>
      </c>
      <c r="G1245" s="4">
        <f ca="1">OFFSET(InputPriceData!F$15,CalculationsAndCharts!$A1245+$A$11,IF($C$7,8,0),1,1)</f>
        <v>48</v>
      </c>
      <c r="H1245" s="133"/>
      <c r="I1245" s="133"/>
      <c r="J1245" s="37">
        <f t="shared" ca="1" si="354"/>
        <v>1588</v>
      </c>
      <c r="K1245" s="124">
        <f t="shared" ca="1" si="355"/>
        <v>0.61999999999999744</v>
      </c>
      <c r="L1245" s="343">
        <f t="shared" ca="1" si="346"/>
        <v>0.25541670264374822</v>
      </c>
      <c r="M1245" s="345">
        <f t="shared" ca="1" si="356"/>
        <v>0.61080333894451655</v>
      </c>
      <c r="N1245" s="344">
        <f t="shared" ca="1" si="347"/>
        <v>0.4181652036891525</v>
      </c>
      <c r="O1245" s="4"/>
      <c r="P1245" s="4"/>
      <c r="Q1245" s="3"/>
      <c r="S1245" s="4"/>
      <c r="T1245" s="4" t="b">
        <f t="shared" ca="1" si="348"/>
        <v>0</v>
      </c>
      <c r="U1245" t="b">
        <f t="shared" ca="1" si="349"/>
        <v>0</v>
      </c>
      <c r="W1245" s="317" t="b">
        <f t="shared" ca="1" si="350"/>
        <v>0</v>
      </c>
      <c r="X1245" s="317" t="b">
        <f t="shared" ca="1" si="357"/>
        <v>1</v>
      </c>
      <c r="Y1245" s="317" t="b">
        <f t="shared" ca="1" si="351"/>
        <v>0</v>
      </c>
      <c r="Z1245" t="b">
        <f t="shared" ca="1" si="352"/>
        <v>0</v>
      </c>
      <c r="AA1245" s="37" t="b">
        <f t="shared" ca="1" si="358"/>
        <v>0</v>
      </c>
      <c r="AB1245" t="b">
        <f t="shared" ca="1" si="353"/>
        <v>0</v>
      </c>
      <c r="AD1245" t="b">
        <f t="shared" ca="1" si="359"/>
        <v>0</v>
      </c>
      <c r="AE1245" s="37" t="b">
        <f t="shared" ca="1" si="360"/>
        <v>0</v>
      </c>
      <c r="AF1245" t="b">
        <f t="shared" ca="1" si="361"/>
        <v>0</v>
      </c>
      <c r="AG1245" s="317" t="b">
        <f t="shared" ca="1" si="362"/>
        <v>0</v>
      </c>
      <c r="AH1245" s="317" t="b">
        <f t="shared" ca="1" si="363"/>
        <v>1</v>
      </c>
      <c r="AI1245" s="317" t="b">
        <f t="shared" ca="1" si="364"/>
        <v>0</v>
      </c>
    </row>
    <row r="1246" spans="1:35" x14ac:dyDescent="0.25">
      <c r="A1246">
        <v>1214</v>
      </c>
      <c r="B1246" s="169">
        <f ca="1">OFFSET(InputPriceData!B$15,CalculationsAndCharts!$A1246+$A$11,0,1,1)</f>
        <v>40081</v>
      </c>
      <c r="C1246" s="3">
        <f ca="1">OFFSET(InputPriceData!G$15,CalculationsAndCharts!$A1246+$A$11,IF($C$7,8,0),1,1)</f>
        <v>3232800</v>
      </c>
      <c r="D1246" s="4">
        <f ca="1">OFFSET(InputPriceData!C$15,CalculationsAndCharts!$A1246+$A$11,IF($C$7,8,0),1,1)</f>
        <v>47.23</v>
      </c>
      <c r="E1246" s="4">
        <f ca="1">OFFSET(InputPriceData!D$15,CalculationsAndCharts!$A1246+$A$11,IF($C$7,8,0),1,1)</f>
        <v>47.7</v>
      </c>
      <c r="F1246" s="4">
        <f ca="1">OFFSET(InputPriceData!E$15,CalculationsAndCharts!$A1246+$A$11,IF($C$7,8,0),1,1)</f>
        <v>47.07</v>
      </c>
      <c r="G1246" s="4">
        <f ca="1">OFFSET(InputPriceData!F$15,CalculationsAndCharts!$A1246+$A$11,IF($C$7,8,0),1,1)</f>
        <v>47.59</v>
      </c>
      <c r="H1246" s="133"/>
      <c r="I1246" s="133"/>
      <c r="J1246" s="37">
        <f t="shared" ca="1" si="354"/>
        <v>1587</v>
      </c>
      <c r="K1246" s="124">
        <f t="shared" ca="1" si="355"/>
        <v>-0.50999999999999801</v>
      </c>
      <c r="L1246" s="343">
        <f t="shared" ca="1" si="346"/>
        <v>0.33141938713176183</v>
      </c>
      <c r="M1246" s="345">
        <f t="shared" ca="1" si="356"/>
        <v>0.61635049338498138</v>
      </c>
      <c r="N1246" s="344">
        <f t="shared" ca="1" si="347"/>
        <v>0.53771253643623274</v>
      </c>
      <c r="O1246" s="4"/>
      <c r="P1246" s="4"/>
      <c r="Q1246" s="3"/>
      <c r="S1246" s="4"/>
      <c r="T1246" s="4" t="b">
        <f t="shared" ca="1" si="348"/>
        <v>0</v>
      </c>
      <c r="U1246" t="b">
        <f t="shared" ca="1" si="349"/>
        <v>0</v>
      </c>
      <c r="W1246" s="317" t="b">
        <f t="shared" ca="1" si="350"/>
        <v>0</v>
      </c>
      <c r="X1246" s="317" t="b">
        <f t="shared" ca="1" si="357"/>
        <v>1</v>
      </c>
      <c r="Y1246" s="317" t="b">
        <f t="shared" ca="1" si="351"/>
        <v>0</v>
      </c>
      <c r="Z1246" t="b">
        <f t="shared" ca="1" si="352"/>
        <v>0</v>
      </c>
      <c r="AA1246" s="37" t="b">
        <f t="shared" ca="1" si="358"/>
        <v>0</v>
      </c>
      <c r="AB1246" t="b">
        <f t="shared" ca="1" si="353"/>
        <v>0</v>
      </c>
      <c r="AD1246" t="b">
        <f t="shared" ca="1" si="359"/>
        <v>0</v>
      </c>
      <c r="AE1246" s="37" t="b">
        <f t="shared" ca="1" si="360"/>
        <v>0</v>
      </c>
      <c r="AF1246" t="b">
        <f t="shared" ca="1" si="361"/>
        <v>0</v>
      </c>
      <c r="AG1246" s="317" t="b">
        <f t="shared" ca="1" si="362"/>
        <v>0</v>
      </c>
      <c r="AH1246" s="317" t="b">
        <f t="shared" ca="1" si="363"/>
        <v>1</v>
      </c>
      <c r="AI1246" s="317" t="b">
        <f t="shared" ca="1" si="364"/>
        <v>0</v>
      </c>
    </row>
    <row r="1247" spans="1:35" x14ac:dyDescent="0.25">
      <c r="A1247">
        <v>1215</v>
      </c>
      <c r="B1247" s="169">
        <f ca="1">OFFSET(InputPriceData!B$15,CalculationsAndCharts!$A1247+$A$11,0,1,1)</f>
        <v>40080</v>
      </c>
      <c r="C1247" s="3">
        <f ca="1">OFFSET(InputPriceData!G$15,CalculationsAndCharts!$A1247+$A$11,IF($C$7,8,0),1,1)</f>
        <v>2433400</v>
      </c>
      <c r="D1247" s="4">
        <f ca="1">OFFSET(InputPriceData!C$15,CalculationsAndCharts!$A1247+$A$11,IF($C$7,8,0),1,1)</f>
        <v>48</v>
      </c>
      <c r="E1247" s="4">
        <f ca="1">OFFSET(InputPriceData!D$15,CalculationsAndCharts!$A1247+$A$11,IF($C$7,8,0),1,1)</f>
        <v>48.16</v>
      </c>
      <c r="F1247" s="4">
        <f ca="1">OFFSET(InputPriceData!E$15,CalculationsAndCharts!$A1247+$A$11,IF($C$7,8,0),1,1)</f>
        <v>47.3</v>
      </c>
      <c r="G1247" s="4">
        <f ca="1">OFFSET(InputPriceData!F$15,CalculationsAndCharts!$A1247+$A$11,IF($C$7,8,0),1,1)</f>
        <v>47.38</v>
      </c>
      <c r="H1247" s="133"/>
      <c r="I1247" s="133"/>
      <c r="J1247" s="37">
        <f t="shared" ca="1" si="354"/>
        <v>1586</v>
      </c>
      <c r="K1247" s="124">
        <f t="shared" ca="1" si="355"/>
        <v>-0.25999999999999801</v>
      </c>
      <c r="L1247" s="343">
        <f t="shared" ca="1" si="346"/>
        <v>0.41587188162544114</v>
      </c>
      <c r="M1247" s="345">
        <f t="shared" ca="1" si="356"/>
        <v>0.62194802561552109</v>
      </c>
      <c r="N1247" s="344">
        <f t="shared" ca="1" si="347"/>
        <v>0.66866018460926324</v>
      </c>
      <c r="O1247" s="4"/>
      <c r="P1247" s="4"/>
      <c r="Q1247" s="3"/>
      <c r="S1247" s="4"/>
      <c r="T1247" s="4" t="b">
        <f t="shared" ca="1" si="348"/>
        <v>0</v>
      </c>
      <c r="U1247" t="b">
        <f t="shared" ca="1" si="349"/>
        <v>0</v>
      </c>
      <c r="W1247" s="317" t="b">
        <f t="shared" ca="1" si="350"/>
        <v>0</v>
      </c>
      <c r="X1247" s="317" t="b">
        <f t="shared" ca="1" si="357"/>
        <v>1</v>
      </c>
      <c r="Y1247" s="317" t="b">
        <f t="shared" ca="1" si="351"/>
        <v>0</v>
      </c>
      <c r="Z1247" t="b">
        <f t="shared" ca="1" si="352"/>
        <v>0</v>
      </c>
      <c r="AA1247" s="37" t="b">
        <f t="shared" ca="1" si="358"/>
        <v>0</v>
      </c>
      <c r="AB1247" t="b">
        <f t="shared" ca="1" si="353"/>
        <v>0</v>
      </c>
      <c r="AD1247" t="b">
        <f t="shared" ca="1" si="359"/>
        <v>0</v>
      </c>
      <c r="AE1247" s="37" t="b">
        <f t="shared" ca="1" si="360"/>
        <v>0</v>
      </c>
      <c r="AF1247" t="b">
        <f t="shared" ca="1" si="361"/>
        <v>0</v>
      </c>
      <c r="AG1247" s="317" t="b">
        <f t="shared" ca="1" si="362"/>
        <v>0</v>
      </c>
      <c r="AH1247" s="317" t="b">
        <f t="shared" ca="1" si="363"/>
        <v>1</v>
      </c>
      <c r="AI1247" s="317" t="b">
        <f t="shared" ca="1" si="364"/>
        <v>0</v>
      </c>
    </row>
    <row r="1248" spans="1:35" x14ac:dyDescent="0.25">
      <c r="A1248">
        <v>1216</v>
      </c>
      <c r="B1248" s="169">
        <f ca="1">OFFSET(InputPriceData!B$15,CalculationsAndCharts!$A1248+$A$11,0,1,1)</f>
        <v>40079</v>
      </c>
      <c r="C1248" s="3">
        <f ca="1">OFFSET(InputPriceData!G$15,CalculationsAndCharts!$A1248+$A$11,IF($C$7,8,0),1,1)</f>
        <v>3700600</v>
      </c>
      <c r="D1248" s="4">
        <f ca="1">OFFSET(InputPriceData!C$15,CalculationsAndCharts!$A1248+$A$11,IF($C$7,8,0),1,1)</f>
        <v>47.69</v>
      </c>
      <c r="E1248" s="4">
        <f ca="1">OFFSET(InputPriceData!D$15,CalculationsAndCharts!$A1248+$A$11,IF($C$7,8,0),1,1)</f>
        <v>48.64</v>
      </c>
      <c r="F1248" s="4">
        <f ca="1">OFFSET(InputPriceData!E$15,CalculationsAndCharts!$A1248+$A$11,IF($C$7,8,0),1,1)</f>
        <v>47.5</v>
      </c>
      <c r="G1248" s="4">
        <f ca="1">OFFSET(InputPriceData!F$15,CalculationsAndCharts!$A1248+$A$11,IF($C$7,8,0),1,1)</f>
        <v>48.1</v>
      </c>
      <c r="H1248" s="133"/>
      <c r="I1248" s="133"/>
      <c r="J1248" s="37">
        <f t="shared" ca="1" si="354"/>
        <v>1585</v>
      </c>
      <c r="K1248" s="124">
        <f t="shared" ca="1" si="355"/>
        <v>0.31000000000000227</v>
      </c>
      <c r="L1248" s="343">
        <f t="shared" ca="1" si="346"/>
        <v>0.44888416789230468</v>
      </c>
      <c r="M1248" s="345">
        <f t="shared" ca="1" si="356"/>
        <v>0.62759639315390625</v>
      </c>
      <c r="N1248" s="344">
        <f t="shared" ca="1" si="347"/>
        <v>0.71524338378761887</v>
      </c>
      <c r="O1248" s="4"/>
      <c r="P1248" s="4"/>
      <c r="Q1248" s="3"/>
      <c r="S1248" s="4"/>
      <c r="T1248" s="4" t="b">
        <f t="shared" ca="1" si="348"/>
        <v>0</v>
      </c>
      <c r="U1248" t="b">
        <f t="shared" ca="1" si="349"/>
        <v>0</v>
      </c>
      <c r="W1248" s="317" t="b">
        <f t="shared" ca="1" si="350"/>
        <v>0</v>
      </c>
      <c r="X1248" s="317" t="b">
        <f t="shared" ca="1" si="357"/>
        <v>1</v>
      </c>
      <c r="Y1248" s="317" t="b">
        <f t="shared" ca="1" si="351"/>
        <v>0</v>
      </c>
      <c r="Z1248" t="b">
        <f t="shared" ca="1" si="352"/>
        <v>0</v>
      </c>
      <c r="AA1248" s="37" t="b">
        <f t="shared" ca="1" si="358"/>
        <v>0</v>
      </c>
      <c r="AB1248" t="b">
        <f t="shared" ca="1" si="353"/>
        <v>0</v>
      </c>
      <c r="AD1248" t="b">
        <f t="shared" ca="1" si="359"/>
        <v>0</v>
      </c>
      <c r="AE1248" s="37" t="b">
        <f t="shared" ca="1" si="360"/>
        <v>0</v>
      </c>
      <c r="AF1248" t="b">
        <f t="shared" ca="1" si="361"/>
        <v>0</v>
      </c>
      <c r="AG1248" s="317" t="b">
        <f t="shared" ca="1" si="362"/>
        <v>0</v>
      </c>
      <c r="AH1248" s="317" t="b">
        <f t="shared" ca="1" si="363"/>
        <v>1</v>
      </c>
      <c r="AI1248" s="317" t="b">
        <f t="shared" ca="1" si="364"/>
        <v>0</v>
      </c>
    </row>
    <row r="1249" spans="1:35" x14ac:dyDescent="0.25">
      <c r="A1249">
        <v>1217</v>
      </c>
      <c r="B1249" s="169">
        <f ca="1">OFFSET(InputPriceData!B$15,CalculationsAndCharts!$A1249+$A$11,0,1,1)</f>
        <v>40078</v>
      </c>
      <c r="C1249" s="3">
        <f ca="1">OFFSET(InputPriceData!G$15,CalculationsAndCharts!$A1249+$A$11,IF($C$7,8,0),1,1)</f>
        <v>2160900</v>
      </c>
      <c r="D1249" s="4">
        <f ca="1">OFFSET(InputPriceData!C$15,CalculationsAndCharts!$A1249+$A$11,IF($C$7,8,0),1,1)</f>
        <v>47.95</v>
      </c>
      <c r="E1249" s="4">
        <f ca="1">OFFSET(InputPriceData!D$15,CalculationsAndCharts!$A1249+$A$11,IF($C$7,8,0),1,1)</f>
        <v>47.95</v>
      </c>
      <c r="F1249" s="4">
        <f ca="1">OFFSET(InputPriceData!E$15,CalculationsAndCharts!$A1249+$A$11,IF($C$7,8,0),1,1)</f>
        <v>47.36</v>
      </c>
      <c r="G1249" s="4">
        <f ca="1">OFFSET(InputPriceData!F$15,CalculationsAndCharts!$A1249+$A$11,IF($C$7,8,0),1,1)</f>
        <v>47.64</v>
      </c>
      <c r="H1249" s="133"/>
      <c r="I1249" s="133"/>
      <c r="J1249" s="37">
        <f t="shared" ca="1" si="354"/>
        <v>1584</v>
      </c>
      <c r="K1249" s="124">
        <f t="shared" ca="1" si="355"/>
        <v>-0.68999999999999773</v>
      </c>
      <c r="L1249" s="343">
        <f t="shared" ref="L1249:L1312" ca="1" si="365">IF(J1249&gt;3,($D$21*(K1249+K1250)/2+$D$22*L1250+$D$23*L1251),IF(J1249=1,0,IF(J1249=2,($D$21*0*(G1249+G1250)/2+$D$22*L1250),IF(J1249=3,($D$21*0*(G1249+G1250)/2+$D$22*L1250+$D$23*L1251),0))))</f>
        <v>0.44813424780218619</v>
      </c>
      <c r="M1249" s="345">
        <f t="shared" ca="1" si="356"/>
        <v>0.63329605767296293</v>
      </c>
      <c r="N1249" s="344">
        <f t="shared" ref="N1249:N1312" ca="1" si="366">IF(M1249=0,0,L1249/M1249)</f>
        <v>0.70762203928577871</v>
      </c>
      <c r="O1249" s="4"/>
      <c r="P1249" s="4"/>
      <c r="Q1249" s="3"/>
      <c r="S1249" s="4"/>
      <c r="T1249" s="4" t="b">
        <f t="shared" ref="T1249:T1312" ca="1" si="367">AND(N1250&lt;0,N1249&gt;0)</f>
        <v>0</v>
      </c>
      <c r="U1249" t="b">
        <f t="shared" ref="U1249:U1312" ca="1" si="368">AND(N1250&gt;0,N1249&lt;0)</f>
        <v>0</v>
      </c>
      <c r="W1249" s="317" t="b">
        <f t="shared" ref="W1249:W1312" ca="1" si="369">AND(T1250&lt;&gt;T1251,T1250,NOT(X1250))</f>
        <v>0</v>
      </c>
      <c r="X1249" s="317" t="b">
        <f t="shared" ca="1" si="357"/>
        <v>1</v>
      </c>
      <c r="Y1249" s="317" t="b">
        <f t="shared" ref="Y1249:Y1312" ca="1" si="370">AND(X1250,AND(U1250&lt;&gt;U1251,U1250))</f>
        <v>0</v>
      </c>
      <c r="Z1249" t="b">
        <f t="shared" ref="Z1249:Z1312" ca="1" si="371">AND(U1250&lt;&gt;U1251,U1250,NOT(AA1250))</f>
        <v>0</v>
      </c>
      <c r="AA1249" s="37" t="b">
        <f t="shared" ca="1" si="358"/>
        <v>0</v>
      </c>
      <c r="AB1249" t="b">
        <f t="shared" ref="AB1249:AB1312" ca="1" si="372">AND(AA1250,AND(T1250&lt;&gt;T1251,T1250))</f>
        <v>0</v>
      </c>
      <c r="AD1249" t="b">
        <f t="shared" ca="1" si="359"/>
        <v>0</v>
      </c>
      <c r="AE1249" s="37" t="b">
        <f t="shared" ca="1" si="360"/>
        <v>0</v>
      </c>
      <c r="AF1249" t="b">
        <f t="shared" ca="1" si="361"/>
        <v>0</v>
      </c>
      <c r="AG1249" s="317" t="b">
        <f t="shared" ca="1" si="362"/>
        <v>0</v>
      </c>
      <c r="AH1249" s="317" t="b">
        <f t="shared" ca="1" si="363"/>
        <v>1</v>
      </c>
      <c r="AI1249" s="317" t="b">
        <f t="shared" ca="1" si="364"/>
        <v>0</v>
      </c>
    </row>
    <row r="1250" spans="1:35" x14ac:dyDescent="0.25">
      <c r="A1250">
        <v>1218</v>
      </c>
      <c r="B1250" s="169">
        <f ca="1">OFFSET(InputPriceData!B$15,CalculationsAndCharts!$A1250+$A$11,0,1,1)</f>
        <v>40077</v>
      </c>
      <c r="C1250" s="3">
        <f ca="1">OFFSET(InputPriceData!G$15,CalculationsAndCharts!$A1250+$A$11,IF($C$7,8,0),1,1)</f>
        <v>3349600</v>
      </c>
      <c r="D1250" s="4">
        <f ca="1">OFFSET(InputPriceData!C$15,CalculationsAndCharts!$A1250+$A$11,IF($C$7,8,0),1,1)</f>
        <v>48.18</v>
      </c>
      <c r="E1250" s="4">
        <f ca="1">OFFSET(InputPriceData!D$15,CalculationsAndCharts!$A1250+$A$11,IF($C$7,8,0),1,1)</f>
        <v>48.39</v>
      </c>
      <c r="F1250" s="4">
        <f ca="1">OFFSET(InputPriceData!E$15,CalculationsAndCharts!$A1250+$A$11,IF($C$7,8,0),1,1)</f>
        <v>47.46</v>
      </c>
      <c r="G1250" s="4">
        <f ca="1">OFFSET(InputPriceData!F$15,CalculationsAndCharts!$A1250+$A$11,IF($C$7,8,0),1,1)</f>
        <v>47.79</v>
      </c>
      <c r="H1250" s="133"/>
      <c r="I1250" s="133"/>
      <c r="J1250" s="37">
        <f t="shared" ref="J1250:J1313" ca="1" si="373">$A$8-A1250+1</f>
        <v>1583</v>
      </c>
      <c r="K1250" s="124">
        <f t="shared" ref="K1250:K1313" ca="1" si="374">IF(J1250&gt;2,G1250-G1252,0)</f>
        <v>7.0000000000000284E-2</v>
      </c>
      <c r="L1250" s="343">
        <f t="shared" ca="1" si="365"/>
        <v>0.36834283892867448</v>
      </c>
      <c r="M1250" s="345">
        <f t="shared" ref="M1250:M1313" ca="1" si="375">MAX(IF(J1250=1,0.0000001,0.991*M1251),ABS(L1250))</f>
        <v>0.63904748503830766</v>
      </c>
      <c r="N1250" s="344">
        <f t="shared" ca="1" si="366"/>
        <v>0.57639353499152601</v>
      </c>
      <c r="O1250" s="4"/>
      <c r="P1250" s="4"/>
      <c r="Q1250" s="3"/>
      <c r="S1250" s="4"/>
      <c r="T1250" s="4" t="b">
        <f t="shared" ca="1" si="367"/>
        <v>0</v>
      </c>
      <c r="U1250" t="b">
        <f t="shared" ca="1" si="368"/>
        <v>0</v>
      </c>
      <c r="W1250" s="317" t="b">
        <f t="shared" ca="1" si="369"/>
        <v>1</v>
      </c>
      <c r="X1250" s="317" t="b">
        <f t="shared" ref="X1250:X1313" ca="1" si="376">IF(X1251,IF(Y1250,FALSE,X1251),IF(W1250,TRUE,X1251))</f>
        <v>1</v>
      </c>
      <c r="Y1250" s="317" t="b">
        <f t="shared" ca="1" si="370"/>
        <v>0</v>
      </c>
      <c r="Z1250" t="b">
        <f t="shared" ca="1" si="371"/>
        <v>0</v>
      </c>
      <c r="AA1250" s="37" t="b">
        <f t="shared" ref="AA1250:AA1313" ca="1" si="377">IF(AA1251,IF(AB1250,FALSE,AA1251),IF(Z1250,TRUE,AA1251))</f>
        <v>0</v>
      </c>
      <c r="AB1250" t="b">
        <f t="shared" ca="1" si="372"/>
        <v>1</v>
      </c>
      <c r="AD1250" t="b">
        <f t="shared" ref="AD1250:AD1313" ca="1" si="378">AND($U1251&lt;&gt;$U1252,$U1251,NOT(AE1251))</f>
        <v>0</v>
      </c>
      <c r="AE1250" s="37" t="b">
        <f t="shared" ref="AE1250:AE1313" ca="1" si="379">IF(AE1251,IF(AF1250,FALSE,AE1251),IF(AD1250,TRUE,AE1251))</f>
        <v>0</v>
      </c>
      <c r="AF1250" t="b">
        <f t="shared" ref="AF1250:AF1313" ca="1" si="380">AND(AE1251,AND($T1251&lt;&gt;$T1252,$T1251))</f>
        <v>1</v>
      </c>
      <c r="AG1250" s="317" t="b">
        <f t="shared" ref="AG1250:AG1313" ca="1" si="381">AND($T1251&lt;&gt;$T1252,$T1251,NOT(AH1251))</f>
        <v>1</v>
      </c>
      <c r="AH1250" s="317" t="b">
        <f t="shared" ref="AH1250:AH1313" ca="1" si="382">IF(AH1251,IF(AI1250,FALSE,AH1251),IF(AG1250,TRUE,AH1251))</f>
        <v>1</v>
      </c>
      <c r="AI1250" s="317" t="b">
        <f t="shared" ref="AI1250:AI1313" ca="1" si="383">AND(AH1251,AND($U1251&lt;&gt;$U1252,$U1251))</f>
        <v>0</v>
      </c>
    </row>
    <row r="1251" spans="1:35" x14ac:dyDescent="0.25">
      <c r="A1251">
        <v>1219</v>
      </c>
      <c r="B1251" s="169">
        <f ca="1">OFFSET(InputPriceData!B$15,CalculationsAndCharts!$A1251+$A$11,0,1,1)</f>
        <v>40074</v>
      </c>
      <c r="C1251" s="3">
        <f ca="1">OFFSET(InputPriceData!G$15,CalculationsAndCharts!$A1251+$A$11,IF($C$7,8,0),1,1)</f>
        <v>4555900</v>
      </c>
      <c r="D1251" s="4">
        <f ca="1">OFFSET(InputPriceData!C$15,CalculationsAndCharts!$A1251+$A$11,IF($C$7,8,0),1,1)</f>
        <v>47.78</v>
      </c>
      <c r="E1251" s="4">
        <f ca="1">OFFSET(InputPriceData!D$15,CalculationsAndCharts!$A1251+$A$11,IF($C$7,8,0),1,1)</f>
        <v>48.36</v>
      </c>
      <c r="F1251" s="4">
        <f ca="1">OFFSET(InputPriceData!E$15,CalculationsAndCharts!$A1251+$A$11,IF($C$7,8,0),1,1)</f>
        <v>47.52</v>
      </c>
      <c r="G1251" s="4">
        <f ca="1">OFFSET(InputPriceData!F$15,CalculationsAndCharts!$A1251+$A$11,IF($C$7,8,0),1,1)</f>
        <v>48.33</v>
      </c>
      <c r="H1251" s="133"/>
      <c r="I1251" s="133"/>
      <c r="J1251" s="37">
        <f t="shared" ca="1" si="373"/>
        <v>1582</v>
      </c>
      <c r="K1251" s="124">
        <f t="shared" ca="1" si="374"/>
        <v>2.1599999999999966</v>
      </c>
      <c r="L1251" s="343">
        <f t="shared" ca="1" si="365"/>
        <v>0.16035008377365256</v>
      </c>
      <c r="M1251" s="345">
        <f t="shared" ca="1" si="375"/>
        <v>0.64485114534642551</v>
      </c>
      <c r="N1251" s="344">
        <f t="shared" ca="1" si="366"/>
        <v>0.24866216789846848</v>
      </c>
      <c r="O1251" s="4"/>
      <c r="P1251" s="4"/>
      <c r="Q1251" s="3"/>
      <c r="S1251" s="4"/>
      <c r="T1251" s="4" t="b">
        <f t="shared" ca="1" si="367"/>
        <v>1</v>
      </c>
      <c r="U1251" t="b">
        <f t="shared" ca="1" si="368"/>
        <v>0</v>
      </c>
      <c r="W1251" s="317" t="b">
        <f t="shared" ca="1" si="369"/>
        <v>0</v>
      </c>
      <c r="X1251" s="317" t="b">
        <f t="shared" ca="1" si="376"/>
        <v>0</v>
      </c>
      <c r="Y1251" s="317" t="b">
        <f t="shared" ca="1" si="370"/>
        <v>0</v>
      </c>
      <c r="Z1251" t="b">
        <f t="shared" ca="1" si="371"/>
        <v>0</v>
      </c>
      <c r="AA1251" s="37" t="b">
        <f t="shared" ca="1" si="377"/>
        <v>1</v>
      </c>
      <c r="AB1251" t="b">
        <f t="shared" ca="1" si="372"/>
        <v>0</v>
      </c>
      <c r="AD1251" t="b">
        <f t="shared" ca="1" si="378"/>
        <v>0</v>
      </c>
      <c r="AE1251" s="37" t="b">
        <f t="shared" ca="1" si="379"/>
        <v>1</v>
      </c>
      <c r="AF1251" t="b">
        <f t="shared" ca="1" si="380"/>
        <v>0</v>
      </c>
      <c r="AG1251" s="317" t="b">
        <f t="shared" ca="1" si="381"/>
        <v>0</v>
      </c>
      <c r="AH1251" s="317" t="b">
        <f t="shared" ca="1" si="382"/>
        <v>0</v>
      </c>
      <c r="AI1251" s="317" t="b">
        <f t="shared" ca="1" si="383"/>
        <v>0</v>
      </c>
    </row>
    <row r="1252" spans="1:35" x14ac:dyDescent="0.25">
      <c r="A1252">
        <v>1220</v>
      </c>
      <c r="B1252" s="169">
        <f ca="1">OFFSET(InputPriceData!B$15,CalculationsAndCharts!$A1252+$A$11,0,1,1)</f>
        <v>40073</v>
      </c>
      <c r="C1252" s="3">
        <f ca="1">OFFSET(InputPriceData!G$15,CalculationsAndCharts!$A1252+$A$11,IF($C$7,8,0),1,1)</f>
        <v>5916600</v>
      </c>
      <c r="D1252" s="4">
        <f ca="1">OFFSET(InputPriceData!C$15,CalculationsAndCharts!$A1252+$A$11,IF($C$7,8,0),1,1)</f>
        <v>46.11</v>
      </c>
      <c r="E1252" s="4">
        <f ca="1">OFFSET(InputPriceData!D$15,CalculationsAndCharts!$A1252+$A$11,IF($C$7,8,0),1,1)</f>
        <v>48.05</v>
      </c>
      <c r="F1252" s="4">
        <f ca="1">OFFSET(InputPriceData!E$15,CalculationsAndCharts!$A1252+$A$11,IF($C$7,8,0),1,1)</f>
        <v>45.84</v>
      </c>
      <c r="G1252" s="4">
        <f ca="1">OFFSET(InputPriceData!F$15,CalculationsAndCharts!$A1252+$A$11,IF($C$7,8,0),1,1)</f>
        <v>47.72</v>
      </c>
      <c r="H1252" s="133"/>
      <c r="I1252" s="133"/>
      <c r="J1252" s="37">
        <f t="shared" ca="1" si="373"/>
        <v>1581</v>
      </c>
      <c r="K1252" s="124">
        <f t="shared" ca="1" si="374"/>
        <v>1.6299999999999955</v>
      </c>
      <c r="L1252" s="343">
        <f t="shared" ca="1" si="365"/>
        <v>-4.634901190497262E-2</v>
      </c>
      <c r="M1252" s="345">
        <f t="shared" ca="1" si="375"/>
        <v>0.65070751296309337</v>
      </c>
      <c r="N1252" s="344">
        <f t="shared" ca="1" si="366"/>
        <v>-7.1228641104688503E-2</v>
      </c>
      <c r="O1252" s="4"/>
      <c r="P1252" s="4"/>
      <c r="Q1252" s="3"/>
      <c r="S1252" s="4"/>
      <c r="T1252" s="4" t="b">
        <f t="shared" ca="1" si="367"/>
        <v>0</v>
      </c>
      <c r="U1252" t="b">
        <f t="shared" ca="1" si="368"/>
        <v>0</v>
      </c>
      <c r="W1252" s="317" t="b">
        <f t="shared" ca="1" si="369"/>
        <v>0</v>
      </c>
      <c r="X1252" s="317" t="b">
        <f t="shared" ca="1" si="376"/>
        <v>0</v>
      </c>
      <c r="Y1252" s="317" t="b">
        <f t="shared" ca="1" si="370"/>
        <v>0</v>
      </c>
      <c r="Z1252" t="b">
        <f t="shared" ca="1" si="371"/>
        <v>0</v>
      </c>
      <c r="AA1252" s="37" t="b">
        <f t="shared" ca="1" si="377"/>
        <v>1</v>
      </c>
      <c r="AB1252" t="b">
        <f t="shared" ca="1" si="372"/>
        <v>0</v>
      </c>
      <c r="AD1252" t="b">
        <f t="shared" ca="1" si="378"/>
        <v>0</v>
      </c>
      <c r="AE1252" s="37" t="b">
        <f t="shared" ca="1" si="379"/>
        <v>1</v>
      </c>
      <c r="AF1252" t="b">
        <f t="shared" ca="1" si="380"/>
        <v>0</v>
      </c>
      <c r="AG1252" s="317" t="b">
        <f t="shared" ca="1" si="381"/>
        <v>0</v>
      </c>
      <c r="AH1252" s="317" t="b">
        <f t="shared" ca="1" si="382"/>
        <v>0</v>
      </c>
      <c r="AI1252" s="317" t="b">
        <f t="shared" ca="1" si="383"/>
        <v>0</v>
      </c>
    </row>
    <row r="1253" spans="1:35" x14ac:dyDescent="0.25">
      <c r="A1253">
        <v>1221</v>
      </c>
      <c r="B1253" s="169">
        <f ca="1">OFFSET(InputPriceData!B$15,CalculationsAndCharts!$A1253+$A$11,0,1,1)</f>
        <v>40072</v>
      </c>
      <c r="C1253" s="3">
        <f ca="1">OFFSET(InputPriceData!G$15,CalculationsAndCharts!$A1253+$A$11,IF($C$7,8,0),1,1)</f>
        <v>3288100</v>
      </c>
      <c r="D1253" s="4">
        <f ca="1">OFFSET(InputPriceData!C$15,CalculationsAndCharts!$A1253+$A$11,IF($C$7,8,0),1,1)</f>
        <v>46.28</v>
      </c>
      <c r="E1253" s="4">
        <f ca="1">OFFSET(InputPriceData!D$15,CalculationsAndCharts!$A1253+$A$11,IF($C$7,8,0),1,1)</f>
        <v>46.47</v>
      </c>
      <c r="F1253" s="4">
        <f ca="1">OFFSET(InputPriceData!E$15,CalculationsAndCharts!$A1253+$A$11,IF($C$7,8,0),1,1)</f>
        <v>45.8</v>
      </c>
      <c r="G1253" s="4">
        <f ca="1">OFFSET(InputPriceData!F$15,CalculationsAndCharts!$A1253+$A$11,IF($C$7,8,0),1,1)</f>
        <v>46.17</v>
      </c>
      <c r="H1253" s="133"/>
      <c r="I1253" s="133"/>
      <c r="J1253" s="37">
        <f t="shared" ca="1" si="373"/>
        <v>1580</v>
      </c>
      <c r="K1253" s="124">
        <f t="shared" ca="1" si="374"/>
        <v>3.9999999999999147E-2</v>
      </c>
      <c r="L1253" s="343">
        <f t="shared" ca="1" si="365"/>
        <v>-0.12946351927329083</v>
      </c>
      <c r="M1253" s="345">
        <f t="shared" ca="1" si="375"/>
        <v>0.6566170665621528</v>
      </c>
      <c r="N1253" s="344">
        <f t="shared" ca="1" si="366"/>
        <v>-0.19716746010139888</v>
      </c>
      <c r="O1253" s="4"/>
      <c r="P1253" s="4"/>
      <c r="Q1253" s="3"/>
      <c r="S1253" s="4"/>
      <c r="T1253" s="4" t="b">
        <f t="shared" ca="1" si="367"/>
        <v>0</v>
      </c>
      <c r="U1253" t="b">
        <f t="shared" ca="1" si="368"/>
        <v>0</v>
      </c>
      <c r="W1253" s="317" t="b">
        <f t="shared" ca="1" si="369"/>
        <v>0</v>
      </c>
      <c r="X1253" s="317" t="b">
        <f t="shared" ca="1" si="376"/>
        <v>0</v>
      </c>
      <c r="Y1253" s="317" t="b">
        <f t="shared" ca="1" si="370"/>
        <v>0</v>
      </c>
      <c r="Z1253" t="b">
        <f t="shared" ca="1" si="371"/>
        <v>0</v>
      </c>
      <c r="AA1253" s="37" t="b">
        <f t="shared" ca="1" si="377"/>
        <v>1</v>
      </c>
      <c r="AB1253" t="b">
        <f t="shared" ca="1" si="372"/>
        <v>0</v>
      </c>
      <c r="AD1253" t="b">
        <f t="shared" ca="1" si="378"/>
        <v>0</v>
      </c>
      <c r="AE1253" s="37" t="b">
        <f t="shared" ca="1" si="379"/>
        <v>1</v>
      </c>
      <c r="AF1253" t="b">
        <f t="shared" ca="1" si="380"/>
        <v>0</v>
      </c>
      <c r="AG1253" s="317" t="b">
        <f t="shared" ca="1" si="381"/>
        <v>0</v>
      </c>
      <c r="AH1253" s="317" t="b">
        <f t="shared" ca="1" si="382"/>
        <v>0</v>
      </c>
      <c r="AI1253" s="317" t="b">
        <f t="shared" ca="1" si="383"/>
        <v>0</v>
      </c>
    </row>
    <row r="1254" spans="1:35" x14ac:dyDescent="0.25">
      <c r="A1254">
        <v>1222</v>
      </c>
      <c r="B1254" s="169">
        <f ca="1">OFFSET(InputPriceData!B$15,CalculationsAndCharts!$A1254+$A$11,0,1,1)</f>
        <v>40071</v>
      </c>
      <c r="C1254" s="3">
        <f ca="1">OFFSET(InputPriceData!G$15,CalculationsAndCharts!$A1254+$A$11,IF($C$7,8,0),1,1)</f>
        <v>2706900</v>
      </c>
      <c r="D1254" s="4">
        <f ca="1">OFFSET(InputPriceData!C$15,CalculationsAndCharts!$A1254+$A$11,IF($C$7,8,0),1,1)</f>
        <v>46.21</v>
      </c>
      <c r="E1254" s="4">
        <f ca="1">OFFSET(InputPriceData!D$15,CalculationsAndCharts!$A1254+$A$11,IF($C$7,8,0),1,1)</f>
        <v>46.23</v>
      </c>
      <c r="F1254" s="4">
        <f ca="1">OFFSET(InputPriceData!E$15,CalculationsAndCharts!$A1254+$A$11,IF($C$7,8,0),1,1)</f>
        <v>45.74</v>
      </c>
      <c r="G1254" s="4">
        <f ca="1">OFFSET(InputPriceData!F$15,CalculationsAndCharts!$A1254+$A$11,IF($C$7,8,0),1,1)</f>
        <v>46.09</v>
      </c>
      <c r="H1254" s="133"/>
      <c r="I1254" s="133"/>
      <c r="J1254" s="37">
        <f t="shared" ca="1" si="373"/>
        <v>1579</v>
      </c>
      <c r="K1254" s="124">
        <f t="shared" ca="1" si="374"/>
        <v>-0.46999999999999886</v>
      </c>
      <c r="L1254" s="343">
        <f t="shared" ca="1" si="365"/>
        <v>-0.1402340166475356</v>
      </c>
      <c r="M1254" s="345">
        <f t="shared" ca="1" si="375"/>
        <v>0.66258028916463452</v>
      </c>
      <c r="N1254" s="344">
        <f t="shared" ca="1" si="366"/>
        <v>-0.21164833747822367</v>
      </c>
      <c r="O1254" s="4"/>
      <c r="P1254" s="4"/>
      <c r="Q1254" s="3"/>
      <c r="S1254" s="4"/>
      <c r="T1254" s="4" t="b">
        <f t="shared" ca="1" si="367"/>
        <v>0</v>
      </c>
      <c r="U1254" t="b">
        <f t="shared" ca="1" si="368"/>
        <v>0</v>
      </c>
      <c r="W1254" s="317" t="b">
        <f t="shared" ca="1" si="369"/>
        <v>0</v>
      </c>
      <c r="X1254" s="317" t="b">
        <f t="shared" ca="1" si="376"/>
        <v>0</v>
      </c>
      <c r="Y1254" s="317" t="b">
        <f t="shared" ca="1" si="370"/>
        <v>0</v>
      </c>
      <c r="Z1254" t="b">
        <f t="shared" ca="1" si="371"/>
        <v>0</v>
      </c>
      <c r="AA1254" s="37" t="b">
        <f t="shared" ca="1" si="377"/>
        <v>1</v>
      </c>
      <c r="AB1254" t="b">
        <f t="shared" ca="1" si="372"/>
        <v>0</v>
      </c>
      <c r="AD1254" t="b">
        <f t="shared" ca="1" si="378"/>
        <v>0</v>
      </c>
      <c r="AE1254" s="37" t="b">
        <f t="shared" ca="1" si="379"/>
        <v>1</v>
      </c>
      <c r="AF1254" t="b">
        <f t="shared" ca="1" si="380"/>
        <v>0</v>
      </c>
      <c r="AG1254" s="317" t="b">
        <f t="shared" ca="1" si="381"/>
        <v>0</v>
      </c>
      <c r="AH1254" s="317" t="b">
        <f t="shared" ca="1" si="382"/>
        <v>0</v>
      </c>
      <c r="AI1254" s="317" t="b">
        <f t="shared" ca="1" si="383"/>
        <v>0</v>
      </c>
    </row>
    <row r="1255" spans="1:35" x14ac:dyDescent="0.25">
      <c r="A1255">
        <v>1223</v>
      </c>
      <c r="B1255" s="169">
        <f ca="1">OFFSET(InputPriceData!B$15,CalculationsAndCharts!$A1255+$A$11,0,1,1)</f>
        <v>40070</v>
      </c>
      <c r="C1255" s="3">
        <f ca="1">OFFSET(InputPriceData!G$15,CalculationsAndCharts!$A1255+$A$11,IF($C$7,8,0),1,1)</f>
        <v>2891500</v>
      </c>
      <c r="D1255" s="4">
        <f ca="1">OFFSET(InputPriceData!C$15,CalculationsAndCharts!$A1255+$A$11,IF($C$7,8,0),1,1)</f>
        <v>46.43</v>
      </c>
      <c r="E1255" s="4">
        <f ca="1">OFFSET(InputPriceData!D$15,CalculationsAndCharts!$A1255+$A$11,IF($C$7,8,0),1,1)</f>
        <v>46.5</v>
      </c>
      <c r="F1255" s="4">
        <f ca="1">OFFSET(InputPriceData!E$15,CalculationsAndCharts!$A1255+$A$11,IF($C$7,8,0),1,1)</f>
        <v>46.05</v>
      </c>
      <c r="G1255" s="4">
        <f ca="1">OFFSET(InputPriceData!F$15,CalculationsAndCharts!$A1255+$A$11,IF($C$7,8,0),1,1)</f>
        <v>46.13</v>
      </c>
      <c r="H1255" s="133"/>
      <c r="I1255" s="133"/>
      <c r="J1255" s="37">
        <f t="shared" ca="1" si="373"/>
        <v>1578</v>
      </c>
      <c r="K1255" s="124">
        <f t="shared" ca="1" si="374"/>
        <v>-8.9999999999996305E-2</v>
      </c>
      <c r="L1255" s="343">
        <f t="shared" ca="1" si="365"/>
        <v>-0.16623981207435637</v>
      </c>
      <c r="M1255" s="345">
        <f t="shared" ca="1" si="375"/>
        <v>0.66859766817823862</v>
      </c>
      <c r="N1255" s="344">
        <f t="shared" ca="1" si="366"/>
        <v>-0.24863953314003961</v>
      </c>
      <c r="O1255" s="4"/>
      <c r="P1255" s="4"/>
      <c r="Q1255" s="3"/>
      <c r="S1255" s="4"/>
      <c r="T1255" s="4" t="b">
        <f t="shared" ca="1" si="367"/>
        <v>0</v>
      </c>
      <c r="U1255" t="b">
        <f t="shared" ca="1" si="368"/>
        <v>0</v>
      </c>
      <c r="W1255" s="317" t="b">
        <f t="shared" ca="1" si="369"/>
        <v>0</v>
      </c>
      <c r="X1255" s="317" t="b">
        <f t="shared" ca="1" si="376"/>
        <v>0</v>
      </c>
      <c r="Y1255" s="317" t="b">
        <f t="shared" ca="1" si="370"/>
        <v>0</v>
      </c>
      <c r="Z1255" t="b">
        <f t="shared" ca="1" si="371"/>
        <v>0</v>
      </c>
      <c r="AA1255" s="37" t="b">
        <f t="shared" ca="1" si="377"/>
        <v>1</v>
      </c>
      <c r="AB1255" t="b">
        <f t="shared" ca="1" si="372"/>
        <v>0</v>
      </c>
      <c r="AD1255" t="b">
        <f t="shared" ca="1" si="378"/>
        <v>0</v>
      </c>
      <c r="AE1255" s="37" t="b">
        <f t="shared" ca="1" si="379"/>
        <v>1</v>
      </c>
      <c r="AF1255" t="b">
        <f t="shared" ca="1" si="380"/>
        <v>0</v>
      </c>
      <c r="AG1255" s="317" t="b">
        <f t="shared" ca="1" si="381"/>
        <v>0</v>
      </c>
      <c r="AH1255" s="317" t="b">
        <f t="shared" ca="1" si="382"/>
        <v>0</v>
      </c>
      <c r="AI1255" s="317" t="b">
        <f t="shared" ca="1" si="383"/>
        <v>0</v>
      </c>
    </row>
    <row r="1256" spans="1:35" x14ac:dyDescent="0.25">
      <c r="A1256">
        <v>1224</v>
      </c>
      <c r="B1256" s="169">
        <f ca="1">OFFSET(InputPriceData!B$15,CalculationsAndCharts!$A1256+$A$11,0,1,1)</f>
        <v>40067</v>
      </c>
      <c r="C1256" s="3">
        <f ca="1">OFFSET(InputPriceData!G$15,CalculationsAndCharts!$A1256+$A$11,IF($C$7,8,0),1,1)</f>
        <v>4089000</v>
      </c>
      <c r="D1256" s="4">
        <f ca="1">OFFSET(InputPriceData!C$15,CalculationsAndCharts!$A1256+$A$11,IF($C$7,8,0),1,1)</f>
        <v>46.17</v>
      </c>
      <c r="E1256" s="4">
        <f ca="1">OFFSET(InputPriceData!D$15,CalculationsAndCharts!$A1256+$A$11,IF($C$7,8,0),1,1)</f>
        <v>46.73</v>
      </c>
      <c r="F1256" s="4">
        <f ca="1">OFFSET(InputPriceData!E$15,CalculationsAndCharts!$A1256+$A$11,IF($C$7,8,0),1,1)</f>
        <v>45.78</v>
      </c>
      <c r="G1256" s="4">
        <f ca="1">OFFSET(InputPriceData!F$15,CalculationsAndCharts!$A1256+$A$11,IF($C$7,8,0),1,1)</f>
        <v>46.56</v>
      </c>
      <c r="H1256" s="133"/>
      <c r="I1256" s="133"/>
      <c r="J1256" s="37">
        <f t="shared" ca="1" si="373"/>
        <v>1577</v>
      </c>
      <c r="K1256" s="124">
        <f t="shared" ca="1" si="374"/>
        <v>0.12000000000000455</v>
      </c>
      <c r="L1256" s="343">
        <f t="shared" ca="1" si="365"/>
        <v>-0.22080595010471712</v>
      </c>
      <c r="M1256" s="345">
        <f t="shared" ca="1" si="375"/>
        <v>0.67466969543717314</v>
      </c>
      <c r="N1256" s="344">
        <f t="shared" ca="1" si="366"/>
        <v>-0.32728007734457237</v>
      </c>
      <c r="O1256" s="4"/>
      <c r="P1256" s="4"/>
      <c r="Q1256" s="3"/>
      <c r="S1256" s="4"/>
      <c r="T1256" s="4" t="b">
        <f t="shared" ca="1" si="367"/>
        <v>0</v>
      </c>
      <c r="U1256" t="b">
        <f t="shared" ca="1" si="368"/>
        <v>0</v>
      </c>
      <c r="W1256" s="317" t="b">
        <f t="shared" ca="1" si="369"/>
        <v>0</v>
      </c>
      <c r="X1256" s="317" t="b">
        <f t="shared" ca="1" si="376"/>
        <v>0</v>
      </c>
      <c r="Y1256" s="317" t="b">
        <f t="shared" ca="1" si="370"/>
        <v>0</v>
      </c>
      <c r="Z1256" t="b">
        <f t="shared" ca="1" si="371"/>
        <v>0</v>
      </c>
      <c r="AA1256" s="37" t="b">
        <f t="shared" ca="1" si="377"/>
        <v>1</v>
      </c>
      <c r="AB1256" t="b">
        <f t="shared" ca="1" si="372"/>
        <v>0</v>
      </c>
      <c r="AD1256" t="b">
        <f t="shared" ca="1" si="378"/>
        <v>0</v>
      </c>
      <c r="AE1256" s="37" t="b">
        <f t="shared" ca="1" si="379"/>
        <v>1</v>
      </c>
      <c r="AF1256" t="b">
        <f t="shared" ca="1" si="380"/>
        <v>0</v>
      </c>
      <c r="AG1256" s="317" t="b">
        <f t="shared" ca="1" si="381"/>
        <v>0</v>
      </c>
      <c r="AH1256" s="317" t="b">
        <f t="shared" ca="1" si="382"/>
        <v>0</v>
      </c>
      <c r="AI1256" s="317" t="b">
        <f t="shared" ca="1" si="383"/>
        <v>0</v>
      </c>
    </row>
    <row r="1257" spans="1:35" x14ac:dyDescent="0.25">
      <c r="A1257">
        <v>1225</v>
      </c>
      <c r="B1257" s="169">
        <f ca="1">OFFSET(InputPriceData!B$15,CalculationsAndCharts!$A1257+$A$11,0,1,1)</f>
        <v>40066</v>
      </c>
      <c r="C1257" s="3">
        <f ca="1">OFFSET(InputPriceData!G$15,CalculationsAndCharts!$A1257+$A$11,IF($C$7,8,0),1,1)</f>
        <v>3196700</v>
      </c>
      <c r="D1257" s="4">
        <f ca="1">OFFSET(InputPriceData!C$15,CalculationsAndCharts!$A1257+$A$11,IF($C$7,8,0),1,1)</f>
        <v>46.31</v>
      </c>
      <c r="E1257" s="4">
        <f ca="1">OFFSET(InputPriceData!D$15,CalculationsAndCharts!$A1257+$A$11,IF($C$7,8,0),1,1)</f>
        <v>46.33</v>
      </c>
      <c r="F1257" s="4">
        <f ca="1">OFFSET(InputPriceData!E$15,CalculationsAndCharts!$A1257+$A$11,IF($C$7,8,0),1,1)</f>
        <v>45.8</v>
      </c>
      <c r="G1257" s="4">
        <f ca="1">OFFSET(InputPriceData!F$15,CalculationsAndCharts!$A1257+$A$11,IF($C$7,8,0),1,1)</f>
        <v>46.22</v>
      </c>
      <c r="H1257" s="133"/>
      <c r="I1257" s="133"/>
      <c r="J1257" s="37">
        <f t="shared" ca="1" si="373"/>
        <v>1576</v>
      </c>
      <c r="K1257" s="124">
        <f t="shared" ca="1" si="374"/>
        <v>-7.0000000000000284E-2</v>
      </c>
      <c r="L1257" s="343">
        <f t="shared" ca="1" si="365"/>
        <v>-0.27683680449802772</v>
      </c>
      <c r="M1257" s="345">
        <f t="shared" ca="1" si="375"/>
        <v>0.68079686724235433</v>
      </c>
      <c r="N1257" s="344">
        <f t="shared" ca="1" si="366"/>
        <v>-0.40663642536926897</v>
      </c>
      <c r="O1257" s="4"/>
      <c r="P1257" s="4"/>
      <c r="Q1257" s="3"/>
      <c r="S1257" s="4"/>
      <c r="T1257" s="4" t="b">
        <f t="shared" ca="1" si="367"/>
        <v>0</v>
      </c>
      <c r="U1257" t="b">
        <f t="shared" ca="1" si="368"/>
        <v>0</v>
      </c>
      <c r="W1257" s="317" t="b">
        <f t="shared" ca="1" si="369"/>
        <v>0</v>
      </c>
      <c r="X1257" s="317" t="b">
        <f t="shared" ca="1" si="376"/>
        <v>0</v>
      </c>
      <c r="Y1257" s="317" t="b">
        <f t="shared" ca="1" si="370"/>
        <v>0</v>
      </c>
      <c r="Z1257" t="b">
        <f t="shared" ca="1" si="371"/>
        <v>0</v>
      </c>
      <c r="AA1257" s="37" t="b">
        <f t="shared" ca="1" si="377"/>
        <v>1</v>
      </c>
      <c r="AB1257" t="b">
        <f t="shared" ca="1" si="372"/>
        <v>0</v>
      </c>
      <c r="AD1257" t="b">
        <f t="shared" ca="1" si="378"/>
        <v>0</v>
      </c>
      <c r="AE1257" s="37" t="b">
        <f t="shared" ca="1" si="379"/>
        <v>1</v>
      </c>
      <c r="AF1257" t="b">
        <f t="shared" ca="1" si="380"/>
        <v>0</v>
      </c>
      <c r="AG1257" s="317" t="b">
        <f t="shared" ca="1" si="381"/>
        <v>0</v>
      </c>
      <c r="AH1257" s="317" t="b">
        <f t="shared" ca="1" si="382"/>
        <v>0</v>
      </c>
      <c r="AI1257" s="317" t="b">
        <f t="shared" ca="1" si="383"/>
        <v>0</v>
      </c>
    </row>
    <row r="1258" spans="1:35" x14ac:dyDescent="0.25">
      <c r="A1258">
        <v>1226</v>
      </c>
      <c r="B1258" s="169">
        <f ca="1">OFFSET(InputPriceData!B$15,CalculationsAndCharts!$A1258+$A$11,0,1,1)</f>
        <v>40065</v>
      </c>
      <c r="C1258" s="3">
        <f ca="1">OFFSET(InputPriceData!G$15,CalculationsAndCharts!$A1258+$A$11,IF($C$7,8,0),1,1)</f>
        <v>2807200</v>
      </c>
      <c r="D1258" s="4">
        <f ca="1">OFFSET(InputPriceData!C$15,CalculationsAndCharts!$A1258+$A$11,IF($C$7,8,0),1,1)</f>
        <v>46.33</v>
      </c>
      <c r="E1258" s="4">
        <f ca="1">OFFSET(InputPriceData!D$15,CalculationsAndCharts!$A1258+$A$11,IF($C$7,8,0),1,1)</f>
        <v>46.99</v>
      </c>
      <c r="F1258" s="4">
        <f ca="1">OFFSET(InputPriceData!E$15,CalculationsAndCharts!$A1258+$A$11,IF($C$7,8,0),1,1)</f>
        <v>46.2</v>
      </c>
      <c r="G1258" s="4">
        <f ca="1">OFFSET(InputPriceData!F$15,CalculationsAndCharts!$A1258+$A$11,IF($C$7,8,0),1,1)</f>
        <v>46.44</v>
      </c>
      <c r="H1258" s="133"/>
      <c r="I1258" s="133"/>
      <c r="J1258" s="37">
        <f t="shared" ca="1" si="373"/>
        <v>1575</v>
      </c>
      <c r="K1258" s="124">
        <f t="shared" ca="1" si="374"/>
        <v>-0.12000000000000455</v>
      </c>
      <c r="L1258" s="343">
        <f t="shared" ca="1" si="365"/>
        <v>-0.32701614541824303</v>
      </c>
      <c r="M1258" s="345">
        <f t="shared" ca="1" si="375"/>
        <v>0.6869796844019721</v>
      </c>
      <c r="N1258" s="344">
        <f t="shared" ca="1" si="366"/>
        <v>-0.47602011070082273</v>
      </c>
      <c r="O1258" s="4"/>
      <c r="P1258" s="4"/>
      <c r="Q1258" s="3"/>
      <c r="S1258" s="4"/>
      <c r="T1258" s="4" t="b">
        <f t="shared" ca="1" si="367"/>
        <v>0</v>
      </c>
      <c r="U1258" t="b">
        <f t="shared" ca="1" si="368"/>
        <v>0</v>
      </c>
      <c r="W1258" s="317" t="b">
        <f t="shared" ca="1" si="369"/>
        <v>0</v>
      </c>
      <c r="X1258" s="317" t="b">
        <f t="shared" ca="1" si="376"/>
        <v>0</v>
      </c>
      <c r="Y1258" s="317" t="b">
        <f t="shared" ca="1" si="370"/>
        <v>0</v>
      </c>
      <c r="Z1258" t="b">
        <f t="shared" ca="1" si="371"/>
        <v>0</v>
      </c>
      <c r="AA1258" s="37" t="b">
        <f t="shared" ca="1" si="377"/>
        <v>1</v>
      </c>
      <c r="AB1258" t="b">
        <f t="shared" ca="1" si="372"/>
        <v>0</v>
      </c>
      <c r="AD1258" t="b">
        <f t="shared" ca="1" si="378"/>
        <v>0</v>
      </c>
      <c r="AE1258" s="37" t="b">
        <f t="shared" ca="1" si="379"/>
        <v>1</v>
      </c>
      <c r="AF1258" t="b">
        <f t="shared" ca="1" si="380"/>
        <v>0</v>
      </c>
      <c r="AG1258" s="317" t="b">
        <f t="shared" ca="1" si="381"/>
        <v>0</v>
      </c>
      <c r="AH1258" s="317" t="b">
        <f t="shared" ca="1" si="382"/>
        <v>0</v>
      </c>
      <c r="AI1258" s="317" t="b">
        <f t="shared" ca="1" si="383"/>
        <v>0</v>
      </c>
    </row>
    <row r="1259" spans="1:35" x14ac:dyDescent="0.25">
      <c r="A1259">
        <v>1227</v>
      </c>
      <c r="B1259" s="169">
        <f ca="1">OFFSET(InputPriceData!B$15,CalculationsAndCharts!$A1259+$A$11,0,1,1)</f>
        <v>40064</v>
      </c>
      <c r="C1259" s="3">
        <f ca="1">OFFSET(InputPriceData!G$15,CalculationsAndCharts!$A1259+$A$11,IF($C$7,8,0),1,1)</f>
        <v>3421700</v>
      </c>
      <c r="D1259" s="4">
        <f ca="1">OFFSET(InputPriceData!C$15,CalculationsAndCharts!$A1259+$A$11,IF($C$7,8,0),1,1)</f>
        <v>46.76</v>
      </c>
      <c r="E1259" s="4">
        <f ca="1">OFFSET(InputPriceData!D$15,CalculationsAndCharts!$A1259+$A$11,IF($C$7,8,0),1,1)</f>
        <v>46.85</v>
      </c>
      <c r="F1259" s="4">
        <f ca="1">OFFSET(InputPriceData!E$15,CalculationsAndCharts!$A1259+$A$11,IF($C$7,8,0),1,1)</f>
        <v>45.92</v>
      </c>
      <c r="G1259" s="4">
        <f ca="1">OFFSET(InputPriceData!F$15,CalculationsAndCharts!$A1259+$A$11,IF($C$7,8,0),1,1)</f>
        <v>46.29</v>
      </c>
      <c r="H1259" s="133"/>
      <c r="I1259" s="133"/>
      <c r="J1259" s="37">
        <f t="shared" ca="1" si="373"/>
        <v>1574</v>
      </c>
      <c r="K1259" s="124">
        <f t="shared" ca="1" si="374"/>
        <v>0.40999999999999659</v>
      </c>
      <c r="L1259" s="343">
        <f t="shared" ca="1" si="365"/>
        <v>-0.37667370505526943</v>
      </c>
      <c r="M1259" s="345">
        <f t="shared" ca="1" si="375"/>
        <v>0.69321865227242396</v>
      </c>
      <c r="N1259" s="344">
        <f t="shared" ca="1" si="366"/>
        <v>-0.54336925848793027</v>
      </c>
      <c r="O1259" s="4"/>
      <c r="P1259" s="4"/>
      <c r="Q1259" s="3"/>
      <c r="S1259" s="4"/>
      <c r="T1259" s="4" t="b">
        <f t="shared" ca="1" si="367"/>
        <v>0</v>
      </c>
      <c r="U1259" t="b">
        <f t="shared" ca="1" si="368"/>
        <v>0</v>
      </c>
      <c r="W1259" s="317" t="b">
        <f t="shared" ca="1" si="369"/>
        <v>0</v>
      </c>
      <c r="X1259" s="317" t="b">
        <f t="shared" ca="1" si="376"/>
        <v>0</v>
      </c>
      <c r="Y1259" s="317" t="b">
        <f t="shared" ca="1" si="370"/>
        <v>0</v>
      </c>
      <c r="Z1259" t="b">
        <f t="shared" ca="1" si="371"/>
        <v>0</v>
      </c>
      <c r="AA1259" s="37" t="b">
        <f t="shared" ca="1" si="377"/>
        <v>1</v>
      </c>
      <c r="AB1259" t="b">
        <f t="shared" ca="1" si="372"/>
        <v>0</v>
      </c>
      <c r="AD1259" t="b">
        <f t="shared" ca="1" si="378"/>
        <v>0</v>
      </c>
      <c r="AE1259" s="37" t="b">
        <f t="shared" ca="1" si="379"/>
        <v>1</v>
      </c>
      <c r="AF1259" t="b">
        <f t="shared" ca="1" si="380"/>
        <v>0</v>
      </c>
      <c r="AG1259" s="317" t="b">
        <f t="shared" ca="1" si="381"/>
        <v>0</v>
      </c>
      <c r="AH1259" s="317" t="b">
        <f t="shared" ca="1" si="382"/>
        <v>0</v>
      </c>
      <c r="AI1259" s="317" t="b">
        <f t="shared" ca="1" si="383"/>
        <v>0</v>
      </c>
    </row>
    <row r="1260" spans="1:35" x14ac:dyDescent="0.25">
      <c r="A1260">
        <v>1228</v>
      </c>
      <c r="B1260" s="169">
        <f ca="1">OFFSET(InputPriceData!B$15,CalculationsAndCharts!$A1260+$A$11,0,1,1)</f>
        <v>40060</v>
      </c>
      <c r="C1260" s="3">
        <f ca="1">OFFSET(InputPriceData!G$15,CalculationsAndCharts!$A1260+$A$11,IF($C$7,8,0),1,1)</f>
        <v>2213500</v>
      </c>
      <c r="D1260" s="4">
        <f ca="1">OFFSET(InputPriceData!C$15,CalculationsAndCharts!$A1260+$A$11,IF($C$7,8,0),1,1)</f>
        <v>45.92</v>
      </c>
      <c r="E1260" s="4">
        <f ca="1">OFFSET(InputPriceData!D$15,CalculationsAndCharts!$A1260+$A$11,IF($C$7,8,0),1,1)</f>
        <v>46.82</v>
      </c>
      <c r="F1260" s="4">
        <f ca="1">OFFSET(InputPriceData!E$15,CalculationsAndCharts!$A1260+$A$11,IF($C$7,8,0),1,1)</f>
        <v>45.92</v>
      </c>
      <c r="G1260" s="4">
        <f ca="1">OFFSET(InputPriceData!F$15,CalculationsAndCharts!$A1260+$A$11,IF($C$7,8,0),1,1)</f>
        <v>46.56</v>
      </c>
      <c r="H1260" s="133"/>
      <c r="I1260" s="133"/>
      <c r="J1260" s="37">
        <f t="shared" ca="1" si="373"/>
        <v>1573</v>
      </c>
      <c r="K1260" s="124">
        <f t="shared" ca="1" si="374"/>
        <v>0.28000000000000114</v>
      </c>
      <c r="L1260" s="343">
        <f t="shared" ca="1" si="365"/>
        <v>-0.38983006541242182</v>
      </c>
      <c r="M1260" s="345">
        <f t="shared" ca="1" si="375"/>
        <v>0.69951428079962052</v>
      </c>
      <c r="N1260" s="344">
        <f t="shared" ca="1" si="366"/>
        <v>-0.55728678614938909</v>
      </c>
      <c r="O1260" s="4"/>
      <c r="P1260" s="4"/>
      <c r="Q1260" s="3"/>
      <c r="S1260" s="4"/>
      <c r="T1260" s="4" t="b">
        <f t="shared" ca="1" si="367"/>
        <v>0</v>
      </c>
      <c r="U1260" t="b">
        <f t="shared" ca="1" si="368"/>
        <v>0</v>
      </c>
      <c r="W1260" s="317" t="b">
        <f t="shared" ca="1" si="369"/>
        <v>0</v>
      </c>
      <c r="X1260" s="317" t="b">
        <f t="shared" ca="1" si="376"/>
        <v>0</v>
      </c>
      <c r="Y1260" s="317" t="b">
        <f t="shared" ca="1" si="370"/>
        <v>0</v>
      </c>
      <c r="Z1260" t="b">
        <f t="shared" ca="1" si="371"/>
        <v>0</v>
      </c>
      <c r="AA1260" s="37" t="b">
        <f t="shared" ca="1" si="377"/>
        <v>1</v>
      </c>
      <c r="AB1260" t="b">
        <f t="shared" ca="1" si="372"/>
        <v>0</v>
      </c>
      <c r="AD1260" t="b">
        <f t="shared" ca="1" si="378"/>
        <v>0</v>
      </c>
      <c r="AE1260" s="37" t="b">
        <f t="shared" ca="1" si="379"/>
        <v>1</v>
      </c>
      <c r="AF1260" t="b">
        <f t="shared" ca="1" si="380"/>
        <v>0</v>
      </c>
      <c r="AG1260" s="317" t="b">
        <f t="shared" ca="1" si="381"/>
        <v>0</v>
      </c>
      <c r="AH1260" s="317" t="b">
        <f t="shared" ca="1" si="382"/>
        <v>0</v>
      </c>
      <c r="AI1260" s="317" t="b">
        <f t="shared" ca="1" si="383"/>
        <v>0</v>
      </c>
    </row>
    <row r="1261" spans="1:35" x14ac:dyDescent="0.25">
      <c r="A1261">
        <v>1229</v>
      </c>
      <c r="B1261" s="169">
        <f ca="1">OFFSET(InputPriceData!B$15,CalculationsAndCharts!$A1261+$A$11,0,1,1)</f>
        <v>40059</v>
      </c>
      <c r="C1261" s="3">
        <f ca="1">OFFSET(InputPriceData!G$15,CalculationsAndCharts!$A1261+$A$11,IF($C$7,8,0),1,1)</f>
        <v>4761000</v>
      </c>
      <c r="D1261" s="4">
        <f ca="1">OFFSET(InputPriceData!C$15,CalculationsAndCharts!$A1261+$A$11,IF($C$7,8,0),1,1)</f>
        <v>46.34</v>
      </c>
      <c r="E1261" s="4">
        <f ca="1">OFFSET(InputPriceData!D$15,CalculationsAndCharts!$A1261+$A$11,IF($C$7,8,0),1,1)</f>
        <v>46.64</v>
      </c>
      <c r="F1261" s="4">
        <f ca="1">OFFSET(InputPriceData!E$15,CalculationsAndCharts!$A1261+$A$11,IF($C$7,8,0),1,1)</f>
        <v>45.39</v>
      </c>
      <c r="G1261" s="4">
        <f ca="1">OFFSET(InputPriceData!F$15,CalculationsAndCharts!$A1261+$A$11,IF($C$7,8,0),1,1)</f>
        <v>45.88</v>
      </c>
      <c r="H1261" s="133"/>
      <c r="I1261" s="133"/>
      <c r="J1261" s="37">
        <f t="shared" ca="1" si="373"/>
        <v>1572</v>
      </c>
      <c r="K1261" s="124">
        <f t="shared" ca="1" si="374"/>
        <v>-0.67999999999999972</v>
      </c>
      <c r="L1261" s="343">
        <f t="shared" ca="1" si="365"/>
        <v>-0.31980884740829807</v>
      </c>
      <c r="M1261" s="345">
        <f t="shared" ca="1" si="375"/>
        <v>0.70586708456066649</v>
      </c>
      <c r="N1261" s="344">
        <f t="shared" ca="1" si="366"/>
        <v>-0.45307233387621115</v>
      </c>
      <c r="O1261" s="4"/>
      <c r="P1261" s="4"/>
      <c r="Q1261" s="3"/>
      <c r="S1261" s="4"/>
      <c r="T1261" s="4" t="b">
        <f t="shared" ca="1" si="367"/>
        <v>0</v>
      </c>
      <c r="U1261" t="b">
        <f t="shared" ca="1" si="368"/>
        <v>0</v>
      </c>
      <c r="W1261" s="317" t="b">
        <f t="shared" ca="1" si="369"/>
        <v>0</v>
      </c>
      <c r="X1261" s="317" t="b">
        <f t="shared" ca="1" si="376"/>
        <v>0</v>
      </c>
      <c r="Y1261" s="317" t="b">
        <f t="shared" ca="1" si="370"/>
        <v>0</v>
      </c>
      <c r="Z1261" t="b">
        <f t="shared" ca="1" si="371"/>
        <v>0</v>
      </c>
      <c r="AA1261" s="37" t="b">
        <f t="shared" ca="1" si="377"/>
        <v>1</v>
      </c>
      <c r="AB1261" t="b">
        <f t="shared" ca="1" si="372"/>
        <v>0</v>
      </c>
      <c r="AD1261" t="b">
        <f t="shared" ca="1" si="378"/>
        <v>0</v>
      </c>
      <c r="AE1261" s="37" t="b">
        <f t="shared" ca="1" si="379"/>
        <v>1</v>
      </c>
      <c r="AF1261" t="b">
        <f t="shared" ca="1" si="380"/>
        <v>0</v>
      </c>
      <c r="AG1261" s="317" t="b">
        <f t="shared" ca="1" si="381"/>
        <v>0</v>
      </c>
      <c r="AH1261" s="317" t="b">
        <f t="shared" ca="1" si="382"/>
        <v>0</v>
      </c>
      <c r="AI1261" s="317" t="b">
        <f t="shared" ca="1" si="383"/>
        <v>0</v>
      </c>
    </row>
    <row r="1262" spans="1:35" x14ac:dyDescent="0.25">
      <c r="A1262">
        <v>1230</v>
      </c>
      <c r="B1262" s="169">
        <f ca="1">OFFSET(InputPriceData!B$15,CalculationsAndCharts!$A1262+$A$11,0,1,1)</f>
        <v>40058</v>
      </c>
      <c r="C1262" s="3">
        <f ca="1">OFFSET(InputPriceData!G$15,CalculationsAndCharts!$A1262+$A$11,IF($C$7,8,0),1,1)</f>
        <v>2677500</v>
      </c>
      <c r="D1262" s="4">
        <f ca="1">OFFSET(InputPriceData!C$15,CalculationsAndCharts!$A1262+$A$11,IF($C$7,8,0),1,1)</f>
        <v>46.44</v>
      </c>
      <c r="E1262" s="4">
        <f ca="1">OFFSET(InputPriceData!D$15,CalculationsAndCharts!$A1262+$A$11,IF($C$7,8,0),1,1)</f>
        <v>46.56</v>
      </c>
      <c r="F1262" s="4">
        <f ca="1">OFFSET(InputPriceData!E$15,CalculationsAndCharts!$A1262+$A$11,IF($C$7,8,0),1,1)</f>
        <v>46.06</v>
      </c>
      <c r="G1262" s="4">
        <f ca="1">OFFSET(InputPriceData!F$15,CalculationsAndCharts!$A1262+$A$11,IF($C$7,8,0),1,1)</f>
        <v>46.28</v>
      </c>
      <c r="H1262" s="133"/>
      <c r="I1262" s="133"/>
      <c r="J1262" s="37">
        <f t="shared" ca="1" si="373"/>
        <v>1571</v>
      </c>
      <c r="K1262" s="124">
        <f t="shared" ca="1" si="374"/>
        <v>-0.89999999999999858</v>
      </c>
      <c r="L1262" s="343">
        <f t="shared" ca="1" si="365"/>
        <v>-0.19586533902153</v>
      </c>
      <c r="M1262" s="345">
        <f t="shared" ca="1" si="375"/>
        <v>0.7122775828059198</v>
      </c>
      <c r="N1262" s="344">
        <f t="shared" ca="1" si="366"/>
        <v>-0.27498456184728626</v>
      </c>
      <c r="O1262" s="4"/>
      <c r="P1262" s="4"/>
      <c r="Q1262" s="3"/>
      <c r="S1262" s="4"/>
      <c r="T1262" s="4" t="b">
        <f t="shared" ca="1" si="367"/>
        <v>0</v>
      </c>
      <c r="U1262" t="b">
        <f t="shared" ca="1" si="368"/>
        <v>0</v>
      </c>
      <c r="W1262" s="317" t="b">
        <f t="shared" ca="1" si="369"/>
        <v>0</v>
      </c>
      <c r="X1262" s="317" t="b">
        <f t="shared" ca="1" si="376"/>
        <v>0</v>
      </c>
      <c r="Y1262" s="317" t="b">
        <f t="shared" ca="1" si="370"/>
        <v>1</v>
      </c>
      <c r="Z1262" t="b">
        <f t="shared" ca="1" si="371"/>
        <v>1</v>
      </c>
      <c r="AA1262" s="37" t="b">
        <f t="shared" ca="1" si="377"/>
        <v>1</v>
      </c>
      <c r="AB1262" t="b">
        <f t="shared" ca="1" si="372"/>
        <v>0</v>
      </c>
      <c r="AD1262" t="b">
        <f t="shared" ca="1" si="378"/>
        <v>1</v>
      </c>
      <c r="AE1262" s="37" t="b">
        <f t="shared" ca="1" si="379"/>
        <v>1</v>
      </c>
      <c r="AF1262" t="b">
        <f t="shared" ca="1" si="380"/>
        <v>0</v>
      </c>
      <c r="AG1262" s="317" t="b">
        <f t="shared" ca="1" si="381"/>
        <v>0</v>
      </c>
      <c r="AH1262" s="317" t="b">
        <f t="shared" ca="1" si="382"/>
        <v>0</v>
      </c>
      <c r="AI1262" s="317" t="b">
        <f t="shared" ca="1" si="383"/>
        <v>1</v>
      </c>
    </row>
    <row r="1263" spans="1:35" x14ac:dyDescent="0.25">
      <c r="A1263">
        <v>1231</v>
      </c>
      <c r="B1263" s="169">
        <f ca="1">OFFSET(InputPriceData!B$15,CalculationsAndCharts!$A1263+$A$11,0,1,1)</f>
        <v>40057</v>
      </c>
      <c r="C1263" s="3">
        <f ca="1">OFFSET(InputPriceData!G$15,CalculationsAndCharts!$A1263+$A$11,IF($C$7,8,0),1,1)</f>
        <v>3773500</v>
      </c>
      <c r="D1263" s="4">
        <f ca="1">OFFSET(InputPriceData!C$15,CalculationsAndCharts!$A1263+$A$11,IF($C$7,8,0),1,1)</f>
        <v>46.29</v>
      </c>
      <c r="E1263" s="4">
        <f ca="1">OFFSET(InputPriceData!D$15,CalculationsAndCharts!$A1263+$A$11,IF($C$7,8,0),1,1)</f>
        <v>47.14</v>
      </c>
      <c r="F1263" s="4">
        <f ca="1">OFFSET(InputPriceData!E$15,CalculationsAndCharts!$A1263+$A$11,IF($C$7,8,0),1,1)</f>
        <v>45.7</v>
      </c>
      <c r="G1263" s="4">
        <f ca="1">OFFSET(InputPriceData!F$15,CalculationsAndCharts!$A1263+$A$11,IF($C$7,8,0),1,1)</f>
        <v>46.56</v>
      </c>
      <c r="H1263" s="133"/>
      <c r="I1263" s="133"/>
      <c r="J1263" s="37">
        <f t="shared" ca="1" si="373"/>
        <v>1570</v>
      </c>
      <c r="K1263" s="124">
        <f t="shared" ca="1" si="374"/>
        <v>-0.75999999999999801</v>
      </c>
      <c r="L1263" s="343">
        <f t="shared" ca="1" si="365"/>
        <v>-7.5804409508221232E-2</v>
      </c>
      <c r="M1263" s="345">
        <f t="shared" ca="1" si="375"/>
        <v>0.71874629950143265</v>
      </c>
      <c r="N1263" s="344">
        <f t="shared" ca="1" si="366"/>
        <v>-0.1054675475349284</v>
      </c>
      <c r="O1263" s="4"/>
      <c r="P1263" s="4"/>
      <c r="Q1263" s="3"/>
      <c r="S1263" s="4"/>
      <c r="T1263" s="4" t="b">
        <f t="shared" ca="1" si="367"/>
        <v>0</v>
      </c>
      <c r="U1263" t="b">
        <f t="shared" ca="1" si="368"/>
        <v>1</v>
      </c>
      <c r="W1263" s="317" t="b">
        <f t="shared" ca="1" si="369"/>
        <v>0</v>
      </c>
      <c r="X1263" s="317" t="b">
        <f t="shared" ca="1" si="376"/>
        <v>1</v>
      </c>
      <c r="Y1263" s="317" t="b">
        <f t="shared" ca="1" si="370"/>
        <v>0</v>
      </c>
      <c r="Z1263" t="b">
        <f t="shared" ca="1" si="371"/>
        <v>0</v>
      </c>
      <c r="AA1263" s="37" t="b">
        <f t="shared" ca="1" si="377"/>
        <v>0</v>
      </c>
      <c r="AB1263" t="b">
        <f t="shared" ca="1" si="372"/>
        <v>0</v>
      </c>
      <c r="AD1263" t="b">
        <f t="shared" ca="1" si="378"/>
        <v>0</v>
      </c>
      <c r="AE1263" s="37" t="b">
        <f t="shared" ca="1" si="379"/>
        <v>0</v>
      </c>
      <c r="AF1263" t="b">
        <f t="shared" ca="1" si="380"/>
        <v>0</v>
      </c>
      <c r="AG1263" s="317" t="b">
        <f t="shared" ca="1" si="381"/>
        <v>0</v>
      </c>
      <c r="AH1263" s="317" t="b">
        <f t="shared" ca="1" si="382"/>
        <v>1</v>
      </c>
      <c r="AI1263" s="317" t="b">
        <f t="shared" ca="1" si="383"/>
        <v>0</v>
      </c>
    </row>
    <row r="1264" spans="1:35" x14ac:dyDescent="0.25">
      <c r="A1264">
        <v>1232</v>
      </c>
      <c r="B1264" s="169">
        <f ca="1">OFFSET(InputPriceData!B$15,CalculationsAndCharts!$A1264+$A$11,0,1,1)</f>
        <v>40056</v>
      </c>
      <c r="C1264" s="3">
        <f ca="1">OFFSET(InputPriceData!G$15,CalculationsAndCharts!$A1264+$A$11,IF($C$7,8,0),1,1)</f>
        <v>2132600</v>
      </c>
      <c r="D1264" s="4">
        <f ca="1">OFFSET(InputPriceData!C$15,CalculationsAndCharts!$A1264+$A$11,IF($C$7,8,0),1,1)</f>
        <v>47.14</v>
      </c>
      <c r="E1264" s="4">
        <f ca="1">OFFSET(InputPriceData!D$15,CalculationsAndCharts!$A1264+$A$11,IF($C$7,8,0),1,1)</f>
        <v>47.34</v>
      </c>
      <c r="F1264" s="4">
        <f ca="1">OFFSET(InputPriceData!E$15,CalculationsAndCharts!$A1264+$A$11,IF($C$7,8,0),1,1)</f>
        <v>46.88</v>
      </c>
      <c r="G1264" s="4">
        <f ca="1">OFFSET(InputPriceData!F$15,CalculationsAndCharts!$A1264+$A$11,IF($C$7,8,0),1,1)</f>
        <v>47.18</v>
      </c>
      <c r="H1264" s="133"/>
      <c r="I1264" s="133"/>
      <c r="J1264" s="37">
        <f t="shared" ca="1" si="373"/>
        <v>1569</v>
      </c>
      <c r="K1264" s="124">
        <f t="shared" ca="1" si="374"/>
        <v>-0.57999999999999829</v>
      </c>
      <c r="L1264" s="343">
        <f t="shared" ca="1" si="365"/>
        <v>1.8482018415330551E-2</v>
      </c>
      <c r="M1264" s="345">
        <f t="shared" ca="1" si="375"/>
        <v>0.72527376337177862</v>
      </c>
      <c r="N1264" s="344">
        <f t="shared" ca="1" si="366"/>
        <v>2.5482816763435827E-2</v>
      </c>
      <c r="O1264" s="4"/>
      <c r="P1264" s="4"/>
      <c r="Q1264" s="3"/>
      <c r="S1264" s="4"/>
      <c r="T1264" s="4" t="b">
        <f t="shared" ca="1" si="367"/>
        <v>0</v>
      </c>
      <c r="U1264" t="b">
        <f t="shared" ca="1" si="368"/>
        <v>0</v>
      </c>
      <c r="W1264" s="317" t="b">
        <f t="shared" ca="1" si="369"/>
        <v>0</v>
      </c>
      <c r="X1264" s="317" t="b">
        <f t="shared" ca="1" si="376"/>
        <v>1</v>
      </c>
      <c r="Y1264" s="317" t="b">
        <f t="shared" ca="1" si="370"/>
        <v>0</v>
      </c>
      <c r="Z1264" t="b">
        <f t="shared" ca="1" si="371"/>
        <v>0</v>
      </c>
      <c r="AA1264" s="37" t="b">
        <f t="shared" ca="1" si="377"/>
        <v>0</v>
      </c>
      <c r="AB1264" t="b">
        <f t="shared" ca="1" si="372"/>
        <v>0</v>
      </c>
      <c r="AD1264" t="b">
        <f t="shared" ca="1" si="378"/>
        <v>0</v>
      </c>
      <c r="AE1264" s="37" t="b">
        <f t="shared" ca="1" si="379"/>
        <v>0</v>
      </c>
      <c r="AF1264" t="b">
        <f t="shared" ca="1" si="380"/>
        <v>0</v>
      </c>
      <c r="AG1264" s="317" t="b">
        <f t="shared" ca="1" si="381"/>
        <v>0</v>
      </c>
      <c r="AH1264" s="317" t="b">
        <f t="shared" ca="1" si="382"/>
        <v>1</v>
      </c>
      <c r="AI1264" s="317" t="b">
        <f t="shared" ca="1" si="383"/>
        <v>0</v>
      </c>
    </row>
    <row r="1265" spans="1:35" x14ac:dyDescent="0.25">
      <c r="A1265">
        <v>1233</v>
      </c>
      <c r="B1265" s="169">
        <f ca="1">OFFSET(InputPriceData!B$15,CalculationsAndCharts!$A1265+$A$11,0,1,1)</f>
        <v>40053</v>
      </c>
      <c r="C1265" s="3">
        <f ca="1">OFFSET(InputPriceData!G$15,CalculationsAndCharts!$A1265+$A$11,IF($C$7,8,0),1,1)</f>
        <v>2403900</v>
      </c>
      <c r="D1265" s="4">
        <f ca="1">OFFSET(InputPriceData!C$15,CalculationsAndCharts!$A1265+$A$11,IF($C$7,8,0),1,1)</f>
        <v>47.88</v>
      </c>
      <c r="E1265" s="4">
        <f ca="1">OFFSET(InputPriceData!D$15,CalculationsAndCharts!$A1265+$A$11,IF($C$7,8,0),1,1)</f>
        <v>47.88</v>
      </c>
      <c r="F1265" s="4">
        <f ca="1">OFFSET(InputPriceData!E$15,CalculationsAndCharts!$A1265+$A$11,IF($C$7,8,0),1,1)</f>
        <v>47.15</v>
      </c>
      <c r="G1265" s="4">
        <f ca="1">OFFSET(InputPriceData!F$15,CalculationsAndCharts!$A1265+$A$11,IF($C$7,8,0),1,1)</f>
        <v>47.32</v>
      </c>
      <c r="H1265" s="133"/>
      <c r="I1265" s="133"/>
      <c r="J1265" s="37">
        <f t="shared" ca="1" si="373"/>
        <v>1568</v>
      </c>
      <c r="K1265" s="124">
        <f t="shared" ca="1" si="374"/>
        <v>-0.28000000000000114</v>
      </c>
      <c r="L1265" s="343">
        <f t="shared" ca="1" si="365"/>
        <v>8.0675233757946038E-2</v>
      </c>
      <c r="M1265" s="345">
        <f t="shared" ca="1" si="375"/>
        <v>0.73186050794326807</v>
      </c>
      <c r="N1265" s="344">
        <f t="shared" ca="1" si="366"/>
        <v>0.11023307431175092</v>
      </c>
      <c r="O1265" s="4"/>
      <c r="P1265" s="4"/>
      <c r="Q1265" s="3"/>
      <c r="S1265" s="4"/>
      <c r="T1265" s="4" t="b">
        <f t="shared" ca="1" si="367"/>
        <v>0</v>
      </c>
      <c r="U1265" t="b">
        <f t="shared" ca="1" si="368"/>
        <v>0</v>
      </c>
      <c r="W1265" s="317" t="b">
        <f t="shared" ca="1" si="369"/>
        <v>0</v>
      </c>
      <c r="X1265" s="317" t="b">
        <f t="shared" ca="1" si="376"/>
        <v>1</v>
      </c>
      <c r="Y1265" s="317" t="b">
        <f t="shared" ca="1" si="370"/>
        <v>0</v>
      </c>
      <c r="Z1265" t="b">
        <f t="shared" ca="1" si="371"/>
        <v>0</v>
      </c>
      <c r="AA1265" s="37" t="b">
        <f t="shared" ca="1" si="377"/>
        <v>0</v>
      </c>
      <c r="AB1265" t="b">
        <f t="shared" ca="1" si="372"/>
        <v>0</v>
      </c>
      <c r="AD1265" t="b">
        <f t="shared" ca="1" si="378"/>
        <v>0</v>
      </c>
      <c r="AE1265" s="37" t="b">
        <f t="shared" ca="1" si="379"/>
        <v>0</v>
      </c>
      <c r="AF1265" t="b">
        <f t="shared" ca="1" si="380"/>
        <v>0</v>
      </c>
      <c r="AG1265" s="317" t="b">
        <f t="shared" ca="1" si="381"/>
        <v>0</v>
      </c>
      <c r="AH1265" s="317" t="b">
        <f t="shared" ca="1" si="382"/>
        <v>1</v>
      </c>
      <c r="AI1265" s="317" t="b">
        <f t="shared" ca="1" si="383"/>
        <v>0</v>
      </c>
    </row>
    <row r="1266" spans="1:35" x14ac:dyDescent="0.25">
      <c r="A1266">
        <v>1234</v>
      </c>
      <c r="B1266" s="169">
        <f ca="1">OFFSET(InputPriceData!B$15,CalculationsAndCharts!$A1266+$A$11,0,1,1)</f>
        <v>40052</v>
      </c>
      <c r="C1266" s="3">
        <f ca="1">OFFSET(InputPriceData!G$15,CalculationsAndCharts!$A1266+$A$11,IF($C$7,8,0),1,1)</f>
        <v>3486300</v>
      </c>
      <c r="D1266" s="4">
        <f ca="1">OFFSET(InputPriceData!C$15,CalculationsAndCharts!$A1266+$A$11,IF($C$7,8,0),1,1)</f>
        <v>47.53</v>
      </c>
      <c r="E1266" s="4">
        <f ca="1">OFFSET(InputPriceData!D$15,CalculationsAndCharts!$A1266+$A$11,IF($C$7,8,0),1,1)</f>
        <v>48.23</v>
      </c>
      <c r="F1266" s="4">
        <f ca="1">OFFSET(InputPriceData!E$15,CalculationsAndCharts!$A1266+$A$11,IF($C$7,8,0),1,1)</f>
        <v>47.34</v>
      </c>
      <c r="G1266" s="4">
        <f ca="1">OFFSET(InputPriceData!F$15,CalculationsAndCharts!$A1266+$A$11,IF($C$7,8,0),1,1)</f>
        <v>47.76</v>
      </c>
      <c r="H1266" s="133"/>
      <c r="I1266" s="133"/>
      <c r="J1266" s="37">
        <f t="shared" ca="1" si="373"/>
        <v>1567</v>
      </c>
      <c r="K1266" s="124">
        <f t="shared" ca="1" si="374"/>
        <v>7.0000000000000284E-2</v>
      </c>
      <c r="L1266" s="343">
        <f t="shared" ca="1" si="365"/>
        <v>0.11473320539543298</v>
      </c>
      <c r="M1266" s="345">
        <f t="shared" ca="1" si="375"/>
        <v>0.73850707158755613</v>
      </c>
      <c r="N1266" s="344">
        <f t="shared" ca="1" si="366"/>
        <v>0.15535830300012288</v>
      </c>
      <c r="O1266" s="4"/>
      <c r="P1266" s="4"/>
      <c r="Q1266" s="3"/>
      <c r="S1266" s="4"/>
      <c r="T1266" s="4" t="b">
        <f t="shared" ca="1" si="367"/>
        <v>0</v>
      </c>
      <c r="U1266" t="b">
        <f t="shared" ca="1" si="368"/>
        <v>0</v>
      </c>
      <c r="W1266" s="317" t="b">
        <f t="shared" ca="1" si="369"/>
        <v>0</v>
      </c>
      <c r="X1266" s="317" t="b">
        <f t="shared" ca="1" si="376"/>
        <v>1</v>
      </c>
      <c r="Y1266" s="317" t="b">
        <f t="shared" ca="1" si="370"/>
        <v>0</v>
      </c>
      <c r="Z1266" t="b">
        <f t="shared" ca="1" si="371"/>
        <v>0</v>
      </c>
      <c r="AA1266" s="37" t="b">
        <f t="shared" ca="1" si="377"/>
        <v>0</v>
      </c>
      <c r="AB1266" t="b">
        <f t="shared" ca="1" si="372"/>
        <v>0</v>
      </c>
      <c r="AD1266" t="b">
        <f t="shared" ca="1" si="378"/>
        <v>0</v>
      </c>
      <c r="AE1266" s="37" t="b">
        <f t="shared" ca="1" si="379"/>
        <v>0</v>
      </c>
      <c r="AF1266" t="b">
        <f t="shared" ca="1" si="380"/>
        <v>0</v>
      </c>
      <c r="AG1266" s="317" t="b">
        <f t="shared" ca="1" si="381"/>
        <v>0</v>
      </c>
      <c r="AH1266" s="317" t="b">
        <f t="shared" ca="1" si="382"/>
        <v>1</v>
      </c>
      <c r="AI1266" s="317" t="b">
        <f t="shared" ca="1" si="383"/>
        <v>0</v>
      </c>
    </row>
    <row r="1267" spans="1:35" x14ac:dyDescent="0.25">
      <c r="A1267">
        <v>1235</v>
      </c>
      <c r="B1267" s="169">
        <f ca="1">OFFSET(InputPriceData!B$15,CalculationsAndCharts!$A1267+$A$11,0,1,1)</f>
        <v>40051</v>
      </c>
      <c r="C1267" s="3">
        <f ca="1">OFFSET(InputPriceData!G$15,CalculationsAndCharts!$A1267+$A$11,IF($C$7,8,0),1,1)</f>
        <v>3337000</v>
      </c>
      <c r="D1267" s="4">
        <f ca="1">OFFSET(InputPriceData!C$15,CalculationsAndCharts!$A1267+$A$11,IF($C$7,8,0),1,1)</f>
        <v>47.72</v>
      </c>
      <c r="E1267" s="4">
        <f ca="1">OFFSET(InputPriceData!D$15,CalculationsAndCharts!$A1267+$A$11,IF($C$7,8,0),1,1)</f>
        <v>47.86</v>
      </c>
      <c r="F1267" s="4">
        <f ca="1">OFFSET(InputPriceData!E$15,CalculationsAndCharts!$A1267+$A$11,IF($C$7,8,0),1,1)</f>
        <v>47.28</v>
      </c>
      <c r="G1267" s="4">
        <f ca="1">OFFSET(InputPriceData!F$15,CalculationsAndCharts!$A1267+$A$11,IF($C$7,8,0),1,1)</f>
        <v>47.6</v>
      </c>
      <c r="H1267" s="133"/>
      <c r="I1267" s="133"/>
      <c r="J1267" s="37">
        <f t="shared" ca="1" si="373"/>
        <v>1566</v>
      </c>
      <c r="K1267" s="124">
        <f t="shared" ca="1" si="374"/>
        <v>-0.39000000000000057</v>
      </c>
      <c r="L1267" s="343">
        <f t="shared" ca="1" si="365"/>
        <v>0.14076645456650377</v>
      </c>
      <c r="M1267" s="345">
        <f t="shared" ca="1" si="375"/>
        <v>0.74521399756564699</v>
      </c>
      <c r="N1267" s="344">
        <f t="shared" ca="1" si="366"/>
        <v>0.18889400229509706</v>
      </c>
      <c r="O1267" s="4"/>
      <c r="P1267" s="4"/>
      <c r="Q1267" s="3"/>
      <c r="S1267" s="4"/>
      <c r="T1267" s="4" t="b">
        <f t="shared" ca="1" si="367"/>
        <v>0</v>
      </c>
      <c r="U1267" t="b">
        <f t="shared" ca="1" si="368"/>
        <v>0</v>
      </c>
      <c r="W1267" s="317" t="b">
        <f t="shared" ca="1" si="369"/>
        <v>0</v>
      </c>
      <c r="X1267" s="317" t="b">
        <f t="shared" ca="1" si="376"/>
        <v>1</v>
      </c>
      <c r="Y1267" s="317" t="b">
        <f t="shared" ca="1" si="370"/>
        <v>0</v>
      </c>
      <c r="Z1267" t="b">
        <f t="shared" ca="1" si="371"/>
        <v>0</v>
      </c>
      <c r="AA1267" s="37" t="b">
        <f t="shared" ca="1" si="377"/>
        <v>0</v>
      </c>
      <c r="AB1267" t="b">
        <f t="shared" ca="1" si="372"/>
        <v>0</v>
      </c>
      <c r="AD1267" t="b">
        <f t="shared" ca="1" si="378"/>
        <v>0</v>
      </c>
      <c r="AE1267" s="37" t="b">
        <f t="shared" ca="1" si="379"/>
        <v>0</v>
      </c>
      <c r="AF1267" t="b">
        <f t="shared" ca="1" si="380"/>
        <v>0</v>
      </c>
      <c r="AG1267" s="317" t="b">
        <f t="shared" ca="1" si="381"/>
        <v>0</v>
      </c>
      <c r="AH1267" s="317" t="b">
        <f t="shared" ca="1" si="382"/>
        <v>1</v>
      </c>
      <c r="AI1267" s="317" t="b">
        <f t="shared" ca="1" si="383"/>
        <v>0</v>
      </c>
    </row>
    <row r="1268" spans="1:35" x14ac:dyDescent="0.25">
      <c r="A1268">
        <v>1236</v>
      </c>
      <c r="B1268" s="169">
        <f ca="1">OFFSET(InputPriceData!B$15,CalculationsAndCharts!$A1268+$A$11,0,1,1)</f>
        <v>40050</v>
      </c>
      <c r="C1268" s="3">
        <f ca="1">OFFSET(InputPriceData!G$15,CalculationsAndCharts!$A1268+$A$11,IF($C$7,8,0),1,1)</f>
        <v>3309200</v>
      </c>
      <c r="D1268" s="4">
        <f ca="1">OFFSET(InputPriceData!C$15,CalculationsAndCharts!$A1268+$A$11,IF($C$7,8,0),1,1)</f>
        <v>48.27</v>
      </c>
      <c r="E1268" s="4">
        <f ca="1">OFFSET(InputPriceData!D$15,CalculationsAndCharts!$A1268+$A$11,IF($C$7,8,0),1,1)</f>
        <v>48.29</v>
      </c>
      <c r="F1268" s="4">
        <f ca="1">OFFSET(InputPriceData!E$15,CalculationsAndCharts!$A1268+$A$11,IF($C$7,8,0),1,1)</f>
        <v>47.65</v>
      </c>
      <c r="G1268" s="4">
        <f ca="1">OFFSET(InputPriceData!F$15,CalculationsAndCharts!$A1268+$A$11,IF($C$7,8,0),1,1)</f>
        <v>47.69</v>
      </c>
      <c r="H1268" s="133"/>
      <c r="I1268" s="133"/>
      <c r="J1268" s="37">
        <f t="shared" ca="1" si="373"/>
        <v>1565</v>
      </c>
      <c r="K1268" s="124">
        <f t="shared" ca="1" si="374"/>
        <v>-0.53000000000000114</v>
      </c>
      <c r="L1268" s="343">
        <f t="shared" ca="1" si="365"/>
        <v>0.14430316003965629</v>
      </c>
      <c r="M1268" s="345">
        <f t="shared" ca="1" si="375"/>
        <v>0.75198183407229768</v>
      </c>
      <c r="N1268" s="344">
        <f t="shared" ca="1" si="366"/>
        <v>0.19189713567706021</v>
      </c>
      <c r="O1268" s="4"/>
      <c r="P1268" s="4"/>
      <c r="Q1268" s="3"/>
      <c r="S1268" s="4"/>
      <c r="T1268" s="4" t="b">
        <f t="shared" ca="1" si="367"/>
        <v>0</v>
      </c>
      <c r="U1268" t="b">
        <f t="shared" ca="1" si="368"/>
        <v>0</v>
      </c>
      <c r="W1268" s="317" t="b">
        <f t="shared" ca="1" si="369"/>
        <v>1</v>
      </c>
      <c r="X1268" s="317" t="b">
        <f t="shared" ca="1" si="376"/>
        <v>1</v>
      </c>
      <c r="Y1268" s="317" t="b">
        <f t="shared" ca="1" si="370"/>
        <v>0</v>
      </c>
      <c r="Z1268" t="b">
        <f t="shared" ca="1" si="371"/>
        <v>0</v>
      </c>
      <c r="AA1268" s="37" t="b">
        <f t="shared" ca="1" si="377"/>
        <v>0</v>
      </c>
      <c r="AB1268" t="b">
        <f t="shared" ca="1" si="372"/>
        <v>1</v>
      </c>
      <c r="AD1268" t="b">
        <f t="shared" ca="1" si="378"/>
        <v>0</v>
      </c>
      <c r="AE1268" s="37" t="b">
        <f t="shared" ca="1" si="379"/>
        <v>0</v>
      </c>
      <c r="AF1268" t="b">
        <f t="shared" ca="1" si="380"/>
        <v>1</v>
      </c>
      <c r="AG1268" s="317" t="b">
        <f t="shared" ca="1" si="381"/>
        <v>1</v>
      </c>
      <c r="AH1268" s="317" t="b">
        <f t="shared" ca="1" si="382"/>
        <v>1</v>
      </c>
      <c r="AI1268" s="317" t="b">
        <f t="shared" ca="1" si="383"/>
        <v>0</v>
      </c>
    </row>
    <row r="1269" spans="1:35" x14ac:dyDescent="0.25">
      <c r="A1269">
        <v>1237</v>
      </c>
      <c r="B1269" s="169">
        <f ca="1">OFFSET(InputPriceData!B$15,CalculationsAndCharts!$A1269+$A$11,0,1,1)</f>
        <v>40049</v>
      </c>
      <c r="C1269" s="3">
        <f ca="1">OFFSET(InputPriceData!G$15,CalculationsAndCharts!$A1269+$A$11,IF($C$7,8,0),1,1)</f>
        <v>5168400</v>
      </c>
      <c r="D1269" s="4">
        <f ca="1">OFFSET(InputPriceData!C$15,CalculationsAndCharts!$A1269+$A$11,IF($C$7,8,0),1,1)</f>
        <v>48.39</v>
      </c>
      <c r="E1269" s="4">
        <f ca="1">OFFSET(InputPriceData!D$15,CalculationsAndCharts!$A1269+$A$11,IF($C$7,8,0),1,1)</f>
        <v>48.4</v>
      </c>
      <c r="F1269" s="4">
        <f ca="1">OFFSET(InputPriceData!E$15,CalculationsAndCharts!$A1269+$A$11,IF($C$7,8,0),1,1)</f>
        <v>47.87</v>
      </c>
      <c r="G1269" s="4">
        <f ca="1">OFFSET(InputPriceData!F$15,CalculationsAndCharts!$A1269+$A$11,IF($C$7,8,0),1,1)</f>
        <v>47.99</v>
      </c>
      <c r="H1269" s="133"/>
      <c r="I1269" s="133"/>
      <c r="J1269" s="37">
        <f t="shared" ca="1" si="373"/>
        <v>1564</v>
      </c>
      <c r="K1269" s="124">
        <f t="shared" ca="1" si="374"/>
        <v>1.0399999999999991</v>
      </c>
      <c r="L1269" s="343">
        <f t="shared" ca="1" si="365"/>
        <v>7.5363977072451585E-2</v>
      </c>
      <c r="M1269" s="345">
        <f t="shared" ca="1" si="375"/>
        <v>0.75881113428082514</v>
      </c>
      <c r="N1269" s="344">
        <f t="shared" ca="1" si="366"/>
        <v>9.9318491344857429E-2</v>
      </c>
      <c r="O1269" s="4"/>
      <c r="P1269" s="4"/>
      <c r="Q1269" s="3"/>
      <c r="S1269" s="4"/>
      <c r="T1269" s="4" t="b">
        <f t="shared" ca="1" si="367"/>
        <v>1</v>
      </c>
      <c r="U1269" t="b">
        <f t="shared" ca="1" si="368"/>
        <v>0</v>
      </c>
      <c r="W1269" s="317" t="b">
        <f t="shared" ca="1" si="369"/>
        <v>0</v>
      </c>
      <c r="X1269" s="317" t="b">
        <f t="shared" ca="1" si="376"/>
        <v>0</v>
      </c>
      <c r="Y1269" s="317" t="b">
        <f t="shared" ca="1" si="370"/>
        <v>0</v>
      </c>
      <c r="Z1269" t="b">
        <f t="shared" ca="1" si="371"/>
        <v>0</v>
      </c>
      <c r="AA1269" s="37" t="b">
        <f t="shared" ca="1" si="377"/>
        <v>1</v>
      </c>
      <c r="AB1269" t="b">
        <f t="shared" ca="1" si="372"/>
        <v>0</v>
      </c>
      <c r="AD1269" t="b">
        <f t="shared" ca="1" si="378"/>
        <v>0</v>
      </c>
      <c r="AE1269" s="37" t="b">
        <f t="shared" ca="1" si="379"/>
        <v>1</v>
      </c>
      <c r="AF1269" t="b">
        <f t="shared" ca="1" si="380"/>
        <v>0</v>
      </c>
      <c r="AG1269" s="317" t="b">
        <f t="shared" ca="1" si="381"/>
        <v>0</v>
      </c>
      <c r="AH1269" s="317" t="b">
        <f t="shared" ca="1" si="382"/>
        <v>0</v>
      </c>
      <c r="AI1269" s="317" t="b">
        <f t="shared" ca="1" si="383"/>
        <v>0</v>
      </c>
    </row>
    <row r="1270" spans="1:35" x14ac:dyDescent="0.25">
      <c r="A1270">
        <v>1238</v>
      </c>
      <c r="B1270" s="169">
        <f ca="1">OFFSET(InputPriceData!B$15,CalculationsAndCharts!$A1270+$A$11,0,1,1)</f>
        <v>40046</v>
      </c>
      <c r="C1270" s="3">
        <f ca="1">OFFSET(InputPriceData!G$15,CalculationsAndCharts!$A1270+$A$11,IF($C$7,8,0),1,1)</f>
        <v>4436200</v>
      </c>
      <c r="D1270" s="4">
        <f ca="1">OFFSET(InputPriceData!C$15,CalculationsAndCharts!$A1270+$A$11,IF($C$7,8,0),1,1)</f>
        <v>47.12</v>
      </c>
      <c r="E1270" s="4">
        <f ca="1">OFFSET(InputPriceData!D$15,CalculationsAndCharts!$A1270+$A$11,IF($C$7,8,0),1,1)</f>
        <v>48.45</v>
      </c>
      <c r="F1270" s="4">
        <f ca="1">OFFSET(InputPriceData!E$15,CalculationsAndCharts!$A1270+$A$11,IF($C$7,8,0),1,1)</f>
        <v>46.88</v>
      </c>
      <c r="G1270" s="4">
        <f ca="1">OFFSET(InputPriceData!F$15,CalculationsAndCharts!$A1270+$A$11,IF($C$7,8,0),1,1)</f>
        <v>48.22</v>
      </c>
      <c r="H1270" s="133"/>
      <c r="I1270" s="133"/>
      <c r="J1270" s="37">
        <f t="shared" ca="1" si="373"/>
        <v>1563</v>
      </c>
      <c r="K1270" s="124">
        <f t="shared" ca="1" si="374"/>
        <v>0.96999999999999886</v>
      </c>
      <c r="L1270" s="343">
        <f t="shared" ca="1" si="365"/>
        <v>-9.9988854103869058E-3</v>
      </c>
      <c r="M1270" s="345">
        <f t="shared" ca="1" si="375"/>
        <v>0.76570245638832002</v>
      </c>
      <c r="N1270" s="344">
        <f t="shared" ca="1" si="366"/>
        <v>-1.3058447608421996E-2</v>
      </c>
      <c r="O1270" s="4"/>
      <c r="P1270" s="4"/>
      <c r="Q1270" s="3"/>
      <c r="S1270" s="4"/>
      <c r="T1270" s="4" t="b">
        <f t="shared" ca="1" si="367"/>
        <v>0</v>
      </c>
      <c r="U1270" t="b">
        <f t="shared" ca="1" si="368"/>
        <v>0</v>
      </c>
      <c r="W1270" s="317" t="b">
        <f t="shared" ca="1" si="369"/>
        <v>0</v>
      </c>
      <c r="X1270" s="317" t="b">
        <f t="shared" ca="1" si="376"/>
        <v>0</v>
      </c>
      <c r="Y1270" s="317" t="b">
        <f t="shared" ca="1" si="370"/>
        <v>1</v>
      </c>
      <c r="Z1270" t="b">
        <f t="shared" ca="1" si="371"/>
        <v>1</v>
      </c>
      <c r="AA1270" s="37" t="b">
        <f t="shared" ca="1" si="377"/>
        <v>1</v>
      </c>
      <c r="AB1270" t="b">
        <f t="shared" ca="1" si="372"/>
        <v>0</v>
      </c>
      <c r="AD1270" t="b">
        <f t="shared" ca="1" si="378"/>
        <v>1</v>
      </c>
      <c r="AE1270" s="37" t="b">
        <f t="shared" ca="1" si="379"/>
        <v>1</v>
      </c>
      <c r="AF1270" t="b">
        <f t="shared" ca="1" si="380"/>
        <v>0</v>
      </c>
      <c r="AG1270" s="317" t="b">
        <f t="shared" ca="1" si="381"/>
        <v>0</v>
      </c>
      <c r="AH1270" s="317" t="b">
        <f t="shared" ca="1" si="382"/>
        <v>0</v>
      </c>
      <c r="AI1270" s="317" t="b">
        <f t="shared" ca="1" si="383"/>
        <v>1</v>
      </c>
    </row>
    <row r="1271" spans="1:35" x14ac:dyDescent="0.25">
      <c r="A1271">
        <v>1239</v>
      </c>
      <c r="B1271" s="169">
        <f ca="1">OFFSET(InputPriceData!B$15,CalculationsAndCharts!$A1271+$A$11,0,1,1)</f>
        <v>40045</v>
      </c>
      <c r="C1271" s="3">
        <f ca="1">OFFSET(InputPriceData!G$15,CalculationsAndCharts!$A1271+$A$11,IF($C$7,8,0),1,1)</f>
        <v>3434000</v>
      </c>
      <c r="D1271" s="4">
        <f ca="1">OFFSET(InputPriceData!C$15,CalculationsAndCharts!$A1271+$A$11,IF($C$7,8,0),1,1)</f>
        <v>47.37</v>
      </c>
      <c r="E1271" s="4">
        <f ca="1">OFFSET(InputPriceData!D$15,CalculationsAndCharts!$A1271+$A$11,IF($C$7,8,0),1,1)</f>
        <v>47.37</v>
      </c>
      <c r="F1271" s="4">
        <f ca="1">OFFSET(InputPriceData!E$15,CalculationsAndCharts!$A1271+$A$11,IF($C$7,8,0),1,1)</f>
        <v>46.55</v>
      </c>
      <c r="G1271" s="4">
        <f ca="1">OFFSET(InputPriceData!F$15,CalculationsAndCharts!$A1271+$A$11,IF($C$7,8,0),1,1)</f>
        <v>46.95</v>
      </c>
      <c r="H1271" s="133"/>
      <c r="I1271" s="133"/>
      <c r="J1271" s="37">
        <f t="shared" ca="1" si="373"/>
        <v>1562</v>
      </c>
      <c r="K1271" s="124">
        <f t="shared" ca="1" si="374"/>
        <v>-0.28999999999999915</v>
      </c>
      <c r="L1271" s="343">
        <f t="shared" ca="1" si="365"/>
        <v>-1.8048917229527284E-2</v>
      </c>
      <c r="M1271" s="345">
        <f t="shared" ca="1" si="375"/>
        <v>0.77265636366127144</v>
      </c>
      <c r="N1271" s="344">
        <f t="shared" ca="1" si="366"/>
        <v>-2.3359565879974859E-2</v>
      </c>
      <c r="O1271" s="4"/>
      <c r="P1271" s="4"/>
      <c r="Q1271" s="3"/>
      <c r="S1271" s="4"/>
      <c r="T1271" s="4" t="b">
        <f t="shared" ca="1" si="367"/>
        <v>0</v>
      </c>
      <c r="U1271" t="b">
        <f t="shared" ca="1" si="368"/>
        <v>1</v>
      </c>
      <c r="W1271" s="317" t="b">
        <f t="shared" ca="1" si="369"/>
        <v>0</v>
      </c>
      <c r="X1271" s="317" t="b">
        <f t="shared" ca="1" si="376"/>
        <v>1</v>
      </c>
      <c r="Y1271" s="317" t="b">
        <f t="shared" ca="1" si="370"/>
        <v>0</v>
      </c>
      <c r="Z1271" t="b">
        <f t="shared" ca="1" si="371"/>
        <v>0</v>
      </c>
      <c r="AA1271" s="37" t="b">
        <f t="shared" ca="1" si="377"/>
        <v>0</v>
      </c>
      <c r="AB1271" t="b">
        <f t="shared" ca="1" si="372"/>
        <v>0</v>
      </c>
      <c r="AD1271" t="b">
        <f t="shared" ca="1" si="378"/>
        <v>0</v>
      </c>
      <c r="AE1271" s="37" t="b">
        <f t="shared" ca="1" si="379"/>
        <v>0</v>
      </c>
      <c r="AF1271" t="b">
        <f t="shared" ca="1" si="380"/>
        <v>0</v>
      </c>
      <c r="AG1271" s="317" t="b">
        <f t="shared" ca="1" si="381"/>
        <v>0</v>
      </c>
      <c r="AH1271" s="317" t="b">
        <f t="shared" ca="1" si="382"/>
        <v>1</v>
      </c>
      <c r="AI1271" s="317" t="b">
        <f t="shared" ca="1" si="383"/>
        <v>0</v>
      </c>
    </row>
    <row r="1272" spans="1:35" x14ac:dyDescent="0.25">
      <c r="A1272">
        <v>1240</v>
      </c>
      <c r="B1272" s="169">
        <f ca="1">OFFSET(InputPriceData!B$15,CalculationsAndCharts!$A1272+$A$11,0,1,1)</f>
        <v>40044</v>
      </c>
      <c r="C1272" s="3">
        <f ca="1">OFFSET(InputPriceData!G$15,CalculationsAndCharts!$A1272+$A$11,IF($C$7,8,0),1,1)</f>
        <v>3092600</v>
      </c>
      <c r="D1272" s="4">
        <f ca="1">OFFSET(InputPriceData!C$15,CalculationsAndCharts!$A1272+$A$11,IF($C$7,8,0),1,1)</f>
        <v>46.99</v>
      </c>
      <c r="E1272" s="4">
        <f ca="1">OFFSET(InputPriceData!D$15,CalculationsAndCharts!$A1272+$A$11,IF($C$7,8,0),1,1)</f>
        <v>47.5</v>
      </c>
      <c r="F1272" s="4">
        <f ca="1">OFFSET(InputPriceData!E$15,CalculationsAndCharts!$A1272+$A$11,IF($C$7,8,0),1,1)</f>
        <v>46.77</v>
      </c>
      <c r="G1272" s="4">
        <f ca="1">OFFSET(InputPriceData!F$15,CalculationsAndCharts!$A1272+$A$11,IF($C$7,8,0),1,1)</f>
        <v>47.25</v>
      </c>
      <c r="H1272" s="133"/>
      <c r="I1272" s="133"/>
      <c r="J1272" s="37">
        <f t="shared" ca="1" si="373"/>
        <v>1561</v>
      </c>
      <c r="K1272" s="124">
        <f t="shared" ca="1" si="374"/>
        <v>0.11999999999999744</v>
      </c>
      <c r="L1272" s="343">
        <f t="shared" ca="1" si="365"/>
        <v>1.3512707408321098E-2</v>
      </c>
      <c r="M1272" s="345">
        <f t="shared" ca="1" si="375"/>
        <v>0.77967342448160593</v>
      </c>
      <c r="N1272" s="344">
        <f t="shared" ca="1" si="366"/>
        <v>1.733124021420316E-2</v>
      </c>
      <c r="O1272" s="4"/>
      <c r="P1272" s="4"/>
      <c r="Q1272" s="3"/>
      <c r="S1272" s="4"/>
      <c r="T1272" s="4" t="b">
        <f t="shared" ca="1" si="367"/>
        <v>0</v>
      </c>
      <c r="U1272" t="b">
        <f t="shared" ca="1" si="368"/>
        <v>0</v>
      </c>
      <c r="W1272" s="317" t="b">
        <f t="shared" ca="1" si="369"/>
        <v>0</v>
      </c>
      <c r="X1272" s="317" t="b">
        <f t="shared" ca="1" si="376"/>
        <v>1</v>
      </c>
      <c r="Y1272" s="317" t="b">
        <f t="shared" ca="1" si="370"/>
        <v>0</v>
      </c>
      <c r="Z1272" t="b">
        <f t="shared" ca="1" si="371"/>
        <v>0</v>
      </c>
      <c r="AA1272" s="37" t="b">
        <f t="shared" ca="1" si="377"/>
        <v>0</v>
      </c>
      <c r="AB1272" t="b">
        <f t="shared" ca="1" si="372"/>
        <v>0</v>
      </c>
      <c r="AD1272" t="b">
        <f t="shared" ca="1" si="378"/>
        <v>0</v>
      </c>
      <c r="AE1272" s="37" t="b">
        <f t="shared" ca="1" si="379"/>
        <v>0</v>
      </c>
      <c r="AF1272" t="b">
        <f t="shared" ca="1" si="380"/>
        <v>0</v>
      </c>
      <c r="AG1272" s="317" t="b">
        <f t="shared" ca="1" si="381"/>
        <v>0</v>
      </c>
      <c r="AH1272" s="317" t="b">
        <f t="shared" ca="1" si="382"/>
        <v>1</v>
      </c>
      <c r="AI1272" s="317" t="b">
        <f t="shared" ca="1" si="383"/>
        <v>0</v>
      </c>
    </row>
    <row r="1273" spans="1:35" x14ac:dyDescent="0.25">
      <c r="A1273">
        <v>1241</v>
      </c>
      <c r="B1273" s="169">
        <f ca="1">OFFSET(InputPriceData!B$15,CalculationsAndCharts!$A1273+$A$11,0,1,1)</f>
        <v>40043</v>
      </c>
      <c r="C1273" s="3">
        <f ca="1">OFFSET(InputPriceData!G$15,CalculationsAndCharts!$A1273+$A$11,IF($C$7,8,0),1,1)</f>
        <v>2384300</v>
      </c>
      <c r="D1273" s="4">
        <f ca="1">OFFSET(InputPriceData!C$15,CalculationsAndCharts!$A1273+$A$11,IF($C$7,8,0),1,1)</f>
        <v>47.24</v>
      </c>
      <c r="E1273" s="4">
        <f ca="1">OFFSET(InputPriceData!D$15,CalculationsAndCharts!$A1273+$A$11,IF($C$7,8,0),1,1)</f>
        <v>47.5</v>
      </c>
      <c r="F1273" s="4">
        <f ca="1">OFFSET(InputPriceData!E$15,CalculationsAndCharts!$A1273+$A$11,IF($C$7,8,0),1,1)</f>
        <v>47.09</v>
      </c>
      <c r="G1273" s="4">
        <f ca="1">OFFSET(InputPriceData!F$15,CalculationsAndCharts!$A1273+$A$11,IF($C$7,8,0),1,1)</f>
        <v>47.24</v>
      </c>
      <c r="H1273" s="133"/>
      <c r="I1273" s="133"/>
      <c r="J1273" s="37">
        <f t="shared" ca="1" si="373"/>
        <v>1560</v>
      </c>
      <c r="K1273" s="124">
        <f t="shared" ca="1" si="374"/>
        <v>-0.28999999999999915</v>
      </c>
      <c r="L1273" s="343">
        <f t="shared" ca="1" si="365"/>
        <v>5.0588579100451753E-2</v>
      </c>
      <c r="M1273" s="345">
        <f t="shared" ca="1" si="375"/>
        <v>0.78675421239314425</v>
      </c>
      <c r="N1273" s="344">
        <f t="shared" ca="1" si="366"/>
        <v>6.4300360015323868E-2</v>
      </c>
      <c r="O1273" s="4"/>
      <c r="P1273" s="4"/>
      <c r="Q1273" s="3"/>
      <c r="S1273" s="4"/>
      <c r="T1273" s="4" t="b">
        <f t="shared" ca="1" si="367"/>
        <v>0</v>
      </c>
      <c r="U1273" t="b">
        <f t="shared" ca="1" si="368"/>
        <v>0</v>
      </c>
      <c r="W1273" s="317" t="b">
        <f t="shared" ca="1" si="369"/>
        <v>0</v>
      </c>
      <c r="X1273" s="317" t="b">
        <f t="shared" ca="1" si="376"/>
        <v>1</v>
      </c>
      <c r="Y1273" s="317" t="b">
        <f t="shared" ca="1" si="370"/>
        <v>0</v>
      </c>
      <c r="Z1273" t="b">
        <f t="shared" ca="1" si="371"/>
        <v>0</v>
      </c>
      <c r="AA1273" s="37" t="b">
        <f t="shared" ca="1" si="377"/>
        <v>0</v>
      </c>
      <c r="AB1273" t="b">
        <f t="shared" ca="1" si="372"/>
        <v>0</v>
      </c>
      <c r="AD1273" t="b">
        <f t="shared" ca="1" si="378"/>
        <v>0</v>
      </c>
      <c r="AE1273" s="37" t="b">
        <f t="shared" ca="1" si="379"/>
        <v>0</v>
      </c>
      <c r="AF1273" t="b">
        <f t="shared" ca="1" si="380"/>
        <v>0</v>
      </c>
      <c r="AG1273" s="317" t="b">
        <f t="shared" ca="1" si="381"/>
        <v>0</v>
      </c>
      <c r="AH1273" s="317" t="b">
        <f t="shared" ca="1" si="382"/>
        <v>1</v>
      </c>
      <c r="AI1273" s="317" t="b">
        <f t="shared" ca="1" si="383"/>
        <v>0</v>
      </c>
    </row>
    <row r="1274" spans="1:35" x14ac:dyDescent="0.25">
      <c r="A1274">
        <v>1242</v>
      </c>
      <c r="B1274" s="169">
        <f ca="1">OFFSET(InputPriceData!B$15,CalculationsAndCharts!$A1274+$A$11,0,1,1)</f>
        <v>40042</v>
      </c>
      <c r="C1274" s="3">
        <f ca="1">OFFSET(InputPriceData!G$15,CalculationsAndCharts!$A1274+$A$11,IF($C$7,8,0),1,1)</f>
        <v>3016900</v>
      </c>
      <c r="D1274" s="4">
        <f ca="1">OFFSET(InputPriceData!C$15,CalculationsAndCharts!$A1274+$A$11,IF($C$7,8,0),1,1)</f>
        <v>47.06</v>
      </c>
      <c r="E1274" s="4">
        <f ca="1">OFFSET(InputPriceData!D$15,CalculationsAndCharts!$A1274+$A$11,IF($C$7,8,0),1,1)</f>
        <v>47.3</v>
      </c>
      <c r="F1274" s="4">
        <f ca="1">OFFSET(InputPriceData!E$15,CalculationsAndCharts!$A1274+$A$11,IF($C$7,8,0),1,1)</f>
        <v>46.46</v>
      </c>
      <c r="G1274" s="4">
        <f ca="1">OFFSET(InputPriceData!F$15,CalculationsAndCharts!$A1274+$A$11,IF($C$7,8,0),1,1)</f>
        <v>47.13</v>
      </c>
      <c r="H1274" s="133"/>
      <c r="I1274" s="133"/>
      <c r="J1274" s="37">
        <f t="shared" ca="1" si="373"/>
        <v>1559</v>
      </c>
      <c r="K1274" s="124">
        <f t="shared" ca="1" si="374"/>
        <v>-0.46000000000000085</v>
      </c>
      <c r="L1274" s="343">
        <f t="shared" ca="1" si="365"/>
        <v>9.1694700937405477E-2</v>
      </c>
      <c r="M1274" s="345">
        <f t="shared" ca="1" si="375"/>
        <v>0.79389930614848059</v>
      </c>
      <c r="N1274" s="344">
        <f t="shared" ca="1" si="366"/>
        <v>0.11549915742117564</v>
      </c>
      <c r="O1274" s="4"/>
      <c r="P1274" s="4"/>
      <c r="Q1274" s="3"/>
      <c r="S1274" s="4"/>
      <c r="T1274" s="4" t="b">
        <f t="shared" ca="1" si="367"/>
        <v>0</v>
      </c>
      <c r="U1274" t="b">
        <f t="shared" ca="1" si="368"/>
        <v>0</v>
      </c>
      <c r="W1274" s="317" t="b">
        <f t="shared" ca="1" si="369"/>
        <v>0</v>
      </c>
      <c r="X1274" s="317" t="b">
        <f t="shared" ca="1" si="376"/>
        <v>1</v>
      </c>
      <c r="Y1274" s="317" t="b">
        <f t="shared" ca="1" si="370"/>
        <v>0</v>
      </c>
      <c r="Z1274" t="b">
        <f t="shared" ca="1" si="371"/>
        <v>0</v>
      </c>
      <c r="AA1274" s="37" t="b">
        <f t="shared" ca="1" si="377"/>
        <v>0</v>
      </c>
      <c r="AB1274" t="b">
        <f t="shared" ca="1" si="372"/>
        <v>0</v>
      </c>
      <c r="AD1274" t="b">
        <f t="shared" ca="1" si="378"/>
        <v>0</v>
      </c>
      <c r="AE1274" s="37" t="b">
        <f t="shared" ca="1" si="379"/>
        <v>0</v>
      </c>
      <c r="AF1274" t="b">
        <f t="shared" ca="1" si="380"/>
        <v>0</v>
      </c>
      <c r="AG1274" s="317" t="b">
        <f t="shared" ca="1" si="381"/>
        <v>0</v>
      </c>
      <c r="AH1274" s="317" t="b">
        <f t="shared" ca="1" si="382"/>
        <v>1</v>
      </c>
      <c r="AI1274" s="317" t="b">
        <f t="shared" ca="1" si="383"/>
        <v>0</v>
      </c>
    </row>
    <row r="1275" spans="1:35" x14ac:dyDescent="0.25">
      <c r="A1275">
        <v>1243</v>
      </c>
      <c r="B1275" s="169">
        <f ca="1">OFFSET(InputPriceData!B$15,CalculationsAndCharts!$A1275+$A$11,0,1,1)</f>
        <v>40039</v>
      </c>
      <c r="C1275" s="3">
        <f ca="1">OFFSET(InputPriceData!G$15,CalculationsAndCharts!$A1275+$A$11,IF($C$7,8,0),1,1)</f>
        <v>3206600</v>
      </c>
      <c r="D1275" s="4">
        <f ca="1">OFFSET(InputPriceData!C$15,CalculationsAndCharts!$A1275+$A$11,IF($C$7,8,0),1,1)</f>
        <v>47.59</v>
      </c>
      <c r="E1275" s="4">
        <f ca="1">OFFSET(InputPriceData!D$15,CalculationsAndCharts!$A1275+$A$11,IF($C$7,8,0),1,1)</f>
        <v>47.77</v>
      </c>
      <c r="F1275" s="4">
        <f ca="1">OFFSET(InputPriceData!E$15,CalculationsAndCharts!$A1275+$A$11,IF($C$7,8,0),1,1)</f>
        <v>46.95</v>
      </c>
      <c r="G1275" s="4">
        <f ca="1">OFFSET(InputPriceData!F$15,CalculationsAndCharts!$A1275+$A$11,IF($C$7,8,0),1,1)</f>
        <v>47.53</v>
      </c>
      <c r="H1275" s="133"/>
      <c r="I1275" s="133"/>
      <c r="J1275" s="37">
        <f t="shared" ca="1" si="373"/>
        <v>1558</v>
      </c>
      <c r="K1275" s="124">
        <f t="shared" ca="1" si="374"/>
        <v>-0.17000000000000171</v>
      </c>
      <c r="L1275" s="343">
        <f t="shared" ca="1" si="365"/>
        <v>9.8290772628800149E-2</v>
      </c>
      <c r="M1275" s="345">
        <f t="shared" ca="1" si="375"/>
        <v>0.80110928975628715</v>
      </c>
      <c r="N1275" s="344">
        <f t="shared" ca="1" si="366"/>
        <v>0.12269333770764547</v>
      </c>
      <c r="O1275" s="4"/>
      <c r="P1275" s="4"/>
      <c r="Q1275" s="3"/>
      <c r="S1275" s="4"/>
      <c r="T1275" s="4" t="b">
        <f t="shared" ca="1" si="367"/>
        <v>0</v>
      </c>
      <c r="U1275" t="b">
        <f t="shared" ca="1" si="368"/>
        <v>0</v>
      </c>
      <c r="W1275" s="317" t="b">
        <f t="shared" ca="1" si="369"/>
        <v>0</v>
      </c>
      <c r="X1275" s="317" t="b">
        <f t="shared" ca="1" si="376"/>
        <v>1</v>
      </c>
      <c r="Y1275" s="317" t="b">
        <f t="shared" ca="1" si="370"/>
        <v>0</v>
      </c>
      <c r="Z1275" t="b">
        <f t="shared" ca="1" si="371"/>
        <v>0</v>
      </c>
      <c r="AA1275" s="37" t="b">
        <f t="shared" ca="1" si="377"/>
        <v>0</v>
      </c>
      <c r="AB1275" t="b">
        <f t="shared" ca="1" si="372"/>
        <v>0</v>
      </c>
      <c r="AD1275" t="b">
        <f t="shared" ca="1" si="378"/>
        <v>0</v>
      </c>
      <c r="AE1275" s="37" t="b">
        <f t="shared" ca="1" si="379"/>
        <v>0</v>
      </c>
      <c r="AF1275" t="b">
        <f t="shared" ca="1" si="380"/>
        <v>0</v>
      </c>
      <c r="AG1275" s="317" t="b">
        <f t="shared" ca="1" si="381"/>
        <v>0</v>
      </c>
      <c r="AH1275" s="317" t="b">
        <f t="shared" ca="1" si="382"/>
        <v>1</v>
      </c>
      <c r="AI1275" s="317" t="b">
        <f t="shared" ca="1" si="383"/>
        <v>0</v>
      </c>
    </row>
    <row r="1276" spans="1:35" x14ac:dyDescent="0.25">
      <c r="A1276">
        <v>1244</v>
      </c>
      <c r="B1276" s="169">
        <f ca="1">OFFSET(InputPriceData!B$15,CalculationsAndCharts!$A1276+$A$11,0,1,1)</f>
        <v>40038</v>
      </c>
      <c r="C1276" s="3">
        <f ca="1">OFFSET(InputPriceData!G$15,CalculationsAndCharts!$A1276+$A$11,IF($C$7,8,0),1,1)</f>
        <v>2587000</v>
      </c>
      <c r="D1276" s="4">
        <f ca="1">OFFSET(InputPriceData!C$15,CalculationsAndCharts!$A1276+$A$11,IF($C$7,8,0),1,1)</f>
        <v>47.82</v>
      </c>
      <c r="E1276" s="4">
        <f ca="1">OFFSET(InputPriceData!D$15,CalculationsAndCharts!$A1276+$A$11,IF($C$7,8,0),1,1)</f>
        <v>47.82</v>
      </c>
      <c r="F1276" s="4">
        <f ca="1">OFFSET(InputPriceData!E$15,CalculationsAndCharts!$A1276+$A$11,IF($C$7,8,0),1,1)</f>
        <v>47.22</v>
      </c>
      <c r="G1276" s="4">
        <f ca="1">OFFSET(InputPriceData!F$15,CalculationsAndCharts!$A1276+$A$11,IF($C$7,8,0),1,1)</f>
        <v>47.59</v>
      </c>
      <c r="H1276" s="133"/>
      <c r="I1276" s="133"/>
      <c r="J1276" s="37">
        <f t="shared" ca="1" si="373"/>
        <v>1557</v>
      </c>
      <c r="K1276" s="124">
        <f t="shared" ca="1" si="374"/>
        <v>0.89000000000000057</v>
      </c>
      <c r="L1276" s="343">
        <f t="shared" ca="1" si="365"/>
        <v>5.7655887143856846E-2</v>
      </c>
      <c r="M1276" s="345">
        <f t="shared" ca="1" si="375"/>
        <v>0.80838475252904862</v>
      </c>
      <c r="N1276" s="344">
        <f t="shared" ca="1" si="366"/>
        <v>7.1322333781629596E-2</v>
      </c>
      <c r="O1276" s="4"/>
      <c r="P1276" s="4"/>
      <c r="Q1276" s="3"/>
      <c r="S1276" s="4"/>
      <c r="T1276" s="4" t="b">
        <f t="shared" ca="1" si="367"/>
        <v>0</v>
      </c>
      <c r="U1276" t="b">
        <f t="shared" ca="1" si="368"/>
        <v>0</v>
      </c>
      <c r="W1276" s="317" t="b">
        <f t="shared" ca="1" si="369"/>
        <v>0</v>
      </c>
      <c r="X1276" s="317" t="b">
        <f t="shared" ca="1" si="376"/>
        <v>1</v>
      </c>
      <c r="Y1276" s="317" t="b">
        <f t="shared" ca="1" si="370"/>
        <v>0</v>
      </c>
      <c r="Z1276" t="b">
        <f t="shared" ca="1" si="371"/>
        <v>0</v>
      </c>
      <c r="AA1276" s="37" t="b">
        <f t="shared" ca="1" si="377"/>
        <v>0</v>
      </c>
      <c r="AB1276" t="b">
        <f t="shared" ca="1" si="372"/>
        <v>0</v>
      </c>
      <c r="AD1276" t="b">
        <f t="shared" ca="1" si="378"/>
        <v>0</v>
      </c>
      <c r="AE1276" s="37" t="b">
        <f t="shared" ca="1" si="379"/>
        <v>0</v>
      </c>
      <c r="AF1276" t="b">
        <f t="shared" ca="1" si="380"/>
        <v>0</v>
      </c>
      <c r="AG1276" s="317" t="b">
        <f t="shared" ca="1" si="381"/>
        <v>0</v>
      </c>
      <c r="AH1276" s="317" t="b">
        <f t="shared" ca="1" si="382"/>
        <v>1</v>
      </c>
      <c r="AI1276" s="317" t="b">
        <f t="shared" ca="1" si="383"/>
        <v>0</v>
      </c>
    </row>
    <row r="1277" spans="1:35" x14ac:dyDescent="0.25">
      <c r="A1277">
        <v>1245</v>
      </c>
      <c r="B1277" s="169">
        <f ca="1">OFFSET(InputPriceData!B$15,CalculationsAndCharts!$A1277+$A$11,0,1,1)</f>
        <v>40037</v>
      </c>
      <c r="C1277" s="3">
        <f ca="1">OFFSET(InputPriceData!G$15,CalculationsAndCharts!$A1277+$A$11,IF($C$7,8,0),1,1)</f>
        <v>2177600</v>
      </c>
      <c r="D1277" s="4">
        <f ca="1">OFFSET(InputPriceData!C$15,CalculationsAndCharts!$A1277+$A$11,IF($C$7,8,0),1,1)</f>
        <v>46.75</v>
      </c>
      <c r="E1277" s="4">
        <f ca="1">OFFSET(InputPriceData!D$15,CalculationsAndCharts!$A1277+$A$11,IF($C$7,8,0),1,1)</f>
        <v>47.96</v>
      </c>
      <c r="F1277" s="4">
        <f ca="1">OFFSET(InputPriceData!E$15,CalculationsAndCharts!$A1277+$A$11,IF($C$7,8,0),1,1)</f>
        <v>46.57</v>
      </c>
      <c r="G1277" s="4">
        <f ca="1">OFFSET(InputPriceData!F$15,CalculationsAndCharts!$A1277+$A$11,IF($C$7,8,0),1,1)</f>
        <v>47.7</v>
      </c>
      <c r="H1277" s="133"/>
      <c r="I1277" s="133"/>
      <c r="J1277" s="37">
        <f t="shared" ca="1" si="373"/>
        <v>1556</v>
      </c>
      <c r="K1277" s="124">
        <f t="shared" ca="1" si="374"/>
        <v>0.59000000000000341</v>
      </c>
      <c r="L1277" s="343">
        <f t="shared" ca="1" si="365"/>
        <v>3.1545595715245664E-2</v>
      </c>
      <c r="M1277" s="345">
        <f t="shared" ca="1" si="375"/>
        <v>0.81572628913122969</v>
      </c>
      <c r="N1277" s="344">
        <f t="shared" ca="1" si="366"/>
        <v>3.8671789956460235E-2</v>
      </c>
      <c r="O1277" s="4"/>
      <c r="P1277" s="4"/>
      <c r="Q1277" s="3"/>
      <c r="S1277" s="4"/>
      <c r="T1277" s="4" t="b">
        <f t="shared" ca="1" si="367"/>
        <v>0</v>
      </c>
      <c r="U1277" t="b">
        <f t="shared" ca="1" si="368"/>
        <v>0</v>
      </c>
      <c r="W1277" s="317" t="b">
        <f t="shared" ca="1" si="369"/>
        <v>0</v>
      </c>
      <c r="X1277" s="317" t="b">
        <f t="shared" ca="1" si="376"/>
        <v>1</v>
      </c>
      <c r="Y1277" s="317" t="b">
        <f t="shared" ca="1" si="370"/>
        <v>0</v>
      </c>
      <c r="Z1277" t="b">
        <f t="shared" ca="1" si="371"/>
        <v>0</v>
      </c>
      <c r="AA1277" s="37" t="b">
        <f t="shared" ca="1" si="377"/>
        <v>0</v>
      </c>
      <c r="AB1277" t="b">
        <f t="shared" ca="1" si="372"/>
        <v>0</v>
      </c>
      <c r="AD1277" t="b">
        <f t="shared" ca="1" si="378"/>
        <v>0</v>
      </c>
      <c r="AE1277" s="37" t="b">
        <f t="shared" ca="1" si="379"/>
        <v>0</v>
      </c>
      <c r="AF1277" t="b">
        <f t="shared" ca="1" si="380"/>
        <v>0</v>
      </c>
      <c r="AG1277" s="317" t="b">
        <f t="shared" ca="1" si="381"/>
        <v>0</v>
      </c>
      <c r="AH1277" s="317" t="b">
        <f t="shared" ca="1" si="382"/>
        <v>1</v>
      </c>
      <c r="AI1277" s="317" t="b">
        <f t="shared" ca="1" si="383"/>
        <v>0</v>
      </c>
    </row>
    <row r="1278" spans="1:35" x14ac:dyDescent="0.25">
      <c r="A1278">
        <v>1246</v>
      </c>
      <c r="B1278" s="169">
        <f ca="1">OFFSET(InputPriceData!B$15,CalculationsAndCharts!$A1278+$A$11,0,1,1)</f>
        <v>40036</v>
      </c>
      <c r="C1278" s="3">
        <f ca="1">OFFSET(InputPriceData!G$15,CalculationsAndCharts!$A1278+$A$11,IF($C$7,8,0),1,1)</f>
        <v>1935400</v>
      </c>
      <c r="D1278" s="4">
        <f ca="1">OFFSET(InputPriceData!C$15,CalculationsAndCharts!$A1278+$A$11,IF($C$7,8,0),1,1)</f>
        <v>46.19</v>
      </c>
      <c r="E1278" s="4">
        <f ca="1">OFFSET(InputPriceData!D$15,CalculationsAndCharts!$A1278+$A$11,IF($C$7,8,0),1,1)</f>
        <v>46.99</v>
      </c>
      <c r="F1278" s="4">
        <f ca="1">OFFSET(InputPriceData!E$15,CalculationsAndCharts!$A1278+$A$11,IF($C$7,8,0),1,1)</f>
        <v>46.18</v>
      </c>
      <c r="G1278" s="4">
        <f ca="1">OFFSET(InputPriceData!F$15,CalculationsAndCharts!$A1278+$A$11,IF($C$7,8,0),1,1)</f>
        <v>46.7</v>
      </c>
      <c r="H1278" s="133"/>
      <c r="I1278" s="133"/>
      <c r="J1278" s="37">
        <f t="shared" ca="1" si="373"/>
        <v>1555</v>
      </c>
      <c r="K1278" s="124">
        <f t="shared" ca="1" si="374"/>
        <v>-0.44999999999999574</v>
      </c>
      <c r="L1278" s="343">
        <f t="shared" ca="1" si="365"/>
        <v>7.8118431528559573E-2</v>
      </c>
      <c r="M1278" s="345">
        <f t="shared" ca="1" si="375"/>
        <v>0.82313449962788066</v>
      </c>
      <c r="N1278" s="344">
        <f t="shared" ca="1" si="366"/>
        <v>9.4903605138498076E-2</v>
      </c>
      <c r="O1278" s="4"/>
      <c r="P1278" s="4"/>
      <c r="Q1278" s="3"/>
      <c r="S1278" s="4"/>
      <c r="T1278" s="4" t="b">
        <f t="shared" ca="1" si="367"/>
        <v>0</v>
      </c>
      <c r="U1278" t="b">
        <f t="shared" ca="1" si="368"/>
        <v>0</v>
      </c>
      <c r="W1278" s="317" t="b">
        <f t="shared" ca="1" si="369"/>
        <v>0</v>
      </c>
      <c r="X1278" s="317" t="b">
        <f t="shared" ca="1" si="376"/>
        <v>1</v>
      </c>
      <c r="Y1278" s="317" t="b">
        <f t="shared" ca="1" si="370"/>
        <v>0</v>
      </c>
      <c r="Z1278" t="b">
        <f t="shared" ca="1" si="371"/>
        <v>0</v>
      </c>
      <c r="AA1278" s="37" t="b">
        <f t="shared" ca="1" si="377"/>
        <v>0</v>
      </c>
      <c r="AB1278" t="b">
        <f t="shared" ca="1" si="372"/>
        <v>0</v>
      </c>
      <c r="AD1278" t="b">
        <f t="shared" ca="1" si="378"/>
        <v>0</v>
      </c>
      <c r="AE1278" s="37" t="b">
        <f t="shared" ca="1" si="379"/>
        <v>0</v>
      </c>
      <c r="AF1278" t="b">
        <f t="shared" ca="1" si="380"/>
        <v>0</v>
      </c>
      <c r="AG1278" s="317" t="b">
        <f t="shared" ca="1" si="381"/>
        <v>0</v>
      </c>
      <c r="AH1278" s="317" t="b">
        <f t="shared" ca="1" si="382"/>
        <v>1</v>
      </c>
      <c r="AI1278" s="317" t="b">
        <f t="shared" ca="1" si="383"/>
        <v>0</v>
      </c>
    </row>
    <row r="1279" spans="1:35" x14ac:dyDescent="0.25">
      <c r="A1279">
        <v>1247</v>
      </c>
      <c r="B1279" s="169">
        <f ca="1">OFFSET(InputPriceData!B$15,CalculationsAndCharts!$A1279+$A$11,0,1,1)</f>
        <v>40035</v>
      </c>
      <c r="C1279" s="3">
        <f ca="1">OFFSET(InputPriceData!G$15,CalculationsAndCharts!$A1279+$A$11,IF($C$7,8,0),1,1)</f>
        <v>1964700</v>
      </c>
      <c r="D1279" s="4">
        <f ca="1">OFFSET(InputPriceData!C$15,CalculationsAndCharts!$A1279+$A$11,IF($C$7,8,0),1,1)</f>
        <v>47.09</v>
      </c>
      <c r="E1279" s="4">
        <f ca="1">OFFSET(InputPriceData!D$15,CalculationsAndCharts!$A1279+$A$11,IF($C$7,8,0),1,1)</f>
        <v>47.15</v>
      </c>
      <c r="F1279" s="4">
        <f ca="1">OFFSET(InputPriceData!E$15,CalculationsAndCharts!$A1279+$A$11,IF($C$7,8,0),1,1)</f>
        <v>46.41</v>
      </c>
      <c r="G1279" s="4">
        <f ca="1">OFFSET(InputPriceData!F$15,CalculationsAndCharts!$A1279+$A$11,IF($C$7,8,0),1,1)</f>
        <v>47.11</v>
      </c>
      <c r="H1279" s="133"/>
      <c r="I1279" s="133"/>
      <c r="J1279" s="37">
        <f t="shared" ca="1" si="373"/>
        <v>1554</v>
      </c>
      <c r="K1279" s="124">
        <f t="shared" ca="1" si="374"/>
        <v>0.54999999999999716</v>
      </c>
      <c r="L1279" s="343">
        <f t="shared" ca="1" si="365"/>
        <v>0.14973803879498532</v>
      </c>
      <c r="M1279" s="345">
        <f t="shared" ca="1" si="375"/>
        <v>0.83060998953368381</v>
      </c>
      <c r="N1279" s="344">
        <f t="shared" ca="1" si="366"/>
        <v>0.18027478682149051</v>
      </c>
      <c r="O1279" s="4"/>
      <c r="P1279" s="4"/>
      <c r="Q1279" s="3"/>
      <c r="S1279" s="4"/>
      <c r="T1279" s="4" t="b">
        <f t="shared" ca="1" si="367"/>
        <v>0</v>
      </c>
      <c r="U1279" t="b">
        <f t="shared" ca="1" si="368"/>
        <v>0</v>
      </c>
      <c r="W1279" s="317" t="b">
        <f t="shared" ca="1" si="369"/>
        <v>0</v>
      </c>
      <c r="X1279" s="317" t="b">
        <f t="shared" ca="1" si="376"/>
        <v>1</v>
      </c>
      <c r="Y1279" s="317" t="b">
        <f t="shared" ca="1" si="370"/>
        <v>0</v>
      </c>
      <c r="Z1279" t="b">
        <f t="shared" ca="1" si="371"/>
        <v>0</v>
      </c>
      <c r="AA1279" s="37" t="b">
        <f t="shared" ca="1" si="377"/>
        <v>0</v>
      </c>
      <c r="AB1279" t="b">
        <f t="shared" ca="1" si="372"/>
        <v>0</v>
      </c>
      <c r="AD1279" t="b">
        <f t="shared" ca="1" si="378"/>
        <v>0</v>
      </c>
      <c r="AE1279" s="37" t="b">
        <f t="shared" ca="1" si="379"/>
        <v>0</v>
      </c>
      <c r="AF1279" t="b">
        <f t="shared" ca="1" si="380"/>
        <v>0</v>
      </c>
      <c r="AG1279" s="317" t="b">
        <f t="shared" ca="1" si="381"/>
        <v>0</v>
      </c>
      <c r="AH1279" s="317" t="b">
        <f t="shared" ca="1" si="382"/>
        <v>1</v>
      </c>
      <c r="AI1279" s="317" t="b">
        <f t="shared" ca="1" si="383"/>
        <v>0</v>
      </c>
    </row>
    <row r="1280" spans="1:35" x14ac:dyDescent="0.25">
      <c r="A1280">
        <v>1248</v>
      </c>
      <c r="B1280" s="169">
        <f ca="1">OFFSET(InputPriceData!B$15,CalculationsAndCharts!$A1280+$A$11,0,1,1)</f>
        <v>40032</v>
      </c>
      <c r="C1280" s="3">
        <f ca="1">OFFSET(InputPriceData!G$15,CalculationsAndCharts!$A1280+$A$11,IF($C$7,8,0),1,1)</f>
        <v>2847400</v>
      </c>
      <c r="D1280" s="4">
        <f ca="1">OFFSET(InputPriceData!C$15,CalculationsAndCharts!$A1280+$A$11,IF($C$7,8,0),1,1)</f>
        <v>46.66</v>
      </c>
      <c r="E1280" s="4">
        <f ca="1">OFFSET(InputPriceData!D$15,CalculationsAndCharts!$A1280+$A$11,IF($C$7,8,0),1,1)</f>
        <v>47.52</v>
      </c>
      <c r="F1280" s="4">
        <f ca="1">OFFSET(InputPriceData!E$15,CalculationsAndCharts!$A1280+$A$11,IF($C$7,8,0),1,1)</f>
        <v>46.52</v>
      </c>
      <c r="G1280" s="4">
        <f ca="1">OFFSET(InputPriceData!F$15,CalculationsAndCharts!$A1280+$A$11,IF($C$7,8,0),1,1)</f>
        <v>47.15</v>
      </c>
      <c r="H1280" s="133"/>
      <c r="I1280" s="133"/>
      <c r="J1280" s="37">
        <f t="shared" ca="1" si="373"/>
        <v>1553</v>
      </c>
      <c r="K1280" s="124">
        <f t="shared" ca="1" si="374"/>
        <v>7.9999999999998295E-2</v>
      </c>
      <c r="L1280" s="343">
        <f t="shared" ca="1" si="365"/>
        <v>0.24912434398940625</v>
      </c>
      <c r="M1280" s="345">
        <f t="shared" ca="1" si="375"/>
        <v>0.83815336986244582</v>
      </c>
      <c r="N1280" s="344">
        <f t="shared" ca="1" si="366"/>
        <v>0.29723002131494319</v>
      </c>
      <c r="O1280" s="4"/>
      <c r="P1280" s="4"/>
      <c r="Q1280" s="3"/>
      <c r="S1280" s="4"/>
      <c r="T1280" s="4" t="b">
        <f t="shared" ca="1" si="367"/>
        <v>0</v>
      </c>
      <c r="U1280" t="b">
        <f t="shared" ca="1" si="368"/>
        <v>0</v>
      </c>
      <c r="W1280" s="317" t="b">
        <f t="shared" ca="1" si="369"/>
        <v>0</v>
      </c>
      <c r="X1280" s="317" t="b">
        <f t="shared" ca="1" si="376"/>
        <v>1</v>
      </c>
      <c r="Y1280" s="317" t="b">
        <f t="shared" ca="1" si="370"/>
        <v>0</v>
      </c>
      <c r="Z1280" t="b">
        <f t="shared" ca="1" si="371"/>
        <v>0</v>
      </c>
      <c r="AA1280" s="37" t="b">
        <f t="shared" ca="1" si="377"/>
        <v>0</v>
      </c>
      <c r="AB1280" t="b">
        <f t="shared" ca="1" si="372"/>
        <v>0</v>
      </c>
      <c r="AD1280" t="b">
        <f t="shared" ca="1" si="378"/>
        <v>0</v>
      </c>
      <c r="AE1280" s="37" t="b">
        <f t="shared" ca="1" si="379"/>
        <v>0</v>
      </c>
      <c r="AF1280" t="b">
        <f t="shared" ca="1" si="380"/>
        <v>0</v>
      </c>
      <c r="AG1280" s="317" t="b">
        <f t="shared" ca="1" si="381"/>
        <v>0</v>
      </c>
      <c r="AH1280" s="317" t="b">
        <f t="shared" ca="1" si="382"/>
        <v>1</v>
      </c>
      <c r="AI1280" s="317" t="b">
        <f t="shared" ca="1" si="383"/>
        <v>0</v>
      </c>
    </row>
    <row r="1281" spans="1:35" x14ac:dyDescent="0.25">
      <c r="A1281">
        <v>1249</v>
      </c>
      <c r="B1281" s="169">
        <f ca="1">OFFSET(InputPriceData!B$15,CalculationsAndCharts!$A1281+$A$11,0,1,1)</f>
        <v>40031</v>
      </c>
      <c r="C1281" s="3">
        <f ca="1">OFFSET(InputPriceData!G$15,CalculationsAndCharts!$A1281+$A$11,IF($C$7,8,0),1,1)</f>
        <v>3393300</v>
      </c>
      <c r="D1281" s="4">
        <f ca="1">OFFSET(InputPriceData!C$15,CalculationsAndCharts!$A1281+$A$11,IF($C$7,8,0),1,1)</f>
        <v>47.08</v>
      </c>
      <c r="E1281" s="4">
        <f ca="1">OFFSET(InputPriceData!D$15,CalculationsAndCharts!$A1281+$A$11,IF($C$7,8,0),1,1)</f>
        <v>47.14</v>
      </c>
      <c r="F1281" s="4">
        <f ca="1">OFFSET(InputPriceData!E$15,CalculationsAndCharts!$A1281+$A$11,IF($C$7,8,0),1,1)</f>
        <v>46.13</v>
      </c>
      <c r="G1281" s="4">
        <f ca="1">OFFSET(InputPriceData!F$15,CalculationsAndCharts!$A1281+$A$11,IF($C$7,8,0),1,1)</f>
        <v>46.56</v>
      </c>
      <c r="H1281" s="133"/>
      <c r="I1281" s="133"/>
      <c r="J1281" s="37">
        <f t="shared" ca="1" si="373"/>
        <v>1552</v>
      </c>
      <c r="K1281" s="124">
        <f t="shared" ca="1" si="374"/>
        <v>-1.0700000000000003</v>
      </c>
      <c r="L1281" s="343">
        <f t="shared" ca="1" si="365"/>
        <v>0.41221119011405111</v>
      </c>
      <c r="M1281" s="345">
        <f t="shared" ca="1" si="375"/>
        <v>0.84576525717703921</v>
      </c>
      <c r="N1281" s="344">
        <f t="shared" ca="1" si="366"/>
        <v>0.48738250550739437</v>
      </c>
      <c r="O1281" s="4"/>
      <c r="P1281" s="4"/>
      <c r="Q1281" s="3"/>
      <c r="S1281" s="4"/>
      <c r="T1281" s="4" t="b">
        <f t="shared" ca="1" si="367"/>
        <v>0</v>
      </c>
      <c r="U1281" t="b">
        <f t="shared" ca="1" si="368"/>
        <v>0</v>
      </c>
      <c r="W1281" s="317" t="b">
        <f t="shared" ca="1" si="369"/>
        <v>0</v>
      </c>
      <c r="X1281" s="317" t="b">
        <f t="shared" ca="1" si="376"/>
        <v>1</v>
      </c>
      <c r="Y1281" s="317" t="b">
        <f t="shared" ca="1" si="370"/>
        <v>0</v>
      </c>
      <c r="Z1281" t="b">
        <f t="shared" ca="1" si="371"/>
        <v>0</v>
      </c>
      <c r="AA1281" s="37" t="b">
        <f t="shared" ca="1" si="377"/>
        <v>0</v>
      </c>
      <c r="AB1281" t="b">
        <f t="shared" ca="1" si="372"/>
        <v>0</v>
      </c>
      <c r="AD1281" t="b">
        <f t="shared" ca="1" si="378"/>
        <v>0</v>
      </c>
      <c r="AE1281" s="37" t="b">
        <f t="shared" ca="1" si="379"/>
        <v>0</v>
      </c>
      <c r="AF1281" t="b">
        <f t="shared" ca="1" si="380"/>
        <v>0</v>
      </c>
      <c r="AG1281" s="317" t="b">
        <f t="shared" ca="1" si="381"/>
        <v>0</v>
      </c>
      <c r="AH1281" s="317" t="b">
        <f t="shared" ca="1" si="382"/>
        <v>1</v>
      </c>
      <c r="AI1281" s="317" t="b">
        <f t="shared" ca="1" si="383"/>
        <v>0</v>
      </c>
    </row>
    <row r="1282" spans="1:35" x14ac:dyDescent="0.25">
      <c r="A1282">
        <v>1250</v>
      </c>
      <c r="B1282" s="169">
        <f ca="1">OFFSET(InputPriceData!B$15,CalculationsAndCharts!$A1282+$A$11,0,1,1)</f>
        <v>40030</v>
      </c>
      <c r="C1282" s="3">
        <f ca="1">OFFSET(InputPriceData!G$15,CalculationsAndCharts!$A1282+$A$11,IF($C$7,8,0),1,1)</f>
        <v>2901000</v>
      </c>
      <c r="D1282" s="4">
        <f ca="1">OFFSET(InputPriceData!C$15,CalculationsAndCharts!$A1282+$A$11,IF($C$7,8,0),1,1)</f>
        <v>47.71</v>
      </c>
      <c r="E1282" s="4">
        <f ca="1">OFFSET(InputPriceData!D$15,CalculationsAndCharts!$A1282+$A$11,IF($C$7,8,0),1,1)</f>
        <v>47.75</v>
      </c>
      <c r="F1282" s="4">
        <f ca="1">OFFSET(InputPriceData!E$15,CalculationsAndCharts!$A1282+$A$11,IF($C$7,8,0),1,1)</f>
        <v>46.98</v>
      </c>
      <c r="G1282" s="4">
        <f ca="1">OFFSET(InputPriceData!F$15,CalculationsAndCharts!$A1282+$A$11,IF($C$7,8,0),1,1)</f>
        <v>47.07</v>
      </c>
      <c r="H1282" s="133"/>
      <c r="I1282" s="133"/>
      <c r="J1282" s="37">
        <f t="shared" ca="1" si="373"/>
        <v>1551</v>
      </c>
      <c r="K1282" s="124">
        <f t="shared" ca="1" si="374"/>
        <v>-0.77000000000000313</v>
      </c>
      <c r="L1282" s="343">
        <f t="shared" ca="1" si="365"/>
        <v>0.5547343783590668</v>
      </c>
      <c r="M1282" s="345">
        <f t="shared" ca="1" si="375"/>
        <v>0.85344627363979741</v>
      </c>
      <c r="N1282" s="344">
        <f t="shared" ca="1" si="366"/>
        <v>0.64999332177434299</v>
      </c>
      <c r="O1282" s="4"/>
      <c r="P1282" s="4"/>
      <c r="Q1282" s="3"/>
      <c r="S1282" s="4"/>
      <c r="T1282" s="4" t="b">
        <f t="shared" ca="1" si="367"/>
        <v>0</v>
      </c>
      <c r="U1282" t="b">
        <f t="shared" ca="1" si="368"/>
        <v>0</v>
      </c>
      <c r="W1282" s="317" t="b">
        <f t="shared" ca="1" si="369"/>
        <v>0</v>
      </c>
      <c r="X1282" s="317" t="b">
        <f t="shared" ca="1" si="376"/>
        <v>1</v>
      </c>
      <c r="Y1282" s="317" t="b">
        <f t="shared" ca="1" si="370"/>
        <v>0</v>
      </c>
      <c r="Z1282" t="b">
        <f t="shared" ca="1" si="371"/>
        <v>0</v>
      </c>
      <c r="AA1282" s="37" t="b">
        <f t="shared" ca="1" si="377"/>
        <v>0</v>
      </c>
      <c r="AB1282" t="b">
        <f t="shared" ca="1" si="372"/>
        <v>0</v>
      </c>
      <c r="AD1282" t="b">
        <f t="shared" ca="1" si="378"/>
        <v>0</v>
      </c>
      <c r="AE1282" s="37" t="b">
        <f t="shared" ca="1" si="379"/>
        <v>0</v>
      </c>
      <c r="AF1282" t="b">
        <f t="shared" ca="1" si="380"/>
        <v>0</v>
      </c>
      <c r="AG1282" s="317" t="b">
        <f t="shared" ca="1" si="381"/>
        <v>0</v>
      </c>
      <c r="AH1282" s="317" t="b">
        <f t="shared" ca="1" si="382"/>
        <v>1</v>
      </c>
      <c r="AI1282" s="317" t="b">
        <f t="shared" ca="1" si="383"/>
        <v>0</v>
      </c>
    </row>
    <row r="1283" spans="1:35" x14ac:dyDescent="0.25">
      <c r="A1283">
        <v>1251</v>
      </c>
      <c r="B1283" s="169">
        <f ca="1">OFFSET(InputPriceData!B$15,CalculationsAndCharts!$A1283+$A$11,0,1,1)</f>
        <v>40029</v>
      </c>
      <c r="C1283" s="3">
        <f ca="1">OFFSET(InputPriceData!G$15,CalculationsAndCharts!$A1283+$A$11,IF($C$7,8,0),1,1)</f>
        <v>2084900</v>
      </c>
      <c r="D1283" s="4">
        <f ca="1">OFFSET(InputPriceData!C$15,CalculationsAndCharts!$A1283+$A$11,IF($C$7,8,0),1,1)</f>
        <v>47.73</v>
      </c>
      <c r="E1283" s="4">
        <f ca="1">OFFSET(InputPriceData!D$15,CalculationsAndCharts!$A1283+$A$11,IF($C$7,8,0),1,1)</f>
        <v>47.95</v>
      </c>
      <c r="F1283" s="4">
        <f ca="1">OFFSET(InputPriceData!E$15,CalculationsAndCharts!$A1283+$A$11,IF($C$7,8,0),1,1)</f>
        <v>47.34</v>
      </c>
      <c r="G1283" s="4">
        <f ca="1">OFFSET(InputPriceData!F$15,CalculationsAndCharts!$A1283+$A$11,IF($C$7,8,0),1,1)</f>
        <v>47.63</v>
      </c>
      <c r="H1283" s="133"/>
      <c r="I1283" s="133"/>
      <c r="J1283" s="37">
        <f t="shared" ca="1" si="373"/>
        <v>1550</v>
      </c>
      <c r="K1283" s="124">
        <f t="shared" ca="1" si="374"/>
        <v>0.67999999999999972</v>
      </c>
      <c r="L1283" s="343">
        <f t="shared" ca="1" si="365"/>
        <v>0.59527081447023344</v>
      </c>
      <c r="M1283" s="345">
        <f t="shared" ca="1" si="375"/>
        <v>0.86119704706336775</v>
      </c>
      <c r="N1283" s="344">
        <f t="shared" ca="1" si="366"/>
        <v>0.69121325543332113</v>
      </c>
      <c r="O1283" s="4"/>
      <c r="P1283" s="4"/>
      <c r="Q1283" s="3"/>
      <c r="S1283" s="4"/>
      <c r="T1283" s="4" t="b">
        <f t="shared" ca="1" si="367"/>
        <v>0</v>
      </c>
      <c r="U1283" t="b">
        <f t="shared" ca="1" si="368"/>
        <v>0</v>
      </c>
      <c r="W1283" s="317" t="b">
        <f t="shared" ca="1" si="369"/>
        <v>0</v>
      </c>
      <c r="X1283" s="317" t="b">
        <f t="shared" ca="1" si="376"/>
        <v>1</v>
      </c>
      <c r="Y1283" s="317" t="b">
        <f t="shared" ca="1" si="370"/>
        <v>0</v>
      </c>
      <c r="Z1283" t="b">
        <f t="shared" ca="1" si="371"/>
        <v>0</v>
      </c>
      <c r="AA1283" s="37" t="b">
        <f t="shared" ca="1" si="377"/>
        <v>0</v>
      </c>
      <c r="AB1283" t="b">
        <f t="shared" ca="1" si="372"/>
        <v>0</v>
      </c>
      <c r="AD1283" t="b">
        <f t="shared" ca="1" si="378"/>
        <v>0</v>
      </c>
      <c r="AE1283" s="37" t="b">
        <f t="shared" ca="1" si="379"/>
        <v>0</v>
      </c>
      <c r="AF1283" t="b">
        <f t="shared" ca="1" si="380"/>
        <v>0</v>
      </c>
      <c r="AG1283" s="317" t="b">
        <f t="shared" ca="1" si="381"/>
        <v>0</v>
      </c>
      <c r="AH1283" s="317" t="b">
        <f t="shared" ca="1" si="382"/>
        <v>1</v>
      </c>
      <c r="AI1283" s="317" t="b">
        <f t="shared" ca="1" si="383"/>
        <v>0</v>
      </c>
    </row>
    <row r="1284" spans="1:35" x14ac:dyDescent="0.25">
      <c r="A1284">
        <v>1252</v>
      </c>
      <c r="B1284" s="169">
        <f ca="1">OFFSET(InputPriceData!B$15,CalculationsAndCharts!$A1284+$A$11,0,1,1)</f>
        <v>40028</v>
      </c>
      <c r="C1284" s="3">
        <f ca="1">OFFSET(InputPriceData!G$15,CalculationsAndCharts!$A1284+$A$11,IF($C$7,8,0),1,1)</f>
        <v>2959700</v>
      </c>
      <c r="D1284" s="4">
        <f ca="1">OFFSET(InputPriceData!C$15,CalculationsAndCharts!$A1284+$A$11,IF($C$7,8,0),1,1)</f>
        <v>47.36</v>
      </c>
      <c r="E1284" s="4">
        <f ca="1">OFFSET(InputPriceData!D$15,CalculationsAndCharts!$A1284+$A$11,IF($C$7,8,0),1,1)</f>
        <v>48</v>
      </c>
      <c r="F1284" s="4">
        <f ca="1">OFFSET(InputPriceData!E$15,CalculationsAndCharts!$A1284+$A$11,IF($C$7,8,0),1,1)</f>
        <v>46.7</v>
      </c>
      <c r="G1284" s="4">
        <f ca="1">OFFSET(InputPriceData!F$15,CalculationsAndCharts!$A1284+$A$11,IF($C$7,8,0),1,1)</f>
        <v>47.84</v>
      </c>
      <c r="H1284" s="133"/>
      <c r="I1284" s="133"/>
      <c r="J1284" s="37">
        <f t="shared" ca="1" si="373"/>
        <v>1549</v>
      </c>
      <c r="K1284" s="124">
        <f t="shared" ca="1" si="374"/>
        <v>0.42000000000000171</v>
      </c>
      <c r="L1284" s="343">
        <f t="shared" ca="1" si="365"/>
        <v>0.57959294121636606</v>
      </c>
      <c r="M1284" s="345">
        <f t="shared" ca="1" si="375"/>
        <v>0.86901821096202603</v>
      </c>
      <c r="N1284" s="344">
        <f t="shared" ca="1" si="366"/>
        <v>0.6669514331290497</v>
      </c>
      <c r="O1284" s="4"/>
      <c r="P1284" s="4"/>
      <c r="Q1284" s="3"/>
      <c r="S1284" s="4"/>
      <c r="T1284" s="4" t="b">
        <f t="shared" ca="1" si="367"/>
        <v>0</v>
      </c>
      <c r="U1284" t="b">
        <f t="shared" ca="1" si="368"/>
        <v>0</v>
      </c>
      <c r="W1284" s="317" t="b">
        <f t="shared" ca="1" si="369"/>
        <v>0</v>
      </c>
      <c r="X1284" s="317" t="b">
        <f t="shared" ca="1" si="376"/>
        <v>1</v>
      </c>
      <c r="Y1284" s="317" t="b">
        <f t="shared" ca="1" si="370"/>
        <v>0</v>
      </c>
      <c r="Z1284" t="b">
        <f t="shared" ca="1" si="371"/>
        <v>0</v>
      </c>
      <c r="AA1284" s="37" t="b">
        <f t="shared" ca="1" si="377"/>
        <v>0</v>
      </c>
      <c r="AB1284" t="b">
        <f t="shared" ca="1" si="372"/>
        <v>0</v>
      </c>
      <c r="AD1284" t="b">
        <f t="shared" ca="1" si="378"/>
        <v>0</v>
      </c>
      <c r="AE1284" s="37" t="b">
        <f t="shared" ca="1" si="379"/>
        <v>0</v>
      </c>
      <c r="AF1284" t="b">
        <f t="shared" ca="1" si="380"/>
        <v>0</v>
      </c>
      <c r="AG1284" s="317" t="b">
        <f t="shared" ca="1" si="381"/>
        <v>0</v>
      </c>
      <c r="AH1284" s="317" t="b">
        <f t="shared" ca="1" si="382"/>
        <v>1</v>
      </c>
      <c r="AI1284" s="317" t="b">
        <f t="shared" ca="1" si="383"/>
        <v>0</v>
      </c>
    </row>
    <row r="1285" spans="1:35" x14ac:dyDescent="0.25">
      <c r="A1285">
        <v>1253</v>
      </c>
      <c r="B1285" s="169">
        <f ca="1">OFFSET(InputPriceData!B$15,CalculationsAndCharts!$A1285+$A$11,0,1,1)</f>
        <v>40025</v>
      </c>
      <c r="C1285" s="3">
        <f ca="1">OFFSET(InputPriceData!G$15,CalculationsAndCharts!$A1285+$A$11,IF($C$7,8,0),1,1)</f>
        <v>3206400</v>
      </c>
      <c r="D1285" s="4">
        <f ca="1">OFFSET(InputPriceData!C$15,CalculationsAndCharts!$A1285+$A$11,IF($C$7,8,0),1,1)</f>
        <v>47.46</v>
      </c>
      <c r="E1285" s="4">
        <f ca="1">OFFSET(InputPriceData!D$15,CalculationsAndCharts!$A1285+$A$11,IF($C$7,8,0),1,1)</f>
        <v>47.83</v>
      </c>
      <c r="F1285" s="4">
        <f ca="1">OFFSET(InputPriceData!E$15,CalculationsAndCharts!$A1285+$A$11,IF($C$7,8,0),1,1)</f>
        <v>46.88</v>
      </c>
      <c r="G1285" s="4">
        <f ca="1">OFFSET(InputPriceData!F$15,CalculationsAndCharts!$A1285+$A$11,IF($C$7,8,0),1,1)</f>
        <v>46.95</v>
      </c>
      <c r="H1285" s="133"/>
      <c r="I1285" s="133"/>
      <c r="J1285" s="37">
        <f t="shared" ca="1" si="373"/>
        <v>1548</v>
      </c>
      <c r="K1285" s="124">
        <f t="shared" ca="1" si="374"/>
        <v>0.38000000000000256</v>
      </c>
      <c r="L1285" s="343">
        <f t="shared" ca="1" si="365"/>
        <v>0.55150079592773904</v>
      </c>
      <c r="M1285" s="345">
        <f t="shared" ca="1" si="375"/>
        <v>0.87691040460345715</v>
      </c>
      <c r="N1285" s="344">
        <f t="shared" ca="1" si="366"/>
        <v>0.62891350476920183</v>
      </c>
      <c r="O1285" s="4"/>
      <c r="P1285" s="4"/>
      <c r="Q1285" s="3"/>
      <c r="S1285" s="4"/>
      <c r="T1285" s="4" t="b">
        <f t="shared" ca="1" si="367"/>
        <v>0</v>
      </c>
      <c r="U1285" t="b">
        <f t="shared" ca="1" si="368"/>
        <v>0</v>
      </c>
      <c r="W1285" s="317" t="b">
        <f t="shared" ca="1" si="369"/>
        <v>0</v>
      </c>
      <c r="X1285" s="317" t="b">
        <f t="shared" ca="1" si="376"/>
        <v>1</v>
      </c>
      <c r="Y1285" s="317" t="b">
        <f t="shared" ca="1" si="370"/>
        <v>0</v>
      </c>
      <c r="Z1285" t="b">
        <f t="shared" ca="1" si="371"/>
        <v>0</v>
      </c>
      <c r="AA1285" s="37" t="b">
        <f t="shared" ca="1" si="377"/>
        <v>0</v>
      </c>
      <c r="AB1285" t="b">
        <f t="shared" ca="1" si="372"/>
        <v>0</v>
      </c>
      <c r="AD1285" t="b">
        <f t="shared" ca="1" si="378"/>
        <v>0</v>
      </c>
      <c r="AE1285" s="37" t="b">
        <f t="shared" ca="1" si="379"/>
        <v>0</v>
      </c>
      <c r="AF1285" t="b">
        <f t="shared" ca="1" si="380"/>
        <v>0</v>
      </c>
      <c r="AG1285" s="317" t="b">
        <f t="shared" ca="1" si="381"/>
        <v>0</v>
      </c>
      <c r="AH1285" s="317" t="b">
        <f t="shared" ca="1" si="382"/>
        <v>1</v>
      </c>
      <c r="AI1285" s="317" t="b">
        <f t="shared" ca="1" si="383"/>
        <v>0</v>
      </c>
    </row>
    <row r="1286" spans="1:35" x14ac:dyDescent="0.25">
      <c r="A1286">
        <v>1254</v>
      </c>
      <c r="B1286" s="169">
        <f ca="1">OFFSET(InputPriceData!B$15,CalculationsAndCharts!$A1286+$A$11,0,1,1)</f>
        <v>40024</v>
      </c>
      <c r="C1286" s="3">
        <f ca="1">OFFSET(InputPriceData!G$15,CalculationsAndCharts!$A1286+$A$11,IF($C$7,8,0),1,1)</f>
        <v>3962600</v>
      </c>
      <c r="D1286" s="4">
        <f ca="1">OFFSET(InputPriceData!C$15,CalculationsAndCharts!$A1286+$A$11,IF($C$7,8,0),1,1)</f>
        <v>46.75</v>
      </c>
      <c r="E1286" s="4">
        <f ca="1">OFFSET(InputPriceData!D$15,CalculationsAndCharts!$A1286+$A$11,IF($C$7,8,0),1,1)</f>
        <v>47.84</v>
      </c>
      <c r="F1286" s="4">
        <f ca="1">OFFSET(InputPriceData!E$15,CalculationsAndCharts!$A1286+$A$11,IF($C$7,8,0),1,1)</f>
        <v>46.71</v>
      </c>
      <c r="G1286" s="4">
        <f ca="1">OFFSET(InputPriceData!F$15,CalculationsAndCharts!$A1286+$A$11,IF($C$7,8,0),1,1)</f>
        <v>47.42</v>
      </c>
      <c r="H1286" s="133"/>
      <c r="I1286" s="133"/>
      <c r="J1286" s="37">
        <f t="shared" ca="1" si="373"/>
        <v>1547</v>
      </c>
      <c r="K1286" s="124">
        <f t="shared" ca="1" si="374"/>
        <v>1.1200000000000045</v>
      </c>
      <c r="L1286" s="343">
        <f t="shared" ca="1" si="365"/>
        <v>0.48903158937264513</v>
      </c>
      <c r="M1286" s="345">
        <f t="shared" ca="1" si="375"/>
        <v>0.88487427306100619</v>
      </c>
      <c r="N1286" s="344">
        <f t="shared" ca="1" si="366"/>
        <v>0.55265657987881134</v>
      </c>
      <c r="O1286" s="4"/>
      <c r="P1286" s="4"/>
      <c r="Q1286" s="3"/>
      <c r="S1286" s="4"/>
      <c r="T1286" s="4" t="b">
        <f t="shared" ca="1" si="367"/>
        <v>0</v>
      </c>
      <c r="U1286" t="b">
        <f t="shared" ca="1" si="368"/>
        <v>0</v>
      </c>
      <c r="W1286" s="317" t="b">
        <f t="shared" ca="1" si="369"/>
        <v>0</v>
      </c>
      <c r="X1286" s="317" t="b">
        <f t="shared" ca="1" si="376"/>
        <v>1</v>
      </c>
      <c r="Y1286" s="317" t="b">
        <f t="shared" ca="1" si="370"/>
        <v>0</v>
      </c>
      <c r="Z1286" t="b">
        <f t="shared" ca="1" si="371"/>
        <v>0</v>
      </c>
      <c r="AA1286" s="37" t="b">
        <f t="shared" ca="1" si="377"/>
        <v>0</v>
      </c>
      <c r="AB1286" t="b">
        <f t="shared" ca="1" si="372"/>
        <v>0</v>
      </c>
      <c r="AD1286" t="b">
        <f t="shared" ca="1" si="378"/>
        <v>0</v>
      </c>
      <c r="AE1286" s="37" t="b">
        <f t="shared" ca="1" si="379"/>
        <v>0</v>
      </c>
      <c r="AF1286" t="b">
        <f t="shared" ca="1" si="380"/>
        <v>0</v>
      </c>
      <c r="AG1286" s="317" t="b">
        <f t="shared" ca="1" si="381"/>
        <v>0</v>
      </c>
      <c r="AH1286" s="317" t="b">
        <f t="shared" ca="1" si="382"/>
        <v>1</v>
      </c>
      <c r="AI1286" s="317" t="b">
        <f t="shared" ca="1" si="383"/>
        <v>0</v>
      </c>
    </row>
    <row r="1287" spans="1:35" x14ac:dyDescent="0.25">
      <c r="A1287">
        <v>1255</v>
      </c>
      <c r="B1287" s="169">
        <f ca="1">OFFSET(InputPriceData!B$15,CalculationsAndCharts!$A1287+$A$11,0,1,1)</f>
        <v>40023</v>
      </c>
      <c r="C1287" s="3">
        <f ca="1">OFFSET(InputPriceData!G$15,CalculationsAndCharts!$A1287+$A$11,IF($C$7,8,0),1,1)</f>
        <v>2096600</v>
      </c>
      <c r="D1287" s="4">
        <f ca="1">OFFSET(InputPriceData!C$15,CalculationsAndCharts!$A1287+$A$11,IF($C$7,8,0),1,1)</f>
        <v>46.07</v>
      </c>
      <c r="E1287" s="4">
        <f ca="1">OFFSET(InputPriceData!D$15,CalculationsAndCharts!$A1287+$A$11,IF($C$7,8,0),1,1)</f>
        <v>46.66</v>
      </c>
      <c r="F1287" s="4">
        <f ca="1">OFFSET(InputPriceData!E$15,CalculationsAndCharts!$A1287+$A$11,IF($C$7,8,0),1,1)</f>
        <v>45.77</v>
      </c>
      <c r="G1287" s="4">
        <f ca="1">OFFSET(InputPriceData!F$15,CalculationsAndCharts!$A1287+$A$11,IF($C$7,8,0),1,1)</f>
        <v>46.57</v>
      </c>
      <c r="H1287" s="133"/>
      <c r="I1287" s="133"/>
      <c r="J1287" s="37">
        <f t="shared" ca="1" si="373"/>
        <v>1546</v>
      </c>
      <c r="K1287" s="124">
        <f t="shared" ca="1" si="374"/>
        <v>0.99000000000000199</v>
      </c>
      <c r="L1287" s="343">
        <f t="shared" ca="1" si="365"/>
        <v>0.42377784999492191</v>
      </c>
      <c r="M1287" s="345">
        <f t="shared" ca="1" si="375"/>
        <v>0.89291046726640388</v>
      </c>
      <c r="N1287" s="344">
        <f t="shared" ca="1" si="366"/>
        <v>0.47460284712788103</v>
      </c>
      <c r="O1287" s="4"/>
      <c r="P1287" s="4"/>
      <c r="Q1287" s="3"/>
      <c r="S1287" s="4"/>
      <c r="T1287" s="4" t="b">
        <f t="shared" ca="1" si="367"/>
        <v>0</v>
      </c>
      <c r="U1287" t="b">
        <f t="shared" ca="1" si="368"/>
        <v>0</v>
      </c>
      <c r="W1287" s="317" t="b">
        <f t="shared" ca="1" si="369"/>
        <v>0</v>
      </c>
      <c r="X1287" s="317" t="b">
        <f t="shared" ca="1" si="376"/>
        <v>1</v>
      </c>
      <c r="Y1287" s="317" t="b">
        <f t="shared" ca="1" si="370"/>
        <v>0</v>
      </c>
      <c r="Z1287" t="b">
        <f t="shared" ca="1" si="371"/>
        <v>0</v>
      </c>
      <c r="AA1287" s="37" t="b">
        <f t="shared" ca="1" si="377"/>
        <v>0</v>
      </c>
      <c r="AB1287" t="b">
        <f t="shared" ca="1" si="372"/>
        <v>0</v>
      </c>
      <c r="AD1287" t="b">
        <f t="shared" ca="1" si="378"/>
        <v>0</v>
      </c>
      <c r="AE1287" s="37" t="b">
        <f t="shared" ca="1" si="379"/>
        <v>0</v>
      </c>
      <c r="AF1287" t="b">
        <f t="shared" ca="1" si="380"/>
        <v>0</v>
      </c>
      <c r="AG1287" s="317" t="b">
        <f t="shared" ca="1" si="381"/>
        <v>0</v>
      </c>
      <c r="AH1287" s="317" t="b">
        <f t="shared" ca="1" si="382"/>
        <v>1</v>
      </c>
      <c r="AI1287" s="317" t="b">
        <f t="shared" ca="1" si="383"/>
        <v>0</v>
      </c>
    </row>
    <row r="1288" spans="1:35" x14ac:dyDescent="0.25">
      <c r="A1288">
        <v>1256</v>
      </c>
      <c r="B1288" s="169">
        <f ca="1">OFFSET(InputPriceData!B$15,CalculationsAndCharts!$A1288+$A$11,0,1,1)</f>
        <v>40022</v>
      </c>
      <c r="C1288" s="3">
        <f ca="1">OFFSET(InputPriceData!G$15,CalculationsAndCharts!$A1288+$A$11,IF($C$7,8,0),1,1)</f>
        <v>2492100</v>
      </c>
      <c r="D1288" s="4">
        <f ca="1">OFFSET(InputPriceData!C$15,CalculationsAndCharts!$A1288+$A$11,IF($C$7,8,0),1,1)</f>
        <v>45.34</v>
      </c>
      <c r="E1288" s="4">
        <f ca="1">OFFSET(InputPriceData!D$15,CalculationsAndCharts!$A1288+$A$11,IF($C$7,8,0),1,1)</f>
        <v>46.36</v>
      </c>
      <c r="F1288" s="4">
        <f ca="1">OFFSET(InputPriceData!E$15,CalculationsAndCharts!$A1288+$A$11,IF($C$7,8,0),1,1)</f>
        <v>45.17</v>
      </c>
      <c r="G1288" s="4">
        <f ca="1">OFFSET(InputPriceData!F$15,CalculationsAndCharts!$A1288+$A$11,IF($C$7,8,0),1,1)</f>
        <v>46.3</v>
      </c>
      <c r="H1288" s="133"/>
      <c r="I1288" s="133"/>
      <c r="J1288" s="37">
        <f t="shared" ca="1" si="373"/>
        <v>1545</v>
      </c>
      <c r="K1288" s="124">
        <f t="shared" ca="1" si="374"/>
        <v>0.90999999999999659</v>
      </c>
      <c r="L1288" s="343">
        <f t="shared" ca="1" si="365"/>
        <v>0.39979980443069629</v>
      </c>
      <c r="M1288" s="345">
        <f t="shared" ca="1" si="375"/>
        <v>0.90101964406297064</v>
      </c>
      <c r="N1288" s="344">
        <f t="shared" ca="1" si="366"/>
        <v>0.44371929853590963</v>
      </c>
      <c r="O1288" s="4"/>
      <c r="P1288" s="4"/>
      <c r="Q1288" s="3"/>
      <c r="S1288" s="4"/>
      <c r="T1288" s="4" t="b">
        <f t="shared" ca="1" si="367"/>
        <v>0</v>
      </c>
      <c r="U1288" t="b">
        <f t="shared" ca="1" si="368"/>
        <v>0</v>
      </c>
      <c r="W1288" s="317" t="b">
        <f t="shared" ca="1" si="369"/>
        <v>0</v>
      </c>
      <c r="X1288" s="317" t="b">
        <f t="shared" ca="1" si="376"/>
        <v>1</v>
      </c>
      <c r="Y1288" s="317" t="b">
        <f t="shared" ca="1" si="370"/>
        <v>0</v>
      </c>
      <c r="Z1288" t="b">
        <f t="shared" ca="1" si="371"/>
        <v>0</v>
      </c>
      <c r="AA1288" s="37" t="b">
        <f t="shared" ca="1" si="377"/>
        <v>0</v>
      </c>
      <c r="AB1288" t="b">
        <f t="shared" ca="1" si="372"/>
        <v>0</v>
      </c>
      <c r="AD1288" t="b">
        <f t="shared" ca="1" si="378"/>
        <v>0</v>
      </c>
      <c r="AE1288" s="37" t="b">
        <f t="shared" ca="1" si="379"/>
        <v>0</v>
      </c>
      <c r="AF1288" t="b">
        <f t="shared" ca="1" si="380"/>
        <v>0</v>
      </c>
      <c r="AG1288" s="317" t="b">
        <f t="shared" ca="1" si="381"/>
        <v>0</v>
      </c>
      <c r="AH1288" s="317" t="b">
        <f t="shared" ca="1" si="382"/>
        <v>1</v>
      </c>
      <c r="AI1288" s="317" t="b">
        <f t="shared" ca="1" si="383"/>
        <v>0</v>
      </c>
    </row>
    <row r="1289" spans="1:35" x14ac:dyDescent="0.25">
      <c r="A1289">
        <v>1257</v>
      </c>
      <c r="B1289" s="169">
        <f ca="1">OFFSET(InputPriceData!B$15,CalculationsAndCharts!$A1289+$A$11,0,1,1)</f>
        <v>40021</v>
      </c>
      <c r="C1289" s="3">
        <f ca="1">OFFSET(InputPriceData!G$15,CalculationsAndCharts!$A1289+$A$11,IF($C$7,8,0),1,1)</f>
        <v>2209000</v>
      </c>
      <c r="D1289" s="4">
        <f ca="1">OFFSET(InputPriceData!C$15,CalculationsAndCharts!$A1289+$A$11,IF($C$7,8,0),1,1)</f>
        <v>45.3</v>
      </c>
      <c r="E1289" s="4">
        <f ca="1">OFFSET(InputPriceData!D$15,CalculationsAndCharts!$A1289+$A$11,IF($C$7,8,0),1,1)</f>
        <v>45.68</v>
      </c>
      <c r="F1289" s="4">
        <f ca="1">OFFSET(InputPriceData!E$15,CalculationsAndCharts!$A1289+$A$11,IF($C$7,8,0),1,1)</f>
        <v>44.82</v>
      </c>
      <c r="G1289" s="4">
        <f ca="1">OFFSET(InputPriceData!F$15,CalculationsAndCharts!$A1289+$A$11,IF($C$7,8,0),1,1)</f>
        <v>45.58</v>
      </c>
      <c r="H1289" s="133"/>
      <c r="I1289" s="133"/>
      <c r="J1289" s="37">
        <f t="shared" ca="1" si="373"/>
        <v>1544</v>
      </c>
      <c r="K1289" s="124">
        <f t="shared" ca="1" si="374"/>
        <v>-0.17000000000000171</v>
      </c>
      <c r="L1289" s="343">
        <f t="shared" ca="1" si="365"/>
        <v>0.4301995023021028</v>
      </c>
      <c r="M1289" s="345">
        <f t="shared" ca="1" si="375"/>
        <v>0.90920246625930434</v>
      </c>
      <c r="N1289" s="344">
        <f t="shared" ca="1" si="366"/>
        <v>0.47316138953302178</v>
      </c>
      <c r="O1289" s="4"/>
      <c r="P1289" s="4"/>
      <c r="Q1289" s="3"/>
      <c r="S1289" s="4"/>
      <c r="T1289" s="4" t="b">
        <f t="shared" ca="1" si="367"/>
        <v>0</v>
      </c>
      <c r="U1289" t="b">
        <f t="shared" ca="1" si="368"/>
        <v>0</v>
      </c>
      <c r="W1289" s="317" t="b">
        <f t="shared" ca="1" si="369"/>
        <v>0</v>
      </c>
      <c r="X1289" s="317" t="b">
        <f t="shared" ca="1" si="376"/>
        <v>1</v>
      </c>
      <c r="Y1289" s="317" t="b">
        <f t="shared" ca="1" si="370"/>
        <v>0</v>
      </c>
      <c r="Z1289" t="b">
        <f t="shared" ca="1" si="371"/>
        <v>0</v>
      </c>
      <c r="AA1289" s="37" t="b">
        <f t="shared" ca="1" si="377"/>
        <v>0</v>
      </c>
      <c r="AB1289" t="b">
        <f t="shared" ca="1" si="372"/>
        <v>0</v>
      </c>
      <c r="AD1289" t="b">
        <f t="shared" ca="1" si="378"/>
        <v>0</v>
      </c>
      <c r="AE1289" s="37" t="b">
        <f t="shared" ca="1" si="379"/>
        <v>0</v>
      </c>
      <c r="AF1289" t="b">
        <f t="shared" ca="1" si="380"/>
        <v>0</v>
      </c>
      <c r="AG1289" s="317" t="b">
        <f t="shared" ca="1" si="381"/>
        <v>0</v>
      </c>
      <c r="AH1289" s="317" t="b">
        <f t="shared" ca="1" si="382"/>
        <v>1</v>
      </c>
      <c r="AI1289" s="317" t="b">
        <f t="shared" ca="1" si="383"/>
        <v>0</v>
      </c>
    </row>
    <row r="1290" spans="1:35" x14ac:dyDescent="0.25">
      <c r="A1290">
        <v>1258</v>
      </c>
      <c r="B1290" s="169">
        <f ca="1">OFFSET(InputPriceData!B$15,CalculationsAndCharts!$A1290+$A$11,0,1,1)</f>
        <v>40018</v>
      </c>
      <c r="C1290" s="3">
        <f ca="1">OFFSET(InputPriceData!G$15,CalculationsAndCharts!$A1290+$A$11,IF($C$7,8,0),1,1)</f>
        <v>3125800</v>
      </c>
      <c r="D1290" s="4">
        <f ca="1">OFFSET(InputPriceData!C$15,CalculationsAndCharts!$A1290+$A$11,IF($C$7,8,0),1,1)</f>
        <v>45.64</v>
      </c>
      <c r="E1290" s="4">
        <f ca="1">OFFSET(InputPriceData!D$15,CalculationsAndCharts!$A1290+$A$11,IF($C$7,8,0),1,1)</f>
        <v>46.29</v>
      </c>
      <c r="F1290" s="4">
        <f ca="1">OFFSET(InputPriceData!E$15,CalculationsAndCharts!$A1290+$A$11,IF($C$7,8,0),1,1)</f>
        <v>45.09</v>
      </c>
      <c r="G1290" s="4">
        <f ca="1">OFFSET(InputPriceData!F$15,CalculationsAndCharts!$A1290+$A$11,IF($C$7,8,0),1,1)</f>
        <v>45.39</v>
      </c>
      <c r="H1290" s="133"/>
      <c r="I1290" s="133"/>
      <c r="J1290" s="37">
        <f t="shared" ca="1" si="373"/>
        <v>1543</v>
      </c>
      <c r="K1290" s="124">
        <f t="shared" ca="1" si="374"/>
        <v>0.39999999999999858</v>
      </c>
      <c r="L1290" s="343">
        <f t="shared" ca="1" si="365"/>
        <v>0.47018403420385774</v>
      </c>
      <c r="M1290" s="345">
        <f t="shared" ca="1" si="375"/>
        <v>0.9174596026834555</v>
      </c>
      <c r="N1290" s="344">
        <f t="shared" ca="1" si="366"/>
        <v>0.51248472720611105</v>
      </c>
      <c r="O1290" s="4"/>
      <c r="P1290" s="4"/>
      <c r="Q1290" s="3"/>
      <c r="S1290" s="4"/>
      <c r="T1290" s="4" t="b">
        <f t="shared" ca="1" si="367"/>
        <v>0</v>
      </c>
      <c r="U1290" t="b">
        <f t="shared" ca="1" si="368"/>
        <v>0</v>
      </c>
      <c r="W1290" s="317" t="b">
        <f t="shared" ca="1" si="369"/>
        <v>0</v>
      </c>
      <c r="X1290" s="317" t="b">
        <f t="shared" ca="1" si="376"/>
        <v>1</v>
      </c>
      <c r="Y1290" s="317" t="b">
        <f t="shared" ca="1" si="370"/>
        <v>0</v>
      </c>
      <c r="Z1290" t="b">
        <f t="shared" ca="1" si="371"/>
        <v>0</v>
      </c>
      <c r="AA1290" s="37" t="b">
        <f t="shared" ca="1" si="377"/>
        <v>0</v>
      </c>
      <c r="AB1290" t="b">
        <f t="shared" ca="1" si="372"/>
        <v>0</v>
      </c>
      <c r="AD1290" t="b">
        <f t="shared" ca="1" si="378"/>
        <v>0</v>
      </c>
      <c r="AE1290" s="37" t="b">
        <f t="shared" ca="1" si="379"/>
        <v>0</v>
      </c>
      <c r="AF1290" t="b">
        <f t="shared" ca="1" si="380"/>
        <v>0</v>
      </c>
      <c r="AG1290" s="317" t="b">
        <f t="shared" ca="1" si="381"/>
        <v>0</v>
      </c>
      <c r="AH1290" s="317" t="b">
        <f t="shared" ca="1" si="382"/>
        <v>1</v>
      </c>
      <c r="AI1290" s="317" t="b">
        <f t="shared" ca="1" si="383"/>
        <v>0</v>
      </c>
    </row>
    <row r="1291" spans="1:35" x14ac:dyDescent="0.25">
      <c r="A1291">
        <v>1259</v>
      </c>
      <c r="B1291" s="169">
        <f ca="1">OFFSET(InputPriceData!B$15,CalculationsAndCharts!$A1291+$A$11,0,1,1)</f>
        <v>40017</v>
      </c>
      <c r="C1291" s="3">
        <f ca="1">OFFSET(InputPriceData!G$15,CalculationsAndCharts!$A1291+$A$11,IF($C$7,8,0),1,1)</f>
        <v>4383500</v>
      </c>
      <c r="D1291" s="4">
        <f ca="1">OFFSET(InputPriceData!C$15,CalculationsAndCharts!$A1291+$A$11,IF($C$7,8,0),1,1)</f>
        <v>44.75</v>
      </c>
      <c r="E1291" s="4">
        <f ca="1">OFFSET(InputPriceData!D$15,CalculationsAndCharts!$A1291+$A$11,IF($C$7,8,0),1,1)</f>
        <v>46</v>
      </c>
      <c r="F1291" s="4">
        <f ca="1">OFFSET(InputPriceData!E$15,CalculationsAndCharts!$A1291+$A$11,IF($C$7,8,0),1,1)</f>
        <v>44.54</v>
      </c>
      <c r="G1291" s="4">
        <f ca="1">OFFSET(InputPriceData!F$15,CalculationsAndCharts!$A1291+$A$11,IF($C$7,8,0),1,1)</f>
        <v>45.75</v>
      </c>
      <c r="H1291" s="133"/>
      <c r="I1291" s="133"/>
      <c r="J1291" s="37">
        <f t="shared" ca="1" si="373"/>
        <v>1542</v>
      </c>
      <c r="K1291" s="124">
        <f t="shared" ca="1" si="374"/>
        <v>0.86999999999999744</v>
      </c>
      <c r="L1291" s="343">
        <f t="shared" ca="1" si="365"/>
        <v>0.48877004129814905</v>
      </c>
      <c r="M1291" s="345">
        <f t="shared" ca="1" si="375"/>
        <v>0.92579172823759381</v>
      </c>
      <c r="N1291" s="344">
        <f t="shared" ca="1" si="366"/>
        <v>0.5279481619787294</v>
      </c>
      <c r="O1291" s="4"/>
      <c r="P1291" s="4"/>
      <c r="Q1291" s="3"/>
      <c r="S1291" s="4"/>
      <c r="T1291" s="4" t="b">
        <f t="shared" ca="1" si="367"/>
        <v>0</v>
      </c>
      <c r="U1291" t="b">
        <f t="shared" ca="1" si="368"/>
        <v>0</v>
      </c>
      <c r="W1291" s="317" t="b">
        <f t="shared" ca="1" si="369"/>
        <v>0</v>
      </c>
      <c r="X1291" s="317" t="b">
        <f t="shared" ca="1" si="376"/>
        <v>1</v>
      </c>
      <c r="Y1291" s="317" t="b">
        <f t="shared" ca="1" si="370"/>
        <v>0</v>
      </c>
      <c r="Z1291" t="b">
        <f t="shared" ca="1" si="371"/>
        <v>0</v>
      </c>
      <c r="AA1291" s="37" t="b">
        <f t="shared" ca="1" si="377"/>
        <v>0</v>
      </c>
      <c r="AB1291" t="b">
        <f t="shared" ca="1" si="372"/>
        <v>0</v>
      </c>
      <c r="AD1291" t="b">
        <f t="shared" ca="1" si="378"/>
        <v>0</v>
      </c>
      <c r="AE1291" s="37" t="b">
        <f t="shared" ca="1" si="379"/>
        <v>0</v>
      </c>
      <c r="AF1291" t="b">
        <f t="shared" ca="1" si="380"/>
        <v>0</v>
      </c>
      <c r="AG1291" s="317" t="b">
        <f t="shared" ca="1" si="381"/>
        <v>0</v>
      </c>
      <c r="AH1291" s="317" t="b">
        <f t="shared" ca="1" si="382"/>
        <v>1</v>
      </c>
      <c r="AI1291" s="317" t="b">
        <f t="shared" ca="1" si="383"/>
        <v>0</v>
      </c>
    </row>
    <row r="1292" spans="1:35" x14ac:dyDescent="0.25">
      <c r="A1292">
        <v>1260</v>
      </c>
      <c r="B1292" s="169">
        <f ca="1">OFFSET(InputPriceData!B$15,CalculationsAndCharts!$A1292+$A$11,0,1,1)</f>
        <v>40016</v>
      </c>
      <c r="C1292" s="3">
        <f ca="1">OFFSET(InputPriceData!G$15,CalculationsAndCharts!$A1292+$A$11,IF($C$7,8,0),1,1)</f>
        <v>2650500</v>
      </c>
      <c r="D1292" s="4">
        <f ca="1">OFFSET(InputPriceData!C$15,CalculationsAndCharts!$A1292+$A$11,IF($C$7,8,0),1,1)</f>
        <v>44.78</v>
      </c>
      <c r="E1292" s="4">
        <f ca="1">OFFSET(InputPriceData!D$15,CalculationsAndCharts!$A1292+$A$11,IF($C$7,8,0),1,1)</f>
        <v>45.42</v>
      </c>
      <c r="F1292" s="4">
        <f ca="1">OFFSET(InputPriceData!E$15,CalculationsAndCharts!$A1292+$A$11,IF($C$7,8,0),1,1)</f>
        <v>44.7</v>
      </c>
      <c r="G1292" s="4">
        <f ca="1">OFFSET(InputPriceData!F$15,CalculationsAndCharts!$A1292+$A$11,IF($C$7,8,0),1,1)</f>
        <v>44.99</v>
      </c>
      <c r="H1292" s="133"/>
      <c r="I1292" s="133"/>
      <c r="J1292" s="37">
        <f t="shared" ca="1" si="373"/>
        <v>1541</v>
      </c>
      <c r="K1292" s="124">
        <f t="shared" ca="1" si="374"/>
        <v>-0.14999999999999858</v>
      </c>
      <c r="L1292" s="343">
        <f t="shared" ca="1" si="365"/>
        <v>0.53576716667577351</v>
      </c>
      <c r="M1292" s="345">
        <f t="shared" ca="1" si="375"/>
        <v>0.93419952395317241</v>
      </c>
      <c r="N1292" s="344">
        <f t="shared" ca="1" si="366"/>
        <v>0.57350400309412841</v>
      </c>
      <c r="O1292" s="4"/>
      <c r="P1292" s="4"/>
      <c r="Q1292" s="3"/>
      <c r="S1292" s="4"/>
      <c r="T1292" s="4" t="b">
        <f t="shared" ca="1" si="367"/>
        <v>0</v>
      </c>
      <c r="U1292" t="b">
        <f t="shared" ca="1" si="368"/>
        <v>0</v>
      </c>
      <c r="W1292" s="317" t="b">
        <f t="shared" ca="1" si="369"/>
        <v>0</v>
      </c>
      <c r="X1292" s="317" t="b">
        <f t="shared" ca="1" si="376"/>
        <v>1</v>
      </c>
      <c r="Y1292" s="317" t="b">
        <f t="shared" ca="1" si="370"/>
        <v>0</v>
      </c>
      <c r="Z1292" t="b">
        <f t="shared" ca="1" si="371"/>
        <v>0</v>
      </c>
      <c r="AA1292" s="37" t="b">
        <f t="shared" ca="1" si="377"/>
        <v>0</v>
      </c>
      <c r="AB1292" t="b">
        <f t="shared" ca="1" si="372"/>
        <v>0</v>
      </c>
      <c r="AD1292" t="b">
        <f t="shared" ca="1" si="378"/>
        <v>0</v>
      </c>
      <c r="AE1292" s="37" t="b">
        <f t="shared" ca="1" si="379"/>
        <v>0</v>
      </c>
      <c r="AF1292" t="b">
        <f t="shared" ca="1" si="380"/>
        <v>0</v>
      </c>
      <c r="AG1292" s="317" t="b">
        <f t="shared" ca="1" si="381"/>
        <v>0</v>
      </c>
      <c r="AH1292" s="317" t="b">
        <f t="shared" ca="1" si="382"/>
        <v>1</v>
      </c>
      <c r="AI1292" s="317" t="b">
        <f t="shared" ca="1" si="383"/>
        <v>0</v>
      </c>
    </row>
    <row r="1293" spans="1:35" x14ac:dyDescent="0.25">
      <c r="A1293">
        <v>1261</v>
      </c>
      <c r="B1293" s="169">
        <f ca="1">OFFSET(InputPriceData!B$15,CalculationsAndCharts!$A1293+$A$11,0,1,1)</f>
        <v>40015</v>
      </c>
      <c r="C1293" s="3">
        <f ca="1">OFFSET(InputPriceData!G$15,CalculationsAndCharts!$A1293+$A$11,IF($C$7,8,0),1,1)</f>
        <v>3183300</v>
      </c>
      <c r="D1293" s="4">
        <f ca="1">OFFSET(InputPriceData!C$15,CalculationsAndCharts!$A1293+$A$11,IF($C$7,8,0),1,1)</f>
        <v>45</v>
      </c>
      <c r="E1293" s="4">
        <f ca="1">OFFSET(InputPriceData!D$15,CalculationsAndCharts!$A1293+$A$11,IF($C$7,8,0),1,1)</f>
        <v>45.09</v>
      </c>
      <c r="F1293" s="4">
        <f ca="1">OFFSET(InputPriceData!E$15,CalculationsAndCharts!$A1293+$A$11,IF($C$7,8,0),1,1)</f>
        <v>44.14</v>
      </c>
      <c r="G1293" s="4">
        <f ca="1">OFFSET(InputPriceData!F$15,CalculationsAndCharts!$A1293+$A$11,IF($C$7,8,0),1,1)</f>
        <v>44.88</v>
      </c>
      <c r="H1293" s="133"/>
      <c r="I1293" s="133"/>
      <c r="J1293" s="37">
        <f t="shared" ca="1" si="373"/>
        <v>1540</v>
      </c>
      <c r="K1293" s="124">
        <f t="shared" ca="1" si="374"/>
        <v>-5.9999999999995168E-2</v>
      </c>
      <c r="L1293" s="343">
        <f t="shared" ca="1" si="365"/>
        <v>0.58739299919100652</v>
      </c>
      <c r="M1293" s="345">
        <f t="shared" ca="1" si="375"/>
        <v>0.94268367704659173</v>
      </c>
      <c r="N1293" s="344">
        <f t="shared" ca="1" si="366"/>
        <v>0.62310721347302467</v>
      </c>
      <c r="O1293" s="4"/>
      <c r="P1293" s="4"/>
      <c r="Q1293" s="3"/>
      <c r="S1293" s="4"/>
      <c r="T1293" s="4" t="b">
        <f t="shared" ca="1" si="367"/>
        <v>0</v>
      </c>
      <c r="U1293" t="b">
        <f t="shared" ca="1" si="368"/>
        <v>0</v>
      </c>
      <c r="W1293" s="317" t="b">
        <f t="shared" ca="1" si="369"/>
        <v>0</v>
      </c>
      <c r="X1293" s="317" t="b">
        <f t="shared" ca="1" si="376"/>
        <v>1</v>
      </c>
      <c r="Y1293" s="317" t="b">
        <f t="shared" ca="1" si="370"/>
        <v>0</v>
      </c>
      <c r="Z1293" t="b">
        <f t="shared" ca="1" si="371"/>
        <v>0</v>
      </c>
      <c r="AA1293" s="37" t="b">
        <f t="shared" ca="1" si="377"/>
        <v>0</v>
      </c>
      <c r="AB1293" t="b">
        <f t="shared" ca="1" si="372"/>
        <v>0</v>
      </c>
      <c r="AD1293" t="b">
        <f t="shared" ca="1" si="378"/>
        <v>0</v>
      </c>
      <c r="AE1293" s="37" t="b">
        <f t="shared" ca="1" si="379"/>
        <v>0</v>
      </c>
      <c r="AF1293" t="b">
        <f t="shared" ca="1" si="380"/>
        <v>0</v>
      </c>
      <c r="AG1293" s="317" t="b">
        <f t="shared" ca="1" si="381"/>
        <v>0</v>
      </c>
      <c r="AH1293" s="317" t="b">
        <f t="shared" ca="1" si="382"/>
        <v>1</v>
      </c>
      <c r="AI1293" s="317" t="b">
        <f t="shared" ca="1" si="383"/>
        <v>0</v>
      </c>
    </row>
    <row r="1294" spans="1:35" x14ac:dyDescent="0.25">
      <c r="A1294">
        <v>1262</v>
      </c>
      <c r="B1294" s="169">
        <f ca="1">OFFSET(InputPriceData!B$15,CalculationsAndCharts!$A1294+$A$11,0,1,1)</f>
        <v>40014</v>
      </c>
      <c r="C1294" s="3">
        <f ca="1">OFFSET(InputPriceData!G$15,CalculationsAndCharts!$A1294+$A$11,IF($C$7,8,0),1,1)</f>
        <v>2133000</v>
      </c>
      <c r="D1294" s="4">
        <f ca="1">OFFSET(InputPriceData!C$15,CalculationsAndCharts!$A1294+$A$11,IF($C$7,8,0),1,1)</f>
        <v>45.03</v>
      </c>
      <c r="E1294" s="4">
        <f ca="1">OFFSET(InputPriceData!D$15,CalculationsAndCharts!$A1294+$A$11,IF($C$7,8,0),1,1)</f>
        <v>45.2</v>
      </c>
      <c r="F1294" s="4">
        <f ca="1">OFFSET(InputPriceData!E$15,CalculationsAndCharts!$A1294+$A$11,IF($C$7,8,0),1,1)</f>
        <v>44.3</v>
      </c>
      <c r="G1294" s="4">
        <f ca="1">OFFSET(InputPriceData!F$15,CalculationsAndCharts!$A1294+$A$11,IF($C$7,8,0),1,1)</f>
        <v>45.14</v>
      </c>
      <c r="H1294" s="133"/>
      <c r="I1294" s="133"/>
      <c r="J1294" s="37">
        <f t="shared" ca="1" si="373"/>
        <v>1539</v>
      </c>
      <c r="K1294" s="124">
        <f t="shared" ca="1" si="374"/>
        <v>-0.35999999999999943</v>
      </c>
      <c r="L1294" s="343">
        <f t="shared" ca="1" si="365"/>
        <v>0.58258476721645136</v>
      </c>
      <c r="M1294" s="345">
        <f t="shared" ca="1" si="375"/>
        <v>0.95124488097537008</v>
      </c>
      <c r="N1294" s="344">
        <f t="shared" ca="1" si="366"/>
        <v>0.61244457538535324</v>
      </c>
      <c r="O1294" s="4"/>
      <c r="P1294" s="4"/>
      <c r="Q1294" s="3"/>
      <c r="S1294" s="4"/>
      <c r="T1294" s="4" t="b">
        <f t="shared" ca="1" si="367"/>
        <v>0</v>
      </c>
      <c r="U1294" t="b">
        <f t="shared" ca="1" si="368"/>
        <v>0</v>
      </c>
      <c r="W1294" s="317" t="b">
        <f t="shared" ca="1" si="369"/>
        <v>0</v>
      </c>
      <c r="X1294" s="317" t="b">
        <f t="shared" ca="1" si="376"/>
        <v>1</v>
      </c>
      <c r="Y1294" s="317" t="b">
        <f t="shared" ca="1" si="370"/>
        <v>0</v>
      </c>
      <c r="Z1294" t="b">
        <f t="shared" ca="1" si="371"/>
        <v>0</v>
      </c>
      <c r="AA1294" s="37" t="b">
        <f t="shared" ca="1" si="377"/>
        <v>0</v>
      </c>
      <c r="AB1294" t="b">
        <f t="shared" ca="1" si="372"/>
        <v>0</v>
      </c>
      <c r="AD1294" t="b">
        <f t="shared" ca="1" si="378"/>
        <v>0</v>
      </c>
      <c r="AE1294" s="37" t="b">
        <f t="shared" ca="1" si="379"/>
        <v>0</v>
      </c>
      <c r="AF1294" t="b">
        <f t="shared" ca="1" si="380"/>
        <v>0</v>
      </c>
      <c r="AG1294" s="317" t="b">
        <f t="shared" ca="1" si="381"/>
        <v>0</v>
      </c>
      <c r="AH1294" s="317" t="b">
        <f t="shared" ca="1" si="382"/>
        <v>1</v>
      </c>
      <c r="AI1294" s="317" t="b">
        <f t="shared" ca="1" si="383"/>
        <v>0</v>
      </c>
    </row>
    <row r="1295" spans="1:35" x14ac:dyDescent="0.25">
      <c r="A1295">
        <v>1263</v>
      </c>
      <c r="B1295" s="169">
        <f ca="1">OFFSET(InputPriceData!B$15,CalculationsAndCharts!$A1295+$A$11,0,1,1)</f>
        <v>40011</v>
      </c>
      <c r="C1295" s="3">
        <f ca="1">OFFSET(InputPriceData!G$15,CalculationsAndCharts!$A1295+$A$11,IF($C$7,8,0),1,1)</f>
        <v>2891200</v>
      </c>
      <c r="D1295" s="4">
        <f ca="1">OFFSET(InputPriceData!C$15,CalculationsAndCharts!$A1295+$A$11,IF($C$7,8,0),1,1)</f>
        <v>45.38</v>
      </c>
      <c r="E1295" s="4">
        <f ca="1">OFFSET(InputPriceData!D$15,CalculationsAndCharts!$A1295+$A$11,IF($C$7,8,0),1,1)</f>
        <v>45.38</v>
      </c>
      <c r="F1295" s="4">
        <f ca="1">OFFSET(InputPriceData!E$15,CalculationsAndCharts!$A1295+$A$11,IF($C$7,8,0),1,1)</f>
        <v>44.62</v>
      </c>
      <c r="G1295" s="4">
        <f ca="1">OFFSET(InputPriceData!F$15,CalculationsAndCharts!$A1295+$A$11,IF($C$7,8,0),1,1)</f>
        <v>44.94</v>
      </c>
      <c r="H1295" s="133"/>
      <c r="I1295" s="133"/>
      <c r="J1295" s="37">
        <f t="shared" ca="1" si="373"/>
        <v>1538</v>
      </c>
      <c r="K1295" s="124">
        <f t="shared" ca="1" si="374"/>
        <v>0.4199999999999946</v>
      </c>
      <c r="L1295" s="343">
        <f t="shared" ca="1" si="365"/>
        <v>0.47743607784910164</v>
      </c>
      <c r="M1295" s="345">
        <f t="shared" ca="1" si="375"/>
        <v>0.95988383549482348</v>
      </c>
      <c r="N1295" s="344">
        <f t="shared" ca="1" si="366"/>
        <v>0.49738943421521592</v>
      </c>
      <c r="O1295" s="4"/>
      <c r="P1295" s="4"/>
      <c r="Q1295" s="3"/>
      <c r="S1295" s="4"/>
      <c r="T1295" s="4" t="b">
        <f t="shared" ca="1" si="367"/>
        <v>0</v>
      </c>
      <c r="U1295" t="b">
        <f t="shared" ca="1" si="368"/>
        <v>0</v>
      </c>
      <c r="W1295" s="317" t="b">
        <f t="shared" ca="1" si="369"/>
        <v>1</v>
      </c>
      <c r="X1295" s="317" t="b">
        <f t="shared" ca="1" si="376"/>
        <v>1</v>
      </c>
      <c r="Y1295" s="317" t="b">
        <f t="shared" ca="1" si="370"/>
        <v>0</v>
      </c>
      <c r="Z1295" t="b">
        <f t="shared" ca="1" si="371"/>
        <v>0</v>
      </c>
      <c r="AA1295" s="37" t="b">
        <f t="shared" ca="1" si="377"/>
        <v>0</v>
      </c>
      <c r="AB1295" t="b">
        <f t="shared" ca="1" si="372"/>
        <v>1</v>
      </c>
      <c r="AD1295" t="b">
        <f t="shared" ca="1" si="378"/>
        <v>0</v>
      </c>
      <c r="AE1295" s="37" t="b">
        <f t="shared" ca="1" si="379"/>
        <v>0</v>
      </c>
      <c r="AF1295" t="b">
        <f t="shared" ca="1" si="380"/>
        <v>1</v>
      </c>
      <c r="AG1295" s="317" t="b">
        <f t="shared" ca="1" si="381"/>
        <v>1</v>
      </c>
      <c r="AH1295" s="317" t="b">
        <f t="shared" ca="1" si="382"/>
        <v>1</v>
      </c>
      <c r="AI1295" s="317" t="b">
        <f t="shared" ca="1" si="383"/>
        <v>0</v>
      </c>
    </row>
    <row r="1296" spans="1:35" x14ac:dyDescent="0.25">
      <c r="A1296">
        <v>1264</v>
      </c>
      <c r="B1296" s="169">
        <f ca="1">OFFSET(InputPriceData!B$15,CalculationsAndCharts!$A1296+$A$11,0,1,1)</f>
        <v>40010</v>
      </c>
      <c r="C1296" s="3">
        <f ca="1">OFFSET(InputPriceData!G$15,CalculationsAndCharts!$A1296+$A$11,IF($C$7,8,0),1,1)</f>
        <v>3667000</v>
      </c>
      <c r="D1296" s="4">
        <f ca="1">OFFSET(InputPriceData!C$15,CalculationsAndCharts!$A1296+$A$11,IF($C$7,8,0),1,1)</f>
        <v>45.11</v>
      </c>
      <c r="E1296" s="4">
        <f ca="1">OFFSET(InputPriceData!D$15,CalculationsAndCharts!$A1296+$A$11,IF($C$7,8,0),1,1)</f>
        <v>45.8</v>
      </c>
      <c r="F1296" s="4">
        <f ca="1">OFFSET(InputPriceData!E$15,CalculationsAndCharts!$A1296+$A$11,IF($C$7,8,0),1,1)</f>
        <v>44.98</v>
      </c>
      <c r="G1296" s="4">
        <f ca="1">OFFSET(InputPriceData!F$15,CalculationsAndCharts!$A1296+$A$11,IF($C$7,8,0),1,1)</f>
        <v>45.5</v>
      </c>
      <c r="H1296" s="133"/>
      <c r="I1296" s="133"/>
      <c r="J1296" s="37">
        <f t="shared" ca="1" si="373"/>
        <v>1537</v>
      </c>
      <c r="K1296" s="124">
        <f t="shared" ca="1" si="374"/>
        <v>1.2700000000000031</v>
      </c>
      <c r="L1296" s="343">
        <f t="shared" ca="1" si="365"/>
        <v>0.2583534927719261</v>
      </c>
      <c r="M1296" s="345">
        <f t="shared" ca="1" si="375"/>
        <v>0.96860124671526082</v>
      </c>
      <c r="N1296" s="344">
        <f t="shared" ca="1" si="366"/>
        <v>0.2667284330348112</v>
      </c>
      <c r="O1296" s="4"/>
      <c r="P1296" s="4"/>
      <c r="Q1296" s="3"/>
      <c r="S1296" s="4"/>
      <c r="T1296" s="4" t="b">
        <f t="shared" ca="1" si="367"/>
        <v>1</v>
      </c>
      <c r="U1296" t="b">
        <f t="shared" ca="1" si="368"/>
        <v>0</v>
      </c>
      <c r="W1296" s="317" t="b">
        <f t="shared" ca="1" si="369"/>
        <v>0</v>
      </c>
      <c r="X1296" s="317" t="b">
        <f t="shared" ca="1" si="376"/>
        <v>0</v>
      </c>
      <c r="Y1296" s="317" t="b">
        <f t="shared" ca="1" si="370"/>
        <v>0</v>
      </c>
      <c r="Z1296" t="b">
        <f t="shared" ca="1" si="371"/>
        <v>0</v>
      </c>
      <c r="AA1296" s="37" t="b">
        <f t="shared" ca="1" si="377"/>
        <v>1</v>
      </c>
      <c r="AB1296" t="b">
        <f t="shared" ca="1" si="372"/>
        <v>0</v>
      </c>
      <c r="AD1296" t="b">
        <f t="shared" ca="1" si="378"/>
        <v>0</v>
      </c>
      <c r="AE1296" s="37" t="b">
        <f t="shared" ca="1" si="379"/>
        <v>1</v>
      </c>
      <c r="AF1296" t="b">
        <f t="shared" ca="1" si="380"/>
        <v>0</v>
      </c>
      <c r="AG1296" s="317" t="b">
        <f t="shared" ca="1" si="381"/>
        <v>0</v>
      </c>
      <c r="AH1296" s="317" t="b">
        <f t="shared" ca="1" si="382"/>
        <v>0</v>
      </c>
      <c r="AI1296" s="317" t="b">
        <f t="shared" ca="1" si="383"/>
        <v>0</v>
      </c>
    </row>
    <row r="1297" spans="1:35" x14ac:dyDescent="0.25">
      <c r="A1297">
        <v>1265</v>
      </c>
      <c r="B1297" s="169">
        <f ca="1">OFFSET(InputPriceData!B$15,CalculationsAndCharts!$A1297+$A$11,0,1,1)</f>
        <v>40009</v>
      </c>
      <c r="C1297" s="3">
        <f ca="1">OFFSET(InputPriceData!G$15,CalculationsAndCharts!$A1297+$A$11,IF($C$7,8,0),1,1)</f>
        <v>3144000</v>
      </c>
      <c r="D1297" s="4">
        <f ca="1">OFFSET(InputPriceData!C$15,CalculationsAndCharts!$A1297+$A$11,IF($C$7,8,0),1,1)</f>
        <v>44.52</v>
      </c>
      <c r="E1297" s="4">
        <f ca="1">OFFSET(InputPriceData!D$15,CalculationsAndCharts!$A1297+$A$11,IF($C$7,8,0),1,1)</f>
        <v>44.77</v>
      </c>
      <c r="F1297" s="4">
        <f ca="1">OFFSET(InputPriceData!E$15,CalculationsAndCharts!$A1297+$A$11,IF($C$7,8,0),1,1)</f>
        <v>44.3</v>
      </c>
      <c r="G1297" s="4">
        <f ca="1">OFFSET(InputPriceData!F$15,CalculationsAndCharts!$A1297+$A$11,IF($C$7,8,0),1,1)</f>
        <v>44.52</v>
      </c>
      <c r="H1297" s="133"/>
      <c r="I1297" s="133"/>
      <c r="J1297" s="37">
        <f t="shared" ca="1" si="373"/>
        <v>1536</v>
      </c>
      <c r="K1297" s="124">
        <f t="shared" ca="1" si="374"/>
        <v>0.94000000000000483</v>
      </c>
      <c r="L1297" s="343">
        <f t="shared" ca="1" si="365"/>
        <v>-1.0977985991440231E-2</v>
      </c>
      <c r="M1297" s="345">
        <f t="shared" ca="1" si="375"/>
        <v>0.97739782715969814</v>
      </c>
      <c r="N1297" s="344">
        <f t="shared" ca="1" si="366"/>
        <v>-1.1231850211230852E-2</v>
      </c>
      <c r="O1297" s="4"/>
      <c r="P1297" s="4"/>
      <c r="Q1297" s="3"/>
      <c r="S1297" s="4"/>
      <c r="T1297" s="4" t="b">
        <f t="shared" ca="1" si="367"/>
        <v>0</v>
      </c>
      <c r="U1297" t="b">
        <f t="shared" ca="1" si="368"/>
        <v>0</v>
      </c>
      <c r="W1297" s="317" t="b">
        <f t="shared" ca="1" si="369"/>
        <v>0</v>
      </c>
      <c r="X1297" s="317" t="b">
        <f t="shared" ca="1" si="376"/>
        <v>0</v>
      </c>
      <c r="Y1297" s="317" t="b">
        <f t="shared" ca="1" si="370"/>
        <v>0</v>
      </c>
      <c r="Z1297" t="b">
        <f t="shared" ca="1" si="371"/>
        <v>0</v>
      </c>
      <c r="AA1297" s="37" t="b">
        <f t="shared" ca="1" si="377"/>
        <v>1</v>
      </c>
      <c r="AB1297" t="b">
        <f t="shared" ca="1" si="372"/>
        <v>0</v>
      </c>
      <c r="AD1297" t="b">
        <f t="shared" ca="1" si="378"/>
        <v>0</v>
      </c>
      <c r="AE1297" s="37" t="b">
        <f t="shared" ca="1" si="379"/>
        <v>1</v>
      </c>
      <c r="AF1297" t="b">
        <f t="shared" ca="1" si="380"/>
        <v>0</v>
      </c>
      <c r="AG1297" s="317" t="b">
        <f t="shared" ca="1" si="381"/>
        <v>0</v>
      </c>
      <c r="AH1297" s="317" t="b">
        <f t="shared" ca="1" si="382"/>
        <v>0</v>
      </c>
      <c r="AI1297" s="317" t="b">
        <f t="shared" ca="1" si="383"/>
        <v>0</v>
      </c>
    </row>
    <row r="1298" spans="1:35" x14ac:dyDescent="0.25">
      <c r="A1298">
        <v>1266</v>
      </c>
      <c r="B1298" s="169">
        <f ca="1">OFFSET(InputPriceData!B$15,CalculationsAndCharts!$A1298+$A$11,0,1,1)</f>
        <v>40008</v>
      </c>
      <c r="C1298" s="3">
        <f ca="1">OFFSET(InputPriceData!G$15,CalculationsAndCharts!$A1298+$A$11,IF($C$7,8,0),1,1)</f>
        <v>3230600</v>
      </c>
      <c r="D1298" s="4">
        <f ca="1">OFFSET(InputPriceData!C$15,CalculationsAndCharts!$A1298+$A$11,IF($C$7,8,0),1,1)</f>
        <v>43.38</v>
      </c>
      <c r="E1298" s="4">
        <f ca="1">OFFSET(InputPriceData!D$15,CalculationsAndCharts!$A1298+$A$11,IF($C$7,8,0),1,1)</f>
        <v>44.4</v>
      </c>
      <c r="F1298" s="4">
        <f ca="1">OFFSET(InputPriceData!E$15,CalculationsAndCharts!$A1298+$A$11,IF($C$7,8,0),1,1)</f>
        <v>43.3</v>
      </c>
      <c r="G1298" s="4">
        <f ca="1">OFFSET(InputPriceData!F$15,CalculationsAndCharts!$A1298+$A$11,IF($C$7,8,0),1,1)</f>
        <v>44.23</v>
      </c>
      <c r="H1298" s="133"/>
      <c r="I1298" s="133"/>
      <c r="J1298" s="37">
        <f t="shared" ca="1" si="373"/>
        <v>1535</v>
      </c>
      <c r="K1298" s="124">
        <f t="shared" ca="1" si="374"/>
        <v>1.5499999999999972</v>
      </c>
      <c r="L1298" s="343">
        <f t="shared" ca="1" si="365"/>
        <v>-0.29344439240041409</v>
      </c>
      <c r="M1298" s="345">
        <f t="shared" ca="1" si="375"/>
        <v>0.98627429582209702</v>
      </c>
      <c r="N1298" s="344">
        <f t="shared" ca="1" si="366"/>
        <v>-0.29752817613057336</v>
      </c>
      <c r="O1298" s="4"/>
      <c r="P1298" s="4"/>
      <c r="Q1298" s="3"/>
      <c r="S1298" s="4"/>
      <c r="T1298" s="4" t="b">
        <f t="shared" ca="1" si="367"/>
        <v>0</v>
      </c>
      <c r="U1298" t="b">
        <f t="shared" ca="1" si="368"/>
        <v>0</v>
      </c>
      <c r="W1298" s="317" t="b">
        <f t="shared" ca="1" si="369"/>
        <v>0</v>
      </c>
      <c r="X1298" s="317" t="b">
        <f t="shared" ca="1" si="376"/>
        <v>0</v>
      </c>
      <c r="Y1298" s="317" t="b">
        <f t="shared" ca="1" si="370"/>
        <v>0</v>
      </c>
      <c r="Z1298" t="b">
        <f t="shared" ca="1" si="371"/>
        <v>0</v>
      </c>
      <c r="AA1298" s="37" t="b">
        <f t="shared" ca="1" si="377"/>
        <v>1</v>
      </c>
      <c r="AB1298" t="b">
        <f t="shared" ca="1" si="372"/>
        <v>0</v>
      </c>
      <c r="AD1298" t="b">
        <f t="shared" ca="1" si="378"/>
        <v>0</v>
      </c>
      <c r="AE1298" s="37" t="b">
        <f t="shared" ca="1" si="379"/>
        <v>1</v>
      </c>
      <c r="AF1298" t="b">
        <f t="shared" ca="1" si="380"/>
        <v>0</v>
      </c>
      <c r="AG1298" s="317" t="b">
        <f t="shared" ca="1" si="381"/>
        <v>0</v>
      </c>
      <c r="AH1298" s="317" t="b">
        <f t="shared" ca="1" si="382"/>
        <v>0</v>
      </c>
      <c r="AI1298" s="317" t="b">
        <f t="shared" ca="1" si="383"/>
        <v>0</v>
      </c>
    </row>
    <row r="1299" spans="1:35" x14ac:dyDescent="0.25">
      <c r="A1299">
        <v>1267</v>
      </c>
      <c r="B1299" s="169">
        <f ca="1">OFFSET(InputPriceData!B$15,CalculationsAndCharts!$A1299+$A$11,0,1,1)</f>
        <v>40007</v>
      </c>
      <c r="C1299" s="3">
        <f ca="1">OFFSET(InputPriceData!G$15,CalculationsAndCharts!$A1299+$A$11,IF($C$7,8,0),1,1)</f>
        <v>2223500</v>
      </c>
      <c r="D1299" s="4">
        <f ca="1">OFFSET(InputPriceData!C$15,CalculationsAndCharts!$A1299+$A$11,IF($C$7,8,0),1,1)</f>
        <v>42.85</v>
      </c>
      <c r="E1299" s="4">
        <f ca="1">OFFSET(InputPriceData!D$15,CalculationsAndCharts!$A1299+$A$11,IF($C$7,8,0),1,1)</f>
        <v>43.66</v>
      </c>
      <c r="F1299" s="4">
        <f ca="1">OFFSET(InputPriceData!E$15,CalculationsAndCharts!$A1299+$A$11,IF($C$7,8,0),1,1)</f>
        <v>42.23</v>
      </c>
      <c r="G1299" s="4">
        <f ca="1">OFFSET(InputPriceData!F$15,CalculationsAndCharts!$A1299+$A$11,IF($C$7,8,0),1,1)</f>
        <v>43.58</v>
      </c>
      <c r="H1299" s="133"/>
      <c r="I1299" s="133"/>
      <c r="J1299" s="37">
        <f t="shared" ca="1" si="373"/>
        <v>1534</v>
      </c>
      <c r="K1299" s="124">
        <f t="shared" ca="1" si="374"/>
        <v>1.3099999999999952</v>
      </c>
      <c r="L1299" s="343">
        <f t="shared" ca="1" si="365"/>
        <v>-0.54434129177133728</v>
      </c>
      <c r="M1299" s="345">
        <f t="shared" ca="1" si="375"/>
        <v>0.99523137822613217</v>
      </c>
      <c r="N1299" s="344">
        <f t="shared" ca="1" si="366"/>
        <v>-0.54694948700427171</v>
      </c>
      <c r="O1299" s="4"/>
      <c r="P1299" s="4"/>
      <c r="Q1299" s="3"/>
      <c r="S1299" s="4"/>
      <c r="T1299" s="4" t="b">
        <f t="shared" ca="1" si="367"/>
        <v>0</v>
      </c>
      <c r="U1299" t="b">
        <f t="shared" ca="1" si="368"/>
        <v>0</v>
      </c>
      <c r="W1299" s="317" t="b">
        <f t="shared" ca="1" si="369"/>
        <v>0</v>
      </c>
      <c r="X1299" s="317" t="b">
        <f t="shared" ca="1" si="376"/>
        <v>0</v>
      </c>
      <c r="Y1299" s="317" t="b">
        <f t="shared" ca="1" si="370"/>
        <v>0</v>
      </c>
      <c r="Z1299" t="b">
        <f t="shared" ca="1" si="371"/>
        <v>0</v>
      </c>
      <c r="AA1299" s="37" t="b">
        <f t="shared" ca="1" si="377"/>
        <v>1</v>
      </c>
      <c r="AB1299" t="b">
        <f t="shared" ca="1" si="372"/>
        <v>0</v>
      </c>
      <c r="AD1299" t="b">
        <f t="shared" ca="1" si="378"/>
        <v>0</v>
      </c>
      <c r="AE1299" s="37" t="b">
        <f t="shared" ca="1" si="379"/>
        <v>1</v>
      </c>
      <c r="AF1299" t="b">
        <f t="shared" ca="1" si="380"/>
        <v>0</v>
      </c>
      <c r="AG1299" s="317" t="b">
        <f t="shared" ca="1" si="381"/>
        <v>0</v>
      </c>
      <c r="AH1299" s="317" t="b">
        <f t="shared" ca="1" si="382"/>
        <v>0</v>
      </c>
      <c r="AI1299" s="317" t="b">
        <f t="shared" ca="1" si="383"/>
        <v>0</v>
      </c>
    </row>
    <row r="1300" spans="1:35" x14ac:dyDescent="0.25">
      <c r="A1300">
        <v>1268</v>
      </c>
      <c r="B1300" s="169">
        <f ca="1">OFFSET(InputPriceData!B$15,CalculationsAndCharts!$A1300+$A$11,0,1,1)</f>
        <v>40004</v>
      </c>
      <c r="C1300" s="3">
        <f ca="1">OFFSET(InputPriceData!G$15,CalculationsAndCharts!$A1300+$A$11,IF($C$7,8,0),1,1)</f>
        <v>2384200</v>
      </c>
      <c r="D1300" s="4">
        <f ca="1">OFFSET(InputPriceData!C$15,CalculationsAndCharts!$A1300+$A$11,IF($C$7,8,0),1,1)</f>
        <v>42.14</v>
      </c>
      <c r="E1300" s="4">
        <f ca="1">OFFSET(InputPriceData!D$15,CalculationsAndCharts!$A1300+$A$11,IF($C$7,8,0),1,1)</f>
        <v>42.8</v>
      </c>
      <c r="F1300" s="4">
        <f ca="1">OFFSET(InputPriceData!E$15,CalculationsAndCharts!$A1300+$A$11,IF($C$7,8,0),1,1)</f>
        <v>42.05</v>
      </c>
      <c r="G1300" s="4">
        <f ca="1">OFFSET(InputPriceData!F$15,CalculationsAndCharts!$A1300+$A$11,IF($C$7,8,0),1,1)</f>
        <v>42.68</v>
      </c>
      <c r="H1300" s="133"/>
      <c r="I1300" s="133"/>
      <c r="J1300" s="37">
        <f t="shared" ca="1" si="373"/>
        <v>1533</v>
      </c>
      <c r="K1300" s="124">
        <f t="shared" ca="1" si="374"/>
        <v>0.50999999999999801</v>
      </c>
      <c r="L1300" s="343">
        <f t="shared" ca="1" si="365"/>
        <v>-0.69230746711046098</v>
      </c>
      <c r="M1300" s="345">
        <f t="shared" ca="1" si="375"/>
        <v>1.0042698064844926</v>
      </c>
      <c r="N1300" s="344">
        <f t="shared" ca="1" si="366"/>
        <v>-0.68936401616406784</v>
      </c>
      <c r="O1300" s="4"/>
      <c r="P1300" s="4"/>
      <c r="Q1300" s="3"/>
      <c r="S1300" s="4"/>
      <c r="T1300" s="4" t="b">
        <f t="shared" ca="1" si="367"/>
        <v>0</v>
      </c>
      <c r="U1300" t="b">
        <f t="shared" ca="1" si="368"/>
        <v>0</v>
      </c>
      <c r="W1300" s="317" t="b">
        <f t="shared" ca="1" si="369"/>
        <v>0</v>
      </c>
      <c r="X1300" s="317" t="b">
        <f t="shared" ca="1" si="376"/>
        <v>0</v>
      </c>
      <c r="Y1300" s="317" t="b">
        <f t="shared" ca="1" si="370"/>
        <v>0</v>
      </c>
      <c r="Z1300" t="b">
        <f t="shared" ca="1" si="371"/>
        <v>0</v>
      </c>
      <c r="AA1300" s="37" t="b">
        <f t="shared" ca="1" si="377"/>
        <v>1</v>
      </c>
      <c r="AB1300" t="b">
        <f t="shared" ca="1" si="372"/>
        <v>0</v>
      </c>
      <c r="AD1300" t="b">
        <f t="shared" ca="1" si="378"/>
        <v>0</v>
      </c>
      <c r="AE1300" s="37" t="b">
        <f t="shared" ca="1" si="379"/>
        <v>1</v>
      </c>
      <c r="AF1300" t="b">
        <f t="shared" ca="1" si="380"/>
        <v>0</v>
      </c>
      <c r="AG1300" s="317" t="b">
        <f t="shared" ca="1" si="381"/>
        <v>0</v>
      </c>
      <c r="AH1300" s="317" t="b">
        <f t="shared" ca="1" si="382"/>
        <v>0</v>
      </c>
      <c r="AI1300" s="317" t="b">
        <f t="shared" ca="1" si="383"/>
        <v>0</v>
      </c>
    </row>
    <row r="1301" spans="1:35" x14ac:dyDescent="0.25">
      <c r="A1301">
        <v>1269</v>
      </c>
      <c r="B1301" s="169">
        <f ca="1">OFFSET(InputPriceData!B$15,CalculationsAndCharts!$A1301+$A$11,0,1,1)</f>
        <v>40003</v>
      </c>
      <c r="C1301" s="3">
        <f ca="1">OFFSET(InputPriceData!G$15,CalculationsAndCharts!$A1301+$A$11,IF($C$7,8,0),1,1)</f>
        <v>1958000</v>
      </c>
      <c r="D1301" s="4">
        <f ca="1">OFFSET(InputPriceData!C$15,CalculationsAndCharts!$A1301+$A$11,IF($C$7,8,0),1,1)</f>
        <v>42.33</v>
      </c>
      <c r="E1301" s="4">
        <f ca="1">OFFSET(InputPriceData!D$15,CalculationsAndCharts!$A1301+$A$11,IF($C$7,8,0),1,1)</f>
        <v>42.38</v>
      </c>
      <c r="F1301" s="4">
        <f ca="1">OFFSET(InputPriceData!E$15,CalculationsAndCharts!$A1301+$A$11,IF($C$7,8,0),1,1)</f>
        <v>41.9</v>
      </c>
      <c r="G1301" s="4">
        <f ca="1">OFFSET(InputPriceData!F$15,CalculationsAndCharts!$A1301+$A$11,IF($C$7,8,0),1,1)</f>
        <v>42.27</v>
      </c>
      <c r="H1301" s="133"/>
      <c r="I1301" s="133"/>
      <c r="J1301" s="37">
        <f t="shared" ca="1" si="373"/>
        <v>1532</v>
      </c>
      <c r="K1301" s="124">
        <f t="shared" ca="1" si="374"/>
        <v>0.19000000000000483</v>
      </c>
      <c r="L1301" s="343">
        <f t="shared" ca="1" si="365"/>
        <v>-0.72561322388851424</v>
      </c>
      <c r="M1301" s="345">
        <f t="shared" ca="1" si="375"/>
        <v>1.013390319358721</v>
      </c>
      <c r="N1301" s="344">
        <f t="shared" ca="1" si="366"/>
        <v>-0.71602541491385696</v>
      </c>
      <c r="O1301" s="4"/>
      <c r="P1301" s="4"/>
      <c r="Q1301" s="3"/>
      <c r="S1301" s="4"/>
      <c r="T1301" s="4" t="b">
        <f t="shared" ca="1" si="367"/>
        <v>0</v>
      </c>
      <c r="U1301" t="b">
        <f t="shared" ca="1" si="368"/>
        <v>0</v>
      </c>
      <c r="W1301" s="317" t="b">
        <f t="shared" ca="1" si="369"/>
        <v>0</v>
      </c>
      <c r="X1301" s="317" t="b">
        <f t="shared" ca="1" si="376"/>
        <v>0</v>
      </c>
      <c r="Y1301" s="317" t="b">
        <f t="shared" ca="1" si="370"/>
        <v>0</v>
      </c>
      <c r="Z1301" t="b">
        <f t="shared" ca="1" si="371"/>
        <v>0</v>
      </c>
      <c r="AA1301" s="37" t="b">
        <f t="shared" ca="1" si="377"/>
        <v>1</v>
      </c>
      <c r="AB1301" t="b">
        <f t="shared" ca="1" si="372"/>
        <v>0</v>
      </c>
      <c r="AD1301" t="b">
        <f t="shared" ca="1" si="378"/>
        <v>0</v>
      </c>
      <c r="AE1301" s="37" t="b">
        <f t="shared" ca="1" si="379"/>
        <v>1</v>
      </c>
      <c r="AF1301" t="b">
        <f t="shared" ca="1" si="380"/>
        <v>0</v>
      </c>
      <c r="AG1301" s="317" t="b">
        <f t="shared" ca="1" si="381"/>
        <v>0</v>
      </c>
      <c r="AH1301" s="317" t="b">
        <f t="shared" ca="1" si="382"/>
        <v>0</v>
      </c>
      <c r="AI1301" s="317" t="b">
        <f t="shared" ca="1" si="383"/>
        <v>0</v>
      </c>
    </row>
    <row r="1302" spans="1:35" x14ac:dyDescent="0.25">
      <c r="A1302">
        <v>1270</v>
      </c>
      <c r="B1302" s="169">
        <f ca="1">OFFSET(InputPriceData!B$15,CalculationsAndCharts!$A1302+$A$11,0,1,1)</f>
        <v>40002</v>
      </c>
      <c r="C1302" s="3">
        <f ca="1">OFFSET(InputPriceData!G$15,CalculationsAndCharts!$A1302+$A$11,IF($C$7,8,0),1,1)</f>
        <v>3569600</v>
      </c>
      <c r="D1302" s="4">
        <f ca="1">OFFSET(InputPriceData!C$15,CalculationsAndCharts!$A1302+$A$11,IF($C$7,8,0),1,1)</f>
        <v>42.15</v>
      </c>
      <c r="E1302" s="4">
        <f ca="1">OFFSET(InputPriceData!D$15,CalculationsAndCharts!$A1302+$A$11,IF($C$7,8,0),1,1)</f>
        <v>42.4</v>
      </c>
      <c r="F1302" s="4">
        <f ca="1">OFFSET(InputPriceData!E$15,CalculationsAndCharts!$A1302+$A$11,IF($C$7,8,0),1,1)</f>
        <v>41.94</v>
      </c>
      <c r="G1302" s="4">
        <f ca="1">OFFSET(InputPriceData!F$15,CalculationsAndCharts!$A1302+$A$11,IF($C$7,8,0),1,1)</f>
        <v>42.17</v>
      </c>
      <c r="H1302" s="133"/>
      <c r="I1302" s="133"/>
      <c r="J1302" s="37">
        <f t="shared" ca="1" si="373"/>
        <v>1531</v>
      </c>
      <c r="K1302" s="124">
        <f t="shared" ca="1" si="374"/>
        <v>-1.1499999999999986</v>
      </c>
      <c r="L1302" s="343">
        <f t="shared" ca="1" si="365"/>
        <v>-0.64502386330504746</v>
      </c>
      <c r="M1302" s="345">
        <f t="shared" ca="1" si="375"/>
        <v>1.0225936623195975</v>
      </c>
      <c r="N1302" s="344">
        <f t="shared" ca="1" si="366"/>
        <v>-0.6307724045951052</v>
      </c>
      <c r="O1302" s="4"/>
      <c r="P1302" s="4"/>
      <c r="Q1302" s="3"/>
      <c r="S1302" s="4"/>
      <c r="T1302" s="4" t="b">
        <f t="shared" ca="1" si="367"/>
        <v>0</v>
      </c>
      <c r="U1302" t="b">
        <f t="shared" ca="1" si="368"/>
        <v>0</v>
      </c>
      <c r="W1302" s="317" t="b">
        <f t="shared" ca="1" si="369"/>
        <v>0</v>
      </c>
      <c r="X1302" s="317" t="b">
        <f t="shared" ca="1" si="376"/>
        <v>0</v>
      </c>
      <c r="Y1302" s="317" t="b">
        <f t="shared" ca="1" si="370"/>
        <v>0</v>
      </c>
      <c r="Z1302" t="b">
        <f t="shared" ca="1" si="371"/>
        <v>0</v>
      </c>
      <c r="AA1302" s="37" t="b">
        <f t="shared" ca="1" si="377"/>
        <v>1</v>
      </c>
      <c r="AB1302" t="b">
        <f t="shared" ca="1" si="372"/>
        <v>0</v>
      </c>
      <c r="AD1302" t="b">
        <f t="shared" ca="1" si="378"/>
        <v>0</v>
      </c>
      <c r="AE1302" s="37" t="b">
        <f t="shared" ca="1" si="379"/>
        <v>1</v>
      </c>
      <c r="AF1302" t="b">
        <f t="shared" ca="1" si="380"/>
        <v>0</v>
      </c>
      <c r="AG1302" s="317" t="b">
        <f t="shared" ca="1" si="381"/>
        <v>0</v>
      </c>
      <c r="AH1302" s="317" t="b">
        <f t="shared" ca="1" si="382"/>
        <v>0</v>
      </c>
      <c r="AI1302" s="317" t="b">
        <f t="shared" ca="1" si="383"/>
        <v>0</v>
      </c>
    </row>
    <row r="1303" spans="1:35" x14ac:dyDescent="0.25">
      <c r="A1303">
        <v>1271</v>
      </c>
      <c r="B1303" s="169">
        <f ca="1">OFFSET(InputPriceData!B$15,CalculationsAndCharts!$A1303+$A$11,0,1,1)</f>
        <v>40001</v>
      </c>
      <c r="C1303" s="3">
        <f ca="1">OFFSET(InputPriceData!G$15,CalculationsAndCharts!$A1303+$A$11,IF($C$7,8,0),1,1)</f>
        <v>2454500</v>
      </c>
      <c r="D1303" s="4">
        <f ca="1">OFFSET(InputPriceData!C$15,CalculationsAndCharts!$A1303+$A$11,IF($C$7,8,0),1,1)</f>
        <v>43.19</v>
      </c>
      <c r="E1303" s="4">
        <f ca="1">OFFSET(InputPriceData!D$15,CalculationsAndCharts!$A1303+$A$11,IF($C$7,8,0),1,1)</f>
        <v>43.25</v>
      </c>
      <c r="F1303" s="4">
        <f ca="1">OFFSET(InputPriceData!E$15,CalculationsAndCharts!$A1303+$A$11,IF($C$7,8,0),1,1)</f>
        <v>42.01</v>
      </c>
      <c r="G1303" s="4">
        <f ca="1">OFFSET(InputPriceData!F$15,CalculationsAndCharts!$A1303+$A$11,IF($C$7,8,0),1,1)</f>
        <v>42.08</v>
      </c>
      <c r="H1303" s="133"/>
      <c r="I1303" s="133"/>
      <c r="J1303" s="37">
        <f t="shared" ca="1" si="373"/>
        <v>1530</v>
      </c>
      <c r="K1303" s="124">
        <f t="shared" ca="1" si="374"/>
        <v>-0.92999999999999972</v>
      </c>
      <c r="L1303" s="343">
        <f t="shared" ca="1" si="365"/>
        <v>-0.49903094777487689</v>
      </c>
      <c r="M1303" s="345">
        <f t="shared" ca="1" si="375"/>
        <v>1.0318805876080701</v>
      </c>
      <c r="N1303" s="344">
        <f t="shared" ca="1" si="366"/>
        <v>-0.48361307865248776</v>
      </c>
      <c r="O1303" s="4"/>
      <c r="P1303" s="4"/>
      <c r="Q1303" s="3"/>
      <c r="S1303" s="4"/>
      <c r="T1303" s="4" t="b">
        <f t="shared" ca="1" si="367"/>
        <v>0</v>
      </c>
      <c r="U1303" t="b">
        <f t="shared" ca="1" si="368"/>
        <v>0</v>
      </c>
      <c r="W1303" s="317" t="b">
        <f t="shared" ca="1" si="369"/>
        <v>0</v>
      </c>
      <c r="X1303" s="317" t="b">
        <f t="shared" ca="1" si="376"/>
        <v>0</v>
      </c>
      <c r="Y1303" s="317" t="b">
        <f t="shared" ca="1" si="370"/>
        <v>0</v>
      </c>
      <c r="Z1303" t="b">
        <f t="shared" ca="1" si="371"/>
        <v>0</v>
      </c>
      <c r="AA1303" s="37" t="b">
        <f t="shared" ca="1" si="377"/>
        <v>1</v>
      </c>
      <c r="AB1303" t="b">
        <f t="shared" ca="1" si="372"/>
        <v>0</v>
      </c>
      <c r="AD1303" t="b">
        <f t="shared" ca="1" si="378"/>
        <v>0</v>
      </c>
      <c r="AE1303" s="37" t="b">
        <f t="shared" ca="1" si="379"/>
        <v>1</v>
      </c>
      <c r="AF1303" t="b">
        <f t="shared" ca="1" si="380"/>
        <v>0</v>
      </c>
      <c r="AG1303" s="317" t="b">
        <f t="shared" ca="1" si="381"/>
        <v>0</v>
      </c>
      <c r="AH1303" s="317" t="b">
        <f t="shared" ca="1" si="382"/>
        <v>0</v>
      </c>
      <c r="AI1303" s="317" t="b">
        <f t="shared" ca="1" si="383"/>
        <v>0</v>
      </c>
    </row>
    <row r="1304" spans="1:35" x14ac:dyDescent="0.25">
      <c r="A1304">
        <v>1272</v>
      </c>
      <c r="B1304" s="169">
        <f ca="1">OFFSET(InputPriceData!B$15,CalculationsAndCharts!$A1304+$A$11,0,1,1)</f>
        <v>40000</v>
      </c>
      <c r="C1304" s="3">
        <f ca="1">OFFSET(InputPriceData!G$15,CalculationsAndCharts!$A1304+$A$11,IF($C$7,8,0),1,1)</f>
        <v>2916000</v>
      </c>
      <c r="D1304" s="4">
        <f ca="1">OFFSET(InputPriceData!C$15,CalculationsAndCharts!$A1304+$A$11,IF($C$7,8,0),1,1)</f>
        <v>42.91</v>
      </c>
      <c r="E1304" s="4">
        <f ca="1">OFFSET(InputPriceData!D$15,CalculationsAndCharts!$A1304+$A$11,IF($C$7,8,0),1,1)</f>
        <v>43.47</v>
      </c>
      <c r="F1304" s="4">
        <f ca="1">OFFSET(InputPriceData!E$15,CalculationsAndCharts!$A1304+$A$11,IF($C$7,8,0),1,1)</f>
        <v>42.6</v>
      </c>
      <c r="G1304" s="4">
        <f ca="1">OFFSET(InputPriceData!F$15,CalculationsAndCharts!$A1304+$A$11,IF($C$7,8,0),1,1)</f>
        <v>43.32</v>
      </c>
      <c r="H1304" s="133"/>
      <c r="I1304" s="133"/>
      <c r="J1304" s="37">
        <f t="shared" ca="1" si="373"/>
        <v>1529</v>
      </c>
      <c r="K1304" s="124">
        <f t="shared" ca="1" si="374"/>
        <v>-1.5700000000000003</v>
      </c>
      <c r="L1304" s="343">
        <f t="shared" ca="1" si="365"/>
        <v>-0.33803860278188597</v>
      </c>
      <c r="M1304" s="345">
        <f t="shared" ca="1" si="375"/>
        <v>1.0412518542967408</v>
      </c>
      <c r="N1304" s="344">
        <f t="shared" ca="1" si="366"/>
        <v>-0.32464633929530573</v>
      </c>
      <c r="O1304" s="4"/>
      <c r="P1304" s="4"/>
      <c r="Q1304" s="3"/>
      <c r="S1304" s="4"/>
      <c r="T1304" s="4" t="b">
        <f t="shared" ca="1" si="367"/>
        <v>0</v>
      </c>
      <c r="U1304" t="b">
        <f t="shared" ca="1" si="368"/>
        <v>0</v>
      </c>
      <c r="W1304" s="317" t="b">
        <f t="shared" ca="1" si="369"/>
        <v>0</v>
      </c>
      <c r="X1304" s="317" t="b">
        <f t="shared" ca="1" si="376"/>
        <v>0</v>
      </c>
      <c r="Y1304" s="317" t="b">
        <f t="shared" ca="1" si="370"/>
        <v>0</v>
      </c>
      <c r="Z1304" t="b">
        <f t="shared" ca="1" si="371"/>
        <v>0</v>
      </c>
      <c r="AA1304" s="37" t="b">
        <f t="shared" ca="1" si="377"/>
        <v>1</v>
      </c>
      <c r="AB1304" t="b">
        <f t="shared" ca="1" si="372"/>
        <v>0</v>
      </c>
      <c r="AD1304" t="b">
        <f t="shared" ca="1" si="378"/>
        <v>0</v>
      </c>
      <c r="AE1304" s="37" t="b">
        <f t="shared" ca="1" si="379"/>
        <v>1</v>
      </c>
      <c r="AF1304" t="b">
        <f t="shared" ca="1" si="380"/>
        <v>0</v>
      </c>
      <c r="AG1304" s="317" t="b">
        <f t="shared" ca="1" si="381"/>
        <v>0</v>
      </c>
      <c r="AH1304" s="317" t="b">
        <f t="shared" ca="1" si="382"/>
        <v>0</v>
      </c>
      <c r="AI1304" s="317" t="b">
        <f t="shared" ca="1" si="383"/>
        <v>0</v>
      </c>
    </row>
    <row r="1305" spans="1:35" x14ac:dyDescent="0.25">
      <c r="A1305">
        <v>1273</v>
      </c>
      <c r="B1305" s="169">
        <f ca="1">OFFSET(InputPriceData!B$15,CalculationsAndCharts!$A1305+$A$11,0,1,1)</f>
        <v>39996</v>
      </c>
      <c r="C1305" s="3">
        <f ca="1">OFFSET(InputPriceData!G$15,CalculationsAndCharts!$A1305+$A$11,IF($C$7,8,0),1,1)</f>
        <v>2387200</v>
      </c>
      <c r="D1305" s="4">
        <f ca="1">OFFSET(InputPriceData!C$15,CalculationsAndCharts!$A1305+$A$11,IF($C$7,8,0),1,1)</f>
        <v>44.34</v>
      </c>
      <c r="E1305" s="4">
        <f ca="1">OFFSET(InputPriceData!D$15,CalculationsAndCharts!$A1305+$A$11,IF($C$7,8,0),1,1)</f>
        <v>44.36</v>
      </c>
      <c r="F1305" s="4">
        <f ca="1">OFFSET(InputPriceData!E$15,CalculationsAndCharts!$A1305+$A$11,IF($C$7,8,0),1,1)</f>
        <v>42.99</v>
      </c>
      <c r="G1305" s="4">
        <f ca="1">OFFSET(InputPriceData!F$15,CalculationsAndCharts!$A1305+$A$11,IF($C$7,8,0),1,1)</f>
        <v>43.01</v>
      </c>
      <c r="H1305" s="133"/>
      <c r="I1305" s="133"/>
      <c r="J1305" s="37">
        <f t="shared" ca="1" si="373"/>
        <v>1528</v>
      </c>
      <c r="K1305" s="124">
        <f t="shared" ca="1" si="374"/>
        <v>-1.4200000000000017</v>
      </c>
      <c r="L1305" s="343">
        <f t="shared" ca="1" si="365"/>
        <v>-0.19936657214956999</v>
      </c>
      <c r="M1305" s="345">
        <f t="shared" ca="1" si="375"/>
        <v>1.050708228351908</v>
      </c>
      <c r="N1305" s="344">
        <f t="shared" ca="1" si="366"/>
        <v>-0.18974494228743893</v>
      </c>
      <c r="O1305" s="4"/>
      <c r="P1305" s="4"/>
      <c r="Q1305" s="3"/>
      <c r="S1305" s="4"/>
      <c r="T1305" s="4" t="b">
        <f t="shared" ca="1" si="367"/>
        <v>0</v>
      </c>
      <c r="U1305" t="b">
        <f t="shared" ca="1" si="368"/>
        <v>0</v>
      </c>
      <c r="W1305" s="317" t="b">
        <f t="shared" ca="1" si="369"/>
        <v>0</v>
      </c>
      <c r="X1305" s="317" t="b">
        <f t="shared" ca="1" si="376"/>
        <v>0</v>
      </c>
      <c r="Y1305" s="317" t="b">
        <f t="shared" ca="1" si="370"/>
        <v>0</v>
      </c>
      <c r="Z1305" t="b">
        <f t="shared" ca="1" si="371"/>
        <v>0</v>
      </c>
      <c r="AA1305" s="37" t="b">
        <f t="shared" ca="1" si="377"/>
        <v>1</v>
      </c>
      <c r="AB1305" t="b">
        <f t="shared" ca="1" si="372"/>
        <v>0</v>
      </c>
      <c r="AD1305" t="b">
        <f t="shared" ca="1" si="378"/>
        <v>0</v>
      </c>
      <c r="AE1305" s="37" t="b">
        <f t="shared" ca="1" si="379"/>
        <v>1</v>
      </c>
      <c r="AF1305" t="b">
        <f t="shared" ca="1" si="380"/>
        <v>0</v>
      </c>
      <c r="AG1305" s="317" t="b">
        <f t="shared" ca="1" si="381"/>
        <v>0</v>
      </c>
      <c r="AH1305" s="317" t="b">
        <f t="shared" ca="1" si="382"/>
        <v>0</v>
      </c>
      <c r="AI1305" s="317" t="b">
        <f t="shared" ca="1" si="383"/>
        <v>0</v>
      </c>
    </row>
    <row r="1306" spans="1:35" x14ac:dyDescent="0.25">
      <c r="A1306">
        <v>1274</v>
      </c>
      <c r="B1306" s="169">
        <f ca="1">OFFSET(InputPriceData!B$15,CalculationsAndCharts!$A1306+$A$11,0,1,1)</f>
        <v>39995</v>
      </c>
      <c r="C1306" s="3">
        <f ca="1">OFFSET(InputPriceData!G$15,CalculationsAndCharts!$A1306+$A$11,IF($C$7,8,0),1,1)</f>
        <v>2398200</v>
      </c>
      <c r="D1306" s="4">
        <f ca="1">OFFSET(InputPriceData!C$15,CalculationsAndCharts!$A1306+$A$11,IF($C$7,8,0),1,1)</f>
        <v>44.54</v>
      </c>
      <c r="E1306" s="4">
        <f ca="1">OFFSET(InputPriceData!D$15,CalculationsAndCharts!$A1306+$A$11,IF($C$7,8,0),1,1)</f>
        <v>45.04</v>
      </c>
      <c r="F1306" s="4">
        <f ca="1">OFFSET(InputPriceData!E$15,CalculationsAndCharts!$A1306+$A$11,IF($C$7,8,0),1,1)</f>
        <v>44.49</v>
      </c>
      <c r="G1306" s="4">
        <f ca="1">OFFSET(InputPriceData!F$15,CalculationsAndCharts!$A1306+$A$11,IF($C$7,8,0),1,1)</f>
        <v>44.89</v>
      </c>
      <c r="H1306" s="133"/>
      <c r="I1306" s="133"/>
      <c r="J1306" s="37">
        <f t="shared" ca="1" si="373"/>
        <v>1527</v>
      </c>
      <c r="K1306" s="124">
        <f t="shared" ca="1" si="374"/>
        <v>-0.50999999999999801</v>
      </c>
      <c r="L1306" s="343">
        <f t="shared" ca="1" si="365"/>
        <v>-0.14276880658919433</v>
      </c>
      <c r="M1306" s="345">
        <f t="shared" ca="1" si="375"/>
        <v>1.0602504826961736</v>
      </c>
      <c r="N1306" s="344">
        <f t="shared" ca="1" si="366"/>
        <v>-0.13465573363960098</v>
      </c>
      <c r="O1306" s="4"/>
      <c r="P1306" s="4"/>
      <c r="Q1306" s="3"/>
      <c r="S1306" s="4"/>
      <c r="T1306" s="4" t="b">
        <f t="shared" ca="1" si="367"/>
        <v>0</v>
      </c>
      <c r="U1306" t="b">
        <f t="shared" ca="1" si="368"/>
        <v>0</v>
      </c>
      <c r="W1306" s="317" t="b">
        <f t="shared" ca="1" si="369"/>
        <v>0</v>
      </c>
      <c r="X1306" s="317" t="b">
        <f t="shared" ca="1" si="376"/>
        <v>0</v>
      </c>
      <c r="Y1306" s="317" t="b">
        <f t="shared" ca="1" si="370"/>
        <v>0</v>
      </c>
      <c r="Z1306" t="b">
        <f t="shared" ca="1" si="371"/>
        <v>0</v>
      </c>
      <c r="AA1306" s="37" t="b">
        <f t="shared" ca="1" si="377"/>
        <v>1</v>
      </c>
      <c r="AB1306" t="b">
        <f t="shared" ca="1" si="372"/>
        <v>0</v>
      </c>
      <c r="AD1306" t="b">
        <f t="shared" ca="1" si="378"/>
        <v>0</v>
      </c>
      <c r="AE1306" s="37" t="b">
        <f t="shared" ca="1" si="379"/>
        <v>1</v>
      </c>
      <c r="AF1306" t="b">
        <f t="shared" ca="1" si="380"/>
        <v>0</v>
      </c>
      <c r="AG1306" s="317" t="b">
        <f t="shared" ca="1" si="381"/>
        <v>0</v>
      </c>
      <c r="AH1306" s="317" t="b">
        <f t="shared" ca="1" si="382"/>
        <v>0</v>
      </c>
      <c r="AI1306" s="317" t="b">
        <f t="shared" ca="1" si="383"/>
        <v>0</v>
      </c>
    </row>
    <row r="1307" spans="1:35" x14ac:dyDescent="0.25">
      <c r="A1307">
        <v>1275</v>
      </c>
      <c r="B1307" s="169">
        <f ca="1">OFFSET(InputPriceData!B$15,CalculationsAndCharts!$A1307+$A$11,0,1,1)</f>
        <v>39994</v>
      </c>
      <c r="C1307" s="3">
        <f ca="1">OFFSET(InputPriceData!G$15,CalculationsAndCharts!$A1307+$A$11,IF($C$7,8,0),1,1)</f>
        <v>2775000</v>
      </c>
      <c r="D1307" s="4">
        <f ca="1">OFFSET(InputPriceData!C$15,CalculationsAndCharts!$A1307+$A$11,IF($C$7,8,0),1,1)</f>
        <v>45.44</v>
      </c>
      <c r="E1307" s="4">
        <f ca="1">OFFSET(InputPriceData!D$15,CalculationsAndCharts!$A1307+$A$11,IF($C$7,8,0),1,1)</f>
        <v>45.44</v>
      </c>
      <c r="F1307" s="4">
        <f ca="1">OFFSET(InputPriceData!E$15,CalculationsAndCharts!$A1307+$A$11,IF($C$7,8,0),1,1)</f>
        <v>44.3</v>
      </c>
      <c r="G1307" s="4">
        <f ca="1">OFFSET(InputPriceData!F$15,CalculationsAndCharts!$A1307+$A$11,IF($C$7,8,0),1,1)</f>
        <v>44.43</v>
      </c>
      <c r="H1307" s="133"/>
      <c r="I1307" s="133"/>
      <c r="J1307" s="37">
        <f t="shared" ca="1" si="373"/>
        <v>1526</v>
      </c>
      <c r="K1307" s="124">
        <f t="shared" ca="1" si="374"/>
        <v>-7.0000000000000284E-2</v>
      </c>
      <c r="L1307" s="343">
        <f t="shared" ca="1" si="365"/>
        <v>-0.15582129556571747</v>
      </c>
      <c r="M1307" s="345">
        <f t="shared" ca="1" si="375"/>
        <v>1.0698793972716183</v>
      </c>
      <c r="N1307" s="344">
        <f t="shared" ca="1" si="366"/>
        <v>-0.14564379495772078</v>
      </c>
      <c r="O1307" s="4"/>
      <c r="P1307" s="4"/>
      <c r="Q1307" s="3"/>
      <c r="S1307" s="4"/>
      <c r="T1307" s="4" t="b">
        <f t="shared" ca="1" si="367"/>
        <v>0</v>
      </c>
      <c r="U1307" t="b">
        <f t="shared" ca="1" si="368"/>
        <v>0</v>
      </c>
      <c r="W1307" s="317" t="b">
        <f t="shared" ca="1" si="369"/>
        <v>0</v>
      </c>
      <c r="X1307" s="317" t="b">
        <f t="shared" ca="1" si="376"/>
        <v>0</v>
      </c>
      <c r="Y1307" s="317" t="b">
        <f t="shared" ca="1" si="370"/>
        <v>0</v>
      </c>
      <c r="Z1307" t="b">
        <f t="shared" ca="1" si="371"/>
        <v>0</v>
      </c>
      <c r="AA1307" s="37" t="b">
        <f t="shared" ca="1" si="377"/>
        <v>1</v>
      </c>
      <c r="AB1307" t="b">
        <f t="shared" ca="1" si="372"/>
        <v>0</v>
      </c>
      <c r="AD1307" t="b">
        <f t="shared" ca="1" si="378"/>
        <v>0</v>
      </c>
      <c r="AE1307" s="37" t="b">
        <f t="shared" ca="1" si="379"/>
        <v>1</v>
      </c>
      <c r="AF1307" t="b">
        <f t="shared" ca="1" si="380"/>
        <v>0</v>
      </c>
      <c r="AG1307" s="317" t="b">
        <f t="shared" ca="1" si="381"/>
        <v>0</v>
      </c>
      <c r="AH1307" s="317" t="b">
        <f t="shared" ca="1" si="382"/>
        <v>0</v>
      </c>
      <c r="AI1307" s="317" t="b">
        <f t="shared" ca="1" si="383"/>
        <v>0</v>
      </c>
    </row>
    <row r="1308" spans="1:35" x14ac:dyDescent="0.25">
      <c r="A1308">
        <v>1276</v>
      </c>
      <c r="B1308" s="169">
        <f ca="1">OFFSET(InputPriceData!B$15,CalculationsAndCharts!$A1308+$A$11,0,1,1)</f>
        <v>39993</v>
      </c>
      <c r="C1308" s="3">
        <f ca="1">OFFSET(InputPriceData!G$15,CalculationsAndCharts!$A1308+$A$11,IF($C$7,8,0),1,1)</f>
        <v>3324100</v>
      </c>
      <c r="D1308" s="4">
        <f ca="1">OFFSET(InputPriceData!C$15,CalculationsAndCharts!$A1308+$A$11,IF($C$7,8,0),1,1)</f>
        <v>44.52</v>
      </c>
      <c r="E1308" s="4">
        <f ca="1">OFFSET(InputPriceData!D$15,CalculationsAndCharts!$A1308+$A$11,IF($C$7,8,0),1,1)</f>
        <v>45.55</v>
      </c>
      <c r="F1308" s="4">
        <f ca="1">OFFSET(InputPriceData!E$15,CalculationsAndCharts!$A1308+$A$11,IF($C$7,8,0),1,1)</f>
        <v>44.49</v>
      </c>
      <c r="G1308" s="4">
        <f ca="1">OFFSET(InputPriceData!F$15,CalculationsAndCharts!$A1308+$A$11,IF($C$7,8,0),1,1)</f>
        <v>45.4</v>
      </c>
      <c r="H1308" s="133"/>
      <c r="I1308" s="133"/>
      <c r="J1308" s="37">
        <f t="shared" ca="1" si="373"/>
        <v>1525</v>
      </c>
      <c r="K1308" s="124">
        <f t="shared" ca="1" si="374"/>
        <v>0.28000000000000114</v>
      </c>
      <c r="L1308" s="343">
        <f t="shared" ca="1" si="365"/>
        <v>-0.19270535682301976</v>
      </c>
      <c r="M1308" s="345">
        <f t="shared" ca="1" si="375"/>
        <v>1.0795957591035503</v>
      </c>
      <c r="N1308" s="344">
        <f t="shared" ca="1" si="366"/>
        <v>-0.17849769712233213</v>
      </c>
      <c r="O1308" s="4"/>
      <c r="P1308" s="4"/>
      <c r="Q1308" s="3"/>
      <c r="S1308" s="4"/>
      <c r="T1308" s="4" t="b">
        <f t="shared" ca="1" si="367"/>
        <v>0</v>
      </c>
      <c r="U1308" t="b">
        <f t="shared" ca="1" si="368"/>
        <v>0</v>
      </c>
      <c r="W1308" s="317" t="b">
        <f t="shared" ca="1" si="369"/>
        <v>0</v>
      </c>
      <c r="X1308" s="317" t="b">
        <f t="shared" ca="1" si="376"/>
        <v>0</v>
      </c>
      <c r="Y1308" s="317" t="b">
        <f t="shared" ca="1" si="370"/>
        <v>0</v>
      </c>
      <c r="Z1308" t="b">
        <f t="shared" ca="1" si="371"/>
        <v>0</v>
      </c>
      <c r="AA1308" s="37" t="b">
        <f t="shared" ca="1" si="377"/>
        <v>1</v>
      </c>
      <c r="AB1308" t="b">
        <f t="shared" ca="1" si="372"/>
        <v>0</v>
      </c>
      <c r="AD1308" t="b">
        <f t="shared" ca="1" si="378"/>
        <v>0</v>
      </c>
      <c r="AE1308" s="37" t="b">
        <f t="shared" ca="1" si="379"/>
        <v>1</v>
      </c>
      <c r="AF1308" t="b">
        <f t="shared" ca="1" si="380"/>
        <v>0</v>
      </c>
      <c r="AG1308" s="317" t="b">
        <f t="shared" ca="1" si="381"/>
        <v>0</v>
      </c>
      <c r="AH1308" s="317" t="b">
        <f t="shared" ca="1" si="382"/>
        <v>0</v>
      </c>
      <c r="AI1308" s="317" t="b">
        <f t="shared" ca="1" si="383"/>
        <v>0</v>
      </c>
    </row>
    <row r="1309" spans="1:35" x14ac:dyDescent="0.25">
      <c r="A1309">
        <v>1277</v>
      </c>
      <c r="B1309" s="169">
        <f ca="1">OFFSET(InputPriceData!B$15,CalculationsAndCharts!$A1309+$A$11,0,1,1)</f>
        <v>39990</v>
      </c>
      <c r="C1309" s="3">
        <f ca="1">OFFSET(InputPriceData!G$15,CalculationsAndCharts!$A1309+$A$11,IF($C$7,8,0),1,1)</f>
        <v>4571500</v>
      </c>
      <c r="D1309" s="4">
        <f ca="1">OFFSET(InputPriceData!C$15,CalculationsAndCharts!$A1309+$A$11,IF($C$7,8,0),1,1)</f>
        <v>44.99</v>
      </c>
      <c r="E1309" s="4">
        <f ca="1">OFFSET(InputPriceData!D$15,CalculationsAndCharts!$A1309+$A$11,IF($C$7,8,0),1,1)</f>
        <v>45.05</v>
      </c>
      <c r="F1309" s="4">
        <f ca="1">OFFSET(InputPriceData!E$15,CalculationsAndCharts!$A1309+$A$11,IF($C$7,8,0),1,1)</f>
        <v>44.36</v>
      </c>
      <c r="G1309" s="4">
        <f ca="1">OFFSET(InputPriceData!F$15,CalculationsAndCharts!$A1309+$A$11,IF($C$7,8,0),1,1)</f>
        <v>44.5</v>
      </c>
      <c r="H1309" s="133"/>
      <c r="I1309" s="133"/>
      <c r="J1309" s="37">
        <f t="shared" ca="1" si="373"/>
        <v>1524</v>
      </c>
      <c r="K1309" s="124">
        <f t="shared" ca="1" si="374"/>
        <v>0.28000000000000114</v>
      </c>
      <c r="L1309" s="343">
        <f t="shared" ca="1" si="365"/>
        <v>-0.21353860601423497</v>
      </c>
      <c r="M1309" s="345">
        <f t="shared" ca="1" si="375"/>
        <v>1.0894003623648338</v>
      </c>
      <c r="N1309" s="344">
        <f t="shared" ca="1" si="366"/>
        <v>-0.19601481089164732</v>
      </c>
      <c r="O1309" s="4"/>
      <c r="P1309" s="4"/>
      <c r="Q1309" s="3"/>
      <c r="S1309" s="4"/>
      <c r="T1309" s="4" t="b">
        <f t="shared" ca="1" si="367"/>
        <v>0</v>
      </c>
      <c r="U1309" t="b">
        <f t="shared" ca="1" si="368"/>
        <v>0</v>
      </c>
      <c r="W1309" s="317" t="b">
        <f t="shared" ca="1" si="369"/>
        <v>0</v>
      </c>
      <c r="X1309" s="317" t="b">
        <f t="shared" ca="1" si="376"/>
        <v>0</v>
      </c>
      <c r="Y1309" s="317" t="b">
        <f t="shared" ca="1" si="370"/>
        <v>0</v>
      </c>
      <c r="Z1309" t="b">
        <f t="shared" ca="1" si="371"/>
        <v>0</v>
      </c>
      <c r="AA1309" s="37" t="b">
        <f t="shared" ca="1" si="377"/>
        <v>1</v>
      </c>
      <c r="AB1309" t="b">
        <f t="shared" ca="1" si="372"/>
        <v>0</v>
      </c>
      <c r="AD1309" t="b">
        <f t="shared" ca="1" si="378"/>
        <v>0</v>
      </c>
      <c r="AE1309" s="37" t="b">
        <f t="shared" ca="1" si="379"/>
        <v>1</v>
      </c>
      <c r="AF1309" t="b">
        <f t="shared" ca="1" si="380"/>
        <v>0</v>
      </c>
      <c r="AG1309" s="317" t="b">
        <f t="shared" ca="1" si="381"/>
        <v>0</v>
      </c>
      <c r="AH1309" s="317" t="b">
        <f t="shared" ca="1" si="382"/>
        <v>0</v>
      </c>
      <c r="AI1309" s="317" t="b">
        <f t="shared" ca="1" si="383"/>
        <v>0</v>
      </c>
    </row>
    <row r="1310" spans="1:35" x14ac:dyDescent="0.25">
      <c r="A1310">
        <v>1278</v>
      </c>
      <c r="B1310" s="169">
        <f ca="1">OFFSET(InputPriceData!B$15,CalculationsAndCharts!$A1310+$A$11,0,1,1)</f>
        <v>39989</v>
      </c>
      <c r="C1310" s="3">
        <f ca="1">OFFSET(InputPriceData!G$15,CalculationsAndCharts!$A1310+$A$11,IF($C$7,8,0),1,1)</f>
        <v>2969400</v>
      </c>
      <c r="D1310" s="4">
        <f ca="1">OFFSET(InputPriceData!C$15,CalculationsAndCharts!$A1310+$A$11,IF($C$7,8,0),1,1)</f>
        <v>44.16</v>
      </c>
      <c r="E1310" s="4">
        <f ca="1">OFFSET(InputPriceData!D$15,CalculationsAndCharts!$A1310+$A$11,IF($C$7,8,0),1,1)</f>
        <v>45.15</v>
      </c>
      <c r="F1310" s="4">
        <f ca="1">OFFSET(InputPriceData!E$15,CalculationsAndCharts!$A1310+$A$11,IF($C$7,8,0),1,1)</f>
        <v>44.16</v>
      </c>
      <c r="G1310" s="4">
        <f ca="1">OFFSET(InputPriceData!F$15,CalculationsAndCharts!$A1310+$A$11,IF($C$7,8,0),1,1)</f>
        <v>45.12</v>
      </c>
      <c r="H1310" s="133"/>
      <c r="I1310" s="133"/>
      <c r="J1310" s="37">
        <f t="shared" ca="1" si="373"/>
        <v>1523</v>
      </c>
      <c r="K1310" s="124">
        <f t="shared" ca="1" si="374"/>
        <v>0.36999999999999744</v>
      </c>
      <c r="L1310" s="343">
        <f t="shared" ca="1" si="365"/>
        <v>-0.18521636398672392</v>
      </c>
      <c r="M1310" s="345">
        <f t="shared" ca="1" si="375"/>
        <v>1.0992940084408012</v>
      </c>
      <c r="N1310" s="344">
        <f t="shared" ca="1" si="366"/>
        <v>-0.16848664921718995</v>
      </c>
      <c r="O1310" s="4"/>
      <c r="P1310" s="4"/>
      <c r="Q1310" s="3"/>
      <c r="S1310" s="4"/>
      <c r="T1310" s="4" t="b">
        <f t="shared" ca="1" si="367"/>
        <v>0</v>
      </c>
      <c r="U1310" t="b">
        <f t="shared" ca="1" si="368"/>
        <v>0</v>
      </c>
      <c r="W1310" s="317" t="b">
        <f t="shared" ca="1" si="369"/>
        <v>0</v>
      </c>
      <c r="X1310" s="317" t="b">
        <f t="shared" ca="1" si="376"/>
        <v>0</v>
      </c>
      <c r="Y1310" s="317" t="b">
        <f t="shared" ca="1" si="370"/>
        <v>1</v>
      </c>
      <c r="Z1310" t="b">
        <f t="shared" ca="1" si="371"/>
        <v>1</v>
      </c>
      <c r="AA1310" s="37" t="b">
        <f t="shared" ca="1" si="377"/>
        <v>1</v>
      </c>
      <c r="AB1310" t="b">
        <f t="shared" ca="1" si="372"/>
        <v>0</v>
      </c>
      <c r="AD1310" t="b">
        <f t="shared" ca="1" si="378"/>
        <v>1</v>
      </c>
      <c r="AE1310" s="37" t="b">
        <f t="shared" ca="1" si="379"/>
        <v>1</v>
      </c>
      <c r="AF1310" t="b">
        <f t="shared" ca="1" si="380"/>
        <v>0</v>
      </c>
      <c r="AG1310" s="317" t="b">
        <f t="shared" ca="1" si="381"/>
        <v>0</v>
      </c>
      <c r="AH1310" s="317" t="b">
        <f t="shared" ca="1" si="382"/>
        <v>0</v>
      </c>
      <c r="AI1310" s="317" t="b">
        <f t="shared" ca="1" si="383"/>
        <v>1</v>
      </c>
    </row>
    <row r="1311" spans="1:35" x14ac:dyDescent="0.25">
      <c r="A1311">
        <v>1279</v>
      </c>
      <c r="B1311" s="169">
        <f ca="1">OFFSET(InputPriceData!B$15,CalculationsAndCharts!$A1311+$A$11,0,1,1)</f>
        <v>39988</v>
      </c>
      <c r="C1311" s="3">
        <f ca="1">OFFSET(InputPriceData!G$15,CalculationsAndCharts!$A1311+$A$11,IF($C$7,8,0),1,1)</f>
        <v>3170800</v>
      </c>
      <c r="D1311" s="4">
        <f ca="1">OFFSET(InputPriceData!C$15,CalculationsAndCharts!$A1311+$A$11,IF($C$7,8,0),1,1)</f>
        <v>45.05</v>
      </c>
      <c r="E1311" s="4">
        <f ca="1">OFFSET(InputPriceData!D$15,CalculationsAndCharts!$A1311+$A$11,IF($C$7,8,0),1,1)</f>
        <v>45.07</v>
      </c>
      <c r="F1311" s="4">
        <f ca="1">OFFSET(InputPriceData!E$15,CalculationsAndCharts!$A1311+$A$11,IF($C$7,8,0),1,1)</f>
        <v>44.13</v>
      </c>
      <c r="G1311" s="4">
        <f ca="1">OFFSET(InputPriceData!F$15,CalculationsAndCharts!$A1311+$A$11,IF($C$7,8,0),1,1)</f>
        <v>44.22</v>
      </c>
      <c r="H1311" s="133"/>
      <c r="I1311" s="133"/>
      <c r="J1311" s="37">
        <f t="shared" ca="1" si="373"/>
        <v>1522</v>
      </c>
      <c r="K1311" s="124">
        <f t="shared" ca="1" si="374"/>
        <v>-1.1499999999999986</v>
      </c>
      <c r="L1311" s="343">
        <f t="shared" ca="1" si="365"/>
        <v>-7.8192401694832325E-2</v>
      </c>
      <c r="M1311" s="345">
        <f t="shared" ca="1" si="375"/>
        <v>1.1092775059947539</v>
      </c>
      <c r="N1311" s="344">
        <f t="shared" ca="1" si="366"/>
        <v>-7.0489486420003286E-2</v>
      </c>
      <c r="O1311" s="4"/>
      <c r="P1311" s="4"/>
      <c r="Q1311" s="3"/>
      <c r="S1311" s="4"/>
      <c r="T1311" s="4" t="b">
        <f t="shared" ca="1" si="367"/>
        <v>0</v>
      </c>
      <c r="U1311" t="b">
        <f t="shared" ca="1" si="368"/>
        <v>1</v>
      </c>
      <c r="W1311" s="317" t="b">
        <f t="shared" ca="1" si="369"/>
        <v>0</v>
      </c>
      <c r="X1311" s="317" t="b">
        <f t="shared" ca="1" si="376"/>
        <v>1</v>
      </c>
      <c r="Y1311" s="317" t="b">
        <f t="shared" ca="1" si="370"/>
        <v>0</v>
      </c>
      <c r="Z1311" t="b">
        <f t="shared" ca="1" si="371"/>
        <v>0</v>
      </c>
      <c r="AA1311" s="37" t="b">
        <f t="shared" ca="1" si="377"/>
        <v>0</v>
      </c>
      <c r="AB1311" t="b">
        <f t="shared" ca="1" si="372"/>
        <v>0</v>
      </c>
      <c r="AD1311" t="b">
        <f t="shared" ca="1" si="378"/>
        <v>0</v>
      </c>
      <c r="AE1311" s="37" t="b">
        <f t="shared" ca="1" si="379"/>
        <v>0</v>
      </c>
      <c r="AF1311" t="b">
        <f t="shared" ca="1" si="380"/>
        <v>0</v>
      </c>
      <c r="AG1311" s="317" t="b">
        <f t="shared" ca="1" si="381"/>
        <v>0</v>
      </c>
      <c r="AH1311" s="317" t="b">
        <f t="shared" ca="1" si="382"/>
        <v>1</v>
      </c>
      <c r="AI1311" s="317" t="b">
        <f t="shared" ca="1" si="383"/>
        <v>0</v>
      </c>
    </row>
    <row r="1312" spans="1:35" x14ac:dyDescent="0.25">
      <c r="A1312">
        <v>1280</v>
      </c>
      <c r="B1312" s="169">
        <f ca="1">OFFSET(InputPriceData!B$15,CalculationsAndCharts!$A1312+$A$11,0,1,1)</f>
        <v>39987</v>
      </c>
      <c r="C1312" s="3">
        <f ca="1">OFFSET(InputPriceData!G$15,CalculationsAndCharts!$A1312+$A$11,IF($C$7,8,0),1,1)</f>
        <v>3201700</v>
      </c>
      <c r="D1312" s="4">
        <f ca="1">OFFSET(InputPriceData!C$15,CalculationsAndCharts!$A1312+$A$11,IF($C$7,8,0),1,1)</f>
        <v>45.38</v>
      </c>
      <c r="E1312" s="4">
        <f ca="1">OFFSET(InputPriceData!D$15,CalculationsAndCharts!$A1312+$A$11,IF($C$7,8,0),1,1)</f>
        <v>45.38</v>
      </c>
      <c r="F1312" s="4">
        <f ca="1">OFFSET(InputPriceData!E$15,CalculationsAndCharts!$A1312+$A$11,IF($C$7,8,0),1,1)</f>
        <v>44.45</v>
      </c>
      <c r="G1312" s="4">
        <f ca="1">OFFSET(InputPriceData!F$15,CalculationsAndCharts!$A1312+$A$11,IF($C$7,8,0),1,1)</f>
        <v>44.75</v>
      </c>
      <c r="H1312" s="133"/>
      <c r="I1312" s="133"/>
      <c r="J1312" s="37">
        <f t="shared" ca="1" si="373"/>
        <v>1521</v>
      </c>
      <c r="K1312" s="124">
        <f t="shared" ca="1" si="374"/>
        <v>-1.3299999999999983</v>
      </c>
      <c r="L1312" s="343">
        <f t="shared" ca="1" si="365"/>
        <v>5.0270742793454892E-2</v>
      </c>
      <c r="M1312" s="345">
        <f t="shared" ca="1" si="375"/>
        <v>1.1193516710340605</v>
      </c>
      <c r="N1312" s="344">
        <f t="shared" ca="1" si="366"/>
        <v>4.4910588954599609E-2</v>
      </c>
      <c r="O1312" s="4"/>
      <c r="P1312" s="4"/>
      <c r="Q1312" s="3"/>
      <c r="S1312" s="4"/>
      <c r="T1312" s="4" t="b">
        <f t="shared" ca="1" si="367"/>
        <v>0</v>
      </c>
      <c r="U1312" t="b">
        <f t="shared" ca="1" si="368"/>
        <v>0</v>
      </c>
      <c r="W1312" s="317" t="b">
        <f t="shared" ca="1" si="369"/>
        <v>0</v>
      </c>
      <c r="X1312" s="317" t="b">
        <f t="shared" ca="1" si="376"/>
        <v>1</v>
      </c>
      <c r="Y1312" s="317" t="b">
        <f t="shared" ca="1" si="370"/>
        <v>0</v>
      </c>
      <c r="Z1312" t="b">
        <f t="shared" ca="1" si="371"/>
        <v>0</v>
      </c>
      <c r="AA1312" s="37" t="b">
        <f t="shared" ca="1" si="377"/>
        <v>0</v>
      </c>
      <c r="AB1312" t="b">
        <f t="shared" ca="1" si="372"/>
        <v>0</v>
      </c>
      <c r="AD1312" t="b">
        <f t="shared" ca="1" si="378"/>
        <v>0</v>
      </c>
      <c r="AE1312" s="37" t="b">
        <f t="shared" ca="1" si="379"/>
        <v>0</v>
      </c>
      <c r="AF1312" t="b">
        <f t="shared" ca="1" si="380"/>
        <v>0</v>
      </c>
      <c r="AG1312" s="317" t="b">
        <f t="shared" ca="1" si="381"/>
        <v>0</v>
      </c>
      <c r="AH1312" s="317" t="b">
        <f t="shared" ca="1" si="382"/>
        <v>1</v>
      </c>
      <c r="AI1312" s="317" t="b">
        <f t="shared" ca="1" si="383"/>
        <v>0</v>
      </c>
    </row>
    <row r="1313" spans="1:35" x14ac:dyDescent="0.25">
      <c r="A1313">
        <v>1281</v>
      </c>
      <c r="B1313" s="169">
        <f ca="1">OFFSET(InputPriceData!B$15,CalculationsAndCharts!$A1313+$A$11,0,1,1)</f>
        <v>39986</v>
      </c>
      <c r="C1313" s="3">
        <f ca="1">OFFSET(InputPriceData!G$15,CalculationsAndCharts!$A1313+$A$11,IF($C$7,8,0),1,1)</f>
        <v>3057200</v>
      </c>
      <c r="D1313" s="4">
        <f ca="1">OFFSET(InputPriceData!C$15,CalculationsAndCharts!$A1313+$A$11,IF($C$7,8,0),1,1)</f>
        <v>45.86</v>
      </c>
      <c r="E1313" s="4">
        <f ca="1">OFFSET(InputPriceData!D$15,CalculationsAndCharts!$A1313+$A$11,IF($C$7,8,0),1,1)</f>
        <v>45.86</v>
      </c>
      <c r="F1313" s="4">
        <f ca="1">OFFSET(InputPriceData!E$15,CalculationsAndCharts!$A1313+$A$11,IF($C$7,8,0),1,1)</f>
        <v>45.13</v>
      </c>
      <c r="G1313" s="4">
        <f ca="1">OFFSET(InputPriceData!F$15,CalculationsAndCharts!$A1313+$A$11,IF($C$7,8,0),1,1)</f>
        <v>45.37</v>
      </c>
      <c r="H1313" s="133"/>
      <c r="I1313" s="133"/>
      <c r="J1313" s="37">
        <f t="shared" ca="1" si="373"/>
        <v>1520</v>
      </c>
      <c r="K1313" s="124">
        <f t="shared" ca="1" si="374"/>
        <v>-0.53999999999999915</v>
      </c>
      <c r="L1313" s="343">
        <f t="shared" ref="L1313:L1376" ca="1" si="384">IF(J1313&gt;3,($D$21*(K1313+K1314)/2+$D$22*L1314+$D$23*L1315),IF(J1313=1,0,IF(J1313=2,($D$21*0*(G1313+G1314)/2+$D$22*L1314),IF(J1313=3,($D$21*0*(G1313+G1314)/2+$D$22*L1314+$D$23*L1315),0))))</f>
        <v>9.1610765591508991E-2</v>
      </c>
      <c r="M1313" s="345">
        <f t="shared" ca="1" si="375"/>
        <v>1.1295173269768521</v>
      </c>
      <c r="N1313" s="344">
        <f t="shared" ref="N1313:N1376" ca="1" si="385">IF(M1313=0,0,L1313/M1313)</f>
        <v>8.1106117988207216E-2</v>
      </c>
      <c r="O1313" s="4"/>
      <c r="P1313" s="4"/>
      <c r="Q1313" s="3"/>
      <c r="S1313" s="4"/>
      <c r="T1313" s="4" t="b">
        <f t="shared" ref="T1313:T1376" ca="1" si="386">AND(N1314&lt;0,N1313&gt;0)</f>
        <v>0</v>
      </c>
      <c r="U1313" t="b">
        <f t="shared" ref="U1313:U1376" ca="1" si="387">AND(N1314&gt;0,N1313&lt;0)</f>
        <v>0</v>
      </c>
      <c r="W1313" s="317" t="b">
        <f t="shared" ref="W1313:W1376" ca="1" si="388">AND(T1314&lt;&gt;T1315,T1314,NOT(X1314))</f>
        <v>1</v>
      </c>
      <c r="X1313" s="317" t="b">
        <f t="shared" ca="1" si="376"/>
        <v>1</v>
      </c>
      <c r="Y1313" s="317" t="b">
        <f t="shared" ref="Y1313:Y1376" ca="1" si="389">AND(X1314,AND(U1314&lt;&gt;U1315,U1314))</f>
        <v>0</v>
      </c>
      <c r="Z1313" t="b">
        <f t="shared" ref="Z1313:Z1376" ca="1" si="390">AND(U1314&lt;&gt;U1315,U1314,NOT(AA1314))</f>
        <v>0</v>
      </c>
      <c r="AA1313" s="37" t="b">
        <f t="shared" ca="1" si="377"/>
        <v>0</v>
      </c>
      <c r="AB1313" t="b">
        <f t="shared" ref="AB1313:AB1376" ca="1" si="391">AND(AA1314,AND(T1314&lt;&gt;T1315,T1314))</f>
        <v>1</v>
      </c>
      <c r="AD1313" t="b">
        <f t="shared" ca="1" si="378"/>
        <v>0</v>
      </c>
      <c r="AE1313" s="37" t="b">
        <f t="shared" ca="1" si="379"/>
        <v>0</v>
      </c>
      <c r="AF1313" t="b">
        <f t="shared" ca="1" si="380"/>
        <v>1</v>
      </c>
      <c r="AG1313" s="317" t="b">
        <f t="shared" ca="1" si="381"/>
        <v>1</v>
      </c>
      <c r="AH1313" s="317" t="b">
        <f t="shared" ca="1" si="382"/>
        <v>1</v>
      </c>
      <c r="AI1313" s="317" t="b">
        <f t="shared" ca="1" si="383"/>
        <v>0</v>
      </c>
    </row>
    <row r="1314" spans="1:35" x14ac:dyDescent="0.25">
      <c r="A1314">
        <v>1282</v>
      </c>
      <c r="B1314" s="169">
        <f ca="1">OFFSET(InputPriceData!B$15,CalculationsAndCharts!$A1314+$A$11,0,1,1)</f>
        <v>39983</v>
      </c>
      <c r="C1314" s="3">
        <f ca="1">OFFSET(InputPriceData!G$15,CalculationsAndCharts!$A1314+$A$11,IF($C$7,8,0),1,1)</f>
        <v>5063700</v>
      </c>
      <c r="D1314" s="4">
        <f ca="1">OFFSET(InputPriceData!C$15,CalculationsAndCharts!$A1314+$A$11,IF($C$7,8,0),1,1)</f>
        <v>45.86</v>
      </c>
      <c r="E1314" s="4">
        <f ca="1">OFFSET(InputPriceData!D$15,CalculationsAndCharts!$A1314+$A$11,IF($C$7,8,0),1,1)</f>
        <v>46.2</v>
      </c>
      <c r="F1314" s="4">
        <f ca="1">OFFSET(InputPriceData!E$15,CalculationsAndCharts!$A1314+$A$11,IF($C$7,8,0),1,1)</f>
        <v>45.55</v>
      </c>
      <c r="G1314" s="4">
        <f ca="1">OFFSET(InputPriceData!F$15,CalculationsAndCharts!$A1314+$A$11,IF($C$7,8,0),1,1)</f>
        <v>46.08</v>
      </c>
      <c r="H1314" s="133"/>
      <c r="I1314" s="133"/>
      <c r="J1314" s="37">
        <f t="shared" ref="J1314:J1377" ca="1" si="392">$A$8-A1314+1</f>
        <v>1519</v>
      </c>
      <c r="K1314" s="124">
        <f t="shared" ref="K1314:K1377" ca="1" si="393">IF(J1314&gt;2,G1314-G1316,0)</f>
        <v>0.76999999999999602</v>
      </c>
      <c r="L1314" s="343">
        <f t="shared" ca="1" si="384"/>
        <v>2.9586438623752792E-2</v>
      </c>
      <c r="M1314" s="345">
        <f t="shared" ref="M1314:M1377" ca="1" si="394">MAX(IF(J1314=1,0.0000001,0.991*M1315),ABS(L1314))</f>
        <v>1.139775304719326</v>
      </c>
      <c r="N1314" s="344">
        <f t="shared" ca="1" si="385"/>
        <v>2.5958132713744458E-2</v>
      </c>
      <c r="O1314" s="4"/>
      <c r="P1314" s="4"/>
      <c r="Q1314" s="3"/>
      <c r="S1314" s="4"/>
      <c r="T1314" s="4" t="b">
        <f t="shared" ca="1" si="386"/>
        <v>1</v>
      </c>
      <c r="U1314" t="b">
        <f t="shared" ca="1" si="387"/>
        <v>0</v>
      </c>
      <c r="W1314" s="317" t="b">
        <f t="shared" ca="1" si="388"/>
        <v>0</v>
      </c>
      <c r="X1314" s="317" t="b">
        <f t="shared" ref="X1314:X1377" ca="1" si="395">IF(X1315,IF(Y1314,FALSE,X1315),IF(W1314,TRUE,X1315))</f>
        <v>0</v>
      </c>
      <c r="Y1314" s="317" t="b">
        <f t="shared" ca="1" si="389"/>
        <v>0</v>
      </c>
      <c r="Z1314" t="b">
        <f t="shared" ca="1" si="390"/>
        <v>0</v>
      </c>
      <c r="AA1314" s="37" t="b">
        <f t="shared" ref="AA1314:AA1377" ca="1" si="396">IF(AA1315,IF(AB1314,FALSE,AA1315),IF(Z1314,TRUE,AA1315))</f>
        <v>1</v>
      </c>
      <c r="AB1314" t="b">
        <f t="shared" ca="1" si="391"/>
        <v>0</v>
      </c>
      <c r="AD1314" t="b">
        <f t="shared" ref="AD1314:AD1377" ca="1" si="397">AND($U1315&lt;&gt;$U1316,$U1315,NOT(AE1315))</f>
        <v>0</v>
      </c>
      <c r="AE1314" s="37" t="b">
        <f t="shared" ref="AE1314:AE1377" ca="1" si="398">IF(AE1315,IF(AF1314,FALSE,AE1315),IF(AD1314,TRUE,AE1315))</f>
        <v>1</v>
      </c>
      <c r="AF1314" t="b">
        <f t="shared" ref="AF1314:AF1377" ca="1" si="399">AND(AE1315,AND($T1315&lt;&gt;$T1316,$T1315))</f>
        <v>0</v>
      </c>
      <c r="AG1314" s="317" t="b">
        <f t="shared" ref="AG1314:AG1377" ca="1" si="400">AND($T1315&lt;&gt;$T1316,$T1315,NOT(AH1315))</f>
        <v>0</v>
      </c>
      <c r="AH1314" s="317" t="b">
        <f t="shared" ref="AH1314:AH1377" ca="1" si="401">IF(AH1315,IF(AI1314,FALSE,AH1315),IF(AG1314,TRUE,AH1315))</f>
        <v>0</v>
      </c>
      <c r="AI1314" s="317" t="b">
        <f t="shared" ref="AI1314:AI1377" ca="1" si="402">AND(AH1315,AND($U1315&lt;&gt;$U1316,$U1315))</f>
        <v>0</v>
      </c>
    </row>
    <row r="1315" spans="1:35" x14ac:dyDescent="0.25">
      <c r="A1315">
        <v>1283</v>
      </c>
      <c r="B1315" s="169">
        <f ca="1">OFFSET(InputPriceData!B$15,CalculationsAndCharts!$A1315+$A$11,0,1,1)</f>
        <v>39982</v>
      </c>
      <c r="C1315" s="3">
        <f ca="1">OFFSET(InputPriceData!G$15,CalculationsAndCharts!$A1315+$A$11,IF($C$7,8,0),1,1)</f>
        <v>2970800</v>
      </c>
      <c r="D1315" s="4">
        <f ca="1">OFFSET(InputPriceData!C$15,CalculationsAndCharts!$A1315+$A$11,IF($C$7,8,0),1,1)</f>
        <v>45.39</v>
      </c>
      <c r="E1315" s="4">
        <f ca="1">OFFSET(InputPriceData!D$15,CalculationsAndCharts!$A1315+$A$11,IF($C$7,8,0),1,1)</f>
        <v>46.24</v>
      </c>
      <c r="F1315" s="4">
        <f ca="1">OFFSET(InputPriceData!E$15,CalculationsAndCharts!$A1315+$A$11,IF($C$7,8,0),1,1)</f>
        <v>45.35</v>
      </c>
      <c r="G1315" s="4">
        <f ca="1">OFFSET(InputPriceData!F$15,CalculationsAndCharts!$A1315+$A$11,IF($C$7,8,0),1,1)</f>
        <v>45.91</v>
      </c>
      <c r="H1315" s="133"/>
      <c r="I1315" s="133"/>
      <c r="J1315" s="37">
        <f t="shared" ca="1" si="392"/>
        <v>1518</v>
      </c>
      <c r="K1315" s="124">
        <f t="shared" ca="1" si="393"/>
        <v>1.0599999999999952</v>
      </c>
      <c r="L1315" s="343">
        <f t="shared" ca="1" si="384"/>
        <v>-5.6603052049550108E-2</v>
      </c>
      <c r="M1315" s="345">
        <f t="shared" ca="1" si="394"/>
        <v>1.1501264427036588</v>
      </c>
      <c r="N1315" s="344">
        <f t="shared" ca="1" si="385"/>
        <v>-4.9214634102743113E-2</v>
      </c>
      <c r="O1315" s="4"/>
      <c r="P1315" s="4"/>
      <c r="Q1315" s="3"/>
      <c r="S1315" s="4"/>
      <c r="T1315" s="4" t="b">
        <f t="shared" ca="1" si="386"/>
        <v>0</v>
      </c>
      <c r="U1315" t="b">
        <f t="shared" ca="1" si="387"/>
        <v>0</v>
      </c>
      <c r="W1315" s="317" t="b">
        <f t="shared" ca="1" si="388"/>
        <v>0</v>
      </c>
      <c r="X1315" s="317" t="b">
        <f t="shared" ca="1" si="395"/>
        <v>0</v>
      </c>
      <c r="Y1315" s="317" t="b">
        <f t="shared" ca="1" si="389"/>
        <v>0</v>
      </c>
      <c r="Z1315" t="b">
        <f t="shared" ca="1" si="390"/>
        <v>0</v>
      </c>
      <c r="AA1315" s="37" t="b">
        <f t="shared" ca="1" si="396"/>
        <v>1</v>
      </c>
      <c r="AB1315" t="b">
        <f t="shared" ca="1" si="391"/>
        <v>0</v>
      </c>
      <c r="AD1315" t="b">
        <f t="shared" ca="1" si="397"/>
        <v>0</v>
      </c>
      <c r="AE1315" s="37" t="b">
        <f t="shared" ca="1" si="398"/>
        <v>1</v>
      </c>
      <c r="AF1315" t="b">
        <f t="shared" ca="1" si="399"/>
        <v>0</v>
      </c>
      <c r="AG1315" s="317" t="b">
        <f t="shared" ca="1" si="400"/>
        <v>0</v>
      </c>
      <c r="AH1315" s="317" t="b">
        <f t="shared" ca="1" si="401"/>
        <v>0</v>
      </c>
      <c r="AI1315" s="317" t="b">
        <f t="shared" ca="1" si="402"/>
        <v>0</v>
      </c>
    </row>
    <row r="1316" spans="1:35" x14ac:dyDescent="0.25">
      <c r="A1316">
        <v>1284</v>
      </c>
      <c r="B1316" s="169">
        <f ca="1">OFFSET(InputPriceData!B$15,CalculationsAndCharts!$A1316+$A$11,0,1,1)</f>
        <v>39981</v>
      </c>
      <c r="C1316" s="3">
        <f ca="1">OFFSET(InputPriceData!G$15,CalculationsAndCharts!$A1316+$A$11,IF($C$7,8,0),1,1)</f>
        <v>2140200</v>
      </c>
      <c r="D1316" s="4">
        <f ca="1">OFFSET(InputPriceData!C$15,CalculationsAndCharts!$A1316+$A$11,IF($C$7,8,0),1,1)</f>
        <v>44.78</v>
      </c>
      <c r="E1316" s="4">
        <f ca="1">OFFSET(InputPriceData!D$15,CalculationsAndCharts!$A1316+$A$11,IF($C$7,8,0),1,1)</f>
        <v>45.57</v>
      </c>
      <c r="F1316" s="4">
        <f ca="1">OFFSET(InputPriceData!E$15,CalculationsAndCharts!$A1316+$A$11,IF($C$7,8,0),1,1)</f>
        <v>44.78</v>
      </c>
      <c r="G1316" s="4">
        <f ca="1">OFFSET(InputPriceData!F$15,CalculationsAndCharts!$A1316+$A$11,IF($C$7,8,0),1,1)</f>
        <v>45.31</v>
      </c>
      <c r="H1316" s="133"/>
      <c r="I1316" s="133"/>
      <c r="J1316" s="37">
        <f t="shared" ca="1" si="392"/>
        <v>1517</v>
      </c>
      <c r="K1316" s="124">
        <f t="shared" ca="1" si="393"/>
        <v>0.31000000000000227</v>
      </c>
      <c r="L1316" s="343">
        <f t="shared" ca="1" si="384"/>
        <v>-7.1288658830306495E-2</v>
      </c>
      <c r="M1316" s="345">
        <f t="shared" ca="1" si="394"/>
        <v>1.1605715869865376</v>
      </c>
      <c r="N1316" s="344">
        <f t="shared" ca="1" si="385"/>
        <v>-6.1425473128641592E-2</v>
      </c>
      <c r="O1316" s="4"/>
      <c r="P1316" s="4"/>
      <c r="Q1316" s="3"/>
      <c r="S1316" s="4"/>
      <c r="T1316" s="4" t="b">
        <f t="shared" ca="1" si="386"/>
        <v>0</v>
      </c>
      <c r="U1316" t="b">
        <f t="shared" ca="1" si="387"/>
        <v>0</v>
      </c>
      <c r="W1316" s="317" t="b">
        <f t="shared" ca="1" si="388"/>
        <v>0</v>
      </c>
      <c r="X1316" s="317" t="b">
        <f t="shared" ca="1" si="395"/>
        <v>0</v>
      </c>
      <c r="Y1316" s="317" t="b">
        <f t="shared" ca="1" si="389"/>
        <v>1</v>
      </c>
      <c r="Z1316" t="b">
        <f t="shared" ca="1" si="390"/>
        <v>1</v>
      </c>
      <c r="AA1316" s="37" t="b">
        <f t="shared" ca="1" si="396"/>
        <v>1</v>
      </c>
      <c r="AB1316" t="b">
        <f t="shared" ca="1" si="391"/>
        <v>0</v>
      </c>
      <c r="AD1316" t="b">
        <f t="shared" ca="1" si="397"/>
        <v>1</v>
      </c>
      <c r="AE1316" s="37" t="b">
        <f t="shared" ca="1" si="398"/>
        <v>1</v>
      </c>
      <c r="AF1316" t="b">
        <f t="shared" ca="1" si="399"/>
        <v>0</v>
      </c>
      <c r="AG1316" s="317" t="b">
        <f t="shared" ca="1" si="400"/>
        <v>0</v>
      </c>
      <c r="AH1316" s="317" t="b">
        <f t="shared" ca="1" si="401"/>
        <v>0</v>
      </c>
      <c r="AI1316" s="317" t="b">
        <f t="shared" ca="1" si="402"/>
        <v>1</v>
      </c>
    </row>
    <row r="1317" spans="1:35" x14ac:dyDescent="0.25">
      <c r="A1317">
        <v>1285</v>
      </c>
      <c r="B1317" s="169">
        <f ca="1">OFFSET(InputPriceData!B$15,CalculationsAndCharts!$A1317+$A$11,0,1,1)</f>
        <v>39980</v>
      </c>
      <c r="C1317" s="3">
        <f ca="1">OFFSET(InputPriceData!G$15,CalculationsAndCharts!$A1317+$A$11,IF($C$7,8,0),1,1)</f>
        <v>3494000</v>
      </c>
      <c r="D1317" s="4">
        <f ca="1">OFFSET(InputPriceData!C$15,CalculationsAndCharts!$A1317+$A$11,IF($C$7,8,0),1,1)</f>
        <v>44.77</v>
      </c>
      <c r="E1317" s="4">
        <f ca="1">OFFSET(InputPriceData!D$15,CalculationsAndCharts!$A1317+$A$11,IF($C$7,8,0),1,1)</f>
        <v>45.15</v>
      </c>
      <c r="F1317" s="4">
        <f ca="1">OFFSET(InputPriceData!E$15,CalculationsAndCharts!$A1317+$A$11,IF($C$7,8,0),1,1)</f>
        <v>44.67</v>
      </c>
      <c r="G1317" s="4">
        <f ca="1">OFFSET(InputPriceData!F$15,CalculationsAndCharts!$A1317+$A$11,IF($C$7,8,0),1,1)</f>
        <v>44.85</v>
      </c>
      <c r="H1317" s="133"/>
      <c r="I1317" s="133"/>
      <c r="J1317" s="37">
        <f t="shared" ca="1" si="392"/>
        <v>1516</v>
      </c>
      <c r="K1317" s="124">
        <f t="shared" ca="1" si="393"/>
        <v>-0.46000000000000085</v>
      </c>
      <c r="L1317" s="343">
        <f t="shared" ca="1" si="384"/>
        <v>-1.0081250661442137E-3</v>
      </c>
      <c r="M1317" s="345">
        <f t="shared" ca="1" si="394"/>
        <v>1.1711115913083123</v>
      </c>
      <c r="N1317" s="344">
        <f t="shared" ca="1" si="385"/>
        <v>-8.6082750237147124E-4</v>
      </c>
      <c r="O1317" s="4"/>
      <c r="P1317" s="4"/>
      <c r="Q1317" s="3"/>
      <c r="S1317" s="4"/>
      <c r="T1317" s="4" t="b">
        <f t="shared" ca="1" si="386"/>
        <v>0</v>
      </c>
      <c r="U1317" t="b">
        <f t="shared" ca="1" si="387"/>
        <v>1</v>
      </c>
      <c r="W1317" s="317" t="b">
        <f t="shared" ca="1" si="388"/>
        <v>0</v>
      </c>
      <c r="X1317" s="317" t="b">
        <f t="shared" ca="1" si="395"/>
        <v>1</v>
      </c>
      <c r="Y1317" s="317" t="b">
        <f t="shared" ca="1" si="389"/>
        <v>0</v>
      </c>
      <c r="Z1317" t="b">
        <f t="shared" ca="1" si="390"/>
        <v>0</v>
      </c>
      <c r="AA1317" s="37" t="b">
        <f t="shared" ca="1" si="396"/>
        <v>0</v>
      </c>
      <c r="AB1317" t="b">
        <f t="shared" ca="1" si="391"/>
        <v>0</v>
      </c>
      <c r="AD1317" t="b">
        <f t="shared" ca="1" si="397"/>
        <v>0</v>
      </c>
      <c r="AE1317" s="37" t="b">
        <f t="shared" ca="1" si="398"/>
        <v>0</v>
      </c>
      <c r="AF1317" t="b">
        <f t="shared" ca="1" si="399"/>
        <v>0</v>
      </c>
      <c r="AG1317" s="317" t="b">
        <f t="shared" ca="1" si="400"/>
        <v>0</v>
      </c>
      <c r="AH1317" s="317" t="b">
        <f t="shared" ca="1" si="401"/>
        <v>1</v>
      </c>
      <c r="AI1317" s="317" t="b">
        <f t="shared" ca="1" si="402"/>
        <v>0</v>
      </c>
    </row>
    <row r="1318" spans="1:35" x14ac:dyDescent="0.25">
      <c r="A1318">
        <v>1286</v>
      </c>
      <c r="B1318" s="169">
        <f ca="1">OFFSET(InputPriceData!B$15,CalculationsAndCharts!$A1318+$A$11,0,1,1)</f>
        <v>39979</v>
      </c>
      <c r="C1318" s="3">
        <f ca="1">OFFSET(InputPriceData!G$15,CalculationsAndCharts!$A1318+$A$11,IF($C$7,8,0),1,1)</f>
        <v>4433300</v>
      </c>
      <c r="D1318" s="4">
        <f ca="1">OFFSET(InputPriceData!C$15,CalculationsAndCharts!$A1318+$A$11,IF($C$7,8,0),1,1)</f>
        <v>44.99</v>
      </c>
      <c r="E1318" s="4">
        <f ca="1">OFFSET(InputPriceData!D$15,CalculationsAndCharts!$A1318+$A$11,IF($C$7,8,0),1,1)</f>
        <v>45.2</v>
      </c>
      <c r="F1318" s="4">
        <f ca="1">OFFSET(InputPriceData!E$15,CalculationsAndCharts!$A1318+$A$11,IF($C$7,8,0),1,1)</f>
        <v>44.58</v>
      </c>
      <c r="G1318" s="4">
        <f ca="1">OFFSET(InputPriceData!F$15,CalculationsAndCharts!$A1318+$A$11,IF($C$7,8,0),1,1)</f>
        <v>45</v>
      </c>
      <c r="H1318" s="133"/>
      <c r="I1318" s="133"/>
      <c r="J1318" s="37">
        <f t="shared" ca="1" si="392"/>
        <v>1515</v>
      </c>
      <c r="K1318" s="124">
        <f t="shared" ca="1" si="393"/>
        <v>-0.67000000000000171</v>
      </c>
      <c r="L1318" s="343">
        <f t="shared" ca="1" si="384"/>
        <v>9.9462282865770496E-2</v>
      </c>
      <c r="M1318" s="345">
        <f t="shared" ca="1" si="394"/>
        <v>1.1817473171627773</v>
      </c>
      <c r="N1318" s="344">
        <f t="shared" ca="1" si="385"/>
        <v>8.4165439955951493E-2</v>
      </c>
      <c r="O1318" s="4"/>
      <c r="P1318" s="4"/>
      <c r="Q1318" s="3"/>
      <c r="S1318" s="4"/>
      <c r="T1318" s="4" t="b">
        <f t="shared" ca="1" si="386"/>
        <v>0</v>
      </c>
      <c r="U1318" t="b">
        <f t="shared" ca="1" si="387"/>
        <v>0</v>
      </c>
      <c r="W1318" s="317" t="b">
        <f t="shared" ca="1" si="388"/>
        <v>0</v>
      </c>
      <c r="X1318" s="317" t="b">
        <f t="shared" ca="1" si="395"/>
        <v>1</v>
      </c>
      <c r="Y1318" s="317" t="b">
        <f t="shared" ca="1" si="389"/>
        <v>0</v>
      </c>
      <c r="Z1318" t="b">
        <f t="shared" ca="1" si="390"/>
        <v>0</v>
      </c>
      <c r="AA1318" s="37" t="b">
        <f t="shared" ca="1" si="396"/>
        <v>0</v>
      </c>
      <c r="AB1318" t="b">
        <f t="shared" ca="1" si="391"/>
        <v>0</v>
      </c>
      <c r="AD1318" t="b">
        <f t="shared" ca="1" si="397"/>
        <v>0</v>
      </c>
      <c r="AE1318" s="37" t="b">
        <f t="shared" ca="1" si="398"/>
        <v>0</v>
      </c>
      <c r="AF1318" t="b">
        <f t="shared" ca="1" si="399"/>
        <v>0</v>
      </c>
      <c r="AG1318" s="317" t="b">
        <f t="shared" ca="1" si="400"/>
        <v>0</v>
      </c>
      <c r="AH1318" s="317" t="b">
        <f t="shared" ca="1" si="401"/>
        <v>1</v>
      </c>
      <c r="AI1318" s="317" t="b">
        <f t="shared" ca="1" si="402"/>
        <v>0</v>
      </c>
    </row>
    <row r="1319" spans="1:35" x14ac:dyDescent="0.25">
      <c r="A1319">
        <v>1287</v>
      </c>
      <c r="B1319" s="169">
        <f ca="1">OFFSET(InputPriceData!B$15,CalculationsAndCharts!$A1319+$A$11,0,1,1)</f>
        <v>39976</v>
      </c>
      <c r="C1319" s="3">
        <f ca="1">OFFSET(InputPriceData!G$15,CalculationsAndCharts!$A1319+$A$11,IF($C$7,8,0),1,1)</f>
        <v>3442800</v>
      </c>
      <c r="D1319" s="4">
        <f ca="1">OFFSET(InputPriceData!C$15,CalculationsAndCharts!$A1319+$A$11,IF($C$7,8,0),1,1)</f>
        <v>45.57</v>
      </c>
      <c r="E1319" s="4">
        <f ca="1">OFFSET(InputPriceData!D$15,CalculationsAndCharts!$A1319+$A$11,IF($C$7,8,0),1,1)</f>
        <v>45.69</v>
      </c>
      <c r="F1319" s="4">
        <f ca="1">OFFSET(InputPriceData!E$15,CalculationsAndCharts!$A1319+$A$11,IF($C$7,8,0),1,1)</f>
        <v>44.93</v>
      </c>
      <c r="G1319" s="4">
        <f ca="1">OFFSET(InputPriceData!F$15,CalculationsAndCharts!$A1319+$A$11,IF($C$7,8,0),1,1)</f>
        <v>45.31</v>
      </c>
      <c r="H1319" s="133"/>
      <c r="I1319" s="133"/>
      <c r="J1319" s="37">
        <f t="shared" ca="1" si="392"/>
        <v>1514</v>
      </c>
      <c r="K1319" s="124">
        <f t="shared" ca="1" si="393"/>
        <v>-0.28999999999999915</v>
      </c>
      <c r="L1319" s="343">
        <f t="shared" ca="1" si="384"/>
        <v>0.17425740190148739</v>
      </c>
      <c r="M1319" s="345">
        <f t="shared" ca="1" si="394"/>
        <v>1.1924796338675856</v>
      </c>
      <c r="N1319" s="344">
        <f t="shared" ca="1" si="385"/>
        <v>0.14613029602553124</v>
      </c>
      <c r="O1319" s="4"/>
      <c r="P1319" s="4"/>
      <c r="Q1319" s="3"/>
      <c r="S1319" s="4"/>
      <c r="T1319" s="4" t="b">
        <f t="shared" ca="1" si="386"/>
        <v>0</v>
      </c>
      <c r="U1319" t="b">
        <f t="shared" ca="1" si="387"/>
        <v>0</v>
      </c>
      <c r="W1319" s="317" t="b">
        <f t="shared" ca="1" si="388"/>
        <v>0</v>
      </c>
      <c r="X1319" s="317" t="b">
        <f t="shared" ca="1" si="395"/>
        <v>1</v>
      </c>
      <c r="Y1319" s="317" t="b">
        <f t="shared" ca="1" si="389"/>
        <v>0</v>
      </c>
      <c r="Z1319" t="b">
        <f t="shared" ca="1" si="390"/>
        <v>0</v>
      </c>
      <c r="AA1319" s="37" t="b">
        <f t="shared" ca="1" si="396"/>
        <v>0</v>
      </c>
      <c r="AB1319" t="b">
        <f t="shared" ca="1" si="391"/>
        <v>0</v>
      </c>
      <c r="AD1319" t="b">
        <f t="shared" ca="1" si="397"/>
        <v>0</v>
      </c>
      <c r="AE1319" s="37" t="b">
        <f t="shared" ca="1" si="398"/>
        <v>0</v>
      </c>
      <c r="AF1319" t="b">
        <f t="shared" ca="1" si="399"/>
        <v>0</v>
      </c>
      <c r="AG1319" s="317" t="b">
        <f t="shared" ca="1" si="400"/>
        <v>0</v>
      </c>
      <c r="AH1319" s="317" t="b">
        <f t="shared" ca="1" si="401"/>
        <v>1</v>
      </c>
      <c r="AI1319" s="317" t="b">
        <f t="shared" ca="1" si="402"/>
        <v>0</v>
      </c>
    </row>
    <row r="1320" spans="1:35" x14ac:dyDescent="0.25">
      <c r="A1320">
        <v>1288</v>
      </c>
      <c r="B1320" s="169">
        <f ca="1">OFFSET(InputPriceData!B$15,CalculationsAndCharts!$A1320+$A$11,0,1,1)</f>
        <v>39975</v>
      </c>
      <c r="C1320" s="3">
        <f ca="1">OFFSET(InputPriceData!G$15,CalculationsAndCharts!$A1320+$A$11,IF($C$7,8,0),1,1)</f>
        <v>4761000</v>
      </c>
      <c r="D1320" s="4">
        <f ca="1">OFFSET(InputPriceData!C$15,CalculationsAndCharts!$A1320+$A$11,IF($C$7,8,0),1,1)</f>
        <v>45.7</v>
      </c>
      <c r="E1320" s="4">
        <f ca="1">OFFSET(InputPriceData!D$15,CalculationsAndCharts!$A1320+$A$11,IF($C$7,8,0),1,1)</f>
        <v>46.4</v>
      </c>
      <c r="F1320" s="4">
        <f ca="1">OFFSET(InputPriceData!E$15,CalculationsAndCharts!$A1320+$A$11,IF($C$7,8,0),1,1)</f>
        <v>45.67</v>
      </c>
      <c r="G1320" s="4">
        <f ca="1">OFFSET(InputPriceData!F$15,CalculationsAndCharts!$A1320+$A$11,IF($C$7,8,0),1,1)</f>
        <v>45.67</v>
      </c>
      <c r="H1320" s="133"/>
      <c r="I1320" s="133"/>
      <c r="J1320" s="37">
        <f t="shared" ca="1" si="392"/>
        <v>1513</v>
      </c>
      <c r="K1320" s="124">
        <f t="shared" ca="1" si="393"/>
        <v>0.69000000000000483</v>
      </c>
      <c r="L1320" s="343">
        <f t="shared" ca="1" si="384"/>
        <v>0.21027499490570195</v>
      </c>
      <c r="M1320" s="345">
        <f t="shared" ca="1" si="394"/>
        <v>1.2033094186353033</v>
      </c>
      <c r="N1320" s="344">
        <f t="shared" ca="1" si="385"/>
        <v>0.17474723595546932</v>
      </c>
      <c r="O1320" s="4"/>
      <c r="P1320" s="4"/>
      <c r="Q1320" s="3"/>
      <c r="S1320" s="4"/>
      <c r="T1320" s="4" t="b">
        <f t="shared" ca="1" si="386"/>
        <v>0</v>
      </c>
      <c r="U1320" t="b">
        <f t="shared" ca="1" si="387"/>
        <v>0</v>
      </c>
      <c r="W1320" s="317" t="b">
        <f t="shared" ca="1" si="388"/>
        <v>0</v>
      </c>
      <c r="X1320" s="317" t="b">
        <f t="shared" ca="1" si="395"/>
        <v>1</v>
      </c>
      <c r="Y1320" s="317" t="b">
        <f t="shared" ca="1" si="389"/>
        <v>0</v>
      </c>
      <c r="Z1320" t="b">
        <f t="shared" ca="1" si="390"/>
        <v>0</v>
      </c>
      <c r="AA1320" s="37" t="b">
        <f t="shared" ca="1" si="396"/>
        <v>0</v>
      </c>
      <c r="AB1320" t="b">
        <f t="shared" ca="1" si="391"/>
        <v>0</v>
      </c>
      <c r="AD1320" t="b">
        <f t="shared" ca="1" si="397"/>
        <v>0</v>
      </c>
      <c r="AE1320" s="37" t="b">
        <f t="shared" ca="1" si="398"/>
        <v>0</v>
      </c>
      <c r="AF1320" t="b">
        <f t="shared" ca="1" si="399"/>
        <v>0</v>
      </c>
      <c r="AG1320" s="317" t="b">
        <f t="shared" ca="1" si="400"/>
        <v>0</v>
      </c>
      <c r="AH1320" s="317" t="b">
        <f t="shared" ca="1" si="401"/>
        <v>1</v>
      </c>
      <c r="AI1320" s="317" t="b">
        <f t="shared" ca="1" si="402"/>
        <v>0</v>
      </c>
    </row>
    <row r="1321" spans="1:35" x14ac:dyDescent="0.25">
      <c r="A1321">
        <v>1289</v>
      </c>
      <c r="B1321" s="169">
        <f ca="1">OFFSET(InputPriceData!B$15,CalculationsAndCharts!$A1321+$A$11,0,1,1)</f>
        <v>39974</v>
      </c>
      <c r="C1321" s="3">
        <f ca="1">OFFSET(InputPriceData!G$15,CalculationsAndCharts!$A1321+$A$11,IF($C$7,8,0),1,1)</f>
        <v>3345400</v>
      </c>
      <c r="D1321" s="4">
        <f ca="1">OFFSET(InputPriceData!C$15,CalculationsAndCharts!$A1321+$A$11,IF($C$7,8,0),1,1)</f>
        <v>45.1</v>
      </c>
      <c r="E1321" s="4">
        <f ca="1">OFFSET(InputPriceData!D$15,CalculationsAndCharts!$A1321+$A$11,IF($C$7,8,0),1,1)</f>
        <v>45.66</v>
      </c>
      <c r="F1321" s="4">
        <f ca="1">OFFSET(InputPriceData!E$15,CalculationsAndCharts!$A1321+$A$11,IF($C$7,8,0),1,1)</f>
        <v>44.91</v>
      </c>
      <c r="G1321" s="4">
        <f ca="1">OFFSET(InputPriceData!F$15,CalculationsAndCharts!$A1321+$A$11,IF($C$7,8,0),1,1)</f>
        <v>45.6</v>
      </c>
      <c r="H1321" s="133"/>
      <c r="I1321" s="133"/>
      <c r="J1321" s="37">
        <f t="shared" ca="1" si="392"/>
        <v>1512</v>
      </c>
      <c r="K1321" s="124">
        <f t="shared" ca="1" si="393"/>
        <v>-0.35000000000000142</v>
      </c>
      <c r="L1321" s="343">
        <f t="shared" ca="1" si="384"/>
        <v>0.26517037638847241</v>
      </c>
      <c r="M1321" s="345">
        <f t="shared" ca="1" si="394"/>
        <v>1.2142375566451094</v>
      </c>
      <c r="N1321" s="344">
        <f t="shared" ca="1" si="385"/>
        <v>0.21838426503717093</v>
      </c>
      <c r="O1321" s="4"/>
      <c r="P1321" s="4"/>
      <c r="Q1321" s="3"/>
      <c r="S1321" s="4"/>
      <c r="T1321" s="4" t="b">
        <f t="shared" ca="1" si="386"/>
        <v>0</v>
      </c>
      <c r="U1321" t="b">
        <f t="shared" ca="1" si="387"/>
        <v>0</v>
      </c>
      <c r="W1321" s="317" t="b">
        <f t="shared" ca="1" si="388"/>
        <v>0</v>
      </c>
      <c r="X1321" s="317" t="b">
        <f t="shared" ca="1" si="395"/>
        <v>1</v>
      </c>
      <c r="Y1321" s="317" t="b">
        <f t="shared" ca="1" si="389"/>
        <v>0</v>
      </c>
      <c r="Z1321" t="b">
        <f t="shared" ca="1" si="390"/>
        <v>0</v>
      </c>
      <c r="AA1321" s="37" t="b">
        <f t="shared" ca="1" si="396"/>
        <v>0</v>
      </c>
      <c r="AB1321" t="b">
        <f t="shared" ca="1" si="391"/>
        <v>0</v>
      </c>
      <c r="AD1321" t="b">
        <f t="shared" ca="1" si="397"/>
        <v>0</v>
      </c>
      <c r="AE1321" s="37" t="b">
        <f t="shared" ca="1" si="398"/>
        <v>0</v>
      </c>
      <c r="AF1321" t="b">
        <f t="shared" ca="1" si="399"/>
        <v>0</v>
      </c>
      <c r="AG1321" s="317" t="b">
        <f t="shared" ca="1" si="400"/>
        <v>0</v>
      </c>
      <c r="AH1321" s="317" t="b">
        <f t="shared" ca="1" si="401"/>
        <v>1</v>
      </c>
      <c r="AI1321" s="317" t="b">
        <f t="shared" ca="1" si="402"/>
        <v>0</v>
      </c>
    </row>
    <row r="1322" spans="1:35" x14ac:dyDescent="0.25">
      <c r="A1322">
        <v>1290</v>
      </c>
      <c r="B1322" s="169">
        <f ca="1">OFFSET(InputPriceData!B$15,CalculationsAndCharts!$A1322+$A$11,0,1,1)</f>
        <v>39973</v>
      </c>
      <c r="C1322" s="3">
        <f ca="1">OFFSET(InputPriceData!G$15,CalculationsAndCharts!$A1322+$A$11,IF($C$7,8,0),1,1)</f>
        <v>4605400</v>
      </c>
      <c r="D1322" s="4">
        <f ca="1">OFFSET(InputPriceData!C$15,CalculationsAndCharts!$A1322+$A$11,IF($C$7,8,0),1,1)</f>
        <v>45.86</v>
      </c>
      <c r="E1322" s="4">
        <f ca="1">OFFSET(InputPriceData!D$15,CalculationsAndCharts!$A1322+$A$11,IF($C$7,8,0),1,1)</f>
        <v>46</v>
      </c>
      <c r="F1322" s="4">
        <f ca="1">OFFSET(InputPriceData!E$15,CalculationsAndCharts!$A1322+$A$11,IF($C$7,8,0),1,1)</f>
        <v>44.74</v>
      </c>
      <c r="G1322" s="4">
        <f ca="1">OFFSET(InputPriceData!F$15,CalculationsAndCharts!$A1322+$A$11,IF($C$7,8,0),1,1)</f>
        <v>44.98</v>
      </c>
      <c r="H1322" s="133"/>
      <c r="I1322" s="133"/>
      <c r="J1322" s="37">
        <f t="shared" ca="1" si="392"/>
        <v>1511</v>
      </c>
      <c r="K1322" s="124">
        <f t="shared" ca="1" si="393"/>
        <v>-1.240000000000002</v>
      </c>
      <c r="L1322" s="343">
        <f t="shared" ca="1" si="384"/>
        <v>0.3390417823665185</v>
      </c>
      <c r="M1322" s="345">
        <f t="shared" ca="1" si="394"/>
        <v>1.2252649411151457</v>
      </c>
      <c r="N1322" s="344">
        <f t="shared" ca="1" si="385"/>
        <v>0.27670895574466342</v>
      </c>
      <c r="O1322" s="4"/>
      <c r="P1322" s="4"/>
      <c r="Q1322" s="3"/>
      <c r="S1322" s="4"/>
      <c r="T1322" s="4" t="b">
        <f t="shared" ca="1" si="386"/>
        <v>0</v>
      </c>
      <c r="U1322" t="b">
        <f t="shared" ca="1" si="387"/>
        <v>0</v>
      </c>
      <c r="W1322" s="317" t="b">
        <f t="shared" ca="1" si="388"/>
        <v>0</v>
      </c>
      <c r="X1322" s="317" t="b">
        <f t="shared" ca="1" si="395"/>
        <v>1</v>
      </c>
      <c r="Y1322" s="317" t="b">
        <f t="shared" ca="1" si="389"/>
        <v>0</v>
      </c>
      <c r="Z1322" t="b">
        <f t="shared" ca="1" si="390"/>
        <v>0</v>
      </c>
      <c r="AA1322" s="37" t="b">
        <f t="shared" ca="1" si="396"/>
        <v>0</v>
      </c>
      <c r="AB1322" t="b">
        <f t="shared" ca="1" si="391"/>
        <v>0</v>
      </c>
      <c r="AD1322" t="b">
        <f t="shared" ca="1" si="397"/>
        <v>0</v>
      </c>
      <c r="AE1322" s="37" t="b">
        <f t="shared" ca="1" si="398"/>
        <v>0</v>
      </c>
      <c r="AF1322" t="b">
        <f t="shared" ca="1" si="399"/>
        <v>0</v>
      </c>
      <c r="AG1322" s="317" t="b">
        <f t="shared" ca="1" si="400"/>
        <v>0</v>
      </c>
      <c r="AH1322" s="317" t="b">
        <f t="shared" ca="1" si="401"/>
        <v>1</v>
      </c>
      <c r="AI1322" s="317" t="b">
        <f t="shared" ca="1" si="402"/>
        <v>0</v>
      </c>
    </row>
    <row r="1323" spans="1:35" x14ac:dyDescent="0.25">
      <c r="A1323">
        <v>1291</v>
      </c>
      <c r="B1323" s="169">
        <f ca="1">OFFSET(InputPriceData!B$15,CalculationsAndCharts!$A1323+$A$11,0,1,1)</f>
        <v>39972</v>
      </c>
      <c r="C1323" s="3">
        <f ca="1">OFFSET(InputPriceData!G$15,CalculationsAndCharts!$A1323+$A$11,IF($C$7,8,0),1,1)</f>
        <v>2634700</v>
      </c>
      <c r="D1323" s="4">
        <f ca="1">OFFSET(InputPriceData!C$15,CalculationsAndCharts!$A1323+$A$11,IF($C$7,8,0),1,1)</f>
        <v>46.21</v>
      </c>
      <c r="E1323" s="4">
        <f ca="1">OFFSET(InputPriceData!D$15,CalculationsAndCharts!$A1323+$A$11,IF($C$7,8,0),1,1)</f>
        <v>46.24</v>
      </c>
      <c r="F1323" s="4">
        <f ca="1">OFFSET(InputPriceData!E$15,CalculationsAndCharts!$A1323+$A$11,IF($C$7,8,0),1,1)</f>
        <v>44.95</v>
      </c>
      <c r="G1323" s="4">
        <f ca="1">OFFSET(InputPriceData!F$15,CalculationsAndCharts!$A1323+$A$11,IF($C$7,8,0),1,1)</f>
        <v>45.95</v>
      </c>
      <c r="H1323" s="133"/>
      <c r="I1323" s="133"/>
      <c r="J1323" s="37">
        <f t="shared" ca="1" si="392"/>
        <v>1510</v>
      </c>
      <c r="K1323" s="124">
        <f t="shared" ca="1" si="393"/>
        <v>0.92999999999999972</v>
      </c>
      <c r="L1323" s="343">
        <f t="shared" ca="1" si="384"/>
        <v>0.3145066563737034</v>
      </c>
      <c r="M1323" s="345">
        <f t="shared" ca="1" si="394"/>
        <v>1.2363924733755254</v>
      </c>
      <c r="N1323" s="344">
        <f t="shared" ca="1" si="385"/>
        <v>0.25437445078831317</v>
      </c>
      <c r="O1323" s="4"/>
      <c r="P1323" s="4"/>
      <c r="Q1323" s="3"/>
      <c r="S1323" s="4"/>
      <c r="T1323" s="4" t="b">
        <f t="shared" ca="1" si="386"/>
        <v>0</v>
      </c>
      <c r="U1323" t="b">
        <f t="shared" ca="1" si="387"/>
        <v>0</v>
      </c>
      <c r="W1323" s="317" t="b">
        <f t="shared" ca="1" si="388"/>
        <v>0</v>
      </c>
      <c r="X1323" s="317" t="b">
        <f t="shared" ca="1" si="395"/>
        <v>1</v>
      </c>
      <c r="Y1323" s="317" t="b">
        <f t="shared" ca="1" si="389"/>
        <v>0</v>
      </c>
      <c r="Z1323" t="b">
        <f t="shared" ca="1" si="390"/>
        <v>0</v>
      </c>
      <c r="AA1323" s="37" t="b">
        <f t="shared" ca="1" si="396"/>
        <v>0</v>
      </c>
      <c r="AB1323" t="b">
        <f t="shared" ca="1" si="391"/>
        <v>0</v>
      </c>
      <c r="AD1323" t="b">
        <f t="shared" ca="1" si="397"/>
        <v>0</v>
      </c>
      <c r="AE1323" s="37" t="b">
        <f t="shared" ca="1" si="398"/>
        <v>0</v>
      </c>
      <c r="AF1323" t="b">
        <f t="shared" ca="1" si="399"/>
        <v>0</v>
      </c>
      <c r="AG1323" s="317" t="b">
        <f t="shared" ca="1" si="400"/>
        <v>0</v>
      </c>
      <c r="AH1323" s="317" t="b">
        <f t="shared" ca="1" si="401"/>
        <v>1</v>
      </c>
      <c r="AI1323" s="317" t="b">
        <f t="shared" ca="1" si="402"/>
        <v>0</v>
      </c>
    </row>
    <row r="1324" spans="1:35" x14ac:dyDescent="0.25">
      <c r="A1324">
        <v>1292</v>
      </c>
      <c r="B1324" s="169">
        <f ca="1">OFFSET(InputPriceData!B$15,CalculationsAndCharts!$A1324+$A$11,0,1,1)</f>
        <v>39969</v>
      </c>
      <c r="C1324" s="3">
        <f ca="1">OFFSET(InputPriceData!G$15,CalculationsAndCharts!$A1324+$A$11,IF($C$7,8,0),1,1)</f>
        <v>3461000</v>
      </c>
      <c r="D1324" s="4">
        <f ca="1">OFFSET(InputPriceData!C$15,CalculationsAndCharts!$A1324+$A$11,IF($C$7,8,0),1,1)</f>
        <v>45.73</v>
      </c>
      <c r="E1324" s="4">
        <f ca="1">OFFSET(InputPriceData!D$15,CalculationsAndCharts!$A1324+$A$11,IF($C$7,8,0),1,1)</f>
        <v>46.46</v>
      </c>
      <c r="F1324" s="4">
        <f ca="1">OFFSET(InputPriceData!E$15,CalculationsAndCharts!$A1324+$A$11,IF($C$7,8,0),1,1)</f>
        <v>45.31</v>
      </c>
      <c r="G1324" s="4">
        <f ca="1">OFFSET(InputPriceData!F$15,CalculationsAndCharts!$A1324+$A$11,IF($C$7,8,0),1,1)</f>
        <v>46.22</v>
      </c>
      <c r="H1324" s="133"/>
      <c r="I1324" s="133"/>
      <c r="J1324" s="37">
        <f t="shared" ca="1" si="392"/>
        <v>1509</v>
      </c>
      <c r="K1324" s="124">
        <f t="shared" ca="1" si="393"/>
        <v>1.3999999999999986</v>
      </c>
      <c r="L1324" s="343">
        <f t="shared" ca="1" si="384"/>
        <v>0.21840353579485466</v>
      </c>
      <c r="M1324" s="345">
        <f t="shared" ca="1" si="394"/>
        <v>1.2476210629420035</v>
      </c>
      <c r="N1324" s="344">
        <f t="shared" ca="1" si="385"/>
        <v>0.17505598637445199</v>
      </c>
      <c r="O1324" s="4"/>
      <c r="P1324" s="4"/>
      <c r="Q1324" s="3"/>
      <c r="S1324" s="4"/>
      <c r="T1324" s="4" t="b">
        <f t="shared" ca="1" si="386"/>
        <v>0</v>
      </c>
      <c r="U1324" t="b">
        <f t="shared" ca="1" si="387"/>
        <v>0</v>
      </c>
      <c r="W1324" s="317" t="b">
        <f t="shared" ca="1" si="388"/>
        <v>0</v>
      </c>
      <c r="X1324" s="317" t="b">
        <f t="shared" ca="1" si="395"/>
        <v>1</v>
      </c>
      <c r="Y1324" s="317" t="b">
        <f t="shared" ca="1" si="389"/>
        <v>0</v>
      </c>
      <c r="Z1324" t="b">
        <f t="shared" ca="1" si="390"/>
        <v>0</v>
      </c>
      <c r="AA1324" s="37" t="b">
        <f t="shared" ca="1" si="396"/>
        <v>0</v>
      </c>
      <c r="AB1324" t="b">
        <f t="shared" ca="1" si="391"/>
        <v>0</v>
      </c>
      <c r="AD1324" t="b">
        <f t="shared" ca="1" si="397"/>
        <v>0</v>
      </c>
      <c r="AE1324" s="37" t="b">
        <f t="shared" ca="1" si="398"/>
        <v>0</v>
      </c>
      <c r="AF1324" t="b">
        <f t="shared" ca="1" si="399"/>
        <v>0</v>
      </c>
      <c r="AG1324" s="317" t="b">
        <f t="shared" ca="1" si="400"/>
        <v>0</v>
      </c>
      <c r="AH1324" s="317" t="b">
        <f t="shared" ca="1" si="401"/>
        <v>1</v>
      </c>
      <c r="AI1324" s="317" t="b">
        <f t="shared" ca="1" si="402"/>
        <v>0</v>
      </c>
    </row>
    <row r="1325" spans="1:35" x14ac:dyDescent="0.25">
      <c r="A1325">
        <v>1293</v>
      </c>
      <c r="B1325" s="169">
        <f ca="1">OFFSET(InputPriceData!B$15,CalculationsAndCharts!$A1325+$A$11,0,1,1)</f>
        <v>39968</v>
      </c>
      <c r="C1325" s="3">
        <f ca="1">OFFSET(InputPriceData!G$15,CalculationsAndCharts!$A1325+$A$11,IF($C$7,8,0),1,1)</f>
        <v>4081500</v>
      </c>
      <c r="D1325" s="4">
        <f ca="1">OFFSET(InputPriceData!C$15,CalculationsAndCharts!$A1325+$A$11,IF($C$7,8,0),1,1)</f>
        <v>45</v>
      </c>
      <c r="E1325" s="4">
        <f ca="1">OFFSET(InputPriceData!D$15,CalculationsAndCharts!$A1325+$A$11,IF($C$7,8,0),1,1)</f>
        <v>45.05</v>
      </c>
      <c r="F1325" s="4">
        <f ca="1">OFFSET(InputPriceData!E$15,CalculationsAndCharts!$A1325+$A$11,IF($C$7,8,0),1,1)</f>
        <v>44.45</v>
      </c>
      <c r="G1325" s="4">
        <f ca="1">OFFSET(InputPriceData!F$15,CalculationsAndCharts!$A1325+$A$11,IF($C$7,8,0),1,1)</f>
        <v>45.02</v>
      </c>
      <c r="H1325" s="133"/>
      <c r="I1325" s="133"/>
      <c r="J1325" s="37">
        <f t="shared" ca="1" si="392"/>
        <v>1508</v>
      </c>
      <c r="K1325" s="124">
        <f t="shared" ca="1" si="393"/>
        <v>-0.5</v>
      </c>
      <c r="L1325" s="343">
        <f t="shared" ca="1" si="384"/>
        <v>0.18517889002013849</v>
      </c>
      <c r="M1325" s="345">
        <f t="shared" ca="1" si="394"/>
        <v>1.2589516275903163</v>
      </c>
      <c r="N1325" s="344">
        <f t="shared" ca="1" si="385"/>
        <v>0.14708975782856587</v>
      </c>
      <c r="O1325" s="4"/>
      <c r="P1325" s="4"/>
      <c r="Q1325" s="3"/>
      <c r="S1325" s="4"/>
      <c r="T1325" s="4" t="b">
        <f t="shared" ca="1" si="386"/>
        <v>0</v>
      </c>
      <c r="U1325" t="b">
        <f t="shared" ca="1" si="387"/>
        <v>0</v>
      </c>
      <c r="W1325" s="317" t="b">
        <f t="shared" ca="1" si="388"/>
        <v>0</v>
      </c>
      <c r="X1325" s="317" t="b">
        <f t="shared" ca="1" si="395"/>
        <v>1</v>
      </c>
      <c r="Y1325" s="317" t="b">
        <f t="shared" ca="1" si="389"/>
        <v>0</v>
      </c>
      <c r="Z1325" t="b">
        <f t="shared" ca="1" si="390"/>
        <v>0</v>
      </c>
      <c r="AA1325" s="37" t="b">
        <f t="shared" ca="1" si="396"/>
        <v>0</v>
      </c>
      <c r="AB1325" t="b">
        <f t="shared" ca="1" si="391"/>
        <v>0</v>
      </c>
      <c r="AD1325" t="b">
        <f t="shared" ca="1" si="397"/>
        <v>0</v>
      </c>
      <c r="AE1325" s="37" t="b">
        <f t="shared" ca="1" si="398"/>
        <v>0</v>
      </c>
      <c r="AF1325" t="b">
        <f t="shared" ca="1" si="399"/>
        <v>0</v>
      </c>
      <c r="AG1325" s="317" t="b">
        <f t="shared" ca="1" si="400"/>
        <v>0</v>
      </c>
      <c r="AH1325" s="317" t="b">
        <f t="shared" ca="1" si="401"/>
        <v>1</v>
      </c>
      <c r="AI1325" s="317" t="b">
        <f t="shared" ca="1" si="402"/>
        <v>0</v>
      </c>
    </row>
    <row r="1326" spans="1:35" x14ac:dyDescent="0.25">
      <c r="A1326">
        <v>1294</v>
      </c>
      <c r="B1326" s="169">
        <f ca="1">OFFSET(InputPriceData!B$15,CalculationsAndCharts!$A1326+$A$11,0,1,1)</f>
        <v>39967</v>
      </c>
      <c r="C1326" s="3">
        <f ca="1">OFFSET(InputPriceData!G$15,CalculationsAndCharts!$A1326+$A$11,IF($C$7,8,0),1,1)</f>
        <v>3468100</v>
      </c>
      <c r="D1326" s="4">
        <f ca="1">OFFSET(InputPriceData!C$15,CalculationsAndCharts!$A1326+$A$11,IF($C$7,8,0),1,1)</f>
        <v>45.3</v>
      </c>
      <c r="E1326" s="4">
        <f ca="1">OFFSET(InputPriceData!D$15,CalculationsAndCharts!$A1326+$A$11,IF($C$7,8,0),1,1)</f>
        <v>45.36</v>
      </c>
      <c r="F1326" s="4">
        <f ca="1">OFFSET(InputPriceData!E$15,CalculationsAndCharts!$A1326+$A$11,IF($C$7,8,0),1,1)</f>
        <v>44.65</v>
      </c>
      <c r="G1326" s="4">
        <f ca="1">OFFSET(InputPriceData!F$15,CalculationsAndCharts!$A1326+$A$11,IF($C$7,8,0),1,1)</f>
        <v>44.82</v>
      </c>
      <c r="H1326" s="133"/>
      <c r="I1326" s="133"/>
      <c r="J1326" s="37">
        <f t="shared" ca="1" si="392"/>
        <v>1507</v>
      </c>
      <c r="K1326" s="124">
        <f t="shared" ca="1" si="393"/>
        <v>-1.0600000000000023</v>
      </c>
      <c r="L1326" s="343">
        <f t="shared" ca="1" si="384"/>
        <v>0.16600013293905047</v>
      </c>
      <c r="M1326" s="345">
        <f t="shared" ca="1" si="394"/>
        <v>1.2703850934311971</v>
      </c>
      <c r="N1326" s="344">
        <f t="shared" ca="1" si="385"/>
        <v>0.13066914418107575</v>
      </c>
      <c r="O1326" s="4"/>
      <c r="P1326" s="4"/>
      <c r="Q1326" s="3"/>
      <c r="S1326" s="4"/>
      <c r="T1326" s="4" t="b">
        <f t="shared" ca="1" si="386"/>
        <v>0</v>
      </c>
      <c r="U1326" t="b">
        <f t="shared" ca="1" si="387"/>
        <v>0</v>
      </c>
      <c r="W1326" s="317" t="b">
        <f t="shared" ca="1" si="388"/>
        <v>1</v>
      </c>
      <c r="X1326" s="317" t="b">
        <f t="shared" ca="1" si="395"/>
        <v>1</v>
      </c>
      <c r="Y1326" s="317" t="b">
        <f t="shared" ca="1" si="389"/>
        <v>0</v>
      </c>
      <c r="Z1326" t="b">
        <f t="shared" ca="1" si="390"/>
        <v>0</v>
      </c>
      <c r="AA1326" s="37" t="b">
        <f t="shared" ca="1" si="396"/>
        <v>0</v>
      </c>
      <c r="AB1326" t="b">
        <f t="shared" ca="1" si="391"/>
        <v>1</v>
      </c>
      <c r="AD1326" t="b">
        <f t="shared" ca="1" si="397"/>
        <v>0</v>
      </c>
      <c r="AE1326" s="37" t="b">
        <f t="shared" ca="1" si="398"/>
        <v>0</v>
      </c>
      <c r="AF1326" t="b">
        <f t="shared" ca="1" si="399"/>
        <v>1</v>
      </c>
      <c r="AG1326" s="317" t="b">
        <f t="shared" ca="1" si="400"/>
        <v>1</v>
      </c>
      <c r="AH1326" s="317" t="b">
        <f t="shared" ca="1" si="401"/>
        <v>1</v>
      </c>
      <c r="AI1326" s="317" t="b">
        <f t="shared" ca="1" si="402"/>
        <v>0</v>
      </c>
    </row>
    <row r="1327" spans="1:35" x14ac:dyDescent="0.25">
      <c r="A1327">
        <v>1295</v>
      </c>
      <c r="B1327" s="169">
        <f ca="1">OFFSET(InputPriceData!B$15,CalculationsAndCharts!$A1327+$A$11,0,1,1)</f>
        <v>39966</v>
      </c>
      <c r="C1327" s="3">
        <f ca="1">OFFSET(InputPriceData!G$15,CalculationsAndCharts!$A1327+$A$11,IF($C$7,8,0),1,1)</f>
        <v>3803100</v>
      </c>
      <c r="D1327" s="4">
        <f ca="1">OFFSET(InputPriceData!C$15,CalculationsAndCharts!$A1327+$A$11,IF($C$7,8,0),1,1)</f>
        <v>45.69</v>
      </c>
      <c r="E1327" s="4">
        <f ca="1">OFFSET(InputPriceData!D$15,CalculationsAndCharts!$A1327+$A$11,IF($C$7,8,0),1,1)</f>
        <v>45.88</v>
      </c>
      <c r="F1327" s="4">
        <f ca="1">OFFSET(InputPriceData!E$15,CalculationsAndCharts!$A1327+$A$11,IF($C$7,8,0),1,1)</f>
        <v>44.82</v>
      </c>
      <c r="G1327" s="4">
        <f ca="1">OFFSET(InputPriceData!F$15,CalculationsAndCharts!$A1327+$A$11,IF($C$7,8,0),1,1)</f>
        <v>45.52</v>
      </c>
      <c r="H1327" s="133"/>
      <c r="I1327" s="133"/>
      <c r="J1327" s="37">
        <f t="shared" ca="1" si="392"/>
        <v>1506</v>
      </c>
      <c r="K1327" s="124">
        <f t="shared" ca="1" si="393"/>
        <v>0.87000000000000455</v>
      </c>
      <c r="L1327" s="343">
        <f t="shared" ca="1" si="384"/>
        <v>1.954212643869746E-2</v>
      </c>
      <c r="M1327" s="345">
        <f t="shared" ca="1" si="394"/>
        <v>1.2819223949860719</v>
      </c>
      <c r="N1327" s="344">
        <f t="shared" ca="1" si="385"/>
        <v>1.5244391169958292E-2</v>
      </c>
      <c r="O1327" s="4"/>
      <c r="P1327" s="4"/>
      <c r="Q1327" s="3"/>
      <c r="S1327" s="4"/>
      <c r="T1327" s="4" t="b">
        <f t="shared" ca="1" si="386"/>
        <v>1</v>
      </c>
      <c r="U1327" t="b">
        <f t="shared" ca="1" si="387"/>
        <v>0</v>
      </c>
      <c r="W1327" s="317" t="b">
        <f t="shared" ca="1" si="388"/>
        <v>0</v>
      </c>
      <c r="X1327" s="317" t="b">
        <f t="shared" ca="1" si="395"/>
        <v>0</v>
      </c>
      <c r="Y1327" s="317" t="b">
        <f t="shared" ca="1" si="389"/>
        <v>0</v>
      </c>
      <c r="Z1327" t="b">
        <f t="shared" ca="1" si="390"/>
        <v>0</v>
      </c>
      <c r="AA1327" s="37" t="b">
        <f t="shared" ca="1" si="396"/>
        <v>1</v>
      </c>
      <c r="AB1327" t="b">
        <f t="shared" ca="1" si="391"/>
        <v>0</v>
      </c>
      <c r="AD1327" t="b">
        <f t="shared" ca="1" si="397"/>
        <v>0</v>
      </c>
      <c r="AE1327" s="37" t="b">
        <f t="shared" ca="1" si="398"/>
        <v>1</v>
      </c>
      <c r="AF1327" t="b">
        <f t="shared" ca="1" si="399"/>
        <v>0</v>
      </c>
      <c r="AG1327" s="317" t="b">
        <f t="shared" ca="1" si="400"/>
        <v>0</v>
      </c>
      <c r="AH1327" s="317" t="b">
        <f t="shared" ca="1" si="401"/>
        <v>0</v>
      </c>
      <c r="AI1327" s="317" t="b">
        <f t="shared" ca="1" si="402"/>
        <v>0</v>
      </c>
    </row>
    <row r="1328" spans="1:35" x14ac:dyDescent="0.25">
      <c r="A1328">
        <v>1296</v>
      </c>
      <c r="B1328" s="169">
        <f ca="1">OFFSET(InputPriceData!B$15,CalculationsAndCharts!$A1328+$A$11,0,1,1)</f>
        <v>39965</v>
      </c>
      <c r="C1328" s="3">
        <f ca="1">OFFSET(InputPriceData!G$15,CalculationsAndCharts!$A1328+$A$11,IF($C$7,8,0),1,1)</f>
        <v>3121300</v>
      </c>
      <c r="D1328" s="4">
        <f ca="1">OFFSET(InputPriceData!C$15,CalculationsAndCharts!$A1328+$A$11,IF($C$7,8,0),1,1)</f>
        <v>44.7</v>
      </c>
      <c r="E1328" s="4">
        <f ca="1">OFFSET(InputPriceData!D$15,CalculationsAndCharts!$A1328+$A$11,IF($C$7,8,0),1,1)</f>
        <v>45.96</v>
      </c>
      <c r="F1328" s="4">
        <f ca="1">OFFSET(InputPriceData!E$15,CalculationsAndCharts!$A1328+$A$11,IF($C$7,8,0),1,1)</f>
        <v>44.65</v>
      </c>
      <c r="G1328" s="4">
        <f ca="1">OFFSET(InputPriceData!F$15,CalculationsAndCharts!$A1328+$A$11,IF($C$7,8,0),1,1)</f>
        <v>45.88</v>
      </c>
      <c r="H1328" s="133"/>
      <c r="I1328" s="133"/>
      <c r="J1328" s="37">
        <f t="shared" ca="1" si="392"/>
        <v>1505</v>
      </c>
      <c r="K1328" s="124">
        <f t="shared" ca="1" si="393"/>
        <v>1.1900000000000048</v>
      </c>
      <c r="L1328" s="343">
        <f t="shared" ca="1" si="384"/>
        <v>-0.22293844568454574</v>
      </c>
      <c r="M1328" s="345">
        <f t="shared" ca="1" si="394"/>
        <v>1.2935644752634428</v>
      </c>
      <c r="N1328" s="344">
        <f t="shared" ca="1" si="385"/>
        <v>-0.17234428584562272</v>
      </c>
      <c r="O1328" s="4"/>
      <c r="P1328" s="4"/>
      <c r="Q1328" s="3"/>
      <c r="S1328" s="4"/>
      <c r="T1328" s="4" t="b">
        <f t="shared" ca="1" si="386"/>
        <v>0</v>
      </c>
      <c r="U1328" t="b">
        <f t="shared" ca="1" si="387"/>
        <v>0</v>
      </c>
      <c r="W1328" s="317" t="b">
        <f t="shared" ca="1" si="388"/>
        <v>0</v>
      </c>
      <c r="X1328" s="317" t="b">
        <f t="shared" ca="1" si="395"/>
        <v>0</v>
      </c>
      <c r="Y1328" s="317" t="b">
        <f t="shared" ca="1" si="389"/>
        <v>0</v>
      </c>
      <c r="Z1328" t="b">
        <f t="shared" ca="1" si="390"/>
        <v>0</v>
      </c>
      <c r="AA1328" s="37" t="b">
        <f t="shared" ca="1" si="396"/>
        <v>1</v>
      </c>
      <c r="AB1328" t="b">
        <f t="shared" ca="1" si="391"/>
        <v>0</v>
      </c>
      <c r="AD1328" t="b">
        <f t="shared" ca="1" si="397"/>
        <v>0</v>
      </c>
      <c r="AE1328" s="37" t="b">
        <f t="shared" ca="1" si="398"/>
        <v>1</v>
      </c>
      <c r="AF1328" t="b">
        <f t="shared" ca="1" si="399"/>
        <v>0</v>
      </c>
      <c r="AG1328" s="317" t="b">
        <f t="shared" ca="1" si="400"/>
        <v>0</v>
      </c>
      <c r="AH1328" s="317" t="b">
        <f t="shared" ca="1" si="401"/>
        <v>0</v>
      </c>
      <c r="AI1328" s="317" t="b">
        <f t="shared" ca="1" si="402"/>
        <v>0</v>
      </c>
    </row>
    <row r="1329" spans="1:35" x14ac:dyDescent="0.25">
      <c r="A1329">
        <v>1297</v>
      </c>
      <c r="B1329" s="169">
        <f ca="1">OFFSET(InputPriceData!B$15,CalculationsAndCharts!$A1329+$A$11,0,1,1)</f>
        <v>39962</v>
      </c>
      <c r="C1329" s="3">
        <f ca="1">OFFSET(InputPriceData!G$15,CalculationsAndCharts!$A1329+$A$11,IF($C$7,8,0),1,1)</f>
        <v>3392100</v>
      </c>
      <c r="D1329" s="4">
        <f ca="1">OFFSET(InputPriceData!C$15,CalculationsAndCharts!$A1329+$A$11,IF($C$7,8,0),1,1)</f>
        <v>44.79</v>
      </c>
      <c r="E1329" s="4">
        <f ca="1">OFFSET(InputPriceData!D$15,CalculationsAndCharts!$A1329+$A$11,IF($C$7,8,0),1,1)</f>
        <v>44.94</v>
      </c>
      <c r="F1329" s="4">
        <f ca="1">OFFSET(InputPriceData!E$15,CalculationsAndCharts!$A1329+$A$11,IF($C$7,8,0),1,1)</f>
        <v>43.9</v>
      </c>
      <c r="G1329" s="4">
        <f ca="1">OFFSET(InputPriceData!F$15,CalculationsAndCharts!$A1329+$A$11,IF($C$7,8,0),1,1)</f>
        <v>44.65</v>
      </c>
      <c r="H1329" s="133"/>
      <c r="I1329" s="133"/>
      <c r="J1329" s="37">
        <f t="shared" ca="1" si="392"/>
        <v>1504</v>
      </c>
      <c r="K1329" s="124">
        <f t="shared" ca="1" si="393"/>
        <v>0.44999999999999574</v>
      </c>
      <c r="L1329" s="343">
        <f t="shared" ca="1" si="384"/>
        <v>-0.44666253680970625</v>
      </c>
      <c r="M1329" s="345">
        <f t="shared" ca="1" si="394"/>
        <v>1.3053122858359665</v>
      </c>
      <c r="N1329" s="344">
        <f t="shared" ca="1" si="385"/>
        <v>-0.34218825767325733</v>
      </c>
      <c r="O1329" s="4"/>
      <c r="P1329" s="4"/>
      <c r="Q1329" s="3"/>
      <c r="S1329" s="4"/>
      <c r="T1329" s="4" t="b">
        <f t="shared" ca="1" si="386"/>
        <v>0</v>
      </c>
      <c r="U1329" t="b">
        <f t="shared" ca="1" si="387"/>
        <v>0</v>
      </c>
      <c r="W1329" s="317" t="b">
        <f t="shared" ca="1" si="388"/>
        <v>0</v>
      </c>
      <c r="X1329" s="317" t="b">
        <f t="shared" ca="1" si="395"/>
        <v>0</v>
      </c>
      <c r="Y1329" s="317" t="b">
        <f t="shared" ca="1" si="389"/>
        <v>0</v>
      </c>
      <c r="Z1329" t="b">
        <f t="shared" ca="1" si="390"/>
        <v>0</v>
      </c>
      <c r="AA1329" s="37" t="b">
        <f t="shared" ca="1" si="396"/>
        <v>1</v>
      </c>
      <c r="AB1329" t="b">
        <f t="shared" ca="1" si="391"/>
        <v>0</v>
      </c>
      <c r="AD1329" t="b">
        <f t="shared" ca="1" si="397"/>
        <v>0</v>
      </c>
      <c r="AE1329" s="37" t="b">
        <f t="shared" ca="1" si="398"/>
        <v>1</v>
      </c>
      <c r="AF1329" t="b">
        <f t="shared" ca="1" si="399"/>
        <v>0</v>
      </c>
      <c r="AG1329" s="317" t="b">
        <f t="shared" ca="1" si="400"/>
        <v>0</v>
      </c>
      <c r="AH1329" s="317" t="b">
        <f t="shared" ca="1" si="401"/>
        <v>0</v>
      </c>
      <c r="AI1329" s="317" t="b">
        <f t="shared" ca="1" si="402"/>
        <v>0</v>
      </c>
    </row>
    <row r="1330" spans="1:35" x14ac:dyDescent="0.25">
      <c r="A1330">
        <v>1298</v>
      </c>
      <c r="B1330" s="169">
        <f ca="1">OFFSET(InputPriceData!B$15,CalculationsAndCharts!$A1330+$A$11,0,1,1)</f>
        <v>39961</v>
      </c>
      <c r="C1330" s="3">
        <f ca="1">OFFSET(InputPriceData!G$15,CalculationsAndCharts!$A1330+$A$11,IF($C$7,8,0),1,1)</f>
        <v>2576300</v>
      </c>
      <c r="D1330" s="4">
        <f ca="1">OFFSET(InputPriceData!C$15,CalculationsAndCharts!$A1330+$A$11,IF($C$7,8,0),1,1)</f>
        <v>44.08</v>
      </c>
      <c r="E1330" s="4">
        <f ca="1">OFFSET(InputPriceData!D$15,CalculationsAndCharts!$A1330+$A$11,IF($C$7,8,0),1,1)</f>
        <v>44.89</v>
      </c>
      <c r="F1330" s="4">
        <f ca="1">OFFSET(InputPriceData!E$15,CalculationsAndCharts!$A1330+$A$11,IF($C$7,8,0),1,1)</f>
        <v>43.75</v>
      </c>
      <c r="G1330" s="4">
        <f ca="1">OFFSET(InputPriceData!F$15,CalculationsAndCharts!$A1330+$A$11,IF($C$7,8,0),1,1)</f>
        <v>44.69</v>
      </c>
      <c r="H1330" s="133"/>
      <c r="I1330" s="133"/>
      <c r="J1330" s="37">
        <f t="shared" ca="1" si="392"/>
        <v>1503</v>
      </c>
      <c r="K1330" s="124">
        <f t="shared" ca="1" si="393"/>
        <v>0.10999999999999943</v>
      </c>
      <c r="L1330" s="343">
        <f t="shared" ca="1" si="384"/>
        <v>-0.63944922750675615</v>
      </c>
      <c r="M1330" s="345">
        <f t="shared" ca="1" si="394"/>
        <v>1.3171667869182306</v>
      </c>
      <c r="N1330" s="344">
        <f t="shared" ca="1" si="385"/>
        <v>-0.48547323987941776</v>
      </c>
      <c r="O1330" s="4"/>
      <c r="P1330" s="4"/>
      <c r="Q1330" s="3"/>
      <c r="S1330" s="4"/>
      <c r="T1330" s="4" t="b">
        <f t="shared" ca="1" si="386"/>
        <v>0</v>
      </c>
      <c r="U1330" t="b">
        <f t="shared" ca="1" si="387"/>
        <v>0</v>
      </c>
      <c r="W1330" s="317" t="b">
        <f t="shared" ca="1" si="388"/>
        <v>0</v>
      </c>
      <c r="X1330" s="317" t="b">
        <f t="shared" ca="1" si="395"/>
        <v>0</v>
      </c>
      <c r="Y1330" s="317" t="b">
        <f t="shared" ca="1" si="389"/>
        <v>0</v>
      </c>
      <c r="Z1330" t="b">
        <f t="shared" ca="1" si="390"/>
        <v>0</v>
      </c>
      <c r="AA1330" s="37" t="b">
        <f t="shared" ca="1" si="396"/>
        <v>1</v>
      </c>
      <c r="AB1330" t="b">
        <f t="shared" ca="1" si="391"/>
        <v>0</v>
      </c>
      <c r="AD1330" t="b">
        <f t="shared" ca="1" si="397"/>
        <v>0</v>
      </c>
      <c r="AE1330" s="37" t="b">
        <f t="shared" ca="1" si="398"/>
        <v>1</v>
      </c>
      <c r="AF1330" t="b">
        <f t="shared" ca="1" si="399"/>
        <v>0</v>
      </c>
      <c r="AG1330" s="317" t="b">
        <f t="shared" ca="1" si="400"/>
        <v>0</v>
      </c>
      <c r="AH1330" s="317" t="b">
        <f t="shared" ca="1" si="401"/>
        <v>0</v>
      </c>
      <c r="AI1330" s="317" t="b">
        <f t="shared" ca="1" si="402"/>
        <v>0</v>
      </c>
    </row>
    <row r="1331" spans="1:35" x14ac:dyDescent="0.25">
      <c r="A1331">
        <v>1299</v>
      </c>
      <c r="B1331" s="169">
        <f ca="1">OFFSET(InputPriceData!B$15,CalculationsAndCharts!$A1331+$A$11,0,1,1)</f>
        <v>39960</v>
      </c>
      <c r="C1331" s="3">
        <f ca="1">OFFSET(InputPriceData!G$15,CalculationsAndCharts!$A1331+$A$11,IF($C$7,8,0),1,1)</f>
        <v>3526200</v>
      </c>
      <c r="D1331" s="4">
        <f ca="1">OFFSET(InputPriceData!C$15,CalculationsAndCharts!$A1331+$A$11,IF($C$7,8,0),1,1)</f>
        <v>44.62</v>
      </c>
      <c r="E1331" s="4">
        <f ca="1">OFFSET(InputPriceData!D$15,CalculationsAndCharts!$A1331+$A$11,IF($C$7,8,0),1,1)</f>
        <v>44.92</v>
      </c>
      <c r="F1331" s="4">
        <f ca="1">OFFSET(InputPriceData!E$15,CalculationsAndCharts!$A1331+$A$11,IF($C$7,8,0),1,1)</f>
        <v>44.17</v>
      </c>
      <c r="G1331" s="4">
        <f ca="1">OFFSET(InputPriceData!F$15,CalculationsAndCharts!$A1331+$A$11,IF($C$7,8,0),1,1)</f>
        <v>44.2</v>
      </c>
      <c r="H1331" s="133"/>
      <c r="I1331" s="133"/>
      <c r="J1331" s="37">
        <f t="shared" ca="1" si="392"/>
        <v>1502</v>
      </c>
      <c r="K1331" s="124">
        <f t="shared" ca="1" si="393"/>
        <v>0.73000000000000398</v>
      </c>
      <c r="L1331" s="343">
        <f t="shared" ca="1" si="384"/>
        <v>-0.82677483251483752</v>
      </c>
      <c r="M1331" s="345">
        <f t="shared" ca="1" si="394"/>
        <v>1.3291289474452377</v>
      </c>
      <c r="N1331" s="344">
        <f t="shared" ca="1" si="385"/>
        <v>-0.62204260474802575</v>
      </c>
      <c r="O1331" s="4"/>
      <c r="P1331" s="4"/>
      <c r="Q1331" s="3"/>
      <c r="S1331" s="4"/>
      <c r="T1331" s="4" t="b">
        <f t="shared" ca="1" si="386"/>
        <v>0</v>
      </c>
      <c r="U1331" t="b">
        <f t="shared" ca="1" si="387"/>
        <v>0</v>
      </c>
      <c r="W1331" s="317" t="b">
        <f t="shared" ca="1" si="388"/>
        <v>0</v>
      </c>
      <c r="X1331" s="317" t="b">
        <f t="shared" ca="1" si="395"/>
        <v>0</v>
      </c>
      <c r="Y1331" s="317" t="b">
        <f t="shared" ca="1" si="389"/>
        <v>0</v>
      </c>
      <c r="Z1331" t="b">
        <f t="shared" ca="1" si="390"/>
        <v>0</v>
      </c>
      <c r="AA1331" s="37" t="b">
        <f t="shared" ca="1" si="396"/>
        <v>1</v>
      </c>
      <c r="AB1331" t="b">
        <f t="shared" ca="1" si="391"/>
        <v>0</v>
      </c>
      <c r="AD1331" t="b">
        <f t="shared" ca="1" si="397"/>
        <v>0</v>
      </c>
      <c r="AE1331" s="37" t="b">
        <f t="shared" ca="1" si="398"/>
        <v>1</v>
      </c>
      <c r="AF1331" t="b">
        <f t="shared" ca="1" si="399"/>
        <v>0</v>
      </c>
      <c r="AG1331" s="317" t="b">
        <f t="shared" ca="1" si="400"/>
        <v>0</v>
      </c>
      <c r="AH1331" s="317" t="b">
        <f t="shared" ca="1" si="401"/>
        <v>0</v>
      </c>
      <c r="AI1331" s="317" t="b">
        <f t="shared" ca="1" si="402"/>
        <v>0</v>
      </c>
    </row>
    <row r="1332" spans="1:35" x14ac:dyDescent="0.25">
      <c r="A1332">
        <v>1300</v>
      </c>
      <c r="B1332" s="169">
        <f ca="1">OFFSET(InputPriceData!B$15,CalculationsAndCharts!$A1332+$A$11,0,1,1)</f>
        <v>39959</v>
      </c>
      <c r="C1332" s="3">
        <f ca="1">OFFSET(InputPriceData!G$15,CalculationsAndCharts!$A1332+$A$11,IF($C$7,8,0),1,1)</f>
        <v>4314400</v>
      </c>
      <c r="D1332" s="4">
        <f ca="1">OFFSET(InputPriceData!C$15,CalculationsAndCharts!$A1332+$A$11,IF($C$7,8,0),1,1)</f>
        <v>43.47</v>
      </c>
      <c r="E1332" s="4">
        <f ca="1">OFFSET(InputPriceData!D$15,CalculationsAndCharts!$A1332+$A$11,IF($C$7,8,0),1,1)</f>
        <v>44.86</v>
      </c>
      <c r="F1332" s="4">
        <f ca="1">OFFSET(InputPriceData!E$15,CalculationsAndCharts!$A1332+$A$11,IF($C$7,8,0),1,1)</f>
        <v>43.47</v>
      </c>
      <c r="G1332" s="4">
        <f ca="1">OFFSET(InputPriceData!F$15,CalculationsAndCharts!$A1332+$A$11,IF($C$7,8,0),1,1)</f>
        <v>44.58</v>
      </c>
      <c r="H1332" s="133"/>
      <c r="I1332" s="133"/>
      <c r="J1332" s="37">
        <f t="shared" ca="1" si="392"/>
        <v>1501</v>
      </c>
      <c r="K1332" s="124">
        <f t="shared" ca="1" si="393"/>
        <v>0.89999999999999858</v>
      </c>
      <c r="L1332" s="343">
        <f t="shared" ca="1" si="384"/>
        <v>-0.96525656982471131</v>
      </c>
      <c r="M1332" s="345">
        <f t="shared" ca="1" si="394"/>
        <v>1.341199745151602</v>
      </c>
      <c r="N1332" s="344">
        <f t="shared" ca="1" si="385"/>
        <v>-0.71969635642571939</v>
      </c>
      <c r="O1332" s="4"/>
      <c r="P1332" s="4"/>
      <c r="Q1332" s="3"/>
      <c r="S1332" s="4"/>
      <c r="T1332" s="4" t="b">
        <f t="shared" ca="1" si="386"/>
        <v>0</v>
      </c>
      <c r="U1332" t="b">
        <f t="shared" ca="1" si="387"/>
        <v>0</v>
      </c>
      <c r="W1332" s="317" t="b">
        <f t="shared" ca="1" si="388"/>
        <v>0</v>
      </c>
      <c r="X1332" s="317" t="b">
        <f t="shared" ca="1" si="395"/>
        <v>0</v>
      </c>
      <c r="Y1332" s="317" t="b">
        <f t="shared" ca="1" si="389"/>
        <v>0</v>
      </c>
      <c r="Z1332" t="b">
        <f t="shared" ca="1" si="390"/>
        <v>0</v>
      </c>
      <c r="AA1332" s="37" t="b">
        <f t="shared" ca="1" si="396"/>
        <v>1</v>
      </c>
      <c r="AB1332" t="b">
        <f t="shared" ca="1" si="391"/>
        <v>0</v>
      </c>
      <c r="AD1332" t="b">
        <f t="shared" ca="1" si="397"/>
        <v>0</v>
      </c>
      <c r="AE1332" s="37" t="b">
        <f t="shared" ca="1" si="398"/>
        <v>1</v>
      </c>
      <c r="AF1332" t="b">
        <f t="shared" ca="1" si="399"/>
        <v>0</v>
      </c>
      <c r="AG1332" s="317" t="b">
        <f t="shared" ca="1" si="400"/>
        <v>0</v>
      </c>
      <c r="AH1332" s="317" t="b">
        <f t="shared" ca="1" si="401"/>
        <v>0</v>
      </c>
      <c r="AI1332" s="317" t="b">
        <f t="shared" ca="1" si="402"/>
        <v>0</v>
      </c>
    </row>
    <row r="1333" spans="1:35" x14ac:dyDescent="0.25">
      <c r="A1333">
        <v>1301</v>
      </c>
      <c r="B1333" s="169">
        <f ca="1">OFFSET(InputPriceData!B$15,CalculationsAndCharts!$A1333+$A$11,0,1,1)</f>
        <v>39955</v>
      </c>
      <c r="C1333" s="3">
        <f ca="1">OFFSET(InputPriceData!G$15,CalculationsAndCharts!$A1333+$A$11,IF($C$7,8,0),1,1)</f>
        <v>2231600</v>
      </c>
      <c r="D1333" s="4">
        <f ca="1">OFFSET(InputPriceData!C$15,CalculationsAndCharts!$A1333+$A$11,IF($C$7,8,0),1,1)</f>
        <v>43.84</v>
      </c>
      <c r="E1333" s="4">
        <f ca="1">OFFSET(InputPriceData!D$15,CalculationsAndCharts!$A1333+$A$11,IF($C$7,8,0),1,1)</f>
        <v>43.89</v>
      </c>
      <c r="F1333" s="4">
        <f ca="1">OFFSET(InputPriceData!E$15,CalculationsAndCharts!$A1333+$A$11,IF($C$7,8,0),1,1)</f>
        <v>43.37</v>
      </c>
      <c r="G1333" s="4">
        <f ca="1">OFFSET(InputPriceData!F$15,CalculationsAndCharts!$A1333+$A$11,IF($C$7,8,0),1,1)</f>
        <v>43.47</v>
      </c>
      <c r="H1333" s="133"/>
      <c r="I1333" s="133"/>
      <c r="J1333" s="37">
        <f t="shared" ca="1" si="392"/>
        <v>1500</v>
      </c>
      <c r="K1333" s="124">
        <f t="shared" ca="1" si="393"/>
        <v>-1.25</v>
      </c>
      <c r="L1333" s="343">
        <f t="shared" ca="1" si="384"/>
        <v>-0.96184905400245513</v>
      </c>
      <c r="M1333" s="345">
        <f t="shared" ca="1" si="394"/>
        <v>1.3533801666514651</v>
      </c>
      <c r="N1333" s="344">
        <f t="shared" ca="1" si="385"/>
        <v>-0.71070130751381055</v>
      </c>
      <c r="O1333" s="4"/>
      <c r="P1333" s="4"/>
      <c r="Q1333" s="3"/>
      <c r="S1333" s="4"/>
      <c r="T1333" s="4" t="b">
        <f t="shared" ca="1" si="386"/>
        <v>0</v>
      </c>
      <c r="U1333" t="b">
        <f t="shared" ca="1" si="387"/>
        <v>0</v>
      </c>
      <c r="W1333" s="317" t="b">
        <f t="shared" ca="1" si="388"/>
        <v>0</v>
      </c>
      <c r="X1333" s="317" t="b">
        <f t="shared" ca="1" si="395"/>
        <v>0</v>
      </c>
      <c r="Y1333" s="317" t="b">
        <f t="shared" ca="1" si="389"/>
        <v>0</v>
      </c>
      <c r="Z1333" t="b">
        <f t="shared" ca="1" si="390"/>
        <v>0</v>
      </c>
      <c r="AA1333" s="37" t="b">
        <f t="shared" ca="1" si="396"/>
        <v>1</v>
      </c>
      <c r="AB1333" t="b">
        <f t="shared" ca="1" si="391"/>
        <v>0</v>
      </c>
      <c r="AD1333" t="b">
        <f t="shared" ca="1" si="397"/>
        <v>0</v>
      </c>
      <c r="AE1333" s="37" t="b">
        <f t="shared" ca="1" si="398"/>
        <v>1</v>
      </c>
      <c r="AF1333" t="b">
        <f t="shared" ca="1" si="399"/>
        <v>0</v>
      </c>
      <c r="AG1333" s="317" t="b">
        <f t="shared" ca="1" si="400"/>
        <v>0</v>
      </c>
      <c r="AH1333" s="317" t="b">
        <f t="shared" ca="1" si="401"/>
        <v>0</v>
      </c>
      <c r="AI1333" s="317" t="b">
        <f t="shared" ca="1" si="402"/>
        <v>0</v>
      </c>
    </row>
    <row r="1334" spans="1:35" x14ac:dyDescent="0.25">
      <c r="A1334">
        <v>1302</v>
      </c>
      <c r="B1334" s="169">
        <f ca="1">OFFSET(InputPriceData!B$15,CalculationsAndCharts!$A1334+$A$11,0,1,1)</f>
        <v>39954</v>
      </c>
      <c r="C1334" s="3">
        <f ca="1">OFFSET(InputPriceData!G$15,CalculationsAndCharts!$A1334+$A$11,IF($C$7,8,0),1,1)</f>
        <v>3710300</v>
      </c>
      <c r="D1334" s="4">
        <f ca="1">OFFSET(InputPriceData!C$15,CalculationsAndCharts!$A1334+$A$11,IF($C$7,8,0),1,1)</f>
        <v>44.33</v>
      </c>
      <c r="E1334" s="4">
        <f ca="1">OFFSET(InputPriceData!D$15,CalculationsAndCharts!$A1334+$A$11,IF($C$7,8,0),1,1)</f>
        <v>44.88</v>
      </c>
      <c r="F1334" s="4">
        <f ca="1">OFFSET(InputPriceData!E$15,CalculationsAndCharts!$A1334+$A$11,IF($C$7,8,0),1,1)</f>
        <v>43.4</v>
      </c>
      <c r="G1334" s="4">
        <f ca="1">OFFSET(InputPriceData!F$15,CalculationsAndCharts!$A1334+$A$11,IF($C$7,8,0),1,1)</f>
        <v>43.68</v>
      </c>
      <c r="H1334" s="133"/>
      <c r="I1334" s="133"/>
      <c r="J1334" s="37">
        <f t="shared" ca="1" si="392"/>
        <v>1499</v>
      </c>
      <c r="K1334" s="124">
        <f t="shared" ca="1" si="393"/>
        <v>-0.75999999999999801</v>
      </c>
      <c r="L1334" s="343">
        <f t="shared" ca="1" si="384"/>
        <v>-0.85959114126403091</v>
      </c>
      <c r="M1334" s="345">
        <f t="shared" ca="1" si="394"/>
        <v>1.3656712075191373</v>
      </c>
      <c r="N1334" s="344">
        <f t="shared" ca="1" si="385"/>
        <v>-0.62942759320931596</v>
      </c>
      <c r="O1334" s="4"/>
      <c r="P1334" s="4"/>
      <c r="Q1334" s="3"/>
      <c r="S1334" s="4"/>
      <c r="T1334" s="4" t="b">
        <f t="shared" ca="1" si="386"/>
        <v>0</v>
      </c>
      <c r="U1334" t="b">
        <f t="shared" ca="1" si="387"/>
        <v>0</v>
      </c>
      <c r="W1334" s="317" t="b">
        <f t="shared" ca="1" si="388"/>
        <v>0</v>
      </c>
      <c r="X1334" s="317" t="b">
        <f t="shared" ca="1" si="395"/>
        <v>0</v>
      </c>
      <c r="Y1334" s="317" t="b">
        <f t="shared" ca="1" si="389"/>
        <v>0</v>
      </c>
      <c r="Z1334" t="b">
        <f t="shared" ca="1" si="390"/>
        <v>0</v>
      </c>
      <c r="AA1334" s="37" t="b">
        <f t="shared" ca="1" si="396"/>
        <v>1</v>
      </c>
      <c r="AB1334" t="b">
        <f t="shared" ca="1" si="391"/>
        <v>0</v>
      </c>
      <c r="AD1334" t="b">
        <f t="shared" ca="1" si="397"/>
        <v>0</v>
      </c>
      <c r="AE1334" s="37" t="b">
        <f t="shared" ca="1" si="398"/>
        <v>1</v>
      </c>
      <c r="AF1334" t="b">
        <f t="shared" ca="1" si="399"/>
        <v>0</v>
      </c>
      <c r="AG1334" s="317" t="b">
        <f t="shared" ca="1" si="400"/>
        <v>0</v>
      </c>
      <c r="AH1334" s="317" t="b">
        <f t="shared" ca="1" si="401"/>
        <v>0</v>
      </c>
      <c r="AI1334" s="317" t="b">
        <f t="shared" ca="1" si="402"/>
        <v>0</v>
      </c>
    </row>
    <row r="1335" spans="1:35" x14ac:dyDescent="0.25">
      <c r="A1335">
        <v>1303</v>
      </c>
      <c r="B1335" s="169">
        <f ca="1">OFFSET(InputPriceData!B$15,CalculationsAndCharts!$A1335+$A$11,0,1,1)</f>
        <v>39953</v>
      </c>
      <c r="C1335" s="3">
        <f ca="1">OFFSET(InputPriceData!G$15,CalculationsAndCharts!$A1335+$A$11,IF($C$7,8,0),1,1)</f>
        <v>4729500</v>
      </c>
      <c r="D1335" s="4">
        <f ca="1">OFFSET(InputPriceData!C$15,CalculationsAndCharts!$A1335+$A$11,IF($C$7,8,0),1,1)</f>
        <v>44.65</v>
      </c>
      <c r="E1335" s="4">
        <f ca="1">OFFSET(InputPriceData!D$15,CalculationsAndCharts!$A1335+$A$11,IF($C$7,8,0),1,1)</f>
        <v>45.5</v>
      </c>
      <c r="F1335" s="4">
        <f ca="1">OFFSET(InputPriceData!E$15,CalculationsAndCharts!$A1335+$A$11,IF($C$7,8,0),1,1)</f>
        <v>44.46</v>
      </c>
      <c r="G1335" s="4">
        <f ca="1">OFFSET(InputPriceData!F$15,CalculationsAndCharts!$A1335+$A$11,IF($C$7,8,0),1,1)</f>
        <v>44.72</v>
      </c>
      <c r="H1335" s="133"/>
      <c r="I1335" s="133"/>
      <c r="J1335" s="37">
        <f t="shared" ca="1" si="392"/>
        <v>1498</v>
      </c>
      <c r="K1335" s="124">
        <f t="shared" ca="1" si="393"/>
        <v>-0.41000000000000369</v>
      </c>
      <c r="L1335" s="343">
        <f t="shared" ca="1" si="384"/>
        <v>-0.71805822602837133</v>
      </c>
      <c r="M1335" s="345">
        <f t="shared" ca="1" si="394"/>
        <v>1.3780738723704715</v>
      </c>
      <c r="N1335" s="344">
        <f t="shared" ca="1" si="385"/>
        <v>-0.52105931360066715</v>
      </c>
      <c r="O1335" s="4"/>
      <c r="P1335" s="4"/>
      <c r="Q1335" s="3"/>
      <c r="S1335" s="4"/>
      <c r="T1335" s="4" t="b">
        <f t="shared" ca="1" si="386"/>
        <v>0</v>
      </c>
      <c r="U1335" t="b">
        <f t="shared" ca="1" si="387"/>
        <v>0</v>
      </c>
      <c r="W1335" s="317" t="b">
        <f t="shared" ca="1" si="388"/>
        <v>0</v>
      </c>
      <c r="X1335" s="317" t="b">
        <f t="shared" ca="1" si="395"/>
        <v>0</v>
      </c>
      <c r="Y1335" s="317" t="b">
        <f t="shared" ca="1" si="389"/>
        <v>0</v>
      </c>
      <c r="Z1335" t="b">
        <f t="shared" ca="1" si="390"/>
        <v>0</v>
      </c>
      <c r="AA1335" s="37" t="b">
        <f t="shared" ca="1" si="396"/>
        <v>1</v>
      </c>
      <c r="AB1335" t="b">
        <f t="shared" ca="1" si="391"/>
        <v>0</v>
      </c>
      <c r="AD1335" t="b">
        <f t="shared" ca="1" si="397"/>
        <v>0</v>
      </c>
      <c r="AE1335" s="37" t="b">
        <f t="shared" ca="1" si="398"/>
        <v>1</v>
      </c>
      <c r="AF1335" t="b">
        <f t="shared" ca="1" si="399"/>
        <v>0</v>
      </c>
      <c r="AG1335" s="317" t="b">
        <f t="shared" ca="1" si="400"/>
        <v>0</v>
      </c>
      <c r="AH1335" s="317" t="b">
        <f t="shared" ca="1" si="401"/>
        <v>0</v>
      </c>
      <c r="AI1335" s="317" t="b">
        <f t="shared" ca="1" si="402"/>
        <v>0</v>
      </c>
    </row>
    <row r="1336" spans="1:35" x14ac:dyDescent="0.25">
      <c r="A1336">
        <v>1304</v>
      </c>
      <c r="B1336" s="169">
        <f ca="1">OFFSET(InputPriceData!B$15,CalculationsAndCharts!$A1336+$A$11,0,1,1)</f>
        <v>39952</v>
      </c>
      <c r="C1336" s="3">
        <f ca="1">OFFSET(InputPriceData!G$15,CalculationsAndCharts!$A1336+$A$11,IF($C$7,8,0),1,1)</f>
        <v>5048700</v>
      </c>
      <c r="D1336" s="4">
        <f ca="1">OFFSET(InputPriceData!C$15,CalculationsAndCharts!$A1336+$A$11,IF($C$7,8,0),1,1)</f>
        <v>44.87</v>
      </c>
      <c r="E1336" s="4">
        <f ca="1">OFFSET(InputPriceData!D$15,CalculationsAndCharts!$A1336+$A$11,IF($C$7,8,0),1,1)</f>
        <v>45.6</v>
      </c>
      <c r="F1336" s="4">
        <f ca="1">OFFSET(InputPriceData!E$15,CalculationsAndCharts!$A1336+$A$11,IF($C$7,8,0),1,1)</f>
        <v>44.35</v>
      </c>
      <c r="G1336" s="4">
        <f ca="1">OFFSET(InputPriceData!F$15,CalculationsAndCharts!$A1336+$A$11,IF($C$7,8,0),1,1)</f>
        <v>44.44</v>
      </c>
      <c r="H1336" s="133"/>
      <c r="I1336" s="133"/>
      <c r="J1336" s="37">
        <f t="shared" ca="1" si="392"/>
        <v>1497</v>
      </c>
      <c r="K1336" s="124">
        <f t="shared" ca="1" si="393"/>
        <v>-1.6300000000000026</v>
      </c>
      <c r="L1336" s="343">
        <f t="shared" ca="1" si="384"/>
        <v>-0.4809759267474697</v>
      </c>
      <c r="M1336" s="345">
        <f t="shared" ca="1" si="394"/>
        <v>1.3905891749449764</v>
      </c>
      <c r="N1336" s="344">
        <f t="shared" ca="1" si="385"/>
        <v>-0.34587923983120411</v>
      </c>
      <c r="O1336" s="4"/>
      <c r="P1336" s="4"/>
      <c r="Q1336" s="3"/>
      <c r="S1336" s="4"/>
      <c r="T1336" s="4" t="b">
        <f t="shared" ca="1" si="386"/>
        <v>0</v>
      </c>
      <c r="U1336" t="b">
        <f t="shared" ca="1" si="387"/>
        <v>0</v>
      </c>
      <c r="W1336" s="317" t="b">
        <f t="shared" ca="1" si="388"/>
        <v>0</v>
      </c>
      <c r="X1336" s="317" t="b">
        <f t="shared" ca="1" si="395"/>
        <v>0</v>
      </c>
      <c r="Y1336" s="317" t="b">
        <f t="shared" ca="1" si="389"/>
        <v>1</v>
      </c>
      <c r="Z1336" t="b">
        <f t="shared" ca="1" si="390"/>
        <v>1</v>
      </c>
      <c r="AA1336" s="37" t="b">
        <f t="shared" ca="1" si="396"/>
        <v>1</v>
      </c>
      <c r="AB1336" t="b">
        <f t="shared" ca="1" si="391"/>
        <v>0</v>
      </c>
      <c r="AD1336" t="b">
        <f t="shared" ca="1" si="397"/>
        <v>1</v>
      </c>
      <c r="AE1336" s="37" t="b">
        <f t="shared" ca="1" si="398"/>
        <v>1</v>
      </c>
      <c r="AF1336" t="b">
        <f t="shared" ca="1" si="399"/>
        <v>0</v>
      </c>
      <c r="AG1336" s="317" t="b">
        <f t="shared" ca="1" si="400"/>
        <v>0</v>
      </c>
      <c r="AH1336" s="317" t="b">
        <f t="shared" ca="1" si="401"/>
        <v>0</v>
      </c>
      <c r="AI1336" s="317" t="b">
        <f t="shared" ca="1" si="402"/>
        <v>1</v>
      </c>
    </row>
    <row r="1337" spans="1:35" x14ac:dyDescent="0.25">
      <c r="A1337">
        <v>1305</v>
      </c>
      <c r="B1337" s="169">
        <f ca="1">OFFSET(InputPriceData!B$15,CalculationsAndCharts!$A1337+$A$11,0,1,1)</f>
        <v>39951</v>
      </c>
      <c r="C1337" s="3">
        <f ca="1">OFFSET(InputPriceData!G$15,CalculationsAndCharts!$A1337+$A$11,IF($C$7,8,0),1,1)</f>
        <v>5777200</v>
      </c>
      <c r="D1337" s="4">
        <f ca="1">OFFSET(InputPriceData!C$15,CalculationsAndCharts!$A1337+$A$11,IF($C$7,8,0),1,1)</f>
        <v>45.27</v>
      </c>
      <c r="E1337" s="4">
        <f ca="1">OFFSET(InputPriceData!D$15,CalculationsAndCharts!$A1337+$A$11,IF($C$7,8,0),1,1)</f>
        <v>45.49</v>
      </c>
      <c r="F1337" s="4">
        <f ca="1">OFFSET(InputPriceData!E$15,CalculationsAndCharts!$A1337+$A$11,IF($C$7,8,0),1,1)</f>
        <v>44.05</v>
      </c>
      <c r="G1337" s="4">
        <f ca="1">OFFSET(InputPriceData!F$15,CalculationsAndCharts!$A1337+$A$11,IF($C$7,8,0),1,1)</f>
        <v>45.13</v>
      </c>
      <c r="H1337" s="133"/>
      <c r="I1337" s="133"/>
      <c r="J1337" s="37">
        <f t="shared" ca="1" si="392"/>
        <v>1496</v>
      </c>
      <c r="K1337" s="124">
        <f t="shared" ca="1" si="393"/>
        <v>-1.8900000000000006</v>
      </c>
      <c r="L1337" s="343">
        <f t="shared" ca="1" si="384"/>
        <v>-0.17771056989662692</v>
      </c>
      <c r="M1337" s="345">
        <f t="shared" ca="1" si="394"/>
        <v>1.4032181381886744</v>
      </c>
      <c r="N1337" s="344">
        <f t="shared" ca="1" si="385"/>
        <v>-0.12664500626112365</v>
      </c>
      <c r="O1337" s="4"/>
      <c r="P1337" s="4"/>
      <c r="Q1337" s="3"/>
      <c r="S1337" s="4"/>
      <c r="T1337" s="4" t="b">
        <f t="shared" ca="1" si="386"/>
        <v>0</v>
      </c>
      <c r="U1337" t="b">
        <f t="shared" ca="1" si="387"/>
        <v>1</v>
      </c>
      <c r="W1337" s="317" t="b">
        <f t="shared" ca="1" si="388"/>
        <v>0</v>
      </c>
      <c r="X1337" s="317" t="b">
        <f t="shared" ca="1" si="395"/>
        <v>1</v>
      </c>
      <c r="Y1337" s="317" t="b">
        <f t="shared" ca="1" si="389"/>
        <v>0</v>
      </c>
      <c r="Z1337" t="b">
        <f t="shared" ca="1" si="390"/>
        <v>0</v>
      </c>
      <c r="AA1337" s="37" t="b">
        <f t="shared" ca="1" si="396"/>
        <v>0</v>
      </c>
      <c r="AB1337" t="b">
        <f t="shared" ca="1" si="391"/>
        <v>0</v>
      </c>
      <c r="AD1337" t="b">
        <f t="shared" ca="1" si="397"/>
        <v>0</v>
      </c>
      <c r="AE1337" s="37" t="b">
        <f t="shared" ca="1" si="398"/>
        <v>0</v>
      </c>
      <c r="AF1337" t="b">
        <f t="shared" ca="1" si="399"/>
        <v>0</v>
      </c>
      <c r="AG1337" s="317" t="b">
        <f t="shared" ca="1" si="400"/>
        <v>0</v>
      </c>
      <c r="AH1337" s="317" t="b">
        <f t="shared" ca="1" si="401"/>
        <v>1</v>
      </c>
      <c r="AI1337" s="317" t="b">
        <f t="shared" ca="1" si="402"/>
        <v>0</v>
      </c>
    </row>
    <row r="1338" spans="1:35" x14ac:dyDescent="0.25">
      <c r="A1338">
        <v>1306</v>
      </c>
      <c r="B1338" s="169">
        <f ca="1">OFFSET(InputPriceData!B$15,CalculationsAndCharts!$A1338+$A$11,0,1,1)</f>
        <v>39948</v>
      </c>
      <c r="C1338" s="3">
        <f ca="1">OFFSET(InputPriceData!G$15,CalculationsAndCharts!$A1338+$A$11,IF($C$7,8,0),1,1)</f>
        <v>3837000</v>
      </c>
      <c r="D1338" s="4">
        <f ca="1">OFFSET(InputPriceData!C$15,CalculationsAndCharts!$A1338+$A$11,IF($C$7,8,0),1,1)</f>
        <v>46.75</v>
      </c>
      <c r="E1338" s="4">
        <f ca="1">OFFSET(InputPriceData!D$15,CalculationsAndCharts!$A1338+$A$11,IF($C$7,8,0),1,1)</f>
        <v>46.89</v>
      </c>
      <c r="F1338" s="4">
        <f ca="1">OFFSET(InputPriceData!E$15,CalculationsAndCharts!$A1338+$A$11,IF($C$7,8,0),1,1)</f>
        <v>45.76</v>
      </c>
      <c r="G1338" s="4">
        <f ca="1">OFFSET(InputPriceData!F$15,CalculationsAndCharts!$A1338+$A$11,IF($C$7,8,0),1,1)</f>
        <v>46.07</v>
      </c>
      <c r="H1338" s="133"/>
      <c r="I1338" s="133"/>
      <c r="J1338" s="37">
        <f t="shared" ca="1" si="392"/>
        <v>1495</v>
      </c>
      <c r="K1338" s="124">
        <f t="shared" ca="1" si="393"/>
        <v>-1.1300000000000026</v>
      </c>
      <c r="L1338" s="343">
        <f t="shared" ca="1" si="384"/>
        <v>0.10021562904378717</v>
      </c>
      <c r="M1338" s="345">
        <f t="shared" ca="1" si="394"/>
        <v>1.4159617943377139</v>
      </c>
      <c r="N1338" s="344">
        <f t="shared" ca="1" si="385"/>
        <v>7.0775658951067189E-2</v>
      </c>
      <c r="O1338" s="4"/>
      <c r="P1338" s="4"/>
      <c r="Q1338" s="3"/>
      <c r="S1338" s="4"/>
      <c r="T1338" s="4" t="b">
        <f t="shared" ca="1" si="386"/>
        <v>0</v>
      </c>
      <c r="U1338" t="b">
        <f t="shared" ca="1" si="387"/>
        <v>0</v>
      </c>
      <c r="W1338" s="317" t="b">
        <f t="shared" ca="1" si="388"/>
        <v>0</v>
      </c>
      <c r="X1338" s="317" t="b">
        <f t="shared" ca="1" si="395"/>
        <v>1</v>
      </c>
      <c r="Y1338" s="317" t="b">
        <f t="shared" ca="1" si="389"/>
        <v>0</v>
      </c>
      <c r="Z1338" t="b">
        <f t="shared" ca="1" si="390"/>
        <v>0</v>
      </c>
      <c r="AA1338" s="37" t="b">
        <f t="shared" ca="1" si="396"/>
        <v>0</v>
      </c>
      <c r="AB1338" t="b">
        <f t="shared" ca="1" si="391"/>
        <v>0</v>
      </c>
      <c r="AD1338" t="b">
        <f t="shared" ca="1" si="397"/>
        <v>0</v>
      </c>
      <c r="AE1338" s="37" t="b">
        <f t="shared" ca="1" si="398"/>
        <v>0</v>
      </c>
      <c r="AF1338" t="b">
        <f t="shared" ca="1" si="399"/>
        <v>0</v>
      </c>
      <c r="AG1338" s="317" t="b">
        <f t="shared" ca="1" si="400"/>
        <v>0</v>
      </c>
      <c r="AH1338" s="317" t="b">
        <f t="shared" ca="1" si="401"/>
        <v>1</v>
      </c>
      <c r="AI1338" s="317" t="b">
        <f t="shared" ca="1" si="402"/>
        <v>0</v>
      </c>
    </row>
    <row r="1339" spans="1:35" x14ac:dyDescent="0.25">
      <c r="A1339">
        <v>1307</v>
      </c>
      <c r="B1339" s="169">
        <f ca="1">OFFSET(InputPriceData!B$15,CalculationsAndCharts!$A1339+$A$11,0,1,1)</f>
        <v>39947</v>
      </c>
      <c r="C1339" s="3">
        <f ca="1">OFFSET(InputPriceData!G$15,CalculationsAndCharts!$A1339+$A$11,IF($C$7,8,0),1,1)</f>
        <v>3807600</v>
      </c>
      <c r="D1339" s="4">
        <f ca="1">OFFSET(InputPriceData!C$15,CalculationsAndCharts!$A1339+$A$11,IF($C$7,8,0),1,1)</f>
        <v>47.17</v>
      </c>
      <c r="E1339" s="4">
        <f ca="1">OFFSET(InputPriceData!D$15,CalculationsAndCharts!$A1339+$A$11,IF($C$7,8,0),1,1)</f>
        <v>47.98</v>
      </c>
      <c r="F1339" s="4">
        <f ca="1">OFFSET(InputPriceData!E$15,CalculationsAndCharts!$A1339+$A$11,IF($C$7,8,0),1,1)</f>
        <v>46.6</v>
      </c>
      <c r="G1339" s="4">
        <f ca="1">OFFSET(InputPriceData!F$15,CalculationsAndCharts!$A1339+$A$11,IF($C$7,8,0),1,1)</f>
        <v>47.02</v>
      </c>
      <c r="H1339" s="133"/>
      <c r="I1339" s="133"/>
      <c r="J1339" s="37">
        <f t="shared" ca="1" si="392"/>
        <v>1494</v>
      </c>
      <c r="K1339" s="124">
        <f t="shared" ca="1" si="393"/>
        <v>-0.84999999999999432</v>
      </c>
      <c r="L1339" s="343">
        <f t="shared" ca="1" si="384"/>
        <v>0.33519043816089045</v>
      </c>
      <c r="M1339" s="345">
        <f t="shared" ca="1" si="394"/>
        <v>1.4288211850027386</v>
      </c>
      <c r="N1339" s="344">
        <f t="shared" ca="1" si="385"/>
        <v>0.23459229305887427</v>
      </c>
      <c r="O1339" s="4"/>
      <c r="P1339" s="4"/>
      <c r="Q1339" s="3"/>
      <c r="S1339" s="4"/>
      <c r="T1339" s="4" t="b">
        <f t="shared" ca="1" si="386"/>
        <v>0</v>
      </c>
      <c r="U1339" t="b">
        <f t="shared" ca="1" si="387"/>
        <v>0</v>
      </c>
      <c r="W1339" s="317" t="b">
        <f t="shared" ca="1" si="388"/>
        <v>0</v>
      </c>
      <c r="X1339" s="317" t="b">
        <f t="shared" ca="1" si="395"/>
        <v>1</v>
      </c>
      <c r="Y1339" s="317" t="b">
        <f t="shared" ca="1" si="389"/>
        <v>0</v>
      </c>
      <c r="Z1339" t="b">
        <f t="shared" ca="1" si="390"/>
        <v>0</v>
      </c>
      <c r="AA1339" s="37" t="b">
        <f t="shared" ca="1" si="396"/>
        <v>0</v>
      </c>
      <c r="AB1339" t="b">
        <f t="shared" ca="1" si="391"/>
        <v>0</v>
      </c>
      <c r="AD1339" t="b">
        <f t="shared" ca="1" si="397"/>
        <v>0</v>
      </c>
      <c r="AE1339" s="37" t="b">
        <f t="shared" ca="1" si="398"/>
        <v>0</v>
      </c>
      <c r="AF1339" t="b">
        <f t="shared" ca="1" si="399"/>
        <v>0</v>
      </c>
      <c r="AG1339" s="317" t="b">
        <f t="shared" ca="1" si="400"/>
        <v>0</v>
      </c>
      <c r="AH1339" s="317" t="b">
        <f t="shared" ca="1" si="401"/>
        <v>1</v>
      </c>
      <c r="AI1339" s="317" t="b">
        <f t="shared" ca="1" si="402"/>
        <v>0</v>
      </c>
    </row>
    <row r="1340" spans="1:35" x14ac:dyDescent="0.25">
      <c r="A1340">
        <v>1308</v>
      </c>
      <c r="B1340" s="169">
        <f ca="1">OFFSET(InputPriceData!B$15,CalculationsAndCharts!$A1340+$A$11,0,1,1)</f>
        <v>39946</v>
      </c>
      <c r="C1340" s="3">
        <f ca="1">OFFSET(InputPriceData!G$15,CalculationsAndCharts!$A1340+$A$11,IF($C$7,8,0),1,1)</f>
        <v>3469300</v>
      </c>
      <c r="D1340" s="4">
        <f ca="1">OFFSET(InputPriceData!C$15,CalculationsAndCharts!$A1340+$A$11,IF($C$7,8,0),1,1)</f>
        <v>47.24</v>
      </c>
      <c r="E1340" s="4">
        <f ca="1">OFFSET(InputPriceData!D$15,CalculationsAndCharts!$A1340+$A$11,IF($C$7,8,0),1,1)</f>
        <v>47.62</v>
      </c>
      <c r="F1340" s="4">
        <f ca="1">OFFSET(InputPriceData!E$15,CalculationsAndCharts!$A1340+$A$11,IF($C$7,8,0),1,1)</f>
        <v>46.72</v>
      </c>
      <c r="G1340" s="4">
        <f ca="1">OFFSET(InputPriceData!F$15,CalculationsAndCharts!$A1340+$A$11,IF($C$7,8,0),1,1)</f>
        <v>47.2</v>
      </c>
      <c r="H1340" s="133"/>
      <c r="I1340" s="133"/>
      <c r="J1340" s="37">
        <f t="shared" ca="1" si="392"/>
        <v>1493</v>
      </c>
      <c r="K1340" s="124">
        <f t="shared" ca="1" si="393"/>
        <v>-0.45999999999999375</v>
      </c>
      <c r="L1340" s="343">
        <f t="shared" ca="1" si="384"/>
        <v>0.53830909100013269</v>
      </c>
      <c r="M1340" s="345">
        <f t="shared" ca="1" si="394"/>
        <v>1.4417973612540249</v>
      </c>
      <c r="N1340" s="344">
        <f t="shared" ca="1" si="385"/>
        <v>0.37335974212903972</v>
      </c>
      <c r="O1340" s="4"/>
      <c r="P1340" s="4"/>
      <c r="Q1340" s="3"/>
      <c r="S1340" s="4"/>
      <c r="T1340" s="4" t="b">
        <f t="shared" ca="1" si="386"/>
        <v>0</v>
      </c>
      <c r="U1340" t="b">
        <f t="shared" ca="1" si="387"/>
        <v>0</v>
      </c>
      <c r="W1340" s="317" t="b">
        <f t="shared" ca="1" si="388"/>
        <v>0</v>
      </c>
      <c r="X1340" s="317" t="b">
        <f t="shared" ca="1" si="395"/>
        <v>1</v>
      </c>
      <c r="Y1340" s="317" t="b">
        <f t="shared" ca="1" si="389"/>
        <v>0</v>
      </c>
      <c r="Z1340" t="b">
        <f t="shared" ca="1" si="390"/>
        <v>0</v>
      </c>
      <c r="AA1340" s="37" t="b">
        <f t="shared" ca="1" si="396"/>
        <v>0</v>
      </c>
      <c r="AB1340" t="b">
        <f t="shared" ca="1" si="391"/>
        <v>0</v>
      </c>
      <c r="AD1340" t="b">
        <f t="shared" ca="1" si="397"/>
        <v>0</v>
      </c>
      <c r="AE1340" s="37" t="b">
        <f t="shared" ca="1" si="398"/>
        <v>0</v>
      </c>
      <c r="AF1340" t="b">
        <f t="shared" ca="1" si="399"/>
        <v>0</v>
      </c>
      <c r="AG1340" s="317" t="b">
        <f t="shared" ca="1" si="400"/>
        <v>0</v>
      </c>
      <c r="AH1340" s="317" t="b">
        <f t="shared" ca="1" si="401"/>
        <v>1</v>
      </c>
      <c r="AI1340" s="317" t="b">
        <f t="shared" ca="1" si="402"/>
        <v>0</v>
      </c>
    </row>
    <row r="1341" spans="1:35" x14ac:dyDescent="0.25">
      <c r="A1341">
        <v>1309</v>
      </c>
      <c r="B1341" s="169">
        <f ca="1">OFFSET(InputPriceData!B$15,CalculationsAndCharts!$A1341+$A$11,0,1,1)</f>
        <v>39945</v>
      </c>
      <c r="C1341" s="3">
        <f ca="1">OFFSET(InputPriceData!G$15,CalculationsAndCharts!$A1341+$A$11,IF($C$7,8,0),1,1)</f>
        <v>3746500</v>
      </c>
      <c r="D1341" s="4">
        <f ca="1">OFFSET(InputPriceData!C$15,CalculationsAndCharts!$A1341+$A$11,IF($C$7,8,0),1,1)</f>
        <v>47.85</v>
      </c>
      <c r="E1341" s="4">
        <f ca="1">OFFSET(InputPriceData!D$15,CalculationsAndCharts!$A1341+$A$11,IF($C$7,8,0),1,1)</f>
        <v>48.12</v>
      </c>
      <c r="F1341" s="4">
        <f ca="1">OFFSET(InputPriceData!E$15,CalculationsAndCharts!$A1341+$A$11,IF($C$7,8,0),1,1)</f>
        <v>47.4</v>
      </c>
      <c r="G1341" s="4">
        <f ca="1">OFFSET(InputPriceData!F$15,CalculationsAndCharts!$A1341+$A$11,IF($C$7,8,0),1,1)</f>
        <v>47.87</v>
      </c>
      <c r="H1341" s="133"/>
      <c r="I1341" s="133"/>
      <c r="J1341" s="37">
        <f t="shared" ca="1" si="392"/>
        <v>1492</v>
      </c>
      <c r="K1341" s="124">
        <f t="shared" ca="1" si="393"/>
        <v>-0.40000000000000568</v>
      </c>
      <c r="L1341" s="343">
        <f t="shared" ca="1" si="384"/>
        <v>0.70800383873278872</v>
      </c>
      <c r="M1341" s="345">
        <f t="shared" ca="1" si="394"/>
        <v>1.4548913837073914</v>
      </c>
      <c r="N1341" s="344">
        <f t="shared" ca="1" si="385"/>
        <v>0.48663690407502125</v>
      </c>
      <c r="O1341" s="4"/>
      <c r="P1341" s="4"/>
      <c r="Q1341" s="3"/>
      <c r="S1341" s="4"/>
      <c r="T1341" s="4" t="b">
        <f t="shared" ca="1" si="386"/>
        <v>0</v>
      </c>
      <c r="U1341" t="b">
        <f t="shared" ca="1" si="387"/>
        <v>0</v>
      </c>
      <c r="W1341" s="317" t="b">
        <f t="shared" ca="1" si="388"/>
        <v>0</v>
      </c>
      <c r="X1341" s="317" t="b">
        <f t="shared" ca="1" si="395"/>
        <v>1</v>
      </c>
      <c r="Y1341" s="317" t="b">
        <f t="shared" ca="1" si="389"/>
        <v>0</v>
      </c>
      <c r="Z1341" t="b">
        <f t="shared" ca="1" si="390"/>
        <v>0</v>
      </c>
      <c r="AA1341" s="37" t="b">
        <f t="shared" ca="1" si="396"/>
        <v>0</v>
      </c>
      <c r="AB1341" t="b">
        <f t="shared" ca="1" si="391"/>
        <v>0</v>
      </c>
      <c r="AD1341" t="b">
        <f t="shared" ca="1" si="397"/>
        <v>0</v>
      </c>
      <c r="AE1341" s="37" t="b">
        <f t="shared" ca="1" si="398"/>
        <v>0</v>
      </c>
      <c r="AF1341" t="b">
        <f t="shared" ca="1" si="399"/>
        <v>0</v>
      </c>
      <c r="AG1341" s="317" t="b">
        <f t="shared" ca="1" si="400"/>
        <v>0</v>
      </c>
      <c r="AH1341" s="317" t="b">
        <f t="shared" ca="1" si="401"/>
        <v>1</v>
      </c>
      <c r="AI1341" s="317" t="b">
        <f t="shared" ca="1" si="402"/>
        <v>0</v>
      </c>
    </row>
    <row r="1342" spans="1:35" x14ac:dyDescent="0.25">
      <c r="A1342">
        <v>1310</v>
      </c>
      <c r="B1342" s="169">
        <f ca="1">OFFSET(InputPriceData!B$15,CalculationsAndCharts!$A1342+$A$11,0,1,1)</f>
        <v>39944</v>
      </c>
      <c r="C1342" s="3">
        <f ca="1">OFFSET(InputPriceData!G$15,CalculationsAndCharts!$A1342+$A$11,IF($C$7,8,0),1,1)</f>
        <v>3021900</v>
      </c>
      <c r="D1342" s="4">
        <f ca="1">OFFSET(InputPriceData!C$15,CalculationsAndCharts!$A1342+$A$11,IF($C$7,8,0),1,1)</f>
        <v>47.76</v>
      </c>
      <c r="E1342" s="4">
        <f ca="1">OFFSET(InputPriceData!D$15,CalculationsAndCharts!$A1342+$A$11,IF($C$7,8,0),1,1)</f>
        <v>48.08</v>
      </c>
      <c r="F1342" s="4">
        <f ca="1">OFFSET(InputPriceData!E$15,CalculationsAndCharts!$A1342+$A$11,IF($C$7,8,0),1,1)</f>
        <v>47.18</v>
      </c>
      <c r="G1342" s="4">
        <f ca="1">OFFSET(InputPriceData!F$15,CalculationsAndCharts!$A1342+$A$11,IF($C$7,8,0),1,1)</f>
        <v>47.66</v>
      </c>
      <c r="H1342" s="133"/>
      <c r="I1342" s="133"/>
      <c r="J1342" s="37">
        <f t="shared" ca="1" si="392"/>
        <v>1491</v>
      </c>
      <c r="K1342" s="124">
        <f t="shared" ca="1" si="393"/>
        <v>0.18999999999999773</v>
      </c>
      <c r="L1342" s="343">
        <f t="shared" ca="1" si="384"/>
        <v>0.83239548269666919</v>
      </c>
      <c r="M1342" s="345">
        <f t="shared" ca="1" si="394"/>
        <v>1.4681043226108894</v>
      </c>
      <c r="N1342" s="344">
        <f t="shared" ca="1" si="385"/>
        <v>0.56698660297950076</v>
      </c>
      <c r="O1342" s="4"/>
      <c r="P1342" s="4"/>
      <c r="Q1342" s="3"/>
      <c r="S1342" s="4"/>
      <c r="T1342" s="4" t="b">
        <f t="shared" ca="1" si="386"/>
        <v>0</v>
      </c>
      <c r="U1342" t="b">
        <f t="shared" ca="1" si="387"/>
        <v>0</v>
      </c>
      <c r="W1342" s="317" t="b">
        <f t="shared" ca="1" si="388"/>
        <v>0</v>
      </c>
      <c r="X1342" s="317" t="b">
        <f t="shared" ca="1" si="395"/>
        <v>1</v>
      </c>
      <c r="Y1342" s="317" t="b">
        <f t="shared" ca="1" si="389"/>
        <v>0</v>
      </c>
      <c r="Z1342" t="b">
        <f t="shared" ca="1" si="390"/>
        <v>0</v>
      </c>
      <c r="AA1342" s="37" t="b">
        <f t="shared" ca="1" si="396"/>
        <v>0</v>
      </c>
      <c r="AB1342" t="b">
        <f t="shared" ca="1" si="391"/>
        <v>0</v>
      </c>
      <c r="AD1342" t="b">
        <f t="shared" ca="1" si="397"/>
        <v>0</v>
      </c>
      <c r="AE1342" s="37" t="b">
        <f t="shared" ca="1" si="398"/>
        <v>0</v>
      </c>
      <c r="AF1342" t="b">
        <f t="shared" ca="1" si="399"/>
        <v>0</v>
      </c>
      <c r="AG1342" s="317" t="b">
        <f t="shared" ca="1" si="400"/>
        <v>0</v>
      </c>
      <c r="AH1342" s="317" t="b">
        <f t="shared" ca="1" si="401"/>
        <v>1</v>
      </c>
      <c r="AI1342" s="317" t="b">
        <f t="shared" ca="1" si="402"/>
        <v>0</v>
      </c>
    </row>
    <row r="1343" spans="1:35" x14ac:dyDescent="0.25">
      <c r="A1343">
        <v>1311</v>
      </c>
      <c r="B1343" s="169">
        <f ca="1">OFFSET(InputPriceData!B$15,CalculationsAndCharts!$A1343+$A$11,0,1,1)</f>
        <v>39941</v>
      </c>
      <c r="C1343" s="3">
        <f ca="1">OFFSET(InputPriceData!G$15,CalculationsAndCharts!$A1343+$A$11,IF($C$7,8,0),1,1)</f>
        <v>3943600</v>
      </c>
      <c r="D1343" s="4">
        <f ca="1">OFFSET(InputPriceData!C$15,CalculationsAndCharts!$A1343+$A$11,IF($C$7,8,0),1,1)</f>
        <v>47.86</v>
      </c>
      <c r="E1343" s="4">
        <f ca="1">OFFSET(InputPriceData!D$15,CalculationsAndCharts!$A1343+$A$11,IF($C$7,8,0),1,1)</f>
        <v>48.34</v>
      </c>
      <c r="F1343" s="4">
        <f ca="1">OFFSET(InputPriceData!E$15,CalculationsAndCharts!$A1343+$A$11,IF($C$7,8,0),1,1)</f>
        <v>47.48</v>
      </c>
      <c r="G1343" s="4">
        <f ca="1">OFFSET(InputPriceData!F$15,CalculationsAndCharts!$A1343+$A$11,IF($C$7,8,0),1,1)</f>
        <v>48.27</v>
      </c>
      <c r="H1343" s="133"/>
      <c r="I1343" s="133"/>
      <c r="J1343" s="37">
        <f t="shared" ca="1" si="392"/>
        <v>1490</v>
      </c>
      <c r="K1343" s="124">
        <f t="shared" ca="1" si="393"/>
        <v>0.66000000000000369</v>
      </c>
      <c r="L1343" s="343">
        <f t="shared" ca="1" si="384"/>
        <v>0.91086332713954288</v>
      </c>
      <c r="M1343" s="345">
        <f t="shared" ca="1" si="394"/>
        <v>1.4814372579322799</v>
      </c>
      <c r="N1343" s="344">
        <f t="shared" ca="1" si="385"/>
        <v>0.61485109967524565</v>
      </c>
      <c r="O1343" s="4"/>
      <c r="P1343" s="4"/>
      <c r="Q1343" s="3"/>
      <c r="S1343" s="4"/>
      <c r="T1343" s="4" t="b">
        <f t="shared" ca="1" si="386"/>
        <v>0</v>
      </c>
      <c r="U1343" t="b">
        <f t="shared" ca="1" si="387"/>
        <v>0</v>
      </c>
      <c r="W1343" s="317" t="b">
        <f t="shared" ca="1" si="388"/>
        <v>0</v>
      </c>
      <c r="X1343" s="317" t="b">
        <f t="shared" ca="1" si="395"/>
        <v>1</v>
      </c>
      <c r="Y1343" s="317" t="b">
        <f t="shared" ca="1" si="389"/>
        <v>0</v>
      </c>
      <c r="Z1343" t="b">
        <f t="shared" ca="1" si="390"/>
        <v>0</v>
      </c>
      <c r="AA1343" s="37" t="b">
        <f t="shared" ca="1" si="396"/>
        <v>0</v>
      </c>
      <c r="AB1343" t="b">
        <f t="shared" ca="1" si="391"/>
        <v>0</v>
      </c>
      <c r="AD1343" t="b">
        <f t="shared" ca="1" si="397"/>
        <v>0</v>
      </c>
      <c r="AE1343" s="37" t="b">
        <f t="shared" ca="1" si="398"/>
        <v>0</v>
      </c>
      <c r="AF1343" t="b">
        <f t="shared" ca="1" si="399"/>
        <v>0</v>
      </c>
      <c r="AG1343" s="317" t="b">
        <f t="shared" ca="1" si="400"/>
        <v>0</v>
      </c>
      <c r="AH1343" s="317" t="b">
        <f t="shared" ca="1" si="401"/>
        <v>1</v>
      </c>
      <c r="AI1343" s="317" t="b">
        <f t="shared" ca="1" si="402"/>
        <v>0</v>
      </c>
    </row>
    <row r="1344" spans="1:35" x14ac:dyDescent="0.25">
      <c r="A1344">
        <v>1312</v>
      </c>
      <c r="B1344" s="169">
        <f ca="1">OFFSET(InputPriceData!B$15,CalculationsAndCharts!$A1344+$A$11,0,1,1)</f>
        <v>39940</v>
      </c>
      <c r="C1344" s="3">
        <f ca="1">OFFSET(InputPriceData!G$15,CalculationsAndCharts!$A1344+$A$11,IF($C$7,8,0),1,1)</f>
        <v>4495600</v>
      </c>
      <c r="D1344" s="4">
        <f ca="1">OFFSET(InputPriceData!C$15,CalculationsAndCharts!$A1344+$A$11,IF($C$7,8,0),1,1)</f>
        <v>48.01</v>
      </c>
      <c r="E1344" s="4">
        <f ca="1">OFFSET(InputPriceData!D$15,CalculationsAndCharts!$A1344+$A$11,IF($C$7,8,0),1,1)</f>
        <v>48.25</v>
      </c>
      <c r="F1344" s="4">
        <f ca="1">OFFSET(InputPriceData!E$15,CalculationsAndCharts!$A1344+$A$11,IF($C$7,8,0),1,1)</f>
        <v>47.07</v>
      </c>
      <c r="G1344" s="4">
        <f ca="1">OFFSET(InputPriceData!F$15,CalculationsAndCharts!$A1344+$A$11,IF($C$7,8,0),1,1)</f>
        <v>47.47</v>
      </c>
      <c r="H1344" s="133"/>
      <c r="I1344" s="133"/>
      <c r="J1344" s="37">
        <f t="shared" ca="1" si="392"/>
        <v>1489</v>
      </c>
      <c r="K1344" s="124">
        <f t="shared" ca="1" si="393"/>
        <v>-6.0000000000002274E-2</v>
      </c>
      <c r="L1344" s="343">
        <f t="shared" ca="1" si="384"/>
        <v>0.97335489743711301</v>
      </c>
      <c r="M1344" s="345">
        <f t="shared" ca="1" si="394"/>
        <v>1.4948912794473057</v>
      </c>
      <c r="N1344" s="344">
        <f t="shared" ca="1" si="385"/>
        <v>0.65112086130904701</v>
      </c>
      <c r="O1344" s="4"/>
      <c r="P1344" s="4"/>
      <c r="Q1344" s="3"/>
      <c r="S1344" s="4"/>
      <c r="T1344" s="4" t="b">
        <f t="shared" ca="1" si="386"/>
        <v>0</v>
      </c>
      <c r="U1344" t="b">
        <f t="shared" ca="1" si="387"/>
        <v>0</v>
      </c>
      <c r="W1344" s="317" t="b">
        <f t="shared" ca="1" si="388"/>
        <v>0</v>
      </c>
      <c r="X1344" s="317" t="b">
        <f t="shared" ca="1" si="395"/>
        <v>1</v>
      </c>
      <c r="Y1344" s="317" t="b">
        <f t="shared" ca="1" si="389"/>
        <v>0</v>
      </c>
      <c r="Z1344" t="b">
        <f t="shared" ca="1" si="390"/>
        <v>0</v>
      </c>
      <c r="AA1344" s="37" t="b">
        <f t="shared" ca="1" si="396"/>
        <v>0</v>
      </c>
      <c r="AB1344" t="b">
        <f t="shared" ca="1" si="391"/>
        <v>0</v>
      </c>
      <c r="AD1344" t="b">
        <f t="shared" ca="1" si="397"/>
        <v>0</v>
      </c>
      <c r="AE1344" s="37" t="b">
        <f t="shared" ca="1" si="398"/>
        <v>0</v>
      </c>
      <c r="AF1344" t="b">
        <f t="shared" ca="1" si="399"/>
        <v>0</v>
      </c>
      <c r="AG1344" s="317" t="b">
        <f t="shared" ca="1" si="400"/>
        <v>0</v>
      </c>
      <c r="AH1344" s="317" t="b">
        <f t="shared" ca="1" si="401"/>
        <v>1</v>
      </c>
      <c r="AI1344" s="317" t="b">
        <f t="shared" ca="1" si="402"/>
        <v>0</v>
      </c>
    </row>
    <row r="1345" spans="1:35" x14ac:dyDescent="0.25">
      <c r="A1345">
        <v>1313</v>
      </c>
      <c r="B1345" s="169">
        <f ca="1">OFFSET(InputPriceData!B$15,CalculationsAndCharts!$A1345+$A$11,0,1,1)</f>
        <v>39939</v>
      </c>
      <c r="C1345" s="3">
        <f ca="1">OFFSET(InputPriceData!G$15,CalculationsAndCharts!$A1345+$A$11,IF($C$7,8,0),1,1)</f>
        <v>3871600</v>
      </c>
      <c r="D1345" s="4">
        <f ca="1">OFFSET(InputPriceData!C$15,CalculationsAndCharts!$A1345+$A$11,IF($C$7,8,0),1,1)</f>
        <v>47.95</v>
      </c>
      <c r="E1345" s="4">
        <f ca="1">OFFSET(InputPriceData!D$15,CalculationsAndCharts!$A1345+$A$11,IF($C$7,8,0),1,1)</f>
        <v>47.95</v>
      </c>
      <c r="F1345" s="4">
        <f ca="1">OFFSET(InputPriceData!E$15,CalculationsAndCharts!$A1345+$A$11,IF($C$7,8,0),1,1)</f>
        <v>47</v>
      </c>
      <c r="G1345" s="4">
        <f ca="1">OFFSET(InputPriceData!F$15,CalculationsAndCharts!$A1345+$A$11,IF($C$7,8,0),1,1)</f>
        <v>47.61</v>
      </c>
      <c r="H1345" s="133"/>
      <c r="I1345" s="133"/>
      <c r="J1345" s="37">
        <f t="shared" ca="1" si="392"/>
        <v>1488</v>
      </c>
      <c r="K1345" s="124">
        <f t="shared" ca="1" si="393"/>
        <v>0.64000000000000057</v>
      </c>
      <c r="L1345" s="343">
        <f t="shared" ca="1" si="384"/>
        <v>0.98783494793368398</v>
      </c>
      <c r="M1345" s="345">
        <f t="shared" ca="1" si="394"/>
        <v>1.5084674868287646</v>
      </c>
      <c r="N1345" s="344">
        <f t="shared" ca="1" si="385"/>
        <v>0.65485995326979107</v>
      </c>
      <c r="O1345" s="4"/>
      <c r="P1345" s="4"/>
      <c r="Q1345" s="3"/>
      <c r="S1345" s="4"/>
      <c r="T1345" s="4" t="b">
        <f t="shared" ca="1" si="386"/>
        <v>0</v>
      </c>
      <c r="U1345" t="b">
        <f t="shared" ca="1" si="387"/>
        <v>0</v>
      </c>
      <c r="W1345" s="317" t="b">
        <f t="shared" ca="1" si="388"/>
        <v>0</v>
      </c>
      <c r="X1345" s="317" t="b">
        <f t="shared" ca="1" si="395"/>
        <v>1</v>
      </c>
      <c r="Y1345" s="317" t="b">
        <f t="shared" ca="1" si="389"/>
        <v>0</v>
      </c>
      <c r="Z1345" t="b">
        <f t="shared" ca="1" si="390"/>
        <v>0</v>
      </c>
      <c r="AA1345" s="37" t="b">
        <f t="shared" ca="1" si="396"/>
        <v>0</v>
      </c>
      <c r="AB1345" t="b">
        <f t="shared" ca="1" si="391"/>
        <v>0</v>
      </c>
      <c r="AD1345" t="b">
        <f t="shared" ca="1" si="397"/>
        <v>0</v>
      </c>
      <c r="AE1345" s="37" t="b">
        <f t="shared" ca="1" si="398"/>
        <v>0</v>
      </c>
      <c r="AF1345" t="b">
        <f t="shared" ca="1" si="399"/>
        <v>0</v>
      </c>
      <c r="AG1345" s="317" t="b">
        <f t="shared" ca="1" si="400"/>
        <v>0</v>
      </c>
      <c r="AH1345" s="317" t="b">
        <f t="shared" ca="1" si="401"/>
        <v>1</v>
      </c>
      <c r="AI1345" s="317" t="b">
        <f t="shared" ca="1" si="402"/>
        <v>0</v>
      </c>
    </row>
    <row r="1346" spans="1:35" x14ac:dyDescent="0.25">
      <c r="A1346">
        <v>1314</v>
      </c>
      <c r="B1346" s="169">
        <f ca="1">OFFSET(InputPriceData!B$15,CalculationsAndCharts!$A1346+$A$11,0,1,1)</f>
        <v>39938</v>
      </c>
      <c r="C1346" s="3">
        <f ca="1">OFFSET(InputPriceData!G$15,CalculationsAndCharts!$A1346+$A$11,IF($C$7,8,0),1,1)</f>
        <v>3077600</v>
      </c>
      <c r="D1346" s="4">
        <f ca="1">OFFSET(InputPriceData!C$15,CalculationsAndCharts!$A1346+$A$11,IF($C$7,8,0),1,1)</f>
        <v>46.83</v>
      </c>
      <c r="E1346" s="4">
        <f ca="1">OFFSET(InputPriceData!D$15,CalculationsAndCharts!$A1346+$A$11,IF($C$7,8,0),1,1)</f>
        <v>47.72</v>
      </c>
      <c r="F1346" s="4">
        <f ca="1">OFFSET(InputPriceData!E$15,CalculationsAndCharts!$A1346+$A$11,IF($C$7,8,0),1,1)</f>
        <v>46.78</v>
      </c>
      <c r="G1346" s="4">
        <f ca="1">OFFSET(InputPriceData!F$15,CalculationsAndCharts!$A1346+$A$11,IF($C$7,8,0),1,1)</f>
        <v>47.53</v>
      </c>
      <c r="H1346" s="133"/>
      <c r="I1346" s="133"/>
      <c r="J1346" s="37">
        <f t="shared" ca="1" si="392"/>
        <v>1487</v>
      </c>
      <c r="K1346" s="124">
        <f t="shared" ca="1" si="393"/>
        <v>1.8599999999999994</v>
      </c>
      <c r="L1346" s="343">
        <f t="shared" ca="1" si="384"/>
        <v>0.92443575335342876</v>
      </c>
      <c r="M1346" s="345">
        <f t="shared" ca="1" si="394"/>
        <v>1.5221669897363921</v>
      </c>
      <c r="N1346" s="344">
        <f t="shared" ca="1" si="385"/>
        <v>0.60731559650595368</v>
      </c>
      <c r="O1346" s="4"/>
      <c r="P1346" s="4"/>
      <c r="Q1346" s="3"/>
      <c r="S1346" s="4"/>
      <c r="T1346" s="4" t="b">
        <f t="shared" ca="1" si="386"/>
        <v>0</v>
      </c>
      <c r="U1346" t="b">
        <f t="shared" ca="1" si="387"/>
        <v>0</v>
      </c>
      <c r="W1346" s="317" t="b">
        <f t="shared" ca="1" si="388"/>
        <v>0</v>
      </c>
      <c r="X1346" s="317" t="b">
        <f t="shared" ca="1" si="395"/>
        <v>1</v>
      </c>
      <c r="Y1346" s="317" t="b">
        <f t="shared" ca="1" si="389"/>
        <v>0</v>
      </c>
      <c r="Z1346" t="b">
        <f t="shared" ca="1" si="390"/>
        <v>0</v>
      </c>
      <c r="AA1346" s="37" t="b">
        <f t="shared" ca="1" si="396"/>
        <v>0</v>
      </c>
      <c r="AB1346" t="b">
        <f t="shared" ca="1" si="391"/>
        <v>0</v>
      </c>
      <c r="AD1346" t="b">
        <f t="shared" ca="1" si="397"/>
        <v>0</v>
      </c>
      <c r="AE1346" s="37" t="b">
        <f t="shared" ca="1" si="398"/>
        <v>0</v>
      </c>
      <c r="AF1346" t="b">
        <f t="shared" ca="1" si="399"/>
        <v>0</v>
      </c>
      <c r="AG1346" s="317" t="b">
        <f t="shared" ca="1" si="400"/>
        <v>0</v>
      </c>
      <c r="AH1346" s="317" t="b">
        <f t="shared" ca="1" si="401"/>
        <v>1</v>
      </c>
      <c r="AI1346" s="317" t="b">
        <f t="shared" ca="1" si="402"/>
        <v>0</v>
      </c>
    </row>
    <row r="1347" spans="1:35" x14ac:dyDescent="0.25">
      <c r="A1347">
        <v>1315</v>
      </c>
      <c r="B1347" s="169">
        <f ca="1">OFFSET(InputPriceData!B$15,CalculationsAndCharts!$A1347+$A$11,0,1,1)</f>
        <v>39937</v>
      </c>
      <c r="C1347" s="3">
        <f ca="1">OFFSET(InputPriceData!G$15,CalculationsAndCharts!$A1347+$A$11,IF($C$7,8,0),1,1)</f>
        <v>5112200</v>
      </c>
      <c r="D1347" s="4">
        <f ca="1">OFFSET(InputPriceData!C$15,CalculationsAndCharts!$A1347+$A$11,IF($C$7,8,0),1,1)</f>
        <v>45.75</v>
      </c>
      <c r="E1347" s="4">
        <f ca="1">OFFSET(InputPriceData!D$15,CalculationsAndCharts!$A1347+$A$11,IF($C$7,8,0),1,1)</f>
        <v>46.97</v>
      </c>
      <c r="F1347" s="4">
        <f ca="1">OFFSET(InputPriceData!E$15,CalculationsAndCharts!$A1347+$A$11,IF($C$7,8,0),1,1)</f>
        <v>45.64</v>
      </c>
      <c r="G1347" s="4">
        <f ca="1">OFFSET(InputPriceData!F$15,CalculationsAndCharts!$A1347+$A$11,IF($C$7,8,0),1,1)</f>
        <v>46.97</v>
      </c>
      <c r="H1347" s="133"/>
      <c r="I1347" s="133"/>
      <c r="J1347" s="37">
        <f t="shared" ca="1" si="392"/>
        <v>1486</v>
      </c>
      <c r="K1347" s="124">
        <f t="shared" ca="1" si="393"/>
        <v>1.740000000000002</v>
      </c>
      <c r="L1347" s="343">
        <f t="shared" ca="1" si="384"/>
        <v>0.86569051273844078</v>
      </c>
      <c r="M1347" s="345">
        <f t="shared" ca="1" si="394"/>
        <v>1.5359909079075602</v>
      </c>
      <c r="N1347" s="344">
        <f t="shared" ca="1" si="385"/>
        <v>0.56360393038898127</v>
      </c>
      <c r="O1347" s="4"/>
      <c r="P1347" s="4"/>
      <c r="Q1347" s="3"/>
      <c r="S1347" s="4"/>
      <c r="T1347" s="4" t="b">
        <f t="shared" ca="1" si="386"/>
        <v>0</v>
      </c>
      <c r="U1347" t="b">
        <f t="shared" ca="1" si="387"/>
        <v>0</v>
      </c>
      <c r="W1347" s="317" t="b">
        <f t="shared" ca="1" si="388"/>
        <v>0</v>
      </c>
      <c r="X1347" s="317" t="b">
        <f t="shared" ca="1" si="395"/>
        <v>1</v>
      </c>
      <c r="Y1347" s="317" t="b">
        <f t="shared" ca="1" si="389"/>
        <v>0</v>
      </c>
      <c r="Z1347" t="b">
        <f t="shared" ca="1" si="390"/>
        <v>0</v>
      </c>
      <c r="AA1347" s="37" t="b">
        <f t="shared" ca="1" si="396"/>
        <v>0</v>
      </c>
      <c r="AB1347" t="b">
        <f t="shared" ca="1" si="391"/>
        <v>0</v>
      </c>
      <c r="AD1347" t="b">
        <f t="shared" ca="1" si="397"/>
        <v>0</v>
      </c>
      <c r="AE1347" s="37" t="b">
        <f t="shared" ca="1" si="398"/>
        <v>0</v>
      </c>
      <c r="AF1347" t="b">
        <f t="shared" ca="1" si="399"/>
        <v>0</v>
      </c>
      <c r="AG1347" s="317" t="b">
        <f t="shared" ca="1" si="400"/>
        <v>0</v>
      </c>
      <c r="AH1347" s="317" t="b">
        <f t="shared" ca="1" si="401"/>
        <v>1</v>
      </c>
      <c r="AI1347" s="317" t="b">
        <f t="shared" ca="1" si="402"/>
        <v>0</v>
      </c>
    </row>
    <row r="1348" spans="1:35" x14ac:dyDescent="0.25">
      <c r="A1348">
        <v>1316</v>
      </c>
      <c r="B1348" s="169">
        <f ca="1">OFFSET(InputPriceData!B$15,CalculationsAndCharts!$A1348+$A$11,0,1,1)</f>
        <v>39934</v>
      </c>
      <c r="C1348" s="3">
        <f ca="1">OFFSET(InputPriceData!G$15,CalculationsAndCharts!$A1348+$A$11,IF($C$7,8,0),1,1)</f>
        <v>2996000</v>
      </c>
      <c r="D1348" s="4">
        <f ca="1">OFFSET(InputPriceData!C$15,CalculationsAndCharts!$A1348+$A$11,IF($C$7,8,0),1,1)</f>
        <v>45.12</v>
      </c>
      <c r="E1348" s="4">
        <f ca="1">OFFSET(InputPriceData!D$15,CalculationsAndCharts!$A1348+$A$11,IF($C$7,8,0),1,1)</f>
        <v>46</v>
      </c>
      <c r="F1348" s="4">
        <f ca="1">OFFSET(InputPriceData!E$15,CalculationsAndCharts!$A1348+$A$11,IF($C$7,8,0),1,1)</f>
        <v>45.12</v>
      </c>
      <c r="G1348" s="4">
        <f ca="1">OFFSET(InputPriceData!F$15,CalculationsAndCharts!$A1348+$A$11,IF($C$7,8,0),1,1)</f>
        <v>45.67</v>
      </c>
      <c r="H1348" s="133"/>
      <c r="I1348" s="133"/>
      <c r="J1348" s="37">
        <f t="shared" ca="1" si="392"/>
        <v>1485</v>
      </c>
      <c r="K1348" s="124">
        <f t="shared" ca="1" si="393"/>
        <v>-0.48999999999999488</v>
      </c>
      <c r="L1348" s="343">
        <f t="shared" ca="1" si="384"/>
        <v>0.88920323549185576</v>
      </c>
      <c r="M1348" s="345">
        <f t="shared" ca="1" si="394"/>
        <v>1.5499403712487994</v>
      </c>
      <c r="N1348" s="344">
        <f t="shared" ca="1" si="385"/>
        <v>0.57370157716158954</v>
      </c>
      <c r="O1348" s="4"/>
      <c r="P1348" s="4"/>
      <c r="Q1348" s="3"/>
      <c r="S1348" s="4"/>
      <c r="T1348" s="4" t="b">
        <f t="shared" ca="1" si="386"/>
        <v>0</v>
      </c>
      <c r="U1348" t="b">
        <f t="shared" ca="1" si="387"/>
        <v>0</v>
      </c>
      <c r="W1348" s="317" t="b">
        <f t="shared" ca="1" si="388"/>
        <v>0</v>
      </c>
      <c r="X1348" s="317" t="b">
        <f t="shared" ca="1" si="395"/>
        <v>1</v>
      </c>
      <c r="Y1348" s="317" t="b">
        <f t="shared" ca="1" si="389"/>
        <v>0</v>
      </c>
      <c r="Z1348" t="b">
        <f t="shared" ca="1" si="390"/>
        <v>0</v>
      </c>
      <c r="AA1348" s="37" t="b">
        <f t="shared" ca="1" si="396"/>
        <v>0</v>
      </c>
      <c r="AB1348" t="b">
        <f t="shared" ca="1" si="391"/>
        <v>0</v>
      </c>
      <c r="AD1348" t="b">
        <f t="shared" ca="1" si="397"/>
        <v>0</v>
      </c>
      <c r="AE1348" s="37" t="b">
        <f t="shared" ca="1" si="398"/>
        <v>0</v>
      </c>
      <c r="AF1348" t="b">
        <f t="shared" ca="1" si="399"/>
        <v>0</v>
      </c>
      <c r="AG1348" s="317" t="b">
        <f t="shared" ca="1" si="400"/>
        <v>0</v>
      </c>
      <c r="AH1348" s="317" t="b">
        <f t="shared" ca="1" si="401"/>
        <v>1</v>
      </c>
      <c r="AI1348" s="317" t="b">
        <f t="shared" ca="1" si="402"/>
        <v>0</v>
      </c>
    </row>
    <row r="1349" spans="1:35" x14ac:dyDescent="0.25">
      <c r="A1349">
        <v>1317</v>
      </c>
      <c r="B1349" s="169">
        <f ca="1">OFFSET(InputPriceData!B$15,CalculationsAndCharts!$A1349+$A$11,0,1,1)</f>
        <v>39933</v>
      </c>
      <c r="C1349" s="3">
        <f ca="1">OFFSET(InputPriceData!G$15,CalculationsAndCharts!$A1349+$A$11,IF($C$7,8,0),1,1)</f>
        <v>5877400</v>
      </c>
      <c r="D1349" s="4">
        <f ca="1">OFFSET(InputPriceData!C$15,CalculationsAndCharts!$A1349+$A$11,IF($C$7,8,0),1,1)</f>
        <v>46.49</v>
      </c>
      <c r="E1349" s="4">
        <f ca="1">OFFSET(InputPriceData!D$15,CalculationsAndCharts!$A1349+$A$11,IF($C$7,8,0),1,1)</f>
        <v>46.65</v>
      </c>
      <c r="F1349" s="4">
        <f ca="1">OFFSET(InputPriceData!E$15,CalculationsAndCharts!$A1349+$A$11,IF($C$7,8,0),1,1)</f>
        <v>44.84</v>
      </c>
      <c r="G1349" s="4">
        <f ca="1">OFFSET(InputPriceData!F$15,CalculationsAndCharts!$A1349+$A$11,IF($C$7,8,0),1,1)</f>
        <v>45.23</v>
      </c>
      <c r="H1349" s="133"/>
      <c r="I1349" s="133"/>
      <c r="J1349" s="37">
        <f t="shared" ca="1" si="392"/>
        <v>1484</v>
      </c>
      <c r="K1349" s="124">
        <f t="shared" ca="1" si="393"/>
        <v>0.30999999999999517</v>
      </c>
      <c r="L1349" s="343">
        <f t="shared" ca="1" si="384"/>
        <v>0.89331456192915826</v>
      </c>
      <c r="M1349" s="345">
        <f t="shared" ca="1" si="394"/>
        <v>1.5640165199281528</v>
      </c>
      <c r="N1349" s="344">
        <f t="shared" ca="1" si="385"/>
        <v>0.57116696054476135</v>
      </c>
      <c r="O1349" s="4"/>
      <c r="P1349" s="4"/>
      <c r="Q1349" s="3"/>
      <c r="S1349" s="4"/>
      <c r="T1349" s="4" t="b">
        <f t="shared" ca="1" si="386"/>
        <v>0</v>
      </c>
      <c r="U1349" t="b">
        <f t="shared" ca="1" si="387"/>
        <v>0</v>
      </c>
      <c r="W1349" s="317" t="b">
        <f t="shared" ca="1" si="388"/>
        <v>0</v>
      </c>
      <c r="X1349" s="317" t="b">
        <f t="shared" ca="1" si="395"/>
        <v>1</v>
      </c>
      <c r="Y1349" s="317" t="b">
        <f t="shared" ca="1" si="389"/>
        <v>0</v>
      </c>
      <c r="Z1349" t="b">
        <f t="shared" ca="1" si="390"/>
        <v>0</v>
      </c>
      <c r="AA1349" s="37" t="b">
        <f t="shared" ca="1" si="396"/>
        <v>0</v>
      </c>
      <c r="AB1349" t="b">
        <f t="shared" ca="1" si="391"/>
        <v>0</v>
      </c>
      <c r="AD1349" t="b">
        <f t="shared" ca="1" si="397"/>
        <v>0</v>
      </c>
      <c r="AE1349" s="37" t="b">
        <f t="shared" ca="1" si="398"/>
        <v>0</v>
      </c>
      <c r="AF1349" t="b">
        <f t="shared" ca="1" si="399"/>
        <v>0</v>
      </c>
      <c r="AG1349" s="317" t="b">
        <f t="shared" ca="1" si="400"/>
        <v>0</v>
      </c>
      <c r="AH1349" s="317" t="b">
        <f t="shared" ca="1" si="401"/>
        <v>1</v>
      </c>
      <c r="AI1349" s="317" t="b">
        <f t="shared" ca="1" si="402"/>
        <v>0</v>
      </c>
    </row>
    <row r="1350" spans="1:35" x14ac:dyDescent="0.25">
      <c r="A1350">
        <v>1318</v>
      </c>
      <c r="B1350" s="169">
        <f ca="1">OFFSET(InputPriceData!B$15,CalculationsAndCharts!$A1350+$A$11,0,1,1)</f>
        <v>39932</v>
      </c>
      <c r="C1350" s="3">
        <f ca="1">OFFSET(InputPriceData!G$15,CalculationsAndCharts!$A1350+$A$11,IF($C$7,8,0),1,1)</f>
        <v>3389600</v>
      </c>
      <c r="D1350" s="4">
        <f ca="1">OFFSET(InputPriceData!C$15,CalculationsAndCharts!$A1350+$A$11,IF($C$7,8,0),1,1)</f>
        <v>45.07</v>
      </c>
      <c r="E1350" s="4">
        <f ca="1">OFFSET(InputPriceData!D$15,CalculationsAndCharts!$A1350+$A$11,IF($C$7,8,0),1,1)</f>
        <v>46.57</v>
      </c>
      <c r="F1350" s="4">
        <f ca="1">OFFSET(InputPriceData!E$15,CalculationsAndCharts!$A1350+$A$11,IF($C$7,8,0),1,1)</f>
        <v>44.94</v>
      </c>
      <c r="G1350" s="4">
        <f ca="1">OFFSET(InputPriceData!F$15,CalculationsAndCharts!$A1350+$A$11,IF($C$7,8,0),1,1)</f>
        <v>46.16</v>
      </c>
      <c r="H1350" s="133"/>
      <c r="I1350" s="133"/>
      <c r="J1350" s="37">
        <f t="shared" ca="1" si="392"/>
        <v>1483</v>
      </c>
      <c r="K1350" s="124">
        <f t="shared" ca="1" si="393"/>
        <v>1.2299999999999969</v>
      </c>
      <c r="L1350" s="343">
        <f t="shared" ca="1" si="384"/>
        <v>0.77857482726343563</v>
      </c>
      <c r="M1350" s="345">
        <f t="shared" ca="1" si="394"/>
        <v>1.5782205044683681</v>
      </c>
      <c r="N1350" s="344">
        <f t="shared" ca="1" si="385"/>
        <v>0.49332449113357746</v>
      </c>
      <c r="O1350" s="4"/>
      <c r="P1350" s="4"/>
      <c r="Q1350" s="3"/>
      <c r="S1350" s="4"/>
      <c r="T1350" s="4" t="b">
        <f t="shared" ca="1" si="386"/>
        <v>0</v>
      </c>
      <c r="U1350" t="b">
        <f t="shared" ca="1" si="387"/>
        <v>0</v>
      </c>
      <c r="W1350" s="317" t="b">
        <f t="shared" ca="1" si="388"/>
        <v>0</v>
      </c>
      <c r="X1350" s="317" t="b">
        <f t="shared" ca="1" si="395"/>
        <v>1</v>
      </c>
      <c r="Y1350" s="317" t="b">
        <f t="shared" ca="1" si="389"/>
        <v>0</v>
      </c>
      <c r="Z1350" t="b">
        <f t="shared" ca="1" si="390"/>
        <v>0</v>
      </c>
      <c r="AA1350" s="37" t="b">
        <f t="shared" ca="1" si="396"/>
        <v>0</v>
      </c>
      <c r="AB1350" t="b">
        <f t="shared" ca="1" si="391"/>
        <v>0</v>
      </c>
      <c r="AD1350" t="b">
        <f t="shared" ca="1" si="397"/>
        <v>0</v>
      </c>
      <c r="AE1350" s="37" t="b">
        <f t="shared" ca="1" si="398"/>
        <v>0</v>
      </c>
      <c r="AF1350" t="b">
        <f t="shared" ca="1" si="399"/>
        <v>0</v>
      </c>
      <c r="AG1350" s="317" t="b">
        <f t="shared" ca="1" si="400"/>
        <v>0</v>
      </c>
      <c r="AH1350" s="317" t="b">
        <f t="shared" ca="1" si="401"/>
        <v>1</v>
      </c>
      <c r="AI1350" s="317" t="b">
        <f t="shared" ca="1" si="402"/>
        <v>0</v>
      </c>
    </row>
    <row r="1351" spans="1:35" x14ac:dyDescent="0.25">
      <c r="A1351">
        <v>1319</v>
      </c>
      <c r="B1351" s="169">
        <f ca="1">OFFSET(InputPriceData!B$15,CalculationsAndCharts!$A1351+$A$11,0,1,1)</f>
        <v>39931</v>
      </c>
      <c r="C1351" s="3">
        <f ca="1">OFFSET(InputPriceData!G$15,CalculationsAndCharts!$A1351+$A$11,IF($C$7,8,0),1,1)</f>
        <v>3441600</v>
      </c>
      <c r="D1351" s="4">
        <f ca="1">OFFSET(InputPriceData!C$15,CalculationsAndCharts!$A1351+$A$11,IF($C$7,8,0),1,1)</f>
        <v>44.54</v>
      </c>
      <c r="E1351" s="4">
        <f ca="1">OFFSET(InputPriceData!D$15,CalculationsAndCharts!$A1351+$A$11,IF($C$7,8,0),1,1)</f>
        <v>45.68</v>
      </c>
      <c r="F1351" s="4">
        <f ca="1">OFFSET(InputPriceData!E$15,CalculationsAndCharts!$A1351+$A$11,IF($C$7,8,0),1,1)</f>
        <v>43.81</v>
      </c>
      <c r="G1351" s="4">
        <f ca="1">OFFSET(InputPriceData!F$15,CalculationsAndCharts!$A1351+$A$11,IF($C$7,8,0),1,1)</f>
        <v>44.92</v>
      </c>
      <c r="H1351" s="133"/>
      <c r="I1351" s="133"/>
      <c r="J1351" s="37">
        <f t="shared" ca="1" si="392"/>
        <v>1482</v>
      </c>
      <c r="K1351" s="124">
        <f t="shared" ca="1" si="393"/>
        <v>1.1000000000000014</v>
      </c>
      <c r="L1351" s="343">
        <f t="shared" ca="1" si="384"/>
        <v>0.59860758155620875</v>
      </c>
      <c r="M1351" s="345">
        <f t="shared" ca="1" si="394"/>
        <v>1.5925534858409367</v>
      </c>
      <c r="N1351" s="344">
        <f t="shared" ca="1" si="385"/>
        <v>0.37587910665375124</v>
      </c>
      <c r="O1351" s="4"/>
      <c r="P1351" s="4"/>
      <c r="Q1351" s="3"/>
      <c r="S1351" s="4"/>
      <c r="T1351" s="4" t="b">
        <f t="shared" ca="1" si="386"/>
        <v>0</v>
      </c>
      <c r="U1351" t="b">
        <f t="shared" ca="1" si="387"/>
        <v>0</v>
      </c>
      <c r="W1351" s="317" t="b">
        <f t="shared" ca="1" si="388"/>
        <v>0</v>
      </c>
      <c r="X1351" s="317" t="b">
        <f t="shared" ca="1" si="395"/>
        <v>1</v>
      </c>
      <c r="Y1351" s="317" t="b">
        <f t="shared" ca="1" si="389"/>
        <v>0</v>
      </c>
      <c r="Z1351" t="b">
        <f t="shared" ca="1" si="390"/>
        <v>0</v>
      </c>
      <c r="AA1351" s="37" t="b">
        <f t="shared" ca="1" si="396"/>
        <v>0</v>
      </c>
      <c r="AB1351" t="b">
        <f t="shared" ca="1" si="391"/>
        <v>0</v>
      </c>
      <c r="AD1351" t="b">
        <f t="shared" ca="1" si="397"/>
        <v>0</v>
      </c>
      <c r="AE1351" s="37" t="b">
        <f t="shared" ca="1" si="398"/>
        <v>0</v>
      </c>
      <c r="AF1351" t="b">
        <f t="shared" ca="1" si="399"/>
        <v>0</v>
      </c>
      <c r="AG1351" s="317" t="b">
        <f t="shared" ca="1" si="400"/>
        <v>0</v>
      </c>
      <c r="AH1351" s="317" t="b">
        <f t="shared" ca="1" si="401"/>
        <v>1</v>
      </c>
      <c r="AI1351" s="317" t="b">
        <f t="shared" ca="1" si="402"/>
        <v>0</v>
      </c>
    </row>
    <row r="1352" spans="1:35" x14ac:dyDescent="0.25">
      <c r="A1352">
        <v>1320</v>
      </c>
      <c r="B1352" s="169">
        <f ca="1">OFFSET(InputPriceData!B$15,CalculationsAndCharts!$A1352+$A$11,0,1,1)</f>
        <v>39930</v>
      </c>
      <c r="C1352" s="3">
        <f ca="1">OFFSET(InputPriceData!G$15,CalculationsAndCharts!$A1352+$A$11,IF($C$7,8,0),1,1)</f>
        <v>4193100</v>
      </c>
      <c r="D1352" s="4">
        <f ca="1">OFFSET(InputPriceData!C$15,CalculationsAndCharts!$A1352+$A$11,IF($C$7,8,0),1,1)</f>
        <v>43.63</v>
      </c>
      <c r="E1352" s="4">
        <f ca="1">OFFSET(InputPriceData!D$15,CalculationsAndCharts!$A1352+$A$11,IF($C$7,8,0),1,1)</f>
        <v>45.74</v>
      </c>
      <c r="F1352" s="4">
        <f ca="1">OFFSET(InputPriceData!E$15,CalculationsAndCharts!$A1352+$A$11,IF($C$7,8,0),1,1)</f>
        <v>43.63</v>
      </c>
      <c r="G1352" s="4">
        <f ca="1">OFFSET(InputPriceData!F$15,CalculationsAndCharts!$A1352+$A$11,IF($C$7,8,0),1,1)</f>
        <v>44.93</v>
      </c>
      <c r="H1352" s="133"/>
      <c r="I1352" s="133"/>
      <c r="J1352" s="37">
        <f t="shared" ca="1" si="392"/>
        <v>1481</v>
      </c>
      <c r="K1352" s="124">
        <f t="shared" ca="1" si="393"/>
        <v>0.89000000000000057</v>
      </c>
      <c r="L1352" s="343">
        <f t="shared" ca="1" si="384"/>
        <v>0.38777223609722672</v>
      </c>
      <c r="M1352" s="345">
        <f t="shared" ca="1" si="394"/>
        <v>1.6070166355609856</v>
      </c>
      <c r="N1352" s="344">
        <f t="shared" ca="1" si="385"/>
        <v>0.24129945360637864</v>
      </c>
      <c r="O1352" s="4"/>
      <c r="P1352" s="4"/>
      <c r="Q1352" s="3"/>
      <c r="S1352" s="4"/>
      <c r="T1352" s="4" t="b">
        <f t="shared" ca="1" si="386"/>
        <v>0</v>
      </c>
      <c r="U1352" t="b">
        <f t="shared" ca="1" si="387"/>
        <v>0</v>
      </c>
      <c r="W1352" s="317" t="b">
        <f t="shared" ca="1" si="388"/>
        <v>1</v>
      </c>
      <c r="X1352" s="317" t="b">
        <f t="shared" ca="1" si="395"/>
        <v>1</v>
      </c>
      <c r="Y1352" s="317" t="b">
        <f t="shared" ca="1" si="389"/>
        <v>0</v>
      </c>
      <c r="Z1352" t="b">
        <f t="shared" ca="1" si="390"/>
        <v>0</v>
      </c>
      <c r="AA1352" s="37" t="b">
        <f t="shared" ca="1" si="396"/>
        <v>0</v>
      </c>
      <c r="AB1352" t="b">
        <f t="shared" ca="1" si="391"/>
        <v>1</v>
      </c>
      <c r="AD1352" t="b">
        <f t="shared" ca="1" si="397"/>
        <v>0</v>
      </c>
      <c r="AE1352" s="37" t="b">
        <f t="shared" ca="1" si="398"/>
        <v>0</v>
      </c>
      <c r="AF1352" t="b">
        <f t="shared" ca="1" si="399"/>
        <v>1</v>
      </c>
      <c r="AG1352" s="317" t="b">
        <f t="shared" ca="1" si="400"/>
        <v>1</v>
      </c>
      <c r="AH1352" s="317" t="b">
        <f t="shared" ca="1" si="401"/>
        <v>1</v>
      </c>
      <c r="AI1352" s="317" t="b">
        <f t="shared" ca="1" si="402"/>
        <v>0</v>
      </c>
    </row>
    <row r="1353" spans="1:35" x14ac:dyDescent="0.25">
      <c r="A1353">
        <v>1321</v>
      </c>
      <c r="B1353" s="169">
        <f ca="1">OFFSET(InputPriceData!B$15,CalculationsAndCharts!$A1353+$A$11,0,1,1)</f>
        <v>39927</v>
      </c>
      <c r="C1353" s="3">
        <f ca="1">OFFSET(InputPriceData!G$15,CalculationsAndCharts!$A1353+$A$11,IF($C$7,8,0),1,1)</f>
        <v>7207000</v>
      </c>
      <c r="D1353" s="4">
        <f ca="1">OFFSET(InputPriceData!C$15,CalculationsAndCharts!$A1353+$A$11,IF($C$7,8,0),1,1)</f>
        <v>43.93</v>
      </c>
      <c r="E1353" s="4">
        <f ca="1">OFFSET(InputPriceData!D$15,CalculationsAndCharts!$A1353+$A$11,IF($C$7,8,0),1,1)</f>
        <v>44.15</v>
      </c>
      <c r="F1353" s="4">
        <f ca="1">OFFSET(InputPriceData!E$15,CalculationsAndCharts!$A1353+$A$11,IF($C$7,8,0),1,1)</f>
        <v>43.11</v>
      </c>
      <c r="G1353" s="4">
        <f ca="1">OFFSET(InputPriceData!F$15,CalculationsAndCharts!$A1353+$A$11,IF($C$7,8,0),1,1)</f>
        <v>43.82</v>
      </c>
      <c r="H1353" s="133"/>
      <c r="I1353" s="133"/>
      <c r="J1353" s="37">
        <f t="shared" ca="1" si="392"/>
        <v>1480</v>
      </c>
      <c r="K1353" s="124">
        <f t="shared" ca="1" si="393"/>
        <v>2.5200000000000031</v>
      </c>
      <c r="L1353" s="343">
        <f t="shared" ca="1" si="384"/>
        <v>0.13383620787597242</v>
      </c>
      <c r="M1353" s="345">
        <f t="shared" ca="1" si="394"/>
        <v>1.621611135783033</v>
      </c>
      <c r="N1353" s="344">
        <f t="shared" ca="1" si="385"/>
        <v>8.2532861869714813E-2</v>
      </c>
      <c r="O1353" s="4"/>
      <c r="P1353" s="4"/>
      <c r="Q1353" s="3"/>
      <c r="S1353" s="4"/>
      <c r="T1353" s="4" t="b">
        <f t="shared" ca="1" si="386"/>
        <v>1</v>
      </c>
      <c r="U1353" t="b">
        <f t="shared" ca="1" si="387"/>
        <v>0</v>
      </c>
      <c r="W1353" s="317" t="b">
        <f t="shared" ca="1" si="388"/>
        <v>0</v>
      </c>
      <c r="X1353" s="317" t="b">
        <f t="shared" ca="1" si="395"/>
        <v>0</v>
      </c>
      <c r="Y1353" s="317" t="b">
        <f t="shared" ca="1" si="389"/>
        <v>0</v>
      </c>
      <c r="Z1353" t="b">
        <f t="shared" ca="1" si="390"/>
        <v>0</v>
      </c>
      <c r="AA1353" s="37" t="b">
        <f t="shared" ca="1" si="396"/>
        <v>1</v>
      </c>
      <c r="AB1353" t="b">
        <f t="shared" ca="1" si="391"/>
        <v>0</v>
      </c>
      <c r="AD1353" t="b">
        <f t="shared" ca="1" si="397"/>
        <v>0</v>
      </c>
      <c r="AE1353" s="37" t="b">
        <f t="shared" ca="1" si="398"/>
        <v>1</v>
      </c>
      <c r="AF1353" t="b">
        <f t="shared" ca="1" si="399"/>
        <v>0</v>
      </c>
      <c r="AG1353" s="317" t="b">
        <f t="shared" ca="1" si="400"/>
        <v>0</v>
      </c>
      <c r="AH1353" s="317" t="b">
        <f t="shared" ca="1" si="401"/>
        <v>0</v>
      </c>
      <c r="AI1353" s="317" t="b">
        <f t="shared" ca="1" si="402"/>
        <v>0</v>
      </c>
    </row>
    <row r="1354" spans="1:35" x14ac:dyDescent="0.25">
      <c r="A1354">
        <v>1322</v>
      </c>
      <c r="B1354" s="169">
        <f ca="1">OFFSET(InputPriceData!B$15,CalculationsAndCharts!$A1354+$A$11,0,1,1)</f>
        <v>39926</v>
      </c>
      <c r="C1354" s="3">
        <f ca="1">OFFSET(InputPriceData!G$15,CalculationsAndCharts!$A1354+$A$11,IF($C$7,8,0),1,1)</f>
        <v>5836900</v>
      </c>
      <c r="D1354" s="4">
        <f ca="1">OFFSET(InputPriceData!C$15,CalculationsAndCharts!$A1354+$A$11,IF($C$7,8,0),1,1)</f>
        <v>44.5</v>
      </c>
      <c r="E1354" s="4">
        <f ca="1">OFFSET(InputPriceData!D$15,CalculationsAndCharts!$A1354+$A$11,IF($C$7,8,0),1,1)</f>
        <v>44.93</v>
      </c>
      <c r="F1354" s="4">
        <f ca="1">OFFSET(InputPriceData!E$15,CalculationsAndCharts!$A1354+$A$11,IF($C$7,8,0),1,1)</f>
        <v>42.61</v>
      </c>
      <c r="G1354" s="4">
        <f ca="1">OFFSET(InputPriceData!F$15,CalculationsAndCharts!$A1354+$A$11,IF($C$7,8,0),1,1)</f>
        <v>44.04</v>
      </c>
      <c r="H1354" s="133"/>
      <c r="I1354" s="133"/>
      <c r="J1354" s="37">
        <f t="shared" ca="1" si="392"/>
        <v>1479</v>
      </c>
      <c r="K1354" s="124">
        <f t="shared" ca="1" si="393"/>
        <v>2.9499999999999957</v>
      </c>
      <c r="L1354" s="343">
        <f t="shared" ca="1" si="384"/>
        <v>-6.8542760472179359E-2</v>
      </c>
      <c r="M1354" s="345">
        <f t="shared" ca="1" si="394"/>
        <v>1.6363381793976115</v>
      </c>
      <c r="N1354" s="344">
        <f t="shared" ca="1" si="385"/>
        <v>-4.1887894162203163E-2</v>
      </c>
      <c r="O1354" s="4"/>
      <c r="P1354" s="4"/>
      <c r="Q1354" s="3"/>
      <c r="S1354" s="4"/>
      <c r="T1354" s="4" t="b">
        <f t="shared" ca="1" si="386"/>
        <v>0</v>
      </c>
      <c r="U1354" t="b">
        <f t="shared" ca="1" si="387"/>
        <v>0</v>
      </c>
      <c r="W1354" s="317" t="b">
        <f t="shared" ca="1" si="388"/>
        <v>0</v>
      </c>
      <c r="X1354" s="317" t="b">
        <f t="shared" ca="1" si="395"/>
        <v>0</v>
      </c>
      <c r="Y1354" s="317" t="b">
        <f t="shared" ca="1" si="389"/>
        <v>1</v>
      </c>
      <c r="Z1354" t="b">
        <f t="shared" ca="1" si="390"/>
        <v>1</v>
      </c>
      <c r="AA1354" s="37" t="b">
        <f t="shared" ca="1" si="396"/>
        <v>1</v>
      </c>
      <c r="AB1354" t="b">
        <f t="shared" ca="1" si="391"/>
        <v>0</v>
      </c>
      <c r="AD1354" t="b">
        <f t="shared" ca="1" si="397"/>
        <v>1</v>
      </c>
      <c r="AE1354" s="37" t="b">
        <f t="shared" ca="1" si="398"/>
        <v>1</v>
      </c>
      <c r="AF1354" t="b">
        <f t="shared" ca="1" si="399"/>
        <v>0</v>
      </c>
      <c r="AG1354" s="317" t="b">
        <f t="shared" ca="1" si="400"/>
        <v>0</v>
      </c>
      <c r="AH1354" s="317" t="b">
        <f t="shared" ca="1" si="401"/>
        <v>0</v>
      </c>
      <c r="AI1354" s="317" t="b">
        <f t="shared" ca="1" si="402"/>
        <v>1</v>
      </c>
    </row>
    <row r="1355" spans="1:35" x14ac:dyDescent="0.25">
      <c r="A1355">
        <v>1323</v>
      </c>
      <c r="B1355" s="169">
        <f ca="1">OFFSET(InputPriceData!B$15,CalculationsAndCharts!$A1355+$A$11,0,1,1)</f>
        <v>39925</v>
      </c>
      <c r="C1355" s="3">
        <f ca="1">OFFSET(InputPriceData!G$15,CalculationsAndCharts!$A1355+$A$11,IF($C$7,8,0),1,1)</f>
        <v>3561300</v>
      </c>
      <c r="D1355" s="4">
        <f ca="1">OFFSET(InputPriceData!C$15,CalculationsAndCharts!$A1355+$A$11,IF($C$7,8,0),1,1)</f>
        <v>41.35</v>
      </c>
      <c r="E1355" s="4">
        <f ca="1">OFFSET(InputPriceData!D$15,CalculationsAndCharts!$A1355+$A$11,IF($C$7,8,0),1,1)</f>
        <v>42.17</v>
      </c>
      <c r="F1355" s="4">
        <f ca="1">OFFSET(InputPriceData!E$15,CalculationsAndCharts!$A1355+$A$11,IF($C$7,8,0),1,1)</f>
        <v>40.75</v>
      </c>
      <c r="G1355" s="4">
        <f ca="1">OFFSET(InputPriceData!F$15,CalculationsAndCharts!$A1355+$A$11,IF($C$7,8,0),1,1)</f>
        <v>41.3</v>
      </c>
      <c r="H1355" s="133"/>
      <c r="I1355" s="133"/>
      <c r="J1355" s="37">
        <f t="shared" ca="1" si="392"/>
        <v>1478</v>
      </c>
      <c r="K1355" s="124">
        <f t="shared" ca="1" si="393"/>
        <v>7.0000000000000284E-2</v>
      </c>
      <c r="L1355" s="343">
        <f t="shared" ca="1" si="384"/>
        <v>-3.869341165830853E-2</v>
      </c>
      <c r="M1355" s="345">
        <f t="shared" ca="1" si="394"/>
        <v>1.6511989701287704</v>
      </c>
      <c r="N1355" s="344">
        <f t="shared" ca="1" si="385"/>
        <v>-2.3433524583225115E-2</v>
      </c>
      <c r="O1355" s="4"/>
      <c r="P1355" s="4"/>
      <c r="Q1355" s="3"/>
      <c r="S1355" s="4"/>
      <c r="T1355" s="4" t="b">
        <f t="shared" ca="1" si="386"/>
        <v>0</v>
      </c>
      <c r="U1355" t="b">
        <f t="shared" ca="1" si="387"/>
        <v>1</v>
      </c>
      <c r="W1355" s="317" t="b">
        <f t="shared" ca="1" si="388"/>
        <v>0</v>
      </c>
      <c r="X1355" s="317" t="b">
        <f t="shared" ca="1" si="395"/>
        <v>1</v>
      </c>
      <c r="Y1355" s="317" t="b">
        <f t="shared" ca="1" si="389"/>
        <v>0</v>
      </c>
      <c r="Z1355" t="b">
        <f t="shared" ca="1" si="390"/>
        <v>0</v>
      </c>
      <c r="AA1355" s="37" t="b">
        <f t="shared" ca="1" si="396"/>
        <v>0</v>
      </c>
      <c r="AB1355" t="b">
        <f t="shared" ca="1" si="391"/>
        <v>0</v>
      </c>
      <c r="AD1355" t="b">
        <f t="shared" ca="1" si="397"/>
        <v>0</v>
      </c>
      <c r="AE1355" s="37" t="b">
        <f t="shared" ca="1" si="398"/>
        <v>0</v>
      </c>
      <c r="AF1355" t="b">
        <f t="shared" ca="1" si="399"/>
        <v>0</v>
      </c>
      <c r="AG1355" s="317" t="b">
        <f t="shared" ca="1" si="400"/>
        <v>0</v>
      </c>
      <c r="AH1355" s="317" t="b">
        <f t="shared" ca="1" si="401"/>
        <v>1</v>
      </c>
      <c r="AI1355" s="317" t="b">
        <f t="shared" ca="1" si="402"/>
        <v>0</v>
      </c>
    </row>
    <row r="1356" spans="1:35" x14ac:dyDescent="0.25">
      <c r="A1356">
        <v>1324</v>
      </c>
      <c r="B1356" s="169">
        <f ca="1">OFFSET(InputPriceData!B$15,CalculationsAndCharts!$A1356+$A$11,0,1,1)</f>
        <v>39924</v>
      </c>
      <c r="C1356" s="3">
        <f ca="1">OFFSET(InputPriceData!G$15,CalculationsAndCharts!$A1356+$A$11,IF($C$7,8,0),1,1)</f>
        <v>3792800</v>
      </c>
      <c r="D1356" s="4">
        <f ca="1">OFFSET(InputPriceData!C$15,CalculationsAndCharts!$A1356+$A$11,IF($C$7,8,0),1,1)</f>
        <v>41.5</v>
      </c>
      <c r="E1356" s="4">
        <f ca="1">OFFSET(InputPriceData!D$15,CalculationsAndCharts!$A1356+$A$11,IF($C$7,8,0),1,1)</f>
        <v>41.72</v>
      </c>
      <c r="F1356" s="4">
        <f ca="1">OFFSET(InputPriceData!E$15,CalculationsAndCharts!$A1356+$A$11,IF($C$7,8,0),1,1)</f>
        <v>40.770000000000003</v>
      </c>
      <c r="G1356" s="4">
        <f ca="1">OFFSET(InputPriceData!F$15,CalculationsAndCharts!$A1356+$A$11,IF($C$7,8,0),1,1)</f>
        <v>41.09</v>
      </c>
      <c r="H1356" s="133"/>
      <c r="I1356" s="133"/>
      <c r="J1356" s="37">
        <f t="shared" ca="1" si="392"/>
        <v>1477</v>
      </c>
      <c r="K1356" s="124">
        <f t="shared" ca="1" si="393"/>
        <v>-1.4199999999999946</v>
      </c>
      <c r="L1356" s="343">
        <f t="shared" ca="1" si="384"/>
        <v>0.19865851066425871</v>
      </c>
      <c r="M1356" s="345">
        <f t="shared" ca="1" si="394"/>
        <v>1.6661947226324625</v>
      </c>
      <c r="N1356" s="344">
        <f t="shared" ca="1" si="385"/>
        <v>0.11922886801033267</v>
      </c>
      <c r="O1356" s="4"/>
      <c r="P1356" s="4"/>
      <c r="Q1356" s="3"/>
      <c r="S1356" s="4"/>
      <c r="T1356" s="4" t="b">
        <f t="shared" ca="1" si="386"/>
        <v>0</v>
      </c>
      <c r="U1356" t="b">
        <f t="shared" ca="1" si="387"/>
        <v>0</v>
      </c>
      <c r="W1356" s="317" t="b">
        <f t="shared" ca="1" si="388"/>
        <v>0</v>
      </c>
      <c r="X1356" s="317" t="b">
        <f t="shared" ca="1" si="395"/>
        <v>1</v>
      </c>
      <c r="Y1356" s="317" t="b">
        <f t="shared" ca="1" si="389"/>
        <v>0</v>
      </c>
      <c r="Z1356" t="b">
        <f t="shared" ca="1" si="390"/>
        <v>0</v>
      </c>
      <c r="AA1356" s="37" t="b">
        <f t="shared" ca="1" si="396"/>
        <v>0</v>
      </c>
      <c r="AB1356" t="b">
        <f t="shared" ca="1" si="391"/>
        <v>0</v>
      </c>
      <c r="AD1356" t="b">
        <f t="shared" ca="1" si="397"/>
        <v>0</v>
      </c>
      <c r="AE1356" s="37" t="b">
        <f t="shared" ca="1" si="398"/>
        <v>0</v>
      </c>
      <c r="AF1356" t="b">
        <f t="shared" ca="1" si="399"/>
        <v>0</v>
      </c>
      <c r="AG1356" s="317" t="b">
        <f t="shared" ca="1" si="400"/>
        <v>0</v>
      </c>
      <c r="AH1356" s="317" t="b">
        <f t="shared" ca="1" si="401"/>
        <v>1</v>
      </c>
      <c r="AI1356" s="317" t="b">
        <f t="shared" ca="1" si="402"/>
        <v>0</v>
      </c>
    </row>
    <row r="1357" spans="1:35" x14ac:dyDescent="0.25">
      <c r="A1357">
        <v>1325</v>
      </c>
      <c r="B1357" s="169">
        <f ca="1">OFFSET(InputPriceData!B$15,CalculationsAndCharts!$A1357+$A$11,0,1,1)</f>
        <v>39923</v>
      </c>
      <c r="C1357" s="3">
        <f ca="1">OFFSET(InputPriceData!G$15,CalculationsAndCharts!$A1357+$A$11,IF($C$7,8,0),1,1)</f>
        <v>4048000</v>
      </c>
      <c r="D1357" s="4">
        <f ca="1">OFFSET(InputPriceData!C$15,CalculationsAndCharts!$A1357+$A$11,IF($C$7,8,0),1,1)</f>
        <v>42.3</v>
      </c>
      <c r="E1357" s="4">
        <f ca="1">OFFSET(InputPriceData!D$15,CalculationsAndCharts!$A1357+$A$11,IF($C$7,8,0),1,1)</f>
        <v>42.41</v>
      </c>
      <c r="F1357" s="4">
        <f ca="1">OFFSET(InputPriceData!E$15,CalculationsAndCharts!$A1357+$A$11,IF($C$7,8,0),1,1)</f>
        <v>41.13</v>
      </c>
      <c r="G1357" s="4">
        <f ca="1">OFFSET(InputPriceData!F$15,CalculationsAndCharts!$A1357+$A$11,IF($C$7,8,0),1,1)</f>
        <v>41.23</v>
      </c>
      <c r="H1357" s="133"/>
      <c r="I1357" s="133"/>
      <c r="J1357" s="37">
        <f t="shared" ca="1" si="392"/>
        <v>1476</v>
      </c>
      <c r="K1357" s="124">
        <f t="shared" ca="1" si="393"/>
        <v>-2.0500000000000043</v>
      </c>
      <c r="L1357" s="343">
        <f t="shared" ca="1" si="384"/>
        <v>0.46111525613277288</v>
      </c>
      <c r="M1357" s="345">
        <f t="shared" ca="1" si="394"/>
        <v>1.681326662595825</v>
      </c>
      <c r="N1357" s="344">
        <f t="shared" ca="1" si="385"/>
        <v>0.27425679161053107</v>
      </c>
      <c r="O1357" s="4"/>
      <c r="P1357" s="4"/>
      <c r="Q1357" s="3"/>
      <c r="S1357" s="4"/>
      <c r="T1357" s="4" t="b">
        <f t="shared" ca="1" si="386"/>
        <v>0</v>
      </c>
      <c r="U1357" t="b">
        <f t="shared" ca="1" si="387"/>
        <v>0</v>
      </c>
      <c r="W1357" s="317" t="b">
        <f t="shared" ca="1" si="388"/>
        <v>0</v>
      </c>
      <c r="X1357" s="317" t="b">
        <f t="shared" ca="1" si="395"/>
        <v>1</v>
      </c>
      <c r="Y1357" s="317" t="b">
        <f t="shared" ca="1" si="389"/>
        <v>0</v>
      </c>
      <c r="Z1357" t="b">
        <f t="shared" ca="1" si="390"/>
        <v>0</v>
      </c>
      <c r="AA1357" s="37" t="b">
        <f t="shared" ca="1" si="396"/>
        <v>0</v>
      </c>
      <c r="AB1357" t="b">
        <f t="shared" ca="1" si="391"/>
        <v>0</v>
      </c>
      <c r="AD1357" t="b">
        <f t="shared" ca="1" si="397"/>
        <v>0</v>
      </c>
      <c r="AE1357" s="37" t="b">
        <f t="shared" ca="1" si="398"/>
        <v>0</v>
      </c>
      <c r="AF1357" t="b">
        <f t="shared" ca="1" si="399"/>
        <v>0</v>
      </c>
      <c r="AG1357" s="317" t="b">
        <f t="shared" ca="1" si="400"/>
        <v>0</v>
      </c>
      <c r="AH1357" s="317" t="b">
        <f t="shared" ca="1" si="401"/>
        <v>1</v>
      </c>
      <c r="AI1357" s="317" t="b">
        <f t="shared" ca="1" si="402"/>
        <v>0</v>
      </c>
    </row>
    <row r="1358" spans="1:35" x14ac:dyDescent="0.25">
      <c r="A1358">
        <v>1326</v>
      </c>
      <c r="B1358" s="169">
        <f ca="1">OFFSET(InputPriceData!B$15,CalculationsAndCharts!$A1358+$A$11,0,1,1)</f>
        <v>39920</v>
      </c>
      <c r="C1358" s="3">
        <f ca="1">OFFSET(InputPriceData!G$15,CalculationsAndCharts!$A1358+$A$11,IF($C$7,8,0),1,1)</f>
        <v>4958800</v>
      </c>
      <c r="D1358" s="4">
        <f ca="1">OFFSET(InputPriceData!C$15,CalculationsAndCharts!$A1358+$A$11,IF($C$7,8,0),1,1)</f>
        <v>43.47</v>
      </c>
      <c r="E1358" s="4">
        <f ca="1">OFFSET(InputPriceData!D$15,CalculationsAndCharts!$A1358+$A$11,IF($C$7,8,0),1,1)</f>
        <v>43.84</v>
      </c>
      <c r="F1358" s="4">
        <f ca="1">OFFSET(InputPriceData!E$15,CalculationsAndCharts!$A1358+$A$11,IF($C$7,8,0),1,1)</f>
        <v>42.4</v>
      </c>
      <c r="G1358" s="4">
        <f ca="1">OFFSET(InputPriceData!F$15,CalculationsAndCharts!$A1358+$A$11,IF($C$7,8,0),1,1)</f>
        <v>42.51</v>
      </c>
      <c r="H1358" s="133"/>
      <c r="I1358" s="133"/>
      <c r="J1358" s="37">
        <f t="shared" ca="1" si="392"/>
        <v>1475</v>
      </c>
      <c r="K1358" s="124">
        <f t="shared" ca="1" si="393"/>
        <v>0.29999999999999716</v>
      </c>
      <c r="L1358" s="343">
        <f t="shared" ca="1" si="384"/>
        <v>0.59978248688234492</v>
      </c>
      <c r="M1358" s="345">
        <f t="shared" ca="1" si="394"/>
        <v>1.6965960268373612</v>
      </c>
      <c r="N1358" s="344">
        <f t="shared" ca="1" si="385"/>
        <v>0.35352109600327453</v>
      </c>
      <c r="O1358" s="4"/>
      <c r="P1358" s="4"/>
      <c r="Q1358" s="3"/>
      <c r="S1358" s="4"/>
      <c r="T1358" s="4" t="b">
        <f t="shared" ca="1" si="386"/>
        <v>0</v>
      </c>
      <c r="U1358" t="b">
        <f t="shared" ca="1" si="387"/>
        <v>0</v>
      </c>
      <c r="W1358" s="317" t="b">
        <f t="shared" ca="1" si="388"/>
        <v>0</v>
      </c>
      <c r="X1358" s="317" t="b">
        <f t="shared" ca="1" si="395"/>
        <v>1</v>
      </c>
      <c r="Y1358" s="317" t="b">
        <f t="shared" ca="1" si="389"/>
        <v>0</v>
      </c>
      <c r="Z1358" t="b">
        <f t="shared" ca="1" si="390"/>
        <v>0</v>
      </c>
      <c r="AA1358" s="37" t="b">
        <f t="shared" ca="1" si="396"/>
        <v>0</v>
      </c>
      <c r="AB1358" t="b">
        <f t="shared" ca="1" si="391"/>
        <v>0</v>
      </c>
      <c r="AD1358" t="b">
        <f t="shared" ca="1" si="397"/>
        <v>0</v>
      </c>
      <c r="AE1358" s="37" t="b">
        <f t="shared" ca="1" si="398"/>
        <v>0</v>
      </c>
      <c r="AF1358" t="b">
        <f t="shared" ca="1" si="399"/>
        <v>0</v>
      </c>
      <c r="AG1358" s="317" t="b">
        <f t="shared" ca="1" si="400"/>
        <v>0</v>
      </c>
      <c r="AH1358" s="317" t="b">
        <f t="shared" ca="1" si="401"/>
        <v>1</v>
      </c>
      <c r="AI1358" s="317" t="b">
        <f t="shared" ca="1" si="402"/>
        <v>0</v>
      </c>
    </row>
    <row r="1359" spans="1:35" x14ac:dyDescent="0.25">
      <c r="A1359">
        <v>1327</v>
      </c>
      <c r="B1359" s="169">
        <f ca="1">OFFSET(InputPriceData!B$15,CalculationsAndCharts!$A1359+$A$11,0,1,1)</f>
        <v>39919</v>
      </c>
      <c r="C1359" s="3">
        <f ca="1">OFFSET(InputPriceData!G$15,CalculationsAndCharts!$A1359+$A$11,IF($C$7,8,0),1,1)</f>
        <v>3501300</v>
      </c>
      <c r="D1359" s="4">
        <f ca="1">OFFSET(InputPriceData!C$15,CalculationsAndCharts!$A1359+$A$11,IF($C$7,8,0),1,1)</f>
        <v>41.99</v>
      </c>
      <c r="E1359" s="4">
        <f ca="1">OFFSET(InputPriceData!D$15,CalculationsAndCharts!$A1359+$A$11,IF($C$7,8,0),1,1)</f>
        <v>43.52</v>
      </c>
      <c r="F1359" s="4">
        <f ca="1">OFFSET(InputPriceData!E$15,CalculationsAndCharts!$A1359+$A$11,IF($C$7,8,0),1,1)</f>
        <v>41.99</v>
      </c>
      <c r="G1359" s="4">
        <f ca="1">OFFSET(InputPriceData!F$15,CalculationsAndCharts!$A1359+$A$11,IF($C$7,8,0),1,1)</f>
        <v>43.28</v>
      </c>
      <c r="H1359" s="133"/>
      <c r="I1359" s="133"/>
      <c r="J1359" s="37">
        <f t="shared" ca="1" si="392"/>
        <v>1474</v>
      </c>
      <c r="K1359" s="124">
        <f t="shared" ca="1" si="393"/>
        <v>1.25</v>
      </c>
      <c r="L1359" s="343">
        <f t="shared" ca="1" si="384"/>
        <v>0.63430049846651237</v>
      </c>
      <c r="M1359" s="345">
        <f t="shared" ca="1" si="394"/>
        <v>1.7120040634080336</v>
      </c>
      <c r="N1359" s="344">
        <f t="shared" ca="1" si="385"/>
        <v>0.3705017482282314</v>
      </c>
      <c r="O1359" s="4"/>
      <c r="P1359" s="4"/>
      <c r="Q1359" s="3"/>
      <c r="S1359" s="4"/>
      <c r="T1359" s="4" t="b">
        <f t="shared" ca="1" si="386"/>
        <v>0</v>
      </c>
      <c r="U1359" t="b">
        <f t="shared" ca="1" si="387"/>
        <v>0</v>
      </c>
      <c r="W1359" s="317" t="b">
        <f t="shared" ca="1" si="388"/>
        <v>0</v>
      </c>
      <c r="X1359" s="317" t="b">
        <f t="shared" ca="1" si="395"/>
        <v>1</v>
      </c>
      <c r="Y1359" s="317" t="b">
        <f t="shared" ca="1" si="389"/>
        <v>0</v>
      </c>
      <c r="Z1359" t="b">
        <f t="shared" ca="1" si="390"/>
        <v>0</v>
      </c>
      <c r="AA1359" s="37" t="b">
        <f t="shared" ca="1" si="396"/>
        <v>0</v>
      </c>
      <c r="AB1359" t="b">
        <f t="shared" ca="1" si="391"/>
        <v>0</v>
      </c>
      <c r="AD1359" t="b">
        <f t="shared" ca="1" si="397"/>
        <v>0</v>
      </c>
      <c r="AE1359" s="37" t="b">
        <f t="shared" ca="1" si="398"/>
        <v>0</v>
      </c>
      <c r="AF1359" t="b">
        <f t="shared" ca="1" si="399"/>
        <v>0</v>
      </c>
      <c r="AG1359" s="317" t="b">
        <f t="shared" ca="1" si="400"/>
        <v>0</v>
      </c>
      <c r="AH1359" s="317" t="b">
        <f t="shared" ca="1" si="401"/>
        <v>1</v>
      </c>
      <c r="AI1359" s="317" t="b">
        <f t="shared" ca="1" si="402"/>
        <v>0</v>
      </c>
    </row>
    <row r="1360" spans="1:35" x14ac:dyDescent="0.25">
      <c r="A1360">
        <v>1328</v>
      </c>
      <c r="B1360" s="169">
        <f ca="1">OFFSET(InputPriceData!B$15,CalculationsAndCharts!$A1360+$A$11,0,1,1)</f>
        <v>39918</v>
      </c>
      <c r="C1360" s="3">
        <f ca="1">OFFSET(InputPriceData!G$15,CalculationsAndCharts!$A1360+$A$11,IF($C$7,8,0),1,1)</f>
        <v>3280700</v>
      </c>
      <c r="D1360" s="4">
        <f ca="1">OFFSET(InputPriceData!C$15,CalculationsAndCharts!$A1360+$A$11,IF($C$7,8,0),1,1)</f>
        <v>41.73</v>
      </c>
      <c r="E1360" s="4">
        <f ca="1">OFFSET(InputPriceData!D$15,CalculationsAndCharts!$A1360+$A$11,IF($C$7,8,0),1,1)</f>
        <v>42.52</v>
      </c>
      <c r="F1360" s="4">
        <f ca="1">OFFSET(InputPriceData!E$15,CalculationsAndCharts!$A1360+$A$11,IF($C$7,8,0),1,1)</f>
        <v>41.73</v>
      </c>
      <c r="G1360" s="4">
        <f ca="1">OFFSET(InputPriceData!F$15,CalculationsAndCharts!$A1360+$A$11,IF($C$7,8,0),1,1)</f>
        <v>42.21</v>
      </c>
      <c r="H1360" s="133"/>
      <c r="I1360" s="133"/>
      <c r="J1360" s="37">
        <f t="shared" ca="1" si="392"/>
        <v>1473</v>
      </c>
      <c r="K1360" s="124">
        <f t="shared" ca="1" si="393"/>
        <v>0.14000000000000057</v>
      </c>
      <c r="L1360" s="343">
        <f t="shared" ca="1" si="384"/>
        <v>0.70545861012382372</v>
      </c>
      <c r="M1360" s="345">
        <f t="shared" ca="1" si="394"/>
        <v>1.7275520316932731</v>
      </c>
      <c r="N1360" s="344">
        <f t="shared" ca="1" si="385"/>
        <v>0.40835737342878359</v>
      </c>
      <c r="O1360" s="4"/>
      <c r="P1360" s="4"/>
      <c r="Q1360" s="3"/>
      <c r="S1360" s="4"/>
      <c r="T1360" s="4" t="b">
        <f t="shared" ca="1" si="386"/>
        <v>0</v>
      </c>
      <c r="U1360" t="b">
        <f t="shared" ca="1" si="387"/>
        <v>0</v>
      </c>
      <c r="W1360" s="317" t="b">
        <f t="shared" ca="1" si="388"/>
        <v>0</v>
      </c>
      <c r="X1360" s="317" t="b">
        <f t="shared" ca="1" si="395"/>
        <v>1</v>
      </c>
      <c r="Y1360" s="317" t="b">
        <f t="shared" ca="1" si="389"/>
        <v>0</v>
      </c>
      <c r="Z1360" t="b">
        <f t="shared" ca="1" si="390"/>
        <v>0</v>
      </c>
      <c r="AA1360" s="37" t="b">
        <f t="shared" ca="1" si="396"/>
        <v>0</v>
      </c>
      <c r="AB1360" t="b">
        <f t="shared" ca="1" si="391"/>
        <v>0</v>
      </c>
      <c r="AD1360" t="b">
        <f t="shared" ca="1" si="397"/>
        <v>0</v>
      </c>
      <c r="AE1360" s="37" t="b">
        <f t="shared" ca="1" si="398"/>
        <v>0</v>
      </c>
      <c r="AF1360" t="b">
        <f t="shared" ca="1" si="399"/>
        <v>0</v>
      </c>
      <c r="AG1360" s="317" t="b">
        <f t="shared" ca="1" si="400"/>
        <v>0</v>
      </c>
      <c r="AH1360" s="317" t="b">
        <f t="shared" ca="1" si="401"/>
        <v>1</v>
      </c>
      <c r="AI1360" s="317" t="b">
        <f t="shared" ca="1" si="402"/>
        <v>0</v>
      </c>
    </row>
    <row r="1361" spans="1:35" x14ac:dyDescent="0.25">
      <c r="A1361">
        <v>1329</v>
      </c>
      <c r="B1361" s="169">
        <f ca="1">OFFSET(InputPriceData!B$15,CalculationsAndCharts!$A1361+$A$11,0,1,1)</f>
        <v>39917</v>
      </c>
      <c r="C1361" s="3">
        <f ca="1">OFFSET(InputPriceData!G$15,CalculationsAndCharts!$A1361+$A$11,IF($C$7,8,0),1,1)</f>
        <v>3243400</v>
      </c>
      <c r="D1361" s="4">
        <f ca="1">OFFSET(InputPriceData!C$15,CalculationsAndCharts!$A1361+$A$11,IF($C$7,8,0),1,1)</f>
        <v>41.8</v>
      </c>
      <c r="E1361" s="4">
        <f ca="1">OFFSET(InputPriceData!D$15,CalculationsAndCharts!$A1361+$A$11,IF($C$7,8,0),1,1)</f>
        <v>42.45</v>
      </c>
      <c r="F1361" s="4">
        <f ca="1">OFFSET(InputPriceData!E$15,CalculationsAndCharts!$A1361+$A$11,IF($C$7,8,0),1,1)</f>
        <v>41.42</v>
      </c>
      <c r="G1361" s="4">
        <f ca="1">OFFSET(InputPriceData!F$15,CalculationsAndCharts!$A1361+$A$11,IF($C$7,8,0),1,1)</f>
        <v>42.03</v>
      </c>
      <c r="H1361" s="133"/>
      <c r="I1361" s="133"/>
      <c r="J1361" s="37">
        <f t="shared" ca="1" si="392"/>
        <v>1472</v>
      </c>
      <c r="K1361" s="124">
        <f t="shared" ca="1" si="393"/>
        <v>-0.46000000000000085</v>
      </c>
      <c r="L1361" s="343">
        <f t="shared" ca="1" si="384"/>
        <v>0.81512509343055861</v>
      </c>
      <c r="M1361" s="345">
        <f t="shared" ca="1" si="394"/>
        <v>1.7432412025159163</v>
      </c>
      <c r="N1361" s="344">
        <f t="shared" ca="1" si="385"/>
        <v>0.46759168625324887</v>
      </c>
      <c r="O1361" s="4"/>
      <c r="P1361" s="4"/>
      <c r="Q1361" s="3"/>
      <c r="S1361" s="4"/>
      <c r="T1361" s="4" t="b">
        <f t="shared" ca="1" si="386"/>
        <v>0</v>
      </c>
      <c r="U1361" t="b">
        <f t="shared" ca="1" si="387"/>
        <v>0</v>
      </c>
      <c r="W1361" s="317" t="b">
        <f t="shared" ca="1" si="388"/>
        <v>0</v>
      </c>
      <c r="X1361" s="317" t="b">
        <f t="shared" ca="1" si="395"/>
        <v>1</v>
      </c>
      <c r="Y1361" s="317" t="b">
        <f t="shared" ca="1" si="389"/>
        <v>0</v>
      </c>
      <c r="Z1361" t="b">
        <f t="shared" ca="1" si="390"/>
        <v>0</v>
      </c>
      <c r="AA1361" s="37" t="b">
        <f t="shared" ca="1" si="396"/>
        <v>0</v>
      </c>
      <c r="AB1361" t="b">
        <f t="shared" ca="1" si="391"/>
        <v>0</v>
      </c>
      <c r="AD1361" t="b">
        <f t="shared" ca="1" si="397"/>
        <v>0</v>
      </c>
      <c r="AE1361" s="37" t="b">
        <f t="shared" ca="1" si="398"/>
        <v>0</v>
      </c>
      <c r="AF1361" t="b">
        <f t="shared" ca="1" si="399"/>
        <v>0</v>
      </c>
      <c r="AG1361" s="317" t="b">
        <f t="shared" ca="1" si="400"/>
        <v>0</v>
      </c>
      <c r="AH1361" s="317" t="b">
        <f t="shared" ca="1" si="401"/>
        <v>1</v>
      </c>
      <c r="AI1361" s="317" t="b">
        <f t="shared" ca="1" si="402"/>
        <v>0</v>
      </c>
    </row>
    <row r="1362" spans="1:35" x14ac:dyDescent="0.25">
      <c r="A1362">
        <v>1330</v>
      </c>
      <c r="B1362" s="169">
        <f ca="1">OFFSET(InputPriceData!B$15,CalculationsAndCharts!$A1362+$A$11,0,1,1)</f>
        <v>39916</v>
      </c>
      <c r="C1362" s="3">
        <f ca="1">OFFSET(InputPriceData!G$15,CalculationsAndCharts!$A1362+$A$11,IF($C$7,8,0),1,1)</f>
        <v>2511900</v>
      </c>
      <c r="D1362" s="4">
        <f ca="1">OFFSET(InputPriceData!C$15,CalculationsAndCharts!$A1362+$A$11,IF($C$7,8,0),1,1)</f>
        <v>42.01</v>
      </c>
      <c r="E1362" s="4">
        <f ca="1">OFFSET(InputPriceData!D$15,CalculationsAndCharts!$A1362+$A$11,IF($C$7,8,0),1,1)</f>
        <v>42.57</v>
      </c>
      <c r="F1362" s="4">
        <f ca="1">OFFSET(InputPriceData!E$15,CalculationsAndCharts!$A1362+$A$11,IF($C$7,8,0),1,1)</f>
        <v>41.46</v>
      </c>
      <c r="G1362" s="4">
        <f ca="1">OFFSET(InputPriceData!F$15,CalculationsAndCharts!$A1362+$A$11,IF($C$7,8,0),1,1)</f>
        <v>42.07</v>
      </c>
      <c r="H1362" s="133"/>
      <c r="I1362" s="133"/>
      <c r="J1362" s="37">
        <f t="shared" ca="1" si="392"/>
        <v>1471</v>
      </c>
      <c r="K1362" s="124">
        <f t="shared" ca="1" si="393"/>
        <v>0.31000000000000227</v>
      </c>
      <c r="L1362" s="343">
        <f t="shared" ca="1" si="384"/>
        <v>0.86598384540797146</v>
      </c>
      <c r="M1362" s="345">
        <f t="shared" ca="1" si="394"/>
        <v>1.759072858240077</v>
      </c>
      <c r="N1362" s="344">
        <f t="shared" ca="1" si="385"/>
        <v>0.4922956097875183</v>
      </c>
      <c r="O1362" s="4"/>
      <c r="P1362" s="4"/>
      <c r="Q1362" s="3"/>
      <c r="S1362" s="4"/>
      <c r="T1362" s="4" t="b">
        <f t="shared" ca="1" si="386"/>
        <v>0</v>
      </c>
      <c r="U1362" t="b">
        <f t="shared" ca="1" si="387"/>
        <v>0</v>
      </c>
      <c r="W1362" s="317" t="b">
        <f t="shared" ca="1" si="388"/>
        <v>0</v>
      </c>
      <c r="X1362" s="317" t="b">
        <f t="shared" ca="1" si="395"/>
        <v>1</v>
      </c>
      <c r="Y1362" s="317" t="b">
        <f t="shared" ca="1" si="389"/>
        <v>0</v>
      </c>
      <c r="Z1362" t="b">
        <f t="shared" ca="1" si="390"/>
        <v>0</v>
      </c>
      <c r="AA1362" s="37" t="b">
        <f t="shared" ca="1" si="396"/>
        <v>0</v>
      </c>
      <c r="AB1362" t="b">
        <f t="shared" ca="1" si="391"/>
        <v>0</v>
      </c>
      <c r="AD1362" t="b">
        <f t="shared" ca="1" si="397"/>
        <v>0</v>
      </c>
      <c r="AE1362" s="37" t="b">
        <f t="shared" ca="1" si="398"/>
        <v>0</v>
      </c>
      <c r="AF1362" t="b">
        <f t="shared" ca="1" si="399"/>
        <v>0</v>
      </c>
      <c r="AG1362" s="317" t="b">
        <f t="shared" ca="1" si="400"/>
        <v>0</v>
      </c>
      <c r="AH1362" s="317" t="b">
        <f t="shared" ca="1" si="401"/>
        <v>1</v>
      </c>
      <c r="AI1362" s="317" t="b">
        <f t="shared" ca="1" si="402"/>
        <v>0</v>
      </c>
    </row>
    <row r="1363" spans="1:35" x14ac:dyDescent="0.25">
      <c r="A1363">
        <v>1331</v>
      </c>
      <c r="B1363" s="169">
        <f ca="1">OFFSET(InputPriceData!B$15,CalculationsAndCharts!$A1363+$A$11,0,1,1)</f>
        <v>39912</v>
      </c>
      <c r="C1363" s="3">
        <f ca="1">OFFSET(InputPriceData!G$15,CalculationsAndCharts!$A1363+$A$11,IF($C$7,8,0),1,1)</f>
        <v>3857600</v>
      </c>
      <c r="D1363" s="4">
        <f ca="1">OFFSET(InputPriceData!C$15,CalculationsAndCharts!$A1363+$A$11,IF($C$7,8,0),1,1)</f>
        <v>42.63</v>
      </c>
      <c r="E1363" s="4">
        <f ca="1">OFFSET(InputPriceData!D$15,CalculationsAndCharts!$A1363+$A$11,IF($C$7,8,0),1,1)</f>
        <v>43.19</v>
      </c>
      <c r="F1363" s="4">
        <f ca="1">OFFSET(InputPriceData!E$15,CalculationsAndCharts!$A1363+$A$11,IF($C$7,8,0),1,1)</f>
        <v>42.17</v>
      </c>
      <c r="G1363" s="4">
        <f ca="1">OFFSET(InputPriceData!F$15,CalculationsAndCharts!$A1363+$A$11,IF($C$7,8,0),1,1)</f>
        <v>42.49</v>
      </c>
      <c r="H1363" s="133"/>
      <c r="I1363" s="133"/>
      <c r="J1363" s="37">
        <f t="shared" ca="1" si="392"/>
        <v>1470</v>
      </c>
      <c r="K1363" s="124">
        <f t="shared" ca="1" si="393"/>
        <v>1.6099999999999994</v>
      </c>
      <c r="L1363" s="343">
        <f t="shared" ca="1" si="384"/>
        <v>0.82935159773809464</v>
      </c>
      <c r="M1363" s="345">
        <f t="shared" ca="1" si="394"/>
        <v>1.7750482928759606</v>
      </c>
      <c r="N1363" s="344">
        <f t="shared" ca="1" si="385"/>
        <v>0.46722762477316399</v>
      </c>
      <c r="O1363" s="4"/>
      <c r="P1363" s="4"/>
      <c r="Q1363" s="3"/>
      <c r="S1363" s="4"/>
      <c r="T1363" s="4" t="b">
        <f t="shared" ca="1" si="386"/>
        <v>0</v>
      </c>
      <c r="U1363" t="b">
        <f t="shared" ca="1" si="387"/>
        <v>0</v>
      </c>
      <c r="W1363" s="317" t="b">
        <f t="shared" ca="1" si="388"/>
        <v>0</v>
      </c>
      <c r="X1363" s="317" t="b">
        <f t="shared" ca="1" si="395"/>
        <v>1</v>
      </c>
      <c r="Y1363" s="317" t="b">
        <f t="shared" ca="1" si="389"/>
        <v>0</v>
      </c>
      <c r="Z1363" t="b">
        <f t="shared" ca="1" si="390"/>
        <v>0</v>
      </c>
      <c r="AA1363" s="37" t="b">
        <f t="shared" ca="1" si="396"/>
        <v>0</v>
      </c>
      <c r="AB1363" t="b">
        <f t="shared" ca="1" si="391"/>
        <v>0</v>
      </c>
      <c r="AD1363" t="b">
        <f t="shared" ca="1" si="397"/>
        <v>0</v>
      </c>
      <c r="AE1363" s="37" t="b">
        <f t="shared" ca="1" si="398"/>
        <v>0</v>
      </c>
      <c r="AF1363" t="b">
        <f t="shared" ca="1" si="399"/>
        <v>0</v>
      </c>
      <c r="AG1363" s="317" t="b">
        <f t="shared" ca="1" si="400"/>
        <v>0</v>
      </c>
      <c r="AH1363" s="317" t="b">
        <f t="shared" ca="1" si="401"/>
        <v>1</v>
      </c>
      <c r="AI1363" s="317" t="b">
        <f t="shared" ca="1" si="402"/>
        <v>0</v>
      </c>
    </row>
    <row r="1364" spans="1:35" x14ac:dyDescent="0.25">
      <c r="A1364">
        <v>1332</v>
      </c>
      <c r="B1364" s="169">
        <f ca="1">OFFSET(InputPriceData!B$15,CalculationsAndCharts!$A1364+$A$11,0,1,1)</f>
        <v>39911</v>
      </c>
      <c r="C1364" s="3">
        <f ca="1">OFFSET(InputPriceData!G$15,CalculationsAndCharts!$A1364+$A$11,IF($C$7,8,0),1,1)</f>
        <v>5077500</v>
      </c>
      <c r="D1364" s="4">
        <f ca="1">OFFSET(InputPriceData!C$15,CalculationsAndCharts!$A1364+$A$11,IF($C$7,8,0),1,1)</f>
        <v>41.1</v>
      </c>
      <c r="E1364" s="4">
        <f ca="1">OFFSET(InputPriceData!D$15,CalculationsAndCharts!$A1364+$A$11,IF($C$7,8,0),1,1)</f>
        <v>41.82</v>
      </c>
      <c r="F1364" s="4">
        <f ca="1">OFFSET(InputPriceData!E$15,CalculationsAndCharts!$A1364+$A$11,IF($C$7,8,0),1,1)</f>
        <v>40.729999999999997</v>
      </c>
      <c r="G1364" s="4">
        <f ca="1">OFFSET(InputPriceData!F$15,CalculationsAndCharts!$A1364+$A$11,IF($C$7,8,0),1,1)</f>
        <v>41.76</v>
      </c>
      <c r="H1364" s="133"/>
      <c r="I1364" s="133"/>
      <c r="J1364" s="37">
        <f t="shared" ca="1" si="392"/>
        <v>1469</v>
      </c>
      <c r="K1364" s="124">
        <f t="shared" ca="1" si="393"/>
        <v>0.10000000000000142</v>
      </c>
      <c r="L1364" s="343">
        <f t="shared" ca="1" si="384"/>
        <v>0.78832854737567415</v>
      </c>
      <c r="M1364" s="345">
        <f t="shared" ca="1" si="394"/>
        <v>1.7911688121856313</v>
      </c>
      <c r="N1364" s="344">
        <f t="shared" ca="1" si="385"/>
        <v>0.44011962580664571</v>
      </c>
      <c r="O1364" s="4"/>
      <c r="P1364" s="4"/>
      <c r="Q1364" s="3"/>
      <c r="S1364" s="4"/>
      <c r="T1364" s="4" t="b">
        <f t="shared" ca="1" si="386"/>
        <v>0</v>
      </c>
      <c r="U1364" t="b">
        <f t="shared" ca="1" si="387"/>
        <v>0</v>
      </c>
      <c r="W1364" s="317" t="b">
        <f t="shared" ca="1" si="388"/>
        <v>0</v>
      </c>
      <c r="X1364" s="317" t="b">
        <f t="shared" ca="1" si="395"/>
        <v>1</v>
      </c>
      <c r="Y1364" s="317" t="b">
        <f t="shared" ca="1" si="389"/>
        <v>0</v>
      </c>
      <c r="Z1364" t="b">
        <f t="shared" ca="1" si="390"/>
        <v>0</v>
      </c>
      <c r="AA1364" s="37" t="b">
        <f t="shared" ca="1" si="396"/>
        <v>0</v>
      </c>
      <c r="AB1364" t="b">
        <f t="shared" ca="1" si="391"/>
        <v>0</v>
      </c>
      <c r="AD1364" t="b">
        <f t="shared" ca="1" si="397"/>
        <v>0</v>
      </c>
      <c r="AE1364" s="37" t="b">
        <f t="shared" ca="1" si="398"/>
        <v>0</v>
      </c>
      <c r="AF1364" t="b">
        <f t="shared" ca="1" si="399"/>
        <v>0</v>
      </c>
      <c r="AG1364" s="317" t="b">
        <f t="shared" ca="1" si="400"/>
        <v>0</v>
      </c>
      <c r="AH1364" s="317" t="b">
        <f t="shared" ca="1" si="401"/>
        <v>1</v>
      </c>
      <c r="AI1364" s="317" t="b">
        <f t="shared" ca="1" si="402"/>
        <v>0</v>
      </c>
    </row>
    <row r="1365" spans="1:35" x14ac:dyDescent="0.25">
      <c r="A1365">
        <v>1333</v>
      </c>
      <c r="B1365" s="169">
        <f ca="1">OFFSET(InputPriceData!B$15,CalculationsAndCharts!$A1365+$A$11,0,1,1)</f>
        <v>39910</v>
      </c>
      <c r="C1365" s="3">
        <f ca="1">OFFSET(InputPriceData!G$15,CalculationsAndCharts!$A1365+$A$11,IF($C$7,8,0),1,1)</f>
        <v>5055000</v>
      </c>
      <c r="D1365" s="4">
        <f ca="1">OFFSET(InputPriceData!C$15,CalculationsAndCharts!$A1365+$A$11,IF($C$7,8,0),1,1)</f>
        <v>40.89</v>
      </c>
      <c r="E1365" s="4">
        <f ca="1">OFFSET(InputPriceData!D$15,CalculationsAndCharts!$A1365+$A$11,IF($C$7,8,0),1,1)</f>
        <v>41.9</v>
      </c>
      <c r="F1365" s="4">
        <f ca="1">OFFSET(InputPriceData!E$15,CalculationsAndCharts!$A1365+$A$11,IF($C$7,8,0),1,1)</f>
        <v>40.409999999999997</v>
      </c>
      <c r="G1365" s="4">
        <f ca="1">OFFSET(InputPriceData!F$15,CalculationsAndCharts!$A1365+$A$11,IF($C$7,8,0),1,1)</f>
        <v>40.880000000000003</v>
      </c>
      <c r="H1365" s="133"/>
      <c r="I1365" s="133"/>
      <c r="J1365" s="37">
        <f t="shared" ca="1" si="392"/>
        <v>1468</v>
      </c>
      <c r="K1365" s="124">
        <f t="shared" ca="1" si="393"/>
        <v>2.4100000000000037</v>
      </c>
      <c r="L1365" s="343">
        <f t="shared" ca="1" si="384"/>
        <v>0.73257667411742788</v>
      </c>
      <c r="M1365" s="345">
        <f t="shared" ca="1" si="394"/>
        <v>1.8074357337897389</v>
      </c>
      <c r="N1365" s="344">
        <f t="shared" ca="1" si="385"/>
        <v>0.40531270928311158</v>
      </c>
      <c r="O1365" s="4"/>
      <c r="P1365" s="4"/>
      <c r="Q1365" s="3"/>
      <c r="S1365" s="4"/>
      <c r="T1365" s="4" t="b">
        <f t="shared" ca="1" si="386"/>
        <v>0</v>
      </c>
      <c r="U1365" t="b">
        <f t="shared" ca="1" si="387"/>
        <v>0</v>
      </c>
      <c r="W1365" s="317" t="b">
        <f t="shared" ca="1" si="388"/>
        <v>0</v>
      </c>
      <c r="X1365" s="317" t="b">
        <f t="shared" ca="1" si="395"/>
        <v>1</v>
      </c>
      <c r="Y1365" s="317" t="b">
        <f t="shared" ca="1" si="389"/>
        <v>0</v>
      </c>
      <c r="Z1365" t="b">
        <f t="shared" ca="1" si="390"/>
        <v>0</v>
      </c>
      <c r="AA1365" s="37" t="b">
        <f t="shared" ca="1" si="396"/>
        <v>0</v>
      </c>
      <c r="AB1365" t="b">
        <f t="shared" ca="1" si="391"/>
        <v>0</v>
      </c>
      <c r="AD1365" t="b">
        <f t="shared" ca="1" si="397"/>
        <v>0</v>
      </c>
      <c r="AE1365" s="37" t="b">
        <f t="shared" ca="1" si="398"/>
        <v>0</v>
      </c>
      <c r="AF1365" t="b">
        <f t="shared" ca="1" si="399"/>
        <v>0</v>
      </c>
      <c r="AG1365" s="317" t="b">
        <f t="shared" ca="1" si="400"/>
        <v>0</v>
      </c>
      <c r="AH1365" s="317" t="b">
        <f t="shared" ca="1" si="401"/>
        <v>1</v>
      </c>
      <c r="AI1365" s="317" t="b">
        <f t="shared" ca="1" si="402"/>
        <v>0</v>
      </c>
    </row>
    <row r="1366" spans="1:35" x14ac:dyDescent="0.25">
      <c r="A1366">
        <v>1334</v>
      </c>
      <c r="B1366" s="169">
        <f ca="1">OFFSET(InputPriceData!B$15,CalculationsAndCharts!$A1366+$A$11,0,1,1)</f>
        <v>39909</v>
      </c>
      <c r="C1366" s="3">
        <f ca="1">OFFSET(InputPriceData!G$15,CalculationsAndCharts!$A1366+$A$11,IF($C$7,8,0),1,1)</f>
        <v>7184100</v>
      </c>
      <c r="D1366" s="4">
        <f ca="1">OFFSET(InputPriceData!C$15,CalculationsAndCharts!$A1366+$A$11,IF($C$7,8,0),1,1)</f>
        <v>38.1</v>
      </c>
      <c r="E1366" s="4">
        <f ca="1">OFFSET(InputPriceData!D$15,CalculationsAndCharts!$A1366+$A$11,IF($C$7,8,0),1,1)</f>
        <v>41.72</v>
      </c>
      <c r="F1366" s="4">
        <f ca="1">OFFSET(InputPriceData!E$15,CalculationsAndCharts!$A1366+$A$11,IF($C$7,8,0),1,1)</f>
        <v>38</v>
      </c>
      <c r="G1366" s="4">
        <f ca="1">OFFSET(InputPriceData!F$15,CalculationsAndCharts!$A1366+$A$11,IF($C$7,8,0),1,1)</f>
        <v>41.66</v>
      </c>
      <c r="H1366" s="133"/>
      <c r="I1366" s="133"/>
      <c r="J1366" s="37">
        <f t="shared" ca="1" si="392"/>
        <v>1467</v>
      </c>
      <c r="K1366" s="124">
        <f t="shared" ca="1" si="393"/>
        <v>1.5399999999999991</v>
      </c>
      <c r="L1366" s="343">
        <f t="shared" ca="1" si="384"/>
        <v>0.71000996216555956</v>
      </c>
      <c r="M1366" s="345">
        <f t="shared" ca="1" si="394"/>
        <v>1.8238503872752159</v>
      </c>
      <c r="N1366" s="344">
        <f t="shared" ca="1" si="385"/>
        <v>0.38929177914987623</v>
      </c>
      <c r="O1366" s="4"/>
      <c r="P1366" s="4"/>
      <c r="Q1366" s="3"/>
      <c r="S1366" s="4"/>
      <c r="T1366" s="4" t="b">
        <f t="shared" ca="1" si="386"/>
        <v>0</v>
      </c>
      <c r="U1366" t="b">
        <f t="shared" ca="1" si="387"/>
        <v>0</v>
      </c>
      <c r="W1366" s="317" t="b">
        <f t="shared" ca="1" si="388"/>
        <v>0</v>
      </c>
      <c r="X1366" s="317" t="b">
        <f t="shared" ca="1" si="395"/>
        <v>1</v>
      </c>
      <c r="Y1366" s="317" t="b">
        <f t="shared" ca="1" si="389"/>
        <v>0</v>
      </c>
      <c r="Z1366" t="b">
        <f t="shared" ca="1" si="390"/>
        <v>0</v>
      </c>
      <c r="AA1366" s="37" t="b">
        <f t="shared" ca="1" si="396"/>
        <v>0</v>
      </c>
      <c r="AB1366" t="b">
        <f t="shared" ca="1" si="391"/>
        <v>0</v>
      </c>
      <c r="AD1366" t="b">
        <f t="shared" ca="1" si="397"/>
        <v>0</v>
      </c>
      <c r="AE1366" s="37" t="b">
        <f t="shared" ca="1" si="398"/>
        <v>0</v>
      </c>
      <c r="AF1366" t="b">
        <f t="shared" ca="1" si="399"/>
        <v>0</v>
      </c>
      <c r="AG1366" s="317" t="b">
        <f t="shared" ca="1" si="400"/>
        <v>0</v>
      </c>
      <c r="AH1366" s="317" t="b">
        <f t="shared" ca="1" si="401"/>
        <v>1</v>
      </c>
      <c r="AI1366" s="317" t="b">
        <f t="shared" ca="1" si="402"/>
        <v>0</v>
      </c>
    </row>
    <row r="1367" spans="1:35" x14ac:dyDescent="0.25">
      <c r="A1367">
        <v>1335</v>
      </c>
      <c r="B1367" s="169">
        <f ca="1">OFFSET(InputPriceData!B$15,CalculationsAndCharts!$A1367+$A$11,0,1,1)</f>
        <v>39906</v>
      </c>
      <c r="C1367" s="3">
        <f ca="1">OFFSET(InputPriceData!G$15,CalculationsAndCharts!$A1367+$A$11,IF($C$7,8,0),1,1)</f>
        <v>4925800</v>
      </c>
      <c r="D1367" s="4">
        <f ca="1">OFFSET(InputPriceData!C$15,CalculationsAndCharts!$A1367+$A$11,IF($C$7,8,0),1,1)</f>
        <v>39.619999999999997</v>
      </c>
      <c r="E1367" s="4">
        <f ca="1">OFFSET(InputPriceData!D$15,CalculationsAndCharts!$A1367+$A$11,IF($C$7,8,0),1,1)</f>
        <v>39.840000000000003</v>
      </c>
      <c r="F1367" s="4">
        <f ca="1">OFFSET(InputPriceData!E$15,CalculationsAndCharts!$A1367+$A$11,IF($C$7,8,0),1,1)</f>
        <v>38.03</v>
      </c>
      <c r="G1367" s="4">
        <f ca="1">OFFSET(InputPriceData!F$15,CalculationsAndCharts!$A1367+$A$11,IF($C$7,8,0),1,1)</f>
        <v>38.47</v>
      </c>
      <c r="H1367" s="133"/>
      <c r="I1367" s="133"/>
      <c r="J1367" s="37">
        <f t="shared" ca="1" si="392"/>
        <v>1466</v>
      </c>
      <c r="K1367" s="124">
        <f t="shared" ca="1" si="393"/>
        <v>-0.96000000000000085</v>
      </c>
      <c r="L1367" s="343">
        <f t="shared" ca="1" si="384"/>
        <v>0.83067683662822311</v>
      </c>
      <c r="M1367" s="345">
        <f t="shared" ca="1" si="394"/>
        <v>1.8404141143039514</v>
      </c>
      <c r="N1367" s="344">
        <f t="shared" ca="1" si="385"/>
        <v>0.45135322000200312</v>
      </c>
      <c r="O1367" s="4"/>
      <c r="P1367" s="4"/>
      <c r="Q1367" s="3"/>
      <c r="S1367" s="4"/>
      <c r="T1367" s="4" t="b">
        <f t="shared" ca="1" si="386"/>
        <v>0</v>
      </c>
      <c r="U1367" t="b">
        <f t="shared" ca="1" si="387"/>
        <v>0</v>
      </c>
      <c r="W1367" s="317" t="b">
        <f t="shared" ca="1" si="388"/>
        <v>0</v>
      </c>
      <c r="X1367" s="317" t="b">
        <f t="shared" ca="1" si="395"/>
        <v>1</v>
      </c>
      <c r="Y1367" s="317" t="b">
        <f t="shared" ca="1" si="389"/>
        <v>0</v>
      </c>
      <c r="Z1367" t="b">
        <f t="shared" ca="1" si="390"/>
        <v>0</v>
      </c>
      <c r="AA1367" s="37" t="b">
        <f t="shared" ca="1" si="396"/>
        <v>0</v>
      </c>
      <c r="AB1367" t="b">
        <f t="shared" ca="1" si="391"/>
        <v>0</v>
      </c>
      <c r="AD1367" t="b">
        <f t="shared" ca="1" si="397"/>
        <v>0</v>
      </c>
      <c r="AE1367" s="37" t="b">
        <f t="shared" ca="1" si="398"/>
        <v>0</v>
      </c>
      <c r="AF1367" t="b">
        <f t="shared" ca="1" si="399"/>
        <v>0</v>
      </c>
      <c r="AG1367" s="317" t="b">
        <f t="shared" ca="1" si="400"/>
        <v>0</v>
      </c>
      <c r="AH1367" s="317" t="b">
        <f t="shared" ca="1" si="401"/>
        <v>1</v>
      </c>
      <c r="AI1367" s="317" t="b">
        <f t="shared" ca="1" si="402"/>
        <v>0</v>
      </c>
    </row>
    <row r="1368" spans="1:35" x14ac:dyDescent="0.25">
      <c r="A1368">
        <v>1336</v>
      </c>
      <c r="B1368" s="169">
        <f ca="1">OFFSET(InputPriceData!B$15,CalculationsAndCharts!$A1368+$A$11,0,1,1)</f>
        <v>39905</v>
      </c>
      <c r="C1368" s="3">
        <f ca="1">OFFSET(InputPriceData!G$15,CalculationsAndCharts!$A1368+$A$11,IF($C$7,8,0),1,1)</f>
        <v>3379700</v>
      </c>
      <c r="D1368" s="4">
        <f ca="1">OFFSET(InputPriceData!C$15,CalculationsAndCharts!$A1368+$A$11,IF($C$7,8,0),1,1)</f>
        <v>40.020000000000003</v>
      </c>
      <c r="E1368" s="4">
        <f ca="1">OFFSET(InputPriceData!D$15,CalculationsAndCharts!$A1368+$A$11,IF($C$7,8,0),1,1)</f>
        <v>40.78</v>
      </c>
      <c r="F1368" s="4">
        <f ca="1">OFFSET(InputPriceData!E$15,CalculationsAndCharts!$A1368+$A$11,IF($C$7,8,0),1,1)</f>
        <v>39.409999999999997</v>
      </c>
      <c r="G1368" s="4">
        <f ca="1">OFFSET(InputPriceData!F$15,CalculationsAndCharts!$A1368+$A$11,IF($C$7,8,0),1,1)</f>
        <v>40.119999999999997</v>
      </c>
      <c r="H1368" s="133"/>
      <c r="I1368" s="133"/>
      <c r="J1368" s="37">
        <f t="shared" ca="1" si="392"/>
        <v>1465</v>
      </c>
      <c r="K1368" s="124">
        <f t="shared" ca="1" si="393"/>
        <v>1.1799999999999997</v>
      </c>
      <c r="L1368" s="343">
        <f t="shared" ca="1" si="384"/>
        <v>0.95221492737311597</v>
      </c>
      <c r="M1368" s="345">
        <f t="shared" ca="1" si="394"/>
        <v>1.8571282687224535</v>
      </c>
      <c r="N1368" s="344">
        <f t="shared" ca="1" si="385"/>
        <v>0.51273514242942353</v>
      </c>
      <c r="O1368" s="4"/>
      <c r="P1368" s="4"/>
      <c r="Q1368" s="3"/>
      <c r="S1368" s="4"/>
      <c r="T1368" s="4" t="b">
        <f t="shared" ca="1" si="386"/>
        <v>0</v>
      </c>
      <c r="U1368" t="b">
        <f t="shared" ca="1" si="387"/>
        <v>0</v>
      </c>
      <c r="W1368" s="317" t="b">
        <f t="shared" ca="1" si="388"/>
        <v>0</v>
      </c>
      <c r="X1368" s="317" t="b">
        <f t="shared" ca="1" si="395"/>
        <v>1</v>
      </c>
      <c r="Y1368" s="317" t="b">
        <f t="shared" ca="1" si="389"/>
        <v>0</v>
      </c>
      <c r="Z1368" t="b">
        <f t="shared" ca="1" si="390"/>
        <v>0</v>
      </c>
      <c r="AA1368" s="37" t="b">
        <f t="shared" ca="1" si="396"/>
        <v>0</v>
      </c>
      <c r="AB1368" t="b">
        <f t="shared" ca="1" si="391"/>
        <v>0</v>
      </c>
      <c r="AD1368" t="b">
        <f t="shared" ca="1" si="397"/>
        <v>0</v>
      </c>
      <c r="AE1368" s="37" t="b">
        <f t="shared" ca="1" si="398"/>
        <v>0</v>
      </c>
      <c r="AF1368" t="b">
        <f t="shared" ca="1" si="399"/>
        <v>0</v>
      </c>
      <c r="AG1368" s="317" t="b">
        <f t="shared" ca="1" si="400"/>
        <v>0</v>
      </c>
      <c r="AH1368" s="317" t="b">
        <f t="shared" ca="1" si="401"/>
        <v>1</v>
      </c>
      <c r="AI1368" s="317" t="b">
        <f t="shared" ca="1" si="402"/>
        <v>0</v>
      </c>
    </row>
    <row r="1369" spans="1:35" x14ac:dyDescent="0.25">
      <c r="A1369">
        <v>1337</v>
      </c>
      <c r="B1369" s="169">
        <f ca="1">OFFSET(InputPriceData!B$15,CalculationsAndCharts!$A1369+$A$11,0,1,1)</f>
        <v>39904</v>
      </c>
      <c r="C1369" s="3">
        <f ca="1">OFFSET(InputPriceData!G$15,CalculationsAndCharts!$A1369+$A$11,IF($C$7,8,0),1,1)</f>
        <v>3136800</v>
      </c>
      <c r="D1369" s="4">
        <f ca="1">OFFSET(InputPriceData!C$15,CalculationsAndCharts!$A1369+$A$11,IF($C$7,8,0),1,1)</f>
        <v>38.94</v>
      </c>
      <c r="E1369" s="4">
        <f ca="1">OFFSET(InputPriceData!D$15,CalculationsAndCharts!$A1369+$A$11,IF($C$7,8,0),1,1)</f>
        <v>39.67</v>
      </c>
      <c r="F1369" s="4">
        <f ca="1">OFFSET(InputPriceData!E$15,CalculationsAndCharts!$A1369+$A$11,IF($C$7,8,0),1,1)</f>
        <v>38.549999999999997</v>
      </c>
      <c r="G1369" s="4">
        <f ca="1">OFFSET(InputPriceData!F$15,CalculationsAndCharts!$A1369+$A$11,IF($C$7,8,0),1,1)</f>
        <v>39.43</v>
      </c>
      <c r="H1369" s="133"/>
      <c r="I1369" s="133"/>
      <c r="J1369" s="37">
        <f t="shared" ca="1" si="392"/>
        <v>1464</v>
      </c>
      <c r="K1369" s="124">
        <f t="shared" ca="1" si="393"/>
        <v>0.63000000000000256</v>
      </c>
      <c r="L1369" s="343">
        <f t="shared" ca="1" si="384"/>
        <v>1.0379601300551431</v>
      </c>
      <c r="M1369" s="345">
        <f t="shared" ca="1" si="394"/>
        <v>1.8739942166725061</v>
      </c>
      <c r="N1369" s="344">
        <f t="shared" ca="1" si="385"/>
        <v>0.5538758448775587</v>
      </c>
      <c r="O1369" s="4"/>
      <c r="P1369" s="4"/>
      <c r="Q1369" s="3"/>
      <c r="S1369" s="4"/>
      <c r="T1369" s="4" t="b">
        <f t="shared" ca="1" si="386"/>
        <v>0</v>
      </c>
      <c r="U1369" t="b">
        <f t="shared" ca="1" si="387"/>
        <v>0</v>
      </c>
      <c r="W1369" s="317" t="b">
        <f t="shared" ca="1" si="388"/>
        <v>0</v>
      </c>
      <c r="X1369" s="317" t="b">
        <f t="shared" ca="1" si="395"/>
        <v>1</v>
      </c>
      <c r="Y1369" s="317" t="b">
        <f t="shared" ca="1" si="389"/>
        <v>0</v>
      </c>
      <c r="Z1369" t="b">
        <f t="shared" ca="1" si="390"/>
        <v>0</v>
      </c>
      <c r="AA1369" s="37" t="b">
        <f t="shared" ca="1" si="396"/>
        <v>0</v>
      </c>
      <c r="AB1369" t="b">
        <f t="shared" ca="1" si="391"/>
        <v>0</v>
      </c>
      <c r="AD1369" t="b">
        <f t="shared" ca="1" si="397"/>
        <v>0</v>
      </c>
      <c r="AE1369" s="37" t="b">
        <f t="shared" ca="1" si="398"/>
        <v>0</v>
      </c>
      <c r="AF1369" t="b">
        <f t="shared" ca="1" si="399"/>
        <v>0</v>
      </c>
      <c r="AG1369" s="317" t="b">
        <f t="shared" ca="1" si="400"/>
        <v>0</v>
      </c>
      <c r="AH1369" s="317" t="b">
        <f t="shared" ca="1" si="401"/>
        <v>1</v>
      </c>
      <c r="AI1369" s="317" t="b">
        <f t="shared" ca="1" si="402"/>
        <v>0</v>
      </c>
    </row>
    <row r="1370" spans="1:35" x14ac:dyDescent="0.25">
      <c r="A1370">
        <v>1338</v>
      </c>
      <c r="B1370" s="169">
        <f ca="1">OFFSET(InputPriceData!B$15,CalculationsAndCharts!$A1370+$A$11,0,1,1)</f>
        <v>39903</v>
      </c>
      <c r="C1370" s="3">
        <f ca="1">OFFSET(InputPriceData!G$15,CalculationsAndCharts!$A1370+$A$11,IF($C$7,8,0),1,1)</f>
        <v>5019500</v>
      </c>
      <c r="D1370" s="4">
        <f ca="1">OFFSET(InputPriceData!C$15,CalculationsAndCharts!$A1370+$A$11,IF($C$7,8,0),1,1)</f>
        <v>39.159999999999997</v>
      </c>
      <c r="E1370" s="4">
        <f ca="1">OFFSET(InputPriceData!D$15,CalculationsAndCharts!$A1370+$A$11,IF($C$7,8,0),1,1)</f>
        <v>39.729999999999997</v>
      </c>
      <c r="F1370" s="4">
        <f ca="1">OFFSET(InputPriceData!E$15,CalculationsAndCharts!$A1370+$A$11,IF($C$7,8,0),1,1)</f>
        <v>38.619999999999997</v>
      </c>
      <c r="G1370" s="4">
        <f ca="1">OFFSET(InputPriceData!F$15,CalculationsAndCharts!$A1370+$A$11,IF($C$7,8,0),1,1)</f>
        <v>38.94</v>
      </c>
      <c r="H1370" s="133"/>
      <c r="I1370" s="133"/>
      <c r="J1370" s="37">
        <f t="shared" ca="1" si="392"/>
        <v>1463</v>
      </c>
      <c r="K1370" s="124">
        <f t="shared" ca="1" si="393"/>
        <v>-0.46000000000000085</v>
      </c>
      <c r="L1370" s="343">
        <f t="shared" ca="1" si="384"/>
        <v>1.1552789532134236</v>
      </c>
      <c r="M1370" s="345">
        <f t="shared" ca="1" si="394"/>
        <v>1.8910133367028317</v>
      </c>
      <c r="N1370" s="344">
        <f t="shared" ca="1" si="385"/>
        <v>0.61093115039990487</v>
      </c>
      <c r="O1370" s="4"/>
      <c r="P1370" s="4"/>
      <c r="Q1370" s="3"/>
      <c r="S1370" s="4"/>
      <c r="T1370" s="4" t="b">
        <f t="shared" ca="1" si="386"/>
        <v>0</v>
      </c>
      <c r="U1370" t="b">
        <f t="shared" ca="1" si="387"/>
        <v>0</v>
      </c>
      <c r="W1370" s="317" t="b">
        <f t="shared" ca="1" si="388"/>
        <v>0</v>
      </c>
      <c r="X1370" s="317" t="b">
        <f t="shared" ca="1" si="395"/>
        <v>1</v>
      </c>
      <c r="Y1370" s="317" t="b">
        <f t="shared" ca="1" si="389"/>
        <v>0</v>
      </c>
      <c r="Z1370" t="b">
        <f t="shared" ca="1" si="390"/>
        <v>0</v>
      </c>
      <c r="AA1370" s="37" t="b">
        <f t="shared" ca="1" si="396"/>
        <v>0</v>
      </c>
      <c r="AB1370" t="b">
        <f t="shared" ca="1" si="391"/>
        <v>0</v>
      </c>
      <c r="AD1370" t="b">
        <f t="shared" ca="1" si="397"/>
        <v>0</v>
      </c>
      <c r="AE1370" s="37" t="b">
        <f t="shared" ca="1" si="398"/>
        <v>0</v>
      </c>
      <c r="AF1370" t="b">
        <f t="shared" ca="1" si="399"/>
        <v>0</v>
      </c>
      <c r="AG1370" s="317" t="b">
        <f t="shared" ca="1" si="400"/>
        <v>0</v>
      </c>
      <c r="AH1370" s="317" t="b">
        <f t="shared" ca="1" si="401"/>
        <v>1</v>
      </c>
      <c r="AI1370" s="317" t="b">
        <f t="shared" ca="1" si="402"/>
        <v>0</v>
      </c>
    </row>
    <row r="1371" spans="1:35" x14ac:dyDescent="0.25">
      <c r="A1371">
        <v>1339</v>
      </c>
      <c r="B1371" s="169">
        <f ca="1">OFFSET(InputPriceData!B$15,CalculationsAndCharts!$A1371+$A$11,0,1,1)</f>
        <v>39902</v>
      </c>
      <c r="C1371" s="3">
        <f ca="1">OFFSET(InputPriceData!G$15,CalculationsAndCharts!$A1371+$A$11,IF($C$7,8,0),1,1)</f>
        <v>3796300</v>
      </c>
      <c r="D1371" s="4">
        <f ca="1">OFFSET(InputPriceData!C$15,CalculationsAndCharts!$A1371+$A$11,IF($C$7,8,0),1,1)</f>
        <v>38.81</v>
      </c>
      <c r="E1371" s="4">
        <f ca="1">OFFSET(InputPriceData!D$15,CalculationsAndCharts!$A1371+$A$11,IF($C$7,8,0),1,1)</f>
        <v>39.33</v>
      </c>
      <c r="F1371" s="4">
        <f ca="1">OFFSET(InputPriceData!E$15,CalculationsAndCharts!$A1371+$A$11,IF($C$7,8,0),1,1)</f>
        <v>38.25</v>
      </c>
      <c r="G1371" s="4">
        <f ca="1">OFFSET(InputPriceData!F$15,CalculationsAndCharts!$A1371+$A$11,IF($C$7,8,0),1,1)</f>
        <v>38.799999999999997</v>
      </c>
      <c r="H1371" s="133"/>
      <c r="I1371" s="133"/>
      <c r="J1371" s="37">
        <f t="shared" ca="1" si="392"/>
        <v>1462</v>
      </c>
      <c r="K1371" s="124">
        <f t="shared" ca="1" si="393"/>
        <v>-1.3000000000000043</v>
      </c>
      <c r="L1371" s="343">
        <f t="shared" ca="1" si="384"/>
        <v>1.2063462629586805</v>
      </c>
      <c r="M1371" s="345">
        <f t="shared" ca="1" si="394"/>
        <v>1.9081870198817676</v>
      </c>
      <c r="N1371" s="344">
        <f t="shared" ca="1" si="385"/>
        <v>0.63219498423871812</v>
      </c>
      <c r="O1371" s="4"/>
      <c r="P1371" s="4"/>
      <c r="Q1371" s="3"/>
      <c r="S1371" s="4"/>
      <c r="T1371" s="4" t="b">
        <f t="shared" ca="1" si="386"/>
        <v>0</v>
      </c>
      <c r="U1371" t="b">
        <f t="shared" ca="1" si="387"/>
        <v>0</v>
      </c>
      <c r="W1371" s="317" t="b">
        <f t="shared" ca="1" si="388"/>
        <v>0</v>
      </c>
      <c r="X1371" s="317" t="b">
        <f t="shared" ca="1" si="395"/>
        <v>1</v>
      </c>
      <c r="Y1371" s="317" t="b">
        <f t="shared" ca="1" si="389"/>
        <v>0</v>
      </c>
      <c r="Z1371" t="b">
        <f t="shared" ca="1" si="390"/>
        <v>0</v>
      </c>
      <c r="AA1371" s="37" t="b">
        <f t="shared" ca="1" si="396"/>
        <v>0</v>
      </c>
      <c r="AB1371" t="b">
        <f t="shared" ca="1" si="391"/>
        <v>0</v>
      </c>
      <c r="AD1371" t="b">
        <f t="shared" ca="1" si="397"/>
        <v>0</v>
      </c>
      <c r="AE1371" s="37" t="b">
        <f t="shared" ca="1" si="398"/>
        <v>0</v>
      </c>
      <c r="AF1371" t="b">
        <f t="shared" ca="1" si="399"/>
        <v>0</v>
      </c>
      <c r="AG1371" s="317" t="b">
        <f t="shared" ca="1" si="400"/>
        <v>0</v>
      </c>
      <c r="AH1371" s="317" t="b">
        <f t="shared" ca="1" si="401"/>
        <v>1</v>
      </c>
      <c r="AI1371" s="317" t="b">
        <f t="shared" ca="1" si="402"/>
        <v>0</v>
      </c>
    </row>
    <row r="1372" spans="1:35" x14ac:dyDescent="0.25">
      <c r="A1372">
        <v>1340</v>
      </c>
      <c r="B1372" s="169">
        <f ca="1">OFFSET(InputPriceData!B$15,CalculationsAndCharts!$A1372+$A$11,0,1,1)</f>
        <v>39899</v>
      </c>
      <c r="C1372" s="3">
        <f ca="1">OFFSET(InputPriceData!G$15,CalculationsAndCharts!$A1372+$A$11,IF($C$7,8,0),1,1)</f>
        <v>4434800</v>
      </c>
      <c r="D1372" s="4">
        <f ca="1">OFFSET(InputPriceData!C$15,CalculationsAndCharts!$A1372+$A$11,IF($C$7,8,0),1,1)</f>
        <v>39.630000000000003</v>
      </c>
      <c r="E1372" s="4">
        <f ca="1">OFFSET(InputPriceData!D$15,CalculationsAndCharts!$A1372+$A$11,IF($C$7,8,0),1,1)</f>
        <v>39.869999999999997</v>
      </c>
      <c r="F1372" s="4">
        <f ca="1">OFFSET(InputPriceData!E$15,CalculationsAndCharts!$A1372+$A$11,IF($C$7,8,0),1,1)</f>
        <v>39.049999999999997</v>
      </c>
      <c r="G1372" s="4">
        <f ca="1">OFFSET(InputPriceData!F$15,CalculationsAndCharts!$A1372+$A$11,IF($C$7,8,0),1,1)</f>
        <v>39.4</v>
      </c>
      <c r="H1372" s="133"/>
      <c r="I1372" s="133"/>
      <c r="J1372" s="37">
        <f t="shared" ca="1" si="392"/>
        <v>1461</v>
      </c>
      <c r="K1372" s="124">
        <f t="shared" ca="1" si="393"/>
        <v>2.1700000000000017</v>
      </c>
      <c r="L1372" s="343">
        <f t="shared" ca="1" si="384"/>
        <v>1.0289234960354052</v>
      </c>
      <c r="M1372" s="345">
        <f t="shared" ca="1" si="394"/>
        <v>1.9255166699109663</v>
      </c>
      <c r="N1372" s="344">
        <f t="shared" ca="1" si="385"/>
        <v>0.53436228941242114</v>
      </c>
      <c r="O1372" s="4"/>
      <c r="P1372" s="4"/>
      <c r="Q1372" s="3"/>
      <c r="S1372" s="4"/>
      <c r="T1372" s="4" t="b">
        <f t="shared" ca="1" si="386"/>
        <v>0</v>
      </c>
      <c r="U1372" t="b">
        <f t="shared" ca="1" si="387"/>
        <v>0</v>
      </c>
      <c r="W1372" s="317" t="b">
        <f t="shared" ca="1" si="388"/>
        <v>0</v>
      </c>
      <c r="X1372" s="317" t="b">
        <f t="shared" ca="1" si="395"/>
        <v>1</v>
      </c>
      <c r="Y1372" s="317" t="b">
        <f t="shared" ca="1" si="389"/>
        <v>0</v>
      </c>
      <c r="Z1372" t="b">
        <f t="shared" ca="1" si="390"/>
        <v>0</v>
      </c>
      <c r="AA1372" s="37" t="b">
        <f t="shared" ca="1" si="396"/>
        <v>0</v>
      </c>
      <c r="AB1372" t="b">
        <f t="shared" ca="1" si="391"/>
        <v>0</v>
      </c>
      <c r="AD1372" t="b">
        <f t="shared" ca="1" si="397"/>
        <v>0</v>
      </c>
      <c r="AE1372" s="37" t="b">
        <f t="shared" ca="1" si="398"/>
        <v>0</v>
      </c>
      <c r="AF1372" t="b">
        <f t="shared" ca="1" si="399"/>
        <v>0</v>
      </c>
      <c r="AG1372" s="317" t="b">
        <f t="shared" ca="1" si="400"/>
        <v>0</v>
      </c>
      <c r="AH1372" s="317" t="b">
        <f t="shared" ca="1" si="401"/>
        <v>1</v>
      </c>
      <c r="AI1372" s="317" t="b">
        <f t="shared" ca="1" si="402"/>
        <v>0</v>
      </c>
    </row>
    <row r="1373" spans="1:35" x14ac:dyDescent="0.25">
      <c r="A1373">
        <v>1341</v>
      </c>
      <c r="B1373" s="169">
        <f ca="1">OFFSET(InputPriceData!B$15,CalculationsAndCharts!$A1373+$A$11,0,1,1)</f>
        <v>39898</v>
      </c>
      <c r="C1373" s="3">
        <f ca="1">OFFSET(InputPriceData!G$15,CalculationsAndCharts!$A1373+$A$11,IF($C$7,8,0),1,1)</f>
        <v>8451800</v>
      </c>
      <c r="D1373" s="4">
        <f ca="1">OFFSET(InputPriceData!C$15,CalculationsAndCharts!$A1373+$A$11,IF($C$7,8,0),1,1)</f>
        <v>38.450000000000003</v>
      </c>
      <c r="E1373" s="4">
        <f ca="1">OFFSET(InputPriceData!D$15,CalculationsAndCharts!$A1373+$A$11,IF($C$7,8,0),1,1)</f>
        <v>40.159999999999997</v>
      </c>
      <c r="F1373" s="4">
        <f ca="1">OFFSET(InputPriceData!E$15,CalculationsAndCharts!$A1373+$A$11,IF($C$7,8,0),1,1)</f>
        <v>38.200000000000003</v>
      </c>
      <c r="G1373" s="4">
        <f ca="1">OFFSET(InputPriceData!F$15,CalculationsAndCharts!$A1373+$A$11,IF($C$7,8,0),1,1)</f>
        <v>40.1</v>
      </c>
      <c r="H1373" s="133"/>
      <c r="I1373" s="133"/>
      <c r="J1373" s="37">
        <f t="shared" ca="1" si="392"/>
        <v>1460</v>
      </c>
      <c r="K1373" s="124">
        <f t="shared" ca="1" si="393"/>
        <v>4.07</v>
      </c>
      <c r="L1373" s="343">
        <f t="shared" ca="1" si="384"/>
        <v>0.67909761093937604</v>
      </c>
      <c r="M1373" s="345">
        <f t="shared" ca="1" si="394"/>
        <v>1.9430037032401275</v>
      </c>
      <c r="N1373" s="344">
        <f t="shared" ca="1" si="385"/>
        <v>0.34950916964641998</v>
      </c>
      <c r="O1373" s="4"/>
      <c r="P1373" s="4"/>
      <c r="Q1373" s="3"/>
      <c r="S1373" s="4"/>
      <c r="T1373" s="4" t="b">
        <f t="shared" ca="1" si="386"/>
        <v>0</v>
      </c>
      <c r="U1373" t="b">
        <f t="shared" ca="1" si="387"/>
        <v>0</v>
      </c>
      <c r="W1373" s="317" t="b">
        <f t="shared" ca="1" si="388"/>
        <v>0</v>
      </c>
      <c r="X1373" s="317" t="b">
        <f t="shared" ca="1" si="395"/>
        <v>1</v>
      </c>
      <c r="Y1373" s="317" t="b">
        <f t="shared" ca="1" si="389"/>
        <v>0</v>
      </c>
      <c r="Z1373" t="b">
        <f t="shared" ca="1" si="390"/>
        <v>0</v>
      </c>
      <c r="AA1373" s="37" t="b">
        <f t="shared" ca="1" si="396"/>
        <v>0</v>
      </c>
      <c r="AB1373" t="b">
        <f t="shared" ca="1" si="391"/>
        <v>0</v>
      </c>
      <c r="AD1373" t="b">
        <f t="shared" ca="1" si="397"/>
        <v>0</v>
      </c>
      <c r="AE1373" s="37" t="b">
        <f t="shared" ca="1" si="398"/>
        <v>0</v>
      </c>
      <c r="AF1373" t="b">
        <f t="shared" ca="1" si="399"/>
        <v>0</v>
      </c>
      <c r="AG1373" s="317" t="b">
        <f t="shared" ca="1" si="400"/>
        <v>0</v>
      </c>
      <c r="AH1373" s="317" t="b">
        <f t="shared" ca="1" si="401"/>
        <v>1</v>
      </c>
      <c r="AI1373" s="317" t="b">
        <f t="shared" ca="1" si="402"/>
        <v>0</v>
      </c>
    </row>
    <row r="1374" spans="1:35" x14ac:dyDescent="0.25">
      <c r="A1374">
        <v>1342</v>
      </c>
      <c r="B1374" s="169">
        <f ca="1">OFFSET(InputPriceData!B$15,CalculationsAndCharts!$A1374+$A$11,0,1,1)</f>
        <v>39897</v>
      </c>
      <c r="C1374" s="3">
        <f ca="1">OFFSET(InputPriceData!G$15,CalculationsAndCharts!$A1374+$A$11,IF($C$7,8,0),1,1)</f>
        <v>5899300</v>
      </c>
      <c r="D1374" s="4">
        <f ca="1">OFFSET(InputPriceData!C$15,CalculationsAndCharts!$A1374+$A$11,IF($C$7,8,0),1,1)</f>
        <v>36.299999999999997</v>
      </c>
      <c r="E1374" s="4">
        <f ca="1">OFFSET(InputPriceData!D$15,CalculationsAndCharts!$A1374+$A$11,IF($C$7,8,0),1,1)</f>
        <v>37.5</v>
      </c>
      <c r="F1374" s="4">
        <f ca="1">OFFSET(InputPriceData!E$15,CalculationsAndCharts!$A1374+$A$11,IF($C$7,8,0),1,1)</f>
        <v>36.25</v>
      </c>
      <c r="G1374" s="4">
        <f ca="1">OFFSET(InputPriceData!F$15,CalculationsAndCharts!$A1374+$A$11,IF($C$7,8,0),1,1)</f>
        <v>37.229999999999997</v>
      </c>
      <c r="H1374" s="133"/>
      <c r="I1374" s="133"/>
      <c r="J1374" s="37">
        <f t="shared" ca="1" si="392"/>
        <v>1459</v>
      </c>
      <c r="K1374" s="124">
        <f t="shared" ca="1" si="393"/>
        <v>1.9299999999999997</v>
      </c>
      <c r="L1374" s="343">
        <f t="shared" ca="1" si="384"/>
        <v>0.43435716997699114</v>
      </c>
      <c r="M1374" s="345">
        <f t="shared" ca="1" si="394"/>
        <v>1.9606495491827725</v>
      </c>
      <c r="N1374" s="344">
        <f t="shared" ca="1" si="385"/>
        <v>0.22153738293415953</v>
      </c>
      <c r="O1374" s="4"/>
      <c r="P1374" s="4"/>
      <c r="Q1374" s="3"/>
      <c r="S1374" s="4"/>
      <c r="T1374" s="4" t="b">
        <f t="shared" ca="1" si="386"/>
        <v>0</v>
      </c>
      <c r="U1374" t="b">
        <f t="shared" ca="1" si="387"/>
        <v>0</v>
      </c>
      <c r="W1374" s="317" t="b">
        <f t="shared" ca="1" si="388"/>
        <v>0</v>
      </c>
      <c r="X1374" s="317" t="b">
        <f t="shared" ca="1" si="395"/>
        <v>1</v>
      </c>
      <c r="Y1374" s="317" t="b">
        <f t="shared" ca="1" si="389"/>
        <v>0</v>
      </c>
      <c r="Z1374" t="b">
        <f t="shared" ca="1" si="390"/>
        <v>0</v>
      </c>
      <c r="AA1374" s="37" t="b">
        <f t="shared" ca="1" si="396"/>
        <v>0</v>
      </c>
      <c r="AB1374" t="b">
        <f t="shared" ca="1" si="391"/>
        <v>0</v>
      </c>
      <c r="AD1374" t="b">
        <f t="shared" ca="1" si="397"/>
        <v>0</v>
      </c>
      <c r="AE1374" s="37" t="b">
        <f t="shared" ca="1" si="398"/>
        <v>0</v>
      </c>
      <c r="AF1374" t="b">
        <f t="shared" ca="1" si="399"/>
        <v>0</v>
      </c>
      <c r="AG1374" s="317" t="b">
        <f t="shared" ca="1" si="400"/>
        <v>0</v>
      </c>
      <c r="AH1374" s="317" t="b">
        <f t="shared" ca="1" si="401"/>
        <v>1</v>
      </c>
      <c r="AI1374" s="317" t="b">
        <f t="shared" ca="1" si="402"/>
        <v>0</v>
      </c>
    </row>
    <row r="1375" spans="1:35" x14ac:dyDescent="0.25">
      <c r="A1375">
        <v>1343</v>
      </c>
      <c r="B1375" s="169">
        <f ca="1">OFFSET(InputPriceData!B$15,CalculationsAndCharts!$A1375+$A$11,0,1,1)</f>
        <v>39896</v>
      </c>
      <c r="C1375" s="3">
        <f ca="1">OFFSET(InputPriceData!G$15,CalculationsAndCharts!$A1375+$A$11,IF($C$7,8,0),1,1)</f>
        <v>10691200</v>
      </c>
      <c r="D1375" s="4">
        <f ca="1">OFFSET(InputPriceData!C$15,CalculationsAndCharts!$A1375+$A$11,IF($C$7,8,0),1,1)</f>
        <v>35.049999999999997</v>
      </c>
      <c r="E1375" s="4">
        <f ca="1">OFFSET(InputPriceData!D$15,CalculationsAndCharts!$A1375+$A$11,IF($C$7,8,0),1,1)</f>
        <v>36.409999999999997</v>
      </c>
      <c r="F1375" s="4">
        <f ca="1">OFFSET(InputPriceData!E$15,CalculationsAndCharts!$A1375+$A$11,IF($C$7,8,0),1,1)</f>
        <v>35.03</v>
      </c>
      <c r="G1375" s="4">
        <f ca="1">OFFSET(InputPriceData!F$15,CalculationsAndCharts!$A1375+$A$11,IF($C$7,8,0),1,1)</f>
        <v>36.03</v>
      </c>
      <c r="H1375" s="133"/>
      <c r="I1375" s="133"/>
      <c r="J1375" s="37">
        <f t="shared" ca="1" si="392"/>
        <v>1458</v>
      </c>
      <c r="K1375" s="124">
        <f t="shared" ca="1" si="393"/>
        <v>0.67999999999999972</v>
      </c>
      <c r="L1375" s="343">
        <f t="shared" ca="1" si="384"/>
        <v>0.36884260350551756</v>
      </c>
      <c r="M1375" s="345">
        <f t="shared" ca="1" si="394"/>
        <v>1.9784556500330701</v>
      </c>
      <c r="N1375" s="344">
        <f t="shared" ca="1" si="385"/>
        <v>0.1864295535254239</v>
      </c>
      <c r="O1375" s="4"/>
      <c r="P1375" s="4"/>
      <c r="Q1375" s="3"/>
      <c r="S1375" s="4"/>
      <c r="T1375" s="4" t="b">
        <f t="shared" ca="1" si="386"/>
        <v>0</v>
      </c>
      <c r="U1375" t="b">
        <f t="shared" ca="1" si="387"/>
        <v>0</v>
      </c>
      <c r="W1375" s="317" t="b">
        <f t="shared" ca="1" si="388"/>
        <v>0</v>
      </c>
      <c r="X1375" s="317" t="b">
        <f t="shared" ca="1" si="395"/>
        <v>1</v>
      </c>
      <c r="Y1375" s="317" t="b">
        <f t="shared" ca="1" si="389"/>
        <v>0</v>
      </c>
      <c r="Z1375" t="b">
        <f t="shared" ca="1" si="390"/>
        <v>0</v>
      </c>
      <c r="AA1375" s="37" t="b">
        <f t="shared" ca="1" si="396"/>
        <v>0</v>
      </c>
      <c r="AB1375" t="b">
        <f t="shared" ca="1" si="391"/>
        <v>0</v>
      </c>
      <c r="AD1375" t="b">
        <f t="shared" ca="1" si="397"/>
        <v>0</v>
      </c>
      <c r="AE1375" s="37" t="b">
        <f t="shared" ca="1" si="398"/>
        <v>0</v>
      </c>
      <c r="AF1375" t="b">
        <f t="shared" ca="1" si="399"/>
        <v>0</v>
      </c>
      <c r="AG1375" s="317" t="b">
        <f t="shared" ca="1" si="400"/>
        <v>0</v>
      </c>
      <c r="AH1375" s="317" t="b">
        <f t="shared" ca="1" si="401"/>
        <v>1</v>
      </c>
      <c r="AI1375" s="317" t="b">
        <f t="shared" ca="1" si="402"/>
        <v>0</v>
      </c>
    </row>
    <row r="1376" spans="1:35" x14ac:dyDescent="0.25">
      <c r="A1376">
        <v>1344</v>
      </c>
      <c r="B1376" s="169">
        <f ca="1">OFFSET(InputPriceData!B$15,CalculationsAndCharts!$A1376+$A$11,0,1,1)</f>
        <v>39895</v>
      </c>
      <c r="C1376" s="3">
        <f ca="1">OFFSET(InputPriceData!G$15,CalculationsAndCharts!$A1376+$A$11,IF($C$7,8,0),1,1)</f>
        <v>7282600</v>
      </c>
      <c r="D1376" s="4">
        <f ca="1">OFFSET(InputPriceData!C$15,CalculationsAndCharts!$A1376+$A$11,IF($C$7,8,0),1,1)</f>
        <v>35.9</v>
      </c>
      <c r="E1376" s="4">
        <f ca="1">OFFSET(InputPriceData!D$15,CalculationsAndCharts!$A1376+$A$11,IF($C$7,8,0),1,1)</f>
        <v>35.9</v>
      </c>
      <c r="F1376" s="4">
        <f ca="1">OFFSET(InputPriceData!E$15,CalculationsAndCharts!$A1376+$A$11,IF($C$7,8,0),1,1)</f>
        <v>35.130000000000003</v>
      </c>
      <c r="G1376" s="4">
        <f ca="1">OFFSET(InputPriceData!F$15,CalculationsAndCharts!$A1376+$A$11,IF($C$7,8,0),1,1)</f>
        <v>35.299999999999997</v>
      </c>
      <c r="H1376" s="133"/>
      <c r="I1376" s="133"/>
      <c r="J1376" s="37">
        <f t="shared" ca="1" si="392"/>
        <v>1457</v>
      </c>
      <c r="K1376" s="124">
        <f t="shared" ca="1" si="393"/>
        <v>-0.91000000000000369</v>
      </c>
      <c r="L1376" s="343">
        <f t="shared" ca="1" si="384"/>
        <v>0.38202776102160912</v>
      </c>
      <c r="M1376" s="345">
        <f t="shared" ca="1" si="394"/>
        <v>1.9964234611837237</v>
      </c>
      <c r="N1376" s="344">
        <f t="shared" ca="1" si="385"/>
        <v>0.19135607672888016</v>
      </c>
      <c r="O1376" s="4"/>
      <c r="P1376" s="4"/>
      <c r="Q1376" s="3"/>
      <c r="S1376" s="4"/>
      <c r="T1376" s="4" t="b">
        <f t="shared" ca="1" si="386"/>
        <v>0</v>
      </c>
      <c r="U1376" t="b">
        <f t="shared" ca="1" si="387"/>
        <v>0</v>
      </c>
      <c r="W1376" s="317" t="b">
        <f t="shared" ca="1" si="388"/>
        <v>0</v>
      </c>
      <c r="X1376" s="317" t="b">
        <f t="shared" ca="1" si="395"/>
        <v>1</v>
      </c>
      <c r="Y1376" s="317" t="b">
        <f t="shared" ca="1" si="389"/>
        <v>0</v>
      </c>
      <c r="Z1376" t="b">
        <f t="shared" ca="1" si="390"/>
        <v>0</v>
      </c>
      <c r="AA1376" s="37" t="b">
        <f t="shared" ca="1" si="396"/>
        <v>0</v>
      </c>
      <c r="AB1376" t="b">
        <f t="shared" ca="1" si="391"/>
        <v>0</v>
      </c>
      <c r="AD1376" t="b">
        <f t="shared" ca="1" si="397"/>
        <v>0</v>
      </c>
      <c r="AE1376" s="37" t="b">
        <f t="shared" ca="1" si="398"/>
        <v>0</v>
      </c>
      <c r="AF1376" t="b">
        <f t="shared" ca="1" si="399"/>
        <v>0</v>
      </c>
      <c r="AG1376" s="317" t="b">
        <f t="shared" ca="1" si="400"/>
        <v>0</v>
      </c>
      <c r="AH1376" s="317" t="b">
        <f t="shared" ca="1" si="401"/>
        <v>1</v>
      </c>
      <c r="AI1376" s="317" t="b">
        <f t="shared" ca="1" si="402"/>
        <v>0</v>
      </c>
    </row>
    <row r="1377" spans="1:35" x14ac:dyDescent="0.25">
      <c r="A1377">
        <v>1345</v>
      </c>
      <c r="B1377" s="169">
        <f ca="1">OFFSET(InputPriceData!B$15,CalculationsAndCharts!$A1377+$A$11,0,1,1)</f>
        <v>39892</v>
      </c>
      <c r="C1377" s="3">
        <f ca="1">OFFSET(InputPriceData!G$15,CalculationsAndCharts!$A1377+$A$11,IF($C$7,8,0),1,1)</f>
        <v>6591900</v>
      </c>
      <c r="D1377" s="4">
        <f ca="1">OFFSET(InputPriceData!C$15,CalculationsAndCharts!$A1377+$A$11,IF($C$7,8,0),1,1)</f>
        <v>36.380000000000003</v>
      </c>
      <c r="E1377" s="4">
        <f ca="1">OFFSET(InputPriceData!D$15,CalculationsAndCharts!$A1377+$A$11,IF($C$7,8,0),1,1)</f>
        <v>36.46</v>
      </c>
      <c r="F1377" s="4">
        <f ca="1">OFFSET(InputPriceData!E$15,CalculationsAndCharts!$A1377+$A$11,IF($C$7,8,0),1,1)</f>
        <v>35.19</v>
      </c>
      <c r="G1377" s="4">
        <f ca="1">OFFSET(InputPriceData!F$15,CalculationsAndCharts!$A1377+$A$11,IF($C$7,8,0),1,1)</f>
        <v>35.35</v>
      </c>
      <c r="H1377" s="133"/>
      <c r="I1377" s="133"/>
      <c r="J1377" s="37">
        <f t="shared" ca="1" si="392"/>
        <v>1456</v>
      </c>
      <c r="K1377" s="124">
        <f t="shared" ca="1" si="393"/>
        <v>-0.97999999999999687</v>
      </c>
      <c r="L1377" s="343">
        <f t="shared" ref="L1377:L1440" ca="1" si="403">IF(J1377&gt;3,($D$21*(K1377+K1378)/2+$D$22*L1378+$D$23*L1379),IF(J1377=1,0,IF(J1377=2,($D$21*0*(G1377+G1378)/2+$D$22*L1378),IF(J1377=3,($D$21*0*(G1377+G1378)/2+$D$22*L1378+$D$23*L1379),0))))</f>
        <v>0.34135015713116929</v>
      </c>
      <c r="M1377" s="345">
        <f t="shared" ca="1" si="394"/>
        <v>2.014554451244928</v>
      </c>
      <c r="N1377" s="344">
        <f t="shared" ref="N1377:N1440" ca="1" si="404">IF(M1377=0,0,L1377/M1377)</f>
        <v>0.16944201082290239</v>
      </c>
      <c r="O1377" s="4"/>
      <c r="P1377" s="4"/>
      <c r="Q1377" s="3"/>
      <c r="S1377" s="4"/>
      <c r="T1377" s="4" t="b">
        <f t="shared" ref="T1377:T1440" ca="1" si="405">AND(N1378&lt;0,N1377&gt;0)</f>
        <v>0</v>
      </c>
      <c r="U1377" t="b">
        <f t="shared" ref="U1377:U1440" ca="1" si="406">AND(N1378&gt;0,N1377&lt;0)</f>
        <v>0</v>
      </c>
      <c r="W1377" s="317" t="b">
        <f t="shared" ref="W1377:W1440" ca="1" si="407">AND(T1378&lt;&gt;T1379,T1378,NOT(X1378))</f>
        <v>1</v>
      </c>
      <c r="X1377" s="317" t="b">
        <f t="shared" ca="1" si="395"/>
        <v>1</v>
      </c>
      <c r="Y1377" s="317" t="b">
        <f t="shared" ref="Y1377:Y1440" ca="1" si="408">AND(X1378,AND(U1378&lt;&gt;U1379,U1378))</f>
        <v>0</v>
      </c>
      <c r="Z1377" t="b">
        <f t="shared" ref="Z1377:Z1440" ca="1" si="409">AND(U1378&lt;&gt;U1379,U1378,NOT(AA1378))</f>
        <v>0</v>
      </c>
      <c r="AA1377" s="37" t="b">
        <f t="shared" ca="1" si="396"/>
        <v>0</v>
      </c>
      <c r="AB1377" t="b">
        <f t="shared" ref="AB1377:AB1440" ca="1" si="410">AND(AA1378,AND(T1378&lt;&gt;T1379,T1378))</f>
        <v>1</v>
      </c>
      <c r="AD1377" t="b">
        <f t="shared" ca="1" si="397"/>
        <v>0</v>
      </c>
      <c r="AE1377" s="37" t="b">
        <f t="shared" ca="1" si="398"/>
        <v>0</v>
      </c>
      <c r="AF1377" t="b">
        <f t="shared" ca="1" si="399"/>
        <v>1</v>
      </c>
      <c r="AG1377" s="317" t="b">
        <f t="shared" ca="1" si="400"/>
        <v>1</v>
      </c>
      <c r="AH1377" s="317" t="b">
        <f t="shared" ca="1" si="401"/>
        <v>1</v>
      </c>
      <c r="AI1377" s="317" t="b">
        <f t="shared" ca="1" si="402"/>
        <v>0</v>
      </c>
    </row>
    <row r="1378" spans="1:35" x14ac:dyDescent="0.25">
      <c r="A1378">
        <v>1346</v>
      </c>
      <c r="B1378" s="169">
        <f ca="1">OFFSET(InputPriceData!B$15,CalculationsAndCharts!$A1378+$A$11,0,1,1)</f>
        <v>39891</v>
      </c>
      <c r="C1378" s="3">
        <f ca="1">OFFSET(InputPriceData!G$15,CalculationsAndCharts!$A1378+$A$11,IF($C$7,8,0),1,1)</f>
        <v>3991000</v>
      </c>
      <c r="D1378" s="4">
        <f ca="1">OFFSET(InputPriceData!C$15,CalculationsAndCharts!$A1378+$A$11,IF($C$7,8,0),1,1)</f>
        <v>36.729999999999997</v>
      </c>
      <c r="E1378" s="4">
        <f ca="1">OFFSET(InputPriceData!D$15,CalculationsAndCharts!$A1378+$A$11,IF($C$7,8,0),1,1)</f>
        <v>36.729999999999997</v>
      </c>
      <c r="F1378" s="4">
        <f ca="1">OFFSET(InputPriceData!E$15,CalculationsAndCharts!$A1378+$A$11,IF($C$7,8,0),1,1)</f>
        <v>35.85</v>
      </c>
      <c r="G1378" s="4">
        <f ca="1">OFFSET(InputPriceData!F$15,CalculationsAndCharts!$A1378+$A$11,IF($C$7,8,0),1,1)</f>
        <v>36.21</v>
      </c>
      <c r="H1378" s="133"/>
      <c r="I1378" s="133"/>
      <c r="J1378" s="37">
        <f t="shared" ref="J1378:J1441" ca="1" si="411">$A$8-A1378+1</f>
        <v>1455</v>
      </c>
      <c r="K1378" s="124">
        <f t="shared" ref="K1378:K1441" ca="1" si="412">IF(J1378&gt;2,G1378-G1380,0)</f>
        <v>0.82000000000000028</v>
      </c>
      <c r="L1378" s="343">
        <f t="shared" ca="1" si="403"/>
        <v>0.11943631773382607</v>
      </c>
      <c r="M1378" s="345">
        <f t="shared" ref="M1378:M1441" ca="1" si="413">MAX(IF(J1378=1,0.0000001,0.991*M1379),ABS(L1378))</f>
        <v>2.0328501021644079</v>
      </c>
      <c r="N1378" s="344">
        <f t="shared" ca="1" si="404"/>
        <v>5.8753135613226141E-2</v>
      </c>
      <c r="O1378" s="4"/>
      <c r="P1378" s="4"/>
      <c r="Q1378" s="3"/>
      <c r="S1378" s="4"/>
      <c r="T1378" s="4" t="b">
        <f t="shared" ca="1" si="405"/>
        <v>1</v>
      </c>
      <c r="U1378" t="b">
        <f t="shared" ca="1" si="406"/>
        <v>0</v>
      </c>
      <c r="W1378" s="317" t="b">
        <f t="shared" ca="1" si="407"/>
        <v>0</v>
      </c>
      <c r="X1378" s="317" t="b">
        <f t="shared" ref="X1378:X1441" ca="1" si="414">IF(X1379,IF(Y1378,FALSE,X1379),IF(W1378,TRUE,X1379))</f>
        <v>0</v>
      </c>
      <c r="Y1378" s="317" t="b">
        <f t="shared" ca="1" si="408"/>
        <v>0</v>
      </c>
      <c r="Z1378" t="b">
        <f t="shared" ca="1" si="409"/>
        <v>0</v>
      </c>
      <c r="AA1378" s="37" t="b">
        <f t="shared" ref="AA1378:AA1441" ca="1" si="415">IF(AA1379,IF(AB1378,FALSE,AA1379),IF(Z1378,TRUE,AA1379))</f>
        <v>1</v>
      </c>
      <c r="AB1378" t="b">
        <f t="shared" ca="1" si="410"/>
        <v>0</v>
      </c>
      <c r="AD1378" t="b">
        <f t="shared" ref="AD1378:AD1441" ca="1" si="416">AND($U1379&lt;&gt;$U1380,$U1379,NOT(AE1379))</f>
        <v>0</v>
      </c>
      <c r="AE1378" s="37" t="b">
        <f t="shared" ref="AE1378:AE1441" ca="1" si="417">IF(AE1379,IF(AF1378,FALSE,AE1379),IF(AD1378,TRUE,AE1379))</f>
        <v>1</v>
      </c>
      <c r="AF1378" t="b">
        <f t="shared" ref="AF1378:AF1441" ca="1" si="418">AND(AE1379,AND($T1379&lt;&gt;$T1380,$T1379))</f>
        <v>0</v>
      </c>
      <c r="AG1378" s="317" t="b">
        <f t="shared" ref="AG1378:AG1441" ca="1" si="419">AND($T1379&lt;&gt;$T1380,$T1379,NOT(AH1379))</f>
        <v>0</v>
      </c>
      <c r="AH1378" s="317" t="b">
        <f t="shared" ref="AH1378:AH1441" ca="1" si="420">IF(AH1379,IF(AI1378,FALSE,AH1379),IF(AG1378,TRUE,AH1379))</f>
        <v>0</v>
      </c>
      <c r="AI1378" s="317" t="b">
        <f t="shared" ref="AI1378:AI1441" ca="1" si="421">AND(AH1379,AND($U1379&lt;&gt;$U1380,$U1379))</f>
        <v>0</v>
      </c>
    </row>
    <row r="1379" spans="1:35" x14ac:dyDescent="0.25">
      <c r="A1379">
        <v>1347</v>
      </c>
      <c r="B1379" s="169">
        <f ca="1">OFFSET(InputPriceData!B$15,CalculationsAndCharts!$A1379+$A$11,0,1,1)</f>
        <v>39890</v>
      </c>
      <c r="C1379" s="3">
        <f ca="1">OFFSET(InputPriceData!G$15,CalculationsAndCharts!$A1379+$A$11,IF($C$7,8,0),1,1)</f>
        <v>4754700</v>
      </c>
      <c r="D1379" s="4">
        <f ca="1">OFFSET(InputPriceData!C$15,CalculationsAndCharts!$A1379+$A$11,IF($C$7,8,0),1,1)</f>
        <v>35.32</v>
      </c>
      <c r="E1379" s="4">
        <f ca="1">OFFSET(InputPriceData!D$15,CalculationsAndCharts!$A1379+$A$11,IF($C$7,8,0),1,1)</f>
        <v>36.630000000000003</v>
      </c>
      <c r="F1379" s="4">
        <f ca="1">OFFSET(InputPriceData!E$15,CalculationsAndCharts!$A1379+$A$11,IF($C$7,8,0),1,1)</f>
        <v>34.86</v>
      </c>
      <c r="G1379" s="4">
        <f ca="1">OFFSET(InputPriceData!F$15,CalculationsAndCharts!$A1379+$A$11,IF($C$7,8,0),1,1)</f>
        <v>36.33</v>
      </c>
      <c r="H1379" s="133"/>
      <c r="I1379" s="133"/>
      <c r="J1379" s="37">
        <f t="shared" ca="1" si="411"/>
        <v>1454</v>
      </c>
      <c r="K1379" s="124">
        <f t="shared" ca="1" si="412"/>
        <v>1.6899999999999977</v>
      </c>
      <c r="L1379" s="343">
        <f t="shared" ca="1" si="403"/>
        <v>-0.2511601195970069</v>
      </c>
      <c r="M1379" s="345">
        <f t="shared" ca="1" si="413"/>
        <v>2.0513119093485446</v>
      </c>
      <c r="N1379" s="344">
        <f t="shared" ca="1" si="404"/>
        <v>-0.12243877610829565</v>
      </c>
      <c r="O1379" s="4"/>
      <c r="P1379" s="4"/>
      <c r="Q1379" s="3"/>
      <c r="S1379" s="4"/>
      <c r="T1379" s="4" t="b">
        <f t="shared" ca="1" si="405"/>
        <v>0</v>
      </c>
      <c r="U1379" t="b">
        <f t="shared" ca="1" si="406"/>
        <v>0</v>
      </c>
      <c r="W1379" s="317" t="b">
        <f t="shared" ca="1" si="407"/>
        <v>0</v>
      </c>
      <c r="X1379" s="317" t="b">
        <f t="shared" ca="1" si="414"/>
        <v>0</v>
      </c>
      <c r="Y1379" s="317" t="b">
        <f t="shared" ca="1" si="408"/>
        <v>0</v>
      </c>
      <c r="Z1379" t="b">
        <f t="shared" ca="1" si="409"/>
        <v>0</v>
      </c>
      <c r="AA1379" s="37" t="b">
        <f t="shared" ca="1" si="415"/>
        <v>1</v>
      </c>
      <c r="AB1379" t="b">
        <f t="shared" ca="1" si="410"/>
        <v>0</v>
      </c>
      <c r="AD1379" t="b">
        <f t="shared" ca="1" si="416"/>
        <v>0</v>
      </c>
      <c r="AE1379" s="37" t="b">
        <f t="shared" ca="1" si="417"/>
        <v>1</v>
      </c>
      <c r="AF1379" t="b">
        <f t="shared" ca="1" si="418"/>
        <v>0</v>
      </c>
      <c r="AG1379" s="317" t="b">
        <f t="shared" ca="1" si="419"/>
        <v>0</v>
      </c>
      <c r="AH1379" s="317" t="b">
        <f t="shared" ca="1" si="420"/>
        <v>0</v>
      </c>
      <c r="AI1379" s="317" t="b">
        <f t="shared" ca="1" si="421"/>
        <v>0</v>
      </c>
    </row>
    <row r="1380" spans="1:35" x14ac:dyDescent="0.25">
      <c r="A1380">
        <v>1348</v>
      </c>
      <c r="B1380" s="169">
        <f ca="1">OFFSET(InputPriceData!B$15,CalculationsAndCharts!$A1380+$A$11,0,1,1)</f>
        <v>39889</v>
      </c>
      <c r="C1380" s="3">
        <f ca="1">OFFSET(InputPriceData!G$15,CalculationsAndCharts!$A1380+$A$11,IF($C$7,8,0),1,1)</f>
        <v>3380900</v>
      </c>
      <c r="D1380" s="4">
        <f ca="1">OFFSET(InputPriceData!C$15,CalculationsAndCharts!$A1380+$A$11,IF($C$7,8,0),1,1)</f>
        <v>34.83</v>
      </c>
      <c r="E1380" s="4">
        <f ca="1">OFFSET(InputPriceData!D$15,CalculationsAndCharts!$A1380+$A$11,IF($C$7,8,0),1,1)</f>
        <v>35.39</v>
      </c>
      <c r="F1380" s="4">
        <f ca="1">OFFSET(InputPriceData!E$15,CalculationsAndCharts!$A1380+$A$11,IF($C$7,8,0),1,1)</f>
        <v>34.049999999999997</v>
      </c>
      <c r="G1380" s="4">
        <f ca="1">OFFSET(InputPriceData!F$15,CalculationsAndCharts!$A1380+$A$11,IF($C$7,8,0),1,1)</f>
        <v>35.39</v>
      </c>
      <c r="H1380" s="133"/>
      <c r="I1380" s="133"/>
      <c r="J1380" s="37">
        <f t="shared" ca="1" si="411"/>
        <v>1453</v>
      </c>
      <c r="K1380" s="124">
        <f t="shared" ca="1" si="412"/>
        <v>1.5700000000000003</v>
      </c>
      <c r="L1380" s="343">
        <f t="shared" ca="1" si="403"/>
        <v>-0.64345357483665067</v>
      </c>
      <c r="M1380" s="345">
        <f t="shared" ca="1" si="413"/>
        <v>2.0699413817846062</v>
      </c>
      <c r="N1380" s="344">
        <f t="shared" ca="1" si="404"/>
        <v>-0.31085594041406872</v>
      </c>
      <c r="O1380" s="4"/>
      <c r="P1380" s="4"/>
      <c r="Q1380" s="3"/>
      <c r="S1380" s="4"/>
      <c r="T1380" s="4" t="b">
        <f t="shared" ca="1" si="405"/>
        <v>0</v>
      </c>
      <c r="U1380" t="b">
        <f t="shared" ca="1" si="406"/>
        <v>0</v>
      </c>
      <c r="W1380" s="317" t="b">
        <f t="shared" ca="1" si="407"/>
        <v>0</v>
      </c>
      <c r="X1380" s="317" t="b">
        <f t="shared" ca="1" si="414"/>
        <v>0</v>
      </c>
      <c r="Y1380" s="317" t="b">
        <f t="shared" ca="1" si="408"/>
        <v>0</v>
      </c>
      <c r="Z1380" t="b">
        <f t="shared" ca="1" si="409"/>
        <v>0</v>
      </c>
      <c r="AA1380" s="37" t="b">
        <f t="shared" ca="1" si="415"/>
        <v>1</v>
      </c>
      <c r="AB1380" t="b">
        <f t="shared" ca="1" si="410"/>
        <v>0</v>
      </c>
      <c r="AD1380" t="b">
        <f t="shared" ca="1" si="416"/>
        <v>0</v>
      </c>
      <c r="AE1380" s="37" t="b">
        <f t="shared" ca="1" si="417"/>
        <v>1</v>
      </c>
      <c r="AF1380" t="b">
        <f t="shared" ca="1" si="418"/>
        <v>0</v>
      </c>
      <c r="AG1380" s="317" t="b">
        <f t="shared" ca="1" si="419"/>
        <v>0</v>
      </c>
      <c r="AH1380" s="317" t="b">
        <f t="shared" ca="1" si="420"/>
        <v>0</v>
      </c>
      <c r="AI1380" s="317" t="b">
        <f t="shared" ca="1" si="421"/>
        <v>0</v>
      </c>
    </row>
    <row r="1381" spans="1:35" x14ac:dyDescent="0.25">
      <c r="A1381">
        <v>1349</v>
      </c>
      <c r="B1381" s="169">
        <f ca="1">OFFSET(InputPriceData!B$15,CalculationsAndCharts!$A1381+$A$11,0,1,1)</f>
        <v>39888</v>
      </c>
      <c r="C1381" s="3">
        <f ca="1">OFFSET(InputPriceData!G$15,CalculationsAndCharts!$A1381+$A$11,IF($C$7,8,0),1,1)</f>
        <v>5441100</v>
      </c>
      <c r="D1381" s="4">
        <f ca="1">OFFSET(InputPriceData!C$15,CalculationsAndCharts!$A1381+$A$11,IF($C$7,8,0),1,1)</f>
        <v>34</v>
      </c>
      <c r="E1381" s="4">
        <f ca="1">OFFSET(InputPriceData!D$15,CalculationsAndCharts!$A1381+$A$11,IF($C$7,8,0),1,1)</f>
        <v>35.46</v>
      </c>
      <c r="F1381" s="4">
        <f ca="1">OFFSET(InputPriceData!E$15,CalculationsAndCharts!$A1381+$A$11,IF($C$7,8,0),1,1)</f>
        <v>33.71</v>
      </c>
      <c r="G1381" s="4">
        <f ca="1">OFFSET(InputPriceData!F$15,CalculationsAndCharts!$A1381+$A$11,IF($C$7,8,0),1,1)</f>
        <v>34.64</v>
      </c>
      <c r="H1381" s="133"/>
      <c r="I1381" s="133"/>
      <c r="J1381" s="37">
        <f t="shared" ca="1" si="411"/>
        <v>1452</v>
      </c>
      <c r="K1381" s="124">
        <f t="shared" ca="1" si="412"/>
        <v>-0.20000000000000284</v>
      </c>
      <c r="L1381" s="343">
        <f t="shared" ca="1" si="403"/>
        <v>-0.97504335399780317</v>
      </c>
      <c r="M1381" s="345">
        <f t="shared" ca="1" si="413"/>
        <v>2.0887400421640829</v>
      </c>
      <c r="N1381" s="344">
        <f t="shared" ca="1" si="404"/>
        <v>-0.46680933688023191</v>
      </c>
      <c r="O1381" s="4"/>
      <c r="P1381" s="4"/>
      <c r="Q1381" s="3"/>
      <c r="S1381" s="4"/>
      <c r="T1381" s="4" t="b">
        <f t="shared" ca="1" si="405"/>
        <v>0</v>
      </c>
      <c r="U1381" t="b">
        <f t="shared" ca="1" si="406"/>
        <v>0</v>
      </c>
      <c r="W1381" s="317" t="b">
        <f t="shared" ca="1" si="407"/>
        <v>0</v>
      </c>
      <c r="X1381" s="317" t="b">
        <f t="shared" ca="1" si="414"/>
        <v>0</v>
      </c>
      <c r="Y1381" s="317" t="b">
        <f t="shared" ca="1" si="408"/>
        <v>0</v>
      </c>
      <c r="Z1381" t="b">
        <f t="shared" ca="1" si="409"/>
        <v>0</v>
      </c>
      <c r="AA1381" s="37" t="b">
        <f t="shared" ca="1" si="415"/>
        <v>1</v>
      </c>
      <c r="AB1381" t="b">
        <f t="shared" ca="1" si="410"/>
        <v>0</v>
      </c>
      <c r="AD1381" t="b">
        <f t="shared" ca="1" si="416"/>
        <v>0</v>
      </c>
      <c r="AE1381" s="37" t="b">
        <f t="shared" ca="1" si="417"/>
        <v>1</v>
      </c>
      <c r="AF1381" t="b">
        <f t="shared" ca="1" si="418"/>
        <v>0</v>
      </c>
      <c r="AG1381" s="317" t="b">
        <f t="shared" ca="1" si="419"/>
        <v>0</v>
      </c>
      <c r="AH1381" s="317" t="b">
        <f t="shared" ca="1" si="420"/>
        <v>0</v>
      </c>
      <c r="AI1381" s="317" t="b">
        <f t="shared" ca="1" si="421"/>
        <v>0</v>
      </c>
    </row>
    <row r="1382" spans="1:35" x14ac:dyDescent="0.25">
      <c r="A1382">
        <v>1350</v>
      </c>
      <c r="B1382" s="169">
        <f ca="1">OFFSET(InputPriceData!B$15,CalculationsAndCharts!$A1382+$A$11,0,1,1)</f>
        <v>39885</v>
      </c>
      <c r="C1382" s="3">
        <f ca="1">OFFSET(InputPriceData!G$15,CalculationsAndCharts!$A1382+$A$11,IF($C$7,8,0),1,1)</f>
        <v>6029300</v>
      </c>
      <c r="D1382" s="4">
        <f ca="1">OFFSET(InputPriceData!C$15,CalculationsAndCharts!$A1382+$A$11,IF($C$7,8,0),1,1)</f>
        <v>35.1</v>
      </c>
      <c r="E1382" s="4">
        <f ca="1">OFFSET(InputPriceData!D$15,CalculationsAndCharts!$A1382+$A$11,IF($C$7,8,0),1,1)</f>
        <v>35.1</v>
      </c>
      <c r="F1382" s="4">
        <f ca="1">OFFSET(InputPriceData!E$15,CalculationsAndCharts!$A1382+$A$11,IF($C$7,8,0),1,1)</f>
        <v>33.5</v>
      </c>
      <c r="G1382" s="4">
        <f ca="1">OFFSET(InputPriceData!F$15,CalculationsAndCharts!$A1382+$A$11,IF($C$7,8,0),1,1)</f>
        <v>33.82</v>
      </c>
      <c r="H1382" s="133"/>
      <c r="I1382" s="133"/>
      <c r="J1382" s="37">
        <f t="shared" ca="1" si="411"/>
        <v>1451</v>
      </c>
      <c r="K1382" s="124">
        <f t="shared" ca="1" si="412"/>
        <v>0.25</v>
      </c>
      <c r="L1382" s="343">
        <f t="shared" ca="1" si="403"/>
        <v>-1.2875553469319809</v>
      </c>
      <c r="M1382" s="345">
        <f t="shared" ca="1" si="413"/>
        <v>2.1077094270071473</v>
      </c>
      <c r="N1382" s="344">
        <f t="shared" ca="1" si="404"/>
        <v>-0.61087896198303371</v>
      </c>
      <c r="O1382" s="4"/>
      <c r="P1382" s="4"/>
      <c r="Q1382" s="3"/>
      <c r="S1382" s="4"/>
      <c r="T1382" s="4" t="b">
        <f t="shared" ca="1" si="405"/>
        <v>0</v>
      </c>
      <c r="U1382" t="b">
        <f t="shared" ca="1" si="406"/>
        <v>0</v>
      </c>
      <c r="W1382" s="317" t="b">
        <f t="shared" ca="1" si="407"/>
        <v>0</v>
      </c>
      <c r="X1382" s="317" t="b">
        <f t="shared" ca="1" si="414"/>
        <v>0</v>
      </c>
      <c r="Y1382" s="317" t="b">
        <f t="shared" ca="1" si="408"/>
        <v>0</v>
      </c>
      <c r="Z1382" t="b">
        <f t="shared" ca="1" si="409"/>
        <v>0</v>
      </c>
      <c r="AA1382" s="37" t="b">
        <f t="shared" ca="1" si="415"/>
        <v>1</v>
      </c>
      <c r="AB1382" t="b">
        <f t="shared" ca="1" si="410"/>
        <v>0</v>
      </c>
      <c r="AD1382" t="b">
        <f t="shared" ca="1" si="416"/>
        <v>0</v>
      </c>
      <c r="AE1382" s="37" t="b">
        <f t="shared" ca="1" si="417"/>
        <v>1</v>
      </c>
      <c r="AF1382" t="b">
        <f t="shared" ca="1" si="418"/>
        <v>0</v>
      </c>
      <c r="AG1382" s="317" t="b">
        <f t="shared" ca="1" si="419"/>
        <v>0</v>
      </c>
      <c r="AH1382" s="317" t="b">
        <f t="shared" ca="1" si="420"/>
        <v>0</v>
      </c>
      <c r="AI1382" s="317" t="b">
        <f t="shared" ca="1" si="421"/>
        <v>0</v>
      </c>
    </row>
    <row r="1383" spans="1:35" x14ac:dyDescent="0.25">
      <c r="A1383">
        <v>1351</v>
      </c>
      <c r="B1383" s="169">
        <f ca="1">OFFSET(InputPriceData!B$15,CalculationsAndCharts!$A1383+$A$11,0,1,1)</f>
        <v>39884</v>
      </c>
      <c r="C1383" s="3">
        <f ca="1">OFFSET(InputPriceData!G$15,CalculationsAndCharts!$A1383+$A$11,IF($C$7,8,0),1,1)</f>
        <v>6144700</v>
      </c>
      <c r="D1383" s="4">
        <f ca="1">OFFSET(InputPriceData!C$15,CalculationsAndCharts!$A1383+$A$11,IF($C$7,8,0),1,1)</f>
        <v>33.6</v>
      </c>
      <c r="E1383" s="4">
        <f ca="1">OFFSET(InputPriceData!D$15,CalculationsAndCharts!$A1383+$A$11,IF($C$7,8,0),1,1)</f>
        <v>35.33</v>
      </c>
      <c r="F1383" s="4">
        <f ca="1">OFFSET(InputPriceData!E$15,CalculationsAndCharts!$A1383+$A$11,IF($C$7,8,0),1,1)</f>
        <v>33.200000000000003</v>
      </c>
      <c r="G1383" s="4">
        <f ca="1">OFFSET(InputPriceData!F$15,CalculationsAndCharts!$A1383+$A$11,IF($C$7,8,0),1,1)</f>
        <v>34.840000000000003</v>
      </c>
      <c r="H1383" s="133"/>
      <c r="I1383" s="133"/>
      <c r="J1383" s="37">
        <f t="shared" ca="1" si="411"/>
        <v>1450</v>
      </c>
      <c r="K1383" s="124">
        <f t="shared" ca="1" si="412"/>
        <v>0.23000000000000398</v>
      </c>
      <c r="L1383" s="343">
        <f t="shared" ca="1" si="403"/>
        <v>-1.6131324959139315</v>
      </c>
      <c r="M1383" s="345">
        <f t="shared" ca="1" si="413"/>
        <v>2.1268510867882413</v>
      </c>
      <c r="N1383" s="344">
        <f t="shared" ca="1" si="404"/>
        <v>-0.75846047987775367</v>
      </c>
      <c r="O1383" s="4"/>
      <c r="P1383" s="4"/>
      <c r="Q1383" s="3"/>
      <c r="S1383" s="4"/>
      <c r="T1383" s="4" t="b">
        <f t="shared" ca="1" si="405"/>
        <v>0</v>
      </c>
      <c r="U1383" t="b">
        <f t="shared" ca="1" si="406"/>
        <v>0</v>
      </c>
      <c r="W1383" s="317" t="b">
        <f t="shared" ca="1" si="407"/>
        <v>0</v>
      </c>
      <c r="X1383" s="317" t="b">
        <f t="shared" ca="1" si="414"/>
        <v>0</v>
      </c>
      <c r="Y1383" s="317" t="b">
        <f t="shared" ca="1" si="408"/>
        <v>0</v>
      </c>
      <c r="Z1383" t="b">
        <f t="shared" ca="1" si="409"/>
        <v>0</v>
      </c>
      <c r="AA1383" s="37" t="b">
        <f t="shared" ca="1" si="415"/>
        <v>1</v>
      </c>
      <c r="AB1383" t="b">
        <f t="shared" ca="1" si="410"/>
        <v>0</v>
      </c>
      <c r="AD1383" t="b">
        <f t="shared" ca="1" si="416"/>
        <v>0</v>
      </c>
      <c r="AE1383" s="37" t="b">
        <f t="shared" ca="1" si="417"/>
        <v>1</v>
      </c>
      <c r="AF1383" t="b">
        <f t="shared" ca="1" si="418"/>
        <v>0</v>
      </c>
      <c r="AG1383" s="317" t="b">
        <f t="shared" ca="1" si="419"/>
        <v>0</v>
      </c>
      <c r="AH1383" s="317" t="b">
        <f t="shared" ca="1" si="420"/>
        <v>0</v>
      </c>
      <c r="AI1383" s="317" t="b">
        <f t="shared" ca="1" si="421"/>
        <v>0</v>
      </c>
    </row>
    <row r="1384" spans="1:35" x14ac:dyDescent="0.25">
      <c r="A1384">
        <v>1352</v>
      </c>
      <c r="B1384" s="169">
        <f ca="1">OFFSET(InputPriceData!B$15,CalculationsAndCharts!$A1384+$A$11,0,1,1)</f>
        <v>39883</v>
      </c>
      <c r="C1384" s="3">
        <f ca="1">OFFSET(InputPriceData!G$15,CalculationsAndCharts!$A1384+$A$11,IF($C$7,8,0),1,1)</f>
        <v>4524000</v>
      </c>
      <c r="D1384" s="4">
        <f ca="1">OFFSET(InputPriceData!C$15,CalculationsAndCharts!$A1384+$A$11,IF($C$7,8,0),1,1)</f>
        <v>34.75</v>
      </c>
      <c r="E1384" s="4">
        <f ca="1">OFFSET(InputPriceData!D$15,CalculationsAndCharts!$A1384+$A$11,IF($C$7,8,0),1,1)</f>
        <v>34.99</v>
      </c>
      <c r="F1384" s="4">
        <f ca="1">OFFSET(InputPriceData!E$15,CalculationsAndCharts!$A1384+$A$11,IF($C$7,8,0),1,1)</f>
        <v>33.520000000000003</v>
      </c>
      <c r="G1384" s="4">
        <f ca="1">OFFSET(InputPriceData!F$15,CalculationsAndCharts!$A1384+$A$11,IF($C$7,8,0),1,1)</f>
        <v>33.57</v>
      </c>
      <c r="H1384" s="133"/>
      <c r="I1384" s="133"/>
      <c r="J1384" s="37">
        <f t="shared" ca="1" si="411"/>
        <v>1449</v>
      </c>
      <c r="K1384" s="124">
        <f t="shared" ca="1" si="412"/>
        <v>-0.24000000000000199</v>
      </c>
      <c r="L1384" s="343">
        <f t="shared" ca="1" si="403"/>
        <v>-1.8924793723934512</v>
      </c>
      <c r="M1384" s="345">
        <f t="shared" ca="1" si="413"/>
        <v>2.1461665860628067</v>
      </c>
      <c r="N1384" s="344">
        <f t="shared" ca="1" si="404"/>
        <v>-0.8817951899368861</v>
      </c>
      <c r="O1384" s="4"/>
      <c r="P1384" s="4"/>
      <c r="Q1384" s="3"/>
      <c r="S1384" s="4"/>
      <c r="T1384" s="4" t="b">
        <f t="shared" ca="1" si="405"/>
        <v>0</v>
      </c>
      <c r="U1384" t="b">
        <f t="shared" ca="1" si="406"/>
        <v>0</v>
      </c>
      <c r="W1384" s="317" t="b">
        <f t="shared" ca="1" si="407"/>
        <v>0</v>
      </c>
      <c r="X1384" s="317" t="b">
        <f t="shared" ca="1" si="414"/>
        <v>0</v>
      </c>
      <c r="Y1384" s="317" t="b">
        <f t="shared" ca="1" si="408"/>
        <v>0</v>
      </c>
      <c r="Z1384" t="b">
        <f t="shared" ca="1" si="409"/>
        <v>0</v>
      </c>
      <c r="AA1384" s="37" t="b">
        <f t="shared" ca="1" si="415"/>
        <v>1</v>
      </c>
      <c r="AB1384" t="b">
        <f t="shared" ca="1" si="410"/>
        <v>0</v>
      </c>
      <c r="AD1384" t="b">
        <f t="shared" ca="1" si="416"/>
        <v>0</v>
      </c>
      <c r="AE1384" s="37" t="b">
        <f t="shared" ca="1" si="417"/>
        <v>1</v>
      </c>
      <c r="AF1384" t="b">
        <f t="shared" ca="1" si="418"/>
        <v>0</v>
      </c>
      <c r="AG1384" s="317" t="b">
        <f t="shared" ca="1" si="419"/>
        <v>0</v>
      </c>
      <c r="AH1384" s="317" t="b">
        <f t="shared" ca="1" si="420"/>
        <v>0</v>
      </c>
      <c r="AI1384" s="317" t="b">
        <f t="shared" ca="1" si="421"/>
        <v>0</v>
      </c>
    </row>
    <row r="1385" spans="1:35" x14ac:dyDescent="0.25">
      <c r="A1385">
        <v>1353</v>
      </c>
      <c r="B1385" s="169">
        <f ca="1">OFFSET(InputPriceData!B$15,CalculationsAndCharts!$A1385+$A$11,0,1,1)</f>
        <v>39882</v>
      </c>
      <c r="C1385" s="3">
        <f ca="1">OFFSET(InputPriceData!G$15,CalculationsAndCharts!$A1385+$A$11,IF($C$7,8,0),1,1)</f>
        <v>5267000</v>
      </c>
      <c r="D1385" s="4">
        <f ca="1">OFFSET(InputPriceData!C$15,CalculationsAndCharts!$A1385+$A$11,IF($C$7,8,0),1,1)</f>
        <v>34.270000000000003</v>
      </c>
      <c r="E1385" s="4">
        <f ca="1">OFFSET(InputPriceData!D$15,CalculationsAndCharts!$A1385+$A$11,IF($C$7,8,0),1,1)</f>
        <v>34.67</v>
      </c>
      <c r="F1385" s="4">
        <f ca="1">OFFSET(InputPriceData!E$15,CalculationsAndCharts!$A1385+$A$11,IF($C$7,8,0),1,1)</f>
        <v>33.56</v>
      </c>
      <c r="G1385" s="4">
        <f ca="1">OFFSET(InputPriceData!F$15,CalculationsAndCharts!$A1385+$A$11,IF($C$7,8,0),1,1)</f>
        <v>34.61</v>
      </c>
      <c r="H1385" s="133"/>
      <c r="I1385" s="133"/>
      <c r="J1385" s="37">
        <f t="shared" ca="1" si="411"/>
        <v>1448</v>
      </c>
      <c r="K1385" s="124">
        <f t="shared" ca="1" si="412"/>
        <v>-0.27000000000000313</v>
      </c>
      <c r="L1385" s="343">
        <f t="shared" ca="1" si="403"/>
        <v>-2.095508803927248</v>
      </c>
      <c r="M1385" s="345">
        <f t="shared" ca="1" si="413"/>
        <v>2.1656575035951633</v>
      </c>
      <c r="N1385" s="344">
        <f t="shared" ca="1" si="404"/>
        <v>-0.96760859020807177</v>
      </c>
      <c r="O1385" s="4"/>
      <c r="P1385" s="4"/>
      <c r="Q1385" s="3"/>
      <c r="S1385" s="4"/>
      <c r="T1385" s="4" t="b">
        <f t="shared" ca="1" si="405"/>
        <v>0</v>
      </c>
      <c r="U1385" t="b">
        <f t="shared" ca="1" si="406"/>
        <v>0</v>
      </c>
      <c r="W1385" s="317" t="b">
        <f t="shared" ca="1" si="407"/>
        <v>0</v>
      </c>
      <c r="X1385" s="317" t="b">
        <f t="shared" ca="1" si="414"/>
        <v>0</v>
      </c>
      <c r="Y1385" s="317" t="b">
        <f t="shared" ca="1" si="408"/>
        <v>0</v>
      </c>
      <c r="Z1385" t="b">
        <f t="shared" ca="1" si="409"/>
        <v>0</v>
      </c>
      <c r="AA1385" s="37" t="b">
        <f t="shared" ca="1" si="415"/>
        <v>1</v>
      </c>
      <c r="AB1385" t="b">
        <f t="shared" ca="1" si="410"/>
        <v>0</v>
      </c>
      <c r="AD1385" t="b">
        <f t="shared" ca="1" si="416"/>
        <v>0</v>
      </c>
      <c r="AE1385" s="37" t="b">
        <f t="shared" ca="1" si="417"/>
        <v>1</v>
      </c>
      <c r="AF1385" t="b">
        <f t="shared" ca="1" si="418"/>
        <v>0</v>
      </c>
      <c r="AG1385" s="317" t="b">
        <f t="shared" ca="1" si="419"/>
        <v>0</v>
      </c>
      <c r="AH1385" s="317" t="b">
        <f t="shared" ca="1" si="420"/>
        <v>0</v>
      </c>
      <c r="AI1385" s="317" t="b">
        <f t="shared" ca="1" si="421"/>
        <v>0</v>
      </c>
    </row>
    <row r="1386" spans="1:35" x14ac:dyDescent="0.25">
      <c r="A1386">
        <v>1354</v>
      </c>
      <c r="B1386" s="169">
        <f ca="1">OFFSET(InputPriceData!B$15,CalculationsAndCharts!$A1386+$A$11,0,1,1)</f>
        <v>39881</v>
      </c>
      <c r="C1386" s="3">
        <f ca="1">OFFSET(InputPriceData!G$15,CalculationsAndCharts!$A1386+$A$11,IF($C$7,8,0),1,1)</f>
        <v>5182000</v>
      </c>
      <c r="D1386" s="4">
        <f ca="1">OFFSET(InputPriceData!C$15,CalculationsAndCharts!$A1386+$A$11,IF($C$7,8,0),1,1)</f>
        <v>34.5</v>
      </c>
      <c r="E1386" s="4">
        <f ca="1">OFFSET(InputPriceData!D$15,CalculationsAndCharts!$A1386+$A$11,IF($C$7,8,0),1,1)</f>
        <v>34.619999999999997</v>
      </c>
      <c r="F1386" s="4">
        <f ca="1">OFFSET(InputPriceData!E$15,CalculationsAndCharts!$A1386+$A$11,IF($C$7,8,0),1,1)</f>
        <v>33.64</v>
      </c>
      <c r="G1386" s="4">
        <f ca="1">OFFSET(InputPriceData!F$15,CalculationsAndCharts!$A1386+$A$11,IF($C$7,8,0),1,1)</f>
        <v>33.81</v>
      </c>
      <c r="H1386" s="133"/>
      <c r="I1386" s="133"/>
      <c r="J1386" s="37">
        <f t="shared" ca="1" si="411"/>
        <v>1447</v>
      </c>
      <c r="K1386" s="124">
        <f t="shared" ca="1" si="412"/>
        <v>-1.9799999999999969</v>
      </c>
      <c r="L1386" s="343">
        <f t="shared" ca="1" si="403"/>
        <v>-2.1853254324875513</v>
      </c>
      <c r="M1386" s="345">
        <f t="shared" ca="1" si="413"/>
        <v>2.1853254324875513</v>
      </c>
      <c r="N1386" s="344">
        <f t="shared" ca="1" si="404"/>
        <v>-1</v>
      </c>
      <c r="O1386" s="4"/>
      <c r="P1386" s="4"/>
      <c r="Q1386" s="3"/>
      <c r="S1386" s="4"/>
      <c r="T1386" s="4" t="b">
        <f t="shared" ca="1" si="405"/>
        <v>0</v>
      </c>
      <c r="U1386" t="b">
        <f t="shared" ca="1" si="406"/>
        <v>0</v>
      </c>
      <c r="W1386" s="317" t="b">
        <f t="shared" ca="1" si="407"/>
        <v>0</v>
      </c>
      <c r="X1386" s="317" t="b">
        <f t="shared" ca="1" si="414"/>
        <v>0</v>
      </c>
      <c r="Y1386" s="317" t="b">
        <f t="shared" ca="1" si="408"/>
        <v>0</v>
      </c>
      <c r="Z1386" t="b">
        <f t="shared" ca="1" si="409"/>
        <v>0</v>
      </c>
      <c r="AA1386" s="37" t="b">
        <f t="shared" ca="1" si="415"/>
        <v>1</v>
      </c>
      <c r="AB1386" t="b">
        <f t="shared" ca="1" si="410"/>
        <v>0</v>
      </c>
      <c r="AD1386" t="b">
        <f t="shared" ca="1" si="416"/>
        <v>0</v>
      </c>
      <c r="AE1386" s="37" t="b">
        <f t="shared" ca="1" si="417"/>
        <v>1</v>
      </c>
      <c r="AF1386" t="b">
        <f t="shared" ca="1" si="418"/>
        <v>0</v>
      </c>
      <c r="AG1386" s="317" t="b">
        <f t="shared" ca="1" si="419"/>
        <v>0</v>
      </c>
      <c r="AH1386" s="317" t="b">
        <f t="shared" ca="1" si="420"/>
        <v>0</v>
      </c>
      <c r="AI1386" s="317" t="b">
        <f t="shared" ca="1" si="421"/>
        <v>0</v>
      </c>
    </row>
    <row r="1387" spans="1:35" x14ac:dyDescent="0.25">
      <c r="A1387">
        <v>1355</v>
      </c>
      <c r="B1387" s="169">
        <f ca="1">OFFSET(InputPriceData!B$15,CalculationsAndCharts!$A1387+$A$11,0,1,1)</f>
        <v>39878</v>
      </c>
      <c r="C1387" s="3">
        <f ca="1">OFFSET(InputPriceData!G$15,CalculationsAndCharts!$A1387+$A$11,IF($C$7,8,0),1,1)</f>
        <v>6324700</v>
      </c>
      <c r="D1387" s="4">
        <f ca="1">OFFSET(InputPriceData!C$15,CalculationsAndCharts!$A1387+$A$11,IF($C$7,8,0),1,1)</f>
        <v>36.01</v>
      </c>
      <c r="E1387" s="4">
        <f ca="1">OFFSET(InputPriceData!D$15,CalculationsAndCharts!$A1387+$A$11,IF($C$7,8,0),1,1)</f>
        <v>36.6</v>
      </c>
      <c r="F1387" s="4">
        <f ca="1">OFFSET(InputPriceData!E$15,CalculationsAndCharts!$A1387+$A$11,IF($C$7,8,0),1,1)</f>
        <v>34.31</v>
      </c>
      <c r="G1387" s="4">
        <f ca="1">OFFSET(InputPriceData!F$15,CalculationsAndCharts!$A1387+$A$11,IF($C$7,8,0),1,1)</f>
        <v>34.880000000000003</v>
      </c>
      <c r="H1387" s="133"/>
      <c r="I1387" s="133"/>
      <c r="J1387" s="37">
        <f t="shared" ca="1" si="411"/>
        <v>1446</v>
      </c>
      <c r="K1387" s="124">
        <f t="shared" ca="1" si="412"/>
        <v>-2.519999999999996</v>
      </c>
      <c r="L1387" s="343">
        <f t="shared" ca="1" si="403"/>
        <v>-2.1947355990897863</v>
      </c>
      <c r="M1387" s="345">
        <f t="shared" ca="1" si="413"/>
        <v>2.1962715918036624</v>
      </c>
      <c r="N1387" s="344">
        <f t="shared" ca="1" si="404"/>
        <v>-0.99930063626028387</v>
      </c>
      <c r="O1387" s="4"/>
      <c r="P1387" s="4"/>
      <c r="Q1387" s="3"/>
      <c r="S1387" s="4"/>
      <c r="T1387" s="4" t="b">
        <f t="shared" ca="1" si="405"/>
        <v>0</v>
      </c>
      <c r="U1387" t="b">
        <f t="shared" ca="1" si="406"/>
        <v>0</v>
      </c>
      <c r="W1387" s="317" t="b">
        <f t="shared" ca="1" si="407"/>
        <v>0</v>
      </c>
      <c r="X1387" s="317" t="b">
        <f t="shared" ca="1" si="414"/>
        <v>0</v>
      </c>
      <c r="Y1387" s="317" t="b">
        <f t="shared" ca="1" si="408"/>
        <v>0</v>
      </c>
      <c r="Z1387" t="b">
        <f t="shared" ca="1" si="409"/>
        <v>0</v>
      </c>
      <c r="AA1387" s="37" t="b">
        <f t="shared" ca="1" si="415"/>
        <v>1</v>
      </c>
      <c r="AB1387" t="b">
        <f t="shared" ca="1" si="410"/>
        <v>0</v>
      </c>
      <c r="AD1387" t="b">
        <f t="shared" ca="1" si="416"/>
        <v>0</v>
      </c>
      <c r="AE1387" s="37" t="b">
        <f t="shared" ca="1" si="417"/>
        <v>1</v>
      </c>
      <c r="AF1387" t="b">
        <f t="shared" ca="1" si="418"/>
        <v>0</v>
      </c>
      <c r="AG1387" s="317" t="b">
        <f t="shared" ca="1" si="419"/>
        <v>0</v>
      </c>
      <c r="AH1387" s="317" t="b">
        <f t="shared" ca="1" si="420"/>
        <v>0</v>
      </c>
      <c r="AI1387" s="317" t="b">
        <f t="shared" ca="1" si="421"/>
        <v>0</v>
      </c>
    </row>
    <row r="1388" spans="1:35" x14ac:dyDescent="0.25">
      <c r="A1388">
        <v>1356</v>
      </c>
      <c r="B1388" s="169">
        <f ca="1">OFFSET(InputPriceData!B$15,CalculationsAndCharts!$A1388+$A$11,0,1,1)</f>
        <v>39877</v>
      </c>
      <c r="C1388" s="3">
        <f ca="1">OFFSET(InputPriceData!G$15,CalculationsAndCharts!$A1388+$A$11,IF($C$7,8,0),1,1)</f>
        <v>5086100</v>
      </c>
      <c r="D1388" s="4">
        <f ca="1">OFFSET(InputPriceData!C$15,CalculationsAndCharts!$A1388+$A$11,IF($C$7,8,0),1,1)</f>
        <v>36.65</v>
      </c>
      <c r="E1388" s="4">
        <f ca="1">OFFSET(InputPriceData!D$15,CalculationsAndCharts!$A1388+$A$11,IF($C$7,8,0),1,1)</f>
        <v>37.1</v>
      </c>
      <c r="F1388" s="4">
        <f ca="1">OFFSET(InputPriceData!E$15,CalculationsAndCharts!$A1388+$A$11,IF($C$7,8,0),1,1)</f>
        <v>35.619999999999997</v>
      </c>
      <c r="G1388" s="4">
        <f ca="1">OFFSET(InputPriceData!F$15,CalculationsAndCharts!$A1388+$A$11,IF($C$7,8,0),1,1)</f>
        <v>35.79</v>
      </c>
      <c r="H1388" s="133"/>
      <c r="I1388" s="133"/>
      <c r="J1388" s="37">
        <f t="shared" ca="1" si="411"/>
        <v>1445</v>
      </c>
      <c r="K1388" s="124">
        <f t="shared" ca="1" si="412"/>
        <v>-0.66000000000000369</v>
      </c>
      <c r="L1388" s="343">
        <f t="shared" ca="1" si="403"/>
        <v>-2.2162175497514252</v>
      </c>
      <c r="M1388" s="345">
        <f t="shared" ca="1" si="413"/>
        <v>2.2162175497514252</v>
      </c>
      <c r="N1388" s="344">
        <f t="shared" ca="1" si="404"/>
        <v>-1</v>
      </c>
      <c r="O1388" s="4"/>
      <c r="P1388" s="4"/>
      <c r="Q1388" s="3"/>
      <c r="S1388" s="4"/>
      <c r="T1388" s="4" t="b">
        <f t="shared" ca="1" si="405"/>
        <v>0</v>
      </c>
      <c r="U1388" t="b">
        <f t="shared" ca="1" si="406"/>
        <v>0</v>
      </c>
      <c r="W1388" s="317" t="b">
        <f t="shared" ca="1" si="407"/>
        <v>0</v>
      </c>
      <c r="X1388" s="317" t="b">
        <f t="shared" ca="1" si="414"/>
        <v>0</v>
      </c>
      <c r="Y1388" s="317" t="b">
        <f t="shared" ca="1" si="408"/>
        <v>0</v>
      </c>
      <c r="Z1388" t="b">
        <f t="shared" ca="1" si="409"/>
        <v>0</v>
      </c>
      <c r="AA1388" s="37" t="b">
        <f t="shared" ca="1" si="415"/>
        <v>1</v>
      </c>
      <c r="AB1388" t="b">
        <f t="shared" ca="1" si="410"/>
        <v>0</v>
      </c>
      <c r="AD1388" t="b">
        <f t="shared" ca="1" si="416"/>
        <v>0</v>
      </c>
      <c r="AE1388" s="37" t="b">
        <f t="shared" ca="1" si="417"/>
        <v>1</v>
      </c>
      <c r="AF1388" t="b">
        <f t="shared" ca="1" si="418"/>
        <v>0</v>
      </c>
      <c r="AG1388" s="317" t="b">
        <f t="shared" ca="1" si="419"/>
        <v>0</v>
      </c>
      <c r="AH1388" s="317" t="b">
        <f t="shared" ca="1" si="420"/>
        <v>0</v>
      </c>
      <c r="AI1388" s="317" t="b">
        <f t="shared" ca="1" si="421"/>
        <v>0</v>
      </c>
    </row>
    <row r="1389" spans="1:35" x14ac:dyDescent="0.25">
      <c r="A1389">
        <v>1357</v>
      </c>
      <c r="B1389" s="169">
        <f ca="1">OFFSET(InputPriceData!B$15,CalculationsAndCharts!$A1389+$A$11,0,1,1)</f>
        <v>39876</v>
      </c>
      <c r="C1389" s="3">
        <f ca="1">OFFSET(InputPriceData!G$15,CalculationsAndCharts!$A1389+$A$11,IF($C$7,8,0),1,1)</f>
        <v>4880700</v>
      </c>
      <c r="D1389" s="4">
        <f ca="1">OFFSET(InputPriceData!C$15,CalculationsAndCharts!$A1389+$A$11,IF($C$7,8,0),1,1)</f>
        <v>36.86</v>
      </c>
      <c r="E1389" s="4">
        <f ca="1">OFFSET(InputPriceData!D$15,CalculationsAndCharts!$A1389+$A$11,IF($C$7,8,0),1,1)</f>
        <v>38.130000000000003</v>
      </c>
      <c r="F1389" s="4">
        <f ca="1">OFFSET(InputPriceData!E$15,CalculationsAndCharts!$A1389+$A$11,IF($C$7,8,0),1,1)</f>
        <v>35.96</v>
      </c>
      <c r="G1389" s="4">
        <f ca="1">OFFSET(InputPriceData!F$15,CalculationsAndCharts!$A1389+$A$11,IF($C$7,8,0),1,1)</f>
        <v>37.4</v>
      </c>
      <c r="H1389" s="133"/>
      <c r="I1389" s="133"/>
      <c r="J1389" s="37">
        <f t="shared" ca="1" si="411"/>
        <v>1444</v>
      </c>
      <c r="K1389" s="124">
        <f t="shared" ca="1" si="412"/>
        <v>-0.31000000000000227</v>
      </c>
      <c r="L1389" s="343">
        <f t="shared" ca="1" si="403"/>
        <v>-2.1725599469051833</v>
      </c>
      <c r="M1389" s="345">
        <f t="shared" ca="1" si="413"/>
        <v>2.1725599469051833</v>
      </c>
      <c r="N1389" s="344">
        <f t="shared" ca="1" si="404"/>
        <v>-1</v>
      </c>
      <c r="O1389" s="4"/>
      <c r="P1389" s="4"/>
      <c r="Q1389" s="3"/>
      <c r="S1389" s="4"/>
      <c r="T1389" s="4" t="b">
        <f t="shared" ca="1" si="405"/>
        <v>0</v>
      </c>
      <c r="U1389" t="b">
        <f t="shared" ca="1" si="406"/>
        <v>0</v>
      </c>
      <c r="W1389" s="317" t="b">
        <f t="shared" ca="1" si="407"/>
        <v>0</v>
      </c>
      <c r="X1389" s="317" t="b">
        <f t="shared" ca="1" si="414"/>
        <v>0</v>
      </c>
      <c r="Y1389" s="317" t="b">
        <f t="shared" ca="1" si="408"/>
        <v>0</v>
      </c>
      <c r="Z1389" t="b">
        <f t="shared" ca="1" si="409"/>
        <v>0</v>
      </c>
      <c r="AA1389" s="37" t="b">
        <f t="shared" ca="1" si="415"/>
        <v>1</v>
      </c>
      <c r="AB1389" t="b">
        <f t="shared" ca="1" si="410"/>
        <v>0</v>
      </c>
      <c r="AD1389" t="b">
        <f t="shared" ca="1" si="416"/>
        <v>0</v>
      </c>
      <c r="AE1389" s="37" t="b">
        <f t="shared" ca="1" si="417"/>
        <v>1</v>
      </c>
      <c r="AF1389" t="b">
        <f t="shared" ca="1" si="418"/>
        <v>0</v>
      </c>
      <c r="AG1389" s="317" t="b">
        <f t="shared" ca="1" si="419"/>
        <v>0</v>
      </c>
      <c r="AH1389" s="317" t="b">
        <f t="shared" ca="1" si="420"/>
        <v>0</v>
      </c>
      <c r="AI1389" s="317" t="b">
        <f t="shared" ca="1" si="421"/>
        <v>0</v>
      </c>
    </row>
    <row r="1390" spans="1:35" x14ac:dyDescent="0.25">
      <c r="A1390">
        <v>1358</v>
      </c>
      <c r="B1390" s="169">
        <f ca="1">OFFSET(InputPriceData!B$15,CalculationsAndCharts!$A1390+$A$11,0,1,1)</f>
        <v>39875</v>
      </c>
      <c r="C1390" s="3">
        <f ca="1">OFFSET(InputPriceData!G$15,CalculationsAndCharts!$A1390+$A$11,IF($C$7,8,0),1,1)</f>
        <v>7824900</v>
      </c>
      <c r="D1390" s="4">
        <f ca="1">OFFSET(InputPriceData!C$15,CalculationsAndCharts!$A1390+$A$11,IF($C$7,8,0),1,1)</f>
        <v>37.71</v>
      </c>
      <c r="E1390" s="4">
        <f ca="1">OFFSET(InputPriceData!D$15,CalculationsAndCharts!$A1390+$A$11,IF($C$7,8,0),1,1)</f>
        <v>38.020000000000003</v>
      </c>
      <c r="F1390" s="4">
        <f ca="1">OFFSET(InputPriceData!E$15,CalculationsAndCharts!$A1390+$A$11,IF($C$7,8,0),1,1)</f>
        <v>36.43</v>
      </c>
      <c r="G1390" s="4">
        <f ca="1">OFFSET(InputPriceData!F$15,CalculationsAndCharts!$A1390+$A$11,IF($C$7,8,0),1,1)</f>
        <v>36.450000000000003</v>
      </c>
      <c r="H1390" s="133"/>
      <c r="I1390" s="133"/>
      <c r="J1390" s="37">
        <f t="shared" ca="1" si="411"/>
        <v>1443</v>
      </c>
      <c r="K1390" s="124">
        <f t="shared" ca="1" si="412"/>
        <v>-3.519999999999996</v>
      </c>
      <c r="L1390" s="343">
        <f t="shared" ca="1" si="403"/>
        <v>-1.8965679482514106</v>
      </c>
      <c r="M1390" s="345">
        <f t="shared" ca="1" si="413"/>
        <v>1.8965679482514106</v>
      </c>
      <c r="N1390" s="344">
        <f t="shared" ca="1" si="404"/>
        <v>-1</v>
      </c>
      <c r="O1390" s="4"/>
      <c r="P1390" s="4"/>
      <c r="Q1390" s="3"/>
      <c r="S1390" s="4"/>
      <c r="T1390" s="4" t="b">
        <f t="shared" ca="1" si="405"/>
        <v>0</v>
      </c>
      <c r="U1390" t="b">
        <f t="shared" ca="1" si="406"/>
        <v>0</v>
      </c>
      <c r="W1390" s="317" t="b">
        <f t="shared" ca="1" si="407"/>
        <v>0</v>
      </c>
      <c r="X1390" s="317" t="b">
        <f t="shared" ca="1" si="414"/>
        <v>0</v>
      </c>
      <c r="Y1390" s="317" t="b">
        <f t="shared" ca="1" si="408"/>
        <v>0</v>
      </c>
      <c r="Z1390" t="b">
        <f t="shared" ca="1" si="409"/>
        <v>0</v>
      </c>
      <c r="AA1390" s="37" t="b">
        <f t="shared" ca="1" si="415"/>
        <v>1</v>
      </c>
      <c r="AB1390" t="b">
        <f t="shared" ca="1" si="410"/>
        <v>0</v>
      </c>
      <c r="AD1390" t="b">
        <f t="shared" ca="1" si="416"/>
        <v>0</v>
      </c>
      <c r="AE1390" s="37" t="b">
        <f t="shared" ca="1" si="417"/>
        <v>1</v>
      </c>
      <c r="AF1390" t="b">
        <f t="shared" ca="1" si="418"/>
        <v>0</v>
      </c>
      <c r="AG1390" s="317" t="b">
        <f t="shared" ca="1" si="419"/>
        <v>0</v>
      </c>
      <c r="AH1390" s="317" t="b">
        <f t="shared" ca="1" si="420"/>
        <v>0</v>
      </c>
      <c r="AI1390" s="317" t="b">
        <f t="shared" ca="1" si="421"/>
        <v>0</v>
      </c>
    </row>
    <row r="1391" spans="1:35" x14ac:dyDescent="0.25">
      <c r="A1391">
        <v>1359</v>
      </c>
      <c r="B1391" s="169">
        <f ca="1">OFFSET(InputPriceData!B$15,CalculationsAndCharts!$A1391+$A$11,0,1,1)</f>
        <v>39874</v>
      </c>
      <c r="C1391" s="3">
        <f ca="1">OFFSET(InputPriceData!G$15,CalculationsAndCharts!$A1391+$A$11,IF($C$7,8,0),1,1)</f>
        <v>7766200</v>
      </c>
      <c r="D1391" s="4">
        <f ca="1">OFFSET(InputPriceData!C$15,CalculationsAndCharts!$A1391+$A$11,IF($C$7,8,0),1,1)</f>
        <v>38.93</v>
      </c>
      <c r="E1391" s="4">
        <f ca="1">OFFSET(InputPriceData!D$15,CalculationsAndCharts!$A1391+$A$11,IF($C$7,8,0),1,1)</f>
        <v>39.270000000000003</v>
      </c>
      <c r="F1391" s="4">
        <f ca="1">OFFSET(InputPriceData!E$15,CalculationsAndCharts!$A1391+$A$11,IF($C$7,8,0),1,1)</f>
        <v>37.6</v>
      </c>
      <c r="G1391" s="4">
        <f ca="1">OFFSET(InputPriceData!F$15,CalculationsAndCharts!$A1391+$A$11,IF($C$7,8,0),1,1)</f>
        <v>37.71</v>
      </c>
      <c r="H1391" s="133"/>
      <c r="I1391" s="133"/>
      <c r="J1391" s="37">
        <f t="shared" ca="1" si="411"/>
        <v>1442</v>
      </c>
      <c r="K1391" s="124">
        <f t="shared" ca="1" si="412"/>
        <v>-4.3399999999999963</v>
      </c>
      <c r="L1391" s="343">
        <f t="shared" ca="1" si="403"/>
        <v>-1.4684915288913523</v>
      </c>
      <c r="M1391" s="345">
        <f t="shared" ca="1" si="413"/>
        <v>1.4684915288913523</v>
      </c>
      <c r="N1391" s="344">
        <f t="shared" ca="1" si="404"/>
        <v>-1</v>
      </c>
      <c r="O1391" s="4"/>
      <c r="P1391" s="4"/>
      <c r="Q1391" s="3"/>
      <c r="S1391" s="4"/>
      <c r="T1391" s="4" t="b">
        <f t="shared" ca="1" si="405"/>
        <v>0</v>
      </c>
      <c r="U1391" t="b">
        <f t="shared" ca="1" si="406"/>
        <v>0</v>
      </c>
      <c r="W1391" s="317" t="b">
        <f t="shared" ca="1" si="407"/>
        <v>0</v>
      </c>
      <c r="X1391" s="317" t="b">
        <f t="shared" ca="1" si="414"/>
        <v>0</v>
      </c>
      <c r="Y1391" s="317" t="b">
        <f t="shared" ca="1" si="408"/>
        <v>0</v>
      </c>
      <c r="Z1391" t="b">
        <f t="shared" ca="1" si="409"/>
        <v>0</v>
      </c>
      <c r="AA1391" s="37" t="b">
        <f t="shared" ca="1" si="415"/>
        <v>1</v>
      </c>
      <c r="AB1391" t="b">
        <f t="shared" ca="1" si="410"/>
        <v>0</v>
      </c>
      <c r="AD1391" t="b">
        <f t="shared" ca="1" si="416"/>
        <v>0</v>
      </c>
      <c r="AE1391" s="37" t="b">
        <f t="shared" ca="1" si="417"/>
        <v>1</v>
      </c>
      <c r="AF1391" t="b">
        <f t="shared" ca="1" si="418"/>
        <v>0</v>
      </c>
      <c r="AG1391" s="317" t="b">
        <f t="shared" ca="1" si="419"/>
        <v>0</v>
      </c>
      <c r="AH1391" s="317" t="b">
        <f t="shared" ca="1" si="420"/>
        <v>0</v>
      </c>
      <c r="AI1391" s="317" t="b">
        <f t="shared" ca="1" si="421"/>
        <v>0</v>
      </c>
    </row>
    <row r="1392" spans="1:35" x14ac:dyDescent="0.25">
      <c r="A1392">
        <v>1360</v>
      </c>
      <c r="B1392" s="169">
        <f ca="1">OFFSET(InputPriceData!B$15,CalculationsAndCharts!$A1392+$A$11,0,1,1)</f>
        <v>39871</v>
      </c>
      <c r="C1392" s="3">
        <f ca="1">OFFSET(InputPriceData!G$15,CalculationsAndCharts!$A1392+$A$11,IF($C$7,8,0),1,1)</f>
        <v>7468000</v>
      </c>
      <c r="D1392" s="4">
        <f ca="1">OFFSET(InputPriceData!C$15,CalculationsAndCharts!$A1392+$A$11,IF($C$7,8,0),1,1)</f>
        <v>41.64</v>
      </c>
      <c r="E1392" s="4">
        <f ca="1">OFFSET(InputPriceData!D$15,CalculationsAndCharts!$A1392+$A$11,IF($C$7,8,0),1,1)</f>
        <v>41.64</v>
      </c>
      <c r="F1392" s="4">
        <f ca="1">OFFSET(InputPriceData!E$15,CalculationsAndCharts!$A1392+$A$11,IF($C$7,8,0),1,1)</f>
        <v>39.89</v>
      </c>
      <c r="G1392" s="4">
        <f ca="1">OFFSET(InputPriceData!F$15,CalculationsAndCharts!$A1392+$A$11,IF($C$7,8,0),1,1)</f>
        <v>39.97</v>
      </c>
      <c r="H1392" s="133"/>
      <c r="I1392" s="133"/>
      <c r="J1392" s="37">
        <f t="shared" ca="1" si="411"/>
        <v>1441</v>
      </c>
      <c r="K1392" s="124">
        <f t="shared" ca="1" si="412"/>
        <v>-3.0500000000000043</v>
      </c>
      <c r="L1392" s="343">
        <f t="shared" ca="1" si="403"/>
        <v>-1.1042758001140107</v>
      </c>
      <c r="M1392" s="345">
        <f t="shared" ca="1" si="413"/>
        <v>1.1042758001140107</v>
      </c>
      <c r="N1392" s="344">
        <f t="shared" ca="1" si="404"/>
        <v>-1</v>
      </c>
      <c r="O1392" s="4"/>
      <c r="P1392" s="4"/>
      <c r="Q1392" s="3"/>
      <c r="S1392" s="4"/>
      <c r="T1392" s="4" t="b">
        <f t="shared" ca="1" si="405"/>
        <v>0</v>
      </c>
      <c r="U1392" t="b">
        <f t="shared" ca="1" si="406"/>
        <v>0</v>
      </c>
      <c r="W1392" s="317" t="b">
        <f t="shared" ca="1" si="407"/>
        <v>0</v>
      </c>
      <c r="X1392" s="317" t="b">
        <f t="shared" ca="1" si="414"/>
        <v>0</v>
      </c>
      <c r="Y1392" s="317" t="b">
        <f t="shared" ca="1" si="408"/>
        <v>0</v>
      </c>
      <c r="Z1392" t="b">
        <f t="shared" ca="1" si="409"/>
        <v>0</v>
      </c>
      <c r="AA1392" s="37" t="b">
        <f t="shared" ca="1" si="415"/>
        <v>1</v>
      </c>
      <c r="AB1392" t="b">
        <f t="shared" ca="1" si="410"/>
        <v>0</v>
      </c>
      <c r="AD1392" t="b">
        <f t="shared" ca="1" si="416"/>
        <v>0</v>
      </c>
      <c r="AE1392" s="37" t="b">
        <f t="shared" ca="1" si="417"/>
        <v>1</v>
      </c>
      <c r="AF1392" t="b">
        <f t="shared" ca="1" si="418"/>
        <v>0</v>
      </c>
      <c r="AG1392" s="317" t="b">
        <f t="shared" ca="1" si="419"/>
        <v>0</v>
      </c>
      <c r="AH1392" s="317" t="b">
        <f t="shared" ca="1" si="420"/>
        <v>0</v>
      </c>
      <c r="AI1392" s="317" t="b">
        <f t="shared" ca="1" si="421"/>
        <v>0</v>
      </c>
    </row>
    <row r="1393" spans="1:35" x14ac:dyDescent="0.25">
      <c r="A1393">
        <v>1361</v>
      </c>
      <c r="B1393" s="169">
        <f ca="1">OFFSET(InputPriceData!B$15,CalculationsAndCharts!$A1393+$A$11,0,1,1)</f>
        <v>39870</v>
      </c>
      <c r="C1393" s="3">
        <f ca="1">OFFSET(InputPriceData!G$15,CalculationsAndCharts!$A1393+$A$11,IF($C$7,8,0),1,1)</f>
        <v>5243600</v>
      </c>
      <c r="D1393" s="4">
        <f ca="1">OFFSET(InputPriceData!C$15,CalculationsAndCharts!$A1393+$A$11,IF($C$7,8,0),1,1)</f>
        <v>43.37</v>
      </c>
      <c r="E1393" s="4">
        <f ca="1">OFFSET(InputPriceData!D$15,CalculationsAndCharts!$A1393+$A$11,IF($C$7,8,0),1,1)</f>
        <v>43.8</v>
      </c>
      <c r="F1393" s="4">
        <f ca="1">OFFSET(InputPriceData!E$15,CalculationsAndCharts!$A1393+$A$11,IF($C$7,8,0),1,1)</f>
        <v>41.93</v>
      </c>
      <c r="G1393" s="4">
        <f ca="1">OFFSET(InputPriceData!F$15,CalculationsAndCharts!$A1393+$A$11,IF($C$7,8,0),1,1)</f>
        <v>42.05</v>
      </c>
      <c r="H1393" s="133"/>
      <c r="I1393" s="133"/>
      <c r="J1393" s="37">
        <f t="shared" ca="1" si="411"/>
        <v>1440</v>
      </c>
      <c r="K1393" s="124">
        <f t="shared" ca="1" si="412"/>
        <v>-2.8100000000000023</v>
      </c>
      <c r="L1393" s="343">
        <f t="shared" ca="1" si="403"/>
        <v>-0.85555661054482535</v>
      </c>
      <c r="M1393" s="345">
        <f t="shared" ca="1" si="413"/>
        <v>0.88027888642049523</v>
      </c>
      <c r="N1393" s="344">
        <f t="shared" ca="1" si="404"/>
        <v>-0.97191540515506536</v>
      </c>
      <c r="O1393" s="4"/>
      <c r="P1393" s="4"/>
      <c r="Q1393" s="3"/>
      <c r="S1393" s="4"/>
      <c r="T1393" s="4" t="b">
        <f t="shared" ca="1" si="405"/>
        <v>0</v>
      </c>
      <c r="U1393" t="b">
        <f t="shared" ca="1" si="406"/>
        <v>0</v>
      </c>
      <c r="W1393" s="317" t="b">
        <f t="shared" ca="1" si="407"/>
        <v>0</v>
      </c>
      <c r="X1393" s="317" t="b">
        <f t="shared" ca="1" si="414"/>
        <v>0</v>
      </c>
      <c r="Y1393" s="317" t="b">
        <f t="shared" ca="1" si="408"/>
        <v>0</v>
      </c>
      <c r="Z1393" t="b">
        <f t="shared" ca="1" si="409"/>
        <v>0</v>
      </c>
      <c r="AA1393" s="37" t="b">
        <f t="shared" ca="1" si="415"/>
        <v>1</v>
      </c>
      <c r="AB1393" t="b">
        <f t="shared" ca="1" si="410"/>
        <v>0</v>
      </c>
      <c r="AD1393" t="b">
        <f t="shared" ca="1" si="416"/>
        <v>0</v>
      </c>
      <c r="AE1393" s="37" t="b">
        <f t="shared" ca="1" si="417"/>
        <v>1</v>
      </c>
      <c r="AF1393" t="b">
        <f t="shared" ca="1" si="418"/>
        <v>0</v>
      </c>
      <c r="AG1393" s="317" t="b">
        <f t="shared" ca="1" si="419"/>
        <v>0</v>
      </c>
      <c r="AH1393" s="317" t="b">
        <f t="shared" ca="1" si="420"/>
        <v>0</v>
      </c>
      <c r="AI1393" s="317" t="b">
        <f t="shared" ca="1" si="421"/>
        <v>0</v>
      </c>
    </row>
    <row r="1394" spans="1:35" x14ac:dyDescent="0.25">
      <c r="A1394">
        <v>1362</v>
      </c>
      <c r="B1394" s="169">
        <f ca="1">OFFSET(InputPriceData!B$15,CalculationsAndCharts!$A1394+$A$11,0,1,1)</f>
        <v>39869</v>
      </c>
      <c r="C1394" s="3">
        <f ca="1">OFFSET(InputPriceData!G$15,CalculationsAndCharts!$A1394+$A$11,IF($C$7,8,0),1,1)</f>
        <v>4670700</v>
      </c>
      <c r="D1394" s="4">
        <f ca="1">OFFSET(InputPriceData!C$15,CalculationsAndCharts!$A1394+$A$11,IF($C$7,8,0),1,1)</f>
        <v>44.59</v>
      </c>
      <c r="E1394" s="4">
        <f ca="1">OFFSET(InputPriceData!D$15,CalculationsAndCharts!$A1394+$A$11,IF($C$7,8,0),1,1)</f>
        <v>44.86</v>
      </c>
      <c r="F1394" s="4">
        <f ca="1">OFFSET(InputPriceData!E$15,CalculationsAndCharts!$A1394+$A$11,IF($C$7,8,0),1,1)</f>
        <v>43.01</v>
      </c>
      <c r="G1394" s="4">
        <f ca="1">OFFSET(InputPriceData!F$15,CalculationsAndCharts!$A1394+$A$11,IF($C$7,8,0),1,1)</f>
        <v>43.02</v>
      </c>
      <c r="H1394" s="133"/>
      <c r="I1394" s="133"/>
      <c r="J1394" s="37">
        <f t="shared" ca="1" si="411"/>
        <v>1439</v>
      </c>
      <c r="K1394" s="124">
        <f t="shared" ca="1" si="412"/>
        <v>-0.82000000000000028</v>
      </c>
      <c r="L1394" s="343">
        <f t="shared" ca="1" si="403"/>
        <v>-0.72331927935526952</v>
      </c>
      <c r="M1394" s="345">
        <f t="shared" ca="1" si="413"/>
        <v>0.88827334653934942</v>
      </c>
      <c r="N1394" s="344">
        <f t="shared" ca="1" si="404"/>
        <v>-0.81429807859626846</v>
      </c>
      <c r="O1394" s="4"/>
      <c r="P1394" s="4"/>
      <c r="Q1394" s="3"/>
      <c r="S1394" s="4"/>
      <c r="T1394" s="4" t="b">
        <f t="shared" ca="1" si="405"/>
        <v>0</v>
      </c>
      <c r="U1394" t="b">
        <f t="shared" ca="1" si="406"/>
        <v>0</v>
      </c>
      <c r="W1394" s="317" t="b">
        <f t="shared" ca="1" si="407"/>
        <v>0</v>
      </c>
      <c r="X1394" s="317" t="b">
        <f t="shared" ca="1" si="414"/>
        <v>0</v>
      </c>
      <c r="Y1394" s="317" t="b">
        <f t="shared" ca="1" si="408"/>
        <v>0</v>
      </c>
      <c r="Z1394" t="b">
        <f t="shared" ca="1" si="409"/>
        <v>0</v>
      </c>
      <c r="AA1394" s="37" t="b">
        <f t="shared" ca="1" si="415"/>
        <v>1</v>
      </c>
      <c r="AB1394" t="b">
        <f t="shared" ca="1" si="410"/>
        <v>0</v>
      </c>
      <c r="AD1394" t="b">
        <f t="shared" ca="1" si="416"/>
        <v>0</v>
      </c>
      <c r="AE1394" s="37" t="b">
        <f t="shared" ca="1" si="417"/>
        <v>1</v>
      </c>
      <c r="AF1394" t="b">
        <f t="shared" ca="1" si="418"/>
        <v>0</v>
      </c>
      <c r="AG1394" s="317" t="b">
        <f t="shared" ca="1" si="419"/>
        <v>0</v>
      </c>
      <c r="AH1394" s="317" t="b">
        <f t="shared" ca="1" si="420"/>
        <v>0</v>
      </c>
      <c r="AI1394" s="317" t="b">
        <f t="shared" ca="1" si="421"/>
        <v>0</v>
      </c>
    </row>
    <row r="1395" spans="1:35" x14ac:dyDescent="0.25">
      <c r="A1395">
        <v>1363</v>
      </c>
      <c r="B1395" s="169">
        <f ca="1">OFFSET(InputPriceData!B$15,CalculationsAndCharts!$A1395+$A$11,0,1,1)</f>
        <v>39868</v>
      </c>
      <c r="C1395" s="3">
        <f ca="1">OFFSET(InputPriceData!G$15,CalculationsAndCharts!$A1395+$A$11,IF($C$7,8,0),1,1)</f>
        <v>4297200</v>
      </c>
      <c r="D1395" s="4">
        <f ca="1">OFFSET(InputPriceData!C$15,CalculationsAndCharts!$A1395+$A$11,IF($C$7,8,0),1,1)</f>
        <v>44.09</v>
      </c>
      <c r="E1395" s="4">
        <f ca="1">OFFSET(InputPriceData!D$15,CalculationsAndCharts!$A1395+$A$11,IF($C$7,8,0),1,1)</f>
        <v>45.2</v>
      </c>
      <c r="F1395" s="4">
        <f ca="1">OFFSET(InputPriceData!E$15,CalculationsAndCharts!$A1395+$A$11,IF($C$7,8,0),1,1)</f>
        <v>43.97</v>
      </c>
      <c r="G1395" s="4">
        <f ca="1">OFFSET(InputPriceData!F$15,CalculationsAndCharts!$A1395+$A$11,IF($C$7,8,0),1,1)</f>
        <v>44.86</v>
      </c>
      <c r="H1395" s="133"/>
      <c r="I1395" s="133"/>
      <c r="J1395" s="37">
        <f t="shared" ca="1" si="411"/>
        <v>1438</v>
      </c>
      <c r="K1395" s="124">
        <f t="shared" ca="1" si="412"/>
        <v>-0.70000000000000284</v>
      </c>
      <c r="L1395" s="343">
        <f t="shared" ca="1" si="403"/>
        <v>-0.65162674616347038</v>
      </c>
      <c r="M1395" s="345">
        <f t="shared" ca="1" si="413"/>
        <v>0.89634041023143229</v>
      </c>
      <c r="N1395" s="344">
        <f t="shared" ca="1" si="404"/>
        <v>-0.72698579549171771</v>
      </c>
      <c r="O1395" s="4"/>
      <c r="P1395" s="4"/>
      <c r="Q1395" s="3"/>
      <c r="S1395" s="4"/>
      <c r="T1395" s="4" t="b">
        <f t="shared" ca="1" si="405"/>
        <v>0</v>
      </c>
      <c r="U1395" t="b">
        <f t="shared" ca="1" si="406"/>
        <v>0</v>
      </c>
      <c r="W1395" s="317" t="b">
        <f t="shared" ca="1" si="407"/>
        <v>0</v>
      </c>
      <c r="X1395" s="317" t="b">
        <f t="shared" ca="1" si="414"/>
        <v>0</v>
      </c>
      <c r="Y1395" s="317" t="b">
        <f t="shared" ca="1" si="408"/>
        <v>0</v>
      </c>
      <c r="Z1395" t="b">
        <f t="shared" ca="1" si="409"/>
        <v>0</v>
      </c>
      <c r="AA1395" s="37" t="b">
        <f t="shared" ca="1" si="415"/>
        <v>1</v>
      </c>
      <c r="AB1395" t="b">
        <f t="shared" ca="1" si="410"/>
        <v>0</v>
      </c>
      <c r="AD1395" t="b">
        <f t="shared" ca="1" si="416"/>
        <v>0</v>
      </c>
      <c r="AE1395" s="37" t="b">
        <f t="shared" ca="1" si="417"/>
        <v>1</v>
      </c>
      <c r="AF1395" t="b">
        <f t="shared" ca="1" si="418"/>
        <v>0</v>
      </c>
      <c r="AG1395" s="317" t="b">
        <f t="shared" ca="1" si="419"/>
        <v>0</v>
      </c>
      <c r="AH1395" s="317" t="b">
        <f t="shared" ca="1" si="420"/>
        <v>0</v>
      </c>
      <c r="AI1395" s="317" t="b">
        <f t="shared" ca="1" si="421"/>
        <v>0</v>
      </c>
    </row>
    <row r="1396" spans="1:35" x14ac:dyDescent="0.25">
      <c r="A1396">
        <v>1364</v>
      </c>
      <c r="B1396" s="169">
        <f ca="1">OFFSET(InputPriceData!B$15,CalculationsAndCharts!$A1396+$A$11,0,1,1)</f>
        <v>39867</v>
      </c>
      <c r="C1396" s="3">
        <f ca="1">OFFSET(InputPriceData!G$15,CalculationsAndCharts!$A1396+$A$11,IF($C$7,8,0),1,1)</f>
        <v>3948100</v>
      </c>
      <c r="D1396" s="4">
        <f ca="1">OFFSET(InputPriceData!C$15,CalculationsAndCharts!$A1396+$A$11,IF($C$7,8,0),1,1)</f>
        <v>45.89</v>
      </c>
      <c r="E1396" s="4">
        <f ca="1">OFFSET(InputPriceData!D$15,CalculationsAndCharts!$A1396+$A$11,IF($C$7,8,0),1,1)</f>
        <v>45.89</v>
      </c>
      <c r="F1396" s="4">
        <f ca="1">OFFSET(InputPriceData!E$15,CalculationsAndCharts!$A1396+$A$11,IF($C$7,8,0),1,1)</f>
        <v>43.79</v>
      </c>
      <c r="G1396" s="4">
        <f ca="1">OFFSET(InputPriceData!F$15,CalculationsAndCharts!$A1396+$A$11,IF($C$7,8,0),1,1)</f>
        <v>43.84</v>
      </c>
      <c r="H1396" s="133"/>
      <c r="I1396" s="133"/>
      <c r="J1396" s="37">
        <f t="shared" ca="1" si="411"/>
        <v>1437</v>
      </c>
      <c r="K1396" s="124">
        <f t="shared" ca="1" si="412"/>
        <v>-2.5399999999999991</v>
      </c>
      <c r="L1396" s="343">
        <f t="shared" ca="1" si="403"/>
        <v>-0.55319064119598527</v>
      </c>
      <c r="M1396" s="345">
        <f t="shared" ca="1" si="413"/>
        <v>0.90448073686320107</v>
      </c>
      <c r="N1396" s="344">
        <f t="shared" ca="1" si="404"/>
        <v>-0.61161130209857972</v>
      </c>
      <c r="O1396" s="4"/>
      <c r="P1396" s="4"/>
      <c r="Q1396" s="3"/>
      <c r="S1396" s="4"/>
      <c r="T1396" s="4" t="b">
        <f t="shared" ca="1" si="405"/>
        <v>0</v>
      </c>
      <c r="U1396" t="b">
        <f t="shared" ca="1" si="406"/>
        <v>0</v>
      </c>
      <c r="W1396" s="317" t="b">
        <f t="shared" ca="1" si="407"/>
        <v>0</v>
      </c>
      <c r="X1396" s="317" t="b">
        <f t="shared" ca="1" si="414"/>
        <v>0</v>
      </c>
      <c r="Y1396" s="317" t="b">
        <f t="shared" ca="1" si="408"/>
        <v>0</v>
      </c>
      <c r="Z1396" t="b">
        <f t="shared" ca="1" si="409"/>
        <v>0</v>
      </c>
      <c r="AA1396" s="37" t="b">
        <f t="shared" ca="1" si="415"/>
        <v>1</v>
      </c>
      <c r="AB1396" t="b">
        <f t="shared" ca="1" si="410"/>
        <v>0</v>
      </c>
      <c r="AD1396" t="b">
        <f t="shared" ca="1" si="416"/>
        <v>0</v>
      </c>
      <c r="AE1396" s="37" t="b">
        <f t="shared" ca="1" si="417"/>
        <v>1</v>
      </c>
      <c r="AF1396" t="b">
        <f t="shared" ca="1" si="418"/>
        <v>0</v>
      </c>
      <c r="AG1396" s="317" t="b">
        <f t="shared" ca="1" si="419"/>
        <v>0</v>
      </c>
      <c r="AH1396" s="317" t="b">
        <f t="shared" ca="1" si="420"/>
        <v>0</v>
      </c>
      <c r="AI1396" s="317" t="b">
        <f t="shared" ca="1" si="421"/>
        <v>0</v>
      </c>
    </row>
    <row r="1397" spans="1:35" x14ac:dyDescent="0.25">
      <c r="A1397">
        <v>1365</v>
      </c>
      <c r="B1397" s="169">
        <f ca="1">OFFSET(InputPriceData!B$15,CalculationsAndCharts!$A1397+$A$11,0,1,1)</f>
        <v>39864</v>
      </c>
      <c r="C1397" s="3">
        <f ca="1">OFFSET(InputPriceData!G$15,CalculationsAndCharts!$A1397+$A$11,IF($C$7,8,0),1,1)</f>
        <v>4010400</v>
      </c>
      <c r="D1397" s="4">
        <f ca="1">OFFSET(InputPriceData!C$15,CalculationsAndCharts!$A1397+$A$11,IF($C$7,8,0),1,1)</f>
        <v>45.8</v>
      </c>
      <c r="E1397" s="4">
        <f ca="1">OFFSET(InputPriceData!D$15,CalculationsAndCharts!$A1397+$A$11,IF($C$7,8,0),1,1)</f>
        <v>46.35</v>
      </c>
      <c r="F1397" s="4">
        <f ca="1">OFFSET(InputPriceData!E$15,CalculationsAndCharts!$A1397+$A$11,IF($C$7,8,0),1,1)</f>
        <v>44.96</v>
      </c>
      <c r="G1397" s="4">
        <f ca="1">OFFSET(InputPriceData!F$15,CalculationsAndCharts!$A1397+$A$11,IF($C$7,8,0),1,1)</f>
        <v>45.56</v>
      </c>
      <c r="H1397" s="133"/>
      <c r="I1397" s="133"/>
      <c r="J1397" s="37">
        <f t="shared" ca="1" si="411"/>
        <v>1436</v>
      </c>
      <c r="K1397" s="124">
        <f t="shared" ca="1" si="412"/>
        <v>-0.57000000000000028</v>
      </c>
      <c r="L1397" s="343">
        <f t="shared" ca="1" si="403"/>
        <v>-0.53113920218544075</v>
      </c>
      <c r="M1397" s="345">
        <f t="shared" ca="1" si="413"/>
        <v>0.9126949917893048</v>
      </c>
      <c r="N1397" s="344">
        <f t="shared" ca="1" si="404"/>
        <v>-0.58194600273215258</v>
      </c>
      <c r="O1397" s="4"/>
      <c r="P1397" s="4"/>
      <c r="Q1397" s="3"/>
      <c r="S1397" s="4"/>
      <c r="T1397" s="4" t="b">
        <f t="shared" ca="1" si="405"/>
        <v>0</v>
      </c>
      <c r="U1397" t="b">
        <f t="shared" ca="1" si="406"/>
        <v>0</v>
      </c>
      <c r="W1397" s="317" t="b">
        <f t="shared" ca="1" si="407"/>
        <v>0</v>
      </c>
      <c r="X1397" s="317" t="b">
        <f t="shared" ca="1" si="414"/>
        <v>0</v>
      </c>
      <c r="Y1397" s="317" t="b">
        <f t="shared" ca="1" si="408"/>
        <v>0</v>
      </c>
      <c r="Z1397" t="b">
        <f t="shared" ca="1" si="409"/>
        <v>0</v>
      </c>
      <c r="AA1397" s="37" t="b">
        <f t="shared" ca="1" si="415"/>
        <v>1</v>
      </c>
      <c r="AB1397" t="b">
        <f t="shared" ca="1" si="410"/>
        <v>0</v>
      </c>
      <c r="AD1397" t="b">
        <f t="shared" ca="1" si="416"/>
        <v>0</v>
      </c>
      <c r="AE1397" s="37" t="b">
        <f t="shared" ca="1" si="417"/>
        <v>1</v>
      </c>
      <c r="AF1397" t="b">
        <f t="shared" ca="1" si="418"/>
        <v>0</v>
      </c>
      <c r="AG1397" s="317" t="b">
        <f t="shared" ca="1" si="419"/>
        <v>0</v>
      </c>
      <c r="AH1397" s="317" t="b">
        <f t="shared" ca="1" si="420"/>
        <v>0</v>
      </c>
      <c r="AI1397" s="317" t="b">
        <f t="shared" ca="1" si="421"/>
        <v>0</v>
      </c>
    </row>
    <row r="1398" spans="1:35" x14ac:dyDescent="0.25">
      <c r="A1398">
        <v>1366</v>
      </c>
      <c r="B1398" s="169">
        <f ca="1">OFFSET(InputPriceData!B$15,CalculationsAndCharts!$A1398+$A$11,0,1,1)</f>
        <v>39863</v>
      </c>
      <c r="C1398" s="3">
        <f ca="1">OFFSET(InputPriceData!G$15,CalculationsAndCharts!$A1398+$A$11,IF($C$7,8,0),1,1)</f>
        <v>4127300</v>
      </c>
      <c r="D1398" s="4">
        <f ca="1">OFFSET(InputPriceData!C$15,CalculationsAndCharts!$A1398+$A$11,IF($C$7,8,0),1,1)</f>
        <v>46.39</v>
      </c>
      <c r="E1398" s="4">
        <f ca="1">OFFSET(InputPriceData!D$15,CalculationsAndCharts!$A1398+$A$11,IF($C$7,8,0),1,1)</f>
        <v>46.76</v>
      </c>
      <c r="F1398" s="4">
        <f ca="1">OFFSET(InputPriceData!E$15,CalculationsAndCharts!$A1398+$A$11,IF($C$7,8,0),1,1)</f>
        <v>46.03</v>
      </c>
      <c r="G1398" s="4">
        <f ca="1">OFFSET(InputPriceData!F$15,CalculationsAndCharts!$A1398+$A$11,IF($C$7,8,0),1,1)</f>
        <v>46.38</v>
      </c>
      <c r="H1398" s="133"/>
      <c r="I1398" s="133"/>
      <c r="J1398" s="37">
        <f t="shared" ca="1" si="411"/>
        <v>1435</v>
      </c>
      <c r="K1398" s="124">
        <f t="shared" ca="1" si="412"/>
        <v>0.78000000000000114</v>
      </c>
      <c r="L1398" s="343">
        <f t="shared" ca="1" si="403"/>
        <v>-0.62290091831740879</v>
      </c>
      <c r="M1398" s="345">
        <f t="shared" ca="1" si="413"/>
        <v>0.92098384640696751</v>
      </c>
      <c r="N1398" s="344">
        <f t="shared" ca="1" si="404"/>
        <v>-0.67634293559819858</v>
      </c>
      <c r="O1398" s="4"/>
      <c r="P1398" s="4"/>
      <c r="Q1398" s="3"/>
      <c r="S1398" s="4"/>
      <c r="T1398" s="4" t="b">
        <f t="shared" ca="1" si="405"/>
        <v>0</v>
      </c>
      <c r="U1398" t="b">
        <f t="shared" ca="1" si="406"/>
        <v>0</v>
      </c>
      <c r="W1398" s="317" t="b">
        <f t="shared" ca="1" si="407"/>
        <v>0</v>
      </c>
      <c r="X1398" s="317" t="b">
        <f t="shared" ca="1" si="414"/>
        <v>0</v>
      </c>
      <c r="Y1398" s="317" t="b">
        <f t="shared" ca="1" si="408"/>
        <v>0</v>
      </c>
      <c r="Z1398" t="b">
        <f t="shared" ca="1" si="409"/>
        <v>0</v>
      </c>
      <c r="AA1398" s="37" t="b">
        <f t="shared" ca="1" si="415"/>
        <v>1</v>
      </c>
      <c r="AB1398" t="b">
        <f t="shared" ca="1" si="410"/>
        <v>0</v>
      </c>
      <c r="AD1398" t="b">
        <f t="shared" ca="1" si="416"/>
        <v>0</v>
      </c>
      <c r="AE1398" s="37" t="b">
        <f t="shared" ca="1" si="417"/>
        <v>1</v>
      </c>
      <c r="AF1398" t="b">
        <f t="shared" ca="1" si="418"/>
        <v>0</v>
      </c>
      <c r="AG1398" s="317" t="b">
        <f t="shared" ca="1" si="419"/>
        <v>0</v>
      </c>
      <c r="AH1398" s="317" t="b">
        <f t="shared" ca="1" si="420"/>
        <v>0</v>
      </c>
      <c r="AI1398" s="317" t="b">
        <f t="shared" ca="1" si="421"/>
        <v>0</v>
      </c>
    </row>
    <row r="1399" spans="1:35" x14ac:dyDescent="0.25">
      <c r="A1399">
        <v>1367</v>
      </c>
      <c r="B1399" s="169">
        <f ca="1">OFFSET(InputPriceData!B$15,CalculationsAndCharts!$A1399+$A$11,0,1,1)</f>
        <v>39862</v>
      </c>
      <c r="C1399" s="3">
        <f ca="1">OFFSET(InputPriceData!G$15,CalculationsAndCharts!$A1399+$A$11,IF($C$7,8,0),1,1)</f>
        <v>3427500</v>
      </c>
      <c r="D1399" s="4">
        <f ca="1">OFFSET(InputPriceData!C$15,CalculationsAndCharts!$A1399+$A$11,IF($C$7,8,0),1,1)</f>
        <v>45.26</v>
      </c>
      <c r="E1399" s="4">
        <f ca="1">OFFSET(InputPriceData!D$15,CalculationsAndCharts!$A1399+$A$11,IF($C$7,8,0),1,1)</f>
        <v>46.73</v>
      </c>
      <c r="F1399" s="4">
        <f ca="1">OFFSET(InputPriceData!E$15,CalculationsAndCharts!$A1399+$A$11,IF($C$7,8,0),1,1)</f>
        <v>45.26</v>
      </c>
      <c r="G1399" s="4">
        <f ca="1">OFFSET(InputPriceData!F$15,CalculationsAndCharts!$A1399+$A$11,IF($C$7,8,0),1,1)</f>
        <v>46.13</v>
      </c>
      <c r="H1399" s="133"/>
      <c r="I1399" s="133"/>
      <c r="J1399" s="37">
        <f t="shared" ca="1" si="411"/>
        <v>1434</v>
      </c>
      <c r="K1399" s="124">
        <f t="shared" ca="1" si="412"/>
        <v>-0.60999999999999943</v>
      </c>
      <c r="L1399" s="343">
        <f t="shared" ca="1" si="403"/>
        <v>-0.67630076251624416</v>
      </c>
      <c r="M1399" s="345">
        <f t="shared" ca="1" si="413"/>
        <v>0.92934797821086534</v>
      </c>
      <c r="N1399" s="344">
        <f t="shared" ca="1" si="404"/>
        <v>-0.72771532124944727</v>
      </c>
      <c r="O1399" s="4"/>
      <c r="P1399" s="4"/>
      <c r="Q1399" s="3"/>
      <c r="S1399" s="4"/>
      <c r="T1399" s="4" t="b">
        <f t="shared" ca="1" si="405"/>
        <v>0</v>
      </c>
      <c r="U1399" t="b">
        <f t="shared" ca="1" si="406"/>
        <v>0</v>
      </c>
      <c r="W1399" s="317" t="b">
        <f t="shared" ca="1" si="407"/>
        <v>0</v>
      </c>
      <c r="X1399" s="317" t="b">
        <f t="shared" ca="1" si="414"/>
        <v>0</v>
      </c>
      <c r="Y1399" s="317" t="b">
        <f t="shared" ca="1" si="408"/>
        <v>0</v>
      </c>
      <c r="Z1399" t="b">
        <f t="shared" ca="1" si="409"/>
        <v>0</v>
      </c>
      <c r="AA1399" s="37" t="b">
        <f t="shared" ca="1" si="415"/>
        <v>1</v>
      </c>
      <c r="AB1399" t="b">
        <f t="shared" ca="1" si="410"/>
        <v>0</v>
      </c>
      <c r="AD1399" t="b">
        <f t="shared" ca="1" si="416"/>
        <v>0</v>
      </c>
      <c r="AE1399" s="37" t="b">
        <f t="shared" ca="1" si="417"/>
        <v>1</v>
      </c>
      <c r="AF1399" t="b">
        <f t="shared" ca="1" si="418"/>
        <v>0</v>
      </c>
      <c r="AG1399" s="317" t="b">
        <f t="shared" ca="1" si="419"/>
        <v>0</v>
      </c>
      <c r="AH1399" s="317" t="b">
        <f t="shared" ca="1" si="420"/>
        <v>0</v>
      </c>
      <c r="AI1399" s="317" t="b">
        <f t="shared" ca="1" si="421"/>
        <v>0</v>
      </c>
    </row>
    <row r="1400" spans="1:35" x14ac:dyDescent="0.25">
      <c r="A1400">
        <v>1368</v>
      </c>
      <c r="B1400" s="169">
        <f ca="1">OFFSET(InputPriceData!B$15,CalculationsAndCharts!$A1400+$A$11,0,1,1)</f>
        <v>39861</v>
      </c>
      <c r="C1400" s="3">
        <f ca="1">OFFSET(InputPriceData!G$15,CalculationsAndCharts!$A1400+$A$11,IF($C$7,8,0),1,1)</f>
        <v>4085200</v>
      </c>
      <c r="D1400" s="4">
        <f ca="1">OFFSET(InputPriceData!C$15,CalculationsAndCharts!$A1400+$A$11,IF($C$7,8,0),1,1)</f>
        <v>45.47</v>
      </c>
      <c r="E1400" s="4">
        <f ca="1">OFFSET(InputPriceData!D$15,CalculationsAndCharts!$A1400+$A$11,IF($C$7,8,0),1,1)</f>
        <v>46.3</v>
      </c>
      <c r="F1400" s="4">
        <f ca="1">OFFSET(InputPriceData!E$15,CalculationsAndCharts!$A1400+$A$11,IF($C$7,8,0),1,1)</f>
        <v>45.09</v>
      </c>
      <c r="G1400" s="4">
        <f ca="1">OFFSET(InputPriceData!F$15,CalculationsAndCharts!$A1400+$A$11,IF($C$7,8,0),1,1)</f>
        <v>45.6</v>
      </c>
      <c r="H1400" s="133"/>
      <c r="I1400" s="133"/>
      <c r="J1400" s="37">
        <f t="shared" ca="1" si="411"/>
        <v>1433</v>
      </c>
      <c r="K1400" s="124">
        <f t="shared" ca="1" si="412"/>
        <v>-1.0399999999999991</v>
      </c>
      <c r="L1400" s="343">
        <f t="shared" ca="1" si="403"/>
        <v>-0.66576884052598939</v>
      </c>
      <c r="M1400" s="345">
        <f t="shared" ca="1" si="413"/>
        <v>0.93778807084850191</v>
      </c>
      <c r="N1400" s="344">
        <f t="shared" ca="1" si="404"/>
        <v>-0.70993528412406437</v>
      </c>
      <c r="O1400" s="4"/>
      <c r="P1400" s="4"/>
      <c r="Q1400" s="3"/>
      <c r="S1400" s="4"/>
      <c r="T1400" s="4" t="b">
        <f t="shared" ca="1" si="405"/>
        <v>0</v>
      </c>
      <c r="U1400" t="b">
        <f t="shared" ca="1" si="406"/>
        <v>0</v>
      </c>
      <c r="W1400" s="317" t="b">
        <f t="shared" ca="1" si="407"/>
        <v>0</v>
      </c>
      <c r="X1400" s="317" t="b">
        <f t="shared" ca="1" si="414"/>
        <v>0</v>
      </c>
      <c r="Y1400" s="317" t="b">
        <f t="shared" ca="1" si="408"/>
        <v>0</v>
      </c>
      <c r="Z1400" t="b">
        <f t="shared" ca="1" si="409"/>
        <v>0</v>
      </c>
      <c r="AA1400" s="37" t="b">
        <f t="shared" ca="1" si="415"/>
        <v>1</v>
      </c>
      <c r="AB1400" t="b">
        <f t="shared" ca="1" si="410"/>
        <v>0</v>
      </c>
      <c r="AD1400" t="b">
        <f t="shared" ca="1" si="416"/>
        <v>0</v>
      </c>
      <c r="AE1400" s="37" t="b">
        <f t="shared" ca="1" si="417"/>
        <v>1</v>
      </c>
      <c r="AF1400" t="b">
        <f t="shared" ca="1" si="418"/>
        <v>0</v>
      </c>
      <c r="AG1400" s="317" t="b">
        <f t="shared" ca="1" si="419"/>
        <v>0</v>
      </c>
      <c r="AH1400" s="317" t="b">
        <f t="shared" ca="1" si="420"/>
        <v>0</v>
      </c>
      <c r="AI1400" s="317" t="b">
        <f t="shared" ca="1" si="421"/>
        <v>0</v>
      </c>
    </row>
    <row r="1401" spans="1:35" x14ac:dyDescent="0.25">
      <c r="A1401">
        <v>1369</v>
      </c>
      <c r="B1401" s="169">
        <f ca="1">OFFSET(InputPriceData!B$15,CalculationsAndCharts!$A1401+$A$11,0,1,1)</f>
        <v>39857</v>
      </c>
      <c r="C1401" s="3">
        <f ca="1">OFFSET(InputPriceData!G$15,CalculationsAndCharts!$A1401+$A$11,IF($C$7,8,0),1,1)</f>
        <v>2918200</v>
      </c>
      <c r="D1401" s="4">
        <f ca="1">OFFSET(InputPriceData!C$15,CalculationsAndCharts!$A1401+$A$11,IF($C$7,8,0),1,1)</f>
        <v>46.75</v>
      </c>
      <c r="E1401" s="4">
        <f ca="1">OFFSET(InputPriceData!D$15,CalculationsAndCharts!$A1401+$A$11,IF($C$7,8,0),1,1)</f>
        <v>47.34</v>
      </c>
      <c r="F1401" s="4">
        <f ca="1">OFFSET(InputPriceData!E$15,CalculationsAndCharts!$A1401+$A$11,IF($C$7,8,0),1,1)</f>
        <v>46.64</v>
      </c>
      <c r="G1401" s="4">
        <f ca="1">OFFSET(InputPriceData!F$15,CalculationsAndCharts!$A1401+$A$11,IF($C$7,8,0),1,1)</f>
        <v>46.74</v>
      </c>
      <c r="H1401" s="133"/>
      <c r="I1401" s="133"/>
      <c r="J1401" s="37">
        <f t="shared" ca="1" si="411"/>
        <v>1432</v>
      </c>
      <c r="K1401" s="124">
        <f t="shared" ca="1" si="412"/>
        <v>-0.23999999999999488</v>
      </c>
      <c r="L1401" s="343">
        <f t="shared" ca="1" si="403"/>
        <v>-0.66896494172053544</v>
      </c>
      <c r="M1401" s="345">
        <f t="shared" ca="1" si="413"/>
        <v>0.94630481417608669</v>
      </c>
      <c r="N1401" s="344">
        <f t="shared" ca="1" si="404"/>
        <v>-0.70692332079381737</v>
      </c>
      <c r="O1401" s="4"/>
      <c r="P1401" s="4"/>
      <c r="Q1401" s="3"/>
      <c r="S1401" s="4"/>
      <c r="T1401" s="4" t="b">
        <f t="shared" ca="1" si="405"/>
        <v>0</v>
      </c>
      <c r="U1401" t="b">
        <f t="shared" ca="1" si="406"/>
        <v>0</v>
      </c>
      <c r="W1401" s="317" t="b">
        <f t="shared" ca="1" si="407"/>
        <v>0</v>
      </c>
      <c r="X1401" s="317" t="b">
        <f t="shared" ca="1" si="414"/>
        <v>0</v>
      </c>
      <c r="Y1401" s="317" t="b">
        <f t="shared" ca="1" si="408"/>
        <v>0</v>
      </c>
      <c r="Z1401" t="b">
        <f t="shared" ca="1" si="409"/>
        <v>0</v>
      </c>
      <c r="AA1401" s="37" t="b">
        <f t="shared" ca="1" si="415"/>
        <v>1</v>
      </c>
      <c r="AB1401" t="b">
        <f t="shared" ca="1" si="410"/>
        <v>0</v>
      </c>
      <c r="AD1401" t="b">
        <f t="shared" ca="1" si="416"/>
        <v>0</v>
      </c>
      <c r="AE1401" s="37" t="b">
        <f t="shared" ca="1" si="417"/>
        <v>1</v>
      </c>
      <c r="AF1401" t="b">
        <f t="shared" ca="1" si="418"/>
        <v>0</v>
      </c>
      <c r="AG1401" s="317" t="b">
        <f t="shared" ca="1" si="419"/>
        <v>0</v>
      </c>
      <c r="AH1401" s="317" t="b">
        <f t="shared" ca="1" si="420"/>
        <v>0</v>
      </c>
      <c r="AI1401" s="317" t="b">
        <f t="shared" ca="1" si="421"/>
        <v>0</v>
      </c>
    </row>
    <row r="1402" spans="1:35" x14ac:dyDescent="0.25">
      <c r="A1402">
        <v>1370</v>
      </c>
      <c r="B1402" s="169">
        <f ca="1">OFFSET(InputPriceData!B$15,CalculationsAndCharts!$A1402+$A$11,0,1,1)</f>
        <v>39856</v>
      </c>
      <c r="C1402" s="3">
        <f ca="1">OFFSET(InputPriceData!G$15,CalculationsAndCharts!$A1402+$A$11,IF($C$7,8,0),1,1)</f>
        <v>3462200</v>
      </c>
      <c r="D1402" s="4">
        <f ca="1">OFFSET(InputPriceData!C$15,CalculationsAndCharts!$A1402+$A$11,IF($C$7,8,0),1,1)</f>
        <v>46.22</v>
      </c>
      <c r="E1402" s="4">
        <f ca="1">OFFSET(InputPriceData!D$15,CalculationsAndCharts!$A1402+$A$11,IF($C$7,8,0),1,1)</f>
        <v>46.69</v>
      </c>
      <c r="F1402" s="4">
        <f ca="1">OFFSET(InputPriceData!E$15,CalculationsAndCharts!$A1402+$A$11,IF($C$7,8,0),1,1)</f>
        <v>45.43</v>
      </c>
      <c r="G1402" s="4">
        <f ca="1">OFFSET(InputPriceData!F$15,CalculationsAndCharts!$A1402+$A$11,IF($C$7,8,0),1,1)</f>
        <v>46.64</v>
      </c>
      <c r="H1402" s="133"/>
      <c r="I1402" s="133"/>
      <c r="J1402" s="37">
        <f t="shared" ca="1" si="411"/>
        <v>1431</v>
      </c>
      <c r="K1402" s="124">
        <f t="shared" ca="1" si="412"/>
        <v>-0.20000000000000284</v>
      </c>
      <c r="L1402" s="343">
        <f t="shared" ca="1" si="403"/>
        <v>-0.67037988212593502</v>
      </c>
      <c r="M1402" s="345">
        <f t="shared" ca="1" si="413"/>
        <v>0.95489890431492097</v>
      </c>
      <c r="N1402" s="344">
        <f t="shared" ca="1" si="404"/>
        <v>-0.70204278075582227</v>
      </c>
      <c r="O1402" s="4"/>
      <c r="P1402" s="4"/>
      <c r="Q1402" s="3"/>
      <c r="S1402" s="4"/>
      <c r="T1402" s="4" t="b">
        <f t="shared" ca="1" si="405"/>
        <v>0</v>
      </c>
      <c r="U1402" t="b">
        <f t="shared" ca="1" si="406"/>
        <v>0</v>
      </c>
      <c r="W1402" s="317" t="b">
        <f t="shared" ca="1" si="407"/>
        <v>0</v>
      </c>
      <c r="X1402" s="317" t="b">
        <f t="shared" ca="1" si="414"/>
        <v>0</v>
      </c>
      <c r="Y1402" s="317" t="b">
        <f t="shared" ca="1" si="408"/>
        <v>0</v>
      </c>
      <c r="Z1402" t="b">
        <f t="shared" ca="1" si="409"/>
        <v>0</v>
      </c>
      <c r="AA1402" s="37" t="b">
        <f t="shared" ca="1" si="415"/>
        <v>1</v>
      </c>
      <c r="AB1402" t="b">
        <f t="shared" ca="1" si="410"/>
        <v>0</v>
      </c>
      <c r="AD1402" t="b">
        <f t="shared" ca="1" si="416"/>
        <v>0</v>
      </c>
      <c r="AE1402" s="37" t="b">
        <f t="shared" ca="1" si="417"/>
        <v>1</v>
      </c>
      <c r="AF1402" t="b">
        <f t="shared" ca="1" si="418"/>
        <v>0</v>
      </c>
      <c r="AG1402" s="317" t="b">
        <f t="shared" ca="1" si="419"/>
        <v>0</v>
      </c>
      <c r="AH1402" s="317" t="b">
        <f t="shared" ca="1" si="420"/>
        <v>0</v>
      </c>
      <c r="AI1402" s="317" t="b">
        <f t="shared" ca="1" si="421"/>
        <v>0</v>
      </c>
    </row>
    <row r="1403" spans="1:35" x14ac:dyDescent="0.25">
      <c r="A1403">
        <v>1371</v>
      </c>
      <c r="B1403" s="169">
        <f ca="1">OFFSET(InputPriceData!B$15,CalculationsAndCharts!$A1403+$A$11,0,1,1)</f>
        <v>39855</v>
      </c>
      <c r="C1403" s="3">
        <f ca="1">OFFSET(InputPriceData!G$15,CalculationsAndCharts!$A1403+$A$11,IF($C$7,8,0),1,1)</f>
        <v>2675800</v>
      </c>
      <c r="D1403" s="4">
        <f ca="1">OFFSET(InputPriceData!C$15,CalculationsAndCharts!$A1403+$A$11,IF($C$7,8,0),1,1)</f>
        <v>47.16</v>
      </c>
      <c r="E1403" s="4">
        <f ca="1">OFFSET(InputPriceData!D$15,CalculationsAndCharts!$A1403+$A$11,IF($C$7,8,0),1,1)</f>
        <v>47.5</v>
      </c>
      <c r="F1403" s="4">
        <f ca="1">OFFSET(InputPriceData!E$15,CalculationsAndCharts!$A1403+$A$11,IF($C$7,8,0),1,1)</f>
        <v>46.27</v>
      </c>
      <c r="G1403" s="4">
        <f ca="1">OFFSET(InputPriceData!F$15,CalculationsAndCharts!$A1403+$A$11,IF($C$7,8,0),1,1)</f>
        <v>46.98</v>
      </c>
      <c r="H1403" s="133"/>
      <c r="I1403" s="133"/>
      <c r="J1403" s="37">
        <f t="shared" ca="1" si="411"/>
        <v>1430</v>
      </c>
      <c r="K1403" s="124">
        <f t="shared" ca="1" si="412"/>
        <v>-1.4299999999999997</v>
      </c>
      <c r="L1403" s="343">
        <f t="shared" ca="1" si="403"/>
        <v>-0.61709658214058027</v>
      </c>
      <c r="M1403" s="345">
        <f t="shared" ca="1" si="413"/>
        <v>0.9635710437082956</v>
      </c>
      <c r="N1403" s="344">
        <f t="shared" ca="1" si="404"/>
        <v>-0.64042665683029343</v>
      </c>
      <c r="O1403" s="4"/>
      <c r="P1403" s="4"/>
      <c r="Q1403" s="3"/>
      <c r="S1403" s="4"/>
      <c r="T1403" s="4" t="b">
        <f t="shared" ca="1" si="405"/>
        <v>0</v>
      </c>
      <c r="U1403" t="b">
        <f t="shared" ca="1" si="406"/>
        <v>0</v>
      </c>
      <c r="W1403" s="317" t="b">
        <f t="shared" ca="1" si="407"/>
        <v>0</v>
      </c>
      <c r="X1403" s="317" t="b">
        <f t="shared" ca="1" si="414"/>
        <v>0</v>
      </c>
      <c r="Y1403" s="317" t="b">
        <f t="shared" ca="1" si="408"/>
        <v>0</v>
      </c>
      <c r="Z1403" t="b">
        <f t="shared" ca="1" si="409"/>
        <v>0</v>
      </c>
      <c r="AA1403" s="37" t="b">
        <f t="shared" ca="1" si="415"/>
        <v>1</v>
      </c>
      <c r="AB1403" t="b">
        <f t="shared" ca="1" si="410"/>
        <v>0</v>
      </c>
      <c r="AD1403" t="b">
        <f t="shared" ca="1" si="416"/>
        <v>0</v>
      </c>
      <c r="AE1403" s="37" t="b">
        <f t="shared" ca="1" si="417"/>
        <v>1</v>
      </c>
      <c r="AF1403" t="b">
        <f t="shared" ca="1" si="418"/>
        <v>0</v>
      </c>
      <c r="AG1403" s="317" t="b">
        <f t="shared" ca="1" si="419"/>
        <v>0</v>
      </c>
      <c r="AH1403" s="317" t="b">
        <f t="shared" ca="1" si="420"/>
        <v>0</v>
      </c>
      <c r="AI1403" s="317" t="b">
        <f t="shared" ca="1" si="421"/>
        <v>0</v>
      </c>
    </row>
    <row r="1404" spans="1:35" x14ac:dyDescent="0.25">
      <c r="A1404">
        <v>1372</v>
      </c>
      <c r="B1404" s="169">
        <f ca="1">OFFSET(InputPriceData!B$15,CalculationsAndCharts!$A1404+$A$11,0,1,1)</f>
        <v>39854</v>
      </c>
      <c r="C1404" s="3">
        <f ca="1">OFFSET(InputPriceData!G$15,CalculationsAndCharts!$A1404+$A$11,IF($C$7,8,0),1,1)</f>
        <v>3160800</v>
      </c>
      <c r="D1404" s="4">
        <f ca="1">OFFSET(InputPriceData!C$15,CalculationsAndCharts!$A1404+$A$11,IF($C$7,8,0),1,1)</f>
        <v>47.82</v>
      </c>
      <c r="E1404" s="4">
        <f ca="1">OFFSET(InputPriceData!D$15,CalculationsAndCharts!$A1404+$A$11,IF($C$7,8,0),1,1)</f>
        <v>48.41</v>
      </c>
      <c r="F1404" s="4">
        <f ca="1">OFFSET(InputPriceData!E$15,CalculationsAndCharts!$A1404+$A$11,IF($C$7,8,0),1,1)</f>
        <v>46.54</v>
      </c>
      <c r="G1404" s="4">
        <f ca="1">OFFSET(InputPriceData!F$15,CalculationsAndCharts!$A1404+$A$11,IF($C$7,8,0),1,1)</f>
        <v>46.84</v>
      </c>
      <c r="H1404" s="133"/>
      <c r="I1404" s="133"/>
      <c r="J1404" s="37">
        <f t="shared" ca="1" si="411"/>
        <v>1429</v>
      </c>
      <c r="K1404" s="124">
        <f t="shared" ca="1" si="412"/>
        <v>-0.95999999999999375</v>
      </c>
      <c r="L1404" s="343">
        <f t="shared" ca="1" si="403"/>
        <v>-0.55839619887526193</v>
      </c>
      <c r="M1404" s="345">
        <f t="shared" ca="1" si="413"/>
        <v>0.9723219411789058</v>
      </c>
      <c r="N1404" s="344">
        <f t="shared" ca="1" si="404"/>
        <v>-0.57429147201823538</v>
      </c>
      <c r="O1404" s="4"/>
      <c r="P1404" s="4"/>
      <c r="Q1404" s="3"/>
      <c r="S1404" s="4"/>
      <c r="T1404" s="4" t="b">
        <f t="shared" ca="1" si="405"/>
        <v>0</v>
      </c>
      <c r="U1404" t="b">
        <f t="shared" ca="1" si="406"/>
        <v>0</v>
      </c>
      <c r="W1404" s="317" t="b">
        <f t="shared" ca="1" si="407"/>
        <v>0</v>
      </c>
      <c r="X1404" s="317" t="b">
        <f t="shared" ca="1" si="414"/>
        <v>0</v>
      </c>
      <c r="Y1404" s="317" t="b">
        <f t="shared" ca="1" si="408"/>
        <v>0</v>
      </c>
      <c r="Z1404" t="b">
        <f t="shared" ca="1" si="409"/>
        <v>0</v>
      </c>
      <c r="AA1404" s="37" t="b">
        <f t="shared" ca="1" si="415"/>
        <v>1</v>
      </c>
      <c r="AB1404" t="b">
        <f t="shared" ca="1" si="410"/>
        <v>0</v>
      </c>
      <c r="AD1404" t="b">
        <f t="shared" ca="1" si="416"/>
        <v>0</v>
      </c>
      <c r="AE1404" s="37" t="b">
        <f t="shared" ca="1" si="417"/>
        <v>1</v>
      </c>
      <c r="AF1404" t="b">
        <f t="shared" ca="1" si="418"/>
        <v>0</v>
      </c>
      <c r="AG1404" s="317" t="b">
        <f t="shared" ca="1" si="419"/>
        <v>0</v>
      </c>
      <c r="AH1404" s="317" t="b">
        <f t="shared" ca="1" si="420"/>
        <v>0</v>
      </c>
      <c r="AI1404" s="317" t="b">
        <f t="shared" ca="1" si="421"/>
        <v>0</v>
      </c>
    </row>
    <row r="1405" spans="1:35" x14ac:dyDescent="0.25">
      <c r="A1405">
        <v>1373</v>
      </c>
      <c r="B1405" s="169">
        <f ca="1">OFFSET(InputPriceData!B$15,CalculationsAndCharts!$A1405+$A$11,0,1,1)</f>
        <v>39853</v>
      </c>
      <c r="C1405" s="3">
        <f ca="1">OFFSET(InputPriceData!G$15,CalculationsAndCharts!$A1405+$A$11,IF($C$7,8,0),1,1)</f>
        <v>2760500</v>
      </c>
      <c r="D1405" s="4">
        <f ca="1">OFFSET(InputPriceData!C$15,CalculationsAndCharts!$A1405+$A$11,IF($C$7,8,0),1,1)</f>
        <v>47.87</v>
      </c>
      <c r="E1405" s="4">
        <f ca="1">OFFSET(InputPriceData!D$15,CalculationsAndCharts!$A1405+$A$11,IF($C$7,8,0),1,1)</f>
        <v>48.5</v>
      </c>
      <c r="F1405" s="4">
        <f ca="1">OFFSET(InputPriceData!E$15,CalculationsAndCharts!$A1405+$A$11,IF($C$7,8,0),1,1)</f>
        <v>47.32</v>
      </c>
      <c r="G1405" s="4">
        <f ca="1">OFFSET(InputPriceData!F$15,CalculationsAndCharts!$A1405+$A$11,IF($C$7,8,0),1,1)</f>
        <v>48.41</v>
      </c>
      <c r="H1405" s="133"/>
      <c r="I1405" s="133"/>
      <c r="J1405" s="37">
        <f t="shared" ca="1" si="411"/>
        <v>1428</v>
      </c>
      <c r="K1405" s="124">
        <f t="shared" ca="1" si="412"/>
        <v>-0.63000000000000256</v>
      </c>
      <c r="L1405" s="343">
        <f t="shared" ca="1" si="403"/>
        <v>-0.54529968882464108</v>
      </c>
      <c r="M1405" s="345">
        <f t="shared" ca="1" si="413"/>
        <v>0.98115231198678687</v>
      </c>
      <c r="N1405" s="344">
        <f t="shared" ca="1" si="404"/>
        <v>-0.55577475807037047</v>
      </c>
      <c r="O1405" s="4"/>
      <c r="P1405" s="4"/>
      <c r="Q1405" s="3"/>
      <c r="S1405" s="4"/>
      <c r="T1405" s="4" t="b">
        <f t="shared" ca="1" si="405"/>
        <v>0</v>
      </c>
      <c r="U1405" t="b">
        <f t="shared" ca="1" si="406"/>
        <v>0</v>
      </c>
      <c r="W1405" s="317" t="b">
        <f t="shared" ca="1" si="407"/>
        <v>0</v>
      </c>
      <c r="X1405" s="317" t="b">
        <f t="shared" ca="1" si="414"/>
        <v>0</v>
      </c>
      <c r="Y1405" s="317" t="b">
        <f t="shared" ca="1" si="408"/>
        <v>0</v>
      </c>
      <c r="Z1405" t="b">
        <f t="shared" ca="1" si="409"/>
        <v>0</v>
      </c>
      <c r="AA1405" s="37" t="b">
        <f t="shared" ca="1" si="415"/>
        <v>1</v>
      </c>
      <c r="AB1405" t="b">
        <f t="shared" ca="1" si="410"/>
        <v>0</v>
      </c>
      <c r="AD1405" t="b">
        <f t="shared" ca="1" si="416"/>
        <v>0</v>
      </c>
      <c r="AE1405" s="37" t="b">
        <f t="shared" ca="1" si="417"/>
        <v>1</v>
      </c>
      <c r="AF1405" t="b">
        <f t="shared" ca="1" si="418"/>
        <v>0</v>
      </c>
      <c r="AG1405" s="317" t="b">
        <f t="shared" ca="1" si="419"/>
        <v>0</v>
      </c>
      <c r="AH1405" s="317" t="b">
        <f t="shared" ca="1" si="420"/>
        <v>0</v>
      </c>
      <c r="AI1405" s="317" t="b">
        <f t="shared" ca="1" si="421"/>
        <v>0</v>
      </c>
    </row>
    <row r="1406" spans="1:35" x14ac:dyDescent="0.25">
      <c r="A1406">
        <v>1374</v>
      </c>
      <c r="B1406" s="169">
        <f ca="1">OFFSET(InputPriceData!B$15,CalculationsAndCharts!$A1406+$A$11,0,1,1)</f>
        <v>39850</v>
      </c>
      <c r="C1406" s="3">
        <f ca="1">OFFSET(InputPriceData!G$15,CalculationsAndCharts!$A1406+$A$11,IF($C$7,8,0),1,1)</f>
        <v>4366800</v>
      </c>
      <c r="D1406" s="4">
        <f ca="1">OFFSET(InputPriceData!C$15,CalculationsAndCharts!$A1406+$A$11,IF($C$7,8,0),1,1)</f>
        <v>49.16</v>
      </c>
      <c r="E1406" s="4">
        <f ca="1">OFFSET(InputPriceData!D$15,CalculationsAndCharts!$A1406+$A$11,IF($C$7,8,0),1,1)</f>
        <v>49.35</v>
      </c>
      <c r="F1406" s="4">
        <f ca="1">OFFSET(InputPriceData!E$15,CalculationsAndCharts!$A1406+$A$11,IF($C$7,8,0),1,1)</f>
        <v>47.72</v>
      </c>
      <c r="G1406" s="4">
        <f ca="1">OFFSET(InputPriceData!F$15,CalculationsAndCharts!$A1406+$A$11,IF($C$7,8,0),1,1)</f>
        <v>47.8</v>
      </c>
      <c r="H1406" s="133"/>
      <c r="I1406" s="133"/>
      <c r="J1406" s="37">
        <f t="shared" ca="1" si="411"/>
        <v>1427</v>
      </c>
      <c r="K1406" s="124">
        <f t="shared" ca="1" si="412"/>
        <v>-0.80000000000000426</v>
      </c>
      <c r="L1406" s="343">
        <f t="shared" ca="1" si="403"/>
        <v>-0.55564325033998574</v>
      </c>
      <c r="M1406" s="345">
        <f t="shared" ca="1" si="413"/>
        <v>0.99006287788777692</v>
      </c>
      <c r="N1406" s="344">
        <f t="shared" ca="1" si="404"/>
        <v>-0.5612201636378974</v>
      </c>
      <c r="O1406" s="4"/>
      <c r="P1406" s="4"/>
      <c r="Q1406" s="3"/>
      <c r="S1406" s="4"/>
      <c r="T1406" s="4" t="b">
        <f t="shared" ca="1" si="405"/>
        <v>0</v>
      </c>
      <c r="U1406" t="b">
        <f t="shared" ca="1" si="406"/>
        <v>0</v>
      </c>
      <c r="W1406" s="317" t="b">
        <f t="shared" ca="1" si="407"/>
        <v>0</v>
      </c>
      <c r="X1406" s="317" t="b">
        <f t="shared" ca="1" si="414"/>
        <v>0</v>
      </c>
      <c r="Y1406" s="317" t="b">
        <f t="shared" ca="1" si="408"/>
        <v>0</v>
      </c>
      <c r="Z1406" t="b">
        <f t="shared" ca="1" si="409"/>
        <v>0</v>
      </c>
      <c r="AA1406" s="37" t="b">
        <f t="shared" ca="1" si="415"/>
        <v>1</v>
      </c>
      <c r="AB1406" t="b">
        <f t="shared" ca="1" si="410"/>
        <v>0</v>
      </c>
      <c r="AD1406" t="b">
        <f t="shared" ca="1" si="416"/>
        <v>0</v>
      </c>
      <c r="AE1406" s="37" t="b">
        <f t="shared" ca="1" si="417"/>
        <v>1</v>
      </c>
      <c r="AF1406" t="b">
        <f t="shared" ca="1" si="418"/>
        <v>0</v>
      </c>
      <c r="AG1406" s="317" t="b">
        <f t="shared" ca="1" si="419"/>
        <v>0</v>
      </c>
      <c r="AH1406" s="317" t="b">
        <f t="shared" ca="1" si="420"/>
        <v>0</v>
      </c>
      <c r="AI1406" s="317" t="b">
        <f t="shared" ca="1" si="421"/>
        <v>0</v>
      </c>
    </row>
    <row r="1407" spans="1:35" x14ac:dyDescent="0.25">
      <c r="A1407">
        <v>1375</v>
      </c>
      <c r="B1407" s="169">
        <f ca="1">OFFSET(InputPriceData!B$15,CalculationsAndCharts!$A1407+$A$11,0,1,1)</f>
        <v>39849</v>
      </c>
      <c r="C1407" s="3">
        <f ca="1">OFFSET(InputPriceData!G$15,CalculationsAndCharts!$A1407+$A$11,IF($C$7,8,0),1,1)</f>
        <v>3587300</v>
      </c>
      <c r="D1407" s="4">
        <f ca="1">OFFSET(InputPriceData!C$15,CalculationsAndCharts!$A1407+$A$11,IF($C$7,8,0),1,1)</f>
        <v>48.38</v>
      </c>
      <c r="E1407" s="4">
        <f ca="1">OFFSET(InputPriceData!D$15,CalculationsAndCharts!$A1407+$A$11,IF($C$7,8,0),1,1)</f>
        <v>49.38</v>
      </c>
      <c r="F1407" s="4">
        <f ca="1">OFFSET(InputPriceData!E$15,CalculationsAndCharts!$A1407+$A$11,IF($C$7,8,0),1,1)</f>
        <v>47.9</v>
      </c>
      <c r="G1407" s="4">
        <f ca="1">OFFSET(InputPriceData!F$15,CalculationsAndCharts!$A1407+$A$11,IF($C$7,8,0),1,1)</f>
        <v>49.04</v>
      </c>
      <c r="H1407" s="133"/>
      <c r="I1407" s="133"/>
      <c r="J1407" s="37">
        <f t="shared" ca="1" si="411"/>
        <v>1426</v>
      </c>
      <c r="K1407" s="124">
        <f t="shared" ca="1" si="412"/>
        <v>0.71999999999999886</v>
      </c>
      <c r="L1407" s="343">
        <f t="shared" ca="1" si="403"/>
        <v>-0.59140543988795446</v>
      </c>
      <c r="M1407" s="345">
        <f t="shared" ca="1" si="413"/>
        <v>0.99905436719250951</v>
      </c>
      <c r="N1407" s="344">
        <f t="shared" ca="1" si="404"/>
        <v>-0.59196522162241405</v>
      </c>
      <c r="O1407" s="4"/>
      <c r="P1407" s="4"/>
      <c r="Q1407" s="3"/>
      <c r="S1407" s="4"/>
      <c r="T1407" s="4" t="b">
        <f t="shared" ca="1" si="405"/>
        <v>0</v>
      </c>
      <c r="U1407" t="b">
        <f t="shared" ca="1" si="406"/>
        <v>0</v>
      </c>
      <c r="W1407" s="317" t="b">
        <f t="shared" ca="1" si="407"/>
        <v>0</v>
      </c>
      <c r="X1407" s="317" t="b">
        <f t="shared" ca="1" si="414"/>
        <v>0</v>
      </c>
      <c r="Y1407" s="317" t="b">
        <f t="shared" ca="1" si="408"/>
        <v>0</v>
      </c>
      <c r="Z1407" t="b">
        <f t="shared" ca="1" si="409"/>
        <v>0</v>
      </c>
      <c r="AA1407" s="37" t="b">
        <f t="shared" ca="1" si="415"/>
        <v>1</v>
      </c>
      <c r="AB1407" t="b">
        <f t="shared" ca="1" si="410"/>
        <v>0</v>
      </c>
      <c r="AD1407" t="b">
        <f t="shared" ca="1" si="416"/>
        <v>0</v>
      </c>
      <c r="AE1407" s="37" t="b">
        <f t="shared" ca="1" si="417"/>
        <v>1</v>
      </c>
      <c r="AF1407" t="b">
        <f t="shared" ca="1" si="418"/>
        <v>0</v>
      </c>
      <c r="AG1407" s="317" t="b">
        <f t="shared" ca="1" si="419"/>
        <v>0</v>
      </c>
      <c r="AH1407" s="317" t="b">
        <f t="shared" ca="1" si="420"/>
        <v>0</v>
      </c>
      <c r="AI1407" s="317" t="b">
        <f t="shared" ca="1" si="421"/>
        <v>0</v>
      </c>
    </row>
    <row r="1408" spans="1:35" x14ac:dyDescent="0.25">
      <c r="A1408">
        <v>1376</v>
      </c>
      <c r="B1408" s="169">
        <f ca="1">OFFSET(InputPriceData!B$15,CalculationsAndCharts!$A1408+$A$11,0,1,1)</f>
        <v>39848</v>
      </c>
      <c r="C1408" s="3">
        <f ca="1">OFFSET(InputPriceData!G$15,CalculationsAndCharts!$A1408+$A$11,IF($C$7,8,0),1,1)</f>
        <v>3349700</v>
      </c>
      <c r="D1408" s="4">
        <f ca="1">OFFSET(InputPriceData!C$15,CalculationsAndCharts!$A1408+$A$11,IF($C$7,8,0),1,1)</f>
        <v>48.32</v>
      </c>
      <c r="E1408" s="4">
        <f ca="1">OFFSET(InputPriceData!D$15,CalculationsAndCharts!$A1408+$A$11,IF($C$7,8,0),1,1)</f>
        <v>49.19</v>
      </c>
      <c r="F1408" s="4">
        <f ca="1">OFFSET(InputPriceData!E$15,CalculationsAndCharts!$A1408+$A$11,IF($C$7,8,0),1,1)</f>
        <v>48</v>
      </c>
      <c r="G1408" s="4">
        <f ca="1">OFFSET(InputPriceData!F$15,CalculationsAndCharts!$A1408+$A$11,IF($C$7,8,0),1,1)</f>
        <v>48.6</v>
      </c>
      <c r="H1408" s="133"/>
      <c r="I1408" s="133"/>
      <c r="J1408" s="37">
        <f t="shared" ca="1" si="411"/>
        <v>1425</v>
      </c>
      <c r="K1408" s="124">
        <f t="shared" ca="1" si="412"/>
        <v>-8.9999999999996305E-2</v>
      </c>
      <c r="L1408" s="343">
        <f t="shared" ca="1" si="403"/>
        <v>-0.57923196694948409</v>
      </c>
      <c r="M1408" s="345">
        <f t="shared" ca="1" si="413"/>
        <v>1.008127514825943</v>
      </c>
      <c r="N1408" s="344">
        <f t="shared" ca="1" si="404"/>
        <v>-0.57456220411709591</v>
      </c>
      <c r="O1408" s="4"/>
      <c r="P1408" s="4"/>
      <c r="Q1408" s="3"/>
      <c r="S1408" s="4"/>
      <c r="T1408" s="4" t="b">
        <f t="shared" ca="1" si="405"/>
        <v>0</v>
      </c>
      <c r="U1408" t="b">
        <f t="shared" ca="1" si="406"/>
        <v>0</v>
      </c>
      <c r="W1408" s="317" t="b">
        <f t="shared" ca="1" si="407"/>
        <v>0</v>
      </c>
      <c r="X1408" s="317" t="b">
        <f t="shared" ca="1" si="414"/>
        <v>0</v>
      </c>
      <c r="Y1408" s="317" t="b">
        <f t="shared" ca="1" si="408"/>
        <v>0</v>
      </c>
      <c r="Z1408" t="b">
        <f t="shared" ca="1" si="409"/>
        <v>0</v>
      </c>
      <c r="AA1408" s="37" t="b">
        <f t="shared" ca="1" si="415"/>
        <v>1</v>
      </c>
      <c r="AB1408" t="b">
        <f t="shared" ca="1" si="410"/>
        <v>0</v>
      </c>
      <c r="AD1408" t="b">
        <f t="shared" ca="1" si="416"/>
        <v>0</v>
      </c>
      <c r="AE1408" s="37" t="b">
        <f t="shared" ca="1" si="417"/>
        <v>1</v>
      </c>
      <c r="AF1408" t="b">
        <f t="shared" ca="1" si="418"/>
        <v>0</v>
      </c>
      <c r="AG1408" s="317" t="b">
        <f t="shared" ca="1" si="419"/>
        <v>0</v>
      </c>
      <c r="AH1408" s="317" t="b">
        <f t="shared" ca="1" si="420"/>
        <v>0</v>
      </c>
      <c r="AI1408" s="317" t="b">
        <f t="shared" ca="1" si="421"/>
        <v>0</v>
      </c>
    </row>
    <row r="1409" spans="1:35" x14ac:dyDescent="0.25">
      <c r="A1409">
        <v>1377</v>
      </c>
      <c r="B1409" s="169">
        <f ca="1">OFFSET(InputPriceData!B$15,CalculationsAndCharts!$A1409+$A$11,0,1,1)</f>
        <v>39847</v>
      </c>
      <c r="C1409" s="3">
        <f ca="1">OFFSET(InputPriceData!G$15,CalculationsAndCharts!$A1409+$A$11,IF($C$7,8,0),1,1)</f>
        <v>3966100</v>
      </c>
      <c r="D1409" s="4">
        <f ca="1">OFFSET(InputPriceData!C$15,CalculationsAndCharts!$A1409+$A$11,IF($C$7,8,0),1,1)</f>
        <v>48.92</v>
      </c>
      <c r="E1409" s="4">
        <f ca="1">OFFSET(InputPriceData!D$15,CalculationsAndCharts!$A1409+$A$11,IF($C$7,8,0),1,1)</f>
        <v>49.08</v>
      </c>
      <c r="F1409" s="4">
        <f ca="1">OFFSET(InputPriceData!E$15,CalculationsAndCharts!$A1409+$A$11,IF($C$7,8,0),1,1)</f>
        <v>46.99</v>
      </c>
      <c r="G1409" s="4">
        <f ca="1">OFFSET(InputPriceData!F$15,CalculationsAndCharts!$A1409+$A$11,IF($C$7,8,0),1,1)</f>
        <v>48.32</v>
      </c>
      <c r="H1409" s="133"/>
      <c r="I1409" s="133"/>
      <c r="J1409" s="37">
        <f t="shared" ca="1" si="411"/>
        <v>1424</v>
      </c>
      <c r="K1409" s="124">
        <f t="shared" ca="1" si="412"/>
        <v>-2.2999999999999972</v>
      </c>
      <c r="L1409" s="343">
        <f t="shared" ca="1" si="403"/>
        <v>-0.45007528083395831</v>
      </c>
      <c r="M1409" s="345">
        <f t="shared" ca="1" si="413"/>
        <v>1.0172830623874298</v>
      </c>
      <c r="N1409" s="344">
        <f t="shared" ca="1" si="404"/>
        <v>-0.44242875702431406</v>
      </c>
      <c r="O1409" s="4"/>
      <c r="P1409" s="4"/>
      <c r="Q1409" s="3"/>
      <c r="S1409" s="4"/>
      <c r="T1409" s="4" t="b">
        <f t="shared" ca="1" si="405"/>
        <v>0</v>
      </c>
      <c r="U1409" t="b">
        <f t="shared" ca="1" si="406"/>
        <v>0</v>
      </c>
      <c r="W1409" s="317" t="b">
        <f t="shared" ca="1" si="407"/>
        <v>0</v>
      </c>
      <c r="X1409" s="317" t="b">
        <f t="shared" ca="1" si="414"/>
        <v>0</v>
      </c>
      <c r="Y1409" s="317" t="b">
        <f t="shared" ca="1" si="408"/>
        <v>0</v>
      </c>
      <c r="Z1409" t="b">
        <f t="shared" ca="1" si="409"/>
        <v>0</v>
      </c>
      <c r="AA1409" s="37" t="b">
        <f t="shared" ca="1" si="415"/>
        <v>1</v>
      </c>
      <c r="AB1409" t="b">
        <f t="shared" ca="1" si="410"/>
        <v>0</v>
      </c>
      <c r="AD1409" t="b">
        <f t="shared" ca="1" si="416"/>
        <v>0</v>
      </c>
      <c r="AE1409" s="37" t="b">
        <f t="shared" ca="1" si="417"/>
        <v>1</v>
      </c>
      <c r="AF1409" t="b">
        <f t="shared" ca="1" si="418"/>
        <v>0</v>
      </c>
      <c r="AG1409" s="317" t="b">
        <f t="shared" ca="1" si="419"/>
        <v>0</v>
      </c>
      <c r="AH1409" s="317" t="b">
        <f t="shared" ca="1" si="420"/>
        <v>0</v>
      </c>
      <c r="AI1409" s="317" t="b">
        <f t="shared" ca="1" si="421"/>
        <v>0</v>
      </c>
    </row>
    <row r="1410" spans="1:35" x14ac:dyDescent="0.25">
      <c r="A1410">
        <v>1378</v>
      </c>
      <c r="B1410" s="169">
        <f ca="1">OFFSET(InputPriceData!B$15,CalculationsAndCharts!$A1410+$A$11,0,1,1)</f>
        <v>39846</v>
      </c>
      <c r="C1410" s="3">
        <f ca="1">OFFSET(InputPriceData!G$15,CalculationsAndCharts!$A1410+$A$11,IF($C$7,8,0),1,1)</f>
        <v>4269700</v>
      </c>
      <c r="D1410" s="4">
        <f ca="1">OFFSET(InputPriceData!C$15,CalculationsAndCharts!$A1410+$A$11,IF($C$7,8,0),1,1)</f>
        <v>50.02</v>
      </c>
      <c r="E1410" s="4">
        <f ca="1">OFFSET(InputPriceData!D$15,CalculationsAndCharts!$A1410+$A$11,IF($C$7,8,0),1,1)</f>
        <v>50.19</v>
      </c>
      <c r="F1410" s="4">
        <f ca="1">OFFSET(InputPriceData!E$15,CalculationsAndCharts!$A1410+$A$11,IF($C$7,8,0),1,1)</f>
        <v>47.85</v>
      </c>
      <c r="G1410" s="4">
        <f ca="1">OFFSET(InputPriceData!F$15,CalculationsAndCharts!$A1410+$A$11,IF($C$7,8,0),1,1)</f>
        <v>48.69</v>
      </c>
      <c r="H1410" s="133"/>
      <c r="I1410" s="133"/>
      <c r="J1410" s="37">
        <f t="shared" ca="1" si="411"/>
        <v>1423</v>
      </c>
      <c r="K1410" s="124">
        <f t="shared" ca="1" si="412"/>
        <v>-1.6099999999999994</v>
      </c>
      <c r="L1410" s="343">
        <f t="shared" ca="1" si="403"/>
        <v>-0.34046384051189732</v>
      </c>
      <c r="M1410" s="345">
        <f t="shared" ca="1" si="413"/>
        <v>1.0265217582113317</v>
      </c>
      <c r="N1410" s="344">
        <f t="shared" ca="1" si="404"/>
        <v>-0.3316674369427301</v>
      </c>
      <c r="O1410" s="4"/>
      <c r="P1410" s="4"/>
      <c r="Q1410" s="3"/>
      <c r="S1410" s="4"/>
      <c r="T1410" s="4" t="b">
        <f t="shared" ca="1" si="405"/>
        <v>0</v>
      </c>
      <c r="U1410" t="b">
        <f t="shared" ca="1" si="406"/>
        <v>0</v>
      </c>
      <c r="W1410" s="317" t="b">
        <f t="shared" ca="1" si="407"/>
        <v>0</v>
      </c>
      <c r="X1410" s="317" t="b">
        <f t="shared" ca="1" si="414"/>
        <v>0</v>
      </c>
      <c r="Y1410" s="317" t="b">
        <f t="shared" ca="1" si="408"/>
        <v>0</v>
      </c>
      <c r="Z1410" t="b">
        <f t="shared" ca="1" si="409"/>
        <v>0</v>
      </c>
      <c r="AA1410" s="37" t="b">
        <f t="shared" ca="1" si="415"/>
        <v>1</v>
      </c>
      <c r="AB1410" t="b">
        <f t="shared" ca="1" si="410"/>
        <v>0</v>
      </c>
      <c r="AD1410" t="b">
        <f t="shared" ca="1" si="416"/>
        <v>0</v>
      </c>
      <c r="AE1410" s="37" t="b">
        <f t="shared" ca="1" si="417"/>
        <v>1</v>
      </c>
      <c r="AF1410" t="b">
        <f t="shared" ca="1" si="418"/>
        <v>0</v>
      </c>
      <c r="AG1410" s="317" t="b">
        <f t="shared" ca="1" si="419"/>
        <v>0</v>
      </c>
      <c r="AH1410" s="317" t="b">
        <f t="shared" ca="1" si="420"/>
        <v>0</v>
      </c>
      <c r="AI1410" s="317" t="b">
        <f t="shared" ca="1" si="421"/>
        <v>0</v>
      </c>
    </row>
    <row r="1411" spans="1:35" x14ac:dyDescent="0.25">
      <c r="A1411">
        <v>1379</v>
      </c>
      <c r="B1411" s="169">
        <f ca="1">OFFSET(InputPriceData!B$15,CalculationsAndCharts!$A1411+$A$11,0,1,1)</f>
        <v>39843</v>
      </c>
      <c r="C1411" s="3">
        <f ca="1">OFFSET(InputPriceData!G$15,CalculationsAndCharts!$A1411+$A$11,IF($C$7,8,0),1,1)</f>
        <v>3564200</v>
      </c>
      <c r="D1411" s="4">
        <f ca="1">OFFSET(InputPriceData!C$15,CalculationsAndCharts!$A1411+$A$11,IF($C$7,8,0),1,1)</f>
        <v>50.32</v>
      </c>
      <c r="E1411" s="4">
        <f ca="1">OFFSET(InputPriceData!D$15,CalculationsAndCharts!$A1411+$A$11,IF($C$7,8,0),1,1)</f>
        <v>51.6</v>
      </c>
      <c r="F1411" s="4">
        <f ca="1">OFFSET(InputPriceData!E$15,CalculationsAndCharts!$A1411+$A$11,IF($C$7,8,0),1,1)</f>
        <v>50.27</v>
      </c>
      <c r="G1411" s="4">
        <f ca="1">OFFSET(InputPriceData!F$15,CalculationsAndCharts!$A1411+$A$11,IF($C$7,8,0),1,1)</f>
        <v>50.62</v>
      </c>
      <c r="H1411" s="133"/>
      <c r="I1411" s="133"/>
      <c r="J1411" s="37">
        <f t="shared" ca="1" si="411"/>
        <v>1422</v>
      </c>
      <c r="K1411" s="124">
        <f t="shared" ca="1" si="412"/>
        <v>0.94999999999999574</v>
      </c>
      <c r="L1411" s="343">
        <f t="shared" ca="1" si="403"/>
        <v>-0.36847030495362404</v>
      </c>
      <c r="M1411" s="345">
        <f t="shared" ca="1" si="413"/>
        <v>1.0358443574281855</v>
      </c>
      <c r="N1411" s="344">
        <f t="shared" ca="1" si="404"/>
        <v>-0.35571975877579648</v>
      </c>
      <c r="O1411" s="4"/>
      <c r="P1411" s="4"/>
      <c r="Q1411" s="3"/>
      <c r="S1411" s="4"/>
      <c r="T1411" s="4" t="b">
        <f t="shared" ca="1" si="405"/>
        <v>0</v>
      </c>
      <c r="U1411" t="b">
        <f t="shared" ca="1" si="406"/>
        <v>0</v>
      </c>
      <c r="W1411" s="317" t="b">
        <f t="shared" ca="1" si="407"/>
        <v>0</v>
      </c>
      <c r="X1411" s="317" t="b">
        <f t="shared" ca="1" si="414"/>
        <v>0</v>
      </c>
      <c r="Y1411" s="317" t="b">
        <f t="shared" ca="1" si="408"/>
        <v>0</v>
      </c>
      <c r="Z1411" t="b">
        <f t="shared" ca="1" si="409"/>
        <v>0</v>
      </c>
      <c r="AA1411" s="37" t="b">
        <f t="shared" ca="1" si="415"/>
        <v>1</v>
      </c>
      <c r="AB1411" t="b">
        <f t="shared" ca="1" si="410"/>
        <v>0</v>
      </c>
      <c r="AD1411" t="b">
        <f t="shared" ca="1" si="416"/>
        <v>0</v>
      </c>
      <c r="AE1411" s="37" t="b">
        <f t="shared" ca="1" si="417"/>
        <v>1</v>
      </c>
      <c r="AF1411" t="b">
        <f t="shared" ca="1" si="418"/>
        <v>0</v>
      </c>
      <c r="AG1411" s="317" t="b">
        <f t="shared" ca="1" si="419"/>
        <v>0</v>
      </c>
      <c r="AH1411" s="317" t="b">
        <f t="shared" ca="1" si="420"/>
        <v>0</v>
      </c>
      <c r="AI1411" s="317" t="b">
        <f t="shared" ca="1" si="421"/>
        <v>0</v>
      </c>
    </row>
    <row r="1412" spans="1:35" x14ac:dyDescent="0.25">
      <c r="A1412">
        <v>1380</v>
      </c>
      <c r="B1412" s="169">
        <f ca="1">OFFSET(InputPriceData!B$15,CalculationsAndCharts!$A1412+$A$11,0,1,1)</f>
        <v>39842</v>
      </c>
      <c r="C1412" s="3">
        <f ca="1">OFFSET(InputPriceData!G$15,CalculationsAndCharts!$A1412+$A$11,IF($C$7,8,0),1,1)</f>
        <v>3800000</v>
      </c>
      <c r="D1412" s="4">
        <f ca="1">OFFSET(InputPriceData!C$15,CalculationsAndCharts!$A1412+$A$11,IF($C$7,8,0),1,1)</f>
        <v>49.62</v>
      </c>
      <c r="E1412" s="4">
        <f ca="1">OFFSET(InputPriceData!D$15,CalculationsAndCharts!$A1412+$A$11,IF($C$7,8,0),1,1)</f>
        <v>51.25</v>
      </c>
      <c r="F1412" s="4">
        <f ca="1">OFFSET(InputPriceData!E$15,CalculationsAndCharts!$A1412+$A$11,IF($C$7,8,0),1,1)</f>
        <v>49.24</v>
      </c>
      <c r="G1412" s="4">
        <f ca="1">OFFSET(InputPriceData!F$15,CalculationsAndCharts!$A1412+$A$11,IF($C$7,8,0),1,1)</f>
        <v>50.3</v>
      </c>
      <c r="H1412" s="133"/>
      <c r="I1412" s="133"/>
      <c r="J1412" s="37">
        <f t="shared" ca="1" si="411"/>
        <v>1421</v>
      </c>
      <c r="K1412" s="124">
        <f t="shared" ca="1" si="412"/>
        <v>0.51999999999999602</v>
      </c>
      <c r="L1412" s="343">
        <f t="shared" ca="1" si="403"/>
        <v>-0.40740029954424095</v>
      </c>
      <c r="M1412" s="345">
        <f t="shared" ca="1" si="413"/>
        <v>1.0452516220264232</v>
      </c>
      <c r="N1412" s="344">
        <f t="shared" ca="1" si="404"/>
        <v>-0.38976289628177413</v>
      </c>
      <c r="O1412" s="4"/>
      <c r="P1412" s="4"/>
      <c r="Q1412" s="3"/>
      <c r="S1412" s="4"/>
      <c r="T1412" s="4" t="b">
        <f t="shared" ca="1" si="405"/>
        <v>0</v>
      </c>
      <c r="U1412" t="b">
        <f t="shared" ca="1" si="406"/>
        <v>0</v>
      </c>
      <c r="W1412" s="317" t="b">
        <f t="shared" ca="1" si="407"/>
        <v>0</v>
      </c>
      <c r="X1412" s="317" t="b">
        <f t="shared" ca="1" si="414"/>
        <v>0</v>
      </c>
      <c r="Y1412" s="317" t="b">
        <f t="shared" ca="1" si="408"/>
        <v>0</v>
      </c>
      <c r="Z1412" t="b">
        <f t="shared" ca="1" si="409"/>
        <v>0</v>
      </c>
      <c r="AA1412" s="37" t="b">
        <f t="shared" ca="1" si="415"/>
        <v>1</v>
      </c>
      <c r="AB1412" t="b">
        <f t="shared" ca="1" si="410"/>
        <v>0</v>
      </c>
      <c r="AD1412" t="b">
        <f t="shared" ca="1" si="416"/>
        <v>0</v>
      </c>
      <c r="AE1412" s="37" t="b">
        <f t="shared" ca="1" si="417"/>
        <v>1</v>
      </c>
      <c r="AF1412" t="b">
        <f t="shared" ca="1" si="418"/>
        <v>0</v>
      </c>
      <c r="AG1412" s="317" t="b">
        <f t="shared" ca="1" si="419"/>
        <v>0</v>
      </c>
      <c r="AH1412" s="317" t="b">
        <f t="shared" ca="1" si="420"/>
        <v>0</v>
      </c>
      <c r="AI1412" s="317" t="b">
        <f t="shared" ca="1" si="421"/>
        <v>0</v>
      </c>
    </row>
    <row r="1413" spans="1:35" x14ac:dyDescent="0.25">
      <c r="A1413">
        <v>1381</v>
      </c>
      <c r="B1413" s="169">
        <f ca="1">OFFSET(InputPriceData!B$15,CalculationsAndCharts!$A1413+$A$11,0,1,1)</f>
        <v>39841</v>
      </c>
      <c r="C1413" s="3">
        <f ca="1">OFFSET(InputPriceData!G$15,CalculationsAndCharts!$A1413+$A$11,IF($C$7,8,0),1,1)</f>
        <v>4802200</v>
      </c>
      <c r="D1413" s="4">
        <f ca="1">OFFSET(InputPriceData!C$15,CalculationsAndCharts!$A1413+$A$11,IF($C$7,8,0),1,1)</f>
        <v>50.5</v>
      </c>
      <c r="E1413" s="4">
        <f ca="1">OFFSET(InputPriceData!D$15,CalculationsAndCharts!$A1413+$A$11,IF($C$7,8,0),1,1)</f>
        <v>51.41</v>
      </c>
      <c r="F1413" s="4">
        <f ca="1">OFFSET(InputPriceData!E$15,CalculationsAndCharts!$A1413+$A$11,IF($C$7,8,0),1,1)</f>
        <v>49.33</v>
      </c>
      <c r="G1413" s="4">
        <f ca="1">OFFSET(InputPriceData!F$15,CalculationsAndCharts!$A1413+$A$11,IF($C$7,8,0),1,1)</f>
        <v>49.67</v>
      </c>
      <c r="H1413" s="133"/>
      <c r="I1413" s="133"/>
      <c r="J1413" s="37">
        <f t="shared" ca="1" si="411"/>
        <v>1420</v>
      </c>
      <c r="K1413" s="124">
        <f t="shared" ca="1" si="412"/>
        <v>-0.69999999999999574</v>
      </c>
      <c r="L1413" s="343">
        <f t="shared" ca="1" si="403"/>
        <v>-0.32735209123803466</v>
      </c>
      <c r="M1413" s="345">
        <f t="shared" ca="1" si="413"/>
        <v>1.0547443209146552</v>
      </c>
      <c r="N1413" s="344">
        <f t="shared" ca="1" si="404"/>
        <v>-0.3103615584809794</v>
      </c>
      <c r="O1413" s="4"/>
      <c r="P1413" s="4"/>
      <c r="Q1413" s="3"/>
      <c r="S1413" s="4"/>
      <c r="T1413" s="4" t="b">
        <f t="shared" ca="1" si="405"/>
        <v>0</v>
      </c>
      <c r="U1413" t="b">
        <f t="shared" ca="1" si="406"/>
        <v>0</v>
      </c>
      <c r="W1413" s="317" t="b">
        <f t="shared" ca="1" si="407"/>
        <v>0</v>
      </c>
      <c r="X1413" s="317" t="b">
        <f t="shared" ca="1" si="414"/>
        <v>0</v>
      </c>
      <c r="Y1413" s="317" t="b">
        <f t="shared" ca="1" si="408"/>
        <v>1</v>
      </c>
      <c r="Z1413" t="b">
        <f t="shared" ca="1" si="409"/>
        <v>1</v>
      </c>
      <c r="AA1413" s="37" t="b">
        <f t="shared" ca="1" si="415"/>
        <v>1</v>
      </c>
      <c r="AB1413" t="b">
        <f t="shared" ca="1" si="410"/>
        <v>0</v>
      </c>
      <c r="AD1413" t="b">
        <f t="shared" ca="1" si="416"/>
        <v>1</v>
      </c>
      <c r="AE1413" s="37" t="b">
        <f t="shared" ca="1" si="417"/>
        <v>1</v>
      </c>
      <c r="AF1413" t="b">
        <f t="shared" ca="1" si="418"/>
        <v>0</v>
      </c>
      <c r="AG1413" s="317" t="b">
        <f t="shared" ca="1" si="419"/>
        <v>0</v>
      </c>
      <c r="AH1413" s="317" t="b">
        <f t="shared" ca="1" si="420"/>
        <v>0</v>
      </c>
      <c r="AI1413" s="317" t="b">
        <f t="shared" ca="1" si="421"/>
        <v>1</v>
      </c>
    </row>
    <row r="1414" spans="1:35" x14ac:dyDescent="0.25">
      <c r="A1414">
        <v>1382</v>
      </c>
      <c r="B1414" s="169">
        <f ca="1">OFFSET(InputPriceData!B$15,CalculationsAndCharts!$A1414+$A$11,0,1,1)</f>
        <v>39840</v>
      </c>
      <c r="C1414" s="3">
        <f ca="1">OFFSET(InputPriceData!G$15,CalculationsAndCharts!$A1414+$A$11,IF($C$7,8,0),1,1)</f>
        <v>3895000</v>
      </c>
      <c r="D1414" s="4">
        <f ca="1">OFFSET(InputPriceData!C$15,CalculationsAndCharts!$A1414+$A$11,IF($C$7,8,0),1,1)</f>
        <v>50.63</v>
      </c>
      <c r="E1414" s="4">
        <f ca="1">OFFSET(InputPriceData!D$15,CalculationsAndCharts!$A1414+$A$11,IF($C$7,8,0),1,1)</f>
        <v>50.63</v>
      </c>
      <c r="F1414" s="4">
        <f ca="1">OFFSET(InputPriceData!E$15,CalculationsAndCharts!$A1414+$A$11,IF($C$7,8,0),1,1)</f>
        <v>49.56</v>
      </c>
      <c r="G1414" s="4">
        <f ca="1">OFFSET(InputPriceData!F$15,CalculationsAndCharts!$A1414+$A$11,IF($C$7,8,0),1,1)</f>
        <v>49.78</v>
      </c>
      <c r="H1414" s="133"/>
      <c r="I1414" s="133"/>
      <c r="J1414" s="37">
        <f t="shared" ca="1" si="411"/>
        <v>1419</v>
      </c>
      <c r="K1414" s="124">
        <f t="shared" ca="1" si="412"/>
        <v>-0.60000000000000142</v>
      </c>
      <c r="L1414" s="343">
        <f t="shared" ca="1" si="403"/>
        <v>-0.17329169676938211</v>
      </c>
      <c r="M1414" s="345">
        <f t="shared" ca="1" si="413"/>
        <v>1.0643232299845158</v>
      </c>
      <c r="N1414" s="344">
        <f t="shared" ca="1" si="404"/>
        <v>-0.1628186737706582</v>
      </c>
      <c r="O1414" s="4"/>
      <c r="P1414" s="4"/>
      <c r="Q1414" s="3"/>
      <c r="S1414" s="4"/>
      <c r="T1414" s="4" t="b">
        <f t="shared" ca="1" si="405"/>
        <v>0</v>
      </c>
      <c r="U1414" t="b">
        <f t="shared" ca="1" si="406"/>
        <v>1</v>
      </c>
      <c r="W1414" s="317" t="b">
        <f t="shared" ca="1" si="407"/>
        <v>0</v>
      </c>
      <c r="X1414" s="317" t="b">
        <f t="shared" ca="1" si="414"/>
        <v>1</v>
      </c>
      <c r="Y1414" s="317" t="b">
        <f t="shared" ca="1" si="408"/>
        <v>0</v>
      </c>
      <c r="Z1414" t="b">
        <f t="shared" ca="1" si="409"/>
        <v>0</v>
      </c>
      <c r="AA1414" s="37" t="b">
        <f t="shared" ca="1" si="415"/>
        <v>0</v>
      </c>
      <c r="AB1414" t="b">
        <f t="shared" ca="1" si="410"/>
        <v>0</v>
      </c>
      <c r="AD1414" t="b">
        <f t="shared" ca="1" si="416"/>
        <v>0</v>
      </c>
      <c r="AE1414" s="37" t="b">
        <f t="shared" ca="1" si="417"/>
        <v>0</v>
      </c>
      <c r="AF1414" t="b">
        <f t="shared" ca="1" si="418"/>
        <v>0</v>
      </c>
      <c r="AG1414" s="317" t="b">
        <f t="shared" ca="1" si="419"/>
        <v>0</v>
      </c>
      <c r="AH1414" s="317" t="b">
        <f t="shared" ca="1" si="420"/>
        <v>1</v>
      </c>
      <c r="AI1414" s="317" t="b">
        <f t="shared" ca="1" si="421"/>
        <v>0</v>
      </c>
    </row>
    <row r="1415" spans="1:35" x14ac:dyDescent="0.25">
      <c r="A1415">
        <v>1383</v>
      </c>
      <c r="B1415" s="169">
        <f ca="1">OFFSET(InputPriceData!B$15,CalculationsAndCharts!$A1415+$A$11,0,1,1)</f>
        <v>39839</v>
      </c>
      <c r="C1415" s="3">
        <f ca="1">OFFSET(InputPriceData!G$15,CalculationsAndCharts!$A1415+$A$11,IF($C$7,8,0),1,1)</f>
        <v>3375400</v>
      </c>
      <c r="D1415" s="4">
        <f ca="1">OFFSET(InputPriceData!C$15,CalculationsAndCharts!$A1415+$A$11,IF($C$7,8,0),1,1)</f>
        <v>50.3</v>
      </c>
      <c r="E1415" s="4">
        <f ca="1">OFFSET(InputPriceData!D$15,CalculationsAndCharts!$A1415+$A$11,IF($C$7,8,0),1,1)</f>
        <v>50.86</v>
      </c>
      <c r="F1415" s="4">
        <f ca="1">OFFSET(InputPriceData!E$15,CalculationsAndCharts!$A1415+$A$11,IF($C$7,8,0),1,1)</f>
        <v>49.93</v>
      </c>
      <c r="G1415" s="4">
        <f ca="1">OFFSET(InputPriceData!F$15,CalculationsAndCharts!$A1415+$A$11,IF($C$7,8,0),1,1)</f>
        <v>50.37</v>
      </c>
      <c r="H1415" s="133"/>
      <c r="I1415" s="133"/>
      <c r="J1415" s="37">
        <f t="shared" ca="1" si="411"/>
        <v>1418</v>
      </c>
      <c r="K1415" s="124">
        <f t="shared" ca="1" si="412"/>
        <v>-1.1700000000000017</v>
      </c>
      <c r="L1415" s="343">
        <f t="shared" ca="1" si="403"/>
        <v>8.1973854814709757E-3</v>
      </c>
      <c r="M1415" s="345">
        <f t="shared" ca="1" si="413"/>
        <v>1.0739891321740824</v>
      </c>
      <c r="N1415" s="344">
        <f t="shared" ca="1" si="404"/>
        <v>7.6326521711415837E-3</v>
      </c>
      <c r="O1415" s="4"/>
      <c r="P1415" s="4"/>
      <c r="Q1415" s="3"/>
      <c r="S1415" s="4"/>
      <c r="T1415" s="4" t="b">
        <f t="shared" ca="1" si="405"/>
        <v>0</v>
      </c>
      <c r="U1415" t="b">
        <f t="shared" ca="1" si="406"/>
        <v>0</v>
      </c>
      <c r="W1415" s="317" t="b">
        <f t="shared" ca="1" si="407"/>
        <v>0</v>
      </c>
      <c r="X1415" s="317" t="b">
        <f t="shared" ca="1" si="414"/>
        <v>1</v>
      </c>
      <c r="Y1415" s="317" t="b">
        <f t="shared" ca="1" si="408"/>
        <v>0</v>
      </c>
      <c r="Z1415" t="b">
        <f t="shared" ca="1" si="409"/>
        <v>0</v>
      </c>
      <c r="AA1415" s="37" t="b">
        <f t="shared" ca="1" si="415"/>
        <v>0</v>
      </c>
      <c r="AB1415" t="b">
        <f t="shared" ca="1" si="410"/>
        <v>0</v>
      </c>
      <c r="AD1415" t="b">
        <f t="shared" ca="1" si="416"/>
        <v>0</v>
      </c>
      <c r="AE1415" s="37" t="b">
        <f t="shared" ca="1" si="417"/>
        <v>0</v>
      </c>
      <c r="AF1415" t="b">
        <f t="shared" ca="1" si="418"/>
        <v>0</v>
      </c>
      <c r="AG1415" s="317" t="b">
        <f t="shared" ca="1" si="419"/>
        <v>0</v>
      </c>
      <c r="AH1415" s="317" t="b">
        <f t="shared" ca="1" si="420"/>
        <v>1</v>
      </c>
      <c r="AI1415" s="317" t="b">
        <f t="shared" ca="1" si="421"/>
        <v>0</v>
      </c>
    </row>
    <row r="1416" spans="1:35" x14ac:dyDescent="0.25">
      <c r="A1416">
        <v>1384</v>
      </c>
      <c r="B1416" s="169">
        <f ca="1">OFFSET(InputPriceData!B$15,CalculationsAndCharts!$A1416+$A$11,0,1,1)</f>
        <v>39836</v>
      </c>
      <c r="C1416" s="3">
        <f ca="1">OFFSET(InputPriceData!G$15,CalculationsAndCharts!$A1416+$A$11,IF($C$7,8,0),1,1)</f>
        <v>3937100</v>
      </c>
      <c r="D1416" s="4">
        <f ca="1">OFFSET(InputPriceData!C$15,CalculationsAndCharts!$A1416+$A$11,IF($C$7,8,0),1,1)</f>
        <v>50.75</v>
      </c>
      <c r="E1416" s="4">
        <f ca="1">OFFSET(InputPriceData!D$15,CalculationsAndCharts!$A1416+$A$11,IF($C$7,8,0),1,1)</f>
        <v>51.37</v>
      </c>
      <c r="F1416" s="4">
        <f ca="1">OFFSET(InputPriceData!E$15,CalculationsAndCharts!$A1416+$A$11,IF($C$7,8,0),1,1)</f>
        <v>50.02</v>
      </c>
      <c r="G1416" s="4">
        <f ca="1">OFFSET(InputPriceData!F$15,CalculationsAndCharts!$A1416+$A$11,IF($C$7,8,0),1,1)</f>
        <v>50.38</v>
      </c>
      <c r="H1416" s="133"/>
      <c r="I1416" s="133"/>
      <c r="J1416" s="37">
        <f t="shared" ca="1" si="411"/>
        <v>1417</v>
      </c>
      <c r="K1416" s="124">
        <f t="shared" ca="1" si="412"/>
        <v>-1.3299999999999983</v>
      </c>
      <c r="L1416" s="343">
        <f t="shared" ca="1" si="403"/>
        <v>0.18114130355334865</v>
      </c>
      <c r="M1416" s="345">
        <f t="shared" ca="1" si="413"/>
        <v>1.0837428175318693</v>
      </c>
      <c r="N1416" s="344">
        <f t="shared" ca="1" si="404"/>
        <v>0.16714417906444107</v>
      </c>
      <c r="O1416" s="4"/>
      <c r="P1416" s="4"/>
      <c r="Q1416" s="3"/>
      <c r="S1416" s="4"/>
      <c r="T1416" s="4" t="b">
        <f t="shared" ca="1" si="405"/>
        <v>0</v>
      </c>
      <c r="U1416" t="b">
        <f t="shared" ca="1" si="406"/>
        <v>0</v>
      </c>
      <c r="W1416" s="317" t="b">
        <f t="shared" ca="1" si="407"/>
        <v>0</v>
      </c>
      <c r="X1416" s="317" t="b">
        <f t="shared" ca="1" si="414"/>
        <v>1</v>
      </c>
      <c r="Y1416" s="317" t="b">
        <f t="shared" ca="1" si="408"/>
        <v>0</v>
      </c>
      <c r="Z1416" t="b">
        <f t="shared" ca="1" si="409"/>
        <v>0</v>
      </c>
      <c r="AA1416" s="37" t="b">
        <f t="shared" ca="1" si="415"/>
        <v>0</v>
      </c>
      <c r="AB1416" t="b">
        <f t="shared" ca="1" si="410"/>
        <v>0</v>
      </c>
      <c r="AD1416" t="b">
        <f t="shared" ca="1" si="416"/>
        <v>0</v>
      </c>
      <c r="AE1416" s="37" t="b">
        <f t="shared" ca="1" si="417"/>
        <v>0</v>
      </c>
      <c r="AF1416" t="b">
        <f t="shared" ca="1" si="418"/>
        <v>0</v>
      </c>
      <c r="AG1416" s="317" t="b">
        <f t="shared" ca="1" si="419"/>
        <v>0</v>
      </c>
      <c r="AH1416" s="317" t="b">
        <f t="shared" ca="1" si="420"/>
        <v>1</v>
      </c>
      <c r="AI1416" s="317" t="b">
        <f t="shared" ca="1" si="421"/>
        <v>0</v>
      </c>
    </row>
    <row r="1417" spans="1:35" x14ac:dyDescent="0.25">
      <c r="A1417">
        <v>1385</v>
      </c>
      <c r="B1417" s="169">
        <f ca="1">OFFSET(InputPriceData!B$15,CalculationsAndCharts!$A1417+$A$11,0,1,1)</f>
        <v>39835</v>
      </c>
      <c r="C1417" s="3">
        <f ca="1">OFFSET(InputPriceData!G$15,CalculationsAndCharts!$A1417+$A$11,IF($C$7,8,0),1,1)</f>
        <v>4316700</v>
      </c>
      <c r="D1417" s="4">
        <f ca="1">OFFSET(InputPriceData!C$15,CalculationsAndCharts!$A1417+$A$11,IF($C$7,8,0),1,1)</f>
        <v>51.28</v>
      </c>
      <c r="E1417" s="4">
        <f ca="1">OFFSET(InputPriceData!D$15,CalculationsAndCharts!$A1417+$A$11,IF($C$7,8,0),1,1)</f>
        <v>51.91</v>
      </c>
      <c r="F1417" s="4">
        <f ca="1">OFFSET(InputPriceData!E$15,CalculationsAndCharts!$A1417+$A$11,IF($C$7,8,0),1,1)</f>
        <v>50.24</v>
      </c>
      <c r="G1417" s="4">
        <f ca="1">OFFSET(InputPriceData!F$15,CalculationsAndCharts!$A1417+$A$11,IF($C$7,8,0),1,1)</f>
        <v>51.54</v>
      </c>
      <c r="H1417" s="133"/>
      <c r="I1417" s="133"/>
      <c r="J1417" s="37">
        <f t="shared" ca="1" si="411"/>
        <v>1416</v>
      </c>
      <c r="K1417" s="124">
        <f t="shared" ca="1" si="412"/>
        <v>7.9999999999998295E-2</v>
      </c>
      <c r="L1417" s="343">
        <f t="shared" ca="1" si="403"/>
        <v>0.2744829521899097</v>
      </c>
      <c r="M1417" s="345">
        <f t="shared" ca="1" si="413"/>
        <v>1.093585083281402</v>
      </c>
      <c r="N1417" s="344">
        <f t="shared" ca="1" si="404"/>
        <v>0.2509936870813001</v>
      </c>
      <c r="O1417" s="4"/>
      <c r="P1417" s="4"/>
      <c r="Q1417" s="3"/>
      <c r="S1417" s="4"/>
      <c r="T1417" s="4" t="b">
        <f t="shared" ca="1" si="405"/>
        <v>0</v>
      </c>
      <c r="U1417" t="b">
        <f t="shared" ca="1" si="406"/>
        <v>0</v>
      </c>
      <c r="W1417" s="317" t="b">
        <f t="shared" ca="1" si="407"/>
        <v>0</v>
      </c>
      <c r="X1417" s="317" t="b">
        <f t="shared" ca="1" si="414"/>
        <v>1</v>
      </c>
      <c r="Y1417" s="317" t="b">
        <f t="shared" ca="1" si="408"/>
        <v>0</v>
      </c>
      <c r="Z1417" t="b">
        <f t="shared" ca="1" si="409"/>
        <v>0</v>
      </c>
      <c r="AA1417" s="37" t="b">
        <f t="shared" ca="1" si="415"/>
        <v>0</v>
      </c>
      <c r="AB1417" t="b">
        <f t="shared" ca="1" si="410"/>
        <v>0</v>
      </c>
      <c r="AD1417" t="b">
        <f t="shared" ca="1" si="416"/>
        <v>0</v>
      </c>
      <c r="AE1417" s="37" t="b">
        <f t="shared" ca="1" si="417"/>
        <v>0</v>
      </c>
      <c r="AF1417" t="b">
        <f t="shared" ca="1" si="418"/>
        <v>0</v>
      </c>
      <c r="AG1417" s="317" t="b">
        <f t="shared" ca="1" si="419"/>
        <v>0</v>
      </c>
      <c r="AH1417" s="317" t="b">
        <f t="shared" ca="1" si="420"/>
        <v>1</v>
      </c>
      <c r="AI1417" s="317" t="b">
        <f t="shared" ca="1" si="421"/>
        <v>0</v>
      </c>
    </row>
    <row r="1418" spans="1:35" x14ac:dyDescent="0.25">
      <c r="A1418">
        <v>1386</v>
      </c>
      <c r="B1418" s="169">
        <f ca="1">OFFSET(InputPriceData!B$15,CalculationsAndCharts!$A1418+$A$11,0,1,1)</f>
        <v>39834</v>
      </c>
      <c r="C1418" s="3">
        <f ca="1">OFFSET(InputPriceData!G$15,CalculationsAndCharts!$A1418+$A$11,IF($C$7,8,0),1,1)</f>
        <v>2870900</v>
      </c>
      <c r="D1418" s="4">
        <f ca="1">OFFSET(InputPriceData!C$15,CalculationsAndCharts!$A1418+$A$11,IF($C$7,8,0),1,1)</f>
        <v>52.04</v>
      </c>
      <c r="E1418" s="4">
        <f ca="1">OFFSET(InputPriceData!D$15,CalculationsAndCharts!$A1418+$A$11,IF($C$7,8,0),1,1)</f>
        <v>52.04</v>
      </c>
      <c r="F1418" s="4">
        <f ca="1">OFFSET(InputPriceData!E$15,CalculationsAndCharts!$A1418+$A$11,IF($C$7,8,0),1,1)</f>
        <v>50.49</v>
      </c>
      <c r="G1418" s="4">
        <f ca="1">OFFSET(InputPriceData!F$15,CalculationsAndCharts!$A1418+$A$11,IF($C$7,8,0),1,1)</f>
        <v>51.71</v>
      </c>
      <c r="H1418" s="133"/>
      <c r="I1418" s="133"/>
      <c r="J1418" s="37">
        <f t="shared" ca="1" si="411"/>
        <v>1415</v>
      </c>
      <c r="K1418" s="124">
        <f t="shared" ca="1" si="412"/>
        <v>-0.96000000000000085</v>
      </c>
      <c r="L1418" s="343">
        <f t="shared" ca="1" si="403"/>
        <v>0.30920637984823068</v>
      </c>
      <c r="M1418" s="345">
        <f t="shared" ca="1" si="413"/>
        <v>1.1035167338863794</v>
      </c>
      <c r="N1418" s="344">
        <f t="shared" ca="1" si="404"/>
        <v>0.28020089805005827</v>
      </c>
      <c r="O1418" s="4"/>
      <c r="P1418" s="4"/>
      <c r="Q1418" s="3"/>
      <c r="S1418" s="4"/>
      <c r="T1418" s="4" t="b">
        <f t="shared" ca="1" si="405"/>
        <v>0</v>
      </c>
      <c r="U1418" t="b">
        <f t="shared" ca="1" si="406"/>
        <v>0</v>
      </c>
      <c r="W1418" s="317" t="b">
        <f t="shared" ca="1" si="407"/>
        <v>0</v>
      </c>
      <c r="X1418" s="317" t="b">
        <f t="shared" ca="1" si="414"/>
        <v>1</v>
      </c>
      <c r="Y1418" s="317" t="b">
        <f t="shared" ca="1" si="408"/>
        <v>0</v>
      </c>
      <c r="Z1418" t="b">
        <f t="shared" ca="1" si="409"/>
        <v>0</v>
      </c>
      <c r="AA1418" s="37" t="b">
        <f t="shared" ca="1" si="415"/>
        <v>0</v>
      </c>
      <c r="AB1418" t="b">
        <f t="shared" ca="1" si="410"/>
        <v>0</v>
      </c>
      <c r="AD1418" t="b">
        <f t="shared" ca="1" si="416"/>
        <v>0</v>
      </c>
      <c r="AE1418" s="37" t="b">
        <f t="shared" ca="1" si="417"/>
        <v>0</v>
      </c>
      <c r="AF1418" t="b">
        <f t="shared" ca="1" si="418"/>
        <v>0</v>
      </c>
      <c r="AG1418" s="317" t="b">
        <f t="shared" ca="1" si="419"/>
        <v>0</v>
      </c>
      <c r="AH1418" s="317" t="b">
        <f t="shared" ca="1" si="420"/>
        <v>1</v>
      </c>
      <c r="AI1418" s="317" t="b">
        <f t="shared" ca="1" si="421"/>
        <v>0</v>
      </c>
    </row>
    <row r="1419" spans="1:35" x14ac:dyDescent="0.25">
      <c r="A1419">
        <v>1387</v>
      </c>
      <c r="B1419" s="169">
        <f ca="1">OFFSET(InputPriceData!B$15,CalculationsAndCharts!$A1419+$A$11,0,1,1)</f>
        <v>39833</v>
      </c>
      <c r="C1419" s="3">
        <f ca="1">OFFSET(InputPriceData!G$15,CalculationsAndCharts!$A1419+$A$11,IF($C$7,8,0),1,1)</f>
        <v>2877700</v>
      </c>
      <c r="D1419" s="4">
        <f ca="1">OFFSET(InputPriceData!C$15,CalculationsAndCharts!$A1419+$A$11,IF($C$7,8,0),1,1)</f>
        <v>52.56</v>
      </c>
      <c r="E1419" s="4">
        <f ca="1">OFFSET(InputPriceData!D$15,CalculationsAndCharts!$A1419+$A$11,IF($C$7,8,0),1,1)</f>
        <v>53</v>
      </c>
      <c r="F1419" s="4">
        <f ca="1">OFFSET(InputPriceData!E$15,CalculationsAndCharts!$A1419+$A$11,IF($C$7,8,0),1,1)</f>
        <v>51.32</v>
      </c>
      <c r="G1419" s="4">
        <f ca="1">OFFSET(InputPriceData!F$15,CalculationsAndCharts!$A1419+$A$11,IF($C$7,8,0),1,1)</f>
        <v>51.46</v>
      </c>
      <c r="H1419" s="133"/>
      <c r="I1419" s="133"/>
      <c r="J1419" s="37">
        <f t="shared" ca="1" si="411"/>
        <v>1414</v>
      </c>
      <c r="K1419" s="124">
        <f t="shared" ca="1" si="412"/>
        <v>-0.50999999999999801</v>
      </c>
      <c r="L1419" s="343">
        <f t="shared" ca="1" si="403"/>
        <v>0.27104289522168179</v>
      </c>
      <c r="M1419" s="345">
        <f t="shared" ca="1" si="413"/>
        <v>1.1135385811164273</v>
      </c>
      <c r="N1419" s="344">
        <f t="shared" ca="1" si="404"/>
        <v>0.24340682920023818</v>
      </c>
      <c r="O1419" s="4"/>
      <c r="P1419" s="4"/>
      <c r="Q1419" s="3"/>
      <c r="S1419" s="4"/>
      <c r="T1419" s="4" t="b">
        <f t="shared" ca="1" si="405"/>
        <v>0</v>
      </c>
      <c r="U1419" t="b">
        <f t="shared" ca="1" si="406"/>
        <v>0</v>
      </c>
      <c r="W1419" s="317" t="b">
        <f t="shared" ca="1" si="407"/>
        <v>1</v>
      </c>
      <c r="X1419" s="317" t="b">
        <f t="shared" ca="1" si="414"/>
        <v>1</v>
      </c>
      <c r="Y1419" s="317" t="b">
        <f t="shared" ca="1" si="408"/>
        <v>0</v>
      </c>
      <c r="Z1419" t="b">
        <f t="shared" ca="1" si="409"/>
        <v>0</v>
      </c>
      <c r="AA1419" s="37" t="b">
        <f t="shared" ca="1" si="415"/>
        <v>0</v>
      </c>
      <c r="AB1419" t="b">
        <f t="shared" ca="1" si="410"/>
        <v>1</v>
      </c>
      <c r="AD1419" t="b">
        <f t="shared" ca="1" si="416"/>
        <v>0</v>
      </c>
      <c r="AE1419" s="37" t="b">
        <f t="shared" ca="1" si="417"/>
        <v>0</v>
      </c>
      <c r="AF1419" t="b">
        <f t="shared" ca="1" si="418"/>
        <v>1</v>
      </c>
      <c r="AG1419" s="317" t="b">
        <f t="shared" ca="1" si="419"/>
        <v>1</v>
      </c>
      <c r="AH1419" s="317" t="b">
        <f t="shared" ca="1" si="420"/>
        <v>1</v>
      </c>
      <c r="AI1419" s="317" t="b">
        <f t="shared" ca="1" si="421"/>
        <v>0</v>
      </c>
    </row>
    <row r="1420" spans="1:35" x14ac:dyDescent="0.25">
      <c r="A1420">
        <v>1388</v>
      </c>
      <c r="B1420" s="169">
        <f ca="1">OFFSET(InputPriceData!B$15,CalculationsAndCharts!$A1420+$A$11,0,1,1)</f>
        <v>39829</v>
      </c>
      <c r="C1420" s="3">
        <f ca="1">OFFSET(InputPriceData!G$15,CalculationsAndCharts!$A1420+$A$11,IF($C$7,8,0),1,1)</f>
        <v>4206400</v>
      </c>
      <c r="D1420" s="4">
        <f ca="1">OFFSET(InputPriceData!C$15,CalculationsAndCharts!$A1420+$A$11,IF($C$7,8,0),1,1)</f>
        <v>52.3</v>
      </c>
      <c r="E1420" s="4">
        <f ca="1">OFFSET(InputPriceData!D$15,CalculationsAndCharts!$A1420+$A$11,IF($C$7,8,0),1,1)</f>
        <v>52.99</v>
      </c>
      <c r="F1420" s="4">
        <f ca="1">OFFSET(InputPriceData!E$15,CalculationsAndCharts!$A1420+$A$11,IF($C$7,8,0),1,1)</f>
        <v>51.76</v>
      </c>
      <c r="G1420" s="4">
        <f ca="1">OFFSET(InputPriceData!F$15,CalculationsAndCharts!$A1420+$A$11,IF($C$7,8,0),1,1)</f>
        <v>52.67</v>
      </c>
      <c r="H1420" s="133"/>
      <c r="I1420" s="133"/>
      <c r="J1420" s="37">
        <f t="shared" ca="1" si="411"/>
        <v>1413</v>
      </c>
      <c r="K1420" s="124">
        <f t="shared" ca="1" si="412"/>
        <v>1.7199999999999989</v>
      </c>
      <c r="L1420" s="343">
        <f t="shared" ca="1" si="403"/>
        <v>8.7584843080092512E-2</v>
      </c>
      <c r="M1420" s="345">
        <f t="shared" ca="1" si="413"/>
        <v>1.1236514441134484</v>
      </c>
      <c r="N1420" s="344">
        <f t="shared" ca="1" si="404"/>
        <v>7.7946629747978669E-2</v>
      </c>
      <c r="O1420" s="4"/>
      <c r="P1420" s="4"/>
      <c r="Q1420" s="3"/>
      <c r="S1420" s="4"/>
      <c r="T1420" s="4" t="b">
        <f t="shared" ca="1" si="405"/>
        <v>1</v>
      </c>
      <c r="U1420" t="b">
        <f t="shared" ca="1" si="406"/>
        <v>0</v>
      </c>
      <c r="W1420" s="317" t="b">
        <f t="shared" ca="1" si="407"/>
        <v>0</v>
      </c>
      <c r="X1420" s="317" t="b">
        <f t="shared" ca="1" si="414"/>
        <v>0</v>
      </c>
      <c r="Y1420" s="317" t="b">
        <f t="shared" ca="1" si="408"/>
        <v>0</v>
      </c>
      <c r="Z1420" t="b">
        <f t="shared" ca="1" si="409"/>
        <v>0</v>
      </c>
      <c r="AA1420" s="37" t="b">
        <f t="shared" ca="1" si="415"/>
        <v>1</v>
      </c>
      <c r="AB1420" t="b">
        <f t="shared" ca="1" si="410"/>
        <v>0</v>
      </c>
      <c r="AD1420" t="b">
        <f t="shared" ca="1" si="416"/>
        <v>0</v>
      </c>
      <c r="AE1420" s="37" t="b">
        <f t="shared" ca="1" si="417"/>
        <v>1</v>
      </c>
      <c r="AF1420" t="b">
        <f t="shared" ca="1" si="418"/>
        <v>0</v>
      </c>
      <c r="AG1420" s="317" t="b">
        <f t="shared" ca="1" si="419"/>
        <v>0</v>
      </c>
      <c r="AH1420" s="317" t="b">
        <f t="shared" ca="1" si="420"/>
        <v>0</v>
      </c>
      <c r="AI1420" s="317" t="b">
        <f t="shared" ca="1" si="421"/>
        <v>0</v>
      </c>
    </row>
    <row r="1421" spans="1:35" x14ac:dyDescent="0.25">
      <c r="A1421">
        <v>1389</v>
      </c>
      <c r="B1421" s="169">
        <f ca="1">OFFSET(InputPriceData!B$15,CalculationsAndCharts!$A1421+$A$11,0,1,1)</f>
        <v>39828</v>
      </c>
      <c r="C1421" s="3">
        <f ca="1">OFFSET(InputPriceData!G$15,CalculationsAndCharts!$A1421+$A$11,IF($C$7,8,0),1,1)</f>
        <v>4225400</v>
      </c>
      <c r="D1421" s="4">
        <f ca="1">OFFSET(InputPriceData!C$15,CalculationsAndCharts!$A1421+$A$11,IF($C$7,8,0),1,1)</f>
        <v>50.99</v>
      </c>
      <c r="E1421" s="4">
        <f ca="1">OFFSET(InputPriceData!D$15,CalculationsAndCharts!$A1421+$A$11,IF($C$7,8,0),1,1)</f>
        <v>52.25</v>
      </c>
      <c r="F1421" s="4">
        <f ca="1">OFFSET(InputPriceData!E$15,CalculationsAndCharts!$A1421+$A$11,IF($C$7,8,0),1,1)</f>
        <v>50.06</v>
      </c>
      <c r="G1421" s="4">
        <f ca="1">OFFSET(InputPriceData!F$15,CalculationsAndCharts!$A1421+$A$11,IF($C$7,8,0),1,1)</f>
        <v>51.97</v>
      </c>
      <c r="H1421" s="133"/>
      <c r="I1421" s="133"/>
      <c r="J1421" s="37">
        <f t="shared" ca="1" si="411"/>
        <v>1412</v>
      </c>
      <c r="K1421" s="124">
        <f t="shared" ca="1" si="412"/>
        <v>2.6799999999999997</v>
      </c>
      <c r="L1421" s="343">
        <f t="shared" ca="1" si="403"/>
        <v>-0.13472792966891245</v>
      </c>
      <c r="M1421" s="345">
        <f t="shared" ca="1" si="413"/>
        <v>1.1338561494585757</v>
      </c>
      <c r="N1421" s="344">
        <f t="shared" ca="1" si="404"/>
        <v>-0.11882277106601749</v>
      </c>
      <c r="O1421" s="4"/>
      <c r="P1421" s="4"/>
      <c r="Q1421" s="3"/>
      <c r="S1421" s="4"/>
      <c r="T1421" s="4" t="b">
        <f t="shared" ca="1" si="405"/>
        <v>0</v>
      </c>
      <c r="U1421" t="b">
        <f t="shared" ca="1" si="406"/>
        <v>0</v>
      </c>
      <c r="W1421" s="317" t="b">
        <f t="shared" ca="1" si="407"/>
        <v>0</v>
      </c>
      <c r="X1421" s="317" t="b">
        <f t="shared" ca="1" si="414"/>
        <v>0</v>
      </c>
      <c r="Y1421" s="317" t="b">
        <f t="shared" ca="1" si="408"/>
        <v>0</v>
      </c>
      <c r="Z1421" t="b">
        <f t="shared" ca="1" si="409"/>
        <v>0</v>
      </c>
      <c r="AA1421" s="37" t="b">
        <f t="shared" ca="1" si="415"/>
        <v>1</v>
      </c>
      <c r="AB1421" t="b">
        <f t="shared" ca="1" si="410"/>
        <v>0</v>
      </c>
      <c r="AD1421" t="b">
        <f t="shared" ca="1" si="416"/>
        <v>0</v>
      </c>
      <c r="AE1421" s="37" t="b">
        <f t="shared" ca="1" si="417"/>
        <v>1</v>
      </c>
      <c r="AF1421" t="b">
        <f t="shared" ca="1" si="418"/>
        <v>0</v>
      </c>
      <c r="AG1421" s="317" t="b">
        <f t="shared" ca="1" si="419"/>
        <v>0</v>
      </c>
      <c r="AH1421" s="317" t="b">
        <f t="shared" ca="1" si="420"/>
        <v>0</v>
      </c>
      <c r="AI1421" s="317" t="b">
        <f t="shared" ca="1" si="421"/>
        <v>0</v>
      </c>
    </row>
    <row r="1422" spans="1:35" x14ac:dyDescent="0.25">
      <c r="A1422">
        <v>1390</v>
      </c>
      <c r="B1422" s="169">
        <f ca="1">OFFSET(InputPriceData!B$15,CalculationsAndCharts!$A1422+$A$11,0,1,1)</f>
        <v>39827</v>
      </c>
      <c r="C1422" s="3">
        <f ca="1">OFFSET(InputPriceData!G$15,CalculationsAndCharts!$A1422+$A$11,IF($C$7,8,0),1,1)</f>
        <v>6339400</v>
      </c>
      <c r="D1422" s="4">
        <f ca="1">OFFSET(InputPriceData!C$15,CalculationsAndCharts!$A1422+$A$11,IF($C$7,8,0),1,1)</f>
        <v>48.95</v>
      </c>
      <c r="E1422" s="4">
        <f ca="1">OFFSET(InputPriceData!D$15,CalculationsAndCharts!$A1422+$A$11,IF($C$7,8,0),1,1)</f>
        <v>52.05</v>
      </c>
      <c r="F1422" s="4">
        <f ca="1">OFFSET(InputPriceData!E$15,CalculationsAndCharts!$A1422+$A$11,IF($C$7,8,0),1,1)</f>
        <v>48.34</v>
      </c>
      <c r="G1422" s="4">
        <f ca="1">OFFSET(InputPriceData!F$15,CalculationsAndCharts!$A1422+$A$11,IF($C$7,8,0),1,1)</f>
        <v>50.95</v>
      </c>
      <c r="H1422" s="133"/>
      <c r="I1422" s="133"/>
      <c r="J1422" s="37">
        <f t="shared" ca="1" si="411"/>
        <v>1411</v>
      </c>
      <c r="K1422" s="124">
        <f t="shared" ca="1" si="412"/>
        <v>0.41000000000000369</v>
      </c>
      <c r="L1422" s="343">
        <f t="shared" ca="1" si="403"/>
        <v>-0.19372173955951447</v>
      </c>
      <c r="M1422" s="345">
        <f t="shared" ca="1" si="413"/>
        <v>1.1441535312397333</v>
      </c>
      <c r="N1422" s="344">
        <f t="shared" ca="1" si="404"/>
        <v>-0.16931446197575398</v>
      </c>
      <c r="O1422" s="4"/>
      <c r="P1422" s="4"/>
      <c r="Q1422" s="3"/>
      <c r="S1422" s="4"/>
      <c r="T1422" s="4" t="b">
        <f t="shared" ca="1" si="405"/>
        <v>0</v>
      </c>
      <c r="U1422" t="b">
        <f t="shared" ca="1" si="406"/>
        <v>0</v>
      </c>
      <c r="W1422" s="317" t="b">
        <f t="shared" ca="1" si="407"/>
        <v>0</v>
      </c>
      <c r="X1422" s="317" t="b">
        <f t="shared" ca="1" si="414"/>
        <v>0</v>
      </c>
      <c r="Y1422" s="317" t="b">
        <f t="shared" ca="1" si="408"/>
        <v>1</v>
      </c>
      <c r="Z1422" t="b">
        <f t="shared" ca="1" si="409"/>
        <v>1</v>
      </c>
      <c r="AA1422" s="37" t="b">
        <f t="shared" ca="1" si="415"/>
        <v>1</v>
      </c>
      <c r="AB1422" t="b">
        <f t="shared" ca="1" si="410"/>
        <v>0</v>
      </c>
      <c r="AD1422" t="b">
        <f t="shared" ca="1" si="416"/>
        <v>1</v>
      </c>
      <c r="AE1422" s="37" t="b">
        <f t="shared" ca="1" si="417"/>
        <v>1</v>
      </c>
      <c r="AF1422" t="b">
        <f t="shared" ca="1" si="418"/>
        <v>0</v>
      </c>
      <c r="AG1422" s="317" t="b">
        <f t="shared" ca="1" si="419"/>
        <v>0</v>
      </c>
      <c r="AH1422" s="317" t="b">
        <f t="shared" ca="1" si="420"/>
        <v>0</v>
      </c>
      <c r="AI1422" s="317" t="b">
        <f t="shared" ca="1" si="421"/>
        <v>1</v>
      </c>
    </row>
    <row r="1423" spans="1:35" x14ac:dyDescent="0.25">
      <c r="A1423">
        <v>1391</v>
      </c>
      <c r="B1423" s="169">
        <f ca="1">OFFSET(InputPriceData!B$15,CalculationsAndCharts!$A1423+$A$11,0,1,1)</f>
        <v>39826</v>
      </c>
      <c r="C1423" s="3">
        <f ca="1">OFFSET(InputPriceData!G$15,CalculationsAndCharts!$A1423+$A$11,IF($C$7,8,0),1,1)</f>
        <v>3785600</v>
      </c>
      <c r="D1423" s="4">
        <f ca="1">OFFSET(InputPriceData!C$15,CalculationsAndCharts!$A1423+$A$11,IF($C$7,8,0),1,1)</f>
        <v>51.34</v>
      </c>
      <c r="E1423" s="4">
        <f ca="1">OFFSET(InputPriceData!D$15,CalculationsAndCharts!$A1423+$A$11,IF($C$7,8,0),1,1)</f>
        <v>51.34</v>
      </c>
      <c r="F1423" s="4">
        <f ca="1">OFFSET(InputPriceData!E$15,CalculationsAndCharts!$A1423+$A$11,IF($C$7,8,0),1,1)</f>
        <v>48.71</v>
      </c>
      <c r="G1423" s="4">
        <f ca="1">OFFSET(InputPriceData!F$15,CalculationsAndCharts!$A1423+$A$11,IF($C$7,8,0),1,1)</f>
        <v>49.29</v>
      </c>
      <c r="H1423" s="133"/>
      <c r="I1423" s="133"/>
      <c r="J1423" s="37">
        <f t="shared" ca="1" si="411"/>
        <v>1410</v>
      </c>
      <c r="K1423" s="124">
        <f t="shared" ca="1" si="412"/>
        <v>-1.230000000000004</v>
      </c>
      <c r="L1423" s="343">
        <f t="shared" ca="1" si="403"/>
        <v>-7.1488050923478666E-2</v>
      </c>
      <c r="M1423" s="345">
        <f t="shared" ca="1" si="413"/>
        <v>1.1545444311198116</v>
      </c>
      <c r="N1423" s="344">
        <f t="shared" ca="1" si="404"/>
        <v>-6.1918839151249669E-2</v>
      </c>
      <c r="O1423" s="4"/>
      <c r="P1423" s="4"/>
      <c r="Q1423" s="3"/>
      <c r="S1423" s="4"/>
      <c r="T1423" s="4" t="b">
        <f t="shared" ca="1" si="405"/>
        <v>0</v>
      </c>
      <c r="U1423" t="b">
        <f t="shared" ca="1" si="406"/>
        <v>1</v>
      </c>
      <c r="W1423" s="317" t="b">
        <f t="shared" ca="1" si="407"/>
        <v>0</v>
      </c>
      <c r="X1423" s="317" t="b">
        <f t="shared" ca="1" si="414"/>
        <v>1</v>
      </c>
      <c r="Y1423" s="317" t="b">
        <f t="shared" ca="1" si="408"/>
        <v>0</v>
      </c>
      <c r="Z1423" t="b">
        <f t="shared" ca="1" si="409"/>
        <v>0</v>
      </c>
      <c r="AA1423" s="37" t="b">
        <f t="shared" ca="1" si="415"/>
        <v>0</v>
      </c>
      <c r="AB1423" t="b">
        <f t="shared" ca="1" si="410"/>
        <v>0</v>
      </c>
      <c r="AD1423" t="b">
        <f t="shared" ca="1" si="416"/>
        <v>0</v>
      </c>
      <c r="AE1423" s="37" t="b">
        <f t="shared" ca="1" si="417"/>
        <v>0</v>
      </c>
      <c r="AF1423" t="b">
        <f t="shared" ca="1" si="418"/>
        <v>0</v>
      </c>
      <c r="AG1423" s="317" t="b">
        <f t="shared" ca="1" si="419"/>
        <v>0</v>
      </c>
      <c r="AH1423" s="317" t="b">
        <f t="shared" ca="1" si="420"/>
        <v>1</v>
      </c>
      <c r="AI1423" s="317" t="b">
        <f t="shared" ca="1" si="421"/>
        <v>0</v>
      </c>
    </row>
    <row r="1424" spans="1:35" x14ac:dyDescent="0.25">
      <c r="A1424">
        <v>1392</v>
      </c>
      <c r="B1424" s="169">
        <f ca="1">OFFSET(InputPriceData!B$15,CalculationsAndCharts!$A1424+$A$11,0,1,1)</f>
        <v>39825</v>
      </c>
      <c r="C1424" s="3">
        <f ca="1">OFFSET(InputPriceData!G$15,CalculationsAndCharts!$A1424+$A$11,IF($C$7,8,0),1,1)</f>
        <v>2829900</v>
      </c>
      <c r="D1424" s="4">
        <f ca="1">OFFSET(InputPriceData!C$15,CalculationsAndCharts!$A1424+$A$11,IF($C$7,8,0),1,1)</f>
        <v>50.62</v>
      </c>
      <c r="E1424" s="4">
        <f ca="1">OFFSET(InputPriceData!D$15,CalculationsAndCharts!$A1424+$A$11,IF($C$7,8,0),1,1)</f>
        <v>50.8</v>
      </c>
      <c r="F1424" s="4">
        <f ca="1">OFFSET(InputPriceData!E$15,CalculationsAndCharts!$A1424+$A$11,IF($C$7,8,0),1,1)</f>
        <v>49.77</v>
      </c>
      <c r="G1424" s="4">
        <f ca="1">OFFSET(InputPriceData!F$15,CalculationsAndCharts!$A1424+$A$11,IF($C$7,8,0),1,1)</f>
        <v>50.54</v>
      </c>
      <c r="H1424" s="133"/>
      <c r="I1424" s="133"/>
      <c r="J1424" s="37">
        <f t="shared" ca="1" si="411"/>
        <v>1409</v>
      </c>
      <c r="K1424" s="124">
        <f t="shared" ca="1" si="412"/>
        <v>0.36999999999999744</v>
      </c>
      <c r="L1424" s="343">
        <f t="shared" ca="1" si="403"/>
        <v>7.7401095390045638E-2</v>
      </c>
      <c r="M1424" s="345">
        <f t="shared" ca="1" si="413"/>
        <v>1.1650296984054609</v>
      </c>
      <c r="N1424" s="344">
        <f t="shared" ca="1" si="404"/>
        <v>6.643701486406918E-2</v>
      </c>
      <c r="O1424" s="4"/>
      <c r="P1424" s="4"/>
      <c r="Q1424" s="3"/>
      <c r="S1424" s="4"/>
      <c r="T1424" s="4" t="b">
        <f t="shared" ca="1" si="405"/>
        <v>0</v>
      </c>
      <c r="U1424" t="b">
        <f t="shared" ca="1" si="406"/>
        <v>0</v>
      </c>
      <c r="W1424" s="317" t="b">
        <f t="shared" ca="1" si="407"/>
        <v>0</v>
      </c>
      <c r="X1424" s="317" t="b">
        <f t="shared" ca="1" si="414"/>
        <v>1</v>
      </c>
      <c r="Y1424" s="317" t="b">
        <f t="shared" ca="1" si="408"/>
        <v>0</v>
      </c>
      <c r="Z1424" t="b">
        <f t="shared" ca="1" si="409"/>
        <v>0</v>
      </c>
      <c r="AA1424" s="37" t="b">
        <f t="shared" ca="1" si="415"/>
        <v>0</v>
      </c>
      <c r="AB1424" t="b">
        <f t="shared" ca="1" si="410"/>
        <v>0</v>
      </c>
      <c r="AD1424" t="b">
        <f t="shared" ca="1" si="416"/>
        <v>0</v>
      </c>
      <c r="AE1424" s="37" t="b">
        <f t="shared" ca="1" si="417"/>
        <v>0</v>
      </c>
      <c r="AF1424" t="b">
        <f t="shared" ca="1" si="418"/>
        <v>0</v>
      </c>
      <c r="AG1424" s="317" t="b">
        <f t="shared" ca="1" si="419"/>
        <v>0</v>
      </c>
      <c r="AH1424" s="317" t="b">
        <f t="shared" ca="1" si="420"/>
        <v>1</v>
      </c>
      <c r="AI1424" s="317" t="b">
        <f t="shared" ca="1" si="421"/>
        <v>0</v>
      </c>
    </row>
    <row r="1425" spans="1:35" x14ac:dyDescent="0.25">
      <c r="A1425">
        <v>1393</v>
      </c>
      <c r="B1425" s="169">
        <f ca="1">OFFSET(InputPriceData!B$15,CalculationsAndCharts!$A1425+$A$11,0,1,1)</f>
        <v>39822</v>
      </c>
      <c r="C1425" s="3">
        <f ca="1">OFFSET(InputPriceData!G$15,CalculationsAndCharts!$A1425+$A$11,IF($C$7,8,0),1,1)</f>
        <v>3067100</v>
      </c>
      <c r="D1425" s="4">
        <f ca="1">OFFSET(InputPriceData!C$15,CalculationsAndCharts!$A1425+$A$11,IF($C$7,8,0),1,1)</f>
        <v>50.84</v>
      </c>
      <c r="E1425" s="4">
        <f ca="1">OFFSET(InputPriceData!D$15,CalculationsAndCharts!$A1425+$A$11,IF($C$7,8,0),1,1)</f>
        <v>51.63</v>
      </c>
      <c r="F1425" s="4">
        <f ca="1">OFFSET(InputPriceData!E$15,CalculationsAndCharts!$A1425+$A$11,IF($C$7,8,0),1,1)</f>
        <v>49.86</v>
      </c>
      <c r="G1425" s="4">
        <f ca="1">OFFSET(InputPriceData!F$15,CalculationsAndCharts!$A1425+$A$11,IF($C$7,8,0),1,1)</f>
        <v>50.52</v>
      </c>
      <c r="H1425" s="133"/>
      <c r="I1425" s="133"/>
      <c r="J1425" s="37">
        <f t="shared" ca="1" si="411"/>
        <v>1408</v>
      </c>
      <c r="K1425" s="124">
        <f t="shared" ca="1" si="412"/>
        <v>-0.37999999999999545</v>
      </c>
      <c r="L1425" s="343">
        <f t="shared" ca="1" si="403"/>
        <v>0.24704523942621159</v>
      </c>
      <c r="M1425" s="345">
        <f t="shared" ca="1" si="413"/>
        <v>1.1756101901165095</v>
      </c>
      <c r="N1425" s="344">
        <f t="shared" ca="1" si="404"/>
        <v>0.21014213852784658</v>
      </c>
      <c r="O1425" s="4"/>
      <c r="P1425" s="4"/>
      <c r="Q1425" s="3"/>
      <c r="S1425" s="4"/>
      <c r="T1425" s="4" t="b">
        <f t="shared" ca="1" si="405"/>
        <v>0</v>
      </c>
      <c r="U1425" t="b">
        <f t="shared" ca="1" si="406"/>
        <v>0</v>
      </c>
      <c r="W1425" s="317" t="b">
        <f t="shared" ca="1" si="407"/>
        <v>0</v>
      </c>
      <c r="X1425" s="317" t="b">
        <f t="shared" ca="1" si="414"/>
        <v>1</v>
      </c>
      <c r="Y1425" s="317" t="b">
        <f t="shared" ca="1" si="408"/>
        <v>0</v>
      </c>
      <c r="Z1425" t="b">
        <f t="shared" ca="1" si="409"/>
        <v>0</v>
      </c>
      <c r="AA1425" s="37" t="b">
        <f t="shared" ca="1" si="415"/>
        <v>0</v>
      </c>
      <c r="AB1425" t="b">
        <f t="shared" ca="1" si="410"/>
        <v>0</v>
      </c>
      <c r="AD1425" t="b">
        <f t="shared" ca="1" si="416"/>
        <v>0</v>
      </c>
      <c r="AE1425" s="37" t="b">
        <f t="shared" ca="1" si="417"/>
        <v>0</v>
      </c>
      <c r="AF1425" t="b">
        <f t="shared" ca="1" si="418"/>
        <v>0</v>
      </c>
      <c r="AG1425" s="317" t="b">
        <f t="shared" ca="1" si="419"/>
        <v>0</v>
      </c>
      <c r="AH1425" s="317" t="b">
        <f t="shared" ca="1" si="420"/>
        <v>1</v>
      </c>
      <c r="AI1425" s="317" t="b">
        <f t="shared" ca="1" si="421"/>
        <v>0</v>
      </c>
    </row>
    <row r="1426" spans="1:35" x14ac:dyDescent="0.25">
      <c r="A1426">
        <v>1394</v>
      </c>
      <c r="B1426" s="169">
        <f ca="1">OFFSET(InputPriceData!B$15,CalculationsAndCharts!$A1426+$A$11,0,1,1)</f>
        <v>39821</v>
      </c>
      <c r="C1426" s="3">
        <f ca="1">OFFSET(InputPriceData!G$15,CalculationsAndCharts!$A1426+$A$11,IF($C$7,8,0),1,1)</f>
        <v>3048600</v>
      </c>
      <c r="D1426" s="4">
        <f ca="1">OFFSET(InputPriceData!C$15,CalculationsAndCharts!$A1426+$A$11,IF($C$7,8,0),1,1)</f>
        <v>50.8</v>
      </c>
      <c r="E1426" s="4">
        <f ca="1">OFFSET(InputPriceData!D$15,CalculationsAndCharts!$A1426+$A$11,IF($C$7,8,0),1,1)</f>
        <v>50.83</v>
      </c>
      <c r="F1426" s="4">
        <f ca="1">OFFSET(InputPriceData!E$15,CalculationsAndCharts!$A1426+$A$11,IF($C$7,8,0),1,1)</f>
        <v>49.79</v>
      </c>
      <c r="G1426" s="4">
        <f ca="1">OFFSET(InputPriceData!F$15,CalculationsAndCharts!$A1426+$A$11,IF($C$7,8,0),1,1)</f>
        <v>50.17</v>
      </c>
      <c r="H1426" s="133"/>
      <c r="I1426" s="133"/>
      <c r="J1426" s="37">
        <f t="shared" ca="1" si="411"/>
        <v>1407</v>
      </c>
      <c r="K1426" s="124">
        <f t="shared" ca="1" si="412"/>
        <v>-1.6199999999999974</v>
      </c>
      <c r="L1426" s="343">
        <f t="shared" ca="1" si="403"/>
        <v>0.48051354519827461</v>
      </c>
      <c r="M1426" s="345">
        <f t="shared" ca="1" si="413"/>
        <v>1.1862867710560137</v>
      </c>
      <c r="N1426" s="344">
        <f t="shared" ca="1" si="404"/>
        <v>0.40505681840363866</v>
      </c>
      <c r="O1426" s="4"/>
      <c r="P1426" s="4"/>
      <c r="Q1426" s="3"/>
      <c r="S1426" s="4"/>
      <c r="T1426" s="4" t="b">
        <f t="shared" ca="1" si="405"/>
        <v>0</v>
      </c>
      <c r="U1426" t="b">
        <f t="shared" ca="1" si="406"/>
        <v>0</v>
      </c>
      <c r="W1426" s="317" t="b">
        <f t="shared" ca="1" si="407"/>
        <v>0</v>
      </c>
      <c r="X1426" s="317" t="b">
        <f t="shared" ca="1" si="414"/>
        <v>1</v>
      </c>
      <c r="Y1426" s="317" t="b">
        <f t="shared" ca="1" si="408"/>
        <v>0</v>
      </c>
      <c r="Z1426" t="b">
        <f t="shared" ca="1" si="409"/>
        <v>0</v>
      </c>
      <c r="AA1426" s="37" t="b">
        <f t="shared" ca="1" si="415"/>
        <v>0</v>
      </c>
      <c r="AB1426" t="b">
        <f t="shared" ca="1" si="410"/>
        <v>0</v>
      </c>
      <c r="AD1426" t="b">
        <f t="shared" ca="1" si="416"/>
        <v>0</v>
      </c>
      <c r="AE1426" s="37" t="b">
        <f t="shared" ca="1" si="417"/>
        <v>0</v>
      </c>
      <c r="AF1426" t="b">
        <f t="shared" ca="1" si="418"/>
        <v>0</v>
      </c>
      <c r="AG1426" s="317" t="b">
        <f t="shared" ca="1" si="419"/>
        <v>0</v>
      </c>
      <c r="AH1426" s="317" t="b">
        <f t="shared" ca="1" si="420"/>
        <v>1</v>
      </c>
      <c r="AI1426" s="317" t="b">
        <f t="shared" ca="1" si="421"/>
        <v>0</v>
      </c>
    </row>
    <row r="1427" spans="1:35" x14ac:dyDescent="0.25">
      <c r="A1427">
        <v>1395</v>
      </c>
      <c r="B1427" s="169">
        <f ca="1">OFFSET(InputPriceData!B$15,CalculationsAndCharts!$A1427+$A$11,0,1,1)</f>
        <v>39820</v>
      </c>
      <c r="C1427" s="3">
        <f ca="1">OFFSET(InputPriceData!G$15,CalculationsAndCharts!$A1427+$A$11,IF($C$7,8,0),1,1)</f>
        <v>2517300</v>
      </c>
      <c r="D1427" s="4">
        <f ca="1">OFFSET(InputPriceData!C$15,CalculationsAndCharts!$A1427+$A$11,IF($C$7,8,0),1,1)</f>
        <v>51.53</v>
      </c>
      <c r="E1427" s="4">
        <f ca="1">OFFSET(InputPriceData!D$15,CalculationsAndCharts!$A1427+$A$11,IF($C$7,8,0),1,1)</f>
        <v>51.53</v>
      </c>
      <c r="F1427" s="4">
        <f ca="1">OFFSET(InputPriceData!E$15,CalculationsAndCharts!$A1427+$A$11,IF($C$7,8,0),1,1)</f>
        <v>50.32</v>
      </c>
      <c r="G1427" s="4">
        <f ca="1">OFFSET(InputPriceData!F$15,CalculationsAndCharts!$A1427+$A$11,IF($C$7,8,0),1,1)</f>
        <v>50.9</v>
      </c>
      <c r="H1427" s="133"/>
      <c r="I1427" s="133"/>
      <c r="J1427" s="37">
        <f t="shared" ca="1" si="411"/>
        <v>1406</v>
      </c>
      <c r="K1427" s="124">
        <f t="shared" ca="1" si="412"/>
        <v>-1.5900000000000034</v>
      </c>
      <c r="L1427" s="343">
        <f t="shared" ca="1" si="403"/>
        <v>0.66214638005229332</v>
      </c>
      <c r="M1427" s="345">
        <f t="shared" ca="1" si="413"/>
        <v>1.1970603138809421</v>
      </c>
      <c r="N1427" s="344">
        <f t="shared" ca="1" si="404"/>
        <v>0.55314370744242169</v>
      </c>
      <c r="O1427" s="4"/>
      <c r="P1427" s="4"/>
      <c r="Q1427" s="3"/>
      <c r="S1427" s="4"/>
      <c r="T1427" s="4" t="b">
        <f t="shared" ca="1" si="405"/>
        <v>0</v>
      </c>
      <c r="U1427" t="b">
        <f t="shared" ca="1" si="406"/>
        <v>0</v>
      </c>
      <c r="W1427" s="317" t="b">
        <f t="shared" ca="1" si="407"/>
        <v>0</v>
      </c>
      <c r="X1427" s="317" t="b">
        <f t="shared" ca="1" si="414"/>
        <v>1</v>
      </c>
      <c r="Y1427" s="317" t="b">
        <f t="shared" ca="1" si="408"/>
        <v>0</v>
      </c>
      <c r="Z1427" t="b">
        <f t="shared" ca="1" si="409"/>
        <v>0</v>
      </c>
      <c r="AA1427" s="37" t="b">
        <f t="shared" ca="1" si="415"/>
        <v>0</v>
      </c>
      <c r="AB1427" t="b">
        <f t="shared" ca="1" si="410"/>
        <v>0</v>
      </c>
      <c r="AD1427" t="b">
        <f t="shared" ca="1" si="416"/>
        <v>0</v>
      </c>
      <c r="AE1427" s="37" t="b">
        <f t="shared" ca="1" si="417"/>
        <v>0</v>
      </c>
      <c r="AF1427" t="b">
        <f t="shared" ca="1" si="418"/>
        <v>0</v>
      </c>
      <c r="AG1427" s="317" t="b">
        <f t="shared" ca="1" si="419"/>
        <v>0</v>
      </c>
      <c r="AH1427" s="317" t="b">
        <f t="shared" ca="1" si="420"/>
        <v>1</v>
      </c>
      <c r="AI1427" s="317" t="b">
        <f t="shared" ca="1" si="421"/>
        <v>0</v>
      </c>
    </row>
    <row r="1428" spans="1:35" x14ac:dyDescent="0.25">
      <c r="A1428">
        <v>1396</v>
      </c>
      <c r="B1428" s="169">
        <f ca="1">OFFSET(InputPriceData!B$15,CalculationsAndCharts!$A1428+$A$11,0,1,1)</f>
        <v>39819</v>
      </c>
      <c r="C1428" s="3">
        <f ca="1">OFFSET(InputPriceData!G$15,CalculationsAndCharts!$A1428+$A$11,IF($C$7,8,0),1,1)</f>
        <v>2400100</v>
      </c>
      <c r="D1428" s="4">
        <f ca="1">OFFSET(InputPriceData!C$15,CalculationsAndCharts!$A1428+$A$11,IF($C$7,8,0),1,1)</f>
        <v>52.49</v>
      </c>
      <c r="E1428" s="4">
        <f ca="1">OFFSET(InputPriceData!D$15,CalculationsAndCharts!$A1428+$A$11,IF($C$7,8,0),1,1)</f>
        <v>52.75</v>
      </c>
      <c r="F1428" s="4">
        <f ca="1">OFFSET(InputPriceData!E$15,CalculationsAndCharts!$A1428+$A$11,IF($C$7,8,0),1,1)</f>
        <v>51.52</v>
      </c>
      <c r="G1428" s="4">
        <f ca="1">OFFSET(InputPriceData!F$15,CalculationsAndCharts!$A1428+$A$11,IF($C$7,8,0),1,1)</f>
        <v>51.79</v>
      </c>
      <c r="H1428" s="133"/>
      <c r="I1428" s="133"/>
      <c r="J1428" s="37">
        <f t="shared" ca="1" si="411"/>
        <v>1405</v>
      </c>
      <c r="K1428" s="124">
        <f t="shared" ca="1" si="412"/>
        <v>-0.21000000000000085</v>
      </c>
      <c r="L1428" s="343">
        <f t="shared" ca="1" si="403"/>
        <v>0.66603545286631127</v>
      </c>
      <c r="M1428" s="345">
        <f t="shared" ca="1" si="413"/>
        <v>1.2079316991735036</v>
      </c>
      <c r="N1428" s="344">
        <f t="shared" ca="1" si="404"/>
        <v>0.55138502725115091</v>
      </c>
      <c r="O1428" s="4"/>
      <c r="P1428" s="4"/>
      <c r="Q1428" s="3"/>
      <c r="S1428" s="4"/>
      <c r="T1428" s="4" t="b">
        <f t="shared" ca="1" si="405"/>
        <v>0</v>
      </c>
      <c r="U1428" t="b">
        <f t="shared" ca="1" si="406"/>
        <v>0</v>
      </c>
      <c r="W1428" s="317" t="b">
        <f t="shared" ca="1" si="407"/>
        <v>0</v>
      </c>
      <c r="X1428" s="317" t="b">
        <f t="shared" ca="1" si="414"/>
        <v>1</v>
      </c>
      <c r="Y1428" s="317" t="b">
        <f t="shared" ca="1" si="408"/>
        <v>0</v>
      </c>
      <c r="Z1428" t="b">
        <f t="shared" ca="1" si="409"/>
        <v>0</v>
      </c>
      <c r="AA1428" s="37" t="b">
        <f t="shared" ca="1" si="415"/>
        <v>0</v>
      </c>
      <c r="AB1428" t="b">
        <f t="shared" ca="1" si="410"/>
        <v>0</v>
      </c>
      <c r="AD1428" t="b">
        <f t="shared" ca="1" si="416"/>
        <v>0</v>
      </c>
      <c r="AE1428" s="37" t="b">
        <f t="shared" ca="1" si="417"/>
        <v>0</v>
      </c>
      <c r="AF1428" t="b">
        <f t="shared" ca="1" si="418"/>
        <v>0</v>
      </c>
      <c r="AG1428" s="317" t="b">
        <f t="shared" ca="1" si="419"/>
        <v>0</v>
      </c>
      <c r="AH1428" s="317" t="b">
        <f t="shared" ca="1" si="420"/>
        <v>1</v>
      </c>
      <c r="AI1428" s="317" t="b">
        <f t="shared" ca="1" si="421"/>
        <v>0</v>
      </c>
    </row>
    <row r="1429" spans="1:35" x14ac:dyDescent="0.25">
      <c r="A1429">
        <v>1397</v>
      </c>
      <c r="B1429" s="169">
        <f ca="1">OFFSET(InputPriceData!B$15,CalculationsAndCharts!$A1429+$A$11,0,1,1)</f>
        <v>39818</v>
      </c>
      <c r="C1429" s="3">
        <f ca="1">OFFSET(InputPriceData!G$15,CalculationsAndCharts!$A1429+$A$11,IF($C$7,8,0),1,1)</f>
        <v>2903500</v>
      </c>
      <c r="D1429" s="4">
        <f ca="1">OFFSET(InputPriceData!C$15,CalculationsAndCharts!$A1429+$A$11,IF($C$7,8,0),1,1)</f>
        <v>51.89</v>
      </c>
      <c r="E1429" s="4">
        <f ca="1">OFFSET(InputPriceData!D$15,CalculationsAndCharts!$A1429+$A$11,IF($C$7,8,0),1,1)</f>
        <v>52.7</v>
      </c>
      <c r="F1429" s="4">
        <f ca="1">OFFSET(InputPriceData!E$15,CalculationsAndCharts!$A1429+$A$11,IF($C$7,8,0),1,1)</f>
        <v>51.69</v>
      </c>
      <c r="G1429" s="4">
        <f ca="1">OFFSET(InputPriceData!F$15,CalculationsAndCharts!$A1429+$A$11,IF($C$7,8,0),1,1)</f>
        <v>52.49</v>
      </c>
      <c r="H1429" s="133"/>
      <c r="I1429" s="133"/>
      <c r="J1429" s="37">
        <f t="shared" ca="1" si="411"/>
        <v>1404</v>
      </c>
      <c r="K1429" s="124">
        <f t="shared" ca="1" si="412"/>
        <v>1.4500000000000028</v>
      </c>
      <c r="L1429" s="343">
        <f t="shared" ca="1" si="403"/>
        <v>0.47915435387247973</v>
      </c>
      <c r="M1429" s="345">
        <f t="shared" ca="1" si="413"/>
        <v>1.2189018155131217</v>
      </c>
      <c r="N1429" s="344">
        <f t="shared" ca="1" si="404"/>
        <v>0.39310332282241278</v>
      </c>
      <c r="O1429" s="4"/>
      <c r="P1429" s="4"/>
      <c r="Q1429" s="3"/>
      <c r="S1429" s="4"/>
      <c r="T1429" s="4" t="b">
        <f t="shared" ca="1" si="405"/>
        <v>0</v>
      </c>
      <c r="U1429" t="b">
        <f t="shared" ca="1" si="406"/>
        <v>0</v>
      </c>
      <c r="W1429" s="317" t="b">
        <f t="shared" ca="1" si="407"/>
        <v>1</v>
      </c>
      <c r="X1429" s="317" t="b">
        <f t="shared" ca="1" si="414"/>
        <v>1</v>
      </c>
      <c r="Y1429" s="317" t="b">
        <f t="shared" ca="1" si="408"/>
        <v>0</v>
      </c>
      <c r="Z1429" t="b">
        <f t="shared" ca="1" si="409"/>
        <v>0</v>
      </c>
      <c r="AA1429" s="37" t="b">
        <f t="shared" ca="1" si="415"/>
        <v>0</v>
      </c>
      <c r="AB1429" t="b">
        <f t="shared" ca="1" si="410"/>
        <v>1</v>
      </c>
      <c r="AD1429" t="b">
        <f t="shared" ca="1" si="416"/>
        <v>0</v>
      </c>
      <c r="AE1429" s="37" t="b">
        <f t="shared" ca="1" si="417"/>
        <v>0</v>
      </c>
      <c r="AF1429" t="b">
        <f t="shared" ca="1" si="418"/>
        <v>1</v>
      </c>
      <c r="AG1429" s="317" t="b">
        <f t="shared" ca="1" si="419"/>
        <v>1</v>
      </c>
      <c r="AH1429" s="317" t="b">
        <f t="shared" ca="1" si="420"/>
        <v>1</v>
      </c>
      <c r="AI1429" s="317" t="b">
        <f t="shared" ca="1" si="421"/>
        <v>0</v>
      </c>
    </row>
    <row r="1430" spans="1:35" x14ac:dyDescent="0.25">
      <c r="A1430">
        <v>1398</v>
      </c>
      <c r="B1430" s="169">
        <f ca="1">OFFSET(InputPriceData!B$15,CalculationsAndCharts!$A1430+$A$11,0,1,1)</f>
        <v>39815</v>
      </c>
      <c r="C1430" s="3">
        <f ca="1">OFFSET(InputPriceData!G$15,CalculationsAndCharts!$A1430+$A$11,IF($C$7,8,0),1,1)</f>
        <v>1753500</v>
      </c>
      <c r="D1430" s="4">
        <f ca="1">OFFSET(InputPriceData!C$15,CalculationsAndCharts!$A1430+$A$11,IF($C$7,8,0),1,1)</f>
        <v>51.19</v>
      </c>
      <c r="E1430" s="4">
        <f ca="1">OFFSET(InputPriceData!D$15,CalculationsAndCharts!$A1430+$A$11,IF($C$7,8,0),1,1)</f>
        <v>52.21</v>
      </c>
      <c r="F1430" s="4">
        <f ca="1">OFFSET(InputPriceData!E$15,CalculationsAndCharts!$A1430+$A$11,IF($C$7,8,0),1,1)</f>
        <v>50.46</v>
      </c>
      <c r="G1430" s="4">
        <f ca="1">OFFSET(InputPriceData!F$15,CalculationsAndCharts!$A1430+$A$11,IF($C$7,8,0),1,1)</f>
        <v>52</v>
      </c>
      <c r="H1430" s="133"/>
      <c r="I1430" s="133"/>
      <c r="J1430" s="37">
        <f t="shared" ca="1" si="411"/>
        <v>1403</v>
      </c>
      <c r="K1430" s="124">
        <f t="shared" ca="1" si="412"/>
        <v>1.3299999999999983</v>
      </c>
      <c r="L1430" s="343">
        <f t="shared" ca="1" si="403"/>
        <v>0.20510842288855699</v>
      </c>
      <c r="M1430" s="345">
        <f t="shared" ca="1" si="413"/>
        <v>1.2299715595490632</v>
      </c>
      <c r="N1430" s="344">
        <f t="shared" ca="1" si="404"/>
        <v>0.16675867120354768</v>
      </c>
      <c r="O1430" s="4"/>
      <c r="P1430" s="4"/>
      <c r="Q1430" s="3"/>
      <c r="S1430" s="4"/>
      <c r="T1430" s="4" t="b">
        <f t="shared" ca="1" si="405"/>
        <v>1</v>
      </c>
      <c r="U1430" t="b">
        <f t="shared" ca="1" si="406"/>
        <v>0</v>
      </c>
      <c r="W1430" s="317" t="b">
        <f t="shared" ca="1" si="407"/>
        <v>0</v>
      </c>
      <c r="X1430" s="317" t="b">
        <f t="shared" ca="1" si="414"/>
        <v>0</v>
      </c>
      <c r="Y1430" s="317" t="b">
        <f t="shared" ca="1" si="408"/>
        <v>0</v>
      </c>
      <c r="Z1430" t="b">
        <f t="shared" ca="1" si="409"/>
        <v>0</v>
      </c>
      <c r="AA1430" s="37" t="b">
        <f t="shared" ca="1" si="415"/>
        <v>1</v>
      </c>
      <c r="AB1430" t="b">
        <f t="shared" ca="1" si="410"/>
        <v>0</v>
      </c>
      <c r="AD1430" t="b">
        <f t="shared" ca="1" si="416"/>
        <v>0</v>
      </c>
      <c r="AE1430" s="37" t="b">
        <f t="shared" ca="1" si="417"/>
        <v>1</v>
      </c>
      <c r="AF1430" t="b">
        <f t="shared" ca="1" si="418"/>
        <v>0</v>
      </c>
      <c r="AG1430" s="317" t="b">
        <f t="shared" ca="1" si="419"/>
        <v>0</v>
      </c>
      <c r="AH1430" s="317" t="b">
        <f t="shared" ca="1" si="420"/>
        <v>0</v>
      </c>
      <c r="AI1430" s="317" t="b">
        <f t="shared" ca="1" si="421"/>
        <v>0</v>
      </c>
    </row>
    <row r="1431" spans="1:35" x14ac:dyDescent="0.25">
      <c r="A1431">
        <v>1399</v>
      </c>
      <c r="B1431" s="169">
        <f ca="1">OFFSET(InputPriceData!B$15,CalculationsAndCharts!$A1431+$A$11,0,1,1)</f>
        <v>39813</v>
      </c>
      <c r="C1431" s="3">
        <f ca="1">OFFSET(InputPriceData!G$15,CalculationsAndCharts!$A1431+$A$11,IF($C$7,8,0),1,1)</f>
        <v>1709600</v>
      </c>
      <c r="D1431" s="4">
        <f ca="1">OFFSET(InputPriceData!C$15,CalculationsAndCharts!$A1431+$A$11,IF($C$7,8,0),1,1)</f>
        <v>50.66</v>
      </c>
      <c r="E1431" s="4">
        <f ca="1">OFFSET(InputPriceData!D$15,CalculationsAndCharts!$A1431+$A$11,IF($C$7,8,0),1,1)</f>
        <v>51.58</v>
      </c>
      <c r="F1431" s="4">
        <f ca="1">OFFSET(InputPriceData!E$15,CalculationsAndCharts!$A1431+$A$11,IF($C$7,8,0),1,1)</f>
        <v>50.66</v>
      </c>
      <c r="G1431" s="4">
        <f ca="1">OFFSET(InputPriceData!F$15,CalculationsAndCharts!$A1431+$A$11,IF($C$7,8,0),1,1)</f>
        <v>51.04</v>
      </c>
      <c r="H1431" s="133"/>
      <c r="I1431" s="133"/>
      <c r="J1431" s="37">
        <f t="shared" ca="1" si="411"/>
        <v>1402</v>
      </c>
      <c r="K1431" s="124">
        <f t="shared" ca="1" si="412"/>
        <v>1.9600000000000009</v>
      </c>
      <c r="L1431" s="343">
        <f t="shared" ca="1" si="403"/>
        <v>-7.6218530244091975E-2</v>
      </c>
      <c r="M1431" s="345">
        <f t="shared" ca="1" si="413"/>
        <v>1.2411418360737267</v>
      </c>
      <c r="N1431" s="344">
        <f t="shared" ca="1" si="404"/>
        <v>-6.1410008130258868E-2</v>
      </c>
      <c r="O1431" s="4"/>
      <c r="P1431" s="4"/>
      <c r="Q1431" s="3"/>
      <c r="S1431" s="4"/>
      <c r="T1431" s="4" t="b">
        <f t="shared" ca="1" si="405"/>
        <v>0</v>
      </c>
      <c r="U1431" t="b">
        <f t="shared" ca="1" si="406"/>
        <v>0</v>
      </c>
      <c r="W1431" s="317" t="b">
        <f t="shared" ca="1" si="407"/>
        <v>0</v>
      </c>
      <c r="X1431" s="317" t="b">
        <f t="shared" ca="1" si="414"/>
        <v>0</v>
      </c>
      <c r="Y1431" s="317" t="b">
        <f t="shared" ca="1" si="408"/>
        <v>0</v>
      </c>
      <c r="Z1431" t="b">
        <f t="shared" ca="1" si="409"/>
        <v>0</v>
      </c>
      <c r="AA1431" s="37" t="b">
        <f t="shared" ca="1" si="415"/>
        <v>1</v>
      </c>
      <c r="AB1431" t="b">
        <f t="shared" ca="1" si="410"/>
        <v>0</v>
      </c>
      <c r="AD1431" t="b">
        <f t="shared" ca="1" si="416"/>
        <v>0</v>
      </c>
      <c r="AE1431" s="37" t="b">
        <f t="shared" ca="1" si="417"/>
        <v>1</v>
      </c>
      <c r="AF1431" t="b">
        <f t="shared" ca="1" si="418"/>
        <v>0</v>
      </c>
      <c r="AG1431" s="317" t="b">
        <f t="shared" ca="1" si="419"/>
        <v>0</v>
      </c>
      <c r="AH1431" s="317" t="b">
        <f t="shared" ca="1" si="420"/>
        <v>0</v>
      </c>
      <c r="AI1431" s="317" t="b">
        <f t="shared" ca="1" si="421"/>
        <v>0</v>
      </c>
    </row>
    <row r="1432" spans="1:35" x14ac:dyDescent="0.25">
      <c r="A1432">
        <v>1400</v>
      </c>
      <c r="B1432" s="169">
        <f ca="1">OFFSET(InputPriceData!B$15,CalculationsAndCharts!$A1432+$A$11,0,1,1)</f>
        <v>39812</v>
      </c>
      <c r="C1432" s="3">
        <f ca="1">OFFSET(InputPriceData!G$15,CalculationsAndCharts!$A1432+$A$11,IF($C$7,8,0),1,1)</f>
        <v>1608800</v>
      </c>
      <c r="D1432" s="4">
        <f ca="1">OFFSET(InputPriceData!C$15,CalculationsAndCharts!$A1432+$A$11,IF($C$7,8,0),1,1)</f>
        <v>49.34</v>
      </c>
      <c r="E1432" s="4">
        <f ca="1">OFFSET(InputPriceData!D$15,CalculationsAndCharts!$A1432+$A$11,IF($C$7,8,0),1,1)</f>
        <v>50.75</v>
      </c>
      <c r="F1432" s="4">
        <f ca="1">OFFSET(InputPriceData!E$15,CalculationsAndCharts!$A1432+$A$11,IF($C$7,8,0),1,1)</f>
        <v>49.24</v>
      </c>
      <c r="G1432" s="4">
        <f ca="1">OFFSET(InputPriceData!F$15,CalculationsAndCharts!$A1432+$A$11,IF($C$7,8,0),1,1)</f>
        <v>50.67</v>
      </c>
      <c r="H1432" s="133"/>
      <c r="I1432" s="133"/>
      <c r="J1432" s="37">
        <f t="shared" ca="1" si="411"/>
        <v>1401</v>
      </c>
      <c r="K1432" s="124">
        <f t="shared" ca="1" si="412"/>
        <v>1.3599999999999994</v>
      </c>
      <c r="L1432" s="343">
        <f t="shared" ca="1" si="403"/>
        <v>-0.30281980714192297</v>
      </c>
      <c r="M1432" s="345">
        <f t="shared" ca="1" si="413"/>
        <v>1.252413558096596</v>
      </c>
      <c r="N1432" s="344">
        <f t="shared" ca="1" si="404"/>
        <v>-0.24178898829724033</v>
      </c>
      <c r="O1432" s="4"/>
      <c r="P1432" s="4"/>
      <c r="Q1432" s="3"/>
      <c r="S1432" s="4"/>
      <c r="T1432" s="4" t="b">
        <f t="shared" ca="1" si="405"/>
        <v>0</v>
      </c>
      <c r="U1432" t="b">
        <f t="shared" ca="1" si="406"/>
        <v>0</v>
      </c>
      <c r="W1432" s="317" t="b">
        <f t="shared" ca="1" si="407"/>
        <v>0</v>
      </c>
      <c r="X1432" s="317" t="b">
        <f t="shared" ca="1" si="414"/>
        <v>0</v>
      </c>
      <c r="Y1432" s="317" t="b">
        <f t="shared" ca="1" si="408"/>
        <v>0</v>
      </c>
      <c r="Z1432" t="b">
        <f t="shared" ca="1" si="409"/>
        <v>0</v>
      </c>
      <c r="AA1432" s="37" t="b">
        <f t="shared" ca="1" si="415"/>
        <v>1</v>
      </c>
      <c r="AB1432" t="b">
        <f t="shared" ca="1" si="410"/>
        <v>0</v>
      </c>
      <c r="AD1432" t="b">
        <f t="shared" ca="1" si="416"/>
        <v>0</v>
      </c>
      <c r="AE1432" s="37" t="b">
        <f t="shared" ca="1" si="417"/>
        <v>1</v>
      </c>
      <c r="AF1432" t="b">
        <f t="shared" ca="1" si="418"/>
        <v>0</v>
      </c>
      <c r="AG1432" s="317" t="b">
        <f t="shared" ca="1" si="419"/>
        <v>0</v>
      </c>
      <c r="AH1432" s="317" t="b">
        <f t="shared" ca="1" si="420"/>
        <v>0</v>
      </c>
      <c r="AI1432" s="317" t="b">
        <f t="shared" ca="1" si="421"/>
        <v>0</v>
      </c>
    </row>
    <row r="1433" spans="1:35" x14ac:dyDescent="0.25">
      <c r="A1433">
        <v>1401</v>
      </c>
      <c r="B1433" s="169">
        <f ca="1">OFFSET(InputPriceData!B$15,CalculationsAndCharts!$A1433+$A$11,0,1,1)</f>
        <v>39811</v>
      </c>
      <c r="C1433" s="3">
        <f ca="1">OFFSET(InputPriceData!G$15,CalculationsAndCharts!$A1433+$A$11,IF($C$7,8,0),1,1)</f>
        <v>1703400</v>
      </c>
      <c r="D1433" s="4">
        <f ca="1">OFFSET(InputPriceData!C$15,CalculationsAndCharts!$A1433+$A$11,IF($C$7,8,0),1,1)</f>
        <v>49.34</v>
      </c>
      <c r="E1433" s="4">
        <f ca="1">OFFSET(InputPriceData!D$15,CalculationsAndCharts!$A1433+$A$11,IF($C$7,8,0),1,1)</f>
        <v>49.95</v>
      </c>
      <c r="F1433" s="4">
        <f ca="1">OFFSET(InputPriceData!E$15,CalculationsAndCharts!$A1433+$A$11,IF($C$7,8,0),1,1)</f>
        <v>49.01</v>
      </c>
      <c r="G1433" s="4">
        <f ca="1">OFFSET(InputPriceData!F$15,CalculationsAndCharts!$A1433+$A$11,IF($C$7,8,0),1,1)</f>
        <v>49.08</v>
      </c>
      <c r="H1433" s="133"/>
      <c r="I1433" s="133"/>
      <c r="J1433" s="37">
        <f t="shared" ca="1" si="411"/>
        <v>1400</v>
      </c>
      <c r="K1433" s="124">
        <f t="shared" ca="1" si="412"/>
        <v>0</v>
      </c>
      <c r="L1433" s="343">
        <f t="shared" ca="1" si="403"/>
        <v>-0.41432194919899995</v>
      </c>
      <c r="M1433" s="345">
        <f t="shared" ca="1" si="413"/>
        <v>1.2637876469188658</v>
      </c>
      <c r="N1433" s="344">
        <f t="shared" ca="1" si="404"/>
        <v>-0.32784142985502618</v>
      </c>
      <c r="O1433" s="4"/>
      <c r="P1433" s="4"/>
      <c r="Q1433" s="3"/>
      <c r="S1433" s="4"/>
      <c r="T1433" s="4" t="b">
        <f t="shared" ca="1" si="405"/>
        <v>0</v>
      </c>
      <c r="U1433" t="b">
        <f t="shared" ca="1" si="406"/>
        <v>0</v>
      </c>
      <c r="W1433" s="317" t="b">
        <f t="shared" ca="1" si="407"/>
        <v>0</v>
      </c>
      <c r="X1433" s="317" t="b">
        <f t="shared" ca="1" si="414"/>
        <v>0</v>
      </c>
      <c r="Y1433" s="317" t="b">
        <f t="shared" ca="1" si="408"/>
        <v>0</v>
      </c>
      <c r="Z1433" t="b">
        <f t="shared" ca="1" si="409"/>
        <v>0</v>
      </c>
      <c r="AA1433" s="37" t="b">
        <f t="shared" ca="1" si="415"/>
        <v>1</v>
      </c>
      <c r="AB1433" t="b">
        <f t="shared" ca="1" si="410"/>
        <v>0</v>
      </c>
      <c r="AD1433" t="b">
        <f t="shared" ca="1" si="416"/>
        <v>0</v>
      </c>
      <c r="AE1433" s="37" t="b">
        <f t="shared" ca="1" si="417"/>
        <v>1</v>
      </c>
      <c r="AF1433" t="b">
        <f t="shared" ca="1" si="418"/>
        <v>0</v>
      </c>
      <c r="AG1433" s="317" t="b">
        <f t="shared" ca="1" si="419"/>
        <v>0</v>
      </c>
      <c r="AH1433" s="317" t="b">
        <f t="shared" ca="1" si="420"/>
        <v>0</v>
      </c>
      <c r="AI1433" s="317" t="b">
        <f t="shared" ca="1" si="421"/>
        <v>0</v>
      </c>
    </row>
    <row r="1434" spans="1:35" x14ac:dyDescent="0.25">
      <c r="A1434">
        <v>1402</v>
      </c>
      <c r="B1434" s="169">
        <f ca="1">OFFSET(InputPriceData!B$15,CalculationsAndCharts!$A1434+$A$11,0,1,1)</f>
        <v>39808</v>
      </c>
      <c r="C1434" s="3">
        <f ca="1">OFFSET(InputPriceData!G$15,CalculationsAndCharts!$A1434+$A$11,IF($C$7,8,0),1,1)</f>
        <v>635900</v>
      </c>
      <c r="D1434" s="4">
        <f ca="1">OFFSET(InputPriceData!C$15,CalculationsAndCharts!$A1434+$A$11,IF($C$7,8,0),1,1)</f>
        <v>49.38</v>
      </c>
      <c r="E1434" s="4">
        <f ca="1">OFFSET(InputPriceData!D$15,CalculationsAndCharts!$A1434+$A$11,IF($C$7,8,0),1,1)</f>
        <v>49.53</v>
      </c>
      <c r="F1434" s="4">
        <f ca="1">OFFSET(InputPriceData!E$15,CalculationsAndCharts!$A1434+$A$11,IF($C$7,8,0),1,1)</f>
        <v>49.08</v>
      </c>
      <c r="G1434" s="4">
        <f ca="1">OFFSET(InputPriceData!F$15,CalculationsAndCharts!$A1434+$A$11,IF($C$7,8,0),1,1)</f>
        <v>49.31</v>
      </c>
      <c r="H1434" s="133"/>
      <c r="I1434" s="133"/>
      <c r="J1434" s="37">
        <f t="shared" ca="1" si="411"/>
        <v>1399</v>
      </c>
      <c r="K1434" s="124">
        <f t="shared" ca="1" si="412"/>
        <v>0.35999999999999943</v>
      </c>
      <c r="L1434" s="343">
        <f t="shared" ca="1" si="403"/>
        <v>-0.45335720934308538</v>
      </c>
      <c r="M1434" s="345">
        <f t="shared" ca="1" si="413"/>
        <v>1.2752650322087444</v>
      </c>
      <c r="N1434" s="344">
        <f t="shared" ca="1" si="404"/>
        <v>-0.35550038454193</v>
      </c>
      <c r="O1434" s="4"/>
      <c r="P1434" s="4"/>
      <c r="Q1434" s="3"/>
      <c r="S1434" s="4"/>
      <c r="T1434" s="4" t="b">
        <f t="shared" ca="1" si="405"/>
        <v>0</v>
      </c>
      <c r="U1434" t="b">
        <f t="shared" ca="1" si="406"/>
        <v>0</v>
      </c>
      <c r="W1434" s="317" t="b">
        <f t="shared" ca="1" si="407"/>
        <v>0</v>
      </c>
      <c r="X1434" s="317" t="b">
        <f t="shared" ca="1" si="414"/>
        <v>0</v>
      </c>
      <c r="Y1434" s="317" t="b">
        <f t="shared" ca="1" si="408"/>
        <v>0</v>
      </c>
      <c r="Z1434" t="b">
        <f t="shared" ca="1" si="409"/>
        <v>0</v>
      </c>
      <c r="AA1434" s="37" t="b">
        <f t="shared" ca="1" si="415"/>
        <v>1</v>
      </c>
      <c r="AB1434" t="b">
        <f t="shared" ca="1" si="410"/>
        <v>0</v>
      </c>
      <c r="AD1434" t="b">
        <f t="shared" ca="1" si="416"/>
        <v>0</v>
      </c>
      <c r="AE1434" s="37" t="b">
        <f t="shared" ca="1" si="417"/>
        <v>1</v>
      </c>
      <c r="AF1434" t="b">
        <f t="shared" ca="1" si="418"/>
        <v>0</v>
      </c>
      <c r="AG1434" s="317" t="b">
        <f t="shared" ca="1" si="419"/>
        <v>0</v>
      </c>
      <c r="AH1434" s="317" t="b">
        <f t="shared" ca="1" si="420"/>
        <v>0</v>
      </c>
      <c r="AI1434" s="317" t="b">
        <f t="shared" ca="1" si="421"/>
        <v>0</v>
      </c>
    </row>
    <row r="1435" spans="1:35" x14ac:dyDescent="0.25">
      <c r="A1435">
        <v>1403</v>
      </c>
      <c r="B1435" s="169">
        <f ca="1">OFFSET(InputPriceData!B$15,CalculationsAndCharts!$A1435+$A$11,0,1,1)</f>
        <v>39806</v>
      </c>
      <c r="C1435" s="3">
        <f ca="1">OFFSET(InputPriceData!G$15,CalculationsAndCharts!$A1435+$A$11,IF($C$7,8,0),1,1)</f>
        <v>480100</v>
      </c>
      <c r="D1435" s="4">
        <f ca="1">OFFSET(InputPriceData!C$15,CalculationsAndCharts!$A1435+$A$11,IF($C$7,8,0),1,1)</f>
        <v>49.1</v>
      </c>
      <c r="E1435" s="4">
        <f ca="1">OFFSET(InputPriceData!D$15,CalculationsAndCharts!$A1435+$A$11,IF($C$7,8,0),1,1)</f>
        <v>49.35</v>
      </c>
      <c r="F1435" s="4">
        <f ca="1">OFFSET(InputPriceData!E$15,CalculationsAndCharts!$A1435+$A$11,IF($C$7,8,0),1,1)</f>
        <v>48.68</v>
      </c>
      <c r="G1435" s="4">
        <f ca="1">OFFSET(InputPriceData!F$15,CalculationsAndCharts!$A1435+$A$11,IF($C$7,8,0),1,1)</f>
        <v>49.08</v>
      </c>
      <c r="H1435" s="133"/>
      <c r="I1435" s="133"/>
      <c r="J1435" s="37">
        <f t="shared" ca="1" si="411"/>
        <v>1398</v>
      </c>
      <c r="K1435" s="124">
        <f t="shared" ca="1" si="412"/>
        <v>7.9999999999998295E-2</v>
      </c>
      <c r="L1435" s="343">
        <f t="shared" ca="1" si="403"/>
        <v>-0.4361903890863934</v>
      </c>
      <c r="M1435" s="345">
        <f t="shared" ca="1" si="413"/>
        <v>1.2868466520774413</v>
      </c>
      <c r="N1435" s="344">
        <f t="shared" ca="1" si="404"/>
        <v>-0.33896065889608723</v>
      </c>
      <c r="O1435" s="4"/>
      <c r="P1435" s="4"/>
      <c r="Q1435" s="3"/>
      <c r="S1435" s="4"/>
      <c r="T1435" s="4" t="b">
        <f t="shared" ca="1" si="405"/>
        <v>0</v>
      </c>
      <c r="U1435" t="b">
        <f t="shared" ca="1" si="406"/>
        <v>0</v>
      </c>
      <c r="W1435" s="317" t="b">
        <f t="shared" ca="1" si="407"/>
        <v>0</v>
      </c>
      <c r="X1435" s="317" t="b">
        <f t="shared" ca="1" si="414"/>
        <v>0</v>
      </c>
      <c r="Y1435" s="317" t="b">
        <f t="shared" ca="1" si="408"/>
        <v>0</v>
      </c>
      <c r="Z1435" t="b">
        <f t="shared" ca="1" si="409"/>
        <v>0</v>
      </c>
      <c r="AA1435" s="37" t="b">
        <f t="shared" ca="1" si="415"/>
        <v>1</v>
      </c>
      <c r="AB1435" t="b">
        <f t="shared" ca="1" si="410"/>
        <v>0</v>
      </c>
      <c r="AD1435" t="b">
        <f t="shared" ca="1" si="416"/>
        <v>0</v>
      </c>
      <c r="AE1435" s="37" t="b">
        <f t="shared" ca="1" si="417"/>
        <v>1</v>
      </c>
      <c r="AF1435" t="b">
        <f t="shared" ca="1" si="418"/>
        <v>0</v>
      </c>
      <c r="AG1435" s="317" t="b">
        <f t="shared" ca="1" si="419"/>
        <v>0</v>
      </c>
      <c r="AH1435" s="317" t="b">
        <f t="shared" ca="1" si="420"/>
        <v>0</v>
      </c>
      <c r="AI1435" s="317" t="b">
        <f t="shared" ca="1" si="421"/>
        <v>0</v>
      </c>
    </row>
    <row r="1436" spans="1:35" x14ac:dyDescent="0.25">
      <c r="A1436">
        <v>1404</v>
      </c>
      <c r="B1436" s="169">
        <f ca="1">OFFSET(InputPriceData!B$15,CalculationsAndCharts!$A1436+$A$11,0,1,1)</f>
        <v>39805</v>
      </c>
      <c r="C1436" s="3">
        <f ca="1">OFFSET(InputPriceData!G$15,CalculationsAndCharts!$A1436+$A$11,IF($C$7,8,0),1,1)</f>
        <v>2228000</v>
      </c>
      <c r="D1436" s="4">
        <f ca="1">OFFSET(InputPriceData!C$15,CalculationsAndCharts!$A1436+$A$11,IF($C$7,8,0),1,1)</f>
        <v>49.31</v>
      </c>
      <c r="E1436" s="4">
        <f ca="1">OFFSET(InputPriceData!D$15,CalculationsAndCharts!$A1436+$A$11,IF($C$7,8,0),1,1)</f>
        <v>49.69</v>
      </c>
      <c r="F1436" s="4">
        <f ca="1">OFFSET(InputPriceData!E$15,CalculationsAndCharts!$A1436+$A$11,IF($C$7,8,0),1,1)</f>
        <v>48.81</v>
      </c>
      <c r="G1436" s="4">
        <f ca="1">OFFSET(InputPriceData!F$15,CalculationsAndCharts!$A1436+$A$11,IF($C$7,8,0),1,1)</f>
        <v>48.95</v>
      </c>
      <c r="H1436" s="133"/>
      <c r="I1436" s="133"/>
      <c r="J1436" s="37">
        <f t="shared" ca="1" si="411"/>
        <v>1397</v>
      </c>
      <c r="K1436" s="124">
        <f t="shared" ca="1" si="412"/>
        <v>-0.67999999999999972</v>
      </c>
      <c r="L1436" s="343">
        <f t="shared" ca="1" si="403"/>
        <v>-0.3285758938481898</v>
      </c>
      <c r="M1436" s="345">
        <f t="shared" ca="1" si="413"/>
        <v>1.2985334531558439</v>
      </c>
      <c r="N1436" s="344">
        <f t="shared" ca="1" si="404"/>
        <v>-0.253036140924708</v>
      </c>
      <c r="O1436" s="4"/>
      <c r="P1436" s="4"/>
      <c r="Q1436" s="3"/>
      <c r="S1436" s="4"/>
      <c r="T1436" s="4" t="b">
        <f t="shared" ca="1" si="405"/>
        <v>0</v>
      </c>
      <c r="U1436" t="b">
        <f t="shared" ca="1" si="406"/>
        <v>0</v>
      </c>
      <c r="W1436" s="317" t="b">
        <f t="shared" ca="1" si="407"/>
        <v>0</v>
      </c>
      <c r="X1436" s="317" t="b">
        <f t="shared" ca="1" si="414"/>
        <v>0</v>
      </c>
      <c r="Y1436" s="317" t="b">
        <f t="shared" ca="1" si="408"/>
        <v>1</v>
      </c>
      <c r="Z1436" t="b">
        <f t="shared" ca="1" si="409"/>
        <v>1</v>
      </c>
      <c r="AA1436" s="37" t="b">
        <f t="shared" ca="1" si="415"/>
        <v>1</v>
      </c>
      <c r="AB1436" t="b">
        <f t="shared" ca="1" si="410"/>
        <v>0</v>
      </c>
      <c r="AD1436" t="b">
        <f t="shared" ca="1" si="416"/>
        <v>1</v>
      </c>
      <c r="AE1436" s="37" t="b">
        <f t="shared" ca="1" si="417"/>
        <v>1</v>
      </c>
      <c r="AF1436" t="b">
        <f t="shared" ca="1" si="418"/>
        <v>0</v>
      </c>
      <c r="AG1436" s="317" t="b">
        <f t="shared" ca="1" si="419"/>
        <v>0</v>
      </c>
      <c r="AH1436" s="317" t="b">
        <f t="shared" ca="1" si="420"/>
        <v>0</v>
      </c>
      <c r="AI1436" s="317" t="b">
        <f t="shared" ca="1" si="421"/>
        <v>1</v>
      </c>
    </row>
    <row r="1437" spans="1:35" x14ac:dyDescent="0.25">
      <c r="A1437">
        <v>1405</v>
      </c>
      <c r="B1437" s="169">
        <f ca="1">OFFSET(InputPriceData!B$15,CalculationsAndCharts!$A1437+$A$11,0,1,1)</f>
        <v>39804</v>
      </c>
      <c r="C1437" s="3">
        <f ca="1">OFFSET(InputPriceData!G$15,CalculationsAndCharts!$A1437+$A$11,IF($C$7,8,0),1,1)</f>
        <v>3139500</v>
      </c>
      <c r="D1437" s="4">
        <f ca="1">OFFSET(InputPriceData!C$15,CalculationsAndCharts!$A1437+$A$11,IF($C$7,8,0),1,1)</f>
        <v>49.59</v>
      </c>
      <c r="E1437" s="4">
        <f ca="1">OFFSET(InputPriceData!D$15,CalculationsAndCharts!$A1437+$A$11,IF($C$7,8,0),1,1)</f>
        <v>49.59</v>
      </c>
      <c r="F1437" s="4">
        <f ca="1">OFFSET(InputPriceData!E$15,CalculationsAndCharts!$A1437+$A$11,IF($C$7,8,0),1,1)</f>
        <v>48.16</v>
      </c>
      <c r="G1437" s="4">
        <f ca="1">OFFSET(InputPriceData!F$15,CalculationsAndCharts!$A1437+$A$11,IF($C$7,8,0),1,1)</f>
        <v>49</v>
      </c>
      <c r="H1437" s="133"/>
      <c r="I1437" s="133"/>
      <c r="J1437" s="37">
        <f t="shared" ca="1" si="411"/>
        <v>1396</v>
      </c>
      <c r="K1437" s="124">
        <f t="shared" ca="1" si="412"/>
        <v>-1.2000000000000028</v>
      </c>
      <c r="L1437" s="343">
        <f t="shared" ca="1" si="403"/>
        <v>-0.15725459941925651</v>
      </c>
      <c r="M1437" s="345">
        <f t="shared" ca="1" si="413"/>
        <v>1.3103263906718909</v>
      </c>
      <c r="N1437" s="344">
        <f t="shared" ca="1" si="404"/>
        <v>-0.12001177762940551</v>
      </c>
      <c r="O1437" s="4"/>
      <c r="P1437" s="4"/>
      <c r="Q1437" s="3"/>
      <c r="S1437" s="4"/>
      <c r="T1437" s="4" t="b">
        <f t="shared" ca="1" si="405"/>
        <v>0</v>
      </c>
      <c r="U1437" t="b">
        <f t="shared" ca="1" si="406"/>
        <v>1</v>
      </c>
      <c r="W1437" s="317" t="b">
        <f t="shared" ca="1" si="407"/>
        <v>0</v>
      </c>
      <c r="X1437" s="317" t="b">
        <f t="shared" ca="1" si="414"/>
        <v>1</v>
      </c>
      <c r="Y1437" s="317" t="b">
        <f t="shared" ca="1" si="408"/>
        <v>0</v>
      </c>
      <c r="Z1437" t="b">
        <f t="shared" ca="1" si="409"/>
        <v>0</v>
      </c>
      <c r="AA1437" s="37" t="b">
        <f t="shared" ca="1" si="415"/>
        <v>0</v>
      </c>
      <c r="AB1437" t="b">
        <f t="shared" ca="1" si="410"/>
        <v>0</v>
      </c>
      <c r="AD1437" t="b">
        <f t="shared" ca="1" si="416"/>
        <v>0</v>
      </c>
      <c r="AE1437" s="37" t="b">
        <f t="shared" ca="1" si="417"/>
        <v>0</v>
      </c>
      <c r="AF1437" t="b">
        <f t="shared" ca="1" si="418"/>
        <v>0</v>
      </c>
      <c r="AG1437" s="317" t="b">
        <f t="shared" ca="1" si="419"/>
        <v>0</v>
      </c>
      <c r="AH1437" s="317" t="b">
        <f t="shared" ca="1" si="420"/>
        <v>1</v>
      </c>
      <c r="AI1437" s="317" t="b">
        <f t="shared" ca="1" si="421"/>
        <v>0</v>
      </c>
    </row>
    <row r="1438" spans="1:35" x14ac:dyDescent="0.25">
      <c r="A1438">
        <v>1406</v>
      </c>
      <c r="B1438" s="169">
        <f ca="1">OFFSET(InputPriceData!B$15,CalculationsAndCharts!$A1438+$A$11,0,1,1)</f>
        <v>39801</v>
      </c>
      <c r="C1438" s="3">
        <f ca="1">OFFSET(InputPriceData!G$15,CalculationsAndCharts!$A1438+$A$11,IF($C$7,8,0),1,1)</f>
        <v>4536700</v>
      </c>
      <c r="D1438" s="4">
        <f ca="1">OFFSET(InputPriceData!C$15,CalculationsAndCharts!$A1438+$A$11,IF($C$7,8,0),1,1)</f>
        <v>50.24</v>
      </c>
      <c r="E1438" s="4">
        <f ca="1">OFFSET(InputPriceData!D$15,CalculationsAndCharts!$A1438+$A$11,IF($C$7,8,0),1,1)</f>
        <v>51.21</v>
      </c>
      <c r="F1438" s="4">
        <f ca="1">OFFSET(InputPriceData!E$15,CalculationsAndCharts!$A1438+$A$11,IF($C$7,8,0),1,1)</f>
        <v>49.51</v>
      </c>
      <c r="G1438" s="4">
        <f ca="1">OFFSET(InputPriceData!F$15,CalculationsAndCharts!$A1438+$A$11,IF($C$7,8,0),1,1)</f>
        <v>49.63</v>
      </c>
      <c r="H1438" s="133"/>
      <c r="I1438" s="133"/>
      <c r="J1438" s="37">
        <f t="shared" ca="1" si="411"/>
        <v>1395</v>
      </c>
      <c r="K1438" s="124">
        <f t="shared" ca="1" si="412"/>
        <v>-0.85999999999999943</v>
      </c>
      <c r="L1438" s="343">
        <f t="shared" ca="1" si="403"/>
        <v>1.3443309736729081E-2</v>
      </c>
      <c r="M1438" s="345">
        <f t="shared" ca="1" si="413"/>
        <v>1.3222264285286487</v>
      </c>
      <c r="N1438" s="344">
        <f t="shared" ca="1" si="404"/>
        <v>1.0167176700354243E-2</v>
      </c>
      <c r="O1438" s="4"/>
      <c r="P1438" s="4"/>
      <c r="Q1438" s="3"/>
      <c r="S1438" s="4"/>
      <c r="T1438" s="4" t="b">
        <f t="shared" ca="1" si="405"/>
        <v>0</v>
      </c>
      <c r="U1438" t="b">
        <f t="shared" ca="1" si="406"/>
        <v>0</v>
      </c>
      <c r="W1438" s="317" t="b">
        <f t="shared" ca="1" si="407"/>
        <v>0</v>
      </c>
      <c r="X1438" s="317" t="b">
        <f t="shared" ca="1" si="414"/>
        <v>1</v>
      </c>
      <c r="Y1438" s="317" t="b">
        <f t="shared" ca="1" si="408"/>
        <v>0</v>
      </c>
      <c r="Z1438" t="b">
        <f t="shared" ca="1" si="409"/>
        <v>0</v>
      </c>
      <c r="AA1438" s="37" t="b">
        <f t="shared" ca="1" si="415"/>
        <v>0</v>
      </c>
      <c r="AB1438" t="b">
        <f t="shared" ca="1" si="410"/>
        <v>0</v>
      </c>
      <c r="AD1438" t="b">
        <f t="shared" ca="1" si="416"/>
        <v>0</v>
      </c>
      <c r="AE1438" s="37" t="b">
        <f t="shared" ca="1" si="417"/>
        <v>0</v>
      </c>
      <c r="AF1438" t="b">
        <f t="shared" ca="1" si="418"/>
        <v>0</v>
      </c>
      <c r="AG1438" s="317" t="b">
        <f t="shared" ca="1" si="419"/>
        <v>0</v>
      </c>
      <c r="AH1438" s="317" t="b">
        <f t="shared" ca="1" si="420"/>
        <v>1</v>
      </c>
      <c r="AI1438" s="317" t="b">
        <f t="shared" ca="1" si="421"/>
        <v>0</v>
      </c>
    </row>
    <row r="1439" spans="1:35" x14ac:dyDescent="0.25">
      <c r="A1439">
        <v>1407</v>
      </c>
      <c r="B1439" s="169">
        <f ca="1">OFFSET(InputPriceData!B$15,CalculationsAndCharts!$A1439+$A$11,0,1,1)</f>
        <v>39800</v>
      </c>
      <c r="C1439" s="3">
        <f ca="1">OFFSET(InputPriceData!G$15,CalculationsAndCharts!$A1439+$A$11,IF($C$7,8,0),1,1)</f>
        <v>3443900</v>
      </c>
      <c r="D1439" s="4">
        <f ca="1">OFFSET(InputPriceData!C$15,CalculationsAndCharts!$A1439+$A$11,IF($C$7,8,0),1,1)</f>
        <v>50.57</v>
      </c>
      <c r="E1439" s="4">
        <f ca="1">OFFSET(InputPriceData!D$15,CalculationsAndCharts!$A1439+$A$11,IF($C$7,8,0),1,1)</f>
        <v>52.04</v>
      </c>
      <c r="F1439" s="4">
        <f ca="1">OFFSET(InputPriceData!E$15,CalculationsAndCharts!$A1439+$A$11,IF($C$7,8,0),1,1)</f>
        <v>49.91</v>
      </c>
      <c r="G1439" s="4">
        <f ca="1">OFFSET(InputPriceData!F$15,CalculationsAndCharts!$A1439+$A$11,IF($C$7,8,0),1,1)</f>
        <v>50.2</v>
      </c>
      <c r="H1439" s="133"/>
      <c r="I1439" s="133"/>
      <c r="J1439" s="37">
        <f t="shared" ca="1" si="411"/>
        <v>1394</v>
      </c>
      <c r="K1439" s="124">
        <f t="shared" ca="1" si="412"/>
        <v>-0.46999999999999886</v>
      </c>
      <c r="L1439" s="343">
        <f t="shared" ca="1" si="403"/>
        <v>0.15104959872996471</v>
      </c>
      <c r="M1439" s="345">
        <f t="shared" ca="1" si="413"/>
        <v>1.3342345393830966</v>
      </c>
      <c r="N1439" s="344">
        <f t="shared" ca="1" si="404"/>
        <v>0.11321067943556967</v>
      </c>
      <c r="O1439" s="4"/>
      <c r="P1439" s="4"/>
      <c r="Q1439" s="3"/>
      <c r="S1439" s="4"/>
      <c r="T1439" s="4" t="b">
        <f t="shared" ca="1" si="405"/>
        <v>0</v>
      </c>
      <c r="U1439" t="b">
        <f t="shared" ca="1" si="406"/>
        <v>0</v>
      </c>
      <c r="W1439" s="317" t="b">
        <f t="shared" ca="1" si="407"/>
        <v>0</v>
      </c>
      <c r="X1439" s="317" t="b">
        <f t="shared" ca="1" si="414"/>
        <v>1</v>
      </c>
      <c r="Y1439" s="317" t="b">
        <f t="shared" ca="1" si="408"/>
        <v>0</v>
      </c>
      <c r="Z1439" t="b">
        <f t="shared" ca="1" si="409"/>
        <v>0</v>
      </c>
      <c r="AA1439" s="37" t="b">
        <f t="shared" ca="1" si="415"/>
        <v>0</v>
      </c>
      <c r="AB1439" t="b">
        <f t="shared" ca="1" si="410"/>
        <v>0</v>
      </c>
      <c r="AD1439" t="b">
        <f t="shared" ca="1" si="416"/>
        <v>0</v>
      </c>
      <c r="AE1439" s="37" t="b">
        <f t="shared" ca="1" si="417"/>
        <v>0</v>
      </c>
      <c r="AF1439" t="b">
        <f t="shared" ca="1" si="418"/>
        <v>0</v>
      </c>
      <c r="AG1439" s="317" t="b">
        <f t="shared" ca="1" si="419"/>
        <v>0</v>
      </c>
      <c r="AH1439" s="317" t="b">
        <f t="shared" ca="1" si="420"/>
        <v>1</v>
      </c>
      <c r="AI1439" s="317" t="b">
        <f t="shared" ca="1" si="421"/>
        <v>0</v>
      </c>
    </row>
    <row r="1440" spans="1:35" x14ac:dyDescent="0.25">
      <c r="A1440">
        <v>1408</v>
      </c>
      <c r="B1440" s="169">
        <f ca="1">OFFSET(InputPriceData!B$15,CalculationsAndCharts!$A1440+$A$11,0,1,1)</f>
        <v>39799</v>
      </c>
      <c r="C1440" s="3">
        <f ca="1">OFFSET(InputPriceData!G$15,CalculationsAndCharts!$A1440+$A$11,IF($C$7,8,0),1,1)</f>
        <v>2865100</v>
      </c>
      <c r="D1440" s="4">
        <f ca="1">OFFSET(InputPriceData!C$15,CalculationsAndCharts!$A1440+$A$11,IF($C$7,8,0),1,1)</f>
        <v>50.44</v>
      </c>
      <c r="E1440" s="4">
        <f ca="1">OFFSET(InputPriceData!D$15,CalculationsAndCharts!$A1440+$A$11,IF($C$7,8,0),1,1)</f>
        <v>51.25</v>
      </c>
      <c r="F1440" s="4">
        <f ca="1">OFFSET(InputPriceData!E$15,CalculationsAndCharts!$A1440+$A$11,IF($C$7,8,0),1,1)</f>
        <v>50.07</v>
      </c>
      <c r="G1440" s="4">
        <f ca="1">OFFSET(InputPriceData!F$15,CalculationsAndCharts!$A1440+$A$11,IF($C$7,8,0),1,1)</f>
        <v>50.49</v>
      </c>
      <c r="H1440" s="133"/>
      <c r="I1440" s="133"/>
      <c r="J1440" s="37">
        <f t="shared" ca="1" si="411"/>
        <v>1393</v>
      </c>
      <c r="K1440" s="124">
        <f t="shared" ca="1" si="412"/>
        <v>0.55000000000000426</v>
      </c>
      <c r="L1440" s="343">
        <f t="shared" ca="1" si="403"/>
        <v>0.26507326759739924</v>
      </c>
      <c r="M1440" s="345">
        <f t="shared" ca="1" si="413"/>
        <v>1.3463517047256273</v>
      </c>
      <c r="N1440" s="344">
        <f t="shared" ca="1" si="404"/>
        <v>0.19688263227729078</v>
      </c>
      <c r="O1440" s="4"/>
      <c r="P1440" s="4"/>
      <c r="Q1440" s="3"/>
      <c r="S1440" s="4"/>
      <c r="T1440" s="4" t="b">
        <f t="shared" ca="1" si="405"/>
        <v>0</v>
      </c>
      <c r="U1440" t="b">
        <f t="shared" ca="1" si="406"/>
        <v>0</v>
      </c>
      <c r="W1440" s="317" t="b">
        <f t="shared" ca="1" si="407"/>
        <v>0</v>
      </c>
      <c r="X1440" s="317" t="b">
        <f t="shared" ca="1" si="414"/>
        <v>1</v>
      </c>
      <c r="Y1440" s="317" t="b">
        <f t="shared" ca="1" si="408"/>
        <v>0</v>
      </c>
      <c r="Z1440" t="b">
        <f t="shared" ca="1" si="409"/>
        <v>0</v>
      </c>
      <c r="AA1440" s="37" t="b">
        <f t="shared" ca="1" si="415"/>
        <v>0</v>
      </c>
      <c r="AB1440" t="b">
        <f t="shared" ca="1" si="410"/>
        <v>0</v>
      </c>
      <c r="AD1440" t="b">
        <f t="shared" ca="1" si="416"/>
        <v>0</v>
      </c>
      <c r="AE1440" s="37" t="b">
        <f t="shared" ca="1" si="417"/>
        <v>0</v>
      </c>
      <c r="AF1440" t="b">
        <f t="shared" ca="1" si="418"/>
        <v>0</v>
      </c>
      <c r="AG1440" s="317" t="b">
        <f t="shared" ca="1" si="419"/>
        <v>0</v>
      </c>
      <c r="AH1440" s="317" t="b">
        <f t="shared" ca="1" si="420"/>
        <v>1</v>
      </c>
      <c r="AI1440" s="317" t="b">
        <f t="shared" ca="1" si="421"/>
        <v>0</v>
      </c>
    </row>
    <row r="1441" spans="1:35" x14ac:dyDescent="0.25">
      <c r="A1441">
        <v>1409</v>
      </c>
      <c r="B1441" s="169">
        <f ca="1">OFFSET(InputPriceData!B$15,CalculationsAndCharts!$A1441+$A$11,0,1,1)</f>
        <v>39798</v>
      </c>
      <c r="C1441" s="3">
        <f ca="1">OFFSET(InputPriceData!G$15,CalculationsAndCharts!$A1441+$A$11,IF($C$7,8,0),1,1)</f>
        <v>3964900</v>
      </c>
      <c r="D1441" s="4">
        <f ca="1">OFFSET(InputPriceData!C$15,CalculationsAndCharts!$A1441+$A$11,IF($C$7,8,0),1,1)</f>
        <v>50.19</v>
      </c>
      <c r="E1441" s="4">
        <f ca="1">OFFSET(InputPriceData!D$15,CalculationsAndCharts!$A1441+$A$11,IF($C$7,8,0),1,1)</f>
        <v>50.8</v>
      </c>
      <c r="F1441" s="4">
        <f ca="1">OFFSET(InputPriceData!E$15,CalculationsAndCharts!$A1441+$A$11,IF($C$7,8,0),1,1)</f>
        <v>49.05</v>
      </c>
      <c r="G1441" s="4">
        <f ca="1">OFFSET(InputPriceData!F$15,CalculationsAndCharts!$A1441+$A$11,IF($C$7,8,0),1,1)</f>
        <v>50.67</v>
      </c>
      <c r="H1441" s="133"/>
      <c r="I1441" s="133"/>
      <c r="J1441" s="37">
        <f t="shared" ca="1" si="411"/>
        <v>1392</v>
      </c>
      <c r="K1441" s="124">
        <f t="shared" ca="1" si="412"/>
        <v>-0.12999999999999545</v>
      </c>
      <c r="L1441" s="343">
        <f t="shared" ref="L1441:L1504" ca="1" si="422">IF(J1441&gt;3,($D$21*(K1441+K1442)/2+$D$22*L1442+$D$23*L1443),IF(J1441=1,0,IF(J1441=2,($D$21*0*(G1441+G1442)/2+$D$22*L1442),IF(J1441=3,($D$21*0*(G1441+G1442)/2+$D$22*L1442+$D$23*L1443),0))))</f>
        <v>0.41513708278787076</v>
      </c>
      <c r="M1441" s="345">
        <f t="shared" ca="1" si="413"/>
        <v>1.3585789149602696</v>
      </c>
      <c r="N1441" s="344">
        <f t="shared" ref="N1441:N1504" ca="1" si="423">IF(M1441=0,0,L1441/M1441)</f>
        <v>0.3055671468300471</v>
      </c>
      <c r="O1441" s="4"/>
      <c r="P1441" s="4"/>
      <c r="Q1441" s="3"/>
      <c r="S1441" s="4"/>
      <c r="T1441" s="4" t="b">
        <f t="shared" ref="T1441:T1504" ca="1" si="424">AND(N1442&lt;0,N1441&gt;0)</f>
        <v>0</v>
      </c>
      <c r="U1441" t="b">
        <f t="shared" ref="U1441:U1504" ca="1" si="425">AND(N1442&gt;0,N1441&lt;0)</f>
        <v>0</v>
      </c>
      <c r="W1441" s="317" t="b">
        <f t="shared" ref="W1441:W1504" ca="1" si="426">AND(T1442&lt;&gt;T1443,T1442,NOT(X1442))</f>
        <v>0</v>
      </c>
      <c r="X1441" s="317" t="b">
        <f t="shared" ca="1" si="414"/>
        <v>1</v>
      </c>
      <c r="Y1441" s="317" t="b">
        <f t="shared" ref="Y1441:Y1504" ca="1" si="427">AND(X1442,AND(U1442&lt;&gt;U1443,U1442))</f>
        <v>0</v>
      </c>
      <c r="Z1441" t="b">
        <f t="shared" ref="Z1441:Z1504" ca="1" si="428">AND(U1442&lt;&gt;U1443,U1442,NOT(AA1442))</f>
        <v>0</v>
      </c>
      <c r="AA1441" s="37" t="b">
        <f t="shared" ca="1" si="415"/>
        <v>0</v>
      </c>
      <c r="AB1441" t="b">
        <f t="shared" ref="AB1441:AB1504" ca="1" si="429">AND(AA1442,AND(T1442&lt;&gt;T1443,T1442))</f>
        <v>0</v>
      </c>
      <c r="AD1441" t="b">
        <f t="shared" ca="1" si="416"/>
        <v>0</v>
      </c>
      <c r="AE1441" s="37" t="b">
        <f t="shared" ca="1" si="417"/>
        <v>0</v>
      </c>
      <c r="AF1441" t="b">
        <f t="shared" ca="1" si="418"/>
        <v>0</v>
      </c>
      <c r="AG1441" s="317" t="b">
        <f t="shared" ca="1" si="419"/>
        <v>0</v>
      </c>
      <c r="AH1441" s="317" t="b">
        <f t="shared" ca="1" si="420"/>
        <v>1</v>
      </c>
      <c r="AI1441" s="317" t="b">
        <f t="shared" ca="1" si="421"/>
        <v>0</v>
      </c>
    </row>
    <row r="1442" spans="1:35" x14ac:dyDescent="0.25">
      <c r="A1442">
        <v>1410</v>
      </c>
      <c r="B1442" s="169">
        <f ca="1">OFFSET(InputPriceData!B$15,CalculationsAndCharts!$A1442+$A$11,0,1,1)</f>
        <v>39797</v>
      </c>
      <c r="C1442" s="3">
        <f ca="1">OFFSET(InputPriceData!G$15,CalculationsAndCharts!$A1442+$A$11,IF($C$7,8,0),1,1)</f>
        <v>2940100</v>
      </c>
      <c r="D1442" s="4">
        <f ca="1">OFFSET(InputPriceData!C$15,CalculationsAndCharts!$A1442+$A$11,IF($C$7,8,0),1,1)</f>
        <v>51.26</v>
      </c>
      <c r="E1442" s="4">
        <f ca="1">OFFSET(InputPriceData!D$15,CalculationsAndCharts!$A1442+$A$11,IF($C$7,8,0),1,1)</f>
        <v>51.41</v>
      </c>
      <c r="F1442" s="4">
        <f ca="1">OFFSET(InputPriceData!E$15,CalculationsAndCharts!$A1442+$A$11,IF($C$7,8,0),1,1)</f>
        <v>49.41</v>
      </c>
      <c r="G1442" s="4">
        <f ca="1">OFFSET(InputPriceData!F$15,CalculationsAndCharts!$A1442+$A$11,IF($C$7,8,0),1,1)</f>
        <v>49.94</v>
      </c>
      <c r="H1442" s="133"/>
      <c r="I1442" s="133"/>
      <c r="J1442" s="37">
        <f t="shared" ref="J1442:J1505" ca="1" si="430">$A$8-A1442+1</f>
        <v>1391</v>
      </c>
      <c r="K1442" s="124">
        <f t="shared" ref="K1442:K1505" ca="1" si="431">IF(J1442&gt;2,G1442-G1444,0)</f>
        <v>-0.28999999999999915</v>
      </c>
      <c r="L1442" s="343">
        <f t="shared" ca="1" si="422"/>
        <v>0.62385365006287397</v>
      </c>
      <c r="M1442" s="345">
        <f t="shared" ref="M1442:M1505" ca="1" si="432">MAX(IF(J1442=1,0.0000001,0.991*M1443),ABS(L1442))</f>
        <v>1.3709171694856404</v>
      </c>
      <c r="N1442" s="344">
        <f t="shared" ca="1" si="423"/>
        <v>0.45506297823736497</v>
      </c>
      <c r="O1442" s="4"/>
      <c r="P1442" s="4"/>
      <c r="Q1442" s="3"/>
      <c r="S1442" s="4"/>
      <c r="T1442" s="4" t="b">
        <f t="shared" ca="1" si="424"/>
        <v>0</v>
      </c>
      <c r="U1442" t="b">
        <f t="shared" ca="1" si="425"/>
        <v>0</v>
      </c>
      <c r="W1442" s="317" t="b">
        <f t="shared" ca="1" si="426"/>
        <v>0</v>
      </c>
      <c r="X1442" s="317" t="b">
        <f t="shared" ref="X1442:X1505" ca="1" si="433">IF(X1443,IF(Y1442,FALSE,X1443),IF(W1442,TRUE,X1443))</f>
        <v>1</v>
      </c>
      <c r="Y1442" s="317" t="b">
        <f t="shared" ca="1" si="427"/>
        <v>0</v>
      </c>
      <c r="Z1442" t="b">
        <f t="shared" ca="1" si="428"/>
        <v>0</v>
      </c>
      <c r="AA1442" s="37" t="b">
        <f t="shared" ref="AA1442:AA1505" ca="1" si="434">IF(AA1443,IF(AB1442,FALSE,AA1443),IF(Z1442,TRUE,AA1443))</f>
        <v>0</v>
      </c>
      <c r="AB1442" t="b">
        <f t="shared" ca="1" si="429"/>
        <v>0</v>
      </c>
      <c r="AD1442" t="b">
        <f t="shared" ref="AD1442:AD1505" ca="1" si="435">AND($U1443&lt;&gt;$U1444,$U1443,NOT(AE1443))</f>
        <v>0</v>
      </c>
      <c r="AE1442" s="37" t="b">
        <f t="shared" ref="AE1442:AE1505" ca="1" si="436">IF(AE1443,IF(AF1442,FALSE,AE1443),IF(AD1442,TRUE,AE1443))</f>
        <v>0</v>
      </c>
      <c r="AF1442" t="b">
        <f t="shared" ref="AF1442:AF1505" ca="1" si="437">AND(AE1443,AND($T1443&lt;&gt;$T1444,$T1443))</f>
        <v>0</v>
      </c>
      <c r="AG1442" s="317" t="b">
        <f t="shared" ref="AG1442:AG1505" ca="1" si="438">AND($T1443&lt;&gt;$T1444,$T1443,NOT(AH1443))</f>
        <v>0</v>
      </c>
      <c r="AH1442" s="317" t="b">
        <f t="shared" ref="AH1442:AH1505" ca="1" si="439">IF(AH1443,IF(AI1442,FALSE,AH1443),IF(AG1442,TRUE,AH1443))</f>
        <v>1</v>
      </c>
      <c r="AI1442" s="317" t="b">
        <f t="shared" ref="AI1442:AI1505" ca="1" si="440">AND(AH1443,AND($U1443&lt;&gt;$U1444,$U1443))</f>
        <v>0</v>
      </c>
    </row>
    <row r="1443" spans="1:35" x14ac:dyDescent="0.25">
      <c r="A1443">
        <v>1411</v>
      </c>
      <c r="B1443" s="169">
        <f ca="1">OFFSET(InputPriceData!B$15,CalculationsAndCharts!$A1443+$A$11,0,1,1)</f>
        <v>39794</v>
      </c>
      <c r="C1443" s="3">
        <f ca="1">OFFSET(InputPriceData!G$15,CalculationsAndCharts!$A1443+$A$11,IF($C$7,8,0),1,1)</f>
        <v>2609400</v>
      </c>
      <c r="D1443" s="4">
        <f ca="1">OFFSET(InputPriceData!C$15,CalculationsAndCharts!$A1443+$A$11,IF($C$7,8,0),1,1)</f>
        <v>49.39</v>
      </c>
      <c r="E1443" s="4">
        <f ca="1">OFFSET(InputPriceData!D$15,CalculationsAndCharts!$A1443+$A$11,IF($C$7,8,0),1,1)</f>
        <v>51.13</v>
      </c>
      <c r="F1443" s="4">
        <f ca="1">OFFSET(InputPriceData!E$15,CalculationsAndCharts!$A1443+$A$11,IF($C$7,8,0),1,1)</f>
        <v>49.37</v>
      </c>
      <c r="G1443" s="4">
        <f ca="1">OFFSET(InputPriceData!F$15,CalculationsAndCharts!$A1443+$A$11,IF($C$7,8,0),1,1)</f>
        <v>50.8</v>
      </c>
      <c r="H1443" s="133"/>
      <c r="I1443" s="133"/>
      <c r="J1443" s="37">
        <f t="shared" ca="1" si="430"/>
        <v>1390</v>
      </c>
      <c r="K1443" s="124">
        <f t="shared" ca="1" si="431"/>
        <v>-0.94000000000000483</v>
      </c>
      <c r="L1443" s="343">
        <f t="shared" ca="1" si="422"/>
        <v>0.84656421317384878</v>
      </c>
      <c r="M1443" s="345">
        <f t="shared" ca="1" si="432"/>
        <v>1.38336747677663</v>
      </c>
      <c r="N1443" s="344">
        <f t="shared" ca="1" si="423"/>
        <v>0.61195902562811377</v>
      </c>
      <c r="O1443" s="4"/>
      <c r="P1443" s="4"/>
      <c r="Q1443" s="3"/>
      <c r="S1443" s="4"/>
      <c r="T1443" s="4" t="b">
        <f t="shared" ca="1" si="424"/>
        <v>0</v>
      </c>
      <c r="U1443" t="b">
        <f t="shared" ca="1" si="425"/>
        <v>0</v>
      </c>
      <c r="W1443" s="317" t="b">
        <f t="shared" ca="1" si="426"/>
        <v>0</v>
      </c>
      <c r="X1443" s="317" t="b">
        <f t="shared" ca="1" si="433"/>
        <v>1</v>
      </c>
      <c r="Y1443" s="317" t="b">
        <f t="shared" ca="1" si="427"/>
        <v>0</v>
      </c>
      <c r="Z1443" t="b">
        <f t="shared" ca="1" si="428"/>
        <v>0</v>
      </c>
      <c r="AA1443" s="37" t="b">
        <f t="shared" ca="1" si="434"/>
        <v>0</v>
      </c>
      <c r="AB1443" t="b">
        <f t="shared" ca="1" si="429"/>
        <v>0</v>
      </c>
      <c r="AD1443" t="b">
        <f t="shared" ca="1" si="435"/>
        <v>0</v>
      </c>
      <c r="AE1443" s="37" t="b">
        <f t="shared" ca="1" si="436"/>
        <v>0</v>
      </c>
      <c r="AF1443" t="b">
        <f t="shared" ca="1" si="437"/>
        <v>0</v>
      </c>
      <c r="AG1443" s="317" t="b">
        <f t="shared" ca="1" si="438"/>
        <v>0</v>
      </c>
      <c r="AH1443" s="317" t="b">
        <f t="shared" ca="1" si="439"/>
        <v>1</v>
      </c>
      <c r="AI1443" s="317" t="b">
        <f t="shared" ca="1" si="440"/>
        <v>0</v>
      </c>
    </row>
    <row r="1444" spans="1:35" x14ac:dyDescent="0.25">
      <c r="A1444">
        <v>1412</v>
      </c>
      <c r="B1444" s="169">
        <f ca="1">OFFSET(InputPriceData!B$15,CalculationsAndCharts!$A1444+$A$11,0,1,1)</f>
        <v>39793</v>
      </c>
      <c r="C1444" s="3">
        <f ca="1">OFFSET(InputPriceData!G$15,CalculationsAndCharts!$A1444+$A$11,IF($C$7,8,0),1,1)</f>
        <v>3204500</v>
      </c>
      <c r="D1444" s="4">
        <f ca="1">OFFSET(InputPriceData!C$15,CalculationsAndCharts!$A1444+$A$11,IF($C$7,8,0),1,1)</f>
        <v>51.37</v>
      </c>
      <c r="E1444" s="4">
        <f ca="1">OFFSET(InputPriceData!D$15,CalculationsAndCharts!$A1444+$A$11,IF($C$7,8,0),1,1)</f>
        <v>52.14</v>
      </c>
      <c r="F1444" s="4">
        <f ca="1">OFFSET(InputPriceData!E$15,CalculationsAndCharts!$A1444+$A$11,IF($C$7,8,0),1,1)</f>
        <v>49.84</v>
      </c>
      <c r="G1444" s="4">
        <f ca="1">OFFSET(InputPriceData!F$15,CalculationsAndCharts!$A1444+$A$11,IF($C$7,8,0),1,1)</f>
        <v>50.23</v>
      </c>
      <c r="H1444" s="133"/>
      <c r="I1444" s="133"/>
      <c r="J1444" s="37">
        <f t="shared" ca="1" si="430"/>
        <v>1389</v>
      </c>
      <c r="K1444" s="124">
        <f t="shared" ca="1" si="431"/>
        <v>-1.0800000000000054</v>
      </c>
      <c r="L1444" s="343">
        <f t="shared" ca="1" si="422"/>
        <v>1.0137574458953522</v>
      </c>
      <c r="M1444" s="345">
        <f t="shared" ca="1" si="432"/>
        <v>1.3959308544668314</v>
      </c>
      <c r="N1444" s="344">
        <f t="shared" ca="1" si="423"/>
        <v>0.72622325285771527</v>
      </c>
      <c r="O1444" s="4"/>
      <c r="P1444" s="4"/>
      <c r="Q1444" s="3"/>
      <c r="S1444" s="4"/>
      <c r="T1444" s="4" t="b">
        <f t="shared" ca="1" si="424"/>
        <v>0</v>
      </c>
      <c r="U1444" t="b">
        <f t="shared" ca="1" si="425"/>
        <v>0</v>
      </c>
      <c r="W1444" s="317" t="b">
        <f t="shared" ca="1" si="426"/>
        <v>0</v>
      </c>
      <c r="X1444" s="317" t="b">
        <f t="shared" ca="1" si="433"/>
        <v>1</v>
      </c>
      <c r="Y1444" s="317" t="b">
        <f t="shared" ca="1" si="427"/>
        <v>0</v>
      </c>
      <c r="Z1444" t="b">
        <f t="shared" ca="1" si="428"/>
        <v>0</v>
      </c>
      <c r="AA1444" s="37" t="b">
        <f t="shared" ca="1" si="434"/>
        <v>0</v>
      </c>
      <c r="AB1444" t="b">
        <f t="shared" ca="1" si="429"/>
        <v>0</v>
      </c>
      <c r="AD1444" t="b">
        <f t="shared" ca="1" si="435"/>
        <v>0</v>
      </c>
      <c r="AE1444" s="37" t="b">
        <f t="shared" ca="1" si="436"/>
        <v>0</v>
      </c>
      <c r="AF1444" t="b">
        <f t="shared" ca="1" si="437"/>
        <v>0</v>
      </c>
      <c r="AG1444" s="317" t="b">
        <f t="shared" ca="1" si="438"/>
        <v>0</v>
      </c>
      <c r="AH1444" s="317" t="b">
        <f t="shared" ca="1" si="439"/>
        <v>1</v>
      </c>
      <c r="AI1444" s="317" t="b">
        <f t="shared" ca="1" si="440"/>
        <v>0</v>
      </c>
    </row>
    <row r="1445" spans="1:35" x14ac:dyDescent="0.25">
      <c r="A1445">
        <v>1413</v>
      </c>
      <c r="B1445" s="169">
        <f ca="1">OFFSET(InputPriceData!B$15,CalculationsAndCharts!$A1445+$A$11,0,1,1)</f>
        <v>39792</v>
      </c>
      <c r="C1445" s="3">
        <f ca="1">OFFSET(InputPriceData!G$15,CalculationsAndCharts!$A1445+$A$11,IF($C$7,8,0),1,1)</f>
        <v>3718400</v>
      </c>
      <c r="D1445" s="4">
        <f ca="1">OFFSET(InputPriceData!C$15,CalculationsAndCharts!$A1445+$A$11,IF($C$7,8,0),1,1)</f>
        <v>51.64</v>
      </c>
      <c r="E1445" s="4">
        <f ca="1">OFFSET(InputPriceData!D$15,CalculationsAndCharts!$A1445+$A$11,IF($C$7,8,0),1,1)</f>
        <v>52.44</v>
      </c>
      <c r="F1445" s="4">
        <f ca="1">OFFSET(InputPriceData!E$15,CalculationsAndCharts!$A1445+$A$11,IF($C$7,8,0),1,1)</f>
        <v>51.28</v>
      </c>
      <c r="G1445" s="4">
        <f ca="1">OFFSET(InputPriceData!F$15,CalculationsAndCharts!$A1445+$A$11,IF($C$7,8,0),1,1)</f>
        <v>51.74</v>
      </c>
      <c r="H1445" s="133"/>
      <c r="I1445" s="133"/>
      <c r="J1445" s="37">
        <f t="shared" ca="1" si="430"/>
        <v>1388</v>
      </c>
      <c r="K1445" s="124">
        <f t="shared" ca="1" si="431"/>
        <v>0.81000000000000227</v>
      </c>
      <c r="L1445" s="343">
        <f t="shared" ca="1" si="422"/>
        <v>1.0251182300220125</v>
      </c>
      <c r="M1445" s="345">
        <f t="shared" ca="1" si="432"/>
        <v>1.4086083294317169</v>
      </c>
      <c r="N1445" s="344">
        <f t="shared" ca="1" si="423"/>
        <v>0.72775249769791006</v>
      </c>
      <c r="O1445" s="4"/>
      <c r="P1445" s="4"/>
      <c r="Q1445" s="3"/>
      <c r="S1445" s="4"/>
      <c r="T1445" s="4" t="b">
        <f t="shared" ca="1" si="424"/>
        <v>0</v>
      </c>
      <c r="U1445" t="b">
        <f t="shared" ca="1" si="425"/>
        <v>0</v>
      </c>
      <c r="W1445" s="317" t="b">
        <f t="shared" ca="1" si="426"/>
        <v>0</v>
      </c>
      <c r="X1445" s="317" t="b">
        <f t="shared" ca="1" si="433"/>
        <v>1</v>
      </c>
      <c r="Y1445" s="317" t="b">
        <f t="shared" ca="1" si="427"/>
        <v>0</v>
      </c>
      <c r="Z1445" t="b">
        <f t="shared" ca="1" si="428"/>
        <v>0</v>
      </c>
      <c r="AA1445" s="37" t="b">
        <f t="shared" ca="1" si="434"/>
        <v>0</v>
      </c>
      <c r="AB1445" t="b">
        <f t="shared" ca="1" si="429"/>
        <v>0</v>
      </c>
      <c r="AD1445" t="b">
        <f t="shared" ca="1" si="435"/>
        <v>0</v>
      </c>
      <c r="AE1445" s="37" t="b">
        <f t="shared" ca="1" si="436"/>
        <v>0</v>
      </c>
      <c r="AF1445" t="b">
        <f t="shared" ca="1" si="437"/>
        <v>0</v>
      </c>
      <c r="AG1445" s="317" t="b">
        <f t="shared" ca="1" si="438"/>
        <v>0</v>
      </c>
      <c r="AH1445" s="317" t="b">
        <f t="shared" ca="1" si="439"/>
        <v>1</v>
      </c>
      <c r="AI1445" s="317" t="b">
        <f t="shared" ca="1" si="440"/>
        <v>0</v>
      </c>
    </row>
    <row r="1446" spans="1:35" x14ac:dyDescent="0.25">
      <c r="A1446">
        <v>1414</v>
      </c>
      <c r="B1446" s="169">
        <f ca="1">OFFSET(InputPriceData!B$15,CalculationsAndCharts!$A1446+$A$11,0,1,1)</f>
        <v>39791</v>
      </c>
      <c r="C1446" s="3">
        <f ca="1">OFFSET(InputPriceData!G$15,CalculationsAndCharts!$A1446+$A$11,IF($C$7,8,0),1,1)</f>
        <v>3641700</v>
      </c>
      <c r="D1446" s="4">
        <f ca="1">OFFSET(InputPriceData!C$15,CalculationsAndCharts!$A1446+$A$11,IF($C$7,8,0),1,1)</f>
        <v>50.59</v>
      </c>
      <c r="E1446" s="4">
        <f ca="1">OFFSET(InputPriceData!D$15,CalculationsAndCharts!$A1446+$A$11,IF($C$7,8,0),1,1)</f>
        <v>52.33</v>
      </c>
      <c r="F1446" s="4">
        <f ca="1">OFFSET(InputPriceData!E$15,CalculationsAndCharts!$A1446+$A$11,IF($C$7,8,0),1,1)</f>
        <v>50.27</v>
      </c>
      <c r="G1446" s="4">
        <f ca="1">OFFSET(InputPriceData!F$15,CalculationsAndCharts!$A1446+$A$11,IF($C$7,8,0),1,1)</f>
        <v>51.31</v>
      </c>
      <c r="H1446" s="133"/>
      <c r="I1446" s="133"/>
      <c r="J1446" s="37">
        <f t="shared" ca="1" si="430"/>
        <v>1387</v>
      </c>
      <c r="K1446" s="124">
        <f t="shared" ca="1" si="431"/>
        <v>1.7600000000000051</v>
      </c>
      <c r="L1446" s="343">
        <f t="shared" ca="1" si="422"/>
        <v>0.89989908886860259</v>
      </c>
      <c r="M1446" s="345">
        <f t="shared" ca="1" si="432"/>
        <v>1.42140093787257</v>
      </c>
      <c r="N1446" s="344">
        <f t="shared" ca="1" si="423"/>
        <v>0.63310714443139016</v>
      </c>
      <c r="O1446" s="4"/>
      <c r="P1446" s="4"/>
      <c r="Q1446" s="3"/>
      <c r="S1446" s="4"/>
      <c r="T1446" s="4" t="b">
        <f t="shared" ca="1" si="424"/>
        <v>0</v>
      </c>
      <c r="U1446" t="b">
        <f t="shared" ca="1" si="425"/>
        <v>0</v>
      </c>
      <c r="W1446" s="317" t="b">
        <f t="shared" ca="1" si="426"/>
        <v>0</v>
      </c>
      <c r="X1446" s="317" t="b">
        <f t="shared" ca="1" si="433"/>
        <v>1</v>
      </c>
      <c r="Y1446" s="317" t="b">
        <f t="shared" ca="1" si="427"/>
        <v>0</v>
      </c>
      <c r="Z1446" t="b">
        <f t="shared" ca="1" si="428"/>
        <v>0</v>
      </c>
      <c r="AA1446" s="37" t="b">
        <f t="shared" ca="1" si="434"/>
        <v>0</v>
      </c>
      <c r="AB1446" t="b">
        <f t="shared" ca="1" si="429"/>
        <v>0</v>
      </c>
      <c r="AD1446" t="b">
        <f t="shared" ca="1" si="435"/>
        <v>0</v>
      </c>
      <c r="AE1446" s="37" t="b">
        <f t="shared" ca="1" si="436"/>
        <v>0</v>
      </c>
      <c r="AF1446" t="b">
        <f t="shared" ca="1" si="437"/>
        <v>0</v>
      </c>
      <c r="AG1446" s="317" t="b">
        <f t="shared" ca="1" si="438"/>
        <v>0</v>
      </c>
      <c r="AH1446" s="317" t="b">
        <f t="shared" ca="1" si="439"/>
        <v>1</v>
      </c>
      <c r="AI1446" s="317" t="b">
        <f t="shared" ca="1" si="440"/>
        <v>0</v>
      </c>
    </row>
    <row r="1447" spans="1:35" x14ac:dyDescent="0.25">
      <c r="A1447">
        <v>1415</v>
      </c>
      <c r="B1447" s="169">
        <f ca="1">OFFSET(InputPriceData!B$15,CalculationsAndCharts!$A1447+$A$11,0,1,1)</f>
        <v>39790</v>
      </c>
      <c r="C1447" s="3">
        <f ca="1">OFFSET(InputPriceData!G$15,CalculationsAndCharts!$A1447+$A$11,IF($C$7,8,0),1,1)</f>
        <v>3598900</v>
      </c>
      <c r="D1447" s="4">
        <f ca="1">OFFSET(InputPriceData!C$15,CalculationsAndCharts!$A1447+$A$11,IF($C$7,8,0),1,1)</f>
        <v>50.48</v>
      </c>
      <c r="E1447" s="4">
        <f ca="1">OFFSET(InputPriceData!D$15,CalculationsAndCharts!$A1447+$A$11,IF($C$7,8,0),1,1)</f>
        <v>51.87</v>
      </c>
      <c r="F1447" s="4">
        <f ca="1">OFFSET(InputPriceData!E$15,CalculationsAndCharts!$A1447+$A$11,IF($C$7,8,0),1,1)</f>
        <v>50.13</v>
      </c>
      <c r="G1447" s="4">
        <f ca="1">OFFSET(InputPriceData!F$15,CalculationsAndCharts!$A1447+$A$11,IF($C$7,8,0),1,1)</f>
        <v>50.93</v>
      </c>
      <c r="H1447" s="133"/>
      <c r="I1447" s="133"/>
      <c r="J1447" s="37">
        <f t="shared" ca="1" si="430"/>
        <v>1386</v>
      </c>
      <c r="K1447" s="124">
        <f t="shared" ca="1" si="431"/>
        <v>2.6499999999999986</v>
      </c>
      <c r="L1447" s="343">
        <f t="shared" ca="1" si="422"/>
        <v>0.75209484938540627</v>
      </c>
      <c r="M1447" s="345">
        <f t="shared" ca="1" si="432"/>
        <v>1.4343097254011807</v>
      </c>
      <c r="N1447" s="344">
        <f t="shared" ca="1" si="423"/>
        <v>0.52436014067675873</v>
      </c>
      <c r="O1447" s="4"/>
      <c r="P1447" s="4"/>
      <c r="Q1447" s="3"/>
      <c r="S1447" s="4"/>
      <c r="T1447" s="4" t="b">
        <f t="shared" ca="1" si="424"/>
        <v>0</v>
      </c>
      <c r="U1447" t="b">
        <f t="shared" ca="1" si="425"/>
        <v>0</v>
      </c>
      <c r="W1447" s="317" t="b">
        <f t="shared" ca="1" si="426"/>
        <v>0</v>
      </c>
      <c r="X1447" s="317" t="b">
        <f t="shared" ca="1" si="433"/>
        <v>1</v>
      </c>
      <c r="Y1447" s="317" t="b">
        <f t="shared" ca="1" si="427"/>
        <v>0</v>
      </c>
      <c r="Z1447" t="b">
        <f t="shared" ca="1" si="428"/>
        <v>0</v>
      </c>
      <c r="AA1447" s="37" t="b">
        <f t="shared" ca="1" si="434"/>
        <v>0</v>
      </c>
      <c r="AB1447" t="b">
        <f t="shared" ca="1" si="429"/>
        <v>0</v>
      </c>
      <c r="AD1447" t="b">
        <f t="shared" ca="1" si="435"/>
        <v>0</v>
      </c>
      <c r="AE1447" s="37" t="b">
        <f t="shared" ca="1" si="436"/>
        <v>0</v>
      </c>
      <c r="AF1447" t="b">
        <f t="shared" ca="1" si="437"/>
        <v>0</v>
      </c>
      <c r="AG1447" s="317" t="b">
        <f t="shared" ca="1" si="438"/>
        <v>0</v>
      </c>
      <c r="AH1447" s="317" t="b">
        <f t="shared" ca="1" si="439"/>
        <v>1</v>
      </c>
      <c r="AI1447" s="317" t="b">
        <f t="shared" ca="1" si="440"/>
        <v>0</v>
      </c>
    </row>
    <row r="1448" spans="1:35" x14ac:dyDescent="0.25">
      <c r="A1448">
        <v>1416</v>
      </c>
      <c r="B1448" s="169">
        <f ca="1">OFFSET(InputPriceData!B$15,CalculationsAndCharts!$A1448+$A$11,0,1,1)</f>
        <v>39787</v>
      </c>
      <c r="C1448" s="3">
        <f ca="1">OFFSET(InputPriceData!G$15,CalculationsAndCharts!$A1448+$A$11,IF($C$7,8,0),1,1)</f>
        <v>3735600</v>
      </c>
      <c r="D1448" s="4">
        <f ca="1">OFFSET(InputPriceData!C$15,CalculationsAndCharts!$A1448+$A$11,IF($C$7,8,0),1,1)</f>
        <v>48.41</v>
      </c>
      <c r="E1448" s="4">
        <f ca="1">OFFSET(InputPriceData!D$15,CalculationsAndCharts!$A1448+$A$11,IF($C$7,8,0),1,1)</f>
        <v>49.71</v>
      </c>
      <c r="F1448" s="4">
        <f ca="1">OFFSET(InputPriceData!E$15,CalculationsAndCharts!$A1448+$A$11,IF($C$7,8,0),1,1)</f>
        <v>46.77</v>
      </c>
      <c r="G1448" s="4">
        <f ca="1">OFFSET(InputPriceData!F$15,CalculationsAndCharts!$A1448+$A$11,IF($C$7,8,0),1,1)</f>
        <v>49.55</v>
      </c>
      <c r="H1448" s="133"/>
      <c r="I1448" s="133"/>
      <c r="J1448" s="37">
        <f t="shared" ca="1" si="430"/>
        <v>1385</v>
      </c>
      <c r="K1448" s="124">
        <f t="shared" ca="1" si="431"/>
        <v>-1.0700000000000003</v>
      </c>
      <c r="L1448" s="343">
        <f t="shared" ca="1" si="422"/>
        <v>0.70063430771670576</v>
      </c>
      <c r="M1448" s="345">
        <f t="shared" ca="1" si="432"/>
        <v>1.4473357471253085</v>
      </c>
      <c r="N1448" s="344">
        <f t="shared" ca="1" si="423"/>
        <v>0.48408554069662296</v>
      </c>
      <c r="O1448" s="4"/>
      <c r="P1448" s="4"/>
      <c r="Q1448" s="3"/>
      <c r="S1448" s="4"/>
      <c r="T1448" s="4" t="b">
        <f t="shared" ca="1" si="424"/>
        <v>0</v>
      </c>
      <c r="U1448" t="b">
        <f t="shared" ca="1" si="425"/>
        <v>0</v>
      </c>
      <c r="W1448" s="317" t="b">
        <f t="shared" ca="1" si="426"/>
        <v>0</v>
      </c>
      <c r="X1448" s="317" t="b">
        <f t="shared" ca="1" si="433"/>
        <v>1</v>
      </c>
      <c r="Y1448" s="317" t="b">
        <f t="shared" ca="1" si="427"/>
        <v>0</v>
      </c>
      <c r="Z1448" t="b">
        <f t="shared" ca="1" si="428"/>
        <v>0</v>
      </c>
      <c r="AA1448" s="37" t="b">
        <f t="shared" ca="1" si="434"/>
        <v>0</v>
      </c>
      <c r="AB1448" t="b">
        <f t="shared" ca="1" si="429"/>
        <v>0</v>
      </c>
      <c r="AD1448" t="b">
        <f t="shared" ca="1" si="435"/>
        <v>0</v>
      </c>
      <c r="AE1448" s="37" t="b">
        <f t="shared" ca="1" si="436"/>
        <v>0</v>
      </c>
      <c r="AF1448" t="b">
        <f t="shared" ca="1" si="437"/>
        <v>0</v>
      </c>
      <c r="AG1448" s="317" t="b">
        <f t="shared" ca="1" si="438"/>
        <v>0</v>
      </c>
      <c r="AH1448" s="317" t="b">
        <f t="shared" ca="1" si="439"/>
        <v>1</v>
      </c>
      <c r="AI1448" s="317" t="b">
        <f t="shared" ca="1" si="440"/>
        <v>0</v>
      </c>
    </row>
    <row r="1449" spans="1:35" x14ac:dyDescent="0.25">
      <c r="A1449">
        <v>1417</v>
      </c>
      <c r="B1449" s="169">
        <f ca="1">OFFSET(InputPriceData!B$15,CalculationsAndCharts!$A1449+$A$11,0,1,1)</f>
        <v>39786</v>
      </c>
      <c r="C1449" s="3">
        <f ca="1">OFFSET(InputPriceData!G$15,CalculationsAndCharts!$A1449+$A$11,IF($C$7,8,0),1,1)</f>
        <v>3918000</v>
      </c>
      <c r="D1449" s="4">
        <f ca="1">OFFSET(InputPriceData!C$15,CalculationsAndCharts!$A1449+$A$11,IF($C$7,8,0),1,1)</f>
        <v>49.88</v>
      </c>
      <c r="E1449" s="4">
        <f ca="1">OFFSET(InputPriceData!D$15,CalculationsAndCharts!$A1449+$A$11,IF($C$7,8,0),1,1)</f>
        <v>50.42</v>
      </c>
      <c r="F1449" s="4">
        <f ca="1">OFFSET(InputPriceData!E$15,CalculationsAndCharts!$A1449+$A$11,IF($C$7,8,0),1,1)</f>
        <v>47.43</v>
      </c>
      <c r="G1449" s="4">
        <f ca="1">OFFSET(InputPriceData!F$15,CalculationsAndCharts!$A1449+$A$11,IF($C$7,8,0),1,1)</f>
        <v>48.28</v>
      </c>
      <c r="H1449" s="133"/>
      <c r="I1449" s="133"/>
      <c r="J1449" s="37">
        <f t="shared" ca="1" si="430"/>
        <v>1384</v>
      </c>
      <c r="K1449" s="124">
        <f t="shared" ca="1" si="431"/>
        <v>-0.61999999999999744</v>
      </c>
      <c r="L1449" s="343">
        <f t="shared" ca="1" si="422"/>
        <v>0.63140358791668938</v>
      </c>
      <c r="M1449" s="345">
        <f t="shared" ca="1" si="432"/>
        <v>1.4604800677349228</v>
      </c>
      <c r="N1449" s="344">
        <f t="shared" ca="1" si="423"/>
        <v>0.43232605625076503</v>
      </c>
      <c r="O1449" s="4"/>
      <c r="P1449" s="4"/>
      <c r="Q1449" s="3"/>
      <c r="S1449" s="4"/>
      <c r="T1449" s="4" t="b">
        <f t="shared" ca="1" si="424"/>
        <v>0</v>
      </c>
      <c r="U1449" t="b">
        <f t="shared" ca="1" si="425"/>
        <v>0</v>
      </c>
      <c r="W1449" s="317" t="b">
        <f t="shared" ca="1" si="426"/>
        <v>0</v>
      </c>
      <c r="X1449" s="317" t="b">
        <f t="shared" ca="1" si="433"/>
        <v>1</v>
      </c>
      <c r="Y1449" s="317" t="b">
        <f t="shared" ca="1" si="427"/>
        <v>0</v>
      </c>
      <c r="Z1449" t="b">
        <f t="shared" ca="1" si="428"/>
        <v>0</v>
      </c>
      <c r="AA1449" s="37" t="b">
        <f t="shared" ca="1" si="434"/>
        <v>0</v>
      </c>
      <c r="AB1449" t="b">
        <f t="shared" ca="1" si="429"/>
        <v>0</v>
      </c>
      <c r="AD1449" t="b">
        <f t="shared" ca="1" si="435"/>
        <v>0</v>
      </c>
      <c r="AE1449" s="37" t="b">
        <f t="shared" ca="1" si="436"/>
        <v>0</v>
      </c>
      <c r="AF1449" t="b">
        <f t="shared" ca="1" si="437"/>
        <v>0</v>
      </c>
      <c r="AG1449" s="317" t="b">
        <f t="shared" ca="1" si="438"/>
        <v>0</v>
      </c>
      <c r="AH1449" s="317" t="b">
        <f t="shared" ca="1" si="439"/>
        <v>1</v>
      </c>
      <c r="AI1449" s="317" t="b">
        <f t="shared" ca="1" si="440"/>
        <v>0</v>
      </c>
    </row>
    <row r="1450" spans="1:35" x14ac:dyDescent="0.25">
      <c r="A1450">
        <v>1418</v>
      </c>
      <c r="B1450" s="169">
        <f ca="1">OFFSET(InputPriceData!B$15,CalculationsAndCharts!$A1450+$A$11,0,1,1)</f>
        <v>39785</v>
      </c>
      <c r="C1450" s="3">
        <f ca="1">OFFSET(InputPriceData!G$15,CalculationsAndCharts!$A1450+$A$11,IF($C$7,8,0),1,1)</f>
        <v>4595800</v>
      </c>
      <c r="D1450" s="4">
        <f ca="1">OFFSET(InputPriceData!C$15,CalculationsAndCharts!$A1450+$A$11,IF($C$7,8,0),1,1)</f>
        <v>48.12</v>
      </c>
      <c r="E1450" s="4">
        <f ca="1">OFFSET(InputPriceData!D$15,CalculationsAndCharts!$A1450+$A$11,IF($C$7,8,0),1,1)</f>
        <v>50.68</v>
      </c>
      <c r="F1450" s="4">
        <f ca="1">OFFSET(InputPriceData!E$15,CalculationsAndCharts!$A1450+$A$11,IF($C$7,8,0),1,1)</f>
        <v>47.18</v>
      </c>
      <c r="G1450" s="4">
        <f ca="1">OFFSET(InputPriceData!F$15,CalculationsAndCharts!$A1450+$A$11,IF($C$7,8,0),1,1)</f>
        <v>50.62</v>
      </c>
      <c r="H1450" s="133"/>
      <c r="I1450" s="133"/>
      <c r="J1450" s="37">
        <f t="shared" ca="1" si="430"/>
        <v>1383</v>
      </c>
      <c r="K1450" s="124">
        <f t="shared" ca="1" si="431"/>
        <v>4.4600000000000009</v>
      </c>
      <c r="L1450" s="343">
        <f t="shared" ca="1" si="422"/>
        <v>0.34155183957143781</v>
      </c>
      <c r="M1450" s="345">
        <f t="shared" ca="1" si="432"/>
        <v>1.4737437615892259</v>
      </c>
      <c r="N1450" s="344">
        <f t="shared" ca="1" si="423"/>
        <v>0.23175795445140482</v>
      </c>
      <c r="O1450" s="4"/>
      <c r="P1450" s="4"/>
      <c r="Q1450" s="3"/>
      <c r="S1450" s="4"/>
      <c r="T1450" s="4" t="b">
        <f t="shared" ca="1" si="424"/>
        <v>0</v>
      </c>
      <c r="U1450" t="b">
        <f t="shared" ca="1" si="425"/>
        <v>0</v>
      </c>
      <c r="W1450" s="317" t="b">
        <f t="shared" ca="1" si="426"/>
        <v>1</v>
      </c>
      <c r="X1450" s="317" t="b">
        <f t="shared" ca="1" si="433"/>
        <v>1</v>
      </c>
      <c r="Y1450" s="317" t="b">
        <f t="shared" ca="1" si="427"/>
        <v>0</v>
      </c>
      <c r="Z1450" t="b">
        <f t="shared" ca="1" si="428"/>
        <v>0</v>
      </c>
      <c r="AA1450" s="37" t="b">
        <f t="shared" ca="1" si="434"/>
        <v>0</v>
      </c>
      <c r="AB1450" t="b">
        <f t="shared" ca="1" si="429"/>
        <v>1</v>
      </c>
      <c r="AD1450" t="b">
        <f t="shared" ca="1" si="435"/>
        <v>0</v>
      </c>
      <c r="AE1450" s="37" t="b">
        <f t="shared" ca="1" si="436"/>
        <v>0</v>
      </c>
      <c r="AF1450" t="b">
        <f t="shared" ca="1" si="437"/>
        <v>1</v>
      </c>
      <c r="AG1450" s="317" t="b">
        <f t="shared" ca="1" si="438"/>
        <v>1</v>
      </c>
      <c r="AH1450" s="317" t="b">
        <f t="shared" ca="1" si="439"/>
        <v>1</v>
      </c>
      <c r="AI1450" s="317" t="b">
        <f t="shared" ca="1" si="440"/>
        <v>0</v>
      </c>
    </row>
    <row r="1451" spans="1:35" x14ac:dyDescent="0.25">
      <c r="A1451">
        <v>1419</v>
      </c>
      <c r="B1451" s="169">
        <f ca="1">OFFSET(InputPriceData!B$15,CalculationsAndCharts!$A1451+$A$11,0,1,1)</f>
        <v>39784</v>
      </c>
      <c r="C1451" s="3">
        <f ca="1">OFFSET(InputPriceData!G$15,CalculationsAndCharts!$A1451+$A$11,IF($C$7,8,0),1,1)</f>
        <v>4014000</v>
      </c>
      <c r="D1451" s="4">
        <f ca="1">OFFSET(InputPriceData!C$15,CalculationsAndCharts!$A1451+$A$11,IF($C$7,8,0),1,1)</f>
        <v>46.7</v>
      </c>
      <c r="E1451" s="4">
        <f ca="1">OFFSET(InputPriceData!D$15,CalculationsAndCharts!$A1451+$A$11,IF($C$7,8,0),1,1)</f>
        <v>48.9</v>
      </c>
      <c r="F1451" s="4">
        <f ca="1">OFFSET(InputPriceData!E$15,CalculationsAndCharts!$A1451+$A$11,IF($C$7,8,0),1,1)</f>
        <v>46.15</v>
      </c>
      <c r="G1451" s="4">
        <f ca="1">OFFSET(InputPriceData!F$15,CalculationsAndCharts!$A1451+$A$11,IF($C$7,8,0),1,1)</f>
        <v>48.9</v>
      </c>
      <c r="H1451" s="133"/>
      <c r="I1451" s="133"/>
      <c r="J1451" s="37">
        <f t="shared" ca="1" si="430"/>
        <v>1382</v>
      </c>
      <c r="K1451" s="124">
        <f t="shared" ca="1" si="431"/>
        <v>0.10000000000000142</v>
      </c>
      <c r="L1451" s="343">
        <f t="shared" ca="1" si="422"/>
        <v>8.4067873899935225E-2</v>
      </c>
      <c r="M1451" s="345">
        <f t="shared" ca="1" si="432"/>
        <v>1.4871279128044661</v>
      </c>
      <c r="N1451" s="344">
        <f t="shared" ca="1" si="423"/>
        <v>5.6530358401650702E-2</v>
      </c>
      <c r="O1451" s="4"/>
      <c r="P1451" s="4"/>
      <c r="Q1451" s="3"/>
      <c r="S1451" s="4"/>
      <c r="T1451" s="4" t="b">
        <f t="shared" ca="1" si="424"/>
        <v>1</v>
      </c>
      <c r="U1451" t="b">
        <f t="shared" ca="1" si="425"/>
        <v>0</v>
      </c>
      <c r="W1451" s="317" t="b">
        <f t="shared" ca="1" si="426"/>
        <v>0</v>
      </c>
      <c r="X1451" s="317" t="b">
        <f t="shared" ca="1" si="433"/>
        <v>0</v>
      </c>
      <c r="Y1451" s="317" t="b">
        <f t="shared" ca="1" si="427"/>
        <v>0</v>
      </c>
      <c r="Z1451" t="b">
        <f t="shared" ca="1" si="428"/>
        <v>0</v>
      </c>
      <c r="AA1451" s="37" t="b">
        <f t="shared" ca="1" si="434"/>
        <v>1</v>
      </c>
      <c r="AB1451" t="b">
        <f t="shared" ca="1" si="429"/>
        <v>0</v>
      </c>
      <c r="AD1451" t="b">
        <f t="shared" ca="1" si="435"/>
        <v>0</v>
      </c>
      <c r="AE1451" s="37" t="b">
        <f t="shared" ca="1" si="436"/>
        <v>1</v>
      </c>
      <c r="AF1451" t="b">
        <f t="shared" ca="1" si="437"/>
        <v>0</v>
      </c>
      <c r="AG1451" s="317" t="b">
        <f t="shared" ca="1" si="438"/>
        <v>0</v>
      </c>
      <c r="AH1451" s="317" t="b">
        <f t="shared" ca="1" si="439"/>
        <v>0</v>
      </c>
      <c r="AI1451" s="317" t="b">
        <f t="shared" ca="1" si="440"/>
        <v>0</v>
      </c>
    </row>
    <row r="1452" spans="1:35" x14ac:dyDescent="0.25">
      <c r="A1452">
        <v>1420</v>
      </c>
      <c r="B1452" s="169">
        <f ca="1">OFFSET(InputPriceData!B$15,CalculationsAndCharts!$A1452+$A$11,0,1,1)</f>
        <v>39783</v>
      </c>
      <c r="C1452" s="3">
        <f ca="1">OFFSET(InputPriceData!G$15,CalculationsAndCharts!$A1452+$A$11,IF($C$7,8,0),1,1)</f>
        <v>3241600</v>
      </c>
      <c r="D1452" s="4">
        <f ca="1">OFFSET(InputPriceData!C$15,CalculationsAndCharts!$A1452+$A$11,IF($C$7,8,0),1,1)</f>
        <v>47.73</v>
      </c>
      <c r="E1452" s="4">
        <f ca="1">OFFSET(InputPriceData!D$15,CalculationsAndCharts!$A1452+$A$11,IF($C$7,8,0),1,1)</f>
        <v>48.16</v>
      </c>
      <c r="F1452" s="4">
        <f ca="1">OFFSET(InputPriceData!E$15,CalculationsAndCharts!$A1452+$A$11,IF($C$7,8,0),1,1)</f>
        <v>46</v>
      </c>
      <c r="G1452" s="4">
        <f ca="1">OFFSET(InputPriceData!F$15,CalculationsAndCharts!$A1452+$A$11,IF($C$7,8,0),1,1)</f>
        <v>46.16</v>
      </c>
      <c r="H1452" s="133"/>
      <c r="I1452" s="133"/>
      <c r="J1452" s="37">
        <f t="shared" ca="1" si="430"/>
        <v>1381</v>
      </c>
      <c r="K1452" s="124">
        <f t="shared" ca="1" si="431"/>
        <v>-0.98000000000000398</v>
      </c>
      <c r="L1452" s="343">
        <f t="shared" ca="1" si="422"/>
        <v>-4.686798949562887E-2</v>
      </c>
      <c r="M1452" s="345">
        <f t="shared" ca="1" si="432"/>
        <v>1.500633615342549</v>
      </c>
      <c r="N1452" s="344">
        <f t="shared" ca="1" si="423"/>
        <v>-3.1232133557750761E-2</v>
      </c>
      <c r="O1452" s="4"/>
      <c r="P1452" s="4"/>
      <c r="Q1452" s="3"/>
      <c r="S1452" s="4"/>
      <c r="T1452" s="4" t="b">
        <f t="shared" ca="1" si="424"/>
        <v>0</v>
      </c>
      <c r="U1452" t="b">
        <f t="shared" ca="1" si="425"/>
        <v>0</v>
      </c>
      <c r="W1452" s="317" t="b">
        <f t="shared" ca="1" si="426"/>
        <v>0</v>
      </c>
      <c r="X1452" s="317" t="b">
        <f t="shared" ca="1" si="433"/>
        <v>0</v>
      </c>
      <c r="Y1452" s="317" t="b">
        <f t="shared" ca="1" si="427"/>
        <v>0</v>
      </c>
      <c r="Z1452" t="b">
        <f t="shared" ca="1" si="428"/>
        <v>0</v>
      </c>
      <c r="AA1452" s="37" t="b">
        <f t="shared" ca="1" si="434"/>
        <v>1</v>
      </c>
      <c r="AB1452" t="b">
        <f t="shared" ca="1" si="429"/>
        <v>0</v>
      </c>
      <c r="AD1452" t="b">
        <f t="shared" ca="1" si="435"/>
        <v>0</v>
      </c>
      <c r="AE1452" s="37" t="b">
        <f t="shared" ca="1" si="436"/>
        <v>1</v>
      </c>
      <c r="AF1452" t="b">
        <f t="shared" ca="1" si="437"/>
        <v>0</v>
      </c>
      <c r="AG1452" s="317" t="b">
        <f t="shared" ca="1" si="438"/>
        <v>0</v>
      </c>
      <c r="AH1452" s="317" t="b">
        <f t="shared" ca="1" si="439"/>
        <v>0</v>
      </c>
      <c r="AI1452" s="317" t="b">
        <f t="shared" ca="1" si="440"/>
        <v>0</v>
      </c>
    </row>
    <row r="1453" spans="1:35" x14ac:dyDescent="0.25">
      <c r="A1453">
        <v>1421</v>
      </c>
      <c r="B1453" s="169">
        <f ca="1">OFFSET(InputPriceData!B$15,CalculationsAndCharts!$A1453+$A$11,0,1,1)</f>
        <v>39780</v>
      </c>
      <c r="C1453" s="3">
        <f ca="1">OFFSET(InputPriceData!G$15,CalculationsAndCharts!$A1453+$A$11,IF($C$7,8,0),1,1)</f>
        <v>1423600</v>
      </c>
      <c r="D1453" s="4">
        <f ca="1">OFFSET(InputPriceData!C$15,CalculationsAndCharts!$A1453+$A$11,IF($C$7,8,0),1,1)</f>
        <v>46.83</v>
      </c>
      <c r="E1453" s="4">
        <f ca="1">OFFSET(InputPriceData!D$15,CalculationsAndCharts!$A1453+$A$11,IF($C$7,8,0),1,1)</f>
        <v>48.8</v>
      </c>
      <c r="F1453" s="4">
        <f ca="1">OFFSET(InputPriceData!E$15,CalculationsAndCharts!$A1453+$A$11,IF($C$7,8,0),1,1)</f>
        <v>46.39</v>
      </c>
      <c r="G1453" s="4">
        <f ca="1">OFFSET(InputPriceData!F$15,CalculationsAndCharts!$A1453+$A$11,IF($C$7,8,0),1,1)</f>
        <v>48.8</v>
      </c>
      <c r="H1453" s="133"/>
      <c r="I1453" s="133"/>
      <c r="J1453" s="37">
        <f t="shared" ca="1" si="430"/>
        <v>1380</v>
      </c>
      <c r="K1453" s="124">
        <f t="shared" ca="1" si="431"/>
        <v>3.029999999999994</v>
      </c>
      <c r="L1453" s="343">
        <f t="shared" ca="1" si="422"/>
        <v>-0.29946926836083382</v>
      </c>
      <c r="M1453" s="345">
        <f t="shared" ca="1" si="432"/>
        <v>1.5142619731004532</v>
      </c>
      <c r="N1453" s="344">
        <f t="shared" ca="1" si="423"/>
        <v>-0.19776582498976061</v>
      </c>
      <c r="O1453" s="4"/>
      <c r="P1453" s="4"/>
      <c r="Q1453" s="3"/>
      <c r="S1453" s="4"/>
      <c r="T1453" s="4" t="b">
        <f t="shared" ca="1" si="424"/>
        <v>0</v>
      </c>
      <c r="U1453" t="b">
        <f t="shared" ca="1" si="425"/>
        <v>0</v>
      </c>
      <c r="W1453" s="317" t="b">
        <f t="shared" ca="1" si="426"/>
        <v>0</v>
      </c>
      <c r="X1453" s="317" t="b">
        <f t="shared" ca="1" si="433"/>
        <v>0</v>
      </c>
      <c r="Y1453" s="317" t="b">
        <f t="shared" ca="1" si="427"/>
        <v>0</v>
      </c>
      <c r="Z1453" t="b">
        <f t="shared" ca="1" si="428"/>
        <v>0</v>
      </c>
      <c r="AA1453" s="37" t="b">
        <f t="shared" ca="1" si="434"/>
        <v>1</v>
      </c>
      <c r="AB1453" t="b">
        <f t="shared" ca="1" si="429"/>
        <v>0</v>
      </c>
      <c r="AD1453" t="b">
        <f t="shared" ca="1" si="435"/>
        <v>0</v>
      </c>
      <c r="AE1453" s="37" t="b">
        <f t="shared" ca="1" si="436"/>
        <v>1</v>
      </c>
      <c r="AF1453" t="b">
        <f t="shared" ca="1" si="437"/>
        <v>0</v>
      </c>
      <c r="AG1453" s="317" t="b">
        <f t="shared" ca="1" si="438"/>
        <v>0</v>
      </c>
      <c r="AH1453" s="317" t="b">
        <f t="shared" ca="1" si="439"/>
        <v>0</v>
      </c>
      <c r="AI1453" s="317" t="b">
        <f t="shared" ca="1" si="440"/>
        <v>0</v>
      </c>
    </row>
    <row r="1454" spans="1:35" x14ac:dyDescent="0.25">
      <c r="A1454">
        <v>1422</v>
      </c>
      <c r="B1454" s="169">
        <f ca="1">OFFSET(InputPriceData!B$15,CalculationsAndCharts!$A1454+$A$11,0,1,1)</f>
        <v>39778</v>
      </c>
      <c r="C1454" s="3">
        <f ca="1">OFFSET(InputPriceData!G$15,CalculationsAndCharts!$A1454+$A$11,IF($C$7,8,0),1,1)</f>
        <v>2814000</v>
      </c>
      <c r="D1454" s="4">
        <f ca="1">OFFSET(InputPriceData!C$15,CalculationsAndCharts!$A1454+$A$11,IF($C$7,8,0),1,1)</f>
        <v>45.55</v>
      </c>
      <c r="E1454" s="4">
        <f ca="1">OFFSET(InputPriceData!D$15,CalculationsAndCharts!$A1454+$A$11,IF($C$7,8,0),1,1)</f>
        <v>47.23</v>
      </c>
      <c r="F1454" s="4">
        <f ca="1">OFFSET(InputPriceData!E$15,CalculationsAndCharts!$A1454+$A$11,IF($C$7,8,0),1,1)</f>
        <v>45</v>
      </c>
      <c r="G1454" s="4">
        <f ca="1">OFFSET(InputPriceData!F$15,CalculationsAndCharts!$A1454+$A$11,IF($C$7,8,0),1,1)</f>
        <v>47.14</v>
      </c>
      <c r="H1454" s="133"/>
      <c r="I1454" s="133"/>
      <c r="J1454" s="37">
        <f t="shared" ca="1" si="430"/>
        <v>1379</v>
      </c>
      <c r="K1454" s="124">
        <f t="shared" ca="1" si="431"/>
        <v>0.71000000000000085</v>
      </c>
      <c r="L1454" s="343">
        <f t="shared" ca="1" si="422"/>
        <v>-0.53016128343839797</v>
      </c>
      <c r="M1454" s="345">
        <f t="shared" ca="1" si="432"/>
        <v>1.5280141000004572</v>
      </c>
      <c r="N1454" s="344">
        <f t="shared" ca="1" si="423"/>
        <v>-0.34696098906301931</v>
      </c>
      <c r="O1454" s="4"/>
      <c r="P1454" s="4"/>
      <c r="Q1454" s="3"/>
      <c r="S1454" s="4"/>
      <c r="T1454" s="4" t="b">
        <f t="shared" ca="1" si="424"/>
        <v>0</v>
      </c>
      <c r="U1454" t="b">
        <f t="shared" ca="1" si="425"/>
        <v>0</v>
      </c>
      <c r="W1454" s="317" t="b">
        <f t="shared" ca="1" si="426"/>
        <v>0</v>
      </c>
      <c r="X1454" s="317" t="b">
        <f t="shared" ca="1" si="433"/>
        <v>0</v>
      </c>
      <c r="Y1454" s="317" t="b">
        <f t="shared" ca="1" si="427"/>
        <v>0</v>
      </c>
      <c r="Z1454" t="b">
        <f t="shared" ca="1" si="428"/>
        <v>0</v>
      </c>
      <c r="AA1454" s="37" t="b">
        <f t="shared" ca="1" si="434"/>
        <v>1</v>
      </c>
      <c r="AB1454" t="b">
        <f t="shared" ca="1" si="429"/>
        <v>0</v>
      </c>
      <c r="AD1454" t="b">
        <f t="shared" ca="1" si="435"/>
        <v>0</v>
      </c>
      <c r="AE1454" s="37" t="b">
        <f t="shared" ca="1" si="436"/>
        <v>1</v>
      </c>
      <c r="AF1454" t="b">
        <f t="shared" ca="1" si="437"/>
        <v>0</v>
      </c>
      <c r="AG1454" s="317" t="b">
        <f t="shared" ca="1" si="438"/>
        <v>0</v>
      </c>
      <c r="AH1454" s="317" t="b">
        <f t="shared" ca="1" si="439"/>
        <v>0</v>
      </c>
      <c r="AI1454" s="317" t="b">
        <f t="shared" ca="1" si="440"/>
        <v>0</v>
      </c>
    </row>
    <row r="1455" spans="1:35" x14ac:dyDescent="0.25">
      <c r="A1455">
        <v>1423</v>
      </c>
      <c r="B1455" s="169">
        <f ca="1">OFFSET(InputPriceData!B$15,CalculationsAndCharts!$A1455+$A$11,0,1,1)</f>
        <v>39777</v>
      </c>
      <c r="C1455" s="3">
        <f ca="1">OFFSET(InputPriceData!G$15,CalculationsAndCharts!$A1455+$A$11,IF($C$7,8,0),1,1)</f>
        <v>5008500</v>
      </c>
      <c r="D1455" s="4">
        <f ca="1">OFFSET(InputPriceData!C$15,CalculationsAndCharts!$A1455+$A$11,IF($C$7,8,0),1,1)</f>
        <v>47.1</v>
      </c>
      <c r="E1455" s="4">
        <f ca="1">OFFSET(InputPriceData!D$15,CalculationsAndCharts!$A1455+$A$11,IF($C$7,8,0),1,1)</f>
        <v>48.28</v>
      </c>
      <c r="F1455" s="4">
        <f ca="1">OFFSET(InputPriceData!E$15,CalculationsAndCharts!$A1455+$A$11,IF($C$7,8,0),1,1)</f>
        <v>45.17</v>
      </c>
      <c r="G1455" s="4">
        <f ca="1">OFFSET(InputPriceData!F$15,CalculationsAndCharts!$A1455+$A$11,IF($C$7,8,0),1,1)</f>
        <v>45.77</v>
      </c>
      <c r="H1455" s="133"/>
      <c r="I1455" s="133"/>
      <c r="J1455" s="37">
        <f t="shared" ca="1" si="430"/>
        <v>1378</v>
      </c>
      <c r="K1455" s="124">
        <f t="shared" ca="1" si="431"/>
        <v>-2.1699999999999946</v>
      </c>
      <c r="L1455" s="343">
        <f t="shared" ca="1" si="422"/>
        <v>-0.59415884154636145</v>
      </c>
      <c r="M1455" s="345">
        <f t="shared" ca="1" si="432"/>
        <v>1.541891120081188</v>
      </c>
      <c r="N1455" s="344">
        <f t="shared" ca="1" si="423"/>
        <v>-0.38534422684467895</v>
      </c>
      <c r="O1455" s="4"/>
      <c r="P1455" s="4"/>
      <c r="Q1455" s="3"/>
      <c r="S1455" s="4"/>
      <c r="T1455" s="4" t="b">
        <f t="shared" ca="1" si="424"/>
        <v>0</v>
      </c>
      <c r="U1455" t="b">
        <f t="shared" ca="1" si="425"/>
        <v>0</v>
      </c>
      <c r="W1455" s="317" t="b">
        <f t="shared" ca="1" si="426"/>
        <v>0</v>
      </c>
      <c r="X1455" s="317" t="b">
        <f t="shared" ca="1" si="433"/>
        <v>0</v>
      </c>
      <c r="Y1455" s="317" t="b">
        <f t="shared" ca="1" si="427"/>
        <v>0</v>
      </c>
      <c r="Z1455" t="b">
        <f t="shared" ca="1" si="428"/>
        <v>0</v>
      </c>
      <c r="AA1455" s="37" t="b">
        <f t="shared" ca="1" si="434"/>
        <v>1</v>
      </c>
      <c r="AB1455" t="b">
        <f t="shared" ca="1" si="429"/>
        <v>0</v>
      </c>
      <c r="AD1455" t="b">
        <f t="shared" ca="1" si="435"/>
        <v>0</v>
      </c>
      <c r="AE1455" s="37" t="b">
        <f t="shared" ca="1" si="436"/>
        <v>1</v>
      </c>
      <c r="AF1455" t="b">
        <f t="shared" ca="1" si="437"/>
        <v>0</v>
      </c>
      <c r="AG1455" s="317" t="b">
        <f t="shared" ca="1" si="438"/>
        <v>0</v>
      </c>
      <c r="AH1455" s="317" t="b">
        <f t="shared" ca="1" si="439"/>
        <v>0</v>
      </c>
      <c r="AI1455" s="317" t="b">
        <f t="shared" ca="1" si="440"/>
        <v>0</v>
      </c>
    </row>
    <row r="1456" spans="1:35" x14ac:dyDescent="0.25">
      <c r="A1456">
        <v>1424</v>
      </c>
      <c r="B1456" s="169">
        <f ca="1">OFFSET(InputPriceData!B$15,CalculationsAndCharts!$A1456+$A$11,0,1,1)</f>
        <v>39776</v>
      </c>
      <c r="C1456" s="3">
        <f ca="1">OFFSET(InputPriceData!G$15,CalculationsAndCharts!$A1456+$A$11,IF($C$7,8,0),1,1)</f>
        <v>5893800</v>
      </c>
      <c r="D1456" s="4">
        <f ca="1">OFFSET(InputPriceData!C$15,CalculationsAndCharts!$A1456+$A$11,IF($C$7,8,0),1,1)</f>
        <v>48.62</v>
      </c>
      <c r="E1456" s="4">
        <f ca="1">OFFSET(InputPriceData!D$15,CalculationsAndCharts!$A1456+$A$11,IF($C$7,8,0),1,1)</f>
        <v>48.99</v>
      </c>
      <c r="F1456" s="4">
        <f ca="1">OFFSET(InputPriceData!E$15,CalculationsAndCharts!$A1456+$A$11,IF($C$7,8,0),1,1)</f>
        <v>45.73</v>
      </c>
      <c r="G1456" s="4">
        <f ca="1">OFFSET(InputPriceData!F$15,CalculationsAndCharts!$A1456+$A$11,IF($C$7,8,0),1,1)</f>
        <v>46.43</v>
      </c>
      <c r="H1456" s="133"/>
      <c r="I1456" s="133"/>
      <c r="J1456" s="37">
        <f t="shared" ca="1" si="430"/>
        <v>1377</v>
      </c>
      <c r="K1456" s="124">
        <f t="shared" ca="1" si="431"/>
        <v>0.92000000000000171</v>
      </c>
      <c r="L1456" s="343">
        <f t="shared" ca="1" si="422"/>
        <v>-0.71068508865736124</v>
      </c>
      <c r="M1456" s="345">
        <f t="shared" ca="1" si="432"/>
        <v>1.5558941675894935</v>
      </c>
      <c r="N1456" s="344">
        <f t="shared" ca="1" si="423"/>
        <v>-0.45676955634997157</v>
      </c>
      <c r="O1456" s="4"/>
      <c r="P1456" s="4"/>
      <c r="Q1456" s="3"/>
      <c r="S1456" s="4"/>
      <c r="T1456" s="4" t="b">
        <f t="shared" ca="1" si="424"/>
        <v>0</v>
      </c>
      <c r="U1456" t="b">
        <f t="shared" ca="1" si="425"/>
        <v>0</v>
      </c>
      <c r="W1456" s="317" t="b">
        <f t="shared" ca="1" si="426"/>
        <v>0</v>
      </c>
      <c r="X1456" s="317" t="b">
        <f t="shared" ca="1" si="433"/>
        <v>0</v>
      </c>
      <c r="Y1456" s="317" t="b">
        <f t="shared" ca="1" si="427"/>
        <v>0</v>
      </c>
      <c r="Z1456" t="b">
        <f t="shared" ca="1" si="428"/>
        <v>0</v>
      </c>
      <c r="AA1456" s="37" t="b">
        <f t="shared" ca="1" si="434"/>
        <v>1</v>
      </c>
      <c r="AB1456" t="b">
        <f t="shared" ca="1" si="429"/>
        <v>0</v>
      </c>
      <c r="AD1456" t="b">
        <f t="shared" ca="1" si="435"/>
        <v>0</v>
      </c>
      <c r="AE1456" s="37" t="b">
        <f t="shared" ca="1" si="436"/>
        <v>1</v>
      </c>
      <c r="AF1456" t="b">
        <f t="shared" ca="1" si="437"/>
        <v>0</v>
      </c>
      <c r="AG1456" s="317" t="b">
        <f t="shared" ca="1" si="438"/>
        <v>0</v>
      </c>
      <c r="AH1456" s="317" t="b">
        <f t="shared" ca="1" si="439"/>
        <v>0</v>
      </c>
      <c r="AI1456" s="317" t="b">
        <f t="shared" ca="1" si="440"/>
        <v>0</v>
      </c>
    </row>
    <row r="1457" spans="1:35" x14ac:dyDescent="0.25">
      <c r="A1457">
        <v>1425</v>
      </c>
      <c r="B1457" s="169">
        <f ca="1">OFFSET(InputPriceData!B$15,CalculationsAndCharts!$A1457+$A$11,0,1,1)</f>
        <v>39773</v>
      </c>
      <c r="C1457" s="3">
        <f ca="1">OFFSET(InputPriceData!G$15,CalculationsAndCharts!$A1457+$A$11,IF($C$7,8,0),1,1)</f>
        <v>5921600</v>
      </c>
      <c r="D1457" s="4">
        <f ca="1">OFFSET(InputPriceData!C$15,CalculationsAndCharts!$A1457+$A$11,IF($C$7,8,0),1,1)</f>
        <v>45.68</v>
      </c>
      <c r="E1457" s="4">
        <f ca="1">OFFSET(InputPriceData!D$15,CalculationsAndCharts!$A1457+$A$11,IF($C$7,8,0),1,1)</f>
        <v>48.03</v>
      </c>
      <c r="F1457" s="4">
        <f ca="1">OFFSET(InputPriceData!E$15,CalculationsAndCharts!$A1457+$A$11,IF($C$7,8,0),1,1)</f>
        <v>44.11</v>
      </c>
      <c r="G1457" s="4">
        <f ca="1">OFFSET(InputPriceData!F$15,CalculationsAndCharts!$A1457+$A$11,IF($C$7,8,0),1,1)</f>
        <v>47.94</v>
      </c>
      <c r="H1457" s="133"/>
      <c r="I1457" s="133"/>
      <c r="J1457" s="37">
        <f t="shared" ca="1" si="430"/>
        <v>1376</v>
      </c>
      <c r="K1457" s="124">
        <f t="shared" ca="1" si="431"/>
        <v>2.0899999999999963</v>
      </c>
      <c r="L1457" s="343">
        <f t="shared" ca="1" si="422"/>
        <v>-0.881824594817888</v>
      </c>
      <c r="M1457" s="345">
        <f t="shared" ca="1" si="432"/>
        <v>1.5700243870731518</v>
      </c>
      <c r="N1457" s="344">
        <f t="shared" ca="1" si="423"/>
        <v>-0.56166299203911751</v>
      </c>
      <c r="O1457" s="4"/>
      <c r="P1457" s="4"/>
      <c r="Q1457" s="3"/>
      <c r="S1457" s="4"/>
      <c r="T1457" s="4" t="b">
        <f t="shared" ca="1" si="424"/>
        <v>0</v>
      </c>
      <c r="U1457" t="b">
        <f t="shared" ca="1" si="425"/>
        <v>0</v>
      </c>
      <c r="W1457" s="317" t="b">
        <f t="shared" ca="1" si="426"/>
        <v>0</v>
      </c>
      <c r="X1457" s="317" t="b">
        <f t="shared" ca="1" si="433"/>
        <v>0</v>
      </c>
      <c r="Y1457" s="317" t="b">
        <f t="shared" ca="1" si="427"/>
        <v>0</v>
      </c>
      <c r="Z1457" t="b">
        <f t="shared" ca="1" si="428"/>
        <v>0</v>
      </c>
      <c r="AA1457" s="37" t="b">
        <f t="shared" ca="1" si="434"/>
        <v>1</v>
      </c>
      <c r="AB1457" t="b">
        <f t="shared" ca="1" si="429"/>
        <v>0</v>
      </c>
      <c r="AD1457" t="b">
        <f t="shared" ca="1" si="435"/>
        <v>0</v>
      </c>
      <c r="AE1457" s="37" t="b">
        <f t="shared" ca="1" si="436"/>
        <v>1</v>
      </c>
      <c r="AF1457" t="b">
        <f t="shared" ca="1" si="437"/>
        <v>0</v>
      </c>
      <c r="AG1457" s="317" t="b">
        <f t="shared" ca="1" si="438"/>
        <v>0</v>
      </c>
      <c r="AH1457" s="317" t="b">
        <f t="shared" ca="1" si="439"/>
        <v>0</v>
      </c>
      <c r="AI1457" s="317" t="b">
        <f t="shared" ca="1" si="440"/>
        <v>0</v>
      </c>
    </row>
    <row r="1458" spans="1:35" x14ac:dyDescent="0.25">
      <c r="A1458">
        <v>1426</v>
      </c>
      <c r="B1458" s="169">
        <f ca="1">OFFSET(InputPriceData!B$15,CalculationsAndCharts!$A1458+$A$11,0,1,1)</f>
        <v>39772</v>
      </c>
      <c r="C1458" s="3">
        <f ca="1">OFFSET(InputPriceData!G$15,CalculationsAndCharts!$A1458+$A$11,IF($C$7,8,0),1,1)</f>
        <v>6301300</v>
      </c>
      <c r="D1458" s="4">
        <f ca="1">OFFSET(InputPriceData!C$15,CalculationsAndCharts!$A1458+$A$11,IF($C$7,8,0),1,1)</f>
        <v>45.27</v>
      </c>
      <c r="E1458" s="4">
        <f ca="1">OFFSET(InputPriceData!D$15,CalculationsAndCharts!$A1458+$A$11,IF($C$7,8,0),1,1)</f>
        <v>47.52</v>
      </c>
      <c r="F1458" s="4">
        <f ca="1">OFFSET(InputPriceData!E$15,CalculationsAndCharts!$A1458+$A$11,IF($C$7,8,0),1,1)</f>
        <v>45.04</v>
      </c>
      <c r="G1458" s="4">
        <f ca="1">OFFSET(InputPriceData!F$15,CalculationsAndCharts!$A1458+$A$11,IF($C$7,8,0),1,1)</f>
        <v>45.51</v>
      </c>
      <c r="H1458" s="133"/>
      <c r="I1458" s="133"/>
      <c r="J1458" s="37">
        <f t="shared" ca="1" si="430"/>
        <v>1375</v>
      </c>
      <c r="K1458" s="124">
        <f t="shared" ca="1" si="431"/>
        <v>-1.8000000000000043</v>
      </c>
      <c r="L1458" s="343">
        <f t="shared" ca="1" si="422"/>
        <v>-0.85460659026454522</v>
      </c>
      <c r="M1458" s="345">
        <f t="shared" ca="1" si="432"/>
        <v>1.5842829334744217</v>
      </c>
      <c r="N1458" s="344">
        <f t="shared" ca="1" si="423"/>
        <v>-0.53942801011580976</v>
      </c>
      <c r="O1458" s="4"/>
      <c r="P1458" s="4"/>
      <c r="Q1458" s="3"/>
      <c r="S1458" s="4"/>
      <c r="T1458" s="4" t="b">
        <f t="shared" ca="1" si="424"/>
        <v>0</v>
      </c>
      <c r="U1458" t="b">
        <f t="shared" ca="1" si="425"/>
        <v>0</v>
      </c>
      <c r="W1458" s="317" t="b">
        <f t="shared" ca="1" si="426"/>
        <v>0</v>
      </c>
      <c r="X1458" s="317" t="b">
        <f t="shared" ca="1" si="433"/>
        <v>0</v>
      </c>
      <c r="Y1458" s="317" t="b">
        <f t="shared" ca="1" si="427"/>
        <v>0</v>
      </c>
      <c r="Z1458" t="b">
        <f t="shared" ca="1" si="428"/>
        <v>0</v>
      </c>
      <c r="AA1458" s="37" t="b">
        <f t="shared" ca="1" si="434"/>
        <v>1</v>
      </c>
      <c r="AB1458" t="b">
        <f t="shared" ca="1" si="429"/>
        <v>0</v>
      </c>
      <c r="AD1458" t="b">
        <f t="shared" ca="1" si="435"/>
        <v>0</v>
      </c>
      <c r="AE1458" s="37" t="b">
        <f t="shared" ca="1" si="436"/>
        <v>1</v>
      </c>
      <c r="AF1458" t="b">
        <f t="shared" ca="1" si="437"/>
        <v>0</v>
      </c>
      <c r="AG1458" s="317" t="b">
        <f t="shared" ca="1" si="438"/>
        <v>0</v>
      </c>
      <c r="AH1458" s="317" t="b">
        <f t="shared" ca="1" si="439"/>
        <v>0</v>
      </c>
      <c r="AI1458" s="317" t="b">
        <f t="shared" ca="1" si="440"/>
        <v>0</v>
      </c>
    </row>
    <row r="1459" spans="1:35" x14ac:dyDescent="0.25">
      <c r="A1459">
        <v>1427</v>
      </c>
      <c r="B1459" s="169">
        <f ca="1">OFFSET(InputPriceData!B$15,CalculationsAndCharts!$A1459+$A$11,0,1,1)</f>
        <v>39771</v>
      </c>
      <c r="C1459" s="3">
        <f ca="1">OFFSET(InputPriceData!G$15,CalculationsAndCharts!$A1459+$A$11,IF($C$7,8,0),1,1)</f>
        <v>3660800</v>
      </c>
      <c r="D1459" s="4">
        <f ca="1">OFFSET(InputPriceData!C$15,CalculationsAndCharts!$A1459+$A$11,IF($C$7,8,0),1,1)</f>
        <v>47.26</v>
      </c>
      <c r="E1459" s="4">
        <f ca="1">OFFSET(InputPriceData!D$15,CalculationsAndCharts!$A1459+$A$11,IF($C$7,8,0),1,1)</f>
        <v>48.23</v>
      </c>
      <c r="F1459" s="4">
        <f ca="1">OFFSET(InputPriceData!E$15,CalculationsAndCharts!$A1459+$A$11,IF($C$7,8,0),1,1)</f>
        <v>45.8</v>
      </c>
      <c r="G1459" s="4">
        <f ca="1">OFFSET(InputPriceData!F$15,CalculationsAndCharts!$A1459+$A$11,IF($C$7,8,0),1,1)</f>
        <v>45.85</v>
      </c>
      <c r="H1459" s="133"/>
      <c r="I1459" s="133"/>
      <c r="J1459" s="37">
        <f t="shared" ca="1" si="430"/>
        <v>1374</v>
      </c>
      <c r="K1459" s="124">
        <f t="shared" ca="1" si="431"/>
        <v>-1.0700000000000003</v>
      </c>
      <c r="L1459" s="343">
        <f t="shared" ca="1" si="422"/>
        <v>-0.68900854160305713</v>
      </c>
      <c r="M1459" s="345">
        <f t="shared" ca="1" si="432"/>
        <v>1.5986709722244417</v>
      </c>
      <c r="N1459" s="344">
        <f t="shared" ca="1" si="423"/>
        <v>-0.43098833567006517</v>
      </c>
      <c r="O1459" s="4"/>
      <c r="P1459" s="4"/>
      <c r="Q1459" s="3"/>
      <c r="S1459" s="4"/>
      <c r="T1459" s="4" t="b">
        <f t="shared" ca="1" si="424"/>
        <v>0</v>
      </c>
      <c r="U1459" t="b">
        <f t="shared" ca="1" si="425"/>
        <v>0</v>
      </c>
      <c r="W1459" s="317" t="b">
        <f t="shared" ca="1" si="426"/>
        <v>0</v>
      </c>
      <c r="X1459" s="317" t="b">
        <f t="shared" ca="1" si="433"/>
        <v>0</v>
      </c>
      <c r="Y1459" s="317" t="b">
        <f t="shared" ca="1" si="427"/>
        <v>0</v>
      </c>
      <c r="Z1459" t="b">
        <f t="shared" ca="1" si="428"/>
        <v>0</v>
      </c>
      <c r="AA1459" s="37" t="b">
        <f t="shared" ca="1" si="434"/>
        <v>1</v>
      </c>
      <c r="AB1459" t="b">
        <f t="shared" ca="1" si="429"/>
        <v>0</v>
      </c>
      <c r="AD1459" t="b">
        <f t="shared" ca="1" si="435"/>
        <v>0</v>
      </c>
      <c r="AE1459" s="37" t="b">
        <f t="shared" ca="1" si="436"/>
        <v>1</v>
      </c>
      <c r="AF1459" t="b">
        <f t="shared" ca="1" si="437"/>
        <v>0</v>
      </c>
      <c r="AG1459" s="317" t="b">
        <f t="shared" ca="1" si="438"/>
        <v>0</v>
      </c>
      <c r="AH1459" s="317" t="b">
        <f t="shared" ca="1" si="439"/>
        <v>0</v>
      </c>
      <c r="AI1459" s="317" t="b">
        <f t="shared" ca="1" si="440"/>
        <v>0</v>
      </c>
    </row>
    <row r="1460" spans="1:35" x14ac:dyDescent="0.25">
      <c r="A1460">
        <v>1428</v>
      </c>
      <c r="B1460" s="169">
        <f ca="1">OFFSET(InputPriceData!B$15,CalculationsAndCharts!$A1460+$A$11,0,1,1)</f>
        <v>39770</v>
      </c>
      <c r="C1460" s="3">
        <f ca="1">OFFSET(InputPriceData!G$15,CalculationsAndCharts!$A1460+$A$11,IF($C$7,8,0),1,1)</f>
        <v>4868100</v>
      </c>
      <c r="D1460" s="4">
        <f ca="1">OFFSET(InputPriceData!C$15,CalculationsAndCharts!$A1460+$A$11,IF($C$7,8,0),1,1)</f>
        <v>46.79</v>
      </c>
      <c r="E1460" s="4">
        <f ca="1">OFFSET(InputPriceData!D$15,CalculationsAndCharts!$A1460+$A$11,IF($C$7,8,0),1,1)</f>
        <v>47.5</v>
      </c>
      <c r="F1460" s="4">
        <f ca="1">OFFSET(InputPriceData!E$15,CalculationsAndCharts!$A1460+$A$11,IF($C$7,8,0),1,1)</f>
        <v>46</v>
      </c>
      <c r="G1460" s="4">
        <f ca="1">OFFSET(InputPriceData!F$15,CalculationsAndCharts!$A1460+$A$11,IF($C$7,8,0),1,1)</f>
        <v>47.31</v>
      </c>
      <c r="H1460" s="133"/>
      <c r="I1460" s="133"/>
      <c r="J1460" s="37">
        <f t="shared" ca="1" si="430"/>
        <v>1373</v>
      </c>
      <c r="K1460" s="124">
        <f t="shared" ca="1" si="431"/>
        <v>-0.59999999999999432</v>
      </c>
      <c r="L1460" s="343">
        <f t="shared" ca="1" si="422"/>
        <v>-0.5227064327156723</v>
      </c>
      <c r="M1460" s="345">
        <f t="shared" ca="1" si="432"/>
        <v>1.6131896793384881</v>
      </c>
      <c r="N1460" s="344">
        <f t="shared" ca="1" si="423"/>
        <v>-0.32402044186770129</v>
      </c>
      <c r="O1460" s="4"/>
      <c r="P1460" s="4"/>
      <c r="Q1460" s="3"/>
      <c r="S1460" s="4"/>
      <c r="T1460" s="4" t="b">
        <f t="shared" ca="1" si="424"/>
        <v>0</v>
      </c>
      <c r="U1460" t="b">
        <f t="shared" ca="1" si="425"/>
        <v>0</v>
      </c>
      <c r="W1460" s="317" t="b">
        <f t="shared" ca="1" si="426"/>
        <v>0</v>
      </c>
      <c r="X1460" s="317" t="b">
        <f t="shared" ca="1" si="433"/>
        <v>0</v>
      </c>
      <c r="Y1460" s="317" t="b">
        <f t="shared" ca="1" si="427"/>
        <v>0</v>
      </c>
      <c r="Z1460" t="b">
        <f t="shared" ca="1" si="428"/>
        <v>0</v>
      </c>
      <c r="AA1460" s="37" t="b">
        <f t="shared" ca="1" si="434"/>
        <v>1</v>
      </c>
      <c r="AB1460" t="b">
        <f t="shared" ca="1" si="429"/>
        <v>0</v>
      </c>
      <c r="AD1460" t="b">
        <f t="shared" ca="1" si="435"/>
        <v>0</v>
      </c>
      <c r="AE1460" s="37" t="b">
        <f t="shared" ca="1" si="436"/>
        <v>1</v>
      </c>
      <c r="AF1460" t="b">
        <f t="shared" ca="1" si="437"/>
        <v>0</v>
      </c>
      <c r="AG1460" s="317" t="b">
        <f t="shared" ca="1" si="438"/>
        <v>0</v>
      </c>
      <c r="AH1460" s="317" t="b">
        <f t="shared" ca="1" si="439"/>
        <v>0</v>
      </c>
      <c r="AI1460" s="317" t="b">
        <f t="shared" ca="1" si="440"/>
        <v>0</v>
      </c>
    </row>
    <row r="1461" spans="1:35" x14ac:dyDescent="0.25">
      <c r="A1461">
        <v>1429</v>
      </c>
      <c r="B1461" s="169">
        <f ca="1">OFFSET(InputPriceData!B$15,CalculationsAndCharts!$A1461+$A$11,0,1,1)</f>
        <v>39769</v>
      </c>
      <c r="C1461" s="3">
        <f ca="1">OFFSET(InputPriceData!G$15,CalculationsAndCharts!$A1461+$A$11,IF($C$7,8,0),1,1)</f>
        <v>3828900</v>
      </c>
      <c r="D1461" s="4">
        <f ca="1">OFFSET(InputPriceData!C$15,CalculationsAndCharts!$A1461+$A$11,IF($C$7,8,0),1,1)</f>
        <v>47.26</v>
      </c>
      <c r="E1461" s="4">
        <f ca="1">OFFSET(InputPriceData!D$15,CalculationsAndCharts!$A1461+$A$11,IF($C$7,8,0),1,1)</f>
        <v>48.26</v>
      </c>
      <c r="F1461" s="4">
        <f ca="1">OFFSET(InputPriceData!E$15,CalculationsAndCharts!$A1461+$A$11,IF($C$7,8,0),1,1)</f>
        <v>46.9</v>
      </c>
      <c r="G1461" s="4">
        <f ca="1">OFFSET(InputPriceData!F$15,CalculationsAndCharts!$A1461+$A$11,IF($C$7,8,0),1,1)</f>
        <v>46.92</v>
      </c>
      <c r="H1461" s="133"/>
      <c r="I1461" s="133"/>
      <c r="J1461" s="37">
        <f t="shared" ca="1" si="430"/>
        <v>1372</v>
      </c>
      <c r="K1461" s="124">
        <f t="shared" ca="1" si="431"/>
        <v>-2.4899999999999949</v>
      </c>
      <c r="L1461" s="343">
        <f t="shared" ca="1" si="422"/>
        <v>-0.30187224384918226</v>
      </c>
      <c r="M1461" s="345">
        <f t="shared" ca="1" si="432"/>
        <v>1.6278402415120969</v>
      </c>
      <c r="N1461" s="344">
        <f t="shared" ca="1" si="423"/>
        <v>-0.185443409095707</v>
      </c>
      <c r="O1461" s="4"/>
      <c r="P1461" s="4"/>
      <c r="Q1461" s="3"/>
      <c r="S1461" s="4"/>
      <c r="T1461" s="4" t="b">
        <f t="shared" ca="1" si="424"/>
        <v>0</v>
      </c>
      <c r="U1461" t="b">
        <f t="shared" ca="1" si="425"/>
        <v>0</v>
      </c>
      <c r="W1461" s="317" t="b">
        <f t="shared" ca="1" si="426"/>
        <v>0</v>
      </c>
      <c r="X1461" s="317" t="b">
        <f t="shared" ca="1" si="433"/>
        <v>0</v>
      </c>
      <c r="Y1461" s="317" t="b">
        <f t="shared" ca="1" si="427"/>
        <v>1</v>
      </c>
      <c r="Z1461" t="b">
        <f t="shared" ca="1" si="428"/>
        <v>1</v>
      </c>
      <c r="AA1461" s="37" t="b">
        <f t="shared" ca="1" si="434"/>
        <v>1</v>
      </c>
      <c r="AB1461" t="b">
        <f t="shared" ca="1" si="429"/>
        <v>0</v>
      </c>
      <c r="AD1461" t="b">
        <f t="shared" ca="1" si="435"/>
        <v>1</v>
      </c>
      <c r="AE1461" s="37" t="b">
        <f t="shared" ca="1" si="436"/>
        <v>1</v>
      </c>
      <c r="AF1461" t="b">
        <f t="shared" ca="1" si="437"/>
        <v>0</v>
      </c>
      <c r="AG1461" s="317" t="b">
        <f t="shared" ca="1" si="438"/>
        <v>0</v>
      </c>
      <c r="AH1461" s="317" t="b">
        <f t="shared" ca="1" si="439"/>
        <v>0</v>
      </c>
      <c r="AI1461" s="317" t="b">
        <f t="shared" ca="1" si="440"/>
        <v>1</v>
      </c>
    </row>
    <row r="1462" spans="1:35" x14ac:dyDescent="0.25">
      <c r="A1462">
        <v>1430</v>
      </c>
      <c r="B1462" s="169">
        <f ca="1">OFFSET(InputPriceData!B$15,CalculationsAndCharts!$A1462+$A$11,0,1,1)</f>
        <v>39766</v>
      </c>
      <c r="C1462" s="3">
        <f ca="1">OFFSET(InputPriceData!G$15,CalculationsAndCharts!$A1462+$A$11,IF($C$7,8,0),1,1)</f>
        <v>3984000</v>
      </c>
      <c r="D1462" s="4">
        <f ca="1">OFFSET(InputPriceData!C$15,CalculationsAndCharts!$A1462+$A$11,IF($C$7,8,0),1,1)</f>
        <v>48.43</v>
      </c>
      <c r="E1462" s="4">
        <f ca="1">OFFSET(InputPriceData!D$15,CalculationsAndCharts!$A1462+$A$11,IF($C$7,8,0),1,1)</f>
        <v>50.35</v>
      </c>
      <c r="F1462" s="4">
        <f ca="1">OFFSET(InputPriceData!E$15,CalculationsAndCharts!$A1462+$A$11,IF($C$7,8,0),1,1)</f>
        <v>47.68</v>
      </c>
      <c r="G1462" s="4">
        <f ca="1">OFFSET(InputPriceData!F$15,CalculationsAndCharts!$A1462+$A$11,IF($C$7,8,0),1,1)</f>
        <v>47.91</v>
      </c>
      <c r="H1462" s="133"/>
      <c r="I1462" s="133"/>
      <c r="J1462" s="37">
        <f t="shared" ca="1" si="430"/>
        <v>1371</v>
      </c>
      <c r="K1462" s="124">
        <f t="shared" ca="1" si="431"/>
        <v>-0.16000000000000369</v>
      </c>
      <c r="L1462" s="343">
        <f t="shared" ca="1" si="422"/>
        <v>-0.11069207463386446</v>
      </c>
      <c r="M1462" s="345">
        <f t="shared" ca="1" si="432"/>
        <v>1.6426238562180595</v>
      </c>
      <c r="N1462" s="344">
        <f t="shared" ca="1" si="423"/>
        <v>-6.7387353601888758E-2</v>
      </c>
      <c r="O1462" s="4"/>
      <c r="P1462" s="4"/>
      <c r="Q1462" s="3"/>
      <c r="S1462" s="4"/>
      <c r="T1462" s="4" t="b">
        <f t="shared" ca="1" si="424"/>
        <v>0</v>
      </c>
      <c r="U1462" t="b">
        <f t="shared" ca="1" si="425"/>
        <v>1</v>
      </c>
      <c r="W1462" s="317" t="b">
        <f t="shared" ca="1" si="426"/>
        <v>0</v>
      </c>
      <c r="X1462" s="317" t="b">
        <f t="shared" ca="1" si="433"/>
        <v>1</v>
      </c>
      <c r="Y1462" s="317" t="b">
        <f t="shared" ca="1" si="427"/>
        <v>0</v>
      </c>
      <c r="Z1462" t="b">
        <f t="shared" ca="1" si="428"/>
        <v>0</v>
      </c>
      <c r="AA1462" s="37" t="b">
        <f t="shared" ca="1" si="434"/>
        <v>0</v>
      </c>
      <c r="AB1462" t="b">
        <f t="shared" ca="1" si="429"/>
        <v>0</v>
      </c>
      <c r="AD1462" t="b">
        <f t="shared" ca="1" si="435"/>
        <v>0</v>
      </c>
      <c r="AE1462" s="37" t="b">
        <f t="shared" ca="1" si="436"/>
        <v>0</v>
      </c>
      <c r="AF1462" t="b">
        <f t="shared" ca="1" si="437"/>
        <v>0</v>
      </c>
      <c r="AG1462" s="317" t="b">
        <f t="shared" ca="1" si="438"/>
        <v>0</v>
      </c>
      <c r="AH1462" s="317" t="b">
        <f t="shared" ca="1" si="439"/>
        <v>1</v>
      </c>
      <c r="AI1462" s="317" t="b">
        <f t="shared" ca="1" si="440"/>
        <v>0</v>
      </c>
    </row>
    <row r="1463" spans="1:35" x14ac:dyDescent="0.25">
      <c r="A1463">
        <v>1431</v>
      </c>
      <c r="B1463" s="169">
        <f ca="1">OFFSET(InputPriceData!B$15,CalculationsAndCharts!$A1463+$A$11,0,1,1)</f>
        <v>39765</v>
      </c>
      <c r="C1463" s="3">
        <f ca="1">OFFSET(InputPriceData!G$15,CalculationsAndCharts!$A1463+$A$11,IF($C$7,8,0),1,1)</f>
        <v>6283400</v>
      </c>
      <c r="D1463" s="4">
        <f ca="1">OFFSET(InputPriceData!C$15,CalculationsAndCharts!$A1463+$A$11,IF($C$7,8,0),1,1)</f>
        <v>48.42</v>
      </c>
      <c r="E1463" s="4">
        <f ca="1">OFFSET(InputPriceData!D$15,CalculationsAndCharts!$A1463+$A$11,IF($C$7,8,0),1,1)</f>
        <v>49.51</v>
      </c>
      <c r="F1463" s="4">
        <f ca="1">OFFSET(InputPriceData!E$15,CalculationsAndCharts!$A1463+$A$11,IF($C$7,8,0),1,1)</f>
        <v>46.8</v>
      </c>
      <c r="G1463" s="4">
        <f ca="1">OFFSET(InputPriceData!F$15,CalculationsAndCharts!$A1463+$A$11,IF($C$7,8,0),1,1)</f>
        <v>49.41</v>
      </c>
      <c r="H1463" s="133"/>
      <c r="I1463" s="133"/>
      <c r="J1463" s="37">
        <f t="shared" ca="1" si="430"/>
        <v>1370</v>
      </c>
      <c r="K1463" s="124">
        <f t="shared" ca="1" si="431"/>
        <v>-0.13000000000000256</v>
      </c>
      <c r="L1463" s="343">
        <f t="shared" ca="1" si="422"/>
        <v>3.7800110737884696E-2</v>
      </c>
      <c r="M1463" s="345">
        <f t="shared" ca="1" si="432"/>
        <v>1.6575417318042982</v>
      </c>
      <c r="N1463" s="344">
        <f t="shared" ca="1" si="423"/>
        <v>2.2804922502154931E-2</v>
      </c>
      <c r="O1463" s="4"/>
      <c r="P1463" s="4"/>
      <c r="Q1463" s="3"/>
      <c r="S1463" s="4"/>
      <c r="T1463" s="4" t="b">
        <f t="shared" ca="1" si="424"/>
        <v>0</v>
      </c>
      <c r="U1463" t="b">
        <f t="shared" ca="1" si="425"/>
        <v>0</v>
      </c>
      <c r="W1463" s="317" t="b">
        <f t="shared" ca="1" si="426"/>
        <v>0</v>
      </c>
      <c r="X1463" s="317" t="b">
        <f t="shared" ca="1" si="433"/>
        <v>1</v>
      </c>
      <c r="Y1463" s="317" t="b">
        <f t="shared" ca="1" si="427"/>
        <v>0</v>
      </c>
      <c r="Z1463" t="b">
        <f t="shared" ca="1" si="428"/>
        <v>0</v>
      </c>
      <c r="AA1463" s="37" t="b">
        <f t="shared" ca="1" si="434"/>
        <v>0</v>
      </c>
      <c r="AB1463" t="b">
        <f t="shared" ca="1" si="429"/>
        <v>0</v>
      </c>
      <c r="AD1463" t="b">
        <f t="shared" ca="1" si="435"/>
        <v>0</v>
      </c>
      <c r="AE1463" s="37" t="b">
        <f t="shared" ca="1" si="436"/>
        <v>0</v>
      </c>
      <c r="AF1463" t="b">
        <f t="shared" ca="1" si="437"/>
        <v>0</v>
      </c>
      <c r="AG1463" s="317" t="b">
        <f t="shared" ca="1" si="438"/>
        <v>0</v>
      </c>
      <c r="AH1463" s="317" t="b">
        <f t="shared" ca="1" si="439"/>
        <v>1</v>
      </c>
      <c r="AI1463" s="317" t="b">
        <f t="shared" ca="1" si="440"/>
        <v>0</v>
      </c>
    </row>
    <row r="1464" spans="1:35" x14ac:dyDescent="0.25">
      <c r="A1464">
        <v>1432</v>
      </c>
      <c r="B1464" s="169">
        <f ca="1">OFFSET(InputPriceData!B$15,CalculationsAndCharts!$A1464+$A$11,0,1,1)</f>
        <v>39764</v>
      </c>
      <c r="C1464" s="3">
        <f ca="1">OFFSET(InputPriceData!G$15,CalculationsAndCharts!$A1464+$A$11,IF($C$7,8,0),1,1)</f>
        <v>4795000</v>
      </c>
      <c r="D1464" s="4">
        <f ca="1">OFFSET(InputPriceData!C$15,CalculationsAndCharts!$A1464+$A$11,IF($C$7,8,0),1,1)</f>
        <v>48.77</v>
      </c>
      <c r="E1464" s="4">
        <f ca="1">OFFSET(InputPriceData!D$15,CalculationsAndCharts!$A1464+$A$11,IF($C$7,8,0),1,1)</f>
        <v>49.66</v>
      </c>
      <c r="F1464" s="4">
        <f ca="1">OFFSET(InputPriceData!E$15,CalculationsAndCharts!$A1464+$A$11,IF($C$7,8,0),1,1)</f>
        <v>47.99</v>
      </c>
      <c r="G1464" s="4">
        <f ca="1">OFFSET(InputPriceData!F$15,CalculationsAndCharts!$A1464+$A$11,IF($C$7,8,0),1,1)</f>
        <v>48.07</v>
      </c>
      <c r="H1464" s="133"/>
      <c r="I1464" s="133"/>
      <c r="J1464" s="37">
        <f t="shared" ca="1" si="430"/>
        <v>1369</v>
      </c>
      <c r="K1464" s="124">
        <f t="shared" ca="1" si="431"/>
        <v>-1.8800000000000026</v>
      </c>
      <c r="L1464" s="343">
        <f t="shared" ca="1" si="422"/>
        <v>0.24681812808213366</v>
      </c>
      <c r="M1464" s="345">
        <f t="shared" ca="1" si="432"/>
        <v>1.6725950875926319</v>
      </c>
      <c r="N1464" s="344">
        <f t="shared" ca="1" si="423"/>
        <v>0.14756597691398179</v>
      </c>
      <c r="O1464" s="4"/>
      <c r="P1464" s="4"/>
      <c r="Q1464" s="3"/>
      <c r="S1464" s="4"/>
      <c r="T1464" s="4" t="b">
        <f t="shared" ca="1" si="424"/>
        <v>0</v>
      </c>
      <c r="U1464" t="b">
        <f t="shared" ca="1" si="425"/>
        <v>0</v>
      </c>
      <c r="W1464" s="317" t="b">
        <f t="shared" ca="1" si="426"/>
        <v>0</v>
      </c>
      <c r="X1464" s="317" t="b">
        <f t="shared" ca="1" si="433"/>
        <v>1</v>
      </c>
      <c r="Y1464" s="317" t="b">
        <f t="shared" ca="1" si="427"/>
        <v>0</v>
      </c>
      <c r="Z1464" t="b">
        <f t="shared" ca="1" si="428"/>
        <v>0</v>
      </c>
      <c r="AA1464" s="37" t="b">
        <f t="shared" ca="1" si="434"/>
        <v>0</v>
      </c>
      <c r="AB1464" t="b">
        <f t="shared" ca="1" si="429"/>
        <v>0</v>
      </c>
      <c r="AD1464" t="b">
        <f t="shared" ca="1" si="435"/>
        <v>0</v>
      </c>
      <c r="AE1464" s="37" t="b">
        <f t="shared" ca="1" si="436"/>
        <v>0</v>
      </c>
      <c r="AF1464" t="b">
        <f t="shared" ca="1" si="437"/>
        <v>0</v>
      </c>
      <c r="AG1464" s="317" t="b">
        <f t="shared" ca="1" si="438"/>
        <v>0</v>
      </c>
      <c r="AH1464" s="317" t="b">
        <f t="shared" ca="1" si="439"/>
        <v>1</v>
      </c>
      <c r="AI1464" s="317" t="b">
        <f t="shared" ca="1" si="440"/>
        <v>0</v>
      </c>
    </row>
    <row r="1465" spans="1:35" x14ac:dyDescent="0.25">
      <c r="A1465">
        <v>1433</v>
      </c>
      <c r="B1465" s="169">
        <f ca="1">OFFSET(InputPriceData!B$15,CalculationsAndCharts!$A1465+$A$11,0,1,1)</f>
        <v>39763</v>
      </c>
      <c r="C1465" s="3">
        <f ca="1">OFFSET(InputPriceData!G$15,CalculationsAndCharts!$A1465+$A$11,IF($C$7,8,0),1,1)</f>
        <v>4644300</v>
      </c>
      <c r="D1465" s="4">
        <f ca="1">OFFSET(InputPriceData!C$15,CalculationsAndCharts!$A1465+$A$11,IF($C$7,8,0),1,1)</f>
        <v>49.25</v>
      </c>
      <c r="E1465" s="4">
        <f ca="1">OFFSET(InputPriceData!D$15,CalculationsAndCharts!$A1465+$A$11,IF($C$7,8,0),1,1)</f>
        <v>50.7</v>
      </c>
      <c r="F1465" s="4">
        <f ca="1">OFFSET(InputPriceData!E$15,CalculationsAndCharts!$A1465+$A$11,IF($C$7,8,0),1,1)</f>
        <v>49.25</v>
      </c>
      <c r="G1465" s="4">
        <f ca="1">OFFSET(InputPriceData!F$15,CalculationsAndCharts!$A1465+$A$11,IF($C$7,8,0),1,1)</f>
        <v>49.54</v>
      </c>
      <c r="H1465" s="133"/>
      <c r="I1465" s="133"/>
      <c r="J1465" s="37">
        <f t="shared" ca="1" si="430"/>
        <v>1368</v>
      </c>
      <c r="K1465" s="124">
        <f t="shared" ca="1" si="431"/>
        <v>0.53999999999999915</v>
      </c>
      <c r="L1465" s="343">
        <f t="shared" ca="1" si="422"/>
        <v>0.41850293164162389</v>
      </c>
      <c r="M1465" s="345">
        <f t="shared" ca="1" si="432"/>
        <v>1.6877851539784379</v>
      </c>
      <c r="N1465" s="344">
        <f t="shared" ca="1" si="423"/>
        <v>0.24795983698229071</v>
      </c>
      <c r="O1465" s="4"/>
      <c r="P1465" s="4"/>
      <c r="Q1465" s="3"/>
      <c r="S1465" s="4"/>
      <c r="T1465" s="4" t="b">
        <f t="shared" ca="1" si="424"/>
        <v>0</v>
      </c>
      <c r="U1465" t="b">
        <f t="shared" ca="1" si="425"/>
        <v>0</v>
      </c>
      <c r="W1465" s="317" t="b">
        <f t="shared" ca="1" si="426"/>
        <v>0</v>
      </c>
      <c r="X1465" s="317" t="b">
        <f t="shared" ca="1" si="433"/>
        <v>1</v>
      </c>
      <c r="Y1465" s="317" t="b">
        <f t="shared" ca="1" si="427"/>
        <v>0</v>
      </c>
      <c r="Z1465" t="b">
        <f t="shared" ca="1" si="428"/>
        <v>0</v>
      </c>
      <c r="AA1465" s="37" t="b">
        <f t="shared" ca="1" si="434"/>
        <v>0</v>
      </c>
      <c r="AB1465" t="b">
        <f t="shared" ca="1" si="429"/>
        <v>0</v>
      </c>
      <c r="AD1465" t="b">
        <f t="shared" ca="1" si="435"/>
        <v>0</v>
      </c>
      <c r="AE1465" s="37" t="b">
        <f t="shared" ca="1" si="436"/>
        <v>0</v>
      </c>
      <c r="AF1465" t="b">
        <f t="shared" ca="1" si="437"/>
        <v>0</v>
      </c>
      <c r="AG1465" s="317" t="b">
        <f t="shared" ca="1" si="438"/>
        <v>0</v>
      </c>
      <c r="AH1465" s="317" t="b">
        <f t="shared" ca="1" si="439"/>
        <v>1</v>
      </c>
      <c r="AI1465" s="317" t="b">
        <f t="shared" ca="1" si="440"/>
        <v>0</v>
      </c>
    </row>
    <row r="1466" spans="1:35" x14ac:dyDescent="0.25">
      <c r="A1466">
        <v>1434</v>
      </c>
      <c r="B1466" s="169">
        <f ca="1">OFFSET(InputPriceData!B$15,CalculationsAndCharts!$A1466+$A$11,0,1,1)</f>
        <v>39762</v>
      </c>
      <c r="C1466" s="3">
        <f ca="1">OFFSET(InputPriceData!G$15,CalculationsAndCharts!$A1466+$A$11,IF($C$7,8,0),1,1)</f>
        <v>3572600</v>
      </c>
      <c r="D1466" s="4">
        <f ca="1">OFFSET(InputPriceData!C$15,CalculationsAndCharts!$A1466+$A$11,IF($C$7,8,0),1,1)</f>
        <v>49.75</v>
      </c>
      <c r="E1466" s="4">
        <f ca="1">OFFSET(InputPriceData!D$15,CalculationsAndCharts!$A1466+$A$11,IF($C$7,8,0),1,1)</f>
        <v>50.29</v>
      </c>
      <c r="F1466" s="4">
        <f ca="1">OFFSET(InputPriceData!E$15,CalculationsAndCharts!$A1466+$A$11,IF($C$7,8,0),1,1)</f>
        <v>49.41</v>
      </c>
      <c r="G1466" s="4">
        <f ca="1">OFFSET(InputPriceData!F$15,CalculationsAndCharts!$A1466+$A$11,IF($C$7,8,0),1,1)</f>
        <v>49.95</v>
      </c>
      <c r="H1466" s="133"/>
      <c r="I1466" s="133"/>
      <c r="J1466" s="37">
        <f t="shared" ca="1" si="430"/>
        <v>1367</v>
      </c>
      <c r="K1466" s="124">
        <f t="shared" ca="1" si="431"/>
        <v>1.4100000000000037</v>
      </c>
      <c r="L1466" s="343">
        <f t="shared" ca="1" si="422"/>
        <v>0.5520964366935337</v>
      </c>
      <c r="M1466" s="345">
        <f t="shared" ca="1" si="432"/>
        <v>1.7031131725312187</v>
      </c>
      <c r="N1466" s="344">
        <f t="shared" ca="1" si="423"/>
        <v>0.32416896633650666</v>
      </c>
      <c r="O1466" s="4"/>
      <c r="P1466" s="4"/>
      <c r="Q1466" s="3"/>
      <c r="S1466" s="4"/>
      <c r="T1466" s="4" t="b">
        <f t="shared" ca="1" si="424"/>
        <v>0</v>
      </c>
      <c r="U1466" t="b">
        <f t="shared" ca="1" si="425"/>
        <v>0</v>
      </c>
      <c r="W1466" s="317" t="b">
        <f t="shared" ca="1" si="426"/>
        <v>0</v>
      </c>
      <c r="X1466" s="317" t="b">
        <f t="shared" ca="1" si="433"/>
        <v>1</v>
      </c>
      <c r="Y1466" s="317" t="b">
        <f t="shared" ca="1" si="427"/>
        <v>0</v>
      </c>
      <c r="Z1466" t="b">
        <f t="shared" ca="1" si="428"/>
        <v>0</v>
      </c>
      <c r="AA1466" s="37" t="b">
        <f t="shared" ca="1" si="434"/>
        <v>0</v>
      </c>
      <c r="AB1466" t="b">
        <f t="shared" ca="1" si="429"/>
        <v>0</v>
      </c>
      <c r="AD1466" t="b">
        <f t="shared" ca="1" si="435"/>
        <v>0</v>
      </c>
      <c r="AE1466" s="37" t="b">
        <f t="shared" ca="1" si="436"/>
        <v>0</v>
      </c>
      <c r="AF1466" t="b">
        <f t="shared" ca="1" si="437"/>
        <v>0</v>
      </c>
      <c r="AG1466" s="317" t="b">
        <f t="shared" ca="1" si="438"/>
        <v>0</v>
      </c>
      <c r="AH1466" s="317" t="b">
        <f t="shared" ca="1" si="439"/>
        <v>1</v>
      </c>
      <c r="AI1466" s="317" t="b">
        <f t="shared" ca="1" si="440"/>
        <v>0</v>
      </c>
    </row>
    <row r="1467" spans="1:35" x14ac:dyDescent="0.25">
      <c r="A1467">
        <v>1435</v>
      </c>
      <c r="B1467" s="169">
        <f ca="1">OFFSET(InputPriceData!B$15,CalculationsAndCharts!$A1467+$A$11,0,1,1)</f>
        <v>39759</v>
      </c>
      <c r="C1467" s="3">
        <f ca="1">OFFSET(InputPriceData!G$15,CalculationsAndCharts!$A1467+$A$11,IF($C$7,8,0),1,1)</f>
        <v>3215300</v>
      </c>
      <c r="D1467" s="4">
        <f ca="1">OFFSET(InputPriceData!C$15,CalculationsAndCharts!$A1467+$A$11,IF($C$7,8,0),1,1)</f>
        <v>48.77</v>
      </c>
      <c r="E1467" s="4">
        <f ca="1">OFFSET(InputPriceData!D$15,CalculationsAndCharts!$A1467+$A$11,IF($C$7,8,0),1,1)</f>
        <v>49.75</v>
      </c>
      <c r="F1467" s="4">
        <f ca="1">OFFSET(InputPriceData!E$15,CalculationsAndCharts!$A1467+$A$11,IF($C$7,8,0),1,1)</f>
        <v>48.16</v>
      </c>
      <c r="G1467" s="4">
        <f ca="1">OFFSET(InputPriceData!F$15,CalculationsAndCharts!$A1467+$A$11,IF($C$7,8,0),1,1)</f>
        <v>49</v>
      </c>
      <c r="H1467" s="133"/>
      <c r="I1467" s="133"/>
      <c r="J1467" s="37">
        <f t="shared" ca="1" si="430"/>
        <v>1366</v>
      </c>
      <c r="K1467" s="124">
        <f t="shared" ca="1" si="431"/>
        <v>-0.68999999999999773</v>
      </c>
      <c r="L1467" s="343">
        <f t="shared" ca="1" si="422"/>
        <v>0.81250974818904886</v>
      </c>
      <c r="M1467" s="345">
        <f t="shared" ca="1" si="432"/>
        <v>1.7185803960960835</v>
      </c>
      <c r="N1467" s="344">
        <f t="shared" ca="1" si="423"/>
        <v>0.47277959764625554</v>
      </c>
      <c r="O1467" s="4"/>
      <c r="P1467" s="4"/>
      <c r="Q1467" s="3"/>
      <c r="S1467" s="4"/>
      <c r="T1467" s="4" t="b">
        <f t="shared" ca="1" si="424"/>
        <v>0</v>
      </c>
      <c r="U1467" t="b">
        <f t="shared" ca="1" si="425"/>
        <v>0</v>
      </c>
      <c r="W1467" s="317" t="b">
        <f t="shared" ca="1" si="426"/>
        <v>0</v>
      </c>
      <c r="X1467" s="317" t="b">
        <f t="shared" ca="1" si="433"/>
        <v>1</v>
      </c>
      <c r="Y1467" s="317" t="b">
        <f t="shared" ca="1" si="427"/>
        <v>0</v>
      </c>
      <c r="Z1467" t="b">
        <f t="shared" ca="1" si="428"/>
        <v>0</v>
      </c>
      <c r="AA1467" s="37" t="b">
        <f t="shared" ca="1" si="434"/>
        <v>0</v>
      </c>
      <c r="AB1467" t="b">
        <f t="shared" ca="1" si="429"/>
        <v>0</v>
      </c>
      <c r="AD1467" t="b">
        <f t="shared" ca="1" si="435"/>
        <v>0</v>
      </c>
      <c r="AE1467" s="37" t="b">
        <f t="shared" ca="1" si="436"/>
        <v>0</v>
      </c>
      <c r="AF1467" t="b">
        <f t="shared" ca="1" si="437"/>
        <v>0</v>
      </c>
      <c r="AG1467" s="317" t="b">
        <f t="shared" ca="1" si="438"/>
        <v>0</v>
      </c>
      <c r="AH1467" s="317" t="b">
        <f t="shared" ca="1" si="439"/>
        <v>1</v>
      </c>
      <c r="AI1467" s="317" t="b">
        <f t="shared" ca="1" si="440"/>
        <v>0</v>
      </c>
    </row>
    <row r="1468" spans="1:35" x14ac:dyDescent="0.25">
      <c r="A1468">
        <v>1436</v>
      </c>
      <c r="B1468" s="169">
        <f ca="1">OFFSET(InputPriceData!B$15,CalculationsAndCharts!$A1468+$A$11,0,1,1)</f>
        <v>39758</v>
      </c>
      <c r="C1468" s="3">
        <f ca="1">OFFSET(InputPriceData!G$15,CalculationsAndCharts!$A1468+$A$11,IF($C$7,8,0),1,1)</f>
        <v>4188400</v>
      </c>
      <c r="D1468" s="4">
        <f ca="1">OFFSET(InputPriceData!C$15,CalculationsAndCharts!$A1468+$A$11,IF($C$7,8,0),1,1)</f>
        <v>50.44</v>
      </c>
      <c r="E1468" s="4">
        <f ca="1">OFFSET(InputPriceData!D$15,CalculationsAndCharts!$A1468+$A$11,IF($C$7,8,0),1,1)</f>
        <v>50.56</v>
      </c>
      <c r="F1468" s="4">
        <f ca="1">OFFSET(InputPriceData!E$15,CalculationsAndCharts!$A1468+$A$11,IF($C$7,8,0),1,1)</f>
        <v>48</v>
      </c>
      <c r="G1468" s="4">
        <f ca="1">OFFSET(InputPriceData!F$15,CalculationsAndCharts!$A1468+$A$11,IF($C$7,8,0),1,1)</f>
        <v>48.54</v>
      </c>
      <c r="H1468" s="133"/>
      <c r="I1468" s="133"/>
      <c r="J1468" s="37">
        <f t="shared" ca="1" si="430"/>
        <v>1365</v>
      </c>
      <c r="K1468" s="124">
        <f t="shared" ca="1" si="431"/>
        <v>-2.1899999999999977</v>
      </c>
      <c r="L1468" s="343">
        <f t="shared" ca="1" si="422"/>
        <v>1.1628136626314425</v>
      </c>
      <c r="M1468" s="345">
        <f t="shared" ca="1" si="432"/>
        <v>1.7341880888961489</v>
      </c>
      <c r="N1468" s="344">
        <f t="shared" ca="1" si="423"/>
        <v>0.67052338213878548</v>
      </c>
      <c r="O1468" s="4"/>
      <c r="P1468" s="4"/>
      <c r="Q1468" s="3"/>
      <c r="S1468" s="4"/>
      <c r="T1468" s="4" t="b">
        <f t="shared" ca="1" si="424"/>
        <v>0</v>
      </c>
      <c r="U1468" t="b">
        <f t="shared" ca="1" si="425"/>
        <v>0</v>
      </c>
      <c r="W1468" s="317" t="b">
        <f t="shared" ca="1" si="426"/>
        <v>0</v>
      </c>
      <c r="X1468" s="317" t="b">
        <f t="shared" ca="1" si="433"/>
        <v>1</v>
      </c>
      <c r="Y1468" s="317" t="b">
        <f t="shared" ca="1" si="427"/>
        <v>0</v>
      </c>
      <c r="Z1468" t="b">
        <f t="shared" ca="1" si="428"/>
        <v>0</v>
      </c>
      <c r="AA1468" s="37" t="b">
        <f t="shared" ca="1" si="434"/>
        <v>0</v>
      </c>
      <c r="AB1468" t="b">
        <f t="shared" ca="1" si="429"/>
        <v>0</v>
      </c>
      <c r="AD1468" t="b">
        <f t="shared" ca="1" si="435"/>
        <v>0</v>
      </c>
      <c r="AE1468" s="37" t="b">
        <f t="shared" ca="1" si="436"/>
        <v>0</v>
      </c>
      <c r="AF1468" t="b">
        <f t="shared" ca="1" si="437"/>
        <v>0</v>
      </c>
      <c r="AG1468" s="317" t="b">
        <f t="shared" ca="1" si="438"/>
        <v>0</v>
      </c>
      <c r="AH1468" s="317" t="b">
        <f t="shared" ca="1" si="439"/>
        <v>1</v>
      </c>
      <c r="AI1468" s="317" t="b">
        <f t="shared" ca="1" si="440"/>
        <v>0</v>
      </c>
    </row>
    <row r="1469" spans="1:35" x14ac:dyDescent="0.25">
      <c r="A1469">
        <v>1437</v>
      </c>
      <c r="B1469" s="169">
        <f ca="1">OFFSET(InputPriceData!B$15,CalculationsAndCharts!$A1469+$A$11,0,1,1)</f>
        <v>39757</v>
      </c>
      <c r="C1469" s="3">
        <f ca="1">OFFSET(InputPriceData!G$15,CalculationsAndCharts!$A1469+$A$11,IF($C$7,8,0),1,1)</f>
        <v>3184800</v>
      </c>
      <c r="D1469" s="4">
        <f ca="1">OFFSET(InputPriceData!C$15,CalculationsAndCharts!$A1469+$A$11,IF($C$7,8,0),1,1)</f>
        <v>49.98</v>
      </c>
      <c r="E1469" s="4">
        <f ca="1">OFFSET(InputPriceData!D$15,CalculationsAndCharts!$A1469+$A$11,IF($C$7,8,0),1,1)</f>
        <v>51.18</v>
      </c>
      <c r="F1469" s="4">
        <f ca="1">OFFSET(InputPriceData!E$15,CalculationsAndCharts!$A1469+$A$11,IF($C$7,8,0),1,1)</f>
        <v>49.24</v>
      </c>
      <c r="G1469" s="4">
        <f ca="1">OFFSET(InputPriceData!F$15,CalculationsAndCharts!$A1469+$A$11,IF($C$7,8,0),1,1)</f>
        <v>49.69</v>
      </c>
      <c r="H1469" s="133"/>
      <c r="I1469" s="133"/>
      <c r="J1469" s="37">
        <f t="shared" ca="1" si="430"/>
        <v>1364</v>
      </c>
      <c r="K1469" s="124">
        <f t="shared" ca="1" si="431"/>
        <v>9.9999999999980105E-3</v>
      </c>
      <c r="L1469" s="343">
        <f t="shared" ca="1" si="422"/>
        <v>1.3883510146025824</v>
      </c>
      <c r="M1469" s="345">
        <f t="shared" ca="1" si="432"/>
        <v>1.7499375266358719</v>
      </c>
      <c r="N1469" s="344">
        <f t="shared" ca="1" si="423"/>
        <v>0.79337175954594596</v>
      </c>
      <c r="O1469" s="4"/>
      <c r="P1469" s="4"/>
      <c r="Q1469" s="3"/>
      <c r="S1469" s="4"/>
      <c r="T1469" s="4" t="b">
        <f t="shared" ca="1" si="424"/>
        <v>0</v>
      </c>
      <c r="U1469" t="b">
        <f t="shared" ca="1" si="425"/>
        <v>0</v>
      </c>
      <c r="W1469" s="317" t="b">
        <f t="shared" ca="1" si="426"/>
        <v>0</v>
      </c>
      <c r="X1469" s="317" t="b">
        <f t="shared" ca="1" si="433"/>
        <v>1</v>
      </c>
      <c r="Y1469" s="317" t="b">
        <f t="shared" ca="1" si="427"/>
        <v>0</v>
      </c>
      <c r="Z1469" t="b">
        <f t="shared" ca="1" si="428"/>
        <v>0</v>
      </c>
      <c r="AA1469" s="37" t="b">
        <f t="shared" ca="1" si="434"/>
        <v>0</v>
      </c>
      <c r="AB1469" t="b">
        <f t="shared" ca="1" si="429"/>
        <v>0</v>
      </c>
      <c r="AD1469" t="b">
        <f t="shared" ca="1" si="435"/>
        <v>0</v>
      </c>
      <c r="AE1469" s="37" t="b">
        <f t="shared" ca="1" si="436"/>
        <v>0</v>
      </c>
      <c r="AF1469" t="b">
        <f t="shared" ca="1" si="437"/>
        <v>0</v>
      </c>
      <c r="AG1469" s="317" t="b">
        <f t="shared" ca="1" si="438"/>
        <v>0</v>
      </c>
      <c r="AH1469" s="317" t="b">
        <f t="shared" ca="1" si="439"/>
        <v>1</v>
      </c>
      <c r="AI1469" s="317" t="b">
        <f t="shared" ca="1" si="440"/>
        <v>0</v>
      </c>
    </row>
    <row r="1470" spans="1:35" x14ac:dyDescent="0.25">
      <c r="A1470">
        <v>1438</v>
      </c>
      <c r="B1470" s="169">
        <f ca="1">OFFSET(InputPriceData!B$15,CalculationsAndCharts!$A1470+$A$11,0,1,1)</f>
        <v>39756</v>
      </c>
      <c r="C1470" s="3">
        <f ca="1">OFFSET(InputPriceData!G$15,CalculationsAndCharts!$A1470+$A$11,IF($C$7,8,0),1,1)</f>
        <v>4056400</v>
      </c>
      <c r="D1470" s="4">
        <f ca="1">OFFSET(InputPriceData!C$15,CalculationsAndCharts!$A1470+$A$11,IF($C$7,8,0),1,1)</f>
        <v>50.58</v>
      </c>
      <c r="E1470" s="4">
        <f ca="1">OFFSET(InputPriceData!D$15,CalculationsAndCharts!$A1470+$A$11,IF($C$7,8,0),1,1)</f>
        <v>51.51</v>
      </c>
      <c r="F1470" s="4">
        <f ca="1">OFFSET(InputPriceData!E$15,CalculationsAndCharts!$A1470+$A$11,IF($C$7,8,0),1,1)</f>
        <v>49.76</v>
      </c>
      <c r="G1470" s="4">
        <f ca="1">OFFSET(InputPriceData!F$15,CalculationsAndCharts!$A1470+$A$11,IF($C$7,8,0),1,1)</f>
        <v>50.73</v>
      </c>
      <c r="H1470" s="133"/>
      <c r="I1470" s="133"/>
      <c r="J1470" s="37">
        <f t="shared" ca="1" si="430"/>
        <v>1363</v>
      </c>
      <c r="K1470" s="124">
        <f t="shared" ca="1" si="431"/>
        <v>-0.38000000000000256</v>
      </c>
      <c r="L1470" s="343">
        <f t="shared" ca="1" si="422"/>
        <v>1.434677579144747</v>
      </c>
      <c r="M1470" s="345">
        <f t="shared" ca="1" si="432"/>
        <v>1.7658299966053197</v>
      </c>
      <c r="N1470" s="344">
        <f t="shared" ca="1" si="423"/>
        <v>0.81246642196746621</v>
      </c>
      <c r="O1470" s="4"/>
      <c r="P1470" s="4"/>
      <c r="Q1470" s="3"/>
      <c r="S1470" s="4"/>
      <c r="T1470" s="4" t="b">
        <f t="shared" ca="1" si="424"/>
        <v>0</v>
      </c>
      <c r="U1470" t="b">
        <f t="shared" ca="1" si="425"/>
        <v>0</v>
      </c>
      <c r="W1470" s="317" t="b">
        <f t="shared" ca="1" si="426"/>
        <v>0</v>
      </c>
      <c r="X1470" s="317" t="b">
        <f t="shared" ca="1" si="433"/>
        <v>1</v>
      </c>
      <c r="Y1470" s="317" t="b">
        <f t="shared" ca="1" si="427"/>
        <v>0</v>
      </c>
      <c r="Z1470" t="b">
        <f t="shared" ca="1" si="428"/>
        <v>0</v>
      </c>
      <c r="AA1470" s="37" t="b">
        <f t="shared" ca="1" si="434"/>
        <v>0</v>
      </c>
      <c r="AB1470" t="b">
        <f t="shared" ca="1" si="429"/>
        <v>0</v>
      </c>
      <c r="AD1470" t="b">
        <f t="shared" ca="1" si="435"/>
        <v>0</v>
      </c>
      <c r="AE1470" s="37" t="b">
        <f t="shared" ca="1" si="436"/>
        <v>0</v>
      </c>
      <c r="AF1470" t="b">
        <f t="shared" ca="1" si="437"/>
        <v>0</v>
      </c>
      <c r="AG1470" s="317" t="b">
        <f t="shared" ca="1" si="438"/>
        <v>0</v>
      </c>
      <c r="AH1470" s="317" t="b">
        <f t="shared" ca="1" si="439"/>
        <v>1</v>
      </c>
      <c r="AI1470" s="317" t="b">
        <f t="shared" ca="1" si="440"/>
        <v>0</v>
      </c>
    </row>
    <row r="1471" spans="1:35" x14ac:dyDescent="0.25">
      <c r="A1471">
        <v>1439</v>
      </c>
      <c r="B1471" s="169">
        <f ca="1">OFFSET(InputPriceData!B$15,CalculationsAndCharts!$A1471+$A$11,0,1,1)</f>
        <v>39755</v>
      </c>
      <c r="C1471" s="3">
        <f ca="1">OFFSET(InputPriceData!G$15,CalculationsAndCharts!$A1471+$A$11,IF($C$7,8,0),1,1)</f>
        <v>3411600</v>
      </c>
      <c r="D1471" s="4">
        <f ca="1">OFFSET(InputPriceData!C$15,CalculationsAndCharts!$A1471+$A$11,IF($C$7,8,0),1,1)</f>
        <v>50.86</v>
      </c>
      <c r="E1471" s="4">
        <f ca="1">OFFSET(InputPriceData!D$15,CalculationsAndCharts!$A1471+$A$11,IF($C$7,8,0),1,1)</f>
        <v>51.02</v>
      </c>
      <c r="F1471" s="4">
        <f ca="1">OFFSET(InputPriceData!E$15,CalculationsAndCharts!$A1471+$A$11,IF($C$7,8,0),1,1)</f>
        <v>49.19</v>
      </c>
      <c r="G1471" s="4">
        <f ca="1">OFFSET(InputPriceData!F$15,CalculationsAndCharts!$A1471+$A$11,IF($C$7,8,0),1,1)</f>
        <v>49.68</v>
      </c>
      <c r="H1471" s="133"/>
      <c r="I1471" s="133"/>
      <c r="J1471" s="37">
        <f t="shared" ca="1" si="430"/>
        <v>1362</v>
      </c>
      <c r="K1471" s="124">
        <f t="shared" ca="1" si="431"/>
        <v>0.38000000000000256</v>
      </c>
      <c r="L1471" s="343">
        <f t="shared" ca="1" si="422"/>
        <v>1.307359149565485</v>
      </c>
      <c r="M1471" s="345">
        <f t="shared" ca="1" si="432"/>
        <v>1.7818667977853881</v>
      </c>
      <c r="N1471" s="344">
        <f t="shared" ca="1" si="423"/>
        <v>0.73370195302496799</v>
      </c>
      <c r="O1471" s="4"/>
      <c r="P1471" s="4"/>
      <c r="Q1471" s="3"/>
      <c r="S1471" s="4"/>
      <c r="T1471" s="4" t="b">
        <f t="shared" ca="1" si="424"/>
        <v>0</v>
      </c>
      <c r="U1471" t="b">
        <f t="shared" ca="1" si="425"/>
        <v>0</v>
      </c>
      <c r="W1471" s="317" t="b">
        <f t="shared" ca="1" si="426"/>
        <v>0</v>
      </c>
      <c r="X1471" s="317" t="b">
        <f t="shared" ca="1" si="433"/>
        <v>1</v>
      </c>
      <c r="Y1471" s="317" t="b">
        <f t="shared" ca="1" si="427"/>
        <v>0</v>
      </c>
      <c r="Z1471" t="b">
        <f t="shared" ca="1" si="428"/>
        <v>0</v>
      </c>
      <c r="AA1471" s="37" t="b">
        <f t="shared" ca="1" si="434"/>
        <v>0</v>
      </c>
      <c r="AB1471" t="b">
        <f t="shared" ca="1" si="429"/>
        <v>0</v>
      </c>
      <c r="AD1471" t="b">
        <f t="shared" ca="1" si="435"/>
        <v>0</v>
      </c>
      <c r="AE1471" s="37" t="b">
        <f t="shared" ca="1" si="436"/>
        <v>0</v>
      </c>
      <c r="AF1471" t="b">
        <f t="shared" ca="1" si="437"/>
        <v>0</v>
      </c>
      <c r="AG1471" s="317" t="b">
        <f t="shared" ca="1" si="438"/>
        <v>0</v>
      </c>
      <c r="AH1471" s="317" t="b">
        <f t="shared" ca="1" si="439"/>
        <v>1</v>
      </c>
      <c r="AI1471" s="317" t="b">
        <f t="shared" ca="1" si="440"/>
        <v>0</v>
      </c>
    </row>
    <row r="1472" spans="1:35" x14ac:dyDescent="0.25">
      <c r="A1472">
        <v>1440</v>
      </c>
      <c r="B1472" s="169">
        <f ca="1">OFFSET(InputPriceData!B$15,CalculationsAndCharts!$A1472+$A$11,0,1,1)</f>
        <v>39752</v>
      </c>
      <c r="C1472" s="3">
        <f ca="1">OFFSET(InputPriceData!G$15,CalculationsAndCharts!$A1472+$A$11,IF($C$7,8,0),1,1)</f>
        <v>3729400</v>
      </c>
      <c r="D1472" s="4">
        <f ca="1">OFFSET(InputPriceData!C$15,CalculationsAndCharts!$A1472+$A$11,IF($C$7,8,0),1,1)</f>
        <v>49</v>
      </c>
      <c r="E1472" s="4">
        <f ca="1">OFFSET(InputPriceData!D$15,CalculationsAndCharts!$A1472+$A$11,IF($C$7,8,0),1,1)</f>
        <v>51.91</v>
      </c>
      <c r="F1472" s="4">
        <f ca="1">OFFSET(InputPriceData!E$15,CalculationsAndCharts!$A1472+$A$11,IF($C$7,8,0),1,1)</f>
        <v>48.59</v>
      </c>
      <c r="G1472" s="4">
        <f ca="1">OFFSET(InputPriceData!F$15,CalculationsAndCharts!$A1472+$A$11,IF($C$7,8,0),1,1)</f>
        <v>51.11</v>
      </c>
      <c r="H1472" s="133"/>
      <c r="I1472" s="133"/>
      <c r="J1472" s="37">
        <f t="shared" ca="1" si="430"/>
        <v>1361</v>
      </c>
      <c r="K1472" s="124">
        <f t="shared" ca="1" si="431"/>
        <v>3.5300000000000011</v>
      </c>
      <c r="L1472" s="343">
        <f t="shared" ca="1" si="422"/>
        <v>0.94776001857926295</v>
      </c>
      <c r="M1472" s="345">
        <f t="shared" ca="1" si="432"/>
        <v>1.7980492409539739</v>
      </c>
      <c r="N1472" s="344">
        <f t="shared" ca="1" si="423"/>
        <v>0.52710459590996461</v>
      </c>
      <c r="O1472" s="4"/>
      <c r="P1472" s="4"/>
      <c r="Q1472" s="3"/>
      <c r="S1472" s="4"/>
      <c r="T1472" s="4" t="b">
        <f t="shared" ca="1" si="424"/>
        <v>0</v>
      </c>
      <c r="U1472" t="b">
        <f t="shared" ca="1" si="425"/>
        <v>0</v>
      </c>
      <c r="W1472" s="317" t="b">
        <f t="shared" ca="1" si="426"/>
        <v>0</v>
      </c>
      <c r="X1472" s="317" t="b">
        <f t="shared" ca="1" si="433"/>
        <v>1</v>
      </c>
      <c r="Y1472" s="317" t="b">
        <f t="shared" ca="1" si="427"/>
        <v>0</v>
      </c>
      <c r="Z1472" t="b">
        <f t="shared" ca="1" si="428"/>
        <v>0</v>
      </c>
      <c r="AA1472" s="37" t="b">
        <f t="shared" ca="1" si="434"/>
        <v>0</v>
      </c>
      <c r="AB1472" t="b">
        <f t="shared" ca="1" si="429"/>
        <v>0</v>
      </c>
      <c r="AD1472" t="b">
        <f t="shared" ca="1" si="435"/>
        <v>0</v>
      </c>
      <c r="AE1472" s="37" t="b">
        <f t="shared" ca="1" si="436"/>
        <v>0</v>
      </c>
      <c r="AF1472" t="b">
        <f t="shared" ca="1" si="437"/>
        <v>0</v>
      </c>
      <c r="AG1472" s="317" t="b">
        <f t="shared" ca="1" si="438"/>
        <v>0</v>
      </c>
      <c r="AH1472" s="317" t="b">
        <f t="shared" ca="1" si="439"/>
        <v>1</v>
      </c>
      <c r="AI1472" s="317" t="b">
        <f t="shared" ca="1" si="440"/>
        <v>0</v>
      </c>
    </row>
    <row r="1473" spans="1:35" x14ac:dyDescent="0.25">
      <c r="A1473">
        <v>1441</v>
      </c>
      <c r="B1473" s="169">
        <f ca="1">OFFSET(InputPriceData!B$15,CalculationsAndCharts!$A1473+$A$11,0,1,1)</f>
        <v>39751</v>
      </c>
      <c r="C1473" s="3">
        <f ca="1">OFFSET(InputPriceData!G$15,CalculationsAndCharts!$A1473+$A$11,IF($C$7,8,0),1,1)</f>
        <v>4854300</v>
      </c>
      <c r="D1473" s="4">
        <f ca="1">OFFSET(InputPriceData!C$15,CalculationsAndCharts!$A1473+$A$11,IF($C$7,8,0),1,1)</f>
        <v>48.88</v>
      </c>
      <c r="E1473" s="4">
        <f ca="1">OFFSET(InputPriceData!D$15,CalculationsAndCharts!$A1473+$A$11,IF($C$7,8,0),1,1)</f>
        <v>50.36</v>
      </c>
      <c r="F1473" s="4">
        <f ca="1">OFFSET(InputPriceData!E$15,CalculationsAndCharts!$A1473+$A$11,IF($C$7,8,0),1,1)</f>
        <v>47.59</v>
      </c>
      <c r="G1473" s="4">
        <f ca="1">OFFSET(InputPriceData!F$15,CalculationsAndCharts!$A1473+$A$11,IF($C$7,8,0),1,1)</f>
        <v>49.3</v>
      </c>
      <c r="H1473" s="133"/>
      <c r="I1473" s="133"/>
      <c r="J1473" s="37">
        <f t="shared" ca="1" si="430"/>
        <v>1360</v>
      </c>
      <c r="K1473" s="124">
        <f t="shared" ca="1" si="431"/>
        <v>0.54999999999999716</v>
      </c>
      <c r="L1473" s="343">
        <f t="shared" ca="1" si="422"/>
        <v>0.51114434576008738</v>
      </c>
      <c r="M1473" s="345">
        <f t="shared" ca="1" si="432"/>
        <v>1.8143786487931119</v>
      </c>
      <c r="N1473" s="344">
        <f t="shared" ca="1" si="423"/>
        <v>0.28171867327698674</v>
      </c>
      <c r="O1473" s="4"/>
      <c r="P1473" s="4"/>
      <c r="Q1473" s="3"/>
      <c r="S1473" s="4"/>
      <c r="T1473" s="4" t="b">
        <f t="shared" ca="1" si="424"/>
        <v>0</v>
      </c>
      <c r="U1473" t="b">
        <f t="shared" ca="1" si="425"/>
        <v>0</v>
      </c>
      <c r="W1473" s="317" t="b">
        <f t="shared" ca="1" si="426"/>
        <v>1</v>
      </c>
      <c r="X1473" s="317" t="b">
        <f t="shared" ca="1" si="433"/>
        <v>1</v>
      </c>
      <c r="Y1473" s="317" t="b">
        <f t="shared" ca="1" si="427"/>
        <v>0</v>
      </c>
      <c r="Z1473" t="b">
        <f t="shared" ca="1" si="428"/>
        <v>0</v>
      </c>
      <c r="AA1473" s="37" t="b">
        <f t="shared" ca="1" si="434"/>
        <v>0</v>
      </c>
      <c r="AB1473" t="b">
        <f t="shared" ca="1" si="429"/>
        <v>1</v>
      </c>
      <c r="AD1473" t="b">
        <f t="shared" ca="1" si="435"/>
        <v>0</v>
      </c>
      <c r="AE1473" s="37" t="b">
        <f t="shared" ca="1" si="436"/>
        <v>0</v>
      </c>
      <c r="AF1473" t="b">
        <f t="shared" ca="1" si="437"/>
        <v>1</v>
      </c>
      <c r="AG1473" s="317" t="b">
        <f t="shared" ca="1" si="438"/>
        <v>1</v>
      </c>
      <c r="AH1473" s="317" t="b">
        <f t="shared" ca="1" si="439"/>
        <v>1</v>
      </c>
      <c r="AI1473" s="317" t="b">
        <f t="shared" ca="1" si="440"/>
        <v>0</v>
      </c>
    </row>
    <row r="1474" spans="1:35" x14ac:dyDescent="0.25">
      <c r="A1474">
        <v>1442</v>
      </c>
      <c r="B1474" s="169">
        <f ca="1">OFFSET(InputPriceData!B$15,CalculationsAndCharts!$A1474+$A$11,0,1,1)</f>
        <v>39750</v>
      </c>
      <c r="C1474" s="3">
        <f ca="1">OFFSET(InputPriceData!G$15,CalculationsAndCharts!$A1474+$A$11,IF($C$7,8,0),1,1)</f>
        <v>4420900</v>
      </c>
      <c r="D1474" s="4">
        <f ca="1">OFFSET(InputPriceData!C$15,CalculationsAndCharts!$A1474+$A$11,IF($C$7,8,0),1,1)</f>
        <v>48.13</v>
      </c>
      <c r="E1474" s="4">
        <f ca="1">OFFSET(InputPriceData!D$15,CalculationsAndCharts!$A1474+$A$11,IF($C$7,8,0),1,1)</f>
        <v>50.14</v>
      </c>
      <c r="F1474" s="4">
        <f ca="1">OFFSET(InputPriceData!E$15,CalculationsAndCharts!$A1474+$A$11,IF($C$7,8,0),1,1)</f>
        <v>47.49</v>
      </c>
      <c r="G1474" s="4">
        <f ca="1">OFFSET(InputPriceData!F$15,CalculationsAndCharts!$A1474+$A$11,IF($C$7,8,0),1,1)</f>
        <v>47.58</v>
      </c>
      <c r="H1474" s="133"/>
      <c r="I1474" s="133"/>
      <c r="J1474" s="37">
        <f t="shared" ca="1" si="430"/>
        <v>1359</v>
      </c>
      <c r="K1474" s="124">
        <f t="shared" ca="1" si="431"/>
        <v>4.1199999999999974</v>
      </c>
      <c r="L1474" s="343">
        <f t="shared" ca="1" si="422"/>
        <v>1.8704991818507044E-2</v>
      </c>
      <c r="M1474" s="345">
        <f t="shared" ca="1" si="432"/>
        <v>1.8308563559970856</v>
      </c>
      <c r="N1474" s="344">
        <f t="shared" ca="1" si="423"/>
        <v>1.0216526139386993E-2</v>
      </c>
      <c r="O1474" s="4"/>
      <c r="P1474" s="4"/>
      <c r="Q1474" s="3"/>
      <c r="S1474" s="4"/>
      <c r="T1474" s="4" t="b">
        <f t="shared" ca="1" si="424"/>
        <v>1</v>
      </c>
      <c r="U1474" t="b">
        <f t="shared" ca="1" si="425"/>
        <v>0</v>
      </c>
      <c r="W1474" s="317" t="b">
        <f t="shared" ca="1" si="426"/>
        <v>0</v>
      </c>
      <c r="X1474" s="317" t="b">
        <f t="shared" ca="1" si="433"/>
        <v>0</v>
      </c>
      <c r="Y1474" s="317" t="b">
        <f t="shared" ca="1" si="427"/>
        <v>0</v>
      </c>
      <c r="Z1474" t="b">
        <f t="shared" ca="1" si="428"/>
        <v>0</v>
      </c>
      <c r="AA1474" s="37" t="b">
        <f t="shared" ca="1" si="434"/>
        <v>1</v>
      </c>
      <c r="AB1474" t="b">
        <f t="shared" ca="1" si="429"/>
        <v>0</v>
      </c>
      <c r="AD1474" t="b">
        <f t="shared" ca="1" si="435"/>
        <v>0</v>
      </c>
      <c r="AE1474" s="37" t="b">
        <f t="shared" ca="1" si="436"/>
        <v>1</v>
      </c>
      <c r="AF1474" t="b">
        <f t="shared" ca="1" si="437"/>
        <v>0</v>
      </c>
      <c r="AG1474" s="317" t="b">
        <f t="shared" ca="1" si="438"/>
        <v>0</v>
      </c>
      <c r="AH1474" s="317" t="b">
        <f t="shared" ca="1" si="439"/>
        <v>0</v>
      </c>
      <c r="AI1474" s="317" t="b">
        <f t="shared" ca="1" si="440"/>
        <v>0</v>
      </c>
    </row>
    <row r="1475" spans="1:35" x14ac:dyDescent="0.25">
      <c r="A1475">
        <v>1443</v>
      </c>
      <c r="B1475" s="169">
        <f ca="1">OFFSET(InputPriceData!B$15,CalculationsAndCharts!$A1475+$A$11,0,1,1)</f>
        <v>39749</v>
      </c>
      <c r="C1475" s="3">
        <f ca="1">OFFSET(InputPriceData!G$15,CalculationsAndCharts!$A1475+$A$11,IF($C$7,8,0),1,1)</f>
        <v>5579300</v>
      </c>
      <c r="D1475" s="4">
        <f ca="1">OFFSET(InputPriceData!C$15,CalculationsAndCharts!$A1475+$A$11,IF($C$7,8,0),1,1)</f>
        <v>44.25</v>
      </c>
      <c r="E1475" s="4">
        <f ca="1">OFFSET(InputPriceData!D$15,CalculationsAndCharts!$A1475+$A$11,IF($C$7,8,0),1,1)</f>
        <v>48.97</v>
      </c>
      <c r="F1475" s="4">
        <f ca="1">OFFSET(InputPriceData!E$15,CalculationsAndCharts!$A1475+$A$11,IF($C$7,8,0),1,1)</f>
        <v>43.95</v>
      </c>
      <c r="G1475" s="4">
        <f ca="1">OFFSET(InputPriceData!F$15,CalculationsAndCharts!$A1475+$A$11,IF($C$7,8,0),1,1)</f>
        <v>48.75</v>
      </c>
      <c r="H1475" s="133"/>
      <c r="I1475" s="133"/>
      <c r="J1475" s="37">
        <f t="shared" ca="1" si="430"/>
        <v>1358</v>
      </c>
      <c r="K1475" s="124">
        <f t="shared" ca="1" si="431"/>
        <v>5.3500000000000014</v>
      </c>
      <c r="L1475" s="343">
        <f t="shared" ca="1" si="422"/>
        <v>-0.46376143213844934</v>
      </c>
      <c r="M1475" s="345">
        <f t="shared" ca="1" si="432"/>
        <v>1.8474837093815193</v>
      </c>
      <c r="N1475" s="344">
        <f t="shared" ca="1" si="423"/>
        <v>-0.2510232863128749</v>
      </c>
      <c r="O1475" s="4"/>
      <c r="P1475" s="4"/>
      <c r="Q1475" s="3"/>
      <c r="S1475" s="4"/>
      <c r="T1475" s="4" t="b">
        <f t="shared" ca="1" si="424"/>
        <v>0</v>
      </c>
      <c r="U1475" t="b">
        <f t="shared" ca="1" si="425"/>
        <v>0</v>
      </c>
      <c r="W1475" s="317" t="b">
        <f t="shared" ca="1" si="426"/>
        <v>0</v>
      </c>
      <c r="X1475" s="317" t="b">
        <f t="shared" ca="1" si="433"/>
        <v>0</v>
      </c>
      <c r="Y1475" s="317" t="b">
        <f t="shared" ca="1" si="427"/>
        <v>0</v>
      </c>
      <c r="Z1475" t="b">
        <f t="shared" ca="1" si="428"/>
        <v>0</v>
      </c>
      <c r="AA1475" s="37" t="b">
        <f t="shared" ca="1" si="434"/>
        <v>1</v>
      </c>
      <c r="AB1475" t="b">
        <f t="shared" ca="1" si="429"/>
        <v>0</v>
      </c>
      <c r="AD1475" t="b">
        <f t="shared" ca="1" si="435"/>
        <v>0</v>
      </c>
      <c r="AE1475" s="37" t="b">
        <f t="shared" ca="1" si="436"/>
        <v>1</v>
      </c>
      <c r="AF1475" t="b">
        <f t="shared" ca="1" si="437"/>
        <v>0</v>
      </c>
      <c r="AG1475" s="317" t="b">
        <f t="shared" ca="1" si="438"/>
        <v>0</v>
      </c>
      <c r="AH1475" s="317" t="b">
        <f t="shared" ca="1" si="439"/>
        <v>0</v>
      </c>
      <c r="AI1475" s="317" t="b">
        <f t="shared" ca="1" si="440"/>
        <v>0</v>
      </c>
    </row>
    <row r="1476" spans="1:35" x14ac:dyDescent="0.25">
      <c r="A1476">
        <v>1444</v>
      </c>
      <c r="B1476" s="169">
        <f ca="1">OFFSET(InputPriceData!B$15,CalculationsAndCharts!$A1476+$A$11,0,1,1)</f>
        <v>39748</v>
      </c>
      <c r="C1476" s="3">
        <f ca="1">OFFSET(InputPriceData!G$15,CalculationsAndCharts!$A1476+$A$11,IF($C$7,8,0),1,1)</f>
        <v>4887200</v>
      </c>
      <c r="D1476" s="4">
        <f ca="1">OFFSET(InputPriceData!C$15,CalculationsAndCharts!$A1476+$A$11,IF($C$7,8,0),1,1)</f>
        <v>42.11</v>
      </c>
      <c r="E1476" s="4">
        <f ca="1">OFFSET(InputPriceData!D$15,CalculationsAndCharts!$A1476+$A$11,IF($C$7,8,0),1,1)</f>
        <v>45.45</v>
      </c>
      <c r="F1476" s="4">
        <f ca="1">OFFSET(InputPriceData!E$15,CalculationsAndCharts!$A1476+$A$11,IF($C$7,8,0),1,1)</f>
        <v>41.82</v>
      </c>
      <c r="G1476" s="4">
        <f ca="1">OFFSET(InputPriceData!F$15,CalculationsAndCharts!$A1476+$A$11,IF($C$7,8,0),1,1)</f>
        <v>43.46</v>
      </c>
      <c r="H1476" s="133"/>
      <c r="I1476" s="133"/>
      <c r="J1476" s="37">
        <f t="shared" ca="1" si="430"/>
        <v>1357</v>
      </c>
      <c r="K1476" s="124">
        <f t="shared" ca="1" si="431"/>
        <v>-3.3800000000000026</v>
      </c>
      <c r="L1476" s="343">
        <f t="shared" ca="1" si="422"/>
        <v>-0.57553966617545216</v>
      </c>
      <c r="M1476" s="345">
        <f t="shared" ca="1" si="432"/>
        <v>1.8642620679934605</v>
      </c>
      <c r="N1476" s="344">
        <f t="shared" ca="1" si="423"/>
        <v>-0.3087225106687474</v>
      </c>
      <c r="O1476" s="4"/>
      <c r="P1476" s="4"/>
      <c r="Q1476" s="3"/>
      <c r="S1476" s="4"/>
      <c r="T1476" s="4" t="b">
        <f t="shared" ca="1" si="424"/>
        <v>0</v>
      </c>
      <c r="U1476" t="b">
        <f t="shared" ca="1" si="425"/>
        <v>0</v>
      </c>
      <c r="W1476" s="317" t="b">
        <f t="shared" ca="1" si="426"/>
        <v>0</v>
      </c>
      <c r="X1476" s="317" t="b">
        <f t="shared" ca="1" si="433"/>
        <v>0</v>
      </c>
      <c r="Y1476" s="317" t="b">
        <f t="shared" ca="1" si="427"/>
        <v>0</v>
      </c>
      <c r="Z1476" t="b">
        <f t="shared" ca="1" si="428"/>
        <v>0</v>
      </c>
      <c r="AA1476" s="37" t="b">
        <f t="shared" ca="1" si="434"/>
        <v>1</v>
      </c>
      <c r="AB1476" t="b">
        <f t="shared" ca="1" si="429"/>
        <v>0</v>
      </c>
      <c r="AD1476" t="b">
        <f t="shared" ca="1" si="435"/>
        <v>0</v>
      </c>
      <c r="AE1476" s="37" t="b">
        <f t="shared" ca="1" si="436"/>
        <v>1</v>
      </c>
      <c r="AF1476" t="b">
        <f t="shared" ca="1" si="437"/>
        <v>0</v>
      </c>
      <c r="AG1476" s="317" t="b">
        <f t="shared" ca="1" si="438"/>
        <v>0</v>
      </c>
      <c r="AH1476" s="317" t="b">
        <f t="shared" ca="1" si="439"/>
        <v>0</v>
      </c>
      <c r="AI1476" s="317" t="b">
        <f t="shared" ca="1" si="440"/>
        <v>0</v>
      </c>
    </row>
    <row r="1477" spans="1:35" x14ac:dyDescent="0.25">
      <c r="A1477">
        <v>1445</v>
      </c>
      <c r="B1477" s="169">
        <f ca="1">OFFSET(InputPriceData!B$15,CalculationsAndCharts!$A1477+$A$11,0,1,1)</f>
        <v>39745</v>
      </c>
      <c r="C1477" s="3">
        <f ca="1">OFFSET(InputPriceData!G$15,CalculationsAndCharts!$A1477+$A$11,IF($C$7,8,0),1,1)</f>
        <v>4329500</v>
      </c>
      <c r="D1477" s="4">
        <f ca="1">OFFSET(InputPriceData!C$15,CalculationsAndCharts!$A1477+$A$11,IF($C$7,8,0),1,1)</f>
        <v>43.01</v>
      </c>
      <c r="E1477" s="4">
        <f ca="1">OFFSET(InputPriceData!D$15,CalculationsAndCharts!$A1477+$A$11,IF($C$7,8,0),1,1)</f>
        <v>45.75</v>
      </c>
      <c r="F1477" s="4">
        <f ca="1">OFFSET(InputPriceData!E$15,CalculationsAndCharts!$A1477+$A$11,IF($C$7,8,0),1,1)</f>
        <v>42.67</v>
      </c>
      <c r="G1477" s="4">
        <f ca="1">OFFSET(InputPriceData!F$15,CalculationsAndCharts!$A1477+$A$11,IF($C$7,8,0),1,1)</f>
        <v>43.4</v>
      </c>
      <c r="H1477" s="133"/>
      <c r="I1477" s="133"/>
      <c r="J1477" s="37">
        <f t="shared" ca="1" si="430"/>
        <v>1356</v>
      </c>
      <c r="K1477" s="124">
        <f t="shared" ca="1" si="431"/>
        <v>-0.75</v>
      </c>
      <c r="L1477" s="343">
        <f t="shared" ca="1" si="422"/>
        <v>-0.55756452971836401</v>
      </c>
      <c r="M1477" s="345">
        <f t="shared" ca="1" si="432"/>
        <v>1.8811928032224627</v>
      </c>
      <c r="N1477" s="344">
        <f t="shared" ca="1" si="423"/>
        <v>-0.29638882774974584</v>
      </c>
      <c r="O1477" s="4"/>
      <c r="P1477" s="4"/>
      <c r="Q1477" s="3"/>
      <c r="S1477" s="4"/>
      <c r="T1477" s="4" t="b">
        <f t="shared" ca="1" si="424"/>
        <v>0</v>
      </c>
      <c r="U1477" t="b">
        <f t="shared" ca="1" si="425"/>
        <v>0</v>
      </c>
      <c r="W1477" s="317" t="b">
        <f t="shared" ca="1" si="426"/>
        <v>0</v>
      </c>
      <c r="X1477" s="317" t="b">
        <f t="shared" ca="1" si="433"/>
        <v>0</v>
      </c>
      <c r="Y1477" s="317" t="b">
        <f t="shared" ca="1" si="427"/>
        <v>0</v>
      </c>
      <c r="Z1477" t="b">
        <f t="shared" ca="1" si="428"/>
        <v>0</v>
      </c>
      <c r="AA1477" s="37" t="b">
        <f t="shared" ca="1" si="434"/>
        <v>1</v>
      </c>
      <c r="AB1477" t="b">
        <f t="shared" ca="1" si="429"/>
        <v>0</v>
      </c>
      <c r="AD1477" t="b">
        <f t="shared" ca="1" si="435"/>
        <v>0</v>
      </c>
      <c r="AE1477" s="37" t="b">
        <f t="shared" ca="1" si="436"/>
        <v>1</v>
      </c>
      <c r="AF1477" t="b">
        <f t="shared" ca="1" si="437"/>
        <v>0</v>
      </c>
      <c r="AG1477" s="317" t="b">
        <f t="shared" ca="1" si="438"/>
        <v>0</v>
      </c>
      <c r="AH1477" s="317" t="b">
        <f t="shared" ca="1" si="439"/>
        <v>0</v>
      </c>
      <c r="AI1477" s="317" t="b">
        <f t="shared" ca="1" si="440"/>
        <v>0</v>
      </c>
    </row>
    <row r="1478" spans="1:35" x14ac:dyDescent="0.25">
      <c r="A1478">
        <v>1446</v>
      </c>
      <c r="B1478" s="169">
        <f ca="1">OFFSET(InputPriceData!B$15,CalculationsAndCharts!$A1478+$A$11,0,1,1)</f>
        <v>39744</v>
      </c>
      <c r="C1478" s="3">
        <f ca="1">OFFSET(InputPriceData!G$15,CalculationsAndCharts!$A1478+$A$11,IF($C$7,8,0),1,1)</f>
        <v>6589000</v>
      </c>
      <c r="D1478" s="4">
        <f ca="1">OFFSET(InputPriceData!C$15,CalculationsAndCharts!$A1478+$A$11,IF($C$7,8,0),1,1)</f>
        <v>45.34</v>
      </c>
      <c r="E1478" s="4">
        <f ca="1">OFFSET(InputPriceData!D$15,CalculationsAndCharts!$A1478+$A$11,IF($C$7,8,0),1,1)</f>
        <v>47.49</v>
      </c>
      <c r="F1478" s="4">
        <f ca="1">OFFSET(InputPriceData!E$15,CalculationsAndCharts!$A1478+$A$11,IF($C$7,8,0),1,1)</f>
        <v>43.55</v>
      </c>
      <c r="G1478" s="4">
        <f ca="1">OFFSET(InputPriceData!F$15,CalculationsAndCharts!$A1478+$A$11,IF($C$7,8,0),1,1)</f>
        <v>46.84</v>
      </c>
      <c r="H1478" s="133"/>
      <c r="I1478" s="133"/>
      <c r="J1478" s="37">
        <f t="shared" ca="1" si="430"/>
        <v>1355</v>
      </c>
      <c r="K1478" s="124">
        <f t="shared" ca="1" si="431"/>
        <v>2.1200000000000045</v>
      </c>
      <c r="L1478" s="343">
        <f t="shared" ca="1" si="422"/>
        <v>-0.71526170549263901</v>
      </c>
      <c r="M1478" s="345">
        <f t="shared" ca="1" si="432"/>
        <v>1.8982772989126768</v>
      </c>
      <c r="N1478" s="344">
        <f t="shared" ca="1" si="423"/>
        <v>-0.37679516364776483</v>
      </c>
      <c r="O1478" s="4"/>
      <c r="P1478" s="4"/>
      <c r="Q1478" s="3"/>
      <c r="S1478" s="4"/>
      <c r="T1478" s="4" t="b">
        <f t="shared" ca="1" si="424"/>
        <v>0</v>
      </c>
      <c r="U1478" t="b">
        <f t="shared" ca="1" si="425"/>
        <v>0</v>
      </c>
      <c r="W1478" s="317" t="b">
        <f t="shared" ca="1" si="426"/>
        <v>0</v>
      </c>
      <c r="X1478" s="317" t="b">
        <f t="shared" ca="1" si="433"/>
        <v>0</v>
      </c>
      <c r="Y1478" s="317" t="b">
        <f t="shared" ca="1" si="427"/>
        <v>0</v>
      </c>
      <c r="Z1478" t="b">
        <f t="shared" ca="1" si="428"/>
        <v>0</v>
      </c>
      <c r="AA1478" s="37" t="b">
        <f t="shared" ca="1" si="434"/>
        <v>1</v>
      </c>
      <c r="AB1478" t="b">
        <f t="shared" ca="1" si="429"/>
        <v>0</v>
      </c>
      <c r="AD1478" t="b">
        <f t="shared" ca="1" si="435"/>
        <v>0</v>
      </c>
      <c r="AE1478" s="37" t="b">
        <f t="shared" ca="1" si="436"/>
        <v>1</v>
      </c>
      <c r="AF1478" t="b">
        <f t="shared" ca="1" si="437"/>
        <v>0</v>
      </c>
      <c r="AG1478" s="317" t="b">
        <f t="shared" ca="1" si="438"/>
        <v>0</v>
      </c>
      <c r="AH1478" s="317" t="b">
        <f t="shared" ca="1" si="439"/>
        <v>0</v>
      </c>
      <c r="AI1478" s="317" t="b">
        <f t="shared" ca="1" si="440"/>
        <v>0</v>
      </c>
    </row>
    <row r="1479" spans="1:35" x14ac:dyDescent="0.25">
      <c r="A1479">
        <v>1447</v>
      </c>
      <c r="B1479" s="169">
        <f ca="1">OFFSET(InputPriceData!B$15,CalculationsAndCharts!$A1479+$A$11,0,1,1)</f>
        <v>39743</v>
      </c>
      <c r="C1479" s="3">
        <f ca="1">OFFSET(InputPriceData!G$15,CalculationsAndCharts!$A1479+$A$11,IF($C$7,8,0),1,1)</f>
        <v>4709300</v>
      </c>
      <c r="D1479" s="4">
        <f ca="1">OFFSET(InputPriceData!C$15,CalculationsAndCharts!$A1479+$A$11,IF($C$7,8,0),1,1)</f>
        <v>44.22</v>
      </c>
      <c r="E1479" s="4">
        <f ca="1">OFFSET(InputPriceData!D$15,CalculationsAndCharts!$A1479+$A$11,IF($C$7,8,0),1,1)</f>
        <v>44.65</v>
      </c>
      <c r="F1479" s="4">
        <f ca="1">OFFSET(InputPriceData!E$15,CalculationsAndCharts!$A1479+$A$11,IF($C$7,8,0),1,1)</f>
        <v>43.08</v>
      </c>
      <c r="G1479" s="4">
        <f ca="1">OFFSET(InputPriceData!F$15,CalculationsAndCharts!$A1479+$A$11,IF($C$7,8,0),1,1)</f>
        <v>44.15</v>
      </c>
      <c r="H1479" s="133"/>
      <c r="I1479" s="133"/>
      <c r="J1479" s="37">
        <f t="shared" ca="1" si="430"/>
        <v>1354</v>
      </c>
      <c r="K1479" s="124">
        <f t="shared" ca="1" si="431"/>
        <v>-3.5399999999999991</v>
      </c>
      <c r="L1479" s="343">
        <f t="shared" ca="1" si="422"/>
        <v>-0.78863405049382262</v>
      </c>
      <c r="M1479" s="345">
        <f t="shared" ca="1" si="432"/>
        <v>1.9155169514759605</v>
      </c>
      <c r="N1479" s="344">
        <f t="shared" ca="1" si="423"/>
        <v>-0.41170820748214082</v>
      </c>
      <c r="O1479" s="4"/>
      <c r="P1479" s="4"/>
      <c r="Q1479" s="3"/>
      <c r="S1479" s="4"/>
      <c r="T1479" s="4" t="b">
        <f t="shared" ca="1" si="424"/>
        <v>0</v>
      </c>
      <c r="U1479" t="b">
        <f t="shared" ca="1" si="425"/>
        <v>0</v>
      </c>
      <c r="W1479" s="317" t="b">
        <f t="shared" ca="1" si="426"/>
        <v>0</v>
      </c>
      <c r="X1479" s="317" t="b">
        <f t="shared" ca="1" si="433"/>
        <v>0</v>
      </c>
      <c r="Y1479" s="317" t="b">
        <f t="shared" ca="1" si="427"/>
        <v>0</v>
      </c>
      <c r="Z1479" t="b">
        <f t="shared" ca="1" si="428"/>
        <v>0</v>
      </c>
      <c r="AA1479" s="37" t="b">
        <f t="shared" ca="1" si="434"/>
        <v>1</v>
      </c>
      <c r="AB1479" t="b">
        <f t="shared" ca="1" si="429"/>
        <v>0</v>
      </c>
      <c r="AD1479" t="b">
        <f t="shared" ca="1" si="435"/>
        <v>0</v>
      </c>
      <c r="AE1479" s="37" t="b">
        <f t="shared" ca="1" si="436"/>
        <v>1</v>
      </c>
      <c r="AF1479" t="b">
        <f t="shared" ca="1" si="437"/>
        <v>0</v>
      </c>
      <c r="AG1479" s="317" t="b">
        <f t="shared" ca="1" si="438"/>
        <v>0</v>
      </c>
      <c r="AH1479" s="317" t="b">
        <f t="shared" ca="1" si="439"/>
        <v>0</v>
      </c>
      <c r="AI1479" s="317" t="b">
        <f t="shared" ca="1" si="440"/>
        <v>0</v>
      </c>
    </row>
    <row r="1480" spans="1:35" x14ac:dyDescent="0.25">
      <c r="A1480">
        <v>1448</v>
      </c>
      <c r="B1480" s="169">
        <f ca="1">OFFSET(InputPriceData!B$15,CalculationsAndCharts!$A1480+$A$11,0,1,1)</f>
        <v>39742</v>
      </c>
      <c r="C1480" s="3">
        <f ca="1">OFFSET(InputPriceData!G$15,CalculationsAndCharts!$A1480+$A$11,IF($C$7,8,0),1,1)</f>
        <v>3017100</v>
      </c>
      <c r="D1480" s="4">
        <f ca="1">OFFSET(InputPriceData!C$15,CalculationsAndCharts!$A1480+$A$11,IF($C$7,8,0),1,1)</f>
        <v>47.15</v>
      </c>
      <c r="E1480" s="4">
        <f ca="1">OFFSET(InputPriceData!D$15,CalculationsAndCharts!$A1480+$A$11,IF($C$7,8,0),1,1)</f>
        <v>47.15</v>
      </c>
      <c r="F1480" s="4">
        <f ca="1">OFFSET(InputPriceData!E$15,CalculationsAndCharts!$A1480+$A$11,IF($C$7,8,0),1,1)</f>
        <v>44.62</v>
      </c>
      <c r="G1480" s="4">
        <f ca="1">OFFSET(InputPriceData!F$15,CalculationsAndCharts!$A1480+$A$11,IF($C$7,8,0),1,1)</f>
        <v>44.72</v>
      </c>
      <c r="H1480" s="133"/>
      <c r="I1480" s="133"/>
      <c r="J1480" s="37">
        <f t="shared" ca="1" si="430"/>
        <v>1353</v>
      </c>
      <c r="K1480" s="124">
        <f t="shared" ca="1" si="431"/>
        <v>-0.10000000000000142</v>
      </c>
      <c r="L1480" s="343">
        <f t="shared" ca="1" si="422"/>
        <v>-0.89335349702298139</v>
      </c>
      <c r="M1480" s="345">
        <f t="shared" ca="1" si="432"/>
        <v>1.9329131700060147</v>
      </c>
      <c r="N1480" s="344">
        <f t="shared" ca="1" si="423"/>
        <v>-0.46217983864231288</v>
      </c>
      <c r="O1480" s="4"/>
      <c r="P1480" s="4"/>
      <c r="Q1480" s="3"/>
      <c r="S1480" s="4"/>
      <c r="T1480" s="4" t="b">
        <f t="shared" ca="1" si="424"/>
        <v>0</v>
      </c>
      <c r="U1480" t="b">
        <f t="shared" ca="1" si="425"/>
        <v>0</v>
      </c>
      <c r="W1480" s="317" t="b">
        <f t="shared" ca="1" si="426"/>
        <v>0</v>
      </c>
      <c r="X1480" s="317" t="b">
        <f t="shared" ca="1" si="433"/>
        <v>0</v>
      </c>
      <c r="Y1480" s="317" t="b">
        <f t="shared" ca="1" si="427"/>
        <v>0</v>
      </c>
      <c r="Z1480" t="b">
        <f t="shared" ca="1" si="428"/>
        <v>0</v>
      </c>
      <c r="AA1480" s="37" t="b">
        <f t="shared" ca="1" si="434"/>
        <v>1</v>
      </c>
      <c r="AB1480" t="b">
        <f t="shared" ca="1" si="429"/>
        <v>0</v>
      </c>
      <c r="AD1480" t="b">
        <f t="shared" ca="1" si="435"/>
        <v>0</v>
      </c>
      <c r="AE1480" s="37" t="b">
        <f t="shared" ca="1" si="436"/>
        <v>1</v>
      </c>
      <c r="AF1480" t="b">
        <f t="shared" ca="1" si="437"/>
        <v>0</v>
      </c>
      <c r="AG1480" s="317" t="b">
        <f t="shared" ca="1" si="438"/>
        <v>0</v>
      </c>
      <c r="AH1480" s="317" t="b">
        <f t="shared" ca="1" si="439"/>
        <v>0</v>
      </c>
      <c r="AI1480" s="317" t="b">
        <f t="shared" ca="1" si="440"/>
        <v>0</v>
      </c>
    </row>
    <row r="1481" spans="1:35" x14ac:dyDescent="0.25">
      <c r="A1481">
        <v>1449</v>
      </c>
      <c r="B1481" s="169">
        <f ca="1">OFFSET(InputPriceData!B$15,CalculationsAndCharts!$A1481+$A$11,0,1,1)</f>
        <v>39741</v>
      </c>
      <c r="C1481" s="3">
        <f ca="1">OFFSET(InputPriceData!G$15,CalculationsAndCharts!$A1481+$A$11,IF($C$7,8,0),1,1)</f>
        <v>3002100</v>
      </c>
      <c r="D1481" s="4">
        <f ca="1">OFFSET(InputPriceData!C$15,CalculationsAndCharts!$A1481+$A$11,IF($C$7,8,0),1,1)</f>
        <v>45.09</v>
      </c>
      <c r="E1481" s="4">
        <f ca="1">OFFSET(InputPriceData!D$15,CalculationsAndCharts!$A1481+$A$11,IF($C$7,8,0),1,1)</f>
        <v>48</v>
      </c>
      <c r="F1481" s="4">
        <f ca="1">OFFSET(InputPriceData!E$15,CalculationsAndCharts!$A1481+$A$11,IF($C$7,8,0),1,1)</f>
        <v>44.54</v>
      </c>
      <c r="G1481" s="4">
        <f ca="1">OFFSET(InputPriceData!F$15,CalculationsAndCharts!$A1481+$A$11,IF($C$7,8,0),1,1)</f>
        <v>47.69</v>
      </c>
      <c r="H1481" s="133"/>
      <c r="I1481" s="133"/>
      <c r="J1481" s="37">
        <f t="shared" ca="1" si="430"/>
        <v>1352</v>
      </c>
      <c r="K1481" s="124">
        <f t="shared" ca="1" si="431"/>
        <v>1.9600000000000009</v>
      </c>
      <c r="L1481" s="343">
        <f t="shared" ca="1" si="422"/>
        <v>-1.1708084562561696</v>
      </c>
      <c r="M1481" s="345">
        <f t="shared" ca="1" si="432"/>
        <v>1.9504673763935567</v>
      </c>
      <c r="N1481" s="344">
        <f t="shared" ca="1" si="423"/>
        <v>-0.60027071994457648</v>
      </c>
      <c r="O1481" s="4"/>
      <c r="P1481" s="4"/>
      <c r="Q1481" s="3"/>
      <c r="S1481" s="4"/>
      <c r="T1481" s="4" t="b">
        <f t="shared" ca="1" si="424"/>
        <v>0</v>
      </c>
      <c r="U1481" t="b">
        <f t="shared" ca="1" si="425"/>
        <v>0</v>
      </c>
      <c r="W1481" s="317" t="b">
        <f t="shared" ca="1" si="426"/>
        <v>0</v>
      </c>
      <c r="X1481" s="317" t="b">
        <f t="shared" ca="1" si="433"/>
        <v>0</v>
      </c>
      <c r="Y1481" s="317" t="b">
        <f t="shared" ca="1" si="427"/>
        <v>0</v>
      </c>
      <c r="Z1481" t="b">
        <f t="shared" ca="1" si="428"/>
        <v>0</v>
      </c>
      <c r="AA1481" s="37" t="b">
        <f t="shared" ca="1" si="434"/>
        <v>1</v>
      </c>
      <c r="AB1481" t="b">
        <f t="shared" ca="1" si="429"/>
        <v>0</v>
      </c>
      <c r="AD1481" t="b">
        <f t="shared" ca="1" si="435"/>
        <v>0</v>
      </c>
      <c r="AE1481" s="37" t="b">
        <f t="shared" ca="1" si="436"/>
        <v>1</v>
      </c>
      <c r="AF1481" t="b">
        <f t="shared" ca="1" si="437"/>
        <v>0</v>
      </c>
      <c r="AG1481" s="317" t="b">
        <f t="shared" ca="1" si="438"/>
        <v>0</v>
      </c>
      <c r="AH1481" s="317" t="b">
        <f t="shared" ca="1" si="439"/>
        <v>0</v>
      </c>
      <c r="AI1481" s="317" t="b">
        <f t="shared" ca="1" si="440"/>
        <v>0</v>
      </c>
    </row>
    <row r="1482" spans="1:35" x14ac:dyDescent="0.25">
      <c r="A1482">
        <v>1450</v>
      </c>
      <c r="B1482" s="169">
        <f ca="1">OFFSET(InputPriceData!B$15,CalculationsAndCharts!$A1482+$A$11,0,1,1)</f>
        <v>39738</v>
      </c>
      <c r="C1482" s="3">
        <f ca="1">OFFSET(InputPriceData!G$15,CalculationsAndCharts!$A1482+$A$11,IF($C$7,8,0),1,1)</f>
        <v>6345500</v>
      </c>
      <c r="D1482" s="4">
        <f ca="1">OFFSET(InputPriceData!C$15,CalculationsAndCharts!$A1482+$A$11,IF($C$7,8,0),1,1)</f>
        <v>44.87</v>
      </c>
      <c r="E1482" s="4">
        <f ca="1">OFFSET(InputPriceData!D$15,CalculationsAndCharts!$A1482+$A$11,IF($C$7,8,0),1,1)</f>
        <v>47.12</v>
      </c>
      <c r="F1482" s="4">
        <f ca="1">OFFSET(InputPriceData!E$15,CalculationsAndCharts!$A1482+$A$11,IF($C$7,8,0),1,1)</f>
        <v>44.48</v>
      </c>
      <c r="G1482" s="4">
        <f ca="1">OFFSET(InputPriceData!F$15,CalculationsAndCharts!$A1482+$A$11,IF($C$7,8,0),1,1)</f>
        <v>44.82</v>
      </c>
      <c r="H1482" s="133"/>
      <c r="I1482" s="133"/>
      <c r="J1482" s="37">
        <f t="shared" ca="1" si="430"/>
        <v>1351</v>
      </c>
      <c r="K1482" s="124">
        <f t="shared" ca="1" si="431"/>
        <v>-0.25</v>
      </c>
      <c r="L1482" s="343">
        <f t="shared" ca="1" si="422"/>
        <v>-1.3446044093178888</v>
      </c>
      <c r="M1482" s="345">
        <f t="shared" ca="1" si="432"/>
        <v>1.9681810054425395</v>
      </c>
      <c r="N1482" s="344">
        <f t="shared" ca="1" si="423"/>
        <v>-0.68317111363218275</v>
      </c>
      <c r="O1482" s="4"/>
      <c r="P1482" s="4"/>
      <c r="Q1482" s="3"/>
      <c r="S1482" s="4"/>
      <c r="T1482" s="4" t="b">
        <f t="shared" ca="1" si="424"/>
        <v>0</v>
      </c>
      <c r="U1482" t="b">
        <f t="shared" ca="1" si="425"/>
        <v>0</v>
      </c>
      <c r="W1482" s="317" t="b">
        <f t="shared" ca="1" si="426"/>
        <v>0</v>
      </c>
      <c r="X1482" s="317" t="b">
        <f t="shared" ca="1" si="433"/>
        <v>0</v>
      </c>
      <c r="Y1482" s="317" t="b">
        <f t="shared" ca="1" si="427"/>
        <v>0</v>
      </c>
      <c r="Z1482" t="b">
        <f t="shared" ca="1" si="428"/>
        <v>0</v>
      </c>
      <c r="AA1482" s="37" t="b">
        <f t="shared" ca="1" si="434"/>
        <v>1</v>
      </c>
      <c r="AB1482" t="b">
        <f t="shared" ca="1" si="429"/>
        <v>0</v>
      </c>
      <c r="AD1482" t="b">
        <f t="shared" ca="1" si="435"/>
        <v>0</v>
      </c>
      <c r="AE1482" s="37" t="b">
        <f t="shared" ca="1" si="436"/>
        <v>1</v>
      </c>
      <c r="AF1482" t="b">
        <f t="shared" ca="1" si="437"/>
        <v>0</v>
      </c>
      <c r="AG1482" s="317" t="b">
        <f t="shared" ca="1" si="438"/>
        <v>0</v>
      </c>
      <c r="AH1482" s="317" t="b">
        <f t="shared" ca="1" si="439"/>
        <v>0</v>
      </c>
      <c r="AI1482" s="317" t="b">
        <f t="shared" ca="1" si="440"/>
        <v>0</v>
      </c>
    </row>
    <row r="1483" spans="1:35" x14ac:dyDescent="0.25">
      <c r="A1483">
        <v>1451</v>
      </c>
      <c r="B1483" s="169">
        <f ca="1">OFFSET(InputPriceData!B$15,CalculationsAndCharts!$A1483+$A$11,0,1,1)</f>
        <v>39737</v>
      </c>
      <c r="C1483" s="3">
        <f ca="1">OFFSET(InputPriceData!G$15,CalculationsAndCharts!$A1483+$A$11,IF($C$7,8,0),1,1)</f>
        <v>5297000</v>
      </c>
      <c r="D1483" s="4">
        <f ca="1">OFFSET(InputPriceData!C$15,CalculationsAndCharts!$A1483+$A$11,IF($C$7,8,0),1,1)</f>
        <v>45</v>
      </c>
      <c r="E1483" s="4">
        <f ca="1">OFFSET(InputPriceData!D$15,CalculationsAndCharts!$A1483+$A$11,IF($C$7,8,0),1,1)</f>
        <v>46.73</v>
      </c>
      <c r="F1483" s="4">
        <f ca="1">OFFSET(InputPriceData!E$15,CalculationsAndCharts!$A1483+$A$11,IF($C$7,8,0),1,1)</f>
        <v>43.37</v>
      </c>
      <c r="G1483" s="4">
        <f ca="1">OFFSET(InputPriceData!F$15,CalculationsAndCharts!$A1483+$A$11,IF($C$7,8,0),1,1)</f>
        <v>45.73</v>
      </c>
      <c r="H1483" s="133"/>
      <c r="I1483" s="133"/>
      <c r="J1483" s="37">
        <f t="shared" ca="1" si="430"/>
        <v>1350</v>
      </c>
      <c r="K1483" s="124">
        <f t="shared" ca="1" si="431"/>
        <v>-3.5400000000000063</v>
      </c>
      <c r="L1483" s="343">
        <f t="shared" ca="1" si="422"/>
        <v>-1.3445952176410503</v>
      </c>
      <c r="M1483" s="345">
        <f t="shared" ca="1" si="432"/>
        <v>1.9860555049874264</v>
      </c>
      <c r="N1483" s="344">
        <f t="shared" ca="1" si="423"/>
        <v>-0.67701794550276817</v>
      </c>
      <c r="O1483" s="4"/>
      <c r="P1483" s="4"/>
      <c r="Q1483" s="3"/>
      <c r="S1483" s="4"/>
      <c r="T1483" s="4" t="b">
        <f t="shared" ca="1" si="424"/>
        <v>0</v>
      </c>
      <c r="U1483" t="b">
        <f t="shared" ca="1" si="425"/>
        <v>0</v>
      </c>
      <c r="W1483" s="317" t="b">
        <f t="shared" ca="1" si="426"/>
        <v>0</v>
      </c>
      <c r="X1483" s="317" t="b">
        <f t="shared" ca="1" si="433"/>
        <v>0</v>
      </c>
      <c r="Y1483" s="317" t="b">
        <f t="shared" ca="1" si="427"/>
        <v>0</v>
      </c>
      <c r="Z1483" t="b">
        <f t="shared" ca="1" si="428"/>
        <v>0</v>
      </c>
      <c r="AA1483" s="37" t="b">
        <f t="shared" ca="1" si="434"/>
        <v>1</v>
      </c>
      <c r="AB1483" t="b">
        <f t="shared" ca="1" si="429"/>
        <v>0</v>
      </c>
      <c r="AD1483" t="b">
        <f t="shared" ca="1" si="435"/>
        <v>0</v>
      </c>
      <c r="AE1483" s="37" t="b">
        <f t="shared" ca="1" si="436"/>
        <v>1</v>
      </c>
      <c r="AF1483" t="b">
        <f t="shared" ca="1" si="437"/>
        <v>0</v>
      </c>
      <c r="AG1483" s="317" t="b">
        <f t="shared" ca="1" si="438"/>
        <v>0</v>
      </c>
      <c r="AH1483" s="317" t="b">
        <f t="shared" ca="1" si="439"/>
        <v>0</v>
      </c>
      <c r="AI1483" s="317" t="b">
        <f t="shared" ca="1" si="440"/>
        <v>0</v>
      </c>
    </row>
    <row r="1484" spans="1:35" x14ac:dyDescent="0.25">
      <c r="A1484">
        <v>1452</v>
      </c>
      <c r="B1484" s="169">
        <f ca="1">OFFSET(InputPriceData!B$15,CalculationsAndCharts!$A1484+$A$11,0,1,1)</f>
        <v>39736</v>
      </c>
      <c r="C1484" s="3">
        <f ca="1">OFFSET(InputPriceData!G$15,CalculationsAndCharts!$A1484+$A$11,IF($C$7,8,0),1,1)</f>
        <v>3364300</v>
      </c>
      <c r="D1484" s="4">
        <f ca="1">OFFSET(InputPriceData!C$15,CalculationsAndCharts!$A1484+$A$11,IF($C$7,8,0),1,1)</f>
        <v>48.36</v>
      </c>
      <c r="E1484" s="4">
        <f ca="1">OFFSET(InputPriceData!D$15,CalculationsAndCharts!$A1484+$A$11,IF($C$7,8,0),1,1)</f>
        <v>48.61</v>
      </c>
      <c r="F1484" s="4">
        <f ca="1">OFFSET(InputPriceData!E$15,CalculationsAndCharts!$A1484+$A$11,IF($C$7,8,0),1,1)</f>
        <v>44.77</v>
      </c>
      <c r="G1484" s="4">
        <f ca="1">OFFSET(InputPriceData!F$15,CalculationsAndCharts!$A1484+$A$11,IF($C$7,8,0),1,1)</f>
        <v>45.07</v>
      </c>
      <c r="H1484" s="133"/>
      <c r="I1484" s="133"/>
      <c r="J1484" s="37">
        <f t="shared" ca="1" si="430"/>
        <v>1349</v>
      </c>
      <c r="K1484" s="124">
        <f t="shared" ca="1" si="431"/>
        <v>-3.1199999999999974</v>
      </c>
      <c r="L1484" s="343">
        <f t="shared" ca="1" si="422"/>
        <v>-1.4123941511441558</v>
      </c>
      <c r="M1484" s="345">
        <f t="shared" ca="1" si="432"/>
        <v>2.0040923360115301</v>
      </c>
      <c r="N1484" s="344">
        <f t="shared" ca="1" si="423"/>
        <v>-0.70475502838110238</v>
      </c>
      <c r="O1484" s="4"/>
      <c r="P1484" s="4"/>
      <c r="Q1484" s="3"/>
      <c r="S1484" s="4"/>
      <c r="T1484" s="4" t="b">
        <f t="shared" ca="1" si="424"/>
        <v>0</v>
      </c>
      <c r="U1484" t="b">
        <f t="shared" ca="1" si="425"/>
        <v>0</v>
      </c>
      <c r="W1484" s="317" t="b">
        <f t="shared" ca="1" si="426"/>
        <v>0</v>
      </c>
      <c r="X1484" s="317" t="b">
        <f t="shared" ca="1" si="433"/>
        <v>0</v>
      </c>
      <c r="Y1484" s="317" t="b">
        <f t="shared" ca="1" si="427"/>
        <v>0</v>
      </c>
      <c r="Z1484" t="b">
        <f t="shared" ca="1" si="428"/>
        <v>0</v>
      </c>
      <c r="AA1484" s="37" t="b">
        <f t="shared" ca="1" si="434"/>
        <v>1</v>
      </c>
      <c r="AB1484" t="b">
        <f t="shared" ca="1" si="429"/>
        <v>0</v>
      </c>
      <c r="AD1484" t="b">
        <f t="shared" ca="1" si="435"/>
        <v>0</v>
      </c>
      <c r="AE1484" s="37" t="b">
        <f t="shared" ca="1" si="436"/>
        <v>1</v>
      </c>
      <c r="AF1484" t="b">
        <f t="shared" ca="1" si="437"/>
        <v>0</v>
      </c>
      <c r="AG1484" s="317" t="b">
        <f t="shared" ca="1" si="438"/>
        <v>0</v>
      </c>
      <c r="AH1484" s="317" t="b">
        <f t="shared" ca="1" si="439"/>
        <v>0</v>
      </c>
      <c r="AI1484" s="317" t="b">
        <f t="shared" ca="1" si="440"/>
        <v>0</v>
      </c>
    </row>
    <row r="1485" spans="1:35" x14ac:dyDescent="0.25">
      <c r="A1485">
        <v>1453</v>
      </c>
      <c r="B1485" s="169">
        <f ca="1">OFFSET(InputPriceData!B$15,CalculationsAndCharts!$A1485+$A$11,0,1,1)</f>
        <v>39735</v>
      </c>
      <c r="C1485" s="3">
        <f ca="1">OFFSET(InputPriceData!G$15,CalculationsAndCharts!$A1485+$A$11,IF($C$7,8,0),1,1)</f>
        <v>4187000</v>
      </c>
      <c r="D1485" s="4">
        <f ca="1">OFFSET(InputPriceData!C$15,CalculationsAndCharts!$A1485+$A$11,IF($C$7,8,0),1,1)</f>
        <v>49.64</v>
      </c>
      <c r="E1485" s="4">
        <f ca="1">OFFSET(InputPriceData!D$15,CalculationsAndCharts!$A1485+$A$11,IF($C$7,8,0),1,1)</f>
        <v>51.64</v>
      </c>
      <c r="F1485" s="4">
        <f ca="1">OFFSET(InputPriceData!E$15,CalculationsAndCharts!$A1485+$A$11,IF($C$7,8,0),1,1)</f>
        <v>48</v>
      </c>
      <c r="G1485" s="4">
        <f ca="1">OFFSET(InputPriceData!F$15,CalculationsAndCharts!$A1485+$A$11,IF($C$7,8,0),1,1)</f>
        <v>49.27</v>
      </c>
      <c r="H1485" s="133"/>
      <c r="I1485" s="133"/>
      <c r="J1485" s="37">
        <f t="shared" ca="1" si="430"/>
        <v>1348</v>
      </c>
      <c r="K1485" s="124">
        <f t="shared" ca="1" si="431"/>
        <v>3.6200000000000045</v>
      </c>
      <c r="L1485" s="343">
        <f t="shared" ca="1" si="422"/>
        <v>-1.7543721925337634</v>
      </c>
      <c r="M1485" s="345">
        <f t="shared" ca="1" si="432"/>
        <v>2.0222929727664281</v>
      </c>
      <c r="N1485" s="344">
        <f t="shared" ca="1" si="423"/>
        <v>-0.8675163372267678</v>
      </c>
      <c r="O1485" s="4"/>
      <c r="P1485" s="4"/>
      <c r="Q1485" s="3"/>
      <c r="S1485" s="4"/>
      <c r="T1485" s="4" t="b">
        <f t="shared" ca="1" si="424"/>
        <v>0</v>
      </c>
      <c r="U1485" t="b">
        <f t="shared" ca="1" si="425"/>
        <v>0</v>
      </c>
      <c r="W1485" s="317" t="b">
        <f t="shared" ca="1" si="426"/>
        <v>0</v>
      </c>
      <c r="X1485" s="317" t="b">
        <f t="shared" ca="1" si="433"/>
        <v>0</v>
      </c>
      <c r="Y1485" s="317" t="b">
        <f t="shared" ca="1" si="427"/>
        <v>0</v>
      </c>
      <c r="Z1485" t="b">
        <f t="shared" ca="1" si="428"/>
        <v>0</v>
      </c>
      <c r="AA1485" s="37" t="b">
        <f t="shared" ca="1" si="434"/>
        <v>1</v>
      </c>
      <c r="AB1485" t="b">
        <f t="shared" ca="1" si="429"/>
        <v>0</v>
      </c>
      <c r="AD1485" t="b">
        <f t="shared" ca="1" si="435"/>
        <v>0</v>
      </c>
      <c r="AE1485" s="37" t="b">
        <f t="shared" ca="1" si="436"/>
        <v>1</v>
      </c>
      <c r="AF1485" t="b">
        <f t="shared" ca="1" si="437"/>
        <v>0</v>
      </c>
      <c r="AG1485" s="317" t="b">
        <f t="shared" ca="1" si="438"/>
        <v>0</v>
      </c>
      <c r="AH1485" s="317" t="b">
        <f t="shared" ca="1" si="439"/>
        <v>0</v>
      </c>
      <c r="AI1485" s="317" t="b">
        <f t="shared" ca="1" si="440"/>
        <v>0</v>
      </c>
    </row>
    <row r="1486" spans="1:35" x14ac:dyDescent="0.25">
      <c r="A1486">
        <v>1454</v>
      </c>
      <c r="B1486" s="169">
        <f ca="1">OFFSET(InputPriceData!B$15,CalculationsAndCharts!$A1486+$A$11,0,1,1)</f>
        <v>39734</v>
      </c>
      <c r="C1486" s="3">
        <f ca="1">OFFSET(InputPriceData!G$15,CalculationsAndCharts!$A1486+$A$11,IF($C$7,8,0),1,1)</f>
        <v>4351600</v>
      </c>
      <c r="D1486" s="4">
        <f ca="1">OFFSET(InputPriceData!C$15,CalculationsAndCharts!$A1486+$A$11,IF($C$7,8,0),1,1)</f>
        <v>46.77</v>
      </c>
      <c r="E1486" s="4">
        <f ca="1">OFFSET(InputPriceData!D$15,CalculationsAndCharts!$A1486+$A$11,IF($C$7,8,0),1,1)</f>
        <v>48.3</v>
      </c>
      <c r="F1486" s="4">
        <f ca="1">OFFSET(InputPriceData!E$15,CalculationsAndCharts!$A1486+$A$11,IF($C$7,8,0),1,1)</f>
        <v>44.81</v>
      </c>
      <c r="G1486" s="4">
        <f ca="1">OFFSET(InputPriceData!F$15,CalculationsAndCharts!$A1486+$A$11,IF($C$7,8,0),1,1)</f>
        <v>48.19</v>
      </c>
      <c r="H1486" s="133"/>
      <c r="I1486" s="133"/>
      <c r="J1486" s="37">
        <f t="shared" ca="1" si="430"/>
        <v>1347</v>
      </c>
      <c r="K1486" s="124">
        <f t="shared" ca="1" si="431"/>
        <v>2.5999999999999943</v>
      </c>
      <c r="L1486" s="343">
        <f t="shared" ca="1" si="422"/>
        <v>-2.04065890289246</v>
      </c>
      <c r="M1486" s="345">
        <f t="shared" ca="1" si="432"/>
        <v>2.04065890289246</v>
      </c>
      <c r="N1486" s="344">
        <f t="shared" ca="1" si="423"/>
        <v>-1</v>
      </c>
      <c r="O1486" s="4"/>
      <c r="P1486" s="4"/>
      <c r="Q1486" s="3"/>
      <c r="S1486" s="4"/>
      <c r="T1486" s="4" t="b">
        <f t="shared" ca="1" si="424"/>
        <v>0</v>
      </c>
      <c r="U1486" t="b">
        <f t="shared" ca="1" si="425"/>
        <v>0</v>
      </c>
      <c r="W1486" s="317" t="b">
        <f t="shared" ca="1" si="426"/>
        <v>0</v>
      </c>
      <c r="X1486" s="317" t="b">
        <f t="shared" ca="1" si="433"/>
        <v>0</v>
      </c>
      <c r="Y1486" s="317" t="b">
        <f t="shared" ca="1" si="427"/>
        <v>0</v>
      </c>
      <c r="Z1486" t="b">
        <f t="shared" ca="1" si="428"/>
        <v>0</v>
      </c>
      <c r="AA1486" s="37" t="b">
        <f t="shared" ca="1" si="434"/>
        <v>1</v>
      </c>
      <c r="AB1486" t="b">
        <f t="shared" ca="1" si="429"/>
        <v>0</v>
      </c>
      <c r="AD1486" t="b">
        <f t="shared" ca="1" si="435"/>
        <v>0</v>
      </c>
      <c r="AE1486" s="37" t="b">
        <f t="shared" ca="1" si="436"/>
        <v>1</v>
      </c>
      <c r="AF1486" t="b">
        <f t="shared" ca="1" si="437"/>
        <v>0</v>
      </c>
      <c r="AG1486" s="317" t="b">
        <f t="shared" ca="1" si="438"/>
        <v>0</v>
      </c>
      <c r="AH1486" s="317" t="b">
        <f t="shared" ca="1" si="439"/>
        <v>0</v>
      </c>
      <c r="AI1486" s="317" t="b">
        <f t="shared" ca="1" si="440"/>
        <v>0</v>
      </c>
    </row>
    <row r="1487" spans="1:35" x14ac:dyDescent="0.25">
      <c r="A1487">
        <v>1455</v>
      </c>
      <c r="B1487" s="169">
        <f ca="1">OFFSET(InputPriceData!B$15,CalculationsAndCharts!$A1487+$A$11,0,1,1)</f>
        <v>39731</v>
      </c>
      <c r="C1487" s="3">
        <f ca="1">OFFSET(InputPriceData!G$15,CalculationsAndCharts!$A1487+$A$11,IF($C$7,8,0),1,1)</f>
        <v>9470800</v>
      </c>
      <c r="D1487" s="4">
        <f ca="1">OFFSET(InputPriceData!C$15,CalculationsAndCharts!$A1487+$A$11,IF($C$7,8,0),1,1)</f>
        <v>43.89</v>
      </c>
      <c r="E1487" s="4">
        <f ca="1">OFFSET(InputPriceData!D$15,CalculationsAndCharts!$A1487+$A$11,IF($C$7,8,0),1,1)</f>
        <v>46.64</v>
      </c>
      <c r="F1487" s="4">
        <f ca="1">OFFSET(InputPriceData!E$15,CalculationsAndCharts!$A1487+$A$11,IF($C$7,8,0),1,1)</f>
        <v>41.81</v>
      </c>
      <c r="G1487" s="4">
        <f ca="1">OFFSET(InputPriceData!F$15,CalculationsAndCharts!$A1487+$A$11,IF($C$7,8,0),1,1)</f>
        <v>45.65</v>
      </c>
      <c r="H1487" s="133"/>
      <c r="I1487" s="133"/>
      <c r="J1487" s="37">
        <f t="shared" ca="1" si="430"/>
        <v>1346</v>
      </c>
      <c r="K1487" s="124">
        <f t="shared" ca="1" si="431"/>
        <v>-4.1099999999999994</v>
      </c>
      <c r="L1487" s="343">
        <f t="shared" ca="1" si="422"/>
        <v>-1.8524655864034101</v>
      </c>
      <c r="M1487" s="345">
        <f t="shared" ca="1" si="432"/>
        <v>1.8524655864034101</v>
      </c>
      <c r="N1487" s="344">
        <f t="shared" ca="1" si="423"/>
        <v>-1</v>
      </c>
      <c r="O1487" s="4"/>
      <c r="P1487" s="4"/>
      <c r="Q1487" s="3"/>
      <c r="S1487" s="4"/>
      <c r="T1487" s="4" t="b">
        <f t="shared" ca="1" si="424"/>
        <v>0</v>
      </c>
      <c r="U1487" t="b">
        <f t="shared" ca="1" si="425"/>
        <v>0</v>
      </c>
      <c r="W1487" s="317" t="b">
        <f t="shared" ca="1" si="426"/>
        <v>0</v>
      </c>
      <c r="X1487" s="317" t="b">
        <f t="shared" ca="1" si="433"/>
        <v>0</v>
      </c>
      <c r="Y1487" s="317" t="b">
        <f t="shared" ca="1" si="427"/>
        <v>0</v>
      </c>
      <c r="Z1487" t="b">
        <f t="shared" ca="1" si="428"/>
        <v>0</v>
      </c>
      <c r="AA1487" s="37" t="b">
        <f t="shared" ca="1" si="434"/>
        <v>1</v>
      </c>
      <c r="AB1487" t="b">
        <f t="shared" ca="1" si="429"/>
        <v>0</v>
      </c>
      <c r="AD1487" t="b">
        <f t="shared" ca="1" si="435"/>
        <v>0</v>
      </c>
      <c r="AE1487" s="37" t="b">
        <f t="shared" ca="1" si="436"/>
        <v>1</v>
      </c>
      <c r="AF1487" t="b">
        <f t="shared" ca="1" si="437"/>
        <v>0</v>
      </c>
      <c r="AG1487" s="317" t="b">
        <f t="shared" ca="1" si="438"/>
        <v>0</v>
      </c>
      <c r="AH1487" s="317" t="b">
        <f t="shared" ca="1" si="439"/>
        <v>0</v>
      </c>
      <c r="AI1487" s="317" t="b">
        <f t="shared" ca="1" si="440"/>
        <v>0</v>
      </c>
    </row>
    <row r="1488" spans="1:35" x14ac:dyDescent="0.25">
      <c r="A1488">
        <v>1456</v>
      </c>
      <c r="B1488" s="169">
        <f ca="1">OFFSET(InputPriceData!B$15,CalculationsAndCharts!$A1488+$A$11,0,1,1)</f>
        <v>39730</v>
      </c>
      <c r="C1488" s="3">
        <f ca="1">OFFSET(InputPriceData!G$15,CalculationsAndCharts!$A1488+$A$11,IF($C$7,8,0),1,1)</f>
        <v>5315600</v>
      </c>
      <c r="D1488" s="4">
        <f ca="1">OFFSET(InputPriceData!C$15,CalculationsAndCharts!$A1488+$A$11,IF($C$7,8,0),1,1)</f>
        <v>49.26</v>
      </c>
      <c r="E1488" s="4">
        <f ca="1">OFFSET(InputPriceData!D$15,CalculationsAndCharts!$A1488+$A$11,IF($C$7,8,0),1,1)</f>
        <v>49.6</v>
      </c>
      <c r="F1488" s="4">
        <f ca="1">OFFSET(InputPriceData!E$15,CalculationsAndCharts!$A1488+$A$11,IF($C$7,8,0),1,1)</f>
        <v>45.4</v>
      </c>
      <c r="G1488" s="4">
        <f ca="1">OFFSET(InputPriceData!F$15,CalculationsAndCharts!$A1488+$A$11,IF($C$7,8,0),1,1)</f>
        <v>45.59</v>
      </c>
      <c r="H1488" s="133"/>
      <c r="I1488" s="133"/>
      <c r="J1488" s="37">
        <f t="shared" ca="1" si="430"/>
        <v>1345</v>
      </c>
      <c r="K1488" s="124">
        <f t="shared" ca="1" si="431"/>
        <v>-5.6599999999999966</v>
      </c>
      <c r="L1488" s="343">
        <f t="shared" ca="1" si="422"/>
        <v>-1.4238059620457064</v>
      </c>
      <c r="M1488" s="345">
        <f t="shared" ca="1" si="432"/>
        <v>1.4238059620457064</v>
      </c>
      <c r="N1488" s="344">
        <f t="shared" ca="1" si="423"/>
        <v>-1</v>
      </c>
      <c r="O1488" s="4"/>
      <c r="P1488" s="4"/>
      <c r="Q1488" s="3"/>
      <c r="S1488" s="4"/>
      <c r="T1488" s="4" t="b">
        <f t="shared" ca="1" si="424"/>
        <v>0</v>
      </c>
      <c r="U1488" t="b">
        <f t="shared" ca="1" si="425"/>
        <v>0</v>
      </c>
      <c r="W1488" s="317" t="b">
        <f t="shared" ca="1" si="426"/>
        <v>0</v>
      </c>
      <c r="X1488" s="317" t="b">
        <f t="shared" ca="1" si="433"/>
        <v>0</v>
      </c>
      <c r="Y1488" s="317" t="b">
        <f t="shared" ca="1" si="427"/>
        <v>0</v>
      </c>
      <c r="Z1488" t="b">
        <f t="shared" ca="1" si="428"/>
        <v>0</v>
      </c>
      <c r="AA1488" s="37" t="b">
        <f t="shared" ca="1" si="434"/>
        <v>1</v>
      </c>
      <c r="AB1488" t="b">
        <f t="shared" ca="1" si="429"/>
        <v>0</v>
      </c>
      <c r="AD1488" t="b">
        <f t="shared" ca="1" si="435"/>
        <v>0</v>
      </c>
      <c r="AE1488" s="37" t="b">
        <f t="shared" ca="1" si="436"/>
        <v>1</v>
      </c>
      <c r="AF1488" t="b">
        <f t="shared" ca="1" si="437"/>
        <v>0</v>
      </c>
      <c r="AG1488" s="317" t="b">
        <f t="shared" ca="1" si="438"/>
        <v>0</v>
      </c>
      <c r="AH1488" s="317" t="b">
        <f t="shared" ca="1" si="439"/>
        <v>0</v>
      </c>
      <c r="AI1488" s="317" t="b">
        <f t="shared" ca="1" si="440"/>
        <v>0</v>
      </c>
    </row>
    <row r="1489" spans="1:35" x14ac:dyDescent="0.25">
      <c r="A1489">
        <v>1457</v>
      </c>
      <c r="B1489" s="169">
        <f ca="1">OFFSET(InputPriceData!B$15,CalculationsAndCharts!$A1489+$A$11,0,1,1)</f>
        <v>39729</v>
      </c>
      <c r="C1489" s="3">
        <f ca="1">OFFSET(InputPriceData!G$15,CalculationsAndCharts!$A1489+$A$11,IF($C$7,8,0),1,1)</f>
        <v>4710000</v>
      </c>
      <c r="D1489" s="4">
        <f ca="1">OFFSET(InputPriceData!C$15,CalculationsAndCharts!$A1489+$A$11,IF($C$7,8,0),1,1)</f>
        <v>50.33</v>
      </c>
      <c r="E1489" s="4">
        <f ca="1">OFFSET(InputPriceData!D$15,CalculationsAndCharts!$A1489+$A$11,IF($C$7,8,0),1,1)</f>
        <v>51.32</v>
      </c>
      <c r="F1489" s="4">
        <f ca="1">OFFSET(InputPriceData!E$15,CalculationsAndCharts!$A1489+$A$11,IF($C$7,8,0),1,1)</f>
        <v>47</v>
      </c>
      <c r="G1489" s="4">
        <f ca="1">OFFSET(InputPriceData!F$15,CalculationsAndCharts!$A1489+$A$11,IF($C$7,8,0),1,1)</f>
        <v>49.76</v>
      </c>
      <c r="H1489" s="133"/>
      <c r="I1489" s="133"/>
      <c r="J1489" s="37">
        <f t="shared" ca="1" si="430"/>
        <v>1344</v>
      </c>
      <c r="K1489" s="124">
        <f t="shared" ca="1" si="431"/>
        <v>-1.6200000000000045</v>
      </c>
      <c r="L1489" s="343">
        <f t="shared" ca="1" si="422"/>
        <v>-1.1818482875363783</v>
      </c>
      <c r="M1489" s="345">
        <f t="shared" ca="1" si="432"/>
        <v>1.1818482875363783</v>
      </c>
      <c r="N1489" s="344">
        <f t="shared" ca="1" si="423"/>
        <v>-1</v>
      </c>
      <c r="O1489" s="4"/>
      <c r="P1489" s="4"/>
      <c r="Q1489" s="3"/>
      <c r="S1489" s="4"/>
      <c r="T1489" s="4" t="b">
        <f t="shared" ca="1" si="424"/>
        <v>0</v>
      </c>
      <c r="U1489" t="b">
        <f t="shared" ca="1" si="425"/>
        <v>0</v>
      </c>
      <c r="W1489" s="317" t="b">
        <f t="shared" ca="1" si="426"/>
        <v>0</v>
      </c>
      <c r="X1489" s="317" t="b">
        <f t="shared" ca="1" si="433"/>
        <v>0</v>
      </c>
      <c r="Y1489" s="317" t="b">
        <f t="shared" ca="1" si="427"/>
        <v>0</v>
      </c>
      <c r="Z1489" t="b">
        <f t="shared" ca="1" si="428"/>
        <v>0</v>
      </c>
      <c r="AA1489" s="37" t="b">
        <f t="shared" ca="1" si="434"/>
        <v>1</v>
      </c>
      <c r="AB1489" t="b">
        <f t="shared" ca="1" si="429"/>
        <v>0</v>
      </c>
      <c r="AD1489" t="b">
        <f t="shared" ca="1" si="435"/>
        <v>0</v>
      </c>
      <c r="AE1489" s="37" t="b">
        <f t="shared" ca="1" si="436"/>
        <v>1</v>
      </c>
      <c r="AF1489" t="b">
        <f t="shared" ca="1" si="437"/>
        <v>0</v>
      </c>
      <c r="AG1489" s="317" t="b">
        <f t="shared" ca="1" si="438"/>
        <v>0</v>
      </c>
      <c r="AH1489" s="317" t="b">
        <f t="shared" ca="1" si="439"/>
        <v>0</v>
      </c>
      <c r="AI1489" s="317" t="b">
        <f t="shared" ca="1" si="440"/>
        <v>0</v>
      </c>
    </row>
    <row r="1490" spans="1:35" x14ac:dyDescent="0.25">
      <c r="A1490">
        <v>1458</v>
      </c>
      <c r="B1490" s="169">
        <f ca="1">OFFSET(InputPriceData!B$15,CalculationsAndCharts!$A1490+$A$11,0,1,1)</f>
        <v>39728</v>
      </c>
      <c r="C1490" s="3">
        <f ca="1">OFFSET(InputPriceData!G$15,CalculationsAndCharts!$A1490+$A$11,IF($C$7,8,0),1,1)</f>
        <v>5772900</v>
      </c>
      <c r="D1490" s="4">
        <f ca="1">OFFSET(InputPriceData!C$15,CalculationsAndCharts!$A1490+$A$11,IF($C$7,8,0),1,1)</f>
        <v>51</v>
      </c>
      <c r="E1490" s="4">
        <f ca="1">OFFSET(InputPriceData!D$15,CalculationsAndCharts!$A1490+$A$11,IF($C$7,8,0),1,1)</f>
        <v>52.8</v>
      </c>
      <c r="F1490" s="4">
        <f ca="1">OFFSET(InputPriceData!E$15,CalculationsAndCharts!$A1490+$A$11,IF($C$7,8,0),1,1)</f>
        <v>49.64</v>
      </c>
      <c r="G1490" s="4">
        <f ca="1">OFFSET(InputPriceData!F$15,CalculationsAndCharts!$A1490+$A$11,IF($C$7,8,0),1,1)</f>
        <v>51.25</v>
      </c>
      <c r="H1490" s="133"/>
      <c r="I1490" s="133"/>
      <c r="J1490" s="37">
        <f t="shared" ca="1" si="430"/>
        <v>1343</v>
      </c>
      <c r="K1490" s="124">
        <f t="shared" ca="1" si="431"/>
        <v>-1.9200000000000017</v>
      </c>
      <c r="L1490" s="343">
        <f t="shared" ca="1" si="422"/>
        <v>-1.1074292495685771</v>
      </c>
      <c r="M1490" s="345">
        <f t="shared" ca="1" si="432"/>
        <v>1.1074292495685771</v>
      </c>
      <c r="N1490" s="344">
        <f t="shared" ca="1" si="423"/>
        <v>-1</v>
      </c>
      <c r="O1490" s="4"/>
      <c r="P1490" s="4"/>
      <c r="Q1490" s="3"/>
      <c r="S1490" s="4"/>
      <c r="T1490" s="4" t="b">
        <f t="shared" ca="1" si="424"/>
        <v>0</v>
      </c>
      <c r="U1490" t="b">
        <f t="shared" ca="1" si="425"/>
        <v>0</v>
      </c>
      <c r="W1490" s="317" t="b">
        <f t="shared" ca="1" si="426"/>
        <v>0</v>
      </c>
      <c r="X1490" s="317" t="b">
        <f t="shared" ca="1" si="433"/>
        <v>0</v>
      </c>
      <c r="Y1490" s="317" t="b">
        <f t="shared" ca="1" si="427"/>
        <v>0</v>
      </c>
      <c r="Z1490" t="b">
        <f t="shared" ca="1" si="428"/>
        <v>0</v>
      </c>
      <c r="AA1490" s="37" t="b">
        <f t="shared" ca="1" si="434"/>
        <v>1</v>
      </c>
      <c r="AB1490" t="b">
        <f t="shared" ca="1" si="429"/>
        <v>0</v>
      </c>
      <c r="AD1490" t="b">
        <f t="shared" ca="1" si="435"/>
        <v>0</v>
      </c>
      <c r="AE1490" s="37" t="b">
        <f t="shared" ca="1" si="436"/>
        <v>1</v>
      </c>
      <c r="AF1490" t="b">
        <f t="shared" ca="1" si="437"/>
        <v>0</v>
      </c>
      <c r="AG1490" s="317" t="b">
        <f t="shared" ca="1" si="438"/>
        <v>0</v>
      </c>
      <c r="AH1490" s="317" t="b">
        <f t="shared" ca="1" si="439"/>
        <v>0</v>
      </c>
      <c r="AI1490" s="317" t="b">
        <f t="shared" ca="1" si="440"/>
        <v>0</v>
      </c>
    </row>
    <row r="1491" spans="1:35" x14ac:dyDescent="0.25">
      <c r="A1491">
        <v>1459</v>
      </c>
      <c r="B1491" s="169">
        <f ca="1">OFFSET(InputPriceData!B$15,CalculationsAndCharts!$A1491+$A$11,0,1,1)</f>
        <v>39727</v>
      </c>
      <c r="C1491" s="3">
        <f ca="1">OFFSET(InputPriceData!G$15,CalculationsAndCharts!$A1491+$A$11,IF($C$7,8,0),1,1)</f>
        <v>5101600</v>
      </c>
      <c r="D1491" s="4">
        <f ca="1">OFFSET(InputPriceData!C$15,CalculationsAndCharts!$A1491+$A$11,IF($C$7,8,0),1,1)</f>
        <v>52.2</v>
      </c>
      <c r="E1491" s="4">
        <f ca="1">OFFSET(InputPriceData!D$15,CalculationsAndCharts!$A1491+$A$11,IF($C$7,8,0),1,1)</f>
        <v>52.76</v>
      </c>
      <c r="F1491" s="4">
        <f ca="1">OFFSET(InputPriceData!E$15,CalculationsAndCharts!$A1491+$A$11,IF($C$7,8,0),1,1)</f>
        <v>50.23</v>
      </c>
      <c r="G1491" s="4">
        <f ca="1">OFFSET(InputPriceData!F$15,CalculationsAndCharts!$A1491+$A$11,IF($C$7,8,0),1,1)</f>
        <v>51.38</v>
      </c>
      <c r="H1491" s="133"/>
      <c r="I1491" s="133"/>
      <c r="J1491" s="37">
        <f t="shared" ca="1" si="430"/>
        <v>1342</v>
      </c>
      <c r="K1491" s="124">
        <f t="shared" ca="1" si="431"/>
        <v>-1.3200000000000003</v>
      </c>
      <c r="L1491" s="343">
        <f t="shared" ca="1" si="422"/>
        <v>-1.0730223261296523</v>
      </c>
      <c r="M1491" s="345">
        <f t="shared" ca="1" si="432"/>
        <v>1.0869087559727568</v>
      </c>
      <c r="N1491" s="344">
        <f t="shared" ca="1" si="423"/>
        <v>-0.98722392310596807</v>
      </c>
      <c r="O1491" s="4"/>
      <c r="P1491" s="4"/>
      <c r="Q1491" s="3"/>
      <c r="S1491" s="4"/>
      <c r="T1491" s="4" t="b">
        <f t="shared" ca="1" si="424"/>
        <v>0</v>
      </c>
      <c r="U1491" t="b">
        <f t="shared" ca="1" si="425"/>
        <v>0</v>
      </c>
      <c r="W1491" s="317" t="b">
        <f t="shared" ca="1" si="426"/>
        <v>0</v>
      </c>
      <c r="X1491" s="317" t="b">
        <f t="shared" ca="1" si="433"/>
        <v>0</v>
      </c>
      <c r="Y1491" s="317" t="b">
        <f t="shared" ca="1" si="427"/>
        <v>0</v>
      </c>
      <c r="Z1491" t="b">
        <f t="shared" ca="1" si="428"/>
        <v>0</v>
      </c>
      <c r="AA1491" s="37" t="b">
        <f t="shared" ca="1" si="434"/>
        <v>1</v>
      </c>
      <c r="AB1491" t="b">
        <f t="shared" ca="1" si="429"/>
        <v>0</v>
      </c>
      <c r="AD1491" t="b">
        <f t="shared" ca="1" si="435"/>
        <v>0</v>
      </c>
      <c r="AE1491" s="37" t="b">
        <f t="shared" ca="1" si="436"/>
        <v>1</v>
      </c>
      <c r="AF1491" t="b">
        <f t="shared" ca="1" si="437"/>
        <v>0</v>
      </c>
      <c r="AG1491" s="317" t="b">
        <f t="shared" ca="1" si="438"/>
        <v>0</v>
      </c>
      <c r="AH1491" s="317" t="b">
        <f t="shared" ca="1" si="439"/>
        <v>0</v>
      </c>
      <c r="AI1491" s="317" t="b">
        <f t="shared" ca="1" si="440"/>
        <v>0</v>
      </c>
    </row>
    <row r="1492" spans="1:35" x14ac:dyDescent="0.25">
      <c r="A1492">
        <v>1460</v>
      </c>
      <c r="B1492" s="169">
        <f ca="1">OFFSET(InputPriceData!B$15,CalculationsAndCharts!$A1492+$A$11,0,1,1)</f>
        <v>39724</v>
      </c>
      <c r="C1492" s="3">
        <f ca="1">OFFSET(InputPriceData!G$15,CalculationsAndCharts!$A1492+$A$11,IF($C$7,8,0),1,1)</f>
        <v>3707900</v>
      </c>
      <c r="D1492" s="4">
        <f ca="1">OFFSET(InputPriceData!C$15,CalculationsAndCharts!$A1492+$A$11,IF($C$7,8,0),1,1)</f>
        <v>53.11</v>
      </c>
      <c r="E1492" s="4">
        <f ca="1">OFFSET(InputPriceData!D$15,CalculationsAndCharts!$A1492+$A$11,IF($C$7,8,0),1,1)</f>
        <v>54.52</v>
      </c>
      <c r="F1492" s="4">
        <f ca="1">OFFSET(InputPriceData!E$15,CalculationsAndCharts!$A1492+$A$11,IF($C$7,8,0),1,1)</f>
        <v>52.8</v>
      </c>
      <c r="G1492" s="4">
        <f ca="1">OFFSET(InputPriceData!F$15,CalculationsAndCharts!$A1492+$A$11,IF($C$7,8,0),1,1)</f>
        <v>53.17</v>
      </c>
      <c r="H1492" s="133"/>
      <c r="I1492" s="133"/>
      <c r="J1492" s="37">
        <f t="shared" ca="1" si="430"/>
        <v>1341</v>
      </c>
      <c r="K1492" s="124">
        <f t="shared" ca="1" si="431"/>
        <v>-0.82999999999999829</v>
      </c>
      <c r="L1492" s="343">
        <f t="shared" ca="1" si="422"/>
        <v>-1.0867635032286818</v>
      </c>
      <c r="M1492" s="345">
        <f t="shared" ca="1" si="432"/>
        <v>1.0967797739382006</v>
      </c>
      <c r="N1492" s="344">
        <f t="shared" ca="1" si="423"/>
        <v>-0.99086756434835277</v>
      </c>
      <c r="O1492" s="4"/>
      <c r="P1492" s="4"/>
      <c r="Q1492" s="3"/>
      <c r="S1492" s="4"/>
      <c r="T1492" s="4" t="b">
        <f t="shared" ca="1" si="424"/>
        <v>0</v>
      </c>
      <c r="U1492" t="b">
        <f t="shared" ca="1" si="425"/>
        <v>0</v>
      </c>
      <c r="W1492" s="317" t="b">
        <f t="shared" ca="1" si="426"/>
        <v>0</v>
      </c>
      <c r="X1492" s="317" t="b">
        <f t="shared" ca="1" si="433"/>
        <v>0</v>
      </c>
      <c r="Y1492" s="317" t="b">
        <f t="shared" ca="1" si="427"/>
        <v>0</v>
      </c>
      <c r="Z1492" t="b">
        <f t="shared" ca="1" si="428"/>
        <v>0</v>
      </c>
      <c r="AA1492" s="37" t="b">
        <f t="shared" ca="1" si="434"/>
        <v>1</v>
      </c>
      <c r="AB1492" t="b">
        <f t="shared" ca="1" si="429"/>
        <v>0</v>
      </c>
      <c r="AD1492" t="b">
        <f t="shared" ca="1" si="435"/>
        <v>0</v>
      </c>
      <c r="AE1492" s="37" t="b">
        <f t="shared" ca="1" si="436"/>
        <v>1</v>
      </c>
      <c r="AF1492" t="b">
        <f t="shared" ca="1" si="437"/>
        <v>0</v>
      </c>
      <c r="AG1492" s="317" t="b">
        <f t="shared" ca="1" si="438"/>
        <v>0</v>
      </c>
      <c r="AH1492" s="317" t="b">
        <f t="shared" ca="1" si="439"/>
        <v>0</v>
      </c>
      <c r="AI1492" s="317" t="b">
        <f t="shared" ca="1" si="440"/>
        <v>0</v>
      </c>
    </row>
    <row r="1493" spans="1:35" x14ac:dyDescent="0.25">
      <c r="A1493">
        <v>1461</v>
      </c>
      <c r="B1493" s="169">
        <f ca="1">OFFSET(InputPriceData!B$15,CalculationsAndCharts!$A1493+$A$11,0,1,1)</f>
        <v>39723</v>
      </c>
      <c r="C1493" s="3">
        <f ca="1">OFFSET(InputPriceData!G$15,CalculationsAndCharts!$A1493+$A$11,IF($C$7,8,0),1,1)</f>
        <v>3073400</v>
      </c>
      <c r="D1493" s="4">
        <f ca="1">OFFSET(InputPriceData!C$15,CalculationsAndCharts!$A1493+$A$11,IF($C$7,8,0),1,1)</f>
        <v>53.53</v>
      </c>
      <c r="E1493" s="4">
        <f ca="1">OFFSET(InputPriceData!D$15,CalculationsAndCharts!$A1493+$A$11,IF($C$7,8,0),1,1)</f>
        <v>53.88</v>
      </c>
      <c r="F1493" s="4">
        <f ca="1">OFFSET(InputPriceData!E$15,CalculationsAndCharts!$A1493+$A$11,IF($C$7,8,0),1,1)</f>
        <v>52.37</v>
      </c>
      <c r="G1493" s="4">
        <f ca="1">OFFSET(InputPriceData!F$15,CalculationsAndCharts!$A1493+$A$11,IF($C$7,8,0),1,1)</f>
        <v>52.7</v>
      </c>
      <c r="H1493" s="133"/>
      <c r="I1493" s="133"/>
      <c r="J1493" s="37">
        <f t="shared" ca="1" si="430"/>
        <v>1340</v>
      </c>
      <c r="K1493" s="124">
        <f t="shared" ca="1" si="431"/>
        <v>-0.80999999999999517</v>
      </c>
      <c r="L1493" s="343">
        <f t="shared" ca="1" si="422"/>
        <v>-1.1067404378791126</v>
      </c>
      <c r="M1493" s="345">
        <f t="shared" ca="1" si="432"/>
        <v>1.1067404378791126</v>
      </c>
      <c r="N1493" s="344">
        <f t="shared" ca="1" si="423"/>
        <v>-1</v>
      </c>
      <c r="O1493" s="4"/>
      <c r="P1493" s="4"/>
      <c r="Q1493" s="3"/>
      <c r="S1493" s="4"/>
      <c r="T1493" s="4" t="b">
        <f t="shared" ca="1" si="424"/>
        <v>0</v>
      </c>
      <c r="U1493" t="b">
        <f t="shared" ca="1" si="425"/>
        <v>0</v>
      </c>
      <c r="W1493" s="317" t="b">
        <f t="shared" ca="1" si="426"/>
        <v>0</v>
      </c>
      <c r="X1493" s="317" t="b">
        <f t="shared" ca="1" si="433"/>
        <v>0</v>
      </c>
      <c r="Y1493" s="317" t="b">
        <f t="shared" ca="1" si="427"/>
        <v>0</v>
      </c>
      <c r="Z1493" t="b">
        <f t="shared" ca="1" si="428"/>
        <v>0</v>
      </c>
      <c r="AA1493" s="37" t="b">
        <f t="shared" ca="1" si="434"/>
        <v>1</v>
      </c>
      <c r="AB1493" t="b">
        <f t="shared" ca="1" si="429"/>
        <v>0</v>
      </c>
      <c r="AD1493" t="b">
        <f t="shared" ca="1" si="435"/>
        <v>0</v>
      </c>
      <c r="AE1493" s="37" t="b">
        <f t="shared" ca="1" si="436"/>
        <v>1</v>
      </c>
      <c r="AF1493" t="b">
        <f t="shared" ca="1" si="437"/>
        <v>0</v>
      </c>
      <c r="AG1493" s="317" t="b">
        <f t="shared" ca="1" si="438"/>
        <v>0</v>
      </c>
      <c r="AH1493" s="317" t="b">
        <f t="shared" ca="1" si="439"/>
        <v>0</v>
      </c>
      <c r="AI1493" s="317" t="b">
        <f t="shared" ca="1" si="440"/>
        <v>0</v>
      </c>
    </row>
    <row r="1494" spans="1:35" x14ac:dyDescent="0.25">
      <c r="A1494">
        <v>1462</v>
      </c>
      <c r="B1494" s="169">
        <f ca="1">OFFSET(InputPriceData!B$15,CalculationsAndCharts!$A1494+$A$11,0,1,1)</f>
        <v>39722</v>
      </c>
      <c r="C1494" s="3">
        <f ca="1">OFFSET(InputPriceData!G$15,CalculationsAndCharts!$A1494+$A$11,IF($C$7,8,0),1,1)</f>
        <v>3082500</v>
      </c>
      <c r="D1494" s="4">
        <f ca="1">OFFSET(InputPriceData!C$15,CalculationsAndCharts!$A1494+$A$11,IF($C$7,8,0),1,1)</f>
        <v>53.5</v>
      </c>
      <c r="E1494" s="4">
        <f ca="1">OFFSET(InputPriceData!D$15,CalculationsAndCharts!$A1494+$A$11,IF($C$7,8,0),1,1)</f>
        <v>54.13</v>
      </c>
      <c r="F1494" s="4">
        <f ca="1">OFFSET(InputPriceData!E$15,CalculationsAndCharts!$A1494+$A$11,IF($C$7,8,0),1,1)</f>
        <v>52.6</v>
      </c>
      <c r="G1494" s="4">
        <f ca="1">OFFSET(InputPriceData!F$15,CalculationsAndCharts!$A1494+$A$11,IF($C$7,8,0),1,1)</f>
        <v>54</v>
      </c>
      <c r="H1494" s="133"/>
      <c r="I1494" s="133"/>
      <c r="J1494" s="37">
        <f t="shared" ca="1" si="430"/>
        <v>1339</v>
      </c>
      <c r="K1494" s="124">
        <f t="shared" ca="1" si="431"/>
        <v>0.29999999999999716</v>
      </c>
      <c r="L1494" s="343">
        <f t="shared" ca="1" si="422"/>
        <v>-1.1025617766980522</v>
      </c>
      <c r="M1494" s="345">
        <f t="shared" ca="1" si="432"/>
        <v>1.1025617766980522</v>
      </c>
      <c r="N1494" s="344">
        <f t="shared" ca="1" si="423"/>
        <v>-1</v>
      </c>
      <c r="O1494" s="4"/>
      <c r="P1494" s="4"/>
      <c r="Q1494" s="3"/>
      <c r="S1494" s="4"/>
      <c r="T1494" s="4" t="b">
        <f t="shared" ca="1" si="424"/>
        <v>0</v>
      </c>
      <c r="U1494" t="b">
        <f t="shared" ca="1" si="425"/>
        <v>0</v>
      </c>
      <c r="W1494" s="317" t="b">
        <f t="shared" ca="1" si="426"/>
        <v>0</v>
      </c>
      <c r="X1494" s="317" t="b">
        <f t="shared" ca="1" si="433"/>
        <v>0</v>
      </c>
      <c r="Y1494" s="317" t="b">
        <f t="shared" ca="1" si="427"/>
        <v>0</v>
      </c>
      <c r="Z1494" t="b">
        <f t="shared" ca="1" si="428"/>
        <v>0</v>
      </c>
      <c r="AA1494" s="37" t="b">
        <f t="shared" ca="1" si="434"/>
        <v>1</v>
      </c>
      <c r="AB1494" t="b">
        <f t="shared" ca="1" si="429"/>
        <v>0</v>
      </c>
      <c r="AD1494" t="b">
        <f t="shared" ca="1" si="435"/>
        <v>0</v>
      </c>
      <c r="AE1494" s="37" t="b">
        <f t="shared" ca="1" si="436"/>
        <v>1</v>
      </c>
      <c r="AF1494" t="b">
        <f t="shared" ca="1" si="437"/>
        <v>0</v>
      </c>
      <c r="AG1494" s="317" t="b">
        <f t="shared" ca="1" si="438"/>
        <v>0</v>
      </c>
      <c r="AH1494" s="317" t="b">
        <f t="shared" ca="1" si="439"/>
        <v>0</v>
      </c>
      <c r="AI1494" s="317" t="b">
        <f t="shared" ca="1" si="440"/>
        <v>0</v>
      </c>
    </row>
    <row r="1495" spans="1:35" x14ac:dyDescent="0.25">
      <c r="A1495">
        <v>1463</v>
      </c>
      <c r="B1495" s="169">
        <f ca="1">OFFSET(InputPriceData!B$15,CalculationsAndCharts!$A1495+$A$11,0,1,1)</f>
        <v>39721</v>
      </c>
      <c r="C1495" s="3">
        <f ca="1">OFFSET(InputPriceData!G$15,CalculationsAndCharts!$A1495+$A$11,IF($C$7,8,0),1,1)</f>
        <v>3166800</v>
      </c>
      <c r="D1495" s="4">
        <f ca="1">OFFSET(InputPriceData!C$15,CalculationsAndCharts!$A1495+$A$11,IF($C$7,8,0),1,1)</f>
        <v>54.2</v>
      </c>
      <c r="E1495" s="4">
        <f ca="1">OFFSET(InputPriceData!D$15,CalculationsAndCharts!$A1495+$A$11,IF($C$7,8,0),1,1)</f>
        <v>54.4</v>
      </c>
      <c r="F1495" s="4">
        <f ca="1">OFFSET(InputPriceData!E$15,CalculationsAndCharts!$A1495+$A$11,IF($C$7,8,0),1,1)</f>
        <v>52.67</v>
      </c>
      <c r="G1495" s="4">
        <f ca="1">OFFSET(InputPriceData!F$15,CalculationsAndCharts!$A1495+$A$11,IF($C$7,8,0),1,1)</f>
        <v>53.51</v>
      </c>
      <c r="H1495" s="133"/>
      <c r="I1495" s="133"/>
      <c r="J1495" s="37">
        <f t="shared" ca="1" si="430"/>
        <v>1338</v>
      </c>
      <c r="K1495" s="124">
        <f t="shared" ca="1" si="431"/>
        <v>-2.5500000000000043</v>
      </c>
      <c r="L1495" s="343">
        <f t="shared" ca="1" si="422"/>
        <v>-0.99162125434563009</v>
      </c>
      <c r="M1495" s="345">
        <f t="shared" ca="1" si="432"/>
        <v>0.99162125434563009</v>
      </c>
      <c r="N1495" s="344">
        <f t="shared" ca="1" si="423"/>
        <v>-1</v>
      </c>
      <c r="O1495" s="4"/>
      <c r="P1495" s="4"/>
      <c r="Q1495" s="3"/>
      <c r="S1495" s="4"/>
      <c r="T1495" s="4" t="b">
        <f t="shared" ca="1" si="424"/>
        <v>0</v>
      </c>
      <c r="U1495" t="b">
        <f t="shared" ca="1" si="425"/>
        <v>0</v>
      </c>
      <c r="W1495" s="317" t="b">
        <f t="shared" ca="1" si="426"/>
        <v>0</v>
      </c>
      <c r="X1495" s="317" t="b">
        <f t="shared" ca="1" si="433"/>
        <v>0</v>
      </c>
      <c r="Y1495" s="317" t="b">
        <f t="shared" ca="1" si="427"/>
        <v>0</v>
      </c>
      <c r="Z1495" t="b">
        <f t="shared" ca="1" si="428"/>
        <v>0</v>
      </c>
      <c r="AA1495" s="37" t="b">
        <f t="shared" ca="1" si="434"/>
        <v>1</v>
      </c>
      <c r="AB1495" t="b">
        <f t="shared" ca="1" si="429"/>
        <v>0</v>
      </c>
      <c r="AD1495" t="b">
        <f t="shared" ca="1" si="435"/>
        <v>0</v>
      </c>
      <c r="AE1495" s="37" t="b">
        <f t="shared" ca="1" si="436"/>
        <v>1</v>
      </c>
      <c r="AF1495" t="b">
        <f t="shared" ca="1" si="437"/>
        <v>0</v>
      </c>
      <c r="AG1495" s="317" t="b">
        <f t="shared" ca="1" si="438"/>
        <v>0</v>
      </c>
      <c r="AH1495" s="317" t="b">
        <f t="shared" ca="1" si="439"/>
        <v>0</v>
      </c>
      <c r="AI1495" s="317" t="b">
        <f t="shared" ca="1" si="440"/>
        <v>0</v>
      </c>
    </row>
    <row r="1496" spans="1:35" x14ac:dyDescent="0.25">
      <c r="A1496">
        <v>1464</v>
      </c>
      <c r="B1496" s="169">
        <f ca="1">OFFSET(InputPriceData!B$15,CalculationsAndCharts!$A1496+$A$11,0,1,1)</f>
        <v>39720</v>
      </c>
      <c r="C1496" s="3">
        <f ca="1">OFFSET(InputPriceData!G$15,CalculationsAndCharts!$A1496+$A$11,IF($C$7,8,0),1,1)</f>
        <v>5233700</v>
      </c>
      <c r="D1496" s="4">
        <f ca="1">OFFSET(InputPriceData!C$15,CalculationsAndCharts!$A1496+$A$11,IF($C$7,8,0),1,1)</f>
        <v>55.24</v>
      </c>
      <c r="E1496" s="4">
        <f ca="1">OFFSET(InputPriceData!D$15,CalculationsAndCharts!$A1496+$A$11,IF($C$7,8,0),1,1)</f>
        <v>56.2</v>
      </c>
      <c r="F1496" s="4">
        <f ca="1">OFFSET(InputPriceData!E$15,CalculationsAndCharts!$A1496+$A$11,IF($C$7,8,0),1,1)</f>
        <v>52.74</v>
      </c>
      <c r="G1496" s="4">
        <f ca="1">OFFSET(InputPriceData!F$15,CalculationsAndCharts!$A1496+$A$11,IF($C$7,8,0),1,1)</f>
        <v>53.7</v>
      </c>
      <c r="H1496" s="133"/>
      <c r="I1496" s="133"/>
      <c r="J1496" s="37">
        <f t="shared" ca="1" si="430"/>
        <v>1337</v>
      </c>
      <c r="K1496" s="124">
        <f t="shared" ca="1" si="431"/>
        <v>-2.4599999999999937</v>
      </c>
      <c r="L1496" s="343">
        <f t="shared" ca="1" si="422"/>
        <v>-0.83506758077678289</v>
      </c>
      <c r="M1496" s="345">
        <f t="shared" ca="1" si="432"/>
        <v>0.83506758077678289</v>
      </c>
      <c r="N1496" s="344">
        <f t="shared" ca="1" si="423"/>
        <v>-1</v>
      </c>
      <c r="O1496" s="4"/>
      <c r="P1496" s="4"/>
      <c r="Q1496" s="3"/>
      <c r="S1496" s="4"/>
      <c r="T1496" s="4" t="b">
        <f t="shared" ca="1" si="424"/>
        <v>0</v>
      </c>
      <c r="U1496" t="b">
        <f t="shared" ca="1" si="425"/>
        <v>0</v>
      </c>
      <c r="W1496" s="317" t="b">
        <f t="shared" ca="1" si="426"/>
        <v>0</v>
      </c>
      <c r="X1496" s="317" t="b">
        <f t="shared" ca="1" si="433"/>
        <v>0</v>
      </c>
      <c r="Y1496" s="317" t="b">
        <f t="shared" ca="1" si="427"/>
        <v>0</v>
      </c>
      <c r="Z1496" t="b">
        <f t="shared" ca="1" si="428"/>
        <v>0</v>
      </c>
      <c r="AA1496" s="37" t="b">
        <f t="shared" ca="1" si="434"/>
        <v>1</v>
      </c>
      <c r="AB1496" t="b">
        <f t="shared" ca="1" si="429"/>
        <v>0</v>
      </c>
      <c r="AD1496" t="b">
        <f t="shared" ca="1" si="435"/>
        <v>0</v>
      </c>
      <c r="AE1496" s="37" t="b">
        <f t="shared" ca="1" si="436"/>
        <v>1</v>
      </c>
      <c r="AF1496" t="b">
        <f t="shared" ca="1" si="437"/>
        <v>0</v>
      </c>
      <c r="AG1496" s="317" t="b">
        <f t="shared" ca="1" si="438"/>
        <v>0</v>
      </c>
      <c r="AH1496" s="317" t="b">
        <f t="shared" ca="1" si="439"/>
        <v>0</v>
      </c>
      <c r="AI1496" s="317" t="b">
        <f t="shared" ca="1" si="440"/>
        <v>0</v>
      </c>
    </row>
    <row r="1497" spans="1:35" x14ac:dyDescent="0.25">
      <c r="A1497">
        <v>1465</v>
      </c>
      <c r="B1497" s="169">
        <f ca="1">OFFSET(InputPriceData!B$15,CalculationsAndCharts!$A1497+$A$11,0,1,1)</f>
        <v>39717</v>
      </c>
      <c r="C1497" s="3">
        <f ca="1">OFFSET(InputPriceData!G$15,CalculationsAndCharts!$A1497+$A$11,IF($C$7,8,0),1,1)</f>
        <v>2941800</v>
      </c>
      <c r="D1497" s="4">
        <f ca="1">OFFSET(InputPriceData!C$15,CalculationsAndCharts!$A1497+$A$11,IF($C$7,8,0),1,1)</f>
        <v>55.38</v>
      </c>
      <c r="E1497" s="4">
        <f ca="1">OFFSET(InputPriceData!D$15,CalculationsAndCharts!$A1497+$A$11,IF($C$7,8,0),1,1)</f>
        <v>56.48</v>
      </c>
      <c r="F1497" s="4">
        <f ca="1">OFFSET(InputPriceData!E$15,CalculationsAndCharts!$A1497+$A$11,IF($C$7,8,0),1,1)</f>
        <v>55.07</v>
      </c>
      <c r="G1497" s="4">
        <f ca="1">OFFSET(InputPriceData!F$15,CalculationsAndCharts!$A1497+$A$11,IF($C$7,8,0),1,1)</f>
        <v>56.06</v>
      </c>
      <c r="H1497" s="133"/>
      <c r="I1497" s="133"/>
      <c r="J1497" s="37">
        <f t="shared" ca="1" si="430"/>
        <v>1336</v>
      </c>
      <c r="K1497" s="124">
        <f t="shared" ca="1" si="431"/>
        <v>0.24000000000000199</v>
      </c>
      <c r="L1497" s="343">
        <f t="shared" ca="1" si="422"/>
        <v>-0.79670336604844216</v>
      </c>
      <c r="M1497" s="345">
        <f t="shared" ca="1" si="432"/>
        <v>0.79670336604844216</v>
      </c>
      <c r="N1497" s="344">
        <f t="shared" ca="1" si="423"/>
        <v>-1</v>
      </c>
      <c r="O1497" s="4"/>
      <c r="P1497" s="4"/>
      <c r="Q1497" s="3"/>
      <c r="S1497" s="4"/>
      <c r="T1497" s="4" t="b">
        <f t="shared" ca="1" si="424"/>
        <v>0</v>
      </c>
      <c r="U1497" t="b">
        <f t="shared" ca="1" si="425"/>
        <v>0</v>
      </c>
      <c r="W1497" s="317" t="b">
        <f t="shared" ca="1" si="426"/>
        <v>0</v>
      </c>
      <c r="X1497" s="317" t="b">
        <f t="shared" ca="1" si="433"/>
        <v>0</v>
      </c>
      <c r="Y1497" s="317" t="b">
        <f t="shared" ca="1" si="427"/>
        <v>0</v>
      </c>
      <c r="Z1497" t="b">
        <f t="shared" ca="1" si="428"/>
        <v>0</v>
      </c>
      <c r="AA1497" s="37" t="b">
        <f t="shared" ca="1" si="434"/>
        <v>1</v>
      </c>
      <c r="AB1497" t="b">
        <f t="shared" ca="1" si="429"/>
        <v>0</v>
      </c>
      <c r="AD1497" t="b">
        <f t="shared" ca="1" si="435"/>
        <v>0</v>
      </c>
      <c r="AE1497" s="37" t="b">
        <f t="shared" ca="1" si="436"/>
        <v>1</v>
      </c>
      <c r="AF1497" t="b">
        <f t="shared" ca="1" si="437"/>
        <v>0</v>
      </c>
      <c r="AG1497" s="317" t="b">
        <f t="shared" ca="1" si="438"/>
        <v>0</v>
      </c>
      <c r="AH1497" s="317" t="b">
        <f t="shared" ca="1" si="439"/>
        <v>0</v>
      </c>
      <c r="AI1497" s="317" t="b">
        <f t="shared" ca="1" si="440"/>
        <v>0</v>
      </c>
    </row>
    <row r="1498" spans="1:35" x14ac:dyDescent="0.25">
      <c r="A1498">
        <v>1466</v>
      </c>
      <c r="B1498" s="169">
        <f ca="1">OFFSET(InputPriceData!B$15,CalculationsAndCharts!$A1498+$A$11,0,1,1)</f>
        <v>39716</v>
      </c>
      <c r="C1498" s="3">
        <f ca="1">OFFSET(InputPriceData!G$15,CalculationsAndCharts!$A1498+$A$11,IF($C$7,8,0),1,1)</f>
        <v>1999800</v>
      </c>
      <c r="D1498" s="4">
        <f ca="1">OFFSET(InputPriceData!C$15,CalculationsAndCharts!$A1498+$A$11,IF($C$7,8,0),1,1)</f>
        <v>56.13</v>
      </c>
      <c r="E1498" s="4">
        <f ca="1">OFFSET(InputPriceData!D$15,CalculationsAndCharts!$A1498+$A$11,IF($C$7,8,0),1,1)</f>
        <v>56.88</v>
      </c>
      <c r="F1498" s="4">
        <f ca="1">OFFSET(InputPriceData!E$15,CalculationsAndCharts!$A1498+$A$11,IF($C$7,8,0),1,1)</f>
        <v>55.6</v>
      </c>
      <c r="G1498" s="4">
        <f ca="1">OFFSET(InputPriceData!F$15,CalculationsAndCharts!$A1498+$A$11,IF($C$7,8,0),1,1)</f>
        <v>56.16</v>
      </c>
      <c r="H1498" s="133"/>
      <c r="I1498" s="133"/>
      <c r="J1498" s="37">
        <f t="shared" ca="1" si="430"/>
        <v>1335</v>
      </c>
      <c r="K1498" s="124">
        <f t="shared" ca="1" si="431"/>
        <v>-0.24000000000000199</v>
      </c>
      <c r="L1498" s="343">
        <f t="shared" ca="1" si="422"/>
        <v>-0.77548309244456171</v>
      </c>
      <c r="M1498" s="345">
        <f t="shared" ca="1" si="432"/>
        <v>0.77548309244456171</v>
      </c>
      <c r="N1498" s="344">
        <f t="shared" ca="1" si="423"/>
        <v>-1</v>
      </c>
      <c r="O1498" s="4"/>
      <c r="P1498" s="4"/>
      <c r="Q1498" s="3"/>
      <c r="S1498" s="4"/>
      <c r="T1498" s="4" t="b">
        <f t="shared" ca="1" si="424"/>
        <v>0</v>
      </c>
      <c r="U1498" t="b">
        <f t="shared" ca="1" si="425"/>
        <v>0</v>
      </c>
      <c r="W1498" s="317" t="b">
        <f t="shared" ca="1" si="426"/>
        <v>0</v>
      </c>
      <c r="X1498" s="317" t="b">
        <f t="shared" ca="1" si="433"/>
        <v>0</v>
      </c>
      <c r="Y1498" s="317" t="b">
        <f t="shared" ca="1" si="427"/>
        <v>0</v>
      </c>
      <c r="Z1498" t="b">
        <f t="shared" ca="1" si="428"/>
        <v>0</v>
      </c>
      <c r="AA1498" s="37" t="b">
        <f t="shared" ca="1" si="434"/>
        <v>1</v>
      </c>
      <c r="AB1498" t="b">
        <f t="shared" ca="1" si="429"/>
        <v>0</v>
      </c>
      <c r="AD1498" t="b">
        <f t="shared" ca="1" si="435"/>
        <v>0</v>
      </c>
      <c r="AE1498" s="37" t="b">
        <f t="shared" ca="1" si="436"/>
        <v>1</v>
      </c>
      <c r="AF1498" t="b">
        <f t="shared" ca="1" si="437"/>
        <v>0</v>
      </c>
      <c r="AG1498" s="317" t="b">
        <f t="shared" ca="1" si="438"/>
        <v>0</v>
      </c>
      <c r="AH1498" s="317" t="b">
        <f t="shared" ca="1" si="439"/>
        <v>0</v>
      </c>
      <c r="AI1498" s="317" t="b">
        <f t="shared" ca="1" si="440"/>
        <v>0</v>
      </c>
    </row>
    <row r="1499" spans="1:35" x14ac:dyDescent="0.25">
      <c r="A1499">
        <v>1467</v>
      </c>
      <c r="B1499" s="169">
        <f ca="1">OFFSET(InputPriceData!B$15,CalculationsAndCharts!$A1499+$A$11,0,1,1)</f>
        <v>39715</v>
      </c>
      <c r="C1499" s="3">
        <f ca="1">OFFSET(InputPriceData!G$15,CalculationsAndCharts!$A1499+$A$11,IF($C$7,8,0),1,1)</f>
        <v>2249600</v>
      </c>
      <c r="D1499" s="4">
        <f ca="1">OFFSET(InputPriceData!C$15,CalculationsAndCharts!$A1499+$A$11,IF($C$7,8,0),1,1)</f>
        <v>56.68</v>
      </c>
      <c r="E1499" s="4">
        <f ca="1">OFFSET(InputPriceData!D$15,CalculationsAndCharts!$A1499+$A$11,IF($C$7,8,0),1,1)</f>
        <v>56.68</v>
      </c>
      <c r="F1499" s="4">
        <f ca="1">OFFSET(InputPriceData!E$15,CalculationsAndCharts!$A1499+$A$11,IF($C$7,8,0),1,1)</f>
        <v>55.49</v>
      </c>
      <c r="G1499" s="4">
        <f ca="1">OFFSET(InputPriceData!F$15,CalculationsAndCharts!$A1499+$A$11,IF($C$7,8,0),1,1)</f>
        <v>55.82</v>
      </c>
      <c r="H1499" s="133"/>
      <c r="I1499" s="133"/>
      <c r="J1499" s="37">
        <f t="shared" ca="1" si="430"/>
        <v>1334</v>
      </c>
      <c r="K1499" s="124">
        <f t="shared" ca="1" si="431"/>
        <v>-1.9200000000000017</v>
      </c>
      <c r="L1499" s="343">
        <f t="shared" ca="1" si="422"/>
        <v>-0.64685055241165734</v>
      </c>
      <c r="M1499" s="345">
        <f t="shared" ca="1" si="432"/>
        <v>0.68466551075264248</v>
      </c>
      <c r="N1499" s="344">
        <f t="shared" ca="1" si="423"/>
        <v>-0.94476871151372044</v>
      </c>
      <c r="O1499" s="4"/>
      <c r="P1499" s="4"/>
      <c r="Q1499" s="3"/>
      <c r="S1499" s="4"/>
      <c r="T1499" s="4" t="b">
        <f t="shared" ca="1" si="424"/>
        <v>0</v>
      </c>
      <c r="U1499" t="b">
        <f t="shared" ca="1" si="425"/>
        <v>0</v>
      </c>
      <c r="W1499" s="317" t="b">
        <f t="shared" ca="1" si="426"/>
        <v>0</v>
      </c>
      <c r="X1499" s="317" t="b">
        <f t="shared" ca="1" si="433"/>
        <v>0</v>
      </c>
      <c r="Y1499" s="317" t="b">
        <f t="shared" ca="1" si="427"/>
        <v>0</v>
      </c>
      <c r="Z1499" t="b">
        <f t="shared" ca="1" si="428"/>
        <v>0</v>
      </c>
      <c r="AA1499" s="37" t="b">
        <f t="shared" ca="1" si="434"/>
        <v>1</v>
      </c>
      <c r="AB1499" t="b">
        <f t="shared" ca="1" si="429"/>
        <v>0</v>
      </c>
      <c r="AD1499" t="b">
        <f t="shared" ca="1" si="435"/>
        <v>0</v>
      </c>
      <c r="AE1499" s="37" t="b">
        <f t="shared" ca="1" si="436"/>
        <v>1</v>
      </c>
      <c r="AF1499" t="b">
        <f t="shared" ca="1" si="437"/>
        <v>0</v>
      </c>
      <c r="AG1499" s="317" t="b">
        <f t="shared" ca="1" si="438"/>
        <v>0</v>
      </c>
      <c r="AH1499" s="317" t="b">
        <f t="shared" ca="1" si="439"/>
        <v>0</v>
      </c>
      <c r="AI1499" s="317" t="b">
        <f t="shared" ca="1" si="440"/>
        <v>0</v>
      </c>
    </row>
    <row r="1500" spans="1:35" x14ac:dyDescent="0.25">
      <c r="A1500">
        <v>1468</v>
      </c>
      <c r="B1500" s="169">
        <f ca="1">OFFSET(InputPriceData!B$15,CalculationsAndCharts!$A1500+$A$11,0,1,1)</f>
        <v>39714</v>
      </c>
      <c r="C1500" s="3">
        <f ca="1">OFFSET(InputPriceData!G$15,CalculationsAndCharts!$A1500+$A$11,IF($C$7,8,0),1,1)</f>
        <v>2702900</v>
      </c>
      <c r="D1500" s="4">
        <f ca="1">OFFSET(InputPriceData!C$15,CalculationsAndCharts!$A1500+$A$11,IF($C$7,8,0),1,1)</f>
        <v>57.76</v>
      </c>
      <c r="E1500" s="4">
        <f ca="1">OFFSET(InputPriceData!D$15,CalculationsAndCharts!$A1500+$A$11,IF($C$7,8,0),1,1)</f>
        <v>58.06</v>
      </c>
      <c r="F1500" s="4">
        <f ca="1">OFFSET(InputPriceData!E$15,CalculationsAndCharts!$A1500+$A$11,IF($C$7,8,0),1,1)</f>
        <v>56.34</v>
      </c>
      <c r="G1500" s="4">
        <f ca="1">OFFSET(InputPriceData!F$15,CalculationsAndCharts!$A1500+$A$11,IF($C$7,8,0),1,1)</f>
        <v>56.4</v>
      </c>
      <c r="H1500" s="133"/>
      <c r="I1500" s="133"/>
      <c r="J1500" s="37">
        <f t="shared" ca="1" si="430"/>
        <v>1333</v>
      </c>
      <c r="K1500" s="124">
        <f t="shared" ca="1" si="431"/>
        <v>-2.1200000000000045</v>
      </c>
      <c r="L1500" s="343">
        <f t="shared" ca="1" si="422"/>
        <v>-0.49964376236452807</v>
      </c>
      <c r="M1500" s="345">
        <f t="shared" ca="1" si="432"/>
        <v>0.69088346190983096</v>
      </c>
      <c r="N1500" s="344">
        <f t="shared" ca="1" si="423"/>
        <v>-0.72319543007057518</v>
      </c>
      <c r="O1500" s="4"/>
      <c r="P1500" s="4"/>
      <c r="Q1500" s="3"/>
      <c r="S1500" s="4"/>
      <c r="T1500" s="4" t="b">
        <f t="shared" ca="1" si="424"/>
        <v>0</v>
      </c>
      <c r="U1500" t="b">
        <f t="shared" ca="1" si="425"/>
        <v>0</v>
      </c>
      <c r="W1500" s="317" t="b">
        <f t="shared" ca="1" si="426"/>
        <v>0</v>
      </c>
      <c r="X1500" s="317" t="b">
        <f t="shared" ca="1" si="433"/>
        <v>0</v>
      </c>
      <c r="Y1500" s="317" t="b">
        <f t="shared" ca="1" si="427"/>
        <v>0</v>
      </c>
      <c r="Z1500" t="b">
        <f t="shared" ca="1" si="428"/>
        <v>0</v>
      </c>
      <c r="AA1500" s="37" t="b">
        <f t="shared" ca="1" si="434"/>
        <v>1</v>
      </c>
      <c r="AB1500" t="b">
        <f t="shared" ca="1" si="429"/>
        <v>0</v>
      </c>
      <c r="AD1500" t="b">
        <f t="shared" ca="1" si="435"/>
        <v>0</v>
      </c>
      <c r="AE1500" s="37" t="b">
        <f t="shared" ca="1" si="436"/>
        <v>1</v>
      </c>
      <c r="AF1500" t="b">
        <f t="shared" ca="1" si="437"/>
        <v>0</v>
      </c>
      <c r="AG1500" s="317" t="b">
        <f t="shared" ca="1" si="438"/>
        <v>0</v>
      </c>
      <c r="AH1500" s="317" t="b">
        <f t="shared" ca="1" si="439"/>
        <v>0</v>
      </c>
      <c r="AI1500" s="317" t="b">
        <f t="shared" ca="1" si="440"/>
        <v>0</v>
      </c>
    </row>
    <row r="1501" spans="1:35" x14ac:dyDescent="0.25">
      <c r="A1501">
        <v>1469</v>
      </c>
      <c r="B1501" s="169">
        <f ca="1">OFFSET(InputPriceData!B$15,CalculationsAndCharts!$A1501+$A$11,0,1,1)</f>
        <v>39713</v>
      </c>
      <c r="C1501" s="3">
        <f ca="1">OFFSET(InputPriceData!G$15,CalculationsAndCharts!$A1501+$A$11,IF($C$7,8,0),1,1)</f>
        <v>2557900</v>
      </c>
      <c r="D1501" s="4">
        <f ca="1">OFFSET(InputPriceData!C$15,CalculationsAndCharts!$A1501+$A$11,IF($C$7,8,0),1,1)</f>
        <v>58</v>
      </c>
      <c r="E1501" s="4">
        <f ca="1">OFFSET(InputPriceData!D$15,CalculationsAndCharts!$A1501+$A$11,IF($C$7,8,0),1,1)</f>
        <v>58.7</v>
      </c>
      <c r="F1501" s="4">
        <f ca="1">OFFSET(InputPriceData!E$15,CalculationsAndCharts!$A1501+$A$11,IF($C$7,8,0),1,1)</f>
        <v>56.93</v>
      </c>
      <c r="G1501" s="4">
        <f ca="1">OFFSET(InputPriceData!F$15,CalculationsAndCharts!$A1501+$A$11,IF($C$7,8,0),1,1)</f>
        <v>57.74</v>
      </c>
      <c r="H1501" s="133"/>
      <c r="I1501" s="133"/>
      <c r="J1501" s="37">
        <f t="shared" ca="1" si="430"/>
        <v>1332</v>
      </c>
      <c r="K1501" s="124">
        <f t="shared" ca="1" si="431"/>
        <v>-1.5700000000000003</v>
      </c>
      <c r="L1501" s="343">
        <f t="shared" ca="1" si="422"/>
        <v>-0.45742519870757492</v>
      </c>
      <c r="M1501" s="345">
        <f t="shared" ca="1" si="432"/>
        <v>0.69715788285553071</v>
      </c>
      <c r="N1501" s="344">
        <f t="shared" ca="1" si="423"/>
        <v>-0.6561285613439235</v>
      </c>
      <c r="O1501" s="4"/>
      <c r="P1501" s="4"/>
      <c r="Q1501" s="3"/>
      <c r="S1501" s="4"/>
      <c r="T1501" s="4" t="b">
        <f t="shared" ca="1" si="424"/>
        <v>0</v>
      </c>
      <c r="U1501" t="b">
        <f t="shared" ca="1" si="425"/>
        <v>0</v>
      </c>
      <c r="W1501" s="317" t="b">
        <f t="shared" ca="1" si="426"/>
        <v>0</v>
      </c>
      <c r="X1501" s="317" t="b">
        <f t="shared" ca="1" si="433"/>
        <v>0</v>
      </c>
      <c r="Y1501" s="317" t="b">
        <f t="shared" ca="1" si="427"/>
        <v>0</v>
      </c>
      <c r="Z1501" t="b">
        <f t="shared" ca="1" si="428"/>
        <v>0</v>
      </c>
      <c r="AA1501" s="37" t="b">
        <f t="shared" ca="1" si="434"/>
        <v>1</v>
      </c>
      <c r="AB1501" t="b">
        <f t="shared" ca="1" si="429"/>
        <v>0</v>
      </c>
      <c r="AD1501" t="b">
        <f t="shared" ca="1" si="435"/>
        <v>0</v>
      </c>
      <c r="AE1501" s="37" t="b">
        <f t="shared" ca="1" si="436"/>
        <v>1</v>
      </c>
      <c r="AF1501" t="b">
        <f t="shared" ca="1" si="437"/>
        <v>0</v>
      </c>
      <c r="AG1501" s="317" t="b">
        <f t="shared" ca="1" si="438"/>
        <v>0</v>
      </c>
      <c r="AH1501" s="317" t="b">
        <f t="shared" ca="1" si="439"/>
        <v>0</v>
      </c>
      <c r="AI1501" s="317" t="b">
        <f t="shared" ca="1" si="440"/>
        <v>0</v>
      </c>
    </row>
    <row r="1502" spans="1:35" x14ac:dyDescent="0.25">
      <c r="A1502">
        <v>1470</v>
      </c>
      <c r="B1502" s="169">
        <f ca="1">OFFSET(InputPriceData!B$15,CalculationsAndCharts!$A1502+$A$11,0,1,1)</f>
        <v>39710</v>
      </c>
      <c r="C1502" s="3">
        <f ca="1">OFFSET(InputPriceData!G$15,CalculationsAndCharts!$A1502+$A$11,IF($C$7,8,0),1,1)</f>
        <v>5214800</v>
      </c>
      <c r="D1502" s="4">
        <f ca="1">OFFSET(InputPriceData!C$15,CalculationsAndCharts!$A1502+$A$11,IF($C$7,8,0),1,1)</f>
        <v>60.08</v>
      </c>
      <c r="E1502" s="4">
        <f ca="1">OFFSET(InputPriceData!D$15,CalculationsAndCharts!$A1502+$A$11,IF($C$7,8,0),1,1)</f>
        <v>63.86</v>
      </c>
      <c r="F1502" s="4">
        <f ca="1">OFFSET(InputPriceData!E$15,CalculationsAndCharts!$A1502+$A$11,IF($C$7,8,0),1,1)</f>
        <v>57.32</v>
      </c>
      <c r="G1502" s="4">
        <f ca="1">OFFSET(InputPriceData!F$15,CalculationsAndCharts!$A1502+$A$11,IF($C$7,8,0),1,1)</f>
        <v>58.52</v>
      </c>
      <c r="H1502" s="133"/>
      <c r="I1502" s="133"/>
      <c r="J1502" s="37">
        <f t="shared" ca="1" si="430"/>
        <v>1331</v>
      </c>
      <c r="K1502" s="124">
        <f t="shared" ca="1" si="431"/>
        <v>2.9000000000000057</v>
      </c>
      <c r="L1502" s="343">
        <f t="shared" ca="1" si="422"/>
        <v>-0.56255263585942406</v>
      </c>
      <c r="M1502" s="345">
        <f t="shared" ca="1" si="432"/>
        <v>0.70348928643343156</v>
      </c>
      <c r="N1502" s="344">
        <f t="shared" ca="1" si="423"/>
        <v>-0.79966055874350006</v>
      </c>
      <c r="O1502" s="4"/>
      <c r="P1502" s="4"/>
      <c r="Q1502" s="3"/>
      <c r="S1502" s="4"/>
      <c r="T1502" s="4" t="b">
        <f t="shared" ca="1" si="424"/>
        <v>0</v>
      </c>
      <c r="U1502" t="b">
        <f t="shared" ca="1" si="425"/>
        <v>0</v>
      </c>
      <c r="W1502" s="317" t="b">
        <f t="shared" ca="1" si="426"/>
        <v>0</v>
      </c>
      <c r="X1502" s="317" t="b">
        <f t="shared" ca="1" si="433"/>
        <v>0</v>
      </c>
      <c r="Y1502" s="317" t="b">
        <f t="shared" ca="1" si="427"/>
        <v>0</v>
      </c>
      <c r="Z1502" t="b">
        <f t="shared" ca="1" si="428"/>
        <v>0</v>
      </c>
      <c r="AA1502" s="37" t="b">
        <f t="shared" ca="1" si="434"/>
        <v>1</v>
      </c>
      <c r="AB1502" t="b">
        <f t="shared" ca="1" si="429"/>
        <v>0</v>
      </c>
      <c r="AD1502" t="b">
        <f t="shared" ca="1" si="435"/>
        <v>0</v>
      </c>
      <c r="AE1502" s="37" t="b">
        <f t="shared" ca="1" si="436"/>
        <v>1</v>
      </c>
      <c r="AF1502" t="b">
        <f t="shared" ca="1" si="437"/>
        <v>0</v>
      </c>
      <c r="AG1502" s="317" t="b">
        <f t="shared" ca="1" si="438"/>
        <v>0</v>
      </c>
      <c r="AH1502" s="317" t="b">
        <f t="shared" ca="1" si="439"/>
        <v>0</v>
      </c>
      <c r="AI1502" s="317" t="b">
        <f t="shared" ca="1" si="440"/>
        <v>0</v>
      </c>
    </row>
    <row r="1503" spans="1:35" x14ac:dyDescent="0.25">
      <c r="A1503">
        <v>1471</v>
      </c>
      <c r="B1503" s="169">
        <f ca="1">OFFSET(InputPriceData!B$15,CalculationsAndCharts!$A1503+$A$11,0,1,1)</f>
        <v>39709</v>
      </c>
      <c r="C1503" s="3">
        <f ca="1">OFFSET(InputPriceData!G$15,CalculationsAndCharts!$A1503+$A$11,IF($C$7,8,0),1,1)</f>
        <v>5032800</v>
      </c>
      <c r="D1503" s="4">
        <f ca="1">OFFSET(InputPriceData!C$15,CalculationsAndCharts!$A1503+$A$11,IF($C$7,8,0),1,1)</f>
        <v>55.99</v>
      </c>
      <c r="E1503" s="4">
        <f ca="1">OFFSET(InputPriceData!D$15,CalculationsAndCharts!$A1503+$A$11,IF($C$7,8,0),1,1)</f>
        <v>59.95</v>
      </c>
      <c r="F1503" s="4">
        <f ca="1">OFFSET(InputPriceData!E$15,CalculationsAndCharts!$A1503+$A$11,IF($C$7,8,0),1,1)</f>
        <v>55.75</v>
      </c>
      <c r="G1503" s="4">
        <f ca="1">OFFSET(InputPriceData!F$15,CalculationsAndCharts!$A1503+$A$11,IF($C$7,8,0),1,1)</f>
        <v>59.31</v>
      </c>
      <c r="H1503" s="133"/>
      <c r="I1503" s="133"/>
      <c r="J1503" s="37">
        <f t="shared" ca="1" si="430"/>
        <v>1330</v>
      </c>
      <c r="K1503" s="124">
        <f t="shared" ca="1" si="431"/>
        <v>0.55000000000000426</v>
      </c>
      <c r="L1503" s="343">
        <f t="shared" ca="1" si="422"/>
        <v>-0.57523313664843356</v>
      </c>
      <c r="M1503" s="345">
        <f t="shared" ca="1" si="432"/>
        <v>0.70987819014473419</v>
      </c>
      <c r="N1503" s="344">
        <f t="shared" ca="1" si="423"/>
        <v>-0.810326538601153</v>
      </c>
      <c r="O1503" s="4"/>
      <c r="P1503" s="4"/>
      <c r="Q1503" s="3"/>
      <c r="S1503" s="4"/>
      <c r="T1503" s="4" t="b">
        <f t="shared" ca="1" si="424"/>
        <v>0</v>
      </c>
      <c r="U1503" t="b">
        <f t="shared" ca="1" si="425"/>
        <v>0</v>
      </c>
      <c r="W1503" s="317" t="b">
        <f t="shared" ca="1" si="426"/>
        <v>0</v>
      </c>
      <c r="X1503" s="317" t="b">
        <f t="shared" ca="1" si="433"/>
        <v>0</v>
      </c>
      <c r="Y1503" s="317" t="b">
        <f t="shared" ca="1" si="427"/>
        <v>0</v>
      </c>
      <c r="Z1503" t="b">
        <f t="shared" ca="1" si="428"/>
        <v>0</v>
      </c>
      <c r="AA1503" s="37" t="b">
        <f t="shared" ca="1" si="434"/>
        <v>1</v>
      </c>
      <c r="AB1503" t="b">
        <f t="shared" ca="1" si="429"/>
        <v>0</v>
      </c>
      <c r="AD1503" t="b">
        <f t="shared" ca="1" si="435"/>
        <v>0</v>
      </c>
      <c r="AE1503" s="37" t="b">
        <f t="shared" ca="1" si="436"/>
        <v>1</v>
      </c>
      <c r="AF1503" t="b">
        <f t="shared" ca="1" si="437"/>
        <v>0</v>
      </c>
      <c r="AG1503" s="317" t="b">
        <f t="shared" ca="1" si="438"/>
        <v>0</v>
      </c>
      <c r="AH1503" s="317" t="b">
        <f t="shared" ca="1" si="439"/>
        <v>0</v>
      </c>
      <c r="AI1503" s="317" t="b">
        <f t="shared" ca="1" si="440"/>
        <v>0</v>
      </c>
    </row>
    <row r="1504" spans="1:35" x14ac:dyDescent="0.25">
      <c r="A1504">
        <v>1472</v>
      </c>
      <c r="B1504" s="169">
        <f ca="1">OFFSET(InputPriceData!B$15,CalculationsAndCharts!$A1504+$A$11,0,1,1)</f>
        <v>39708</v>
      </c>
      <c r="C1504" s="3">
        <f ca="1">OFFSET(InputPriceData!G$15,CalculationsAndCharts!$A1504+$A$11,IF($C$7,8,0),1,1)</f>
        <v>3739800</v>
      </c>
      <c r="D1504" s="4">
        <f ca="1">OFFSET(InputPriceData!C$15,CalculationsAndCharts!$A1504+$A$11,IF($C$7,8,0),1,1)</f>
        <v>57.91</v>
      </c>
      <c r="E1504" s="4">
        <f ca="1">OFFSET(InputPriceData!D$15,CalculationsAndCharts!$A1504+$A$11,IF($C$7,8,0),1,1)</f>
        <v>58.07</v>
      </c>
      <c r="F1504" s="4">
        <f ca="1">OFFSET(InputPriceData!E$15,CalculationsAndCharts!$A1504+$A$11,IF($C$7,8,0),1,1)</f>
        <v>55.5</v>
      </c>
      <c r="G1504" s="4">
        <f ca="1">OFFSET(InputPriceData!F$15,CalculationsAndCharts!$A1504+$A$11,IF($C$7,8,0),1,1)</f>
        <v>55.62</v>
      </c>
      <c r="H1504" s="133"/>
      <c r="I1504" s="133"/>
      <c r="J1504" s="37">
        <f t="shared" ca="1" si="430"/>
        <v>1329</v>
      </c>
      <c r="K1504" s="124">
        <f t="shared" ca="1" si="431"/>
        <v>-3.5500000000000043</v>
      </c>
      <c r="L1504" s="343">
        <f t="shared" ca="1" si="422"/>
        <v>-0.31160260400736589</v>
      </c>
      <c r="M1504" s="345">
        <f t="shared" ca="1" si="432"/>
        <v>0.71632511619044825</v>
      </c>
      <c r="N1504" s="344">
        <f t="shared" ca="1" si="423"/>
        <v>-0.43500164515314943</v>
      </c>
      <c r="O1504" s="4"/>
      <c r="P1504" s="4"/>
      <c r="Q1504" s="3"/>
      <c r="S1504" s="4"/>
      <c r="T1504" s="4" t="b">
        <f t="shared" ca="1" si="424"/>
        <v>0</v>
      </c>
      <c r="U1504" t="b">
        <f t="shared" ca="1" si="425"/>
        <v>0</v>
      </c>
      <c r="W1504" s="317" t="b">
        <f t="shared" ca="1" si="426"/>
        <v>0</v>
      </c>
      <c r="X1504" s="317" t="b">
        <f t="shared" ca="1" si="433"/>
        <v>0</v>
      </c>
      <c r="Y1504" s="317" t="b">
        <f t="shared" ca="1" si="427"/>
        <v>1</v>
      </c>
      <c r="Z1504" t="b">
        <f t="shared" ca="1" si="428"/>
        <v>1</v>
      </c>
      <c r="AA1504" s="37" t="b">
        <f t="shared" ca="1" si="434"/>
        <v>1</v>
      </c>
      <c r="AB1504" t="b">
        <f t="shared" ca="1" si="429"/>
        <v>0</v>
      </c>
      <c r="AD1504" t="b">
        <f t="shared" ca="1" si="435"/>
        <v>1</v>
      </c>
      <c r="AE1504" s="37" t="b">
        <f t="shared" ca="1" si="436"/>
        <v>1</v>
      </c>
      <c r="AF1504" t="b">
        <f t="shared" ca="1" si="437"/>
        <v>0</v>
      </c>
      <c r="AG1504" s="317" t="b">
        <f t="shared" ca="1" si="438"/>
        <v>0</v>
      </c>
      <c r="AH1504" s="317" t="b">
        <f t="shared" ca="1" si="439"/>
        <v>0</v>
      </c>
      <c r="AI1504" s="317" t="b">
        <f t="shared" ca="1" si="440"/>
        <v>1</v>
      </c>
    </row>
    <row r="1505" spans="1:35" x14ac:dyDescent="0.25">
      <c r="A1505">
        <v>1473</v>
      </c>
      <c r="B1505" s="169">
        <f ca="1">OFFSET(InputPriceData!B$15,CalculationsAndCharts!$A1505+$A$11,0,1,1)</f>
        <v>39707</v>
      </c>
      <c r="C1505" s="3">
        <f ca="1">OFFSET(InputPriceData!G$15,CalculationsAndCharts!$A1505+$A$11,IF($C$7,8,0),1,1)</f>
        <v>3396400</v>
      </c>
      <c r="D1505" s="4">
        <f ca="1">OFFSET(InputPriceData!C$15,CalculationsAndCharts!$A1505+$A$11,IF($C$7,8,0),1,1)</f>
        <v>58.31</v>
      </c>
      <c r="E1505" s="4">
        <f ca="1">OFFSET(InputPriceData!D$15,CalculationsAndCharts!$A1505+$A$11,IF($C$7,8,0),1,1)</f>
        <v>59.44</v>
      </c>
      <c r="F1505" s="4">
        <f ca="1">OFFSET(InputPriceData!E$15,CalculationsAndCharts!$A1505+$A$11,IF($C$7,8,0),1,1)</f>
        <v>57.55</v>
      </c>
      <c r="G1505" s="4">
        <f ca="1">OFFSET(InputPriceData!F$15,CalculationsAndCharts!$A1505+$A$11,IF($C$7,8,0),1,1)</f>
        <v>58.76</v>
      </c>
      <c r="H1505" s="133"/>
      <c r="I1505" s="133"/>
      <c r="J1505" s="37">
        <f t="shared" ca="1" si="430"/>
        <v>1328</v>
      </c>
      <c r="K1505" s="124">
        <f t="shared" ca="1" si="431"/>
        <v>-2.0399999999999991</v>
      </c>
      <c r="L1505" s="343">
        <f t="shared" ref="L1505:L1568" ca="1" si="441">IF(J1505&gt;3,($D$21*(K1505+K1506)/2+$D$22*L1506+$D$23*L1507),IF(J1505=1,0,IF(J1505=2,($D$21*0*(G1505+G1506)/2+$D$22*L1506),IF(J1505=3,($D$21*0*(G1505+G1506)/2+$D$22*L1506+$D$23*L1507),0))))</f>
        <v>-4.6948057314236576E-2</v>
      </c>
      <c r="M1505" s="345">
        <f t="shared" ca="1" si="432"/>
        <v>0.72283059151407492</v>
      </c>
      <c r="N1505" s="344">
        <f t="shared" ref="N1505:N1568" ca="1" si="442">IF(M1505=0,0,L1505/M1505)</f>
        <v>-6.4950291071517841E-2</v>
      </c>
      <c r="O1505" s="4"/>
      <c r="P1505" s="4"/>
      <c r="Q1505" s="3"/>
      <c r="S1505" s="4"/>
      <c r="T1505" s="4" t="b">
        <f t="shared" ref="T1505:T1568" ca="1" si="443">AND(N1506&lt;0,N1505&gt;0)</f>
        <v>0</v>
      </c>
      <c r="U1505" t="b">
        <f t="shared" ref="U1505:U1568" ca="1" si="444">AND(N1506&gt;0,N1505&lt;0)</f>
        <v>1</v>
      </c>
      <c r="W1505" s="317" t="b">
        <f t="shared" ref="W1505:W1568" ca="1" si="445">AND(T1506&lt;&gt;T1507,T1506,NOT(X1506))</f>
        <v>1</v>
      </c>
      <c r="X1505" s="317" t="b">
        <f t="shared" ca="1" si="433"/>
        <v>1</v>
      </c>
      <c r="Y1505" s="317" t="b">
        <f t="shared" ref="Y1505:Y1568" ca="1" si="446">AND(X1506,AND(U1506&lt;&gt;U1507,U1506))</f>
        <v>0</v>
      </c>
      <c r="Z1505" t="b">
        <f t="shared" ref="Z1505:Z1568" ca="1" si="447">AND(U1506&lt;&gt;U1507,U1506,NOT(AA1506))</f>
        <v>0</v>
      </c>
      <c r="AA1505" s="37" t="b">
        <f t="shared" ca="1" si="434"/>
        <v>0</v>
      </c>
      <c r="AB1505" t="b">
        <f t="shared" ref="AB1505:AB1568" ca="1" si="448">AND(AA1506,AND(T1506&lt;&gt;T1507,T1506))</f>
        <v>1</v>
      </c>
      <c r="AD1505" t="b">
        <f t="shared" ca="1" si="435"/>
        <v>0</v>
      </c>
      <c r="AE1505" s="37" t="b">
        <f t="shared" ca="1" si="436"/>
        <v>0</v>
      </c>
      <c r="AF1505" t="b">
        <f t="shared" ca="1" si="437"/>
        <v>1</v>
      </c>
      <c r="AG1505" s="317" t="b">
        <f t="shared" ca="1" si="438"/>
        <v>1</v>
      </c>
      <c r="AH1505" s="317" t="b">
        <f t="shared" ca="1" si="439"/>
        <v>1</v>
      </c>
      <c r="AI1505" s="317" t="b">
        <f t="shared" ca="1" si="440"/>
        <v>0</v>
      </c>
    </row>
    <row r="1506" spans="1:35" x14ac:dyDescent="0.25">
      <c r="A1506">
        <v>1474</v>
      </c>
      <c r="B1506" s="169">
        <f ca="1">OFFSET(InputPriceData!B$15,CalculationsAndCharts!$A1506+$A$11,0,1,1)</f>
        <v>39706</v>
      </c>
      <c r="C1506" s="3">
        <f ca="1">OFFSET(InputPriceData!G$15,CalculationsAndCharts!$A1506+$A$11,IF($C$7,8,0),1,1)</f>
        <v>2598400</v>
      </c>
      <c r="D1506" s="4">
        <f ca="1">OFFSET(InputPriceData!C$15,CalculationsAndCharts!$A1506+$A$11,IF($C$7,8,0),1,1)</f>
        <v>59.54</v>
      </c>
      <c r="E1506" s="4">
        <f ca="1">OFFSET(InputPriceData!D$15,CalculationsAndCharts!$A1506+$A$11,IF($C$7,8,0),1,1)</f>
        <v>60.63</v>
      </c>
      <c r="F1506" s="4">
        <f ca="1">OFFSET(InputPriceData!E$15,CalculationsAndCharts!$A1506+$A$11,IF($C$7,8,0),1,1)</f>
        <v>58.69</v>
      </c>
      <c r="G1506" s="4">
        <f ca="1">OFFSET(InputPriceData!F$15,CalculationsAndCharts!$A1506+$A$11,IF($C$7,8,0),1,1)</f>
        <v>59.17</v>
      </c>
      <c r="H1506" s="133"/>
      <c r="I1506" s="133"/>
      <c r="J1506" s="37">
        <f t="shared" ref="J1506:J1569" ca="1" si="449">$A$8-A1506+1</f>
        <v>1327</v>
      </c>
      <c r="K1506" s="124">
        <f t="shared" ref="K1506:K1569" ca="1" si="450">IF(J1506&gt;2,G1506-G1508,0)</f>
        <v>-1.0399999999999991</v>
      </c>
      <c r="L1506" s="343">
        <f t="shared" ca="1" si="441"/>
        <v>2.7144143544214183E-2</v>
      </c>
      <c r="M1506" s="345">
        <f t="shared" ref="M1506:M1569" ca="1" si="451">MAX(IF(J1506=1,0.0000001,0.991*M1507),ABS(L1506))</f>
        <v>0.72939514784467696</v>
      </c>
      <c r="N1506" s="344">
        <f t="shared" ca="1" si="442"/>
        <v>3.7214592973950612E-2</v>
      </c>
      <c r="O1506" s="4"/>
      <c r="P1506" s="4"/>
      <c r="Q1506" s="3"/>
      <c r="S1506" s="4"/>
      <c r="T1506" s="4" t="b">
        <f t="shared" ca="1" si="443"/>
        <v>1</v>
      </c>
      <c r="U1506" t="b">
        <f t="shared" ca="1" si="444"/>
        <v>0</v>
      </c>
      <c r="W1506" s="317" t="b">
        <f t="shared" ca="1" si="445"/>
        <v>0</v>
      </c>
      <c r="X1506" s="317" t="b">
        <f t="shared" ref="X1506:X1569" ca="1" si="452">IF(X1507,IF(Y1506,FALSE,X1507),IF(W1506,TRUE,X1507))</f>
        <v>0</v>
      </c>
      <c r="Y1506" s="317" t="b">
        <f t="shared" ca="1" si="446"/>
        <v>0</v>
      </c>
      <c r="Z1506" t="b">
        <f t="shared" ca="1" si="447"/>
        <v>0</v>
      </c>
      <c r="AA1506" s="37" t="b">
        <f t="shared" ref="AA1506:AA1569" ca="1" si="453">IF(AA1507,IF(AB1506,FALSE,AA1507),IF(Z1506,TRUE,AA1507))</f>
        <v>1</v>
      </c>
      <c r="AB1506" t="b">
        <f t="shared" ca="1" si="448"/>
        <v>0</v>
      </c>
      <c r="AD1506" t="b">
        <f t="shared" ref="AD1506:AD1569" ca="1" si="454">AND($U1507&lt;&gt;$U1508,$U1507,NOT(AE1507))</f>
        <v>0</v>
      </c>
      <c r="AE1506" s="37" t="b">
        <f t="shared" ref="AE1506:AE1569" ca="1" si="455">IF(AE1507,IF(AF1506,FALSE,AE1507),IF(AD1506,TRUE,AE1507))</f>
        <v>1</v>
      </c>
      <c r="AF1506" t="b">
        <f t="shared" ref="AF1506:AF1569" ca="1" si="456">AND(AE1507,AND($T1507&lt;&gt;$T1508,$T1507))</f>
        <v>0</v>
      </c>
      <c r="AG1506" s="317" t="b">
        <f t="shared" ref="AG1506:AG1569" ca="1" si="457">AND($T1507&lt;&gt;$T1508,$T1507,NOT(AH1507))</f>
        <v>0</v>
      </c>
      <c r="AH1506" s="317" t="b">
        <f t="shared" ref="AH1506:AH1569" ca="1" si="458">IF(AH1507,IF(AI1506,FALSE,AH1507),IF(AG1506,TRUE,AH1507))</f>
        <v>0</v>
      </c>
      <c r="AI1506" s="317" t="b">
        <f t="shared" ref="AI1506:AI1569" ca="1" si="459">AND(AH1507,AND($U1507&lt;&gt;$U1508,$U1507))</f>
        <v>0</v>
      </c>
    </row>
    <row r="1507" spans="1:35" x14ac:dyDescent="0.25">
      <c r="A1507">
        <v>1475</v>
      </c>
      <c r="B1507" s="169">
        <f ca="1">OFFSET(InputPriceData!B$15,CalculationsAndCharts!$A1507+$A$11,0,1,1)</f>
        <v>39703</v>
      </c>
      <c r="C1507" s="3">
        <f ca="1">OFFSET(InputPriceData!G$15,CalculationsAndCharts!$A1507+$A$11,IF($C$7,8,0),1,1)</f>
        <v>2167300</v>
      </c>
      <c r="D1507" s="4">
        <f ca="1">OFFSET(InputPriceData!C$15,CalculationsAndCharts!$A1507+$A$11,IF($C$7,8,0),1,1)</f>
        <v>59.87</v>
      </c>
      <c r="E1507" s="4">
        <f ca="1">OFFSET(InputPriceData!D$15,CalculationsAndCharts!$A1507+$A$11,IF($C$7,8,0),1,1)</f>
        <v>60.93</v>
      </c>
      <c r="F1507" s="4">
        <f ca="1">OFFSET(InputPriceData!E$15,CalculationsAndCharts!$A1507+$A$11,IF($C$7,8,0),1,1)</f>
        <v>59.75</v>
      </c>
      <c r="G1507" s="4">
        <f ca="1">OFFSET(InputPriceData!F$15,CalculationsAndCharts!$A1507+$A$11,IF($C$7,8,0),1,1)</f>
        <v>60.8</v>
      </c>
      <c r="H1507" s="133"/>
      <c r="I1507" s="133"/>
      <c r="J1507" s="37">
        <f t="shared" ca="1" si="449"/>
        <v>1326</v>
      </c>
      <c r="K1507" s="124">
        <f t="shared" ca="1" si="450"/>
        <v>2.2399999999999949</v>
      </c>
      <c r="L1507" s="343">
        <f t="shared" ca="1" si="441"/>
        <v>-5.0407586225852431E-2</v>
      </c>
      <c r="M1507" s="345">
        <f t="shared" ca="1" si="451"/>
        <v>0.73601932174034002</v>
      </c>
      <c r="N1507" s="344">
        <f t="shared" ca="1" si="442"/>
        <v>-6.8486770301983607E-2</v>
      </c>
      <c r="O1507" s="4"/>
      <c r="P1507" s="4"/>
      <c r="Q1507" s="3"/>
      <c r="S1507" s="4"/>
      <c r="T1507" s="4" t="b">
        <f t="shared" ca="1" si="443"/>
        <v>0</v>
      </c>
      <c r="U1507" t="b">
        <f t="shared" ca="1" si="444"/>
        <v>0</v>
      </c>
      <c r="W1507" s="317" t="b">
        <f t="shared" ca="1" si="445"/>
        <v>0</v>
      </c>
      <c r="X1507" s="317" t="b">
        <f t="shared" ca="1" si="452"/>
        <v>0</v>
      </c>
      <c r="Y1507" s="317" t="b">
        <f t="shared" ca="1" si="446"/>
        <v>0</v>
      </c>
      <c r="Z1507" t="b">
        <f t="shared" ca="1" si="447"/>
        <v>0</v>
      </c>
      <c r="AA1507" s="37" t="b">
        <f t="shared" ca="1" si="453"/>
        <v>1</v>
      </c>
      <c r="AB1507" t="b">
        <f t="shared" ca="1" si="448"/>
        <v>0</v>
      </c>
      <c r="AD1507" t="b">
        <f t="shared" ca="1" si="454"/>
        <v>0</v>
      </c>
      <c r="AE1507" s="37" t="b">
        <f t="shared" ca="1" si="455"/>
        <v>1</v>
      </c>
      <c r="AF1507" t="b">
        <f t="shared" ca="1" si="456"/>
        <v>0</v>
      </c>
      <c r="AG1507" s="317" t="b">
        <f t="shared" ca="1" si="457"/>
        <v>0</v>
      </c>
      <c r="AH1507" s="317" t="b">
        <f t="shared" ca="1" si="458"/>
        <v>0</v>
      </c>
      <c r="AI1507" s="317" t="b">
        <f t="shared" ca="1" si="459"/>
        <v>0</v>
      </c>
    </row>
    <row r="1508" spans="1:35" x14ac:dyDescent="0.25">
      <c r="A1508">
        <v>1476</v>
      </c>
      <c r="B1508" s="169">
        <f ca="1">OFFSET(InputPriceData!B$15,CalculationsAndCharts!$A1508+$A$11,0,1,1)</f>
        <v>39702</v>
      </c>
      <c r="C1508" s="3">
        <f ca="1">OFFSET(InputPriceData!G$15,CalculationsAndCharts!$A1508+$A$11,IF($C$7,8,0),1,1)</f>
        <v>3011600</v>
      </c>
      <c r="D1508" s="4">
        <f ca="1">OFFSET(InputPriceData!C$15,CalculationsAndCharts!$A1508+$A$11,IF($C$7,8,0),1,1)</f>
        <v>58.14</v>
      </c>
      <c r="E1508" s="4">
        <f ca="1">OFFSET(InputPriceData!D$15,CalculationsAndCharts!$A1508+$A$11,IF($C$7,8,0),1,1)</f>
        <v>60.26</v>
      </c>
      <c r="F1508" s="4">
        <f ca="1">OFFSET(InputPriceData!E$15,CalculationsAndCharts!$A1508+$A$11,IF($C$7,8,0),1,1)</f>
        <v>58.06</v>
      </c>
      <c r="G1508" s="4">
        <f ca="1">OFFSET(InputPriceData!F$15,CalculationsAndCharts!$A1508+$A$11,IF($C$7,8,0),1,1)</f>
        <v>60.21</v>
      </c>
      <c r="H1508" s="133"/>
      <c r="I1508" s="133"/>
      <c r="J1508" s="37">
        <f t="shared" ca="1" si="449"/>
        <v>1325</v>
      </c>
      <c r="K1508" s="124">
        <f t="shared" ca="1" si="450"/>
        <v>-0.28999999999999915</v>
      </c>
      <c r="L1508" s="343">
        <f t="shared" ca="1" si="441"/>
        <v>-9.1197813864718466E-2</v>
      </c>
      <c r="M1508" s="345">
        <f t="shared" ca="1" si="451"/>
        <v>0.74270365463202825</v>
      </c>
      <c r="N1508" s="344">
        <f t="shared" ca="1" si="442"/>
        <v>-0.12279165895568715</v>
      </c>
      <c r="O1508" s="4"/>
      <c r="P1508" s="4"/>
      <c r="Q1508" s="3"/>
      <c r="S1508" s="4"/>
      <c r="T1508" s="4" t="b">
        <f t="shared" ca="1" si="443"/>
        <v>0</v>
      </c>
      <c r="U1508" t="b">
        <f t="shared" ca="1" si="444"/>
        <v>0</v>
      </c>
      <c r="W1508" s="317" t="b">
        <f t="shared" ca="1" si="445"/>
        <v>0</v>
      </c>
      <c r="X1508" s="317" t="b">
        <f t="shared" ca="1" si="452"/>
        <v>0</v>
      </c>
      <c r="Y1508" s="317" t="b">
        <f t="shared" ca="1" si="446"/>
        <v>0</v>
      </c>
      <c r="Z1508" t="b">
        <f t="shared" ca="1" si="447"/>
        <v>0</v>
      </c>
      <c r="AA1508" s="37" t="b">
        <f t="shared" ca="1" si="453"/>
        <v>1</v>
      </c>
      <c r="AB1508" t="b">
        <f t="shared" ca="1" si="448"/>
        <v>0</v>
      </c>
      <c r="AD1508" t="b">
        <f t="shared" ca="1" si="454"/>
        <v>0</v>
      </c>
      <c r="AE1508" s="37" t="b">
        <f t="shared" ca="1" si="455"/>
        <v>1</v>
      </c>
      <c r="AF1508" t="b">
        <f t="shared" ca="1" si="456"/>
        <v>0</v>
      </c>
      <c r="AG1508" s="317" t="b">
        <f t="shared" ca="1" si="457"/>
        <v>0</v>
      </c>
      <c r="AH1508" s="317" t="b">
        <f t="shared" ca="1" si="458"/>
        <v>0</v>
      </c>
      <c r="AI1508" s="317" t="b">
        <f t="shared" ca="1" si="459"/>
        <v>0</v>
      </c>
    </row>
    <row r="1509" spans="1:35" x14ac:dyDescent="0.25">
      <c r="A1509">
        <v>1477</v>
      </c>
      <c r="B1509" s="169">
        <f ca="1">OFFSET(InputPriceData!B$15,CalculationsAndCharts!$A1509+$A$11,0,1,1)</f>
        <v>39701</v>
      </c>
      <c r="C1509" s="3">
        <f ca="1">OFFSET(InputPriceData!G$15,CalculationsAndCharts!$A1509+$A$11,IF($C$7,8,0),1,1)</f>
        <v>4131800</v>
      </c>
      <c r="D1509" s="4">
        <f ca="1">OFFSET(InputPriceData!C$15,CalculationsAndCharts!$A1509+$A$11,IF($C$7,8,0),1,1)</f>
        <v>60.72</v>
      </c>
      <c r="E1509" s="4">
        <f ca="1">OFFSET(InputPriceData!D$15,CalculationsAndCharts!$A1509+$A$11,IF($C$7,8,0),1,1)</f>
        <v>61.38</v>
      </c>
      <c r="F1509" s="4">
        <f ca="1">OFFSET(InputPriceData!E$15,CalculationsAndCharts!$A1509+$A$11,IF($C$7,8,0),1,1)</f>
        <v>58.35</v>
      </c>
      <c r="G1509" s="4">
        <f ca="1">OFFSET(InputPriceData!F$15,CalculationsAndCharts!$A1509+$A$11,IF($C$7,8,0),1,1)</f>
        <v>58.56</v>
      </c>
      <c r="H1509" s="133"/>
      <c r="I1509" s="133"/>
      <c r="J1509" s="37">
        <f t="shared" ca="1" si="449"/>
        <v>1324</v>
      </c>
      <c r="K1509" s="124">
        <f t="shared" ca="1" si="450"/>
        <v>-2.3499999999999943</v>
      </c>
      <c r="L1509" s="343">
        <f t="shared" ca="1" si="441"/>
        <v>-2.3438836525812523E-2</v>
      </c>
      <c r="M1509" s="345">
        <f t="shared" ca="1" si="451"/>
        <v>0.74944869286783877</v>
      </c>
      <c r="N1509" s="344">
        <f t="shared" ca="1" si="442"/>
        <v>-3.1274771373770126E-2</v>
      </c>
      <c r="O1509" s="4"/>
      <c r="P1509" s="4"/>
      <c r="Q1509" s="3"/>
      <c r="S1509" s="4"/>
      <c r="T1509" s="4" t="b">
        <f t="shared" ca="1" si="443"/>
        <v>0</v>
      </c>
      <c r="U1509" t="b">
        <f t="shared" ca="1" si="444"/>
        <v>0</v>
      </c>
      <c r="W1509" s="317" t="b">
        <f t="shared" ca="1" si="445"/>
        <v>0</v>
      </c>
      <c r="X1509" s="317" t="b">
        <f t="shared" ca="1" si="452"/>
        <v>0</v>
      </c>
      <c r="Y1509" s="317" t="b">
        <f t="shared" ca="1" si="446"/>
        <v>0</v>
      </c>
      <c r="Z1509" t="b">
        <f t="shared" ca="1" si="447"/>
        <v>0</v>
      </c>
      <c r="AA1509" s="37" t="b">
        <f t="shared" ca="1" si="453"/>
        <v>1</v>
      </c>
      <c r="AB1509" t="b">
        <f t="shared" ca="1" si="448"/>
        <v>0</v>
      </c>
      <c r="AD1509" t="b">
        <f t="shared" ca="1" si="454"/>
        <v>0</v>
      </c>
      <c r="AE1509" s="37" t="b">
        <f t="shared" ca="1" si="455"/>
        <v>1</v>
      </c>
      <c r="AF1509" t="b">
        <f t="shared" ca="1" si="456"/>
        <v>0</v>
      </c>
      <c r="AG1509" s="317" t="b">
        <f t="shared" ca="1" si="457"/>
        <v>0</v>
      </c>
      <c r="AH1509" s="317" t="b">
        <f t="shared" ca="1" si="458"/>
        <v>0</v>
      </c>
      <c r="AI1509" s="317" t="b">
        <f t="shared" ca="1" si="459"/>
        <v>0</v>
      </c>
    </row>
    <row r="1510" spans="1:35" x14ac:dyDescent="0.25">
      <c r="A1510">
        <v>1478</v>
      </c>
      <c r="B1510" s="169">
        <f ca="1">OFFSET(InputPriceData!B$15,CalculationsAndCharts!$A1510+$A$11,0,1,1)</f>
        <v>39700</v>
      </c>
      <c r="C1510" s="3">
        <f ca="1">OFFSET(InputPriceData!G$15,CalculationsAndCharts!$A1510+$A$11,IF($C$7,8,0),1,1)</f>
        <v>2982900</v>
      </c>
      <c r="D1510" s="4">
        <f ca="1">OFFSET(InputPriceData!C$15,CalculationsAndCharts!$A1510+$A$11,IF($C$7,8,0),1,1)</f>
        <v>60.76</v>
      </c>
      <c r="E1510" s="4">
        <f ca="1">OFFSET(InputPriceData!D$15,CalculationsAndCharts!$A1510+$A$11,IF($C$7,8,0),1,1)</f>
        <v>61.8</v>
      </c>
      <c r="F1510" s="4">
        <f ca="1">OFFSET(InputPriceData!E$15,CalculationsAndCharts!$A1510+$A$11,IF($C$7,8,0),1,1)</f>
        <v>60.5</v>
      </c>
      <c r="G1510" s="4">
        <f ca="1">OFFSET(InputPriceData!F$15,CalculationsAndCharts!$A1510+$A$11,IF($C$7,8,0),1,1)</f>
        <v>60.5</v>
      </c>
      <c r="H1510" s="133"/>
      <c r="I1510" s="133"/>
      <c r="J1510" s="37">
        <f t="shared" ca="1" si="449"/>
        <v>1323</v>
      </c>
      <c r="K1510" s="124">
        <f t="shared" ca="1" si="450"/>
        <v>0.78999999999999915</v>
      </c>
      <c r="L1510" s="343">
        <f t="shared" ca="1" si="441"/>
        <v>-7.7528309010378743E-2</v>
      </c>
      <c r="M1510" s="345">
        <f t="shared" ca="1" si="451"/>
        <v>0.75625498775765765</v>
      </c>
      <c r="N1510" s="344">
        <f t="shared" ca="1" si="442"/>
        <v>-0.10251609611231118</v>
      </c>
      <c r="O1510" s="4"/>
      <c r="P1510" s="4"/>
      <c r="Q1510" s="3"/>
      <c r="S1510" s="4"/>
      <c r="T1510" s="4" t="b">
        <f t="shared" ca="1" si="443"/>
        <v>0</v>
      </c>
      <c r="U1510" t="b">
        <f t="shared" ca="1" si="444"/>
        <v>0</v>
      </c>
      <c r="W1510" s="317" t="b">
        <f t="shared" ca="1" si="445"/>
        <v>0</v>
      </c>
      <c r="X1510" s="317" t="b">
        <f t="shared" ca="1" si="452"/>
        <v>0</v>
      </c>
      <c r="Y1510" s="317" t="b">
        <f t="shared" ca="1" si="446"/>
        <v>0</v>
      </c>
      <c r="Z1510" t="b">
        <f t="shared" ca="1" si="447"/>
        <v>0</v>
      </c>
      <c r="AA1510" s="37" t="b">
        <f t="shared" ca="1" si="453"/>
        <v>1</v>
      </c>
      <c r="AB1510" t="b">
        <f t="shared" ca="1" si="448"/>
        <v>0</v>
      </c>
      <c r="AD1510" t="b">
        <f t="shared" ca="1" si="454"/>
        <v>0</v>
      </c>
      <c r="AE1510" s="37" t="b">
        <f t="shared" ca="1" si="455"/>
        <v>1</v>
      </c>
      <c r="AF1510" t="b">
        <f t="shared" ca="1" si="456"/>
        <v>0</v>
      </c>
      <c r="AG1510" s="317" t="b">
        <f t="shared" ca="1" si="457"/>
        <v>0</v>
      </c>
      <c r="AH1510" s="317" t="b">
        <f t="shared" ca="1" si="458"/>
        <v>0</v>
      </c>
      <c r="AI1510" s="317" t="b">
        <f t="shared" ca="1" si="459"/>
        <v>0</v>
      </c>
    </row>
    <row r="1511" spans="1:35" x14ac:dyDescent="0.25">
      <c r="A1511">
        <v>1479</v>
      </c>
      <c r="B1511" s="169">
        <f ca="1">OFFSET(InputPriceData!B$15,CalculationsAndCharts!$A1511+$A$11,0,1,1)</f>
        <v>39699</v>
      </c>
      <c r="C1511" s="3">
        <f ca="1">OFFSET(InputPriceData!G$15,CalculationsAndCharts!$A1511+$A$11,IF($C$7,8,0),1,1)</f>
        <v>3715500</v>
      </c>
      <c r="D1511" s="4">
        <f ca="1">OFFSET(InputPriceData!C$15,CalculationsAndCharts!$A1511+$A$11,IF($C$7,8,0),1,1)</f>
        <v>60.79</v>
      </c>
      <c r="E1511" s="4">
        <f ca="1">OFFSET(InputPriceData!D$15,CalculationsAndCharts!$A1511+$A$11,IF($C$7,8,0),1,1)</f>
        <v>61.44</v>
      </c>
      <c r="F1511" s="4">
        <f ca="1">OFFSET(InputPriceData!E$15,CalculationsAndCharts!$A1511+$A$11,IF($C$7,8,0),1,1)</f>
        <v>60.25</v>
      </c>
      <c r="G1511" s="4">
        <f ca="1">OFFSET(InputPriceData!F$15,CalculationsAndCharts!$A1511+$A$11,IF($C$7,8,0),1,1)</f>
        <v>60.91</v>
      </c>
      <c r="H1511" s="133"/>
      <c r="I1511" s="133"/>
      <c r="J1511" s="37">
        <f t="shared" ca="1" si="449"/>
        <v>1322</v>
      </c>
      <c r="K1511" s="124">
        <f t="shared" ca="1" si="450"/>
        <v>2.4099999999999966</v>
      </c>
      <c r="L1511" s="343">
        <f t="shared" ca="1" si="441"/>
        <v>-0.24841750653754258</v>
      </c>
      <c r="M1511" s="345">
        <f t="shared" ca="1" si="451"/>
        <v>0.76312309561822167</v>
      </c>
      <c r="N1511" s="344">
        <f t="shared" ca="1" si="442"/>
        <v>-0.32552743844856963</v>
      </c>
      <c r="O1511" s="4"/>
      <c r="P1511" s="4"/>
      <c r="Q1511" s="3"/>
      <c r="S1511" s="4"/>
      <c r="T1511" s="4" t="b">
        <f t="shared" ca="1" si="443"/>
        <v>0</v>
      </c>
      <c r="U1511" t="b">
        <f t="shared" ca="1" si="444"/>
        <v>0</v>
      </c>
      <c r="W1511" s="317" t="b">
        <f t="shared" ca="1" si="445"/>
        <v>0</v>
      </c>
      <c r="X1511" s="317" t="b">
        <f t="shared" ca="1" si="452"/>
        <v>0</v>
      </c>
      <c r="Y1511" s="317" t="b">
        <f t="shared" ca="1" si="446"/>
        <v>0</v>
      </c>
      <c r="Z1511" t="b">
        <f t="shared" ca="1" si="447"/>
        <v>0</v>
      </c>
      <c r="AA1511" s="37" t="b">
        <f t="shared" ca="1" si="453"/>
        <v>1</v>
      </c>
      <c r="AB1511" t="b">
        <f t="shared" ca="1" si="448"/>
        <v>0</v>
      </c>
      <c r="AD1511" t="b">
        <f t="shared" ca="1" si="454"/>
        <v>0</v>
      </c>
      <c r="AE1511" s="37" t="b">
        <f t="shared" ca="1" si="455"/>
        <v>1</v>
      </c>
      <c r="AF1511" t="b">
        <f t="shared" ca="1" si="456"/>
        <v>0</v>
      </c>
      <c r="AG1511" s="317" t="b">
        <f t="shared" ca="1" si="457"/>
        <v>0</v>
      </c>
      <c r="AH1511" s="317" t="b">
        <f t="shared" ca="1" si="458"/>
        <v>0</v>
      </c>
      <c r="AI1511" s="317" t="b">
        <f t="shared" ca="1" si="459"/>
        <v>0</v>
      </c>
    </row>
    <row r="1512" spans="1:35" x14ac:dyDescent="0.25">
      <c r="A1512">
        <v>1480</v>
      </c>
      <c r="B1512" s="169">
        <f ca="1">OFFSET(InputPriceData!B$15,CalculationsAndCharts!$A1512+$A$11,0,1,1)</f>
        <v>39696</v>
      </c>
      <c r="C1512" s="3">
        <f ca="1">OFFSET(InputPriceData!G$15,CalculationsAndCharts!$A1512+$A$11,IF($C$7,8,0),1,1)</f>
        <v>4275200</v>
      </c>
      <c r="D1512" s="4">
        <f ca="1">OFFSET(InputPriceData!C$15,CalculationsAndCharts!$A1512+$A$11,IF($C$7,8,0),1,1)</f>
        <v>58.34</v>
      </c>
      <c r="E1512" s="4">
        <f ca="1">OFFSET(InputPriceData!D$15,CalculationsAndCharts!$A1512+$A$11,IF($C$7,8,0),1,1)</f>
        <v>60.56</v>
      </c>
      <c r="F1512" s="4">
        <f ca="1">OFFSET(InputPriceData!E$15,CalculationsAndCharts!$A1512+$A$11,IF($C$7,8,0),1,1)</f>
        <v>58</v>
      </c>
      <c r="G1512" s="4">
        <f ca="1">OFFSET(InputPriceData!F$15,CalculationsAndCharts!$A1512+$A$11,IF($C$7,8,0),1,1)</f>
        <v>59.71</v>
      </c>
      <c r="H1512" s="133"/>
      <c r="I1512" s="133"/>
      <c r="J1512" s="37">
        <f t="shared" ca="1" si="449"/>
        <v>1321</v>
      </c>
      <c r="K1512" s="124">
        <f t="shared" ca="1" si="450"/>
        <v>-0.32000000000000028</v>
      </c>
      <c r="L1512" s="343">
        <f t="shared" ca="1" si="441"/>
        <v>-0.28714427794809111</v>
      </c>
      <c r="M1512" s="345">
        <f t="shared" ca="1" si="451"/>
        <v>0.77005357781858896</v>
      </c>
      <c r="N1512" s="344">
        <f t="shared" ca="1" si="442"/>
        <v>-0.37288870049992445</v>
      </c>
      <c r="O1512" s="4"/>
      <c r="P1512" s="4"/>
      <c r="Q1512" s="3"/>
      <c r="S1512" s="4"/>
      <c r="T1512" s="4" t="b">
        <f t="shared" ca="1" si="443"/>
        <v>0</v>
      </c>
      <c r="U1512" t="b">
        <f t="shared" ca="1" si="444"/>
        <v>0</v>
      </c>
      <c r="W1512" s="317" t="b">
        <f t="shared" ca="1" si="445"/>
        <v>0</v>
      </c>
      <c r="X1512" s="317" t="b">
        <f t="shared" ca="1" si="452"/>
        <v>0</v>
      </c>
      <c r="Y1512" s="317" t="b">
        <f t="shared" ca="1" si="446"/>
        <v>0</v>
      </c>
      <c r="Z1512" t="b">
        <f t="shared" ca="1" si="447"/>
        <v>0</v>
      </c>
      <c r="AA1512" s="37" t="b">
        <f t="shared" ca="1" si="453"/>
        <v>1</v>
      </c>
      <c r="AB1512" t="b">
        <f t="shared" ca="1" si="448"/>
        <v>0</v>
      </c>
      <c r="AD1512" t="b">
        <f t="shared" ca="1" si="454"/>
        <v>0</v>
      </c>
      <c r="AE1512" s="37" t="b">
        <f t="shared" ca="1" si="455"/>
        <v>1</v>
      </c>
      <c r="AF1512" t="b">
        <f t="shared" ca="1" si="456"/>
        <v>0</v>
      </c>
      <c r="AG1512" s="317" t="b">
        <f t="shared" ca="1" si="457"/>
        <v>0</v>
      </c>
      <c r="AH1512" s="317" t="b">
        <f t="shared" ca="1" si="458"/>
        <v>0</v>
      </c>
      <c r="AI1512" s="317" t="b">
        <f t="shared" ca="1" si="459"/>
        <v>0</v>
      </c>
    </row>
    <row r="1513" spans="1:35" x14ac:dyDescent="0.25">
      <c r="A1513">
        <v>1481</v>
      </c>
      <c r="B1513" s="169">
        <f ca="1">OFFSET(InputPriceData!B$15,CalculationsAndCharts!$A1513+$A$11,0,1,1)</f>
        <v>39695</v>
      </c>
      <c r="C1513" s="3">
        <f ca="1">OFFSET(InputPriceData!G$15,CalculationsAndCharts!$A1513+$A$11,IF($C$7,8,0),1,1)</f>
        <v>2369000</v>
      </c>
      <c r="D1513" s="4">
        <f ca="1">OFFSET(InputPriceData!C$15,CalculationsAndCharts!$A1513+$A$11,IF($C$7,8,0),1,1)</f>
        <v>59.76</v>
      </c>
      <c r="E1513" s="4">
        <f ca="1">OFFSET(InputPriceData!D$15,CalculationsAndCharts!$A1513+$A$11,IF($C$7,8,0),1,1)</f>
        <v>59.76</v>
      </c>
      <c r="F1513" s="4">
        <f ca="1">OFFSET(InputPriceData!E$15,CalculationsAndCharts!$A1513+$A$11,IF($C$7,8,0),1,1)</f>
        <v>58.23</v>
      </c>
      <c r="G1513" s="4">
        <f ca="1">OFFSET(InputPriceData!F$15,CalculationsAndCharts!$A1513+$A$11,IF($C$7,8,0),1,1)</f>
        <v>58.5</v>
      </c>
      <c r="H1513" s="133"/>
      <c r="I1513" s="133"/>
      <c r="J1513" s="37">
        <f t="shared" ca="1" si="449"/>
        <v>1320</v>
      </c>
      <c r="K1513" s="124">
        <f t="shared" ca="1" si="450"/>
        <v>-1.7199999999999989</v>
      </c>
      <c r="L1513" s="343">
        <f t="shared" ca="1" si="441"/>
        <v>-0.18340155977303502</v>
      </c>
      <c r="M1513" s="345">
        <f t="shared" ca="1" si="451"/>
        <v>0.77704700082602318</v>
      </c>
      <c r="N1513" s="344">
        <f t="shared" ca="1" si="442"/>
        <v>-0.23602376635914418</v>
      </c>
      <c r="O1513" s="4"/>
      <c r="P1513" s="4"/>
      <c r="Q1513" s="3"/>
      <c r="S1513" s="4"/>
      <c r="T1513" s="4" t="b">
        <f t="shared" ca="1" si="443"/>
        <v>0</v>
      </c>
      <c r="U1513" t="b">
        <f t="shared" ca="1" si="444"/>
        <v>0</v>
      </c>
      <c r="W1513" s="317" t="b">
        <f t="shared" ca="1" si="445"/>
        <v>0</v>
      </c>
      <c r="X1513" s="317" t="b">
        <f t="shared" ca="1" si="452"/>
        <v>0</v>
      </c>
      <c r="Y1513" s="317" t="b">
        <f t="shared" ca="1" si="446"/>
        <v>0</v>
      </c>
      <c r="Z1513" t="b">
        <f t="shared" ca="1" si="447"/>
        <v>0</v>
      </c>
      <c r="AA1513" s="37" t="b">
        <f t="shared" ca="1" si="453"/>
        <v>1</v>
      </c>
      <c r="AB1513" t="b">
        <f t="shared" ca="1" si="448"/>
        <v>0</v>
      </c>
      <c r="AD1513" t="b">
        <f t="shared" ca="1" si="454"/>
        <v>0</v>
      </c>
      <c r="AE1513" s="37" t="b">
        <f t="shared" ca="1" si="455"/>
        <v>1</v>
      </c>
      <c r="AF1513" t="b">
        <f t="shared" ca="1" si="456"/>
        <v>0</v>
      </c>
      <c r="AG1513" s="317" t="b">
        <f t="shared" ca="1" si="457"/>
        <v>0</v>
      </c>
      <c r="AH1513" s="317" t="b">
        <f t="shared" ca="1" si="458"/>
        <v>0</v>
      </c>
      <c r="AI1513" s="317" t="b">
        <f t="shared" ca="1" si="459"/>
        <v>0</v>
      </c>
    </row>
    <row r="1514" spans="1:35" x14ac:dyDescent="0.25">
      <c r="A1514">
        <v>1482</v>
      </c>
      <c r="B1514" s="169">
        <f ca="1">OFFSET(InputPriceData!B$15,CalculationsAndCharts!$A1514+$A$11,0,1,1)</f>
        <v>39694</v>
      </c>
      <c r="C1514" s="3">
        <f ca="1">OFFSET(InputPriceData!G$15,CalculationsAndCharts!$A1514+$A$11,IF($C$7,8,0),1,1)</f>
        <v>2457600</v>
      </c>
      <c r="D1514" s="4">
        <f ca="1">OFFSET(InputPriceData!C$15,CalculationsAndCharts!$A1514+$A$11,IF($C$7,8,0),1,1)</f>
        <v>60.04</v>
      </c>
      <c r="E1514" s="4">
        <f ca="1">OFFSET(InputPriceData!D$15,CalculationsAndCharts!$A1514+$A$11,IF($C$7,8,0),1,1)</f>
        <v>60.54</v>
      </c>
      <c r="F1514" s="4">
        <f ca="1">OFFSET(InputPriceData!E$15,CalculationsAndCharts!$A1514+$A$11,IF($C$7,8,0),1,1)</f>
        <v>59.24</v>
      </c>
      <c r="G1514" s="4">
        <f ca="1">OFFSET(InputPriceData!F$15,CalculationsAndCharts!$A1514+$A$11,IF($C$7,8,0),1,1)</f>
        <v>60.03</v>
      </c>
      <c r="H1514" s="133"/>
      <c r="I1514" s="133"/>
      <c r="J1514" s="37">
        <f t="shared" ca="1" si="449"/>
        <v>1319</v>
      </c>
      <c r="K1514" s="124">
        <f t="shared" ca="1" si="450"/>
        <v>3.9999999999999147E-2</v>
      </c>
      <c r="L1514" s="343">
        <f t="shared" ca="1" si="441"/>
        <v>-0.12471224679204164</v>
      </c>
      <c r="M1514" s="345">
        <f t="shared" ca="1" si="451"/>
        <v>0.7841039362522938</v>
      </c>
      <c r="N1514" s="344">
        <f t="shared" ca="1" si="442"/>
        <v>-0.15905065773310204</v>
      </c>
      <c r="O1514" s="4"/>
      <c r="P1514" s="4"/>
      <c r="Q1514" s="3"/>
      <c r="S1514" s="4"/>
      <c r="T1514" s="4" t="b">
        <f t="shared" ca="1" si="443"/>
        <v>0</v>
      </c>
      <c r="U1514" t="b">
        <f t="shared" ca="1" si="444"/>
        <v>0</v>
      </c>
      <c r="W1514" s="317" t="b">
        <f t="shared" ca="1" si="445"/>
        <v>0</v>
      </c>
      <c r="X1514" s="317" t="b">
        <f t="shared" ca="1" si="452"/>
        <v>0</v>
      </c>
      <c r="Y1514" s="317" t="b">
        <f t="shared" ca="1" si="446"/>
        <v>0</v>
      </c>
      <c r="Z1514" t="b">
        <f t="shared" ca="1" si="447"/>
        <v>0</v>
      </c>
      <c r="AA1514" s="37" t="b">
        <f t="shared" ca="1" si="453"/>
        <v>1</v>
      </c>
      <c r="AB1514" t="b">
        <f t="shared" ca="1" si="448"/>
        <v>0</v>
      </c>
      <c r="AD1514" t="b">
        <f t="shared" ca="1" si="454"/>
        <v>0</v>
      </c>
      <c r="AE1514" s="37" t="b">
        <f t="shared" ca="1" si="455"/>
        <v>1</v>
      </c>
      <c r="AF1514" t="b">
        <f t="shared" ca="1" si="456"/>
        <v>0</v>
      </c>
      <c r="AG1514" s="317" t="b">
        <f t="shared" ca="1" si="457"/>
        <v>0</v>
      </c>
      <c r="AH1514" s="317" t="b">
        <f t="shared" ca="1" si="458"/>
        <v>0</v>
      </c>
      <c r="AI1514" s="317" t="b">
        <f t="shared" ca="1" si="459"/>
        <v>0</v>
      </c>
    </row>
    <row r="1515" spans="1:35" x14ac:dyDescent="0.25">
      <c r="A1515">
        <v>1483</v>
      </c>
      <c r="B1515" s="169">
        <f ca="1">OFFSET(InputPriceData!B$15,CalculationsAndCharts!$A1515+$A$11,0,1,1)</f>
        <v>39693</v>
      </c>
      <c r="C1515" s="3">
        <f ca="1">OFFSET(InputPriceData!G$15,CalculationsAndCharts!$A1515+$A$11,IF($C$7,8,0),1,1)</f>
        <v>2630200</v>
      </c>
      <c r="D1515" s="4">
        <f ca="1">OFFSET(InputPriceData!C$15,CalculationsAndCharts!$A1515+$A$11,IF($C$7,8,0),1,1)</f>
        <v>60.53</v>
      </c>
      <c r="E1515" s="4">
        <f ca="1">OFFSET(InputPriceData!D$15,CalculationsAndCharts!$A1515+$A$11,IF($C$7,8,0),1,1)</f>
        <v>61.21</v>
      </c>
      <c r="F1515" s="4">
        <f ca="1">OFFSET(InputPriceData!E$15,CalculationsAndCharts!$A1515+$A$11,IF($C$7,8,0),1,1)</f>
        <v>60.07</v>
      </c>
      <c r="G1515" s="4">
        <f ca="1">OFFSET(InputPriceData!F$15,CalculationsAndCharts!$A1515+$A$11,IF($C$7,8,0),1,1)</f>
        <v>60.22</v>
      </c>
      <c r="H1515" s="133"/>
      <c r="I1515" s="133"/>
      <c r="J1515" s="37">
        <f t="shared" ca="1" si="449"/>
        <v>1318</v>
      </c>
      <c r="K1515" s="124">
        <f t="shared" ca="1" si="450"/>
        <v>-0.60000000000000142</v>
      </c>
      <c r="L1515" s="343">
        <f t="shared" ca="1" si="441"/>
        <v>-0.12132734682878174</v>
      </c>
      <c r="M1515" s="345">
        <f t="shared" ca="1" si="451"/>
        <v>0.7912249609003974</v>
      </c>
      <c r="N1515" s="344">
        <f t="shared" ca="1" si="442"/>
        <v>-0.1533411517891369</v>
      </c>
      <c r="O1515" s="4"/>
      <c r="P1515" s="4"/>
      <c r="Q1515" s="3"/>
      <c r="S1515" s="4"/>
      <c r="T1515" s="4" t="b">
        <f t="shared" ca="1" si="443"/>
        <v>0</v>
      </c>
      <c r="U1515" t="b">
        <f t="shared" ca="1" si="444"/>
        <v>0</v>
      </c>
      <c r="W1515" s="317" t="b">
        <f t="shared" ca="1" si="445"/>
        <v>0</v>
      </c>
      <c r="X1515" s="317" t="b">
        <f t="shared" ca="1" si="452"/>
        <v>0</v>
      </c>
      <c r="Y1515" s="317" t="b">
        <f t="shared" ca="1" si="446"/>
        <v>0</v>
      </c>
      <c r="Z1515" t="b">
        <f t="shared" ca="1" si="447"/>
        <v>0</v>
      </c>
      <c r="AA1515" s="37" t="b">
        <f t="shared" ca="1" si="453"/>
        <v>1</v>
      </c>
      <c r="AB1515" t="b">
        <f t="shared" ca="1" si="448"/>
        <v>0</v>
      </c>
      <c r="AD1515" t="b">
        <f t="shared" ca="1" si="454"/>
        <v>0</v>
      </c>
      <c r="AE1515" s="37" t="b">
        <f t="shared" ca="1" si="455"/>
        <v>1</v>
      </c>
      <c r="AF1515" t="b">
        <f t="shared" ca="1" si="456"/>
        <v>0</v>
      </c>
      <c r="AG1515" s="317" t="b">
        <f t="shared" ca="1" si="457"/>
        <v>0</v>
      </c>
      <c r="AH1515" s="317" t="b">
        <f t="shared" ca="1" si="458"/>
        <v>0</v>
      </c>
      <c r="AI1515" s="317" t="b">
        <f t="shared" ca="1" si="459"/>
        <v>0</v>
      </c>
    </row>
    <row r="1516" spans="1:35" x14ac:dyDescent="0.25">
      <c r="A1516">
        <v>1484</v>
      </c>
      <c r="B1516" s="169">
        <f ca="1">OFFSET(InputPriceData!B$15,CalculationsAndCharts!$A1516+$A$11,0,1,1)</f>
        <v>39689</v>
      </c>
      <c r="C1516" s="3">
        <f ca="1">OFFSET(InputPriceData!G$15,CalculationsAndCharts!$A1516+$A$11,IF($C$7,8,0),1,1)</f>
        <v>1767200</v>
      </c>
      <c r="D1516" s="4">
        <f ca="1">OFFSET(InputPriceData!C$15,CalculationsAndCharts!$A1516+$A$11,IF($C$7,8,0),1,1)</f>
        <v>60.43</v>
      </c>
      <c r="E1516" s="4">
        <f ca="1">OFFSET(InputPriceData!D$15,CalculationsAndCharts!$A1516+$A$11,IF($C$7,8,0),1,1)</f>
        <v>60.99</v>
      </c>
      <c r="F1516" s="4">
        <f ca="1">OFFSET(InputPriceData!E$15,CalculationsAndCharts!$A1516+$A$11,IF($C$7,8,0),1,1)</f>
        <v>59.91</v>
      </c>
      <c r="G1516" s="4">
        <f ca="1">OFFSET(InputPriceData!F$15,CalculationsAndCharts!$A1516+$A$11,IF($C$7,8,0),1,1)</f>
        <v>59.99</v>
      </c>
      <c r="H1516" s="133"/>
      <c r="I1516" s="133"/>
      <c r="J1516" s="37">
        <f t="shared" ca="1" si="449"/>
        <v>1317</v>
      </c>
      <c r="K1516" s="124">
        <f t="shared" ca="1" si="450"/>
        <v>-0.35999999999999943</v>
      </c>
      <c r="L1516" s="343">
        <f t="shared" ca="1" si="441"/>
        <v>-0.13559880777049999</v>
      </c>
      <c r="M1516" s="345">
        <f t="shared" ca="1" si="451"/>
        <v>0.79841065681170276</v>
      </c>
      <c r="N1516" s="344">
        <f t="shared" ca="1" si="442"/>
        <v>-0.16983591916469074</v>
      </c>
      <c r="O1516" s="4"/>
      <c r="P1516" s="4"/>
      <c r="Q1516" s="3"/>
      <c r="S1516" s="4"/>
      <c r="T1516" s="4" t="b">
        <f t="shared" ca="1" si="443"/>
        <v>0</v>
      </c>
      <c r="U1516" t="b">
        <f t="shared" ca="1" si="444"/>
        <v>0</v>
      </c>
      <c r="W1516" s="317" t="b">
        <f t="shared" ca="1" si="445"/>
        <v>0</v>
      </c>
      <c r="X1516" s="317" t="b">
        <f t="shared" ca="1" si="452"/>
        <v>0</v>
      </c>
      <c r="Y1516" s="317" t="b">
        <f t="shared" ca="1" si="446"/>
        <v>0</v>
      </c>
      <c r="Z1516" t="b">
        <f t="shared" ca="1" si="447"/>
        <v>0</v>
      </c>
      <c r="AA1516" s="37" t="b">
        <f t="shared" ca="1" si="453"/>
        <v>1</v>
      </c>
      <c r="AB1516" t="b">
        <f t="shared" ca="1" si="448"/>
        <v>0</v>
      </c>
      <c r="AD1516" t="b">
        <f t="shared" ca="1" si="454"/>
        <v>0</v>
      </c>
      <c r="AE1516" s="37" t="b">
        <f t="shared" ca="1" si="455"/>
        <v>1</v>
      </c>
      <c r="AF1516" t="b">
        <f t="shared" ca="1" si="456"/>
        <v>0</v>
      </c>
      <c r="AG1516" s="317" t="b">
        <f t="shared" ca="1" si="457"/>
        <v>0</v>
      </c>
      <c r="AH1516" s="317" t="b">
        <f t="shared" ca="1" si="458"/>
        <v>0</v>
      </c>
      <c r="AI1516" s="317" t="b">
        <f t="shared" ca="1" si="459"/>
        <v>0</v>
      </c>
    </row>
    <row r="1517" spans="1:35" x14ac:dyDescent="0.25">
      <c r="A1517">
        <v>1485</v>
      </c>
      <c r="B1517" s="169">
        <f ca="1">OFFSET(InputPriceData!B$15,CalculationsAndCharts!$A1517+$A$11,0,1,1)</f>
        <v>39688</v>
      </c>
      <c r="C1517" s="3">
        <f ca="1">OFFSET(InputPriceData!G$15,CalculationsAndCharts!$A1517+$A$11,IF($C$7,8,0),1,1)</f>
        <v>2226700</v>
      </c>
      <c r="D1517" s="4">
        <f ca="1">OFFSET(InputPriceData!C$15,CalculationsAndCharts!$A1517+$A$11,IF($C$7,8,0),1,1)</f>
        <v>60.59</v>
      </c>
      <c r="E1517" s="4">
        <f ca="1">OFFSET(InputPriceData!D$15,CalculationsAndCharts!$A1517+$A$11,IF($C$7,8,0),1,1)</f>
        <v>61.28</v>
      </c>
      <c r="F1517" s="4">
        <f ca="1">OFFSET(InputPriceData!E$15,CalculationsAndCharts!$A1517+$A$11,IF($C$7,8,0),1,1)</f>
        <v>59.88</v>
      </c>
      <c r="G1517" s="4">
        <f ca="1">OFFSET(InputPriceData!F$15,CalculationsAndCharts!$A1517+$A$11,IF($C$7,8,0),1,1)</f>
        <v>60.82</v>
      </c>
      <c r="H1517" s="133"/>
      <c r="I1517" s="133"/>
      <c r="J1517" s="37">
        <f t="shared" ca="1" si="449"/>
        <v>1316</v>
      </c>
      <c r="K1517" s="124">
        <f t="shared" ca="1" si="450"/>
        <v>1.1199999999999974</v>
      </c>
      <c r="L1517" s="343">
        <f t="shared" ca="1" si="441"/>
        <v>-0.20028428909037471</v>
      </c>
      <c r="M1517" s="345">
        <f t="shared" ca="1" si="451"/>
        <v>0.80566161131352454</v>
      </c>
      <c r="N1517" s="344">
        <f t="shared" ca="1" si="442"/>
        <v>-0.2485960436464606</v>
      </c>
      <c r="O1517" s="4"/>
      <c r="P1517" s="4"/>
      <c r="Q1517" s="3"/>
      <c r="S1517" s="4"/>
      <c r="T1517" s="4" t="b">
        <f t="shared" ca="1" si="443"/>
        <v>0</v>
      </c>
      <c r="U1517" t="b">
        <f t="shared" ca="1" si="444"/>
        <v>0</v>
      </c>
      <c r="W1517" s="317" t="b">
        <f t="shared" ca="1" si="445"/>
        <v>0</v>
      </c>
      <c r="X1517" s="317" t="b">
        <f t="shared" ca="1" si="452"/>
        <v>0</v>
      </c>
      <c r="Y1517" s="317" t="b">
        <f t="shared" ca="1" si="446"/>
        <v>0</v>
      </c>
      <c r="Z1517" t="b">
        <f t="shared" ca="1" si="447"/>
        <v>0</v>
      </c>
      <c r="AA1517" s="37" t="b">
        <f t="shared" ca="1" si="453"/>
        <v>1</v>
      </c>
      <c r="AB1517" t="b">
        <f t="shared" ca="1" si="448"/>
        <v>0</v>
      </c>
      <c r="AD1517" t="b">
        <f t="shared" ca="1" si="454"/>
        <v>0</v>
      </c>
      <c r="AE1517" s="37" t="b">
        <f t="shared" ca="1" si="455"/>
        <v>1</v>
      </c>
      <c r="AF1517" t="b">
        <f t="shared" ca="1" si="456"/>
        <v>0</v>
      </c>
      <c r="AG1517" s="317" t="b">
        <f t="shared" ca="1" si="457"/>
        <v>0</v>
      </c>
      <c r="AH1517" s="317" t="b">
        <f t="shared" ca="1" si="458"/>
        <v>0</v>
      </c>
      <c r="AI1517" s="317" t="b">
        <f t="shared" ca="1" si="459"/>
        <v>0</v>
      </c>
    </row>
    <row r="1518" spans="1:35" x14ac:dyDescent="0.25">
      <c r="A1518">
        <v>1486</v>
      </c>
      <c r="B1518" s="169">
        <f ca="1">OFFSET(InputPriceData!B$15,CalculationsAndCharts!$A1518+$A$11,0,1,1)</f>
        <v>39687</v>
      </c>
      <c r="C1518" s="3">
        <f ca="1">OFFSET(InputPriceData!G$15,CalculationsAndCharts!$A1518+$A$11,IF($C$7,8,0),1,1)</f>
        <v>1639100</v>
      </c>
      <c r="D1518" s="4">
        <f ca="1">OFFSET(InputPriceData!C$15,CalculationsAndCharts!$A1518+$A$11,IF($C$7,8,0),1,1)</f>
        <v>59.65</v>
      </c>
      <c r="E1518" s="4">
        <f ca="1">OFFSET(InputPriceData!D$15,CalculationsAndCharts!$A1518+$A$11,IF($C$7,8,0),1,1)</f>
        <v>60.61</v>
      </c>
      <c r="F1518" s="4">
        <f ca="1">OFFSET(InputPriceData!E$15,CalculationsAndCharts!$A1518+$A$11,IF($C$7,8,0),1,1)</f>
        <v>59.39</v>
      </c>
      <c r="G1518" s="4">
        <f ca="1">OFFSET(InputPriceData!F$15,CalculationsAndCharts!$A1518+$A$11,IF($C$7,8,0),1,1)</f>
        <v>60.35</v>
      </c>
      <c r="H1518" s="133"/>
      <c r="I1518" s="133"/>
      <c r="J1518" s="37">
        <f t="shared" ca="1" si="449"/>
        <v>1315</v>
      </c>
      <c r="K1518" s="124">
        <f t="shared" ca="1" si="450"/>
        <v>0.52000000000000313</v>
      </c>
      <c r="L1518" s="343">
        <f t="shared" ca="1" si="441"/>
        <v>-0.22965212301191873</v>
      </c>
      <c r="M1518" s="345">
        <f t="shared" ca="1" si="451"/>
        <v>0.8129784170671287</v>
      </c>
      <c r="N1518" s="344">
        <f t="shared" ca="1" si="442"/>
        <v>-0.28248243519231836</v>
      </c>
      <c r="O1518" s="4"/>
      <c r="P1518" s="4"/>
      <c r="Q1518" s="3"/>
      <c r="S1518" s="4"/>
      <c r="T1518" s="4" t="b">
        <f t="shared" ca="1" si="443"/>
        <v>0</v>
      </c>
      <c r="U1518" t="b">
        <f t="shared" ca="1" si="444"/>
        <v>0</v>
      </c>
      <c r="W1518" s="317" t="b">
        <f t="shared" ca="1" si="445"/>
        <v>0</v>
      </c>
      <c r="X1518" s="317" t="b">
        <f t="shared" ca="1" si="452"/>
        <v>0</v>
      </c>
      <c r="Y1518" s="317" t="b">
        <f t="shared" ca="1" si="446"/>
        <v>0</v>
      </c>
      <c r="Z1518" t="b">
        <f t="shared" ca="1" si="447"/>
        <v>0</v>
      </c>
      <c r="AA1518" s="37" t="b">
        <f t="shared" ca="1" si="453"/>
        <v>1</v>
      </c>
      <c r="AB1518" t="b">
        <f t="shared" ca="1" si="448"/>
        <v>0</v>
      </c>
      <c r="AD1518" t="b">
        <f t="shared" ca="1" si="454"/>
        <v>0</v>
      </c>
      <c r="AE1518" s="37" t="b">
        <f t="shared" ca="1" si="455"/>
        <v>1</v>
      </c>
      <c r="AF1518" t="b">
        <f t="shared" ca="1" si="456"/>
        <v>0</v>
      </c>
      <c r="AG1518" s="317" t="b">
        <f t="shared" ca="1" si="457"/>
        <v>0</v>
      </c>
      <c r="AH1518" s="317" t="b">
        <f t="shared" ca="1" si="458"/>
        <v>0</v>
      </c>
      <c r="AI1518" s="317" t="b">
        <f t="shared" ca="1" si="459"/>
        <v>0</v>
      </c>
    </row>
    <row r="1519" spans="1:35" x14ac:dyDescent="0.25">
      <c r="A1519">
        <v>1487</v>
      </c>
      <c r="B1519" s="169">
        <f ca="1">OFFSET(InputPriceData!B$15,CalculationsAndCharts!$A1519+$A$11,0,1,1)</f>
        <v>39686</v>
      </c>
      <c r="C1519" s="3">
        <f ca="1">OFFSET(InputPriceData!G$15,CalculationsAndCharts!$A1519+$A$11,IF($C$7,8,0),1,1)</f>
        <v>1242600</v>
      </c>
      <c r="D1519" s="4">
        <f ca="1">OFFSET(InputPriceData!C$15,CalculationsAndCharts!$A1519+$A$11,IF($C$7,8,0),1,1)</f>
        <v>59.79</v>
      </c>
      <c r="E1519" s="4">
        <f ca="1">OFFSET(InputPriceData!D$15,CalculationsAndCharts!$A1519+$A$11,IF($C$7,8,0),1,1)</f>
        <v>60.1</v>
      </c>
      <c r="F1519" s="4">
        <f ca="1">OFFSET(InputPriceData!E$15,CalculationsAndCharts!$A1519+$A$11,IF($C$7,8,0),1,1)</f>
        <v>59.36</v>
      </c>
      <c r="G1519" s="4">
        <f ca="1">OFFSET(InputPriceData!F$15,CalculationsAndCharts!$A1519+$A$11,IF($C$7,8,0),1,1)</f>
        <v>59.7</v>
      </c>
      <c r="H1519" s="133"/>
      <c r="I1519" s="133"/>
      <c r="J1519" s="37">
        <f t="shared" ca="1" si="449"/>
        <v>1314</v>
      </c>
      <c r="K1519" s="124">
        <f t="shared" ca="1" si="450"/>
        <v>-0.55999999999999517</v>
      </c>
      <c r="L1519" s="343">
        <f t="shared" ca="1" si="441"/>
        <v>-0.14612102648792788</v>
      </c>
      <c r="M1519" s="345">
        <f t="shared" ca="1" si="451"/>
        <v>0.82036167211617428</v>
      </c>
      <c r="N1519" s="344">
        <f t="shared" ca="1" si="442"/>
        <v>-0.17811781248994671</v>
      </c>
      <c r="O1519" s="4"/>
      <c r="P1519" s="4"/>
      <c r="Q1519" s="3"/>
      <c r="S1519" s="4"/>
      <c r="T1519" s="4" t="b">
        <f t="shared" ca="1" si="443"/>
        <v>0</v>
      </c>
      <c r="U1519" t="b">
        <f t="shared" ca="1" si="444"/>
        <v>0</v>
      </c>
      <c r="W1519" s="317" t="b">
        <f t="shared" ca="1" si="445"/>
        <v>0</v>
      </c>
      <c r="X1519" s="317" t="b">
        <f t="shared" ca="1" si="452"/>
        <v>0</v>
      </c>
      <c r="Y1519" s="317" t="b">
        <f t="shared" ca="1" si="446"/>
        <v>1</v>
      </c>
      <c r="Z1519" t="b">
        <f t="shared" ca="1" si="447"/>
        <v>1</v>
      </c>
      <c r="AA1519" s="37" t="b">
        <f t="shared" ca="1" si="453"/>
        <v>1</v>
      </c>
      <c r="AB1519" t="b">
        <f t="shared" ca="1" si="448"/>
        <v>0</v>
      </c>
      <c r="AD1519" t="b">
        <f t="shared" ca="1" si="454"/>
        <v>1</v>
      </c>
      <c r="AE1519" s="37" t="b">
        <f t="shared" ca="1" si="455"/>
        <v>1</v>
      </c>
      <c r="AF1519" t="b">
        <f t="shared" ca="1" si="456"/>
        <v>0</v>
      </c>
      <c r="AG1519" s="317" t="b">
        <f t="shared" ca="1" si="457"/>
        <v>0</v>
      </c>
      <c r="AH1519" s="317" t="b">
        <f t="shared" ca="1" si="458"/>
        <v>0</v>
      </c>
      <c r="AI1519" s="317" t="b">
        <f t="shared" ca="1" si="459"/>
        <v>1</v>
      </c>
    </row>
    <row r="1520" spans="1:35" x14ac:dyDescent="0.25">
      <c r="A1520">
        <v>1488</v>
      </c>
      <c r="B1520" s="169">
        <f ca="1">OFFSET(InputPriceData!B$15,CalculationsAndCharts!$A1520+$A$11,0,1,1)</f>
        <v>39685</v>
      </c>
      <c r="C1520" s="3">
        <f ca="1">OFFSET(InputPriceData!G$15,CalculationsAndCharts!$A1520+$A$11,IF($C$7,8,0),1,1)</f>
        <v>1677800</v>
      </c>
      <c r="D1520" s="4">
        <f ca="1">OFFSET(InputPriceData!C$15,CalculationsAndCharts!$A1520+$A$11,IF($C$7,8,0),1,1)</f>
        <v>60.03</v>
      </c>
      <c r="E1520" s="4">
        <f ca="1">OFFSET(InputPriceData!D$15,CalculationsAndCharts!$A1520+$A$11,IF($C$7,8,0),1,1)</f>
        <v>60.5</v>
      </c>
      <c r="F1520" s="4">
        <f ca="1">OFFSET(InputPriceData!E$15,CalculationsAndCharts!$A1520+$A$11,IF($C$7,8,0),1,1)</f>
        <v>59.42</v>
      </c>
      <c r="G1520" s="4">
        <f ca="1">OFFSET(InputPriceData!F$15,CalculationsAndCharts!$A1520+$A$11,IF($C$7,8,0),1,1)</f>
        <v>59.83</v>
      </c>
      <c r="H1520" s="133"/>
      <c r="I1520" s="133"/>
      <c r="J1520" s="37">
        <f t="shared" ca="1" si="449"/>
        <v>1313</v>
      </c>
      <c r="K1520" s="124">
        <f t="shared" ca="1" si="450"/>
        <v>-0.80000000000000426</v>
      </c>
      <c r="L1520" s="343">
        <f t="shared" ca="1" si="441"/>
        <v>-3.342058816368787E-4</v>
      </c>
      <c r="M1520" s="345">
        <f t="shared" ca="1" si="451"/>
        <v>0.82781197993559463</v>
      </c>
      <c r="N1520" s="344">
        <f t="shared" ca="1" si="442"/>
        <v>-4.0372196795567097E-4</v>
      </c>
      <c r="O1520" s="4"/>
      <c r="P1520" s="4"/>
      <c r="Q1520" s="3"/>
      <c r="S1520" s="4"/>
      <c r="T1520" s="4" t="b">
        <f t="shared" ca="1" si="443"/>
        <v>0</v>
      </c>
      <c r="U1520" t="b">
        <f t="shared" ca="1" si="444"/>
        <v>1</v>
      </c>
      <c r="W1520" s="317" t="b">
        <f t="shared" ca="1" si="445"/>
        <v>0</v>
      </c>
      <c r="X1520" s="317" t="b">
        <f t="shared" ca="1" si="452"/>
        <v>1</v>
      </c>
      <c r="Y1520" s="317" t="b">
        <f t="shared" ca="1" si="446"/>
        <v>0</v>
      </c>
      <c r="Z1520" t="b">
        <f t="shared" ca="1" si="447"/>
        <v>0</v>
      </c>
      <c r="AA1520" s="37" t="b">
        <f t="shared" ca="1" si="453"/>
        <v>0</v>
      </c>
      <c r="AB1520" t="b">
        <f t="shared" ca="1" si="448"/>
        <v>0</v>
      </c>
      <c r="AD1520" t="b">
        <f t="shared" ca="1" si="454"/>
        <v>0</v>
      </c>
      <c r="AE1520" s="37" t="b">
        <f t="shared" ca="1" si="455"/>
        <v>0</v>
      </c>
      <c r="AF1520" t="b">
        <f t="shared" ca="1" si="456"/>
        <v>0</v>
      </c>
      <c r="AG1520" s="317" t="b">
        <f t="shared" ca="1" si="457"/>
        <v>0</v>
      </c>
      <c r="AH1520" s="317" t="b">
        <f t="shared" ca="1" si="458"/>
        <v>1</v>
      </c>
      <c r="AI1520" s="317" t="b">
        <f t="shared" ca="1" si="459"/>
        <v>0</v>
      </c>
    </row>
    <row r="1521" spans="1:35" x14ac:dyDescent="0.25">
      <c r="A1521">
        <v>1489</v>
      </c>
      <c r="B1521" s="169">
        <f ca="1">OFFSET(InputPriceData!B$15,CalculationsAndCharts!$A1521+$A$11,0,1,1)</f>
        <v>39682</v>
      </c>
      <c r="C1521" s="3">
        <f ca="1">OFFSET(InputPriceData!G$15,CalculationsAndCharts!$A1521+$A$11,IF($C$7,8,0),1,1)</f>
        <v>2271300</v>
      </c>
      <c r="D1521" s="4">
        <f ca="1">OFFSET(InputPriceData!C$15,CalculationsAndCharts!$A1521+$A$11,IF($C$7,8,0),1,1)</f>
        <v>60.99</v>
      </c>
      <c r="E1521" s="4">
        <f ca="1">OFFSET(InputPriceData!D$15,CalculationsAndCharts!$A1521+$A$11,IF($C$7,8,0),1,1)</f>
        <v>60.99</v>
      </c>
      <c r="F1521" s="4">
        <f ca="1">OFFSET(InputPriceData!E$15,CalculationsAndCharts!$A1521+$A$11,IF($C$7,8,0),1,1)</f>
        <v>59.9</v>
      </c>
      <c r="G1521" s="4">
        <f ca="1">OFFSET(InputPriceData!F$15,CalculationsAndCharts!$A1521+$A$11,IF($C$7,8,0),1,1)</f>
        <v>60.26</v>
      </c>
      <c r="H1521" s="133"/>
      <c r="I1521" s="133"/>
      <c r="J1521" s="37">
        <f t="shared" ca="1" si="449"/>
        <v>1312</v>
      </c>
      <c r="K1521" s="124">
        <f t="shared" ca="1" si="450"/>
        <v>-0.3300000000000054</v>
      </c>
      <c r="L1521" s="343">
        <f t="shared" ca="1" si="441"/>
        <v>0.14324848596640249</v>
      </c>
      <c r="M1521" s="345">
        <f t="shared" ca="1" si="451"/>
        <v>0.83532994948092298</v>
      </c>
      <c r="N1521" s="344">
        <f t="shared" ca="1" si="442"/>
        <v>0.171487309961073</v>
      </c>
      <c r="O1521" s="4"/>
      <c r="P1521" s="4"/>
      <c r="Q1521" s="3"/>
      <c r="S1521" s="4"/>
      <c r="T1521" s="4" t="b">
        <f t="shared" ca="1" si="443"/>
        <v>0</v>
      </c>
      <c r="U1521" t="b">
        <f t="shared" ca="1" si="444"/>
        <v>0</v>
      </c>
      <c r="W1521" s="317" t="b">
        <f t="shared" ca="1" si="445"/>
        <v>0</v>
      </c>
      <c r="X1521" s="317" t="b">
        <f t="shared" ca="1" si="452"/>
        <v>1</v>
      </c>
      <c r="Y1521" s="317" t="b">
        <f t="shared" ca="1" si="446"/>
        <v>0</v>
      </c>
      <c r="Z1521" t="b">
        <f t="shared" ca="1" si="447"/>
        <v>0</v>
      </c>
      <c r="AA1521" s="37" t="b">
        <f t="shared" ca="1" si="453"/>
        <v>0</v>
      </c>
      <c r="AB1521" t="b">
        <f t="shared" ca="1" si="448"/>
        <v>0</v>
      </c>
      <c r="AD1521" t="b">
        <f t="shared" ca="1" si="454"/>
        <v>0</v>
      </c>
      <c r="AE1521" s="37" t="b">
        <f t="shared" ca="1" si="455"/>
        <v>0</v>
      </c>
      <c r="AF1521" t="b">
        <f t="shared" ca="1" si="456"/>
        <v>0</v>
      </c>
      <c r="AG1521" s="317" t="b">
        <f t="shared" ca="1" si="457"/>
        <v>0</v>
      </c>
      <c r="AH1521" s="317" t="b">
        <f t="shared" ca="1" si="458"/>
        <v>1</v>
      </c>
      <c r="AI1521" s="317" t="b">
        <f t="shared" ca="1" si="459"/>
        <v>0</v>
      </c>
    </row>
    <row r="1522" spans="1:35" x14ac:dyDescent="0.25">
      <c r="A1522">
        <v>1490</v>
      </c>
      <c r="B1522" s="169">
        <f ca="1">OFFSET(InputPriceData!B$15,CalculationsAndCharts!$A1522+$A$11,0,1,1)</f>
        <v>39681</v>
      </c>
      <c r="C1522" s="3">
        <f ca="1">OFFSET(InputPriceData!G$15,CalculationsAndCharts!$A1522+$A$11,IF($C$7,8,0),1,1)</f>
        <v>1839700</v>
      </c>
      <c r="D1522" s="4">
        <f ca="1">OFFSET(InputPriceData!C$15,CalculationsAndCharts!$A1522+$A$11,IF($C$7,8,0),1,1)</f>
        <v>59.84</v>
      </c>
      <c r="E1522" s="4">
        <f ca="1">OFFSET(InputPriceData!D$15,CalculationsAndCharts!$A1522+$A$11,IF($C$7,8,0),1,1)</f>
        <v>60.75</v>
      </c>
      <c r="F1522" s="4">
        <f ca="1">OFFSET(InputPriceData!E$15,CalculationsAndCharts!$A1522+$A$11,IF($C$7,8,0),1,1)</f>
        <v>59.71</v>
      </c>
      <c r="G1522" s="4">
        <f ca="1">OFFSET(InputPriceData!F$15,CalculationsAndCharts!$A1522+$A$11,IF($C$7,8,0),1,1)</f>
        <v>60.63</v>
      </c>
      <c r="H1522" s="133"/>
      <c r="I1522" s="133"/>
      <c r="J1522" s="37">
        <f t="shared" ca="1" si="449"/>
        <v>1311</v>
      </c>
      <c r="K1522" s="124">
        <f t="shared" ca="1" si="450"/>
        <v>0.28999999999999915</v>
      </c>
      <c r="L1522" s="343">
        <f t="shared" ca="1" si="441"/>
        <v>0.27987277141298433</v>
      </c>
      <c r="M1522" s="345">
        <f t="shared" ca="1" si="451"/>
        <v>0.8429161952380656</v>
      </c>
      <c r="N1522" s="344">
        <f t="shared" ca="1" si="442"/>
        <v>0.33202917798244413</v>
      </c>
      <c r="O1522" s="4"/>
      <c r="P1522" s="4"/>
      <c r="Q1522" s="3"/>
      <c r="S1522" s="4"/>
      <c r="T1522" s="4" t="b">
        <f t="shared" ca="1" si="443"/>
        <v>0</v>
      </c>
      <c r="U1522" t="b">
        <f t="shared" ca="1" si="444"/>
        <v>0</v>
      </c>
      <c r="W1522" s="317" t="b">
        <f t="shared" ca="1" si="445"/>
        <v>0</v>
      </c>
      <c r="X1522" s="317" t="b">
        <f t="shared" ca="1" si="452"/>
        <v>1</v>
      </c>
      <c r="Y1522" s="317" t="b">
        <f t="shared" ca="1" si="446"/>
        <v>0</v>
      </c>
      <c r="Z1522" t="b">
        <f t="shared" ca="1" si="447"/>
        <v>0</v>
      </c>
      <c r="AA1522" s="37" t="b">
        <f t="shared" ca="1" si="453"/>
        <v>0</v>
      </c>
      <c r="AB1522" t="b">
        <f t="shared" ca="1" si="448"/>
        <v>0</v>
      </c>
      <c r="AD1522" t="b">
        <f t="shared" ca="1" si="454"/>
        <v>0</v>
      </c>
      <c r="AE1522" s="37" t="b">
        <f t="shared" ca="1" si="455"/>
        <v>0</v>
      </c>
      <c r="AF1522" t="b">
        <f t="shared" ca="1" si="456"/>
        <v>0</v>
      </c>
      <c r="AG1522" s="317" t="b">
        <f t="shared" ca="1" si="457"/>
        <v>0</v>
      </c>
      <c r="AH1522" s="317" t="b">
        <f t="shared" ca="1" si="458"/>
        <v>1</v>
      </c>
      <c r="AI1522" s="317" t="b">
        <f t="shared" ca="1" si="459"/>
        <v>0</v>
      </c>
    </row>
    <row r="1523" spans="1:35" x14ac:dyDescent="0.25">
      <c r="A1523">
        <v>1491</v>
      </c>
      <c r="B1523" s="169">
        <f ca="1">OFFSET(InputPriceData!B$15,CalculationsAndCharts!$A1523+$A$11,0,1,1)</f>
        <v>39680</v>
      </c>
      <c r="C1523" s="3">
        <f ca="1">OFFSET(InputPriceData!G$15,CalculationsAndCharts!$A1523+$A$11,IF($C$7,8,0),1,1)</f>
        <v>2091800</v>
      </c>
      <c r="D1523" s="4">
        <f ca="1">OFFSET(InputPriceData!C$15,CalculationsAndCharts!$A1523+$A$11,IF($C$7,8,0),1,1)</f>
        <v>61</v>
      </c>
      <c r="E1523" s="4">
        <f ca="1">OFFSET(InputPriceData!D$15,CalculationsAndCharts!$A1523+$A$11,IF($C$7,8,0),1,1)</f>
        <v>61</v>
      </c>
      <c r="F1523" s="4">
        <f ca="1">OFFSET(InputPriceData!E$15,CalculationsAndCharts!$A1523+$A$11,IF($C$7,8,0),1,1)</f>
        <v>59.68</v>
      </c>
      <c r="G1523" s="4">
        <f ca="1">OFFSET(InputPriceData!F$15,CalculationsAndCharts!$A1523+$A$11,IF($C$7,8,0),1,1)</f>
        <v>60.59</v>
      </c>
      <c r="H1523" s="133"/>
      <c r="I1523" s="133"/>
      <c r="J1523" s="37">
        <f t="shared" ca="1" si="449"/>
        <v>1310</v>
      </c>
      <c r="K1523" s="124">
        <f t="shared" ca="1" si="450"/>
        <v>-0.81999999999999318</v>
      </c>
      <c r="L1523" s="343">
        <f t="shared" ca="1" si="441"/>
        <v>0.45596139748386477</v>
      </c>
      <c r="M1523" s="345">
        <f t="shared" ca="1" si="451"/>
        <v>0.85057133727352741</v>
      </c>
      <c r="N1523" s="344">
        <f t="shared" ca="1" si="442"/>
        <v>0.53606485135677262</v>
      </c>
      <c r="O1523" s="4"/>
      <c r="P1523" s="4"/>
      <c r="Q1523" s="3"/>
      <c r="S1523" s="4"/>
      <c r="T1523" s="4" t="b">
        <f t="shared" ca="1" si="443"/>
        <v>0</v>
      </c>
      <c r="U1523" t="b">
        <f t="shared" ca="1" si="444"/>
        <v>0</v>
      </c>
      <c r="W1523" s="317" t="b">
        <f t="shared" ca="1" si="445"/>
        <v>0</v>
      </c>
      <c r="X1523" s="317" t="b">
        <f t="shared" ca="1" si="452"/>
        <v>1</v>
      </c>
      <c r="Y1523" s="317" t="b">
        <f t="shared" ca="1" si="446"/>
        <v>0</v>
      </c>
      <c r="Z1523" t="b">
        <f t="shared" ca="1" si="447"/>
        <v>0</v>
      </c>
      <c r="AA1523" s="37" t="b">
        <f t="shared" ca="1" si="453"/>
        <v>0</v>
      </c>
      <c r="AB1523" t="b">
        <f t="shared" ca="1" si="448"/>
        <v>0</v>
      </c>
      <c r="AD1523" t="b">
        <f t="shared" ca="1" si="454"/>
        <v>0</v>
      </c>
      <c r="AE1523" s="37" t="b">
        <f t="shared" ca="1" si="455"/>
        <v>0</v>
      </c>
      <c r="AF1523" t="b">
        <f t="shared" ca="1" si="456"/>
        <v>0</v>
      </c>
      <c r="AG1523" s="317" t="b">
        <f t="shared" ca="1" si="457"/>
        <v>0</v>
      </c>
      <c r="AH1523" s="317" t="b">
        <f t="shared" ca="1" si="458"/>
        <v>1</v>
      </c>
      <c r="AI1523" s="317" t="b">
        <f t="shared" ca="1" si="459"/>
        <v>0</v>
      </c>
    </row>
    <row r="1524" spans="1:35" x14ac:dyDescent="0.25">
      <c r="A1524">
        <v>1492</v>
      </c>
      <c r="B1524" s="169">
        <f ca="1">OFFSET(InputPriceData!B$15,CalculationsAndCharts!$A1524+$A$11,0,1,1)</f>
        <v>39679</v>
      </c>
      <c r="C1524" s="3">
        <f ca="1">OFFSET(InputPriceData!G$15,CalculationsAndCharts!$A1524+$A$11,IF($C$7,8,0),1,1)</f>
        <v>2370900</v>
      </c>
      <c r="D1524" s="4">
        <f ca="1">OFFSET(InputPriceData!C$15,CalculationsAndCharts!$A1524+$A$11,IF($C$7,8,0),1,1)</f>
        <v>61.01</v>
      </c>
      <c r="E1524" s="4">
        <f ca="1">OFFSET(InputPriceData!D$15,CalculationsAndCharts!$A1524+$A$11,IF($C$7,8,0),1,1)</f>
        <v>61.33</v>
      </c>
      <c r="F1524" s="4">
        <f ca="1">OFFSET(InputPriceData!E$15,CalculationsAndCharts!$A1524+$A$11,IF($C$7,8,0),1,1)</f>
        <v>60.21</v>
      </c>
      <c r="G1524" s="4">
        <f ca="1">OFFSET(InputPriceData!F$15,CalculationsAndCharts!$A1524+$A$11,IF($C$7,8,0),1,1)</f>
        <v>60.34</v>
      </c>
      <c r="H1524" s="133"/>
      <c r="I1524" s="133"/>
      <c r="J1524" s="37">
        <f t="shared" ca="1" si="449"/>
        <v>1309</v>
      </c>
      <c r="K1524" s="124">
        <f t="shared" ca="1" si="450"/>
        <v>-1.3699999999999974</v>
      </c>
      <c r="L1524" s="343">
        <f t="shared" ca="1" si="441"/>
        <v>0.64170505708196268</v>
      </c>
      <c r="M1524" s="345">
        <f t="shared" ca="1" si="451"/>
        <v>0.8582960012850932</v>
      </c>
      <c r="N1524" s="344">
        <f t="shared" ca="1" si="442"/>
        <v>0.74765006026028624</v>
      </c>
      <c r="O1524" s="4"/>
      <c r="P1524" s="4"/>
      <c r="Q1524" s="3"/>
      <c r="S1524" s="4"/>
      <c r="T1524" s="4" t="b">
        <f t="shared" ca="1" si="443"/>
        <v>0</v>
      </c>
      <c r="U1524" t="b">
        <f t="shared" ca="1" si="444"/>
        <v>0</v>
      </c>
      <c r="W1524" s="317" t="b">
        <f t="shared" ca="1" si="445"/>
        <v>0</v>
      </c>
      <c r="X1524" s="317" t="b">
        <f t="shared" ca="1" si="452"/>
        <v>1</v>
      </c>
      <c r="Y1524" s="317" t="b">
        <f t="shared" ca="1" si="446"/>
        <v>0</v>
      </c>
      <c r="Z1524" t="b">
        <f t="shared" ca="1" si="447"/>
        <v>0</v>
      </c>
      <c r="AA1524" s="37" t="b">
        <f t="shared" ca="1" si="453"/>
        <v>0</v>
      </c>
      <c r="AB1524" t="b">
        <f t="shared" ca="1" si="448"/>
        <v>0</v>
      </c>
      <c r="AD1524" t="b">
        <f t="shared" ca="1" si="454"/>
        <v>0</v>
      </c>
      <c r="AE1524" s="37" t="b">
        <f t="shared" ca="1" si="455"/>
        <v>0</v>
      </c>
      <c r="AF1524" t="b">
        <f t="shared" ca="1" si="456"/>
        <v>0</v>
      </c>
      <c r="AG1524" s="317" t="b">
        <f t="shared" ca="1" si="457"/>
        <v>0</v>
      </c>
      <c r="AH1524" s="317" t="b">
        <f t="shared" ca="1" si="458"/>
        <v>1</v>
      </c>
      <c r="AI1524" s="317" t="b">
        <f t="shared" ca="1" si="459"/>
        <v>0</v>
      </c>
    </row>
    <row r="1525" spans="1:35" x14ac:dyDescent="0.25">
      <c r="A1525">
        <v>1493</v>
      </c>
      <c r="B1525" s="169">
        <f ca="1">OFFSET(InputPriceData!B$15,CalculationsAndCharts!$A1525+$A$11,0,1,1)</f>
        <v>39678</v>
      </c>
      <c r="C1525" s="3">
        <f ca="1">OFFSET(InputPriceData!G$15,CalculationsAndCharts!$A1525+$A$11,IF($C$7,8,0),1,1)</f>
        <v>2488300</v>
      </c>
      <c r="D1525" s="4">
        <f ca="1">OFFSET(InputPriceData!C$15,CalculationsAndCharts!$A1525+$A$11,IF($C$7,8,0),1,1)</f>
        <v>61.95</v>
      </c>
      <c r="E1525" s="4">
        <f ca="1">OFFSET(InputPriceData!D$15,CalculationsAndCharts!$A1525+$A$11,IF($C$7,8,0),1,1)</f>
        <v>62.09</v>
      </c>
      <c r="F1525" s="4">
        <f ca="1">OFFSET(InputPriceData!E$15,CalculationsAndCharts!$A1525+$A$11,IF($C$7,8,0),1,1)</f>
        <v>61.17</v>
      </c>
      <c r="G1525" s="4">
        <f ca="1">OFFSET(InputPriceData!F$15,CalculationsAndCharts!$A1525+$A$11,IF($C$7,8,0),1,1)</f>
        <v>61.41</v>
      </c>
      <c r="H1525" s="133"/>
      <c r="I1525" s="133"/>
      <c r="J1525" s="37">
        <f t="shared" ca="1" si="449"/>
        <v>1308</v>
      </c>
      <c r="K1525" s="124">
        <f t="shared" ca="1" si="450"/>
        <v>1.0999999999999943</v>
      </c>
      <c r="L1525" s="343">
        <f t="shared" ca="1" si="441"/>
        <v>0.717357679685523</v>
      </c>
      <c r="M1525" s="345">
        <f t="shared" ca="1" si="451"/>
        <v>0.86609081865296988</v>
      </c>
      <c r="N1525" s="344">
        <f t="shared" ca="1" si="442"/>
        <v>0.8282707358579654</v>
      </c>
      <c r="O1525" s="4"/>
      <c r="P1525" s="4"/>
      <c r="Q1525" s="3"/>
      <c r="S1525" s="4"/>
      <c r="T1525" s="4" t="b">
        <f t="shared" ca="1" si="443"/>
        <v>0</v>
      </c>
      <c r="U1525" t="b">
        <f t="shared" ca="1" si="444"/>
        <v>0</v>
      </c>
      <c r="W1525" s="317" t="b">
        <f t="shared" ca="1" si="445"/>
        <v>0</v>
      </c>
      <c r="X1525" s="317" t="b">
        <f t="shared" ca="1" si="452"/>
        <v>1</v>
      </c>
      <c r="Y1525" s="317" t="b">
        <f t="shared" ca="1" si="446"/>
        <v>0</v>
      </c>
      <c r="Z1525" t="b">
        <f t="shared" ca="1" si="447"/>
        <v>0</v>
      </c>
      <c r="AA1525" s="37" t="b">
        <f t="shared" ca="1" si="453"/>
        <v>0</v>
      </c>
      <c r="AB1525" t="b">
        <f t="shared" ca="1" si="448"/>
        <v>0</v>
      </c>
      <c r="AD1525" t="b">
        <f t="shared" ca="1" si="454"/>
        <v>0</v>
      </c>
      <c r="AE1525" s="37" t="b">
        <f t="shared" ca="1" si="455"/>
        <v>0</v>
      </c>
      <c r="AF1525" t="b">
        <f t="shared" ca="1" si="456"/>
        <v>0</v>
      </c>
      <c r="AG1525" s="317" t="b">
        <f t="shared" ca="1" si="457"/>
        <v>0</v>
      </c>
      <c r="AH1525" s="317" t="b">
        <f t="shared" ca="1" si="458"/>
        <v>1</v>
      </c>
      <c r="AI1525" s="317" t="b">
        <f t="shared" ca="1" si="459"/>
        <v>0</v>
      </c>
    </row>
    <row r="1526" spans="1:35" x14ac:dyDescent="0.25">
      <c r="A1526">
        <v>1494</v>
      </c>
      <c r="B1526" s="169">
        <f ca="1">OFFSET(InputPriceData!B$15,CalculationsAndCharts!$A1526+$A$11,0,1,1)</f>
        <v>39675</v>
      </c>
      <c r="C1526" s="3">
        <f ca="1">OFFSET(InputPriceData!G$15,CalculationsAndCharts!$A1526+$A$11,IF($C$7,8,0),1,1)</f>
        <v>2755900</v>
      </c>
      <c r="D1526" s="4">
        <f ca="1">OFFSET(InputPriceData!C$15,CalculationsAndCharts!$A1526+$A$11,IF($C$7,8,0),1,1)</f>
        <v>60.31</v>
      </c>
      <c r="E1526" s="4">
        <f ca="1">OFFSET(InputPriceData!D$15,CalculationsAndCharts!$A1526+$A$11,IF($C$7,8,0),1,1)</f>
        <v>61.92</v>
      </c>
      <c r="F1526" s="4">
        <f ca="1">OFFSET(InputPriceData!E$15,CalculationsAndCharts!$A1526+$A$11,IF($C$7,8,0),1,1)</f>
        <v>60.29</v>
      </c>
      <c r="G1526" s="4">
        <f ca="1">OFFSET(InputPriceData!F$15,CalculationsAndCharts!$A1526+$A$11,IF($C$7,8,0),1,1)</f>
        <v>61.71</v>
      </c>
      <c r="H1526" s="133"/>
      <c r="I1526" s="133"/>
      <c r="J1526" s="37">
        <f t="shared" ca="1" si="449"/>
        <v>1307</v>
      </c>
      <c r="K1526" s="124">
        <f t="shared" ca="1" si="450"/>
        <v>1.2899999999999991</v>
      </c>
      <c r="L1526" s="343">
        <f t="shared" ca="1" si="441"/>
        <v>0.73030517963099462</v>
      </c>
      <c r="M1526" s="345">
        <f t="shared" ca="1" si="451"/>
        <v>0.87395642649139238</v>
      </c>
      <c r="N1526" s="344">
        <f t="shared" ca="1" si="442"/>
        <v>0.83563111099588372</v>
      </c>
      <c r="O1526" s="4"/>
      <c r="P1526" s="4"/>
      <c r="Q1526" s="3"/>
      <c r="S1526" s="4"/>
      <c r="T1526" s="4" t="b">
        <f t="shared" ca="1" si="443"/>
        <v>0</v>
      </c>
      <c r="U1526" t="b">
        <f t="shared" ca="1" si="444"/>
        <v>0</v>
      </c>
      <c r="W1526" s="317" t="b">
        <f t="shared" ca="1" si="445"/>
        <v>0</v>
      </c>
      <c r="X1526" s="317" t="b">
        <f t="shared" ca="1" si="452"/>
        <v>1</v>
      </c>
      <c r="Y1526" s="317" t="b">
        <f t="shared" ca="1" si="446"/>
        <v>0</v>
      </c>
      <c r="Z1526" t="b">
        <f t="shared" ca="1" si="447"/>
        <v>0</v>
      </c>
      <c r="AA1526" s="37" t="b">
        <f t="shared" ca="1" si="453"/>
        <v>0</v>
      </c>
      <c r="AB1526" t="b">
        <f t="shared" ca="1" si="448"/>
        <v>0</v>
      </c>
      <c r="AD1526" t="b">
        <f t="shared" ca="1" si="454"/>
        <v>0</v>
      </c>
      <c r="AE1526" s="37" t="b">
        <f t="shared" ca="1" si="455"/>
        <v>0</v>
      </c>
      <c r="AF1526" t="b">
        <f t="shared" ca="1" si="456"/>
        <v>0</v>
      </c>
      <c r="AG1526" s="317" t="b">
        <f t="shared" ca="1" si="457"/>
        <v>0</v>
      </c>
      <c r="AH1526" s="317" t="b">
        <f t="shared" ca="1" si="458"/>
        <v>1</v>
      </c>
      <c r="AI1526" s="317" t="b">
        <f t="shared" ca="1" si="459"/>
        <v>0</v>
      </c>
    </row>
    <row r="1527" spans="1:35" x14ac:dyDescent="0.25">
      <c r="A1527">
        <v>1495</v>
      </c>
      <c r="B1527" s="169">
        <f ca="1">OFFSET(InputPriceData!B$15,CalculationsAndCharts!$A1527+$A$11,0,1,1)</f>
        <v>39674</v>
      </c>
      <c r="C1527" s="3">
        <f ca="1">OFFSET(InputPriceData!G$15,CalculationsAndCharts!$A1527+$A$11,IF($C$7,8,0),1,1)</f>
        <v>2252300</v>
      </c>
      <c r="D1527" s="4">
        <f ca="1">OFFSET(InputPriceData!C$15,CalculationsAndCharts!$A1527+$A$11,IF($C$7,8,0),1,1)</f>
        <v>60.2</v>
      </c>
      <c r="E1527" s="4">
        <f ca="1">OFFSET(InputPriceData!D$15,CalculationsAndCharts!$A1527+$A$11,IF($C$7,8,0),1,1)</f>
        <v>60.83</v>
      </c>
      <c r="F1527" s="4">
        <f ca="1">OFFSET(InputPriceData!E$15,CalculationsAndCharts!$A1527+$A$11,IF($C$7,8,0),1,1)</f>
        <v>59.15</v>
      </c>
      <c r="G1527" s="4">
        <f ca="1">OFFSET(InputPriceData!F$15,CalculationsAndCharts!$A1527+$A$11,IF($C$7,8,0),1,1)</f>
        <v>60.31</v>
      </c>
      <c r="H1527" s="133"/>
      <c r="I1527" s="133"/>
      <c r="J1527" s="37">
        <f t="shared" ca="1" si="449"/>
        <v>1306</v>
      </c>
      <c r="K1527" s="124">
        <f t="shared" ca="1" si="450"/>
        <v>-0.75999999999999801</v>
      </c>
      <c r="L1527" s="343">
        <f t="shared" ca="1" si="441"/>
        <v>0.80774715930963636</v>
      </c>
      <c r="M1527" s="345">
        <f t="shared" ca="1" si="451"/>
        <v>0.88189346770069865</v>
      </c>
      <c r="N1527" s="344">
        <f t="shared" ca="1" si="442"/>
        <v>0.91592373556822126</v>
      </c>
      <c r="O1527" s="4"/>
      <c r="P1527" s="4"/>
      <c r="Q1527" s="3"/>
      <c r="S1527" s="4"/>
      <c r="T1527" s="4" t="b">
        <f t="shared" ca="1" si="443"/>
        <v>0</v>
      </c>
      <c r="U1527" t="b">
        <f t="shared" ca="1" si="444"/>
        <v>0</v>
      </c>
      <c r="W1527" s="317" t="b">
        <f t="shared" ca="1" si="445"/>
        <v>0</v>
      </c>
      <c r="X1527" s="317" t="b">
        <f t="shared" ca="1" si="452"/>
        <v>1</v>
      </c>
      <c r="Y1527" s="317" t="b">
        <f t="shared" ca="1" si="446"/>
        <v>0</v>
      </c>
      <c r="Z1527" t="b">
        <f t="shared" ca="1" si="447"/>
        <v>0</v>
      </c>
      <c r="AA1527" s="37" t="b">
        <f t="shared" ca="1" si="453"/>
        <v>0</v>
      </c>
      <c r="AB1527" t="b">
        <f t="shared" ca="1" si="448"/>
        <v>0</v>
      </c>
      <c r="AD1527" t="b">
        <f t="shared" ca="1" si="454"/>
        <v>0</v>
      </c>
      <c r="AE1527" s="37" t="b">
        <f t="shared" ca="1" si="455"/>
        <v>0</v>
      </c>
      <c r="AF1527" t="b">
        <f t="shared" ca="1" si="456"/>
        <v>0</v>
      </c>
      <c r="AG1527" s="317" t="b">
        <f t="shared" ca="1" si="457"/>
        <v>0</v>
      </c>
      <c r="AH1527" s="317" t="b">
        <f t="shared" ca="1" si="458"/>
        <v>1</v>
      </c>
      <c r="AI1527" s="317" t="b">
        <f t="shared" ca="1" si="459"/>
        <v>0</v>
      </c>
    </row>
    <row r="1528" spans="1:35" x14ac:dyDescent="0.25">
      <c r="A1528">
        <v>1496</v>
      </c>
      <c r="B1528" s="169">
        <f ca="1">OFFSET(InputPriceData!B$15,CalculationsAndCharts!$A1528+$A$11,0,1,1)</f>
        <v>39673</v>
      </c>
      <c r="C1528" s="3">
        <f ca="1">OFFSET(InputPriceData!G$15,CalculationsAndCharts!$A1528+$A$11,IF($C$7,8,0),1,1)</f>
        <v>1974000</v>
      </c>
      <c r="D1528" s="4">
        <f ca="1">OFFSET(InputPriceData!C$15,CalculationsAndCharts!$A1528+$A$11,IF($C$7,8,0),1,1)</f>
        <v>61.04</v>
      </c>
      <c r="E1528" s="4">
        <f ca="1">OFFSET(InputPriceData!D$15,CalculationsAndCharts!$A1528+$A$11,IF($C$7,8,0),1,1)</f>
        <v>61.25</v>
      </c>
      <c r="F1528" s="4">
        <f ca="1">OFFSET(InputPriceData!E$15,CalculationsAndCharts!$A1528+$A$11,IF($C$7,8,0),1,1)</f>
        <v>59.7</v>
      </c>
      <c r="G1528" s="4">
        <f ca="1">OFFSET(InputPriceData!F$15,CalculationsAndCharts!$A1528+$A$11,IF($C$7,8,0),1,1)</f>
        <v>60.42</v>
      </c>
      <c r="H1528" s="133"/>
      <c r="I1528" s="133"/>
      <c r="J1528" s="37">
        <f t="shared" ca="1" si="449"/>
        <v>1305</v>
      </c>
      <c r="K1528" s="124">
        <f t="shared" ca="1" si="450"/>
        <v>1.0000000000005116E-2</v>
      </c>
      <c r="L1528" s="343">
        <f t="shared" ca="1" si="441"/>
        <v>0.86163068539101206</v>
      </c>
      <c r="M1528" s="345">
        <f t="shared" ca="1" si="451"/>
        <v>0.88990259101987756</v>
      </c>
      <c r="N1528" s="344">
        <f t="shared" ca="1" si="442"/>
        <v>0.968230336764764</v>
      </c>
      <c r="O1528" s="4"/>
      <c r="P1528" s="4"/>
      <c r="Q1528" s="3"/>
      <c r="S1528" s="4"/>
      <c r="T1528" s="4" t="b">
        <f t="shared" ca="1" si="443"/>
        <v>0</v>
      </c>
      <c r="U1528" t="b">
        <f t="shared" ca="1" si="444"/>
        <v>0</v>
      </c>
      <c r="W1528" s="317" t="b">
        <f t="shared" ca="1" si="445"/>
        <v>0</v>
      </c>
      <c r="X1528" s="317" t="b">
        <f t="shared" ca="1" si="452"/>
        <v>1</v>
      </c>
      <c r="Y1528" s="317" t="b">
        <f t="shared" ca="1" si="446"/>
        <v>0</v>
      </c>
      <c r="Z1528" t="b">
        <f t="shared" ca="1" si="447"/>
        <v>0</v>
      </c>
      <c r="AA1528" s="37" t="b">
        <f t="shared" ca="1" si="453"/>
        <v>0</v>
      </c>
      <c r="AB1528" t="b">
        <f t="shared" ca="1" si="448"/>
        <v>0</v>
      </c>
      <c r="AD1528" t="b">
        <f t="shared" ca="1" si="454"/>
        <v>0</v>
      </c>
      <c r="AE1528" s="37" t="b">
        <f t="shared" ca="1" si="455"/>
        <v>0</v>
      </c>
      <c r="AF1528" t="b">
        <f t="shared" ca="1" si="456"/>
        <v>0</v>
      </c>
      <c r="AG1528" s="317" t="b">
        <f t="shared" ca="1" si="457"/>
        <v>0</v>
      </c>
      <c r="AH1528" s="317" t="b">
        <f t="shared" ca="1" si="458"/>
        <v>1</v>
      </c>
      <c r="AI1528" s="317" t="b">
        <f t="shared" ca="1" si="459"/>
        <v>0</v>
      </c>
    </row>
    <row r="1529" spans="1:35" x14ac:dyDescent="0.25">
      <c r="A1529">
        <v>1497</v>
      </c>
      <c r="B1529" s="169">
        <f ca="1">OFFSET(InputPriceData!B$15,CalculationsAndCharts!$A1529+$A$11,0,1,1)</f>
        <v>39672</v>
      </c>
      <c r="C1529" s="3">
        <f ca="1">OFFSET(InputPriceData!G$15,CalculationsAndCharts!$A1529+$A$11,IF($C$7,8,0),1,1)</f>
        <v>2354500</v>
      </c>
      <c r="D1529" s="4">
        <f ca="1">OFFSET(InputPriceData!C$15,CalculationsAndCharts!$A1529+$A$11,IF($C$7,8,0),1,1)</f>
        <v>60.11</v>
      </c>
      <c r="E1529" s="4">
        <f ca="1">OFFSET(InputPriceData!D$15,CalculationsAndCharts!$A1529+$A$11,IF($C$7,8,0),1,1)</f>
        <v>61.34</v>
      </c>
      <c r="F1529" s="4">
        <f ca="1">OFFSET(InputPriceData!E$15,CalculationsAndCharts!$A1529+$A$11,IF($C$7,8,0),1,1)</f>
        <v>60.09</v>
      </c>
      <c r="G1529" s="4">
        <f ca="1">OFFSET(InputPriceData!F$15,CalculationsAndCharts!$A1529+$A$11,IF($C$7,8,0),1,1)</f>
        <v>61.07</v>
      </c>
      <c r="H1529" s="133"/>
      <c r="I1529" s="133"/>
      <c r="J1529" s="37">
        <f t="shared" ca="1" si="449"/>
        <v>1304</v>
      </c>
      <c r="K1529" s="124">
        <f t="shared" ca="1" si="450"/>
        <v>0.75999999999999801</v>
      </c>
      <c r="L1529" s="343">
        <f t="shared" ca="1" si="441"/>
        <v>0.79328937649843168</v>
      </c>
      <c r="M1529" s="345">
        <f t="shared" ca="1" si="451"/>
        <v>0.8979844510795939</v>
      </c>
      <c r="N1529" s="344">
        <f t="shared" ca="1" si="442"/>
        <v>0.88341103851487235</v>
      </c>
      <c r="O1529" s="4"/>
      <c r="P1529" s="4"/>
      <c r="Q1529" s="3"/>
      <c r="S1529" s="4"/>
      <c r="T1529" s="4" t="b">
        <f t="shared" ca="1" si="443"/>
        <v>0</v>
      </c>
      <c r="U1529" t="b">
        <f t="shared" ca="1" si="444"/>
        <v>0</v>
      </c>
      <c r="W1529" s="317" t="b">
        <f t="shared" ca="1" si="445"/>
        <v>0</v>
      </c>
      <c r="X1529" s="317" t="b">
        <f t="shared" ca="1" si="452"/>
        <v>1</v>
      </c>
      <c r="Y1529" s="317" t="b">
        <f t="shared" ca="1" si="446"/>
        <v>0</v>
      </c>
      <c r="Z1529" t="b">
        <f t="shared" ca="1" si="447"/>
        <v>0</v>
      </c>
      <c r="AA1529" s="37" t="b">
        <f t="shared" ca="1" si="453"/>
        <v>0</v>
      </c>
      <c r="AB1529" t="b">
        <f t="shared" ca="1" si="448"/>
        <v>0</v>
      </c>
      <c r="AD1529" t="b">
        <f t="shared" ca="1" si="454"/>
        <v>0</v>
      </c>
      <c r="AE1529" s="37" t="b">
        <f t="shared" ca="1" si="455"/>
        <v>0</v>
      </c>
      <c r="AF1529" t="b">
        <f t="shared" ca="1" si="456"/>
        <v>0</v>
      </c>
      <c r="AG1529" s="317" t="b">
        <f t="shared" ca="1" si="457"/>
        <v>0</v>
      </c>
      <c r="AH1529" s="317" t="b">
        <f t="shared" ca="1" si="458"/>
        <v>1</v>
      </c>
      <c r="AI1529" s="317" t="b">
        <f t="shared" ca="1" si="459"/>
        <v>0</v>
      </c>
    </row>
    <row r="1530" spans="1:35" x14ac:dyDescent="0.25">
      <c r="A1530">
        <v>1498</v>
      </c>
      <c r="B1530" s="169">
        <f ca="1">OFFSET(InputPriceData!B$15,CalculationsAndCharts!$A1530+$A$11,0,1,1)</f>
        <v>39671</v>
      </c>
      <c r="C1530" s="3">
        <f ca="1">OFFSET(InputPriceData!G$15,CalculationsAndCharts!$A1530+$A$11,IF($C$7,8,0),1,1)</f>
        <v>1679500</v>
      </c>
      <c r="D1530" s="4">
        <f ca="1">OFFSET(InputPriceData!C$15,CalculationsAndCharts!$A1530+$A$11,IF($C$7,8,0),1,1)</f>
        <v>60.1</v>
      </c>
      <c r="E1530" s="4">
        <f ca="1">OFFSET(InputPriceData!D$15,CalculationsAndCharts!$A1530+$A$11,IF($C$7,8,0),1,1)</f>
        <v>60.54</v>
      </c>
      <c r="F1530" s="4">
        <f ca="1">OFFSET(InputPriceData!E$15,CalculationsAndCharts!$A1530+$A$11,IF($C$7,8,0),1,1)</f>
        <v>59.85</v>
      </c>
      <c r="G1530" s="4">
        <f ca="1">OFFSET(InputPriceData!F$15,CalculationsAndCharts!$A1530+$A$11,IF($C$7,8,0),1,1)</f>
        <v>60.41</v>
      </c>
      <c r="H1530" s="133"/>
      <c r="I1530" s="133"/>
      <c r="J1530" s="37">
        <f t="shared" ca="1" si="449"/>
        <v>1303</v>
      </c>
      <c r="K1530" s="124">
        <f t="shared" ca="1" si="450"/>
        <v>1.8799999999999955</v>
      </c>
      <c r="L1530" s="343">
        <f t="shared" ca="1" si="441"/>
        <v>0.6364227265559832</v>
      </c>
      <c r="M1530" s="345">
        <f t="shared" ca="1" si="451"/>
        <v>0.90613970845569514</v>
      </c>
      <c r="N1530" s="344">
        <f t="shared" ca="1" si="442"/>
        <v>0.70234503644103408</v>
      </c>
      <c r="O1530" s="4"/>
      <c r="P1530" s="4"/>
      <c r="Q1530" s="3"/>
      <c r="S1530" s="4"/>
      <c r="T1530" s="4" t="b">
        <f t="shared" ca="1" si="443"/>
        <v>0</v>
      </c>
      <c r="U1530" t="b">
        <f t="shared" ca="1" si="444"/>
        <v>0</v>
      </c>
      <c r="W1530" s="317" t="b">
        <f t="shared" ca="1" si="445"/>
        <v>0</v>
      </c>
      <c r="X1530" s="317" t="b">
        <f t="shared" ca="1" si="452"/>
        <v>1</v>
      </c>
      <c r="Y1530" s="317" t="b">
        <f t="shared" ca="1" si="446"/>
        <v>0</v>
      </c>
      <c r="Z1530" t="b">
        <f t="shared" ca="1" si="447"/>
        <v>0</v>
      </c>
      <c r="AA1530" s="37" t="b">
        <f t="shared" ca="1" si="453"/>
        <v>0</v>
      </c>
      <c r="AB1530" t="b">
        <f t="shared" ca="1" si="448"/>
        <v>0</v>
      </c>
      <c r="AD1530" t="b">
        <f t="shared" ca="1" si="454"/>
        <v>0</v>
      </c>
      <c r="AE1530" s="37" t="b">
        <f t="shared" ca="1" si="455"/>
        <v>0</v>
      </c>
      <c r="AF1530" t="b">
        <f t="shared" ca="1" si="456"/>
        <v>0</v>
      </c>
      <c r="AG1530" s="317" t="b">
        <f t="shared" ca="1" si="457"/>
        <v>0</v>
      </c>
      <c r="AH1530" s="317" t="b">
        <f t="shared" ca="1" si="458"/>
        <v>1</v>
      </c>
      <c r="AI1530" s="317" t="b">
        <f t="shared" ca="1" si="459"/>
        <v>0</v>
      </c>
    </row>
    <row r="1531" spans="1:35" x14ac:dyDescent="0.25">
      <c r="A1531">
        <v>1499</v>
      </c>
      <c r="B1531" s="169">
        <f ca="1">OFFSET(InputPriceData!B$15,CalculationsAndCharts!$A1531+$A$11,0,1,1)</f>
        <v>39668</v>
      </c>
      <c r="C1531" s="3">
        <f ca="1">OFFSET(InputPriceData!G$15,CalculationsAndCharts!$A1531+$A$11,IF($C$7,8,0),1,1)</f>
        <v>2084700</v>
      </c>
      <c r="D1531" s="4">
        <f ca="1">OFFSET(InputPriceData!C$15,CalculationsAndCharts!$A1531+$A$11,IF($C$7,8,0),1,1)</f>
        <v>58.69</v>
      </c>
      <c r="E1531" s="4">
        <f ca="1">OFFSET(InputPriceData!D$15,CalculationsAndCharts!$A1531+$A$11,IF($C$7,8,0),1,1)</f>
        <v>60.35</v>
      </c>
      <c r="F1531" s="4">
        <f ca="1">OFFSET(InputPriceData!E$15,CalculationsAndCharts!$A1531+$A$11,IF($C$7,8,0),1,1)</f>
        <v>58.39</v>
      </c>
      <c r="G1531" s="4">
        <f ca="1">OFFSET(InputPriceData!F$15,CalculationsAndCharts!$A1531+$A$11,IF($C$7,8,0),1,1)</f>
        <v>60.31</v>
      </c>
      <c r="H1531" s="133"/>
      <c r="I1531" s="133"/>
      <c r="J1531" s="37">
        <f t="shared" ca="1" si="449"/>
        <v>1302</v>
      </c>
      <c r="K1531" s="124">
        <f t="shared" ca="1" si="450"/>
        <v>1.6700000000000017</v>
      </c>
      <c r="L1531" s="343">
        <f t="shared" ca="1" si="441"/>
        <v>0.47604545469298887</v>
      </c>
      <c r="M1531" s="345">
        <f t="shared" ca="1" si="451"/>
        <v>0.914369029723204</v>
      </c>
      <c r="N1531" s="344">
        <f t="shared" ca="1" si="442"/>
        <v>0.52062727325431879</v>
      </c>
      <c r="O1531" s="4"/>
      <c r="P1531" s="4"/>
      <c r="Q1531" s="3"/>
      <c r="S1531" s="4"/>
      <c r="T1531" s="4" t="b">
        <f t="shared" ca="1" si="443"/>
        <v>0</v>
      </c>
      <c r="U1531" t="b">
        <f t="shared" ca="1" si="444"/>
        <v>0</v>
      </c>
      <c r="W1531" s="317" t="b">
        <f t="shared" ca="1" si="445"/>
        <v>0</v>
      </c>
      <c r="X1531" s="317" t="b">
        <f t="shared" ca="1" si="452"/>
        <v>1</v>
      </c>
      <c r="Y1531" s="317" t="b">
        <f t="shared" ca="1" si="446"/>
        <v>0</v>
      </c>
      <c r="Z1531" t="b">
        <f t="shared" ca="1" si="447"/>
        <v>0</v>
      </c>
      <c r="AA1531" s="37" t="b">
        <f t="shared" ca="1" si="453"/>
        <v>0</v>
      </c>
      <c r="AB1531" t="b">
        <f t="shared" ca="1" si="448"/>
        <v>0</v>
      </c>
      <c r="AD1531" t="b">
        <f t="shared" ca="1" si="454"/>
        <v>0</v>
      </c>
      <c r="AE1531" s="37" t="b">
        <f t="shared" ca="1" si="455"/>
        <v>0</v>
      </c>
      <c r="AF1531" t="b">
        <f t="shared" ca="1" si="456"/>
        <v>0</v>
      </c>
      <c r="AG1531" s="317" t="b">
        <f t="shared" ca="1" si="457"/>
        <v>0</v>
      </c>
      <c r="AH1531" s="317" t="b">
        <f t="shared" ca="1" si="458"/>
        <v>1</v>
      </c>
      <c r="AI1531" s="317" t="b">
        <f t="shared" ca="1" si="459"/>
        <v>0</v>
      </c>
    </row>
    <row r="1532" spans="1:35" x14ac:dyDescent="0.25">
      <c r="A1532">
        <v>1500</v>
      </c>
      <c r="B1532" s="169">
        <f ca="1">OFFSET(InputPriceData!B$15,CalculationsAndCharts!$A1532+$A$11,0,1,1)</f>
        <v>39667</v>
      </c>
      <c r="C1532" s="3">
        <f ca="1">OFFSET(InputPriceData!G$15,CalculationsAndCharts!$A1532+$A$11,IF($C$7,8,0),1,1)</f>
        <v>2853500</v>
      </c>
      <c r="D1532" s="4">
        <f ca="1">OFFSET(InputPriceData!C$15,CalculationsAndCharts!$A1532+$A$11,IF($C$7,8,0),1,1)</f>
        <v>58.15</v>
      </c>
      <c r="E1532" s="4">
        <f ca="1">OFFSET(InputPriceData!D$15,CalculationsAndCharts!$A1532+$A$11,IF($C$7,8,0),1,1)</f>
        <v>59.26</v>
      </c>
      <c r="F1532" s="4">
        <f ca="1">OFFSET(InputPriceData!E$15,CalculationsAndCharts!$A1532+$A$11,IF($C$7,8,0),1,1)</f>
        <v>57.88</v>
      </c>
      <c r="G1532" s="4">
        <f ca="1">OFFSET(InputPriceData!F$15,CalculationsAndCharts!$A1532+$A$11,IF($C$7,8,0),1,1)</f>
        <v>58.53</v>
      </c>
      <c r="H1532" s="133"/>
      <c r="I1532" s="133"/>
      <c r="J1532" s="37">
        <f t="shared" ca="1" si="449"/>
        <v>1301</v>
      </c>
      <c r="K1532" s="124">
        <f t="shared" ca="1" si="450"/>
        <v>-0.35000000000000142</v>
      </c>
      <c r="L1532" s="343">
        <f t="shared" ca="1" si="441"/>
        <v>0.38601243614020997</v>
      </c>
      <c r="M1532" s="345">
        <f t="shared" ca="1" si="451"/>
        <v>0.92267308751080124</v>
      </c>
      <c r="N1532" s="344">
        <f t="shared" ca="1" si="442"/>
        <v>0.41836316823935882</v>
      </c>
      <c r="O1532" s="4"/>
      <c r="P1532" s="4"/>
      <c r="Q1532" s="3"/>
      <c r="S1532" s="4"/>
      <c r="T1532" s="4" t="b">
        <f t="shared" ca="1" si="443"/>
        <v>0</v>
      </c>
      <c r="U1532" t="b">
        <f t="shared" ca="1" si="444"/>
        <v>0</v>
      </c>
      <c r="W1532" s="317" t="b">
        <f t="shared" ca="1" si="445"/>
        <v>0</v>
      </c>
      <c r="X1532" s="317" t="b">
        <f t="shared" ca="1" si="452"/>
        <v>1</v>
      </c>
      <c r="Y1532" s="317" t="b">
        <f t="shared" ca="1" si="446"/>
        <v>0</v>
      </c>
      <c r="Z1532" t="b">
        <f t="shared" ca="1" si="447"/>
        <v>0</v>
      </c>
      <c r="AA1532" s="37" t="b">
        <f t="shared" ca="1" si="453"/>
        <v>0</v>
      </c>
      <c r="AB1532" t="b">
        <f t="shared" ca="1" si="448"/>
        <v>0</v>
      </c>
      <c r="AD1532" t="b">
        <f t="shared" ca="1" si="454"/>
        <v>0</v>
      </c>
      <c r="AE1532" s="37" t="b">
        <f t="shared" ca="1" si="455"/>
        <v>0</v>
      </c>
      <c r="AF1532" t="b">
        <f t="shared" ca="1" si="456"/>
        <v>0</v>
      </c>
      <c r="AG1532" s="317" t="b">
        <f t="shared" ca="1" si="457"/>
        <v>0</v>
      </c>
      <c r="AH1532" s="317" t="b">
        <f t="shared" ca="1" si="458"/>
        <v>1</v>
      </c>
      <c r="AI1532" s="317" t="b">
        <f t="shared" ca="1" si="459"/>
        <v>0</v>
      </c>
    </row>
    <row r="1533" spans="1:35" x14ac:dyDescent="0.25">
      <c r="A1533">
        <v>1501</v>
      </c>
      <c r="B1533" s="169">
        <f ca="1">OFFSET(InputPriceData!B$15,CalculationsAndCharts!$A1533+$A$11,0,1,1)</f>
        <v>39666</v>
      </c>
      <c r="C1533" s="3">
        <f ca="1">OFFSET(InputPriceData!G$15,CalculationsAndCharts!$A1533+$A$11,IF($C$7,8,0),1,1)</f>
        <v>2152100</v>
      </c>
      <c r="D1533" s="4">
        <f ca="1">OFFSET(InputPriceData!C$15,CalculationsAndCharts!$A1533+$A$11,IF($C$7,8,0),1,1)</f>
        <v>58.58</v>
      </c>
      <c r="E1533" s="4">
        <f ca="1">OFFSET(InputPriceData!D$15,CalculationsAndCharts!$A1533+$A$11,IF($C$7,8,0),1,1)</f>
        <v>59.23</v>
      </c>
      <c r="F1533" s="4">
        <f ca="1">OFFSET(InputPriceData!E$15,CalculationsAndCharts!$A1533+$A$11,IF($C$7,8,0),1,1)</f>
        <v>58.54</v>
      </c>
      <c r="G1533" s="4">
        <f ca="1">OFFSET(InputPriceData!F$15,CalculationsAndCharts!$A1533+$A$11,IF($C$7,8,0),1,1)</f>
        <v>58.64</v>
      </c>
      <c r="H1533" s="133"/>
      <c r="I1533" s="133"/>
      <c r="J1533" s="37">
        <f t="shared" ca="1" si="449"/>
        <v>1300</v>
      </c>
      <c r="K1533" s="124">
        <f t="shared" ca="1" si="450"/>
        <v>0.96000000000000085</v>
      </c>
      <c r="L1533" s="343">
        <f t="shared" ca="1" si="441"/>
        <v>0.27938318000582357</v>
      </c>
      <c r="M1533" s="345">
        <f t="shared" ca="1" si="451"/>
        <v>0.93105256055580343</v>
      </c>
      <c r="N1533" s="344">
        <f t="shared" ca="1" si="442"/>
        <v>0.30007240390278533</v>
      </c>
      <c r="O1533" s="4"/>
      <c r="P1533" s="4"/>
      <c r="Q1533" s="3"/>
      <c r="S1533" s="4"/>
      <c r="T1533" s="4" t="b">
        <f t="shared" ca="1" si="443"/>
        <v>0</v>
      </c>
      <c r="U1533" t="b">
        <f t="shared" ca="1" si="444"/>
        <v>0</v>
      </c>
      <c r="W1533" s="317" t="b">
        <f t="shared" ca="1" si="445"/>
        <v>0</v>
      </c>
      <c r="X1533" s="317" t="b">
        <f t="shared" ca="1" si="452"/>
        <v>1</v>
      </c>
      <c r="Y1533" s="317" t="b">
        <f t="shared" ca="1" si="446"/>
        <v>0</v>
      </c>
      <c r="Z1533" t="b">
        <f t="shared" ca="1" si="447"/>
        <v>0</v>
      </c>
      <c r="AA1533" s="37" t="b">
        <f t="shared" ca="1" si="453"/>
        <v>0</v>
      </c>
      <c r="AB1533" t="b">
        <f t="shared" ca="1" si="448"/>
        <v>0</v>
      </c>
      <c r="AD1533" t="b">
        <f t="shared" ca="1" si="454"/>
        <v>0</v>
      </c>
      <c r="AE1533" s="37" t="b">
        <f t="shared" ca="1" si="455"/>
        <v>0</v>
      </c>
      <c r="AF1533" t="b">
        <f t="shared" ca="1" si="456"/>
        <v>0</v>
      </c>
      <c r="AG1533" s="317" t="b">
        <f t="shared" ca="1" si="457"/>
        <v>0</v>
      </c>
      <c r="AH1533" s="317" t="b">
        <f t="shared" ca="1" si="458"/>
        <v>1</v>
      </c>
      <c r="AI1533" s="317" t="b">
        <f t="shared" ca="1" si="459"/>
        <v>0</v>
      </c>
    </row>
    <row r="1534" spans="1:35" x14ac:dyDescent="0.25">
      <c r="A1534">
        <v>1502</v>
      </c>
      <c r="B1534" s="169">
        <f ca="1">OFFSET(InputPriceData!B$15,CalculationsAndCharts!$A1534+$A$11,0,1,1)</f>
        <v>39665</v>
      </c>
      <c r="C1534" s="3">
        <f ca="1">OFFSET(InputPriceData!G$15,CalculationsAndCharts!$A1534+$A$11,IF($C$7,8,0),1,1)</f>
        <v>2425800</v>
      </c>
      <c r="D1534" s="4">
        <f ca="1">OFFSET(InputPriceData!C$15,CalculationsAndCharts!$A1534+$A$11,IF($C$7,8,0),1,1)</f>
        <v>57.94</v>
      </c>
      <c r="E1534" s="4">
        <f ca="1">OFFSET(InputPriceData!D$15,CalculationsAndCharts!$A1534+$A$11,IF($C$7,8,0),1,1)</f>
        <v>59</v>
      </c>
      <c r="F1534" s="4">
        <f ca="1">OFFSET(InputPriceData!E$15,CalculationsAndCharts!$A1534+$A$11,IF($C$7,8,0),1,1)</f>
        <v>57.86</v>
      </c>
      <c r="G1534" s="4">
        <f ca="1">OFFSET(InputPriceData!F$15,CalculationsAndCharts!$A1534+$A$11,IF($C$7,8,0),1,1)</f>
        <v>58.88</v>
      </c>
      <c r="H1534" s="133"/>
      <c r="I1534" s="133"/>
      <c r="J1534" s="37">
        <f t="shared" ca="1" si="449"/>
        <v>1299</v>
      </c>
      <c r="K1534" s="124">
        <f t="shared" ca="1" si="450"/>
        <v>2.5200000000000031</v>
      </c>
      <c r="L1534" s="343">
        <f t="shared" ca="1" si="441"/>
        <v>0.11627502084009474</v>
      </c>
      <c r="M1534" s="345">
        <f t="shared" ca="1" si="451"/>
        <v>0.93950813375964015</v>
      </c>
      <c r="N1534" s="344">
        <f t="shared" ca="1" si="442"/>
        <v>0.1237615904130555</v>
      </c>
      <c r="O1534" s="4"/>
      <c r="P1534" s="4"/>
      <c r="Q1534" s="3"/>
      <c r="S1534" s="4"/>
      <c r="T1534" s="4" t="b">
        <f t="shared" ca="1" si="443"/>
        <v>0</v>
      </c>
      <c r="U1534" t="b">
        <f t="shared" ca="1" si="444"/>
        <v>0</v>
      </c>
      <c r="W1534" s="317" t="b">
        <f t="shared" ca="1" si="445"/>
        <v>0</v>
      </c>
      <c r="X1534" s="317" t="b">
        <f t="shared" ca="1" si="452"/>
        <v>1</v>
      </c>
      <c r="Y1534" s="317" t="b">
        <f t="shared" ca="1" si="446"/>
        <v>0</v>
      </c>
      <c r="Z1534" t="b">
        <f t="shared" ca="1" si="447"/>
        <v>0</v>
      </c>
      <c r="AA1534" s="37" t="b">
        <f t="shared" ca="1" si="453"/>
        <v>0</v>
      </c>
      <c r="AB1534" t="b">
        <f t="shared" ca="1" si="448"/>
        <v>0</v>
      </c>
      <c r="AD1534" t="b">
        <f t="shared" ca="1" si="454"/>
        <v>0</v>
      </c>
      <c r="AE1534" s="37" t="b">
        <f t="shared" ca="1" si="455"/>
        <v>0</v>
      </c>
      <c r="AF1534" t="b">
        <f t="shared" ca="1" si="456"/>
        <v>0</v>
      </c>
      <c r="AG1534" s="317" t="b">
        <f t="shared" ca="1" si="457"/>
        <v>0</v>
      </c>
      <c r="AH1534" s="317" t="b">
        <f t="shared" ca="1" si="458"/>
        <v>1</v>
      </c>
      <c r="AI1534" s="317" t="b">
        <f t="shared" ca="1" si="459"/>
        <v>0</v>
      </c>
    </row>
    <row r="1535" spans="1:35" x14ac:dyDescent="0.25">
      <c r="A1535">
        <v>1503</v>
      </c>
      <c r="B1535" s="169">
        <f ca="1">OFFSET(InputPriceData!B$15,CalculationsAndCharts!$A1535+$A$11,0,1,1)</f>
        <v>39664</v>
      </c>
      <c r="C1535" s="3">
        <f ca="1">OFFSET(InputPriceData!G$15,CalculationsAndCharts!$A1535+$A$11,IF($C$7,8,0),1,1)</f>
        <v>2862400</v>
      </c>
      <c r="D1535" s="4">
        <f ca="1">OFFSET(InputPriceData!C$15,CalculationsAndCharts!$A1535+$A$11,IF($C$7,8,0),1,1)</f>
        <v>56.13</v>
      </c>
      <c r="E1535" s="4">
        <f ca="1">OFFSET(InputPriceData!D$15,CalculationsAndCharts!$A1535+$A$11,IF($C$7,8,0),1,1)</f>
        <v>57.98</v>
      </c>
      <c r="F1535" s="4">
        <f ca="1">OFFSET(InputPriceData!E$15,CalculationsAndCharts!$A1535+$A$11,IF($C$7,8,0),1,1)</f>
        <v>55.51</v>
      </c>
      <c r="G1535" s="4">
        <f ca="1">OFFSET(InputPriceData!F$15,CalculationsAndCharts!$A1535+$A$11,IF($C$7,8,0),1,1)</f>
        <v>57.68</v>
      </c>
      <c r="H1535" s="133"/>
      <c r="I1535" s="133"/>
      <c r="J1535" s="37">
        <f t="shared" ca="1" si="449"/>
        <v>1298</v>
      </c>
      <c r="K1535" s="124">
        <f t="shared" ca="1" si="450"/>
        <v>0.75</v>
      </c>
      <c r="L1535" s="343">
        <f t="shared" ca="1" si="441"/>
        <v>6.1997520278909424E-2</v>
      </c>
      <c r="M1535" s="345">
        <f t="shared" ca="1" si="451"/>
        <v>0.94804049824383463</v>
      </c>
      <c r="N1535" s="344">
        <f t="shared" ca="1" si="442"/>
        <v>6.5395434471158795E-2</v>
      </c>
      <c r="O1535" s="4"/>
      <c r="P1535" s="4"/>
      <c r="Q1535" s="3"/>
      <c r="S1535" s="4"/>
      <c r="T1535" s="4" t="b">
        <f t="shared" ca="1" si="443"/>
        <v>0</v>
      </c>
      <c r="U1535" t="b">
        <f t="shared" ca="1" si="444"/>
        <v>0</v>
      </c>
      <c r="W1535" s="317" t="b">
        <f t="shared" ca="1" si="445"/>
        <v>0</v>
      </c>
      <c r="X1535" s="317" t="b">
        <f t="shared" ca="1" si="452"/>
        <v>1</v>
      </c>
      <c r="Y1535" s="317" t="b">
        <f t="shared" ca="1" si="446"/>
        <v>0</v>
      </c>
      <c r="Z1535" t="b">
        <f t="shared" ca="1" si="447"/>
        <v>0</v>
      </c>
      <c r="AA1535" s="37" t="b">
        <f t="shared" ca="1" si="453"/>
        <v>0</v>
      </c>
      <c r="AB1535" t="b">
        <f t="shared" ca="1" si="448"/>
        <v>0</v>
      </c>
      <c r="AD1535" t="b">
        <f t="shared" ca="1" si="454"/>
        <v>0</v>
      </c>
      <c r="AE1535" s="37" t="b">
        <f t="shared" ca="1" si="455"/>
        <v>0</v>
      </c>
      <c r="AF1535" t="b">
        <f t="shared" ca="1" si="456"/>
        <v>0</v>
      </c>
      <c r="AG1535" s="317" t="b">
        <f t="shared" ca="1" si="457"/>
        <v>0</v>
      </c>
      <c r="AH1535" s="317" t="b">
        <f t="shared" ca="1" si="458"/>
        <v>1</v>
      </c>
      <c r="AI1535" s="317" t="b">
        <f t="shared" ca="1" si="459"/>
        <v>0</v>
      </c>
    </row>
    <row r="1536" spans="1:35" x14ac:dyDescent="0.25">
      <c r="A1536">
        <v>1504</v>
      </c>
      <c r="B1536" s="169">
        <f ca="1">OFFSET(InputPriceData!B$15,CalculationsAndCharts!$A1536+$A$11,0,1,1)</f>
        <v>39661</v>
      </c>
      <c r="C1536" s="3">
        <f ca="1">OFFSET(InputPriceData!G$15,CalculationsAndCharts!$A1536+$A$11,IF($C$7,8,0),1,1)</f>
        <v>2361700</v>
      </c>
      <c r="D1536" s="4">
        <f ca="1">OFFSET(InputPriceData!C$15,CalculationsAndCharts!$A1536+$A$11,IF($C$7,8,0),1,1)</f>
        <v>56.76</v>
      </c>
      <c r="E1536" s="4">
        <f ca="1">OFFSET(InputPriceData!D$15,CalculationsAndCharts!$A1536+$A$11,IF($C$7,8,0),1,1)</f>
        <v>57.28</v>
      </c>
      <c r="F1536" s="4">
        <f ca="1">OFFSET(InputPriceData!E$15,CalculationsAndCharts!$A1536+$A$11,IF($C$7,8,0),1,1)</f>
        <v>56.11</v>
      </c>
      <c r="G1536" s="4">
        <f ca="1">OFFSET(InputPriceData!F$15,CalculationsAndCharts!$A1536+$A$11,IF($C$7,8,0),1,1)</f>
        <v>56.36</v>
      </c>
      <c r="H1536" s="133"/>
      <c r="I1536" s="133"/>
      <c r="J1536" s="37">
        <f t="shared" ca="1" si="449"/>
        <v>1297</v>
      </c>
      <c r="K1536" s="124">
        <f t="shared" ca="1" si="450"/>
        <v>-1.5799999999999983</v>
      </c>
      <c r="L1536" s="343">
        <f t="shared" ca="1" si="441"/>
        <v>0.1711675955869042</v>
      </c>
      <c r="M1536" s="345">
        <f t="shared" ca="1" si="451"/>
        <v>0.95665035140649313</v>
      </c>
      <c r="N1536" s="344">
        <f t="shared" ca="1" si="442"/>
        <v>0.17892388304174978</v>
      </c>
      <c r="O1536" s="4"/>
      <c r="P1536" s="4"/>
      <c r="Q1536" s="3"/>
      <c r="S1536" s="4"/>
      <c r="T1536" s="4" t="b">
        <f t="shared" ca="1" si="443"/>
        <v>0</v>
      </c>
      <c r="U1536" t="b">
        <f t="shared" ca="1" si="444"/>
        <v>0</v>
      </c>
      <c r="W1536" s="317" t="b">
        <f t="shared" ca="1" si="445"/>
        <v>0</v>
      </c>
      <c r="X1536" s="317" t="b">
        <f t="shared" ca="1" si="452"/>
        <v>1</v>
      </c>
      <c r="Y1536" s="317" t="b">
        <f t="shared" ca="1" si="446"/>
        <v>0</v>
      </c>
      <c r="Z1536" t="b">
        <f t="shared" ca="1" si="447"/>
        <v>0</v>
      </c>
      <c r="AA1536" s="37" t="b">
        <f t="shared" ca="1" si="453"/>
        <v>0</v>
      </c>
      <c r="AB1536" t="b">
        <f t="shared" ca="1" si="448"/>
        <v>0</v>
      </c>
      <c r="AD1536" t="b">
        <f t="shared" ca="1" si="454"/>
        <v>0</v>
      </c>
      <c r="AE1536" s="37" t="b">
        <f t="shared" ca="1" si="455"/>
        <v>0</v>
      </c>
      <c r="AF1536" t="b">
        <f t="shared" ca="1" si="456"/>
        <v>0</v>
      </c>
      <c r="AG1536" s="317" t="b">
        <f t="shared" ca="1" si="457"/>
        <v>0</v>
      </c>
      <c r="AH1536" s="317" t="b">
        <f t="shared" ca="1" si="458"/>
        <v>1</v>
      </c>
      <c r="AI1536" s="317" t="b">
        <f t="shared" ca="1" si="459"/>
        <v>0</v>
      </c>
    </row>
    <row r="1537" spans="1:35" x14ac:dyDescent="0.25">
      <c r="A1537">
        <v>1505</v>
      </c>
      <c r="B1537" s="169">
        <f ca="1">OFFSET(InputPriceData!B$15,CalculationsAndCharts!$A1537+$A$11,0,1,1)</f>
        <v>39660</v>
      </c>
      <c r="C1537" s="3">
        <f ca="1">OFFSET(InputPriceData!G$15,CalculationsAndCharts!$A1537+$A$11,IF($C$7,8,0),1,1)</f>
        <v>2256800</v>
      </c>
      <c r="D1537" s="4">
        <f ca="1">OFFSET(InputPriceData!C$15,CalculationsAndCharts!$A1537+$A$11,IF($C$7,8,0),1,1)</f>
        <v>57.46</v>
      </c>
      <c r="E1537" s="4">
        <f ca="1">OFFSET(InputPriceData!D$15,CalculationsAndCharts!$A1537+$A$11,IF($C$7,8,0),1,1)</f>
        <v>58.5</v>
      </c>
      <c r="F1537" s="4">
        <f ca="1">OFFSET(InputPriceData!E$15,CalculationsAndCharts!$A1537+$A$11,IF($C$7,8,0),1,1)</f>
        <v>56.91</v>
      </c>
      <c r="G1537" s="4">
        <f ca="1">OFFSET(InputPriceData!F$15,CalculationsAndCharts!$A1537+$A$11,IF($C$7,8,0),1,1)</f>
        <v>56.93</v>
      </c>
      <c r="H1537" s="133"/>
      <c r="I1537" s="133"/>
      <c r="J1537" s="37">
        <f t="shared" ca="1" si="449"/>
        <v>1296</v>
      </c>
      <c r="K1537" s="124">
        <f t="shared" ca="1" si="450"/>
        <v>-0.89999999999999858</v>
      </c>
      <c r="L1537" s="343">
        <f t="shared" ca="1" si="441"/>
        <v>0.26917427516800624</v>
      </c>
      <c r="M1537" s="345">
        <f t="shared" ca="1" si="451"/>
        <v>0.9653383969793069</v>
      </c>
      <c r="N1537" s="344">
        <f t="shared" ca="1" si="442"/>
        <v>0.27883929201437979</v>
      </c>
      <c r="O1537" s="4"/>
      <c r="P1537" s="4"/>
      <c r="Q1537" s="3"/>
      <c r="S1537" s="4"/>
      <c r="T1537" s="4" t="b">
        <f t="shared" ca="1" si="443"/>
        <v>0</v>
      </c>
      <c r="U1537" t="b">
        <f t="shared" ca="1" si="444"/>
        <v>0</v>
      </c>
      <c r="W1537" s="317" t="b">
        <f t="shared" ca="1" si="445"/>
        <v>0</v>
      </c>
      <c r="X1537" s="317" t="b">
        <f t="shared" ca="1" si="452"/>
        <v>1</v>
      </c>
      <c r="Y1537" s="317" t="b">
        <f t="shared" ca="1" si="446"/>
        <v>0</v>
      </c>
      <c r="Z1537" t="b">
        <f t="shared" ca="1" si="447"/>
        <v>0</v>
      </c>
      <c r="AA1537" s="37" t="b">
        <f t="shared" ca="1" si="453"/>
        <v>0</v>
      </c>
      <c r="AB1537" t="b">
        <f t="shared" ca="1" si="448"/>
        <v>0</v>
      </c>
      <c r="AD1537" t="b">
        <f t="shared" ca="1" si="454"/>
        <v>0</v>
      </c>
      <c r="AE1537" s="37" t="b">
        <f t="shared" ca="1" si="455"/>
        <v>0</v>
      </c>
      <c r="AF1537" t="b">
        <f t="shared" ca="1" si="456"/>
        <v>0</v>
      </c>
      <c r="AG1537" s="317" t="b">
        <f t="shared" ca="1" si="457"/>
        <v>0</v>
      </c>
      <c r="AH1537" s="317" t="b">
        <f t="shared" ca="1" si="458"/>
        <v>1</v>
      </c>
      <c r="AI1537" s="317" t="b">
        <f t="shared" ca="1" si="459"/>
        <v>0</v>
      </c>
    </row>
    <row r="1538" spans="1:35" x14ac:dyDescent="0.25">
      <c r="A1538">
        <v>1506</v>
      </c>
      <c r="B1538" s="169">
        <f ca="1">OFFSET(InputPriceData!B$15,CalculationsAndCharts!$A1538+$A$11,0,1,1)</f>
        <v>39659</v>
      </c>
      <c r="C1538" s="3">
        <f ca="1">OFFSET(InputPriceData!G$15,CalculationsAndCharts!$A1538+$A$11,IF($C$7,8,0),1,1)</f>
        <v>2713400</v>
      </c>
      <c r="D1538" s="4">
        <f ca="1">OFFSET(InputPriceData!C$15,CalculationsAndCharts!$A1538+$A$11,IF($C$7,8,0),1,1)</f>
        <v>57.89</v>
      </c>
      <c r="E1538" s="4">
        <f ca="1">OFFSET(InputPriceData!D$15,CalculationsAndCharts!$A1538+$A$11,IF($C$7,8,0),1,1)</f>
        <v>58.39</v>
      </c>
      <c r="F1538" s="4">
        <f ca="1">OFFSET(InputPriceData!E$15,CalculationsAndCharts!$A1538+$A$11,IF($C$7,8,0),1,1)</f>
        <v>57.43</v>
      </c>
      <c r="G1538" s="4">
        <f ca="1">OFFSET(InputPriceData!F$15,CalculationsAndCharts!$A1538+$A$11,IF($C$7,8,0),1,1)</f>
        <v>57.94</v>
      </c>
      <c r="H1538" s="133"/>
      <c r="I1538" s="133"/>
      <c r="J1538" s="37">
        <f t="shared" ca="1" si="449"/>
        <v>1295</v>
      </c>
      <c r="K1538" s="124">
        <f t="shared" ca="1" si="450"/>
        <v>1.1599999999999966</v>
      </c>
      <c r="L1538" s="343">
        <f t="shared" ca="1" si="441"/>
        <v>0.23605403438026884</v>
      </c>
      <c r="M1538" s="345">
        <f t="shared" ca="1" si="451"/>
        <v>0.97410534508507252</v>
      </c>
      <c r="N1538" s="344">
        <f t="shared" ca="1" si="442"/>
        <v>0.24232906181174202</v>
      </c>
      <c r="O1538" s="4"/>
      <c r="P1538" s="4"/>
      <c r="Q1538" s="3"/>
      <c r="S1538" s="4"/>
      <c r="T1538" s="4" t="b">
        <f t="shared" ca="1" si="443"/>
        <v>0</v>
      </c>
      <c r="U1538" t="b">
        <f t="shared" ca="1" si="444"/>
        <v>0</v>
      </c>
      <c r="W1538" s="317" t="b">
        <f t="shared" ca="1" si="445"/>
        <v>0</v>
      </c>
      <c r="X1538" s="317" t="b">
        <f t="shared" ca="1" si="452"/>
        <v>1</v>
      </c>
      <c r="Y1538" s="317" t="b">
        <f t="shared" ca="1" si="446"/>
        <v>0</v>
      </c>
      <c r="Z1538" t="b">
        <f t="shared" ca="1" si="447"/>
        <v>0</v>
      </c>
      <c r="AA1538" s="37" t="b">
        <f t="shared" ca="1" si="453"/>
        <v>0</v>
      </c>
      <c r="AB1538" t="b">
        <f t="shared" ca="1" si="448"/>
        <v>0</v>
      </c>
      <c r="AD1538" t="b">
        <f t="shared" ca="1" si="454"/>
        <v>0</v>
      </c>
      <c r="AE1538" s="37" t="b">
        <f t="shared" ca="1" si="455"/>
        <v>0</v>
      </c>
      <c r="AF1538" t="b">
        <f t="shared" ca="1" si="456"/>
        <v>0</v>
      </c>
      <c r="AG1538" s="317" t="b">
        <f t="shared" ca="1" si="457"/>
        <v>0</v>
      </c>
      <c r="AH1538" s="317" t="b">
        <f t="shared" ca="1" si="458"/>
        <v>1</v>
      </c>
      <c r="AI1538" s="317" t="b">
        <f t="shared" ca="1" si="459"/>
        <v>0</v>
      </c>
    </row>
    <row r="1539" spans="1:35" x14ac:dyDescent="0.25">
      <c r="A1539">
        <v>1507</v>
      </c>
      <c r="B1539" s="169">
        <f ca="1">OFFSET(InputPriceData!B$15,CalculationsAndCharts!$A1539+$A$11,0,1,1)</f>
        <v>39658</v>
      </c>
      <c r="C1539" s="3">
        <f ca="1">OFFSET(InputPriceData!G$15,CalculationsAndCharts!$A1539+$A$11,IF($C$7,8,0),1,1)</f>
        <v>2936400</v>
      </c>
      <c r="D1539" s="4">
        <f ca="1">OFFSET(InputPriceData!C$15,CalculationsAndCharts!$A1539+$A$11,IF($C$7,8,0),1,1)</f>
        <v>56.22</v>
      </c>
      <c r="E1539" s="4">
        <f ca="1">OFFSET(InputPriceData!D$15,CalculationsAndCharts!$A1539+$A$11,IF($C$7,8,0),1,1)</f>
        <v>58.1</v>
      </c>
      <c r="F1539" s="4">
        <f ca="1">OFFSET(InputPriceData!E$15,CalculationsAndCharts!$A1539+$A$11,IF($C$7,8,0),1,1)</f>
        <v>56.22</v>
      </c>
      <c r="G1539" s="4">
        <f ca="1">OFFSET(InputPriceData!F$15,CalculationsAndCharts!$A1539+$A$11,IF($C$7,8,0),1,1)</f>
        <v>57.83</v>
      </c>
      <c r="H1539" s="133"/>
      <c r="I1539" s="133"/>
      <c r="J1539" s="37">
        <f t="shared" ca="1" si="449"/>
        <v>1294</v>
      </c>
      <c r="K1539" s="124">
        <f t="shared" ca="1" si="450"/>
        <v>0.60999999999999943</v>
      </c>
      <c r="L1539" s="343">
        <f t="shared" ca="1" si="441"/>
        <v>0.17134396682639316</v>
      </c>
      <c r="M1539" s="345">
        <f t="shared" ca="1" si="451"/>
        <v>0.98295191229573409</v>
      </c>
      <c r="N1539" s="344">
        <f t="shared" ca="1" si="442"/>
        <v>0.17431571644864155</v>
      </c>
      <c r="O1539" s="4"/>
      <c r="P1539" s="4"/>
      <c r="Q1539" s="3"/>
      <c r="S1539" s="4"/>
      <c r="T1539" s="4" t="b">
        <f t="shared" ca="1" si="443"/>
        <v>0</v>
      </c>
      <c r="U1539" t="b">
        <f t="shared" ca="1" si="444"/>
        <v>0</v>
      </c>
      <c r="W1539" s="317" t="b">
        <f t="shared" ca="1" si="445"/>
        <v>0</v>
      </c>
      <c r="X1539" s="317" t="b">
        <f t="shared" ca="1" si="452"/>
        <v>1</v>
      </c>
      <c r="Y1539" s="317" t="b">
        <f t="shared" ca="1" si="446"/>
        <v>0</v>
      </c>
      <c r="Z1539" t="b">
        <f t="shared" ca="1" si="447"/>
        <v>0</v>
      </c>
      <c r="AA1539" s="37" t="b">
        <f t="shared" ca="1" si="453"/>
        <v>0</v>
      </c>
      <c r="AB1539" t="b">
        <f t="shared" ca="1" si="448"/>
        <v>0</v>
      </c>
      <c r="AD1539" t="b">
        <f t="shared" ca="1" si="454"/>
        <v>0</v>
      </c>
      <c r="AE1539" s="37" t="b">
        <f t="shared" ca="1" si="455"/>
        <v>0</v>
      </c>
      <c r="AF1539" t="b">
        <f t="shared" ca="1" si="456"/>
        <v>0</v>
      </c>
      <c r="AG1539" s="317" t="b">
        <f t="shared" ca="1" si="457"/>
        <v>0</v>
      </c>
      <c r="AH1539" s="317" t="b">
        <f t="shared" ca="1" si="458"/>
        <v>1</v>
      </c>
      <c r="AI1539" s="317" t="b">
        <f t="shared" ca="1" si="459"/>
        <v>0</v>
      </c>
    </row>
    <row r="1540" spans="1:35" x14ac:dyDescent="0.25">
      <c r="A1540">
        <v>1508</v>
      </c>
      <c r="B1540" s="169">
        <f ca="1">OFFSET(InputPriceData!B$15,CalculationsAndCharts!$A1540+$A$11,0,1,1)</f>
        <v>39657</v>
      </c>
      <c r="C1540" s="3">
        <f ca="1">OFFSET(InputPriceData!G$15,CalculationsAndCharts!$A1540+$A$11,IF($C$7,8,0),1,1)</f>
        <v>2457100</v>
      </c>
      <c r="D1540" s="4">
        <f ca="1">OFFSET(InputPriceData!C$15,CalculationsAndCharts!$A1540+$A$11,IF($C$7,8,0),1,1)</f>
        <v>56.89</v>
      </c>
      <c r="E1540" s="4">
        <f ca="1">OFFSET(InputPriceData!D$15,CalculationsAndCharts!$A1540+$A$11,IF($C$7,8,0),1,1)</f>
        <v>57.74</v>
      </c>
      <c r="F1540" s="4">
        <f ca="1">OFFSET(InputPriceData!E$15,CalculationsAndCharts!$A1540+$A$11,IF($C$7,8,0),1,1)</f>
        <v>56.53</v>
      </c>
      <c r="G1540" s="4">
        <f ca="1">OFFSET(InputPriceData!F$15,CalculationsAndCharts!$A1540+$A$11,IF($C$7,8,0),1,1)</f>
        <v>56.78</v>
      </c>
      <c r="H1540" s="133"/>
      <c r="I1540" s="133"/>
      <c r="J1540" s="37">
        <f t="shared" ca="1" si="449"/>
        <v>1293</v>
      </c>
      <c r="K1540" s="124">
        <f t="shared" ca="1" si="450"/>
        <v>-0.17999999999999972</v>
      </c>
      <c r="L1540" s="343">
        <f t="shared" ca="1" si="441"/>
        <v>0.15837001814711482</v>
      </c>
      <c r="M1540" s="345">
        <f t="shared" ca="1" si="451"/>
        <v>0.99187882169095265</v>
      </c>
      <c r="N1540" s="344">
        <f t="shared" ca="1" si="442"/>
        <v>0.15966669988691359</v>
      </c>
      <c r="O1540" s="4"/>
      <c r="P1540" s="4"/>
      <c r="Q1540" s="3"/>
      <c r="S1540" s="4"/>
      <c r="T1540" s="4" t="b">
        <f t="shared" ca="1" si="443"/>
        <v>0</v>
      </c>
      <c r="U1540" t="b">
        <f t="shared" ca="1" si="444"/>
        <v>0</v>
      </c>
      <c r="W1540" s="317" t="b">
        <f t="shared" ca="1" si="445"/>
        <v>0</v>
      </c>
      <c r="X1540" s="317" t="b">
        <f t="shared" ca="1" si="452"/>
        <v>1</v>
      </c>
      <c r="Y1540" s="317" t="b">
        <f t="shared" ca="1" si="446"/>
        <v>0</v>
      </c>
      <c r="Z1540" t="b">
        <f t="shared" ca="1" si="447"/>
        <v>0</v>
      </c>
      <c r="AA1540" s="37" t="b">
        <f t="shared" ca="1" si="453"/>
        <v>0</v>
      </c>
      <c r="AB1540" t="b">
        <f t="shared" ca="1" si="448"/>
        <v>0</v>
      </c>
      <c r="AD1540" t="b">
        <f t="shared" ca="1" si="454"/>
        <v>0</v>
      </c>
      <c r="AE1540" s="37" t="b">
        <f t="shared" ca="1" si="455"/>
        <v>0</v>
      </c>
      <c r="AF1540" t="b">
        <f t="shared" ca="1" si="456"/>
        <v>0</v>
      </c>
      <c r="AG1540" s="317" t="b">
        <f t="shared" ca="1" si="457"/>
        <v>0</v>
      </c>
      <c r="AH1540" s="317" t="b">
        <f t="shared" ca="1" si="458"/>
        <v>1</v>
      </c>
      <c r="AI1540" s="317" t="b">
        <f t="shared" ca="1" si="459"/>
        <v>0</v>
      </c>
    </row>
    <row r="1541" spans="1:35" x14ac:dyDescent="0.25">
      <c r="A1541">
        <v>1509</v>
      </c>
      <c r="B1541" s="169">
        <f ca="1">OFFSET(InputPriceData!B$15,CalculationsAndCharts!$A1541+$A$11,0,1,1)</f>
        <v>39654</v>
      </c>
      <c r="C1541" s="3">
        <f ca="1">OFFSET(InputPriceData!G$15,CalculationsAndCharts!$A1541+$A$11,IF($C$7,8,0),1,1)</f>
        <v>2035400</v>
      </c>
      <c r="D1541" s="4">
        <f ca="1">OFFSET(InputPriceData!C$15,CalculationsAndCharts!$A1541+$A$11,IF($C$7,8,0),1,1)</f>
        <v>56.75</v>
      </c>
      <c r="E1541" s="4">
        <f ca="1">OFFSET(InputPriceData!D$15,CalculationsAndCharts!$A1541+$A$11,IF($C$7,8,0),1,1)</f>
        <v>57.69</v>
      </c>
      <c r="F1541" s="4">
        <f ca="1">OFFSET(InputPriceData!E$15,CalculationsAndCharts!$A1541+$A$11,IF($C$7,8,0),1,1)</f>
        <v>56.66</v>
      </c>
      <c r="G1541" s="4">
        <f ca="1">OFFSET(InputPriceData!F$15,CalculationsAndCharts!$A1541+$A$11,IF($C$7,8,0),1,1)</f>
        <v>57.22</v>
      </c>
      <c r="H1541" s="133"/>
      <c r="I1541" s="133"/>
      <c r="J1541" s="37">
        <f t="shared" ca="1" si="449"/>
        <v>1292</v>
      </c>
      <c r="K1541" s="124">
        <f t="shared" ca="1" si="450"/>
        <v>-0.24000000000000199</v>
      </c>
      <c r="L1541" s="343">
        <f t="shared" ca="1" si="441"/>
        <v>0.14511723046624003</v>
      </c>
      <c r="M1541" s="345">
        <f t="shared" ca="1" si="451"/>
        <v>1.0008868029172076</v>
      </c>
      <c r="N1541" s="344">
        <f t="shared" ca="1" si="442"/>
        <v>0.14498865410481787</v>
      </c>
      <c r="O1541" s="4"/>
      <c r="P1541" s="4"/>
      <c r="Q1541" s="3"/>
      <c r="S1541" s="4"/>
      <c r="T1541" s="4" t="b">
        <f t="shared" ca="1" si="443"/>
        <v>0</v>
      </c>
      <c r="U1541" t="b">
        <f t="shared" ca="1" si="444"/>
        <v>0</v>
      </c>
      <c r="W1541" s="317" t="b">
        <f t="shared" ca="1" si="445"/>
        <v>1</v>
      </c>
      <c r="X1541" s="317" t="b">
        <f t="shared" ca="1" si="452"/>
        <v>1</v>
      </c>
      <c r="Y1541" s="317" t="b">
        <f t="shared" ca="1" si="446"/>
        <v>0</v>
      </c>
      <c r="Z1541" t="b">
        <f t="shared" ca="1" si="447"/>
        <v>0</v>
      </c>
      <c r="AA1541" s="37" t="b">
        <f t="shared" ca="1" si="453"/>
        <v>0</v>
      </c>
      <c r="AB1541" t="b">
        <f t="shared" ca="1" si="448"/>
        <v>1</v>
      </c>
      <c r="AD1541" t="b">
        <f t="shared" ca="1" si="454"/>
        <v>0</v>
      </c>
      <c r="AE1541" s="37" t="b">
        <f t="shared" ca="1" si="455"/>
        <v>0</v>
      </c>
      <c r="AF1541" t="b">
        <f t="shared" ca="1" si="456"/>
        <v>1</v>
      </c>
      <c r="AG1541" s="317" t="b">
        <f t="shared" ca="1" si="457"/>
        <v>1</v>
      </c>
      <c r="AH1541" s="317" t="b">
        <f t="shared" ca="1" si="458"/>
        <v>1</v>
      </c>
      <c r="AI1541" s="317" t="b">
        <f t="shared" ca="1" si="459"/>
        <v>0</v>
      </c>
    </row>
    <row r="1542" spans="1:35" x14ac:dyDescent="0.25">
      <c r="A1542">
        <v>1510</v>
      </c>
      <c r="B1542" s="169">
        <f ca="1">OFFSET(InputPriceData!B$15,CalculationsAndCharts!$A1542+$A$11,0,1,1)</f>
        <v>39653</v>
      </c>
      <c r="C1542" s="3">
        <f ca="1">OFFSET(InputPriceData!G$15,CalculationsAndCharts!$A1542+$A$11,IF($C$7,8,0),1,1)</f>
        <v>5524500</v>
      </c>
      <c r="D1542" s="4">
        <f ca="1">OFFSET(InputPriceData!C$15,CalculationsAndCharts!$A1542+$A$11,IF($C$7,8,0),1,1)</f>
        <v>57.98</v>
      </c>
      <c r="E1542" s="4">
        <f ca="1">OFFSET(InputPriceData!D$15,CalculationsAndCharts!$A1542+$A$11,IF($C$7,8,0),1,1)</f>
        <v>58.92</v>
      </c>
      <c r="F1542" s="4">
        <f ca="1">OFFSET(InputPriceData!E$15,CalculationsAndCharts!$A1542+$A$11,IF($C$7,8,0),1,1)</f>
        <v>56.52</v>
      </c>
      <c r="G1542" s="4">
        <f ca="1">OFFSET(InputPriceData!F$15,CalculationsAndCharts!$A1542+$A$11,IF($C$7,8,0),1,1)</f>
        <v>56.96</v>
      </c>
      <c r="H1542" s="133"/>
      <c r="I1542" s="133"/>
      <c r="J1542" s="37">
        <f t="shared" ca="1" si="449"/>
        <v>1291</v>
      </c>
      <c r="K1542" s="124">
        <f t="shared" ca="1" si="450"/>
        <v>0.18999999999999773</v>
      </c>
      <c r="L1542" s="343">
        <f t="shared" ca="1" si="441"/>
        <v>8.0699858625258719E-2</v>
      </c>
      <c r="M1542" s="345">
        <f t="shared" ca="1" si="451"/>
        <v>1.0099765922474344</v>
      </c>
      <c r="N1542" s="344">
        <f t="shared" ca="1" si="442"/>
        <v>7.9902701948450741E-2</v>
      </c>
      <c r="O1542" s="4"/>
      <c r="P1542" s="4"/>
      <c r="Q1542" s="3"/>
      <c r="S1542" s="4"/>
      <c r="T1542" s="4" t="b">
        <f t="shared" ca="1" si="443"/>
        <v>1</v>
      </c>
      <c r="U1542" t="b">
        <f t="shared" ca="1" si="444"/>
        <v>0</v>
      </c>
      <c r="W1542" s="317" t="b">
        <f t="shared" ca="1" si="445"/>
        <v>0</v>
      </c>
      <c r="X1542" s="317" t="b">
        <f t="shared" ca="1" si="452"/>
        <v>0</v>
      </c>
      <c r="Y1542" s="317" t="b">
        <f t="shared" ca="1" si="446"/>
        <v>0</v>
      </c>
      <c r="Z1542" t="b">
        <f t="shared" ca="1" si="447"/>
        <v>0</v>
      </c>
      <c r="AA1542" s="37" t="b">
        <f t="shared" ca="1" si="453"/>
        <v>1</v>
      </c>
      <c r="AB1542" t="b">
        <f t="shared" ca="1" si="448"/>
        <v>0</v>
      </c>
      <c r="AD1542" t="b">
        <f t="shared" ca="1" si="454"/>
        <v>0</v>
      </c>
      <c r="AE1542" s="37" t="b">
        <f t="shared" ca="1" si="455"/>
        <v>1</v>
      </c>
      <c r="AF1542" t="b">
        <f t="shared" ca="1" si="456"/>
        <v>0</v>
      </c>
      <c r="AG1542" s="317" t="b">
        <f t="shared" ca="1" si="457"/>
        <v>0</v>
      </c>
      <c r="AH1542" s="317" t="b">
        <f t="shared" ca="1" si="458"/>
        <v>0</v>
      </c>
      <c r="AI1542" s="317" t="b">
        <f t="shared" ca="1" si="459"/>
        <v>0</v>
      </c>
    </row>
    <row r="1543" spans="1:35" x14ac:dyDescent="0.25">
      <c r="A1543">
        <v>1511</v>
      </c>
      <c r="B1543" s="169">
        <f ca="1">OFFSET(InputPriceData!B$15,CalculationsAndCharts!$A1543+$A$11,0,1,1)</f>
        <v>39652</v>
      </c>
      <c r="C1543" s="3">
        <f ca="1">OFFSET(InputPriceData!G$15,CalculationsAndCharts!$A1543+$A$11,IF($C$7,8,0),1,1)</f>
        <v>4067600</v>
      </c>
      <c r="D1543" s="4">
        <f ca="1">OFFSET(InputPriceData!C$15,CalculationsAndCharts!$A1543+$A$11,IF($C$7,8,0),1,1)</f>
        <v>56.54</v>
      </c>
      <c r="E1543" s="4">
        <f ca="1">OFFSET(InputPriceData!D$15,CalculationsAndCharts!$A1543+$A$11,IF($C$7,8,0),1,1)</f>
        <v>57.5</v>
      </c>
      <c r="F1543" s="4">
        <f ca="1">OFFSET(InputPriceData!E$15,CalculationsAndCharts!$A1543+$A$11,IF($C$7,8,0),1,1)</f>
        <v>55.79</v>
      </c>
      <c r="G1543" s="4">
        <f ca="1">OFFSET(InputPriceData!F$15,CalculationsAndCharts!$A1543+$A$11,IF($C$7,8,0),1,1)</f>
        <v>57.46</v>
      </c>
      <c r="H1543" s="133"/>
      <c r="I1543" s="133"/>
      <c r="J1543" s="37">
        <f t="shared" ca="1" si="449"/>
        <v>1290</v>
      </c>
      <c r="K1543" s="124">
        <f t="shared" ca="1" si="450"/>
        <v>0.36999999999999744</v>
      </c>
      <c r="L1543" s="343">
        <f t="shared" ca="1" si="441"/>
        <v>-3.276739930296016E-2</v>
      </c>
      <c r="M1543" s="345">
        <f t="shared" ca="1" si="451"/>
        <v>1.0191489326412053</v>
      </c>
      <c r="N1543" s="344">
        <f t="shared" ca="1" si="442"/>
        <v>-3.2151728028641351E-2</v>
      </c>
      <c r="O1543" s="4"/>
      <c r="P1543" s="4"/>
      <c r="Q1543" s="3"/>
      <c r="S1543" s="4"/>
      <c r="T1543" s="4" t="b">
        <f t="shared" ca="1" si="443"/>
        <v>0</v>
      </c>
      <c r="U1543" t="b">
        <f t="shared" ca="1" si="444"/>
        <v>0</v>
      </c>
      <c r="W1543" s="317" t="b">
        <f t="shared" ca="1" si="445"/>
        <v>0</v>
      </c>
      <c r="X1543" s="317" t="b">
        <f t="shared" ca="1" si="452"/>
        <v>0</v>
      </c>
      <c r="Y1543" s="317" t="b">
        <f t="shared" ca="1" si="446"/>
        <v>0</v>
      </c>
      <c r="Z1543" t="b">
        <f t="shared" ca="1" si="447"/>
        <v>0</v>
      </c>
      <c r="AA1543" s="37" t="b">
        <f t="shared" ca="1" si="453"/>
        <v>1</v>
      </c>
      <c r="AB1543" t="b">
        <f t="shared" ca="1" si="448"/>
        <v>0</v>
      </c>
      <c r="AD1543" t="b">
        <f t="shared" ca="1" si="454"/>
        <v>0</v>
      </c>
      <c r="AE1543" s="37" t="b">
        <f t="shared" ca="1" si="455"/>
        <v>1</v>
      </c>
      <c r="AF1543" t="b">
        <f t="shared" ca="1" si="456"/>
        <v>0</v>
      </c>
      <c r="AG1543" s="317" t="b">
        <f t="shared" ca="1" si="457"/>
        <v>0</v>
      </c>
      <c r="AH1543" s="317" t="b">
        <f t="shared" ca="1" si="458"/>
        <v>0</v>
      </c>
      <c r="AI1543" s="317" t="b">
        <f t="shared" ca="1" si="459"/>
        <v>0</v>
      </c>
    </row>
    <row r="1544" spans="1:35" x14ac:dyDescent="0.25">
      <c r="A1544">
        <v>1512</v>
      </c>
      <c r="B1544" s="169">
        <f ca="1">OFFSET(InputPriceData!B$15,CalculationsAndCharts!$A1544+$A$11,0,1,1)</f>
        <v>39651</v>
      </c>
      <c r="C1544" s="3">
        <f ca="1">OFFSET(InputPriceData!G$15,CalculationsAndCharts!$A1544+$A$11,IF($C$7,8,0),1,1)</f>
        <v>4150700</v>
      </c>
      <c r="D1544" s="4">
        <f ca="1">OFFSET(InputPriceData!C$15,CalculationsAndCharts!$A1544+$A$11,IF($C$7,8,0),1,1)</f>
        <v>57</v>
      </c>
      <c r="E1544" s="4">
        <f ca="1">OFFSET(InputPriceData!D$15,CalculationsAndCharts!$A1544+$A$11,IF($C$7,8,0),1,1)</f>
        <v>57.88</v>
      </c>
      <c r="F1544" s="4">
        <f ca="1">OFFSET(InputPriceData!E$15,CalculationsAndCharts!$A1544+$A$11,IF($C$7,8,0),1,1)</f>
        <v>56.42</v>
      </c>
      <c r="G1544" s="4">
        <f ca="1">OFFSET(InputPriceData!F$15,CalculationsAndCharts!$A1544+$A$11,IF($C$7,8,0),1,1)</f>
        <v>56.77</v>
      </c>
      <c r="H1544" s="133"/>
      <c r="I1544" s="133"/>
      <c r="J1544" s="37">
        <f t="shared" ca="1" si="449"/>
        <v>1289</v>
      </c>
      <c r="K1544" s="124">
        <f t="shared" ca="1" si="450"/>
        <v>0.60000000000000142</v>
      </c>
      <c r="L1544" s="343">
        <f t="shared" ca="1" si="441"/>
        <v>-0.17115915874533374</v>
      </c>
      <c r="M1544" s="345">
        <f t="shared" ca="1" si="451"/>
        <v>1.0284045738054544</v>
      </c>
      <c r="N1544" s="344">
        <f t="shared" ca="1" si="442"/>
        <v>-0.16643173621057067</v>
      </c>
      <c r="O1544" s="4"/>
      <c r="P1544" s="4"/>
      <c r="Q1544" s="3"/>
      <c r="S1544" s="4"/>
      <c r="T1544" s="4" t="b">
        <f t="shared" ca="1" si="443"/>
        <v>0</v>
      </c>
      <c r="U1544" t="b">
        <f t="shared" ca="1" si="444"/>
        <v>0</v>
      </c>
      <c r="W1544" s="317" t="b">
        <f t="shared" ca="1" si="445"/>
        <v>0</v>
      </c>
      <c r="X1544" s="317" t="b">
        <f t="shared" ca="1" si="452"/>
        <v>0</v>
      </c>
      <c r="Y1544" s="317" t="b">
        <f t="shared" ca="1" si="446"/>
        <v>0</v>
      </c>
      <c r="Z1544" t="b">
        <f t="shared" ca="1" si="447"/>
        <v>0</v>
      </c>
      <c r="AA1544" s="37" t="b">
        <f t="shared" ca="1" si="453"/>
        <v>1</v>
      </c>
      <c r="AB1544" t="b">
        <f t="shared" ca="1" si="448"/>
        <v>0</v>
      </c>
      <c r="AD1544" t="b">
        <f t="shared" ca="1" si="454"/>
        <v>0</v>
      </c>
      <c r="AE1544" s="37" t="b">
        <f t="shared" ca="1" si="455"/>
        <v>1</v>
      </c>
      <c r="AF1544" t="b">
        <f t="shared" ca="1" si="456"/>
        <v>0</v>
      </c>
      <c r="AG1544" s="317" t="b">
        <f t="shared" ca="1" si="457"/>
        <v>0</v>
      </c>
      <c r="AH1544" s="317" t="b">
        <f t="shared" ca="1" si="458"/>
        <v>0</v>
      </c>
      <c r="AI1544" s="317" t="b">
        <f t="shared" ca="1" si="459"/>
        <v>0</v>
      </c>
    </row>
    <row r="1545" spans="1:35" x14ac:dyDescent="0.25">
      <c r="A1545">
        <v>1513</v>
      </c>
      <c r="B1545" s="169">
        <f ca="1">OFFSET(InputPriceData!B$15,CalculationsAndCharts!$A1545+$A$11,0,1,1)</f>
        <v>39650</v>
      </c>
      <c r="C1545" s="3">
        <f ca="1">OFFSET(InputPriceData!G$15,CalculationsAndCharts!$A1545+$A$11,IF($C$7,8,0),1,1)</f>
        <v>3050700</v>
      </c>
      <c r="D1545" s="4">
        <f ca="1">OFFSET(InputPriceData!C$15,CalculationsAndCharts!$A1545+$A$11,IF($C$7,8,0),1,1)</f>
        <v>56.28</v>
      </c>
      <c r="E1545" s="4">
        <f ca="1">OFFSET(InputPriceData!D$15,CalculationsAndCharts!$A1545+$A$11,IF($C$7,8,0),1,1)</f>
        <v>57.21</v>
      </c>
      <c r="F1545" s="4">
        <f ca="1">OFFSET(InputPriceData!E$15,CalculationsAndCharts!$A1545+$A$11,IF($C$7,8,0),1,1)</f>
        <v>56.13</v>
      </c>
      <c r="G1545" s="4">
        <f ca="1">OFFSET(InputPriceData!F$15,CalculationsAndCharts!$A1545+$A$11,IF($C$7,8,0),1,1)</f>
        <v>57.09</v>
      </c>
      <c r="H1545" s="133"/>
      <c r="I1545" s="133"/>
      <c r="J1545" s="37">
        <f t="shared" ca="1" si="449"/>
        <v>1288</v>
      </c>
      <c r="K1545" s="124">
        <f t="shared" ca="1" si="450"/>
        <v>1.6300000000000026</v>
      </c>
      <c r="L1545" s="343">
        <f t="shared" ca="1" si="441"/>
        <v>-0.30610708079582727</v>
      </c>
      <c r="M1545" s="345">
        <f t="shared" ca="1" si="451"/>
        <v>1.0377442722557562</v>
      </c>
      <c r="N1545" s="344">
        <f t="shared" ca="1" si="442"/>
        <v>-0.29497351995057408</v>
      </c>
      <c r="O1545" s="4"/>
      <c r="P1545" s="4"/>
      <c r="Q1545" s="3"/>
      <c r="S1545" s="4"/>
      <c r="T1545" s="4" t="b">
        <f t="shared" ca="1" si="443"/>
        <v>0</v>
      </c>
      <c r="U1545" t="b">
        <f t="shared" ca="1" si="444"/>
        <v>0</v>
      </c>
      <c r="W1545" s="317" t="b">
        <f t="shared" ca="1" si="445"/>
        <v>0</v>
      </c>
      <c r="X1545" s="317" t="b">
        <f t="shared" ca="1" si="452"/>
        <v>0</v>
      </c>
      <c r="Y1545" s="317" t="b">
        <f t="shared" ca="1" si="446"/>
        <v>0</v>
      </c>
      <c r="Z1545" t="b">
        <f t="shared" ca="1" si="447"/>
        <v>0</v>
      </c>
      <c r="AA1545" s="37" t="b">
        <f t="shared" ca="1" si="453"/>
        <v>1</v>
      </c>
      <c r="AB1545" t="b">
        <f t="shared" ca="1" si="448"/>
        <v>0</v>
      </c>
      <c r="AD1545" t="b">
        <f t="shared" ca="1" si="454"/>
        <v>0</v>
      </c>
      <c r="AE1545" s="37" t="b">
        <f t="shared" ca="1" si="455"/>
        <v>1</v>
      </c>
      <c r="AF1545" t="b">
        <f t="shared" ca="1" si="456"/>
        <v>0</v>
      </c>
      <c r="AG1545" s="317" t="b">
        <f t="shared" ca="1" si="457"/>
        <v>0</v>
      </c>
      <c r="AH1545" s="317" t="b">
        <f t="shared" ca="1" si="458"/>
        <v>0</v>
      </c>
      <c r="AI1545" s="317" t="b">
        <f t="shared" ca="1" si="459"/>
        <v>0</v>
      </c>
    </row>
    <row r="1546" spans="1:35" x14ac:dyDescent="0.25">
      <c r="A1546">
        <v>1514</v>
      </c>
      <c r="B1546" s="169">
        <f ca="1">OFFSET(InputPriceData!B$15,CalculationsAndCharts!$A1546+$A$11,0,1,1)</f>
        <v>39647</v>
      </c>
      <c r="C1546" s="3">
        <f ca="1">OFFSET(InputPriceData!G$15,CalculationsAndCharts!$A1546+$A$11,IF($C$7,8,0),1,1)</f>
        <v>5019100</v>
      </c>
      <c r="D1546" s="4">
        <f ca="1">OFFSET(InputPriceData!C$15,CalculationsAndCharts!$A1546+$A$11,IF($C$7,8,0),1,1)</f>
        <v>55.41</v>
      </c>
      <c r="E1546" s="4">
        <f ca="1">OFFSET(InputPriceData!D$15,CalculationsAndCharts!$A1546+$A$11,IF($C$7,8,0),1,1)</f>
        <v>56.5</v>
      </c>
      <c r="F1546" s="4">
        <f ca="1">OFFSET(InputPriceData!E$15,CalculationsAndCharts!$A1546+$A$11,IF($C$7,8,0),1,1)</f>
        <v>55</v>
      </c>
      <c r="G1546" s="4">
        <f ca="1">OFFSET(InputPriceData!F$15,CalculationsAndCharts!$A1546+$A$11,IF($C$7,8,0),1,1)</f>
        <v>56.17</v>
      </c>
      <c r="H1546" s="133"/>
      <c r="I1546" s="133"/>
      <c r="J1546" s="37">
        <f t="shared" ca="1" si="449"/>
        <v>1287</v>
      </c>
      <c r="K1546" s="124">
        <f t="shared" ca="1" si="450"/>
        <v>0.28999999999999915</v>
      </c>
      <c r="L1546" s="343">
        <f t="shared" ca="1" si="441"/>
        <v>-0.34143880941363491</v>
      </c>
      <c r="M1546" s="345">
        <f t="shared" ca="1" si="451"/>
        <v>1.0471687913781595</v>
      </c>
      <c r="N1546" s="344">
        <f t="shared" ca="1" si="442"/>
        <v>-0.32605900044468816</v>
      </c>
      <c r="O1546" s="4"/>
      <c r="P1546" s="4"/>
      <c r="Q1546" s="3"/>
      <c r="S1546" s="4"/>
      <c r="T1546" s="4" t="b">
        <f t="shared" ca="1" si="443"/>
        <v>0</v>
      </c>
      <c r="U1546" t="b">
        <f t="shared" ca="1" si="444"/>
        <v>0</v>
      </c>
      <c r="W1546" s="317" t="b">
        <f t="shared" ca="1" si="445"/>
        <v>0</v>
      </c>
      <c r="X1546" s="317" t="b">
        <f t="shared" ca="1" si="452"/>
        <v>0</v>
      </c>
      <c r="Y1546" s="317" t="b">
        <f t="shared" ca="1" si="446"/>
        <v>0</v>
      </c>
      <c r="Z1546" t="b">
        <f t="shared" ca="1" si="447"/>
        <v>0</v>
      </c>
      <c r="AA1546" s="37" t="b">
        <f t="shared" ca="1" si="453"/>
        <v>1</v>
      </c>
      <c r="AB1546" t="b">
        <f t="shared" ca="1" si="448"/>
        <v>0</v>
      </c>
      <c r="AD1546" t="b">
        <f t="shared" ca="1" si="454"/>
        <v>0</v>
      </c>
      <c r="AE1546" s="37" t="b">
        <f t="shared" ca="1" si="455"/>
        <v>1</v>
      </c>
      <c r="AF1546" t="b">
        <f t="shared" ca="1" si="456"/>
        <v>0</v>
      </c>
      <c r="AG1546" s="317" t="b">
        <f t="shared" ca="1" si="457"/>
        <v>0</v>
      </c>
      <c r="AH1546" s="317" t="b">
        <f t="shared" ca="1" si="458"/>
        <v>0</v>
      </c>
      <c r="AI1546" s="317" t="b">
        <f t="shared" ca="1" si="459"/>
        <v>0</v>
      </c>
    </row>
    <row r="1547" spans="1:35" x14ac:dyDescent="0.25">
      <c r="A1547">
        <v>1515</v>
      </c>
      <c r="B1547" s="169">
        <f ca="1">OFFSET(InputPriceData!B$15,CalculationsAndCharts!$A1547+$A$11,0,1,1)</f>
        <v>39646</v>
      </c>
      <c r="C1547" s="3">
        <f ca="1">OFFSET(InputPriceData!G$15,CalculationsAndCharts!$A1547+$A$11,IF($C$7,8,0),1,1)</f>
        <v>4706600</v>
      </c>
      <c r="D1547" s="4">
        <f ca="1">OFFSET(InputPriceData!C$15,CalculationsAndCharts!$A1547+$A$11,IF($C$7,8,0),1,1)</f>
        <v>56.27</v>
      </c>
      <c r="E1547" s="4">
        <f ca="1">OFFSET(InputPriceData!D$15,CalculationsAndCharts!$A1547+$A$11,IF($C$7,8,0),1,1)</f>
        <v>56.5</v>
      </c>
      <c r="F1547" s="4">
        <f ca="1">OFFSET(InputPriceData!E$15,CalculationsAndCharts!$A1547+$A$11,IF($C$7,8,0),1,1)</f>
        <v>54.5</v>
      </c>
      <c r="G1547" s="4">
        <f ca="1">OFFSET(InputPriceData!F$15,CalculationsAndCharts!$A1547+$A$11,IF($C$7,8,0),1,1)</f>
        <v>55.46</v>
      </c>
      <c r="H1547" s="133"/>
      <c r="I1547" s="133"/>
      <c r="J1547" s="37">
        <f t="shared" ca="1" si="449"/>
        <v>1286</v>
      </c>
      <c r="K1547" s="124">
        <f t="shared" ca="1" si="450"/>
        <v>-1.1899999999999977</v>
      </c>
      <c r="L1547" s="343">
        <f t="shared" ca="1" si="441"/>
        <v>-0.236185389861853</v>
      </c>
      <c r="M1547" s="345">
        <f t="shared" ca="1" si="451"/>
        <v>1.0566789014915838</v>
      </c>
      <c r="N1547" s="344">
        <f t="shared" ca="1" si="442"/>
        <v>-0.22351670836661836</v>
      </c>
      <c r="O1547" s="4"/>
      <c r="P1547" s="4"/>
      <c r="Q1547" s="3"/>
      <c r="S1547" s="4"/>
      <c r="T1547" s="4" t="b">
        <f t="shared" ca="1" si="443"/>
        <v>0</v>
      </c>
      <c r="U1547" t="b">
        <f t="shared" ca="1" si="444"/>
        <v>0</v>
      </c>
      <c r="W1547" s="317" t="b">
        <f t="shared" ca="1" si="445"/>
        <v>0</v>
      </c>
      <c r="X1547" s="317" t="b">
        <f t="shared" ca="1" si="452"/>
        <v>0</v>
      </c>
      <c r="Y1547" s="317" t="b">
        <f t="shared" ca="1" si="446"/>
        <v>1</v>
      </c>
      <c r="Z1547" t="b">
        <f t="shared" ca="1" si="447"/>
        <v>1</v>
      </c>
      <c r="AA1547" s="37" t="b">
        <f t="shared" ca="1" si="453"/>
        <v>1</v>
      </c>
      <c r="AB1547" t="b">
        <f t="shared" ca="1" si="448"/>
        <v>0</v>
      </c>
      <c r="AD1547" t="b">
        <f t="shared" ca="1" si="454"/>
        <v>1</v>
      </c>
      <c r="AE1547" s="37" t="b">
        <f t="shared" ca="1" si="455"/>
        <v>1</v>
      </c>
      <c r="AF1547" t="b">
        <f t="shared" ca="1" si="456"/>
        <v>0</v>
      </c>
      <c r="AG1547" s="317" t="b">
        <f t="shared" ca="1" si="457"/>
        <v>0</v>
      </c>
      <c r="AH1547" s="317" t="b">
        <f t="shared" ca="1" si="458"/>
        <v>0</v>
      </c>
      <c r="AI1547" s="317" t="b">
        <f t="shared" ca="1" si="459"/>
        <v>1</v>
      </c>
    </row>
    <row r="1548" spans="1:35" x14ac:dyDescent="0.25">
      <c r="A1548">
        <v>1516</v>
      </c>
      <c r="B1548" s="169">
        <f ca="1">OFFSET(InputPriceData!B$15,CalculationsAndCharts!$A1548+$A$11,0,1,1)</f>
        <v>39645</v>
      </c>
      <c r="C1548" s="3">
        <f ca="1">OFFSET(InputPriceData!G$15,CalculationsAndCharts!$A1548+$A$11,IF($C$7,8,0),1,1)</f>
        <v>4312900</v>
      </c>
      <c r="D1548" s="4">
        <f ca="1">OFFSET(InputPriceData!C$15,CalculationsAndCharts!$A1548+$A$11,IF($C$7,8,0),1,1)</f>
        <v>56.6</v>
      </c>
      <c r="E1548" s="4">
        <f ca="1">OFFSET(InputPriceData!D$15,CalculationsAndCharts!$A1548+$A$11,IF($C$7,8,0),1,1)</f>
        <v>56.6</v>
      </c>
      <c r="F1548" s="4">
        <f ca="1">OFFSET(InputPriceData!E$15,CalculationsAndCharts!$A1548+$A$11,IF($C$7,8,0),1,1)</f>
        <v>55.27</v>
      </c>
      <c r="G1548" s="4">
        <f ca="1">OFFSET(InputPriceData!F$15,CalculationsAndCharts!$A1548+$A$11,IF($C$7,8,0),1,1)</f>
        <v>55.88</v>
      </c>
      <c r="H1548" s="133"/>
      <c r="I1548" s="133"/>
      <c r="J1548" s="37">
        <f t="shared" ca="1" si="449"/>
        <v>1285</v>
      </c>
      <c r="K1548" s="124">
        <f t="shared" ca="1" si="450"/>
        <v>-0.78999999999999915</v>
      </c>
      <c r="L1548" s="343">
        <f t="shared" ca="1" si="441"/>
        <v>-9.8409667130091361E-2</v>
      </c>
      <c r="M1548" s="345">
        <f t="shared" ca="1" si="451"/>
        <v>1.0662753799107809</v>
      </c>
      <c r="N1548" s="344">
        <f t="shared" ca="1" si="442"/>
        <v>-9.2292918868975157E-2</v>
      </c>
      <c r="O1548" s="4"/>
      <c r="P1548" s="4"/>
      <c r="Q1548" s="3"/>
      <c r="S1548" s="4"/>
      <c r="T1548" s="4" t="b">
        <f t="shared" ca="1" si="443"/>
        <v>0</v>
      </c>
      <c r="U1548" t="b">
        <f t="shared" ca="1" si="444"/>
        <v>1</v>
      </c>
      <c r="W1548" s="317" t="b">
        <f t="shared" ca="1" si="445"/>
        <v>0</v>
      </c>
      <c r="X1548" s="317" t="b">
        <f t="shared" ca="1" si="452"/>
        <v>1</v>
      </c>
      <c r="Y1548" s="317" t="b">
        <f t="shared" ca="1" si="446"/>
        <v>0</v>
      </c>
      <c r="Z1548" t="b">
        <f t="shared" ca="1" si="447"/>
        <v>0</v>
      </c>
      <c r="AA1548" s="37" t="b">
        <f t="shared" ca="1" si="453"/>
        <v>0</v>
      </c>
      <c r="AB1548" t="b">
        <f t="shared" ca="1" si="448"/>
        <v>0</v>
      </c>
      <c r="AD1548" t="b">
        <f t="shared" ca="1" si="454"/>
        <v>0</v>
      </c>
      <c r="AE1548" s="37" t="b">
        <f t="shared" ca="1" si="455"/>
        <v>0</v>
      </c>
      <c r="AF1548" t="b">
        <f t="shared" ca="1" si="456"/>
        <v>0</v>
      </c>
      <c r="AG1548" s="317" t="b">
        <f t="shared" ca="1" si="457"/>
        <v>0</v>
      </c>
      <c r="AH1548" s="317" t="b">
        <f t="shared" ca="1" si="458"/>
        <v>1</v>
      </c>
      <c r="AI1548" s="317" t="b">
        <f t="shared" ca="1" si="459"/>
        <v>0</v>
      </c>
    </row>
    <row r="1549" spans="1:35" x14ac:dyDescent="0.25">
      <c r="A1549">
        <v>1517</v>
      </c>
      <c r="B1549" s="169">
        <f ca="1">OFFSET(InputPriceData!B$15,CalculationsAndCharts!$A1549+$A$11,0,1,1)</f>
        <v>39644</v>
      </c>
      <c r="C1549" s="3">
        <f ca="1">OFFSET(InputPriceData!G$15,CalculationsAndCharts!$A1549+$A$11,IF($C$7,8,0),1,1)</f>
        <v>3148300</v>
      </c>
      <c r="D1549" s="4">
        <f ca="1">OFFSET(InputPriceData!C$15,CalculationsAndCharts!$A1549+$A$11,IF($C$7,8,0),1,1)</f>
        <v>56.73</v>
      </c>
      <c r="E1549" s="4">
        <f ca="1">OFFSET(InputPriceData!D$15,CalculationsAndCharts!$A1549+$A$11,IF($C$7,8,0),1,1)</f>
        <v>57.55</v>
      </c>
      <c r="F1549" s="4">
        <f ca="1">OFFSET(InputPriceData!E$15,CalculationsAndCharts!$A1549+$A$11,IF($C$7,8,0),1,1)</f>
        <v>56.51</v>
      </c>
      <c r="G1549" s="4">
        <f ca="1">OFFSET(InputPriceData!F$15,CalculationsAndCharts!$A1549+$A$11,IF($C$7,8,0),1,1)</f>
        <v>56.65</v>
      </c>
      <c r="H1549" s="133"/>
      <c r="I1549" s="133"/>
      <c r="J1549" s="37">
        <f t="shared" ca="1" si="449"/>
        <v>1284</v>
      </c>
      <c r="K1549" s="124">
        <f t="shared" ca="1" si="450"/>
        <v>-0.39000000000000057</v>
      </c>
      <c r="L1549" s="343">
        <f t="shared" ca="1" si="441"/>
        <v>6.5711108678699753E-3</v>
      </c>
      <c r="M1549" s="345">
        <f t="shared" ca="1" si="451"/>
        <v>1.0759590110098698</v>
      </c>
      <c r="N1549" s="344">
        <f t="shared" ca="1" si="442"/>
        <v>6.107213007772931E-3</v>
      </c>
      <c r="O1549" s="4"/>
      <c r="P1549" s="4"/>
      <c r="Q1549" s="3"/>
      <c r="S1549" s="4"/>
      <c r="T1549" s="4" t="b">
        <f t="shared" ca="1" si="443"/>
        <v>0</v>
      </c>
      <c r="U1549" t="b">
        <f t="shared" ca="1" si="444"/>
        <v>0</v>
      </c>
      <c r="W1549" s="317" t="b">
        <f t="shared" ca="1" si="445"/>
        <v>0</v>
      </c>
      <c r="X1549" s="317" t="b">
        <f t="shared" ca="1" si="452"/>
        <v>1</v>
      </c>
      <c r="Y1549" s="317" t="b">
        <f t="shared" ca="1" si="446"/>
        <v>0</v>
      </c>
      <c r="Z1549" t="b">
        <f t="shared" ca="1" si="447"/>
        <v>0</v>
      </c>
      <c r="AA1549" s="37" t="b">
        <f t="shared" ca="1" si="453"/>
        <v>0</v>
      </c>
      <c r="AB1549" t="b">
        <f t="shared" ca="1" si="448"/>
        <v>0</v>
      </c>
      <c r="AD1549" t="b">
        <f t="shared" ca="1" si="454"/>
        <v>0</v>
      </c>
      <c r="AE1549" s="37" t="b">
        <f t="shared" ca="1" si="455"/>
        <v>0</v>
      </c>
      <c r="AF1549" t="b">
        <f t="shared" ca="1" si="456"/>
        <v>0</v>
      </c>
      <c r="AG1549" s="317" t="b">
        <f t="shared" ca="1" si="457"/>
        <v>0</v>
      </c>
      <c r="AH1549" s="317" t="b">
        <f t="shared" ca="1" si="458"/>
        <v>1</v>
      </c>
      <c r="AI1549" s="317" t="b">
        <f t="shared" ca="1" si="459"/>
        <v>0</v>
      </c>
    </row>
    <row r="1550" spans="1:35" x14ac:dyDescent="0.25">
      <c r="A1550">
        <v>1518</v>
      </c>
      <c r="B1550" s="169">
        <f ca="1">OFFSET(InputPriceData!B$15,CalculationsAndCharts!$A1550+$A$11,0,1,1)</f>
        <v>39643</v>
      </c>
      <c r="C1550" s="3">
        <f ca="1">OFFSET(InputPriceData!G$15,CalculationsAndCharts!$A1550+$A$11,IF($C$7,8,0),1,1)</f>
        <v>1903700</v>
      </c>
      <c r="D1550" s="4">
        <f ca="1">OFFSET(InputPriceData!C$15,CalculationsAndCharts!$A1550+$A$11,IF($C$7,8,0),1,1)</f>
        <v>57.61</v>
      </c>
      <c r="E1550" s="4">
        <f ca="1">OFFSET(InputPriceData!D$15,CalculationsAndCharts!$A1550+$A$11,IF($C$7,8,0),1,1)</f>
        <v>57.61</v>
      </c>
      <c r="F1550" s="4">
        <f ca="1">OFFSET(InputPriceData!E$15,CalculationsAndCharts!$A1550+$A$11,IF($C$7,8,0),1,1)</f>
        <v>56.27</v>
      </c>
      <c r="G1550" s="4">
        <f ca="1">OFFSET(InputPriceData!F$15,CalculationsAndCharts!$A1550+$A$11,IF($C$7,8,0),1,1)</f>
        <v>56.67</v>
      </c>
      <c r="H1550" s="133"/>
      <c r="I1550" s="133"/>
      <c r="J1550" s="37">
        <f t="shared" ca="1" si="449"/>
        <v>1283</v>
      </c>
      <c r="K1550" s="124">
        <f t="shared" ca="1" si="450"/>
        <v>-1.4699999999999989</v>
      </c>
      <c r="L1550" s="343">
        <f t="shared" ca="1" si="441"/>
        <v>9.6763747539250405E-2</v>
      </c>
      <c r="M1550" s="345">
        <f t="shared" ca="1" si="451"/>
        <v>1.0857305862864479</v>
      </c>
      <c r="N1550" s="344">
        <f t="shared" ca="1" si="442"/>
        <v>8.912316624533341E-2</v>
      </c>
      <c r="O1550" s="4"/>
      <c r="P1550" s="4"/>
      <c r="Q1550" s="3"/>
      <c r="S1550" s="4"/>
      <c r="T1550" s="4" t="b">
        <f t="shared" ca="1" si="443"/>
        <v>0</v>
      </c>
      <c r="U1550" t="b">
        <f t="shared" ca="1" si="444"/>
        <v>0</v>
      </c>
      <c r="W1550" s="317" t="b">
        <f t="shared" ca="1" si="445"/>
        <v>0</v>
      </c>
      <c r="X1550" s="317" t="b">
        <f t="shared" ca="1" si="452"/>
        <v>1</v>
      </c>
      <c r="Y1550" s="317" t="b">
        <f t="shared" ca="1" si="446"/>
        <v>0</v>
      </c>
      <c r="Z1550" t="b">
        <f t="shared" ca="1" si="447"/>
        <v>0</v>
      </c>
      <c r="AA1550" s="37" t="b">
        <f t="shared" ca="1" si="453"/>
        <v>0</v>
      </c>
      <c r="AB1550" t="b">
        <f t="shared" ca="1" si="448"/>
        <v>0</v>
      </c>
      <c r="AD1550" t="b">
        <f t="shared" ca="1" si="454"/>
        <v>0</v>
      </c>
      <c r="AE1550" s="37" t="b">
        <f t="shared" ca="1" si="455"/>
        <v>0</v>
      </c>
      <c r="AF1550" t="b">
        <f t="shared" ca="1" si="456"/>
        <v>0</v>
      </c>
      <c r="AG1550" s="317" t="b">
        <f t="shared" ca="1" si="457"/>
        <v>0</v>
      </c>
      <c r="AH1550" s="317" t="b">
        <f t="shared" ca="1" si="458"/>
        <v>1</v>
      </c>
      <c r="AI1550" s="317" t="b">
        <f t="shared" ca="1" si="459"/>
        <v>0</v>
      </c>
    </row>
    <row r="1551" spans="1:35" x14ac:dyDescent="0.25">
      <c r="A1551">
        <v>1519</v>
      </c>
      <c r="B1551" s="169">
        <f ca="1">OFFSET(InputPriceData!B$15,CalculationsAndCharts!$A1551+$A$11,0,1,1)</f>
        <v>39640</v>
      </c>
      <c r="C1551" s="3">
        <f ca="1">OFFSET(InputPriceData!G$15,CalculationsAndCharts!$A1551+$A$11,IF($C$7,8,0),1,1)</f>
        <v>3776300</v>
      </c>
      <c r="D1551" s="4">
        <f ca="1">OFFSET(InputPriceData!C$15,CalculationsAndCharts!$A1551+$A$11,IF($C$7,8,0),1,1)</f>
        <v>57.59</v>
      </c>
      <c r="E1551" s="4">
        <f ca="1">OFFSET(InputPriceData!D$15,CalculationsAndCharts!$A1551+$A$11,IF($C$7,8,0),1,1)</f>
        <v>57.59</v>
      </c>
      <c r="F1551" s="4">
        <f ca="1">OFFSET(InputPriceData!E$15,CalculationsAndCharts!$A1551+$A$11,IF($C$7,8,0),1,1)</f>
        <v>56.51</v>
      </c>
      <c r="G1551" s="4">
        <f ca="1">OFFSET(InputPriceData!F$15,CalculationsAndCharts!$A1551+$A$11,IF($C$7,8,0),1,1)</f>
        <v>57.04</v>
      </c>
      <c r="H1551" s="133"/>
      <c r="I1551" s="133"/>
      <c r="J1551" s="37">
        <f t="shared" ca="1" si="449"/>
        <v>1282</v>
      </c>
      <c r="K1551" s="124">
        <f t="shared" ca="1" si="450"/>
        <v>0.35999999999999943</v>
      </c>
      <c r="L1551" s="343">
        <f t="shared" ca="1" si="441"/>
        <v>0.11089522080667599</v>
      </c>
      <c r="M1551" s="345">
        <f t="shared" ca="1" si="451"/>
        <v>1.0955909044262846</v>
      </c>
      <c r="N1551" s="344">
        <f t="shared" ca="1" si="442"/>
        <v>0.10121955226047373</v>
      </c>
      <c r="O1551" s="4"/>
      <c r="P1551" s="4"/>
      <c r="Q1551" s="3"/>
      <c r="S1551" s="4"/>
      <c r="T1551" s="4" t="b">
        <f t="shared" ca="1" si="443"/>
        <v>0</v>
      </c>
      <c r="U1551" t="b">
        <f t="shared" ca="1" si="444"/>
        <v>0</v>
      </c>
      <c r="W1551" s="317" t="b">
        <f t="shared" ca="1" si="445"/>
        <v>0</v>
      </c>
      <c r="X1551" s="317" t="b">
        <f t="shared" ca="1" si="452"/>
        <v>1</v>
      </c>
      <c r="Y1551" s="317" t="b">
        <f t="shared" ca="1" si="446"/>
        <v>0</v>
      </c>
      <c r="Z1551" t="b">
        <f t="shared" ca="1" si="447"/>
        <v>0</v>
      </c>
      <c r="AA1551" s="37" t="b">
        <f t="shared" ca="1" si="453"/>
        <v>0</v>
      </c>
      <c r="AB1551" t="b">
        <f t="shared" ca="1" si="448"/>
        <v>0</v>
      </c>
      <c r="AD1551" t="b">
        <f t="shared" ca="1" si="454"/>
        <v>0</v>
      </c>
      <c r="AE1551" s="37" t="b">
        <f t="shared" ca="1" si="455"/>
        <v>0</v>
      </c>
      <c r="AF1551" t="b">
        <f t="shared" ca="1" si="456"/>
        <v>0</v>
      </c>
      <c r="AG1551" s="317" t="b">
        <f t="shared" ca="1" si="457"/>
        <v>0</v>
      </c>
      <c r="AH1551" s="317" t="b">
        <f t="shared" ca="1" si="458"/>
        <v>1</v>
      </c>
      <c r="AI1551" s="317" t="b">
        <f t="shared" ca="1" si="459"/>
        <v>0</v>
      </c>
    </row>
    <row r="1552" spans="1:35" x14ac:dyDescent="0.25">
      <c r="A1552">
        <v>1520</v>
      </c>
      <c r="B1552" s="169">
        <f ca="1">OFFSET(InputPriceData!B$15,CalculationsAndCharts!$A1552+$A$11,0,1,1)</f>
        <v>39639</v>
      </c>
      <c r="C1552" s="3">
        <f ca="1">OFFSET(InputPriceData!G$15,CalculationsAndCharts!$A1552+$A$11,IF($C$7,8,0),1,1)</f>
        <v>3581600</v>
      </c>
      <c r="D1552" s="4">
        <f ca="1">OFFSET(InputPriceData!C$15,CalculationsAndCharts!$A1552+$A$11,IF($C$7,8,0),1,1)</f>
        <v>56.58</v>
      </c>
      <c r="E1552" s="4">
        <f ca="1">OFFSET(InputPriceData!D$15,CalculationsAndCharts!$A1552+$A$11,IF($C$7,8,0),1,1)</f>
        <v>58.26</v>
      </c>
      <c r="F1552" s="4">
        <f ca="1">OFFSET(InputPriceData!E$15,CalculationsAndCharts!$A1552+$A$11,IF($C$7,8,0),1,1)</f>
        <v>56.58</v>
      </c>
      <c r="G1552" s="4">
        <f ca="1">OFFSET(InputPriceData!F$15,CalculationsAndCharts!$A1552+$A$11,IF($C$7,8,0),1,1)</f>
        <v>58.14</v>
      </c>
      <c r="H1552" s="133"/>
      <c r="I1552" s="133"/>
      <c r="J1552" s="37">
        <f t="shared" ca="1" si="449"/>
        <v>1281</v>
      </c>
      <c r="K1552" s="124">
        <f t="shared" ca="1" si="450"/>
        <v>0.70000000000000284</v>
      </c>
      <c r="L1552" s="343">
        <f t="shared" ca="1" si="441"/>
        <v>5.0887670034495222E-2</v>
      </c>
      <c r="M1552" s="345">
        <f t="shared" ca="1" si="451"/>
        <v>1.1055407713686021</v>
      </c>
      <c r="N1552" s="344">
        <f t="shared" ca="1" si="442"/>
        <v>4.602966381013604E-2</v>
      </c>
      <c r="O1552" s="4"/>
      <c r="P1552" s="4"/>
      <c r="Q1552" s="3"/>
      <c r="S1552" s="4"/>
      <c r="T1552" s="4" t="b">
        <f t="shared" ca="1" si="443"/>
        <v>0</v>
      </c>
      <c r="U1552" t="b">
        <f t="shared" ca="1" si="444"/>
        <v>0</v>
      </c>
      <c r="W1552" s="317" t="b">
        <f t="shared" ca="1" si="445"/>
        <v>1</v>
      </c>
      <c r="X1552" s="317" t="b">
        <f t="shared" ca="1" si="452"/>
        <v>1</v>
      </c>
      <c r="Y1552" s="317" t="b">
        <f t="shared" ca="1" si="446"/>
        <v>0</v>
      </c>
      <c r="Z1552" t="b">
        <f t="shared" ca="1" si="447"/>
        <v>0</v>
      </c>
      <c r="AA1552" s="37" t="b">
        <f t="shared" ca="1" si="453"/>
        <v>0</v>
      </c>
      <c r="AB1552" t="b">
        <f t="shared" ca="1" si="448"/>
        <v>1</v>
      </c>
      <c r="AD1552" t="b">
        <f t="shared" ca="1" si="454"/>
        <v>0</v>
      </c>
      <c r="AE1552" s="37" t="b">
        <f t="shared" ca="1" si="455"/>
        <v>0</v>
      </c>
      <c r="AF1552" t="b">
        <f t="shared" ca="1" si="456"/>
        <v>1</v>
      </c>
      <c r="AG1552" s="317" t="b">
        <f t="shared" ca="1" si="457"/>
        <v>1</v>
      </c>
      <c r="AH1552" s="317" t="b">
        <f t="shared" ca="1" si="458"/>
        <v>1</v>
      </c>
      <c r="AI1552" s="317" t="b">
        <f t="shared" ca="1" si="459"/>
        <v>0</v>
      </c>
    </row>
    <row r="1553" spans="1:35" x14ac:dyDescent="0.25">
      <c r="A1553">
        <v>1521</v>
      </c>
      <c r="B1553" s="169">
        <f ca="1">OFFSET(InputPriceData!B$15,CalculationsAndCharts!$A1553+$A$11,0,1,1)</f>
        <v>39638</v>
      </c>
      <c r="C1553" s="3">
        <f ca="1">OFFSET(InputPriceData!G$15,CalculationsAndCharts!$A1553+$A$11,IF($C$7,8,0),1,1)</f>
        <v>1963900</v>
      </c>
      <c r="D1553" s="4">
        <f ca="1">OFFSET(InputPriceData!C$15,CalculationsAndCharts!$A1553+$A$11,IF($C$7,8,0),1,1)</f>
        <v>57.75</v>
      </c>
      <c r="E1553" s="4">
        <f ca="1">OFFSET(InputPriceData!D$15,CalculationsAndCharts!$A1553+$A$11,IF($C$7,8,0),1,1)</f>
        <v>57.75</v>
      </c>
      <c r="F1553" s="4">
        <f ca="1">OFFSET(InputPriceData!E$15,CalculationsAndCharts!$A1553+$A$11,IF($C$7,8,0),1,1)</f>
        <v>56.68</v>
      </c>
      <c r="G1553" s="4">
        <f ca="1">OFFSET(InputPriceData!F$15,CalculationsAndCharts!$A1553+$A$11,IF($C$7,8,0),1,1)</f>
        <v>56.68</v>
      </c>
      <c r="H1553" s="133"/>
      <c r="I1553" s="133"/>
      <c r="J1553" s="37">
        <f t="shared" ca="1" si="449"/>
        <v>1280</v>
      </c>
      <c r="K1553" s="124">
        <f t="shared" ca="1" si="450"/>
        <v>-0.46000000000000085</v>
      </c>
      <c r="L1553" s="343">
        <f t="shared" ca="1" si="441"/>
        <v>1.6349005501825165E-2</v>
      </c>
      <c r="M1553" s="345">
        <f t="shared" ca="1" si="451"/>
        <v>1.1155810003719495</v>
      </c>
      <c r="N1553" s="344">
        <f t="shared" ca="1" si="442"/>
        <v>1.4655148748835082E-2</v>
      </c>
      <c r="O1553" s="4"/>
      <c r="P1553" s="4"/>
      <c r="Q1553" s="3"/>
      <c r="S1553" s="4"/>
      <c r="T1553" s="4" t="b">
        <f t="shared" ca="1" si="443"/>
        <v>1</v>
      </c>
      <c r="U1553" t="b">
        <f t="shared" ca="1" si="444"/>
        <v>0</v>
      </c>
      <c r="W1553" s="317" t="b">
        <f t="shared" ca="1" si="445"/>
        <v>0</v>
      </c>
      <c r="X1553" s="317" t="b">
        <f t="shared" ca="1" si="452"/>
        <v>0</v>
      </c>
      <c r="Y1553" s="317" t="b">
        <f t="shared" ca="1" si="446"/>
        <v>0</v>
      </c>
      <c r="Z1553" t="b">
        <f t="shared" ca="1" si="447"/>
        <v>0</v>
      </c>
      <c r="AA1553" s="37" t="b">
        <f t="shared" ca="1" si="453"/>
        <v>1</v>
      </c>
      <c r="AB1553" t="b">
        <f t="shared" ca="1" si="448"/>
        <v>0</v>
      </c>
      <c r="AD1553" t="b">
        <f t="shared" ca="1" si="454"/>
        <v>0</v>
      </c>
      <c r="AE1553" s="37" t="b">
        <f t="shared" ca="1" si="455"/>
        <v>1</v>
      </c>
      <c r="AF1553" t="b">
        <f t="shared" ca="1" si="456"/>
        <v>0</v>
      </c>
      <c r="AG1553" s="317" t="b">
        <f t="shared" ca="1" si="457"/>
        <v>0</v>
      </c>
      <c r="AH1553" s="317" t="b">
        <f t="shared" ca="1" si="458"/>
        <v>0</v>
      </c>
      <c r="AI1553" s="317" t="b">
        <f t="shared" ca="1" si="459"/>
        <v>0</v>
      </c>
    </row>
    <row r="1554" spans="1:35" x14ac:dyDescent="0.25">
      <c r="A1554">
        <v>1522</v>
      </c>
      <c r="B1554" s="169">
        <f ca="1">OFFSET(InputPriceData!B$15,CalculationsAndCharts!$A1554+$A$11,0,1,1)</f>
        <v>39637</v>
      </c>
      <c r="C1554" s="3">
        <f ca="1">OFFSET(InputPriceData!G$15,CalculationsAndCharts!$A1554+$A$11,IF($C$7,8,0),1,1)</f>
        <v>3116600</v>
      </c>
      <c r="D1554" s="4">
        <f ca="1">OFFSET(InputPriceData!C$15,CalculationsAndCharts!$A1554+$A$11,IF($C$7,8,0),1,1)</f>
        <v>56.77</v>
      </c>
      <c r="E1554" s="4">
        <f ca="1">OFFSET(InputPriceData!D$15,CalculationsAndCharts!$A1554+$A$11,IF($C$7,8,0),1,1)</f>
        <v>57.78</v>
      </c>
      <c r="F1554" s="4">
        <f ca="1">OFFSET(InputPriceData!E$15,CalculationsAndCharts!$A1554+$A$11,IF($C$7,8,0),1,1)</f>
        <v>56.77</v>
      </c>
      <c r="G1554" s="4">
        <f ca="1">OFFSET(InputPriceData!F$15,CalculationsAndCharts!$A1554+$A$11,IF($C$7,8,0),1,1)</f>
        <v>57.44</v>
      </c>
      <c r="H1554" s="133"/>
      <c r="I1554" s="133"/>
      <c r="J1554" s="37">
        <f t="shared" ca="1" si="449"/>
        <v>1279</v>
      </c>
      <c r="K1554" s="124">
        <f t="shared" ca="1" si="450"/>
        <v>-0.21000000000000085</v>
      </c>
      <c r="L1554" s="343">
        <f t="shared" ca="1" si="441"/>
        <v>-2.4735820726555335E-2</v>
      </c>
      <c r="M1554" s="345">
        <f t="shared" ca="1" si="451"/>
        <v>1.1257124120806756</v>
      </c>
      <c r="N1554" s="344">
        <f t="shared" ca="1" si="442"/>
        <v>-2.1973481380413714E-2</v>
      </c>
      <c r="O1554" s="4"/>
      <c r="P1554" s="4"/>
      <c r="Q1554" s="3"/>
      <c r="S1554" s="4"/>
      <c r="T1554" s="4" t="b">
        <f t="shared" ca="1" si="443"/>
        <v>0</v>
      </c>
      <c r="U1554" t="b">
        <f t="shared" ca="1" si="444"/>
        <v>0</v>
      </c>
      <c r="W1554" s="317" t="b">
        <f t="shared" ca="1" si="445"/>
        <v>0</v>
      </c>
      <c r="X1554" s="317" t="b">
        <f t="shared" ca="1" si="452"/>
        <v>0</v>
      </c>
      <c r="Y1554" s="317" t="b">
        <f t="shared" ca="1" si="446"/>
        <v>0</v>
      </c>
      <c r="Z1554" t="b">
        <f t="shared" ca="1" si="447"/>
        <v>0</v>
      </c>
      <c r="AA1554" s="37" t="b">
        <f t="shared" ca="1" si="453"/>
        <v>1</v>
      </c>
      <c r="AB1554" t="b">
        <f t="shared" ca="1" si="448"/>
        <v>0</v>
      </c>
      <c r="AD1554" t="b">
        <f t="shared" ca="1" si="454"/>
        <v>0</v>
      </c>
      <c r="AE1554" s="37" t="b">
        <f t="shared" ca="1" si="455"/>
        <v>1</v>
      </c>
      <c r="AF1554" t="b">
        <f t="shared" ca="1" si="456"/>
        <v>0</v>
      </c>
      <c r="AG1554" s="317" t="b">
        <f t="shared" ca="1" si="457"/>
        <v>0</v>
      </c>
      <c r="AH1554" s="317" t="b">
        <f t="shared" ca="1" si="458"/>
        <v>0</v>
      </c>
      <c r="AI1554" s="317" t="b">
        <f t="shared" ca="1" si="459"/>
        <v>0</v>
      </c>
    </row>
    <row r="1555" spans="1:35" x14ac:dyDescent="0.25">
      <c r="A1555">
        <v>1523</v>
      </c>
      <c r="B1555" s="169">
        <f ca="1">OFFSET(InputPriceData!B$15,CalculationsAndCharts!$A1555+$A$11,0,1,1)</f>
        <v>39636</v>
      </c>
      <c r="C1555" s="3">
        <f ca="1">OFFSET(InputPriceData!G$15,CalculationsAndCharts!$A1555+$A$11,IF($C$7,8,0),1,1)</f>
        <v>2067300</v>
      </c>
      <c r="D1555" s="4">
        <f ca="1">OFFSET(InputPriceData!C$15,CalculationsAndCharts!$A1555+$A$11,IF($C$7,8,0),1,1)</f>
        <v>57.63</v>
      </c>
      <c r="E1555" s="4">
        <f ca="1">OFFSET(InputPriceData!D$15,CalculationsAndCharts!$A1555+$A$11,IF($C$7,8,0),1,1)</f>
        <v>58.17</v>
      </c>
      <c r="F1555" s="4">
        <f ca="1">OFFSET(InputPriceData!E$15,CalculationsAndCharts!$A1555+$A$11,IF($C$7,8,0),1,1)</f>
        <v>56.79</v>
      </c>
      <c r="G1555" s="4">
        <f ca="1">OFFSET(InputPriceData!F$15,CalculationsAndCharts!$A1555+$A$11,IF($C$7,8,0),1,1)</f>
        <v>57.14</v>
      </c>
      <c r="H1555" s="133"/>
      <c r="I1555" s="133"/>
      <c r="J1555" s="37">
        <f t="shared" ca="1" si="449"/>
        <v>1278</v>
      </c>
      <c r="K1555" s="124">
        <f t="shared" ca="1" si="450"/>
        <v>0.79999999999999716</v>
      </c>
      <c r="L1555" s="343">
        <f t="shared" ca="1" si="441"/>
        <v>-0.12702481553504386</v>
      </c>
      <c r="M1555" s="345">
        <f t="shared" ca="1" si="451"/>
        <v>1.1359358345920036</v>
      </c>
      <c r="N1555" s="344">
        <f t="shared" ca="1" si="442"/>
        <v>-0.11182393553124205</v>
      </c>
      <c r="O1555" s="4"/>
      <c r="P1555" s="4"/>
      <c r="Q1555" s="3"/>
      <c r="S1555" s="4"/>
      <c r="T1555" s="4" t="b">
        <f t="shared" ca="1" si="443"/>
        <v>0</v>
      </c>
      <c r="U1555" t="b">
        <f t="shared" ca="1" si="444"/>
        <v>0</v>
      </c>
      <c r="W1555" s="317" t="b">
        <f t="shared" ca="1" si="445"/>
        <v>0</v>
      </c>
      <c r="X1555" s="317" t="b">
        <f t="shared" ca="1" si="452"/>
        <v>0</v>
      </c>
      <c r="Y1555" s="317" t="b">
        <f t="shared" ca="1" si="446"/>
        <v>0</v>
      </c>
      <c r="Z1555" t="b">
        <f t="shared" ca="1" si="447"/>
        <v>0</v>
      </c>
      <c r="AA1555" s="37" t="b">
        <f t="shared" ca="1" si="453"/>
        <v>1</v>
      </c>
      <c r="AB1555" t="b">
        <f t="shared" ca="1" si="448"/>
        <v>0</v>
      </c>
      <c r="AD1555" t="b">
        <f t="shared" ca="1" si="454"/>
        <v>0</v>
      </c>
      <c r="AE1555" s="37" t="b">
        <f t="shared" ca="1" si="455"/>
        <v>1</v>
      </c>
      <c r="AF1555" t="b">
        <f t="shared" ca="1" si="456"/>
        <v>0</v>
      </c>
      <c r="AG1555" s="317" t="b">
        <f t="shared" ca="1" si="457"/>
        <v>0</v>
      </c>
      <c r="AH1555" s="317" t="b">
        <f t="shared" ca="1" si="458"/>
        <v>0</v>
      </c>
      <c r="AI1555" s="317" t="b">
        <f t="shared" ca="1" si="459"/>
        <v>0</v>
      </c>
    </row>
    <row r="1556" spans="1:35" x14ac:dyDescent="0.25">
      <c r="A1556">
        <v>1524</v>
      </c>
      <c r="B1556" s="169">
        <f ca="1">OFFSET(InputPriceData!B$15,CalculationsAndCharts!$A1556+$A$11,0,1,1)</f>
        <v>39632</v>
      </c>
      <c r="C1556" s="3">
        <f ca="1">OFFSET(InputPriceData!G$15,CalculationsAndCharts!$A1556+$A$11,IF($C$7,8,0),1,1)</f>
        <v>2453200</v>
      </c>
      <c r="D1556" s="4">
        <f ca="1">OFFSET(InputPriceData!C$15,CalculationsAndCharts!$A1556+$A$11,IF($C$7,8,0),1,1)</f>
        <v>56.7</v>
      </c>
      <c r="E1556" s="4">
        <f ca="1">OFFSET(InputPriceData!D$15,CalculationsAndCharts!$A1556+$A$11,IF($C$7,8,0),1,1)</f>
        <v>58.15</v>
      </c>
      <c r="F1556" s="4">
        <f ca="1">OFFSET(InputPriceData!E$15,CalculationsAndCharts!$A1556+$A$11,IF($C$7,8,0),1,1)</f>
        <v>56.39</v>
      </c>
      <c r="G1556" s="4">
        <f ca="1">OFFSET(InputPriceData!F$15,CalculationsAndCharts!$A1556+$A$11,IF($C$7,8,0),1,1)</f>
        <v>57.65</v>
      </c>
      <c r="H1556" s="133"/>
      <c r="I1556" s="133"/>
      <c r="J1556" s="37">
        <f t="shared" ca="1" si="449"/>
        <v>1277</v>
      </c>
      <c r="K1556" s="124">
        <f t="shared" ca="1" si="450"/>
        <v>7.9999999999998295E-2</v>
      </c>
      <c r="L1556" s="343">
        <f t="shared" ca="1" si="441"/>
        <v>-0.23452540332431476</v>
      </c>
      <c r="M1556" s="345">
        <f t="shared" ca="1" si="451"/>
        <v>1.1462521035237172</v>
      </c>
      <c r="N1556" s="344">
        <f t="shared" ca="1" si="442"/>
        <v>-0.20460193931453247</v>
      </c>
      <c r="O1556" s="4"/>
      <c r="P1556" s="4"/>
      <c r="Q1556" s="3"/>
      <c r="S1556" s="4"/>
      <c r="T1556" s="4" t="b">
        <f t="shared" ca="1" si="443"/>
        <v>0</v>
      </c>
      <c r="U1556" t="b">
        <f t="shared" ca="1" si="444"/>
        <v>0</v>
      </c>
      <c r="W1556" s="317" t="b">
        <f t="shared" ca="1" si="445"/>
        <v>0</v>
      </c>
      <c r="X1556" s="317" t="b">
        <f t="shared" ca="1" si="452"/>
        <v>0</v>
      </c>
      <c r="Y1556" s="317" t="b">
        <f t="shared" ca="1" si="446"/>
        <v>0</v>
      </c>
      <c r="Z1556" t="b">
        <f t="shared" ca="1" si="447"/>
        <v>0</v>
      </c>
      <c r="AA1556" s="37" t="b">
        <f t="shared" ca="1" si="453"/>
        <v>1</v>
      </c>
      <c r="AB1556" t="b">
        <f t="shared" ca="1" si="448"/>
        <v>0</v>
      </c>
      <c r="AD1556" t="b">
        <f t="shared" ca="1" si="454"/>
        <v>0</v>
      </c>
      <c r="AE1556" s="37" t="b">
        <f t="shared" ca="1" si="455"/>
        <v>1</v>
      </c>
      <c r="AF1556" t="b">
        <f t="shared" ca="1" si="456"/>
        <v>0</v>
      </c>
      <c r="AG1556" s="317" t="b">
        <f t="shared" ca="1" si="457"/>
        <v>0</v>
      </c>
      <c r="AH1556" s="317" t="b">
        <f t="shared" ca="1" si="458"/>
        <v>0</v>
      </c>
      <c r="AI1556" s="317" t="b">
        <f t="shared" ca="1" si="459"/>
        <v>0</v>
      </c>
    </row>
    <row r="1557" spans="1:35" x14ac:dyDescent="0.25">
      <c r="A1557">
        <v>1525</v>
      </c>
      <c r="B1557" s="169">
        <f ca="1">OFFSET(InputPriceData!B$15,CalculationsAndCharts!$A1557+$A$11,0,1,1)</f>
        <v>39631</v>
      </c>
      <c r="C1557" s="3">
        <f ca="1">OFFSET(InputPriceData!G$15,CalculationsAndCharts!$A1557+$A$11,IF($C$7,8,0),1,1)</f>
        <v>4118300</v>
      </c>
      <c r="D1557" s="4">
        <f ca="1">OFFSET(InputPriceData!C$15,CalculationsAndCharts!$A1557+$A$11,IF($C$7,8,0),1,1)</f>
        <v>57.87</v>
      </c>
      <c r="E1557" s="4">
        <f ca="1">OFFSET(InputPriceData!D$15,CalculationsAndCharts!$A1557+$A$11,IF($C$7,8,0),1,1)</f>
        <v>57.87</v>
      </c>
      <c r="F1557" s="4">
        <f ca="1">OFFSET(InputPriceData!E$15,CalculationsAndCharts!$A1557+$A$11,IF($C$7,8,0),1,1)</f>
        <v>56.17</v>
      </c>
      <c r="G1557" s="4">
        <f ca="1">OFFSET(InputPriceData!F$15,CalculationsAndCharts!$A1557+$A$11,IF($C$7,8,0),1,1)</f>
        <v>56.34</v>
      </c>
      <c r="H1557" s="133"/>
      <c r="I1557" s="133"/>
      <c r="J1557" s="37">
        <f t="shared" ca="1" si="449"/>
        <v>1276</v>
      </c>
      <c r="K1557" s="124">
        <f t="shared" ca="1" si="450"/>
        <v>6.0000000000002274E-2</v>
      </c>
      <c r="L1557" s="343">
        <f t="shared" ca="1" si="441"/>
        <v>-0.31904266594030395</v>
      </c>
      <c r="M1557" s="345">
        <f t="shared" ca="1" si="451"/>
        <v>1.1566620620824593</v>
      </c>
      <c r="N1557" s="344">
        <f t="shared" ca="1" si="442"/>
        <v>-0.27583049224066203</v>
      </c>
      <c r="O1557" s="4"/>
      <c r="P1557" s="4"/>
      <c r="Q1557" s="3"/>
      <c r="S1557" s="4"/>
      <c r="T1557" s="4" t="b">
        <f t="shared" ca="1" si="443"/>
        <v>0</v>
      </c>
      <c r="U1557" t="b">
        <f t="shared" ca="1" si="444"/>
        <v>0</v>
      </c>
      <c r="W1557" s="317" t="b">
        <f t="shared" ca="1" si="445"/>
        <v>0</v>
      </c>
      <c r="X1557" s="317" t="b">
        <f t="shared" ca="1" si="452"/>
        <v>0</v>
      </c>
      <c r="Y1557" s="317" t="b">
        <f t="shared" ca="1" si="446"/>
        <v>0</v>
      </c>
      <c r="Z1557" t="b">
        <f t="shared" ca="1" si="447"/>
        <v>0</v>
      </c>
      <c r="AA1557" s="37" t="b">
        <f t="shared" ca="1" si="453"/>
        <v>1</v>
      </c>
      <c r="AB1557" t="b">
        <f t="shared" ca="1" si="448"/>
        <v>0</v>
      </c>
      <c r="AD1557" t="b">
        <f t="shared" ca="1" si="454"/>
        <v>0</v>
      </c>
      <c r="AE1557" s="37" t="b">
        <f t="shared" ca="1" si="455"/>
        <v>1</v>
      </c>
      <c r="AF1557" t="b">
        <f t="shared" ca="1" si="456"/>
        <v>0</v>
      </c>
      <c r="AG1557" s="317" t="b">
        <f t="shared" ca="1" si="457"/>
        <v>0</v>
      </c>
      <c r="AH1557" s="317" t="b">
        <f t="shared" ca="1" si="458"/>
        <v>0</v>
      </c>
      <c r="AI1557" s="317" t="b">
        <f t="shared" ca="1" si="459"/>
        <v>0</v>
      </c>
    </row>
    <row r="1558" spans="1:35" x14ac:dyDescent="0.25">
      <c r="A1558">
        <v>1526</v>
      </c>
      <c r="B1558" s="169">
        <f ca="1">OFFSET(InputPriceData!B$15,CalculationsAndCharts!$A1558+$A$11,0,1,1)</f>
        <v>39630</v>
      </c>
      <c r="C1558" s="3">
        <f ca="1">OFFSET(InputPriceData!G$15,CalculationsAndCharts!$A1558+$A$11,IF($C$7,8,0),1,1)</f>
        <v>6449000</v>
      </c>
      <c r="D1558" s="4">
        <f ca="1">OFFSET(InputPriceData!C$15,CalculationsAndCharts!$A1558+$A$11,IF($C$7,8,0),1,1)</f>
        <v>55.6</v>
      </c>
      <c r="E1558" s="4">
        <f ca="1">OFFSET(InputPriceData!D$15,CalculationsAndCharts!$A1558+$A$11,IF($C$7,8,0),1,1)</f>
        <v>58.22</v>
      </c>
      <c r="F1558" s="4">
        <f ca="1">OFFSET(InputPriceData!E$15,CalculationsAndCharts!$A1558+$A$11,IF($C$7,8,0),1,1)</f>
        <v>55.4</v>
      </c>
      <c r="G1558" s="4">
        <f ca="1">OFFSET(InputPriceData!F$15,CalculationsAndCharts!$A1558+$A$11,IF($C$7,8,0),1,1)</f>
        <v>57.57</v>
      </c>
      <c r="H1558" s="133"/>
      <c r="I1558" s="133"/>
      <c r="J1558" s="37">
        <f t="shared" ca="1" si="449"/>
        <v>1275</v>
      </c>
      <c r="K1558" s="124">
        <f t="shared" ca="1" si="450"/>
        <v>1.5700000000000003</v>
      </c>
      <c r="L1558" s="343">
        <f t="shared" ca="1" si="441"/>
        <v>-0.40289584436567505</v>
      </c>
      <c r="M1558" s="345">
        <f t="shared" ca="1" si="451"/>
        <v>1.1671665611326532</v>
      </c>
      <c r="N1558" s="344">
        <f t="shared" ca="1" si="442"/>
        <v>-0.34519138722985082</v>
      </c>
      <c r="O1558" s="4"/>
      <c r="P1558" s="4"/>
      <c r="Q1558" s="3"/>
      <c r="S1558" s="4"/>
      <c r="T1558" s="4" t="b">
        <f t="shared" ca="1" si="443"/>
        <v>0</v>
      </c>
      <c r="U1558" t="b">
        <f t="shared" ca="1" si="444"/>
        <v>0</v>
      </c>
      <c r="W1558" s="317" t="b">
        <f t="shared" ca="1" si="445"/>
        <v>0</v>
      </c>
      <c r="X1558" s="317" t="b">
        <f t="shared" ca="1" si="452"/>
        <v>0</v>
      </c>
      <c r="Y1558" s="317" t="b">
        <f t="shared" ca="1" si="446"/>
        <v>0</v>
      </c>
      <c r="Z1558" t="b">
        <f t="shared" ca="1" si="447"/>
        <v>0</v>
      </c>
      <c r="AA1558" s="37" t="b">
        <f t="shared" ca="1" si="453"/>
        <v>1</v>
      </c>
      <c r="AB1558" t="b">
        <f t="shared" ca="1" si="448"/>
        <v>0</v>
      </c>
      <c r="AD1558" t="b">
        <f t="shared" ca="1" si="454"/>
        <v>0</v>
      </c>
      <c r="AE1558" s="37" t="b">
        <f t="shared" ca="1" si="455"/>
        <v>1</v>
      </c>
      <c r="AF1558" t="b">
        <f t="shared" ca="1" si="456"/>
        <v>0</v>
      </c>
      <c r="AG1558" s="317" t="b">
        <f t="shared" ca="1" si="457"/>
        <v>0</v>
      </c>
      <c r="AH1558" s="317" t="b">
        <f t="shared" ca="1" si="458"/>
        <v>0</v>
      </c>
      <c r="AI1558" s="317" t="b">
        <f t="shared" ca="1" si="459"/>
        <v>0</v>
      </c>
    </row>
    <row r="1559" spans="1:35" x14ac:dyDescent="0.25">
      <c r="A1559">
        <v>1527</v>
      </c>
      <c r="B1559" s="169">
        <f ca="1">OFFSET(InputPriceData!B$15,CalculationsAndCharts!$A1559+$A$11,0,1,1)</f>
        <v>39629</v>
      </c>
      <c r="C1559" s="3">
        <f ca="1">OFFSET(InputPriceData!G$15,CalculationsAndCharts!$A1559+$A$11,IF($C$7,8,0),1,1)</f>
        <v>6475100</v>
      </c>
      <c r="D1559" s="4">
        <f ca="1">OFFSET(InputPriceData!C$15,CalculationsAndCharts!$A1559+$A$11,IF($C$7,8,0),1,1)</f>
        <v>56</v>
      </c>
      <c r="E1559" s="4">
        <f ca="1">OFFSET(InputPriceData!D$15,CalculationsAndCharts!$A1559+$A$11,IF($C$7,8,0),1,1)</f>
        <v>56.76</v>
      </c>
      <c r="F1559" s="4">
        <f ca="1">OFFSET(InputPriceData!E$15,CalculationsAndCharts!$A1559+$A$11,IF($C$7,8,0),1,1)</f>
        <v>55.3</v>
      </c>
      <c r="G1559" s="4">
        <f ca="1">OFFSET(InputPriceData!F$15,CalculationsAndCharts!$A1559+$A$11,IF($C$7,8,0),1,1)</f>
        <v>56.28</v>
      </c>
      <c r="H1559" s="133"/>
      <c r="I1559" s="133"/>
      <c r="J1559" s="37">
        <f t="shared" ca="1" si="449"/>
        <v>1274</v>
      </c>
      <c r="K1559" s="124">
        <f t="shared" ca="1" si="450"/>
        <v>0.21999999999999886</v>
      </c>
      <c r="L1559" s="343">
        <f t="shared" ca="1" si="441"/>
        <v>-0.38359370645017299</v>
      </c>
      <c r="M1559" s="345">
        <f t="shared" ca="1" si="451"/>
        <v>1.1777664592660475</v>
      </c>
      <c r="N1559" s="344">
        <f t="shared" ca="1" si="442"/>
        <v>-0.3256958995837072</v>
      </c>
      <c r="O1559" s="4"/>
      <c r="P1559" s="4"/>
      <c r="Q1559" s="3"/>
      <c r="S1559" s="4"/>
      <c r="T1559" s="4" t="b">
        <f t="shared" ca="1" si="443"/>
        <v>0</v>
      </c>
      <c r="U1559" t="b">
        <f t="shared" ca="1" si="444"/>
        <v>0</v>
      </c>
      <c r="W1559" s="317" t="b">
        <f t="shared" ca="1" si="445"/>
        <v>0</v>
      </c>
      <c r="X1559" s="317" t="b">
        <f t="shared" ca="1" si="452"/>
        <v>0</v>
      </c>
      <c r="Y1559" s="317" t="b">
        <f t="shared" ca="1" si="446"/>
        <v>1</v>
      </c>
      <c r="Z1559" t="b">
        <f t="shared" ca="1" si="447"/>
        <v>1</v>
      </c>
      <c r="AA1559" s="37" t="b">
        <f t="shared" ca="1" si="453"/>
        <v>1</v>
      </c>
      <c r="AB1559" t="b">
        <f t="shared" ca="1" si="448"/>
        <v>0</v>
      </c>
      <c r="AD1559" t="b">
        <f t="shared" ca="1" si="454"/>
        <v>1</v>
      </c>
      <c r="AE1559" s="37" t="b">
        <f t="shared" ca="1" si="455"/>
        <v>1</v>
      </c>
      <c r="AF1559" t="b">
        <f t="shared" ca="1" si="456"/>
        <v>0</v>
      </c>
      <c r="AG1559" s="317" t="b">
        <f t="shared" ca="1" si="457"/>
        <v>0</v>
      </c>
      <c r="AH1559" s="317" t="b">
        <f t="shared" ca="1" si="458"/>
        <v>0</v>
      </c>
      <c r="AI1559" s="317" t="b">
        <f t="shared" ca="1" si="459"/>
        <v>1</v>
      </c>
    </row>
    <row r="1560" spans="1:35" x14ac:dyDescent="0.25">
      <c r="A1560">
        <v>1528</v>
      </c>
      <c r="B1560" s="169">
        <f ca="1">OFFSET(InputPriceData!B$15,CalculationsAndCharts!$A1560+$A$11,0,1,1)</f>
        <v>39626</v>
      </c>
      <c r="C1560" s="3">
        <f ca="1">OFFSET(InputPriceData!G$15,CalculationsAndCharts!$A1560+$A$11,IF($C$7,8,0),1,1)</f>
        <v>4885300</v>
      </c>
      <c r="D1560" s="4">
        <f ca="1">OFFSET(InputPriceData!C$15,CalculationsAndCharts!$A1560+$A$11,IF($C$7,8,0),1,1)</f>
        <v>56.07</v>
      </c>
      <c r="E1560" s="4">
        <f ca="1">OFFSET(InputPriceData!D$15,CalculationsAndCharts!$A1560+$A$11,IF($C$7,8,0),1,1)</f>
        <v>57.16</v>
      </c>
      <c r="F1560" s="4">
        <f ca="1">OFFSET(InputPriceData!E$15,CalculationsAndCharts!$A1560+$A$11,IF($C$7,8,0),1,1)</f>
        <v>55.81</v>
      </c>
      <c r="G1560" s="4">
        <f ca="1">OFFSET(InputPriceData!F$15,CalculationsAndCharts!$A1560+$A$11,IF($C$7,8,0),1,1)</f>
        <v>56</v>
      </c>
      <c r="H1560" s="133"/>
      <c r="I1560" s="133"/>
      <c r="J1560" s="37">
        <f t="shared" ca="1" si="449"/>
        <v>1273</v>
      </c>
      <c r="K1560" s="124">
        <f t="shared" ca="1" si="450"/>
        <v>-2.0499999999999972</v>
      </c>
      <c r="L1560" s="343">
        <f t="shared" ca="1" si="441"/>
        <v>-0.19596573456380734</v>
      </c>
      <c r="M1560" s="345">
        <f t="shared" ca="1" si="451"/>
        <v>1.1884626228718946</v>
      </c>
      <c r="N1560" s="344">
        <f t="shared" ca="1" si="442"/>
        <v>-0.16489011163873232</v>
      </c>
      <c r="O1560" s="4"/>
      <c r="P1560" s="4"/>
      <c r="Q1560" s="3"/>
      <c r="S1560" s="4"/>
      <c r="T1560" s="4" t="b">
        <f t="shared" ca="1" si="443"/>
        <v>0</v>
      </c>
      <c r="U1560" t="b">
        <f t="shared" ca="1" si="444"/>
        <v>1</v>
      </c>
      <c r="W1560" s="317" t="b">
        <f t="shared" ca="1" si="445"/>
        <v>0</v>
      </c>
      <c r="X1560" s="317" t="b">
        <f t="shared" ca="1" si="452"/>
        <v>1</v>
      </c>
      <c r="Y1560" s="317" t="b">
        <f t="shared" ca="1" si="446"/>
        <v>0</v>
      </c>
      <c r="Z1560" t="b">
        <f t="shared" ca="1" si="447"/>
        <v>0</v>
      </c>
      <c r="AA1560" s="37" t="b">
        <f t="shared" ca="1" si="453"/>
        <v>0</v>
      </c>
      <c r="AB1560" t="b">
        <f t="shared" ca="1" si="448"/>
        <v>0</v>
      </c>
      <c r="AD1560" t="b">
        <f t="shared" ca="1" si="454"/>
        <v>0</v>
      </c>
      <c r="AE1560" s="37" t="b">
        <f t="shared" ca="1" si="455"/>
        <v>0</v>
      </c>
      <c r="AF1560" t="b">
        <f t="shared" ca="1" si="456"/>
        <v>0</v>
      </c>
      <c r="AG1560" s="317" t="b">
        <f t="shared" ca="1" si="457"/>
        <v>0</v>
      </c>
      <c r="AH1560" s="317" t="b">
        <f t="shared" ca="1" si="458"/>
        <v>1</v>
      </c>
      <c r="AI1560" s="317" t="b">
        <f t="shared" ca="1" si="459"/>
        <v>0</v>
      </c>
    </row>
    <row r="1561" spans="1:35" x14ac:dyDescent="0.25">
      <c r="A1561">
        <v>1529</v>
      </c>
      <c r="B1561" s="169">
        <f ca="1">OFFSET(InputPriceData!B$15,CalculationsAndCharts!$A1561+$A$11,0,1,1)</f>
        <v>39625</v>
      </c>
      <c r="C1561" s="3">
        <f ca="1">OFFSET(InputPriceData!G$15,CalculationsAndCharts!$A1561+$A$11,IF($C$7,8,0),1,1)</f>
        <v>3699000</v>
      </c>
      <c r="D1561" s="4">
        <f ca="1">OFFSET(InputPriceData!C$15,CalculationsAndCharts!$A1561+$A$11,IF($C$7,8,0),1,1)</f>
        <v>57.75</v>
      </c>
      <c r="E1561" s="4">
        <f ca="1">OFFSET(InputPriceData!D$15,CalculationsAndCharts!$A1561+$A$11,IF($C$7,8,0),1,1)</f>
        <v>57.76</v>
      </c>
      <c r="F1561" s="4">
        <f ca="1">OFFSET(InputPriceData!E$15,CalculationsAndCharts!$A1561+$A$11,IF($C$7,8,0),1,1)</f>
        <v>56.04</v>
      </c>
      <c r="G1561" s="4">
        <f ca="1">OFFSET(InputPriceData!F$15,CalculationsAndCharts!$A1561+$A$11,IF($C$7,8,0),1,1)</f>
        <v>56.06</v>
      </c>
      <c r="H1561" s="133"/>
      <c r="I1561" s="133"/>
      <c r="J1561" s="37">
        <f t="shared" ca="1" si="449"/>
        <v>1272</v>
      </c>
      <c r="K1561" s="124">
        <f t="shared" ca="1" si="450"/>
        <v>-3.1899999999999977</v>
      </c>
      <c r="L1561" s="343">
        <f t="shared" ca="1" si="441"/>
        <v>8.0083704571458358E-3</v>
      </c>
      <c r="M1561" s="345">
        <f t="shared" ca="1" si="451"/>
        <v>1.1992559262077644</v>
      </c>
      <c r="N1561" s="344">
        <f t="shared" ca="1" si="442"/>
        <v>6.6777826835257431E-3</v>
      </c>
      <c r="O1561" s="4"/>
      <c r="P1561" s="4"/>
      <c r="Q1561" s="3"/>
      <c r="S1561" s="4"/>
      <c r="T1561" s="4" t="b">
        <f t="shared" ca="1" si="443"/>
        <v>0</v>
      </c>
      <c r="U1561" t="b">
        <f t="shared" ca="1" si="444"/>
        <v>0</v>
      </c>
      <c r="W1561" s="317" t="b">
        <f t="shared" ca="1" si="445"/>
        <v>1</v>
      </c>
      <c r="X1561" s="317" t="b">
        <f t="shared" ca="1" si="452"/>
        <v>1</v>
      </c>
      <c r="Y1561" s="317" t="b">
        <f t="shared" ca="1" si="446"/>
        <v>0</v>
      </c>
      <c r="Z1561" t="b">
        <f t="shared" ca="1" si="447"/>
        <v>0</v>
      </c>
      <c r="AA1561" s="37" t="b">
        <f t="shared" ca="1" si="453"/>
        <v>0</v>
      </c>
      <c r="AB1561" t="b">
        <f t="shared" ca="1" si="448"/>
        <v>1</v>
      </c>
      <c r="AD1561" t="b">
        <f t="shared" ca="1" si="454"/>
        <v>0</v>
      </c>
      <c r="AE1561" s="37" t="b">
        <f t="shared" ca="1" si="455"/>
        <v>0</v>
      </c>
      <c r="AF1561" t="b">
        <f t="shared" ca="1" si="456"/>
        <v>1</v>
      </c>
      <c r="AG1561" s="317" t="b">
        <f t="shared" ca="1" si="457"/>
        <v>1</v>
      </c>
      <c r="AH1561" s="317" t="b">
        <f t="shared" ca="1" si="458"/>
        <v>1</v>
      </c>
      <c r="AI1561" s="317" t="b">
        <f t="shared" ca="1" si="459"/>
        <v>0</v>
      </c>
    </row>
    <row r="1562" spans="1:35" x14ac:dyDescent="0.25">
      <c r="A1562">
        <v>1530</v>
      </c>
      <c r="B1562" s="169">
        <f ca="1">OFFSET(InputPriceData!B$15,CalculationsAndCharts!$A1562+$A$11,0,1,1)</f>
        <v>39624</v>
      </c>
      <c r="C1562" s="3">
        <f ca="1">OFFSET(InputPriceData!G$15,CalculationsAndCharts!$A1562+$A$11,IF($C$7,8,0),1,1)</f>
        <v>3104400</v>
      </c>
      <c r="D1562" s="4">
        <f ca="1">OFFSET(InputPriceData!C$15,CalculationsAndCharts!$A1562+$A$11,IF($C$7,8,0),1,1)</f>
        <v>59.35</v>
      </c>
      <c r="E1562" s="4">
        <f ca="1">OFFSET(InputPriceData!D$15,CalculationsAndCharts!$A1562+$A$11,IF($C$7,8,0),1,1)</f>
        <v>59.42</v>
      </c>
      <c r="F1562" s="4">
        <f ca="1">OFFSET(InputPriceData!E$15,CalculationsAndCharts!$A1562+$A$11,IF($C$7,8,0),1,1)</f>
        <v>57.82</v>
      </c>
      <c r="G1562" s="4">
        <f ca="1">OFFSET(InputPriceData!F$15,CalculationsAndCharts!$A1562+$A$11,IF($C$7,8,0),1,1)</f>
        <v>58.05</v>
      </c>
      <c r="H1562" s="133"/>
      <c r="I1562" s="133"/>
      <c r="J1562" s="37">
        <f t="shared" ca="1" si="449"/>
        <v>1271</v>
      </c>
      <c r="K1562" s="124">
        <f t="shared" ca="1" si="450"/>
        <v>0.67999999999999972</v>
      </c>
      <c r="L1562" s="343">
        <f t="shared" ca="1" si="441"/>
        <v>2.2731981318133421E-3</v>
      </c>
      <c r="M1562" s="345">
        <f t="shared" ca="1" si="451"/>
        <v>1.2101472514710034</v>
      </c>
      <c r="N1562" s="344">
        <f t="shared" ca="1" si="442"/>
        <v>1.8784475435118654E-3</v>
      </c>
      <c r="O1562" s="4"/>
      <c r="P1562" s="4"/>
      <c r="Q1562" s="3"/>
      <c r="S1562" s="4"/>
      <c r="T1562" s="4" t="b">
        <f t="shared" ca="1" si="443"/>
        <v>1</v>
      </c>
      <c r="U1562" t="b">
        <f t="shared" ca="1" si="444"/>
        <v>0</v>
      </c>
      <c r="W1562" s="317" t="b">
        <f t="shared" ca="1" si="445"/>
        <v>0</v>
      </c>
      <c r="X1562" s="317" t="b">
        <f t="shared" ca="1" si="452"/>
        <v>0</v>
      </c>
      <c r="Y1562" s="317" t="b">
        <f t="shared" ca="1" si="446"/>
        <v>0</v>
      </c>
      <c r="Z1562" t="b">
        <f t="shared" ca="1" si="447"/>
        <v>0</v>
      </c>
      <c r="AA1562" s="37" t="b">
        <f t="shared" ca="1" si="453"/>
        <v>1</v>
      </c>
      <c r="AB1562" t="b">
        <f t="shared" ca="1" si="448"/>
        <v>0</v>
      </c>
      <c r="AD1562" t="b">
        <f t="shared" ca="1" si="454"/>
        <v>0</v>
      </c>
      <c r="AE1562" s="37" t="b">
        <f t="shared" ca="1" si="455"/>
        <v>1</v>
      </c>
      <c r="AF1562" t="b">
        <f t="shared" ca="1" si="456"/>
        <v>0</v>
      </c>
      <c r="AG1562" s="317" t="b">
        <f t="shared" ca="1" si="457"/>
        <v>0</v>
      </c>
      <c r="AH1562" s="317" t="b">
        <f t="shared" ca="1" si="458"/>
        <v>0</v>
      </c>
      <c r="AI1562" s="317" t="b">
        <f t="shared" ca="1" si="459"/>
        <v>0</v>
      </c>
    </row>
    <row r="1563" spans="1:35" x14ac:dyDescent="0.25">
      <c r="A1563">
        <v>1531</v>
      </c>
      <c r="B1563" s="169">
        <f ca="1">OFFSET(InputPriceData!B$15,CalculationsAndCharts!$A1563+$A$11,0,1,1)</f>
        <v>39623</v>
      </c>
      <c r="C1563" s="3">
        <f ca="1">OFFSET(InputPriceData!G$15,CalculationsAndCharts!$A1563+$A$11,IF($C$7,8,0),1,1)</f>
        <v>4025500</v>
      </c>
      <c r="D1563" s="4">
        <f ca="1">OFFSET(InputPriceData!C$15,CalculationsAndCharts!$A1563+$A$11,IF($C$7,8,0),1,1)</f>
        <v>58</v>
      </c>
      <c r="E1563" s="4">
        <f ca="1">OFFSET(InputPriceData!D$15,CalculationsAndCharts!$A1563+$A$11,IF($C$7,8,0),1,1)</f>
        <v>59.7</v>
      </c>
      <c r="F1563" s="4">
        <f ca="1">OFFSET(InputPriceData!E$15,CalculationsAndCharts!$A1563+$A$11,IF($C$7,8,0),1,1)</f>
        <v>58</v>
      </c>
      <c r="G1563" s="4">
        <f ca="1">OFFSET(InputPriceData!F$15,CalculationsAndCharts!$A1563+$A$11,IF($C$7,8,0),1,1)</f>
        <v>59.25</v>
      </c>
      <c r="H1563" s="133"/>
      <c r="I1563" s="133"/>
      <c r="J1563" s="37">
        <f t="shared" ca="1" si="449"/>
        <v>1270</v>
      </c>
      <c r="K1563" s="124">
        <f t="shared" ca="1" si="450"/>
        <v>1.3599999999999994</v>
      </c>
      <c r="L1563" s="343">
        <f t="shared" ca="1" si="441"/>
        <v>-0.16157332832442997</v>
      </c>
      <c r="M1563" s="345">
        <f t="shared" ca="1" si="451"/>
        <v>1.2211374888708411</v>
      </c>
      <c r="N1563" s="344">
        <f t="shared" ca="1" si="442"/>
        <v>-0.13231378923091885</v>
      </c>
      <c r="O1563" s="4"/>
      <c r="P1563" s="4"/>
      <c r="Q1563" s="3"/>
      <c r="S1563" s="4"/>
      <c r="T1563" s="4" t="b">
        <f t="shared" ca="1" si="443"/>
        <v>0</v>
      </c>
      <c r="U1563" t="b">
        <f t="shared" ca="1" si="444"/>
        <v>0</v>
      </c>
      <c r="W1563" s="317" t="b">
        <f t="shared" ca="1" si="445"/>
        <v>0</v>
      </c>
      <c r="X1563" s="317" t="b">
        <f t="shared" ca="1" si="452"/>
        <v>0</v>
      </c>
      <c r="Y1563" s="317" t="b">
        <f t="shared" ca="1" si="446"/>
        <v>0</v>
      </c>
      <c r="Z1563" t="b">
        <f t="shared" ca="1" si="447"/>
        <v>0</v>
      </c>
      <c r="AA1563" s="37" t="b">
        <f t="shared" ca="1" si="453"/>
        <v>1</v>
      </c>
      <c r="AB1563" t="b">
        <f t="shared" ca="1" si="448"/>
        <v>0</v>
      </c>
      <c r="AD1563" t="b">
        <f t="shared" ca="1" si="454"/>
        <v>0</v>
      </c>
      <c r="AE1563" s="37" t="b">
        <f t="shared" ca="1" si="455"/>
        <v>1</v>
      </c>
      <c r="AF1563" t="b">
        <f t="shared" ca="1" si="456"/>
        <v>0</v>
      </c>
      <c r="AG1563" s="317" t="b">
        <f t="shared" ca="1" si="457"/>
        <v>0</v>
      </c>
      <c r="AH1563" s="317" t="b">
        <f t="shared" ca="1" si="458"/>
        <v>0</v>
      </c>
      <c r="AI1563" s="317" t="b">
        <f t="shared" ca="1" si="459"/>
        <v>0</v>
      </c>
    </row>
    <row r="1564" spans="1:35" x14ac:dyDescent="0.25">
      <c r="A1564">
        <v>1532</v>
      </c>
      <c r="B1564" s="169">
        <f ca="1">OFFSET(InputPriceData!B$15,CalculationsAndCharts!$A1564+$A$11,0,1,1)</f>
        <v>39622</v>
      </c>
      <c r="C1564" s="3">
        <f ca="1">OFFSET(InputPriceData!G$15,CalculationsAndCharts!$A1564+$A$11,IF($C$7,8,0),1,1)</f>
        <v>2226500</v>
      </c>
      <c r="D1564" s="4">
        <f ca="1">OFFSET(InputPriceData!C$15,CalculationsAndCharts!$A1564+$A$11,IF($C$7,8,0),1,1)</f>
        <v>58.02</v>
      </c>
      <c r="E1564" s="4">
        <f ca="1">OFFSET(InputPriceData!D$15,CalculationsAndCharts!$A1564+$A$11,IF($C$7,8,0),1,1)</f>
        <v>58.02</v>
      </c>
      <c r="F1564" s="4">
        <f ca="1">OFFSET(InputPriceData!E$15,CalculationsAndCharts!$A1564+$A$11,IF($C$7,8,0),1,1)</f>
        <v>57.02</v>
      </c>
      <c r="G1564" s="4">
        <f ca="1">OFFSET(InputPriceData!F$15,CalculationsAndCharts!$A1564+$A$11,IF($C$7,8,0),1,1)</f>
        <v>57.37</v>
      </c>
      <c r="H1564" s="133"/>
      <c r="I1564" s="133"/>
      <c r="J1564" s="37">
        <f t="shared" ca="1" si="449"/>
        <v>1269</v>
      </c>
      <c r="K1564" s="124">
        <f t="shared" ca="1" si="450"/>
        <v>-1.0100000000000051</v>
      </c>
      <c r="L1564" s="343">
        <f t="shared" ca="1" si="441"/>
        <v>-0.27147795837304423</v>
      </c>
      <c r="M1564" s="345">
        <f t="shared" ca="1" si="451"/>
        <v>1.2322275367011515</v>
      </c>
      <c r="N1564" s="344">
        <f t="shared" ca="1" si="442"/>
        <v>-0.22031479599930817</v>
      </c>
      <c r="O1564" s="4"/>
      <c r="P1564" s="4"/>
      <c r="Q1564" s="3"/>
      <c r="S1564" s="4"/>
      <c r="T1564" s="4" t="b">
        <f t="shared" ca="1" si="443"/>
        <v>0</v>
      </c>
      <c r="U1564" t="b">
        <f t="shared" ca="1" si="444"/>
        <v>0</v>
      </c>
      <c r="W1564" s="317" t="b">
        <f t="shared" ca="1" si="445"/>
        <v>0</v>
      </c>
      <c r="X1564" s="317" t="b">
        <f t="shared" ca="1" si="452"/>
        <v>0</v>
      </c>
      <c r="Y1564" s="317" t="b">
        <f t="shared" ca="1" si="446"/>
        <v>0</v>
      </c>
      <c r="Z1564" t="b">
        <f t="shared" ca="1" si="447"/>
        <v>0</v>
      </c>
      <c r="AA1564" s="37" t="b">
        <f t="shared" ca="1" si="453"/>
        <v>1</v>
      </c>
      <c r="AB1564" t="b">
        <f t="shared" ca="1" si="448"/>
        <v>0</v>
      </c>
      <c r="AD1564" t="b">
        <f t="shared" ca="1" si="454"/>
        <v>0</v>
      </c>
      <c r="AE1564" s="37" t="b">
        <f t="shared" ca="1" si="455"/>
        <v>1</v>
      </c>
      <c r="AF1564" t="b">
        <f t="shared" ca="1" si="456"/>
        <v>0</v>
      </c>
      <c r="AG1564" s="317" t="b">
        <f t="shared" ca="1" si="457"/>
        <v>0</v>
      </c>
      <c r="AH1564" s="317" t="b">
        <f t="shared" ca="1" si="458"/>
        <v>0</v>
      </c>
      <c r="AI1564" s="317" t="b">
        <f t="shared" ca="1" si="459"/>
        <v>0</v>
      </c>
    </row>
    <row r="1565" spans="1:35" x14ac:dyDescent="0.25">
      <c r="A1565">
        <v>1533</v>
      </c>
      <c r="B1565" s="169">
        <f ca="1">OFFSET(InputPriceData!B$15,CalculationsAndCharts!$A1565+$A$11,0,1,1)</f>
        <v>39619</v>
      </c>
      <c r="C1565" s="3">
        <f ca="1">OFFSET(InputPriceData!G$15,CalculationsAndCharts!$A1565+$A$11,IF($C$7,8,0),1,1)</f>
        <v>4038400</v>
      </c>
      <c r="D1565" s="4">
        <f ca="1">OFFSET(InputPriceData!C$15,CalculationsAndCharts!$A1565+$A$11,IF($C$7,8,0),1,1)</f>
        <v>58.05</v>
      </c>
      <c r="E1565" s="4">
        <f ca="1">OFFSET(InputPriceData!D$15,CalculationsAndCharts!$A1565+$A$11,IF($C$7,8,0),1,1)</f>
        <v>58.2</v>
      </c>
      <c r="F1565" s="4">
        <f ca="1">OFFSET(InputPriceData!E$15,CalculationsAndCharts!$A1565+$A$11,IF($C$7,8,0),1,1)</f>
        <v>57.6</v>
      </c>
      <c r="G1565" s="4">
        <f ca="1">OFFSET(InputPriceData!F$15,CalculationsAndCharts!$A1565+$A$11,IF($C$7,8,0),1,1)</f>
        <v>57.89</v>
      </c>
      <c r="H1565" s="133"/>
      <c r="I1565" s="133"/>
      <c r="J1565" s="37">
        <f t="shared" ca="1" si="449"/>
        <v>1268</v>
      </c>
      <c r="K1565" s="124">
        <f t="shared" ca="1" si="450"/>
        <v>0.39999999999999858</v>
      </c>
      <c r="L1565" s="343">
        <f t="shared" ca="1" si="441"/>
        <v>-0.38784063599235064</v>
      </c>
      <c r="M1565" s="345">
        <f t="shared" ca="1" si="451"/>
        <v>1.2434183014138764</v>
      </c>
      <c r="N1565" s="344">
        <f t="shared" ca="1" si="442"/>
        <v>-0.31191485242845596</v>
      </c>
      <c r="O1565" s="4"/>
      <c r="P1565" s="4"/>
      <c r="Q1565" s="3"/>
      <c r="S1565" s="4"/>
      <c r="T1565" s="4" t="b">
        <f t="shared" ca="1" si="443"/>
        <v>0</v>
      </c>
      <c r="U1565" t="b">
        <f t="shared" ca="1" si="444"/>
        <v>0</v>
      </c>
      <c r="W1565" s="317" t="b">
        <f t="shared" ca="1" si="445"/>
        <v>0</v>
      </c>
      <c r="X1565" s="317" t="b">
        <f t="shared" ca="1" si="452"/>
        <v>0</v>
      </c>
      <c r="Y1565" s="317" t="b">
        <f t="shared" ca="1" si="446"/>
        <v>0</v>
      </c>
      <c r="Z1565" t="b">
        <f t="shared" ca="1" si="447"/>
        <v>0</v>
      </c>
      <c r="AA1565" s="37" t="b">
        <f t="shared" ca="1" si="453"/>
        <v>1</v>
      </c>
      <c r="AB1565" t="b">
        <f t="shared" ca="1" si="448"/>
        <v>0</v>
      </c>
      <c r="AD1565" t="b">
        <f t="shared" ca="1" si="454"/>
        <v>0</v>
      </c>
      <c r="AE1565" s="37" t="b">
        <f t="shared" ca="1" si="455"/>
        <v>1</v>
      </c>
      <c r="AF1565" t="b">
        <f t="shared" ca="1" si="456"/>
        <v>0</v>
      </c>
      <c r="AG1565" s="317" t="b">
        <f t="shared" ca="1" si="457"/>
        <v>0</v>
      </c>
      <c r="AH1565" s="317" t="b">
        <f t="shared" ca="1" si="458"/>
        <v>0</v>
      </c>
      <c r="AI1565" s="317" t="b">
        <f t="shared" ca="1" si="459"/>
        <v>0</v>
      </c>
    </row>
    <row r="1566" spans="1:35" x14ac:dyDescent="0.25">
      <c r="A1566">
        <v>1534</v>
      </c>
      <c r="B1566" s="169">
        <f ca="1">OFFSET(InputPriceData!B$15,CalculationsAndCharts!$A1566+$A$11,0,1,1)</f>
        <v>39618</v>
      </c>
      <c r="C1566" s="3">
        <f ca="1">OFFSET(InputPriceData!G$15,CalculationsAndCharts!$A1566+$A$11,IF($C$7,8,0),1,1)</f>
        <v>3521300</v>
      </c>
      <c r="D1566" s="4">
        <f ca="1">OFFSET(InputPriceData!C$15,CalculationsAndCharts!$A1566+$A$11,IF($C$7,8,0),1,1)</f>
        <v>57.57</v>
      </c>
      <c r="E1566" s="4">
        <f ca="1">OFFSET(InputPriceData!D$15,CalculationsAndCharts!$A1566+$A$11,IF($C$7,8,0),1,1)</f>
        <v>58.57</v>
      </c>
      <c r="F1566" s="4">
        <f ca="1">OFFSET(InputPriceData!E$15,CalculationsAndCharts!$A1566+$A$11,IF($C$7,8,0),1,1)</f>
        <v>56.87</v>
      </c>
      <c r="G1566" s="4">
        <f ca="1">OFFSET(InputPriceData!F$15,CalculationsAndCharts!$A1566+$A$11,IF($C$7,8,0),1,1)</f>
        <v>58.38</v>
      </c>
      <c r="H1566" s="133"/>
      <c r="I1566" s="133"/>
      <c r="J1566" s="37">
        <f t="shared" ca="1" si="449"/>
        <v>1267</v>
      </c>
      <c r="K1566" s="124">
        <f t="shared" ca="1" si="450"/>
        <v>-0.12999999999999545</v>
      </c>
      <c r="L1566" s="343">
        <f t="shared" ca="1" si="441"/>
        <v>-0.55907554649241309</v>
      </c>
      <c r="M1566" s="345">
        <f t="shared" ca="1" si="451"/>
        <v>1.2547106976931144</v>
      </c>
      <c r="N1566" s="344">
        <f t="shared" ca="1" si="442"/>
        <v>-0.44558123838452801</v>
      </c>
      <c r="O1566" s="4"/>
      <c r="P1566" s="4"/>
      <c r="Q1566" s="3"/>
      <c r="S1566" s="4"/>
      <c r="T1566" s="4" t="b">
        <f t="shared" ca="1" si="443"/>
        <v>0</v>
      </c>
      <c r="U1566" t="b">
        <f t="shared" ca="1" si="444"/>
        <v>0</v>
      </c>
      <c r="W1566" s="317" t="b">
        <f t="shared" ca="1" si="445"/>
        <v>0</v>
      </c>
      <c r="X1566" s="317" t="b">
        <f t="shared" ca="1" si="452"/>
        <v>0</v>
      </c>
      <c r="Y1566" s="317" t="b">
        <f t="shared" ca="1" si="446"/>
        <v>0</v>
      </c>
      <c r="Z1566" t="b">
        <f t="shared" ca="1" si="447"/>
        <v>0</v>
      </c>
      <c r="AA1566" s="37" t="b">
        <f t="shared" ca="1" si="453"/>
        <v>1</v>
      </c>
      <c r="AB1566" t="b">
        <f t="shared" ca="1" si="448"/>
        <v>0</v>
      </c>
      <c r="AD1566" t="b">
        <f t="shared" ca="1" si="454"/>
        <v>0</v>
      </c>
      <c r="AE1566" s="37" t="b">
        <f t="shared" ca="1" si="455"/>
        <v>1</v>
      </c>
      <c r="AF1566" t="b">
        <f t="shared" ca="1" si="456"/>
        <v>0</v>
      </c>
      <c r="AG1566" s="317" t="b">
        <f t="shared" ca="1" si="457"/>
        <v>0</v>
      </c>
      <c r="AH1566" s="317" t="b">
        <f t="shared" ca="1" si="458"/>
        <v>0</v>
      </c>
      <c r="AI1566" s="317" t="b">
        <f t="shared" ca="1" si="459"/>
        <v>0</v>
      </c>
    </row>
    <row r="1567" spans="1:35" x14ac:dyDescent="0.25">
      <c r="A1567">
        <v>1535</v>
      </c>
      <c r="B1567" s="169">
        <f ca="1">OFFSET(InputPriceData!B$15,CalculationsAndCharts!$A1567+$A$11,0,1,1)</f>
        <v>39617</v>
      </c>
      <c r="C1567" s="3">
        <f ca="1">OFFSET(InputPriceData!G$15,CalculationsAndCharts!$A1567+$A$11,IF($C$7,8,0),1,1)</f>
        <v>3131700</v>
      </c>
      <c r="D1567" s="4">
        <f ca="1">OFFSET(InputPriceData!C$15,CalculationsAndCharts!$A1567+$A$11,IF($C$7,8,0),1,1)</f>
        <v>58.25</v>
      </c>
      <c r="E1567" s="4">
        <f ca="1">OFFSET(InputPriceData!D$15,CalculationsAndCharts!$A1567+$A$11,IF($C$7,8,0),1,1)</f>
        <v>58.73</v>
      </c>
      <c r="F1567" s="4">
        <f ca="1">OFFSET(InputPriceData!E$15,CalculationsAndCharts!$A1567+$A$11,IF($C$7,8,0),1,1)</f>
        <v>57.49</v>
      </c>
      <c r="G1567" s="4">
        <f ca="1">OFFSET(InputPriceData!F$15,CalculationsAndCharts!$A1567+$A$11,IF($C$7,8,0),1,1)</f>
        <v>57.49</v>
      </c>
      <c r="H1567" s="133"/>
      <c r="I1567" s="133"/>
      <c r="J1567" s="37">
        <f t="shared" ca="1" si="449"/>
        <v>1266</v>
      </c>
      <c r="K1567" s="124">
        <f t="shared" ca="1" si="450"/>
        <v>-0.29999999999999716</v>
      </c>
      <c r="L1567" s="343">
        <f t="shared" ca="1" si="441"/>
        <v>-0.74056343259148527</v>
      </c>
      <c r="M1567" s="345">
        <f t="shared" ca="1" si="451"/>
        <v>1.2661056485298834</v>
      </c>
      <c r="N1567" s="344">
        <f t="shared" ca="1" si="442"/>
        <v>-0.58491440540635586</v>
      </c>
      <c r="O1567" s="4"/>
      <c r="P1567" s="4"/>
      <c r="Q1567" s="3"/>
      <c r="S1567" s="4"/>
      <c r="T1567" s="4" t="b">
        <f t="shared" ca="1" si="443"/>
        <v>0</v>
      </c>
      <c r="U1567" t="b">
        <f t="shared" ca="1" si="444"/>
        <v>0</v>
      </c>
      <c r="W1567" s="317" t="b">
        <f t="shared" ca="1" si="445"/>
        <v>0</v>
      </c>
      <c r="X1567" s="317" t="b">
        <f t="shared" ca="1" si="452"/>
        <v>0</v>
      </c>
      <c r="Y1567" s="317" t="b">
        <f t="shared" ca="1" si="446"/>
        <v>0</v>
      </c>
      <c r="Z1567" t="b">
        <f t="shared" ca="1" si="447"/>
        <v>0</v>
      </c>
      <c r="AA1567" s="37" t="b">
        <f t="shared" ca="1" si="453"/>
        <v>1</v>
      </c>
      <c r="AB1567" t="b">
        <f t="shared" ca="1" si="448"/>
        <v>0</v>
      </c>
      <c r="AD1567" t="b">
        <f t="shared" ca="1" si="454"/>
        <v>0</v>
      </c>
      <c r="AE1567" s="37" t="b">
        <f t="shared" ca="1" si="455"/>
        <v>1</v>
      </c>
      <c r="AF1567" t="b">
        <f t="shared" ca="1" si="456"/>
        <v>0</v>
      </c>
      <c r="AG1567" s="317" t="b">
        <f t="shared" ca="1" si="457"/>
        <v>0</v>
      </c>
      <c r="AH1567" s="317" t="b">
        <f t="shared" ca="1" si="458"/>
        <v>0</v>
      </c>
      <c r="AI1567" s="317" t="b">
        <f t="shared" ca="1" si="459"/>
        <v>0</v>
      </c>
    </row>
    <row r="1568" spans="1:35" x14ac:dyDescent="0.25">
      <c r="A1568">
        <v>1536</v>
      </c>
      <c r="B1568" s="169">
        <f ca="1">OFFSET(InputPriceData!B$15,CalculationsAndCharts!$A1568+$A$11,0,1,1)</f>
        <v>39616</v>
      </c>
      <c r="C1568" s="3">
        <f ca="1">OFFSET(InputPriceData!G$15,CalculationsAndCharts!$A1568+$A$11,IF($C$7,8,0),1,1)</f>
        <v>4313000</v>
      </c>
      <c r="D1568" s="4">
        <f ca="1">OFFSET(InputPriceData!C$15,CalculationsAndCharts!$A1568+$A$11,IF($C$7,8,0),1,1)</f>
        <v>58</v>
      </c>
      <c r="E1568" s="4">
        <f ca="1">OFFSET(InputPriceData!D$15,CalculationsAndCharts!$A1568+$A$11,IF($C$7,8,0),1,1)</f>
        <v>58.84</v>
      </c>
      <c r="F1568" s="4">
        <f ca="1">OFFSET(InputPriceData!E$15,CalculationsAndCharts!$A1568+$A$11,IF($C$7,8,0),1,1)</f>
        <v>57.85</v>
      </c>
      <c r="G1568" s="4">
        <f ca="1">OFFSET(InputPriceData!F$15,CalculationsAndCharts!$A1568+$A$11,IF($C$7,8,0),1,1)</f>
        <v>58.51</v>
      </c>
      <c r="H1568" s="133"/>
      <c r="I1568" s="133"/>
      <c r="J1568" s="37">
        <f t="shared" ca="1" si="449"/>
        <v>1265</v>
      </c>
      <c r="K1568" s="124">
        <f t="shared" ca="1" si="450"/>
        <v>0.46999999999999886</v>
      </c>
      <c r="L1568" s="343">
        <f t="shared" ca="1" si="441"/>
        <v>-0.95880025727832519</v>
      </c>
      <c r="M1568" s="345">
        <f t="shared" ca="1" si="451"/>
        <v>1.2776040852975614</v>
      </c>
      <c r="N1568" s="344">
        <f t="shared" ca="1" si="442"/>
        <v>-0.75046743221317658</v>
      </c>
      <c r="O1568" s="4"/>
      <c r="P1568" s="4"/>
      <c r="Q1568" s="3"/>
      <c r="S1568" s="4"/>
      <c r="T1568" s="4" t="b">
        <f t="shared" ca="1" si="443"/>
        <v>0</v>
      </c>
      <c r="U1568" t="b">
        <f t="shared" ca="1" si="444"/>
        <v>0</v>
      </c>
      <c r="W1568" s="317" t="b">
        <f t="shared" ca="1" si="445"/>
        <v>0</v>
      </c>
      <c r="X1568" s="317" t="b">
        <f t="shared" ca="1" si="452"/>
        <v>0</v>
      </c>
      <c r="Y1568" s="317" t="b">
        <f t="shared" ca="1" si="446"/>
        <v>0</v>
      </c>
      <c r="Z1568" t="b">
        <f t="shared" ca="1" si="447"/>
        <v>0</v>
      </c>
      <c r="AA1568" s="37" t="b">
        <f t="shared" ca="1" si="453"/>
        <v>1</v>
      </c>
      <c r="AB1568" t="b">
        <f t="shared" ca="1" si="448"/>
        <v>0</v>
      </c>
      <c r="AD1568" t="b">
        <f t="shared" ca="1" si="454"/>
        <v>0</v>
      </c>
      <c r="AE1568" s="37" t="b">
        <f t="shared" ca="1" si="455"/>
        <v>1</v>
      </c>
      <c r="AF1568" t="b">
        <f t="shared" ca="1" si="456"/>
        <v>0</v>
      </c>
      <c r="AG1568" s="317" t="b">
        <f t="shared" ca="1" si="457"/>
        <v>0</v>
      </c>
      <c r="AH1568" s="317" t="b">
        <f t="shared" ca="1" si="458"/>
        <v>0</v>
      </c>
      <c r="AI1568" s="317" t="b">
        <f t="shared" ca="1" si="459"/>
        <v>0</v>
      </c>
    </row>
    <row r="1569" spans="1:35" x14ac:dyDescent="0.25">
      <c r="A1569">
        <v>1537</v>
      </c>
      <c r="B1569" s="169">
        <f ca="1">OFFSET(InputPriceData!B$15,CalculationsAndCharts!$A1569+$A$11,0,1,1)</f>
        <v>39615</v>
      </c>
      <c r="C1569" s="3">
        <f ca="1">OFFSET(InputPriceData!G$15,CalculationsAndCharts!$A1569+$A$11,IF($C$7,8,0),1,1)</f>
        <v>2565100</v>
      </c>
      <c r="D1569" s="4">
        <f ca="1">OFFSET(InputPriceData!C$15,CalculationsAndCharts!$A1569+$A$11,IF($C$7,8,0),1,1)</f>
        <v>57.77</v>
      </c>
      <c r="E1569" s="4">
        <f ca="1">OFFSET(InputPriceData!D$15,CalculationsAndCharts!$A1569+$A$11,IF($C$7,8,0),1,1)</f>
        <v>57.99</v>
      </c>
      <c r="F1569" s="4">
        <f ca="1">OFFSET(InputPriceData!E$15,CalculationsAndCharts!$A1569+$A$11,IF($C$7,8,0),1,1)</f>
        <v>57.13</v>
      </c>
      <c r="G1569" s="4">
        <f ca="1">OFFSET(InputPriceData!F$15,CalculationsAndCharts!$A1569+$A$11,IF($C$7,8,0),1,1)</f>
        <v>57.79</v>
      </c>
      <c r="H1569" s="133"/>
      <c r="I1569" s="133"/>
      <c r="J1569" s="37">
        <f t="shared" ca="1" si="449"/>
        <v>1264</v>
      </c>
      <c r="K1569" s="124">
        <f t="shared" ca="1" si="450"/>
        <v>0.42999999999999972</v>
      </c>
      <c r="L1569" s="343">
        <f t="shared" ref="L1569:L1632" ca="1" si="460">IF(J1569&gt;3,($D$21*(K1569+K1570)/2+$D$22*L1570+$D$23*L1571),IF(J1569=1,0,IF(J1569=2,($D$21*0*(G1569+G1570)/2+$D$22*L1570),IF(J1569=3,($D$21*0*(G1569+G1570)/2+$D$22*L1570+$D$23*L1571),0))))</f>
        <v>-1.170488799998151</v>
      </c>
      <c r="M1569" s="345">
        <f t="shared" ca="1" si="451"/>
        <v>1.2892069478280135</v>
      </c>
      <c r="N1569" s="344">
        <f t="shared" ref="N1569:N1632" ca="1" si="461">IF(M1569=0,0,L1569/M1569)</f>
        <v>-0.90791381629623358</v>
      </c>
      <c r="O1569" s="4"/>
      <c r="P1569" s="4"/>
      <c r="Q1569" s="3"/>
      <c r="S1569" s="4"/>
      <c r="T1569" s="4" t="b">
        <f t="shared" ref="T1569:T1632" ca="1" si="462">AND(N1570&lt;0,N1569&gt;0)</f>
        <v>0</v>
      </c>
      <c r="U1569" t="b">
        <f t="shared" ref="U1569:U1632" ca="1" si="463">AND(N1570&gt;0,N1569&lt;0)</f>
        <v>0</v>
      </c>
      <c r="W1569" s="317" t="b">
        <f t="shared" ref="W1569:W1632" ca="1" si="464">AND(T1570&lt;&gt;T1571,T1570,NOT(X1570))</f>
        <v>0</v>
      </c>
      <c r="X1569" s="317" t="b">
        <f t="shared" ca="1" si="452"/>
        <v>0</v>
      </c>
      <c r="Y1569" s="317" t="b">
        <f t="shared" ref="Y1569:Y1632" ca="1" si="465">AND(X1570,AND(U1570&lt;&gt;U1571,U1570))</f>
        <v>0</v>
      </c>
      <c r="Z1569" t="b">
        <f t="shared" ref="Z1569:Z1632" ca="1" si="466">AND(U1570&lt;&gt;U1571,U1570,NOT(AA1570))</f>
        <v>0</v>
      </c>
      <c r="AA1569" s="37" t="b">
        <f t="shared" ca="1" si="453"/>
        <v>1</v>
      </c>
      <c r="AB1569" t="b">
        <f t="shared" ref="AB1569:AB1632" ca="1" si="467">AND(AA1570,AND(T1570&lt;&gt;T1571,T1570))</f>
        <v>0</v>
      </c>
      <c r="AD1569" t="b">
        <f t="shared" ca="1" si="454"/>
        <v>0</v>
      </c>
      <c r="AE1569" s="37" t="b">
        <f t="shared" ca="1" si="455"/>
        <v>1</v>
      </c>
      <c r="AF1569" t="b">
        <f t="shared" ca="1" si="456"/>
        <v>0</v>
      </c>
      <c r="AG1569" s="317" t="b">
        <f t="shared" ca="1" si="457"/>
        <v>0</v>
      </c>
      <c r="AH1569" s="317" t="b">
        <f t="shared" ca="1" si="458"/>
        <v>0</v>
      </c>
      <c r="AI1569" s="317" t="b">
        <f t="shared" ca="1" si="459"/>
        <v>0</v>
      </c>
    </row>
    <row r="1570" spans="1:35" x14ac:dyDescent="0.25">
      <c r="A1570">
        <v>1538</v>
      </c>
      <c r="B1570" s="169">
        <f ca="1">OFFSET(InputPriceData!B$15,CalculationsAndCharts!$A1570+$A$11,0,1,1)</f>
        <v>39612</v>
      </c>
      <c r="C1570" s="3">
        <f ca="1">OFFSET(InputPriceData!G$15,CalculationsAndCharts!$A1570+$A$11,IF($C$7,8,0),1,1)</f>
        <v>1745400</v>
      </c>
      <c r="D1570" s="4">
        <f ca="1">OFFSET(InputPriceData!C$15,CalculationsAndCharts!$A1570+$A$11,IF($C$7,8,0),1,1)</f>
        <v>57.63</v>
      </c>
      <c r="E1570" s="4">
        <f ca="1">OFFSET(InputPriceData!D$15,CalculationsAndCharts!$A1570+$A$11,IF($C$7,8,0),1,1)</f>
        <v>58.39</v>
      </c>
      <c r="F1570" s="4">
        <f ca="1">OFFSET(InputPriceData!E$15,CalculationsAndCharts!$A1570+$A$11,IF($C$7,8,0),1,1)</f>
        <v>57.48</v>
      </c>
      <c r="G1570" s="4">
        <f ca="1">OFFSET(InputPriceData!F$15,CalculationsAndCharts!$A1570+$A$11,IF($C$7,8,0),1,1)</f>
        <v>58.04</v>
      </c>
      <c r="H1570" s="133"/>
      <c r="I1570" s="133"/>
      <c r="J1570" s="37">
        <f t="shared" ref="J1570:J1633" ca="1" si="468">$A$8-A1570+1</f>
        <v>1263</v>
      </c>
      <c r="K1570" s="124">
        <f t="shared" ref="K1570:K1633" ca="1" si="469">IF(J1570&gt;2,G1570-G1572,0)</f>
        <v>0.47999999999999687</v>
      </c>
      <c r="L1570" s="343">
        <f t="shared" ca="1" si="460"/>
        <v>-1.3009151844884093</v>
      </c>
      <c r="M1570" s="345">
        <f t="shared" ref="M1570:M1633" ca="1" si="470">MAX(IF(J1570=1,0.0000001,0.991*M1571),ABS(L1570))</f>
        <v>1.3009151844884093</v>
      </c>
      <c r="N1570" s="344">
        <f t="shared" ca="1" si="461"/>
        <v>-1</v>
      </c>
      <c r="O1570" s="4"/>
      <c r="P1570" s="4"/>
      <c r="Q1570" s="3"/>
      <c r="S1570" s="4"/>
      <c r="T1570" s="4" t="b">
        <f t="shared" ca="1" si="462"/>
        <v>0</v>
      </c>
      <c r="U1570" t="b">
        <f t="shared" ca="1" si="463"/>
        <v>0</v>
      </c>
      <c r="W1570" s="317" t="b">
        <f t="shared" ca="1" si="464"/>
        <v>0</v>
      </c>
      <c r="X1570" s="317" t="b">
        <f t="shared" ref="X1570:X1633" ca="1" si="471">IF(X1571,IF(Y1570,FALSE,X1571),IF(W1570,TRUE,X1571))</f>
        <v>0</v>
      </c>
      <c r="Y1570" s="317" t="b">
        <f t="shared" ca="1" si="465"/>
        <v>0</v>
      </c>
      <c r="Z1570" t="b">
        <f t="shared" ca="1" si="466"/>
        <v>0</v>
      </c>
      <c r="AA1570" s="37" t="b">
        <f t="shared" ref="AA1570:AA1633" ca="1" si="472">IF(AA1571,IF(AB1570,FALSE,AA1571),IF(Z1570,TRUE,AA1571))</f>
        <v>1</v>
      </c>
      <c r="AB1570" t="b">
        <f t="shared" ca="1" si="467"/>
        <v>0</v>
      </c>
      <c r="AD1570" t="b">
        <f t="shared" ref="AD1570:AD1633" ca="1" si="473">AND($U1571&lt;&gt;$U1572,$U1571,NOT(AE1571))</f>
        <v>0</v>
      </c>
      <c r="AE1570" s="37" t="b">
        <f t="shared" ref="AE1570:AE1633" ca="1" si="474">IF(AE1571,IF(AF1570,FALSE,AE1571),IF(AD1570,TRUE,AE1571))</f>
        <v>1</v>
      </c>
      <c r="AF1570" t="b">
        <f t="shared" ref="AF1570:AF1633" ca="1" si="475">AND(AE1571,AND($T1571&lt;&gt;$T1572,$T1571))</f>
        <v>0</v>
      </c>
      <c r="AG1570" s="317" t="b">
        <f t="shared" ref="AG1570:AG1633" ca="1" si="476">AND($T1571&lt;&gt;$T1572,$T1571,NOT(AH1571))</f>
        <v>0</v>
      </c>
      <c r="AH1570" s="317" t="b">
        <f t="shared" ref="AH1570:AH1633" ca="1" si="477">IF(AH1571,IF(AI1570,FALSE,AH1571),IF(AG1570,TRUE,AH1571))</f>
        <v>0</v>
      </c>
      <c r="AI1570" s="317" t="b">
        <f t="shared" ref="AI1570:AI1633" ca="1" si="478">AND(AH1571,AND($U1571&lt;&gt;$U1572,$U1571))</f>
        <v>0</v>
      </c>
    </row>
    <row r="1571" spans="1:35" x14ac:dyDescent="0.25">
      <c r="A1571">
        <v>1539</v>
      </c>
      <c r="B1571" s="169">
        <f ca="1">OFFSET(InputPriceData!B$15,CalculationsAndCharts!$A1571+$A$11,0,1,1)</f>
        <v>39611</v>
      </c>
      <c r="C1571" s="3">
        <f ca="1">OFFSET(InputPriceData!G$15,CalculationsAndCharts!$A1571+$A$11,IF($C$7,8,0),1,1)</f>
        <v>2490000</v>
      </c>
      <c r="D1571" s="4">
        <f ca="1">OFFSET(InputPriceData!C$15,CalculationsAndCharts!$A1571+$A$11,IF($C$7,8,0),1,1)</f>
        <v>57.75</v>
      </c>
      <c r="E1571" s="4">
        <f ca="1">OFFSET(InputPriceData!D$15,CalculationsAndCharts!$A1571+$A$11,IF($C$7,8,0),1,1)</f>
        <v>58.48</v>
      </c>
      <c r="F1571" s="4">
        <f ca="1">OFFSET(InputPriceData!E$15,CalculationsAndCharts!$A1571+$A$11,IF($C$7,8,0),1,1)</f>
        <v>57.28</v>
      </c>
      <c r="G1571" s="4">
        <f ca="1">OFFSET(InputPriceData!F$15,CalculationsAndCharts!$A1571+$A$11,IF($C$7,8,0),1,1)</f>
        <v>57.36</v>
      </c>
      <c r="H1571" s="133"/>
      <c r="I1571" s="133"/>
      <c r="J1571" s="37">
        <f t="shared" ca="1" si="468"/>
        <v>1262</v>
      </c>
      <c r="K1571" s="124">
        <f t="shared" ca="1" si="469"/>
        <v>-1.75</v>
      </c>
      <c r="L1571" s="343">
        <f t="shared" ca="1" si="460"/>
        <v>-1.2879461690919598</v>
      </c>
      <c r="M1571" s="345">
        <f t="shared" ca="1" si="470"/>
        <v>1.2879461690919598</v>
      </c>
      <c r="N1571" s="344">
        <f t="shared" ca="1" si="461"/>
        <v>-1</v>
      </c>
      <c r="O1571" s="4"/>
      <c r="P1571" s="4"/>
      <c r="Q1571" s="3"/>
      <c r="S1571" s="4"/>
      <c r="T1571" s="4" t="b">
        <f t="shared" ca="1" si="462"/>
        <v>0</v>
      </c>
      <c r="U1571" t="b">
        <f t="shared" ca="1" si="463"/>
        <v>0</v>
      </c>
      <c r="W1571" s="317" t="b">
        <f t="shared" ca="1" si="464"/>
        <v>0</v>
      </c>
      <c r="X1571" s="317" t="b">
        <f t="shared" ca="1" si="471"/>
        <v>0</v>
      </c>
      <c r="Y1571" s="317" t="b">
        <f t="shared" ca="1" si="465"/>
        <v>0</v>
      </c>
      <c r="Z1571" t="b">
        <f t="shared" ca="1" si="466"/>
        <v>0</v>
      </c>
      <c r="AA1571" s="37" t="b">
        <f t="shared" ca="1" si="472"/>
        <v>1</v>
      </c>
      <c r="AB1571" t="b">
        <f t="shared" ca="1" si="467"/>
        <v>0</v>
      </c>
      <c r="AD1571" t="b">
        <f t="shared" ca="1" si="473"/>
        <v>0</v>
      </c>
      <c r="AE1571" s="37" t="b">
        <f t="shared" ca="1" si="474"/>
        <v>1</v>
      </c>
      <c r="AF1571" t="b">
        <f t="shared" ca="1" si="475"/>
        <v>0</v>
      </c>
      <c r="AG1571" s="317" t="b">
        <f t="shared" ca="1" si="476"/>
        <v>0</v>
      </c>
      <c r="AH1571" s="317" t="b">
        <f t="shared" ca="1" si="477"/>
        <v>0</v>
      </c>
      <c r="AI1571" s="317" t="b">
        <f t="shared" ca="1" si="478"/>
        <v>0</v>
      </c>
    </row>
    <row r="1572" spans="1:35" x14ac:dyDescent="0.25">
      <c r="A1572">
        <v>1540</v>
      </c>
      <c r="B1572" s="169">
        <f ca="1">OFFSET(InputPriceData!B$15,CalculationsAndCharts!$A1572+$A$11,0,1,1)</f>
        <v>39610</v>
      </c>
      <c r="C1572" s="3">
        <f ca="1">OFFSET(InputPriceData!G$15,CalculationsAndCharts!$A1572+$A$11,IF($C$7,8,0),1,1)</f>
        <v>3458300</v>
      </c>
      <c r="D1572" s="4">
        <f ca="1">OFFSET(InputPriceData!C$15,CalculationsAndCharts!$A1572+$A$11,IF($C$7,8,0),1,1)</f>
        <v>58.93</v>
      </c>
      <c r="E1572" s="4">
        <f ca="1">OFFSET(InputPriceData!D$15,CalculationsAndCharts!$A1572+$A$11,IF($C$7,8,0),1,1)</f>
        <v>59.19</v>
      </c>
      <c r="F1572" s="4">
        <f ca="1">OFFSET(InputPriceData!E$15,CalculationsAndCharts!$A1572+$A$11,IF($C$7,8,0),1,1)</f>
        <v>57.49</v>
      </c>
      <c r="G1572" s="4">
        <f ca="1">OFFSET(InputPriceData!F$15,CalculationsAndCharts!$A1572+$A$11,IF($C$7,8,0),1,1)</f>
        <v>57.56</v>
      </c>
      <c r="H1572" s="133"/>
      <c r="I1572" s="133"/>
      <c r="J1572" s="37">
        <f t="shared" ca="1" si="468"/>
        <v>1261</v>
      </c>
      <c r="K1572" s="124">
        <f t="shared" ca="1" si="469"/>
        <v>-0.44999999999999574</v>
      </c>
      <c r="L1572" s="343">
        <f t="shared" ca="1" si="460"/>
        <v>-1.1872769130110719</v>
      </c>
      <c r="M1572" s="345">
        <f t="shared" ca="1" si="470"/>
        <v>1.1872769130110719</v>
      </c>
      <c r="N1572" s="344">
        <f t="shared" ca="1" si="461"/>
        <v>-1</v>
      </c>
      <c r="O1572" s="4"/>
      <c r="P1572" s="4"/>
      <c r="Q1572" s="3"/>
      <c r="S1572" s="4"/>
      <c r="T1572" s="4" t="b">
        <f t="shared" ca="1" si="462"/>
        <v>0</v>
      </c>
      <c r="U1572" t="b">
        <f t="shared" ca="1" si="463"/>
        <v>0</v>
      </c>
      <c r="W1572" s="317" t="b">
        <f t="shared" ca="1" si="464"/>
        <v>0</v>
      </c>
      <c r="X1572" s="317" t="b">
        <f t="shared" ca="1" si="471"/>
        <v>0</v>
      </c>
      <c r="Y1572" s="317" t="b">
        <f t="shared" ca="1" si="465"/>
        <v>0</v>
      </c>
      <c r="Z1572" t="b">
        <f t="shared" ca="1" si="466"/>
        <v>0</v>
      </c>
      <c r="AA1572" s="37" t="b">
        <f t="shared" ca="1" si="472"/>
        <v>1</v>
      </c>
      <c r="AB1572" t="b">
        <f t="shared" ca="1" si="467"/>
        <v>0</v>
      </c>
      <c r="AD1572" t="b">
        <f t="shared" ca="1" si="473"/>
        <v>0</v>
      </c>
      <c r="AE1572" s="37" t="b">
        <f t="shared" ca="1" si="474"/>
        <v>1</v>
      </c>
      <c r="AF1572" t="b">
        <f t="shared" ca="1" si="475"/>
        <v>0</v>
      </c>
      <c r="AG1572" s="317" t="b">
        <f t="shared" ca="1" si="476"/>
        <v>0</v>
      </c>
      <c r="AH1572" s="317" t="b">
        <f t="shared" ca="1" si="477"/>
        <v>0</v>
      </c>
      <c r="AI1572" s="317" t="b">
        <f t="shared" ca="1" si="478"/>
        <v>0</v>
      </c>
    </row>
    <row r="1573" spans="1:35" x14ac:dyDescent="0.25">
      <c r="A1573">
        <v>1541</v>
      </c>
      <c r="B1573" s="169">
        <f ca="1">OFFSET(InputPriceData!B$15,CalculationsAndCharts!$A1573+$A$11,0,1,1)</f>
        <v>39609</v>
      </c>
      <c r="C1573" s="3">
        <f ca="1">OFFSET(InputPriceData!G$15,CalculationsAndCharts!$A1573+$A$11,IF($C$7,8,0),1,1)</f>
        <v>4215800</v>
      </c>
      <c r="D1573" s="4">
        <f ca="1">OFFSET(InputPriceData!C$15,CalculationsAndCharts!$A1573+$A$11,IF($C$7,8,0),1,1)</f>
        <v>57.89</v>
      </c>
      <c r="E1573" s="4">
        <f ca="1">OFFSET(InputPriceData!D$15,CalculationsAndCharts!$A1573+$A$11,IF($C$7,8,0),1,1)</f>
        <v>59.54</v>
      </c>
      <c r="F1573" s="4">
        <f ca="1">OFFSET(InputPriceData!E$15,CalculationsAndCharts!$A1573+$A$11,IF($C$7,8,0),1,1)</f>
        <v>57.78</v>
      </c>
      <c r="G1573" s="4">
        <f ca="1">OFFSET(InputPriceData!F$15,CalculationsAndCharts!$A1573+$A$11,IF($C$7,8,0),1,1)</f>
        <v>59.11</v>
      </c>
      <c r="H1573" s="133"/>
      <c r="I1573" s="133"/>
      <c r="J1573" s="37">
        <f t="shared" ca="1" si="468"/>
        <v>1260</v>
      </c>
      <c r="K1573" s="124">
        <f t="shared" ca="1" si="469"/>
        <v>-0.88000000000000256</v>
      </c>
      <c r="L1573" s="343">
        <f t="shared" ca="1" si="460"/>
        <v>-1.0195528269960681</v>
      </c>
      <c r="M1573" s="345">
        <f t="shared" ca="1" si="470"/>
        <v>1.0195528269960681</v>
      </c>
      <c r="N1573" s="344">
        <f t="shared" ca="1" si="461"/>
        <v>-1</v>
      </c>
      <c r="O1573" s="4"/>
      <c r="P1573" s="4"/>
      <c r="Q1573" s="3"/>
      <c r="S1573" s="4"/>
      <c r="T1573" s="4" t="b">
        <f t="shared" ca="1" si="462"/>
        <v>0</v>
      </c>
      <c r="U1573" t="b">
        <f t="shared" ca="1" si="463"/>
        <v>0</v>
      </c>
      <c r="W1573" s="317" t="b">
        <f t="shared" ca="1" si="464"/>
        <v>0</v>
      </c>
      <c r="X1573" s="317" t="b">
        <f t="shared" ca="1" si="471"/>
        <v>0</v>
      </c>
      <c r="Y1573" s="317" t="b">
        <f t="shared" ca="1" si="465"/>
        <v>0</v>
      </c>
      <c r="Z1573" t="b">
        <f t="shared" ca="1" si="466"/>
        <v>0</v>
      </c>
      <c r="AA1573" s="37" t="b">
        <f t="shared" ca="1" si="472"/>
        <v>1</v>
      </c>
      <c r="AB1573" t="b">
        <f t="shared" ca="1" si="467"/>
        <v>0</v>
      </c>
      <c r="AD1573" t="b">
        <f t="shared" ca="1" si="473"/>
        <v>0</v>
      </c>
      <c r="AE1573" s="37" t="b">
        <f t="shared" ca="1" si="474"/>
        <v>1</v>
      </c>
      <c r="AF1573" t="b">
        <f t="shared" ca="1" si="475"/>
        <v>0</v>
      </c>
      <c r="AG1573" s="317" t="b">
        <f t="shared" ca="1" si="476"/>
        <v>0</v>
      </c>
      <c r="AH1573" s="317" t="b">
        <f t="shared" ca="1" si="477"/>
        <v>0</v>
      </c>
      <c r="AI1573" s="317" t="b">
        <f t="shared" ca="1" si="478"/>
        <v>0</v>
      </c>
    </row>
    <row r="1574" spans="1:35" x14ac:dyDescent="0.25">
      <c r="A1574">
        <v>1542</v>
      </c>
      <c r="B1574" s="169">
        <f ca="1">OFFSET(InputPriceData!B$15,CalculationsAndCharts!$A1574+$A$11,0,1,1)</f>
        <v>39608</v>
      </c>
      <c r="C1574" s="3">
        <f ca="1">OFFSET(InputPriceData!G$15,CalculationsAndCharts!$A1574+$A$11,IF($C$7,8,0),1,1)</f>
        <v>5629500</v>
      </c>
      <c r="D1574" s="4">
        <f ca="1">OFFSET(InputPriceData!C$15,CalculationsAndCharts!$A1574+$A$11,IF($C$7,8,0),1,1)</f>
        <v>60.32</v>
      </c>
      <c r="E1574" s="4">
        <f ca="1">OFFSET(InputPriceData!D$15,CalculationsAndCharts!$A1574+$A$11,IF($C$7,8,0),1,1)</f>
        <v>60.52</v>
      </c>
      <c r="F1574" s="4">
        <f ca="1">OFFSET(InputPriceData!E$15,CalculationsAndCharts!$A1574+$A$11,IF($C$7,8,0),1,1)</f>
        <v>57.38</v>
      </c>
      <c r="G1574" s="4">
        <f ca="1">OFFSET(InputPriceData!F$15,CalculationsAndCharts!$A1574+$A$11,IF($C$7,8,0),1,1)</f>
        <v>58.01</v>
      </c>
      <c r="H1574" s="133"/>
      <c r="I1574" s="133"/>
      <c r="J1574" s="37">
        <f t="shared" ca="1" si="468"/>
        <v>1259</v>
      </c>
      <c r="K1574" s="124">
        <f t="shared" ca="1" si="469"/>
        <v>-3.8599999999999994</v>
      </c>
      <c r="L1574" s="343">
        <f t="shared" ca="1" si="460"/>
        <v>-0.71434179403449805</v>
      </c>
      <c r="M1574" s="345">
        <f t="shared" ca="1" si="470"/>
        <v>0.71434179403449805</v>
      </c>
      <c r="N1574" s="344">
        <f t="shared" ca="1" si="461"/>
        <v>-1</v>
      </c>
      <c r="O1574" s="4"/>
      <c r="P1574" s="4"/>
      <c r="Q1574" s="3"/>
      <c r="S1574" s="4"/>
      <c r="T1574" s="4" t="b">
        <f t="shared" ca="1" si="462"/>
        <v>0</v>
      </c>
      <c r="U1574" t="b">
        <f t="shared" ca="1" si="463"/>
        <v>0</v>
      </c>
      <c r="W1574" s="317" t="b">
        <f t="shared" ca="1" si="464"/>
        <v>0</v>
      </c>
      <c r="X1574" s="317" t="b">
        <f t="shared" ca="1" si="471"/>
        <v>0</v>
      </c>
      <c r="Y1574" s="317" t="b">
        <f t="shared" ca="1" si="465"/>
        <v>0</v>
      </c>
      <c r="Z1574" t="b">
        <f t="shared" ca="1" si="466"/>
        <v>0</v>
      </c>
      <c r="AA1574" s="37" t="b">
        <f t="shared" ca="1" si="472"/>
        <v>1</v>
      </c>
      <c r="AB1574" t="b">
        <f t="shared" ca="1" si="467"/>
        <v>0</v>
      </c>
      <c r="AD1574" t="b">
        <f t="shared" ca="1" si="473"/>
        <v>0</v>
      </c>
      <c r="AE1574" s="37" t="b">
        <f t="shared" ca="1" si="474"/>
        <v>1</v>
      </c>
      <c r="AF1574" t="b">
        <f t="shared" ca="1" si="475"/>
        <v>0</v>
      </c>
      <c r="AG1574" s="317" t="b">
        <f t="shared" ca="1" si="476"/>
        <v>0</v>
      </c>
      <c r="AH1574" s="317" t="b">
        <f t="shared" ca="1" si="477"/>
        <v>0</v>
      </c>
      <c r="AI1574" s="317" t="b">
        <f t="shared" ca="1" si="478"/>
        <v>0</v>
      </c>
    </row>
    <row r="1575" spans="1:35" x14ac:dyDescent="0.25">
      <c r="A1575">
        <v>1543</v>
      </c>
      <c r="B1575" s="169">
        <f ca="1">OFFSET(InputPriceData!B$15,CalculationsAndCharts!$A1575+$A$11,0,1,1)</f>
        <v>39605</v>
      </c>
      <c r="C1575" s="3">
        <f ca="1">OFFSET(InputPriceData!G$15,CalculationsAndCharts!$A1575+$A$11,IF($C$7,8,0),1,1)</f>
        <v>4207700</v>
      </c>
      <c r="D1575" s="4">
        <f ca="1">OFFSET(InputPriceData!C$15,CalculationsAndCharts!$A1575+$A$11,IF($C$7,8,0),1,1)</f>
        <v>61.76</v>
      </c>
      <c r="E1575" s="4">
        <f ca="1">OFFSET(InputPriceData!D$15,CalculationsAndCharts!$A1575+$A$11,IF($C$7,8,0),1,1)</f>
        <v>61.76</v>
      </c>
      <c r="F1575" s="4">
        <f ca="1">OFFSET(InputPriceData!E$15,CalculationsAndCharts!$A1575+$A$11,IF($C$7,8,0),1,1)</f>
        <v>59.94</v>
      </c>
      <c r="G1575" s="4">
        <f ca="1">OFFSET(InputPriceData!F$15,CalculationsAndCharts!$A1575+$A$11,IF($C$7,8,0),1,1)</f>
        <v>59.99</v>
      </c>
      <c r="H1575" s="133"/>
      <c r="I1575" s="133"/>
      <c r="J1575" s="37">
        <f t="shared" ca="1" si="468"/>
        <v>1258</v>
      </c>
      <c r="K1575" s="124">
        <f t="shared" ca="1" si="469"/>
        <v>-1.8999999999999986</v>
      </c>
      <c r="L1575" s="343">
        <f t="shared" ca="1" si="460"/>
        <v>-0.4424212373730404</v>
      </c>
      <c r="M1575" s="345">
        <f t="shared" ca="1" si="470"/>
        <v>0.53616367193423364</v>
      </c>
      <c r="N1575" s="344">
        <f t="shared" ca="1" si="461"/>
        <v>-0.82516078677428228</v>
      </c>
      <c r="O1575" s="4"/>
      <c r="P1575" s="4"/>
      <c r="Q1575" s="3"/>
      <c r="S1575" s="4"/>
      <c r="T1575" s="4" t="b">
        <f t="shared" ca="1" si="462"/>
        <v>0</v>
      </c>
      <c r="U1575" t="b">
        <f t="shared" ca="1" si="463"/>
        <v>0</v>
      </c>
      <c r="W1575" s="317" t="b">
        <f t="shared" ca="1" si="464"/>
        <v>0</v>
      </c>
      <c r="X1575" s="317" t="b">
        <f t="shared" ca="1" si="471"/>
        <v>0</v>
      </c>
      <c r="Y1575" s="317" t="b">
        <f t="shared" ca="1" si="465"/>
        <v>0</v>
      </c>
      <c r="Z1575" t="b">
        <f t="shared" ca="1" si="466"/>
        <v>0</v>
      </c>
      <c r="AA1575" s="37" t="b">
        <f t="shared" ca="1" si="472"/>
        <v>1</v>
      </c>
      <c r="AB1575" t="b">
        <f t="shared" ca="1" si="467"/>
        <v>0</v>
      </c>
      <c r="AD1575" t="b">
        <f t="shared" ca="1" si="473"/>
        <v>0</v>
      </c>
      <c r="AE1575" s="37" t="b">
        <f t="shared" ca="1" si="474"/>
        <v>1</v>
      </c>
      <c r="AF1575" t="b">
        <f t="shared" ca="1" si="475"/>
        <v>0</v>
      </c>
      <c r="AG1575" s="317" t="b">
        <f t="shared" ca="1" si="476"/>
        <v>0</v>
      </c>
      <c r="AH1575" s="317" t="b">
        <f t="shared" ca="1" si="477"/>
        <v>0</v>
      </c>
      <c r="AI1575" s="317" t="b">
        <f t="shared" ca="1" si="478"/>
        <v>0</v>
      </c>
    </row>
    <row r="1576" spans="1:35" x14ac:dyDescent="0.25">
      <c r="A1576">
        <v>1544</v>
      </c>
      <c r="B1576" s="169">
        <f ca="1">OFFSET(InputPriceData!B$15,CalculationsAndCharts!$A1576+$A$11,0,1,1)</f>
        <v>39604</v>
      </c>
      <c r="C1576" s="3">
        <f ca="1">OFFSET(InputPriceData!G$15,CalculationsAndCharts!$A1576+$A$11,IF($C$7,8,0),1,1)</f>
        <v>2837800</v>
      </c>
      <c r="D1576" s="4">
        <f ca="1">OFFSET(InputPriceData!C$15,CalculationsAndCharts!$A1576+$A$11,IF($C$7,8,0),1,1)</f>
        <v>61.99</v>
      </c>
      <c r="E1576" s="4">
        <f ca="1">OFFSET(InputPriceData!D$15,CalculationsAndCharts!$A1576+$A$11,IF($C$7,8,0),1,1)</f>
        <v>62.03</v>
      </c>
      <c r="F1576" s="4">
        <f ca="1">OFFSET(InputPriceData!E$15,CalculationsAndCharts!$A1576+$A$11,IF($C$7,8,0),1,1)</f>
        <v>61.13</v>
      </c>
      <c r="G1576" s="4">
        <f ca="1">OFFSET(InputPriceData!F$15,CalculationsAndCharts!$A1576+$A$11,IF($C$7,8,0),1,1)</f>
        <v>61.87</v>
      </c>
      <c r="H1576" s="133"/>
      <c r="I1576" s="133"/>
      <c r="J1576" s="37">
        <f t="shared" ca="1" si="468"/>
        <v>1257</v>
      </c>
      <c r="K1576" s="124">
        <f t="shared" ca="1" si="469"/>
        <v>-0.35000000000000142</v>
      </c>
      <c r="L1576" s="343">
        <f t="shared" ca="1" si="460"/>
        <v>-0.31874711866864497</v>
      </c>
      <c r="M1576" s="345">
        <f t="shared" ca="1" si="470"/>
        <v>0.5410329686521026</v>
      </c>
      <c r="N1576" s="344">
        <f t="shared" ca="1" si="461"/>
        <v>-0.58914546272984547</v>
      </c>
      <c r="O1576" s="4"/>
      <c r="P1576" s="4"/>
      <c r="Q1576" s="3"/>
      <c r="S1576" s="4"/>
      <c r="T1576" s="4" t="b">
        <f t="shared" ca="1" si="462"/>
        <v>0</v>
      </c>
      <c r="U1576" t="b">
        <f t="shared" ca="1" si="463"/>
        <v>0</v>
      </c>
      <c r="W1576" s="317" t="b">
        <f t="shared" ca="1" si="464"/>
        <v>0</v>
      </c>
      <c r="X1576" s="317" t="b">
        <f t="shared" ca="1" si="471"/>
        <v>0</v>
      </c>
      <c r="Y1576" s="317" t="b">
        <f t="shared" ca="1" si="465"/>
        <v>0</v>
      </c>
      <c r="Z1576" t="b">
        <f t="shared" ca="1" si="466"/>
        <v>0</v>
      </c>
      <c r="AA1576" s="37" t="b">
        <f t="shared" ca="1" si="472"/>
        <v>1</v>
      </c>
      <c r="AB1576" t="b">
        <f t="shared" ca="1" si="467"/>
        <v>0</v>
      </c>
      <c r="AD1576" t="b">
        <f t="shared" ca="1" si="473"/>
        <v>0</v>
      </c>
      <c r="AE1576" s="37" t="b">
        <f t="shared" ca="1" si="474"/>
        <v>1</v>
      </c>
      <c r="AF1576" t="b">
        <f t="shared" ca="1" si="475"/>
        <v>0</v>
      </c>
      <c r="AG1576" s="317" t="b">
        <f t="shared" ca="1" si="476"/>
        <v>0</v>
      </c>
      <c r="AH1576" s="317" t="b">
        <f t="shared" ca="1" si="477"/>
        <v>0</v>
      </c>
      <c r="AI1576" s="317" t="b">
        <f t="shared" ca="1" si="478"/>
        <v>0</v>
      </c>
    </row>
    <row r="1577" spans="1:35" x14ac:dyDescent="0.25">
      <c r="A1577">
        <v>1545</v>
      </c>
      <c r="B1577" s="169">
        <f ca="1">OFFSET(InputPriceData!B$15,CalculationsAndCharts!$A1577+$A$11,0,1,1)</f>
        <v>39603</v>
      </c>
      <c r="C1577" s="3">
        <f ca="1">OFFSET(InputPriceData!G$15,CalculationsAndCharts!$A1577+$A$11,IF($C$7,8,0),1,1)</f>
        <v>2380600</v>
      </c>
      <c r="D1577" s="4">
        <f ca="1">OFFSET(InputPriceData!C$15,CalculationsAndCharts!$A1577+$A$11,IF($C$7,8,0),1,1)</f>
        <v>62.17</v>
      </c>
      <c r="E1577" s="4">
        <f ca="1">OFFSET(InputPriceData!D$15,CalculationsAndCharts!$A1577+$A$11,IF($C$7,8,0),1,1)</f>
        <v>62.24</v>
      </c>
      <c r="F1577" s="4">
        <f ca="1">OFFSET(InputPriceData!E$15,CalculationsAndCharts!$A1577+$A$11,IF($C$7,8,0),1,1)</f>
        <v>61.55</v>
      </c>
      <c r="G1577" s="4">
        <f ca="1">OFFSET(InputPriceData!F$15,CalculationsAndCharts!$A1577+$A$11,IF($C$7,8,0),1,1)</f>
        <v>61.89</v>
      </c>
      <c r="H1577" s="133"/>
      <c r="I1577" s="133"/>
      <c r="J1577" s="37">
        <f t="shared" ca="1" si="468"/>
        <v>1256</v>
      </c>
      <c r="K1577" s="124">
        <f t="shared" ca="1" si="469"/>
        <v>-1.1599999999999966</v>
      </c>
      <c r="L1577" s="343">
        <f t="shared" ca="1" si="460"/>
        <v>-0.22524051546662802</v>
      </c>
      <c r="M1577" s="345">
        <f t="shared" ca="1" si="470"/>
        <v>0.54594648703542137</v>
      </c>
      <c r="N1577" s="344">
        <f t="shared" ca="1" si="461"/>
        <v>-0.41256885210438998</v>
      </c>
      <c r="O1577" s="4"/>
      <c r="P1577" s="4"/>
      <c r="Q1577" s="3"/>
      <c r="S1577" s="4"/>
      <c r="T1577" s="4" t="b">
        <f t="shared" ca="1" si="462"/>
        <v>0</v>
      </c>
      <c r="U1577" t="b">
        <f t="shared" ca="1" si="463"/>
        <v>0</v>
      </c>
      <c r="W1577" s="317" t="b">
        <f t="shared" ca="1" si="464"/>
        <v>0</v>
      </c>
      <c r="X1577" s="317" t="b">
        <f t="shared" ca="1" si="471"/>
        <v>0</v>
      </c>
      <c r="Y1577" s="317" t="b">
        <f t="shared" ca="1" si="465"/>
        <v>0</v>
      </c>
      <c r="Z1577" t="b">
        <f t="shared" ca="1" si="466"/>
        <v>0</v>
      </c>
      <c r="AA1577" s="37" t="b">
        <f t="shared" ca="1" si="472"/>
        <v>1</v>
      </c>
      <c r="AB1577" t="b">
        <f t="shared" ca="1" si="467"/>
        <v>0</v>
      </c>
      <c r="AD1577" t="b">
        <f t="shared" ca="1" si="473"/>
        <v>0</v>
      </c>
      <c r="AE1577" s="37" t="b">
        <f t="shared" ca="1" si="474"/>
        <v>1</v>
      </c>
      <c r="AF1577" t="b">
        <f t="shared" ca="1" si="475"/>
        <v>0</v>
      </c>
      <c r="AG1577" s="317" t="b">
        <f t="shared" ca="1" si="476"/>
        <v>0</v>
      </c>
      <c r="AH1577" s="317" t="b">
        <f t="shared" ca="1" si="477"/>
        <v>0</v>
      </c>
      <c r="AI1577" s="317" t="b">
        <f t="shared" ca="1" si="478"/>
        <v>0</v>
      </c>
    </row>
    <row r="1578" spans="1:35" x14ac:dyDescent="0.25">
      <c r="A1578">
        <v>1546</v>
      </c>
      <c r="B1578" s="169">
        <f ca="1">OFFSET(InputPriceData!B$15,CalculationsAndCharts!$A1578+$A$11,0,1,1)</f>
        <v>39602</v>
      </c>
      <c r="C1578" s="3">
        <f ca="1">OFFSET(InputPriceData!G$15,CalculationsAndCharts!$A1578+$A$11,IF($C$7,8,0),1,1)</f>
        <v>3699900</v>
      </c>
      <c r="D1578" s="4">
        <f ca="1">OFFSET(InputPriceData!C$15,CalculationsAndCharts!$A1578+$A$11,IF($C$7,8,0),1,1)</f>
        <v>63.25</v>
      </c>
      <c r="E1578" s="4">
        <f ca="1">OFFSET(InputPriceData!D$15,CalculationsAndCharts!$A1578+$A$11,IF($C$7,8,0),1,1)</f>
        <v>63.25</v>
      </c>
      <c r="F1578" s="4">
        <f ca="1">OFFSET(InputPriceData!E$15,CalculationsAndCharts!$A1578+$A$11,IF($C$7,8,0),1,1)</f>
        <v>61.72</v>
      </c>
      <c r="G1578" s="4">
        <f ca="1">OFFSET(InputPriceData!F$15,CalculationsAndCharts!$A1578+$A$11,IF($C$7,8,0),1,1)</f>
        <v>62.22</v>
      </c>
      <c r="H1578" s="133"/>
      <c r="I1578" s="133"/>
      <c r="J1578" s="37">
        <f t="shared" ca="1" si="468"/>
        <v>1255</v>
      </c>
      <c r="K1578" s="124">
        <f t="shared" ca="1" si="469"/>
        <v>-1.6400000000000006</v>
      </c>
      <c r="L1578" s="343">
        <f t="shared" ca="1" si="460"/>
        <v>-0.14470766545685565</v>
      </c>
      <c r="M1578" s="345">
        <f t="shared" ca="1" si="470"/>
        <v>0.5509046286936643</v>
      </c>
      <c r="N1578" s="344">
        <f t="shared" ca="1" si="461"/>
        <v>-0.26267280745125432</v>
      </c>
      <c r="O1578" s="4"/>
      <c r="P1578" s="4"/>
      <c r="Q1578" s="3"/>
      <c r="S1578" s="4"/>
      <c r="T1578" s="4" t="b">
        <f t="shared" ca="1" si="462"/>
        <v>0</v>
      </c>
      <c r="U1578" t="b">
        <f t="shared" ca="1" si="463"/>
        <v>0</v>
      </c>
      <c r="W1578" s="317" t="b">
        <f t="shared" ca="1" si="464"/>
        <v>0</v>
      </c>
      <c r="X1578" s="317" t="b">
        <f t="shared" ca="1" si="471"/>
        <v>0</v>
      </c>
      <c r="Y1578" s="317" t="b">
        <f t="shared" ca="1" si="465"/>
        <v>0</v>
      </c>
      <c r="Z1578" t="b">
        <f t="shared" ca="1" si="466"/>
        <v>0</v>
      </c>
      <c r="AA1578" s="37" t="b">
        <f t="shared" ca="1" si="472"/>
        <v>1</v>
      </c>
      <c r="AB1578" t="b">
        <f t="shared" ca="1" si="467"/>
        <v>0</v>
      </c>
      <c r="AD1578" t="b">
        <f t="shared" ca="1" si="473"/>
        <v>0</v>
      </c>
      <c r="AE1578" s="37" t="b">
        <f t="shared" ca="1" si="474"/>
        <v>1</v>
      </c>
      <c r="AF1578" t="b">
        <f t="shared" ca="1" si="475"/>
        <v>0</v>
      </c>
      <c r="AG1578" s="317" t="b">
        <f t="shared" ca="1" si="476"/>
        <v>0</v>
      </c>
      <c r="AH1578" s="317" t="b">
        <f t="shared" ca="1" si="477"/>
        <v>0</v>
      </c>
      <c r="AI1578" s="317" t="b">
        <f t="shared" ca="1" si="478"/>
        <v>0</v>
      </c>
    </row>
    <row r="1579" spans="1:35" x14ac:dyDescent="0.25">
      <c r="A1579">
        <v>1547</v>
      </c>
      <c r="B1579" s="169">
        <f ca="1">OFFSET(InputPriceData!B$15,CalculationsAndCharts!$A1579+$A$11,0,1,1)</f>
        <v>39601</v>
      </c>
      <c r="C1579" s="3">
        <f ca="1">OFFSET(InputPriceData!G$15,CalculationsAndCharts!$A1579+$A$11,IF($C$7,8,0),1,1)</f>
        <v>2307800</v>
      </c>
      <c r="D1579" s="4">
        <f ca="1">OFFSET(InputPriceData!C$15,CalculationsAndCharts!$A1579+$A$11,IF($C$7,8,0),1,1)</f>
        <v>63.74</v>
      </c>
      <c r="E1579" s="4">
        <f ca="1">OFFSET(InputPriceData!D$15,CalculationsAndCharts!$A1579+$A$11,IF($C$7,8,0),1,1)</f>
        <v>63.76</v>
      </c>
      <c r="F1579" s="4">
        <f ca="1">OFFSET(InputPriceData!E$15,CalculationsAndCharts!$A1579+$A$11,IF($C$7,8,0),1,1)</f>
        <v>62.77</v>
      </c>
      <c r="G1579" s="4">
        <f ca="1">OFFSET(InputPriceData!F$15,CalculationsAndCharts!$A1579+$A$11,IF($C$7,8,0),1,1)</f>
        <v>63.05</v>
      </c>
      <c r="H1579" s="133"/>
      <c r="I1579" s="133"/>
      <c r="J1579" s="37">
        <f t="shared" ca="1" si="468"/>
        <v>1254</v>
      </c>
      <c r="K1579" s="124">
        <f t="shared" ca="1" si="469"/>
        <v>-0.41000000000000369</v>
      </c>
      <c r="L1579" s="343">
        <f t="shared" ca="1" si="460"/>
        <v>-0.1737945860905471</v>
      </c>
      <c r="M1579" s="345">
        <f t="shared" ca="1" si="470"/>
        <v>0.55590779888361685</v>
      </c>
      <c r="N1579" s="344">
        <f t="shared" ca="1" si="461"/>
        <v>-0.31263203437613979</v>
      </c>
      <c r="O1579" s="4"/>
      <c r="P1579" s="4"/>
      <c r="Q1579" s="3"/>
      <c r="S1579" s="4"/>
      <c r="T1579" s="4" t="b">
        <f t="shared" ca="1" si="462"/>
        <v>0</v>
      </c>
      <c r="U1579" t="b">
        <f t="shared" ca="1" si="463"/>
        <v>0</v>
      </c>
      <c r="W1579" s="317" t="b">
        <f t="shared" ca="1" si="464"/>
        <v>0</v>
      </c>
      <c r="X1579" s="317" t="b">
        <f t="shared" ca="1" si="471"/>
        <v>0</v>
      </c>
      <c r="Y1579" s="317" t="b">
        <f t="shared" ca="1" si="465"/>
        <v>0</v>
      </c>
      <c r="Z1579" t="b">
        <f t="shared" ca="1" si="466"/>
        <v>0</v>
      </c>
      <c r="AA1579" s="37" t="b">
        <f t="shared" ca="1" si="472"/>
        <v>1</v>
      </c>
      <c r="AB1579" t="b">
        <f t="shared" ca="1" si="467"/>
        <v>0</v>
      </c>
      <c r="AD1579" t="b">
        <f t="shared" ca="1" si="473"/>
        <v>0</v>
      </c>
      <c r="AE1579" s="37" t="b">
        <f t="shared" ca="1" si="474"/>
        <v>1</v>
      </c>
      <c r="AF1579" t="b">
        <f t="shared" ca="1" si="475"/>
        <v>0</v>
      </c>
      <c r="AG1579" s="317" t="b">
        <f t="shared" ca="1" si="476"/>
        <v>0</v>
      </c>
      <c r="AH1579" s="317" t="b">
        <f t="shared" ca="1" si="477"/>
        <v>0</v>
      </c>
      <c r="AI1579" s="317" t="b">
        <f t="shared" ca="1" si="478"/>
        <v>0</v>
      </c>
    </row>
    <row r="1580" spans="1:35" x14ac:dyDescent="0.25">
      <c r="A1580">
        <v>1548</v>
      </c>
      <c r="B1580" s="169">
        <f ca="1">OFFSET(InputPriceData!B$15,CalculationsAndCharts!$A1580+$A$11,0,1,1)</f>
        <v>39598</v>
      </c>
      <c r="C1580" s="3">
        <f ca="1">OFFSET(InputPriceData!G$15,CalculationsAndCharts!$A1580+$A$11,IF($C$7,8,0),1,1)</f>
        <v>1880200</v>
      </c>
      <c r="D1580" s="4">
        <f ca="1">OFFSET(InputPriceData!C$15,CalculationsAndCharts!$A1580+$A$11,IF($C$7,8,0),1,1)</f>
        <v>63.23</v>
      </c>
      <c r="E1580" s="4">
        <f ca="1">OFFSET(InputPriceData!D$15,CalculationsAndCharts!$A1580+$A$11,IF($C$7,8,0),1,1)</f>
        <v>64.23</v>
      </c>
      <c r="F1580" s="4">
        <f ca="1">OFFSET(InputPriceData!E$15,CalculationsAndCharts!$A1580+$A$11,IF($C$7,8,0),1,1)</f>
        <v>63.23</v>
      </c>
      <c r="G1580" s="4">
        <f ca="1">OFFSET(InputPriceData!F$15,CalculationsAndCharts!$A1580+$A$11,IF($C$7,8,0),1,1)</f>
        <v>63.86</v>
      </c>
      <c r="H1580" s="133"/>
      <c r="I1580" s="133"/>
      <c r="J1580" s="37">
        <f t="shared" ca="1" si="468"/>
        <v>1253</v>
      </c>
      <c r="K1580" s="124">
        <f t="shared" ca="1" si="469"/>
        <v>0.96999999999999886</v>
      </c>
      <c r="L1580" s="343">
        <f t="shared" ca="1" si="460"/>
        <v>-0.32402284771208473</v>
      </c>
      <c r="M1580" s="345">
        <f t="shared" ca="1" si="470"/>
        <v>0.56095640654249934</v>
      </c>
      <c r="N1580" s="344">
        <f t="shared" ca="1" si="461"/>
        <v>-0.57762571909861238</v>
      </c>
      <c r="O1580" s="4"/>
      <c r="P1580" s="4"/>
      <c r="Q1580" s="3"/>
      <c r="S1580" s="4"/>
      <c r="T1580" s="4" t="b">
        <f t="shared" ca="1" si="462"/>
        <v>0</v>
      </c>
      <c r="U1580" t="b">
        <f t="shared" ca="1" si="463"/>
        <v>0</v>
      </c>
      <c r="W1580" s="317" t="b">
        <f t="shared" ca="1" si="464"/>
        <v>0</v>
      </c>
      <c r="X1580" s="317" t="b">
        <f t="shared" ca="1" si="471"/>
        <v>0</v>
      </c>
      <c r="Y1580" s="317" t="b">
        <f t="shared" ca="1" si="465"/>
        <v>0</v>
      </c>
      <c r="Z1580" t="b">
        <f t="shared" ca="1" si="466"/>
        <v>0</v>
      </c>
      <c r="AA1580" s="37" t="b">
        <f t="shared" ca="1" si="472"/>
        <v>1</v>
      </c>
      <c r="AB1580" t="b">
        <f t="shared" ca="1" si="467"/>
        <v>0</v>
      </c>
      <c r="AD1580" t="b">
        <f t="shared" ca="1" si="473"/>
        <v>0</v>
      </c>
      <c r="AE1580" s="37" t="b">
        <f t="shared" ca="1" si="474"/>
        <v>1</v>
      </c>
      <c r="AF1580" t="b">
        <f t="shared" ca="1" si="475"/>
        <v>0</v>
      </c>
      <c r="AG1580" s="317" t="b">
        <f t="shared" ca="1" si="476"/>
        <v>0</v>
      </c>
      <c r="AH1580" s="317" t="b">
        <f t="shared" ca="1" si="477"/>
        <v>0</v>
      </c>
      <c r="AI1580" s="317" t="b">
        <f t="shared" ca="1" si="478"/>
        <v>0</v>
      </c>
    </row>
    <row r="1581" spans="1:35" x14ac:dyDescent="0.25">
      <c r="A1581">
        <v>1549</v>
      </c>
      <c r="B1581" s="169">
        <f ca="1">OFFSET(InputPriceData!B$15,CalculationsAndCharts!$A1581+$A$11,0,1,1)</f>
        <v>39597</v>
      </c>
      <c r="C1581" s="3">
        <f ca="1">OFFSET(InputPriceData!G$15,CalculationsAndCharts!$A1581+$A$11,IF($C$7,8,0),1,1)</f>
        <v>2606400</v>
      </c>
      <c r="D1581" s="4">
        <f ca="1">OFFSET(InputPriceData!C$15,CalculationsAndCharts!$A1581+$A$11,IF($C$7,8,0),1,1)</f>
        <v>62.66</v>
      </c>
      <c r="E1581" s="4">
        <f ca="1">OFFSET(InputPriceData!D$15,CalculationsAndCharts!$A1581+$A$11,IF($C$7,8,0),1,1)</f>
        <v>63.8</v>
      </c>
      <c r="F1581" s="4">
        <f ca="1">OFFSET(InputPriceData!E$15,CalculationsAndCharts!$A1581+$A$11,IF($C$7,8,0),1,1)</f>
        <v>62.3</v>
      </c>
      <c r="G1581" s="4">
        <f ca="1">OFFSET(InputPriceData!F$15,CalculationsAndCharts!$A1581+$A$11,IF($C$7,8,0),1,1)</f>
        <v>63.46</v>
      </c>
      <c r="H1581" s="133"/>
      <c r="I1581" s="133"/>
      <c r="J1581" s="37">
        <f t="shared" ca="1" si="468"/>
        <v>1252</v>
      </c>
      <c r="K1581" s="124">
        <f t="shared" ca="1" si="469"/>
        <v>0.68999999999999773</v>
      </c>
      <c r="L1581" s="343">
        <f t="shared" ca="1" si="460"/>
        <v>-0.48385064431052011</v>
      </c>
      <c r="M1581" s="345">
        <f t="shared" ca="1" si="470"/>
        <v>0.56605086432139184</v>
      </c>
      <c r="N1581" s="344">
        <f t="shared" ca="1" si="461"/>
        <v>-0.854782979424619</v>
      </c>
      <c r="O1581" s="4"/>
      <c r="P1581" s="4"/>
      <c r="Q1581" s="3"/>
      <c r="S1581" s="4"/>
      <c r="T1581" s="4" t="b">
        <f t="shared" ca="1" si="462"/>
        <v>0</v>
      </c>
      <c r="U1581" t="b">
        <f t="shared" ca="1" si="463"/>
        <v>0</v>
      </c>
      <c r="W1581" s="317" t="b">
        <f t="shared" ca="1" si="464"/>
        <v>0</v>
      </c>
      <c r="X1581" s="317" t="b">
        <f t="shared" ca="1" si="471"/>
        <v>0</v>
      </c>
      <c r="Y1581" s="317" t="b">
        <f t="shared" ca="1" si="465"/>
        <v>0</v>
      </c>
      <c r="Z1581" t="b">
        <f t="shared" ca="1" si="466"/>
        <v>0</v>
      </c>
      <c r="AA1581" s="37" t="b">
        <f t="shared" ca="1" si="472"/>
        <v>1</v>
      </c>
      <c r="AB1581" t="b">
        <f t="shared" ca="1" si="467"/>
        <v>0</v>
      </c>
      <c r="AD1581" t="b">
        <f t="shared" ca="1" si="473"/>
        <v>0</v>
      </c>
      <c r="AE1581" s="37" t="b">
        <f t="shared" ca="1" si="474"/>
        <v>1</v>
      </c>
      <c r="AF1581" t="b">
        <f t="shared" ca="1" si="475"/>
        <v>0</v>
      </c>
      <c r="AG1581" s="317" t="b">
        <f t="shared" ca="1" si="476"/>
        <v>0</v>
      </c>
      <c r="AH1581" s="317" t="b">
        <f t="shared" ca="1" si="477"/>
        <v>0</v>
      </c>
      <c r="AI1581" s="317" t="b">
        <f t="shared" ca="1" si="478"/>
        <v>0</v>
      </c>
    </row>
    <row r="1582" spans="1:35" x14ac:dyDescent="0.25">
      <c r="A1582">
        <v>1550</v>
      </c>
      <c r="B1582" s="169">
        <f ca="1">OFFSET(InputPriceData!B$15,CalculationsAndCharts!$A1582+$A$11,0,1,1)</f>
        <v>39596</v>
      </c>
      <c r="C1582" s="3">
        <f ca="1">OFFSET(InputPriceData!G$15,CalculationsAndCharts!$A1582+$A$11,IF($C$7,8,0),1,1)</f>
        <v>3135400</v>
      </c>
      <c r="D1582" s="4">
        <f ca="1">OFFSET(InputPriceData!C$15,CalculationsAndCharts!$A1582+$A$11,IF($C$7,8,0),1,1)</f>
        <v>62.81</v>
      </c>
      <c r="E1582" s="4">
        <f ca="1">OFFSET(InputPriceData!D$15,CalculationsAndCharts!$A1582+$A$11,IF($C$7,8,0),1,1)</f>
        <v>62.9</v>
      </c>
      <c r="F1582" s="4">
        <f ca="1">OFFSET(InputPriceData!E$15,CalculationsAndCharts!$A1582+$A$11,IF($C$7,8,0),1,1)</f>
        <v>61.92</v>
      </c>
      <c r="G1582" s="4">
        <f ca="1">OFFSET(InputPriceData!F$15,CalculationsAndCharts!$A1582+$A$11,IF($C$7,8,0),1,1)</f>
        <v>62.89</v>
      </c>
      <c r="H1582" s="133"/>
      <c r="I1582" s="133"/>
      <c r="J1582" s="37">
        <f t="shared" ca="1" si="468"/>
        <v>1251</v>
      </c>
      <c r="K1582" s="124">
        <f t="shared" ca="1" si="469"/>
        <v>0.39999999999999858</v>
      </c>
      <c r="L1582" s="343">
        <f t="shared" ca="1" si="460"/>
        <v>-0.57119158861896246</v>
      </c>
      <c r="M1582" s="345">
        <f t="shared" ca="1" si="470"/>
        <v>0.57119158861896246</v>
      </c>
      <c r="N1582" s="344">
        <f t="shared" ca="1" si="461"/>
        <v>-1</v>
      </c>
      <c r="O1582" s="4"/>
      <c r="P1582" s="4"/>
      <c r="Q1582" s="3"/>
      <c r="S1582" s="4"/>
      <c r="T1582" s="4" t="b">
        <f t="shared" ca="1" si="462"/>
        <v>0</v>
      </c>
      <c r="U1582" t="b">
        <f t="shared" ca="1" si="463"/>
        <v>0</v>
      </c>
      <c r="W1582" s="317" t="b">
        <f t="shared" ca="1" si="464"/>
        <v>0</v>
      </c>
      <c r="X1582" s="317" t="b">
        <f t="shared" ca="1" si="471"/>
        <v>0</v>
      </c>
      <c r="Y1582" s="317" t="b">
        <f t="shared" ca="1" si="465"/>
        <v>0</v>
      </c>
      <c r="Z1582" t="b">
        <f t="shared" ca="1" si="466"/>
        <v>0</v>
      </c>
      <c r="AA1582" s="37" t="b">
        <f t="shared" ca="1" si="472"/>
        <v>1</v>
      </c>
      <c r="AB1582" t="b">
        <f t="shared" ca="1" si="467"/>
        <v>0</v>
      </c>
      <c r="AD1582" t="b">
        <f t="shared" ca="1" si="473"/>
        <v>0</v>
      </c>
      <c r="AE1582" s="37" t="b">
        <f t="shared" ca="1" si="474"/>
        <v>1</v>
      </c>
      <c r="AF1582" t="b">
        <f t="shared" ca="1" si="475"/>
        <v>0</v>
      </c>
      <c r="AG1582" s="317" t="b">
        <f t="shared" ca="1" si="476"/>
        <v>0</v>
      </c>
      <c r="AH1582" s="317" t="b">
        <f t="shared" ca="1" si="477"/>
        <v>0</v>
      </c>
      <c r="AI1582" s="317" t="b">
        <f t="shared" ca="1" si="478"/>
        <v>0</v>
      </c>
    </row>
    <row r="1583" spans="1:35" x14ac:dyDescent="0.25">
      <c r="A1583">
        <v>1551</v>
      </c>
      <c r="B1583" s="169">
        <f ca="1">OFFSET(InputPriceData!B$15,CalculationsAndCharts!$A1583+$A$11,0,1,1)</f>
        <v>39595</v>
      </c>
      <c r="C1583" s="3">
        <f ca="1">OFFSET(InputPriceData!G$15,CalculationsAndCharts!$A1583+$A$11,IF($C$7,8,0),1,1)</f>
        <v>2305700</v>
      </c>
      <c r="D1583" s="4">
        <f ca="1">OFFSET(InputPriceData!C$15,CalculationsAndCharts!$A1583+$A$11,IF($C$7,8,0),1,1)</f>
        <v>62.78</v>
      </c>
      <c r="E1583" s="4">
        <f ca="1">OFFSET(InputPriceData!D$15,CalculationsAndCharts!$A1583+$A$11,IF($C$7,8,0),1,1)</f>
        <v>62.99</v>
      </c>
      <c r="F1583" s="4">
        <f ca="1">OFFSET(InputPriceData!E$15,CalculationsAndCharts!$A1583+$A$11,IF($C$7,8,0),1,1)</f>
        <v>62.33</v>
      </c>
      <c r="G1583" s="4">
        <f ca="1">OFFSET(InputPriceData!F$15,CalculationsAndCharts!$A1583+$A$11,IF($C$7,8,0),1,1)</f>
        <v>62.77</v>
      </c>
      <c r="H1583" s="133"/>
      <c r="I1583" s="133"/>
      <c r="J1583" s="37">
        <f t="shared" ca="1" si="468"/>
        <v>1250</v>
      </c>
      <c r="K1583" s="124">
        <f t="shared" ca="1" si="469"/>
        <v>0.13000000000000256</v>
      </c>
      <c r="L1583" s="343">
        <f t="shared" ca="1" si="460"/>
        <v>-0.56985842801642805</v>
      </c>
      <c r="M1583" s="345">
        <f t="shared" ca="1" si="470"/>
        <v>0.56985842801642805</v>
      </c>
      <c r="N1583" s="344">
        <f t="shared" ca="1" si="461"/>
        <v>-1</v>
      </c>
      <c r="O1583" s="4"/>
      <c r="P1583" s="4"/>
      <c r="Q1583" s="3"/>
      <c r="S1583" s="4"/>
      <c r="T1583" s="4" t="b">
        <f t="shared" ca="1" si="462"/>
        <v>0</v>
      </c>
      <c r="U1583" t="b">
        <f t="shared" ca="1" si="463"/>
        <v>0</v>
      </c>
      <c r="W1583" s="317" t="b">
        <f t="shared" ca="1" si="464"/>
        <v>0</v>
      </c>
      <c r="X1583" s="317" t="b">
        <f t="shared" ca="1" si="471"/>
        <v>0</v>
      </c>
      <c r="Y1583" s="317" t="b">
        <f t="shared" ca="1" si="465"/>
        <v>0</v>
      </c>
      <c r="Z1583" t="b">
        <f t="shared" ca="1" si="466"/>
        <v>0</v>
      </c>
      <c r="AA1583" s="37" t="b">
        <f t="shared" ca="1" si="472"/>
        <v>1</v>
      </c>
      <c r="AB1583" t="b">
        <f t="shared" ca="1" si="467"/>
        <v>0</v>
      </c>
      <c r="AD1583" t="b">
        <f t="shared" ca="1" si="473"/>
        <v>0</v>
      </c>
      <c r="AE1583" s="37" t="b">
        <f t="shared" ca="1" si="474"/>
        <v>1</v>
      </c>
      <c r="AF1583" t="b">
        <f t="shared" ca="1" si="475"/>
        <v>0</v>
      </c>
      <c r="AG1583" s="317" t="b">
        <f t="shared" ca="1" si="476"/>
        <v>0</v>
      </c>
      <c r="AH1583" s="317" t="b">
        <f t="shared" ca="1" si="477"/>
        <v>0</v>
      </c>
      <c r="AI1583" s="317" t="b">
        <f t="shared" ca="1" si="478"/>
        <v>0</v>
      </c>
    </row>
    <row r="1584" spans="1:35" x14ac:dyDescent="0.25">
      <c r="A1584">
        <v>1552</v>
      </c>
      <c r="B1584" s="169">
        <f ca="1">OFFSET(InputPriceData!B$15,CalculationsAndCharts!$A1584+$A$11,0,1,1)</f>
        <v>39591</v>
      </c>
      <c r="C1584" s="3">
        <f ca="1">OFFSET(InputPriceData!G$15,CalculationsAndCharts!$A1584+$A$11,IF($C$7,8,0),1,1)</f>
        <v>2470300</v>
      </c>
      <c r="D1584" s="4">
        <f ca="1">OFFSET(InputPriceData!C$15,CalculationsAndCharts!$A1584+$A$11,IF($C$7,8,0),1,1)</f>
        <v>62.6</v>
      </c>
      <c r="E1584" s="4">
        <f ca="1">OFFSET(InputPriceData!D$15,CalculationsAndCharts!$A1584+$A$11,IF($C$7,8,0),1,1)</f>
        <v>62.98</v>
      </c>
      <c r="F1584" s="4">
        <f ca="1">OFFSET(InputPriceData!E$15,CalculationsAndCharts!$A1584+$A$11,IF($C$7,8,0),1,1)</f>
        <v>62.26</v>
      </c>
      <c r="G1584" s="4">
        <f ca="1">OFFSET(InputPriceData!F$15,CalculationsAndCharts!$A1584+$A$11,IF($C$7,8,0),1,1)</f>
        <v>62.49</v>
      </c>
      <c r="H1584" s="133"/>
      <c r="I1584" s="133"/>
      <c r="J1584" s="37">
        <f t="shared" ca="1" si="468"/>
        <v>1249</v>
      </c>
      <c r="K1584" s="124">
        <f t="shared" ca="1" si="469"/>
        <v>0.16000000000000369</v>
      </c>
      <c r="L1584" s="343">
        <f t="shared" ca="1" si="460"/>
        <v>-0.46491995389391977</v>
      </c>
      <c r="M1584" s="345">
        <f t="shared" ca="1" si="470"/>
        <v>0.53471822682600567</v>
      </c>
      <c r="N1584" s="344">
        <f t="shared" ca="1" si="461"/>
        <v>-0.86946718957684255</v>
      </c>
      <c r="O1584" s="4"/>
      <c r="P1584" s="4"/>
      <c r="Q1584" s="3"/>
      <c r="S1584" s="4"/>
      <c r="T1584" s="4" t="b">
        <f t="shared" ca="1" si="462"/>
        <v>0</v>
      </c>
      <c r="U1584" t="b">
        <f t="shared" ca="1" si="463"/>
        <v>0</v>
      </c>
      <c r="W1584" s="317" t="b">
        <f t="shared" ca="1" si="464"/>
        <v>0</v>
      </c>
      <c r="X1584" s="317" t="b">
        <f t="shared" ca="1" si="471"/>
        <v>0</v>
      </c>
      <c r="Y1584" s="317" t="b">
        <f t="shared" ca="1" si="465"/>
        <v>1</v>
      </c>
      <c r="Z1584" t="b">
        <f t="shared" ca="1" si="466"/>
        <v>1</v>
      </c>
      <c r="AA1584" s="37" t="b">
        <f t="shared" ca="1" si="472"/>
        <v>1</v>
      </c>
      <c r="AB1584" t="b">
        <f t="shared" ca="1" si="467"/>
        <v>0</v>
      </c>
      <c r="AD1584" t="b">
        <f t="shared" ca="1" si="473"/>
        <v>1</v>
      </c>
      <c r="AE1584" s="37" t="b">
        <f t="shared" ca="1" si="474"/>
        <v>1</v>
      </c>
      <c r="AF1584" t="b">
        <f t="shared" ca="1" si="475"/>
        <v>0</v>
      </c>
      <c r="AG1584" s="317" t="b">
        <f t="shared" ca="1" si="476"/>
        <v>0</v>
      </c>
      <c r="AH1584" s="317" t="b">
        <f t="shared" ca="1" si="477"/>
        <v>0</v>
      </c>
      <c r="AI1584" s="317" t="b">
        <f t="shared" ca="1" si="478"/>
        <v>1</v>
      </c>
    </row>
    <row r="1585" spans="1:35" x14ac:dyDescent="0.25">
      <c r="A1585">
        <v>1553</v>
      </c>
      <c r="B1585" s="169">
        <f ca="1">OFFSET(InputPriceData!B$15,CalculationsAndCharts!$A1585+$A$11,0,1,1)</f>
        <v>39590</v>
      </c>
      <c r="C1585" s="3">
        <f ca="1">OFFSET(InputPriceData!G$15,CalculationsAndCharts!$A1585+$A$11,IF($C$7,8,0),1,1)</f>
        <v>2519600</v>
      </c>
      <c r="D1585" s="4">
        <f ca="1">OFFSET(InputPriceData!C$15,CalculationsAndCharts!$A1585+$A$11,IF($C$7,8,0),1,1)</f>
        <v>62.29</v>
      </c>
      <c r="E1585" s="4">
        <f ca="1">OFFSET(InputPriceData!D$15,CalculationsAndCharts!$A1585+$A$11,IF($C$7,8,0),1,1)</f>
        <v>62.83</v>
      </c>
      <c r="F1585" s="4">
        <f ca="1">OFFSET(InputPriceData!E$15,CalculationsAndCharts!$A1585+$A$11,IF($C$7,8,0),1,1)</f>
        <v>62.18</v>
      </c>
      <c r="G1585" s="4">
        <f ca="1">OFFSET(InputPriceData!F$15,CalculationsAndCharts!$A1585+$A$11,IF($C$7,8,0),1,1)</f>
        <v>62.64</v>
      </c>
      <c r="H1585" s="133"/>
      <c r="I1585" s="133"/>
      <c r="J1585" s="37">
        <f t="shared" ca="1" si="468"/>
        <v>1248</v>
      </c>
      <c r="K1585" s="124">
        <f t="shared" ca="1" si="469"/>
        <v>-1.6200000000000045</v>
      </c>
      <c r="L1585" s="343">
        <f t="shared" ca="1" si="460"/>
        <v>-0.22614613589388236</v>
      </c>
      <c r="M1585" s="345">
        <f t="shared" ca="1" si="470"/>
        <v>0.53957439639354765</v>
      </c>
      <c r="N1585" s="344">
        <f t="shared" ca="1" si="461"/>
        <v>-0.41911947157874196</v>
      </c>
      <c r="O1585" s="4"/>
      <c r="P1585" s="4"/>
      <c r="Q1585" s="3"/>
      <c r="S1585" s="4"/>
      <c r="T1585" s="4" t="b">
        <f t="shared" ca="1" si="462"/>
        <v>0</v>
      </c>
      <c r="U1585" t="b">
        <f t="shared" ca="1" si="463"/>
        <v>1</v>
      </c>
      <c r="W1585" s="317" t="b">
        <f t="shared" ca="1" si="464"/>
        <v>0</v>
      </c>
      <c r="X1585" s="317" t="b">
        <f t="shared" ca="1" si="471"/>
        <v>1</v>
      </c>
      <c r="Y1585" s="317" t="b">
        <f t="shared" ca="1" si="465"/>
        <v>0</v>
      </c>
      <c r="Z1585" t="b">
        <f t="shared" ca="1" si="466"/>
        <v>0</v>
      </c>
      <c r="AA1585" s="37" t="b">
        <f t="shared" ca="1" si="472"/>
        <v>0</v>
      </c>
      <c r="AB1585" t="b">
        <f t="shared" ca="1" si="467"/>
        <v>0</v>
      </c>
      <c r="AD1585" t="b">
        <f t="shared" ca="1" si="473"/>
        <v>0</v>
      </c>
      <c r="AE1585" s="37" t="b">
        <f t="shared" ca="1" si="474"/>
        <v>0</v>
      </c>
      <c r="AF1585" t="b">
        <f t="shared" ca="1" si="475"/>
        <v>0</v>
      </c>
      <c r="AG1585" s="317" t="b">
        <f t="shared" ca="1" si="476"/>
        <v>0</v>
      </c>
      <c r="AH1585" s="317" t="b">
        <f t="shared" ca="1" si="477"/>
        <v>1</v>
      </c>
      <c r="AI1585" s="317" t="b">
        <f t="shared" ca="1" si="478"/>
        <v>0</v>
      </c>
    </row>
    <row r="1586" spans="1:35" x14ac:dyDescent="0.25">
      <c r="A1586">
        <v>1554</v>
      </c>
      <c r="B1586" s="169">
        <f ca="1">OFFSET(InputPriceData!B$15,CalculationsAndCharts!$A1586+$A$11,0,1,1)</f>
        <v>39589</v>
      </c>
      <c r="C1586" s="3">
        <f ca="1">OFFSET(InputPriceData!G$15,CalculationsAndCharts!$A1586+$A$11,IF($C$7,8,0),1,1)</f>
        <v>3054900</v>
      </c>
      <c r="D1586" s="4">
        <f ca="1">OFFSET(InputPriceData!C$15,CalculationsAndCharts!$A1586+$A$11,IF($C$7,8,0),1,1)</f>
        <v>64.5</v>
      </c>
      <c r="E1586" s="4">
        <f ca="1">OFFSET(InputPriceData!D$15,CalculationsAndCharts!$A1586+$A$11,IF($C$7,8,0),1,1)</f>
        <v>64.5</v>
      </c>
      <c r="F1586" s="4">
        <f ca="1">OFFSET(InputPriceData!E$15,CalculationsAndCharts!$A1586+$A$11,IF($C$7,8,0),1,1)</f>
        <v>62.14</v>
      </c>
      <c r="G1586" s="4">
        <f ca="1">OFFSET(InputPriceData!F$15,CalculationsAndCharts!$A1586+$A$11,IF($C$7,8,0),1,1)</f>
        <v>62.33</v>
      </c>
      <c r="H1586" s="133"/>
      <c r="I1586" s="133"/>
      <c r="J1586" s="37">
        <f t="shared" ca="1" si="468"/>
        <v>1247</v>
      </c>
      <c r="K1586" s="124">
        <f t="shared" ca="1" si="469"/>
        <v>-2.7800000000000011</v>
      </c>
      <c r="L1586" s="343">
        <f t="shared" ca="1" si="460"/>
        <v>8.4089950238636746E-2</v>
      </c>
      <c r="M1586" s="345">
        <f t="shared" ca="1" si="470"/>
        <v>0.54447466840923076</v>
      </c>
      <c r="N1586" s="344">
        <f t="shared" ca="1" si="461"/>
        <v>0.15444235538876197</v>
      </c>
      <c r="O1586" s="4"/>
      <c r="P1586" s="4"/>
      <c r="Q1586" s="3"/>
      <c r="S1586" s="4"/>
      <c r="T1586" s="4" t="b">
        <f t="shared" ca="1" si="462"/>
        <v>0</v>
      </c>
      <c r="U1586" t="b">
        <f t="shared" ca="1" si="463"/>
        <v>0</v>
      </c>
      <c r="W1586" s="317" t="b">
        <f t="shared" ca="1" si="464"/>
        <v>0</v>
      </c>
      <c r="X1586" s="317" t="b">
        <f t="shared" ca="1" si="471"/>
        <v>1</v>
      </c>
      <c r="Y1586" s="317" t="b">
        <f t="shared" ca="1" si="465"/>
        <v>0</v>
      </c>
      <c r="Z1586" t="b">
        <f t="shared" ca="1" si="466"/>
        <v>0</v>
      </c>
      <c r="AA1586" s="37" t="b">
        <f t="shared" ca="1" si="472"/>
        <v>0</v>
      </c>
      <c r="AB1586" t="b">
        <f t="shared" ca="1" si="467"/>
        <v>0</v>
      </c>
      <c r="AD1586" t="b">
        <f t="shared" ca="1" si="473"/>
        <v>0</v>
      </c>
      <c r="AE1586" s="37" t="b">
        <f t="shared" ca="1" si="474"/>
        <v>0</v>
      </c>
      <c r="AF1586" t="b">
        <f t="shared" ca="1" si="475"/>
        <v>0</v>
      </c>
      <c r="AG1586" s="317" t="b">
        <f t="shared" ca="1" si="476"/>
        <v>0</v>
      </c>
      <c r="AH1586" s="317" t="b">
        <f t="shared" ca="1" si="477"/>
        <v>1</v>
      </c>
      <c r="AI1586" s="317" t="b">
        <f t="shared" ca="1" si="478"/>
        <v>0</v>
      </c>
    </row>
    <row r="1587" spans="1:35" x14ac:dyDescent="0.25">
      <c r="A1587">
        <v>1555</v>
      </c>
      <c r="B1587" s="169">
        <f ca="1">OFFSET(InputPriceData!B$15,CalculationsAndCharts!$A1587+$A$11,0,1,1)</f>
        <v>39588</v>
      </c>
      <c r="C1587" s="3">
        <f ca="1">OFFSET(InputPriceData!G$15,CalculationsAndCharts!$A1587+$A$11,IF($C$7,8,0),1,1)</f>
        <v>3226000</v>
      </c>
      <c r="D1587" s="4">
        <f ca="1">OFFSET(InputPriceData!C$15,CalculationsAndCharts!$A1587+$A$11,IF($C$7,8,0),1,1)</f>
        <v>64.73</v>
      </c>
      <c r="E1587" s="4">
        <f ca="1">OFFSET(InputPriceData!D$15,CalculationsAndCharts!$A1587+$A$11,IF($C$7,8,0),1,1)</f>
        <v>65</v>
      </c>
      <c r="F1587" s="4">
        <f ca="1">OFFSET(InputPriceData!E$15,CalculationsAndCharts!$A1587+$A$11,IF($C$7,8,0),1,1)</f>
        <v>64.11</v>
      </c>
      <c r="G1587" s="4">
        <f ca="1">OFFSET(InputPriceData!F$15,CalculationsAndCharts!$A1587+$A$11,IF($C$7,8,0),1,1)</f>
        <v>64.260000000000005</v>
      </c>
      <c r="H1587" s="133"/>
      <c r="I1587" s="133"/>
      <c r="J1587" s="37">
        <f t="shared" ca="1" si="468"/>
        <v>1246</v>
      </c>
      <c r="K1587" s="124">
        <f t="shared" ca="1" si="469"/>
        <v>-0.85999999999999943</v>
      </c>
      <c r="L1587" s="343">
        <f t="shared" ca="1" si="460"/>
        <v>0.28641927647575921</v>
      </c>
      <c r="M1587" s="345">
        <f t="shared" ca="1" si="470"/>
        <v>0.54941944339982918</v>
      </c>
      <c r="N1587" s="344">
        <f t="shared" ca="1" si="461"/>
        <v>0.52131259626231174</v>
      </c>
      <c r="O1587" s="4"/>
      <c r="P1587" s="4"/>
      <c r="Q1587" s="3"/>
      <c r="S1587" s="4"/>
      <c r="T1587" s="4" t="b">
        <f t="shared" ca="1" si="462"/>
        <v>0</v>
      </c>
      <c r="U1587" t="b">
        <f t="shared" ca="1" si="463"/>
        <v>0</v>
      </c>
      <c r="W1587" s="317" t="b">
        <f t="shared" ca="1" si="464"/>
        <v>0</v>
      </c>
      <c r="X1587" s="317" t="b">
        <f t="shared" ca="1" si="471"/>
        <v>1</v>
      </c>
      <c r="Y1587" s="317" t="b">
        <f t="shared" ca="1" si="465"/>
        <v>0</v>
      </c>
      <c r="Z1587" t="b">
        <f t="shared" ca="1" si="466"/>
        <v>0</v>
      </c>
      <c r="AA1587" s="37" t="b">
        <f t="shared" ca="1" si="472"/>
        <v>0</v>
      </c>
      <c r="AB1587" t="b">
        <f t="shared" ca="1" si="467"/>
        <v>0</v>
      </c>
      <c r="AD1587" t="b">
        <f t="shared" ca="1" si="473"/>
        <v>0</v>
      </c>
      <c r="AE1587" s="37" t="b">
        <f t="shared" ca="1" si="474"/>
        <v>0</v>
      </c>
      <c r="AF1587" t="b">
        <f t="shared" ca="1" si="475"/>
        <v>0</v>
      </c>
      <c r="AG1587" s="317" t="b">
        <f t="shared" ca="1" si="476"/>
        <v>0</v>
      </c>
      <c r="AH1587" s="317" t="b">
        <f t="shared" ca="1" si="477"/>
        <v>1</v>
      </c>
      <c r="AI1587" s="317" t="b">
        <f t="shared" ca="1" si="478"/>
        <v>0</v>
      </c>
    </row>
    <row r="1588" spans="1:35" x14ac:dyDescent="0.25">
      <c r="A1588">
        <v>1556</v>
      </c>
      <c r="B1588" s="169">
        <f ca="1">OFFSET(InputPriceData!B$15,CalculationsAndCharts!$A1588+$A$11,0,1,1)</f>
        <v>39587</v>
      </c>
      <c r="C1588" s="3">
        <f ca="1">OFFSET(InputPriceData!G$15,CalculationsAndCharts!$A1588+$A$11,IF($C$7,8,0),1,1)</f>
        <v>2755600</v>
      </c>
      <c r="D1588" s="4">
        <f ca="1">OFFSET(InputPriceData!C$15,CalculationsAndCharts!$A1588+$A$11,IF($C$7,8,0),1,1)</f>
        <v>65.27</v>
      </c>
      <c r="E1588" s="4">
        <f ca="1">OFFSET(InputPriceData!D$15,CalculationsAndCharts!$A1588+$A$11,IF($C$7,8,0),1,1)</f>
        <v>65.67</v>
      </c>
      <c r="F1588" s="4">
        <f ca="1">OFFSET(InputPriceData!E$15,CalculationsAndCharts!$A1588+$A$11,IF($C$7,8,0),1,1)</f>
        <v>64.709999999999994</v>
      </c>
      <c r="G1588" s="4">
        <f ca="1">OFFSET(InputPriceData!F$15,CalculationsAndCharts!$A1588+$A$11,IF($C$7,8,0),1,1)</f>
        <v>65.11</v>
      </c>
      <c r="H1588" s="133"/>
      <c r="I1588" s="133"/>
      <c r="J1588" s="37">
        <f t="shared" ca="1" si="468"/>
        <v>1245</v>
      </c>
      <c r="K1588" s="124">
        <f t="shared" ca="1" si="469"/>
        <v>-0.71999999999999886</v>
      </c>
      <c r="L1588" s="343">
        <f t="shared" ca="1" si="460"/>
        <v>0.34238243729769019</v>
      </c>
      <c r="M1588" s="345">
        <f t="shared" ca="1" si="470"/>
        <v>0.55440912552959554</v>
      </c>
      <c r="N1588" s="344">
        <f t="shared" ca="1" si="461"/>
        <v>0.61756277364776724</v>
      </c>
      <c r="O1588" s="4"/>
      <c r="P1588" s="4"/>
      <c r="Q1588" s="3"/>
      <c r="S1588" s="4"/>
      <c r="T1588" s="4" t="b">
        <f t="shared" ca="1" si="462"/>
        <v>0</v>
      </c>
      <c r="U1588" t="b">
        <f t="shared" ca="1" si="463"/>
        <v>0</v>
      </c>
      <c r="W1588" s="317" t="b">
        <f t="shared" ca="1" si="464"/>
        <v>0</v>
      </c>
      <c r="X1588" s="317" t="b">
        <f t="shared" ca="1" si="471"/>
        <v>1</v>
      </c>
      <c r="Y1588" s="317" t="b">
        <f t="shared" ca="1" si="465"/>
        <v>0</v>
      </c>
      <c r="Z1588" t="b">
        <f t="shared" ca="1" si="466"/>
        <v>0</v>
      </c>
      <c r="AA1588" s="37" t="b">
        <f t="shared" ca="1" si="472"/>
        <v>0</v>
      </c>
      <c r="AB1588" t="b">
        <f t="shared" ca="1" si="467"/>
        <v>0</v>
      </c>
      <c r="AD1588" t="b">
        <f t="shared" ca="1" si="473"/>
        <v>0</v>
      </c>
      <c r="AE1588" s="37" t="b">
        <f t="shared" ca="1" si="474"/>
        <v>0</v>
      </c>
      <c r="AF1588" t="b">
        <f t="shared" ca="1" si="475"/>
        <v>0</v>
      </c>
      <c r="AG1588" s="317" t="b">
        <f t="shared" ca="1" si="476"/>
        <v>0</v>
      </c>
      <c r="AH1588" s="317" t="b">
        <f t="shared" ca="1" si="477"/>
        <v>1</v>
      </c>
      <c r="AI1588" s="317" t="b">
        <f t="shared" ca="1" si="478"/>
        <v>0</v>
      </c>
    </row>
    <row r="1589" spans="1:35" x14ac:dyDescent="0.25">
      <c r="A1589">
        <v>1557</v>
      </c>
      <c r="B1589" s="169">
        <f ca="1">OFFSET(InputPriceData!B$15,CalculationsAndCharts!$A1589+$A$11,0,1,1)</f>
        <v>39584</v>
      </c>
      <c r="C1589" s="3">
        <f ca="1">OFFSET(InputPriceData!G$15,CalculationsAndCharts!$A1589+$A$11,IF($C$7,8,0),1,1)</f>
        <v>2986900</v>
      </c>
      <c r="D1589" s="4">
        <f ca="1">OFFSET(InputPriceData!C$15,CalculationsAndCharts!$A1589+$A$11,IF($C$7,8,0),1,1)</f>
        <v>66.069999999999993</v>
      </c>
      <c r="E1589" s="4">
        <f ca="1">OFFSET(InputPriceData!D$15,CalculationsAndCharts!$A1589+$A$11,IF($C$7,8,0),1,1)</f>
        <v>66.25</v>
      </c>
      <c r="F1589" s="4">
        <f ca="1">OFFSET(InputPriceData!E$15,CalculationsAndCharts!$A1589+$A$11,IF($C$7,8,0),1,1)</f>
        <v>64.94</v>
      </c>
      <c r="G1589" s="4">
        <f ca="1">OFFSET(InputPriceData!F$15,CalculationsAndCharts!$A1589+$A$11,IF($C$7,8,0),1,1)</f>
        <v>65.12</v>
      </c>
      <c r="H1589" s="133"/>
      <c r="I1589" s="133"/>
      <c r="J1589" s="37">
        <f t="shared" ca="1" si="468"/>
        <v>1244</v>
      </c>
      <c r="K1589" s="124">
        <f t="shared" ca="1" si="469"/>
        <v>9.0000000000003411E-2</v>
      </c>
      <c r="L1589" s="343">
        <f t="shared" ca="1" si="460"/>
        <v>0.29012787790285255</v>
      </c>
      <c r="M1589" s="345">
        <f t="shared" ca="1" si="470"/>
        <v>0.55944412263329524</v>
      </c>
      <c r="N1589" s="344">
        <f t="shared" ca="1" si="461"/>
        <v>0.51860027867881586</v>
      </c>
      <c r="O1589" s="4"/>
      <c r="P1589" s="4"/>
      <c r="Q1589" s="3"/>
      <c r="S1589" s="4"/>
      <c r="T1589" s="4" t="b">
        <f t="shared" ca="1" si="462"/>
        <v>0</v>
      </c>
      <c r="U1589" t="b">
        <f t="shared" ca="1" si="463"/>
        <v>0</v>
      </c>
      <c r="W1589" s="317" t="b">
        <f t="shared" ca="1" si="464"/>
        <v>1</v>
      </c>
      <c r="X1589" s="317" t="b">
        <f t="shared" ca="1" si="471"/>
        <v>1</v>
      </c>
      <c r="Y1589" s="317" t="b">
        <f t="shared" ca="1" si="465"/>
        <v>0</v>
      </c>
      <c r="Z1589" t="b">
        <f t="shared" ca="1" si="466"/>
        <v>0</v>
      </c>
      <c r="AA1589" s="37" t="b">
        <f t="shared" ca="1" si="472"/>
        <v>0</v>
      </c>
      <c r="AB1589" t="b">
        <f t="shared" ca="1" si="467"/>
        <v>1</v>
      </c>
      <c r="AD1589" t="b">
        <f t="shared" ca="1" si="473"/>
        <v>0</v>
      </c>
      <c r="AE1589" s="37" t="b">
        <f t="shared" ca="1" si="474"/>
        <v>0</v>
      </c>
      <c r="AF1589" t="b">
        <f t="shared" ca="1" si="475"/>
        <v>1</v>
      </c>
      <c r="AG1589" s="317" t="b">
        <f t="shared" ca="1" si="476"/>
        <v>1</v>
      </c>
      <c r="AH1589" s="317" t="b">
        <f t="shared" ca="1" si="477"/>
        <v>1</v>
      </c>
      <c r="AI1589" s="317" t="b">
        <f t="shared" ca="1" si="478"/>
        <v>0</v>
      </c>
    </row>
    <row r="1590" spans="1:35" x14ac:dyDescent="0.25">
      <c r="A1590">
        <v>1558</v>
      </c>
      <c r="B1590" s="169">
        <f ca="1">OFFSET(InputPriceData!B$15,CalculationsAndCharts!$A1590+$A$11,0,1,1)</f>
        <v>39583</v>
      </c>
      <c r="C1590" s="3">
        <f ca="1">OFFSET(InputPriceData!G$15,CalculationsAndCharts!$A1590+$A$11,IF($C$7,8,0),1,1)</f>
        <v>2187700</v>
      </c>
      <c r="D1590" s="4">
        <f ca="1">OFFSET(InputPriceData!C$15,CalculationsAndCharts!$A1590+$A$11,IF($C$7,8,0),1,1)</f>
        <v>65.260000000000005</v>
      </c>
      <c r="E1590" s="4">
        <f ca="1">OFFSET(InputPriceData!D$15,CalculationsAndCharts!$A1590+$A$11,IF($C$7,8,0),1,1)</f>
        <v>65.88</v>
      </c>
      <c r="F1590" s="4">
        <f ca="1">OFFSET(InputPriceData!E$15,CalculationsAndCharts!$A1590+$A$11,IF($C$7,8,0),1,1)</f>
        <v>65.069999999999993</v>
      </c>
      <c r="G1590" s="4">
        <f ca="1">OFFSET(InputPriceData!F$15,CalculationsAndCharts!$A1590+$A$11,IF($C$7,8,0),1,1)</f>
        <v>65.83</v>
      </c>
      <c r="H1590" s="133"/>
      <c r="I1590" s="133"/>
      <c r="J1590" s="37">
        <f t="shared" ca="1" si="468"/>
        <v>1243</v>
      </c>
      <c r="K1590" s="124">
        <f t="shared" ca="1" si="469"/>
        <v>1.3299999999999983</v>
      </c>
      <c r="L1590" s="343">
        <f t="shared" ca="1" si="460"/>
        <v>0.13409317257459083</v>
      </c>
      <c r="M1590" s="345">
        <f t="shared" ca="1" si="470"/>
        <v>0.56452484624954113</v>
      </c>
      <c r="N1590" s="344">
        <f t="shared" ca="1" si="461"/>
        <v>0.23753280916765288</v>
      </c>
      <c r="O1590" s="4"/>
      <c r="P1590" s="4"/>
      <c r="Q1590" s="3"/>
      <c r="S1590" s="4"/>
      <c r="T1590" s="4" t="b">
        <f t="shared" ca="1" si="462"/>
        <v>1</v>
      </c>
      <c r="U1590" t="b">
        <f t="shared" ca="1" si="463"/>
        <v>0</v>
      </c>
      <c r="W1590" s="317" t="b">
        <f t="shared" ca="1" si="464"/>
        <v>0</v>
      </c>
      <c r="X1590" s="317" t="b">
        <f t="shared" ca="1" si="471"/>
        <v>0</v>
      </c>
      <c r="Y1590" s="317" t="b">
        <f t="shared" ca="1" si="465"/>
        <v>0</v>
      </c>
      <c r="Z1590" t="b">
        <f t="shared" ca="1" si="466"/>
        <v>0</v>
      </c>
      <c r="AA1590" s="37" t="b">
        <f t="shared" ca="1" si="472"/>
        <v>1</v>
      </c>
      <c r="AB1590" t="b">
        <f t="shared" ca="1" si="467"/>
        <v>0</v>
      </c>
      <c r="AD1590" t="b">
        <f t="shared" ca="1" si="473"/>
        <v>0</v>
      </c>
      <c r="AE1590" s="37" t="b">
        <f t="shared" ca="1" si="474"/>
        <v>1</v>
      </c>
      <c r="AF1590" t="b">
        <f t="shared" ca="1" si="475"/>
        <v>0</v>
      </c>
      <c r="AG1590" s="317" t="b">
        <f t="shared" ca="1" si="476"/>
        <v>0</v>
      </c>
      <c r="AH1590" s="317" t="b">
        <f t="shared" ca="1" si="477"/>
        <v>0</v>
      </c>
      <c r="AI1590" s="317" t="b">
        <f t="shared" ca="1" si="478"/>
        <v>0</v>
      </c>
    </row>
    <row r="1591" spans="1:35" x14ac:dyDescent="0.25">
      <c r="A1591">
        <v>1559</v>
      </c>
      <c r="B1591" s="169">
        <f ca="1">OFFSET(InputPriceData!B$15,CalculationsAndCharts!$A1591+$A$11,0,1,1)</f>
        <v>39582</v>
      </c>
      <c r="C1591" s="3">
        <f ca="1">OFFSET(InputPriceData!G$15,CalculationsAndCharts!$A1591+$A$11,IF($C$7,8,0),1,1)</f>
        <v>1743100</v>
      </c>
      <c r="D1591" s="4">
        <f ca="1">OFFSET(InputPriceData!C$15,CalculationsAndCharts!$A1591+$A$11,IF($C$7,8,0),1,1)</f>
        <v>64.66</v>
      </c>
      <c r="E1591" s="4">
        <f ca="1">OFFSET(InputPriceData!D$15,CalculationsAndCharts!$A1591+$A$11,IF($C$7,8,0),1,1)</f>
        <v>65.59</v>
      </c>
      <c r="F1591" s="4">
        <f ca="1">OFFSET(InputPriceData!E$15,CalculationsAndCharts!$A1591+$A$11,IF($C$7,8,0),1,1)</f>
        <v>64.5</v>
      </c>
      <c r="G1591" s="4">
        <f ca="1">OFFSET(InputPriceData!F$15,CalculationsAndCharts!$A1591+$A$11,IF($C$7,8,0),1,1)</f>
        <v>65.03</v>
      </c>
      <c r="H1591" s="133"/>
      <c r="I1591" s="133"/>
      <c r="J1591" s="37">
        <f t="shared" ca="1" si="468"/>
        <v>1242</v>
      </c>
      <c r="K1591" s="124">
        <f t="shared" ca="1" si="469"/>
        <v>0.95000000000000284</v>
      </c>
      <c r="L1591" s="343">
        <f t="shared" ca="1" si="460"/>
        <v>-3.8252532443436377E-2</v>
      </c>
      <c r="M1591" s="345">
        <f t="shared" ca="1" si="470"/>
        <v>0.56965171165443107</v>
      </c>
      <c r="N1591" s="344">
        <f t="shared" ca="1" si="461"/>
        <v>-6.7150737302868996E-2</v>
      </c>
      <c r="O1591" s="4"/>
      <c r="P1591" s="4"/>
      <c r="Q1591" s="3"/>
      <c r="S1591" s="4"/>
      <c r="T1591" s="4" t="b">
        <f t="shared" ca="1" si="462"/>
        <v>0</v>
      </c>
      <c r="U1591" t="b">
        <f t="shared" ca="1" si="463"/>
        <v>0</v>
      </c>
      <c r="W1591" s="317" t="b">
        <f t="shared" ca="1" si="464"/>
        <v>0</v>
      </c>
      <c r="X1591" s="317" t="b">
        <f t="shared" ca="1" si="471"/>
        <v>0</v>
      </c>
      <c r="Y1591" s="317" t="b">
        <f t="shared" ca="1" si="465"/>
        <v>0</v>
      </c>
      <c r="Z1591" t="b">
        <f t="shared" ca="1" si="466"/>
        <v>0</v>
      </c>
      <c r="AA1591" s="37" t="b">
        <f t="shared" ca="1" si="472"/>
        <v>1</v>
      </c>
      <c r="AB1591" t="b">
        <f t="shared" ca="1" si="467"/>
        <v>0</v>
      </c>
      <c r="AD1591" t="b">
        <f t="shared" ca="1" si="473"/>
        <v>0</v>
      </c>
      <c r="AE1591" s="37" t="b">
        <f t="shared" ca="1" si="474"/>
        <v>1</v>
      </c>
      <c r="AF1591" t="b">
        <f t="shared" ca="1" si="475"/>
        <v>0</v>
      </c>
      <c r="AG1591" s="317" t="b">
        <f t="shared" ca="1" si="476"/>
        <v>0</v>
      </c>
      <c r="AH1591" s="317" t="b">
        <f t="shared" ca="1" si="477"/>
        <v>0</v>
      </c>
      <c r="AI1591" s="317" t="b">
        <f t="shared" ca="1" si="478"/>
        <v>0</v>
      </c>
    </row>
    <row r="1592" spans="1:35" x14ac:dyDescent="0.25">
      <c r="A1592">
        <v>1560</v>
      </c>
      <c r="B1592" s="169">
        <f ca="1">OFFSET(InputPriceData!B$15,CalculationsAndCharts!$A1592+$A$11,0,1,1)</f>
        <v>39581</v>
      </c>
      <c r="C1592" s="3">
        <f ca="1">OFFSET(InputPriceData!G$15,CalculationsAndCharts!$A1592+$A$11,IF($C$7,8,0),1,1)</f>
        <v>2885400</v>
      </c>
      <c r="D1592" s="4">
        <f ca="1">OFFSET(InputPriceData!C$15,CalculationsAndCharts!$A1592+$A$11,IF($C$7,8,0),1,1)</f>
        <v>64.12</v>
      </c>
      <c r="E1592" s="4">
        <f ca="1">OFFSET(InputPriceData!D$15,CalculationsAndCharts!$A1592+$A$11,IF($C$7,8,0),1,1)</f>
        <v>64.94</v>
      </c>
      <c r="F1592" s="4">
        <f ca="1">OFFSET(InputPriceData!E$15,CalculationsAndCharts!$A1592+$A$11,IF($C$7,8,0),1,1)</f>
        <v>64.12</v>
      </c>
      <c r="G1592" s="4">
        <f ca="1">OFFSET(InputPriceData!F$15,CalculationsAndCharts!$A1592+$A$11,IF($C$7,8,0),1,1)</f>
        <v>64.5</v>
      </c>
      <c r="H1592" s="133"/>
      <c r="I1592" s="133"/>
      <c r="J1592" s="37">
        <f t="shared" ca="1" si="468"/>
        <v>1241</v>
      </c>
      <c r="K1592" s="124">
        <f t="shared" ca="1" si="469"/>
        <v>0.45000000000000284</v>
      </c>
      <c r="L1592" s="343">
        <f t="shared" ca="1" si="460"/>
        <v>-0.16181885978619792</v>
      </c>
      <c r="M1592" s="345">
        <f t="shared" ca="1" si="470"/>
        <v>0.5748251378954905</v>
      </c>
      <c r="N1592" s="344">
        <f t="shared" ca="1" si="461"/>
        <v>-0.28150971333410674</v>
      </c>
      <c r="O1592" s="4"/>
      <c r="P1592" s="4"/>
      <c r="Q1592" s="3"/>
      <c r="S1592" s="4"/>
      <c r="T1592" s="4" t="b">
        <f t="shared" ca="1" si="462"/>
        <v>0</v>
      </c>
      <c r="U1592" t="b">
        <f t="shared" ca="1" si="463"/>
        <v>0</v>
      </c>
      <c r="W1592" s="317" t="b">
        <f t="shared" ca="1" si="464"/>
        <v>0</v>
      </c>
      <c r="X1592" s="317" t="b">
        <f t="shared" ca="1" si="471"/>
        <v>0</v>
      </c>
      <c r="Y1592" s="317" t="b">
        <f t="shared" ca="1" si="465"/>
        <v>0</v>
      </c>
      <c r="Z1592" t="b">
        <f t="shared" ca="1" si="466"/>
        <v>0</v>
      </c>
      <c r="AA1592" s="37" t="b">
        <f t="shared" ca="1" si="472"/>
        <v>1</v>
      </c>
      <c r="AB1592" t="b">
        <f t="shared" ca="1" si="467"/>
        <v>0</v>
      </c>
      <c r="AD1592" t="b">
        <f t="shared" ca="1" si="473"/>
        <v>0</v>
      </c>
      <c r="AE1592" s="37" t="b">
        <f t="shared" ca="1" si="474"/>
        <v>1</v>
      </c>
      <c r="AF1592" t="b">
        <f t="shared" ca="1" si="475"/>
        <v>0</v>
      </c>
      <c r="AG1592" s="317" t="b">
        <f t="shared" ca="1" si="476"/>
        <v>0</v>
      </c>
      <c r="AH1592" s="317" t="b">
        <f t="shared" ca="1" si="477"/>
        <v>0</v>
      </c>
      <c r="AI1592" s="317" t="b">
        <f t="shared" ca="1" si="478"/>
        <v>0</v>
      </c>
    </row>
    <row r="1593" spans="1:35" x14ac:dyDescent="0.25">
      <c r="A1593">
        <v>1561</v>
      </c>
      <c r="B1593" s="169">
        <f ca="1">OFFSET(InputPriceData!B$15,CalculationsAndCharts!$A1593+$A$11,0,1,1)</f>
        <v>39580</v>
      </c>
      <c r="C1593" s="3">
        <f ca="1">OFFSET(InputPriceData!G$15,CalculationsAndCharts!$A1593+$A$11,IF($C$7,8,0),1,1)</f>
        <v>2232800</v>
      </c>
      <c r="D1593" s="4">
        <f ca="1">OFFSET(InputPriceData!C$15,CalculationsAndCharts!$A1593+$A$11,IF($C$7,8,0),1,1)</f>
        <v>64.09</v>
      </c>
      <c r="E1593" s="4">
        <f ca="1">OFFSET(InputPriceData!D$15,CalculationsAndCharts!$A1593+$A$11,IF($C$7,8,0),1,1)</f>
        <v>64.150000000000006</v>
      </c>
      <c r="F1593" s="4">
        <f ca="1">OFFSET(InputPriceData!E$15,CalculationsAndCharts!$A1593+$A$11,IF($C$7,8,0),1,1)</f>
        <v>63.82</v>
      </c>
      <c r="G1593" s="4">
        <f ca="1">OFFSET(InputPriceData!F$15,CalculationsAndCharts!$A1593+$A$11,IF($C$7,8,0),1,1)</f>
        <v>64.08</v>
      </c>
      <c r="H1593" s="133"/>
      <c r="I1593" s="133"/>
      <c r="J1593" s="37">
        <f t="shared" ca="1" si="468"/>
        <v>1240</v>
      </c>
      <c r="K1593" s="124">
        <f t="shared" ca="1" si="469"/>
        <v>0.17000000000000171</v>
      </c>
      <c r="L1593" s="343">
        <f t="shared" ca="1" si="460"/>
        <v>-0.24831131518170202</v>
      </c>
      <c r="M1593" s="345">
        <f t="shared" ca="1" si="470"/>
        <v>0.58004554782592377</v>
      </c>
      <c r="N1593" s="344">
        <f t="shared" ca="1" si="461"/>
        <v>-0.42808933903966828</v>
      </c>
      <c r="O1593" s="4"/>
      <c r="P1593" s="4"/>
      <c r="Q1593" s="3"/>
      <c r="S1593" s="4"/>
      <c r="T1593" s="4" t="b">
        <f t="shared" ca="1" si="462"/>
        <v>0</v>
      </c>
      <c r="U1593" t="b">
        <f t="shared" ca="1" si="463"/>
        <v>0</v>
      </c>
      <c r="W1593" s="317" t="b">
        <f t="shared" ca="1" si="464"/>
        <v>0</v>
      </c>
      <c r="X1593" s="317" t="b">
        <f t="shared" ca="1" si="471"/>
        <v>0</v>
      </c>
      <c r="Y1593" s="317" t="b">
        <f t="shared" ca="1" si="465"/>
        <v>0</v>
      </c>
      <c r="Z1593" t="b">
        <f t="shared" ca="1" si="466"/>
        <v>0</v>
      </c>
      <c r="AA1593" s="37" t="b">
        <f t="shared" ca="1" si="472"/>
        <v>1</v>
      </c>
      <c r="AB1593" t="b">
        <f t="shared" ca="1" si="467"/>
        <v>0</v>
      </c>
      <c r="AD1593" t="b">
        <f t="shared" ca="1" si="473"/>
        <v>0</v>
      </c>
      <c r="AE1593" s="37" t="b">
        <f t="shared" ca="1" si="474"/>
        <v>1</v>
      </c>
      <c r="AF1593" t="b">
        <f t="shared" ca="1" si="475"/>
        <v>0</v>
      </c>
      <c r="AG1593" s="317" t="b">
        <f t="shared" ca="1" si="476"/>
        <v>0</v>
      </c>
      <c r="AH1593" s="317" t="b">
        <f t="shared" ca="1" si="477"/>
        <v>0</v>
      </c>
      <c r="AI1593" s="317" t="b">
        <f t="shared" ca="1" si="478"/>
        <v>0</v>
      </c>
    </row>
    <row r="1594" spans="1:35" x14ac:dyDescent="0.25">
      <c r="A1594">
        <v>1562</v>
      </c>
      <c r="B1594" s="169">
        <f ca="1">OFFSET(InputPriceData!B$15,CalculationsAndCharts!$A1594+$A$11,0,1,1)</f>
        <v>39577</v>
      </c>
      <c r="C1594" s="3">
        <f ca="1">OFFSET(InputPriceData!G$15,CalculationsAndCharts!$A1594+$A$11,IF($C$7,8,0),1,1)</f>
        <v>1645200</v>
      </c>
      <c r="D1594" s="4">
        <f ca="1">OFFSET(InputPriceData!C$15,CalculationsAndCharts!$A1594+$A$11,IF($C$7,8,0),1,1)</f>
        <v>63.55</v>
      </c>
      <c r="E1594" s="4">
        <f ca="1">OFFSET(InputPriceData!D$15,CalculationsAndCharts!$A1594+$A$11,IF($C$7,8,0),1,1)</f>
        <v>64.25</v>
      </c>
      <c r="F1594" s="4">
        <f ca="1">OFFSET(InputPriceData!E$15,CalculationsAndCharts!$A1594+$A$11,IF($C$7,8,0),1,1)</f>
        <v>63.16</v>
      </c>
      <c r="G1594" s="4">
        <f ca="1">OFFSET(InputPriceData!F$15,CalculationsAndCharts!$A1594+$A$11,IF($C$7,8,0),1,1)</f>
        <v>64.05</v>
      </c>
      <c r="H1594" s="133"/>
      <c r="I1594" s="133"/>
      <c r="J1594" s="37">
        <f t="shared" ca="1" si="468"/>
        <v>1239</v>
      </c>
      <c r="K1594" s="124">
        <f t="shared" ca="1" si="469"/>
        <v>0.62999999999999545</v>
      </c>
      <c r="L1594" s="343">
        <f t="shared" ca="1" si="460"/>
        <v>-0.3143894197061522</v>
      </c>
      <c r="M1594" s="345">
        <f t="shared" ca="1" si="470"/>
        <v>0.58531336813917634</v>
      </c>
      <c r="N1594" s="344">
        <f t="shared" ca="1" si="461"/>
        <v>-0.5371300858985274</v>
      </c>
      <c r="O1594" s="4"/>
      <c r="P1594" s="4"/>
      <c r="Q1594" s="3"/>
      <c r="S1594" s="4"/>
      <c r="T1594" s="4" t="b">
        <f t="shared" ca="1" si="462"/>
        <v>0</v>
      </c>
      <c r="U1594" t="b">
        <f t="shared" ca="1" si="463"/>
        <v>0</v>
      </c>
      <c r="W1594" s="317" t="b">
        <f t="shared" ca="1" si="464"/>
        <v>0</v>
      </c>
      <c r="X1594" s="317" t="b">
        <f t="shared" ca="1" si="471"/>
        <v>0</v>
      </c>
      <c r="Y1594" s="317" t="b">
        <f t="shared" ca="1" si="465"/>
        <v>0</v>
      </c>
      <c r="Z1594" t="b">
        <f t="shared" ca="1" si="466"/>
        <v>0</v>
      </c>
      <c r="AA1594" s="37" t="b">
        <f t="shared" ca="1" si="472"/>
        <v>1</v>
      </c>
      <c r="AB1594" t="b">
        <f t="shared" ca="1" si="467"/>
        <v>0</v>
      </c>
      <c r="AD1594" t="b">
        <f t="shared" ca="1" si="473"/>
        <v>0</v>
      </c>
      <c r="AE1594" s="37" t="b">
        <f t="shared" ca="1" si="474"/>
        <v>1</v>
      </c>
      <c r="AF1594" t="b">
        <f t="shared" ca="1" si="475"/>
        <v>0</v>
      </c>
      <c r="AG1594" s="317" t="b">
        <f t="shared" ca="1" si="476"/>
        <v>0</v>
      </c>
      <c r="AH1594" s="317" t="b">
        <f t="shared" ca="1" si="477"/>
        <v>0</v>
      </c>
      <c r="AI1594" s="317" t="b">
        <f t="shared" ca="1" si="478"/>
        <v>0</v>
      </c>
    </row>
    <row r="1595" spans="1:35" x14ac:dyDescent="0.25">
      <c r="A1595">
        <v>1563</v>
      </c>
      <c r="B1595" s="169">
        <f ca="1">OFFSET(InputPriceData!B$15,CalculationsAndCharts!$A1595+$A$11,0,1,1)</f>
        <v>39576</v>
      </c>
      <c r="C1595" s="3">
        <f ca="1">OFFSET(InputPriceData!G$15,CalculationsAndCharts!$A1595+$A$11,IF($C$7,8,0),1,1)</f>
        <v>1615100</v>
      </c>
      <c r="D1595" s="4">
        <f ca="1">OFFSET(InputPriceData!C$15,CalculationsAndCharts!$A1595+$A$11,IF($C$7,8,0),1,1)</f>
        <v>63.78</v>
      </c>
      <c r="E1595" s="4">
        <f ca="1">OFFSET(InputPriceData!D$15,CalculationsAndCharts!$A1595+$A$11,IF($C$7,8,0),1,1)</f>
        <v>64.08</v>
      </c>
      <c r="F1595" s="4">
        <f ca="1">OFFSET(InputPriceData!E$15,CalculationsAndCharts!$A1595+$A$11,IF($C$7,8,0),1,1)</f>
        <v>63.25</v>
      </c>
      <c r="G1595" s="4">
        <f ca="1">OFFSET(InputPriceData!F$15,CalculationsAndCharts!$A1595+$A$11,IF($C$7,8,0),1,1)</f>
        <v>63.91</v>
      </c>
      <c r="H1595" s="133"/>
      <c r="I1595" s="133"/>
      <c r="J1595" s="37">
        <f t="shared" ca="1" si="468"/>
        <v>1238</v>
      </c>
      <c r="K1595" s="124">
        <f t="shared" ca="1" si="469"/>
        <v>-0.48000000000000398</v>
      </c>
      <c r="L1595" s="343">
        <f t="shared" ca="1" si="460"/>
        <v>-0.32940615617961189</v>
      </c>
      <c r="M1595" s="345">
        <f t="shared" ca="1" si="470"/>
        <v>0.59062902940381068</v>
      </c>
      <c r="N1595" s="344">
        <f t="shared" ca="1" si="461"/>
        <v>-0.55772090395238294</v>
      </c>
      <c r="O1595" s="4"/>
      <c r="P1595" s="4"/>
      <c r="Q1595" s="3"/>
      <c r="S1595" s="4"/>
      <c r="T1595" s="4" t="b">
        <f t="shared" ca="1" si="462"/>
        <v>0</v>
      </c>
      <c r="U1595" t="b">
        <f t="shared" ca="1" si="463"/>
        <v>0</v>
      </c>
      <c r="W1595" s="317" t="b">
        <f t="shared" ca="1" si="464"/>
        <v>0</v>
      </c>
      <c r="X1595" s="317" t="b">
        <f t="shared" ca="1" si="471"/>
        <v>0</v>
      </c>
      <c r="Y1595" s="317" t="b">
        <f t="shared" ca="1" si="465"/>
        <v>0</v>
      </c>
      <c r="Z1595" t="b">
        <f t="shared" ca="1" si="466"/>
        <v>0</v>
      </c>
      <c r="AA1595" s="37" t="b">
        <f t="shared" ca="1" si="472"/>
        <v>1</v>
      </c>
      <c r="AB1595" t="b">
        <f t="shared" ca="1" si="467"/>
        <v>0</v>
      </c>
      <c r="AD1595" t="b">
        <f t="shared" ca="1" si="473"/>
        <v>0</v>
      </c>
      <c r="AE1595" s="37" t="b">
        <f t="shared" ca="1" si="474"/>
        <v>1</v>
      </c>
      <c r="AF1595" t="b">
        <f t="shared" ca="1" si="475"/>
        <v>0</v>
      </c>
      <c r="AG1595" s="317" t="b">
        <f t="shared" ca="1" si="476"/>
        <v>0</v>
      </c>
      <c r="AH1595" s="317" t="b">
        <f t="shared" ca="1" si="477"/>
        <v>0</v>
      </c>
      <c r="AI1595" s="317" t="b">
        <f t="shared" ca="1" si="478"/>
        <v>0</v>
      </c>
    </row>
    <row r="1596" spans="1:35" x14ac:dyDescent="0.25">
      <c r="A1596">
        <v>1564</v>
      </c>
      <c r="B1596" s="169">
        <f ca="1">OFFSET(InputPriceData!B$15,CalculationsAndCharts!$A1596+$A$11,0,1,1)</f>
        <v>39575</v>
      </c>
      <c r="C1596" s="3">
        <f ca="1">OFFSET(InputPriceData!G$15,CalculationsAndCharts!$A1596+$A$11,IF($C$7,8,0),1,1)</f>
        <v>2965000</v>
      </c>
      <c r="D1596" s="4">
        <f ca="1">OFFSET(InputPriceData!C$15,CalculationsAndCharts!$A1596+$A$11,IF($C$7,8,0),1,1)</f>
        <v>64.55</v>
      </c>
      <c r="E1596" s="4">
        <f ca="1">OFFSET(InputPriceData!D$15,CalculationsAndCharts!$A1596+$A$11,IF($C$7,8,0),1,1)</f>
        <v>64.55</v>
      </c>
      <c r="F1596" s="4">
        <f ca="1">OFFSET(InputPriceData!E$15,CalculationsAndCharts!$A1596+$A$11,IF($C$7,8,0),1,1)</f>
        <v>63.4</v>
      </c>
      <c r="G1596" s="4">
        <f ca="1">OFFSET(InputPriceData!F$15,CalculationsAndCharts!$A1596+$A$11,IF($C$7,8,0),1,1)</f>
        <v>63.42</v>
      </c>
      <c r="H1596" s="133"/>
      <c r="I1596" s="133"/>
      <c r="J1596" s="37">
        <f t="shared" ca="1" si="468"/>
        <v>1237</v>
      </c>
      <c r="K1596" s="124">
        <f t="shared" ca="1" si="469"/>
        <v>-0.73000000000000398</v>
      </c>
      <c r="L1596" s="343">
        <f t="shared" ca="1" si="460"/>
        <v>-0.30299604046206652</v>
      </c>
      <c r="M1596" s="345">
        <f t="shared" ca="1" si="470"/>
        <v>0.59599296609869901</v>
      </c>
      <c r="N1596" s="344">
        <f t="shared" ca="1" si="461"/>
        <v>-0.50838861815004888</v>
      </c>
      <c r="O1596" s="4"/>
      <c r="P1596" s="4"/>
      <c r="Q1596" s="3"/>
      <c r="S1596" s="4"/>
      <c r="T1596" s="4" t="b">
        <f t="shared" ca="1" si="462"/>
        <v>0</v>
      </c>
      <c r="U1596" t="b">
        <f t="shared" ca="1" si="463"/>
        <v>0</v>
      </c>
      <c r="W1596" s="317" t="b">
        <f t="shared" ca="1" si="464"/>
        <v>0</v>
      </c>
      <c r="X1596" s="317" t="b">
        <f t="shared" ca="1" si="471"/>
        <v>0</v>
      </c>
      <c r="Y1596" s="317" t="b">
        <f t="shared" ca="1" si="465"/>
        <v>0</v>
      </c>
      <c r="Z1596" t="b">
        <f t="shared" ca="1" si="466"/>
        <v>0</v>
      </c>
      <c r="AA1596" s="37" t="b">
        <f t="shared" ca="1" si="472"/>
        <v>1</v>
      </c>
      <c r="AB1596" t="b">
        <f t="shared" ca="1" si="467"/>
        <v>0</v>
      </c>
      <c r="AD1596" t="b">
        <f t="shared" ca="1" si="473"/>
        <v>0</v>
      </c>
      <c r="AE1596" s="37" t="b">
        <f t="shared" ca="1" si="474"/>
        <v>1</v>
      </c>
      <c r="AF1596" t="b">
        <f t="shared" ca="1" si="475"/>
        <v>0</v>
      </c>
      <c r="AG1596" s="317" t="b">
        <f t="shared" ca="1" si="476"/>
        <v>0</v>
      </c>
      <c r="AH1596" s="317" t="b">
        <f t="shared" ca="1" si="477"/>
        <v>0</v>
      </c>
      <c r="AI1596" s="317" t="b">
        <f t="shared" ca="1" si="478"/>
        <v>0</v>
      </c>
    </row>
    <row r="1597" spans="1:35" x14ac:dyDescent="0.25">
      <c r="A1597">
        <v>1565</v>
      </c>
      <c r="B1597" s="169">
        <f ca="1">OFFSET(InputPriceData!B$15,CalculationsAndCharts!$A1597+$A$11,0,1,1)</f>
        <v>39574</v>
      </c>
      <c r="C1597" s="3">
        <f ca="1">OFFSET(InputPriceData!G$15,CalculationsAndCharts!$A1597+$A$11,IF($C$7,8,0),1,1)</f>
        <v>1518700</v>
      </c>
      <c r="D1597" s="4">
        <f ca="1">OFFSET(InputPriceData!C$15,CalculationsAndCharts!$A1597+$A$11,IF($C$7,8,0),1,1)</f>
        <v>64</v>
      </c>
      <c r="E1597" s="4">
        <f ca="1">OFFSET(InputPriceData!D$15,CalculationsAndCharts!$A1597+$A$11,IF($C$7,8,0),1,1)</f>
        <v>64.540000000000006</v>
      </c>
      <c r="F1597" s="4">
        <f ca="1">OFFSET(InputPriceData!E$15,CalculationsAndCharts!$A1597+$A$11,IF($C$7,8,0),1,1)</f>
        <v>63.75</v>
      </c>
      <c r="G1597" s="4">
        <f ca="1">OFFSET(InputPriceData!F$15,CalculationsAndCharts!$A1597+$A$11,IF($C$7,8,0),1,1)</f>
        <v>64.39</v>
      </c>
      <c r="H1597" s="133"/>
      <c r="I1597" s="133"/>
      <c r="J1597" s="37">
        <f t="shared" ca="1" si="468"/>
        <v>1236</v>
      </c>
      <c r="K1597" s="124">
        <f t="shared" ca="1" si="469"/>
        <v>-0.31999999999999318</v>
      </c>
      <c r="L1597" s="343">
        <f t="shared" ca="1" si="460"/>
        <v>-0.29902416473846105</v>
      </c>
      <c r="M1597" s="345">
        <f t="shared" ca="1" si="470"/>
        <v>0.60140561664853587</v>
      </c>
      <c r="N1597" s="344">
        <f t="shared" ca="1" si="461"/>
        <v>-0.49720879961986142</v>
      </c>
      <c r="O1597" s="4"/>
      <c r="P1597" s="4"/>
      <c r="Q1597" s="3"/>
      <c r="S1597" s="4"/>
      <c r="T1597" s="4" t="b">
        <f t="shared" ca="1" si="462"/>
        <v>0</v>
      </c>
      <c r="U1597" t="b">
        <f t="shared" ca="1" si="463"/>
        <v>0</v>
      </c>
      <c r="W1597" s="317" t="b">
        <f t="shared" ca="1" si="464"/>
        <v>0</v>
      </c>
      <c r="X1597" s="317" t="b">
        <f t="shared" ca="1" si="471"/>
        <v>0</v>
      </c>
      <c r="Y1597" s="317" t="b">
        <f t="shared" ca="1" si="465"/>
        <v>0</v>
      </c>
      <c r="Z1597" t="b">
        <f t="shared" ca="1" si="466"/>
        <v>0</v>
      </c>
      <c r="AA1597" s="37" t="b">
        <f t="shared" ca="1" si="472"/>
        <v>1</v>
      </c>
      <c r="AB1597" t="b">
        <f t="shared" ca="1" si="467"/>
        <v>0</v>
      </c>
      <c r="AD1597" t="b">
        <f t="shared" ca="1" si="473"/>
        <v>0</v>
      </c>
      <c r="AE1597" s="37" t="b">
        <f t="shared" ca="1" si="474"/>
        <v>1</v>
      </c>
      <c r="AF1597" t="b">
        <f t="shared" ca="1" si="475"/>
        <v>0</v>
      </c>
      <c r="AG1597" s="317" t="b">
        <f t="shared" ca="1" si="476"/>
        <v>0</v>
      </c>
      <c r="AH1597" s="317" t="b">
        <f t="shared" ca="1" si="477"/>
        <v>0</v>
      </c>
      <c r="AI1597" s="317" t="b">
        <f t="shared" ca="1" si="478"/>
        <v>0</v>
      </c>
    </row>
    <row r="1598" spans="1:35" x14ac:dyDescent="0.25">
      <c r="A1598">
        <v>1566</v>
      </c>
      <c r="B1598" s="169">
        <f ca="1">OFFSET(InputPriceData!B$15,CalculationsAndCharts!$A1598+$A$11,0,1,1)</f>
        <v>39573</v>
      </c>
      <c r="C1598" s="3">
        <f ca="1">OFFSET(InputPriceData!G$15,CalculationsAndCharts!$A1598+$A$11,IF($C$7,8,0),1,1)</f>
        <v>1797200</v>
      </c>
      <c r="D1598" s="4">
        <f ca="1">OFFSET(InputPriceData!C$15,CalculationsAndCharts!$A1598+$A$11,IF($C$7,8,0),1,1)</f>
        <v>64.84</v>
      </c>
      <c r="E1598" s="4">
        <f ca="1">OFFSET(InputPriceData!D$15,CalculationsAndCharts!$A1598+$A$11,IF($C$7,8,0),1,1)</f>
        <v>64.84</v>
      </c>
      <c r="F1598" s="4">
        <f ca="1">OFFSET(InputPriceData!E$15,CalculationsAndCharts!$A1598+$A$11,IF($C$7,8,0),1,1)</f>
        <v>63.91</v>
      </c>
      <c r="G1598" s="4">
        <f ca="1">OFFSET(InputPriceData!F$15,CalculationsAndCharts!$A1598+$A$11,IF($C$7,8,0),1,1)</f>
        <v>64.150000000000006</v>
      </c>
      <c r="H1598" s="133"/>
      <c r="I1598" s="133"/>
      <c r="J1598" s="37">
        <f t="shared" ca="1" si="468"/>
        <v>1235</v>
      </c>
      <c r="K1598" s="124">
        <f t="shared" ca="1" si="469"/>
        <v>-0.42999999999999261</v>
      </c>
      <c r="L1598" s="343">
        <f t="shared" ca="1" si="460"/>
        <v>-0.32067253655888195</v>
      </c>
      <c r="M1598" s="345">
        <f t="shared" ca="1" si="470"/>
        <v>0.60686742345967293</v>
      </c>
      <c r="N1598" s="344">
        <f t="shared" ca="1" si="461"/>
        <v>-0.52840624519070267</v>
      </c>
      <c r="O1598" s="4"/>
      <c r="P1598" s="4"/>
      <c r="Q1598" s="3"/>
      <c r="S1598" s="4"/>
      <c r="T1598" s="4" t="b">
        <f t="shared" ca="1" si="462"/>
        <v>0</v>
      </c>
      <c r="U1598" t="b">
        <f t="shared" ca="1" si="463"/>
        <v>0</v>
      </c>
      <c r="W1598" s="317" t="b">
        <f t="shared" ca="1" si="464"/>
        <v>0</v>
      </c>
      <c r="X1598" s="317" t="b">
        <f t="shared" ca="1" si="471"/>
        <v>0</v>
      </c>
      <c r="Y1598" s="317" t="b">
        <f t="shared" ca="1" si="465"/>
        <v>0</v>
      </c>
      <c r="Z1598" t="b">
        <f t="shared" ca="1" si="466"/>
        <v>0</v>
      </c>
      <c r="AA1598" s="37" t="b">
        <f t="shared" ca="1" si="472"/>
        <v>1</v>
      </c>
      <c r="AB1598" t="b">
        <f t="shared" ca="1" si="467"/>
        <v>0</v>
      </c>
      <c r="AD1598" t="b">
        <f t="shared" ca="1" si="473"/>
        <v>0</v>
      </c>
      <c r="AE1598" s="37" t="b">
        <f t="shared" ca="1" si="474"/>
        <v>1</v>
      </c>
      <c r="AF1598" t="b">
        <f t="shared" ca="1" si="475"/>
        <v>0</v>
      </c>
      <c r="AG1598" s="317" t="b">
        <f t="shared" ca="1" si="476"/>
        <v>0</v>
      </c>
      <c r="AH1598" s="317" t="b">
        <f t="shared" ca="1" si="477"/>
        <v>0</v>
      </c>
      <c r="AI1598" s="317" t="b">
        <f t="shared" ca="1" si="478"/>
        <v>0</v>
      </c>
    </row>
    <row r="1599" spans="1:35" x14ac:dyDescent="0.25">
      <c r="A1599">
        <v>1567</v>
      </c>
      <c r="B1599" s="169">
        <f ca="1">OFFSET(InputPriceData!B$15,CalculationsAndCharts!$A1599+$A$11,0,1,1)</f>
        <v>39570</v>
      </c>
      <c r="C1599" s="3">
        <f ca="1">OFFSET(InputPriceData!G$15,CalculationsAndCharts!$A1599+$A$11,IF($C$7,8,0),1,1)</f>
        <v>1784700</v>
      </c>
      <c r="D1599" s="4">
        <f ca="1">OFFSET(InputPriceData!C$15,CalculationsAndCharts!$A1599+$A$11,IF($C$7,8,0),1,1)</f>
        <v>65</v>
      </c>
      <c r="E1599" s="4">
        <f ca="1">OFFSET(InputPriceData!D$15,CalculationsAndCharts!$A1599+$A$11,IF($C$7,8,0),1,1)</f>
        <v>65.2</v>
      </c>
      <c r="F1599" s="4">
        <f ca="1">OFFSET(InputPriceData!E$15,CalculationsAndCharts!$A1599+$A$11,IF($C$7,8,0),1,1)</f>
        <v>64.23</v>
      </c>
      <c r="G1599" s="4">
        <f ca="1">OFFSET(InputPriceData!F$15,CalculationsAndCharts!$A1599+$A$11,IF($C$7,8,0),1,1)</f>
        <v>64.709999999999994</v>
      </c>
      <c r="H1599" s="133"/>
      <c r="I1599" s="133"/>
      <c r="J1599" s="37">
        <f t="shared" ca="1" si="468"/>
        <v>1234</v>
      </c>
      <c r="K1599" s="124">
        <f t="shared" ca="1" si="469"/>
        <v>0.73999999999999488</v>
      </c>
      <c r="L1599" s="343">
        <f t="shared" ca="1" si="460"/>
        <v>-0.36112177544273449</v>
      </c>
      <c r="M1599" s="345">
        <f t="shared" ca="1" si="470"/>
        <v>0.61237883295627948</v>
      </c>
      <c r="N1599" s="344">
        <f t="shared" ca="1" si="461"/>
        <v>-0.58970322945260356</v>
      </c>
      <c r="O1599" s="4"/>
      <c r="P1599" s="4"/>
      <c r="Q1599" s="3"/>
      <c r="S1599" s="4"/>
      <c r="T1599" s="4" t="b">
        <f t="shared" ca="1" si="462"/>
        <v>0</v>
      </c>
      <c r="U1599" t="b">
        <f t="shared" ca="1" si="463"/>
        <v>0</v>
      </c>
      <c r="W1599" s="317" t="b">
        <f t="shared" ca="1" si="464"/>
        <v>0</v>
      </c>
      <c r="X1599" s="317" t="b">
        <f t="shared" ca="1" si="471"/>
        <v>0</v>
      </c>
      <c r="Y1599" s="317" t="b">
        <f t="shared" ca="1" si="465"/>
        <v>0</v>
      </c>
      <c r="Z1599" t="b">
        <f t="shared" ca="1" si="466"/>
        <v>0</v>
      </c>
      <c r="AA1599" s="37" t="b">
        <f t="shared" ca="1" si="472"/>
        <v>1</v>
      </c>
      <c r="AB1599" t="b">
        <f t="shared" ca="1" si="467"/>
        <v>0</v>
      </c>
      <c r="AD1599" t="b">
        <f t="shared" ca="1" si="473"/>
        <v>0</v>
      </c>
      <c r="AE1599" s="37" t="b">
        <f t="shared" ca="1" si="474"/>
        <v>1</v>
      </c>
      <c r="AF1599" t="b">
        <f t="shared" ca="1" si="475"/>
        <v>0</v>
      </c>
      <c r="AG1599" s="317" t="b">
        <f t="shared" ca="1" si="476"/>
        <v>0</v>
      </c>
      <c r="AH1599" s="317" t="b">
        <f t="shared" ca="1" si="477"/>
        <v>0</v>
      </c>
      <c r="AI1599" s="317" t="b">
        <f t="shared" ca="1" si="478"/>
        <v>0</v>
      </c>
    </row>
    <row r="1600" spans="1:35" x14ac:dyDescent="0.25">
      <c r="A1600">
        <v>1568</v>
      </c>
      <c r="B1600" s="169">
        <f ca="1">OFFSET(InputPriceData!B$15,CalculationsAndCharts!$A1600+$A$11,0,1,1)</f>
        <v>39569</v>
      </c>
      <c r="C1600" s="3">
        <f ca="1">OFFSET(InputPriceData!G$15,CalculationsAndCharts!$A1600+$A$11,IF($C$7,8,0),1,1)</f>
        <v>2410500</v>
      </c>
      <c r="D1600" s="4">
        <f ca="1">OFFSET(InputPriceData!C$15,CalculationsAndCharts!$A1600+$A$11,IF($C$7,8,0),1,1)</f>
        <v>64.17</v>
      </c>
      <c r="E1600" s="4">
        <f ca="1">OFFSET(InputPriceData!D$15,CalculationsAndCharts!$A1600+$A$11,IF($C$7,8,0),1,1)</f>
        <v>64.58</v>
      </c>
      <c r="F1600" s="4">
        <f ca="1">OFFSET(InputPriceData!E$15,CalculationsAndCharts!$A1600+$A$11,IF($C$7,8,0),1,1)</f>
        <v>64.010000000000005</v>
      </c>
      <c r="G1600" s="4">
        <f ca="1">OFFSET(InputPriceData!F$15,CalculationsAndCharts!$A1600+$A$11,IF($C$7,8,0),1,1)</f>
        <v>64.58</v>
      </c>
      <c r="H1600" s="133"/>
      <c r="I1600" s="133"/>
      <c r="J1600" s="37">
        <f t="shared" ca="1" si="468"/>
        <v>1233</v>
      </c>
      <c r="K1600" s="124">
        <f t="shared" ca="1" si="469"/>
        <v>0.15999999999999659</v>
      </c>
      <c r="L1600" s="343">
        <f t="shared" ca="1" si="460"/>
        <v>-0.36060386551039503</v>
      </c>
      <c r="M1600" s="345">
        <f t="shared" ca="1" si="470"/>
        <v>0.61794029561683095</v>
      </c>
      <c r="N1600" s="344">
        <f t="shared" ca="1" si="461"/>
        <v>-0.5835577774555688</v>
      </c>
      <c r="O1600" s="4"/>
      <c r="P1600" s="4"/>
      <c r="Q1600" s="3"/>
      <c r="S1600" s="4"/>
      <c r="T1600" s="4" t="b">
        <f t="shared" ca="1" si="462"/>
        <v>0</v>
      </c>
      <c r="U1600" t="b">
        <f t="shared" ca="1" si="463"/>
        <v>0</v>
      </c>
      <c r="W1600" s="317" t="b">
        <f t="shared" ca="1" si="464"/>
        <v>0</v>
      </c>
      <c r="X1600" s="317" t="b">
        <f t="shared" ca="1" si="471"/>
        <v>0</v>
      </c>
      <c r="Y1600" s="317" t="b">
        <f t="shared" ca="1" si="465"/>
        <v>0</v>
      </c>
      <c r="Z1600" t="b">
        <f t="shared" ca="1" si="466"/>
        <v>0</v>
      </c>
      <c r="AA1600" s="37" t="b">
        <f t="shared" ca="1" si="472"/>
        <v>1</v>
      </c>
      <c r="AB1600" t="b">
        <f t="shared" ca="1" si="467"/>
        <v>0</v>
      </c>
      <c r="AD1600" t="b">
        <f t="shared" ca="1" si="473"/>
        <v>0</v>
      </c>
      <c r="AE1600" s="37" t="b">
        <f t="shared" ca="1" si="474"/>
        <v>1</v>
      </c>
      <c r="AF1600" t="b">
        <f t="shared" ca="1" si="475"/>
        <v>0</v>
      </c>
      <c r="AG1600" s="317" t="b">
        <f t="shared" ca="1" si="476"/>
        <v>0</v>
      </c>
      <c r="AH1600" s="317" t="b">
        <f t="shared" ca="1" si="477"/>
        <v>0</v>
      </c>
      <c r="AI1600" s="317" t="b">
        <f t="shared" ca="1" si="478"/>
        <v>0</v>
      </c>
    </row>
    <row r="1601" spans="1:35" x14ac:dyDescent="0.25">
      <c r="A1601">
        <v>1569</v>
      </c>
      <c r="B1601" s="169">
        <f ca="1">OFFSET(InputPriceData!B$15,CalculationsAndCharts!$A1601+$A$11,0,1,1)</f>
        <v>39568</v>
      </c>
      <c r="C1601" s="3">
        <f ca="1">OFFSET(InputPriceData!G$15,CalculationsAndCharts!$A1601+$A$11,IF($C$7,8,0),1,1)</f>
        <v>2545000</v>
      </c>
      <c r="D1601" s="4">
        <f ca="1">OFFSET(InputPriceData!C$15,CalculationsAndCharts!$A1601+$A$11,IF($C$7,8,0),1,1)</f>
        <v>63.91</v>
      </c>
      <c r="E1601" s="4">
        <f ca="1">OFFSET(InputPriceData!D$15,CalculationsAndCharts!$A1601+$A$11,IF($C$7,8,0),1,1)</f>
        <v>64.97</v>
      </c>
      <c r="F1601" s="4">
        <f ca="1">OFFSET(InputPriceData!E$15,CalculationsAndCharts!$A1601+$A$11,IF($C$7,8,0),1,1)</f>
        <v>63.91</v>
      </c>
      <c r="G1601" s="4">
        <f ca="1">OFFSET(InputPriceData!F$15,CalculationsAndCharts!$A1601+$A$11,IF($C$7,8,0),1,1)</f>
        <v>63.97</v>
      </c>
      <c r="H1601" s="133"/>
      <c r="I1601" s="133"/>
      <c r="J1601" s="37">
        <f t="shared" ca="1" si="468"/>
        <v>1232</v>
      </c>
      <c r="K1601" s="124">
        <f t="shared" ca="1" si="469"/>
        <v>-1.3200000000000074</v>
      </c>
      <c r="L1601" s="343">
        <f t="shared" ca="1" si="460"/>
        <v>-0.25992490297492088</v>
      </c>
      <c r="M1601" s="345">
        <f t="shared" ca="1" si="470"/>
        <v>0.62355226601092928</v>
      </c>
      <c r="N1601" s="344">
        <f t="shared" ca="1" si="461"/>
        <v>-0.41684541480018461</v>
      </c>
      <c r="O1601" s="4"/>
      <c r="P1601" s="4"/>
      <c r="Q1601" s="3"/>
      <c r="S1601" s="4"/>
      <c r="T1601" s="4" t="b">
        <f t="shared" ca="1" si="462"/>
        <v>0</v>
      </c>
      <c r="U1601" t="b">
        <f t="shared" ca="1" si="463"/>
        <v>0</v>
      </c>
      <c r="W1601" s="317" t="b">
        <f t="shared" ca="1" si="464"/>
        <v>0</v>
      </c>
      <c r="X1601" s="317" t="b">
        <f t="shared" ca="1" si="471"/>
        <v>0</v>
      </c>
      <c r="Y1601" s="317" t="b">
        <f t="shared" ca="1" si="465"/>
        <v>0</v>
      </c>
      <c r="Z1601" t="b">
        <f t="shared" ca="1" si="466"/>
        <v>0</v>
      </c>
      <c r="AA1601" s="37" t="b">
        <f t="shared" ca="1" si="472"/>
        <v>1</v>
      </c>
      <c r="AB1601" t="b">
        <f t="shared" ca="1" si="467"/>
        <v>0</v>
      </c>
      <c r="AD1601" t="b">
        <f t="shared" ca="1" si="473"/>
        <v>0</v>
      </c>
      <c r="AE1601" s="37" t="b">
        <f t="shared" ca="1" si="474"/>
        <v>1</v>
      </c>
      <c r="AF1601" t="b">
        <f t="shared" ca="1" si="475"/>
        <v>0</v>
      </c>
      <c r="AG1601" s="317" t="b">
        <f t="shared" ca="1" si="476"/>
        <v>0</v>
      </c>
      <c r="AH1601" s="317" t="b">
        <f t="shared" ca="1" si="477"/>
        <v>0</v>
      </c>
      <c r="AI1601" s="317" t="b">
        <f t="shared" ca="1" si="478"/>
        <v>0</v>
      </c>
    </row>
    <row r="1602" spans="1:35" x14ac:dyDescent="0.25">
      <c r="A1602">
        <v>1570</v>
      </c>
      <c r="B1602" s="169">
        <f ca="1">OFFSET(InputPriceData!B$15,CalculationsAndCharts!$A1602+$A$11,0,1,1)</f>
        <v>39567</v>
      </c>
      <c r="C1602" s="3">
        <f ca="1">OFFSET(InputPriceData!G$15,CalculationsAndCharts!$A1602+$A$11,IF($C$7,8,0),1,1)</f>
        <v>2748900</v>
      </c>
      <c r="D1602" s="4">
        <f ca="1">OFFSET(InputPriceData!C$15,CalculationsAndCharts!$A1602+$A$11,IF($C$7,8,0),1,1)</f>
        <v>65.25</v>
      </c>
      <c r="E1602" s="4">
        <f ca="1">OFFSET(InputPriceData!D$15,CalculationsAndCharts!$A1602+$A$11,IF($C$7,8,0),1,1)</f>
        <v>65.569999999999993</v>
      </c>
      <c r="F1602" s="4">
        <f ca="1">OFFSET(InputPriceData!E$15,CalculationsAndCharts!$A1602+$A$11,IF($C$7,8,0),1,1)</f>
        <v>63.99</v>
      </c>
      <c r="G1602" s="4">
        <f ca="1">OFFSET(InputPriceData!F$15,CalculationsAndCharts!$A1602+$A$11,IF($C$7,8,0),1,1)</f>
        <v>64.42</v>
      </c>
      <c r="H1602" s="133"/>
      <c r="I1602" s="133"/>
      <c r="J1602" s="37">
        <f t="shared" ca="1" si="468"/>
        <v>1231</v>
      </c>
      <c r="K1602" s="124">
        <f t="shared" ca="1" si="469"/>
        <v>-0.25</v>
      </c>
      <c r="L1602" s="343">
        <f t="shared" ca="1" si="460"/>
        <v>-0.14237396342346309</v>
      </c>
      <c r="M1602" s="345">
        <f t="shared" ca="1" si="470"/>
        <v>0.62921520283645738</v>
      </c>
      <c r="N1602" s="344">
        <f t="shared" ca="1" si="461"/>
        <v>-0.22627228773502514</v>
      </c>
      <c r="O1602" s="4"/>
      <c r="P1602" s="4"/>
      <c r="Q1602" s="3"/>
      <c r="S1602" s="4"/>
      <c r="T1602" s="4" t="b">
        <f t="shared" ca="1" si="462"/>
        <v>0</v>
      </c>
      <c r="U1602" t="b">
        <f t="shared" ca="1" si="463"/>
        <v>0</v>
      </c>
      <c r="W1602" s="317" t="b">
        <f t="shared" ca="1" si="464"/>
        <v>0</v>
      </c>
      <c r="X1602" s="317" t="b">
        <f t="shared" ca="1" si="471"/>
        <v>0</v>
      </c>
      <c r="Y1602" s="317" t="b">
        <f t="shared" ca="1" si="465"/>
        <v>1</v>
      </c>
      <c r="Z1602" t="b">
        <f t="shared" ca="1" si="466"/>
        <v>1</v>
      </c>
      <c r="AA1602" s="37" t="b">
        <f t="shared" ca="1" si="472"/>
        <v>1</v>
      </c>
      <c r="AB1602" t="b">
        <f t="shared" ca="1" si="467"/>
        <v>0</v>
      </c>
      <c r="AD1602" t="b">
        <f t="shared" ca="1" si="473"/>
        <v>1</v>
      </c>
      <c r="AE1602" s="37" t="b">
        <f t="shared" ca="1" si="474"/>
        <v>1</v>
      </c>
      <c r="AF1602" t="b">
        <f t="shared" ca="1" si="475"/>
        <v>0</v>
      </c>
      <c r="AG1602" s="317" t="b">
        <f t="shared" ca="1" si="476"/>
        <v>0</v>
      </c>
      <c r="AH1602" s="317" t="b">
        <f t="shared" ca="1" si="477"/>
        <v>0</v>
      </c>
      <c r="AI1602" s="317" t="b">
        <f t="shared" ca="1" si="478"/>
        <v>1</v>
      </c>
    </row>
    <row r="1603" spans="1:35" x14ac:dyDescent="0.25">
      <c r="A1603">
        <v>1571</v>
      </c>
      <c r="B1603" s="169">
        <f ca="1">OFFSET(InputPriceData!B$15,CalculationsAndCharts!$A1603+$A$11,0,1,1)</f>
        <v>39566</v>
      </c>
      <c r="C1603" s="3">
        <f ca="1">OFFSET(InputPriceData!G$15,CalculationsAndCharts!$A1603+$A$11,IF($C$7,8,0),1,1)</f>
        <v>2143100</v>
      </c>
      <c r="D1603" s="4">
        <f ca="1">OFFSET(InputPriceData!C$15,CalculationsAndCharts!$A1603+$A$11,IF($C$7,8,0),1,1)</f>
        <v>64.7</v>
      </c>
      <c r="E1603" s="4">
        <f ca="1">OFFSET(InputPriceData!D$15,CalculationsAndCharts!$A1603+$A$11,IF($C$7,8,0),1,1)</f>
        <v>65.64</v>
      </c>
      <c r="F1603" s="4">
        <f ca="1">OFFSET(InputPriceData!E$15,CalculationsAndCharts!$A1603+$A$11,IF($C$7,8,0),1,1)</f>
        <v>64.7</v>
      </c>
      <c r="G1603" s="4">
        <f ca="1">OFFSET(InputPriceData!F$15,CalculationsAndCharts!$A1603+$A$11,IF($C$7,8,0),1,1)</f>
        <v>65.290000000000006</v>
      </c>
      <c r="H1603" s="133"/>
      <c r="I1603" s="133"/>
      <c r="J1603" s="37">
        <f t="shared" ca="1" si="468"/>
        <v>1230</v>
      </c>
      <c r="K1603" s="124">
        <f t="shared" ca="1" si="469"/>
        <v>-0.79999999999999716</v>
      </c>
      <c r="L1603" s="343">
        <f t="shared" ca="1" si="460"/>
        <v>-3.8255241973406594E-2</v>
      </c>
      <c r="M1603" s="345">
        <f t="shared" ca="1" si="470"/>
        <v>0.63492956895707098</v>
      </c>
      <c r="N1603" s="344">
        <f t="shared" ca="1" si="461"/>
        <v>-6.0251158307596663E-2</v>
      </c>
      <c r="O1603" s="4"/>
      <c r="P1603" s="4"/>
      <c r="Q1603" s="3"/>
      <c r="S1603" s="4"/>
      <c r="T1603" s="4" t="b">
        <f t="shared" ca="1" si="462"/>
        <v>0</v>
      </c>
      <c r="U1603" t="b">
        <f t="shared" ca="1" si="463"/>
        <v>1</v>
      </c>
      <c r="W1603" s="317" t="b">
        <f t="shared" ca="1" si="464"/>
        <v>0</v>
      </c>
      <c r="X1603" s="317" t="b">
        <f t="shared" ca="1" si="471"/>
        <v>1</v>
      </c>
      <c r="Y1603" s="317" t="b">
        <f t="shared" ca="1" si="465"/>
        <v>0</v>
      </c>
      <c r="Z1603" t="b">
        <f t="shared" ca="1" si="466"/>
        <v>0</v>
      </c>
      <c r="AA1603" s="37" t="b">
        <f t="shared" ca="1" si="472"/>
        <v>0</v>
      </c>
      <c r="AB1603" t="b">
        <f t="shared" ca="1" si="467"/>
        <v>0</v>
      </c>
      <c r="AD1603" t="b">
        <f t="shared" ca="1" si="473"/>
        <v>0</v>
      </c>
      <c r="AE1603" s="37" t="b">
        <f t="shared" ca="1" si="474"/>
        <v>0</v>
      </c>
      <c r="AF1603" t="b">
        <f t="shared" ca="1" si="475"/>
        <v>0</v>
      </c>
      <c r="AG1603" s="317" t="b">
        <f t="shared" ca="1" si="476"/>
        <v>0</v>
      </c>
      <c r="AH1603" s="317" t="b">
        <f t="shared" ca="1" si="477"/>
        <v>1</v>
      </c>
      <c r="AI1603" s="317" t="b">
        <f t="shared" ca="1" si="478"/>
        <v>0</v>
      </c>
    </row>
    <row r="1604" spans="1:35" x14ac:dyDescent="0.25">
      <c r="A1604">
        <v>1572</v>
      </c>
      <c r="B1604" s="169">
        <f ca="1">OFFSET(InputPriceData!B$15,CalculationsAndCharts!$A1604+$A$11,0,1,1)</f>
        <v>39563</v>
      </c>
      <c r="C1604" s="3">
        <f ca="1">OFFSET(InputPriceData!G$15,CalculationsAndCharts!$A1604+$A$11,IF($C$7,8,0),1,1)</f>
        <v>4037400</v>
      </c>
      <c r="D1604" s="4">
        <f ca="1">OFFSET(InputPriceData!C$15,CalculationsAndCharts!$A1604+$A$11,IF($C$7,8,0),1,1)</f>
        <v>65.25</v>
      </c>
      <c r="E1604" s="4">
        <f ca="1">OFFSET(InputPriceData!D$15,CalculationsAndCharts!$A1604+$A$11,IF($C$7,8,0),1,1)</f>
        <v>65.28</v>
      </c>
      <c r="F1604" s="4">
        <f ca="1">OFFSET(InputPriceData!E$15,CalculationsAndCharts!$A1604+$A$11,IF($C$7,8,0),1,1)</f>
        <v>63.6</v>
      </c>
      <c r="G1604" s="4">
        <f ca="1">OFFSET(InputPriceData!F$15,CalculationsAndCharts!$A1604+$A$11,IF($C$7,8,0),1,1)</f>
        <v>64.67</v>
      </c>
      <c r="H1604" s="133"/>
      <c r="I1604" s="133"/>
      <c r="J1604" s="37">
        <f t="shared" ca="1" si="468"/>
        <v>1229</v>
      </c>
      <c r="K1604" s="124">
        <f t="shared" ca="1" si="469"/>
        <v>-1.5600000000000023</v>
      </c>
      <c r="L1604" s="343">
        <f t="shared" ca="1" si="460"/>
        <v>6.4124496099421543E-2</v>
      </c>
      <c r="M1604" s="345">
        <f t="shared" ca="1" si="470"/>
        <v>0.64069583144003128</v>
      </c>
      <c r="N1604" s="344">
        <f t="shared" ca="1" si="461"/>
        <v>0.10008570830763015</v>
      </c>
      <c r="O1604" s="4"/>
      <c r="P1604" s="4"/>
      <c r="Q1604" s="3"/>
      <c r="S1604" s="4"/>
      <c r="T1604" s="4" t="b">
        <f t="shared" ca="1" si="462"/>
        <v>0</v>
      </c>
      <c r="U1604" t="b">
        <f t="shared" ca="1" si="463"/>
        <v>0</v>
      </c>
      <c r="W1604" s="317" t="b">
        <f t="shared" ca="1" si="464"/>
        <v>0</v>
      </c>
      <c r="X1604" s="317" t="b">
        <f t="shared" ca="1" si="471"/>
        <v>1</v>
      </c>
      <c r="Y1604" s="317" t="b">
        <f t="shared" ca="1" si="465"/>
        <v>0</v>
      </c>
      <c r="Z1604" t="b">
        <f t="shared" ca="1" si="466"/>
        <v>0</v>
      </c>
      <c r="AA1604" s="37" t="b">
        <f t="shared" ca="1" si="472"/>
        <v>0</v>
      </c>
      <c r="AB1604" t="b">
        <f t="shared" ca="1" si="467"/>
        <v>0</v>
      </c>
      <c r="AD1604" t="b">
        <f t="shared" ca="1" si="473"/>
        <v>0</v>
      </c>
      <c r="AE1604" s="37" t="b">
        <f t="shared" ca="1" si="474"/>
        <v>0</v>
      </c>
      <c r="AF1604" t="b">
        <f t="shared" ca="1" si="475"/>
        <v>0</v>
      </c>
      <c r="AG1604" s="317" t="b">
        <f t="shared" ca="1" si="476"/>
        <v>0</v>
      </c>
      <c r="AH1604" s="317" t="b">
        <f t="shared" ca="1" si="477"/>
        <v>1</v>
      </c>
      <c r="AI1604" s="317" t="b">
        <f t="shared" ca="1" si="478"/>
        <v>0</v>
      </c>
    </row>
    <row r="1605" spans="1:35" x14ac:dyDescent="0.25">
      <c r="A1605">
        <v>1573</v>
      </c>
      <c r="B1605" s="169">
        <f ca="1">OFFSET(InputPriceData!B$15,CalculationsAndCharts!$A1605+$A$11,0,1,1)</f>
        <v>39562</v>
      </c>
      <c r="C1605" s="3">
        <f ca="1">OFFSET(InputPriceData!G$15,CalculationsAndCharts!$A1605+$A$11,IF($C$7,8,0),1,1)</f>
        <v>2424000</v>
      </c>
      <c r="D1605" s="4">
        <f ca="1">OFFSET(InputPriceData!C$15,CalculationsAndCharts!$A1605+$A$11,IF($C$7,8,0),1,1)</f>
        <v>65.56</v>
      </c>
      <c r="E1605" s="4">
        <f ca="1">OFFSET(InputPriceData!D$15,CalculationsAndCharts!$A1605+$A$11,IF($C$7,8,0),1,1)</f>
        <v>66.5</v>
      </c>
      <c r="F1605" s="4">
        <f ca="1">OFFSET(InputPriceData!E$15,CalculationsAndCharts!$A1605+$A$11,IF($C$7,8,0),1,1)</f>
        <v>65.56</v>
      </c>
      <c r="G1605" s="4">
        <f ca="1">OFFSET(InputPriceData!F$15,CalculationsAndCharts!$A1605+$A$11,IF($C$7,8,0),1,1)</f>
        <v>66.09</v>
      </c>
      <c r="H1605" s="133"/>
      <c r="I1605" s="133"/>
      <c r="J1605" s="37">
        <f t="shared" ca="1" si="468"/>
        <v>1228</v>
      </c>
      <c r="K1605" s="124">
        <f t="shared" ca="1" si="469"/>
        <v>0.79000000000000625</v>
      </c>
      <c r="L1605" s="343">
        <f t="shared" ca="1" si="460"/>
        <v>7.0478823572343433E-2</v>
      </c>
      <c r="M1605" s="345">
        <f t="shared" ca="1" si="470"/>
        <v>0.64651446159438075</v>
      </c>
      <c r="N1605" s="344">
        <f t="shared" ca="1" si="461"/>
        <v>0.10901352987299674</v>
      </c>
      <c r="O1605" s="4"/>
      <c r="P1605" s="4"/>
      <c r="Q1605" s="3"/>
      <c r="S1605" s="4"/>
      <c r="T1605" s="4" t="b">
        <f t="shared" ca="1" si="462"/>
        <v>0</v>
      </c>
      <c r="U1605" t="b">
        <f t="shared" ca="1" si="463"/>
        <v>0</v>
      </c>
      <c r="W1605" s="317" t="b">
        <f t="shared" ca="1" si="464"/>
        <v>0</v>
      </c>
      <c r="X1605" s="317" t="b">
        <f t="shared" ca="1" si="471"/>
        <v>1</v>
      </c>
      <c r="Y1605" s="317" t="b">
        <f t="shared" ca="1" si="465"/>
        <v>0</v>
      </c>
      <c r="Z1605" t="b">
        <f t="shared" ca="1" si="466"/>
        <v>0</v>
      </c>
      <c r="AA1605" s="37" t="b">
        <f t="shared" ca="1" si="472"/>
        <v>0</v>
      </c>
      <c r="AB1605" t="b">
        <f t="shared" ca="1" si="467"/>
        <v>0</v>
      </c>
      <c r="AD1605" t="b">
        <f t="shared" ca="1" si="473"/>
        <v>0</v>
      </c>
      <c r="AE1605" s="37" t="b">
        <f t="shared" ca="1" si="474"/>
        <v>0</v>
      </c>
      <c r="AF1605" t="b">
        <f t="shared" ca="1" si="475"/>
        <v>0</v>
      </c>
      <c r="AG1605" s="317" t="b">
        <f t="shared" ca="1" si="476"/>
        <v>0</v>
      </c>
      <c r="AH1605" s="317" t="b">
        <f t="shared" ca="1" si="477"/>
        <v>1</v>
      </c>
      <c r="AI1605" s="317" t="b">
        <f t="shared" ca="1" si="478"/>
        <v>0</v>
      </c>
    </row>
    <row r="1606" spans="1:35" x14ac:dyDescent="0.25">
      <c r="A1606">
        <v>1574</v>
      </c>
      <c r="B1606" s="169">
        <f ca="1">OFFSET(InputPriceData!B$15,CalculationsAndCharts!$A1606+$A$11,0,1,1)</f>
        <v>39561</v>
      </c>
      <c r="C1606" s="3">
        <f ca="1">OFFSET(InputPriceData!G$15,CalculationsAndCharts!$A1606+$A$11,IF($C$7,8,0),1,1)</f>
        <v>2199500</v>
      </c>
      <c r="D1606" s="4">
        <f ca="1">OFFSET(InputPriceData!C$15,CalculationsAndCharts!$A1606+$A$11,IF($C$7,8,0),1,1)</f>
        <v>65.739999999999995</v>
      </c>
      <c r="E1606" s="4">
        <f ca="1">OFFSET(InputPriceData!D$15,CalculationsAndCharts!$A1606+$A$11,IF($C$7,8,0),1,1)</f>
        <v>66.489999999999995</v>
      </c>
      <c r="F1606" s="4">
        <f ca="1">OFFSET(InputPriceData!E$15,CalculationsAndCharts!$A1606+$A$11,IF($C$7,8,0),1,1)</f>
        <v>65.23</v>
      </c>
      <c r="G1606" s="4">
        <f ca="1">OFFSET(InputPriceData!F$15,CalculationsAndCharts!$A1606+$A$11,IF($C$7,8,0),1,1)</f>
        <v>66.23</v>
      </c>
      <c r="H1606" s="133"/>
      <c r="I1606" s="133"/>
      <c r="J1606" s="37">
        <f t="shared" ca="1" si="468"/>
        <v>1227</v>
      </c>
      <c r="K1606" s="124">
        <f t="shared" ca="1" si="469"/>
        <v>0.17000000000000171</v>
      </c>
      <c r="L1606" s="343">
        <f t="shared" ca="1" si="460"/>
        <v>2.4269164197504453E-2</v>
      </c>
      <c r="M1606" s="345">
        <f t="shared" ca="1" si="470"/>
        <v>0.65238593500946596</v>
      </c>
      <c r="N1606" s="344">
        <f t="shared" ca="1" si="461"/>
        <v>3.7200624500208321E-2</v>
      </c>
      <c r="O1606" s="4"/>
      <c r="P1606" s="4"/>
      <c r="Q1606" s="3"/>
      <c r="S1606" s="4"/>
      <c r="T1606" s="4" t="b">
        <f t="shared" ca="1" si="462"/>
        <v>0</v>
      </c>
      <c r="U1606" t="b">
        <f t="shared" ca="1" si="463"/>
        <v>0</v>
      </c>
      <c r="W1606" s="317" t="b">
        <f t="shared" ca="1" si="464"/>
        <v>1</v>
      </c>
      <c r="X1606" s="317" t="b">
        <f t="shared" ca="1" si="471"/>
        <v>1</v>
      </c>
      <c r="Y1606" s="317" t="b">
        <f t="shared" ca="1" si="465"/>
        <v>0</v>
      </c>
      <c r="Z1606" t="b">
        <f t="shared" ca="1" si="466"/>
        <v>0</v>
      </c>
      <c r="AA1606" s="37" t="b">
        <f t="shared" ca="1" si="472"/>
        <v>0</v>
      </c>
      <c r="AB1606" t="b">
        <f t="shared" ca="1" si="467"/>
        <v>1</v>
      </c>
      <c r="AD1606" t="b">
        <f t="shared" ca="1" si="473"/>
        <v>0</v>
      </c>
      <c r="AE1606" s="37" t="b">
        <f t="shared" ca="1" si="474"/>
        <v>0</v>
      </c>
      <c r="AF1606" t="b">
        <f t="shared" ca="1" si="475"/>
        <v>1</v>
      </c>
      <c r="AG1606" s="317" t="b">
        <f t="shared" ca="1" si="476"/>
        <v>1</v>
      </c>
      <c r="AH1606" s="317" t="b">
        <f t="shared" ca="1" si="477"/>
        <v>1</v>
      </c>
      <c r="AI1606" s="317" t="b">
        <f t="shared" ca="1" si="478"/>
        <v>0</v>
      </c>
    </row>
    <row r="1607" spans="1:35" x14ac:dyDescent="0.25">
      <c r="A1607">
        <v>1575</v>
      </c>
      <c r="B1607" s="169">
        <f ca="1">OFFSET(InputPriceData!B$15,CalculationsAndCharts!$A1607+$A$11,0,1,1)</f>
        <v>39560</v>
      </c>
      <c r="C1607" s="3">
        <f ca="1">OFFSET(InputPriceData!G$15,CalculationsAndCharts!$A1607+$A$11,IF($C$7,8,0),1,1)</f>
        <v>2377000</v>
      </c>
      <c r="D1607" s="4">
        <f ca="1">OFFSET(InputPriceData!C$15,CalculationsAndCharts!$A1607+$A$11,IF($C$7,8,0),1,1)</f>
        <v>66.06</v>
      </c>
      <c r="E1607" s="4">
        <f ca="1">OFFSET(InputPriceData!D$15,CalculationsAndCharts!$A1607+$A$11,IF($C$7,8,0),1,1)</f>
        <v>66.06</v>
      </c>
      <c r="F1607" s="4">
        <f ca="1">OFFSET(InputPriceData!E$15,CalculationsAndCharts!$A1607+$A$11,IF($C$7,8,0),1,1)</f>
        <v>64.8</v>
      </c>
      <c r="G1607" s="4">
        <f ca="1">OFFSET(InputPriceData!F$15,CalculationsAndCharts!$A1607+$A$11,IF($C$7,8,0),1,1)</f>
        <v>65.3</v>
      </c>
      <c r="H1607" s="133"/>
      <c r="I1607" s="133"/>
      <c r="J1607" s="37">
        <f t="shared" ca="1" si="468"/>
        <v>1226</v>
      </c>
      <c r="K1607" s="124">
        <f t="shared" ca="1" si="469"/>
        <v>-0.84000000000000341</v>
      </c>
      <c r="L1607" s="343">
        <f t="shared" ca="1" si="460"/>
        <v>8.3644593098330111E-3</v>
      </c>
      <c r="M1607" s="345">
        <f t="shared" ca="1" si="470"/>
        <v>0.65831073159381026</v>
      </c>
      <c r="N1607" s="344">
        <f t="shared" ca="1" si="461"/>
        <v>1.2705944029777773E-2</v>
      </c>
      <c r="O1607" s="4"/>
      <c r="P1607" s="4"/>
      <c r="Q1607" s="3"/>
      <c r="S1607" s="4"/>
      <c r="T1607" s="4" t="b">
        <f t="shared" ca="1" si="462"/>
        <v>1</v>
      </c>
      <c r="U1607" t="b">
        <f t="shared" ca="1" si="463"/>
        <v>0</v>
      </c>
      <c r="W1607" s="317" t="b">
        <f t="shared" ca="1" si="464"/>
        <v>0</v>
      </c>
      <c r="X1607" s="317" t="b">
        <f t="shared" ca="1" si="471"/>
        <v>0</v>
      </c>
      <c r="Y1607" s="317" t="b">
        <f t="shared" ca="1" si="465"/>
        <v>0</v>
      </c>
      <c r="Z1607" t="b">
        <f t="shared" ca="1" si="466"/>
        <v>0</v>
      </c>
      <c r="AA1607" s="37" t="b">
        <f t="shared" ca="1" si="472"/>
        <v>1</v>
      </c>
      <c r="AB1607" t="b">
        <f t="shared" ca="1" si="467"/>
        <v>0</v>
      </c>
      <c r="AD1607" t="b">
        <f t="shared" ca="1" si="473"/>
        <v>0</v>
      </c>
      <c r="AE1607" s="37" t="b">
        <f t="shared" ca="1" si="474"/>
        <v>1</v>
      </c>
      <c r="AF1607" t="b">
        <f t="shared" ca="1" si="475"/>
        <v>0</v>
      </c>
      <c r="AG1607" s="317" t="b">
        <f t="shared" ca="1" si="476"/>
        <v>0</v>
      </c>
      <c r="AH1607" s="317" t="b">
        <f t="shared" ca="1" si="477"/>
        <v>0</v>
      </c>
      <c r="AI1607" s="317" t="b">
        <f t="shared" ca="1" si="478"/>
        <v>0</v>
      </c>
    </row>
    <row r="1608" spans="1:35" x14ac:dyDescent="0.25">
      <c r="A1608">
        <v>1576</v>
      </c>
      <c r="B1608" s="169">
        <f ca="1">OFFSET(InputPriceData!B$15,CalculationsAndCharts!$A1608+$A$11,0,1,1)</f>
        <v>39559</v>
      </c>
      <c r="C1608" s="3">
        <f ca="1">OFFSET(InputPriceData!G$15,CalculationsAndCharts!$A1608+$A$11,IF($C$7,8,0),1,1)</f>
        <v>1633000</v>
      </c>
      <c r="D1608" s="4">
        <f ca="1">OFFSET(InputPriceData!C$15,CalculationsAndCharts!$A1608+$A$11,IF($C$7,8,0),1,1)</f>
        <v>66.17</v>
      </c>
      <c r="E1608" s="4">
        <f ca="1">OFFSET(InputPriceData!D$15,CalculationsAndCharts!$A1608+$A$11,IF($C$7,8,0),1,1)</f>
        <v>66.5</v>
      </c>
      <c r="F1608" s="4">
        <f ca="1">OFFSET(InputPriceData!E$15,CalculationsAndCharts!$A1608+$A$11,IF($C$7,8,0),1,1)</f>
        <v>65.680000000000007</v>
      </c>
      <c r="G1608" s="4">
        <f ca="1">OFFSET(InputPriceData!F$15,CalculationsAndCharts!$A1608+$A$11,IF($C$7,8,0),1,1)</f>
        <v>66.06</v>
      </c>
      <c r="H1608" s="133"/>
      <c r="I1608" s="133"/>
      <c r="J1608" s="37">
        <f t="shared" ca="1" si="468"/>
        <v>1225</v>
      </c>
      <c r="K1608" s="124">
        <f t="shared" ca="1" si="469"/>
        <v>0.79000000000000625</v>
      </c>
      <c r="L1608" s="343">
        <f t="shared" ca="1" si="460"/>
        <v>-5.8739966204445937E-2</v>
      </c>
      <c r="M1608" s="345">
        <f t="shared" ca="1" si="470"/>
        <v>0.66428933561433934</v>
      </c>
      <c r="N1608" s="344">
        <f t="shared" ca="1" si="461"/>
        <v>-8.8425273529527323E-2</v>
      </c>
      <c r="O1608" s="4"/>
      <c r="P1608" s="4"/>
      <c r="Q1608" s="3"/>
      <c r="S1608" s="4"/>
      <c r="T1608" s="4" t="b">
        <f t="shared" ca="1" si="462"/>
        <v>0</v>
      </c>
      <c r="U1608" t="b">
        <f t="shared" ca="1" si="463"/>
        <v>0</v>
      </c>
      <c r="W1608" s="317" t="b">
        <f t="shared" ca="1" si="464"/>
        <v>0</v>
      </c>
      <c r="X1608" s="317" t="b">
        <f t="shared" ca="1" si="471"/>
        <v>0</v>
      </c>
      <c r="Y1608" s="317" t="b">
        <f t="shared" ca="1" si="465"/>
        <v>0</v>
      </c>
      <c r="Z1608" t="b">
        <f t="shared" ca="1" si="466"/>
        <v>0</v>
      </c>
      <c r="AA1608" s="37" t="b">
        <f t="shared" ca="1" si="472"/>
        <v>1</v>
      </c>
      <c r="AB1608" t="b">
        <f t="shared" ca="1" si="467"/>
        <v>0</v>
      </c>
      <c r="AD1608" t="b">
        <f t="shared" ca="1" si="473"/>
        <v>0</v>
      </c>
      <c r="AE1608" s="37" t="b">
        <f t="shared" ca="1" si="474"/>
        <v>1</v>
      </c>
      <c r="AF1608" t="b">
        <f t="shared" ca="1" si="475"/>
        <v>0</v>
      </c>
      <c r="AG1608" s="317" t="b">
        <f t="shared" ca="1" si="476"/>
        <v>0</v>
      </c>
      <c r="AH1608" s="317" t="b">
        <f t="shared" ca="1" si="477"/>
        <v>0</v>
      </c>
      <c r="AI1608" s="317" t="b">
        <f t="shared" ca="1" si="478"/>
        <v>0</v>
      </c>
    </row>
    <row r="1609" spans="1:35" x14ac:dyDescent="0.25">
      <c r="A1609">
        <v>1577</v>
      </c>
      <c r="B1609" s="169">
        <f ca="1">OFFSET(InputPriceData!B$15,CalculationsAndCharts!$A1609+$A$11,0,1,1)</f>
        <v>39556</v>
      </c>
      <c r="C1609" s="3">
        <f ca="1">OFFSET(InputPriceData!G$15,CalculationsAndCharts!$A1609+$A$11,IF($C$7,8,0),1,1)</f>
        <v>2051300</v>
      </c>
      <c r="D1609" s="4">
        <f ca="1">OFFSET(InputPriceData!C$15,CalculationsAndCharts!$A1609+$A$11,IF($C$7,8,0),1,1)</f>
        <v>66.05</v>
      </c>
      <c r="E1609" s="4">
        <f ca="1">OFFSET(InputPriceData!D$15,CalculationsAndCharts!$A1609+$A$11,IF($C$7,8,0),1,1)</f>
        <v>66.34</v>
      </c>
      <c r="F1609" s="4">
        <f ca="1">OFFSET(InputPriceData!E$15,CalculationsAndCharts!$A1609+$A$11,IF($C$7,8,0),1,1)</f>
        <v>65.3</v>
      </c>
      <c r="G1609" s="4">
        <f ca="1">OFFSET(InputPriceData!F$15,CalculationsAndCharts!$A1609+$A$11,IF($C$7,8,0),1,1)</f>
        <v>66.14</v>
      </c>
      <c r="H1609" s="133"/>
      <c r="I1609" s="133"/>
      <c r="J1609" s="37">
        <f t="shared" ca="1" si="468"/>
        <v>1224</v>
      </c>
      <c r="K1609" s="124">
        <f t="shared" ca="1" si="469"/>
        <v>0.48999999999999488</v>
      </c>
      <c r="L1609" s="343">
        <f t="shared" ca="1" si="460"/>
        <v>-0.15921723221506628</v>
      </c>
      <c r="M1609" s="345">
        <f t="shared" ca="1" si="470"/>
        <v>0.67032223573596306</v>
      </c>
      <c r="N1609" s="344">
        <f t="shared" ca="1" si="461"/>
        <v>-0.23752342340286209</v>
      </c>
      <c r="O1609" s="4"/>
      <c r="P1609" s="4"/>
      <c r="Q1609" s="3"/>
      <c r="S1609" s="4"/>
      <c r="T1609" s="4" t="b">
        <f t="shared" ca="1" si="462"/>
        <v>0</v>
      </c>
      <c r="U1609" t="b">
        <f t="shared" ca="1" si="463"/>
        <v>0</v>
      </c>
      <c r="W1609" s="317" t="b">
        <f t="shared" ca="1" si="464"/>
        <v>0</v>
      </c>
      <c r="X1609" s="317" t="b">
        <f t="shared" ca="1" si="471"/>
        <v>0</v>
      </c>
      <c r="Y1609" s="317" t="b">
        <f t="shared" ca="1" si="465"/>
        <v>0</v>
      </c>
      <c r="Z1609" t="b">
        <f t="shared" ca="1" si="466"/>
        <v>0</v>
      </c>
      <c r="AA1609" s="37" t="b">
        <f t="shared" ca="1" si="472"/>
        <v>1</v>
      </c>
      <c r="AB1609" t="b">
        <f t="shared" ca="1" si="467"/>
        <v>0</v>
      </c>
      <c r="AD1609" t="b">
        <f t="shared" ca="1" si="473"/>
        <v>0</v>
      </c>
      <c r="AE1609" s="37" t="b">
        <f t="shared" ca="1" si="474"/>
        <v>1</v>
      </c>
      <c r="AF1609" t="b">
        <f t="shared" ca="1" si="475"/>
        <v>0</v>
      </c>
      <c r="AG1609" s="317" t="b">
        <f t="shared" ca="1" si="476"/>
        <v>0</v>
      </c>
      <c r="AH1609" s="317" t="b">
        <f t="shared" ca="1" si="477"/>
        <v>0</v>
      </c>
      <c r="AI1609" s="317" t="b">
        <f t="shared" ca="1" si="478"/>
        <v>0</v>
      </c>
    </row>
    <row r="1610" spans="1:35" x14ac:dyDescent="0.25">
      <c r="A1610">
        <v>1578</v>
      </c>
      <c r="B1610" s="169">
        <f ca="1">OFFSET(InputPriceData!B$15,CalculationsAndCharts!$A1610+$A$11,0,1,1)</f>
        <v>39555</v>
      </c>
      <c r="C1610" s="3">
        <f ca="1">OFFSET(InputPriceData!G$15,CalculationsAndCharts!$A1610+$A$11,IF($C$7,8,0),1,1)</f>
        <v>1779800</v>
      </c>
      <c r="D1610" s="4">
        <f ca="1">OFFSET(InputPriceData!C$15,CalculationsAndCharts!$A1610+$A$11,IF($C$7,8,0),1,1)</f>
        <v>65.86</v>
      </c>
      <c r="E1610" s="4">
        <f ca="1">OFFSET(InputPriceData!D$15,CalculationsAndCharts!$A1610+$A$11,IF($C$7,8,0),1,1)</f>
        <v>65.87</v>
      </c>
      <c r="F1610" s="4">
        <f ca="1">OFFSET(InputPriceData!E$15,CalculationsAndCharts!$A1610+$A$11,IF($C$7,8,0),1,1)</f>
        <v>65.09</v>
      </c>
      <c r="G1610" s="4">
        <f ca="1">OFFSET(InputPriceData!F$15,CalculationsAndCharts!$A1610+$A$11,IF($C$7,8,0),1,1)</f>
        <v>65.27</v>
      </c>
      <c r="H1610" s="133"/>
      <c r="I1610" s="133"/>
      <c r="J1610" s="37">
        <f t="shared" ca="1" si="468"/>
        <v>1223</v>
      </c>
      <c r="K1610" s="124">
        <f t="shared" ca="1" si="469"/>
        <v>1.039999999999992</v>
      </c>
      <c r="L1610" s="343">
        <f t="shared" ca="1" si="460"/>
        <v>-0.21742040351830405</v>
      </c>
      <c r="M1610" s="345">
        <f t="shared" ca="1" si="470"/>
        <v>0.67640992506151676</v>
      </c>
      <c r="N1610" s="344">
        <f t="shared" ca="1" si="461"/>
        <v>-0.32143289958161175</v>
      </c>
      <c r="O1610" s="4"/>
      <c r="P1610" s="4"/>
      <c r="Q1610" s="3"/>
      <c r="S1610" s="4"/>
      <c r="T1610" s="4" t="b">
        <f t="shared" ca="1" si="462"/>
        <v>0</v>
      </c>
      <c r="U1610" t="b">
        <f t="shared" ca="1" si="463"/>
        <v>0</v>
      </c>
      <c r="W1610" s="317" t="b">
        <f t="shared" ca="1" si="464"/>
        <v>0</v>
      </c>
      <c r="X1610" s="317" t="b">
        <f t="shared" ca="1" si="471"/>
        <v>0</v>
      </c>
      <c r="Y1610" s="317" t="b">
        <f t="shared" ca="1" si="465"/>
        <v>0</v>
      </c>
      <c r="Z1610" t="b">
        <f t="shared" ca="1" si="466"/>
        <v>0</v>
      </c>
      <c r="AA1610" s="37" t="b">
        <f t="shared" ca="1" si="472"/>
        <v>1</v>
      </c>
      <c r="AB1610" t="b">
        <f t="shared" ca="1" si="467"/>
        <v>0</v>
      </c>
      <c r="AD1610" t="b">
        <f t="shared" ca="1" si="473"/>
        <v>0</v>
      </c>
      <c r="AE1610" s="37" t="b">
        <f t="shared" ca="1" si="474"/>
        <v>1</v>
      </c>
      <c r="AF1610" t="b">
        <f t="shared" ca="1" si="475"/>
        <v>0</v>
      </c>
      <c r="AG1610" s="317" t="b">
        <f t="shared" ca="1" si="476"/>
        <v>0</v>
      </c>
      <c r="AH1610" s="317" t="b">
        <f t="shared" ca="1" si="477"/>
        <v>0</v>
      </c>
      <c r="AI1610" s="317" t="b">
        <f t="shared" ca="1" si="478"/>
        <v>0</v>
      </c>
    </row>
    <row r="1611" spans="1:35" x14ac:dyDescent="0.25">
      <c r="A1611">
        <v>1579</v>
      </c>
      <c r="B1611" s="169">
        <f ca="1">OFFSET(InputPriceData!B$15,CalculationsAndCharts!$A1611+$A$11,0,1,1)</f>
        <v>39554</v>
      </c>
      <c r="C1611" s="3">
        <f ca="1">OFFSET(InputPriceData!G$15,CalculationsAndCharts!$A1611+$A$11,IF($C$7,8,0),1,1)</f>
        <v>2630100</v>
      </c>
      <c r="D1611" s="4">
        <f ca="1">OFFSET(InputPriceData!C$15,CalculationsAndCharts!$A1611+$A$11,IF($C$7,8,0),1,1)</f>
        <v>64.650000000000006</v>
      </c>
      <c r="E1611" s="4">
        <f ca="1">OFFSET(InputPriceData!D$15,CalculationsAndCharts!$A1611+$A$11,IF($C$7,8,0),1,1)</f>
        <v>65.69</v>
      </c>
      <c r="F1611" s="4">
        <f ca="1">OFFSET(InputPriceData!E$15,CalculationsAndCharts!$A1611+$A$11,IF($C$7,8,0),1,1)</f>
        <v>64.5</v>
      </c>
      <c r="G1611" s="4">
        <f ca="1">OFFSET(InputPriceData!F$15,CalculationsAndCharts!$A1611+$A$11,IF($C$7,8,0),1,1)</f>
        <v>65.650000000000006</v>
      </c>
      <c r="H1611" s="133"/>
      <c r="I1611" s="133"/>
      <c r="J1611" s="37">
        <f t="shared" ca="1" si="468"/>
        <v>1222</v>
      </c>
      <c r="K1611" s="124">
        <f t="shared" ca="1" si="469"/>
        <v>0.57000000000000739</v>
      </c>
      <c r="L1611" s="343">
        <f t="shared" ca="1" si="460"/>
        <v>-0.18713488397457856</v>
      </c>
      <c r="M1611" s="345">
        <f t="shared" ca="1" si="470"/>
        <v>0.68255290117206535</v>
      </c>
      <c r="N1611" s="344">
        <f t="shared" ca="1" si="461"/>
        <v>-0.27416905510654854</v>
      </c>
      <c r="O1611" s="4"/>
      <c r="P1611" s="4"/>
      <c r="Q1611" s="3"/>
      <c r="S1611" s="4"/>
      <c r="T1611" s="4" t="b">
        <f t="shared" ca="1" si="462"/>
        <v>0</v>
      </c>
      <c r="U1611" t="b">
        <f t="shared" ca="1" si="463"/>
        <v>0</v>
      </c>
      <c r="W1611" s="317" t="b">
        <f t="shared" ca="1" si="464"/>
        <v>0</v>
      </c>
      <c r="X1611" s="317" t="b">
        <f t="shared" ca="1" si="471"/>
        <v>0</v>
      </c>
      <c r="Y1611" s="317" t="b">
        <f t="shared" ca="1" si="465"/>
        <v>1</v>
      </c>
      <c r="Z1611" t="b">
        <f t="shared" ca="1" si="466"/>
        <v>1</v>
      </c>
      <c r="AA1611" s="37" t="b">
        <f t="shared" ca="1" si="472"/>
        <v>1</v>
      </c>
      <c r="AB1611" t="b">
        <f t="shared" ca="1" si="467"/>
        <v>0</v>
      </c>
      <c r="AD1611" t="b">
        <f t="shared" ca="1" si="473"/>
        <v>1</v>
      </c>
      <c r="AE1611" s="37" t="b">
        <f t="shared" ca="1" si="474"/>
        <v>1</v>
      </c>
      <c r="AF1611" t="b">
        <f t="shared" ca="1" si="475"/>
        <v>0</v>
      </c>
      <c r="AG1611" s="317" t="b">
        <f t="shared" ca="1" si="476"/>
        <v>0</v>
      </c>
      <c r="AH1611" s="317" t="b">
        <f t="shared" ca="1" si="477"/>
        <v>0</v>
      </c>
      <c r="AI1611" s="317" t="b">
        <f t="shared" ca="1" si="478"/>
        <v>1</v>
      </c>
    </row>
    <row r="1612" spans="1:35" x14ac:dyDescent="0.25">
      <c r="A1612">
        <v>1580</v>
      </c>
      <c r="B1612" s="169">
        <f ca="1">OFFSET(InputPriceData!B$15,CalculationsAndCharts!$A1612+$A$11,0,1,1)</f>
        <v>39553</v>
      </c>
      <c r="C1612" s="3">
        <f ca="1">OFFSET(InputPriceData!G$15,CalculationsAndCharts!$A1612+$A$11,IF($C$7,8,0),1,1)</f>
        <v>1724700</v>
      </c>
      <c r="D1612" s="4">
        <f ca="1">OFFSET(InputPriceData!C$15,CalculationsAndCharts!$A1612+$A$11,IF($C$7,8,0),1,1)</f>
        <v>65.37</v>
      </c>
      <c r="E1612" s="4">
        <f ca="1">OFFSET(InputPriceData!D$15,CalculationsAndCharts!$A1612+$A$11,IF($C$7,8,0),1,1)</f>
        <v>65.37</v>
      </c>
      <c r="F1612" s="4">
        <f ca="1">OFFSET(InputPriceData!E$15,CalculationsAndCharts!$A1612+$A$11,IF($C$7,8,0),1,1)</f>
        <v>63.8</v>
      </c>
      <c r="G1612" s="4">
        <f ca="1">OFFSET(InputPriceData!F$15,CalculationsAndCharts!$A1612+$A$11,IF($C$7,8,0),1,1)</f>
        <v>64.23</v>
      </c>
      <c r="H1612" s="133"/>
      <c r="I1612" s="133"/>
      <c r="J1612" s="37">
        <f t="shared" ca="1" si="468"/>
        <v>1221</v>
      </c>
      <c r="K1612" s="124">
        <f t="shared" ca="1" si="469"/>
        <v>-1.1799999999999926</v>
      </c>
      <c r="L1612" s="343">
        <f t="shared" ca="1" si="460"/>
        <v>-1.7674296887959545E-2</v>
      </c>
      <c r="M1612" s="345">
        <f t="shared" ca="1" si="470"/>
        <v>0.68875166616757355</v>
      </c>
      <c r="N1612" s="344">
        <f t="shared" ca="1" si="461"/>
        <v>-2.5661349011763236E-2</v>
      </c>
      <c r="O1612" s="4"/>
      <c r="P1612" s="4"/>
      <c r="Q1612" s="3"/>
      <c r="S1612" s="4"/>
      <c r="T1612" s="4" t="b">
        <f t="shared" ca="1" si="462"/>
        <v>0</v>
      </c>
      <c r="U1612" t="b">
        <f t="shared" ca="1" si="463"/>
        <v>1</v>
      </c>
      <c r="W1612" s="317" t="b">
        <f t="shared" ca="1" si="464"/>
        <v>0</v>
      </c>
      <c r="X1612" s="317" t="b">
        <f t="shared" ca="1" si="471"/>
        <v>1</v>
      </c>
      <c r="Y1612" s="317" t="b">
        <f t="shared" ca="1" si="465"/>
        <v>0</v>
      </c>
      <c r="Z1612" t="b">
        <f t="shared" ca="1" si="466"/>
        <v>0</v>
      </c>
      <c r="AA1612" s="37" t="b">
        <f t="shared" ca="1" si="472"/>
        <v>0</v>
      </c>
      <c r="AB1612" t="b">
        <f t="shared" ca="1" si="467"/>
        <v>0</v>
      </c>
      <c r="AD1612" t="b">
        <f t="shared" ca="1" si="473"/>
        <v>0</v>
      </c>
      <c r="AE1612" s="37" t="b">
        <f t="shared" ca="1" si="474"/>
        <v>0</v>
      </c>
      <c r="AF1612" t="b">
        <f t="shared" ca="1" si="475"/>
        <v>0</v>
      </c>
      <c r="AG1612" s="317" t="b">
        <f t="shared" ca="1" si="476"/>
        <v>0</v>
      </c>
      <c r="AH1612" s="317" t="b">
        <f t="shared" ca="1" si="477"/>
        <v>1</v>
      </c>
      <c r="AI1612" s="317" t="b">
        <f t="shared" ca="1" si="478"/>
        <v>0</v>
      </c>
    </row>
    <row r="1613" spans="1:35" x14ac:dyDescent="0.25">
      <c r="A1613">
        <v>1581</v>
      </c>
      <c r="B1613" s="169">
        <f ca="1">OFFSET(InputPriceData!B$15,CalculationsAndCharts!$A1613+$A$11,0,1,1)</f>
        <v>39552</v>
      </c>
      <c r="C1613" s="3">
        <f ca="1">OFFSET(InputPriceData!G$15,CalculationsAndCharts!$A1613+$A$11,IF($C$7,8,0),1,1)</f>
        <v>1428300</v>
      </c>
      <c r="D1613" s="4">
        <f ca="1">OFFSET(InputPriceData!C$15,CalculationsAndCharts!$A1613+$A$11,IF($C$7,8,0),1,1)</f>
        <v>65.260000000000005</v>
      </c>
      <c r="E1613" s="4">
        <f ca="1">OFFSET(InputPriceData!D$15,CalculationsAndCharts!$A1613+$A$11,IF($C$7,8,0),1,1)</f>
        <v>65.69</v>
      </c>
      <c r="F1613" s="4">
        <f ca="1">OFFSET(InputPriceData!E$15,CalculationsAndCharts!$A1613+$A$11,IF($C$7,8,0),1,1)</f>
        <v>64.73</v>
      </c>
      <c r="G1613" s="4">
        <f ca="1">OFFSET(InputPriceData!F$15,CalculationsAndCharts!$A1613+$A$11,IF($C$7,8,0),1,1)</f>
        <v>65.08</v>
      </c>
      <c r="H1613" s="133"/>
      <c r="I1613" s="133"/>
      <c r="J1613" s="37">
        <f t="shared" ca="1" si="468"/>
        <v>1220</v>
      </c>
      <c r="K1613" s="124">
        <f t="shared" ca="1" si="469"/>
        <v>-1.3599999999999994</v>
      </c>
      <c r="L1613" s="343">
        <f t="shared" ca="1" si="460"/>
        <v>0.21116102231328709</v>
      </c>
      <c r="M1613" s="345">
        <f t="shared" ca="1" si="470"/>
        <v>0.69500672670794506</v>
      </c>
      <c r="N1613" s="344">
        <f t="shared" ca="1" si="461"/>
        <v>0.30382586843943016</v>
      </c>
      <c r="O1613" s="4"/>
      <c r="P1613" s="4"/>
      <c r="Q1613" s="3"/>
      <c r="S1613" s="4"/>
      <c r="T1613" s="4" t="b">
        <f t="shared" ca="1" si="462"/>
        <v>0</v>
      </c>
      <c r="U1613" t="b">
        <f t="shared" ca="1" si="463"/>
        <v>0</v>
      </c>
      <c r="W1613" s="317" t="b">
        <f t="shared" ca="1" si="464"/>
        <v>0</v>
      </c>
      <c r="X1613" s="317" t="b">
        <f t="shared" ca="1" si="471"/>
        <v>1</v>
      </c>
      <c r="Y1613" s="317" t="b">
        <f t="shared" ca="1" si="465"/>
        <v>0</v>
      </c>
      <c r="Z1613" t="b">
        <f t="shared" ca="1" si="466"/>
        <v>0</v>
      </c>
      <c r="AA1613" s="37" t="b">
        <f t="shared" ca="1" si="472"/>
        <v>0</v>
      </c>
      <c r="AB1613" t="b">
        <f t="shared" ca="1" si="467"/>
        <v>0</v>
      </c>
      <c r="AD1613" t="b">
        <f t="shared" ca="1" si="473"/>
        <v>0</v>
      </c>
      <c r="AE1613" s="37" t="b">
        <f t="shared" ca="1" si="474"/>
        <v>0</v>
      </c>
      <c r="AF1613" t="b">
        <f t="shared" ca="1" si="475"/>
        <v>0</v>
      </c>
      <c r="AG1613" s="317" t="b">
        <f t="shared" ca="1" si="476"/>
        <v>0</v>
      </c>
      <c r="AH1613" s="317" t="b">
        <f t="shared" ca="1" si="477"/>
        <v>1</v>
      </c>
      <c r="AI1613" s="317" t="b">
        <f t="shared" ca="1" si="478"/>
        <v>0</v>
      </c>
    </row>
    <row r="1614" spans="1:35" x14ac:dyDescent="0.25">
      <c r="A1614">
        <v>1582</v>
      </c>
      <c r="B1614" s="169">
        <f ca="1">OFFSET(InputPriceData!B$15,CalculationsAndCharts!$A1614+$A$11,0,1,1)</f>
        <v>39549</v>
      </c>
      <c r="C1614" s="3">
        <f ca="1">OFFSET(InputPriceData!G$15,CalculationsAndCharts!$A1614+$A$11,IF($C$7,8,0),1,1)</f>
        <v>2932100</v>
      </c>
      <c r="D1614" s="4">
        <f ca="1">OFFSET(InputPriceData!C$15,CalculationsAndCharts!$A1614+$A$11,IF($C$7,8,0),1,1)</f>
        <v>65.59</v>
      </c>
      <c r="E1614" s="4">
        <f ca="1">OFFSET(InputPriceData!D$15,CalculationsAndCharts!$A1614+$A$11,IF($C$7,8,0),1,1)</f>
        <v>66.180000000000007</v>
      </c>
      <c r="F1614" s="4">
        <f ca="1">OFFSET(InputPriceData!E$15,CalculationsAndCharts!$A1614+$A$11,IF($C$7,8,0),1,1)</f>
        <v>65.25</v>
      </c>
      <c r="G1614" s="4">
        <f ca="1">OFFSET(InputPriceData!F$15,CalculationsAndCharts!$A1614+$A$11,IF($C$7,8,0),1,1)</f>
        <v>65.41</v>
      </c>
      <c r="H1614" s="133"/>
      <c r="I1614" s="133"/>
      <c r="J1614" s="37">
        <f t="shared" ca="1" si="468"/>
        <v>1219</v>
      </c>
      <c r="K1614" s="124">
        <f t="shared" ca="1" si="469"/>
        <v>-1.2199999999999989</v>
      </c>
      <c r="L1614" s="343">
        <f t="shared" ca="1" si="460"/>
        <v>0.38548998489351133</v>
      </c>
      <c r="M1614" s="345">
        <f t="shared" ca="1" si="470"/>
        <v>0.70131859405443497</v>
      </c>
      <c r="N1614" s="344">
        <f t="shared" ca="1" si="461"/>
        <v>0.54966457208118791</v>
      </c>
      <c r="O1614" s="4"/>
      <c r="P1614" s="4"/>
      <c r="Q1614" s="3"/>
      <c r="S1614" s="4"/>
      <c r="T1614" s="4" t="b">
        <f t="shared" ca="1" si="462"/>
        <v>0</v>
      </c>
      <c r="U1614" t="b">
        <f t="shared" ca="1" si="463"/>
        <v>0</v>
      </c>
      <c r="W1614" s="317" t="b">
        <f t="shared" ca="1" si="464"/>
        <v>0</v>
      </c>
      <c r="X1614" s="317" t="b">
        <f t="shared" ca="1" si="471"/>
        <v>1</v>
      </c>
      <c r="Y1614" s="317" t="b">
        <f t="shared" ca="1" si="465"/>
        <v>0</v>
      </c>
      <c r="Z1614" t="b">
        <f t="shared" ca="1" si="466"/>
        <v>0</v>
      </c>
      <c r="AA1614" s="37" t="b">
        <f t="shared" ca="1" si="472"/>
        <v>0</v>
      </c>
      <c r="AB1614" t="b">
        <f t="shared" ca="1" si="467"/>
        <v>0</v>
      </c>
      <c r="AD1614" t="b">
        <f t="shared" ca="1" si="473"/>
        <v>0</v>
      </c>
      <c r="AE1614" s="37" t="b">
        <f t="shared" ca="1" si="474"/>
        <v>0</v>
      </c>
      <c r="AF1614" t="b">
        <f t="shared" ca="1" si="475"/>
        <v>0</v>
      </c>
      <c r="AG1614" s="317" t="b">
        <f t="shared" ca="1" si="476"/>
        <v>0</v>
      </c>
      <c r="AH1614" s="317" t="b">
        <f t="shared" ca="1" si="477"/>
        <v>1</v>
      </c>
      <c r="AI1614" s="317" t="b">
        <f t="shared" ca="1" si="478"/>
        <v>0</v>
      </c>
    </row>
    <row r="1615" spans="1:35" x14ac:dyDescent="0.25">
      <c r="A1615">
        <v>1583</v>
      </c>
      <c r="B1615" s="169">
        <f ca="1">OFFSET(InputPriceData!B$15,CalculationsAndCharts!$A1615+$A$11,0,1,1)</f>
        <v>39548</v>
      </c>
      <c r="C1615" s="3">
        <f ca="1">OFFSET(InputPriceData!G$15,CalculationsAndCharts!$A1615+$A$11,IF($C$7,8,0),1,1)</f>
        <v>2265200</v>
      </c>
      <c r="D1615" s="4">
        <f ca="1">OFFSET(InputPriceData!C$15,CalculationsAndCharts!$A1615+$A$11,IF($C$7,8,0),1,1)</f>
        <v>66.77</v>
      </c>
      <c r="E1615" s="4">
        <f ca="1">OFFSET(InputPriceData!D$15,CalculationsAndCharts!$A1615+$A$11,IF($C$7,8,0),1,1)</f>
        <v>66.849999999999994</v>
      </c>
      <c r="F1615" s="4">
        <f ca="1">OFFSET(InputPriceData!E$15,CalculationsAndCharts!$A1615+$A$11,IF($C$7,8,0),1,1)</f>
        <v>66.2</v>
      </c>
      <c r="G1615" s="4">
        <f ca="1">OFFSET(InputPriceData!F$15,CalculationsAndCharts!$A1615+$A$11,IF($C$7,8,0),1,1)</f>
        <v>66.44</v>
      </c>
      <c r="H1615" s="133"/>
      <c r="I1615" s="133"/>
      <c r="J1615" s="37">
        <f t="shared" ca="1" si="468"/>
        <v>1218</v>
      </c>
      <c r="K1615" s="124">
        <f t="shared" ca="1" si="469"/>
        <v>-7.000000000000739E-2</v>
      </c>
      <c r="L1615" s="343">
        <f t="shared" ca="1" si="460"/>
        <v>0.45088603302620978</v>
      </c>
      <c r="M1615" s="345">
        <f t="shared" ca="1" si="470"/>
        <v>0.70768778411143796</v>
      </c>
      <c r="N1615" s="344">
        <f t="shared" ca="1" si="461"/>
        <v>0.63712564092417601</v>
      </c>
      <c r="O1615" s="4"/>
      <c r="P1615" s="4"/>
      <c r="Q1615" s="3"/>
      <c r="S1615" s="4"/>
      <c r="T1615" s="4" t="b">
        <f t="shared" ca="1" si="462"/>
        <v>0</v>
      </c>
      <c r="U1615" t="b">
        <f t="shared" ca="1" si="463"/>
        <v>0</v>
      </c>
      <c r="W1615" s="317" t="b">
        <f t="shared" ca="1" si="464"/>
        <v>0</v>
      </c>
      <c r="X1615" s="317" t="b">
        <f t="shared" ca="1" si="471"/>
        <v>1</v>
      </c>
      <c r="Y1615" s="317" t="b">
        <f t="shared" ca="1" si="465"/>
        <v>0</v>
      </c>
      <c r="Z1615" t="b">
        <f t="shared" ca="1" si="466"/>
        <v>0</v>
      </c>
      <c r="AA1615" s="37" t="b">
        <f t="shared" ca="1" si="472"/>
        <v>0</v>
      </c>
      <c r="AB1615" t="b">
        <f t="shared" ca="1" si="467"/>
        <v>0</v>
      </c>
      <c r="AD1615" t="b">
        <f t="shared" ca="1" si="473"/>
        <v>0</v>
      </c>
      <c r="AE1615" s="37" t="b">
        <f t="shared" ca="1" si="474"/>
        <v>0</v>
      </c>
      <c r="AF1615" t="b">
        <f t="shared" ca="1" si="475"/>
        <v>0</v>
      </c>
      <c r="AG1615" s="317" t="b">
        <f t="shared" ca="1" si="476"/>
        <v>0</v>
      </c>
      <c r="AH1615" s="317" t="b">
        <f t="shared" ca="1" si="477"/>
        <v>1</v>
      </c>
      <c r="AI1615" s="317" t="b">
        <f t="shared" ca="1" si="478"/>
        <v>0</v>
      </c>
    </row>
    <row r="1616" spans="1:35" x14ac:dyDescent="0.25">
      <c r="A1616">
        <v>1584</v>
      </c>
      <c r="B1616" s="169">
        <f ca="1">OFFSET(InputPriceData!B$15,CalculationsAndCharts!$A1616+$A$11,0,1,1)</f>
        <v>39547</v>
      </c>
      <c r="C1616" s="3">
        <f ca="1">OFFSET(InputPriceData!G$15,CalculationsAndCharts!$A1616+$A$11,IF($C$7,8,0),1,1)</f>
        <v>2911600</v>
      </c>
      <c r="D1616" s="4">
        <f ca="1">OFFSET(InputPriceData!C$15,CalculationsAndCharts!$A1616+$A$11,IF($C$7,8,0),1,1)</f>
        <v>66.5</v>
      </c>
      <c r="E1616" s="4">
        <f ca="1">OFFSET(InputPriceData!D$15,CalculationsAndCharts!$A1616+$A$11,IF($C$7,8,0),1,1)</f>
        <v>67.37</v>
      </c>
      <c r="F1616" s="4">
        <f ca="1">OFFSET(InputPriceData!E$15,CalculationsAndCharts!$A1616+$A$11,IF($C$7,8,0),1,1)</f>
        <v>66.349999999999994</v>
      </c>
      <c r="G1616" s="4">
        <f ca="1">OFFSET(InputPriceData!F$15,CalculationsAndCharts!$A1616+$A$11,IF($C$7,8,0),1,1)</f>
        <v>66.63</v>
      </c>
      <c r="H1616" s="133"/>
      <c r="I1616" s="133"/>
      <c r="J1616" s="37">
        <f t="shared" ca="1" si="468"/>
        <v>1217</v>
      </c>
      <c r="K1616" s="124">
        <f t="shared" ca="1" si="469"/>
        <v>0.86999999999999034</v>
      </c>
      <c r="L1616" s="343">
        <f t="shared" ca="1" si="460"/>
        <v>0.41783651911348124</v>
      </c>
      <c r="M1616" s="345">
        <f t="shared" ca="1" si="470"/>
        <v>0.7141148174686559</v>
      </c>
      <c r="N1616" s="344">
        <f t="shared" ca="1" si="461"/>
        <v>0.58511111783760328</v>
      </c>
      <c r="O1616" s="4"/>
      <c r="P1616" s="4"/>
      <c r="Q1616" s="3"/>
      <c r="S1616" s="4"/>
      <c r="T1616" s="4" t="b">
        <f t="shared" ca="1" si="462"/>
        <v>0</v>
      </c>
      <c r="U1616" t="b">
        <f t="shared" ca="1" si="463"/>
        <v>0</v>
      </c>
      <c r="W1616" s="317" t="b">
        <f t="shared" ca="1" si="464"/>
        <v>0</v>
      </c>
      <c r="X1616" s="317" t="b">
        <f t="shared" ca="1" si="471"/>
        <v>1</v>
      </c>
      <c r="Y1616" s="317" t="b">
        <f t="shared" ca="1" si="465"/>
        <v>0</v>
      </c>
      <c r="Z1616" t="b">
        <f t="shared" ca="1" si="466"/>
        <v>0</v>
      </c>
      <c r="AA1616" s="37" t="b">
        <f t="shared" ca="1" si="472"/>
        <v>0</v>
      </c>
      <c r="AB1616" t="b">
        <f t="shared" ca="1" si="467"/>
        <v>0</v>
      </c>
      <c r="AD1616" t="b">
        <f t="shared" ca="1" si="473"/>
        <v>0</v>
      </c>
      <c r="AE1616" s="37" t="b">
        <f t="shared" ca="1" si="474"/>
        <v>0</v>
      </c>
      <c r="AF1616" t="b">
        <f t="shared" ca="1" si="475"/>
        <v>0</v>
      </c>
      <c r="AG1616" s="317" t="b">
        <f t="shared" ca="1" si="476"/>
        <v>0</v>
      </c>
      <c r="AH1616" s="317" t="b">
        <f t="shared" ca="1" si="477"/>
        <v>1</v>
      </c>
      <c r="AI1616" s="317" t="b">
        <f t="shared" ca="1" si="478"/>
        <v>0</v>
      </c>
    </row>
    <row r="1617" spans="1:35" x14ac:dyDescent="0.25">
      <c r="A1617">
        <v>1585</v>
      </c>
      <c r="B1617" s="169">
        <f ca="1">OFFSET(InputPriceData!B$15,CalculationsAndCharts!$A1617+$A$11,0,1,1)</f>
        <v>39546</v>
      </c>
      <c r="C1617" s="3">
        <f ca="1">OFFSET(InputPriceData!G$15,CalculationsAndCharts!$A1617+$A$11,IF($C$7,8,0),1,1)</f>
        <v>2259300</v>
      </c>
      <c r="D1617" s="4">
        <f ca="1">OFFSET(InputPriceData!C$15,CalculationsAndCharts!$A1617+$A$11,IF($C$7,8,0),1,1)</f>
        <v>65.430000000000007</v>
      </c>
      <c r="E1617" s="4">
        <f ca="1">OFFSET(InputPriceData!D$15,CalculationsAndCharts!$A1617+$A$11,IF($C$7,8,0),1,1)</f>
        <v>66.75</v>
      </c>
      <c r="F1617" s="4">
        <f ca="1">OFFSET(InputPriceData!E$15,CalculationsAndCharts!$A1617+$A$11,IF($C$7,8,0),1,1)</f>
        <v>65.180000000000007</v>
      </c>
      <c r="G1617" s="4">
        <f ca="1">OFFSET(InputPriceData!F$15,CalculationsAndCharts!$A1617+$A$11,IF($C$7,8,0),1,1)</f>
        <v>66.510000000000005</v>
      </c>
      <c r="H1617" s="133"/>
      <c r="I1617" s="133"/>
      <c r="J1617" s="37">
        <f t="shared" ca="1" si="468"/>
        <v>1216</v>
      </c>
      <c r="K1617" s="124">
        <f t="shared" ca="1" si="469"/>
        <v>0.96999999999999886</v>
      </c>
      <c r="L1617" s="343">
        <f t="shared" ca="1" si="460"/>
        <v>0.36410567648192677</v>
      </c>
      <c r="M1617" s="345">
        <f t="shared" ca="1" si="470"/>
        <v>0.72060021944364872</v>
      </c>
      <c r="N1617" s="344">
        <f t="shared" ca="1" si="461"/>
        <v>0.50528110685705951</v>
      </c>
      <c r="O1617" s="4"/>
      <c r="P1617" s="4"/>
      <c r="Q1617" s="3"/>
      <c r="S1617" s="4"/>
      <c r="T1617" s="4" t="b">
        <f t="shared" ca="1" si="462"/>
        <v>0</v>
      </c>
      <c r="U1617" t="b">
        <f t="shared" ca="1" si="463"/>
        <v>0</v>
      </c>
      <c r="W1617" s="317" t="b">
        <f t="shared" ca="1" si="464"/>
        <v>0</v>
      </c>
      <c r="X1617" s="317" t="b">
        <f t="shared" ca="1" si="471"/>
        <v>1</v>
      </c>
      <c r="Y1617" s="317" t="b">
        <f t="shared" ca="1" si="465"/>
        <v>0</v>
      </c>
      <c r="Z1617" t="b">
        <f t="shared" ca="1" si="466"/>
        <v>0</v>
      </c>
      <c r="AA1617" s="37" t="b">
        <f t="shared" ca="1" si="472"/>
        <v>0</v>
      </c>
      <c r="AB1617" t="b">
        <f t="shared" ca="1" si="467"/>
        <v>0</v>
      </c>
      <c r="AD1617" t="b">
        <f t="shared" ca="1" si="473"/>
        <v>0</v>
      </c>
      <c r="AE1617" s="37" t="b">
        <f t="shared" ca="1" si="474"/>
        <v>0</v>
      </c>
      <c r="AF1617" t="b">
        <f t="shared" ca="1" si="475"/>
        <v>0</v>
      </c>
      <c r="AG1617" s="317" t="b">
        <f t="shared" ca="1" si="476"/>
        <v>0</v>
      </c>
      <c r="AH1617" s="317" t="b">
        <f t="shared" ca="1" si="477"/>
        <v>1</v>
      </c>
      <c r="AI1617" s="317" t="b">
        <f t="shared" ca="1" si="478"/>
        <v>0</v>
      </c>
    </row>
    <row r="1618" spans="1:35" x14ac:dyDescent="0.25">
      <c r="A1618">
        <v>1586</v>
      </c>
      <c r="B1618" s="169">
        <f ca="1">OFFSET(InputPriceData!B$15,CalculationsAndCharts!$A1618+$A$11,0,1,1)</f>
        <v>39545</v>
      </c>
      <c r="C1618" s="3">
        <f ca="1">OFFSET(InputPriceData!G$15,CalculationsAndCharts!$A1618+$A$11,IF($C$7,8,0),1,1)</f>
        <v>1825000</v>
      </c>
      <c r="D1618" s="4">
        <f ca="1">OFFSET(InputPriceData!C$15,CalculationsAndCharts!$A1618+$A$11,IF($C$7,8,0),1,1)</f>
        <v>66.12</v>
      </c>
      <c r="E1618" s="4">
        <f ca="1">OFFSET(InputPriceData!D$15,CalculationsAndCharts!$A1618+$A$11,IF($C$7,8,0),1,1)</f>
        <v>66.3</v>
      </c>
      <c r="F1618" s="4">
        <f ca="1">OFFSET(InputPriceData!E$15,CalculationsAndCharts!$A1618+$A$11,IF($C$7,8,0),1,1)</f>
        <v>65.489999999999995</v>
      </c>
      <c r="G1618" s="4">
        <f ca="1">OFFSET(InputPriceData!F$15,CalculationsAndCharts!$A1618+$A$11,IF($C$7,8,0),1,1)</f>
        <v>65.760000000000005</v>
      </c>
      <c r="H1618" s="133"/>
      <c r="I1618" s="133"/>
      <c r="J1618" s="37">
        <f t="shared" ca="1" si="468"/>
        <v>1215</v>
      </c>
      <c r="K1618" s="124">
        <f t="shared" ca="1" si="469"/>
        <v>0.70000000000000284</v>
      </c>
      <c r="L1618" s="343">
        <f t="shared" ca="1" si="460"/>
        <v>0.34881414007323935</v>
      </c>
      <c r="M1618" s="345">
        <f t="shared" ca="1" si="470"/>
        <v>0.72714452012477171</v>
      </c>
      <c r="N1618" s="344">
        <f t="shared" ca="1" si="461"/>
        <v>0.47970400713930411</v>
      </c>
      <c r="O1618" s="4"/>
      <c r="P1618" s="4"/>
      <c r="Q1618" s="3"/>
      <c r="S1618" s="4"/>
      <c r="T1618" s="4" t="b">
        <f t="shared" ca="1" si="462"/>
        <v>0</v>
      </c>
      <c r="U1618" t="b">
        <f t="shared" ca="1" si="463"/>
        <v>0</v>
      </c>
      <c r="W1618" s="317" t="b">
        <f t="shared" ca="1" si="464"/>
        <v>0</v>
      </c>
      <c r="X1618" s="317" t="b">
        <f t="shared" ca="1" si="471"/>
        <v>1</v>
      </c>
      <c r="Y1618" s="317" t="b">
        <f t="shared" ca="1" si="465"/>
        <v>0</v>
      </c>
      <c r="Z1618" t="b">
        <f t="shared" ca="1" si="466"/>
        <v>0</v>
      </c>
      <c r="AA1618" s="37" t="b">
        <f t="shared" ca="1" si="472"/>
        <v>0</v>
      </c>
      <c r="AB1618" t="b">
        <f t="shared" ca="1" si="467"/>
        <v>0</v>
      </c>
      <c r="AD1618" t="b">
        <f t="shared" ca="1" si="473"/>
        <v>0</v>
      </c>
      <c r="AE1618" s="37" t="b">
        <f t="shared" ca="1" si="474"/>
        <v>0</v>
      </c>
      <c r="AF1618" t="b">
        <f t="shared" ca="1" si="475"/>
        <v>0</v>
      </c>
      <c r="AG1618" s="317" t="b">
        <f t="shared" ca="1" si="476"/>
        <v>0</v>
      </c>
      <c r="AH1618" s="317" t="b">
        <f t="shared" ca="1" si="477"/>
        <v>1</v>
      </c>
      <c r="AI1618" s="317" t="b">
        <f t="shared" ca="1" si="478"/>
        <v>0</v>
      </c>
    </row>
    <row r="1619" spans="1:35" x14ac:dyDescent="0.25">
      <c r="A1619">
        <v>1587</v>
      </c>
      <c r="B1619" s="169">
        <f ca="1">OFFSET(InputPriceData!B$15,CalculationsAndCharts!$A1619+$A$11,0,1,1)</f>
        <v>39542</v>
      </c>
      <c r="C1619" s="3">
        <f ca="1">OFFSET(InputPriceData!G$15,CalculationsAndCharts!$A1619+$A$11,IF($C$7,8,0),1,1)</f>
        <v>1833100</v>
      </c>
      <c r="D1619" s="4">
        <f ca="1">OFFSET(InputPriceData!C$15,CalculationsAndCharts!$A1619+$A$11,IF($C$7,8,0),1,1)</f>
        <v>65.290000000000006</v>
      </c>
      <c r="E1619" s="4">
        <f ca="1">OFFSET(InputPriceData!D$15,CalculationsAndCharts!$A1619+$A$11,IF($C$7,8,0),1,1)</f>
        <v>66.040000000000006</v>
      </c>
      <c r="F1619" s="4">
        <f ca="1">OFFSET(InputPriceData!E$15,CalculationsAndCharts!$A1619+$A$11,IF($C$7,8,0),1,1)</f>
        <v>64.73</v>
      </c>
      <c r="G1619" s="4">
        <f ca="1">OFFSET(InputPriceData!F$15,CalculationsAndCharts!$A1619+$A$11,IF($C$7,8,0),1,1)</f>
        <v>65.540000000000006</v>
      </c>
      <c r="H1619" s="133"/>
      <c r="I1619" s="133"/>
      <c r="J1619" s="37">
        <f t="shared" ca="1" si="468"/>
        <v>1214</v>
      </c>
      <c r="K1619" s="124">
        <f t="shared" ca="1" si="469"/>
        <v>-0.30999999999998806</v>
      </c>
      <c r="L1619" s="343">
        <f t="shared" ca="1" si="460"/>
        <v>0.38487153136512808</v>
      </c>
      <c r="M1619" s="345">
        <f t="shared" ca="1" si="470"/>
        <v>0.7337482544145022</v>
      </c>
      <c r="N1619" s="344">
        <f t="shared" ca="1" si="461"/>
        <v>0.5245280367613796</v>
      </c>
      <c r="O1619" s="4"/>
      <c r="P1619" s="4"/>
      <c r="Q1619" s="3"/>
      <c r="S1619" s="4"/>
      <c r="T1619" s="4" t="b">
        <f t="shared" ca="1" si="462"/>
        <v>0</v>
      </c>
      <c r="U1619" t="b">
        <f t="shared" ca="1" si="463"/>
        <v>0</v>
      </c>
      <c r="W1619" s="317" t="b">
        <f t="shared" ca="1" si="464"/>
        <v>0</v>
      </c>
      <c r="X1619" s="317" t="b">
        <f t="shared" ca="1" si="471"/>
        <v>1</v>
      </c>
      <c r="Y1619" s="317" t="b">
        <f t="shared" ca="1" si="465"/>
        <v>0</v>
      </c>
      <c r="Z1619" t="b">
        <f t="shared" ca="1" si="466"/>
        <v>0</v>
      </c>
      <c r="AA1619" s="37" t="b">
        <f t="shared" ca="1" si="472"/>
        <v>0</v>
      </c>
      <c r="AB1619" t="b">
        <f t="shared" ca="1" si="467"/>
        <v>0</v>
      </c>
      <c r="AD1619" t="b">
        <f t="shared" ca="1" si="473"/>
        <v>0</v>
      </c>
      <c r="AE1619" s="37" t="b">
        <f t="shared" ca="1" si="474"/>
        <v>0</v>
      </c>
      <c r="AF1619" t="b">
        <f t="shared" ca="1" si="475"/>
        <v>0</v>
      </c>
      <c r="AG1619" s="317" t="b">
        <f t="shared" ca="1" si="476"/>
        <v>0</v>
      </c>
      <c r="AH1619" s="317" t="b">
        <f t="shared" ca="1" si="477"/>
        <v>1</v>
      </c>
      <c r="AI1619" s="317" t="b">
        <f t="shared" ca="1" si="478"/>
        <v>0</v>
      </c>
    </row>
    <row r="1620" spans="1:35" x14ac:dyDescent="0.25">
      <c r="A1620">
        <v>1588</v>
      </c>
      <c r="B1620" s="169">
        <f ca="1">OFFSET(InputPriceData!B$15,CalculationsAndCharts!$A1620+$A$11,0,1,1)</f>
        <v>39541</v>
      </c>
      <c r="C1620" s="3">
        <f ca="1">OFFSET(InputPriceData!G$15,CalculationsAndCharts!$A1620+$A$11,IF($C$7,8,0),1,1)</f>
        <v>2229300</v>
      </c>
      <c r="D1620" s="4">
        <f ca="1">OFFSET(InputPriceData!C$15,CalculationsAndCharts!$A1620+$A$11,IF($C$7,8,0),1,1)</f>
        <v>65.59</v>
      </c>
      <c r="E1620" s="4">
        <f ca="1">OFFSET(InputPriceData!D$15,CalculationsAndCharts!$A1620+$A$11,IF($C$7,8,0),1,1)</f>
        <v>65.959999999999994</v>
      </c>
      <c r="F1620" s="4">
        <f ca="1">OFFSET(InputPriceData!E$15,CalculationsAndCharts!$A1620+$A$11,IF($C$7,8,0),1,1)</f>
        <v>64.56</v>
      </c>
      <c r="G1620" s="4">
        <f ca="1">OFFSET(InputPriceData!F$15,CalculationsAndCharts!$A1620+$A$11,IF($C$7,8,0),1,1)</f>
        <v>65.06</v>
      </c>
      <c r="H1620" s="133"/>
      <c r="I1620" s="133"/>
      <c r="J1620" s="37">
        <f t="shared" ca="1" si="468"/>
        <v>1213</v>
      </c>
      <c r="K1620" s="124">
        <f t="shared" ca="1" si="469"/>
        <v>-0.59999999999999432</v>
      </c>
      <c r="L1620" s="343">
        <f t="shared" ca="1" si="460"/>
        <v>0.41770156769333178</v>
      </c>
      <c r="M1620" s="345">
        <f t="shared" ca="1" si="470"/>
        <v>0.74041196207316062</v>
      </c>
      <c r="N1620" s="344">
        <f t="shared" ca="1" si="461"/>
        <v>0.56414751393773188</v>
      </c>
      <c r="O1620" s="4"/>
      <c r="P1620" s="4"/>
      <c r="Q1620" s="3"/>
      <c r="S1620" s="4"/>
      <c r="T1620" s="4" t="b">
        <f t="shared" ca="1" si="462"/>
        <v>0</v>
      </c>
      <c r="U1620" t="b">
        <f t="shared" ca="1" si="463"/>
        <v>0</v>
      </c>
      <c r="W1620" s="317" t="b">
        <f t="shared" ca="1" si="464"/>
        <v>0</v>
      </c>
      <c r="X1620" s="317" t="b">
        <f t="shared" ca="1" si="471"/>
        <v>1</v>
      </c>
      <c r="Y1620" s="317" t="b">
        <f t="shared" ca="1" si="465"/>
        <v>0</v>
      </c>
      <c r="Z1620" t="b">
        <f t="shared" ca="1" si="466"/>
        <v>0</v>
      </c>
      <c r="AA1620" s="37" t="b">
        <f t="shared" ca="1" si="472"/>
        <v>0</v>
      </c>
      <c r="AB1620" t="b">
        <f t="shared" ca="1" si="467"/>
        <v>0</v>
      </c>
      <c r="AD1620" t="b">
        <f t="shared" ca="1" si="473"/>
        <v>0</v>
      </c>
      <c r="AE1620" s="37" t="b">
        <f t="shared" ca="1" si="474"/>
        <v>0</v>
      </c>
      <c r="AF1620" t="b">
        <f t="shared" ca="1" si="475"/>
        <v>0</v>
      </c>
      <c r="AG1620" s="317" t="b">
        <f t="shared" ca="1" si="476"/>
        <v>0</v>
      </c>
      <c r="AH1620" s="317" t="b">
        <f t="shared" ca="1" si="477"/>
        <v>1</v>
      </c>
      <c r="AI1620" s="317" t="b">
        <f t="shared" ca="1" si="478"/>
        <v>0</v>
      </c>
    </row>
    <row r="1621" spans="1:35" x14ac:dyDescent="0.25">
      <c r="A1621">
        <v>1589</v>
      </c>
      <c r="B1621" s="169">
        <f ca="1">OFFSET(InputPriceData!B$15,CalculationsAndCharts!$A1621+$A$11,0,1,1)</f>
        <v>39540</v>
      </c>
      <c r="C1621" s="3">
        <f ca="1">OFFSET(InputPriceData!G$15,CalculationsAndCharts!$A1621+$A$11,IF($C$7,8,0),1,1)</f>
        <v>2628100</v>
      </c>
      <c r="D1621" s="4">
        <f ca="1">OFFSET(InputPriceData!C$15,CalculationsAndCharts!$A1621+$A$11,IF($C$7,8,0),1,1)</f>
        <v>65.599999999999994</v>
      </c>
      <c r="E1621" s="4">
        <f ca="1">OFFSET(InputPriceData!D$15,CalculationsAndCharts!$A1621+$A$11,IF($C$7,8,0),1,1)</f>
        <v>66.459999999999994</v>
      </c>
      <c r="F1621" s="4">
        <f ca="1">OFFSET(InputPriceData!E$15,CalculationsAndCharts!$A1621+$A$11,IF($C$7,8,0),1,1)</f>
        <v>65.599999999999994</v>
      </c>
      <c r="G1621" s="4">
        <f ca="1">OFFSET(InputPriceData!F$15,CalculationsAndCharts!$A1621+$A$11,IF($C$7,8,0),1,1)</f>
        <v>65.849999999999994</v>
      </c>
      <c r="H1621" s="133"/>
      <c r="I1621" s="133"/>
      <c r="J1621" s="37">
        <f t="shared" ca="1" si="468"/>
        <v>1212</v>
      </c>
      <c r="K1621" s="124">
        <f t="shared" ca="1" si="469"/>
        <v>1.2399999999999949</v>
      </c>
      <c r="L1621" s="343">
        <f t="shared" ca="1" si="460"/>
        <v>0.36137039646671143</v>
      </c>
      <c r="M1621" s="345">
        <f t="shared" ca="1" si="470"/>
        <v>0.74713618776302793</v>
      </c>
      <c r="N1621" s="344">
        <f t="shared" ca="1" si="461"/>
        <v>0.4836740642274025</v>
      </c>
      <c r="O1621" s="4"/>
      <c r="P1621" s="4"/>
      <c r="Q1621" s="3"/>
      <c r="S1621" s="4"/>
      <c r="T1621" s="4" t="b">
        <f t="shared" ca="1" si="462"/>
        <v>0</v>
      </c>
      <c r="U1621" t="b">
        <f t="shared" ca="1" si="463"/>
        <v>0</v>
      </c>
      <c r="W1621" s="317" t="b">
        <f t="shared" ca="1" si="464"/>
        <v>0</v>
      </c>
      <c r="X1621" s="317" t="b">
        <f t="shared" ca="1" si="471"/>
        <v>1</v>
      </c>
      <c r="Y1621" s="317" t="b">
        <f t="shared" ca="1" si="465"/>
        <v>0</v>
      </c>
      <c r="Z1621" t="b">
        <f t="shared" ca="1" si="466"/>
        <v>0</v>
      </c>
      <c r="AA1621" s="37" t="b">
        <f t="shared" ca="1" si="472"/>
        <v>0</v>
      </c>
      <c r="AB1621" t="b">
        <f t="shared" ca="1" si="467"/>
        <v>0</v>
      </c>
      <c r="AD1621" t="b">
        <f t="shared" ca="1" si="473"/>
        <v>0</v>
      </c>
      <c r="AE1621" s="37" t="b">
        <f t="shared" ca="1" si="474"/>
        <v>0</v>
      </c>
      <c r="AF1621" t="b">
        <f t="shared" ca="1" si="475"/>
        <v>0</v>
      </c>
      <c r="AG1621" s="317" t="b">
        <f t="shared" ca="1" si="476"/>
        <v>0</v>
      </c>
      <c r="AH1621" s="317" t="b">
        <f t="shared" ca="1" si="477"/>
        <v>1</v>
      </c>
      <c r="AI1621" s="317" t="b">
        <f t="shared" ca="1" si="478"/>
        <v>0</v>
      </c>
    </row>
    <row r="1622" spans="1:35" x14ac:dyDescent="0.25">
      <c r="A1622">
        <v>1590</v>
      </c>
      <c r="B1622" s="169">
        <f ca="1">OFFSET(InputPriceData!B$15,CalculationsAndCharts!$A1622+$A$11,0,1,1)</f>
        <v>39539</v>
      </c>
      <c r="C1622" s="3">
        <f ca="1">OFFSET(InputPriceData!G$15,CalculationsAndCharts!$A1622+$A$11,IF($C$7,8,0),1,1)</f>
        <v>2747500</v>
      </c>
      <c r="D1622" s="4">
        <f ca="1">OFFSET(InputPriceData!C$15,CalculationsAndCharts!$A1622+$A$11,IF($C$7,8,0),1,1)</f>
        <v>64.97</v>
      </c>
      <c r="E1622" s="4">
        <f ca="1">OFFSET(InputPriceData!D$15,CalculationsAndCharts!$A1622+$A$11,IF($C$7,8,0),1,1)</f>
        <v>65.92</v>
      </c>
      <c r="F1622" s="4">
        <f ca="1">OFFSET(InputPriceData!E$15,CalculationsAndCharts!$A1622+$A$11,IF($C$7,8,0),1,1)</f>
        <v>64.69</v>
      </c>
      <c r="G1622" s="4">
        <f ca="1">OFFSET(InputPriceData!F$15,CalculationsAndCharts!$A1622+$A$11,IF($C$7,8,0),1,1)</f>
        <v>65.66</v>
      </c>
      <c r="H1622" s="133"/>
      <c r="I1622" s="133"/>
      <c r="J1622" s="37">
        <f t="shared" ca="1" si="468"/>
        <v>1211</v>
      </c>
      <c r="K1622" s="124">
        <f t="shared" ca="1" si="469"/>
        <v>1.1599999999999966</v>
      </c>
      <c r="L1622" s="343">
        <f t="shared" ca="1" si="460"/>
        <v>0.26843753391917163</v>
      </c>
      <c r="M1622" s="345">
        <f t="shared" ca="1" si="470"/>
        <v>0.75392148109286372</v>
      </c>
      <c r="N1622" s="344">
        <f t="shared" ca="1" si="461"/>
        <v>0.35605502781277965</v>
      </c>
      <c r="O1622" s="4"/>
      <c r="P1622" s="4"/>
      <c r="Q1622" s="3"/>
      <c r="S1622" s="4"/>
      <c r="T1622" s="4" t="b">
        <f t="shared" ca="1" si="462"/>
        <v>0</v>
      </c>
      <c r="U1622" t="b">
        <f t="shared" ca="1" si="463"/>
        <v>0</v>
      </c>
      <c r="W1622" s="317" t="b">
        <f t="shared" ca="1" si="464"/>
        <v>0</v>
      </c>
      <c r="X1622" s="317" t="b">
        <f t="shared" ca="1" si="471"/>
        <v>1</v>
      </c>
      <c r="Y1622" s="317" t="b">
        <f t="shared" ca="1" si="465"/>
        <v>0</v>
      </c>
      <c r="Z1622" t="b">
        <f t="shared" ca="1" si="466"/>
        <v>0</v>
      </c>
      <c r="AA1622" s="37" t="b">
        <f t="shared" ca="1" si="472"/>
        <v>0</v>
      </c>
      <c r="AB1622" t="b">
        <f t="shared" ca="1" si="467"/>
        <v>0</v>
      </c>
      <c r="AD1622" t="b">
        <f t="shared" ca="1" si="473"/>
        <v>0</v>
      </c>
      <c r="AE1622" s="37" t="b">
        <f t="shared" ca="1" si="474"/>
        <v>0</v>
      </c>
      <c r="AF1622" t="b">
        <f t="shared" ca="1" si="475"/>
        <v>0</v>
      </c>
      <c r="AG1622" s="317" t="b">
        <f t="shared" ca="1" si="476"/>
        <v>0</v>
      </c>
      <c r="AH1622" s="317" t="b">
        <f t="shared" ca="1" si="477"/>
        <v>1</v>
      </c>
      <c r="AI1622" s="317" t="b">
        <f t="shared" ca="1" si="478"/>
        <v>0</v>
      </c>
    </row>
    <row r="1623" spans="1:35" x14ac:dyDescent="0.25">
      <c r="A1623">
        <v>1591</v>
      </c>
      <c r="B1623" s="169">
        <f ca="1">OFFSET(InputPriceData!B$15,CalculationsAndCharts!$A1623+$A$11,0,1,1)</f>
        <v>39538</v>
      </c>
      <c r="C1623" s="3">
        <f ca="1">OFFSET(InputPriceData!G$15,CalculationsAndCharts!$A1623+$A$11,IF($C$7,8,0),1,1)</f>
        <v>2395700</v>
      </c>
      <c r="D1623" s="4">
        <f ca="1">OFFSET(InputPriceData!C$15,CalculationsAndCharts!$A1623+$A$11,IF($C$7,8,0),1,1)</f>
        <v>64.98</v>
      </c>
      <c r="E1623" s="4">
        <f ca="1">OFFSET(InputPriceData!D$15,CalculationsAndCharts!$A1623+$A$11,IF($C$7,8,0),1,1)</f>
        <v>64.98</v>
      </c>
      <c r="F1623" s="4">
        <f ca="1">OFFSET(InputPriceData!E$15,CalculationsAndCharts!$A1623+$A$11,IF($C$7,8,0),1,1)</f>
        <v>64.31</v>
      </c>
      <c r="G1623" s="4">
        <f ca="1">OFFSET(InputPriceData!F$15,CalculationsAndCharts!$A1623+$A$11,IF($C$7,8,0),1,1)</f>
        <v>64.61</v>
      </c>
      <c r="H1623" s="133"/>
      <c r="I1623" s="133"/>
      <c r="J1623" s="37">
        <f t="shared" ca="1" si="468"/>
        <v>1210</v>
      </c>
      <c r="K1623" s="124">
        <f t="shared" ca="1" si="469"/>
        <v>0.45999999999999375</v>
      </c>
      <c r="L1623" s="343">
        <f t="shared" ca="1" si="460"/>
        <v>0.23830391017919109</v>
      </c>
      <c r="M1623" s="345">
        <f t="shared" ca="1" si="470"/>
        <v>0.76076839666282914</v>
      </c>
      <c r="N1623" s="344">
        <f t="shared" ca="1" si="461"/>
        <v>0.31324107471410495</v>
      </c>
      <c r="O1623" s="4"/>
      <c r="P1623" s="4"/>
      <c r="Q1623" s="3"/>
      <c r="S1623" s="4"/>
      <c r="T1623" s="4" t="b">
        <f t="shared" ca="1" si="462"/>
        <v>0</v>
      </c>
      <c r="U1623" t="b">
        <f t="shared" ca="1" si="463"/>
        <v>0</v>
      </c>
      <c r="W1623" s="317" t="b">
        <f t="shared" ca="1" si="464"/>
        <v>0</v>
      </c>
      <c r="X1623" s="317" t="b">
        <f t="shared" ca="1" si="471"/>
        <v>1</v>
      </c>
      <c r="Y1623" s="317" t="b">
        <f t="shared" ca="1" si="465"/>
        <v>0</v>
      </c>
      <c r="Z1623" t="b">
        <f t="shared" ca="1" si="466"/>
        <v>0</v>
      </c>
      <c r="AA1623" s="37" t="b">
        <f t="shared" ca="1" si="472"/>
        <v>0</v>
      </c>
      <c r="AB1623" t="b">
        <f t="shared" ca="1" si="467"/>
        <v>0</v>
      </c>
      <c r="AD1623" t="b">
        <f t="shared" ca="1" si="473"/>
        <v>0</v>
      </c>
      <c r="AE1623" s="37" t="b">
        <f t="shared" ca="1" si="474"/>
        <v>0</v>
      </c>
      <c r="AF1623" t="b">
        <f t="shared" ca="1" si="475"/>
        <v>0</v>
      </c>
      <c r="AG1623" s="317" t="b">
        <f t="shared" ca="1" si="476"/>
        <v>0</v>
      </c>
      <c r="AH1623" s="317" t="b">
        <f t="shared" ca="1" si="477"/>
        <v>1</v>
      </c>
      <c r="AI1623" s="317" t="b">
        <f t="shared" ca="1" si="478"/>
        <v>0</v>
      </c>
    </row>
    <row r="1624" spans="1:35" x14ac:dyDescent="0.25">
      <c r="A1624">
        <v>1592</v>
      </c>
      <c r="B1624" s="169">
        <f ca="1">OFFSET(InputPriceData!B$15,CalculationsAndCharts!$A1624+$A$11,0,1,1)</f>
        <v>39535</v>
      </c>
      <c r="C1624" s="3">
        <f ca="1">OFFSET(InputPriceData!G$15,CalculationsAndCharts!$A1624+$A$11,IF($C$7,8,0),1,1)</f>
        <v>1871900</v>
      </c>
      <c r="D1624" s="4">
        <f ca="1">OFFSET(InputPriceData!C$15,CalculationsAndCharts!$A1624+$A$11,IF($C$7,8,0),1,1)</f>
        <v>64.33</v>
      </c>
      <c r="E1624" s="4">
        <f ca="1">OFFSET(InputPriceData!D$15,CalculationsAndCharts!$A1624+$A$11,IF($C$7,8,0),1,1)</f>
        <v>65.33</v>
      </c>
      <c r="F1624" s="4">
        <f ca="1">OFFSET(InputPriceData!E$15,CalculationsAndCharts!$A1624+$A$11,IF($C$7,8,0),1,1)</f>
        <v>64.239999999999995</v>
      </c>
      <c r="G1624" s="4">
        <f ca="1">OFFSET(InputPriceData!F$15,CalculationsAndCharts!$A1624+$A$11,IF($C$7,8,0),1,1)</f>
        <v>64.5</v>
      </c>
      <c r="H1624" s="133"/>
      <c r="I1624" s="133"/>
      <c r="J1624" s="37">
        <f t="shared" ca="1" si="468"/>
        <v>1209</v>
      </c>
      <c r="K1624" s="124">
        <f t="shared" ca="1" si="469"/>
        <v>-0.34999999999999432</v>
      </c>
      <c r="L1624" s="343">
        <f t="shared" ca="1" si="460"/>
        <v>0.26175379709690849</v>
      </c>
      <c r="M1624" s="345">
        <f t="shared" ca="1" si="470"/>
        <v>0.76767749410981745</v>
      </c>
      <c r="N1624" s="344">
        <f t="shared" ca="1" si="461"/>
        <v>0.34096843935803101</v>
      </c>
      <c r="O1624" s="4"/>
      <c r="P1624" s="4"/>
      <c r="Q1624" s="3"/>
      <c r="S1624" s="4"/>
      <c r="T1624" s="4" t="b">
        <f t="shared" ca="1" si="462"/>
        <v>0</v>
      </c>
      <c r="U1624" t="b">
        <f t="shared" ca="1" si="463"/>
        <v>0</v>
      </c>
      <c r="W1624" s="317" t="b">
        <f t="shared" ca="1" si="464"/>
        <v>0</v>
      </c>
      <c r="X1624" s="317" t="b">
        <f t="shared" ca="1" si="471"/>
        <v>1</v>
      </c>
      <c r="Y1624" s="317" t="b">
        <f t="shared" ca="1" si="465"/>
        <v>0</v>
      </c>
      <c r="Z1624" t="b">
        <f t="shared" ca="1" si="466"/>
        <v>0</v>
      </c>
      <c r="AA1624" s="37" t="b">
        <f t="shared" ca="1" si="472"/>
        <v>0</v>
      </c>
      <c r="AB1624" t="b">
        <f t="shared" ca="1" si="467"/>
        <v>0</v>
      </c>
      <c r="AD1624" t="b">
        <f t="shared" ca="1" si="473"/>
        <v>0</v>
      </c>
      <c r="AE1624" s="37" t="b">
        <f t="shared" ca="1" si="474"/>
        <v>0</v>
      </c>
      <c r="AF1624" t="b">
        <f t="shared" ca="1" si="475"/>
        <v>0</v>
      </c>
      <c r="AG1624" s="317" t="b">
        <f t="shared" ca="1" si="476"/>
        <v>0</v>
      </c>
      <c r="AH1624" s="317" t="b">
        <f t="shared" ca="1" si="477"/>
        <v>1</v>
      </c>
      <c r="AI1624" s="317" t="b">
        <f t="shared" ca="1" si="478"/>
        <v>0</v>
      </c>
    </row>
    <row r="1625" spans="1:35" x14ac:dyDescent="0.25">
      <c r="A1625">
        <v>1593</v>
      </c>
      <c r="B1625" s="169">
        <f ca="1">OFFSET(InputPriceData!B$15,CalculationsAndCharts!$A1625+$A$11,0,1,1)</f>
        <v>39534</v>
      </c>
      <c r="C1625" s="3">
        <f ca="1">OFFSET(InputPriceData!G$15,CalculationsAndCharts!$A1625+$A$11,IF($C$7,8,0),1,1)</f>
        <v>1717900</v>
      </c>
      <c r="D1625" s="4">
        <f ca="1">OFFSET(InputPriceData!C$15,CalculationsAndCharts!$A1625+$A$11,IF($C$7,8,0),1,1)</f>
        <v>65.12</v>
      </c>
      <c r="E1625" s="4">
        <f ca="1">OFFSET(InputPriceData!D$15,CalculationsAndCharts!$A1625+$A$11,IF($C$7,8,0),1,1)</f>
        <v>65.31</v>
      </c>
      <c r="F1625" s="4">
        <f ca="1">OFFSET(InputPriceData!E$15,CalculationsAndCharts!$A1625+$A$11,IF($C$7,8,0),1,1)</f>
        <v>64.12</v>
      </c>
      <c r="G1625" s="4">
        <f ca="1">OFFSET(InputPriceData!F$15,CalculationsAndCharts!$A1625+$A$11,IF($C$7,8,0),1,1)</f>
        <v>64.150000000000006</v>
      </c>
      <c r="H1625" s="133"/>
      <c r="I1625" s="133"/>
      <c r="J1625" s="37">
        <f t="shared" ca="1" si="468"/>
        <v>1208</v>
      </c>
      <c r="K1625" s="124">
        <f t="shared" ca="1" si="469"/>
        <v>-0.8399999999999892</v>
      </c>
      <c r="L1625" s="343">
        <f t="shared" ca="1" si="460"/>
        <v>0.27284527054367913</v>
      </c>
      <c r="M1625" s="345">
        <f t="shared" ca="1" si="470"/>
        <v>0.77464933815319625</v>
      </c>
      <c r="N1625" s="344">
        <f t="shared" ca="1" si="461"/>
        <v>0.35221778049169478</v>
      </c>
      <c r="O1625" s="4"/>
      <c r="P1625" s="4"/>
      <c r="Q1625" s="3"/>
      <c r="S1625" s="4"/>
      <c r="T1625" s="4" t="b">
        <f t="shared" ca="1" si="462"/>
        <v>0</v>
      </c>
      <c r="U1625" t="b">
        <f t="shared" ca="1" si="463"/>
        <v>0</v>
      </c>
      <c r="W1625" s="317" t="b">
        <f t="shared" ca="1" si="464"/>
        <v>0</v>
      </c>
      <c r="X1625" s="317" t="b">
        <f t="shared" ca="1" si="471"/>
        <v>1</v>
      </c>
      <c r="Y1625" s="317" t="b">
        <f t="shared" ca="1" si="465"/>
        <v>0</v>
      </c>
      <c r="Z1625" t="b">
        <f t="shared" ca="1" si="466"/>
        <v>0</v>
      </c>
      <c r="AA1625" s="37" t="b">
        <f t="shared" ca="1" si="472"/>
        <v>0</v>
      </c>
      <c r="AB1625" t="b">
        <f t="shared" ca="1" si="467"/>
        <v>0</v>
      </c>
      <c r="AD1625" t="b">
        <f t="shared" ca="1" si="473"/>
        <v>0</v>
      </c>
      <c r="AE1625" s="37" t="b">
        <f t="shared" ca="1" si="474"/>
        <v>0</v>
      </c>
      <c r="AF1625" t="b">
        <f t="shared" ca="1" si="475"/>
        <v>0</v>
      </c>
      <c r="AG1625" s="317" t="b">
        <f t="shared" ca="1" si="476"/>
        <v>0</v>
      </c>
      <c r="AH1625" s="317" t="b">
        <f t="shared" ca="1" si="477"/>
        <v>1</v>
      </c>
      <c r="AI1625" s="317" t="b">
        <f t="shared" ca="1" si="478"/>
        <v>0</v>
      </c>
    </row>
    <row r="1626" spans="1:35" x14ac:dyDescent="0.25">
      <c r="A1626">
        <v>1594</v>
      </c>
      <c r="B1626" s="169">
        <f ca="1">OFFSET(InputPriceData!B$15,CalculationsAndCharts!$A1626+$A$11,0,1,1)</f>
        <v>39533</v>
      </c>
      <c r="C1626" s="3">
        <f ca="1">OFFSET(InputPriceData!G$15,CalculationsAndCharts!$A1626+$A$11,IF($C$7,8,0),1,1)</f>
        <v>3286200</v>
      </c>
      <c r="D1626" s="4">
        <f ca="1">OFFSET(InputPriceData!C$15,CalculationsAndCharts!$A1626+$A$11,IF($C$7,8,0),1,1)</f>
        <v>64.78</v>
      </c>
      <c r="E1626" s="4">
        <f ca="1">OFFSET(InputPriceData!D$15,CalculationsAndCharts!$A1626+$A$11,IF($C$7,8,0),1,1)</f>
        <v>64.900000000000006</v>
      </c>
      <c r="F1626" s="4">
        <f ca="1">OFFSET(InputPriceData!E$15,CalculationsAndCharts!$A1626+$A$11,IF($C$7,8,0),1,1)</f>
        <v>64.209999999999994</v>
      </c>
      <c r="G1626" s="4">
        <f ca="1">OFFSET(InputPriceData!F$15,CalculationsAndCharts!$A1626+$A$11,IF($C$7,8,0),1,1)</f>
        <v>64.849999999999994</v>
      </c>
      <c r="H1626" s="133"/>
      <c r="I1626" s="133"/>
      <c r="J1626" s="37">
        <f t="shared" ca="1" si="468"/>
        <v>1207</v>
      </c>
      <c r="K1626" s="124">
        <f t="shared" ca="1" si="469"/>
        <v>1.1499999999999915</v>
      </c>
      <c r="L1626" s="343">
        <f t="shared" ca="1" si="460"/>
        <v>0.1832160323272492</v>
      </c>
      <c r="M1626" s="345">
        <f t="shared" ca="1" si="470"/>
        <v>0.7816844986409649</v>
      </c>
      <c r="N1626" s="344">
        <f t="shared" ca="1" si="461"/>
        <v>0.23438616557676176</v>
      </c>
      <c r="O1626" s="4"/>
      <c r="P1626" s="4"/>
      <c r="Q1626" s="3"/>
      <c r="S1626" s="4"/>
      <c r="T1626" s="4" t="b">
        <f t="shared" ca="1" si="462"/>
        <v>0</v>
      </c>
      <c r="U1626" t="b">
        <f t="shared" ca="1" si="463"/>
        <v>0</v>
      </c>
      <c r="W1626" s="317" t="b">
        <f t="shared" ca="1" si="464"/>
        <v>1</v>
      </c>
      <c r="X1626" s="317" t="b">
        <f t="shared" ca="1" si="471"/>
        <v>1</v>
      </c>
      <c r="Y1626" s="317" t="b">
        <f t="shared" ca="1" si="465"/>
        <v>0</v>
      </c>
      <c r="Z1626" t="b">
        <f t="shared" ca="1" si="466"/>
        <v>0</v>
      </c>
      <c r="AA1626" s="37" t="b">
        <f t="shared" ca="1" si="472"/>
        <v>0</v>
      </c>
      <c r="AB1626" t="b">
        <f t="shared" ca="1" si="467"/>
        <v>1</v>
      </c>
      <c r="AD1626" t="b">
        <f t="shared" ca="1" si="473"/>
        <v>0</v>
      </c>
      <c r="AE1626" s="37" t="b">
        <f t="shared" ca="1" si="474"/>
        <v>0</v>
      </c>
      <c r="AF1626" t="b">
        <f t="shared" ca="1" si="475"/>
        <v>1</v>
      </c>
      <c r="AG1626" s="317" t="b">
        <f t="shared" ca="1" si="476"/>
        <v>1</v>
      </c>
      <c r="AH1626" s="317" t="b">
        <f t="shared" ca="1" si="477"/>
        <v>1</v>
      </c>
      <c r="AI1626" s="317" t="b">
        <f t="shared" ca="1" si="478"/>
        <v>0</v>
      </c>
    </row>
    <row r="1627" spans="1:35" x14ac:dyDescent="0.25">
      <c r="A1627">
        <v>1595</v>
      </c>
      <c r="B1627" s="169">
        <f ca="1">OFFSET(InputPriceData!B$15,CalculationsAndCharts!$A1627+$A$11,0,1,1)</f>
        <v>39532</v>
      </c>
      <c r="C1627" s="3">
        <f ca="1">OFFSET(InputPriceData!G$15,CalculationsAndCharts!$A1627+$A$11,IF($C$7,8,0),1,1)</f>
        <v>2964900</v>
      </c>
      <c r="D1627" s="4">
        <f ca="1">OFFSET(InputPriceData!C$15,CalculationsAndCharts!$A1627+$A$11,IF($C$7,8,0),1,1)</f>
        <v>63.6</v>
      </c>
      <c r="E1627" s="4">
        <f ca="1">OFFSET(InputPriceData!D$15,CalculationsAndCharts!$A1627+$A$11,IF($C$7,8,0),1,1)</f>
        <v>65.19</v>
      </c>
      <c r="F1627" s="4">
        <f ca="1">OFFSET(InputPriceData!E$15,CalculationsAndCharts!$A1627+$A$11,IF($C$7,8,0),1,1)</f>
        <v>63.59</v>
      </c>
      <c r="G1627" s="4">
        <f ca="1">OFFSET(InputPriceData!F$15,CalculationsAndCharts!$A1627+$A$11,IF($C$7,8,0),1,1)</f>
        <v>64.989999999999995</v>
      </c>
      <c r="H1627" s="133"/>
      <c r="I1627" s="133"/>
      <c r="J1627" s="37">
        <f t="shared" ca="1" si="468"/>
        <v>1206</v>
      </c>
      <c r="K1627" s="124">
        <f t="shared" ca="1" si="469"/>
        <v>1.269999999999996</v>
      </c>
      <c r="L1627" s="343">
        <f t="shared" ca="1" si="460"/>
        <v>3.9983032672732371E-2</v>
      </c>
      <c r="M1627" s="345">
        <f t="shared" ca="1" si="470"/>
        <v>0.78878355059633187</v>
      </c>
      <c r="N1627" s="344">
        <f t="shared" ca="1" si="461"/>
        <v>5.0689485908402394E-2</v>
      </c>
      <c r="O1627" s="4"/>
      <c r="P1627" s="4"/>
      <c r="Q1627" s="3"/>
      <c r="S1627" s="4"/>
      <c r="T1627" s="4" t="b">
        <f t="shared" ca="1" si="462"/>
        <v>1</v>
      </c>
      <c r="U1627" t="b">
        <f t="shared" ca="1" si="463"/>
        <v>0</v>
      </c>
      <c r="W1627" s="317" t="b">
        <f t="shared" ca="1" si="464"/>
        <v>0</v>
      </c>
      <c r="X1627" s="317" t="b">
        <f t="shared" ca="1" si="471"/>
        <v>0</v>
      </c>
      <c r="Y1627" s="317" t="b">
        <f t="shared" ca="1" si="465"/>
        <v>0</v>
      </c>
      <c r="Z1627" t="b">
        <f t="shared" ca="1" si="466"/>
        <v>0</v>
      </c>
      <c r="AA1627" s="37" t="b">
        <f t="shared" ca="1" si="472"/>
        <v>1</v>
      </c>
      <c r="AB1627" t="b">
        <f t="shared" ca="1" si="467"/>
        <v>0</v>
      </c>
      <c r="AD1627" t="b">
        <f t="shared" ca="1" si="473"/>
        <v>0</v>
      </c>
      <c r="AE1627" s="37" t="b">
        <f t="shared" ca="1" si="474"/>
        <v>1</v>
      </c>
      <c r="AF1627" t="b">
        <f t="shared" ca="1" si="475"/>
        <v>0</v>
      </c>
      <c r="AG1627" s="317" t="b">
        <f t="shared" ca="1" si="476"/>
        <v>0</v>
      </c>
      <c r="AH1627" s="317" t="b">
        <f t="shared" ca="1" si="477"/>
        <v>0</v>
      </c>
      <c r="AI1627" s="317" t="b">
        <f t="shared" ca="1" si="478"/>
        <v>0</v>
      </c>
    </row>
    <row r="1628" spans="1:35" x14ac:dyDescent="0.25">
      <c r="A1628">
        <v>1596</v>
      </c>
      <c r="B1628" s="169">
        <f ca="1">OFFSET(InputPriceData!B$15,CalculationsAndCharts!$A1628+$A$11,0,1,1)</f>
        <v>39531</v>
      </c>
      <c r="C1628" s="3">
        <f ca="1">OFFSET(InputPriceData!G$15,CalculationsAndCharts!$A1628+$A$11,IF($C$7,8,0),1,1)</f>
        <v>2359100</v>
      </c>
      <c r="D1628" s="4">
        <f ca="1">OFFSET(InputPriceData!C$15,CalculationsAndCharts!$A1628+$A$11,IF($C$7,8,0),1,1)</f>
        <v>63.91</v>
      </c>
      <c r="E1628" s="4">
        <f ca="1">OFFSET(InputPriceData!D$15,CalculationsAndCharts!$A1628+$A$11,IF($C$7,8,0),1,1)</f>
        <v>64.41</v>
      </c>
      <c r="F1628" s="4">
        <f ca="1">OFFSET(InputPriceData!E$15,CalculationsAndCharts!$A1628+$A$11,IF($C$7,8,0),1,1)</f>
        <v>63.08</v>
      </c>
      <c r="G1628" s="4">
        <f ca="1">OFFSET(InputPriceData!F$15,CalculationsAndCharts!$A1628+$A$11,IF($C$7,8,0),1,1)</f>
        <v>63.7</v>
      </c>
      <c r="H1628" s="133"/>
      <c r="I1628" s="133"/>
      <c r="J1628" s="37">
        <f t="shared" ca="1" si="468"/>
        <v>1205</v>
      </c>
      <c r="K1628" s="124">
        <f t="shared" ca="1" si="469"/>
        <v>0.5</v>
      </c>
      <c r="L1628" s="343">
        <f t="shared" ca="1" si="460"/>
        <v>-3.9203259980818472E-2</v>
      </c>
      <c r="M1628" s="345">
        <f t="shared" ca="1" si="470"/>
        <v>0.79594707426471434</v>
      </c>
      <c r="N1628" s="344">
        <f t="shared" ca="1" si="461"/>
        <v>-4.9253601462175028E-2</v>
      </c>
      <c r="O1628" s="4"/>
      <c r="P1628" s="4"/>
      <c r="Q1628" s="3"/>
      <c r="S1628" s="4"/>
      <c r="T1628" s="4" t="b">
        <f t="shared" ca="1" si="462"/>
        <v>0</v>
      </c>
      <c r="U1628" t="b">
        <f t="shared" ca="1" si="463"/>
        <v>0</v>
      </c>
      <c r="W1628" s="317" t="b">
        <f t="shared" ca="1" si="464"/>
        <v>0</v>
      </c>
      <c r="X1628" s="317" t="b">
        <f t="shared" ca="1" si="471"/>
        <v>0</v>
      </c>
      <c r="Y1628" s="317" t="b">
        <f t="shared" ca="1" si="465"/>
        <v>0</v>
      </c>
      <c r="Z1628" t="b">
        <f t="shared" ca="1" si="466"/>
        <v>0</v>
      </c>
      <c r="AA1628" s="37" t="b">
        <f t="shared" ca="1" si="472"/>
        <v>1</v>
      </c>
      <c r="AB1628" t="b">
        <f t="shared" ca="1" si="467"/>
        <v>0</v>
      </c>
      <c r="AD1628" t="b">
        <f t="shared" ca="1" si="473"/>
        <v>0</v>
      </c>
      <c r="AE1628" s="37" t="b">
        <f t="shared" ca="1" si="474"/>
        <v>1</v>
      </c>
      <c r="AF1628" t="b">
        <f t="shared" ca="1" si="475"/>
        <v>0</v>
      </c>
      <c r="AG1628" s="317" t="b">
        <f t="shared" ca="1" si="476"/>
        <v>0</v>
      </c>
      <c r="AH1628" s="317" t="b">
        <f t="shared" ca="1" si="477"/>
        <v>0</v>
      </c>
      <c r="AI1628" s="317" t="b">
        <f t="shared" ca="1" si="478"/>
        <v>0</v>
      </c>
    </row>
    <row r="1629" spans="1:35" x14ac:dyDescent="0.25">
      <c r="A1629">
        <v>1597</v>
      </c>
      <c r="B1629" s="169">
        <f ca="1">OFFSET(InputPriceData!B$15,CalculationsAndCharts!$A1629+$A$11,0,1,1)</f>
        <v>39527</v>
      </c>
      <c r="C1629" s="3">
        <f ca="1">OFFSET(InputPriceData!G$15,CalculationsAndCharts!$A1629+$A$11,IF($C$7,8,0),1,1)</f>
        <v>3102500</v>
      </c>
      <c r="D1629" s="4">
        <f ca="1">OFFSET(InputPriceData!C$15,CalculationsAndCharts!$A1629+$A$11,IF($C$7,8,0),1,1)</f>
        <v>63.28</v>
      </c>
      <c r="E1629" s="4">
        <f ca="1">OFFSET(InputPriceData!D$15,CalculationsAndCharts!$A1629+$A$11,IF($C$7,8,0),1,1)</f>
        <v>63.78</v>
      </c>
      <c r="F1629" s="4">
        <f ca="1">OFFSET(InputPriceData!E$15,CalculationsAndCharts!$A1629+$A$11,IF($C$7,8,0),1,1)</f>
        <v>62.5</v>
      </c>
      <c r="G1629" s="4">
        <f ca="1">OFFSET(InputPriceData!F$15,CalculationsAndCharts!$A1629+$A$11,IF($C$7,8,0),1,1)</f>
        <v>63.72</v>
      </c>
      <c r="H1629" s="133"/>
      <c r="I1629" s="133"/>
      <c r="J1629" s="37">
        <f t="shared" ca="1" si="468"/>
        <v>1204</v>
      </c>
      <c r="K1629" s="124">
        <f t="shared" ca="1" si="469"/>
        <v>-0.82000000000000739</v>
      </c>
      <c r="L1629" s="343">
        <f t="shared" ca="1" si="460"/>
        <v>-4.8808903635097683E-2</v>
      </c>
      <c r="M1629" s="345">
        <f t="shared" ca="1" si="470"/>
        <v>0.80317565516116485</v>
      </c>
      <c r="N1629" s="344">
        <f t="shared" ca="1" si="461"/>
        <v>-6.0769899238671161E-2</v>
      </c>
      <c r="O1629" s="4"/>
      <c r="P1629" s="4"/>
      <c r="Q1629" s="3"/>
      <c r="S1629" s="4"/>
      <c r="T1629" s="4" t="b">
        <f t="shared" ca="1" si="462"/>
        <v>0</v>
      </c>
      <c r="U1629" t="b">
        <f t="shared" ca="1" si="463"/>
        <v>0</v>
      </c>
      <c r="W1629" s="317" t="b">
        <f t="shared" ca="1" si="464"/>
        <v>0</v>
      </c>
      <c r="X1629" s="317" t="b">
        <f t="shared" ca="1" si="471"/>
        <v>0</v>
      </c>
      <c r="Y1629" s="317" t="b">
        <f t="shared" ca="1" si="465"/>
        <v>0</v>
      </c>
      <c r="Z1629" t="b">
        <f t="shared" ca="1" si="466"/>
        <v>0</v>
      </c>
      <c r="AA1629" s="37" t="b">
        <f t="shared" ca="1" si="472"/>
        <v>1</v>
      </c>
      <c r="AB1629" t="b">
        <f t="shared" ca="1" si="467"/>
        <v>0</v>
      </c>
      <c r="AD1629" t="b">
        <f t="shared" ca="1" si="473"/>
        <v>0</v>
      </c>
      <c r="AE1629" s="37" t="b">
        <f t="shared" ca="1" si="474"/>
        <v>1</v>
      </c>
      <c r="AF1629" t="b">
        <f t="shared" ca="1" si="475"/>
        <v>0</v>
      </c>
      <c r="AG1629" s="317" t="b">
        <f t="shared" ca="1" si="476"/>
        <v>0</v>
      </c>
      <c r="AH1629" s="317" t="b">
        <f t="shared" ca="1" si="477"/>
        <v>0</v>
      </c>
      <c r="AI1629" s="317" t="b">
        <f t="shared" ca="1" si="478"/>
        <v>0</v>
      </c>
    </row>
    <row r="1630" spans="1:35" x14ac:dyDescent="0.25">
      <c r="A1630">
        <v>1598</v>
      </c>
      <c r="B1630" s="169">
        <f ca="1">OFFSET(InputPriceData!B$15,CalculationsAndCharts!$A1630+$A$11,0,1,1)</f>
        <v>39526</v>
      </c>
      <c r="C1630" s="3">
        <f ca="1">OFFSET(InputPriceData!G$15,CalculationsAndCharts!$A1630+$A$11,IF($C$7,8,0),1,1)</f>
        <v>2016800</v>
      </c>
      <c r="D1630" s="4">
        <f ca="1">OFFSET(InputPriceData!C$15,CalculationsAndCharts!$A1630+$A$11,IF($C$7,8,0),1,1)</f>
        <v>64.73</v>
      </c>
      <c r="E1630" s="4">
        <f ca="1">OFFSET(InputPriceData!D$15,CalculationsAndCharts!$A1630+$A$11,IF($C$7,8,0),1,1)</f>
        <v>65.33</v>
      </c>
      <c r="F1630" s="4">
        <f ca="1">OFFSET(InputPriceData!E$15,CalculationsAndCharts!$A1630+$A$11,IF($C$7,8,0),1,1)</f>
        <v>63.2</v>
      </c>
      <c r="G1630" s="4">
        <f ca="1">OFFSET(InputPriceData!F$15,CalculationsAndCharts!$A1630+$A$11,IF($C$7,8,0),1,1)</f>
        <v>63.2</v>
      </c>
      <c r="H1630" s="133"/>
      <c r="I1630" s="133"/>
      <c r="J1630" s="37">
        <f t="shared" ca="1" si="468"/>
        <v>1203</v>
      </c>
      <c r="K1630" s="124">
        <f t="shared" ca="1" si="469"/>
        <v>-0.44999999999999574</v>
      </c>
      <c r="L1630" s="343">
        <f t="shared" ca="1" si="460"/>
        <v>-7.7486170748967104E-2</v>
      </c>
      <c r="M1630" s="345">
        <f t="shared" ca="1" si="470"/>
        <v>0.81046988411822896</v>
      </c>
      <c r="N1630" s="344">
        <f t="shared" ca="1" si="461"/>
        <v>-9.5606477510598836E-2</v>
      </c>
      <c r="O1630" s="4"/>
      <c r="P1630" s="4"/>
      <c r="Q1630" s="3"/>
      <c r="S1630" s="4"/>
      <c r="T1630" s="4" t="b">
        <f t="shared" ca="1" si="462"/>
        <v>0</v>
      </c>
      <c r="U1630" t="b">
        <f t="shared" ca="1" si="463"/>
        <v>0</v>
      </c>
      <c r="W1630" s="317" t="b">
        <f t="shared" ca="1" si="464"/>
        <v>0</v>
      </c>
      <c r="X1630" s="317" t="b">
        <f t="shared" ca="1" si="471"/>
        <v>0</v>
      </c>
      <c r="Y1630" s="317" t="b">
        <f t="shared" ca="1" si="465"/>
        <v>0</v>
      </c>
      <c r="Z1630" t="b">
        <f t="shared" ca="1" si="466"/>
        <v>0</v>
      </c>
      <c r="AA1630" s="37" t="b">
        <f t="shared" ca="1" si="472"/>
        <v>1</v>
      </c>
      <c r="AB1630" t="b">
        <f t="shared" ca="1" si="467"/>
        <v>0</v>
      </c>
      <c r="AD1630" t="b">
        <f t="shared" ca="1" si="473"/>
        <v>0</v>
      </c>
      <c r="AE1630" s="37" t="b">
        <f t="shared" ca="1" si="474"/>
        <v>1</v>
      </c>
      <c r="AF1630" t="b">
        <f t="shared" ca="1" si="475"/>
        <v>0</v>
      </c>
      <c r="AG1630" s="317" t="b">
        <f t="shared" ca="1" si="476"/>
        <v>0</v>
      </c>
      <c r="AH1630" s="317" t="b">
        <f t="shared" ca="1" si="477"/>
        <v>0</v>
      </c>
      <c r="AI1630" s="317" t="b">
        <f t="shared" ca="1" si="478"/>
        <v>0</v>
      </c>
    </row>
    <row r="1631" spans="1:35" x14ac:dyDescent="0.25">
      <c r="A1631">
        <v>1599</v>
      </c>
      <c r="B1631" s="169">
        <f ca="1">OFFSET(InputPriceData!B$15,CalculationsAndCharts!$A1631+$A$11,0,1,1)</f>
        <v>39525</v>
      </c>
      <c r="C1631" s="3">
        <f ca="1">OFFSET(InputPriceData!G$15,CalculationsAndCharts!$A1631+$A$11,IF($C$7,8,0),1,1)</f>
        <v>2238000</v>
      </c>
      <c r="D1631" s="4">
        <f ca="1">OFFSET(InputPriceData!C$15,CalculationsAndCharts!$A1631+$A$11,IF($C$7,8,0),1,1)</f>
        <v>64.44</v>
      </c>
      <c r="E1631" s="4">
        <f ca="1">OFFSET(InputPriceData!D$15,CalculationsAndCharts!$A1631+$A$11,IF($C$7,8,0),1,1)</f>
        <v>64.8</v>
      </c>
      <c r="F1631" s="4">
        <f ca="1">OFFSET(InputPriceData!E$15,CalculationsAndCharts!$A1631+$A$11,IF($C$7,8,0),1,1)</f>
        <v>63.5</v>
      </c>
      <c r="G1631" s="4">
        <f ca="1">OFFSET(InputPriceData!F$15,CalculationsAndCharts!$A1631+$A$11,IF($C$7,8,0),1,1)</f>
        <v>64.540000000000006</v>
      </c>
      <c r="H1631" s="133"/>
      <c r="I1631" s="133"/>
      <c r="J1631" s="37">
        <f t="shared" ca="1" si="468"/>
        <v>1202</v>
      </c>
      <c r="K1631" s="124">
        <f t="shared" ca="1" si="469"/>
        <v>1.0300000000000082</v>
      </c>
      <c r="L1631" s="343">
        <f t="shared" ca="1" si="460"/>
        <v>-0.19089105430626779</v>
      </c>
      <c r="M1631" s="345">
        <f t="shared" ca="1" si="470"/>
        <v>0.81783035733423715</v>
      </c>
      <c r="N1631" s="344">
        <f t="shared" ca="1" si="461"/>
        <v>-0.23341155362401519</v>
      </c>
      <c r="O1631" s="4"/>
      <c r="P1631" s="4"/>
      <c r="Q1631" s="3"/>
      <c r="S1631" s="4"/>
      <c r="T1631" s="4" t="b">
        <f t="shared" ca="1" si="462"/>
        <v>0</v>
      </c>
      <c r="U1631" t="b">
        <f t="shared" ca="1" si="463"/>
        <v>0</v>
      </c>
      <c r="W1631" s="317" t="b">
        <f t="shared" ca="1" si="464"/>
        <v>0</v>
      </c>
      <c r="X1631" s="317" t="b">
        <f t="shared" ca="1" si="471"/>
        <v>0</v>
      </c>
      <c r="Y1631" s="317" t="b">
        <f t="shared" ca="1" si="465"/>
        <v>0</v>
      </c>
      <c r="Z1631" t="b">
        <f t="shared" ca="1" si="466"/>
        <v>0</v>
      </c>
      <c r="AA1631" s="37" t="b">
        <f t="shared" ca="1" si="472"/>
        <v>1</v>
      </c>
      <c r="AB1631" t="b">
        <f t="shared" ca="1" si="467"/>
        <v>0</v>
      </c>
      <c r="AD1631" t="b">
        <f t="shared" ca="1" si="473"/>
        <v>0</v>
      </c>
      <c r="AE1631" s="37" t="b">
        <f t="shared" ca="1" si="474"/>
        <v>1</v>
      </c>
      <c r="AF1631" t="b">
        <f t="shared" ca="1" si="475"/>
        <v>0</v>
      </c>
      <c r="AG1631" s="317" t="b">
        <f t="shared" ca="1" si="476"/>
        <v>0</v>
      </c>
      <c r="AH1631" s="317" t="b">
        <f t="shared" ca="1" si="477"/>
        <v>0</v>
      </c>
      <c r="AI1631" s="317" t="b">
        <f t="shared" ca="1" si="478"/>
        <v>0</v>
      </c>
    </row>
    <row r="1632" spans="1:35" x14ac:dyDescent="0.25">
      <c r="A1632">
        <v>1600</v>
      </c>
      <c r="B1632" s="169">
        <f ca="1">OFFSET(InputPriceData!B$15,CalculationsAndCharts!$A1632+$A$11,0,1,1)</f>
        <v>39524</v>
      </c>
      <c r="C1632" s="3">
        <f ca="1">OFFSET(InputPriceData!G$15,CalculationsAndCharts!$A1632+$A$11,IF($C$7,8,0),1,1)</f>
        <v>3250300</v>
      </c>
      <c r="D1632" s="4">
        <f ca="1">OFFSET(InputPriceData!C$15,CalculationsAndCharts!$A1632+$A$11,IF($C$7,8,0),1,1)</f>
        <v>62.13</v>
      </c>
      <c r="E1632" s="4">
        <f ca="1">OFFSET(InputPriceData!D$15,CalculationsAndCharts!$A1632+$A$11,IF($C$7,8,0),1,1)</f>
        <v>64.12</v>
      </c>
      <c r="F1632" s="4">
        <f ca="1">OFFSET(InputPriceData!E$15,CalculationsAndCharts!$A1632+$A$11,IF($C$7,8,0),1,1)</f>
        <v>62.13</v>
      </c>
      <c r="G1632" s="4">
        <f ca="1">OFFSET(InputPriceData!F$15,CalculationsAndCharts!$A1632+$A$11,IF($C$7,8,0),1,1)</f>
        <v>63.65</v>
      </c>
      <c r="H1632" s="133"/>
      <c r="I1632" s="133"/>
      <c r="J1632" s="37">
        <f t="shared" ca="1" si="468"/>
        <v>1201</v>
      </c>
      <c r="K1632" s="124">
        <f t="shared" ca="1" si="469"/>
        <v>-0.74000000000000199</v>
      </c>
      <c r="L1632" s="343">
        <f t="shared" ca="1" si="460"/>
        <v>-0.30847168314174472</v>
      </c>
      <c r="M1632" s="345">
        <f t="shared" ca="1" si="470"/>
        <v>0.82525767642203551</v>
      </c>
      <c r="N1632" s="344">
        <f t="shared" ca="1" si="461"/>
        <v>-0.37378832327758049</v>
      </c>
      <c r="O1632" s="4"/>
      <c r="P1632" s="4"/>
      <c r="Q1632" s="3"/>
      <c r="S1632" s="4"/>
      <c r="T1632" s="4" t="b">
        <f t="shared" ca="1" si="462"/>
        <v>0</v>
      </c>
      <c r="U1632" t="b">
        <f t="shared" ca="1" si="463"/>
        <v>0</v>
      </c>
      <c r="W1632" s="317" t="b">
        <f t="shared" ca="1" si="464"/>
        <v>0</v>
      </c>
      <c r="X1632" s="317" t="b">
        <f t="shared" ca="1" si="471"/>
        <v>0</v>
      </c>
      <c r="Y1632" s="317" t="b">
        <f t="shared" ca="1" si="465"/>
        <v>0</v>
      </c>
      <c r="Z1632" t="b">
        <f t="shared" ca="1" si="466"/>
        <v>0</v>
      </c>
      <c r="AA1632" s="37" t="b">
        <f t="shared" ca="1" si="472"/>
        <v>1</v>
      </c>
      <c r="AB1632" t="b">
        <f t="shared" ca="1" si="467"/>
        <v>0</v>
      </c>
      <c r="AD1632" t="b">
        <f t="shared" ca="1" si="473"/>
        <v>0</v>
      </c>
      <c r="AE1632" s="37" t="b">
        <f t="shared" ca="1" si="474"/>
        <v>1</v>
      </c>
      <c r="AF1632" t="b">
        <f t="shared" ca="1" si="475"/>
        <v>0</v>
      </c>
      <c r="AG1632" s="317" t="b">
        <f t="shared" ca="1" si="476"/>
        <v>0</v>
      </c>
      <c r="AH1632" s="317" t="b">
        <f t="shared" ca="1" si="477"/>
        <v>0</v>
      </c>
      <c r="AI1632" s="317" t="b">
        <f t="shared" ca="1" si="478"/>
        <v>0</v>
      </c>
    </row>
    <row r="1633" spans="1:35" x14ac:dyDescent="0.25">
      <c r="A1633">
        <v>1601</v>
      </c>
      <c r="B1633" s="169">
        <f ca="1">OFFSET(InputPriceData!B$15,CalculationsAndCharts!$A1633+$A$11,0,1,1)</f>
        <v>39521</v>
      </c>
      <c r="C1633" s="3">
        <f ca="1">OFFSET(InputPriceData!G$15,CalculationsAndCharts!$A1633+$A$11,IF($C$7,8,0),1,1)</f>
        <v>2774600</v>
      </c>
      <c r="D1633" s="4">
        <f ca="1">OFFSET(InputPriceData!C$15,CalculationsAndCharts!$A1633+$A$11,IF($C$7,8,0),1,1)</f>
        <v>64.73</v>
      </c>
      <c r="E1633" s="4">
        <f ca="1">OFFSET(InputPriceData!D$15,CalculationsAndCharts!$A1633+$A$11,IF($C$7,8,0),1,1)</f>
        <v>64.95</v>
      </c>
      <c r="F1633" s="4">
        <f ca="1">OFFSET(InputPriceData!E$15,CalculationsAndCharts!$A1633+$A$11,IF($C$7,8,0),1,1)</f>
        <v>62.76</v>
      </c>
      <c r="G1633" s="4">
        <f ca="1">OFFSET(InputPriceData!F$15,CalculationsAndCharts!$A1633+$A$11,IF($C$7,8,0),1,1)</f>
        <v>63.51</v>
      </c>
      <c r="H1633" s="133"/>
      <c r="I1633" s="133"/>
      <c r="J1633" s="37">
        <f t="shared" ca="1" si="468"/>
        <v>1200</v>
      </c>
      <c r="K1633" s="124">
        <f t="shared" ca="1" si="469"/>
        <v>0.10999999999999943</v>
      </c>
      <c r="L1633" s="343">
        <f t="shared" ref="L1633:L1696" ca="1" si="479">IF(J1633&gt;3,($D$21*(K1633+K1634)/2+$D$22*L1634+$D$23*L1635),IF(J1633=1,0,IF(J1633=2,($D$21*0*(G1633+G1634)/2+$D$22*L1634),IF(J1633=3,($D$21*0*(G1633+G1634)/2+$D$22*L1634+$D$23*L1635),0))))</f>
        <v>-0.43594168199886668</v>
      </c>
      <c r="M1633" s="345">
        <f t="shared" ca="1" si="470"/>
        <v>0.83275244845815899</v>
      </c>
      <c r="N1633" s="344">
        <f t="shared" ref="N1633:N1696" ca="1" si="480">IF(M1633=0,0,L1633/M1633)</f>
        <v>-0.52349492674084908</v>
      </c>
      <c r="O1633" s="4"/>
      <c r="P1633" s="4"/>
      <c r="Q1633" s="3"/>
      <c r="S1633" s="4"/>
      <c r="T1633" s="4" t="b">
        <f t="shared" ref="T1633:T1696" ca="1" si="481">AND(N1634&lt;0,N1633&gt;0)</f>
        <v>0</v>
      </c>
      <c r="U1633" t="b">
        <f t="shared" ref="U1633:U1696" ca="1" si="482">AND(N1634&gt;0,N1633&lt;0)</f>
        <v>0</v>
      </c>
      <c r="W1633" s="317" t="b">
        <f t="shared" ref="W1633:W1696" ca="1" si="483">AND(T1634&lt;&gt;T1635,T1634,NOT(X1634))</f>
        <v>0</v>
      </c>
      <c r="X1633" s="317" t="b">
        <f t="shared" ca="1" si="471"/>
        <v>0</v>
      </c>
      <c r="Y1633" s="317" t="b">
        <f t="shared" ref="Y1633:Y1696" ca="1" si="484">AND(X1634,AND(U1634&lt;&gt;U1635,U1634))</f>
        <v>0</v>
      </c>
      <c r="Z1633" t="b">
        <f t="shared" ref="Z1633:Z1696" ca="1" si="485">AND(U1634&lt;&gt;U1635,U1634,NOT(AA1634))</f>
        <v>0</v>
      </c>
      <c r="AA1633" s="37" t="b">
        <f t="shared" ca="1" si="472"/>
        <v>1</v>
      </c>
      <c r="AB1633" t="b">
        <f t="shared" ref="AB1633:AB1696" ca="1" si="486">AND(AA1634,AND(T1634&lt;&gt;T1635,T1634))</f>
        <v>0</v>
      </c>
      <c r="AD1633" t="b">
        <f t="shared" ca="1" si="473"/>
        <v>0</v>
      </c>
      <c r="AE1633" s="37" t="b">
        <f t="shared" ca="1" si="474"/>
        <v>1</v>
      </c>
      <c r="AF1633" t="b">
        <f t="shared" ca="1" si="475"/>
        <v>0</v>
      </c>
      <c r="AG1633" s="317" t="b">
        <f t="shared" ca="1" si="476"/>
        <v>0</v>
      </c>
      <c r="AH1633" s="317" t="b">
        <f t="shared" ca="1" si="477"/>
        <v>0</v>
      </c>
      <c r="AI1633" s="317" t="b">
        <f t="shared" ca="1" si="478"/>
        <v>0</v>
      </c>
    </row>
    <row r="1634" spans="1:35" x14ac:dyDescent="0.25">
      <c r="A1634">
        <v>1602</v>
      </c>
      <c r="B1634" s="169">
        <f ca="1">OFFSET(InputPriceData!B$15,CalculationsAndCharts!$A1634+$A$11,0,1,1)</f>
        <v>39520</v>
      </c>
      <c r="C1634" s="3">
        <f ca="1">OFFSET(InputPriceData!G$15,CalculationsAndCharts!$A1634+$A$11,IF($C$7,8,0),1,1)</f>
        <v>2882900</v>
      </c>
      <c r="D1634" s="4">
        <f ca="1">OFFSET(InputPriceData!C$15,CalculationsAndCharts!$A1634+$A$11,IF($C$7,8,0),1,1)</f>
        <v>62.45</v>
      </c>
      <c r="E1634" s="4">
        <f ca="1">OFFSET(InputPriceData!D$15,CalculationsAndCharts!$A1634+$A$11,IF($C$7,8,0),1,1)</f>
        <v>64.55</v>
      </c>
      <c r="F1634" s="4">
        <f ca="1">OFFSET(InputPriceData!E$15,CalculationsAndCharts!$A1634+$A$11,IF($C$7,8,0),1,1)</f>
        <v>62.29</v>
      </c>
      <c r="G1634" s="4">
        <f ca="1">OFFSET(InputPriceData!F$15,CalculationsAndCharts!$A1634+$A$11,IF($C$7,8,0),1,1)</f>
        <v>64.39</v>
      </c>
      <c r="H1634" s="133"/>
      <c r="I1634" s="133"/>
      <c r="J1634" s="37">
        <f t="shared" ref="J1634:J1697" ca="1" si="487">$A$8-A1634+1</f>
        <v>1199</v>
      </c>
      <c r="K1634" s="124">
        <f t="shared" ref="K1634:K1697" ca="1" si="488">IF(J1634&gt;2,G1634-G1636,0)</f>
        <v>1.3999999999999986</v>
      </c>
      <c r="L1634" s="343">
        <f t="shared" ca="1" si="479"/>
        <v>-0.61980167433642974</v>
      </c>
      <c r="M1634" s="345">
        <f t="shared" ref="M1634:M1697" ca="1" si="489">MAX(IF(J1634=1,0.0000001,0.991*M1635),ABS(L1634))</f>
        <v>0.84031528603245109</v>
      </c>
      <c r="N1634" s="344">
        <f t="shared" ca="1" si="480"/>
        <v>-0.73758229159774491</v>
      </c>
      <c r="O1634" s="4"/>
      <c r="P1634" s="4"/>
      <c r="Q1634" s="3"/>
      <c r="S1634" s="4"/>
      <c r="T1634" s="4" t="b">
        <f t="shared" ca="1" si="481"/>
        <v>0</v>
      </c>
      <c r="U1634" t="b">
        <f t="shared" ca="1" si="482"/>
        <v>0</v>
      </c>
      <c r="W1634" s="317" t="b">
        <f t="shared" ca="1" si="483"/>
        <v>0</v>
      </c>
      <c r="X1634" s="317" t="b">
        <f t="shared" ref="X1634:X1697" ca="1" si="490">IF(X1635,IF(Y1634,FALSE,X1635),IF(W1634,TRUE,X1635))</f>
        <v>0</v>
      </c>
      <c r="Y1634" s="317" t="b">
        <f t="shared" ca="1" si="484"/>
        <v>0</v>
      </c>
      <c r="Z1634" t="b">
        <f t="shared" ca="1" si="485"/>
        <v>0</v>
      </c>
      <c r="AA1634" s="37" t="b">
        <f t="shared" ref="AA1634:AA1697" ca="1" si="491">IF(AA1635,IF(AB1634,FALSE,AA1635),IF(Z1634,TRUE,AA1635))</f>
        <v>1</v>
      </c>
      <c r="AB1634" t="b">
        <f t="shared" ca="1" si="486"/>
        <v>0</v>
      </c>
      <c r="AD1634" t="b">
        <f t="shared" ref="AD1634:AD1697" ca="1" si="492">AND($U1635&lt;&gt;$U1636,$U1635,NOT(AE1635))</f>
        <v>0</v>
      </c>
      <c r="AE1634" s="37" t="b">
        <f t="shared" ref="AE1634:AE1697" ca="1" si="493">IF(AE1635,IF(AF1634,FALSE,AE1635),IF(AD1634,TRUE,AE1635))</f>
        <v>1</v>
      </c>
      <c r="AF1634" t="b">
        <f t="shared" ref="AF1634:AF1697" ca="1" si="494">AND(AE1635,AND($T1635&lt;&gt;$T1636,$T1635))</f>
        <v>0</v>
      </c>
      <c r="AG1634" s="317" t="b">
        <f t="shared" ref="AG1634:AG1697" ca="1" si="495">AND($T1635&lt;&gt;$T1636,$T1635,NOT(AH1635))</f>
        <v>0</v>
      </c>
      <c r="AH1634" s="317" t="b">
        <f t="shared" ref="AH1634:AH1697" ca="1" si="496">IF(AH1635,IF(AI1634,FALSE,AH1635),IF(AG1634,TRUE,AH1635))</f>
        <v>0</v>
      </c>
      <c r="AI1634" s="317" t="b">
        <f t="shared" ref="AI1634:AI1697" ca="1" si="497">AND(AH1635,AND($U1635&lt;&gt;$U1636,$U1635))</f>
        <v>0</v>
      </c>
    </row>
    <row r="1635" spans="1:35" x14ac:dyDescent="0.25">
      <c r="A1635">
        <v>1603</v>
      </c>
      <c r="B1635" s="169">
        <f ca="1">OFFSET(InputPriceData!B$15,CalculationsAndCharts!$A1635+$A$11,0,1,1)</f>
        <v>39519</v>
      </c>
      <c r="C1635" s="3">
        <f ca="1">OFFSET(InputPriceData!G$15,CalculationsAndCharts!$A1635+$A$11,IF($C$7,8,0),1,1)</f>
        <v>3865400</v>
      </c>
      <c r="D1635" s="4">
        <f ca="1">OFFSET(InputPriceData!C$15,CalculationsAndCharts!$A1635+$A$11,IF($C$7,8,0),1,1)</f>
        <v>63.25</v>
      </c>
      <c r="E1635" s="4">
        <f ca="1">OFFSET(InputPriceData!D$15,CalculationsAndCharts!$A1635+$A$11,IF($C$7,8,0),1,1)</f>
        <v>63.63</v>
      </c>
      <c r="F1635" s="4">
        <f ca="1">OFFSET(InputPriceData!E$15,CalculationsAndCharts!$A1635+$A$11,IF($C$7,8,0),1,1)</f>
        <v>62.65</v>
      </c>
      <c r="G1635" s="4">
        <f ca="1">OFFSET(InputPriceData!F$15,CalculationsAndCharts!$A1635+$A$11,IF($C$7,8,0),1,1)</f>
        <v>63.4</v>
      </c>
      <c r="H1635" s="133"/>
      <c r="I1635" s="133"/>
      <c r="J1635" s="37">
        <f t="shared" ca="1" si="487"/>
        <v>1198</v>
      </c>
      <c r="K1635" s="124">
        <f t="shared" ca="1" si="488"/>
        <v>0.74000000000000199</v>
      </c>
      <c r="L1635" s="343">
        <f t="shared" ca="1" si="479"/>
        <v>-0.73710587223211133</v>
      </c>
      <c r="M1635" s="345">
        <f t="shared" ca="1" si="489"/>
        <v>0.84794680729813432</v>
      </c>
      <c r="N1635" s="344">
        <f t="shared" ca="1" si="480"/>
        <v>-0.86928315065044903</v>
      </c>
      <c r="O1635" s="4"/>
      <c r="P1635" s="4"/>
      <c r="Q1635" s="3"/>
      <c r="S1635" s="4"/>
      <c r="T1635" s="4" t="b">
        <f t="shared" ca="1" si="481"/>
        <v>0</v>
      </c>
      <c r="U1635" t="b">
        <f t="shared" ca="1" si="482"/>
        <v>0</v>
      </c>
      <c r="W1635" s="317" t="b">
        <f t="shared" ca="1" si="483"/>
        <v>0</v>
      </c>
      <c r="X1635" s="317" t="b">
        <f t="shared" ca="1" si="490"/>
        <v>0</v>
      </c>
      <c r="Y1635" s="317" t="b">
        <f t="shared" ca="1" si="484"/>
        <v>0</v>
      </c>
      <c r="Z1635" t="b">
        <f t="shared" ca="1" si="485"/>
        <v>0</v>
      </c>
      <c r="AA1635" s="37" t="b">
        <f t="shared" ca="1" si="491"/>
        <v>1</v>
      </c>
      <c r="AB1635" t="b">
        <f t="shared" ca="1" si="486"/>
        <v>0</v>
      </c>
      <c r="AD1635" t="b">
        <f t="shared" ca="1" si="492"/>
        <v>0</v>
      </c>
      <c r="AE1635" s="37" t="b">
        <f t="shared" ca="1" si="493"/>
        <v>1</v>
      </c>
      <c r="AF1635" t="b">
        <f t="shared" ca="1" si="494"/>
        <v>0</v>
      </c>
      <c r="AG1635" s="317" t="b">
        <f t="shared" ca="1" si="495"/>
        <v>0</v>
      </c>
      <c r="AH1635" s="317" t="b">
        <f t="shared" ca="1" si="496"/>
        <v>0</v>
      </c>
      <c r="AI1635" s="317" t="b">
        <f t="shared" ca="1" si="497"/>
        <v>0</v>
      </c>
    </row>
    <row r="1636" spans="1:35" x14ac:dyDescent="0.25">
      <c r="A1636">
        <v>1604</v>
      </c>
      <c r="B1636" s="169">
        <f ca="1">OFFSET(InputPriceData!B$15,CalculationsAndCharts!$A1636+$A$11,0,1,1)</f>
        <v>39518</v>
      </c>
      <c r="C1636" s="3">
        <f ca="1">OFFSET(InputPriceData!G$15,CalculationsAndCharts!$A1636+$A$11,IF($C$7,8,0),1,1)</f>
        <v>2576900</v>
      </c>
      <c r="D1636" s="4">
        <f ca="1">OFFSET(InputPriceData!C$15,CalculationsAndCharts!$A1636+$A$11,IF($C$7,8,0),1,1)</f>
        <v>62.61</v>
      </c>
      <c r="E1636" s="4">
        <f ca="1">OFFSET(InputPriceData!D$15,CalculationsAndCharts!$A1636+$A$11,IF($C$7,8,0),1,1)</f>
        <v>63.14</v>
      </c>
      <c r="F1636" s="4">
        <f ca="1">OFFSET(InputPriceData!E$15,CalculationsAndCharts!$A1636+$A$11,IF($C$7,8,0),1,1)</f>
        <v>61.83</v>
      </c>
      <c r="G1636" s="4">
        <f ca="1">OFFSET(InputPriceData!F$15,CalculationsAndCharts!$A1636+$A$11,IF($C$7,8,0),1,1)</f>
        <v>62.99</v>
      </c>
      <c r="H1636" s="133"/>
      <c r="I1636" s="133"/>
      <c r="J1636" s="37">
        <f t="shared" ca="1" si="487"/>
        <v>1197</v>
      </c>
      <c r="K1636" s="124">
        <f t="shared" ca="1" si="488"/>
        <v>-0.57000000000000028</v>
      </c>
      <c r="L1636" s="343">
        <f t="shared" ca="1" si="479"/>
        <v>-0.69736875363376416</v>
      </c>
      <c r="M1636" s="345">
        <f t="shared" ca="1" si="489"/>
        <v>0.85564763602233529</v>
      </c>
      <c r="N1636" s="344">
        <f t="shared" ca="1" si="480"/>
        <v>-0.81501861779883478</v>
      </c>
      <c r="O1636" s="4"/>
      <c r="P1636" s="4"/>
      <c r="Q1636" s="3"/>
      <c r="S1636" s="4"/>
      <c r="T1636" s="4" t="b">
        <f t="shared" ca="1" si="481"/>
        <v>0</v>
      </c>
      <c r="U1636" t="b">
        <f t="shared" ca="1" si="482"/>
        <v>0</v>
      </c>
      <c r="W1636" s="317" t="b">
        <f t="shared" ca="1" si="483"/>
        <v>0</v>
      </c>
      <c r="X1636" s="317" t="b">
        <f t="shared" ca="1" si="490"/>
        <v>0</v>
      </c>
      <c r="Y1636" s="317" t="b">
        <f t="shared" ca="1" si="484"/>
        <v>0</v>
      </c>
      <c r="Z1636" t="b">
        <f t="shared" ca="1" si="485"/>
        <v>0</v>
      </c>
      <c r="AA1636" s="37" t="b">
        <f t="shared" ca="1" si="491"/>
        <v>1</v>
      </c>
      <c r="AB1636" t="b">
        <f t="shared" ca="1" si="486"/>
        <v>0</v>
      </c>
      <c r="AD1636" t="b">
        <f t="shared" ca="1" si="492"/>
        <v>0</v>
      </c>
      <c r="AE1636" s="37" t="b">
        <f t="shared" ca="1" si="493"/>
        <v>1</v>
      </c>
      <c r="AF1636" t="b">
        <f t="shared" ca="1" si="494"/>
        <v>0</v>
      </c>
      <c r="AG1636" s="317" t="b">
        <f t="shared" ca="1" si="495"/>
        <v>0</v>
      </c>
      <c r="AH1636" s="317" t="b">
        <f t="shared" ca="1" si="496"/>
        <v>0</v>
      </c>
      <c r="AI1636" s="317" t="b">
        <f t="shared" ca="1" si="497"/>
        <v>0</v>
      </c>
    </row>
    <row r="1637" spans="1:35" x14ac:dyDescent="0.25">
      <c r="A1637">
        <v>1605</v>
      </c>
      <c r="B1637" s="169">
        <f ca="1">OFFSET(InputPriceData!B$15,CalculationsAndCharts!$A1637+$A$11,0,1,1)</f>
        <v>39517</v>
      </c>
      <c r="C1637" s="3">
        <f ca="1">OFFSET(InputPriceData!G$15,CalculationsAndCharts!$A1637+$A$11,IF($C$7,8,0),1,1)</f>
        <v>2396300</v>
      </c>
      <c r="D1637" s="4">
        <f ca="1">OFFSET(InputPriceData!C$15,CalculationsAndCharts!$A1637+$A$11,IF($C$7,8,0),1,1)</f>
        <v>63.49</v>
      </c>
      <c r="E1637" s="4">
        <f ca="1">OFFSET(InputPriceData!D$15,CalculationsAndCharts!$A1637+$A$11,IF($C$7,8,0),1,1)</f>
        <v>63.5</v>
      </c>
      <c r="F1637" s="4">
        <f ca="1">OFFSET(InputPriceData!E$15,CalculationsAndCharts!$A1637+$A$11,IF($C$7,8,0),1,1)</f>
        <v>62.45</v>
      </c>
      <c r="G1637" s="4">
        <f ca="1">OFFSET(InputPriceData!F$15,CalculationsAndCharts!$A1637+$A$11,IF($C$7,8,0),1,1)</f>
        <v>62.66</v>
      </c>
      <c r="H1637" s="133"/>
      <c r="I1637" s="133"/>
      <c r="J1637" s="37">
        <f t="shared" ca="1" si="487"/>
        <v>1196</v>
      </c>
      <c r="K1637" s="124">
        <f t="shared" ca="1" si="488"/>
        <v>-1.8800000000000097</v>
      </c>
      <c r="L1637" s="343">
        <f t="shared" ca="1" si="479"/>
        <v>-0.53901500831814508</v>
      </c>
      <c r="M1637" s="345">
        <f t="shared" ca="1" si="489"/>
        <v>0.86341840163706896</v>
      </c>
      <c r="N1637" s="344">
        <f t="shared" ca="1" si="480"/>
        <v>-0.62428019520565625</v>
      </c>
      <c r="O1637" s="4"/>
      <c r="P1637" s="4"/>
      <c r="Q1637" s="3"/>
      <c r="S1637" s="4"/>
      <c r="T1637" s="4" t="b">
        <f t="shared" ca="1" si="481"/>
        <v>0</v>
      </c>
      <c r="U1637" t="b">
        <f t="shared" ca="1" si="482"/>
        <v>0</v>
      </c>
      <c r="W1637" s="317" t="b">
        <f t="shared" ca="1" si="483"/>
        <v>0</v>
      </c>
      <c r="X1637" s="317" t="b">
        <f t="shared" ca="1" si="490"/>
        <v>0</v>
      </c>
      <c r="Y1637" s="317" t="b">
        <f t="shared" ca="1" si="484"/>
        <v>0</v>
      </c>
      <c r="Z1637" t="b">
        <f t="shared" ca="1" si="485"/>
        <v>0</v>
      </c>
      <c r="AA1637" s="37" t="b">
        <f t="shared" ca="1" si="491"/>
        <v>1</v>
      </c>
      <c r="AB1637" t="b">
        <f t="shared" ca="1" si="486"/>
        <v>0</v>
      </c>
      <c r="AD1637" t="b">
        <f t="shared" ca="1" si="492"/>
        <v>0</v>
      </c>
      <c r="AE1637" s="37" t="b">
        <f t="shared" ca="1" si="493"/>
        <v>1</v>
      </c>
      <c r="AF1637" t="b">
        <f t="shared" ca="1" si="494"/>
        <v>0</v>
      </c>
      <c r="AG1637" s="317" t="b">
        <f t="shared" ca="1" si="495"/>
        <v>0</v>
      </c>
      <c r="AH1637" s="317" t="b">
        <f t="shared" ca="1" si="496"/>
        <v>0</v>
      </c>
      <c r="AI1637" s="317" t="b">
        <f t="shared" ca="1" si="497"/>
        <v>0</v>
      </c>
    </row>
    <row r="1638" spans="1:35" x14ac:dyDescent="0.25">
      <c r="A1638">
        <v>1606</v>
      </c>
      <c r="B1638" s="169">
        <f ca="1">OFFSET(InputPriceData!B$15,CalculationsAndCharts!$A1638+$A$11,0,1,1)</f>
        <v>39514</v>
      </c>
      <c r="C1638" s="3">
        <f ca="1">OFFSET(InputPriceData!G$15,CalculationsAndCharts!$A1638+$A$11,IF($C$7,8,0),1,1)</f>
        <v>2430500</v>
      </c>
      <c r="D1638" s="4">
        <f ca="1">OFFSET(InputPriceData!C$15,CalculationsAndCharts!$A1638+$A$11,IF($C$7,8,0),1,1)</f>
        <v>64.16</v>
      </c>
      <c r="E1638" s="4">
        <f ca="1">OFFSET(InputPriceData!D$15,CalculationsAndCharts!$A1638+$A$11,IF($C$7,8,0),1,1)</f>
        <v>64.8</v>
      </c>
      <c r="F1638" s="4">
        <f ca="1">OFFSET(InputPriceData!E$15,CalculationsAndCharts!$A1638+$A$11,IF($C$7,8,0),1,1)</f>
        <v>63.38</v>
      </c>
      <c r="G1638" s="4">
        <f ca="1">OFFSET(InputPriceData!F$15,CalculationsAndCharts!$A1638+$A$11,IF($C$7,8,0),1,1)</f>
        <v>63.56</v>
      </c>
      <c r="H1638" s="133"/>
      <c r="I1638" s="133"/>
      <c r="J1638" s="37">
        <f t="shared" ca="1" si="487"/>
        <v>1195</v>
      </c>
      <c r="K1638" s="124">
        <f t="shared" ca="1" si="488"/>
        <v>-1.8199999999999932</v>
      </c>
      <c r="L1638" s="343">
        <f t="shared" ca="1" si="479"/>
        <v>-0.37661559189568267</v>
      </c>
      <c r="M1638" s="345">
        <f t="shared" ca="1" si="489"/>
        <v>0.87125973929068512</v>
      </c>
      <c r="N1638" s="344">
        <f t="shared" ca="1" si="480"/>
        <v>-0.43226557467500459</v>
      </c>
      <c r="O1638" s="4"/>
      <c r="P1638" s="4"/>
      <c r="Q1638" s="3"/>
      <c r="S1638" s="4"/>
      <c r="T1638" s="4" t="b">
        <f t="shared" ca="1" si="481"/>
        <v>0</v>
      </c>
      <c r="U1638" t="b">
        <f t="shared" ca="1" si="482"/>
        <v>0</v>
      </c>
      <c r="W1638" s="317" t="b">
        <f t="shared" ca="1" si="483"/>
        <v>0</v>
      </c>
      <c r="X1638" s="317" t="b">
        <f t="shared" ca="1" si="490"/>
        <v>0</v>
      </c>
      <c r="Y1638" s="317" t="b">
        <f t="shared" ca="1" si="484"/>
        <v>0</v>
      </c>
      <c r="Z1638" t="b">
        <f t="shared" ca="1" si="485"/>
        <v>0</v>
      </c>
      <c r="AA1638" s="37" t="b">
        <f t="shared" ca="1" si="491"/>
        <v>1</v>
      </c>
      <c r="AB1638" t="b">
        <f t="shared" ca="1" si="486"/>
        <v>0</v>
      </c>
      <c r="AD1638" t="b">
        <f t="shared" ca="1" si="492"/>
        <v>0</v>
      </c>
      <c r="AE1638" s="37" t="b">
        <f t="shared" ca="1" si="493"/>
        <v>1</v>
      </c>
      <c r="AF1638" t="b">
        <f t="shared" ca="1" si="494"/>
        <v>0</v>
      </c>
      <c r="AG1638" s="317" t="b">
        <f t="shared" ca="1" si="495"/>
        <v>0</v>
      </c>
      <c r="AH1638" s="317" t="b">
        <f t="shared" ca="1" si="496"/>
        <v>0</v>
      </c>
      <c r="AI1638" s="317" t="b">
        <f t="shared" ca="1" si="497"/>
        <v>0</v>
      </c>
    </row>
    <row r="1639" spans="1:35" x14ac:dyDescent="0.25">
      <c r="A1639">
        <v>1607</v>
      </c>
      <c r="B1639" s="169">
        <f ca="1">OFFSET(InputPriceData!B$15,CalculationsAndCharts!$A1639+$A$11,0,1,1)</f>
        <v>39513</v>
      </c>
      <c r="C1639" s="3">
        <f ca="1">OFFSET(InputPriceData!G$15,CalculationsAndCharts!$A1639+$A$11,IF($C$7,8,0),1,1)</f>
        <v>1974800</v>
      </c>
      <c r="D1639" s="4">
        <f ca="1">OFFSET(InputPriceData!C$15,CalculationsAndCharts!$A1639+$A$11,IF($C$7,8,0),1,1)</f>
        <v>65.19</v>
      </c>
      <c r="E1639" s="4">
        <f ca="1">OFFSET(InputPriceData!D$15,CalculationsAndCharts!$A1639+$A$11,IF($C$7,8,0),1,1)</f>
        <v>65.3</v>
      </c>
      <c r="F1639" s="4">
        <f ca="1">OFFSET(InputPriceData!E$15,CalculationsAndCharts!$A1639+$A$11,IF($C$7,8,0),1,1)</f>
        <v>64.53</v>
      </c>
      <c r="G1639" s="4">
        <f ca="1">OFFSET(InputPriceData!F$15,CalculationsAndCharts!$A1639+$A$11,IF($C$7,8,0),1,1)</f>
        <v>64.540000000000006</v>
      </c>
      <c r="H1639" s="133"/>
      <c r="I1639" s="133"/>
      <c r="J1639" s="37">
        <f t="shared" ca="1" si="487"/>
        <v>1194</v>
      </c>
      <c r="K1639" s="124">
        <f t="shared" ca="1" si="488"/>
        <v>-0.12999999999999545</v>
      </c>
      <c r="L1639" s="343">
        <f t="shared" ca="1" si="479"/>
        <v>-0.30492032987870171</v>
      </c>
      <c r="M1639" s="345">
        <f t="shared" ca="1" si="489"/>
        <v>0.87917228989978313</v>
      </c>
      <c r="N1639" s="344">
        <f t="shared" ca="1" si="480"/>
        <v>-0.34682659290076079</v>
      </c>
      <c r="O1639" s="4"/>
      <c r="P1639" s="4"/>
      <c r="Q1639" s="3"/>
      <c r="S1639" s="4"/>
      <c r="T1639" s="4" t="b">
        <f t="shared" ca="1" si="481"/>
        <v>0</v>
      </c>
      <c r="U1639" t="b">
        <f t="shared" ca="1" si="482"/>
        <v>0</v>
      </c>
      <c r="W1639" s="317" t="b">
        <f t="shared" ca="1" si="483"/>
        <v>0</v>
      </c>
      <c r="X1639" s="317" t="b">
        <f t="shared" ca="1" si="490"/>
        <v>0</v>
      </c>
      <c r="Y1639" s="317" t="b">
        <f t="shared" ca="1" si="484"/>
        <v>0</v>
      </c>
      <c r="Z1639" t="b">
        <f t="shared" ca="1" si="485"/>
        <v>0</v>
      </c>
      <c r="AA1639" s="37" t="b">
        <f t="shared" ca="1" si="491"/>
        <v>1</v>
      </c>
      <c r="AB1639" t="b">
        <f t="shared" ca="1" si="486"/>
        <v>0</v>
      </c>
      <c r="AD1639" t="b">
        <f t="shared" ca="1" si="492"/>
        <v>0</v>
      </c>
      <c r="AE1639" s="37" t="b">
        <f t="shared" ca="1" si="493"/>
        <v>1</v>
      </c>
      <c r="AF1639" t="b">
        <f t="shared" ca="1" si="494"/>
        <v>0</v>
      </c>
      <c r="AG1639" s="317" t="b">
        <f t="shared" ca="1" si="495"/>
        <v>0</v>
      </c>
      <c r="AH1639" s="317" t="b">
        <f t="shared" ca="1" si="496"/>
        <v>0</v>
      </c>
      <c r="AI1639" s="317" t="b">
        <f t="shared" ca="1" si="497"/>
        <v>0</v>
      </c>
    </row>
    <row r="1640" spans="1:35" x14ac:dyDescent="0.25">
      <c r="A1640">
        <v>1608</v>
      </c>
      <c r="B1640" s="169">
        <f ca="1">OFFSET(InputPriceData!B$15,CalculationsAndCharts!$A1640+$A$11,0,1,1)</f>
        <v>39512</v>
      </c>
      <c r="C1640" s="3">
        <f ca="1">OFFSET(InputPriceData!G$15,CalculationsAndCharts!$A1640+$A$11,IF($C$7,8,0),1,1)</f>
        <v>2532700</v>
      </c>
      <c r="D1640" s="4">
        <f ca="1">OFFSET(InputPriceData!C$15,CalculationsAndCharts!$A1640+$A$11,IF($C$7,8,0),1,1)</f>
        <v>65.099999999999994</v>
      </c>
      <c r="E1640" s="4">
        <f ca="1">OFFSET(InputPriceData!D$15,CalculationsAndCharts!$A1640+$A$11,IF($C$7,8,0),1,1)</f>
        <v>65.75</v>
      </c>
      <c r="F1640" s="4">
        <f ca="1">OFFSET(InputPriceData!E$15,CalculationsAndCharts!$A1640+$A$11,IF($C$7,8,0),1,1)</f>
        <v>64.72</v>
      </c>
      <c r="G1640" s="4">
        <f ca="1">OFFSET(InputPriceData!F$15,CalculationsAndCharts!$A1640+$A$11,IF($C$7,8,0),1,1)</f>
        <v>65.38</v>
      </c>
      <c r="H1640" s="133"/>
      <c r="I1640" s="133"/>
      <c r="J1640" s="37">
        <f t="shared" ca="1" si="487"/>
        <v>1193</v>
      </c>
      <c r="K1640" s="124">
        <f t="shared" ca="1" si="488"/>
        <v>-0.12000000000000455</v>
      </c>
      <c r="L1640" s="343">
        <f t="shared" ca="1" si="479"/>
        <v>-0.27568566682036583</v>
      </c>
      <c r="M1640" s="345">
        <f t="shared" ca="1" si="489"/>
        <v>0.88715670020159754</v>
      </c>
      <c r="N1640" s="344">
        <f t="shared" ca="1" si="480"/>
        <v>-0.31075194129483441</v>
      </c>
      <c r="O1640" s="4"/>
      <c r="P1640" s="4"/>
      <c r="Q1640" s="3"/>
      <c r="S1640" s="4"/>
      <c r="T1640" s="4" t="b">
        <f t="shared" ca="1" si="481"/>
        <v>0</v>
      </c>
      <c r="U1640" t="b">
        <f t="shared" ca="1" si="482"/>
        <v>0</v>
      </c>
      <c r="W1640" s="317" t="b">
        <f t="shared" ca="1" si="483"/>
        <v>0</v>
      </c>
      <c r="X1640" s="317" t="b">
        <f t="shared" ca="1" si="490"/>
        <v>0</v>
      </c>
      <c r="Y1640" s="317" t="b">
        <f t="shared" ca="1" si="484"/>
        <v>0</v>
      </c>
      <c r="Z1640" t="b">
        <f t="shared" ca="1" si="485"/>
        <v>0</v>
      </c>
      <c r="AA1640" s="37" t="b">
        <f t="shared" ca="1" si="491"/>
        <v>1</v>
      </c>
      <c r="AB1640" t="b">
        <f t="shared" ca="1" si="486"/>
        <v>0</v>
      </c>
      <c r="AD1640" t="b">
        <f t="shared" ca="1" si="492"/>
        <v>0</v>
      </c>
      <c r="AE1640" s="37" t="b">
        <f t="shared" ca="1" si="493"/>
        <v>1</v>
      </c>
      <c r="AF1640" t="b">
        <f t="shared" ca="1" si="494"/>
        <v>0</v>
      </c>
      <c r="AG1640" s="317" t="b">
        <f t="shared" ca="1" si="495"/>
        <v>0</v>
      </c>
      <c r="AH1640" s="317" t="b">
        <f t="shared" ca="1" si="496"/>
        <v>0</v>
      </c>
      <c r="AI1640" s="317" t="b">
        <f t="shared" ca="1" si="497"/>
        <v>0</v>
      </c>
    </row>
    <row r="1641" spans="1:35" x14ac:dyDescent="0.25">
      <c r="A1641">
        <v>1609</v>
      </c>
      <c r="B1641" s="169">
        <f ca="1">OFFSET(InputPriceData!B$15,CalculationsAndCharts!$A1641+$A$11,0,1,1)</f>
        <v>39511</v>
      </c>
      <c r="C1641" s="3">
        <f ca="1">OFFSET(InputPriceData!G$15,CalculationsAndCharts!$A1641+$A$11,IF($C$7,8,0),1,1)</f>
        <v>2415700</v>
      </c>
      <c r="D1641" s="4">
        <f ca="1">OFFSET(InputPriceData!C$15,CalculationsAndCharts!$A1641+$A$11,IF($C$7,8,0),1,1)</f>
        <v>65.02</v>
      </c>
      <c r="E1641" s="4">
        <f ca="1">OFFSET(InputPriceData!D$15,CalculationsAndCharts!$A1641+$A$11,IF($C$7,8,0),1,1)</f>
        <v>65.239999999999995</v>
      </c>
      <c r="F1641" s="4">
        <f ca="1">OFFSET(InputPriceData!E$15,CalculationsAndCharts!$A1641+$A$11,IF($C$7,8,0),1,1)</f>
        <v>64.099999999999994</v>
      </c>
      <c r="G1641" s="4">
        <f ca="1">OFFSET(InputPriceData!F$15,CalculationsAndCharts!$A1641+$A$11,IF($C$7,8,0),1,1)</f>
        <v>64.67</v>
      </c>
      <c r="H1641" s="133"/>
      <c r="I1641" s="133"/>
      <c r="J1641" s="37">
        <f t="shared" ca="1" si="487"/>
        <v>1192</v>
      </c>
      <c r="K1641" s="124">
        <f t="shared" ca="1" si="488"/>
        <v>-0.17000000000000171</v>
      </c>
      <c r="L1641" s="343">
        <f t="shared" ca="1" si="479"/>
        <v>-0.21153539006217778</v>
      </c>
      <c r="M1641" s="345">
        <f t="shared" ca="1" si="489"/>
        <v>0.89521362280685923</v>
      </c>
      <c r="N1641" s="344">
        <f t="shared" ca="1" si="480"/>
        <v>-0.23629599089313252</v>
      </c>
      <c r="O1641" s="4"/>
      <c r="P1641" s="4"/>
      <c r="Q1641" s="3"/>
      <c r="S1641" s="4"/>
      <c r="T1641" s="4" t="b">
        <f t="shared" ca="1" si="481"/>
        <v>0</v>
      </c>
      <c r="U1641" t="b">
        <f t="shared" ca="1" si="482"/>
        <v>0</v>
      </c>
      <c r="W1641" s="317" t="b">
        <f t="shared" ca="1" si="483"/>
        <v>0</v>
      </c>
      <c r="X1641" s="317" t="b">
        <f t="shared" ca="1" si="490"/>
        <v>0</v>
      </c>
      <c r="Y1641" s="317" t="b">
        <f t="shared" ca="1" si="484"/>
        <v>1</v>
      </c>
      <c r="Z1641" t="b">
        <f t="shared" ca="1" si="485"/>
        <v>1</v>
      </c>
      <c r="AA1641" s="37" t="b">
        <f t="shared" ca="1" si="491"/>
        <v>1</v>
      </c>
      <c r="AB1641" t="b">
        <f t="shared" ca="1" si="486"/>
        <v>0</v>
      </c>
      <c r="AD1641" t="b">
        <f t="shared" ca="1" si="492"/>
        <v>1</v>
      </c>
      <c r="AE1641" s="37" t="b">
        <f t="shared" ca="1" si="493"/>
        <v>1</v>
      </c>
      <c r="AF1641" t="b">
        <f t="shared" ca="1" si="494"/>
        <v>0</v>
      </c>
      <c r="AG1641" s="317" t="b">
        <f t="shared" ca="1" si="495"/>
        <v>0</v>
      </c>
      <c r="AH1641" s="317" t="b">
        <f t="shared" ca="1" si="496"/>
        <v>0</v>
      </c>
      <c r="AI1641" s="317" t="b">
        <f t="shared" ca="1" si="497"/>
        <v>1</v>
      </c>
    </row>
    <row r="1642" spans="1:35" x14ac:dyDescent="0.25">
      <c r="A1642">
        <v>1610</v>
      </c>
      <c r="B1642" s="169">
        <f ca="1">OFFSET(InputPriceData!B$15,CalculationsAndCharts!$A1642+$A$11,0,1,1)</f>
        <v>39510</v>
      </c>
      <c r="C1642" s="3">
        <f ca="1">OFFSET(InputPriceData!G$15,CalculationsAndCharts!$A1642+$A$11,IF($C$7,8,0),1,1)</f>
        <v>1449600</v>
      </c>
      <c r="D1642" s="4">
        <f ca="1">OFFSET(InputPriceData!C$15,CalculationsAndCharts!$A1642+$A$11,IF($C$7,8,0),1,1)</f>
        <v>64.900000000000006</v>
      </c>
      <c r="E1642" s="4">
        <f ca="1">OFFSET(InputPriceData!D$15,CalculationsAndCharts!$A1642+$A$11,IF($C$7,8,0),1,1)</f>
        <v>65.61</v>
      </c>
      <c r="F1642" s="4">
        <f ca="1">OFFSET(InputPriceData!E$15,CalculationsAndCharts!$A1642+$A$11,IF($C$7,8,0),1,1)</f>
        <v>64.55</v>
      </c>
      <c r="G1642" s="4">
        <f ca="1">OFFSET(InputPriceData!F$15,CalculationsAndCharts!$A1642+$A$11,IF($C$7,8,0),1,1)</f>
        <v>65.5</v>
      </c>
      <c r="H1642" s="133"/>
      <c r="I1642" s="133"/>
      <c r="J1642" s="37">
        <f t="shared" ca="1" si="487"/>
        <v>1191</v>
      </c>
      <c r="K1642" s="124">
        <f t="shared" ca="1" si="488"/>
        <v>-0.79000000000000625</v>
      </c>
      <c r="L1642" s="343">
        <f t="shared" ca="1" si="479"/>
        <v>-0.10330991097869049</v>
      </c>
      <c r="M1642" s="345">
        <f t="shared" ca="1" si="489"/>
        <v>0.90334371625313747</v>
      </c>
      <c r="N1642" s="344">
        <f t="shared" ca="1" si="480"/>
        <v>-0.11436390060606864</v>
      </c>
      <c r="O1642" s="4"/>
      <c r="P1642" s="4"/>
      <c r="Q1642" s="3"/>
      <c r="S1642" s="4"/>
      <c r="T1642" s="4" t="b">
        <f t="shared" ca="1" si="481"/>
        <v>0</v>
      </c>
      <c r="U1642" t="b">
        <f t="shared" ca="1" si="482"/>
        <v>1</v>
      </c>
      <c r="W1642" s="317" t="b">
        <f t="shared" ca="1" si="483"/>
        <v>0</v>
      </c>
      <c r="X1642" s="317" t="b">
        <f t="shared" ca="1" si="490"/>
        <v>1</v>
      </c>
      <c r="Y1642" s="317" t="b">
        <f t="shared" ca="1" si="484"/>
        <v>0</v>
      </c>
      <c r="Z1642" t="b">
        <f t="shared" ca="1" si="485"/>
        <v>0</v>
      </c>
      <c r="AA1642" s="37" t="b">
        <f t="shared" ca="1" si="491"/>
        <v>0</v>
      </c>
      <c r="AB1642" t="b">
        <f t="shared" ca="1" si="486"/>
        <v>0</v>
      </c>
      <c r="AD1642" t="b">
        <f t="shared" ca="1" si="492"/>
        <v>0</v>
      </c>
      <c r="AE1642" s="37" t="b">
        <f t="shared" ca="1" si="493"/>
        <v>0</v>
      </c>
      <c r="AF1642" t="b">
        <f t="shared" ca="1" si="494"/>
        <v>0</v>
      </c>
      <c r="AG1642" s="317" t="b">
        <f t="shared" ca="1" si="495"/>
        <v>0</v>
      </c>
      <c r="AH1642" s="317" t="b">
        <f t="shared" ca="1" si="496"/>
        <v>1</v>
      </c>
      <c r="AI1642" s="317" t="b">
        <f t="shared" ca="1" si="497"/>
        <v>0</v>
      </c>
    </row>
    <row r="1643" spans="1:35" x14ac:dyDescent="0.25">
      <c r="A1643">
        <v>1611</v>
      </c>
      <c r="B1643" s="169">
        <f ca="1">OFFSET(InputPriceData!B$15,CalculationsAndCharts!$A1643+$A$11,0,1,1)</f>
        <v>39507</v>
      </c>
      <c r="C1643" s="3">
        <f ca="1">OFFSET(InputPriceData!G$15,CalculationsAndCharts!$A1643+$A$11,IF($C$7,8,0),1,1)</f>
        <v>2787100</v>
      </c>
      <c r="D1643" s="4">
        <f ca="1">OFFSET(InputPriceData!C$15,CalculationsAndCharts!$A1643+$A$11,IF($C$7,8,0),1,1)</f>
        <v>65.69</v>
      </c>
      <c r="E1643" s="4">
        <f ca="1">OFFSET(InputPriceData!D$15,CalculationsAndCharts!$A1643+$A$11,IF($C$7,8,0),1,1)</f>
        <v>65.78</v>
      </c>
      <c r="F1643" s="4">
        <f ca="1">OFFSET(InputPriceData!E$15,CalculationsAndCharts!$A1643+$A$11,IF($C$7,8,0),1,1)</f>
        <v>64.650000000000006</v>
      </c>
      <c r="G1643" s="4">
        <f ca="1">OFFSET(InputPriceData!F$15,CalculationsAndCharts!$A1643+$A$11,IF($C$7,8,0),1,1)</f>
        <v>64.84</v>
      </c>
      <c r="H1643" s="133"/>
      <c r="I1643" s="133"/>
      <c r="J1643" s="37">
        <f t="shared" ca="1" si="487"/>
        <v>1190</v>
      </c>
      <c r="K1643" s="124">
        <f t="shared" ca="1" si="488"/>
        <v>-1.5799999999999983</v>
      </c>
      <c r="L1643" s="343">
        <f t="shared" ca="1" si="479"/>
        <v>1.9032805075655912E-2</v>
      </c>
      <c r="M1643" s="345">
        <f t="shared" ca="1" si="489"/>
        <v>0.91154764505866548</v>
      </c>
      <c r="N1643" s="344">
        <f t="shared" ca="1" si="480"/>
        <v>2.0879660189820355E-2</v>
      </c>
      <c r="O1643" s="4"/>
      <c r="P1643" s="4"/>
      <c r="Q1643" s="3"/>
      <c r="S1643" s="4"/>
      <c r="T1643" s="4" t="b">
        <f t="shared" ca="1" si="481"/>
        <v>0</v>
      </c>
      <c r="U1643" t="b">
        <f t="shared" ca="1" si="482"/>
        <v>0</v>
      </c>
      <c r="W1643" s="317" t="b">
        <f t="shared" ca="1" si="483"/>
        <v>0</v>
      </c>
      <c r="X1643" s="317" t="b">
        <f t="shared" ca="1" si="490"/>
        <v>1</v>
      </c>
      <c r="Y1643" s="317" t="b">
        <f t="shared" ca="1" si="484"/>
        <v>0</v>
      </c>
      <c r="Z1643" t="b">
        <f t="shared" ca="1" si="485"/>
        <v>0</v>
      </c>
      <c r="AA1643" s="37" t="b">
        <f t="shared" ca="1" si="491"/>
        <v>0</v>
      </c>
      <c r="AB1643" t="b">
        <f t="shared" ca="1" si="486"/>
        <v>0</v>
      </c>
      <c r="AD1643" t="b">
        <f t="shared" ca="1" si="492"/>
        <v>0</v>
      </c>
      <c r="AE1643" s="37" t="b">
        <f t="shared" ca="1" si="493"/>
        <v>0</v>
      </c>
      <c r="AF1643" t="b">
        <f t="shared" ca="1" si="494"/>
        <v>0</v>
      </c>
      <c r="AG1643" s="317" t="b">
        <f t="shared" ca="1" si="495"/>
        <v>0</v>
      </c>
      <c r="AH1643" s="317" t="b">
        <f t="shared" ca="1" si="496"/>
        <v>1</v>
      </c>
      <c r="AI1643" s="317" t="b">
        <f t="shared" ca="1" si="497"/>
        <v>0</v>
      </c>
    </row>
    <row r="1644" spans="1:35" x14ac:dyDescent="0.25">
      <c r="A1644">
        <v>1612</v>
      </c>
      <c r="B1644" s="169">
        <f ca="1">OFFSET(InputPriceData!B$15,CalculationsAndCharts!$A1644+$A$11,0,1,1)</f>
        <v>39506</v>
      </c>
      <c r="C1644" s="3">
        <f ca="1">OFFSET(InputPriceData!G$15,CalculationsAndCharts!$A1644+$A$11,IF($C$7,8,0),1,1)</f>
        <v>1755100</v>
      </c>
      <c r="D1644" s="4">
        <f ca="1">OFFSET(InputPriceData!C$15,CalculationsAndCharts!$A1644+$A$11,IF($C$7,8,0),1,1)</f>
        <v>66.430000000000007</v>
      </c>
      <c r="E1644" s="4">
        <f ca="1">OFFSET(InputPriceData!D$15,CalculationsAndCharts!$A1644+$A$11,IF($C$7,8,0),1,1)</f>
        <v>66.7</v>
      </c>
      <c r="F1644" s="4">
        <f ca="1">OFFSET(InputPriceData!E$15,CalculationsAndCharts!$A1644+$A$11,IF($C$7,8,0),1,1)</f>
        <v>65.430000000000007</v>
      </c>
      <c r="G1644" s="4">
        <f ca="1">OFFSET(InputPriceData!F$15,CalculationsAndCharts!$A1644+$A$11,IF($C$7,8,0),1,1)</f>
        <v>66.290000000000006</v>
      </c>
      <c r="H1644" s="133"/>
      <c r="I1644" s="133"/>
      <c r="J1644" s="37">
        <f t="shared" ca="1" si="487"/>
        <v>1189</v>
      </c>
      <c r="K1644" s="124">
        <f t="shared" ca="1" si="488"/>
        <v>-0.22999999999998977</v>
      </c>
      <c r="L1644" s="343">
        <f t="shared" ca="1" si="479"/>
        <v>6.1454444317941614E-2</v>
      </c>
      <c r="M1644" s="345">
        <f t="shared" ca="1" si="489"/>
        <v>0.91982607977665543</v>
      </c>
      <c r="N1644" s="344">
        <f t="shared" ca="1" si="480"/>
        <v>6.681093922979818E-2</v>
      </c>
      <c r="O1644" s="4"/>
      <c r="P1644" s="4"/>
      <c r="Q1644" s="3"/>
      <c r="S1644" s="4"/>
      <c r="T1644" s="4" t="b">
        <f t="shared" ca="1" si="481"/>
        <v>0</v>
      </c>
      <c r="U1644" t="b">
        <f t="shared" ca="1" si="482"/>
        <v>0</v>
      </c>
      <c r="W1644" s="317" t="b">
        <f t="shared" ca="1" si="483"/>
        <v>1</v>
      </c>
      <c r="X1644" s="317" t="b">
        <f t="shared" ca="1" si="490"/>
        <v>1</v>
      </c>
      <c r="Y1644" s="317" t="b">
        <f t="shared" ca="1" si="484"/>
        <v>0</v>
      </c>
      <c r="Z1644" t="b">
        <f t="shared" ca="1" si="485"/>
        <v>0</v>
      </c>
      <c r="AA1644" s="37" t="b">
        <f t="shared" ca="1" si="491"/>
        <v>0</v>
      </c>
      <c r="AB1644" t="b">
        <f t="shared" ca="1" si="486"/>
        <v>1</v>
      </c>
      <c r="AD1644" t="b">
        <f t="shared" ca="1" si="492"/>
        <v>0</v>
      </c>
      <c r="AE1644" s="37" t="b">
        <f t="shared" ca="1" si="493"/>
        <v>0</v>
      </c>
      <c r="AF1644" t="b">
        <f t="shared" ca="1" si="494"/>
        <v>1</v>
      </c>
      <c r="AG1644" s="317" t="b">
        <f t="shared" ca="1" si="495"/>
        <v>1</v>
      </c>
      <c r="AH1644" s="317" t="b">
        <f t="shared" ca="1" si="496"/>
        <v>1</v>
      </c>
      <c r="AI1644" s="317" t="b">
        <f t="shared" ca="1" si="497"/>
        <v>0</v>
      </c>
    </row>
    <row r="1645" spans="1:35" x14ac:dyDescent="0.25">
      <c r="A1645">
        <v>1613</v>
      </c>
      <c r="B1645" s="169">
        <f ca="1">OFFSET(InputPriceData!B$15,CalculationsAndCharts!$A1645+$A$11,0,1,1)</f>
        <v>39505</v>
      </c>
      <c r="C1645" s="3">
        <f ca="1">OFFSET(InputPriceData!G$15,CalculationsAndCharts!$A1645+$A$11,IF($C$7,8,0),1,1)</f>
        <v>2607200</v>
      </c>
      <c r="D1645" s="4">
        <f ca="1">OFFSET(InputPriceData!C$15,CalculationsAndCharts!$A1645+$A$11,IF($C$7,8,0),1,1)</f>
        <v>66.25</v>
      </c>
      <c r="E1645" s="4">
        <f ca="1">OFFSET(InputPriceData!D$15,CalculationsAndCharts!$A1645+$A$11,IF($C$7,8,0),1,1)</f>
        <v>67.489999999999995</v>
      </c>
      <c r="F1645" s="4">
        <f ca="1">OFFSET(InputPriceData!E$15,CalculationsAndCharts!$A1645+$A$11,IF($C$7,8,0),1,1)</f>
        <v>66</v>
      </c>
      <c r="G1645" s="4">
        <f ca="1">OFFSET(InputPriceData!F$15,CalculationsAndCharts!$A1645+$A$11,IF($C$7,8,0),1,1)</f>
        <v>66.42</v>
      </c>
      <c r="H1645" s="133"/>
      <c r="I1645" s="133"/>
      <c r="J1645" s="37">
        <f t="shared" ca="1" si="487"/>
        <v>1188</v>
      </c>
      <c r="K1645" s="124">
        <f t="shared" ca="1" si="488"/>
        <v>0.20000000000000284</v>
      </c>
      <c r="L1645" s="343">
        <f t="shared" ca="1" si="479"/>
        <v>8.5282846075068475E-3</v>
      </c>
      <c r="M1645" s="345">
        <f t="shared" ca="1" si="489"/>
        <v>0.92817969705010639</v>
      </c>
      <c r="N1645" s="344">
        <f t="shared" ca="1" si="480"/>
        <v>9.1881826704581122E-3</v>
      </c>
      <c r="O1645" s="4"/>
      <c r="P1645" s="4"/>
      <c r="Q1645" s="3"/>
      <c r="S1645" s="4"/>
      <c r="T1645" s="4" t="b">
        <f t="shared" ca="1" si="481"/>
        <v>1</v>
      </c>
      <c r="U1645" t="b">
        <f t="shared" ca="1" si="482"/>
        <v>0</v>
      </c>
      <c r="W1645" s="317" t="b">
        <f t="shared" ca="1" si="483"/>
        <v>0</v>
      </c>
      <c r="X1645" s="317" t="b">
        <f t="shared" ca="1" si="490"/>
        <v>0</v>
      </c>
      <c r="Y1645" s="317" t="b">
        <f t="shared" ca="1" si="484"/>
        <v>0</v>
      </c>
      <c r="Z1645" t="b">
        <f t="shared" ca="1" si="485"/>
        <v>0</v>
      </c>
      <c r="AA1645" s="37" t="b">
        <f t="shared" ca="1" si="491"/>
        <v>1</v>
      </c>
      <c r="AB1645" t="b">
        <f t="shared" ca="1" si="486"/>
        <v>0</v>
      </c>
      <c r="AD1645" t="b">
        <f t="shared" ca="1" si="492"/>
        <v>0</v>
      </c>
      <c r="AE1645" s="37" t="b">
        <f t="shared" ca="1" si="493"/>
        <v>1</v>
      </c>
      <c r="AF1645" t="b">
        <f t="shared" ca="1" si="494"/>
        <v>0</v>
      </c>
      <c r="AG1645" s="317" t="b">
        <f t="shared" ca="1" si="495"/>
        <v>0</v>
      </c>
      <c r="AH1645" s="317" t="b">
        <f t="shared" ca="1" si="496"/>
        <v>0</v>
      </c>
      <c r="AI1645" s="317" t="b">
        <f t="shared" ca="1" si="497"/>
        <v>0</v>
      </c>
    </row>
    <row r="1646" spans="1:35" x14ac:dyDescent="0.25">
      <c r="A1646">
        <v>1614</v>
      </c>
      <c r="B1646" s="169">
        <f ca="1">OFFSET(InputPriceData!B$15,CalculationsAndCharts!$A1646+$A$11,0,1,1)</f>
        <v>39504</v>
      </c>
      <c r="C1646" s="3">
        <f ca="1">OFFSET(InputPriceData!G$15,CalculationsAndCharts!$A1646+$A$11,IF($C$7,8,0),1,1)</f>
        <v>2214700</v>
      </c>
      <c r="D1646" s="4">
        <f ca="1">OFFSET(InputPriceData!C$15,CalculationsAndCharts!$A1646+$A$11,IF($C$7,8,0),1,1)</f>
        <v>65.78</v>
      </c>
      <c r="E1646" s="4">
        <f ca="1">OFFSET(InputPriceData!D$15,CalculationsAndCharts!$A1646+$A$11,IF($C$7,8,0),1,1)</f>
        <v>66.569999999999993</v>
      </c>
      <c r="F1646" s="4">
        <f ca="1">OFFSET(InputPriceData!E$15,CalculationsAndCharts!$A1646+$A$11,IF($C$7,8,0),1,1)</f>
        <v>65.37</v>
      </c>
      <c r="G1646" s="4">
        <f ca="1">OFFSET(InputPriceData!F$15,CalculationsAndCharts!$A1646+$A$11,IF($C$7,8,0),1,1)</f>
        <v>66.52</v>
      </c>
      <c r="H1646" s="133"/>
      <c r="I1646" s="133"/>
      <c r="J1646" s="37">
        <f t="shared" ca="1" si="487"/>
        <v>1187</v>
      </c>
      <c r="K1646" s="124">
        <f t="shared" ca="1" si="488"/>
        <v>0.47999999999998977</v>
      </c>
      <c r="L1646" s="343">
        <f t="shared" ca="1" si="479"/>
        <v>-7.6896971082228135E-2</v>
      </c>
      <c r="M1646" s="345">
        <f t="shared" ca="1" si="489"/>
        <v>0.93660917966711044</v>
      </c>
      <c r="N1646" s="344">
        <f t="shared" ca="1" si="480"/>
        <v>-8.2101449304136487E-2</v>
      </c>
      <c r="O1646" s="4"/>
      <c r="P1646" s="4"/>
      <c r="Q1646" s="3"/>
      <c r="S1646" s="4"/>
      <c r="T1646" s="4" t="b">
        <f t="shared" ca="1" si="481"/>
        <v>0</v>
      </c>
      <c r="U1646" t="b">
        <f t="shared" ca="1" si="482"/>
        <v>0</v>
      </c>
      <c r="W1646" s="317" t="b">
        <f t="shared" ca="1" si="483"/>
        <v>0</v>
      </c>
      <c r="X1646" s="317" t="b">
        <f t="shared" ca="1" si="490"/>
        <v>0</v>
      </c>
      <c r="Y1646" s="317" t="b">
        <f t="shared" ca="1" si="484"/>
        <v>0</v>
      </c>
      <c r="Z1646" t="b">
        <f t="shared" ca="1" si="485"/>
        <v>0</v>
      </c>
      <c r="AA1646" s="37" t="b">
        <f t="shared" ca="1" si="491"/>
        <v>1</v>
      </c>
      <c r="AB1646" t="b">
        <f t="shared" ca="1" si="486"/>
        <v>0</v>
      </c>
      <c r="AD1646" t="b">
        <f t="shared" ca="1" si="492"/>
        <v>0</v>
      </c>
      <c r="AE1646" s="37" t="b">
        <f t="shared" ca="1" si="493"/>
        <v>1</v>
      </c>
      <c r="AF1646" t="b">
        <f t="shared" ca="1" si="494"/>
        <v>0</v>
      </c>
      <c r="AG1646" s="317" t="b">
        <f t="shared" ca="1" si="495"/>
        <v>0</v>
      </c>
      <c r="AH1646" s="317" t="b">
        <f t="shared" ca="1" si="496"/>
        <v>0</v>
      </c>
      <c r="AI1646" s="317" t="b">
        <f t="shared" ca="1" si="497"/>
        <v>0</v>
      </c>
    </row>
    <row r="1647" spans="1:35" x14ac:dyDescent="0.25">
      <c r="A1647">
        <v>1615</v>
      </c>
      <c r="B1647" s="169">
        <f ca="1">OFFSET(InputPriceData!B$15,CalculationsAndCharts!$A1647+$A$11,0,1,1)</f>
        <v>39503</v>
      </c>
      <c r="C1647" s="3">
        <f ca="1">OFFSET(InputPriceData!G$15,CalculationsAndCharts!$A1647+$A$11,IF($C$7,8,0),1,1)</f>
        <v>2045000</v>
      </c>
      <c r="D1647" s="4">
        <f ca="1">OFFSET(InputPriceData!C$15,CalculationsAndCharts!$A1647+$A$11,IF($C$7,8,0),1,1)</f>
        <v>66.2</v>
      </c>
      <c r="E1647" s="4">
        <f ca="1">OFFSET(InputPriceData!D$15,CalculationsAndCharts!$A1647+$A$11,IF($C$7,8,0),1,1)</f>
        <v>66.38</v>
      </c>
      <c r="F1647" s="4">
        <f ca="1">OFFSET(InputPriceData!E$15,CalculationsAndCharts!$A1647+$A$11,IF($C$7,8,0),1,1)</f>
        <v>65.27</v>
      </c>
      <c r="G1647" s="4">
        <f ca="1">OFFSET(InputPriceData!F$15,CalculationsAndCharts!$A1647+$A$11,IF($C$7,8,0),1,1)</f>
        <v>66.22</v>
      </c>
      <c r="H1647" s="133"/>
      <c r="I1647" s="133"/>
      <c r="J1647" s="37">
        <f t="shared" ca="1" si="487"/>
        <v>1186</v>
      </c>
      <c r="K1647" s="124">
        <f t="shared" ca="1" si="488"/>
        <v>1.1099999999999994</v>
      </c>
      <c r="L1647" s="343">
        <f t="shared" ca="1" si="479"/>
        <v>-0.15873413791589591</v>
      </c>
      <c r="M1647" s="345">
        <f t="shared" ca="1" si="489"/>
        <v>0.94511521661666043</v>
      </c>
      <c r="N1647" s="344">
        <f t="shared" ca="1" si="480"/>
        <v>-0.16795215559446294</v>
      </c>
      <c r="O1647" s="4"/>
      <c r="P1647" s="4"/>
      <c r="Q1647" s="3"/>
      <c r="S1647" s="4"/>
      <c r="T1647" s="4" t="b">
        <f t="shared" ca="1" si="481"/>
        <v>0</v>
      </c>
      <c r="U1647" t="b">
        <f t="shared" ca="1" si="482"/>
        <v>0</v>
      </c>
      <c r="W1647" s="317" t="b">
        <f t="shared" ca="1" si="483"/>
        <v>0</v>
      </c>
      <c r="X1647" s="317" t="b">
        <f t="shared" ca="1" si="490"/>
        <v>0</v>
      </c>
      <c r="Y1647" s="317" t="b">
        <f t="shared" ca="1" si="484"/>
        <v>0</v>
      </c>
      <c r="Z1647" t="b">
        <f t="shared" ca="1" si="485"/>
        <v>0</v>
      </c>
      <c r="AA1647" s="37" t="b">
        <f t="shared" ca="1" si="491"/>
        <v>1</v>
      </c>
      <c r="AB1647" t="b">
        <f t="shared" ca="1" si="486"/>
        <v>0</v>
      </c>
      <c r="AD1647" t="b">
        <f t="shared" ca="1" si="492"/>
        <v>0</v>
      </c>
      <c r="AE1647" s="37" t="b">
        <f t="shared" ca="1" si="493"/>
        <v>1</v>
      </c>
      <c r="AF1647" t="b">
        <f t="shared" ca="1" si="494"/>
        <v>0</v>
      </c>
      <c r="AG1647" s="317" t="b">
        <f t="shared" ca="1" si="495"/>
        <v>0</v>
      </c>
      <c r="AH1647" s="317" t="b">
        <f t="shared" ca="1" si="496"/>
        <v>0</v>
      </c>
      <c r="AI1647" s="317" t="b">
        <f t="shared" ca="1" si="497"/>
        <v>0</v>
      </c>
    </row>
    <row r="1648" spans="1:35" x14ac:dyDescent="0.25">
      <c r="A1648">
        <v>1616</v>
      </c>
      <c r="B1648" s="169">
        <f ca="1">OFFSET(InputPriceData!B$15,CalculationsAndCharts!$A1648+$A$11,0,1,1)</f>
        <v>39500</v>
      </c>
      <c r="C1648" s="3">
        <f ca="1">OFFSET(InputPriceData!G$15,CalculationsAndCharts!$A1648+$A$11,IF($C$7,8,0),1,1)</f>
        <v>2271100</v>
      </c>
      <c r="D1648" s="4">
        <f ca="1">OFFSET(InputPriceData!C$15,CalculationsAndCharts!$A1648+$A$11,IF($C$7,8,0),1,1)</f>
        <v>65.25</v>
      </c>
      <c r="E1648" s="4">
        <f ca="1">OFFSET(InputPriceData!D$15,CalculationsAndCharts!$A1648+$A$11,IF($C$7,8,0),1,1)</f>
        <v>66.040000000000006</v>
      </c>
      <c r="F1648" s="4">
        <f ca="1">OFFSET(InputPriceData!E$15,CalculationsAndCharts!$A1648+$A$11,IF($C$7,8,0),1,1)</f>
        <v>64.89</v>
      </c>
      <c r="G1648" s="4">
        <f ca="1">OFFSET(InputPriceData!F$15,CalculationsAndCharts!$A1648+$A$11,IF($C$7,8,0),1,1)</f>
        <v>66.040000000000006</v>
      </c>
      <c r="H1648" s="133"/>
      <c r="I1648" s="133"/>
      <c r="J1648" s="37">
        <f t="shared" ca="1" si="487"/>
        <v>1185</v>
      </c>
      <c r="K1648" s="124">
        <f t="shared" ca="1" si="488"/>
        <v>0.29000000000000625</v>
      </c>
      <c r="L1648" s="343">
        <f t="shared" ca="1" si="479"/>
        <v>-0.16883483641062694</v>
      </c>
      <c r="M1648" s="345">
        <f t="shared" ca="1" si="489"/>
        <v>0.95369850314496507</v>
      </c>
      <c r="N1648" s="344">
        <f t="shared" ca="1" si="480"/>
        <v>-0.17703166761179609</v>
      </c>
      <c r="O1648" s="4"/>
      <c r="P1648" s="4"/>
      <c r="Q1648" s="3"/>
      <c r="S1648" s="4"/>
      <c r="T1648" s="4" t="b">
        <f t="shared" ca="1" si="481"/>
        <v>0</v>
      </c>
      <c r="U1648" t="b">
        <f t="shared" ca="1" si="482"/>
        <v>0</v>
      </c>
      <c r="W1648" s="317" t="b">
        <f t="shared" ca="1" si="483"/>
        <v>0</v>
      </c>
      <c r="X1648" s="317" t="b">
        <f t="shared" ca="1" si="490"/>
        <v>0</v>
      </c>
      <c r="Y1648" s="317" t="b">
        <f t="shared" ca="1" si="484"/>
        <v>1</v>
      </c>
      <c r="Z1648" t="b">
        <f t="shared" ca="1" si="485"/>
        <v>1</v>
      </c>
      <c r="AA1648" s="37" t="b">
        <f t="shared" ca="1" si="491"/>
        <v>1</v>
      </c>
      <c r="AB1648" t="b">
        <f t="shared" ca="1" si="486"/>
        <v>0</v>
      </c>
      <c r="AD1648" t="b">
        <f t="shared" ca="1" si="492"/>
        <v>1</v>
      </c>
      <c r="AE1648" s="37" t="b">
        <f t="shared" ca="1" si="493"/>
        <v>1</v>
      </c>
      <c r="AF1648" t="b">
        <f t="shared" ca="1" si="494"/>
        <v>0</v>
      </c>
      <c r="AG1648" s="317" t="b">
        <f t="shared" ca="1" si="495"/>
        <v>0</v>
      </c>
      <c r="AH1648" s="317" t="b">
        <f t="shared" ca="1" si="496"/>
        <v>0</v>
      </c>
      <c r="AI1648" s="317" t="b">
        <f t="shared" ca="1" si="497"/>
        <v>1</v>
      </c>
    </row>
    <row r="1649" spans="1:35" x14ac:dyDescent="0.25">
      <c r="A1649">
        <v>1617</v>
      </c>
      <c r="B1649" s="169">
        <f ca="1">OFFSET(InputPriceData!B$15,CalculationsAndCharts!$A1649+$A$11,0,1,1)</f>
        <v>39499</v>
      </c>
      <c r="C1649" s="3">
        <f ca="1">OFFSET(InputPriceData!G$15,CalculationsAndCharts!$A1649+$A$11,IF($C$7,8,0),1,1)</f>
        <v>1839300</v>
      </c>
      <c r="D1649" s="4">
        <f ca="1">OFFSET(InputPriceData!C$15,CalculationsAndCharts!$A1649+$A$11,IF($C$7,8,0),1,1)</f>
        <v>66.11</v>
      </c>
      <c r="E1649" s="4">
        <f ca="1">OFFSET(InputPriceData!D$15,CalculationsAndCharts!$A1649+$A$11,IF($C$7,8,0),1,1)</f>
        <v>66.489999999999995</v>
      </c>
      <c r="F1649" s="4">
        <f ca="1">OFFSET(InputPriceData!E$15,CalculationsAndCharts!$A1649+$A$11,IF($C$7,8,0),1,1)</f>
        <v>64.88</v>
      </c>
      <c r="G1649" s="4">
        <f ca="1">OFFSET(InputPriceData!F$15,CalculationsAndCharts!$A1649+$A$11,IF($C$7,8,0),1,1)</f>
        <v>65.11</v>
      </c>
      <c r="H1649" s="133"/>
      <c r="I1649" s="133"/>
      <c r="J1649" s="37">
        <f t="shared" ca="1" si="487"/>
        <v>1184</v>
      </c>
      <c r="K1649" s="124">
        <f t="shared" ca="1" si="488"/>
        <v>-0.76000000000000512</v>
      </c>
      <c r="L1649" s="343">
        <f t="shared" ca="1" si="479"/>
        <v>-7.7538787181137978E-2</v>
      </c>
      <c r="M1649" s="345">
        <f t="shared" ca="1" si="489"/>
        <v>0.9623597408122756</v>
      </c>
      <c r="N1649" s="344">
        <f t="shared" ca="1" si="480"/>
        <v>-8.057152008010196E-2</v>
      </c>
      <c r="O1649" s="4"/>
      <c r="P1649" s="4"/>
      <c r="Q1649" s="3"/>
      <c r="S1649" s="4"/>
      <c r="T1649" s="4" t="b">
        <f t="shared" ca="1" si="481"/>
        <v>0</v>
      </c>
      <c r="U1649" t="b">
        <f t="shared" ca="1" si="482"/>
        <v>1</v>
      </c>
      <c r="W1649" s="317" t="b">
        <f t="shared" ca="1" si="483"/>
        <v>0</v>
      </c>
      <c r="X1649" s="317" t="b">
        <f t="shared" ca="1" si="490"/>
        <v>1</v>
      </c>
      <c r="Y1649" s="317" t="b">
        <f t="shared" ca="1" si="484"/>
        <v>0</v>
      </c>
      <c r="Z1649" t="b">
        <f t="shared" ca="1" si="485"/>
        <v>0</v>
      </c>
      <c r="AA1649" s="37" t="b">
        <f t="shared" ca="1" si="491"/>
        <v>0</v>
      </c>
      <c r="AB1649" t="b">
        <f t="shared" ca="1" si="486"/>
        <v>0</v>
      </c>
      <c r="AD1649" t="b">
        <f t="shared" ca="1" si="492"/>
        <v>0</v>
      </c>
      <c r="AE1649" s="37" t="b">
        <f t="shared" ca="1" si="493"/>
        <v>0</v>
      </c>
      <c r="AF1649" t="b">
        <f t="shared" ca="1" si="494"/>
        <v>0</v>
      </c>
      <c r="AG1649" s="317" t="b">
        <f t="shared" ca="1" si="495"/>
        <v>0</v>
      </c>
      <c r="AH1649" s="317" t="b">
        <f t="shared" ca="1" si="496"/>
        <v>1</v>
      </c>
      <c r="AI1649" s="317" t="b">
        <f t="shared" ca="1" si="497"/>
        <v>0</v>
      </c>
    </row>
    <row r="1650" spans="1:35" x14ac:dyDescent="0.25">
      <c r="A1650">
        <v>1618</v>
      </c>
      <c r="B1650" s="169">
        <f ca="1">OFFSET(InputPriceData!B$15,CalculationsAndCharts!$A1650+$A$11,0,1,1)</f>
        <v>39498</v>
      </c>
      <c r="C1650" s="3">
        <f ca="1">OFFSET(InputPriceData!G$15,CalculationsAndCharts!$A1650+$A$11,IF($C$7,8,0),1,1)</f>
        <v>2193300</v>
      </c>
      <c r="D1650" s="4">
        <f ca="1">OFFSET(InputPriceData!C$15,CalculationsAndCharts!$A1650+$A$11,IF($C$7,8,0),1,1)</f>
        <v>65.430000000000007</v>
      </c>
      <c r="E1650" s="4">
        <f ca="1">OFFSET(InputPriceData!D$15,CalculationsAndCharts!$A1650+$A$11,IF($C$7,8,0),1,1)</f>
        <v>65.89</v>
      </c>
      <c r="F1650" s="4">
        <f ca="1">OFFSET(InputPriceData!E$15,CalculationsAndCharts!$A1650+$A$11,IF($C$7,8,0),1,1)</f>
        <v>65.010000000000005</v>
      </c>
      <c r="G1650" s="4">
        <f ca="1">OFFSET(InputPriceData!F$15,CalculationsAndCharts!$A1650+$A$11,IF($C$7,8,0),1,1)</f>
        <v>65.75</v>
      </c>
      <c r="H1650" s="133"/>
      <c r="I1650" s="133"/>
      <c r="J1650" s="37">
        <f t="shared" ca="1" si="487"/>
        <v>1183</v>
      </c>
      <c r="K1650" s="124">
        <f t="shared" ca="1" si="488"/>
        <v>9.9999999999994316E-2</v>
      </c>
      <c r="L1650" s="343">
        <f t="shared" ca="1" si="479"/>
        <v>4.5416646386203741E-2</v>
      </c>
      <c r="M1650" s="345">
        <f t="shared" ca="1" si="489"/>
        <v>0.97109963755022766</v>
      </c>
      <c r="N1650" s="344">
        <f t="shared" ca="1" si="480"/>
        <v>4.6768266231439801E-2</v>
      </c>
      <c r="O1650" s="4"/>
      <c r="P1650" s="4"/>
      <c r="Q1650" s="3"/>
      <c r="S1650" s="4"/>
      <c r="T1650" s="4" t="b">
        <f t="shared" ca="1" si="481"/>
        <v>0</v>
      </c>
      <c r="U1650" t="b">
        <f t="shared" ca="1" si="482"/>
        <v>0</v>
      </c>
      <c r="W1650" s="317" t="b">
        <f t="shared" ca="1" si="483"/>
        <v>0</v>
      </c>
      <c r="X1650" s="317" t="b">
        <f t="shared" ca="1" si="490"/>
        <v>1</v>
      </c>
      <c r="Y1650" s="317" t="b">
        <f t="shared" ca="1" si="484"/>
        <v>0</v>
      </c>
      <c r="Z1650" t="b">
        <f t="shared" ca="1" si="485"/>
        <v>0</v>
      </c>
      <c r="AA1650" s="37" t="b">
        <f t="shared" ca="1" si="491"/>
        <v>0</v>
      </c>
      <c r="AB1650" t="b">
        <f t="shared" ca="1" si="486"/>
        <v>0</v>
      </c>
      <c r="AD1650" t="b">
        <f t="shared" ca="1" si="492"/>
        <v>0</v>
      </c>
      <c r="AE1650" s="37" t="b">
        <f t="shared" ca="1" si="493"/>
        <v>0</v>
      </c>
      <c r="AF1650" t="b">
        <f t="shared" ca="1" si="494"/>
        <v>0</v>
      </c>
      <c r="AG1650" s="317" t="b">
        <f t="shared" ca="1" si="495"/>
        <v>0</v>
      </c>
      <c r="AH1650" s="317" t="b">
        <f t="shared" ca="1" si="496"/>
        <v>1</v>
      </c>
      <c r="AI1650" s="317" t="b">
        <f t="shared" ca="1" si="497"/>
        <v>0</v>
      </c>
    </row>
    <row r="1651" spans="1:35" x14ac:dyDescent="0.25">
      <c r="A1651">
        <v>1619</v>
      </c>
      <c r="B1651" s="169">
        <f ca="1">OFFSET(InputPriceData!B$15,CalculationsAndCharts!$A1651+$A$11,0,1,1)</f>
        <v>39497</v>
      </c>
      <c r="C1651" s="3">
        <f ca="1">OFFSET(InputPriceData!G$15,CalculationsAndCharts!$A1651+$A$11,IF($C$7,8,0),1,1)</f>
        <v>1818100</v>
      </c>
      <c r="D1651" s="4">
        <f ca="1">OFFSET(InputPriceData!C$15,CalculationsAndCharts!$A1651+$A$11,IF($C$7,8,0),1,1)</f>
        <v>66.540000000000006</v>
      </c>
      <c r="E1651" s="4">
        <f ca="1">OFFSET(InputPriceData!D$15,CalculationsAndCharts!$A1651+$A$11,IF($C$7,8,0),1,1)</f>
        <v>66.739999999999995</v>
      </c>
      <c r="F1651" s="4">
        <f ca="1">OFFSET(InputPriceData!E$15,CalculationsAndCharts!$A1651+$A$11,IF($C$7,8,0),1,1)</f>
        <v>65.7</v>
      </c>
      <c r="G1651" s="4">
        <f ca="1">OFFSET(InputPriceData!F$15,CalculationsAndCharts!$A1651+$A$11,IF($C$7,8,0),1,1)</f>
        <v>65.87</v>
      </c>
      <c r="H1651" s="133"/>
      <c r="I1651" s="133"/>
      <c r="J1651" s="37">
        <f t="shared" ca="1" si="487"/>
        <v>1182</v>
      </c>
      <c r="K1651" s="124">
        <f t="shared" ca="1" si="488"/>
        <v>-0.42999999999999261</v>
      </c>
      <c r="L1651" s="343">
        <f t="shared" ca="1" si="479"/>
        <v>0.19088430491045194</v>
      </c>
      <c r="M1651" s="345">
        <f t="shared" ca="1" si="489"/>
        <v>0.97991890771970502</v>
      </c>
      <c r="N1651" s="344">
        <f t="shared" ca="1" si="480"/>
        <v>0.19479602180005315</v>
      </c>
      <c r="O1651" s="4"/>
      <c r="P1651" s="4"/>
      <c r="Q1651" s="3"/>
      <c r="S1651" s="4"/>
      <c r="T1651" s="4" t="b">
        <f t="shared" ca="1" si="481"/>
        <v>0</v>
      </c>
      <c r="U1651" t="b">
        <f t="shared" ca="1" si="482"/>
        <v>0</v>
      </c>
      <c r="W1651" s="317" t="b">
        <f t="shared" ca="1" si="483"/>
        <v>0</v>
      </c>
      <c r="X1651" s="317" t="b">
        <f t="shared" ca="1" si="490"/>
        <v>1</v>
      </c>
      <c r="Y1651" s="317" t="b">
        <f t="shared" ca="1" si="484"/>
        <v>0</v>
      </c>
      <c r="Z1651" t="b">
        <f t="shared" ca="1" si="485"/>
        <v>0</v>
      </c>
      <c r="AA1651" s="37" t="b">
        <f t="shared" ca="1" si="491"/>
        <v>0</v>
      </c>
      <c r="AB1651" t="b">
        <f t="shared" ca="1" si="486"/>
        <v>0</v>
      </c>
      <c r="AD1651" t="b">
        <f t="shared" ca="1" si="492"/>
        <v>0</v>
      </c>
      <c r="AE1651" s="37" t="b">
        <f t="shared" ca="1" si="493"/>
        <v>0</v>
      </c>
      <c r="AF1651" t="b">
        <f t="shared" ca="1" si="494"/>
        <v>0</v>
      </c>
      <c r="AG1651" s="317" t="b">
        <f t="shared" ca="1" si="495"/>
        <v>0</v>
      </c>
      <c r="AH1651" s="317" t="b">
        <f t="shared" ca="1" si="496"/>
        <v>1</v>
      </c>
      <c r="AI1651" s="317" t="b">
        <f t="shared" ca="1" si="497"/>
        <v>0</v>
      </c>
    </row>
    <row r="1652" spans="1:35" x14ac:dyDescent="0.25">
      <c r="A1652">
        <v>1620</v>
      </c>
      <c r="B1652" s="169">
        <f ca="1">OFFSET(InputPriceData!B$15,CalculationsAndCharts!$A1652+$A$11,0,1,1)</f>
        <v>39493</v>
      </c>
      <c r="C1652" s="3">
        <f ca="1">OFFSET(InputPriceData!G$15,CalculationsAndCharts!$A1652+$A$11,IF($C$7,8,0),1,1)</f>
        <v>2292000</v>
      </c>
      <c r="D1652" s="4">
        <f ca="1">OFFSET(InputPriceData!C$15,CalculationsAndCharts!$A1652+$A$11,IF($C$7,8,0),1,1)</f>
        <v>66.02</v>
      </c>
      <c r="E1652" s="4">
        <f ca="1">OFFSET(InputPriceData!D$15,CalculationsAndCharts!$A1652+$A$11,IF($C$7,8,0),1,1)</f>
        <v>66.23</v>
      </c>
      <c r="F1652" s="4">
        <f ca="1">OFFSET(InputPriceData!E$15,CalculationsAndCharts!$A1652+$A$11,IF($C$7,8,0),1,1)</f>
        <v>65.209999999999994</v>
      </c>
      <c r="G1652" s="4">
        <f ca="1">OFFSET(InputPriceData!F$15,CalculationsAndCharts!$A1652+$A$11,IF($C$7,8,0),1,1)</f>
        <v>65.650000000000006</v>
      </c>
      <c r="H1652" s="133"/>
      <c r="I1652" s="133"/>
      <c r="J1652" s="37">
        <f t="shared" ca="1" si="487"/>
        <v>1181</v>
      </c>
      <c r="K1652" s="124">
        <f t="shared" ca="1" si="488"/>
        <v>-1.4599999999999937</v>
      </c>
      <c r="L1652" s="343">
        <f t="shared" ca="1" si="479"/>
        <v>0.37386121297014374</v>
      </c>
      <c r="M1652" s="345">
        <f t="shared" ca="1" si="489"/>
        <v>0.98881827216922813</v>
      </c>
      <c r="N1652" s="344">
        <f t="shared" ca="1" si="480"/>
        <v>0.37808890014742819</v>
      </c>
      <c r="O1652" s="4"/>
      <c r="P1652" s="4"/>
      <c r="Q1652" s="3"/>
      <c r="S1652" s="4"/>
      <c r="T1652" s="4" t="b">
        <f t="shared" ca="1" si="481"/>
        <v>0</v>
      </c>
      <c r="U1652" t="b">
        <f t="shared" ca="1" si="482"/>
        <v>0</v>
      </c>
      <c r="W1652" s="317" t="b">
        <f t="shared" ca="1" si="483"/>
        <v>0</v>
      </c>
      <c r="X1652" s="317" t="b">
        <f t="shared" ca="1" si="490"/>
        <v>1</v>
      </c>
      <c r="Y1652" s="317" t="b">
        <f t="shared" ca="1" si="484"/>
        <v>0</v>
      </c>
      <c r="Z1652" t="b">
        <f t="shared" ca="1" si="485"/>
        <v>0</v>
      </c>
      <c r="AA1652" s="37" t="b">
        <f t="shared" ca="1" si="491"/>
        <v>0</v>
      </c>
      <c r="AB1652" t="b">
        <f t="shared" ca="1" si="486"/>
        <v>0</v>
      </c>
      <c r="AD1652" t="b">
        <f t="shared" ca="1" si="492"/>
        <v>0</v>
      </c>
      <c r="AE1652" s="37" t="b">
        <f t="shared" ca="1" si="493"/>
        <v>0</v>
      </c>
      <c r="AF1652" t="b">
        <f t="shared" ca="1" si="494"/>
        <v>0</v>
      </c>
      <c r="AG1652" s="317" t="b">
        <f t="shared" ca="1" si="495"/>
        <v>0</v>
      </c>
      <c r="AH1652" s="317" t="b">
        <f t="shared" ca="1" si="496"/>
        <v>1</v>
      </c>
      <c r="AI1652" s="317" t="b">
        <f t="shared" ca="1" si="497"/>
        <v>0</v>
      </c>
    </row>
    <row r="1653" spans="1:35" x14ac:dyDescent="0.25">
      <c r="A1653">
        <v>1621</v>
      </c>
      <c r="B1653" s="169">
        <f ca="1">OFFSET(InputPriceData!B$15,CalculationsAndCharts!$A1653+$A$11,0,1,1)</f>
        <v>39492</v>
      </c>
      <c r="C1653" s="3">
        <f ca="1">OFFSET(InputPriceData!G$15,CalculationsAndCharts!$A1653+$A$11,IF($C$7,8,0),1,1)</f>
        <v>1788000</v>
      </c>
      <c r="D1653" s="4">
        <f ca="1">OFFSET(InputPriceData!C$15,CalculationsAndCharts!$A1653+$A$11,IF($C$7,8,0),1,1)</f>
        <v>67.260000000000005</v>
      </c>
      <c r="E1653" s="4">
        <f ca="1">OFFSET(InputPriceData!D$15,CalculationsAndCharts!$A1653+$A$11,IF($C$7,8,0),1,1)</f>
        <v>67.489999999999995</v>
      </c>
      <c r="F1653" s="4">
        <f ca="1">OFFSET(InputPriceData!E$15,CalculationsAndCharts!$A1653+$A$11,IF($C$7,8,0),1,1)</f>
        <v>66.150000000000006</v>
      </c>
      <c r="G1653" s="4">
        <f ca="1">OFFSET(InputPriceData!F$15,CalculationsAndCharts!$A1653+$A$11,IF($C$7,8,0),1,1)</f>
        <v>66.3</v>
      </c>
      <c r="H1653" s="133"/>
      <c r="I1653" s="133"/>
      <c r="J1653" s="37">
        <f t="shared" ca="1" si="487"/>
        <v>1180</v>
      </c>
      <c r="K1653" s="124">
        <f t="shared" ca="1" si="488"/>
        <v>1.9999999999996021E-2</v>
      </c>
      <c r="L1653" s="343">
        <f t="shared" ca="1" si="479"/>
        <v>0.49668064988719174</v>
      </c>
      <c r="M1653" s="345">
        <f t="shared" ca="1" si="489"/>
        <v>0.99779845829387304</v>
      </c>
      <c r="N1653" s="344">
        <f t="shared" ca="1" si="480"/>
        <v>0.49777652566878255</v>
      </c>
      <c r="O1653" s="4"/>
      <c r="P1653" s="4"/>
      <c r="Q1653" s="3"/>
      <c r="S1653" s="4"/>
      <c r="T1653" s="4" t="b">
        <f t="shared" ca="1" si="481"/>
        <v>0</v>
      </c>
      <c r="U1653" t="b">
        <f t="shared" ca="1" si="482"/>
        <v>0</v>
      </c>
      <c r="W1653" s="317" t="b">
        <f t="shared" ca="1" si="483"/>
        <v>0</v>
      </c>
      <c r="X1653" s="317" t="b">
        <f t="shared" ca="1" si="490"/>
        <v>1</v>
      </c>
      <c r="Y1653" s="317" t="b">
        <f t="shared" ca="1" si="484"/>
        <v>0</v>
      </c>
      <c r="Z1653" t="b">
        <f t="shared" ca="1" si="485"/>
        <v>0</v>
      </c>
      <c r="AA1653" s="37" t="b">
        <f t="shared" ca="1" si="491"/>
        <v>0</v>
      </c>
      <c r="AB1653" t="b">
        <f t="shared" ca="1" si="486"/>
        <v>0</v>
      </c>
      <c r="AD1653" t="b">
        <f t="shared" ca="1" si="492"/>
        <v>0</v>
      </c>
      <c r="AE1653" s="37" t="b">
        <f t="shared" ca="1" si="493"/>
        <v>0</v>
      </c>
      <c r="AF1653" t="b">
        <f t="shared" ca="1" si="494"/>
        <v>0</v>
      </c>
      <c r="AG1653" s="317" t="b">
        <f t="shared" ca="1" si="495"/>
        <v>0</v>
      </c>
      <c r="AH1653" s="317" t="b">
        <f t="shared" ca="1" si="496"/>
        <v>1</v>
      </c>
      <c r="AI1653" s="317" t="b">
        <f t="shared" ca="1" si="497"/>
        <v>0</v>
      </c>
    </row>
    <row r="1654" spans="1:35" x14ac:dyDescent="0.25">
      <c r="A1654">
        <v>1622</v>
      </c>
      <c r="B1654" s="169">
        <f ca="1">OFFSET(InputPriceData!B$15,CalculationsAndCharts!$A1654+$A$11,0,1,1)</f>
        <v>39491</v>
      </c>
      <c r="C1654" s="3">
        <f ca="1">OFFSET(InputPriceData!G$15,CalculationsAndCharts!$A1654+$A$11,IF($C$7,8,0),1,1)</f>
        <v>2587700</v>
      </c>
      <c r="D1654" s="4">
        <f ca="1">OFFSET(InputPriceData!C$15,CalculationsAndCharts!$A1654+$A$11,IF($C$7,8,0),1,1)</f>
        <v>66.87</v>
      </c>
      <c r="E1654" s="4">
        <f ca="1">OFFSET(InputPriceData!D$15,CalculationsAndCharts!$A1654+$A$11,IF($C$7,8,0),1,1)</f>
        <v>67.14</v>
      </c>
      <c r="F1654" s="4">
        <f ca="1">OFFSET(InputPriceData!E$15,CalculationsAndCharts!$A1654+$A$11,IF($C$7,8,0),1,1)</f>
        <v>65.86</v>
      </c>
      <c r="G1654" s="4">
        <f ca="1">OFFSET(InputPriceData!F$15,CalculationsAndCharts!$A1654+$A$11,IF($C$7,8,0),1,1)</f>
        <v>67.11</v>
      </c>
      <c r="H1654" s="133"/>
      <c r="I1654" s="133"/>
      <c r="J1654" s="37">
        <f t="shared" ca="1" si="487"/>
        <v>1179</v>
      </c>
      <c r="K1654" s="124">
        <f t="shared" ca="1" si="488"/>
        <v>6.0000000000002274E-2</v>
      </c>
      <c r="L1654" s="343">
        <f t="shared" ca="1" si="479"/>
        <v>0.53828733541253748</v>
      </c>
      <c r="M1654" s="345">
        <f t="shared" ca="1" si="489"/>
        <v>1.0068602000947255</v>
      </c>
      <c r="N1654" s="344">
        <f t="shared" ca="1" si="480"/>
        <v>0.53461973704184085</v>
      </c>
      <c r="O1654" s="4"/>
      <c r="P1654" s="4"/>
      <c r="Q1654" s="3"/>
      <c r="S1654" s="4"/>
      <c r="T1654" s="4" t="b">
        <f t="shared" ca="1" si="481"/>
        <v>0</v>
      </c>
      <c r="U1654" t="b">
        <f t="shared" ca="1" si="482"/>
        <v>0</v>
      </c>
      <c r="W1654" s="317" t="b">
        <f t="shared" ca="1" si="483"/>
        <v>0</v>
      </c>
      <c r="X1654" s="317" t="b">
        <f t="shared" ca="1" si="490"/>
        <v>1</v>
      </c>
      <c r="Y1654" s="317" t="b">
        <f t="shared" ca="1" si="484"/>
        <v>0</v>
      </c>
      <c r="Z1654" t="b">
        <f t="shared" ca="1" si="485"/>
        <v>0</v>
      </c>
      <c r="AA1654" s="37" t="b">
        <f t="shared" ca="1" si="491"/>
        <v>0</v>
      </c>
      <c r="AB1654" t="b">
        <f t="shared" ca="1" si="486"/>
        <v>0</v>
      </c>
      <c r="AD1654" t="b">
        <f t="shared" ca="1" si="492"/>
        <v>0</v>
      </c>
      <c r="AE1654" s="37" t="b">
        <f t="shared" ca="1" si="493"/>
        <v>0</v>
      </c>
      <c r="AF1654" t="b">
        <f t="shared" ca="1" si="494"/>
        <v>0</v>
      </c>
      <c r="AG1654" s="317" t="b">
        <f t="shared" ca="1" si="495"/>
        <v>0</v>
      </c>
      <c r="AH1654" s="317" t="b">
        <f t="shared" ca="1" si="496"/>
        <v>1</v>
      </c>
      <c r="AI1654" s="317" t="b">
        <f t="shared" ca="1" si="497"/>
        <v>0</v>
      </c>
    </row>
    <row r="1655" spans="1:35" x14ac:dyDescent="0.25">
      <c r="A1655">
        <v>1623</v>
      </c>
      <c r="B1655" s="169">
        <f ca="1">OFFSET(InputPriceData!B$15,CalculationsAndCharts!$A1655+$A$11,0,1,1)</f>
        <v>39490</v>
      </c>
      <c r="C1655" s="3">
        <f ca="1">OFFSET(InputPriceData!G$15,CalculationsAndCharts!$A1655+$A$11,IF($C$7,8,0),1,1)</f>
        <v>2708200</v>
      </c>
      <c r="D1655" s="4">
        <f ca="1">OFFSET(InputPriceData!C$15,CalculationsAndCharts!$A1655+$A$11,IF($C$7,8,0),1,1)</f>
        <v>67.25</v>
      </c>
      <c r="E1655" s="4">
        <f ca="1">OFFSET(InputPriceData!D$15,CalculationsAndCharts!$A1655+$A$11,IF($C$7,8,0),1,1)</f>
        <v>67.3</v>
      </c>
      <c r="F1655" s="4">
        <f ca="1">OFFSET(InputPriceData!E$15,CalculationsAndCharts!$A1655+$A$11,IF($C$7,8,0),1,1)</f>
        <v>65.849999999999994</v>
      </c>
      <c r="G1655" s="4">
        <f ca="1">OFFSET(InputPriceData!F$15,CalculationsAndCharts!$A1655+$A$11,IF($C$7,8,0),1,1)</f>
        <v>66.28</v>
      </c>
      <c r="H1655" s="133"/>
      <c r="I1655" s="133"/>
      <c r="J1655" s="37">
        <f t="shared" ca="1" si="487"/>
        <v>1178</v>
      </c>
      <c r="K1655" s="124">
        <f t="shared" ca="1" si="488"/>
        <v>0.73000000000000398</v>
      </c>
      <c r="L1655" s="343">
        <f t="shared" ca="1" si="479"/>
        <v>0.54177151590475181</v>
      </c>
      <c r="M1655" s="345">
        <f t="shared" ca="1" si="489"/>
        <v>1.0160042382388754</v>
      </c>
      <c r="N1655" s="344">
        <f t="shared" ca="1" si="480"/>
        <v>0.53323745661125332</v>
      </c>
      <c r="O1655" s="4"/>
      <c r="P1655" s="4"/>
      <c r="Q1655" s="3"/>
      <c r="S1655" s="4"/>
      <c r="T1655" s="4" t="b">
        <f t="shared" ca="1" si="481"/>
        <v>0</v>
      </c>
      <c r="U1655" t="b">
        <f t="shared" ca="1" si="482"/>
        <v>0</v>
      </c>
      <c r="W1655" s="317" t="b">
        <f t="shared" ca="1" si="483"/>
        <v>0</v>
      </c>
      <c r="X1655" s="317" t="b">
        <f t="shared" ca="1" si="490"/>
        <v>1</v>
      </c>
      <c r="Y1655" s="317" t="b">
        <f t="shared" ca="1" si="484"/>
        <v>0</v>
      </c>
      <c r="Z1655" t="b">
        <f t="shared" ca="1" si="485"/>
        <v>0</v>
      </c>
      <c r="AA1655" s="37" t="b">
        <f t="shared" ca="1" si="491"/>
        <v>0</v>
      </c>
      <c r="AB1655" t="b">
        <f t="shared" ca="1" si="486"/>
        <v>0</v>
      </c>
      <c r="AD1655" t="b">
        <f t="shared" ca="1" si="492"/>
        <v>0</v>
      </c>
      <c r="AE1655" s="37" t="b">
        <f t="shared" ca="1" si="493"/>
        <v>0</v>
      </c>
      <c r="AF1655" t="b">
        <f t="shared" ca="1" si="494"/>
        <v>0</v>
      </c>
      <c r="AG1655" s="317" t="b">
        <f t="shared" ca="1" si="495"/>
        <v>0</v>
      </c>
      <c r="AH1655" s="317" t="b">
        <f t="shared" ca="1" si="496"/>
        <v>1</v>
      </c>
      <c r="AI1655" s="317" t="b">
        <f t="shared" ca="1" si="497"/>
        <v>0</v>
      </c>
    </row>
    <row r="1656" spans="1:35" x14ac:dyDescent="0.25">
      <c r="A1656">
        <v>1624</v>
      </c>
      <c r="B1656" s="169">
        <f ca="1">OFFSET(InputPriceData!B$15,CalculationsAndCharts!$A1656+$A$11,0,1,1)</f>
        <v>39489</v>
      </c>
      <c r="C1656" s="3">
        <f ca="1">OFFSET(InputPriceData!G$15,CalculationsAndCharts!$A1656+$A$11,IF($C$7,8,0),1,1)</f>
        <v>3558300</v>
      </c>
      <c r="D1656" s="4">
        <f ca="1">OFFSET(InputPriceData!C$15,CalculationsAndCharts!$A1656+$A$11,IF($C$7,8,0),1,1)</f>
        <v>66.25</v>
      </c>
      <c r="E1656" s="4">
        <f ca="1">OFFSET(InputPriceData!D$15,CalculationsAndCharts!$A1656+$A$11,IF($C$7,8,0),1,1)</f>
        <v>67.489999999999995</v>
      </c>
      <c r="F1656" s="4">
        <f ca="1">OFFSET(InputPriceData!E$15,CalculationsAndCharts!$A1656+$A$11,IF($C$7,8,0),1,1)</f>
        <v>65.86</v>
      </c>
      <c r="G1656" s="4">
        <f ca="1">OFFSET(InputPriceData!F$15,CalculationsAndCharts!$A1656+$A$11,IF($C$7,8,0),1,1)</f>
        <v>67.05</v>
      </c>
      <c r="H1656" s="133"/>
      <c r="I1656" s="133"/>
      <c r="J1656" s="37">
        <f t="shared" ca="1" si="487"/>
        <v>1177</v>
      </c>
      <c r="K1656" s="124">
        <f t="shared" ca="1" si="488"/>
        <v>1.0499999999999972</v>
      </c>
      <c r="L1656" s="343">
        <f t="shared" ca="1" si="479"/>
        <v>0.52912115414328964</v>
      </c>
      <c r="M1656" s="345">
        <f t="shared" ca="1" si="489"/>
        <v>1.025231320119955</v>
      </c>
      <c r="N1656" s="344">
        <f t="shared" ca="1" si="480"/>
        <v>0.51609928779914849</v>
      </c>
      <c r="O1656" s="4"/>
      <c r="P1656" s="4"/>
      <c r="Q1656" s="3"/>
      <c r="S1656" s="4"/>
      <c r="T1656" s="4" t="b">
        <f t="shared" ca="1" si="481"/>
        <v>0</v>
      </c>
      <c r="U1656" t="b">
        <f t="shared" ca="1" si="482"/>
        <v>0</v>
      </c>
      <c r="W1656" s="317" t="b">
        <f t="shared" ca="1" si="483"/>
        <v>0</v>
      </c>
      <c r="X1656" s="317" t="b">
        <f t="shared" ca="1" si="490"/>
        <v>1</v>
      </c>
      <c r="Y1656" s="317" t="b">
        <f t="shared" ca="1" si="484"/>
        <v>0</v>
      </c>
      <c r="Z1656" t="b">
        <f t="shared" ca="1" si="485"/>
        <v>0</v>
      </c>
      <c r="AA1656" s="37" t="b">
        <f t="shared" ca="1" si="491"/>
        <v>0</v>
      </c>
      <c r="AB1656" t="b">
        <f t="shared" ca="1" si="486"/>
        <v>0</v>
      </c>
      <c r="AD1656" t="b">
        <f t="shared" ca="1" si="492"/>
        <v>0</v>
      </c>
      <c r="AE1656" s="37" t="b">
        <f t="shared" ca="1" si="493"/>
        <v>0</v>
      </c>
      <c r="AF1656" t="b">
        <f t="shared" ca="1" si="494"/>
        <v>0</v>
      </c>
      <c r="AG1656" s="317" t="b">
        <f t="shared" ca="1" si="495"/>
        <v>0</v>
      </c>
      <c r="AH1656" s="317" t="b">
        <f t="shared" ca="1" si="496"/>
        <v>1</v>
      </c>
      <c r="AI1656" s="317" t="b">
        <f t="shared" ca="1" si="497"/>
        <v>0</v>
      </c>
    </row>
    <row r="1657" spans="1:35" x14ac:dyDescent="0.25">
      <c r="A1657">
        <v>1625</v>
      </c>
      <c r="B1657" s="169">
        <f ca="1">OFFSET(InputPriceData!B$15,CalculationsAndCharts!$A1657+$A$11,0,1,1)</f>
        <v>39486</v>
      </c>
      <c r="C1657" s="3">
        <f ca="1">OFFSET(InputPriceData!G$15,CalculationsAndCharts!$A1657+$A$11,IF($C$7,8,0),1,1)</f>
        <v>2853000</v>
      </c>
      <c r="D1657" s="4">
        <f ca="1">OFFSET(InputPriceData!C$15,CalculationsAndCharts!$A1657+$A$11,IF($C$7,8,0),1,1)</f>
        <v>65.77</v>
      </c>
      <c r="E1657" s="4">
        <f ca="1">OFFSET(InputPriceData!D$15,CalculationsAndCharts!$A1657+$A$11,IF($C$7,8,0),1,1)</f>
        <v>65.77</v>
      </c>
      <c r="F1657" s="4">
        <f ca="1">OFFSET(InputPriceData!E$15,CalculationsAndCharts!$A1657+$A$11,IF($C$7,8,0),1,1)</f>
        <v>64.92</v>
      </c>
      <c r="G1657" s="4">
        <f ca="1">OFFSET(InputPriceData!F$15,CalculationsAndCharts!$A1657+$A$11,IF($C$7,8,0),1,1)</f>
        <v>65.55</v>
      </c>
      <c r="H1657" s="133"/>
      <c r="I1657" s="133"/>
      <c r="J1657" s="37">
        <f t="shared" ca="1" si="487"/>
        <v>1176</v>
      </c>
      <c r="K1657" s="124">
        <f t="shared" ca="1" si="488"/>
        <v>1.2000000000000028</v>
      </c>
      <c r="L1657" s="343">
        <f t="shared" ca="1" si="479"/>
        <v>0.55385826501168256</v>
      </c>
      <c r="M1657" s="345">
        <f t="shared" ca="1" si="489"/>
        <v>1.0345421999192281</v>
      </c>
      <c r="N1657" s="344">
        <f t="shared" ca="1" si="480"/>
        <v>0.53536556078130504</v>
      </c>
      <c r="O1657" s="4"/>
      <c r="P1657" s="4"/>
      <c r="Q1657" s="3"/>
      <c r="S1657" s="4"/>
      <c r="T1657" s="4" t="b">
        <f t="shared" ca="1" si="481"/>
        <v>0</v>
      </c>
      <c r="U1657" t="b">
        <f t="shared" ca="1" si="482"/>
        <v>0</v>
      </c>
      <c r="W1657" s="317" t="b">
        <f t="shared" ca="1" si="483"/>
        <v>0</v>
      </c>
      <c r="X1657" s="317" t="b">
        <f t="shared" ca="1" si="490"/>
        <v>1</v>
      </c>
      <c r="Y1657" s="317" t="b">
        <f t="shared" ca="1" si="484"/>
        <v>0</v>
      </c>
      <c r="Z1657" t="b">
        <f t="shared" ca="1" si="485"/>
        <v>0</v>
      </c>
      <c r="AA1657" s="37" t="b">
        <f t="shared" ca="1" si="491"/>
        <v>0</v>
      </c>
      <c r="AB1657" t="b">
        <f t="shared" ca="1" si="486"/>
        <v>0</v>
      </c>
      <c r="AD1657" t="b">
        <f t="shared" ca="1" si="492"/>
        <v>0</v>
      </c>
      <c r="AE1657" s="37" t="b">
        <f t="shared" ca="1" si="493"/>
        <v>0</v>
      </c>
      <c r="AF1657" t="b">
        <f t="shared" ca="1" si="494"/>
        <v>0</v>
      </c>
      <c r="AG1657" s="317" t="b">
        <f t="shared" ca="1" si="495"/>
        <v>0</v>
      </c>
      <c r="AH1657" s="317" t="b">
        <f t="shared" ca="1" si="496"/>
        <v>1</v>
      </c>
      <c r="AI1657" s="317" t="b">
        <f t="shared" ca="1" si="497"/>
        <v>0</v>
      </c>
    </row>
    <row r="1658" spans="1:35" x14ac:dyDescent="0.25">
      <c r="A1658">
        <v>1626</v>
      </c>
      <c r="B1658" s="169">
        <f ca="1">OFFSET(InputPriceData!B$15,CalculationsAndCharts!$A1658+$A$11,0,1,1)</f>
        <v>39485</v>
      </c>
      <c r="C1658" s="3">
        <f ca="1">OFFSET(InputPriceData!G$15,CalculationsAndCharts!$A1658+$A$11,IF($C$7,8,0),1,1)</f>
        <v>4242900</v>
      </c>
      <c r="D1658" s="4">
        <f ca="1">OFFSET(InputPriceData!C$15,CalculationsAndCharts!$A1658+$A$11,IF($C$7,8,0),1,1)</f>
        <v>64.12</v>
      </c>
      <c r="E1658" s="4">
        <f ca="1">OFFSET(InputPriceData!D$15,CalculationsAndCharts!$A1658+$A$11,IF($C$7,8,0),1,1)</f>
        <v>66.14</v>
      </c>
      <c r="F1658" s="4">
        <f ca="1">OFFSET(InputPriceData!E$15,CalculationsAndCharts!$A1658+$A$11,IF($C$7,8,0),1,1)</f>
        <v>64.08</v>
      </c>
      <c r="G1658" s="4">
        <f ca="1">OFFSET(InputPriceData!F$15,CalculationsAndCharts!$A1658+$A$11,IF($C$7,8,0),1,1)</f>
        <v>66</v>
      </c>
      <c r="H1658" s="133"/>
      <c r="I1658" s="133"/>
      <c r="J1658" s="37">
        <f t="shared" ca="1" si="487"/>
        <v>1175</v>
      </c>
      <c r="K1658" s="124">
        <f t="shared" ca="1" si="488"/>
        <v>1.0100000000000051</v>
      </c>
      <c r="L1658" s="343">
        <f t="shared" ca="1" si="479"/>
        <v>0.6627984044094134</v>
      </c>
      <c r="M1658" s="345">
        <f t="shared" ca="1" si="489"/>
        <v>1.0439376386672332</v>
      </c>
      <c r="N1658" s="344">
        <f t="shared" ca="1" si="480"/>
        <v>0.63490229670767506</v>
      </c>
      <c r="O1658" s="4"/>
      <c r="P1658" s="4"/>
      <c r="Q1658" s="3"/>
      <c r="S1658" s="4"/>
      <c r="T1658" s="4" t="b">
        <f t="shared" ca="1" si="481"/>
        <v>0</v>
      </c>
      <c r="U1658" t="b">
        <f t="shared" ca="1" si="482"/>
        <v>0</v>
      </c>
      <c r="W1658" s="317" t="b">
        <f t="shared" ca="1" si="483"/>
        <v>0</v>
      </c>
      <c r="X1658" s="317" t="b">
        <f t="shared" ca="1" si="490"/>
        <v>1</v>
      </c>
      <c r="Y1658" s="317" t="b">
        <f t="shared" ca="1" si="484"/>
        <v>0</v>
      </c>
      <c r="Z1658" t="b">
        <f t="shared" ca="1" si="485"/>
        <v>0</v>
      </c>
      <c r="AA1658" s="37" t="b">
        <f t="shared" ca="1" si="491"/>
        <v>0</v>
      </c>
      <c r="AB1658" t="b">
        <f t="shared" ca="1" si="486"/>
        <v>0</v>
      </c>
      <c r="AD1658" t="b">
        <f t="shared" ca="1" si="492"/>
        <v>0</v>
      </c>
      <c r="AE1658" s="37" t="b">
        <f t="shared" ca="1" si="493"/>
        <v>0</v>
      </c>
      <c r="AF1658" t="b">
        <f t="shared" ca="1" si="494"/>
        <v>0</v>
      </c>
      <c r="AG1658" s="317" t="b">
        <f t="shared" ca="1" si="495"/>
        <v>0</v>
      </c>
      <c r="AH1658" s="317" t="b">
        <f t="shared" ca="1" si="496"/>
        <v>1</v>
      </c>
      <c r="AI1658" s="317" t="b">
        <f t="shared" ca="1" si="497"/>
        <v>0</v>
      </c>
    </row>
    <row r="1659" spans="1:35" x14ac:dyDescent="0.25">
      <c r="A1659">
        <v>1627</v>
      </c>
      <c r="B1659" s="169">
        <f ca="1">OFFSET(InputPriceData!B$15,CalculationsAndCharts!$A1659+$A$11,0,1,1)</f>
        <v>39484</v>
      </c>
      <c r="C1659" s="3">
        <f ca="1">OFFSET(InputPriceData!G$15,CalculationsAndCharts!$A1659+$A$11,IF($C$7,8,0),1,1)</f>
        <v>3172100</v>
      </c>
      <c r="D1659" s="4">
        <f ca="1">OFFSET(InputPriceData!C$15,CalculationsAndCharts!$A1659+$A$11,IF($C$7,8,0),1,1)</f>
        <v>65.040000000000006</v>
      </c>
      <c r="E1659" s="4">
        <f ca="1">OFFSET(InputPriceData!D$15,CalculationsAndCharts!$A1659+$A$11,IF($C$7,8,0),1,1)</f>
        <v>65.22</v>
      </c>
      <c r="F1659" s="4">
        <f ca="1">OFFSET(InputPriceData!E$15,CalculationsAndCharts!$A1659+$A$11,IF($C$7,8,0),1,1)</f>
        <v>64.260000000000005</v>
      </c>
      <c r="G1659" s="4">
        <f ca="1">OFFSET(InputPriceData!F$15,CalculationsAndCharts!$A1659+$A$11,IF($C$7,8,0),1,1)</f>
        <v>64.349999999999994</v>
      </c>
      <c r="H1659" s="133"/>
      <c r="I1659" s="133"/>
      <c r="J1659" s="37">
        <f t="shared" ca="1" si="487"/>
        <v>1174</v>
      </c>
      <c r="K1659" s="124">
        <f t="shared" ca="1" si="488"/>
        <v>-2.0600000000000023</v>
      </c>
      <c r="L1659" s="343">
        <f t="shared" ca="1" si="479"/>
        <v>0.88714798136613016</v>
      </c>
      <c r="M1659" s="345">
        <f t="shared" ca="1" si="489"/>
        <v>1.0534184043059871</v>
      </c>
      <c r="N1659" s="344">
        <f t="shared" ca="1" si="480"/>
        <v>0.84216108028851155</v>
      </c>
      <c r="O1659" s="4"/>
      <c r="P1659" s="4"/>
      <c r="Q1659" s="3"/>
      <c r="S1659" s="4"/>
      <c r="T1659" s="4" t="b">
        <f t="shared" ca="1" si="481"/>
        <v>0</v>
      </c>
      <c r="U1659" t="b">
        <f t="shared" ca="1" si="482"/>
        <v>0</v>
      </c>
      <c r="W1659" s="317" t="b">
        <f t="shared" ca="1" si="483"/>
        <v>0</v>
      </c>
      <c r="X1659" s="317" t="b">
        <f t="shared" ca="1" si="490"/>
        <v>1</v>
      </c>
      <c r="Y1659" s="317" t="b">
        <f t="shared" ca="1" si="484"/>
        <v>0</v>
      </c>
      <c r="Z1659" t="b">
        <f t="shared" ca="1" si="485"/>
        <v>0</v>
      </c>
      <c r="AA1659" s="37" t="b">
        <f t="shared" ca="1" si="491"/>
        <v>0</v>
      </c>
      <c r="AB1659" t="b">
        <f t="shared" ca="1" si="486"/>
        <v>0</v>
      </c>
      <c r="AD1659" t="b">
        <f t="shared" ca="1" si="492"/>
        <v>0</v>
      </c>
      <c r="AE1659" s="37" t="b">
        <f t="shared" ca="1" si="493"/>
        <v>0</v>
      </c>
      <c r="AF1659" t="b">
        <f t="shared" ca="1" si="494"/>
        <v>0</v>
      </c>
      <c r="AG1659" s="317" t="b">
        <f t="shared" ca="1" si="495"/>
        <v>0</v>
      </c>
      <c r="AH1659" s="317" t="b">
        <f t="shared" ca="1" si="496"/>
        <v>1</v>
      </c>
      <c r="AI1659" s="317" t="b">
        <f t="shared" ca="1" si="497"/>
        <v>0</v>
      </c>
    </row>
    <row r="1660" spans="1:35" x14ac:dyDescent="0.25">
      <c r="A1660">
        <v>1628</v>
      </c>
      <c r="B1660" s="169">
        <f ca="1">OFFSET(InputPriceData!B$15,CalculationsAndCharts!$A1660+$A$11,0,1,1)</f>
        <v>39483</v>
      </c>
      <c r="C1660" s="3">
        <f ca="1">OFFSET(InputPriceData!G$15,CalculationsAndCharts!$A1660+$A$11,IF($C$7,8,0),1,1)</f>
        <v>3178100</v>
      </c>
      <c r="D1660" s="4">
        <f ca="1">OFFSET(InputPriceData!C$15,CalculationsAndCharts!$A1660+$A$11,IF($C$7,8,0),1,1)</f>
        <v>65.37</v>
      </c>
      <c r="E1660" s="4">
        <f ca="1">OFFSET(InputPriceData!D$15,CalculationsAndCharts!$A1660+$A$11,IF($C$7,8,0),1,1)</f>
        <v>65.98</v>
      </c>
      <c r="F1660" s="4">
        <f ca="1">OFFSET(InputPriceData!E$15,CalculationsAndCharts!$A1660+$A$11,IF($C$7,8,0),1,1)</f>
        <v>64.760000000000005</v>
      </c>
      <c r="G1660" s="4">
        <f ca="1">OFFSET(InputPriceData!F$15,CalculationsAndCharts!$A1660+$A$11,IF($C$7,8,0),1,1)</f>
        <v>64.989999999999995</v>
      </c>
      <c r="H1660" s="133"/>
      <c r="I1660" s="133"/>
      <c r="J1660" s="37">
        <f t="shared" ca="1" si="487"/>
        <v>1173</v>
      </c>
      <c r="K1660" s="124">
        <f t="shared" ca="1" si="488"/>
        <v>-1.1000000000000085</v>
      </c>
      <c r="L1660" s="343">
        <f t="shared" ca="1" si="479"/>
        <v>1.0629852717517529</v>
      </c>
      <c r="M1660" s="345">
        <f t="shared" ca="1" si="489"/>
        <v>1.0629852717517529</v>
      </c>
      <c r="N1660" s="344">
        <f t="shared" ca="1" si="480"/>
        <v>1</v>
      </c>
      <c r="O1660" s="4"/>
      <c r="P1660" s="4"/>
      <c r="Q1660" s="3"/>
      <c r="S1660" s="4"/>
      <c r="T1660" s="4" t="b">
        <f t="shared" ca="1" si="481"/>
        <v>0</v>
      </c>
      <c r="U1660" t="b">
        <f t="shared" ca="1" si="482"/>
        <v>0</v>
      </c>
      <c r="W1660" s="317" t="b">
        <f t="shared" ca="1" si="483"/>
        <v>0</v>
      </c>
      <c r="X1660" s="317" t="b">
        <f t="shared" ca="1" si="490"/>
        <v>1</v>
      </c>
      <c r="Y1660" s="317" t="b">
        <f t="shared" ca="1" si="484"/>
        <v>0</v>
      </c>
      <c r="Z1660" t="b">
        <f t="shared" ca="1" si="485"/>
        <v>0</v>
      </c>
      <c r="AA1660" s="37" t="b">
        <f t="shared" ca="1" si="491"/>
        <v>0</v>
      </c>
      <c r="AB1660" t="b">
        <f t="shared" ca="1" si="486"/>
        <v>0</v>
      </c>
      <c r="AD1660" t="b">
        <f t="shared" ca="1" si="492"/>
        <v>0</v>
      </c>
      <c r="AE1660" s="37" t="b">
        <f t="shared" ca="1" si="493"/>
        <v>0</v>
      </c>
      <c r="AF1660" t="b">
        <f t="shared" ca="1" si="494"/>
        <v>0</v>
      </c>
      <c r="AG1660" s="317" t="b">
        <f t="shared" ca="1" si="495"/>
        <v>0</v>
      </c>
      <c r="AH1660" s="317" t="b">
        <f t="shared" ca="1" si="496"/>
        <v>1</v>
      </c>
      <c r="AI1660" s="317" t="b">
        <f t="shared" ca="1" si="497"/>
        <v>0</v>
      </c>
    </row>
    <row r="1661" spans="1:35" x14ac:dyDescent="0.25">
      <c r="A1661">
        <v>1629</v>
      </c>
      <c r="B1661" s="169">
        <f ca="1">OFFSET(InputPriceData!B$15,CalculationsAndCharts!$A1661+$A$11,0,1,1)</f>
        <v>39482</v>
      </c>
      <c r="C1661" s="3">
        <f ca="1">OFFSET(InputPriceData!G$15,CalculationsAndCharts!$A1661+$A$11,IF($C$7,8,0),1,1)</f>
        <v>3558100</v>
      </c>
      <c r="D1661" s="4">
        <f ca="1">OFFSET(InputPriceData!C$15,CalculationsAndCharts!$A1661+$A$11,IF($C$7,8,0),1,1)</f>
        <v>66.11</v>
      </c>
      <c r="E1661" s="4">
        <f ca="1">OFFSET(InputPriceData!D$15,CalculationsAndCharts!$A1661+$A$11,IF($C$7,8,0),1,1)</f>
        <v>66.650000000000006</v>
      </c>
      <c r="F1661" s="4">
        <f ca="1">OFFSET(InputPriceData!E$15,CalculationsAndCharts!$A1661+$A$11,IF($C$7,8,0),1,1)</f>
        <v>65.66</v>
      </c>
      <c r="G1661" s="4">
        <f ca="1">OFFSET(InputPriceData!F$15,CalculationsAndCharts!$A1661+$A$11,IF($C$7,8,0),1,1)</f>
        <v>66.41</v>
      </c>
      <c r="H1661" s="133"/>
      <c r="I1661" s="133"/>
      <c r="J1661" s="37">
        <f t="shared" ca="1" si="487"/>
        <v>1172</v>
      </c>
      <c r="K1661" s="124">
        <f t="shared" ca="1" si="488"/>
        <v>1.269999999999996</v>
      </c>
      <c r="L1661" s="343">
        <f t="shared" ca="1" si="479"/>
        <v>1.0115318274228771</v>
      </c>
      <c r="M1661" s="345">
        <f t="shared" ca="1" si="489"/>
        <v>1.0115318274228771</v>
      </c>
      <c r="N1661" s="344">
        <f t="shared" ca="1" si="480"/>
        <v>1</v>
      </c>
      <c r="O1661" s="4"/>
      <c r="P1661" s="4"/>
      <c r="Q1661" s="3"/>
      <c r="S1661" s="4"/>
      <c r="T1661" s="4" t="b">
        <f t="shared" ca="1" si="481"/>
        <v>0</v>
      </c>
      <c r="U1661" t="b">
        <f t="shared" ca="1" si="482"/>
        <v>0</v>
      </c>
      <c r="W1661" s="317" t="b">
        <f t="shared" ca="1" si="483"/>
        <v>0</v>
      </c>
      <c r="X1661" s="317" t="b">
        <f t="shared" ca="1" si="490"/>
        <v>1</v>
      </c>
      <c r="Y1661" s="317" t="b">
        <f t="shared" ca="1" si="484"/>
        <v>0</v>
      </c>
      <c r="Z1661" t="b">
        <f t="shared" ca="1" si="485"/>
        <v>0</v>
      </c>
      <c r="AA1661" s="37" t="b">
        <f t="shared" ca="1" si="491"/>
        <v>0</v>
      </c>
      <c r="AB1661" t="b">
        <f t="shared" ca="1" si="486"/>
        <v>0</v>
      </c>
      <c r="AD1661" t="b">
        <f t="shared" ca="1" si="492"/>
        <v>0</v>
      </c>
      <c r="AE1661" s="37" t="b">
        <f t="shared" ca="1" si="493"/>
        <v>0</v>
      </c>
      <c r="AF1661" t="b">
        <f t="shared" ca="1" si="494"/>
        <v>0</v>
      </c>
      <c r="AG1661" s="317" t="b">
        <f t="shared" ca="1" si="495"/>
        <v>0</v>
      </c>
      <c r="AH1661" s="317" t="b">
        <f t="shared" ca="1" si="496"/>
        <v>1</v>
      </c>
      <c r="AI1661" s="317" t="b">
        <f t="shared" ca="1" si="497"/>
        <v>0</v>
      </c>
    </row>
    <row r="1662" spans="1:35" x14ac:dyDescent="0.25">
      <c r="A1662">
        <v>1630</v>
      </c>
      <c r="B1662" s="169">
        <f ca="1">OFFSET(InputPriceData!B$15,CalculationsAndCharts!$A1662+$A$11,0,1,1)</f>
        <v>39479</v>
      </c>
      <c r="C1662" s="3">
        <f ca="1">OFFSET(InputPriceData!G$15,CalculationsAndCharts!$A1662+$A$11,IF($C$7,8,0),1,1)</f>
        <v>4730800</v>
      </c>
      <c r="D1662" s="4">
        <f ca="1">OFFSET(InputPriceData!C$15,CalculationsAndCharts!$A1662+$A$11,IF($C$7,8,0),1,1)</f>
        <v>65.290000000000006</v>
      </c>
      <c r="E1662" s="4">
        <f ca="1">OFFSET(InputPriceData!D$15,CalculationsAndCharts!$A1662+$A$11,IF($C$7,8,0),1,1)</f>
        <v>66.09</v>
      </c>
      <c r="F1662" s="4">
        <f ca="1">OFFSET(InputPriceData!E$15,CalculationsAndCharts!$A1662+$A$11,IF($C$7,8,0),1,1)</f>
        <v>64.8</v>
      </c>
      <c r="G1662" s="4">
        <f ca="1">OFFSET(InputPriceData!F$15,CalculationsAndCharts!$A1662+$A$11,IF($C$7,8,0),1,1)</f>
        <v>66.09</v>
      </c>
      <c r="H1662" s="133"/>
      <c r="I1662" s="133"/>
      <c r="J1662" s="37">
        <f t="shared" ca="1" si="487"/>
        <v>1171</v>
      </c>
      <c r="K1662" s="124">
        <f t="shared" ca="1" si="488"/>
        <v>2.6600000000000037</v>
      </c>
      <c r="L1662" s="343">
        <f t="shared" ca="1" si="479"/>
        <v>0.81714733057587008</v>
      </c>
      <c r="M1662" s="345">
        <f t="shared" ca="1" si="489"/>
        <v>0.81714733057587008</v>
      </c>
      <c r="N1662" s="344">
        <f t="shared" ca="1" si="480"/>
        <v>1</v>
      </c>
      <c r="O1662" s="4"/>
      <c r="P1662" s="4"/>
      <c r="Q1662" s="3"/>
      <c r="S1662" s="4"/>
      <c r="T1662" s="4" t="b">
        <f t="shared" ca="1" si="481"/>
        <v>0</v>
      </c>
      <c r="U1662" t="b">
        <f t="shared" ca="1" si="482"/>
        <v>0</v>
      </c>
      <c r="W1662" s="317" t="b">
        <f t="shared" ca="1" si="483"/>
        <v>0</v>
      </c>
      <c r="X1662" s="317" t="b">
        <f t="shared" ca="1" si="490"/>
        <v>1</v>
      </c>
      <c r="Y1662" s="317" t="b">
        <f t="shared" ca="1" si="484"/>
        <v>0</v>
      </c>
      <c r="Z1662" t="b">
        <f t="shared" ca="1" si="485"/>
        <v>0</v>
      </c>
      <c r="AA1662" s="37" t="b">
        <f t="shared" ca="1" si="491"/>
        <v>0</v>
      </c>
      <c r="AB1662" t="b">
        <f t="shared" ca="1" si="486"/>
        <v>0</v>
      </c>
      <c r="AD1662" t="b">
        <f t="shared" ca="1" si="492"/>
        <v>0</v>
      </c>
      <c r="AE1662" s="37" t="b">
        <f t="shared" ca="1" si="493"/>
        <v>0</v>
      </c>
      <c r="AF1662" t="b">
        <f t="shared" ca="1" si="494"/>
        <v>0</v>
      </c>
      <c r="AG1662" s="317" t="b">
        <f t="shared" ca="1" si="495"/>
        <v>0</v>
      </c>
      <c r="AH1662" s="317" t="b">
        <f t="shared" ca="1" si="496"/>
        <v>1</v>
      </c>
      <c r="AI1662" s="317" t="b">
        <f t="shared" ca="1" si="497"/>
        <v>0</v>
      </c>
    </row>
    <row r="1663" spans="1:35" x14ac:dyDescent="0.25">
      <c r="A1663">
        <v>1631</v>
      </c>
      <c r="B1663" s="169">
        <f ca="1">OFFSET(InputPriceData!B$15,CalculationsAndCharts!$A1663+$A$11,0,1,1)</f>
        <v>39478</v>
      </c>
      <c r="C1663" s="3">
        <f ca="1">OFFSET(InputPriceData!G$15,CalculationsAndCharts!$A1663+$A$11,IF($C$7,8,0),1,1)</f>
        <v>5080600</v>
      </c>
      <c r="D1663" s="4">
        <f ca="1">OFFSET(InputPriceData!C$15,CalculationsAndCharts!$A1663+$A$11,IF($C$7,8,0),1,1)</f>
        <v>64</v>
      </c>
      <c r="E1663" s="4">
        <f ca="1">OFFSET(InputPriceData!D$15,CalculationsAndCharts!$A1663+$A$11,IF($C$7,8,0),1,1)</f>
        <v>65.489999999999995</v>
      </c>
      <c r="F1663" s="4">
        <f ca="1">OFFSET(InputPriceData!E$15,CalculationsAndCharts!$A1663+$A$11,IF($C$7,8,0),1,1)</f>
        <v>62.75</v>
      </c>
      <c r="G1663" s="4">
        <f ca="1">OFFSET(InputPriceData!F$15,CalculationsAndCharts!$A1663+$A$11,IF($C$7,8,0),1,1)</f>
        <v>65.14</v>
      </c>
      <c r="H1663" s="133"/>
      <c r="I1663" s="133"/>
      <c r="J1663" s="37">
        <f t="shared" ca="1" si="487"/>
        <v>1170</v>
      </c>
      <c r="K1663" s="124">
        <f t="shared" ca="1" si="488"/>
        <v>1.2199999999999989</v>
      </c>
      <c r="L1663" s="343">
        <f t="shared" ca="1" si="479"/>
        <v>0.65547102031219406</v>
      </c>
      <c r="M1663" s="345">
        <f t="shared" ca="1" si="489"/>
        <v>0.65547102031219406</v>
      </c>
      <c r="N1663" s="344">
        <f t="shared" ca="1" si="480"/>
        <v>1</v>
      </c>
      <c r="O1663" s="4"/>
      <c r="P1663" s="4"/>
      <c r="Q1663" s="3"/>
      <c r="S1663" s="4"/>
      <c r="T1663" s="4" t="b">
        <f t="shared" ca="1" si="481"/>
        <v>0</v>
      </c>
      <c r="U1663" t="b">
        <f t="shared" ca="1" si="482"/>
        <v>0</v>
      </c>
      <c r="W1663" s="317" t="b">
        <f t="shared" ca="1" si="483"/>
        <v>0</v>
      </c>
      <c r="X1663" s="317" t="b">
        <f t="shared" ca="1" si="490"/>
        <v>1</v>
      </c>
      <c r="Y1663" s="317" t="b">
        <f t="shared" ca="1" si="484"/>
        <v>0</v>
      </c>
      <c r="Z1663" t="b">
        <f t="shared" ca="1" si="485"/>
        <v>0</v>
      </c>
      <c r="AA1663" s="37" t="b">
        <f t="shared" ca="1" si="491"/>
        <v>0</v>
      </c>
      <c r="AB1663" t="b">
        <f t="shared" ca="1" si="486"/>
        <v>0</v>
      </c>
      <c r="AD1663" t="b">
        <f t="shared" ca="1" si="492"/>
        <v>0</v>
      </c>
      <c r="AE1663" s="37" t="b">
        <f t="shared" ca="1" si="493"/>
        <v>0</v>
      </c>
      <c r="AF1663" t="b">
        <f t="shared" ca="1" si="494"/>
        <v>0</v>
      </c>
      <c r="AG1663" s="317" t="b">
        <f t="shared" ca="1" si="495"/>
        <v>0</v>
      </c>
      <c r="AH1663" s="317" t="b">
        <f t="shared" ca="1" si="496"/>
        <v>1</v>
      </c>
      <c r="AI1663" s="317" t="b">
        <f t="shared" ca="1" si="497"/>
        <v>0</v>
      </c>
    </row>
    <row r="1664" spans="1:35" x14ac:dyDescent="0.25">
      <c r="A1664">
        <v>1632</v>
      </c>
      <c r="B1664" s="169">
        <f ca="1">OFFSET(InputPriceData!B$15,CalculationsAndCharts!$A1664+$A$11,0,1,1)</f>
        <v>39477</v>
      </c>
      <c r="C1664" s="3">
        <f ca="1">OFFSET(InputPriceData!G$15,CalculationsAndCharts!$A1664+$A$11,IF($C$7,8,0),1,1)</f>
        <v>3081400</v>
      </c>
      <c r="D1664" s="4">
        <f ca="1">OFFSET(InputPriceData!C$15,CalculationsAndCharts!$A1664+$A$11,IF($C$7,8,0),1,1)</f>
        <v>63.92</v>
      </c>
      <c r="E1664" s="4">
        <f ca="1">OFFSET(InputPriceData!D$15,CalculationsAndCharts!$A1664+$A$11,IF($C$7,8,0),1,1)</f>
        <v>64.62</v>
      </c>
      <c r="F1664" s="4">
        <f ca="1">OFFSET(InputPriceData!E$15,CalculationsAndCharts!$A1664+$A$11,IF($C$7,8,0),1,1)</f>
        <v>63.16</v>
      </c>
      <c r="G1664" s="4">
        <f ca="1">OFFSET(InputPriceData!F$15,CalculationsAndCharts!$A1664+$A$11,IF($C$7,8,0),1,1)</f>
        <v>63.43</v>
      </c>
      <c r="H1664" s="133"/>
      <c r="I1664" s="133"/>
      <c r="J1664" s="37">
        <f t="shared" ca="1" si="487"/>
        <v>1169</v>
      </c>
      <c r="K1664" s="124">
        <f t="shared" ca="1" si="488"/>
        <v>0.21000000000000085</v>
      </c>
      <c r="L1664" s="343">
        <f t="shared" ca="1" si="479"/>
        <v>0.56163512524059866</v>
      </c>
      <c r="M1664" s="345">
        <f t="shared" ca="1" si="489"/>
        <v>0.6043139819478065</v>
      </c>
      <c r="N1664" s="344">
        <f t="shared" ca="1" si="480"/>
        <v>0.92937635404422281</v>
      </c>
      <c r="O1664" s="4"/>
      <c r="P1664" s="4"/>
      <c r="Q1664" s="3"/>
      <c r="S1664" s="4"/>
      <c r="T1664" s="4" t="b">
        <f t="shared" ca="1" si="481"/>
        <v>0</v>
      </c>
      <c r="U1664" t="b">
        <f t="shared" ca="1" si="482"/>
        <v>0</v>
      </c>
      <c r="W1664" s="317" t="b">
        <f t="shared" ca="1" si="483"/>
        <v>0</v>
      </c>
      <c r="X1664" s="317" t="b">
        <f t="shared" ca="1" si="490"/>
        <v>1</v>
      </c>
      <c r="Y1664" s="317" t="b">
        <f t="shared" ca="1" si="484"/>
        <v>0</v>
      </c>
      <c r="Z1664" t="b">
        <f t="shared" ca="1" si="485"/>
        <v>0</v>
      </c>
      <c r="AA1664" s="37" t="b">
        <f t="shared" ca="1" si="491"/>
        <v>0</v>
      </c>
      <c r="AB1664" t="b">
        <f t="shared" ca="1" si="486"/>
        <v>0</v>
      </c>
      <c r="AD1664" t="b">
        <f t="shared" ca="1" si="492"/>
        <v>0</v>
      </c>
      <c r="AE1664" s="37" t="b">
        <f t="shared" ca="1" si="493"/>
        <v>0</v>
      </c>
      <c r="AF1664" t="b">
        <f t="shared" ca="1" si="494"/>
        <v>0</v>
      </c>
      <c r="AG1664" s="317" t="b">
        <f t="shared" ca="1" si="495"/>
        <v>0</v>
      </c>
      <c r="AH1664" s="317" t="b">
        <f t="shared" ca="1" si="496"/>
        <v>1</v>
      </c>
      <c r="AI1664" s="317" t="b">
        <f t="shared" ca="1" si="497"/>
        <v>0</v>
      </c>
    </row>
    <row r="1665" spans="1:35" x14ac:dyDescent="0.25">
      <c r="A1665">
        <v>1633</v>
      </c>
      <c r="B1665" s="169">
        <f ca="1">OFFSET(InputPriceData!B$15,CalculationsAndCharts!$A1665+$A$11,0,1,1)</f>
        <v>39476</v>
      </c>
      <c r="C1665" s="3">
        <f ca="1">OFFSET(InputPriceData!G$15,CalculationsAndCharts!$A1665+$A$11,IF($C$7,8,0),1,1)</f>
        <v>2776700</v>
      </c>
      <c r="D1665" s="4">
        <f ca="1">OFFSET(InputPriceData!C$15,CalculationsAndCharts!$A1665+$A$11,IF($C$7,8,0),1,1)</f>
        <v>63.29</v>
      </c>
      <c r="E1665" s="4">
        <f ca="1">OFFSET(InputPriceData!D$15,CalculationsAndCharts!$A1665+$A$11,IF($C$7,8,0),1,1)</f>
        <v>64.17</v>
      </c>
      <c r="F1665" s="4">
        <f ca="1">OFFSET(InputPriceData!E$15,CalculationsAndCharts!$A1665+$A$11,IF($C$7,8,0),1,1)</f>
        <v>63.29</v>
      </c>
      <c r="G1665" s="4">
        <f ca="1">OFFSET(InputPriceData!F$15,CalculationsAndCharts!$A1665+$A$11,IF($C$7,8,0),1,1)</f>
        <v>63.92</v>
      </c>
      <c r="H1665" s="133"/>
      <c r="I1665" s="133"/>
      <c r="J1665" s="37">
        <f t="shared" ca="1" si="487"/>
        <v>1168</v>
      </c>
      <c r="K1665" s="124">
        <f t="shared" ca="1" si="488"/>
        <v>1.1000000000000014</v>
      </c>
      <c r="L1665" s="343">
        <f t="shared" ca="1" si="479"/>
        <v>0.43421467998837693</v>
      </c>
      <c r="M1665" s="345">
        <f t="shared" ca="1" si="489"/>
        <v>0.60980220176367961</v>
      </c>
      <c r="N1665" s="344">
        <f t="shared" ca="1" si="480"/>
        <v>0.71205823582226224</v>
      </c>
      <c r="O1665" s="4"/>
      <c r="P1665" s="4"/>
      <c r="Q1665" s="3"/>
      <c r="S1665" s="4"/>
      <c r="T1665" s="4" t="b">
        <f t="shared" ca="1" si="481"/>
        <v>0</v>
      </c>
      <c r="U1665" t="b">
        <f t="shared" ca="1" si="482"/>
        <v>0</v>
      </c>
      <c r="W1665" s="317" t="b">
        <f t="shared" ca="1" si="483"/>
        <v>0</v>
      </c>
      <c r="X1665" s="317" t="b">
        <f t="shared" ca="1" si="490"/>
        <v>1</v>
      </c>
      <c r="Y1665" s="317" t="b">
        <f t="shared" ca="1" si="484"/>
        <v>0</v>
      </c>
      <c r="Z1665" t="b">
        <f t="shared" ca="1" si="485"/>
        <v>0</v>
      </c>
      <c r="AA1665" s="37" t="b">
        <f t="shared" ca="1" si="491"/>
        <v>0</v>
      </c>
      <c r="AB1665" t="b">
        <f t="shared" ca="1" si="486"/>
        <v>0</v>
      </c>
      <c r="AD1665" t="b">
        <f t="shared" ca="1" si="492"/>
        <v>0</v>
      </c>
      <c r="AE1665" s="37" t="b">
        <f t="shared" ca="1" si="493"/>
        <v>0</v>
      </c>
      <c r="AF1665" t="b">
        <f t="shared" ca="1" si="494"/>
        <v>0</v>
      </c>
      <c r="AG1665" s="317" t="b">
        <f t="shared" ca="1" si="495"/>
        <v>0</v>
      </c>
      <c r="AH1665" s="317" t="b">
        <f t="shared" ca="1" si="496"/>
        <v>1</v>
      </c>
      <c r="AI1665" s="317" t="b">
        <f t="shared" ca="1" si="497"/>
        <v>0</v>
      </c>
    </row>
    <row r="1666" spans="1:35" x14ac:dyDescent="0.25">
      <c r="A1666">
        <v>1634</v>
      </c>
      <c r="B1666" s="169">
        <f ca="1">OFFSET(InputPriceData!B$15,CalculationsAndCharts!$A1666+$A$11,0,1,1)</f>
        <v>39475</v>
      </c>
      <c r="C1666" s="3">
        <f ca="1">OFFSET(InputPriceData!G$15,CalculationsAndCharts!$A1666+$A$11,IF($C$7,8,0),1,1)</f>
        <v>2859200</v>
      </c>
      <c r="D1666" s="4">
        <f ca="1">OFFSET(InputPriceData!C$15,CalculationsAndCharts!$A1666+$A$11,IF($C$7,8,0),1,1)</f>
        <v>62.85</v>
      </c>
      <c r="E1666" s="4">
        <f ca="1">OFFSET(InputPriceData!D$15,CalculationsAndCharts!$A1666+$A$11,IF($C$7,8,0),1,1)</f>
        <v>63.42</v>
      </c>
      <c r="F1666" s="4">
        <f ca="1">OFFSET(InputPriceData!E$15,CalculationsAndCharts!$A1666+$A$11,IF($C$7,8,0),1,1)</f>
        <v>62.53</v>
      </c>
      <c r="G1666" s="4">
        <f ca="1">OFFSET(InputPriceData!F$15,CalculationsAndCharts!$A1666+$A$11,IF($C$7,8,0),1,1)</f>
        <v>63.22</v>
      </c>
      <c r="H1666" s="133"/>
      <c r="I1666" s="133"/>
      <c r="J1666" s="37">
        <f t="shared" ca="1" si="487"/>
        <v>1167</v>
      </c>
      <c r="K1666" s="124">
        <f t="shared" ca="1" si="488"/>
        <v>0.10999999999999943</v>
      </c>
      <c r="L1666" s="343">
        <f t="shared" ca="1" si="479"/>
        <v>0.26273330769673808</v>
      </c>
      <c r="M1666" s="345">
        <f t="shared" ca="1" si="489"/>
        <v>0.61534026414094811</v>
      </c>
      <c r="N1666" s="344">
        <f t="shared" ca="1" si="480"/>
        <v>0.42697239723704661</v>
      </c>
      <c r="O1666" s="4"/>
      <c r="P1666" s="4"/>
      <c r="Q1666" s="3"/>
      <c r="S1666" s="4"/>
      <c r="T1666" s="4" t="b">
        <f t="shared" ca="1" si="481"/>
        <v>0</v>
      </c>
      <c r="U1666" t="b">
        <f t="shared" ca="1" si="482"/>
        <v>0</v>
      </c>
      <c r="W1666" s="317" t="b">
        <f t="shared" ca="1" si="483"/>
        <v>1</v>
      </c>
      <c r="X1666" s="317" t="b">
        <f t="shared" ca="1" si="490"/>
        <v>1</v>
      </c>
      <c r="Y1666" s="317" t="b">
        <f t="shared" ca="1" si="484"/>
        <v>0</v>
      </c>
      <c r="Z1666" t="b">
        <f t="shared" ca="1" si="485"/>
        <v>0</v>
      </c>
      <c r="AA1666" s="37" t="b">
        <f t="shared" ca="1" si="491"/>
        <v>0</v>
      </c>
      <c r="AB1666" t="b">
        <f t="shared" ca="1" si="486"/>
        <v>1</v>
      </c>
      <c r="AD1666" t="b">
        <f t="shared" ca="1" si="492"/>
        <v>0</v>
      </c>
      <c r="AE1666" s="37" t="b">
        <f t="shared" ca="1" si="493"/>
        <v>0</v>
      </c>
      <c r="AF1666" t="b">
        <f t="shared" ca="1" si="494"/>
        <v>1</v>
      </c>
      <c r="AG1666" s="317" t="b">
        <f t="shared" ca="1" si="495"/>
        <v>1</v>
      </c>
      <c r="AH1666" s="317" t="b">
        <f t="shared" ca="1" si="496"/>
        <v>1</v>
      </c>
      <c r="AI1666" s="317" t="b">
        <f t="shared" ca="1" si="497"/>
        <v>0</v>
      </c>
    </row>
    <row r="1667" spans="1:35" x14ac:dyDescent="0.25">
      <c r="A1667">
        <v>1635</v>
      </c>
      <c r="B1667" s="169">
        <f ca="1">OFFSET(InputPriceData!B$15,CalculationsAndCharts!$A1667+$A$11,0,1,1)</f>
        <v>39472</v>
      </c>
      <c r="C1667" s="3">
        <f ca="1">OFFSET(InputPriceData!G$15,CalculationsAndCharts!$A1667+$A$11,IF($C$7,8,0),1,1)</f>
        <v>3729100</v>
      </c>
      <c r="D1667" s="4">
        <f ca="1">OFFSET(InputPriceData!C$15,CalculationsAndCharts!$A1667+$A$11,IF($C$7,8,0),1,1)</f>
        <v>63.59</v>
      </c>
      <c r="E1667" s="4">
        <f ca="1">OFFSET(InputPriceData!D$15,CalculationsAndCharts!$A1667+$A$11,IF($C$7,8,0),1,1)</f>
        <v>63.74</v>
      </c>
      <c r="F1667" s="4">
        <f ca="1">OFFSET(InputPriceData!E$15,CalculationsAndCharts!$A1667+$A$11,IF($C$7,8,0),1,1)</f>
        <v>62.46</v>
      </c>
      <c r="G1667" s="4">
        <f ca="1">OFFSET(InputPriceData!F$15,CalculationsAndCharts!$A1667+$A$11,IF($C$7,8,0),1,1)</f>
        <v>62.82</v>
      </c>
      <c r="H1667" s="133"/>
      <c r="I1667" s="133"/>
      <c r="J1667" s="37">
        <f t="shared" ca="1" si="487"/>
        <v>1166</v>
      </c>
      <c r="K1667" s="124">
        <f t="shared" ca="1" si="488"/>
        <v>2.0499999999999972</v>
      </c>
      <c r="L1667" s="343">
        <f t="shared" ca="1" si="479"/>
        <v>3.7516098018577249E-2</v>
      </c>
      <c r="M1667" s="345">
        <f t="shared" ca="1" si="489"/>
        <v>0.62092862173657726</v>
      </c>
      <c r="N1667" s="344">
        <f t="shared" ca="1" si="480"/>
        <v>6.0419340815139742E-2</v>
      </c>
      <c r="O1667" s="4"/>
      <c r="P1667" s="4"/>
      <c r="Q1667" s="3"/>
      <c r="S1667" s="4"/>
      <c r="T1667" s="4" t="b">
        <f t="shared" ca="1" si="481"/>
        <v>1</v>
      </c>
      <c r="U1667" t="b">
        <f t="shared" ca="1" si="482"/>
        <v>0</v>
      </c>
      <c r="W1667" s="317" t="b">
        <f t="shared" ca="1" si="483"/>
        <v>0</v>
      </c>
      <c r="X1667" s="317" t="b">
        <f t="shared" ca="1" si="490"/>
        <v>0</v>
      </c>
      <c r="Y1667" s="317" t="b">
        <f t="shared" ca="1" si="484"/>
        <v>0</v>
      </c>
      <c r="Z1667" t="b">
        <f t="shared" ca="1" si="485"/>
        <v>0</v>
      </c>
      <c r="AA1667" s="37" t="b">
        <f t="shared" ca="1" si="491"/>
        <v>1</v>
      </c>
      <c r="AB1667" t="b">
        <f t="shared" ca="1" si="486"/>
        <v>0</v>
      </c>
      <c r="AD1667" t="b">
        <f t="shared" ca="1" si="492"/>
        <v>0</v>
      </c>
      <c r="AE1667" s="37" t="b">
        <f t="shared" ca="1" si="493"/>
        <v>1</v>
      </c>
      <c r="AF1667" t="b">
        <f t="shared" ca="1" si="494"/>
        <v>0</v>
      </c>
      <c r="AG1667" s="317" t="b">
        <f t="shared" ca="1" si="495"/>
        <v>0</v>
      </c>
      <c r="AH1667" s="317" t="b">
        <f t="shared" ca="1" si="496"/>
        <v>0</v>
      </c>
      <c r="AI1667" s="317" t="b">
        <f t="shared" ca="1" si="497"/>
        <v>0</v>
      </c>
    </row>
    <row r="1668" spans="1:35" x14ac:dyDescent="0.25">
      <c r="A1668">
        <v>1636</v>
      </c>
      <c r="B1668" s="169">
        <f ca="1">OFFSET(InputPriceData!B$15,CalculationsAndCharts!$A1668+$A$11,0,1,1)</f>
        <v>39471</v>
      </c>
      <c r="C1668" s="3">
        <f ca="1">OFFSET(InputPriceData!G$15,CalculationsAndCharts!$A1668+$A$11,IF($C$7,8,0),1,1)</f>
        <v>5314100</v>
      </c>
      <c r="D1668" s="4">
        <f ca="1">OFFSET(InputPriceData!C$15,CalculationsAndCharts!$A1668+$A$11,IF($C$7,8,0),1,1)</f>
        <v>60.92</v>
      </c>
      <c r="E1668" s="4">
        <f ca="1">OFFSET(InputPriceData!D$15,CalculationsAndCharts!$A1668+$A$11,IF($C$7,8,0),1,1)</f>
        <v>63.91</v>
      </c>
      <c r="F1668" s="4">
        <f ca="1">OFFSET(InputPriceData!E$15,CalculationsAndCharts!$A1668+$A$11,IF($C$7,8,0),1,1)</f>
        <v>60.92</v>
      </c>
      <c r="G1668" s="4">
        <f ca="1">OFFSET(InputPriceData!F$15,CalculationsAndCharts!$A1668+$A$11,IF($C$7,8,0),1,1)</f>
        <v>63.11</v>
      </c>
      <c r="H1668" s="133"/>
      <c r="I1668" s="133"/>
      <c r="J1668" s="37">
        <f t="shared" ca="1" si="487"/>
        <v>1165</v>
      </c>
      <c r="K1668" s="124">
        <f t="shared" ca="1" si="488"/>
        <v>3.2899999999999991</v>
      </c>
      <c r="L1668" s="343">
        <f t="shared" ca="1" si="479"/>
        <v>-0.18521896604120072</v>
      </c>
      <c r="M1668" s="345">
        <f t="shared" ca="1" si="489"/>
        <v>0.62656773131844323</v>
      </c>
      <c r="N1668" s="344">
        <f t="shared" ca="1" si="480"/>
        <v>-0.29560884926432013</v>
      </c>
      <c r="O1668" s="4"/>
      <c r="P1668" s="4"/>
      <c r="Q1668" s="3"/>
      <c r="S1668" s="4"/>
      <c r="T1668" s="4" t="b">
        <f t="shared" ca="1" si="481"/>
        <v>0</v>
      </c>
      <c r="U1668" t="b">
        <f t="shared" ca="1" si="482"/>
        <v>0</v>
      </c>
      <c r="W1668" s="317" t="b">
        <f t="shared" ca="1" si="483"/>
        <v>0</v>
      </c>
      <c r="X1668" s="317" t="b">
        <f t="shared" ca="1" si="490"/>
        <v>0</v>
      </c>
      <c r="Y1668" s="317" t="b">
        <f t="shared" ca="1" si="484"/>
        <v>1</v>
      </c>
      <c r="Z1668" t="b">
        <f t="shared" ca="1" si="485"/>
        <v>1</v>
      </c>
      <c r="AA1668" s="37" t="b">
        <f t="shared" ca="1" si="491"/>
        <v>1</v>
      </c>
      <c r="AB1668" t="b">
        <f t="shared" ca="1" si="486"/>
        <v>0</v>
      </c>
      <c r="AD1668" t="b">
        <f t="shared" ca="1" si="492"/>
        <v>1</v>
      </c>
      <c r="AE1668" s="37" t="b">
        <f t="shared" ca="1" si="493"/>
        <v>1</v>
      </c>
      <c r="AF1668" t="b">
        <f t="shared" ca="1" si="494"/>
        <v>0</v>
      </c>
      <c r="AG1668" s="317" t="b">
        <f t="shared" ca="1" si="495"/>
        <v>0</v>
      </c>
      <c r="AH1668" s="317" t="b">
        <f t="shared" ca="1" si="496"/>
        <v>0</v>
      </c>
      <c r="AI1668" s="317" t="b">
        <f t="shared" ca="1" si="497"/>
        <v>1</v>
      </c>
    </row>
    <row r="1669" spans="1:35" x14ac:dyDescent="0.25">
      <c r="A1669">
        <v>1637</v>
      </c>
      <c r="B1669" s="169">
        <f ca="1">OFFSET(InputPriceData!B$15,CalculationsAndCharts!$A1669+$A$11,0,1,1)</f>
        <v>39470</v>
      </c>
      <c r="C1669" s="3">
        <f ca="1">OFFSET(InputPriceData!G$15,CalculationsAndCharts!$A1669+$A$11,IF($C$7,8,0),1,1)</f>
        <v>4939400</v>
      </c>
      <c r="D1669" s="4">
        <f ca="1">OFFSET(InputPriceData!C$15,CalculationsAndCharts!$A1669+$A$11,IF($C$7,8,0),1,1)</f>
        <v>58.18</v>
      </c>
      <c r="E1669" s="4">
        <f ca="1">OFFSET(InputPriceData!D$15,CalculationsAndCharts!$A1669+$A$11,IF($C$7,8,0),1,1)</f>
        <v>60.81</v>
      </c>
      <c r="F1669" s="4">
        <f ca="1">OFFSET(InputPriceData!E$15,CalculationsAndCharts!$A1669+$A$11,IF($C$7,8,0),1,1)</f>
        <v>57.85</v>
      </c>
      <c r="G1669" s="4">
        <f ca="1">OFFSET(InputPriceData!F$15,CalculationsAndCharts!$A1669+$A$11,IF($C$7,8,0),1,1)</f>
        <v>60.77</v>
      </c>
      <c r="H1669" s="133"/>
      <c r="I1669" s="133"/>
      <c r="J1669" s="37">
        <f t="shared" ca="1" si="487"/>
        <v>1164</v>
      </c>
      <c r="K1669" s="124">
        <f t="shared" ca="1" si="488"/>
        <v>0.21000000000000085</v>
      </c>
      <c r="L1669" s="343">
        <f t="shared" ca="1" si="479"/>
        <v>-0.18074353637759272</v>
      </c>
      <c r="M1669" s="345">
        <f t="shared" ca="1" si="489"/>
        <v>0.6322580538026672</v>
      </c>
      <c r="N1669" s="344">
        <f t="shared" ca="1" si="480"/>
        <v>-0.28586988380855677</v>
      </c>
      <c r="O1669" s="4"/>
      <c r="P1669" s="4"/>
      <c r="Q1669" s="3"/>
      <c r="S1669" s="4"/>
      <c r="T1669" s="4" t="b">
        <f t="shared" ca="1" si="481"/>
        <v>0</v>
      </c>
      <c r="U1669" t="b">
        <f t="shared" ca="1" si="482"/>
        <v>1</v>
      </c>
      <c r="W1669" s="317" t="b">
        <f t="shared" ca="1" si="483"/>
        <v>0</v>
      </c>
      <c r="X1669" s="317" t="b">
        <f t="shared" ca="1" si="490"/>
        <v>1</v>
      </c>
      <c r="Y1669" s="317" t="b">
        <f t="shared" ca="1" si="484"/>
        <v>0</v>
      </c>
      <c r="Z1669" t="b">
        <f t="shared" ca="1" si="485"/>
        <v>0</v>
      </c>
      <c r="AA1669" s="37" t="b">
        <f t="shared" ca="1" si="491"/>
        <v>0</v>
      </c>
      <c r="AB1669" t="b">
        <f t="shared" ca="1" si="486"/>
        <v>0</v>
      </c>
      <c r="AD1669" t="b">
        <f t="shared" ca="1" si="492"/>
        <v>0</v>
      </c>
      <c r="AE1669" s="37" t="b">
        <f t="shared" ca="1" si="493"/>
        <v>0</v>
      </c>
      <c r="AF1669" t="b">
        <f t="shared" ca="1" si="494"/>
        <v>0</v>
      </c>
      <c r="AG1669" s="317" t="b">
        <f t="shared" ca="1" si="495"/>
        <v>0</v>
      </c>
      <c r="AH1669" s="317" t="b">
        <f t="shared" ca="1" si="496"/>
        <v>1</v>
      </c>
      <c r="AI1669" s="317" t="b">
        <f t="shared" ca="1" si="497"/>
        <v>0</v>
      </c>
    </row>
    <row r="1670" spans="1:35" x14ac:dyDescent="0.25">
      <c r="A1670">
        <v>1638</v>
      </c>
      <c r="B1670" s="169">
        <f ca="1">OFFSET(InputPriceData!B$15,CalculationsAndCharts!$A1670+$A$11,0,1,1)</f>
        <v>39469</v>
      </c>
      <c r="C1670" s="3">
        <f ca="1">OFFSET(InputPriceData!G$15,CalculationsAndCharts!$A1670+$A$11,IF($C$7,8,0),1,1)</f>
        <v>5355500</v>
      </c>
      <c r="D1670" s="4">
        <f ca="1">OFFSET(InputPriceData!C$15,CalculationsAndCharts!$A1670+$A$11,IF($C$7,8,0),1,1)</f>
        <v>56.79</v>
      </c>
      <c r="E1670" s="4">
        <f ca="1">OFFSET(InputPriceData!D$15,CalculationsAndCharts!$A1670+$A$11,IF($C$7,8,0),1,1)</f>
        <v>60.39</v>
      </c>
      <c r="F1670" s="4">
        <f ca="1">OFFSET(InputPriceData!E$15,CalculationsAndCharts!$A1670+$A$11,IF($C$7,8,0),1,1)</f>
        <v>56.27</v>
      </c>
      <c r="G1670" s="4">
        <f ca="1">OFFSET(InputPriceData!F$15,CalculationsAndCharts!$A1670+$A$11,IF($C$7,8,0),1,1)</f>
        <v>59.82</v>
      </c>
      <c r="H1670" s="133"/>
      <c r="I1670" s="133"/>
      <c r="J1670" s="37">
        <f t="shared" ca="1" si="487"/>
        <v>1163</v>
      </c>
      <c r="K1670" s="124">
        <f t="shared" ca="1" si="488"/>
        <v>-1.9799999999999969</v>
      </c>
      <c r="L1670" s="343">
        <f t="shared" ca="1" si="479"/>
        <v>6.4114406924178025E-2</v>
      </c>
      <c r="M1670" s="345">
        <f t="shared" ca="1" si="489"/>
        <v>0.63800005429128881</v>
      </c>
      <c r="N1670" s="344">
        <f t="shared" ca="1" si="480"/>
        <v>0.10049279227005457</v>
      </c>
      <c r="O1670" s="4"/>
      <c r="P1670" s="4"/>
      <c r="Q1670" s="3"/>
      <c r="S1670" s="4"/>
      <c r="T1670" s="4" t="b">
        <f t="shared" ca="1" si="481"/>
        <v>0</v>
      </c>
      <c r="U1670" t="b">
        <f t="shared" ca="1" si="482"/>
        <v>0</v>
      </c>
      <c r="W1670" s="317" t="b">
        <f t="shared" ca="1" si="483"/>
        <v>0</v>
      </c>
      <c r="X1670" s="317" t="b">
        <f t="shared" ca="1" si="490"/>
        <v>1</v>
      </c>
      <c r="Y1670" s="317" t="b">
        <f t="shared" ca="1" si="484"/>
        <v>0</v>
      </c>
      <c r="Z1670" t="b">
        <f t="shared" ca="1" si="485"/>
        <v>0</v>
      </c>
      <c r="AA1670" s="37" t="b">
        <f t="shared" ca="1" si="491"/>
        <v>0</v>
      </c>
      <c r="AB1670" t="b">
        <f t="shared" ca="1" si="486"/>
        <v>0</v>
      </c>
      <c r="AD1670" t="b">
        <f t="shared" ca="1" si="492"/>
        <v>0</v>
      </c>
      <c r="AE1670" s="37" t="b">
        <f t="shared" ca="1" si="493"/>
        <v>0</v>
      </c>
      <c r="AF1670" t="b">
        <f t="shared" ca="1" si="494"/>
        <v>0</v>
      </c>
      <c r="AG1670" s="317" t="b">
        <f t="shared" ca="1" si="495"/>
        <v>0</v>
      </c>
      <c r="AH1670" s="317" t="b">
        <f t="shared" ca="1" si="496"/>
        <v>1</v>
      </c>
      <c r="AI1670" s="317" t="b">
        <f t="shared" ca="1" si="497"/>
        <v>0</v>
      </c>
    </row>
    <row r="1671" spans="1:35" x14ac:dyDescent="0.25">
      <c r="A1671">
        <v>1639</v>
      </c>
      <c r="B1671" s="169">
        <f ca="1">OFFSET(InputPriceData!B$15,CalculationsAndCharts!$A1671+$A$11,0,1,1)</f>
        <v>39465</v>
      </c>
      <c r="C1671" s="3">
        <f ca="1">OFFSET(InputPriceData!G$15,CalculationsAndCharts!$A1671+$A$11,IF($C$7,8,0),1,1)</f>
        <v>4460600</v>
      </c>
      <c r="D1671" s="4">
        <f ca="1">OFFSET(InputPriceData!C$15,CalculationsAndCharts!$A1671+$A$11,IF($C$7,8,0),1,1)</f>
        <v>62.27</v>
      </c>
      <c r="E1671" s="4">
        <f ca="1">OFFSET(InputPriceData!D$15,CalculationsAndCharts!$A1671+$A$11,IF($C$7,8,0),1,1)</f>
        <v>62.27</v>
      </c>
      <c r="F1671" s="4">
        <f ca="1">OFFSET(InputPriceData!E$15,CalculationsAndCharts!$A1671+$A$11,IF($C$7,8,0),1,1)</f>
        <v>60.25</v>
      </c>
      <c r="G1671" s="4">
        <f ca="1">OFFSET(InputPriceData!F$15,CalculationsAndCharts!$A1671+$A$11,IF($C$7,8,0),1,1)</f>
        <v>60.56</v>
      </c>
      <c r="H1671" s="133"/>
      <c r="I1671" s="133"/>
      <c r="J1671" s="37">
        <f t="shared" ca="1" si="487"/>
        <v>1162</v>
      </c>
      <c r="K1671" s="124">
        <f t="shared" ca="1" si="488"/>
        <v>-2.7399999999999949</v>
      </c>
      <c r="L1671" s="343">
        <f t="shared" ca="1" si="479"/>
        <v>0.32897846950003506</v>
      </c>
      <c r="M1671" s="345">
        <f t="shared" ca="1" si="489"/>
        <v>0.64379420211028138</v>
      </c>
      <c r="N1671" s="344">
        <f t="shared" ca="1" si="480"/>
        <v>0.510999428733099</v>
      </c>
      <c r="O1671" s="4"/>
      <c r="P1671" s="4"/>
      <c r="Q1671" s="3"/>
      <c r="S1671" s="4"/>
      <c r="T1671" s="4" t="b">
        <f t="shared" ca="1" si="481"/>
        <v>0</v>
      </c>
      <c r="U1671" t="b">
        <f t="shared" ca="1" si="482"/>
        <v>0</v>
      </c>
      <c r="W1671" s="317" t="b">
        <f t="shared" ca="1" si="483"/>
        <v>0</v>
      </c>
      <c r="X1671" s="317" t="b">
        <f t="shared" ca="1" si="490"/>
        <v>1</v>
      </c>
      <c r="Y1671" s="317" t="b">
        <f t="shared" ca="1" si="484"/>
        <v>0</v>
      </c>
      <c r="Z1671" t="b">
        <f t="shared" ca="1" si="485"/>
        <v>0</v>
      </c>
      <c r="AA1671" s="37" t="b">
        <f t="shared" ca="1" si="491"/>
        <v>0</v>
      </c>
      <c r="AB1671" t="b">
        <f t="shared" ca="1" si="486"/>
        <v>0</v>
      </c>
      <c r="AD1671" t="b">
        <f t="shared" ca="1" si="492"/>
        <v>0</v>
      </c>
      <c r="AE1671" s="37" t="b">
        <f t="shared" ca="1" si="493"/>
        <v>0</v>
      </c>
      <c r="AF1671" t="b">
        <f t="shared" ca="1" si="494"/>
        <v>0</v>
      </c>
      <c r="AG1671" s="317" t="b">
        <f t="shared" ca="1" si="495"/>
        <v>0</v>
      </c>
      <c r="AH1671" s="317" t="b">
        <f t="shared" ca="1" si="496"/>
        <v>1</v>
      </c>
      <c r="AI1671" s="317" t="b">
        <f t="shared" ca="1" si="497"/>
        <v>0</v>
      </c>
    </row>
    <row r="1672" spans="1:35" x14ac:dyDescent="0.25">
      <c r="A1672">
        <v>1640</v>
      </c>
      <c r="B1672" s="169">
        <f ca="1">OFFSET(InputPriceData!B$15,CalculationsAndCharts!$A1672+$A$11,0,1,1)</f>
        <v>39464</v>
      </c>
      <c r="C1672" s="3">
        <f ca="1">OFFSET(InputPriceData!G$15,CalculationsAndCharts!$A1672+$A$11,IF($C$7,8,0),1,1)</f>
        <v>4975200</v>
      </c>
      <c r="D1672" s="4">
        <f ca="1">OFFSET(InputPriceData!C$15,CalculationsAndCharts!$A1672+$A$11,IF($C$7,8,0),1,1)</f>
        <v>63.61</v>
      </c>
      <c r="E1672" s="4">
        <f ca="1">OFFSET(InputPriceData!D$15,CalculationsAndCharts!$A1672+$A$11,IF($C$7,8,0),1,1)</f>
        <v>63.81</v>
      </c>
      <c r="F1672" s="4">
        <f ca="1">OFFSET(InputPriceData!E$15,CalculationsAndCharts!$A1672+$A$11,IF($C$7,8,0),1,1)</f>
        <v>61.79</v>
      </c>
      <c r="G1672" s="4">
        <f ca="1">OFFSET(InputPriceData!F$15,CalculationsAndCharts!$A1672+$A$11,IF($C$7,8,0),1,1)</f>
        <v>61.8</v>
      </c>
      <c r="H1672" s="133"/>
      <c r="I1672" s="133"/>
      <c r="J1672" s="37">
        <f t="shared" ca="1" si="487"/>
        <v>1161</v>
      </c>
      <c r="K1672" s="124">
        <f t="shared" ca="1" si="488"/>
        <v>-0.84000000000000341</v>
      </c>
      <c r="L1672" s="343">
        <f t="shared" ca="1" si="479"/>
        <v>0.410675579641193</v>
      </c>
      <c r="M1672" s="345">
        <f t="shared" ca="1" si="489"/>
        <v>0.64964097084791261</v>
      </c>
      <c r="N1672" s="344">
        <f t="shared" ca="1" si="480"/>
        <v>0.63215775800774765</v>
      </c>
      <c r="O1672" s="4"/>
      <c r="P1672" s="4"/>
      <c r="Q1672" s="3"/>
      <c r="S1672" s="4"/>
      <c r="T1672" s="4" t="b">
        <f t="shared" ca="1" si="481"/>
        <v>0</v>
      </c>
      <c r="U1672" t="b">
        <f t="shared" ca="1" si="482"/>
        <v>0</v>
      </c>
      <c r="W1672" s="317" t="b">
        <f t="shared" ca="1" si="483"/>
        <v>0</v>
      </c>
      <c r="X1672" s="317" t="b">
        <f t="shared" ca="1" si="490"/>
        <v>1</v>
      </c>
      <c r="Y1672" s="317" t="b">
        <f t="shared" ca="1" si="484"/>
        <v>0</v>
      </c>
      <c r="Z1672" t="b">
        <f t="shared" ca="1" si="485"/>
        <v>0</v>
      </c>
      <c r="AA1672" s="37" t="b">
        <f t="shared" ca="1" si="491"/>
        <v>0</v>
      </c>
      <c r="AB1672" t="b">
        <f t="shared" ca="1" si="486"/>
        <v>0</v>
      </c>
      <c r="AD1672" t="b">
        <f t="shared" ca="1" si="492"/>
        <v>0</v>
      </c>
      <c r="AE1672" s="37" t="b">
        <f t="shared" ca="1" si="493"/>
        <v>0</v>
      </c>
      <c r="AF1672" t="b">
        <f t="shared" ca="1" si="494"/>
        <v>0</v>
      </c>
      <c r="AG1672" s="317" t="b">
        <f t="shared" ca="1" si="495"/>
        <v>0</v>
      </c>
      <c r="AH1672" s="317" t="b">
        <f t="shared" ca="1" si="496"/>
        <v>1</v>
      </c>
      <c r="AI1672" s="317" t="b">
        <f t="shared" ca="1" si="497"/>
        <v>0</v>
      </c>
    </row>
    <row r="1673" spans="1:35" x14ac:dyDescent="0.25">
      <c r="A1673">
        <v>1641</v>
      </c>
      <c r="B1673" s="169">
        <f ca="1">OFFSET(InputPriceData!B$15,CalculationsAndCharts!$A1673+$A$11,0,1,1)</f>
        <v>39463</v>
      </c>
      <c r="C1673" s="3">
        <f ca="1">OFFSET(InputPriceData!G$15,CalculationsAndCharts!$A1673+$A$11,IF($C$7,8,0),1,1)</f>
        <v>6227000</v>
      </c>
      <c r="D1673" s="4">
        <f ca="1">OFFSET(InputPriceData!C$15,CalculationsAndCharts!$A1673+$A$11,IF($C$7,8,0),1,1)</f>
        <v>61.78</v>
      </c>
      <c r="E1673" s="4">
        <f ca="1">OFFSET(InputPriceData!D$15,CalculationsAndCharts!$A1673+$A$11,IF($C$7,8,0),1,1)</f>
        <v>63.77</v>
      </c>
      <c r="F1673" s="4">
        <f ca="1">OFFSET(InputPriceData!E$15,CalculationsAndCharts!$A1673+$A$11,IF($C$7,8,0),1,1)</f>
        <v>61.78</v>
      </c>
      <c r="G1673" s="4">
        <f ca="1">OFFSET(InputPriceData!F$15,CalculationsAndCharts!$A1673+$A$11,IF($C$7,8,0),1,1)</f>
        <v>63.3</v>
      </c>
      <c r="H1673" s="133"/>
      <c r="I1673" s="133"/>
      <c r="J1673" s="37">
        <f t="shared" ca="1" si="487"/>
        <v>1160</v>
      </c>
      <c r="K1673" s="124">
        <f t="shared" ca="1" si="488"/>
        <v>1.7199999999999989</v>
      </c>
      <c r="L1673" s="343">
        <f t="shared" ca="1" si="479"/>
        <v>0.266927010503619</v>
      </c>
      <c r="M1673" s="345">
        <f t="shared" ca="1" si="489"/>
        <v>0.65554083839345367</v>
      </c>
      <c r="N1673" s="344">
        <f t="shared" ca="1" si="480"/>
        <v>0.40718593697042899</v>
      </c>
      <c r="O1673" s="4"/>
      <c r="P1673" s="4"/>
      <c r="Q1673" s="3"/>
      <c r="S1673" s="4"/>
      <c r="T1673" s="4" t="b">
        <f t="shared" ca="1" si="481"/>
        <v>0</v>
      </c>
      <c r="U1673" t="b">
        <f t="shared" ca="1" si="482"/>
        <v>0</v>
      </c>
      <c r="W1673" s="317" t="b">
        <f t="shared" ca="1" si="483"/>
        <v>1</v>
      </c>
      <c r="X1673" s="317" t="b">
        <f t="shared" ca="1" si="490"/>
        <v>1</v>
      </c>
      <c r="Y1673" s="317" t="b">
        <f t="shared" ca="1" si="484"/>
        <v>0</v>
      </c>
      <c r="Z1673" t="b">
        <f t="shared" ca="1" si="485"/>
        <v>0</v>
      </c>
      <c r="AA1673" s="37" t="b">
        <f t="shared" ca="1" si="491"/>
        <v>0</v>
      </c>
      <c r="AB1673" t="b">
        <f t="shared" ca="1" si="486"/>
        <v>1</v>
      </c>
      <c r="AD1673" t="b">
        <f t="shared" ca="1" si="492"/>
        <v>0</v>
      </c>
      <c r="AE1673" s="37" t="b">
        <f t="shared" ca="1" si="493"/>
        <v>0</v>
      </c>
      <c r="AF1673" t="b">
        <f t="shared" ca="1" si="494"/>
        <v>1</v>
      </c>
      <c r="AG1673" s="317" t="b">
        <f t="shared" ca="1" si="495"/>
        <v>1</v>
      </c>
      <c r="AH1673" s="317" t="b">
        <f t="shared" ca="1" si="496"/>
        <v>1</v>
      </c>
      <c r="AI1673" s="317" t="b">
        <f t="shared" ca="1" si="497"/>
        <v>0</v>
      </c>
    </row>
    <row r="1674" spans="1:35" x14ac:dyDescent="0.25">
      <c r="A1674">
        <v>1642</v>
      </c>
      <c r="B1674" s="169">
        <f ca="1">OFFSET(InputPriceData!B$15,CalculationsAndCharts!$A1674+$A$11,0,1,1)</f>
        <v>39462</v>
      </c>
      <c r="C1674" s="3">
        <f ca="1">OFFSET(InputPriceData!G$15,CalculationsAndCharts!$A1674+$A$11,IF($C$7,8,0),1,1)</f>
        <v>4813100</v>
      </c>
      <c r="D1674" s="4">
        <f ca="1">OFFSET(InputPriceData!C$15,CalculationsAndCharts!$A1674+$A$11,IF($C$7,8,0),1,1)</f>
        <v>60.91</v>
      </c>
      <c r="E1674" s="4">
        <f ca="1">OFFSET(InputPriceData!D$15,CalculationsAndCharts!$A1674+$A$11,IF($C$7,8,0),1,1)</f>
        <v>63.13</v>
      </c>
      <c r="F1674" s="4">
        <f ca="1">OFFSET(InputPriceData!E$15,CalculationsAndCharts!$A1674+$A$11,IF($C$7,8,0),1,1)</f>
        <v>60.9</v>
      </c>
      <c r="G1674" s="4">
        <f ca="1">OFFSET(InputPriceData!F$15,CalculationsAndCharts!$A1674+$A$11,IF($C$7,8,0),1,1)</f>
        <v>62.64</v>
      </c>
      <c r="H1674" s="133"/>
      <c r="I1674" s="133"/>
      <c r="J1674" s="37">
        <f t="shared" ca="1" si="487"/>
        <v>1159</v>
      </c>
      <c r="K1674" s="124">
        <f t="shared" ca="1" si="488"/>
        <v>1.8299999999999983</v>
      </c>
      <c r="L1674" s="343">
        <f t="shared" ca="1" si="479"/>
        <v>6.4107152935317407E-2</v>
      </c>
      <c r="M1674" s="345">
        <f t="shared" ca="1" si="489"/>
        <v>0.6614942869762398</v>
      </c>
      <c r="N1674" s="344">
        <f t="shared" ca="1" si="480"/>
        <v>9.6912632803463766E-2</v>
      </c>
      <c r="O1674" s="4"/>
      <c r="P1674" s="4"/>
      <c r="Q1674" s="3"/>
      <c r="S1674" s="4"/>
      <c r="T1674" s="4" t="b">
        <f t="shared" ca="1" si="481"/>
        <v>1</v>
      </c>
      <c r="U1674" t="b">
        <f t="shared" ca="1" si="482"/>
        <v>0</v>
      </c>
      <c r="W1674" s="317" t="b">
        <f t="shared" ca="1" si="483"/>
        <v>0</v>
      </c>
      <c r="X1674" s="317" t="b">
        <f t="shared" ca="1" si="490"/>
        <v>0</v>
      </c>
      <c r="Y1674" s="317" t="b">
        <f t="shared" ca="1" si="484"/>
        <v>0</v>
      </c>
      <c r="Z1674" t="b">
        <f t="shared" ca="1" si="485"/>
        <v>0</v>
      </c>
      <c r="AA1674" s="37" t="b">
        <f t="shared" ca="1" si="491"/>
        <v>1</v>
      </c>
      <c r="AB1674" t="b">
        <f t="shared" ca="1" si="486"/>
        <v>0</v>
      </c>
      <c r="AD1674" t="b">
        <f t="shared" ca="1" si="492"/>
        <v>0</v>
      </c>
      <c r="AE1674" s="37" t="b">
        <f t="shared" ca="1" si="493"/>
        <v>1</v>
      </c>
      <c r="AF1674" t="b">
        <f t="shared" ca="1" si="494"/>
        <v>0</v>
      </c>
      <c r="AG1674" s="317" t="b">
        <f t="shared" ca="1" si="495"/>
        <v>0</v>
      </c>
      <c r="AH1674" s="317" t="b">
        <f t="shared" ca="1" si="496"/>
        <v>0</v>
      </c>
      <c r="AI1674" s="317" t="b">
        <f t="shared" ca="1" si="497"/>
        <v>0</v>
      </c>
    </row>
    <row r="1675" spans="1:35" x14ac:dyDescent="0.25">
      <c r="A1675">
        <v>1643</v>
      </c>
      <c r="B1675" s="169">
        <f ca="1">OFFSET(InputPriceData!B$15,CalculationsAndCharts!$A1675+$A$11,0,1,1)</f>
        <v>39461</v>
      </c>
      <c r="C1675" s="3">
        <f ca="1">OFFSET(InputPriceData!G$15,CalculationsAndCharts!$A1675+$A$11,IF($C$7,8,0),1,1)</f>
        <v>3020000</v>
      </c>
      <c r="D1675" s="4">
        <f ca="1">OFFSET(InputPriceData!C$15,CalculationsAndCharts!$A1675+$A$11,IF($C$7,8,0),1,1)</f>
        <v>61.18</v>
      </c>
      <c r="E1675" s="4">
        <f ca="1">OFFSET(InputPriceData!D$15,CalculationsAndCharts!$A1675+$A$11,IF($C$7,8,0),1,1)</f>
        <v>61.74</v>
      </c>
      <c r="F1675" s="4">
        <f ca="1">OFFSET(InputPriceData!E$15,CalculationsAndCharts!$A1675+$A$11,IF($C$7,8,0),1,1)</f>
        <v>61.13</v>
      </c>
      <c r="G1675" s="4">
        <f ca="1">OFFSET(InputPriceData!F$15,CalculationsAndCharts!$A1675+$A$11,IF($C$7,8,0),1,1)</f>
        <v>61.58</v>
      </c>
      <c r="H1675" s="133"/>
      <c r="I1675" s="133"/>
      <c r="J1675" s="37">
        <f t="shared" ca="1" si="487"/>
        <v>1158</v>
      </c>
      <c r="K1675" s="124">
        <f t="shared" ca="1" si="488"/>
        <v>0.17000000000000171</v>
      </c>
      <c r="L1675" s="343">
        <f t="shared" ca="1" si="479"/>
        <v>-4.1352178000302345E-2</v>
      </c>
      <c r="M1675" s="345">
        <f t="shared" ca="1" si="489"/>
        <v>0.66750180320508556</v>
      </c>
      <c r="N1675" s="344">
        <f t="shared" ca="1" si="480"/>
        <v>-6.1950661109445956E-2</v>
      </c>
      <c r="O1675" s="4"/>
      <c r="P1675" s="4"/>
      <c r="Q1675" s="3"/>
      <c r="S1675" s="4"/>
      <c r="T1675" s="4" t="b">
        <f t="shared" ca="1" si="481"/>
        <v>0</v>
      </c>
      <c r="U1675" t="b">
        <f t="shared" ca="1" si="482"/>
        <v>0</v>
      </c>
      <c r="W1675" s="317" t="b">
        <f t="shared" ca="1" si="483"/>
        <v>0</v>
      </c>
      <c r="X1675" s="317" t="b">
        <f t="shared" ca="1" si="490"/>
        <v>0</v>
      </c>
      <c r="Y1675" s="317" t="b">
        <f t="shared" ca="1" si="484"/>
        <v>0</v>
      </c>
      <c r="Z1675" t="b">
        <f t="shared" ca="1" si="485"/>
        <v>0</v>
      </c>
      <c r="AA1675" s="37" t="b">
        <f t="shared" ca="1" si="491"/>
        <v>1</v>
      </c>
      <c r="AB1675" t="b">
        <f t="shared" ca="1" si="486"/>
        <v>0</v>
      </c>
      <c r="AD1675" t="b">
        <f t="shared" ca="1" si="492"/>
        <v>0</v>
      </c>
      <c r="AE1675" s="37" t="b">
        <f t="shared" ca="1" si="493"/>
        <v>1</v>
      </c>
      <c r="AF1675" t="b">
        <f t="shared" ca="1" si="494"/>
        <v>0</v>
      </c>
      <c r="AG1675" s="317" t="b">
        <f t="shared" ca="1" si="495"/>
        <v>0</v>
      </c>
      <c r="AH1675" s="317" t="b">
        <f t="shared" ca="1" si="496"/>
        <v>0</v>
      </c>
      <c r="AI1675" s="317" t="b">
        <f t="shared" ca="1" si="497"/>
        <v>0</v>
      </c>
    </row>
    <row r="1676" spans="1:35" x14ac:dyDescent="0.25">
      <c r="A1676">
        <v>1644</v>
      </c>
      <c r="B1676" s="169">
        <f ca="1">OFFSET(InputPriceData!B$15,CalculationsAndCharts!$A1676+$A$11,0,1,1)</f>
        <v>39458</v>
      </c>
      <c r="C1676" s="3">
        <f ca="1">OFFSET(InputPriceData!G$15,CalculationsAndCharts!$A1676+$A$11,IF($C$7,8,0),1,1)</f>
        <v>3148100</v>
      </c>
      <c r="D1676" s="4">
        <f ca="1">OFFSET(InputPriceData!C$15,CalculationsAndCharts!$A1676+$A$11,IF($C$7,8,0),1,1)</f>
        <v>60.93</v>
      </c>
      <c r="E1676" s="4">
        <f ca="1">OFFSET(InputPriceData!D$15,CalculationsAndCharts!$A1676+$A$11,IF($C$7,8,0),1,1)</f>
        <v>61.95</v>
      </c>
      <c r="F1676" s="4">
        <f ca="1">OFFSET(InputPriceData!E$15,CalculationsAndCharts!$A1676+$A$11,IF($C$7,8,0),1,1)</f>
        <v>60.5</v>
      </c>
      <c r="G1676" s="4">
        <f ca="1">OFFSET(InputPriceData!F$15,CalculationsAndCharts!$A1676+$A$11,IF($C$7,8,0),1,1)</f>
        <v>60.81</v>
      </c>
      <c r="H1676" s="133"/>
      <c r="I1676" s="133"/>
      <c r="J1676" s="37">
        <f t="shared" ca="1" si="487"/>
        <v>1157</v>
      </c>
      <c r="K1676" s="124">
        <f t="shared" ca="1" si="488"/>
        <v>-0.67999999999999972</v>
      </c>
      <c r="L1676" s="343">
        <f t="shared" ca="1" si="479"/>
        <v>-7.7491237885991465E-2</v>
      </c>
      <c r="M1676" s="345">
        <f t="shared" ca="1" si="489"/>
        <v>0.67356387810805807</v>
      </c>
      <c r="N1676" s="344">
        <f t="shared" ca="1" si="480"/>
        <v>-0.11504660568148779</v>
      </c>
      <c r="O1676" s="4"/>
      <c r="P1676" s="4"/>
      <c r="Q1676" s="3"/>
      <c r="S1676" s="4"/>
      <c r="T1676" s="4" t="b">
        <f t="shared" ca="1" si="481"/>
        <v>0</v>
      </c>
      <c r="U1676" t="b">
        <f t="shared" ca="1" si="482"/>
        <v>0</v>
      </c>
      <c r="W1676" s="317" t="b">
        <f t="shared" ca="1" si="483"/>
        <v>0</v>
      </c>
      <c r="X1676" s="317" t="b">
        <f t="shared" ca="1" si="490"/>
        <v>0</v>
      </c>
      <c r="Y1676" s="317" t="b">
        <f t="shared" ca="1" si="484"/>
        <v>0</v>
      </c>
      <c r="Z1676" t="b">
        <f t="shared" ca="1" si="485"/>
        <v>0</v>
      </c>
      <c r="AA1676" s="37" t="b">
        <f t="shared" ca="1" si="491"/>
        <v>1</v>
      </c>
      <c r="AB1676" t="b">
        <f t="shared" ca="1" si="486"/>
        <v>0</v>
      </c>
      <c r="AD1676" t="b">
        <f t="shared" ca="1" si="492"/>
        <v>0</v>
      </c>
      <c r="AE1676" s="37" t="b">
        <f t="shared" ca="1" si="493"/>
        <v>1</v>
      </c>
      <c r="AF1676" t="b">
        <f t="shared" ca="1" si="494"/>
        <v>0</v>
      </c>
      <c r="AG1676" s="317" t="b">
        <f t="shared" ca="1" si="495"/>
        <v>0</v>
      </c>
      <c r="AH1676" s="317" t="b">
        <f t="shared" ca="1" si="496"/>
        <v>0</v>
      </c>
      <c r="AI1676" s="317" t="b">
        <f t="shared" ca="1" si="497"/>
        <v>0</v>
      </c>
    </row>
    <row r="1677" spans="1:35" x14ac:dyDescent="0.25">
      <c r="A1677">
        <v>1645</v>
      </c>
      <c r="B1677" s="169">
        <f ca="1">OFFSET(InputPriceData!B$15,CalculationsAndCharts!$A1677+$A$11,0,1,1)</f>
        <v>39457</v>
      </c>
      <c r="C1677" s="3">
        <f ca="1">OFFSET(InputPriceData!G$15,CalculationsAndCharts!$A1677+$A$11,IF($C$7,8,0),1,1)</f>
        <v>3226000</v>
      </c>
      <c r="D1677" s="4">
        <f ca="1">OFFSET(InputPriceData!C$15,CalculationsAndCharts!$A1677+$A$11,IF($C$7,8,0),1,1)</f>
        <v>61.05</v>
      </c>
      <c r="E1677" s="4">
        <f ca="1">OFFSET(InputPriceData!D$15,CalculationsAndCharts!$A1677+$A$11,IF($C$7,8,0),1,1)</f>
        <v>61.99</v>
      </c>
      <c r="F1677" s="4">
        <f ca="1">OFFSET(InputPriceData!E$15,CalculationsAndCharts!$A1677+$A$11,IF($C$7,8,0),1,1)</f>
        <v>60.94</v>
      </c>
      <c r="G1677" s="4">
        <f ca="1">OFFSET(InputPriceData!F$15,CalculationsAndCharts!$A1677+$A$11,IF($C$7,8,0),1,1)</f>
        <v>61.41</v>
      </c>
      <c r="H1677" s="133"/>
      <c r="I1677" s="133"/>
      <c r="J1677" s="37">
        <f t="shared" ca="1" si="487"/>
        <v>1156</v>
      </c>
      <c r="K1677" s="124">
        <f t="shared" ca="1" si="488"/>
        <v>1.3299999999999983</v>
      </c>
      <c r="L1677" s="343">
        <f t="shared" ca="1" si="479"/>
        <v>-0.15571213733195902</v>
      </c>
      <c r="M1677" s="345">
        <f t="shared" ca="1" si="489"/>
        <v>0.6796810071726116</v>
      </c>
      <c r="N1677" s="344">
        <f t="shared" ca="1" si="480"/>
        <v>-0.22909590776959052</v>
      </c>
      <c r="O1677" s="4"/>
      <c r="P1677" s="4"/>
      <c r="Q1677" s="3"/>
      <c r="S1677" s="4"/>
      <c r="T1677" s="4" t="b">
        <f t="shared" ca="1" si="481"/>
        <v>0</v>
      </c>
      <c r="U1677" t="b">
        <f t="shared" ca="1" si="482"/>
        <v>0</v>
      </c>
      <c r="W1677" s="317" t="b">
        <f t="shared" ca="1" si="483"/>
        <v>0</v>
      </c>
      <c r="X1677" s="317" t="b">
        <f t="shared" ca="1" si="490"/>
        <v>0</v>
      </c>
      <c r="Y1677" s="317" t="b">
        <f t="shared" ca="1" si="484"/>
        <v>0</v>
      </c>
      <c r="Z1677" t="b">
        <f t="shared" ca="1" si="485"/>
        <v>0</v>
      </c>
      <c r="AA1677" s="37" t="b">
        <f t="shared" ca="1" si="491"/>
        <v>1</v>
      </c>
      <c r="AB1677" t="b">
        <f t="shared" ca="1" si="486"/>
        <v>0</v>
      </c>
      <c r="AD1677" t="b">
        <f t="shared" ca="1" si="492"/>
        <v>0</v>
      </c>
      <c r="AE1677" s="37" t="b">
        <f t="shared" ca="1" si="493"/>
        <v>1</v>
      </c>
      <c r="AF1677" t="b">
        <f t="shared" ca="1" si="494"/>
        <v>0</v>
      </c>
      <c r="AG1677" s="317" t="b">
        <f t="shared" ca="1" si="495"/>
        <v>0</v>
      </c>
      <c r="AH1677" s="317" t="b">
        <f t="shared" ca="1" si="496"/>
        <v>0</v>
      </c>
      <c r="AI1677" s="317" t="b">
        <f t="shared" ca="1" si="497"/>
        <v>0</v>
      </c>
    </row>
    <row r="1678" spans="1:35" x14ac:dyDescent="0.25">
      <c r="A1678">
        <v>1646</v>
      </c>
      <c r="B1678" s="169">
        <f ca="1">OFFSET(InputPriceData!B$15,CalculationsAndCharts!$A1678+$A$11,0,1,1)</f>
        <v>39456</v>
      </c>
      <c r="C1678" s="3">
        <f ca="1">OFFSET(InputPriceData!G$15,CalculationsAndCharts!$A1678+$A$11,IF($C$7,8,0),1,1)</f>
        <v>3753100</v>
      </c>
      <c r="D1678" s="4">
        <f ca="1">OFFSET(InputPriceData!C$15,CalculationsAndCharts!$A1678+$A$11,IF($C$7,8,0),1,1)</f>
        <v>60</v>
      </c>
      <c r="E1678" s="4">
        <f ca="1">OFFSET(InputPriceData!D$15,CalculationsAndCharts!$A1678+$A$11,IF($C$7,8,0),1,1)</f>
        <v>61.5</v>
      </c>
      <c r="F1678" s="4">
        <f ca="1">OFFSET(InputPriceData!E$15,CalculationsAndCharts!$A1678+$A$11,IF($C$7,8,0),1,1)</f>
        <v>59.96</v>
      </c>
      <c r="G1678" s="4">
        <f ca="1">OFFSET(InputPriceData!F$15,CalculationsAndCharts!$A1678+$A$11,IF($C$7,8,0),1,1)</f>
        <v>61.49</v>
      </c>
      <c r="H1678" s="133"/>
      <c r="I1678" s="133"/>
      <c r="J1678" s="37">
        <f t="shared" ca="1" si="487"/>
        <v>1155</v>
      </c>
      <c r="K1678" s="124">
        <f t="shared" ca="1" si="488"/>
        <v>0.67000000000000171</v>
      </c>
      <c r="L1678" s="343">
        <f t="shared" ca="1" si="479"/>
        <v>-0.21845331089818457</v>
      </c>
      <c r="M1678" s="345">
        <f t="shared" ca="1" si="489"/>
        <v>0.68585369038608635</v>
      </c>
      <c r="N1678" s="344">
        <f t="shared" ca="1" si="480"/>
        <v>-0.31851299185284115</v>
      </c>
      <c r="O1678" s="4"/>
      <c r="P1678" s="4"/>
      <c r="Q1678" s="3"/>
      <c r="S1678" s="4"/>
      <c r="T1678" s="4" t="b">
        <f t="shared" ca="1" si="481"/>
        <v>0</v>
      </c>
      <c r="U1678" t="b">
        <f t="shared" ca="1" si="482"/>
        <v>0</v>
      </c>
      <c r="W1678" s="317" t="b">
        <f t="shared" ca="1" si="483"/>
        <v>0</v>
      </c>
      <c r="X1678" s="317" t="b">
        <f t="shared" ca="1" si="490"/>
        <v>0</v>
      </c>
      <c r="Y1678" s="317" t="b">
        <f t="shared" ca="1" si="484"/>
        <v>0</v>
      </c>
      <c r="Z1678" t="b">
        <f t="shared" ca="1" si="485"/>
        <v>0</v>
      </c>
      <c r="AA1678" s="37" t="b">
        <f t="shared" ca="1" si="491"/>
        <v>1</v>
      </c>
      <c r="AB1678" t="b">
        <f t="shared" ca="1" si="486"/>
        <v>0</v>
      </c>
      <c r="AD1678" t="b">
        <f t="shared" ca="1" si="492"/>
        <v>0</v>
      </c>
      <c r="AE1678" s="37" t="b">
        <f t="shared" ca="1" si="493"/>
        <v>1</v>
      </c>
      <c r="AF1678" t="b">
        <f t="shared" ca="1" si="494"/>
        <v>0</v>
      </c>
      <c r="AG1678" s="317" t="b">
        <f t="shared" ca="1" si="495"/>
        <v>0</v>
      </c>
      <c r="AH1678" s="317" t="b">
        <f t="shared" ca="1" si="496"/>
        <v>0</v>
      </c>
      <c r="AI1678" s="317" t="b">
        <f t="shared" ca="1" si="497"/>
        <v>0</v>
      </c>
    </row>
    <row r="1679" spans="1:35" x14ac:dyDescent="0.25">
      <c r="A1679">
        <v>1647</v>
      </c>
      <c r="B1679" s="169">
        <f ca="1">OFFSET(InputPriceData!B$15,CalculationsAndCharts!$A1679+$A$11,0,1,1)</f>
        <v>39455</v>
      </c>
      <c r="C1679" s="3">
        <f ca="1">OFFSET(InputPriceData!G$15,CalculationsAndCharts!$A1679+$A$11,IF($C$7,8,0),1,1)</f>
        <v>3867600</v>
      </c>
      <c r="D1679" s="4">
        <f ca="1">OFFSET(InputPriceData!C$15,CalculationsAndCharts!$A1679+$A$11,IF($C$7,8,0),1,1)</f>
        <v>61</v>
      </c>
      <c r="E1679" s="4">
        <f ca="1">OFFSET(InputPriceData!D$15,CalculationsAndCharts!$A1679+$A$11,IF($C$7,8,0),1,1)</f>
        <v>61.28</v>
      </c>
      <c r="F1679" s="4">
        <f ca="1">OFFSET(InputPriceData!E$15,CalculationsAndCharts!$A1679+$A$11,IF($C$7,8,0),1,1)</f>
        <v>59.89</v>
      </c>
      <c r="G1679" s="4">
        <f ca="1">OFFSET(InputPriceData!F$15,CalculationsAndCharts!$A1679+$A$11,IF($C$7,8,0),1,1)</f>
        <v>60.08</v>
      </c>
      <c r="H1679" s="133"/>
      <c r="I1679" s="133"/>
      <c r="J1679" s="37">
        <f t="shared" ca="1" si="487"/>
        <v>1154</v>
      </c>
      <c r="K1679" s="124">
        <f t="shared" ca="1" si="488"/>
        <v>-1.8299999999999983</v>
      </c>
      <c r="L1679" s="343">
        <f t="shared" ca="1" si="479"/>
        <v>-0.16616307301759509</v>
      </c>
      <c r="M1679" s="345">
        <f t="shared" ca="1" si="489"/>
        <v>0.69208243227657551</v>
      </c>
      <c r="N1679" s="344">
        <f t="shared" ca="1" si="480"/>
        <v>-0.24009144759101711</v>
      </c>
      <c r="O1679" s="4"/>
      <c r="P1679" s="4"/>
      <c r="Q1679" s="3"/>
      <c r="S1679" s="4"/>
      <c r="T1679" s="4" t="b">
        <f t="shared" ca="1" si="481"/>
        <v>0</v>
      </c>
      <c r="U1679" t="b">
        <f t="shared" ca="1" si="482"/>
        <v>0</v>
      </c>
      <c r="W1679" s="317" t="b">
        <f t="shared" ca="1" si="483"/>
        <v>0</v>
      </c>
      <c r="X1679" s="317" t="b">
        <f t="shared" ca="1" si="490"/>
        <v>0</v>
      </c>
      <c r="Y1679" s="317" t="b">
        <f t="shared" ca="1" si="484"/>
        <v>0</v>
      </c>
      <c r="Z1679" t="b">
        <f t="shared" ca="1" si="485"/>
        <v>0</v>
      </c>
      <c r="AA1679" s="37" t="b">
        <f t="shared" ca="1" si="491"/>
        <v>1</v>
      </c>
      <c r="AB1679" t="b">
        <f t="shared" ca="1" si="486"/>
        <v>0</v>
      </c>
      <c r="AD1679" t="b">
        <f t="shared" ca="1" si="492"/>
        <v>0</v>
      </c>
      <c r="AE1679" s="37" t="b">
        <f t="shared" ca="1" si="493"/>
        <v>1</v>
      </c>
      <c r="AF1679" t="b">
        <f t="shared" ca="1" si="494"/>
        <v>0</v>
      </c>
      <c r="AG1679" s="317" t="b">
        <f t="shared" ca="1" si="495"/>
        <v>0</v>
      </c>
      <c r="AH1679" s="317" t="b">
        <f t="shared" ca="1" si="496"/>
        <v>0</v>
      </c>
      <c r="AI1679" s="317" t="b">
        <f t="shared" ca="1" si="497"/>
        <v>0</v>
      </c>
    </row>
    <row r="1680" spans="1:35" x14ac:dyDescent="0.25">
      <c r="A1680">
        <v>1648</v>
      </c>
      <c r="B1680" s="169">
        <f ca="1">OFFSET(InputPriceData!B$15,CalculationsAndCharts!$A1680+$A$11,0,1,1)</f>
        <v>39454</v>
      </c>
      <c r="C1680" s="3">
        <f ca="1">OFFSET(InputPriceData!G$15,CalculationsAndCharts!$A1680+$A$11,IF($C$7,8,0),1,1)</f>
        <v>4530300</v>
      </c>
      <c r="D1680" s="4">
        <f ca="1">OFFSET(InputPriceData!C$15,CalculationsAndCharts!$A1680+$A$11,IF($C$7,8,0),1,1)</f>
        <v>62.17</v>
      </c>
      <c r="E1680" s="4">
        <f ca="1">OFFSET(InputPriceData!D$15,CalculationsAndCharts!$A1680+$A$11,IF($C$7,8,0),1,1)</f>
        <v>62.44</v>
      </c>
      <c r="F1680" s="4">
        <f ca="1">OFFSET(InputPriceData!E$15,CalculationsAndCharts!$A1680+$A$11,IF($C$7,8,0),1,1)</f>
        <v>60.22</v>
      </c>
      <c r="G1680" s="4">
        <f ca="1">OFFSET(InputPriceData!F$15,CalculationsAndCharts!$A1680+$A$11,IF($C$7,8,0),1,1)</f>
        <v>60.82</v>
      </c>
      <c r="H1680" s="133"/>
      <c r="I1680" s="133"/>
      <c r="J1680" s="37">
        <f t="shared" ca="1" si="487"/>
        <v>1153</v>
      </c>
      <c r="K1680" s="124">
        <f t="shared" ca="1" si="488"/>
        <v>-1.1099999999999994</v>
      </c>
      <c r="L1680" s="343">
        <f t="shared" ca="1" si="479"/>
        <v>-0.13561548733934897</v>
      </c>
      <c r="M1680" s="345">
        <f t="shared" ca="1" si="489"/>
        <v>0.69836774195416296</v>
      </c>
      <c r="N1680" s="344">
        <f t="shared" ca="1" si="480"/>
        <v>-0.19418922036672484</v>
      </c>
      <c r="O1680" s="4"/>
      <c r="P1680" s="4"/>
      <c r="Q1680" s="3"/>
      <c r="S1680" s="4"/>
      <c r="T1680" s="4" t="b">
        <f t="shared" ca="1" si="481"/>
        <v>0</v>
      </c>
      <c r="U1680" t="b">
        <f t="shared" ca="1" si="482"/>
        <v>0</v>
      </c>
      <c r="W1680" s="317" t="b">
        <f t="shared" ca="1" si="483"/>
        <v>0</v>
      </c>
      <c r="X1680" s="317" t="b">
        <f t="shared" ca="1" si="490"/>
        <v>0</v>
      </c>
      <c r="Y1680" s="317" t="b">
        <f t="shared" ca="1" si="484"/>
        <v>0</v>
      </c>
      <c r="Z1680" t="b">
        <f t="shared" ca="1" si="485"/>
        <v>0</v>
      </c>
      <c r="AA1680" s="37" t="b">
        <f t="shared" ca="1" si="491"/>
        <v>1</v>
      </c>
      <c r="AB1680" t="b">
        <f t="shared" ca="1" si="486"/>
        <v>0</v>
      </c>
      <c r="AD1680" t="b">
        <f t="shared" ca="1" si="492"/>
        <v>0</v>
      </c>
      <c r="AE1680" s="37" t="b">
        <f t="shared" ca="1" si="493"/>
        <v>1</v>
      </c>
      <c r="AF1680" t="b">
        <f t="shared" ca="1" si="494"/>
        <v>0</v>
      </c>
      <c r="AG1680" s="317" t="b">
        <f t="shared" ca="1" si="495"/>
        <v>0</v>
      </c>
      <c r="AH1680" s="317" t="b">
        <f t="shared" ca="1" si="496"/>
        <v>0</v>
      </c>
      <c r="AI1680" s="317" t="b">
        <f t="shared" ca="1" si="497"/>
        <v>0</v>
      </c>
    </row>
    <row r="1681" spans="1:35" x14ac:dyDescent="0.25">
      <c r="A1681">
        <v>1649</v>
      </c>
      <c r="B1681" s="169">
        <f ca="1">OFFSET(InputPriceData!B$15,CalculationsAndCharts!$A1681+$A$11,0,1,1)</f>
        <v>39451</v>
      </c>
      <c r="C1681" s="3">
        <f ca="1">OFFSET(InputPriceData!G$15,CalculationsAndCharts!$A1681+$A$11,IF($C$7,8,0),1,1)</f>
        <v>3520300</v>
      </c>
      <c r="D1681" s="4">
        <f ca="1">OFFSET(InputPriceData!C$15,CalculationsAndCharts!$A1681+$A$11,IF($C$7,8,0),1,1)</f>
        <v>61.53</v>
      </c>
      <c r="E1681" s="4">
        <f ca="1">OFFSET(InputPriceData!D$15,CalculationsAndCharts!$A1681+$A$11,IF($C$7,8,0),1,1)</f>
        <v>62.41</v>
      </c>
      <c r="F1681" s="4">
        <f ca="1">OFFSET(InputPriceData!E$15,CalculationsAndCharts!$A1681+$A$11,IF($C$7,8,0),1,1)</f>
        <v>61.53</v>
      </c>
      <c r="G1681" s="4">
        <f ca="1">OFFSET(InputPriceData!F$15,CalculationsAndCharts!$A1681+$A$11,IF($C$7,8,0),1,1)</f>
        <v>61.91</v>
      </c>
      <c r="H1681" s="133"/>
      <c r="I1681" s="133"/>
      <c r="J1681" s="37">
        <f t="shared" ca="1" si="487"/>
        <v>1152</v>
      </c>
      <c r="K1681" s="124">
        <f t="shared" ca="1" si="488"/>
        <v>1.9099999999999966</v>
      </c>
      <c r="L1681" s="343">
        <f t="shared" ca="1" si="479"/>
        <v>-0.25238781425670898</v>
      </c>
      <c r="M1681" s="345">
        <f t="shared" ca="1" si="489"/>
        <v>0.70471013315253583</v>
      </c>
      <c r="N1681" s="344">
        <f t="shared" ca="1" si="480"/>
        <v>-0.35814415372125658</v>
      </c>
      <c r="O1681" s="4"/>
      <c r="P1681" s="4"/>
      <c r="Q1681" s="3"/>
      <c r="S1681" s="4"/>
      <c r="T1681" s="4" t="b">
        <f t="shared" ca="1" si="481"/>
        <v>0</v>
      </c>
      <c r="U1681" t="b">
        <f t="shared" ca="1" si="482"/>
        <v>0</v>
      </c>
      <c r="W1681" s="317" t="b">
        <f t="shared" ca="1" si="483"/>
        <v>0</v>
      </c>
      <c r="X1681" s="317" t="b">
        <f t="shared" ca="1" si="490"/>
        <v>0</v>
      </c>
      <c r="Y1681" s="317" t="b">
        <f t="shared" ca="1" si="484"/>
        <v>0</v>
      </c>
      <c r="Z1681" t="b">
        <f t="shared" ca="1" si="485"/>
        <v>0</v>
      </c>
      <c r="AA1681" s="37" t="b">
        <f t="shared" ca="1" si="491"/>
        <v>1</v>
      </c>
      <c r="AB1681" t="b">
        <f t="shared" ca="1" si="486"/>
        <v>0</v>
      </c>
      <c r="AD1681" t="b">
        <f t="shared" ca="1" si="492"/>
        <v>0</v>
      </c>
      <c r="AE1681" s="37" t="b">
        <f t="shared" ca="1" si="493"/>
        <v>1</v>
      </c>
      <c r="AF1681" t="b">
        <f t="shared" ca="1" si="494"/>
        <v>0</v>
      </c>
      <c r="AG1681" s="317" t="b">
        <f t="shared" ca="1" si="495"/>
        <v>0</v>
      </c>
      <c r="AH1681" s="317" t="b">
        <f t="shared" ca="1" si="496"/>
        <v>0</v>
      </c>
      <c r="AI1681" s="317" t="b">
        <f t="shared" ca="1" si="497"/>
        <v>0</v>
      </c>
    </row>
    <row r="1682" spans="1:35" x14ac:dyDescent="0.25">
      <c r="A1682">
        <v>1650</v>
      </c>
      <c r="B1682" s="169">
        <f ca="1">OFFSET(InputPriceData!B$15,CalculationsAndCharts!$A1682+$A$11,0,1,1)</f>
        <v>39450</v>
      </c>
      <c r="C1682" s="3">
        <f ca="1">OFFSET(InputPriceData!G$15,CalculationsAndCharts!$A1682+$A$11,IF($C$7,8,0),1,1)</f>
        <v>2649400</v>
      </c>
      <c r="D1682" s="4">
        <f ca="1">OFFSET(InputPriceData!C$15,CalculationsAndCharts!$A1682+$A$11,IF($C$7,8,0),1,1)</f>
        <v>60.1</v>
      </c>
      <c r="E1682" s="4">
        <f ca="1">OFFSET(InputPriceData!D$15,CalculationsAndCharts!$A1682+$A$11,IF($C$7,8,0),1,1)</f>
        <v>62.24</v>
      </c>
      <c r="F1682" s="4">
        <f ca="1">OFFSET(InputPriceData!E$15,CalculationsAndCharts!$A1682+$A$11,IF($C$7,8,0),1,1)</f>
        <v>60.1</v>
      </c>
      <c r="G1682" s="4">
        <f ca="1">OFFSET(InputPriceData!F$15,CalculationsAndCharts!$A1682+$A$11,IF($C$7,8,0),1,1)</f>
        <v>61.93</v>
      </c>
      <c r="H1682" s="133"/>
      <c r="I1682" s="133"/>
      <c r="J1682" s="37">
        <f t="shared" ca="1" si="487"/>
        <v>1151</v>
      </c>
      <c r="K1682" s="124">
        <f t="shared" ca="1" si="488"/>
        <v>1.2299999999999969</v>
      </c>
      <c r="L1682" s="343">
        <f t="shared" ca="1" si="479"/>
        <v>-0.35408975341390103</v>
      </c>
      <c r="M1682" s="345">
        <f t="shared" ca="1" si="489"/>
        <v>0.71111012427097464</v>
      </c>
      <c r="N1682" s="344">
        <f t="shared" ca="1" si="480"/>
        <v>-0.49793940675069348</v>
      </c>
      <c r="O1682" s="4"/>
      <c r="P1682" s="4"/>
      <c r="Q1682" s="3"/>
      <c r="S1682" s="4"/>
      <c r="T1682" s="4" t="b">
        <f t="shared" ca="1" si="481"/>
        <v>0</v>
      </c>
      <c r="U1682" t="b">
        <f t="shared" ca="1" si="482"/>
        <v>0</v>
      </c>
      <c r="W1682" s="317" t="b">
        <f t="shared" ca="1" si="483"/>
        <v>0</v>
      </c>
      <c r="X1682" s="317" t="b">
        <f t="shared" ca="1" si="490"/>
        <v>0</v>
      </c>
      <c r="Y1682" s="317" t="b">
        <f t="shared" ca="1" si="484"/>
        <v>0</v>
      </c>
      <c r="Z1682" t="b">
        <f t="shared" ca="1" si="485"/>
        <v>0</v>
      </c>
      <c r="AA1682" s="37" t="b">
        <f t="shared" ca="1" si="491"/>
        <v>1</v>
      </c>
      <c r="AB1682" t="b">
        <f t="shared" ca="1" si="486"/>
        <v>0</v>
      </c>
      <c r="AD1682" t="b">
        <f t="shared" ca="1" si="492"/>
        <v>0</v>
      </c>
      <c r="AE1682" s="37" t="b">
        <f t="shared" ca="1" si="493"/>
        <v>1</v>
      </c>
      <c r="AF1682" t="b">
        <f t="shared" ca="1" si="494"/>
        <v>0</v>
      </c>
      <c r="AG1682" s="317" t="b">
        <f t="shared" ca="1" si="495"/>
        <v>0</v>
      </c>
      <c r="AH1682" s="317" t="b">
        <f t="shared" ca="1" si="496"/>
        <v>0</v>
      </c>
      <c r="AI1682" s="317" t="b">
        <f t="shared" ca="1" si="497"/>
        <v>0</v>
      </c>
    </row>
    <row r="1683" spans="1:35" x14ac:dyDescent="0.25">
      <c r="A1683">
        <v>1651</v>
      </c>
      <c r="B1683" s="169">
        <f ca="1">OFFSET(InputPriceData!B$15,CalculationsAndCharts!$A1683+$A$11,0,1,1)</f>
        <v>39449</v>
      </c>
      <c r="C1683" s="3">
        <f ca="1">OFFSET(InputPriceData!G$15,CalculationsAndCharts!$A1683+$A$11,IF($C$7,8,0),1,1)</f>
        <v>2185600</v>
      </c>
      <c r="D1683" s="4">
        <f ca="1">OFFSET(InputPriceData!C$15,CalculationsAndCharts!$A1683+$A$11,IF($C$7,8,0),1,1)</f>
        <v>60.62</v>
      </c>
      <c r="E1683" s="4">
        <f ca="1">OFFSET(InputPriceData!D$15,CalculationsAndCharts!$A1683+$A$11,IF($C$7,8,0),1,1)</f>
        <v>61.19</v>
      </c>
      <c r="F1683" s="4">
        <f ca="1">OFFSET(InputPriceData!E$15,CalculationsAndCharts!$A1683+$A$11,IF($C$7,8,0),1,1)</f>
        <v>59.67</v>
      </c>
      <c r="G1683" s="4">
        <f ca="1">OFFSET(InputPriceData!F$15,CalculationsAndCharts!$A1683+$A$11,IF($C$7,8,0),1,1)</f>
        <v>60</v>
      </c>
      <c r="H1683" s="133"/>
      <c r="I1683" s="133"/>
      <c r="J1683" s="37">
        <f t="shared" ca="1" si="487"/>
        <v>1150</v>
      </c>
      <c r="K1683" s="124">
        <f t="shared" ca="1" si="488"/>
        <v>-1.509999999999998</v>
      </c>
      <c r="L1683" s="343">
        <f t="shared" ca="1" si="479"/>
        <v>-0.27561129022142467</v>
      </c>
      <c r="M1683" s="345">
        <f t="shared" ca="1" si="489"/>
        <v>0.71756823841672512</v>
      </c>
      <c r="N1683" s="344">
        <f t="shared" ca="1" si="480"/>
        <v>-0.38409070450156185</v>
      </c>
      <c r="O1683" s="4"/>
      <c r="P1683" s="4"/>
      <c r="Q1683" s="3"/>
      <c r="S1683" s="4"/>
      <c r="T1683" s="4" t="b">
        <f t="shared" ca="1" si="481"/>
        <v>0</v>
      </c>
      <c r="U1683" t="b">
        <f t="shared" ca="1" si="482"/>
        <v>0</v>
      </c>
      <c r="W1683" s="317" t="b">
        <f t="shared" ca="1" si="483"/>
        <v>0</v>
      </c>
      <c r="X1683" s="317" t="b">
        <f t="shared" ca="1" si="490"/>
        <v>0</v>
      </c>
      <c r="Y1683" s="317" t="b">
        <f t="shared" ca="1" si="484"/>
        <v>0</v>
      </c>
      <c r="Z1683" t="b">
        <f t="shared" ca="1" si="485"/>
        <v>0</v>
      </c>
      <c r="AA1683" s="37" t="b">
        <f t="shared" ca="1" si="491"/>
        <v>1</v>
      </c>
      <c r="AB1683" t="b">
        <f t="shared" ca="1" si="486"/>
        <v>0</v>
      </c>
      <c r="AD1683" t="b">
        <f t="shared" ca="1" si="492"/>
        <v>0</v>
      </c>
      <c r="AE1683" s="37" t="b">
        <f t="shared" ca="1" si="493"/>
        <v>1</v>
      </c>
      <c r="AF1683" t="b">
        <f t="shared" ca="1" si="494"/>
        <v>0</v>
      </c>
      <c r="AG1683" s="317" t="b">
        <f t="shared" ca="1" si="495"/>
        <v>0</v>
      </c>
      <c r="AH1683" s="317" t="b">
        <f t="shared" ca="1" si="496"/>
        <v>0</v>
      </c>
      <c r="AI1683" s="317" t="b">
        <f t="shared" ca="1" si="497"/>
        <v>0</v>
      </c>
    </row>
    <row r="1684" spans="1:35" x14ac:dyDescent="0.25">
      <c r="A1684">
        <v>1652</v>
      </c>
      <c r="B1684" s="169">
        <f ca="1">OFFSET(InputPriceData!B$15,CalculationsAndCharts!$A1684+$A$11,0,1,1)</f>
        <v>39447</v>
      </c>
      <c r="C1684" s="3">
        <f ca="1">OFFSET(InputPriceData!G$15,CalculationsAndCharts!$A1684+$A$11,IF($C$7,8,0),1,1)</f>
        <v>1294900</v>
      </c>
      <c r="D1684" s="4">
        <f ca="1">OFFSET(InputPriceData!C$15,CalculationsAndCharts!$A1684+$A$11,IF($C$7,8,0),1,1)</f>
        <v>61.43</v>
      </c>
      <c r="E1684" s="4">
        <f ca="1">OFFSET(InputPriceData!D$15,CalculationsAndCharts!$A1684+$A$11,IF($C$7,8,0),1,1)</f>
        <v>61.56</v>
      </c>
      <c r="F1684" s="4">
        <f ca="1">OFFSET(InputPriceData!E$15,CalculationsAndCharts!$A1684+$A$11,IF($C$7,8,0),1,1)</f>
        <v>60.6</v>
      </c>
      <c r="G1684" s="4">
        <f ca="1">OFFSET(InputPriceData!F$15,CalculationsAndCharts!$A1684+$A$11,IF($C$7,8,0),1,1)</f>
        <v>60.7</v>
      </c>
      <c r="H1684" s="133"/>
      <c r="I1684" s="133"/>
      <c r="J1684" s="37">
        <f t="shared" ca="1" si="487"/>
        <v>1149</v>
      </c>
      <c r="K1684" s="124">
        <f t="shared" ca="1" si="488"/>
        <v>-0.75999999999999801</v>
      </c>
      <c r="L1684" s="343">
        <f t="shared" ca="1" si="479"/>
        <v>-0.1365336542630069</v>
      </c>
      <c r="M1684" s="345">
        <f t="shared" ca="1" si="489"/>
        <v>0.72408500344775495</v>
      </c>
      <c r="N1684" s="344">
        <f t="shared" ca="1" si="480"/>
        <v>-0.18856025689373118</v>
      </c>
      <c r="O1684" s="4"/>
      <c r="P1684" s="4"/>
      <c r="Q1684" s="3"/>
      <c r="S1684" s="4"/>
      <c r="T1684" s="4" t="b">
        <f t="shared" ca="1" si="481"/>
        <v>0</v>
      </c>
      <c r="U1684" t="b">
        <f t="shared" ca="1" si="482"/>
        <v>0</v>
      </c>
      <c r="W1684" s="317" t="b">
        <f t="shared" ca="1" si="483"/>
        <v>0</v>
      </c>
      <c r="X1684" s="317" t="b">
        <f t="shared" ca="1" si="490"/>
        <v>0</v>
      </c>
      <c r="Y1684" s="317" t="b">
        <f t="shared" ca="1" si="484"/>
        <v>1</v>
      </c>
      <c r="Z1684" t="b">
        <f t="shared" ca="1" si="485"/>
        <v>1</v>
      </c>
      <c r="AA1684" s="37" t="b">
        <f t="shared" ca="1" si="491"/>
        <v>1</v>
      </c>
      <c r="AB1684" t="b">
        <f t="shared" ca="1" si="486"/>
        <v>0</v>
      </c>
      <c r="AD1684" t="b">
        <f t="shared" ca="1" si="492"/>
        <v>1</v>
      </c>
      <c r="AE1684" s="37" t="b">
        <f t="shared" ca="1" si="493"/>
        <v>1</v>
      </c>
      <c r="AF1684" t="b">
        <f t="shared" ca="1" si="494"/>
        <v>0</v>
      </c>
      <c r="AG1684" s="317" t="b">
        <f t="shared" ca="1" si="495"/>
        <v>0</v>
      </c>
      <c r="AH1684" s="317" t="b">
        <f t="shared" ca="1" si="496"/>
        <v>0</v>
      </c>
      <c r="AI1684" s="317" t="b">
        <f t="shared" ca="1" si="497"/>
        <v>1</v>
      </c>
    </row>
    <row r="1685" spans="1:35" x14ac:dyDescent="0.25">
      <c r="A1685">
        <v>1653</v>
      </c>
      <c r="B1685" s="169">
        <f ca="1">OFFSET(InputPriceData!B$15,CalculationsAndCharts!$A1685+$A$11,0,1,1)</f>
        <v>39444</v>
      </c>
      <c r="C1685" s="3">
        <f ca="1">OFFSET(InputPriceData!G$15,CalculationsAndCharts!$A1685+$A$11,IF($C$7,8,0),1,1)</f>
        <v>1158700</v>
      </c>
      <c r="D1685" s="4">
        <f ca="1">OFFSET(InputPriceData!C$15,CalculationsAndCharts!$A1685+$A$11,IF($C$7,8,0),1,1)</f>
        <v>62.06</v>
      </c>
      <c r="E1685" s="4">
        <f ca="1">OFFSET(InputPriceData!D$15,CalculationsAndCharts!$A1685+$A$11,IF($C$7,8,0),1,1)</f>
        <v>62.06</v>
      </c>
      <c r="F1685" s="4">
        <f ca="1">OFFSET(InputPriceData!E$15,CalculationsAndCharts!$A1685+$A$11,IF($C$7,8,0),1,1)</f>
        <v>61.25</v>
      </c>
      <c r="G1685" s="4">
        <f ca="1">OFFSET(InputPriceData!F$15,CalculationsAndCharts!$A1685+$A$11,IF($C$7,8,0),1,1)</f>
        <v>61.51</v>
      </c>
      <c r="H1685" s="133"/>
      <c r="I1685" s="133"/>
      <c r="J1685" s="37">
        <f t="shared" ca="1" si="487"/>
        <v>1148</v>
      </c>
      <c r="K1685" s="124">
        <f t="shared" ca="1" si="488"/>
        <v>-0.99000000000000199</v>
      </c>
      <c r="L1685" s="343">
        <f t="shared" ca="1" si="479"/>
        <v>-4.2690620150249887E-2</v>
      </c>
      <c r="M1685" s="345">
        <f t="shared" ca="1" si="489"/>
        <v>0.73066095201589809</v>
      </c>
      <c r="N1685" s="344">
        <f t="shared" ca="1" si="480"/>
        <v>-5.8427400605528736E-2</v>
      </c>
      <c r="O1685" s="4"/>
      <c r="P1685" s="4"/>
      <c r="Q1685" s="3"/>
      <c r="S1685" s="4"/>
      <c r="T1685" s="4" t="b">
        <f t="shared" ca="1" si="481"/>
        <v>0</v>
      </c>
      <c r="U1685" t="b">
        <f t="shared" ca="1" si="482"/>
        <v>1</v>
      </c>
      <c r="W1685" s="317" t="b">
        <f t="shared" ca="1" si="483"/>
        <v>1</v>
      </c>
      <c r="X1685" s="317" t="b">
        <f t="shared" ca="1" si="490"/>
        <v>1</v>
      </c>
      <c r="Y1685" s="317" t="b">
        <f t="shared" ca="1" si="484"/>
        <v>0</v>
      </c>
      <c r="Z1685" t="b">
        <f t="shared" ca="1" si="485"/>
        <v>0</v>
      </c>
      <c r="AA1685" s="37" t="b">
        <f t="shared" ca="1" si="491"/>
        <v>0</v>
      </c>
      <c r="AB1685" t="b">
        <f t="shared" ca="1" si="486"/>
        <v>1</v>
      </c>
      <c r="AD1685" t="b">
        <f t="shared" ca="1" si="492"/>
        <v>0</v>
      </c>
      <c r="AE1685" s="37" t="b">
        <f t="shared" ca="1" si="493"/>
        <v>0</v>
      </c>
      <c r="AF1685" t="b">
        <f t="shared" ca="1" si="494"/>
        <v>1</v>
      </c>
      <c r="AG1685" s="317" t="b">
        <f t="shared" ca="1" si="495"/>
        <v>1</v>
      </c>
      <c r="AH1685" s="317" t="b">
        <f t="shared" ca="1" si="496"/>
        <v>1</v>
      </c>
      <c r="AI1685" s="317" t="b">
        <f t="shared" ca="1" si="497"/>
        <v>0</v>
      </c>
    </row>
    <row r="1686" spans="1:35" x14ac:dyDescent="0.25">
      <c r="A1686">
        <v>1654</v>
      </c>
      <c r="B1686" s="169">
        <f ca="1">OFFSET(InputPriceData!B$15,CalculationsAndCharts!$A1686+$A$11,0,1,1)</f>
        <v>39443</v>
      </c>
      <c r="C1686" s="3">
        <f ca="1">OFFSET(InputPriceData!G$15,CalculationsAndCharts!$A1686+$A$11,IF($C$7,8,0),1,1)</f>
        <v>1540700</v>
      </c>
      <c r="D1686" s="4">
        <f ca="1">OFFSET(InputPriceData!C$15,CalculationsAndCharts!$A1686+$A$11,IF($C$7,8,0),1,1)</f>
        <v>62.46</v>
      </c>
      <c r="E1686" s="4">
        <f ca="1">OFFSET(InputPriceData!D$15,CalculationsAndCharts!$A1686+$A$11,IF($C$7,8,0),1,1)</f>
        <v>62.51</v>
      </c>
      <c r="F1686" s="4">
        <f ca="1">OFFSET(InputPriceData!E$15,CalculationsAndCharts!$A1686+$A$11,IF($C$7,8,0),1,1)</f>
        <v>61.32</v>
      </c>
      <c r="G1686" s="4">
        <f ca="1">OFFSET(InputPriceData!F$15,CalculationsAndCharts!$A1686+$A$11,IF($C$7,8,0),1,1)</f>
        <v>61.46</v>
      </c>
      <c r="H1686" s="133"/>
      <c r="I1686" s="133"/>
      <c r="J1686" s="37">
        <f t="shared" ca="1" si="487"/>
        <v>1147</v>
      </c>
      <c r="K1686" s="124">
        <f t="shared" ca="1" si="488"/>
        <v>-1.3100000000000023</v>
      </c>
      <c r="L1686" s="343">
        <f t="shared" ca="1" si="479"/>
        <v>1.0908038890395377E-3</v>
      </c>
      <c r="M1686" s="345">
        <f t="shared" ca="1" si="489"/>
        <v>0.73729662161039167</v>
      </c>
      <c r="N1686" s="344">
        <f t="shared" ca="1" si="480"/>
        <v>1.4794641085659949E-3</v>
      </c>
      <c r="O1686" s="4"/>
      <c r="P1686" s="4"/>
      <c r="Q1686" s="3"/>
      <c r="S1686" s="4"/>
      <c r="T1686" s="4" t="b">
        <f t="shared" ca="1" si="481"/>
        <v>1</v>
      </c>
      <c r="U1686" t="b">
        <f t="shared" ca="1" si="482"/>
        <v>0</v>
      </c>
      <c r="W1686" s="317" t="b">
        <f t="shared" ca="1" si="483"/>
        <v>0</v>
      </c>
      <c r="X1686" s="317" t="b">
        <f t="shared" ca="1" si="490"/>
        <v>0</v>
      </c>
      <c r="Y1686" s="317" t="b">
        <f t="shared" ca="1" si="484"/>
        <v>0</v>
      </c>
      <c r="Z1686" t="b">
        <f t="shared" ca="1" si="485"/>
        <v>0</v>
      </c>
      <c r="AA1686" s="37" t="b">
        <f t="shared" ca="1" si="491"/>
        <v>1</v>
      </c>
      <c r="AB1686" t="b">
        <f t="shared" ca="1" si="486"/>
        <v>0</v>
      </c>
      <c r="AD1686" t="b">
        <f t="shared" ca="1" si="492"/>
        <v>0</v>
      </c>
      <c r="AE1686" s="37" t="b">
        <f t="shared" ca="1" si="493"/>
        <v>1</v>
      </c>
      <c r="AF1686" t="b">
        <f t="shared" ca="1" si="494"/>
        <v>0</v>
      </c>
      <c r="AG1686" s="317" t="b">
        <f t="shared" ca="1" si="495"/>
        <v>0</v>
      </c>
      <c r="AH1686" s="317" t="b">
        <f t="shared" ca="1" si="496"/>
        <v>0</v>
      </c>
      <c r="AI1686" s="317" t="b">
        <f t="shared" ca="1" si="497"/>
        <v>0</v>
      </c>
    </row>
    <row r="1687" spans="1:35" x14ac:dyDescent="0.25">
      <c r="A1687">
        <v>1655</v>
      </c>
      <c r="B1687" s="169">
        <f ca="1">OFFSET(InputPriceData!B$15,CalculationsAndCharts!$A1687+$A$11,0,1,1)</f>
        <v>39442</v>
      </c>
      <c r="C1687" s="3">
        <f ca="1">OFFSET(InputPriceData!G$15,CalculationsAndCharts!$A1687+$A$11,IF($C$7,8,0),1,1)</f>
        <v>1615200</v>
      </c>
      <c r="D1687" s="4">
        <f ca="1">OFFSET(InputPriceData!C$15,CalculationsAndCharts!$A1687+$A$11,IF($C$7,8,0),1,1)</f>
        <v>62.39</v>
      </c>
      <c r="E1687" s="4">
        <f ca="1">OFFSET(InputPriceData!D$15,CalculationsAndCharts!$A1687+$A$11,IF($C$7,8,0),1,1)</f>
        <v>62.63</v>
      </c>
      <c r="F1687" s="4">
        <f ca="1">OFFSET(InputPriceData!E$15,CalculationsAndCharts!$A1687+$A$11,IF($C$7,8,0),1,1)</f>
        <v>61.62</v>
      </c>
      <c r="G1687" s="4">
        <f ca="1">OFFSET(InputPriceData!F$15,CalculationsAndCharts!$A1687+$A$11,IF($C$7,8,0),1,1)</f>
        <v>62.5</v>
      </c>
      <c r="H1687" s="133"/>
      <c r="I1687" s="133"/>
      <c r="J1687" s="37">
        <f t="shared" ca="1" si="487"/>
        <v>1146</v>
      </c>
      <c r="K1687" s="124">
        <f t="shared" ca="1" si="488"/>
        <v>-0.5</v>
      </c>
      <c r="L1687" s="343">
        <f t="shared" ca="1" si="479"/>
        <v>-7.2463416616472431E-2</v>
      </c>
      <c r="M1687" s="345">
        <f t="shared" ca="1" si="489"/>
        <v>0.74399255460180791</v>
      </c>
      <c r="N1687" s="344">
        <f t="shared" ca="1" si="480"/>
        <v>-9.739804003180591E-2</v>
      </c>
      <c r="O1687" s="4"/>
      <c r="P1687" s="4"/>
      <c r="Q1687" s="3"/>
      <c r="S1687" s="4"/>
      <c r="T1687" s="4" t="b">
        <f t="shared" ca="1" si="481"/>
        <v>0</v>
      </c>
      <c r="U1687" t="b">
        <f t="shared" ca="1" si="482"/>
        <v>0</v>
      </c>
      <c r="W1687" s="317" t="b">
        <f t="shared" ca="1" si="483"/>
        <v>0</v>
      </c>
      <c r="X1687" s="317" t="b">
        <f t="shared" ca="1" si="490"/>
        <v>0</v>
      </c>
      <c r="Y1687" s="317" t="b">
        <f t="shared" ca="1" si="484"/>
        <v>0</v>
      </c>
      <c r="Z1687" t="b">
        <f t="shared" ca="1" si="485"/>
        <v>0</v>
      </c>
      <c r="AA1687" s="37" t="b">
        <f t="shared" ca="1" si="491"/>
        <v>1</v>
      </c>
      <c r="AB1687" t="b">
        <f t="shared" ca="1" si="486"/>
        <v>0</v>
      </c>
      <c r="AD1687" t="b">
        <f t="shared" ca="1" si="492"/>
        <v>0</v>
      </c>
      <c r="AE1687" s="37" t="b">
        <f t="shared" ca="1" si="493"/>
        <v>1</v>
      </c>
      <c r="AF1687" t="b">
        <f t="shared" ca="1" si="494"/>
        <v>0</v>
      </c>
      <c r="AG1687" s="317" t="b">
        <f t="shared" ca="1" si="495"/>
        <v>0</v>
      </c>
      <c r="AH1687" s="317" t="b">
        <f t="shared" ca="1" si="496"/>
        <v>0</v>
      </c>
      <c r="AI1687" s="317" t="b">
        <f t="shared" ca="1" si="497"/>
        <v>0</v>
      </c>
    </row>
    <row r="1688" spans="1:35" x14ac:dyDescent="0.25">
      <c r="A1688">
        <v>1656</v>
      </c>
      <c r="B1688" s="169">
        <f ca="1">OFFSET(InputPriceData!B$15,CalculationsAndCharts!$A1688+$A$11,0,1,1)</f>
        <v>39440</v>
      </c>
      <c r="C1688" s="3">
        <f ca="1">OFFSET(InputPriceData!G$15,CalculationsAndCharts!$A1688+$A$11,IF($C$7,8,0),1,1)</f>
        <v>521900</v>
      </c>
      <c r="D1688" s="4">
        <f ca="1">OFFSET(InputPriceData!C$15,CalculationsAndCharts!$A1688+$A$11,IF($C$7,8,0),1,1)</f>
        <v>63.04</v>
      </c>
      <c r="E1688" s="4">
        <f ca="1">OFFSET(InputPriceData!D$15,CalculationsAndCharts!$A1688+$A$11,IF($C$7,8,0),1,1)</f>
        <v>63.4</v>
      </c>
      <c r="F1688" s="4">
        <f ca="1">OFFSET(InputPriceData!E$15,CalculationsAndCharts!$A1688+$A$11,IF($C$7,8,0),1,1)</f>
        <v>62.61</v>
      </c>
      <c r="G1688" s="4">
        <f ca="1">OFFSET(InputPriceData!F$15,CalculationsAndCharts!$A1688+$A$11,IF($C$7,8,0),1,1)</f>
        <v>62.77</v>
      </c>
      <c r="H1688" s="133"/>
      <c r="I1688" s="133"/>
      <c r="J1688" s="37">
        <f t="shared" ca="1" si="487"/>
        <v>1145</v>
      </c>
      <c r="K1688" s="124">
        <f t="shared" ca="1" si="488"/>
        <v>1.3200000000000003</v>
      </c>
      <c r="L1688" s="343">
        <f t="shared" ca="1" si="479"/>
        <v>-0.28972830215560758</v>
      </c>
      <c r="M1688" s="345">
        <f t="shared" ca="1" si="489"/>
        <v>0.75074929828638537</v>
      </c>
      <c r="N1688" s="344">
        <f t="shared" ca="1" si="480"/>
        <v>-0.3859188451017187</v>
      </c>
      <c r="O1688" s="4"/>
      <c r="P1688" s="4"/>
      <c r="Q1688" s="3"/>
      <c r="S1688" s="4"/>
      <c r="T1688" s="4" t="b">
        <f t="shared" ca="1" si="481"/>
        <v>0</v>
      </c>
      <c r="U1688" t="b">
        <f t="shared" ca="1" si="482"/>
        <v>0</v>
      </c>
      <c r="W1688" s="317" t="b">
        <f t="shared" ca="1" si="483"/>
        <v>0</v>
      </c>
      <c r="X1688" s="317" t="b">
        <f t="shared" ca="1" si="490"/>
        <v>0</v>
      </c>
      <c r="Y1688" s="317" t="b">
        <f t="shared" ca="1" si="484"/>
        <v>0</v>
      </c>
      <c r="Z1688" t="b">
        <f t="shared" ca="1" si="485"/>
        <v>0</v>
      </c>
      <c r="AA1688" s="37" t="b">
        <f t="shared" ca="1" si="491"/>
        <v>1</v>
      </c>
      <c r="AB1688" t="b">
        <f t="shared" ca="1" si="486"/>
        <v>0</v>
      </c>
      <c r="AD1688" t="b">
        <f t="shared" ca="1" si="492"/>
        <v>0</v>
      </c>
      <c r="AE1688" s="37" t="b">
        <f t="shared" ca="1" si="493"/>
        <v>1</v>
      </c>
      <c r="AF1688" t="b">
        <f t="shared" ca="1" si="494"/>
        <v>0</v>
      </c>
      <c r="AG1688" s="317" t="b">
        <f t="shared" ca="1" si="495"/>
        <v>0</v>
      </c>
      <c r="AH1688" s="317" t="b">
        <f t="shared" ca="1" si="496"/>
        <v>0</v>
      </c>
      <c r="AI1688" s="317" t="b">
        <f t="shared" ca="1" si="497"/>
        <v>0</v>
      </c>
    </row>
    <row r="1689" spans="1:35" x14ac:dyDescent="0.25">
      <c r="A1689">
        <v>1657</v>
      </c>
      <c r="B1689" s="169">
        <f ca="1">OFFSET(InputPriceData!B$15,CalculationsAndCharts!$A1689+$A$11,0,1,1)</f>
        <v>39437</v>
      </c>
      <c r="C1689" s="3">
        <f ca="1">OFFSET(InputPriceData!G$15,CalculationsAndCharts!$A1689+$A$11,IF($C$7,8,0),1,1)</f>
        <v>3883200</v>
      </c>
      <c r="D1689" s="4">
        <f ca="1">OFFSET(InputPriceData!C$15,CalculationsAndCharts!$A1689+$A$11,IF($C$7,8,0),1,1)</f>
        <v>62.11</v>
      </c>
      <c r="E1689" s="4">
        <f ca="1">OFFSET(InputPriceData!D$15,CalculationsAndCharts!$A1689+$A$11,IF($C$7,8,0),1,1)</f>
        <v>63.26</v>
      </c>
      <c r="F1689" s="4">
        <f ca="1">OFFSET(InputPriceData!E$15,CalculationsAndCharts!$A1689+$A$11,IF($C$7,8,0),1,1)</f>
        <v>61.91</v>
      </c>
      <c r="G1689" s="4">
        <f ca="1">OFFSET(InputPriceData!F$15,CalculationsAndCharts!$A1689+$A$11,IF($C$7,8,0),1,1)</f>
        <v>63</v>
      </c>
      <c r="H1689" s="133"/>
      <c r="I1689" s="133"/>
      <c r="J1689" s="37">
        <f t="shared" ca="1" si="487"/>
        <v>1144</v>
      </c>
      <c r="K1689" s="124">
        <f t="shared" ca="1" si="488"/>
        <v>2.2000000000000028</v>
      </c>
      <c r="L1689" s="343">
        <f t="shared" ca="1" si="479"/>
        <v>-0.54229311289177062</v>
      </c>
      <c r="M1689" s="345">
        <f t="shared" ca="1" si="489"/>
        <v>0.75756740493076224</v>
      </c>
      <c r="N1689" s="344">
        <f t="shared" ca="1" si="480"/>
        <v>-0.71583480144757994</v>
      </c>
      <c r="O1689" s="4"/>
      <c r="P1689" s="4"/>
      <c r="Q1689" s="3"/>
      <c r="S1689" s="4"/>
      <c r="T1689" s="4" t="b">
        <f t="shared" ca="1" si="481"/>
        <v>0</v>
      </c>
      <c r="U1689" t="b">
        <f t="shared" ca="1" si="482"/>
        <v>0</v>
      </c>
      <c r="W1689" s="317" t="b">
        <f t="shared" ca="1" si="483"/>
        <v>0</v>
      </c>
      <c r="X1689" s="317" t="b">
        <f t="shared" ca="1" si="490"/>
        <v>0</v>
      </c>
      <c r="Y1689" s="317" t="b">
        <f t="shared" ca="1" si="484"/>
        <v>0</v>
      </c>
      <c r="Z1689" t="b">
        <f t="shared" ca="1" si="485"/>
        <v>0</v>
      </c>
      <c r="AA1689" s="37" t="b">
        <f t="shared" ca="1" si="491"/>
        <v>1</v>
      </c>
      <c r="AB1689" t="b">
        <f t="shared" ca="1" si="486"/>
        <v>0</v>
      </c>
      <c r="AD1689" t="b">
        <f t="shared" ca="1" si="492"/>
        <v>0</v>
      </c>
      <c r="AE1689" s="37" t="b">
        <f t="shared" ca="1" si="493"/>
        <v>1</v>
      </c>
      <c r="AF1689" t="b">
        <f t="shared" ca="1" si="494"/>
        <v>0</v>
      </c>
      <c r="AG1689" s="317" t="b">
        <f t="shared" ca="1" si="495"/>
        <v>0</v>
      </c>
      <c r="AH1689" s="317" t="b">
        <f t="shared" ca="1" si="496"/>
        <v>0</v>
      </c>
      <c r="AI1689" s="317" t="b">
        <f t="shared" ca="1" si="497"/>
        <v>0</v>
      </c>
    </row>
    <row r="1690" spans="1:35" x14ac:dyDescent="0.25">
      <c r="A1690">
        <v>1658</v>
      </c>
      <c r="B1690" s="169">
        <f ca="1">OFFSET(InputPriceData!B$15,CalculationsAndCharts!$A1690+$A$11,0,1,1)</f>
        <v>39436</v>
      </c>
      <c r="C1690" s="3">
        <f ca="1">OFFSET(InputPriceData!G$15,CalculationsAndCharts!$A1690+$A$11,IF($C$7,8,0),1,1)</f>
        <v>1965000</v>
      </c>
      <c r="D1690" s="4">
        <f ca="1">OFFSET(InputPriceData!C$15,CalculationsAndCharts!$A1690+$A$11,IF($C$7,8,0),1,1)</f>
        <v>61.33</v>
      </c>
      <c r="E1690" s="4">
        <f ca="1">OFFSET(InputPriceData!D$15,CalculationsAndCharts!$A1690+$A$11,IF($C$7,8,0),1,1)</f>
        <v>61.61</v>
      </c>
      <c r="F1690" s="4">
        <f ca="1">OFFSET(InputPriceData!E$15,CalculationsAndCharts!$A1690+$A$11,IF($C$7,8,0),1,1)</f>
        <v>60.33</v>
      </c>
      <c r="G1690" s="4">
        <f ca="1">OFFSET(InputPriceData!F$15,CalculationsAndCharts!$A1690+$A$11,IF($C$7,8,0),1,1)</f>
        <v>61.45</v>
      </c>
      <c r="H1690" s="133"/>
      <c r="I1690" s="133"/>
      <c r="J1690" s="37">
        <f t="shared" ca="1" si="487"/>
        <v>1143</v>
      </c>
      <c r="K1690" s="124">
        <f t="shared" ca="1" si="488"/>
        <v>0.17999999999999972</v>
      </c>
      <c r="L1690" s="343">
        <f t="shared" ca="1" si="479"/>
        <v>-0.6524543321280647</v>
      </c>
      <c r="M1690" s="345">
        <f t="shared" ca="1" si="489"/>
        <v>0.76444743181711627</v>
      </c>
      <c r="N1690" s="344">
        <f t="shared" ca="1" si="480"/>
        <v>-0.85349797117789994</v>
      </c>
      <c r="O1690" s="4"/>
      <c r="P1690" s="4"/>
      <c r="Q1690" s="3"/>
      <c r="S1690" s="4"/>
      <c r="T1690" s="4" t="b">
        <f t="shared" ca="1" si="481"/>
        <v>0</v>
      </c>
      <c r="U1690" t="b">
        <f t="shared" ca="1" si="482"/>
        <v>0</v>
      </c>
      <c r="W1690" s="317" t="b">
        <f t="shared" ca="1" si="483"/>
        <v>0</v>
      </c>
      <c r="X1690" s="317" t="b">
        <f t="shared" ca="1" si="490"/>
        <v>0</v>
      </c>
      <c r="Y1690" s="317" t="b">
        <f t="shared" ca="1" si="484"/>
        <v>0</v>
      </c>
      <c r="Z1690" t="b">
        <f t="shared" ca="1" si="485"/>
        <v>0</v>
      </c>
      <c r="AA1690" s="37" t="b">
        <f t="shared" ca="1" si="491"/>
        <v>1</v>
      </c>
      <c r="AB1690" t="b">
        <f t="shared" ca="1" si="486"/>
        <v>0</v>
      </c>
      <c r="AD1690" t="b">
        <f t="shared" ca="1" si="492"/>
        <v>0</v>
      </c>
      <c r="AE1690" s="37" t="b">
        <f t="shared" ca="1" si="493"/>
        <v>1</v>
      </c>
      <c r="AF1690" t="b">
        <f t="shared" ca="1" si="494"/>
        <v>0</v>
      </c>
      <c r="AG1690" s="317" t="b">
        <f t="shared" ca="1" si="495"/>
        <v>0</v>
      </c>
      <c r="AH1690" s="317" t="b">
        <f t="shared" ca="1" si="496"/>
        <v>0</v>
      </c>
      <c r="AI1690" s="317" t="b">
        <f t="shared" ca="1" si="497"/>
        <v>0</v>
      </c>
    </row>
    <row r="1691" spans="1:35" x14ac:dyDescent="0.25">
      <c r="A1691">
        <v>1659</v>
      </c>
      <c r="B1691" s="169">
        <f ca="1">OFFSET(InputPriceData!B$15,CalculationsAndCharts!$A1691+$A$11,0,1,1)</f>
        <v>39435</v>
      </c>
      <c r="C1691" s="3">
        <f ca="1">OFFSET(InputPriceData!G$15,CalculationsAndCharts!$A1691+$A$11,IF($C$7,8,0),1,1)</f>
        <v>2270800</v>
      </c>
      <c r="D1691" s="4">
        <f ca="1">OFFSET(InputPriceData!C$15,CalculationsAndCharts!$A1691+$A$11,IF($C$7,8,0),1,1)</f>
        <v>61.84</v>
      </c>
      <c r="E1691" s="4">
        <f ca="1">OFFSET(InputPriceData!D$15,CalculationsAndCharts!$A1691+$A$11,IF($C$7,8,0),1,1)</f>
        <v>61.84</v>
      </c>
      <c r="F1691" s="4">
        <f ca="1">OFFSET(InputPriceData!E$15,CalculationsAndCharts!$A1691+$A$11,IF($C$7,8,0),1,1)</f>
        <v>60.32</v>
      </c>
      <c r="G1691" s="4">
        <f ca="1">OFFSET(InputPriceData!F$15,CalculationsAndCharts!$A1691+$A$11,IF($C$7,8,0),1,1)</f>
        <v>60.8</v>
      </c>
      <c r="H1691" s="133"/>
      <c r="I1691" s="133"/>
      <c r="J1691" s="37">
        <f t="shared" ca="1" si="487"/>
        <v>1142</v>
      </c>
      <c r="K1691" s="124">
        <f t="shared" ca="1" si="488"/>
        <v>-8.00000000000054E-2</v>
      </c>
      <c r="L1691" s="343">
        <f t="shared" ca="1" si="479"/>
        <v>-0.59722419867836662</v>
      </c>
      <c r="M1691" s="345">
        <f t="shared" ca="1" si="489"/>
        <v>0.77138994128871474</v>
      </c>
      <c r="N1691" s="344">
        <f t="shared" ca="1" si="480"/>
        <v>-0.77421828664322501</v>
      </c>
      <c r="O1691" s="4"/>
      <c r="P1691" s="4"/>
      <c r="Q1691" s="3"/>
      <c r="S1691" s="4"/>
      <c r="T1691" s="4" t="b">
        <f t="shared" ca="1" si="481"/>
        <v>0</v>
      </c>
      <c r="U1691" t="b">
        <f t="shared" ca="1" si="482"/>
        <v>0</v>
      </c>
      <c r="W1691" s="317" t="b">
        <f t="shared" ca="1" si="483"/>
        <v>0</v>
      </c>
      <c r="X1691" s="317" t="b">
        <f t="shared" ca="1" si="490"/>
        <v>0</v>
      </c>
      <c r="Y1691" s="317" t="b">
        <f t="shared" ca="1" si="484"/>
        <v>0</v>
      </c>
      <c r="Z1691" t="b">
        <f t="shared" ca="1" si="485"/>
        <v>0</v>
      </c>
      <c r="AA1691" s="37" t="b">
        <f t="shared" ca="1" si="491"/>
        <v>1</v>
      </c>
      <c r="AB1691" t="b">
        <f t="shared" ca="1" si="486"/>
        <v>0</v>
      </c>
      <c r="AD1691" t="b">
        <f t="shared" ca="1" si="492"/>
        <v>0</v>
      </c>
      <c r="AE1691" s="37" t="b">
        <f t="shared" ca="1" si="493"/>
        <v>1</v>
      </c>
      <c r="AF1691" t="b">
        <f t="shared" ca="1" si="494"/>
        <v>0</v>
      </c>
      <c r="AG1691" s="317" t="b">
        <f t="shared" ca="1" si="495"/>
        <v>0</v>
      </c>
      <c r="AH1691" s="317" t="b">
        <f t="shared" ca="1" si="496"/>
        <v>0</v>
      </c>
      <c r="AI1691" s="317" t="b">
        <f t="shared" ca="1" si="497"/>
        <v>0</v>
      </c>
    </row>
    <row r="1692" spans="1:35" x14ac:dyDescent="0.25">
      <c r="A1692">
        <v>1660</v>
      </c>
      <c r="B1692" s="169">
        <f ca="1">OFFSET(InputPriceData!B$15,CalculationsAndCharts!$A1692+$A$11,0,1,1)</f>
        <v>39434</v>
      </c>
      <c r="C1692" s="3">
        <f ca="1">OFFSET(InputPriceData!G$15,CalculationsAndCharts!$A1692+$A$11,IF($C$7,8,0),1,1)</f>
        <v>2033000</v>
      </c>
      <c r="D1692" s="4">
        <f ca="1">OFFSET(InputPriceData!C$15,CalculationsAndCharts!$A1692+$A$11,IF($C$7,8,0),1,1)</f>
        <v>61.43</v>
      </c>
      <c r="E1692" s="4">
        <f ca="1">OFFSET(InputPriceData!D$15,CalculationsAndCharts!$A1692+$A$11,IF($C$7,8,0),1,1)</f>
        <v>61.61</v>
      </c>
      <c r="F1692" s="4">
        <f ca="1">OFFSET(InputPriceData!E$15,CalculationsAndCharts!$A1692+$A$11,IF($C$7,8,0),1,1)</f>
        <v>60.52</v>
      </c>
      <c r="G1692" s="4">
        <f ca="1">OFFSET(InputPriceData!F$15,CalculationsAndCharts!$A1692+$A$11,IF($C$7,8,0),1,1)</f>
        <v>61.27</v>
      </c>
      <c r="H1692" s="133"/>
      <c r="I1692" s="133"/>
      <c r="J1692" s="37">
        <f t="shared" ca="1" si="487"/>
        <v>1141</v>
      </c>
      <c r="K1692" s="124">
        <f t="shared" ca="1" si="488"/>
        <v>-0.38999999999999346</v>
      </c>
      <c r="L1692" s="343">
        <f t="shared" ca="1" si="479"/>
        <v>-0.43136322927719206</v>
      </c>
      <c r="M1692" s="345">
        <f t="shared" ca="1" si="489"/>
        <v>0.7783955007958776</v>
      </c>
      <c r="N1692" s="344">
        <f t="shared" ca="1" si="480"/>
        <v>-0.5541697361253255</v>
      </c>
      <c r="O1692" s="4"/>
      <c r="P1692" s="4"/>
      <c r="Q1692" s="3"/>
      <c r="S1692" s="4"/>
      <c r="T1692" s="4" t="b">
        <f t="shared" ca="1" si="481"/>
        <v>0</v>
      </c>
      <c r="U1692" t="b">
        <f t="shared" ca="1" si="482"/>
        <v>0</v>
      </c>
      <c r="W1692" s="317" t="b">
        <f t="shared" ca="1" si="483"/>
        <v>0</v>
      </c>
      <c r="X1692" s="317" t="b">
        <f t="shared" ca="1" si="490"/>
        <v>0</v>
      </c>
      <c r="Y1692" s="317" t="b">
        <f t="shared" ca="1" si="484"/>
        <v>1</v>
      </c>
      <c r="Z1692" t="b">
        <f t="shared" ca="1" si="485"/>
        <v>1</v>
      </c>
      <c r="AA1692" s="37" t="b">
        <f t="shared" ca="1" si="491"/>
        <v>1</v>
      </c>
      <c r="AB1692" t="b">
        <f t="shared" ca="1" si="486"/>
        <v>0</v>
      </c>
      <c r="AD1692" t="b">
        <f t="shared" ca="1" si="492"/>
        <v>1</v>
      </c>
      <c r="AE1692" s="37" t="b">
        <f t="shared" ca="1" si="493"/>
        <v>1</v>
      </c>
      <c r="AF1692" t="b">
        <f t="shared" ca="1" si="494"/>
        <v>0</v>
      </c>
      <c r="AG1692" s="317" t="b">
        <f t="shared" ca="1" si="495"/>
        <v>0</v>
      </c>
      <c r="AH1692" s="317" t="b">
        <f t="shared" ca="1" si="496"/>
        <v>0</v>
      </c>
      <c r="AI1692" s="317" t="b">
        <f t="shared" ca="1" si="497"/>
        <v>1</v>
      </c>
    </row>
    <row r="1693" spans="1:35" x14ac:dyDescent="0.25">
      <c r="A1693">
        <v>1661</v>
      </c>
      <c r="B1693" s="169">
        <f ca="1">OFFSET(InputPriceData!B$15,CalculationsAndCharts!$A1693+$A$11,0,1,1)</f>
        <v>39433</v>
      </c>
      <c r="C1693" s="3">
        <f ca="1">OFFSET(InputPriceData!G$15,CalculationsAndCharts!$A1693+$A$11,IF($C$7,8,0),1,1)</f>
        <v>2674900</v>
      </c>
      <c r="D1693" s="4">
        <f ca="1">OFFSET(InputPriceData!C$15,CalculationsAndCharts!$A1693+$A$11,IF($C$7,8,0),1,1)</f>
        <v>61.7</v>
      </c>
      <c r="E1693" s="4">
        <f ca="1">OFFSET(InputPriceData!D$15,CalculationsAndCharts!$A1693+$A$11,IF($C$7,8,0),1,1)</f>
        <v>61.74</v>
      </c>
      <c r="F1693" s="4">
        <f ca="1">OFFSET(InputPriceData!E$15,CalculationsAndCharts!$A1693+$A$11,IF($C$7,8,0),1,1)</f>
        <v>60.77</v>
      </c>
      <c r="G1693" s="4">
        <f ca="1">OFFSET(InputPriceData!F$15,CalculationsAndCharts!$A1693+$A$11,IF($C$7,8,0),1,1)</f>
        <v>60.88</v>
      </c>
      <c r="H1693" s="133"/>
      <c r="I1693" s="133"/>
      <c r="J1693" s="37">
        <f t="shared" ca="1" si="487"/>
        <v>1140</v>
      </c>
      <c r="K1693" s="124">
        <f t="shared" ca="1" si="488"/>
        <v>-1.8599999999999994</v>
      </c>
      <c r="L1693" s="343">
        <f t="shared" ca="1" si="479"/>
        <v>-0.14854724171735201</v>
      </c>
      <c r="M1693" s="345">
        <f t="shared" ca="1" si="489"/>
        <v>0.78546468294235883</v>
      </c>
      <c r="N1693" s="344">
        <f t="shared" ca="1" si="480"/>
        <v>-0.18912020482053057</v>
      </c>
      <c r="O1693" s="4"/>
      <c r="P1693" s="4"/>
      <c r="Q1693" s="3"/>
      <c r="S1693" s="4"/>
      <c r="T1693" s="4" t="b">
        <f t="shared" ca="1" si="481"/>
        <v>0</v>
      </c>
      <c r="U1693" t="b">
        <f t="shared" ca="1" si="482"/>
        <v>1</v>
      </c>
      <c r="W1693" s="317" t="b">
        <f t="shared" ca="1" si="483"/>
        <v>0</v>
      </c>
      <c r="X1693" s="317" t="b">
        <f t="shared" ca="1" si="490"/>
        <v>1</v>
      </c>
      <c r="Y1693" s="317" t="b">
        <f t="shared" ca="1" si="484"/>
        <v>0</v>
      </c>
      <c r="Z1693" t="b">
        <f t="shared" ca="1" si="485"/>
        <v>0</v>
      </c>
      <c r="AA1693" s="37" t="b">
        <f t="shared" ca="1" si="491"/>
        <v>0</v>
      </c>
      <c r="AB1693" t="b">
        <f t="shared" ca="1" si="486"/>
        <v>0</v>
      </c>
      <c r="AD1693" t="b">
        <f t="shared" ca="1" si="492"/>
        <v>0</v>
      </c>
      <c r="AE1693" s="37" t="b">
        <f t="shared" ca="1" si="493"/>
        <v>0</v>
      </c>
      <c r="AF1693" t="b">
        <f t="shared" ca="1" si="494"/>
        <v>0</v>
      </c>
      <c r="AG1693" s="317" t="b">
        <f t="shared" ca="1" si="495"/>
        <v>0</v>
      </c>
      <c r="AH1693" s="317" t="b">
        <f t="shared" ca="1" si="496"/>
        <v>1</v>
      </c>
      <c r="AI1693" s="317" t="b">
        <f t="shared" ca="1" si="497"/>
        <v>0</v>
      </c>
    </row>
    <row r="1694" spans="1:35" x14ac:dyDescent="0.25">
      <c r="A1694">
        <v>1662</v>
      </c>
      <c r="B1694" s="169">
        <f ca="1">OFFSET(InputPriceData!B$15,CalculationsAndCharts!$A1694+$A$11,0,1,1)</f>
        <v>39430</v>
      </c>
      <c r="C1694" s="3">
        <f ca="1">OFFSET(InputPriceData!G$15,CalculationsAndCharts!$A1694+$A$11,IF($C$7,8,0),1,1)</f>
        <v>2469600</v>
      </c>
      <c r="D1694" s="4">
        <f ca="1">OFFSET(InputPriceData!C$15,CalculationsAndCharts!$A1694+$A$11,IF($C$7,8,0),1,1)</f>
        <v>62.75</v>
      </c>
      <c r="E1694" s="4">
        <f ca="1">OFFSET(InputPriceData!D$15,CalculationsAndCharts!$A1694+$A$11,IF($C$7,8,0),1,1)</f>
        <v>62.75</v>
      </c>
      <c r="F1694" s="4">
        <f ca="1">OFFSET(InputPriceData!E$15,CalculationsAndCharts!$A1694+$A$11,IF($C$7,8,0),1,1)</f>
        <v>61.66</v>
      </c>
      <c r="G1694" s="4">
        <f ca="1">OFFSET(InputPriceData!F$15,CalculationsAndCharts!$A1694+$A$11,IF($C$7,8,0),1,1)</f>
        <v>61.66</v>
      </c>
      <c r="H1694" s="133"/>
      <c r="I1694" s="133"/>
      <c r="J1694" s="37">
        <f t="shared" ca="1" si="487"/>
        <v>1139</v>
      </c>
      <c r="K1694" s="124">
        <f t="shared" ca="1" si="488"/>
        <v>-1.7700000000000031</v>
      </c>
      <c r="L1694" s="343">
        <f t="shared" ca="1" si="479"/>
        <v>0.17213558821887892</v>
      </c>
      <c r="M1694" s="345">
        <f t="shared" ca="1" si="489"/>
        <v>0.79259806553214818</v>
      </c>
      <c r="N1694" s="344">
        <f t="shared" ca="1" si="480"/>
        <v>0.21717891539806819</v>
      </c>
      <c r="O1694" s="4"/>
      <c r="P1694" s="4"/>
      <c r="Q1694" s="3"/>
      <c r="S1694" s="4"/>
      <c r="T1694" s="4" t="b">
        <f t="shared" ca="1" si="481"/>
        <v>0</v>
      </c>
      <c r="U1694" t="b">
        <f t="shared" ca="1" si="482"/>
        <v>0</v>
      </c>
      <c r="W1694" s="317" t="b">
        <f t="shared" ca="1" si="483"/>
        <v>0</v>
      </c>
      <c r="X1694" s="317" t="b">
        <f t="shared" ca="1" si="490"/>
        <v>1</v>
      </c>
      <c r="Y1694" s="317" t="b">
        <f t="shared" ca="1" si="484"/>
        <v>0</v>
      </c>
      <c r="Z1694" t="b">
        <f t="shared" ca="1" si="485"/>
        <v>0</v>
      </c>
      <c r="AA1694" s="37" t="b">
        <f t="shared" ca="1" si="491"/>
        <v>0</v>
      </c>
      <c r="AB1694" t="b">
        <f t="shared" ca="1" si="486"/>
        <v>0</v>
      </c>
      <c r="AD1694" t="b">
        <f t="shared" ca="1" si="492"/>
        <v>0</v>
      </c>
      <c r="AE1694" s="37" t="b">
        <f t="shared" ca="1" si="493"/>
        <v>0</v>
      </c>
      <c r="AF1694" t="b">
        <f t="shared" ca="1" si="494"/>
        <v>0</v>
      </c>
      <c r="AG1694" s="317" t="b">
        <f t="shared" ca="1" si="495"/>
        <v>0</v>
      </c>
      <c r="AH1694" s="317" t="b">
        <f t="shared" ca="1" si="496"/>
        <v>1</v>
      </c>
      <c r="AI1694" s="317" t="b">
        <f t="shared" ca="1" si="497"/>
        <v>0</v>
      </c>
    </row>
    <row r="1695" spans="1:35" x14ac:dyDescent="0.25">
      <c r="A1695">
        <v>1663</v>
      </c>
      <c r="B1695" s="169">
        <f ca="1">OFFSET(InputPriceData!B$15,CalculationsAndCharts!$A1695+$A$11,0,1,1)</f>
        <v>39429</v>
      </c>
      <c r="C1695" s="3">
        <f ca="1">OFFSET(InputPriceData!G$15,CalculationsAndCharts!$A1695+$A$11,IF($C$7,8,0),1,1)</f>
        <v>2597700</v>
      </c>
      <c r="D1695" s="4">
        <f ca="1">OFFSET(InputPriceData!C$15,CalculationsAndCharts!$A1695+$A$11,IF($C$7,8,0),1,1)</f>
        <v>63.24</v>
      </c>
      <c r="E1695" s="4">
        <f ca="1">OFFSET(InputPriceData!D$15,CalculationsAndCharts!$A1695+$A$11,IF($C$7,8,0),1,1)</f>
        <v>63.56</v>
      </c>
      <c r="F1695" s="4">
        <f ca="1">OFFSET(InputPriceData!E$15,CalculationsAndCharts!$A1695+$A$11,IF($C$7,8,0),1,1)</f>
        <v>62.35</v>
      </c>
      <c r="G1695" s="4">
        <f ca="1">OFFSET(InputPriceData!F$15,CalculationsAndCharts!$A1695+$A$11,IF($C$7,8,0),1,1)</f>
        <v>62.74</v>
      </c>
      <c r="H1695" s="133"/>
      <c r="I1695" s="133"/>
      <c r="J1695" s="37">
        <f t="shared" ca="1" si="487"/>
        <v>1138</v>
      </c>
      <c r="K1695" s="124">
        <f t="shared" ca="1" si="488"/>
        <v>-0.23999999999999488</v>
      </c>
      <c r="L1695" s="343">
        <f t="shared" ca="1" si="479"/>
        <v>0.4273408685307416</v>
      </c>
      <c r="M1695" s="345">
        <f t="shared" ca="1" si="489"/>
        <v>0.79979623161669844</v>
      </c>
      <c r="N1695" s="344">
        <f t="shared" ca="1" si="480"/>
        <v>0.53431218057494456</v>
      </c>
      <c r="O1695" s="4"/>
      <c r="P1695" s="4"/>
      <c r="Q1695" s="3"/>
      <c r="S1695" s="4"/>
      <c r="T1695" s="4" t="b">
        <f t="shared" ca="1" si="481"/>
        <v>0</v>
      </c>
      <c r="U1695" t="b">
        <f t="shared" ca="1" si="482"/>
        <v>0</v>
      </c>
      <c r="W1695" s="317" t="b">
        <f t="shared" ca="1" si="483"/>
        <v>0</v>
      </c>
      <c r="X1695" s="317" t="b">
        <f t="shared" ca="1" si="490"/>
        <v>1</v>
      </c>
      <c r="Y1695" s="317" t="b">
        <f t="shared" ca="1" si="484"/>
        <v>0</v>
      </c>
      <c r="Z1695" t="b">
        <f t="shared" ca="1" si="485"/>
        <v>0</v>
      </c>
      <c r="AA1695" s="37" t="b">
        <f t="shared" ca="1" si="491"/>
        <v>0</v>
      </c>
      <c r="AB1695" t="b">
        <f t="shared" ca="1" si="486"/>
        <v>0</v>
      </c>
      <c r="AD1695" t="b">
        <f t="shared" ca="1" si="492"/>
        <v>0</v>
      </c>
      <c r="AE1695" s="37" t="b">
        <f t="shared" ca="1" si="493"/>
        <v>0</v>
      </c>
      <c r="AF1695" t="b">
        <f t="shared" ca="1" si="494"/>
        <v>0</v>
      </c>
      <c r="AG1695" s="317" t="b">
        <f t="shared" ca="1" si="495"/>
        <v>0</v>
      </c>
      <c r="AH1695" s="317" t="b">
        <f t="shared" ca="1" si="496"/>
        <v>1</v>
      </c>
      <c r="AI1695" s="317" t="b">
        <f t="shared" ca="1" si="497"/>
        <v>0</v>
      </c>
    </row>
    <row r="1696" spans="1:35" x14ac:dyDescent="0.25">
      <c r="A1696">
        <v>1664</v>
      </c>
      <c r="B1696" s="169">
        <f ca="1">OFFSET(InputPriceData!B$15,CalculationsAndCharts!$A1696+$A$11,0,1,1)</f>
        <v>39428</v>
      </c>
      <c r="C1696" s="3">
        <f ca="1">OFFSET(InputPriceData!G$15,CalculationsAndCharts!$A1696+$A$11,IF($C$7,8,0),1,1)</f>
        <v>2802800</v>
      </c>
      <c r="D1696" s="4">
        <f ca="1">OFFSET(InputPriceData!C$15,CalculationsAndCharts!$A1696+$A$11,IF($C$7,8,0),1,1)</f>
        <v>64.52</v>
      </c>
      <c r="E1696" s="4">
        <f ca="1">OFFSET(InputPriceData!D$15,CalculationsAndCharts!$A1696+$A$11,IF($C$7,8,0),1,1)</f>
        <v>64.52</v>
      </c>
      <c r="F1696" s="4">
        <f ca="1">OFFSET(InputPriceData!E$15,CalculationsAndCharts!$A1696+$A$11,IF($C$7,8,0),1,1)</f>
        <v>63</v>
      </c>
      <c r="G1696" s="4">
        <f ca="1">OFFSET(InputPriceData!F$15,CalculationsAndCharts!$A1696+$A$11,IF($C$7,8,0),1,1)</f>
        <v>63.43</v>
      </c>
      <c r="H1696" s="133"/>
      <c r="I1696" s="133"/>
      <c r="J1696" s="37">
        <f t="shared" ca="1" si="487"/>
        <v>1137</v>
      </c>
      <c r="K1696" s="124">
        <f t="shared" ca="1" si="488"/>
        <v>-1.3800000000000026</v>
      </c>
      <c r="L1696" s="343">
        <f t="shared" ca="1" si="479"/>
        <v>0.64880279054100831</v>
      </c>
      <c r="M1696" s="345">
        <f t="shared" ca="1" si="489"/>
        <v>0.80705976954258163</v>
      </c>
      <c r="N1696" s="344">
        <f t="shared" ca="1" si="480"/>
        <v>0.80390922088550043</v>
      </c>
      <c r="O1696" s="4"/>
      <c r="P1696" s="4"/>
      <c r="Q1696" s="3"/>
      <c r="S1696" s="4"/>
      <c r="T1696" s="4" t="b">
        <f t="shared" ca="1" si="481"/>
        <v>0</v>
      </c>
      <c r="U1696" t="b">
        <f t="shared" ca="1" si="482"/>
        <v>0</v>
      </c>
      <c r="W1696" s="317" t="b">
        <f t="shared" ca="1" si="483"/>
        <v>0</v>
      </c>
      <c r="X1696" s="317" t="b">
        <f t="shared" ca="1" si="490"/>
        <v>1</v>
      </c>
      <c r="Y1696" s="317" t="b">
        <f t="shared" ca="1" si="484"/>
        <v>0</v>
      </c>
      <c r="Z1696" t="b">
        <f t="shared" ca="1" si="485"/>
        <v>0</v>
      </c>
      <c r="AA1696" s="37" t="b">
        <f t="shared" ca="1" si="491"/>
        <v>0</v>
      </c>
      <c r="AB1696" t="b">
        <f t="shared" ca="1" si="486"/>
        <v>0</v>
      </c>
      <c r="AD1696" t="b">
        <f t="shared" ca="1" si="492"/>
        <v>0</v>
      </c>
      <c r="AE1696" s="37" t="b">
        <f t="shared" ca="1" si="493"/>
        <v>0</v>
      </c>
      <c r="AF1696" t="b">
        <f t="shared" ca="1" si="494"/>
        <v>0</v>
      </c>
      <c r="AG1696" s="317" t="b">
        <f t="shared" ca="1" si="495"/>
        <v>0</v>
      </c>
      <c r="AH1696" s="317" t="b">
        <f t="shared" ca="1" si="496"/>
        <v>1</v>
      </c>
      <c r="AI1696" s="317" t="b">
        <f t="shared" ca="1" si="497"/>
        <v>0</v>
      </c>
    </row>
    <row r="1697" spans="1:35" x14ac:dyDescent="0.25">
      <c r="A1697">
        <v>1665</v>
      </c>
      <c r="B1697" s="169">
        <f ca="1">OFFSET(InputPriceData!B$15,CalculationsAndCharts!$A1697+$A$11,0,1,1)</f>
        <v>39427</v>
      </c>
      <c r="C1697" s="3">
        <f ca="1">OFFSET(InputPriceData!G$15,CalculationsAndCharts!$A1697+$A$11,IF($C$7,8,0),1,1)</f>
        <v>2360700</v>
      </c>
      <c r="D1697" s="4">
        <f ca="1">OFFSET(InputPriceData!C$15,CalculationsAndCharts!$A1697+$A$11,IF($C$7,8,0),1,1)</f>
        <v>64.790000000000006</v>
      </c>
      <c r="E1697" s="4">
        <f ca="1">OFFSET(InputPriceData!D$15,CalculationsAndCharts!$A1697+$A$11,IF($C$7,8,0),1,1)</f>
        <v>65</v>
      </c>
      <c r="F1697" s="4">
        <f ca="1">OFFSET(InputPriceData!E$15,CalculationsAndCharts!$A1697+$A$11,IF($C$7,8,0),1,1)</f>
        <v>62.9</v>
      </c>
      <c r="G1697" s="4">
        <f ca="1">OFFSET(InputPriceData!F$15,CalculationsAndCharts!$A1697+$A$11,IF($C$7,8,0),1,1)</f>
        <v>62.98</v>
      </c>
      <c r="H1697" s="133"/>
      <c r="I1697" s="133"/>
      <c r="J1697" s="37">
        <f t="shared" ca="1" si="487"/>
        <v>1136</v>
      </c>
      <c r="K1697" s="124">
        <f t="shared" ca="1" si="488"/>
        <v>-2.2000000000000099</v>
      </c>
      <c r="L1697" s="343">
        <f t="shared" ref="L1697:L1760" ca="1" si="498">IF(J1697&gt;3,($D$21*(K1697+K1698)/2+$D$22*L1698+$D$23*L1699),IF(J1697=1,0,IF(J1697=2,($D$21*0*(G1697+G1698)/2+$D$22*L1698),IF(J1697=3,($D$21*0*(G1697+G1698)/2+$D$22*L1698+$D$23*L1699),0))))</f>
        <v>0.81438927299957786</v>
      </c>
      <c r="M1697" s="345">
        <f t="shared" ca="1" si="489"/>
        <v>0.81438927299957786</v>
      </c>
      <c r="N1697" s="344">
        <f t="shared" ref="N1697:N1760" ca="1" si="499">IF(M1697=0,0,L1697/M1697)</f>
        <v>1</v>
      </c>
      <c r="O1697" s="4"/>
      <c r="P1697" s="4"/>
      <c r="Q1697" s="3"/>
      <c r="S1697" s="4"/>
      <c r="T1697" s="4" t="b">
        <f t="shared" ref="T1697:T1760" ca="1" si="500">AND(N1698&lt;0,N1697&gt;0)</f>
        <v>0</v>
      </c>
      <c r="U1697" t="b">
        <f t="shared" ref="U1697:U1760" ca="1" si="501">AND(N1698&gt;0,N1697&lt;0)</f>
        <v>0</v>
      </c>
      <c r="W1697" s="317" t="b">
        <f t="shared" ref="W1697:W1760" ca="1" si="502">AND(T1698&lt;&gt;T1699,T1698,NOT(X1698))</f>
        <v>0</v>
      </c>
      <c r="X1697" s="317" t="b">
        <f t="shared" ca="1" si="490"/>
        <v>1</v>
      </c>
      <c r="Y1697" s="317" t="b">
        <f t="shared" ref="Y1697:Y1760" ca="1" si="503">AND(X1698,AND(U1698&lt;&gt;U1699,U1698))</f>
        <v>0</v>
      </c>
      <c r="Z1697" t="b">
        <f t="shared" ref="Z1697:Z1760" ca="1" si="504">AND(U1698&lt;&gt;U1699,U1698,NOT(AA1698))</f>
        <v>0</v>
      </c>
      <c r="AA1697" s="37" t="b">
        <f t="shared" ca="1" si="491"/>
        <v>0</v>
      </c>
      <c r="AB1697" t="b">
        <f t="shared" ref="AB1697:AB1760" ca="1" si="505">AND(AA1698,AND(T1698&lt;&gt;T1699,T1698))</f>
        <v>0</v>
      </c>
      <c r="AD1697" t="b">
        <f t="shared" ca="1" si="492"/>
        <v>0</v>
      </c>
      <c r="AE1697" s="37" t="b">
        <f t="shared" ca="1" si="493"/>
        <v>0</v>
      </c>
      <c r="AF1697" t="b">
        <f t="shared" ca="1" si="494"/>
        <v>0</v>
      </c>
      <c r="AG1697" s="317" t="b">
        <f t="shared" ca="1" si="495"/>
        <v>0</v>
      </c>
      <c r="AH1697" s="317" t="b">
        <f t="shared" ca="1" si="496"/>
        <v>1</v>
      </c>
      <c r="AI1697" s="317" t="b">
        <f t="shared" ca="1" si="497"/>
        <v>0</v>
      </c>
    </row>
    <row r="1698" spans="1:35" x14ac:dyDescent="0.25">
      <c r="A1698">
        <v>1666</v>
      </c>
      <c r="B1698" s="169">
        <f ca="1">OFFSET(InputPriceData!B$15,CalculationsAndCharts!$A1698+$A$11,0,1,1)</f>
        <v>39426</v>
      </c>
      <c r="C1698" s="3">
        <f ca="1">OFFSET(InputPriceData!G$15,CalculationsAndCharts!$A1698+$A$11,IF($C$7,8,0),1,1)</f>
        <v>2118800</v>
      </c>
      <c r="D1698" s="4">
        <f ca="1">OFFSET(InputPriceData!C$15,CalculationsAndCharts!$A1698+$A$11,IF($C$7,8,0),1,1)</f>
        <v>65.400000000000006</v>
      </c>
      <c r="E1698" s="4">
        <f ca="1">OFFSET(InputPriceData!D$15,CalculationsAndCharts!$A1698+$A$11,IF($C$7,8,0),1,1)</f>
        <v>65.400000000000006</v>
      </c>
      <c r="F1698" s="4">
        <f ca="1">OFFSET(InputPriceData!E$15,CalculationsAndCharts!$A1698+$A$11,IF($C$7,8,0),1,1)</f>
        <v>64.61</v>
      </c>
      <c r="G1698" s="4">
        <f ca="1">OFFSET(InputPriceData!F$15,CalculationsAndCharts!$A1698+$A$11,IF($C$7,8,0),1,1)</f>
        <v>64.81</v>
      </c>
      <c r="H1698" s="133"/>
      <c r="I1698" s="133"/>
      <c r="J1698" s="37">
        <f t="shared" ref="J1698:J1761" ca="1" si="506">$A$8-A1698+1</f>
        <v>1135</v>
      </c>
      <c r="K1698" s="124">
        <f t="shared" ref="K1698:K1761" ca="1" si="507">IF(J1698&gt;2,G1698-G1700,0)</f>
        <v>0.71000000000000796</v>
      </c>
      <c r="L1698" s="343">
        <f t="shared" ca="1" si="498"/>
        <v>0.75170726766672191</v>
      </c>
      <c r="M1698" s="345">
        <f t="shared" ref="M1698:M1761" ca="1" si="508">MAX(IF(J1698=1,0.0000001,0.991*M1699),ABS(L1698))</f>
        <v>0.75170726766672191</v>
      </c>
      <c r="N1698" s="344">
        <f t="shared" ca="1" si="499"/>
        <v>1</v>
      </c>
      <c r="O1698" s="4"/>
      <c r="P1698" s="4"/>
      <c r="Q1698" s="3"/>
      <c r="S1698" s="4"/>
      <c r="T1698" s="4" t="b">
        <f t="shared" ca="1" si="500"/>
        <v>0</v>
      </c>
      <c r="U1698" t="b">
        <f t="shared" ca="1" si="501"/>
        <v>0</v>
      </c>
      <c r="W1698" s="317" t="b">
        <f t="shared" ca="1" si="502"/>
        <v>0</v>
      </c>
      <c r="X1698" s="317" t="b">
        <f t="shared" ref="X1698:X1761" ca="1" si="509">IF(X1699,IF(Y1698,FALSE,X1699),IF(W1698,TRUE,X1699))</f>
        <v>1</v>
      </c>
      <c r="Y1698" s="317" t="b">
        <f t="shared" ca="1" si="503"/>
        <v>0</v>
      </c>
      <c r="Z1698" t="b">
        <f t="shared" ca="1" si="504"/>
        <v>0</v>
      </c>
      <c r="AA1698" s="37" t="b">
        <f t="shared" ref="AA1698:AA1761" ca="1" si="510">IF(AA1699,IF(AB1698,FALSE,AA1699),IF(Z1698,TRUE,AA1699))</f>
        <v>0</v>
      </c>
      <c r="AB1698" t="b">
        <f t="shared" ca="1" si="505"/>
        <v>0</v>
      </c>
      <c r="AD1698" t="b">
        <f t="shared" ref="AD1698:AD1761" ca="1" si="511">AND($U1699&lt;&gt;$U1700,$U1699,NOT(AE1699))</f>
        <v>0</v>
      </c>
      <c r="AE1698" s="37" t="b">
        <f t="shared" ref="AE1698:AE1761" ca="1" si="512">IF(AE1699,IF(AF1698,FALSE,AE1699),IF(AD1698,TRUE,AE1699))</f>
        <v>0</v>
      </c>
      <c r="AF1698" t="b">
        <f t="shared" ref="AF1698:AF1761" ca="1" si="513">AND(AE1699,AND($T1699&lt;&gt;$T1700,$T1699))</f>
        <v>0</v>
      </c>
      <c r="AG1698" s="317" t="b">
        <f t="shared" ref="AG1698:AG1761" ca="1" si="514">AND($T1699&lt;&gt;$T1700,$T1699,NOT(AH1699))</f>
        <v>0</v>
      </c>
      <c r="AH1698" s="317" t="b">
        <f t="shared" ref="AH1698:AH1761" ca="1" si="515">IF(AH1699,IF(AI1698,FALSE,AH1699),IF(AG1698,TRUE,AH1699))</f>
        <v>1</v>
      </c>
      <c r="AI1698" s="317" t="b">
        <f t="shared" ref="AI1698:AI1761" ca="1" si="516">AND(AH1699,AND($U1699&lt;&gt;$U1700,$U1699))</f>
        <v>0</v>
      </c>
    </row>
    <row r="1699" spans="1:35" x14ac:dyDescent="0.25">
      <c r="A1699">
        <v>1667</v>
      </c>
      <c r="B1699" s="169">
        <f ca="1">OFFSET(InputPriceData!B$15,CalculationsAndCharts!$A1699+$A$11,0,1,1)</f>
        <v>39423</v>
      </c>
      <c r="C1699" s="3">
        <f ca="1">OFFSET(InputPriceData!G$15,CalculationsAndCharts!$A1699+$A$11,IF($C$7,8,0),1,1)</f>
        <v>3212900</v>
      </c>
      <c r="D1699" s="4">
        <f ca="1">OFFSET(InputPriceData!C$15,CalculationsAndCharts!$A1699+$A$11,IF($C$7,8,0),1,1)</f>
        <v>64.849999999999994</v>
      </c>
      <c r="E1699" s="4">
        <f ca="1">OFFSET(InputPriceData!D$15,CalculationsAndCharts!$A1699+$A$11,IF($C$7,8,0),1,1)</f>
        <v>65.37</v>
      </c>
      <c r="F1699" s="4">
        <f ca="1">OFFSET(InputPriceData!E$15,CalculationsAndCharts!$A1699+$A$11,IF($C$7,8,0),1,1)</f>
        <v>64.599999999999994</v>
      </c>
      <c r="G1699" s="4">
        <f ca="1">OFFSET(InputPriceData!F$15,CalculationsAndCharts!$A1699+$A$11,IF($C$7,8,0),1,1)</f>
        <v>65.180000000000007</v>
      </c>
      <c r="H1699" s="133"/>
      <c r="I1699" s="133"/>
      <c r="J1699" s="37">
        <f t="shared" ca="1" si="506"/>
        <v>1134</v>
      </c>
      <c r="K1699" s="124">
        <f t="shared" ca="1" si="507"/>
        <v>3.1400000000000077</v>
      </c>
      <c r="L1699" s="343">
        <f t="shared" ca="1" si="498"/>
        <v>0.46956522596187772</v>
      </c>
      <c r="M1699" s="345">
        <f t="shared" ca="1" si="508"/>
        <v>0.55023318645867314</v>
      </c>
      <c r="N1699" s="344">
        <f t="shared" ca="1" si="499"/>
        <v>0.85339313861459676</v>
      </c>
      <c r="O1699" s="4"/>
      <c r="P1699" s="4"/>
      <c r="Q1699" s="3"/>
      <c r="S1699" s="4"/>
      <c r="T1699" s="4" t="b">
        <f t="shared" ca="1" si="500"/>
        <v>0</v>
      </c>
      <c r="U1699" t="b">
        <f t="shared" ca="1" si="501"/>
        <v>0</v>
      </c>
      <c r="W1699" s="317" t="b">
        <f t="shared" ca="1" si="502"/>
        <v>0</v>
      </c>
      <c r="X1699" s="317" t="b">
        <f t="shared" ca="1" si="509"/>
        <v>1</v>
      </c>
      <c r="Y1699" s="317" t="b">
        <f t="shared" ca="1" si="503"/>
        <v>0</v>
      </c>
      <c r="Z1699" t="b">
        <f t="shared" ca="1" si="504"/>
        <v>0</v>
      </c>
      <c r="AA1699" s="37" t="b">
        <f t="shared" ca="1" si="510"/>
        <v>0</v>
      </c>
      <c r="AB1699" t="b">
        <f t="shared" ca="1" si="505"/>
        <v>0</v>
      </c>
      <c r="AD1699" t="b">
        <f t="shared" ca="1" si="511"/>
        <v>0</v>
      </c>
      <c r="AE1699" s="37" t="b">
        <f t="shared" ca="1" si="512"/>
        <v>0</v>
      </c>
      <c r="AF1699" t="b">
        <f t="shared" ca="1" si="513"/>
        <v>0</v>
      </c>
      <c r="AG1699" s="317" t="b">
        <f t="shared" ca="1" si="514"/>
        <v>0</v>
      </c>
      <c r="AH1699" s="317" t="b">
        <f t="shared" ca="1" si="515"/>
        <v>1</v>
      </c>
      <c r="AI1699" s="317" t="b">
        <f t="shared" ca="1" si="516"/>
        <v>0</v>
      </c>
    </row>
    <row r="1700" spans="1:35" x14ac:dyDescent="0.25">
      <c r="A1700">
        <v>1668</v>
      </c>
      <c r="B1700" s="169">
        <f ca="1">OFFSET(InputPriceData!B$15,CalculationsAndCharts!$A1700+$A$11,0,1,1)</f>
        <v>39422</v>
      </c>
      <c r="C1700" s="3">
        <f ca="1">OFFSET(InputPriceData!G$15,CalculationsAndCharts!$A1700+$A$11,IF($C$7,8,0),1,1)</f>
        <v>3722200</v>
      </c>
      <c r="D1700" s="4">
        <f ca="1">OFFSET(InputPriceData!C$15,CalculationsAndCharts!$A1700+$A$11,IF($C$7,8,0),1,1)</f>
        <v>62.79</v>
      </c>
      <c r="E1700" s="4">
        <f ca="1">OFFSET(InputPriceData!D$15,CalculationsAndCharts!$A1700+$A$11,IF($C$7,8,0),1,1)</f>
        <v>64.56</v>
      </c>
      <c r="F1700" s="4">
        <f ca="1">OFFSET(InputPriceData!E$15,CalculationsAndCharts!$A1700+$A$11,IF($C$7,8,0),1,1)</f>
        <v>62.79</v>
      </c>
      <c r="G1700" s="4">
        <f ca="1">OFFSET(InputPriceData!F$15,CalculationsAndCharts!$A1700+$A$11,IF($C$7,8,0),1,1)</f>
        <v>64.099999999999994</v>
      </c>
      <c r="H1700" s="133"/>
      <c r="I1700" s="133"/>
      <c r="J1700" s="37">
        <f t="shared" ca="1" si="506"/>
        <v>1133</v>
      </c>
      <c r="K1700" s="124">
        <f t="shared" ca="1" si="507"/>
        <v>2.2299999999999969</v>
      </c>
      <c r="L1700" s="343">
        <f t="shared" ca="1" si="498"/>
        <v>0.2089468030398873</v>
      </c>
      <c r="M1700" s="345">
        <f t="shared" ca="1" si="508"/>
        <v>0.555230258787763</v>
      </c>
      <c r="N1700" s="344">
        <f t="shared" ca="1" si="499"/>
        <v>0.37632459638651883</v>
      </c>
      <c r="O1700" s="4"/>
      <c r="P1700" s="4"/>
      <c r="Q1700" s="3"/>
      <c r="S1700" s="4"/>
      <c r="T1700" s="4" t="b">
        <f t="shared" ca="1" si="500"/>
        <v>0</v>
      </c>
      <c r="U1700" t="b">
        <f t="shared" ca="1" si="501"/>
        <v>0</v>
      </c>
      <c r="W1700" s="317" t="b">
        <f t="shared" ca="1" si="502"/>
        <v>0</v>
      </c>
      <c r="X1700" s="317" t="b">
        <f t="shared" ca="1" si="509"/>
        <v>1</v>
      </c>
      <c r="Y1700" s="317" t="b">
        <f t="shared" ca="1" si="503"/>
        <v>0</v>
      </c>
      <c r="Z1700" t="b">
        <f t="shared" ca="1" si="504"/>
        <v>0</v>
      </c>
      <c r="AA1700" s="37" t="b">
        <f t="shared" ca="1" si="510"/>
        <v>0</v>
      </c>
      <c r="AB1700" t="b">
        <f t="shared" ca="1" si="505"/>
        <v>0</v>
      </c>
      <c r="AD1700" t="b">
        <f t="shared" ca="1" si="511"/>
        <v>0</v>
      </c>
      <c r="AE1700" s="37" t="b">
        <f t="shared" ca="1" si="512"/>
        <v>0</v>
      </c>
      <c r="AF1700" t="b">
        <f t="shared" ca="1" si="513"/>
        <v>0</v>
      </c>
      <c r="AG1700" s="317" t="b">
        <f t="shared" ca="1" si="514"/>
        <v>0</v>
      </c>
      <c r="AH1700" s="317" t="b">
        <f t="shared" ca="1" si="515"/>
        <v>1</v>
      </c>
      <c r="AI1700" s="317" t="b">
        <f t="shared" ca="1" si="516"/>
        <v>0</v>
      </c>
    </row>
    <row r="1701" spans="1:35" x14ac:dyDescent="0.25">
      <c r="A1701">
        <v>1669</v>
      </c>
      <c r="B1701" s="169">
        <f ca="1">OFFSET(InputPriceData!B$15,CalculationsAndCharts!$A1701+$A$11,0,1,1)</f>
        <v>39421</v>
      </c>
      <c r="C1701" s="3">
        <f ca="1">OFFSET(InputPriceData!G$15,CalculationsAndCharts!$A1701+$A$11,IF($C$7,8,0),1,1)</f>
        <v>2694900</v>
      </c>
      <c r="D1701" s="4">
        <f ca="1">OFFSET(InputPriceData!C$15,CalculationsAndCharts!$A1701+$A$11,IF($C$7,8,0),1,1)</f>
        <v>62.89</v>
      </c>
      <c r="E1701" s="4">
        <f ca="1">OFFSET(InputPriceData!D$15,CalculationsAndCharts!$A1701+$A$11,IF($C$7,8,0),1,1)</f>
        <v>62.98</v>
      </c>
      <c r="F1701" s="4">
        <f ca="1">OFFSET(InputPriceData!E$15,CalculationsAndCharts!$A1701+$A$11,IF($C$7,8,0),1,1)</f>
        <v>61.93</v>
      </c>
      <c r="G1701" s="4">
        <f ca="1">OFFSET(InputPriceData!F$15,CalculationsAndCharts!$A1701+$A$11,IF($C$7,8,0),1,1)</f>
        <v>62.04</v>
      </c>
      <c r="H1701" s="133"/>
      <c r="I1701" s="133"/>
      <c r="J1701" s="37">
        <f t="shared" ca="1" si="506"/>
        <v>1132</v>
      </c>
      <c r="K1701" s="124">
        <f t="shared" ca="1" si="507"/>
        <v>0.22999999999999687</v>
      </c>
      <c r="L1701" s="343">
        <f t="shared" ca="1" si="498"/>
        <v>0.10763610413448224</v>
      </c>
      <c r="M1701" s="345">
        <f t="shared" ca="1" si="508"/>
        <v>0.56027271320662264</v>
      </c>
      <c r="N1701" s="344">
        <f t="shared" ca="1" si="499"/>
        <v>0.19211377173527847</v>
      </c>
      <c r="O1701" s="4"/>
      <c r="P1701" s="4"/>
      <c r="Q1701" s="3"/>
      <c r="S1701" s="4"/>
      <c r="T1701" s="4" t="b">
        <f t="shared" ca="1" si="500"/>
        <v>0</v>
      </c>
      <c r="U1701" t="b">
        <f t="shared" ca="1" si="501"/>
        <v>0</v>
      </c>
      <c r="W1701" s="317" t="b">
        <f t="shared" ca="1" si="502"/>
        <v>0</v>
      </c>
      <c r="X1701" s="317" t="b">
        <f t="shared" ca="1" si="509"/>
        <v>1</v>
      </c>
      <c r="Y1701" s="317" t="b">
        <f t="shared" ca="1" si="503"/>
        <v>0</v>
      </c>
      <c r="Z1701" t="b">
        <f t="shared" ca="1" si="504"/>
        <v>0</v>
      </c>
      <c r="AA1701" s="37" t="b">
        <f t="shared" ca="1" si="510"/>
        <v>0</v>
      </c>
      <c r="AB1701" t="b">
        <f t="shared" ca="1" si="505"/>
        <v>0</v>
      </c>
      <c r="AD1701" t="b">
        <f t="shared" ca="1" si="511"/>
        <v>0</v>
      </c>
      <c r="AE1701" s="37" t="b">
        <f t="shared" ca="1" si="512"/>
        <v>0</v>
      </c>
      <c r="AF1701" t="b">
        <f t="shared" ca="1" si="513"/>
        <v>0</v>
      </c>
      <c r="AG1701" s="317" t="b">
        <f t="shared" ca="1" si="514"/>
        <v>0</v>
      </c>
      <c r="AH1701" s="317" t="b">
        <f t="shared" ca="1" si="515"/>
        <v>1</v>
      </c>
      <c r="AI1701" s="317" t="b">
        <f t="shared" ca="1" si="516"/>
        <v>0</v>
      </c>
    </row>
    <row r="1702" spans="1:35" x14ac:dyDescent="0.25">
      <c r="A1702">
        <v>1670</v>
      </c>
      <c r="B1702" s="169">
        <f ca="1">OFFSET(InputPriceData!B$15,CalculationsAndCharts!$A1702+$A$11,0,1,1)</f>
        <v>39420</v>
      </c>
      <c r="C1702" s="3">
        <f ca="1">OFFSET(InputPriceData!G$15,CalculationsAndCharts!$A1702+$A$11,IF($C$7,8,0),1,1)</f>
        <v>2863400</v>
      </c>
      <c r="D1702" s="4">
        <f ca="1">OFFSET(InputPriceData!C$15,CalculationsAndCharts!$A1702+$A$11,IF($C$7,8,0),1,1)</f>
        <v>61.5</v>
      </c>
      <c r="E1702" s="4">
        <f ca="1">OFFSET(InputPriceData!D$15,CalculationsAndCharts!$A1702+$A$11,IF($C$7,8,0),1,1)</f>
        <v>62.33</v>
      </c>
      <c r="F1702" s="4">
        <f ca="1">OFFSET(InputPriceData!E$15,CalculationsAndCharts!$A1702+$A$11,IF($C$7,8,0),1,1)</f>
        <v>61.5</v>
      </c>
      <c r="G1702" s="4">
        <f ca="1">OFFSET(InputPriceData!F$15,CalculationsAndCharts!$A1702+$A$11,IF($C$7,8,0),1,1)</f>
        <v>61.87</v>
      </c>
      <c r="H1702" s="133"/>
      <c r="I1702" s="133"/>
      <c r="J1702" s="37">
        <f t="shared" ca="1" si="506"/>
        <v>1131</v>
      </c>
      <c r="K1702" s="124">
        <f t="shared" ca="1" si="507"/>
        <v>1.9999999999996021E-2</v>
      </c>
      <c r="L1702" s="343">
        <f t="shared" ca="1" si="498"/>
        <v>8.79470451102215E-2</v>
      </c>
      <c r="M1702" s="345">
        <f t="shared" ca="1" si="508"/>
        <v>0.56536096186339313</v>
      </c>
      <c r="N1702" s="344">
        <f t="shared" ca="1" si="499"/>
        <v>0.15555910478918411</v>
      </c>
      <c r="O1702" s="4"/>
      <c r="P1702" s="4"/>
      <c r="Q1702" s="3"/>
      <c r="S1702" s="4"/>
      <c r="T1702" s="4" t="b">
        <f t="shared" ca="1" si="500"/>
        <v>0</v>
      </c>
      <c r="U1702" t="b">
        <f t="shared" ca="1" si="501"/>
        <v>0</v>
      </c>
      <c r="W1702" s="317" t="b">
        <f t="shared" ca="1" si="502"/>
        <v>0</v>
      </c>
      <c r="X1702" s="317" t="b">
        <f t="shared" ca="1" si="509"/>
        <v>1</v>
      </c>
      <c r="Y1702" s="317" t="b">
        <f t="shared" ca="1" si="503"/>
        <v>0</v>
      </c>
      <c r="Z1702" t="b">
        <f t="shared" ca="1" si="504"/>
        <v>0</v>
      </c>
      <c r="AA1702" s="37" t="b">
        <f t="shared" ca="1" si="510"/>
        <v>0</v>
      </c>
      <c r="AB1702" t="b">
        <f t="shared" ca="1" si="505"/>
        <v>0</v>
      </c>
      <c r="AD1702" t="b">
        <f t="shared" ca="1" si="511"/>
        <v>0</v>
      </c>
      <c r="AE1702" s="37" t="b">
        <f t="shared" ca="1" si="512"/>
        <v>0</v>
      </c>
      <c r="AF1702" t="b">
        <f t="shared" ca="1" si="513"/>
        <v>0</v>
      </c>
      <c r="AG1702" s="317" t="b">
        <f t="shared" ca="1" si="514"/>
        <v>0</v>
      </c>
      <c r="AH1702" s="317" t="b">
        <f t="shared" ca="1" si="515"/>
        <v>1</v>
      </c>
      <c r="AI1702" s="317" t="b">
        <f t="shared" ca="1" si="516"/>
        <v>0</v>
      </c>
    </row>
    <row r="1703" spans="1:35" x14ac:dyDescent="0.25">
      <c r="A1703">
        <v>1671</v>
      </c>
      <c r="B1703" s="169">
        <f ca="1">OFFSET(InputPriceData!B$15,CalculationsAndCharts!$A1703+$A$11,0,1,1)</f>
        <v>39419</v>
      </c>
      <c r="C1703" s="3">
        <f ca="1">OFFSET(InputPriceData!G$15,CalculationsAndCharts!$A1703+$A$11,IF($C$7,8,0),1,1)</f>
        <v>2474400</v>
      </c>
      <c r="D1703" s="4">
        <f ca="1">OFFSET(InputPriceData!C$15,CalculationsAndCharts!$A1703+$A$11,IF($C$7,8,0),1,1)</f>
        <v>61.5</v>
      </c>
      <c r="E1703" s="4">
        <f ca="1">OFFSET(InputPriceData!D$15,CalculationsAndCharts!$A1703+$A$11,IF($C$7,8,0),1,1)</f>
        <v>62.59</v>
      </c>
      <c r="F1703" s="4">
        <f ca="1">OFFSET(InputPriceData!E$15,CalculationsAndCharts!$A1703+$A$11,IF($C$7,8,0),1,1)</f>
        <v>61.5</v>
      </c>
      <c r="G1703" s="4">
        <f ca="1">OFFSET(InputPriceData!F$15,CalculationsAndCharts!$A1703+$A$11,IF($C$7,8,0),1,1)</f>
        <v>61.81</v>
      </c>
      <c r="H1703" s="133"/>
      <c r="I1703" s="133"/>
      <c r="J1703" s="37">
        <f t="shared" ca="1" si="506"/>
        <v>1130</v>
      </c>
      <c r="K1703" s="124">
        <f t="shared" ca="1" si="507"/>
        <v>0.20000000000000284</v>
      </c>
      <c r="L1703" s="343">
        <f t="shared" ca="1" si="498"/>
        <v>6.1811544714337252E-2</v>
      </c>
      <c r="M1703" s="345">
        <f t="shared" ca="1" si="508"/>
        <v>0.57049542064923631</v>
      </c>
      <c r="N1703" s="344">
        <f t="shared" ca="1" si="499"/>
        <v>0.10834713562467226</v>
      </c>
      <c r="O1703" s="4"/>
      <c r="P1703" s="4"/>
      <c r="Q1703" s="3"/>
      <c r="S1703" s="4"/>
      <c r="T1703" s="4" t="b">
        <f t="shared" ca="1" si="500"/>
        <v>0</v>
      </c>
      <c r="U1703" t="b">
        <f t="shared" ca="1" si="501"/>
        <v>0</v>
      </c>
      <c r="W1703" s="317" t="b">
        <f t="shared" ca="1" si="502"/>
        <v>1</v>
      </c>
      <c r="X1703" s="317" t="b">
        <f t="shared" ca="1" si="509"/>
        <v>1</v>
      </c>
      <c r="Y1703" s="317" t="b">
        <f t="shared" ca="1" si="503"/>
        <v>0</v>
      </c>
      <c r="Z1703" t="b">
        <f t="shared" ca="1" si="504"/>
        <v>0</v>
      </c>
      <c r="AA1703" s="37" t="b">
        <f t="shared" ca="1" si="510"/>
        <v>0</v>
      </c>
      <c r="AB1703" t="b">
        <f t="shared" ca="1" si="505"/>
        <v>1</v>
      </c>
      <c r="AD1703" t="b">
        <f t="shared" ca="1" si="511"/>
        <v>0</v>
      </c>
      <c r="AE1703" s="37" t="b">
        <f t="shared" ca="1" si="512"/>
        <v>0</v>
      </c>
      <c r="AF1703" t="b">
        <f t="shared" ca="1" si="513"/>
        <v>1</v>
      </c>
      <c r="AG1703" s="317" t="b">
        <f t="shared" ca="1" si="514"/>
        <v>1</v>
      </c>
      <c r="AH1703" s="317" t="b">
        <f t="shared" ca="1" si="515"/>
        <v>1</v>
      </c>
      <c r="AI1703" s="317" t="b">
        <f t="shared" ca="1" si="516"/>
        <v>0</v>
      </c>
    </row>
    <row r="1704" spans="1:35" x14ac:dyDescent="0.25">
      <c r="A1704">
        <v>1672</v>
      </c>
      <c r="B1704" s="169">
        <f ca="1">OFFSET(InputPriceData!B$15,CalculationsAndCharts!$A1704+$A$11,0,1,1)</f>
        <v>39416</v>
      </c>
      <c r="C1704" s="3">
        <f ca="1">OFFSET(InputPriceData!G$15,CalculationsAndCharts!$A1704+$A$11,IF($C$7,8,0),1,1)</f>
        <v>2658200</v>
      </c>
      <c r="D1704" s="4">
        <f ca="1">OFFSET(InputPriceData!C$15,CalculationsAndCharts!$A1704+$A$11,IF($C$7,8,0),1,1)</f>
        <v>62.22</v>
      </c>
      <c r="E1704" s="4">
        <f ca="1">OFFSET(InputPriceData!D$15,CalculationsAndCharts!$A1704+$A$11,IF($C$7,8,0),1,1)</f>
        <v>62.22</v>
      </c>
      <c r="F1704" s="4">
        <f ca="1">OFFSET(InputPriceData!E$15,CalculationsAndCharts!$A1704+$A$11,IF($C$7,8,0),1,1)</f>
        <v>61.51</v>
      </c>
      <c r="G1704" s="4">
        <f ca="1">OFFSET(InputPriceData!F$15,CalculationsAndCharts!$A1704+$A$11,IF($C$7,8,0),1,1)</f>
        <v>61.85</v>
      </c>
      <c r="H1704" s="133"/>
      <c r="I1704" s="133"/>
      <c r="J1704" s="37">
        <f t="shared" ca="1" si="506"/>
        <v>1129</v>
      </c>
      <c r="K1704" s="124">
        <f t="shared" ca="1" si="507"/>
        <v>-0.12999999999999545</v>
      </c>
      <c r="L1704" s="343">
        <f t="shared" ca="1" si="498"/>
        <v>2.6996233260943116E-2</v>
      </c>
      <c r="M1704" s="345">
        <f t="shared" ca="1" si="508"/>
        <v>0.57567650923232727</v>
      </c>
      <c r="N1704" s="344">
        <f t="shared" ca="1" si="499"/>
        <v>4.6894797387065479E-2</v>
      </c>
      <c r="O1704" s="4"/>
      <c r="P1704" s="4"/>
      <c r="Q1704" s="3"/>
      <c r="S1704" s="4"/>
      <c r="T1704" s="4" t="b">
        <f t="shared" ca="1" si="500"/>
        <v>1</v>
      </c>
      <c r="U1704" t="b">
        <f t="shared" ca="1" si="501"/>
        <v>0</v>
      </c>
      <c r="W1704" s="317" t="b">
        <f t="shared" ca="1" si="502"/>
        <v>0</v>
      </c>
      <c r="X1704" s="317" t="b">
        <f t="shared" ca="1" si="509"/>
        <v>0</v>
      </c>
      <c r="Y1704" s="317" t="b">
        <f t="shared" ca="1" si="503"/>
        <v>0</v>
      </c>
      <c r="Z1704" t="b">
        <f t="shared" ca="1" si="504"/>
        <v>0</v>
      </c>
      <c r="AA1704" s="37" t="b">
        <f t="shared" ca="1" si="510"/>
        <v>1</v>
      </c>
      <c r="AB1704" t="b">
        <f t="shared" ca="1" si="505"/>
        <v>0</v>
      </c>
      <c r="AD1704" t="b">
        <f t="shared" ca="1" si="511"/>
        <v>0</v>
      </c>
      <c r="AE1704" s="37" t="b">
        <f t="shared" ca="1" si="512"/>
        <v>1</v>
      </c>
      <c r="AF1704" t="b">
        <f t="shared" ca="1" si="513"/>
        <v>0</v>
      </c>
      <c r="AG1704" s="317" t="b">
        <f t="shared" ca="1" si="514"/>
        <v>0</v>
      </c>
      <c r="AH1704" s="317" t="b">
        <f t="shared" ca="1" si="515"/>
        <v>0</v>
      </c>
      <c r="AI1704" s="317" t="b">
        <f t="shared" ca="1" si="516"/>
        <v>0</v>
      </c>
    </row>
    <row r="1705" spans="1:35" x14ac:dyDescent="0.25">
      <c r="A1705">
        <v>1673</v>
      </c>
      <c r="B1705" s="169">
        <f ca="1">OFFSET(InputPriceData!B$15,CalculationsAndCharts!$A1705+$A$11,0,1,1)</f>
        <v>39415</v>
      </c>
      <c r="C1705" s="3">
        <f ca="1">OFFSET(InputPriceData!G$15,CalculationsAndCharts!$A1705+$A$11,IF($C$7,8,0),1,1)</f>
        <v>2155700</v>
      </c>
      <c r="D1705" s="4">
        <f ca="1">OFFSET(InputPriceData!C$15,CalculationsAndCharts!$A1705+$A$11,IF($C$7,8,0),1,1)</f>
        <v>61.91</v>
      </c>
      <c r="E1705" s="4">
        <f ca="1">OFFSET(InputPriceData!D$15,CalculationsAndCharts!$A1705+$A$11,IF($C$7,8,0),1,1)</f>
        <v>62.01</v>
      </c>
      <c r="F1705" s="4">
        <f ca="1">OFFSET(InputPriceData!E$15,CalculationsAndCharts!$A1705+$A$11,IF($C$7,8,0),1,1)</f>
        <v>61.51</v>
      </c>
      <c r="G1705" s="4">
        <f ca="1">OFFSET(InputPriceData!F$15,CalculationsAndCharts!$A1705+$A$11,IF($C$7,8,0),1,1)</f>
        <v>61.61</v>
      </c>
      <c r="H1705" s="133"/>
      <c r="I1705" s="133"/>
      <c r="J1705" s="37">
        <f t="shared" ca="1" si="506"/>
        <v>1128</v>
      </c>
      <c r="K1705" s="124">
        <f t="shared" ca="1" si="507"/>
        <v>0.11999999999999744</v>
      </c>
      <c r="L1705" s="343">
        <f t="shared" ca="1" si="498"/>
        <v>-2.630429025232861E-2</v>
      </c>
      <c r="M1705" s="345">
        <f t="shared" ca="1" si="508"/>
        <v>0.58090465109215672</v>
      </c>
      <c r="N1705" s="344">
        <f t="shared" ca="1" si="499"/>
        <v>-4.5281596907296252E-2</v>
      </c>
      <c r="O1705" s="4"/>
      <c r="P1705" s="4"/>
      <c r="Q1705" s="3"/>
      <c r="S1705" s="4"/>
      <c r="T1705" s="4" t="b">
        <f t="shared" ca="1" si="500"/>
        <v>0</v>
      </c>
      <c r="U1705" t="b">
        <f t="shared" ca="1" si="501"/>
        <v>0</v>
      </c>
      <c r="W1705" s="317" t="b">
        <f t="shared" ca="1" si="502"/>
        <v>0</v>
      </c>
      <c r="X1705" s="317" t="b">
        <f t="shared" ca="1" si="509"/>
        <v>0</v>
      </c>
      <c r="Y1705" s="317" t="b">
        <f t="shared" ca="1" si="503"/>
        <v>0</v>
      </c>
      <c r="Z1705" t="b">
        <f t="shared" ca="1" si="504"/>
        <v>0</v>
      </c>
      <c r="AA1705" s="37" t="b">
        <f t="shared" ca="1" si="510"/>
        <v>1</v>
      </c>
      <c r="AB1705" t="b">
        <f t="shared" ca="1" si="505"/>
        <v>0</v>
      </c>
      <c r="AD1705" t="b">
        <f t="shared" ca="1" si="511"/>
        <v>0</v>
      </c>
      <c r="AE1705" s="37" t="b">
        <f t="shared" ca="1" si="512"/>
        <v>1</v>
      </c>
      <c r="AF1705" t="b">
        <f t="shared" ca="1" si="513"/>
        <v>0</v>
      </c>
      <c r="AG1705" s="317" t="b">
        <f t="shared" ca="1" si="514"/>
        <v>0</v>
      </c>
      <c r="AH1705" s="317" t="b">
        <f t="shared" ca="1" si="515"/>
        <v>0</v>
      </c>
      <c r="AI1705" s="317" t="b">
        <f t="shared" ca="1" si="516"/>
        <v>0</v>
      </c>
    </row>
    <row r="1706" spans="1:35" x14ac:dyDescent="0.25">
      <c r="A1706">
        <v>1674</v>
      </c>
      <c r="B1706" s="169">
        <f ca="1">OFFSET(InputPriceData!B$15,CalculationsAndCharts!$A1706+$A$11,0,1,1)</f>
        <v>39414</v>
      </c>
      <c r="C1706" s="3">
        <f ca="1">OFFSET(InputPriceData!G$15,CalculationsAndCharts!$A1706+$A$11,IF($C$7,8,0),1,1)</f>
        <v>2675500</v>
      </c>
      <c r="D1706" s="4">
        <f ca="1">OFFSET(InputPriceData!C$15,CalculationsAndCharts!$A1706+$A$11,IF($C$7,8,0),1,1)</f>
        <v>61.83</v>
      </c>
      <c r="E1706" s="4">
        <f ca="1">OFFSET(InputPriceData!D$15,CalculationsAndCharts!$A1706+$A$11,IF($C$7,8,0),1,1)</f>
        <v>62.3</v>
      </c>
      <c r="F1706" s="4">
        <f ca="1">OFFSET(InputPriceData!E$15,CalculationsAndCharts!$A1706+$A$11,IF($C$7,8,0),1,1)</f>
        <v>61.22</v>
      </c>
      <c r="G1706" s="4">
        <f ca="1">OFFSET(InputPriceData!F$15,CalculationsAndCharts!$A1706+$A$11,IF($C$7,8,0),1,1)</f>
        <v>61.98</v>
      </c>
      <c r="H1706" s="133"/>
      <c r="I1706" s="133"/>
      <c r="J1706" s="37">
        <f t="shared" ca="1" si="506"/>
        <v>1127</v>
      </c>
      <c r="K1706" s="124">
        <f t="shared" ca="1" si="507"/>
        <v>1.25</v>
      </c>
      <c r="L1706" s="343">
        <f t="shared" ca="1" si="498"/>
        <v>-0.10678963208268566</v>
      </c>
      <c r="M1706" s="345">
        <f t="shared" ca="1" si="508"/>
        <v>0.58618027355414404</v>
      </c>
      <c r="N1706" s="344">
        <f t="shared" ca="1" si="499"/>
        <v>-0.18217882262600868</v>
      </c>
      <c r="O1706" s="4"/>
      <c r="P1706" s="4"/>
      <c r="Q1706" s="3"/>
      <c r="S1706" s="4"/>
      <c r="T1706" s="4" t="b">
        <f t="shared" ca="1" si="500"/>
        <v>0</v>
      </c>
      <c r="U1706" t="b">
        <f t="shared" ca="1" si="501"/>
        <v>0</v>
      </c>
      <c r="W1706" s="317" t="b">
        <f t="shared" ca="1" si="502"/>
        <v>0</v>
      </c>
      <c r="X1706" s="317" t="b">
        <f t="shared" ca="1" si="509"/>
        <v>0</v>
      </c>
      <c r="Y1706" s="317" t="b">
        <f t="shared" ca="1" si="503"/>
        <v>0</v>
      </c>
      <c r="Z1706" t="b">
        <f t="shared" ca="1" si="504"/>
        <v>0</v>
      </c>
      <c r="AA1706" s="37" t="b">
        <f t="shared" ca="1" si="510"/>
        <v>1</v>
      </c>
      <c r="AB1706" t="b">
        <f t="shared" ca="1" si="505"/>
        <v>0</v>
      </c>
      <c r="AD1706" t="b">
        <f t="shared" ca="1" si="511"/>
        <v>0</v>
      </c>
      <c r="AE1706" s="37" t="b">
        <f t="shared" ca="1" si="512"/>
        <v>1</v>
      </c>
      <c r="AF1706" t="b">
        <f t="shared" ca="1" si="513"/>
        <v>0</v>
      </c>
      <c r="AG1706" s="317" t="b">
        <f t="shared" ca="1" si="514"/>
        <v>0</v>
      </c>
      <c r="AH1706" s="317" t="b">
        <f t="shared" ca="1" si="515"/>
        <v>0</v>
      </c>
      <c r="AI1706" s="317" t="b">
        <f t="shared" ca="1" si="516"/>
        <v>0</v>
      </c>
    </row>
    <row r="1707" spans="1:35" x14ac:dyDescent="0.25">
      <c r="A1707">
        <v>1675</v>
      </c>
      <c r="B1707" s="169">
        <f ca="1">OFFSET(InputPriceData!B$15,CalculationsAndCharts!$A1707+$A$11,0,1,1)</f>
        <v>39413</v>
      </c>
      <c r="C1707" s="3">
        <f ca="1">OFFSET(InputPriceData!G$15,CalculationsAndCharts!$A1707+$A$11,IF($C$7,8,0),1,1)</f>
        <v>2854700</v>
      </c>
      <c r="D1707" s="4">
        <f ca="1">OFFSET(InputPriceData!C$15,CalculationsAndCharts!$A1707+$A$11,IF($C$7,8,0),1,1)</f>
        <v>60.92</v>
      </c>
      <c r="E1707" s="4">
        <f ca="1">OFFSET(InputPriceData!D$15,CalculationsAndCharts!$A1707+$A$11,IF($C$7,8,0),1,1)</f>
        <v>61.74</v>
      </c>
      <c r="F1707" s="4">
        <f ca="1">OFFSET(InputPriceData!E$15,CalculationsAndCharts!$A1707+$A$11,IF($C$7,8,0),1,1)</f>
        <v>60.64</v>
      </c>
      <c r="G1707" s="4">
        <f ca="1">OFFSET(InputPriceData!F$15,CalculationsAndCharts!$A1707+$A$11,IF($C$7,8,0),1,1)</f>
        <v>61.49</v>
      </c>
      <c r="H1707" s="133"/>
      <c r="I1707" s="133"/>
      <c r="J1707" s="37">
        <f t="shared" ca="1" si="506"/>
        <v>1126</v>
      </c>
      <c r="K1707" s="124">
        <f t="shared" ca="1" si="507"/>
        <v>-0.60000000000000142</v>
      </c>
      <c r="L1707" s="343">
        <f t="shared" ca="1" si="498"/>
        <v>-0.13473502646120103</v>
      </c>
      <c r="M1707" s="345">
        <f t="shared" ca="1" si="508"/>
        <v>0.59150380782456513</v>
      </c>
      <c r="N1707" s="344">
        <f t="shared" ca="1" si="499"/>
        <v>-0.22778386999186023</v>
      </c>
      <c r="O1707" s="4"/>
      <c r="P1707" s="4"/>
      <c r="Q1707" s="3"/>
      <c r="S1707" s="4"/>
      <c r="T1707" s="4" t="b">
        <f t="shared" ca="1" si="500"/>
        <v>0</v>
      </c>
      <c r="U1707" t="b">
        <f t="shared" ca="1" si="501"/>
        <v>0</v>
      </c>
      <c r="W1707" s="317" t="b">
        <f t="shared" ca="1" si="502"/>
        <v>0</v>
      </c>
      <c r="X1707" s="317" t="b">
        <f t="shared" ca="1" si="509"/>
        <v>0</v>
      </c>
      <c r="Y1707" s="317" t="b">
        <f t="shared" ca="1" si="503"/>
        <v>0</v>
      </c>
      <c r="Z1707" t="b">
        <f t="shared" ca="1" si="504"/>
        <v>0</v>
      </c>
      <c r="AA1707" s="37" t="b">
        <f t="shared" ca="1" si="510"/>
        <v>1</v>
      </c>
      <c r="AB1707" t="b">
        <f t="shared" ca="1" si="505"/>
        <v>0</v>
      </c>
      <c r="AD1707" t="b">
        <f t="shared" ca="1" si="511"/>
        <v>0</v>
      </c>
      <c r="AE1707" s="37" t="b">
        <f t="shared" ca="1" si="512"/>
        <v>1</v>
      </c>
      <c r="AF1707" t="b">
        <f t="shared" ca="1" si="513"/>
        <v>0</v>
      </c>
      <c r="AG1707" s="317" t="b">
        <f t="shared" ca="1" si="514"/>
        <v>0</v>
      </c>
      <c r="AH1707" s="317" t="b">
        <f t="shared" ca="1" si="515"/>
        <v>0</v>
      </c>
      <c r="AI1707" s="317" t="b">
        <f t="shared" ca="1" si="516"/>
        <v>0</v>
      </c>
    </row>
    <row r="1708" spans="1:35" x14ac:dyDescent="0.25">
      <c r="A1708">
        <v>1676</v>
      </c>
      <c r="B1708" s="169">
        <f ca="1">OFFSET(InputPriceData!B$15,CalculationsAndCharts!$A1708+$A$11,0,1,1)</f>
        <v>39412</v>
      </c>
      <c r="C1708" s="3">
        <f ca="1">OFFSET(InputPriceData!G$15,CalculationsAndCharts!$A1708+$A$11,IF($C$7,8,0),1,1)</f>
        <v>2615400</v>
      </c>
      <c r="D1708" s="4">
        <f ca="1">OFFSET(InputPriceData!C$15,CalculationsAndCharts!$A1708+$A$11,IF($C$7,8,0),1,1)</f>
        <v>61.97</v>
      </c>
      <c r="E1708" s="4">
        <f ca="1">OFFSET(InputPriceData!D$15,CalculationsAndCharts!$A1708+$A$11,IF($C$7,8,0),1,1)</f>
        <v>62.47</v>
      </c>
      <c r="F1708" s="4">
        <f ca="1">OFFSET(InputPriceData!E$15,CalculationsAndCharts!$A1708+$A$11,IF($C$7,8,0),1,1)</f>
        <v>60.6</v>
      </c>
      <c r="G1708" s="4">
        <f ca="1">OFFSET(InputPriceData!F$15,CalculationsAndCharts!$A1708+$A$11,IF($C$7,8,0),1,1)</f>
        <v>60.73</v>
      </c>
      <c r="H1708" s="133"/>
      <c r="I1708" s="133"/>
      <c r="J1708" s="37">
        <f t="shared" ca="1" si="506"/>
        <v>1125</v>
      </c>
      <c r="K1708" s="124">
        <f t="shared" ca="1" si="507"/>
        <v>-0.62000000000000455</v>
      </c>
      <c r="L1708" s="343">
        <f t="shared" ca="1" si="498"/>
        <v>-0.12166738263772137</v>
      </c>
      <c r="M1708" s="345">
        <f t="shared" ca="1" si="508"/>
        <v>0.59687568902579735</v>
      </c>
      <c r="N1708" s="344">
        <f t="shared" ca="1" si="499"/>
        <v>-0.20384040575735834</v>
      </c>
      <c r="O1708" s="4"/>
      <c r="P1708" s="4"/>
      <c r="Q1708" s="3"/>
      <c r="S1708" s="4"/>
      <c r="T1708" s="4" t="b">
        <f t="shared" ca="1" si="500"/>
        <v>0</v>
      </c>
      <c r="U1708" t="b">
        <f t="shared" ca="1" si="501"/>
        <v>0</v>
      </c>
      <c r="W1708" s="317" t="b">
        <f t="shared" ca="1" si="502"/>
        <v>0</v>
      </c>
      <c r="X1708" s="317" t="b">
        <f t="shared" ca="1" si="509"/>
        <v>0</v>
      </c>
      <c r="Y1708" s="317" t="b">
        <f t="shared" ca="1" si="503"/>
        <v>0</v>
      </c>
      <c r="Z1708" t="b">
        <f t="shared" ca="1" si="504"/>
        <v>0</v>
      </c>
      <c r="AA1708" s="37" t="b">
        <f t="shared" ca="1" si="510"/>
        <v>1</v>
      </c>
      <c r="AB1708" t="b">
        <f t="shared" ca="1" si="505"/>
        <v>0</v>
      </c>
      <c r="AD1708" t="b">
        <f t="shared" ca="1" si="511"/>
        <v>0</v>
      </c>
      <c r="AE1708" s="37" t="b">
        <f t="shared" ca="1" si="512"/>
        <v>1</v>
      </c>
      <c r="AF1708" t="b">
        <f t="shared" ca="1" si="513"/>
        <v>0</v>
      </c>
      <c r="AG1708" s="317" t="b">
        <f t="shared" ca="1" si="514"/>
        <v>0</v>
      </c>
      <c r="AH1708" s="317" t="b">
        <f t="shared" ca="1" si="515"/>
        <v>0</v>
      </c>
      <c r="AI1708" s="317" t="b">
        <f t="shared" ca="1" si="516"/>
        <v>0</v>
      </c>
    </row>
    <row r="1709" spans="1:35" x14ac:dyDescent="0.25">
      <c r="A1709">
        <v>1677</v>
      </c>
      <c r="B1709" s="169">
        <f ca="1">OFFSET(InputPriceData!B$15,CalculationsAndCharts!$A1709+$A$11,0,1,1)</f>
        <v>39409</v>
      </c>
      <c r="C1709" s="3">
        <f ca="1">OFFSET(InputPriceData!G$15,CalculationsAndCharts!$A1709+$A$11,IF($C$7,8,0),1,1)</f>
        <v>650800</v>
      </c>
      <c r="D1709" s="4">
        <f ca="1">OFFSET(InputPriceData!C$15,CalculationsAndCharts!$A1709+$A$11,IF($C$7,8,0),1,1)</f>
        <v>61.63</v>
      </c>
      <c r="E1709" s="4">
        <f ca="1">OFFSET(InputPriceData!D$15,CalculationsAndCharts!$A1709+$A$11,IF($C$7,8,0),1,1)</f>
        <v>62.1</v>
      </c>
      <c r="F1709" s="4">
        <f ca="1">OFFSET(InputPriceData!E$15,CalculationsAndCharts!$A1709+$A$11,IF($C$7,8,0),1,1)</f>
        <v>61.51</v>
      </c>
      <c r="G1709" s="4">
        <f ca="1">OFFSET(InputPriceData!F$15,CalculationsAndCharts!$A1709+$A$11,IF($C$7,8,0),1,1)</f>
        <v>62.09</v>
      </c>
      <c r="H1709" s="133"/>
      <c r="I1709" s="133"/>
      <c r="J1709" s="37">
        <f t="shared" ca="1" si="506"/>
        <v>1124</v>
      </c>
      <c r="K1709" s="124">
        <f t="shared" ca="1" si="507"/>
        <v>0.19000000000000483</v>
      </c>
      <c r="L1709" s="343">
        <f t="shared" ca="1" si="498"/>
        <v>-0.16145692730645625</v>
      </c>
      <c r="M1709" s="345">
        <f t="shared" ca="1" si="508"/>
        <v>0.60229635623188427</v>
      </c>
      <c r="N1709" s="344">
        <f t="shared" ca="1" si="499"/>
        <v>-0.26806890932658289</v>
      </c>
      <c r="O1709" s="4"/>
      <c r="P1709" s="4"/>
      <c r="Q1709" s="3"/>
      <c r="S1709" s="4"/>
      <c r="T1709" s="4" t="b">
        <f t="shared" ca="1" si="500"/>
        <v>0</v>
      </c>
      <c r="U1709" t="b">
        <f t="shared" ca="1" si="501"/>
        <v>0</v>
      </c>
      <c r="W1709" s="317" t="b">
        <f t="shared" ca="1" si="502"/>
        <v>0</v>
      </c>
      <c r="X1709" s="317" t="b">
        <f t="shared" ca="1" si="509"/>
        <v>0</v>
      </c>
      <c r="Y1709" s="317" t="b">
        <f t="shared" ca="1" si="503"/>
        <v>0</v>
      </c>
      <c r="Z1709" t="b">
        <f t="shared" ca="1" si="504"/>
        <v>0</v>
      </c>
      <c r="AA1709" s="37" t="b">
        <f t="shared" ca="1" si="510"/>
        <v>1</v>
      </c>
      <c r="AB1709" t="b">
        <f t="shared" ca="1" si="505"/>
        <v>0</v>
      </c>
      <c r="AD1709" t="b">
        <f t="shared" ca="1" si="511"/>
        <v>0</v>
      </c>
      <c r="AE1709" s="37" t="b">
        <f t="shared" ca="1" si="512"/>
        <v>1</v>
      </c>
      <c r="AF1709" t="b">
        <f t="shared" ca="1" si="513"/>
        <v>0</v>
      </c>
      <c r="AG1709" s="317" t="b">
        <f t="shared" ca="1" si="514"/>
        <v>0</v>
      </c>
      <c r="AH1709" s="317" t="b">
        <f t="shared" ca="1" si="515"/>
        <v>0</v>
      </c>
      <c r="AI1709" s="317" t="b">
        <f t="shared" ca="1" si="516"/>
        <v>0</v>
      </c>
    </row>
    <row r="1710" spans="1:35" x14ac:dyDescent="0.25">
      <c r="A1710">
        <v>1678</v>
      </c>
      <c r="B1710" s="169">
        <f ca="1">OFFSET(InputPriceData!B$15,CalculationsAndCharts!$A1710+$A$11,0,1,1)</f>
        <v>39407</v>
      </c>
      <c r="C1710" s="3">
        <f ca="1">OFFSET(InputPriceData!G$15,CalculationsAndCharts!$A1710+$A$11,IF($C$7,8,0),1,1)</f>
        <v>2413800</v>
      </c>
      <c r="D1710" s="4">
        <f ca="1">OFFSET(InputPriceData!C$15,CalculationsAndCharts!$A1710+$A$11,IF($C$7,8,0),1,1)</f>
        <v>61.51</v>
      </c>
      <c r="E1710" s="4">
        <f ca="1">OFFSET(InputPriceData!D$15,CalculationsAndCharts!$A1710+$A$11,IF($C$7,8,0),1,1)</f>
        <v>62.16</v>
      </c>
      <c r="F1710" s="4">
        <f ca="1">OFFSET(InputPriceData!E$15,CalculationsAndCharts!$A1710+$A$11,IF($C$7,8,0),1,1)</f>
        <v>61.14</v>
      </c>
      <c r="G1710" s="4">
        <f ca="1">OFFSET(InputPriceData!F$15,CalculationsAndCharts!$A1710+$A$11,IF($C$7,8,0),1,1)</f>
        <v>61.35</v>
      </c>
      <c r="H1710" s="133"/>
      <c r="I1710" s="133"/>
      <c r="J1710" s="37">
        <f t="shared" ca="1" si="506"/>
        <v>1123</v>
      </c>
      <c r="K1710" s="124">
        <f t="shared" ca="1" si="507"/>
        <v>0.21000000000000085</v>
      </c>
      <c r="L1710" s="343">
        <f t="shared" ca="1" si="498"/>
        <v>-0.23009659763932425</v>
      </c>
      <c r="M1710" s="345">
        <f t="shared" ca="1" si="508"/>
        <v>0.60776625250442406</v>
      </c>
      <c r="N1710" s="344">
        <f t="shared" ca="1" si="499"/>
        <v>-0.37859390298682194</v>
      </c>
      <c r="O1710" s="4"/>
      <c r="P1710" s="4"/>
      <c r="Q1710" s="3"/>
      <c r="S1710" s="4"/>
      <c r="T1710" s="4" t="b">
        <f t="shared" ca="1" si="500"/>
        <v>0</v>
      </c>
      <c r="U1710" t="b">
        <f t="shared" ca="1" si="501"/>
        <v>0</v>
      </c>
      <c r="W1710" s="317" t="b">
        <f t="shared" ca="1" si="502"/>
        <v>0</v>
      </c>
      <c r="X1710" s="317" t="b">
        <f t="shared" ca="1" si="509"/>
        <v>0</v>
      </c>
      <c r="Y1710" s="317" t="b">
        <f t="shared" ca="1" si="503"/>
        <v>0</v>
      </c>
      <c r="Z1710" t="b">
        <f t="shared" ca="1" si="504"/>
        <v>0</v>
      </c>
      <c r="AA1710" s="37" t="b">
        <f t="shared" ca="1" si="510"/>
        <v>1</v>
      </c>
      <c r="AB1710" t="b">
        <f t="shared" ca="1" si="505"/>
        <v>0</v>
      </c>
      <c r="AD1710" t="b">
        <f t="shared" ca="1" si="511"/>
        <v>0</v>
      </c>
      <c r="AE1710" s="37" t="b">
        <f t="shared" ca="1" si="512"/>
        <v>1</v>
      </c>
      <c r="AF1710" t="b">
        <f t="shared" ca="1" si="513"/>
        <v>0</v>
      </c>
      <c r="AG1710" s="317" t="b">
        <f t="shared" ca="1" si="514"/>
        <v>0</v>
      </c>
      <c r="AH1710" s="317" t="b">
        <f t="shared" ca="1" si="515"/>
        <v>0</v>
      </c>
      <c r="AI1710" s="317" t="b">
        <f t="shared" ca="1" si="516"/>
        <v>0</v>
      </c>
    </row>
    <row r="1711" spans="1:35" x14ac:dyDescent="0.25">
      <c r="A1711">
        <v>1679</v>
      </c>
      <c r="B1711" s="169">
        <f ca="1">OFFSET(InputPriceData!B$15,CalculationsAndCharts!$A1711+$A$11,0,1,1)</f>
        <v>39406</v>
      </c>
      <c r="C1711" s="3">
        <f ca="1">OFFSET(InputPriceData!G$15,CalculationsAndCharts!$A1711+$A$11,IF($C$7,8,0),1,1)</f>
        <v>3294900</v>
      </c>
      <c r="D1711" s="4">
        <f ca="1">OFFSET(InputPriceData!C$15,CalculationsAndCharts!$A1711+$A$11,IF($C$7,8,0),1,1)</f>
        <v>61.36</v>
      </c>
      <c r="E1711" s="4">
        <f ca="1">OFFSET(InputPriceData!D$15,CalculationsAndCharts!$A1711+$A$11,IF($C$7,8,0),1,1)</f>
        <v>62.33</v>
      </c>
      <c r="F1711" s="4">
        <f ca="1">OFFSET(InputPriceData!E$15,CalculationsAndCharts!$A1711+$A$11,IF($C$7,8,0),1,1)</f>
        <v>61.02</v>
      </c>
      <c r="G1711" s="4">
        <f ca="1">OFFSET(InputPriceData!F$15,CalculationsAndCharts!$A1711+$A$11,IF($C$7,8,0),1,1)</f>
        <v>61.9</v>
      </c>
      <c r="H1711" s="133"/>
      <c r="I1711" s="133"/>
      <c r="J1711" s="37">
        <f t="shared" ca="1" si="506"/>
        <v>1122</v>
      </c>
      <c r="K1711" s="124">
        <f t="shared" ca="1" si="507"/>
        <v>-0.17000000000000171</v>
      </c>
      <c r="L1711" s="343">
        <f t="shared" ca="1" si="498"/>
        <v>-0.28413414917576074</v>
      </c>
      <c r="M1711" s="345">
        <f t="shared" ca="1" si="508"/>
        <v>0.61328582492878314</v>
      </c>
      <c r="N1711" s="344">
        <f t="shared" ca="1" si="499"/>
        <v>-0.46329808651415572</v>
      </c>
      <c r="O1711" s="4"/>
      <c r="P1711" s="4"/>
      <c r="Q1711" s="3"/>
      <c r="S1711" s="4"/>
      <c r="T1711" s="4" t="b">
        <f t="shared" ca="1" si="500"/>
        <v>0</v>
      </c>
      <c r="U1711" t="b">
        <f t="shared" ca="1" si="501"/>
        <v>0</v>
      </c>
      <c r="W1711" s="317" t="b">
        <f t="shared" ca="1" si="502"/>
        <v>0</v>
      </c>
      <c r="X1711" s="317" t="b">
        <f t="shared" ca="1" si="509"/>
        <v>0</v>
      </c>
      <c r="Y1711" s="317" t="b">
        <f t="shared" ca="1" si="503"/>
        <v>0</v>
      </c>
      <c r="Z1711" t="b">
        <f t="shared" ca="1" si="504"/>
        <v>0</v>
      </c>
      <c r="AA1711" s="37" t="b">
        <f t="shared" ca="1" si="510"/>
        <v>1</v>
      </c>
      <c r="AB1711" t="b">
        <f t="shared" ca="1" si="505"/>
        <v>0</v>
      </c>
      <c r="AD1711" t="b">
        <f t="shared" ca="1" si="511"/>
        <v>0</v>
      </c>
      <c r="AE1711" s="37" t="b">
        <f t="shared" ca="1" si="512"/>
        <v>1</v>
      </c>
      <c r="AF1711" t="b">
        <f t="shared" ca="1" si="513"/>
        <v>0</v>
      </c>
      <c r="AG1711" s="317" t="b">
        <f t="shared" ca="1" si="514"/>
        <v>0</v>
      </c>
      <c r="AH1711" s="317" t="b">
        <f t="shared" ca="1" si="515"/>
        <v>0</v>
      </c>
      <c r="AI1711" s="317" t="b">
        <f t="shared" ca="1" si="516"/>
        <v>0</v>
      </c>
    </row>
    <row r="1712" spans="1:35" x14ac:dyDescent="0.25">
      <c r="A1712">
        <v>1680</v>
      </c>
      <c r="B1712" s="169">
        <f ca="1">OFFSET(InputPriceData!B$15,CalculationsAndCharts!$A1712+$A$11,0,1,1)</f>
        <v>39405</v>
      </c>
      <c r="C1712" s="3">
        <f ca="1">OFFSET(InputPriceData!G$15,CalculationsAndCharts!$A1712+$A$11,IF($C$7,8,0),1,1)</f>
        <v>1725700</v>
      </c>
      <c r="D1712" s="4">
        <f ca="1">OFFSET(InputPriceData!C$15,CalculationsAndCharts!$A1712+$A$11,IF($C$7,8,0),1,1)</f>
        <v>61.75</v>
      </c>
      <c r="E1712" s="4">
        <f ca="1">OFFSET(InputPriceData!D$15,CalculationsAndCharts!$A1712+$A$11,IF($C$7,8,0),1,1)</f>
        <v>62.06</v>
      </c>
      <c r="F1712" s="4">
        <f ca="1">OFFSET(InputPriceData!E$15,CalculationsAndCharts!$A1712+$A$11,IF($C$7,8,0),1,1)</f>
        <v>61</v>
      </c>
      <c r="G1712" s="4">
        <f ca="1">OFFSET(InputPriceData!F$15,CalculationsAndCharts!$A1712+$A$11,IF($C$7,8,0),1,1)</f>
        <v>61.14</v>
      </c>
      <c r="H1712" s="133"/>
      <c r="I1712" s="133"/>
      <c r="J1712" s="37">
        <f t="shared" ca="1" si="506"/>
        <v>1121</v>
      </c>
      <c r="K1712" s="124">
        <f t="shared" ca="1" si="507"/>
        <v>-0.65999999999999659</v>
      </c>
      <c r="L1712" s="343">
        <f t="shared" ca="1" si="498"/>
        <v>-0.3309223361885828</v>
      </c>
      <c r="M1712" s="345">
        <f t="shared" ca="1" si="508"/>
        <v>0.61885552465063887</v>
      </c>
      <c r="N1712" s="344">
        <f t="shared" ca="1" si="499"/>
        <v>-0.53473278173511929</v>
      </c>
      <c r="O1712" s="4"/>
      <c r="P1712" s="4"/>
      <c r="Q1712" s="3"/>
      <c r="S1712" s="4"/>
      <c r="T1712" s="4" t="b">
        <f t="shared" ca="1" si="500"/>
        <v>0</v>
      </c>
      <c r="U1712" t="b">
        <f t="shared" ca="1" si="501"/>
        <v>0</v>
      </c>
      <c r="W1712" s="317" t="b">
        <f t="shared" ca="1" si="502"/>
        <v>0</v>
      </c>
      <c r="X1712" s="317" t="b">
        <f t="shared" ca="1" si="509"/>
        <v>0</v>
      </c>
      <c r="Y1712" s="317" t="b">
        <f t="shared" ca="1" si="503"/>
        <v>0</v>
      </c>
      <c r="Z1712" t="b">
        <f t="shared" ca="1" si="504"/>
        <v>0</v>
      </c>
      <c r="AA1712" s="37" t="b">
        <f t="shared" ca="1" si="510"/>
        <v>1</v>
      </c>
      <c r="AB1712" t="b">
        <f t="shared" ca="1" si="505"/>
        <v>0</v>
      </c>
      <c r="AD1712" t="b">
        <f t="shared" ca="1" si="511"/>
        <v>0</v>
      </c>
      <c r="AE1712" s="37" t="b">
        <f t="shared" ca="1" si="512"/>
        <v>1</v>
      </c>
      <c r="AF1712" t="b">
        <f t="shared" ca="1" si="513"/>
        <v>0</v>
      </c>
      <c r="AG1712" s="317" t="b">
        <f t="shared" ca="1" si="514"/>
        <v>0</v>
      </c>
      <c r="AH1712" s="317" t="b">
        <f t="shared" ca="1" si="515"/>
        <v>0</v>
      </c>
      <c r="AI1712" s="317" t="b">
        <f t="shared" ca="1" si="516"/>
        <v>0</v>
      </c>
    </row>
    <row r="1713" spans="1:35" x14ac:dyDescent="0.25">
      <c r="A1713">
        <v>1681</v>
      </c>
      <c r="B1713" s="169">
        <f ca="1">OFFSET(InputPriceData!B$15,CalculationsAndCharts!$A1713+$A$11,0,1,1)</f>
        <v>39402</v>
      </c>
      <c r="C1713" s="3">
        <f ca="1">OFFSET(InputPriceData!G$15,CalculationsAndCharts!$A1713+$A$11,IF($C$7,8,0),1,1)</f>
        <v>2769200</v>
      </c>
      <c r="D1713" s="4">
        <f ca="1">OFFSET(InputPriceData!C$15,CalculationsAndCharts!$A1713+$A$11,IF($C$7,8,0),1,1)</f>
        <v>62.23</v>
      </c>
      <c r="E1713" s="4">
        <f ca="1">OFFSET(InputPriceData!D$15,CalculationsAndCharts!$A1713+$A$11,IF($C$7,8,0),1,1)</f>
        <v>62.58</v>
      </c>
      <c r="F1713" s="4">
        <f ca="1">OFFSET(InputPriceData!E$15,CalculationsAndCharts!$A1713+$A$11,IF($C$7,8,0),1,1)</f>
        <v>61.36</v>
      </c>
      <c r="G1713" s="4">
        <f ca="1">OFFSET(InputPriceData!F$15,CalculationsAndCharts!$A1713+$A$11,IF($C$7,8,0),1,1)</f>
        <v>62.07</v>
      </c>
      <c r="H1713" s="133"/>
      <c r="I1713" s="133"/>
      <c r="J1713" s="37">
        <f t="shared" ca="1" si="506"/>
        <v>1120</v>
      </c>
      <c r="K1713" s="124">
        <f t="shared" ca="1" si="507"/>
        <v>0.22999999999999687</v>
      </c>
      <c r="L1713" s="343">
        <f t="shared" ca="1" si="498"/>
        <v>-0.41423686305621082</v>
      </c>
      <c r="M1713" s="345">
        <f t="shared" ca="1" si="508"/>
        <v>0.62447580691285454</v>
      </c>
      <c r="N1713" s="344">
        <f t="shared" ca="1" si="499"/>
        <v>-0.66333532615782742</v>
      </c>
      <c r="O1713" s="4"/>
      <c r="P1713" s="4"/>
      <c r="Q1713" s="3"/>
      <c r="S1713" s="4"/>
      <c r="T1713" s="4" t="b">
        <f t="shared" ca="1" si="500"/>
        <v>0</v>
      </c>
      <c r="U1713" t="b">
        <f t="shared" ca="1" si="501"/>
        <v>0</v>
      </c>
      <c r="W1713" s="317" t="b">
        <f t="shared" ca="1" si="502"/>
        <v>0</v>
      </c>
      <c r="X1713" s="317" t="b">
        <f t="shared" ca="1" si="509"/>
        <v>0</v>
      </c>
      <c r="Y1713" s="317" t="b">
        <f t="shared" ca="1" si="503"/>
        <v>0</v>
      </c>
      <c r="Z1713" t="b">
        <f t="shared" ca="1" si="504"/>
        <v>0</v>
      </c>
      <c r="AA1713" s="37" t="b">
        <f t="shared" ca="1" si="510"/>
        <v>1</v>
      </c>
      <c r="AB1713" t="b">
        <f t="shared" ca="1" si="505"/>
        <v>0</v>
      </c>
      <c r="AD1713" t="b">
        <f t="shared" ca="1" si="511"/>
        <v>0</v>
      </c>
      <c r="AE1713" s="37" t="b">
        <f t="shared" ca="1" si="512"/>
        <v>1</v>
      </c>
      <c r="AF1713" t="b">
        <f t="shared" ca="1" si="513"/>
        <v>0</v>
      </c>
      <c r="AG1713" s="317" t="b">
        <f t="shared" ca="1" si="514"/>
        <v>0</v>
      </c>
      <c r="AH1713" s="317" t="b">
        <f t="shared" ca="1" si="515"/>
        <v>0</v>
      </c>
      <c r="AI1713" s="317" t="b">
        <f t="shared" ca="1" si="516"/>
        <v>0</v>
      </c>
    </row>
    <row r="1714" spans="1:35" x14ac:dyDescent="0.25">
      <c r="A1714">
        <v>1682</v>
      </c>
      <c r="B1714" s="169">
        <f ca="1">OFFSET(InputPriceData!B$15,CalculationsAndCharts!$A1714+$A$11,0,1,1)</f>
        <v>39401</v>
      </c>
      <c r="C1714" s="3">
        <f ca="1">OFFSET(InputPriceData!G$15,CalculationsAndCharts!$A1714+$A$11,IF($C$7,8,0),1,1)</f>
        <v>3516800</v>
      </c>
      <c r="D1714" s="4">
        <f ca="1">OFFSET(InputPriceData!C$15,CalculationsAndCharts!$A1714+$A$11,IF($C$7,8,0),1,1)</f>
        <v>62.45</v>
      </c>
      <c r="E1714" s="4">
        <f ca="1">OFFSET(InputPriceData!D$15,CalculationsAndCharts!$A1714+$A$11,IF($C$7,8,0),1,1)</f>
        <v>62.7</v>
      </c>
      <c r="F1714" s="4">
        <f ca="1">OFFSET(InputPriceData!E$15,CalculationsAndCharts!$A1714+$A$11,IF($C$7,8,0),1,1)</f>
        <v>61.25</v>
      </c>
      <c r="G1714" s="4">
        <f ca="1">OFFSET(InputPriceData!F$15,CalculationsAndCharts!$A1714+$A$11,IF($C$7,8,0),1,1)</f>
        <v>61.8</v>
      </c>
      <c r="H1714" s="133"/>
      <c r="I1714" s="133"/>
      <c r="J1714" s="37">
        <f t="shared" ca="1" si="506"/>
        <v>1119</v>
      </c>
      <c r="K1714" s="124">
        <f t="shared" ca="1" si="507"/>
        <v>3.9999999999999147E-2</v>
      </c>
      <c r="L1714" s="343">
        <f t="shared" ca="1" si="498"/>
        <v>-0.51959989221471192</v>
      </c>
      <c r="M1714" s="345">
        <f t="shared" ca="1" si="508"/>
        <v>0.63014713109268872</v>
      </c>
      <c r="N1714" s="344">
        <f t="shared" ca="1" si="499"/>
        <v>-0.8245691626235202</v>
      </c>
      <c r="O1714" s="4"/>
      <c r="P1714" s="4"/>
      <c r="Q1714" s="3"/>
      <c r="S1714" s="4"/>
      <c r="T1714" s="4" t="b">
        <f t="shared" ca="1" si="500"/>
        <v>0</v>
      </c>
      <c r="U1714" t="b">
        <f t="shared" ca="1" si="501"/>
        <v>0</v>
      </c>
      <c r="W1714" s="317" t="b">
        <f t="shared" ca="1" si="502"/>
        <v>0</v>
      </c>
      <c r="X1714" s="317" t="b">
        <f t="shared" ca="1" si="509"/>
        <v>0</v>
      </c>
      <c r="Y1714" s="317" t="b">
        <f t="shared" ca="1" si="503"/>
        <v>0</v>
      </c>
      <c r="Z1714" t="b">
        <f t="shared" ca="1" si="504"/>
        <v>0</v>
      </c>
      <c r="AA1714" s="37" t="b">
        <f t="shared" ca="1" si="510"/>
        <v>1</v>
      </c>
      <c r="AB1714" t="b">
        <f t="shared" ca="1" si="505"/>
        <v>0</v>
      </c>
      <c r="AD1714" t="b">
        <f t="shared" ca="1" si="511"/>
        <v>0</v>
      </c>
      <c r="AE1714" s="37" t="b">
        <f t="shared" ca="1" si="512"/>
        <v>1</v>
      </c>
      <c r="AF1714" t="b">
        <f t="shared" ca="1" si="513"/>
        <v>0</v>
      </c>
      <c r="AG1714" s="317" t="b">
        <f t="shared" ca="1" si="514"/>
        <v>0</v>
      </c>
      <c r="AH1714" s="317" t="b">
        <f t="shared" ca="1" si="515"/>
        <v>0</v>
      </c>
      <c r="AI1714" s="317" t="b">
        <f t="shared" ca="1" si="516"/>
        <v>0</v>
      </c>
    </row>
    <row r="1715" spans="1:35" x14ac:dyDescent="0.25">
      <c r="A1715">
        <v>1683</v>
      </c>
      <c r="B1715" s="169">
        <f ca="1">OFFSET(InputPriceData!B$15,CalculationsAndCharts!$A1715+$A$11,0,1,1)</f>
        <v>39400</v>
      </c>
      <c r="C1715" s="3">
        <f ca="1">OFFSET(InputPriceData!G$15,CalculationsAndCharts!$A1715+$A$11,IF($C$7,8,0),1,1)</f>
        <v>2720300</v>
      </c>
      <c r="D1715" s="4">
        <f ca="1">OFFSET(InputPriceData!C$15,CalculationsAndCharts!$A1715+$A$11,IF($C$7,8,0),1,1)</f>
        <v>62.55</v>
      </c>
      <c r="E1715" s="4">
        <f ca="1">OFFSET(InputPriceData!D$15,CalculationsAndCharts!$A1715+$A$11,IF($C$7,8,0),1,1)</f>
        <v>63.67</v>
      </c>
      <c r="F1715" s="4">
        <f ca="1">OFFSET(InputPriceData!E$15,CalculationsAndCharts!$A1715+$A$11,IF($C$7,8,0),1,1)</f>
        <v>61.65</v>
      </c>
      <c r="G1715" s="4">
        <f ca="1">OFFSET(InputPriceData!F$15,CalculationsAndCharts!$A1715+$A$11,IF($C$7,8,0),1,1)</f>
        <v>61.84</v>
      </c>
      <c r="H1715" s="133"/>
      <c r="I1715" s="133"/>
      <c r="J1715" s="37">
        <f t="shared" ca="1" si="506"/>
        <v>1118</v>
      </c>
      <c r="K1715" s="124">
        <f t="shared" ca="1" si="507"/>
        <v>1.1000000000000014</v>
      </c>
      <c r="L1715" s="343">
        <f t="shared" ca="1" si="498"/>
        <v>-0.60323905950880086</v>
      </c>
      <c r="M1715" s="345">
        <f t="shared" ca="1" si="508"/>
        <v>0.63586996073934277</v>
      </c>
      <c r="N1715" s="344">
        <f t="shared" ca="1" si="499"/>
        <v>-0.94868305904464945</v>
      </c>
      <c r="O1715" s="4"/>
      <c r="P1715" s="4"/>
      <c r="Q1715" s="3"/>
      <c r="S1715" s="4"/>
      <c r="T1715" s="4" t="b">
        <f t="shared" ca="1" si="500"/>
        <v>0</v>
      </c>
      <c r="U1715" t="b">
        <f t="shared" ca="1" si="501"/>
        <v>0</v>
      </c>
      <c r="W1715" s="317" t="b">
        <f t="shared" ca="1" si="502"/>
        <v>0</v>
      </c>
      <c r="X1715" s="317" t="b">
        <f t="shared" ca="1" si="509"/>
        <v>0</v>
      </c>
      <c r="Y1715" s="317" t="b">
        <f t="shared" ca="1" si="503"/>
        <v>0</v>
      </c>
      <c r="Z1715" t="b">
        <f t="shared" ca="1" si="504"/>
        <v>0</v>
      </c>
      <c r="AA1715" s="37" t="b">
        <f t="shared" ca="1" si="510"/>
        <v>1</v>
      </c>
      <c r="AB1715" t="b">
        <f t="shared" ca="1" si="505"/>
        <v>0</v>
      </c>
      <c r="AD1715" t="b">
        <f t="shared" ca="1" si="511"/>
        <v>0</v>
      </c>
      <c r="AE1715" s="37" t="b">
        <f t="shared" ca="1" si="512"/>
        <v>1</v>
      </c>
      <c r="AF1715" t="b">
        <f t="shared" ca="1" si="513"/>
        <v>0</v>
      </c>
      <c r="AG1715" s="317" t="b">
        <f t="shared" ca="1" si="514"/>
        <v>0</v>
      </c>
      <c r="AH1715" s="317" t="b">
        <f t="shared" ca="1" si="515"/>
        <v>0</v>
      </c>
      <c r="AI1715" s="317" t="b">
        <f t="shared" ca="1" si="516"/>
        <v>0</v>
      </c>
    </row>
    <row r="1716" spans="1:35" x14ac:dyDescent="0.25">
      <c r="A1716">
        <v>1684</v>
      </c>
      <c r="B1716" s="169">
        <f ca="1">OFFSET(InputPriceData!B$15,CalculationsAndCharts!$A1716+$A$11,0,1,1)</f>
        <v>39399</v>
      </c>
      <c r="C1716" s="3">
        <f ca="1">OFFSET(InputPriceData!G$15,CalculationsAndCharts!$A1716+$A$11,IF($C$7,8,0),1,1)</f>
        <v>2480600</v>
      </c>
      <c r="D1716" s="4">
        <f ca="1">OFFSET(InputPriceData!C$15,CalculationsAndCharts!$A1716+$A$11,IF($C$7,8,0),1,1)</f>
        <v>61.13</v>
      </c>
      <c r="E1716" s="4">
        <f ca="1">OFFSET(InputPriceData!D$15,CalculationsAndCharts!$A1716+$A$11,IF($C$7,8,0),1,1)</f>
        <v>61.81</v>
      </c>
      <c r="F1716" s="4">
        <f ca="1">OFFSET(InputPriceData!E$15,CalculationsAndCharts!$A1716+$A$11,IF($C$7,8,0),1,1)</f>
        <v>60.53</v>
      </c>
      <c r="G1716" s="4">
        <f ca="1">OFFSET(InputPriceData!F$15,CalculationsAndCharts!$A1716+$A$11,IF($C$7,8,0),1,1)</f>
        <v>61.76</v>
      </c>
      <c r="H1716" s="133"/>
      <c r="I1716" s="133"/>
      <c r="J1716" s="37">
        <f t="shared" ca="1" si="506"/>
        <v>1117</v>
      </c>
      <c r="K1716" s="124">
        <f t="shared" ca="1" si="507"/>
        <v>0.23999999999999488</v>
      </c>
      <c r="L1716" s="343">
        <f t="shared" ca="1" si="498"/>
        <v>-0.58910521091549739</v>
      </c>
      <c r="M1716" s="345">
        <f t="shared" ca="1" si="508"/>
        <v>0.64164476361184941</v>
      </c>
      <c r="N1716" s="344">
        <f t="shared" ca="1" si="499"/>
        <v>-0.91811738258315345</v>
      </c>
      <c r="O1716" s="4"/>
      <c r="P1716" s="4"/>
      <c r="Q1716" s="3"/>
      <c r="S1716" s="4"/>
      <c r="T1716" s="4" t="b">
        <f t="shared" ca="1" si="500"/>
        <v>0</v>
      </c>
      <c r="U1716" t="b">
        <f t="shared" ca="1" si="501"/>
        <v>0</v>
      </c>
      <c r="W1716" s="317" t="b">
        <f t="shared" ca="1" si="502"/>
        <v>0</v>
      </c>
      <c r="X1716" s="317" t="b">
        <f t="shared" ca="1" si="509"/>
        <v>0</v>
      </c>
      <c r="Y1716" s="317" t="b">
        <f t="shared" ca="1" si="503"/>
        <v>0</v>
      </c>
      <c r="Z1716" t="b">
        <f t="shared" ca="1" si="504"/>
        <v>0</v>
      </c>
      <c r="AA1716" s="37" t="b">
        <f t="shared" ca="1" si="510"/>
        <v>1</v>
      </c>
      <c r="AB1716" t="b">
        <f t="shared" ca="1" si="505"/>
        <v>0</v>
      </c>
      <c r="AD1716" t="b">
        <f t="shared" ca="1" si="511"/>
        <v>0</v>
      </c>
      <c r="AE1716" s="37" t="b">
        <f t="shared" ca="1" si="512"/>
        <v>1</v>
      </c>
      <c r="AF1716" t="b">
        <f t="shared" ca="1" si="513"/>
        <v>0</v>
      </c>
      <c r="AG1716" s="317" t="b">
        <f t="shared" ca="1" si="514"/>
        <v>0</v>
      </c>
      <c r="AH1716" s="317" t="b">
        <f t="shared" ca="1" si="515"/>
        <v>0</v>
      </c>
      <c r="AI1716" s="317" t="b">
        <f t="shared" ca="1" si="516"/>
        <v>0</v>
      </c>
    </row>
    <row r="1717" spans="1:35" x14ac:dyDescent="0.25">
      <c r="A1717">
        <v>1685</v>
      </c>
      <c r="B1717" s="169">
        <f ca="1">OFFSET(InputPriceData!B$15,CalculationsAndCharts!$A1717+$A$11,0,1,1)</f>
        <v>39398</v>
      </c>
      <c r="C1717" s="3">
        <f ca="1">OFFSET(InputPriceData!G$15,CalculationsAndCharts!$A1717+$A$11,IF($C$7,8,0),1,1)</f>
        <v>2123600</v>
      </c>
      <c r="D1717" s="4">
        <f ca="1">OFFSET(InputPriceData!C$15,CalculationsAndCharts!$A1717+$A$11,IF($C$7,8,0),1,1)</f>
        <v>62.3</v>
      </c>
      <c r="E1717" s="4">
        <f ca="1">OFFSET(InputPriceData!D$15,CalculationsAndCharts!$A1717+$A$11,IF($C$7,8,0),1,1)</f>
        <v>62.3</v>
      </c>
      <c r="F1717" s="4">
        <f ca="1">OFFSET(InputPriceData!E$15,CalculationsAndCharts!$A1717+$A$11,IF($C$7,8,0),1,1)</f>
        <v>60.65</v>
      </c>
      <c r="G1717" s="4">
        <f ca="1">OFFSET(InputPriceData!F$15,CalculationsAndCharts!$A1717+$A$11,IF($C$7,8,0),1,1)</f>
        <v>60.74</v>
      </c>
      <c r="H1717" s="133"/>
      <c r="I1717" s="133"/>
      <c r="J1717" s="37">
        <f t="shared" ca="1" si="506"/>
        <v>1116</v>
      </c>
      <c r="K1717" s="124">
        <f t="shared" ca="1" si="507"/>
        <v>-1.9600000000000009</v>
      </c>
      <c r="L1717" s="343">
        <f t="shared" ca="1" si="498"/>
        <v>-0.41193712512197056</v>
      </c>
      <c r="M1717" s="345">
        <f t="shared" ca="1" si="508"/>
        <v>0.64747201171730517</v>
      </c>
      <c r="N1717" s="344">
        <f t="shared" ca="1" si="499"/>
        <v>-0.63622383310342645</v>
      </c>
      <c r="O1717" s="4"/>
      <c r="P1717" s="4"/>
      <c r="Q1717" s="3"/>
      <c r="S1717" s="4"/>
      <c r="T1717" s="4" t="b">
        <f t="shared" ca="1" si="500"/>
        <v>0</v>
      </c>
      <c r="U1717" t="b">
        <f t="shared" ca="1" si="501"/>
        <v>0</v>
      </c>
      <c r="W1717" s="317" t="b">
        <f t="shared" ca="1" si="502"/>
        <v>0</v>
      </c>
      <c r="X1717" s="317" t="b">
        <f t="shared" ca="1" si="509"/>
        <v>0</v>
      </c>
      <c r="Y1717" s="317" t="b">
        <f t="shared" ca="1" si="503"/>
        <v>0</v>
      </c>
      <c r="Z1717" t="b">
        <f t="shared" ca="1" si="504"/>
        <v>0</v>
      </c>
      <c r="AA1717" s="37" t="b">
        <f t="shared" ca="1" si="510"/>
        <v>1</v>
      </c>
      <c r="AB1717" t="b">
        <f t="shared" ca="1" si="505"/>
        <v>0</v>
      </c>
      <c r="AD1717" t="b">
        <f t="shared" ca="1" si="511"/>
        <v>0</v>
      </c>
      <c r="AE1717" s="37" t="b">
        <f t="shared" ca="1" si="512"/>
        <v>1</v>
      </c>
      <c r="AF1717" t="b">
        <f t="shared" ca="1" si="513"/>
        <v>0</v>
      </c>
      <c r="AG1717" s="317" t="b">
        <f t="shared" ca="1" si="514"/>
        <v>0</v>
      </c>
      <c r="AH1717" s="317" t="b">
        <f t="shared" ca="1" si="515"/>
        <v>0</v>
      </c>
      <c r="AI1717" s="317" t="b">
        <f t="shared" ca="1" si="516"/>
        <v>0</v>
      </c>
    </row>
    <row r="1718" spans="1:35" x14ac:dyDescent="0.25">
      <c r="A1718">
        <v>1686</v>
      </c>
      <c r="B1718" s="169">
        <f ca="1">OFFSET(InputPriceData!B$15,CalculationsAndCharts!$A1718+$A$11,0,1,1)</f>
        <v>39395</v>
      </c>
      <c r="C1718" s="3">
        <f ca="1">OFFSET(InputPriceData!G$15,CalculationsAndCharts!$A1718+$A$11,IF($C$7,8,0),1,1)</f>
        <v>2375500</v>
      </c>
      <c r="D1718" s="4">
        <f ca="1">OFFSET(InputPriceData!C$15,CalculationsAndCharts!$A1718+$A$11,IF($C$7,8,0),1,1)</f>
        <v>61.92</v>
      </c>
      <c r="E1718" s="4">
        <f ca="1">OFFSET(InputPriceData!D$15,CalculationsAndCharts!$A1718+$A$11,IF($C$7,8,0),1,1)</f>
        <v>62.55</v>
      </c>
      <c r="F1718" s="4">
        <f ca="1">OFFSET(InputPriceData!E$15,CalculationsAndCharts!$A1718+$A$11,IF($C$7,8,0),1,1)</f>
        <v>61.48</v>
      </c>
      <c r="G1718" s="4">
        <f ca="1">OFFSET(InputPriceData!F$15,CalculationsAndCharts!$A1718+$A$11,IF($C$7,8,0),1,1)</f>
        <v>61.52</v>
      </c>
      <c r="H1718" s="133"/>
      <c r="I1718" s="133"/>
      <c r="J1718" s="37">
        <f t="shared" ca="1" si="506"/>
        <v>1115</v>
      </c>
      <c r="K1718" s="124">
        <f t="shared" ca="1" si="507"/>
        <v>-1.9299999999999997</v>
      </c>
      <c r="L1718" s="343">
        <f t="shared" ca="1" si="498"/>
        <v>-0.19088750910608987</v>
      </c>
      <c r="M1718" s="345">
        <f t="shared" ca="1" si="508"/>
        <v>0.65335218134945028</v>
      </c>
      <c r="N1718" s="344">
        <f t="shared" ca="1" si="499"/>
        <v>-0.29216633012814919</v>
      </c>
      <c r="O1718" s="4"/>
      <c r="P1718" s="4"/>
      <c r="Q1718" s="3"/>
      <c r="S1718" s="4"/>
      <c r="T1718" s="4" t="b">
        <f t="shared" ca="1" si="500"/>
        <v>0</v>
      </c>
      <c r="U1718" t="b">
        <f t="shared" ca="1" si="501"/>
        <v>0</v>
      </c>
      <c r="W1718" s="317" t="b">
        <f t="shared" ca="1" si="502"/>
        <v>0</v>
      </c>
      <c r="X1718" s="317" t="b">
        <f t="shared" ca="1" si="509"/>
        <v>0</v>
      </c>
      <c r="Y1718" s="317" t="b">
        <f t="shared" ca="1" si="503"/>
        <v>0</v>
      </c>
      <c r="Z1718" t="b">
        <f t="shared" ca="1" si="504"/>
        <v>0</v>
      </c>
      <c r="AA1718" s="37" t="b">
        <f t="shared" ca="1" si="510"/>
        <v>1</v>
      </c>
      <c r="AB1718" t="b">
        <f t="shared" ca="1" si="505"/>
        <v>0</v>
      </c>
      <c r="AD1718" t="b">
        <f t="shared" ca="1" si="511"/>
        <v>0</v>
      </c>
      <c r="AE1718" s="37" t="b">
        <f t="shared" ca="1" si="512"/>
        <v>1</v>
      </c>
      <c r="AF1718" t="b">
        <f t="shared" ca="1" si="513"/>
        <v>0</v>
      </c>
      <c r="AG1718" s="317" t="b">
        <f t="shared" ca="1" si="514"/>
        <v>0</v>
      </c>
      <c r="AH1718" s="317" t="b">
        <f t="shared" ca="1" si="515"/>
        <v>0</v>
      </c>
      <c r="AI1718" s="317" t="b">
        <f t="shared" ca="1" si="516"/>
        <v>0</v>
      </c>
    </row>
    <row r="1719" spans="1:35" x14ac:dyDescent="0.25">
      <c r="A1719">
        <v>1687</v>
      </c>
      <c r="B1719" s="169">
        <f ca="1">OFFSET(InputPriceData!B$15,CalculationsAndCharts!$A1719+$A$11,0,1,1)</f>
        <v>39394</v>
      </c>
      <c r="C1719" s="3">
        <f ca="1">OFFSET(InputPriceData!G$15,CalculationsAndCharts!$A1719+$A$11,IF($C$7,8,0),1,1)</f>
        <v>3418700</v>
      </c>
      <c r="D1719" s="4">
        <f ca="1">OFFSET(InputPriceData!C$15,CalculationsAndCharts!$A1719+$A$11,IF($C$7,8,0),1,1)</f>
        <v>63.3</v>
      </c>
      <c r="E1719" s="4">
        <f ca="1">OFFSET(InputPriceData!D$15,CalculationsAndCharts!$A1719+$A$11,IF($C$7,8,0),1,1)</f>
        <v>63.77</v>
      </c>
      <c r="F1719" s="4">
        <f ca="1">OFFSET(InputPriceData!E$15,CalculationsAndCharts!$A1719+$A$11,IF($C$7,8,0),1,1)</f>
        <v>61.85</v>
      </c>
      <c r="G1719" s="4">
        <f ca="1">OFFSET(InputPriceData!F$15,CalculationsAndCharts!$A1719+$A$11,IF($C$7,8,0),1,1)</f>
        <v>62.7</v>
      </c>
      <c r="H1719" s="133"/>
      <c r="I1719" s="133"/>
      <c r="J1719" s="37">
        <f t="shared" ca="1" si="506"/>
        <v>1114</v>
      </c>
      <c r="K1719" s="124">
        <f t="shared" ca="1" si="507"/>
        <v>-1.9399999999999977</v>
      </c>
      <c r="L1719" s="343">
        <f t="shared" ca="1" si="498"/>
        <v>-6.2327902487739006E-2</v>
      </c>
      <c r="M1719" s="345">
        <f t="shared" ca="1" si="508"/>
        <v>0.65928575312759863</v>
      </c>
      <c r="N1719" s="344">
        <f t="shared" ca="1" si="499"/>
        <v>-9.4538524747517214E-2</v>
      </c>
      <c r="O1719" s="4"/>
      <c r="P1719" s="4"/>
      <c r="Q1719" s="3"/>
      <c r="S1719" s="4"/>
      <c r="T1719" s="4" t="b">
        <f t="shared" ca="1" si="500"/>
        <v>0</v>
      </c>
      <c r="U1719" t="b">
        <f t="shared" ca="1" si="501"/>
        <v>0</v>
      </c>
      <c r="W1719" s="317" t="b">
        <f t="shared" ca="1" si="502"/>
        <v>0</v>
      </c>
      <c r="X1719" s="317" t="b">
        <f t="shared" ca="1" si="509"/>
        <v>0</v>
      </c>
      <c r="Y1719" s="317" t="b">
        <f t="shared" ca="1" si="503"/>
        <v>0</v>
      </c>
      <c r="Z1719" t="b">
        <f t="shared" ca="1" si="504"/>
        <v>0</v>
      </c>
      <c r="AA1719" s="37" t="b">
        <f t="shared" ca="1" si="510"/>
        <v>1</v>
      </c>
      <c r="AB1719" t="b">
        <f t="shared" ca="1" si="505"/>
        <v>0</v>
      </c>
      <c r="AD1719" t="b">
        <f t="shared" ca="1" si="511"/>
        <v>0</v>
      </c>
      <c r="AE1719" s="37" t="b">
        <f t="shared" ca="1" si="512"/>
        <v>1</v>
      </c>
      <c r="AF1719" t="b">
        <f t="shared" ca="1" si="513"/>
        <v>0</v>
      </c>
      <c r="AG1719" s="317" t="b">
        <f t="shared" ca="1" si="514"/>
        <v>0</v>
      </c>
      <c r="AH1719" s="317" t="b">
        <f t="shared" ca="1" si="515"/>
        <v>0</v>
      </c>
      <c r="AI1719" s="317" t="b">
        <f t="shared" ca="1" si="516"/>
        <v>0</v>
      </c>
    </row>
    <row r="1720" spans="1:35" x14ac:dyDescent="0.25">
      <c r="A1720">
        <v>1688</v>
      </c>
      <c r="B1720" s="169">
        <f ca="1">OFFSET(InputPriceData!B$15,CalculationsAndCharts!$A1720+$A$11,0,1,1)</f>
        <v>39393</v>
      </c>
      <c r="C1720" s="3">
        <f ca="1">OFFSET(InputPriceData!G$15,CalculationsAndCharts!$A1720+$A$11,IF($C$7,8,0),1,1)</f>
        <v>2550400</v>
      </c>
      <c r="D1720" s="4">
        <f ca="1">OFFSET(InputPriceData!C$15,CalculationsAndCharts!$A1720+$A$11,IF($C$7,8,0),1,1)</f>
        <v>64.569999999999993</v>
      </c>
      <c r="E1720" s="4">
        <f ca="1">OFFSET(InputPriceData!D$15,CalculationsAndCharts!$A1720+$A$11,IF($C$7,8,0),1,1)</f>
        <v>64.650000000000006</v>
      </c>
      <c r="F1720" s="4">
        <f ca="1">OFFSET(InputPriceData!E$15,CalculationsAndCharts!$A1720+$A$11,IF($C$7,8,0),1,1)</f>
        <v>63.36</v>
      </c>
      <c r="G1720" s="4">
        <f ca="1">OFFSET(InputPriceData!F$15,CalculationsAndCharts!$A1720+$A$11,IF($C$7,8,0),1,1)</f>
        <v>63.45</v>
      </c>
      <c r="H1720" s="133"/>
      <c r="I1720" s="133"/>
      <c r="J1720" s="37">
        <f t="shared" ca="1" si="506"/>
        <v>1113</v>
      </c>
      <c r="K1720" s="124">
        <f t="shared" ca="1" si="507"/>
        <v>8.00000000000054E-2</v>
      </c>
      <c r="L1720" s="343">
        <f t="shared" ca="1" si="498"/>
        <v>-9.259290974885076E-2</v>
      </c>
      <c r="M1720" s="345">
        <f t="shared" ca="1" si="508"/>
        <v>0.66527321203592193</v>
      </c>
      <c r="N1720" s="344">
        <f t="shared" ca="1" si="499"/>
        <v>-0.13918027672494221</v>
      </c>
      <c r="O1720" s="4"/>
      <c r="P1720" s="4"/>
      <c r="Q1720" s="3"/>
      <c r="S1720" s="4"/>
      <c r="T1720" s="4" t="b">
        <f t="shared" ca="1" si="500"/>
        <v>0</v>
      </c>
      <c r="U1720" t="b">
        <f t="shared" ca="1" si="501"/>
        <v>0</v>
      </c>
      <c r="W1720" s="317" t="b">
        <f t="shared" ca="1" si="502"/>
        <v>0</v>
      </c>
      <c r="X1720" s="317" t="b">
        <f t="shared" ca="1" si="509"/>
        <v>0</v>
      </c>
      <c r="Y1720" s="317" t="b">
        <f t="shared" ca="1" si="503"/>
        <v>0</v>
      </c>
      <c r="Z1720" t="b">
        <f t="shared" ca="1" si="504"/>
        <v>0</v>
      </c>
      <c r="AA1720" s="37" t="b">
        <f t="shared" ca="1" si="510"/>
        <v>1</v>
      </c>
      <c r="AB1720" t="b">
        <f t="shared" ca="1" si="505"/>
        <v>0</v>
      </c>
      <c r="AD1720" t="b">
        <f t="shared" ca="1" si="511"/>
        <v>0</v>
      </c>
      <c r="AE1720" s="37" t="b">
        <f t="shared" ca="1" si="512"/>
        <v>1</v>
      </c>
      <c r="AF1720" t="b">
        <f t="shared" ca="1" si="513"/>
        <v>0</v>
      </c>
      <c r="AG1720" s="317" t="b">
        <f t="shared" ca="1" si="514"/>
        <v>0</v>
      </c>
      <c r="AH1720" s="317" t="b">
        <f t="shared" ca="1" si="515"/>
        <v>0</v>
      </c>
      <c r="AI1720" s="317" t="b">
        <f t="shared" ca="1" si="516"/>
        <v>0</v>
      </c>
    </row>
    <row r="1721" spans="1:35" x14ac:dyDescent="0.25">
      <c r="A1721">
        <v>1689</v>
      </c>
      <c r="B1721" s="169">
        <f ca="1">OFFSET(InputPriceData!B$15,CalculationsAndCharts!$A1721+$A$11,0,1,1)</f>
        <v>39392</v>
      </c>
      <c r="C1721" s="3">
        <f ca="1">OFFSET(InputPriceData!G$15,CalculationsAndCharts!$A1721+$A$11,IF($C$7,8,0),1,1)</f>
        <v>1812000</v>
      </c>
      <c r="D1721" s="4">
        <f ca="1">OFFSET(InputPriceData!C$15,CalculationsAndCharts!$A1721+$A$11,IF($C$7,8,0),1,1)</f>
        <v>63.4</v>
      </c>
      <c r="E1721" s="4">
        <f ca="1">OFFSET(InputPriceData!D$15,CalculationsAndCharts!$A1721+$A$11,IF($C$7,8,0),1,1)</f>
        <v>64.760000000000005</v>
      </c>
      <c r="F1721" s="4">
        <f ca="1">OFFSET(InputPriceData!E$15,CalculationsAndCharts!$A1721+$A$11,IF($C$7,8,0),1,1)</f>
        <v>63.1</v>
      </c>
      <c r="G1721" s="4">
        <f ca="1">OFFSET(InputPriceData!F$15,CalculationsAndCharts!$A1721+$A$11,IF($C$7,8,0),1,1)</f>
        <v>64.64</v>
      </c>
      <c r="H1721" s="133"/>
      <c r="I1721" s="133"/>
      <c r="J1721" s="37">
        <f t="shared" ca="1" si="506"/>
        <v>1112</v>
      </c>
      <c r="K1721" s="124">
        <f t="shared" ca="1" si="507"/>
        <v>1.480000000000004</v>
      </c>
      <c r="L1721" s="343">
        <f t="shared" ca="1" si="498"/>
        <v>-0.24295809350536138</v>
      </c>
      <c r="M1721" s="345">
        <f t="shared" ca="1" si="508"/>
        <v>0.67131504746308979</v>
      </c>
      <c r="N1721" s="344">
        <f t="shared" ca="1" si="499"/>
        <v>-0.36191367141777003</v>
      </c>
      <c r="O1721" s="4"/>
      <c r="P1721" s="4"/>
      <c r="Q1721" s="3"/>
      <c r="S1721" s="4"/>
      <c r="T1721" s="4" t="b">
        <f t="shared" ca="1" si="500"/>
        <v>0</v>
      </c>
      <c r="U1721" t="b">
        <f t="shared" ca="1" si="501"/>
        <v>0</v>
      </c>
      <c r="W1721" s="317" t="b">
        <f t="shared" ca="1" si="502"/>
        <v>0</v>
      </c>
      <c r="X1721" s="317" t="b">
        <f t="shared" ca="1" si="509"/>
        <v>0</v>
      </c>
      <c r="Y1721" s="317" t="b">
        <f t="shared" ca="1" si="503"/>
        <v>0</v>
      </c>
      <c r="Z1721" t="b">
        <f t="shared" ca="1" si="504"/>
        <v>0</v>
      </c>
      <c r="AA1721" s="37" t="b">
        <f t="shared" ca="1" si="510"/>
        <v>1</v>
      </c>
      <c r="AB1721" t="b">
        <f t="shared" ca="1" si="505"/>
        <v>0</v>
      </c>
      <c r="AD1721" t="b">
        <f t="shared" ca="1" si="511"/>
        <v>0</v>
      </c>
      <c r="AE1721" s="37" t="b">
        <f t="shared" ca="1" si="512"/>
        <v>1</v>
      </c>
      <c r="AF1721" t="b">
        <f t="shared" ca="1" si="513"/>
        <v>0</v>
      </c>
      <c r="AG1721" s="317" t="b">
        <f t="shared" ca="1" si="514"/>
        <v>0</v>
      </c>
      <c r="AH1721" s="317" t="b">
        <f t="shared" ca="1" si="515"/>
        <v>0</v>
      </c>
      <c r="AI1721" s="317" t="b">
        <f t="shared" ca="1" si="516"/>
        <v>0</v>
      </c>
    </row>
    <row r="1722" spans="1:35" x14ac:dyDescent="0.25">
      <c r="A1722">
        <v>1690</v>
      </c>
      <c r="B1722" s="169">
        <f ca="1">OFFSET(InputPriceData!B$15,CalculationsAndCharts!$A1722+$A$11,0,1,1)</f>
        <v>39391</v>
      </c>
      <c r="C1722" s="3">
        <f ca="1">OFFSET(InputPriceData!G$15,CalculationsAndCharts!$A1722+$A$11,IF($C$7,8,0),1,1)</f>
        <v>1860600</v>
      </c>
      <c r="D1722" s="4">
        <f ca="1">OFFSET(InputPriceData!C$15,CalculationsAndCharts!$A1722+$A$11,IF($C$7,8,0),1,1)</f>
        <v>63</v>
      </c>
      <c r="E1722" s="4">
        <f ca="1">OFFSET(InputPriceData!D$15,CalculationsAndCharts!$A1722+$A$11,IF($C$7,8,0),1,1)</f>
        <v>63.9</v>
      </c>
      <c r="F1722" s="4">
        <f ca="1">OFFSET(InputPriceData!E$15,CalculationsAndCharts!$A1722+$A$11,IF($C$7,8,0),1,1)</f>
        <v>62.5</v>
      </c>
      <c r="G1722" s="4">
        <f ca="1">OFFSET(InputPriceData!F$15,CalculationsAndCharts!$A1722+$A$11,IF($C$7,8,0),1,1)</f>
        <v>63.37</v>
      </c>
      <c r="H1722" s="133"/>
      <c r="I1722" s="133"/>
      <c r="J1722" s="37">
        <f t="shared" ca="1" si="506"/>
        <v>1111</v>
      </c>
      <c r="K1722" s="124">
        <f t="shared" ca="1" si="507"/>
        <v>0.54999999999999716</v>
      </c>
      <c r="L1722" s="343">
        <f t="shared" ca="1" si="498"/>
        <v>-0.3513839817138743</v>
      </c>
      <c r="M1722" s="345">
        <f t="shared" ca="1" si="508"/>
        <v>0.67741175324227021</v>
      </c>
      <c r="N1722" s="344">
        <f t="shared" ca="1" si="499"/>
        <v>-0.518715508008325</v>
      </c>
      <c r="O1722" s="4"/>
      <c r="P1722" s="4"/>
      <c r="Q1722" s="3"/>
      <c r="S1722" s="4"/>
      <c r="T1722" s="4" t="b">
        <f t="shared" ca="1" si="500"/>
        <v>0</v>
      </c>
      <c r="U1722" t="b">
        <f t="shared" ca="1" si="501"/>
        <v>0</v>
      </c>
      <c r="W1722" s="317" t="b">
        <f t="shared" ca="1" si="502"/>
        <v>0</v>
      </c>
      <c r="X1722" s="317" t="b">
        <f t="shared" ca="1" si="509"/>
        <v>0</v>
      </c>
      <c r="Y1722" s="317" t="b">
        <f t="shared" ca="1" si="503"/>
        <v>0</v>
      </c>
      <c r="Z1722" t="b">
        <f t="shared" ca="1" si="504"/>
        <v>0</v>
      </c>
      <c r="AA1722" s="37" t="b">
        <f t="shared" ca="1" si="510"/>
        <v>1</v>
      </c>
      <c r="AB1722" t="b">
        <f t="shared" ca="1" si="505"/>
        <v>0</v>
      </c>
      <c r="AD1722" t="b">
        <f t="shared" ca="1" si="511"/>
        <v>0</v>
      </c>
      <c r="AE1722" s="37" t="b">
        <f t="shared" ca="1" si="512"/>
        <v>1</v>
      </c>
      <c r="AF1722" t="b">
        <f t="shared" ca="1" si="513"/>
        <v>0</v>
      </c>
      <c r="AG1722" s="317" t="b">
        <f t="shared" ca="1" si="514"/>
        <v>0</v>
      </c>
      <c r="AH1722" s="317" t="b">
        <f t="shared" ca="1" si="515"/>
        <v>0</v>
      </c>
      <c r="AI1722" s="317" t="b">
        <f t="shared" ca="1" si="516"/>
        <v>0</v>
      </c>
    </row>
    <row r="1723" spans="1:35" x14ac:dyDescent="0.25">
      <c r="A1723">
        <v>1691</v>
      </c>
      <c r="B1723" s="169">
        <f ca="1">OFFSET(InputPriceData!B$15,CalculationsAndCharts!$A1723+$A$11,0,1,1)</f>
        <v>39388</v>
      </c>
      <c r="C1723" s="3">
        <f ca="1">OFFSET(InputPriceData!G$15,CalculationsAndCharts!$A1723+$A$11,IF($C$7,8,0),1,1)</f>
        <v>2196500</v>
      </c>
      <c r="D1723" s="4">
        <f ca="1">OFFSET(InputPriceData!C$15,CalculationsAndCharts!$A1723+$A$11,IF($C$7,8,0),1,1)</f>
        <v>62.99</v>
      </c>
      <c r="E1723" s="4">
        <f ca="1">OFFSET(InputPriceData!D$15,CalculationsAndCharts!$A1723+$A$11,IF($C$7,8,0),1,1)</f>
        <v>63.28</v>
      </c>
      <c r="F1723" s="4">
        <f ca="1">OFFSET(InputPriceData!E$15,CalculationsAndCharts!$A1723+$A$11,IF($C$7,8,0),1,1)</f>
        <v>62.28</v>
      </c>
      <c r="G1723" s="4">
        <f ca="1">OFFSET(InputPriceData!F$15,CalculationsAndCharts!$A1723+$A$11,IF($C$7,8,0),1,1)</f>
        <v>63.16</v>
      </c>
      <c r="H1723" s="133"/>
      <c r="I1723" s="133"/>
      <c r="J1723" s="37">
        <f t="shared" ca="1" si="506"/>
        <v>1110</v>
      </c>
      <c r="K1723" s="124">
        <f t="shared" ca="1" si="507"/>
        <v>-0.45000000000000284</v>
      </c>
      <c r="L1723" s="343">
        <f t="shared" ca="1" si="498"/>
        <v>-0.35210279546809842</v>
      </c>
      <c r="M1723" s="345">
        <f t="shared" ca="1" si="508"/>
        <v>0.68356382769149371</v>
      </c>
      <c r="N1723" s="344">
        <f t="shared" ca="1" si="499"/>
        <v>-0.51509863630029529</v>
      </c>
      <c r="O1723" s="4"/>
      <c r="P1723" s="4"/>
      <c r="Q1723" s="3"/>
      <c r="S1723" s="4"/>
      <c r="T1723" s="4" t="b">
        <f t="shared" ca="1" si="500"/>
        <v>0</v>
      </c>
      <c r="U1723" t="b">
        <f t="shared" ca="1" si="501"/>
        <v>0</v>
      </c>
      <c r="W1723" s="317" t="b">
        <f t="shared" ca="1" si="502"/>
        <v>0</v>
      </c>
      <c r="X1723" s="317" t="b">
        <f t="shared" ca="1" si="509"/>
        <v>0</v>
      </c>
      <c r="Y1723" s="317" t="b">
        <f t="shared" ca="1" si="503"/>
        <v>0</v>
      </c>
      <c r="Z1723" t="b">
        <f t="shared" ca="1" si="504"/>
        <v>0</v>
      </c>
      <c r="AA1723" s="37" t="b">
        <f t="shared" ca="1" si="510"/>
        <v>1</v>
      </c>
      <c r="AB1723" t="b">
        <f t="shared" ca="1" si="505"/>
        <v>0</v>
      </c>
      <c r="AD1723" t="b">
        <f t="shared" ca="1" si="511"/>
        <v>0</v>
      </c>
      <c r="AE1723" s="37" t="b">
        <f t="shared" ca="1" si="512"/>
        <v>1</v>
      </c>
      <c r="AF1723" t="b">
        <f t="shared" ca="1" si="513"/>
        <v>0</v>
      </c>
      <c r="AG1723" s="317" t="b">
        <f t="shared" ca="1" si="514"/>
        <v>0</v>
      </c>
      <c r="AH1723" s="317" t="b">
        <f t="shared" ca="1" si="515"/>
        <v>0</v>
      </c>
      <c r="AI1723" s="317" t="b">
        <f t="shared" ca="1" si="516"/>
        <v>0</v>
      </c>
    </row>
    <row r="1724" spans="1:35" x14ac:dyDescent="0.25">
      <c r="A1724">
        <v>1692</v>
      </c>
      <c r="B1724" s="169">
        <f ca="1">OFFSET(InputPriceData!B$15,CalculationsAndCharts!$A1724+$A$11,0,1,1)</f>
        <v>39387</v>
      </c>
      <c r="C1724" s="3">
        <f ca="1">OFFSET(InputPriceData!G$15,CalculationsAndCharts!$A1724+$A$11,IF($C$7,8,0),1,1)</f>
        <v>2724700</v>
      </c>
      <c r="D1724" s="4">
        <f ca="1">OFFSET(InputPriceData!C$15,CalculationsAndCharts!$A1724+$A$11,IF($C$7,8,0),1,1)</f>
        <v>63.15</v>
      </c>
      <c r="E1724" s="4">
        <f ca="1">OFFSET(InputPriceData!D$15,CalculationsAndCharts!$A1724+$A$11,IF($C$7,8,0),1,1)</f>
        <v>63.62</v>
      </c>
      <c r="F1724" s="4">
        <f ca="1">OFFSET(InputPriceData!E$15,CalculationsAndCharts!$A1724+$A$11,IF($C$7,8,0),1,1)</f>
        <v>62.81</v>
      </c>
      <c r="G1724" s="4">
        <f ca="1">OFFSET(InputPriceData!F$15,CalculationsAndCharts!$A1724+$A$11,IF($C$7,8,0),1,1)</f>
        <v>62.82</v>
      </c>
      <c r="H1724" s="133"/>
      <c r="I1724" s="133"/>
      <c r="J1724" s="37">
        <f t="shared" ca="1" si="506"/>
        <v>1109</v>
      </c>
      <c r="K1724" s="124">
        <f t="shared" ca="1" si="507"/>
        <v>-0.36999999999999744</v>
      </c>
      <c r="L1724" s="343">
        <f t="shared" ca="1" si="498"/>
        <v>-0.3036820777591861</v>
      </c>
      <c r="M1724" s="345">
        <f t="shared" ca="1" si="508"/>
        <v>0.68977177365438314</v>
      </c>
      <c r="N1724" s="344">
        <f t="shared" ca="1" si="499"/>
        <v>-0.44026457642691097</v>
      </c>
      <c r="O1724" s="4"/>
      <c r="P1724" s="4"/>
      <c r="Q1724" s="3"/>
      <c r="S1724" s="4"/>
      <c r="T1724" s="4" t="b">
        <f t="shared" ca="1" si="500"/>
        <v>0</v>
      </c>
      <c r="U1724" t="b">
        <f t="shared" ca="1" si="501"/>
        <v>0</v>
      </c>
      <c r="W1724" s="317" t="b">
        <f t="shared" ca="1" si="502"/>
        <v>0</v>
      </c>
      <c r="X1724" s="317" t="b">
        <f t="shared" ca="1" si="509"/>
        <v>0</v>
      </c>
      <c r="Y1724" s="317" t="b">
        <f t="shared" ca="1" si="503"/>
        <v>0</v>
      </c>
      <c r="Z1724" t="b">
        <f t="shared" ca="1" si="504"/>
        <v>0</v>
      </c>
      <c r="AA1724" s="37" t="b">
        <f t="shared" ca="1" si="510"/>
        <v>1</v>
      </c>
      <c r="AB1724" t="b">
        <f t="shared" ca="1" si="505"/>
        <v>0</v>
      </c>
      <c r="AD1724" t="b">
        <f t="shared" ca="1" si="511"/>
        <v>0</v>
      </c>
      <c r="AE1724" s="37" t="b">
        <f t="shared" ca="1" si="512"/>
        <v>1</v>
      </c>
      <c r="AF1724" t="b">
        <f t="shared" ca="1" si="513"/>
        <v>0</v>
      </c>
      <c r="AG1724" s="317" t="b">
        <f t="shared" ca="1" si="514"/>
        <v>0</v>
      </c>
      <c r="AH1724" s="317" t="b">
        <f t="shared" ca="1" si="515"/>
        <v>0</v>
      </c>
      <c r="AI1724" s="317" t="b">
        <f t="shared" ca="1" si="516"/>
        <v>0</v>
      </c>
    </row>
    <row r="1725" spans="1:35" x14ac:dyDescent="0.25">
      <c r="A1725">
        <v>1693</v>
      </c>
      <c r="B1725" s="169">
        <f ca="1">OFFSET(InputPriceData!B$15,CalculationsAndCharts!$A1725+$A$11,0,1,1)</f>
        <v>39386</v>
      </c>
      <c r="C1725" s="3">
        <f ca="1">OFFSET(InputPriceData!G$15,CalculationsAndCharts!$A1725+$A$11,IF($C$7,8,0),1,1)</f>
        <v>2628100</v>
      </c>
      <c r="D1725" s="4">
        <f ca="1">OFFSET(InputPriceData!C$15,CalculationsAndCharts!$A1725+$A$11,IF($C$7,8,0),1,1)</f>
        <v>63.34</v>
      </c>
      <c r="E1725" s="4">
        <f ca="1">OFFSET(InputPriceData!D$15,CalculationsAndCharts!$A1725+$A$11,IF($C$7,8,0),1,1)</f>
        <v>63.69</v>
      </c>
      <c r="F1725" s="4">
        <f ca="1">OFFSET(InputPriceData!E$15,CalculationsAndCharts!$A1725+$A$11,IF($C$7,8,0),1,1)</f>
        <v>62.87</v>
      </c>
      <c r="G1725" s="4">
        <f ca="1">OFFSET(InputPriceData!F$15,CalculationsAndCharts!$A1725+$A$11,IF($C$7,8,0),1,1)</f>
        <v>63.61</v>
      </c>
      <c r="H1725" s="133"/>
      <c r="I1725" s="133"/>
      <c r="J1725" s="37">
        <f t="shared" ca="1" si="506"/>
        <v>1108</v>
      </c>
      <c r="K1725" s="124">
        <f t="shared" ca="1" si="507"/>
        <v>-3.9999999999999147E-2</v>
      </c>
      <c r="L1725" s="343">
        <f t="shared" ca="1" si="498"/>
        <v>-0.24127989812982736</v>
      </c>
      <c r="M1725" s="345">
        <f t="shared" ca="1" si="508"/>
        <v>0.69603609854125448</v>
      </c>
      <c r="N1725" s="344">
        <f t="shared" ca="1" si="499"/>
        <v>-0.34664854112523669</v>
      </c>
      <c r="O1725" s="4"/>
      <c r="P1725" s="4"/>
      <c r="Q1725" s="3"/>
      <c r="S1725" s="4"/>
      <c r="T1725" s="4" t="b">
        <f t="shared" ca="1" si="500"/>
        <v>0</v>
      </c>
      <c r="U1725" t="b">
        <f t="shared" ca="1" si="501"/>
        <v>0</v>
      </c>
      <c r="W1725" s="317" t="b">
        <f t="shared" ca="1" si="502"/>
        <v>0</v>
      </c>
      <c r="X1725" s="317" t="b">
        <f t="shared" ca="1" si="509"/>
        <v>0</v>
      </c>
      <c r="Y1725" s="317" t="b">
        <f t="shared" ca="1" si="503"/>
        <v>0</v>
      </c>
      <c r="Z1725" t="b">
        <f t="shared" ca="1" si="504"/>
        <v>0</v>
      </c>
      <c r="AA1725" s="37" t="b">
        <f t="shared" ca="1" si="510"/>
        <v>1</v>
      </c>
      <c r="AB1725" t="b">
        <f t="shared" ca="1" si="505"/>
        <v>0</v>
      </c>
      <c r="AD1725" t="b">
        <f t="shared" ca="1" si="511"/>
        <v>0</v>
      </c>
      <c r="AE1725" s="37" t="b">
        <f t="shared" ca="1" si="512"/>
        <v>1</v>
      </c>
      <c r="AF1725" t="b">
        <f t="shared" ca="1" si="513"/>
        <v>0</v>
      </c>
      <c r="AG1725" s="317" t="b">
        <f t="shared" ca="1" si="514"/>
        <v>0</v>
      </c>
      <c r="AH1725" s="317" t="b">
        <f t="shared" ca="1" si="515"/>
        <v>0</v>
      </c>
      <c r="AI1725" s="317" t="b">
        <f t="shared" ca="1" si="516"/>
        <v>0</v>
      </c>
    </row>
    <row r="1726" spans="1:35" x14ac:dyDescent="0.25">
      <c r="A1726">
        <v>1694</v>
      </c>
      <c r="B1726" s="169">
        <f ca="1">OFFSET(InputPriceData!B$15,CalculationsAndCharts!$A1726+$A$11,0,1,1)</f>
        <v>39385</v>
      </c>
      <c r="C1726" s="3">
        <f ca="1">OFFSET(InputPriceData!G$15,CalculationsAndCharts!$A1726+$A$11,IF($C$7,8,0),1,1)</f>
        <v>2028700</v>
      </c>
      <c r="D1726" s="4">
        <f ca="1">OFFSET(InputPriceData!C$15,CalculationsAndCharts!$A1726+$A$11,IF($C$7,8,0),1,1)</f>
        <v>63.6</v>
      </c>
      <c r="E1726" s="4">
        <f ca="1">OFFSET(InputPriceData!D$15,CalculationsAndCharts!$A1726+$A$11,IF($C$7,8,0),1,1)</f>
        <v>64</v>
      </c>
      <c r="F1726" s="4">
        <f ca="1">OFFSET(InputPriceData!E$15,CalculationsAndCharts!$A1726+$A$11,IF($C$7,8,0),1,1)</f>
        <v>63.01</v>
      </c>
      <c r="G1726" s="4">
        <f ca="1">OFFSET(InputPriceData!F$15,CalculationsAndCharts!$A1726+$A$11,IF($C$7,8,0),1,1)</f>
        <v>63.19</v>
      </c>
      <c r="H1726" s="133"/>
      <c r="I1726" s="133"/>
      <c r="J1726" s="37">
        <f t="shared" ca="1" si="506"/>
        <v>1107</v>
      </c>
      <c r="K1726" s="124">
        <f t="shared" ca="1" si="507"/>
        <v>-0.74000000000000199</v>
      </c>
      <c r="L1726" s="343">
        <f t="shared" ca="1" si="498"/>
        <v>-0.13950784612456812</v>
      </c>
      <c r="M1726" s="345">
        <f t="shared" ca="1" si="508"/>
        <v>0.70235731437058979</v>
      </c>
      <c r="N1726" s="344">
        <f t="shared" ca="1" si="499"/>
        <v>-0.19862802489582759</v>
      </c>
      <c r="O1726" s="4"/>
      <c r="P1726" s="4"/>
      <c r="Q1726" s="3"/>
      <c r="S1726" s="4"/>
      <c r="T1726" s="4" t="b">
        <f t="shared" ca="1" si="500"/>
        <v>0</v>
      </c>
      <c r="U1726" t="b">
        <f t="shared" ca="1" si="501"/>
        <v>0</v>
      </c>
      <c r="W1726" s="317" t="b">
        <f t="shared" ca="1" si="502"/>
        <v>0</v>
      </c>
      <c r="X1726" s="317" t="b">
        <f t="shared" ca="1" si="509"/>
        <v>0</v>
      </c>
      <c r="Y1726" s="317" t="b">
        <f t="shared" ca="1" si="503"/>
        <v>1</v>
      </c>
      <c r="Z1726" t="b">
        <f t="shared" ca="1" si="504"/>
        <v>1</v>
      </c>
      <c r="AA1726" s="37" t="b">
        <f t="shared" ca="1" si="510"/>
        <v>1</v>
      </c>
      <c r="AB1726" t="b">
        <f t="shared" ca="1" si="505"/>
        <v>0</v>
      </c>
      <c r="AD1726" t="b">
        <f t="shared" ca="1" si="511"/>
        <v>1</v>
      </c>
      <c r="AE1726" s="37" t="b">
        <f t="shared" ca="1" si="512"/>
        <v>1</v>
      </c>
      <c r="AF1726" t="b">
        <f t="shared" ca="1" si="513"/>
        <v>0</v>
      </c>
      <c r="AG1726" s="317" t="b">
        <f t="shared" ca="1" si="514"/>
        <v>0</v>
      </c>
      <c r="AH1726" s="317" t="b">
        <f t="shared" ca="1" si="515"/>
        <v>0</v>
      </c>
      <c r="AI1726" s="317" t="b">
        <f t="shared" ca="1" si="516"/>
        <v>1</v>
      </c>
    </row>
    <row r="1727" spans="1:35" x14ac:dyDescent="0.25">
      <c r="A1727">
        <v>1695</v>
      </c>
      <c r="B1727" s="169">
        <f ca="1">OFFSET(InputPriceData!B$15,CalculationsAndCharts!$A1727+$A$11,0,1,1)</f>
        <v>39384</v>
      </c>
      <c r="C1727" s="3">
        <f ca="1">OFFSET(InputPriceData!G$15,CalculationsAndCharts!$A1727+$A$11,IF($C$7,8,0),1,1)</f>
        <v>2133200</v>
      </c>
      <c r="D1727" s="4">
        <f ca="1">OFFSET(InputPriceData!C$15,CalculationsAndCharts!$A1727+$A$11,IF($C$7,8,0),1,1)</f>
        <v>64.02</v>
      </c>
      <c r="E1727" s="4">
        <f ca="1">OFFSET(InputPriceData!D$15,CalculationsAndCharts!$A1727+$A$11,IF($C$7,8,0),1,1)</f>
        <v>64.12</v>
      </c>
      <c r="F1727" s="4">
        <f ca="1">OFFSET(InputPriceData!E$15,CalculationsAndCharts!$A1727+$A$11,IF($C$7,8,0),1,1)</f>
        <v>63.52</v>
      </c>
      <c r="G1727" s="4">
        <f ca="1">OFFSET(InputPriceData!F$15,CalculationsAndCharts!$A1727+$A$11,IF($C$7,8,0),1,1)</f>
        <v>63.65</v>
      </c>
      <c r="H1727" s="133"/>
      <c r="I1727" s="133"/>
      <c r="J1727" s="37">
        <f t="shared" ca="1" si="506"/>
        <v>1106</v>
      </c>
      <c r="K1727" s="124">
        <f t="shared" ca="1" si="507"/>
        <v>-1.3500000000000014</v>
      </c>
      <c r="L1727" s="343">
        <f t="shared" ca="1" si="498"/>
        <v>-1.1679431727594062E-2</v>
      </c>
      <c r="M1727" s="345">
        <f t="shared" ca="1" si="508"/>
        <v>0.70873593781088784</v>
      </c>
      <c r="N1727" s="344">
        <f t="shared" ca="1" si="499"/>
        <v>-1.6479242979647642E-2</v>
      </c>
      <c r="O1727" s="4"/>
      <c r="P1727" s="4"/>
      <c r="Q1727" s="3"/>
      <c r="S1727" s="4"/>
      <c r="T1727" s="4" t="b">
        <f t="shared" ca="1" si="500"/>
        <v>0</v>
      </c>
      <c r="U1727" t="b">
        <f t="shared" ca="1" si="501"/>
        <v>1</v>
      </c>
      <c r="W1727" s="317" t="b">
        <f t="shared" ca="1" si="502"/>
        <v>1</v>
      </c>
      <c r="X1727" s="317" t="b">
        <f t="shared" ca="1" si="509"/>
        <v>1</v>
      </c>
      <c r="Y1727" s="317" t="b">
        <f t="shared" ca="1" si="503"/>
        <v>0</v>
      </c>
      <c r="Z1727" t="b">
        <f t="shared" ca="1" si="504"/>
        <v>0</v>
      </c>
      <c r="AA1727" s="37" t="b">
        <f t="shared" ca="1" si="510"/>
        <v>0</v>
      </c>
      <c r="AB1727" t="b">
        <f t="shared" ca="1" si="505"/>
        <v>1</v>
      </c>
      <c r="AD1727" t="b">
        <f t="shared" ca="1" si="511"/>
        <v>0</v>
      </c>
      <c r="AE1727" s="37" t="b">
        <f t="shared" ca="1" si="512"/>
        <v>0</v>
      </c>
      <c r="AF1727" t="b">
        <f t="shared" ca="1" si="513"/>
        <v>1</v>
      </c>
      <c r="AG1727" s="317" t="b">
        <f t="shared" ca="1" si="514"/>
        <v>1</v>
      </c>
      <c r="AH1727" s="317" t="b">
        <f t="shared" ca="1" si="515"/>
        <v>1</v>
      </c>
      <c r="AI1727" s="317" t="b">
        <f t="shared" ca="1" si="516"/>
        <v>0</v>
      </c>
    </row>
    <row r="1728" spans="1:35" x14ac:dyDescent="0.25">
      <c r="A1728">
        <v>1696</v>
      </c>
      <c r="B1728" s="169">
        <f ca="1">OFFSET(InputPriceData!B$15,CalculationsAndCharts!$A1728+$A$11,0,1,1)</f>
        <v>39381</v>
      </c>
      <c r="C1728" s="3">
        <f ca="1">OFFSET(InputPriceData!G$15,CalculationsAndCharts!$A1728+$A$11,IF($C$7,8,0),1,1)</f>
        <v>2743600</v>
      </c>
      <c r="D1728" s="4">
        <f ca="1">OFFSET(InputPriceData!C$15,CalculationsAndCharts!$A1728+$A$11,IF($C$7,8,0),1,1)</f>
        <v>65.11</v>
      </c>
      <c r="E1728" s="4">
        <f ca="1">OFFSET(InputPriceData!D$15,CalculationsAndCharts!$A1728+$A$11,IF($C$7,8,0),1,1)</f>
        <v>65.33</v>
      </c>
      <c r="F1728" s="4">
        <f ca="1">OFFSET(InputPriceData!E$15,CalculationsAndCharts!$A1728+$A$11,IF($C$7,8,0),1,1)</f>
        <v>63.71</v>
      </c>
      <c r="G1728" s="4">
        <f ca="1">OFFSET(InputPriceData!F$15,CalculationsAndCharts!$A1728+$A$11,IF($C$7,8,0),1,1)</f>
        <v>63.93</v>
      </c>
      <c r="H1728" s="133"/>
      <c r="I1728" s="133"/>
      <c r="J1728" s="37">
        <f t="shared" ca="1" si="506"/>
        <v>1105</v>
      </c>
      <c r="K1728" s="124">
        <f t="shared" ca="1" si="507"/>
        <v>-1.3999999999999986</v>
      </c>
      <c r="L1728" s="343">
        <f t="shared" ca="1" si="498"/>
        <v>6.0328719645296007E-2</v>
      </c>
      <c r="M1728" s="345">
        <f t="shared" ca="1" si="508"/>
        <v>0.71517249022289386</v>
      </c>
      <c r="N1728" s="344">
        <f t="shared" ca="1" si="499"/>
        <v>8.4355481327999193E-2</v>
      </c>
      <c r="O1728" s="4"/>
      <c r="P1728" s="4"/>
      <c r="Q1728" s="3"/>
      <c r="S1728" s="4"/>
      <c r="T1728" s="4" t="b">
        <f t="shared" ca="1" si="500"/>
        <v>1</v>
      </c>
      <c r="U1728" t="b">
        <f t="shared" ca="1" si="501"/>
        <v>0</v>
      </c>
      <c r="W1728" s="317" t="b">
        <f t="shared" ca="1" si="502"/>
        <v>0</v>
      </c>
      <c r="X1728" s="317" t="b">
        <f t="shared" ca="1" si="509"/>
        <v>0</v>
      </c>
      <c r="Y1728" s="317" t="b">
        <f t="shared" ca="1" si="503"/>
        <v>0</v>
      </c>
      <c r="Z1728" t="b">
        <f t="shared" ca="1" si="504"/>
        <v>0</v>
      </c>
      <c r="AA1728" s="37" t="b">
        <f t="shared" ca="1" si="510"/>
        <v>1</v>
      </c>
      <c r="AB1728" t="b">
        <f t="shared" ca="1" si="505"/>
        <v>0</v>
      </c>
      <c r="AD1728" t="b">
        <f t="shared" ca="1" si="511"/>
        <v>0</v>
      </c>
      <c r="AE1728" s="37" t="b">
        <f t="shared" ca="1" si="512"/>
        <v>1</v>
      </c>
      <c r="AF1728" t="b">
        <f t="shared" ca="1" si="513"/>
        <v>0</v>
      </c>
      <c r="AG1728" s="317" t="b">
        <f t="shared" ca="1" si="514"/>
        <v>0</v>
      </c>
      <c r="AH1728" s="317" t="b">
        <f t="shared" ca="1" si="515"/>
        <v>0</v>
      </c>
      <c r="AI1728" s="317" t="b">
        <f t="shared" ca="1" si="516"/>
        <v>0</v>
      </c>
    </row>
    <row r="1729" spans="1:35" x14ac:dyDescent="0.25">
      <c r="A1729">
        <v>1697</v>
      </c>
      <c r="B1729" s="169">
        <f ca="1">OFFSET(InputPriceData!B$15,CalculationsAndCharts!$A1729+$A$11,0,1,1)</f>
        <v>39380</v>
      </c>
      <c r="C1729" s="3">
        <f ca="1">OFFSET(InputPriceData!G$15,CalculationsAndCharts!$A1729+$A$11,IF($C$7,8,0),1,1)</f>
        <v>4524600</v>
      </c>
      <c r="D1729" s="4">
        <f ca="1">OFFSET(InputPriceData!C$15,CalculationsAndCharts!$A1729+$A$11,IF($C$7,8,0),1,1)</f>
        <v>62.25</v>
      </c>
      <c r="E1729" s="4">
        <f ca="1">OFFSET(InputPriceData!D$15,CalculationsAndCharts!$A1729+$A$11,IF($C$7,8,0),1,1)</f>
        <v>65.09</v>
      </c>
      <c r="F1729" s="4">
        <f ca="1">OFFSET(InputPriceData!E$15,CalculationsAndCharts!$A1729+$A$11,IF($C$7,8,0),1,1)</f>
        <v>61.3</v>
      </c>
      <c r="G1729" s="4">
        <f ca="1">OFFSET(InputPriceData!F$15,CalculationsAndCharts!$A1729+$A$11,IF($C$7,8,0),1,1)</f>
        <v>65</v>
      </c>
      <c r="H1729" s="133"/>
      <c r="I1729" s="133"/>
      <c r="J1729" s="37">
        <f t="shared" ca="1" si="506"/>
        <v>1104</v>
      </c>
      <c r="K1729" s="124">
        <f t="shared" ca="1" si="507"/>
        <v>0.75</v>
      </c>
      <c r="L1729" s="343">
        <f t="shared" ca="1" si="498"/>
        <v>-4.232142233892483E-3</v>
      </c>
      <c r="M1729" s="345">
        <f t="shared" ca="1" si="508"/>
        <v>0.72166749770221383</v>
      </c>
      <c r="N1729" s="344">
        <f t="shared" ca="1" si="499"/>
        <v>-5.8643935709556073E-3</v>
      </c>
      <c r="O1729" s="4"/>
      <c r="P1729" s="4"/>
      <c r="Q1729" s="3"/>
      <c r="S1729" s="4"/>
      <c r="T1729" s="4" t="b">
        <f t="shared" ca="1" si="500"/>
        <v>0</v>
      </c>
      <c r="U1729" t="b">
        <f t="shared" ca="1" si="501"/>
        <v>0</v>
      </c>
      <c r="W1729" s="317" t="b">
        <f t="shared" ca="1" si="502"/>
        <v>0</v>
      </c>
      <c r="X1729" s="317" t="b">
        <f t="shared" ca="1" si="509"/>
        <v>0</v>
      </c>
      <c r="Y1729" s="317" t="b">
        <f t="shared" ca="1" si="503"/>
        <v>0</v>
      </c>
      <c r="Z1729" t="b">
        <f t="shared" ca="1" si="504"/>
        <v>0</v>
      </c>
      <c r="AA1729" s="37" t="b">
        <f t="shared" ca="1" si="510"/>
        <v>1</v>
      </c>
      <c r="AB1729" t="b">
        <f t="shared" ca="1" si="505"/>
        <v>0</v>
      </c>
      <c r="AD1729" t="b">
        <f t="shared" ca="1" si="511"/>
        <v>0</v>
      </c>
      <c r="AE1729" s="37" t="b">
        <f t="shared" ca="1" si="512"/>
        <v>1</v>
      </c>
      <c r="AF1729" t="b">
        <f t="shared" ca="1" si="513"/>
        <v>0</v>
      </c>
      <c r="AG1729" s="317" t="b">
        <f t="shared" ca="1" si="514"/>
        <v>0</v>
      </c>
      <c r="AH1729" s="317" t="b">
        <f t="shared" ca="1" si="515"/>
        <v>0</v>
      </c>
      <c r="AI1729" s="317" t="b">
        <f t="shared" ca="1" si="516"/>
        <v>0</v>
      </c>
    </row>
    <row r="1730" spans="1:35" x14ac:dyDescent="0.25">
      <c r="A1730">
        <v>1698</v>
      </c>
      <c r="B1730" s="169">
        <f ca="1">OFFSET(InputPriceData!B$15,CalculationsAndCharts!$A1730+$A$11,0,1,1)</f>
        <v>39379</v>
      </c>
      <c r="C1730" s="3">
        <f ca="1">OFFSET(InputPriceData!G$15,CalculationsAndCharts!$A1730+$A$11,IF($C$7,8,0),1,1)</f>
        <v>2287600</v>
      </c>
      <c r="D1730" s="4">
        <f ca="1">OFFSET(InputPriceData!C$15,CalculationsAndCharts!$A1730+$A$11,IF($C$7,8,0),1,1)</f>
        <v>64.260000000000005</v>
      </c>
      <c r="E1730" s="4">
        <f ca="1">OFFSET(InputPriceData!D$15,CalculationsAndCharts!$A1730+$A$11,IF($C$7,8,0),1,1)</f>
        <v>65.52</v>
      </c>
      <c r="F1730" s="4">
        <f ca="1">OFFSET(InputPriceData!E$15,CalculationsAndCharts!$A1730+$A$11,IF($C$7,8,0),1,1)</f>
        <v>63.89</v>
      </c>
      <c r="G1730" s="4">
        <f ca="1">OFFSET(InputPriceData!F$15,CalculationsAndCharts!$A1730+$A$11,IF($C$7,8,0),1,1)</f>
        <v>65.33</v>
      </c>
      <c r="H1730" s="133"/>
      <c r="I1730" s="133"/>
      <c r="J1730" s="37">
        <f t="shared" ca="1" si="506"/>
        <v>1103</v>
      </c>
      <c r="K1730" s="124">
        <f t="shared" ca="1" si="507"/>
        <v>1.3199999999999932</v>
      </c>
      <c r="L1730" s="343">
        <f t="shared" ca="1" si="498"/>
        <v>-0.14442084528434246</v>
      </c>
      <c r="M1730" s="345">
        <f t="shared" ca="1" si="508"/>
        <v>0.72822149112231471</v>
      </c>
      <c r="N1730" s="344">
        <f t="shared" ca="1" si="499"/>
        <v>-0.19831994392497956</v>
      </c>
      <c r="O1730" s="4"/>
      <c r="P1730" s="4"/>
      <c r="Q1730" s="3"/>
      <c r="S1730" s="4"/>
      <c r="T1730" s="4" t="b">
        <f t="shared" ca="1" si="500"/>
        <v>0</v>
      </c>
      <c r="U1730" t="b">
        <f t="shared" ca="1" si="501"/>
        <v>0</v>
      </c>
      <c r="W1730" s="317" t="b">
        <f t="shared" ca="1" si="502"/>
        <v>0</v>
      </c>
      <c r="X1730" s="317" t="b">
        <f t="shared" ca="1" si="509"/>
        <v>0</v>
      </c>
      <c r="Y1730" s="317" t="b">
        <f t="shared" ca="1" si="503"/>
        <v>0</v>
      </c>
      <c r="Z1730" t="b">
        <f t="shared" ca="1" si="504"/>
        <v>0</v>
      </c>
      <c r="AA1730" s="37" t="b">
        <f t="shared" ca="1" si="510"/>
        <v>1</v>
      </c>
      <c r="AB1730" t="b">
        <f t="shared" ca="1" si="505"/>
        <v>0</v>
      </c>
      <c r="AD1730" t="b">
        <f t="shared" ca="1" si="511"/>
        <v>0</v>
      </c>
      <c r="AE1730" s="37" t="b">
        <f t="shared" ca="1" si="512"/>
        <v>1</v>
      </c>
      <c r="AF1730" t="b">
        <f t="shared" ca="1" si="513"/>
        <v>0</v>
      </c>
      <c r="AG1730" s="317" t="b">
        <f t="shared" ca="1" si="514"/>
        <v>0</v>
      </c>
      <c r="AH1730" s="317" t="b">
        <f t="shared" ca="1" si="515"/>
        <v>0</v>
      </c>
      <c r="AI1730" s="317" t="b">
        <f t="shared" ca="1" si="516"/>
        <v>0</v>
      </c>
    </row>
    <row r="1731" spans="1:35" x14ac:dyDescent="0.25">
      <c r="A1731">
        <v>1699</v>
      </c>
      <c r="B1731" s="169">
        <f ca="1">OFFSET(InputPriceData!B$15,CalculationsAndCharts!$A1731+$A$11,0,1,1)</f>
        <v>39378</v>
      </c>
      <c r="C1731" s="3">
        <f ca="1">OFFSET(InputPriceData!G$15,CalculationsAndCharts!$A1731+$A$11,IF($C$7,8,0),1,1)</f>
        <v>1935700</v>
      </c>
      <c r="D1731" s="4">
        <f ca="1">OFFSET(InputPriceData!C$15,CalculationsAndCharts!$A1731+$A$11,IF($C$7,8,0),1,1)</f>
        <v>64.25</v>
      </c>
      <c r="E1731" s="4">
        <f ca="1">OFFSET(InputPriceData!D$15,CalculationsAndCharts!$A1731+$A$11,IF($C$7,8,0),1,1)</f>
        <v>64.400000000000006</v>
      </c>
      <c r="F1731" s="4">
        <f ca="1">OFFSET(InputPriceData!E$15,CalculationsAndCharts!$A1731+$A$11,IF($C$7,8,0),1,1)</f>
        <v>63.55</v>
      </c>
      <c r="G1731" s="4">
        <f ca="1">OFFSET(InputPriceData!F$15,CalculationsAndCharts!$A1731+$A$11,IF($C$7,8,0),1,1)</f>
        <v>64.25</v>
      </c>
      <c r="H1731" s="133"/>
      <c r="I1731" s="133"/>
      <c r="J1731" s="37">
        <f t="shared" ca="1" si="506"/>
        <v>1102</v>
      </c>
      <c r="K1731" s="124">
        <f t="shared" ca="1" si="507"/>
        <v>1.2199999999999989</v>
      </c>
      <c r="L1731" s="343">
        <f t="shared" ca="1" si="498"/>
        <v>-0.21770162723478836</v>
      </c>
      <c r="M1731" s="345">
        <f t="shared" ca="1" si="508"/>
        <v>0.73483500617791597</v>
      </c>
      <c r="N1731" s="344">
        <f t="shared" ca="1" si="499"/>
        <v>-0.2962591947913803</v>
      </c>
      <c r="O1731" s="4"/>
      <c r="P1731" s="4"/>
      <c r="Q1731" s="3"/>
      <c r="S1731" s="4"/>
      <c r="T1731" s="4" t="b">
        <f t="shared" ca="1" si="500"/>
        <v>0</v>
      </c>
      <c r="U1731" t="b">
        <f t="shared" ca="1" si="501"/>
        <v>0</v>
      </c>
      <c r="W1731" s="317" t="b">
        <f t="shared" ca="1" si="502"/>
        <v>0</v>
      </c>
      <c r="X1731" s="317" t="b">
        <f t="shared" ca="1" si="509"/>
        <v>0</v>
      </c>
      <c r="Y1731" s="317" t="b">
        <f t="shared" ca="1" si="503"/>
        <v>1</v>
      </c>
      <c r="Z1731" t="b">
        <f t="shared" ca="1" si="504"/>
        <v>1</v>
      </c>
      <c r="AA1731" s="37" t="b">
        <f t="shared" ca="1" si="510"/>
        <v>1</v>
      </c>
      <c r="AB1731" t="b">
        <f t="shared" ca="1" si="505"/>
        <v>0</v>
      </c>
      <c r="AD1731" t="b">
        <f t="shared" ca="1" si="511"/>
        <v>1</v>
      </c>
      <c r="AE1731" s="37" t="b">
        <f t="shared" ca="1" si="512"/>
        <v>1</v>
      </c>
      <c r="AF1731" t="b">
        <f t="shared" ca="1" si="513"/>
        <v>0</v>
      </c>
      <c r="AG1731" s="317" t="b">
        <f t="shared" ca="1" si="514"/>
        <v>0</v>
      </c>
      <c r="AH1731" s="317" t="b">
        <f t="shared" ca="1" si="515"/>
        <v>0</v>
      </c>
      <c r="AI1731" s="317" t="b">
        <f t="shared" ca="1" si="516"/>
        <v>1</v>
      </c>
    </row>
    <row r="1732" spans="1:35" x14ac:dyDescent="0.25">
      <c r="A1732">
        <v>1700</v>
      </c>
      <c r="B1732" s="169">
        <f ca="1">OFFSET(InputPriceData!B$15,CalculationsAndCharts!$A1732+$A$11,0,1,1)</f>
        <v>39377</v>
      </c>
      <c r="C1732" s="3">
        <f ca="1">OFFSET(InputPriceData!G$15,CalculationsAndCharts!$A1732+$A$11,IF($C$7,8,0),1,1)</f>
        <v>2357100</v>
      </c>
      <c r="D1732" s="4">
        <f ca="1">OFFSET(InputPriceData!C$15,CalculationsAndCharts!$A1732+$A$11,IF($C$7,8,0),1,1)</f>
        <v>62.6</v>
      </c>
      <c r="E1732" s="4">
        <f ca="1">OFFSET(InputPriceData!D$15,CalculationsAndCharts!$A1732+$A$11,IF($C$7,8,0),1,1)</f>
        <v>64.17</v>
      </c>
      <c r="F1732" s="4">
        <f ca="1">OFFSET(InputPriceData!E$15,CalculationsAndCharts!$A1732+$A$11,IF($C$7,8,0),1,1)</f>
        <v>61.86</v>
      </c>
      <c r="G1732" s="4">
        <f ca="1">OFFSET(InputPriceData!F$15,CalculationsAndCharts!$A1732+$A$11,IF($C$7,8,0),1,1)</f>
        <v>64.010000000000005</v>
      </c>
      <c r="H1732" s="133"/>
      <c r="I1732" s="133"/>
      <c r="J1732" s="37">
        <f t="shared" ca="1" si="506"/>
        <v>1101</v>
      </c>
      <c r="K1732" s="124">
        <f t="shared" ca="1" si="507"/>
        <v>-0.45999999999999375</v>
      </c>
      <c r="L1732" s="343">
        <f t="shared" ca="1" si="498"/>
        <v>-0.14867248069486677</v>
      </c>
      <c r="M1732" s="345">
        <f t="shared" ca="1" si="508"/>
        <v>0.7415085834287749</v>
      </c>
      <c r="N1732" s="344">
        <f t="shared" ca="1" si="499"/>
        <v>-0.20050001310490212</v>
      </c>
      <c r="O1732" s="4"/>
      <c r="P1732" s="4"/>
      <c r="Q1732" s="3"/>
      <c r="S1732" s="4"/>
      <c r="T1732" s="4" t="b">
        <f t="shared" ca="1" si="500"/>
        <v>0</v>
      </c>
      <c r="U1732" t="b">
        <f t="shared" ca="1" si="501"/>
        <v>1</v>
      </c>
      <c r="W1732" s="317" t="b">
        <f t="shared" ca="1" si="502"/>
        <v>0</v>
      </c>
      <c r="X1732" s="317" t="b">
        <f t="shared" ca="1" si="509"/>
        <v>1</v>
      </c>
      <c r="Y1732" s="317" t="b">
        <f t="shared" ca="1" si="503"/>
        <v>0</v>
      </c>
      <c r="Z1732" t="b">
        <f t="shared" ca="1" si="504"/>
        <v>0</v>
      </c>
      <c r="AA1732" s="37" t="b">
        <f t="shared" ca="1" si="510"/>
        <v>0</v>
      </c>
      <c r="AB1732" t="b">
        <f t="shared" ca="1" si="505"/>
        <v>0</v>
      </c>
      <c r="AD1732" t="b">
        <f t="shared" ca="1" si="511"/>
        <v>0</v>
      </c>
      <c r="AE1732" s="37" t="b">
        <f t="shared" ca="1" si="512"/>
        <v>0</v>
      </c>
      <c r="AF1732" t="b">
        <f t="shared" ca="1" si="513"/>
        <v>0</v>
      </c>
      <c r="AG1732" s="317" t="b">
        <f t="shared" ca="1" si="514"/>
        <v>0</v>
      </c>
      <c r="AH1732" s="317" t="b">
        <f t="shared" ca="1" si="515"/>
        <v>1</v>
      </c>
      <c r="AI1732" s="317" t="b">
        <f t="shared" ca="1" si="516"/>
        <v>0</v>
      </c>
    </row>
    <row r="1733" spans="1:35" x14ac:dyDescent="0.25">
      <c r="A1733">
        <v>1701</v>
      </c>
      <c r="B1733" s="169">
        <f ca="1">OFFSET(InputPriceData!B$15,CalculationsAndCharts!$A1733+$A$11,0,1,1)</f>
        <v>39374</v>
      </c>
      <c r="C1733" s="3">
        <f ca="1">OFFSET(InputPriceData!G$15,CalculationsAndCharts!$A1733+$A$11,IF($C$7,8,0),1,1)</f>
        <v>2236100</v>
      </c>
      <c r="D1733" s="4">
        <f ca="1">OFFSET(InputPriceData!C$15,CalculationsAndCharts!$A1733+$A$11,IF($C$7,8,0),1,1)</f>
        <v>64.25</v>
      </c>
      <c r="E1733" s="4">
        <f ca="1">OFFSET(InputPriceData!D$15,CalculationsAndCharts!$A1733+$A$11,IF($C$7,8,0),1,1)</f>
        <v>64.42</v>
      </c>
      <c r="F1733" s="4">
        <f ca="1">OFFSET(InputPriceData!E$15,CalculationsAndCharts!$A1733+$A$11,IF($C$7,8,0),1,1)</f>
        <v>63.02</v>
      </c>
      <c r="G1733" s="4">
        <f ca="1">OFFSET(InputPriceData!F$15,CalculationsAndCharts!$A1733+$A$11,IF($C$7,8,0),1,1)</f>
        <v>63.03</v>
      </c>
      <c r="H1733" s="133"/>
      <c r="I1733" s="133"/>
      <c r="J1733" s="37">
        <f t="shared" ca="1" si="506"/>
        <v>1100</v>
      </c>
      <c r="K1733" s="124">
        <f t="shared" ca="1" si="507"/>
        <v>-1.730000000000004</v>
      </c>
      <c r="L1733" s="343">
        <f t="shared" ca="1" si="498"/>
        <v>2.4098638488113139E-2</v>
      </c>
      <c r="M1733" s="345">
        <f t="shared" ca="1" si="508"/>
        <v>0.74824276834386971</v>
      </c>
      <c r="N1733" s="344">
        <f t="shared" ca="1" si="499"/>
        <v>3.2206978146213282E-2</v>
      </c>
      <c r="O1733" s="4"/>
      <c r="P1733" s="4"/>
      <c r="Q1733" s="3"/>
      <c r="S1733" s="4"/>
      <c r="T1733" s="4" t="b">
        <f t="shared" ca="1" si="500"/>
        <v>0</v>
      </c>
      <c r="U1733" t="b">
        <f t="shared" ca="1" si="501"/>
        <v>0</v>
      </c>
      <c r="W1733" s="317" t="b">
        <f t="shared" ca="1" si="502"/>
        <v>0</v>
      </c>
      <c r="X1733" s="317" t="b">
        <f t="shared" ca="1" si="509"/>
        <v>1</v>
      </c>
      <c r="Y1733" s="317" t="b">
        <f t="shared" ca="1" si="503"/>
        <v>0</v>
      </c>
      <c r="Z1733" t="b">
        <f t="shared" ca="1" si="504"/>
        <v>0</v>
      </c>
      <c r="AA1733" s="37" t="b">
        <f t="shared" ca="1" si="510"/>
        <v>0</v>
      </c>
      <c r="AB1733" t="b">
        <f t="shared" ca="1" si="505"/>
        <v>0</v>
      </c>
      <c r="AD1733" t="b">
        <f t="shared" ca="1" si="511"/>
        <v>0</v>
      </c>
      <c r="AE1733" s="37" t="b">
        <f t="shared" ca="1" si="512"/>
        <v>0</v>
      </c>
      <c r="AF1733" t="b">
        <f t="shared" ca="1" si="513"/>
        <v>0</v>
      </c>
      <c r="AG1733" s="317" t="b">
        <f t="shared" ca="1" si="514"/>
        <v>0</v>
      </c>
      <c r="AH1733" s="317" t="b">
        <f t="shared" ca="1" si="515"/>
        <v>1</v>
      </c>
      <c r="AI1733" s="317" t="b">
        <f t="shared" ca="1" si="516"/>
        <v>0</v>
      </c>
    </row>
    <row r="1734" spans="1:35" x14ac:dyDescent="0.25">
      <c r="A1734">
        <v>1702</v>
      </c>
      <c r="B1734" s="169">
        <f ca="1">OFFSET(InputPriceData!B$15,CalculationsAndCharts!$A1734+$A$11,0,1,1)</f>
        <v>39373</v>
      </c>
      <c r="C1734" s="3">
        <f ca="1">OFFSET(InputPriceData!G$15,CalculationsAndCharts!$A1734+$A$11,IF($C$7,8,0),1,1)</f>
        <v>1685400</v>
      </c>
      <c r="D1734" s="4">
        <f ca="1">OFFSET(InputPriceData!C$15,CalculationsAndCharts!$A1734+$A$11,IF($C$7,8,0),1,1)</f>
        <v>64.760000000000005</v>
      </c>
      <c r="E1734" s="4">
        <f ca="1">OFFSET(InputPriceData!D$15,CalculationsAndCharts!$A1734+$A$11,IF($C$7,8,0),1,1)</f>
        <v>64.98</v>
      </c>
      <c r="F1734" s="4">
        <f ca="1">OFFSET(InputPriceData!E$15,CalculationsAndCharts!$A1734+$A$11,IF($C$7,8,0),1,1)</f>
        <v>64.23</v>
      </c>
      <c r="G1734" s="4">
        <f ca="1">OFFSET(InputPriceData!F$15,CalculationsAndCharts!$A1734+$A$11,IF($C$7,8,0),1,1)</f>
        <v>64.47</v>
      </c>
      <c r="H1734" s="133"/>
      <c r="I1734" s="133"/>
      <c r="J1734" s="37">
        <f t="shared" ca="1" si="506"/>
        <v>1099</v>
      </c>
      <c r="K1734" s="124">
        <f t="shared" ca="1" si="507"/>
        <v>-0.43000000000000682</v>
      </c>
      <c r="L1734" s="343">
        <f t="shared" ca="1" si="498"/>
        <v>0.15561642819434826</v>
      </c>
      <c r="M1734" s="345">
        <f t="shared" ca="1" si="508"/>
        <v>0.75503811134598353</v>
      </c>
      <c r="N1734" s="344">
        <f t="shared" ca="1" si="499"/>
        <v>0.2061040705838485</v>
      </c>
      <c r="O1734" s="4"/>
      <c r="P1734" s="4"/>
      <c r="Q1734" s="3"/>
      <c r="S1734" s="4"/>
      <c r="T1734" s="4" t="b">
        <f t="shared" ca="1" si="500"/>
        <v>0</v>
      </c>
      <c r="U1734" t="b">
        <f t="shared" ca="1" si="501"/>
        <v>0</v>
      </c>
      <c r="W1734" s="317" t="b">
        <f t="shared" ca="1" si="502"/>
        <v>0</v>
      </c>
      <c r="X1734" s="317" t="b">
        <f t="shared" ca="1" si="509"/>
        <v>1</v>
      </c>
      <c r="Y1734" s="317" t="b">
        <f t="shared" ca="1" si="503"/>
        <v>0</v>
      </c>
      <c r="Z1734" t="b">
        <f t="shared" ca="1" si="504"/>
        <v>0</v>
      </c>
      <c r="AA1734" s="37" t="b">
        <f t="shared" ca="1" si="510"/>
        <v>0</v>
      </c>
      <c r="AB1734" t="b">
        <f t="shared" ca="1" si="505"/>
        <v>0</v>
      </c>
      <c r="AD1734" t="b">
        <f t="shared" ca="1" si="511"/>
        <v>0</v>
      </c>
      <c r="AE1734" s="37" t="b">
        <f t="shared" ca="1" si="512"/>
        <v>0</v>
      </c>
      <c r="AF1734" t="b">
        <f t="shared" ca="1" si="513"/>
        <v>0</v>
      </c>
      <c r="AG1734" s="317" t="b">
        <f t="shared" ca="1" si="514"/>
        <v>0</v>
      </c>
      <c r="AH1734" s="317" t="b">
        <f t="shared" ca="1" si="515"/>
        <v>1</v>
      </c>
      <c r="AI1734" s="317" t="b">
        <f t="shared" ca="1" si="516"/>
        <v>0</v>
      </c>
    </row>
    <row r="1735" spans="1:35" x14ac:dyDescent="0.25">
      <c r="A1735">
        <v>1703</v>
      </c>
      <c r="B1735" s="169">
        <f ca="1">OFFSET(InputPriceData!B$15,CalculationsAndCharts!$A1735+$A$11,0,1,1)</f>
        <v>39372</v>
      </c>
      <c r="C1735" s="3">
        <f ca="1">OFFSET(InputPriceData!G$15,CalculationsAndCharts!$A1735+$A$11,IF($C$7,8,0),1,1)</f>
        <v>1725700</v>
      </c>
      <c r="D1735" s="4">
        <f ca="1">OFFSET(InputPriceData!C$15,CalculationsAndCharts!$A1735+$A$11,IF($C$7,8,0),1,1)</f>
        <v>65.38</v>
      </c>
      <c r="E1735" s="4">
        <f ca="1">OFFSET(InputPriceData!D$15,CalculationsAndCharts!$A1735+$A$11,IF($C$7,8,0),1,1)</f>
        <v>65.38</v>
      </c>
      <c r="F1735" s="4">
        <f ca="1">OFFSET(InputPriceData!E$15,CalculationsAndCharts!$A1735+$A$11,IF($C$7,8,0),1,1)</f>
        <v>64.39</v>
      </c>
      <c r="G1735" s="4">
        <f ca="1">OFFSET(InputPriceData!F$15,CalculationsAndCharts!$A1735+$A$11,IF($C$7,8,0),1,1)</f>
        <v>64.760000000000005</v>
      </c>
      <c r="H1735" s="133"/>
      <c r="I1735" s="133"/>
      <c r="J1735" s="37">
        <f t="shared" ca="1" si="506"/>
        <v>1098</v>
      </c>
      <c r="K1735" s="124">
        <f t="shared" ca="1" si="507"/>
        <v>-0.19999999999998863</v>
      </c>
      <c r="L1735" s="343">
        <f t="shared" ca="1" si="498"/>
        <v>0.20845323107257555</v>
      </c>
      <c r="M1735" s="345">
        <f t="shared" ca="1" si="508"/>
        <v>0.76189516785669376</v>
      </c>
      <c r="N1735" s="344">
        <f t="shared" ca="1" si="499"/>
        <v>0.27359831098414827</v>
      </c>
      <c r="O1735" s="4"/>
      <c r="P1735" s="4"/>
      <c r="Q1735" s="3"/>
      <c r="S1735" s="4"/>
      <c r="T1735" s="4" t="b">
        <f t="shared" ca="1" si="500"/>
        <v>0</v>
      </c>
      <c r="U1735" t="b">
        <f t="shared" ca="1" si="501"/>
        <v>0</v>
      </c>
      <c r="W1735" s="317" t="b">
        <f t="shared" ca="1" si="502"/>
        <v>0</v>
      </c>
      <c r="X1735" s="317" t="b">
        <f t="shared" ca="1" si="509"/>
        <v>1</v>
      </c>
      <c r="Y1735" s="317" t="b">
        <f t="shared" ca="1" si="503"/>
        <v>0</v>
      </c>
      <c r="Z1735" t="b">
        <f t="shared" ca="1" si="504"/>
        <v>0</v>
      </c>
      <c r="AA1735" s="37" t="b">
        <f t="shared" ca="1" si="510"/>
        <v>0</v>
      </c>
      <c r="AB1735" t="b">
        <f t="shared" ca="1" si="505"/>
        <v>0</v>
      </c>
      <c r="AD1735" t="b">
        <f t="shared" ca="1" si="511"/>
        <v>0</v>
      </c>
      <c r="AE1735" s="37" t="b">
        <f t="shared" ca="1" si="512"/>
        <v>0</v>
      </c>
      <c r="AF1735" t="b">
        <f t="shared" ca="1" si="513"/>
        <v>0</v>
      </c>
      <c r="AG1735" s="317" t="b">
        <f t="shared" ca="1" si="514"/>
        <v>0</v>
      </c>
      <c r="AH1735" s="317" t="b">
        <f t="shared" ca="1" si="515"/>
        <v>1</v>
      </c>
      <c r="AI1735" s="317" t="b">
        <f t="shared" ca="1" si="516"/>
        <v>0</v>
      </c>
    </row>
    <row r="1736" spans="1:35" x14ac:dyDescent="0.25">
      <c r="A1736">
        <v>1704</v>
      </c>
      <c r="B1736" s="169">
        <f ca="1">OFFSET(InputPriceData!B$15,CalculationsAndCharts!$A1736+$A$11,0,1,1)</f>
        <v>39371</v>
      </c>
      <c r="C1736" s="3">
        <f ca="1">OFFSET(InputPriceData!G$15,CalculationsAndCharts!$A1736+$A$11,IF($C$7,8,0),1,1)</f>
        <v>1816000</v>
      </c>
      <c r="D1736" s="4">
        <f ca="1">OFFSET(InputPriceData!C$15,CalculationsAndCharts!$A1736+$A$11,IF($C$7,8,0),1,1)</f>
        <v>65.11</v>
      </c>
      <c r="E1736" s="4">
        <f ca="1">OFFSET(InputPriceData!D$15,CalculationsAndCharts!$A1736+$A$11,IF($C$7,8,0),1,1)</f>
        <v>65.150000000000006</v>
      </c>
      <c r="F1736" s="4">
        <f ca="1">OFFSET(InputPriceData!E$15,CalculationsAndCharts!$A1736+$A$11,IF($C$7,8,0),1,1)</f>
        <v>64.45</v>
      </c>
      <c r="G1736" s="4">
        <f ca="1">OFFSET(InputPriceData!F$15,CalculationsAndCharts!$A1736+$A$11,IF($C$7,8,0),1,1)</f>
        <v>64.900000000000006</v>
      </c>
      <c r="H1736" s="133"/>
      <c r="I1736" s="133"/>
      <c r="J1736" s="37">
        <f t="shared" ca="1" si="506"/>
        <v>1097</v>
      </c>
      <c r="K1736" s="124">
        <f t="shared" ca="1" si="507"/>
        <v>-0.15999999999999659</v>
      </c>
      <c r="L1736" s="343">
        <f t="shared" ca="1" si="498"/>
        <v>0.22634765663538831</v>
      </c>
      <c r="M1736" s="345">
        <f t="shared" ca="1" si="508"/>
        <v>0.76881449834176974</v>
      </c>
      <c r="N1736" s="344">
        <f t="shared" ca="1" si="499"/>
        <v>0.29441127492209107</v>
      </c>
      <c r="O1736" s="4"/>
      <c r="P1736" s="4"/>
      <c r="Q1736" s="3"/>
      <c r="S1736" s="4"/>
      <c r="T1736" s="4" t="b">
        <f t="shared" ca="1" si="500"/>
        <v>0</v>
      </c>
      <c r="U1736" t="b">
        <f t="shared" ca="1" si="501"/>
        <v>0</v>
      </c>
      <c r="W1736" s="317" t="b">
        <f t="shared" ca="1" si="502"/>
        <v>0</v>
      </c>
      <c r="X1736" s="317" t="b">
        <f t="shared" ca="1" si="509"/>
        <v>1</v>
      </c>
      <c r="Y1736" s="317" t="b">
        <f t="shared" ca="1" si="503"/>
        <v>0</v>
      </c>
      <c r="Z1736" t="b">
        <f t="shared" ca="1" si="504"/>
        <v>0</v>
      </c>
      <c r="AA1736" s="37" t="b">
        <f t="shared" ca="1" si="510"/>
        <v>0</v>
      </c>
      <c r="AB1736" t="b">
        <f t="shared" ca="1" si="505"/>
        <v>0</v>
      </c>
      <c r="AD1736" t="b">
        <f t="shared" ca="1" si="511"/>
        <v>0</v>
      </c>
      <c r="AE1736" s="37" t="b">
        <f t="shared" ca="1" si="512"/>
        <v>0</v>
      </c>
      <c r="AF1736" t="b">
        <f t="shared" ca="1" si="513"/>
        <v>0</v>
      </c>
      <c r="AG1736" s="317" t="b">
        <f t="shared" ca="1" si="514"/>
        <v>0</v>
      </c>
      <c r="AH1736" s="317" t="b">
        <f t="shared" ca="1" si="515"/>
        <v>1</v>
      </c>
      <c r="AI1736" s="317" t="b">
        <f t="shared" ca="1" si="516"/>
        <v>0</v>
      </c>
    </row>
    <row r="1737" spans="1:35" x14ac:dyDescent="0.25">
      <c r="A1737">
        <v>1705</v>
      </c>
      <c r="B1737" s="169">
        <f ca="1">OFFSET(InputPriceData!B$15,CalculationsAndCharts!$A1737+$A$11,0,1,1)</f>
        <v>39370</v>
      </c>
      <c r="C1737" s="3">
        <f ca="1">OFFSET(InputPriceData!G$15,CalculationsAndCharts!$A1737+$A$11,IF($C$7,8,0),1,1)</f>
        <v>1637100</v>
      </c>
      <c r="D1737" s="4">
        <f ca="1">OFFSET(InputPriceData!C$15,CalculationsAndCharts!$A1737+$A$11,IF($C$7,8,0),1,1)</f>
        <v>65.06</v>
      </c>
      <c r="E1737" s="4">
        <f ca="1">OFFSET(InputPriceData!D$15,CalculationsAndCharts!$A1737+$A$11,IF($C$7,8,0),1,1)</f>
        <v>65.3</v>
      </c>
      <c r="F1737" s="4">
        <f ca="1">OFFSET(InputPriceData!E$15,CalculationsAndCharts!$A1737+$A$11,IF($C$7,8,0),1,1)</f>
        <v>64.55</v>
      </c>
      <c r="G1737" s="4">
        <f ca="1">OFFSET(InputPriceData!F$15,CalculationsAndCharts!$A1737+$A$11,IF($C$7,8,0),1,1)</f>
        <v>64.959999999999994</v>
      </c>
      <c r="H1737" s="133"/>
      <c r="I1737" s="133"/>
      <c r="J1737" s="37">
        <f t="shared" ca="1" si="506"/>
        <v>1096</v>
      </c>
      <c r="K1737" s="124">
        <f t="shared" ca="1" si="507"/>
        <v>-8.0000000000012506E-2</v>
      </c>
      <c r="L1737" s="343">
        <f t="shared" ca="1" si="498"/>
        <v>0.20418544409052522</v>
      </c>
      <c r="M1737" s="345">
        <f t="shared" ca="1" si="508"/>
        <v>0.77579666835698258</v>
      </c>
      <c r="N1737" s="344">
        <f t="shared" ca="1" si="499"/>
        <v>0.26319453591230085</v>
      </c>
      <c r="O1737" s="4"/>
      <c r="P1737" s="4"/>
      <c r="Q1737" s="3"/>
      <c r="S1737" s="4"/>
      <c r="T1737" s="4" t="b">
        <f t="shared" ca="1" si="500"/>
        <v>0</v>
      </c>
      <c r="U1737" t="b">
        <f t="shared" ca="1" si="501"/>
        <v>0</v>
      </c>
      <c r="W1737" s="317" t="b">
        <f t="shared" ca="1" si="502"/>
        <v>0</v>
      </c>
      <c r="X1737" s="317" t="b">
        <f t="shared" ca="1" si="509"/>
        <v>1</v>
      </c>
      <c r="Y1737" s="317" t="b">
        <f t="shared" ca="1" si="503"/>
        <v>0</v>
      </c>
      <c r="Z1737" t="b">
        <f t="shared" ca="1" si="504"/>
        <v>0</v>
      </c>
      <c r="AA1737" s="37" t="b">
        <f t="shared" ca="1" si="510"/>
        <v>0</v>
      </c>
      <c r="AB1737" t="b">
        <f t="shared" ca="1" si="505"/>
        <v>0</v>
      </c>
      <c r="AD1737" t="b">
        <f t="shared" ca="1" si="511"/>
        <v>0</v>
      </c>
      <c r="AE1737" s="37" t="b">
        <f t="shared" ca="1" si="512"/>
        <v>0</v>
      </c>
      <c r="AF1737" t="b">
        <f t="shared" ca="1" si="513"/>
        <v>0</v>
      </c>
      <c r="AG1737" s="317" t="b">
        <f t="shared" ca="1" si="514"/>
        <v>0</v>
      </c>
      <c r="AH1737" s="317" t="b">
        <f t="shared" ca="1" si="515"/>
        <v>1</v>
      </c>
      <c r="AI1737" s="317" t="b">
        <f t="shared" ca="1" si="516"/>
        <v>0</v>
      </c>
    </row>
    <row r="1738" spans="1:35" x14ac:dyDescent="0.25">
      <c r="A1738">
        <v>1706</v>
      </c>
      <c r="B1738" s="169">
        <f ca="1">OFFSET(InputPriceData!B$15,CalculationsAndCharts!$A1738+$A$11,0,1,1)</f>
        <v>39367</v>
      </c>
      <c r="C1738" s="3">
        <f ca="1">OFFSET(InputPriceData!G$15,CalculationsAndCharts!$A1738+$A$11,IF($C$7,8,0),1,1)</f>
        <v>2070700</v>
      </c>
      <c r="D1738" s="4">
        <f ca="1">OFFSET(InputPriceData!C$15,CalculationsAndCharts!$A1738+$A$11,IF($C$7,8,0),1,1)</f>
        <v>65.400000000000006</v>
      </c>
      <c r="E1738" s="4">
        <f ca="1">OFFSET(InputPriceData!D$15,CalculationsAndCharts!$A1738+$A$11,IF($C$7,8,0),1,1)</f>
        <v>65.5</v>
      </c>
      <c r="F1738" s="4">
        <f ca="1">OFFSET(InputPriceData!E$15,CalculationsAndCharts!$A1738+$A$11,IF($C$7,8,0),1,1)</f>
        <v>64.81</v>
      </c>
      <c r="G1738" s="4">
        <f ca="1">OFFSET(InputPriceData!F$15,CalculationsAndCharts!$A1738+$A$11,IF($C$7,8,0),1,1)</f>
        <v>65.06</v>
      </c>
      <c r="H1738" s="133"/>
      <c r="I1738" s="133"/>
      <c r="J1738" s="37">
        <f t="shared" ca="1" si="506"/>
        <v>1095</v>
      </c>
      <c r="K1738" s="124">
        <f t="shared" ca="1" si="507"/>
        <v>1.0900000000000034</v>
      </c>
      <c r="L1738" s="343">
        <f t="shared" ca="1" si="498"/>
        <v>0.1296868177584948</v>
      </c>
      <c r="M1738" s="345">
        <f t="shared" ca="1" si="508"/>
        <v>0.7828422485943316</v>
      </c>
      <c r="N1738" s="344">
        <f t="shared" ca="1" si="499"/>
        <v>0.16566149564789065</v>
      </c>
      <c r="O1738" s="4"/>
      <c r="P1738" s="4"/>
      <c r="Q1738" s="3"/>
      <c r="S1738" s="4"/>
      <c r="T1738" s="4" t="b">
        <f t="shared" ca="1" si="500"/>
        <v>0</v>
      </c>
      <c r="U1738" t="b">
        <f t="shared" ca="1" si="501"/>
        <v>0</v>
      </c>
      <c r="W1738" s="317" t="b">
        <f t="shared" ca="1" si="502"/>
        <v>0</v>
      </c>
      <c r="X1738" s="317" t="b">
        <f t="shared" ca="1" si="509"/>
        <v>1</v>
      </c>
      <c r="Y1738" s="317" t="b">
        <f t="shared" ca="1" si="503"/>
        <v>0</v>
      </c>
      <c r="Z1738" t="b">
        <f t="shared" ca="1" si="504"/>
        <v>0</v>
      </c>
      <c r="AA1738" s="37" t="b">
        <f t="shared" ca="1" si="510"/>
        <v>0</v>
      </c>
      <c r="AB1738" t="b">
        <f t="shared" ca="1" si="505"/>
        <v>0</v>
      </c>
      <c r="AD1738" t="b">
        <f t="shared" ca="1" si="511"/>
        <v>0</v>
      </c>
      <c r="AE1738" s="37" t="b">
        <f t="shared" ca="1" si="512"/>
        <v>0</v>
      </c>
      <c r="AF1738" t="b">
        <f t="shared" ca="1" si="513"/>
        <v>0</v>
      </c>
      <c r="AG1738" s="317" t="b">
        <f t="shared" ca="1" si="514"/>
        <v>0</v>
      </c>
      <c r="AH1738" s="317" t="b">
        <f t="shared" ca="1" si="515"/>
        <v>1</v>
      </c>
      <c r="AI1738" s="317" t="b">
        <f t="shared" ca="1" si="516"/>
        <v>0</v>
      </c>
    </row>
    <row r="1739" spans="1:35" x14ac:dyDescent="0.25">
      <c r="A1739">
        <v>1707</v>
      </c>
      <c r="B1739" s="169">
        <f ca="1">OFFSET(InputPriceData!B$15,CalculationsAndCharts!$A1739+$A$11,0,1,1)</f>
        <v>39366</v>
      </c>
      <c r="C1739" s="3">
        <f ca="1">OFFSET(InputPriceData!G$15,CalculationsAndCharts!$A1739+$A$11,IF($C$7,8,0),1,1)</f>
        <v>2591800</v>
      </c>
      <c r="D1739" s="4">
        <f ca="1">OFFSET(InputPriceData!C$15,CalculationsAndCharts!$A1739+$A$11,IF($C$7,8,0),1,1)</f>
        <v>63.87</v>
      </c>
      <c r="E1739" s="4">
        <f ca="1">OFFSET(InputPriceData!D$15,CalculationsAndCharts!$A1739+$A$11,IF($C$7,8,0),1,1)</f>
        <v>65.94</v>
      </c>
      <c r="F1739" s="4">
        <f ca="1">OFFSET(InputPriceData!E$15,CalculationsAndCharts!$A1739+$A$11,IF($C$7,8,0),1,1)</f>
        <v>63.42</v>
      </c>
      <c r="G1739" s="4">
        <f ca="1">OFFSET(InputPriceData!F$15,CalculationsAndCharts!$A1739+$A$11,IF($C$7,8,0),1,1)</f>
        <v>65.040000000000006</v>
      </c>
      <c r="H1739" s="133"/>
      <c r="I1739" s="133"/>
      <c r="J1739" s="37">
        <f t="shared" ca="1" si="506"/>
        <v>1094</v>
      </c>
      <c r="K1739" s="124">
        <f t="shared" ca="1" si="507"/>
        <v>0.59000000000000341</v>
      </c>
      <c r="L1739" s="343">
        <f t="shared" ca="1" si="498"/>
        <v>5.9763889061509826E-2</v>
      </c>
      <c r="M1739" s="345">
        <f t="shared" ca="1" si="508"/>
        <v>0.78995181492868982</v>
      </c>
      <c r="N1739" s="344">
        <f t="shared" ca="1" si="499"/>
        <v>7.5655106972448441E-2</v>
      </c>
      <c r="O1739" s="4"/>
      <c r="P1739" s="4"/>
      <c r="Q1739" s="3"/>
      <c r="S1739" s="4"/>
      <c r="T1739" s="4" t="b">
        <f t="shared" ca="1" si="500"/>
        <v>0</v>
      </c>
      <c r="U1739" t="b">
        <f t="shared" ca="1" si="501"/>
        <v>0</v>
      </c>
      <c r="W1739" s="317" t="b">
        <f t="shared" ca="1" si="502"/>
        <v>0</v>
      </c>
      <c r="X1739" s="317" t="b">
        <f t="shared" ca="1" si="509"/>
        <v>1</v>
      </c>
      <c r="Y1739" s="317" t="b">
        <f t="shared" ca="1" si="503"/>
        <v>0</v>
      </c>
      <c r="Z1739" t="b">
        <f t="shared" ca="1" si="504"/>
        <v>0</v>
      </c>
      <c r="AA1739" s="37" t="b">
        <f t="shared" ca="1" si="510"/>
        <v>0</v>
      </c>
      <c r="AB1739" t="b">
        <f t="shared" ca="1" si="505"/>
        <v>0</v>
      </c>
      <c r="AD1739" t="b">
        <f t="shared" ca="1" si="511"/>
        <v>0</v>
      </c>
      <c r="AE1739" s="37" t="b">
        <f t="shared" ca="1" si="512"/>
        <v>0</v>
      </c>
      <c r="AF1739" t="b">
        <f t="shared" ca="1" si="513"/>
        <v>0</v>
      </c>
      <c r="AG1739" s="317" t="b">
        <f t="shared" ca="1" si="514"/>
        <v>0</v>
      </c>
      <c r="AH1739" s="317" t="b">
        <f t="shared" ca="1" si="515"/>
        <v>1</v>
      </c>
      <c r="AI1739" s="317" t="b">
        <f t="shared" ca="1" si="516"/>
        <v>0</v>
      </c>
    </row>
    <row r="1740" spans="1:35" x14ac:dyDescent="0.25">
      <c r="A1740">
        <v>1708</v>
      </c>
      <c r="B1740" s="169">
        <f ca="1">OFFSET(InputPriceData!B$15,CalculationsAndCharts!$A1740+$A$11,0,1,1)</f>
        <v>39365</v>
      </c>
      <c r="C1740" s="3">
        <f ca="1">OFFSET(InputPriceData!G$15,CalculationsAndCharts!$A1740+$A$11,IF($C$7,8,0),1,1)</f>
        <v>1555700</v>
      </c>
      <c r="D1740" s="4">
        <f ca="1">OFFSET(InputPriceData!C$15,CalculationsAndCharts!$A1740+$A$11,IF($C$7,8,0),1,1)</f>
        <v>64.349999999999994</v>
      </c>
      <c r="E1740" s="4">
        <f ca="1">OFFSET(InputPriceData!D$15,CalculationsAndCharts!$A1740+$A$11,IF($C$7,8,0),1,1)</f>
        <v>64.67</v>
      </c>
      <c r="F1740" s="4">
        <f ca="1">OFFSET(InputPriceData!E$15,CalculationsAndCharts!$A1740+$A$11,IF($C$7,8,0),1,1)</f>
        <v>63.38</v>
      </c>
      <c r="G1740" s="4">
        <f ca="1">OFFSET(InputPriceData!F$15,CalculationsAndCharts!$A1740+$A$11,IF($C$7,8,0),1,1)</f>
        <v>63.97</v>
      </c>
      <c r="H1740" s="133"/>
      <c r="I1740" s="133"/>
      <c r="J1740" s="37">
        <f t="shared" ca="1" si="506"/>
        <v>1093</v>
      </c>
      <c r="K1740" s="124">
        <f t="shared" ca="1" si="507"/>
        <v>-0.48000000000000398</v>
      </c>
      <c r="L1740" s="343">
        <f t="shared" ca="1" si="498"/>
        <v>4.6864733951514644E-2</v>
      </c>
      <c r="M1740" s="345">
        <f t="shared" ca="1" si="508"/>
        <v>0.79712594846487372</v>
      </c>
      <c r="N1740" s="344">
        <f t="shared" ca="1" si="499"/>
        <v>5.8792131960787364E-2</v>
      </c>
      <c r="O1740" s="4"/>
      <c r="P1740" s="4"/>
      <c r="Q1740" s="3"/>
      <c r="S1740" s="4"/>
      <c r="T1740" s="4" t="b">
        <f t="shared" ca="1" si="500"/>
        <v>0</v>
      </c>
      <c r="U1740" t="b">
        <f t="shared" ca="1" si="501"/>
        <v>0</v>
      </c>
      <c r="W1740" s="317" t="b">
        <f t="shared" ca="1" si="502"/>
        <v>0</v>
      </c>
      <c r="X1740" s="317" t="b">
        <f t="shared" ca="1" si="509"/>
        <v>1</v>
      </c>
      <c r="Y1740" s="317" t="b">
        <f t="shared" ca="1" si="503"/>
        <v>0</v>
      </c>
      <c r="Z1740" t="b">
        <f t="shared" ca="1" si="504"/>
        <v>0</v>
      </c>
      <c r="AA1740" s="37" t="b">
        <f t="shared" ca="1" si="510"/>
        <v>0</v>
      </c>
      <c r="AB1740" t="b">
        <f t="shared" ca="1" si="505"/>
        <v>0</v>
      </c>
      <c r="AD1740" t="b">
        <f t="shared" ca="1" si="511"/>
        <v>0</v>
      </c>
      <c r="AE1740" s="37" t="b">
        <f t="shared" ca="1" si="512"/>
        <v>0</v>
      </c>
      <c r="AF1740" t="b">
        <f t="shared" ca="1" si="513"/>
        <v>0</v>
      </c>
      <c r="AG1740" s="317" t="b">
        <f t="shared" ca="1" si="514"/>
        <v>0</v>
      </c>
      <c r="AH1740" s="317" t="b">
        <f t="shared" ca="1" si="515"/>
        <v>1</v>
      </c>
      <c r="AI1740" s="317" t="b">
        <f t="shared" ca="1" si="516"/>
        <v>0</v>
      </c>
    </row>
    <row r="1741" spans="1:35" x14ac:dyDescent="0.25">
      <c r="A1741">
        <v>1709</v>
      </c>
      <c r="B1741" s="169">
        <f ca="1">OFFSET(InputPriceData!B$15,CalculationsAndCharts!$A1741+$A$11,0,1,1)</f>
        <v>39364</v>
      </c>
      <c r="C1741" s="3">
        <f ca="1">OFFSET(InputPriceData!G$15,CalculationsAndCharts!$A1741+$A$11,IF($C$7,8,0),1,1)</f>
        <v>1322800</v>
      </c>
      <c r="D1741" s="4">
        <f ca="1">OFFSET(InputPriceData!C$15,CalculationsAndCharts!$A1741+$A$11,IF($C$7,8,0),1,1)</f>
        <v>64.7</v>
      </c>
      <c r="E1741" s="4">
        <f ca="1">OFFSET(InputPriceData!D$15,CalculationsAndCharts!$A1741+$A$11,IF($C$7,8,0),1,1)</f>
        <v>64.760000000000005</v>
      </c>
      <c r="F1741" s="4">
        <f ca="1">OFFSET(InputPriceData!E$15,CalculationsAndCharts!$A1741+$A$11,IF($C$7,8,0),1,1)</f>
        <v>63.86</v>
      </c>
      <c r="G1741" s="4">
        <f ca="1">OFFSET(InputPriceData!F$15,CalculationsAndCharts!$A1741+$A$11,IF($C$7,8,0),1,1)</f>
        <v>64.45</v>
      </c>
      <c r="H1741" s="133"/>
      <c r="I1741" s="133"/>
      <c r="J1741" s="37">
        <f t="shared" ca="1" si="506"/>
        <v>1092</v>
      </c>
      <c r="K1741" s="124">
        <f t="shared" ca="1" si="507"/>
        <v>0.69000000000000483</v>
      </c>
      <c r="L1741" s="343">
        <f t="shared" ca="1" si="498"/>
        <v>2.7753721738204947E-2</v>
      </c>
      <c r="M1741" s="345">
        <f t="shared" ca="1" si="508"/>
        <v>0.80436523558513995</v>
      </c>
      <c r="N1741" s="344">
        <f t="shared" ca="1" si="499"/>
        <v>3.4503880215578125E-2</v>
      </c>
      <c r="O1741" s="4"/>
      <c r="P1741" s="4"/>
      <c r="Q1741" s="3"/>
      <c r="S1741" s="4"/>
      <c r="T1741" s="4" t="b">
        <f t="shared" ca="1" si="500"/>
        <v>0</v>
      </c>
      <c r="U1741" t="b">
        <f t="shared" ca="1" si="501"/>
        <v>0</v>
      </c>
      <c r="W1741" s="317" t="b">
        <f t="shared" ca="1" si="502"/>
        <v>0</v>
      </c>
      <c r="X1741" s="317" t="b">
        <f t="shared" ca="1" si="509"/>
        <v>1</v>
      </c>
      <c r="Y1741" s="317" t="b">
        <f t="shared" ca="1" si="503"/>
        <v>0</v>
      </c>
      <c r="Z1741" t="b">
        <f t="shared" ca="1" si="504"/>
        <v>0</v>
      </c>
      <c r="AA1741" s="37" t="b">
        <f t="shared" ca="1" si="510"/>
        <v>0</v>
      </c>
      <c r="AB1741" t="b">
        <f t="shared" ca="1" si="505"/>
        <v>0</v>
      </c>
      <c r="AD1741" t="b">
        <f t="shared" ca="1" si="511"/>
        <v>0</v>
      </c>
      <c r="AE1741" s="37" t="b">
        <f t="shared" ca="1" si="512"/>
        <v>0</v>
      </c>
      <c r="AF1741" t="b">
        <f t="shared" ca="1" si="513"/>
        <v>0</v>
      </c>
      <c r="AG1741" s="317" t="b">
        <f t="shared" ca="1" si="514"/>
        <v>0</v>
      </c>
      <c r="AH1741" s="317" t="b">
        <f t="shared" ca="1" si="515"/>
        <v>1</v>
      </c>
      <c r="AI1741" s="317" t="b">
        <f t="shared" ca="1" si="516"/>
        <v>0</v>
      </c>
    </row>
    <row r="1742" spans="1:35" x14ac:dyDescent="0.25">
      <c r="A1742">
        <v>1710</v>
      </c>
      <c r="B1742" s="169">
        <f ca="1">OFFSET(InputPriceData!B$15,CalculationsAndCharts!$A1742+$A$11,0,1,1)</f>
        <v>39363</v>
      </c>
      <c r="C1742" s="3">
        <f ca="1">OFFSET(InputPriceData!G$15,CalculationsAndCharts!$A1742+$A$11,IF($C$7,8,0),1,1)</f>
        <v>1147000</v>
      </c>
      <c r="D1742" s="4">
        <f ca="1">OFFSET(InputPriceData!C$15,CalculationsAndCharts!$A1742+$A$11,IF($C$7,8,0),1,1)</f>
        <v>63.76</v>
      </c>
      <c r="E1742" s="4">
        <f ca="1">OFFSET(InputPriceData!D$15,CalculationsAndCharts!$A1742+$A$11,IF($C$7,8,0),1,1)</f>
        <v>64.62</v>
      </c>
      <c r="F1742" s="4">
        <f ca="1">OFFSET(InputPriceData!E$15,CalculationsAndCharts!$A1742+$A$11,IF($C$7,8,0),1,1)</f>
        <v>63.76</v>
      </c>
      <c r="G1742" s="4">
        <f ca="1">OFFSET(InputPriceData!F$15,CalculationsAndCharts!$A1742+$A$11,IF($C$7,8,0),1,1)</f>
        <v>64.45</v>
      </c>
      <c r="H1742" s="133"/>
      <c r="I1742" s="133"/>
      <c r="J1742" s="37">
        <f t="shared" ca="1" si="506"/>
        <v>1091</v>
      </c>
      <c r="K1742" s="124">
        <f t="shared" ca="1" si="507"/>
        <v>0.46000000000000085</v>
      </c>
      <c r="L1742" s="343">
        <f t="shared" ca="1" si="498"/>
        <v>7.471620635073048E-3</v>
      </c>
      <c r="M1742" s="345">
        <f t="shared" ca="1" si="508"/>
        <v>0.81167026799711395</v>
      </c>
      <c r="N1742" s="344">
        <f t="shared" ca="1" si="499"/>
        <v>9.2052412533356644E-3</v>
      </c>
      <c r="O1742" s="4"/>
      <c r="P1742" s="4"/>
      <c r="Q1742" s="3"/>
      <c r="S1742" s="4"/>
      <c r="T1742" s="4" t="b">
        <f t="shared" ca="1" si="500"/>
        <v>0</v>
      </c>
      <c r="U1742" t="b">
        <f t="shared" ca="1" si="501"/>
        <v>0</v>
      </c>
      <c r="W1742" s="317" t="b">
        <f t="shared" ca="1" si="502"/>
        <v>0</v>
      </c>
      <c r="X1742" s="317" t="b">
        <f t="shared" ca="1" si="509"/>
        <v>1</v>
      </c>
      <c r="Y1742" s="317" t="b">
        <f t="shared" ca="1" si="503"/>
        <v>0</v>
      </c>
      <c r="Z1742" t="b">
        <f t="shared" ca="1" si="504"/>
        <v>0</v>
      </c>
      <c r="AA1742" s="37" t="b">
        <f t="shared" ca="1" si="510"/>
        <v>0</v>
      </c>
      <c r="AB1742" t="b">
        <f t="shared" ca="1" si="505"/>
        <v>0</v>
      </c>
      <c r="AD1742" t="b">
        <f t="shared" ca="1" si="511"/>
        <v>0</v>
      </c>
      <c r="AE1742" s="37" t="b">
        <f t="shared" ca="1" si="512"/>
        <v>0</v>
      </c>
      <c r="AF1742" t="b">
        <f t="shared" ca="1" si="513"/>
        <v>0</v>
      </c>
      <c r="AG1742" s="317" t="b">
        <f t="shared" ca="1" si="514"/>
        <v>0</v>
      </c>
      <c r="AH1742" s="317" t="b">
        <f t="shared" ca="1" si="515"/>
        <v>1</v>
      </c>
      <c r="AI1742" s="317" t="b">
        <f t="shared" ca="1" si="516"/>
        <v>0</v>
      </c>
    </row>
    <row r="1743" spans="1:35" x14ac:dyDescent="0.25">
      <c r="A1743">
        <v>1711</v>
      </c>
      <c r="B1743" s="169">
        <f ca="1">OFFSET(InputPriceData!B$15,CalculationsAndCharts!$A1743+$A$11,0,1,1)</f>
        <v>39360</v>
      </c>
      <c r="C1743" s="3">
        <f ca="1">OFFSET(InputPriceData!G$15,CalculationsAndCharts!$A1743+$A$11,IF($C$7,8,0),1,1)</f>
        <v>1358900</v>
      </c>
      <c r="D1743" s="4">
        <f ca="1">OFFSET(InputPriceData!C$15,CalculationsAndCharts!$A1743+$A$11,IF($C$7,8,0),1,1)</f>
        <v>64.3</v>
      </c>
      <c r="E1743" s="4">
        <f ca="1">OFFSET(InputPriceData!D$15,CalculationsAndCharts!$A1743+$A$11,IF($C$7,8,0),1,1)</f>
        <v>64.459999999999994</v>
      </c>
      <c r="F1743" s="4">
        <f ca="1">OFFSET(InputPriceData!E$15,CalculationsAndCharts!$A1743+$A$11,IF($C$7,8,0),1,1)</f>
        <v>63.66</v>
      </c>
      <c r="G1743" s="4">
        <f ca="1">OFFSET(InputPriceData!F$15,CalculationsAndCharts!$A1743+$A$11,IF($C$7,8,0),1,1)</f>
        <v>63.76</v>
      </c>
      <c r="H1743" s="133"/>
      <c r="I1743" s="133"/>
      <c r="J1743" s="37">
        <f t="shared" ca="1" si="506"/>
        <v>1090</v>
      </c>
      <c r="K1743" s="124">
        <f t="shared" ca="1" si="507"/>
        <v>0.46000000000000085</v>
      </c>
      <c r="L1743" s="343">
        <f t="shared" ca="1" si="498"/>
        <v>4.5769250657798022E-2</v>
      </c>
      <c r="M1743" s="345">
        <f t="shared" ca="1" si="508"/>
        <v>0.8190416427821533</v>
      </c>
      <c r="N1743" s="344">
        <f t="shared" ca="1" si="499"/>
        <v>5.5881469594546145E-2</v>
      </c>
      <c r="O1743" s="4"/>
      <c r="P1743" s="4"/>
      <c r="Q1743" s="3"/>
      <c r="S1743" s="4"/>
      <c r="T1743" s="4" t="b">
        <f t="shared" ca="1" si="500"/>
        <v>0</v>
      </c>
      <c r="U1743" t="b">
        <f t="shared" ca="1" si="501"/>
        <v>0</v>
      </c>
      <c r="W1743" s="317" t="b">
        <f t="shared" ca="1" si="502"/>
        <v>0</v>
      </c>
      <c r="X1743" s="317" t="b">
        <f t="shared" ca="1" si="509"/>
        <v>1</v>
      </c>
      <c r="Y1743" s="317" t="b">
        <f t="shared" ca="1" si="503"/>
        <v>0</v>
      </c>
      <c r="Z1743" t="b">
        <f t="shared" ca="1" si="504"/>
        <v>0</v>
      </c>
      <c r="AA1743" s="37" t="b">
        <f t="shared" ca="1" si="510"/>
        <v>0</v>
      </c>
      <c r="AB1743" t="b">
        <f t="shared" ca="1" si="505"/>
        <v>0</v>
      </c>
      <c r="AD1743" t="b">
        <f t="shared" ca="1" si="511"/>
        <v>0</v>
      </c>
      <c r="AE1743" s="37" t="b">
        <f t="shared" ca="1" si="512"/>
        <v>0</v>
      </c>
      <c r="AF1743" t="b">
        <f t="shared" ca="1" si="513"/>
        <v>0</v>
      </c>
      <c r="AG1743" s="317" t="b">
        <f t="shared" ca="1" si="514"/>
        <v>0</v>
      </c>
      <c r="AH1743" s="317" t="b">
        <f t="shared" ca="1" si="515"/>
        <v>1</v>
      </c>
      <c r="AI1743" s="317" t="b">
        <f t="shared" ca="1" si="516"/>
        <v>0</v>
      </c>
    </row>
    <row r="1744" spans="1:35" x14ac:dyDescent="0.25">
      <c r="A1744">
        <v>1712</v>
      </c>
      <c r="B1744" s="169">
        <f ca="1">OFFSET(InputPriceData!B$15,CalculationsAndCharts!$A1744+$A$11,0,1,1)</f>
        <v>39359</v>
      </c>
      <c r="C1744" s="3">
        <f ca="1">OFFSET(InputPriceData!G$15,CalculationsAndCharts!$A1744+$A$11,IF($C$7,8,0),1,1)</f>
        <v>1450300</v>
      </c>
      <c r="D1744" s="4">
        <f ca="1">OFFSET(InputPriceData!C$15,CalculationsAndCharts!$A1744+$A$11,IF($C$7,8,0),1,1)</f>
        <v>63.56</v>
      </c>
      <c r="E1744" s="4">
        <f ca="1">OFFSET(InputPriceData!D$15,CalculationsAndCharts!$A1744+$A$11,IF($C$7,8,0),1,1)</f>
        <v>64.180000000000007</v>
      </c>
      <c r="F1744" s="4">
        <f ca="1">OFFSET(InputPriceData!E$15,CalculationsAndCharts!$A1744+$A$11,IF($C$7,8,0),1,1)</f>
        <v>63.55</v>
      </c>
      <c r="G1744" s="4">
        <f ca="1">OFFSET(InputPriceData!F$15,CalculationsAndCharts!$A1744+$A$11,IF($C$7,8,0),1,1)</f>
        <v>63.99</v>
      </c>
      <c r="H1744" s="133"/>
      <c r="I1744" s="133"/>
      <c r="J1744" s="37">
        <f t="shared" ca="1" si="506"/>
        <v>1089</v>
      </c>
      <c r="K1744" s="124">
        <f t="shared" ca="1" si="507"/>
        <v>-2.0000000000003126E-2</v>
      </c>
      <c r="L1744" s="343">
        <f t="shared" ca="1" si="498"/>
        <v>0.15652156375953685</v>
      </c>
      <c r="M1744" s="345">
        <f t="shared" ca="1" si="508"/>
        <v>0.82647996244415067</v>
      </c>
      <c r="N1744" s="344">
        <f t="shared" ca="1" si="499"/>
        <v>0.18938337391345261</v>
      </c>
      <c r="O1744" s="4"/>
      <c r="P1744" s="4"/>
      <c r="Q1744" s="3"/>
      <c r="S1744" s="4"/>
      <c r="T1744" s="4" t="b">
        <f t="shared" ca="1" si="500"/>
        <v>0</v>
      </c>
      <c r="U1744" t="b">
        <f t="shared" ca="1" si="501"/>
        <v>0</v>
      </c>
      <c r="W1744" s="317" t="b">
        <f t="shared" ca="1" si="502"/>
        <v>0</v>
      </c>
      <c r="X1744" s="317" t="b">
        <f t="shared" ca="1" si="509"/>
        <v>1</v>
      </c>
      <c r="Y1744" s="317" t="b">
        <f t="shared" ca="1" si="503"/>
        <v>0</v>
      </c>
      <c r="Z1744" t="b">
        <f t="shared" ca="1" si="504"/>
        <v>0</v>
      </c>
      <c r="AA1744" s="37" t="b">
        <f t="shared" ca="1" si="510"/>
        <v>0</v>
      </c>
      <c r="AB1744" t="b">
        <f t="shared" ca="1" si="505"/>
        <v>0</v>
      </c>
      <c r="AD1744" t="b">
        <f t="shared" ca="1" si="511"/>
        <v>0</v>
      </c>
      <c r="AE1744" s="37" t="b">
        <f t="shared" ca="1" si="512"/>
        <v>0</v>
      </c>
      <c r="AF1744" t="b">
        <f t="shared" ca="1" si="513"/>
        <v>0</v>
      </c>
      <c r="AG1744" s="317" t="b">
        <f t="shared" ca="1" si="514"/>
        <v>0</v>
      </c>
      <c r="AH1744" s="317" t="b">
        <f t="shared" ca="1" si="515"/>
        <v>1</v>
      </c>
      <c r="AI1744" s="317" t="b">
        <f t="shared" ca="1" si="516"/>
        <v>0</v>
      </c>
    </row>
    <row r="1745" spans="1:35" x14ac:dyDescent="0.25">
      <c r="A1745">
        <v>1713</v>
      </c>
      <c r="B1745" s="169">
        <f ca="1">OFFSET(InputPriceData!B$15,CalculationsAndCharts!$A1745+$A$11,0,1,1)</f>
        <v>39358</v>
      </c>
      <c r="C1745" s="3">
        <f ca="1">OFFSET(InputPriceData!G$15,CalculationsAndCharts!$A1745+$A$11,IF($C$7,8,0),1,1)</f>
        <v>1795800</v>
      </c>
      <c r="D1745" s="4">
        <f ca="1">OFFSET(InputPriceData!C$15,CalculationsAndCharts!$A1745+$A$11,IF($C$7,8,0),1,1)</f>
        <v>63.84</v>
      </c>
      <c r="E1745" s="4">
        <f ca="1">OFFSET(InputPriceData!D$15,CalculationsAndCharts!$A1745+$A$11,IF($C$7,8,0),1,1)</f>
        <v>63.89</v>
      </c>
      <c r="F1745" s="4">
        <f ca="1">OFFSET(InputPriceData!E$15,CalculationsAndCharts!$A1745+$A$11,IF($C$7,8,0),1,1)</f>
        <v>63.13</v>
      </c>
      <c r="G1745" s="4">
        <f ca="1">OFFSET(InputPriceData!F$15,CalculationsAndCharts!$A1745+$A$11,IF($C$7,8,0),1,1)</f>
        <v>63.3</v>
      </c>
      <c r="H1745" s="133"/>
      <c r="I1745" s="133"/>
      <c r="J1745" s="37">
        <f t="shared" ca="1" si="506"/>
        <v>1088</v>
      </c>
      <c r="K1745" s="124">
        <f t="shared" ca="1" si="507"/>
        <v>-1.6800000000000068</v>
      </c>
      <c r="L1745" s="343">
        <f t="shared" ca="1" si="498"/>
        <v>0.33703578704864556</v>
      </c>
      <c r="M1745" s="345">
        <f t="shared" ca="1" si="508"/>
        <v>0.83398583495877965</v>
      </c>
      <c r="N1745" s="344">
        <f t="shared" ca="1" si="499"/>
        <v>0.40412651261073734</v>
      </c>
      <c r="O1745" s="4"/>
      <c r="P1745" s="4"/>
      <c r="Q1745" s="3"/>
      <c r="S1745" s="4"/>
      <c r="T1745" s="4" t="b">
        <f t="shared" ca="1" si="500"/>
        <v>0</v>
      </c>
      <c r="U1745" t="b">
        <f t="shared" ca="1" si="501"/>
        <v>0</v>
      </c>
      <c r="W1745" s="317" t="b">
        <f t="shared" ca="1" si="502"/>
        <v>0</v>
      </c>
      <c r="X1745" s="317" t="b">
        <f t="shared" ca="1" si="509"/>
        <v>1</v>
      </c>
      <c r="Y1745" s="317" t="b">
        <f t="shared" ca="1" si="503"/>
        <v>0</v>
      </c>
      <c r="Z1745" t="b">
        <f t="shared" ca="1" si="504"/>
        <v>0</v>
      </c>
      <c r="AA1745" s="37" t="b">
        <f t="shared" ca="1" si="510"/>
        <v>0</v>
      </c>
      <c r="AB1745" t="b">
        <f t="shared" ca="1" si="505"/>
        <v>0</v>
      </c>
      <c r="AD1745" t="b">
        <f t="shared" ca="1" si="511"/>
        <v>0</v>
      </c>
      <c r="AE1745" s="37" t="b">
        <f t="shared" ca="1" si="512"/>
        <v>0</v>
      </c>
      <c r="AF1745" t="b">
        <f t="shared" ca="1" si="513"/>
        <v>0</v>
      </c>
      <c r="AG1745" s="317" t="b">
        <f t="shared" ca="1" si="514"/>
        <v>0</v>
      </c>
      <c r="AH1745" s="317" t="b">
        <f t="shared" ca="1" si="515"/>
        <v>1</v>
      </c>
      <c r="AI1745" s="317" t="b">
        <f t="shared" ca="1" si="516"/>
        <v>0</v>
      </c>
    </row>
    <row r="1746" spans="1:35" x14ac:dyDescent="0.25">
      <c r="A1746">
        <v>1714</v>
      </c>
      <c r="B1746" s="169">
        <f ca="1">OFFSET(InputPriceData!B$15,CalculationsAndCharts!$A1746+$A$11,0,1,1)</f>
        <v>39357</v>
      </c>
      <c r="C1746" s="3">
        <f ca="1">OFFSET(InputPriceData!G$15,CalculationsAndCharts!$A1746+$A$11,IF($C$7,8,0),1,1)</f>
        <v>1569900</v>
      </c>
      <c r="D1746" s="4">
        <f ca="1">OFFSET(InputPriceData!C$15,CalculationsAndCharts!$A1746+$A$11,IF($C$7,8,0),1,1)</f>
        <v>64.92</v>
      </c>
      <c r="E1746" s="4">
        <f ca="1">OFFSET(InputPriceData!D$15,CalculationsAndCharts!$A1746+$A$11,IF($C$7,8,0),1,1)</f>
        <v>65.099999999999994</v>
      </c>
      <c r="F1746" s="4">
        <f ca="1">OFFSET(InputPriceData!E$15,CalculationsAndCharts!$A1746+$A$11,IF($C$7,8,0),1,1)</f>
        <v>63.81</v>
      </c>
      <c r="G1746" s="4">
        <f ca="1">OFFSET(InputPriceData!F$15,CalculationsAndCharts!$A1746+$A$11,IF($C$7,8,0),1,1)</f>
        <v>64.010000000000005</v>
      </c>
      <c r="H1746" s="133"/>
      <c r="I1746" s="133"/>
      <c r="J1746" s="37">
        <f t="shared" ca="1" si="506"/>
        <v>1087</v>
      </c>
      <c r="K1746" s="124">
        <f t="shared" ca="1" si="507"/>
        <v>0.19000000000000483</v>
      </c>
      <c r="L1746" s="343">
        <f t="shared" ca="1" si="498"/>
        <v>0.47225692771823119</v>
      </c>
      <c r="M1746" s="345">
        <f t="shared" ca="1" si="508"/>
        <v>0.84155987382318831</v>
      </c>
      <c r="N1746" s="344">
        <f t="shared" ca="1" si="499"/>
        <v>0.56116854237925839</v>
      </c>
      <c r="O1746" s="4"/>
      <c r="P1746" s="4"/>
      <c r="Q1746" s="3"/>
      <c r="S1746" s="4"/>
      <c r="T1746" s="4" t="b">
        <f t="shared" ca="1" si="500"/>
        <v>0</v>
      </c>
      <c r="U1746" t="b">
        <f t="shared" ca="1" si="501"/>
        <v>0</v>
      </c>
      <c r="W1746" s="317" t="b">
        <f t="shared" ca="1" si="502"/>
        <v>0</v>
      </c>
      <c r="X1746" s="317" t="b">
        <f t="shared" ca="1" si="509"/>
        <v>1</v>
      </c>
      <c r="Y1746" s="317" t="b">
        <f t="shared" ca="1" si="503"/>
        <v>0</v>
      </c>
      <c r="Z1746" t="b">
        <f t="shared" ca="1" si="504"/>
        <v>0</v>
      </c>
      <c r="AA1746" s="37" t="b">
        <f t="shared" ca="1" si="510"/>
        <v>0</v>
      </c>
      <c r="AB1746" t="b">
        <f t="shared" ca="1" si="505"/>
        <v>0</v>
      </c>
      <c r="AD1746" t="b">
        <f t="shared" ca="1" si="511"/>
        <v>0</v>
      </c>
      <c r="AE1746" s="37" t="b">
        <f t="shared" ca="1" si="512"/>
        <v>0</v>
      </c>
      <c r="AF1746" t="b">
        <f t="shared" ca="1" si="513"/>
        <v>0</v>
      </c>
      <c r="AG1746" s="317" t="b">
        <f t="shared" ca="1" si="514"/>
        <v>0</v>
      </c>
      <c r="AH1746" s="317" t="b">
        <f t="shared" ca="1" si="515"/>
        <v>1</v>
      </c>
      <c r="AI1746" s="317" t="b">
        <f t="shared" ca="1" si="516"/>
        <v>0</v>
      </c>
    </row>
    <row r="1747" spans="1:35" x14ac:dyDescent="0.25">
      <c r="A1747">
        <v>1715</v>
      </c>
      <c r="B1747" s="169">
        <f ca="1">OFFSET(InputPriceData!B$15,CalculationsAndCharts!$A1747+$A$11,0,1,1)</f>
        <v>39356</v>
      </c>
      <c r="C1747" s="3">
        <f ca="1">OFFSET(InputPriceData!G$15,CalculationsAndCharts!$A1747+$A$11,IF($C$7,8,0),1,1)</f>
        <v>2244100</v>
      </c>
      <c r="D1747" s="4">
        <f ca="1">OFFSET(InputPriceData!C$15,CalculationsAndCharts!$A1747+$A$11,IF($C$7,8,0),1,1)</f>
        <v>63.74</v>
      </c>
      <c r="E1747" s="4">
        <f ca="1">OFFSET(InputPriceData!D$15,CalculationsAndCharts!$A1747+$A$11,IF($C$7,8,0),1,1)</f>
        <v>65.41</v>
      </c>
      <c r="F1747" s="4">
        <f ca="1">OFFSET(InputPriceData!E$15,CalculationsAndCharts!$A1747+$A$11,IF($C$7,8,0),1,1)</f>
        <v>63.68</v>
      </c>
      <c r="G1747" s="4">
        <f ca="1">OFFSET(InputPriceData!F$15,CalculationsAndCharts!$A1747+$A$11,IF($C$7,8,0),1,1)</f>
        <v>64.98</v>
      </c>
      <c r="H1747" s="133"/>
      <c r="I1747" s="133"/>
      <c r="J1747" s="37">
        <f t="shared" ca="1" si="506"/>
        <v>1086</v>
      </c>
      <c r="K1747" s="124">
        <f t="shared" ca="1" si="507"/>
        <v>0.43999999999999773</v>
      </c>
      <c r="L1747" s="343">
        <f t="shared" ca="1" si="498"/>
        <v>0.53313027609943875</v>
      </c>
      <c r="M1747" s="345">
        <f t="shared" ca="1" si="508"/>
        <v>0.84920269810614357</v>
      </c>
      <c r="N1747" s="344">
        <f t="shared" ca="1" si="499"/>
        <v>0.62780096823573883</v>
      </c>
      <c r="O1747" s="4"/>
      <c r="P1747" s="4"/>
      <c r="Q1747" s="3"/>
      <c r="S1747" s="4"/>
      <c r="T1747" s="4" t="b">
        <f t="shared" ca="1" si="500"/>
        <v>0</v>
      </c>
      <c r="U1747" t="b">
        <f t="shared" ca="1" si="501"/>
        <v>0</v>
      </c>
      <c r="W1747" s="317" t="b">
        <f t="shared" ca="1" si="502"/>
        <v>0</v>
      </c>
      <c r="X1747" s="317" t="b">
        <f t="shared" ca="1" si="509"/>
        <v>1</v>
      </c>
      <c r="Y1747" s="317" t="b">
        <f t="shared" ca="1" si="503"/>
        <v>0</v>
      </c>
      <c r="Z1747" t="b">
        <f t="shared" ca="1" si="504"/>
        <v>0</v>
      </c>
      <c r="AA1747" s="37" t="b">
        <f t="shared" ca="1" si="510"/>
        <v>0</v>
      </c>
      <c r="AB1747" t="b">
        <f t="shared" ca="1" si="505"/>
        <v>0</v>
      </c>
      <c r="AD1747" t="b">
        <f t="shared" ca="1" si="511"/>
        <v>0</v>
      </c>
      <c r="AE1747" s="37" t="b">
        <f t="shared" ca="1" si="512"/>
        <v>0</v>
      </c>
      <c r="AF1747" t="b">
        <f t="shared" ca="1" si="513"/>
        <v>0</v>
      </c>
      <c r="AG1747" s="317" t="b">
        <f t="shared" ca="1" si="514"/>
        <v>0</v>
      </c>
      <c r="AH1747" s="317" t="b">
        <f t="shared" ca="1" si="515"/>
        <v>1</v>
      </c>
      <c r="AI1747" s="317" t="b">
        <f t="shared" ca="1" si="516"/>
        <v>0</v>
      </c>
    </row>
    <row r="1748" spans="1:35" x14ac:dyDescent="0.25">
      <c r="A1748">
        <v>1716</v>
      </c>
      <c r="B1748" s="169">
        <f ca="1">OFFSET(InputPriceData!B$15,CalculationsAndCharts!$A1748+$A$11,0,1,1)</f>
        <v>39353</v>
      </c>
      <c r="C1748" s="3">
        <f ca="1">OFFSET(InputPriceData!G$15,CalculationsAndCharts!$A1748+$A$11,IF($C$7,8,0),1,1)</f>
        <v>1686500</v>
      </c>
      <c r="D1748" s="4">
        <f ca="1">OFFSET(InputPriceData!C$15,CalculationsAndCharts!$A1748+$A$11,IF($C$7,8,0),1,1)</f>
        <v>64.17</v>
      </c>
      <c r="E1748" s="4">
        <f ca="1">OFFSET(InputPriceData!D$15,CalculationsAndCharts!$A1748+$A$11,IF($C$7,8,0),1,1)</f>
        <v>64.42</v>
      </c>
      <c r="F1748" s="4">
        <f ca="1">OFFSET(InputPriceData!E$15,CalculationsAndCharts!$A1748+$A$11,IF($C$7,8,0),1,1)</f>
        <v>63.57</v>
      </c>
      <c r="G1748" s="4">
        <f ca="1">OFFSET(InputPriceData!F$15,CalculationsAndCharts!$A1748+$A$11,IF($C$7,8,0),1,1)</f>
        <v>63.82</v>
      </c>
      <c r="H1748" s="133"/>
      <c r="I1748" s="133"/>
      <c r="J1748" s="37">
        <f t="shared" ca="1" si="506"/>
        <v>1085</v>
      </c>
      <c r="K1748" s="124">
        <f t="shared" ca="1" si="507"/>
        <v>-0.64999999999999858</v>
      </c>
      <c r="L1748" s="343">
        <f t="shared" ca="1" si="498"/>
        <v>0.60117355661770278</v>
      </c>
      <c r="M1748" s="345">
        <f t="shared" ca="1" si="508"/>
        <v>0.85691493249863127</v>
      </c>
      <c r="N1748" s="344">
        <f t="shared" ca="1" si="499"/>
        <v>0.70155570152660751</v>
      </c>
      <c r="O1748" s="4"/>
      <c r="P1748" s="4"/>
      <c r="Q1748" s="3"/>
      <c r="S1748" s="4"/>
      <c r="T1748" s="4" t="b">
        <f t="shared" ca="1" si="500"/>
        <v>0</v>
      </c>
      <c r="U1748" t="b">
        <f t="shared" ca="1" si="501"/>
        <v>0</v>
      </c>
      <c r="W1748" s="317" t="b">
        <f t="shared" ca="1" si="502"/>
        <v>0</v>
      </c>
      <c r="X1748" s="317" t="b">
        <f t="shared" ca="1" si="509"/>
        <v>1</v>
      </c>
      <c r="Y1748" s="317" t="b">
        <f t="shared" ca="1" si="503"/>
        <v>0</v>
      </c>
      <c r="Z1748" t="b">
        <f t="shared" ca="1" si="504"/>
        <v>0</v>
      </c>
      <c r="AA1748" s="37" t="b">
        <f t="shared" ca="1" si="510"/>
        <v>0</v>
      </c>
      <c r="AB1748" t="b">
        <f t="shared" ca="1" si="505"/>
        <v>0</v>
      </c>
      <c r="AD1748" t="b">
        <f t="shared" ca="1" si="511"/>
        <v>0</v>
      </c>
      <c r="AE1748" s="37" t="b">
        <f t="shared" ca="1" si="512"/>
        <v>0</v>
      </c>
      <c r="AF1748" t="b">
        <f t="shared" ca="1" si="513"/>
        <v>0</v>
      </c>
      <c r="AG1748" s="317" t="b">
        <f t="shared" ca="1" si="514"/>
        <v>0</v>
      </c>
      <c r="AH1748" s="317" t="b">
        <f t="shared" ca="1" si="515"/>
        <v>1</v>
      </c>
      <c r="AI1748" s="317" t="b">
        <f t="shared" ca="1" si="516"/>
        <v>0</v>
      </c>
    </row>
    <row r="1749" spans="1:35" x14ac:dyDescent="0.25">
      <c r="A1749">
        <v>1717</v>
      </c>
      <c r="B1749" s="169">
        <f ca="1">OFFSET(InputPriceData!B$15,CalculationsAndCharts!$A1749+$A$11,0,1,1)</f>
        <v>39352</v>
      </c>
      <c r="C1749" s="3">
        <f ca="1">OFFSET(InputPriceData!G$15,CalculationsAndCharts!$A1749+$A$11,IF($C$7,8,0),1,1)</f>
        <v>1864800</v>
      </c>
      <c r="D1749" s="4">
        <f ca="1">OFFSET(InputPriceData!C$15,CalculationsAndCharts!$A1749+$A$11,IF($C$7,8,0),1,1)</f>
        <v>64.59</v>
      </c>
      <c r="E1749" s="4">
        <f ca="1">OFFSET(InputPriceData!D$15,CalculationsAndCharts!$A1749+$A$11,IF($C$7,8,0),1,1)</f>
        <v>64.61</v>
      </c>
      <c r="F1749" s="4">
        <f ca="1">OFFSET(InputPriceData!E$15,CalculationsAndCharts!$A1749+$A$11,IF($C$7,8,0),1,1)</f>
        <v>63.81</v>
      </c>
      <c r="G1749" s="4">
        <f ca="1">OFFSET(InputPriceData!F$15,CalculationsAndCharts!$A1749+$A$11,IF($C$7,8,0),1,1)</f>
        <v>64.540000000000006</v>
      </c>
      <c r="H1749" s="133"/>
      <c r="I1749" s="133"/>
      <c r="J1749" s="37">
        <f t="shared" ca="1" si="506"/>
        <v>1084</v>
      </c>
      <c r="K1749" s="124">
        <f t="shared" ca="1" si="507"/>
        <v>0.82000000000000739</v>
      </c>
      <c r="L1749" s="343">
        <f t="shared" ca="1" si="498"/>
        <v>0.62026678748310804</v>
      </c>
      <c r="M1749" s="345">
        <f t="shared" ca="1" si="508"/>
        <v>0.86469720736491551</v>
      </c>
      <c r="N1749" s="344">
        <f t="shared" ca="1" si="499"/>
        <v>0.71732252885760261</v>
      </c>
      <c r="O1749" s="4"/>
      <c r="P1749" s="4"/>
      <c r="Q1749" s="3"/>
      <c r="S1749" s="4"/>
      <c r="T1749" s="4" t="b">
        <f t="shared" ca="1" si="500"/>
        <v>0</v>
      </c>
      <c r="U1749" t="b">
        <f t="shared" ca="1" si="501"/>
        <v>0</v>
      </c>
      <c r="W1749" s="317" t="b">
        <f t="shared" ca="1" si="502"/>
        <v>0</v>
      </c>
      <c r="X1749" s="317" t="b">
        <f t="shared" ca="1" si="509"/>
        <v>1</v>
      </c>
      <c r="Y1749" s="317" t="b">
        <f t="shared" ca="1" si="503"/>
        <v>0</v>
      </c>
      <c r="Z1749" t="b">
        <f t="shared" ca="1" si="504"/>
        <v>0</v>
      </c>
      <c r="AA1749" s="37" t="b">
        <f t="shared" ca="1" si="510"/>
        <v>0</v>
      </c>
      <c r="AB1749" t="b">
        <f t="shared" ca="1" si="505"/>
        <v>0</v>
      </c>
      <c r="AD1749" t="b">
        <f t="shared" ca="1" si="511"/>
        <v>0</v>
      </c>
      <c r="AE1749" s="37" t="b">
        <f t="shared" ca="1" si="512"/>
        <v>0</v>
      </c>
      <c r="AF1749" t="b">
        <f t="shared" ca="1" si="513"/>
        <v>0</v>
      </c>
      <c r="AG1749" s="317" t="b">
        <f t="shared" ca="1" si="514"/>
        <v>0</v>
      </c>
      <c r="AH1749" s="317" t="b">
        <f t="shared" ca="1" si="515"/>
        <v>1</v>
      </c>
      <c r="AI1749" s="317" t="b">
        <f t="shared" ca="1" si="516"/>
        <v>0</v>
      </c>
    </row>
    <row r="1750" spans="1:35" x14ac:dyDescent="0.25">
      <c r="A1750">
        <v>1718</v>
      </c>
      <c r="B1750" s="169">
        <f ca="1">OFFSET(InputPriceData!B$15,CalculationsAndCharts!$A1750+$A$11,0,1,1)</f>
        <v>39351</v>
      </c>
      <c r="C1750" s="3">
        <f ca="1">OFFSET(InputPriceData!G$15,CalculationsAndCharts!$A1750+$A$11,IF($C$7,8,0),1,1)</f>
        <v>1673900</v>
      </c>
      <c r="D1750" s="4">
        <f ca="1">OFFSET(InputPriceData!C$15,CalculationsAndCharts!$A1750+$A$11,IF($C$7,8,0),1,1)</f>
        <v>63.9</v>
      </c>
      <c r="E1750" s="4">
        <f ca="1">OFFSET(InputPriceData!D$15,CalculationsAndCharts!$A1750+$A$11,IF($C$7,8,0),1,1)</f>
        <v>64.69</v>
      </c>
      <c r="F1750" s="4">
        <f ca="1">OFFSET(InputPriceData!E$15,CalculationsAndCharts!$A1750+$A$11,IF($C$7,8,0),1,1)</f>
        <v>63.75</v>
      </c>
      <c r="G1750" s="4">
        <f ca="1">OFFSET(InputPriceData!F$15,CalculationsAndCharts!$A1750+$A$11,IF($C$7,8,0),1,1)</f>
        <v>64.47</v>
      </c>
      <c r="H1750" s="133"/>
      <c r="I1750" s="133"/>
      <c r="J1750" s="37">
        <f t="shared" ca="1" si="506"/>
        <v>1083</v>
      </c>
      <c r="K1750" s="124">
        <f t="shared" ca="1" si="507"/>
        <v>1.269999999999996</v>
      </c>
      <c r="L1750" s="343">
        <f t="shared" ca="1" si="498"/>
        <v>0.58409020929980249</v>
      </c>
      <c r="M1750" s="345">
        <f t="shared" ca="1" si="508"/>
        <v>0.87255015879406206</v>
      </c>
      <c r="N1750" s="344">
        <f t="shared" ca="1" si="499"/>
        <v>0.66940588275986845</v>
      </c>
      <c r="O1750" s="4"/>
      <c r="P1750" s="4"/>
      <c r="Q1750" s="3"/>
      <c r="S1750" s="4"/>
      <c r="T1750" s="4" t="b">
        <f t="shared" ca="1" si="500"/>
        <v>0</v>
      </c>
      <c r="U1750" t="b">
        <f t="shared" ca="1" si="501"/>
        <v>0</v>
      </c>
      <c r="W1750" s="317" t="b">
        <f t="shared" ca="1" si="502"/>
        <v>0</v>
      </c>
      <c r="X1750" s="317" t="b">
        <f t="shared" ca="1" si="509"/>
        <v>1</v>
      </c>
      <c r="Y1750" s="317" t="b">
        <f t="shared" ca="1" si="503"/>
        <v>0</v>
      </c>
      <c r="Z1750" t="b">
        <f t="shared" ca="1" si="504"/>
        <v>0</v>
      </c>
      <c r="AA1750" s="37" t="b">
        <f t="shared" ca="1" si="510"/>
        <v>0</v>
      </c>
      <c r="AB1750" t="b">
        <f t="shared" ca="1" si="505"/>
        <v>0</v>
      </c>
      <c r="AD1750" t="b">
        <f t="shared" ca="1" si="511"/>
        <v>0</v>
      </c>
      <c r="AE1750" s="37" t="b">
        <f t="shared" ca="1" si="512"/>
        <v>0</v>
      </c>
      <c r="AF1750" t="b">
        <f t="shared" ca="1" si="513"/>
        <v>0</v>
      </c>
      <c r="AG1750" s="317" t="b">
        <f t="shared" ca="1" si="514"/>
        <v>0</v>
      </c>
      <c r="AH1750" s="317" t="b">
        <f t="shared" ca="1" si="515"/>
        <v>1</v>
      </c>
      <c r="AI1750" s="317" t="b">
        <f t="shared" ca="1" si="516"/>
        <v>0</v>
      </c>
    </row>
    <row r="1751" spans="1:35" x14ac:dyDescent="0.25">
      <c r="A1751">
        <v>1719</v>
      </c>
      <c r="B1751" s="169">
        <f ca="1">OFFSET(InputPriceData!B$15,CalculationsAndCharts!$A1751+$A$11,0,1,1)</f>
        <v>39350</v>
      </c>
      <c r="C1751" s="3">
        <f ca="1">OFFSET(InputPriceData!G$15,CalculationsAndCharts!$A1751+$A$11,IF($C$7,8,0),1,1)</f>
        <v>2060100</v>
      </c>
      <c r="D1751" s="4">
        <f ca="1">OFFSET(InputPriceData!C$15,CalculationsAndCharts!$A1751+$A$11,IF($C$7,8,0),1,1)</f>
        <v>62.79</v>
      </c>
      <c r="E1751" s="4">
        <f ca="1">OFFSET(InputPriceData!D$15,CalculationsAndCharts!$A1751+$A$11,IF($C$7,8,0),1,1)</f>
        <v>63.81</v>
      </c>
      <c r="F1751" s="4">
        <f ca="1">OFFSET(InputPriceData!E$15,CalculationsAndCharts!$A1751+$A$11,IF($C$7,8,0),1,1)</f>
        <v>62.71</v>
      </c>
      <c r="G1751" s="4">
        <f ca="1">OFFSET(InputPriceData!F$15,CalculationsAndCharts!$A1751+$A$11,IF($C$7,8,0),1,1)</f>
        <v>63.72</v>
      </c>
      <c r="H1751" s="133"/>
      <c r="I1751" s="133"/>
      <c r="J1751" s="37">
        <f t="shared" ca="1" si="506"/>
        <v>1082</v>
      </c>
      <c r="K1751" s="124">
        <f t="shared" ca="1" si="507"/>
        <v>0.28000000000000114</v>
      </c>
      <c r="L1751" s="343">
        <f t="shared" ca="1" si="498"/>
        <v>0.58446791404367204</v>
      </c>
      <c r="M1751" s="345">
        <f t="shared" ca="1" si="508"/>
        <v>0.88047442865192938</v>
      </c>
      <c r="N1751" s="344">
        <f t="shared" ca="1" si="499"/>
        <v>0.66381020847878014</v>
      </c>
      <c r="O1751" s="4"/>
      <c r="P1751" s="4"/>
      <c r="Q1751" s="3"/>
      <c r="S1751" s="4"/>
      <c r="T1751" s="4" t="b">
        <f t="shared" ca="1" si="500"/>
        <v>0</v>
      </c>
      <c r="U1751" t="b">
        <f t="shared" ca="1" si="501"/>
        <v>0</v>
      </c>
      <c r="W1751" s="317" t="b">
        <f t="shared" ca="1" si="502"/>
        <v>0</v>
      </c>
      <c r="X1751" s="317" t="b">
        <f t="shared" ca="1" si="509"/>
        <v>1</v>
      </c>
      <c r="Y1751" s="317" t="b">
        <f t="shared" ca="1" si="503"/>
        <v>0</v>
      </c>
      <c r="Z1751" t="b">
        <f t="shared" ca="1" si="504"/>
        <v>0</v>
      </c>
      <c r="AA1751" s="37" t="b">
        <f t="shared" ca="1" si="510"/>
        <v>0</v>
      </c>
      <c r="AB1751" t="b">
        <f t="shared" ca="1" si="505"/>
        <v>0</v>
      </c>
      <c r="AD1751" t="b">
        <f t="shared" ca="1" si="511"/>
        <v>0</v>
      </c>
      <c r="AE1751" s="37" t="b">
        <f t="shared" ca="1" si="512"/>
        <v>0</v>
      </c>
      <c r="AF1751" t="b">
        <f t="shared" ca="1" si="513"/>
        <v>0</v>
      </c>
      <c r="AG1751" s="317" t="b">
        <f t="shared" ca="1" si="514"/>
        <v>0</v>
      </c>
      <c r="AH1751" s="317" t="b">
        <f t="shared" ca="1" si="515"/>
        <v>1</v>
      </c>
      <c r="AI1751" s="317" t="b">
        <f t="shared" ca="1" si="516"/>
        <v>0</v>
      </c>
    </row>
    <row r="1752" spans="1:35" x14ac:dyDescent="0.25">
      <c r="A1752">
        <v>1720</v>
      </c>
      <c r="B1752" s="169">
        <f ca="1">OFFSET(InputPriceData!B$15,CalculationsAndCharts!$A1752+$A$11,0,1,1)</f>
        <v>39349</v>
      </c>
      <c r="C1752" s="3">
        <f ca="1">OFFSET(InputPriceData!G$15,CalculationsAndCharts!$A1752+$A$11,IF($C$7,8,0),1,1)</f>
        <v>1919900</v>
      </c>
      <c r="D1752" s="4">
        <f ca="1">OFFSET(InputPriceData!C$15,CalculationsAndCharts!$A1752+$A$11,IF($C$7,8,0),1,1)</f>
        <v>63.66</v>
      </c>
      <c r="E1752" s="4">
        <f ca="1">OFFSET(InputPriceData!D$15,CalculationsAndCharts!$A1752+$A$11,IF($C$7,8,0),1,1)</f>
        <v>63.97</v>
      </c>
      <c r="F1752" s="4">
        <f ca="1">OFFSET(InputPriceData!E$15,CalculationsAndCharts!$A1752+$A$11,IF($C$7,8,0),1,1)</f>
        <v>63.16</v>
      </c>
      <c r="G1752" s="4">
        <f ca="1">OFFSET(InputPriceData!F$15,CalculationsAndCharts!$A1752+$A$11,IF($C$7,8,0),1,1)</f>
        <v>63.2</v>
      </c>
      <c r="H1752" s="133"/>
      <c r="I1752" s="133"/>
      <c r="J1752" s="37">
        <f t="shared" ca="1" si="506"/>
        <v>1081</v>
      </c>
      <c r="K1752" s="124">
        <f t="shared" ca="1" si="507"/>
        <v>0.28000000000000114</v>
      </c>
      <c r="L1752" s="343">
        <f t="shared" ca="1" si="498"/>
        <v>0.60853158832788323</v>
      </c>
      <c r="M1752" s="345">
        <f t="shared" ca="1" si="508"/>
        <v>0.88847066463363211</v>
      </c>
      <c r="N1752" s="344">
        <f t="shared" ca="1" si="499"/>
        <v>0.68492029343345406</v>
      </c>
      <c r="O1752" s="4"/>
      <c r="P1752" s="4"/>
      <c r="Q1752" s="3"/>
      <c r="S1752" s="4"/>
      <c r="T1752" s="4" t="b">
        <f t="shared" ca="1" si="500"/>
        <v>0</v>
      </c>
      <c r="U1752" t="b">
        <f t="shared" ca="1" si="501"/>
        <v>0</v>
      </c>
      <c r="W1752" s="317" t="b">
        <f t="shared" ca="1" si="502"/>
        <v>0</v>
      </c>
      <c r="X1752" s="317" t="b">
        <f t="shared" ca="1" si="509"/>
        <v>1</v>
      </c>
      <c r="Y1752" s="317" t="b">
        <f t="shared" ca="1" si="503"/>
        <v>0</v>
      </c>
      <c r="Z1752" t="b">
        <f t="shared" ca="1" si="504"/>
        <v>0</v>
      </c>
      <c r="AA1752" s="37" t="b">
        <f t="shared" ca="1" si="510"/>
        <v>0</v>
      </c>
      <c r="AB1752" t="b">
        <f t="shared" ca="1" si="505"/>
        <v>0</v>
      </c>
      <c r="AD1752" t="b">
        <f t="shared" ca="1" si="511"/>
        <v>0</v>
      </c>
      <c r="AE1752" s="37" t="b">
        <f t="shared" ca="1" si="512"/>
        <v>0</v>
      </c>
      <c r="AF1752" t="b">
        <f t="shared" ca="1" si="513"/>
        <v>0</v>
      </c>
      <c r="AG1752" s="317" t="b">
        <f t="shared" ca="1" si="514"/>
        <v>0</v>
      </c>
      <c r="AH1752" s="317" t="b">
        <f t="shared" ca="1" si="515"/>
        <v>1</v>
      </c>
      <c r="AI1752" s="317" t="b">
        <f t="shared" ca="1" si="516"/>
        <v>0</v>
      </c>
    </row>
    <row r="1753" spans="1:35" x14ac:dyDescent="0.25">
      <c r="A1753">
        <v>1721</v>
      </c>
      <c r="B1753" s="169">
        <f ca="1">OFFSET(InputPriceData!B$15,CalculationsAndCharts!$A1753+$A$11,0,1,1)</f>
        <v>39346</v>
      </c>
      <c r="C1753" s="3">
        <f ca="1">OFFSET(InputPriceData!G$15,CalculationsAndCharts!$A1753+$A$11,IF($C$7,8,0),1,1)</f>
        <v>2940200</v>
      </c>
      <c r="D1753" s="4">
        <f ca="1">OFFSET(InputPriceData!C$15,CalculationsAndCharts!$A1753+$A$11,IF($C$7,8,0),1,1)</f>
        <v>63.42</v>
      </c>
      <c r="E1753" s="4">
        <f ca="1">OFFSET(InputPriceData!D$15,CalculationsAndCharts!$A1753+$A$11,IF($C$7,8,0),1,1)</f>
        <v>63.88</v>
      </c>
      <c r="F1753" s="4">
        <f ca="1">OFFSET(InputPriceData!E$15,CalculationsAndCharts!$A1753+$A$11,IF($C$7,8,0),1,1)</f>
        <v>62.92</v>
      </c>
      <c r="G1753" s="4">
        <f ca="1">OFFSET(InputPriceData!F$15,CalculationsAndCharts!$A1753+$A$11,IF($C$7,8,0),1,1)</f>
        <v>63.44</v>
      </c>
      <c r="H1753" s="133"/>
      <c r="I1753" s="133"/>
      <c r="J1753" s="37">
        <f t="shared" ca="1" si="506"/>
        <v>1080</v>
      </c>
      <c r="K1753" s="124">
        <f t="shared" ca="1" si="507"/>
        <v>0.71000000000000085</v>
      </c>
      <c r="L1753" s="343">
        <f t="shared" ca="1" si="498"/>
        <v>0.60557634953646133</v>
      </c>
      <c r="M1753" s="345">
        <f t="shared" ca="1" si="508"/>
        <v>0.89653952031648043</v>
      </c>
      <c r="N1753" s="344">
        <f t="shared" ca="1" si="499"/>
        <v>0.67545973804109782</v>
      </c>
      <c r="O1753" s="4"/>
      <c r="P1753" s="4"/>
      <c r="Q1753" s="3"/>
      <c r="S1753" s="4"/>
      <c r="T1753" s="4" t="b">
        <f t="shared" ca="1" si="500"/>
        <v>0</v>
      </c>
      <c r="U1753" t="b">
        <f t="shared" ca="1" si="501"/>
        <v>0</v>
      </c>
      <c r="W1753" s="317" t="b">
        <f t="shared" ca="1" si="502"/>
        <v>0</v>
      </c>
      <c r="X1753" s="317" t="b">
        <f t="shared" ca="1" si="509"/>
        <v>1</v>
      </c>
      <c r="Y1753" s="317" t="b">
        <f t="shared" ca="1" si="503"/>
        <v>0</v>
      </c>
      <c r="Z1753" t="b">
        <f t="shared" ca="1" si="504"/>
        <v>0</v>
      </c>
      <c r="AA1753" s="37" t="b">
        <f t="shared" ca="1" si="510"/>
        <v>0</v>
      </c>
      <c r="AB1753" t="b">
        <f t="shared" ca="1" si="505"/>
        <v>0</v>
      </c>
      <c r="AD1753" t="b">
        <f t="shared" ca="1" si="511"/>
        <v>0</v>
      </c>
      <c r="AE1753" s="37" t="b">
        <f t="shared" ca="1" si="512"/>
        <v>0</v>
      </c>
      <c r="AF1753" t="b">
        <f t="shared" ca="1" si="513"/>
        <v>0</v>
      </c>
      <c r="AG1753" s="317" t="b">
        <f t="shared" ca="1" si="514"/>
        <v>0</v>
      </c>
      <c r="AH1753" s="317" t="b">
        <f t="shared" ca="1" si="515"/>
        <v>1</v>
      </c>
      <c r="AI1753" s="317" t="b">
        <f t="shared" ca="1" si="516"/>
        <v>0</v>
      </c>
    </row>
    <row r="1754" spans="1:35" x14ac:dyDescent="0.25">
      <c r="A1754">
        <v>1722</v>
      </c>
      <c r="B1754" s="169">
        <f ca="1">OFFSET(InputPriceData!B$15,CalculationsAndCharts!$A1754+$A$11,0,1,1)</f>
        <v>39345</v>
      </c>
      <c r="C1754" s="3">
        <f ca="1">OFFSET(InputPriceData!G$15,CalculationsAndCharts!$A1754+$A$11,IF($C$7,8,0),1,1)</f>
        <v>2402600</v>
      </c>
      <c r="D1754" s="4">
        <f ca="1">OFFSET(InputPriceData!C$15,CalculationsAndCharts!$A1754+$A$11,IF($C$7,8,0),1,1)</f>
        <v>63</v>
      </c>
      <c r="E1754" s="4">
        <f ca="1">OFFSET(InputPriceData!D$15,CalculationsAndCharts!$A1754+$A$11,IF($C$7,8,0),1,1)</f>
        <v>63.37</v>
      </c>
      <c r="F1754" s="4">
        <f ca="1">OFFSET(InputPriceData!E$15,CalculationsAndCharts!$A1754+$A$11,IF($C$7,8,0),1,1)</f>
        <v>62.86</v>
      </c>
      <c r="G1754" s="4">
        <f ca="1">OFFSET(InputPriceData!F$15,CalculationsAndCharts!$A1754+$A$11,IF($C$7,8,0),1,1)</f>
        <v>62.92</v>
      </c>
      <c r="H1754" s="133"/>
      <c r="I1754" s="133"/>
      <c r="J1754" s="37">
        <f t="shared" ca="1" si="506"/>
        <v>1079</v>
      </c>
      <c r="K1754" s="124">
        <f t="shared" ca="1" si="507"/>
        <v>0.80000000000000426</v>
      </c>
      <c r="L1754" s="343">
        <f t="shared" ca="1" si="498"/>
        <v>0.58734463157855266</v>
      </c>
      <c r="M1754" s="345">
        <f t="shared" ca="1" si="508"/>
        <v>0.90468165521340105</v>
      </c>
      <c r="N1754" s="344">
        <f t="shared" ca="1" si="499"/>
        <v>0.64922796675920957</v>
      </c>
      <c r="O1754" s="4"/>
      <c r="P1754" s="4"/>
      <c r="Q1754" s="3"/>
      <c r="S1754" s="4"/>
      <c r="T1754" s="4" t="b">
        <f t="shared" ca="1" si="500"/>
        <v>0</v>
      </c>
      <c r="U1754" t="b">
        <f t="shared" ca="1" si="501"/>
        <v>0</v>
      </c>
      <c r="W1754" s="317" t="b">
        <f t="shared" ca="1" si="502"/>
        <v>0</v>
      </c>
      <c r="X1754" s="317" t="b">
        <f t="shared" ca="1" si="509"/>
        <v>1</v>
      </c>
      <c r="Y1754" s="317" t="b">
        <f t="shared" ca="1" si="503"/>
        <v>0</v>
      </c>
      <c r="Z1754" t="b">
        <f t="shared" ca="1" si="504"/>
        <v>0</v>
      </c>
      <c r="AA1754" s="37" t="b">
        <f t="shared" ca="1" si="510"/>
        <v>0</v>
      </c>
      <c r="AB1754" t="b">
        <f t="shared" ca="1" si="505"/>
        <v>0</v>
      </c>
      <c r="AD1754" t="b">
        <f t="shared" ca="1" si="511"/>
        <v>0</v>
      </c>
      <c r="AE1754" s="37" t="b">
        <f t="shared" ca="1" si="512"/>
        <v>0</v>
      </c>
      <c r="AF1754" t="b">
        <f t="shared" ca="1" si="513"/>
        <v>0</v>
      </c>
      <c r="AG1754" s="317" t="b">
        <f t="shared" ca="1" si="514"/>
        <v>0</v>
      </c>
      <c r="AH1754" s="317" t="b">
        <f t="shared" ca="1" si="515"/>
        <v>1</v>
      </c>
      <c r="AI1754" s="317" t="b">
        <f t="shared" ca="1" si="516"/>
        <v>0</v>
      </c>
    </row>
    <row r="1755" spans="1:35" x14ac:dyDescent="0.25">
      <c r="A1755">
        <v>1723</v>
      </c>
      <c r="B1755" s="169">
        <f ca="1">OFFSET(InputPriceData!B$15,CalculationsAndCharts!$A1755+$A$11,0,1,1)</f>
        <v>39344</v>
      </c>
      <c r="C1755" s="3">
        <f ca="1">OFFSET(InputPriceData!G$15,CalculationsAndCharts!$A1755+$A$11,IF($C$7,8,0),1,1)</f>
        <v>3648400</v>
      </c>
      <c r="D1755" s="4">
        <f ca="1">OFFSET(InputPriceData!C$15,CalculationsAndCharts!$A1755+$A$11,IF($C$7,8,0),1,1)</f>
        <v>62.39</v>
      </c>
      <c r="E1755" s="4">
        <f ca="1">OFFSET(InputPriceData!D$15,CalculationsAndCharts!$A1755+$A$11,IF($C$7,8,0),1,1)</f>
        <v>63.07</v>
      </c>
      <c r="F1755" s="4">
        <f ca="1">OFFSET(InputPriceData!E$15,CalculationsAndCharts!$A1755+$A$11,IF($C$7,8,0),1,1)</f>
        <v>61.85</v>
      </c>
      <c r="G1755" s="4">
        <f ca="1">OFFSET(InputPriceData!F$15,CalculationsAndCharts!$A1755+$A$11,IF($C$7,8,0),1,1)</f>
        <v>62.73</v>
      </c>
      <c r="H1755" s="133"/>
      <c r="I1755" s="133"/>
      <c r="J1755" s="37">
        <f t="shared" ca="1" si="506"/>
        <v>1078</v>
      </c>
      <c r="K1755" s="124">
        <f t="shared" ca="1" si="507"/>
        <v>1.2299999999999969</v>
      </c>
      <c r="L1755" s="343">
        <f t="shared" ca="1" si="498"/>
        <v>0.57957254967018068</v>
      </c>
      <c r="M1755" s="345">
        <f t="shared" ca="1" si="508"/>
        <v>0.91289773482684267</v>
      </c>
      <c r="N1755" s="344">
        <f t="shared" ca="1" si="499"/>
        <v>0.63487127589391301</v>
      </c>
      <c r="O1755" s="4"/>
      <c r="P1755" s="4"/>
      <c r="Q1755" s="3"/>
      <c r="S1755" s="4"/>
      <c r="T1755" s="4" t="b">
        <f t="shared" ca="1" si="500"/>
        <v>0</v>
      </c>
      <c r="U1755" t="b">
        <f t="shared" ca="1" si="501"/>
        <v>0</v>
      </c>
      <c r="W1755" s="317" t="b">
        <f t="shared" ca="1" si="502"/>
        <v>0</v>
      </c>
      <c r="X1755" s="317" t="b">
        <f t="shared" ca="1" si="509"/>
        <v>1</v>
      </c>
      <c r="Y1755" s="317" t="b">
        <f t="shared" ca="1" si="503"/>
        <v>0</v>
      </c>
      <c r="Z1755" t="b">
        <f t="shared" ca="1" si="504"/>
        <v>0</v>
      </c>
      <c r="AA1755" s="37" t="b">
        <f t="shared" ca="1" si="510"/>
        <v>0</v>
      </c>
      <c r="AB1755" t="b">
        <f t="shared" ca="1" si="505"/>
        <v>0</v>
      </c>
      <c r="AD1755" t="b">
        <f t="shared" ca="1" si="511"/>
        <v>0</v>
      </c>
      <c r="AE1755" s="37" t="b">
        <f t="shared" ca="1" si="512"/>
        <v>0</v>
      </c>
      <c r="AF1755" t="b">
        <f t="shared" ca="1" si="513"/>
        <v>0</v>
      </c>
      <c r="AG1755" s="317" t="b">
        <f t="shared" ca="1" si="514"/>
        <v>0</v>
      </c>
      <c r="AH1755" s="317" t="b">
        <f t="shared" ca="1" si="515"/>
        <v>1</v>
      </c>
      <c r="AI1755" s="317" t="b">
        <f t="shared" ca="1" si="516"/>
        <v>0</v>
      </c>
    </row>
    <row r="1756" spans="1:35" x14ac:dyDescent="0.25">
      <c r="A1756">
        <v>1724</v>
      </c>
      <c r="B1756" s="169">
        <f ca="1">OFFSET(InputPriceData!B$15,CalculationsAndCharts!$A1756+$A$11,0,1,1)</f>
        <v>39343</v>
      </c>
      <c r="C1756" s="3">
        <f ca="1">OFFSET(InputPriceData!G$15,CalculationsAndCharts!$A1756+$A$11,IF($C$7,8,0),1,1)</f>
        <v>2642500</v>
      </c>
      <c r="D1756" s="4">
        <f ca="1">OFFSET(InputPriceData!C$15,CalculationsAndCharts!$A1756+$A$11,IF($C$7,8,0),1,1)</f>
        <v>61.56</v>
      </c>
      <c r="E1756" s="4">
        <f ca="1">OFFSET(InputPriceData!D$15,CalculationsAndCharts!$A1756+$A$11,IF($C$7,8,0),1,1)</f>
        <v>62.33</v>
      </c>
      <c r="F1756" s="4">
        <f ca="1">OFFSET(InputPriceData!E$15,CalculationsAndCharts!$A1756+$A$11,IF($C$7,8,0),1,1)</f>
        <v>60.84</v>
      </c>
      <c r="G1756" s="4">
        <f ca="1">OFFSET(InputPriceData!F$15,CalculationsAndCharts!$A1756+$A$11,IF($C$7,8,0),1,1)</f>
        <v>62.12</v>
      </c>
      <c r="H1756" s="133"/>
      <c r="I1756" s="133"/>
      <c r="J1756" s="37">
        <f t="shared" ca="1" si="506"/>
        <v>1077</v>
      </c>
      <c r="K1756" s="124">
        <f t="shared" ca="1" si="507"/>
        <v>-0.31000000000000227</v>
      </c>
      <c r="L1756" s="343">
        <f t="shared" ca="1" si="498"/>
        <v>0.62110108739041769</v>
      </c>
      <c r="M1756" s="345">
        <f t="shared" ca="1" si="508"/>
        <v>0.92118843070317125</v>
      </c>
      <c r="N1756" s="344">
        <f t="shared" ca="1" si="499"/>
        <v>0.67423891430802307</v>
      </c>
      <c r="O1756" s="4"/>
      <c r="P1756" s="4"/>
      <c r="Q1756" s="3"/>
      <c r="S1756" s="4"/>
      <c r="T1756" s="4" t="b">
        <f t="shared" ca="1" si="500"/>
        <v>0</v>
      </c>
      <c r="U1756" t="b">
        <f t="shared" ca="1" si="501"/>
        <v>0</v>
      </c>
      <c r="W1756" s="317" t="b">
        <f t="shared" ca="1" si="502"/>
        <v>0</v>
      </c>
      <c r="X1756" s="317" t="b">
        <f t="shared" ca="1" si="509"/>
        <v>1</v>
      </c>
      <c r="Y1756" s="317" t="b">
        <f t="shared" ca="1" si="503"/>
        <v>0</v>
      </c>
      <c r="Z1756" t="b">
        <f t="shared" ca="1" si="504"/>
        <v>0</v>
      </c>
      <c r="AA1756" s="37" t="b">
        <f t="shared" ca="1" si="510"/>
        <v>0</v>
      </c>
      <c r="AB1756" t="b">
        <f t="shared" ca="1" si="505"/>
        <v>0</v>
      </c>
      <c r="AD1756" t="b">
        <f t="shared" ca="1" si="511"/>
        <v>0</v>
      </c>
      <c r="AE1756" s="37" t="b">
        <f t="shared" ca="1" si="512"/>
        <v>0</v>
      </c>
      <c r="AF1756" t="b">
        <f t="shared" ca="1" si="513"/>
        <v>0</v>
      </c>
      <c r="AG1756" s="317" t="b">
        <f t="shared" ca="1" si="514"/>
        <v>0</v>
      </c>
      <c r="AH1756" s="317" t="b">
        <f t="shared" ca="1" si="515"/>
        <v>1</v>
      </c>
      <c r="AI1756" s="317" t="b">
        <f t="shared" ca="1" si="516"/>
        <v>0</v>
      </c>
    </row>
    <row r="1757" spans="1:35" x14ac:dyDescent="0.25">
      <c r="A1757">
        <v>1725</v>
      </c>
      <c r="B1757" s="169">
        <f ca="1">OFFSET(InputPriceData!B$15,CalculationsAndCharts!$A1757+$A$11,0,1,1)</f>
        <v>39342</v>
      </c>
      <c r="C1757" s="3">
        <f ca="1">OFFSET(InputPriceData!G$15,CalculationsAndCharts!$A1757+$A$11,IF($C$7,8,0),1,1)</f>
        <v>2527600</v>
      </c>
      <c r="D1757" s="4">
        <f ca="1">OFFSET(InputPriceData!C$15,CalculationsAndCharts!$A1757+$A$11,IF($C$7,8,0),1,1)</f>
        <v>62</v>
      </c>
      <c r="E1757" s="4">
        <f ca="1">OFFSET(InputPriceData!D$15,CalculationsAndCharts!$A1757+$A$11,IF($C$7,8,0),1,1)</f>
        <v>62.1</v>
      </c>
      <c r="F1757" s="4">
        <f ca="1">OFFSET(InputPriceData!E$15,CalculationsAndCharts!$A1757+$A$11,IF($C$7,8,0),1,1)</f>
        <v>61.23</v>
      </c>
      <c r="G1757" s="4">
        <f ca="1">OFFSET(InputPriceData!F$15,CalculationsAndCharts!$A1757+$A$11,IF($C$7,8,0),1,1)</f>
        <v>61.5</v>
      </c>
      <c r="H1757" s="133"/>
      <c r="I1757" s="133"/>
      <c r="J1757" s="37">
        <f t="shared" ca="1" si="506"/>
        <v>1076</v>
      </c>
      <c r="K1757" s="124">
        <f t="shared" ca="1" si="507"/>
        <v>-0.84000000000000341</v>
      </c>
      <c r="L1757" s="343">
        <f t="shared" ca="1" si="498"/>
        <v>0.66600684058652881</v>
      </c>
      <c r="M1757" s="345">
        <f t="shared" ca="1" si="508"/>
        <v>0.92955442048755932</v>
      </c>
      <c r="N1757" s="344">
        <f t="shared" ca="1" si="499"/>
        <v>0.71647966585668266</v>
      </c>
      <c r="O1757" s="4"/>
      <c r="P1757" s="4"/>
      <c r="Q1757" s="3"/>
      <c r="S1757" s="4"/>
      <c r="T1757" s="4" t="b">
        <f t="shared" ca="1" si="500"/>
        <v>0</v>
      </c>
      <c r="U1757" t="b">
        <f t="shared" ca="1" si="501"/>
        <v>0</v>
      </c>
      <c r="W1757" s="317" t="b">
        <f t="shared" ca="1" si="502"/>
        <v>0</v>
      </c>
      <c r="X1757" s="317" t="b">
        <f t="shared" ca="1" si="509"/>
        <v>1</v>
      </c>
      <c r="Y1757" s="317" t="b">
        <f t="shared" ca="1" si="503"/>
        <v>0</v>
      </c>
      <c r="Z1757" t="b">
        <f t="shared" ca="1" si="504"/>
        <v>0</v>
      </c>
      <c r="AA1757" s="37" t="b">
        <f t="shared" ca="1" si="510"/>
        <v>0</v>
      </c>
      <c r="AB1757" t="b">
        <f t="shared" ca="1" si="505"/>
        <v>0</v>
      </c>
      <c r="AD1757" t="b">
        <f t="shared" ca="1" si="511"/>
        <v>0</v>
      </c>
      <c r="AE1757" s="37" t="b">
        <f t="shared" ca="1" si="512"/>
        <v>0</v>
      </c>
      <c r="AF1757" t="b">
        <f t="shared" ca="1" si="513"/>
        <v>0</v>
      </c>
      <c r="AG1757" s="317" t="b">
        <f t="shared" ca="1" si="514"/>
        <v>0</v>
      </c>
      <c r="AH1757" s="317" t="b">
        <f t="shared" ca="1" si="515"/>
        <v>1</v>
      </c>
      <c r="AI1757" s="317" t="b">
        <f t="shared" ca="1" si="516"/>
        <v>0</v>
      </c>
    </row>
    <row r="1758" spans="1:35" x14ac:dyDescent="0.25">
      <c r="A1758">
        <v>1726</v>
      </c>
      <c r="B1758" s="169">
        <f ca="1">OFFSET(InputPriceData!B$15,CalculationsAndCharts!$A1758+$A$11,0,1,1)</f>
        <v>39339</v>
      </c>
      <c r="C1758" s="3">
        <f ca="1">OFFSET(InputPriceData!G$15,CalculationsAndCharts!$A1758+$A$11,IF($C$7,8,0),1,1)</f>
        <v>3131800</v>
      </c>
      <c r="D1758" s="4">
        <f ca="1">OFFSET(InputPriceData!C$15,CalculationsAndCharts!$A1758+$A$11,IF($C$7,8,0),1,1)</f>
        <v>62.09</v>
      </c>
      <c r="E1758" s="4">
        <f ca="1">OFFSET(InputPriceData!D$15,CalculationsAndCharts!$A1758+$A$11,IF($C$7,8,0),1,1)</f>
        <v>62.7</v>
      </c>
      <c r="F1758" s="4">
        <f ca="1">OFFSET(InputPriceData!E$15,CalculationsAndCharts!$A1758+$A$11,IF($C$7,8,0),1,1)</f>
        <v>62</v>
      </c>
      <c r="G1758" s="4">
        <f ca="1">OFFSET(InputPriceData!F$15,CalculationsAndCharts!$A1758+$A$11,IF($C$7,8,0),1,1)</f>
        <v>62.43</v>
      </c>
      <c r="H1758" s="133"/>
      <c r="I1758" s="133"/>
      <c r="J1758" s="37">
        <f t="shared" ca="1" si="506"/>
        <v>1075</v>
      </c>
      <c r="K1758" s="124">
        <f t="shared" ca="1" si="507"/>
        <v>1.259999999999998</v>
      </c>
      <c r="L1758" s="343">
        <f t="shared" ca="1" si="498"/>
        <v>0.58312754756285268</v>
      </c>
      <c r="M1758" s="345">
        <f t="shared" ca="1" si="508"/>
        <v>0.93799638797937368</v>
      </c>
      <c r="N1758" s="344">
        <f t="shared" ca="1" si="499"/>
        <v>0.62167355336945662</v>
      </c>
      <c r="O1758" s="4"/>
      <c r="P1758" s="4"/>
      <c r="Q1758" s="3"/>
      <c r="S1758" s="4"/>
      <c r="T1758" s="4" t="b">
        <f t="shared" ca="1" si="500"/>
        <v>0</v>
      </c>
      <c r="U1758" t="b">
        <f t="shared" ca="1" si="501"/>
        <v>0</v>
      </c>
      <c r="W1758" s="317" t="b">
        <f t="shared" ca="1" si="502"/>
        <v>0</v>
      </c>
      <c r="X1758" s="317" t="b">
        <f t="shared" ca="1" si="509"/>
        <v>1</v>
      </c>
      <c r="Y1758" s="317" t="b">
        <f t="shared" ca="1" si="503"/>
        <v>0</v>
      </c>
      <c r="Z1758" t="b">
        <f t="shared" ca="1" si="504"/>
        <v>0</v>
      </c>
      <c r="AA1758" s="37" t="b">
        <f t="shared" ca="1" si="510"/>
        <v>0</v>
      </c>
      <c r="AB1758" t="b">
        <f t="shared" ca="1" si="505"/>
        <v>0</v>
      </c>
      <c r="AD1758" t="b">
        <f t="shared" ca="1" si="511"/>
        <v>0</v>
      </c>
      <c r="AE1758" s="37" t="b">
        <f t="shared" ca="1" si="512"/>
        <v>0</v>
      </c>
      <c r="AF1758" t="b">
        <f t="shared" ca="1" si="513"/>
        <v>0</v>
      </c>
      <c r="AG1758" s="317" t="b">
        <f t="shared" ca="1" si="514"/>
        <v>0</v>
      </c>
      <c r="AH1758" s="317" t="b">
        <f t="shared" ca="1" si="515"/>
        <v>1</v>
      </c>
      <c r="AI1758" s="317" t="b">
        <f t="shared" ca="1" si="516"/>
        <v>0</v>
      </c>
    </row>
    <row r="1759" spans="1:35" x14ac:dyDescent="0.25">
      <c r="A1759">
        <v>1727</v>
      </c>
      <c r="B1759" s="169">
        <f ca="1">OFFSET(InputPriceData!B$15,CalculationsAndCharts!$A1759+$A$11,0,1,1)</f>
        <v>39338</v>
      </c>
      <c r="C1759" s="3">
        <f ca="1">OFFSET(InputPriceData!G$15,CalculationsAndCharts!$A1759+$A$11,IF($C$7,8,0),1,1)</f>
        <v>3195300</v>
      </c>
      <c r="D1759" s="4">
        <f ca="1">OFFSET(InputPriceData!C$15,CalculationsAndCharts!$A1759+$A$11,IF($C$7,8,0),1,1)</f>
        <v>61.68</v>
      </c>
      <c r="E1759" s="4">
        <f ca="1">OFFSET(InputPriceData!D$15,CalculationsAndCharts!$A1759+$A$11,IF($C$7,8,0),1,1)</f>
        <v>62.65</v>
      </c>
      <c r="F1759" s="4">
        <f ca="1">OFFSET(InputPriceData!E$15,CalculationsAndCharts!$A1759+$A$11,IF($C$7,8,0),1,1)</f>
        <v>61.53</v>
      </c>
      <c r="G1759" s="4">
        <f ca="1">OFFSET(InputPriceData!F$15,CalculationsAndCharts!$A1759+$A$11,IF($C$7,8,0),1,1)</f>
        <v>62.34</v>
      </c>
      <c r="H1759" s="133"/>
      <c r="I1759" s="133"/>
      <c r="J1759" s="37">
        <f t="shared" ca="1" si="506"/>
        <v>1074</v>
      </c>
      <c r="K1759" s="124">
        <f t="shared" ca="1" si="507"/>
        <v>1.6600000000000037</v>
      </c>
      <c r="L1759" s="343">
        <f t="shared" ca="1" si="498"/>
        <v>0.40792433998670946</v>
      </c>
      <c r="M1759" s="345">
        <f t="shared" ca="1" si="508"/>
        <v>0.94651502318806624</v>
      </c>
      <c r="N1759" s="344">
        <f t="shared" ca="1" si="499"/>
        <v>0.43097502944299027</v>
      </c>
      <c r="O1759" s="4"/>
      <c r="P1759" s="4"/>
      <c r="Q1759" s="3"/>
      <c r="S1759" s="4"/>
      <c r="T1759" s="4" t="b">
        <f t="shared" ca="1" si="500"/>
        <v>0</v>
      </c>
      <c r="U1759" t="b">
        <f t="shared" ca="1" si="501"/>
        <v>0</v>
      </c>
      <c r="W1759" s="317" t="b">
        <f t="shared" ca="1" si="502"/>
        <v>0</v>
      </c>
      <c r="X1759" s="317" t="b">
        <f t="shared" ca="1" si="509"/>
        <v>1</v>
      </c>
      <c r="Y1759" s="317" t="b">
        <f t="shared" ca="1" si="503"/>
        <v>0</v>
      </c>
      <c r="Z1759" t="b">
        <f t="shared" ca="1" si="504"/>
        <v>0</v>
      </c>
      <c r="AA1759" s="37" t="b">
        <f t="shared" ca="1" si="510"/>
        <v>0</v>
      </c>
      <c r="AB1759" t="b">
        <f t="shared" ca="1" si="505"/>
        <v>0</v>
      </c>
      <c r="AD1759" t="b">
        <f t="shared" ca="1" si="511"/>
        <v>0</v>
      </c>
      <c r="AE1759" s="37" t="b">
        <f t="shared" ca="1" si="512"/>
        <v>0</v>
      </c>
      <c r="AF1759" t="b">
        <f t="shared" ca="1" si="513"/>
        <v>0</v>
      </c>
      <c r="AG1759" s="317" t="b">
        <f t="shared" ca="1" si="514"/>
        <v>0</v>
      </c>
      <c r="AH1759" s="317" t="b">
        <f t="shared" ca="1" si="515"/>
        <v>1</v>
      </c>
      <c r="AI1759" s="317" t="b">
        <f t="shared" ca="1" si="516"/>
        <v>0</v>
      </c>
    </row>
    <row r="1760" spans="1:35" x14ac:dyDescent="0.25">
      <c r="A1760">
        <v>1728</v>
      </c>
      <c r="B1760" s="169">
        <f ca="1">OFFSET(InputPriceData!B$15,CalculationsAndCharts!$A1760+$A$11,0,1,1)</f>
        <v>39337</v>
      </c>
      <c r="C1760" s="3">
        <f ca="1">OFFSET(InputPriceData!G$15,CalculationsAndCharts!$A1760+$A$11,IF($C$7,8,0),1,1)</f>
        <v>3029900</v>
      </c>
      <c r="D1760" s="4">
        <f ca="1">OFFSET(InputPriceData!C$15,CalculationsAndCharts!$A1760+$A$11,IF($C$7,8,0),1,1)</f>
        <v>60.35</v>
      </c>
      <c r="E1760" s="4">
        <f ca="1">OFFSET(InputPriceData!D$15,CalculationsAndCharts!$A1760+$A$11,IF($C$7,8,0),1,1)</f>
        <v>61.28</v>
      </c>
      <c r="F1760" s="4">
        <f ca="1">OFFSET(InputPriceData!E$15,CalculationsAndCharts!$A1760+$A$11,IF($C$7,8,0),1,1)</f>
        <v>59.88</v>
      </c>
      <c r="G1760" s="4">
        <f ca="1">OFFSET(InputPriceData!F$15,CalculationsAndCharts!$A1760+$A$11,IF($C$7,8,0),1,1)</f>
        <v>61.17</v>
      </c>
      <c r="H1760" s="133"/>
      <c r="I1760" s="133"/>
      <c r="J1760" s="37">
        <f t="shared" ca="1" si="506"/>
        <v>1073</v>
      </c>
      <c r="K1760" s="124">
        <f t="shared" ca="1" si="507"/>
        <v>1.5300000000000011</v>
      </c>
      <c r="L1760" s="343">
        <f t="shared" ca="1" si="498"/>
        <v>0.26435661163465107</v>
      </c>
      <c r="M1760" s="345">
        <f t="shared" ca="1" si="508"/>
        <v>0.95511102238957235</v>
      </c>
      <c r="N1760" s="344">
        <f t="shared" ca="1" si="499"/>
        <v>0.27678102905069901</v>
      </c>
      <c r="O1760" s="4"/>
      <c r="P1760" s="4"/>
      <c r="Q1760" s="3"/>
      <c r="S1760" s="4"/>
      <c r="T1760" s="4" t="b">
        <f t="shared" ca="1" si="500"/>
        <v>0</v>
      </c>
      <c r="U1760" t="b">
        <f t="shared" ca="1" si="501"/>
        <v>0</v>
      </c>
      <c r="W1760" s="317" t="b">
        <f t="shared" ca="1" si="502"/>
        <v>0</v>
      </c>
      <c r="X1760" s="317" t="b">
        <f t="shared" ca="1" si="509"/>
        <v>1</v>
      </c>
      <c r="Y1760" s="317" t="b">
        <f t="shared" ca="1" si="503"/>
        <v>0</v>
      </c>
      <c r="Z1760" t="b">
        <f t="shared" ca="1" si="504"/>
        <v>0</v>
      </c>
      <c r="AA1760" s="37" t="b">
        <f t="shared" ca="1" si="510"/>
        <v>0</v>
      </c>
      <c r="AB1760" t="b">
        <f t="shared" ca="1" si="505"/>
        <v>0</v>
      </c>
      <c r="AD1760" t="b">
        <f t="shared" ca="1" si="511"/>
        <v>0</v>
      </c>
      <c r="AE1760" s="37" t="b">
        <f t="shared" ca="1" si="512"/>
        <v>0</v>
      </c>
      <c r="AF1760" t="b">
        <f t="shared" ca="1" si="513"/>
        <v>0</v>
      </c>
      <c r="AG1760" s="317" t="b">
        <f t="shared" ca="1" si="514"/>
        <v>0</v>
      </c>
      <c r="AH1760" s="317" t="b">
        <f t="shared" ca="1" si="515"/>
        <v>1</v>
      </c>
      <c r="AI1760" s="317" t="b">
        <f t="shared" ca="1" si="516"/>
        <v>0</v>
      </c>
    </row>
    <row r="1761" spans="1:35" x14ac:dyDescent="0.25">
      <c r="A1761">
        <v>1729</v>
      </c>
      <c r="B1761" s="169">
        <f ca="1">OFFSET(InputPriceData!B$15,CalculationsAndCharts!$A1761+$A$11,0,1,1)</f>
        <v>39336</v>
      </c>
      <c r="C1761" s="3">
        <f ca="1">OFFSET(InputPriceData!G$15,CalculationsAndCharts!$A1761+$A$11,IF($C$7,8,0),1,1)</f>
        <v>2777800</v>
      </c>
      <c r="D1761" s="4">
        <f ca="1">OFFSET(InputPriceData!C$15,CalculationsAndCharts!$A1761+$A$11,IF($C$7,8,0),1,1)</f>
        <v>59.77</v>
      </c>
      <c r="E1761" s="4">
        <f ca="1">OFFSET(InputPriceData!D$15,CalculationsAndCharts!$A1761+$A$11,IF($C$7,8,0),1,1)</f>
        <v>60.73</v>
      </c>
      <c r="F1761" s="4">
        <f ca="1">OFFSET(InputPriceData!E$15,CalculationsAndCharts!$A1761+$A$11,IF($C$7,8,0),1,1)</f>
        <v>59.34</v>
      </c>
      <c r="G1761" s="4">
        <f ca="1">OFFSET(InputPriceData!F$15,CalculationsAndCharts!$A1761+$A$11,IF($C$7,8,0),1,1)</f>
        <v>60.68</v>
      </c>
      <c r="H1761" s="133"/>
      <c r="I1761" s="133"/>
      <c r="J1761" s="37">
        <f t="shared" ca="1" si="506"/>
        <v>1072</v>
      </c>
      <c r="K1761" s="124">
        <f t="shared" ca="1" si="507"/>
        <v>1.2999999999999972</v>
      </c>
      <c r="L1761" s="343">
        <f t="shared" ref="L1761:L1824" ca="1" si="517">IF(J1761&gt;3,($D$21*(K1761+K1762)/2+$D$22*L1762+$D$23*L1763),IF(J1761=1,0,IF(J1761=2,($D$21*0*(G1761+G1762)/2+$D$22*L1762),IF(J1761=3,($D$21*0*(G1761+G1762)/2+$D$22*L1762+$D$23*L1763),0))))</f>
        <v>0.20443855129830846</v>
      </c>
      <c r="M1761" s="345">
        <f t="shared" ca="1" si="508"/>
        <v>0.96378508818322139</v>
      </c>
      <c r="N1761" s="344">
        <f t="shared" ref="N1761:N1824" ca="1" si="518">IF(M1761=0,0,L1761/M1761)</f>
        <v>0.21212047561732295</v>
      </c>
      <c r="O1761" s="4"/>
      <c r="P1761" s="4"/>
      <c r="Q1761" s="3"/>
      <c r="S1761" s="4"/>
      <c r="T1761" s="4" t="b">
        <f t="shared" ref="T1761:T1824" ca="1" si="519">AND(N1762&lt;0,N1761&gt;0)</f>
        <v>0</v>
      </c>
      <c r="U1761" t="b">
        <f t="shared" ref="U1761:U1824" ca="1" si="520">AND(N1762&gt;0,N1761&lt;0)</f>
        <v>0</v>
      </c>
      <c r="W1761" s="317" t="b">
        <f t="shared" ref="W1761:W1824" ca="1" si="521">AND(T1762&lt;&gt;T1763,T1762,NOT(X1762))</f>
        <v>0</v>
      </c>
      <c r="X1761" s="317" t="b">
        <f t="shared" ca="1" si="509"/>
        <v>1</v>
      </c>
      <c r="Y1761" s="317" t="b">
        <f t="shared" ref="Y1761:Y1824" ca="1" si="522">AND(X1762,AND(U1762&lt;&gt;U1763,U1762))</f>
        <v>0</v>
      </c>
      <c r="Z1761" t="b">
        <f t="shared" ref="Z1761:Z1824" ca="1" si="523">AND(U1762&lt;&gt;U1763,U1762,NOT(AA1762))</f>
        <v>0</v>
      </c>
      <c r="AA1761" s="37" t="b">
        <f t="shared" ca="1" si="510"/>
        <v>0</v>
      </c>
      <c r="AB1761" t="b">
        <f t="shared" ref="AB1761:AB1824" ca="1" si="524">AND(AA1762,AND(T1762&lt;&gt;T1763,T1762))</f>
        <v>0</v>
      </c>
      <c r="AD1761" t="b">
        <f t="shared" ca="1" si="511"/>
        <v>0</v>
      </c>
      <c r="AE1761" s="37" t="b">
        <f t="shared" ca="1" si="512"/>
        <v>0</v>
      </c>
      <c r="AF1761" t="b">
        <f t="shared" ca="1" si="513"/>
        <v>0</v>
      </c>
      <c r="AG1761" s="317" t="b">
        <f t="shared" ca="1" si="514"/>
        <v>0</v>
      </c>
      <c r="AH1761" s="317" t="b">
        <f t="shared" ca="1" si="515"/>
        <v>1</v>
      </c>
      <c r="AI1761" s="317" t="b">
        <f t="shared" ca="1" si="516"/>
        <v>0</v>
      </c>
    </row>
    <row r="1762" spans="1:35" x14ac:dyDescent="0.25">
      <c r="A1762">
        <v>1730</v>
      </c>
      <c r="B1762" s="169">
        <f ca="1">OFFSET(InputPriceData!B$15,CalculationsAndCharts!$A1762+$A$11,0,1,1)</f>
        <v>39335</v>
      </c>
      <c r="C1762" s="3">
        <f ca="1">OFFSET(InputPriceData!G$15,CalculationsAndCharts!$A1762+$A$11,IF($C$7,8,0),1,1)</f>
        <v>1923800</v>
      </c>
      <c r="D1762" s="4">
        <f ca="1">OFFSET(InputPriceData!C$15,CalculationsAndCharts!$A1762+$A$11,IF($C$7,8,0),1,1)</f>
        <v>59.53</v>
      </c>
      <c r="E1762" s="4">
        <f ca="1">OFFSET(InputPriceData!D$15,CalculationsAndCharts!$A1762+$A$11,IF($C$7,8,0),1,1)</f>
        <v>60.14</v>
      </c>
      <c r="F1762" s="4">
        <f ca="1">OFFSET(InputPriceData!E$15,CalculationsAndCharts!$A1762+$A$11,IF($C$7,8,0),1,1)</f>
        <v>59</v>
      </c>
      <c r="G1762" s="4">
        <f ca="1">OFFSET(InputPriceData!F$15,CalculationsAndCharts!$A1762+$A$11,IF($C$7,8,0),1,1)</f>
        <v>59.64</v>
      </c>
      <c r="H1762" s="133"/>
      <c r="I1762" s="133"/>
      <c r="J1762" s="37">
        <f t="shared" ref="J1762:J1825" ca="1" si="525">$A$8-A1762+1</f>
        <v>1071</v>
      </c>
      <c r="K1762" s="124">
        <f t="shared" ref="K1762:K1825" ca="1" si="526">IF(J1762&gt;2,G1762-G1764,0)</f>
        <v>0.52000000000000313</v>
      </c>
      <c r="L1762" s="343">
        <f t="shared" ca="1" si="517"/>
        <v>0.26015847230310984</v>
      </c>
      <c r="M1762" s="345">
        <f t="shared" ref="M1762:M1825" ca="1" si="527">MAX(IF(J1762=1,0.0000001,0.991*M1763),ABS(L1762))</f>
        <v>0.97253792954916385</v>
      </c>
      <c r="N1762" s="344">
        <f t="shared" ca="1" si="518"/>
        <v>0.26750470536785198</v>
      </c>
      <c r="O1762" s="4"/>
      <c r="P1762" s="4"/>
      <c r="Q1762" s="3"/>
      <c r="S1762" s="4"/>
      <c r="T1762" s="4" t="b">
        <f t="shared" ca="1" si="519"/>
        <v>0</v>
      </c>
      <c r="U1762" t="b">
        <f t="shared" ca="1" si="520"/>
        <v>0</v>
      </c>
      <c r="W1762" s="317" t="b">
        <f t="shared" ca="1" si="521"/>
        <v>0</v>
      </c>
      <c r="X1762" s="317" t="b">
        <f t="shared" ref="X1762:X1825" ca="1" si="528">IF(X1763,IF(Y1762,FALSE,X1763),IF(W1762,TRUE,X1763))</f>
        <v>1</v>
      </c>
      <c r="Y1762" s="317" t="b">
        <f t="shared" ca="1" si="522"/>
        <v>0</v>
      </c>
      <c r="Z1762" t="b">
        <f t="shared" ca="1" si="523"/>
        <v>0</v>
      </c>
      <c r="AA1762" s="37" t="b">
        <f t="shared" ref="AA1762:AA1825" ca="1" si="529">IF(AA1763,IF(AB1762,FALSE,AA1763),IF(Z1762,TRUE,AA1763))</f>
        <v>0</v>
      </c>
      <c r="AB1762" t="b">
        <f t="shared" ca="1" si="524"/>
        <v>0</v>
      </c>
      <c r="AD1762" t="b">
        <f t="shared" ref="AD1762:AD1825" ca="1" si="530">AND($U1763&lt;&gt;$U1764,$U1763,NOT(AE1763))</f>
        <v>0</v>
      </c>
      <c r="AE1762" s="37" t="b">
        <f t="shared" ref="AE1762:AE1825" ca="1" si="531">IF(AE1763,IF(AF1762,FALSE,AE1763),IF(AD1762,TRUE,AE1763))</f>
        <v>0</v>
      </c>
      <c r="AF1762" t="b">
        <f t="shared" ref="AF1762:AF1825" ca="1" si="532">AND(AE1763,AND($T1763&lt;&gt;$T1764,$T1763))</f>
        <v>0</v>
      </c>
      <c r="AG1762" s="317" t="b">
        <f t="shared" ref="AG1762:AG1825" ca="1" si="533">AND($T1763&lt;&gt;$T1764,$T1763,NOT(AH1763))</f>
        <v>0</v>
      </c>
      <c r="AH1762" s="317" t="b">
        <f t="shared" ref="AH1762:AH1825" ca="1" si="534">IF(AH1763,IF(AI1762,FALSE,AH1763),IF(AG1762,TRUE,AH1763))</f>
        <v>1</v>
      </c>
      <c r="AI1762" s="317" t="b">
        <f t="shared" ref="AI1762:AI1825" ca="1" si="535">AND(AH1763,AND($U1763&lt;&gt;$U1764,$U1763))</f>
        <v>0</v>
      </c>
    </row>
    <row r="1763" spans="1:35" x14ac:dyDescent="0.25">
      <c r="A1763">
        <v>1731</v>
      </c>
      <c r="B1763" s="169">
        <f ca="1">OFFSET(InputPriceData!B$15,CalculationsAndCharts!$A1763+$A$11,0,1,1)</f>
        <v>39332</v>
      </c>
      <c r="C1763" s="3">
        <f ca="1">OFFSET(InputPriceData!G$15,CalculationsAndCharts!$A1763+$A$11,IF($C$7,8,0),1,1)</f>
        <v>2650300</v>
      </c>
      <c r="D1763" s="4">
        <f ca="1">OFFSET(InputPriceData!C$15,CalculationsAndCharts!$A1763+$A$11,IF($C$7,8,0),1,1)</f>
        <v>58.64</v>
      </c>
      <c r="E1763" s="4">
        <f ca="1">OFFSET(InputPriceData!D$15,CalculationsAndCharts!$A1763+$A$11,IF($C$7,8,0),1,1)</f>
        <v>59.8</v>
      </c>
      <c r="F1763" s="4">
        <f ca="1">OFFSET(InputPriceData!E$15,CalculationsAndCharts!$A1763+$A$11,IF($C$7,8,0),1,1)</f>
        <v>58.52</v>
      </c>
      <c r="G1763" s="4">
        <f ca="1">OFFSET(InputPriceData!F$15,CalculationsAndCharts!$A1763+$A$11,IF($C$7,8,0),1,1)</f>
        <v>59.38</v>
      </c>
      <c r="H1763" s="133"/>
      <c r="I1763" s="133"/>
      <c r="J1763" s="37">
        <f t="shared" ca="1" si="525"/>
        <v>1070</v>
      </c>
      <c r="K1763" s="124">
        <f t="shared" ca="1" si="526"/>
        <v>0.15000000000000568</v>
      </c>
      <c r="L1763" s="343">
        <f t="shared" ca="1" si="517"/>
        <v>0.42710562617174763</v>
      </c>
      <c r="M1763" s="345">
        <f t="shared" ca="1" si="527"/>
        <v>0.98137026190632071</v>
      </c>
      <c r="N1763" s="344">
        <f t="shared" ca="1" si="518"/>
        <v>0.43521354044506205</v>
      </c>
      <c r="O1763" s="4"/>
      <c r="P1763" s="4"/>
      <c r="Q1763" s="3"/>
      <c r="S1763" s="4"/>
      <c r="T1763" s="4" t="b">
        <f t="shared" ca="1" si="519"/>
        <v>0</v>
      </c>
      <c r="U1763" t="b">
        <f t="shared" ca="1" si="520"/>
        <v>0</v>
      </c>
      <c r="W1763" s="317" t="b">
        <f t="shared" ca="1" si="521"/>
        <v>0</v>
      </c>
      <c r="X1763" s="317" t="b">
        <f t="shared" ca="1" si="528"/>
        <v>1</v>
      </c>
      <c r="Y1763" s="317" t="b">
        <f t="shared" ca="1" si="522"/>
        <v>0</v>
      </c>
      <c r="Z1763" t="b">
        <f t="shared" ca="1" si="523"/>
        <v>0</v>
      </c>
      <c r="AA1763" s="37" t="b">
        <f t="shared" ca="1" si="529"/>
        <v>0</v>
      </c>
      <c r="AB1763" t="b">
        <f t="shared" ca="1" si="524"/>
        <v>0</v>
      </c>
      <c r="AD1763" t="b">
        <f t="shared" ca="1" si="530"/>
        <v>0</v>
      </c>
      <c r="AE1763" s="37" t="b">
        <f t="shared" ca="1" si="531"/>
        <v>0</v>
      </c>
      <c r="AF1763" t="b">
        <f t="shared" ca="1" si="532"/>
        <v>0</v>
      </c>
      <c r="AG1763" s="317" t="b">
        <f t="shared" ca="1" si="533"/>
        <v>0</v>
      </c>
      <c r="AH1763" s="317" t="b">
        <f t="shared" ca="1" si="534"/>
        <v>1</v>
      </c>
      <c r="AI1763" s="317" t="b">
        <f t="shared" ca="1" si="535"/>
        <v>0</v>
      </c>
    </row>
    <row r="1764" spans="1:35" x14ac:dyDescent="0.25">
      <c r="A1764">
        <v>1732</v>
      </c>
      <c r="B1764" s="169">
        <f ca="1">OFFSET(InputPriceData!B$15,CalculationsAndCharts!$A1764+$A$11,0,1,1)</f>
        <v>39331</v>
      </c>
      <c r="C1764" s="3">
        <f ca="1">OFFSET(InputPriceData!G$15,CalculationsAndCharts!$A1764+$A$11,IF($C$7,8,0),1,1)</f>
        <v>3250000</v>
      </c>
      <c r="D1764" s="4">
        <f ca="1">OFFSET(InputPriceData!C$15,CalculationsAndCharts!$A1764+$A$11,IF($C$7,8,0),1,1)</f>
        <v>58.46</v>
      </c>
      <c r="E1764" s="4">
        <f ca="1">OFFSET(InputPriceData!D$15,CalculationsAndCharts!$A1764+$A$11,IF($C$7,8,0),1,1)</f>
        <v>59.7</v>
      </c>
      <c r="F1764" s="4">
        <f ca="1">OFFSET(InputPriceData!E$15,CalculationsAndCharts!$A1764+$A$11,IF($C$7,8,0),1,1)</f>
        <v>58.46</v>
      </c>
      <c r="G1764" s="4">
        <f ca="1">OFFSET(InputPriceData!F$15,CalculationsAndCharts!$A1764+$A$11,IF($C$7,8,0),1,1)</f>
        <v>59.12</v>
      </c>
      <c r="H1764" s="133"/>
      <c r="I1764" s="133"/>
      <c r="J1764" s="37">
        <f t="shared" ca="1" si="525"/>
        <v>1069</v>
      </c>
      <c r="K1764" s="124">
        <f t="shared" ca="1" si="526"/>
        <v>-1.2100000000000009</v>
      </c>
      <c r="L1764" s="343">
        <f t="shared" ca="1" si="517"/>
        <v>0.67607413057912846</v>
      </c>
      <c r="M1764" s="345">
        <f t="shared" ca="1" si="527"/>
        <v>0.99028280717085848</v>
      </c>
      <c r="N1764" s="344">
        <f t="shared" ca="1" si="518"/>
        <v>0.68270813719426915</v>
      </c>
      <c r="O1764" s="4"/>
      <c r="P1764" s="4"/>
      <c r="Q1764" s="3"/>
      <c r="S1764" s="4"/>
      <c r="T1764" s="4" t="b">
        <f t="shared" ca="1" si="519"/>
        <v>0</v>
      </c>
      <c r="U1764" t="b">
        <f t="shared" ca="1" si="520"/>
        <v>0</v>
      </c>
      <c r="W1764" s="317" t="b">
        <f t="shared" ca="1" si="521"/>
        <v>0</v>
      </c>
      <c r="X1764" s="317" t="b">
        <f t="shared" ca="1" si="528"/>
        <v>1</v>
      </c>
      <c r="Y1764" s="317" t="b">
        <f t="shared" ca="1" si="522"/>
        <v>0</v>
      </c>
      <c r="Z1764" t="b">
        <f t="shared" ca="1" si="523"/>
        <v>0</v>
      </c>
      <c r="AA1764" s="37" t="b">
        <f t="shared" ca="1" si="529"/>
        <v>0</v>
      </c>
      <c r="AB1764" t="b">
        <f t="shared" ca="1" si="524"/>
        <v>0</v>
      </c>
      <c r="AD1764" t="b">
        <f t="shared" ca="1" si="530"/>
        <v>0</v>
      </c>
      <c r="AE1764" s="37" t="b">
        <f t="shared" ca="1" si="531"/>
        <v>0</v>
      </c>
      <c r="AF1764" t="b">
        <f t="shared" ca="1" si="532"/>
        <v>0</v>
      </c>
      <c r="AG1764" s="317" t="b">
        <f t="shared" ca="1" si="533"/>
        <v>0</v>
      </c>
      <c r="AH1764" s="317" t="b">
        <f t="shared" ca="1" si="534"/>
        <v>1</v>
      </c>
      <c r="AI1764" s="317" t="b">
        <f t="shared" ca="1" si="535"/>
        <v>0</v>
      </c>
    </row>
    <row r="1765" spans="1:35" x14ac:dyDescent="0.25">
      <c r="A1765">
        <v>1733</v>
      </c>
      <c r="B1765" s="169">
        <f ca="1">OFFSET(InputPriceData!B$15,CalculationsAndCharts!$A1765+$A$11,0,1,1)</f>
        <v>39330</v>
      </c>
      <c r="C1765" s="3">
        <f ca="1">OFFSET(InputPriceData!G$15,CalculationsAndCharts!$A1765+$A$11,IF($C$7,8,0),1,1)</f>
        <v>2718200</v>
      </c>
      <c r="D1765" s="4">
        <f ca="1">OFFSET(InputPriceData!C$15,CalculationsAndCharts!$A1765+$A$11,IF($C$7,8,0),1,1)</f>
        <v>60</v>
      </c>
      <c r="E1765" s="4">
        <f ca="1">OFFSET(InputPriceData!D$15,CalculationsAndCharts!$A1765+$A$11,IF($C$7,8,0),1,1)</f>
        <v>60</v>
      </c>
      <c r="F1765" s="4">
        <f ca="1">OFFSET(InputPriceData!E$15,CalculationsAndCharts!$A1765+$A$11,IF($C$7,8,0),1,1)</f>
        <v>59.03</v>
      </c>
      <c r="G1765" s="4">
        <f ca="1">OFFSET(InputPriceData!F$15,CalculationsAndCharts!$A1765+$A$11,IF($C$7,8,0),1,1)</f>
        <v>59.23</v>
      </c>
      <c r="H1765" s="133"/>
      <c r="I1765" s="133"/>
      <c r="J1765" s="37">
        <f t="shared" ca="1" si="525"/>
        <v>1068</v>
      </c>
      <c r="K1765" s="124">
        <f t="shared" ca="1" si="526"/>
        <v>-2.1100000000000065</v>
      </c>
      <c r="L1765" s="343">
        <f t="shared" ca="1" si="517"/>
        <v>0.91568866369421753</v>
      </c>
      <c r="M1765" s="345">
        <f t="shared" ca="1" si="527"/>
        <v>0.99927629381519523</v>
      </c>
      <c r="N1765" s="344">
        <f t="shared" ca="1" si="518"/>
        <v>0.91635183318334956</v>
      </c>
      <c r="O1765" s="4"/>
      <c r="P1765" s="4"/>
      <c r="Q1765" s="3"/>
      <c r="S1765" s="4"/>
      <c r="T1765" s="4" t="b">
        <f t="shared" ca="1" si="519"/>
        <v>0</v>
      </c>
      <c r="U1765" t="b">
        <f t="shared" ca="1" si="520"/>
        <v>0</v>
      </c>
      <c r="W1765" s="317" t="b">
        <f t="shared" ca="1" si="521"/>
        <v>0</v>
      </c>
      <c r="X1765" s="317" t="b">
        <f t="shared" ca="1" si="528"/>
        <v>1</v>
      </c>
      <c r="Y1765" s="317" t="b">
        <f t="shared" ca="1" si="522"/>
        <v>0</v>
      </c>
      <c r="Z1765" t="b">
        <f t="shared" ca="1" si="523"/>
        <v>0</v>
      </c>
      <c r="AA1765" s="37" t="b">
        <f t="shared" ca="1" si="529"/>
        <v>0</v>
      </c>
      <c r="AB1765" t="b">
        <f t="shared" ca="1" si="524"/>
        <v>0</v>
      </c>
      <c r="AD1765" t="b">
        <f t="shared" ca="1" si="530"/>
        <v>0</v>
      </c>
      <c r="AE1765" s="37" t="b">
        <f t="shared" ca="1" si="531"/>
        <v>0</v>
      </c>
      <c r="AF1765" t="b">
        <f t="shared" ca="1" si="532"/>
        <v>0</v>
      </c>
      <c r="AG1765" s="317" t="b">
        <f t="shared" ca="1" si="533"/>
        <v>0</v>
      </c>
      <c r="AH1765" s="317" t="b">
        <f t="shared" ca="1" si="534"/>
        <v>1</v>
      </c>
      <c r="AI1765" s="317" t="b">
        <f t="shared" ca="1" si="535"/>
        <v>0</v>
      </c>
    </row>
    <row r="1766" spans="1:35" x14ac:dyDescent="0.25">
      <c r="A1766">
        <v>1734</v>
      </c>
      <c r="B1766" s="169">
        <f ca="1">OFFSET(InputPriceData!B$15,CalculationsAndCharts!$A1766+$A$11,0,1,1)</f>
        <v>39329</v>
      </c>
      <c r="C1766" s="3">
        <f ca="1">OFFSET(InputPriceData!G$15,CalculationsAndCharts!$A1766+$A$11,IF($C$7,8,0),1,1)</f>
        <v>3758300</v>
      </c>
      <c r="D1766" s="4">
        <f ca="1">OFFSET(InputPriceData!C$15,CalculationsAndCharts!$A1766+$A$11,IF($C$7,8,0),1,1)</f>
        <v>61.09</v>
      </c>
      <c r="E1766" s="4">
        <f ca="1">OFFSET(InputPriceData!D$15,CalculationsAndCharts!$A1766+$A$11,IF($C$7,8,0),1,1)</f>
        <v>61.29</v>
      </c>
      <c r="F1766" s="4">
        <f ca="1">OFFSET(InputPriceData!E$15,CalculationsAndCharts!$A1766+$A$11,IF($C$7,8,0),1,1)</f>
        <v>60.2</v>
      </c>
      <c r="G1766" s="4">
        <f ca="1">OFFSET(InputPriceData!F$15,CalculationsAndCharts!$A1766+$A$11,IF($C$7,8,0),1,1)</f>
        <v>60.33</v>
      </c>
      <c r="H1766" s="133"/>
      <c r="I1766" s="133"/>
      <c r="J1766" s="37">
        <f t="shared" ca="1" si="525"/>
        <v>1067</v>
      </c>
      <c r="K1766" s="124">
        <f t="shared" ca="1" si="526"/>
        <v>0.17999999999999972</v>
      </c>
      <c r="L1766" s="343">
        <f t="shared" ca="1" si="517"/>
        <v>0.97197282265191565</v>
      </c>
      <c r="M1766" s="345">
        <f t="shared" ca="1" si="527"/>
        <v>1.0083514569275431</v>
      </c>
      <c r="N1766" s="344">
        <f t="shared" ca="1" si="518"/>
        <v>0.9639226640416888</v>
      </c>
      <c r="O1766" s="4"/>
      <c r="P1766" s="4"/>
      <c r="Q1766" s="3"/>
      <c r="S1766" s="4"/>
      <c r="T1766" s="4" t="b">
        <f t="shared" ca="1" si="519"/>
        <v>0</v>
      </c>
      <c r="U1766" t="b">
        <f t="shared" ca="1" si="520"/>
        <v>0</v>
      </c>
      <c r="W1766" s="317" t="b">
        <f t="shared" ca="1" si="521"/>
        <v>0</v>
      </c>
      <c r="X1766" s="317" t="b">
        <f t="shared" ca="1" si="528"/>
        <v>1</v>
      </c>
      <c r="Y1766" s="317" t="b">
        <f t="shared" ca="1" si="522"/>
        <v>0</v>
      </c>
      <c r="Z1766" t="b">
        <f t="shared" ca="1" si="523"/>
        <v>0</v>
      </c>
      <c r="AA1766" s="37" t="b">
        <f t="shared" ca="1" si="529"/>
        <v>0</v>
      </c>
      <c r="AB1766" t="b">
        <f t="shared" ca="1" si="524"/>
        <v>0</v>
      </c>
      <c r="AD1766" t="b">
        <f t="shared" ca="1" si="530"/>
        <v>0</v>
      </c>
      <c r="AE1766" s="37" t="b">
        <f t="shared" ca="1" si="531"/>
        <v>0</v>
      </c>
      <c r="AF1766" t="b">
        <f t="shared" ca="1" si="532"/>
        <v>0</v>
      </c>
      <c r="AG1766" s="317" t="b">
        <f t="shared" ca="1" si="533"/>
        <v>0</v>
      </c>
      <c r="AH1766" s="317" t="b">
        <f t="shared" ca="1" si="534"/>
        <v>1</v>
      </c>
      <c r="AI1766" s="317" t="b">
        <f t="shared" ca="1" si="535"/>
        <v>0</v>
      </c>
    </row>
    <row r="1767" spans="1:35" x14ac:dyDescent="0.25">
      <c r="A1767">
        <v>1735</v>
      </c>
      <c r="B1767" s="169">
        <f ca="1">OFFSET(InputPriceData!B$15,CalculationsAndCharts!$A1767+$A$11,0,1,1)</f>
        <v>39325</v>
      </c>
      <c r="C1767" s="3">
        <f ca="1">OFFSET(InputPriceData!G$15,CalculationsAndCharts!$A1767+$A$11,IF($C$7,8,0),1,1)</f>
        <v>4734900</v>
      </c>
      <c r="D1767" s="4">
        <f ca="1">OFFSET(InputPriceData!C$15,CalculationsAndCharts!$A1767+$A$11,IF($C$7,8,0),1,1)</f>
        <v>60.29</v>
      </c>
      <c r="E1767" s="4">
        <f ca="1">OFFSET(InputPriceData!D$15,CalculationsAndCharts!$A1767+$A$11,IF($C$7,8,0),1,1)</f>
        <v>62</v>
      </c>
      <c r="F1767" s="4">
        <f ca="1">OFFSET(InputPriceData!E$15,CalculationsAndCharts!$A1767+$A$11,IF($C$7,8,0),1,1)</f>
        <v>60.29</v>
      </c>
      <c r="G1767" s="4">
        <f ca="1">OFFSET(InputPriceData!F$15,CalculationsAndCharts!$A1767+$A$11,IF($C$7,8,0),1,1)</f>
        <v>61.34</v>
      </c>
      <c r="H1767" s="133"/>
      <c r="I1767" s="133"/>
      <c r="J1767" s="37">
        <f t="shared" ca="1" si="525"/>
        <v>1066</v>
      </c>
      <c r="K1767" s="124">
        <f t="shared" ca="1" si="526"/>
        <v>1.8900000000000006</v>
      </c>
      <c r="L1767" s="343">
        <f t="shared" ca="1" si="517"/>
        <v>0.82108828677731949</v>
      </c>
      <c r="M1767" s="345">
        <f t="shared" ca="1" si="527"/>
        <v>1.0175090382719911</v>
      </c>
      <c r="N1767" s="344">
        <f t="shared" ca="1" si="518"/>
        <v>0.80695920713564584</v>
      </c>
      <c r="O1767" s="4"/>
      <c r="P1767" s="4"/>
      <c r="Q1767" s="3"/>
      <c r="S1767" s="4"/>
      <c r="T1767" s="4" t="b">
        <f t="shared" ca="1" si="519"/>
        <v>0</v>
      </c>
      <c r="U1767" t="b">
        <f t="shared" ca="1" si="520"/>
        <v>0</v>
      </c>
      <c r="W1767" s="317" t="b">
        <f t="shared" ca="1" si="521"/>
        <v>0</v>
      </c>
      <c r="X1767" s="317" t="b">
        <f t="shared" ca="1" si="528"/>
        <v>1</v>
      </c>
      <c r="Y1767" s="317" t="b">
        <f t="shared" ca="1" si="522"/>
        <v>0</v>
      </c>
      <c r="Z1767" t="b">
        <f t="shared" ca="1" si="523"/>
        <v>0</v>
      </c>
      <c r="AA1767" s="37" t="b">
        <f t="shared" ca="1" si="529"/>
        <v>0</v>
      </c>
      <c r="AB1767" t="b">
        <f t="shared" ca="1" si="524"/>
        <v>0</v>
      </c>
      <c r="AD1767" t="b">
        <f t="shared" ca="1" si="530"/>
        <v>0</v>
      </c>
      <c r="AE1767" s="37" t="b">
        <f t="shared" ca="1" si="531"/>
        <v>0</v>
      </c>
      <c r="AF1767" t="b">
        <f t="shared" ca="1" si="532"/>
        <v>0</v>
      </c>
      <c r="AG1767" s="317" t="b">
        <f t="shared" ca="1" si="533"/>
        <v>0</v>
      </c>
      <c r="AH1767" s="317" t="b">
        <f t="shared" ca="1" si="534"/>
        <v>1</v>
      </c>
      <c r="AI1767" s="317" t="b">
        <f t="shared" ca="1" si="535"/>
        <v>0</v>
      </c>
    </row>
    <row r="1768" spans="1:35" x14ac:dyDescent="0.25">
      <c r="A1768">
        <v>1736</v>
      </c>
      <c r="B1768" s="169">
        <f ca="1">OFFSET(InputPriceData!B$15,CalculationsAndCharts!$A1768+$A$11,0,1,1)</f>
        <v>39324</v>
      </c>
      <c r="C1768" s="3">
        <f ca="1">OFFSET(InputPriceData!G$15,CalculationsAndCharts!$A1768+$A$11,IF($C$7,8,0),1,1)</f>
        <v>4572500</v>
      </c>
      <c r="D1768" s="4">
        <f ca="1">OFFSET(InputPriceData!C$15,CalculationsAndCharts!$A1768+$A$11,IF($C$7,8,0),1,1)</f>
        <v>59.02</v>
      </c>
      <c r="E1768" s="4">
        <f ca="1">OFFSET(InputPriceData!D$15,CalculationsAndCharts!$A1768+$A$11,IF($C$7,8,0),1,1)</f>
        <v>60.75</v>
      </c>
      <c r="F1768" s="4">
        <f ca="1">OFFSET(InputPriceData!E$15,CalculationsAndCharts!$A1768+$A$11,IF($C$7,8,0),1,1)</f>
        <v>59</v>
      </c>
      <c r="G1768" s="4">
        <f ca="1">OFFSET(InputPriceData!F$15,CalculationsAndCharts!$A1768+$A$11,IF($C$7,8,0),1,1)</f>
        <v>60.15</v>
      </c>
      <c r="H1768" s="133"/>
      <c r="I1768" s="133"/>
      <c r="J1768" s="37">
        <f t="shared" ca="1" si="525"/>
        <v>1065</v>
      </c>
      <c r="K1768" s="124">
        <f t="shared" ca="1" si="526"/>
        <v>2.9299999999999997</v>
      </c>
      <c r="L1768" s="343">
        <f t="shared" ca="1" si="517"/>
        <v>0.61217307906110596</v>
      </c>
      <c r="M1768" s="345">
        <f t="shared" ca="1" si="527"/>
        <v>1.0267497863491333</v>
      </c>
      <c r="N1768" s="344">
        <f t="shared" ca="1" si="518"/>
        <v>0.59622420885797411</v>
      </c>
      <c r="O1768" s="4"/>
      <c r="P1768" s="4"/>
      <c r="Q1768" s="3"/>
      <c r="S1768" s="4"/>
      <c r="T1768" s="4" t="b">
        <f t="shared" ca="1" si="519"/>
        <v>0</v>
      </c>
      <c r="U1768" t="b">
        <f t="shared" ca="1" si="520"/>
        <v>0</v>
      </c>
      <c r="W1768" s="317" t="b">
        <f t="shared" ca="1" si="521"/>
        <v>0</v>
      </c>
      <c r="X1768" s="317" t="b">
        <f t="shared" ca="1" si="528"/>
        <v>1</v>
      </c>
      <c r="Y1768" s="317" t="b">
        <f t="shared" ca="1" si="522"/>
        <v>0</v>
      </c>
      <c r="Z1768" t="b">
        <f t="shared" ca="1" si="523"/>
        <v>0</v>
      </c>
      <c r="AA1768" s="37" t="b">
        <f t="shared" ca="1" si="529"/>
        <v>0</v>
      </c>
      <c r="AB1768" t="b">
        <f t="shared" ca="1" si="524"/>
        <v>0</v>
      </c>
      <c r="AD1768" t="b">
        <f t="shared" ca="1" si="530"/>
        <v>0</v>
      </c>
      <c r="AE1768" s="37" t="b">
        <f t="shared" ca="1" si="531"/>
        <v>0</v>
      </c>
      <c r="AF1768" t="b">
        <f t="shared" ca="1" si="532"/>
        <v>0</v>
      </c>
      <c r="AG1768" s="317" t="b">
        <f t="shared" ca="1" si="533"/>
        <v>0</v>
      </c>
      <c r="AH1768" s="317" t="b">
        <f t="shared" ca="1" si="534"/>
        <v>1</v>
      </c>
      <c r="AI1768" s="317" t="b">
        <f t="shared" ca="1" si="535"/>
        <v>0</v>
      </c>
    </row>
    <row r="1769" spans="1:35" x14ac:dyDescent="0.25">
      <c r="A1769">
        <v>1737</v>
      </c>
      <c r="B1769" s="169">
        <f ca="1">OFFSET(InputPriceData!B$15,CalculationsAndCharts!$A1769+$A$11,0,1,1)</f>
        <v>39323</v>
      </c>
      <c r="C1769" s="3">
        <f ca="1">OFFSET(InputPriceData!G$15,CalculationsAndCharts!$A1769+$A$11,IF($C$7,8,0),1,1)</f>
        <v>3029600</v>
      </c>
      <c r="D1769" s="4">
        <f ca="1">OFFSET(InputPriceData!C$15,CalculationsAndCharts!$A1769+$A$11,IF($C$7,8,0),1,1)</f>
        <v>57.61</v>
      </c>
      <c r="E1769" s="4">
        <f ca="1">OFFSET(InputPriceData!D$15,CalculationsAndCharts!$A1769+$A$11,IF($C$7,8,0),1,1)</f>
        <v>59.45</v>
      </c>
      <c r="F1769" s="4">
        <f ca="1">OFFSET(InputPriceData!E$15,CalculationsAndCharts!$A1769+$A$11,IF($C$7,8,0),1,1)</f>
        <v>57.56</v>
      </c>
      <c r="G1769" s="4">
        <f ca="1">OFFSET(InputPriceData!F$15,CalculationsAndCharts!$A1769+$A$11,IF($C$7,8,0),1,1)</f>
        <v>59.45</v>
      </c>
      <c r="H1769" s="133"/>
      <c r="I1769" s="133"/>
      <c r="J1769" s="37">
        <f t="shared" ca="1" si="525"/>
        <v>1064</v>
      </c>
      <c r="K1769" s="124">
        <f t="shared" ca="1" si="526"/>
        <v>1.1400000000000006</v>
      </c>
      <c r="L1769" s="343">
        <f t="shared" ca="1" si="517"/>
        <v>0.50792023677902498</v>
      </c>
      <c r="M1769" s="345">
        <f t="shared" ca="1" si="527"/>
        <v>1.0360744564572486</v>
      </c>
      <c r="N1769" s="344">
        <f t="shared" ca="1" si="518"/>
        <v>0.49023526602113776</v>
      </c>
      <c r="O1769" s="4"/>
      <c r="P1769" s="4"/>
      <c r="Q1769" s="3"/>
      <c r="S1769" s="4"/>
      <c r="T1769" s="4" t="b">
        <f t="shared" ca="1" si="519"/>
        <v>0</v>
      </c>
      <c r="U1769" t="b">
        <f t="shared" ca="1" si="520"/>
        <v>0</v>
      </c>
      <c r="W1769" s="317" t="b">
        <f t="shared" ca="1" si="521"/>
        <v>0</v>
      </c>
      <c r="X1769" s="317" t="b">
        <f t="shared" ca="1" si="528"/>
        <v>1</v>
      </c>
      <c r="Y1769" s="317" t="b">
        <f t="shared" ca="1" si="522"/>
        <v>0</v>
      </c>
      <c r="Z1769" t="b">
        <f t="shared" ca="1" si="523"/>
        <v>0</v>
      </c>
      <c r="AA1769" s="37" t="b">
        <f t="shared" ca="1" si="529"/>
        <v>0</v>
      </c>
      <c r="AB1769" t="b">
        <f t="shared" ca="1" si="524"/>
        <v>0</v>
      </c>
      <c r="AD1769" t="b">
        <f t="shared" ca="1" si="530"/>
        <v>0</v>
      </c>
      <c r="AE1769" s="37" t="b">
        <f t="shared" ca="1" si="531"/>
        <v>0</v>
      </c>
      <c r="AF1769" t="b">
        <f t="shared" ca="1" si="532"/>
        <v>0</v>
      </c>
      <c r="AG1769" s="317" t="b">
        <f t="shared" ca="1" si="533"/>
        <v>0</v>
      </c>
      <c r="AH1769" s="317" t="b">
        <f t="shared" ca="1" si="534"/>
        <v>1</v>
      </c>
      <c r="AI1769" s="317" t="b">
        <f t="shared" ca="1" si="535"/>
        <v>0</v>
      </c>
    </row>
    <row r="1770" spans="1:35" x14ac:dyDescent="0.25">
      <c r="A1770">
        <v>1738</v>
      </c>
      <c r="B1770" s="169">
        <f ca="1">OFFSET(InputPriceData!B$15,CalculationsAndCharts!$A1770+$A$11,0,1,1)</f>
        <v>39322</v>
      </c>
      <c r="C1770" s="3">
        <f ca="1">OFFSET(InputPriceData!G$15,CalculationsAndCharts!$A1770+$A$11,IF($C$7,8,0),1,1)</f>
        <v>2897200</v>
      </c>
      <c r="D1770" s="4">
        <f ca="1">OFFSET(InputPriceData!C$15,CalculationsAndCharts!$A1770+$A$11,IF($C$7,8,0),1,1)</f>
        <v>58.07</v>
      </c>
      <c r="E1770" s="4">
        <f ca="1">OFFSET(InputPriceData!D$15,CalculationsAndCharts!$A1770+$A$11,IF($C$7,8,0),1,1)</f>
        <v>58.25</v>
      </c>
      <c r="F1770" s="4">
        <f ca="1">OFFSET(InputPriceData!E$15,CalculationsAndCharts!$A1770+$A$11,IF($C$7,8,0),1,1)</f>
        <v>57.02</v>
      </c>
      <c r="G1770" s="4">
        <f ca="1">OFFSET(InputPriceData!F$15,CalculationsAndCharts!$A1770+$A$11,IF($C$7,8,0),1,1)</f>
        <v>57.22</v>
      </c>
      <c r="H1770" s="133"/>
      <c r="I1770" s="133"/>
      <c r="J1770" s="37">
        <f t="shared" ca="1" si="525"/>
        <v>1063</v>
      </c>
      <c r="K1770" s="124">
        <f t="shared" ca="1" si="526"/>
        <v>-1.0500000000000043</v>
      </c>
      <c r="L1770" s="343">
        <f t="shared" ca="1" si="517"/>
        <v>0.53350706024696604</v>
      </c>
      <c r="M1770" s="345">
        <f t="shared" ca="1" si="527"/>
        <v>1.045483810754035</v>
      </c>
      <c r="N1770" s="344">
        <f t="shared" ca="1" si="518"/>
        <v>0.51029681642050906</v>
      </c>
      <c r="O1770" s="4"/>
      <c r="P1770" s="4"/>
      <c r="Q1770" s="3"/>
      <c r="S1770" s="4"/>
      <c r="T1770" s="4" t="b">
        <f t="shared" ca="1" si="519"/>
        <v>0</v>
      </c>
      <c r="U1770" t="b">
        <f t="shared" ca="1" si="520"/>
        <v>0</v>
      </c>
      <c r="W1770" s="317" t="b">
        <f t="shared" ca="1" si="521"/>
        <v>0</v>
      </c>
      <c r="X1770" s="317" t="b">
        <f t="shared" ca="1" si="528"/>
        <v>1</v>
      </c>
      <c r="Y1770" s="317" t="b">
        <f t="shared" ca="1" si="522"/>
        <v>0</v>
      </c>
      <c r="Z1770" t="b">
        <f t="shared" ca="1" si="523"/>
        <v>0</v>
      </c>
      <c r="AA1770" s="37" t="b">
        <f t="shared" ca="1" si="529"/>
        <v>0</v>
      </c>
      <c r="AB1770" t="b">
        <f t="shared" ca="1" si="524"/>
        <v>0</v>
      </c>
      <c r="AD1770" t="b">
        <f t="shared" ca="1" si="530"/>
        <v>0</v>
      </c>
      <c r="AE1770" s="37" t="b">
        <f t="shared" ca="1" si="531"/>
        <v>0</v>
      </c>
      <c r="AF1770" t="b">
        <f t="shared" ca="1" si="532"/>
        <v>0</v>
      </c>
      <c r="AG1770" s="317" t="b">
        <f t="shared" ca="1" si="533"/>
        <v>0</v>
      </c>
      <c r="AH1770" s="317" t="b">
        <f t="shared" ca="1" si="534"/>
        <v>1</v>
      </c>
      <c r="AI1770" s="317" t="b">
        <f t="shared" ca="1" si="535"/>
        <v>0</v>
      </c>
    </row>
    <row r="1771" spans="1:35" x14ac:dyDescent="0.25">
      <c r="A1771">
        <v>1739</v>
      </c>
      <c r="B1771" s="169">
        <f ca="1">OFFSET(InputPriceData!B$15,CalculationsAndCharts!$A1771+$A$11,0,1,1)</f>
        <v>39321</v>
      </c>
      <c r="C1771" s="3">
        <f ca="1">OFFSET(InputPriceData!G$15,CalculationsAndCharts!$A1771+$A$11,IF($C$7,8,0),1,1)</f>
        <v>1429100</v>
      </c>
      <c r="D1771" s="4">
        <f ca="1">OFFSET(InputPriceData!C$15,CalculationsAndCharts!$A1771+$A$11,IF($C$7,8,0),1,1)</f>
        <v>58.01</v>
      </c>
      <c r="E1771" s="4">
        <f ca="1">OFFSET(InputPriceData!D$15,CalculationsAndCharts!$A1771+$A$11,IF($C$7,8,0),1,1)</f>
        <v>58.66</v>
      </c>
      <c r="F1771" s="4">
        <f ca="1">OFFSET(InputPriceData!E$15,CalculationsAndCharts!$A1771+$A$11,IF($C$7,8,0),1,1)</f>
        <v>58.01</v>
      </c>
      <c r="G1771" s="4">
        <f ca="1">OFFSET(InputPriceData!F$15,CalculationsAndCharts!$A1771+$A$11,IF($C$7,8,0),1,1)</f>
        <v>58.31</v>
      </c>
      <c r="H1771" s="133"/>
      <c r="I1771" s="133"/>
      <c r="J1771" s="37">
        <f t="shared" ca="1" si="525"/>
        <v>1062</v>
      </c>
      <c r="K1771" s="124">
        <f t="shared" ca="1" si="526"/>
        <v>1.0300000000000011</v>
      </c>
      <c r="L1771" s="343">
        <f t="shared" ca="1" si="517"/>
        <v>0.51321686417436063</v>
      </c>
      <c r="M1771" s="345">
        <f t="shared" ca="1" si="527"/>
        <v>1.0549786183189052</v>
      </c>
      <c r="N1771" s="344">
        <f t="shared" ca="1" si="518"/>
        <v>0.48647134194261216</v>
      </c>
      <c r="O1771" s="4"/>
      <c r="P1771" s="4"/>
      <c r="Q1771" s="3"/>
      <c r="S1771" s="4"/>
      <c r="T1771" s="4" t="b">
        <f t="shared" ca="1" si="519"/>
        <v>0</v>
      </c>
      <c r="U1771" t="b">
        <f t="shared" ca="1" si="520"/>
        <v>0</v>
      </c>
      <c r="W1771" s="317" t="b">
        <f t="shared" ca="1" si="521"/>
        <v>0</v>
      </c>
      <c r="X1771" s="317" t="b">
        <f t="shared" ca="1" si="528"/>
        <v>1</v>
      </c>
      <c r="Y1771" s="317" t="b">
        <f t="shared" ca="1" si="522"/>
        <v>0</v>
      </c>
      <c r="Z1771" t="b">
        <f t="shared" ca="1" si="523"/>
        <v>0</v>
      </c>
      <c r="AA1771" s="37" t="b">
        <f t="shared" ca="1" si="529"/>
        <v>0</v>
      </c>
      <c r="AB1771" t="b">
        <f t="shared" ca="1" si="524"/>
        <v>0</v>
      </c>
      <c r="AD1771" t="b">
        <f t="shared" ca="1" si="530"/>
        <v>0</v>
      </c>
      <c r="AE1771" s="37" t="b">
        <f t="shared" ca="1" si="531"/>
        <v>0</v>
      </c>
      <c r="AF1771" t="b">
        <f t="shared" ca="1" si="532"/>
        <v>0</v>
      </c>
      <c r="AG1771" s="317" t="b">
        <f t="shared" ca="1" si="533"/>
        <v>0</v>
      </c>
      <c r="AH1771" s="317" t="b">
        <f t="shared" ca="1" si="534"/>
        <v>1</v>
      </c>
      <c r="AI1771" s="317" t="b">
        <f t="shared" ca="1" si="535"/>
        <v>0</v>
      </c>
    </row>
    <row r="1772" spans="1:35" x14ac:dyDescent="0.25">
      <c r="A1772">
        <v>1740</v>
      </c>
      <c r="B1772" s="169">
        <f ca="1">OFFSET(InputPriceData!B$15,CalculationsAndCharts!$A1772+$A$11,0,1,1)</f>
        <v>39318</v>
      </c>
      <c r="C1772" s="3">
        <f ca="1">OFFSET(InputPriceData!G$15,CalculationsAndCharts!$A1772+$A$11,IF($C$7,8,0),1,1)</f>
        <v>1637200</v>
      </c>
      <c r="D1772" s="4">
        <f ca="1">OFFSET(InputPriceData!C$15,CalculationsAndCharts!$A1772+$A$11,IF($C$7,8,0),1,1)</f>
        <v>57.37</v>
      </c>
      <c r="E1772" s="4">
        <f ca="1">OFFSET(InputPriceData!D$15,CalculationsAndCharts!$A1772+$A$11,IF($C$7,8,0),1,1)</f>
        <v>58.34</v>
      </c>
      <c r="F1772" s="4">
        <f ca="1">OFFSET(InputPriceData!E$15,CalculationsAndCharts!$A1772+$A$11,IF($C$7,8,0),1,1)</f>
        <v>57.37</v>
      </c>
      <c r="G1772" s="4">
        <f ca="1">OFFSET(InputPriceData!F$15,CalculationsAndCharts!$A1772+$A$11,IF($C$7,8,0),1,1)</f>
        <v>58.27</v>
      </c>
      <c r="H1772" s="133"/>
      <c r="I1772" s="133"/>
      <c r="J1772" s="37">
        <f t="shared" ca="1" si="525"/>
        <v>1061</v>
      </c>
      <c r="K1772" s="124">
        <f t="shared" ca="1" si="526"/>
        <v>0.80000000000000426</v>
      </c>
      <c r="L1772" s="343">
        <f t="shared" ca="1" si="517"/>
        <v>0.41711532668777063</v>
      </c>
      <c r="M1772" s="345">
        <f t="shared" ca="1" si="527"/>
        <v>1.0645596552158478</v>
      </c>
      <c r="N1772" s="344">
        <f t="shared" ca="1" si="518"/>
        <v>0.3918195891081343</v>
      </c>
      <c r="O1772" s="4"/>
      <c r="P1772" s="4"/>
      <c r="Q1772" s="3"/>
      <c r="S1772" s="4"/>
      <c r="T1772" s="4" t="b">
        <f t="shared" ca="1" si="519"/>
        <v>0</v>
      </c>
      <c r="U1772" t="b">
        <f t="shared" ca="1" si="520"/>
        <v>0</v>
      </c>
      <c r="W1772" s="317" t="b">
        <f t="shared" ca="1" si="521"/>
        <v>0</v>
      </c>
      <c r="X1772" s="317" t="b">
        <f t="shared" ca="1" si="528"/>
        <v>1</v>
      </c>
      <c r="Y1772" s="317" t="b">
        <f t="shared" ca="1" si="522"/>
        <v>0</v>
      </c>
      <c r="Z1772" t="b">
        <f t="shared" ca="1" si="523"/>
        <v>0</v>
      </c>
      <c r="AA1772" s="37" t="b">
        <f t="shared" ca="1" si="529"/>
        <v>0</v>
      </c>
      <c r="AB1772" t="b">
        <f t="shared" ca="1" si="524"/>
        <v>0</v>
      </c>
      <c r="AD1772" t="b">
        <f t="shared" ca="1" si="530"/>
        <v>0</v>
      </c>
      <c r="AE1772" s="37" t="b">
        <f t="shared" ca="1" si="531"/>
        <v>0</v>
      </c>
      <c r="AF1772" t="b">
        <f t="shared" ca="1" si="532"/>
        <v>0</v>
      </c>
      <c r="AG1772" s="317" t="b">
        <f t="shared" ca="1" si="533"/>
        <v>0</v>
      </c>
      <c r="AH1772" s="317" t="b">
        <f t="shared" ca="1" si="534"/>
        <v>1</v>
      </c>
      <c r="AI1772" s="317" t="b">
        <f t="shared" ca="1" si="535"/>
        <v>0</v>
      </c>
    </row>
    <row r="1773" spans="1:35" x14ac:dyDescent="0.25">
      <c r="A1773">
        <v>1741</v>
      </c>
      <c r="B1773" s="169">
        <f ca="1">OFFSET(InputPriceData!B$15,CalculationsAndCharts!$A1773+$A$11,0,1,1)</f>
        <v>39317</v>
      </c>
      <c r="C1773" s="3">
        <f ca="1">OFFSET(InputPriceData!G$15,CalculationsAndCharts!$A1773+$A$11,IF($C$7,8,0),1,1)</f>
        <v>2290000</v>
      </c>
      <c r="D1773" s="4">
        <f ca="1">OFFSET(InputPriceData!C$15,CalculationsAndCharts!$A1773+$A$11,IF($C$7,8,0),1,1)</f>
        <v>58.09</v>
      </c>
      <c r="E1773" s="4">
        <f ca="1">OFFSET(InputPriceData!D$15,CalculationsAndCharts!$A1773+$A$11,IF($C$7,8,0),1,1)</f>
        <v>58.22</v>
      </c>
      <c r="F1773" s="4">
        <f ca="1">OFFSET(InputPriceData!E$15,CalculationsAndCharts!$A1773+$A$11,IF($C$7,8,0),1,1)</f>
        <v>57.07</v>
      </c>
      <c r="G1773" s="4">
        <f ca="1">OFFSET(InputPriceData!F$15,CalculationsAndCharts!$A1773+$A$11,IF($C$7,8,0),1,1)</f>
        <v>57.28</v>
      </c>
      <c r="H1773" s="133"/>
      <c r="I1773" s="133"/>
      <c r="J1773" s="37">
        <f t="shared" ca="1" si="525"/>
        <v>1060</v>
      </c>
      <c r="K1773" s="124">
        <f t="shared" ca="1" si="526"/>
        <v>-0.46999999999999886</v>
      </c>
      <c r="L1773" s="343">
        <f t="shared" ca="1" si="517"/>
        <v>0.3286090876538772</v>
      </c>
      <c r="M1773" s="345">
        <f t="shared" ca="1" si="527"/>
        <v>1.0742277045568596</v>
      </c>
      <c r="N1773" s="344">
        <f t="shared" ca="1" si="518"/>
        <v>0.30590263708515603</v>
      </c>
      <c r="O1773" s="4"/>
      <c r="P1773" s="4"/>
      <c r="Q1773" s="3"/>
      <c r="S1773" s="4"/>
      <c r="T1773" s="4" t="b">
        <f t="shared" ca="1" si="519"/>
        <v>0</v>
      </c>
      <c r="U1773" t="b">
        <f t="shared" ca="1" si="520"/>
        <v>0</v>
      </c>
      <c r="W1773" s="317" t="b">
        <f t="shared" ca="1" si="521"/>
        <v>1</v>
      </c>
      <c r="X1773" s="317" t="b">
        <f t="shared" ca="1" si="528"/>
        <v>1</v>
      </c>
      <c r="Y1773" s="317" t="b">
        <f t="shared" ca="1" si="522"/>
        <v>0</v>
      </c>
      <c r="Z1773" t="b">
        <f t="shared" ca="1" si="523"/>
        <v>0</v>
      </c>
      <c r="AA1773" s="37" t="b">
        <f t="shared" ca="1" si="529"/>
        <v>0</v>
      </c>
      <c r="AB1773" t="b">
        <f t="shared" ca="1" si="524"/>
        <v>1</v>
      </c>
      <c r="AD1773" t="b">
        <f t="shared" ca="1" si="530"/>
        <v>0</v>
      </c>
      <c r="AE1773" s="37" t="b">
        <f t="shared" ca="1" si="531"/>
        <v>0</v>
      </c>
      <c r="AF1773" t="b">
        <f t="shared" ca="1" si="532"/>
        <v>1</v>
      </c>
      <c r="AG1773" s="317" t="b">
        <f t="shared" ca="1" si="533"/>
        <v>1</v>
      </c>
      <c r="AH1773" s="317" t="b">
        <f t="shared" ca="1" si="534"/>
        <v>1</v>
      </c>
      <c r="AI1773" s="317" t="b">
        <f t="shared" ca="1" si="535"/>
        <v>0</v>
      </c>
    </row>
    <row r="1774" spans="1:35" x14ac:dyDescent="0.25">
      <c r="A1774">
        <v>1742</v>
      </c>
      <c r="B1774" s="169">
        <f ca="1">OFFSET(InputPriceData!B$15,CalculationsAndCharts!$A1774+$A$11,0,1,1)</f>
        <v>39316</v>
      </c>
      <c r="C1774" s="3">
        <f ca="1">OFFSET(InputPriceData!G$15,CalculationsAndCharts!$A1774+$A$11,IF($C$7,8,0),1,1)</f>
        <v>2642000</v>
      </c>
      <c r="D1774" s="4">
        <f ca="1">OFFSET(InputPriceData!C$15,CalculationsAndCharts!$A1774+$A$11,IF($C$7,8,0),1,1)</f>
        <v>58.1</v>
      </c>
      <c r="E1774" s="4">
        <f ca="1">OFFSET(InputPriceData!D$15,CalculationsAndCharts!$A1774+$A$11,IF($C$7,8,0),1,1)</f>
        <v>58.49</v>
      </c>
      <c r="F1774" s="4">
        <f ca="1">OFFSET(InputPriceData!E$15,CalculationsAndCharts!$A1774+$A$11,IF($C$7,8,0),1,1)</f>
        <v>57.22</v>
      </c>
      <c r="G1774" s="4">
        <f ca="1">OFFSET(InputPriceData!F$15,CalculationsAndCharts!$A1774+$A$11,IF($C$7,8,0),1,1)</f>
        <v>57.47</v>
      </c>
      <c r="H1774" s="133"/>
      <c r="I1774" s="133"/>
      <c r="J1774" s="37">
        <f t="shared" ca="1" si="525"/>
        <v>1059</v>
      </c>
      <c r="K1774" s="124">
        <f t="shared" ca="1" si="526"/>
        <v>0.39000000000000057</v>
      </c>
      <c r="L1774" s="343">
        <f t="shared" ca="1" si="517"/>
        <v>0.17044589234226515</v>
      </c>
      <c r="M1774" s="345">
        <f t="shared" ca="1" si="527"/>
        <v>1.0839835565659532</v>
      </c>
      <c r="N1774" s="344">
        <f t="shared" ca="1" si="518"/>
        <v>0.157240293277359</v>
      </c>
      <c r="O1774" s="4"/>
      <c r="P1774" s="4"/>
      <c r="Q1774" s="3"/>
      <c r="S1774" s="4"/>
      <c r="T1774" s="4" t="b">
        <f t="shared" ca="1" si="519"/>
        <v>1</v>
      </c>
      <c r="U1774" t="b">
        <f t="shared" ca="1" si="520"/>
        <v>0</v>
      </c>
      <c r="W1774" s="317" t="b">
        <f t="shared" ca="1" si="521"/>
        <v>0</v>
      </c>
      <c r="X1774" s="317" t="b">
        <f t="shared" ca="1" si="528"/>
        <v>0</v>
      </c>
      <c r="Y1774" s="317" t="b">
        <f t="shared" ca="1" si="522"/>
        <v>0</v>
      </c>
      <c r="Z1774" t="b">
        <f t="shared" ca="1" si="523"/>
        <v>0</v>
      </c>
      <c r="AA1774" s="37" t="b">
        <f t="shared" ca="1" si="529"/>
        <v>1</v>
      </c>
      <c r="AB1774" t="b">
        <f t="shared" ca="1" si="524"/>
        <v>0</v>
      </c>
      <c r="AD1774" t="b">
        <f t="shared" ca="1" si="530"/>
        <v>0</v>
      </c>
      <c r="AE1774" s="37" t="b">
        <f t="shared" ca="1" si="531"/>
        <v>1</v>
      </c>
      <c r="AF1774" t="b">
        <f t="shared" ca="1" si="532"/>
        <v>0</v>
      </c>
      <c r="AG1774" s="317" t="b">
        <f t="shared" ca="1" si="533"/>
        <v>0</v>
      </c>
      <c r="AH1774" s="317" t="b">
        <f t="shared" ca="1" si="534"/>
        <v>0</v>
      </c>
      <c r="AI1774" s="317" t="b">
        <f t="shared" ca="1" si="535"/>
        <v>0</v>
      </c>
    </row>
    <row r="1775" spans="1:35" x14ac:dyDescent="0.25">
      <c r="A1775">
        <v>1743</v>
      </c>
      <c r="B1775" s="169">
        <f ca="1">OFFSET(InputPriceData!B$15,CalculationsAndCharts!$A1775+$A$11,0,1,1)</f>
        <v>39315</v>
      </c>
      <c r="C1775" s="3">
        <f ca="1">OFFSET(InputPriceData!G$15,CalculationsAndCharts!$A1775+$A$11,IF($C$7,8,0),1,1)</f>
        <v>3551500</v>
      </c>
      <c r="D1775" s="4">
        <f ca="1">OFFSET(InputPriceData!C$15,CalculationsAndCharts!$A1775+$A$11,IF($C$7,8,0),1,1)</f>
        <v>57.11</v>
      </c>
      <c r="E1775" s="4">
        <f ca="1">OFFSET(InputPriceData!D$15,CalculationsAndCharts!$A1775+$A$11,IF($C$7,8,0),1,1)</f>
        <v>57.94</v>
      </c>
      <c r="F1775" s="4">
        <f ca="1">OFFSET(InputPriceData!E$15,CalculationsAndCharts!$A1775+$A$11,IF($C$7,8,0),1,1)</f>
        <v>56.8</v>
      </c>
      <c r="G1775" s="4">
        <f ca="1">OFFSET(InputPriceData!F$15,CalculationsAndCharts!$A1775+$A$11,IF($C$7,8,0),1,1)</f>
        <v>57.75</v>
      </c>
      <c r="H1775" s="133"/>
      <c r="I1775" s="133"/>
      <c r="J1775" s="37">
        <f t="shared" ca="1" si="525"/>
        <v>1058</v>
      </c>
      <c r="K1775" s="124">
        <f t="shared" ca="1" si="526"/>
        <v>1.4200000000000017</v>
      </c>
      <c r="L1775" s="343">
        <f t="shared" ca="1" si="517"/>
        <v>-0.10210222124499496</v>
      </c>
      <c r="M1775" s="345">
        <f t="shared" ca="1" si="527"/>
        <v>1.0938280086437471</v>
      </c>
      <c r="N1775" s="344">
        <f t="shared" ca="1" si="518"/>
        <v>-9.334394478670642E-2</v>
      </c>
      <c r="O1775" s="4"/>
      <c r="P1775" s="4"/>
      <c r="Q1775" s="3"/>
      <c r="S1775" s="4"/>
      <c r="T1775" s="4" t="b">
        <f t="shared" ca="1" si="519"/>
        <v>0</v>
      </c>
      <c r="U1775" t="b">
        <f t="shared" ca="1" si="520"/>
        <v>0</v>
      </c>
      <c r="W1775" s="317" t="b">
        <f t="shared" ca="1" si="521"/>
        <v>0</v>
      </c>
      <c r="X1775" s="317" t="b">
        <f t="shared" ca="1" si="528"/>
        <v>0</v>
      </c>
      <c r="Y1775" s="317" t="b">
        <f t="shared" ca="1" si="522"/>
        <v>0</v>
      </c>
      <c r="Z1775" t="b">
        <f t="shared" ca="1" si="523"/>
        <v>0</v>
      </c>
      <c r="AA1775" s="37" t="b">
        <f t="shared" ca="1" si="529"/>
        <v>1</v>
      </c>
      <c r="AB1775" t="b">
        <f t="shared" ca="1" si="524"/>
        <v>0</v>
      </c>
      <c r="AD1775" t="b">
        <f t="shared" ca="1" si="530"/>
        <v>0</v>
      </c>
      <c r="AE1775" s="37" t="b">
        <f t="shared" ca="1" si="531"/>
        <v>1</v>
      </c>
      <c r="AF1775" t="b">
        <f t="shared" ca="1" si="532"/>
        <v>0</v>
      </c>
      <c r="AG1775" s="317" t="b">
        <f t="shared" ca="1" si="533"/>
        <v>0</v>
      </c>
      <c r="AH1775" s="317" t="b">
        <f t="shared" ca="1" si="534"/>
        <v>0</v>
      </c>
      <c r="AI1775" s="317" t="b">
        <f t="shared" ca="1" si="535"/>
        <v>0</v>
      </c>
    </row>
    <row r="1776" spans="1:35" x14ac:dyDescent="0.25">
      <c r="A1776">
        <v>1744</v>
      </c>
      <c r="B1776" s="169">
        <f ca="1">OFFSET(InputPriceData!B$15,CalculationsAndCharts!$A1776+$A$11,0,1,1)</f>
        <v>39314</v>
      </c>
      <c r="C1776" s="3">
        <f ca="1">OFFSET(InputPriceData!G$15,CalculationsAndCharts!$A1776+$A$11,IF($C$7,8,0),1,1)</f>
        <v>3401200</v>
      </c>
      <c r="D1776" s="4">
        <f ca="1">OFFSET(InputPriceData!C$15,CalculationsAndCharts!$A1776+$A$11,IF($C$7,8,0),1,1)</f>
        <v>56.2</v>
      </c>
      <c r="E1776" s="4">
        <f ca="1">OFFSET(InputPriceData!D$15,CalculationsAndCharts!$A1776+$A$11,IF($C$7,8,0),1,1)</f>
        <v>57.5</v>
      </c>
      <c r="F1776" s="4">
        <f ca="1">OFFSET(InputPriceData!E$15,CalculationsAndCharts!$A1776+$A$11,IF($C$7,8,0),1,1)</f>
        <v>56.14</v>
      </c>
      <c r="G1776" s="4">
        <f ca="1">OFFSET(InputPriceData!F$15,CalculationsAndCharts!$A1776+$A$11,IF($C$7,8,0),1,1)</f>
        <v>57.08</v>
      </c>
      <c r="H1776" s="133"/>
      <c r="I1776" s="133"/>
      <c r="J1776" s="37">
        <f t="shared" ca="1" si="525"/>
        <v>1057</v>
      </c>
      <c r="K1776" s="124">
        <f t="shared" ca="1" si="526"/>
        <v>1.8799999999999955</v>
      </c>
      <c r="L1776" s="343">
        <f t="shared" ca="1" si="517"/>
        <v>-0.4029984113110579</v>
      </c>
      <c r="M1776" s="345">
        <f t="shared" ca="1" si="527"/>
        <v>1.1037618654326409</v>
      </c>
      <c r="N1776" s="344">
        <f t="shared" ca="1" si="518"/>
        <v>-0.3651135484311146</v>
      </c>
      <c r="O1776" s="4"/>
      <c r="P1776" s="4"/>
      <c r="Q1776" s="3"/>
      <c r="S1776" s="4"/>
      <c r="T1776" s="4" t="b">
        <f t="shared" ca="1" si="519"/>
        <v>0</v>
      </c>
      <c r="U1776" t="b">
        <f t="shared" ca="1" si="520"/>
        <v>0</v>
      </c>
      <c r="W1776" s="317" t="b">
        <f t="shared" ca="1" si="521"/>
        <v>0</v>
      </c>
      <c r="X1776" s="317" t="b">
        <f t="shared" ca="1" si="528"/>
        <v>0</v>
      </c>
      <c r="Y1776" s="317" t="b">
        <f t="shared" ca="1" si="522"/>
        <v>0</v>
      </c>
      <c r="Z1776" t="b">
        <f t="shared" ca="1" si="523"/>
        <v>0</v>
      </c>
      <c r="AA1776" s="37" t="b">
        <f t="shared" ca="1" si="529"/>
        <v>1</v>
      </c>
      <c r="AB1776" t="b">
        <f t="shared" ca="1" si="524"/>
        <v>0</v>
      </c>
      <c r="AD1776" t="b">
        <f t="shared" ca="1" si="530"/>
        <v>0</v>
      </c>
      <c r="AE1776" s="37" t="b">
        <f t="shared" ca="1" si="531"/>
        <v>1</v>
      </c>
      <c r="AF1776" t="b">
        <f t="shared" ca="1" si="532"/>
        <v>0</v>
      </c>
      <c r="AG1776" s="317" t="b">
        <f t="shared" ca="1" si="533"/>
        <v>0</v>
      </c>
      <c r="AH1776" s="317" t="b">
        <f t="shared" ca="1" si="534"/>
        <v>0</v>
      </c>
      <c r="AI1776" s="317" t="b">
        <f t="shared" ca="1" si="535"/>
        <v>0</v>
      </c>
    </row>
    <row r="1777" spans="1:35" x14ac:dyDescent="0.25">
      <c r="A1777">
        <v>1745</v>
      </c>
      <c r="B1777" s="169">
        <f ca="1">OFFSET(InputPriceData!B$15,CalculationsAndCharts!$A1777+$A$11,0,1,1)</f>
        <v>39311</v>
      </c>
      <c r="C1777" s="3">
        <f ca="1">OFFSET(InputPriceData!G$15,CalculationsAndCharts!$A1777+$A$11,IF($C$7,8,0),1,1)</f>
        <v>6315800</v>
      </c>
      <c r="D1777" s="4">
        <f ca="1">OFFSET(InputPriceData!C$15,CalculationsAndCharts!$A1777+$A$11,IF($C$7,8,0),1,1)</f>
        <v>56.4</v>
      </c>
      <c r="E1777" s="4">
        <f ca="1">OFFSET(InputPriceData!D$15,CalculationsAndCharts!$A1777+$A$11,IF($C$7,8,0),1,1)</f>
        <v>56.8</v>
      </c>
      <c r="F1777" s="4">
        <f ca="1">OFFSET(InputPriceData!E$15,CalculationsAndCharts!$A1777+$A$11,IF($C$7,8,0),1,1)</f>
        <v>55.86</v>
      </c>
      <c r="G1777" s="4">
        <f ca="1">OFFSET(InputPriceData!F$15,CalculationsAndCharts!$A1777+$A$11,IF($C$7,8,0),1,1)</f>
        <v>56.33</v>
      </c>
      <c r="H1777" s="133"/>
      <c r="I1777" s="133"/>
      <c r="J1777" s="37">
        <f t="shared" ca="1" si="525"/>
        <v>1056</v>
      </c>
      <c r="K1777" s="124">
        <f t="shared" ca="1" si="526"/>
        <v>1.4399999999999977</v>
      </c>
      <c r="L1777" s="343">
        <f t="shared" ca="1" si="517"/>
        <v>-0.61923617691260691</v>
      </c>
      <c r="M1777" s="345">
        <f t="shared" ca="1" si="527"/>
        <v>1.1137859388825841</v>
      </c>
      <c r="N1777" s="344">
        <f t="shared" ca="1" si="518"/>
        <v>-0.55597413766406611</v>
      </c>
      <c r="O1777" s="4"/>
      <c r="P1777" s="4"/>
      <c r="Q1777" s="3"/>
      <c r="S1777" s="4"/>
      <c r="T1777" s="4" t="b">
        <f t="shared" ca="1" si="519"/>
        <v>0</v>
      </c>
      <c r="U1777" t="b">
        <f t="shared" ca="1" si="520"/>
        <v>0</v>
      </c>
      <c r="W1777" s="317" t="b">
        <f t="shared" ca="1" si="521"/>
        <v>0</v>
      </c>
      <c r="X1777" s="317" t="b">
        <f t="shared" ca="1" si="528"/>
        <v>0</v>
      </c>
      <c r="Y1777" s="317" t="b">
        <f t="shared" ca="1" si="522"/>
        <v>0</v>
      </c>
      <c r="Z1777" t="b">
        <f t="shared" ca="1" si="523"/>
        <v>0</v>
      </c>
      <c r="AA1777" s="37" t="b">
        <f t="shared" ca="1" si="529"/>
        <v>1</v>
      </c>
      <c r="AB1777" t="b">
        <f t="shared" ca="1" si="524"/>
        <v>0</v>
      </c>
      <c r="AD1777" t="b">
        <f t="shared" ca="1" si="530"/>
        <v>0</v>
      </c>
      <c r="AE1777" s="37" t="b">
        <f t="shared" ca="1" si="531"/>
        <v>1</v>
      </c>
      <c r="AF1777" t="b">
        <f t="shared" ca="1" si="532"/>
        <v>0</v>
      </c>
      <c r="AG1777" s="317" t="b">
        <f t="shared" ca="1" si="533"/>
        <v>0</v>
      </c>
      <c r="AH1777" s="317" t="b">
        <f t="shared" ca="1" si="534"/>
        <v>0</v>
      </c>
      <c r="AI1777" s="317" t="b">
        <f t="shared" ca="1" si="535"/>
        <v>0</v>
      </c>
    </row>
    <row r="1778" spans="1:35" x14ac:dyDescent="0.25">
      <c r="A1778">
        <v>1746</v>
      </c>
      <c r="B1778" s="169">
        <f ca="1">OFFSET(InputPriceData!B$15,CalculationsAndCharts!$A1778+$A$11,0,1,1)</f>
        <v>39310</v>
      </c>
      <c r="C1778" s="3">
        <f ca="1">OFFSET(InputPriceData!G$15,CalculationsAndCharts!$A1778+$A$11,IF($C$7,8,0),1,1)</f>
        <v>4052200</v>
      </c>
      <c r="D1778" s="4">
        <f ca="1">OFFSET(InputPriceData!C$15,CalculationsAndCharts!$A1778+$A$11,IF($C$7,8,0),1,1)</f>
        <v>54.5</v>
      </c>
      <c r="E1778" s="4">
        <f ca="1">OFFSET(InputPriceData!D$15,CalculationsAndCharts!$A1778+$A$11,IF($C$7,8,0),1,1)</f>
        <v>55.9</v>
      </c>
      <c r="F1778" s="4">
        <f ca="1">OFFSET(InputPriceData!E$15,CalculationsAndCharts!$A1778+$A$11,IF($C$7,8,0),1,1)</f>
        <v>53.36</v>
      </c>
      <c r="G1778" s="4">
        <f ca="1">OFFSET(InputPriceData!F$15,CalculationsAndCharts!$A1778+$A$11,IF($C$7,8,0),1,1)</f>
        <v>55.2</v>
      </c>
      <c r="H1778" s="133"/>
      <c r="I1778" s="133"/>
      <c r="J1778" s="37">
        <f t="shared" ca="1" si="525"/>
        <v>1055</v>
      </c>
      <c r="K1778" s="124">
        <f t="shared" ca="1" si="526"/>
        <v>-0.28999999999999915</v>
      </c>
      <c r="L1778" s="343">
        <f t="shared" ca="1" si="517"/>
        <v>-0.67559430778517338</v>
      </c>
      <c r="M1778" s="345">
        <f t="shared" ca="1" si="527"/>
        <v>1.1239010483174412</v>
      </c>
      <c r="N1778" s="344">
        <f t="shared" ca="1" si="518"/>
        <v>-0.60111547079396843</v>
      </c>
      <c r="O1778" s="4"/>
      <c r="P1778" s="4"/>
      <c r="Q1778" s="3"/>
      <c r="S1778" s="4"/>
      <c r="T1778" s="4" t="b">
        <f t="shared" ca="1" si="519"/>
        <v>0</v>
      </c>
      <c r="U1778" t="b">
        <f t="shared" ca="1" si="520"/>
        <v>0</v>
      </c>
      <c r="W1778" s="317" t="b">
        <f t="shared" ca="1" si="521"/>
        <v>0</v>
      </c>
      <c r="X1778" s="317" t="b">
        <f t="shared" ca="1" si="528"/>
        <v>0</v>
      </c>
      <c r="Y1778" s="317" t="b">
        <f t="shared" ca="1" si="522"/>
        <v>0</v>
      </c>
      <c r="Z1778" t="b">
        <f t="shared" ca="1" si="523"/>
        <v>0</v>
      </c>
      <c r="AA1778" s="37" t="b">
        <f t="shared" ca="1" si="529"/>
        <v>1</v>
      </c>
      <c r="AB1778" t="b">
        <f t="shared" ca="1" si="524"/>
        <v>0</v>
      </c>
      <c r="AD1778" t="b">
        <f t="shared" ca="1" si="530"/>
        <v>0</v>
      </c>
      <c r="AE1778" s="37" t="b">
        <f t="shared" ca="1" si="531"/>
        <v>1</v>
      </c>
      <c r="AF1778" t="b">
        <f t="shared" ca="1" si="532"/>
        <v>0</v>
      </c>
      <c r="AG1778" s="317" t="b">
        <f t="shared" ca="1" si="533"/>
        <v>0</v>
      </c>
      <c r="AH1778" s="317" t="b">
        <f t="shared" ca="1" si="534"/>
        <v>0</v>
      </c>
      <c r="AI1778" s="317" t="b">
        <f t="shared" ca="1" si="535"/>
        <v>0</v>
      </c>
    </row>
    <row r="1779" spans="1:35" x14ac:dyDescent="0.25">
      <c r="A1779">
        <v>1747</v>
      </c>
      <c r="B1779" s="169">
        <f ca="1">OFFSET(InputPriceData!B$15,CalculationsAndCharts!$A1779+$A$11,0,1,1)</f>
        <v>39309</v>
      </c>
      <c r="C1779" s="3">
        <f ca="1">OFFSET(InputPriceData!G$15,CalculationsAndCharts!$A1779+$A$11,IF($C$7,8,0),1,1)</f>
        <v>2477600</v>
      </c>
      <c r="D1779" s="4">
        <f ca="1">OFFSET(InputPriceData!C$15,CalculationsAndCharts!$A1779+$A$11,IF($C$7,8,0),1,1)</f>
        <v>54.71</v>
      </c>
      <c r="E1779" s="4">
        <f ca="1">OFFSET(InputPriceData!D$15,CalculationsAndCharts!$A1779+$A$11,IF($C$7,8,0),1,1)</f>
        <v>56.27</v>
      </c>
      <c r="F1779" s="4">
        <f ca="1">OFFSET(InputPriceData!E$15,CalculationsAndCharts!$A1779+$A$11,IF($C$7,8,0),1,1)</f>
        <v>54.56</v>
      </c>
      <c r="G1779" s="4">
        <f ca="1">OFFSET(InputPriceData!F$15,CalculationsAndCharts!$A1779+$A$11,IF($C$7,8,0),1,1)</f>
        <v>54.89</v>
      </c>
      <c r="H1779" s="133"/>
      <c r="I1779" s="133"/>
      <c r="J1779" s="37">
        <f t="shared" ca="1" si="525"/>
        <v>1054</v>
      </c>
      <c r="K1779" s="124">
        <f t="shared" ca="1" si="526"/>
        <v>-1.5799999999999983</v>
      </c>
      <c r="L1779" s="343">
        <f t="shared" ca="1" si="517"/>
        <v>-0.60939118327263131</v>
      </c>
      <c r="M1779" s="345">
        <f t="shared" ca="1" si="527"/>
        <v>1.1341080205019589</v>
      </c>
      <c r="N1779" s="344">
        <f t="shared" ca="1" si="518"/>
        <v>-0.53733081175363995</v>
      </c>
      <c r="O1779" s="4"/>
      <c r="P1779" s="4"/>
      <c r="Q1779" s="3"/>
      <c r="S1779" s="4"/>
      <c r="T1779" s="4" t="b">
        <f t="shared" ca="1" si="519"/>
        <v>0</v>
      </c>
      <c r="U1779" t="b">
        <f t="shared" ca="1" si="520"/>
        <v>0</v>
      </c>
      <c r="W1779" s="317" t="b">
        <f t="shared" ca="1" si="521"/>
        <v>0</v>
      </c>
      <c r="X1779" s="317" t="b">
        <f t="shared" ca="1" si="528"/>
        <v>0</v>
      </c>
      <c r="Y1779" s="317" t="b">
        <f t="shared" ca="1" si="522"/>
        <v>0</v>
      </c>
      <c r="Z1779" t="b">
        <f t="shared" ca="1" si="523"/>
        <v>0</v>
      </c>
      <c r="AA1779" s="37" t="b">
        <f t="shared" ca="1" si="529"/>
        <v>1</v>
      </c>
      <c r="AB1779" t="b">
        <f t="shared" ca="1" si="524"/>
        <v>0</v>
      </c>
      <c r="AD1779" t="b">
        <f t="shared" ca="1" si="530"/>
        <v>0</v>
      </c>
      <c r="AE1779" s="37" t="b">
        <f t="shared" ca="1" si="531"/>
        <v>1</v>
      </c>
      <c r="AF1779" t="b">
        <f t="shared" ca="1" si="532"/>
        <v>0</v>
      </c>
      <c r="AG1779" s="317" t="b">
        <f t="shared" ca="1" si="533"/>
        <v>0</v>
      </c>
      <c r="AH1779" s="317" t="b">
        <f t="shared" ca="1" si="534"/>
        <v>0</v>
      </c>
      <c r="AI1779" s="317" t="b">
        <f t="shared" ca="1" si="535"/>
        <v>0</v>
      </c>
    </row>
    <row r="1780" spans="1:35" x14ac:dyDescent="0.25">
      <c r="A1780">
        <v>1748</v>
      </c>
      <c r="B1780" s="169">
        <f ca="1">OFFSET(InputPriceData!B$15,CalculationsAndCharts!$A1780+$A$11,0,1,1)</f>
        <v>39308</v>
      </c>
      <c r="C1780" s="3">
        <f ca="1">OFFSET(InputPriceData!G$15,CalculationsAndCharts!$A1780+$A$11,IF($C$7,8,0),1,1)</f>
        <v>2333900</v>
      </c>
      <c r="D1780" s="4">
        <f ca="1">OFFSET(InputPriceData!C$15,CalculationsAndCharts!$A1780+$A$11,IF($C$7,8,0),1,1)</f>
        <v>56.73</v>
      </c>
      <c r="E1780" s="4">
        <f ca="1">OFFSET(InputPriceData!D$15,CalculationsAndCharts!$A1780+$A$11,IF($C$7,8,0),1,1)</f>
        <v>56.73</v>
      </c>
      <c r="F1780" s="4">
        <f ca="1">OFFSET(InputPriceData!E$15,CalculationsAndCharts!$A1780+$A$11,IF($C$7,8,0),1,1)</f>
        <v>55.37</v>
      </c>
      <c r="G1780" s="4">
        <f ca="1">OFFSET(InputPriceData!F$15,CalculationsAndCharts!$A1780+$A$11,IF($C$7,8,0),1,1)</f>
        <v>55.49</v>
      </c>
      <c r="H1780" s="133"/>
      <c r="I1780" s="133"/>
      <c r="J1780" s="37">
        <f t="shared" ca="1" si="525"/>
        <v>1053</v>
      </c>
      <c r="K1780" s="124">
        <f t="shared" ca="1" si="526"/>
        <v>0.44000000000000483</v>
      </c>
      <c r="L1780" s="343">
        <f t="shared" ca="1" si="517"/>
        <v>-0.54627933674951246</v>
      </c>
      <c r="M1780" s="345">
        <f t="shared" ca="1" si="527"/>
        <v>1.1444076897093429</v>
      </c>
      <c r="N1780" s="344">
        <f t="shared" ca="1" si="518"/>
        <v>-0.47734678966396726</v>
      </c>
      <c r="O1780" s="4"/>
      <c r="P1780" s="4"/>
      <c r="Q1780" s="3"/>
      <c r="S1780" s="4"/>
      <c r="T1780" s="4" t="b">
        <f t="shared" ca="1" si="519"/>
        <v>0</v>
      </c>
      <c r="U1780" t="b">
        <f t="shared" ca="1" si="520"/>
        <v>0</v>
      </c>
      <c r="W1780" s="317" t="b">
        <f t="shared" ca="1" si="521"/>
        <v>0</v>
      </c>
      <c r="X1780" s="317" t="b">
        <f t="shared" ca="1" si="528"/>
        <v>0</v>
      </c>
      <c r="Y1780" s="317" t="b">
        <f t="shared" ca="1" si="522"/>
        <v>0</v>
      </c>
      <c r="Z1780" t="b">
        <f t="shared" ca="1" si="523"/>
        <v>0</v>
      </c>
      <c r="AA1780" s="37" t="b">
        <f t="shared" ca="1" si="529"/>
        <v>1</v>
      </c>
      <c r="AB1780" t="b">
        <f t="shared" ca="1" si="524"/>
        <v>0</v>
      </c>
      <c r="AD1780" t="b">
        <f t="shared" ca="1" si="530"/>
        <v>0</v>
      </c>
      <c r="AE1780" s="37" t="b">
        <f t="shared" ca="1" si="531"/>
        <v>1</v>
      </c>
      <c r="AF1780" t="b">
        <f t="shared" ca="1" si="532"/>
        <v>0</v>
      </c>
      <c r="AG1780" s="317" t="b">
        <f t="shared" ca="1" si="533"/>
        <v>0</v>
      </c>
      <c r="AH1780" s="317" t="b">
        <f t="shared" ca="1" si="534"/>
        <v>0</v>
      </c>
      <c r="AI1780" s="317" t="b">
        <f t="shared" ca="1" si="535"/>
        <v>0</v>
      </c>
    </row>
    <row r="1781" spans="1:35" x14ac:dyDescent="0.25">
      <c r="A1781">
        <v>1749</v>
      </c>
      <c r="B1781" s="169">
        <f ca="1">OFFSET(InputPriceData!B$15,CalculationsAndCharts!$A1781+$A$11,0,1,1)</f>
        <v>39307</v>
      </c>
      <c r="C1781" s="3">
        <f ca="1">OFFSET(InputPriceData!G$15,CalculationsAndCharts!$A1781+$A$11,IF($C$7,8,0),1,1)</f>
        <v>3447100</v>
      </c>
      <c r="D1781" s="4">
        <f ca="1">OFFSET(InputPriceData!C$15,CalculationsAndCharts!$A1781+$A$11,IF($C$7,8,0),1,1)</f>
        <v>55.51</v>
      </c>
      <c r="E1781" s="4">
        <f ca="1">OFFSET(InputPriceData!D$15,CalculationsAndCharts!$A1781+$A$11,IF($C$7,8,0),1,1)</f>
        <v>57.14</v>
      </c>
      <c r="F1781" s="4">
        <f ca="1">OFFSET(InputPriceData!E$15,CalculationsAndCharts!$A1781+$A$11,IF($C$7,8,0),1,1)</f>
        <v>55.25</v>
      </c>
      <c r="G1781" s="4">
        <f ca="1">OFFSET(InputPriceData!F$15,CalculationsAndCharts!$A1781+$A$11,IF($C$7,8,0),1,1)</f>
        <v>56.47</v>
      </c>
      <c r="H1781" s="133"/>
      <c r="I1781" s="133"/>
      <c r="J1781" s="37">
        <f t="shared" ca="1" si="525"/>
        <v>1052</v>
      </c>
      <c r="K1781" s="124">
        <f t="shared" ca="1" si="526"/>
        <v>2.2199999999999989</v>
      </c>
      <c r="L1781" s="343">
        <f t="shared" ca="1" si="517"/>
        <v>-0.45079315849586543</v>
      </c>
      <c r="M1781" s="345">
        <f t="shared" ca="1" si="527"/>
        <v>1.1548008977894479</v>
      </c>
      <c r="N1781" s="344">
        <f t="shared" ca="1" si="518"/>
        <v>-0.39036439905682985</v>
      </c>
      <c r="O1781" s="4"/>
      <c r="P1781" s="4"/>
      <c r="Q1781" s="3"/>
      <c r="S1781" s="4"/>
      <c r="T1781" s="4" t="b">
        <f t="shared" ca="1" si="519"/>
        <v>0</v>
      </c>
      <c r="U1781" t="b">
        <f t="shared" ca="1" si="520"/>
        <v>0</v>
      </c>
      <c r="W1781" s="317" t="b">
        <f t="shared" ca="1" si="521"/>
        <v>0</v>
      </c>
      <c r="X1781" s="317" t="b">
        <f t="shared" ca="1" si="528"/>
        <v>0</v>
      </c>
      <c r="Y1781" s="317" t="b">
        <f t="shared" ca="1" si="522"/>
        <v>1</v>
      </c>
      <c r="Z1781" t="b">
        <f t="shared" ca="1" si="523"/>
        <v>1</v>
      </c>
      <c r="AA1781" s="37" t="b">
        <f t="shared" ca="1" si="529"/>
        <v>1</v>
      </c>
      <c r="AB1781" t="b">
        <f t="shared" ca="1" si="524"/>
        <v>0</v>
      </c>
      <c r="AD1781" t="b">
        <f t="shared" ca="1" si="530"/>
        <v>1</v>
      </c>
      <c r="AE1781" s="37" t="b">
        <f t="shared" ca="1" si="531"/>
        <v>1</v>
      </c>
      <c r="AF1781" t="b">
        <f t="shared" ca="1" si="532"/>
        <v>0</v>
      </c>
      <c r="AG1781" s="317" t="b">
        <f t="shared" ca="1" si="533"/>
        <v>0</v>
      </c>
      <c r="AH1781" s="317" t="b">
        <f t="shared" ca="1" si="534"/>
        <v>0</v>
      </c>
      <c r="AI1781" s="317" t="b">
        <f t="shared" ca="1" si="535"/>
        <v>1</v>
      </c>
    </row>
    <row r="1782" spans="1:35" x14ac:dyDescent="0.25">
      <c r="A1782">
        <v>1750</v>
      </c>
      <c r="B1782" s="169">
        <f ca="1">OFFSET(InputPriceData!B$15,CalculationsAndCharts!$A1782+$A$11,0,1,1)</f>
        <v>39304</v>
      </c>
      <c r="C1782" s="3">
        <f ca="1">OFFSET(InputPriceData!G$15,CalculationsAndCharts!$A1782+$A$11,IF($C$7,8,0),1,1)</f>
        <v>4914200</v>
      </c>
      <c r="D1782" s="4">
        <f ca="1">OFFSET(InputPriceData!C$15,CalculationsAndCharts!$A1782+$A$11,IF($C$7,8,0),1,1)</f>
        <v>53.62</v>
      </c>
      <c r="E1782" s="4">
        <f ca="1">OFFSET(InputPriceData!D$15,CalculationsAndCharts!$A1782+$A$11,IF($C$7,8,0),1,1)</f>
        <v>55.63</v>
      </c>
      <c r="F1782" s="4">
        <f ca="1">OFFSET(InputPriceData!E$15,CalculationsAndCharts!$A1782+$A$11,IF($C$7,8,0),1,1)</f>
        <v>52.83</v>
      </c>
      <c r="G1782" s="4">
        <f ca="1">OFFSET(InputPriceData!F$15,CalculationsAndCharts!$A1782+$A$11,IF($C$7,8,0),1,1)</f>
        <v>55.05</v>
      </c>
      <c r="H1782" s="133"/>
      <c r="I1782" s="133"/>
      <c r="J1782" s="37">
        <f t="shared" ca="1" si="525"/>
        <v>1051</v>
      </c>
      <c r="K1782" s="124">
        <f t="shared" ca="1" si="526"/>
        <v>-1.5</v>
      </c>
      <c r="L1782" s="343">
        <f t="shared" ca="1" si="517"/>
        <v>-8.2499262502195525E-2</v>
      </c>
      <c r="M1782" s="345">
        <f t="shared" ca="1" si="527"/>
        <v>1.1652884942375863</v>
      </c>
      <c r="N1782" s="344">
        <f t="shared" ca="1" si="518"/>
        <v>-7.0797285745254304E-2</v>
      </c>
      <c r="O1782" s="4"/>
      <c r="P1782" s="4"/>
      <c r="Q1782" s="3"/>
      <c r="S1782" s="4"/>
      <c r="T1782" s="4" t="b">
        <f t="shared" ca="1" si="519"/>
        <v>0</v>
      </c>
      <c r="U1782" t="b">
        <f t="shared" ca="1" si="520"/>
        <v>1</v>
      </c>
      <c r="W1782" s="317" t="b">
        <f t="shared" ca="1" si="521"/>
        <v>0</v>
      </c>
      <c r="X1782" s="317" t="b">
        <f t="shared" ca="1" si="528"/>
        <v>1</v>
      </c>
      <c r="Y1782" s="317" t="b">
        <f t="shared" ca="1" si="522"/>
        <v>0</v>
      </c>
      <c r="Z1782" t="b">
        <f t="shared" ca="1" si="523"/>
        <v>0</v>
      </c>
      <c r="AA1782" s="37" t="b">
        <f t="shared" ca="1" si="529"/>
        <v>0</v>
      </c>
      <c r="AB1782" t="b">
        <f t="shared" ca="1" si="524"/>
        <v>0</v>
      </c>
      <c r="AD1782" t="b">
        <f t="shared" ca="1" si="530"/>
        <v>0</v>
      </c>
      <c r="AE1782" s="37" t="b">
        <f t="shared" ca="1" si="531"/>
        <v>0</v>
      </c>
      <c r="AF1782" t="b">
        <f t="shared" ca="1" si="532"/>
        <v>0</v>
      </c>
      <c r="AG1782" s="317" t="b">
        <f t="shared" ca="1" si="533"/>
        <v>0</v>
      </c>
      <c r="AH1782" s="317" t="b">
        <f t="shared" ca="1" si="534"/>
        <v>1</v>
      </c>
      <c r="AI1782" s="317" t="b">
        <f t="shared" ca="1" si="535"/>
        <v>0</v>
      </c>
    </row>
    <row r="1783" spans="1:35" x14ac:dyDescent="0.25">
      <c r="A1783">
        <v>1751</v>
      </c>
      <c r="B1783" s="169">
        <f ca="1">OFFSET(InputPriceData!B$15,CalculationsAndCharts!$A1783+$A$11,0,1,1)</f>
        <v>39303</v>
      </c>
      <c r="C1783" s="3">
        <f ca="1">OFFSET(InputPriceData!G$15,CalculationsAndCharts!$A1783+$A$11,IF($C$7,8,0),1,1)</f>
        <v>6164500</v>
      </c>
      <c r="D1783" s="4">
        <f ca="1">OFFSET(InputPriceData!C$15,CalculationsAndCharts!$A1783+$A$11,IF($C$7,8,0),1,1)</f>
        <v>56.02</v>
      </c>
      <c r="E1783" s="4">
        <f ca="1">OFFSET(InputPriceData!D$15,CalculationsAndCharts!$A1783+$A$11,IF($C$7,8,0),1,1)</f>
        <v>56.14</v>
      </c>
      <c r="F1783" s="4">
        <f ca="1">OFFSET(InputPriceData!E$15,CalculationsAndCharts!$A1783+$A$11,IF($C$7,8,0),1,1)</f>
        <v>53.94</v>
      </c>
      <c r="G1783" s="4">
        <f ca="1">OFFSET(InputPriceData!F$15,CalculationsAndCharts!$A1783+$A$11,IF($C$7,8,0),1,1)</f>
        <v>54.25</v>
      </c>
      <c r="H1783" s="133"/>
      <c r="I1783" s="133"/>
      <c r="J1783" s="37">
        <f t="shared" ca="1" si="525"/>
        <v>1050</v>
      </c>
      <c r="K1783" s="124">
        <f t="shared" ca="1" si="526"/>
        <v>-5.0799999999999983</v>
      </c>
      <c r="L1783" s="343">
        <f t="shared" ca="1" si="517"/>
        <v>0.54629075958057516</v>
      </c>
      <c r="M1783" s="345">
        <f t="shared" ca="1" si="527"/>
        <v>1.1758713362639619</v>
      </c>
      <c r="N1783" s="344">
        <f t="shared" ca="1" si="518"/>
        <v>0.46458378798166633</v>
      </c>
      <c r="O1783" s="4"/>
      <c r="P1783" s="4"/>
      <c r="Q1783" s="3"/>
      <c r="S1783" s="4"/>
      <c r="T1783" s="4" t="b">
        <f t="shared" ca="1" si="519"/>
        <v>0</v>
      </c>
      <c r="U1783" t="b">
        <f t="shared" ca="1" si="520"/>
        <v>0</v>
      </c>
      <c r="W1783" s="317" t="b">
        <f t="shared" ca="1" si="521"/>
        <v>0</v>
      </c>
      <c r="X1783" s="317" t="b">
        <f t="shared" ca="1" si="528"/>
        <v>1</v>
      </c>
      <c r="Y1783" s="317" t="b">
        <f t="shared" ca="1" si="522"/>
        <v>0</v>
      </c>
      <c r="Z1783" t="b">
        <f t="shared" ca="1" si="523"/>
        <v>0</v>
      </c>
      <c r="AA1783" s="37" t="b">
        <f t="shared" ca="1" si="529"/>
        <v>0</v>
      </c>
      <c r="AB1783" t="b">
        <f t="shared" ca="1" si="524"/>
        <v>0</v>
      </c>
      <c r="AD1783" t="b">
        <f t="shared" ca="1" si="530"/>
        <v>0</v>
      </c>
      <c r="AE1783" s="37" t="b">
        <f t="shared" ca="1" si="531"/>
        <v>0</v>
      </c>
      <c r="AF1783" t="b">
        <f t="shared" ca="1" si="532"/>
        <v>0</v>
      </c>
      <c r="AG1783" s="317" t="b">
        <f t="shared" ca="1" si="533"/>
        <v>0</v>
      </c>
      <c r="AH1783" s="317" t="b">
        <f t="shared" ca="1" si="534"/>
        <v>1</v>
      </c>
      <c r="AI1783" s="317" t="b">
        <f t="shared" ca="1" si="535"/>
        <v>0</v>
      </c>
    </row>
    <row r="1784" spans="1:35" x14ac:dyDescent="0.25">
      <c r="A1784">
        <v>1752</v>
      </c>
      <c r="B1784" s="169">
        <f ca="1">OFFSET(InputPriceData!B$15,CalculationsAndCharts!$A1784+$A$11,0,1,1)</f>
        <v>39302</v>
      </c>
      <c r="C1784" s="3">
        <f ca="1">OFFSET(InputPriceData!G$15,CalculationsAndCharts!$A1784+$A$11,IF($C$7,8,0),1,1)</f>
        <v>6830700</v>
      </c>
      <c r="D1784" s="4">
        <f ca="1">OFFSET(InputPriceData!C$15,CalculationsAndCharts!$A1784+$A$11,IF($C$7,8,0),1,1)</f>
        <v>59.24</v>
      </c>
      <c r="E1784" s="4">
        <f ca="1">OFFSET(InputPriceData!D$15,CalculationsAndCharts!$A1784+$A$11,IF($C$7,8,0),1,1)</f>
        <v>59.29</v>
      </c>
      <c r="F1784" s="4">
        <f ca="1">OFFSET(InputPriceData!E$15,CalculationsAndCharts!$A1784+$A$11,IF($C$7,8,0),1,1)</f>
        <v>56.05</v>
      </c>
      <c r="G1784" s="4">
        <f ca="1">OFFSET(InputPriceData!F$15,CalculationsAndCharts!$A1784+$A$11,IF($C$7,8,0),1,1)</f>
        <v>56.55</v>
      </c>
      <c r="H1784" s="133"/>
      <c r="I1784" s="133"/>
      <c r="J1784" s="37">
        <f t="shared" ca="1" si="525"/>
        <v>1049</v>
      </c>
      <c r="K1784" s="124">
        <f t="shared" ca="1" si="526"/>
        <v>-3.3400000000000034</v>
      </c>
      <c r="L1784" s="343">
        <f t="shared" ca="1" si="517"/>
        <v>1.0540924842701385</v>
      </c>
      <c r="M1784" s="345">
        <f t="shared" ca="1" si="527"/>
        <v>1.1865502888637356</v>
      </c>
      <c r="N1784" s="344">
        <f t="shared" ca="1" si="518"/>
        <v>0.88836730660573904</v>
      </c>
      <c r="O1784" s="4"/>
      <c r="P1784" s="4"/>
      <c r="Q1784" s="3"/>
      <c r="S1784" s="4"/>
      <c r="T1784" s="4" t="b">
        <f t="shared" ca="1" si="519"/>
        <v>0</v>
      </c>
      <c r="U1784" t="b">
        <f t="shared" ca="1" si="520"/>
        <v>0</v>
      </c>
      <c r="W1784" s="317" t="b">
        <f t="shared" ca="1" si="521"/>
        <v>0</v>
      </c>
      <c r="X1784" s="317" t="b">
        <f t="shared" ca="1" si="528"/>
        <v>1</v>
      </c>
      <c r="Y1784" s="317" t="b">
        <f t="shared" ca="1" si="522"/>
        <v>0</v>
      </c>
      <c r="Z1784" t="b">
        <f t="shared" ca="1" si="523"/>
        <v>0</v>
      </c>
      <c r="AA1784" s="37" t="b">
        <f t="shared" ca="1" si="529"/>
        <v>0</v>
      </c>
      <c r="AB1784" t="b">
        <f t="shared" ca="1" si="524"/>
        <v>0</v>
      </c>
      <c r="AD1784" t="b">
        <f t="shared" ca="1" si="530"/>
        <v>0</v>
      </c>
      <c r="AE1784" s="37" t="b">
        <f t="shared" ca="1" si="531"/>
        <v>0</v>
      </c>
      <c r="AF1784" t="b">
        <f t="shared" ca="1" si="532"/>
        <v>0</v>
      </c>
      <c r="AG1784" s="317" t="b">
        <f t="shared" ca="1" si="533"/>
        <v>0</v>
      </c>
      <c r="AH1784" s="317" t="b">
        <f t="shared" ca="1" si="534"/>
        <v>1</v>
      </c>
      <c r="AI1784" s="317" t="b">
        <f t="shared" ca="1" si="535"/>
        <v>0</v>
      </c>
    </row>
    <row r="1785" spans="1:35" x14ac:dyDescent="0.25">
      <c r="A1785">
        <v>1753</v>
      </c>
      <c r="B1785" s="169">
        <f ca="1">OFFSET(InputPriceData!B$15,CalculationsAndCharts!$A1785+$A$11,0,1,1)</f>
        <v>39301</v>
      </c>
      <c r="C1785" s="3">
        <f ca="1">OFFSET(InputPriceData!G$15,CalculationsAndCharts!$A1785+$A$11,IF($C$7,8,0),1,1)</f>
        <v>3518000</v>
      </c>
      <c r="D1785" s="4">
        <f ca="1">OFFSET(InputPriceData!C$15,CalculationsAndCharts!$A1785+$A$11,IF($C$7,8,0),1,1)</f>
        <v>59.12</v>
      </c>
      <c r="E1785" s="4">
        <f ca="1">OFFSET(InputPriceData!D$15,CalculationsAndCharts!$A1785+$A$11,IF($C$7,8,0),1,1)</f>
        <v>59.87</v>
      </c>
      <c r="F1785" s="4">
        <f ca="1">OFFSET(InputPriceData!E$15,CalculationsAndCharts!$A1785+$A$11,IF($C$7,8,0),1,1)</f>
        <v>58.7</v>
      </c>
      <c r="G1785" s="4">
        <f ca="1">OFFSET(InputPriceData!F$15,CalculationsAndCharts!$A1785+$A$11,IF($C$7,8,0),1,1)</f>
        <v>59.33</v>
      </c>
      <c r="H1785" s="133"/>
      <c r="I1785" s="133"/>
      <c r="J1785" s="37">
        <f t="shared" ca="1" si="525"/>
        <v>1048</v>
      </c>
      <c r="K1785" s="124">
        <f t="shared" ca="1" si="526"/>
        <v>0.36999999999999744</v>
      </c>
      <c r="L1785" s="343">
        <f t="shared" ca="1" si="517"/>
        <v>1.1973262248877252</v>
      </c>
      <c r="M1785" s="345">
        <f t="shared" ca="1" si="527"/>
        <v>1.1973262248877252</v>
      </c>
      <c r="N1785" s="344">
        <f t="shared" ca="1" si="518"/>
        <v>1</v>
      </c>
      <c r="O1785" s="4"/>
      <c r="P1785" s="4"/>
      <c r="Q1785" s="3"/>
      <c r="S1785" s="4"/>
      <c r="T1785" s="4" t="b">
        <f t="shared" ca="1" si="519"/>
        <v>0</v>
      </c>
      <c r="U1785" t="b">
        <f t="shared" ca="1" si="520"/>
        <v>0</v>
      </c>
      <c r="W1785" s="317" t="b">
        <f t="shared" ca="1" si="521"/>
        <v>0</v>
      </c>
      <c r="X1785" s="317" t="b">
        <f t="shared" ca="1" si="528"/>
        <v>1</v>
      </c>
      <c r="Y1785" s="317" t="b">
        <f t="shared" ca="1" si="522"/>
        <v>0</v>
      </c>
      <c r="Z1785" t="b">
        <f t="shared" ca="1" si="523"/>
        <v>0</v>
      </c>
      <c r="AA1785" s="37" t="b">
        <f t="shared" ca="1" si="529"/>
        <v>0</v>
      </c>
      <c r="AB1785" t="b">
        <f t="shared" ca="1" si="524"/>
        <v>0</v>
      </c>
      <c r="AD1785" t="b">
        <f t="shared" ca="1" si="530"/>
        <v>0</v>
      </c>
      <c r="AE1785" s="37" t="b">
        <f t="shared" ca="1" si="531"/>
        <v>0</v>
      </c>
      <c r="AF1785" t="b">
        <f t="shared" ca="1" si="532"/>
        <v>0</v>
      </c>
      <c r="AG1785" s="317" t="b">
        <f t="shared" ca="1" si="533"/>
        <v>0</v>
      </c>
      <c r="AH1785" s="317" t="b">
        <f t="shared" ca="1" si="534"/>
        <v>1</v>
      </c>
      <c r="AI1785" s="317" t="b">
        <f t="shared" ca="1" si="535"/>
        <v>0</v>
      </c>
    </row>
    <row r="1786" spans="1:35" x14ac:dyDescent="0.25">
      <c r="A1786">
        <v>1754</v>
      </c>
      <c r="B1786" s="169">
        <f ca="1">OFFSET(InputPriceData!B$15,CalculationsAndCharts!$A1786+$A$11,0,1,1)</f>
        <v>39300</v>
      </c>
      <c r="C1786" s="3">
        <f ca="1">OFFSET(InputPriceData!G$15,CalculationsAndCharts!$A1786+$A$11,IF($C$7,8,0),1,1)</f>
        <v>4026300</v>
      </c>
      <c r="D1786" s="4">
        <f ca="1">OFFSET(InputPriceData!C$15,CalculationsAndCharts!$A1786+$A$11,IF($C$7,8,0),1,1)</f>
        <v>59.07</v>
      </c>
      <c r="E1786" s="4">
        <f ca="1">OFFSET(InputPriceData!D$15,CalculationsAndCharts!$A1786+$A$11,IF($C$7,8,0),1,1)</f>
        <v>59.89</v>
      </c>
      <c r="F1786" s="4">
        <f ca="1">OFFSET(InputPriceData!E$15,CalculationsAndCharts!$A1786+$A$11,IF($C$7,8,0),1,1)</f>
        <v>58.94</v>
      </c>
      <c r="G1786" s="4">
        <f ca="1">OFFSET(InputPriceData!F$15,CalculationsAndCharts!$A1786+$A$11,IF($C$7,8,0),1,1)</f>
        <v>59.89</v>
      </c>
      <c r="H1786" s="133"/>
      <c r="I1786" s="133"/>
      <c r="J1786" s="37">
        <f t="shared" ca="1" si="525"/>
        <v>1047</v>
      </c>
      <c r="K1786" s="124">
        <f t="shared" ca="1" si="526"/>
        <v>1.1400000000000006</v>
      </c>
      <c r="L1786" s="343">
        <f t="shared" ca="1" si="517"/>
        <v>1.0901878395890641</v>
      </c>
      <c r="M1786" s="345">
        <f t="shared" ca="1" si="527"/>
        <v>1.0901878395890641</v>
      </c>
      <c r="N1786" s="344">
        <f t="shared" ca="1" si="518"/>
        <v>1</v>
      </c>
      <c r="O1786" s="4"/>
      <c r="P1786" s="4"/>
      <c r="Q1786" s="3"/>
      <c r="S1786" s="4"/>
      <c r="T1786" s="4" t="b">
        <f t="shared" ca="1" si="519"/>
        <v>0</v>
      </c>
      <c r="U1786" t="b">
        <f t="shared" ca="1" si="520"/>
        <v>0</v>
      </c>
      <c r="W1786" s="317" t="b">
        <f t="shared" ca="1" si="521"/>
        <v>0</v>
      </c>
      <c r="X1786" s="317" t="b">
        <f t="shared" ca="1" si="528"/>
        <v>1</v>
      </c>
      <c r="Y1786" s="317" t="b">
        <f t="shared" ca="1" si="522"/>
        <v>0</v>
      </c>
      <c r="Z1786" t="b">
        <f t="shared" ca="1" si="523"/>
        <v>0</v>
      </c>
      <c r="AA1786" s="37" t="b">
        <f t="shared" ca="1" si="529"/>
        <v>0</v>
      </c>
      <c r="AB1786" t="b">
        <f t="shared" ca="1" si="524"/>
        <v>0</v>
      </c>
      <c r="AD1786" t="b">
        <f t="shared" ca="1" si="530"/>
        <v>0</v>
      </c>
      <c r="AE1786" s="37" t="b">
        <f t="shared" ca="1" si="531"/>
        <v>0</v>
      </c>
      <c r="AF1786" t="b">
        <f t="shared" ca="1" si="532"/>
        <v>0</v>
      </c>
      <c r="AG1786" s="317" t="b">
        <f t="shared" ca="1" si="533"/>
        <v>0</v>
      </c>
      <c r="AH1786" s="317" t="b">
        <f t="shared" ca="1" si="534"/>
        <v>1</v>
      </c>
      <c r="AI1786" s="317" t="b">
        <f t="shared" ca="1" si="535"/>
        <v>0</v>
      </c>
    </row>
    <row r="1787" spans="1:35" x14ac:dyDescent="0.25">
      <c r="A1787">
        <v>1755</v>
      </c>
      <c r="B1787" s="169">
        <f ca="1">OFFSET(InputPriceData!B$15,CalculationsAndCharts!$A1787+$A$11,0,1,1)</f>
        <v>39297</v>
      </c>
      <c r="C1787" s="3">
        <f ca="1">OFFSET(InputPriceData!G$15,CalculationsAndCharts!$A1787+$A$11,IF($C$7,8,0),1,1)</f>
        <v>4743600</v>
      </c>
      <c r="D1787" s="4">
        <f ca="1">OFFSET(InputPriceData!C$15,CalculationsAndCharts!$A1787+$A$11,IF($C$7,8,0),1,1)</f>
        <v>58.52</v>
      </c>
      <c r="E1787" s="4">
        <f ca="1">OFFSET(InputPriceData!D$15,CalculationsAndCharts!$A1787+$A$11,IF($C$7,8,0),1,1)</f>
        <v>59.68</v>
      </c>
      <c r="F1787" s="4">
        <f ca="1">OFFSET(InputPriceData!E$15,CalculationsAndCharts!$A1787+$A$11,IF($C$7,8,0),1,1)</f>
        <v>58.45</v>
      </c>
      <c r="G1787" s="4">
        <f ca="1">OFFSET(InputPriceData!F$15,CalculationsAndCharts!$A1787+$A$11,IF($C$7,8,0),1,1)</f>
        <v>58.96</v>
      </c>
      <c r="H1787" s="133"/>
      <c r="I1787" s="133"/>
      <c r="J1787" s="37">
        <f t="shared" ca="1" si="525"/>
        <v>1046</v>
      </c>
      <c r="K1787" s="124">
        <f t="shared" ca="1" si="526"/>
        <v>1.4100000000000037</v>
      </c>
      <c r="L1787" s="343">
        <f t="shared" ca="1" si="517"/>
        <v>0.88183244749591294</v>
      </c>
      <c r="M1787" s="345">
        <f t="shared" ca="1" si="527"/>
        <v>0.88183244749591294</v>
      </c>
      <c r="N1787" s="344">
        <f t="shared" ca="1" si="518"/>
        <v>1</v>
      </c>
      <c r="O1787" s="4"/>
      <c r="P1787" s="4"/>
      <c r="Q1787" s="3"/>
      <c r="S1787" s="4"/>
      <c r="T1787" s="4" t="b">
        <f t="shared" ca="1" si="519"/>
        <v>0</v>
      </c>
      <c r="U1787" t="b">
        <f t="shared" ca="1" si="520"/>
        <v>0</v>
      </c>
      <c r="W1787" s="317" t="b">
        <f t="shared" ca="1" si="521"/>
        <v>0</v>
      </c>
      <c r="X1787" s="317" t="b">
        <f t="shared" ca="1" si="528"/>
        <v>1</v>
      </c>
      <c r="Y1787" s="317" t="b">
        <f t="shared" ca="1" si="522"/>
        <v>0</v>
      </c>
      <c r="Z1787" t="b">
        <f t="shared" ca="1" si="523"/>
        <v>0</v>
      </c>
      <c r="AA1787" s="37" t="b">
        <f t="shared" ca="1" si="529"/>
        <v>0</v>
      </c>
      <c r="AB1787" t="b">
        <f t="shared" ca="1" si="524"/>
        <v>0</v>
      </c>
      <c r="AD1787" t="b">
        <f t="shared" ca="1" si="530"/>
        <v>0</v>
      </c>
      <c r="AE1787" s="37" t="b">
        <f t="shared" ca="1" si="531"/>
        <v>0</v>
      </c>
      <c r="AF1787" t="b">
        <f t="shared" ca="1" si="532"/>
        <v>0</v>
      </c>
      <c r="AG1787" s="317" t="b">
        <f t="shared" ca="1" si="533"/>
        <v>0</v>
      </c>
      <c r="AH1787" s="317" t="b">
        <f t="shared" ca="1" si="534"/>
        <v>1</v>
      </c>
      <c r="AI1787" s="317" t="b">
        <f t="shared" ca="1" si="535"/>
        <v>0</v>
      </c>
    </row>
    <row r="1788" spans="1:35" x14ac:dyDescent="0.25">
      <c r="A1788">
        <v>1756</v>
      </c>
      <c r="B1788" s="169">
        <f ca="1">OFFSET(InputPriceData!B$15,CalculationsAndCharts!$A1788+$A$11,0,1,1)</f>
        <v>39296</v>
      </c>
      <c r="C1788" s="3">
        <f ca="1">OFFSET(InputPriceData!G$15,CalculationsAndCharts!$A1788+$A$11,IF($C$7,8,0),1,1)</f>
        <v>4712000</v>
      </c>
      <c r="D1788" s="4">
        <f ca="1">OFFSET(InputPriceData!C$15,CalculationsAndCharts!$A1788+$A$11,IF($C$7,8,0),1,1)</f>
        <v>58.45</v>
      </c>
      <c r="E1788" s="4">
        <f ca="1">OFFSET(InputPriceData!D$15,CalculationsAndCharts!$A1788+$A$11,IF($C$7,8,0),1,1)</f>
        <v>58.8</v>
      </c>
      <c r="F1788" s="4">
        <f ca="1">OFFSET(InputPriceData!E$15,CalculationsAndCharts!$A1788+$A$11,IF($C$7,8,0),1,1)</f>
        <v>57.81</v>
      </c>
      <c r="G1788" s="4">
        <f ca="1">OFFSET(InputPriceData!F$15,CalculationsAndCharts!$A1788+$A$11,IF($C$7,8,0),1,1)</f>
        <v>58.75</v>
      </c>
      <c r="H1788" s="133"/>
      <c r="I1788" s="133"/>
      <c r="J1788" s="37">
        <f t="shared" ca="1" si="525"/>
        <v>1045</v>
      </c>
      <c r="K1788" s="124">
        <f t="shared" ca="1" si="526"/>
        <v>3.3900000000000006</v>
      </c>
      <c r="L1788" s="343">
        <f t="shared" ca="1" si="517"/>
        <v>0.60538980894776395</v>
      </c>
      <c r="M1788" s="345">
        <f t="shared" ca="1" si="527"/>
        <v>0.60538980894776395</v>
      </c>
      <c r="N1788" s="344">
        <f t="shared" ca="1" si="518"/>
        <v>1</v>
      </c>
      <c r="O1788" s="4"/>
      <c r="P1788" s="4"/>
      <c r="Q1788" s="3"/>
      <c r="S1788" s="4"/>
      <c r="T1788" s="4" t="b">
        <f t="shared" ca="1" si="519"/>
        <v>0</v>
      </c>
      <c r="U1788" t="b">
        <f t="shared" ca="1" si="520"/>
        <v>0</v>
      </c>
      <c r="W1788" s="317" t="b">
        <f t="shared" ca="1" si="521"/>
        <v>0</v>
      </c>
      <c r="X1788" s="317" t="b">
        <f t="shared" ca="1" si="528"/>
        <v>1</v>
      </c>
      <c r="Y1788" s="317" t="b">
        <f t="shared" ca="1" si="522"/>
        <v>0</v>
      </c>
      <c r="Z1788" t="b">
        <f t="shared" ca="1" si="523"/>
        <v>0</v>
      </c>
      <c r="AA1788" s="37" t="b">
        <f t="shared" ca="1" si="529"/>
        <v>0</v>
      </c>
      <c r="AB1788" t="b">
        <f t="shared" ca="1" si="524"/>
        <v>0</v>
      </c>
      <c r="AD1788" t="b">
        <f t="shared" ca="1" si="530"/>
        <v>0</v>
      </c>
      <c r="AE1788" s="37" t="b">
        <f t="shared" ca="1" si="531"/>
        <v>0</v>
      </c>
      <c r="AF1788" t="b">
        <f t="shared" ca="1" si="532"/>
        <v>0</v>
      </c>
      <c r="AG1788" s="317" t="b">
        <f t="shared" ca="1" si="533"/>
        <v>0</v>
      </c>
      <c r="AH1788" s="317" t="b">
        <f t="shared" ca="1" si="534"/>
        <v>1</v>
      </c>
      <c r="AI1788" s="317" t="b">
        <f t="shared" ca="1" si="535"/>
        <v>0</v>
      </c>
    </row>
    <row r="1789" spans="1:35" x14ac:dyDescent="0.25">
      <c r="A1789">
        <v>1757</v>
      </c>
      <c r="B1789" s="169">
        <f ca="1">OFFSET(InputPriceData!B$15,CalculationsAndCharts!$A1789+$A$11,0,1,1)</f>
        <v>39295</v>
      </c>
      <c r="C1789" s="3">
        <f ca="1">OFFSET(InputPriceData!G$15,CalculationsAndCharts!$A1789+$A$11,IF($C$7,8,0),1,1)</f>
        <v>6483500</v>
      </c>
      <c r="D1789" s="4">
        <f ca="1">OFFSET(InputPriceData!C$15,CalculationsAndCharts!$A1789+$A$11,IF($C$7,8,0),1,1)</f>
        <v>56.03</v>
      </c>
      <c r="E1789" s="4">
        <f ca="1">OFFSET(InputPriceData!D$15,CalculationsAndCharts!$A1789+$A$11,IF($C$7,8,0),1,1)</f>
        <v>57.55</v>
      </c>
      <c r="F1789" s="4">
        <f ca="1">OFFSET(InputPriceData!E$15,CalculationsAndCharts!$A1789+$A$11,IF($C$7,8,0),1,1)</f>
        <v>56.03</v>
      </c>
      <c r="G1789" s="4">
        <f ca="1">OFFSET(InputPriceData!F$15,CalculationsAndCharts!$A1789+$A$11,IF($C$7,8,0),1,1)</f>
        <v>57.55</v>
      </c>
      <c r="H1789" s="133"/>
      <c r="I1789" s="133"/>
      <c r="J1789" s="37">
        <f t="shared" ca="1" si="525"/>
        <v>1044</v>
      </c>
      <c r="K1789" s="124">
        <f t="shared" ca="1" si="526"/>
        <v>1.4199999999999946</v>
      </c>
      <c r="L1789" s="343">
        <f t="shared" ca="1" si="517"/>
        <v>0.39544682610697324</v>
      </c>
      <c r="M1789" s="345">
        <f t="shared" ca="1" si="527"/>
        <v>0.4756814557284938</v>
      </c>
      <c r="N1789" s="344">
        <f t="shared" ca="1" si="518"/>
        <v>0.83132697595149407</v>
      </c>
      <c r="O1789" s="4"/>
      <c r="P1789" s="4"/>
      <c r="Q1789" s="3"/>
      <c r="S1789" s="4"/>
      <c r="T1789" s="4" t="b">
        <f t="shared" ca="1" si="519"/>
        <v>0</v>
      </c>
      <c r="U1789" t="b">
        <f t="shared" ca="1" si="520"/>
        <v>0</v>
      </c>
      <c r="W1789" s="317" t="b">
        <f t="shared" ca="1" si="521"/>
        <v>0</v>
      </c>
      <c r="X1789" s="317" t="b">
        <f t="shared" ca="1" si="528"/>
        <v>1</v>
      </c>
      <c r="Y1789" s="317" t="b">
        <f t="shared" ca="1" si="522"/>
        <v>0</v>
      </c>
      <c r="Z1789" t="b">
        <f t="shared" ca="1" si="523"/>
        <v>0</v>
      </c>
      <c r="AA1789" s="37" t="b">
        <f t="shared" ca="1" si="529"/>
        <v>0</v>
      </c>
      <c r="AB1789" t="b">
        <f t="shared" ca="1" si="524"/>
        <v>0</v>
      </c>
      <c r="AD1789" t="b">
        <f t="shared" ca="1" si="530"/>
        <v>0</v>
      </c>
      <c r="AE1789" s="37" t="b">
        <f t="shared" ca="1" si="531"/>
        <v>0</v>
      </c>
      <c r="AF1789" t="b">
        <f t="shared" ca="1" si="532"/>
        <v>0</v>
      </c>
      <c r="AG1789" s="317" t="b">
        <f t="shared" ca="1" si="533"/>
        <v>0</v>
      </c>
      <c r="AH1789" s="317" t="b">
        <f t="shared" ca="1" si="534"/>
        <v>1</v>
      </c>
      <c r="AI1789" s="317" t="b">
        <f t="shared" ca="1" si="535"/>
        <v>0</v>
      </c>
    </row>
    <row r="1790" spans="1:35" x14ac:dyDescent="0.25">
      <c r="A1790">
        <v>1758</v>
      </c>
      <c r="B1790" s="169">
        <f ca="1">OFFSET(InputPriceData!B$15,CalculationsAndCharts!$A1790+$A$11,0,1,1)</f>
        <v>39294</v>
      </c>
      <c r="C1790" s="3">
        <f ca="1">OFFSET(InputPriceData!G$15,CalculationsAndCharts!$A1790+$A$11,IF($C$7,8,0),1,1)</f>
        <v>4743500</v>
      </c>
      <c r="D1790" s="4">
        <f ca="1">OFFSET(InputPriceData!C$15,CalculationsAndCharts!$A1790+$A$11,IF($C$7,8,0),1,1)</f>
        <v>56.17</v>
      </c>
      <c r="E1790" s="4">
        <f ca="1">OFFSET(InputPriceData!D$15,CalculationsAndCharts!$A1790+$A$11,IF($C$7,8,0),1,1)</f>
        <v>56.25</v>
      </c>
      <c r="F1790" s="4">
        <f ca="1">OFFSET(InputPriceData!E$15,CalculationsAndCharts!$A1790+$A$11,IF($C$7,8,0),1,1)</f>
        <v>55.31</v>
      </c>
      <c r="G1790" s="4">
        <f ca="1">OFFSET(InputPriceData!F$15,CalculationsAndCharts!$A1790+$A$11,IF($C$7,8,0),1,1)</f>
        <v>55.36</v>
      </c>
      <c r="H1790" s="133"/>
      <c r="I1790" s="133"/>
      <c r="J1790" s="37">
        <f t="shared" ca="1" si="525"/>
        <v>1043</v>
      </c>
      <c r="K1790" s="124">
        <f t="shared" ca="1" si="526"/>
        <v>0.42999999999999972</v>
      </c>
      <c r="L1790" s="343">
        <f t="shared" ca="1" si="517"/>
        <v>0.31567738096992715</v>
      </c>
      <c r="M1790" s="345">
        <f t="shared" ca="1" si="527"/>
        <v>0.48000146894903511</v>
      </c>
      <c r="N1790" s="344">
        <f t="shared" ca="1" si="518"/>
        <v>0.65765919771267345</v>
      </c>
      <c r="O1790" s="4"/>
      <c r="P1790" s="4"/>
      <c r="Q1790" s="3"/>
      <c r="S1790" s="4"/>
      <c r="T1790" s="4" t="b">
        <f t="shared" ca="1" si="519"/>
        <v>0</v>
      </c>
      <c r="U1790" t="b">
        <f t="shared" ca="1" si="520"/>
        <v>0</v>
      </c>
      <c r="W1790" s="317" t="b">
        <f t="shared" ca="1" si="521"/>
        <v>0</v>
      </c>
      <c r="X1790" s="317" t="b">
        <f t="shared" ca="1" si="528"/>
        <v>1</v>
      </c>
      <c r="Y1790" s="317" t="b">
        <f t="shared" ca="1" si="522"/>
        <v>0</v>
      </c>
      <c r="Z1790" t="b">
        <f t="shared" ca="1" si="523"/>
        <v>0</v>
      </c>
      <c r="AA1790" s="37" t="b">
        <f t="shared" ca="1" si="529"/>
        <v>0</v>
      </c>
      <c r="AB1790" t="b">
        <f t="shared" ca="1" si="524"/>
        <v>0</v>
      </c>
      <c r="AD1790" t="b">
        <f t="shared" ca="1" si="530"/>
        <v>0</v>
      </c>
      <c r="AE1790" s="37" t="b">
        <f t="shared" ca="1" si="531"/>
        <v>0</v>
      </c>
      <c r="AF1790" t="b">
        <f t="shared" ca="1" si="532"/>
        <v>0</v>
      </c>
      <c r="AG1790" s="317" t="b">
        <f t="shared" ca="1" si="533"/>
        <v>0</v>
      </c>
      <c r="AH1790" s="317" t="b">
        <f t="shared" ca="1" si="534"/>
        <v>1</v>
      </c>
      <c r="AI1790" s="317" t="b">
        <f t="shared" ca="1" si="535"/>
        <v>0</v>
      </c>
    </row>
    <row r="1791" spans="1:35" x14ac:dyDescent="0.25">
      <c r="A1791">
        <v>1759</v>
      </c>
      <c r="B1791" s="169">
        <f ca="1">OFFSET(InputPriceData!B$15,CalculationsAndCharts!$A1791+$A$11,0,1,1)</f>
        <v>39293</v>
      </c>
      <c r="C1791" s="3">
        <f ca="1">OFFSET(InputPriceData!G$15,CalculationsAndCharts!$A1791+$A$11,IF($C$7,8,0),1,1)</f>
        <v>3936900</v>
      </c>
      <c r="D1791" s="4">
        <f ca="1">OFFSET(InputPriceData!C$15,CalculationsAndCharts!$A1791+$A$11,IF($C$7,8,0),1,1)</f>
        <v>55.16</v>
      </c>
      <c r="E1791" s="4">
        <f ca="1">OFFSET(InputPriceData!D$15,CalculationsAndCharts!$A1791+$A$11,IF($C$7,8,0),1,1)</f>
        <v>56.25</v>
      </c>
      <c r="F1791" s="4">
        <f ca="1">OFFSET(InputPriceData!E$15,CalculationsAndCharts!$A1791+$A$11,IF($C$7,8,0),1,1)</f>
        <v>55</v>
      </c>
      <c r="G1791" s="4">
        <f ca="1">OFFSET(InputPriceData!F$15,CalculationsAndCharts!$A1791+$A$11,IF($C$7,8,0),1,1)</f>
        <v>56.13</v>
      </c>
      <c r="H1791" s="133"/>
      <c r="I1791" s="133"/>
      <c r="J1791" s="37">
        <f t="shared" ca="1" si="525"/>
        <v>1042</v>
      </c>
      <c r="K1791" s="124">
        <f t="shared" ca="1" si="526"/>
        <v>1.230000000000004</v>
      </c>
      <c r="L1791" s="343">
        <f t="shared" ca="1" si="517"/>
        <v>0.2663672041962506</v>
      </c>
      <c r="M1791" s="345">
        <f t="shared" ca="1" si="527"/>
        <v>0.48436071538752284</v>
      </c>
      <c r="N1791" s="344">
        <f t="shared" ca="1" si="518"/>
        <v>0.54993560735646774</v>
      </c>
      <c r="O1791" s="4"/>
      <c r="P1791" s="4"/>
      <c r="Q1791" s="3"/>
      <c r="S1791" s="4"/>
      <c r="T1791" s="4" t="b">
        <f t="shared" ca="1" si="519"/>
        <v>0</v>
      </c>
      <c r="U1791" t="b">
        <f t="shared" ca="1" si="520"/>
        <v>0</v>
      </c>
      <c r="W1791" s="317" t="b">
        <f t="shared" ca="1" si="521"/>
        <v>0</v>
      </c>
      <c r="X1791" s="317" t="b">
        <f t="shared" ca="1" si="528"/>
        <v>1</v>
      </c>
      <c r="Y1791" s="317" t="b">
        <f t="shared" ca="1" si="522"/>
        <v>0</v>
      </c>
      <c r="Z1791" t="b">
        <f t="shared" ca="1" si="523"/>
        <v>0</v>
      </c>
      <c r="AA1791" s="37" t="b">
        <f t="shared" ca="1" si="529"/>
        <v>0</v>
      </c>
      <c r="AB1791" t="b">
        <f t="shared" ca="1" si="524"/>
        <v>0</v>
      </c>
      <c r="AD1791" t="b">
        <f t="shared" ca="1" si="530"/>
        <v>0</v>
      </c>
      <c r="AE1791" s="37" t="b">
        <f t="shared" ca="1" si="531"/>
        <v>0</v>
      </c>
      <c r="AF1791" t="b">
        <f t="shared" ca="1" si="532"/>
        <v>0</v>
      </c>
      <c r="AG1791" s="317" t="b">
        <f t="shared" ca="1" si="533"/>
        <v>0</v>
      </c>
      <c r="AH1791" s="317" t="b">
        <f t="shared" ca="1" si="534"/>
        <v>1</v>
      </c>
      <c r="AI1791" s="317" t="b">
        <f t="shared" ca="1" si="535"/>
        <v>0</v>
      </c>
    </row>
    <row r="1792" spans="1:35" x14ac:dyDescent="0.25">
      <c r="A1792">
        <v>1760</v>
      </c>
      <c r="B1792" s="169">
        <f ca="1">OFFSET(InputPriceData!B$15,CalculationsAndCharts!$A1792+$A$11,0,1,1)</f>
        <v>39290</v>
      </c>
      <c r="C1792" s="3">
        <f ca="1">OFFSET(InputPriceData!G$15,CalculationsAndCharts!$A1792+$A$11,IF($C$7,8,0),1,1)</f>
        <v>4248100</v>
      </c>
      <c r="D1792" s="4">
        <f ca="1">OFFSET(InputPriceData!C$15,CalculationsAndCharts!$A1792+$A$11,IF($C$7,8,0),1,1)</f>
        <v>55.46</v>
      </c>
      <c r="E1792" s="4">
        <f ca="1">OFFSET(InputPriceData!D$15,CalculationsAndCharts!$A1792+$A$11,IF($C$7,8,0),1,1)</f>
        <v>55.68</v>
      </c>
      <c r="F1792" s="4">
        <f ca="1">OFFSET(InputPriceData!E$15,CalculationsAndCharts!$A1792+$A$11,IF($C$7,8,0),1,1)</f>
        <v>54.7</v>
      </c>
      <c r="G1792" s="4">
        <f ca="1">OFFSET(InputPriceData!F$15,CalculationsAndCharts!$A1792+$A$11,IF($C$7,8,0),1,1)</f>
        <v>54.93</v>
      </c>
      <c r="H1792" s="133"/>
      <c r="I1792" s="133"/>
      <c r="J1792" s="37">
        <f t="shared" ca="1" si="525"/>
        <v>1041</v>
      </c>
      <c r="K1792" s="124">
        <f t="shared" ca="1" si="526"/>
        <v>-0.21999999999999886</v>
      </c>
      <c r="L1792" s="343">
        <f t="shared" ca="1" si="517"/>
        <v>0.25892212809433002</v>
      </c>
      <c r="M1792" s="345">
        <f t="shared" ca="1" si="527"/>
        <v>0.48875955134966986</v>
      </c>
      <c r="N1792" s="344">
        <f t="shared" ca="1" si="518"/>
        <v>0.52975359229162389</v>
      </c>
      <c r="O1792" s="4"/>
      <c r="P1792" s="4"/>
      <c r="Q1792" s="3"/>
      <c r="S1792" s="4"/>
      <c r="T1792" s="4" t="b">
        <f t="shared" ca="1" si="519"/>
        <v>0</v>
      </c>
      <c r="U1792" t="b">
        <f t="shared" ca="1" si="520"/>
        <v>0</v>
      </c>
      <c r="W1792" s="317" t="b">
        <f t="shared" ca="1" si="521"/>
        <v>0</v>
      </c>
      <c r="X1792" s="317" t="b">
        <f t="shared" ca="1" si="528"/>
        <v>1</v>
      </c>
      <c r="Y1792" s="317" t="b">
        <f t="shared" ca="1" si="522"/>
        <v>0</v>
      </c>
      <c r="Z1792" t="b">
        <f t="shared" ca="1" si="523"/>
        <v>0</v>
      </c>
      <c r="AA1792" s="37" t="b">
        <f t="shared" ca="1" si="529"/>
        <v>0</v>
      </c>
      <c r="AB1792" t="b">
        <f t="shared" ca="1" si="524"/>
        <v>0</v>
      </c>
      <c r="AD1792" t="b">
        <f t="shared" ca="1" si="530"/>
        <v>0</v>
      </c>
      <c r="AE1792" s="37" t="b">
        <f t="shared" ca="1" si="531"/>
        <v>0</v>
      </c>
      <c r="AF1792" t="b">
        <f t="shared" ca="1" si="532"/>
        <v>0</v>
      </c>
      <c r="AG1792" s="317" t="b">
        <f t="shared" ca="1" si="533"/>
        <v>0</v>
      </c>
      <c r="AH1792" s="317" t="b">
        <f t="shared" ca="1" si="534"/>
        <v>1</v>
      </c>
      <c r="AI1792" s="317" t="b">
        <f t="shared" ca="1" si="535"/>
        <v>0</v>
      </c>
    </row>
    <row r="1793" spans="1:35" x14ac:dyDescent="0.25">
      <c r="A1793">
        <v>1761</v>
      </c>
      <c r="B1793" s="169">
        <f ca="1">OFFSET(InputPriceData!B$15,CalculationsAndCharts!$A1793+$A$11,0,1,1)</f>
        <v>39289</v>
      </c>
      <c r="C1793" s="3">
        <f ca="1">OFFSET(InputPriceData!G$15,CalculationsAndCharts!$A1793+$A$11,IF($C$7,8,0),1,1)</f>
        <v>5379500</v>
      </c>
      <c r="D1793" s="4">
        <f ca="1">OFFSET(InputPriceData!C$15,CalculationsAndCharts!$A1793+$A$11,IF($C$7,8,0),1,1)</f>
        <v>55.89</v>
      </c>
      <c r="E1793" s="4">
        <f ca="1">OFFSET(InputPriceData!D$15,CalculationsAndCharts!$A1793+$A$11,IF($C$7,8,0),1,1)</f>
        <v>56.16</v>
      </c>
      <c r="F1793" s="4">
        <f ca="1">OFFSET(InputPriceData!E$15,CalculationsAndCharts!$A1793+$A$11,IF($C$7,8,0),1,1)</f>
        <v>54.47</v>
      </c>
      <c r="G1793" s="4">
        <f ca="1">OFFSET(InputPriceData!F$15,CalculationsAndCharts!$A1793+$A$11,IF($C$7,8,0),1,1)</f>
        <v>54.9</v>
      </c>
      <c r="H1793" s="133"/>
      <c r="I1793" s="133"/>
      <c r="J1793" s="37">
        <f t="shared" ca="1" si="525"/>
        <v>1040</v>
      </c>
      <c r="K1793" s="124">
        <f t="shared" ca="1" si="526"/>
        <v>0.29999999999999716</v>
      </c>
      <c r="L1793" s="343">
        <f t="shared" ca="1" si="517"/>
        <v>0.27763152114133804</v>
      </c>
      <c r="M1793" s="345">
        <f t="shared" ca="1" si="527"/>
        <v>0.49319833637706345</v>
      </c>
      <c r="N1793" s="344">
        <f t="shared" ca="1" si="518"/>
        <v>0.56292063590636532</v>
      </c>
      <c r="O1793" s="4"/>
      <c r="P1793" s="4"/>
      <c r="Q1793" s="3"/>
      <c r="S1793" s="4"/>
      <c r="T1793" s="4" t="b">
        <f t="shared" ca="1" si="519"/>
        <v>0</v>
      </c>
      <c r="U1793" t="b">
        <f t="shared" ca="1" si="520"/>
        <v>0</v>
      </c>
      <c r="W1793" s="317" t="b">
        <f t="shared" ca="1" si="521"/>
        <v>0</v>
      </c>
      <c r="X1793" s="317" t="b">
        <f t="shared" ca="1" si="528"/>
        <v>1</v>
      </c>
      <c r="Y1793" s="317" t="b">
        <f t="shared" ca="1" si="522"/>
        <v>0</v>
      </c>
      <c r="Z1793" t="b">
        <f t="shared" ca="1" si="523"/>
        <v>0</v>
      </c>
      <c r="AA1793" s="37" t="b">
        <f t="shared" ca="1" si="529"/>
        <v>0</v>
      </c>
      <c r="AB1793" t="b">
        <f t="shared" ca="1" si="524"/>
        <v>0</v>
      </c>
      <c r="AD1793" t="b">
        <f t="shared" ca="1" si="530"/>
        <v>0</v>
      </c>
      <c r="AE1793" s="37" t="b">
        <f t="shared" ca="1" si="531"/>
        <v>0</v>
      </c>
      <c r="AF1793" t="b">
        <f t="shared" ca="1" si="532"/>
        <v>0</v>
      </c>
      <c r="AG1793" s="317" t="b">
        <f t="shared" ca="1" si="533"/>
        <v>0</v>
      </c>
      <c r="AH1793" s="317" t="b">
        <f t="shared" ca="1" si="534"/>
        <v>1</v>
      </c>
      <c r="AI1793" s="317" t="b">
        <f t="shared" ca="1" si="535"/>
        <v>0</v>
      </c>
    </row>
    <row r="1794" spans="1:35" x14ac:dyDescent="0.25">
      <c r="A1794">
        <v>1762</v>
      </c>
      <c r="B1794" s="169">
        <f ca="1">OFFSET(InputPriceData!B$15,CalculationsAndCharts!$A1794+$A$11,0,1,1)</f>
        <v>39288</v>
      </c>
      <c r="C1794" s="3">
        <f ca="1">OFFSET(InputPriceData!G$15,CalculationsAndCharts!$A1794+$A$11,IF($C$7,8,0),1,1)</f>
        <v>3071700</v>
      </c>
      <c r="D1794" s="4">
        <f ca="1">OFFSET(InputPriceData!C$15,CalculationsAndCharts!$A1794+$A$11,IF($C$7,8,0),1,1)</f>
        <v>55.01</v>
      </c>
      <c r="E1794" s="4">
        <f ca="1">OFFSET(InputPriceData!D$15,CalculationsAndCharts!$A1794+$A$11,IF($C$7,8,0),1,1)</f>
        <v>55.35</v>
      </c>
      <c r="F1794" s="4">
        <f ca="1">OFFSET(InputPriceData!E$15,CalculationsAndCharts!$A1794+$A$11,IF($C$7,8,0),1,1)</f>
        <v>54.64</v>
      </c>
      <c r="G1794" s="4">
        <f ca="1">OFFSET(InputPriceData!F$15,CalculationsAndCharts!$A1794+$A$11,IF($C$7,8,0),1,1)</f>
        <v>55.15</v>
      </c>
      <c r="H1794" s="133"/>
      <c r="I1794" s="133"/>
      <c r="J1794" s="37">
        <f t="shared" ca="1" si="525"/>
        <v>1039</v>
      </c>
      <c r="K1794" s="124">
        <f t="shared" ca="1" si="526"/>
        <v>0.17000000000000171</v>
      </c>
      <c r="L1794" s="343">
        <f t="shared" ca="1" si="517"/>
        <v>0.27752693591429145</v>
      </c>
      <c r="M1794" s="345">
        <f t="shared" ca="1" si="527"/>
        <v>0.49767743327655245</v>
      </c>
      <c r="N1794" s="344">
        <f t="shared" ca="1" si="518"/>
        <v>0.55764420357005329</v>
      </c>
      <c r="O1794" s="4"/>
      <c r="P1794" s="4"/>
      <c r="Q1794" s="3"/>
      <c r="S1794" s="4"/>
      <c r="T1794" s="4" t="b">
        <f t="shared" ca="1" si="519"/>
        <v>0</v>
      </c>
      <c r="U1794" t="b">
        <f t="shared" ca="1" si="520"/>
        <v>0</v>
      </c>
      <c r="W1794" s="317" t="b">
        <f t="shared" ca="1" si="521"/>
        <v>0</v>
      </c>
      <c r="X1794" s="317" t="b">
        <f t="shared" ca="1" si="528"/>
        <v>1</v>
      </c>
      <c r="Y1794" s="317" t="b">
        <f t="shared" ca="1" si="522"/>
        <v>0</v>
      </c>
      <c r="Z1794" t="b">
        <f t="shared" ca="1" si="523"/>
        <v>0</v>
      </c>
      <c r="AA1794" s="37" t="b">
        <f t="shared" ca="1" si="529"/>
        <v>0</v>
      </c>
      <c r="AB1794" t="b">
        <f t="shared" ca="1" si="524"/>
        <v>0</v>
      </c>
      <c r="AD1794" t="b">
        <f t="shared" ca="1" si="530"/>
        <v>0</v>
      </c>
      <c r="AE1794" s="37" t="b">
        <f t="shared" ca="1" si="531"/>
        <v>0</v>
      </c>
      <c r="AF1794" t="b">
        <f t="shared" ca="1" si="532"/>
        <v>0</v>
      </c>
      <c r="AG1794" s="317" t="b">
        <f t="shared" ca="1" si="533"/>
        <v>0</v>
      </c>
      <c r="AH1794" s="317" t="b">
        <f t="shared" ca="1" si="534"/>
        <v>1</v>
      </c>
      <c r="AI1794" s="317" t="b">
        <f t="shared" ca="1" si="535"/>
        <v>0</v>
      </c>
    </row>
    <row r="1795" spans="1:35" x14ac:dyDescent="0.25">
      <c r="A1795">
        <v>1763</v>
      </c>
      <c r="B1795" s="169">
        <f ca="1">OFFSET(InputPriceData!B$15,CalculationsAndCharts!$A1795+$A$11,0,1,1)</f>
        <v>39287</v>
      </c>
      <c r="C1795" s="3">
        <f ca="1">OFFSET(InputPriceData!G$15,CalculationsAndCharts!$A1795+$A$11,IF($C$7,8,0),1,1)</f>
        <v>2300900</v>
      </c>
      <c r="D1795" s="4">
        <f ca="1">OFFSET(InputPriceData!C$15,CalculationsAndCharts!$A1795+$A$11,IF($C$7,8,0),1,1)</f>
        <v>54.71</v>
      </c>
      <c r="E1795" s="4">
        <f ca="1">OFFSET(InputPriceData!D$15,CalculationsAndCharts!$A1795+$A$11,IF($C$7,8,0),1,1)</f>
        <v>55.49</v>
      </c>
      <c r="F1795" s="4">
        <f ca="1">OFFSET(InputPriceData!E$15,CalculationsAndCharts!$A1795+$A$11,IF($C$7,8,0),1,1)</f>
        <v>54.56</v>
      </c>
      <c r="G1795" s="4">
        <f ca="1">OFFSET(InputPriceData!F$15,CalculationsAndCharts!$A1795+$A$11,IF($C$7,8,0),1,1)</f>
        <v>54.6</v>
      </c>
      <c r="H1795" s="133"/>
      <c r="I1795" s="133"/>
      <c r="J1795" s="37">
        <f t="shared" ca="1" si="525"/>
        <v>1038</v>
      </c>
      <c r="K1795" s="124">
        <f t="shared" ca="1" si="526"/>
        <v>0.30000000000000426</v>
      </c>
      <c r="L1795" s="343">
        <f t="shared" ca="1" si="517"/>
        <v>0.27212427786030191</v>
      </c>
      <c r="M1795" s="345">
        <f t="shared" ca="1" si="527"/>
        <v>0.50219720814990154</v>
      </c>
      <c r="N1795" s="344">
        <f t="shared" ca="1" si="518"/>
        <v>0.54186736493978105</v>
      </c>
      <c r="O1795" s="4"/>
      <c r="P1795" s="4"/>
      <c r="Q1795" s="3"/>
      <c r="S1795" s="4"/>
      <c r="T1795" s="4" t="b">
        <f t="shared" ca="1" si="519"/>
        <v>0</v>
      </c>
      <c r="U1795" t="b">
        <f t="shared" ca="1" si="520"/>
        <v>0</v>
      </c>
      <c r="W1795" s="317" t="b">
        <f t="shared" ca="1" si="521"/>
        <v>0</v>
      </c>
      <c r="X1795" s="317" t="b">
        <f t="shared" ca="1" si="528"/>
        <v>1</v>
      </c>
      <c r="Y1795" s="317" t="b">
        <f t="shared" ca="1" si="522"/>
        <v>0</v>
      </c>
      <c r="Z1795" t="b">
        <f t="shared" ca="1" si="523"/>
        <v>0</v>
      </c>
      <c r="AA1795" s="37" t="b">
        <f t="shared" ca="1" si="529"/>
        <v>0</v>
      </c>
      <c r="AB1795" t="b">
        <f t="shared" ca="1" si="524"/>
        <v>0</v>
      </c>
      <c r="AD1795" t="b">
        <f t="shared" ca="1" si="530"/>
        <v>0</v>
      </c>
      <c r="AE1795" s="37" t="b">
        <f t="shared" ca="1" si="531"/>
        <v>0</v>
      </c>
      <c r="AF1795" t="b">
        <f t="shared" ca="1" si="532"/>
        <v>0</v>
      </c>
      <c r="AG1795" s="317" t="b">
        <f t="shared" ca="1" si="533"/>
        <v>0</v>
      </c>
      <c r="AH1795" s="317" t="b">
        <f t="shared" ca="1" si="534"/>
        <v>1</v>
      </c>
      <c r="AI1795" s="317" t="b">
        <f t="shared" ca="1" si="535"/>
        <v>0</v>
      </c>
    </row>
    <row r="1796" spans="1:35" x14ac:dyDescent="0.25">
      <c r="A1796">
        <v>1764</v>
      </c>
      <c r="B1796" s="169">
        <f ca="1">OFFSET(InputPriceData!B$15,CalculationsAndCharts!$A1796+$A$11,0,1,1)</f>
        <v>39286</v>
      </c>
      <c r="C1796" s="3">
        <f ca="1">OFFSET(InputPriceData!G$15,CalculationsAndCharts!$A1796+$A$11,IF($C$7,8,0),1,1)</f>
        <v>1610200</v>
      </c>
      <c r="D1796" s="4">
        <f ca="1">OFFSET(InputPriceData!C$15,CalculationsAndCharts!$A1796+$A$11,IF($C$7,8,0),1,1)</f>
        <v>54.56</v>
      </c>
      <c r="E1796" s="4">
        <f ca="1">OFFSET(InputPriceData!D$15,CalculationsAndCharts!$A1796+$A$11,IF($C$7,8,0),1,1)</f>
        <v>55.31</v>
      </c>
      <c r="F1796" s="4">
        <f ca="1">OFFSET(InputPriceData!E$15,CalculationsAndCharts!$A1796+$A$11,IF($C$7,8,0),1,1)</f>
        <v>54.4</v>
      </c>
      <c r="G1796" s="4">
        <f ca="1">OFFSET(InputPriceData!F$15,CalculationsAndCharts!$A1796+$A$11,IF($C$7,8,0),1,1)</f>
        <v>54.98</v>
      </c>
      <c r="H1796" s="133"/>
      <c r="I1796" s="133"/>
      <c r="J1796" s="37">
        <f t="shared" ca="1" si="525"/>
        <v>1037</v>
      </c>
      <c r="K1796" s="124">
        <f t="shared" ca="1" si="526"/>
        <v>-1.0000000000005116E-2</v>
      </c>
      <c r="L1796" s="343">
        <f t="shared" ca="1" si="517"/>
        <v>0.25912610929897079</v>
      </c>
      <c r="M1796" s="345">
        <f t="shared" ca="1" si="527"/>
        <v>0.50675803042371503</v>
      </c>
      <c r="N1796" s="344">
        <f t="shared" ca="1" si="518"/>
        <v>0.51134090382802211</v>
      </c>
      <c r="O1796" s="4"/>
      <c r="P1796" s="4"/>
      <c r="Q1796" s="3"/>
      <c r="S1796" s="4"/>
      <c r="T1796" s="4" t="b">
        <f t="shared" ca="1" si="519"/>
        <v>0</v>
      </c>
      <c r="U1796" t="b">
        <f t="shared" ca="1" si="520"/>
        <v>0</v>
      </c>
      <c r="W1796" s="317" t="b">
        <f t="shared" ca="1" si="521"/>
        <v>0</v>
      </c>
      <c r="X1796" s="317" t="b">
        <f t="shared" ca="1" si="528"/>
        <v>1</v>
      </c>
      <c r="Y1796" s="317" t="b">
        <f t="shared" ca="1" si="522"/>
        <v>0</v>
      </c>
      <c r="Z1796" t="b">
        <f t="shared" ca="1" si="523"/>
        <v>0</v>
      </c>
      <c r="AA1796" s="37" t="b">
        <f t="shared" ca="1" si="529"/>
        <v>0</v>
      </c>
      <c r="AB1796" t="b">
        <f t="shared" ca="1" si="524"/>
        <v>0</v>
      </c>
      <c r="AD1796" t="b">
        <f t="shared" ca="1" si="530"/>
        <v>0</v>
      </c>
      <c r="AE1796" s="37" t="b">
        <f t="shared" ca="1" si="531"/>
        <v>0</v>
      </c>
      <c r="AF1796" t="b">
        <f t="shared" ca="1" si="532"/>
        <v>0</v>
      </c>
      <c r="AG1796" s="317" t="b">
        <f t="shared" ca="1" si="533"/>
        <v>0</v>
      </c>
      <c r="AH1796" s="317" t="b">
        <f t="shared" ca="1" si="534"/>
        <v>1</v>
      </c>
      <c r="AI1796" s="317" t="b">
        <f t="shared" ca="1" si="535"/>
        <v>0</v>
      </c>
    </row>
    <row r="1797" spans="1:35" x14ac:dyDescent="0.25">
      <c r="A1797">
        <v>1765</v>
      </c>
      <c r="B1797" s="169">
        <f ca="1">OFFSET(InputPriceData!B$15,CalculationsAndCharts!$A1797+$A$11,0,1,1)</f>
        <v>39283</v>
      </c>
      <c r="C1797" s="3">
        <f ca="1">OFFSET(InputPriceData!G$15,CalculationsAndCharts!$A1797+$A$11,IF($C$7,8,0),1,1)</f>
        <v>2330400</v>
      </c>
      <c r="D1797" s="4">
        <f ca="1">OFFSET(InputPriceData!C$15,CalculationsAndCharts!$A1797+$A$11,IF($C$7,8,0),1,1)</f>
        <v>54.91</v>
      </c>
      <c r="E1797" s="4">
        <f ca="1">OFFSET(InputPriceData!D$15,CalculationsAndCharts!$A1797+$A$11,IF($C$7,8,0),1,1)</f>
        <v>54.95</v>
      </c>
      <c r="F1797" s="4">
        <f ca="1">OFFSET(InputPriceData!E$15,CalculationsAndCharts!$A1797+$A$11,IF($C$7,8,0),1,1)</f>
        <v>54.24</v>
      </c>
      <c r="G1797" s="4">
        <f ca="1">OFFSET(InputPriceData!F$15,CalculationsAndCharts!$A1797+$A$11,IF($C$7,8,0),1,1)</f>
        <v>54.3</v>
      </c>
      <c r="H1797" s="133"/>
      <c r="I1797" s="133"/>
      <c r="J1797" s="37">
        <f t="shared" ca="1" si="525"/>
        <v>1036</v>
      </c>
      <c r="K1797" s="124">
        <f t="shared" ca="1" si="526"/>
        <v>1.9999999999996021E-2</v>
      </c>
      <c r="L1797" s="343">
        <f t="shared" ca="1" si="517"/>
        <v>0.22479735196444922</v>
      </c>
      <c r="M1797" s="345">
        <f t="shared" ca="1" si="527"/>
        <v>0.51136027287963171</v>
      </c>
      <c r="N1797" s="344">
        <f t="shared" ca="1" si="518"/>
        <v>0.43960660201181473</v>
      </c>
      <c r="O1797" s="4"/>
      <c r="P1797" s="4"/>
      <c r="Q1797" s="3"/>
      <c r="S1797" s="4"/>
      <c r="T1797" s="4" t="b">
        <f t="shared" ca="1" si="519"/>
        <v>0</v>
      </c>
      <c r="U1797" t="b">
        <f t="shared" ca="1" si="520"/>
        <v>0</v>
      </c>
      <c r="W1797" s="317" t="b">
        <f t="shared" ca="1" si="521"/>
        <v>0</v>
      </c>
      <c r="X1797" s="317" t="b">
        <f t="shared" ca="1" si="528"/>
        <v>1</v>
      </c>
      <c r="Y1797" s="317" t="b">
        <f t="shared" ca="1" si="522"/>
        <v>0</v>
      </c>
      <c r="Z1797" t="b">
        <f t="shared" ca="1" si="523"/>
        <v>0</v>
      </c>
      <c r="AA1797" s="37" t="b">
        <f t="shared" ca="1" si="529"/>
        <v>0</v>
      </c>
      <c r="AB1797" t="b">
        <f t="shared" ca="1" si="524"/>
        <v>0</v>
      </c>
      <c r="AD1797" t="b">
        <f t="shared" ca="1" si="530"/>
        <v>0</v>
      </c>
      <c r="AE1797" s="37" t="b">
        <f t="shared" ca="1" si="531"/>
        <v>0</v>
      </c>
      <c r="AF1797" t="b">
        <f t="shared" ca="1" si="532"/>
        <v>0</v>
      </c>
      <c r="AG1797" s="317" t="b">
        <f t="shared" ca="1" si="533"/>
        <v>0</v>
      </c>
      <c r="AH1797" s="317" t="b">
        <f t="shared" ca="1" si="534"/>
        <v>1</v>
      </c>
      <c r="AI1797" s="317" t="b">
        <f t="shared" ca="1" si="535"/>
        <v>0</v>
      </c>
    </row>
    <row r="1798" spans="1:35" x14ac:dyDescent="0.25">
      <c r="A1798">
        <v>1766</v>
      </c>
      <c r="B1798" s="169">
        <f ca="1">OFFSET(InputPriceData!B$15,CalculationsAndCharts!$A1798+$A$11,0,1,1)</f>
        <v>39282</v>
      </c>
      <c r="C1798" s="3">
        <f ca="1">OFFSET(InputPriceData!G$15,CalculationsAndCharts!$A1798+$A$11,IF($C$7,8,0),1,1)</f>
        <v>2785400</v>
      </c>
      <c r="D1798" s="4">
        <f ca="1">OFFSET(InputPriceData!C$15,CalculationsAndCharts!$A1798+$A$11,IF($C$7,8,0),1,1)</f>
        <v>54.6</v>
      </c>
      <c r="E1798" s="4">
        <f ca="1">OFFSET(InputPriceData!D$15,CalculationsAndCharts!$A1798+$A$11,IF($C$7,8,0),1,1)</f>
        <v>55.36</v>
      </c>
      <c r="F1798" s="4">
        <f ca="1">OFFSET(InputPriceData!E$15,CalculationsAndCharts!$A1798+$A$11,IF($C$7,8,0),1,1)</f>
        <v>54.51</v>
      </c>
      <c r="G1798" s="4">
        <f ca="1">OFFSET(InputPriceData!F$15,CalculationsAndCharts!$A1798+$A$11,IF($C$7,8,0),1,1)</f>
        <v>54.99</v>
      </c>
      <c r="H1798" s="133"/>
      <c r="I1798" s="133"/>
      <c r="J1798" s="37">
        <f t="shared" ca="1" si="525"/>
        <v>1035</v>
      </c>
      <c r="K1798" s="124">
        <f t="shared" ca="1" si="526"/>
        <v>0.64000000000000057</v>
      </c>
      <c r="L1798" s="343">
        <f t="shared" ca="1" si="517"/>
        <v>0.1441889963819174</v>
      </c>
      <c r="M1798" s="345">
        <f t="shared" ca="1" si="527"/>
        <v>0.51600431168479488</v>
      </c>
      <c r="N1798" s="344">
        <f t="shared" ca="1" si="518"/>
        <v>0.27943370455787264</v>
      </c>
      <c r="O1798" s="4"/>
      <c r="P1798" s="4"/>
      <c r="Q1798" s="3"/>
      <c r="S1798" s="4"/>
      <c r="T1798" s="4" t="b">
        <f t="shared" ca="1" si="519"/>
        <v>0</v>
      </c>
      <c r="U1798" t="b">
        <f t="shared" ca="1" si="520"/>
        <v>0</v>
      </c>
      <c r="W1798" s="317" t="b">
        <f t="shared" ca="1" si="521"/>
        <v>1</v>
      </c>
      <c r="X1798" s="317" t="b">
        <f t="shared" ca="1" si="528"/>
        <v>1</v>
      </c>
      <c r="Y1798" s="317" t="b">
        <f t="shared" ca="1" si="522"/>
        <v>0</v>
      </c>
      <c r="Z1798" t="b">
        <f t="shared" ca="1" si="523"/>
        <v>0</v>
      </c>
      <c r="AA1798" s="37" t="b">
        <f t="shared" ca="1" si="529"/>
        <v>0</v>
      </c>
      <c r="AB1798" t="b">
        <f t="shared" ca="1" si="524"/>
        <v>1</v>
      </c>
      <c r="AD1798" t="b">
        <f t="shared" ca="1" si="530"/>
        <v>0</v>
      </c>
      <c r="AE1798" s="37" t="b">
        <f t="shared" ca="1" si="531"/>
        <v>0</v>
      </c>
      <c r="AF1798" t="b">
        <f t="shared" ca="1" si="532"/>
        <v>1</v>
      </c>
      <c r="AG1798" s="317" t="b">
        <f t="shared" ca="1" si="533"/>
        <v>1</v>
      </c>
      <c r="AH1798" s="317" t="b">
        <f t="shared" ca="1" si="534"/>
        <v>1</v>
      </c>
      <c r="AI1798" s="317" t="b">
        <f t="shared" ca="1" si="535"/>
        <v>0</v>
      </c>
    </row>
    <row r="1799" spans="1:35" x14ac:dyDescent="0.25">
      <c r="A1799">
        <v>1767</v>
      </c>
      <c r="B1799" s="169">
        <f ca="1">OFFSET(InputPriceData!B$15,CalculationsAndCharts!$A1799+$A$11,0,1,1)</f>
        <v>39281</v>
      </c>
      <c r="C1799" s="3">
        <f ca="1">OFFSET(InputPriceData!G$15,CalculationsAndCharts!$A1799+$A$11,IF($C$7,8,0),1,1)</f>
        <v>2449600</v>
      </c>
      <c r="D1799" s="4">
        <f ca="1">OFFSET(InputPriceData!C$15,CalculationsAndCharts!$A1799+$A$11,IF($C$7,8,0),1,1)</f>
        <v>54.31</v>
      </c>
      <c r="E1799" s="4">
        <f ca="1">OFFSET(InputPriceData!D$15,CalculationsAndCharts!$A1799+$A$11,IF($C$7,8,0),1,1)</f>
        <v>54.7</v>
      </c>
      <c r="F1799" s="4">
        <f ca="1">OFFSET(InputPriceData!E$15,CalculationsAndCharts!$A1799+$A$11,IF($C$7,8,0),1,1)</f>
        <v>53.91</v>
      </c>
      <c r="G1799" s="4">
        <f ca="1">OFFSET(InputPriceData!F$15,CalculationsAndCharts!$A1799+$A$11,IF($C$7,8,0),1,1)</f>
        <v>54.28</v>
      </c>
      <c r="H1799" s="133"/>
      <c r="I1799" s="133"/>
      <c r="J1799" s="37">
        <f t="shared" ca="1" si="525"/>
        <v>1034</v>
      </c>
      <c r="K1799" s="124">
        <f t="shared" ca="1" si="526"/>
        <v>0.35999999999999943</v>
      </c>
      <c r="L1799" s="343">
        <f t="shared" ca="1" si="517"/>
        <v>4.1391483111206571E-2</v>
      </c>
      <c r="M1799" s="345">
        <f t="shared" ca="1" si="527"/>
        <v>0.52069052642259828</v>
      </c>
      <c r="N1799" s="344">
        <f t="shared" ca="1" si="518"/>
        <v>7.9493443822737764E-2</v>
      </c>
      <c r="O1799" s="4"/>
      <c r="P1799" s="4"/>
      <c r="Q1799" s="3"/>
      <c r="S1799" s="4"/>
      <c r="T1799" s="4" t="b">
        <f t="shared" ca="1" si="519"/>
        <v>1</v>
      </c>
      <c r="U1799" t="b">
        <f t="shared" ca="1" si="520"/>
        <v>0</v>
      </c>
      <c r="W1799" s="317" t="b">
        <f t="shared" ca="1" si="521"/>
        <v>0</v>
      </c>
      <c r="X1799" s="317" t="b">
        <f t="shared" ca="1" si="528"/>
        <v>0</v>
      </c>
      <c r="Y1799" s="317" t="b">
        <f t="shared" ca="1" si="522"/>
        <v>0</v>
      </c>
      <c r="Z1799" t="b">
        <f t="shared" ca="1" si="523"/>
        <v>0</v>
      </c>
      <c r="AA1799" s="37" t="b">
        <f t="shared" ca="1" si="529"/>
        <v>1</v>
      </c>
      <c r="AB1799" t="b">
        <f t="shared" ca="1" si="524"/>
        <v>0</v>
      </c>
      <c r="AD1799" t="b">
        <f t="shared" ca="1" si="530"/>
        <v>0</v>
      </c>
      <c r="AE1799" s="37" t="b">
        <f t="shared" ca="1" si="531"/>
        <v>1</v>
      </c>
      <c r="AF1799" t="b">
        <f t="shared" ca="1" si="532"/>
        <v>0</v>
      </c>
      <c r="AG1799" s="317" t="b">
        <f t="shared" ca="1" si="533"/>
        <v>0</v>
      </c>
      <c r="AH1799" s="317" t="b">
        <f t="shared" ca="1" si="534"/>
        <v>0</v>
      </c>
      <c r="AI1799" s="317" t="b">
        <f t="shared" ca="1" si="535"/>
        <v>0</v>
      </c>
    </row>
    <row r="1800" spans="1:35" x14ac:dyDescent="0.25">
      <c r="A1800">
        <v>1768</v>
      </c>
      <c r="B1800" s="169">
        <f ca="1">OFFSET(InputPriceData!B$15,CalculationsAndCharts!$A1800+$A$11,0,1,1)</f>
        <v>39280</v>
      </c>
      <c r="C1800" s="3">
        <f ca="1">OFFSET(InputPriceData!G$15,CalculationsAndCharts!$A1800+$A$11,IF($C$7,8,0),1,1)</f>
        <v>2456300</v>
      </c>
      <c r="D1800" s="4">
        <f ca="1">OFFSET(InputPriceData!C$15,CalculationsAndCharts!$A1800+$A$11,IF($C$7,8,0),1,1)</f>
        <v>53.75</v>
      </c>
      <c r="E1800" s="4">
        <f ca="1">OFFSET(InputPriceData!D$15,CalculationsAndCharts!$A1800+$A$11,IF($C$7,8,0),1,1)</f>
        <v>54.63</v>
      </c>
      <c r="F1800" s="4">
        <f ca="1">OFFSET(InputPriceData!E$15,CalculationsAndCharts!$A1800+$A$11,IF($C$7,8,0),1,1)</f>
        <v>53.7</v>
      </c>
      <c r="G1800" s="4">
        <f ca="1">OFFSET(InputPriceData!F$15,CalculationsAndCharts!$A1800+$A$11,IF($C$7,8,0),1,1)</f>
        <v>54.35</v>
      </c>
      <c r="H1800" s="133"/>
      <c r="I1800" s="133"/>
      <c r="J1800" s="37">
        <f t="shared" ca="1" si="525"/>
        <v>1033</v>
      </c>
      <c r="K1800" s="124">
        <f t="shared" ca="1" si="526"/>
        <v>0.55000000000000426</v>
      </c>
      <c r="L1800" s="343">
        <f t="shared" ca="1" si="517"/>
        <v>-6.2394686916673214E-2</v>
      </c>
      <c r="M1800" s="345">
        <f t="shared" ca="1" si="527"/>
        <v>0.52541930012371174</v>
      </c>
      <c r="N1800" s="344">
        <f t="shared" ca="1" si="518"/>
        <v>-0.11875217926327064</v>
      </c>
      <c r="O1800" s="4"/>
      <c r="P1800" s="4"/>
      <c r="Q1800" s="3"/>
      <c r="S1800" s="4"/>
      <c r="T1800" s="4" t="b">
        <f t="shared" ca="1" si="519"/>
        <v>0</v>
      </c>
      <c r="U1800" t="b">
        <f t="shared" ca="1" si="520"/>
        <v>0</v>
      </c>
      <c r="W1800" s="317" t="b">
        <f t="shared" ca="1" si="521"/>
        <v>0</v>
      </c>
      <c r="X1800" s="317" t="b">
        <f t="shared" ca="1" si="528"/>
        <v>0</v>
      </c>
      <c r="Y1800" s="317" t="b">
        <f t="shared" ca="1" si="522"/>
        <v>0</v>
      </c>
      <c r="Z1800" t="b">
        <f t="shared" ca="1" si="523"/>
        <v>0</v>
      </c>
      <c r="AA1800" s="37" t="b">
        <f t="shared" ca="1" si="529"/>
        <v>1</v>
      </c>
      <c r="AB1800" t="b">
        <f t="shared" ca="1" si="524"/>
        <v>0</v>
      </c>
      <c r="AD1800" t="b">
        <f t="shared" ca="1" si="530"/>
        <v>0</v>
      </c>
      <c r="AE1800" s="37" t="b">
        <f t="shared" ca="1" si="531"/>
        <v>1</v>
      </c>
      <c r="AF1800" t="b">
        <f t="shared" ca="1" si="532"/>
        <v>0</v>
      </c>
      <c r="AG1800" s="317" t="b">
        <f t="shared" ca="1" si="533"/>
        <v>0</v>
      </c>
      <c r="AH1800" s="317" t="b">
        <f t="shared" ca="1" si="534"/>
        <v>0</v>
      </c>
      <c r="AI1800" s="317" t="b">
        <f t="shared" ca="1" si="535"/>
        <v>0</v>
      </c>
    </row>
    <row r="1801" spans="1:35" x14ac:dyDescent="0.25">
      <c r="A1801">
        <v>1769</v>
      </c>
      <c r="B1801" s="169">
        <f ca="1">OFFSET(InputPriceData!B$15,CalculationsAndCharts!$A1801+$A$11,0,1,1)</f>
        <v>39279</v>
      </c>
      <c r="C1801" s="3">
        <f ca="1">OFFSET(InputPriceData!G$15,CalculationsAndCharts!$A1801+$A$11,IF($C$7,8,0),1,1)</f>
        <v>1904600</v>
      </c>
      <c r="D1801" s="4">
        <f ca="1">OFFSET(InputPriceData!C$15,CalculationsAndCharts!$A1801+$A$11,IF($C$7,8,0),1,1)</f>
        <v>53.96</v>
      </c>
      <c r="E1801" s="4">
        <f ca="1">OFFSET(InputPriceData!D$15,CalculationsAndCharts!$A1801+$A$11,IF($C$7,8,0),1,1)</f>
        <v>54.2</v>
      </c>
      <c r="F1801" s="4">
        <f ca="1">OFFSET(InputPriceData!E$15,CalculationsAndCharts!$A1801+$A$11,IF($C$7,8,0),1,1)</f>
        <v>53.7</v>
      </c>
      <c r="G1801" s="4">
        <f ca="1">OFFSET(InputPriceData!F$15,CalculationsAndCharts!$A1801+$A$11,IF($C$7,8,0),1,1)</f>
        <v>53.92</v>
      </c>
      <c r="H1801" s="133"/>
      <c r="I1801" s="133"/>
      <c r="J1801" s="37">
        <f t="shared" ca="1" si="525"/>
        <v>1032</v>
      </c>
      <c r="K1801" s="124">
        <f t="shared" ca="1" si="526"/>
        <v>0.26000000000000512</v>
      </c>
      <c r="L1801" s="343">
        <f t="shared" ca="1" si="517"/>
        <v>-0.16047962555860881</v>
      </c>
      <c r="M1801" s="345">
        <f t="shared" ca="1" si="527"/>
        <v>0.53019101929738821</v>
      </c>
      <c r="N1801" s="344">
        <f t="shared" ca="1" si="518"/>
        <v>-0.30268265534047939</v>
      </c>
      <c r="O1801" s="4"/>
      <c r="P1801" s="4"/>
      <c r="Q1801" s="3"/>
      <c r="S1801" s="4"/>
      <c r="T1801" s="4" t="b">
        <f t="shared" ca="1" si="519"/>
        <v>0</v>
      </c>
      <c r="U1801" t="b">
        <f t="shared" ca="1" si="520"/>
        <v>0</v>
      </c>
      <c r="W1801" s="317" t="b">
        <f t="shared" ca="1" si="521"/>
        <v>0</v>
      </c>
      <c r="X1801" s="317" t="b">
        <f t="shared" ca="1" si="528"/>
        <v>0</v>
      </c>
      <c r="Y1801" s="317" t="b">
        <f t="shared" ca="1" si="522"/>
        <v>0</v>
      </c>
      <c r="Z1801" t="b">
        <f t="shared" ca="1" si="523"/>
        <v>0</v>
      </c>
      <c r="AA1801" s="37" t="b">
        <f t="shared" ca="1" si="529"/>
        <v>1</v>
      </c>
      <c r="AB1801" t="b">
        <f t="shared" ca="1" si="524"/>
        <v>0</v>
      </c>
      <c r="AD1801" t="b">
        <f t="shared" ca="1" si="530"/>
        <v>0</v>
      </c>
      <c r="AE1801" s="37" t="b">
        <f t="shared" ca="1" si="531"/>
        <v>1</v>
      </c>
      <c r="AF1801" t="b">
        <f t="shared" ca="1" si="532"/>
        <v>0</v>
      </c>
      <c r="AG1801" s="317" t="b">
        <f t="shared" ca="1" si="533"/>
        <v>0</v>
      </c>
      <c r="AH1801" s="317" t="b">
        <f t="shared" ca="1" si="534"/>
        <v>0</v>
      </c>
      <c r="AI1801" s="317" t="b">
        <f t="shared" ca="1" si="535"/>
        <v>0</v>
      </c>
    </row>
    <row r="1802" spans="1:35" x14ac:dyDescent="0.25">
      <c r="A1802">
        <v>1770</v>
      </c>
      <c r="B1802" s="169">
        <f ca="1">OFFSET(InputPriceData!B$15,CalculationsAndCharts!$A1802+$A$11,0,1,1)</f>
        <v>39276</v>
      </c>
      <c r="C1802" s="3">
        <f ca="1">OFFSET(InputPriceData!G$15,CalculationsAndCharts!$A1802+$A$11,IF($C$7,8,0),1,1)</f>
        <v>3033600</v>
      </c>
      <c r="D1802" s="4">
        <f ca="1">OFFSET(InputPriceData!C$15,CalculationsAndCharts!$A1802+$A$11,IF($C$7,8,0),1,1)</f>
        <v>53.49</v>
      </c>
      <c r="E1802" s="4">
        <f ca="1">OFFSET(InputPriceData!D$15,CalculationsAndCharts!$A1802+$A$11,IF($C$7,8,0),1,1)</f>
        <v>54.09</v>
      </c>
      <c r="F1802" s="4">
        <f ca="1">OFFSET(InputPriceData!E$15,CalculationsAndCharts!$A1802+$A$11,IF($C$7,8,0),1,1)</f>
        <v>53.49</v>
      </c>
      <c r="G1802" s="4">
        <f ca="1">OFFSET(InputPriceData!F$15,CalculationsAndCharts!$A1802+$A$11,IF($C$7,8,0),1,1)</f>
        <v>53.8</v>
      </c>
      <c r="H1802" s="133"/>
      <c r="I1802" s="133"/>
      <c r="J1802" s="37">
        <f t="shared" ca="1" si="525"/>
        <v>1031</v>
      </c>
      <c r="K1802" s="124">
        <f t="shared" ca="1" si="526"/>
        <v>1.0399999999999991</v>
      </c>
      <c r="L1802" s="343">
        <f t="shared" ca="1" si="517"/>
        <v>-0.24375041672501091</v>
      </c>
      <c r="M1802" s="345">
        <f t="shared" ca="1" si="527"/>
        <v>0.53500607396305566</v>
      </c>
      <c r="N1802" s="344">
        <f t="shared" ca="1" si="518"/>
        <v>-0.45560308300694707</v>
      </c>
      <c r="O1802" s="4"/>
      <c r="P1802" s="4"/>
      <c r="Q1802" s="3"/>
      <c r="S1802" s="4"/>
      <c r="T1802" s="4" t="b">
        <f t="shared" ca="1" si="519"/>
        <v>0</v>
      </c>
      <c r="U1802" t="b">
        <f t="shared" ca="1" si="520"/>
        <v>0</v>
      </c>
      <c r="W1802" s="317" t="b">
        <f t="shared" ca="1" si="521"/>
        <v>0</v>
      </c>
      <c r="X1802" s="317" t="b">
        <f t="shared" ca="1" si="528"/>
        <v>0</v>
      </c>
      <c r="Y1802" s="317" t="b">
        <f t="shared" ca="1" si="522"/>
        <v>0</v>
      </c>
      <c r="Z1802" t="b">
        <f t="shared" ca="1" si="523"/>
        <v>0</v>
      </c>
      <c r="AA1802" s="37" t="b">
        <f t="shared" ca="1" si="529"/>
        <v>1</v>
      </c>
      <c r="AB1802" t="b">
        <f t="shared" ca="1" si="524"/>
        <v>0</v>
      </c>
      <c r="AD1802" t="b">
        <f t="shared" ca="1" si="530"/>
        <v>0</v>
      </c>
      <c r="AE1802" s="37" t="b">
        <f t="shared" ca="1" si="531"/>
        <v>1</v>
      </c>
      <c r="AF1802" t="b">
        <f t="shared" ca="1" si="532"/>
        <v>0</v>
      </c>
      <c r="AG1802" s="317" t="b">
        <f t="shared" ca="1" si="533"/>
        <v>0</v>
      </c>
      <c r="AH1802" s="317" t="b">
        <f t="shared" ca="1" si="534"/>
        <v>0</v>
      </c>
      <c r="AI1802" s="317" t="b">
        <f t="shared" ca="1" si="535"/>
        <v>0</v>
      </c>
    </row>
    <row r="1803" spans="1:35" x14ac:dyDescent="0.25">
      <c r="A1803">
        <v>1771</v>
      </c>
      <c r="B1803" s="169">
        <f ca="1">OFFSET(InputPriceData!B$15,CalculationsAndCharts!$A1803+$A$11,0,1,1)</f>
        <v>39275</v>
      </c>
      <c r="C1803" s="3">
        <f ca="1">OFFSET(InputPriceData!G$15,CalculationsAndCharts!$A1803+$A$11,IF($C$7,8,0),1,1)</f>
        <v>4098300</v>
      </c>
      <c r="D1803" s="4">
        <f ca="1">OFFSET(InputPriceData!C$15,CalculationsAndCharts!$A1803+$A$11,IF($C$7,8,0),1,1)</f>
        <v>53.45</v>
      </c>
      <c r="E1803" s="4">
        <f ca="1">OFFSET(InputPriceData!D$15,CalculationsAndCharts!$A1803+$A$11,IF($C$7,8,0),1,1)</f>
        <v>53.71</v>
      </c>
      <c r="F1803" s="4">
        <f ca="1">OFFSET(InputPriceData!E$15,CalculationsAndCharts!$A1803+$A$11,IF($C$7,8,0),1,1)</f>
        <v>52.76</v>
      </c>
      <c r="G1803" s="4">
        <f ca="1">OFFSET(InputPriceData!F$15,CalculationsAndCharts!$A1803+$A$11,IF($C$7,8,0),1,1)</f>
        <v>53.66</v>
      </c>
      <c r="H1803" s="133"/>
      <c r="I1803" s="133"/>
      <c r="J1803" s="37">
        <f t="shared" ca="1" si="525"/>
        <v>1030</v>
      </c>
      <c r="K1803" s="124">
        <f t="shared" ca="1" si="526"/>
        <v>0.67999999999999972</v>
      </c>
      <c r="L1803" s="343">
        <f t="shared" ca="1" si="517"/>
        <v>-0.26347689410322472</v>
      </c>
      <c r="M1803" s="345">
        <f t="shared" ca="1" si="527"/>
        <v>0.53986485768219539</v>
      </c>
      <c r="N1803" s="344">
        <f t="shared" ca="1" si="518"/>
        <v>-0.48804231346787685</v>
      </c>
      <c r="O1803" s="4"/>
      <c r="P1803" s="4"/>
      <c r="Q1803" s="3"/>
      <c r="S1803" s="4"/>
      <c r="T1803" s="4" t="b">
        <f t="shared" ca="1" si="519"/>
        <v>0</v>
      </c>
      <c r="U1803" t="b">
        <f t="shared" ca="1" si="520"/>
        <v>0</v>
      </c>
      <c r="W1803" s="317" t="b">
        <f t="shared" ca="1" si="521"/>
        <v>0</v>
      </c>
      <c r="X1803" s="317" t="b">
        <f t="shared" ca="1" si="528"/>
        <v>0</v>
      </c>
      <c r="Y1803" s="317" t="b">
        <f t="shared" ca="1" si="522"/>
        <v>0</v>
      </c>
      <c r="Z1803" t="b">
        <f t="shared" ca="1" si="523"/>
        <v>0</v>
      </c>
      <c r="AA1803" s="37" t="b">
        <f t="shared" ca="1" si="529"/>
        <v>1</v>
      </c>
      <c r="AB1803" t="b">
        <f t="shared" ca="1" si="524"/>
        <v>0</v>
      </c>
      <c r="AD1803" t="b">
        <f t="shared" ca="1" si="530"/>
        <v>0</v>
      </c>
      <c r="AE1803" s="37" t="b">
        <f t="shared" ca="1" si="531"/>
        <v>1</v>
      </c>
      <c r="AF1803" t="b">
        <f t="shared" ca="1" si="532"/>
        <v>0</v>
      </c>
      <c r="AG1803" s="317" t="b">
        <f t="shared" ca="1" si="533"/>
        <v>0</v>
      </c>
      <c r="AH1803" s="317" t="b">
        <f t="shared" ca="1" si="534"/>
        <v>0</v>
      </c>
      <c r="AI1803" s="317" t="b">
        <f t="shared" ca="1" si="535"/>
        <v>0</v>
      </c>
    </row>
    <row r="1804" spans="1:35" x14ac:dyDescent="0.25">
      <c r="A1804">
        <v>1772</v>
      </c>
      <c r="B1804" s="169">
        <f ca="1">OFFSET(InputPriceData!B$15,CalculationsAndCharts!$A1804+$A$11,0,1,1)</f>
        <v>39274</v>
      </c>
      <c r="C1804" s="3">
        <f ca="1">OFFSET(InputPriceData!G$15,CalculationsAndCharts!$A1804+$A$11,IF($C$7,8,0),1,1)</f>
        <v>2905200</v>
      </c>
      <c r="D1804" s="4">
        <f ca="1">OFFSET(InputPriceData!C$15,CalculationsAndCharts!$A1804+$A$11,IF($C$7,8,0),1,1)</f>
        <v>52.83</v>
      </c>
      <c r="E1804" s="4">
        <f ca="1">OFFSET(InputPriceData!D$15,CalculationsAndCharts!$A1804+$A$11,IF($C$7,8,0),1,1)</f>
        <v>53.05</v>
      </c>
      <c r="F1804" s="4">
        <f ca="1">OFFSET(InputPriceData!E$15,CalculationsAndCharts!$A1804+$A$11,IF($C$7,8,0),1,1)</f>
        <v>52.28</v>
      </c>
      <c r="G1804" s="4">
        <f ca="1">OFFSET(InputPriceData!F$15,CalculationsAndCharts!$A1804+$A$11,IF($C$7,8,0),1,1)</f>
        <v>52.76</v>
      </c>
      <c r="H1804" s="133"/>
      <c r="I1804" s="133"/>
      <c r="J1804" s="37">
        <f t="shared" ca="1" si="525"/>
        <v>1029</v>
      </c>
      <c r="K1804" s="124">
        <f t="shared" ca="1" si="526"/>
        <v>-1.6799999999999997</v>
      </c>
      <c r="L1804" s="343">
        <f t="shared" ca="1" si="517"/>
        <v>-0.15581660612762838</v>
      </c>
      <c r="M1804" s="345">
        <f t="shared" ca="1" si="527"/>
        <v>0.54476776759050993</v>
      </c>
      <c r="N1804" s="344">
        <f t="shared" ca="1" si="518"/>
        <v>-0.28602390853041865</v>
      </c>
      <c r="O1804" s="4"/>
      <c r="P1804" s="4"/>
      <c r="Q1804" s="3"/>
      <c r="S1804" s="4"/>
      <c r="T1804" s="4" t="b">
        <f t="shared" ca="1" si="519"/>
        <v>0</v>
      </c>
      <c r="U1804" t="b">
        <f t="shared" ca="1" si="520"/>
        <v>0</v>
      </c>
      <c r="W1804" s="317" t="b">
        <f t="shared" ca="1" si="521"/>
        <v>0</v>
      </c>
      <c r="X1804" s="317" t="b">
        <f t="shared" ca="1" si="528"/>
        <v>0</v>
      </c>
      <c r="Y1804" s="317" t="b">
        <f t="shared" ca="1" si="522"/>
        <v>0</v>
      </c>
      <c r="Z1804" t="b">
        <f t="shared" ca="1" si="523"/>
        <v>0</v>
      </c>
      <c r="AA1804" s="37" t="b">
        <f t="shared" ca="1" si="529"/>
        <v>1</v>
      </c>
      <c r="AB1804" t="b">
        <f t="shared" ca="1" si="524"/>
        <v>0</v>
      </c>
      <c r="AD1804" t="b">
        <f t="shared" ca="1" si="530"/>
        <v>0</v>
      </c>
      <c r="AE1804" s="37" t="b">
        <f t="shared" ca="1" si="531"/>
        <v>1</v>
      </c>
      <c r="AF1804" t="b">
        <f t="shared" ca="1" si="532"/>
        <v>0</v>
      </c>
      <c r="AG1804" s="317" t="b">
        <f t="shared" ca="1" si="533"/>
        <v>0</v>
      </c>
      <c r="AH1804" s="317" t="b">
        <f t="shared" ca="1" si="534"/>
        <v>0</v>
      </c>
      <c r="AI1804" s="317" t="b">
        <f t="shared" ca="1" si="535"/>
        <v>0</v>
      </c>
    </row>
    <row r="1805" spans="1:35" x14ac:dyDescent="0.25">
      <c r="A1805">
        <v>1773</v>
      </c>
      <c r="B1805" s="169">
        <f ca="1">OFFSET(InputPriceData!B$15,CalculationsAndCharts!$A1805+$A$11,0,1,1)</f>
        <v>39273</v>
      </c>
      <c r="C1805" s="3">
        <f ca="1">OFFSET(InputPriceData!G$15,CalculationsAndCharts!$A1805+$A$11,IF($C$7,8,0),1,1)</f>
        <v>2677700</v>
      </c>
      <c r="D1805" s="4">
        <f ca="1">OFFSET(InputPriceData!C$15,CalculationsAndCharts!$A1805+$A$11,IF($C$7,8,0),1,1)</f>
        <v>53.97</v>
      </c>
      <c r="E1805" s="4">
        <f ca="1">OFFSET(InputPriceData!D$15,CalculationsAndCharts!$A1805+$A$11,IF($C$7,8,0),1,1)</f>
        <v>54.13</v>
      </c>
      <c r="F1805" s="4">
        <f ca="1">OFFSET(InputPriceData!E$15,CalculationsAndCharts!$A1805+$A$11,IF($C$7,8,0),1,1)</f>
        <v>52.94</v>
      </c>
      <c r="G1805" s="4">
        <f ca="1">OFFSET(InputPriceData!F$15,CalculationsAndCharts!$A1805+$A$11,IF($C$7,8,0),1,1)</f>
        <v>52.98</v>
      </c>
      <c r="H1805" s="133"/>
      <c r="I1805" s="133"/>
      <c r="J1805" s="37">
        <f t="shared" ca="1" si="525"/>
        <v>1028</v>
      </c>
      <c r="K1805" s="124">
        <f t="shared" ca="1" si="526"/>
        <v>-1.4600000000000009</v>
      </c>
      <c r="L1805" s="343">
        <f t="shared" ca="1" si="517"/>
        <v>-3.0350152863287044E-2</v>
      </c>
      <c r="M1805" s="345">
        <f t="shared" ca="1" si="527"/>
        <v>0.54971520443038335</v>
      </c>
      <c r="N1805" s="344">
        <f t="shared" ca="1" si="518"/>
        <v>-5.5210684766734748E-2</v>
      </c>
      <c r="O1805" s="4"/>
      <c r="P1805" s="4"/>
      <c r="Q1805" s="3"/>
      <c r="S1805" s="4"/>
      <c r="T1805" s="4" t="b">
        <f t="shared" ca="1" si="519"/>
        <v>0</v>
      </c>
      <c r="U1805" t="b">
        <f t="shared" ca="1" si="520"/>
        <v>0</v>
      </c>
      <c r="W1805" s="317" t="b">
        <f t="shared" ca="1" si="521"/>
        <v>0</v>
      </c>
      <c r="X1805" s="317" t="b">
        <f t="shared" ca="1" si="528"/>
        <v>0</v>
      </c>
      <c r="Y1805" s="317" t="b">
        <f t="shared" ca="1" si="522"/>
        <v>0</v>
      </c>
      <c r="Z1805" t="b">
        <f t="shared" ca="1" si="523"/>
        <v>0</v>
      </c>
      <c r="AA1805" s="37" t="b">
        <f t="shared" ca="1" si="529"/>
        <v>1</v>
      </c>
      <c r="AB1805" t="b">
        <f t="shared" ca="1" si="524"/>
        <v>0</v>
      </c>
      <c r="AD1805" t="b">
        <f t="shared" ca="1" si="530"/>
        <v>0</v>
      </c>
      <c r="AE1805" s="37" t="b">
        <f t="shared" ca="1" si="531"/>
        <v>1</v>
      </c>
      <c r="AF1805" t="b">
        <f t="shared" ca="1" si="532"/>
        <v>0</v>
      </c>
      <c r="AG1805" s="317" t="b">
        <f t="shared" ca="1" si="533"/>
        <v>0</v>
      </c>
      <c r="AH1805" s="317" t="b">
        <f t="shared" ca="1" si="534"/>
        <v>0</v>
      </c>
      <c r="AI1805" s="317" t="b">
        <f t="shared" ca="1" si="535"/>
        <v>0</v>
      </c>
    </row>
    <row r="1806" spans="1:35" x14ac:dyDescent="0.25">
      <c r="A1806">
        <v>1774</v>
      </c>
      <c r="B1806" s="169">
        <f ca="1">OFFSET(InputPriceData!B$15,CalculationsAndCharts!$A1806+$A$11,0,1,1)</f>
        <v>39272</v>
      </c>
      <c r="C1806" s="3">
        <f ca="1">OFFSET(InputPriceData!G$15,CalculationsAndCharts!$A1806+$A$11,IF($C$7,8,0),1,1)</f>
        <v>2074000</v>
      </c>
      <c r="D1806" s="4">
        <f ca="1">OFFSET(InputPriceData!C$15,CalculationsAndCharts!$A1806+$A$11,IF($C$7,8,0),1,1)</f>
        <v>54.36</v>
      </c>
      <c r="E1806" s="4">
        <f ca="1">OFFSET(InputPriceData!D$15,CalculationsAndCharts!$A1806+$A$11,IF($C$7,8,0),1,1)</f>
        <v>54.75</v>
      </c>
      <c r="F1806" s="4">
        <f ca="1">OFFSET(InputPriceData!E$15,CalculationsAndCharts!$A1806+$A$11,IF($C$7,8,0),1,1)</f>
        <v>54.27</v>
      </c>
      <c r="G1806" s="4">
        <f ca="1">OFFSET(InputPriceData!F$15,CalculationsAndCharts!$A1806+$A$11,IF($C$7,8,0),1,1)</f>
        <v>54.44</v>
      </c>
      <c r="H1806" s="133"/>
      <c r="I1806" s="133"/>
      <c r="J1806" s="37">
        <f t="shared" ca="1" si="525"/>
        <v>1027</v>
      </c>
      <c r="K1806" s="124">
        <f t="shared" ca="1" si="526"/>
        <v>-0.28000000000000114</v>
      </c>
      <c r="L1806" s="343">
        <f t="shared" ca="1" si="517"/>
        <v>-2.440783972944055E-2</v>
      </c>
      <c r="M1806" s="345">
        <f t="shared" ca="1" si="527"/>
        <v>0.55470757258363612</v>
      </c>
      <c r="N1806" s="344">
        <f t="shared" ca="1" si="518"/>
        <v>-4.4001273708518654E-2</v>
      </c>
      <c r="O1806" s="4"/>
      <c r="P1806" s="4"/>
      <c r="Q1806" s="3"/>
      <c r="S1806" s="4"/>
      <c r="T1806" s="4" t="b">
        <f t="shared" ca="1" si="519"/>
        <v>0</v>
      </c>
      <c r="U1806" t="b">
        <f t="shared" ca="1" si="520"/>
        <v>0</v>
      </c>
      <c r="W1806" s="317" t="b">
        <f t="shared" ca="1" si="521"/>
        <v>0</v>
      </c>
      <c r="X1806" s="317" t="b">
        <f t="shared" ca="1" si="528"/>
        <v>0</v>
      </c>
      <c r="Y1806" s="317" t="b">
        <f t="shared" ca="1" si="522"/>
        <v>0</v>
      </c>
      <c r="Z1806" t="b">
        <f t="shared" ca="1" si="523"/>
        <v>0</v>
      </c>
      <c r="AA1806" s="37" t="b">
        <f t="shared" ca="1" si="529"/>
        <v>1</v>
      </c>
      <c r="AB1806" t="b">
        <f t="shared" ca="1" si="524"/>
        <v>0</v>
      </c>
      <c r="AD1806" t="b">
        <f t="shared" ca="1" si="530"/>
        <v>0</v>
      </c>
      <c r="AE1806" s="37" t="b">
        <f t="shared" ca="1" si="531"/>
        <v>1</v>
      </c>
      <c r="AF1806" t="b">
        <f t="shared" ca="1" si="532"/>
        <v>0</v>
      </c>
      <c r="AG1806" s="317" t="b">
        <f t="shared" ca="1" si="533"/>
        <v>0</v>
      </c>
      <c r="AH1806" s="317" t="b">
        <f t="shared" ca="1" si="534"/>
        <v>0</v>
      </c>
      <c r="AI1806" s="317" t="b">
        <f t="shared" ca="1" si="535"/>
        <v>0</v>
      </c>
    </row>
    <row r="1807" spans="1:35" x14ac:dyDescent="0.25">
      <c r="A1807">
        <v>1775</v>
      </c>
      <c r="B1807" s="169">
        <f ca="1">OFFSET(InputPriceData!B$15,CalculationsAndCharts!$A1807+$A$11,0,1,1)</f>
        <v>39269</v>
      </c>
      <c r="C1807" s="3">
        <f ca="1">OFFSET(InputPriceData!G$15,CalculationsAndCharts!$A1807+$A$11,IF($C$7,8,0),1,1)</f>
        <v>2018400</v>
      </c>
      <c r="D1807" s="4">
        <f ca="1">OFFSET(InputPriceData!C$15,CalculationsAndCharts!$A1807+$A$11,IF($C$7,8,0),1,1)</f>
        <v>54.77</v>
      </c>
      <c r="E1807" s="4">
        <f ca="1">OFFSET(InputPriceData!D$15,CalculationsAndCharts!$A1807+$A$11,IF($C$7,8,0),1,1)</f>
        <v>54.79</v>
      </c>
      <c r="F1807" s="4">
        <f ca="1">OFFSET(InputPriceData!E$15,CalculationsAndCharts!$A1807+$A$11,IF($C$7,8,0),1,1)</f>
        <v>54.31</v>
      </c>
      <c r="G1807" s="4">
        <f ca="1">OFFSET(InputPriceData!F$15,CalculationsAndCharts!$A1807+$A$11,IF($C$7,8,0),1,1)</f>
        <v>54.44</v>
      </c>
      <c r="H1807" s="133"/>
      <c r="I1807" s="133"/>
      <c r="J1807" s="37">
        <f t="shared" ca="1" si="525"/>
        <v>1026</v>
      </c>
      <c r="K1807" s="124">
        <f t="shared" ca="1" si="526"/>
        <v>0.23999999999999488</v>
      </c>
      <c r="L1807" s="343">
        <f t="shared" ca="1" si="517"/>
        <v>-0.11932431322510811</v>
      </c>
      <c r="M1807" s="345">
        <f t="shared" ca="1" si="527"/>
        <v>0.55974528010457736</v>
      </c>
      <c r="N1807" s="344">
        <f t="shared" ca="1" si="518"/>
        <v>-0.21317609538898608</v>
      </c>
      <c r="O1807" s="4"/>
      <c r="P1807" s="4"/>
      <c r="Q1807" s="3"/>
      <c r="S1807" s="4"/>
      <c r="T1807" s="4" t="b">
        <f t="shared" ca="1" si="519"/>
        <v>0</v>
      </c>
      <c r="U1807" t="b">
        <f t="shared" ca="1" si="520"/>
        <v>0</v>
      </c>
      <c r="W1807" s="317" t="b">
        <f t="shared" ca="1" si="521"/>
        <v>0</v>
      </c>
      <c r="X1807" s="317" t="b">
        <f t="shared" ca="1" si="528"/>
        <v>0</v>
      </c>
      <c r="Y1807" s="317" t="b">
        <f t="shared" ca="1" si="522"/>
        <v>0</v>
      </c>
      <c r="Z1807" t="b">
        <f t="shared" ca="1" si="523"/>
        <v>0</v>
      </c>
      <c r="AA1807" s="37" t="b">
        <f t="shared" ca="1" si="529"/>
        <v>1</v>
      </c>
      <c r="AB1807" t="b">
        <f t="shared" ca="1" si="524"/>
        <v>0</v>
      </c>
      <c r="AD1807" t="b">
        <f t="shared" ca="1" si="530"/>
        <v>0</v>
      </c>
      <c r="AE1807" s="37" t="b">
        <f t="shared" ca="1" si="531"/>
        <v>1</v>
      </c>
      <c r="AF1807" t="b">
        <f t="shared" ca="1" si="532"/>
        <v>0</v>
      </c>
      <c r="AG1807" s="317" t="b">
        <f t="shared" ca="1" si="533"/>
        <v>0</v>
      </c>
      <c r="AH1807" s="317" t="b">
        <f t="shared" ca="1" si="534"/>
        <v>0</v>
      </c>
      <c r="AI1807" s="317" t="b">
        <f t="shared" ca="1" si="535"/>
        <v>0</v>
      </c>
    </row>
    <row r="1808" spans="1:35" x14ac:dyDescent="0.25">
      <c r="A1808">
        <v>1776</v>
      </c>
      <c r="B1808" s="169">
        <f ca="1">OFFSET(InputPriceData!B$15,CalculationsAndCharts!$A1808+$A$11,0,1,1)</f>
        <v>39268</v>
      </c>
      <c r="C1808" s="3">
        <f ca="1">OFFSET(InputPriceData!G$15,CalculationsAndCharts!$A1808+$A$11,IF($C$7,8,0),1,1)</f>
        <v>1490200</v>
      </c>
      <c r="D1808" s="4">
        <f ca="1">OFFSET(InputPriceData!C$15,CalculationsAndCharts!$A1808+$A$11,IF($C$7,8,0),1,1)</f>
        <v>54.37</v>
      </c>
      <c r="E1808" s="4">
        <f ca="1">OFFSET(InputPriceData!D$15,CalculationsAndCharts!$A1808+$A$11,IF($C$7,8,0),1,1)</f>
        <v>54.78</v>
      </c>
      <c r="F1808" s="4">
        <f ca="1">OFFSET(InputPriceData!E$15,CalculationsAndCharts!$A1808+$A$11,IF($C$7,8,0),1,1)</f>
        <v>54.21</v>
      </c>
      <c r="G1808" s="4">
        <f ca="1">OFFSET(InputPriceData!F$15,CalculationsAndCharts!$A1808+$A$11,IF($C$7,8,0),1,1)</f>
        <v>54.72</v>
      </c>
      <c r="H1808" s="133"/>
      <c r="I1808" s="133"/>
      <c r="J1808" s="37">
        <f t="shared" ca="1" si="525"/>
        <v>1025</v>
      </c>
      <c r="K1808" s="124">
        <f t="shared" ca="1" si="526"/>
        <v>0.49000000000000199</v>
      </c>
      <c r="L1808" s="343">
        <f t="shared" ca="1" si="517"/>
        <v>-0.25508780783445162</v>
      </c>
      <c r="M1808" s="345">
        <f t="shared" ca="1" si="527"/>
        <v>0.5648287387533576</v>
      </c>
      <c r="N1808" s="344">
        <f t="shared" ca="1" si="518"/>
        <v>-0.45161973945847717</v>
      </c>
      <c r="O1808" s="4"/>
      <c r="P1808" s="4"/>
      <c r="Q1808" s="3"/>
      <c r="S1808" s="4"/>
      <c r="T1808" s="4" t="b">
        <f t="shared" ca="1" si="519"/>
        <v>0</v>
      </c>
      <c r="U1808" t="b">
        <f t="shared" ca="1" si="520"/>
        <v>0</v>
      </c>
      <c r="W1808" s="317" t="b">
        <f t="shared" ca="1" si="521"/>
        <v>0</v>
      </c>
      <c r="X1808" s="317" t="b">
        <f t="shared" ca="1" si="528"/>
        <v>0</v>
      </c>
      <c r="Y1808" s="317" t="b">
        <f t="shared" ca="1" si="522"/>
        <v>0</v>
      </c>
      <c r="Z1808" t="b">
        <f t="shared" ca="1" si="523"/>
        <v>0</v>
      </c>
      <c r="AA1808" s="37" t="b">
        <f t="shared" ca="1" si="529"/>
        <v>1</v>
      </c>
      <c r="AB1808" t="b">
        <f t="shared" ca="1" si="524"/>
        <v>0</v>
      </c>
      <c r="AD1808" t="b">
        <f t="shared" ca="1" si="530"/>
        <v>0</v>
      </c>
      <c r="AE1808" s="37" t="b">
        <f t="shared" ca="1" si="531"/>
        <v>1</v>
      </c>
      <c r="AF1808" t="b">
        <f t="shared" ca="1" si="532"/>
        <v>0</v>
      </c>
      <c r="AG1808" s="317" t="b">
        <f t="shared" ca="1" si="533"/>
        <v>0</v>
      </c>
      <c r="AH1808" s="317" t="b">
        <f t="shared" ca="1" si="534"/>
        <v>0</v>
      </c>
      <c r="AI1808" s="317" t="b">
        <f t="shared" ca="1" si="535"/>
        <v>0</v>
      </c>
    </row>
    <row r="1809" spans="1:35" x14ac:dyDescent="0.25">
      <c r="A1809">
        <v>1777</v>
      </c>
      <c r="B1809" s="169">
        <f ca="1">OFFSET(InputPriceData!B$15,CalculationsAndCharts!$A1809+$A$11,0,1,1)</f>
        <v>39266</v>
      </c>
      <c r="C1809" s="3">
        <f ca="1">OFFSET(InputPriceData!G$15,CalculationsAndCharts!$A1809+$A$11,IF($C$7,8,0),1,1)</f>
        <v>1126700</v>
      </c>
      <c r="D1809" s="4">
        <f ca="1">OFFSET(InputPriceData!C$15,CalculationsAndCharts!$A1809+$A$11,IF($C$7,8,0),1,1)</f>
        <v>54.45</v>
      </c>
      <c r="E1809" s="4">
        <f ca="1">OFFSET(InputPriceData!D$15,CalculationsAndCharts!$A1809+$A$11,IF($C$7,8,0),1,1)</f>
        <v>54.54</v>
      </c>
      <c r="F1809" s="4">
        <f ca="1">OFFSET(InputPriceData!E$15,CalculationsAndCharts!$A1809+$A$11,IF($C$7,8,0),1,1)</f>
        <v>54.07</v>
      </c>
      <c r="G1809" s="4">
        <f ca="1">OFFSET(InputPriceData!F$15,CalculationsAndCharts!$A1809+$A$11,IF($C$7,8,0),1,1)</f>
        <v>54.2</v>
      </c>
      <c r="H1809" s="133"/>
      <c r="I1809" s="133"/>
      <c r="J1809" s="37">
        <f t="shared" ca="1" si="525"/>
        <v>1024</v>
      </c>
      <c r="K1809" s="124">
        <f t="shared" ca="1" si="526"/>
        <v>0.31000000000000227</v>
      </c>
      <c r="L1809" s="343">
        <f t="shared" ca="1" si="517"/>
        <v>-0.39038175586239365</v>
      </c>
      <c r="M1809" s="345">
        <f t="shared" ca="1" si="527"/>
        <v>0.56995836402962419</v>
      </c>
      <c r="N1809" s="344">
        <f t="shared" ca="1" si="518"/>
        <v>-0.68493030456186643</v>
      </c>
      <c r="O1809" s="4"/>
      <c r="P1809" s="4"/>
      <c r="Q1809" s="3"/>
      <c r="S1809" s="4"/>
      <c r="T1809" s="4" t="b">
        <f t="shared" ca="1" si="519"/>
        <v>0</v>
      </c>
      <c r="U1809" t="b">
        <f t="shared" ca="1" si="520"/>
        <v>0</v>
      </c>
      <c r="W1809" s="317" t="b">
        <f t="shared" ca="1" si="521"/>
        <v>0</v>
      </c>
      <c r="X1809" s="317" t="b">
        <f t="shared" ca="1" si="528"/>
        <v>0</v>
      </c>
      <c r="Y1809" s="317" t="b">
        <f t="shared" ca="1" si="522"/>
        <v>0</v>
      </c>
      <c r="Z1809" t="b">
        <f t="shared" ca="1" si="523"/>
        <v>0</v>
      </c>
      <c r="AA1809" s="37" t="b">
        <f t="shared" ca="1" si="529"/>
        <v>1</v>
      </c>
      <c r="AB1809" t="b">
        <f t="shared" ca="1" si="524"/>
        <v>0</v>
      </c>
      <c r="AD1809" t="b">
        <f t="shared" ca="1" si="530"/>
        <v>0</v>
      </c>
      <c r="AE1809" s="37" t="b">
        <f t="shared" ca="1" si="531"/>
        <v>1</v>
      </c>
      <c r="AF1809" t="b">
        <f t="shared" ca="1" si="532"/>
        <v>0</v>
      </c>
      <c r="AG1809" s="317" t="b">
        <f t="shared" ca="1" si="533"/>
        <v>0</v>
      </c>
      <c r="AH1809" s="317" t="b">
        <f t="shared" ca="1" si="534"/>
        <v>0</v>
      </c>
      <c r="AI1809" s="317" t="b">
        <f t="shared" ca="1" si="535"/>
        <v>0</v>
      </c>
    </row>
    <row r="1810" spans="1:35" x14ac:dyDescent="0.25">
      <c r="A1810">
        <v>1778</v>
      </c>
      <c r="B1810" s="169">
        <f ca="1">OFFSET(InputPriceData!B$15,CalculationsAndCharts!$A1810+$A$11,0,1,1)</f>
        <v>39265</v>
      </c>
      <c r="C1810" s="3">
        <f ca="1">OFFSET(InputPriceData!G$15,CalculationsAndCharts!$A1810+$A$11,IF($C$7,8,0),1,1)</f>
        <v>1808000</v>
      </c>
      <c r="D1810" s="4">
        <f ca="1">OFFSET(InputPriceData!C$15,CalculationsAndCharts!$A1810+$A$11,IF($C$7,8,0),1,1)</f>
        <v>54.23</v>
      </c>
      <c r="E1810" s="4">
        <f ca="1">OFFSET(InputPriceData!D$15,CalculationsAndCharts!$A1810+$A$11,IF($C$7,8,0),1,1)</f>
        <v>54.52</v>
      </c>
      <c r="F1810" s="4">
        <f ca="1">OFFSET(InputPriceData!E$15,CalculationsAndCharts!$A1810+$A$11,IF($C$7,8,0),1,1)</f>
        <v>54.06</v>
      </c>
      <c r="G1810" s="4">
        <f ca="1">OFFSET(InputPriceData!F$15,CalculationsAndCharts!$A1810+$A$11,IF($C$7,8,0),1,1)</f>
        <v>54.23</v>
      </c>
      <c r="H1810" s="133"/>
      <c r="I1810" s="133"/>
      <c r="J1810" s="37">
        <f t="shared" ca="1" si="525"/>
        <v>1023</v>
      </c>
      <c r="K1810" s="124">
        <f t="shared" ca="1" si="526"/>
        <v>0.47999999999999687</v>
      </c>
      <c r="L1810" s="343">
        <f t="shared" ca="1" si="517"/>
        <v>-0.50396228643215757</v>
      </c>
      <c r="M1810" s="345">
        <f t="shared" ca="1" si="527"/>
        <v>0.57513457520648248</v>
      </c>
      <c r="N1810" s="344">
        <f t="shared" ca="1" si="518"/>
        <v>-0.87625106915407946</v>
      </c>
      <c r="O1810" s="4"/>
      <c r="P1810" s="4"/>
      <c r="Q1810" s="3"/>
      <c r="S1810" s="4"/>
      <c r="T1810" s="4" t="b">
        <f t="shared" ca="1" si="519"/>
        <v>0</v>
      </c>
      <c r="U1810" t="b">
        <f t="shared" ca="1" si="520"/>
        <v>0</v>
      </c>
      <c r="W1810" s="317" t="b">
        <f t="shared" ca="1" si="521"/>
        <v>0</v>
      </c>
      <c r="X1810" s="317" t="b">
        <f t="shared" ca="1" si="528"/>
        <v>0</v>
      </c>
      <c r="Y1810" s="317" t="b">
        <f t="shared" ca="1" si="522"/>
        <v>0</v>
      </c>
      <c r="Z1810" t="b">
        <f t="shared" ca="1" si="523"/>
        <v>0</v>
      </c>
      <c r="AA1810" s="37" t="b">
        <f t="shared" ca="1" si="529"/>
        <v>1</v>
      </c>
      <c r="AB1810" t="b">
        <f t="shared" ca="1" si="524"/>
        <v>0</v>
      </c>
      <c r="AD1810" t="b">
        <f t="shared" ca="1" si="530"/>
        <v>0</v>
      </c>
      <c r="AE1810" s="37" t="b">
        <f t="shared" ca="1" si="531"/>
        <v>1</v>
      </c>
      <c r="AF1810" t="b">
        <f t="shared" ca="1" si="532"/>
        <v>0</v>
      </c>
      <c r="AG1810" s="317" t="b">
        <f t="shared" ca="1" si="533"/>
        <v>0</v>
      </c>
      <c r="AH1810" s="317" t="b">
        <f t="shared" ca="1" si="534"/>
        <v>0</v>
      </c>
      <c r="AI1810" s="317" t="b">
        <f t="shared" ca="1" si="535"/>
        <v>0</v>
      </c>
    </row>
    <row r="1811" spans="1:35" x14ac:dyDescent="0.25">
      <c r="A1811">
        <v>1779</v>
      </c>
      <c r="B1811" s="169">
        <f ca="1">OFFSET(InputPriceData!B$15,CalculationsAndCharts!$A1811+$A$11,0,1,1)</f>
        <v>39262</v>
      </c>
      <c r="C1811" s="3">
        <f ca="1">OFFSET(InputPriceData!G$15,CalculationsAndCharts!$A1811+$A$11,IF($C$7,8,0),1,1)</f>
        <v>2637600</v>
      </c>
      <c r="D1811" s="4">
        <f ca="1">OFFSET(InputPriceData!C$15,CalculationsAndCharts!$A1811+$A$11,IF($C$7,8,0),1,1)</f>
        <v>53.58</v>
      </c>
      <c r="E1811" s="4">
        <f ca="1">OFFSET(InputPriceData!D$15,CalculationsAndCharts!$A1811+$A$11,IF($C$7,8,0),1,1)</f>
        <v>54.29</v>
      </c>
      <c r="F1811" s="4">
        <f ca="1">OFFSET(InputPriceData!E$15,CalculationsAndCharts!$A1811+$A$11,IF($C$7,8,0),1,1)</f>
        <v>53.55</v>
      </c>
      <c r="G1811" s="4">
        <f ca="1">OFFSET(InputPriceData!F$15,CalculationsAndCharts!$A1811+$A$11,IF($C$7,8,0),1,1)</f>
        <v>53.89</v>
      </c>
      <c r="H1811" s="133"/>
      <c r="I1811" s="133"/>
      <c r="J1811" s="37">
        <f t="shared" ca="1" si="525"/>
        <v>1022</v>
      </c>
      <c r="K1811" s="124">
        <f t="shared" ca="1" si="526"/>
        <v>-0.18999999999999773</v>
      </c>
      <c r="L1811" s="343">
        <f t="shared" ca="1" si="517"/>
        <v>-0.57030784141822521</v>
      </c>
      <c r="M1811" s="345">
        <f t="shared" ca="1" si="527"/>
        <v>0.58035779536476539</v>
      </c>
      <c r="N1811" s="344">
        <f t="shared" ca="1" si="518"/>
        <v>-0.98268317574639696</v>
      </c>
      <c r="O1811" s="4"/>
      <c r="P1811" s="4"/>
      <c r="Q1811" s="3"/>
      <c r="S1811" s="4"/>
      <c r="T1811" s="4" t="b">
        <f t="shared" ca="1" si="519"/>
        <v>0</v>
      </c>
      <c r="U1811" t="b">
        <f t="shared" ca="1" si="520"/>
        <v>0</v>
      </c>
      <c r="W1811" s="317" t="b">
        <f t="shared" ca="1" si="521"/>
        <v>0</v>
      </c>
      <c r="X1811" s="317" t="b">
        <f t="shared" ca="1" si="528"/>
        <v>0</v>
      </c>
      <c r="Y1811" s="317" t="b">
        <f t="shared" ca="1" si="522"/>
        <v>0</v>
      </c>
      <c r="Z1811" t="b">
        <f t="shared" ca="1" si="523"/>
        <v>0</v>
      </c>
      <c r="AA1811" s="37" t="b">
        <f t="shared" ca="1" si="529"/>
        <v>1</v>
      </c>
      <c r="AB1811" t="b">
        <f t="shared" ca="1" si="524"/>
        <v>0</v>
      </c>
      <c r="AD1811" t="b">
        <f t="shared" ca="1" si="530"/>
        <v>0</v>
      </c>
      <c r="AE1811" s="37" t="b">
        <f t="shared" ca="1" si="531"/>
        <v>1</v>
      </c>
      <c r="AF1811" t="b">
        <f t="shared" ca="1" si="532"/>
        <v>0</v>
      </c>
      <c r="AG1811" s="317" t="b">
        <f t="shared" ca="1" si="533"/>
        <v>0</v>
      </c>
      <c r="AH1811" s="317" t="b">
        <f t="shared" ca="1" si="534"/>
        <v>0</v>
      </c>
      <c r="AI1811" s="317" t="b">
        <f t="shared" ca="1" si="535"/>
        <v>0</v>
      </c>
    </row>
    <row r="1812" spans="1:35" x14ac:dyDescent="0.25">
      <c r="A1812">
        <v>1780</v>
      </c>
      <c r="B1812" s="169">
        <f ca="1">OFFSET(InputPriceData!B$15,CalculationsAndCharts!$A1812+$A$11,0,1,1)</f>
        <v>39261</v>
      </c>
      <c r="C1812" s="3">
        <f ca="1">OFFSET(InputPriceData!G$15,CalculationsAndCharts!$A1812+$A$11,IF($C$7,8,0),1,1)</f>
        <v>2362900</v>
      </c>
      <c r="D1812" s="4">
        <f ca="1">OFFSET(InputPriceData!C$15,CalculationsAndCharts!$A1812+$A$11,IF($C$7,8,0),1,1)</f>
        <v>53.88</v>
      </c>
      <c r="E1812" s="4">
        <f ca="1">OFFSET(InputPriceData!D$15,CalculationsAndCharts!$A1812+$A$11,IF($C$7,8,0),1,1)</f>
        <v>53.91</v>
      </c>
      <c r="F1812" s="4">
        <f ca="1">OFFSET(InputPriceData!E$15,CalculationsAndCharts!$A1812+$A$11,IF($C$7,8,0),1,1)</f>
        <v>53.46</v>
      </c>
      <c r="G1812" s="4">
        <f ca="1">OFFSET(InputPriceData!F$15,CalculationsAndCharts!$A1812+$A$11,IF($C$7,8,0),1,1)</f>
        <v>53.75</v>
      </c>
      <c r="H1812" s="133"/>
      <c r="I1812" s="133"/>
      <c r="J1812" s="37">
        <f t="shared" ca="1" si="525"/>
        <v>1021</v>
      </c>
      <c r="K1812" s="124">
        <f t="shared" ca="1" si="526"/>
        <v>-0.28000000000000114</v>
      </c>
      <c r="L1812" s="343">
        <f t="shared" ca="1" si="517"/>
        <v>-0.58562845142761388</v>
      </c>
      <c r="M1812" s="345">
        <f t="shared" ca="1" si="527"/>
        <v>0.58562845142761388</v>
      </c>
      <c r="N1812" s="344">
        <f t="shared" ca="1" si="518"/>
        <v>-1</v>
      </c>
      <c r="O1812" s="4"/>
      <c r="P1812" s="4"/>
      <c r="Q1812" s="3"/>
      <c r="S1812" s="4"/>
      <c r="T1812" s="4" t="b">
        <f t="shared" ca="1" si="519"/>
        <v>0</v>
      </c>
      <c r="U1812" t="b">
        <f t="shared" ca="1" si="520"/>
        <v>0</v>
      </c>
      <c r="W1812" s="317" t="b">
        <f t="shared" ca="1" si="521"/>
        <v>0</v>
      </c>
      <c r="X1812" s="317" t="b">
        <f t="shared" ca="1" si="528"/>
        <v>0</v>
      </c>
      <c r="Y1812" s="317" t="b">
        <f t="shared" ca="1" si="522"/>
        <v>0</v>
      </c>
      <c r="Z1812" t="b">
        <f t="shared" ca="1" si="523"/>
        <v>0</v>
      </c>
      <c r="AA1812" s="37" t="b">
        <f t="shared" ca="1" si="529"/>
        <v>1</v>
      </c>
      <c r="AB1812" t="b">
        <f t="shared" ca="1" si="524"/>
        <v>0</v>
      </c>
      <c r="AD1812" t="b">
        <f t="shared" ca="1" si="530"/>
        <v>0</v>
      </c>
      <c r="AE1812" s="37" t="b">
        <f t="shared" ca="1" si="531"/>
        <v>1</v>
      </c>
      <c r="AF1812" t="b">
        <f t="shared" ca="1" si="532"/>
        <v>0</v>
      </c>
      <c r="AG1812" s="317" t="b">
        <f t="shared" ca="1" si="533"/>
        <v>0</v>
      </c>
      <c r="AH1812" s="317" t="b">
        <f t="shared" ca="1" si="534"/>
        <v>0</v>
      </c>
      <c r="AI1812" s="317" t="b">
        <f t="shared" ca="1" si="535"/>
        <v>0</v>
      </c>
    </row>
    <row r="1813" spans="1:35" x14ac:dyDescent="0.25">
      <c r="A1813">
        <v>1781</v>
      </c>
      <c r="B1813" s="169">
        <f ca="1">OFFSET(InputPriceData!B$15,CalculationsAndCharts!$A1813+$A$11,0,1,1)</f>
        <v>39260</v>
      </c>
      <c r="C1813" s="3">
        <f ca="1">OFFSET(InputPriceData!G$15,CalculationsAndCharts!$A1813+$A$11,IF($C$7,8,0),1,1)</f>
        <v>2080800</v>
      </c>
      <c r="D1813" s="4">
        <f ca="1">OFFSET(InputPriceData!C$15,CalculationsAndCharts!$A1813+$A$11,IF($C$7,8,0),1,1)</f>
        <v>53.6</v>
      </c>
      <c r="E1813" s="4">
        <f ca="1">OFFSET(InputPriceData!D$15,CalculationsAndCharts!$A1813+$A$11,IF($C$7,8,0),1,1)</f>
        <v>54.12</v>
      </c>
      <c r="F1813" s="4">
        <f ca="1">OFFSET(InputPriceData!E$15,CalculationsAndCharts!$A1813+$A$11,IF($C$7,8,0),1,1)</f>
        <v>53.52</v>
      </c>
      <c r="G1813" s="4">
        <f ca="1">OFFSET(InputPriceData!F$15,CalculationsAndCharts!$A1813+$A$11,IF($C$7,8,0),1,1)</f>
        <v>54.08</v>
      </c>
      <c r="H1813" s="133"/>
      <c r="I1813" s="133"/>
      <c r="J1813" s="37">
        <f t="shared" ca="1" si="525"/>
        <v>1020</v>
      </c>
      <c r="K1813" s="124">
        <f t="shared" ca="1" si="526"/>
        <v>-0.10000000000000142</v>
      </c>
      <c r="L1813" s="343">
        <f t="shared" ca="1" si="517"/>
        <v>-0.56631790314897335</v>
      </c>
      <c r="M1813" s="345">
        <f t="shared" ca="1" si="527"/>
        <v>0.56631790314897335</v>
      </c>
      <c r="N1813" s="344">
        <f t="shared" ca="1" si="518"/>
        <v>-1</v>
      </c>
      <c r="O1813" s="4"/>
      <c r="P1813" s="4"/>
      <c r="Q1813" s="3"/>
      <c r="S1813" s="4"/>
      <c r="T1813" s="4" t="b">
        <f t="shared" ca="1" si="519"/>
        <v>0</v>
      </c>
      <c r="U1813" t="b">
        <f t="shared" ca="1" si="520"/>
        <v>0</v>
      </c>
      <c r="W1813" s="317" t="b">
        <f t="shared" ca="1" si="521"/>
        <v>0</v>
      </c>
      <c r="X1813" s="317" t="b">
        <f t="shared" ca="1" si="528"/>
        <v>0</v>
      </c>
      <c r="Y1813" s="317" t="b">
        <f t="shared" ca="1" si="522"/>
        <v>0</v>
      </c>
      <c r="Z1813" t="b">
        <f t="shared" ca="1" si="523"/>
        <v>0</v>
      </c>
      <c r="AA1813" s="37" t="b">
        <f t="shared" ca="1" si="529"/>
        <v>1</v>
      </c>
      <c r="AB1813" t="b">
        <f t="shared" ca="1" si="524"/>
        <v>0</v>
      </c>
      <c r="AD1813" t="b">
        <f t="shared" ca="1" si="530"/>
        <v>0</v>
      </c>
      <c r="AE1813" s="37" t="b">
        <f t="shared" ca="1" si="531"/>
        <v>1</v>
      </c>
      <c r="AF1813" t="b">
        <f t="shared" ca="1" si="532"/>
        <v>0</v>
      </c>
      <c r="AG1813" s="317" t="b">
        <f t="shared" ca="1" si="533"/>
        <v>0</v>
      </c>
      <c r="AH1813" s="317" t="b">
        <f t="shared" ca="1" si="534"/>
        <v>0</v>
      </c>
      <c r="AI1813" s="317" t="b">
        <f t="shared" ca="1" si="535"/>
        <v>0</v>
      </c>
    </row>
    <row r="1814" spans="1:35" x14ac:dyDescent="0.25">
      <c r="A1814">
        <v>1782</v>
      </c>
      <c r="B1814" s="169">
        <f ca="1">OFFSET(InputPriceData!B$15,CalculationsAndCharts!$A1814+$A$11,0,1,1)</f>
        <v>39259</v>
      </c>
      <c r="C1814" s="3">
        <f ca="1">OFFSET(InputPriceData!G$15,CalculationsAndCharts!$A1814+$A$11,IF($C$7,8,0),1,1)</f>
        <v>3907300</v>
      </c>
      <c r="D1814" s="4">
        <f ca="1">OFFSET(InputPriceData!C$15,CalculationsAndCharts!$A1814+$A$11,IF($C$7,8,0),1,1)</f>
        <v>54.32</v>
      </c>
      <c r="E1814" s="4">
        <f ca="1">OFFSET(InputPriceData!D$15,CalculationsAndCharts!$A1814+$A$11,IF($C$7,8,0),1,1)</f>
        <v>54.69</v>
      </c>
      <c r="F1814" s="4">
        <f ca="1">OFFSET(InputPriceData!E$15,CalculationsAndCharts!$A1814+$A$11,IF($C$7,8,0),1,1)</f>
        <v>53.98</v>
      </c>
      <c r="G1814" s="4">
        <f ca="1">OFFSET(InputPriceData!F$15,CalculationsAndCharts!$A1814+$A$11,IF($C$7,8,0),1,1)</f>
        <v>54.03</v>
      </c>
      <c r="H1814" s="133"/>
      <c r="I1814" s="133"/>
      <c r="J1814" s="37">
        <f t="shared" ca="1" si="525"/>
        <v>1019</v>
      </c>
      <c r="K1814" s="124">
        <f t="shared" ca="1" si="526"/>
        <v>-0.46999999999999886</v>
      </c>
      <c r="L1814" s="343">
        <f t="shared" ca="1" si="517"/>
        <v>-0.48984276430031509</v>
      </c>
      <c r="M1814" s="345">
        <f t="shared" ca="1" si="527"/>
        <v>0.48984276430031509</v>
      </c>
      <c r="N1814" s="344">
        <f t="shared" ca="1" si="518"/>
        <v>-1</v>
      </c>
      <c r="O1814" s="4"/>
      <c r="P1814" s="4"/>
      <c r="Q1814" s="3"/>
      <c r="S1814" s="4"/>
      <c r="T1814" s="4" t="b">
        <f t="shared" ca="1" si="519"/>
        <v>0</v>
      </c>
      <c r="U1814" t="b">
        <f t="shared" ca="1" si="520"/>
        <v>0</v>
      </c>
      <c r="W1814" s="317" t="b">
        <f t="shared" ca="1" si="521"/>
        <v>0</v>
      </c>
      <c r="X1814" s="317" t="b">
        <f t="shared" ca="1" si="528"/>
        <v>0</v>
      </c>
      <c r="Y1814" s="317" t="b">
        <f t="shared" ca="1" si="522"/>
        <v>0</v>
      </c>
      <c r="Z1814" t="b">
        <f t="shared" ca="1" si="523"/>
        <v>0</v>
      </c>
      <c r="AA1814" s="37" t="b">
        <f t="shared" ca="1" si="529"/>
        <v>1</v>
      </c>
      <c r="AB1814" t="b">
        <f t="shared" ca="1" si="524"/>
        <v>0</v>
      </c>
      <c r="AD1814" t="b">
        <f t="shared" ca="1" si="530"/>
        <v>0</v>
      </c>
      <c r="AE1814" s="37" t="b">
        <f t="shared" ca="1" si="531"/>
        <v>1</v>
      </c>
      <c r="AF1814" t="b">
        <f t="shared" ca="1" si="532"/>
        <v>0</v>
      </c>
      <c r="AG1814" s="317" t="b">
        <f t="shared" ca="1" si="533"/>
        <v>0</v>
      </c>
      <c r="AH1814" s="317" t="b">
        <f t="shared" ca="1" si="534"/>
        <v>0</v>
      </c>
      <c r="AI1814" s="317" t="b">
        <f t="shared" ca="1" si="535"/>
        <v>0</v>
      </c>
    </row>
    <row r="1815" spans="1:35" x14ac:dyDescent="0.25">
      <c r="A1815">
        <v>1783</v>
      </c>
      <c r="B1815" s="169">
        <f ca="1">OFFSET(InputPriceData!B$15,CalculationsAndCharts!$A1815+$A$11,0,1,1)</f>
        <v>39258</v>
      </c>
      <c r="C1815" s="3">
        <f ca="1">OFFSET(InputPriceData!G$15,CalculationsAndCharts!$A1815+$A$11,IF($C$7,8,0),1,1)</f>
        <v>2345100</v>
      </c>
      <c r="D1815" s="4">
        <f ca="1">OFFSET(InputPriceData!C$15,CalculationsAndCharts!$A1815+$A$11,IF($C$7,8,0),1,1)</f>
        <v>54.5</v>
      </c>
      <c r="E1815" s="4">
        <f ca="1">OFFSET(InputPriceData!D$15,CalculationsAndCharts!$A1815+$A$11,IF($C$7,8,0),1,1)</f>
        <v>54.83</v>
      </c>
      <c r="F1815" s="4">
        <f ca="1">OFFSET(InputPriceData!E$15,CalculationsAndCharts!$A1815+$A$11,IF($C$7,8,0),1,1)</f>
        <v>53.83</v>
      </c>
      <c r="G1815" s="4">
        <f ca="1">OFFSET(InputPriceData!F$15,CalculationsAndCharts!$A1815+$A$11,IF($C$7,8,0),1,1)</f>
        <v>54.18</v>
      </c>
      <c r="H1815" s="133"/>
      <c r="I1815" s="133"/>
      <c r="J1815" s="37">
        <f t="shared" ca="1" si="525"/>
        <v>1018</v>
      </c>
      <c r="K1815" s="124">
        <f t="shared" ca="1" si="526"/>
        <v>-1.5600000000000023</v>
      </c>
      <c r="L1815" s="343">
        <f t="shared" ca="1" si="517"/>
        <v>-0.34535911661055535</v>
      </c>
      <c r="M1815" s="345">
        <f t="shared" ca="1" si="527"/>
        <v>0.47758703738052433</v>
      </c>
      <c r="N1815" s="344">
        <f t="shared" ca="1" si="518"/>
        <v>-0.72313335492685393</v>
      </c>
      <c r="O1815" s="4"/>
      <c r="P1815" s="4"/>
      <c r="Q1815" s="3"/>
      <c r="S1815" s="4"/>
      <c r="T1815" s="4" t="b">
        <f t="shared" ca="1" si="519"/>
        <v>0</v>
      </c>
      <c r="U1815" t="b">
        <f t="shared" ca="1" si="520"/>
        <v>0</v>
      </c>
      <c r="W1815" s="317" t="b">
        <f t="shared" ca="1" si="521"/>
        <v>0</v>
      </c>
      <c r="X1815" s="317" t="b">
        <f t="shared" ca="1" si="528"/>
        <v>0</v>
      </c>
      <c r="Y1815" s="317" t="b">
        <f t="shared" ca="1" si="522"/>
        <v>0</v>
      </c>
      <c r="Z1815" t="b">
        <f t="shared" ca="1" si="523"/>
        <v>0</v>
      </c>
      <c r="AA1815" s="37" t="b">
        <f t="shared" ca="1" si="529"/>
        <v>1</v>
      </c>
      <c r="AB1815" t="b">
        <f t="shared" ca="1" si="524"/>
        <v>0</v>
      </c>
      <c r="AD1815" t="b">
        <f t="shared" ca="1" si="530"/>
        <v>0</v>
      </c>
      <c r="AE1815" s="37" t="b">
        <f t="shared" ca="1" si="531"/>
        <v>1</v>
      </c>
      <c r="AF1815" t="b">
        <f t="shared" ca="1" si="532"/>
        <v>0</v>
      </c>
      <c r="AG1815" s="317" t="b">
        <f t="shared" ca="1" si="533"/>
        <v>0</v>
      </c>
      <c r="AH1815" s="317" t="b">
        <f t="shared" ca="1" si="534"/>
        <v>0</v>
      </c>
      <c r="AI1815" s="317" t="b">
        <f t="shared" ca="1" si="535"/>
        <v>0</v>
      </c>
    </row>
    <row r="1816" spans="1:35" x14ac:dyDescent="0.25">
      <c r="A1816">
        <v>1784</v>
      </c>
      <c r="B1816" s="169">
        <f ca="1">OFFSET(InputPriceData!B$15,CalculationsAndCharts!$A1816+$A$11,0,1,1)</f>
        <v>39255</v>
      </c>
      <c r="C1816" s="3">
        <f ca="1">OFFSET(InputPriceData!G$15,CalculationsAndCharts!$A1816+$A$11,IF($C$7,8,0),1,1)</f>
        <v>2548900</v>
      </c>
      <c r="D1816" s="4">
        <f ca="1">OFFSET(InputPriceData!C$15,CalculationsAndCharts!$A1816+$A$11,IF($C$7,8,0),1,1)</f>
        <v>55.64</v>
      </c>
      <c r="E1816" s="4">
        <f ca="1">OFFSET(InputPriceData!D$15,CalculationsAndCharts!$A1816+$A$11,IF($C$7,8,0),1,1)</f>
        <v>55.64</v>
      </c>
      <c r="F1816" s="4">
        <f ca="1">OFFSET(InputPriceData!E$15,CalculationsAndCharts!$A1816+$A$11,IF($C$7,8,0),1,1)</f>
        <v>54.38</v>
      </c>
      <c r="G1816" s="4">
        <f ca="1">OFFSET(InputPriceData!F$15,CalculationsAndCharts!$A1816+$A$11,IF($C$7,8,0),1,1)</f>
        <v>54.5</v>
      </c>
      <c r="H1816" s="133"/>
      <c r="I1816" s="133"/>
      <c r="J1816" s="37">
        <f t="shared" ca="1" si="525"/>
        <v>1017</v>
      </c>
      <c r="K1816" s="124">
        <f t="shared" ca="1" si="526"/>
        <v>-1.1199999999999974</v>
      </c>
      <c r="L1816" s="343">
        <f t="shared" ca="1" si="517"/>
        <v>-0.20257329855236947</v>
      </c>
      <c r="M1816" s="345">
        <f t="shared" ca="1" si="527"/>
        <v>0.48192435658983285</v>
      </c>
      <c r="N1816" s="344">
        <f t="shared" ca="1" si="518"/>
        <v>-0.42034252011209339</v>
      </c>
      <c r="O1816" s="4"/>
      <c r="P1816" s="4"/>
      <c r="Q1816" s="3"/>
      <c r="S1816" s="4"/>
      <c r="T1816" s="4" t="b">
        <f t="shared" ca="1" si="519"/>
        <v>0</v>
      </c>
      <c r="U1816" t="b">
        <f t="shared" ca="1" si="520"/>
        <v>0</v>
      </c>
      <c r="W1816" s="317" t="b">
        <f t="shared" ca="1" si="521"/>
        <v>0</v>
      </c>
      <c r="X1816" s="317" t="b">
        <f t="shared" ca="1" si="528"/>
        <v>0</v>
      </c>
      <c r="Y1816" s="317" t="b">
        <f t="shared" ca="1" si="522"/>
        <v>0</v>
      </c>
      <c r="Z1816" t="b">
        <f t="shared" ca="1" si="523"/>
        <v>0</v>
      </c>
      <c r="AA1816" s="37" t="b">
        <f t="shared" ca="1" si="529"/>
        <v>1</v>
      </c>
      <c r="AB1816" t="b">
        <f t="shared" ca="1" si="524"/>
        <v>0</v>
      </c>
      <c r="AD1816" t="b">
        <f t="shared" ca="1" si="530"/>
        <v>0</v>
      </c>
      <c r="AE1816" s="37" t="b">
        <f t="shared" ca="1" si="531"/>
        <v>1</v>
      </c>
      <c r="AF1816" t="b">
        <f t="shared" ca="1" si="532"/>
        <v>0</v>
      </c>
      <c r="AG1816" s="317" t="b">
        <f t="shared" ca="1" si="533"/>
        <v>0</v>
      </c>
      <c r="AH1816" s="317" t="b">
        <f t="shared" ca="1" si="534"/>
        <v>0</v>
      </c>
      <c r="AI1816" s="317" t="b">
        <f t="shared" ca="1" si="535"/>
        <v>0</v>
      </c>
    </row>
    <row r="1817" spans="1:35" x14ac:dyDescent="0.25">
      <c r="A1817">
        <v>1785</v>
      </c>
      <c r="B1817" s="169">
        <f ca="1">OFFSET(InputPriceData!B$15,CalculationsAndCharts!$A1817+$A$11,0,1,1)</f>
        <v>39254</v>
      </c>
      <c r="C1817" s="3">
        <f ca="1">OFFSET(InputPriceData!G$15,CalculationsAndCharts!$A1817+$A$11,IF($C$7,8,0),1,1)</f>
        <v>2006700</v>
      </c>
      <c r="D1817" s="4">
        <f ca="1">OFFSET(InputPriceData!C$15,CalculationsAndCharts!$A1817+$A$11,IF($C$7,8,0),1,1)</f>
        <v>55.45</v>
      </c>
      <c r="E1817" s="4">
        <f ca="1">OFFSET(InputPriceData!D$15,CalculationsAndCharts!$A1817+$A$11,IF($C$7,8,0),1,1)</f>
        <v>56.01</v>
      </c>
      <c r="F1817" s="4">
        <f ca="1">OFFSET(InputPriceData!E$15,CalculationsAndCharts!$A1817+$A$11,IF($C$7,8,0),1,1)</f>
        <v>55.08</v>
      </c>
      <c r="G1817" s="4">
        <f ca="1">OFFSET(InputPriceData!F$15,CalculationsAndCharts!$A1817+$A$11,IF($C$7,8,0),1,1)</f>
        <v>55.74</v>
      </c>
      <c r="H1817" s="133"/>
      <c r="I1817" s="133"/>
      <c r="J1817" s="37">
        <f t="shared" ca="1" si="525"/>
        <v>1016</v>
      </c>
      <c r="K1817" s="124">
        <f t="shared" ca="1" si="526"/>
        <v>-0.35999999999999943</v>
      </c>
      <c r="L1817" s="343">
        <f t="shared" ca="1" si="517"/>
        <v>-0.12006896300436419</v>
      </c>
      <c r="M1817" s="345">
        <f t="shared" ca="1" si="527"/>
        <v>0.4863010661855024</v>
      </c>
      <c r="N1817" s="344">
        <f t="shared" ca="1" si="518"/>
        <v>-0.2469025288103382</v>
      </c>
      <c r="O1817" s="4"/>
      <c r="P1817" s="4"/>
      <c r="Q1817" s="3"/>
      <c r="S1817" s="4"/>
      <c r="T1817" s="4" t="b">
        <f t="shared" ca="1" si="519"/>
        <v>0</v>
      </c>
      <c r="U1817" t="b">
        <f t="shared" ca="1" si="520"/>
        <v>0</v>
      </c>
      <c r="W1817" s="317" t="b">
        <f t="shared" ca="1" si="521"/>
        <v>0</v>
      </c>
      <c r="X1817" s="317" t="b">
        <f t="shared" ca="1" si="528"/>
        <v>0</v>
      </c>
      <c r="Y1817" s="317" t="b">
        <f t="shared" ca="1" si="522"/>
        <v>0</v>
      </c>
      <c r="Z1817" t="b">
        <f t="shared" ca="1" si="523"/>
        <v>0</v>
      </c>
      <c r="AA1817" s="37" t="b">
        <f t="shared" ca="1" si="529"/>
        <v>1</v>
      </c>
      <c r="AB1817" t="b">
        <f t="shared" ca="1" si="524"/>
        <v>0</v>
      </c>
      <c r="AD1817" t="b">
        <f t="shared" ca="1" si="530"/>
        <v>0</v>
      </c>
      <c r="AE1817" s="37" t="b">
        <f t="shared" ca="1" si="531"/>
        <v>1</v>
      </c>
      <c r="AF1817" t="b">
        <f t="shared" ca="1" si="532"/>
        <v>0</v>
      </c>
      <c r="AG1817" s="317" t="b">
        <f t="shared" ca="1" si="533"/>
        <v>0</v>
      </c>
      <c r="AH1817" s="317" t="b">
        <f t="shared" ca="1" si="534"/>
        <v>0</v>
      </c>
      <c r="AI1817" s="317" t="b">
        <f t="shared" ca="1" si="535"/>
        <v>0</v>
      </c>
    </row>
    <row r="1818" spans="1:35" x14ac:dyDescent="0.25">
      <c r="A1818">
        <v>1786</v>
      </c>
      <c r="B1818" s="169">
        <f ca="1">OFFSET(InputPriceData!B$15,CalculationsAndCharts!$A1818+$A$11,0,1,1)</f>
        <v>39253</v>
      </c>
      <c r="C1818" s="3">
        <f ca="1">OFFSET(InputPriceData!G$15,CalculationsAndCharts!$A1818+$A$11,IF($C$7,8,0),1,1)</f>
        <v>1383400</v>
      </c>
      <c r="D1818" s="4">
        <f ca="1">OFFSET(InputPriceData!C$15,CalculationsAndCharts!$A1818+$A$11,IF($C$7,8,0),1,1)</f>
        <v>56.33</v>
      </c>
      <c r="E1818" s="4">
        <f ca="1">OFFSET(InputPriceData!D$15,CalculationsAndCharts!$A1818+$A$11,IF($C$7,8,0),1,1)</f>
        <v>56.63</v>
      </c>
      <c r="F1818" s="4">
        <f ca="1">OFFSET(InputPriceData!E$15,CalculationsAndCharts!$A1818+$A$11,IF($C$7,8,0),1,1)</f>
        <v>55.61</v>
      </c>
      <c r="G1818" s="4">
        <f ca="1">OFFSET(InputPriceData!F$15,CalculationsAndCharts!$A1818+$A$11,IF($C$7,8,0),1,1)</f>
        <v>55.62</v>
      </c>
      <c r="H1818" s="133"/>
      <c r="I1818" s="133"/>
      <c r="J1818" s="37">
        <f t="shared" ca="1" si="525"/>
        <v>1015</v>
      </c>
      <c r="K1818" s="124">
        <f t="shared" ca="1" si="526"/>
        <v>-0.12000000000000455</v>
      </c>
      <c r="L1818" s="343">
        <f t="shared" ca="1" si="517"/>
        <v>-6.7801363157892397E-2</v>
      </c>
      <c r="M1818" s="345">
        <f t="shared" ca="1" si="527"/>
        <v>0.49071752390060785</v>
      </c>
      <c r="N1818" s="344">
        <f t="shared" ca="1" si="518"/>
        <v>-0.13816780501122922</v>
      </c>
      <c r="O1818" s="4"/>
      <c r="P1818" s="4"/>
      <c r="Q1818" s="3"/>
      <c r="S1818" s="4"/>
      <c r="T1818" s="4" t="b">
        <f t="shared" ca="1" si="519"/>
        <v>0</v>
      </c>
      <c r="U1818" t="b">
        <f t="shared" ca="1" si="520"/>
        <v>0</v>
      </c>
      <c r="W1818" s="317" t="b">
        <f t="shared" ca="1" si="521"/>
        <v>0</v>
      </c>
      <c r="X1818" s="317" t="b">
        <f t="shared" ca="1" si="528"/>
        <v>0</v>
      </c>
      <c r="Y1818" s="317" t="b">
        <f t="shared" ca="1" si="522"/>
        <v>1</v>
      </c>
      <c r="Z1818" t="b">
        <f t="shared" ca="1" si="523"/>
        <v>1</v>
      </c>
      <c r="AA1818" s="37" t="b">
        <f t="shared" ca="1" si="529"/>
        <v>1</v>
      </c>
      <c r="AB1818" t="b">
        <f t="shared" ca="1" si="524"/>
        <v>0</v>
      </c>
      <c r="AD1818" t="b">
        <f t="shared" ca="1" si="530"/>
        <v>1</v>
      </c>
      <c r="AE1818" s="37" t="b">
        <f t="shared" ca="1" si="531"/>
        <v>1</v>
      </c>
      <c r="AF1818" t="b">
        <f t="shared" ca="1" si="532"/>
        <v>0</v>
      </c>
      <c r="AG1818" s="317" t="b">
        <f t="shared" ca="1" si="533"/>
        <v>0</v>
      </c>
      <c r="AH1818" s="317" t="b">
        <f t="shared" ca="1" si="534"/>
        <v>0</v>
      </c>
      <c r="AI1818" s="317" t="b">
        <f t="shared" ca="1" si="535"/>
        <v>1</v>
      </c>
    </row>
    <row r="1819" spans="1:35" x14ac:dyDescent="0.25">
      <c r="A1819">
        <v>1787</v>
      </c>
      <c r="B1819" s="169">
        <f ca="1">OFFSET(InputPriceData!B$15,CalculationsAndCharts!$A1819+$A$11,0,1,1)</f>
        <v>39252</v>
      </c>
      <c r="C1819" s="3">
        <f ca="1">OFFSET(InputPriceData!G$15,CalculationsAndCharts!$A1819+$A$11,IF($C$7,8,0),1,1)</f>
        <v>1536400</v>
      </c>
      <c r="D1819" s="4">
        <f ca="1">OFFSET(InputPriceData!C$15,CalculationsAndCharts!$A1819+$A$11,IF($C$7,8,0),1,1)</f>
        <v>55.53</v>
      </c>
      <c r="E1819" s="4">
        <f ca="1">OFFSET(InputPriceData!D$15,CalculationsAndCharts!$A1819+$A$11,IF($C$7,8,0),1,1)</f>
        <v>56.47</v>
      </c>
      <c r="F1819" s="4">
        <f ca="1">OFFSET(InputPriceData!E$15,CalculationsAndCharts!$A1819+$A$11,IF($C$7,8,0),1,1)</f>
        <v>55.53</v>
      </c>
      <c r="G1819" s="4">
        <f ca="1">OFFSET(InputPriceData!F$15,CalculationsAndCharts!$A1819+$A$11,IF($C$7,8,0),1,1)</f>
        <v>56.1</v>
      </c>
      <c r="H1819" s="133"/>
      <c r="I1819" s="133"/>
      <c r="J1819" s="37">
        <f t="shared" ca="1" si="525"/>
        <v>1014</v>
      </c>
      <c r="K1819" s="124">
        <f t="shared" ca="1" si="526"/>
        <v>-0.43999999999999773</v>
      </c>
      <c r="L1819" s="343">
        <f t="shared" ca="1" si="517"/>
        <v>-7.5177478480657617E-3</v>
      </c>
      <c r="M1819" s="345">
        <f t="shared" ca="1" si="527"/>
        <v>0.49517409071706142</v>
      </c>
      <c r="N1819" s="344">
        <f t="shared" ca="1" si="518"/>
        <v>-1.5182029894131402E-2</v>
      </c>
      <c r="O1819" s="4"/>
      <c r="P1819" s="4"/>
      <c r="Q1819" s="3"/>
      <c r="S1819" s="4"/>
      <c r="T1819" s="4" t="b">
        <f t="shared" ca="1" si="519"/>
        <v>0</v>
      </c>
      <c r="U1819" t="b">
        <f t="shared" ca="1" si="520"/>
        <v>1</v>
      </c>
      <c r="W1819" s="317" t="b">
        <f t="shared" ca="1" si="521"/>
        <v>0</v>
      </c>
      <c r="X1819" s="317" t="b">
        <f t="shared" ca="1" si="528"/>
        <v>1</v>
      </c>
      <c r="Y1819" s="317" t="b">
        <f t="shared" ca="1" si="522"/>
        <v>0</v>
      </c>
      <c r="Z1819" t="b">
        <f t="shared" ca="1" si="523"/>
        <v>0</v>
      </c>
      <c r="AA1819" s="37" t="b">
        <f t="shared" ca="1" si="529"/>
        <v>0</v>
      </c>
      <c r="AB1819" t="b">
        <f t="shared" ca="1" si="524"/>
        <v>0</v>
      </c>
      <c r="AD1819" t="b">
        <f t="shared" ca="1" si="530"/>
        <v>0</v>
      </c>
      <c r="AE1819" s="37" t="b">
        <f t="shared" ca="1" si="531"/>
        <v>0</v>
      </c>
      <c r="AF1819" t="b">
        <f t="shared" ca="1" si="532"/>
        <v>0</v>
      </c>
      <c r="AG1819" s="317" t="b">
        <f t="shared" ca="1" si="533"/>
        <v>0</v>
      </c>
      <c r="AH1819" s="317" t="b">
        <f t="shared" ca="1" si="534"/>
        <v>1</v>
      </c>
      <c r="AI1819" s="317" t="b">
        <f t="shared" ca="1" si="535"/>
        <v>0</v>
      </c>
    </row>
    <row r="1820" spans="1:35" x14ac:dyDescent="0.25">
      <c r="A1820">
        <v>1788</v>
      </c>
      <c r="B1820" s="169">
        <f ca="1">OFFSET(InputPriceData!B$15,CalculationsAndCharts!$A1820+$A$11,0,1,1)</f>
        <v>39251</v>
      </c>
      <c r="C1820" s="3">
        <f ca="1">OFFSET(InputPriceData!G$15,CalculationsAndCharts!$A1820+$A$11,IF($C$7,8,0),1,1)</f>
        <v>2072300</v>
      </c>
      <c r="D1820" s="4">
        <f ca="1">OFFSET(InputPriceData!C$15,CalculationsAndCharts!$A1820+$A$11,IF($C$7,8,0),1,1)</f>
        <v>56.53</v>
      </c>
      <c r="E1820" s="4">
        <f ca="1">OFFSET(InputPriceData!D$15,CalculationsAndCharts!$A1820+$A$11,IF($C$7,8,0),1,1)</f>
        <v>56.58</v>
      </c>
      <c r="F1820" s="4">
        <f ca="1">OFFSET(InputPriceData!E$15,CalculationsAndCharts!$A1820+$A$11,IF($C$7,8,0),1,1)</f>
        <v>55.7</v>
      </c>
      <c r="G1820" s="4">
        <f ca="1">OFFSET(InputPriceData!F$15,CalculationsAndCharts!$A1820+$A$11,IF($C$7,8,0),1,1)</f>
        <v>55.74</v>
      </c>
      <c r="H1820" s="133"/>
      <c r="I1820" s="133"/>
      <c r="J1820" s="37">
        <f t="shared" ca="1" si="525"/>
        <v>1013</v>
      </c>
      <c r="K1820" s="124">
        <f t="shared" ca="1" si="526"/>
        <v>-0.6699999999999946</v>
      </c>
      <c r="L1820" s="343">
        <f t="shared" ca="1" si="517"/>
        <v>5.2909477900005171E-2</v>
      </c>
      <c r="M1820" s="345">
        <f t="shared" ca="1" si="527"/>
        <v>0.4996711308951175</v>
      </c>
      <c r="N1820" s="344">
        <f t="shared" ca="1" si="518"/>
        <v>0.10588860278003741</v>
      </c>
      <c r="O1820" s="4"/>
      <c r="P1820" s="4"/>
      <c r="Q1820" s="3"/>
      <c r="S1820" s="4"/>
      <c r="T1820" s="4" t="b">
        <f t="shared" ca="1" si="519"/>
        <v>0</v>
      </c>
      <c r="U1820" t="b">
        <f t="shared" ca="1" si="520"/>
        <v>0</v>
      </c>
      <c r="W1820" s="317" t="b">
        <f t="shared" ca="1" si="521"/>
        <v>0</v>
      </c>
      <c r="X1820" s="317" t="b">
        <f t="shared" ca="1" si="528"/>
        <v>1</v>
      </c>
      <c r="Y1820" s="317" t="b">
        <f t="shared" ca="1" si="522"/>
        <v>0</v>
      </c>
      <c r="Z1820" t="b">
        <f t="shared" ca="1" si="523"/>
        <v>0</v>
      </c>
      <c r="AA1820" s="37" t="b">
        <f t="shared" ca="1" si="529"/>
        <v>0</v>
      </c>
      <c r="AB1820" t="b">
        <f t="shared" ca="1" si="524"/>
        <v>0</v>
      </c>
      <c r="AD1820" t="b">
        <f t="shared" ca="1" si="530"/>
        <v>0</v>
      </c>
      <c r="AE1820" s="37" t="b">
        <f t="shared" ca="1" si="531"/>
        <v>0</v>
      </c>
      <c r="AF1820" t="b">
        <f t="shared" ca="1" si="532"/>
        <v>0</v>
      </c>
      <c r="AG1820" s="317" t="b">
        <f t="shared" ca="1" si="533"/>
        <v>0</v>
      </c>
      <c r="AH1820" s="317" t="b">
        <f t="shared" ca="1" si="534"/>
        <v>1</v>
      </c>
      <c r="AI1820" s="317" t="b">
        <f t="shared" ca="1" si="535"/>
        <v>0</v>
      </c>
    </row>
    <row r="1821" spans="1:35" x14ac:dyDescent="0.25">
      <c r="A1821">
        <v>1789</v>
      </c>
      <c r="B1821" s="169">
        <f ca="1">OFFSET(InputPriceData!B$15,CalculationsAndCharts!$A1821+$A$11,0,1,1)</f>
        <v>39248</v>
      </c>
      <c r="C1821" s="3">
        <f ca="1">OFFSET(InputPriceData!G$15,CalculationsAndCharts!$A1821+$A$11,IF($C$7,8,0),1,1)</f>
        <v>2384400</v>
      </c>
      <c r="D1821" s="4">
        <f ca="1">OFFSET(InputPriceData!C$15,CalculationsAndCharts!$A1821+$A$11,IF($C$7,8,0),1,1)</f>
        <v>56.64</v>
      </c>
      <c r="E1821" s="4">
        <f ca="1">OFFSET(InputPriceData!D$15,CalculationsAndCharts!$A1821+$A$11,IF($C$7,8,0),1,1)</f>
        <v>56.86</v>
      </c>
      <c r="F1821" s="4">
        <f ca="1">OFFSET(InputPriceData!E$15,CalculationsAndCharts!$A1821+$A$11,IF($C$7,8,0),1,1)</f>
        <v>56.25</v>
      </c>
      <c r="G1821" s="4">
        <f ca="1">OFFSET(InputPriceData!F$15,CalculationsAndCharts!$A1821+$A$11,IF($C$7,8,0),1,1)</f>
        <v>56.54</v>
      </c>
      <c r="H1821" s="133"/>
      <c r="I1821" s="133"/>
      <c r="J1821" s="37">
        <f t="shared" ca="1" si="525"/>
        <v>1012</v>
      </c>
      <c r="K1821" s="124">
        <f t="shared" ca="1" si="526"/>
        <v>0.35999999999999943</v>
      </c>
      <c r="L1821" s="343">
        <f t="shared" ca="1" si="517"/>
        <v>7.2233927576267495E-2</v>
      </c>
      <c r="M1821" s="345">
        <f t="shared" ca="1" si="527"/>
        <v>0.50420901200314583</v>
      </c>
      <c r="N1821" s="344">
        <f t="shared" ca="1" si="518"/>
        <v>0.14326187326421055</v>
      </c>
      <c r="O1821" s="4"/>
      <c r="P1821" s="4"/>
      <c r="Q1821" s="3"/>
      <c r="S1821" s="4"/>
      <c r="T1821" s="4" t="b">
        <f t="shared" ca="1" si="519"/>
        <v>0</v>
      </c>
      <c r="U1821" t="b">
        <f t="shared" ca="1" si="520"/>
        <v>0</v>
      </c>
      <c r="W1821" s="317" t="b">
        <f t="shared" ca="1" si="521"/>
        <v>0</v>
      </c>
      <c r="X1821" s="317" t="b">
        <f t="shared" ca="1" si="528"/>
        <v>1</v>
      </c>
      <c r="Y1821" s="317" t="b">
        <f t="shared" ca="1" si="522"/>
        <v>0</v>
      </c>
      <c r="Z1821" t="b">
        <f t="shared" ca="1" si="523"/>
        <v>0</v>
      </c>
      <c r="AA1821" s="37" t="b">
        <f t="shared" ca="1" si="529"/>
        <v>0</v>
      </c>
      <c r="AB1821" t="b">
        <f t="shared" ca="1" si="524"/>
        <v>0</v>
      </c>
      <c r="AD1821" t="b">
        <f t="shared" ca="1" si="530"/>
        <v>0</v>
      </c>
      <c r="AE1821" s="37" t="b">
        <f t="shared" ca="1" si="531"/>
        <v>0</v>
      </c>
      <c r="AF1821" t="b">
        <f t="shared" ca="1" si="532"/>
        <v>0</v>
      </c>
      <c r="AG1821" s="317" t="b">
        <f t="shared" ca="1" si="533"/>
        <v>0</v>
      </c>
      <c r="AH1821" s="317" t="b">
        <f t="shared" ca="1" si="534"/>
        <v>1</v>
      </c>
      <c r="AI1821" s="317" t="b">
        <f t="shared" ca="1" si="535"/>
        <v>0</v>
      </c>
    </row>
    <row r="1822" spans="1:35" x14ac:dyDescent="0.25">
      <c r="A1822">
        <v>1790</v>
      </c>
      <c r="B1822" s="169">
        <f ca="1">OFFSET(InputPriceData!B$15,CalculationsAndCharts!$A1822+$A$11,0,1,1)</f>
        <v>39247</v>
      </c>
      <c r="C1822" s="3">
        <f ca="1">OFFSET(InputPriceData!G$15,CalculationsAndCharts!$A1822+$A$11,IF($C$7,8,0),1,1)</f>
        <v>2098500</v>
      </c>
      <c r="D1822" s="4">
        <f ca="1">OFFSET(InputPriceData!C$15,CalculationsAndCharts!$A1822+$A$11,IF($C$7,8,0),1,1)</f>
        <v>55.93</v>
      </c>
      <c r="E1822" s="4">
        <f ca="1">OFFSET(InputPriceData!D$15,CalculationsAndCharts!$A1822+$A$11,IF($C$7,8,0),1,1)</f>
        <v>56.45</v>
      </c>
      <c r="F1822" s="4">
        <f ca="1">OFFSET(InputPriceData!E$15,CalculationsAndCharts!$A1822+$A$11,IF($C$7,8,0),1,1)</f>
        <v>55.75</v>
      </c>
      <c r="G1822" s="4">
        <f ca="1">OFFSET(InputPriceData!F$15,CalculationsAndCharts!$A1822+$A$11,IF($C$7,8,0),1,1)</f>
        <v>56.41</v>
      </c>
      <c r="H1822" s="133"/>
      <c r="I1822" s="133"/>
      <c r="J1822" s="37">
        <f t="shared" ca="1" si="525"/>
        <v>1011</v>
      </c>
      <c r="K1822" s="124">
        <f t="shared" ca="1" si="526"/>
        <v>0.58999999999999631</v>
      </c>
      <c r="L1822" s="343">
        <f t="shared" ca="1" si="517"/>
        <v>7.43694323300437E-2</v>
      </c>
      <c r="M1822" s="345">
        <f t="shared" ca="1" si="527"/>
        <v>0.5087881049476749</v>
      </c>
      <c r="N1822" s="344">
        <f t="shared" ca="1" si="518"/>
        <v>0.14616975437680887</v>
      </c>
      <c r="O1822" s="4"/>
      <c r="P1822" s="4"/>
      <c r="Q1822" s="3"/>
      <c r="S1822" s="4"/>
      <c r="T1822" s="4" t="b">
        <f t="shared" ca="1" si="519"/>
        <v>0</v>
      </c>
      <c r="U1822" t="b">
        <f t="shared" ca="1" si="520"/>
        <v>0</v>
      </c>
      <c r="W1822" s="317" t="b">
        <f t="shared" ca="1" si="521"/>
        <v>0</v>
      </c>
      <c r="X1822" s="317" t="b">
        <f t="shared" ca="1" si="528"/>
        <v>1</v>
      </c>
      <c r="Y1822" s="317" t="b">
        <f t="shared" ca="1" si="522"/>
        <v>0</v>
      </c>
      <c r="Z1822" t="b">
        <f t="shared" ca="1" si="523"/>
        <v>0</v>
      </c>
      <c r="AA1822" s="37" t="b">
        <f t="shared" ca="1" si="529"/>
        <v>0</v>
      </c>
      <c r="AB1822" t="b">
        <f t="shared" ca="1" si="524"/>
        <v>0</v>
      </c>
      <c r="AD1822" t="b">
        <f t="shared" ca="1" si="530"/>
        <v>0</v>
      </c>
      <c r="AE1822" s="37" t="b">
        <f t="shared" ca="1" si="531"/>
        <v>0</v>
      </c>
      <c r="AF1822" t="b">
        <f t="shared" ca="1" si="532"/>
        <v>0</v>
      </c>
      <c r="AG1822" s="317" t="b">
        <f t="shared" ca="1" si="533"/>
        <v>0</v>
      </c>
      <c r="AH1822" s="317" t="b">
        <f t="shared" ca="1" si="534"/>
        <v>1</v>
      </c>
      <c r="AI1822" s="317" t="b">
        <f t="shared" ca="1" si="535"/>
        <v>0</v>
      </c>
    </row>
    <row r="1823" spans="1:35" x14ac:dyDescent="0.25">
      <c r="A1823">
        <v>1791</v>
      </c>
      <c r="B1823" s="169">
        <f ca="1">OFFSET(InputPriceData!B$15,CalculationsAndCharts!$A1823+$A$11,0,1,1)</f>
        <v>39246</v>
      </c>
      <c r="C1823" s="3">
        <f ca="1">OFFSET(InputPriceData!G$15,CalculationsAndCharts!$A1823+$A$11,IF($C$7,8,0),1,1)</f>
        <v>2205500</v>
      </c>
      <c r="D1823" s="4">
        <f ca="1">OFFSET(InputPriceData!C$15,CalculationsAndCharts!$A1823+$A$11,IF($C$7,8,0),1,1)</f>
        <v>55.82</v>
      </c>
      <c r="E1823" s="4">
        <f ca="1">OFFSET(InputPriceData!D$15,CalculationsAndCharts!$A1823+$A$11,IF($C$7,8,0),1,1)</f>
        <v>56.18</v>
      </c>
      <c r="F1823" s="4">
        <f ca="1">OFFSET(InputPriceData!E$15,CalculationsAndCharts!$A1823+$A$11,IF($C$7,8,0),1,1)</f>
        <v>55.28</v>
      </c>
      <c r="G1823" s="4">
        <f ca="1">OFFSET(InputPriceData!F$15,CalculationsAndCharts!$A1823+$A$11,IF($C$7,8,0),1,1)</f>
        <v>56.18</v>
      </c>
      <c r="H1823" s="133"/>
      <c r="I1823" s="133"/>
      <c r="J1823" s="37">
        <f t="shared" ca="1" si="525"/>
        <v>1010</v>
      </c>
      <c r="K1823" s="124">
        <f t="shared" ca="1" si="526"/>
        <v>0.31000000000000227</v>
      </c>
      <c r="L1823" s="343">
        <f t="shared" ca="1" si="517"/>
        <v>0.12705942934103692</v>
      </c>
      <c r="M1823" s="345">
        <f t="shared" ca="1" si="527"/>
        <v>0.51340878400370826</v>
      </c>
      <c r="N1823" s="344">
        <f t="shared" ca="1" si="518"/>
        <v>0.24748199349101746</v>
      </c>
      <c r="O1823" s="4"/>
      <c r="P1823" s="4"/>
      <c r="Q1823" s="3"/>
      <c r="S1823" s="4"/>
      <c r="T1823" s="4" t="b">
        <f t="shared" ca="1" si="519"/>
        <v>0</v>
      </c>
      <c r="U1823" t="b">
        <f t="shared" ca="1" si="520"/>
        <v>0</v>
      </c>
      <c r="W1823" s="317" t="b">
        <f t="shared" ca="1" si="521"/>
        <v>0</v>
      </c>
      <c r="X1823" s="317" t="b">
        <f t="shared" ca="1" si="528"/>
        <v>1</v>
      </c>
      <c r="Y1823" s="317" t="b">
        <f t="shared" ca="1" si="522"/>
        <v>0</v>
      </c>
      <c r="Z1823" t="b">
        <f t="shared" ca="1" si="523"/>
        <v>0</v>
      </c>
      <c r="AA1823" s="37" t="b">
        <f t="shared" ca="1" si="529"/>
        <v>0</v>
      </c>
      <c r="AB1823" t="b">
        <f t="shared" ca="1" si="524"/>
        <v>0</v>
      </c>
      <c r="AD1823" t="b">
        <f t="shared" ca="1" si="530"/>
        <v>0</v>
      </c>
      <c r="AE1823" s="37" t="b">
        <f t="shared" ca="1" si="531"/>
        <v>0</v>
      </c>
      <c r="AF1823" t="b">
        <f t="shared" ca="1" si="532"/>
        <v>0</v>
      </c>
      <c r="AG1823" s="317" t="b">
        <f t="shared" ca="1" si="533"/>
        <v>0</v>
      </c>
      <c r="AH1823" s="317" t="b">
        <f t="shared" ca="1" si="534"/>
        <v>1</v>
      </c>
      <c r="AI1823" s="317" t="b">
        <f t="shared" ca="1" si="535"/>
        <v>0</v>
      </c>
    </row>
    <row r="1824" spans="1:35" x14ac:dyDescent="0.25">
      <c r="A1824">
        <v>1792</v>
      </c>
      <c r="B1824" s="169">
        <f ca="1">OFFSET(InputPriceData!B$15,CalculationsAndCharts!$A1824+$A$11,0,1,1)</f>
        <v>39245</v>
      </c>
      <c r="C1824" s="3">
        <f ca="1">OFFSET(InputPriceData!G$15,CalculationsAndCharts!$A1824+$A$11,IF($C$7,8,0),1,1)</f>
        <v>2035300</v>
      </c>
      <c r="D1824" s="4">
        <f ca="1">OFFSET(InputPriceData!C$15,CalculationsAndCharts!$A1824+$A$11,IF($C$7,8,0),1,1)</f>
        <v>55.55</v>
      </c>
      <c r="E1824" s="4">
        <f ca="1">OFFSET(InputPriceData!D$15,CalculationsAndCharts!$A1824+$A$11,IF($C$7,8,0),1,1)</f>
        <v>56.31</v>
      </c>
      <c r="F1824" s="4">
        <f ca="1">OFFSET(InputPriceData!E$15,CalculationsAndCharts!$A1824+$A$11,IF($C$7,8,0),1,1)</f>
        <v>55.52</v>
      </c>
      <c r="G1824" s="4">
        <f ca="1">OFFSET(InputPriceData!F$15,CalculationsAndCharts!$A1824+$A$11,IF($C$7,8,0),1,1)</f>
        <v>55.82</v>
      </c>
      <c r="H1824" s="133"/>
      <c r="I1824" s="133"/>
      <c r="J1824" s="37">
        <f t="shared" ca="1" si="525"/>
        <v>1009</v>
      </c>
      <c r="K1824" s="124">
        <f t="shared" ca="1" si="526"/>
        <v>-0.82000000000000028</v>
      </c>
      <c r="L1824" s="343">
        <f t="shared" ca="1" si="517"/>
        <v>0.24900588386966943</v>
      </c>
      <c r="M1824" s="345">
        <f t="shared" ca="1" si="527"/>
        <v>0.51807142684531615</v>
      </c>
      <c r="N1824" s="344">
        <f t="shared" ca="1" si="518"/>
        <v>0.48064006422036604</v>
      </c>
      <c r="O1824" s="4"/>
      <c r="P1824" s="4"/>
      <c r="Q1824" s="3"/>
      <c r="S1824" s="4"/>
      <c r="T1824" s="4" t="b">
        <f t="shared" ca="1" si="519"/>
        <v>0</v>
      </c>
      <c r="U1824" t="b">
        <f t="shared" ca="1" si="520"/>
        <v>0</v>
      </c>
      <c r="W1824" s="317" t="b">
        <f t="shared" ca="1" si="521"/>
        <v>0</v>
      </c>
      <c r="X1824" s="317" t="b">
        <f t="shared" ca="1" si="528"/>
        <v>1</v>
      </c>
      <c r="Y1824" s="317" t="b">
        <f t="shared" ca="1" si="522"/>
        <v>0</v>
      </c>
      <c r="Z1824" t="b">
        <f t="shared" ca="1" si="523"/>
        <v>0</v>
      </c>
      <c r="AA1824" s="37" t="b">
        <f t="shared" ca="1" si="529"/>
        <v>0</v>
      </c>
      <c r="AB1824" t="b">
        <f t="shared" ca="1" si="524"/>
        <v>0</v>
      </c>
      <c r="AD1824" t="b">
        <f t="shared" ca="1" si="530"/>
        <v>0</v>
      </c>
      <c r="AE1824" s="37" t="b">
        <f t="shared" ca="1" si="531"/>
        <v>0</v>
      </c>
      <c r="AF1824" t="b">
        <f t="shared" ca="1" si="532"/>
        <v>0</v>
      </c>
      <c r="AG1824" s="317" t="b">
        <f t="shared" ca="1" si="533"/>
        <v>0</v>
      </c>
      <c r="AH1824" s="317" t="b">
        <f t="shared" ca="1" si="534"/>
        <v>1</v>
      </c>
      <c r="AI1824" s="317" t="b">
        <f t="shared" ca="1" si="535"/>
        <v>0</v>
      </c>
    </row>
    <row r="1825" spans="1:35" x14ac:dyDescent="0.25">
      <c r="A1825">
        <v>1793</v>
      </c>
      <c r="B1825" s="169">
        <f ca="1">OFFSET(InputPriceData!B$15,CalculationsAndCharts!$A1825+$A$11,0,1,1)</f>
        <v>39244</v>
      </c>
      <c r="C1825" s="3">
        <f ca="1">OFFSET(InputPriceData!G$15,CalculationsAndCharts!$A1825+$A$11,IF($C$7,8,0),1,1)</f>
        <v>3157800</v>
      </c>
      <c r="D1825" s="4">
        <f ca="1">OFFSET(InputPriceData!C$15,CalculationsAndCharts!$A1825+$A$11,IF($C$7,8,0),1,1)</f>
        <v>56.64</v>
      </c>
      <c r="E1825" s="4">
        <f ca="1">OFFSET(InputPriceData!D$15,CalculationsAndCharts!$A1825+$A$11,IF($C$7,8,0),1,1)</f>
        <v>56.64</v>
      </c>
      <c r="F1825" s="4">
        <f ca="1">OFFSET(InputPriceData!E$15,CalculationsAndCharts!$A1825+$A$11,IF($C$7,8,0),1,1)</f>
        <v>55.82</v>
      </c>
      <c r="G1825" s="4">
        <f ca="1">OFFSET(InputPriceData!F$15,CalculationsAndCharts!$A1825+$A$11,IF($C$7,8,0),1,1)</f>
        <v>55.87</v>
      </c>
      <c r="H1825" s="133"/>
      <c r="I1825" s="133"/>
      <c r="J1825" s="37">
        <f t="shared" ca="1" si="525"/>
        <v>1008</v>
      </c>
      <c r="K1825" s="124">
        <f t="shared" ca="1" si="526"/>
        <v>-0.17999999999999972</v>
      </c>
      <c r="L1825" s="343">
        <f t="shared" ref="L1825:L1888" ca="1" si="536">IF(J1825&gt;3,($D$21*(K1825+K1826)/2+$D$22*L1826+$D$23*L1827),IF(J1825=1,0,IF(J1825=2,($D$21*0*(G1825+G1826)/2+$D$22*L1826),IF(J1825=3,($D$21*0*(G1825+G1826)/2+$D$22*L1826+$D$23*L1827),0))))</f>
        <v>0.37705727921951598</v>
      </c>
      <c r="M1825" s="345">
        <f t="shared" ca="1" si="527"/>
        <v>0.5227764145765047</v>
      </c>
      <c r="N1825" s="344">
        <f t="shared" ref="N1825:N1888" ca="1" si="537">IF(M1825=0,0,L1825/M1825)</f>
        <v>0.72125916301133408</v>
      </c>
      <c r="O1825" s="4"/>
      <c r="P1825" s="4"/>
      <c r="Q1825" s="3"/>
      <c r="S1825" s="4"/>
      <c r="T1825" s="4" t="b">
        <f t="shared" ref="T1825:T1888" ca="1" si="538">AND(N1826&lt;0,N1825&gt;0)</f>
        <v>0</v>
      </c>
      <c r="U1825" t="b">
        <f t="shared" ref="U1825:U1888" ca="1" si="539">AND(N1826&gt;0,N1825&lt;0)</f>
        <v>0</v>
      </c>
      <c r="W1825" s="317" t="b">
        <f t="shared" ref="W1825:W1888" ca="1" si="540">AND(T1826&lt;&gt;T1827,T1826,NOT(X1826))</f>
        <v>0</v>
      </c>
      <c r="X1825" s="317" t="b">
        <f t="shared" ca="1" si="528"/>
        <v>1</v>
      </c>
      <c r="Y1825" s="317" t="b">
        <f t="shared" ref="Y1825:Y1888" ca="1" si="541">AND(X1826,AND(U1826&lt;&gt;U1827,U1826))</f>
        <v>0</v>
      </c>
      <c r="Z1825" t="b">
        <f t="shared" ref="Z1825:Z1888" ca="1" si="542">AND(U1826&lt;&gt;U1827,U1826,NOT(AA1826))</f>
        <v>0</v>
      </c>
      <c r="AA1825" s="37" t="b">
        <f t="shared" ca="1" si="529"/>
        <v>0</v>
      </c>
      <c r="AB1825" t="b">
        <f t="shared" ref="AB1825:AB1888" ca="1" si="543">AND(AA1826,AND(T1826&lt;&gt;T1827,T1826))</f>
        <v>0</v>
      </c>
      <c r="AD1825" t="b">
        <f t="shared" ca="1" si="530"/>
        <v>0</v>
      </c>
      <c r="AE1825" s="37" t="b">
        <f t="shared" ca="1" si="531"/>
        <v>0</v>
      </c>
      <c r="AF1825" t="b">
        <f t="shared" ca="1" si="532"/>
        <v>0</v>
      </c>
      <c r="AG1825" s="317" t="b">
        <f t="shared" ca="1" si="533"/>
        <v>0</v>
      </c>
      <c r="AH1825" s="317" t="b">
        <f t="shared" ca="1" si="534"/>
        <v>1</v>
      </c>
      <c r="AI1825" s="317" t="b">
        <f t="shared" ca="1" si="535"/>
        <v>0</v>
      </c>
    </row>
    <row r="1826" spans="1:35" x14ac:dyDescent="0.25">
      <c r="A1826">
        <v>1794</v>
      </c>
      <c r="B1826" s="169">
        <f ca="1">OFFSET(InputPriceData!B$15,CalculationsAndCharts!$A1826+$A$11,0,1,1)</f>
        <v>39241</v>
      </c>
      <c r="C1826" s="3">
        <f ca="1">OFFSET(InputPriceData!G$15,CalculationsAndCharts!$A1826+$A$11,IF($C$7,8,0),1,1)</f>
        <v>2832700</v>
      </c>
      <c r="D1826" s="4">
        <f ca="1">OFFSET(InputPriceData!C$15,CalculationsAndCharts!$A1826+$A$11,IF($C$7,8,0),1,1)</f>
        <v>56</v>
      </c>
      <c r="E1826" s="4">
        <f ca="1">OFFSET(InputPriceData!D$15,CalculationsAndCharts!$A1826+$A$11,IF($C$7,8,0),1,1)</f>
        <v>56.73</v>
      </c>
      <c r="F1826" s="4">
        <f ca="1">OFFSET(InputPriceData!E$15,CalculationsAndCharts!$A1826+$A$11,IF($C$7,8,0),1,1)</f>
        <v>55.26</v>
      </c>
      <c r="G1826" s="4">
        <f ca="1">OFFSET(InputPriceData!F$15,CalculationsAndCharts!$A1826+$A$11,IF($C$7,8,0),1,1)</f>
        <v>56.64</v>
      </c>
      <c r="H1826" s="133"/>
      <c r="I1826" s="133"/>
      <c r="J1826" s="37">
        <f t="shared" ref="J1826:J1889" ca="1" si="544">$A$8-A1826+1</f>
        <v>1007</v>
      </c>
      <c r="K1826" s="124">
        <f t="shared" ref="K1826:K1889" ca="1" si="545">IF(J1826&gt;2,G1826-G1828,0)</f>
        <v>-0.26999999999999602</v>
      </c>
      <c r="L1826" s="343">
        <f t="shared" ca="1" si="536"/>
        <v>0.4686657207134442</v>
      </c>
      <c r="M1826" s="345">
        <f t="shared" ref="M1826:M1889" ca="1" si="546">MAX(IF(J1826=1,0.0000001,0.991*M1827),ABS(L1826))</f>
        <v>0.52752413176236601</v>
      </c>
      <c r="N1826" s="344">
        <f t="shared" ca="1" si="537"/>
        <v>0.88842517810078914</v>
      </c>
      <c r="O1826" s="4"/>
      <c r="P1826" s="4"/>
      <c r="Q1826" s="3"/>
      <c r="S1826" s="4"/>
      <c r="T1826" s="4" t="b">
        <f t="shared" ca="1" si="538"/>
        <v>0</v>
      </c>
      <c r="U1826" t="b">
        <f t="shared" ca="1" si="539"/>
        <v>0</v>
      </c>
      <c r="W1826" s="317" t="b">
        <f t="shared" ca="1" si="540"/>
        <v>0</v>
      </c>
      <c r="X1826" s="317" t="b">
        <f t="shared" ref="X1826:X1889" ca="1" si="547">IF(X1827,IF(Y1826,FALSE,X1827),IF(W1826,TRUE,X1827))</f>
        <v>1</v>
      </c>
      <c r="Y1826" s="317" t="b">
        <f t="shared" ca="1" si="541"/>
        <v>0</v>
      </c>
      <c r="Z1826" t="b">
        <f t="shared" ca="1" si="542"/>
        <v>0</v>
      </c>
      <c r="AA1826" s="37" t="b">
        <f t="shared" ref="AA1826:AA1889" ca="1" si="548">IF(AA1827,IF(AB1826,FALSE,AA1827),IF(Z1826,TRUE,AA1827))</f>
        <v>0</v>
      </c>
      <c r="AB1826" t="b">
        <f t="shared" ca="1" si="543"/>
        <v>0</v>
      </c>
      <c r="AD1826" t="b">
        <f t="shared" ref="AD1826:AD1889" ca="1" si="549">AND($U1827&lt;&gt;$U1828,$U1827,NOT(AE1827))</f>
        <v>0</v>
      </c>
      <c r="AE1826" s="37" t="b">
        <f t="shared" ref="AE1826:AE1889" ca="1" si="550">IF(AE1827,IF(AF1826,FALSE,AE1827),IF(AD1826,TRUE,AE1827))</f>
        <v>0</v>
      </c>
      <c r="AF1826" t="b">
        <f t="shared" ref="AF1826:AF1889" ca="1" si="551">AND(AE1827,AND($T1827&lt;&gt;$T1828,$T1827))</f>
        <v>0</v>
      </c>
      <c r="AG1826" s="317" t="b">
        <f t="shared" ref="AG1826:AG1889" ca="1" si="552">AND($T1827&lt;&gt;$T1828,$T1827,NOT(AH1827))</f>
        <v>0</v>
      </c>
      <c r="AH1826" s="317" t="b">
        <f t="shared" ref="AH1826:AH1889" ca="1" si="553">IF(AH1827,IF(AI1826,FALSE,AH1827),IF(AG1826,TRUE,AH1827))</f>
        <v>1</v>
      </c>
      <c r="AI1826" s="317" t="b">
        <f t="shared" ref="AI1826:AI1889" ca="1" si="554">AND(AH1827,AND($U1827&lt;&gt;$U1828,$U1827))</f>
        <v>0</v>
      </c>
    </row>
    <row r="1827" spans="1:35" x14ac:dyDescent="0.25">
      <c r="A1827">
        <v>1795</v>
      </c>
      <c r="B1827" s="169">
        <f ca="1">OFFSET(InputPriceData!B$15,CalculationsAndCharts!$A1827+$A$11,0,1,1)</f>
        <v>39240</v>
      </c>
      <c r="C1827" s="3">
        <f ca="1">OFFSET(InputPriceData!G$15,CalculationsAndCharts!$A1827+$A$11,IF($C$7,8,0),1,1)</f>
        <v>2659500</v>
      </c>
      <c r="D1827" s="4">
        <f ca="1">OFFSET(InputPriceData!C$15,CalculationsAndCharts!$A1827+$A$11,IF($C$7,8,0),1,1)</f>
        <v>56.66</v>
      </c>
      <c r="E1827" s="4">
        <f ca="1">OFFSET(InputPriceData!D$15,CalculationsAndCharts!$A1827+$A$11,IF($C$7,8,0),1,1)</f>
        <v>56.94</v>
      </c>
      <c r="F1827" s="4">
        <f ca="1">OFFSET(InputPriceData!E$15,CalculationsAndCharts!$A1827+$A$11,IF($C$7,8,0),1,1)</f>
        <v>56</v>
      </c>
      <c r="G1827" s="4">
        <f ca="1">OFFSET(InputPriceData!F$15,CalculationsAndCharts!$A1827+$A$11,IF($C$7,8,0),1,1)</f>
        <v>56.05</v>
      </c>
      <c r="H1827" s="133"/>
      <c r="I1827" s="133"/>
      <c r="J1827" s="37">
        <f t="shared" ca="1" si="544"/>
        <v>1006</v>
      </c>
      <c r="K1827" s="124">
        <f t="shared" ca="1" si="545"/>
        <v>4.9999999999997158E-2</v>
      </c>
      <c r="L1827" s="343">
        <f t="shared" ca="1" si="536"/>
        <v>0.52604455525295934</v>
      </c>
      <c r="M1827" s="345">
        <f t="shared" ca="1" si="546"/>
        <v>0.53231496646051057</v>
      </c>
      <c r="N1827" s="344">
        <f t="shared" ca="1" si="537"/>
        <v>0.98822048673693186</v>
      </c>
      <c r="O1827" s="4"/>
      <c r="P1827" s="4"/>
      <c r="Q1827" s="3"/>
      <c r="S1827" s="4"/>
      <c r="T1827" s="4" t="b">
        <f t="shared" ca="1" si="538"/>
        <v>0</v>
      </c>
      <c r="U1827" t="b">
        <f t="shared" ca="1" si="539"/>
        <v>0</v>
      </c>
      <c r="W1827" s="317" t="b">
        <f t="shared" ca="1" si="540"/>
        <v>0</v>
      </c>
      <c r="X1827" s="317" t="b">
        <f t="shared" ca="1" si="547"/>
        <v>1</v>
      </c>
      <c r="Y1827" s="317" t="b">
        <f t="shared" ca="1" si="541"/>
        <v>0</v>
      </c>
      <c r="Z1827" t="b">
        <f t="shared" ca="1" si="542"/>
        <v>0</v>
      </c>
      <c r="AA1827" s="37" t="b">
        <f t="shared" ca="1" si="548"/>
        <v>0</v>
      </c>
      <c r="AB1827" t="b">
        <f t="shared" ca="1" si="543"/>
        <v>0</v>
      </c>
      <c r="AD1827" t="b">
        <f t="shared" ca="1" si="549"/>
        <v>0</v>
      </c>
      <c r="AE1827" s="37" t="b">
        <f t="shared" ca="1" si="550"/>
        <v>0</v>
      </c>
      <c r="AF1827" t="b">
        <f t="shared" ca="1" si="551"/>
        <v>0</v>
      </c>
      <c r="AG1827" s="317" t="b">
        <f t="shared" ca="1" si="552"/>
        <v>0</v>
      </c>
      <c r="AH1827" s="317" t="b">
        <f t="shared" ca="1" si="553"/>
        <v>1</v>
      </c>
      <c r="AI1827" s="317" t="b">
        <f t="shared" ca="1" si="554"/>
        <v>0</v>
      </c>
    </row>
    <row r="1828" spans="1:35" x14ac:dyDescent="0.25">
      <c r="A1828">
        <v>1796</v>
      </c>
      <c r="B1828" s="169">
        <f ca="1">OFFSET(InputPriceData!B$15,CalculationsAndCharts!$A1828+$A$11,0,1,1)</f>
        <v>39239</v>
      </c>
      <c r="C1828" s="3">
        <f ca="1">OFFSET(InputPriceData!G$15,CalculationsAndCharts!$A1828+$A$11,IF($C$7,8,0),1,1)</f>
        <v>3915400</v>
      </c>
      <c r="D1828" s="4">
        <f ca="1">OFFSET(InputPriceData!C$15,CalculationsAndCharts!$A1828+$A$11,IF($C$7,8,0),1,1)</f>
        <v>56.37</v>
      </c>
      <c r="E1828" s="4">
        <f ca="1">OFFSET(InputPriceData!D$15,CalculationsAndCharts!$A1828+$A$11,IF($C$7,8,0),1,1)</f>
        <v>57.04</v>
      </c>
      <c r="F1828" s="4">
        <f ca="1">OFFSET(InputPriceData!E$15,CalculationsAndCharts!$A1828+$A$11,IF($C$7,8,0),1,1)</f>
        <v>56.25</v>
      </c>
      <c r="G1828" s="4">
        <f ca="1">OFFSET(InputPriceData!F$15,CalculationsAndCharts!$A1828+$A$11,IF($C$7,8,0),1,1)</f>
        <v>56.91</v>
      </c>
      <c r="H1828" s="133"/>
      <c r="I1828" s="133"/>
      <c r="J1828" s="37">
        <f t="shared" ca="1" si="544"/>
        <v>1005</v>
      </c>
      <c r="K1828" s="124">
        <f t="shared" ca="1" si="545"/>
        <v>0.30999999999999517</v>
      </c>
      <c r="L1828" s="343">
        <f t="shared" ca="1" si="536"/>
        <v>0.53714931025278567</v>
      </c>
      <c r="M1828" s="345">
        <f t="shared" ca="1" si="546"/>
        <v>0.53714931025278567</v>
      </c>
      <c r="N1828" s="344">
        <f t="shared" ca="1" si="537"/>
        <v>1</v>
      </c>
      <c r="O1828" s="4"/>
      <c r="P1828" s="4"/>
      <c r="Q1828" s="3"/>
      <c r="S1828" s="4"/>
      <c r="T1828" s="4" t="b">
        <f t="shared" ca="1" si="538"/>
        <v>0</v>
      </c>
      <c r="U1828" t="b">
        <f t="shared" ca="1" si="539"/>
        <v>0</v>
      </c>
      <c r="W1828" s="317" t="b">
        <f t="shared" ca="1" si="540"/>
        <v>0</v>
      </c>
      <c r="X1828" s="317" t="b">
        <f t="shared" ca="1" si="547"/>
        <v>1</v>
      </c>
      <c r="Y1828" s="317" t="b">
        <f t="shared" ca="1" si="541"/>
        <v>0</v>
      </c>
      <c r="Z1828" t="b">
        <f t="shared" ca="1" si="542"/>
        <v>0</v>
      </c>
      <c r="AA1828" s="37" t="b">
        <f t="shared" ca="1" si="548"/>
        <v>0</v>
      </c>
      <c r="AB1828" t="b">
        <f t="shared" ca="1" si="543"/>
        <v>0</v>
      </c>
      <c r="AD1828" t="b">
        <f t="shared" ca="1" si="549"/>
        <v>0</v>
      </c>
      <c r="AE1828" s="37" t="b">
        <f t="shared" ca="1" si="550"/>
        <v>0</v>
      </c>
      <c r="AF1828" t="b">
        <f t="shared" ca="1" si="551"/>
        <v>0</v>
      </c>
      <c r="AG1828" s="317" t="b">
        <f t="shared" ca="1" si="552"/>
        <v>0</v>
      </c>
      <c r="AH1828" s="317" t="b">
        <f t="shared" ca="1" si="553"/>
        <v>1</v>
      </c>
      <c r="AI1828" s="317" t="b">
        <f t="shared" ca="1" si="554"/>
        <v>0</v>
      </c>
    </row>
    <row r="1829" spans="1:35" x14ac:dyDescent="0.25">
      <c r="A1829">
        <v>1797</v>
      </c>
      <c r="B1829" s="169">
        <f ca="1">OFFSET(InputPriceData!B$15,CalculationsAndCharts!$A1829+$A$11,0,1,1)</f>
        <v>39238</v>
      </c>
      <c r="C1829" s="3">
        <f ca="1">OFFSET(InputPriceData!G$15,CalculationsAndCharts!$A1829+$A$11,IF($C$7,8,0),1,1)</f>
        <v>2981600</v>
      </c>
      <c r="D1829" s="4">
        <f ca="1">OFFSET(InputPriceData!C$15,CalculationsAndCharts!$A1829+$A$11,IF($C$7,8,0),1,1)</f>
        <v>56.4</v>
      </c>
      <c r="E1829" s="4">
        <f ca="1">OFFSET(InputPriceData!D$15,CalculationsAndCharts!$A1829+$A$11,IF($C$7,8,0),1,1)</f>
        <v>56.45</v>
      </c>
      <c r="F1829" s="4">
        <f ca="1">OFFSET(InputPriceData!E$15,CalculationsAndCharts!$A1829+$A$11,IF($C$7,8,0),1,1)</f>
        <v>55.94</v>
      </c>
      <c r="G1829" s="4">
        <f ca="1">OFFSET(InputPriceData!F$15,CalculationsAndCharts!$A1829+$A$11,IF($C$7,8,0),1,1)</f>
        <v>56</v>
      </c>
      <c r="H1829" s="133"/>
      <c r="I1829" s="133"/>
      <c r="J1829" s="37">
        <f t="shared" ca="1" si="544"/>
        <v>1004</v>
      </c>
      <c r="K1829" s="124">
        <f t="shared" ca="1" si="545"/>
        <v>-0.17000000000000171</v>
      </c>
      <c r="L1829" s="343">
        <f t="shared" ca="1" si="536"/>
        <v>0.51046167554950073</v>
      </c>
      <c r="M1829" s="345">
        <f t="shared" ca="1" si="546"/>
        <v>0.51046167554950073</v>
      </c>
      <c r="N1829" s="344">
        <f t="shared" ca="1" si="537"/>
        <v>1</v>
      </c>
      <c r="O1829" s="4"/>
      <c r="P1829" s="4"/>
      <c r="Q1829" s="3"/>
      <c r="S1829" s="4"/>
      <c r="T1829" s="4" t="b">
        <f t="shared" ca="1" si="538"/>
        <v>0</v>
      </c>
      <c r="U1829" t="b">
        <f t="shared" ca="1" si="539"/>
        <v>0</v>
      </c>
      <c r="W1829" s="317" t="b">
        <f t="shared" ca="1" si="540"/>
        <v>0</v>
      </c>
      <c r="X1829" s="317" t="b">
        <f t="shared" ca="1" si="547"/>
        <v>1</v>
      </c>
      <c r="Y1829" s="317" t="b">
        <f t="shared" ca="1" si="541"/>
        <v>0</v>
      </c>
      <c r="Z1829" t="b">
        <f t="shared" ca="1" si="542"/>
        <v>0</v>
      </c>
      <c r="AA1829" s="37" t="b">
        <f t="shared" ca="1" si="548"/>
        <v>0</v>
      </c>
      <c r="AB1829" t="b">
        <f t="shared" ca="1" si="543"/>
        <v>0</v>
      </c>
      <c r="AD1829" t="b">
        <f t="shared" ca="1" si="549"/>
        <v>0</v>
      </c>
      <c r="AE1829" s="37" t="b">
        <f t="shared" ca="1" si="550"/>
        <v>0</v>
      </c>
      <c r="AF1829" t="b">
        <f t="shared" ca="1" si="551"/>
        <v>0</v>
      </c>
      <c r="AG1829" s="317" t="b">
        <f t="shared" ca="1" si="552"/>
        <v>0</v>
      </c>
      <c r="AH1829" s="317" t="b">
        <f t="shared" ca="1" si="553"/>
        <v>1</v>
      </c>
      <c r="AI1829" s="317" t="b">
        <f t="shared" ca="1" si="554"/>
        <v>0</v>
      </c>
    </row>
    <row r="1830" spans="1:35" x14ac:dyDescent="0.25">
      <c r="A1830">
        <v>1798</v>
      </c>
      <c r="B1830" s="169">
        <f ca="1">OFFSET(InputPriceData!B$15,CalculationsAndCharts!$A1830+$A$11,0,1,1)</f>
        <v>39237</v>
      </c>
      <c r="C1830" s="3">
        <f ca="1">OFFSET(InputPriceData!G$15,CalculationsAndCharts!$A1830+$A$11,IF($C$7,8,0),1,1)</f>
        <v>2625200</v>
      </c>
      <c r="D1830" s="4">
        <f ca="1">OFFSET(InputPriceData!C$15,CalculationsAndCharts!$A1830+$A$11,IF($C$7,8,0),1,1)</f>
        <v>55.95</v>
      </c>
      <c r="E1830" s="4">
        <f ca="1">OFFSET(InputPriceData!D$15,CalculationsAndCharts!$A1830+$A$11,IF($C$7,8,0),1,1)</f>
        <v>56.75</v>
      </c>
      <c r="F1830" s="4">
        <f ca="1">OFFSET(InputPriceData!E$15,CalculationsAndCharts!$A1830+$A$11,IF($C$7,8,0),1,1)</f>
        <v>55.89</v>
      </c>
      <c r="G1830" s="4">
        <f ca="1">OFFSET(InputPriceData!F$15,CalculationsAndCharts!$A1830+$A$11,IF($C$7,8,0),1,1)</f>
        <v>56.6</v>
      </c>
      <c r="H1830" s="133"/>
      <c r="I1830" s="133"/>
      <c r="J1830" s="37">
        <f t="shared" ca="1" si="544"/>
        <v>1003</v>
      </c>
      <c r="K1830" s="124">
        <f t="shared" ca="1" si="545"/>
        <v>1</v>
      </c>
      <c r="L1830" s="343">
        <f t="shared" ca="1" si="536"/>
        <v>0.41458072331362411</v>
      </c>
      <c r="M1830" s="345">
        <f t="shared" ca="1" si="546"/>
        <v>0.42466686102895634</v>
      </c>
      <c r="N1830" s="344">
        <f t="shared" ca="1" si="537"/>
        <v>0.97624929411517114</v>
      </c>
      <c r="O1830" s="4"/>
      <c r="P1830" s="4"/>
      <c r="Q1830" s="3"/>
      <c r="S1830" s="4"/>
      <c r="T1830" s="4" t="b">
        <f t="shared" ca="1" si="538"/>
        <v>0</v>
      </c>
      <c r="U1830" t="b">
        <f t="shared" ca="1" si="539"/>
        <v>0</v>
      </c>
      <c r="W1830" s="317" t="b">
        <f t="shared" ca="1" si="540"/>
        <v>0</v>
      </c>
      <c r="X1830" s="317" t="b">
        <f t="shared" ca="1" si="547"/>
        <v>1</v>
      </c>
      <c r="Y1830" s="317" t="b">
        <f t="shared" ca="1" si="541"/>
        <v>0</v>
      </c>
      <c r="Z1830" t="b">
        <f t="shared" ca="1" si="542"/>
        <v>0</v>
      </c>
      <c r="AA1830" s="37" t="b">
        <f t="shared" ca="1" si="548"/>
        <v>0</v>
      </c>
      <c r="AB1830" t="b">
        <f t="shared" ca="1" si="543"/>
        <v>0</v>
      </c>
      <c r="AD1830" t="b">
        <f t="shared" ca="1" si="549"/>
        <v>0</v>
      </c>
      <c r="AE1830" s="37" t="b">
        <f t="shared" ca="1" si="550"/>
        <v>0</v>
      </c>
      <c r="AF1830" t="b">
        <f t="shared" ca="1" si="551"/>
        <v>0</v>
      </c>
      <c r="AG1830" s="317" t="b">
        <f t="shared" ca="1" si="552"/>
        <v>0</v>
      </c>
      <c r="AH1830" s="317" t="b">
        <f t="shared" ca="1" si="553"/>
        <v>1</v>
      </c>
      <c r="AI1830" s="317" t="b">
        <f t="shared" ca="1" si="554"/>
        <v>0</v>
      </c>
    </row>
    <row r="1831" spans="1:35" x14ac:dyDescent="0.25">
      <c r="A1831">
        <v>1799</v>
      </c>
      <c r="B1831" s="169">
        <f ca="1">OFFSET(InputPriceData!B$15,CalculationsAndCharts!$A1831+$A$11,0,1,1)</f>
        <v>39234</v>
      </c>
      <c r="C1831" s="3">
        <f ca="1">OFFSET(InputPriceData!G$15,CalculationsAndCharts!$A1831+$A$11,IF($C$7,8,0),1,1)</f>
        <v>3205800</v>
      </c>
      <c r="D1831" s="4">
        <f ca="1">OFFSET(InputPriceData!C$15,CalculationsAndCharts!$A1831+$A$11,IF($C$7,8,0),1,1)</f>
        <v>55.71</v>
      </c>
      <c r="E1831" s="4">
        <f ca="1">OFFSET(InputPriceData!D$15,CalculationsAndCharts!$A1831+$A$11,IF($C$7,8,0),1,1)</f>
        <v>56.25</v>
      </c>
      <c r="F1831" s="4">
        <f ca="1">OFFSET(InputPriceData!E$15,CalculationsAndCharts!$A1831+$A$11,IF($C$7,8,0),1,1)</f>
        <v>55.66</v>
      </c>
      <c r="G1831" s="4">
        <f ca="1">OFFSET(InputPriceData!F$15,CalculationsAndCharts!$A1831+$A$11,IF($C$7,8,0),1,1)</f>
        <v>56.17</v>
      </c>
      <c r="H1831" s="133"/>
      <c r="I1831" s="133"/>
      <c r="J1831" s="37">
        <f t="shared" ca="1" si="544"/>
        <v>1002</v>
      </c>
      <c r="K1831" s="124">
        <f t="shared" ca="1" si="545"/>
        <v>1.2100000000000009</v>
      </c>
      <c r="L1831" s="343">
        <f t="shared" ca="1" si="536"/>
        <v>0.26512763046683641</v>
      </c>
      <c r="M1831" s="345">
        <f t="shared" ca="1" si="546"/>
        <v>0.42852357318764517</v>
      </c>
      <c r="N1831" s="344">
        <f t="shared" ca="1" si="537"/>
        <v>0.61870022340810715</v>
      </c>
      <c r="O1831" s="4"/>
      <c r="P1831" s="4"/>
      <c r="Q1831" s="3"/>
      <c r="S1831" s="4"/>
      <c r="T1831" s="4" t="b">
        <f t="shared" ca="1" si="538"/>
        <v>0</v>
      </c>
      <c r="U1831" t="b">
        <f t="shared" ca="1" si="539"/>
        <v>0</v>
      </c>
      <c r="W1831" s="317" t="b">
        <f t="shared" ca="1" si="540"/>
        <v>0</v>
      </c>
      <c r="X1831" s="317" t="b">
        <f t="shared" ca="1" si="547"/>
        <v>1</v>
      </c>
      <c r="Y1831" s="317" t="b">
        <f t="shared" ca="1" si="541"/>
        <v>0</v>
      </c>
      <c r="Z1831" t="b">
        <f t="shared" ca="1" si="542"/>
        <v>0</v>
      </c>
      <c r="AA1831" s="37" t="b">
        <f t="shared" ca="1" si="548"/>
        <v>0</v>
      </c>
      <c r="AB1831" t="b">
        <f t="shared" ca="1" si="543"/>
        <v>0</v>
      </c>
      <c r="AD1831" t="b">
        <f t="shared" ca="1" si="549"/>
        <v>0</v>
      </c>
      <c r="AE1831" s="37" t="b">
        <f t="shared" ca="1" si="550"/>
        <v>0</v>
      </c>
      <c r="AF1831" t="b">
        <f t="shared" ca="1" si="551"/>
        <v>0</v>
      </c>
      <c r="AG1831" s="317" t="b">
        <f t="shared" ca="1" si="552"/>
        <v>0</v>
      </c>
      <c r="AH1831" s="317" t="b">
        <f t="shared" ca="1" si="553"/>
        <v>1</v>
      </c>
      <c r="AI1831" s="317" t="b">
        <f t="shared" ca="1" si="554"/>
        <v>0</v>
      </c>
    </row>
    <row r="1832" spans="1:35" x14ac:dyDescent="0.25">
      <c r="A1832">
        <v>1800</v>
      </c>
      <c r="B1832" s="169">
        <f ca="1">OFFSET(InputPriceData!B$15,CalculationsAndCharts!$A1832+$A$11,0,1,1)</f>
        <v>39233</v>
      </c>
      <c r="C1832" s="3">
        <f ca="1">OFFSET(InputPriceData!G$15,CalculationsAndCharts!$A1832+$A$11,IF($C$7,8,0),1,1)</f>
        <v>2327500</v>
      </c>
      <c r="D1832" s="4">
        <f ca="1">OFFSET(InputPriceData!C$15,CalculationsAndCharts!$A1832+$A$11,IF($C$7,8,0),1,1)</f>
        <v>54.89</v>
      </c>
      <c r="E1832" s="4">
        <f ca="1">OFFSET(InputPriceData!D$15,CalculationsAndCharts!$A1832+$A$11,IF($C$7,8,0),1,1)</f>
        <v>55.65</v>
      </c>
      <c r="F1832" s="4">
        <f ca="1">OFFSET(InputPriceData!E$15,CalculationsAndCharts!$A1832+$A$11,IF($C$7,8,0),1,1)</f>
        <v>54.8</v>
      </c>
      <c r="G1832" s="4">
        <f ca="1">OFFSET(InputPriceData!F$15,CalculationsAndCharts!$A1832+$A$11,IF($C$7,8,0),1,1)</f>
        <v>55.6</v>
      </c>
      <c r="H1832" s="133"/>
      <c r="I1832" s="133"/>
      <c r="J1832" s="37">
        <f t="shared" ca="1" si="544"/>
        <v>1001</v>
      </c>
      <c r="K1832" s="124">
        <f t="shared" ca="1" si="545"/>
        <v>1.009999999999998</v>
      </c>
      <c r="L1832" s="343">
        <f t="shared" ca="1" si="536"/>
        <v>0.13556665155252257</v>
      </c>
      <c r="M1832" s="345">
        <f t="shared" ca="1" si="546"/>
        <v>0.43241531098652386</v>
      </c>
      <c r="N1832" s="344">
        <f t="shared" ca="1" si="537"/>
        <v>0.31351029463604602</v>
      </c>
      <c r="O1832" s="4"/>
      <c r="P1832" s="4"/>
      <c r="Q1832" s="3"/>
      <c r="S1832" s="4"/>
      <c r="T1832" s="4" t="b">
        <f t="shared" ca="1" si="538"/>
        <v>0</v>
      </c>
      <c r="U1832" t="b">
        <f t="shared" ca="1" si="539"/>
        <v>0</v>
      </c>
      <c r="W1832" s="317" t="b">
        <f t="shared" ca="1" si="540"/>
        <v>0</v>
      </c>
      <c r="X1832" s="317" t="b">
        <f t="shared" ca="1" si="547"/>
        <v>1</v>
      </c>
      <c r="Y1832" s="317" t="b">
        <f t="shared" ca="1" si="541"/>
        <v>0</v>
      </c>
      <c r="Z1832" t="b">
        <f t="shared" ca="1" si="542"/>
        <v>0</v>
      </c>
      <c r="AA1832" s="37" t="b">
        <f t="shared" ca="1" si="548"/>
        <v>0</v>
      </c>
      <c r="AB1832" t="b">
        <f t="shared" ca="1" si="543"/>
        <v>0</v>
      </c>
      <c r="AD1832" t="b">
        <f t="shared" ca="1" si="549"/>
        <v>0</v>
      </c>
      <c r="AE1832" s="37" t="b">
        <f t="shared" ca="1" si="550"/>
        <v>0</v>
      </c>
      <c r="AF1832" t="b">
        <f t="shared" ca="1" si="551"/>
        <v>0</v>
      </c>
      <c r="AG1832" s="317" t="b">
        <f t="shared" ca="1" si="552"/>
        <v>0</v>
      </c>
      <c r="AH1832" s="317" t="b">
        <f t="shared" ca="1" si="553"/>
        <v>1</v>
      </c>
      <c r="AI1832" s="317" t="b">
        <f t="shared" ca="1" si="554"/>
        <v>0</v>
      </c>
    </row>
    <row r="1833" spans="1:35" x14ac:dyDescent="0.25">
      <c r="A1833">
        <v>1801</v>
      </c>
      <c r="B1833" s="169">
        <f ca="1">OFFSET(InputPriceData!B$15,CalculationsAndCharts!$A1833+$A$11,0,1,1)</f>
        <v>39232</v>
      </c>
      <c r="C1833" s="3">
        <f ca="1">OFFSET(InputPriceData!G$15,CalculationsAndCharts!$A1833+$A$11,IF($C$7,8,0),1,1)</f>
        <v>2841900</v>
      </c>
      <c r="D1833" s="4">
        <f ca="1">OFFSET(InputPriceData!C$15,CalculationsAndCharts!$A1833+$A$11,IF($C$7,8,0),1,1)</f>
        <v>54.55</v>
      </c>
      <c r="E1833" s="4">
        <f ca="1">OFFSET(InputPriceData!D$15,CalculationsAndCharts!$A1833+$A$11,IF($C$7,8,0),1,1)</f>
        <v>54.96</v>
      </c>
      <c r="F1833" s="4">
        <f ca="1">OFFSET(InputPriceData!E$15,CalculationsAndCharts!$A1833+$A$11,IF($C$7,8,0),1,1)</f>
        <v>54.42</v>
      </c>
      <c r="G1833" s="4">
        <f ca="1">OFFSET(InputPriceData!F$15,CalculationsAndCharts!$A1833+$A$11,IF($C$7,8,0),1,1)</f>
        <v>54.96</v>
      </c>
      <c r="H1833" s="133"/>
      <c r="I1833" s="133"/>
      <c r="J1833" s="37">
        <f t="shared" ca="1" si="544"/>
        <v>1000</v>
      </c>
      <c r="K1833" s="124">
        <f t="shared" ca="1" si="545"/>
        <v>0.73000000000000398</v>
      </c>
      <c r="L1833" s="343">
        <f t="shared" ca="1" si="536"/>
        <v>5.3601687141786619E-2</v>
      </c>
      <c r="M1833" s="345">
        <f t="shared" ca="1" si="546"/>
        <v>0.43634239251919665</v>
      </c>
      <c r="N1833" s="344">
        <f t="shared" ca="1" si="537"/>
        <v>0.12284318017399247</v>
      </c>
      <c r="O1833" s="4"/>
      <c r="P1833" s="4"/>
      <c r="Q1833" s="3"/>
      <c r="S1833" s="4"/>
      <c r="T1833" s="4" t="b">
        <f t="shared" ca="1" si="538"/>
        <v>0</v>
      </c>
      <c r="U1833" t="b">
        <f t="shared" ca="1" si="539"/>
        <v>0</v>
      </c>
      <c r="W1833" s="317" t="b">
        <f t="shared" ca="1" si="540"/>
        <v>0</v>
      </c>
      <c r="X1833" s="317" t="b">
        <f t="shared" ca="1" si="547"/>
        <v>1</v>
      </c>
      <c r="Y1833" s="317" t="b">
        <f t="shared" ca="1" si="541"/>
        <v>0</v>
      </c>
      <c r="Z1833" t="b">
        <f t="shared" ca="1" si="542"/>
        <v>0</v>
      </c>
      <c r="AA1833" s="37" t="b">
        <f t="shared" ca="1" si="548"/>
        <v>0</v>
      </c>
      <c r="AB1833" t="b">
        <f t="shared" ca="1" si="543"/>
        <v>0</v>
      </c>
      <c r="AD1833" t="b">
        <f t="shared" ca="1" si="549"/>
        <v>0</v>
      </c>
      <c r="AE1833" s="37" t="b">
        <f t="shared" ca="1" si="550"/>
        <v>0</v>
      </c>
      <c r="AF1833" t="b">
        <f t="shared" ca="1" si="551"/>
        <v>0</v>
      </c>
      <c r="AG1833" s="317" t="b">
        <f t="shared" ca="1" si="552"/>
        <v>0</v>
      </c>
      <c r="AH1833" s="317" t="b">
        <f t="shared" ca="1" si="553"/>
        <v>1</v>
      </c>
      <c r="AI1833" s="317" t="b">
        <f t="shared" ca="1" si="554"/>
        <v>0</v>
      </c>
    </row>
    <row r="1834" spans="1:35" x14ac:dyDescent="0.25">
      <c r="A1834">
        <v>1802</v>
      </c>
      <c r="B1834" s="169">
        <f ca="1">OFFSET(InputPriceData!B$15,CalculationsAndCharts!$A1834+$A$11,0,1,1)</f>
        <v>39231</v>
      </c>
      <c r="C1834" s="3">
        <f ca="1">OFFSET(InputPriceData!G$15,CalculationsAndCharts!$A1834+$A$11,IF($C$7,8,0),1,1)</f>
        <v>1985000</v>
      </c>
      <c r="D1834" s="4">
        <f ca="1">OFFSET(InputPriceData!C$15,CalculationsAndCharts!$A1834+$A$11,IF($C$7,8,0),1,1)</f>
        <v>54.18</v>
      </c>
      <c r="E1834" s="4">
        <f ca="1">OFFSET(InputPriceData!D$15,CalculationsAndCharts!$A1834+$A$11,IF($C$7,8,0),1,1)</f>
        <v>54.68</v>
      </c>
      <c r="F1834" s="4">
        <f ca="1">OFFSET(InputPriceData!E$15,CalculationsAndCharts!$A1834+$A$11,IF($C$7,8,0),1,1)</f>
        <v>54.1</v>
      </c>
      <c r="G1834" s="4">
        <f ca="1">OFFSET(InputPriceData!F$15,CalculationsAndCharts!$A1834+$A$11,IF($C$7,8,0),1,1)</f>
        <v>54.59</v>
      </c>
      <c r="H1834" s="133"/>
      <c r="I1834" s="133"/>
      <c r="J1834" s="37">
        <f t="shared" ca="1" si="544"/>
        <v>999</v>
      </c>
      <c r="K1834" s="124">
        <f t="shared" ca="1" si="545"/>
        <v>0.16000000000000369</v>
      </c>
      <c r="L1834" s="343">
        <f t="shared" ca="1" si="536"/>
        <v>2.6381095932668356E-2</v>
      </c>
      <c r="M1834" s="345">
        <f t="shared" ca="1" si="546"/>
        <v>0.44030513876810962</v>
      </c>
      <c r="N1834" s="344">
        <f t="shared" ca="1" si="537"/>
        <v>5.9915484989518097E-2</v>
      </c>
      <c r="O1834" s="4"/>
      <c r="P1834" s="4"/>
      <c r="Q1834" s="3"/>
      <c r="S1834" s="4"/>
      <c r="T1834" s="4" t="b">
        <f t="shared" ca="1" si="538"/>
        <v>0</v>
      </c>
      <c r="U1834" t="b">
        <f t="shared" ca="1" si="539"/>
        <v>0</v>
      </c>
      <c r="W1834" s="317" t="b">
        <f t="shared" ca="1" si="540"/>
        <v>0</v>
      </c>
      <c r="X1834" s="317" t="b">
        <f t="shared" ca="1" si="547"/>
        <v>1</v>
      </c>
      <c r="Y1834" s="317" t="b">
        <f t="shared" ca="1" si="541"/>
        <v>0</v>
      </c>
      <c r="Z1834" t="b">
        <f t="shared" ca="1" si="542"/>
        <v>0</v>
      </c>
      <c r="AA1834" s="37" t="b">
        <f t="shared" ca="1" si="548"/>
        <v>0</v>
      </c>
      <c r="AB1834" t="b">
        <f t="shared" ca="1" si="543"/>
        <v>0</v>
      </c>
      <c r="AD1834" t="b">
        <f t="shared" ca="1" si="549"/>
        <v>0</v>
      </c>
      <c r="AE1834" s="37" t="b">
        <f t="shared" ca="1" si="550"/>
        <v>0</v>
      </c>
      <c r="AF1834" t="b">
        <f t="shared" ca="1" si="551"/>
        <v>0</v>
      </c>
      <c r="AG1834" s="317" t="b">
        <f t="shared" ca="1" si="552"/>
        <v>0</v>
      </c>
      <c r="AH1834" s="317" t="b">
        <f t="shared" ca="1" si="553"/>
        <v>1</v>
      </c>
      <c r="AI1834" s="317" t="b">
        <f t="shared" ca="1" si="554"/>
        <v>0</v>
      </c>
    </row>
    <row r="1835" spans="1:35" x14ac:dyDescent="0.25">
      <c r="A1835">
        <v>1803</v>
      </c>
      <c r="B1835" s="169">
        <f ca="1">OFFSET(InputPriceData!B$15,CalculationsAndCharts!$A1835+$A$11,0,1,1)</f>
        <v>39227</v>
      </c>
      <c r="C1835" s="3">
        <f ca="1">OFFSET(InputPriceData!G$15,CalculationsAndCharts!$A1835+$A$11,IF($C$7,8,0),1,1)</f>
        <v>2107300</v>
      </c>
      <c r="D1835" s="4">
        <f ca="1">OFFSET(InputPriceData!C$15,CalculationsAndCharts!$A1835+$A$11,IF($C$7,8,0),1,1)</f>
        <v>54.28</v>
      </c>
      <c r="E1835" s="4">
        <f ca="1">OFFSET(InputPriceData!D$15,CalculationsAndCharts!$A1835+$A$11,IF($C$7,8,0),1,1)</f>
        <v>54.6</v>
      </c>
      <c r="F1835" s="4">
        <f ca="1">OFFSET(InputPriceData!E$15,CalculationsAndCharts!$A1835+$A$11,IF($C$7,8,0),1,1)</f>
        <v>54.05</v>
      </c>
      <c r="G1835" s="4">
        <f ca="1">OFFSET(InputPriceData!F$15,CalculationsAndCharts!$A1835+$A$11,IF($C$7,8,0),1,1)</f>
        <v>54.23</v>
      </c>
      <c r="H1835" s="133"/>
      <c r="I1835" s="133"/>
      <c r="J1835" s="37">
        <f t="shared" ca="1" si="544"/>
        <v>998</v>
      </c>
      <c r="K1835" s="124">
        <f t="shared" ca="1" si="545"/>
        <v>-0.15000000000000568</v>
      </c>
      <c r="L1835" s="343">
        <f t="shared" ca="1" si="536"/>
        <v>3.5513147040405701E-2</v>
      </c>
      <c r="M1835" s="345">
        <f t="shared" ca="1" si="546"/>
        <v>0.44430387363078672</v>
      </c>
      <c r="N1835" s="344">
        <f t="shared" ca="1" si="537"/>
        <v>7.9929861403632202E-2</v>
      </c>
      <c r="O1835" s="4"/>
      <c r="P1835" s="4"/>
      <c r="Q1835" s="3"/>
      <c r="S1835" s="4"/>
      <c r="T1835" s="4" t="b">
        <f t="shared" ca="1" si="538"/>
        <v>0</v>
      </c>
      <c r="U1835" t="b">
        <f t="shared" ca="1" si="539"/>
        <v>0</v>
      </c>
      <c r="W1835" s="317" t="b">
        <f t="shared" ca="1" si="540"/>
        <v>0</v>
      </c>
      <c r="X1835" s="317" t="b">
        <f t="shared" ca="1" si="547"/>
        <v>1</v>
      </c>
      <c r="Y1835" s="317" t="b">
        <f t="shared" ca="1" si="541"/>
        <v>0</v>
      </c>
      <c r="Z1835" t="b">
        <f t="shared" ca="1" si="542"/>
        <v>0</v>
      </c>
      <c r="AA1835" s="37" t="b">
        <f t="shared" ca="1" si="548"/>
        <v>0</v>
      </c>
      <c r="AB1835" t="b">
        <f t="shared" ca="1" si="543"/>
        <v>0</v>
      </c>
      <c r="AD1835" t="b">
        <f t="shared" ca="1" si="549"/>
        <v>0</v>
      </c>
      <c r="AE1835" s="37" t="b">
        <f t="shared" ca="1" si="550"/>
        <v>0</v>
      </c>
      <c r="AF1835" t="b">
        <f t="shared" ca="1" si="551"/>
        <v>0</v>
      </c>
      <c r="AG1835" s="317" t="b">
        <f t="shared" ca="1" si="552"/>
        <v>0</v>
      </c>
      <c r="AH1835" s="317" t="b">
        <f t="shared" ca="1" si="553"/>
        <v>1</v>
      </c>
      <c r="AI1835" s="317" t="b">
        <f t="shared" ca="1" si="554"/>
        <v>0</v>
      </c>
    </row>
    <row r="1836" spans="1:35" x14ac:dyDescent="0.25">
      <c r="A1836">
        <v>1804</v>
      </c>
      <c r="B1836" s="169">
        <f ca="1">OFFSET(InputPriceData!B$15,CalculationsAndCharts!$A1836+$A$11,0,1,1)</f>
        <v>39226</v>
      </c>
      <c r="C1836" s="3">
        <f ca="1">OFFSET(InputPriceData!G$15,CalculationsAndCharts!$A1836+$A$11,IF($C$7,8,0),1,1)</f>
        <v>3446600</v>
      </c>
      <c r="D1836" s="4">
        <f ca="1">OFFSET(InputPriceData!C$15,CalculationsAndCharts!$A1836+$A$11,IF($C$7,8,0),1,1)</f>
        <v>54.25</v>
      </c>
      <c r="E1836" s="4">
        <f ca="1">OFFSET(InputPriceData!D$15,CalculationsAndCharts!$A1836+$A$11,IF($C$7,8,0),1,1)</f>
        <v>55.09</v>
      </c>
      <c r="F1836" s="4">
        <f ca="1">OFFSET(InputPriceData!E$15,CalculationsAndCharts!$A1836+$A$11,IF($C$7,8,0),1,1)</f>
        <v>54.02</v>
      </c>
      <c r="G1836" s="4">
        <f ca="1">OFFSET(InputPriceData!F$15,CalculationsAndCharts!$A1836+$A$11,IF($C$7,8,0),1,1)</f>
        <v>54.43</v>
      </c>
      <c r="H1836" s="133"/>
      <c r="I1836" s="133"/>
      <c r="J1836" s="37">
        <f t="shared" ca="1" si="544"/>
        <v>997</v>
      </c>
      <c r="K1836" s="124">
        <f t="shared" ca="1" si="545"/>
        <v>0.10999999999999943</v>
      </c>
      <c r="L1836" s="343">
        <f t="shared" ca="1" si="536"/>
        <v>4.5993115967435307E-2</v>
      </c>
      <c r="M1836" s="345">
        <f t="shared" ca="1" si="546"/>
        <v>0.44833892394630342</v>
      </c>
      <c r="N1836" s="344">
        <f t="shared" ca="1" si="537"/>
        <v>0.10258559654513469</v>
      </c>
      <c r="O1836" s="4"/>
      <c r="P1836" s="4"/>
      <c r="Q1836" s="3"/>
      <c r="S1836" s="4"/>
      <c r="T1836" s="4" t="b">
        <f t="shared" ca="1" si="538"/>
        <v>0</v>
      </c>
      <c r="U1836" t="b">
        <f t="shared" ca="1" si="539"/>
        <v>0</v>
      </c>
      <c r="W1836" s="317" t="b">
        <f t="shared" ca="1" si="540"/>
        <v>0</v>
      </c>
      <c r="X1836" s="317" t="b">
        <f t="shared" ca="1" si="547"/>
        <v>1</v>
      </c>
      <c r="Y1836" s="317" t="b">
        <f t="shared" ca="1" si="541"/>
        <v>0</v>
      </c>
      <c r="Z1836" t="b">
        <f t="shared" ca="1" si="542"/>
        <v>0</v>
      </c>
      <c r="AA1836" s="37" t="b">
        <f t="shared" ca="1" si="548"/>
        <v>0</v>
      </c>
      <c r="AB1836" t="b">
        <f t="shared" ca="1" si="543"/>
        <v>0</v>
      </c>
      <c r="AD1836" t="b">
        <f t="shared" ca="1" si="549"/>
        <v>0</v>
      </c>
      <c r="AE1836" s="37" t="b">
        <f t="shared" ca="1" si="550"/>
        <v>0</v>
      </c>
      <c r="AF1836" t="b">
        <f t="shared" ca="1" si="551"/>
        <v>0</v>
      </c>
      <c r="AG1836" s="317" t="b">
        <f t="shared" ca="1" si="552"/>
        <v>0</v>
      </c>
      <c r="AH1836" s="317" t="b">
        <f t="shared" ca="1" si="553"/>
        <v>1</v>
      </c>
      <c r="AI1836" s="317" t="b">
        <f t="shared" ca="1" si="554"/>
        <v>0</v>
      </c>
    </row>
    <row r="1837" spans="1:35" x14ac:dyDescent="0.25">
      <c r="A1837">
        <v>1805</v>
      </c>
      <c r="B1837" s="169">
        <f ca="1">OFFSET(InputPriceData!B$15,CalculationsAndCharts!$A1837+$A$11,0,1,1)</f>
        <v>39225</v>
      </c>
      <c r="C1837" s="3">
        <f ca="1">OFFSET(InputPriceData!G$15,CalculationsAndCharts!$A1837+$A$11,IF($C$7,8,0),1,1)</f>
        <v>2731700</v>
      </c>
      <c r="D1837" s="4">
        <f ca="1">OFFSET(InputPriceData!C$15,CalculationsAndCharts!$A1837+$A$11,IF($C$7,8,0),1,1)</f>
        <v>54.32</v>
      </c>
      <c r="E1837" s="4">
        <f ca="1">OFFSET(InputPriceData!D$15,CalculationsAndCharts!$A1837+$A$11,IF($C$7,8,0),1,1)</f>
        <v>54.61</v>
      </c>
      <c r="F1837" s="4">
        <f ca="1">OFFSET(InputPriceData!E$15,CalculationsAndCharts!$A1837+$A$11,IF($C$7,8,0),1,1)</f>
        <v>54.17</v>
      </c>
      <c r="G1837" s="4">
        <f ca="1">OFFSET(InputPriceData!F$15,CalculationsAndCharts!$A1837+$A$11,IF($C$7,8,0),1,1)</f>
        <v>54.38</v>
      </c>
      <c r="H1837" s="133"/>
      <c r="I1837" s="133"/>
      <c r="J1837" s="37">
        <f t="shared" ca="1" si="544"/>
        <v>996</v>
      </c>
      <c r="K1837" s="124">
        <f t="shared" ca="1" si="545"/>
        <v>8.00000000000054E-2</v>
      </c>
      <c r="L1837" s="343">
        <f t="shared" ca="1" si="536"/>
        <v>5.4203508023900886E-2</v>
      </c>
      <c r="M1837" s="345">
        <f t="shared" ca="1" si="546"/>
        <v>0.45241061952200146</v>
      </c>
      <c r="N1837" s="344">
        <f t="shared" ca="1" si="537"/>
        <v>0.11981042372782959</v>
      </c>
      <c r="O1837" s="4"/>
      <c r="P1837" s="4"/>
      <c r="Q1837" s="3"/>
      <c r="S1837" s="4"/>
      <c r="T1837" s="4" t="b">
        <f t="shared" ca="1" si="538"/>
        <v>0</v>
      </c>
      <c r="U1837" t="b">
        <f t="shared" ca="1" si="539"/>
        <v>0</v>
      </c>
      <c r="W1837" s="317" t="b">
        <f t="shared" ca="1" si="540"/>
        <v>0</v>
      </c>
      <c r="X1837" s="317" t="b">
        <f t="shared" ca="1" si="547"/>
        <v>1</v>
      </c>
      <c r="Y1837" s="317" t="b">
        <f t="shared" ca="1" si="541"/>
        <v>0</v>
      </c>
      <c r="Z1837" t="b">
        <f t="shared" ca="1" si="542"/>
        <v>0</v>
      </c>
      <c r="AA1837" s="37" t="b">
        <f t="shared" ca="1" si="548"/>
        <v>0</v>
      </c>
      <c r="AB1837" t="b">
        <f t="shared" ca="1" si="543"/>
        <v>0</v>
      </c>
      <c r="AD1837" t="b">
        <f t="shared" ca="1" si="549"/>
        <v>0</v>
      </c>
      <c r="AE1837" s="37" t="b">
        <f t="shared" ca="1" si="550"/>
        <v>0</v>
      </c>
      <c r="AF1837" t="b">
        <f t="shared" ca="1" si="551"/>
        <v>0</v>
      </c>
      <c r="AG1837" s="317" t="b">
        <f t="shared" ca="1" si="552"/>
        <v>0</v>
      </c>
      <c r="AH1837" s="317" t="b">
        <f t="shared" ca="1" si="553"/>
        <v>1</v>
      </c>
      <c r="AI1837" s="317" t="b">
        <f t="shared" ca="1" si="554"/>
        <v>0</v>
      </c>
    </row>
    <row r="1838" spans="1:35" x14ac:dyDescent="0.25">
      <c r="A1838">
        <v>1806</v>
      </c>
      <c r="B1838" s="169">
        <f ca="1">OFFSET(InputPriceData!B$15,CalculationsAndCharts!$A1838+$A$11,0,1,1)</f>
        <v>39224</v>
      </c>
      <c r="C1838" s="3">
        <f ca="1">OFFSET(InputPriceData!G$15,CalculationsAndCharts!$A1838+$A$11,IF($C$7,8,0),1,1)</f>
        <v>2757600</v>
      </c>
      <c r="D1838" s="4">
        <f ca="1">OFFSET(InputPriceData!C$15,CalculationsAndCharts!$A1838+$A$11,IF($C$7,8,0),1,1)</f>
        <v>54.95</v>
      </c>
      <c r="E1838" s="4">
        <f ca="1">OFFSET(InputPriceData!D$15,CalculationsAndCharts!$A1838+$A$11,IF($C$7,8,0),1,1)</f>
        <v>55</v>
      </c>
      <c r="F1838" s="4">
        <f ca="1">OFFSET(InputPriceData!E$15,CalculationsAndCharts!$A1838+$A$11,IF($C$7,8,0),1,1)</f>
        <v>54.31</v>
      </c>
      <c r="G1838" s="4">
        <f ca="1">OFFSET(InputPriceData!F$15,CalculationsAndCharts!$A1838+$A$11,IF($C$7,8,0),1,1)</f>
        <v>54.32</v>
      </c>
      <c r="H1838" s="133"/>
      <c r="I1838" s="133"/>
      <c r="J1838" s="37">
        <f t="shared" ca="1" si="544"/>
        <v>995</v>
      </c>
      <c r="K1838" s="124">
        <f t="shared" ca="1" si="545"/>
        <v>-0.22999999999999687</v>
      </c>
      <c r="L1838" s="343">
        <f t="shared" ca="1" si="536"/>
        <v>7.2032144834151449E-2</v>
      </c>
      <c r="M1838" s="345">
        <f t="shared" ca="1" si="546"/>
        <v>0.45651929316044548</v>
      </c>
      <c r="N1838" s="344">
        <f t="shared" ca="1" si="537"/>
        <v>0.15778554359768421</v>
      </c>
      <c r="O1838" s="4"/>
      <c r="P1838" s="4"/>
      <c r="Q1838" s="3"/>
      <c r="S1838" s="4"/>
      <c r="T1838" s="4" t="b">
        <f t="shared" ca="1" si="538"/>
        <v>0</v>
      </c>
      <c r="U1838" t="b">
        <f t="shared" ca="1" si="539"/>
        <v>0</v>
      </c>
      <c r="W1838" s="317" t="b">
        <f t="shared" ca="1" si="540"/>
        <v>0</v>
      </c>
      <c r="X1838" s="317" t="b">
        <f t="shared" ca="1" si="547"/>
        <v>1</v>
      </c>
      <c r="Y1838" s="317" t="b">
        <f t="shared" ca="1" si="541"/>
        <v>0</v>
      </c>
      <c r="Z1838" t="b">
        <f t="shared" ca="1" si="542"/>
        <v>0</v>
      </c>
      <c r="AA1838" s="37" t="b">
        <f t="shared" ca="1" si="548"/>
        <v>0</v>
      </c>
      <c r="AB1838" t="b">
        <f t="shared" ca="1" si="543"/>
        <v>0</v>
      </c>
      <c r="AD1838" t="b">
        <f t="shared" ca="1" si="549"/>
        <v>0</v>
      </c>
      <c r="AE1838" s="37" t="b">
        <f t="shared" ca="1" si="550"/>
        <v>0</v>
      </c>
      <c r="AF1838" t="b">
        <f t="shared" ca="1" si="551"/>
        <v>0</v>
      </c>
      <c r="AG1838" s="317" t="b">
        <f t="shared" ca="1" si="552"/>
        <v>0</v>
      </c>
      <c r="AH1838" s="317" t="b">
        <f t="shared" ca="1" si="553"/>
        <v>1</v>
      </c>
      <c r="AI1838" s="317" t="b">
        <f t="shared" ca="1" si="554"/>
        <v>0</v>
      </c>
    </row>
    <row r="1839" spans="1:35" x14ac:dyDescent="0.25">
      <c r="A1839">
        <v>1807</v>
      </c>
      <c r="B1839" s="169">
        <f ca="1">OFFSET(InputPriceData!B$15,CalculationsAndCharts!$A1839+$A$11,0,1,1)</f>
        <v>39223</v>
      </c>
      <c r="C1839" s="3">
        <f ca="1">OFFSET(InputPriceData!G$15,CalculationsAndCharts!$A1839+$A$11,IF($C$7,8,0),1,1)</f>
        <v>2107300</v>
      </c>
      <c r="D1839" s="4">
        <f ca="1">OFFSET(InputPriceData!C$15,CalculationsAndCharts!$A1839+$A$11,IF($C$7,8,0),1,1)</f>
        <v>54.28</v>
      </c>
      <c r="E1839" s="4">
        <f ca="1">OFFSET(InputPriceData!D$15,CalculationsAndCharts!$A1839+$A$11,IF($C$7,8,0),1,1)</f>
        <v>54.57</v>
      </c>
      <c r="F1839" s="4">
        <f ca="1">OFFSET(InputPriceData!E$15,CalculationsAndCharts!$A1839+$A$11,IF($C$7,8,0),1,1)</f>
        <v>54.19</v>
      </c>
      <c r="G1839" s="4">
        <f ca="1">OFFSET(InputPriceData!F$15,CalculationsAndCharts!$A1839+$A$11,IF($C$7,8,0),1,1)</f>
        <v>54.3</v>
      </c>
      <c r="H1839" s="133"/>
      <c r="I1839" s="133"/>
      <c r="J1839" s="37">
        <f t="shared" ca="1" si="544"/>
        <v>994</v>
      </c>
      <c r="K1839" s="124">
        <f t="shared" ca="1" si="545"/>
        <v>-0.21000000000000085</v>
      </c>
      <c r="L1839" s="343">
        <f t="shared" ca="1" si="536"/>
        <v>8.1716620892597125E-2</v>
      </c>
      <c r="M1839" s="345">
        <f t="shared" ca="1" si="546"/>
        <v>0.4606652806866251</v>
      </c>
      <c r="N1839" s="344">
        <f t="shared" ca="1" si="537"/>
        <v>0.1773882780373591</v>
      </c>
      <c r="O1839" s="4"/>
      <c r="P1839" s="4"/>
      <c r="Q1839" s="3"/>
      <c r="S1839" s="4"/>
      <c r="T1839" s="4" t="b">
        <f t="shared" ca="1" si="538"/>
        <v>0</v>
      </c>
      <c r="U1839" t="b">
        <f t="shared" ca="1" si="539"/>
        <v>0</v>
      </c>
      <c r="W1839" s="317" t="b">
        <f t="shared" ca="1" si="540"/>
        <v>0</v>
      </c>
      <c r="X1839" s="317" t="b">
        <f t="shared" ca="1" si="547"/>
        <v>1</v>
      </c>
      <c r="Y1839" s="317" t="b">
        <f t="shared" ca="1" si="541"/>
        <v>0</v>
      </c>
      <c r="Z1839" t="b">
        <f t="shared" ca="1" si="542"/>
        <v>0</v>
      </c>
      <c r="AA1839" s="37" t="b">
        <f t="shared" ca="1" si="548"/>
        <v>0</v>
      </c>
      <c r="AB1839" t="b">
        <f t="shared" ca="1" si="543"/>
        <v>0</v>
      </c>
      <c r="AD1839" t="b">
        <f t="shared" ca="1" si="549"/>
        <v>0</v>
      </c>
      <c r="AE1839" s="37" t="b">
        <f t="shared" ca="1" si="550"/>
        <v>0</v>
      </c>
      <c r="AF1839" t="b">
        <f t="shared" ca="1" si="551"/>
        <v>0</v>
      </c>
      <c r="AG1839" s="317" t="b">
        <f t="shared" ca="1" si="552"/>
        <v>0</v>
      </c>
      <c r="AH1839" s="317" t="b">
        <f t="shared" ca="1" si="553"/>
        <v>1</v>
      </c>
      <c r="AI1839" s="317" t="b">
        <f t="shared" ca="1" si="554"/>
        <v>0</v>
      </c>
    </row>
    <row r="1840" spans="1:35" x14ac:dyDescent="0.25">
      <c r="A1840">
        <v>1808</v>
      </c>
      <c r="B1840" s="169">
        <f ca="1">OFFSET(InputPriceData!B$15,CalculationsAndCharts!$A1840+$A$11,0,1,1)</f>
        <v>39220</v>
      </c>
      <c r="C1840" s="3">
        <f ca="1">OFFSET(InputPriceData!G$15,CalculationsAndCharts!$A1840+$A$11,IF($C$7,8,0),1,1)</f>
        <v>2173900</v>
      </c>
      <c r="D1840" s="4">
        <f ca="1">OFFSET(InputPriceData!C$15,CalculationsAndCharts!$A1840+$A$11,IF($C$7,8,0),1,1)</f>
        <v>54.59</v>
      </c>
      <c r="E1840" s="4">
        <f ca="1">OFFSET(InputPriceData!D$15,CalculationsAndCharts!$A1840+$A$11,IF($C$7,8,0),1,1)</f>
        <v>54.86</v>
      </c>
      <c r="F1840" s="4">
        <f ca="1">OFFSET(InputPriceData!E$15,CalculationsAndCharts!$A1840+$A$11,IF($C$7,8,0),1,1)</f>
        <v>54.29</v>
      </c>
      <c r="G1840" s="4">
        <f ca="1">OFFSET(InputPriceData!F$15,CalculationsAndCharts!$A1840+$A$11,IF($C$7,8,0),1,1)</f>
        <v>54.55</v>
      </c>
      <c r="H1840" s="133"/>
      <c r="I1840" s="133"/>
      <c r="J1840" s="37">
        <f t="shared" ca="1" si="544"/>
        <v>993</v>
      </c>
      <c r="K1840" s="124">
        <f t="shared" ca="1" si="545"/>
        <v>0.22999999999999687</v>
      </c>
      <c r="L1840" s="343">
        <f t="shared" ca="1" si="536"/>
        <v>5.9644030477335498E-2</v>
      </c>
      <c r="M1840" s="345">
        <f t="shared" ca="1" si="546"/>
        <v>0.46484892097540376</v>
      </c>
      <c r="N1840" s="344">
        <f t="shared" ca="1" si="537"/>
        <v>0.12830841975965651</v>
      </c>
      <c r="O1840" s="4"/>
      <c r="P1840" s="4"/>
      <c r="Q1840" s="3"/>
      <c r="S1840" s="4"/>
      <c r="T1840" s="4" t="b">
        <f t="shared" ca="1" si="538"/>
        <v>0</v>
      </c>
      <c r="U1840" t="b">
        <f t="shared" ca="1" si="539"/>
        <v>0</v>
      </c>
      <c r="W1840" s="317" t="b">
        <f t="shared" ca="1" si="540"/>
        <v>1</v>
      </c>
      <c r="X1840" s="317" t="b">
        <f t="shared" ca="1" si="547"/>
        <v>1</v>
      </c>
      <c r="Y1840" s="317" t="b">
        <f t="shared" ca="1" si="541"/>
        <v>0</v>
      </c>
      <c r="Z1840" t="b">
        <f t="shared" ca="1" si="542"/>
        <v>0</v>
      </c>
      <c r="AA1840" s="37" t="b">
        <f t="shared" ca="1" si="548"/>
        <v>0</v>
      </c>
      <c r="AB1840" t="b">
        <f t="shared" ca="1" si="543"/>
        <v>1</v>
      </c>
      <c r="AD1840" t="b">
        <f t="shared" ca="1" si="549"/>
        <v>0</v>
      </c>
      <c r="AE1840" s="37" t="b">
        <f t="shared" ca="1" si="550"/>
        <v>0</v>
      </c>
      <c r="AF1840" t="b">
        <f t="shared" ca="1" si="551"/>
        <v>1</v>
      </c>
      <c r="AG1840" s="317" t="b">
        <f t="shared" ca="1" si="552"/>
        <v>1</v>
      </c>
      <c r="AH1840" s="317" t="b">
        <f t="shared" ca="1" si="553"/>
        <v>1</v>
      </c>
      <c r="AI1840" s="317" t="b">
        <f t="shared" ca="1" si="554"/>
        <v>0</v>
      </c>
    </row>
    <row r="1841" spans="1:35" x14ac:dyDescent="0.25">
      <c r="A1841">
        <v>1809</v>
      </c>
      <c r="B1841" s="169">
        <f ca="1">OFFSET(InputPriceData!B$15,CalculationsAndCharts!$A1841+$A$11,0,1,1)</f>
        <v>39219</v>
      </c>
      <c r="C1841" s="3">
        <f ca="1">OFFSET(InputPriceData!G$15,CalculationsAndCharts!$A1841+$A$11,IF($C$7,8,0),1,1)</f>
        <v>2241400</v>
      </c>
      <c r="D1841" s="4">
        <f ca="1">OFFSET(InputPriceData!C$15,CalculationsAndCharts!$A1841+$A$11,IF($C$7,8,0),1,1)</f>
        <v>54.37</v>
      </c>
      <c r="E1841" s="4">
        <f ca="1">OFFSET(InputPriceData!D$15,CalculationsAndCharts!$A1841+$A$11,IF($C$7,8,0),1,1)</f>
        <v>54.75</v>
      </c>
      <c r="F1841" s="4">
        <f ca="1">OFFSET(InputPriceData!E$15,CalculationsAndCharts!$A1841+$A$11,IF($C$7,8,0),1,1)</f>
        <v>54.25</v>
      </c>
      <c r="G1841" s="4">
        <f ca="1">OFFSET(InputPriceData!F$15,CalculationsAndCharts!$A1841+$A$11,IF($C$7,8,0),1,1)</f>
        <v>54.51</v>
      </c>
      <c r="H1841" s="133"/>
      <c r="I1841" s="133"/>
      <c r="J1841" s="37">
        <f t="shared" ca="1" si="544"/>
        <v>992</v>
      </c>
      <c r="K1841" s="124">
        <f t="shared" ca="1" si="545"/>
        <v>0.5</v>
      </c>
      <c r="L1841" s="343">
        <f t="shared" ca="1" si="536"/>
        <v>1.9110346082639337E-2</v>
      </c>
      <c r="M1841" s="345">
        <f t="shared" ca="1" si="546"/>
        <v>0.46907055597921671</v>
      </c>
      <c r="N1841" s="344">
        <f t="shared" ca="1" si="537"/>
        <v>4.0740877548251113E-2</v>
      </c>
      <c r="O1841" s="4"/>
      <c r="P1841" s="4"/>
      <c r="Q1841" s="3"/>
      <c r="S1841" s="4"/>
      <c r="T1841" s="4" t="b">
        <f t="shared" ca="1" si="538"/>
        <v>1</v>
      </c>
      <c r="U1841" t="b">
        <f t="shared" ca="1" si="539"/>
        <v>0</v>
      </c>
      <c r="W1841" s="317" t="b">
        <f t="shared" ca="1" si="540"/>
        <v>0</v>
      </c>
      <c r="X1841" s="317" t="b">
        <f t="shared" ca="1" si="547"/>
        <v>0</v>
      </c>
      <c r="Y1841" s="317" t="b">
        <f t="shared" ca="1" si="541"/>
        <v>1</v>
      </c>
      <c r="Z1841" t="b">
        <f t="shared" ca="1" si="542"/>
        <v>1</v>
      </c>
      <c r="AA1841" s="37" t="b">
        <f t="shared" ca="1" si="548"/>
        <v>1</v>
      </c>
      <c r="AB1841" t="b">
        <f t="shared" ca="1" si="543"/>
        <v>0</v>
      </c>
      <c r="AD1841" t="b">
        <f t="shared" ca="1" si="549"/>
        <v>1</v>
      </c>
      <c r="AE1841" s="37" t="b">
        <f t="shared" ca="1" si="550"/>
        <v>1</v>
      </c>
      <c r="AF1841" t="b">
        <f t="shared" ca="1" si="551"/>
        <v>0</v>
      </c>
      <c r="AG1841" s="317" t="b">
        <f t="shared" ca="1" si="552"/>
        <v>0</v>
      </c>
      <c r="AH1841" s="317" t="b">
        <f t="shared" ca="1" si="553"/>
        <v>0</v>
      </c>
      <c r="AI1841" s="317" t="b">
        <f t="shared" ca="1" si="554"/>
        <v>1</v>
      </c>
    </row>
    <row r="1842" spans="1:35" x14ac:dyDescent="0.25">
      <c r="A1842">
        <v>1810</v>
      </c>
      <c r="B1842" s="169">
        <f ca="1">OFFSET(InputPriceData!B$15,CalculationsAndCharts!$A1842+$A$11,0,1,1)</f>
        <v>39218</v>
      </c>
      <c r="C1842" s="3">
        <f ca="1">OFFSET(InputPriceData!G$15,CalculationsAndCharts!$A1842+$A$11,IF($C$7,8,0),1,1)</f>
        <v>2635800</v>
      </c>
      <c r="D1842" s="4">
        <f ca="1">OFFSET(InputPriceData!C$15,CalculationsAndCharts!$A1842+$A$11,IF($C$7,8,0),1,1)</f>
        <v>54.3</v>
      </c>
      <c r="E1842" s="4">
        <f ca="1">OFFSET(InputPriceData!D$15,CalculationsAndCharts!$A1842+$A$11,IF($C$7,8,0),1,1)</f>
        <v>54.34</v>
      </c>
      <c r="F1842" s="4">
        <f ca="1">OFFSET(InputPriceData!E$15,CalculationsAndCharts!$A1842+$A$11,IF($C$7,8,0),1,1)</f>
        <v>54.1</v>
      </c>
      <c r="G1842" s="4">
        <f ca="1">OFFSET(InputPriceData!F$15,CalculationsAndCharts!$A1842+$A$11,IF($C$7,8,0),1,1)</f>
        <v>54.32</v>
      </c>
      <c r="H1842" s="133"/>
      <c r="I1842" s="133"/>
      <c r="J1842" s="37">
        <f t="shared" ca="1" si="544"/>
        <v>991</v>
      </c>
      <c r="K1842" s="124">
        <f t="shared" ca="1" si="545"/>
        <v>0.49000000000000199</v>
      </c>
      <c r="L1842" s="343">
        <f t="shared" ca="1" si="536"/>
        <v>-1.4770656509997676E-3</v>
      </c>
      <c r="M1842" s="345">
        <f t="shared" ca="1" si="546"/>
        <v>0.47333053075602088</v>
      </c>
      <c r="N1842" s="344">
        <f t="shared" ca="1" si="537"/>
        <v>-3.1205797112654958E-3</v>
      </c>
      <c r="O1842" s="4"/>
      <c r="P1842" s="4"/>
      <c r="Q1842" s="3"/>
      <c r="S1842" s="4"/>
      <c r="T1842" s="4" t="b">
        <f t="shared" ca="1" si="538"/>
        <v>0</v>
      </c>
      <c r="U1842" t="b">
        <f t="shared" ca="1" si="539"/>
        <v>1</v>
      </c>
      <c r="W1842" s="317" t="b">
        <f t="shared" ca="1" si="540"/>
        <v>0</v>
      </c>
      <c r="X1842" s="317" t="b">
        <f t="shared" ca="1" si="547"/>
        <v>1</v>
      </c>
      <c r="Y1842" s="317" t="b">
        <f t="shared" ca="1" si="541"/>
        <v>0</v>
      </c>
      <c r="Z1842" t="b">
        <f t="shared" ca="1" si="542"/>
        <v>0</v>
      </c>
      <c r="AA1842" s="37" t="b">
        <f t="shared" ca="1" si="548"/>
        <v>0</v>
      </c>
      <c r="AB1842" t="b">
        <f t="shared" ca="1" si="543"/>
        <v>0</v>
      </c>
      <c r="AD1842" t="b">
        <f t="shared" ca="1" si="549"/>
        <v>0</v>
      </c>
      <c r="AE1842" s="37" t="b">
        <f t="shared" ca="1" si="550"/>
        <v>0</v>
      </c>
      <c r="AF1842" t="b">
        <f t="shared" ca="1" si="551"/>
        <v>0</v>
      </c>
      <c r="AG1842" s="317" t="b">
        <f t="shared" ca="1" si="552"/>
        <v>0</v>
      </c>
      <c r="AH1842" s="317" t="b">
        <f t="shared" ca="1" si="553"/>
        <v>1</v>
      </c>
      <c r="AI1842" s="317" t="b">
        <f t="shared" ca="1" si="554"/>
        <v>0</v>
      </c>
    </row>
    <row r="1843" spans="1:35" x14ac:dyDescent="0.25">
      <c r="A1843">
        <v>1811</v>
      </c>
      <c r="B1843" s="169">
        <f ca="1">OFFSET(InputPriceData!B$15,CalculationsAndCharts!$A1843+$A$11,0,1,1)</f>
        <v>39217</v>
      </c>
      <c r="C1843" s="3">
        <f ca="1">OFFSET(InputPriceData!G$15,CalculationsAndCharts!$A1843+$A$11,IF($C$7,8,0),1,1)</f>
        <v>3079900</v>
      </c>
      <c r="D1843" s="4">
        <f ca="1">OFFSET(InputPriceData!C$15,CalculationsAndCharts!$A1843+$A$11,IF($C$7,8,0),1,1)</f>
        <v>54.05</v>
      </c>
      <c r="E1843" s="4">
        <f ca="1">OFFSET(InputPriceData!D$15,CalculationsAndCharts!$A1843+$A$11,IF($C$7,8,0),1,1)</f>
        <v>54.45</v>
      </c>
      <c r="F1843" s="4">
        <f ca="1">OFFSET(InputPriceData!E$15,CalculationsAndCharts!$A1843+$A$11,IF($C$7,8,0),1,1)</f>
        <v>53.83</v>
      </c>
      <c r="G1843" s="4">
        <f ca="1">OFFSET(InputPriceData!F$15,CalculationsAndCharts!$A1843+$A$11,IF($C$7,8,0),1,1)</f>
        <v>54.01</v>
      </c>
      <c r="H1843" s="133"/>
      <c r="I1843" s="133"/>
      <c r="J1843" s="37">
        <f t="shared" ca="1" si="544"/>
        <v>990</v>
      </c>
      <c r="K1843" s="124">
        <f t="shared" ca="1" si="545"/>
        <v>-0.21000000000000085</v>
      </c>
      <c r="L1843" s="343">
        <f t="shared" ca="1" si="536"/>
        <v>2.7590540884226147E-2</v>
      </c>
      <c r="M1843" s="345">
        <f t="shared" ca="1" si="546"/>
        <v>0.47762919349749838</v>
      </c>
      <c r="N1843" s="344">
        <f t="shared" ca="1" si="537"/>
        <v>5.7765608258136453E-2</v>
      </c>
      <c r="O1843" s="4"/>
      <c r="P1843" s="4"/>
      <c r="Q1843" s="3"/>
      <c r="S1843" s="4"/>
      <c r="T1843" s="4" t="b">
        <f t="shared" ca="1" si="538"/>
        <v>0</v>
      </c>
      <c r="U1843" t="b">
        <f t="shared" ca="1" si="539"/>
        <v>0</v>
      </c>
      <c r="W1843" s="317" t="b">
        <f t="shared" ca="1" si="540"/>
        <v>0</v>
      </c>
      <c r="X1843" s="317" t="b">
        <f t="shared" ca="1" si="547"/>
        <v>1</v>
      </c>
      <c r="Y1843" s="317" t="b">
        <f t="shared" ca="1" si="541"/>
        <v>0</v>
      </c>
      <c r="Z1843" t="b">
        <f t="shared" ca="1" si="542"/>
        <v>0</v>
      </c>
      <c r="AA1843" s="37" t="b">
        <f t="shared" ca="1" si="548"/>
        <v>0</v>
      </c>
      <c r="AB1843" t="b">
        <f t="shared" ca="1" si="543"/>
        <v>0</v>
      </c>
      <c r="AD1843" t="b">
        <f t="shared" ca="1" si="549"/>
        <v>0</v>
      </c>
      <c r="AE1843" s="37" t="b">
        <f t="shared" ca="1" si="550"/>
        <v>0</v>
      </c>
      <c r="AF1843" t="b">
        <f t="shared" ca="1" si="551"/>
        <v>0</v>
      </c>
      <c r="AG1843" s="317" t="b">
        <f t="shared" ca="1" si="552"/>
        <v>0</v>
      </c>
      <c r="AH1843" s="317" t="b">
        <f t="shared" ca="1" si="553"/>
        <v>1</v>
      </c>
      <c r="AI1843" s="317" t="b">
        <f t="shared" ca="1" si="554"/>
        <v>0</v>
      </c>
    </row>
    <row r="1844" spans="1:35" x14ac:dyDescent="0.25">
      <c r="A1844">
        <v>1812</v>
      </c>
      <c r="B1844" s="169">
        <f ca="1">OFFSET(InputPriceData!B$15,CalculationsAndCharts!$A1844+$A$11,0,1,1)</f>
        <v>39216</v>
      </c>
      <c r="C1844" s="3">
        <f ca="1">OFFSET(InputPriceData!G$15,CalculationsAndCharts!$A1844+$A$11,IF($C$7,8,0),1,1)</f>
        <v>2053500</v>
      </c>
      <c r="D1844" s="4">
        <f ca="1">OFFSET(InputPriceData!C$15,CalculationsAndCharts!$A1844+$A$11,IF($C$7,8,0),1,1)</f>
        <v>54.06</v>
      </c>
      <c r="E1844" s="4">
        <f ca="1">OFFSET(InputPriceData!D$15,CalculationsAndCharts!$A1844+$A$11,IF($C$7,8,0),1,1)</f>
        <v>54.32</v>
      </c>
      <c r="F1844" s="4">
        <f ca="1">OFFSET(InputPriceData!E$15,CalculationsAndCharts!$A1844+$A$11,IF($C$7,8,0),1,1)</f>
        <v>53.73</v>
      </c>
      <c r="G1844" s="4">
        <f ca="1">OFFSET(InputPriceData!F$15,CalculationsAndCharts!$A1844+$A$11,IF($C$7,8,0),1,1)</f>
        <v>53.83</v>
      </c>
      <c r="H1844" s="133"/>
      <c r="I1844" s="133"/>
      <c r="J1844" s="37">
        <f t="shared" ca="1" si="544"/>
        <v>989</v>
      </c>
      <c r="K1844" s="124">
        <f t="shared" ca="1" si="545"/>
        <v>-0.21999999999999886</v>
      </c>
      <c r="L1844" s="343">
        <f t="shared" ca="1" si="536"/>
        <v>8.6764465619841358E-2</v>
      </c>
      <c r="M1844" s="345">
        <f t="shared" ca="1" si="546"/>
        <v>0.48196689555751604</v>
      </c>
      <c r="N1844" s="344">
        <f t="shared" ca="1" si="537"/>
        <v>0.18002162891182891</v>
      </c>
      <c r="O1844" s="4"/>
      <c r="P1844" s="4"/>
      <c r="Q1844" s="3"/>
      <c r="S1844" s="4"/>
      <c r="T1844" s="4" t="b">
        <f t="shared" ca="1" si="538"/>
        <v>0</v>
      </c>
      <c r="U1844" t="b">
        <f t="shared" ca="1" si="539"/>
        <v>0</v>
      </c>
      <c r="W1844" s="317" t="b">
        <f t="shared" ca="1" si="540"/>
        <v>0</v>
      </c>
      <c r="X1844" s="317" t="b">
        <f t="shared" ca="1" si="547"/>
        <v>1</v>
      </c>
      <c r="Y1844" s="317" t="b">
        <f t="shared" ca="1" si="541"/>
        <v>0</v>
      </c>
      <c r="Z1844" t="b">
        <f t="shared" ca="1" si="542"/>
        <v>0</v>
      </c>
      <c r="AA1844" s="37" t="b">
        <f t="shared" ca="1" si="548"/>
        <v>0</v>
      </c>
      <c r="AB1844" t="b">
        <f t="shared" ca="1" si="543"/>
        <v>0</v>
      </c>
      <c r="AD1844" t="b">
        <f t="shared" ca="1" si="549"/>
        <v>0</v>
      </c>
      <c r="AE1844" s="37" t="b">
        <f t="shared" ca="1" si="550"/>
        <v>0</v>
      </c>
      <c r="AF1844" t="b">
        <f t="shared" ca="1" si="551"/>
        <v>0</v>
      </c>
      <c r="AG1844" s="317" t="b">
        <f t="shared" ca="1" si="552"/>
        <v>0</v>
      </c>
      <c r="AH1844" s="317" t="b">
        <f t="shared" ca="1" si="553"/>
        <v>1</v>
      </c>
      <c r="AI1844" s="317" t="b">
        <f t="shared" ca="1" si="554"/>
        <v>0</v>
      </c>
    </row>
    <row r="1845" spans="1:35" x14ac:dyDescent="0.25">
      <c r="A1845">
        <v>1813</v>
      </c>
      <c r="B1845" s="169">
        <f ca="1">OFFSET(InputPriceData!B$15,CalculationsAndCharts!$A1845+$A$11,0,1,1)</f>
        <v>39213</v>
      </c>
      <c r="C1845" s="3">
        <f ca="1">OFFSET(InputPriceData!G$15,CalculationsAndCharts!$A1845+$A$11,IF($C$7,8,0),1,1)</f>
        <v>2559300</v>
      </c>
      <c r="D1845" s="4">
        <f ca="1">OFFSET(InputPriceData!C$15,CalculationsAndCharts!$A1845+$A$11,IF($C$7,8,0),1,1)</f>
        <v>54</v>
      </c>
      <c r="E1845" s="4">
        <f ca="1">OFFSET(InputPriceData!D$15,CalculationsAndCharts!$A1845+$A$11,IF($C$7,8,0),1,1)</f>
        <v>54.33</v>
      </c>
      <c r="F1845" s="4">
        <f ca="1">OFFSET(InputPriceData!E$15,CalculationsAndCharts!$A1845+$A$11,IF($C$7,8,0),1,1)</f>
        <v>53.8</v>
      </c>
      <c r="G1845" s="4">
        <f ca="1">OFFSET(InputPriceData!F$15,CalculationsAndCharts!$A1845+$A$11,IF($C$7,8,0),1,1)</f>
        <v>54.22</v>
      </c>
      <c r="H1845" s="133"/>
      <c r="I1845" s="133"/>
      <c r="J1845" s="37">
        <f t="shared" ca="1" si="544"/>
        <v>988</v>
      </c>
      <c r="K1845" s="124">
        <f t="shared" ca="1" si="545"/>
        <v>-0.68999999999999773</v>
      </c>
      <c r="L1845" s="343">
        <f t="shared" ca="1" si="536"/>
        <v>0.1418536294402743</v>
      </c>
      <c r="M1845" s="345">
        <f t="shared" ca="1" si="546"/>
        <v>0.48634399148084362</v>
      </c>
      <c r="N1845" s="344">
        <f t="shared" ca="1" si="537"/>
        <v>0.29167344909176635</v>
      </c>
      <c r="O1845" s="4"/>
      <c r="P1845" s="4"/>
      <c r="Q1845" s="3"/>
      <c r="S1845" s="4"/>
      <c r="T1845" s="4" t="b">
        <f t="shared" ca="1" si="538"/>
        <v>0</v>
      </c>
      <c r="U1845" t="b">
        <f t="shared" ca="1" si="539"/>
        <v>0</v>
      </c>
      <c r="W1845" s="317" t="b">
        <f t="shared" ca="1" si="540"/>
        <v>0</v>
      </c>
      <c r="X1845" s="317" t="b">
        <f t="shared" ca="1" si="547"/>
        <v>1</v>
      </c>
      <c r="Y1845" s="317" t="b">
        <f t="shared" ca="1" si="541"/>
        <v>0</v>
      </c>
      <c r="Z1845" t="b">
        <f t="shared" ca="1" si="542"/>
        <v>0</v>
      </c>
      <c r="AA1845" s="37" t="b">
        <f t="shared" ca="1" si="548"/>
        <v>0</v>
      </c>
      <c r="AB1845" t="b">
        <f t="shared" ca="1" si="543"/>
        <v>0</v>
      </c>
      <c r="AD1845" t="b">
        <f t="shared" ca="1" si="549"/>
        <v>0</v>
      </c>
      <c r="AE1845" s="37" t="b">
        <f t="shared" ca="1" si="550"/>
        <v>0</v>
      </c>
      <c r="AF1845" t="b">
        <f t="shared" ca="1" si="551"/>
        <v>0</v>
      </c>
      <c r="AG1845" s="317" t="b">
        <f t="shared" ca="1" si="552"/>
        <v>0</v>
      </c>
      <c r="AH1845" s="317" t="b">
        <f t="shared" ca="1" si="553"/>
        <v>1</v>
      </c>
      <c r="AI1845" s="317" t="b">
        <f t="shared" ca="1" si="554"/>
        <v>0</v>
      </c>
    </row>
    <row r="1846" spans="1:35" x14ac:dyDescent="0.25">
      <c r="A1846">
        <v>1814</v>
      </c>
      <c r="B1846" s="169">
        <f ca="1">OFFSET(InputPriceData!B$15,CalculationsAndCharts!$A1846+$A$11,0,1,1)</f>
        <v>39212</v>
      </c>
      <c r="C1846" s="3">
        <f ca="1">OFFSET(InputPriceData!G$15,CalculationsAndCharts!$A1846+$A$11,IF($C$7,8,0),1,1)</f>
        <v>3404800</v>
      </c>
      <c r="D1846" s="4">
        <f ca="1">OFFSET(InputPriceData!C$15,CalculationsAndCharts!$A1846+$A$11,IF($C$7,8,0),1,1)</f>
        <v>54.8</v>
      </c>
      <c r="E1846" s="4">
        <f ca="1">OFFSET(InputPriceData!D$15,CalculationsAndCharts!$A1846+$A$11,IF($C$7,8,0),1,1)</f>
        <v>54.81</v>
      </c>
      <c r="F1846" s="4">
        <f ca="1">OFFSET(InputPriceData!E$15,CalculationsAndCharts!$A1846+$A$11,IF($C$7,8,0),1,1)</f>
        <v>54</v>
      </c>
      <c r="G1846" s="4">
        <f ca="1">OFFSET(InputPriceData!F$15,CalculationsAndCharts!$A1846+$A$11,IF($C$7,8,0),1,1)</f>
        <v>54.05</v>
      </c>
      <c r="H1846" s="133"/>
      <c r="I1846" s="133"/>
      <c r="J1846" s="37">
        <f t="shared" ca="1" si="544"/>
        <v>987</v>
      </c>
      <c r="K1846" s="124">
        <f t="shared" ca="1" si="545"/>
        <v>-0.37000000000000455</v>
      </c>
      <c r="L1846" s="343">
        <f t="shared" ca="1" si="536"/>
        <v>0.15421672255820632</v>
      </c>
      <c r="M1846" s="345">
        <f t="shared" ca="1" si="546"/>
        <v>0.4907608390321328</v>
      </c>
      <c r="N1846" s="344">
        <f t="shared" ca="1" si="537"/>
        <v>0.31424007437583851</v>
      </c>
      <c r="O1846" s="4"/>
      <c r="P1846" s="4"/>
      <c r="Q1846" s="3"/>
      <c r="S1846" s="4"/>
      <c r="T1846" s="4" t="b">
        <f t="shared" ca="1" si="538"/>
        <v>0</v>
      </c>
      <c r="U1846" t="b">
        <f t="shared" ca="1" si="539"/>
        <v>0</v>
      </c>
      <c r="W1846" s="317" t="b">
        <f t="shared" ca="1" si="540"/>
        <v>1</v>
      </c>
      <c r="X1846" s="317" t="b">
        <f t="shared" ca="1" si="547"/>
        <v>1</v>
      </c>
      <c r="Y1846" s="317" t="b">
        <f t="shared" ca="1" si="541"/>
        <v>0</v>
      </c>
      <c r="Z1846" t="b">
        <f t="shared" ca="1" si="542"/>
        <v>0</v>
      </c>
      <c r="AA1846" s="37" t="b">
        <f t="shared" ca="1" si="548"/>
        <v>0</v>
      </c>
      <c r="AB1846" t="b">
        <f t="shared" ca="1" si="543"/>
        <v>1</v>
      </c>
      <c r="AD1846" t="b">
        <f t="shared" ca="1" si="549"/>
        <v>0</v>
      </c>
      <c r="AE1846" s="37" t="b">
        <f t="shared" ca="1" si="550"/>
        <v>0</v>
      </c>
      <c r="AF1846" t="b">
        <f t="shared" ca="1" si="551"/>
        <v>1</v>
      </c>
      <c r="AG1846" s="317" t="b">
        <f t="shared" ca="1" si="552"/>
        <v>1</v>
      </c>
      <c r="AH1846" s="317" t="b">
        <f t="shared" ca="1" si="553"/>
        <v>1</v>
      </c>
      <c r="AI1846" s="317" t="b">
        <f t="shared" ca="1" si="554"/>
        <v>0</v>
      </c>
    </row>
    <row r="1847" spans="1:35" x14ac:dyDescent="0.25">
      <c r="A1847">
        <v>1815</v>
      </c>
      <c r="B1847" s="169">
        <f ca="1">OFFSET(InputPriceData!B$15,CalculationsAndCharts!$A1847+$A$11,0,1,1)</f>
        <v>39211</v>
      </c>
      <c r="C1847" s="3">
        <f ca="1">OFFSET(InputPriceData!G$15,CalculationsAndCharts!$A1847+$A$11,IF($C$7,8,0),1,1)</f>
        <v>1967200</v>
      </c>
      <c r="D1847" s="4">
        <f ca="1">OFFSET(InputPriceData!C$15,CalculationsAndCharts!$A1847+$A$11,IF($C$7,8,0),1,1)</f>
        <v>54.5</v>
      </c>
      <c r="E1847" s="4">
        <f ca="1">OFFSET(InputPriceData!D$15,CalculationsAndCharts!$A1847+$A$11,IF($C$7,8,0),1,1)</f>
        <v>54.98</v>
      </c>
      <c r="F1847" s="4">
        <f ca="1">OFFSET(InputPriceData!E$15,CalculationsAndCharts!$A1847+$A$11,IF($C$7,8,0),1,1)</f>
        <v>54.28</v>
      </c>
      <c r="G1847" s="4">
        <f ca="1">OFFSET(InputPriceData!F$15,CalculationsAndCharts!$A1847+$A$11,IF($C$7,8,0),1,1)</f>
        <v>54.91</v>
      </c>
      <c r="H1847" s="133"/>
      <c r="I1847" s="133"/>
      <c r="J1847" s="37">
        <f t="shared" ca="1" si="544"/>
        <v>986</v>
      </c>
      <c r="K1847" s="124">
        <f t="shared" ca="1" si="545"/>
        <v>0.13999999999999346</v>
      </c>
      <c r="L1847" s="343">
        <f t="shared" ca="1" si="536"/>
        <v>8.9194459142791449E-2</v>
      </c>
      <c r="M1847" s="345">
        <f t="shared" ca="1" si="546"/>
        <v>0.49521779922515924</v>
      </c>
      <c r="N1847" s="344">
        <f t="shared" ca="1" si="537"/>
        <v>0.18011157773882369</v>
      </c>
      <c r="O1847" s="4"/>
      <c r="P1847" s="4"/>
      <c r="Q1847" s="3"/>
      <c r="S1847" s="4"/>
      <c r="T1847" s="4" t="b">
        <f t="shared" ca="1" si="538"/>
        <v>1</v>
      </c>
      <c r="U1847" t="b">
        <f t="shared" ca="1" si="539"/>
        <v>0</v>
      </c>
      <c r="W1847" s="317" t="b">
        <f t="shared" ca="1" si="540"/>
        <v>0</v>
      </c>
      <c r="X1847" s="317" t="b">
        <f t="shared" ca="1" si="547"/>
        <v>0</v>
      </c>
      <c r="Y1847" s="317" t="b">
        <f t="shared" ca="1" si="541"/>
        <v>0</v>
      </c>
      <c r="Z1847" t="b">
        <f t="shared" ca="1" si="542"/>
        <v>0</v>
      </c>
      <c r="AA1847" s="37" t="b">
        <f t="shared" ca="1" si="548"/>
        <v>1</v>
      </c>
      <c r="AB1847" t="b">
        <f t="shared" ca="1" si="543"/>
        <v>0</v>
      </c>
      <c r="AD1847" t="b">
        <f t="shared" ca="1" si="549"/>
        <v>0</v>
      </c>
      <c r="AE1847" s="37" t="b">
        <f t="shared" ca="1" si="550"/>
        <v>1</v>
      </c>
      <c r="AF1847" t="b">
        <f t="shared" ca="1" si="551"/>
        <v>0</v>
      </c>
      <c r="AG1847" s="317" t="b">
        <f t="shared" ca="1" si="552"/>
        <v>0</v>
      </c>
      <c r="AH1847" s="317" t="b">
        <f t="shared" ca="1" si="553"/>
        <v>0</v>
      </c>
      <c r="AI1847" s="317" t="b">
        <f t="shared" ca="1" si="554"/>
        <v>0</v>
      </c>
    </row>
    <row r="1848" spans="1:35" x14ac:dyDescent="0.25">
      <c r="A1848">
        <v>1816</v>
      </c>
      <c r="B1848" s="169">
        <f ca="1">OFFSET(InputPriceData!B$15,CalculationsAndCharts!$A1848+$A$11,0,1,1)</f>
        <v>39210</v>
      </c>
      <c r="C1848" s="3">
        <f ca="1">OFFSET(InputPriceData!G$15,CalculationsAndCharts!$A1848+$A$11,IF($C$7,8,0),1,1)</f>
        <v>2471300</v>
      </c>
      <c r="D1848" s="4">
        <f ca="1">OFFSET(InputPriceData!C$15,CalculationsAndCharts!$A1848+$A$11,IF($C$7,8,0),1,1)</f>
        <v>54.26</v>
      </c>
      <c r="E1848" s="4">
        <f ca="1">OFFSET(InputPriceData!D$15,CalculationsAndCharts!$A1848+$A$11,IF($C$7,8,0),1,1)</f>
        <v>54.66</v>
      </c>
      <c r="F1848" s="4">
        <f ca="1">OFFSET(InputPriceData!E$15,CalculationsAndCharts!$A1848+$A$11,IF($C$7,8,0),1,1)</f>
        <v>54.13</v>
      </c>
      <c r="G1848" s="4">
        <f ca="1">OFFSET(InputPriceData!F$15,CalculationsAndCharts!$A1848+$A$11,IF($C$7,8,0),1,1)</f>
        <v>54.42</v>
      </c>
      <c r="H1848" s="133"/>
      <c r="I1848" s="133"/>
      <c r="J1848" s="37">
        <f t="shared" ca="1" si="544"/>
        <v>985</v>
      </c>
      <c r="K1848" s="124">
        <f t="shared" ca="1" si="545"/>
        <v>0.42000000000000171</v>
      </c>
      <c r="L1848" s="343">
        <f t="shared" ca="1" si="536"/>
        <v>-3.7351133574797968E-2</v>
      </c>
      <c r="M1848" s="345">
        <f t="shared" ca="1" si="546"/>
        <v>0.49971523635233023</v>
      </c>
      <c r="N1848" s="344">
        <f t="shared" ca="1" si="537"/>
        <v>-7.4744836374096665E-2</v>
      </c>
      <c r="O1848" s="4"/>
      <c r="P1848" s="4"/>
      <c r="Q1848" s="3"/>
      <c r="S1848" s="4"/>
      <c r="T1848" s="4" t="b">
        <f t="shared" ca="1" si="538"/>
        <v>0</v>
      </c>
      <c r="U1848" t="b">
        <f t="shared" ca="1" si="539"/>
        <v>0</v>
      </c>
      <c r="W1848" s="317" t="b">
        <f t="shared" ca="1" si="540"/>
        <v>0</v>
      </c>
      <c r="X1848" s="317" t="b">
        <f t="shared" ca="1" si="547"/>
        <v>0</v>
      </c>
      <c r="Y1848" s="317" t="b">
        <f t="shared" ca="1" si="541"/>
        <v>0</v>
      </c>
      <c r="Z1848" t="b">
        <f t="shared" ca="1" si="542"/>
        <v>0</v>
      </c>
      <c r="AA1848" s="37" t="b">
        <f t="shared" ca="1" si="548"/>
        <v>1</v>
      </c>
      <c r="AB1848" t="b">
        <f t="shared" ca="1" si="543"/>
        <v>0</v>
      </c>
      <c r="AD1848" t="b">
        <f t="shared" ca="1" si="549"/>
        <v>0</v>
      </c>
      <c r="AE1848" s="37" t="b">
        <f t="shared" ca="1" si="550"/>
        <v>1</v>
      </c>
      <c r="AF1848" t="b">
        <f t="shared" ca="1" si="551"/>
        <v>0</v>
      </c>
      <c r="AG1848" s="317" t="b">
        <f t="shared" ca="1" si="552"/>
        <v>0</v>
      </c>
      <c r="AH1848" s="317" t="b">
        <f t="shared" ca="1" si="553"/>
        <v>0</v>
      </c>
      <c r="AI1848" s="317" t="b">
        <f t="shared" ca="1" si="554"/>
        <v>0</v>
      </c>
    </row>
    <row r="1849" spans="1:35" x14ac:dyDescent="0.25">
      <c r="A1849">
        <v>1817</v>
      </c>
      <c r="B1849" s="169">
        <f ca="1">OFFSET(InputPriceData!B$15,CalculationsAndCharts!$A1849+$A$11,0,1,1)</f>
        <v>39209</v>
      </c>
      <c r="C1849" s="3">
        <f ca="1">OFFSET(InputPriceData!G$15,CalculationsAndCharts!$A1849+$A$11,IF($C$7,8,0),1,1)</f>
        <v>2048100</v>
      </c>
      <c r="D1849" s="4">
        <f ca="1">OFFSET(InputPriceData!C$15,CalculationsAndCharts!$A1849+$A$11,IF($C$7,8,0),1,1)</f>
        <v>54.3</v>
      </c>
      <c r="E1849" s="4">
        <f ca="1">OFFSET(InputPriceData!D$15,CalculationsAndCharts!$A1849+$A$11,IF($C$7,8,0),1,1)</f>
        <v>54.81</v>
      </c>
      <c r="F1849" s="4">
        <f ca="1">OFFSET(InputPriceData!E$15,CalculationsAndCharts!$A1849+$A$11,IF($C$7,8,0),1,1)</f>
        <v>54.24</v>
      </c>
      <c r="G1849" s="4">
        <f ca="1">OFFSET(InputPriceData!F$15,CalculationsAndCharts!$A1849+$A$11,IF($C$7,8,0),1,1)</f>
        <v>54.77</v>
      </c>
      <c r="H1849" s="133"/>
      <c r="I1849" s="133"/>
      <c r="J1849" s="37">
        <f t="shared" ca="1" si="544"/>
        <v>984</v>
      </c>
      <c r="K1849" s="124">
        <f t="shared" ca="1" si="545"/>
        <v>0.75</v>
      </c>
      <c r="L1849" s="343">
        <f t="shared" ca="1" si="536"/>
        <v>-0.19557086621705583</v>
      </c>
      <c r="M1849" s="345">
        <f t="shared" ca="1" si="546"/>
        <v>0.50425351801446039</v>
      </c>
      <c r="N1849" s="344">
        <f t="shared" ca="1" si="537"/>
        <v>-0.38784234364319792</v>
      </c>
      <c r="O1849" s="4"/>
      <c r="P1849" s="4"/>
      <c r="Q1849" s="3"/>
      <c r="S1849" s="4"/>
      <c r="T1849" s="4" t="b">
        <f t="shared" ca="1" si="538"/>
        <v>0</v>
      </c>
      <c r="U1849" t="b">
        <f t="shared" ca="1" si="539"/>
        <v>0</v>
      </c>
      <c r="W1849" s="317" t="b">
        <f t="shared" ca="1" si="540"/>
        <v>0</v>
      </c>
      <c r="X1849" s="317" t="b">
        <f t="shared" ca="1" si="547"/>
        <v>0</v>
      </c>
      <c r="Y1849" s="317" t="b">
        <f t="shared" ca="1" si="541"/>
        <v>0</v>
      </c>
      <c r="Z1849" t="b">
        <f t="shared" ca="1" si="542"/>
        <v>0</v>
      </c>
      <c r="AA1849" s="37" t="b">
        <f t="shared" ca="1" si="548"/>
        <v>1</v>
      </c>
      <c r="AB1849" t="b">
        <f t="shared" ca="1" si="543"/>
        <v>0</v>
      </c>
      <c r="AD1849" t="b">
        <f t="shared" ca="1" si="549"/>
        <v>0</v>
      </c>
      <c r="AE1849" s="37" t="b">
        <f t="shared" ca="1" si="550"/>
        <v>1</v>
      </c>
      <c r="AF1849" t="b">
        <f t="shared" ca="1" si="551"/>
        <v>0</v>
      </c>
      <c r="AG1849" s="317" t="b">
        <f t="shared" ca="1" si="552"/>
        <v>0</v>
      </c>
      <c r="AH1849" s="317" t="b">
        <f t="shared" ca="1" si="553"/>
        <v>0</v>
      </c>
      <c r="AI1849" s="317" t="b">
        <f t="shared" ca="1" si="554"/>
        <v>0</v>
      </c>
    </row>
    <row r="1850" spans="1:35" x14ac:dyDescent="0.25">
      <c r="A1850">
        <v>1818</v>
      </c>
      <c r="B1850" s="169">
        <f ca="1">OFFSET(InputPriceData!B$15,CalculationsAndCharts!$A1850+$A$11,0,1,1)</f>
        <v>39206</v>
      </c>
      <c r="C1850" s="3">
        <f ca="1">OFFSET(InputPriceData!G$15,CalculationsAndCharts!$A1850+$A$11,IF($C$7,8,0),1,1)</f>
        <v>1881700</v>
      </c>
      <c r="D1850" s="4">
        <f ca="1">OFFSET(InputPriceData!C$15,CalculationsAndCharts!$A1850+$A$11,IF($C$7,8,0),1,1)</f>
        <v>54.11</v>
      </c>
      <c r="E1850" s="4">
        <f ca="1">OFFSET(InputPriceData!D$15,CalculationsAndCharts!$A1850+$A$11,IF($C$7,8,0),1,1)</f>
        <v>54.72</v>
      </c>
      <c r="F1850" s="4">
        <f ca="1">OFFSET(InputPriceData!E$15,CalculationsAndCharts!$A1850+$A$11,IF($C$7,8,0),1,1)</f>
        <v>53.9</v>
      </c>
      <c r="G1850" s="4">
        <f ca="1">OFFSET(InputPriceData!F$15,CalculationsAndCharts!$A1850+$A$11,IF($C$7,8,0),1,1)</f>
        <v>54</v>
      </c>
      <c r="H1850" s="133"/>
      <c r="I1850" s="133"/>
      <c r="J1850" s="37">
        <f t="shared" ca="1" si="544"/>
        <v>983</v>
      </c>
      <c r="K1850" s="124">
        <f t="shared" ca="1" si="545"/>
        <v>0.77000000000000313</v>
      </c>
      <c r="L1850" s="343">
        <f t="shared" ca="1" si="536"/>
        <v>-0.34610775660576204</v>
      </c>
      <c r="M1850" s="345">
        <f t="shared" ca="1" si="546"/>
        <v>0.5088330151508178</v>
      </c>
      <c r="N1850" s="344">
        <f t="shared" ca="1" si="537"/>
        <v>-0.68019909538137169</v>
      </c>
      <c r="O1850" s="4"/>
      <c r="P1850" s="4"/>
      <c r="Q1850" s="3"/>
      <c r="S1850" s="4"/>
      <c r="T1850" s="4" t="b">
        <f t="shared" ca="1" si="538"/>
        <v>0</v>
      </c>
      <c r="U1850" t="b">
        <f t="shared" ca="1" si="539"/>
        <v>0</v>
      </c>
      <c r="W1850" s="317" t="b">
        <f t="shared" ca="1" si="540"/>
        <v>0</v>
      </c>
      <c r="X1850" s="317" t="b">
        <f t="shared" ca="1" si="547"/>
        <v>0</v>
      </c>
      <c r="Y1850" s="317" t="b">
        <f t="shared" ca="1" si="541"/>
        <v>0</v>
      </c>
      <c r="Z1850" t="b">
        <f t="shared" ca="1" si="542"/>
        <v>0</v>
      </c>
      <c r="AA1850" s="37" t="b">
        <f t="shared" ca="1" si="548"/>
        <v>1</v>
      </c>
      <c r="AB1850" t="b">
        <f t="shared" ca="1" si="543"/>
        <v>0</v>
      </c>
      <c r="AD1850" t="b">
        <f t="shared" ca="1" si="549"/>
        <v>0</v>
      </c>
      <c r="AE1850" s="37" t="b">
        <f t="shared" ca="1" si="550"/>
        <v>1</v>
      </c>
      <c r="AF1850" t="b">
        <f t="shared" ca="1" si="551"/>
        <v>0</v>
      </c>
      <c r="AG1850" s="317" t="b">
        <f t="shared" ca="1" si="552"/>
        <v>0</v>
      </c>
      <c r="AH1850" s="317" t="b">
        <f t="shared" ca="1" si="553"/>
        <v>0</v>
      </c>
      <c r="AI1850" s="317" t="b">
        <f t="shared" ca="1" si="554"/>
        <v>0</v>
      </c>
    </row>
    <row r="1851" spans="1:35" x14ac:dyDescent="0.25">
      <c r="A1851">
        <v>1819</v>
      </c>
      <c r="B1851" s="169">
        <f ca="1">OFFSET(InputPriceData!B$15,CalculationsAndCharts!$A1851+$A$11,0,1,1)</f>
        <v>39205</v>
      </c>
      <c r="C1851" s="3">
        <f ca="1">OFFSET(InputPriceData!G$15,CalculationsAndCharts!$A1851+$A$11,IF($C$7,8,0),1,1)</f>
        <v>2791200</v>
      </c>
      <c r="D1851" s="4">
        <f ca="1">OFFSET(InputPriceData!C$15,CalculationsAndCharts!$A1851+$A$11,IF($C$7,8,0),1,1)</f>
        <v>54.22</v>
      </c>
      <c r="E1851" s="4">
        <f ca="1">OFFSET(InputPriceData!D$15,CalculationsAndCharts!$A1851+$A$11,IF($C$7,8,0),1,1)</f>
        <v>54.74</v>
      </c>
      <c r="F1851" s="4">
        <f ca="1">OFFSET(InputPriceData!E$15,CalculationsAndCharts!$A1851+$A$11,IF($C$7,8,0),1,1)</f>
        <v>53.4</v>
      </c>
      <c r="G1851" s="4">
        <f ca="1">OFFSET(InputPriceData!F$15,CalculationsAndCharts!$A1851+$A$11,IF($C$7,8,0),1,1)</f>
        <v>54.02</v>
      </c>
      <c r="H1851" s="133"/>
      <c r="I1851" s="133"/>
      <c r="J1851" s="37">
        <f t="shared" ca="1" si="544"/>
        <v>982</v>
      </c>
      <c r="K1851" s="124">
        <f t="shared" ca="1" si="545"/>
        <v>0.74000000000000199</v>
      </c>
      <c r="L1851" s="343">
        <f t="shared" ca="1" si="536"/>
        <v>-0.44455683100630383</v>
      </c>
      <c r="M1851" s="345">
        <f t="shared" ca="1" si="546"/>
        <v>0.51345410206944275</v>
      </c>
      <c r="N1851" s="344">
        <f t="shared" ca="1" si="537"/>
        <v>-0.86581610549910293</v>
      </c>
      <c r="O1851" s="4"/>
      <c r="P1851" s="4"/>
      <c r="Q1851" s="3"/>
      <c r="S1851" s="4"/>
      <c r="T1851" s="4" t="b">
        <f t="shared" ca="1" si="538"/>
        <v>0</v>
      </c>
      <c r="U1851" t="b">
        <f t="shared" ca="1" si="539"/>
        <v>0</v>
      </c>
      <c r="W1851" s="317" t="b">
        <f t="shared" ca="1" si="540"/>
        <v>0</v>
      </c>
      <c r="X1851" s="317" t="b">
        <f t="shared" ca="1" si="547"/>
        <v>0</v>
      </c>
      <c r="Y1851" s="317" t="b">
        <f t="shared" ca="1" si="541"/>
        <v>0</v>
      </c>
      <c r="Z1851" t="b">
        <f t="shared" ca="1" si="542"/>
        <v>0</v>
      </c>
      <c r="AA1851" s="37" t="b">
        <f t="shared" ca="1" si="548"/>
        <v>1</v>
      </c>
      <c r="AB1851" t="b">
        <f t="shared" ca="1" si="543"/>
        <v>0</v>
      </c>
      <c r="AD1851" t="b">
        <f t="shared" ca="1" si="549"/>
        <v>0</v>
      </c>
      <c r="AE1851" s="37" t="b">
        <f t="shared" ca="1" si="550"/>
        <v>1</v>
      </c>
      <c r="AF1851" t="b">
        <f t="shared" ca="1" si="551"/>
        <v>0</v>
      </c>
      <c r="AG1851" s="317" t="b">
        <f t="shared" ca="1" si="552"/>
        <v>0</v>
      </c>
      <c r="AH1851" s="317" t="b">
        <f t="shared" ca="1" si="553"/>
        <v>0</v>
      </c>
      <c r="AI1851" s="317" t="b">
        <f t="shared" ca="1" si="554"/>
        <v>0</v>
      </c>
    </row>
    <row r="1852" spans="1:35" x14ac:dyDescent="0.25">
      <c r="A1852">
        <v>1820</v>
      </c>
      <c r="B1852" s="169">
        <f ca="1">OFFSET(InputPriceData!B$15,CalculationsAndCharts!$A1852+$A$11,0,1,1)</f>
        <v>39204</v>
      </c>
      <c r="C1852" s="3">
        <f ca="1">OFFSET(InputPriceData!G$15,CalculationsAndCharts!$A1852+$A$11,IF($C$7,8,0),1,1)</f>
        <v>2363300</v>
      </c>
      <c r="D1852" s="4">
        <f ca="1">OFFSET(InputPriceData!C$15,CalculationsAndCharts!$A1852+$A$11,IF($C$7,8,0),1,1)</f>
        <v>53.28</v>
      </c>
      <c r="E1852" s="4">
        <f ca="1">OFFSET(InputPriceData!D$15,CalculationsAndCharts!$A1852+$A$11,IF($C$7,8,0),1,1)</f>
        <v>53.67</v>
      </c>
      <c r="F1852" s="4">
        <f ca="1">OFFSET(InputPriceData!E$15,CalculationsAndCharts!$A1852+$A$11,IF($C$7,8,0),1,1)</f>
        <v>53.13</v>
      </c>
      <c r="G1852" s="4">
        <f ca="1">OFFSET(InputPriceData!F$15,CalculationsAndCharts!$A1852+$A$11,IF($C$7,8,0),1,1)</f>
        <v>53.23</v>
      </c>
      <c r="H1852" s="133"/>
      <c r="I1852" s="133"/>
      <c r="J1852" s="37">
        <f t="shared" ca="1" si="544"/>
        <v>981</v>
      </c>
      <c r="K1852" s="124">
        <f t="shared" ca="1" si="545"/>
        <v>-0.31000000000000227</v>
      </c>
      <c r="L1852" s="343">
        <f t="shared" ca="1" si="536"/>
        <v>-0.45027318513814041</v>
      </c>
      <c r="M1852" s="345">
        <f t="shared" ca="1" si="546"/>
        <v>0.51811715647774248</v>
      </c>
      <c r="N1852" s="344">
        <f t="shared" ca="1" si="537"/>
        <v>-0.86905669790821427</v>
      </c>
      <c r="O1852" s="4"/>
      <c r="P1852" s="4"/>
      <c r="Q1852" s="3"/>
      <c r="S1852" s="4"/>
      <c r="T1852" s="4" t="b">
        <f t="shared" ca="1" si="538"/>
        <v>0</v>
      </c>
      <c r="U1852" t="b">
        <f t="shared" ca="1" si="539"/>
        <v>0</v>
      </c>
      <c r="W1852" s="317" t="b">
        <f t="shared" ca="1" si="540"/>
        <v>0</v>
      </c>
      <c r="X1852" s="317" t="b">
        <f t="shared" ca="1" si="547"/>
        <v>0</v>
      </c>
      <c r="Y1852" s="317" t="b">
        <f t="shared" ca="1" si="541"/>
        <v>0</v>
      </c>
      <c r="Z1852" t="b">
        <f t="shared" ca="1" si="542"/>
        <v>0</v>
      </c>
      <c r="AA1852" s="37" t="b">
        <f t="shared" ca="1" si="548"/>
        <v>1</v>
      </c>
      <c r="AB1852" t="b">
        <f t="shared" ca="1" si="543"/>
        <v>0</v>
      </c>
      <c r="AD1852" t="b">
        <f t="shared" ca="1" si="549"/>
        <v>0</v>
      </c>
      <c r="AE1852" s="37" t="b">
        <f t="shared" ca="1" si="550"/>
        <v>1</v>
      </c>
      <c r="AF1852" t="b">
        <f t="shared" ca="1" si="551"/>
        <v>0</v>
      </c>
      <c r="AG1852" s="317" t="b">
        <f t="shared" ca="1" si="552"/>
        <v>0</v>
      </c>
      <c r="AH1852" s="317" t="b">
        <f t="shared" ca="1" si="553"/>
        <v>0</v>
      </c>
      <c r="AI1852" s="317" t="b">
        <f t="shared" ca="1" si="554"/>
        <v>0</v>
      </c>
    </row>
    <row r="1853" spans="1:35" s="37" customFormat="1" x14ac:dyDescent="0.25">
      <c r="A1853" s="37">
        <v>1821</v>
      </c>
      <c r="B1853" s="216">
        <f ca="1">OFFSET(InputPriceData!B$15,CalculationsAndCharts!$A1853+$A$11,0,1,1)</f>
        <v>39203</v>
      </c>
      <c r="C1853" s="217">
        <f ca="1">OFFSET(InputPriceData!G$15,CalculationsAndCharts!$A1853+$A$11,IF($C$7,8,0),1,1)</f>
        <v>2893500</v>
      </c>
      <c r="D1853" s="218">
        <f ca="1">OFFSET(InputPriceData!C$15,CalculationsAndCharts!$A1853+$A$11,IF($C$7,8,0),1,1)</f>
        <v>54.4</v>
      </c>
      <c r="E1853" s="218">
        <f ca="1">OFFSET(InputPriceData!D$15,CalculationsAndCharts!$A1853+$A$11,IF($C$7,8,0),1,1)</f>
        <v>54.4</v>
      </c>
      <c r="F1853" s="218">
        <f ca="1">OFFSET(InputPriceData!E$15,CalculationsAndCharts!$A1853+$A$11,IF($C$7,8,0),1,1)</f>
        <v>53.02</v>
      </c>
      <c r="G1853" s="218">
        <f ca="1">OFFSET(InputPriceData!F$15,CalculationsAndCharts!$A1853+$A$11,IF($C$7,8,0),1,1)</f>
        <v>53.28</v>
      </c>
      <c r="H1853" s="133"/>
      <c r="I1853" s="133"/>
      <c r="J1853" s="37">
        <f t="shared" ca="1" si="544"/>
        <v>980</v>
      </c>
      <c r="K1853" s="124">
        <f t="shared" ca="1" si="545"/>
        <v>-0.79999999999999716</v>
      </c>
      <c r="L1853" s="343">
        <f t="shared" ca="1" si="536"/>
        <v>-0.37722078999372816</v>
      </c>
      <c r="M1853" s="345">
        <f t="shared" ca="1" si="546"/>
        <v>0.52282255951336276</v>
      </c>
      <c r="N1853" s="344">
        <f t="shared" ca="1" si="537"/>
        <v>-0.72150825003580743</v>
      </c>
      <c r="O1853" s="218"/>
      <c r="P1853" s="218"/>
      <c r="Q1853" s="217"/>
      <c r="S1853" s="218"/>
      <c r="T1853" s="4" t="b">
        <f t="shared" ca="1" si="538"/>
        <v>0</v>
      </c>
      <c r="U1853" t="b">
        <f t="shared" ca="1" si="539"/>
        <v>0</v>
      </c>
      <c r="V1853"/>
      <c r="W1853" s="317" t="b">
        <f t="shared" ca="1" si="540"/>
        <v>0</v>
      </c>
      <c r="X1853" s="317" t="b">
        <f t="shared" ca="1" si="547"/>
        <v>0</v>
      </c>
      <c r="Y1853" s="317" t="b">
        <f t="shared" ca="1" si="541"/>
        <v>0</v>
      </c>
      <c r="Z1853" t="b">
        <f t="shared" ca="1" si="542"/>
        <v>0</v>
      </c>
      <c r="AA1853" s="37" t="b">
        <f t="shared" ca="1" si="548"/>
        <v>1</v>
      </c>
      <c r="AB1853" t="b">
        <f t="shared" ca="1" si="543"/>
        <v>0</v>
      </c>
      <c r="AD1853" t="b">
        <f t="shared" ca="1" si="549"/>
        <v>0</v>
      </c>
      <c r="AE1853" s="37" t="b">
        <f t="shared" ca="1" si="550"/>
        <v>1</v>
      </c>
      <c r="AF1853" t="b">
        <f t="shared" ca="1" si="551"/>
        <v>0</v>
      </c>
      <c r="AG1853" s="317" t="b">
        <f t="shared" ca="1" si="552"/>
        <v>0</v>
      </c>
      <c r="AH1853" s="317" t="b">
        <f t="shared" ca="1" si="553"/>
        <v>0</v>
      </c>
      <c r="AI1853" s="317" t="b">
        <f t="shared" ca="1" si="554"/>
        <v>0</v>
      </c>
    </row>
    <row r="1854" spans="1:35" x14ac:dyDescent="0.25">
      <c r="A1854">
        <v>1822</v>
      </c>
      <c r="B1854" s="169">
        <f ca="1">OFFSET(InputPriceData!B$15,CalculationsAndCharts!$A1854+$A$11,0,1,1)</f>
        <v>39202</v>
      </c>
      <c r="C1854" s="3">
        <f ca="1">OFFSET(InputPriceData!G$15,CalculationsAndCharts!$A1854+$A$11,IF($C$7,8,0),1,1)</f>
        <v>2726000</v>
      </c>
      <c r="D1854" s="4">
        <f ca="1">OFFSET(InputPriceData!C$15,CalculationsAndCharts!$A1854+$A$11,IF($C$7,8,0),1,1)</f>
        <v>54.05</v>
      </c>
      <c r="E1854" s="4">
        <f ca="1">OFFSET(InputPriceData!D$15,CalculationsAndCharts!$A1854+$A$11,IF($C$7,8,0),1,1)</f>
        <v>54.05</v>
      </c>
      <c r="F1854" s="4">
        <f ca="1">OFFSET(InputPriceData!E$15,CalculationsAndCharts!$A1854+$A$11,IF($C$7,8,0),1,1)</f>
        <v>53.44</v>
      </c>
      <c r="G1854" s="4">
        <f ca="1">OFFSET(InputPriceData!F$15,CalculationsAndCharts!$A1854+$A$11,IF($C$7,8,0),1,1)</f>
        <v>53.54</v>
      </c>
      <c r="H1854" s="133"/>
      <c r="I1854" s="133"/>
      <c r="J1854" s="37">
        <f t="shared" ca="1" si="544"/>
        <v>979</v>
      </c>
      <c r="K1854" s="124">
        <f t="shared" ca="1" si="545"/>
        <v>0.11999999999999744</v>
      </c>
      <c r="L1854" s="343">
        <f t="shared" ca="1" si="536"/>
        <v>-0.28521552870386641</v>
      </c>
      <c r="M1854" s="345">
        <f t="shared" ca="1" si="546"/>
        <v>0.52757069577534088</v>
      </c>
      <c r="N1854" s="344">
        <f t="shared" ca="1" si="537"/>
        <v>-0.54062049122099409</v>
      </c>
      <c r="O1854" s="4"/>
      <c r="P1854" s="4"/>
      <c r="Q1854" s="3"/>
      <c r="S1854" s="4"/>
      <c r="T1854" s="4" t="b">
        <f t="shared" ca="1" si="538"/>
        <v>0</v>
      </c>
      <c r="U1854" t="b">
        <f t="shared" ca="1" si="539"/>
        <v>0</v>
      </c>
      <c r="W1854" s="317" t="b">
        <f t="shared" ca="1" si="540"/>
        <v>0</v>
      </c>
      <c r="X1854" s="317" t="b">
        <f t="shared" ca="1" si="547"/>
        <v>0</v>
      </c>
      <c r="Y1854" s="317" t="b">
        <f t="shared" ca="1" si="541"/>
        <v>1</v>
      </c>
      <c r="Z1854" t="b">
        <f t="shared" ca="1" si="542"/>
        <v>1</v>
      </c>
      <c r="AA1854" s="37" t="b">
        <f t="shared" ca="1" si="548"/>
        <v>1</v>
      </c>
      <c r="AB1854" t="b">
        <f t="shared" ca="1" si="543"/>
        <v>0</v>
      </c>
      <c r="AD1854" t="b">
        <f t="shared" ca="1" si="549"/>
        <v>1</v>
      </c>
      <c r="AE1854" s="37" t="b">
        <f t="shared" ca="1" si="550"/>
        <v>1</v>
      </c>
      <c r="AF1854" t="b">
        <f t="shared" ca="1" si="551"/>
        <v>0</v>
      </c>
      <c r="AG1854" s="317" t="b">
        <f t="shared" ca="1" si="552"/>
        <v>0</v>
      </c>
      <c r="AH1854" s="317" t="b">
        <f t="shared" ca="1" si="553"/>
        <v>0</v>
      </c>
      <c r="AI1854" s="317" t="b">
        <f t="shared" ca="1" si="554"/>
        <v>1</v>
      </c>
    </row>
    <row r="1855" spans="1:35" x14ac:dyDescent="0.25">
      <c r="A1855">
        <v>1823</v>
      </c>
      <c r="B1855" s="169">
        <f ca="1">OFFSET(InputPriceData!B$15,CalculationsAndCharts!$A1855+$A$11,0,1,1)</f>
        <v>39199</v>
      </c>
      <c r="C1855" s="3">
        <f ca="1">OFFSET(InputPriceData!G$15,CalculationsAndCharts!$A1855+$A$11,IF($C$7,8,0),1,1)</f>
        <v>3664000</v>
      </c>
      <c r="D1855" s="4">
        <f ca="1">OFFSET(InputPriceData!C$15,CalculationsAndCharts!$A1855+$A$11,IF($C$7,8,0),1,1)</f>
        <v>53.23</v>
      </c>
      <c r="E1855" s="4">
        <f ca="1">OFFSET(InputPriceData!D$15,CalculationsAndCharts!$A1855+$A$11,IF($C$7,8,0),1,1)</f>
        <v>54.16</v>
      </c>
      <c r="F1855" s="4">
        <f ca="1">OFFSET(InputPriceData!E$15,CalculationsAndCharts!$A1855+$A$11,IF($C$7,8,0),1,1)</f>
        <v>53.23</v>
      </c>
      <c r="G1855" s="4">
        <f ca="1">OFFSET(InputPriceData!F$15,CalculationsAndCharts!$A1855+$A$11,IF($C$7,8,0),1,1)</f>
        <v>54.08</v>
      </c>
      <c r="H1855" s="133"/>
      <c r="I1855" s="133"/>
      <c r="J1855" s="37">
        <f t="shared" ca="1" si="544"/>
        <v>978</v>
      </c>
      <c r="K1855" s="124">
        <f t="shared" ca="1" si="545"/>
        <v>-0.92000000000000171</v>
      </c>
      <c r="L1855" s="343">
        <f t="shared" ca="1" si="536"/>
        <v>-0.14850383046407559</v>
      </c>
      <c r="M1855" s="345">
        <f t="shared" ca="1" si="546"/>
        <v>0.53236195335554071</v>
      </c>
      <c r="N1855" s="344">
        <f t="shared" ca="1" si="537"/>
        <v>-0.27895274921139329</v>
      </c>
      <c r="O1855" s="4"/>
      <c r="P1855" s="4"/>
      <c r="Q1855" s="3"/>
      <c r="S1855" s="4"/>
      <c r="T1855" s="4" t="b">
        <f t="shared" ca="1" si="538"/>
        <v>0</v>
      </c>
      <c r="U1855" t="b">
        <f t="shared" ca="1" si="539"/>
        <v>1</v>
      </c>
      <c r="W1855" s="317" t="b">
        <f t="shared" ca="1" si="540"/>
        <v>0</v>
      </c>
      <c r="X1855" s="317" t="b">
        <f t="shared" ca="1" si="547"/>
        <v>1</v>
      </c>
      <c r="Y1855" s="317" t="b">
        <f t="shared" ca="1" si="541"/>
        <v>0</v>
      </c>
      <c r="Z1855" t="b">
        <f t="shared" ca="1" si="542"/>
        <v>0</v>
      </c>
      <c r="AA1855" s="37" t="b">
        <f t="shared" ca="1" si="548"/>
        <v>0</v>
      </c>
      <c r="AB1855" t="b">
        <f t="shared" ca="1" si="543"/>
        <v>0</v>
      </c>
      <c r="AD1855" t="b">
        <f t="shared" ca="1" si="549"/>
        <v>0</v>
      </c>
      <c r="AE1855" s="37" t="b">
        <f t="shared" ca="1" si="550"/>
        <v>0</v>
      </c>
      <c r="AF1855" t="b">
        <f t="shared" ca="1" si="551"/>
        <v>0</v>
      </c>
      <c r="AG1855" s="317" t="b">
        <f t="shared" ca="1" si="552"/>
        <v>0</v>
      </c>
      <c r="AH1855" s="317" t="b">
        <f t="shared" ca="1" si="553"/>
        <v>1</v>
      </c>
      <c r="AI1855" s="317" t="b">
        <f t="shared" ca="1" si="554"/>
        <v>0</v>
      </c>
    </row>
    <row r="1856" spans="1:35" x14ac:dyDescent="0.25">
      <c r="A1856">
        <v>1824</v>
      </c>
      <c r="B1856" s="169">
        <f ca="1">OFFSET(InputPriceData!B$15,CalculationsAndCharts!$A1856+$A$11,0,1,1)</f>
        <v>39198</v>
      </c>
      <c r="C1856" s="3">
        <f ca="1">OFFSET(InputPriceData!G$15,CalculationsAndCharts!$A1856+$A$11,IF($C$7,8,0),1,1)</f>
        <v>4618200</v>
      </c>
      <c r="D1856" s="4">
        <f ca="1">OFFSET(InputPriceData!C$15,CalculationsAndCharts!$A1856+$A$11,IF($C$7,8,0),1,1)</f>
        <v>55.86</v>
      </c>
      <c r="E1856" s="4">
        <f ca="1">OFFSET(InputPriceData!D$15,CalculationsAndCharts!$A1856+$A$11,IF($C$7,8,0),1,1)</f>
        <v>55.88</v>
      </c>
      <c r="F1856" s="4">
        <f ca="1">OFFSET(InputPriceData!E$15,CalculationsAndCharts!$A1856+$A$11,IF($C$7,8,0),1,1)</f>
        <v>53.05</v>
      </c>
      <c r="G1856" s="4">
        <f ca="1">OFFSET(InputPriceData!F$15,CalculationsAndCharts!$A1856+$A$11,IF($C$7,8,0),1,1)</f>
        <v>53.42</v>
      </c>
      <c r="H1856" s="133"/>
      <c r="I1856" s="133"/>
      <c r="J1856" s="37">
        <f t="shared" ca="1" si="544"/>
        <v>977</v>
      </c>
      <c r="K1856" s="124">
        <f t="shared" ca="1" si="545"/>
        <v>-1.2299999999999969</v>
      </c>
      <c r="L1856" s="343">
        <f t="shared" ca="1" si="536"/>
        <v>3.3681392064028703E-2</v>
      </c>
      <c r="M1856" s="345">
        <f t="shared" ca="1" si="546"/>
        <v>0.53719672387037409</v>
      </c>
      <c r="N1856" s="344">
        <f t="shared" ca="1" si="537"/>
        <v>6.2698431631083518E-2</v>
      </c>
      <c r="O1856" s="4"/>
      <c r="P1856" s="4"/>
      <c r="Q1856" s="3"/>
      <c r="S1856" s="4"/>
      <c r="T1856" s="4" t="b">
        <f t="shared" ca="1" si="538"/>
        <v>0</v>
      </c>
      <c r="U1856" t="b">
        <f t="shared" ca="1" si="539"/>
        <v>0</v>
      </c>
      <c r="W1856" s="317" t="b">
        <f t="shared" ca="1" si="540"/>
        <v>0</v>
      </c>
      <c r="X1856" s="317" t="b">
        <f t="shared" ca="1" si="547"/>
        <v>1</v>
      </c>
      <c r="Y1856" s="317" t="b">
        <f t="shared" ca="1" si="541"/>
        <v>0</v>
      </c>
      <c r="Z1856" t="b">
        <f t="shared" ca="1" si="542"/>
        <v>0</v>
      </c>
      <c r="AA1856" s="37" t="b">
        <f t="shared" ca="1" si="548"/>
        <v>0</v>
      </c>
      <c r="AB1856" t="b">
        <f t="shared" ca="1" si="543"/>
        <v>0</v>
      </c>
      <c r="AD1856" t="b">
        <f t="shared" ca="1" si="549"/>
        <v>0</v>
      </c>
      <c r="AE1856" s="37" t="b">
        <f t="shared" ca="1" si="550"/>
        <v>0</v>
      </c>
      <c r="AF1856" t="b">
        <f t="shared" ca="1" si="551"/>
        <v>0</v>
      </c>
      <c r="AG1856" s="317" t="b">
        <f t="shared" ca="1" si="552"/>
        <v>0</v>
      </c>
      <c r="AH1856" s="317" t="b">
        <f t="shared" ca="1" si="553"/>
        <v>1</v>
      </c>
      <c r="AI1856" s="317" t="b">
        <f t="shared" ca="1" si="554"/>
        <v>0</v>
      </c>
    </row>
    <row r="1857" spans="1:35" x14ac:dyDescent="0.25">
      <c r="A1857">
        <v>1825</v>
      </c>
      <c r="B1857" s="169">
        <f ca="1">OFFSET(InputPriceData!B$15,CalculationsAndCharts!$A1857+$A$11,0,1,1)</f>
        <v>39197</v>
      </c>
      <c r="C1857" s="3">
        <f ca="1">OFFSET(InputPriceData!G$15,CalculationsAndCharts!$A1857+$A$11,IF($C$7,8,0),1,1)</f>
        <v>3898300</v>
      </c>
      <c r="D1857" s="4">
        <f ca="1">OFFSET(InputPriceData!C$15,CalculationsAndCharts!$A1857+$A$11,IF($C$7,8,0),1,1)</f>
        <v>55.46</v>
      </c>
      <c r="E1857" s="4">
        <f ca="1">OFFSET(InputPriceData!D$15,CalculationsAndCharts!$A1857+$A$11,IF($C$7,8,0),1,1)</f>
        <v>55.69</v>
      </c>
      <c r="F1857" s="4">
        <f ca="1">OFFSET(InputPriceData!E$15,CalculationsAndCharts!$A1857+$A$11,IF($C$7,8,0),1,1)</f>
        <v>54.59</v>
      </c>
      <c r="G1857" s="4">
        <f ca="1">OFFSET(InputPriceData!F$15,CalculationsAndCharts!$A1857+$A$11,IF($C$7,8,0),1,1)</f>
        <v>55</v>
      </c>
      <c r="H1857" s="133"/>
      <c r="I1857" s="133"/>
      <c r="J1857" s="37">
        <f t="shared" ca="1" si="544"/>
        <v>976</v>
      </c>
      <c r="K1857" s="124">
        <f t="shared" ca="1" si="545"/>
        <v>-0.5</v>
      </c>
      <c r="L1857" s="343">
        <f t="shared" ca="1" si="536"/>
        <v>0.18116182470165962</v>
      </c>
      <c r="M1857" s="345">
        <f t="shared" ca="1" si="546"/>
        <v>0.54207540249280939</v>
      </c>
      <c r="N1857" s="344">
        <f t="shared" ca="1" si="537"/>
        <v>0.33420041541926027</v>
      </c>
      <c r="O1857" s="4"/>
      <c r="P1857" s="4"/>
      <c r="Q1857" s="3"/>
      <c r="S1857" s="4"/>
      <c r="T1857" s="4" t="b">
        <f t="shared" ca="1" si="538"/>
        <v>0</v>
      </c>
      <c r="U1857" t="b">
        <f t="shared" ca="1" si="539"/>
        <v>0</v>
      </c>
      <c r="W1857" s="317" t="b">
        <f t="shared" ca="1" si="540"/>
        <v>0</v>
      </c>
      <c r="X1857" s="317" t="b">
        <f t="shared" ca="1" si="547"/>
        <v>1</v>
      </c>
      <c r="Y1857" s="317" t="b">
        <f t="shared" ca="1" si="541"/>
        <v>0</v>
      </c>
      <c r="Z1857" t="b">
        <f t="shared" ca="1" si="542"/>
        <v>0</v>
      </c>
      <c r="AA1857" s="37" t="b">
        <f t="shared" ca="1" si="548"/>
        <v>0</v>
      </c>
      <c r="AB1857" t="b">
        <f t="shared" ca="1" si="543"/>
        <v>0</v>
      </c>
      <c r="AD1857" t="b">
        <f t="shared" ca="1" si="549"/>
        <v>0</v>
      </c>
      <c r="AE1857" s="37" t="b">
        <f t="shared" ca="1" si="550"/>
        <v>0</v>
      </c>
      <c r="AF1857" t="b">
        <f t="shared" ca="1" si="551"/>
        <v>0</v>
      </c>
      <c r="AG1857" s="317" t="b">
        <f t="shared" ca="1" si="552"/>
        <v>0</v>
      </c>
      <c r="AH1857" s="317" t="b">
        <f t="shared" ca="1" si="553"/>
        <v>1</v>
      </c>
      <c r="AI1857" s="317" t="b">
        <f t="shared" ca="1" si="554"/>
        <v>0</v>
      </c>
    </row>
    <row r="1858" spans="1:35" x14ac:dyDescent="0.25">
      <c r="A1858">
        <v>1826</v>
      </c>
      <c r="B1858" s="169">
        <f ca="1">OFFSET(InputPriceData!B$15,CalculationsAndCharts!$A1858+$A$11,0,1,1)</f>
        <v>39196</v>
      </c>
      <c r="C1858" s="3">
        <f ca="1">OFFSET(InputPriceData!G$15,CalculationsAndCharts!$A1858+$A$11,IF($C$7,8,0),1,1)</f>
        <v>3262400</v>
      </c>
      <c r="D1858" s="4">
        <f ca="1">OFFSET(InputPriceData!C$15,CalculationsAndCharts!$A1858+$A$11,IF($C$7,8,0),1,1)</f>
        <v>54.68</v>
      </c>
      <c r="E1858" s="4">
        <f ca="1">OFFSET(InputPriceData!D$15,CalculationsAndCharts!$A1858+$A$11,IF($C$7,8,0),1,1)</f>
        <v>55.49</v>
      </c>
      <c r="F1858" s="4">
        <f ca="1">OFFSET(InputPriceData!E$15,CalculationsAndCharts!$A1858+$A$11,IF($C$7,8,0),1,1)</f>
        <v>54.2</v>
      </c>
      <c r="G1858" s="4">
        <f ca="1">OFFSET(InputPriceData!F$15,CalculationsAndCharts!$A1858+$A$11,IF($C$7,8,0),1,1)</f>
        <v>54.65</v>
      </c>
      <c r="H1858" s="133"/>
      <c r="I1858" s="133"/>
      <c r="J1858" s="37">
        <f t="shared" ca="1" si="544"/>
        <v>975</v>
      </c>
      <c r="K1858" s="124">
        <f t="shared" ca="1" si="545"/>
        <v>-0.78000000000000114</v>
      </c>
      <c r="L1858" s="343">
        <f t="shared" ca="1" si="536"/>
        <v>0.28223075037681317</v>
      </c>
      <c r="M1858" s="345">
        <f t="shared" ca="1" si="546"/>
        <v>0.54699838798467149</v>
      </c>
      <c r="N1858" s="344">
        <f t="shared" ca="1" si="537"/>
        <v>0.51596267297358489</v>
      </c>
      <c r="O1858" s="4"/>
      <c r="P1858" s="4"/>
      <c r="Q1858" s="3"/>
      <c r="S1858" s="4"/>
      <c r="T1858" s="4" t="b">
        <f t="shared" ca="1" si="538"/>
        <v>0</v>
      </c>
      <c r="U1858" t="b">
        <f t="shared" ca="1" si="539"/>
        <v>0</v>
      </c>
      <c r="W1858" s="317" t="b">
        <f t="shared" ca="1" si="540"/>
        <v>0</v>
      </c>
      <c r="X1858" s="317" t="b">
        <f t="shared" ca="1" si="547"/>
        <v>1</v>
      </c>
      <c r="Y1858" s="317" t="b">
        <f t="shared" ca="1" si="541"/>
        <v>0</v>
      </c>
      <c r="Z1858" t="b">
        <f t="shared" ca="1" si="542"/>
        <v>0</v>
      </c>
      <c r="AA1858" s="37" t="b">
        <f t="shared" ca="1" si="548"/>
        <v>0</v>
      </c>
      <c r="AB1858" t="b">
        <f t="shared" ca="1" si="543"/>
        <v>0</v>
      </c>
      <c r="AD1858" t="b">
        <f t="shared" ca="1" si="549"/>
        <v>0</v>
      </c>
      <c r="AE1858" s="37" t="b">
        <f t="shared" ca="1" si="550"/>
        <v>0</v>
      </c>
      <c r="AF1858" t="b">
        <f t="shared" ca="1" si="551"/>
        <v>0</v>
      </c>
      <c r="AG1858" s="317" t="b">
        <f t="shared" ca="1" si="552"/>
        <v>0</v>
      </c>
      <c r="AH1858" s="317" t="b">
        <f t="shared" ca="1" si="553"/>
        <v>1</v>
      </c>
      <c r="AI1858" s="317" t="b">
        <f t="shared" ca="1" si="554"/>
        <v>0</v>
      </c>
    </row>
    <row r="1859" spans="1:35" x14ac:dyDescent="0.25">
      <c r="A1859">
        <v>1827</v>
      </c>
      <c r="B1859" s="169">
        <f ca="1">OFFSET(InputPriceData!B$15,CalculationsAndCharts!$A1859+$A$11,0,1,1)</f>
        <v>39195</v>
      </c>
      <c r="C1859" s="3">
        <f ca="1">OFFSET(InputPriceData!G$15,CalculationsAndCharts!$A1859+$A$11,IF($C$7,8,0),1,1)</f>
        <v>1204400</v>
      </c>
      <c r="D1859" s="4">
        <f ca="1">OFFSET(InputPriceData!C$15,CalculationsAndCharts!$A1859+$A$11,IF($C$7,8,0),1,1)</f>
        <v>55.2</v>
      </c>
      <c r="E1859" s="4">
        <f ca="1">OFFSET(InputPriceData!D$15,CalculationsAndCharts!$A1859+$A$11,IF($C$7,8,0),1,1)</f>
        <v>55.74</v>
      </c>
      <c r="F1859" s="4">
        <f ca="1">OFFSET(InputPriceData!E$15,CalculationsAndCharts!$A1859+$A$11,IF($C$7,8,0),1,1)</f>
        <v>55.1</v>
      </c>
      <c r="G1859" s="4">
        <f ca="1">OFFSET(InputPriceData!F$15,CalculationsAndCharts!$A1859+$A$11,IF($C$7,8,0),1,1)</f>
        <v>55.5</v>
      </c>
      <c r="H1859" s="133"/>
      <c r="I1859" s="133"/>
      <c r="J1859" s="37">
        <f t="shared" ca="1" si="544"/>
        <v>974</v>
      </c>
      <c r="K1859" s="124">
        <f t="shared" ca="1" si="545"/>
        <v>0.42000000000000171</v>
      </c>
      <c r="L1859" s="343">
        <f t="shared" ca="1" si="536"/>
        <v>0.3262004570905318</v>
      </c>
      <c r="M1859" s="345">
        <f t="shared" ca="1" si="546"/>
        <v>0.55196608272923464</v>
      </c>
      <c r="N1859" s="344">
        <f t="shared" ca="1" si="537"/>
        <v>0.59097916936781869</v>
      </c>
      <c r="O1859" s="4"/>
      <c r="P1859" s="4"/>
      <c r="Q1859" s="3"/>
      <c r="S1859" s="4"/>
      <c r="T1859" s="4" t="b">
        <f t="shared" ca="1" si="538"/>
        <v>0</v>
      </c>
      <c r="U1859" t="b">
        <f t="shared" ca="1" si="539"/>
        <v>0</v>
      </c>
      <c r="W1859" s="317" t="b">
        <f t="shared" ca="1" si="540"/>
        <v>0</v>
      </c>
      <c r="X1859" s="317" t="b">
        <f t="shared" ca="1" si="547"/>
        <v>1</v>
      </c>
      <c r="Y1859" s="317" t="b">
        <f t="shared" ca="1" si="541"/>
        <v>0</v>
      </c>
      <c r="Z1859" t="b">
        <f t="shared" ca="1" si="542"/>
        <v>0</v>
      </c>
      <c r="AA1859" s="37" t="b">
        <f t="shared" ca="1" si="548"/>
        <v>0</v>
      </c>
      <c r="AB1859" t="b">
        <f t="shared" ca="1" si="543"/>
        <v>0</v>
      </c>
      <c r="AD1859" t="b">
        <f t="shared" ca="1" si="549"/>
        <v>0</v>
      </c>
      <c r="AE1859" s="37" t="b">
        <f t="shared" ca="1" si="550"/>
        <v>0</v>
      </c>
      <c r="AF1859" t="b">
        <f t="shared" ca="1" si="551"/>
        <v>0</v>
      </c>
      <c r="AG1859" s="317" t="b">
        <f t="shared" ca="1" si="552"/>
        <v>0</v>
      </c>
      <c r="AH1859" s="317" t="b">
        <f t="shared" ca="1" si="553"/>
        <v>1</v>
      </c>
      <c r="AI1859" s="317" t="b">
        <f t="shared" ca="1" si="554"/>
        <v>0</v>
      </c>
    </row>
    <row r="1860" spans="1:35" s="37" customFormat="1" x14ac:dyDescent="0.25">
      <c r="A1860" s="37">
        <v>1828</v>
      </c>
      <c r="B1860" s="216">
        <f ca="1">OFFSET(InputPriceData!B$15,CalculationsAndCharts!$A1860+$A$11,0,1,1)</f>
        <v>39192</v>
      </c>
      <c r="C1860" s="217">
        <f ca="1">OFFSET(InputPriceData!G$15,CalculationsAndCharts!$A1860+$A$11,IF($C$7,8,0),1,1)</f>
        <v>2341900</v>
      </c>
      <c r="D1860" s="218">
        <f ca="1">OFFSET(InputPriceData!C$15,CalculationsAndCharts!$A1860+$A$11,IF($C$7,8,0),1,1)</f>
        <v>55.8</v>
      </c>
      <c r="E1860" s="218">
        <f ca="1">OFFSET(InputPriceData!D$15,CalculationsAndCharts!$A1860+$A$11,IF($C$7,8,0),1,1)</f>
        <v>55.8</v>
      </c>
      <c r="F1860" s="218">
        <f ca="1">OFFSET(InputPriceData!E$15,CalculationsAndCharts!$A1860+$A$11,IF($C$7,8,0),1,1)</f>
        <v>55.17</v>
      </c>
      <c r="G1860" s="218">
        <f ca="1">OFFSET(InputPriceData!F$15,CalculationsAndCharts!$A1860+$A$11,IF($C$7,8,0),1,1)</f>
        <v>55.43</v>
      </c>
      <c r="H1860" s="133"/>
      <c r="I1860" s="133"/>
      <c r="J1860" s="37">
        <f t="shared" ca="1" si="544"/>
        <v>973</v>
      </c>
      <c r="K1860" s="124">
        <f t="shared" ca="1" si="545"/>
        <v>0.35000000000000142</v>
      </c>
      <c r="L1860" s="343">
        <f t="shared" ca="1" si="536"/>
        <v>0.33239429149266719</v>
      </c>
      <c r="M1860" s="345">
        <f t="shared" ca="1" si="546"/>
        <v>0.55697889276411161</v>
      </c>
      <c r="N1860" s="344">
        <f t="shared" ca="1" si="537"/>
        <v>0.59678076819589798</v>
      </c>
      <c r="O1860" s="218"/>
      <c r="P1860" s="218"/>
      <c r="Q1860" s="217"/>
      <c r="S1860" s="218"/>
      <c r="T1860" s="4" t="b">
        <f t="shared" ca="1" si="538"/>
        <v>0</v>
      </c>
      <c r="U1860" t="b">
        <f t="shared" ca="1" si="539"/>
        <v>0</v>
      </c>
      <c r="V1860"/>
      <c r="W1860" s="317" t="b">
        <f t="shared" ca="1" si="540"/>
        <v>0</v>
      </c>
      <c r="X1860" s="317" t="b">
        <f t="shared" ca="1" si="547"/>
        <v>1</v>
      </c>
      <c r="Y1860" s="317" t="b">
        <f t="shared" ca="1" si="541"/>
        <v>0</v>
      </c>
      <c r="Z1860" t="b">
        <f t="shared" ca="1" si="542"/>
        <v>0</v>
      </c>
      <c r="AA1860" s="37" t="b">
        <f t="shared" ca="1" si="548"/>
        <v>0</v>
      </c>
      <c r="AB1860" t="b">
        <f t="shared" ca="1" si="543"/>
        <v>0</v>
      </c>
      <c r="AD1860" t="b">
        <f t="shared" ca="1" si="549"/>
        <v>0</v>
      </c>
      <c r="AE1860" s="37" t="b">
        <f t="shared" ca="1" si="550"/>
        <v>0</v>
      </c>
      <c r="AF1860" t="b">
        <f t="shared" ca="1" si="551"/>
        <v>0</v>
      </c>
      <c r="AG1860" s="317" t="b">
        <f t="shared" ca="1" si="552"/>
        <v>0</v>
      </c>
      <c r="AH1860" s="317" t="b">
        <f t="shared" ca="1" si="553"/>
        <v>1</v>
      </c>
      <c r="AI1860" s="317" t="b">
        <f t="shared" ca="1" si="554"/>
        <v>0</v>
      </c>
    </row>
    <row r="1861" spans="1:35" x14ac:dyDescent="0.25">
      <c r="A1861">
        <v>1829</v>
      </c>
      <c r="B1861" s="169">
        <f ca="1">OFFSET(InputPriceData!B$15,CalculationsAndCharts!$A1861+$A$11,0,1,1)</f>
        <v>39191</v>
      </c>
      <c r="C1861" s="3">
        <f ca="1">OFFSET(InputPriceData!G$15,CalculationsAndCharts!$A1861+$A$11,IF($C$7,8,0),1,1)</f>
        <v>1548400</v>
      </c>
      <c r="D1861" s="4">
        <f ca="1">OFFSET(InputPriceData!C$15,CalculationsAndCharts!$A1861+$A$11,IF($C$7,8,0),1,1)</f>
        <v>54.83</v>
      </c>
      <c r="E1861" s="4">
        <f ca="1">OFFSET(InputPriceData!D$15,CalculationsAndCharts!$A1861+$A$11,IF($C$7,8,0),1,1)</f>
        <v>55.21</v>
      </c>
      <c r="F1861" s="4">
        <f ca="1">OFFSET(InputPriceData!E$15,CalculationsAndCharts!$A1861+$A$11,IF($C$7,8,0),1,1)</f>
        <v>54.75</v>
      </c>
      <c r="G1861" s="4">
        <f ca="1">OFFSET(InputPriceData!F$15,CalculationsAndCharts!$A1861+$A$11,IF($C$7,8,0),1,1)</f>
        <v>55.08</v>
      </c>
      <c r="H1861" s="133"/>
      <c r="I1861" s="133"/>
      <c r="J1861" s="37">
        <f t="shared" ca="1" si="544"/>
        <v>972</v>
      </c>
      <c r="K1861" s="124">
        <f t="shared" ca="1" si="545"/>
        <v>0.10000000000000142</v>
      </c>
      <c r="L1861" s="343">
        <f t="shared" ca="1" si="536"/>
        <v>0.34853352917199831</v>
      </c>
      <c r="M1861" s="345">
        <f t="shared" ca="1" si="546"/>
        <v>0.56203722781444154</v>
      </c>
      <c r="N1861" s="344">
        <f t="shared" ca="1" si="537"/>
        <v>0.62012534388036622</v>
      </c>
      <c r="O1861" s="4"/>
      <c r="P1861" s="4"/>
      <c r="Q1861" s="3"/>
      <c r="S1861" s="4"/>
      <c r="T1861" s="4" t="b">
        <f t="shared" ca="1" si="538"/>
        <v>0</v>
      </c>
      <c r="U1861" t="b">
        <f t="shared" ca="1" si="539"/>
        <v>0</v>
      </c>
      <c r="W1861" s="317" t="b">
        <f t="shared" ca="1" si="540"/>
        <v>0</v>
      </c>
      <c r="X1861" s="317" t="b">
        <f t="shared" ca="1" si="547"/>
        <v>1</v>
      </c>
      <c r="Y1861" s="317" t="b">
        <f t="shared" ca="1" si="541"/>
        <v>0</v>
      </c>
      <c r="Z1861" t="b">
        <f t="shared" ca="1" si="542"/>
        <v>0</v>
      </c>
      <c r="AA1861" s="37" t="b">
        <f t="shared" ca="1" si="548"/>
        <v>0</v>
      </c>
      <c r="AB1861" t="b">
        <f t="shared" ca="1" si="543"/>
        <v>0</v>
      </c>
      <c r="AD1861" t="b">
        <f t="shared" ca="1" si="549"/>
        <v>0</v>
      </c>
      <c r="AE1861" s="37" t="b">
        <f t="shared" ca="1" si="550"/>
        <v>0</v>
      </c>
      <c r="AF1861" t="b">
        <f t="shared" ca="1" si="551"/>
        <v>0</v>
      </c>
      <c r="AG1861" s="317" t="b">
        <f t="shared" ca="1" si="552"/>
        <v>0</v>
      </c>
      <c r="AH1861" s="317" t="b">
        <f t="shared" ca="1" si="553"/>
        <v>1</v>
      </c>
      <c r="AI1861" s="317" t="b">
        <f t="shared" ca="1" si="554"/>
        <v>0</v>
      </c>
    </row>
    <row r="1862" spans="1:35" x14ac:dyDescent="0.25">
      <c r="A1862">
        <v>1830</v>
      </c>
      <c r="B1862" s="169">
        <f ca="1">OFFSET(InputPriceData!B$15,CalculationsAndCharts!$A1862+$A$11,0,1,1)</f>
        <v>39190</v>
      </c>
      <c r="C1862" s="3">
        <f ca="1">OFFSET(InputPriceData!G$15,CalculationsAndCharts!$A1862+$A$11,IF($C$7,8,0),1,1)</f>
        <v>2319400</v>
      </c>
      <c r="D1862" s="4">
        <f ca="1">OFFSET(InputPriceData!C$15,CalculationsAndCharts!$A1862+$A$11,IF($C$7,8,0),1,1)</f>
        <v>54.83</v>
      </c>
      <c r="E1862" s="4">
        <f ca="1">OFFSET(InputPriceData!D$15,CalculationsAndCharts!$A1862+$A$11,IF($C$7,8,0),1,1)</f>
        <v>55.3</v>
      </c>
      <c r="F1862" s="4">
        <f ca="1">OFFSET(InputPriceData!E$15,CalculationsAndCharts!$A1862+$A$11,IF($C$7,8,0),1,1)</f>
        <v>54.49</v>
      </c>
      <c r="G1862" s="4">
        <f ca="1">OFFSET(InputPriceData!F$15,CalculationsAndCharts!$A1862+$A$11,IF($C$7,8,0),1,1)</f>
        <v>55.08</v>
      </c>
      <c r="H1862" s="133"/>
      <c r="I1862" s="133"/>
      <c r="J1862" s="37">
        <f t="shared" ca="1" si="544"/>
        <v>971</v>
      </c>
      <c r="K1862" s="124">
        <f t="shared" ca="1" si="545"/>
        <v>0.17999999999999972</v>
      </c>
      <c r="L1862" s="343">
        <f t="shared" ca="1" si="536"/>
        <v>0.35847894224356425</v>
      </c>
      <c r="M1862" s="345">
        <f t="shared" ca="1" si="546"/>
        <v>0.56714150132637897</v>
      </c>
      <c r="N1862" s="344">
        <f t="shared" ca="1" si="537"/>
        <v>0.63208025052863581</v>
      </c>
      <c r="O1862" s="4"/>
      <c r="P1862" s="4"/>
      <c r="Q1862" s="3"/>
      <c r="S1862" s="4"/>
      <c r="T1862" s="4" t="b">
        <f t="shared" ca="1" si="538"/>
        <v>0</v>
      </c>
      <c r="U1862" t="b">
        <f t="shared" ca="1" si="539"/>
        <v>0</v>
      </c>
      <c r="W1862" s="317" t="b">
        <f t="shared" ca="1" si="540"/>
        <v>0</v>
      </c>
      <c r="X1862" s="317" t="b">
        <f t="shared" ca="1" si="547"/>
        <v>1</v>
      </c>
      <c r="Y1862" s="317" t="b">
        <f t="shared" ca="1" si="541"/>
        <v>0</v>
      </c>
      <c r="Z1862" t="b">
        <f t="shared" ca="1" si="542"/>
        <v>0</v>
      </c>
      <c r="AA1862" s="37" t="b">
        <f t="shared" ca="1" si="548"/>
        <v>0</v>
      </c>
      <c r="AB1862" t="b">
        <f t="shared" ca="1" si="543"/>
        <v>0</v>
      </c>
      <c r="AD1862" t="b">
        <f t="shared" ca="1" si="549"/>
        <v>0</v>
      </c>
      <c r="AE1862" s="37" t="b">
        <f t="shared" ca="1" si="550"/>
        <v>0</v>
      </c>
      <c r="AF1862" t="b">
        <f t="shared" ca="1" si="551"/>
        <v>0</v>
      </c>
      <c r="AG1862" s="317" t="b">
        <f t="shared" ca="1" si="552"/>
        <v>0</v>
      </c>
      <c r="AH1862" s="317" t="b">
        <f t="shared" ca="1" si="553"/>
        <v>1</v>
      </c>
      <c r="AI1862" s="317" t="b">
        <f t="shared" ca="1" si="554"/>
        <v>0</v>
      </c>
    </row>
    <row r="1863" spans="1:35" x14ac:dyDescent="0.25">
      <c r="A1863">
        <v>1831</v>
      </c>
      <c r="B1863" s="169">
        <f ca="1">OFFSET(InputPriceData!B$15,CalculationsAndCharts!$A1863+$A$11,0,1,1)</f>
        <v>39189</v>
      </c>
      <c r="C1863" s="3">
        <f ca="1">OFFSET(InputPriceData!G$15,CalculationsAndCharts!$A1863+$A$11,IF($C$7,8,0),1,1)</f>
        <v>1722100</v>
      </c>
      <c r="D1863" s="4">
        <f ca="1">OFFSET(InputPriceData!C$15,CalculationsAndCharts!$A1863+$A$11,IF($C$7,8,0),1,1)</f>
        <v>54.9</v>
      </c>
      <c r="E1863" s="4">
        <f ca="1">OFFSET(InputPriceData!D$15,CalculationsAndCharts!$A1863+$A$11,IF($C$7,8,0),1,1)</f>
        <v>55.17</v>
      </c>
      <c r="F1863" s="4">
        <f ca="1">OFFSET(InputPriceData!E$15,CalculationsAndCharts!$A1863+$A$11,IF($C$7,8,0),1,1)</f>
        <v>54.52</v>
      </c>
      <c r="G1863" s="4">
        <f ca="1">OFFSET(InputPriceData!F$15,CalculationsAndCharts!$A1863+$A$11,IF($C$7,8,0),1,1)</f>
        <v>54.98</v>
      </c>
      <c r="H1863" s="133"/>
      <c r="I1863" s="133"/>
      <c r="J1863" s="37">
        <f t="shared" ca="1" si="544"/>
        <v>970</v>
      </c>
      <c r="K1863" s="124">
        <f t="shared" ca="1" si="545"/>
        <v>0.60999999999999943</v>
      </c>
      <c r="L1863" s="343">
        <f t="shared" ca="1" si="536"/>
        <v>0.34706862001817418</v>
      </c>
      <c r="M1863" s="345">
        <f t="shared" ca="1" si="546"/>
        <v>0.57229213050088701</v>
      </c>
      <c r="N1863" s="344">
        <f t="shared" ca="1" si="537"/>
        <v>0.60645359514975239</v>
      </c>
      <c r="O1863" s="4"/>
      <c r="P1863" s="4"/>
      <c r="Q1863" s="3"/>
      <c r="S1863" s="4"/>
      <c r="T1863" s="4" t="b">
        <f t="shared" ca="1" si="538"/>
        <v>0</v>
      </c>
      <c r="U1863" t="b">
        <f t="shared" ca="1" si="539"/>
        <v>0</v>
      </c>
      <c r="W1863" s="317" t="b">
        <f t="shared" ca="1" si="540"/>
        <v>0</v>
      </c>
      <c r="X1863" s="317" t="b">
        <f t="shared" ca="1" si="547"/>
        <v>1</v>
      </c>
      <c r="Y1863" s="317" t="b">
        <f t="shared" ca="1" si="541"/>
        <v>0</v>
      </c>
      <c r="Z1863" t="b">
        <f t="shared" ca="1" si="542"/>
        <v>0</v>
      </c>
      <c r="AA1863" s="37" t="b">
        <f t="shared" ca="1" si="548"/>
        <v>0</v>
      </c>
      <c r="AB1863" t="b">
        <f t="shared" ca="1" si="543"/>
        <v>0</v>
      </c>
      <c r="AD1863" t="b">
        <f t="shared" ca="1" si="549"/>
        <v>0</v>
      </c>
      <c r="AE1863" s="37" t="b">
        <f t="shared" ca="1" si="550"/>
        <v>0</v>
      </c>
      <c r="AF1863" t="b">
        <f t="shared" ca="1" si="551"/>
        <v>0</v>
      </c>
      <c r="AG1863" s="317" t="b">
        <f t="shared" ca="1" si="552"/>
        <v>0</v>
      </c>
      <c r="AH1863" s="317" t="b">
        <f t="shared" ca="1" si="553"/>
        <v>1</v>
      </c>
      <c r="AI1863" s="317" t="b">
        <f t="shared" ca="1" si="554"/>
        <v>0</v>
      </c>
    </row>
    <row r="1864" spans="1:35" x14ac:dyDescent="0.25">
      <c r="A1864">
        <v>1832</v>
      </c>
      <c r="B1864" s="169">
        <f ca="1">OFFSET(InputPriceData!B$15,CalculationsAndCharts!$A1864+$A$11,0,1,1)</f>
        <v>39188</v>
      </c>
      <c r="C1864" s="3">
        <f ca="1">OFFSET(InputPriceData!G$15,CalculationsAndCharts!$A1864+$A$11,IF($C$7,8,0),1,1)</f>
        <v>2643400</v>
      </c>
      <c r="D1864" s="4">
        <f ca="1">OFFSET(InputPriceData!C$15,CalculationsAndCharts!$A1864+$A$11,IF($C$7,8,0),1,1)</f>
        <v>54.48</v>
      </c>
      <c r="E1864" s="4">
        <f ca="1">OFFSET(InputPriceData!D$15,CalculationsAndCharts!$A1864+$A$11,IF($C$7,8,0),1,1)</f>
        <v>55.16</v>
      </c>
      <c r="F1864" s="4">
        <f ca="1">OFFSET(InputPriceData!E$15,CalculationsAndCharts!$A1864+$A$11,IF($C$7,8,0),1,1)</f>
        <v>54.31</v>
      </c>
      <c r="G1864" s="4">
        <f ca="1">OFFSET(InputPriceData!F$15,CalculationsAndCharts!$A1864+$A$11,IF($C$7,8,0),1,1)</f>
        <v>54.9</v>
      </c>
      <c r="H1864" s="133"/>
      <c r="I1864" s="133"/>
      <c r="J1864" s="37">
        <f t="shared" ca="1" si="544"/>
        <v>969</v>
      </c>
      <c r="K1864" s="124">
        <f t="shared" ca="1" si="545"/>
        <v>0.64000000000000057</v>
      </c>
      <c r="L1864" s="343">
        <f t="shared" ca="1" si="536"/>
        <v>0.33518223419450377</v>
      </c>
      <c r="M1864" s="345">
        <f t="shared" ca="1" si="546"/>
        <v>0.5774895363278375</v>
      </c>
      <c r="N1864" s="344">
        <f t="shared" ca="1" si="537"/>
        <v>0.58041265357961869</v>
      </c>
      <c r="O1864" s="4"/>
      <c r="P1864" s="4"/>
      <c r="Q1864" s="3"/>
      <c r="S1864" s="4"/>
      <c r="T1864" s="4" t="b">
        <f t="shared" ca="1" si="538"/>
        <v>0</v>
      </c>
      <c r="U1864" t="b">
        <f t="shared" ca="1" si="539"/>
        <v>0</v>
      </c>
      <c r="W1864" s="317" t="b">
        <f t="shared" ca="1" si="540"/>
        <v>0</v>
      </c>
      <c r="X1864" s="317" t="b">
        <f t="shared" ca="1" si="547"/>
        <v>1</v>
      </c>
      <c r="Y1864" s="317" t="b">
        <f t="shared" ca="1" si="541"/>
        <v>0</v>
      </c>
      <c r="Z1864" t="b">
        <f t="shared" ca="1" si="542"/>
        <v>0</v>
      </c>
      <c r="AA1864" s="37" t="b">
        <f t="shared" ca="1" si="548"/>
        <v>0</v>
      </c>
      <c r="AB1864" t="b">
        <f t="shared" ca="1" si="543"/>
        <v>0</v>
      </c>
      <c r="AD1864" t="b">
        <f t="shared" ca="1" si="549"/>
        <v>0</v>
      </c>
      <c r="AE1864" s="37" t="b">
        <f t="shared" ca="1" si="550"/>
        <v>0</v>
      </c>
      <c r="AF1864" t="b">
        <f t="shared" ca="1" si="551"/>
        <v>0</v>
      </c>
      <c r="AG1864" s="317" t="b">
        <f t="shared" ca="1" si="552"/>
        <v>0</v>
      </c>
      <c r="AH1864" s="317" t="b">
        <f t="shared" ca="1" si="553"/>
        <v>1</v>
      </c>
      <c r="AI1864" s="317" t="b">
        <f t="shared" ca="1" si="554"/>
        <v>0</v>
      </c>
    </row>
    <row r="1865" spans="1:35" x14ac:dyDescent="0.25">
      <c r="A1865">
        <v>1833</v>
      </c>
      <c r="B1865" s="169">
        <f ca="1">OFFSET(InputPriceData!B$15,CalculationsAndCharts!$A1865+$A$11,0,1,1)</f>
        <v>39185</v>
      </c>
      <c r="C1865" s="3">
        <f ca="1">OFFSET(InputPriceData!G$15,CalculationsAndCharts!$A1865+$A$11,IF($C$7,8,0),1,1)</f>
        <v>1587300</v>
      </c>
      <c r="D1865" s="4">
        <f ca="1">OFFSET(InputPriceData!C$15,CalculationsAndCharts!$A1865+$A$11,IF($C$7,8,0),1,1)</f>
        <v>55.1</v>
      </c>
      <c r="E1865" s="4">
        <f ca="1">OFFSET(InputPriceData!D$15,CalculationsAndCharts!$A1865+$A$11,IF($C$7,8,0),1,1)</f>
        <v>55.1</v>
      </c>
      <c r="F1865" s="4">
        <f ca="1">OFFSET(InputPriceData!E$15,CalculationsAndCharts!$A1865+$A$11,IF($C$7,8,0),1,1)</f>
        <v>53.8</v>
      </c>
      <c r="G1865" s="4">
        <f ca="1">OFFSET(InputPriceData!F$15,CalculationsAndCharts!$A1865+$A$11,IF($C$7,8,0),1,1)</f>
        <v>54.37</v>
      </c>
      <c r="H1865" s="133"/>
      <c r="I1865" s="133"/>
      <c r="J1865" s="37">
        <f t="shared" ca="1" si="544"/>
        <v>968</v>
      </c>
      <c r="K1865" s="124">
        <f t="shared" ca="1" si="545"/>
        <v>0.29999999999999716</v>
      </c>
      <c r="L1865" s="343">
        <f t="shared" ca="1" si="536"/>
        <v>0.3523554298766573</v>
      </c>
      <c r="M1865" s="345">
        <f t="shared" ca="1" si="546"/>
        <v>0.58273414362042131</v>
      </c>
      <c r="N1865" s="344">
        <f t="shared" ca="1" si="537"/>
        <v>0.60465897482432907</v>
      </c>
      <c r="O1865" s="4"/>
      <c r="P1865" s="4"/>
      <c r="Q1865" s="3"/>
      <c r="S1865" s="4"/>
      <c r="T1865" s="4" t="b">
        <f t="shared" ca="1" si="538"/>
        <v>0</v>
      </c>
      <c r="U1865" t="b">
        <f t="shared" ca="1" si="539"/>
        <v>0</v>
      </c>
      <c r="W1865" s="317" t="b">
        <f t="shared" ca="1" si="540"/>
        <v>0</v>
      </c>
      <c r="X1865" s="317" t="b">
        <f t="shared" ca="1" si="547"/>
        <v>1</v>
      </c>
      <c r="Y1865" s="317" t="b">
        <f t="shared" ca="1" si="541"/>
        <v>0</v>
      </c>
      <c r="Z1865" t="b">
        <f t="shared" ca="1" si="542"/>
        <v>0</v>
      </c>
      <c r="AA1865" s="37" t="b">
        <f t="shared" ca="1" si="548"/>
        <v>0</v>
      </c>
      <c r="AB1865" t="b">
        <f t="shared" ca="1" si="543"/>
        <v>0</v>
      </c>
      <c r="AD1865" t="b">
        <f t="shared" ca="1" si="549"/>
        <v>0</v>
      </c>
      <c r="AE1865" s="37" t="b">
        <f t="shared" ca="1" si="550"/>
        <v>0</v>
      </c>
      <c r="AF1865" t="b">
        <f t="shared" ca="1" si="551"/>
        <v>0</v>
      </c>
      <c r="AG1865" s="317" t="b">
        <f t="shared" ca="1" si="552"/>
        <v>0</v>
      </c>
      <c r="AH1865" s="317" t="b">
        <f t="shared" ca="1" si="553"/>
        <v>1</v>
      </c>
      <c r="AI1865" s="317" t="b">
        <f t="shared" ca="1" si="554"/>
        <v>0</v>
      </c>
    </row>
    <row r="1866" spans="1:35" x14ac:dyDescent="0.25">
      <c r="A1866">
        <v>1834</v>
      </c>
      <c r="B1866" s="169">
        <f ca="1">OFFSET(InputPriceData!B$15,CalculationsAndCharts!$A1866+$A$11,0,1,1)</f>
        <v>39184</v>
      </c>
      <c r="C1866" s="3">
        <f ca="1">OFFSET(InputPriceData!G$15,CalculationsAndCharts!$A1866+$A$11,IF($C$7,8,0),1,1)</f>
        <v>2385800</v>
      </c>
      <c r="D1866" s="4">
        <f ca="1">OFFSET(InputPriceData!C$15,CalculationsAndCharts!$A1866+$A$11,IF($C$7,8,0),1,1)</f>
        <v>53.85</v>
      </c>
      <c r="E1866" s="4">
        <f ca="1">OFFSET(InputPriceData!D$15,CalculationsAndCharts!$A1866+$A$11,IF($C$7,8,0),1,1)</f>
        <v>54.33</v>
      </c>
      <c r="F1866" s="4">
        <f ca="1">OFFSET(InputPriceData!E$15,CalculationsAndCharts!$A1866+$A$11,IF($C$7,8,0),1,1)</f>
        <v>53.62</v>
      </c>
      <c r="G1866" s="4">
        <f ca="1">OFFSET(InputPriceData!F$15,CalculationsAndCharts!$A1866+$A$11,IF($C$7,8,0),1,1)</f>
        <v>54.26</v>
      </c>
      <c r="H1866" s="133"/>
      <c r="I1866" s="133"/>
      <c r="J1866" s="37">
        <f t="shared" ca="1" si="544"/>
        <v>967</v>
      </c>
      <c r="K1866" s="124">
        <f t="shared" ca="1" si="545"/>
        <v>-3.9999999999999147E-2</v>
      </c>
      <c r="L1866" s="343">
        <f t="shared" ca="1" si="536"/>
        <v>0.39362769777660966</v>
      </c>
      <c r="M1866" s="345">
        <f t="shared" ca="1" si="546"/>
        <v>0.58802638104987015</v>
      </c>
      <c r="N1866" s="344">
        <f t="shared" ca="1" si="537"/>
        <v>0.66940482682736357</v>
      </c>
      <c r="O1866" s="4"/>
      <c r="P1866" s="4"/>
      <c r="Q1866" s="3"/>
      <c r="S1866" s="4"/>
      <c r="T1866" s="4" t="b">
        <f t="shared" ca="1" si="538"/>
        <v>0</v>
      </c>
      <c r="U1866" t="b">
        <f t="shared" ca="1" si="539"/>
        <v>0</v>
      </c>
      <c r="W1866" s="317" t="b">
        <f t="shared" ca="1" si="540"/>
        <v>0</v>
      </c>
      <c r="X1866" s="317" t="b">
        <f t="shared" ca="1" si="547"/>
        <v>1</v>
      </c>
      <c r="Y1866" s="317" t="b">
        <f t="shared" ca="1" si="541"/>
        <v>0</v>
      </c>
      <c r="Z1866" t="b">
        <f t="shared" ca="1" si="542"/>
        <v>0</v>
      </c>
      <c r="AA1866" s="37" t="b">
        <f t="shared" ca="1" si="548"/>
        <v>0</v>
      </c>
      <c r="AB1866" t="b">
        <f t="shared" ca="1" si="543"/>
        <v>0</v>
      </c>
      <c r="AD1866" t="b">
        <f t="shared" ca="1" si="549"/>
        <v>0</v>
      </c>
      <c r="AE1866" s="37" t="b">
        <f t="shared" ca="1" si="550"/>
        <v>0</v>
      </c>
      <c r="AF1866" t="b">
        <f t="shared" ca="1" si="551"/>
        <v>0</v>
      </c>
      <c r="AG1866" s="317" t="b">
        <f t="shared" ca="1" si="552"/>
        <v>0</v>
      </c>
      <c r="AH1866" s="317" t="b">
        <f t="shared" ca="1" si="553"/>
        <v>1</v>
      </c>
      <c r="AI1866" s="317" t="b">
        <f t="shared" ca="1" si="554"/>
        <v>0</v>
      </c>
    </row>
    <row r="1867" spans="1:35" x14ac:dyDescent="0.25">
      <c r="A1867">
        <v>1835</v>
      </c>
      <c r="B1867" s="169">
        <f ca="1">OFFSET(InputPriceData!B$15,CalculationsAndCharts!$A1867+$A$11,0,1,1)</f>
        <v>39183</v>
      </c>
      <c r="C1867" s="3">
        <f ca="1">OFFSET(InputPriceData!G$15,CalculationsAndCharts!$A1867+$A$11,IF($C$7,8,0),1,1)</f>
        <v>2327500</v>
      </c>
      <c r="D1867" s="4">
        <f ca="1">OFFSET(InputPriceData!C$15,CalculationsAndCharts!$A1867+$A$11,IF($C$7,8,0),1,1)</f>
        <v>54.36</v>
      </c>
      <c r="E1867" s="4">
        <f ca="1">OFFSET(InputPriceData!D$15,CalculationsAndCharts!$A1867+$A$11,IF($C$7,8,0),1,1)</f>
        <v>54.4</v>
      </c>
      <c r="F1867" s="4">
        <f ca="1">OFFSET(InputPriceData!E$15,CalculationsAndCharts!$A1867+$A$11,IF($C$7,8,0),1,1)</f>
        <v>53.83</v>
      </c>
      <c r="G1867" s="4">
        <f ca="1">OFFSET(InputPriceData!F$15,CalculationsAndCharts!$A1867+$A$11,IF($C$7,8,0),1,1)</f>
        <v>54.07</v>
      </c>
      <c r="H1867" s="133"/>
      <c r="I1867" s="133"/>
      <c r="J1867" s="37">
        <f t="shared" ca="1" si="544"/>
        <v>966</v>
      </c>
      <c r="K1867" s="124">
        <f t="shared" ca="1" si="545"/>
        <v>-0.35000000000000142</v>
      </c>
      <c r="L1867" s="343">
        <f t="shared" ca="1" si="536"/>
        <v>0.42550194479274728</v>
      </c>
      <c r="M1867" s="345">
        <f t="shared" ca="1" si="546"/>
        <v>0.59336668118049463</v>
      </c>
      <c r="N1867" s="344">
        <f t="shared" ca="1" si="537"/>
        <v>0.71709780526641165</v>
      </c>
      <c r="O1867" s="4"/>
      <c r="P1867" s="4"/>
      <c r="Q1867" s="3"/>
      <c r="S1867" s="4"/>
      <c r="T1867" s="4" t="b">
        <f t="shared" ca="1" si="538"/>
        <v>0</v>
      </c>
      <c r="U1867" t="b">
        <f t="shared" ca="1" si="539"/>
        <v>0</v>
      </c>
      <c r="W1867" s="317" t="b">
        <f t="shared" ca="1" si="540"/>
        <v>0</v>
      </c>
      <c r="X1867" s="317" t="b">
        <f t="shared" ca="1" si="547"/>
        <v>1</v>
      </c>
      <c r="Y1867" s="317" t="b">
        <f t="shared" ca="1" si="541"/>
        <v>0</v>
      </c>
      <c r="Z1867" t="b">
        <f t="shared" ca="1" si="542"/>
        <v>0</v>
      </c>
      <c r="AA1867" s="37" t="b">
        <f t="shared" ca="1" si="548"/>
        <v>0</v>
      </c>
      <c r="AB1867" t="b">
        <f t="shared" ca="1" si="543"/>
        <v>0</v>
      </c>
      <c r="AD1867" t="b">
        <f t="shared" ca="1" si="549"/>
        <v>0</v>
      </c>
      <c r="AE1867" s="37" t="b">
        <f t="shared" ca="1" si="550"/>
        <v>0</v>
      </c>
      <c r="AF1867" t="b">
        <f t="shared" ca="1" si="551"/>
        <v>0</v>
      </c>
      <c r="AG1867" s="317" t="b">
        <f t="shared" ca="1" si="552"/>
        <v>0</v>
      </c>
      <c r="AH1867" s="317" t="b">
        <f t="shared" ca="1" si="553"/>
        <v>1</v>
      </c>
      <c r="AI1867" s="317" t="b">
        <f t="shared" ca="1" si="554"/>
        <v>0</v>
      </c>
    </row>
    <row r="1868" spans="1:35" x14ac:dyDescent="0.25">
      <c r="A1868">
        <v>1836</v>
      </c>
      <c r="B1868" s="169">
        <f ca="1">OFFSET(InputPriceData!B$15,CalculationsAndCharts!$A1868+$A$11,0,1,1)</f>
        <v>39182</v>
      </c>
      <c r="C1868" s="3">
        <f ca="1">OFFSET(InputPriceData!G$15,CalculationsAndCharts!$A1868+$A$11,IF($C$7,8,0),1,1)</f>
        <v>1482200</v>
      </c>
      <c r="D1868" s="4">
        <f ca="1">OFFSET(InputPriceData!C$15,CalculationsAndCharts!$A1868+$A$11,IF($C$7,8,0),1,1)</f>
        <v>54.55</v>
      </c>
      <c r="E1868" s="4">
        <f ca="1">OFFSET(InputPriceData!D$15,CalculationsAndCharts!$A1868+$A$11,IF($C$7,8,0),1,1)</f>
        <v>54.61</v>
      </c>
      <c r="F1868" s="4">
        <f ca="1">OFFSET(InputPriceData!E$15,CalculationsAndCharts!$A1868+$A$11,IF($C$7,8,0),1,1)</f>
        <v>54.23</v>
      </c>
      <c r="G1868" s="4">
        <f ca="1">OFFSET(InputPriceData!F$15,CalculationsAndCharts!$A1868+$A$11,IF($C$7,8,0),1,1)</f>
        <v>54.3</v>
      </c>
      <c r="H1868" s="133"/>
      <c r="I1868" s="133"/>
      <c r="J1868" s="37">
        <f t="shared" ca="1" si="544"/>
        <v>965</v>
      </c>
      <c r="K1868" s="124">
        <f t="shared" ca="1" si="545"/>
        <v>0.25999999999999801</v>
      </c>
      <c r="L1868" s="343">
        <f t="shared" ca="1" si="536"/>
        <v>0.39875298532011699</v>
      </c>
      <c r="M1868" s="345">
        <f t="shared" ca="1" si="546"/>
        <v>0.59875548050504002</v>
      </c>
      <c r="N1868" s="344">
        <f t="shared" ca="1" si="537"/>
        <v>0.66596966258041712</v>
      </c>
      <c r="O1868" s="4"/>
      <c r="P1868" s="4"/>
      <c r="Q1868" s="3"/>
      <c r="S1868" s="4"/>
      <c r="T1868" s="4" t="b">
        <f t="shared" ca="1" si="538"/>
        <v>0</v>
      </c>
      <c r="U1868" t="b">
        <f t="shared" ca="1" si="539"/>
        <v>0</v>
      </c>
      <c r="W1868" s="317" t="b">
        <f t="shared" ca="1" si="540"/>
        <v>0</v>
      </c>
      <c r="X1868" s="317" t="b">
        <f t="shared" ca="1" si="547"/>
        <v>1</v>
      </c>
      <c r="Y1868" s="317" t="b">
        <f t="shared" ca="1" si="541"/>
        <v>0</v>
      </c>
      <c r="Z1868" t="b">
        <f t="shared" ca="1" si="542"/>
        <v>0</v>
      </c>
      <c r="AA1868" s="37" t="b">
        <f t="shared" ca="1" si="548"/>
        <v>0</v>
      </c>
      <c r="AB1868" t="b">
        <f t="shared" ca="1" si="543"/>
        <v>0</v>
      </c>
      <c r="AD1868" t="b">
        <f t="shared" ca="1" si="549"/>
        <v>0</v>
      </c>
      <c r="AE1868" s="37" t="b">
        <f t="shared" ca="1" si="550"/>
        <v>0</v>
      </c>
      <c r="AF1868" t="b">
        <f t="shared" ca="1" si="551"/>
        <v>0</v>
      </c>
      <c r="AG1868" s="317" t="b">
        <f t="shared" ca="1" si="552"/>
        <v>0</v>
      </c>
      <c r="AH1868" s="317" t="b">
        <f t="shared" ca="1" si="553"/>
        <v>1</v>
      </c>
      <c r="AI1868" s="317" t="b">
        <f t="shared" ca="1" si="554"/>
        <v>0</v>
      </c>
    </row>
    <row r="1869" spans="1:35" x14ac:dyDescent="0.25">
      <c r="A1869">
        <v>1837</v>
      </c>
      <c r="B1869" s="169">
        <f ca="1">OFFSET(InputPriceData!B$15,CalculationsAndCharts!$A1869+$A$11,0,1,1)</f>
        <v>39181</v>
      </c>
      <c r="C1869" s="3">
        <f ca="1">OFFSET(InputPriceData!G$15,CalculationsAndCharts!$A1869+$A$11,IF($C$7,8,0),1,1)</f>
        <v>1773200</v>
      </c>
      <c r="D1869" s="4">
        <f ca="1">OFFSET(InputPriceData!C$15,CalculationsAndCharts!$A1869+$A$11,IF($C$7,8,0),1,1)</f>
        <v>54.1</v>
      </c>
      <c r="E1869" s="4">
        <f ca="1">OFFSET(InputPriceData!D$15,CalculationsAndCharts!$A1869+$A$11,IF($C$7,8,0),1,1)</f>
        <v>54.63</v>
      </c>
      <c r="F1869" s="4">
        <f ca="1">OFFSET(InputPriceData!E$15,CalculationsAndCharts!$A1869+$A$11,IF($C$7,8,0),1,1)</f>
        <v>53.99</v>
      </c>
      <c r="G1869" s="4">
        <f ca="1">OFFSET(InputPriceData!F$15,CalculationsAndCharts!$A1869+$A$11,IF($C$7,8,0),1,1)</f>
        <v>54.42</v>
      </c>
      <c r="H1869" s="133"/>
      <c r="I1869" s="133"/>
      <c r="J1869" s="37">
        <f t="shared" ca="1" si="544"/>
        <v>964</v>
      </c>
      <c r="K1869" s="124">
        <f t="shared" ca="1" si="545"/>
        <v>0.67000000000000171</v>
      </c>
      <c r="L1869" s="343">
        <f t="shared" ca="1" si="536"/>
        <v>0.3023709012431347</v>
      </c>
      <c r="M1869" s="345">
        <f t="shared" ca="1" si="546"/>
        <v>0.60419321948036331</v>
      </c>
      <c r="N1869" s="344">
        <f t="shared" ca="1" si="537"/>
        <v>0.50045397977684847</v>
      </c>
      <c r="O1869" s="4"/>
      <c r="P1869" s="4"/>
      <c r="Q1869" s="3"/>
      <c r="S1869" s="4"/>
      <c r="T1869" s="4" t="b">
        <f t="shared" ca="1" si="538"/>
        <v>0</v>
      </c>
      <c r="U1869" t="b">
        <f t="shared" ca="1" si="539"/>
        <v>0</v>
      </c>
      <c r="W1869" s="317" t="b">
        <f t="shared" ca="1" si="540"/>
        <v>0</v>
      </c>
      <c r="X1869" s="317" t="b">
        <f t="shared" ca="1" si="547"/>
        <v>1</v>
      </c>
      <c r="Y1869" s="317" t="b">
        <f t="shared" ca="1" si="541"/>
        <v>0</v>
      </c>
      <c r="Z1869" t="b">
        <f t="shared" ca="1" si="542"/>
        <v>0</v>
      </c>
      <c r="AA1869" s="37" t="b">
        <f t="shared" ca="1" si="548"/>
        <v>0</v>
      </c>
      <c r="AB1869" t="b">
        <f t="shared" ca="1" si="543"/>
        <v>0</v>
      </c>
      <c r="AD1869" t="b">
        <f t="shared" ca="1" si="549"/>
        <v>0</v>
      </c>
      <c r="AE1869" s="37" t="b">
        <f t="shared" ca="1" si="550"/>
        <v>0</v>
      </c>
      <c r="AF1869" t="b">
        <f t="shared" ca="1" si="551"/>
        <v>0</v>
      </c>
      <c r="AG1869" s="317" t="b">
        <f t="shared" ca="1" si="552"/>
        <v>0</v>
      </c>
      <c r="AH1869" s="317" t="b">
        <f t="shared" ca="1" si="553"/>
        <v>1</v>
      </c>
      <c r="AI1869" s="317" t="b">
        <f t="shared" ca="1" si="554"/>
        <v>0</v>
      </c>
    </row>
    <row r="1870" spans="1:35" x14ac:dyDescent="0.25">
      <c r="A1870">
        <v>1838</v>
      </c>
      <c r="B1870" s="169">
        <f ca="1">OFFSET(InputPriceData!B$15,CalculationsAndCharts!$A1870+$A$11,0,1,1)</f>
        <v>39177</v>
      </c>
      <c r="C1870" s="3">
        <f ca="1">OFFSET(InputPriceData!G$15,CalculationsAndCharts!$A1870+$A$11,IF($C$7,8,0),1,1)</f>
        <v>1794400</v>
      </c>
      <c r="D1870" s="4">
        <f ca="1">OFFSET(InputPriceData!C$15,CalculationsAndCharts!$A1870+$A$11,IF($C$7,8,0),1,1)</f>
        <v>53.75</v>
      </c>
      <c r="E1870" s="4">
        <f ca="1">OFFSET(InputPriceData!D$15,CalculationsAndCharts!$A1870+$A$11,IF($C$7,8,0),1,1)</f>
        <v>54.09</v>
      </c>
      <c r="F1870" s="4">
        <f ca="1">OFFSET(InputPriceData!E$15,CalculationsAndCharts!$A1870+$A$11,IF($C$7,8,0),1,1)</f>
        <v>53.7</v>
      </c>
      <c r="G1870" s="4">
        <f ca="1">OFFSET(InputPriceData!F$15,CalculationsAndCharts!$A1870+$A$11,IF($C$7,8,0),1,1)</f>
        <v>54.04</v>
      </c>
      <c r="H1870" s="133"/>
      <c r="I1870" s="133"/>
      <c r="J1870" s="37">
        <f t="shared" ca="1" si="544"/>
        <v>963</v>
      </c>
      <c r="K1870" s="124">
        <f t="shared" ca="1" si="545"/>
        <v>0.75</v>
      </c>
      <c r="L1870" s="343">
        <f t="shared" ca="1" si="536"/>
        <v>0.17212165726784573</v>
      </c>
      <c r="M1870" s="345">
        <f t="shared" ca="1" si="546"/>
        <v>0.60968034256343417</v>
      </c>
      <c r="N1870" s="344">
        <f t="shared" ca="1" si="537"/>
        <v>0.28231459217489424</v>
      </c>
      <c r="O1870" s="4"/>
      <c r="P1870" s="4"/>
      <c r="Q1870" s="3"/>
      <c r="S1870" s="4"/>
      <c r="T1870" s="4" t="b">
        <f t="shared" ca="1" si="538"/>
        <v>0</v>
      </c>
      <c r="U1870" t="b">
        <f t="shared" ca="1" si="539"/>
        <v>0</v>
      </c>
      <c r="W1870" s="317" t="b">
        <f t="shared" ca="1" si="540"/>
        <v>1</v>
      </c>
      <c r="X1870" s="317" t="b">
        <f t="shared" ca="1" si="547"/>
        <v>1</v>
      </c>
      <c r="Y1870" s="317" t="b">
        <f t="shared" ca="1" si="541"/>
        <v>0</v>
      </c>
      <c r="Z1870" t="b">
        <f t="shared" ca="1" si="542"/>
        <v>0</v>
      </c>
      <c r="AA1870" s="37" t="b">
        <f t="shared" ca="1" si="548"/>
        <v>0</v>
      </c>
      <c r="AB1870" t="b">
        <f t="shared" ca="1" si="543"/>
        <v>1</v>
      </c>
      <c r="AD1870" t="b">
        <f t="shared" ca="1" si="549"/>
        <v>0</v>
      </c>
      <c r="AE1870" s="37" t="b">
        <f t="shared" ca="1" si="550"/>
        <v>0</v>
      </c>
      <c r="AF1870" t="b">
        <f t="shared" ca="1" si="551"/>
        <v>1</v>
      </c>
      <c r="AG1870" s="317" t="b">
        <f t="shared" ca="1" si="552"/>
        <v>1</v>
      </c>
      <c r="AH1870" s="317" t="b">
        <f t="shared" ca="1" si="553"/>
        <v>1</v>
      </c>
      <c r="AI1870" s="317" t="b">
        <f t="shared" ca="1" si="554"/>
        <v>0</v>
      </c>
    </row>
    <row r="1871" spans="1:35" x14ac:dyDescent="0.25">
      <c r="A1871">
        <v>1839</v>
      </c>
      <c r="B1871" s="169">
        <f ca="1">OFFSET(InputPriceData!B$15,CalculationsAndCharts!$A1871+$A$11,0,1,1)</f>
        <v>39176</v>
      </c>
      <c r="C1871" s="3">
        <f ca="1">OFFSET(InputPriceData!G$15,CalculationsAndCharts!$A1871+$A$11,IF($C$7,8,0),1,1)</f>
        <v>2165200</v>
      </c>
      <c r="D1871" s="4">
        <f ca="1">OFFSET(InputPriceData!C$15,CalculationsAndCharts!$A1871+$A$11,IF($C$7,8,0),1,1)</f>
        <v>53.32</v>
      </c>
      <c r="E1871" s="4">
        <f ca="1">OFFSET(InputPriceData!D$15,CalculationsAndCharts!$A1871+$A$11,IF($C$7,8,0),1,1)</f>
        <v>53.86</v>
      </c>
      <c r="F1871" s="4">
        <f ca="1">OFFSET(InputPriceData!E$15,CalculationsAndCharts!$A1871+$A$11,IF($C$7,8,0),1,1)</f>
        <v>53.29</v>
      </c>
      <c r="G1871" s="4">
        <f ca="1">OFFSET(InputPriceData!F$15,CalculationsAndCharts!$A1871+$A$11,IF($C$7,8,0),1,1)</f>
        <v>53.75</v>
      </c>
      <c r="H1871" s="133"/>
      <c r="I1871" s="133"/>
      <c r="J1871" s="37">
        <f t="shared" ca="1" si="544"/>
        <v>962</v>
      </c>
      <c r="K1871" s="124">
        <f t="shared" ca="1" si="545"/>
        <v>1.0399999999999991</v>
      </c>
      <c r="L1871" s="343">
        <f t="shared" ca="1" si="536"/>
        <v>3.5297227729328098E-2</v>
      </c>
      <c r="M1871" s="345">
        <f t="shared" ca="1" si="546"/>
        <v>0.61521729824766314</v>
      </c>
      <c r="N1871" s="344">
        <f t="shared" ca="1" si="537"/>
        <v>5.7373594386675997E-2</v>
      </c>
      <c r="O1871" s="4"/>
      <c r="P1871" s="4"/>
      <c r="Q1871" s="3"/>
      <c r="S1871" s="4"/>
      <c r="T1871" s="4" t="b">
        <f t="shared" ca="1" si="538"/>
        <v>1</v>
      </c>
      <c r="U1871" t="b">
        <f t="shared" ca="1" si="539"/>
        <v>0</v>
      </c>
      <c r="W1871" s="317" t="b">
        <f t="shared" ca="1" si="540"/>
        <v>0</v>
      </c>
      <c r="X1871" s="317" t="b">
        <f t="shared" ca="1" si="547"/>
        <v>0</v>
      </c>
      <c r="Y1871" s="317" t="b">
        <f t="shared" ca="1" si="541"/>
        <v>0</v>
      </c>
      <c r="Z1871" t="b">
        <f t="shared" ca="1" si="542"/>
        <v>0</v>
      </c>
      <c r="AA1871" s="37" t="b">
        <f t="shared" ca="1" si="548"/>
        <v>1</v>
      </c>
      <c r="AB1871" t="b">
        <f t="shared" ca="1" si="543"/>
        <v>0</v>
      </c>
      <c r="AD1871" t="b">
        <f t="shared" ca="1" si="549"/>
        <v>0</v>
      </c>
      <c r="AE1871" s="37" t="b">
        <f t="shared" ca="1" si="550"/>
        <v>1</v>
      </c>
      <c r="AF1871" t="b">
        <f t="shared" ca="1" si="551"/>
        <v>0</v>
      </c>
      <c r="AG1871" s="317" t="b">
        <f t="shared" ca="1" si="552"/>
        <v>0</v>
      </c>
      <c r="AH1871" s="317" t="b">
        <f t="shared" ca="1" si="553"/>
        <v>0</v>
      </c>
      <c r="AI1871" s="317" t="b">
        <f t="shared" ca="1" si="554"/>
        <v>0</v>
      </c>
    </row>
    <row r="1872" spans="1:35" x14ac:dyDescent="0.25">
      <c r="A1872">
        <v>1840</v>
      </c>
      <c r="B1872" s="169">
        <f ca="1">OFFSET(InputPriceData!B$15,CalculationsAndCharts!$A1872+$A$11,0,1,1)</f>
        <v>39175</v>
      </c>
      <c r="C1872" s="3">
        <f ca="1">OFFSET(InputPriceData!G$15,CalculationsAndCharts!$A1872+$A$11,IF($C$7,8,0),1,1)</f>
        <v>2002600</v>
      </c>
      <c r="D1872" s="4">
        <f ca="1">OFFSET(InputPriceData!C$15,CalculationsAndCharts!$A1872+$A$11,IF($C$7,8,0),1,1)</f>
        <v>52.92</v>
      </c>
      <c r="E1872" s="4">
        <f ca="1">OFFSET(InputPriceData!D$15,CalculationsAndCharts!$A1872+$A$11,IF($C$7,8,0),1,1)</f>
        <v>53.38</v>
      </c>
      <c r="F1872" s="4">
        <f ca="1">OFFSET(InputPriceData!E$15,CalculationsAndCharts!$A1872+$A$11,IF($C$7,8,0),1,1)</f>
        <v>52.72</v>
      </c>
      <c r="G1872" s="4">
        <f ca="1">OFFSET(InputPriceData!F$15,CalculationsAndCharts!$A1872+$A$11,IF($C$7,8,0),1,1)</f>
        <v>53.29</v>
      </c>
      <c r="H1872" s="133"/>
      <c r="I1872" s="133"/>
      <c r="J1872" s="37">
        <f t="shared" ca="1" si="544"/>
        <v>961</v>
      </c>
      <c r="K1872" s="124">
        <f t="shared" ca="1" si="545"/>
        <v>0.82999999999999829</v>
      </c>
      <c r="L1872" s="343">
        <f t="shared" ca="1" si="536"/>
        <v>-7.2128967038632738E-2</v>
      </c>
      <c r="M1872" s="345">
        <f t="shared" ca="1" si="546"/>
        <v>0.62080453909955913</v>
      </c>
      <c r="N1872" s="344">
        <f t="shared" ca="1" si="537"/>
        <v>-0.11618627522158843</v>
      </c>
      <c r="O1872" s="4"/>
      <c r="P1872" s="4"/>
      <c r="Q1872" s="3"/>
      <c r="S1872" s="4"/>
      <c r="T1872" s="4" t="b">
        <f t="shared" ca="1" si="538"/>
        <v>0</v>
      </c>
      <c r="U1872" t="b">
        <f t="shared" ca="1" si="539"/>
        <v>0</v>
      </c>
      <c r="W1872" s="317" t="b">
        <f t="shared" ca="1" si="540"/>
        <v>0</v>
      </c>
      <c r="X1872" s="317" t="b">
        <f t="shared" ca="1" si="547"/>
        <v>0</v>
      </c>
      <c r="Y1872" s="317" t="b">
        <f t="shared" ca="1" si="541"/>
        <v>0</v>
      </c>
      <c r="Z1872" t="b">
        <f t="shared" ca="1" si="542"/>
        <v>0</v>
      </c>
      <c r="AA1872" s="37" t="b">
        <f t="shared" ca="1" si="548"/>
        <v>1</v>
      </c>
      <c r="AB1872" t="b">
        <f t="shared" ca="1" si="543"/>
        <v>0</v>
      </c>
      <c r="AD1872" t="b">
        <f t="shared" ca="1" si="549"/>
        <v>0</v>
      </c>
      <c r="AE1872" s="37" t="b">
        <f t="shared" ca="1" si="550"/>
        <v>1</v>
      </c>
      <c r="AF1872" t="b">
        <f t="shared" ca="1" si="551"/>
        <v>0</v>
      </c>
      <c r="AG1872" s="317" t="b">
        <f t="shared" ca="1" si="552"/>
        <v>0</v>
      </c>
      <c r="AH1872" s="317" t="b">
        <f t="shared" ca="1" si="553"/>
        <v>0</v>
      </c>
      <c r="AI1872" s="317" t="b">
        <f t="shared" ca="1" si="554"/>
        <v>0</v>
      </c>
    </row>
    <row r="1873" spans="1:35" x14ac:dyDescent="0.25">
      <c r="A1873">
        <v>1841</v>
      </c>
      <c r="B1873" s="169">
        <f ca="1">OFFSET(InputPriceData!B$15,CalculationsAndCharts!$A1873+$A$11,0,1,1)</f>
        <v>39174</v>
      </c>
      <c r="C1873" s="3">
        <f ca="1">OFFSET(InputPriceData!G$15,CalculationsAndCharts!$A1873+$A$11,IF($C$7,8,0),1,1)</f>
        <v>1360800</v>
      </c>
      <c r="D1873" s="4">
        <f ca="1">OFFSET(InputPriceData!C$15,CalculationsAndCharts!$A1873+$A$11,IF($C$7,8,0),1,1)</f>
        <v>52.42</v>
      </c>
      <c r="E1873" s="4">
        <f ca="1">OFFSET(InputPriceData!D$15,CalculationsAndCharts!$A1873+$A$11,IF($C$7,8,0),1,1)</f>
        <v>52.74</v>
      </c>
      <c r="F1873" s="4">
        <f ca="1">OFFSET(InputPriceData!E$15,CalculationsAndCharts!$A1873+$A$11,IF($C$7,8,0),1,1)</f>
        <v>52.25</v>
      </c>
      <c r="G1873" s="4">
        <f ca="1">OFFSET(InputPriceData!F$15,CalculationsAndCharts!$A1873+$A$11,IF($C$7,8,0),1,1)</f>
        <v>52.71</v>
      </c>
      <c r="H1873" s="133"/>
      <c r="I1873" s="133"/>
      <c r="J1873" s="37">
        <f t="shared" ca="1" si="544"/>
        <v>960</v>
      </c>
      <c r="K1873" s="124">
        <f t="shared" ca="1" si="545"/>
        <v>7.9999999999998295E-2</v>
      </c>
      <c r="L1873" s="343">
        <f t="shared" ca="1" si="536"/>
        <v>-0.11555141887522909</v>
      </c>
      <c r="M1873" s="345">
        <f t="shared" ca="1" si="546"/>
        <v>0.62644252179572057</v>
      </c>
      <c r="N1873" s="344">
        <f t="shared" ca="1" si="537"/>
        <v>-0.18445653807790169</v>
      </c>
      <c r="O1873" s="4"/>
      <c r="P1873" s="4"/>
      <c r="Q1873" s="3"/>
      <c r="S1873" s="4"/>
      <c r="T1873" s="4" t="b">
        <f t="shared" ca="1" si="538"/>
        <v>0</v>
      </c>
      <c r="U1873" t="b">
        <f t="shared" ca="1" si="539"/>
        <v>0</v>
      </c>
      <c r="W1873" s="317" t="b">
        <f t="shared" ca="1" si="540"/>
        <v>0</v>
      </c>
      <c r="X1873" s="317" t="b">
        <f t="shared" ca="1" si="547"/>
        <v>0</v>
      </c>
      <c r="Y1873" s="317" t="b">
        <f t="shared" ca="1" si="541"/>
        <v>0</v>
      </c>
      <c r="Z1873" t="b">
        <f t="shared" ca="1" si="542"/>
        <v>0</v>
      </c>
      <c r="AA1873" s="37" t="b">
        <f t="shared" ca="1" si="548"/>
        <v>1</v>
      </c>
      <c r="AB1873" t="b">
        <f t="shared" ca="1" si="543"/>
        <v>0</v>
      </c>
      <c r="AD1873" t="b">
        <f t="shared" ca="1" si="549"/>
        <v>0</v>
      </c>
      <c r="AE1873" s="37" t="b">
        <f t="shared" ca="1" si="550"/>
        <v>1</v>
      </c>
      <c r="AF1873" t="b">
        <f t="shared" ca="1" si="551"/>
        <v>0</v>
      </c>
      <c r="AG1873" s="317" t="b">
        <f t="shared" ca="1" si="552"/>
        <v>0</v>
      </c>
      <c r="AH1873" s="317" t="b">
        <f t="shared" ca="1" si="553"/>
        <v>0</v>
      </c>
      <c r="AI1873" s="317" t="b">
        <f t="shared" ca="1" si="554"/>
        <v>0</v>
      </c>
    </row>
    <row r="1874" spans="1:35" x14ac:dyDescent="0.25">
      <c r="A1874">
        <v>1842</v>
      </c>
      <c r="B1874" s="169">
        <f ca="1">OFFSET(InputPriceData!B$15,CalculationsAndCharts!$A1874+$A$11,0,1,1)</f>
        <v>39171</v>
      </c>
      <c r="C1874" s="3">
        <f ca="1">OFFSET(InputPriceData!G$15,CalculationsAndCharts!$A1874+$A$11,IF($C$7,8,0),1,1)</f>
        <v>1889000</v>
      </c>
      <c r="D1874" s="4">
        <f ca="1">OFFSET(InputPriceData!C$15,CalculationsAndCharts!$A1874+$A$11,IF($C$7,8,0),1,1)</f>
        <v>52.33</v>
      </c>
      <c r="E1874" s="4">
        <f ca="1">OFFSET(InputPriceData!D$15,CalculationsAndCharts!$A1874+$A$11,IF($C$7,8,0),1,1)</f>
        <v>52.88</v>
      </c>
      <c r="F1874" s="4">
        <f ca="1">OFFSET(InputPriceData!E$15,CalculationsAndCharts!$A1874+$A$11,IF($C$7,8,0),1,1)</f>
        <v>52.05</v>
      </c>
      <c r="G1874" s="4">
        <f ca="1">OFFSET(InputPriceData!F$15,CalculationsAndCharts!$A1874+$A$11,IF($C$7,8,0),1,1)</f>
        <v>52.46</v>
      </c>
      <c r="H1874" s="133"/>
      <c r="I1874" s="133"/>
      <c r="J1874" s="37">
        <f t="shared" ca="1" si="544"/>
        <v>959</v>
      </c>
      <c r="K1874" s="124">
        <f t="shared" ca="1" si="545"/>
        <v>0.10999999999999943</v>
      </c>
      <c r="L1874" s="343">
        <f t="shared" ca="1" si="536"/>
        <v>-0.11296349693591062</v>
      </c>
      <c r="M1874" s="345">
        <f t="shared" ca="1" si="546"/>
        <v>0.63213170716016209</v>
      </c>
      <c r="N1874" s="344">
        <f t="shared" ca="1" si="537"/>
        <v>-0.17870246921072297</v>
      </c>
      <c r="O1874" s="4"/>
      <c r="P1874" s="4"/>
      <c r="Q1874" s="3"/>
      <c r="S1874" s="4"/>
      <c r="T1874" s="4" t="b">
        <f t="shared" ca="1" si="538"/>
        <v>0</v>
      </c>
      <c r="U1874" t="b">
        <f t="shared" ca="1" si="539"/>
        <v>0</v>
      </c>
      <c r="W1874" s="317" t="b">
        <f t="shared" ca="1" si="540"/>
        <v>0</v>
      </c>
      <c r="X1874" s="317" t="b">
        <f t="shared" ca="1" si="547"/>
        <v>0</v>
      </c>
      <c r="Y1874" s="317" t="b">
        <f t="shared" ca="1" si="541"/>
        <v>0</v>
      </c>
      <c r="Z1874" t="b">
        <f t="shared" ca="1" si="542"/>
        <v>0</v>
      </c>
      <c r="AA1874" s="37" t="b">
        <f t="shared" ca="1" si="548"/>
        <v>1</v>
      </c>
      <c r="AB1874" t="b">
        <f t="shared" ca="1" si="543"/>
        <v>0</v>
      </c>
      <c r="AD1874" t="b">
        <f t="shared" ca="1" si="549"/>
        <v>0</v>
      </c>
      <c r="AE1874" s="37" t="b">
        <f t="shared" ca="1" si="550"/>
        <v>1</v>
      </c>
      <c r="AF1874" t="b">
        <f t="shared" ca="1" si="551"/>
        <v>0</v>
      </c>
      <c r="AG1874" s="317" t="b">
        <f t="shared" ca="1" si="552"/>
        <v>0</v>
      </c>
      <c r="AH1874" s="317" t="b">
        <f t="shared" ca="1" si="553"/>
        <v>0</v>
      </c>
      <c r="AI1874" s="317" t="b">
        <f t="shared" ca="1" si="554"/>
        <v>0</v>
      </c>
    </row>
    <row r="1875" spans="1:35" x14ac:dyDescent="0.25">
      <c r="A1875">
        <v>1843</v>
      </c>
      <c r="B1875" s="169">
        <f ca="1">OFFSET(InputPriceData!B$15,CalculationsAndCharts!$A1875+$A$11,0,1,1)</f>
        <v>39170</v>
      </c>
      <c r="C1875" s="3">
        <f ca="1">OFFSET(InputPriceData!G$15,CalculationsAndCharts!$A1875+$A$11,IF($C$7,8,0),1,1)</f>
        <v>2040500</v>
      </c>
      <c r="D1875" s="4">
        <f ca="1">OFFSET(InputPriceData!C$15,CalculationsAndCharts!$A1875+$A$11,IF($C$7,8,0),1,1)</f>
        <v>52.7</v>
      </c>
      <c r="E1875" s="4">
        <f ca="1">OFFSET(InputPriceData!D$15,CalculationsAndCharts!$A1875+$A$11,IF($C$7,8,0),1,1)</f>
        <v>52.86</v>
      </c>
      <c r="F1875" s="4">
        <f ca="1">OFFSET(InputPriceData!E$15,CalculationsAndCharts!$A1875+$A$11,IF($C$7,8,0),1,1)</f>
        <v>52.39</v>
      </c>
      <c r="G1875" s="4">
        <f ca="1">OFFSET(InputPriceData!F$15,CalculationsAndCharts!$A1875+$A$11,IF($C$7,8,0),1,1)</f>
        <v>52.63</v>
      </c>
      <c r="H1875" s="133"/>
      <c r="I1875" s="133"/>
      <c r="J1875" s="37">
        <f t="shared" ca="1" si="544"/>
        <v>958</v>
      </c>
      <c r="K1875" s="124">
        <f t="shared" ca="1" si="545"/>
        <v>-0.14999999999999858</v>
      </c>
      <c r="L1875" s="343">
        <f t="shared" ca="1" si="536"/>
        <v>-8.3305829323642541E-2</v>
      </c>
      <c r="M1875" s="345">
        <f t="shared" ca="1" si="546"/>
        <v>0.63787256020197991</v>
      </c>
      <c r="N1875" s="344">
        <f t="shared" ca="1" si="537"/>
        <v>-0.13059948729768853</v>
      </c>
      <c r="O1875" s="4"/>
      <c r="P1875" s="4"/>
      <c r="Q1875" s="3"/>
      <c r="S1875" s="4"/>
      <c r="T1875" s="4" t="b">
        <f t="shared" ca="1" si="538"/>
        <v>0</v>
      </c>
      <c r="U1875" t="b">
        <f t="shared" ca="1" si="539"/>
        <v>0</v>
      </c>
      <c r="W1875" s="317" t="b">
        <f t="shared" ca="1" si="540"/>
        <v>0</v>
      </c>
      <c r="X1875" s="317" t="b">
        <f t="shared" ca="1" si="547"/>
        <v>0</v>
      </c>
      <c r="Y1875" s="317" t="b">
        <f t="shared" ca="1" si="541"/>
        <v>1</v>
      </c>
      <c r="Z1875" t="b">
        <f t="shared" ca="1" si="542"/>
        <v>1</v>
      </c>
      <c r="AA1875" s="37" t="b">
        <f t="shared" ca="1" si="548"/>
        <v>1</v>
      </c>
      <c r="AB1875" t="b">
        <f t="shared" ca="1" si="543"/>
        <v>0</v>
      </c>
      <c r="AD1875" t="b">
        <f t="shared" ca="1" si="549"/>
        <v>1</v>
      </c>
      <c r="AE1875" s="37" t="b">
        <f t="shared" ca="1" si="550"/>
        <v>1</v>
      </c>
      <c r="AF1875" t="b">
        <f t="shared" ca="1" si="551"/>
        <v>0</v>
      </c>
      <c r="AG1875" s="317" t="b">
        <f t="shared" ca="1" si="552"/>
        <v>0</v>
      </c>
      <c r="AH1875" s="317" t="b">
        <f t="shared" ca="1" si="553"/>
        <v>0</v>
      </c>
      <c r="AI1875" s="317" t="b">
        <f t="shared" ca="1" si="554"/>
        <v>1</v>
      </c>
    </row>
    <row r="1876" spans="1:35" x14ac:dyDescent="0.25">
      <c r="A1876">
        <v>1844</v>
      </c>
      <c r="B1876" s="169">
        <f ca="1">OFFSET(InputPriceData!B$15,CalculationsAndCharts!$A1876+$A$11,0,1,1)</f>
        <v>39169</v>
      </c>
      <c r="C1876" s="3">
        <f ca="1">OFFSET(InputPriceData!G$15,CalculationsAndCharts!$A1876+$A$11,IF($C$7,8,0),1,1)</f>
        <v>1639300</v>
      </c>
      <c r="D1876" s="4">
        <f ca="1">OFFSET(InputPriceData!C$15,CalculationsAndCharts!$A1876+$A$11,IF($C$7,8,0),1,1)</f>
        <v>52.49</v>
      </c>
      <c r="E1876" s="4">
        <f ca="1">OFFSET(InputPriceData!D$15,CalculationsAndCharts!$A1876+$A$11,IF($C$7,8,0),1,1)</f>
        <v>52.65</v>
      </c>
      <c r="F1876" s="4">
        <f ca="1">OFFSET(InputPriceData!E$15,CalculationsAndCharts!$A1876+$A$11,IF($C$7,8,0),1,1)</f>
        <v>51.99</v>
      </c>
      <c r="G1876" s="4">
        <f ca="1">OFFSET(InputPriceData!F$15,CalculationsAndCharts!$A1876+$A$11,IF($C$7,8,0),1,1)</f>
        <v>52.35</v>
      </c>
      <c r="H1876" s="133"/>
      <c r="I1876" s="133"/>
      <c r="J1876" s="37">
        <f t="shared" ca="1" si="544"/>
        <v>957</v>
      </c>
      <c r="K1876" s="124">
        <f t="shared" ca="1" si="545"/>
        <v>-0.42999999999999972</v>
      </c>
      <c r="L1876" s="343">
        <f t="shared" ca="1" si="536"/>
        <v>-2.9261707453739669E-2</v>
      </c>
      <c r="M1876" s="345">
        <f t="shared" ca="1" si="546"/>
        <v>0.64366555015336013</v>
      </c>
      <c r="N1876" s="344">
        <f t="shared" ca="1" si="537"/>
        <v>-4.5461043311651149E-2</v>
      </c>
      <c r="O1876" s="4"/>
      <c r="P1876" s="4"/>
      <c r="Q1876" s="3"/>
      <c r="S1876" s="4"/>
      <c r="T1876" s="4" t="b">
        <f t="shared" ca="1" si="538"/>
        <v>0</v>
      </c>
      <c r="U1876" t="b">
        <f t="shared" ca="1" si="539"/>
        <v>1</v>
      </c>
      <c r="W1876" s="317" t="b">
        <f t="shared" ca="1" si="540"/>
        <v>0</v>
      </c>
      <c r="X1876" s="317" t="b">
        <f t="shared" ca="1" si="547"/>
        <v>1</v>
      </c>
      <c r="Y1876" s="317" t="b">
        <f t="shared" ca="1" si="541"/>
        <v>0</v>
      </c>
      <c r="Z1876" t="b">
        <f t="shared" ca="1" si="542"/>
        <v>0</v>
      </c>
      <c r="AA1876" s="37" t="b">
        <f t="shared" ca="1" si="548"/>
        <v>0</v>
      </c>
      <c r="AB1876" t="b">
        <f t="shared" ca="1" si="543"/>
        <v>0</v>
      </c>
      <c r="AD1876" t="b">
        <f t="shared" ca="1" si="549"/>
        <v>0</v>
      </c>
      <c r="AE1876" s="37" t="b">
        <f t="shared" ca="1" si="550"/>
        <v>0</v>
      </c>
      <c r="AF1876" t="b">
        <f t="shared" ca="1" si="551"/>
        <v>0</v>
      </c>
      <c r="AG1876" s="317" t="b">
        <f t="shared" ca="1" si="552"/>
        <v>0</v>
      </c>
      <c r="AH1876" s="317" t="b">
        <f t="shared" ca="1" si="553"/>
        <v>1</v>
      </c>
      <c r="AI1876" s="317" t="b">
        <f t="shared" ca="1" si="554"/>
        <v>0</v>
      </c>
    </row>
    <row r="1877" spans="1:35" x14ac:dyDescent="0.25">
      <c r="A1877">
        <v>1845</v>
      </c>
      <c r="B1877" s="169">
        <f ca="1">OFFSET(InputPriceData!B$15,CalculationsAndCharts!$A1877+$A$11,0,1,1)</f>
        <v>39168</v>
      </c>
      <c r="C1877" s="3">
        <f ca="1">OFFSET(InputPriceData!G$15,CalculationsAndCharts!$A1877+$A$11,IF($C$7,8,0),1,1)</f>
        <v>1838100</v>
      </c>
      <c r="D1877" s="4">
        <f ca="1">OFFSET(InputPriceData!C$15,CalculationsAndCharts!$A1877+$A$11,IF($C$7,8,0),1,1)</f>
        <v>52.49</v>
      </c>
      <c r="E1877" s="4">
        <f ca="1">OFFSET(InputPriceData!D$15,CalculationsAndCharts!$A1877+$A$11,IF($C$7,8,0),1,1)</f>
        <v>52.88</v>
      </c>
      <c r="F1877" s="4">
        <f ca="1">OFFSET(InputPriceData!E$15,CalculationsAndCharts!$A1877+$A$11,IF($C$7,8,0),1,1)</f>
        <v>52.28</v>
      </c>
      <c r="G1877" s="4">
        <f ca="1">OFFSET(InputPriceData!F$15,CalculationsAndCharts!$A1877+$A$11,IF($C$7,8,0),1,1)</f>
        <v>52.78</v>
      </c>
      <c r="H1877" s="133"/>
      <c r="I1877" s="133"/>
      <c r="J1877" s="37">
        <f t="shared" ca="1" si="544"/>
        <v>956</v>
      </c>
      <c r="K1877" s="124">
        <f t="shared" ca="1" si="545"/>
        <v>0.18999999999999773</v>
      </c>
      <c r="L1877" s="343">
        <f t="shared" ca="1" si="536"/>
        <v>2.2883361856248507E-2</v>
      </c>
      <c r="M1877" s="345">
        <f t="shared" ca="1" si="546"/>
        <v>0.64951115050793151</v>
      </c>
      <c r="N1877" s="344">
        <f t="shared" ca="1" si="537"/>
        <v>3.5231668984209485E-2</v>
      </c>
      <c r="O1877" s="4"/>
      <c r="P1877" s="4"/>
      <c r="Q1877" s="3"/>
      <c r="S1877" s="4"/>
      <c r="T1877" s="4" t="b">
        <f t="shared" ca="1" si="538"/>
        <v>0</v>
      </c>
      <c r="U1877" t="b">
        <f t="shared" ca="1" si="539"/>
        <v>0</v>
      </c>
      <c r="W1877" s="317" t="b">
        <f t="shared" ca="1" si="540"/>
        <v>0</v>
      </c>
      <c r="X1877" s="317" t="b">
        <f t="shared" ca="1" si="547"/>
        <v>1</v>
      </c>
      <c r="Y1877" s="317" t="b">
        <f t="shared" ca="1" si="541"/>
        <v>0</v>
      </c>
      <c r="Z1877" t="b">
        <f t="shared" ca="1" si="542"/>
        <v>0</v>
      </c>
      <c r="AA1877" s="37" t="b">
        <f t="shared" ca="1" si="548"/>
        <v>0</v>
      </c>
      <c r="AB1877" t="b">
        <f t="shared" ca="1" si="543"/>
        <v>0</v>
      </c>
      <c r="AD1877" t="b">
        <f t="shared" ca="1" si="549"/>
        <v>0</v>
      </c>
      <c r="AE1877" s="37" t="b">
        <f t="shared" ca="1" si="550"/>
        <v>0</v>
      </c>
      <c r="AF1877" t="b">
        <f t="shared" ca="1" si="551"/>
        <v>0</v>
      </c>
      <c r="AG1877" s="317" t="b">
        <f t="shared" ca="1" si="552"/>
        <v>0</v>
      </c>
      <c r="AH1877" s="317" t="b">
        <f t="shared" ca="1" si="553"/>
        <v>1</v>
      </c>
      <c r="AI1877" s="317" t="b">
        <f t="shared" ca="1" si="554"/>
        <v>0</v>
      </c>
    </row>
    <row r="1878" spans="1:35" x14ac:dyDescent="0.25">
      <c r="A1878">
        <v>1846</v>
      </c>
      <c r="B1878" s="169">
        <f ca="1">OFFSET(InputPriceData!B$15,CalculationsAndCharts!$A1878+$A$11,0,1,1)</f>
        <v>39167</v>
      </c>
      <c r="C1878" s="3">
        <f ca="1">OFFSET(InputPriceData!G$15,CalculationsAndCharts!$A1878+$A$11,IF($C$7,8,0),1,1)</f>
        <v>2234900</v>
      </c>
      <c r="D1878" s="4">
        <f ca="1">OFFSET(InputPriceData!C$15,CalculationsAndCharts!$A1878+$A$11,IF($C$7,8,0),1,1)</f>
        <v>52.52</v>
      </c>
      <c r="E1878" s="4">
        <f ca="1">OFFSET(InputPriceData!D$15,CalculationsAndCharts!$A1878+$A$11,IF($C$7,8,0),1,1)</f>
        <v>52.89</v>
      </c>
      <c r="F1878" s="4">
        <f ca="1">OFFSET(InputPriceData!E$15,CalculationsAndCharts!$A1878+$A$11,IF($C$7,8,0),1,1)</f>
        <v>52.05</v>
      </c>
      <c r="G1878" s="4">
        <f ca="1">OFFSET(InputPriceData!F$15,CalculationsAndCharts!$A1878+$A$11,IF($C$7,8,0),1,1)</f>
        <v>52.78</v>
      </c>
      <c r="H1878" s="133"/>
      <c r="I1878" s="133"/>
      <c r="J1878" s="37">
        <f t="shared" ca="1" si="544"/>
        <v>955</v>
      </c>
      <c r="K1878" s="124">
        <f t="shared" ca="1" si="545"/>
        <v>0.14000000000000057</v>
      </c>
      <c r="L1878" s="343">
        <f t="shared" ca="1" si="536"/>
        <v>8.6587741180371075E-2</v>
      </c>
      <c r="M1878" s="345">
        <f t="shared" ca="1" si="546"/>
        <v>0.6554098390594667</v>
      </c>
      <c r="N1878" s="344">
        <f t="shared" ca="1" si="537"/>
        <v>0.13211236087732089</v>
      </c>
      <c r="O1878" s="4"/>
      <c r="P1878" s="4"/>
      <c r="Q1878" s="3"/>
      <c r="S1878" s="4"/>
      <c r="T1878" s="4" t="b">
        <f t="shared" ca="1" si="538"/>
        <v>0</v>
      </c>
      <c r="U1878" t="b">
        <f t="shared" ca="1" si="539"/>
        <v>0</v>
      </c>
      <c r="W1878" s="317" t="b">
        <f t="shared" ca="1" si="540"/>
        <v>0</v>
      </c>
      <c r="X1878" s="317" t="b">
        <f t="shared" ca="1" si="547"/>
        <v>1</v>
      </c>
      <c r="Y1878" s="317" t="b">
        <f t="shared" ca="1" si="541"/>
        <v>0</v>
      </c>
      <c r="Z1878" t="b">
        <f t="shared" ca="1" si="542"/>
        <v>0</v>
      </c>
      <c r="AA1878" s="37" t="b">
        <f t="shared" ca="1" si="548"/>
        <v>0</v>
      </c>
      <c r="AB1878" t="b">
        <f t="shared" ca="1" si="543"/>
        <v>0</v>
      </c>
      <c r="AD1878" t="b">
        <f t="shared" ca="1" si="549"/>
        <v>0</v>
      </c>
      <c r="AE1878" s="37" t="b">
        <f t="shared" ca="1" si="550"/>
        <v>0</v>
      </c>
      <c r="AF1878" t="b">
        <f t="shared" ca="1" si="551"/>
        <v>0</v>
      </c>
      <c r="AG1878" s="317" t="b">
        <f t="shared" ca="1" si="552"/>
        <v>0</v>
      </c>
      <c r="AH1878" s="317" t="b">
        <f t="shared" ca="1" si="553"/>
        <v>1</v>
      </c>
      <c r="AI1878" s="317" t="b">
        <f t="shared" ca="1" si="554"/>
        <v>0</v>
      </c>
    </row>
    <row r="1879" spans="1:35" x14ac:dyDescent="0.25">
      <c r="A1879">
        <v>1847</v>
      </c>
      <c r="B1879" s="169">
        <f ca="1">OFFSET(InputPriceData!B$15,CalculationsAndCharts!$A1879+$A$11,0,1,1)</f>
        <v>39164</v>
      </c>
      <c r="C1879" s="3">
        <f ca="1">OFFSET(InputPriceData!G$15,CalculationsAndCharts!$A1879+$A$11,IF($C$7,8,0),1,1)</f>
        <v>1928900</v>
      </c>
      <c r="D1879" s="4">
        <f ca="1">OFFSET(InputPriceData!C$15,CalculationsAndCharts!$A1879+$A$11,IF($C$7,8,0),1,1)</f>
        <v>52.95</v>
      </c>
      <c r="E1879" s="4">
        <f ca="1">OFFSET(InputPriceData!D$15,CalculationsAndCharts!$A1879+$A$11,IF($C$7,8,0),1,1)</f>
        <v>53.12</v>
      </c>
      <c r="F1879" s="4">
        <f ca="1">OFFSET(InputPriceData!E$15,CalculationsAndCharts!$A1879+$A$11,IF($C$7,8,0),1,1)</f>
        <v>52.47</v>
      </c>
      <c r="G1879" s="4">
        <f ca="1">OFFSET(InputPriceData!F$15,CalculationsAndCharts!$A1879+$A$11,IF($C$7,8,0),1,1)</f>
        <v>52.59</v>
      </c>
      <c r="H1879" s="133"/>
      <c r="I1879" s="133"/>
      <c r="J1879" s="37">
        <f t="shared" ca="1" si="544"/>
        <v>954</v>
      </c>
      <c r="K1879" s="124">
        <f t="shared" ca="1" si="545"/>
        <v>-1.4599999999999937</v>
      </c>
      <c r="L1879" s="343">
        <f t="shared" ca="1" si="536"/>
        <v>0.19558124716785946</v>
      </c>
      <c r="M1879" s="345">
        <f t="shared" ca="1" si="546"/>
        <v>0.66136209794093515</v>
      </c>
      <c r="N1879" s="344">
        <f t="shared" ca="1" si="537"/>
        <v>0.29572491041862881</v>
      </c>
      <c r="O1879" s="4"/>
      <c r="P1879" s="4"/>
      <c r="Q1879" s="3"/>
      <c r="S1879" s="4"/>
      <c r="T1879" s="4" t="b">
        <f t="shared" ca="1" si="538"/>
        <v>0</v>
      </c>
      <c r="U1879" t="b">
        <f t="shared" ca="1" si="539"/>
        <v>0</v>
      </c>
      <c r="W1879" s="317" t="b">
        <f t="shared" ca="1" si="540"/>
        <v>0</v>
      </c>
      <c r="X1879" s="317" t="b">
        <f t="shared" ca="1" si="547"/>
        <v>1</v>
      </c>
      <c r="Y1879" s="317" t="b">
        <f t="shared" ca="1" si="541"/>
        <v>0</v>
      </c>
      <c r="Z1879" t="b">
        <f t="shared" ca="1" si="542"/>
        <v>0</v>
      </c>
      <c r="AA1879" s="37" t="b">
        <f t="shared" ca="1" si="548"/>
        <v>0</v>
      </c>
      <c r="AB1879" t="b">
        <f t="shared" ca="1" si="543"/>
        <v>0</v>
      </c>
      <c r="AD1879" t="b">
        <f t="shared" ca="1" si="549"/>
        <v>0</v>
      </c>
      <c r="AE1879" s="37" t="b">
        <f t="shared" ca="1" si="550"/>
        <v>0</v>
      </c>
      <c r="AF1879" t="b">
        <f t="shared" ca="1" si="551"/>
        <v>0</v>
      </c>
      <c r="AG1879" s="317" t="b">
        <f t="shared" ca="1" si="552"/>
        <v>0</v>
      </c>
      <c r="AH1879" s="317" t="b">
        <f t="shared" ca="1" si="553"/>
        <v>1</v>
      </c>
      <c r="AI1879" s="317" t="b">
        <f t="shared" ca="1" si="554"/>
        <v>0</v>
      </c>
    </row>
    <row r="1880" spans="1:35" x14ac:dyDescent="0.25">
      <c r="A1880">
        <v>1848</v>
      </c>
      <c r="B1880" s="169">
        <f ca="1">OFFSET(InputPriceData!B$15,CalculationsAndCharts!$A1880+$A$11,0,1,1)</f>
        <v>39163</v>
      </c>
      <c r="C1880" s="3">
        <f ca="1">OFFSET(InputPriceData!G$15,CalculationsAndCharts!$A1880+$A$11,IF($C$7,8,0),1,1)</f>
        <v>2680800</v>
      </c>
      <c r="D1880" s="4">
        <f ca="1">OFFSET(InputPriceData!C$15,CalculationsAndCharts!$A1880+$A$11,IF($C$7,8,0),1,1)</f>
        <v>53.44</v>
      </c>
      <c r="E1880" s="4">
        <f ca="1">OFFSET(InputPriceData!D$15,CalculationsAndCharts!$A1880+$A$11,IF($C$7,8,0),1,1)</f>
        <v>53.49</v>
      </c>
      <c r="F1880" s="4">
        <f ca="1">OFFSET(InputPriceData!E$15,CalculationsAndCharts!$A1880+$A$11,IF($C$7,8,0),1,1)</f>
        <v>52.42</v>
      </c>
      <c r="G1880" s="4">
        <f ca="1">OFFSET(InputPriceData!F$15,CalculationsAndCharts!$A1880+$A$11,IF($C$7,8,0),1,1)</f>
        <v>52.64</v>
      </c>
      <c r="H1880" s="133"/>
      <c r="I1880" s="133"/>
      <c r="J1880" s="37">
        <f t="shared" ca="1" si="544"/>
        <v>953</v>
      </c>
      <c r="K1880" s="124">
        <f t="shared" ca="1" si="545"/>
        <v>-0.57999999999999829</v>
      </c>
      <c r="L1880" s="343">
        <f t="shared" ca="1" si="536"/>
        <v>0.26011918217689811</v>
      </c>
      <c r="M1880" s="345">
        <f t="shared" ca="1" si="546"/>
        <v>0.66736841366391031</v>
      </c>
      <c r="N1880" s="344">
        <f t="shared" ca="1" si="537"/>
        <v>0.3897684949589108</v>
      </c>
      <c r="O1880" s="4"/>
      <c r="P1880" s="4"/>
      <c r="Q1880" s="3"/>
      <c r="S1880" s="4"/>
      <c r="T1880" s="4" t="b">
        <f t="shared" ca="1" si="538"/>
        <v>0</v>
      </c>
      <c r="U1880" t="b">
        <f t="shared" ca="1" si="539"/>
        <v>0</v>
      </c>
      <c r="W1880" s="317" t="b">
        <f t="shared" ca="1" si="540"/>
        <v>0</v>
      </c>
      <c r="X1880" s="317" t="b">
        <f t="shared" ca="1" si="547"/>
        <v>1</v>
      </c>
      <c r="Y1880" s="317" t="b">
        <f t="shared" ca="1" si="541"/>
        <v>0</v>
      </c>
      <c r="Z1880" t="b">
        <f t="shared" ca="1" si="542"/>
        <v>0</v>
      </c>
      <c r="AA1880" s="37" t="b">
        <f t="shared" ca="1" si="548"/>
        <v>0</v>
      </c>
      <c r="AB1880" t="b">
        <f t="shared" ca="1" si="543"/>
        <v>0</v>
      </c>
      <c r="AD1880" t="b">
        <f t="shared" ca="1" si="549"/>
        <v>0</v>
      </c>
      <c r="AE1880" s="37" t="b">
        <f t="shared" ca="1" si="550"/>
        <v>0</v>
      </c>
      <c r="AF1880" t="b">
        <f t="shared" ca="1" si="551"/>
        <v>0</v>
      </c>
      <c r="AG1880" s="317" t="b">
        <f t="shared" ca="1" si="552"/>
        <v>0</v>
      </c>
      <c r="AH1880" s="317" t="b">
        <f t="shared" ca="1" si="553"/>
        <v>1</v>
      </c>
      <c r="AI1880" s="317" t="b">
        <f t="shared" ca="1" si="554"/>
        <v>0</v>
      </c>
    </row>
    <row r="1881" spans="1:35" x14ac:dyDescent="0.25">
      <c r="A1881">
        <v>1849</v>
      </c>
      <c r="B1881" s="169">
        <f ca="1">OFFSET(InputPriceData!B$15,CalculationsAndCharts!$A1881+$A$11,0,1,1)</f>
        <v>39162</v>
      </c>
      <c r="C1881" s="3">
        <f ca="1">OFFSET(InputPriceData!G$15,CalculationsAndCharts!$A1881+$A$11,IF($C$7,8,0),1,1)</f>
        <v>1991700</v>
      </c>
      <c r="D1881" s="4">
        <f ca="1">OFFSET(InputPriceData!C$15,CalculationsAndCharts!$A1881+$A$11,IF($C$7,8,0),1,1)</f>
        <v>53.17</v>
      </c>
      <c r="E1881" s="4">
        <f ca="1">OFFSET(InputPriceData!D$15,CalculationsAndCharts!$A1881+$A$11,IF($C$7,8,0),1,1)</f>
        <v>54.05</v>
      </c>
      <c r="F1881" s="4">
        <f ca="1">OFFSET(InputPriceData!E$15,CalculationsAndCharts!$A1881+$A$11,IF($C$7,8,0),1,1)</f>
        <v>53.07</v>
      </c>
      <c r="G1881" s="4">
        <f ca="1">OFFSET(InputPriceData!F$15,CalculationsAndCharts!$A1881+$A$11,IF($C$7,8,0),1,1)</f>
        <v>54.05</v>
      </c>
      <c r="H1881" s="133"/>
      <c r="I1881" s="133"/>
      <c r="J1881" s="37">
        <f t="shared" ca="1" si="544"/>
        <v>952</v>
      </c>
      <c r="K1881" s="124">
        <f t="shared" ca="1" si="545"/>
        <v>0.75</v>
      </c>
      <c r="L1881" s="343">
        <f t="shared" ca="1" si="536"/>
        <v>0.20303297319771338</v>
      </c>
      <c r="M1881" s="345">
        <f t="shared" ca="1" si="546"/>
        <v>0.67342927715833534</v>
      </c>
      <c r="N1881" s="344">
        <f t="shared" ca="1" si="537"/>
        <v>0.30149115888523609</v>
      </c>
      <c r="O1881" s="4"/>
      <c r="P1881" s="4"/>
      <c r="Q1881" s="3"/>
      <c r="S1881" s="4"/>
      <c r="T1881" s="4" t="b">
        <f t="shared" ca="1" si="538"/>
        <v>0</v>
      </c>
      <c r="U1881" t="b">
        <f t="shared" ca="1" si="539"/>
        <v>0</v>
      </c>
      <c r="W1881" s="317" t="b">
        <f t="shared" ca="1" si="540"/>
        <v>1</v>
      </c>
      <c r="X1881" s="317" t="b">
        <f t="shared" ca="1" si="547"/>
        <v>1</v>
      </c>
      <c r="Y1881" s="317" t="b">
        <f t="shared" ca="1" si="541"/>
        <v>0</v>
      </c>
      <c r="Z1881" t="b">
        <f t="shared" ca="1" si="542"/>
        <v>0</v>
      </c>
      <c r="AA1881" s="37" t="b">
        <f t="shared" ca="1" si="548"/>
        <v>0</v>
      </c>
      <c r="AB1881" t="b">
        <f t="shared" ca="1" si="543"/>
        <v>1</v>
      </c>
      <c r="AD1881" t="b">
        <f t="shared" ca="1" si="549"/>
        <v>0</v>
      </c>
      <c r="AE1881" s="37" t="b">
        <f t="shared" ca="1" si="550"/>
        <v>0</v>
      </c>
      <c r="AF1881" t="b">
        <f t="shared" ca="1" si="551"/>
        <v>1</v>
      </c>
      <c r="AG1881" s="317" t="b">
        <f t="shared" ca="1" si="552"/>
        <v>1</v>
      </c>
      <c r="AH1881" s="317" t="b">
        <f t="shared" ca="1" si="553"/>
        <v>1</v>
      </c>
      <c r="AI1881" s="317" t="b">
        <f t="shared" ca="1" si="554"/>
        <v>0</v>
      </c>
    </row>
    <row r="1882" spans="1:35" x14ac:dyDescent="0.25">
      <c r="A1882">
        <v>1850</v>
      </c>
      <c r="B1882" s="169">
        <f ca="1">OFFSET(InputPriceData!B$15,CalculationsAndCharts!$A1882+$A$11,0,1,1)</f>
        <v>39161</v>
      </c>
      <c r="C1882" s="3">
        <f ca="1">OFFSET(InputPriceData!G$15,CalculationsAndCharts!$A1882+$A$11,IF($C$7,8,0),1,1)</f>
        <v>1167900</v>
      </c>
      <c r="D1882" s="4">
        <f ca="1">OFFSET(InputPriceData!C$15,CalculationsAndCharts!$A1882+$A$11,IF($C$7,8,0),1,1)</f>
        <v>53.18</v>
      </c>
      <c r="E1882" s="4">
        <f ca="1">OFFSET(InputPriceData!D$15,CalculationsAndCharts!$A1882+$A$11,IF($C$7,8,0),1,1)</f>
        <v>53.27</v>
      </c>
      <c r="F1882" s="4">
        <f ca="1">OFFSET(InputPriceData!E$15,CalculationsAndCharts!$A1882+$A$11,IF($C$7,8,0),1,1)</f>
        <v>52.9</v>
      </c>
      <c r="G1882" s="4">
        <f ca="1">OFFSET(InputPriceData!F$15,CalculationsAndCharts!$A1882+$A$11,IF($C$7,8,0),1,1)</f>
        <v>53.22</v>
      </c>
      <c r="H1882" s="133"/>
      <c r="I1882" s="133"/>
      <c r="J1882" s="37">
        <f t="shared" ca="1" si="544"/>
        <v>951</v>
      </c>
      <c r="K1882" s="124">
        <f t="shared" ca="1" si="545"/>
        <v>0.17999999999999972</v>
      </c>
      <c r="L1882" s="343">
        <f t="shared" ca="1" si="536"/>
        <v>9.9477496773144866E-2</v>
      </c>
      <c r="M1882" s="345">
        <f t="shared" ca="1" si="546"/>
        <v>0.67954518381264917</v>
      </c>
      <c r="N1882" s="344">
        <f t="shared" ca="1" si="537"/>
        <v>0.14638834788735822</v>
      </c>
      <c r="O1882" s="4"/>
      <c r="P1882" s="4"/>
      <c r="Q1882" s="3"/>
      <c r="S1882" s="4"/>
      <c r="T1882" s="4" t="b">
        <f t="shared" ca="1" si="538"/>
        <v>1</v>
      </c>
      <c r="U1882" t="b">
        <f t="shared" ca="1" si="539"/>
        <v>0</v>
      </c>
      <c r="W1882" s="317" t="b">
        <f t="shared" ca="1" si="540"/>
        <v>0</v>
      </c>
      <c r="X1882" s="317" t="b">
        <f t="shared" ca="1" si="547"/>
        <v>0</v>
      </c>
      <c r="Y1882" s="317" t="b">
        <f t="shared" ca="1" si="541"/>
        <v>0</v>
      </c>
      <c r="Z1882" t="b">
        <f t="shared" ca="1" si="542"/>
        <v>0</v>
      </c>
      <c r="AA1882" s="37" t="b">
        <f t="shared" ca="1" si="548"/>
        <v>1</v>
      </c>
      <c r="AB1882" t="b">
        <f t="shared" ca="1" si="543"/>
        <v>0</v>
      </c>
      <c r="AD1882" t="b">
        <f t="shared" ca="1" si="549"/>
        <v>0</v>
      </c>
      <c r="AE1882" s="37" t="b">
        <f t="shared" ca="1" si="550"/>
        <v>1</v>
      </c>
      <c r="AF1882" t="b">
        <f t="shared" ca="1" si="551"/>
        <v>0</v>
      </c>
      <c r="AG1882" s="317" t="b">
        <f t="shared" ca="1" si="552"/>
        <v>0</v>
      </c>
      <c r="AH1882" s="317" t="b">
        <f t="shared" ca="1" si="553"/>
        <v>0</v>
      </c>
      <c r="AI1882" s="317" t="b">
        <f t="shared" ca="1" si="554"/>
        <v>0</v>
      </c>
    </row>
    <row r="1883" spans="1:35" x14ac:dyDescent="0.25">
      <c r="A1883">
        <v>1851</v>
      </c>
      <c r="B1883" s="169">
        <f ca="1">OFFSET(InputPriceData!B$15,CalculationsAndCharts!$A1883+$A$11,0,1,1)</f>
        <v>39160</v>
      </c>
      <c r="C1883" s="3">
        <f ca="1">OFFSET(InputPriceData!G$15,CalculationsAndCharts!$A1883+$A$11,IF($C$7,8,0),1,1)</f>
        <v>1826500</v>
      </c>
      <c r="D1883" s="4">
        <f ca="1">OFFSET(InputPriceData!C$15,CalculationsAndCharts!$A1883+$A$11,IF($C$7,8,0),1,1)</f>
        <v>53.15</v>
      </c>
      <c r="E1883" s="4">
        <f ca="1">OFFSET(InputPriceData!D$15,CalculationsAndCharts!$A1883+$A$11,IF($C$7,8,0),1,1)</f>
        <v>53.57</v>
      </c>
      <c r="F1883" s="4">
        <f ca="1">OFFSET(InputPriceData!E$15,CalculationsAndCharts!$A1883+$A$11,IF($C$7,8,0),1,1)</f>
        <v>52.9</v>
      </c>
      <c r="G1883" s="4">
        <f ca="1">OFFSET(InputPriceData!F$15,CalculationsAndCharts!$A1883+$A$11,IF($C$7,8,0),1,1)</f>
        <v>53.3</v>
      </c>
      <c r="H1883" s="133"/>
      <c r="I1883" s="133"/>
      <c r="J1883" s="37">
        <f t="shared" ca="1" si="544"/>
        <v>950</v>
      </c>
      <c r="K1883" s="124">
        <f t="shared" ca="1" si="545"/>
        <v>0.65999999999999659</v>
      </c>
      <c r="L1883" s="343">
        <f t="shared" ca="1" si="536"/>
        <v>-1.6959317418663994E-2</v>
      </c>
      <c r="M1883" s="345">
        <f t="shared" ca="1" si="546"/>
        <v>0.6857166335142777</v>
      </c>
      <c r="N1883" s="344">
        <f t="shared" ca="1" si="537"/>
        <v>-2.4732253222075114E-2</v>
      </c>
      <c r="O1883" s="4"/>
      <c r="P1883" s="4"/>
      <c r="Q1883" s="3"/>
      <c r="S1883" s="4"/>
      <c r="T1883" s="4" t="b">
        <f t="shared" ca="1" si="538"/>
        <v>0</v>
      </c>
      <c r="U1883" t="b">
        <f t="shared" ca="1" si="539"/>
        <v>0</v>
      </c>
      <c r="W1883" s="317" t="b">
        <f t="shared" ca="1" si="540"/>
        <v>0</v>
      </c>
      <c r="X1883" s="317" t="b">
        <f t="shared" ca="1" si="547"/>
        <v>0</v>
      </c>
      <c r="Y1883" s="317" t="b">
        <f t="shared" ca="1" si="541"/>
        <v>0</v>
      </c>
      <c r="Z1883" t="b">
        <f t="shared" ca="1" si="542"/>
        <v>0</v>
      </c>
      <c r="AA1883" s="37" t="b">
        <f t="shared" ca="1" si="548"/>
        <v>1</v>
      </c>
      <c r="AB1883" t="b">
        <f t="shared" ca="1" si="543"/>
        <v>0</v>
      </c>
      <c r="AD1883" t="b">
        <f t="shared" ca="1" si="549"/>
        <v>0</v>
      </c>
      <c r="AE1883" s="37" t="b">
        <f t="shared" ca="1" si="550"/>
        <v>1</v>
      </c>
      <c r="AF1883" t="b">
        <f t="shared" ca="1" si="551"/>
        <v>0</v>
      </c>
      <c r="AG1883" s="317" t="b">
        <f t="shared" ca="1" si="552"/>
        <v>0</v>
      </c>
      <c r="AH1883" s="317" t="b">
        <f t="shared" ca="1" si="553"/>
        <v>0</v>
      </c>
      <c r="AI1883" s="317" t="b">
        <f t="shared" ca="1" si="554"/>
        <v>0</v>
      </c>
    </row>
    <row r="1884" spans="1:35" x14ac:dyDescent="0.25">
      <c r="A1884">
        <v>1852</v>
      </c>
      <c r="B1884" s="169">
        <f ca="1">OFFSET(InputPriceData!B$15,CalculationsAndCharts!$A1884+$A$11,0,1,1)</f>
        <v>39157</v>
      </c>
      <c r="C1884" s="3">
        <f ca="1">OFFSET(InputPriceData!G$15,CalculationsAndCharts!$A1884+$A$11,IF($C$7,8,0),1,1)</f>
        <v>3119700</v>
      </c>
      <c r="D1884" s="4">
        <f ca="1">OFFSET(InputPriceData!C$15,CalculationsAndCharts!$A1884+$A$11,IF($C$7,8,0),1,1)</f>
        <v>53.04</v>
      </c>
      <c r="E1884" s="4">
        <f ca="1">OFFSET(InputPriceData!D$15,CalculationsAndCharts!$A1884+$A$11,IF($C$7,8,0),1,1)</f>
        <v>53.25</v>
      </c>
      <c r="F1884" s="4">
        <f ca="1">OFFSET(InputPriceData!E$15,CalculationsAndCharts!$A1884+$A$11,IF($C$7,8,0),1,1)</f>
        <v>52.67</v>
      </c>
      <c r="G1884" s="4">
        <f ca="1">OFFSET(InputPriceData!F$15,CalculationsAndCharts!$A1884+$A$11,IF($C$7,8,0),1,1)</f>
        <v>53.04</v>
      </c>
      <c r="H1884" s="133"/>
      <c r="I1884" s="133"/>
      <c r="J1884" s="37">
        <f t="shared" ca="1" si="544"/>
        <v>949</v>
      </c>
      <c r="K1884" s="124">
        <f t="shared" ca="1" si="545"/>
        <v>0.75999999999999801</v>
      </c>
      <c r="L1884" s="343">
        <f t="shared" ca="1" si="536"/>
        <v>-0.14468022031191968</v>
      </c>
      <c r="M1884" s="345">
        <f t="shared" ca="1" si="546"/>
        <v>0.6919441306904921</v>
      </c>
      <c r="N1884" s="344">
        <f t="shared" ca="1" si="537"/>
        <v>-0.20909234415724154</v>
      </c>
      <c r="O1884" s="4"/>
      <c r="P1884" s="4"/>
      <c r="Q1884" s="3"/>
      <c r="S1884" s="4"/>
      <c r="T1884" s="4" t="b">
        <f t="shared" ca="1" si="538"/>
        <v>0</v>
      </c>
      <c r="U1884" t="b">
        <f t="shared" ca="1" si="539"/>
        <v>0</v>
      </c>
      <c r="W1884" s="317" t="b">
        <f t="shared" ca="1" si="540"/>
        <v>0</v>
      </c>
      <c r="X1884" s="317" t="b">
        <f t="shared" ca="1" si="547"/>
        <v>0</v>
      </c>
      <c r="Y1884" s="317" t="b">
        <f t="shared" ca="1" si="541"/>
        <v>0</v>
      </c>
      <c r="Z1884" t="b">
        <f t="shared" ca="1" si="542"/>
        <v>0</v>
      </c>
      <c r="AA1884" s="37" t="b">
        <f t="shared" ca="1" si="548"/>
        <v>1</v>
      </c>
      <c r="AB1884" t="b">
        <f t="shared" ca="1" si="543"/>
        <v>0</v>
      </c>
      <c r="AD1884" t="b">
        <f t="shared" ca="1" si="549"/>
        <v>0</v>
      </c>
      <c r="AE1884" s="37" t="b">
        <f t="shared" ca="1" si="550"/>
        <v>1</v>
      </c>
      <c r="AF1884" t="b">
        <f t="shared" ca="1" si="551"/>
        <v>0</v>
      </c>
      <c r="AG1884" s="317" t="b">
        <f t="shared" ca="1" si="552"/>
        <v>0</v>
      </c>
      <c r="AH1884" s="317" t="b">
        <f t="shared" ca="1" si="553"/>
        <v>0</v>
      </c>
      <c r="AI1884" s="317" t="b">
        <f t="shared" ca="1" si="554"/>
        <v>0</v>
      </c>
    </row>
    <row r="1885" spans="1:35" x14ac:dyDescent="0.25">
      <c r="A1885">
        <v>1853</v>
      </c>
      <c r="B1885" s="169">
        <f ca="1">OFFSET(InputPriceData!B$15,CalculationsAndCharts!$A1885+$A$11,0,1,1)</f>
        <v>39156</v>
      </c>
      <c r="C1885" s="3">
        <f ca="1">OFFSET(InputPriceData!G$15,CalculationsAndCharts!$A1885+$A$11,IF($C$7,8,0),1,1)</f>
        <v>1960700</v>
      </c>
      <c r="D1885" s="4">
        <f ca="1">OFFSET(InputPriceData!C$15,CalculationsAndCharts!$A1885+$A$11,IF($C$7,8,0),1,1)</f>
        <v>52.08</v>
      </c>
      <c r="E1885" s="4">
        <f ca="1">OFFSET(InputPriceData!D$15,CalculationsAndCharts!$A1885+$A$11,IF($C$7,8,0),1,1)</f>
        <v>52.66</v>
      </c>
      <c r="F1885" s="4">
        <f ca="1">OFFSET(InputPriceData!E$15,CalculationsAndCharts!$A1885+$A$11,IF($C$7,8,0),1,1)</f>
        <v>51.97</v>
      </c>
      <c r="G1885" s="4">
        <f ca="1">OFFSET(InputPriceData!F$15,CalculationsAndCharts!$A1885+$A$11,IF($C$7,8,0),1,1)</f>
        <v>52.64</v>
      </c>
      <c r="H1885" s="133"/>
      <c r="I1885" s="133"/>
      <c r="J1885" s="37">
        <f t="shared" ca="1" si="544"/>
        <v>948</v>
      </c>
      <c r="K1885" s="124">
        <f t="shared" ca="1" si="545"/>
        <v>0.89999999999999858</v>
      </c>
      <c r="L1885" s="343">
        <f t="shared" ca="1" si="536"/>
        <v>-0.23853032500568241</v>
      </c>
      <c r="M1885" s="345">
        <f t="shared" ca="1" si="546"/>
        <v>0.69822818434963885</v>
      </c>
      <c r="N1885" s="344">
        <f t="shared" ca="1" si="537"/>
        <v>-0.34162230965778084</v>
      </c>
      <c r="O1885" s="4"/>
      <c r="P1885" s="4"/>
      <c r="Q1885" s="3"/>
      <c r="S1885" s="4"/>
      <c r="T1885" s="4" t="b">
        <f t="shared" ca="1" si="538"/>
        <v>0</v>
      </c>
      <c r="U1885" t="b">
        <f t="shared" ca="1" si="539"/>
        <v>0</v>
      </c>
      <c r="W1885" s="317" t="b">
        <f t="shared" ca="1" si="540"/>
        <v>0</v>
      </c>
      <c r="X1885" s="317" t="b">
        <f t="shared" ca="1" si="547"/>
        <v>0</v>
      </c>
      <c r="Y1885" s="317" t="b">
        <f t="shared" ca="1" si="541"/>
        <v>0</v>
      </c>
      <c r="Z1885" t="b">
        <f t="shared" ca="1" si="542"/>
        <v>0</v>
      </c>
      <c r="AA1885" s="37" t="b">
        <f t="shared" ca="1" si="548"/>
        <v>1</v>
      </c>
      <c r="AB1885" t="b">
        <f t="shared" ca="1" si="543"/>
        <v>0</v>
      </c>
      <c r="AD1885" t="b">
        <f t="shared" ca="1" si="549"/>
        <v>0</v>
      </c>
      <c r="AE1885" s="37" t="b">
        <f t="shared" ca="1" si="550"/>
        <v>1</v>
      </c>
      <c r="AF1885" t="b">
        <f t="shared" ca="1" si="551"/>
        <v>0</v>
      </c>
      <c r="AG1885" s="317" t="b">
        <f t="shared" ca="1" si="552"/>
        <v>0</v>
      </c>
      <c r="AH1885" s="317" t="b">
        <f t="shared" ca="1" si="553"/>
        <v>0</v>
      </c>
      <c r="AI1885" s="317" t="b">
        <f t="shared" ca="1" si="554"/>
        <v>0</v>
      </c>
    </row>
    <row r="1886" spans="1:35" x14ac:dyDescent="0.25">
      <c r="A1886">
        <v>1854</v>
      </c>
      <c r="B1886" s="169">
        <f ca="1">OFFSET(InputPriceData!B$15,CalculationsAndCharts!$A1886+$A$11,0,1,1)</f>
        <v>39155</v>
      </c>
      <c r="C1886" s="3">
        <f ca="1">OFFSET(InputPriceData!G$15,CalculationsAndCharts!$A1886+$A$11,IF($C$7,8,0),1,1)</f>
        <v>2014800</v>
      </c>
      <c r="D1886" s="4">
        <f ca="1">OFFSET(InputPriceData!C$15,CalculationsAndCharts!$A1886+$A$11,IF($C$7,8,0),1,1)</f>
        <v>51.93</v>
      </c>
      <c r="E1886" s="4">
        <f ca="1">OFFSET(InputPriceData!D$15,CalculationsAndCharts!$A1886+$A$11,IF($C$7,8,0),1,1)</f>
        <v>52.5</v>
      </c>
      <c r="F1886" s="4">
        <f ca="1">OFFSET(InputPriceData!E$15,CalculationsAndCharts!$A1886+$A$11,IF($C$7,8,0),1,1)</f>
        <v>51.33</v>
      </c>
      <c r="G1886" s="4">
        <f ca="1">OFFSET(InputPriceData!F$15,CalculationsAndCharts!$A1886+$A$11,IF($C$7,8,0),1,1)</f>
        <v>52.28</v>
      </c>
      <c r="H1886" s="133"/>
      <c r="I1886" s="133"/>
      <c r="J1886" s="37">
        <f t="shared" ca="1" si="544"/>
        <v>947</v>
      </c>
      <c r="K1886" s="124">
        <f t="shared" ca="1" si="545"/>
        <v>-0.78000000000000114</v>
      </c>
      <c r="L1886" s="343">
        <f t="shared" ca="1" si="536"/>
        <v>-0.25321889581010198</v>
      </c>
      <c r="M1886" s="345">
        <f t="shared" ca="1" si="546"/>
        <v>0.70456930812274354</v>
      </c>
      <c r="N1886" s="344">
        <f t="shared" ca="1" si="537"/>
        <v>-0.35939529708550477</v>
      </c>
      <c r="O1886" s="4"/>
      <c r="P1886" s="4"/>
      <c r="Q1886" s="3"/>
      <c r="S1886" s="4"/>
      <c r="T1886" s="4" t="b">
        <f t="shared" ca="1" si="538"/>
        <v>0</v>
      </c>
      <c r="U1886" t="b">
        <f t="shared" ca="1" si="539"/>
        <v>0</v>
      </c>
      <c r="W1886" s="317" t="b">
        <f t="shared" ca="1" si="540"/>
        <v>0</v>
      </c>
      <c r="X1886" s="317" t="b">
        <f t="shared" ca="1" si="547"/>
        <v>0</v>
      </c>
      <c r="Y1886" s="317" t="b">
        <f t="shared" ca="1" si="541"/>
        <v>0</v>
      </c>
      <c r="Z1886" t="b">
        <f t="shared" ca="1" si="542"/>
        <v>0</v>
      </c>
      <c r="AA1886" s="37" t="b">
        <f t="shared" ca="1" si="548"/>
        <v>1</v>
      </c>
      <c r="AB1886" t="b">
        <f t="shared" ca="1" si="543"/>
        <v>0</v>
      </c>
      <c r="AD1886" t="b">
        <f t="shared" ca="1" si="549"/>
        <v>0</v>
      </c>
      <c r="AE1886" s="37" t="b">
        <f t="shared" ca="1" si="550"/>
        <v>1</v>
      </c>
      <c r="AF1886" t="b">
        <f t="shared" ca="1" si="551"/>
        <v>0</v>
      </c>
      <c r="AG1886" s="317" t="b">
        <f t="shared" ca="1" si="552"/>
        <v>0</v>
      </c>
      <c r="AH1886" s="317" t="b">
        <f t="shared" ca="1" si="553"/>
        <v>0</v>
      </c>
      <c r="AI1886" s="317" t="b">
        <f t="shared" ca="1" si="554"/>
        <v>0</v>
      </c>
    </row>
    <row r="1887" spans="1:35" x14ac:dyDescent="0.25">
      <c r="A1887">
        <v>1855</v>
      </c>
      <c r="B1887" s="169">
        <f ca="1">OFFSET(InputPriceData!B$15,CalculationsAndCharts!$A1887+$A$11,0,1,1)</f>
        <v>39154</v>
      </c>
      <c r="C1887" s="3">
        <f ca="1">OFFSET(InputPriceData!G$15,CalculationsAndCharts!$A1887+$A$11,IF($C$7,8,0),1,1)</f>
        <v>3150000</v>
      </c>
      <c r="D1887" s="4">
        <f ca="1">OFFSET(InputPriceData!C$15,CalculationsAndCharts!$A1887+$A$11,IF($C$7,8,0),1,1)</f>
        <v>52.88</v>
      </c>
      <c r="E1887" s="4">
        <f ca="1">OFFSET(InputPriceData!D$15,CalculationsAndCharts!$A1887+$A$11,IF($C$7,8,0),1,1)</f>
        <v>52.92</v>
      </c>
      <c r="F1887" s="4">
        <f ca="1">OFFSET(InputPriceData!E$15,CalculationsAndCharts!$A1887+$A$11,IF($C$7,8,0),1,1)</f>
        <v>51.7</v>
      </c>
      <c r="G1887" s="4">
        <f ca="1">OFFSET(InputPriceData!F$15,CalculationsAndCharts!$A1887+$A$11,IF($C$7,8,0),1,1)</f>
        <v>51.74</v>
      </c>
      <c r="H1887" s="133"/>
      <c r="I1887" s="133"/>
      <c r="J1887" s="37">
        <f t="shared" ca="1" si="544"/>
        <v>946</v>
      </c>
      <c r="K1887" s="124">
        <f t="shared" ca="1" si="545"/>
        <v>-1.2100000000000009</v>
      </c>
      <c r="L1887" s="343">
        <f t="shared" ca="1" si="536"/>
        <v>-0.2375319128561923</v>
      </c>
      <c r="M1887" s="345">
        <f t="shared" ca="1" si="546"/>
        <v>0.710968020305493</v>
      </c>
      <c r="N1887" s="344">
        <f t="shared" ca="1" si="537"/>
        <v>-0.33409647983059515</v>
      </c>
      <c r="O1887" s="4"/>
      <c r="P1887" s="4"/>
      <c r="Q1887" s="3"/>
      <c r="S1887" s="4"/>
      <c r="T1887" s="4" t="b">
        <f t="shared" ca="1" si="538"/>
        <v>0</v>
      </c>
      <c r="U1887" t="b">
        <f t="shared" ca="1" si="539"/>
        <v>0</v>
      </c>
      <c r="W1887" s="317" t="b">
        <f t="shared" ca="1" si="540"/>
        <v>0</v>
      </c>
      <c r="X1887" s="317" t="b">
        <f t="shared" ca="1" si="547"/>
        <v>0</v>
      </c>
      <c r="Y1887" s="317" t="b">
        <f t="shared" ca="1" si="541"/>
        <v>0</v>
      </c>
      <c r="Z1887" t="b">
        <f t="shared" ca="1" si="542"/>
        <v>0</v>
      </c>
      <c r="AA1887" s="37" t="b">
        <f t="shared" ca="1" si="548"/>
        <v>1</v>
      </c>
      <c r="AB1887" t="b">
        <f t="shared" ca="1" si="543"/>
        <v>0</v>
      </c>
      <c r="AD1887" t="b">
        <f t="shared" ca="1" si="549"/>
        <v>0</v>
      </c>
      <c r="AE1887" s="37" t="b">
        <f t="shared" ca="1" si="550"/>
        <v>1</v>
      </c>
      <c r="AF1887" t="b">
        <f t="shared" ca="1" si="551"/>
        <v>0</v>
      </c>
      <c r="AG1887" s="317" t="b">
        <f t="shared" ca="1" si="552"/>
        <v>0</v>
      </c>
      <c r="AH1887" s="317" t="b">
        <f t="shared" ca="1" si="553"/>
        <v>0</v>
      </c>
      <c r="AI1887" s="317" t="b">
        <f t="shared" ca="1" si="554"/>
        <v>0</v>
      </c>
    </row>
    <row r="1888" spans="1:35" x14ac:dyDescent="0.25">
      <c r="A1888">
        <v>1856</v>
      </c>
      <c r="B1888" s="169">
        <f ca="1">OFFSET(InputPriceData!B$15,CalculationsAndCharts!$A1888+$A$11,0,1,1)</f>
        <v>39153</v>
      </c>
      <c r="C1888" s="3">
        <f ca="1">OFFSET(InputPriceData!G$15,CalculationsAndCharts!$A1888+$A$11,IF($C$7,8,0),1,1)</f>
        <v>1691800</v>
      </c>
      <c r="D1888" s="4">
        <f ca="1">OFFSET(InputPriceData!C$15,CalculationsAndCharts!$A1888+$A$11,IF($C$7,8,0),1,1)</f>
        <v>52.8</v>
      </c>
      <c r="E1888" s="4">
        <f ca="1">OFFSET(InputPriceData!D$15,CalculationsAndCharts!$A1888+$A$11,IF($C$7,8,0),1,1)</f>
        <v>53.23</v>
      </c>
      <c r="F1888" s="4">
        <f ca="1">OFFSET(InputPriceData!E$15,CalculationsAndCharts!$A1888+$A$11,IF($C$7,8,0),1,1)</f>
        <v>52.49</v>
      </c>
      <c r="G1888" s="4">
        <f ca="1">OFFSET(InputPriceData!F$15,CalculationsAndCharts!$A1888+$A$11,IF($C$7,8,0),1,1)</f>
        <v>53.06</v>
      </c>
      <c r="H1888" s="133"/>
      <c r="I1888" s="133"/>
      <c r="J1888" s="37">
        <f t="shared" ca="1" si="544"/>
        <v>945</v>
      </c>
      <c r="K1888" s="124">
        <f t="shared" ca="1" si="545"/>
        <v>0.5</v>
      </c>
      <c r="L1888" s="343">
        <f t="shared" ca="1" si="536"/>
        <v>-0.30639633885898071</v>
      </c>
      <c r="M1888" s="345">
        <f t="shared" ca="1" si="546"/>
        <v>0.71742484390059835</v>
      </c>
      <c r="N1888" s="344">
        <f t="shared" ca="1" si="537"/>
        <v>-0.42707796010118793</v>
      </c>
      <c r="O1888" s="4"/>
      <c r="P1888" s="4"/>
      <c r="Q1888" s="3"/>
      <c r="S1888" s="4"/>
      <c r="T1888" s="4" t="b">
        <f t="shared" ca="1" si="538"/>
        <v>0</v>
      </c>
      <c r="U1888" t="b">
        <f t="shared" ca="1" si="539"/>
        <v>0</v>
      </c>
      <c r="W1888" s="317" t="b">
        <f t="shared" ca="1" si="540"/>
        <v>0</v>
      </c>
      <c r="X1888" s="317" t="b">
        <f t="shared" ca="1" si="547"/>
        <v>0</v>
      </c>
      <c r="Y1888" s="317" t="b">
        <f t="shared" ca="1" si="541"/>
        <v>0</v>
      </c>
      <c r="Z1888" t="b">
        <f t="shared" ca="1" si="542"/>
        <v>0</v>
      </c>
      <c r="AA1888" s="37" t="b">
        <f t="shared" ca="1" si="548"/>
        <v>1</v>
      </c>
      <c r="AB1888" t="b">
        <f t="shared" ca="1" si="543"/>
        <v>0</v>
      </c>
      <c r="AD1888" t="b">
        <f t="shared" ca="1" si="549"/>
        <v>0</v>
      </c>
      <c r="AE1888" s="37" t="b">
        <f t="shared" ca="1" si="550"/>
        <v>1</v>
      </c>
      <c r="AF1888" t="b">
        <f t="shared" ca="1" si="551"/>
        <v>0</v>
      </c>
      <c r="AG1888" s="317" t="b">
        <f t="shared" ca="1" si="552"/>
        <v>0</v>
      </c>
      <c r="AH1888" s="317" t="b">
        <f t="shared" ca="1" si="553"/>
        <v>0</v>
      </c>
      <c r="AI1888" s="317" t="b">
        <f t="shared" ca="1" si="554"/>
        <v>0</v>
      </c>
    </row>
    <row r="1889" spans="1:35" x14ac:dyDescent="0.25">
      <c r="A1889">
        <v>1857</v>
      </c>
      <c r="B1889" s="169">
        <f ca="1">OFFSET(InputPriceData!B$15,CalculationsAndCharts!$A1889+$A$11,0,1,1)</f>
        <v>39150</v>
      </c>
      <c r="C1889" s="3">
        <f ca="1">OFFSET(InputPriceData!G$15,CalculationsAndCharts!$A1889+$A$11,IF($C$7,8,0),1,1)</f>
        <v>1466700</v>
      </c>
      <c r="D1889" s="4">
        <f ca="1">OFFSET(InputPriceData!C$15,CalculationsAndCharts!$A1889+$A$11,IF($C$7,8,0),1,1)</f>
        <v>52.98</v>
      </c>
      <c r="E1889" s="4">
        <f ca="1">OFFSET(InputPriceData!D$15,CalculationsAndCharts!$A1889+$A$11,IF($C$7,8,0),1,1)</f>
        <v>53.05</v>
      </c>
      <c r="F1889" s="4">
        <f ca="1">OFFSET(InputPriceData!E$15,CalculationsAndCharts!$A1889+$A$11,IF($C$7,8,0),1,1)</f>
        <v>52.73</v>
      </c>
      <c r="G1889" s="4">
        <f ca="1">OFFSET(InputPriceData!F$15,CalculationsAndCharts!$A1889+$A$11,IF($C$7,8,0),1,1)</f>
        <v>52.95</v>
      </c>
      <c r="H1889" s="133"/>
      <c r="I1889" s="133"/>
      <c r="J1889" s="37">
        <f t="shared" ca="1" si="544"/>
        <v>944</v>
      </c>
      <c r="K1889" s="124">
        <f t="shared" ca="1" si="545"/>
        <v>0.60000000000000142</v>
      </c>
      <c r="L1889" s="343">
        <f t="shared" ref="L1889:L1952" ca="1" si="555">IF(J1889&gt;3,($D$21*(K1889+K1890)/2+$D$22*L1890+$D$23*L1891),IF(J1889=1,0,IF(J1889=2,($D$21*0*(G1889+G1890)/2+$D$22*L1890),IF(J1889=3,($D$21*0*(G1889+G1890)/2+$D$22*L1890+$D$23*L1891),0))))</f>
        <v>-0.4197631722863146</v>
      </c>
      <c r="M1889" s="345">
        <f t="shared" ca="1" si="546"/>
        <v>0.72394030666054321</v>
      </c>
      <c r="N1889" s="344">
        <f t="shared" ref="N1889:N1952" ca="1" si="556">IF(M1889=0,0,L1889/M1889)</f>
        <v>-0.57983119384889037</v>
      </c>
      <c r="O1889" s="4"/>
      <c r="P1889" s="4"/>
      <c r="Q1889" s="3"/>
      <c r="S1889" s="4"/>
      <c r="T1889" s="4" t="b">
        <f t="shared" ref="T1889:T1952" ca="1" si="557">AND(N1890&lt;0,N1889&gt;0)</f>
        <v>0</v>
      </c>
      <c r="U1889" t="b">
        <f t="shared" ref="U1889:U1952" ca="1" si="558">AND(N1890&gt;0,N1889&lt;0)</f>
        <v>0</v>
      </c>
      <c r="W1889" s="317" t="b">
        <f t="shared" ref="W1889:W1952" ca="1" si="559">AND(T1890&lt;&gt;T1891,T1890,NOT(X1890))</f>
        <v>0</v>
      </c>
      <c r="X1889" s="317" t="b">
        <f t="shared" ca="1" si="547"/>
        <v>0</v>
      </c>
      <c r="Y1889" s="317" t="b">
        <f t="shared" ref="Y1889:Y1952" ca="1" si="560">AND(X1890,AND(U1890&lt;&gt;U1891,U1890))</f>
        <v>0</v>
      </c>
      <c r="Z1889" t="b">
        <f t="shared" ref="Z1889:Z1952" ca="1" si="561">AND(U1890&lt;&gt;U1891,U1890,NOT(AA1890))</f>
        <v>0</v>
      </c>
      <c r="AA1889" s="37" t="b">
        <f t="shared" ca="1" si="548"/>
        <v>1</v>
      </c>
      <c r="AB1889" t="b">
        <f t="shared" ref="AB1889:AB1952" ca="1" si="562">AND(AA1890,AND(T1890&lt;&gt;T1891,T1890))</f>
        <v>0</v>
      </c>
      <c r="AD1889" t="b">
        <f t="shared" ca="1" si="549"/>
        <v>0</v>
      </c>
      <c r="AE1889" s="37" t="b">
        <f t="shared" ca="1" si="550"/>
        <v>1</v>
      </c>
      <c r="AF1889" t="b">
        <f t="shared" ca="1" si="551"/>
        <v>0</v>
      </c>
      <c r="AG1889" s="317" t="b">
        <f t="shared" ca="1" si="552"/>
        <v>0</v>
      </c>
      <c r="AH1889" s="317" t="b">
        <f t="shared" ca="1" si="553"/>
        <v>0</v>
      </c>
      <c r="AI1889" s="317" t="b">
        <f t="shared" ca="1" si="554"/>
        <v>0</v>
      </c>
    </row>
    <row r="1890" spans="1:35" x14ac:dyDescent="0.25">
      <c r="A1890">
        <v>1858</v>
      </c>
      <c r="B1890" s="169">
        <f ca="1">OFFSET(InputPriceData!B$15,CalculationsAndCharts!$A1890+$A$11,0,1,1)</f>
        <v>39149</v>
      </c>
      <c r="C1890" s="3">
        <f ca="1">OFFSET(InputPriceData!G$15,CalculationsAndCharts!$A1890+$A$11,IF($C$7,8,0),1,1)</f>
        <v>1882600</v>
      </c>
      <c r="D1890" s="4">
        <f ca="1">OFFSET(InputPriceData!C$15,CalculationsAndCharts!$A1890+$A$11,IF($C$7,8,0),1,1)</f>
        <v>52.6</v>
      </c>
      <c r="E1890" s="4">
        <f ca="1">OFFSET(InputPriceData!D$15,CalculationsAndCharts!$A1890+$A$11,IF($C$7,8,0),1,1)</f>
        <v>52.98</v>
      </c>
      <c r="F1890" s="4">
        <f ca="1">OFFSET(InputPriceData!E$15,CalculationsAndCharts!$A1890+$A$11,IF($C$7,8,0),1,1)</f>
        <v>52.31</v>
      </c>
      <c r="G1890" s="4">
        <f ca="1">OFFSET(InputPriceData!F$15,CalculationsAndCharts!$A1890+$A$11,IF($C$7,8,0),1,1)</f>
        <v>52.56</v>
      </c>
      <c r="H1890" s="133"/>
      <c r="I1890" s="133"/>
      <c r="J1890" s="37">
        <f t="shared" ref="J1890:J1953" ca="1" si="563">$A$8-A1890+1</f>
        <v>943</v>
      </c>
      <c r="K1890" s="124">
        <f t="shared" ref="K1890:K1953" ca="1" si="564">IF(J1890&gt;2,G1890-G1892,0)</f>
        <v>-0.78000000000000114</v>
      </c>
      <c r="L1890" s="343">
        <f t="shared" ca="1" si="555"/>
        <v>-0.47705240864375276</v>
      </c>
      <c r="M1890" s="345">
        <f t="shared" ref="M1890:M1953" ca="1" si="565">MAX(IF(J1890=1,0.0000001,0.991*M1891),ABS(L1890))</f>
        <v>0.73051494113071969</v>
      </c>
      <c r="N1890" s="344">
        <f t="shared" ca="1" si="556"/>
        <v>-0.65303579952157076</v>
      </c>
      <c r="O1890" s="4"/>
      <c r="P1890" s="4"/>
      <c r="Q1890" s="3"/>
      <c r="S1890" s="4"/>
      <c r="T1890" s="4" t="b">
        <f t="shared" ca="1" si="557"/>
        <v>0</v>
      </c>
      <c r="U1890" t="b">
        <f t="shared" ca="1" si="558"/>
        <v>0</v>
      </c>
      <c r="W1890" s="317" t="b">
        <f t="shared" ca="1" si="559"/>
        <v>0</v>
      </c>
      <c r="X1890" s="317" t="b">
        <f t="shared" ref="X1890:X1953" ca="1" si="566">IF(X1891,IF(Y1890,FALSE,X1891),IF(W1890,TRUE,X1891))</f>
        <v>0</v>
      </c>
      <c r="Y1890" s="317" t="b">
        <f t="shared" ca="1" si="560"/>
        <v>0</v>
      </c>
      <c r="Z1890" t="b">
        <f t="shared" ca="1" si="561"/>
        <v>0</v>
      </c>
      <c r="AA1890" s="37" t="b">
        <f t="shared" ref="AA1890:AA1953" ca="1" si="567">IF(AA1891,IF(AB1890,FALSE,AA1891),IF(Z1890,TRUE,AA1891))</f>
        <v>1</v>
      </c>
      <c r="AB1890" t="b">
        <f t="shared" ca="1" si="562"/>
        <v>0</v>
      </c>
      <c r="AD1890" t="b">
        <f t="shared" ref="AD1890:AD1953" ca="1" si="568">AND($U1891&lt;&gt;$U1892,$U1891,NOT(AE1891))</f>
        <v>0</v>
      </c>
      <c r="AE1890" s="37" t="b">
        <f t="shared" ref="AE1890:AE1953" ca="1" si="569">IF(AE1891,IF(AF1890,FALSE,AE1891),IF(AD1890,TRUE,AE1891))</f>
        <v>1</v>
      </c>
      <c r="AF1890" t="b">
        <f t="shared" ref="AF1890:AF1953" ca="1" si="570">AND(AE1891,AND($T1891&lt;&gt;$T1892,$T1891))</f>
        <v>0</v>
      </c>
      <c r="AG1890" s="317" t="b">
        <f t="shared" ref="AG1890:AG1953" ca="1" si="571">AND($T1891&lt;&gt;$T1892,$T1891,NOT(AH1891))</f>
        <v>0</v>
      </c>
      <c r="AH1890" s="317" t="b">
        <f t="shared" ref="AH1890:AH1953" ca="1" si="572">IF(AH1891,IF(AI1890,FALSE,AH1891),IF(AG1890,TRUE,AH1891))</f>
        <v>0</v>
      </c>
      <c r="AI1890" s="317" t="b">
        <f t="shared" ref="AI1890:AI1953" ca="1" si="573">AND(AH1891,AND($U1891&lt;&gt;$U1892,$U1891))</f>
        <v>0</v>
      </c>
    </row>
    <row r="1891" spans="1:35" x14ac:dyDescent="0.25">
      <c r="A1891">
        <v>1859</v>
      </c>
      <c r="B1891" s="169">
        <f ca="1">OFFSET(InputPriceData!B$15,CalculationsAndCharts!$A1891+$A$11,0,1,1)</f>
        <v>39148</v>
      </c>
      <c r="C1891" s="3">
        <f ca="1">OFFSET(InputPriceData!G$15,CalculationsAndCharts!$A1891+$A$11,IF($C$7,8,0),1,1)</f>
        <v>2666100</v>
      </c>
      <c r="D1891" s="4">
        <f ca="1">OFFSET(InputPriceData!C$15,CalculationsAndCharts!$A1891+$A$11,IF($C$7,8,0),1,1)</f>
        <v>53.27</v>
      </c>
      <c r="E1891" s="4">
        <f ca="1">OFFSET(InputPriceData!D$15,CalculationsAndCharts!$A1891+$A$11,IF($C$7,8,0),1,1)</f>
        <v>53.27</v>
      </c>
      <c r="F1891" s="4">
        <f ca="1">OFFSET(InputPriceData!E$15,CalculationsAndCharts!$A1891+$A$11,IF($C$7,8,0),1,1)</f>
        <v>52.26</v>
      </c>
      <c r="G1891" s="4">
        <f ca="1">OFFSET(InputPriceData!F$15,CalculationsAndCharts!$A1891+$A$11,IF($C$7,8,0),1,1)</f>
        <v>52.35</v>
      </c>
      <c r="H1891" s="133"/>
      <c r="I1891" s="133"/>
      <c r="J1891" s="37">
        <f t="shared" ca="1" si="563"/>
        <v>942</v>
      </c>
      <c r="K1891" s="124">
        <f t="shared" ca="1" si="564"/>
        <v>-0.33999999999999631</v>
      </c>
      <c r="L1891" s="343">
        <f t="shared" ca="1" si="555"/>
        <v>-0.51869482450464865</v>
      </c>
      <c r="M1891" s="345">
        <f t="shared" ca="1" si="565"/>
        <v>0.73714928469295626</v>
      </c>
      <c r="N1891" s="344">
        <f t="shared" ca="1" si="556"/>
        <v>-0.70364963417240489</v>
      </c>
      <c r="O1891" s="4"/>
      <c r="P1891" s="4"/>
      <c r="Q1891" s="3"/>
      <c r="S1891" s="4"/>
      <c r="T1891" s="4" t="b">
        <f t="shared" ca="1" si="557"/>
        <v>0</v>
      </c>
      <c r="U1891" t="b">
        <f t="shared" ca="1" si="558"/>
        <v>0</v>
      </c>
      <c r="W1891" s="317" t="b">
        <f t="shared" ca="1" si="559"/>
        <v>0</v>
      </c>
      <c r="X1891" s="317" t="b">
        <f t="shared" ca="1" si="566"/>
        <v>0</v>
      </c>
      <c r="Y1891" s="317" t="b">
        <f t="shared" ca="1" si="560"/>
        <v>0</v>
      </c>
      <c r="Z1891" t="b">
        <f t="shared" ca="1" si="561"/>
        <v>0</v>
      </c>
      <c r="AA1891" s="37" t="b">
        <f t="shared" ca="1" si="567"/>
        <v>1</v>
      </c>
      <c r="AB1891" t="b">
        <f t="shared" ca="1" si="562"/>
        <v>0</v>
      </c>
      <c r="AD1891" t="b">
        <f t="shared" ca="1" si="568"/>
        <v>0</v>
      </c>
      <c r="AE1891" s="37" t="b">
        <f t="shared" ca="1" si="569"/>
        <v>1</v>
      </c>
      <c r="AF1891" t="b">
        <f t="shared" ca="1" si="570"/>
        <v>0</v>
      </c>
      <c r="AG1891" s="317" t="b">
        <f t="shared" ca="1" si="571"/>
        <v>0</v>
      </c>
      <c r="AH1891" s="317" t="b">
        <f t="shared" ca="1" si="572"/>
        <v>0</v>
      </c>
      <c r="AI1891" s="317" t="b">
        <f t="shared" ca="1" si="573"/>
        <v>0</v>
      </c>
    </row>
    <row r="1892" spans="1:35" x14ac:dyDescent="0.25">
      <c r="A1892">
        <v>1860</v>
      </c>
      <c r="B1892" s="169">
        <f ca="1">OFFSET(InputPriceData!B$15,CalculationsAndCharts!$A1892+$A$11,0,1,1)</f>
        <v>39147</v>
      </c>
      <c r="C1892" s="3">
        <f ca="1">OFFSET(InputPriceData!G$15,CalculationsAndCharts!$A1892+$A$11,IF($C$7,8,0),1,1)</f>
        <v>1507900</v>
      </c>
      <c r="D1892" s="4">
        <f ca="1">OFFSET(InputPriceData!C$15,CalculationsAndCharts!$A1892+$A$11,IF($C$7,8,0),1,1)</f>
        <v>53.24</v>
      </c>
      <c r="E1892" s="4">
        <f ca="1">OFFSET(InputPriceData!D$15,CalculationsAndCharts!$A1892+$A$11,IF($C$7,8,0),1,1)</f>
        <v>53.41</v>
      </c>
      <c r="F1892" s="4">
        <f ca="1">OFFSET(InputPriceData!E$15,CalculationsAndCharts!$A1892+$A$11,IF($C$7,8,0),1,1)</f>
        <v>52.75</v>
      </c>
      <c r="G1892" s="4">
        <f ca="1">OFFSET(InputPriceData!F$15,CalculationsAndCharts!$A1892+$A$11,IF($C$7,8,0),1,1)</f>
        <v>53.34</v>
      </c>
      <c r="H1892" s="133"/>
      <c r="I1892" s="133"/>
      <c r="J1892" s="37">
        <f t="shared" ca="1" si="563"/>
        <v>941</v>
      </c>
      <c r="K1892" s="124">
        <f t="shared" ca="1" si="564"/>
        <v>0.73000000000000398</v>
      </c>
      <c r="L1892" s="343">
        <f t="shared" ca="1" si="555"/>
        <v>-0.58871584569314994</v>
      </c>
      <c r="M1892" s="345">
        <f t="shared" ca="1" si="565"/>
        <v>0.74384387960944121</v>
      </c>
      <c r="N1892" s="344">
        <f t="shared" ca="1" si="556"/>
        <v>-0.79145081626840574</v>
      </c>
      <c r="O1892" s="4"/>
      <c r="P1892" s="4"/>
      <c r="Q1892" s="3"/>
      <c r="S1892" s="4"/>
      <c r="T1892" s="4" t="b">
        <f t="shared" ca="1" si="557"/>
        <v>0</v>
      </c>
      <c r="U1892" t="b">
        <f t="shared" ca="1" si="558"/>
        <v>0</v>
      </c>
      <c r="W1892" s="317" t="b">
        <f t="shared" ca="1" si="559"/>
        <v>0</v>
      </c>
      <c r="X1892" s="317" t="b">
        <f t="shared" ca="1" si="566"/>
        <v>0</v>
      </c>
      <c r="Y1892" s="317" t="b">
        <f t="shared" ca="1" si="560"/>
        <v>0</v>
      </c>
      <c r="Z1892" t="b">
        <f t="shared" ca="1" si="561"/>
        <v>0</v>
      </c>
      <c r="AA1892" s="37" t="b">
        <f t="shared" ca="1" si="567"/>
        <v>1</v>
      </c>
      <c r="AB1892" t="b">
        <f t="shared" ca="1" si="562"/>
        <v>0</v>
      </c>
      <c r="AD1892" t="b">
        <f t="shared" ca="1" si="568"/>
        <v>0</v>
      </c>
      <c r="AE1892" s="37" t="b">
        <f t="shared" ca="1" si="569"/>
        <v>1</v>
      </c>
      <c r="AF1892" t="b">
        <f t="shared" ca="1" si="570"/>
        <v>0</v>
      </c>
      <c r="AG1892" s="317" t="b">
        <f t="shared" ca="1" si="571"/>
        <v>0</v>
      </c>
      <c r="AH1892" s="317" t="b">
        <f t="shared" ca="1" si="572"/>
        <v>0</v>
      </c>
      <c r="AI1892" s="317" t="b">
        <f t="shared" ca="1" si="573"/>
        <v>0</v>
      </c>
    </row>
    <row r="1893" spans="1:35" x14ac:dyDescent="0.25">
      <c r="A1893">
        <v>1861</v>
      </c>
      <c r="B1893" s="169">
        <f ca="1">OFFSET(InputPriceData!B$15,CalculationsAndCharts!$A1893+$A$11,0,1,1)</f>
        <v>39146</v>
      </c>
      <c r="C1893" s="3">
        <f ca="1">OFFSET(InputPriceData!G$15,CalculationsAndCharts!$A1893+$A$11,IF($C$7,8,0),1,1)</f>
        <v>2330700</v>
      </c>
      <c r="D1893" s="4">
        <f ca="1">OFFSET(InputPriceData!C$15,CalculationsAndCharts!$A1893+$A$11,IF($C$7,8,0),1,1)</f>
        <v>52.1</v>
      </c>
      <c r="E1893" s="4">
        <f ca="1">OFFSET(InputPriceData!D$15,CalculationsAndCharts!$A1893+$A$11,IF($C$7,8,0),1,1)</f>
        <v>53.24</v>
      </c>
      <c r="F1893" s="4">
        <f ca="1">OFFSET(InputPriceData!E$15,CalculationsAndCharts!$A1893+$A$11,IF($C$7,8,0),1,1)</f>
        <v>51.75</v>
      </c>
      <c r="G1893" s="4">
        <f ca="1">OFFSET(InputPriceData!F$15,CalculationsAndCharts!$A1893+$A$11,IF($C$7,8,0),1,1)</f>
        <v>52.69</v>
      </c>
      <c r="H1893" s="133"/>
      <c r="I1893" s="133"/>
      <c r="J1893" s="37">
        <f t="shared" ca="1" si="563"/>
        <v>940</v>
      </c>
      <c r="K1893" s="124">
        <f t="shared" ca="1" si="564"/>
        <v>-0.66000000000000369</v>
      </c>
      <c r="L1893" s="343">
        <f t="shared" ca="1" si="555"/>
        <v>-0.60133922915491733</v>
      </c>
      <c r="M1893" s="345">
        <f t="shared" ca="1" si="565"/>
        <v>0.75059927306704466</v>
      </c>
      <c r="N1893" s="344">
        <f t="shared" ca="1" si="556"/>
        <v>-0.80114549897945986</v>
      </c>
      <c r="O1893" s="4"/>
      <c r="P1893" s="4"/>
      <c r="Q1893" s="3"/>
      <c r="S1893" s="4"/>
      <c r="T1893" s="4" t="b">
        <f t="shared" ca="1" si="557"/>
        <v>0</v>
      </c>
      <c r="U1893" t="b">
        <f t="shared" ca="1" si="558"/>
        <v>0</v>
      </c>
      <c r="W1893" s="317" t="b">
        <f t="shared" ca="1" si="559"/>
        <v>0</v>
      </c>
      <c r="X1893" s="317" t="b">
        <f t="shared" ca="1" si="566"/>
        <v>0</v>
      </c>
      <c r="Y1893" s="317" t="b">
        <f t="shared" ca="1" si="560"/>
        <v>0</v>
      </c>
      <c r="Z1893" t="b">
        <f t="shared" ca="1" si="561"/>
        <v>0</v>
      </c>
      <c r="AA1893" s="37" t="b">
        <f t="shared" ca="1" si="567"/>
        <v>1</v>
      </c>
      <c r="AB1893" t="b">
        <f t="shared" ca="1" si="562"/>
        <v>0</v>
      </c>
      <c r="AD1893" t="b">
        <f t="shared" ca="1" si="568"/>
        <v>0</v>
      </c>
      <c r="AE1893" s="37" t="b">
        <f t="shared" ca="1" si="569"/>
        <v>1</v>
      </c>
      <c r="AF1893" t="b">
        <f t="shared" ca="1" si="570"/>
        <v>0</v>
      </c>
      <c r="AG1893" s="317" t="b">
        <f t="shared" ca="1" si="571"/>
        <v>0</v>
      </c>
      <c r="AH1893" s="317" t="b">
        <f t="shared" ca="1" si="572"/>
        <v>0</v>
      </c>
      <c r="AI1893" s="317" t="b">
        <f t="shared" ca="1" si="573"/>
        <v>0</v>
      </c>
    </row>
    <row r="1894" spans="1:35" x14ac:dyDescent="0.25">
      <c r="A1894">
        <v>1862</v>
      </c>
      <c r="B1894" s="169">
        <f ca="1">OFFSET(InputPriceData!B$15,CalculationsAndCharts!$A1894+$A$11,0,1,1)</f>
        <v>39143</v>
      </c>
      <c r="C1894" s="3">
        <f ca="1">OFFSET(InputPriceData!G$15,CalculationsAndCharts!$A1894+$A$11,IF($C$7,8,0),1,1)</f>
        <v>1785800</v>
      </c>
      <c r="D1894" s="4">
        <f ca="1">OFFSET(InputPriceData!C$15,CalculationsAndCharts!$A1894+$A$11,IF($C$7,8,0),1,1)</f>
        <v>53.25</v>
      </c>
      <c r="E1894" s="4">
        <f ca="1">OFFSET(InputPriceData!D$15,CalculationsAndCharts!$A1894+$A$11,IF($C$7,8,0),1,1)</f>
        <v>53.55</v>
      </c>
      <c r="F1894" s="4">
        <f ca="1">OFFSET(InputPriceData!E$15,CalculationsAndCharts!$A1894+$A$11,IF($C$7,8,0),1,1)</f>
        <v>52.59</v>
      </c>
      <c r="G1894" s="4">
        <f ca="1">OFFSET(InputPriceData!F$15,CalculationsAndCharts!$A1894+$A$11,IF($C$7,8,0),1,1)</f>
        <v>52.61</v>
      </c>
      <c r="H1894" s="133"/>
      <c r="I1894" s="133"/>
      <c r="J1894" s="37">
        <f t="shared" ca="1" si="563"/>
        <v>939</v>
      </c>
      <c r="K1894" s="124">
        <f t="shared" ca="1" si="564"/>
        <v>-0.93999999999999773</v>
      </c>
      <c r="L1894" s="343">
        <f t="shared" ca="1" si="555"/>
        <v>-0.54262163255668339</v>
      </c>
      <c r="M1894" s="345">
        <f t="shared" ca="1" si="565"/>
        <v>0.7574160172220431</v>
      </c>
      <c r="N1894" s="344">
        <f t="shared" ca="1" si="556"/>
        <v>-0.71641161557005884</v>
      </c>
      <c r="O1894" s="4"/>
      <c r="P1894" s="4"/>
      <c r="Q1894" s="3"/>
      <c r="S1894" s="4"/>
      <c r="T1894" s="4" t="b">
        <f t="shared" ca="1" si="557"/>
        <v>0</v>
      </c>
      <c r="U1894" t="b">
        <f t="shared" ca="1" si="558"/>
        <v>0</v>
      </c>
      <c r="W1894" s="317" t="b">
        <f t="shared" ca="1" si="559"/>
        <v>0</v>
      </c>
      <c r="X1894" s="317" t="b">
        <f t="shared" ca="1" si="566"/>
        <v>0</v>
      </c>
      <c r="Y1894" s="317" t="b">
        <f t="shared" ca="1" si="560"/>
        <v>0</v>
      </c>
      <c r="Z1894" t="b">
        <f t="shared" ca="1" si="561"/>
        <v>0</v>
      </c>
      <c r="AA1894" s="37" t="b">
        <f t="shared" ca="1" si="567"/>
        <v>1</v>
      </c>
      <c r="AB1894" t="b">
        <f t="shared" ca="1" si="562"/>
        <v>0</v>
      </c>
      <c r="AD1894" t="b">
        <f t="shared" ca="1" si="568"/>
        <v>0</v>
      </c>
      <c r="AE1894" s="37" t="b">
        <f t="shared" ca="1" si="569"/>
        <v>1</v>
      </c>
      <c r="AF1894" t="b">
        <f t="shared" ca="1" si="570"/>
        <v>0</v>
      </c>
      <c r="AG1894" s="317" t="b">
        <f t="shared" ca="1" si="571"/>
        <v>0</v>
      </c>
      <c r="AH1894" s="317" t="b">
        <f t="shared" ca="1" si="572"/>
        <v>0</v>
      </c>
      <c r="AI1894" s="317" t="b">
        <f t="shared" ca="1" si="573"/>
        <v>0</v>
      </c>
    </row>
    <row r="1895" spans="1:35" x14ac:dyDescent="0.25">
      <c r="A1895">
        <v>1863</v>
      </c>
      <c r="B1895" s="169">
        <f ca="1">OFFSET(InputPriceData!B$15,CalculationsAndCharts!$A1895+$A$11,0,1,1)</f>
        <v>39142</v>
      </c>
      <c r="C1895" s="3">
        <f ca="1">OFFSET(InputPriceData!G$15,CalculationsAndCharts!$A1895+$A$11,IF($C$7,8,0),1,1)</f>
        <v>2428100</v>
      </c>
      <c r="D1895" s="4">
        <f ca="1">OFFSET(InputPriceData!C$15,CalculationsAndCharts!$A1895+$A$11,IF($C$7,8,0),1,1)</f>
        <v>52.85</v>
      </c>
      <c r="E1895" s="4">
        <f ca="1">OFFSET(InputPriceData!D$15,CalculationsAndCharts!$A1895+$A$11,IF($C$7,8,0),1,1)</f>
        <v>53.92</v>
      </c>
      <c r="F1895" s="4">
        <f ca="1">OFFSET(InputPriceData!E$15,CalculationsAndCharts!$A1895+$A$11,IF($C$7,8,0),1,1)</f>
        <v>52.36</v>
      </c>
      <c r="G1895" s="4">
        <f ca="1">OFFSET(InputPriceData!F$15,CalculationsAndCharts!$A1895+$A$11,IF($C$7,8,0),1,1)</f>
        <v>53.35</v>
      </c>
      <c r="H1895" s="133"/>
      <c r="I1895" s="133"/>
      <c r="J1895" s="37">
        <f t="shared" ca="1" si="563"/>
        <v>938</v>
      </c>
      <c r="K1895" s="124">
        <f t="shared" ca="1" si="564"/>
        <v>0.32999999999999829</v>
      </c>
      <c r="L1895" s="343">
        <f t="shared" ca="1" si="555"/>
        <v>-0.48277536847894764</v>
      </c>
      <c r="M1895" s="345">
        <f t="shared" ca="1" si="565"/>
        <v>0.76429466924525036</v>
      </c>
      <c r="N1895" s="344">
        <f t="shared" ca="1" si="556"/>
        <v>-0.63166130539114418</v>
      </c>
      <c r="O1895" s="4"/>
      <c r="P1895" s="4"/>
      <c r="Q1895" s="3"/>
      <c r="S1895" s="4"/>
      <c r="T1895" s="4" t="b">
        <f t="shared" ca="1" si="557"/>
        <v>0</v>
      </c>
      <c r="U1895" t="b">
        <f t="shared" ca="1" si="558"/>
        <v>0</v>
      </c>
      <c r="W1895" s="317" t="b">
        <f t="shared" ca="1" si="559"/>
        <v>0</v>
      </c>
      <c r="X1895" s="317" t="b">
        <f t="shared" ca="1" si="566"/>
        <v>0</v>
      </c>
      <c r="Y1895" s="317" t="b">
        <f t="shared" ca="1" si="560"/>
        <v>0</v>
      </c>
      <c r="Z1895" t="b">
        <f t="shared" ca="1" si="561"/>
        <v>0</v>
      </c>
      <c r="AA1895" s="37" t="b">
        <f t="shared" ca="1" si="567"/>
        <v>1</v>
      </c>
      <c r="AB1895" t="b">
        <f t="shared" ca="1" si="562"/>
        <v>0</v>
      </c>
      <c r="AD1895" t="b">
        <f t="shared" ca="1" si="568"/>
        <v>0</v>
      </c>
      <c r="AE1895" s="37" t="b">
        <f t="shared" ca="1" si="569"/>
        <v>1</v>
      </c>
      <c r="AF1895" t="b">
        <f t="shared" ca="1" si="570"/>
        <v>0</v>
      </c>
      <c r="AG1895" s="317" t="b">
        <f t="shared" ca="1" si="571"/>
        <v>0</v>
      </c>
      <c r="AH1895" s="317" t="b">
        <f t="shared" ca="1" si="572"/>
        <v>0</v>
      </c>
      <c r="AI1895" s="317" t="b">
        <f t="shared" ca="1" si="573"/>
        <v>0</v>
      </c>
    </row>
    <row r="1896" spans="1:35" x14ac:dyDescent="0.25">
      <c r="A1896">
        <v>1864</v>
      </c>
      <c r="B1896" s="169">
        <f ca="1">OFFSET(InputPriceData!B$15,CalculationsAndCharts!$A1896+$A$11,0,1,1)</f>
        <v>39141</v>
      </c>
      <c r="C1896" s="3">
        <f ca="1">OFFSET(InputPriceData!G$15,CalculationsAndCharts!$A1896+$A$11,IF($C$7,8,0),1,1)</f>
        <v>2649400</v>
      </c>
      <c r="D1896" s="4">
        <f ca="1">OFFSET(InputPriceData!C$15,CalculationsAndCharts!$A1896+$A$11,IF($C$7,8,0),1,1)</f>
        <v>53.19</v>
      </c>
      <c r="E1896" s="4">
        <f ca="1">OFFSET(InputPriceData!D$15,CalculationsAndCharts!$A1896+$A$11,IF($C$7,8,0),1,1)</f>
        <v>54.02</v>
      </c>
      <c r="F1896" s="4">
        <f ca="1">OFFSET(InputPriceData!E$15,CalculationsAndCharts!$A1896+$A$11,IF($C$7,8,0),1,1)</f>
        <v>52.64</v>
      </c>
      <c r="G1896" s="4">
        <f ca="1">OFFSET(InputPriceData!F$15,CalculationsAndCharts!$A1896+$A$11,IF($C$7,8,0),1,1)</f>
        <v>53.55</v>
      </c>
      <c r="H1896" s="133"/>
      <c r="I1896" s="133"/>
      <c r="J1896" s="37">
        <f t="shared" ca="1" si="563"/>
        <v>937</v>
      </c>
      <c r="K1896" s="124">
        <f t="shared" ca="1" si="564"/>
        <v>-0.87000000000000455</v>
      </c>
      <c r="L1896" s="343">
        <f t="shared" ca="1" si="555"/>
        <v>-0.36755557597696592</v>
      </c>
      <c r="M1896" s="345">
        <f t="shared" ca="1" si="565"/>
        <v>0.77123579136755838</v>
      </c>
      <c r="N1896" s="344">
        <f t="shared" ca="1" si="556"/>
        <v>-0.4765800292089854</v>
      </c>
      <c r="O1896" s="4"/>
      <c r="P1896" s="4"/>
      <c r="Q1896" s="3"/>
      <c r="S1896" s="4"/>
      <c r="T1896" s="4" t="b">
        <f t="shared" ca="1" si="557"/>
        <v>0</v>
      </c>
      <c r="U1896" t="b">
        <f t="shared" ca="1" si="558"/>
        <v>0</v>
      </c>
      <c r="W1896" s="317" t="b">
        <f t="shared" ca="1" si="559"/>
        <v>0</v>
      </c>
      <c r="X1896" s="317" t="b">
        <f t="shared" ca="1" si="566"/>
        <v>0</v>
      </c>
      <c r="Y1896" s="317" t="b">
        <f t="shared" ca="1" si="560"/>
        <v>0</v>
      </c>
      <c r="Z1896" t="b">
        <f t="shared" ca="1" si="561"/>
        <v>0</v>
      </c>
      <c r="AA1896" s="37" t="b">
        <f t="shared" ca="1" si="567"/>
        <v>1</v>
      </c>
      <c r="AB1896" t="b">
        <f t="shared" ca="1" si="562"/>
        <v>0</v>
      </c>
      <c r="AD1896" t="b">
        <f t="shared" ca="1" si="568"/>
        <v>0</v>
      </c>
      <c r="AE1896" s="37" t="b">
        <f t="shared" ca="1" si="569"/>
        <v>1</v>
      </c>
      <c r="AF1896" t="b">
        <f t="shared" ca="1" si="570"/>
        <v>0</v>
      </c>
      <c r="AG1896" s="317" t="b">
        <f t="shared" ca="1" si="571"/>
        <v>0</v>
      </c>
      <c r="AH1896" s="317" t="b">
        <f t="shared" ca="1" si="572"/>
        <v>0</v>
      </c>
      <c r="AI1896" s="317" t="b">
        <f t="shared" ca="1" si="573"/>
        <v>0</v>
      </c>
    </row>
    <row r="1897" spans="1:35" x14ac:dyDescent="0.25">
      <c r="A1897">
        <v>1865</v>
      </c>
      <c r="B1897" s="169">
        <f ca="1">OFFSET(InputPriceData!B$15,CalculationsAndCharts!$A1897+$A$11,0,1,1)</f>
        <v>39140</v>
      </c>
      <c r="C1897" s="3">
        <f ca="1">OFFSET(InputPriceData!G$15,CalculationsAndCharts!$A1897+$A$11,IF($C$7,8,0),1,1)</f>
        <v>2587900</v>
      </c>
      <c r="D1897" s="4">
        <f ca="1">OFFSET(InputPriceData!C$15,CalculationsAndCharts!$A1897+$A$11,IF($C$7,8,0),1,1)</f>
        <v>54.05</v>
      </c>
      <c r="E1897" s="4">
        <f ca="1">OFFSET(InputPriceData!D$15,CalculationsAndCharts!$A1897+$A$11,IF($C$7,8,0),1,1)</f>
        <v>54.25</v>
      </c>
      <c r="F1897" s="4">
        <f ca="1">OFFSET(InputPriceData!E$15,CalculationsAndCharts!$A1897+$A$11,IF($C$7,8,0),1,1)</f>
        <v>52.64</v>
      </c>
      <c r="G1897" s="4">
        <f ca="1">OFFSET(InputPriceData!F$15,CalculationsAndCharts!$A1897+$A$11,IF($C$7,8,0),1,1)</f>
        <v>53.02</v>
      </c>
      <c r="H1897" s="133"/>
      <c r="I1897" s="133"/>
      <c r="J1897" s="37">
        <f t="shared" ca="1" si="563"/>
        <v>936</v>
      </c>
      <c r="K1897" s="124">
        <f t="shared" ca="1" si="564"/>
        <v>-1.7999999999999972</v>
      </c>
      <c r="L1897" s="343">
        <f t="shared" ca="1" si="555"/>
        <v>-0.17587681083378065</v>
      </c>
      <c r="M1897" s="345">
        <f t="shared" ca="1" si="565"/>
        <v>0.77823995092589138</v>
      </c>
      <c r="N1897" s="344">
        <f t="shared" ca="1" si="556"/>
        <v>-0.22599303803992027</v>
      </c>
      <c r="O1897" s="4"/>
      <c r="P1897" s="4"/>
      <c r="Q1897" s="3"/>
      <c r="S1897" s="4"/>
      <c r="T1897" s="4" t="b">
        <f t="shared" ca="1" si="557"/>
        <v>0</v>
      </c>
      <c r="U1897" t="b">
        <f t="shared" ca="1" si="558"/>
        <v>0</v>
      </c>
      <c r="W1897" s="317" t="b">
        <f t="shared" ca="1" si="559"/>
        <v>0</v>
      </c>
      <c r="X1897" s="317" t="b">
        <f t="shared" ca="1" si="566"/>
        <v>0</v>
      </c>
      <c r="Y1897" s="317" t="b">
        <f t="shared" ca="1" si="560"/>
        <v>1</v>
      </c>
      <c r="Z1897" t="b">
        <f t="shared" ca="1" si="561"/>
        <v>1</v>
      </c>
      <c r="AA1897" s="37" t="b">
        <f t="shared" ca="1" si="567"/>
        <v>1</v>
      </c>
      <c r="AB1897" t="b">
        <f t="shared" ca="1" si="562"/>
        <v>0</v>
      </c>
      <c r="AD1897" t="b">
        <f t="shared" ca="1" si="568"/>
        <v>1</v>
      </c>
      <c r="AE1897" s="37" t="b">
        <f t="shared" ca="1" si="569"/>
        <v>1</v>
      </c>
      <c r="AF1897" t="b">
        <f t="shared" ca="1" si="570"/>
        <v>0</v>
      </c>
      <c r="AG1897" s="317" t="b">
        <f t="shared" ca="1" si="571"/>
        <v>0</v>
      </c>
      <c r="AH1897" s="317" t="b">
        <f t="shared" ca="1" si="572"/>
        <v>0</v>
      </c>
      <c r="AI1897" s="317" t="b">
        <f t="shared" ca="1" si="573"/>
        <v>1</v>
      </c>
    </row>
    <row r="1898" spans="1:35" x14ac:dyDescent="0.25">
      <c r="A1898">
        <v>1866</v>
      </c>
      <c r="B1898" s="169">
        <f ca="1">OFFSET(InputPriceData!B$15,CalculationsAndCharts!$A1898+$A$11,0,1,1)</f>
        <v>39139</v>
      </c>
      <c r="C1898" s="3">
        <f ca="1">OFFSET(InputPriceData!G$15,CalculationsAndCharts!$A1898+$A$11,IF($C$7,8,0),1,1)</f>
        <v>1738200</v>
      </c>
      <c r="D1898" s="4">
        <f ca="1">OFFSET(InputPriceData!C$15,CalculationsAndCharts!$A1898+$A$11,IF($C$7,8,0),1,1)</f>
        <v>54.83</v>
      </c>
      <c r="E1898" s="4">
        <f ca="1">OFFSET(InputPriceData!D$15,CalculationsAndCharts!$A1898+$A$11,IF($C$7,8,0),1,1)</f>
        <v>54.87</v>
      </c>
      <c r="F1898" s="4">
        <f ca="1">OFFSET(InputPriceData!E$15,CalculationsAndCharts!$A1898+$A$11,IF($C$7,8,0),1,1)</f>
        <v>54.06</v>
      </c>
      <c r="G1898" s="4">
        <f ca="1">OFFSET(InputPriceData!F$15,CalculationsAndCharts!$A1898+$A$11,IF($C$7,8,0),1,1)</f>
        <v>54.42</v>
      </c>
      <c r="H1898" s="133"/>
      <c r="I1898" s="133"/>
      <c r="J1898" s="37">
        <f t="shared" ca="1" si="563"/>
        <v>935</v>
      </c>
      <c r="K1898" s="124">
        <f t="shared" ca="1" si="564"/>
        <v>-0.71000000000000085</v>
      </c>
      <c r="L1898" s="343">
        <f t="shared" ca="1" si="555"/>
        <v>-1.980807735157343E-2</v>
      </c>
      <c r="M1898" s="345">
        <f t="shared" ca="1" si="565"/>
        <v>0.78530772040957764</v>
      </c>
      <c r="N1898" s="344">
        <f t="shared" ca="1" si="556"/>
        <v>-2.5223331996841337E-2</v>
      </c>
      <c r="O1898" s="4"/>
      <c r="P1898" s="4"/>
      <c r="Q1898" s="3"/>
      <c r="S1898" s="4"/>
      <c r="T1898" s="4" t="b">
        <f t="shared" ca="1" si="557"/>
        <v>0</v>
      </c>
      <c r="U1898" t="b">
        <f t="shared" ca="1" si="558"/>
        <v>1</v>
      </c>
      <c r="W1898" s="317" t="b">
        <f t="shared" ca="1" si="559"/>
        <v>0</v>
      </c>
      <c r="X1898" s="317" t="b">
        <f t="shared" ca="1" si="566"/>
        <v>1</v>
      </c>
      <c r="Y1898" s="317" t="b">
        <f t="shared" ca="1" si="560"/>
        <v>0</v>
      </c>
      <c r="Z1898" t="b">
        <f t="shared" ca="1" si="561"/>
        <v>0</v>
      </c>
      <c r="AA1898" s="37" t="b">
        <f t="shared" ca="1" si="567"/>
        <v>0</v>
      </c>
      <c r="AB1898" t="b">
        <f t="shared" ca="1" si="562"/>
        <v>0</v>
      </c>
      <c r="AD1898" t="b">
        <f t="shared" ca="1" si="568"/>
        <v>0</v>
      </c>
      <c r="AE1898" s="37" t="b">
        <f t="shared" ca="1" si="569"/>
        <v>0</v>
      </c>
      <c r="AF1898" t="b">
        <f t="shared" ca="1" si="570"/>
        <v>0</v>
      </c>
      <c r="AG1898" s="317" t="b">
        <f t="shared" ca="1" si="571"/>
        <v>0</v>
      </c>
      <c r="AH1898" s="317" t="b">
        <f t="shared" ca="1" si="572"/>
        <v>1</v>
      </c>
      <c r="AI1898" s="317" t="b">
        <f t="shared" ca="1" si="573"/>
        <v>0</v>
      </c>
    </row>
    <row r="1899" spans="1:35" x14ac:dyDescent="0.25">
      <c r="A1899">
        <v>1867</v>
      </c>
      <c r="B1899" s="169">
        <f ca="1">OFFSET(InputPriceData!B$15,CalculationsAndCharts!$A1899+$A$11,0,1,1)</f>
        <v>39136</v>
      </c>
      <c r="C1899" s="3">
        <f ca="1">OFFSET(InputPriceData!G$15,CalculationsAndCharts!$A1899+$A$11,IF($C$7,8,0),1,1)</f>
        <v>1353300</v>
      </c>
      <c r="D1899" s="4">
        <f ca="1">OFFSET(InputPriceData!C$15,CalculationsAndCharts!$A1899+$A$11,IF($C$7,8,0),1,1)</f>
        <v>55.18</v>
      </c>
      <c r="E1899" s="4">
        <f ca="1">OFFSET(InputPriceData!D$15,CalculationsAndCharts!$A1899+$A$11,IF($C$7,8,0),1,1)</f>
        <v>55.28</v>
      </c>
      <c r="F1899" s="4">
        <f ca="1">OFFSET(InputPriceData!E$15,CalculationsAndCharts!$A1899+$A$11,IF($C$7,8,0),1,1)</f>
        <v>54.46</v>
      </c>
      <c r="G1899" s="4">
        <f ca="1">OFFSET(InputPriceData!F$15,CalculationsAndCharts!$A1899+$A$11,IF($C$7,8,0),1,1)</f>
        <v>54.82</v>
      </c>
      <c r="H1899" s="133"/>
      <c r="I1899" s="133"/>
      <c r="J1899" s="37">
        <f t="shared" ca="1" si="563"/>
        <v>934</v>
      </c>
      <c r="K1899" s="124">
        <f t="shared" ca="1" si="564"/>
        <v>-0.39000000000000057</v>
      </c>
      <c r="L1899" s="343">
        <f t="shared" ca="1" si="555"/>
        <v>7.1362694586938377E-2</v>
      </c>
      <c r="M1899" s="345">
        <f t="shared" ca="1" si="565"/>
        <v>0.79243967750714195</v>
      </c>
      <c r="N1899" s="344">
        <f t="shared" ca="1" si="556"/>
        <v>9.0054418793656651E-2</v>
      </c>
      <c r="O1899" s="4"/>
      <c r="P1899" s="4"/>
      <c r="Q1899" s="3"/>
      <c r="S1899" s="4"/>
      <c r="T1899" s="4" t="b">
        <f t="shared" ca="1" si="557"/>
        <v>0</v>
      </c>
      <c r="U1899" t="b">
        <f t="shared" ca="1" si="558"/>
        <v>0</v>
      </c>
      <c r="W1899" s="317" t="b">
        <f t="shared" ca="1" si="559"/>
        <v>0</v>
      </c>
      <c r="X1899" s="317" t="b">
        <f t="shared" ca="1" si="566"/>
        <v>1</v>
      </c>
      <c r="Y1899" s="317" t="b">
        <f t="shared" ca="1" si="560"/>
        <v>0</v>
      </c>
      <c r="Z1899" t="b">
        <f t="shared" ca="1" si="561"/>
        <v>0</v>
      </c>
      <c r="AA1899" s="37" t="b">
        <f t="shared" ca="1" si="567"/>
        <v>0</v>
      </c>
      <c r="AB1899" t="b">
        <f t="shared" ca="1" si="562"/>
        <v>0</v>
      </c>
      <c r="AD1899" t="b">
        <f t="shared" ca="1" si="568"/>
        <v>0</v>
      </c>
      <c r="AE1899" s="37" t="b">
        <f t="shared" ca="1" si="569"/>
        <v>0</v>
      </c>
      <c r="AF1899" t="b">
        <f t="shared" ca="1" si="570"/>
        <v>0</v>
      </c>
      <c r="AG1899" s="317" t="b">
        <f t="shared" ca="1" si="571"/>
        <v>0</v>
      </c>
      <c r="AH1899" s="317" t="b">
        <f t="shared" ca="1" si="572"/>
        <v>1</v>
      </c>
      <c r="AI1899" s="317" t="b">
        <f t="shared" ca="1" si="573"/>
        <v>0</v>
      </c>
    </row>
    <row r="1900" spans="1:35" x14ac:dyDescent="0.25">
      <c r="A1900">
        <v>1868</v>
      </c>
      <c r="B1900" s="169">
        <f ca="1">OFFSET(InputPriceData!B$15,CalculationsAndCharts!$A1900+$A$11,0,1,1)</f>
        <v>39135</v>
      </c>
      <c r="C1900" s="3">
        <f ca="1">OFFSET(InputPriceData!G$15,CalculationsAndCharts!$A1900+$A$11,IF($C$7,8,0),1,1)</f>
        <v>1656600</v>
      </c>
      <c r="D1900" s="4">
        <f ca="1">OFFSET(InputPriceData!C$15,CalculationsAndCharts!$A1900+$A$11,IF($C$7,8,0),1,1)</f>
        <v>54.86</v>
      </c>
      <c r="E1900" s="4">
        <f ca="1">OFFSET(InputPriceData!D$15,CalculationsAndCharts!$A1900+$A$11,IF($C$7,8,0),1,1)</f>
        <v>55.4</v>
      </c>
      <c r="F1900" s="4">
        <f ca="1">OFFSET(InputPriceData!E$15,CalculationsAndCharts!$A1900+$A$11,IF($C$7,8,0),1,1)</f>
        <v>54.86</v>
      </c>
      <c r="G1900" s="4">
        <f ca="1">OFFSET(InputPriceData!F$15,CalculationsAndCharts!$A1900+$A$11,IF($C$7,8,0),1,1)</f>
        <v>55.13</v>
      </c>
      <c r="H1900" s="133"/>
      <c r="I1900" s="133"/>
      <c r="J1900" s="37">
        <f t="shared" ca="1" si="563"/>
        <v>933</v>
      </c>
      <c r="K1900" s="124">
        <f t="shared" ca="1" si="564"/>
        <v>-0.23999999999999488</v>
      </c>
      <c r="L1900" s="343">
        <f t="shared" ca="1" si="555"/>
        <v>0.13696726104477636</v>
      </c>
      <c r="M1900" s="345">
        <f t="shared" ca="1" si="565"/>
        <v>0.79963640515352363</v>
      </c>
      <c r="N1900" s="344">
        <f t="shared" ca="1" si="556"/>
        <v>0.17128692511001892</v>
      </c>
      <c r="O1900" s="4"/>
      <c r="P1900" s="4"/>
      <c r="Q1900" s="3"/>
      <c r="S1900" s="4"/>
      <c r="T1900" s="4" t="b">
        <f t="shared" ca="1" si="557"/>
        <v>0</v>
      </c>
      <c r="U1900" t="b">
        <f t="shared" ca="1" si="558"/>
        <v>0</v>
      </c>
      <c r="W1900" s="317" t="b">
        <f t="shared" ca="1" si="559"/>
        <v>0</v>
      </c>
      <c r="X1900" s="317" t="b">
        <f t="shared" ca="1" si="566"/>
        <v>1</v>
      </c>
      <c r="Y1900" s="317" t="b">
        <f t="shared" ca="1" si="560"/>
        <v>0</v>
      </c>
      <c r="Z1900" t="b">
        <f t="shared" ca="1" si="561"/>
        <v>0</v>
      </c>
      <c r="AA1900" s="37" t="b">
        <f t="shared" ca="1" si="567"/>
        <v>0</v>
      </c>
      <c r="AB1900" t="b">
        <f t="shared" ca="1" si="562"/>
        <v>0</v>
      </c>
      <c r="AD1900" t="b">
        <f t="shared" ca="1" si="568"/>
        <v>0</v>
      </c>
      <c r="AE1900" s="37" t="b">
        <f t="shared" ca="1" si="569"/>
        <v>0</v>
      </c>
      <c r="AF1900" t="b">
        <f t="shared" ca="1" si="570"/>
        <v>0</v>
      </c>
      <c r="AG1900" s="317" t="b">
        <f t="shared" ca="1" si="571"/>
        <v>0</v>
      </c>
      <c r="AH1900" s="317" t="b">
        <f t="shared" ca="1" si="572"/>
        <v>1</v>
      </c>
      <c r="AI1900" s="317" t="b">
        <f t="shared" ca="1" si="573"/>
        <v>0</v>
      </c>
    </row>
    <row r="1901" spans="1:35" x14ac:dyDescent="0.25">
      <c r="A1901">
        <v>1869</v>
      </c>
      <c r="B1901" s="169">
        <f ca="1">OFFSET(InputPriceData!B$15,CalculationsAndCharts!$A1901+$A$11,0,1,1)</f>
        <v>39134</v>
      </c>
      <c r="C1901" s="3">
        <f ca="1">OFFSET(InputPriceData!G$15,CalculationsAndCharts!$A1901+$A$11,IF($C$7,8,0),1,1)</f>
        <v>1690500</v>
      </c>
      <c r="D1901" s="4">
        <f ca="1">OFFSET(InputPriceData!C$15,CalculationsAndCharts!$A1901+$A$11,IF($C$7,8,0),1,1)</f>
        <v>55.25</v>
      </c>
      <c r="E1901" s="4">
        <f ca="1">OFFSET(InputPriceData!D$15,CalculationsAndCharts!$A1901+$A$11,IF($C$7,8,0),1,1)</f>
        <v>55.49</v>
      </c>
      <c r="F1901" s="4">
        <f ca="1">OFFSET(InputPriceData!E$15,CalculationsAndCharts!$A1901+$A$11,IF($C$7,8,0),1,1)</f>
        <v>55.1</v>
      </c>
      <c r="G1901" s="4">
        <f ca="1">OFFSET(InputPriceData!F$15,CalculationsAndCharts!$A1901+$A$11,IF($C$7,8,0),1,1)</f>
        <v>55.21</v>
      </c>
      <c r="H1901" s="133"/>
      <c r="I1901" s="133"/>
      <c r="J1901" s="37">
        <f t="shared" ca="1" si="563"/>
        <v>932</v>
      </c>
      <c r="K1901" s="124">
        <f t="shared" ca="1" si="564"/>
        <v>0.16000000000000369</v>
      </c>
      <c r="L1901" s="343">
        <f t="shared" ca="1" si="555"/>
        <v>0.18357765096616363</v>
      </c>
      <c r="M1901" s="345">
        <f t="shared" ca="1" si="565"/>
        <v>0.8068984915777232</v>
      </c>
      <c r="N1901" s="344">
        <f t="shared" ca="1" si="556"/>
        <v>0.22751021706239094</v>
      </c>
      <c r="O1901" s="4"/>
      <c r="P1901" s="4"/>
      <c r="Q1901" s="3"/>
      <c r="S1901" s="4"/>
      <c r="T1901" s="4" t="b">
        <f t="shared" ca="1" si="557"/>
        <v>0</v>
      </c>
      <c r="U1901" t="b">
        <f t="shared" ca="1" si="558"/>
        <v>0</v>
      </c>
      <c r="W1901" s="317" t="b">
        <f t="shared" ca="1" si="559"/>
        <v>0</v>
      </c>
      <c r="X1901" s="317" t="b">
        <f t="shared" ca="1" si="566"/>
        <v>1</v>
      </c>
      <c r="Y1901" s="317" t="b">
        <f t="shared" ca="1" si="560"/>
        <v>0</v>
      </c>
      <c r="Z1901" t="b">
        <f t="shared" ca="1" si="561"/>
        <v>0</v>
      </c>
      <c r="AA1901" s="37" t="b">
        <f t="shared" ca="1" si="567"/>
        <v>0</v>
      </c>
      <c r="AB1901" t="b">
        <f t="shared" ca="1" si="562"/>
        <v>0</v>
      </c>
      <c r="AD1901" t="b">
        <f t="shared" ca="1" si="568"/>
        <v>0</v>
      </c>
      <c r="AE1901" s="37" t="b">
        <f t="shared" ca="1" si="569"/>
        <v>0</v>
      </c>
      <c r="AF1901" t="b">
        <f t="shared" ca="1" si="570"/>
        <v>0</v>
      </c>
      <c r="AG1901" s="317" t="b">
        <f t="shared" ca="1" si="571"/>
        <v>0</v>
      </c>
      <c r="AH1901" s="317" t="b">
        <f t="shared" ca="1" si="572"/>
        <v>1</v>
      </c>
      <c r="AI1901" s="317" t="b">
        <f t="shared" ca="1" si="573"/>
        <v>0</v>
      </c>
    </row>
    <row r="1902" spans="1:35" x14ac:dyDescent="0.25">
      <c r="A1902">
        <v>1870</v>
      </c>
      <c r="B1902" s="169">
        <f ca="1">OFFSET(InputPriceData!B$15,CalculationsAndCharts!$A1902+$A$11,0,1,1)</f>
        <v>39133</v>
      </c>
      <c r="C1902" s="3">
        <f ca="1">OFFSET(InputPriceData!G$15,CalculationsAndCharts!$A1902+$A$11,IF($C$7,8,0),1,1)</f>
        <v>1995200</v>
      </c>
      <c r="D1902" s="4">
        <f ca="1">OFFSET(InputPriceData!C$15,CalculationsAndCharts!$A1902+$A$11,IF($C$7,8,0),1,1)</f>
        <v>55.07</v>
      </c>
      <c r="E1902" s="4">
        <f ca="1">OFFSET(InputPriceData!D$15,CalculationsAndCharts!$A1902+$A$11,IF($C$7,8,0),1,1)</f>
        <v>55.63</v>
      </c>
      <c r="F1902" s="4">
        <f ca="1">OFFSET(InputPriceData!E$15,CalculationsAndCharts!$A1902+$A$11,IF($C$7,8,0),1,1)</f>
        <v>54.96</v>
      </c>
      <c r="G1902" s="4">
        <f ca="1">OFFSET(InputPriceData!F$15,CalculationsAndCharts!$A1902+$A$11,IF($C$7,8,0),1,1)</f>
        <v>55.37</v>
      </c>
      <c r="H1902" s="133"/>
      <c r="I1902" s="133"/>
      <c r="J1902" s="37">
        <f t="shared" ca="1" si="563"/>
        <v>931</v>
      </c>
      <c r="K1902" s="124">
        <f t="shared" ca="1" si="564"/>
        <v>7.9999999999998295E-2</v>
      </c>
      <c r="L1902" s="343">
        <f t="shared" ca="1" si="555"/>
        <v>0.22870990992613405</v>
      </c>
      <c r="M1902" s="345">
        <f t="shared" ca="1" si="565"/>
        <v>0.81422653035088111</v>
      </c>
      <c r="N1902" s="344">
        <f t="shared" ca="1" si="556"/>
        <v>0.28089223502404703</v>
      </c>
      <c r="O1902" s="4"/>
      <c r="P1902" s="4"/>
      <c r="Q1902" s="3"/>
      <c r="S1902" s="4"/>
      <c r="T1902" s="4" t="b">
        <f t="shared" ca="1" si="557"/>
        <v>0</v>
      </c>
      <c r="U1902" t="b">
        <f t="shared" ca="1" si="558"/>
        <v>0</v>
      </c>
      <c r="W1902" s="317" t="b">
        <f t="shared" ca="1" si="559"/>
        <v>0</v>
      </c>
      <c r="X1902" s="317" t="b">
        <f t="shared" ca="1" si="566"/>
        <v>1</v>
      </c>
      <c r="Y1902" s="317" t="b">
        <f t="shared" ca="1" si="560"/>
        <v>0</v>
      </c>
      <c r="Z1902" t="b">
        <f t="shared" ca="1" si="561"/>
        <v>0</v>
      </c>
      <c r="AA1902" s="37" t="b">
        <f t="shared" ca="1" si="567"/>
        <v>0</v>
      </c>
      <c r="AB1902" t="b">
        <f t="shared" ca="1" si="562"/>
        <v>0</v>
      </c>
      <c r="AD1902" t="b">
        <f t="shared" ca="1" si="568"/>
        <v>0</v>
      </c>
      <c r="AE1902" s="37" t="b">
        <f t="shared" ca="1" si="569"/>
        <v>0</v>
      </c>
      <c r="AF1902" t="b">
        <f t="shared" ca="1" si="570"/>
        <v>0</v>
      </c>
      <c r="AG1902" s="317" t="b">
        <f t="shared" ca="1" si="571"/>
        <v>0</v>
      </c>
      <c r="AH1902" s="317" t="b">
        <f t="shared" ca="1" si="572"/>
        <v>1</v>
      </c>
      <c r="AI1902" s="317" t="b">
        <f t="shared" ca="1" si="573"/>
        <v>0</v>
      </c>
    </row>
    <row r="1903" spans="1:35" x14ac:dyDescent="0.25">
      <c r="A1903">
        <v>1871</v>
      </c>
      <c r="B1903" s="169">
        <f ca="1">OFFSET(InputPriceData!B$15,CalculationsAndCharts!$A1903+$A$11,0,1,1)</f>
        <v>39129</v>
      </c>
      <c r="C1903" s="3">
        <f ca="1">OFFSET(InputPriceData!G$15,CalculationsAndCharts!$A1903+$A$11,IF($C$7,8,0),1,1)</f>
        <v>1812900</v>
      </c>
      <c r="D1903" s="4">
        <f ca="1">OFFSET(InputPriceData!C$15,CalculationsAndCharts!$A1903+$A$11,IF($C$7,8,0),1,1)</f>
        <v>55.04</v>
      </c>
      <c r="E1903" s="4">
        <f ca="1">OFFSET(InputPriceData!D$15,CalculationsAndCharts!$A1903+$A$11,IF($C$7,8,0),1,1)</f>
        <v>55.39</v>
      </c>
      <c r="F1903" s="4">
        <f ca="1">OFFSET(InputPriceData!E$15,CalculationsAndCharts!$A1903+$A$11,IF($C$7,8,0),1,1)</f>
        <v>54.8</v>
      </c>
      <c r="G1903" s="4">
        <f ca="1">OFFSET(InputPriceData!F$15,CalculationsAndCharts!$A1903+$A$11,IF($C$7,8,0),1,1)</f>
        <v>55.05</v>
      </c>
      <c r="H1903" s="133"/>
      <c r="I1903" s="133"/>
      <c r="J1903" s="37">
        <f t="shared" ca="1" si="563"/>
        <v>930</v>
      </c>
      <c r="K1903" s="124">
        <f t="shared" ca="1" si="564"/>
        <v>8.9999999999996305E-2</v>
      </c>
      <c r="L1903" s="343">
        <f t="shared" ca="1" si="555"/>
        <v>0.28568977113198979</v>
      </c>
      <c r="M1903" s="345">
        <f t="shared" ca="1" si="565"/>
        <v>0.82162112043479429</v>
      </c>
      <c r="N1903" s="344">
        <f t="shared" ca="1" si="556"/>
        <v>0.34771473618010867</v>
      </c>
      <c r="O1903" s="4"/>
      <c r="P1903" s="4"/>
      <c r="Q1903" s="3"/>
      <c r="S1903" s="4"/>
      <c r="T1903" s="4" t="b">
        <f t="shared" ca="1" si="557"/>
        <v>0</v>
      </c>
      <c r="U1903" t="b">
        <f t="shared" ca="1" si="558"/>
        <v>0</v>
      </c>
      <c r="W1903" s="317" t="b">
        <f t="shared" ca="1" si="559"/>
        <v>0</v>
      </c>
      <c r="X1903" s="317" t="b">
        <f t="shared" ca="1" si="566"/>
        <v>1</v>
      </c>
      <c r="Y1903" s="317" t="b">
        <f t="shared" ca="1" si="560"/>
        <v>0</v>
      </c>
      <c r="Z1903" t="b">
        <f t="shared" ca="1" si="561"/>
        <v>0</v>
      </c>
      <c r="AA1903" s="37" t="b">
        <f t="shared" ca="1" si="567"/>
        <v>0</v>
      </c>
      <c r="AB1903" t="b">
        <f t="shared" ca="1" si="562"/>
        <v>0</v>
      </c>
      <c r="AD1903" t="b">
        <f t="shared" ca="1" si="568"/>
        <v>0</v>
      </c>
      <c r="AE1903" s="37" t="b">
        <f t="shared" ca="1" si="569"/>
        <v>0</v>
      </c>
      <c r="AF1903" t="b">
        <f t="shared" ca="1" si="570"/>
        <v>0</v>
      </c>
      <c r="AG1903" s="317" t="b">
        <f t="shared" ca="1" si="571"/>
        <v>0</v>
      </c>
      <c r="AH1903" s="317" t="b">
        <f t="shared" ca="1" si="572"/>
        <v>1</v>
      </c>
      <c r="AI1903" s="317" t="b">
        <f t="shared" ca="1" si="573"/>
        <v>0</v>
      </c>
    </row>
    <row r="1904" spans="1:35" x14ac:dyDescent="0.25">
      <c r="A1904">
        <v>1872</v>
      </c>
      <c r="B1904" s="169">
        <f ca="1">OFFSET(InputPriceData!B$15,CalculationsAndCharts!$A1904+$A$11,0,1,1)</f>
        <v>39128</v>
      </c>
      <c r="C1904" s="3">
        <f ca="1">OFFSET(InputPriceData!G$15,CalculationsAndCharts!$A1904+$A$11,IF($C$7,8,0),1,1)</f>
        <v>2188600</v>
      </c>
      <c r="D1904" s="4">
        <f ca="1">OFFSET(InputPriceData!C$15,CalculationsAndCharts!$A1904+$A$11,IF($C$7,8,0),1,1)</f>
        <v>54.76</v>
      </c>
      <c r="E1904" s="4">
        <f ca="1">OFFSET(InputPriceData!D$15,CalculationsAndCharts!$A1904+$A$11,IF($C$7,8,0),1,1)</f>
        <v>55.44</v>
      </c>
      <c r="F1904" s="4">
        <f ca="1">OFFSET(InputPriceData!E$15,CalculationsAndCharts!$A1904+$A$11,IF($C$7,8,0),1,1)</f>
        <v>54.76</v>
      </c>
      <c r="G1904" s="4">
        <f ca="1">OFFSET(InputPriceData!F$15,CalculationsAndCharts!$A1904+$A$11,IF($C$7,8,0),1,1)</f>
        <v>55.29</v>
      </c>
      <c r="H1904" s="133"/>
      <c r="I1904" s="133"/>
      <c r="J1904" s="37">
        <f t="shared" ca="1" si="563"/>
        <v>929</v>
      </c>
      <c r="K1904" s="124">
        <f t="shared" ca="1" si="564"/>
        <v>3.0000000000001137E-2</v>
      </c>
      <c r="L1904" s="343">
        <f t="shared" ca="1" si="555"/>
        <v>0.34981081314807549</v>
      </c>
      <c r="M1904" s="345">
        <f t="shared" ca="1" si="565"/>
        <v>0.82908286623087213</v>
      </c>
      <c r="N1904" s="344">
        <f t="shared" ca="1" si="556"/>
        <v>0.42192502992899239</v>
      </c>
      <c r="O1904" s="4"/>
      <c r="P1904" s="4"/>
      <c r="Q1904" s="3"/>
      <c r="S1904" s="4"/>
      <c r="T1904" s="4" t="b">
        <f t="shared" ca="1" si="557"/>
        <v>0</v>
      </c>
      <c r="U1904" t="b">
        <f t="shared" ca="1" si="558"/>
        <v>0</v>
      </c>
      <c r="W1904" s="317" t="b">
        <f t="shared" ca="1" si="559"/>
        <v>0</v>
      </c>
      <c r="X1904" s="317" t="b">
        <f t="shared" ca="1" si="566"/>
        <v>1</v>
      </c>
      <c r="Y1904" s="317" t="b">
        <f t="shared" ca="1" si="560"/>
        <v>0</v>
      </c>
      <c r="Z1904" t="b">
        <f t="shared" ca="1" si="561"/>
        <v>0</v>
      </c>
      <c r="AA1904" s="37" t="b">
        <f t="shared" ca="1" si="567"/>
        <v>0</v>
      </c>
      <c r="AB1904" t="b">
        <f t="shared" ca="1" si="562"/>
        <v>0</v>
      </c>
      <c r="AD1904" t="b">
        <f t="shared" ca="1" si="568"/>
        <v>0</v>
      </c>
      <c r="AE1904" s="37" t="b">
        <f t="shared" ca="1" si="569"/>
        <v>0</v>
      </c>
      <c r="AF1904" t="b">
        <f t="shared" ca="1" si="570"/>
        <v>0</v>
      </c>
      <c r="AG1904" s="317" t="b">
        <f t="shared" ca="1" si="571"/>
        <v>0</v>
      </c>
      <c r="AH1904" s="317" t="b">
        <f t="shared" ca="1" si="572"/>
        <v>1</v>
      </c>
      <c r="AI1904" s="317" t="b">
        <f t="shared" ca="1" si="573"/>
        <v>0</v>
      </c>
    </row>
    <row r="1905" spans="1:35" x14ac:dyDescent="0.25">
      <c r="A1905">
        <v>1873</v>
      </c>
      <c r="B1905" s="169">
        <f ca="1">OFFSET(InputPriceData!B$15,CalculationsAndCharts!$A1905+$A$11,0,1,1)</f>
        <v>39127</v>
      </c>
      <c r="C1905" s="3">
        <f ca="1">OFFSET(InputPriceData!G$15,CalculationsAndCharts!$A1905+$A$11,IF($C$7,8,0),1,1)</f>
        <v>1903800</v>
      </c>
      <c r="D1905" s="4">
        <f ca="1">OFFSET(InputPriceData!C$15,CalculationsAndCharts!$A1905+$A$11,IF($C$7,8,0),1,1)</f>
        <v>55.48</v>
      </c>
      <c r="E1905" s="4">
        <f ca="1">OFFSET(InputPriceData!D$15,CalculationsAndCharts!$A1905+$A$11,IF($C$7,8,0),1,1)</f>
        <v>55.48</v>
      </c>
      <c r="F1905" s="4">
        <f ca="1">OFFSET(InputPriceData!E$15,CalculationsAndCharts!$A1905+$A$11,IF($C$7,8,0),1,1)</f>
        <v>54.95</v>
      </c>
      <c r="G1905" s="4">
        <f ca="1">OFFSET(InputPriceData!F$15,CalculationsAndCharts!$A1905+$A$11,IF($C$7,8,0),1,1)</f>
        <v>54.96</v>
      </c>
      <c r="H1905" s="133"/>
      <c r="I1905" s="133"/>
      <c r="J1905" s="37">
        <f t="shared" ca="1" si="563"/>
        <v>928</v>
      </c>
      <c r="K1905" s="124">
        <f t="shared" ca="1" si="564"/>
        <v>0.42000000000000171</v>
      </c>
      <c r="L1905" s="343">
        <f t="shared" ca="1" si="555"/>
        <v>0.41408665591103161</v>
      </c>
      <c r="M1905" s="345">
        <f t="shared" ca="1" si="565"/>
        <v>0.836612377629538</v>
      </c>
      <c r="N1905" s="344">
        <f t="shared" ca="1" si="556"/>
        <v>0.49495640631603727</v>
      </c>
      <c r="O1905" s="4"/>
      <c r="P1905" s="4"/>
      <c r="Q1905" s="3"/>
      <c r="S1905" s="4"/>
      <c r="T1905" s="4" t="b">
        <f t="shared" ca="1" si="557"/>
        <v>0</v>
      </c>
      <c r="U1905" t="b">
        <f t="shared" ca="1" si="558"/>
        <v>0</v>
      </c>
      <c r="W1905" s="317" t="b">
        <f t="shared" ca="1" si="559"/>
        <v>0</v>
      </c>
      <c r="X1905" s="317" t="b">
        <f t="shared" ca="1" si="566"/>
        <v>1</v>
      </c>
      <c r="Y1905" s="317" t="b">
        <f t="shared" ca="1" si="560"/>
        <v>0</v>
      </c>
      <c r="Z1905" t="b">
        <f t="shared" ca="1" si="561"/>
        <v>0</v>
      </c>
      <c r="AA1905" s="37" t="b">
        <f t="shared" ca="1" si="567"/>
        <v>0</v>
      </c>
      <c r="AB1905" t="b">
        <f t="shared" ca="1" si="562"/>
        <v>0</v>
      </c>
      <c r="AD1905" t="b">
        <f t="shared" ca="1" si="568"/>
        <v>0</v>
      </c>
      <c r="AE1905" s="37" t="b">
        <f t="shared" ca="1" si="569"/>
        <v>0</v>
      </c>
      <c r="AF1905" t="b">
        <f t="shared" ca="1" si="570"/>
        <v>0</v>
      </c>
      <c r="AG1905" s="317" t="b">
        <f t="shared" ca="1" si="571"/>
        <v>0</v>
      </c>
      <c r="AH1905" s="317" t="b">
        <f t="shared" ca="1" si="572"/>
        <v>1</v>
      </c>
      <c r="AI1905" s="317" t="b">
        <f t="shared" ca="1" si="573"/>
        <v>0</v>
      </c>
    </row>
    <row r="1906" spans="1:35" x14ac:dyDescent="0.25">
      <c r="A1906">
        <v>1874</v>
      </c>
      <c r="B1906" s="169">
        <f ca="1">OFFSET(InputPriceData!B$15,CalculationsAndCharts!$A1906+$A$11,0,1,1)</f>
        <v>39126</v>
      </c>
      <c r="C1906" s="3">
        <f ca="1">OFFSET(InputPriceData!G$15,CalculationsAndCharts!$A1906+$A$11,IF($C$7,8,0),1,1)</f>
        <v>1654700</v>
      </c>
      <c r="D1906" s="4">
        <f ca="1">OFFSET(InputPriceData!C$15,CalculationsAndCharts!$A1906+$A$11,IF($C$7,8,0),1,1)</f>
        <v>54.54</v>
      </c>
      <c r="E1906" s="4">
        <f ca="1">OFFSET(InputPriceData!D$15,CalculationsAndCharts!$A1906+$A$11,IF($C$7,8,0),1,1)</f>
        <v>55.26</v>
      </c>
      <c r="F1906" s="4">
        <f ca="1">OFFSET(InputPriceData!E$15,CalculationsAndCharts!$A1906+$A$11,IF($C$7,8,0),1,1)</f>
        <v>54.14</v>
      </c>
      <c r="G1906" s="4">
        <f ca="1">OFFSET(InputPriceData!F$15,CalculationsAndCharts!$A1906+$A$11,IF($C$7,8,0),1,1)</f>
        <v>55.26</v>
      </c>
      <c r="H1906" s="133"/>
      <c r="I1906" s="133"/>
      <c r="J1906" s="37">
        <f t="shared" ca="1" si="563"/>
        <v>927</v>
      </c>
      <c r="K1906" s="124">
        <f t="shared" ca="1" si="564"/>
        <v>0.62999999999999545</v>
      </c>
      <c r="L1906" s="343">
        <f t="shared" ca="1" si="555"/>
        <v>0.49101371333594007</v>
      </c>
      <c r="M1906" s="345">
        <f t="shared" ca="1" si="565"/>
        <v>0.84421027006007876</v>
      </c>
      <c r="N1906" s="344">
        <f t="shared" ca="1" si="556"/>
        <v>0.58162489932869066</v>
      </c>
      <c r="O1906" s="4"/>
      <c r="P1906" s="4"/>
      <c r="Q1906" s="3"/>
      <c r="S1906" s="4"/>
      <c r="T1906" s="4" t="b">
        <f t="shared" ca="1" si="557"/>
        <v>0</v>
      </c>
      <c r="U1906" t="b">
        <f t="shared" ca="1" si="558"/>
        <v>0</v>
      </c>
      <c r="W1906" s="317" t="b">
        <f t="shared" ca="1" si="559"/>
        <v>0</v>
      </c>
      <c r="X1906" s="317" t="b">
        <f t="shared" ca="1" si="566"/>
        <v>1</v>
      </c>
      <c r="Y1906" s="317" t="b">
        <f t="shared" ca="1" si="560"/>
        <v>0</v>
      </c>
      <c r="Z1906" t="b">
        <f t="shared" ca="1" si="561"/>
        <v>0</v>
      </c>
      <c r="AA1906" s="37" t="b">
        <f t="shared" ca="1" si="567"/>
        <v>0</v>
      </c>
      <c r="AB1906" t="b">
        <f t="shared" ca="1" si="562"/>
        <v>0</v>
      </c>
      <c r="AD1906" t="b">
        <f t="shared" ca="1" si="568"/>
        <v>0</v>
      </c>
      <c r="AE1906" s="37" t="b">
        <f t="shared" ca="1" si="569"/>
        <v>0</v>
      </c>
      <c r="AF1906" t="b">
        <f t="shared" ca="1" si="570"/>
        <v>0</v>
      </c>
      <c r="AG1906" s="317" t="b">
        <f t="shared" ca="1" si="571"/>
        <v>0</v>
      </c>
      <c r="AH1906" s="317" t="b">
        <f t="shared" ca="1" si="572"/>
        <v>1</v>
      </c>
      <c r="AI1906" s="317" t="b">
        <f t="shared" ca="1" si="573"/>
        <v>0</v>
      </c>
    </row>
    <row r="1907" spans="1:35" x14ac:dyDescent="0.25">
      <c r="A1907">
        <v>1875</v>
      </c>
      <c r="B1907" s="169">
        <f ca="1">OFFSET(InputPriceData!B$15,CalculationsAndCharts!$A1907+$A$11,0,1,1)</f>
        <v>39125</v>
      </c>
      <c r="C1907" s="3">
        <f ca="1">OFFSET(InputPriceData!G$15,CalculationsAndCharts!$A1907+$A$11,IF($C$7,8,0),1,1)</f>
        <v>1617900</v>
      </c>
      <c r="D1907" s="4">
        <f ca="1">OFFSET(InputPriceData!C$15,CalculationsAndCharts!$A1907+$A$11,IF($C$7,8,0),1,1)</f>
        <v>54.74</v>
      </c>
      <c r="E1907" s="4">
        <f ca="1">OFFSET(InputPriceData!D$15,CalculationsAndCharts!$A1907+$A$11,IF($C$7,8,0),1,1)</f>
        <v>55.09</v>
      </c>
      <c r="F1907" s="4">
        <f ca="1">OFFSET(InputPriceData!E$15,CalculationsAndCharts!$A1907+$A$11,IF($C$7,8,0),1,1)</f>
        <v>54.42</v>
      </c>
      <c r="G1907" s="4">
        <f ca="1">OFFSET(InputPriceData!F$15,CalculationsAndCharts!$A1907+$A$11,IF($C$7,8,0),1,1)</f>
        <v>54.54</v>
      </c>
      <c r="H1907" s="133"/>
      <c r="I1907" s="133"/>
      <c r="J1907" s="37">
        <f t="shared" ca="1" si="563"/>
        <v>926</v>
      </c>
      <c r="K1907" s="124">
        <f t="shared" ca="1" si="564"/>
        <v>-0.13000000000000256</v>
      </c>
      <c r="L1907" s="343">
        <f t="shared" ca="1" si="555"/>
        <v>0.61515145382559222</v>
      </c>
      <c r="M1907" s="345">
        <f t="shared" ca="1" si="565"/>
        <v>0.85187716454094731</v>
      </c>
      <c r="N1907" s="344">
        <f t="shared" ca="1" si="556"/>
        <v>0.72211285785208257</v>
      </c>
      <c r="O1907" s="4"/>
      <c r="P1907" s="4"/>
      <c r="Q1907" s="3"/>
      <c r="S1907" s="4"/>
      <c r="T1907" s="4" t="b">
        <f t="shared" ca="1" si="557"/>
        <v>0</v>
      </c>
      <c r="U1907" t="b">
        <f t="shared" ca="1" si="558"/>
        <v>0</v>
      </c>
      <c r="W1907" s="317" t="b">
        <f t="shared" ca="1" si="559"/>
        <v>0</v>
      </c>
      <c r="X1907" s="317" t="b">
        <f t="shared" ca="1" si="566"/>
        <v>1</v>
      </c>
      <c r="Y1907" s="317" t="b">
        <f t="shared" ca="1" si="560"/>
        <v>0</v>
      </c>
      <c r="Z1907" t="b">
        <f t="shared" ca="1" si="561"/>
        <v>0</v>
      </c>
      <c r="AA1907" s="37" t="b">
        <f t="shared" ca="1" si="567"/>
        <v>0</v>
      </c>
      <c r="AB1907" t="b">
        <f t="shared" ca="1" si="562"/>
        <v>0</v>
      </c>
      <c r="AD1907" t="b">
        <f t="shared" ca="1" si="568"/>
        <v>0</v>
      </c>
      <c r="AE1907" s="37" t="b">
        <f t="shared" ca="1" si="569"/>
        <v>0</v>
      </c>
      <c r="AF1907" t="b">
        <f t="shared" ca="1" si="570"/>
        <v>0</v>
      </c>
      <c r="AG1907" s="317" t="b">
        <f t="shared" ca="1" si="571"/>
        <v>0</v>
      </c>
      <c r="AH1907" s="317" t="b">
        <f t="shared" ca="1" si="572"/>
        <v>1</v>
      </c>
      <c r="AI1907" s="317" t="b">
        <f t="shared" ca="1" si="573"/>
        <v>0</v>
      </c>
    </row>
    <row r="1908" spans="1:35" x14ac:dyDescent="0.25">
      <c r="A1908">
        <v>1876</v>
      </c>
      <c r="B1908" s="169">
        <f ca="1">OFFSET(InputPriceData!B$15,CalculationsAndCharts!$A1908+$A$11,0,1,1)</f>
        <v>39122</v>
      </c>
      <c r="C1908" s="3">
        <f ca="1">OFFSET(InputPriceData!G$15,CalculationsAndCharts!$A1908+$A$11,IF($C$7,8,0),1,1)</f>
        <v>2409300</v>
      </c>
      <c r="D1908" s="4">
        <f ca="1">OFFSET(InputPriceData!C$15,CalculationsAndCharts!$A1908+$A$11,IF($C$7,8,0),1,1)</f>
        <v>54.75</v>
      </c>
      <c r="E1908" s="4">
        <f ca="1">OFFSET(InputPriceData!D$15,CalculationsAndCharts!$A1908+$A$11,IF($C$7,8,0),1,1)</f>
        <v>55.06</v>
      </c>
      <c r="F1908" s="4">
        <f ca="1">OFFSET(InputPriceData!E$15,CalculationsAndCharts!$A1908+$A$11,IF($C$7,8,0),1,1)</f>
        <v>54.5</v>
      </c>
      <c r="G1908" s="4">
        <f ca="1">OFFSET(InputPriceData!F$15,CalculationsAndCharts!$A1908+$A$11,IF($C$7,8,0),1,1)</f>
        <v>54.63</v>
      </c>
      <c r="H1908" s="133"/>
      <c r="I1908" s="133"/>
      <c r="J1908" s="37">
        <f t="shared" ca="1" si="563"/>
        <v>925</v>
      </c>
      <c r="K1908" s="124">
        <f t="shared" ca="1" si="564"/>
        <v>-0.4199999999999946</v>
      </c>
      <c r="L1908" s="343">
        <f t="shared" ca="1" si="555"/>
        <v>0.76372738878349</v>
      </c>
      <c r="M1908" s="345">
        <f t="shared" ca="1" si="565"/>
        <v>0.85961368773052205</v>
      </c>
      <c r="N1908" s="344">
        <f t="shared" ca="1" si="556"/>
        <v>0.88845419714036566</v>
      </c>
      <c r="O1908" s="4"/>
      <c r="P1908" s="4"/>
      <c r="Q1908" s="3"/>
      <c r="S1908" s="4"/>
      <c r="T1908" s="4" t="b">
        <f t="shared" ca="1" si="557"/>
        <v>0</v>
      </c>
      <c r="U1908" t="b">
        <f t="shared" ca="1" si="558"/>
        <v>0</v>
      </c>
      <c r="W1908" s="317" t="b">
        <f t="shared" ca="1" si="559"/>
        <v>0</v>
      </c>
      <c r="X1908" s="317" t="b">
        <f t="shared" ca="1" si="566"/>
        <v>1</v>
      </c>
      <c r="Y1908" s="317" t="b">
        <f t="shared" ca="1" si="560"/>
        <v>0</v>
      </c>
      <c r="Z1908" t="b">
        <f t="shared" ca="1" si="561"/>
        <v>0</v>
      </c>
      <c r="AA1908" s="37" t="b">
        <f t="shared" ca="1" si="567"/>
        <v>0</v>
      </c>
      <c r="AB1908" t="b">
        <f t="shared" ca="1" si="562"/>
        <v>0</v>
      </c>
      <c r="AD1908" t="b">
        <f t="shared" ca="1" si="568"/>
        <v>0</v>
      </c>
      <c r="AE1908" s="37" t="b">
        <f t="shared" ca="1" si="569"/>
        <v>0</v>
      </c>
      <c r="AF1908" t="b">
        <f t="shared" ca="1" si="570"/>
        <v>0</v>
      </c>
      <c r="AG1908" s="317" t="b">
        <f t="shared" ca="1" si="571"/>
        <v>0</v>
      </c>
      <c r="AH1908" s="317" t="b">
        <f t="shared" ca="1" si="572"/>
        <v>1</v>
      </c>
      <c r="AI1908" s="317" t="b">
        <f t="shared" ca="1" si="573"/>
        <v>0</v>
      </c>
    </row>
    <row r="1909" spans="1:35" x14ac:dyDescent="0.25">
      <c r="A1909">
        <v>1877</v>
      </c>
      <c r="B1909" s="169">
        <f ca="1">OFFSET(InputPriceData!B$15,CalculationsAndCharts!$A1909+$A$11,0,1,1)</f>
        <v>39121</v>
      </c>
      <c r="C1909" s="3">
        <f ca="1">OFFSET(InputPriceData!G$15,CalculationsAndCharts!$A1909+$A$11,IF($C$7,8,0),1,1)</f>
        <v>2241400</v>
      </c>
      <c r="D1909" s="4">
        <f ca="1">OFFSET(InputPriceData!C$15,CalculationsAndCharts!$A1909+$A$11,IF($C$7,8,0),1,1)</f>
        <v>55.05</v>
      </c>
      <c r="E1909" s="4">
        <f ca="1">OFFSET(InputPriceData!D$15,CalculationsAndCharts!$A1909+$A$11,IF($C$7,8,0),1,1)</f>
        <v>55.19</v>
      </c>
      <c r="F1909" s="4">
        <f ca="1">OFFSET(InputPriceData!E$15,CalculationsAndCharts!$A1909+$A$11,IF($C$7,8,0),1,1)</f>
        <v>54.49</v>
      </c>
      <c r="G1909" s="4">
        <f ca="1">OFFSET(InputPriceData!F$15,CalculationsAndCharts!$A1909+$A$11,IF($C$7,8,0),1,1)</f>
        <v>54.67</v>
      </c>
      <c r="H1909" s="133"/>
      <c r="I1909" s="133"/>
      <c r="J1909" s="37">
        <f t="shared" ca="1" si="563"/>
        <v>924</v>
      </c>
      <c r="K1909" s="124">
        <f t="shared" ca="1" si="564"/>
        <v>-0.55999999999999517</v>
      </c>
      <c r="L1909" s="343">
        <f t="shared" ca="1" si="555"/>
        <v>0.86742047197832695</v>
      </c>
      <c r="M1909" s="345">
        <f t="shared" ca="1" si="565"/>
        <v>0.86742047197832695</v>
      </c>
      <c r="N1909" s="344">
        <f t="shared" ca="1" si="556"/>
        <v>1</v>
      </c>
      <c r="O1909" s="4"/>
      <c r="P1909" s="4"/>
      <c r="Q1909" s="3"/>
      <c r="S1909" s="4"/>
      <c r="T1909" s="4" t="b">
        <f t="shared" ca="1" si="557"/>
        <v>0</v>
      </c>
      <c r="U1909" t="b">
        <f t="shared" ca="1" si="558"/>
        <v>0</v>
      </c>
      <c r="W1909" s="317" t="b">
        <f t="shared" ca="1" si="559"/>
        <v>0</v>
      </c>
      <c r="X1909" s="317" t="b">
        <f t="shared" ca="1" si="566"/>
        <v>1</v>
      </c>
      <c r="Y1909" s="317" t="b">
        <f t="shared" ca="1" si="560"/>
        <v>0</v>
      </c>
      <c r="Z1909" t="b">
        <f t="shared" ca="1" si="561"/>
        <v>0</v>
      </c>
      <c r="AA1909" s="37" t="b">
        <f t="shared" ca="1" si="567"/>
        <v>0</v>
      </c>
      <c r="AB1909" t="b">
        <f t="shared" ca="1" si="562"/>
        <v>0</v>
      </c>
      <c r="AD1909" t="b">
        <f t="shared" ca="1" si="568"/>
        <v>0</v>
      </c>
      <c r="AE1909" s="37" t="b">
        <f t="shared" ca="1" si="569"/>
        <v>0</v>
      </c>
      <c r="AF1909" t="b">
        <f t="shared" ca="1" si="570"/>
        <v>0</v>
      </c>
      <c r="AG1909" s="317" t="b">
        <f t="shared" ca="1" si="571"/>
        <v>0</v>
      </c>
      <c r="AH1909" s="317" t="b">
        <f t="shared" ca="1" si="572"/>
        <v>1</v>
      </c>
      <c r="AI1909" s="317" t="b">
        <f t="shared" ca="1" si="573"/>
        <v>0</v>
      </c>
    </row>
    <row r="1910" spans="1:35" x14ac:dyDescent="0.25">
      <c r="A1910">
        <v>1878</v>
      </c>
      <c r="B1910" s="169">
        <f ca="1">OFFSET(InputPriceData!B$15,CalculationsAndCharts!$A1910+$A$11,0,1,1)</f>
        <v>39120</v>
      </c>
      <c r="C1910" s="3">
        <f ca="1">OFFSET(InputPriceData!G$15,CalculationsAndCharts!$A1910+$A$11,IF($C$7,8,0),1,1)</f>
        <v>1849100</v>
      </c>
      <c r="D1910" s="4">
        <f ca="1">OFFSET(InputPriceData!C$15,CalculationsAndCharts!$A1910+$A$11,IF($C$7,8,0),1,1)</f>
        <v>55.13</v>
      </c>
      <c r="E1910" s="4">
        <f ca="1">OFFSET(InputPriceData!D$15,CalculationsAndCharts!$A1910+$A$11,IF($C$7,8,0),1,1)</f>
        <v>55.63</v>
      </c>
      <c r="F1910" s="4">
        <f ca="1">OFFSET(InputPriceData!E$15,CalculationsAndCharts!$A1910+$A$11,IF($C$7,8,0),1,1)</f>
        <v>54.98</v>
      </c>
      <c r="G1910" s="4">
        <f ca="1">OFFSET(InputPriceData!F$15,CalculationsAndCharts!$A1910+$A$11,IF($C$7,8,0),1,1)</f>
        <v>55.05</v>
      </c>
      <c r="H1910" s="133"/>
      <c r="I1910" s="133"/>
      <c r="J1910" s="37">
        <f t="shared" ca="1" si="563"/>
        <v>923</v>
      </c>
      <c r="K1910" s="124">
        <f t="shared" ca="1" si="564"/>
        <v>7.9999999999998295E-2</v>
      </c>
      <c r="L1910" s="343">
        <f t="shared" ca="1" si="555"/>
        <v>0.86186390197008145</v>
      </c>
      <c r="M1910" s="345">
        <f t="shared" ca="1" si="565"/>
        <v>0.86186390197008145</v>
      </c>
      <c r="N1910" s="344">
        <f t="shared" ca="1" si="556"/>
        <v>1</v>
      </c>
      <c r="O1910" s="4"/>
      <c r="P1910" s="4"/>
      <c r="Q1910" s="3"/>
      <c r="S1910" s="4"/>
      <c r="T1910" s="4" t="b">
        <f t="shared" ca="1" si="557"/>
        <v>0</v>
      </c>
      <c r="U1910" t="b">
        <f t="shared" ca="1" si="558"/>
        <v>0</v>
      </c>
      <c r="W1910" s="317" t="b">
        <f t="shared" ca="1" si="559"/>
        <v>0</v>
      </c>
      <c r="X1910" s="317" t="b">
        <f t="shared" ca="1" si="566"/>
        <v>1</v>
      </c>
      <c r="Y1910" s="317" t="b">
        <f t="shared" ca="1" si="560"/>
        <v>0</v>
      </c>
      <c r="Z1910" t="b">
        <f t="shared" ca="1" si="561"/>
        <v>0</v>
      </c>
      <c r="AA1910" s="37" t="b">
        <f t="shared" ca="1" si="567"/>
        <v>0</v>
      </c>
      <c r="AB1910" t="b">
        <f t="shared" ca="1" si="562"/>
        <v>0</v>
      </c>
      <c r="AD1910" t="b">
        <f t="shared" ca="1" si="568"/>
        <v>0</v>
      </c>
      <c r="AE1910" s="37" t="b">
        <f t="shared" ca="1" si="569"/>
        <v>0</v>
      </c>
      <c r="AF1910" t="b">
        <f t="shared" ca="1" si="570"/>
        <v>0</v>
      </c>
      <c r="AG1910" s="317" t="b">
        <f t="shared" ca="1" si="571"/>
        <v>0</v>
      </c>
      <c r="AH1910" s="317" t="b">
        <f t="shared" ca="1" si="572"/>
        <v>1</v>
      </c>
      <c r="AI1910" s="317" t="b">
        <f t="shared" ca="1" si="573"/>
        <v>0</v>
      </c>
    </row>
    <row r="1911" spans="1:35" x14ac:dyDescent="0.25">
      <c r="A1911">
        <v>1879</v>
      </c>
      <c r="B1911" s="169">
        <f ca="1">OFFSET(InputPriceData!B$15,CalculationsAndCharts!$A1911+$A$11,0,1,1)</f>
        <v>39119</v>
      </c>
      <c r="C1911" s="3">
        <f ca="1">OFFSET(InputPriceData!G$15,CalculationsAndCharts!$A1911+$A$11,IF($C$7,8,0),1,1)</f>
        <v>1822700</v>
      </c>
      <c r="D1911" s="4">
        <f ca="1">OFFSET(InputPriceData!C$15,CalculationsAndCharts!$A1911+$A$11,IF($C$7,8,0),1,1)</f>
        <v>54.96</v>
      </c>
      <c r="E1911" s="4">
        <f ca="1">OFFSET(InputPriceData!D$15,CalculationsAndCharts!$A1911+$A$11,IF($C$7,8,0),1,1)</f>
        <v>55.32</v>
      </c>
      <c r="F1911" s="4">
        <f ca="1">OFFSET(InputPriceData!E$15,CalculationsAndCharts!$A1911+$A$11,IF($C$7,8,0),1,1)</f>
        <v>54.76</v>
      </c>
      <c r="G1911" s="4">
        <f ca="1">OFFSET(InputPriceData!F$15,CalculationsAndCharts!$A1911+$A$11,IF($C$7,8,0),1,1)</f>
        <v>55.23</v>
      </c>
      <c r="H1911" s="133"/>
      <c r="I1911" s="133"/>
      <c r="J1911" s="37">
        <f t="shared" ca="1" si="563"/>
        <v>922</v>
      </c>
      <c r="K1911" s="124">
        <f t="shared" ca="1" si="564"/>
        <v>0.37999999999999545</v>
      </c>
      <c r="L1911" s="343">
        <f t="shared" ca="1" si="555"/>
        <v>0.71744324995313713</v>
      </c>
      <c r="M1911" s="345">
        <f t="shared" ca="1" si="565"/>
        <v>0.71744324995313713</v>
      </c>
      <c r="N1911" s="344">
        <f t="shared" ca="1" si="556"/>
        <v>1</v>
      </c>
      <c r="O1911" s="4"/>
      <c r="P1911" s="4"/>
      <c r="Q1911" s="3"/>
      <c r="S1911" s="4"/>
      <c r="T1911" s="4" t="b">
        <f t="shared" ca="1" si="557"/>
        <v>0</v>
      </c>
      <c r="U1911" t="b">
        <f t="shared" ca="1" si="558"/>
        <v>0</v>
      </c>
      <c r="W1911" s="317" t="b">
        <f t="shared" ca="1" si="559"/>
        <v>0</v>
      </c>
      <c r="X1911" s="317" t="b">
        <f t="shared" ca="1" si="566"/>
        <v>1</v>
      </c>
      <c r="Y1911" s="317" t="b">
        <f t="shared" ca="1" si="560"/>
        <v>0</v>
      </c>
      <c r="Z1911" t="b">
        <f t="shared" ca="1" si="561"/>
        <v>0</v>
      </c>
      <c r="AA1911" s="37" t="b">
        <f t="shared" ca="1" si="567"/>
        <v>0</v>
      </c>
      <c r="AB1911" t="b">
        <f t="shared" ca="1" si="562"/>
        <v>0</v>
      </c>
      <c r="AD1911" t="b">
        <f t="shared" ca="1" si="568"/>
        <v>0</v>
      </c>
      <c r="AE1911" s="37" t="b">
        <f t="shared" ca="1" si="569"/>
        <v>0</v>
      </c>
      <c r="AF1911" t="b">
        <f t="shared" ca="1" si="570"/>
        <v>0</v>
      </c>
      <c r="AG1911" s="317" t="b">
        <f t="shared" ca="1" si="571"/>
        <v>0</v>
      </c>
      <c r="AH1911" s="317" t="b">
        <f t="shared" ca="1" si="572"/>
        <v>1</v>
      </c>
      <c r="AI1911" s="317" t="b">
        <f t="shared" ca="1" si="573"/>
        <v>0</v>
      </c>
    </row>
    <row r="1912" spans="1:35" x14ac:dyDescent="0.25">
      <c r="A1912">
        <v>1880</v>
      </c>
      <c r="B1912" s="169">
        <f ca="1">OFFSET(InputPriceData!B$15,CalculationsAndCharts!$A1912+$A$11,0,1,1)</f>
        <v>39118</v>
      </c>
      <c r="C1912" s="3">
        <f ca="1">OFFSET(InputPriceData!G$15,CalculationsAndCharts!$A1912+$A$11,IF($C$7,8,0),1,1)</f>
        <v>3055900</v>
      </c>
      <c r="D1912" s="4">
        <f ca="1">OFFSET(InputPriceData!C$15,CalculationsAndCharts!$A1912+$A$11,IF($C$7,8,0),1,1)</f>
        <v>54.64</v>
      </c>
      <c r="E1912" s="4">
        <f ca="1">OFFSET(InputPriceData!D$15,CalculationsAndCharts!$A1912+$A$11,IF($C$7,8,0),1,1)</f>
        <v>55.44</v>
      </c>
      <c r="F1912" s="4">
        <f ca="1">OFFSET(InputPriceData!E$15,CalculationsAndCharts!$A1912+$A$11,IF($C$7,8,0),1,1)</f>
        <v>53.85</v>
      </c>
      <c r="G1912" s="4">
        <f ca="1">OFFSET(InputPriceData!F$15,CalculationsAndCharts!$A1912+$A$11,IF($C$7,8,0),1,1)</f>
        <v>54.97</v>
      </c>
      <c r="H1912" s="133"/>
      <c r="I1912" s="133"/>
      <c r="J1912" s="37">
        <f t="shared" ca="1" si="563"/>
        <v>921</v>
      </c>
      <c r="K1912" s="124">
        <f t="shared" ca="1" si="564"/>
        <v>2.4099999999999966</v>
      </c>
      <c r="L1912" s="343">
        <f t="shared" ca="1" si="555"/>
        <v>0.43219575361564155</v>
      </c>
      <c r="M1912" s="345">
        <f t="shared" ca="1" si="565"/>
        <v>0.49381910686267411</v>
      </c>
      <c r="N1912" s="344">
        <f t="shared" ca="1" si="556"/>
        <v>0.87521067453518087</v>
      </c>
      <c r="O1912" s="4"/>
      <c r="P1912" s="4"/>
      <c r="Q1912" s="3"/>
      <c r="S1912" s="4"/>
      <c r="T1912" s="4" t="b">
        <f t="shared" ca="1" si="557"/>
        <v>0</v>
      </c>
      <c r="U1912" t="b">
        <f t="shared" ca="1" si="558"/>
        <v>0</v>
      </c>
      <c r="W1912" s="317" t="b">
        <f t="shared" ca="1" si="559"/>
        <v>1</v>
      </c>
      <c r="X1912" s="317" t="b">
        <f t="shared" ca="1" si="566"/>
        <v>1</v>
      </c>
      <c r="Y1912" s="317" t="b">
        <f t="shared" ca="1" si="560"/>
        <v>0</v>
      </c>
      <c r="Z1912" t="b">
        <f t="shared" ca="1" si="561"/>
        <v>0</v>
      </c>
      <c r="AA1912" s="37" t="b">
        <f t="shared" ca="1" si="567"/>
        <v>0</v>
      </c>
      <c r="AB1912" t="b">
        <f t="shared" ca="1" si="562"/>
        <v>1</v>
      </c>
      <c r="AD1912" t="b">
        <f t="shared" ca="1" si="568"/>
        <v>0</v>
      </c>
      <c r="AE1912" s="37" t="b">
        <f t="shared" ca="1" si="569"/>
        <v>0</v>
      </c>
      <c r="AF1912" t="b">
        <f t="shared" ca="1" si="570"/>
        <v>1</v>
      </c>
      <c r="AG1912" s="317" t="b">
        <f t="shared" ca="1" si="571"/>
        <v>1</v>
      </c>
      <c r="AH1912" s="317" t="b">
        <f t="shared" ca="1" si="572"/>
        <v>1</v>
      </c>
      <c r="AI1912" s="317" t="b">
        <f t="shared" ca="1" si="573"/>
        <v>0</v>
      </c>
    </row>
    <row r="1913" spans="1:35" x14ac:dyDescent="0.25">
      <c r="A1913">
        <v>1881</v>
      </c>
      <c r="B1913" s="169">
        <f ca="1">OFFSET(InputPriceData!B$15,CalculationsAndCharts!$A1913+$A$11,0,1,1)</f>
        <v>39115</v>
      </c>
      <c r="C1913" s="3">
        <f ca="1">OFFSET(InputPriceData!G$15,CalculationsAndCharts!$A1913+$A$11,IF($C$7,8,0),1,1)</f>
        <v>3595100</v>
      </c>
      <c r="D1913" s="4">
        <f ca="1">OFFSET(InputPriceData!C$15,CalculationsAndCharts!$A1913+$A$11,IF($C$7,8,0),1,1)</f>
        <v>53.55</v>
      </c>
      <c r="E1913" s="4">
        <f ca="1">OFFSET(InputPriceData!D$15,CalculationsAndCharts!$A1913+$A$11,IF($C$7,8,0),1,1)</f>
        <v>55</v>
      </c>
      <c r="F1913" s="4">
        <f ca="1">OFFSET(InputPriceData!E$15,CalculationsAndCharts!$A1913+$A$11,IF($C$7,8,0),1,1)</f>
        <v>53.28</v>
      </c>
      <c r="G1913" s="4">
        <f ca="1">OFFSET(InputPriceData!F$15,CalculationsAndCharts!$A1913+$A$11,IF($C$7,8,0),1,1)</f>
        <v>54.85</v>
      </c>
      <c r="H1913" s="133"/>
      <c r="I1913" s="133"/>
      <c r="J1913" s="37">
        <f t="shared" ca="1" si="563"/>
        <v>920</v>
      </c>
      <c r="K1913" s="124">
        <f t="shared" ca="1" si="564"/>
        <v>2.9500000000000028</v>
      </c>
      <c r="L1913" s="343">
        <f t="shared" ca="1" si="555"/>
        <v>0.10603995248097312</v>
      </c>
      <c r="M1913" s="345">
        <f t="shared" ca="1" si="565"/>
        <v>0.49830384143559447</v>
      </c>
      <c r="N1913" s="344">
        <f t="shared" ca="1" si="556"/>
        <v>0.21280179614003383</v>
      </c>
      <c r="O1913" s="4"/>
      <c r="P1913" s="4"/>
      <c r="Q1913" s="3"/>
      <c r="S1913" s="4"/>
      <c r="T1913" s="4" t="b">
        <f t="shared" ca="1" si="557"/>
        <v>1</v>
      </c>
      <c r="U1913" t="b">
        <f t="shared" ca="1" si="558"/>
        <v>0</v>
      </c>
      <c r="W1913" s="317" t="b">
        <f t="shared" ca="1" si="559"/>
        <v>0</v>
      </c>
      <c r="X1913" s="317" t="b">
        <f t="shared" ca="1" si="566"/>
        <v>0</v>
      </c>
      <c r="Y1913" s="317" t="b">
        <f t="shared" ca="1" si="560"/>
        <v>0</v>
      </c>
      <c r="Z1913" t="b">
        <f t="shared" ca="1" si="561"/>
        <v>0</v>
      </c>
      <c r="AA1913" s="37" t="b">
        <f t="shared" ca="1" si="567"/>
        <v>1</v>
      </c>
      <c r="AB1913" t="b">
        <f t="shared" ca="1" si="562"/>
        <v>0</v>
      </c>
      <c r="AD1913" t="b">
        <f t="shared" ca="1" si="568"/>
        <v>0</v>
      </c>
      <c r="AE1913" s="37" t="b">
        <f t="shared" ca="1" si="569"/>
        <v>1</v>
      </c>
      <c r="AF1913" t="b">
        <f t="shared" ca="1" si="570"/>
        <v>0</v>
      </c>
      <c r="AG1913" s="317" t="b">
        <f t="shared" ca="1" si="571"/>
        <v>0</v>
      </c>
      <c r="AH1913" s="317" t="b">
        <f t="shared" ca="1" si="572"/>
        <v>0</v>
      </c>
      <c r="AI1913" s="317" t="b">
        <f t="shared" ca="1" si="573"/>
        <v>0</v>
      </c>
    </row>
    <row r="1914" spans="1:35" x14ac:dyDescent="0.25">
      <c r="A1914">
        <v>1882</v>
      </c>
      <c r="B1914" s="169">
        <f ca="1">OFFSET(InputPriceData!B$15,CalculationsAndCharts!$A1914+$A$11,0,1,1)</f>
        <v>39114</v>
      </c>
      <c r="C1914" s="3">
        <f ca="1">OFFSET(InputPriceData!G$15,CalculationsAndCharts!$A1914+$A$11,IF($C$7,8,0),1,1)</f>
        <v>2723400</v>
      </c>
      <c r="D1914" s="4">
        <f ca="1">OFFSET(InputPriceData!C$15,CalculationsAndCharts!$A1914+$A$11,IF($C$7,8,0),1,1)</f>
        <v>51.92</v>
      </c>
      <c r="E1914" s="4">
        <f ca="1">OFFSET(InputPriceData!D$15,CalculationsAndCharts!$A1914+$A$11,IF($C$7,8,0),1,1)</f>
        <v>52.82</v>
      </c>
      <c r="F1914" s="4">
        <f ca="1">OFFSET(InputPriceData!E$15,CalculationsAndCharts!$A1914+$A$11,IF($C$7,8,0),1,1)</f>
        <v>51.9</v>
      </c>
      <c r="G1914" s="4">
        <f ca="1">OFFSET(InputPriceData!F$15,CalculationsAndCharts!$A1914+$A$11,IF($C$7,8,0),1,1)</f>
        <v>52.56</v>
      </c>
      <c r="H1914" s="133"/>
      <c r="I1914" s="133"/>
      <c r="J1914" s="37">
        <f t="shared" ca="1" si="563"/>
        <v>919</v>
      </c>
      <c r="K1914" s="124">
        <f t="shared" ca="1" si="564"/>
        <v>0.96999999999999886</v>
      </c>
      <c r="L1914" s="343">
        <f t="shared" ca="1" si="555"/>
        <v>-8.5398798964720427E-2</v>
      </c>
      <c r="M1914" s="345">
        <f t="shared" ca="1" si="565"/>
        <v>0.50282930518223456</v>
      </c>
      <c r="N1914" s="344">
        <f t="shared" ca="1" si="556"/>
        <v>-0.1698365590163253</v>
      </c>
      <c r="O1914" s="4"/>
      <c r="P1914" s="4"/>
      <c r="Q1914" s="3"/>
      <c r="S1914" s="4"/>
      <c r="T1914" s="4" t="b">
        <f t="shared" ca="1" si="557"/>
        <v>0</v>
      </c>
      <c r="U1914" t="b">
        <f t="shared" ca="1" si="558"/>
        <v>0</v>
      </c>
      <c r="W1914" s="317" t="b">
        <f t="shared" ca="1" si="559"/>
        <v>0</v>
      </c>
      <c r="X1914" s="317" t="b">
        <f t="shared" ca="1" si="566"/>
        <v>0</v>
      </c>
      <c r="Y1914" s="317" t="b">
        <f t="shared" ca="1" si="560"/>
        <v>0</v>
      </c>
      <c r="Z1914" t="b">
        <f t="shared" ca="1" si="561"/>
        <v>0</v>
      </c>
      <c r="AA1914" s="37" t="b">
        <f t="shared" ca="1" si="567"/>
        <v>1</v>
      </c>
      <c r="AB1914" t="b">
        <f t="shared" ca="1" si="562"/>
        <v>0</v>
      </c>
      <c r="AD1914" t="b">
        <f t="shared" ca="1" si="568"/>
        <v>0</v>
      </c>
      <c r="AE1914" s="37" t="b">
        <f t="shared" ca="1" si="569"/>
        <v>1</v>
      </c>
      <c r="AF1914" t="b">
        <f t="shared" ca="1" si="570"/>
        <v>0</v>
      </c>
      <c r="AG1914" s="317" t="b">
        <f t="shared" ca="1" si="571"/>
        <v>0</v>
      </c>
      <c r="AH1914" s="317" t="b">
        <f t="shared" ca="1" si="572"/>
        <v>0</v>
      </c>
      <c r="AI1914" s="317" t="b">
        <f t="shared" ca="1" si="573"/>
        <v>0</v>
      </c>
    </row>
    <row r="1915" spans="1:35" x14ac:dyDescent="0.25">
      <c r="A1915">
        <v>1883</v>
      </c>
      <c r="B1915" s="169">
        <f ca="1">OFFSET(InputPriceData!B$15,CalculationsAndCharts!$A1915+$A$11,0,1,1)</f>
        <v>39113</v>
      </c>
      <c r="C1915" s="3">
        <f ca="1">OFFSET(InputPriceData!G$15,CalculationsAndCharts!$A1915+$A$11,IF($C$7,8,0),1,1)</f>
        <v>1215200</v>
      </c>
      <c r="D1915" s="4">
        <f ca="1">OFFSET(InputPriceData!C$15,CalculationsAndCharts!$A1915+$A$11,IF($C$7,8,0),1,1)</f>
        <v>51.51</v>
      </c>
      <c r="E1915" s="4">
        <f ca="1">OFFSET(InputPriceData!D$15,CalculationsAndCharts!$A1915+$A$11,IF($C$7,8,0),1,1)</f>
        <v>52.05</v>
      </c>
      <c r="F1915" s="4">
        <f ca="1">OFFSET(InputPriceData!E$15,CalculationsAndCharts!$A1915+$A$11,IF($C$7,8,0),1,1)</f>
        <v>51.47</v>
      </c>
      <c r="G1915" s="4">
        <f ca="1">OFFSET(InputPriceData!F$15,CalculationsAndCharts!$A1915+$A$11,IF($C$7,8,0),1,1)</f>
        <v>51.9</v>
      </c>
      <c r="H1915" s="133"/>
      <c r="I1915" s="133"/>
      <c r="J1915" s="37">
        <f t="shared" ca="1" si="563"/>
        <v>918</v>
      </c>
      <c r="K1915" s="124">
        <f t="shared" ca="1" si="564"/>
        <v>0.53000000000000114</v>
      </c>
      <c r="L1915" s="343">
        <f t="shared" ca="1" si="555"/>
        <v>-0.13189866061789274</v>
      </c>
      <c r="M1915" s="345">
        <f t="shared" ca="1" si="565"/>
        <v>0.50739586799418224</v>
      </c>
      <c r="N1915" s="344">
        <f t="shared" ca="1" si="556"/>
        <v>-0.25995217726015279</v>
      </c>
      <c r="O1915" s="4"/>
      <c r="P1915" s="4"/>
      <c r="Q1915" s="3"/>
      <c r="S1915" s="4"/>
      <c r="T1915" s="4" t="b">
        <f t="shared" ca="1" si="557"/>
        <v>0</v>
      </c>
      <c r="U1915" t="b">
        <f t="shared" ca="1" si="558"/>
        <v>0</v>
      </c>
      <c r="W1915" s="317" t="b">
        <f t="shared" ca="1" si="559"/>
        <v>0</v>
      </c>
      <c r="X1915" s="317" t="b">
        <f t="shared" ca="1" si="566"/>
        <v>0</v>
      </c>
      <c r="Y1915" s="317" t="b">
        <f t="shared" ca="1" si="560"/>
        <v>1</v>
      </c>
      <c r="Z1915" t="b">
        <f t="shared" ca="1" si="561"/>
        <v>1</v>
      </c>
      <c r="AA1915" s="37" t="b">
        <f t="shared" ca="1" si="567"/>
        <v>1</v>
      </c>
      <c r="AB1915" t="b">
        <f t="shared" ca="1" si="562"/>
        <v>0</v>
      </c>
      <c r="AD1915" t="b">
        <f t="shared" ca="1" si="568"/>
        <v>1</v>
      </c>
      <c r="AE1915" s="37" t="b">
        <f t="shared" ca="1" si="569"/>
        <v>1</v>
      </c>
      <c r="AF1915" t="b">
        <f t="shared" ca="1" si="570"/>
        <v>0</v>
      </c>
      <c r="AG1915" s="317" t="b">
        <f t="shared" ca="1" si="571"/>
        <v>0</v>
      </c>
      <c r="AH1915" s="317" t="b">
        <f t="shared" ca="1" si="572"/>
        <v>0</v>
      </c>
      <c r="AI1915" s="317" t="b">
        <f t="shared" ca="1" si="573"/>
        <v>1</v>
      </c>
    </row>
    <row r="1916" spans="1:35" x14ac:dyDescent="0.25">
      <c r="A1916">
        <v>1884</v>
      </c>
      <c r="B1916" s="169">
        <f ca="1">OFFSET(InputPriceData!B$15,CalculationsAndCharts!$A1916+$A$11,0,1,1)</f>
        <v>39112</v>
      </c>
      <c r="C1916" s="3">
        <f ca="1">OFFSET(InputPriceData!G$15,CalculationsAndCharts!$A1916+$A$11,IF($C$7,8,0),1,1)</f>
        <v>1384900</v>
      </c>
      <c r="D1916" s="4">
        <f ca="1">OFFSET(InputPriceData!C$15,CalculationsAndCharts!$A1916+$A$11,IF($C$7,8,0),1,1)</f>
        <v>51.5</v>
      </c>
      <c r="E1916" s="4">
        <f ca="1">OFFSET(InputPriceData!D$15,CalculationsAndCharts!$A1916+$A$11,IF($C$7,8,0),1,1)</f>
        <v>51.79</v>
      </c>
      <c r="F1916" s="4">
        <f ca="1">OFFSET(InputPriceData!E$15,CalculationsAndCharts!$A1916+$A$11,IF($C$7,8,0),1,1)</f>
        <v>51.38</v>
      </c>
      <c r="G1916" s="4">
        <f ca="1">OFFSET(InputPriceData!F$15,CalculationsAndCharts!$A1916+$A$11,IF($C$7,8,0),1,1)</f>
        <v>51.59</v>
      </c>
      <c r="H1916" s="133"/>
      <c r="I1916" s="133"/>
      <c r="J1916" s="37">
        <f t="shared" ca="1" si="563"/>
        <v>917</v>
      </c>
      <c r="K1916" s="124">
        <f t="shared" ca="1" si="564"/>
        <v>0.14000000000000057</v>
      </c>
      <c r="L1916" s="343">
        <f t="shared" ca="1" si="555"/>
        <v>-9.5749364607522952E-2</v>
      </c>
      <c r="M1916" s="345">
        <f t="shared" ca="1" si="565"/>
        <v>0.51200390312228283</v>
      </c>
      <c r="N1916" s="344">
        <f t="shared" ca="1" si="556"/>
        <v>-0.18700905212563382</v>
      </c>
      <c r="O1916" s="4"/>
      <c r="P1916" s="4"/>
      <c r="Q1916" s="3"/>
      <c r="S1916" s="4"/>
      <c r="T1916" s="4" t="b">
        <f t="shared" ca="1" si="557"/>
        <v>0</v>
      </c>
      <c r="U1916" t="b">
        <f t="shared" ca="1" si="558"/>
        <v>1</v>
      </c>
      <c r="W1916" s="317" t="b">
        <f t="shared" ca="1" si="559"/>
        <v>0</v>
      </c>
      <c r="X1916" s="317" t="b">
        <f t="shared" ca="1" si="566"/>
        <v>1</v>
      </c>
      <c r="Y1916" s="317" t="b">
        <f t="shared" ca="1" si="560"/>
        <v>0</v>
      </c>
      <c r="Z1916" t="b">
        <f t="shared" ca="1" si="561"/>
        <v>0</v>
      </c>
      <c r="AA1916" s="37" t="b">
        <f t="shared" ca="1" si="567"/>
        <v>0</v>
      </c>
      <c r="AB1916" t="b">
        <f t="shared" ca="1" si="562"/>
        <v>0</v>
      </c>
      <c r="AD1916" t="b">
        <f t="shared" ca="1" si="568"/>
        <v>0</v>
      </c>
      <c r="AE1916" s="37" t="b">
        <f t="shared" ca="1" si="569"/>
        <v>0</v>
      </c>
      <c r="AF1916" t="b">
        <f t="shared" ca="1" si="570"/>
        <v>0</v>
      </c>
      <c r="AG1916" s="317" t="b">
        <f t="shared" ca="1" si="571"/>
        <v>0</v>
      </c>
      <c r="AH1916" s="317" t="b">
        <f t="shared" ca="1" si="572"/>
        <v>1</v>
      </c>
      <c r="AI1916" s="317" t="b">
        <f t="shared" ca="1" si="573"/>
        <v>0</v>
      </c>
    </row>
    <row r="1917" spans="1:35" x14ac:dyDescent="0.25">
      <c r="A1917">
        <v>1885</v>
      </c>
      <c r="B1917" s="169">
        <f ca="1">OFFSET(InputPriceData!B$15,CalculationsAndCharts!$A1917+$A$11,0,1,1)</f>
        <v>39111</v>
      </c>
      <c r="C1917" s="3">
        <f ca="1">OFFSET(InputPriceData!G$15,CalculationsAndCharts!$A1917+$A$11,IF($C$7,8,0),1,1)</f>
        <v>1211700</v>
      </c>
      <c r="D1917" s="4">
        <f ca="1">OFFSET(InputPriceData!C$15,CalculationsAndCharts!$A1917+$A$11,IF($C$7,8,0),1,1)</f>
        <v>51.39</v>
      </c>
      <c r="E1917" s="4">
        <f ca="1">OFFSET(InputPriceData!D$15,CalculationsAndCharts!$A1917+$A$11,IF($C$7,8,0),1,1)</f>
        <v>51.54</v>
      </c>
      <c r="F1917" s="4">
        <f ca="1">OFFSET(InputPriceData!E$15,CalculationsAndCharts!$A1917+$A$11,IF($C$7,8,0),1,1)</f>
        <v>51.12</v>
      </c>
      <c r="G1917" s="4">
        <f ca="1">OFFSET(InputPriceData!F$15,CalculationsAndCharts!$A1917+$A$11,IF($C$7,8,0),1,1)</f>
        <v>51.37</v>
      </c>
      <c r="H1917" s="133"/>
      <c r="I1917" s="133"/>
      <c r="J1917" s="37">
        <f t="shared" ca="1" si="563"/>
        <v>916</v>
      </c>
      <c r="K1917" s="124">
        <f t="shared" ca="1" si="564"/>
        <v>-0.48000000000000398</v>
      </c>
      <c r="L1917" s="343">
        <f t="shared" ca="1" si="555"/>
        <v>1.3688300798904901E-2</v>
      </c>
      <c r="M1917" s="345">
        <f t="shared" ca="1" si="565"/>
        <v>0.51665378720714716</v>
      </c>
      <c r="N1917" s="344">
        <f t="shared" ca="1" si="556"/>
        <v>2.6494145862936865E-2</v>
      </c>
      <c r="O1917" s="4"/>
      <c r="P1917" s="4"/>
      <c r="Q1917" s="3"/>
      <c r="S1917" s="4"/>
      <c r="T1917" s="4" t="b">
        <f t="shared" ca="1" si="557"/>
        <v>0</v>
      </c>
      <c r="U1917" t="b">
        <f t="shared" ca="1" si="558"/>
        <v>0</v>
      </c>
      <c r="W1917" s="317" t="b">
        <f t="shared" ca="1" si="559"/>
        <v>0</v>
      </c>
      <c r="X1917" s="317" t="b">
        <f t="shared" ca="1" si="566"/>
        <v>1</v>
      </c>
      <c r="Y1917" s="317" t="b">
        <f t="shared" ca="1" si="560"/>
        <v>0</v>
      </c>
      <c r="Z1917" t="b">
        <f t="shared" ca="1" si="561"/>
        <v>0</v>
      </c>
      <c r="AA1917" s="37" t="b">
        <f t="shared" ca="1" si="567"/>
        <v>0</v>
      </c>
      <c r="AB1917" t="b">
        <f t="shared" ca="1" si="562"/>
        <v>0</v>
      </c>
      <c r="AD1917" t="b">
        <f t="shared" ca="1" si="568"/>
        <v>0</v>
      </c>
      <c r="AE1917" s="37" t="b">
        <f t="shared" ca="1" si="569"/>
        <v>0</v>
      </c>
      <c r="AF1917" t="b">
        <f t="shared" ca="1" si="570"/>
        <v>0</v>
      </c>
      <c r="AG1917" s="317" t="b">
        <f t="shared" ca="1" si="571"/>
        <v>0</v>
      </c>
      <c r="AH1917" s="317" t="b">
        <f t="shared" ca="1" si="572"/>
        <v>1</v>
      </c>
      <c r="AI1917" s="317" t="b">
        <f t="shared" ca="1" si="573"/>
        <v>0</v>
      </c>
    </row>
    <row r="1918" spans="1:35" x14ac:dyDescent="0.25">
      <c r="A1918">
        <v>1886</v>
      </c>
      <c r="B1918" s="169">
        <f ca="1">OFFSET(InputPriceData!B$15,CalculationsAndCharts!$A1918+$A$11,0,1,1)</f>
        <v>39108</v>
      </c>
      <c r="C1918" s="3">
        <f ca="1">OFFSET(InputPriceData!G$15,CalculationsAndCharts!$A1918+$A$11,IF($C$7,8,0),1,1)</f>
        <v>1640500</v>
      </c>
      <c r="D1918" s="4">
        <f ca="1">OFFSET(InputPriceData!C$15,CalculationsAndCharts!$A1918+$A$11,IF($C$7,8,0),1,1)</f>
        <v>52.02</v>
      </c>
      <c r="E1918" s="4">
        <f ca="1">OFFSET(InputPriceData!D$15,CalculationsAndCharts!$A1918+$A$11,IF($C$7,8,0),1,1)</f>
        <v>52.12</v>
      </c>
      <c r="F1918" s="4">
        <f ca="1">OFFSET(InputPriceData!E$15,CalculationsAndCharts!$A1918+$A$11,IF($C$7,8,0),1,1)</f>
        <v>51.4</v>
      </c>
      <c r="G1918" s="4">
        <f ca="1">OFFSET(InputPriceData!F$15,CalculationsAndCharts!$A1918+$A$11,IF($C$7,8,0),1,1)</f>
        <v>51.45</v>
      </c>
      <c r="H1918" s="133"/>
      <c r="I1918" s="133"/>
      <c r="J1918" s="37">
        <f t="shared" ca="1" si="563"/>
        <v>915</v>
      </c>
      <c r="K1918" s="124">
        <f t="shared" ca="1" si="564"/>
        <v>-1.3200000000000003</v>
      </c>
      <c r="L1918" s="343">
        <f t="shared" ca="1" si="555"/>
        <v>0.16170015977500479</v>
      </c>
      <c r="M1918" s="345">
        <f t="shared" ca="1" si="565"/>
        <v>0.52134590030993655</v>
      </c>
      <c r="N1918" s="344">
        <f t="shared" ca="1" si="556"/>
        <v>0.31015907035784718</v>
      </c>
      <c r="O1918" s="4"/>
      <c r="P1918" s="4"/>
      <c r="Q1918" s="3"/>
      <c r="S1918" s="4"/>
      <c r="T1918" s="4" t="b">
        <f t="shared" ca="1" si="557"/>
        <v>0</v>
      </c>
      <c r="U1918" t="b">
        <f t="shared" ca="1" si="558"/>
        <v>0</v>
      </c>
      <c r="W1918" s="317" t="b">
        <f t="shared" ca="1" si="559"/>
        <v>0</v>
      </c>
      <c r="X1918" s="317" t="b">
        <f t="shared" ca="1" si="566"/>
        <v>1</v>
      </c>
      <c r="Y1918" s="317" t="b">
        <f t="shared" ca="1" si="560"/>
        <v>0</v>
      </c>
      <c r="Z1918" t="b">
        <f t="shared" ca="1" si="561"/>
        <v>0</v>
      </c>
      <c r="AA1918" s="37" t="b">
        <f t="shared" ca="1" si="567"/>
        <v>0</v>
      </c>
      <c r="AB1918" t="b">
        <f t="shared" ca="1" si="562"/>
        <v>0</v>
      </c>
      <c r="AD1918" t="b">
        <f t="shared" ca="1" si="568"/>
        <v>0</v>
      </c>
      <c r="AE1918" s="37" t="b">
        <f t="shared" ca="1" si="569"/>
        <v>0</v>
      </c>
      <c r="AF1918" t="b">
        <f t="shared" ca="1" si="570"/>
        <v>0</v>
      </c>
      <c r="AG1918" s="317" t="b">
        <f t="shared" ca="1" si="571"/>
        <v>0</v>
      </c>
      <c r="AH1918" s="317" t="b">
        <f t="shared" ca="1" si="572"/>
        <v>1</v>
      </c>
      <c r="AI1918" s="317" t="b">
        <f t="shared" ca="1" si="573"/>
        <v>0</v>
      </c>
    </row>
    <row r="1919" spans="1:35" x14ac:dyDescent="0.25">
      <c r="A1919">
        <v>1887</v>
      </c>
      <c r="B1919" s="169">
        <f ca="1">OFFSET(InputPriceData!B$15,CalculationsAndCharts!$A1919+$A$11,0,1,1)</f>
        <v>39107</v>
      </c>
      <c r="C1919" s="3">
        <f ca="1">OFFSET(InputPriceData!G$15,CalculationsAndCharts!$A1919+$A$11,IF($C$7,8,0),1,1)</f>
        <v>1555100</v>
      </c>
      <c r="D1919" s="4">
        <f ca="1">OFFSET(InputPriceData!C$15,CalculationsAndCharts!$A1919+$A$11,IF($C$7,8,0),1,1)</f>
        <v>52.68</v>
      </c>
      <c r="E1919" s="4">
        <f ca="1">OFFSET(InputPriceData!D$15,CalculationsAndCharts!$A1919+$A$11,IF($C$7,8,0),1,1)</f>
        <v>52.9</v>
      </c>
      <c r="F1919" s="4">
        <f ca="1">OFFSET(InputPriceData!E$15,CalculationsAndCharts!$A1919+$A$11,IF($C$7,8,0),1,1)</f>
        <v>51.82</v>
      </c>
      <c r="G1919" s="4">
        <f ca="1">OFFSET(InputPriceData!F$15,CalculationsAndCharts!$A1919+$A$11,IF($C$7,8,0),1,1)</f>
        <v>51.85</v>
      </c>
      <c r="H1919" s="133"/>
      <c r="I1919" s="133"/>
      <c r="J1919" s="37">
        <f t="shared" ca="1" si="563"/>
        <v>914</v>
      </c>
      <c r="K1919" s="124">
        <f t="shared" ca="1" si="564"/>
        <v>-1.3299999999999983</v>
      </c>
      <c r="L1919" s="343">
        <f t="shared" ca="1" si="555"/>
        <v>0.26168330636359943</v>
      </c>
      <c r="M1919" s="345">
        <f t="shared" ca="1" si="565"/>
        <v>0.52608062594342742</v>
      </c>
      <c r="N1919" s="344">
        <f t="shared" ca="1" si="556"/>
        <v>0.49742053491196198</v>
      </c>
      <c r="O1919" s="4"/>
      <c r="P1919" s="4"/>
      <c r="Q1919" s="3"/>
      <c r="S1919" s="4"/>
      <c r="T1919" s="4" t="b">
        <f t="shared" ca="1" si="557"/>
        <v>0</v>
      </c>
      <c r="U1919" t="b">
        <f t="shared" ca="1" si="558"/>
        <v>0</v>
      </c>
      <c r="W1919" s="317" t="b">
        <f t="shared" ca="1" si="559"/>
        <v>0</v>
      </c>
      <c r="X1919" s="317" t="b">
        <f t="shared" ca="1" si="566"/>
        <v>1</v>
      </c>
      <c r="Y1919" s="317" t="b">
        <f t="shared" ca="1" si="560"/>
        <v>0</v>
      </c>
      <c r="Z1919" t="b">
        <f t="shared" ca="1" si="561"/>
        <v>0</v>
      </c>
      <c r="AA1919" s="37" t="b">
        <f t="shared" ca="1" si="567"/>
        <v>0</v>
      </c>
      <c r="AB1919" t="b">
        <f t="shared" ca="1" si="562"/>
        <v>0</v>
      </c>
      <c r="AD1919" t="b">
        <f t="shared" ca="1" si="568"/>
        <v>0</v>
      </c>
      <c r="AE1919" s="37" t="b">
        <f t="shared" ca="1" si="569"/>
        <v>0</v>
      </c>
      <c r="AF1919" t="b">
        <f t="shared" ca="1" si="570"/>
        <v>0</v>
      </c>
      <c r="AG1919" s="317" t="b">
        <f t="shared" ca="1" si="571"/>
        <v>0</v>
      </c>
      <c r="AH1919" s="317" t="b">
        <f t="shared" ca="1" si="572"/>
        <v>1</v>
      </c>
      <c r="AI1919" s="317" t="b">
        <f t="shared" ca="1" si="573"/>
        <v>0</v>
      </c>
    </row>
    <row r="1920" spans="1:35" x14ac:dyDescent="0.25">
      <c r="A1920">
        <v>1888</v>
      </c>
      <c r="B1920" s="169">
        <f ca="1">OFFSET(InputPriceData!B$15,CalculationsAndCharts!$A1920+$A$11,0,1,1)</f>
        <v>39106</v>
      </c>
      <c r="C1920" s="3">
        <f ca="1">OFFSET(InputPriceData!G$15,CalculationsAndCharts!$A1920+$A$11,IF($C$7,8,0),1,1)</f>
        <v>1207900</v>
      </c>
      <c r="D1920" s="4">
        <f ca="1">OFFSET(InputPriceData!C$15,CalculationsAndCharts!$A1920+$A$11,IF($C$7,8,0),1,1)</f>
        <v>52.95</v>
      </c>
      <c r="E1920" s="4">
        <f ca="1">OFFSET(InputPriceData!D$15,CalculationsAndCharts!$A1920+$A$11,IF($C$7,8,0),1,1)</f>
        <v>53.05</v>
      </c>
      <c r="F1920" s="4">
        <f ca="1">OFFSET(InputPriceData!E$15,CalculationsAndCharts!$A1920+$A$11,IF($C$7,8,0),1,1)</f>
        <v>52.41</v>
      </c>
      <c r="G1920" s="4">
        <f ca="1">OFFSET(InputPriceData!F$15,CalculationsAndCharts!$A1920+$A$11,IF($C$7,8,0),1,1)</f>
        <v>52.77</v>
      </c>
      <c r="H1920" s="133"/>
      <c r="I1920" s="133"/>
      <c r="J1920" s="37">
        <f t="shared" ca="1" si="563"/>
        <v>913</v>
      </c>
      <c r="K1920" s="124">
        <f t="shared" ca="1" si="564"/>
        <v>0.82000000000000028</v>
      </c>
      <c r="L1920" s="343">
        <f t="shared" ca="1" si="555"/>
        <v>0.2220953297580732</v>
      </c>
      <c r="M1920" s="345">
        <f t="shared" ca="1" si="565"/>
        <v>0.53085835110335766</v>
      </c>
      <c r="N1920" s="344">
        <f t="shared" ca="1" si="556"/>
        <v>0.41837022869935303</v>
      </c>
      <c r="O1920" s="4"/>
      <c r="P1920" s="4"/>
      <c r="Q1920" s="3"/>
      <c r="S1920" s="4"/>
      <c r="T1920" s="4" t="b">
        <f t="shared" ca="1" si="557"/>
        <v>0</v>
      </c>
      <c r="U1920" t="b">
        <f t="shared" ca="1" si="558"/>
        <v>0</v>
      </c>
      <c r="W1920" s="317" t="b">
        <f t="shared" ca="1" si="559"/>
        <v>0</v>
      </c>
      <c r="X1920" s="317" t="b">
        <f t="shared" ca="1" si="566"/>
        <v>1</v>
      </c>
      <c r="Y1920" s="317" t="b">
        <f t="shared" ca="1" si="560"/>
        <v>0</v>
      </c>
      <c r="Z1920" t="b">
        <f t="shared" ca="1" si="561"/>
        <v>0</v>
      </c>
      <c r="AA1920" s="37" t="b">
        <f t="shared" ca="1" si="567"/>
        <v>0</v>
      </c>
      <c r="AB1920" t="b">
        <f t="shared" ca="1" si="562"/>
        <v>0</v>
      </c>
      <c r="AD1920" t="b">
        <f t="shared" ca="1" si="568"/>
        <v>0</v>
      </c>
      <c r="AE1920" s="37" t="b">
        <f t="shared" ca="1" si="569"/>
        <v>0</v>
      </c>
      <c r="AF1920" t="b">
        <f t="shared" ca="1" si="570"/>
        <v>0</v>
      </c>
      <c r="AG1920" s="317" t="b">
        <f t="shared" ca="1" si="571"/>
        <v>0</v>
      </c>
      <c r="AH1920" s="317" t="b">
        <f t="shared" ca="1" si="572"/>
        <v>1</v>
      </c>
      <c r="AI1920" s="317" t="b">
        <f t="shared" ca="1" si="573"/>
        <v>0</v>
      </c>
    </row>
    <row r="1921" spans="1:35" x14ac:dyDescent="0.25">
      <c r="A1921">
        <v>1889</v>
      </c>
      <c r="B1921" s="169">
        <f ca="1">OFFSET(InputPriceData!B$15,CalculationsAndCharts!$A1921+$A$11,0,1,1)</f>
        <v>39105</v>
      </c>
      <c r="C1921" s="3">
        <f ca="1">OFFSET(InputPriceData!G$15,CalculationsAndCharts!$A1921+$A$11,IF($C$7,8,0),1,1)</f>
        <v>1941800</v>
      </c>
      <c r="D1921" s="4">
        <f ca="1">OFFSET(InputPriceData!C$15,CalculationsAndCharts!$A1921+$A$11,IF($C$7,8,0),1,1)</f>
        <v>51.96</v>
      </c>
      <c r="E1921" s="4">
        <f ca="1">OFFSET(InputPriceData!D$15,CalculationsAndCharts!$A1921+$A$11,IF($C$7,8,0),1,1)</f>
        <v>53.22</v>
      </c>
      <c r="F1921" s="4">
        <f ca="1">OFFSET(InputPriceData!E$15,CalculationsAndCharts!$A1921+$A$11,IF($C$7,8,0),1,1)</f>
        <v>51.89</v>
      </c>
      <c r="G1921" s="4">
        <f ca="1">OFFSET(InputPriceData!F$15,CalculationsAndCharts!$A1921+$A$11,IF($C$7,8,0),1,1)</f>
        <v>53.18</v>
      </c>
      <c r="H1921" s="133"/>
      <c r="I1921" s="133"/>
      <c r="J1921" s="37">
        <f t="shared" ca="1" si="563"/>
        <v>912</v>
      </c>
      <c r="K1921" s="124">
        <f t="shared" ca="1" si="564"/>
        <v>0.88000000000000256</v>
      </c>
      <c r="L1921" s="343">
        <f t="shared" ca="1" si="555"/>
        <v>0.10158570751936566</v>
      </c>
      <c r="M1921" s="345">
        <f t="shared" ca="1" si="565"/>
        <v>0.53567946630005814</v>
      </c>
      <c r="N1921" s="344">
        <f t="shared" ca="1" si="556"/>
        <v>0.18963897985677677</v>
      </c>
      <c r="O1921" s="4"/>
      <c r="P1921" s="4"/>
      <c r="Q1921" s="3"/>
      <c r="S1921" s="4"/>
      <c r="T1921" s="4" t="b">
        <f t="shared" ca="1" si="557"/>
        <v>0</v>
      </c>
      <c r="U1921" t="b">
        <f t="shared" ca="1" si="558"/>
        <v>0</v>
      </c>
      <c r="W1921" s="317" t="b">
        <f t="shared" ca="1" si="559"/>
        <v>1</v>
      </c>
      <c r="X1921" s="317" t="b">
        <f t="shared" ca="1" si="566"/>
        <v>1</v>
      </c>
      <c r="Y1921" s="317" t="b">
        <f t="shared" ca="1" si="560"/>
        <v>0</v>
      </c>
      <c r="Z1921" t="b">
        <f t="shared" ca="1" si="561"/>
        <v>0</v>
      </c>
      <c r="AA1921" s="37" t="b">
        <f t="shared" ca="1" si="567"/>
        <v>0</v>
      </c>
      <c r="AB1921" t="b">
        <f t="shared" ca="1" si="562"/>
        <v>1</v>
      </c>
      <c r="AD1921" t="b">
        <f t="shared" ca="1" si="568"/>
        <v>0</v>
      </c>
      <c r="AE1921" s="37" t="b">
        <f t="shared" ca="1" si="569"/>
        <v>0</v>
      </c>
      <c r="AF1921" t="b">
        <f t="shared" ca="1" si="570"/>
        <v>1</v>
      </c>
      <c r="AG1921" s="317" t="b">
        <f t="shared" ca="1" si="571"/>
        <v>1</v>
      </c>
      <c r="AH1921" s="317" t="b">
        <f t="shared" ca="1" si="572"/>
        <v>1</v>
      </c>
      <c r="AI1921" s="317" t="b">
        <f t="shared" ca="1" si="573"/>
        <v>0</v>
      </c>
    </row>
    <row r="1922" spans="1:35" x14ac:dyDescent="0.25">
      <c r="A1922">
        <v>1890</v>
      </c>
      <c r="B1922" s="169">
        <f ca="1">OFFSET(InputPriceData!B$15,CalculationsAndCharts!$A1922+$A$11,0,1,1)</f>
        <v>39104</v>
      </c>
      <c r="C1922" s="3">
        <f ca="1">OFFSET(InputPriceData!G$15,CalculationsAndCharts!$A1922+$A$11,IF($C$7,8,0),1,1)</f>
        <v>1769100</v>
      </c>
      <c r="D1922" s="4">
        <f ca="1">OFFSET(InputPriceData!C$15,CalculationsAndCharts!$A1922+$A$11,IF($C$7,8,0),1,1)</f>
        <v>52.2</v>
      </c>
      <c r="E1922" s="4">
        <f ca="1">OFFSET(InputPriceData!D$15,CalculationsAndCharts!$A1922+$A$11,IF($C$7,8,0),1,1)</f>
        <v>52.29</v>
      </c>
      <c r="F1922" s="4">
        <f ca="1">OFFSET(InputPriceData!E$15,CalculationsAndCharts!$A1922+$A$11,IF($C$7,8,0),1,1)</f>
        <v>51.79</v>
      </c>
      <c r="G1922" s="4">
        <f ca="1">OFFSET(InputPriceData!F$15,CalculationsAndCharts!$A1922+$A$11,IF($C$7,8,0),1,1)</f>
        <v>51.95</v>
      </c>
      <c r="H1922" s="133"/>
      <c r="I1922" s="133"/>
      <c r="J1922" s="37">
        <f t="shared" ca="1" si="563"/>
        <v>911</v>
      </c>
      <c r="K1922" s="124">
        <f t="shared" ca="1" si="564"/>
        <v>0.39000000000000057</v>
      </c>
      <c r="L1922" s="343">
        <f t="shared" ca="1" si="555"/>
        <v>5.887352754310321E-3</v>
      </c>
      <c r="M1922" s="345">
        <f t="shared" ca="1" si="565"/>
        <v>0.54054436559037145</v>
      </c>
      <c r="N1922" s="344">
        <f t="shared" ca="1" si="556"/>
        <v>1.089152552331255E-2</v>
      </c>
      <c r="O1922" s="4"/>
      <c r="P1922" s="4"/>
      <c r="Q1922" s="3"/>
      <c r="S1922" s="4"/>
      <c r="T1922" s="4" t="b">
        <f t="shared" ca="1" si="557"/>
        <v>1</v>
      </c>
      <c r="U1922" t="b">
        <f t="shared" ca="1" si="558"/>
        <v>0</v>
      </c>
      <c r="W1922" s="317" t="b">
        <f t="shared" ca="1" si="559"/>
        <v>0</v>
      </c>
      <c r="X1922" s="317" t="b">
        <f t="shared" ca="1" si="566"/>
        <v>0</v>
      </c>
      <c r="Y1922" s="317" t="b">
        <f t="shared" ca="1" si="560"/>
        <v>0</v>
      </c>
      <c r="Z1922" t="b">
        <f t="shared" ca="1" si="561"/>
        <v>0</v>
      </c>
      <c r="AA1922" s="37" t="b">
        <f t="shared" ca="1" si="567"/>
        <v>1</v>
      </c>
      <c r="AB1922" t="b">
        <f t="shared" ca="1" si="562"/>
        <v>0</v>
      </c>
      <c r="AD1922" t="b">
        <f t="shared" ca="1" si="568"/>
        <v>0</v>
      </c>
      <c r="AE1922" s="37" t="b">
        <f t="shared" ca="1" si="569"/>
        <v>1</v>
      </c>
      <c r="AF1922" t="b">
        <f t="shared" ca="1" si="570"/>
        <v>0</v>
      </c>
      <c r="AG1922" s="317" t="b">
        <f t="shared" ca="1" si="571"/>
        <v>0</v>
      </c>
      <c r="AH1922" s="317" t="b">
        <f t="shared" ca="1" si="572"/>
        <v>0</v>
      </c>
      <c r="AI1922" s="317" t="b">
        <f t="shared" ca="1" si="573"/>
        <v>0</v>
      </c>
    </row>
    <row r="1923" spans="1:35" x14ac:dyDescent="0.25">
      <c r="A1923">
        <v>1891</v>
      </c>
      <c r="B1923" s="169">
        <f ca="1">OFFSET(InputPriceData!B$15,CalculationsAndCharts!$A1923+$A$11,0,1,1)</f>
        <v>39101</v>
      </c>
      <c r="C1923" s="3">
        <f ca="1">OFFSET(InputPriceData!G$15,CalculationsAndCharts!$A1923+$A$11,IF($C$7,8,0),1,1)</f>
        <v>2470600</v>
      </c>
      <c r="D1923" s="4">
        <f ca="1">OFFSET(InputPriceData!C$15,CalculationsAndCharts!$A1923+$A$11,IF($C$7,8,0),1,1)</f>
        <v>51.8</v>
      </c>
      <c r="E1923" s="4">
        <f ca="1">OFFSET(InputPriceData!D$15,CalculationsAndCharts!$A1923+$A$11,IF($C$7,8,0),1,1)</f>
        <v>52.58</v>
      </c>
      <c r="F1923" s="4">
        <f ca="1">OFFSET(InputPriceData!E$15,CalculationsAndCharts!$A1923+$A$11,IF($C$7,8,0),1,1)</f>
        <v>51.7</v>
      </c>
      <c r="G1923" s="4">
        <f ca="1">OFFSET(InputPriceData!F$15,CalculationsAndCharts!$A1923+$A$11,IF($C$7,8,0),1,1)</f>
        <v>52.3</v>
      </c>
      <c r="H1923" s="133"/>
      <c r="I1923" s="133"/>
      <c r="J1923" s="37">
        <f t="shared" ca="1" si="563"/>
        <v>910</v>
      </c>
      <c r="K1923" s="124">
        <f t="shared" ca="1" si="564"/>
        <v>0.61999999999999744</v>
      </c>
      <c r="L1923" s="343">
        <f t="shared" ca="1" si="555"/>
        <v>-6.5822117407106126E-2</v>
      </c>
      <c r="M1923" s="345">
        <f t="shared" ca="1" si="565"/>
        <v>0.54545344660986017</v>
      </c>
      <c r="N1923" s="344">
        <f t="shared" ca="1" si="556"/>
        <v>-0.12067412501691627</v>
      </c>
      <c r="O1923" s="4"/>
      <c r="P1923" s="4"/>
      <c r="Q1923" s="3"/>
      <c r="S1923" s="4"/>
      <c r="T1923" s="4" t="b">
        <f t="shared" ca="1" si="557"/>
        <v>0</v>
      </c>
      <c r="U1923" t="b">
        <f t="shared" ca="1" si="558"/>
        <v>0</v>
      </c>
      <c r="W1923" s="317" t="b">
        <f t="shared" ca="1" si="559"/>
        <v>0</v>
      </c>
      <c r="X1923" s="317" t="b">
        <f t="shared" ca="1" si="566"/>
        <v>0</v>
      </c>
      <c r="Y1923" s="317" t="b">
        <f t="shared" ca="1" si="560"/>
        <v>0</v>
      </c>
      <c r="Z1923" t="b">
        <f t="shared" ca="1" si="561"/>
        <v>0</v>
      </c>
      <c r="AA1923" s="37" t="b">
        <f t="shared" ca="1" si="567"/>
        <v>1</v>
      </c>
      <c r="AB1923" t="b">
        <f t="shared" ca="1" si="562"/>
        <v>0</v>
      </c>
      <c r="AD1923" t="b">
        <f t="shared" ca="1" si="568"/>
        <v>0</v>
      </c>
      <c r="AE1923" s="37" t="b">
        <f t="shared" ca="1" si="569"/>
        <v>1</v>
      </c>
      <c r="AF1923" t="b">
        <f t="shared" ca="1" si="570"/>
        <v>0</v>
      </c>
      <c r="AG1923" s="317" t="b">
        <f t="shared" ca="1" si="571"/>
        <v>0</v>
      </c>
      <c r="AH1923" s="317" t="b">
        <f t="shared" ca="1" si="572"/>
        <v>0</v>
      </c>
      <c r="AI1923" s="317" t="b">
        <f t="shared" ca="1" si="573"/>
        <v>0</v>
      </c>
    </row>
    <row r="1924" spans="1:35" x14ac:dyDescent="0.25">
      <c r="A1924">
        <v>1892</v>
      </c>
      <c r="B1924" s="169">
        <f ca="1">OFFSET(InputPriceData!B$15,CalculationsAndCharts!$A1924+$A$11,0,1,1)</f>
        <v>39100</v>
      </c>
      <c r="C1924" s="3">
        <f ca="1">OFFSET(InputPriceData!G$15,CalculationsAndCharts!$A1924+$A$11,IF($C$7,8,0),1,1)</f>
        <v>1420300</v>
      </c>
      <c r="D1924" s="4">
        <f ca="1">OFFSET(InputPriceData!C$15,CalculationsAndCharts!$A1924+$A$11,IF($C$7,8,0),1,1)</f>
        <v>51.8</v>
      </c>
      <c r="E1924" s="4">
        <f ca="1">OFFSET(InputPriceData!D$15,CalculationsAndCharts!$A1924+$A$11,IF($C$7,8,0),1,1)</f>
        <v>51.96</v>
      </c>
      <c r="F1924" s="4">
        <f ca="1">OFFSET(InputPriceData!E$15,CalculationsAndCharts!$A1924+$A$11,IF($C$7,8,0),1,1)</f>
        <v>51.4</v>
      </c>
      <c r="G1924" s="4">
        <f ca="1">OFFSET(InputPriceData!F$15,CalculationsAndCharts!$A1924+$A$11,IF($C$7,8,0),1,1)</f>
        <v>51.56</v>
      </c>
      <c r="H1924" s="133"/>
      <c r="I1924" s="133"/>
      <c r="J1924" s="37">
        <f t="shared" ca="1" si="563"/>
        <v>909</v>
      </c>
      <c r="K1924" s="124">
        <f t="shared" ca="1" si="564"/>
        <v>-0.21999999999999886</v>
      </c>
      <c r="L1924" s="343">
        <f t="shared" ca="1" si="555"/>
        <v>-0.10730807790077432</v>
      </c>
      <c r="M1924" s="345">
        <f t="shared" ca="1" si="565"/>
        <v>0.55040711060530789</v>
      </c>
      <c r="N1924" s="344">
        <f t="shared" ca="1" si="556"/>
        <v>-0.19496128562503984</v>
      </c>
      <c r="O1924" s="4"/>
      <c r="P1924" s="4"/>
      <c r="Q1924" s="3"/>
      <c r="S1924" s="4"/>
      <c r="T1924" s="4" t="b">
        <f t="shared" ca="1" si="557"/>
        <v>0</v>
      </c>
      <c r="U1924" t="b">
        <f t="shared" ca="1" si="558"/>
        <v>0</v>
      </c>
      <c r="W1924" s="317" t="b">
        <f t="shared" ca="1" si="559"/>
        <v>0</v>
      </c>
      <c r="X1924" s="317" t="b">
        <f t="shared" ca="1" si="566"/>
        <v>0</v>
      </c>
      <c r="Y1924" s="317" t="b">
        <f t="shared" ca="1" si="560"/>
        <v>0</v>
      </c>
      <c r="Z1924" t="b">
        <f t="shared" ca="1" si="561"/>
        <v>0</v>
      </c>
      <c r="AA1924" s="37" t="b">
        <f t="shared" ca="1" si="567"/>
        <v>1</v>
      </c>
      <c r="AB1924" t="b">
        <f t="shared" ca="1" si="562"/>
        <v>0</v>
      </c>
      <c r="AD1924" t="b">
        <f t="shared" ca="1" si="568"/>
        <v>0</v>
      </c>
      <c r="AE1924" s="37" t="b">
        <f t="shared" ca="1" si="569"/>
        <v>1</v>
      </c>
      <c r="AF1924" t="b">
        <f t="shared" ca="1" si="570"/>
        <v>0</v>
      </c>
      <c r="AG1924" s="317" t="b">
        <f t="shared" ca="1" si="571"/>
        <v>0</v>
      </c>
      <c r="AH1924" s="317" t="b">
        <f t="shared" ca="1" si="572"/>
        <v>0</v>
      </c>
      <c r="AI1924" s="317" t="b">
        <f t="shared" ca="1" si="573"/>
        <v>0</v>
      </c>
    </row>
    <row r="1925" spans="1:35" x14ac:dyDescent="0.25">
      <c r="A1925">
        <v>1893</v>
      </c>
      <c r="B1925" s="169">
        <f ca="1">OFFSET(InputPriceData!B$15,CalculationsAndCharts!$A1925+$A$11,0,1,1)</f>
        <v>39099</v>
      </c>
      <c r="C1925" s="3">
        <f ca="1">OFFSET(InputPriceData!G$15,CalculationsAndCharts!$A1925+$A$11,IF($C$7,8,0),1,1)</f>
        <v>1123100</v>
      </c>
      <c r="D1925" s="4">
        <f ca="1">OFFSET(InputPriceData!C$15,CalculationsAndCharts!$A1925+$A$11,IF($C$7,8,0),1,1)</f>
        <v>51.87</v>
      </c>
      <c r="E1925" s="4">
        <f ca="1">OFFSET(InputPriceData!D$15,CalculationsAndCharts!$A1925+$A$11,IF($C$7,8,0),1,1)</f>
        <v>51.92</v>
      </c>
      <c r="F1925" s="4">
        <f ca="1">OFFSET(InputPriceData!E$15,CalculationsAndCharts!$A1925+$A$11,IF($C$7,8,0),1,1)</f>
        <v>51.58</v>
      </c>
      <c r="G1925" s="4">
        <f ca="1">OFFSET(InputPriceData!F$15,CalculationsAndCharts!$A1925+$A$11,IF($C$7,8,0),1,1)</f>
        <v>51.68</v>
      </c>
      <c r="H1925" s="133"/>
      <c r="I1925" s="133"/>
      <c r="J1925" s="37">
        <f t="shared" ca="1" si="563"/>
        <v>908</v>
      </c>
      <c r="K1925" s="124">
        <f t="shared" ca="1" si="564"/>
        <v>-0.10000000000000142</v>
      </c>
      <c r="L1925" s="343">
        <f t="shared" ca="1" si="555"/>
        <v>-0.13413383799579479</v>
      </c>
      <c r="M1925" s="345">
        <f t="shared" ca="1" si="565"/>
        <v>0.5554057624675155</v>
      </c>
      <c r="N1925" s="344">
        <f t="shared" ca="1" si="556"/>
        <v>-0.24150602507232716</v>
      </c>
      <c r="O1925" s="4"/>
      <c r="P1925" s="4"/>
      <c r="Q1925" s="3"/>
      <c r="S1925" s="4"/>
      <c r="T1925" s="4" t="b">
        <f t="shared" ca="1" si="557"/>
        <v>0</v>
      </c>
      <c r="U1925" t="b">
        <f t="shared" ca="1" si="558"/>
        <v>0</v>
      </c>
      <c r="W1925" s="317" t="b">
        <f t="shared" ca="1" si="559"/>
        <v>0</v>
      </c>
      <c r="X1925" s="317" t="b">
        <f t="shared" ca="1" si="566"/>
        <v>0</v>
      </c>
      <c r="Y1925" s="317" t="b">
        <f t="shared" ca="1" si="560"/>
        <v>0</v>
      </c>
      <c r="Z1925" t="b">
        <f t="shared" ca="1" si="561"/>
        <v>0</v>
      </c>
      <c r="AA1925" s="37" t="b">
        <f t="shared" ca="1" si="567"/>
        <v>1</v>
      </c>
      <c r="AB1925" t="b">
        <f t="shared" ca="1" si="562"/>
        <v>0</v>
      </c>
      <c r="AD1925" t="b">
        <f t="shared" ca="1" si="568"/>
        <v>0</v>
      </c>
      <c r="AE1925" s="37" t="b">
        <f t="shared" ca="1" si="569"/>
        <v>1</v>
      </c>
      <c r="AF1925" t="b">
        <f t="shared" ca="1" si="570"/>
        <v>0</v>
      </c>
      <c r="AG1925" s="317" t="b">
        <f t="shared" ca="1" si="571"/>
        <v>0</v>
      </c>
      <c r="AH1925" s="317" t="b">
        <f t="shared" ca="1" si="572"/>
        <v>0</v>
      </c>
      <c r="AI1925" s="317" t="b">
        <f t="shared" ca="1" si="573"/>
        <v>0</v>
      </c>
    </row>
    <row r="1926" spans="1:35" x14ac:dyDescent="0.25">
      <c r="A1926">
        <v>1894</v>
      </c>
      <c r="B1926" s="169">
        <f ca="1">OFFSET(InputPriceData!B$15,CalculationsAndCharts!$A1926+$A$11,0,1,1)</f>
        <v>39098</v>
      </c>
      <c r="C1926" s="3">
        <f ca="1">OFFSET(InputPriceData!G$15,CalculationsAndCharts!$A1926+$A$11,IF($C$7,8,0),1,1)</f>
        <v>1504900</v>
      </c>
      <c r="D1926" s="4">
        <f ca="1">OFFSET(InputPriceData!C$15,CalculationsAndCharts!$A1926+$A$11,IF($C$7,8,0),1,1)</f>
        <v>51.72</v>
      </c>
      <c r="E1926" s="4">
        <f ca="1">OFFSET(InputPriceData!D$15,CalculationsAndCharts!$A1926+$A$11,IF($C$7,8,0),1,1)</f>
        <v>52.12</v>
      </c>
      <c r="F1926" s="4">
        <f ca="1">OFFSET(InputPriceData!E$15,CalculationsAndCharts!$A1926+$A$11,IF($C$7,8,0),1,1)</f>
        <v>51.63</v>
      </c>
      <c r="G1926" s="4">
        <f ca="1">OFFSET(InputPriceData!F$15,CalculationsAndCharts!$A1926+$A$11,IF($C$7,8,0),1,1)</f>
        <v>51.78</v>
      </c>
      <c r="H1926" s="133"/>
      <c r="I1926" s="133"/>
      <c r="J1926" s="37">
        <f t="shared" ca="1" si="563"/>
        <v>907</v>
      </c>
      <c r="K1926" s="124">
        <f t="shared" ca="1" si="564"/>
        <v>-0.42000000000000171</v>
      </c>
      <c r="L1926" s="343">
        <f t="shared" ca="1" si="555"/>
        <v>-0.17914943984404097</v>
      </c>
      <c r="M1926" s="345">
        <f t="shared" ca="1" si="565"/>
        <v>0.56044981076439504</v>
      </c>
      <c r="N1926" s="344">
        <f t="shared" ca="1" si="556"/>
        <v>-0.31965295804043514</v>
      </c>
      <c r="O1926" s="4"/>
      <c r="P1926" s="4"/>
      <c r="Q1926" s="3"/>
      <c r="S1926" s="4"/>
      <c r="T1926" s="4" t="b">
        <f t="shared" ca="1" si="557"/>
        <v>0</v>
      </c>
      <c r="U1926" t="b">
        <f t="shared" ca="1" si="558"/>
        <v>0</v>
      </c>
      <c r="W1926" s="317" t="b">
        <f t="shared" ca="1" si="559"/>
        <v>0</v>
      </c>
      <c r="X1926" s="317" t="b">
        <f t="shared" ca="1" si="566"/>
        <v>0</v>
      </c>
      <c r="Y1926" s="317" t="b">
        <f t="shared" ca="1" si="560"/>
        <v>0</v>
      </c>
      <c r="Z1926" t="b">
        <f t="shared" ca="1" si="561"/>
        <v>0</v>
      </c>
      <c r="AA1926" s="37" t="b">
        <f t="shared" ca="1" si="567"/>
        <v>1</v>
      </c>
      <c r="AB1926" t="b">
        <f t="shared" ca="1" si="562"/>
        <v>0</v>
      </c>
      <c r="AD1926" t="b">
        <f t="shared" ca="1" si="568"/>
        <v>0</v>
      </c>
      <c r="AE1926" s="37" t="b">
        <f t="shared" ca="1" si="569"/>
        <v>1</v>
      </c>
      <c r="AF1926" t="b">
        <f t="shared" ca="1" si="570"/>
        <v>0</v>
      </c>
      <c r="AG1926" s="317" t="b">
        <f t="shared" ca="1" si="571"/>
        <v>0</v>
      </c>
      <c r="AH1926" s="317" t="b">
        <f t="shared" ca="1" si="572"/>
        <v>0</v>
      </c>
      <c r="AI1926" s="317" t="b">
        <f t="shared" ca="1" si="573"/>
        <v>0</v>
      </c>
    </row>
    <row r="1927" spans="1:35" x14ac:dyDescent="0.25">
      <c r="A1927">
        <v>1895</v>
      </c>
      <c r="B1927" s="169">
        <f ca="1">OFFSET(InputPriceData!B$15,CalculationsAndCharts!$A1927+$A$11,0,1,1)</f>
        <v>39094</v>
      </c>
      <c r="C1927" s="3">
        <f ca="1">OFFSET(InputPriceData!G$15,CalculationsAndCharts!$A1927+$A$11,IF($C$7,8,0),1,1)</f>
        <v>2079800</v>
      </c>
      <c r="D1927" s="4">
        <f ca="1">OFFSET(InputPriceData!C$15,CalculationsAndCharts!$A1927+$A$11,IF($C$7,8,0),1,1)</f>
        <v>52.1</v>
      </c>
      <c r="E1927" s="4">
        <f ca="1">OFFSET(InputPriceData!D$15,CalculationsAndCharts!$A1927+$A$11,IF($C$7,8,0),1,1)</f>
        <v>52.23</v>
      </c>
      <c r="F1927" s="4">
        <f ca="1">OFFSET(InputPriceData!E$15,CalculationsAndCharts!$A1927+$A$11,IF($C$7,8,0),1,1)</f>
        <v>51.45</v>
      </c>
      <c r="G1927" s="4">
        <f ca="1">OFFSET(InputPriceData!F$15,CalculationsAndCharts!$A1927+$A$11,IF($C$7,8,0),1,1)</f>
        <v>51.78</v>
      </c>
      <c r="H1927" s="133"/>
      <c r="I1927" s="133"/>
      <c r="J1927" s="37">
        <f t="shared" ca="1" si="563"/>
        <v>906</v>
      </c>
      <c r="K1927" s="124">
        <f t="shared" ca="1" si="564"/>
        <v>-0.22999999999999687</v>
      </c>
      <c r="L1927" s="343">
        <f t="shared" ca="1" si="555"/>
        <v>-0.25930242029069889</v>
      </c>
      <c r="M1927" s="345">
        <f t="shared" ca="1" si="565"/>
        <v>0.56553966777436437</v>
      </c>
      <c r="N1927" s="344">
        <f t="shared" ca="1" si="556"/>
        <v>-0.45850438981789304</v>
      </c>
      <c r="O1927" s="4"/>
      <c r="P1927" s="4"/>
      <c r="Q1927" s="3"/>
      <c r="S1927" s="4"/>
      <c r="T1927" s="4" t="b">
        <f t="shared" ca="1" si="557"/>
        <v>0</v>
      </c>
      <c r="U1927" t="b">
        <f t="shared" ca="1" si="558"/>
        <v>0</v>
      </c>
      <c r="W1927" s="317" t="b">
        <f t="shared" ca="1" si="559"/>
        <v>0</v>
      </c>
      <c r="X1927" s="317" t="b">
        <f t="shared" ca="1" si="566"/>
        <v>0</v>
      </c>
      <c r="Y1927" s="317" t="b">
        <f t="shared" ca="1" si="560"/>
        <v>0</v>
      </c>
      <c r="Z1927" t="b">
        <f t="shared" ca="1" si="561"/>
        <v>0</v>
      </c>
      <c r="AA1927" s="37" t="b">
        <f t="shared" ca="1" si="567"/>
        <v>1</v>
      </c>
      <c r="AB1927" t="b">
        <f t="shared" ca="1" si="562"/>
        <v>0</v>
      </c>
      <c r="AD1927" t="b">
        <f t="shared" ca="1" si="568"/>
        <v>0</v>
      </c>
      <c r="AE1927" s="37" t="b">
        <f t="shared" ca="1" si="569"/>
        <v>1</v>
      </c>
      <c r="AF1927" t="b">
        <f t="shared" ca="1" si="570"/>
        <v>0</v>
      </c>
      <c r="AG1927" s="317" t="b">
        <f t="shared" ca="1" si="571"/>
        <v>0</v>
      </c>
      <c r="AH1927" s="317" t="b">
        <f t="shared" ca="1" si="572"/>
        <v>0</v>
      </c>
      <c r="AI1927" s="317" t="b">
        <f t="shared" ca="1" si="573"/>
        <v>0</v>
      </c>
    </row>
    <row r="1928" spans="1:35" x14ac:dyDescent="0.25">
      <c r="A1928">
        <v>1896</v>
      </c>
      <c r="B1928" s="169">
        <f ca="1">OFFSET(InputPriceData!B$15,CalculationsAndCharts!$A1928+$A$11,0,1,1)</f>
        <v>39093</v>
      </c>
      <c r="C1928" s="3">
        <f ca="1">OFFSET(InputPriceData!G$15,CalculationsAndCharts!$A1928+$A$11,IF($C$7,8,0),1,1)</f>
        <v>1892000</v>
      </c>
      <c r="D1928" s="4">
        <f ca="1">OFFSET(InputPriceData!C$15,CalculationsAndCharts!$A1928+$A$11,IF($C$7,8,0),1,1)</f>
        <v>52.03</v>
      </c>
      <c r="E1928" s="4">
        <f ca="1">OFFSET(InputPriceData!D$15,CalculationsAndCharts!$A1928+$A$11,IF($C$7,8,0),1,1)</f>
        <v>52.34</v>
      </c>
      <c r="F1928" s="4">
        <f ca="1">OFFSET(InputPriceData!E$15,CalculationsAndCharts!$A1928+$A$11,IF($C$7,8,0),1,1)</f>
        <v>51.89</v>
      </c>
      <c r="G1928" s="4">
        <f ca="1">OFFSET(InputPriceData!F$15,CalculationsAndCharts!$A1928+$A$11,IF($C$7,8,0),1,1)</f>
        <v>52.2</v>
      </c>
      <c r="H1928" s="133"/>
      <c r="I1928" s="133"/>
      <c r="J1928" s="37">
        <f t="shared" ca="1" si="563"/>
        <v>905</v>
      </c>
      <c r="K1928" s="124">
        <f t="shared" ca="1" si="564"/>
        <v>0.60999999999999943</v>
      </c>
      <c r="L1928" s="343">
        <f t="shared" ca="1" si="555"/>
        <v>-0.39237728817792655</v>
      </c>
      <c r="M1928" s="345">
        <f t="shared" ca="1" si="565"/>
        <v>0.57067574952004474</v>
      </c>
      <c r="N1928" s="344">
        <f t="shared" ca="1" si="556"/>
        <v>-0.68756608022669174</v>
      </c>
      <c r="O1928" s="4"/>
      <c r="P1928" s="4"/>
      <c r="Q1928" s="3"/>
      <c r="S1928" s="4"/>
      <c r="T1928" s="4" t="b">
        <f t="shared" ca="1" si="557"/>
        <v>0</v>
      </c>
      <c r="U1928" t="b">
        <f t="shared" ca="1" si="558"/>
        <v>0</v>
      </c>
      <c r="W1928" s="317" t="b">
        <f t="shared" ca="1" si="559"/>
        <v>0</v>
      </c>
      <c r="X1928" s="317" t="b">
        <f t="shared" ca="1" si="566"/>
        <v>0</v>
      </c>
      <c r="Y1928" s="317" t="b">
        <f t="shared" ca="1" si="560"/>
        <v>0</v>
      </c>
      <c r="Z1928" t="b">
        <f t="shared" ca="1" si="561"/>
        <v>0</v>
      </c>
      <c r="AA1928" s="37" t="b">
        <f t="shared" ca="1" si="567"/>
        <v>1</v>
      </c>
      <c r="AB1928" t="b">
        <f t="shared" ca="1" si="562"/>
        <v>0</v>
      </c>
      <c r="AD1928" t="b">
        <f t="shared" ca="1" si="568"/>
        <v>0</v>
      </c>
      <c r="AE1928" s="37" t="b">
        <f t="shared" ca="1" si="569"/>
        <v>1</v>
      </c>
      <c r="AF1928" t="b">
        <f t="shared" ca="1" si="570"/>
        <v>0</v>
      </c>
      <c r="AG1928" s="317" t="b">
        <f t="shared" ca="1" si="571"/>
        <v>0</v>
      </c>
      <c r="AH1928" s="317" t="b">
        <f t="shared" ca="1" si="572"/>
        <v>0</v>
      </c>
      <c r="AI1928" s="317" t="b">
        <f t="shared" ca="1" si="573"/>
        <v>0</v>
      </c>
    </row>
    <row r="1929" spans="1:35" x14ac:dyDescent="0.25">
      <c r="A1929">
        <v>1897</v>
      </c>
      <c r="B1929" s="169">
        <f ca="1">OFFSET(InputPriceData!B$15,CalculationsAndCharts!$A1929+$A$11,0,1,1)</f>
        <v>39092</v>
      </c>
      <c r="C1929" s="3">
        <f ca="1">OFFSET(InputPriceData!G$15,CalculationsAndCharts!$A1929+$A$11,IF($C$7,8,0),1,1)</f>
        <v>1856700</v>
      </c>
      <c r="D1929" s="4">
        <f ca="1">OFFSET(InputPriceData!C$15,CalculationsAndCharts!$A1929+$A$11,IF($C$7,8,0),1,1)</f>
        <v>51.45</v>
      </c>
      <c r="E1929" s="4">
        <f ca="1">OFFSET(InputPriceData!D$15,CalculationsAndCharts!$A1929+$A$11,IF($C$7,8,0),1,1)</f>
        <v>52.02</v>
      </c>
      <c r="F1929" s="4">
        <f ca="1">OFFSET(InputPriceData!E$15,CalculationsAndCharts!$A1929+$A$11,IF($C$7,8,0),1,1)</f>
        <v>51.12</v>
      </c>
      <c r="G1929" s="4">
        <f ca="1">OFFSET(InputPriceData!F$15,CalculationsAndCharts!$A1929+$A$11,IF($C$7,8,0),1,1)</f>
        <v>52.01</v>
      </c>
      <c r="H1929" s="133"/>
      <c r="I1929" s="133"/>
      <c r="J1929" s="37">
        <f t="shared" ca="1" si="563"/>
        <v>904</v>
      </c>
      <c r="K1929" s="124">
        <f t="shared" ca="1" si="564"/>
        <v>0.90999999999999659</v>
      </c>
      <c r="L1929" s="343">
        <f t="shared" ca="1" si="555"/>
        <v>-0.52812509711735856</v>
      </c>
      <c r="M1929" s="345">
        <f t="shared" ca="1" si="565"/>
        <v>0.57585847580226512</v>
      </c>
      <c r="N1929" s="344">
        <f t="shared" ca="1" si="556"/>
        <v>-0.91710918447730383</v>
      </c>
      <c r="O1929" s="4"/>
      <c r="P1929" s="4"/>
      <c r="Q1929" s="3"/>
      <c r="S1929" s="4"/>
      <c r="T1929" s="4" t="b">
        <f t="shared" ca="1" si="557"/>
        <v>0</v>
      </c>
      <c r="U1929" t="b">
        <f t="shared" ca="1" si="558"/>
        <v>0</v>
      </c>
      <c r="W1929" s="317" t="b">
        <f t="shared" ca="1" si="559"/>
        <v>0</v>
      </c>
      <c r="X1929" s="317" t="b">
        <f t="shared" ca="1" si="566"/>
        <v>0</v>
      </c>
      <c r="Y1929" s="317" t="b">
        <f t="shared" ca="1" si="560"/>
        <v>0</v>
      </c>
      <c r="Z1929" t="b">
        <f t="shared" ca="1" si="561"/>
        <v>0</v>
      </c>
      <c r="AA1929" s="37" t="b">
        <f t="shared" ca="1" si="567"/>
        <v>1</v>
      </c>
      <c r="AB1929" t="b">
        <f t="shared" ca="1" si="562"/>
        <v>0</v>
      </c>
      <c r="AD1929" t="b">
        <f t="shared" ca="1" si="568"/>
        <v>0</v>
      </c>
      <c r="AE1929" s="37" t="b">
        <f t="shared" ca="1" si="569"/>
        <v>1</v>
      </c>
      <c r="AF1929" t="b">
        <f t="shared" ca="1" si="570"/>
        <v>0</v>
      </c>
      <c r="AG1929" s="317" t="b">
        <f t="shared" ca="1" si="571"/>
        <v>0</v>
      </c>
      <c r="AH1929" s="317" t="b">
        <f t="shared" ca="1" si="572"/>
        <v>0</v>
      </c>
      <c r="AI1929" s="317" t="b">
        <f t="shared" ca="1" si="573"/>
        <v>0</v>
      </c>
    </row>
    <row r="1930" spans="1:35" x14ac:dyDescent="0.25">
      <c r="A1930">
        <v>1898</v>
      </c>
      <c r="B1930" s="169">
        <f ca="1">OFFSET(InputPriceData!B$15,CalculationsAndCharts!$A1930+$A$11,0,1,1)</f>
        <v>39091</v>
      </c>
      <c r="C1930" s="3">
        <f ca="1">OFFSET(InputPriceData!G$15,CalculationsAndCharts!$A1930+$A$11,IF($C$7,8,0),1,1)</f>
        <v>2274300</v>
      </c>
      <c r="D1930" s="4">
        <f ca="1">OFFSET(InputPriceData!C$15,CalculationsAndCharts!$A1930+$A$11,IF($C$7,8,0),1,1)</f>
        <v>51.1</v>
      </c>
      <c r="E1930" s="4">
        <f ca="1">OFFSET(InputPriceData!D$15,CalculationsAndCharts!$A1930+$A$11,IF($C$7,8,0),1,1)</f>
        <v>51.68</v>
      </c>
      <c r="F1930" s="4">
        <f ca="1">OFFSET(InputPriceData!E$15,CalculationsAndCharts!$A1930+$A$11,IF($C$7,8,0),1,1)</f>
        <v>51.1</v>
      </c>
      <c r="G1930" s="4">
        <f ca="1">OFFSET(InputPriceData!F$15,CalculationsAndCharts!$A1930+$A$11,IF($C$7,8,0),1,1)</f>
        <v>51.59</v>
      </c>
      <c r="H1930" s="133"/>
      <c r="I1930" s="133"/>
      <c r="J1930" s="37">
        <f t="shared" ca="1" si="563"/>
        <v>903</v>
      </c>
      <c r="K1930" s="124">
        <f t="shared" ca="1" si="564"/>
        <v>-3.9999999999999147E-2</v>
      </c>
      <c r="L1930" s="343">
        <f t="shared" ca="1" si="555"/>
        <v>-0.58108827023437448</v>
      </c>
      <c r="M1930" s="345">
        <f t="shared" ca="1" si="565"/>
        <v>0.58108827023437448</v>
      </c>
      <c r="N1930" s="344">
        <f t="shared" ca="1" si="556"/>
        <v>-1</v>
      </c>
      <c r="O1930" s="4"/>
      <c r="P1930" s="4"/>
      <c r="Q1930" s="3"/>
      <c r="S1930" s="4"/>
      <c r="T1930" s="4" t="b">
        <f t="shared" ca="1" si="557"/>
        <v>0</v>
      </c>
      <c r="U1930" t="b">
        <f t="shared" ca="1" si="558"/>
        <v>0</v>
      </c>
      <c r="W1930" s="317" t="b">
        <f t="shared" ca="1" si="559"/>
        <v>0</v>
      </c>
      <c r="X1930" s="317" t="b">
        <f t="shared" ca="1" si="566"/>
        <v>0</v>
      </c>
      <c r="Y1930" s="317" t="b">
        <f t="shared" ca="1" si="560"/>
        <v>0</v>
      </c>
      <c r="Z1930" t="b">
        <f t="shared" ca="1" si="561"/>
        <v>0</v>
      </c>
      <c r="AA1930" s="37" t="b">
        <f t="shared" ca="1" si="567"/>
        <v>1</v>
      </c>
      <c r="AB1930" t="b">
        <f t="shared" ca="1" si="562"/>
        <v>0</v>
      </c>
      <c r="AD1930" t="b">
        <f t="shared" ca="1" si="568"/>
        <v>0</v>
      </c>
      <c r="AE1930" s="37" t="b">
        <f t="shared" ca="1" si="569"/>
        <v>1</v>
      </c>
      <c r="AF1930" t="b">
        <f t="shared" ca="1" si="570"/>
        <v>0</v>
      </c>
      <c r="AG1930" s="317" t="b">
        <f t="shared" ca="1" si="571"/>
        <v>0</v>
      </c>
      <c r="AH1930" s="317" t="b">
        <f t="shared" ca="1" si="572"/>
        <v>0</v>
      </c>
      <c r="AI1930" s="317" t="b">
        <f t="shared" ca="1" si="573"/>
        <v>0</v>
      </c>
    </row>
    <row r="1931" spans="1:35" x14ac:dyDescent="0.25">
      <c r="A1931">
        <v>1899</v>
      </c>
      <c r="B1931" s="169">
        <f ca="1">OFFSET(InputPriceData!B$15,CalculationsAndCharts!$A1931+$A$11,0,1,1)</f>
        <v>39090</v>
      </c>
      <c r="C1931" s="3">
        <f ca="1">OFFSET(InputPriceData!G$15,CalculationsAndCharts!$A1931+$A$11,IF($C$7,8,0),1,1)</f>
        <v>2115500</v>
      </c>
      <c r="D1931" s="4">
        <f ca="1">OFFSET(InputPriceData!C$15,CalculationsAndCharts!$A1931+$A$11,IF($C$7,8,0),1,1)</f>
        <v>51.48</v>
      </c>
      <c r="E1931" s="4">
        <f ca="1">OFFSET(InputPriceData!D$15,CalculationsAndCharts!$A1931+$A$11,IF($C$7,8,0),1,1)</f>
        <v>51.48</v>
      </c>
      <c r="F1931" s="4">
        <f ca="1">OFFSET(InputPriceData!E$15,CalculationsAndCharts!$A1931+$A$11,IF($C$7,8,0),1,1)</f>
        <v>50.96</v>
      </c>
      <c r="G1931" s="4">
        <f ca="1">OFFSET(InputPriceData!F$15,CalculationsAndCharts!$A1931+$A$11,IF($C$7,8,0),1,1)</f>
        <v>51.1</v>
      </c>
      <c r="H1931" s="133"/>
      <c r="I1931" s="133"/>
      <c r="J1931" s="37">
        <f t="shared" ca="1" si="563"/>
        <v>902</v>
      </c>
      <c r="K1931" s="124">
        <f t="shared" ca="1" si="564"/>
        <v>-0.22999999999999687</v>
      </c>
      <c r="L1931" s="343">
        <f t="shared" ca="1" si="555"/>
        <v>-0.53848406474142363</v>
      </c>
      <c r="M1931" s="345">
        <f t="shared" ca="1" si="565"/>
        <v>0.53848406474142363</v>
      </c>
      <c r="N1931" s="344">
        <f t="shared" ca="1" si="556"/>
        <v>-1</v>
      </c>
      <c r="O1931" s="4"/>
      <c r="P1931" s="4"/>
      <c r="Q1931" s="3"/>
      <c r="S1931" s="4"/>
      <c r="T1931" s="4" t="b">
        <f t="shared" ca="1" si="557"/>
        <v>0</v>
      </c>
      <c r="U1931" t="b">
        <f t="shared" ca="1" si="558"/>
        <v>0</v>
      </c>
      <c r="W1931" s="317" t="b">
        <f t="shared" ca="1" si="559"/>
        <v>0</v>
      </c>
      <c r="X1931" s="317" t="b">
        <f t="shared" ca="1" si="566"/>
        <v>0</v>
      </c>
      <c r="Y1931" s="317" t="b">
        <f t="shared" ca="1" si="560"/>
        <v>0</v>
      </c>
      <c r="Z1931" t="b">
        <f t="shared" ca="1" si="561"/>
        <v>0</v>
      </c>
      <c r="AA1931" s="37" t="b">
        <f t="shared" ca="1" si="567"/>
        <v>1</v>
      </c>
      <c r="AB1931" t="b">
        <f t="shared" ca="1" si="562"/>
        <v>0</v>
      </c>
      <c r="AD1931" t="b">
        <f t="shared" ca="1" si="568"/>
        <v>0</v>
      </c>
      <c r="AE1931" s="37" t="b">
        <f t="shared" ca="1" si="569"/>
        <v>1</v>
      </c>
      <c r="AF1931" t="b">
        <f t="shared" ca="1" si="570"/>
        <v>0</v>
      </c>
      <c r="AG1931" s="317" t="b">
        <f t="shared" ca="1" si="571"/>
        <v>0</v>
      </c>
      <c r="AH1931" s="317" t="b">
        <f t="shared" ca="1" si="572"/>
        <v>0</v>
      </c>
      <c r="AI1931" s="317" t="b">
        <f t="shared" ca="1" si="573"/>
        <v>0</v>
      </c>
    </row>
    <row r="1932" spans="1:35" x14ac:dyDescent="0.25">
      <c r="A1932">
        <v>1900</v>
      </c>
      <c r="B1932" s="169">
        <f ca="1">OFFSET(InputPriceData!B$15,CalculationsAndCharts!$A1932+$A$11,0,1,1)</f>
        <v>39087</v>
      </c>
      <c r="C1932" s="3">
        <f ca="1">OFFSET(InputPriceData!G$15,CalculationsAndCharts!$A1932+$A$11,IF($C$7,8,0),1,1)</f>
        <v>2136900</v>
      </c>
      <c r="D1932" s="4">
        <f ca="1">OFFSET(InputPriceData!C$15,CalculationsAndCharts!$A1932+$A$11,IF($C$7,8,0),1,1)</f>
        <v>51.34</v>
      </c>
      <c r="E1932" s="4">
        <f ca="1">OFFSET(InputPriceData!D$15,CalculationsAndCharts!$A1932+$A$11,IF($C$7,8,0),1,1)</f>
        <v>51.92</v>
      </c>
      <c r="F1932" s="4">
        <f ca="1">OFFSET(InputPriceData!E$15,CalculationsAndCharts!$A1932+$A$11,IF($C$7,8,0),1,1)</f>
        <v>51.31</v>
      </c>
      <c r="G1932" s="4">
        <f ca="1">OFFSET(InputPriceData!F$15,CalculationsAndCharts!$A1932+$A$11,IF($C$7,8,0),1,1)</f>
        <v>51.63</v>
      </c>
      <c r="H1932" s="133"/>
      <c r="I1932" s="133"/>
      <c r="J1932" s="37">
        <f t="shared" ca="1" si="563"/>
        <v>901</v>
      </c>
      <c r="K1932" s="124">
        <f t="shared" ca="1" si="564"/>
        <v>-0.47999999999999687</v>
      </c>
      <c r="L1932" s="343">
        <f t="shared" ca="1" si="555"/>
        <v>-0.42234067500086186</v>
      </c>
      <c r="M1932" s="345">
        <f t="shared" ca="1" si="565"/>
        <v>0.42234067500086186</v>
      </c>
      <c r="N1932" s="344">
        <f t="shared" ca="1" si="556"/>
        <v>-1</v>
      </c>
      <c r="O1932" s="4"/>
      <c r="P1932" s="4"/>
      <c r="Q1932" s="3"/>
      <c r="S1932" s="4"/>
      <c r="T1932" s="4" t="b">
        <f t="shared" ca="1" si="557"/>
        <v>0</v>
      </c>
      <c r="U1932" t="b">
        <f t="shared" ca="1" si="558"/>
        <v>0</v>
      </c>
      <c r="W1932" s="317" t="b">
        <f t="shared" ca="1" si="559"/>
        <v>0</v>
      </c>
      <c r="X1932" s="317" t="b">
        <f t="shared" ca="1" si="566"/>
        <v>0</v>
      </c>
      <c r="Y1932" s="317" t="b">
        <f t="shared" ca="1" si="560"/>
        <v>0</v>
      </c>
      <c r="Z1932" t="b">
        <f t="shared" ca="1" si="561"/>
        <v>0</v>
      </c>
      <c r="AA1932" s="37" t="b">
        <f t="shared" ca="1" si="567"/>
        <v>1</v>
      </c>
      <c r="AB1932" t="b">
        <f t="shared" ca="1" si="562"/>
        <v>0</v>
      </c>
      <c r="AD1932" t="b">
        <f t="shared" ca="1" si="568"/>
        <v>0</v>
      </c>
      <c r="AE1932" s="37" t="b">
        <f t="shared" ca="1" si="569"/>
        <v>1</v>
      </c>
      <c r="AF1932" t="b">
        <f t="shared" ca="1" si="570"/>
        <v>0</v>
      </c>
      <c r="AG1932" s="317" t="b">
        <f t="shared" ca="1" si="571"/>
        <v>0</v>
      </c>
      <c r="AH1932" s="317" t="b">
        <f t="shared" ca="1" si="572"/>
        <v>0</v>
      </c>
      <c r="AI1932" s="317" t="b">
        <f t="shared" ca="1" si="573"/>
        <v>0</v>
      </c>
    </row>
    <row r="1933" spans="1:35" x14ac:dyDescent="0.25">
      <c r="A1933">
        <v>1901</v>
      </c>
      <c r="B1933" s="169">
        <f ca="1">OFFSET(InputPriceData!B$15,CalculationsAndCharts!$A1933+$A$11,0,1,1)</f>
        <v>39086</v>
      </c>
      <c r="C1933" s="3">
        <f ca="1">OFFSET(InputPriceData!G$15,CalculationsAndCharts!$A1933+$A$11,IF($C$7,8,0),1,1)</f>
        <v>2336700</v>
      </c>
      <c r="D1933" s="4">
        <f ca="1">OFFSET(InputPriceData!C$15,CalculationsAndCharts!$A1933+$A$11,IF($C$7,8,0),1,1)</f>
        <v>52.05</v>
      </c>
      <c r="E1933" s="4">
        <f ca="1">OFFSET(InputPriceData!D$15,CalculationsAndCharts!$A1933+$A$11,IF($C$7,8,0),1,1)</f>
        <v>52.1</v>
      </c>
      <c r="F1933" s="4">
        <f ca="1">OFFSET(InputPriceData!E$15,CalculationsAndCharts!$A1933+$A$11,IF($C$7,8,0),1,1)</f>
        <v>51.31</v>
      </c>
      <c r="G1933" s="4">
        <f ca="1">OFFSET(InputPriceData!F$15,CalculationsAndCharts!$A1933+$A$11,IF($C$7,8,0),1,1)</f>
        <v>51.33</v>
      </c>
      <c r="H1933" s="133"/>
      <c r="I1933" s="133"/>
      <c r="J1933" s="37">
        <f t="shared" ca="1" si="563"/>
        <v>900</v>
      </c>
      <c r="K1933" s="124">
        <f t="shared" ca="1" si="564"/>
        <v>-1.4699999999999989</v>
      </c>
      <c r="L1933" s="343">
        <f t="shared" ca="1" si="555"/>
        <v>-0.23294443024326839</v>
      </c>
      <c r="M1933" s="345">
        <f t="shared" ca="1" si="565"/>
        <v>0.41999423434530808</v>
      </c>
      <c r="N1933" s="344">
        <f t="shared" ca="1" si="556"/>
        <v>-0.5546372097378548</v>
      </c>
      <c r="O1933" s="4"/>
      <c r="P1933" s="4"/>
      <c r="Q1933" s="3"/>
      <c r="S1933" s="4"/>
      <c r="T1933" s="4" t="b">
        <f t="shared" ca="1" si="557"/>
        <v>0</v>
      </c>
      <c r="U1933" t="b">
        <f t="shared" ca="1" si="558"/>
        <v>0</v>
      </c>
      <c r="W1933" s="317" t="b">
        <f t="shared" ca="1" si="559"/>
        <v>0</v>
      </c>
      <c r="X1933" s="317" t="b">
        <f t="shared" ca="1" si="566"/>
        <v>0</v>
      </c>
      <c r="Y1933" s="317" t="b">
        <f t="shared" ca="1" si="560"/>
        <v>1</v>
      </c>
      <c r="Z1933" t="b">
        <f t="shared" ca="1" si="561"/>
        <v>1</v>
      </c>
      <c r="AA1933" s="37" t="b">
        <f t="shared" ca="1" si="567"/>
        <v>1</v>
      </c>
      <c r="AB1933" t="b">
        <f t="shared" ca="1" si="562"/>
        <v>0</v>
      </c>
      <c r="AD1933" t="b">
        <f t="shared" ca="1" si="568"/>
        <v>1</v>
      </c>
      <c r="AE1933" s="37" t="b">
        <f t="shared" ca="1" si="569"/>
        <v>1</v>
      </c>
      <c r="AF1933" t="b">
        <f t="shared" ca="1" si="570"/>
        <v>0</v>
      </c>
      <c r="AG1933" s="317" t="b">
        <f t="shared" ca="1" si="571"/>
        <v>0</v>
      </c>
      <c r="AH1933" s="317" t="b">
        <f t="shared" ca="1" si="572"/>
        <v>0</v>
      </c>
      <c r="AI1933" s="317" t="b">
        <f t="shared" ca="1" si="573"/>
        <v>1</v>
      </c>
    </row>
    <row r="1934" spans="1:35" x14ac:dyDescent="0.25">
      <c r="A1934">
        <v>1902</v>
      </c>
      <c r="B1934" s="169">
        <f ca="1">OFFSET(InputPriceData!B$15,CalculationsAndCharts!$A1934+$A$11,0,1,1)</f>
        <v>39085</v>
      </c>
      <c r="C1934" s="3">
        <f ca="1">OFFSET(InputPriceData!G$15,CalculationsAndCharts!$A1934+$A$11,IF($C$7,8,0),1,1)</f>
        <v>2075600</v>
      </c>
      <c r="D1934" s="4">
        <f ca="1">OFFSET(InputPriceData!C$15,CalculationsAndCharts!$A1934+$A$11,IF($C$7,8,0),1,1)</f>
        <v>52.3</v>
      </c>
      <c r="E1934" s="4">
        <f ca="1">OFFSET(InputPriceData!D$15,CalculationsAndCharts!$A1934+$A$11,IF($C$7,8,0),1,1)</f>
        <v>52.97</v>
      </c>
      <c r="F1934" s="4">
        <f ca="1">OFFSET(InputPriceData!E$15,CalculationsAndCharts!$A1934+$A$11,IF($C$7,8,0),1,1)</f>
        <v>51.97</v>
      </c>
      <c r="G1934" s="4">
        <f ca="1">OFFSET(InputPriceData!F$15,CalculationsAndCharts!$A1934+$A$11,IF($C$7,8,0),1,1)</f>
        <v>52.11</v>
      </c>
      <c r="H1934" s="133"/>
      <c r="I1934" s="133"/>
      <c r="J1934" s="37">
        <f t="shared" ca="1" si="563"/>
        <v>899</v>
      </c>
      <c r="K1934" s="124">
        <f t="shared" ca="1" si="564"/>
        <v>-1.3400000000000034</v>
      </c>
      <c r="L1934" s="343">
        <f t="shared" ca="1" si="555"/>
        <v>-2.9049468698804731E-2</v>
      </c>
      <c r="M1934" s="345">
        <f t="shared" ca="1" si="565"/>
        <v>0.42380851094380229</v>
      </c>
      <c r="N1934" s="344">
        <f t="shared" ca="1" si="556"/>
        <v>-6.8543854001687901E-2</v>
      </c>
      <c r="O1934" s="4"/>
      <c r="P1934" s="4"/>
      <c r="Q1934" s="3"/>
      <c r="S1934" s="4"/>
      <c r="T1934" s="4" t="b">
        <f t="shared" ca="1" si="557"/>
        <v>0</v>
      </c>
      <c r="U1934" t="b">
        <f t="shared" ca="1" si="558"/>
        <v>1</v>
      </c>
      <c r="W1934" s="317" t="b">
        <f t="shared" ca="1" si="559"/>
        <v>0</v>
      </c>
      <c r="X1934" s="317" t="b">
        <f t="shared" ca="1" si="566"/>
        <v>1</v>
      </c>
      <c r="Y1934" s="317" t="b">
        <f t="shared" ca="1" si="560"/>
        <v>0</v>
      </c>
      <c r="Z1934" t="b">
        <f t="shared" ca="1" si="561"/>
        <v>0</v>
      </c>
      <c r="AA1934" s="37" t="b">
        <f t="shared" ca="1" si="567"/>
        <v>0</v>
      </c>
      <c r="AB1934" t="b">
        <f t="shared" ca="1" si="562"/>
        <v>0</v>
      </c>
      <c r="AD1934" t="b">
        <f t="shared" ca="1" si="568"/>
        <v>0</v>
      </c>
      <c r="AE1934" s="37" t="b">
        <f t="shared" ca="1" si="569"/>
        <v>0</v>
      </c>
      <c r="AF1934" t="b">
        <f t="shared" ca="1" si="570"/>
        <v>0</v>
      </c>
      <c r="AG1934" s="317" t="b">
        <f t="shared" ca="1" si="571"/>
        <v>0</v>
      </c>
      <c r="AH1934" s="317" t="b">
        <f t="shared" ca="1" si="572"/>
        <v>1</v>
      </c>
      <c r="AI1934" s="317" t="b">
        <f t="shared" ca="1" si="573"/>
        <v>0</v>
      </c>
    </row>
    <row r="1935" spans="1:35" x14ac:dyDescent="0.25">
      <c r="A1935">
        <v>1903</v>
      </c>
      <c r="B1935" s="169">
        <f ca="1">OFFSET(InputPriceData!B$15,CalculationsAndCharts!$A1935+$A$11,0,1,1)</f>
        <v>39080</v>
      </c>
      <c r="C1935" s="3">
        <f ca="1">OFFSET(InputPriceData!G$15,CalculationsAndCharts!$A1935+$A$11,IF($C$7,8,0),1,1)</f>
        <v>799800</v>
      </c>
      <c r="D1935" s="4">
        <f ca="1">OFFSET(InputPriceData!C$15,CalculationsAndCharts!$A1935+$A$11,IF($C$7,8,0),1,1)</f>
        <v>53.29</v>
      </c>
      <c r="E1935" s="4">
        <f ca="1">OFFSET(InputPriceData!D$15,CalculationsAndCharts!$A1935+$A$11,IF($C$7,8,0),1,1)</f>
        <v>53.29</v>
      </c>
      <c r="F1935" s="4">
        <f ca="1">OFFSET(InputPriceData!E$15,CalculationsAndCharts!$A1935+$A$11,IF($C$7,8,0),1,1)</f>
        <v>52.76</v>
      </c>
      <c r="G1935" s="4">
        <f ca="1">OFFSET(InputPriceData!F$15,CalculationsAndCharts!$A1935+$A$11,IF($C$7,8,0),1,1)</f>
        <v>52.8</v>
      </c>
      <c r="H1935" s="133"/>
      <c r="I1935" s="133"/>
      <c r="J1935" s="37">
        <f t="shared" ca="1" si="563"/>
        <v>898</v>
      </c>
      <c r="K1935" s="124">
        <f t="shared" ca="1" si="564"/>
        <v>-0.8300000000000054</v>
      </c>
      <c r="L1935" s="343">
        <f t="shared" ca="1" si="555"/>
        <v>0.11935320505159289</v>
      </c>
      <c r="M1935" s="345">
        <f t="shared" ca="1" si="565"/>
        <v>0.42765742779394783</v>
      </c>
      <c r="N1935" s="344">
        <f t="shared" ca="1" si="556"/>
        <v>0.27908600972341618</v>
      </c>
      <c r="O1935" s="4"/>
      <c r="P1935" s="4"/>
      <c r="Q1935" s="3"/>
      <c r="S1935" s="4"/>
      <c r="T1935" s="4" t="b">
        <f t="shared" ca="1" si="557"/>
        <v>0</v>
      </c>
      <c r="U1935" t="b">
        <f t="shared" ca="1" si="558"/>
        <v>0</v>
      </c>
      <c r="W1935" s="317" t="b">
        <f t="shared" ca="1" si="559"/>
        <v>0</v>
      </c>
      <c r="X1935" s="317" t="b">
        <f t="shared" ca="1" si="566"/>
        <v>1</v>
      </c>
      <c r="Y1935" s="317" t="b">
        <f t="shared" ca="1" si="560"/>
        <v>0</v>
      </c>
      <c r="Z1935" t="b">
        <f t="shared" ca="1" si="561"/>
        <v>0</v>
      </c>
      <c r="AA1935" s="37" t="b">
        <f t="shared" ca="1" si="567"/>
        <v>0</v>
      </c>
      <c r="AB1935" t="b">
        <f t="shared" ca="1" si="562"/>
        <v>0</v>
      </c>
      <c r="AD1935" t="b">
        <f t="shared" ca="1" si="568"/>
        <v>0</v>
      </c>
      <c r="AE1935" s="37" t="b">
        <f t="shared" ca="1" si="569"/>
        <v>0</v>
      </c>
      <c r="AF1935" t="b">
        <f t="shared" ca="1" si="570"/>
        <v>0</v>
      </c>
      <c r="AG1935" s="317" t="b">
        <f t="shared" ca="1" si="571"/>
        <v>0</v>
      </c>
      <c r="AH1935" s="317" t="b">
        <f t="shared" ca="1" si="572"/>
        <v>1</v>
      </c>
      <c r="AI1935" s="317" t="b">
        <f t="shared" ca="1" si="573"/>
        <v>0</v>
      </c>
    </row>
    <row r="1936" spans="1:35" x14ac:dyDescent="0.25">
      <c r="A1936">
        <v>1904</v>
      </c>
      <c r="B1936" s="169">
        <f ca="1">OFFSET(InputPriceData!B$15,CalculationsAndCharts!$A1936+$A$11,0,1,1)</f>
        <v>39079</v>
      </c>
      <c r="C1936" s="3">
        <f ca="1">OFFSET(InputPriceData!G$15,CalculationsAndCharts!$A1936+$A$11,IF($C$7,8,0),1,1)</f>
        <v>1095300</v>
      </c>
      <c r="D1936" s="4">
        <f ca="1">OFFSET(InputPriceData!C$15,CalculationsAndCharts!$A1936+$A$11,IF($C$7,8,0),1,1)</f>
        <v>53.53</v>
      </c>
      <c r="E1936" s="4">
        <f ca="1">OFFSET(InputPriceData!D$15,CalculationsAndCharts!$A1936+$A$11,IF($C$7,8,0),1,1)</f>
        <v>53.61</v>
      </c>
      <c r="F1936" s="4">
        <f ca="1">OFFSET(InputPriceData!E$15,CalculationsAndCharts!$A1936+$A$11,IF($C$7,8,0),1,1)</f>
        <v>53.17</v>
      </c>
      <c r="G1936" s="4">
        <f ca="1">OFFSET(InputPriceData!F$15,CalculationsAndCharts!$A1936+$A$11,IF($C$7,8,0),1,1)</f>
        <v>53.45</v>
      </c>
      <c r="H1936" s="133"/>
      <c r="I1936" s="133"/>
      <c r="J1936" s="37">
        <f t="shared" ca="1" si="563"/>
        <v>897</v>
      </c>
      <c r="K1936" s="124">
        <f t="shared" ca="1" si="564"/>
        <v>0</v>
      </c>
      <c r="L1936" s="343">
        <f t="shared" ca="1" si="555"/>
        <v>0.20237000373913633</v>
      </c>
      <c r="M1936" s="345">
        <f t="shared" ca="1" si="565"/>
        <v>0.43154129948935199</v>
      </c>
      <c r="N1936" s="344">
        <f t="shared" ca="1" si="556"/>
        <v>0.4689470138283478</v>
      </c>
      <c r="O1936" s="4"/>
      <c r="P1936" s="4"/>
      <c r="Q1936" s="3"/>
      <c r="S1936" s="4"/>
      <c r="T1936" s="4" t="b">
        <f t="shared" ca="1" si="557"/>
        <v>0</v>
      </c>
      <c r="U1936" t="b">
        <f t="shared" ca="1" si="558"/>
        <v>0</v>
      </c>
      <c r="W1936" s="317" t="b">
        <f t="shared" ca="1" si="559"/>
        <v>0</v>
      </c>
      <c r="X1936" s="317" t="b">
        <f t="shared" ca="1" si="566"/>
        <v>1</v>
      </c>
      <c r="Y1936" s="317" t="b">
        <f t="shared" ca="1" si="560"/>
        <v>0</v>
      </c>
      <c r="Z1936" t="b">
        <f t="shared" ca="1" si="561"/>
        <v>0</v>
      </c>
      <c r="AA1936" s="37" t="b">
        <f t="shared" ca="1" si="567"/>
        <v>0</v>
      </c>
      <c r="AB1936" t="b">
        <f t="shared" ca="1" si="562"/>
        <v>0</v>
      </c>
      <c r="AD1936" t="b">
        <f t="shared" ca="1" si="568"/>
        <v>0</v>
      </c>
      <c r="AE1936" s="37" t="b">
        <f t="shared" ca="1" si="569"/>
        <v>0</v>
      </c>
      <c r="AF1936" t="b">
        <f t="shared" ca="1" si="570"/>
        <v>0</v>
      </c>
      <c r="AG1936" s="317" t="b">
        <f t="shared" ca="1" si="571"/>
        <v>0</v>
      </c>
      <c r="AH1936" s="317" t="b">
        <f t="shared" ca="1" si="572"/>
        <v>1</v>
      </c>
      <c r="AI1936" s="317" t="b">
        <f t="shared" ca="1" si="573"/>
        <v>0</v>
      </c>
    </row>
    <row r="1937" spans="1:35" x14ac:dyDescent="0.25">
      <c r="A1937">
        <v>1905</v>
      </c>
      <c r="B1937" s="169">
        <f ca="1">OFFSET(InputPriceData!B$15,CalculationsAndCharts!$A1937+$A$11,0,1,1)</f>
        <v>39078</v>
      </c>
      <c r="C1937" s="3">
        <f ca="1">OFFSET(InputPriceData!G$15,CalculationsAndCharts!$A1937+$A$11,IF($C$7,8,0),1,1)</f>
        <v>1092900</v>
      </c>
      <c r="D1937" s="4">
        <f ca="1">OFFSET(InputPriceData!C$15,CalculationsAndCharts!$A1937+$A$11,IF($C$7,8,0),1,1)</f>
        <v>53.67</v>
      </c>
      <c r="E1937" s="4">
        <f ca="1">OFFSET(InputPriceData!D$15,CalculationsAndCharts!$A1937+$A$11,IF($C$7,8,0),1,1)</f>
        <v>53.77</v>
      </c>
      <c r="F1937" s="4">
        <f ca="1">OFFSET(InputPriceData!E$15,CalculationsAndCharts!$A1937+$A$11,IF($C$7,8,0),1,1)</f>
        <v>53.5</v>
      </c>
      <c r="G1937" s="4">
        <f ca="1">OFFSET(InputPriceData!F$15,CalculationsAndCharts!$A1937+$A$11,IF($C$7,8,0),1,1)</f>
        <v>53.63</v>
      </c>
      <c r="H1937" s="133"/>
      <c r="I1937" s="133"/>
      <c r="J1937" s="37">
        <f t="shared" ca="1" si="563"/>
        <v>896</v>
      </c>
      <c r="K1937" s="124">
        <f t="shared" ca="1" si="564"/>
        <v>0.20000000000000284</v>
      </c>
      <c r="L1937" s="343">
        <f t="shared" ca="1" si="555"/>
        <v>0.25575220953461641</v>
      </c>
      <c r="M1937" s="345">
        <f t="shared" ca="1" si="565"/>
        <v>0.43546044348067808</v>
      </c>
      <c r="N1937" s="344">
        <f t="shared" ca="1" si="556"/>
        <v>0.58731444695725721</v>
      </c>
      <c r="O1937" s="4"/>
      <c r="P1937" s="4"/>
      <c r="Q1937" s="3"/>
      <c r="S1937" s="4"/>
      <c r="T1937" s="4" t="b">
        <f t="shared" ca="1" si="557"/>
        <v>0</v>
      </c>
      <c r="U1937" t="b">
        <f t="shared" ca="1" si="558"/>
        <v>0</v>
      </c>
      <c r="W1937" s="317" t="b">
        <f t="shared" ca="1" si="559"/>
        <v>0</v>
      </c>
      <c r="X1937" s="317" t="b">
        <f t="shared" ca="1" si="566"/>
        <v>1</v>
      </c>
      <c r="Y1937" s="317" t="b">
        <f t="shared" ca="1" si="560"/>
        <v>0</v>
      </c>
      <c r="Z1937" t="b">
        <f t="shared" ca="1" si="561"/>
        <v>0</v>
      </c>
      <c r="AA1937" s="37" t="b">
        <f t="shared" ca="1" si="567"/>
        <v>0</v>
      </c>
      <c r="AB1937" t="b">
        <f t="shared" ca="1" si="562"/>
        <v>0</v>
      </c>
      <c r="AD1937" t="b">
        <f t="shared" ca="1" si="568"/>
        <v>0</v>
      </c>
      <c r="AE1937" s="37" t="b">
        <f t="shared" ca="1" si="569"/>
        <v>0</v>
      </c>
      <c r="AF1937" t="b">
        <f t="shared" ca="1" si="570"/>
        <v>0</v>
      </c>
      <c r="AG1937" s="317" t="b">
        <f t="shared" ca="1" si="571"/>
        <v>0</v>
      </c>
      <c r="AH1937" s="317" t="b">
        <f t="shared" ca="1" si="572"/>
        <v>1</v>
      </c>
      <c r="AI1937" s="317" t="b">
        <f t="shared" ca="1" si="573"/>
        <v>0</v>
      </c>
    </row>
    <row r="1938" spans="1:35" x14ac:dyDescent="0.25">
      <c r="A1938">
        <v>1906</v>
      </c>
      <c r="B1938" s="169">
        <f ca="1">OFFSET(InputPriceData!B$15,CalculationsAndCharts!$A1938+$A$11,0,1,1)</f>
        <v>39077</v>
      </c>
      <c r="C1938" s="3">
        <f ca="1">OFFSET(InputPriceData!G$15,CalculationsAndCharts!$A1938+$A$11,IF($C$7,8,0),1,1)</f>
        <v>1036500</v>
      </c>
      <c r="D1938" s="4">
        <f ca="1">OFFSET(InputPriceData!C$15,CalculationsAndCharts!$A1938+$A$11,IF($C$7,8,0),1,1)</f>
        <v>53.33</v>
      </c>
      <c r="E1938" s="4">
        <f ca="1">OFFSET(InputPriceData!D$15,CalculationsAndCharts!$A1938+$A$11,IF($C$7,8,0),1,1)</f>
        <v>53.71</v>
      </c>
      <c r="F1938" s="4">
        <f ca="1">OFFSET(InputPriceData!E$15,CalculationsAndCharts!$A1938+$A$11,IF($C$7,8,0),1,1)</f>
        <v>53.3</v>
      </c>
      <c r="G1938" s="4">
        <f ca="1">OFFSET(InputPriceData!F$15,CalculationsAndCharts!$A1938+$A$11,IF($C$7,8,0),1,1)</f>
        <v>53.45</v>
      </c>
      <c r="H1938" s="133"/>
      <c r="I1938" s="133"/>
      <c r="J1938" s="37">
        <f t="shared" ca="1" si="563"/>
        <v>895</v>
      </c>
      <c r="K1938" s="124">
        <f t="shared" ca="1" si="564"/>
        <v>-0.36999999999999744</v>
      </c>
      <c r="L1938" s="343">
        <f t="shared" ca="1" si="555"/>
        <v>0.3198001031246559</v>
      </c>
      <c r="M1938" s="345">
        <f t="shared" ca="1" si="565"/>
        <v>0.43941518010159242</v>
      </c>
      <c r="N1938" s="344">
        <f t="shared" ca="1" si="556"/>
        <v>0.72778574251967898</v>
      </c>
      <c r="O1938" s="4"/>
      <c r="P1938" s="4"/>
      <c r="Q1938" s="3"/>
      <c r="S1938" s="4"/>
      <c r="T1938" s="4" t="b">
        <f t="shared" ca="1" si="557"/>
        <v>0</v>
      </c>
      <c r="U1938" t="b">
        <f t="shared" ca="1" si="558"/>
        <v>0</v>
      </c>
      <c r="W1938" s="317" t="b">
        <f t="shared" ca="1" si="559"/>
        <v>0</v>
      </c>
      <c r="X1938" s="317" t="b">
        <f t="shared" ca="1" si="566"/>
        <v>1</v>
      </c>
      <c r="Y1938" s="317" t="b">
        <f t="shared" ca="1" si="560"/>
        <v>0</v>
      </c>
      <c r="Z1938" t="b">
        <f t="shared" ca="1" si="561"/>
        <v>0</v>
      </c>
      <c r="AA1938" s="37" t="b">
        <f t="shared" ca="1" si="567"/>
        <v>0</v>
      </c>
      <c r="AB1938" t="b">
        <f t="shared" ca="1" si="562"/>
        <v>0</v>
      </c>
      <c r="AD1938" t="b">
        <f t="shared" ca="1" si="568"/>
        <v>0</v>
      </c>
      <c r="AE1938" s="37" t="b">
        <f t="shared" ca="1" si="569"/>
        <v>0</v>
      </c>
      <c r="AF1938" t="b">
        <f t="shared" ca="1" si="570"/>
        <v>0</v>
      </c>
      <c r="AG1938" s="317" t="b">
        <f t="shared" ca="1" si="571"/>
        <v>0</v>
      </c>
      <c r="AH1938" s="317" t="b">
        <f t="shared" ca="1" si="572"/>
        <v>1</v>
      </c>
      <c r="AI1938" s="317" t="b">
        <f t="shared" ca="1" si="573"/>
        <v>0</v>
      </c>
    </row>
    <row r="1939" spans="1:35" x14ac:dyDescent="0.25">
      <c r="A1939">
        <v>1907</v>
      </c>
      <c r="B1939" s="169">
        <f ca="1">OFFSET(InputPriceData!B$15,CalculationsAndCharts!$A1939+$A$11,0,1,1)</f>
        <v>39073</v>
      </c>
      <c r="C1939" s="3">
        <f ca="1">OFFSET(InputPriceData!G$15,CalculationsAndCharts!$A1939+$A$11,IF($C$7,8,0),1,1)</f>
        <v>1457800</v>
      </c>
      <c r="D1939" s="4">
        <f ca="1">OFFSET(InputPriceData!C$15,CalculationsAndCharts!$A1939+$A$11,IF($C$7,8,0),1,1)</f>
        <v>53.71</v>
      </c>
      <c r="E1939" s="4">
        <f ca="1">OFFSET(InputPriceData!D$15,CalculationsAndCharts!$A1939+$A$11,IF($C$7,8,0),1,1)</f>
        <v>53.78</v>
      </c>
      <c r="F1939" s="4">
        <f ca="1">OFFSET(InputPriceData!E$15,CalculationsAndCharts!$A1939+$A$11,IF($C$7,8,0),1,1)</f>
        <v>53.4</v>
      </c>
      <c r="G1939" s="4">
        <f ca="1">OFFSET(InputPriceData!F$15,CalculationsAndCharts!$A1939+$A$11,IF($C$7,8,0),1,1)</f>
        <v>53.43</v>
      </c>
      <c r="H1939" s="133"/>
      <c r="I1939" s="133"/>
      <c r="J1939" s="37">
        <f t="shared" ca="1" si="563"/>
        <v>894</v>
      </c>
      <c r="K1939" s="124">
        <f t="shared" ca="1" si="564"/>
        <v>-0.42999999999999972</v>
      </c>
      <c r="L1939" s="343">
        <f t="shared" ca="1" si="555"/>
        <v>0.36979449724321128</v>
      </c>
      <c r="M1939" s="345">
        <f t="shared" ca="1" si="565"/>
        <v>0.44340583259494692</v>
      </c>
      <c r="N1939" s="344">
        <f t="shared" ca="1" si="556"/>
        <v>0.83398654248425297</v>
      </c>
      <c r="O1939" s="4"/>
      <c r="P1939" s="4"/>
      <c r="Q1939" s="3"/>
      <c r="S1939" s="4"/>
      <c r="T1939" s="4" t="b">
        <f t="shared" ca="1" si="557"/>
        <v>0</v>
      </c>
      <c r="U1939" t="b">
        <f t="shared" ca="1" si="558"/>
        <v>0</v>
      </c>
      <c r="W1939" s="317" t="b">
        <f t="shared" ca="1" si="559"/>
        <v>0</v>
      </c>
      <c r="X1939" s="317" t="b">
        <f t="shared" ca="1" si="566"/>
        <v>1</v>
      </c>
      <c r="Y1939" s="317" t="b">
        <f t="shared" ca="1" si="560"/>
        <v>0</v>
      </c>
      <c r="Z1939" t="b">
        <f t="shared" ca="1" si="561"/>
        <v>0</v>
      </c>
      <c r="AA1939" s="37" t="b">
        <f t="shared" ca="1" si="567"/>
        <v>0</v>
      </c>
      <c r="AB1939" t="b">
        <f t="shared" ca="1" si="562"/>
        <v>0</v>
      </c>
      <c r="AD1939" t="b">
        <f t="shared" ca="1" si="568"/>
        <v>0</v>
      </c>
      <c r="AE1939" s="37" t="b">
        <f t="shared" ca="1" si="569"/>
        <v>0</v>
      </c>
      <c r="AF1939" t="b">
        <f t="shared" ca="1" si="570"/>
        <v>0</v>
      </c>
      <c r="AG1939" s="317" t="b">
        <f t="shared" ca="1" si="571"/>
        <v>0</v>
      </c>
      <c r="AH1939" s="317" t="b">
        <f t="shared" ca="1" si="572"/>
        <v>1</v>
      </c>
      <c r="AI1939" s="317" t="b">
        <f t="shared" ca="1" si="573"/>
        <v>0</v>
      </c>
    </row>
    <row r="1940" spans="1:35" x14ac:dyDescent="0.25">
      <c r="A1940">
        <v>1908</v>
      </c>
      <c r="B1940" s="169">
        <f ca="1">OFFSET(InputPriceData!B$15,CalculationsAndCharts!$A1940+$A$11,0,1,1)</f>
        <v>39072</v>
      </c>
      <c r="C1940" s="3">
        <f ca="1">OFFSET(InputPriceData!G$15,CalculationsAndCharts!$A1940+$A$11,IF($C$7,8,0),1,1)</f>
        <v>2462800</v>
      </c>
      <c r="D1940" s="4">
        <f ca="1">OFFSET(InputPriceData!C$15,CalculationsAndCharts!$A1940+$A$11,IF($C$7,8,0),1,1)</f>
        <v>54</v>
      </c>
      <c r="E1940" s="4">
        <f ca="1">OFFSET(InputPriceData!D$15,CalculationsAndCharts!$A1940+$A$11,IF($C$7,8,0),1,1)</f>
        <v>54.17</v>
      </c>
      <c r="F1940" s="4">
        <f ca="1">OFFSET(InputPriceData!E$15,CalculationsAndCharts!$A1940+$A$11,IF($C$7,8,0),1,1)</f>
        <v>53.65</v>
      </c>
      <c r="G1940" s="4">
        <f ca="1">OFFSET(InputPriceData!F$15,CalculationsAndCharts!$A1940+$A$11,IF($C$7,8,0),1,1)</f>
        <v>53.82</v>
      </c>
      <c r="H1940" s="133"/>
      <c r="I1940" s="133"/>
      <c r="J1940" s="37">
        <f t="shared" ca="1" si="563"/>
        <v>893</v>
      </c>
      <c r="K1940" s="124">
        <f t="shared" ca="1" si="564"/>
        <v>0.27000000000000313</v>
      </c>
      <c r="L1940" s="343">
        <f t="shared" ca="1" si="555"/>
        <v>0.35290606230676069</v>
      </c>
      <c r="M1940" s="345">
        <f t="shared" ca="1" si="565"/>
        <v>0.44743272713919974</v>
      </c>
      <c r="N1940" s="344">
        <f t="shared" ca="1" si="556"/>
        <v>0.78873546994019716</v>
      </c>
      <c r="O1940" s="4"/>
      <c r="P1940" s="4"/>
      <c r="Q1940" s="3"/>
      <c r="S1940" s="4"/>
      <c r="T1940" s="4" t="b">
        <f t="shared" ca="1" si="557"/>
        <v>0</v>
      </c>
      <c r="U1940" t="b">
        <f t="shared" ca="1" si="558"/>
        <v>0</v>
      </c>
      <c r="W1940" s="317" t="b">
        <f t="shared" ca="1" si="559"/>
        <v>0</v>
      </c>
      <c r="X1940" s="317" t="b">
        <f t="shared" ca="1" si="566"/>
        <v>1</v>
      </c>
      <c r="Y1940" s="317" t="b">
        <f t="shared" ca="1" si="560"/>
        <v>0</v>
      </c>
      <c r="Z1940" t="b">
        <f t="shared" ca="1" si="561"/>
        <v>0</v>
      </c>
      <c r="AA1940" s="37" t="b">
        <f t="shared" ca="1" si="567"/>
        <v>0</v>
      </c>
      <c r="AB1940" t="b">
        <f t="shared" ca="1" si="562"/>
        <v>0</v>
      </c>
      <c r="AD1940" t="b">
        <f t="shared" ca="1" si="568"/>
        <v>0</v>
      </c>
      <c r="AE1940" s="37" t="b">
        <f t="shared" ca="1" si="569"/>
        <v>0</v>
      </c>
      <c r="AF1940" t="b">
        <f t="shared" ca="1" si="570"/>
        <v>0</v>
      </c>
      <c r="AG1940" s="317" t="b">
        <f t="shared" ca="1" si="571"/>
        <v>0</v>
      </c>
      <c r="AH1940" s="317" t="b">
        <f t="shared" ca="1" si="572"/>
        <v>1</v>
      </c>
      <c r="AI1940" s="317" t="b">
        <f t="shared" ca="1" si="573"/>
        <v>0</v>
      </c>
    </row>
    <row r="1941" spans="1:35" x14ac:dyDescent="0.25">
      <c r="A1941">
        <v>1909</v>
      </c>
      <c r="B1941" s="169">
        <f ca="1">OFFSET(InputPriceData!B$15,CalculationsAndCharts!$A1941+$A$11,0,1,1)</f>
        <v>39071</v>
      </c>
      <c r="C1941" s="3">
        <f ca="1">OFFSET(InputPriceData!G$15,CalculationsAndCharts!$A1941+$A$11,IF($C$7,8,0),1,1)</f>
        <v>1141300</v>
      </c>
      <c r="D1941" s="4">
        <f ca="1">OFFSET(InputPriceData!C$15,CalculationsAndCharts!$A1941+$A$11,IF($C$7,8,0),1,1)</f>
        <v>53.7</v>
      </c>
      <c r="E1941" s="4">
        <f ca="1">OFFSET(InputPriceData!D$15,CalculationsAndCharts!$A1941+$A$11,IF($C$7,8,0),1,1)</f>
        <v>54.09</v>
      </c>
      <c r="F1941" s="4">
        <f ca="1">OFFSET(InputPriceData!E$15,CalculationsAndCharts!$A1941+$A$11,IF($C$7,8,0),1,1)</f>
        <v>53.55</v>
      </c>
      <c r="G1941" s="4">
        <f ca="1">OFFSET(InputPriceData!F$15,CalculationsAndCharts!$A1941+$A$11,IF($C$7,8,0),1,1)</f>
        <v>53.86</v>
      </c>
      <c r="H1941" s="133"/>
      <c r="I1941" s="133"/>
      <c r="J1941" s="37">
        <f t="shared" ca="1" si="563"/>
        <v>892</v>
      </c>
      <c r="K1941" s="124">
        <f t="shared" ca="1" si="564"/>
        <v>0.86999999999999744</v>
      </c>
      <c r="L1941" s="343">
        <f t="shared" ca="1" si="555"/>
        <v>0.27323565327129201</v>
      </c>
      <c r="M1941" s="345">
        <f t="shared" ca="1" si="565"/>
        <v>0.45149619287507542</v>
      </c>
      <c r="N1941" s="344">
        <f t="shared" ca="1" si="556"/>
        <v>0.60517819991207245</v>
      </c>
      <c r="O1941" s="4"/>
      <c r="P1941" s="4"/>
      <c r="Q1941" s="3"/>
      <c r="S1941" s="4"/>
      <c r="T1941" s="4" t="b">
        <f t="shared" ca="1" si="557"/>
        <v>0</v>
      </c>
      <c r="U1941" t="b">
        <f t="shared" ca="1" si="558"/>
        <v>0</v>
      </c>
      <c r="W1941" s="317" t="b">
        <f t="shared" ca="1" si="559"/>
        <v>0</v>
      </c>
      <c r="X1941" s="317" t="b">
        <f t="shared" ca="1" si="566"/>
        <v>1</v>
      </c>
      <c r="Y1941" s="317" t="b">
        <f t="shared" ca="1" si="560"/>
        <v>0</v>
      </c>
      <c r="Z1941" t="b">
        <f t="shared" ca="1" si="561"/>
        <v>0</v>
      </c>
      <c r="AA1941" s="37" t="b">
        <f t="shared" ca="1" si="567"/>
        <v>0</v>
      </c>
      <c r="AB1941" t="b">
        <f t="shared" ca="1" si="562"/>
        <v>0</v>
      </c>
      <c r="AD1941" t="b">
        <f t="shared" ca="1" si="568"/>
        <v>0</v>
      </c>
      <c r="AE1941" s="37" t="b">
        <f t="shared" ca="1" si="569"/>
        <v>0</v>
      </c>
      <c r="AF1941" t="b">
        <f t="shared" ca="1" si="570"/>
        <v>0</v>
      </c>
      <c r="AG1941" s="317" t="b">
        <f t="shared" ca="1" si="571"/>
        <v>0</v>
      </c>
      <c r="AH1941" s="317" t="b">
        <f t="shared" ca="1" si="572"/>
        <v>1</v>
      </c>
      <c r="AI1941" s="317" t="b">
        <f t="shared" ca="1" si="573"/>
        <v>0</v>
      </c>
    </row>
    <row r="1942" spans="1:35" x14ac:dyDescent="0.25">
      <c r="A1942">
        <v>1910</v>
      </c>
      <c r="B1942" s="169">
        <f ca="1">OFFSET(InputPriceData!B$15,CalculationsAndCharts!$A1942+$A$11,0,1,1)</f>
        <v>39070</v>
      </c>
      <c r="C1942" s="3">
        <f ca="1">OFFSET(InputPriceData!G$15,CalculationsAndCharts!$A1942+$A$11,IF($C$7,8,0),1,1)</f>
        <v>1137600</v>
      </c>
      <c r="D1942" s="4">
        <f ca="1">OFFSET(InputPriceData!C$15,CalculationsAndCharts!$A1942+$A$11,IF($C$7,8,0),1,1)</f>
        <v>52.99</v>
      </c>
      <c r="E1942" s="4">
        <f ca="1">OFFSET(InputPriceData!D$15,CalculationsAndCharts!$A1942+$A$11,IF($C$7,8,0),1,1)</f>
        <v>53.59</v>
      </c>
      <c r="F1942" s="4">
        <f ca="1">OFFSET(InputPriceData!E$15,CalculationsAndCharts!$A1942+$A$11,IF($C$7,8,0),1,1)</f>
        <v>52.89</v>
      </c>
      <c r="G1942" s="4">
        <f ca="1">OFFSET(InputPriceData!F$15,CalculationsAndCharts!$A1942+$A$11,IF($C$7,8,0),1,1)</f>
        <v>53.55</v>
      </c>
      <c r="H1942" s="133"/>
      <c r="I1942" s="133"/>
      <c r="J1942" s="37">
        <f t="shared" ca="1" si="563"/>
        <v>891</v>
      </c>
      <c r="K1942" s="124">
        <f t="shared" ca="1" si="564"/>
        <v>0.89000000000000057</v>
      </c>
      <c r="L1942" s="343">
        <f t="shared" ca="1" si="555"/>
        <v>0.18557079298085016</v>
      </c>
      <c r="M1942" s="345">
        <f t="shared" ca="1" si="565"/>
        <v>0.45559656193246761</v>
      </c>
      <c r="N1942" s="344">
        <f t="shared" ca="1" si="556"/>
        <v>0.40731385722870544</v>
      </c>
      <c r="O1942" s="4"/>
      <c r="P1942" s="4"/>
      <c r="Q1942" s="3"/>
      <c r="S1942" s="4"/>
      <c r="T1942" s="4" t="b">
        <f t="shared" ca="1" si="557"/>
        <v>0</v>
      </c>
      <c r="U1942" t="b">
        <f t="shared" ca="1" si="558"/>
        <v>0</v>
      </c>
      <c r="W1942" s="317" t="b">
        <f t="shared" ca="1" si="559"/>
        <v>0</v>
      </c>
      <c r="X1942" s="317" t="b">
        <f t="shared" ca="1" si="566"/>
        <v>1</v>
      </c>
      <c r="Y1942" s="317" t="b">
        <f t="shared" ca="1" si="560"/>
        <v>0</v>
      </c>
      <c r="Z1942" t="b">
        <f t="shared" ca="1" si="561"/>
        <v>0</v>
      </c>
      <c r="AA1942" s="37" t="b">
        <f t="shared" ca="1" si="567"/>
        <v>0</v>
      </c>
      <c r="AB1942" t="b">
        <f t="shared" ca="1" si="562"/>
        <v>0</v>
      </c>
      <c r="AD1942" t="b">
        <f t="shared" ca="1" si="568"/>
        <v>0</v>
      </c>
      <c r="AE1942" s="37" t="b">
        <f t="shared" ca="1" si="569"/>
        <v>0</v>
      </c>
      <c r="AF1942" t="b">
        <f t="shared" ca="1" si="570"/>
        <v>0</v>
      </c>
      <c r="AG1942" s="317" t="b">
        <f t="shared" ca="1" si="571"/>
        <v>0</v>
      </c>
      <c r="AH1942" s="317" t="b">
        <f t="shared" ca="1" si="572"/>
        <v>1</v>
      </c>
      <c r="AI1942" s="317" t="b">
        <f t="shared" ca="1" si="573"/>
        <v>0</v>
      </c>
    </row>
    <row r="1943" spans="1:35" x14ac:dyDescent="0.25">
      <c r="A1943">
        <v>1911</v>
      </c>
      <c r="B1943" s="169">
        <f ca="1">OFFSET(InputPriceData!B$15,CalculationsAndCharts!$A1943+$A$11,0,1,1)</f>
        <v>39069</v>
      </c>
      <c r="C1943" s="3">
        <f ca="1">OFFSET(InputPriceData!G$15,CalculationsAndCharts!$A1943+$A$11,IF($C$7,8,0),1,1)</f>
        <v>1496000</v>
      </c>
      <c r="D1943" s="4">
        <f ca="1">OFFSET(InputPriceData!C$15,CalculationsAndCharts!$A1943+$A$11,IF($C$7,8,0),1,1)</f>
        <v>52.73</v>
      </c>
      <c r="E1943" s="4">
        <f ca="1">OFFSET(InputPriceData!D$15,CalculationsAndCharts!$A1943+$A$11,IF($C$7,8,0),1,1)</f>
        <v>53.29</v>
      </c>
      <c r="F1943" s="4">
        <f ca="1">OFFSET(InputPriceData!E$15,CalculationsAndCharts!$A1943+$A$11,IF($C$7,8,0),1,1)</f>
        <v>52.61</v>
      </c>
      <c r="G1943" s="4">
        <f ca="1">OFFSET(InputPriceData!F$15,CalculationsAndCharts!$A1943+$A$11,IF($C$7,8,0),1,1)</f>
        <v>52.99</v>
      </c>
      <c r="H1943" s="133"/>
      <c r="I1943" s="133"/>
      <c r="J1943" s="37">
        <f t="shared" ca="1" si="563"/>
        <v>890</v>
      </c>
      <c r="K1943" s="124">
        <f t="shared" ca="1" si="564"/>
        <v>0.59000000000000341</v>
      </c>
      <c r="L1943" s="343">
        <f t="shared" ca="1" si="555"/>
        <v>0.13443515136361167</v>
      </c>
      <c r="M1943" s="345">
        <f t="shared" ca="1" si="565"/>
        <v>0.45973416945758588</v>
      </c>
      <c r="N1943" s="344">
        <f t="shared" ca="1" si="556"/>
        <v>0.29241931597606513</v>
      </c>
      <c r="O1943" s="4"/>
      <c r="P1943" s="4"/>
      <c r="Q1943" s="3"/>
      <c r="S1943" s="4"/>
      <c r="T1943" s="4" t="b">
        <f t="shared" ca="1" si="557"/>
        <v>0</v>
      </c>
      <c r="U1943" t="b">
        <f t="shared" ca="1" si="558"/>
        <v>0</v>
      </c>
      <c r="W1943" s="317" t="b">
        <f t="shared" ca="1" si="559"/>
        <v>0</v>
      </c>
      <c r="X1943" s="317" t="b">
        <f t="shared" ca="1" si="566"/>
        <v>1</v>
      </c>
      <c r="Y1943" s="317" t="b">
        <f t="shared" ca="1" si="560"/>
        <v>0</v>
      </c>
      <c r="Z1943" t="b">
        <f t="shared" ca="1" si="561"/>
        <v>0</v>
      </c>
      <c r="AA1943" s="37" t="b">
        <f t="shared" ca="1" si="567"/>
        <v>0</v>
      </c>
      <c r="AB1943" t="b">
        <f t="shared" ca="1" si="562"/>
        <v>0</v>
      </c>
      <c r="AD1943" t="b">
        <f t="shared" ca="1" si="568"/>
        <v>0</v>
      </c>
      <c r="AE1943" s="37" t="b">
        <f t="shared" ca="1" si="569"/>
        <v>0</v>
      </c>
      <c r="AF1943" t="b">
        <f t="shared" ca="1" si="570"/>
        <v>0</v>
      </c>
      <c r="AG1943" s="317" t="b">
        <f t="shared" ca="1" si="571"/>
        <v>0</v>
      </c>
      <c r="AH1943" s="317" t="b">
        <f t="shared" ca="1" si="572"/>
        <v>1</v>
      </c>
      <c r="AI1943" s="317" t="b">
        <f t="shared" ca="1" si="573"/>
        <v>0</v>
      </c>
    </row>
    <row r="1944" spans="1:35" x14ac:dyDescent="0.25">
      <c r="A1944">
        <v>1912</v>
      </c>
      <c r="B1944" s="169">
        <f ca="1">OFFSET(InputPriceData!B$15,CalculationsAndCharts!$A1944+$A$11,0,1,1)</f>
        <v>39066</v>
      </c>
      <c r="C1944" s="3">
        <f ca="1">OFFSET(InputPriceData!G$15,CalculationsAndCharts!$A1944+$A$11,IF($C$7,8,0),1,1)</f>
        <v>2106100</v>
      </c>
      <c r="D1944" s="4">
        <f ca="1">OFFSET(InputPriceData!C$15,CalculationsAndCharts!$A1944+$A$11,IF($C$7,8,0),1,1)</f>
        <v>52.75</v>
      </c>
      <c r="E1944" s="4">
        <f ca="1">OFFSET(InputPriceData!D$15,CalculationsAndCharts!$A1944+$A$11,IF($C$7,8,0),1,1)</f>
        <v>53.2</v>
      </c>
      <c r="F1944" s="4">
        <f ca="1">OFFSET(InputPriceData!E$15,CalculationsAndCharts!$A1944+$A$11,IF($C$7,8,0),1,1)</f>
        <v>52.59</v>
      </c>
      <c r="G1944" s="4">
        <f ca="1">OFFSET(InputPriceData!F$15,CalculationsAndCharts!$A1944+$A$11,IF($C$7,8,0),1,1)</f>
        <v>52.66</v>
      </c>
      <c r="H1944" s="133"/>
      <c r="I1944" s="133"/>
      <c r="J1944" s="37">
        <f t="shared" ca="1" si="563"/>
        <v>889</v>
      </c>
      <c r="K1944" s="124">
        <f t="shared" ca="1" si="564"/>
        <v>0.40999999999999659</v>
      </c>
      <c r="L1944" s="343">
        <f t="shared" ca="1" si="555"/>
        <v>0.12930996165731759</v>
      </c>
      <c r="M1944" s="345">
        <f t="shared" ca="1" si="565"/>
        <v>0.46390935364034902</v>
      </c>
      <c r="N1944" s="344">
        <f t="shared" ca="1" si="556"/>
        <v>0.27873971637477823</v>
      </c>
      <c r="O1944" s="4"/>
      <c r="P1944" s="4"/>
      <c r="Q1944" s="3"/>
      <c r="S1944" s="4"/>
      <c r="T1944" s="4" t="b">
        <f t="shared" ca="1" si="557"/>
        <v>0</v>
      </c>
      <c r="U1944" t="b">
        <f t="shared" ca="1" si="558"/>
        <v>0</v>
      </c>
      <c r="W1944" s="317" t="b">
        <f t="shared" ca="1" si="559"/>
        <v>0</v>
      </c>
      <c r="X1944" s="317" t="b">
        <f t="shared" ca="1" si="566"/>
        <v>1</v>
      </c>
      <c r="Y1944" s="317" t="b">
        <f t="shared" ca="1" si="560"/>
        <v>0</v>
      </c>
      <c r="Z1944" t="b">
        <f t="shared" ca="1" si="561"/>
        <v>0</v>
      </c>
      <c r="AA1944" s="37" t="b">
        <f t="shared" ca="1" si="567"/>
        <v>0</v>
      </c>
      <c r="AB1944" t="b">
        <f t="shared" ca="1" si="562"/>
        <v>0</v>
      </c>
      <c r="AD1944" t="b">
        <f t="shared" ca="1" si="568"/>
        <v>0</v>
      </c>
      <c r="AE1944" s="37" t="b">
        <f t="shared" ca="1" si="569"/>
        <v>0</v>
      </c>
      <c r="AF1944" t="b">
        <f t="shared" ca="1" si="570"/>
        <v>0</v>
      </c>
      <c r="AG1944" s="317" t="b">
        <f t="shared" ca="1" si="571"/>
        <v>0</v>
      </c>
      <c r="AH1944" s="317" t="b">
        <f t="shared" ca="1" si="572"/>
        <v>1</v>
      </c>
      <c r="AI1944" s="317" t="b">
        <f t="shared" ca="1" si="573"/>
        <v>0</v>
      </c>
    </row>
    <row r="1945" spans="1:35" x14ac:dyDescent="0.25">
      <c r="A1945">
        <v>1913</v>
      </c>
      <c r="B1945" s="169">
        <f ca="1">OFFSET(InputPriceData!B$15,CalculationsAndCharts!$A1945+$A$11,0,1,1)</f>
        <v>39065</v>
      </c>
      <c r="C1945" s="3">
        <f ca="1">OFFSET(InputPriceData!G$15,CalculationsAndCharts!$A1945+$A$11,IF($C$7,8,0),1,1)</f>
        <v>1718700</v>
      </c>
      <c r="D1945" s="4">
        <f ca="1">OFFSET(InputPriceData!C$15,CalculationsAndCharts!$A1945+$A$11,IF($C$7,8,0),1,1)</f>
        <v>52.35</v>
      </c>
      <c r="E1945" s="4">
        <f ca="1">OFFSET(InputPriceData!D$15,CalculationsAndCharts!$A1945+$A$11,IF($C$7,8,0),1,1)</f>
        <v>52.61</v>
      </c>
      <c r="F1945" s="4">
        <f ca="1">OFFSET(InputPriceData!E$15,CalculationsAndCharts!$A1945+$A$11,IF($C$7,8,0),1,1)</f>
        <v>52.13</v>
      </c>
      <c r="G1945" s="4">
        <f ca="1">OFFSET(InputPriceData!F$15,CalculationsAndCharts!$A1945+$A$11,IF($C$7,8,0),1,1)</f>
        <v>52.4</v>
      </c>
      <c r="H1945" s="133"/>
      <c r="I1945" s="133"/>
      <c r="J1945" s="37">
        <f t="shared" ca="1" si="563"/>
        <v>888</v>
      </c>
      <c r="K1945" s="124">
        <f t="shared" ca="1" si="564"/>
        <v>3.9999999999999147E-2</v>
      </c>
      <c r="L1945" s="343">
        <f t="shared" ca="1" si="555"/>
        <v>0.1669896829577813</v>
      </c>
      <c r="M1945" s="345">
        <f t="shared" ca="1" si="565"/>
        <v>0.46812245574202727</v>
      </c>
      <c r="N1945" s="344">
        <f t="shared" ca="1" si="556"/>
        <v>0.3567222228061751</v>
      </c>
      <c r="O1945" s="4"/>
      <c r="P1945" s="4"/>
      <c r="Q1945" s="3"/>
      <c r="S1945" s="4"/>
      <c r="T1945" s="4" t="b">
        <f t="shared" ca="1" si="557"/>
        <v>0</v>
      </c>
      <c r="U1945" t="b">
        <f t="shared" ca="1" si="558"/>
        <v>0</v>
      </c>
      <c r="W1945" s="317" t="b">
        <f t="shared" ca="1" si="559"/>
        <v>0</v>
      </c>
      <c r="X1945" s="317" t="b">
        <f t="shared" ca="1" si="566"/>
        <v>1</v>
      </c>
      <c r="Y1945" s="317" t="b">
        <f t="shared" ca="1" si="560"/>
        <v>0</v>
      </c>
      <c r="Z1945" t="b">
        <f t="shared" ca="1" si="561"/>
        <v>0</v>
      </c>
      <c r="AA1945" s="37" t="b">
        <f t="shared" ca="1" si="567"/>
        <v>0</v>
      </c>
      <c r="AB1945" t="b">
        <f t="shared" ca="1" si="562"/>
        <v>0</v>
      </c>
      <c r="AD1945" t="b">
        <f t="shared" ca="1" si="568"/>
        <v>0</v>
      </c>
      <c r="AE1945" s="37" t="b">
        <f t="shared" ca="1" si="569"/>
        <v>0</v>
      </c>
      <c r="AF1945" t="b">
        <f t="shared" ca="1" si="570"/>
        <v>0</v>
      </c>
      <c r="AG1945" s="317" t="b">
        <f t="shared" ca="1" si="571"/>
        <v>0</v>
      </c>
      <c r="AH1945" s="317" t="b">
        <f t="shared" ca="1" si="572"/>
        <v>1</v>
      </c>
      <c r="AI1945" s="317" t="b">
        <f t="shared" ca="1" si="573"/>
        <v>0</v>
      </c>
    </row>
    <row r="1946" spans="1:35" x14ac:dyDescent="0.25">
      <c r="A1946">
        <v>1914</v>
      </c>
      <c r="B1946" s="169">
        <f ca="1">OFFSET(InputPriceData!B$15,CalculationsAndCharts!$A1946+$A$11,0,1,1)</f>
        <v>39064</v>
      </c>
      <c r="C1946" s="3">
        <f ca="1">OFFSET(InputPriceData!G$15,CalculationsAndCharts!$A1946+$A$11,IF($C$7,8,0),1,1)</f>
        <v>1584900</v>
      </c>
      <c r="D1946" s="4">
        <f ca="1">OFFSET(InputPriceData!C$15,CalculationsAndCharts!$A1946+$A$11,IF($C$7,8,0),1,1)</f>
        <v>52.4</v>
      </c>
      <c r="E1946" s="4">
        <f ca="1">OFFSET(InputPriceData!D$15,CalculationsAndCharts!$A1946+$A$11,IF($C$7,8,0),1,1)</f>
        <v>52.63</v>
      </c>
      <c r="F1946" s="4">
        <f ca="1">OFFSET(InputPriceData!E$15,CalculationsAndCharts!$A1946+$A$11,IF($C$7,8,0),1,1)</f>
        <v>52.17</v>
      </c>
      <c r="G1946" s="4">
        <f ca="1">OFFSET(InputPriceData!F$15,CalculationsAndCharts!$A1946+$A$11,IF($C$7,8,0),1,1)</f>
        <v>52.25</v>
      </c>
      <c r="H1946" s="133"/>
      <c r="I1946" s="133"/>
      <c r="J1946" s="37">
        <f t="shared" ca="1" si="563"/>
        <v>887</v>
      </c>
      <c r="K1946" s="124">
        <f t="shared" ca="1" si="564"/>
        <v>-0.13000000000000256</v>
      </c>
      <c r="L1946" s="343">
        <f t="shared" ca="1" si="555"/>
        <v>0.2328899510027331</v>
      </c>
      <c r="M1946" s="345">
        <f t="shared" ca="1" si="565"/>
        <v>0.4723738201231355</v>
      </c>
      <c r="N1946" s="344">
        <f t="shared" ca="1" si="556"/>
        <v>0.49302044499846498</v>
      </c>
      <c r="O1946" s="4"/>
      <c r="P1946" s="4"/>
      <c r="Q1946" s="3"/>
      <c r="S1946" s="4"/>
      <c r="T1946" s="4" t="b">
        <f t="shared" ca="1" si="557"/>
        <v>0</v>
      </c>
      <c r="U1946" t="b">
        <f t="shared" ca="1" si="558"/>
        <v>0</v>
      </c>
      <c r="W1946" s="317" t="b">
        <f t="shared" ca="1" si="559"/>
        <v>0</v>
      </c>
      <c r="X1946" s="317" t="b">
        <f t="shared" ca="1" si="566"/>
        <v>1</v>
      </c>
      <c r="Y1946" s="317" t="b">
        <f t="shared" ca="1" si="560"/>
        <v>0</v>
      </c>
      <c r="Z1946" t="b">
        <f t="shared" ca="1" si="561"/>
        <v>0</v>
      </c>
      <c r="AA1946" s="37" t="b">
        <f t="shared" ca="1" si="567"/>
        <v>0</v>
      </c>
      <c r="AB1946" t="b">
        <f t="shared" ca="1" si="562"/>
        <v>0</v>
      </c>
      <c r="AD1946" t="b">
        <f t="shared" ca="1" si="568"/>
        <v>0</v>
      </c>
      <c r="AE1946" s="37" t="b">
        <f t="shared" ca="1" si="569"/>
        <v>0</v>
      </c>
      <c r="AF1946" t="b">
        <f t="shared" ca="1" si="570"/>
        <v>0</v>
      </c>
      <c r="AG1946" s="317" t="b">
        <f t="shared" ca="1" si="571"/>
        <v>0</v>
      </c>
      <c r="AH1946" s="317" t="b">
        <f t="shared" ca="1" si="572"/>
        <v>1</v>
      </c>
      <c r="AI1946" s="317" t="b">
        <f t="shared" ca="1" si="573"/>
        <v>0</v>
      </c>
    </row>
    <row r="1947" spans="1:35" x14ac:dyDescent="0.25">
      <c r="A1947">
        <v>1915</v>
      </c>
      <c r="B1947" s="169">
        <f ca="1">OFFSET(InputPriceData!B$15,CalculationsAndCharts!$A1947+$A$11,0,1,1)</f>
        <v>39063</v>
      </c>
      <c r="C1947" s="3">
        <f ca="1">OFFSET(InputPriceData!G$15,CalculationsAndCharts!$A1947+$A$11,IF($C$7,8,0),1,1)</f>
        <v>2274700</v>
      </c>
      <c r="D1947" s="4">
        <f ca="1">OFFSET(InputPriceData!C$15,CalculationsAndCharts!$A1947+$A$11,IF($C$7,8,0),1,1)</f>
        <v>52.45</v>
      </c>
      <c r="E1947" s="4">
        <f ca="1">OFFSET(InputPriceData!D$15,CalculationsAndCharts!$A1947+$A$11,IF($C$7,8,0),1,1)</f>
        <v>52.66</v>
      </c>
      <c r="F1947" s="4">
        <f ca="1">OFFSET(InputPriceData!E$15,CalculationsAndCharts!$A1947+$A$11,IF($C$7,8,0),1,1)</f>
        <v>52.23</v>
      </c>
      <c r="G1947" s="4">
        <f ca="1">OFFSET(InputPriceData!F$15,CalculationsAndCharts!$A1947+$A$11,IF($C$7,8,0),1,1)</f>
        <v>52.36</v>
      </c>
      <c r="H1947" s="133"/>
      <c r="I1947" s="133"/>
      <c r="J1947" s="37">
        <f t="shared" ca="1" si="563"/>
        <v>886</v>
      </c>
      <c r="K1947" s="124">
        <f t="shared" ca="1" si="564"/>
        <v>0.18999999999999773</v>
      </c>
      <c r="L1947" s="343">
        <f t="shared" ca="1" si="555"/>
        <v>0.30140881981584616</v>
      </c>
      <c r="M1947" s="345">
        <f t="shared" ca="1" si="565"/>
        <v>0.47666379427157973</v>
      </c>
      <c r="N1947" s="344">
        <f t="shared" ca="1" si="556"/>
        <v>0.63233000584080057</v>
      </c>
      <c r="O1947" s="4"/>
      <c r="P1947" s="4"/>
      <c r="Q1947" s="3"/>
      <c r="S1947" s="4"/>
      <c r="T1947" s="4" t="b">
        <f t="shared" ca="1" si="557"/>
        <v>0</v>
      </c>
      <c r="U1947" t="b">
        <f t="shared" ca="1" si="558"/>
        <v>0</v>
      </c>
      <c r="W1947" s="317" t="b">
        <f t="shared" ca="1" si="559"/>
        <v>0</v>
      </c>
      <c r="X1947" s="317" t="b">
        <f t="shared" ca="1" si="566"/>
        <v>1</v>
      </c>
      <c r="Y1947" s="317" t="b">
        <f t="shared" ca="1" si="560"/>
        <v>0</v>
      </c>
      <c r="Z1947" t="b">
        <f t="shared" ca="1" si="561"/>
        <v>0</v>
      </c>
      <c r="AA1947" s="37" t="b">
        <f t="shared" ca="1" si="567"/>
        <v>0</v>
      </c>
      <c r="AB1947" t="b">
        <f t="shared" ca="1" si="562"/>
        <v>0</v>
      </c>
      <c r="AD1947" t="b">
        <f t="shared" ca="1" si="568"/>
        <v>0</v>
      </c>
      <c r="AE1947" s="37" t="b">
        <f t="shared" ca="1" si="569"/>
        <v>0</v>
      </c>
      <c r="AF1947" t="b">
        <f t="shared" ca="1" si="570"/>
        <v>0</v>
      </c>
      <c r="AG1947" s="317" t="b">
        <f t="shared" ca="1" si="571"/>
        <v>0</v>
      </c>
      <c r="AH1947" s="317" t="b">
        <f t="shared" ca="1" si="572"/>
        <v>1</v>
      </c>
      <c r="AI1947" s="317" t="b">
        <f t="shared" ca="1" si="573"/>
        <v>0</v>
      </c>
    </row>
    <row r="1948" spans="1:35" x14ac:dyDescent="0.25">
      <c r="A1948">
        <v>1916</v>
      </c>
      <c r="B1948" s="169">
        <f ca="1">OFFSET(InputPriceData!B$15,CalculationsAndCharts!$A1948+$A$11,0,1,1)</f>
        <v>39062</v>
      </c>
      <c r="C1948" s="3">
        <f ca="1">OFFSET(InputPriceData!G$15,CalculationsAndCharts!$A1948+$A$11,IF($C$7,8,0),1,1)</f>
        <v>1325700</v>
      </c>
      <c r="D1948" s="4">
        <f ca="1">OFFSET(InputPriceData!C$15,CalculationsAndCharts!$A1948+$A$11,IF($C$7,8,0),1,1)</f>
        <v>52.17</v>
      </c>
      <c r="E1948" s="4">
        <f ca="1">OFFSET(InputPriceData!D$15,CalculationsAndCharts!$A1948+$A$11,IF($C$7,8,0),1,1)</f>
        <v>52.63</v>
      </c>
      <c r="F1948" s="4">
        <f ca="1">OFFSET(InputPriceData!E$15,CalculationsAndCharts!$A1948+$A$11,IF($C$7,8,0),1,1)</f>
        <v>52.06</v>
      </c>
      <c r="G1948" s="4">
        <f ca="1">OFFSET(InputPriceData!F$15,CalculationsAndCharts!$A1948+$A$11,IF($C$7,8,0),1,1)</f>
        <v>52.38</v>
      </c>
      <c r="H1948" s="133"/>
      <c r="I1948" s="133"/>
      <c r="J1948" s="37">
        <f t="shared" ca="1" si="563"/>
        <v>885</v>
      </c>
      <c r="K1948" s="124">
        <f t="shared" ca="1" si="564"/>
        <v>3.0000000000001137E-2</v>
      </c>
      <c r="L1948" s="343">
        <f t="shared" ca="1" si="555"/>
        <v>0.37480932211389384</v>
      </c>
      <c r="M1948" s="345">
        <f t="shared" ca="1" si="565"/>
        <v>0.48099272883105926</v>
      </c>
      <c r="N1948" s="344">
        <f t="shared" ca="1" si="556"/>
        <v>0.77924113951739049</v>
      </c>
      <c r="O1948" s="4"/>
      <c r="P1948" s="4"/>
      <c r="Q1948" s="3"/>
      <c r="S1948" s="4"/>
      <c r="T1948" s="4" t="b">
        <f t="shared" ca="1" si="557"/>
        <v>0</v>
      </c>
      <c r="U1948" t="b">
        <f t="shared" ca="1" si="558"/>
        <v>0</v>
      </c>
      <c r="W1948" s="317" t="b">
        <f t="shared" ca="1" si="559"/>
        <v>0</v>
      </c>
      <c r="X1948" s="317" t="b">
        <f t="shared" ca="1" si="566"/>
        <v>1</v>
      </c>
      <c r="Y1948" s="317" t="b">
        <f t="shared" ca="1" si="560"/>
        <v>0</v>
      </c>
      <c r="Z1948" t="b">
        <f t="shared" ca="1" si="561"/>
        <v>0</v>
      </c>
      <c r="AA1948" s="37" t="b">
        <f t="shared" ca="1" si="567"/>
        <v>0</v>
      </c>
      <c r="AB1948" t="b">
        <f t="shared" ca="1" si="562"/>
        <v>0</v>
      </c>
      <c r="AD1948" t="b">
        <f t="shared" ca="1" si="568"/>
        <v>0</v>
      </c>
      <c r="AE1948" s="37" t="b">
        <f t="shared" ca="1" si="569"/>
        <v>0</v>
      </c>
      <c r="AF1948" t="b">
        <f t="shared" ca="1" si="570"/>
        <v>0</v>
      </c>
      <c r="AG1948" s="317" t="b">
        <f t="shared" ca="1" si="571"/>
        <v>0</v>
      </c>
      <c r="AH1948" s="317" t="b">
        <f t="shared" ca="1" si="572"/>
        <v>1</v>
      </c>
      <c r="AI1948" s="317" t="b">
        <f t="shared" ca="1" si="573"/>
        <v>0</v>
      </c>
    </row>
    <row r="1949" spans="1:35" x14ac:dyDescent="0.25">
      <c r="A1949">
        <v>1917</v>
      </c>
      <c r="B1949" s="169">
        <f ca="1">OFFSET(InputPriceData!B$15,CalculationsAndCharts!$A1949+$A$11,0,1,1)</f>
        <v>39059</v>
      </c>
      <c r="C1949" s="3">
        <f ca="1">OFFSET(InputPriceData!G$15,CalculationsAndCharts!$A1949+$A$11,IF($C$7,8,0),1,1)</f>
        <v>1167600</v>
      </c>
      <c r="D1949" s="4">
        <f ca="1">OFFSET(InputPriceData!C$15,CalculationsAndCharts!$A1949+$A$11,IF($C$7,8,0),1,1)</f>
        <v>52.41</v>
      </c>
      <c r="E1949" s="4">
        <f ca="1">OFFSET(InputPriceData!D$15,CalculationsAndCharts!$A1949+$A$11,IF($C$7,8,0),1,1)</f>
        <v>52.58</v>
      </c>
      <c r="F1949" s="4">
        <f ca="1">OFFSET(InputPriceData!E$15,CalculationsAndCharts!$A1949+$A$11,IF($C$7,8,0),1,1)</f>
        <v>52.09</v>
      </c>
      <c r="G1949" s="4">
        <f ca="1">OFFSET(InputPriceData!F$15,CalculationsAndCharts!$A1949+$A$11,IF($C$7,8,0),1,1)</f>
        <v>52.17</v>
      </c>
      <c r="H1949" s="133"/>
      <c r="I1949" s="133"/>
      <c r="J1949" s="37">
        <f t="shared" ca="1" si="563"/>
        <v>884</v>
      </c>
      <c r="K1949" s="124">
        <f t="shared" ca="1" si="564"/>
        <v>-0.64999999999999858</v>
      </c>
      <c r="L1949" s="343">
        <f t="shared" ca="1" si="555"/>
        <v>0.4566347312145661</v>
      </c>
      <c r="M1949" s="345">
        <f t="shared" ca="1" si="565"/>
        <v>0.4853609776297268</v>
      </c>
      <c r="N1949" s="344">
        <f t="shared" ca="1" si="556"/>
        <v>0.94081467662388918</v>
      </c>
      <c r="O1949" s="4"/>
      <c r="P1949" s="4"/>
      <c r="Q1949" s="3"/>
      <c r="S1949" s="4"/>
      <c r="T1949" s="4" t="b">
        <f t="shared" ca="1" si="557"/>
        <v>0</v>
      </c>
      <c r="U1949" t="b">
        <f t="shared" ca="1" si="558"/>
        <v>0</v>
      </c>
      <c r="W1949" s="317" t="b">
        <f t="shared" ca="1" si="559"/>
        <v>0</v>
      </c>
      <c r="X1949" s="317" t="b">
        <f t="shared" ca="1" si="566"/>
        <v>1</v>
      </c>
      <c r="Y1949" s="317" t="b">
        <f t="shared" ca="1" si="560"/>
        <v>0</v>
      </c>
      <c r="Z1949" t="b">
        <f t="shared" ca="1" si="561"/>
        <v>0</v>
      </c>
      <c r="AA1949" s="37" t="b">
        <f t="shared" ca="1" si="567"/>
        <v>0</v>
      </c>
      <c r="AB1949" t="b">
        <f t="shared" ca="1" si="562"/>
        <v>0</v>
      </c>
      <c r="AD1949" t="b">
        <f t="shared" ca="1" si="568"/>
        <v>0</v>
      </c>
      <c r="AE1949" s="37" t="b">
        <f t="shared" ca="1" si="569"/>
        <v>0</v>
      </c>
      <c r="AF1949" t="b">
        <f t="shared" ca="1" si="570"/>
        <v>0</v>
      </c>
      <c r="AG1949" s="317" t="b">
        <f t="shared" ca="1" si="571"/>
        <v>0</v>
      </c>
      <c r="AH1949" s="317" t="b">
        <f t="shared" ca="1" si="572"/>
        <v>1</v>
      </c>
      <c r="AI1949" s="317" t="b">
        <f t="shared" ca="1" si="573"/>
        <v>0</v>
      </c>
    </row>
    <row r="1950" spans="1:35" x14ac:dyDescent="0.25">
      <c r="A1950">
        <v>1918</v>
      </c>
      <c r="B1950" s="169">
        <f ca="1">OFFSET(InputPriceData!B$15,CalculationsAndCharts!$A1950+$A$11,0,1,1)</f>
        <v>39058</v>
      </c>
      <c r="C1950" s="3">
        <f ca="1">OFFSET(InputPriceData!G$15,CalculationsAndCharts!$A1950+$A$11,IF($C$7,8,0),1,1)</f>
        <v>1499700</v>
      </c>
      <c r="D1950" s="4">
        <f ca="1">OFFSET(InputPriceData!C$15,CalculationsAndCharts!$A1950+$A$11,IF($C$7,8,0),1,1)</f>
        <v>52.83</v>
      </c>
      <c r="E1950" s="4">
        <f ca="1">OFFSET(InputPriceData!D$15,CalculationsAndCharts!$A1950+$A$11,IF($C$7,8,0),1,1)</f>
        <v>52.9</v>
      </c>
      <c r="F1950" s="4">
        <f ca="1">OFFSET(InputPriceData!E$15,CalculationsAndCharts!$A1950+$A$11,IF($C$7,8,0),1,1)</f>
        <v>52.35</v>
      </c>
      <c r="G1950" s="4">
        <f ca="1">OFFSET(InputPriceData!F$15,CalculationsAndCharts!$A1950+$A$11,IF($C$7,8,0),1,1)</f>
        <v>52.35</v>
      </c>
      <c r="H1950" s="133"/>
      <c r="I1950" s="133"/>
      <c r="J1950" s="37">
        <f t="shared" ca="1" si="563"/>
        <v>883</v>
      </c>
      <c r="K1950" s="124">
        <f t="shared" ca="1" si="564"/>
        <v>7.0000000000000284E-2</v>
      </c>
      <c r="L1950" s="343">
        <f t="shared" ca="1" si="555"/>
        <v>0.48976889770910881</v>
      </c>
      <c r="M1950" s="345">
        <f t="shared" ca="1" si="565"/>
        <v>0.48976889770910881</v>
      </c>
      <c r="N1950" s="344">
        <f t="shared" ca="1" si="556"/>
        <v>1</v>
      </c>
      <c r="O1950" s="4"/>
      <c r="P1950" s="4"/>
      <c r="Q1950" s="3"/>
      <c r="S1950" s="4"/>
      <c r="T1950" s="4" t="b">
        <f t="shared" ca="1" si="557"/>
        <v>0</v>
      </c>
      <c r="U1950" t="b">
        <f t="shared" ca="1" si="558"/>
        <v>0</v>
      </c>
      <c r="W1950" s="317" t="b">
        <f t="shared" ca="1" si="559"/>
        <v>0</v>
      </c>
      <c r="X1950" s="317" t="b">
        <f t="shared" ca="1" si="566"/>
        <v>1</v>
      </c>
      <c r="Y1950" s="317" t="b">
        <f t="shared" ca="1" si="560"/>
        <v>0</v>
      </c>
      <c r="Z1950" t="b">
        <f t="shared" ca="1" si="561"/>
        <v>0</v>
      </c>
      <c r="AA1950" s="37" t="b">
        <f t="shared" ca="1" si="567"/>
        <v>0</v>
      </c>
      <c r="AB1950" t="b">
        <f t="shared" ca="1" si="562"/>
        <v>0</v>
      </c>
      <c r="AD1950" t="b">
        <f t="shared" ca="1" si="568"/>
        <v>0</v>
      </c>
      <c r="AE1950" s="37" t="b">
        <f t="shared" ca="1" si="569"/>
        <v>0</v>
      </c>
      <c r="AF1950" t="b">
        <f t="shared" ca="1" si="570"/>
        <v>0</v>
      </c>
      <c r="AG1950" s="317" t="b">
        <f t="shared" ca="1" si="571"/>
        <v>0</v>
      </c>
      <c r="AH1950" s="317" t="b">
        <f t="shared" ca="1" si="572"/>
        <v>1</v>
      </c>
      <c r="AI1950" s="317" t="b">
        <f t="shared" ca="1" si="573"/>
        <v>0</v>
      </c>
    </row>
    <row r="1951" spans="1:35" x14ac:dyDescent="0.25">
      <c r="A1951">
        <v>1919</v>
      </c>
      <c r="B1951" s="169">
        <f ca="1">OFFSET(InputPriceData!B$15,CalculationsAndCharts!$A1951+$A$11,0,1,1)</f>
        <v>39057</v>
      </c>
      <c r="C1951" s="3">
        <f ca="1">OFFSET(InputPriceData!G$15,CalculationsAndCharts!$A1951+$A$11,IF($C$7,8,0),1,1)</f>
        <v>2858600</v>
      </c>
      <c r="D1951" s="4">
        <f ca="1">OFFSET(InputPriceData!C$15,CalculationsAndCharts!$A1951+$A$11,IF($C$7,8,0),1,1)</f>
        <v>52.02</v>
      </c>
      <c r="E1951" s="4">
        <f ca="1">OFFSET(InputPriceData!D$15,CalculationsAndCharts!$A1951+$A$11,IF($C$7,8,0),1,1)</f>
        <v>52.97</v>
      </c>
      <c r="F1951" s="4">
        <f ca="1">OFFSET(InputPriceData!E$15,CalculationsAndCharts!$A1951+$A$11,IF($C$7,8,0),1,1)</f>
        <v>52.01</v>
      </c>
      <c r="G1951" s="4">
        <f ca="1">OFFSET(InputPriceData!F$15,CalculationsAndCharts!$A1951+$A$11,IF($C$7,8,0),1,1)</f>
        <v>52.82</v>
      </c>
      <c r="H1951" s="133"/>
      <c r="I1951" s="133"/>
      <c r="J1951" s="37">
        <f t="shared" ca="1" si="563"/>
        <v>882</v>
      </c>
      <c r="K1951" s="124">
        <f t="shared" ca="1" si="564"/>
        <v>0.67000000000000171</v>
      </c>
      <c r="L1951" s="343">
        <f t="shared" ca="1" si="555"/>
        <v>0.44536182742904246</v>
      </c>
      <c r="M1951" s="345">
        <f t="shared" ca="1" si="565"/>
        <v>0.44536182742904246</v>
      </c>
      <c r="N1951" s="344">
        <f t="shared" ca="1" si="556"/>
        <v>1</v>
      </c>
      <c r="O1951" s="4"/>
      <c r="P1951" s="4"/>
      <c r="Q1951" s="3"/>
      <c r="S1951" s="4"/>
      <c r="T1951" s="4" t="b">
        <f t="shared" ca="1" si="557"/>
        <v>0</v>
      </c>
      <c r="U1951" t="b">
        <f t="shared" ca="1" si="558"/>
        <v>0</v>
      </c>
      <c r="W1951" s="317" t="b">
        <f t="shared" ca="1" si="559"/>
        <v>0</v>
      </c>
      <c r="X1951" s="317" t="b">
        <f t="shared" ca="1" si="566"/>
        <v>1</v>
      </c>
      <c r="Y1951" s="317" t="b">
        <f t="shared" ca="1" si="560"/>
        <v>0</v>
      </c>
      <c r="Z1951" t="b">
        <f t="shared" ca="1" si="561"/>
        <v>0</v>
      </c>
      <c r="AA1951" s="37" t="b">
        <f t="shared" ca="1" si="567"/>
        <v>0</v>
      </c>
      <c r="AB1951" t="b">
        <f t="shared" ca="1" si="562"/>
        <v>0</v>
      </c>
      <c r="AD1951" t="b">
        <f t="shared" ca="1" si="568"/>
        <v>0</v>
      </c>
      <c r="AE1951" s="37" t="b">
        <f t="shared" ca="1" si="569"/>
        <v>0</v>
      </c>
      <c r="AF1951" t="b">
        <f t="shared" ca="1" si="570"/>
        <v>0</v>
      </c>
      <c r="AG1951" s="317" t="b">
        <f t="shared" ca="1" si="571"/>
        <v>0</v>
      </c>
      <c r="AH1951" s="317" t="b">
        <f t="shared" ca="1" si="572"/>
        <v>1</v>
      </c>
      <c r="AI1951" s="317" t="b">
        <f t="shared" ca="1" si="573"/>
        <v>0</v>
      </c>
    </row>
    <row r="1952" spans="1:35" x14ac:dyDescent="0.25">
      <c r="A1952">
        <v>1920</v>
      </c>
      <c r="B1952" s="169">
        <f ca="1">OFFSET(InputPriceData!B$15,CalculationsAndCharts!$A1952+$A$11,0,1,1)</f>
        <v>39056</v>
      </c>
      <c r="C1952" s="3">
        <f ca="1">OFFSET(InputPriceData!G$15,CalculationsAndCharts!$A1952+$A$11,IF($C$7,8,0),1,1)</f>
        <v>1071700</v>
      </c>
      <c r="D1952" s="4">
        <f ca="1">OFFSET(InputPriceData!C$15,CalculationsAndCharts!$A1952+$A$11,IF($C$7,8,0),1,1)</f>
        <v>52.15</v>
      </c>
      <c r="E1952" s="4">
        <f ca="1">OFFSET(InputPriceData!D$15,CalculationsAndCharts!$A1952+$A$11,IF($C$7,8,0),1,1)</f>
        <v>52.61</v>
      </c>
      <c r="F1952" s="4">
        <f ca="1">OFFSET(InputPriceData!E$15,CalculationsAndCharts!$A1952+$A$11,IF($C$7,8,0),1,1)</f>
        <v>52.06</v>
      </c>
      <c r="G1952" s="4">
        <f ca="1">OFFSET(InputPriceData!F$15,CalculationsAndCharts!$A1952+$A$11,IF($C$7,8,0),1,1)</f>
        <v>52.28</v>
      </c>
      <c r="H1952" s="133"/>
      <c r="I1952" s="133"/>
      <c r="J1952" s="37">
        <f t="shared" ca="1" si="563"/>
        <v>881</v>
      </c>
      <c r="K1952" s="124">
        <f t="shared" ca="1" si="564"/>
        <v>0.98000000000000398</v>
      </c>
      <c r="L1952" s="343">
        <f t="shared" ca="1" si="555"/>
        <v>0.36683396065116497</v>
      </c>
      <c r="M1952" s="345">
        <f t="shared" ca="1" si="565"/>
        <v>0.37163971900036552</v>
      </c>
      <c r="N1952" s="344">
        <f t="shared" ca="1" si="556"/>
        <v>0.98706877089960388</v>
      </c>
      <c r="O1952" s="4"/>
      <c r="P1952" s="4"/>
      <c r="Q1952" s="3"/>
      <c r="S1952" s="4"/>
      <c r="T1952" s="4" t="b">
        <f t="shared" ca="1" si="557"/>
        <v>0</v>
      </c>
      <c r="U1952" t="b">
        <f t="shared" ca="1" si="558"/>
        <v>0</v>
      </c>
      <c r="W1952" s="317" t="b">
        <f t="shared" ca="1" si="559"/>
        <v>0</v>
      </c>
      <c r="X1952" s="317" t="b">
        <f t="shared" ca="1" si="566"/>
        <v>1</v>
      </c>
      <c r="Y1952" s="317" t="b">
        <f t="shared" ca="1" si="560"/>
        <v>0</v>
      </c>
      <c r="Z1952" t="b">
        <f t="shared" ca="1" si="561"/>
        <v>0</v>
      </c>
      <c r="AA1952" s="37" t="b">
        <f t="shared" ca="1" si="567"/>
        <v>0</v>
      </c>
      <c r="AB1952" t="b">
        <f t="shared" ca="1" si="562"/>
        <v>0</v>
      </c>
      <c r="AD1952" t="b">
        <f t="shared" ca="1" si="568"/>
        <v>0</v>
      </c>
      <c r="AE1952" s="37" t="b">
        <f t="shared" ca="1" si="569"/>
        <v>0</v>
      </c>
      <c r="AF1952" t="b">
        <f t="shared" ca="1" si="570"/>
        <v>0</v>
      </c>
      <c r="AG1952" s="317" t="b">
        <f t="shared" ca="1" si="571"/>
        <v>0</v>
      </c>
      <c r="AH1952" s="317" t="b">
        <f t="shared" ca="1" si="572"/>
        <v>1</v>
      </c>
      <c r="AI1952" s="317" t="b">
        <f t="shared" ca="1" si="573"/>
        <v>0</v>
      </c>
    </row>
    <row r="1953" spans="1:35" x14ac:dyDescent="0.25">
      <c r="A1953">
        <v>1921</v>
      </c>
      <c r="B1953" s="169">
        <f ca="1">OFFSET(InputPriceData!B$15,CalculationsAndCharts!$A1953+$A$11,0,1,1)</f>
        <v>39055</v>
      </c>
      <c r="C1953" s="3">
        <f ca="1">OFFSET(InputPriceData!G$15,CalculationsAndCharts!$A1953+$A$11,IF($C$7,8,0),1,1)</f>
        <v>1815100</v>
      </c>
      <c r="D1953" s="4">
        <f ca="1">OFFSET(InputPriceData!C$15,CalculationsAndCharts!$A1953+$A$11,IF($C$7,8,0),1,1)</f>
        <v>51.6</v>
      </c>
      <c r="E1953" s="4">
        <f ca="1">OFFSET(InputPriceData!D$15,CalculationsAndCharts!$A1953+$A$11,IF($C$7,8,0),1,1)</f>
        <v>52.22</v>
      </c>
      <c r="F1953" s="4">
        <f ca="1">OFFSET(InputPriceData!E$15,CalculationsAndCharts!$A1953+$A$11,IF($C$7,8,0),1,1)</f>
        <v>51.47</v>
      </c>
      <c r="G1953" s="4">
        <f ca="1">OFFSET(InputPriceData!F$15,CalculationsAndCharts!$A1953+$A$11,IF($C$7,8,0),1,1)</f>
        <v>52.15</v>
      </c>
      <c r="H1953" s="133"/>
      <c r="I1953" s="133"/>
      <c r="J1953" s="37">
        <f t="shared" ca="1" si="563"/>
        <v>880</v>
      </c>
      <c r="K1953" s="124">
        <f t="shared" ca="1" si="564"/>
        <v>1.1099999999999994</v>
      </c>
      <c r="L1953" s="343">
        <f t="shared" ref="L1953:L2016" ca="1" si="574">IF(J1953&gt;3,($D$21*(K1953+K1954)/2+$D$22*L1954+$D$23*L1955),IF(J1953=1,0,IF(J1953=2,($D$21*0*(G1953+G1954)/2+$D$22*L1954),IF(J1953=3,($D$21*0*(G1953+G1954)/2+$D$22*L1954+$D$23*L1955),0))))</f>
        <v>0.30083632225888901</v>
      </c>
      <c r="M1953" s="345">
        <f t="shared" ca="1" si="565"/>
        <v>0.37501485267443546</v>
      </c>
      <c r="N1953" s="344">
        <f t="shared" ref="N1953:N2016" ca="1" si="575">IF(M1953=0,0,L1953/M1953)</f>
        <v>0.80219841991180107</v>
      </c>
      <c r="O1953" s="4"/>
      <c r="P1953" s="4"/>
      <c r="Q1953" s="3"/>
      <c r="S1953" s="4"/>
      <c r="T1953" s="4" t="b">
        <f t="shared" ref="T1953:T2016" ca="1" si="576">AND(N1954&lt;0,N1953&gt;0)</f>
        <v>0</v>
      </c>
      <c r="U1953" t="b">
        <f t="shared" ref="U1953:U2016" ca="1" si="577">AND(N1954&gt;0,N1953&lt;0)</f>
        <v>0</v>
      </c>
      <c r="W1953" s="317" t="b">
        <f t="shared" ref="W1953:W2016" ca="1" si="578">AND(T1954&lt;&gt;T1955,T1954,NOT(X1954))</f>
        <v>0</v>
      </c>
      <c r="X1953" s="317" t="b">
        <f t="shared" ca="1" si="566"/>
        <v>1</v>
      </c>
      <c r="Y1953" s="317" t="b">
        <f t="shared" ref="Y1953:Y2016" ca="1" si="579">AND(X1954,AND(U1954&lt;&gt;U1955,U1954))</f>
        <v>0</v>
      </c>
      <c r="Z1953" t="b">
        <f t="shared" ref="Z1953:Z2016" ca="1" si="580">AND(U1954&lt;&gt;U1955,U1954,NOT(AA1954))</f>
        <v>0</v>
      </c>
      <c r="AA1953" s="37" t="b">
        <f t="shared" ca="1" si="567"/>
        <v>0</v>
      </c>
      <c r="AB1953" t="b">
        <f t="shared" ref="AB1953:AB2016" ca="1" si="581">AND(AA1954,AND(T1954&lt;&gt;T1955,T1954))</f>
        <v>0</v>
      </c>
      <c r="AD1953" t="b">
        <f t="shared" ca="1" si="568"/>
        <v>0</v>
      </c>
      <c r="AE1953" s="37" t="b">
        <f t="shared" ca="1" si="569"/>
        <v>0</v>
      </c>
      <c r="AF1953" t="b">
        <f t="shared" ca="1" si="570"/>
        <v>0</v>
      </c>
      <c r="AG1953" s="317" t="b">
        <f t="shared" ca="1" si="571"/>
        <v>0</v>
      </c>
      <c r="AH1953" s="317" t="b">
        <f t="shared" ca="1" si="572"/>
        <v>1</v>
      </c>
      <c r="AI1953" s="317" t="b">
        <f t="shared" ca="1" si="573"/>
        <v>0</v>
      </c>
    </row>
    <row r="1954" spans="1:35" x14ac:dyDescent="0.25">
      <c r="A1954">
        <v>1922</v>
      </c>
      <c r="B1954" s="169">
        <f ca="1">OFFSET(InputPriceData!B$15,CalculationsAndCharts!$A1954+$A$11,0,1,1)</f>
        <v>39052</v>
      </c>
      <c r="C1954" s="3">
        <f ca="1">OFFSET(InputPriceData!G$15,CalculationsAndCharts!$A1954+$A$11,IF($C$7,8,0),1,1)</f>
        <v>1545800</v>
      </c>
      <c r="D1954" s="4">
        <f ca="1">OFFSET(InputPriceData!C$15,CalculationsAndCharts!$A1954+$A$11,IF($C$7,8,0),1,1)</f>
        <v>51.2</v>
      </c>
      <c r="E1954" s="4">
        <f ca="1">OFFSET(InputPriceData!D$15,CalculationsAndCharts!$A1954+$A$11,IF($C$7,8,0),1,1)</f>
        <v>51.4</v>
      </c>
      <c r="F1954" s="4">
        <f ca="1">OFFSET(InputPriceData!E$15,CalculationsAndCharts!$A1954+$A$11,IF($C$7,8,0),1,1)</f>
        <v>51</v>
      </c>
      <c r="G1954" s="4">
        <f ca="1">OFFSET(InputPriceData!F$15,CalculationsAndCharts!$A1954+$A$11,IF($C$7,8,0),1,1)</f>
        <v>51.3</v>
      </c>
      <c r="H1954" s="133"/>
      <c r="I1954" s="133"/>
      <c r="J1954" s="37">
        <f t="shared" ref="J1954:J2017" ca="1" si="582">$A$8-A1954+1</f>
        <v>879</v>
      </c>
      <c r="K1954" s="124">
        <f t="shared" ref="K1954:K2017" ca="1" si="583">IF(J1954&gt;2,G1954-G1956,0)</f>
        <v>-0.25</v>
      </c>
      <c r="L1954" s="343">
        <f t="shared" ca="1" si="574"/>
        <v>0.28961342692891168</v>
      </c>
      <c r="M1954" s="345">
        <f t="shared" ref="M1954:M2017" ca="1" si="584">MAX(IF(J1954=1,0.0000001,0.991*M1955),ABS(L1954))</f>
        <v>0.37842063842021745</v>
      </c>
      <c r="N1954" s="344">
        <f t="shared" ca="1" si="575"/>
        <v>0.76532143737707625</v>
      </c>
      <c r="O1954" s="4"/>
      <c r="P1954" s="4"/>
      <c r="Q1954" s="3"/>
      <c r="S1954" s="4"/>
      <c r="T1954" s="4" t="b">
        <f t="shared" ca="1" si="576"/>
        <v>0</v>
      </c>
      <c r="U1954" t="b">
        <f t="shared" ca="1" si="577"/>
        <v>0</v>
      </c>
      <c r="W1954" s="317" t="b">
        <f t="shared" ca="1" si="578"/>
        <v>0</v>
      </c>
      <c r="X1954" s="317" t="b">
        <f t="shared" ref="X1954:X2017" ca="1" si="585">IF(X1955,IF(Y1954,FALSE,X1955),IF(W1954,TRUE,X1955))</f>
        <v>1</v>
      </c>
      <c r="Y1954" s="317" t="b">
        <f t="shared" ca="1" si="579"/>
        <v>0</v>
      </c>
      <c r="Z1954" t="b">
        <f t="shared" ca="1" si="580"/>
        <v>0</v>
      </c>
      <c r="AA1954" s="37" t="b">
        <f t="shared" ref="AA1954:AA2017" ca="1" si="586">IF(AA1955,IF(AB1954,FALSE,AA1955),IF(Z1954,TRUE,AA1955))</f>
        <v>0</v>
      </c>
      <c r="AB1954" t="b">
        <f t="shared" ca="1" si="581"/>
        <v>0</v>
      </c>
      <c r="AD1954" t="b">
        <f t="shared" ref="AD1954:AD2017" ca="1" si="587">AND($U1955&lt;&gt;$U1956,$U1955,NOT(AE1955))</f>
        <v>0</v>
      </c>
      <c r="AE1954" s="37" t="b">
        <f t="shared" ref="AE1954:AE2017" ca="1" si="588">IF(AE1955,IF(AF1954,FALSE,AE1955),IF(AD1954,TRUE,AE1955))</f>
        <v>0</v>
      </c>
      <c r="AF1954" t="b">
        <f t="shared" ref="AF1954:AF2017" ca="1" si="589">AND(AE1955,AND($T1955&lt;&gt;$T1956,$T1955))</f>
        <v>0</v>
      </c>
      <c r="AG1954" s="317" t="b">
        <f t="shared" ref="AG1954:AG2017" ca="1" si="590">AND($T1955&lt;&gt;$T1956,$T1955,NOT(AH1955))</f>
        <v>0</v>
      </c>
      <c r="AH1954" s="317" t="b">
        <f t="shared" ref="AH1954:AH2017" ca="1" si="591">IF(AH1955,IF(AI1954,FALSE,AH1955),IF(AG1954,TRUE,AH1955))</f>
        <v>1</v>
      </c>
      <c r="AI1954" s="317" t="b">
        <f t="shared" ref="AI1954:AI2017" ca="1" si="592">AND(AH1955,AND($U1955&lt;&gt;$U1956,$U1955))</f>
        <v>0</v>
      </c>
    </row>
    <row r="1955" spans="1:35" x14ac:dyDescent="0.25">
      <c r="A1955">
        <v>1923</v>
      </c>
      <c r="B1955" s="169">
        <f ca="1">OFFSET(InputPriceData!B$15,CalculationsAndCharts!$A1955+$A$11,0,1,1)</f>
        <v>39051</v>
      </c>
      <c r="C1955" s="3">
        <f ca="1">OFFSET(InputPriceData!G$15,CalculationsAndCharts!$A1955+$A$11,IF($C$7,8,0),1,1)</f>
        <v>2108200</v>
      </c>
      <c r="D1955" s="4">
        <f ca="1">OFFSET(InputPriceData!C$15,CalculationsAndCharts!$A1955+$A$11,IF($C$7,8,0),1,1)</f>
        <v>51.32</v>
      </c>
      <c r="E1955" s="4">
        <f ca="1">OFFSET(InputPriceData!D$15,CalculationsAndCharts!$A1955+$A$11,IF($C$7,8,0),1,1)</f>
        <v>51.6</v>
      </c>
      <c r="F1955" s="4">
        <f ca="1">OFFSET(InputPriceData!E$15,CalculationsAndCharts!$A1955+$A$11,IF($C$7,8,0),1,1)</f>
        <v>50.65</v>
      </c>
      <c r="G1955" s="4">
        <f ca="1">OFFSET(InputPriceData!F$15,CalculationsAndCharts!$A1955+$A$11,IF($C$7,8,0),1,1)</f>
        <v>51.04</v>
      </c>
      <c r="H1955" s="133"/>
      <c r="I1955" s="133"/>
      <c r="J1955" s="37">
        <f t="shared" ca="1" si="582"/>
        <v>878</v>
      </c>
      <c r="K1955" s="124">
        <f t="shared" ca="1" si="583"/>
        <v>0.24000000000000199</v>
      </c>
      <c r="L1955" s="343">
        <f t="shared" ca="1" si="574"/>
        <v>0.28941034148509037</v>
      </c>
      <c r="M1955" s="345">
        <f t="shared" ca="1" si="584"/>
        <v>0.38185735461172293</v>
      </c>
      <c r="N1955" s="344">
        <f t="shared" ca="1" si="575"/>
        <v>0.75790170855650074</v>
      </c>
      <c r="O1955" s="4"/>
      <c r="P1955" s="4"/>
      <c r="Q1955" s="3"/>
      <c r="S1955" s="4"/>
      <c r="T1955" s="4" t="b">
        <f t="shared" ca="1" si="576"/>
        <v>0</v>
      </c>
      <c r="U1955" t="b">
        <f t="shared" ca="1" si="577"/>
        <v>0</v>
      </c>
      <c r="W1955" s="317" t="b">
        <f t="shared" ca="1" si="578"/>
        <v>0</v>
      </c>
      <c r="X1955" s="317" t="b">
        <f t="shared" ca="1" si="585"/>
        <v>1</v>
      </c>
      <c r="Y1955" s="317" t="b">
        <f t="shared" ca="1" si="579"/>
        <v>0</v>
      </c>
      <c r="Z1955" t="b">
        <f t="shared" ca="1" si="580"/>
        <v>0</v>
      </c>
      <c r="AA1955" s="37" t="b">
        <f t="shared" ca="1" si="586"/>
        <v>0</v>
      </c>
      <c r="AB1955" t="b">
        <f t="shared" ca="1" si="581"/>
        <v>0</v>
      </c>
      <c r="AD1955" t="b">
        <f t="shared" ca="1" si="587"/>
        <v>0</v>
      </c>
      <c r="AE1955" s="37" t="b">
        <f t="shared" ca="1" si="588"/>
        <v>0</v>
      </c>
      <c r="AF1955" t="b">
        <f t="shared" ca="1" si="589"/>
        <v>0</v>
      </c>
      <c r="AG1955" s="317" t="b">
        <f t="shared" ca="1" si="590"/>
        <v>0</v>
      </c>
      <c r="AH1955" s="317" t="b">
        <f t="shared" ca="1" si="591"/>
        <v>1</v>
      </c>
      <c r="AI1955" s="317" t="b">
        <f t="shared" ca="1" si="592"/>
        <v>0</v>
      </c>
    </row>
    <row r="1956" spans="1:35" x14ac:dyDescent="0.25">
      <c r="A1956">
        <v>1924</v>
      </c>
      <c r="B1956" s="169">
        <f ca="1">OFFSET(InputPriceData!B$15,CalculationsAndCharts!$A1956+$A$11,0,1,1)</f>
        <v>39050</v>
      </c>
      <c r="C1956" s="3">
        <f ca="1">OFFSET(InputPriceData!G$15,CalculationsAndCharts!$A1956+$A$11,IF($C$7,8,0),1,1)</f>
        <v>1638800</v>
      </c>
      <c r="D1956" s="4">
        <f ca="1">OFFSET(InputPriceData!C$15,CalculationsAndCharts!$A1956+$A$11,IF($C$7,8,0),1,1)</f>
        <v>50.76</v>
      </c>
      <c r="E1956" s="4">
        <f ca="1">OFFSET(InputPriceData!D$15,CalculationsAndCharts!$A1956+$A$11,IF($C$7,8,0),1,1)</f>
        <v>51.59</v>
      </c>
      <c r="F1956" s="4">
        <f ca="1">OFFSET(InputPriceData!E$15,CalculationsAndCharts!$A1956+$A$11,IF($C$7,8,0),1,1)</f>
        <v>50.76</v>
      </c>
      <c r="G1956" s="4">
        <f ca="1">OFFSET(InputPriceData!F$15,CalculationsAndCharts!$A1956+$A$11,IF($C$7,8,0),1,1)</f>
        <v>51.55</v>
      </c>
      <c r="H1956" s="133"/>
      <c r="I1956" s="133"/>
      <c r="J1956" s="37">
        <f t="shared" ca="1" si="582"/>
        <v>877</v>
      </c>
      <c r="K1956" s="124">
        <f t="shared" ca="1" si="583"/>
        <v>1.1899999999999977</v>
      </c>
      <c r="L1956" s="343">
        <f t="shared" ca="1" si="574"/>
        <v>0.25282050453464344</v>
      </c>
      <c r="M1956" s="345">
        <f t="shared" ca="1" si="584"/>
        <v>0.38532528215108269</v>
      </c>
      <c r="N1956" s="344">
        <f t="shared" ca="1" si="575"/>
        <v>0.65612228484793456</v>
      </c>
      <c r="O1956" s="4"/>
      <c r="P1956" s="4"/>
      <c r="Q1956" s="3"/>
      <c r="S1956" s="4"/>
      <c r="T1956" s="4" t="b">
        <f t="shared" ca="1" si="576"/>
        <v>0</v>
      </c>
      <c r="U1956" t="b">
        <f t="shared" ca="1" si="577"/>
        <v>0</v>
      </c>
      <c r="W1956" s="317" t="b">
        <f t="shared" ca="1" si="578"/>
        <v>0</v>
      </c>
      <c r="X1956" s="317" t="b">
        <f t="shared" ca="1" si="585"/>
        <v>1</v>
      </c>
      <c r="Y1956" s="317" t="b">
        <f t="shared" ca="1" si="579"/>
        <v>0</v>
      </c>
      <c r="Z1956" t="b">
        <f t="shared" ca="1" si="580"/>
        <v>0</v>
      </c>
      <c r="AA1956" s="37" t="b">
        <f t="shared" ca="1" si="586"/>
        <v>0</v>
      </c>
      <c r="AB1956" t="b">
        <f t="shared" ca="1" si="581"/>
        <v>0</v>
      </c>
      <c r="AD1956" t="b">
        <f t="shared" ca="1" si="587"/>
        <v>0</v>
      </c>
      <c r="AE1956" s="37" t="b">
        <f t="shared" ca="1" si="588"/>
        <v>0</v>
      </c>
      <c r="AF1956" t="b">
        <f t="shared" ca="1" si="589"/>
        <v>0</v>
      </c>
      <c r="AG1956" s="317" t="b">
        <f t="shared" ca="1" si="590"/>
        <v>0</v>
      </c>
      <c r="AH1956" s="317" t="b">
        <f t="shared" ca="1" si="591"/>
        <v>1</v>
      </c>
      <c r="AI1956" s="317" t="b">
        <f t="shared" ca="1" si="592"/>
        <v>0</v>
      </c>
    </row>
    <row r="1957" spans="1:35" x14ac:dyDescent="0.25">
      <c r="A1957">
        <v>1925</v>
      </c>
      <c r="B1957" s="169">
        <f ca="1">OFFSET(InputPriceData!B$15,CalculationsAndCharts!$A1957+$A$11,0,1,1)</f>
        <v>39049</v>
      </c>
      <c r="C1957" s="3">
        <f ca="1">OFFSET(InputPriceData!G$15,CalculationsAndCharts!$A1957+$A$11,IF($C$7,8,0),1,1)</f>
        <v>1834300</v>
      </c>
      <c r="D1957" s="4">
        <f ca="1">OFFSET(InputPriceData!C$15,CalculationsAndCharts!$A1957+$A$11,IF($C$7,8,0),1,1)</f>
        <v>50.3</v>
      </c>
      <c r="E1957" s="4">
        <f ca="1">OFFSET(InputPriceData!D$15,CalculationsAndCharts!$A1957+$A$11,IF($C$7,8,0),1,1)</f>
        <v>50.85</v>
      </c>
      <c r="F1957" s="4">
        <f ca="1">OFFSET(InputPriceData!E$15,CalculationsAndCharts!$A1957+$A$11,IF($C$7,8,0),1,1)</f>
        <v>50.03</v>
      </c>
      <c r="G1957" s="4">
        <f ca="1">OFFSET(InputPriceData!F$15,CalculationsAndCharts!$A1957+$A$11,IF($C$7,8,0),1,1)</f>
        <v>50.8</v>
      </c>
      <c r="H1957" s="133"/>
      <c r="I1957" s="133"/>
      <c r="J1957" s="37">
        <f t="shared" ca="1" si="582"/>
        <v>876</v>
      </c>
      <c r="K1957" s="124">
        <f t="shared" ca="1" si="583"/>
        <v>-7.0000000000000284E-2</v>
      </c>
      <c r="L1957" s="343">
        <f t="shared" ca="1" si="574"/>
        <v>0.25271026076962966</v>
      </c>
      <c r="M1957" s="345">
        <f t="shared" ca="1" si="584"/>
        <v>0.38882470449150625</v>
      </c>
      <c r="N1957" s="344">
        <f t="shared" ca="1" si="575"/>
        <v>0.64993365352162191</v>
      </c>
      <c r="O1957" s="4"/>
      <c r="P1957" s="4"/>
      <c r="Q1957" s="3"/>
      <c r="S1957" s="4"/>
      <c r="T1957" s="4" t="b">
        <f t="shared" ca="1" si="576"/>
        <v>0</v>
      </c>
      <c r="U1957" t="b">
        <f t="shared" ca="1" si="577"/>
        <v>0</v>
      </c>
      <c r="W1957" s="317" t="b">
        <f t="shared" ca="1" si="578"/>
        <v>0</v>
      </c>
      <c r="X1957" s="317" t="b">
        <f t="shared" ca="1" si="585"/>
        <v>1</v>
      </c>
      <c r="Y1957" s="317" t="b">
        <f t="shared" ca="1" si="579"/>
        <v>0</v>
      </c>
      <c r="Z1957" t="b">
        <f t="shared" ca="1" si="580"/>
        <v>0</v>
      </c>
      <c r="AA1957" s="37" t="b">
        <f t="shared" ca="1" si="586"/>
        <v>0</v>
      </c>
      <c r="AB1957" t="b">
        <f t="shared" ca="1" si="581"/>
        <v>0</v>
      </c>
      <c r="AD1957" t="b">
        <f t="shared" ca="1" si="587"/>
        <v>0</v>
      </c>
      <c r="AE1957" s="37" t="b">
        <f t="shared" ca="1" si="588"/>
        <v>0</v>
      </c>
      <c r="AF1957" t="b">
        <f t="shared" ca="1" si="589"/>
        <v>0</v>
      </c>
      <c r="AG1957" s="317" t="b">
        <f t="shared" ca="1" si="590"/>
        <v>0</v>
      </c>
      <c r="AH1957" s="317" t="b">
        <f t="shared" ca="1" si="591"/>
        <v>1</v>
      </c>
      <c r="AI1957" s="317" t="b">
        <f t="shared" ca="1" si="592"/>
        <v>0</v>
      </c>
    </row>
    <row r="1958" spans="1:35" x14ac:dyDescent="0.25">
      <c r="A1958">
        <v>1926</v>
      </c>
      <c r="B1958" s="169">
        <f ca="1">OFFSET(InputPriceData!B$15,CalculationsAndCharts!$A1958+$A$11,0,1,1)</f>
        <v>39048</v>
      </c>
      <c r="C1958" s="3">
        <f ca="1">OFFSET(InputPriceData!G$15,CalculationsAndCharts!$A1958+$A$11,IF($C$7,8,0),1,1)</f>
        <v>1682000</v>
      </c>
      <c r="D1958" s="4">
        <f ca="1">OFFSET(InputPriceData!C$15,CalculationsAndCharts!$A1958+$A$11,IF($C$7,8,0),1,1)</f>
        <v>50.97</v>
      </c>
      <c r="E1958" s="4">
        <f ca="1">OFFSET(InputPriceData!D$15,CalculationsAndCharts!$A1958+$A$11,IF($C$7,8,0),1,1)</f>
        <v>50.97</v>
      </c>
      <c r="F1958" s="4">
        <f ca="1">OFFSET(InputPriceData!E$15,CalculationsAndCharts!$A1958+$A$11,IF($C$7,8,0),1,1)</f>
        <v>50.04</v>
      </c>
      <c r="G1958" s="4">
        <f ca="1">OFFSET(InputPriceData!F$15,CalculationsAndCharts!$A1958+$A$11,IF($C$7,8,0),1,1)</f>
        <v>50.36</v>
      </c>
      <c r="H1958" s="133"/>
      <c r="I1958" s="133"/>
      <c r="J1958" s="37">
        <f t="shared" ca="1" si="582"/>
        <v>875</v>
      </c>
      <c r="K1958" s="124">
        <f t="shared" ca="1" si="583"/>
        <v>-0.21000000000000085</v>
      </c>
      <c r="L1958" s="343">
        <f t="shared" ca="1" si="574"/>
        <v>0.29039835267190317</v>
      </c>
      <c r="M1958" s="345">
        <f t="shared" ca="1" si="584"/>
        <v>0.39235590766045031</v>
      </c>
      <c r="N1958" s="344">
        <f t="shared" ca="1" si="575"/>
        <v>0.74014013043284543</v>
      </c>
      <c r="O1958" s="4"/>
      <c r="P1958" s="4"/>
      <c r="Q1958" s="3"/>
      <c r="S1958" s="4"/>
      <c r="T1958" s="4" t="b">
        <f t="shared" ca="1" si="576"/>
        <v>0</v>
      </c>
      <c r="U1958" t="b">
        <f t="shared" ca="1" si="577"/>
        <v>0</v>
      </c>
      <c r="W1958" s="317" t="b">
        <f t="shared" ca="1" si="578"/>
        <v>0</v>
      </c>
      <c r="X1958" s="317" t="b">
        <f t="shared" ca="1" si="585"/>
        <v>1</v>
      </c>
      <c r="Y1958" s="317" t="b">
        <f t="shared" ca="1" si="579"/>
        <v>0</v>
      </c>
      <c r="Z1958" t="b">
        <f t="shared" ca="1" si="580"/>
        <v>0</v>
      </c>
      <c r="AA1958" s="37" t="b">
        <f t="shared" ca="1" si="586"/>
        <v>0</v>
      </c>
      <c r="AB1958" t="b">
        <f t="shared" ca="1" si="581"/>
        <v>0</v>
      </c>
      <c r="AD1958" t="b">
        <f t="shared" ca="1" si="587"/>
        <v>0</v>
      </c>
      <c r="AE1958" s="37" t="b">
        <f t="shared" ca="1" si="588"/>
        <v>0</v>
      </c>
      <c r="AF1958" t="b">
        <f t="shared" ca="1" si="589"/>
        <v>0</v>
      </c>
      <c r="AG1958" s="317" t="b">
        <f t="shared" ca="1" si="590"/>
        <v>0</v>
      </c>
      <c r="AH1958" s="317" t="b">
        <f t="shared" ca="1" si="591"/>
        <v>1</v>
      </c>
      <c r="AI1958" s="317" t="b">
        <f t="shared" ca="1" si="592"/>
        <v>0</v>
      </c>
    </row>
    <row r="1959" spans="1:35" x14ac:dyDescent="0.25">
      <c r="A1959">
        <v>1927</v>
      </c>
      <c r="B1959" s="169">
        <f ca="1">OFFSET(InputPriceData!B$15,CalculationsAndCharts!$A1959+$A$11,0,1,1)</f>
        <v>39045</v>
      </c>
      <c r="C1959" s="3">
        <f ca="1">OFFSET(InputPriceData!G$15,CalculationsAndCharts!$A1959+$A$11,IF($C$7,8,0),1,1)</f>
        <v>617900</v>
      </c>
      <c r="D1959" s="4">
        <f ca="1">OFFSET(InputPriceData!C$15,CalculationsAndCharts!$A1959+$A$11,IF($C$7,8,0),1,1)</f>
        <v>50.22</v>
      </c>
      <c r="E1959" s="4">
        <f ca="1">OFFSET(InputPriceData!D$15,CalculationsAndCharts!$A1959+$A$11,IF($C$7,8,0),1,1)</f>
        <v>50.99</v>
      </c>
      <c r="F1959" s="4">
        <f ca="1">OFFSET(InputPriceData!E$15,CalculationsAndCharts!$A1959+$A$11,IF($C$7,8,0),1,1)</f>
        <v>50.22</v>
      </c>
      <c r="G1959" s="4">
        <f ca="1">OFFSET(InputPriceData!F$15,CalculationsAndCharts!$A1959+$A$11,IF($C$7,8,0),1,1)</f>
        <v>50.87</v>
      </c>
      <c r="H1959" s="133"/>
      <c r="I1959" s="133"/>
      <c r="J1959" s="37">
        <f t="shared" ca="1" si="582"/>
        <v>874</v>
      </c>
      <c r="K1959" s="124">
        <f t="shared" ca="1" si="583"/>
        <v>0.46000000000000085</v>
      </c>
      <c r="L1959" s="343">
        <f t="shared" ca="1" si="574"/>
        <v>0.29613671060136004</v>
      </c>
      <c r="M1959" s="345">
        <f t="shared" ca="1" si="584"/>
        <v>0.39591918028299727</v>
      </c>
      <c r="N1959" s="344">
        <f t="shared" ca="1" si="575"/>
        <v>0.74797263014559134</v>
      </c>
      <c r="O1959" s="4"/>
      <c r="P1959" s="4"/>
      <c r="Q1959" s="3"/>
      <c r="S1959" s="4"/>
      <c r="T1959" s="4" t="b">
        <f t="shared" ca="1" si="576"/>
        <v>0</v>
      </c>
      <c r="U1959" t="b">
        <f t="shared" ca="1" si="577"/>
        <v>0</v>
      </c>
      <c r="W1959" s="317" t="b">
        <f t="shared" ca="1" si="578"/>
        <v>0</v>
      </c>
      <c r="X1959" s="317" t="b">
        <f t="shared" ca="1" si="585"/>
        <v>1</v>
      </c>
      <c r="Y1959" s="317" t="b">
        <f t="shared" ca="1" si="579"/>
        <v>0</v>
      </c>
      <c r="Z1959" t="b">
        <f t="shared" ca="1" si="580"/>
        <v>0</v>
      </c>
      <c r="AA1959" s="37" t="b">
        <f t="shared" ca="1" si="586"/>
        <v>0</v>
      </c>
      <c r="AB1959" t="b">
        <f t="shared" ca="1" si="581"/>
        <v>0</v>
      </c>
      <c r="AD1959" t="b">
        <f t="shared" ca="1" si="587"/>
        <v>0</v>
      </c>
      <c r="AE1959" s="37" t="b">
        <f t="shared" ca="1" si="588"/>
        <v>0</v>
      </c>
      <c r="AF1959" t="b">
        <f t="shared" ca="1" si="589"/>
        <v>0</v>
      </c>
      <c r="AG1959" s="317" t="b">
        <f t="shared" ca="1" si="590"/>
        <v>0</v>
      </c>
      <c r="AH1959" s="317" t="b">
        <f t="shared" ca="1" si="591"/>
        <v>1</v>
      </c>
      <c r="AI1959" s="317" t="b">
        <f t="shared" ca="1" si="592"/>
        <v>0</v>
      </c>
    </row>
    <row r="1960" spans="1:35" x14ac:dyDescent="0.25">
      <c r="A1960">
        <v>1928</v>
      </c>
      <c r="B1960" s="169">
        <f ca="1">OFFSET(InputPriceData!B$15,CalculationsAndCharts!$A1960+$A$11,0,1,1)</f>
        <v>39043</v>
      </c>
      <c r="C1960" s="3">
        <f ca="1">OFFSET(InputPriceData!G$15,CalculationsAndCharts!$A1960+$A$11,IF($C$7,8,0),1,1)</f>
        <v>1099400</v>
      </c>
      <c r="D1960" s="4">
        <f ca="1">OFFSET(InputPriceData!C$15,CalculationsAndCharts!$A1960+$A$11,IF($C$7,8,0),1,1)</f>
        <v>50.42</v>
      </c>
      <c r="E1960" s="4">
        <f ca="1">OFFSET(InputPriceData!D$15,CalculationsAndCharts!$A1960+$A$11,IF($C$7,8,0),1,1)</f>
        <v>50.67</v>
      </c>
      <c r="F1960" s="4">
        <f ca="1">OFFSET(InputPriceData!E$15,CalculationsAndCharts!$A1960+$A$11,IF($C$7,8,0),1,1)</f>
        <v>50.28</v>
      </c>
      <c r="G1960" s="4">
        <f ca="1">OFFSET(InputPriceData!F$15,CalculationsAndCharts!$A1960+$A$11,IF($C$7,8,0),1,1)</f>
        <v>50.57</v>
      </c>
      <c r="H1960" s="133"/>
      <c r="I1960" s="133"/>
      <c r="J1960" s="37">
        <f t="shared" ca="1" si="582"/>
        <v>873</v>
      </c>
      <c r="K1960" s="124">
        <f t="shared" ca="1" si="583"/>
        <v>0.56000000000000227</v>
      </c>
      <c r="L1960" s="343">
        <f t="shared" ca="1" si="574"/>
        <v>0.28399928850897832</v>
      </c>
      <c r="M1960" s="345">
        <f t="shared" ca="1" si="584"/>
        <v>0.39951481360544627</v>
      </c>
      <c r="N1960" s="344">
        <f t="shared" ca="1" si="575"/>
        <v>0.71086047084464554</v>
      </c>
      <c r="O1960" s="4"/>
      <c r="P1960" s="4"/>
      <c r="Q1960" s="3"/>
      <c r="S1960" s="4"/>
      <c r="T1960" s="4" t="b">
        <f t="shared" ca="1" si="576"/>
        <v>0</v>
      </c>
      <c r="U1960" t="b">
        <f t="shared" ca="1" si="577"/>
        <v>0</v>
      </c>
      <c r="W1960" s="317" t="b">
        <f t="shared" ca="1" si="578"/>
        <v>0</v>
      </c>
      <c r="X1960" s="317" t="b">
        <f t="shared" ca="1" si="585"/>
        <v>1</v>
      </c>
      <c r="Y1960" s="317" t="b">
        <f t="shared" ca="1" si="579"/>
        <v>0</v>
      </c>
      <c r="Z1960" t="b">
        <f t="shared" ca="1" si="580"/>
        <v>0</v>
      </c>
      <c r="AA1960" s="37" t="b">
        <f t="shared" ca="1" si="586"/>
        <v>0</v>
      </c>
      <c r="AB1960" t="b">
        <f t="shared" ca="1" si="581"/>
        <v>0</v>
      </c>
      <c r="AD1960" t="b">
        <f t="shared" ca="1" si="587"/>
        <v>0</v>
      </c>
      <c r="AE1960" s="37" t="b">
        <f t="shared" ca="1" si="588"/>
        <v>0</v>
      </c>
      <c r="AF1960" t="b">
        <f t="shared" ca="1" si="589"/>
        <v>0</v>
      </c>
      <c r="AG1960" s="317" t="b">
        <f t="shared" ca="1" si="590"/>
        <v>0</v>
      </c>
      <c r="AH1960" s="317" t="b">
        <f t="shared" ca="1" si="591"/>
        <v>1</v>
      </c>
      <c r="AI1960" s="317" t="b">
        <f t="shared" ca="1" si="592"/>
        <v>0</v>
      </c>
    </row>
    <row r="1961" spans="1:35" x14ac:dyDescent="0.25">
      <c r="A1961">
        <v>1929</v>
      </c>
      <c r="B1961" s="169">
        <f ca="1">OFFSET(InputPriceData!B$15,CalculationsAndCharts!$A1961+$A$11,0,1,1)</f>
        <v>39042</v>
      </c>
      <c r="C1961" s="3">
        <f ca="1">OFFSET(InputPriceData!G$15,CalculationsAndCharts!$A1961+$A$11,IF($C$7,8,0),1,1)</f>
        <v>1299700</v>
      </c>
      <c r="D1961" s="4">
        <f ca="1">OFFSET(InputPriceData!C$15,CalculationsAndCharts!$A1961+$A$11,IF($C$7,8,0),1,1)</f>
        <v>49.91</v>
      </c>
      <c r="E1961" s="4">
        <f ca="1">OFFSET(InputPriceData!D$15,CalculationsAndCharts!$A1961+$A$11,IF($C$7,8,0),1,1)</f>
        <v>50.69</v>
      </c>
      <c r="F1961" s="4">
        <f ca="1">OFFSET(InputPriceData!E$15,CalculationsAndCharts!$A1961+$A$11,IF($C$7,8,0),1,1)</f>
        <v>49.87</v>
      </c>
      <c r="G1961" s="4">
        <f ca="1">OFFSET(InputPriceData!F$15,CalculationsAndCharts!$A1961+$A$11,IF($C$7,8,0),1,1)</f>
        <v>50.41</v>
      </c>
      <c r="H1961" s="133"/>
      <c r="I1961" s="133"/>
      <c r="J1961" s="37">
        <f t="shared" ca="1" si="582"/>
        <v>872</v>
      </c>
      <c r="K1961" s="124">
        <f t="shared" ca="1" si="583"/>
        <v>3.9999999999999147E-2</v>
      </c>
      <c r="L1961" s="343">
        <f t="shared" ca="1" si="574"/>
        <v>0.2929183947491496</v>
      </c>
      <c r="M1961" s="345">
        <f t="shared" ca="1" si="584"/>
        <v>0.40314310151911836</v>
      </c>
      <c r="N1961" s="344">
        <f t="shared" ca="1" si="575"/>
        <v>0.72658664788105887</v>
      </c>
      <c r="O1961" s="4"/>
      <c r="P1961" s="4"/>
      <c r="Q1961" s="3"/>
      <c r="S1961" s="4"/>
      <c r="T1961" s="4" t="b">
        <f t="shared" ca="1" si="576"/>
        <v>0</v>
      </c>
      <c r="U1961" t="b">
        <f t="shared" ca="1" si="577"/>
        <v>0</v>
      </c>
      <c r="W1961" s="317" t="b">
        <f t="shared" ca="1" si="578"/>
        <v>0</v>
      </c>
      <c r="X1961" s="317" t="b">
        <f t="shared" ca="1" si="585"/>
        <v>1</v>
      </c>
      <c r="Y1961" s="317" t="b">
        <f t="shared" ca="1" si="579"/>
        <v>0</v>
      </c>
      <c r="Z1961" t="b">
        <f t="shared" ca="1" si="580"/>
        <v>0</v>
      </c>
      <c r="AA1961" s="37" t="b">
        <f t="shared" ca="1" si="586"/>
        <v>0</v>
      </c>
      <c r="AB1961" t="b">
        <f t="shared" ca="1" si="581"/>
        <v>0</v>
      </c>
      <c r="AD1961" t="b">
        <f t="shared" ca="1" si="587"/>
        <v>0</v>
      </c>
      <c r="AE1961" s="37" t="b">
        <f t="shared" ca="1" si="588"/>
        <v>0</v>
      </c>
      <c r="AF1961" t="b">
        <f t="shared" ca="1" si="589"/>
        <v>0</v>
      </c>
      <c r="AG1961" s="317" t="b">
        <f t="shared" ca="1" si="590"/>
        <v>0</v>
      </c>
      <c r="AH1961" s="317" t="b">
        <f t="shared" ca="1" si="591"/>
        <v>1</v>
      </c>
      <c r="AI1961" s="317" t="b">
        <f t="shared" ca="1" si="592"/>
        <v>0</v>
      </c>
    </row>
    <row r="1962" spans="1:35" x14ac:dyDescent="0.25">
      <c r="A1962">
        <v>1930</v>
      </c>
      <c r="B1962" s="169">
        <f ca="1">OFFSET(InputPriceData!B$15,CalculationsAndCharts!$A1962+$A$11,0,1,1)</f>
        <v>39041</v>
      </c>
      <c r="C1962" s="3">
        <f ca="1">OFFSET(InputPriceData!G$15,CalculationsAndCharts!$A1962+$A$11,IF($C$7,8,0),1,1)</f>
        <v>838200</v>
      </c>
      <c r="D1962" s="4">
        <f ca="1">OFFSET(InputPriceData!C$15,CalculationsAndCharts!$A1962+$A$11,IF($C$7,8,0),1,1)</f>
        <v>50.18</v>
      </c>
      <c r="E1962" s="4">
        <f ca="1">OFFSET(InputPriceData!D$15,CalculationsAndCharts!$A1962+$A$11,IF($C$7,8,0),1,1)</f>
        <v>50.37</v>
      </c>
      <c r="F1962" s="4">
        <f ca="1">OFFSET(InputPriceData!E$15,CalculationsAndCharts!$A1962+$A$11,IF($C$7,8,0),1,1)</f>
        <v>49.97</v>
      </c>
      <c r="G1962" s="4">
        <f ca="1">OFFSET(InputPriceData!F$15,CalculationsAndCharts!$A1962+$A$11,IF($C$7,8,0),1,1)</f>
        <v>50.01</v>
      </c>
      <c r="H1962" s="133"/>
      <c r="I1962" s="133"/>
      <c r="J1962" s="37">
        <f t="shared" ca="1" si="582"/>
        <v>871</v>
      </c>
      <c r="K1962" s="124">
        <f t="shared" ca="1" si="583"/>
        <v>-0.42000000000000171</v>
      </c>
      <c r="L1962" s="343">
        <f t="shared" ca="1" si="574"/>
        <v>0.30769822960308846</v>
      </c>
      <c r="M1962" s="345">
        <f t="shared" ca="1" si="584"/>
        <v>0.40680434058437775</v>
      </c>
      <c r="N1962" s="344">
        <f t="shared" ca="1" si="575"/>
        <v>0.75637892447528321</v>
      </c>
      <c r="O1962" s="4"/>
      <c r="P1962" s="4"/>
      <c r="Q1962" s="3"/>
      <c r="S1962" s="4"/>
      <c r="T1962" s="4" t="b">
        <f t="shared" ca="1" si="576"/>
        <v>0</v>
      </c>
      <c r="U1962" t="b">
        <f t="shared" ca="1" si="577"/>
        <v>0</v>
      </c>
      <c r="W1962" s="317" t="b">
        <f t="shared" ca="1" si="578"/>
        <v>0</v>
      </c>
      <c r="X1962" s="317" t="b">
        <f t="shared" ca="1" si="585"/>
        <v>1</v>
      </c>
      <c r="Y1962" s="317" t="b">
        <f t="shared" ca="1" si="579"/>
        <v>0</v>
      </c>
      <c r="Z1962" t="b">
        <f t="shared" ca="1" si="580"/>
        <v>0</v>
      </c>
      <c r="AA1962" s="37" t="b">
        <f t="shared" ca="1" si="586"/>
        <v>0</v>
      </c>
      <c r="AB1962" t="b">
        <f t="shared" ca="1" si="581"/>
        <v>0</v>
      </c>
      <c r="AD1962" t="b">
        <f t="shared" ca="1" si="587"/>
        <v>0</v>
      </c>
      <c r="AE1962" s="37" t="b">
        <f t="shared" ca="1" si="588"/>
        <v>0</v>
      </c>
      <c r="AF1962" t="b">
        <f t="shared" ca="1" si="589"/>
        <v>0</v>
      </c>
      <c r="AG1962" s="317" t="b">
        <f t="shared" ca="1" si="590"/>
        <v>0</v>
      </c>
      <c r="AH1962" s="317" t="b">
        <f t="shared" ca="1" si="591"/>
        <v>1</v>
      </c>
      <c r="AI1962" s="317" t="b">
        <f t="shared" ca="1" si="592"/>
        <v>0</v>
      </c>
    </row>
    <row r="1963" spans="1:35" x14ac:dyDescent="0.25">
      <c r="A1963">
        <v>1931</v>
      </c>
      <c r="B1963" s="169">
        <f ca="1">OFFSET(InputPriceData!B$15,CalculationsAndCharts!$A1963+$A$11,0,1,1)</f>
        <v>39038</v>
      </c>
      <c r="C1963" s="3">
        <f ca="1">OFFSET(InputPriceData!G$15,CalculationsAndCharts!$A1963+$A$11,IF($C$7,8,0),1,1)</f>
        <v>1537900</v>
      </c>
      <c r="D1963" s="4">
        <f ca="1">OFFSET(InputPriceData!C$15,CalculationsAndCharts!$A1963+$A$11,IF($C$7,8,0),1,1)</f>
        <v>50.33</v>
      </c>
      <c r="E1963" s="4">
        <f ca="1">OFFSET(InputPriceData!D$15,CalculationsAndCharts!$A1963+$A$11,IF($C$7,8,0),1,1)</f>
        <v>50.67</v>
      </c>
      <c r="F1963" s="4">
        <f ca="1">OFFSET(InputPriceData!E$15,CalculationsAndCharts!$A1963+$A$11,IF($C$7,8,0),1,1)</f>
        <v>50.18</v>
      </c>
      <c r="G1963" s="4">
        <f ca="1">OFFSET(InputPriceData!F$15,CalculationsAndCharts!$A1963+$A$11,IF($C$7,8,0),1,1)</f>
        <v>50.37</v>
      </c>
      <c r="H1963" s="133"/>
      <c r="I1963" s="133"/>
      <c r="J1963" s="37">
        <f t="shared" ca="1" si="582"/>
        <v>870</v>
      </c>
      <c r="K1963" s="124">
        <f t="shared" ca="1" si="583"/>
        <v>9.9999999999994316E-2</v>
      </c>
      <c r="L1963" s="343">
        <f t="shared" ca="1" si="574"/>
        <v>0.26942455999459736</v>
      </c>
      <c r="M1963" s="345">
        <f t="shared" ca="1" si="584"/>
        <v>0.41049883005487159</v>
      </c>
      <c r="N1963" s="344">
        <f t="shared" ca="1" si="575"/>
        <v>0.6563345380511395</v>
      </c>
      <c r="O1963" s="4"/>
      <c r="P1963" s="4"/>
      <c r="Q1963" s="3"/>
      <c r="S1963" s="4"/>
      <c r="T1963" s="4" t="b">
        <f t="shared" ca="1" si="576"/>
        <v>0</v>
      </c>
      <c r="U1963" t="b">
        <f t="shared" ca="1" si="577"/>
        <v>0</v>
      </c>
      <c r="W1963" s="317" t="b">
        <f t="shared" ca="1" si="578"/>
        <v>0</v>
      </c>
      <c r="X1963" s="317" t="b">
        <f t="shared" ca="1" si="585"/>
        <v>1</v>
      </c>
      <c r="Y1963" s="317" t="b">
        <f t="shared" ca="1" si="579"/>
        <v>0</v>
      </c>
      <c r="Z1963" t="b">
        <f t="shared" ca="1" si="580"/>
        <v>0</v>
      </c>
      <c r="AA1963" s="37" t="b">
        <f t="shared" ca="1" si="586"/>
        <v>0</v>
      </c>
      <c r="AB1963" t="b">
        <f t="shared" ca="1" si="581"/>
        <v>0</v>
      </c>
      <c r="AD1963" t="b">
        <f t="shared" ca="1" si="587"/>
        <v>0</v>
      </c>
      <c r="AE1963" s="37" t="b">
        <f t="shared" ca="1" si="588"/>
        <v>0</v>
      </c>
      <c r="AF1963" t="b">
        <f t="shared" ca="1" si="589"/>
        <v>0</v>
      </c>
      <c r="AG1963" s="317" t="b">
        <f t="shared" ca="1" si="590"/>
        <v>0</v>
      </c>
      <c r="AH1963" s="317" t="b">
        <f t="shared" ca="1" si="591"/>
        <v>1</v>
      </c>
      <c r="AI1963" s="317" t="b">
        <f t="shared" ca="1" si="592"/>
        <v>0</v>
      </c>
    </row>
    <row r="1964" spans="1:35" x14ac:dyDescent="0.25">
      <c r="A1964">
        <v>1932</v>
      </c>
      <c r="B1964" s="169">
        <f ca="1">OFFSET(InputPriceData!B$15,CalculationsAndCharts!$A1964+$A$11,0,1,1)</f>
        <v>39037</v>
      </c>
      <c r="C1964" s="3">
        <f ca="1">OFFSET(InputPriceData!G$15,CalculationsAndCharts!$A1964+$A$11,IF($C$7,8,0),1,1)</f>
        <v>2483900</v>
      </c>
      <c r="D1964" s="4">
        <f ca="1">OFFSET(InputPriceData!C$15,CalculationsAndCharts!$A1964+$A$11,IF($C$7,8,0),1,1)</f>
        <v>50.42</v>
      </c>
      <c r="E1964" s="4">
        <f ca="1">OFFSET(InputPriceData!D$15,CalculationsAndCharts!$A1964+$A$11,IF($C$7,8,0),1,1)</f>
        <v>50.48</v>
      </c>
      <c r="F1964" s="4">
        <f ca="1">OFFSET(InputPriceData!E$15,CalculationsAndCharts!$A1964+$A$11,IF($C$7,8,0),1,1)</f>
        <v>50.24</v>
      </c>
      <c r="G1964" s="4">
        <f ca="1">OFFSET(InputPriceData!F$15,CalculationsAndCharts!$A1964+$A$11,IF($C$7,8,0),1,1)</f>
        <v>50.43</v>
      </c>
      <c r="H1964" s="133"/>
      <c r="I1964" s="133"/>
      <c r="J1964" s="37">
        <f t="shared" ca="1" si="582"/>
        <v>869</v>
      </c>
      <c r="K1964" s="124">
        <f t="shared" ca="1" si="583"/>
        <v>0.60000000000000142</v>
      </c>
      <c r="L1964" s="343">
        <f t="shared" ca="1" si="574"/>
        <v>0.15683763652574656</v>
      </c>
      <c r="M1964" s="345">
        <f t="shared" ca="1" si="584"/>
        <v>0.41422687190198948</v>
      </c>
      <c r="N1964" s="344">
        <f t="shared" ca="1" si="575"/>
        <v>0.37862738311882388</v>
      </c>
      <c r="O1964" s="4"/>
      <c r="P1964" s="4"/>
      <c r="Q1964" s="3"/>
      <c r="S1964" s="4"/>
      <c r="T1964" s="4" t="b">
        <f t="shared" ca="1" si="576"/>
        <v>0</v>
      </c>
      <c r="U1964" t="b">
        <f t="shared" ca="1" si="577"/>
        <v>0</v>
      </c>
      <c r="W1964" s="317" t="b">
        <f t="shared" ca="1" si="578"/>
        <v>1</v>
      </c>
      <c r="X1964" s="317" t="b">
        <f t="shared" ca="1" si="585"/>
        <v>1</v>
      </c>
      <c r="Y1964" s="317" t="b">
        <f t="shared" ca="1" si="579"/>
        <v>0</v>
      </c>
      <c r="Z1964" t="b">
        <f t="shared" ca="1" si="580"/>
        <v>0</v>
      </c>
      <c r="AA1964" s="37" t="b">
        <f t="shared" ca="1" si="586"/>
        <v>0</v>
      </c>
      <c r="AB1964" t="b">
        <f t="shared" ca="1" si="581"/>
        <v>1</v>
      </c>
      <c r="AD1964" t="b">
        <f t="shared" ca="1" si="587"/>
        <v>0</v>
      </c>
      <c r="AE1964" s="37" t="b">
        <f t="shared" ca="1" si="588"/>
        <v>0</v>
      </c>
      <c r="AF1964" t="b">
        <f t="shared" ca="1" si="589"/>
        <v>1</v>
      </c>
      <c r="AG1964" s="317" t="b">
        <f t="shared" ca="1" si="590"/>
        <v>1</v>
      </c>
      <c r="AH1964" s="317" t="b">
        <f t="shared" ca="1" si="591"/>
        <v>1</v>
      </c>
      <c r="AI1964" s="317" t="b">
        <f t="shared" ca="1" si="592"/>
        <v>0</v>
      </c>
    </row>
    <row r="1965" spans="1:35" x14ac:dyDescent="0.25">
      <c r="A1965">
        <v>1933</v>
      </c>
      <c r="B1965" s="169">
        <f ca="1">OFFSET(InputPriceData!B$15,CalculationsAndCharts!$A1965+$A$11,0,1,1)</f>
        <v>39036</v>
      </c>
      <c r="C1965" s="3">
        <f ca="1">OFFSET(InputPriceData!G$15,CalculationsAndCharts!$A1965+$A$11,IF($C$7,8,0),1,1)</f>
        <v>2210700</v>
      </c>
      <c r="D1965" s="4">
        <f ca="1">OFFSET(InputPriceData!C$15,CalculationsAndCharts!$A1965+$A$11,IF($C$7,8,0),1,1)</f>
        <v>49.95</v>
      </c>
      <c r="E1965" s="4">
        <f ca="1">OFFSET(InputPriceData!D$15,CalculationsAndCharts!$A1965+$A$11,IF($C$7,8,0),1,1)</f>
        <v>50.32</v>
      </c>
      <c r="F1965" s="4">
        <f ca="1">OFFSET(InputPriceData!E$15,CalculationsAndCharts!$A1965+$A$11,IF($C$7,8,0),1,1)</f>
        <v>49.95</v>
      </c>
      <c r="G1965" s="4">
        <f ca="1">OFFSET(InputPriceData!F$15,CalculationsAndCharts!$A1965+$A$11,IF($C$7,8,0),1,1)</f>
        <v>50.27</v>
      </c>
      <c r="H1965" s="133"/>
      <c r="I1965" s="133"/>
      <c r="J1965" s="37">
        <f t="shared" ca="1" si="582"/>
        <v>868</v>
      </c>
      <c r="K1965" s="124">
        <f t="shared" ca="1" si="583"/>
        <v>1.0300000000000011</v>
      </c>
      <c r="L1965" s="343">
        <f t="shared" ca="1" si="574"/>
        <v>5.0824818778205105E-3</v>
      </c>
      <c r="M1965" s="345">
        <f t="shared" ca="1" si="584"/>
        <v>0.41798877083954539</v>
      </c>
      <c r="N1965" s="344">
        <f t="shared" ca="1" si="575"/>
        <v>1.2159374204269087E-2</v>
      </c>
      <c r="O1965" s="4"/>
      <c r="P1965" s="4"/>
      <c r="Q1965" s="3"/>
      <c r="S1965" s="4"/>
      <c r="T1965" s="4" t="b">
        <f t="shared" ca="1" si="576"/>
        <v>1</v>
      </c>
      <c r="U1965" t="b">
        <f t="shared" ca="1" si="577"/>
        <v>0</v>
      </c>
      <c r="W1965" s="317" t="b">
        <f t="shared" ca="1" si="578"/>
        <v>0</v>
      </c>
      <c r="X1965" s="317" t="b">
        <f t="shared" ca="1" si="585"/>
        <v>0</v>
      </c>
      <c r="Y1965" s="317" t="b">
        <f t="shared" ca="1" si="579"/>
        <v>0</v>
      </c>
      <c r="Z1965" t="b">
        <f t="shared" ca="1" si="580"/>
        <v>0</v>
      </c>
      <c r="AA1965" s="37" t="b">
        <f t="shared" ca="1" si="586"/>
        <v>1</v>
      </c>
      <c r="AB1965" t="b">
        <f t="shared" ca="1" si="581"/>
        <v>0</v>
      </c>
      <c r="AD1965" t="b">
        <f t="shared" ca="1" si="587"/>
        <v>0</v>
      </c>
      <c r="AE1965" s="37" t="b">
        <f t="shared" ca="1" si="588"/>
        <v>1</v>
      </c>
      <c r="AF1965" t="b">
        <f t="shared" ca="1" si="589"/>
        <v>0</v>
      </c>
      <c r="AG1965" s="317" t="b">
        <f t="shared" ca="1" si="590"/>
        <v>0</v>
      </c>
      <c r="AH1965" s="317" t="b">
        <f t="shared" ca="1" si="591"/>
        <v>0</v>
      </c>
      <c r="AI1965" s="317" t="b">
        <f t="shared" ca="1" si="592"/>
        <v>0</v>
      </c>
    </row>
    <row r="1966" spans="1:35" x14ac:dyDescent="0.25">
      <c r="A1966">
        <v>1934</v>
      </c>
      <c r="B1966" s="169">
        <f ca="1">OFFSET(InputPriceData!B$15,CalculationsAndCharts!$A1966+$A$11,0,1,1)</f>
        <v>39035</v>
      </c>
      <c r="C1966" s="3">
        <f ca="1">OFFSET(InputPriceData!G$15,CalculationsAndCharts!$A1966+$A$11,IF($C$7,8,0),1,1)</f>
        <v>1682200</v>
      </c>
      <c r="D1966" s="4">
        <f ca="1">OFFSET(InputPriceData!C$15,CalculationsAndCharts!$A1966+$A$11,IF($C$7,8,0),1,1)</f>
        <v>49.1</v>
      </c>
      <c r="E1966" s="4">
        <f ca="1">OFFSET(InputPriceData!D$15,CalculationsAndCharts!$A1966+$A$11,IF($C$7,8,0),1,1)</f>
        <v>50.15</v>
      </c>
      <c r="F1966" s="4">
        <f ca="1">OFFSET(InputPriceData!E$15,CalculationsAndCharts!$A1966+$A$11,IF($C$7,8,0),1,1)</f>
        <v>49.1</v>
      </c>
      <c r="G1966" s="4">
        <f ca="1">OFFSET(InputPriceData!F$15,CalculationsAndCharts!$A1966+$A$11,IF($C$7,8,0),1,1)</f>
        <v>49.83</v>
      </c>
      <c r="H1966" s="133"/>
      <c r="I1966" s="133"/>
      <c r="J1966" s="37">
        <f t="shared" ca="1" si="582"/>
        <v>867</v>
      </c>
      <c r="K1966" s="124">
        <f t="shared" ca="1" si="583"/>
        <v>0.92999999999999972</v>
      </c>
      <c r="L1966" s="343">
        <f t="shared" ca="1" si="574"/>
        <v>-0.13175866648750872</v>
      </c>
      <c r="M1966" s="345">
        <f t="shared" ca="1" si="584"/>
        <v>0.42178483434868352</v>
      </c>
      <c r="N1966" s="344">
        <f t="shared" ca="1" si="575"/>
        <v>-0.31238360357590694</v>
      </c>
      <c r="O1966" s="4"/>
      <c r="P1966" s="4"/>
      <c r="Q1966" s="3"/>
      <c r="S1966" s="4"/>
      <c r="T1966" s="4" t="b">
        <f t="shared" ca="1" si="576"/>
        <v>0</v>
      </c>
      <c r="U1966" t="b">
        <f t="shared" ca="1" si="577"/>
        <v>0</v>
      </c>
      <c r="W1966" s="317" t="b">
        <f t="shared" ca="1" si="578"/>
        <v>0</v>
      </c>
      <c r="X1966" s="317" t="b">
        <f t="shared" ca="1" si="585"/>
        <v>0</v>
      </c>
      <c r="Y1966" s="317" t="b">
        <f t="shared" ca="1" si="579"/>
        <v>0</v>
      </c>
      <c r="Z1966" t="b">
        <f t="shared" ca="1" si="580"/>
        <v>0</v>
      </c>
      <c r="AA1966" s="37" t="b">
        <f t="shared" ca="1" si="586"/>
        <v>1</v>
      </c>
      <c r="AB1966" t="b">
        <f t="shared" ca="1" si="581"/>
        <v>0</v>
      </c>
      <c r="AD1966" t="b">
        <f t="shared" ca="1" si="587"/>
        <v>0</v>
      </c>
      <c r="AE1966" s="37" t="b">
        <f t="shared" ca="1" si="588"/>
        <v>1</v>
      </c>
      <c r="AF1966" t="b">
        <f t="shared" ca="1" si="589"/>
        <v>0</v>
      </c>
      <c r="AG1966" s="317" t="b">
        <f t="shared" ca="1" si="590"/>
        <v>0</v>
      </c>
      <c r="AH1966" s="317" t="b">
        <f t="shared" ca="1" si="591"/>
        <v>0</v>
      </c>
      <c r="AI1966" s="317" t="b">
        <f t="shared" ca="1" si="592"/>
        <v>0</v>
      </c>
    </row>
    <row r="1967" spans="1:35" x14ac:dyDescent="0.25">
      <c r="A1967">
        <v>1935</v>
      </c>
      <c r="B1967" s="169">
        <f ca="1">OFFSET(InputPriceData!B$15,CalculationsAndCharts!$A1967+$A$11,0,1,1)</f>
        <v>39034</v>
      </c>
      <c r="C1967" s="3">
        <f ca="1">OFFSET(InputPriceData!G$15,CalculationsAndCharts!$A1967+$A$11,IF($C$7,8,0),1,1)</f>
        <v>1157800</v>
      </c>
      <c r="D1967" s="4">
        <f ca="1">OFFSET(InputPriceData!C$15,CalculationsAndCharts!$A1967+$A$11,IF($C$7,8,0),1,1)</f>
        <v>48.9</v>
      </c>
      <c r="E1967" s="4">
        <f ca="1">OFFSET(InputPriceData!D$15,CalculationsAndCharts!$A1967+$A$11,IF($C$7,8,0),1,1)</f>
        <v>49.39</v>
      </c>
      <c r="F1967" s="4">
        <f ca="1">OFFSET(InputPriceData!E$15,CalculationsAndCharts!$A1967+$A$11,IF($C$7,8,0),1,1)</f>
        <v>48.42</v>
      </c>
      <c r="G1967" s="4">
        <f ca="1">OFFSET(InputPriceData!F$15,CalculationsAndCharts!$A1967+$A$11,IF($C$7,8,0),1,1)</f>
        <v>49.24</v>
      </c>
      <c r="H1967" s="133"/>
      <c r="I1967" s="133"/>
      <c r="J1967" s="37">
        <f t="shared" ca="1" si="582"/>
        <v>866</v>
      </c>
      <c r="K1967" s="124">
        <f t="shared" ca="1" si="583"/>
        <v>0.51000000000000512</v>
      </c>
      <c r="L1967" s="343">
        <f t="shared" ca="1" si="574"/>
        <v>-0.20815608884173645</v>
      </c>
      <c r="M1967" s="345">
        <f t="shared" ca="1" si="584"/>
        <v>0.42561537270301064</v>
      </c>
      <c r="N1967" s="344">
        <f t="shared" ca="1" si="575"/>
        <v>-0.4890708893331851</v>
      </c>
      <c r="O1967" s="4"/>
      <c r="P1967" s="4"/>
      <c r="Q1967" s="3"/>
      <c r="S1967" s="4"/>
      <c r="T1967" s="4" t="b">
        <f t="shared" ca="1" si="576"/>
        <v>0</v>
      </c>
      <c r="U1967" t="b">
        <f t="shared" ca="1" si="577"/>
        <v>0</v>
      </c>
      <c r="W1967" s="317" t="b">
        <f t="shared" ca="1" si="578"/>
        <v>0</v>
      </c>
      <c r="X1967" s="317" t="b">
        <f t="shared" ca="1" si="585"/>
        <v>0</v>
      </c>
      <c r="Y1967" s="317" t="b">
        <f t="shared" ca="1" si="579"/>
        <v>0</v>
      </c>
      <c r="Z1967" t="b">
        <f t="shared" ca="1" si="580"/>
        <v>0</v>
      </c>
      <c r="AA1967" s="37" t="b">
        <f t="shared" ca="1" si="586"/>
        <v>1</v>
      </c>
      <c r="AB1967" t="b">
        <f t="shared" ca="1" si="581"/>
        <v>0</v>
      </c>
      <c r="AD1967" t="b">
        <f t="shared" ca="1" si="587"/>
        <v>0</v>
      </c>
      <c r="AE1967" s="37" t="b">
        <f t="shared" ca="1" si="588"/>
        <v>1</v>
      </c>
      <c r="AF1967" t="b">
        <f t="shared" ca="1" si="589"/>
        <v>0</v>
      </c>
      <c r="AG1967" s="317" t="b">
        <f t="shared" ca="1" si="590"/>
        <v>0</v>
      </c>
      <c r="AH1967" s="317" t="b">
        <f t="shared" ca="1" si="591"/>
        <v>0</v>
      </c>
      <c r="AI1967" s="317" t="b">
        <f t="shared" ca="1" si="592"/>
        <v>0</v>
      </c>
    </row>
    <row r="1968" spans="1:35" x14ac:dyDescent="0.25">
      <c r="A1968">
        <v>1936</v>
      </c>
      <c r="B1968" s="169">
        <f ca="1">OFFSET(InputPriceData!B$15,CalculationsAndCharts!$A1968+$A$11,0,1,1)</f>
        <v>39031</v>
      </c>
      <c r="C1968" s="3">
        <f ca="1">OFFSET(InputPriceData!G$15,CalculationsAndCharts!$A1968+$A$11,IF($C$7,8,0),1,1)</f>
        <v>1162500</v>
      </c>
      <c r="D1968" s="4">
        <f ca="1">OFFSET(InputPriceData!C$15,CalculationsAndCharts!$A1968+$A$11,IF($C$7,8,0),1,1)</f>
        <v>48.74</v>
      </c>
      <c r="E1968" s="4">
        <f ca="1">OFFSET(InputPriceData!D$15,CalculationsAndCharts!$A1968+$A$11,IF($C$7,8,0),1,1)</f>
        <v>49.04</v>
      </c>
      <c r="F1968" s="4">
        <f ca="1">OFFSET(InputPriceData!E$15,CalculationsAndCharts!$A1968+$A$11,IF($C$7,8,0),1,1)</f>
        <v>48.6</v>
      </c>
      <c r="G1968" s="4">
        <f ca="1">OFFSET(InputPriceData!F$15,CalculationsAndCharts!$A1968+$A$11,IF($C$7,8,0),1,1)</f>
        <v>48.9</v>
      </c>
      <c r="H1968" s="133"/>
      <c r="I1968" s="133"/>
      <c r="J1968" s="37">
        <f t="shared" ca="1" si="582"/>
        <v>865</v>
      </c>
      <c r="K1968" s="124">
        <f t="shared" ca="1" si="583"/>
        <v>-6.0000000000002274E-2</v>
      </c>
      <c r="L1968" s="343">
        <f t="shared" ca="1" si="574"/>
        <v>-0.21292610447527216</v>
      </c>
      <c r="M1968" s="345">
        <f t="shared" ca="1" si="584"/>
        <v>0.42948069899395624</v>
      </c>
      <c r="N1968" s="344">
        <f t="shared" ca="1" si="575"/>
        <v>-0.49577572397093567</v>
      </c>
      <c r="O1968" s="4"/>
      <c r="P1968" s="4"/>
      <c r="Q1968" s="3"/>
      <c r="S1968" s="4"/>
      <c r="T1968" s="4" t="b">
        <f t="shared" ca="1" si="576"/>
        <v>0</v>
      </c>
      <c r="U1968" t="b">
        <f t="shared" ca="1" si="577"/>
        <v>0</v>
      </c>
      <c r="W1968" s="317" t="b">
        <f t="shared" ca="1" si="578"/>
        <v>0</v>
      </c>
      <c r="X1968" s="317" t="b">
        <f t="shared" ca="1" si="585"/>
        <v>0</v>
      </c>
      <c r="Y1968" s="317" t="b">
        <f t="shared" ca="1" si="579"/>
        <v>0</v>
      </c>
      <c r="Z1968" t="b">
        <f t="shared" ca="1" si="580"/>
        <v>0</v>
      </c>
      <c r="AA1968" s="37" t="b">
        <f t="shared" ca="1" si="586"/>
        <v>1</v>
      </c>
      <c r="AB1968" t="b">
        <f t="shared" ca="1" si="581"/>
        <v>0</v>
      </c>
      <c r="AD1968" t="b">
        <f t="shared" ca="1" si="587"/>
        <v>0</v>
      </c>
      <c r="AE1968" s="37" t="b">
        <f t="shared" ca="1" si="588"/>
        <v>1</v>
      </c>
      <c r="AF1968" t="b">
        <f t="shared" ca="1" si="589"/>
        <v>0</v>
      </c>
      <c r="AG1968" s="317" t="b">
        <f t="shared" ca="1" si="590"/>
        <v>0</v>
      </c>
      <c r="AH1968" s="317" t="b">
        <f t="shared" ca="1" si="591"/>
        <v>0</v>
      </c>
      <c r="AI1968" s="317" t="b">
        <f t="shared" ca="1" si="592"/>
        <v>0</v>
      </c>
    </row>
    <row r="1969" spans="1:35" x14ac:dyDescent="0.25">
      <c r="A1969">
        <v>1937</v>
      </c>
      <c r="B1969" s="169">
        <f ca="1">OFFSET(InputPriceData!B$15,CalculationsAndCharts!$A1969+$A$11,0,1,1)</f>
        <v>39030</v>
      </c>
      <c r="C1969" s="3">
        <f ca="1">OFFSET(InputPriceData!G$15,CalculationsAndCharts!$A1969+$A$11,IF($C$7,8,0),1,1)</f>
        <v>1954600</v>
      </c>
      <c r="D1969" s="4">
        <f ca="1">OFFSET(InputPriceData!C$15,CalculationsAndCharts!$A1969+$A$11,IF($C$7,8,0),1,1)</f>
        <v>48.96</v>
      </c>
      <c r="E1969" s="4">
        <f ca="1">OFFSET(InputPriceData!D$15,CalculationsAndCharts!$A1969+$A$11,IF($C$7,8,0),1,1)</f>
        <v>49.18</v>
      </c>
      <c r="F1969" s="4">
        <f ca="1">OFFSET(InputPriceData!E$15,CalculationsAndCharts!$A1969+$A$11,IF($C$7,8,0),1,1)</f>
        <v>48.46</v>
      </c>
      <c r="G1969" s="4">
        <f ca="1">OFFSET(InputPriceData!F$15,CalculationsAndCharts!$A1969+$A$11,IF($C$7,8,0),1,1)</f>
        <v>48.73</v>
      </c>
      <c r="H1969" s="133"/>
      <c r="I1969" s="133"/>
      <c r="J1969" s="37">
        <f t="shared" ca="1" si="582"/>
        <v>864</v>
      </c>
      <c r="K1969" s="124">
        <f t="shared" ca="1" si="583"/>
        <v>-0.95000000000000284</v>
      </c>
      <c r="L1969" s="343">
        <f t="shared" ca="1" si="574"/>
        <v>-0.16640867092629613</v>
      </c>
      <c r="M1969" s="345">
        <f t="shared" ca="1" si="584"/>
        <v>0.43338112915636351</v>
      </c>
      <c r="N1969" s="344">
        <f t="shared" ca="1" si="575"/>
        <v>-0.38397765784180243</v>
      </c>
      <c r="O1969" s="4"/>
      <c r="P1969" s="4"/>
      <c r="Q1969" s="3"/>
      <c r="S1969" s="4"/>
      <c r="T1969" s="4" t="b">
        <f t="shared" ca="1" si="576"/>
        <v>0</v>
      </c>
      <c r="U1969" t="b">
        <f t="shared" ca="1" si="577"/>
        <v>0</v>
      </c>
      <c r="W1969" s="317" t="b">
        <f t="shared" ca="1" si="578"/>
        <v>0</v>
      </c>
      <c r="X1969" s="317" t="b">
        <f t="shared" ca="1" si="585"/>
        <v>0</v>
      </c>
      <c r="Y1969" s="317" t="b">
        <f t="shared" ca="1" si="579"/>
        <v>0</v>
      </c>
      <c r="Z1969" t="b">
        <f t="shared" ca="1" si="580"/>
        <v>0</v>
      </c>
      <c r="AA1969" s="37" t="b">
        <f t="shared" ca="1" si="586"/>
        <v>1</v>
      </c>
      <c r="AB1969" t="b">
        <f t="shared" ca="1" si="581"/>
        <v>0</v>
      </c>
      <c r="AD1969" t="b">
        <f t="shared" ca="1" si="587"/>
        <v>0</v>
      </c>
      <c r="AE1969" s="37" t="b">
        <f t="shared" ca="1" si="588"/>
        <v>1</v>
      </c>
      <c r="AF1969" t="b">
        <f t="shared" ca="1" si="589"/>
        <v>0</v>
      </c>
      <c r="AG1969" s="317" t="b">
        <f t="shared" ca="1" si="590"/>
        <v>0</v>
      </c>
      <c r="AH1969" s="317" t="b">
        <f t="shared" ca="1" si="591"/>
        <v>0</v>
      </c>
      <c r="AI1969" s="317" t="b">
        <f t="shared" ca="1" si="592"/>
        <v>0</v>
      </c>
    </row>
    <row r="1970" spans="1:35" x14ac:dyDescent="0.25">
      <c r="A1970">
        <v>1938</v>
      </c>
      <c r="B1970" s="169">
        <f ca="1">OFFSET(InputPriceData!B$15,CalculationsAndCharts!$A1970+$A$11,0,1,1)</f>
        <v>39029</v>
      </c>
      <c r="C1970" s="3">
        <f ca="1">OFFSET(InputPriceData!G$15,CalculationsAndCharts!$A1970+$A$11,IF($C$7,8,0),1,1)</f>
        <v>2684100</v>
      </c>
      <c r="D1970" s="4">
        <f ca="1">OFFSET(InputPriceData!C$15,CalculationsAndCharts!$A1970+$A$11,IF($C$7,8,0),1,1)</f>
        <v>49.48</v>
      </c>
      <c r="E1970" s="4">
        <f ca="1">OFFSET(InputPriceData!D$15,CalculationsAndCharts!$A1970+$A$11,IF($C$7,8,0),1,1)</f>
        <v>49.49</v>
      </c>
      <c r="F1970" s="4">
        <f ca="1">OFFSET(InputPriceData!E$15,CalculationsAndCharts!$A1970+$A$11,IF($C$7,8,0),1,1)</f>
        <v>48.53</v>
      </c>
      <c r="G1970" s="4">
        <f ca="1">OFFSET(InputPriceData!F$15,CalculationsAndCharts!$A1970+$A$11,IF($C$7,8,0),1,1)</f>
        <v>48.96</v>
      </c>
      <c r="H1970" s="133"/>
      <c r="I1970" s="133"/>
      <c r="J1970" s="37">
        <f t="shared" ca="1" si="582"/>
        <v>863</v>
      </c>
      <c r="K1970" s="124">
        <f t="shared" ca="1" si="583"/>
        <v>-0.67000000000000171</v>
      </c>
      <c r="L1970" s="343">
        <f t="shared" ca="1" si="574"/>
        <v>-0.1355917514100981</v>
      </c>
      <c r="M1970" s="345">
        <f t="shared" ca="1" si="584"/>
        <v>0.43731698199431235</v>
      </c>
      <c r="N1970" s="344">
        <f t="shared" ca="1" si="575"/>
        <v>-0.3100537070199153</v>
      </c>
      <c r="O1970" s="4"/>
      <c r="P1970" s="4"/>
      <c r="Q1970" s="3"/>
      <c r="S1970" s="4"/>
      <c r="T1970" s="4" t="b">
        <f t="shared" ca="1" si="576"/>
        <v>0</v>
      </c>
      <c r="U1970" t="b">
        <f t="shared" ca="1" si="577"/>
        <v>0</v>
      </c>
      <c r="W1970" s="317" t="b">
        <f t="shared" ca="1" si="578"/>
        <v>0</v>
      </c>
      <c r="X1970" s="317" t="b">
        <f t="shared" ca="1" si="585"/>
        <v>0</v>
      </c>
      <c r="Y1970" s="317" t="b">
        <f t="shared" ca="1" si="579"/>
        <v>0</v>
      </c>
      <c r="Z1970" t="b">
        <f t="shared" ca="1" si="580"/>
        <v>0</v>
      </c>
      <c r="AA1970" s="37" t="b">
        <f t="shared" ca="1" si="586"/>
        <v>1</v>
      </c>
      <c r="AB1970" t="b">
        <f t="shared" ca="1" si="581"/>
        <v>0</v>
      </c>
      <c r="AD1970" t="b">
        <f t="shared" ca="1" si="587"/>
        <v>0</v>
      </c>
      <c r="AE1970" s="37" t="b">
        <f t="shared" ca="1" si="588"/>
        <v>1</v>
      </c>
      <c r="AF1970" t="b">
        <f t="shared" ca="1" si="589"/>
        <v>0</v>
      </c>
      <c r="AG1970" s="317" t="b">
        <f t="shared" ca="1" si="590"/>
        <v>0</v>
      </c>
      <c r="AH1970" s="317" t="b">
        <f t="shared" ca="1" si="591"/>
        <v>0</v>
      </c>
      <c r="AI1970" s="317" t="b">
        <f t="shared" ca="1" si="592"/>
        <v>0</v>
      </c>
    </row>
    <row r="1971" spans="1:35" x14ac:dyDescent="0.25">
      <c r="A1971">
        <v>1939</v>
      </c>
      <c r="B1971" s="169">
        <f ca="1">OFFSET(InputPriceData!B$15,CalculationsAndCharts!$A1971+$A$11,0,1,1)</f>
        <v>39028</v>
      </c>
      <c r="C1971" s="3">
        <f ca="1">OFFSET(InputPriceData!G$15,CalculationsAndCharts!$A1971+$A$11,IF($C$7,8,0),1,1)</f>
        <v>1255900</v>
      </c>
      <c r="D1971" s="4">
        <f ca="1">OFFSET(InputPriceData!C$15,CalculationsAndCharts!$A1971+$A$11,IF($C$7,8,0),1,1)</f>
        <v>49.55</v>
      </c>
      <c r="E1971" s="4">
        <f ca="1">OFFSET(InputPriceData!D$15,CalculationsAndCharts!$A1971+$A$11,IF($C$7,8,0),1,1)</f>
        <v>49.99</v>
      </c>
      <c r="F1971" s="4">
        <f ca="1">OFFSET(InputPriceData!E$15,CalculationsAndCharts!$A1971+$A$11,IF($C$7,8,0),1,1)</f>
        <v>49.51</v>
      </c>
      <c r="G1971" s="4">
        <f ca="1">OFFSET(InputPriceData!F$15,CalculationsAndCharts!$A1971+$A$11,IF($C$7,8,0),1,1)</f>
        <v>49.68</v>
      </c>
      <c r="H1971" s="133"/>
      <c r="I1971" s="133"/>
      <c r="J1971" s="37">
        <f t="shared" ca="1" si="582"/>
        <v>862</v>
      </c>
      <c r="K1971" s="124">
        <f t="shared" ca="1" si="583"/>
        <v>0.70000000000000284</v>
      </c>
      <c r="L1971" s="343">
        <f t="shared" ca="1" si="574"/>
        <v>-0.17063096427858246</v>
      </c>
      <c r="M1971" s="345">
        <f t="shared" ca="1" si="584"/>
        <v>0.44128857920717696</v>
      </c>
      <c r="N1971" s="344">
        <f t="shared" ca="1" si="575"/>
        <v>-0.38666526241204696</v>
      </c>
      <c r="O1971" s="4"/>
      <c r="P1971" s="4"/>
      <c r="Q1971" s="3"/>
      <c r="S1971" s="4"/>
      <c r="T1971" s="4" t="b">
        <f t="shared" ca="1" si="576"/>
        <v>0</v>
      </c>
      <c r="U1971" t="b">
        <f t="shared" ca="1" si="577"/>
        <v>0</v>
      </c>
      <c r="W1971" s="317" t="b">
        <f t="shared" ca="1" si="578"/>
        <v>0</v>
      </c>
      <c r="X1971" s="317" t="b">
        <f t="shared" ca="1" si="585"/>
        <v>0</v>
      </c>
      <c r="Y1971" s="317" t="b">
        <f t="shared" ca="1" si="579"/>
        <v>0</v>
      </c>
      <c r="Z1971" t="b">
        <f t="shared" ca="1" si="580"/>
        <v>0</v>
      </c>
      <c r="AA1971" s="37" t="b">
        <f t="shared" ca="1" si="586"/>
        <v>1</v>
      </c>
      <c r="AB1971" t="b">
        <f t="shared" ca="1" si="581"/>
        <v>0</v>
      </c>
      <c r="AD1971" t="b">
        <f t="shared" ca="1" si="587"/>
        <v>0</v>
      </c>
      <c r="AE1971" s="37" t="b">
        <f t="shared" ca="1" si="588"/>
        <v>1</v>
      </c>
      <c r="AF1971" t="b">
        <f t="shared" ca="1" si="589"/>
        <v>0</v>
      </c>
      <c r="AG1971" s="317" t="b">
        <f t="shared" ca="1" si="590"/>
        <v>0</v>
      </c>
      <c r="AH1971" s="317" t="b">
        <f t="shared" ca="1" si="591"/>
        <v>0</v>
      </c>
      <c r="AI1971" s="317" t="b">
        <f t="shared" ca="1" si="592"/>
        <v>0</v>
      </c>
    </row>
    <row r="1972" spans="1:35" x14ac:dyDescent="0.25">
      <c r="A1972">
        <v>1940</v>
      </c>
      <c r="B1972" s="169">
        <f ca="1">OFFSET(InputPriceData!B$15,CalculationsAndCharts!$A1972+$A$11,0,1,1)</f>
        <v>39027</v>
      </c>
      <c r="C1972" s="3">
        <f ca="1">OFFSET(InputPriceData!G$15,CalculationsAndCharts!$A1972+$A$11,IF($C$7,8,0),1,1)</f>
        <v>1879500</v>
      </c>
      <c r="D1972" s="4">
        <f ca="1">OFFSET(InputPriceData!C$15,CalculationsAndCharts!$A1972+$A$11,IF($C$7,8,0),1,1)</f>
        <v>49.32</v>
      </c>
      <c r="E1972" s="4">
        <f ca="1">OFFSET(InputPriceData!D$15,CalculationsAndCharts!$A1972+$A$11,IF($C$7,8,0),1,1)</f>
        <v>49.77</v>
      </c>
      <c r="F1972" s="4">
        <f ca="1">OFFSET(InputPriceData!E$15,CalculationsAndCharts!$A1972+$A$11,IF($C$7,8,0),1,1)</f>
        <v>49.27</v>
      </c>
      <c r="G1972" s="4">
        <f ca="1">OFFSET(InputPriceData!F$15,CalculationsAndCharts!$A1972+$A$11,IF($C$7,8,0),1,1)</f>
        <v>49.63</v>
      </c>
      <c r="H1972" s="133"/>
      <c r="I1972" s="133"/>
      <c r="J1972" s="37">
        <f t="shared" ca="1" si="582"/>
        <v>861</v>
      </c>
      <c r="K1972" s="124">
        <f t="shared" ca="1" si="583"/>
        <v>0.35999999999999943</v>
      </c>
      <c r="L1972" s="343">
        <f t="shared" ca="1" si="574"/>
        <v>-0.20239584470819916</v>
      </c>
      <c r="M1972" s="345">
        <f t="shared" ca="1" si="584"/>
        <v>0.44529624541592022</v>
      </c>
      <c r="N1972" s="344">
        <f t="shared" ca="1" si="575"/>
        <v>-0.45451954017522717</v>
      </c>
      <c r="O1972" s="4"/>
      <c r="P1972" s="4"/>
      <c r="Q1972" s="3"/>
      <c r="S1972" s="4"/>
      <c r="T1972" s="4" t="b">
        <f t="shared" ca="1" si="576"/>
        <v>0</v>
      </c>
      <c r="U1972" t="b">
        <f t="shared" ca="1" si="577"/>
        <v>0</v>
      </c>
      <c r="W1972" s="317" t="b">
        <f t="shared" ca="1" si="578"/>
        <v>0</v>
      </c>
      <c r="X1972" s="317" t="b">
        <f t="shared" ca="1" si="585"/>
        <v>0</v>
      </c>
      <c r="Y1972" s="317" t="b">
        <f t="shared" ca="1" si="579"/>
        <v>0</v>
      </c>
      <c r="Z1972" t="b">
        <f t="shared" ca="1" si="580"/>
        <v>0</v>
      </c>
      <c r="AA1972" s="37" t="b">
        <f t="shared" ca="1" si="586"/>
        <v>1</v>
      </c>
      <c r="AB1972" t="b">
        <f t="shared" ca="1" si="581"/>
        <v>0</v>
      </c>
      <c r="AD1972" t="b">
        <f t="shared" ca="1" si="587"/>
        <v>0</v>
      </c>
      <c r="AE1972" s="37" t="b">
        <f t="shared" ca="1" si="588"/>
        <v>1</v>
      </c>
      <c r="AF1972" t="b">
        <f t="shared" ca="1" si="589"/>
        <v>0</v>
      </c>
      <c r="AG1972" s="317" t="b">
        <f t="shared" ca="1" si="590"/>
        <v>0</v>
      </c>
      <c r="AH1972" s="317" t="b">
        <f t="shared" ca="1" si="591"/>
        <v>0</v>
      </c>
      <c r="AI1972" s="317" t="b">
        <f t="shared" ca="1" si="592"/>
        <v>0</v>
      </c>
    </row>
    <row r="1973" spans="1:35" x14ac:dyDescent="0.25">
      <c r="A1973">
        <v>1941</v>
      </c>
      <c r="B1973" s="169">
        <f ca="1">OFFSET(InputPriceData!B$15,CalculationsAndCharts!$A1973+$A$11,0,1,1)</f>
        <v>39024</v>
      </c>
      <c r="C1973" s="3">
        <f ca="1">OFFSET(InputPriceData!G$15,CalculationsAndCharts!$A1973+$A$11,IF($C$7,8,0),1,1)</f>
        <v>1569700</v>
      </c>
      <c r="D1973" s="4">
        <f ca="1">OFFSET(InputPriceData!C$15,CalculationsAndCharts!$A1973+$A$11,IF($C$7,8,0),1,1)</f>
        <v>49.23</v>
      </c>
      <c r="E1973" s="4">
        <f ca="1">OFFSET(InputPriceData!D$15,CalculationsAndCharts!$A1973+$A$11,IF($C$7,8,0),1,1)</f>
        <v>49.42</v>
      </c>
      <c r="F1973" s="4">
        <f ca="1">OFFSET(InputPriceData!E$15,CalculationsAndCharts!$A1973+$A$11,IF($C$7,8,0),1,1)</f>
        <v>48.89</v>
      </c>
      <c r="G1973" s="4">
        <f ca="1">OFFSET(InputPriceData!F$15,CalculationsAndCharts!$A1973+$A$11,IF($C$7,8,0),1,1)</f>
        <v>48.98</v>
      </c>
      <c r="H1973" s="133"/>
      <c r="I1973" s="133"/>
      <c r="J1973" s="37">
        <f t="shared" ca="1" si="582"/>
        <v>860</v>
      </c>
      <c r="K1973" s="124">
        <f t="shared" ca="1" si="583"/>
        <v>-1.0700000000000003</v>
      </c>
      <c r="L1973" s="343">
        <f t="shared" ca="1" si="574"/>
        <v>-0.16169033368495439</v>
      </c>
      <c r="M1973" s="345">
        <f t="shared" ca="1" si="584"/>
        <v>0.44934030818962689</v>
      </c>
      <c r="N1973" s="344">
        <f t="shared" ca="1" si="575"/>
        <v>-0.35983937060175597</v>
      </c>
      <c r="O1973" s="4"/>
      <c r="P1973" s="4"/>
      <c r="Q1973" s="3"/>
      <c r="S1973" s="4"/>
      <c r="T1973" s="4" t="b">
        <f t="shared" ca="1" si="576"/>
        <v>0</v>
      </c>
      <c r="U1973" t="b">
        <f t="shared" ca="1" si="577"/>
        <v>0</v>
      </c>
      <c r="W1973" s="317" t="b">
        <f t="shared" ca="1" si="578"/>
        <v>0</v>
      </c>
      <c r="X1973" s="317" t="b">
        <f t="shared" ca="1" si="585"/>
        <v>0</v>
      </c>
      <c r="Y1973" s="317" t="b">
        <f t="shared" ca="1" si="579"/>
        <v>0</v>
      </c>
      <c r="Z1973" t="b">
        <f t="shared" ca="1" si="580"/>
        <v>0</v>
      </c>
      <c r="AA1973" s="37" t="b">
        <f t="shared" ca="1" si="586"/>
        <v>1</v>
      </c>
      <c r="AB1973" t="b">
        <f t="shared" ca="1" si="581"/>
        <v>0</v>
      </c>
      <c r="AD1973" t="b">
        <f t="shared" ca="1" si="587"/>
        <v>0</v>
      </c>
      <c r="AE1973" s="37" t="b">
        <f t="shared" ca="1" si="588"/>
        <v>1</v>
      </c>
      <c r="AF1973" t="b">
        <f t="shared" ca="1" si="589"/>
        <v>0</v>
      </c>
      <c r="AG1973" s="317" t="b">
        <f t="shared" ca="1" si="590"/>
        <v>0</v>
      </c>
      <c r="AH1973" s="317" t="b">
        <f t="shared" ca="1" si="591"/>
        <v>0</v>
      </c>
      <c r="AI1973" s="317" t="b">
        <f t="shared" ca="1" si="592"/>
        <v>0</v>
      </c>
    </row>
    <row r="1974" spans="1:35" x14ac:dyDescent="0.25">
      <c r="A1974">
        <v>1942</v>
      </c>
      <c r="B1974" s="169">
        <f ca="1">OFFSET(InputPriceData!B$15,CalculationsAndCharts!$A1974+$A$11,0,1,1)</f>
        <v>39023</v>
      </c>
      <c r="C1974" s="3">
        <f ca="1">OFFSET(InputPriceData!G$15,CalculationsAndCharts!$A1974+$A$11,IF($C$7,8,0),1,1)</f>
        <v>1978700</v>
      </c>
      <c r="D1974" s="4">
        <f ca="1">OFFSET(InputPriceData!C$15,CalculationsAndCharts!$A1974+$A$11,IF($C$7,8,0),1,1)</f>
        <v>49.72</v>
      </c>
      <c r="E1974" s="4">
        <f ca="1">OFFSET(InputPriceData!D$15,CalculationsAndCharts!$A1974+$A$11,IF($C$7,8,0),1,1)</f>
        <v>49.77</v>
      </c>
      <c r="F1974" s="4">
        <f ca="1">OFFSET(InputPriceData!E$15,CalculationsAndCharts!$A1974+$A$11,IF($C$7,8,0),1,1)</f>
        <v>49.21</v>
      </c>
      <c r="G1974" s="4">
        <f ca="1">OFFSET(InputPriceData!F$15,CalculationsAndCharts!$A1974+$A$11,IF($C$7,8,0),1,1)</f>
        <v>49.27</v>
      </c>
      <c r="H1974" s="133"/>
      <c r="I1974" s="133"/>
      <c r="J1974" s="37">
        <f t="shared" ca="1" si="582"/>
        <v>859</v>
      </c>
      <c r="K1974" s="124">
        <f t="shared" ca="1" si="583"/>
        <v>-0.67999999999999972</v>
      </c>
      <c r="L1974" s="343">
        <f t="shared" ca="1" si="574"/>
        <v>-0.12203620094703663</v>
      </c>
      <c r="M1974" s="345">
        <f t="shared" ca="1" si="584"/>
        <v>0.45342109807227737</v>
      </c>
      <c r="N1974" s="344">
        <f t="shared" ca="1" si="575"/>
        <v>-0.26914539589329717</v>
      </c>
      <c r="O1974" s="4"/>
      <c r="P1974" s="4"/>
      <c r="Q1974" s="3"/>
      <c r="S1974" s="4"/>
      <c r="T1974" s="4" t="b">
        <f t="shared" ca="1" si="576"/>
        <v>0</v>
      </c>
      <c r="U1974" t="b">
        <f t="shared" ca="1" si="577"/>
        <v>0</v>
      </c>
      <c r="W1974" s="317" t="b">
        <f t="shared" ca="1" si="578"/>
        <v>0</v>
      </c>
      <c r="X1974" s="317" t="b">
        <f t="shared" ca="1" si="585"/>
        <v>0</v>
      </c>
      <c r="Y1974" s="317" t="b">
        <f t="shared" ca="1" si="579"/>
        <v>0</v>
      </c>
      <c r="Z1974" t="b">
        <f t="shared" ca="1" si="580"/>
        <v>0</v>
      </c>
      <c r="AA1974" s="37" t="b">
        <f t="shared" ca="1" si="586"/>
        <v>1</v>
      </c>
      <c r="AB1974" t="b">
        <f t="shared" ca="1" si="581"/>
        <v>0</v>
      </c>
      <c r="AD1974" t="b">
        <f t="shared" ca="1" si="587"/>
        <v>0</v>
      </c>
      <c r="AE1974" s="37" t="b">
        <f t="shared" ca="1" si="588"/>
        <v>1</v>
      </c>
      <c r="AF1974" t="b">
        <f t="shared" ca="1" si="589"/>
        <v>0</v>
      </c>
      <c r="AG1974" s="317" t="b">
        <f t="shared" ca="1" si="590"/>
        <v>0</v>
      </c>
      <c r="AH1974" s="317" t="b">
        <f t="shared" ca="1" si="591"/>
        <v>0</v>
      </c>
      <c r="AI1974" s="317" t="b">
        <f t="shared" ca="1" si="592"/>
        <v>0</v>
      </c>
    </row>
    <row r="1975" spans="1:35" x14ac:dyDescent="0.25">
      <c r="A1975">
        <v>1943</v>
      </c>
      <c r="B1975" s="169">
        <f ca="1">OFFSET(InputPriceData!B$15,CalculationsAndCharts!$A1975+$A$11,0,1,1)</f>
        <v>39022</v>
      </c>
      <c r="C1975" s="3">
        <f ca="1">OFFSET(InputPriceData!G$15,CalculationsAndCharts!$A1975+$A$11,IF($C$7,8,0),1,1)</f>
        <v>1601000</v>
      </c>
      <c r="D1975" s="4">
        <f ca="1">OFFSET(InputPriceData!C$15,CalculationsAndCharts!$A1975+$A$11,IF($C$7,8,0),1,1)</f>
        <v>50.2</v>
      </c>
      <c r="E1975" s="4">
        <f ca="1">OFFSET(InputPriceData!D$15,CalculationsAndCharts!$A1975+$A$11,IF($C$7,8,0),1,1)</f>
        <v>50.2</v>
      </c>
      <c r="F1975" s="4">
        <f ca="1">OFFSET(InputPriceData!E$15,CalculationsAndCharts!$A1975+$A$11,IF($C$7,8,0),1,1)</f>
        <v>49.77</v>
      </c>
      <c r="G1975" s="4">
        <f ca="1">OFFSET(InputPriceData!F$15,CalculationsAndCharts!$A1975+$A$11,IF($C$7,8,0),1,1)</f>
        <v>50.05</v>
      </c>
      <c r="H1975" s="133"/>
      <c r="I1975" s="133"/>
      <c r="J1975" s="37">
        <f t="shared" ca="1" si="582"/>
        <v>858</v>
      </c>
      <c r="K1975" s="124">
        <f t="shared" ca="1" si="583"/>
        <v>0.17999999999999972</v>
      </c>
      <c r="L1975" s="343">
        <f t="shared" ca="1" si="574"/>
        <v>-0.15297429874885121</v>
      </c>
      <c r="M1975" s="345">
        <f t="shared" ca="1" si="584"/>
        <v>0.45753894860976524</v>
      </c>
      <c r="N1975" s="344">
        <f t="shared" ca="1" si="575"/>
        <v>-0.33434158821596394</v>
      </c>
      <c r="O1975" s="4"/>
      <c r="P1975" s="4"/>
      <c r="Q1975" s="3"/>
      <c r="S1975" s="4"/>
      <c r="T1975" s="4" t="b">
        <f t="shared" ca="1" si="576"/>
        <v>0</v>
      </c>
      <c r="U1975" t="b">
        <f t="shared" ca="1" si="577"/>
        <v>0</v>
      </c>
      <c r="W1975" s="317" t="b">
        <f t="shared" ca="1" si="578"/>
        <v>0</v>
      </c>
      <c r="X1975" s="317" t="b">
        <f t="shared" ca="1" si="585"/>
        <v>0</v>
      </c>
      <c r="Y1975" s="317" t="b">
        <f t="shared" ca="1" si="579"/>
        <v>0</v>
      </c>
      <c r="Z1975" t="b">
        <f t="shared" ca="1" si="580"/>
        <v>0</v>
      </c>
      <c r="AA1975" s="37" t="b">
        <f t="shared" ca="1" si="586"/>
        <v>1</v>
      </c>
      <c r="AB1975" t="b">
        <f t="shared" ca="1" si="581"/>
        <v>0</v>
      </c>
      <c r="AD1975" t="b">
        <f t="shared" ca="1" si="587"/>
        <v>0</v>
      </c>
      <c r="AE1975" s="37" t="b">
        <f t="shared" ca="1" si="588"/>
        <v>1</v>
      </c>
      <c r="AF1975" t="b">
        <f t="shared" ca="1" si="589"/>
        <v>0</v>
      </c>
      <c r="AG1975" s="317" t="b">
        <f t="shared" ca="1" si="590"/>
        <v>0</v>
      </c>
      <c r="AH1975" s="317" t="b">
        <f t="shared" ca="1" si="591"/>
        <v>0</v>
      </c>
      <c r="AI1975" s="317" t="b">
        <f t="shared" ca="1" si="592"/>
        <v>0</v>
      </c>
    </row>
    <row r="1976" spans="1:35" x14ac:dyDescent="0.25">
      <c r="A1976">
        <v>1944</v>
      </c>
      <c r="B1976" s="169">
        <f ca="1">OFFSET(InputPriceData!B$15,CalculationsAndCharts!$A1976+$A$11,0,1,1)</f>
        <v>39021</v>
      </c>
      <c r="C1976" s="3">
        <f ca="1">OFFSET(InputPriceData!G$15,CalculationsAndCharts!$A1976+$A$11,IF($C$7,8,0),1,1)</f>
        <v>1493800</v>
      </c>
      <c r="D1976" s="4">
        <f ca="1">OFFSET(InputPriceData!C$15,CalculationsAndCharts!$A1976+$A$11,IF($C$7,8,0),1,1)</f>
        <v>49.81</v>
      </c>
      <c r="E1976" s="4">
        <f ca="1">OFFSET(InputPriceData!D$15,CalculationsAndCharts!$A1976+$A$11,IF($C$7,8,0),1,1)</f>
        <v>50.07</v>
      </c>
      <c r="F1976" s="4">
        <f ca="1">OFFSET(InputPriceData!E$15,CalculationsAndCharts!$A1976+$A$11,IF($C$7,8,0),1,1)</f>
        <v>49.66</v>
      </c>
      <c r="G1976" s="4">
        <f ca="1">OFFSET(InputPriceData!F$15,CalculationsAndCharts!$A1976+$A$11,IF($C$7,8,0),1,1)</f>
        <v>49.95</v>
      </c>
      <c r="H1976" s="133"/>
      <c r="I1976" s="133"/>
      <c r="J1976" s="37">
        <f t="shared" ca="1" si="582"/>
        <v>857</v>
      </c>
      <c r="K1976" s="124">
        <f t="shared" ca="1" si="583"/>
        <v>0.3300000000000054</v>
      </c>
      <c r="L1976" s="343">
        <f t="shared" ca="1" si="574"/>
        <v>-0.21316945942981894</v>
      </c>
      <c r="M1976" s="345">
        <f t="shared" ca="1" si="584"/>
        <v>0.46169419637715969</v>
      </c>
      <c r="N1976" s="344">
        <f t="shared" ca="1" si="575"/>
        <v>-0.46171136891588738</v>
      </c>
      <c r="O1976" s="4"/>
      <c r="P1976" s="4"/>
      <c r="Q1976" s="3"/>
      <c r="S1976" s="4"/>
      <c r="T1976" s="4" t="b">
        <f t="shared" ca="1" si="576"/>
        <v>0</v>
      </c>
      <c r="U1976" t="b">
        <f t="shared" ca="1" si="577"/>
        <v>0</v>
      </c>
      <c r="W1976" s="317" t="b">
        <f t="shared" ca="1" si="578"/>
        <v>0</v>
      </c>
      <c r="X1976" s="317" t="b">
        <f t="shared" ca="1" si="585"/>
        <v>0</v>
      </c>
      <c r="Y1976" s="317" t="b">
        <f t="shared" ca="1" si="579"/>
        <v>0</v>
      </c>
      <c r="Z1976" t="b">
        <f t="shared" ca="1" si="580"/>
        <v>0</v>
      </c>
      <c r="AA1976" s="37" t="b">
        <f t="shared" ca="1" si="586"/>
        <v>1</v>
      </c>
      <c r="AB1976" t="b">
        <f t="shared" ca="1" si="581"/>
        <v>0</v>
      </c>
      <c r="AD1976" t="b">
        <f t="shared" ca="1" si="587"/>
        <v>0</v>
      </c>
      <c r="AE1976" s="37" t="b">
        <f t="shared" ca="1" si="588"/>
        <v>1</v>
      </c>
      <c r="AF1976" t="b">
        <f t="shared" ca="1" si="589"/>
        <v>0</v>
      </c>
      <c r="AG1976" s="317" t="b">
        <f t="shared" ca="1" si="590"/>
        <v>0</v>
      </c>
      <c r="AH1976" s="317" t="b">
        <f t="shared" ca="1" si="591"/>
        <v>0</v>
      </c>
      <c r="AI1976" s="317" t="b">
        <f t="shared" ca="1" si="592"/>
        <v>0</v>
      </c>
    </row>
    <row r="1977" spans="1:35" x14ac:dyDescent="0.25">
      <c r="A1977">
        <v>1945</v>
      </c>
      <c r="B1977" s="169">
        <f ca="1">OFFSET(InputPriceData!B$15,CalculationsAndCharts!$A1977+$A$11,0,1,1)</f>
        <v>39020</v>
      </c>
      <c r="C1977" s="3">
        <f ca="1">OFFSET(InputPriceData!G$15,CalculationsAndCharts!$A1977+$A$11,IF($C$7,8,0),1,1)</f>
        <v>1297200</v>
      </c>
      <c r="D1977" s="4">
        <f ca="1">OFFSET(InputPriceData!C$15,CalculationsAndCharts!$A1977+$A$11,IF($C$7,8,0),1,1)</f>
        <v>49.64</v>
      </c>
      <c r="E1977" s="4">
        <f ca="1">OFFSET(InputPriceData!D$15,CalculationsAndCharts!$A1977+$A$11,IF($C$7,8,0),1,1)</f>
        <v>50.06</v>
      </c>
      <c r="F1977" s="4">
        <f ca="1">OFFSET(InputPriceData!E$15,CalculationsAndCharts!$A1977+$A$11,IF($C$7,8,0),1,1)</f>
        <v>49.59</v>
      </c>
      <c r="G1977" s="4">
        <f ca="1">OFFSET(InputPriceData!F$15,CalculationsAndCharts!$A1977+$A$11,IF($C$7,8,0),1,1)</f>
        <v>49.87</v>
      </c>
      <c r="H1977" s="133"/>
      <c r="I1977" s="133"/>
      <c r="J1977" s="37">
        <f t="shared" ca="1" si="582"/>
        <v>856</v>
      </c>
      <c r="K1977" s="124">
        <f t="shared" ca="1" si="583"/>
        <v>0.65999999999999659</v>
      </c>
      <c r="L1977" s="343">
        <f t="shared" ca="1" si="574"/>
        <v>-0.24934888854179618</v>
      </c>
      <c r="M1977" s="345">
        <f t="shared" ca="1" si="584"/>
        <v>0.46588718100621562</v>
      </c>
      <c r="N1977" s="344">
        <f t="shared" ca="1" si="575"/>
        <v>-0.53521302733261833</v>
      </c>
      <c r="O1977" s="4"/>
      <c r="P1977" s="4"/>
      <c r="Q1977" s="3"/>
      <c r="S1977" s="4"/>
      <c r="T1977" s="4" t="b">
        <f t="shared" ca="1" si="576"/>
        <v>0</v>
      </c>
      <c r="U1977" t="b">
        <f t="shared" ca="1" si="577"/>
        <v>0</v>
      </c>
      <c r="W1977" s="317" t="b">
        <f t="shared" ca="1" si="578"/>
        <v>0</v>
      </c>
      <c r="X1977" s="317" t="b">
        <f t="shared" ca="1" si="585"/>
        <v>0</v>
      </c>
      <c r="Y1977" s="317" t="b">
        <f t="shared" ca="1" si="579"/>
        <v>0</v>
      </c>
      <c r="Z1977" t="b">
        <f t="shared" ca="1" si="580"/>
        <v>0</v>
      </c>
      <c r="AA1977" s="37" t="b">
        <f t="shared" ca="1" si="586"/>
        <v>1</v>
      </c>
      <c r="AB1977" t="b">
        <f t="shared" ca="1" si="581"/>
        <v>0</v>
      </c>
      <c r="AD1977" t="b">
        <f t="shared" ca="1" si="587"/>
        <v>0</v>
      </c>
      <c r="AE1977" s="37" t="b">
        <f t="shared" ca="1" si="588"/>
        <v>1</v>
      </c>
      <c r="AF1977" t="b">
        <f t="shared" ca="1" si="589"/>
        <v>0</v>
      </c>
      <c r="AG1977" s="317" t="b">
        <f t="shared" ca="1" si="590"/>
        <v>0</v>
      </c>
      <c r="AH1977" s="317" t="b">
        <f t="shared" ca="1" si="591"/>
        <v>0</v>
      </c>
      <c r="AI1977" s="317" t="b">
        <f t="shared" ca="1" si="592"/>
        <v>0</v>
      </c>
    </row>
    <row r="1978" spans="1:35" x14ac:dyDescent="0.25">
      <c r="A1978">
        <v>1946</v>
      </c>
      <c r="B1978" s="169">
        <f ca="1">OFFSET(InputPriceData!B$15,CalculationsAndCharts!$A1978+$A$11,0,1,1)</f>
        <v>39017</v>
      </c>
      <c r="C1978" s="3">
        <f ca="1">OFFSET(InputPriceData!G$15,CalculationsAndCharts!$A1978+$A$11,IF($C$7,8,0),1,1)</f>
        <v>2806900</v>
      </c>
      <c r="D1978" s="4">
        <f ca="1">OFFSET(InputPriceData!C$15,CalculationsAndCharts!$A1978+$A$11,IF($C$7,8,0),1,1)</f>
        <v>48.64</v>
      </c>
      <c r="E1978" s="4">
        <f ca="1">OFFSET(InputPriceData!D$15,CalculationsAndCharts!$A1978+$A$11,IF($C$7,8,0),1,1)</f>
        <v>49.89</v>
      </c>
      <c r="F1978" s="4">
        <f ca="1">OFFSET(InputPriceData!E$15,CalculationsAndCharts!$A1978+$A$11,IF($C$7,8,0),1,1)</f>
        <v>48.4</v>
      </c>
      <c r="G1978" s="4">
        <f ca="1">OFFSET(InputPriceData!F$15,CalculationsAndCharts!$A1978+$A$11,IF($C$7,8,0),1,1)</f>
        <v>49.62</v>
      </c>
      <c r="H1978" s="133"/>
      <c r="I1978" s="133"/>
      <c r="J1978" s="37">
        <f t="shared" ca="1" si="582"/>
        <v>855</v>
      </c>
      <c r="K1978" s="124">
        <f t="shared" ca="1" si="583"/>
        <v>0.14000000000000057</v>
      </c>
      <c r="L1978" s="343">
        <f t="shared" ca="1" si="574"/>
        <v>-0.21405418316135577</v>
      </c>
      <c r="M1978" s="345">
        <f t="shared" ca="1" si="584"/>
        <v>0.47011824521313383</v>
      </c>
      <c r="N1978" s="344">
        <f t="shared" ca="1" si="575"/>
        <v>-0.45531988035119059</v>
      </c>
      <c r="O1978" s="4"/>
      <c r="P1978" s="4"/>
      <c r="Q1978" s="3"/>
      <c r="S1978" s="4"/>
      <c r="T1978" s="4" t="b">
        <f t="shared" ca="1" si="576"/>
        <v>0</v>
      </c>
      <c r="U1978" t="b">
        <f t="shared" ca="1" si="577"/>
        <v>0</v>
      </c>
      <c r="W1978" s="317" t="b">
        <f t="shared" ca="1" si="578"/>
        <v>0</v>
      </c>
      <c r="X1978" s="317" t="b">
        <f t="shared" ca="1" si="585"/>
        <v>0</v>
      </c>
      <c r="Y1978" s="317" t="b">
        <f t="shared" ca="1" si="579"/>
        <v>1</v>
      </c>
      <c r="Z1978" t="b">
        <f t="shared" ca="1" si="580"/>
        <v>1</v>
      </c>
      <c r="AA1978" s="37" t="b">
        <f t="shared" ca="1" si="586"/>
        <v>1</v>
      </c>
      <c r="AB1978" t="b">
        <f t="shared" ca="1" si="581"/>
        <v>0</v>
      </c>
      <c r="AD1978" t="b">
        <f t="shared" ca="1" si="587"/>
        <v>1</v>
      </c>
      <c r="AE1978" s="37" t="b">
        <f t="shared" ca="1" si="588"/>
        <v>1</v>
      </c>
      <c r="AF1978" t="b">
        <f t="shared" ca="1" si="589"/>
        <v>0</v>
      </c>
      <c r="AG1978" s="317" t="b">
        <f t="shared" ca="1" si="590"/>
        <v>0</v>
      </c>
      <c r="AH1978" s="317" t="b">
        <f t="shared" ca="1" si="591"/>
        <v>0</v>
      </c>
      <c r="AI1978" s="317" t="b">
        <f t="shared" ca="1" si="592"/>
        <v>1</v>
      </c>
    </row>
    <row r="1979" spans="1:35" x14ac:dyDescent="0.25">
      <c r="A1979">
        <v>1947</v>
      </c>
      <c r="B1979" s="169">
        <f ca="1">OFFSET(InputPriceData!B$15,CalculationsAndCharts!$A1979+$A$11,0,1,1)</f>
        <v>39016</v>
      </c>
      <c r="C1979" s="3">
        <f ca="1">OFFSET(InputPriceData!G$15,CalculationsAndCharts!$A1979+$A$11,IF($C$7,8,0),1,1)</f>
        <v>2284100</v>
      </c>
      <c r="D1979" s="4">
        <f ca="1">OFFSET(InputPriceData!C$15,CalculationsAndCharts!$A1979+$A$11,IF($C$7,8,0),1,1)</f>
        <v>50.1</v>
      </c>
      <c r="E1979" s="4">
        <f ca="1">OFFSET(InputPriceData!D$15,CalculationsAndCharts!$A1979+$A$11,IF($C$7,8,0),1,1)</f>
        <v>50.15</v>
      </c>
      <c r="F1979" s="4">
        <f ca="1">OFFSET(InputPriceData!E$15,CalculationsAndCharts!$A1979+$A$11,IF($C$7,8,0),1,1)</f>
        <v>48.41</v>
      </c>
      <c r="G1979" s="4">
        <f ca="1">OFFSET(InputPriceData!F$15,CalculationsAndCharts!$A1979+$A$11,IF($C$7,8,0),1,1)</f>
        <v>49.21</v>
      </c>
      <c r="H1979" s="133"/>
      <c r="I1979" s="133"/>
      <c r="J1979" s="37">
        <f t="shared" ca="1" si="582"/>
        <v>854</v>
      </c>
      <c r="K1979" s="124">
        <f t="shared" ca="1" si="583"/>
        <v>-1.3299999999999983</v>
      </c>
      <c r="L1979" s="343">
        <f t="shared" ca="1" si="574"/>
        <v>-8.3364774508694658E-2</v>
      </c>
      <c r="M1979" s="345">
        <f t="shared" ca="1" si="584"/>
        <v>0.47438773482657298</v>
      </c>
      <c r="N1979" s="344">
        <f t="shared" ca="1" si="575"/>
        <v>-0.1757313024527736</v>
      </c>
      <c r="O1979" s="4"/>
      <c r="P1979" s="4"/>
      <c r="Q1979" s="3"/>
      <c r="S1979" s="4"/>
      <c r="T1979" s="4" t="b">
        <f t="shared" ca="1" si="576"/>
        <v>0</v>
      </c>
      <c r="U1979" t="b">
        <f t="shared" ca="1" si="577"/>
        <v>1</v>
      </c>
      <c r="W1979" s="317" t="b">
        <f t="shared" ca="1" si="578"/>
        <v>0</v>
      </c>
      <c r="X1979" s="317" t="b">
        <f t="shared" ca="1" si="585"/>
        <v>1</v>
      </c>
      <c r="Y1979" s="317" t="b">
        <f t="shared" ca="1" si="579"/>
        <v>0</v>
      </c>
      <c r="Z1979" t="b">
        <f t="shared" ca="1" si="580"/>
        <v>0</v>
      </c>
      <c r="AA1979" s="37" t="b">
        <f t="shared" ca="1" si="586"/>
        <v>0</v>
      </c>
      <c r="AB1979" t="b">
        <f t="shared" ca="1" si="581"/>
        <v>0</v>
      </c>
      <c r="AD1979" t="b">
        <f t="shared" ca="1" si="587"/>
        <v>0</v>
      </c>
      <c r="AE1979" s="37" t="b">
        <f t="shared" ca="1" si="588"/>
        <v>0</v>
      </c>
      <c r="AF1979" t="b">
        <f t="shared" ca="1" si="589"/>
        <v>0</v>
      </c>
      <c r="AG1979" s="317" t="b">
        <f t="shared" ca="1" si="590"/>
        <v>0</v>
      </c>
      <c r="AH1979" s="317" t="b">
        <f t="shared" ca="1" si="591"/>
        <v>1</v>
      </c>
      <c r="AI1979" s="317" t="b">
        <f t="shared" ca="1" si="592"/>
        <v>0</v>
      </c>
    </row>
    <row r="1980" spans="1:35" x14ac:dyDescent="0.25">
      <c r="A1980">
        <v>1948</v>
      </c>
      <c r="B1980" s="169">
        <f ca="1">OFFSET(InputPriceData!B$15,CalculationsAndCharts!$A1980+$A$11,0,1,1)</f>
        <v>39015</v>
      </c>
      <c r="C1980" s="3">
        <f ca="1">OFFSET(InputPriceData!G$15,CalculationsAndCharts!$A1980+$A$11,IF($C$7,8,0),1,1)</f>
        <v>1929700</v>
      </c>
      <c r="D1980" s="4">
        <f ca="1">OFFSET(InputPriceData!C$15,CalculationsAndCharts!$A1980+$A$11,IF($C$7,8,0),1,1)</f>
        <v>50.49</v>
      </c>
      <c r="E1980" s="4">
        <f ca="1">OFFSET(InputPriceData!D$15,CalculationsAndCharts!$A1980+$A$11,IF($C$7,8,0),1,1)</f>
        <v>50.5</v>
      </c>
      <c r="F1980" s="4">
        <f ca="1">OFFSET(InputPriceData!E$15,CalculationsAndCharts!$A1980+$A$11,IF($C$7,8,0),1,1)</f>
        <v>49.36</v>
      </c>
      <c r="G1980" s="4">
        <f ca="1">OFFSET(InputPriceData!F$15,CalculationsAndCharts!$A1980+$A$11,IF($C$7,8,0),1,1)</f>
        <v>49.48</v>
      </c>
      <c r="H1980" s="133"/>
      <c r="I1980" s="133"/>
      <c r="J1980" s="37">
        <f t="shared" ca="1" si="582"/>
        <v>853</v>
      </c>
      <c r="K1980" s="124">
        <f t="shared" ca="1" si="583"/>
        <v>-0.91000000000000369</v>
      </c>
      <c r="L1980" s="343">
        <f t="shared" ca="1" si="574"/>
        <v>5.7379306704538779E-2</v>
      </c>
      <c r="M1980" s="345">
        <f t="shared" ca="1" si="584"/>
        <v>0.47869599881591623</v>
      </c>
      <c r="N1980" s="344">
        <f t="shared" ca="1" si="575"/>
        <v>0.11986585817819659</v>
      </c>
      <c r="O1980" s="4"/>
      <c r="P1980" s="4"/>
      <c r="Q1980" s="3"/>
      <c r="S1980" s="4"/>
      <c r="T1980" s="4" t="b">
        <f t="shared" ca="1" si="576"/>
        <v>0</v>
      </c>
      <c r="U1980" t="b">
        <f t="shared" ca="1" si="577"/>
        <v>0</v>
      </c>
      <c r="W1980" s="317" t="b">
        <f t="shared" ca="1" si="578"/>
        <v>0</v>
      </c>
      <c r="X1980" s="317" t="b">
        <f t="shared" ca="1" si="585"/>
        <v>1</v>
      </c>
      <c r="Y1980" s="317" t="b">
        <f t="shared" ca="1" si="579"/>
        <v>0</v>
      </c>
      <c r="Z1980" t="b">
        <f t="shared" ca="1" si="580"/>
        <v>0</v>
      </c>
      <c r="AA1980" s="37" t="b">
        <f t="shared" ca="1" si="586"/>
        <v>0</v>
      </c>
      <c r="AB1980" t="b">
        <f t="shared" ca="1" si="581"/>
        <v>0</v>
      </c>
      <c r="AD1980" t="b">
        <f t="shared" ca="1" si="587"/>
        <v>0</v>
      </c>
      <c r="AE1980" s="37" t="b">
        <f t="shared" ca="1" si="588"/>
        <v>0</v>
      </c>
      <c r="AF1980" t="b">
        <f t="shared" ca="1" si="589"/>
        <v>0</v>
      </c>
      <c r="AG1980" s="317" t="b">
        <f t="shared" ca="1" si="590"/>
        <v>0</v>
      </c>
      <c r="AH1980" s="317" t="b">
        <f t="shared" ca="1" si="591"/>
        <v>1</v>
      </c>
      <c r="AI1980" s="317" t="b">
        <f t="shared" ca="1" si="592"/>
        <v>0</v>
      </c>
    </row>
    <row r="1981" spans="1:35" x14ac:dyDescent="0.25">
      <c r="A1981">
        <v>1949</v>
      </c>
      <c r="B1981" s="169">
        <f ca="1">OFFSET(InputPriceData!B$15,CalculationsAndCharts!$A1981+$A$11,0,1,1)</f>
        <v>39014</v>
      </c>
      <c r="C1981" s="3">
        <f ca="1">OFFSET(InputPriceData!G$15,CalculationsAndCharts!$A1981+$A$11,IF($C$7,8,0),1,1)</f>
        <v>1776200</v>
      </c>
      <c r="D1981" s="4">
        <f ca="1">OFFSET(InputPriceData!C$15,CalculationsAndCharts!$A1981+$A$11,IF($C$7,8,0),1,1)</f>
        <v>50.39</v>
      </c>
      <c r="E1981" s="4">
        <f ca="1">OFFSET(InputPriceData!D$15,CalculationsAndCharts!$A1981+$A$11,IF($C$7,8,0),1,1)</f>
        <v>50.59</v>
      </c>
      <c r="F1981" s="4">
        <f ca="1">OFFSET(InputPriceData!E$15,CalculationsAndCharts!$A1981+$A$11,IF($C$7,8,0),1,1)</f>
        <v>50.26</v>
      </c>
      <c r="G1981" s="4">
        <f ca="1">OFFSET(InputPriceData!F$15,CalculationsAndCharts!$A1981+$A$11,IF($C$7,8,0),1,1)</f>
        <v>50.54</v>
      </c>
      <c r="H1981" s="133"/>
      <c r="I1981" s="133"/>
      <c r="J1981" s="37">
        <f t="shared" ca="1" si="582"/>
        <v>852</v>
      </c>
      <c r="K1981" s="124">
        <f t="shared" ca="1" si="583"/>
        <v>0.21000000000000085</v>
      </c>
      <c r="L1981" s="343">
        <f t="shared" ca="1" si="574"/>
        <v>0.13177760596716925</v>
      </c>
      <c r="M1981" s="345">
        <f t="shared" ca="1" si="584"/>
        <v>0.4830433893197944</v>
      </c>
      <c r="N1981" s="344">
        <f t="shared" ca="1" si="575"/>
        <v>0.2728069752755215</v>
      </c>
      <c r="O1981" s="4"/>
      <c r="P1981" s="4"/>
      <c r="Q1981" s="3"/>
      <c r="S1981" s="4"/>
      <c r="T1981" s="4" t="b">
        <f t="shared" ca="1" si="576"/>
        <v>0</v>
      </c>
      <c r="U1981" t="b">
        <f t="shared" ca="1" si="577"/>
        <v>0</v>
      </c>
      <c r="W1981" s="317" t="b">
        <f t="shared" ca="1" si="578"/>
        <v>0</v>
      </c>
      <c r="X1981" s="317" t="b">
        <f t="shared" ca="1" si="585"/>
        <v>1</v>
      </c>
      <c r="Y1981" s="317" t="b">
        <f t="shared" ca="1" si="579"/>
        <v>0</v>
      </c>
      <c r="Z1981" t="b">
        <f t="shared" ca="1" si="580"/>
        <v>0</v>
      </c>
      <c r="AA1981" s="37" t="b">
        <f t="shared" ca="1" si="586"/>
        <v>0</v>
      </c>
      <c r="AB1981" t="b">
        <f t="shared" ca="1" si="581"/>
        <v>0</v>
      </c>
      <c r="AD1981" t="b">
        <f t="shared" ca="1" si="587"/>
        <v>0</v>
      </c>
      <c r="AE1981" s="37" t="b">
        <f t="shared" ca="1" si="588"/>
        <v>0</v>
      </c>
      <c r="AF1981" t="b">
        <f t="shared" ca="1" si="589"/>
        <v>0</v>
      </c>
      <c r="AG1981" s="317" t="b">
        <f t="shared" ca="1" si="590"/>
        <v>0</v>
      </c>
      <c r="AH1981" s="317" t="b">
        <f t="shared" ca="1" si="591"/>
        <v>1</v>
      </c>
      <c r="AI1981" s="317" t="b">
        <f t="shared" ca="1" si="592"/>
        <v>0</v>
      </c>
    </row>
    <row r="1982" spans="1:35" x14ac:dyDescent="0.25">
      <c r="A1982">
        <v>1950</v>
      </c>
      <c r="B1982" s="169">
        <f ca="1">OFFSET(InputPriceData!B$15,CalculationsAndCharts!$A1982+$A$11,0,1,1)</f>
        <v>39013</v>
      </c>
      <c r="C1982" s="3">
        <f ca="1">OFFSET(InputPriceData!G$15,CalculationsAndCharts!$A1982+$A$11,IF($C$7,8,0),1,1)</f>
        <v>1237500</v>
      </c>
      <c r="D1982" s="4">
        <f ca="1">OFFSET(InputPriceData!C$15,CalculationsAndCharts!$A1982+$A$11,IF($C$7,8,0),1,1)</f>
        <v>50.1</v>
      </c>
      <c r="E1982" s="4">
        <f ca="1">OFFSET(InputPriceData!D$15,CalculationsAndCharts!$A1982+$A$11,IF($C$7,8,0),1,1)</f>
        <v>50.42</v>
      </c>
      <c r="F1982" s="4">
        <f ca="1">OFFSET(InputPriceData!E$15,CalculationsAndCharts!$A1982+$A$11,IF($C$7,8,0),1,1)</f>
        <v>50.01</v>
      </c>
      <c r="G1982" s="4">
        <f ca="1">OFFSET(InputPriceData!F$15,CalculationsAndCharts!$A1982+$A$11,IF($C$7,8,0),1,1)</f>
        <v>50.39</v>
      </c>
      <c r="H1982" s="133"/>
      <c r="I1982" s="133"/>
      <c r="J1982" s="37">
        <f t="shared" ca="1" si="582"/>
        <v>851</v>
      </c>
      <c r="K1982" s="124">
        <f t="shared" ca="1" si="583"/>
        <v>-6.0000000000002274E-2</v>
      </c>
      <c r="L1982" s="343">
        <f t="shared" ca="1" si="574"/>
        <v>0.18842702317762089</v>
      </c>
      <c r="M1982" s="345">
        <f t="shared" ca="1" si="584"/>
        <v>0.48743026167486825</v>
      </c>
      <c r="N1982" s="344">
        <f t="shared" ca="1" si="575"/>
        <v>0.38657227093402707</v>
      </c>
      <c r="O1982" s="4"/>
      <c r="P1982" s="4"/>
      <c r="Q1982" s="3"/>
      <c r="S1982" s="4"/>
      <c r="T1982" s="4" t="b">
        <f t="shared" ca="1" si="576"/>
        <v>0</v>
      </c>
      <c r="U1982" t="b">
        <f t="shared" ca="1" si="577"/>
        <v>0</v>
      </c>
      <c r="W1982" s="317" t="b">
        <f t="shared" ca="1" si="578"/>
        <v>0</v>
      </c>
      <c r="X1982" s="317" t="b">
        <f t="shared" ca="1" si="585"/>
        <v>1</v>
      </c>
      <c r="Y1982" s="317" t="b">
        <f t="shared" ca="1" si="579"/>
        <v>0</v>
      </c>
      <c r="Z1982" t="b">
        <f t="shared" ca="1" si="580"/>
        <v>0</v>
      </c>
      <c r="AA1982" s="37" t="b">
        <f t="shared" ca="1" si="586"/>
        <v>0</v>
      </c>
      <c r="AB1982" t="b">
        <f t="shared" ca="1" si="581"/>
        <v>0</v>
      </c>
      <c r="AD1982" t="b">
        <f t="shared" ca="1" si="587"/>
        <v>0</v>
      </c>
      <c r="AE1982" s="37" t="b">
        <f t="shared" ca="1" si="588"/>
        <v>0</v>
      </c>
      <c r="AF1982" t="b">
        <f t="shared" ca="1" si="589"/>
        <v>0</v>
      </c>
      <c r="AG1982" s="317" t="b">
        <f t="shared" ca="1" si="590"/>
        <v>0</v>
      </c>
      <c r="AH1982" s="317" t="b">
        <f t="shared" ca="1" si="591"/>
        <v>1</v>
      </c>
      <c r="AI1982" s="317" t="b">
        <f t="shared" ca="1" si="592"/>
        <v>0</v>
      </c>
    </row>
    <row r="1983" spans="1:35" x14ac:dyDescent="0.25">
      <c r="A1983">
        <v>1951</v>
      </c>
      <c r="B1983" s="169">
        <f ca="1">OFFSET(InputPriceData!B$15,CalculationsAndCharts!$A1983+$A$11,0,1,1)</f>
        <v>39010</v>
      </c>
      <c r="C1983" s="3">
        <f ca="1">OFFSET(InputPriceData!G$15,CalculationsAndCharts!$A1983+$A$11,IF($C$7,8,0),1,1)</f>
        <v>1173000</v>
      </c>
      <c r="D1983" s="4">
        <f ca="1">OFFSET(InputPriceData!C$15,CalculationsAndCharts!$A1983+$A$11,IF($C$7,8,0),1,1)</f>
        <v>50.64</v>
      </c>
      <c r="E1983" s="4">
        <f ca="1">OFFSET(InputPriceData!D$15,CalculationsAndCharts!$A1983+$A$11,IF($C$7,8,0),1,1)</f>
        <v>50.64</v>
      </c>
      <c r="F1983" s="4">
        <f ca="1">OFFSET(InputPriceData!E$15,CalculationsAndCharts!$A1983+$A$11,IF($C$7,8,0),1,1)</f>
        <v>50</v>
      </c>
      <c r="G1983" s="4">
        <f ca="1">OFFSET(InputPriceData!F$15,CalculationsAndCharts!$A1983+$A$11,IF($C$7,8,0),1,1)</f>
        <v>50.33</v>
      </c>
      <c r="H1983" s="133"/>
      <c r="I1983" s="133"/>
      <c r="J1983" s="37">
        <f t="shared" ca="1" si="582"/>
        <v>850</v>
      </c>
      <c r="K1983" s="124">
        <f t="shared" ca="1" si="583"/>
        <v>-0.17000000000000171</v>
      </c>
      <c r="L1983" s="343">
        <f t="shared" ca="1" si="574"/>
        <v>0.26278412127195622</v>
      </c>
      <c r="M1983" s="345">
        <f t="shared" ca="1" si="584"/>
        <v>0.49185697444487209</v>
      </c>
      <c r="N1983" s="344">
        <f t="shared" ca="1" si="575"/>
        <v>0.53426938098934973</v>
      </c>
      <c r="O1983" s="4"/>
      <c r="P1983" s="4"/>
      <c r="Q1983" s="3"/>
      <c r="S1983" s="4"/>
      <c r="T1983" s="4" t="b">
        <f t="shared" ca="1" si="576"/>
        <v>0</v>
      </c>
      <c r="U1983" t="b">
        <f t="shared" ca="1" si="577"/>
        <v>0</v>
      </c>
      <c r="W1983" s="317" t="b">
        <f t="shared" ca="1" si="578"/>
        <v>0</v>
      </c>
      <c r="X1983" s="317" t="b">
        <f t="shared" ca="1" si="585"/>
        <v>1</v>
      </c>
      <c r="Y1983" s="317" t="b">
        <f t="shared" ca="1" si="579"/>
        <v>0</v>
      </c>
      <c r="Z1983" t="b">
        <f t="shared" ca="1" si="580"/>
        <v>0</v>
      </c>
      <c r="AA1983" s="37" t="b">
        <f t="shared" ca="1" si="586"/>
        <v>0</v>
      </c>
      <c r="AB1983" t="b">
        <f t="shared" ca="1" si="581"/>
        <v>0</v>
      </c>
      <c r="AD1983" t="b">
        <f t="shared" ca="1" si="587"/>
        <v>0</v>
      </c>
      <c r="AE1983" s="37" t="b">
        <f t="shared" ca="1" si="588"/>
        <v>0</v>
      </c>
      <c r="AF1983" t="b">
        <f t="shared" ca="1" si="589"/>
        <v>0</v>
      </c>
      <c r="AG1983" s="317" t="b">
        <f t="shared" ca="1" si="590"/>
        <v>0</v>
      </c>
      <c r="AH1983" s="317" t="b">
        <f t="shared" ca="1" si="591"/>
        <v>1</v>
      </c>
      <c r="AI1983" s="317" t="b">
        <f t="shared" ca="1" si="592"/>
        <v>0</v>
      </c>
    </row>
    <row r="1984" spans="1:35" x14ac:dyDescent="0.25">
      <c r="A1984">
        <v>1952</v>
      </c>
      <c r="B1984" s="169">
        <f ca="1">OFFSET(InputPriceData!B$15,CalculationsAndCharts!$A1984+$A$11,0,1,1)</f>
        <v>39009</v>
      </c>
      <c r="C1984" s="3">
        <f ca="1">OFFSET(InputPriceData!G$15,CalculationsAndCharts!$A1984+$A$11,IF($C$7,8,0),1,1)</f>
        <v>1020000</v>
      </c>
      <c r="D1984" s="4">
        <f ca="1">OFFSET(InputPriceData!C$15,CalculationsAndCharts!$A1984+$A$11,IF($C$7,8,0),1,1)</f>
        <v>50.31</v>
      </c>
      <c r="E1984" s="4">
        <f ca="1">OFFSET(InputPriceData!D$15,CalculationsAndCharts!$A1984+$A$11,IF($C$7,8,0),1,1)</f>
        <v>50.6</v>
      </c>
      <c r="F1984" s="4">
        <f ca="1">OFFSET(InputPriceData!E$15,CalculationsAndCharts!$A1984+$A$11,IF($C$7,8,0),1,1)</f>
        <v>50.1</v>
      </c>
      <c r="G1984" s="4">
        <f ca="1">OFFSET(InputPriceData!F$15,CalculationsAndCharts!$A1984+$A$11,IF($C$7,8,0),1,1)</f>
        <v>50.45</v>
      </c>
      <c r="H1984" s="133"/>
      <c r="I1984" s="133"/>
      <c r="J1984" s="37">
        <f t="shared" ca="1" si="582"/>
        <v>849</v>
      </c>
      <c r="K1984" s="124">
        <f t="shared" ca="1" si="583"/>
        <v>0.14000000000000057</v>
      </c>
      <c r="L1984" s="343">
        <f t="shared" ca="1" si="574"/>
        <v>0.33218193362056025</v>
      </c>
      <c r="M1984" s="345">
        <f t="shared" ca="1" si="584"/>
        <v>0.4963238894499214</v>
      </c>
      <c r="N1984" s="344">
        <f t="shared" ca="1" si="575"/>
        <v>0.66928459556665587</v>
      </c>
      <c r="O1984" s="4"/>
      <c r="P1984" s="4"/>
      <c r="Q1984" s="3"/>
      <c r="S1984" s="4"/>
      <c r="T1984" s="4" t="b">
        <f t="shared" ca="1" si="576"/>
        <v>0</v>
      </c>
      <c r="U1984" t="b">
        <f t="shared" ca="1" si="577"/>
        <v>0</v>
      </c>
      <c r="W1984" s="317" t="b">
        <f t="shared" ca="1" si="578"/>
        <v>0</v>
      </c>
      <c r="X1984" s="317" t="b">
        <f t="shared" ca="1" si="585"/>
        <v>1</v>
      </c>
      <c r="Y1984" s="317" t="b">
        <f t="shared" ca="1" si="579"/>
        <v>0</v>
      </c>
      <c r="Z1984" t="b">
        <f t="shared" ca="1" si="580"/>
        <v>0</v>
      </c>
      <c r="AA1984" s="37" t="b">
        <f t="shared" ca="1" si="586"/>
        <v>0</v>
      </c>
      <c r="AB1984" t="b">
        <f t="shared" ca="1" si="581"/>
        <v>0</v>
      </c>
      <c r="AD1984" t="b">
        <f t="shared" ca="1" si="587"/>
        <v>0</v>
      </c>
      <c r="AE1984" s="37" t="b">
        <f t="shared" ca="1" si="588"/>
        <v>0</v>
      </c>
      <c r="AF1984" t="b">
        <f t="shared" ca="1" si="589"/>
        <v>0</v>
      </c>
      <c r="AG1984" s="317" t="b">
        <f t="shared" ca="1" si="590"/>
        <v>0</v>
      </c>
      <c r="AH1984" s="317" t="b">
        <f t="shared" ca="1" si="591"/>
        <v>1</v>
      </c>
      <c r="AI1984" s="317" t="b">
        <f t="shared" ca="1" si="592"/>
        <v>0</v>
      </c>
    </row>
    <row r="1985" spans="1:35" x14ac:dyDescent="0.25">
      <c r="A1985">
        <v>1953</v>
      </c>
      <c r="B1985" s="169">
        <f ca="1">OFFSET(InputPriceData!B$15,CalculationsAndCharts!$A1985+$A$11,0,1,1)</f>
        <v>39008</v>
      </c>
      <c r="C1985" s="3">
        <f ca="1">OFFSET(InputPriceData!G$15,CalculationsAndCharts!$A1985+$A$11,IF($C$7,8,0),1,1)</f>
        <v>1265200</v>
      </c>
      <c r="D1985" s="4">
        <f ca="1">OFFSET(InputPriceData!C$15,CalculationsAndCharts!$A1985+$A$11,IF($C$7,8,0),1,1)</f>
        <v>50.55</v>
      </c>
      <c r="E1985" s="4">
        <f ca="1">OFFSET(InputPriceData!D$15,CalculationsAndCharts!$A1985+$A$11,IF($C$7,8,0),1,1)</f>
        <v>50.72</v>
      </c>
      <c r="F1985" s="4">
        <f ca="1">OFFSET(InputPriceData!E$15,CalculationsAndCharts!$A1985+$A$11,IF($C$7,8,0),1,1)</f>
        <v>50.4</v>
      </c>
      <c r="G1985" s="4">
        <f ca="1">OFFSET(InputPriceData!F$15,CalculationsAndCharts!$A1985+$A$11,IF($C$7,8,0),1,1)</f>
        <v>50.5</v>
      </c>
      <c r="H1985" s="133"/>
      <c r="I1985" s="133"/>
      <c r="J1985" s="37">
        <f t="shared" ca="1" si="582"/>
        <v>848</v>
      </c>
      <c r="K1985" s="124">
        <f t="shared" ca="1" si="583"/>
        <v>-0.29999999999999716</v>
      </c>
      <c r="L1985" s="343">
        <f t="shared" ca="1" si="574"/>
        <v>0.39761723517011549</v>
      </c>
      <c r="M1985" s="345">
        <f t="shared" ca="1" si="584"/>
        <v>0.50083137179608617</v>
      </c>
      <c r="N1985" s="344">
        <f t="shared" ca="1" si="575"/>
        <v>0.7939143942684278</v>
      </c>
      <c r="O1985" s="4"/>
      <c r="P1985" s="4"/>
      <c r="Q1985" s="3"/>
      <c r="S1985" s="4"/>
      <c r="T1985" s="4" t="b">
        <f t="shared" ca="1" si="576"/>
        <v>0</v>
      </c>
      <c r="U1985" t="b">
        <f t="shared" ca="1" si="577"/>
        <v>0</v>
      </c>
      <c r="W1985" s="317" t="b">
        <f t="shared" ca="1" si="578"/>
        <v>0</v>
      </c>
      <c r="X1985" s="317" t="b">
        <f t="shared" ca="1" si="585"/>
        <v>1</v>
      </c>
      <c r="Y1985" s="317" t="b">
        <f t="shared" ca="1" si="579"/>
        <v>0</v>
      </c>
      <c r="Z1985" t="b">
        <f t="shared" ca="1" si="580"/>
        <v>0</v>
      </c>
      <c r="AA1985" s="37" t="b">
        <f t="shared" ca="1" si="586"/>
        <v>0</v>
      </c>
      <c r="AB1985" t="b">
        <f t="shared" ca="1" si="581"/>
        <v>0</v>
      </c>
      <c r="AD1985" t="b">
        <f t="shared" ca="1" si="587"/>
        <v>0</v>
      </c>
      <c r="AE1985" s="37" t="b">
        <f t="shared" ca="1" si="588"/>
        <v>0</v>
      </c>
      <c r="AF1985" t="b">
        <f t="shared" ca="1" si="589"/>
        <v>0</v>
      </c>
      <c r="AG1985" s="317" t="b">
        <f t="shared" ca="1" si="590"/>
        <v>0</v>
      </c>
      <c r="AH1985" s="317" t="b">
        <f t="shared" ca="1" si="591"/>
        <v>1</v>
      </c>
      <c r="AI1985" s="317" t="b">
        <f t="shared" ca="1" si="592"/>
        <v>0</v>
      </c>
    </row>
    <row r="1986" spans="1:35" x14ac:dyDescent="0.25">
      <c r="A1986">
        <v>1954</v>
      </c>
      <c r="B1986" s="169">
        <f ca="1">OFFSET(InputPriceData!B$15,CalculationsAndCharts!$A1986+$A$11,0,1,1)</f>
        <v>39007</v>
      </c>
      <c r="C1986" s="3">
        <f ca="1">OFFSET(InputPriceData!G$15,CalculationsAndCharts!$A1986+$A$11,IF($C$7,8,0),1,1)</f>
        <v>993100</v>
      </c>
      <c r="D1986" s="4">
        <f ca="1">OFFSET(InputPriceData!C$15,CalculationsAndCharts!$A1986+$A$11,IF($C$7,8,0),1,1)</f>
        <v>50.56</v>
      </c>
      <c r="E1986" s="4">
        <f ca="1">OFFSET(InputPriceData!D$15,CalculationsAndCharts!$A1986+$A$11,IF($C$7,8,0),1,1)</f>
        <v>50.95</v>
      </c>
      <c r="F1986" s="4">
        <f ca="1">OFFSET(InputPriceData!E$15,CalculationsAndCharts!$A1986+$A$11,IF($C$7,8,0),1,1)</f>
        <v>50.18</v>
      </c>
      <c r="G1986" s="4">
        <f ca="1">OFFSET(InputPriceData!F$15,CalculationsAndCharts!$A1986+$A$11,IF($C$7,8,0),1,1)</f>
        <v>50.31</v>
      </c>
      <c r="H1986" s="133"/>
      <c r="I1986" s="133"/>
      <c r="J1986" s="37">
        <f t="shared" ca="1" si="582"/>
        <v>847</v>
      </c>
      <c r="K1986" s="124">
        <f t="shared" ca="1" si="583"/>
        <v>-0.33999999999999631</v>
      </c>
      <c r="L1986" s="343">
        <f t="shared" ca="1" si="574"/>
        <v>0.44080345948580191</v>
      </c>
      <c r="M1986" s="345">
        <f t="shared" ca="1" si="584"/>
        <v>0.50537978990523325</v>
      </c>
      <c r="N1986" s="344">
        <f t="shared" ca="1" si="575"/>
        <v>0.87222217486864595</v>
      </c>
      <c r="O1986" s="4"/>
      <c r="P1986" s="4"/>
      <c r="Q1986" s="3"/>
      <c r="S1986" s="4"/>
      <c r="T1986" s="4" t="b">
        <f t="shared" ca="1" si="576"/>
        <v>0</v>
      </c>
      <c r="U1986" t="b">
        <f t="shared" ca="1" si="577"/>
        <v>0</v>
      </c>
      <c r="W1986" s="317" t="b">
        <f t="shared" ca="1" si="578"/>
        <v>0</v>
      </c>
      <c r="X1986" s="317" t="b">
        <f t="shared" ca="1" si="585"/>
        <v>1</v>
      </c>
      <c r="Y1986" s="317" t="b">
        <f t="shared" ca="1" si="579"/>
        <v>0</v>
      </c>
      <c r="Z1986" t="b">
        <f t="shared" ca="1" si="580"/>
        <v>0</v>
      </c>
      <c r="AA1986" s="37" t="b">
        <f t="shared" ca="1" si="586"/>
        <v>0</v>
      </c>
      <c r="AB1986" t="b">
        <f t="shared" ca="1" si="581"/>
        <v>0</v>
      </c>
      <c r="AD1986" t="b">
        <f t="shared" ca="1" si="587"/>
        <v>0</v>
      </c>
      <c r="AE1986" s="37" t="b">
        <f t="shared" ca="1" si="588"/>
        <v>0</v>
      </c>
      <c r="AF1986" t="b">
        <f t="shared" ca="1" si="589"/>
        <v>0</v>
      </c>
      <c r="AG1986" s="317" t="b">
        <f t="shared" ca="1" si="590"/>
        <v>0</v>
      </c>
      <c r="AH1986" s="317" t="b">
        <f t="shared" ca="1" si="591"/>
        <v>1</v>
      </c>
      <c r="AI1986" s="317" t="b">
        <f t="shared" ca="1" si="592"/>
        <v>0</v>
      </c>
    </row>
    <row r="1987" spans="1:35" x14ac:dyDescent="0.25">
      <c r="A1987">
        <v>1955</v>
      </c>
      <c r="B1987" s="169">
        <f ca="1">OFFSET(InputPriceData!B$15,CalculationsAndCharts!$A1987+$A$11,0,1,1)</f>
        <v>39006</v>
      </c>
      <c r="C1987" s="3">
        <f ca="1">OFFSET(InputPriceData!G$15,CalculationsAndCharts!$A1987+$A$11,IF($C$7,8,0),1,1)</f>
        <v>1188900</v>
      </c>
      <c r="D1987" s="4">
        <f ca="1">OFFSET(InputPriceData!C$15,CalculationsAndCharts!$A1987+$A$11,IF($C$7,8,0),1,1)</f>
        <v>50.48</v>
      </c>
      <c r="E1987" s="4">
        <f ca="1">OFFSET(InputPriceData!D$15,CalculationsAndCharts!$A1987+$A$11,IF($C$7,8,0),1,1)</f>
        <v>50.89</v>
      </c>
      <c r="F1987" s="4">
        <f ca="1">OFFSET(InputPriceData!E$15,CalculationsAndCharts!$A1987+$A$11,IF($C$7,8,0),1,1)</f>
        <v>50.37</v>
      </c>
      <c r="G1987" s="4">
        <f ca="1">OFFSET(InputPriceData!F$15,CalculationsAndCharts!$A1987+$A$11,IF($C$7,8,0),1,1)</f>
        <v>50.8</v>
      </c>
      <c r="H1987" s="133"/>
      <c r="I1987" s="133"/>
      <c r="J1987" s="37">
        <f t="shared" ca="1" si="582"/>
        <v>846</v>
      </c>
      <c r="K1987" s="124">
        <f t="shared" ca="1" si="583"/>
        <v>0.94999999999999574</v>
      </c>
      <c r="L1987" s="343">
        <f t="shared" ca="1" si="574"/>
        <v>0.41440696844223135</v>
      </c>
      <c r="M1987" s="345">
        <f t="shared" ca="1" si="584"/>
        <v>0.50996951554513947</v>
      </c>
      <c r="N1987" s="344">
        <f t="shared" ca="1" si="575"/>
        <v>0.81261125579093663</v>
      </c>
      <c r="O1987" s="4"/>
      <c r="P1987" s="4"/>
      <c r="Q1987" s="3"/>
      <c r="S1987" s="4"/>
      <c r="T1987" s="4" t="b">
        <f t="shared" ca="1" si="576"/>
        <v>0</v>
      </c>
      <c r="U1987" t="b">
        <f t="shared" ca="1" si="577"/>
        <v>0</v>
      </c>
      <c r="W1987" s="317" t="b">
        <f t="shared" ca="1" si="578"/>
        <v>0</v>
      </c>
      <c r="X1987" s="317" t="b">
        <f t="shared" ca="1" si="585"/>
        <v>1</v>
      </c>
      <c r="Y1987" s="317" t="b">
        <f t="shared" ca="1" si="579"/>
        <v>0</v>
      </c>
      <c r="Z1987" t="b">
        <f t="shared" ca="1" si="580"/>
        <v>0</v>
      </c>
      <c r="AA1987" s="37" t="b">
        <f t="shared" ca="1" si="586"/>
        <v>0</v>
      </c>
      <c r="AB1987" t="b">
        <f t="shared" ca="1" si="581"/>
        <v>0</v>
      </c>
      <c r="AD1987" t="b">
        <f t="shared" ca="1" si="587"/>
        <v>0</v>
      </c>
      <c r="AE1987" s="37" t="b">
        <f t="shared" ca="1" si="588"/>
        <v>0</v>
      </c>
      <c r="AF1987" t="b">
        <f t="shared" ca="1" si="589"/>
        <v>0</v>
      </c>
      <c r="AG1987" s="317" t="b">
        <f t="shared" ca="1" si="590"/>
        <v>0</v>
      </c>
      <c r="AH1987" s="317" t="b">
        <f t="shared" ca="1" si="591"/>
        <v>1</v>
      </c>
      <c r="AI1987" s="317" t="b">
        <f t="shared" ca="1" si="592"/>
        <v>0</v>
      </c>
    </row>
    <row r="1988" spans="1:35" x14ac:dyDescent="0.25">
      <c r="A1988">
        <v>1956</v>
      </c>
      <c r="B1988" s="169">
        <f ca="1">OFFSET(InputPriceData!B$15,CalculationsAndCharts!$A1988+$A$11,0,1,1)</f>
        <v>39003</v>
      </c>
      <c r="C1988" s="3">
        <f ca="1">OFFSET(InputPriceData!G$15,CalculationsAndCharts!$A1988+$A$11,IF($C$7,8,0),1,1)</f>
        <v>2192300</v>
      </c>
      <c r="D1988" s="4">
        <f ca="1">OFFSET(InputPriceData!C$15,CalculationsAndCharts!$A1988+$A$11,IF($C$7,8,0),1,1)</f>
        <v>49.9</v>
      </c>
      <c r="E1988" s="4">
        <f ca="1">OFFSET(InputPriceData!D$15,CalculationsAndCharts!$A1988+$A$11,IF($C$7,8,0),1,1)</f>
        <v>50.76</v>
      </c>
      <c r="F1988" s="4">
        <f ca="1">OFFSET(InputPriceData!E$15,CalculationsAndCharts!$A1988+$A$11,IF($C$7,8,0),1,1)</f>
        <v>49.66</v>
      </c>
      <c r="G1988" s="4">
        <f ca="1">OFFSET(InputPriceData!F$15,CalculationsAndCharts!$A1988+$A$11,IF($C$7,8,0),1,1)</f>
        <v>50.65</v>
      </c>
      <c r="H1988" s="133"/>
      <c r="I1988" s="133"/>
      <c r="J1988" s="37">
        <f t="shared" ca="1" si="582"/>
        <v>845</v>
      </c>
      <c r="K1988" s="124">
        <f t="shared" ca="1" si="583"/>
        <v>1.0499999999999972</v>
      </c>
      <c r="L1988" s="343">
        <f t="shared" ca="1" si="574"/>
        <v>0.35976797209658173</v>
      </c>
      <c r="M1988" s="345">
        <f t="shared" ca="1" si="584"/>
        <v>0.51460092385987843</v>
      </c>
      <c r="N1988" s="344">
        <f t="shared" ca="1" si="575"/>
        <v>0.69912033852963618</v>
      </c>
      <c r="O1988" s="4"/>
      <c r="P1988" s="4"/>
      <c r="Q1988" s="3"/>
      <c r="S1988" s="4"/>
      <c r="T1988" s="4" t="b">
        <f t="shared" ca="1" si="576"/>
        <v>0</v>
      </c>
      <c r="U1988" t="b">
        <f t="shared" ca="1" si="577"/>
        <v>0</v>
      </c>
      <c r="W1988" s="317" t="b">
        <f t="shared" ca="1" si="578"/>
        <v>0</v>
      </c>
      <c r="X1988" s="317" t="b">
        <f t="shared" ca="1" si="585"/>
        <v>1</v>
      </c>
      <c r="Y1988" s="317" t="b">
        <f t="shared" ca="1" si="579"/>
        <v>0</v>
      </c>
      <c r="Z1988" t="b">
        <f t="shared" ca="1" si="580"/>
        <v>0</v>
      </c>
      <c r="AA1988" s="37" t="b">
        <f t="shared" ca="1" si="586"/>
        <v>0</v>
      </c>
      <c r="AB1988" t="b">
        <f t="shared" ca="1" si="581"/>
        <v>0</v>
      </c>
      <c r="AD1988" t="b">
        <f t="shared" ca="1" si="587"/>
        <v>0</v>
      </c>
      <c r="AE1988" s="37" t="b">
        <f t="shared" ca="1" si="588"/>
        <v>0</v>
      </c>
      <c r="AF1988" t="b">
        <f t="shared" ca="1" si="589"/>
        <v>0</v>
      </c>
      <c r="AG1988" s="317" t="b">
        <f t="shared" ca="1" si="590"/>
        <v>0</v>
      </c>
      <c r="AH1988" s="317" t="b">
        <f t="shared" ca="1" si="591"/>
        <v>1</v>
      </c>
      <c r="AI1988" s="317" t="b">
        <f t="shared" ca="1" si="592"/>
        <v>0</v>
      </c>
    </row>
    <row r="1989" spans="1:35" x14ac:dyDescent="0.25">
      <c r="A1989">
        <v>1957</v>
      </c>
      <c r="B1989" s="169">
        <f ca="1">OFFSET(InputPriceData!B$15,CalculationsAndCharts!$A1989+$A$11,0,1,1)</f>
        <v>39002</v>
      </c>
      <c r="C1989" s="3">
        <f ca="1">OFFSET(InputPriceData!G$15,CalculationsAndCharts!$A1989+$A$11,IF($C$7,8,0),1,1)</f>
        <v>1670500</v>
      </c>
      <c r="D1989" s="4">
        <f ca="1">OFFSET(InputPriceData!C$15,CalculationsAndCharts!$A1989+$A$11,IF($C$7,8,0),1,1)</f>
        <v>49.62</v>
      </c>
      <c r="E1989" s="4">
        <f ca="1">OFFSET(InputPriceData!D$15,CalculationsAndCharts!$A1989+$A$11,IF($C$7,8,0),1,1)</f>
        <v>49.95</v>
      </c>
      <c r="F1989" s="4">
        <f ca="1">OFFSET(InputPriceData!E$15,CalculationsAndCharts!$A1989+$A$11,IF($C$7,8,0),1,1)</f>
        <v>49.49</v>
      </c>
      <c r="G1989" s="4">
        <f ca="1">OFFSET(InputPriceData!F$15,CalculationsAndCharts!$A1989+$A$11,IF($C$7,8,0),1,1)</f>
        <v>49.85</v>
      </c>
      <c r="H1989" s="133"/>
      <c r="I1989" s="133"/>
      <c r="J1989" s="37">
        <f t="shared" ca="1" si="582"/>
        <v>844</v>
      </c>
      <c r="K1989" s="124">
        <f t="shared" ca="1" si="583"/>
        <v>2.0000000000003126E-2</v>
      </c>
      <c r="L1989" s="343">
        <f t="shared" ca="1" si="574"/>
        <v>0.35345130015515147</v>
      </c>
      <c r="M1989" s="345">
        <f t="shared" ca="1" si="584"/>
        <v>0.51927439340048276</v>
      </c>
      <c r="N1989" s="344">
        <f t="shared" ca="1" si="575"/>
        <v>0.68066383524241558</v>
      </c>
      <c r="O1989" s="4"/>
      <c r="P1989" s="4"/>
      <c r="Q1989" s="3"/>
      <c r="S1989" s="4"/>
      <c r="T1989" s="4" t="b">
        <f t="shared" ca="1" si="576"/>
        <v>0</v>
      </c>
      <c r="U1989" t="b">
        <f t="shared" ca="1" si="577"/>
        <v>0</v>
      </c>
      <c r="W1989" s="317" t="b">
        <f t="shared" ca="1" si="578"/>
        <v>0</v>
      </c>
      <c r="X1989" s="317" t="b">
        <f t="shared" ca="1" si="585"/>
        <v>1</v>
      </c>
      <c r="Y1989" s="317" t="b">
        <f t="shared" ca="1" si="579"/>
        <v>0</v>
      </c>
      <c r="Z1989" t="b">
        <f t="shared" ca="1" si="580"/>
        <v>0</v>
      </c>
      <c r="AA1989" s="37" t="b">
        <f t="shared" ca="1" si="586"/>
        <v>0</v>
      </c>
      <c r="AB1989" t="b">
        <f t="shared" ca="1" si="581"/>
        <v>0</v>
      </c>
      <c r="AD1989" t="b">
        <f t="shared" ca="1" si="587"/>
        <v>0</v>
      </c>
      <c r="AE1989" s="37" t="b">
        <f t="shared" ca="1" si="588"/>
        <v>0</v>
      </c>
      <c r="AF1989" t="b">
        <f t="shared" ca="1" si="589"/>
        <v>0</v>
      </c>
      <c r="AG1989" s="317" t="b">
        <f t="shared" ca="1" si="590"/>
        <v>0</v>
      </c>
      <c r="AH1989" s="317" t="b">
        <f t="shared" ca="1" si="591"/>
        <v>1</v>
      </c>
      <c r="AI1989" s="317" t="b">
        <f t="shared" ca="1" si="592"/>
        <v>0</v>
      </c>
    </row>
    <row r="1990" spans="1:35" x14ac:dyDescent="0.25">
      <c r="A1990">
        <v>1958</v>
      </c>
      <c r="B1990" s="169">
        <f ca="1">OFFSET(InputPriceData!B$15,CalculationsAndCharts!$A1990+$A$11,0,1,1)</f>
        <v>39001</v>
      </c>
      <c r="C1990" s="3">
        <f ca="1">OFFSET(InputPriceData!G$15,CalculationsAndCharts!$A1990+$A$11,IF($C$7,8,0),1,1)</f>
        <v>1922000</v>
      </c>
      <c r="D1990" s="4">
        <f ca="1">OFFSET(InputPriceData!C$15,CalculationsAndCharts!$A1990+$A$11,IF($C$7,8,0),1,1)</f>
        <v>49.8</v>
      </c>
      <c r="E1990" s="4">
        <f ca="1">OFFSET(InputPriceData!D$15,CalculationsAndCharts!$A1990+$A$11,IF($C$7,8,0),1,1)</f>
        <v>49.89</v>
      </c>
      <c r="F1990" s="4">
        <f ca="1">OFFSET(InputPriceData!E$15,CalculationsAndCharts!$A1990+$A$11,IF($C$7,8,0),1,1)</f>
        <v>49.42</v>
      </c>
      <c r="G1990" s="4">
        <f ca="1">OFFSET(InputPriceData!F$15,CalculationsAndCharts!$A1990+$A$11,IF($C$7,8,0),1,1)</f>
        <v>49.6</v>
      </c>
      <c r="H1990" s="133"/>
      <c r="I1990" s="133"/>
      <c r="J1990" s="37">
        <f t="shared" ca="1" si="582"/>
        <v>843</v>
      </c>
      <c r="K1990" s="124">
        <f t="shared" ca="1" si="583"/>
        <v>0.56000000000000227</v>
      </c>
      <c r="L1990" s="343">
        <f t="shared" ca="1" si="574"/>
        <v>0.36596979312546873</v>
      </c>
      <c r="M1990" s="345">
        <f t="shared" ca="1" si="584"/>
        <v>0.52399030615588571</v>
      </c>
      <c r="N1990" s="344">
        <f t="shared" ca="1" si="575"/>
        <v>0.69842855645614499</v>
      </c>
      <c r="O1990" s="4"/>
      <c r="P1990" s="4"/>
      <c r="Q1990" s="3"/>
      <c r="S1990" s="4"/>
      <c r="T1990" s="4" t="b">
        <f t="shared" ca="1" si="576"/>
        <v>0</v>
      </c>
      <c r="U1990" t="b">
        <f t="shared" ca="1" si="577"/>
        <v>0</v>
      </c>
      <c r="W1990" s="317" t="b">
        <f t="shared" ca="1" si="578"/>
        <v>0</v>
      </c>
      <c r="X1990" s="317" t="b">
        <f t="shared" ca="1" si="585"/>
        <v>1</v>
      </c>
      <c r="Y1990" s="317" t="b">
        <f t="shared" ca="1" si="579"/>
        <v>0</v>
      </c>
      <c r="Z1990" t="b">
        <f t="shared" ca="1" si="580"/>
        <v>0</v>
      </c>
      <c r="AA1990" s="37" t="b">
        <f t="shared" ca="1" si="586"/>
        <v>0</v>
      </c>
      <c r="AB1990" t="b">
        <f t="shared" ca="1" si="581"/>
        <v>0</v>
      </c>
      <c r="AD1990" t="b">
        <f t="shared" ca="1" si="587"/>
        <v>0</v>
      </c>
      <c r="AE1990" s="37" t="b">
        <f t="shared" ca="1" si="588"/>
        <v>0</v>
      </c>
      <c r="AF1990" t="b">
        <f t="shared" ca="1" si="589"/>
        <v>0</v>
      </c>
      <c r="AG1990" s="317" t="b">
        <f t="shared" ca="1" si="590"/>
        <v>0</v>
      </c>
      <c r="AH1990" s="317" t="b">
        <f t="shared" ca="1" si="591"/>
        <v>1</v>
      </c>
      <c r="AI1990" s="317" t="b">
        <f t="shared" ca="1" si="592"/>
        <v>0</v>
      </c>
    </row>
    <row r="1991" spans="1:35" x14ac:dyDescent="0.25">
      <c r="A1991">
        <v>1959</v>
      </c>
      <c r="B1991" s="169">
        <f ca="1">OFFSET(InputPriceData!B$15,CalculationsAndCharts!$A1991+$A$11,0,1,1)</f>
        <v>39000</v>
      </c>
      <c r="C1991" s="3">
        <f ca="1">OFFSET(InputPriceData!G$15,CalculationsAndCharts!$A1991+$A$11,IF($C$7,8,0),1,1)</f>
        <v>2557700</v>
      </c>
      <c r="D1991" s="4">
        <f ca="1">OFFSET(InputPriceData!C$15,CalculationsAndCharts!$A1991+$A$11,IF($C$7,8,0),1,1)</f>
        <v>49.04</v>
      </c>
      <c r="E1991" s="4">
        <f ca="1">OFFSET(InputPriceData!D$15,CalculationsAndCharts!$A1991+$A$11,IF($C$7,8,0),1,1)</f>
        <v>49.87</v>
      </c>
      <c r="F1991" s="4">
        <f ca="1">OFFSET(InputPriceData!E$15,CalculationsAndCharts!$A1991+$A$11,IF($C$7,8,0),1,1)</f>
        <v>49</v>
      </c>
      <c r="G1991" s="4">
        <f ca="1">OFFSET(InputPriceData!F$15,CalculationsAndCharts!$A1991+$A$11,IF($C$7,8,0),1,1)</f>
        <v>49.83</v>
      </c>
      <c r="H1991" s="133"/>
      <c r="I1991" s="133"/>
      <c r="J1991" s="37">
        <f t="shared" ca="1" si="582"/>
        <v>842</v>
      </c>
      <c r="K1991" s="124">
        <f t="shared" ca="1" si="583"/>
        <v>0.71000000000000085</v>
      </c>
      <c r="L1991" s="343">
        <f t="shared" ca="1" si="574"/>
        <v>0.3761296161088491</v>
      </c>
      <c r="M1991" s="345">
        <f t="shared" ca="1" si="584"/>
        <v>0.52874904758414298</v>
      </c>
      <c r="N1991" s="344">
        <f t="shared" ca="1" si="575"/>
        <v>0.71135752929936646</v>
      </c>
      <c r="O1991" s="4"/>
      <c r="P1991" s="4"/>
      <c r="Q1991" s="3"/>
      <c r="S1991" s="4"/>
      <c r="T1991" s="4" t="b">
        <f t="shared" ca="1" si="576"/>
        <v>0</v>
      </c>
      <c r="U1991" t="b">
        <f t="shared" ca="1" si="577"/>
        <v>0</v>
      </c>
      <c r="W1991" s="317" t="b">
        <f t="shared" ca="1" si="578"/>
        <v>0</v>
      </c>
      <c r="X1991" s="317" t="b">
        <f t="shared" ca="1" si="585"/>
        <v>1</v>
      </c>
      <c r="Y1991" s="317" t="b">
        <f t="shared" ca="1" si="579"/>
        <v>0</v>
      </c>
      <c r="Z1991" t="b">
        <f t="shared" ca="1" si="580"/>
        <v>0</v>
      </c>
      <c r="AA1991" s="37" t="b">
        <f t="shared" ca="1" si="586"/>
        <v>0</v>
      </c>
      <c r="AB1991" t="b">
        <f t="shared" ca="1" si="581"/>
        <v>0</v>
      </c>
      <c r="AD1991" t="b">
        <f t="shared" ca="1" si="587"/>
        <v>0</v>
      </c>
      <c r="AE1991" s="37" t="b">
        <f t="shared" ca="1" si="588"/>
        <v>0</v>
      </c>
      <c r="AF1991" t="b">
        <f t="shared" ca="1" si="589"/>
        <v>0</v>
      </c>
      <c r="AG1991" s="317" t="b">
        <f t="shared" ca="1" si="590"/>
        <v>0</v>
      </c>
      <c r="AH1991" s="317" t="b">
        <f t="shared" ca="1" si="591"/>
        <v>1</v>
      </c>
      <c r="AI1991" s="317" t="b">
        <f t="shared" ca="1" si="592"/>
        <v>0</v>
      </c>
    </row>
    <row r="1992" spans="1:35" x14ac:dyDescent="0.25">
      <c r="A1992">
        <v>1960</v>
      </c>
      <c r="B1992" s="169">
        <f ca="1">OFFSET(InputPriceData!B$15,CalculationsAndCharts!$A1992+$A$11,0,1,1)</f>
        <v>38999</v>
      </c>
      <c r="C1992" s="3">
        <f ca="1">OFFSET(InputPriceData!G$15,CalculationsAndCharts!$A1992+$A$11,IF($C$7,8,0),1,1)</f>
        <v>890300</v>
      </c>
      <c r="D1992" s="4">
        <f ca="1">OFFSET(InputPriceData!C$15,CalculationsAndCharts!$A1992+$A$11,IF($C$7,8,0),1,1)</f>
        <v>48.88</v>
      </c>
      <c r="E1992" s="4">
        <f ca="1">OFFSET(InputPriceData!D$15,CalculationsAndCharts!$A1992+$A$11,IF($C$7,8,0),1,1)</f>
        <v>49.33</v>
      </c>
      <c r="F1992" s="4">
        <f ca="1">OFFSET(InputPriceData!E$15,CalculationsAndCharts!$A1992+$A$11,IF($C$7,8,0),1,1)</f>
        <v>48.88</v>
      </c>
      <c r="G1992" s="4">
        <f ca="1">OFFSET(InputPriceData!F$15,CalculationsAndCharts!$A1992+$A$11,IF($C$7,8,0),1,1)</f>
        <v>49.04</v>
      </c>
      <c r="H1992" s="133"/>
      <c r="I1992" s="133"/>
      <c r="J1992" s="37">
        <f t="shared" ca="1" si="582"/>
        <v>841</v>
      </c>
      <c r="K1992" s="124">
        <f t="shared" ca="1" si="583"/>
        <v>-0.56000000000000227</v>
      </c>
      <c r="L1992" s="343">
        <f t="shared" ca="1" si="574"/>
        <v>0.42386600065586522</v>
      </c>
      <c r="M1992" s="345">
        <f t="shared" ca="1" si="584"/>
        <v>0.5335510066439384</v>
      </c>
      <c r="N1992" s="344">
        <f t="shared" ca="1" si="575"/>
        <v>0.79442451682736548</v>
      </c>
      <c r="O1992" s="4"/>
      <c r="P1992" s="4"/>
      <c r="Q1992" s="3"/>
      <c r="S1992" s="4"/>
      <c r="T1992" s="4" t="b">
        <f t="shared" ca="1" si="576"/>
        <v>0</v>
      </c>
      <c r="U1992" t="b">
        <f t="shared" ca="1" si="577"/>
        <v>0</v>
      </c>
      <c r="W1992" s="317" t="b">
        <f t="shared" ca="1" si="578"/>
        <v>0</v>
      </c>
      <c r="X1992" s="317" t="b">
        <f t="shared" ca="1" si="585"/>
        <v>1</v>
      </c>
      <c r="Y1992" s="317" t="b">
        <f t="shared" ca="1" si="579"/>
        <v>0</v>
      </c>
      <c r="Z1992" t="b">
        <f t="shared" ca="1" si="580"/>
        <v>0</v>
      </c>
      <c r="AA1992" s="37" t="b">
        <f t="shared" ca="1" si="586"/>
        <v>0</v>
      </c>
      <c r="AB1992" t="b">
        <f t="shared" ca="1" si="581"/>
        <v>0</v>
      </c>
      <c r="AD1992" t="b">
        <f t="shared" ca="1" si="587"/>
        <v>0</v>
      </c>
      <c r="AE1992" s="37" t="b">
        <f t="shared" ca="1" si="588"/>
        <v>0</v>
      </c>
      <c r="AF1992" t="b">
        <f t="shared" ca="1" si="589"/>
        <v>0</v>
      </c>
      <c r="AG1992" s="317" t="b">
        <f t="shared" ca="1" si="590"/>
        <v>0</v>
      </c>
      <c r="AH1992" s="317" t="b">
        <f t="shared" ca="1" si="591"/>
        <v>1</v>
      </c>
      <c r="AI1992" s="317" t="b">
        <f t="shared" ca="1" si="592"/>
        <v>0</v>
      </c>
    </row>
    <row r="1993" spans="1:35" x14ac:dyDescent="0.25">
      <c r="A1993">
        <v>1961</v>
      </c>
      <c r="B1993" s="169">
        <f ca="1">OFFSET(InputPriceData!B$15,CalculationsAndCharts!$A1993+$A$11,0,1,1)</f>
        <v>38996</v>
      </c>
      <c r="C1993" s="3">
        <f ca="1">OFFSET(InputPriceData!G$15,CalculationsAndCharts!$A1993+$A$11,IF($C$7,8,0),1,1)</f>
        <v>1516400</v>
      </c>
      <c r="D1993" s="4">
        <f ca="1">OFFSET(InputPriceData!C$15,CalculationsAndCharts!$A1993+$A$11,IF($C$7,8,0),1,1)</f>
        <v>49.5</v>
      </c>
      <c r="E1993" s="4">
        <f ca="1">OFFSET(InputPriceData!D$15,CalculationsAndCharts!$A1993+$A$11,IF($C$7,8,0),1,1)</f>
        <v>49.53</v>
      </c>
      <c r="F1993" s="4">
        <f ca="1">OFFSET(InputPriceData!E$15,CalculationsAndCharts!$A1993+$A$11,IF($C$7,8,0),1,1)</f>
        <v>48.85</v>
      </c>
      <c r="G1993" s="4">
        <f ca="1">OFFSET(InputPriceData!F$15,CalculationsAndCharts!$A1993+$A$11,IF($C$7,8,0),1,1)</f>
        <v>49.12</v>
      </c>
      <c r="H1993" s="133"/>
      <c r="I1993" s="133"/>
      <c r="J1993" s="37">
        <f t="shared" ca="1" si="582"/>
        <v>840</v>
      </c>
      <c r="K1993" s="124">
        <f t="shared" ca="1" si="583"/>
        <v>-8.00000000000054E-2</v>
      </c>
      <c r="L1993" s="343">
        <f t="shared" ca="1" si="574"/>
        <v>0.45531769677037837</v>
      </c>
      <c r="M1993" s="345">
        <f t="shared" ca="1" si="584"/>
        <v>0.53839657582637579</v>
      </c>
      <c r="N1993" s="344">
        <f t="shared" ca="1" si="575"/>
        <v>0.84569203671386461</v>
      </c>
      <c r="O1993" s="4"/>
      <c r="P1993" s="4"/>
      <c r="Q1993" s="3"/>
      <c r="S1993" s="4"/>
      <c r="T1993" s="4" t="b">
        <f t="shared" ca="1" si="576"/>
        <v>0</v>
      </c>
      <c r="U1993" t="b">
        <f t="shared" ca="1" si="577"/>
        <v>0</v>
      </c>
      <c r="W1993" s="317" t="b">
        <f t="shared" ca="1" si="578"/>
        <v>0</v>
      </c>
      <c r="X1993" s="317" t="b">
        <f t="shared" ca="1" si="585"/>
        <v>1</v>
      </c>
      <c r="Y1993" s="317" t="b">
        <f t="shared" ca="1" si="579"/>
        <v>0</v>
      </c>
      <c r="Z1993" t="b">
        <f t="shared" ca="1" si="580"/>
        <v>0</v>
      </c>
      <c r="AA1993" s="37" t="b">
        <f t="shared" ca="1" si="586"/>
        <v>0</v>
      </c>
      <c r="AB1993" t="b">
        <f t="shared" ca="1" si="581"/>
        <v>0</v>
      </c>
      <c r="AD1993" t="b">
        <f t="shared" ca="1" si="587"/>
        <v>0</v>
      </c>
      <c r="AE1993" s="37" t="b">
        <f t="shared" ca="1" si="588"/>
        <v>0</v>
      </c>
      <c r="AF1993" t="b">
        <f t="shared" ca="1" si="589"/>
        <v>0</v>
      </c>
      <c r="AG1993" s="317" t="b">
        <f t="shared" ca="1" si="590"/>
        <v>0</v>
      </c>
      <c r="AH1993" s="317" t="b">
        <f t="shared" ca="1" si="591"/>
        <v>1</v>
      </c>
      <c r="AI1993" s="317" t="b">
        <f t="shared" ca="1" si="592"/>
        <v>0</v>
      </c>
    </row>
    <row r="1994" spans="1:35" x14ac:dyDescent="0.25">
      <c r="A1994">
        <v>1962</v>
      </c>
      <c r="B1994" s="169">
        <f ca="1">OFFSET(InputPriceData!B$15,CalculationsAndCharts!$A1994+$A$11,0,1,1)</f>
        <v>38995</v>
      </c>
      <c r="C1994" s="3">
        <f ca="1">OFFSET(InputPriceData!G$15,CalculationsAndCharts!$A1994+$A$11,IF($C$7,8,0),1,1)</f>
        <v>2128400</v>
      </c>
      <c r="D1994" s="4">
        <f ca="1">OFFSET(InputPriceData!C$15,CalculationsAndCharts!$A1994+$A$11,IF($C$7,8,0),1,1)</f>
        <v>49.09</v>
      </c>
      <c r="E1994" s="4">
        <f ca="1">OFFSET(InputPriceData!D$15,CalculationsAndCharts!$A1994+$A$11,IF($C$7,8,0),1,1)</f>
        <v>49.76</v>
      </c>
      <c r="F1994" s="4">
        <f ca="1">OFFSET(InputPriceData!E$15,CalculationsAndCharts!$A1994+$A$11,IF($C$7,8,0),1,1)</f>
        <v>49.06</v>
      </c>
      <c r="G1994" s="4">
        <f ca="1">OFFSET(InputPriceData!F$15,CalculationsAndCharts!$A1994+$A$11,IF($C$7,8,0),1,1)</f>
        <v>49.6</v>
      </c>
      <c r="H1994" s="133"/>
      <c r="I1994" s="133"/>
      <c r="J1994" s="37">
        <f t="shared" ca="1" si="582"/>
        <v>839</v>
      </c>
      <c r="K1994" s="124">
        <f t="shared" ca="1" si="583"/>
        <v>0.85000000000000142</v>
      </c>
      <c r="L1994" s="343">
        <f t="shared" ca="1" si="574"/>
        <v>0.40883560829030413</v>
      </c>
      <c r="M1994" s="345">
        <f t="shared" ca="1" si="584"/>
        <v>0.54328615118705936</v>
      </c>
      <c r="N1994" s="344">
        <f t="shared" ca="1" si="575"/>
        <v>0.75252352263538103</v>
      </c>
      <c r="O1994" s="4"/>
      <c r="P1994" s="4"/>
      <c r="Q1994" s="3"/>
      <c r="S1994" s="4"/>
      <c r="T1994" s="4" t="b">
        <f t="shared" ca="1" si="576"/>
        <v>0</v>
      </c>
      <c r="U1994" t="b">
        <f t="shared" ca="1" si="577"/>
        <v>0</v>
      </c>
      <c r="W1994" s="317" t="b">
        <f t="shared" ca="1" si="578"/>
        <v>0</v>
      </c>
      <c r="X1994" s="317" t="b">
        <f t="shared" ca="1" si="585"/>
        <v>1</v>
      </c>
      <c r="Y1994" s="317" t="b">
        <f t="shared" ca="1" si="579"/>
        <v>0</v>
      </c>
      <c r="Z1994" t="b">
        <f t="shared" ca="1" si="580"/>
        <v>0</v>
      </c>
      <c r="AA1994" s="37" t="b">
        <f t="shared" ca="1" si="586"/>
        <v>0</v>
      </c>
      <c r="AB1994" t="b">
        <f t="shared" ca="1" si="581"/>
        <v>0</v>
      </c>
      <c r="AD1994" t="b">
        <f t="shared" ca="1" si="587"/>
        <v>0</v>
      </c>
      <c r="AE1994" s="37" t="b">
        <f t="shared" ca="1" si="588"/>
        <v>0</v>
      </c>
      <c r="AF1994" t="b">
        <f t="shared" ca="1" si="589"/>
        <v>0</v>
      </c>
      <c r="AG1994" s="317" t="b">
        <f t="shared" ca="1" si="590"/>
        <v>0</v>
      </c>
      <c r="AH1994" s="317" t="b">
        <f t="shared" ca="1" si="591"/>
        <v>1</v>
      </c>
      <c r="AI1994" s="317" t="b">
        <f t="shared" ca="1" si="592"/>
        <v>0</v>
      </c>
    </row>
    <row r="1995" spans="1:35" x14ac:dyDescent="0.25">
      <c r="A1995">
        <v>1963</v>
      </c>
      <c r="B1995" s="169">
        <f ca="1">OFFSET(InputPriceData!B$15,CalculationsAndCharts!$A1995+$A$11,0,1,1)</f>
        <v>38994</v>
      </c>
      <c r="C1995" s="3">
        <f ca="1">OFFSET(InputPriceData!G$15,CalculationsAndCharts!$A1995+$A$11,IF($C$7,8,0),1,1)</f>
        <v>1524900</v>
      </c>
      <c r="D1995" s="4">
        <f ca="1">OFFSET(InputPriceData!C$15,CalculationsAndCharts!$A1995+$A$11,IF($C$7,8,0),1,1)</f>
        <v>48.53</v>
      </c>
      <c r="E1995" s="4">
        <f ca="1">OFFSET(InputPriceData!D$15,CalculationsAndCharts!$A1995+$A$11,IF($C$7,8,0),1,1)</f>
        <v>49.25</v>
      </c>
      <c r="F1995" s="4">
        <f ca="1">OFFSET(InputPriceData!E$15,CalculationsAndCharts!$A1995+$A$11,IF($C$7,8,0),1,1)</f>
        <v>48.34</v>
      </c>
      <c r="G1995" s="4">
        <f ca="1">OFFSET(InputPriceData!F$15,CalculationsAndCharts!$A1995+$A$11,IF($C$7,8,0),1,1)</f>
        <v>49.2</v>
      </c>
      <c r="H1995" s="133"/>
      <c r="I1995" s="133"/>
      <c r="J1995" s="37">
        <f t="shared" ca="1" si="582"/>
        <v>838</v>
      </c>
      <c r="K1995" s="124">
        <f t="shared" ca="1" si="583"/>
        <v>0.51000000000000512</v>
      </c>
      <c r="L1995" s="343">
        <f t="shared" ca="1" si="574"/>
        <v>0.33342056615065174</v>
      </c>
      <c r="M1995" s="345">
        <f t="shared" ca="1" si="584"/>
        <v>0.54822013237846556</v>
      </c>
      <c r="N1995" s="344">
        <f t="shared" ca="1" si="575"/>
        <v>0.6081873803212936</v>
      </c>
      <c r="O1995" s="4"/>
      <c r="P1995" s="4"/>
      <c r="Q1995" s="3"/>
      <c r="S1995" s="4"/>
      <c r="T1995" s="4" t="b">
        <f t="shared" ca="1" si="576"/>
        <v>0</v>
      </c>
      <c r="U1995" t="b">
        <f t="shared" ca="1" si="577"/>
        <v>0</v>
      </c>
      <c r="W1995" s="317" t="b">
        <f t="shared" ca="1" si="578"/>
        <v>0</v>
      </c>
      <c r="X1995" s="317" t="b">
        <f t="shared" ca="1" si="585"/>
        <v>1</v>
      </c>
      <c r="Y1995" s="317" t="b">
        <f t="shared" ca="1" si="579"/>
        <v>0</v>
      </c>
      <c r="Z1995" t="b">
        <f t="shared" ca="1" si="580"/>
        <v>0</v>
      </c>
      <c r="AA1995" s="37" t="b">
        <f t="shared" ca="1" si="586"/>
        <v>0</v>
      </c>
      <c r="AB1995" t="b">
        <f t="shared" ca="1" si="581"/>
        <v>0</v>
      </c>
      <c r="AD1995" t="b">
        <f t="shared" ca="1" si="587"/>
        <v>0</v>
      </c>
      <c r="AE1995" s="37" t="b">
        <f t="shared" ca="1" si="588"/>
        <v>0</v>
      </c>
      <c r="AF1995" t="b">
        <f t="shared" ca="1" si="589"/>
        <v>0</v>
      </c>
      <c r="AG1995" s="317" t="b">
        <f t="shared" ca="1" si="590"/>
        <v>0</v>
      </c>
      <c r="AH1995" s="317" t="b">
        <f t="shared" ca="1" si="591"/>
        <v>1</v>
      </c>
      <c r="AI1995" s="317" t="b">
        <f t="shared" ca="1" si="592"/>
        <v>0</v>
      </c>
    </row>
    <row r="1996" spans="1:35" x14ac:dyDescent="0.25">
      <c r="A1996">
        <v>1964</v>
      </c>
      <c r="B1996" s="169">
        <f ca="1">OFFSET(InputPriceData!B$15,CalculationsAndCharts!$A1996+$A$11,0,1,1)</f>
        <v>38993</v>
      </c>
      <c r="C1996" s="3">
        <f ca="1">OFFSET(InputPriceData!G$15,CalculationsAndCharts!$A1996+$A$11,IF($C$7,8,0),1,1)</f>
        <v>1328100</v>
      </c>
      <c r="D1996" s="4">
        <f ca="1">OFFSET(InputPriceData!C$15,CalculationsAndCharts!$A1996+$A$11,IF($C$7,8,0),1,1)</f>
        <v>48.7</v>
      </c>
      <c r="E1996" s="4">
        <f ca="1">OFFSET(InputPriceData!D$15,CalculationsAndCharts!$A1996+$A$11,IF($C$7,8,0),1,1)</f>
        <v>49.08</v>
      </c>
      <c r="F1996" s="4">
        <f ca="1">OFFSET(InputPriceData!E$15,CalculationsAndCharts!$A1996+$A$11,IF($C$7,8,0),1,1)</f>
        <v>48.54</v>
      </c>
      <c r="G1996" s="4">
        <f ca="1">OFFSET(InputPriceData!F$15,CalculationsAndCharts!$A1996+$A$11,IF($C$7,8,0),1,1)</f>
        <v>48.75</v>
      </c>
      <c r="H1996" s="133"/>
      <c r="I1996" s="133"/>
      <c r="J1996" s="37">
        <f t="shared" ca="1" si="582"/>
        <v>837</v>
      </c>
      <c r="K1996" s="124">
        <f t="shared" ca="1" si="583"/>
        <v>0.74000000000000199</v>
      </c>
      <c r="L1996" s="343">
        <f t="shared" ca="1" si="574"/>
        <v>0.25852851827644174</v>
      </c>
      <c r="M1996" s="345">
        <f t="shared" ca="1" si="584"/>
        <v>0.55319892268260906</v>
      </c>
      <c r="N1996" s="344">
        <f t="shared" ca="1" si="575"/>
        <v>0.46733373417064522</v>
      </c>
      <c r="O1996" s="4"/>
      <c r="P1996" s="4"/>
      <c r="Q1996" s="3"/>
      <c r="S1996" s="4"/>
      <c r="T1996" s="4" t="b">
        <f t="shared" ca="1" si="576"/>
        <v>0</v>
      </c>
      <c r="U1996" t="b">
        <f t="shared" ca="1" si="577"/>
        <v>0</v>
      </c>
      <c r="W1996" s="317" t="b">
        <f t="shared" ca="1" si="578"/>
        <v>0</v>
      </c>
      <c r="X1996" s="317" t="b">
        <f t="shared" ca="1" si="585"/>
        <v>1</v>
      </c>
      <c r="Y1996" s="317" t="b">
        <f t="shared" ca="1" si="579"/>
        <v>0</v>
      </c>
      <c r="Z1996" t="b">
        <f t="shared" ca="1" si="580"/>
        <v>0</v>
      </c>
      <c r="AA1996" s="37" t="b">
        <f t="shared" ca="1" si="586"/>
        <v>0</v>
      </c>
      <c r="AB1996" t="b">
        <f t="shared" ca="1" si="581"/>
        <v>0</v>
      </c>
      <c r="AD1996" t="b">
        <f t="shared" ca="1" si="587"/>
        <v>0</v>
      </c>
      <c r="AE1996" s="37" t="b">
        <f t="shared" ca="1" si="588"/>
        <v>0</v>
      </c>
      <c r="AF1996" t="b">
        <f t="shared" ca="1" si="589"/>
        <v>0</v>
      </c>
      <c r="AG1996" s="317" t="b">
        <f t="shared" ca="1" si="590"/>
        <v>0</v>
      </c>
      <c r="AH1996" s="317" t="b">
        <f t="shared" ca="1" si="591"/>
        <v>1</v>
      </c>
      <c r="AI1996" s="317" t="b">
        <f t="shared" ca="1" si="592"/>
        <v>0</v>
      </c>
    </row>
    <row r="1997" spans="1:35" x14ac:dyDescent="0.25">
      <c r="A1997">
        <v>1965</v>
      </c>
      <c r="B1997" s="169">
        <f ca="1">OFFSET(InputPriceData!B$15,CalculationsAndCharts!$A1997+$A$11,0,1,1)</f>
        <v>38992</v>
      </c>
      <c r="C1997" s="3">
        <f ca="1">OFFSET(InputPriceData!G$15,CalculationsAndCharts!$A1997+$A$11,IF($C$7,8,0),1,1)</f>
        <v>1791200</v>
      </c>
      <c r="D1997" s="4">
        <f ca="1">OFFSET(InputPriceData!C$15,CalculationsAndCharts!$A1997+$A$11,IF($C$7,8,0),1,1)</f>
        <v>48.15</v>
      </c>
      <c r="E1997" s="4">
        <f ca="1">OFFSET(InputPriceData!D$15,CalculationsAndCharts!$A1997+$A$11,IF($C$7,8,0),1,1)</f>
        <v>48.96</v>
      </c>
      <c r="F1997" s="4">
        <f ca="1">OFFSET(InputPriceData!E$15,CalculationsAndCharts!$A1997+$A$11,IF($C$7,8,0),1,1)</f>
        <v>48.02</v>
      </c>
      <c r="G1997" s="4">
        <f ca="1">OFFSET(InputPriceData!F$15,CalculationsAndCharts!$A1997+$A$11,IF($C$7,8,0),1,1)</f>
        <v>48.69</v>
      </c>
      <c r="H1997" s="133"/>
      <c r="I1997" s="133"/>
      <c r="J1997" s="37">
        <f t="shared" ca="1" si="582"/>
        <v>836</v>
      </c>
      <c r="K1997" s="124">
        <f t="shared" ca="1" si="583"/>
        <v>0.71000000000000085</v>
      </c>
      <c r="L1997" s="343">
        <f t="shared" ca="1" si="574"/>
        <v>0.18690278522454781</v>
      </c>
      <c r="M1997" s="345">
        <f t="shared" ca="1" si="584"/>
        <v>0.55822292904400517</v>
      </c>
      <c r="N1997" s="344">
        <f t="shared" ca="1" si="575"/>
        <v>0.33481746359761966</v>
      </c>
      <c r="O1997" s="4"/>
      <c r="P1997" s="4"/>
      <c r="Q1997" s="3"/>
      <c r="S1997" s="4"/>
      <c r="T1997" s="4" t="b">
        <f t="shared" ca="1" si="576"/>
        <v>0</v>
      </c>
      <c r="U1997" t="b">
        <f t="shared" ca="1" si="577"/>
        <v>0</v>
      </c>
      <c r="W1997" s="317" t="b">
        <f t="shared" ca="1" si="578"/>
        <v>0</v>
      </c>
      <c r="X1997" s="317" t="b">
        <f t="shared" ca="1" si="585"/>
        <v>1</v>
      </c>
      <c r="Y1997" s="317" t="b">
        <f t="shared" ca="1" si="579"/>
        <v>0</v>
      </c>
      <c r="Z1997" t="b">
        <f t="shared" ca="1" si="580"/>
        <v>0</v>
      </c>
      <c r="AA1997" s="37" t="b">
        <f t="shared" ca="1" si="586"/>
        <v>0</v>
      </c>
      <c r="AB1997" t="b">
        <f t="shared" ca="1" si="581"/>
        <v>0</v>
      </c>
      <c r="AD1997" t="b">
        <f t="shared" ca="1" si="587"/>
        <v>0</v>
      </c>
      <c r="AE1997" s="37" t="b">
        <f t="shared" ca="1" si="588"/>
        <v>0</v>
      </c>
      <c r="AF1997" t="b">
        <f t="shared" ca="1" si="589"/>
        <v>0</v>
      </c>
      <c r="AG1997" s="317" t="b">
        <f t="shared" ca="1" si="590"/>
        <v>0</v>
      </c>
      <c r="AH1997" s="317" t="b">
        <f t="shared" ca="1" si="591"/>
        <v>1</v>
      </c>
      <c r="AI1997" s="317" t="b">
        <f t="shared" ca="1" si="592"/>
        <v>0</v>
      </c>
    </row>
    <row r="1998" spans="1:35" x14ac:dyDescent="0.25">
      <c r="A1998">
        <v>1966</v>
      </c>
      <c r="B1998" s="169">
        <f ca="1">OFFSET(InputPriceData!B$15,CalculationsAndCharts!$A1998+$A$11,0,1,1)</f>
        <v>38989</v>
      </c>
      <c r="C1998" s="3">
        <f ca="1">OFFSET(InputPriceData!G$15,CalculationsAndCharts!$A1998+$A$11,IF($C$7,8,0),1,1)</f>
        <v>1110900</v>
      </c>
      <c r="D1998" s="4">
        <f ca="1">OFFSET(InputPriceData!C$15,CalculationsAndCharts!$A1998+$A$11,IF($C$7,8,0),1,1)</f>
        <v>48</v>
      </c>
      <c r="E1998" s="4">
        <f ca="1">OFFSET(InputPriceData!D$15,CalculationsAndCharts!$A1998+$A$11,IF($C$7,8,0),1,1)</f>
        <v>48.13</v>
      </c>
      <c r="F1998" s="4">
        <f ca="1">OFFSET(InputPriceData!E$15,CalculationsAndCharts!$A1998+$A$11,IF($C$7,8,0),1,1)</f>
        <v>47.9</v>
      </c>
      <c r="G1998" s="4">
        <f ca="1">OFFSET(InputPriceData!F$15,CalculationsAndCharts!$A1998+$A$11,IF($C$7,8,0),1,1)</f>
        <v>48.01</v>
      </c>
      <c r="H1998" s="133"/>
      <c r="I1998" s="133"/>
      <c r="J1998" s="37">
        <f t="shared" ca="1" si="582"/>
        <v>835</v>
      </c>
      <c r="K1998" s="124">
        <f t="shared" ca="1" si="583"/>
        <v>0.22999999999999687</v>
      </c>
      <c r="L1998" s="343">
        <f t="shared" ca="1" si="574"/>
        <v>0.14151548393694074</v>
      </c>
      <c r="M1998" s="345">
        <f t="shared" ca="1" si="584"/>
        <v>0.56329256210293155</v>
      </c>
      <c r="N1998" s="344">
        <f t="shared" ca="1" si="575"/>
        <v>0.25122910092869527</v>
      </c>
      <c r="O1998" s="4"/>
      <c r="P1998" s="4"/>
      <c r="Q1998" s="3"/>
      <c r="S1998" s="4"/>
      <c r="T1998" s="4" t="b">
        <f t="shared" ca="1" si="576"/>
        <v>0</v>
      </c>
      <c r="U1998" t="b">
        <f t="shared" ca="1" si="577"/>
        <v>0</v>
      </c>
      <c r="W1998" s="317" t="b">
        <f t="shared" ca="1" si="578"/>
        <v>0</v>
      </c>
      <c r="X1998" s="317" t="b">
        <f t="shared" ca="1" si="585"/>
        <v>1</v>
      </c>
      <c r="Y1998" s="317" t="b">
        <f t="shared" ca="1" si="579"/>
        <v>0</v>
      </c>
      <c r="Z1998" t="b">
        <f t="shared" ca="1" si="580"/>
        <v>0</v>
      </c>
      <c r="AA1998" s="37" t="b">
        <f t="shared" ca="1" si="586"/>
        <v>0</v>
      </c>
      <c r="AB1998" t="b">
        <f t="shared" ca="1" si="581"/>
        <v>0</v>
      </c>
      <c r="AD1998" t="b">
        <f t="shared" ca="1" si="587"/>
        <v>0</v>
      </c>
      <c r="AE1998" s="37" t="b">
        <f t="shared" ca="1" si="588"/>
        <v>0</v>
      </c>
      <c r="AF1998" t="b">
        <f t="shared" ca="1" si="589"/>
        <v>0</v>
      </c>
      <c r="AG1998" s="317" t="b">
        <f t="shared" ca="1" si="590"/>
        <v>0</v>
      </c>
      <c r="AH1998" s="317" t="b">
        <f t="shared" ca="1" si="591"/>
        <v>1</v>
      </c>
      <c r="AI1998" s="317" t="b">
        <f t="shared" ca="1" si="592"/>
        <v>0</v>
      </c>
    </row>
    <row r="1999" spans="1:35" x14ac:dyDescent="0.25">
      <c r="A1999">
        <v>1967</v>
      </c>
      <c r="B1999" s="169">
        <f ca="1">OFFSET(InputPriceData!B$15,CalculationsAndCharts!$A1999+$A$11,0,1,1)</f>
        <v>38988</v>
      </c>
      <c r="C1999" s="3">
        <f ca="1">OFFSET(InputPriceData!G$15,CalculationsAndCharts!$A1999+$A$11,IF($C$7,8,0),1,1)</f>
        <v>1244700</v>
      </c>
      <c r="D1999" s="4">
        <f ca="1">OFFSET(InputPriceData!C$15,CalculationsAndCharts!$A1999+$A$11,IF($C$7,8,0),1,1)</f>
        <v>47.78</v>
      </c>
      <c r="E1999" s="4">
        <f ca="1">OFFSET(InputPriceData!D$15,CalculationsAndCharts!$A1999+$A$11,IF($C$7,8,0),1,1)</f>
        <v>48.13</v>
      </c>
      <c r="F1999" s="4">
        <f ca="1">OFFSET(InputPriceData!E$15,CalculationsAndCharts!$A1999+$A$11,IF($C$7,8,0),1,1)</f>
        <v>47.65</v>
      </c>
      <c r="G1999" s="4">
        <f ca="1">OFFSET(InputPriceData!F$15,CalculationsAndCharts!$A1999+$A$11,IF($C$7,8,0),1,1)</f>
        <v>47.98</v>
      </c>
      <c r="H1999" s="133"/>
      <c r="I1999" s="133"/>
      <c r="J1999" s="37">
        <f t="shared" ca="1" si="582"/>
        <v>834</v>
      </c>
      <c r="K1999" s="124">
        <f t="shared" ca="1" si="583"/>
        <v>0.13999999999999346</v>
      </c>
      <c r="L1999" s="343">
        <f t="shared" ca="1" si="574"/>
        <v>0.11121552941523034</v>
      </c>
      <c r="M1999" s="345">
        <f t="shared" ca="1" si="584"/>
        <v>0.5684082362289925</v>
      </c>
      <c r="N1999" s="344">
        <f t="shared" ca="1" si="575"/>
        <v>0.19566136154724079</v>
      </c>
      <c r="O1999" s="4"/>
      <c r="P1999" s="4"/>
      <c r="Q1999" s="3"/>
      <c r="S1999" s="4"/>
      <c r="T1999" s="4" t="b">
        <f t="shared" ca="1" si="576"/>
        <v>0</v>
      </c>
      <c r="U1999" t="b">
        <f t="shared" ca="1" si="577"/>
        <v>0</v>
      </c>
      <c r="W1999" s="317" t="b">
        <f t="shared" ca="1" si="578"/>
        <v>0</v>
      </c>
      <c r="X1999" s="317" t="b">
        <f t="shared" ca="1" si="585"/>
        <v>1</v>
      </c>
      <c r="Y1999" s="317" t="b">
        <f t="shared" ca="1" si="579"/>
        <v>0</v>
      </c>
      <c r="Z1999" t="b">
        <f t="shared" ca="1" si="580"/>
        <v>0</v>
      </c>
      <c r="AA1999" s="37" t="b">
        <f t="shared" ca="1" si="586"/>
        <v>0</v>
      </c>
      <c r="AB1999" t="b">
        <f t="shared" ca="1" si="581"/>
        <v>0</v>
      </c>
      <c r="AD1999" t="b">
        <f t="shared" ca="1" si="587"/>
        <v>0</v>
      </c>
      <c r="AE1999" s="37" t="b">
        <f t="shared" ca="1" si="588"/>
        <v>0</v>
      </c>
      <c r="AF1999" t="b">
        <f t="shared" ca="1" si="589"/>
        <v>0</v>
      </c>
      <c r="AG1999" s="317" t="b">
        <f t="shared" ca="1" si="590"/>
        <v>0</v>
      </c>
      <c r="AH1999" s="317" t="b">
        <f t="shared" ca="1" si="591"/>
        <v>1</v>
      </c>
      <c r="AI1999" s="317" t="b">
        <f t="shared" ca="1" si="592"/>
        <v>0</v>
      </c>
    </row>
    <row r="2000" spans="1:35" x14ac:dyDescent="0.25">
      <c r="A2000">
        <v>1968</v>
      </c>
      <c r="B2000" s="169">
        <f ca="1">OFFSET(InputPriceData!B$15,CalculationsAndCharts!$A2000+$A$11,0,1,1)</f>
        <v>38987</v>
      </c>
      <c r="C2000" s="3">
        <f ca="1">OFFSET(InputPriceData!G$15,CalculationsAndCharts!$A2000+$A$11,IF($C$7,8,0),1,1)</f>
        <v>1196500</v>
      </c>
      <c r="D2000" s="4">
        <f ca="1">OFFSET(InputPriceData!C$15,CalculationsAndCharts!$A2000+$A$11,IF($C$7,8,0),1,1)</f>
        <v>47.7</v>
      </c>
      <c r="E2000" s="4">
        <f ca="1">OFFSET(InputPriceData!D$15,CalculationsAndCharts!$A2000+$A$11,IF($C$7,8,0),1,1)</f>
        <v>47.99</v>
      </c>
      <c r="F2000" s="4">
        <f ca="1">OFFSET(InputPriceData!E$15,CalculationsAndCharts!$A2000+$A$11,IF($C$7,8,0),1,1)</f>
        <v>47.63</v>
      </c>
      <c r="G2000" s="4">
        <f ca="1">OFFSET(InputPriceData!F$15,CalculationsAndCharts!$A2000+$A$11,IF($C$7,8,0),1,1)</f>
        <v>47.78</v>
      </c>
      <c r="H2000" s="133"/>
      <c r="I2000" s="133"/>
      <c r="J2000" s="37">
        <f t="shared" ca="1" si="582"/>
        <v>833</v>
      </c>
      <c r="K2000" s="124">
        <f t="shared" ca="1" si="583"/>
        <v>5.0000000000004263E-2</v>
      </c>
      <c r="L2000" s="343">
        <f t="shared" ca="1" si="574"/>
        <v>7.3060276730917695E-2</v>
      </c>
      <c r="M2000" s="345">
        <f t="shared" ca="1" si="584"/>
        <v>0.57357036955498741</v>
      </c>
      <c r="N2000" s="344">
        <f t="shared" ca="1" si="575"/>
        <v>0.1273780526487143</v>
      </c>
      <c r="O2000" s="4"/>
      <c r="P2000" s="4"/>
      <c r="Q2000" s="3"/>
      <c r="S2000" s="4"/>
      <c r="T2000" s="4" t="b">
        <f t="shared" ca="1" si="576"/>
        <v>0</v>
      </c>
      <c r="U2000" t="b">
        <f t="shared" ca="1" si="577"/>
        <v>0</v>
      </c>
      <c r="W2000" s="317" t="b">
        <f t="shared" ca="1" si="578"/>
        <v>1</v>
      </c>
      <c r="X2000" s="317" t="b">
        <f t="shared" ca="1" si="585"/>
        <v>1</v>
      </c>
      <c r="Y2000" s="317" t="b">
        <f t="shared" ca="1" si="579"/>
        <v>0</v>
      </c>
      <c r="Z2000" t="b">
        <f t="shared" ca="1" si="580"/>
        <v>0</v>
      </c>
      <c r="AA2000" s="37" t="b">
        <f t="shared" ca="1" si="586"/>
        <v>0</v>
      </c>
      <c r="AB2000" t="b">
        <f t="shared" ca="1" si="581"/>
        <v>1</v>
      </c>
      <c r="AD2000" t="b">
        <f t="shared" ca="1" si="587"/>
        <v>0</v>
      </c>
      <c r="AE2000" s="37" t="b">
        <f t="shared" ca="1" si="588"/>
        <v>0</v>
      </c>
      <c r="AF2000" t="b">
        <f t="shared" ca="1" si="589"/>
        <v>1</v>
      </c>
      <c r="AG2000" s="317" t="b">
        <f t="shared" ca="1" si="590"/>
        <v>1</v>
      </c>
      <c r="AH2000" s="317" t="b">
        <f t="shared" ca="1" si="591"/>
        <v>1</v>
      </c>
      <c r="AI2000" s="317" t="b">
        <f t="shared" ca="1" si="592"/>
        <v>0</v>
      </c>
    </row>
    <row r="2001" spans="1:35" x14ac:dyDescent="0.25">
      <c r="A2001">
        <v>1969</v>
      </c>
      <c r="B2001" s="169">
        <f ca="1">OFFSET(InputPriceData!B$15,CalculationsAndCharts!$A2001+$A$11,0,1,1)</f>
        <v>38986</v>
      </c>
      <c r="C2001" s="3">
        <f ca="1">OFFSET(InputPriceData!G$15,CalculationsAndCharts!$A2001+$A$11,IF($C$7,8,0),1,1)</f>
        <v>1269200</v>
      </c>
      <c r="D2001" s="4">
        <f ca="1">OFFSET(InputPriceData!C$15,CalculationsAndCharts!$A2001+$A$11,IF($C$7,8,0),1,1)</f>
        <v>47.73</v>
      </c>
      <c r="E2001" s="4">
        <f ca="1">OFFSET(InputPriceData!D$15,CalculationsAndCharts!$A2001+$A$11,IF($C$7,8,0),1,1)</f>
        <v>47.99</v>
      </c>
      <c r="F2001" s="4">
        <f ca="1">OFFSET(InputPriceData!E$15,CalculationsAndCharts!$A2001+$A$11,IF($C$7,8,0),1,1)</f>
        <v>47.56</v>
      </c>
      <c r="G2001" s="4">
        <f ca="1">OFFSET(InputPriceData!F$15,CalculationsAndCharts!$A2001+$A$11,IF($C$7,8,0),1,1)</f>
        <v>47.84</v>
      </c>
      <c r="H2001" s="133"/>
      <c r="I2001" s="133"/>
      <c r="J2001" s="37">
        <f t="shared" ca="1" si="582"/>
        <v>832</v>
      </c>
      <c r="K2001" s="124">
        <f t="shared" ca="1" si="583"/>
        <v>0.61000000000000654</v>
      </c>
      <c r="L2001" s="343">
        <f t="shared" ca="1" si="574"/>
        <v>1.6268862949176465E-2</v>
      </c>
      <c r="M2001" s="345">
        <f t="shared" ca="1" si="584"/>
        <v>0.57877938401108719</v>
      </c>
      <c r="N2001" s="344">
        <f t="shared" ca="1" si="575"/>
        <v>2.8108919216211777E-2</v>
      </c>
      <c r="O2001" s="4"/>
      <c r="P2001" s="4"/>
      <c r="Q2001" s="3"/>
      <c r="S2001" s="4"/>
      <c r="T2001" s="4" t="b">
        <f t="shared" ca="1" si="576"/>
        <v>1</v>
      </c>
      <c r="U2001" t="b">
        <f t="shared" ca="1" si="577"/>
        <v>0</v>
      </c>
      <c r="W2001" s="317" t="b">
        <f t="shared" ca="1" si="578"/>
        <v>0</v>
      </c>
      <c r="X2001" s="317" t="b">
        <f t="shared" ca="1" si="585"/>
        <v>0</v>
      </c>
      <c r="Y2001" s="317" t="b">
        <f t="shared" ca="1" si="579"/>
        <v>0</v>
      </c>
      <c r="Z2001" t="b">
        <f t="shared" ca="1" si="580"/>
        <v>0</v>
      </c>
      <c r="AA2001" s="37" t="b">
        <f t="shared" ca="1" si="586"/>
        <v>1</v>
      </c>
      <c r="AB2001" t="b">
        <f t="shared" ca="1" si="581"/>
        <v>0</v>
      </c>
      <c r="AD2001" t="b">
        <f t="shared" ca="1" si="587"/>
        <v>0</v>
      </c>
      <c r="AE2001" s="37" t="b">
        <f t="shared" ca="1" si="588"/>
        <v>1</v>
      </c>
      <c r="AF2001" t="b">
        <f t="shared" ca="1" si="589"/>
        <v>0</v>
      </c>
      <c r="AG2001" s="317" t="b">
        <f t="shared" ca="1" si="590"/>
        <v>0</v>
      </c>
      <c r="AH2001" s="317" t="b">
        <f t="shared" ca="1" si="591"/>
        <v>0</v>
      </c>
      <c r="AI2001" s="317" t="b">
        <f t="shared" ca="1" si="592"/>
        <v>0</v>
      </c>
    </row>
    <row r="2002" spans="1:35" x14ac:dyDescent="0.25">
      <c r="A2002">
        <v>1970</v>
      </c>
      <c r="B2002" s="169">
        <f ca="1">OFFSET(InputPriceData!B$15,CalculationsAndCharts!$A2002+$A$11,0,1,1)</f>
        <v>38985</v>
      </c>
      <c r="C2002" s="3">
        <f ca="1">OFFSET(InputPriceData!G$15,CalculationsAndCharts!$A2002+$A$11,IF($C$7,8,0),1,1)</f>
        <v>1595900</v>
      </c>
      <c r="D2002" s="4">
        <f ca="1">OFFSET(InputPriceData!C$15,CalculationsAndCharts!$A2002+$A$11,IF($C$7,8,0),1,1)</f>
        <v>47.6</v>
      </c>
      <c r="E2002" s="4">
        <f ca="1">OFFSET(InputPriceData!D$15,CalculationsAndCharts!$A2002+$A$11,IF($C$7,8,0),1,1)</f>
        <v>47.95</v>
      </c>
      <c r="F2002" s="4">
        <f ca="1">OFFSET(InputPriceData!E$15,CalculationsAndCharts!$A2002+$A$11,IF($C$7,8,0),1,1)</f>
        <v>47.35</v>
      </c>
      <c r="G2002" s="4">
        <f ca="1">OFFSET(InputPriceData!F$15,CalculationsAndCharts!$A2002+$A$11,IF($C$7,8,0),1,1)</f>
        <v>47.73</v>
      </c>
      <c r="H2002" s="133"/>
      <c r="I2002" s="133"/>
      <c r="J2002" s="37">
        <f t="shared" ca="1" si="582"/>
        <v>831</v>
      </c>
      <c r="K2002" s="124">
        <f t="shared" ca="1" si="583"/>
        <v>0.67999999999999972</v>
      </c>
      <c r="L2002" s="343">
        <f t="shared" ca="1" si="574"/>
        <v>-3.3630943868092435E-2</v>
      </c>
      <c r="M2002" s="345">
        <f t="shared" ca="1" si="584"/>
        <v>0.58403570535932103</v>
      </c>
      <c r="N2002" s="344">
        <f t="shared" ca="1" si="575"/>
        <v>-5.7583712022198016E-2</v>
      </c>
      <c r="O2002" s="4"/>
      <c r="P2002" s="4"/>
      <c r="Q2002" s="3"/>
      <c r="S2002" s="4"/>
      <c r="T2002" s="4" t="b">
        <f t="shared" ca="1" si="576"/>
        <v>0</v>
      </c>
      <c r="U2002" t="b">
        <f t="shared" ca="1" si="577"/>
        <v>0</v>
      </c>
      <c r="W2002" s="317" t="b">
        <f t="shared" ca="1" si="578"/>
        <v>0</v>
      </c>
      <c r="X2002" s="317" t="b">
        <f t="shared" ca="1" si="585"/>
        <v>0</v>
      </c>
      <c r="Y2002" s="317" t="b">
        <f t="shared" ca="1" si="579"/>
        <v>0</v>
      </c>
      <c r="Z2002" t="b">
        <f t="shared" ca="1" si="580"/>
        <v>0</v>
      </c>
      <c r="AA2002" s="37" t="b">
        <f t="shared" ca="1" si="586"/>
        <v>1</v>
      </c>
      <c r="AB2002" t="b">
        <f t="shared" ca="1" si="581"/>
        <v>0</v>
      </c>
      <c r="AD2002" t="b">
        <f t="shared" ca="1" si="587"/>
        <v>0</v>
      </c>
      <c r="AE2002" s="37" t="b">
        <f t="shared" ca="1" si="588"/>
        <v>1</v>
      </c>
      <c r="AF2002" t="b">
        <f t="shared" ca="1" si="589"/>
        <v>0</v>
      </c>
      <c r="AG2002" s="317" t="b">
        <f t="shared" ca="1" si="590"/>
        <v>0</v>
      </c>
      <c r="AH2002" s="317" t="b">
        <f t="shared" ca="1" si="591"/>
        <v>0</v>
      </c>
      <c r="AI2002" s="317" t="b">
        <f t="shared" ca="1" si="592"/>
        <v>0</v>
      </c>
    </row>
    <row r="2003" spans="1:35" x14ac:dyDescent="0.25">
      <c r="A2003">
        <v>1971</v>
      </c>
      <c r="B2003" s="169">
        <f ca="1">OFFSET(InputPriceData!B$15,CalculationsAndCharts!$A2003+$A$11,0,1,1)</f>
        <v>38982</v>
      </c>
      <c r="C2003" s="3">
        <f ca="1">OFFSET(InputPriceData!G$15,CalculationsAndCharts!$A2003+$A$11,IF($C$7,8,0),1,1)</f>
        <v>1312000</v>
      </c>
      <c r="D2003" s="4">
        <f ca="1">OFFSET(InputPriceData!C$15,CalculationsAndCharts!$A2003+$A$11,IF($C$7,8,0),1,1)</f>
        <v>47.05</v>
      </c>
      <c r="E2003" s="4">
        <f ca="1">OFFSET(InputPriceData!D$15,CalculationsAndCharts!$A2003+$A$11,IF($C$7,8,0),1,1)</f>
        <v>47.36</v>
      </c>
      <c r="F2003" s="4">
        <f ca="1">OFFSET(InputPriceData!E$15,CalculationsAndCharts!$A2003+$A$11,IF($C$7,8,0),1,1)</f>
        <v>46.68</v>
      </c>
      <c r="G2003" s="4">
        <f ca="1">OFFSET(InputPriceData!F$15,CalculationsAndCharts!$A2003+$A$11,IF($C$7,8,0),1,1)</f>
        <v>47.23</v>
      </c>
      <c r="H2003" s="133"/>
      <c r="I2003" s="133"/>
      <c r="J2003" s="37">
        <f t="shared" ca="1" si="582"/>
        <v>830</v>
      </c>
      <c r="K2003" s="124">
        <f t="shared" ca="1" si="583"/>
        <v>-0.51000000000000512</v>
      </c>
      <c r="L2003" s="343">
        <f t="shared" ca="1" si="574"/>
        <v>-2.7826933704329284E-2</v>
      </c>
      <c r="M2003" s="345">
        <f t="shared" ca="1" si="584"/>
        <v>0.58933976322837645</v>
      </c>
      <c r="N2003" s="344">
        <f t="shared" ca="1" si="575"/>
        <v>-4.7217132527923464E-2</v>
      </c>
      <c r="O2003" s="4"/>
      <c r="P2003" s="4"/>
      <c r="Q2003" s="3"/>
      <c r="S2003" s="4"/>
      <c r="T2003" s="4" t="b">
        <f t="shared" ca="1" si="576"/>
        <v>0</v>
      </c>
      <c r="U2003" t="b">
        <f t="shared" ca="1" si="577"/>
        <v>0</v>
      </c>
      <c r="W2003" s="317" t="b">
        <f t="shared" ca="1" si="578"/>
        <v>0</v>
      </c>
      <c r="X2003" s="317" t="b">
        <f t="shared" ca="1" si="585"/>
        <v>0</v>
      </c>
      <c r="Y2003" s="317" t="b">
        <f t="shared" ca="1" si="579"/>
        <v>0</v>
      </c>
      <c r="Z2003" t="b">
        <f t="shared" ca="1" si="580"/>
        <v>0</v>
      </c>
      <c r="AA2003" s="37" t="b">
        <f t="shared" ca="1" si="586"/>
        <v>1</v>
      </c>
      <c r="AB2003" t="b">
        <f t="shared" ca="1" si="581"/>
        <v>0</v>
      </c>
      <c r="AD2003" t="b">
        <f t="shared" ca="1" si="587"/>
        <v>0</v>
      </c>
      <c r="AE2003" s="37" t="b">
        <f t="shared" ca="1" si="588"/>
        <v>1</v>
      </c>
      <c r="AF2003" t="b">
        <f t="shared" ca="1" si="589"/>
        <v>0</v>
      </c>
      <c r="AG2003" s="317" t="b">
        <f t="shared" ca="1" si="590"/>
        <v>0</v>
      </c>
      <c r="AH2003" s="317" t="b">
        <f t="shared" ca="1" si="591"/>
        <v>0</v>
      </c>
      <c r="AI2003" s="317" t="b">
        <f t="shared" ca="1" si="592"/>
        <v>0</v>
      </c>
    </row>
    <row r="2004" spans="1:35" x14ac:dyDescent="0.25">
      <c r="A2004">
        <v>1972</v>
      </c>
      <c r="B2004" s="169">
        <f ca="1">OFFSET(InputPriceData!B$15,CalculationsAndCharts!$A2004+$A$11,0,1,1)</f>
        <v>38981</v>
      </c>
      <c r="C2004" s="3">
        <f ca="1">OFFSET(InputPriceData!G$15,CalculationsAndCharts!$A2004+$A$11,IF($C$7,8,0),1,1)</f>
        <v>1894700</v>
      </c>
      <c r="D2004" s="4">
        <f ca="1">OFFSET(InputPriceData!C$15,CalculationsAndCharts!$A2004+$A$11,IF($C$7,8,0),1,1)</f>
        <v>47.4</v>
      </c>
      <c r="E2004" s="4">
        <f ca="1">OFFSET(InputPriceData!D$15,CalculationsAndCharts!$A2004+$A$11,IF($C$7,8,0),1,1)</f>
        <v>47.56</v>
      </c>
      <c r="F2004" s="4">
        <f ca="1">OFFSET(InputPriceData!E$15,CalculationsAndCharts!$A2004+$A$11,IF($C$7,8,0),1,1)</f>
        <v>46.98</v>
      </c>
      <c r="G2004" s="4">
        <f ca="1">OFFSET(InputPriceData!F$15,CalculationsAndCharts!$A2004+$A$11,IF($C$7,8,0),1,1)</f>
        <v>47.05</v>
      </c>
      <c r="H2004" s="133"/>
      <c r="I2004" s="133"/>
      <c r="J2004" s="37">
        <f t="shared" ca="1" si="582"/>
        <v>829</v>
      </c>
      <c r="K2004" s="124">
        <f t="shared" ca="1" si="583"/>
        <v>-0.27000000000000313</v>
      </c>
      <c r="L2004" s="343">
        <f t="shared" ca="1" si="574"/>
        <v>-4.8759125445663222E-3</v>
      </c>
      <c r="M2004" s="345">
        <f t="shared" ca="1" si="584"/>
        <v>0.59469199114871485</v>
      </c>
      <c r="N2004" s="344">
        <f t="shared" ca="1" si="575"/>
        <v>-8.1990553381220844E-3</v>
      </c>
      <c r="O2004" s="4"/>
      <c r="P2004" s="4"/>
      <c r="Q2004" s="3"/>
      <c r="S2004" s="4"/>
      <c r="T2004" s="4" t="b">
        <f t="shared" ca="1" si="576"/>
        <v>0</v>
      </c>
      <c r="U2004" t="b">
        <f t="shared" ca="1" si="577"/>
        <v>0</v>
      </c>
      <c r="W2004" s="317" t="b">
        <f t="shared" ca="1" si="578"/>
        <v>0</v>
      </c>
      <c r="X2004" s="317" t="b">
        <f t="shared" ca="1" si="585"/>
        <v>0</v>
      </c>
      <c r="Y2004" s="317" t="b">
        <f t="shared" ca="1" si="579"/>
        <v>0</v>
      </c>
      <c r="Z2004" t="b">
        <f t="shared" ca="1" si="580"/>
        <v>0</v>
      </c>
      <c r="AA2004" s="37" t="b">
        <f t="shared" ca="1" si="586"/>
        <v>1</v>
      </c>
      <c r="AB2004" t="b">
        <f t="shared" ca="1" si="581"/>
        <v>0</v>
      </c>
      <c r="AD2004" t="b">
        <f t="shared" ca="1" si="587"/>
        <v>0</v>
      </c>
      <c r="AE2004" s="37" t="b">
        <f t="shared" ca="1" si="588"/>
        <v>1</v>
      </c>
      <c r="AF2004" t="b">
        <f t="shared" ca="1" si="589"/>
        <v>0</v>
      </c>
      <c r="AG2004" s="317" t="b">
        <f t="shared" ca="1" si="590"/>
        <v>0</v>
      </c>
      <c r="AH2004" s="317" t="b">
        <f t="shared" ca="1" si="591"/>
        <v>0</v>
      </c>
      <c r="AI2004" s="317" t="b">
        <f t="shared" ca="1" si="592"/>
        <v>0</v>
      </c>
    </row>
    <row r="2005" spans="1:35" x14ac:dyDescent="0.25">
      <c r="A2005">
        <v>1973</v>
      </c>
      <c r="B2005" s="169">
        <f ca="1">OFFSET(InputPriceData!B$15,CalculationsAndCharts!$A2005+$A$11,0,1,1)</f>
        <v>38980</v>
      </c>
      <c r="C2005" s="3">
        <f ca="1">OFFSET(InputPriceData!G$15,CalculationsAndCharts!$A2005+$A$11,IF($C$7,8,0),1,1)</f>
        <v>1345000</v>
      </c>
      <c r="D2005" s="4">
        <f ca="1">OFFSET(InputPriceData!C$15,CalculationsAndCharts!$A2005+$A$11,IF($C$7,8,0),1,1)</f>
        <v>47.5</v>
      </c>
      <c r="E2005" s="4">
        <f ca="1">OFFSET(InputPriceData!D$15,CalculationsAndCharts!$A2005+$A$11,IF($C$7,8,0),1,1)</f>
        <v>47.84</v>
      </c>
      <c r="F2005" s="4">
        <f ca="1">OFFSET(InputPriceData!E$15,CalculationsAndCharts!$A2005+$A$11,IF($C$7,8,0),1,1)</f>
        <v>47.35</v>
      </c>
      <c r="G2005" s="4">
        <f ca="1">OFFSET(InputPriceData!F$15,CalculationsAndCharts!$A2005+$A$11,IF($C$7,8,0),1,1)</f>
        <v>47.74</v>
      </c>
      <c r="H2005" s="133"/>
      <c r="I2005" s="133"/>
      <c r="J2005" s="37">
        <f t="shared" ca="1" si="582"/>
        <v>828</v>
      </c>
      <c r="K2005" s="124">
        <f t="shared" ca="1" si="583"/>
        <v>6.0000000000002274E-2</v>
      </c>
      <c r="L2005" s="343">
        <f t="shared" ca="1" si="574"/>
        <v>-1.6538628424400417E-2</v>
      </c>
      <c r="M2005" s="345">
        <f t="shared" ca="1" si="584"/>
        <v>0.60009282658800689</v>
      </c>
      <c r="N2005" s="344">
        <f t="shared" ca="1" si="575"/>
        <v>-2.7560116854646214E-2</v>
      </c>
      <c r="O2005" s="4"/>
      <c r="P2005" s="4"/>
      <c r="Q2005" s="3"/>
      <c r="S2005" s="4"/>
      <c r="T2005" s="4" t="b">
        <f t="shared" ca="1" si="576"/>
        <v>0</v>
      </c>
      <c r="U2005" t="b">
        <f t="shared" ca="1" si="577"/>
        <v>0</v>
      </c>
      <c r="W2005" s="317" t="b">
        <f t="shared" ca="1" si="578"/>
        <v>0</v>
      </c>
      <c r="X2005" s="317" t="b">
        <f t="shared" ca="1" si="585"/>
        <v>0</v>
      </c>
      <c r="Y2005" s="317" t="b">
        <f t="shared" ca="1" si="579"/>
        <v>0</v>
      </c>
      <c r="Z2005" t="b">
        <f t="shared" ca="1" si="580"/>
        <v>0</v>
      </c>
      <c r="AA2005" s="37" t="b">
        <f t="shared" ca="1" si="586"/>
        <v>1</v>
      </c>
      <c r="AB2005" t="b">
        <f t="shared" ca="1" si="581"/>
        <v>0</v>
      </c>
      <c r="AD2005" t="b">
        <f t="shared" ca="1" si="587"/>
        <v>0</v>
      </c>
      <c r="AE2005" s="37" t="b">
        <f t="shared" ca="1" si="588"/>
        <v>1</v>
      </c>
      <c r="AF2005" t="b">
        <f t="shared" ca="1" si="589"/>
        <v>0</v>
      </c>
      <c r="AG2005" s="317" t="b">
        <f t="shared" ca="1" si="590"/>
        <v>0</v>
      </c>
      <c r="AH2005" s="317" t="b">
        <f t="shared" ca="1" si="591"/>
        <v>0</v>
      </c>
      <c r="AI2005" s="317" t="b">
        <f t="shared" ca="1" si="592"/>
        <v>0</v>
      </c>
    </row>
    <row r="2006" spans="1:35" x14ac:dyDescent="0.25">
      <c r="A2006">
        <v>1974</v>
      </c>
      <c r="B2006" s="169">
        <f ca="1">OFFSET(InputPriceData!B$15,CalculationsAndCharts!$A2006+$A$11,0,1,1)</f>
        <v>38979</v>
      </c>
      <c r="C2006" s="3">
        <f ca="1">OFFSET(InputPriceData!G$15,CalculationsAndCharts!$A2006+$A$11,IF($C$7,8,0),1,1)</f>
        <v>1024600</v>
      </c>
      <c r="D2006" s="4">
        <f ca="1">OFFSET(InputPriceData!C$15,CalculationsAndCharts!$A2006+$A$11,IF($C$7,8,0),1,1)</f>
        <v>47.69</v>
      </c>
      <c r="E2006" s="4">
        <f ca="1">OFFSET(InputPriceData!D$15,CalculationsAndCharts!$A2006+$A$11,IF($C$7,8,0),1,1)</f>
        <v>47.7</v>
      </c>
      <c r="F2006" s="4">
        <f ca="1">OFFSET(InputPriceData!E$15,CalculationsAndCharts!$A2006+$A$11,IF($C$7,8,0),1,1)</f>
        <v>47.2</v>
      </c>
      <c r="G2006" s="4">
        <f ca="1">OFFSET(InputPriceData!F$15,CalculationsAndCharts!$A2006+$A$11,IF($C$7,8,0),1,1)</f>
        <v>47.32</v>
      </c>
      <c r="H2006" s="133"/>
      <c r="I2006" s="133"/>
      <c r="J2006" s="37">
        <f t="shared" ca="1" si="582"/>
        <v>827</v>
      </c>
      <c r="K2006" s="124">
        <f t="shared" ca="1" si="583"/>
        <v>6.0000000000002274E-2</v>
      </c>
      <c r="L2006" s="343">
        <f t="shared" ca="1" si="574"/>
        <v>-4.5622994007960653E-2</v>
      </c>
      <c r="M2006" s="345">
        <f t="shared" ca="1" si="584"/>
        <v>0.60554271098688894</v>
      </c>
      <c r="N2006" s="344">
        <f t="shared" ca="1" si="575"/>
        <v>-7.5342322151985192E-2</v>
      </c>
      <c r="O2006" s="4"/>
      <c r="P2006" s="4"/>
      <c r="Q2006" s="3"/>
      <c r="S2006" s="4"/>
      <c r="T2006" s="4" t="b">
        <f t="shared" ca="1" si="576"/>
        <v>0</v>
      </c>
      <c r="U2006" t="b">
        <f t="shared" ca="1" si="577"/>
        <v>0</v>
      </c>
      <c r="W2006" s="317" t="b">
        <f t="shared" ca="1" si="578"/>
        <v>0</v>
      </c>
      <c r="X2006" s="317" t="b">
        <f t="shared" ca="1" si="585"/>
        <v>0</v>
      </c>
      <c r="Y2006" s="317" t="b">
        <f t="shared" ca="1" si="579"/>
        <v>0</v>
      </c>
      <c r="Z2006" t="b">
        <f t="shared" ca="1" si="580"/>
        <v>0</v>
      </c>
      <c r="AA2006" s="37" t="b">
        <f t="shared" ca="1" si="586"/>
        <v>1</v>
      </c>
      <c r="AB2006" t="b">
        <f t="shared" ca="1" si="581"/>
        <v>0</v>
      </c>
      <c r="AD2006" t="b">
        <f t="shared" ca="1" si="587"/>
        <v>0</v>
      </c>
      <c r="AE2006" s="37" t="b">
        <f t="shared" ca="1" si="588"/>
        <v>1</v>
      </c>
      <c r="AF2006" t="b">
        <f t="shared" ca="1" si="589"/>
        <v>0</v>
      </c>
      <c r="AG2006" s="317" t="b">
        <f t="shared" ca="1" si="590"/>
        <v>0</v>
      </c>
      <c r="AH2006" s="317" t="b">
        <f t="shared" ca="1" si="591"/>
        <v>0</v>
      </c>
      <c r="AI2006" s="317" t="b">
        <f t="shared" ca="1" si="592"/>
        <v>0</v>
      </c>
    </row>
    <row r="2007" spans="1:35" x14ac:dyDescent="0.25">
      <c r="A2007">
        <v>1975</v>
      </c>
      <c r="B2007" s="169">
        <f ca="1">OFFSET(InputPriceData!B$15,CalculationsAndCharts!$A2007+$A$11,0,1,1)</f>
        <v>38978</v>
      </c>
      <c r="C2007" s="3">
        <f ca="1">OFFSET(InputPriceData!G$15,CalculationsAndCharts!$A2007+$A$11,IF($C$7,8,0),1,1)</f>
        <v>2577400</v>
      </c>
      <c r="D2007" s="4">
        <f ca="1">OFFSET(InputPriceData!C$15,CalculationsAndCharts!$A2007+$A$11,IF($C$7,8,0),1,1)</f>
        <v>47.21</v>
      </c>
      <c r="E2007" s="4">
        <f ca="1">OFFSET(InputPriceData!D$15,CalculationsAndCharts!$A2007+$A$11,IF($C$7,8,0),1,1)</f>
        <v>47.85</v>
      </c>
      <c r="F2007" s="4">
        <f ca="1">OFFSET(InputPriceData!E$15,CalculationsAndCharts!$A2007+$A$11,IF($C$7,8,0),1,1)</f>
        <v>47.03</v>
      </c>
      <c r="G2007" s="4">
        <f ca="1">OFFSET(InputPriceData!F$15,CalculationsAndCharts!$A2007+$A$11,IF($C$7,8,0),1,1)</f>
        <v>47.68</v>
      </c>
      <c r="H2007" s="133"/>
      <c r="I2007" s="133"/>
      <c r="J2007" s="37">
        <f t="shared" ca="1" si="582"/>
        <v>826</v>
      </c>
      <c r="K2007" s="124">
        <f t="shared" ca="1" si="583"/>
        <v>0.63000000000000256</v>
      </c>
      <c r="L2007" s="343">
        <f t="shared" ca="1" si="574"/>
        <v>-7.7960106954893332E-2</v>
      </c>
      <c r="M2007" s="345">
        <f t="shared" ca="1" si="584"/>
        <v>0.61104208979504437</v>
      </c>
      <c r="N2007" s="344">
        <f t="shared" ca="1" si="575"/>
        <v>-0.12758549412045037</v>
      </c>
      <c r="O2007" s="4"/>
      <c r="P2007" s="4"/>
      <c r="Q2007" s="3"/>
      <c r="S2007" s="4"/>
      <c r="T2007" s="4" t="b">
        <f t="shared" ca="1" si="576"/>
        <v>0</v>
      </c>
      <c r="U2007" t="b">
        <f t="shared" ca="1" si="577"/>
        <v>0</v>
      </c>
      <c r="W2007" s="317" t="b">
        <f t="shared" ca="1" si="578"/>
        <v>0</v>
      </c>
      <c r="X2007" s="317" t="b">
        <f t="shared" ca="1" si="585"/>
        <v>0</v>
      </c>
      <c r="Y2007" s="317" t="b">
        <f t="shared" ca="1" si="579"/>
        <v>0</v>
      </c>
      <c r="Z2007" t="b">
        <f t="shared" ca="1" si="580"/>
        <v>0</v>
      </c>
      <c r="AA2007" s="37" t="b">
        <f t="shared" ca="1" si="586"/>
        <v>1</v>
      </c>
      <c r="AB2007" t="b">
        <f t="shared" ca="1" si="581"/>
        <v>0</v>
      </c>
      <c r="AD2007" t="b">
        <f t="shared" ca="1" si="587"/>
        <v>0</v>
      </c>
      <c r="AE2007" s="37" t="b">
        <f t="shared" ca="1" si="588"/>
        <v>1</v>
      </c>
      <c r="AF2007" t="b">
        <f t="shared" ca="1" si="589"/>
        <v>0</v>
      </c>
      <c r="AG2007" s="317" t="b">
        <f t="shared" ca="1" si="590"/>
        <v>0</v>
      </c>
      <c r="AH2007" s="317" t="b">
        <f t="shared" ca="1" si="591"/>
        <v>0</v>
      </c>
      <c r="AI2007" s="317" t="b">
        <f t="shared" ca="1" si="592"/>
        <v>0</v>
      </c>
    </row>
    <row r="2008" spans="1:35" x14ac:dyDescent="0.25">
      <c r="A2008">
        <v>1976</v>
      </c>
      <c r="B2008" s="169">
        <f ca="1">OFFSET(InputPriceData!B$15,CalculationsAndCharts!$A2008+$A$11,0,1,1)</f>
        <v>38975</v>
      </c>
      <c r="C2008" s="3">
        <f ca="1">OFFSET(InputPriceData!G$15,CalculationsAndCharts!$A2008+$A$11,IF($C$7,8,0),1,1)</f>
        <v>2552800</v>
      </c>
      <c r="D2008" s="4">
        <f ca="1">OFFSET(InputPriceData!C$15,CalculationsAndCharts!$A2008+$A$11,IF($C$7,8,0),1,1)</f>
        <v>47.06</v>
      </c>
      <c r="E2008" s="4">
        <f ca="1">OFFSET(InputPriceData!D$15,CalculationsAndCharts!$A2008+$A$11,IF($C$7,8,0),1,1)</f>
        <v>47.5</v>
      </c>
      <c r="F2008" s="4">
        <f ca="1">OFFSET(InputPriceData!E$15,CalculationsAndCharts!$A2008+$A$11,IF($C$7,8,0),1,1)</f>
        <v>47.06</v>
      </c>
      <c r="G2008" s="4">
        <f ca="1">OFFSET(InputPriceData!F$15,CalculationsAndCharts!$A2008+$A$11,IF($C$7,8,0),1,1)</f>
        <v>47.26</v>
      </c>
      <c r="H2008" s="133"/>
      <c r="I2008" s="133"/>
      <c r="J2008" s="37">
        <f t="shared" ca="1" si="582"/>
        <v>825</v>
      </c>
      <c r="K2008" s="124">
        <f t="shared" ca="1" si="583"/>
        <v>5.9999999999995168E-2</v>
      </c>
      <c r="L2008" s="343">
        <f t="shared" ca="1" si="574"/>
        <v>-7.6271256147633748E-2</v>
      </c>
      <c r="M2008" s="345">
        <f t="shared" ca="1" si="584"/>
        <v>0.61659141250761285</v>
      </c>
      <c r="N2008" s="344">
        <f t="shared" ca="1" si="575"/>
        <v>-0.12369821343674982</v>
      </c>
      <c r="O2008" s="4"/>
      <c r="P2008" s="4"/>
      <c r="Q2008" s="3"/>
      <c r="S2008" s="4"/>
      <c r="T2008" s="4" t="b">
        <f t="shared" ca="1" si="576"/>
        <v>0</v>
      </c>
      <c r="U2008" t="b">
        <f t="shared" ca="1" si="577"/>
        <v>0</v>
      </c>
      <c r="W2008" s="317" t="b">
        <f t="shared" ca="1" si="578"/>
        <v>0</v>
      </c>
      <c r="X2008" s="317" t="b">
        <f t="shared" ca="1" si="585"/>
        <v>0</v>
      </c>
      <c r="Y2008" s="317" t="b">
        <f t="shared" ca="1" si="579"/>
        <v>1</v>
      </c>
      <c r="Z2008" t="b">
        <f t="shared" ca="1" si="580"/>
        <v>1</v>
      </c>
      <c r="AA2008" s="37" t="b">
        <f t="shared" ca="1" si="586"/>
        <v>1</v>
      </c>
      <c r="AB2008" t="b">
        <f t="shared" ca="1" si="581"/>
        <v>0</v>
      </c>
      <c r="AD2008" t="b">
        <f t="shared" ca="1" si="587"/>
        <v>1</v>
      </c>
      <c r="AE2008" s="37" t="b">
        <f t="shared" ca="1" si="588"/>
        <v>1</v>
      </c>
      <c r="AF2008" t="b">
        <f t="shared" ca="1" si="589"/>
        <v>0</v>
      </c>
      <c r="AG2008" s="317" t="b">
        <f t="shared" ca="1" si="590"/>
        <v>0</v>
      </c>
      <c r="AH2008" s="317" t="b">
        <f t="shared" ca="1" si="591"/>
        <v>0</v>
      </c>
      <c r="AI2008" s="317" t="b">
        <f t="shared" ca="1" si="592"/>
        <v>1</v>
      </c>
    </row>
    <row r="2009" spans="1:35" x14ac:dyDescent="0.25">
      <c r="A2009">
        <v>1977</v>
      </c>
      <c r="B2009" s="169">
        <f ca="1">OFFSET(InputPriceData!B$15,CalculationsAndCharts!$A2009+$A$11,0,1,1)</f>
        <v>38974</v>
      </c>
      <c r="C2009" s="3">
        <f ca="1">OFFSET(InputPriceData!G$15,CalculationsAndCharts!$A2009+$A$11,IF($C$7,8,0),1,1)</f>
        <v>1723800</v>
      </c>
      <c r="D2009" s="4">
        <f ca="1">OFFSET(InputPriceData!C$15,CalculationsAndCharts!$A2009+$A$11,IF($C$7,8,0),1,1)</f>
        <v>47.15</v>
      </c>
      <c r="E2009" s="4">
        <f ca="1">OFFSET(InputPriceData!D$15,CalculationsAndCharts!$A2009+$A$11,IF($C$7,8,0),1,1)</f>
        <v>47.17</v>
      </c>
      <c r="F2009" s="4">
        <f ca="1">OFFSET(InputPriceData!E$15,CalculationsAndCharts!$A2009+$A$11,IF($C$7,8,0),1,1)</f>
        <v>46.86</v>
      </c>
      <c r="G2009" s="4">
        <f ca="1">OFFSET(InputPriceData!F$15,CalculationsAndCharts!$A2009+$A$11,IF($C$7,8,0),1,1)</f>
        <v>47.05</v>
      </c>
      <c r="H2009" s="133"/>
      <c r="I2009" s="133"/>
      <c r="J2009" s="37">
        <f t="shared" ca="1" si="582"/>
        <v>824</v>
      </c>
      <c r="K2009" s="124">
        <f t="shared" ca="1" si="583"/>
        <v>-0.16000000000000369</v>
      </c>
      <c r="L2009" s="343">
        <f t="shared" ca="1" si="574"/>
        <v>-2.1734655170473537E-2</v>
      </c>
      <c r="M2009" s="345">
        <f t="shared" ca="1" si="584"/>
        <v>0.62219113270193027</v>
      </c>
      <c r="N2009" s="344">
        <f t="shared" ca="1" si="575"/>
        <v>-3.4932441219611275E-2</v>
      </c>
      <c r="O2009" s="4"/>
      <c r="P2009" s="4"/>
      <c r="Q2009" s="3"/>
      <c r="S2009" s="4"/>
      <c r="T2009" s="4" t="b">
        <f t="shared" ca="1" si="576"/>
        <v>0</v>
      </c>
      <c r="U2009" t="b">
        <f t="shared" ca="1" si="577"/>
        <v>1</v>
      </c>
      <c r="W2009" s="317" t="b">
        <f t="shared" ca="1" si="578"/>
        <v>0</v>
      </c>
      <c r="X2009" s="317" t="b">
        <f t="shared" ca="1" si="585"/>
        <v>1</v>
      </c>
      <c r="Y2009" s="317" t="b">
        <f t="shared" ca="1" si="579"/>
        <v>0</v>
      </c>
      <c r="Z2009" t="b">
        <f t="shared" ca="1" si="580"/>
        <v>0</v>
      </c>
      <c r="AA2009" s="37" t="b">
        <f t="shared" ca="1" si="586"/>
        <v>0</v>
      </c>
      <c r="AB2009" t="b">
        <f t="shared" ca="1" si="581"/>
        <v>0</v>
      </c>
      <c r="AD2009" t="b">
        <f t="shared" ca="1" si="587"/>
        <v>0</v>
      </c>
      <c r="AE2009" s="37" t="b">
        <f t="shared" ca="1" si="588"/>
        <v>0</v>
      </c>
      <c r="AF2009" t="b">
        <f t="shared" ca="1" si="589"/>
        <v>0</v>
      </c>
      <c r="AG2009" s="317" t="b">
        <f t="shared" ca="1" si="590"/>
        <v>0</v>
      </c>
      <c r="AH2009" s="317" t="b">
        <f t="shared" ca="1" si="591"/>
        <v>1</v>
      </c>
      <c r="AI2009" s="317" t="b">
        <f t="shared" ca="1" si="592"/>
        <v>0</v>
      </c>
    </row>
    <row r="2010" spans="1:35" x14ac:dyDescent="0.25">
      <c r="A2010">
        <v>1978</v>
      </c>
      <c r="B2010" s="169">
        <f ca="1">OFFSET(InputPriceData!B$15,CalculationsAndCharts!$A2010+$A$11,0,1,1)</f>
        <v>38973</v>
      </c>
      <c r="C2010" s="3">
        <f ca="1">OFFSET(InputPriceData!G$15,CalculationsAndCharts!$A2010+$A$11,IF($C$7,8,0),1,1)</f>
        <v>1448300</v>
      </c>
      <c r="D2010" s="4">
        <f ca="1">OFFSET(InputPriceData!C$15,CalculationsAndCharts!$A2010+$A$11,IF($C$7,8,0),1,1)</f>
        <v>47.22</v>
      </c>
      <c r="E2010" s="4">
        <f ca="1">OFFSET(InputPriceData!D$15,CalculationsAndCharts!$A2010+$A$11,IF($C$7,8,0),1,1)</f>
        <v>47.25</v>
      </c>
      <c r="F2010" s="4">
        <f ca="1">OFFSET(InputPriceData!E$15,CalculationsAndCharts!$A2010+$A$11,IF($C$7,8,0),1,1)</f>
        <v>46.83</v>
      </c>
      <c r="G2010" s="4">
        <f ca="1">OFFSET(InputPriceData!F$15,CalculationsAndCharts!$A2010+$A$11,IF($C$7,8,0),1,1)</f>
        <v>47.2</v>
      </c>
      <c r="H2010" s="133"/>
      <c r="I2010" s="133"/>
      <c r="J2010" s="37">
        <f t="shared" ca="1" si="582"/>
        <v>823</v>
      </c>
      <c r="K2010" s="124">
        <f t="shared" ca="1" si="583"/>
        <v>-0.69999999999999574</v>
      </c>
      <c r="L2010" s="343">
        <f t="shared" ca="1" si="574"/>
        <v>5.9820426188452638E-2</v>
      </c>
      <c r="M2010" s="345">
        <f t="shared" ca="1" si="584"/>
        <v>0.62784170807460171</v>
      </c>
      <c r="N2010" s="344">
        <f t="shared" ca="1" si="575"/>
        <v>9.5279471591499659E-2</v>
      </c>
      <c r="O2010" s="4"/>
      <c r="P2010" s="4"/>
      <c r="Q2010" s="3"/>
      <c r="S2010" s="4"/>
      <c r="T2010" s="4" t="b">
        <f t="shared" ca="1" si="576"/>
        <v>0</v>
      </c>
      <c r="U2010" t="b">
        <f t="shared" ca="1" si="577"/>
        <v>0</v>
      </c>
      <c r="W2010" s="317" t="b">
        <f t="shared" ca="1" si="578"/>
        <v>0</v>
      </c>
      <c r="X2010" s="317" t="b">
        <f t="shared" ca="1" si="585"/>
        <v>1</v>
      </c>
      <c r="Y2010" s="317" t="b">
        <f t="shared" ca="1" si="579"/>
        <v>0</v>
      </c>
      <c r="Z2010" t="b">
        <f t="shared" ca="1" si="580"/>
        <v>0</v>
      </c>
      <c r="AA2010" s="37" t="b">
        <f t="shared" ca="1" si="586"/>
        <v>0</v>
      </c>
      <c r="AB2010" t="b">
        <f t="shared" ca="1" si="581"/>
        <v>0</v>
      </c>
      <c r="AD2010" t="b">
        <f t="shared" ca="1" si="587"/>
        <v>0</v>
      </c>
      <c r="AE2010" s="37" t="b">
        <f t="shared" ca="1" si="588"/>
        <v>0</v>
      </c>
      <c r="AF2010" t="b">
        <f t="shared" ca="1" si="589"/>
        <v>0</v>
      </c>
      <c r="AG2010" s="317" t="b">
        <f t="shared" ca="1" si="590"/>
        <v>0</v>
      </c>
      <c r="AH2010" s="317" t="b">
        <f t="shared" ca="1" si="591"/>
        <v>1</v>
      </c>
      <c r="AI2010" s="317" t="b">
        <f t="shared" ca="1" si="592"/>
        <v>0</v>
      </c>
    </row>
    <row r="2011" spans="1:35" x14ac:dyDescent="0.25">
      <c r="A2011">
        <v>1979</v>
      </c>
      <c r="B2011" s="169">
        <f ca="1">OFFSET(InputPriceData!B$15,CalculationsAndCharts!$A2011+$A$11,0,1,1)</f>
        <v>38972</v>
      </c>
      <c r="C2011" s="3">
        <f ca="1">OFFSET(InputPriceData!G$15,CalculationsAndCharts!$A2011+$A$11,IF($C$7,8,0),1,1)</f>
        <v>2458600</v>
      </c>
      <c r="D2011" s="4">
        <f ca="1">OFFSET(InputPriceData!C$15,CalculationsAndCharts!$A2011+$A$11,IF($C$7,8,0),1,1)</f>
        <v>47.9</v>
      </c>
      <c r="E2011" s="4">
        <f ca="1">OFFSET(InputPriceData!D$15,CalculationsAndCharts!$A2011+$A$11,IF($C$7,8,0),1,1)</f>
        <v>48</v>
      </c>
      <c r="F2011" s="4">
        <f ca="1">OFFSET(InputPriceData!E$15,CalculationsAndCharts!$A2011+$A$11,IF($C$7,8,0),1,1)</f>
        <v>46.91</v>
      </c>
      <c r="G2011" s="4">
        <f ca="1">OFFSET(InputPriceData!F$15,CalculationsAndCharts!$A2011+$A$11,IF($C$7,8,0),1,1)</f>
        <v>47.21</v>
      </c>
      <c r="H2011" s="133"/>
      <c r="I2011" s="133"/>
      <c r="J2011" s="37">
        <f t="shared" ca="1" si="582"/>
        <v>822</v>
      </c>
      <c r="K2011" s="124">
        <f t="shared" ca="1" si="583"/>
        <v>-0.40999999999999659</v>
      </c>
      <c r="L2011" s="343">
        <f t="shared" ca="1" si="574"/>
        <v>0.1266383081138801</v>
      </c>
      <c r="M2011" s="345">
        <f t="shared" ca="1" si="584"/>
        <v>0.63354360047891189</v>
      </c>
      <c r="N2011" s="344">
        <f t="shared" ca="1" si="575"/>
        <v>0.19988886008500592</v>
      </c>
      <c r="O2011" s="4"/>
      <c r="P2011" s="4"/>
      <c r="Q2011" s="3"/>
      <c r="S2011" s="4"/>
      <c r="T2011" s="4" t="b">
        <f t="shared" ca="1" si="576"/>
        <v>0</v>
      </c>
      <c r="U2011" t="b">
        <f t="shared" ca="1" si="577"/>
        <v>0</v>
      </c>
      <c r="W2011" s="317" t="b">
        <f t="shared" ca="1" si="578"/>
        <v>0</v>
      </c>
      <c r="X2011" s="317" t="b">
        <f t="shared" ca="1" si="585"/>
        <v>1</v>
      </c>
      <c r="Y2011" s="317" t="b">
        <f t="shared" ca="1" si="579"/>
        <v>0</v>
      </c>
      <c r="Z2011" t="b">
        <f t="shared" ca="1" si="580"/>
        <v>0</v>
      </c>
      <c r="AA2011" s="37" t="b">
        <f t="shared" ca="1" si="586"/>
        <v>0</v>
      </c>
      <c r="AB2011" t="b">
        <f t="shared" ca="1" si="581"/>
        <v>0</v>
      </c>
      <c r="AD2011" t="b">
        <f t="shared" ca="1" si="587"/>
        <v>0</v>
      </c>
      <c r="AE2011" s="37" t="b">
        <f t="shared" ca="1" si="588"/>
        <v>0</v>
      </c>
      <c r="AF2011" t="b">
        <f t="shared" ca="1" si="589"/>
        <v>0</v>
      </c>
      <c r="AG2011" s="317" t="b">
        <f t="shared" ca="1" si="590"/>
        <v>0</v>
      </c>
      <c r="AH2011" s="317" t="b">
        <f t="shared" ca="1" si="591"/>
        <v>1</v>
      </c>
      <c r="AI2011" s="317" t="b">
        <f t="shared" ca="1" si="592"/>
        <v>0</v>
      </c>
    </row>
    <row r="2012" spans="1:35" x14ac:dyDescent="0.25">
      <c r="A2012">
        <v>1980</v>
      </c>
      <c r="B2012" s="169">
        <f ca="1">OFFSET(InputPriceData!B$15,CalculationsAndCharts!$A2012+$A$11,0,1,1)</f>
        <v>38971</v>
      </c>
      <c r="C2012" s="3">
        <f ca="1">OFFSET(InputPriceData!G$15,CalculationsAndCharts!$A2012+$A$11,IF($C$7,8,0),1,1)</f>
        <v>1184000</v>
      </c>
      <c r="D2012" s="4">
        <f ca="1">OFFSET(InputPriceData!C$15,CalculationsAndCharts!$A2012+$A$11,IF($C$7,8,0),1,1)</f>
        <v>47.62</v>
      </c>
      <c r="E2012" s="4">
        <f ca="1">OFFSET(InputPriceData!D$15,CalculationsAndCharts!$A2012+$A$11,IF($C$7,8,0),1,1)</f>
        <v>47.94</v>
      </c>
      <c r="F2012" s="4">
        <f ca="1">OFFSET(InputPriceData!E$15,CalculationsAndCharts!$A2012+$A$11,IF($C$7,8,0),1,1)</f>
        <v>47.43</v>
      </c>
      <c r="G2012" s="4">
        <f ca="1">OFFSET(InputPriceData!F$15,CalculationsAndCharts!$A2012+$A$11,IF($C$7,8,0),1,1)</f>
        <v>47.9</v>
      </c>
      <c r="H2012" s="133"/>
      <c r="I2012" s="133"/>
      <c r="J2012" s="37">
        <f t="shared" ca="1" si="582"/>
        <v>821</v>
      </c>
      <c r="K2012" s="124">
        <f t="shared" ca="1" si="583"/>
        <v>0.25</v>
      </c>
      <c r="L2012" s="343">
        <f t="shared" ca="1" si="574"/>
        <v>0.14684369989087581</v>
      </c>
      <c r="M2012" s="345">
        <f t="shared" ca="1" si="584"/>
        <v>0.63929727596257513</v>
      </c>
      <c r="N2012" s="344">
        <f t="shared" ca="1" si="575"/>
        <v>0.22969548817453767</v>
      </c>
      <c r="O2012" s="4"/>
      <c r="P2012" s="4"/>
      <c r="Q2012" s="3"/>
      <c r="S2012" s="4"/>
      <c r="T2012" s="4" t="b">
        <f t="shared" ca="1" si="576"/>
        <v>0</v>
      </c>
      <c r="U2012" t="b">
        <f t="shared" ca="1" si="577"/>
        <v>0</v>
      </c>
      <c r="W2012" s="317" t="b">
        <f t="shared" ca="1" si="578"/>
        <v>0</v>
      </c>
      <c r="X2012" s="317" t="b">
        <f t="shared" ca="1" si="585"/>
        <v>1</v>
      </c>
      <c r="Y2012" s="317" t="b">
        <f t="shared" ca="1" si="579"/>
        <v>0</v>
      </c>
      <c r="Z2012" t="b">
        <f t="shared" ca="1" si="580"/>
        <v>0</v>
      </c>
      <c r="AA2012" s="37" t="b">
        <f t="shared" ca="1" si="586"/>
        <v>0</v>
      </c>
      <c r="AB2012" t="b">
        <f t="shared" ca="1" si="581"/>
        <v>0</v>
      </c>
      <c r="AD2012" t="b">
        <f t="shared" ca="1" si="587"/>
        <v>0</v>
      </c>
      <c r="AE2012" s="37" t="b">
        <f t="shared" ca="1" si="588"/>
        <v>0</v>
      </c>
      <c r="AF2012" t="b">
        <f t="shared" ca="1" si="589"/>
        <v>0</v>
      </c>
      <c r="AG2012" s="317" t="b">
        <f t="shared" ca="1" si="590"/>
        <v>0</v>
      </c>
      <c r="AH2012" s="317" t="b">
        <f t="shared" ca="1" si="591"/>
        <v>1</v>
      </c>
      <c r="AI2012" s="317" t="b">
        <f t="shared" ca="1" si="592"/>
        <v>0</v>
      </c>
    </row>
    <row r="2013" spans="1:35" x14ac:dyDescent="0.25">
      <c r="A2013">
        <v>1981</v>
      </c>
      <c r="B2013" s="169">
        <f ca="1">OFFSET(InputPriceData!B$15,CalculationsAndCharts!$A2013+$A$11,0,1,1)</f>
        <v>38968</v>
      </c>
      <c r="C2013" s="3">
        <f ca="1">OFFSET(InputPriceData!G$15,CalculationsAndCharts!$A2013+$A$11,IF($C$7,8,0),1,1)</f>
        <v>1270500</v>
      </c>
      <c r="D2013" s="4">
        <f ca="1">OFFSET(InputPriceData!C$15,CalculationsAndCharts!$A2013+$A$11,IF($C$7,8,0),1,1)</f>
        <v>47.86</v>
      </c>
      <c r="E2013" s="4">
        <f ca="1">OFFSET(InputPriceData!D$15,CalculationsAndCharts!$A2013+$A$11,IF($C$7,8,0),1,1)</f>
        <v>47.86</v>
      </c>
      <c r="F2013" s="4">
        <f ca="1">OFFSET(InputPriceData!E$15,CalculationsAndCharts!$A2013+$A$11,IF($C$7,8,0),1,1)</f>
        <v>47.31</v>
      </c>
      <c r="G2013" s="4">
        <f ca="1">OFFSET(InputPriceData!F$15,CalculationsAndCharts!$A2013+$A$11,IF($C$7,8,0),1,1)</f>
        <v>47.62</v>
      </c>
      <c r="H2013" s="133"/>
      <c r="I2013" s="133"/>
      <c r="J2013" s="37">
        <f t="shared" ca="1" si="582"/>
        <v>820</v>
      </c>
      <c r="K2013" s="124">
        <f t="shared" ca="1" si="583"/>
        <v>-0.14000000000000057</v>
      </c>
      <c r="L2013" s="343">
        <f t="shared" ca="1" si="574"/>
        <v>0.15040091390047708</v>
      </c>
      <c r="M2013" s="345">
        <f t="shared" ca="1" si="584"/>
        <v>0.64510320480582761</v>
      </c>
      <c r="N2013" s="344">
        <f t="shared" ca="1" si="575"/>
        <v>0.23314240695137595</v>
      </c>
      <c r="O2013" s="4"/>
      <c r="P2013" s="4"/>
      <c r="Q2013" s="3"/>
      <c r="S2013" s="4"/>
      <c r="T2013" s="4" t="b">
        <f t="shared" ca="1" si="576"/>
        <v>0</v>
      </c>
      <c r="U2013" t="b">
        <f t="shared" ca="1" si="577"/>
        <v>0</v>
      </c>
      <c r="W2013" s="317" t="b">
        <f t="shared" ca="1" si="578"/>
        <v>0</v>
      </c>
      <c r="X2013" s="317" t="b">
        <f t="shared" ca="1" si="585"/>
        <v>1</v>
      </c>
      <c r="Y2013" s="317" t="b">
        <f t="shared" ca="1" si="579"/>
        <v>0</v>
      </c>
      <c r="Z2013" t="b">
        <f t="shared" ca="1" si="580"/>
        <v>0</v>
      </c>
      <c r="AA2013" s="37" t="b">
        <f t="shared" ca="1" si="586"/>
        <v>0</v>
      </c>
      <c r="AB2013" t="b">
        <f t="shared" ca="1" si="581"/>
        <v>0</v>
      </c>
      <c r="AD2013" t="b">
        <f t="shared" ca="1" si="587"/>
        <v>0</v>
      </c>
      <c r="AE2013" s="37" t="b">
        <f t="shared" ca="1" si="588"/>
        <v>0</v>
      </c>
      <c r="AF2013" t="b">
        <f t="shared" ca="1" si="589"/>
        <v>0</v>
      </c>
      <c r="AG2013" s="317" t="b">
        <f t="shared" ca="1" si="590"/>
        <v>0</v>
      </c>
      <c r="AH2013" s="317" t="b">
        <f t="shared" ca="1" si="591"/>
        <v>1</v>
      </c>
      <c r="AI2013" s="317" t="b">
        <f t="shared" ca="1" si="592"/>
        <v>0</v>
      </c>
    </row>
    <row r="2014" spans="1:35" x14ac:dyDescent="0.25">
      <c r="A2014">
        <v>1982</v>
      </c>
      <c r="B2014" s="169">
        <f ca="1">OFFSET(InputPriceData!B$15,CalculationsAndCharts!$A2014+$A$11,0,1,1)</f>
        <v>38967</v>
      </c>
      <c r="C2014" s="3">
        <f ca="1">OFFSET(InputPriceData!G$15,CalculationsAndCharts!$A2014+$A$11,IF($C$7,8,0),1,1)</f>
        <v>1220800</v>
      </c>
      <c r="D2014" s="4">
        <f ca="1">OFFSET(InputPriceData!C$15,CalculationsAndCharts!$A2014+$A$11,IF($C$7,8,0),1,1)</f>
        <v>47.82</v>
      </c>
      <c r="E2014" s="4">
        <f ca="1">OFFSET(InputPriceData!D$15,CalculationsAndCharts!$A2014+$A$11,IF($C$7,8,0),1,1)</f>
        <v>47.87</v>
      </c>
      <c r="F2014" s="4">
        <f ca="1">OFFSET(InputPriceData!E$15,CalculationsAndCharts!$A2014+$A$11,IF($C$7,8,0),1,1)</f>
        <v>47.54</v>
      </c>
      <c r="G2014" s="4">
        <f ca="1">OFFSET(InputPriceData!F$15,CalculationsAndCharts!$A2014+$A$11,IF($C$7,8,0),1,1)</f>
        <v>47.65</v>
      </c>
      <c r="H2014" s="133"/>
      <c r="I2014" s="133"/>
      <c r="J2014" s="37">
        <f t="shared" ca="1" si="582"/>
        <v>819</v>
      </c>
      <c r="K2014" s="124">
        <f t="shared" ca="1" si="583"/>
        <v>-0.20000000000000284</v>
      </c>
      <c r="L2014" s="343">
        <f t="shared" ca="1" si="574"/>
        <v>0.14419360664644335</v>
      </c>
      <c r="M2014" s="345">
        <f t="shared" ca="1" si="584"/>
        <v>0.65096186155986646</v>
      </c>
      <c r="N2014" s="344">
        <f t="shared" ca="1" si="575"/>
        <v>0.22150853246750835</v>
      </c>
      <c r="O2014" s="4"/>
      <c r="P2014" s="4"/>
      <c r="Q2014" s="3"/>
      <c r="S2014" s="4"/>
      <c r="T2014" s="4" t="b">
        <f t="shared" ca="1" si="576"/>
        <v>0</v>
      </c>
      <c r="U2014" t="b">
        <f t="shared" ca="1" si="577"/>
        <v>0</v>
      </c>
      <c r="W2014" s="317" t="b">
        <f t="shared" ca="1" si="578"/>
        <v>0</v>
      </c>
      <c r="X2014" s="317" t="b">
        <f t="shared" ca="1" si="585"/>
        <v>1</v>
      </c>
      <c r="Y2014" s="317" t="b">
        <f t="shared" ca="1" si="579"/>
        <v>0</v>
      </c>
      <c r="Z2014" t="b">
        <f t="shared" ca="1" si="580"/>
        <v>0</v>
      </c>
      <c r="AA2014" s="37" t="b">
        <f t="shared" ca="1" si="586"/>
        <v>0</v>
      </c>
      <c r="AB2014" t="b">
        <f t="shared" ca="1" si="581"/>
        <v>0</v>
      </c>
      <c r="AD2014" t="b">
        <f t="shared" ca="1" si="587"/>
        <v>0</v>
      </c>
      <c r="AE2014" s="37" t="b">
        <f t="shared" ca="1" si="588"/>
        <v>0</v>
      </c>
      <c r="AF2014" t="b">
        <f t="shared" ca="1" si="589"/>
        <v>0</v>
      </c>
      <c r="AG2014" s="317" t="b">
        <f t="shared" ca="1" si="590"/>
        <v>0</v>
      </c>
      <c r="AH2014" s="317" t="b">
        <f t="shared" ca="1" si="591"/>
        <v>1</v>
      </c>
      <c r="AI2014" s="317" t="b">
        <f t="shared" ca="1" si="592"/>
        <v>0</v>
      </c>
    </row>
    <row r="2015" spans="1:35" x14ac:dyDescent="0.25">
      <c r="A2015">
        <v>1983</v>
      </c>
      <c r="B2015" s="169">
        <f ca="1">OFFSET(InputPriceData!B$15,CalculationsAndCharts!$A2015+$A$11,0,1,1)</f>
        <v>38966</v>
      </c>
      <c r="C2015" s="3">
        <f ca="1">OFFSET(InputPriceData!G$15,CalculationsAndCharts!$A2015+$A$11,IF($C$7,8,0),1,1)</f>
        <v>1319500</v>
      </c>
      <c r="D2015" s="4">
        <f ca="1">OFFSET(InputPriceData!C$15,CalculationsAndCharts!$A2015+$A$11,IF($C$7,8,0),1,1)</f>
        <v>47.81</v>
      </c>
      <c r="E2015" s="4">
        <f ca="1">OFFSET(InputPriceData!D$15,CalculationsAndCharts!$A2015+$A$11,IF($C$7,8,0),1,1)</f>
        <v>47.84</v>
      </c>
      <c r="F2015" s="4">
        <f ca="1">OFFSET(InputPriceData!E$15,CalculationsAndCharts!$A2015+$A$11,IF($C$7,8,0),1,1)</f>
        <v>47.59</v>
      </c>
      <c r="G2015" s="4">
        <f ca="1">OFFSET(InputPriceData!F$15,CalculationsAndCharts!$A2015+$A$11,IF($C$7,8,0),1,1)</f>
        <v>47.76</v>
      </c>
      <c r="H2015" s="133"/>
      <c r="I2015" s="133"/>
      <c r="J2015" s="37">
        <f t="shared" ca="1" si="582"/>
        <v>818</v>
      </c>
      <c r="K2015" s="124">
        <f t="shared" ca="1" si="583"/>
        <v>0.71000000000000085</v>
      </c>
      <c r="L2015" s="343">
        <f t="shared" ca="1" si="574"/>
        <v>9.5804117723050142E-2</v>
      </c>
      <c r="M2015" s="345">
        <f t="shared" ca="1" si="584"/>
        <v>0.65687372508563724</v>
      </c>
      <c r="N2015" s="344">
        <f t="shared" ca="1" si="575"/>
        <v>0.14584860691537033</v>
      </c>
      <c r="O2015" s="4"/>
      <c r="P2015" s="4"/>
      <c r="Q2015" s="3"/>
      <c r="S2015" s="4"/>
      <c r="T2015" s="4" t="b">
        <f t="shared" ca="1" si="576"/>
        <v>0</v>
      </c>
      <c r="U2015" t="b">
        <f t="shared" ca="1" si="577"/>
        <v>0</v>
      </c>
      <c r="W2015" s="317" t="b">
        <f t="shared" ca="1" si="578"/>
        <v>0</v>
      </c>
      <c r="X2015" s="317" t="b">
        <f t="shared" ca="1" si="585"/>
        <v>1</v>
      </c>
      <c r="Y2015" s="317" t="b">
        <f t="shared" ca="1" si="579"/>
        <v>0</v>
      </c>
      <c r="Z2015" t="b">
        <f t="shared" ca="1" si="580"/>
        <v>0</v>
      </c>
      <c r="AA2015" s="37" t="b">
        <f t="shared" ca="1" si="586"/>
        <v>0</v>
      </c>
      <c r="AB2015" t="b">
        <f t="shared" ca="1" si="581"/>
        <v>0</v>
      </c>
      <c r="AD2015" t="b">
        <f t="shared" ca="1" si="587"/>
        <v>0</v>
      </c>
      <c r="AE2015" s="37" t="b">
        <f t="shared" ca="1" si="588"/>
        <v>0</v>
      </c>
      <c r="AF2015" t="b">
        <f t="shared" ca="1" si="589"/>
        <v>0</v>
      </c>
      <c r="AG2015" s="317" t="b">
        <f t="shared" ca="1" si="590"/>
        <v>0</v>
      </c>
      <c r="AH2015" s="317" t="b">
        <f t="shared" ca="1" si="591"/>
        <v>1</v>
      </c>
      <c r="AI2015" s="317" t="b">
        <f t="shared" ca="1" si="592"/>
        <v>0</v>
      </c>
    </row>
    <row r="2016" spans="1:35" x14ac:dyDescent="0.25">
      <c r="A2016">
        <v>1984</v>
      </c>
      <c r="B2016" s="169">
        <f ca="1">OFFSET(InputPriceData!B$15,CalculationsAndCharts!$A2016+$A$11,0,1,1)</f>
        <v>38965</v>
      </c>
      <c r="C2016" s="3">
        <f ca="1">OFFSET(InputPriceData!G$15,CalculationsAndCharts!$A2016+$A$11,IF($C$7,8,0),1,1)</f>
        <v>1224700</v>
      </c>
      <c r="D2016" s="4">
        <f ca="1">OFFSET(InputPriceData!C$15,CalculationsAndCharts!$A2016+$A$11,IF($C$7,8,0),1,1)</f>
        <v>47.22</v>
      </c>
      <c r="E2016" s="4">
        <f ca="1">OFFSET(InputPriceData!D$15,CalculationsAndCharts!$A2016+$A$11,IF($C$7,8,0),1,1)</f>
        <v>48</v>
      </c>
      <c r="F2016" s="4">
        <f ca="1">OFFSET(InputPriceData!E$15,CalculationsAndCharts!$A2016+$A$11,IF($C$7,8,0),1,1)</f>
        <v>47.2</v>
      </c>
      <c r="G2016" s="4">
        <f ca="1">OFFSET(InputPriceData!F$15,CalculationsAndCharts!$A2016+$A$11,IF($C$7,8,0),1,1)</f>
        <v>47.85</v>
      </c>
      <c r="H2016" s="133"/>
      <c r="I2016" s="133"/>
      <c r="J2016" s="37">
        <f t="shared" ca="1" si="582"/>
        <v>817</v>
      </c>
      <c r="K2016" s="124">
        <f t="shared" ca="1" si="583"/>
        <v>0.64000000000000057</v>
      </c>
      <c r="L2016" s="343">
        <f t="shared" ca="1" si="574"/>
        <v>3.9965523348956478E-2</v>
      </c>
      <c r="M2016" s="345">
        <f t="shared" ca="1" si="584"/>
        <v>0.66283927859297398</v>
      </c>
      <c r="N2016" s="344">
        <f t="shared" ca="1" si="575"/>
        <v>6.0294440356329401E-2</v>
      </c>
      <c r="O2016" s="4"/>
      <c r="P2016" s="4"/>
      <c r="Q2016" s="3"/>
      <c r="S2016" s="4"/>
      <c r="T2016" s="4" t="b">
        <f t="shared" ca="1" si="576"/>
        <v>0</v>
      </c>
      <c r="U2016" t="b">
        <f t="shared" ca="1" si="577"/>
        <v>0</v>
      </c>
      <c r="W2016" s="317" t="b">
        <f t="shared" ca="1" si="578"/>
        <v>0</v>
      </c>
      <c r="X2016" s="317" t="b">
        <f t="shared" ca="1" si="585"/>
        <v>1</v>
      </c>
      <c r="Y2016" s="317" t="b">
        <f t="shared" ca="1" si="579"/>
        <v>0</v>
      </c>
      <c r="Z2016" t="b">
        <f t="shared" ca="1" si="580"/>
        <v>0</v>
      </c>
      <c r="AA2016" s="37" t="b">
        <f t="shared" ca="1" si="586"/>
        <v>0</v>
      </c>
      <c r="AB2016" t="b">
        <f t="shared" ca="1" si="581"/>
        <v>0</v>
      </c>
      <c r="AD2016" t="b">
        <f t="shared" ca="1" si="587"/>
        <v>0</v>
      </c>
      <c r="AE2016" s="37" t="b">
        <f t="shared" ca="1" si="588"/>
        <v>0</v>
      </c>
      <c r="AF2016" t="b">
        <f t="shared" ca="1" si="589"/>
        <v>0</v>
      </c>
      <c r="AG2016" s="317" t="b">
        <f t="shared" ca="1" si="590"/>
        <v>0</v>
      </c>
      <c r="AH2016" s="317" t="b">
        <f t="shared" ca="1" si="591"/>
        <v>1</v>
      </c>
      <c r="AI2016" s="317" t="b">
        <f t="shared" ca="1" si="592"/>
        <v>0</v>
      </c>
    </row>
    <row r="2017" spans="1:35" x14ac:dyDescent="0.25">
      <c r="A2017">
        <v>1985</v>
      </c>
      <c r="B2017" s="169">
        <f ca="1">OFFSET(InputPriceData!B$15,CalculationsAndCharts!$A2017+$A$11,0,1,1)</f>
        <v>38961</v>
      </c>
      <c r="C2017" s="3">
        <f ca="1">OFFSET(InputPriceData!G$15,CalculationsAndCharts!$A2017+$A$11,IF($C$7,8,0),1,1)</f>
        <v>1562700</v>
      </c>
      <c r="D2017" s="4">
        <f ca="1">OFFSET(InputPriceData!C$15,CalculationsAndCharts!$A2017+$A$11,IF($C$7,8,0),1,1)</f>
        <v>47.21</v>
      </c>
      <c r="E2017" s="4">
        <f ca="1">OFFSET(InputPriceData!D$15,CalculationsAndCharts!$A2017+$A$11,IF($C$7,8,0),1,1)</f>
        <v>47.3</v>
      </c>
      <c r="F2017" s="4">
        <f ca="1">OFFSET(InputPriceData!E$15,CalculationsAndCharts!$A2017+$A$11,IF($C$7,8,0),1,1)</f>
        <v>46.66</v>
      </c>
      <c r="G2017" s="4">
        <f ca="1">OFFSET(InputPriceData!F$15,CalculationsAndCharts!$A2017+$A$11,IF($C$7,8,0),1,1)</f>
        <v>47.05</v>
      </c>
      <c r="H2017" s="133"/>
      <c r="I2017" s="133"/>
      <c r="J2017" s="37">
        <f t="shared" ca="1" si="582"/>
        <v>816</v>
      </c>
      <c r="K2017" s="124">
        <f t="shared" ca="1" si="583"/>
        <v>-0.40000000000000568</v>
      </c>
      <c r="L2017" s="343">
        <f t="shared" ref="L2017:L2080" ca="1" si="593">IF(J2017&gt;3,($D$21*(K2017+K2018)/2+$D$22*L2018+$D$23*L2019),IF(J2017=1,0,IF(J2017=2,($D$21*0*(G2017+G2018)/2+$D$22*L2018),IF(J2017=3,($D$21*0*(G2017+G2018)/2+$D$22*L2018+$D$23*L2019),0))))</f>
        <v>3.1137978070913501E-2</v>
      </c>
      <c r="M2017" s="345">
        <f t="shared" ca="1" si="584"/>
        <v>0.66885900968009482</v>
      </c>
      <c r="N2017" s="344">
        <f t="shared" ref="N2017:N2080" ca="1" si="594">IF(M2017=0,0,L2017/M2017)</f>
        <v>4.6553874015700748E-2</v>
      </c>
      <c r="O2017" s="4"/>
      <c r="P2017" s="4"/>
      <c r="Q2017" s="3"/>
      <c r="S2017" s="4"/>
      <c r="T2017" s="4" t="b">
        <f t="shared" ref="T2017:T2080" ca="1" si="595">AND(N2018&lt;0,N2017&gt;0)</f>
        <v>0</v>
      </c>
      <c r="U2017" t="b">
        <f t="shared" ref="U2017:U2080" ca="1" si="596">AND(N2018&gt;0,N2017&lt;0)</f>
        <v>0</v>
      </c>
      <c r="W2017" s="317" t="b">
        <f t="shared" ref="W2017:W2080" ca="1" si="597">AND(T2018&lt;&gt;T2019,T2018,NOT(X2018))</f>
        <v>0</v>
      </c>
      <c r="X2017" s="317" t="b">
        <f t="shared" ca="1" si="585"/>
        <v>1</v>
      </c>
      <c r="Y2017" s="317" t="b">
        <f t="shared" ref="Y2017:Y2080" ca="1" si="598">AND(X2018,AND(U2018&lt;&gt;U2019,U2018))</f>
        <v>0</v>
      </c>
      <c r="Z2017" t="b">
        <f t="shared" ref="Z2017:Z2080" ca="1" si="599">AND(U2018&lt;&gt;U2019,U2018,NOT(AA2018))</f>
        <v>0</v>
      </c>
      <c r="AA2017" s="37" t="b">
        <f t="shared" ca="1" si="586"/>
        <v>0</v>
      </c>
      <c r="AB2017" t="b">
        <f t="shared" ref="AB2017:AB2080" ca="1" si="600">AND(AA2018,AND(T2018&lt;&gt;T2019,T2018))</f>
        <v>0</v>
      </c>
      <c r="AD2017" t="b">
        <f t="shared" ca="1" si="587"/>
        <v>0</v>
      </c>
      <c r="AE2017" s="37" t="b">
        <f t="shared" ca="1" si="588"/>
        <v>0</v>
      </c>
      <c r="AF2017" t="b">
        <f t="shared" ca="1" si="589"/>
        <v>0</v>
      </c>
      <c r="AG2017" s="317" t="b">
        <f t="shared" ca="1" si="590"/>
        <v>0</v>
      </c>
      <c r="AH2017" s="317" t="b">
        <f t="shared" ca="1" si="591"/>
        <v>1</v>
      </c>
      <c r="AI2017" s="317" t="b">
        <f t="shared" ca="1" si="592"/>
        <v>0</v>
      </c>
    </row>
    <row r="2018" spans="1:35" x14ac:dyDescent="0.25">
      <c r="A2018">
        <v>1986</v>
      </c>
      <c r="B2018" s="169">
        <f ca="1">OFFSET(InputPriceData!B$15,CalculationsAndCharts!$A2018+$A$11,0,1,1)</f>
        <v>38960</v>
      </c>
      <c r="C2018" s="3">
        <f ca="1">OFFSET(InputPriceData!G$15,CalculationsAndCharts!$A2018+$A$11,IF($C$7,8,0),1,1)</f>
        <v>1366800</v>
      </c>
      <c r="D2018" s="4">
        <f ca="1">OFFSET(InputPriceData!C$15,CalculationsAndCharts!$A2018+$A$11,IF($C$7,8,0),1,1)</f>
        <v>47.45</v>
      </c>
      <c r="E2018" s="4">
        <f ca="1">OFFSET(InputPriceData!D$15,CalculationsAndCharts!$A2018+$A$11,IF($C$7,8,0),1,1)</f>
        <v>47.5</v>
      </c>
      <c r="F2018" s="4">
        <f ca="1">OFFSET(InputPriceData!E$15,CalculationsAndCharts!$A2018+$A$11,IF($C$7,8,0),1,1)</f>
        <v>47.17</v>
      </c>
      <c r="G2018" s="4">
        <f ca="1">OFFSET(InputPriceData!F$15,CalculationsAndCharts!$A2018+$A$11,IF($C$7,8,0),1,1)</f>
        <v>47.21</v>
      </c>
      <c r="H2018" s="133"/>
      <c r="I2018" s="133"/>
      <c r="J2018" s="37">
        <f t="shared" ref="J2018:J2081" ca="1" si="601">$A$8-A2018+1</f>
        <v>815</v>
      </c>
      <c r="K2018" s="124">
        <f t="shared" ref="K2018:K2081" ca="1" si="602">IF(J2018&gt;2,G2018-G2020,0)</f>
        <v>0.25</v>
      </c>
      <c r="L2018" s="343">
        <f t="shared" ca="1" si="593"/>
        <v>2.832175887302198E-2</v>
      </c>
      <c r="M2018" s="345">
        <f t="shared" ref="M2018:M2081" ca="1" si="603">MAX(IF(J2018=1,0.0000001,0.991*M2019),ABS(L2018))</f>
        <v>0.67493341037345589</v>
      </c>
      <c r="N2018" s="344">
        <f t="shared" ca="1" si="594"/>
        <v>4.1962300928844093E-2</v>
      </c>
      <c r="O2018" s="4"/>
      <c r="P2018" s="4"/>
      <c r="Q2018" s="3"/>
      <c r="S2018" s="4"/>
      <c r="T2018" s="4" t="b">
        <f t="shared" ca="1" si="595"/>
        <v>0</v>
      </c>
      <c r="U2018" t="b">
        <f t="shared" ca="1" si="596"/>
        <v>0</v>
      </c>
      <c r="W2018" s="317" t="b">
        <f t="shared" ca="1" si="597"/>
        <v>0</v>
      </c>
      <c r="X2018" s="317" t="b">
        <f t="shared" ref="X2018:X2081" ca="1" si="604">IF(X2019,IF(Y2018,FALSE,X2019),IF(W2018,TRUE,X2019))</f>
        <v>1</v>
      </c>
      <c r="Y2018" s="317" t="b">
        <f t="shared" ca="1" si="598"/>
        <v>0</v>
      </c>
      <c r="Z2018" t="b">
        <f t="shared" ca="1" si="599"/>
        <v>0</v>
      </c>
      <c r="AA2018" s="37" t="b">
        <f t="shared" ref="AA2018:AA2081" ca="1" si="605">IF(AA2019,IF(AB2018,FALSE,AA2019),IF(Z2018,TRUE,AA2019))</f>
        <v>0</v>
      </c>
      <c r="AB2018" t="b">
        <f t="shared" ca="1" si="600"/>
        <v>0</v>
      </c>
      <c r="AD2018" t="b">
        <f t="shared" ref="AD2018:AD2081" ca="1" si="606">AND($U2019&lt;&gt;$U2020,$U2019,NOT(AE2019))</f>
        <v>0</v>
      </c>
      <c r="AE2018" s="37" t="b">
        <f t="shared" ref="AE2018:AE2081" ca="1" si="607">IF(AE2019,IF(AF2018,FALSE,AE2019),IF(AD2018,TRUE,AE2019))</f>
        <v>0</v>
      </c>
      <c r="AF2018" t="b">
        <f t="shared" ref="AF2018:AF2081" ca="1" si="608">AND(AE2019,AND($T2019&lt;&gt;$T2020,$T2019))</f>
        <v>0</v>
      </c>
      <c r="AG2018" s="317" t="b">
        <f t="shared" ref="AG2018:AG2081" ca="1" si="609">AND($T2019&lt;&gt;$T2020,$T2019,NOT(AH2019))</f>
        <v>0</v>
      </c>
      <c r="AH2018" s="317" t="b">
        <f t="shared" ref="AH2018:AH2081" ca="1" si="610">IF(AH2019,IF(AI2018,FALSE,AH2019),IF(AG2018,TRUE,AH2019))</f>
        <v>1</v>
      </c>
      <c r="AI2018" s="317" t="b">
        <f t="shared" ref="AI2018:AI2081" ca="1" si="611">AND(AH2019,AND($U2019&lt;&gt;$U2020,$U2019))</f>
        <v>0</v>
      </c>
    </row>
    <row r="2019" spans="1:35" x14ac:dyDescent="0.25">
      <c r="A2019">
        <v>1987</v>
      </c>
      <c r="B2019" s="169">
        <f ca="1">OFFSET(InputPriceData!B$15,CalculationsAndCharts!$A2019+$A$11,0,1,1)</f>
        <v>38959</v>
      </c>
      <c r="C2019" s="3">
        <f ca="1">OFFSET(InputPriceData!G$15,CalculationsAndCharts!$A2019+$A$11,IF($C$7,8,0),1,1)</f>
        <v>1072100</v>
      </c>
      <c r="D2019" s="4">
        <f ca="1">OFFSET(InputPriceData!C$15,CalculationsAndCharts!$A2019+$A$11,IF($C$7,8,0),1,1)</f>
        <v>47.09</v>
      </c>
      <c r="E2019" s="4">
        <f ca="1">OFFSET(InputPriceData!D$15,CalculationsAndCharts!$A2019+$A$11,IF($C$7,8,0),1,1)</f>
        <v>47.6</v>
      </c>
      <c r="F2019" s="4">
        <f ca="1">OFFSET(InputPriceData!E$15,CalculationsAndCharts!$A2019+$A$11,IF($C$7,8,0),1,1)</f>
        <v>46.81</v>
      </c>
      <c r="G2019" s="4">
        <f ca="1">OFFSET(InputPriceData!F$15,CalculationsAndCharts!$A2019+$A$11,IF($C$7,8,0),1,1)</f>
        <v>47.45</v>
      </c>
      <c r="H2019" s="133"/>
      <c r="I2019" s="133"/>
      <c r="J2019" s="37">
        <f t="shared" ca="1" si="601"/>
        <v>814</v>
      </c>
      <c r="K2019" s="124">
        <f t="shared" ca="1" si="602"/>
        <v>0.55000000000000426</v>
      </c>
      <c r="L2019" s="343">
        <f t="shared" ca="1" si="593"/>
        <v>1.1200621000052521E-2</v>
      </c>
      <c r="M2019" s="345">
        <f t="shared" ca="1" si="603"/>
        <v>0.6810629771679676</v>
      </c>
      <c r="N2019" s="344">
        <f t="shared" ca="1" si="594"/>
        <v>1.644579337820937E-2</v>
      </c>
      <c r="O2019" s="4"/>
      <c r="P2019" s="4"/>
      <c r="Q2019" s="3"/>
      <c r="S2019" s="4"/>
      <c r="T2019" s="4" t="b">
        <f t="shared" ca="1" si="595"/>
        <v>0</v>
      </c>
      <c r="U2019" t="b">
        <f t="shared" ca="1" si="596"/>
        <v>0</v>
      </c>
      <c r="W2019" s="317" t="b">
        <f t="shared" ca="1" si="597"/>
        <v>0</v>
      </c>
      <c r="X2019" s="317" t="b">
        <f t="shared" ca="1" si="604"/>
        <v>1</v>
      </c>
      <c r="Y2019" s="317" t="b">
        <f t="shared" ca="1" si="598"/>
        <v>0</v>
      </c>
      <c r="Z2019" t="b">
        <f t="shared" ca="1" si="599"/>
        <v>0</v>
      </c>
      <c r="AA2019" s="37" t="b">
        <f t="shared" ca="1" si="605"/>
        <v>0</v>
      </c>
      <c r="AB2019" t="b">
        <f t="shared" ca="1" si="600"/>
        <v>0</v>
      </c>
      <c r="AD2019" t="b">
        <f t="shared" ca="1" si="606"/>
        <v>0</v>
      </c>
      <c r="AE2019" s="37" t="b">
        <f t="shared" ca="1" si="607"/>
        <v>0</v>
      </c>
      <c r="AF2019" t="b">
        <f t="shared" ca="1" si="608"/>
        <v>0</v>
      </c>
      <c r="AG2019" s="317" t="b">
        <f t="shared" ca="1" si="609"/>
        <v>0</v>
      </c>
      <c r="AH2019" s="317" t="b">
        <f t="shared" ca="1" si="610"/>
        <v>1</v>
      </c>
      <c r="AI2019" s="317" t="b">
        <f t="shared" ca="1" si="611"/>
        <v>0</v>
      </c>
    </row>
    <row r="2020" spans="1:35" x14ac:dyDescent="0.25">
      <c r="A2020">
        <v>1988</v>
      </c>
      <c r="B2020" s="169">
        <f ca="1">OFFSET(InputPriceData!B$15,CalculationsAndCharts!$A2020+$A$11,0,1,1)</f>
        <v>38958</v>
      </c>
      <c r="C2020" s="3">
        <f ca="1">OFFSET(InputPriceData!G$15,CalculationsAndCharts!$A2020+$A$11,IF($C$7,8,0),1,1)</f>
        <v>2077600</v>
      </c>
      <c r="D2020" s="4">
        <f ca="1">OFFSET(InputPriceData!C$15,CalculationsAndCharts!$A2020+$A$11,IF($C$7,8,0),1,1)</f>
        <v>46.85</v>
      </c>
      <c r="E2020" s="4">
        <f ca="1">OFFSET(InputPriceData!D$15,CalculationsAndCharts!$A2020+$A$11,IF($C$7,8,0),1,1)</f>
        <v>47.51</v>
      </c>
      <c r="F2020" s="4">
        <f ca="1">OFFSET(InputPriceData!E$15,CalculationsAndCharts!$A2020+$A$11,IF($C$7,8,0),1,1)</f>
        <v>46.62</v>
      </c>
      <c r="G2020" s="4">
        <f ca="1">OFFSET(InputPriceData!F$15,CalculationsAndCharts!$A2020+$A$11,IF($C$7,8,0),1,1)</f>
        <v>46.96</v>
      </c>
      <c r="H2020" s="133"/>
      <c r="I2020" s="133"/>
      <c r="J2020" s="37">
        <f t="shared" ca="1" si="601"/>
        <v>813</v>
      </c>
      <c r="K2020" s="124">
        <f t="shared" ca="1" si="602"/>
        <v>0.32000000000000028</v>
      </c>
      <c r="L2020" s="343">
        <f t="shared" ca="1" si="593"/>
        <v>3.2406545435411716E-2</v>
      </c>
      <c r="M2020" s="345">
        <f t="shared" ca="1" si="603"/>
        <v>0.68724821106757583</v>
      </c>
      <c r="N2020" s="344">
        <f t="shared" ca="1" si="594"/>
        <v>4.7154062991406231E-2</v>
      </c>
      <c r="O2020" s="4"/>
      <c r="P2020" s="4"/>
      <c r="Q2020" s="3"/>
      <c r="S2020" s="4"/>
      <c r="T2020" s="4" t="b">
        <f t="shared" ca="1" si="595"/>
        <v>0</v>
      </c>
      <c r="U2020" t="b">
        <f t="shared" ca="1" si="596"/>
        <v>0</v>
      </c>
      <c r="W2020" s="317" t="b">
        <f t="shared" ca="1" si="597"/>
        <v>0</v>
      </c>
      <c r="X2020" s="317" t="b">
        <f t="shared" ca="1" si="604"/>
        <v>1</v>
      </c>
      <c r="Y2020" s="317" t="b">
        <f t="shared" ca="1" si="598"/>
        <v>0</v>
      </c>
      <c r="Z2020" t="b">
        <f t="shared" ca="1" si="599"/>
        <v>0</v>
      </c>
      <c r="AA2020" s="37" t="b">
        <f t="shared" ca="1" si="605"/>
        <v>0</v>
      </c>
      <c r="AB2020" t="b">
        <f t="shared" ca="1" si="600"/>
        <v>0</v>
      </c>
      <c r="AD2020" t="b">
        <f t="shared" ca="1" si="606"/>
        <v>0</v>
      </c>
      <c r="AE2020" s="37" t="b">
        <f t="shared" ca="1" si="607"/>
        <v>0</v>
      </c>
      <c r="AF2020" t="b">
        <f t="shared" ca="1" si="608"/>
        <v>0</v>
      </c>
      <c r="AG2020" s="317" t="b">
        <f t="shared" ca="1" si="609"/>
        <v>0</v>
      </c>
      <c r="AH2020" s="317" t="b">
        <f t="shared" ca="1" si="610"/>
        <v>1</v>
      </c>
      <c r="AI2020" s="317" t="b">
        <f t="shared" ca="1" si="611"/>
        <v>0</v>
      </c>
    </row>
    <row r="2021" spans="1:35" x14ac:dyDescent="0.25">
      <c r="A2021">
        <v>1989</v>
      </c>
      <c r="B2021" s="169">
        <f ca="1">OFFSET(InputPriceData!B$15,CalculationsAndCharts!$A2021+$A$11,0,1,1)</f>
        <v>38957</v>
      </c>
      <c r="C2021" s="3">
        <f ca="1">OFFSET(InputPriceData!G$15,CalculationsAndCharts!$A2021+$A$11,IF($C$7,8,0),1,1)</f>
        <v>970700</v>
      </c>
      <c r="D2021" s="4">
        <f ca="1">OFFSET(InputPriceData!C$15,CalculationsAndCharts!$A2021+$A$11,IF($C$7,8,0),1,1)</f>
        <v>46.44</v>
      </c>
      <c r="E2021" s="4">
        <f ca="1">OFFSET(InputPriceData!D$15,CalculationsAndCharts!$A2021+$A$11,IF($C$7,8,0),1,1)</f>
        <v>46.95</v>
      </c>
      <c r="F2021" s="4">
        <f ca="1">OFFSET(InputPriceData!E$15,CalculationsAndCharts!$A2021+$A$11,IF($C$7,8,0),1,1)</f>
        <v>46.43</v>
      </c>
      <c r="G2021" s="4">
        <f ca="1">OFFSET(InputPriceData!F$15,CalculationsAndCharts!$A2021+$A$11,IF($C$7,8,0),1,1)</f>
        <v>46.9</v>
      </c>
      <c r="H2021" s="133"/>
      <c r="I2021" s="133"/>
      <c r="J2021" s="37">
        <f t="shared" ca="1" si="601"/>
        <v>812</v>
      </c>
      <c r="K2021" s="124">
        <f t="shared" ca="1" si="602"/>
        <v>7.9999999999998295E-2</v>
      </c>
      <c r="L2021" s="343">
        <f t="shared" ca="1" si="593"/>
        <v>0.11507440660279239</v>
      </c>
      <c r="M2021" s="345">
        <f t="shared" ca="1" si="603"/>
        <v>0.69348961762621175</v>
      </c>
      <c r="N2021" s="344">
        <f t="shared" ca="1" si="594"/>
        <v>0.16593529834907644</v>
      </c>
      <c r="O2021" s="4"/>
      <c r="P2021" s="4"/>
      <c r="Q2021" s="3"/>
      <c r="S2021" s="4"/>
      <c r="T2021" s="4" t="b">
        <f t="shared" ca="1" si="595"/>
        <v>0</v>
      </c>
      <c r="U2021" t="b">
        <f t="shared" ca="1" si="596"/>
        <v>0</v>
      </c>
      <c r="W2021" s="317" t="b">
        <f t="shared" ca="1" si="597"/>
        <v>0</v>
      </c>
      <c r="X2021" s="317" t="b">
        <f t="shared" ca="1" si="604"/>
        <v>1</v>
      </c>
      <c r="Y2021" s="317" t="b">
        <f t="shared" ca="1" si="598"/>
        <v>0</v>
      </c>
      <c r="Z2021" t="b">
        <f t="shared" ca="1" si="599"/>
        <v>0</v>
      </c>
      <c r="AA2021" s="37" t="b">
        <f t="shared" ca="1" si="605"/>
        <v>0</v>
      </c>
      <c r="AB2021" t="b">
        <f t="shared" ca="1" si="600"/>
        <v>0</v>
      </c>
      <c r="AD2021" t="b">
        <f t="shared" ca="1" si="606"/>
        <v>0</v>
      </c>
      <c r="AE2021" s="37" t="b">
        <f t="shared" ca="1" si="607"/>
        <v>0</v>
      </c>
      <c r="AF2021" t="b">
        <f t="shared" ca="1" si="608"/>
        <v>0</v>
      </c>
      <c r="AG2021" s="317" t="b">
        <f t="shared" ca="1" si="609"/>
        <v>0</v>
      </c>
      <c r="AH2021" s="317" t="b">
        <f t="shared" ca="1" si="610"/>
        <v>1</v>
      </c>
      <c r="AI2021" s="317" t="b">
        <f t="shared" ca="1" si="611"/>
        <v>0</v>
      </c>
    </row>
    <row r="2022" spans="1:35" x14ac:dyDescent="0.25">
      <c r="A2022">
        <v>1990</v>
      </c>
      <c r="B2022" s="169">
        <f ca="1">OFFSET(InputPriceData!B$15,CalculationsAndCharts!$A2022+$A$11,0,1,1)</f>
        <v>38954</v>
      </c>
      <c r="C2022" s="3">
        <f ca="1">OFFSET(InputPriceData!G$15,CalculationsAndCharts!$A2022+$A$11,IF($C$7,8,0),1,1)</f>
        <v>850600</v>
      </c>
      <c r="D2022" s="4">
        <f ca="1">OFFSET(InputPriceData!C$15,CalculationsAndCharts!$A2022+$A$11,IF($C$7,8,0),1,1)</f>
        <v>46.7</v>
      </c>
      <c r="E2022" s="4">
        <f ca="1">OFFSET(InputPriceData!D$15,CalculationsAndCharts!$A2022+$A$11,IF($C$7,8,0),1,1)</f>
        <v>46.77</v>
      </c>
      <c r="F2022" s="4">
        <f ca="1">OFFSET(InputPriceData!E$15,CalculationsAndCharts!$A2022+$A$11,IF($C$7,8,0),1,1)</f>
        <v>46.39</v>
      </c>
      <c r="G2022" s="4">
        <f ca="1">OFFSET(InputPriceData!F$15,CalculationsAndCharts!$A2022+$A$11,IF($C$7,8,0),1,1)</f>
        <v>46.64</v>
      </c>
      <c r="H2022" s="133"/>
      <c r="I2022" s="133"/>
      <c r="J2022" s="37">
        <f t="shared" ca="1" si="601"/>
        <v>811</v>
      </c>
      <c r="K2022" s="124">
        <f t="shared" ca="1" si="602"/>
        <v>-0.28999999999999915</v>
      </c>
      <c r="L2022" s="343">
        <f t="shared" ca="1" si="593"/>
        <v>0.25443967450909644</v>
      </c>
      <c r="M2022" s="345">
        <f t="shared" ca="1" si="603"/>
        <v>0.69978770698911374</v>
      </c>
      <c r="N2022" s="344">
        <f t="shared" ca="1" si="594"/>
        <v>0.36359551899509807</v>
      </c>
      <c r="O2022" s="4"/>
      <c r="P2022" s="4"/>
      <c r="Q2022" s="3"/>
      <c r="S2022" s="4"/>
      <c r="T2022" s="4" t="b">
        <f t="shared" ca="1" si="595"/>
        <v>0</v>
      </c>
      <c r="U2022" t="b">
        <f t="shared" ca="1" si="596"/>
        <v>0</v>
      </c>
      <c r="W2022" s="317" t="b">
        <f t="shared" ca="1" si="597"/>
        <v>0</v>
      </c>
      <c r="X2022" s="317" t="b">
        <f t="shared" ca="1" si="604"/>
        <v>1</v>
      </c>
      <c r="Y2022" s="317" t="b">
        <f t="shared" ca="1" si="598"/>
        <v>0</v>
      </c>
      <c r="Z2022" t="b">
        <f t="shared" ca="1" si="599"/>
        <v>0</v>
      </c>
      <c r="AA2022" s="37" t="b">
        <f t="shared" ca="1" si="605"/>
        <v>0</v>
      </c>
      <c r="AB2022" t="b">
        <f t="shared" ca="1" si="600"/>
        <v>0</v>
      </c>
      <c r="AD2022" t="b">
        <f t="shared" ca="1" si="606"/>
        <v>0</v>
      </c>
      <c r="AE2022" s="37" t="b">
        <f t="shared" ca="1" si="607"/>
        <v>0</v>
      </c>
      <c r="AF2022" t="b">
        <f t="shared" ca="1" si="608"/>
        <v>0</v>
      </c>
      <c r="AG2022" s="317" t="b">
        <f t="shared" ca="1" si="609"/>
        <v>0</v>
      </c>
      <c r="AH2022" s="317" t="b">
        <f t="shared" ca="1" si="610"/>
        <v>1</v>
      </c>
      <c r="AI2022" s="317" t="b">
        <f t="shared" ca="1" si="611"/>
        <v>0</v>
      </c>
    </row>
    <row r="2023" spans="1:35" x14ac:dyDescent="0.25">
      <c r="A2023">
        <v>1991</v>
      </c>
      <c r="B2023" s="169">
        <f ca="1">OFFSET(InputPriceData!B$15,CalculationsAndCharts!$A2023+$A$11,0,1,1)</f>
        <v>38953</v>
      </c>
      <c r="C2023" s="3">
        <f ca="1">OFFSET(InputPriceData!G$15,CalculationsAndCharts!$A2023+$A$11,IF($C$7,8,0),1,1)</f>
        <v>1085100</v>
      </c>
      <c r="D2023" s="4">
        <f ca="1">OFFSET(InputPriceData!C$15,CalculationsAndCharts!$A2023+$A$11,IF($C$7,8,0),1,1)</f>
        <v>47.13</v>
      </c>
      <c r="E2023" s="4">
        <f ca="1">OFFSET(InputPriceData!D$15,CalculationsAndCharts!$A2023+$A$11,IF($C$7,8,0),1,1)</f>
        <v>47.33</v>
      </c>
      <c r="F2023" s="4">
        <f ca="1">OFFSET(InputPriceData!E$15,CalculationsAndCharts!$A2023+$A$11,IF($C$7,8,0),1,1)</f>
        <v>46.52</v>
      </c>
      <c r="G2023" s="4">
        <f ca="1">OFFSET(InputPriceData!F$15,CalculationsAndCharts!$A2023+$A$11,IF($C$7,8,0),1,1)</f>
        <v>46.82</v>
      </c>
      <c r="H2023" s="133"/>
      <c r="I2023" s="133"/>
      <c r="J2023" s="37">
        <f t="shared" ca="1" si="601"/>
        <v>810</v>
      </c>
      <c r="K2023" s="124">
        <f t="shared" ca="1" si="602"/>
        <v>-0.63000000000000256</v>
      </c>
      <c r="L2023" s="343">
        <f t="shared" ca="1" si="593"/>
        <v>0.42746323532931474</v>
      </c>
      <c r="M2023" s="345">
        <f t="shared" ca="1" si="603"/>
        <v>0.70614299393452451</v>
      </c>
      <c r="N2023" s="344">
        <f t="shared" ca="1" si="594"/>
        <v>0.60534939665343512</v>
      </c>
      <c r="O2023" s="4"/>
      <c r="P2023" s="4"/>
      <c r="Q2023" s="3"/>
      <c r="S2023" s="4"/>
      <c r="T2023" s="4" t="b">
        <f t="shared" ca="1" si="595"/>
        <v>0</v>
      </c>
      <c r="U2023" t="b">
        <f t="shared" ca="1" si="596"/>
        <v>0</v>
      </c>
      <c r="W2023" s="317" t="b">
        <f t="shared" ca="1" si="597"/>
        <v>0</v>
      </c>
      <c r="X2023" s="317" t="b">
        <f t="shared" ca="1" si="604"/>
        <v>1</v>
      </c>
      <c r="Y2023" s="317" t="b">
        <f t="shared" ca="1" si="598"/>
        <v>0</v>
      </c>
      <c r="Z2023" t="b">
        <f t="shared" ca="1" si="599"/>
        <v>0</v>
      </c>
      <c r="AA2023" s="37" t="b">
        <f t="shared" ca="1" si="605"/>
        <v>0</v>
      </c>
      <c r="AB2023" t="b">
        <f t="shared" ca="1" si="600"/>
        <v>0</v>
      </c>
      <c r="AD2023" t="b">
        <f t="shared" ca="1" si="606"/>
        <v>0</v>
      </c>
      <c r="AE2023" s="37" t="b">
        <f t="shared" ca="1" si="607"/>
        <v>0</v>
      </c>
      <c r="AF2023" t="b">
        <f t="shared" ca="1" si="608"/>
        <v>0</v>
      </c>
      <c r="AG2023" s="317" t="b">
        <f t="shared" ca="1" si="609"/>
        <v>0</v>
      </c>
      <c r="AH2023" s="317" t="b">
        <f t="shared" ca="1" si="610"/>
        <v>1</v>
      </c>
      <c r="AI2023" s="317" t="b">
        <f t="shared" ca="1" si="611"/>
        <v>0</v>
      </c>
    </row>
    <row r="2024" spans="1:35" x14ac:dyDescent="0.25">
      <c r="A2024">
        <v>1992</v>
      </c>
      <c r="B2024" s="169">
        <f ca="1">OFFSET(InputPriceData!B$15,CalculationsAndCharts!$A2024+$A$11,0,1,1)</f>
        <v>38952</v>
      </c>
      <c r="C2024" s="3">
        <f ca="1">OFFSET(InputPriceData!G$15,CalculationsAndCharts!$A2024+$A$11,IF($C$7,8,0),1,1)</f>
        <v>1171300</v>
      </c>
      <c r="D2024" s="4">
        <f ca="1">OFFSET(InputPriceData!C$15,CalculationsAndCharts!$A2024+$A$11,IF($C$7,8,0),1,1)</f>
        <v>47.47</v>
      </c>
      <c r="E2024" s="4">
        <f ca="1">OFFSET(InputPriceData!D$15,CalculationsAndCharts!$A2024+$A$11,IF($C$7,8,0),1,1)</f>
        <v>47.52</v>
      </c>
      <c r="F2024" s="4">
        <f ca="1">OFFSET(InputPriceData!E$15,CalculationsAndCharts!$A2024+$A$11,IF($C$7,8,0),1,1)</f>
        <v>46.62</v>
      </c>
      <c r="G2024" s="4">
        <f ca="1">OFFSET(InputPriceData!F$15,CalculationsAndCharts!$A2024+$A$11,IF($C$7,8,0),1,1)</f>
        <v>46.93</v>
      </c>
      <c r="H2024" s="133"/>
      <c r="I2024" s="133"/>
      <c r="J2024" s="37">
        <f t="shared" ca="1" si="601"/>
        <v>809</v>
      </c>
      <c r="K2024" s="124">
        <f t="shared" ca="1" si="602"/>
        <v>-0.56000000000000227</v>
      </c>
      <c r="L2024" s="343">
        <f t="shared" ca="1" si="593"/>
        <v>0.58791356205398304</v>
      </c>
      <c r="M2024" s="345">
        <f t="shared" ca="1" si="603"/>
        <v>0.7125559979157664</v>
      </c>
      <c r="N2024" s="344">
        <f t="shared" ca="1" si="594"/>
        <v>0.82507699573596494</v>
      </c>
      <c r="O2024" s="4"/>
      <c r="P2024" s="4"/>
      <c r="Q2024" s="3"/>
      <c r="S2024" s="4"/>
      <c r="T2024" s="4" t="b">
        <f t="shared" ca="1" si="595"/>
        <v>0</v>
      </c>
      <c r="U2024" t="b">
        <f t="shared" ca="1" si="596"/>
        <v>0</v>
      </c>
      <c r="W2024" s="317" t="b">
        <f t="shared" ca="1" si="597"/>
        <v>0</v>
      </c>
      <c r="X2024" s="317" t="b">
        <f t="shared" ca="1" si="604"/>
        <v>1</v>
      </c>
      <c r="Y2024" s="317" t="b">
        <f t="shared" ca="1" si="598"/>
        <v>0</v>
      </c>
      <c r="Z2024" t="b">
        <f t="shared" ca="1" si="599"/>
        <v>0</v>
      </c>
      <c r="AA2024" s="37" t="b">
        <f t="shared" ca="1" si="605"/>
        <v>0</v>
      </c>
      <c r="AB2024" t="b">
        <f t="shared" ca="1" si="600"/>
        <v>0</v>
      </c>
      <c r="AD2024" t="b">
        <f t="shared" ca="1" si="606"/>
        <v>0</v>
      </c>
      <c r="AE2024" s="37" t="b">
        <f t="shared" ca="1" si="607"/>
        <v>0</v>
      </c>
      <c r="AF2024" t="b">
        <f t="shared" ca="1" si="608"/>
        <v>0</v>
      </c>
      <c r="AG2024" s="317" t="b">
        <f t="shared" ca="1" si="609"/>
        <v>0</v>
      </c>
      <c r="AH2024" s="317" t="b">
        <f t="shared" ca="1" si="610"/>
        <v>1</v>
      </c>
      <c r="AI2024" s="317" t="b">
        <f t="shared" ca="1" si="611"/>
        <v>0</v>
      </c>
    </row>
    <row r="2025" spans="1:35" x14ac:dyDescent="0.25">
      <c r="A2025">
        <v>1993</v>
      </c>
      <c r="B2025" s="169">
        <f ca="1">OFFSET(InputPriceData!B$15,CalculationsAndCharts!$A2025+$A$11,0,1,1)</f>
        <v>38951</v>
      </c>
      <c r="C2025" s="3">
        <f ca="1">OFFSET(InputPriceData!G$15,CalculationsAndCharts!$A2025+$A$11,IF($C$7,8,0),1,1)</f>
        <v>954300</v>
      </c>
      <c r="D2025" s="4">
        <f ca="1">OFFSET(InputPriceData!C$15,CalculationsAndCharts!$A2025+$A$11,IF($C$7,8,0),1,1)</f>
        <v>47.42</v>
      </c>
      <c r="E2025" s="4">
        <f ca="1">OFFSET(InputPriceData!D$15,CalculationsAndCharts!$A2025+$A$11,IF($C$7,8,0),1,1)</f>
        <v>47.68</v>
      </c>
      <c r="F2025" s="4">
        <f ca="1">OFFSET(InputPriceData!E$15,CalculationsAndCharts!$A2025+$A$11,IF($C$7,8,0),1,1)</f>
        <v>47.28</v>
      </c>
      <c r="G2025" s="4">
        <f ca="1">OFFSET(InputPriceData!F$15,CalculationsAndCharts!$A2025+$A$11,IF($C$7,8,0),1,1)</f>
        <v>47.45</v>
      </c>
      <c r="H2025" s="133"/>
      <c r="I2025" s="133"/>
      <c r="J2025" s="37">
        <f t="shared" ca="1" si="601"/>
        <v>808</v>
      </c>
      <c r="K2025" s="124">
        <f t="shared" ca="1" si="602"/>
        <v>-0.15999999999999659</v>
      </c>
      <c r="L2025" s="343">
        <f t="shared" ca="1" si="593"/>
        <v>0.69235745846048125</v>
      </c>
      <c r="M2025" s="345">
        <f t="shared" ca="1" si="603"/>
        <v>0.7190272431036997</v>
      </c>
      <c r="N2025" s="344">
        <f t="shared" ca="1" si="594"/>
        <v>0.96290851994967863</v>
      </c>
      <c r="O2025" s="4"/>
      <c r="P2025" s="4"/>
      <c r="Q2025" s="3"/>
      <c r="S2025" s="4"/>
      <c r="T2025" s="4" t="b">
        <f t="shared" ca="1" si="595"/>
        <v>0</v>
      </c>
      <c r="U2025" t="b">
        <f t="shared" ca="1" si="596"/>
        <v>0</v>
      </c>
      <c r="W2025" s="317" t="b">
        <f t="shared" ca="1" si="597"/>
        <v>0</v>
      </c>
      <c r="X2025" s="317" t="b">
        <f t="shared" ca="1" si="604"/>
        <v>1</v>
      </c>
      <c r="Y2025" s="317" t="b">
        <f t="shared" ca="1" si="598"/>
        <v>0</v>
      </c>
      <c r="Z2025" t="b">
        <f t="shared" ca="1" si="599"/>
        <v>0</v>
      </c>
      <c r="AA2025" s="37" t="b">
        <f t="shared" ca="1" si="605"/>
        <v>0</v>
      </c>
      <c r="AB2025" t="b">
        <f t="shared" ca="1" si="600"/>
        <v>0</v>
      </c>
      <c r="AD2025" t="b">
        <f t="shared" ca="1" si="606"/>
        <v>0</v>
      </c>
      <c r="AE2025" s="37" t="b">
        <f t="shared" ca="1" si="607"/>
        <v>0</v>
      </c>
      <c r="AF2025" t="b">
        <f t="shared" ca="1" si="608"/>
        <v>0</v>
      </c>
      <c r="AG2025" s="317" t="b">
        <f t="shared" ca="1" si="609"/>
        <v>0</v>
      </c>
      <c r="AH2025" s="317" t="b">
        <f t="shared" ca="1" si="610"/>
        <v>1</v>
      </c>
      <c r="AI2025" s="317" t="b">
        <f t="shared" ca="1" si="611"/>
        <v>0</v>
      </c>
    </row>
    <row r="2026" spans="1:35" x14ac:dyDescent="0.25">
      <c r="A2026">
        <v>1994</v>
      </c>
      <c r="B2026" s="169">
        <f ca="1">OFFSET(InputPriceData!B$15,CalculationsAndCharts!$A2026+$A$11,0,1,1)</f>
        <v>38950</v>
      </c>
      <c r="C2026" s="3">
        <f ca="1">OFFSET(InputPriceData!G$15,CalculationsAndCharts!$A2026+$A$11,IF($C$7,8,0),1,1)</f>
        <v>1659700</v>
      </c>
      <c r="D2026" s="4">
        <f ca="1">OFFSET(InputPriceData!C$15,CalculationsAndCharts!$A2026+$A$11,IF($C$7,8,0),1,1)</f>
        <v>47.27</v>
      </c>
      <c r="E2026" s="4">
        <f ca="1">OFFSET(InputPriceData!D$15,CalculationsAndCharts!$A2026+$A$11,IF($C$7,8,0),1,1)</f>
        <v>47.65</v>
      </c>
      <c r="F2026" s="4">
        <f ca="1">OFFSET(InputPriceData!E$15,CalculationsAndCharts!$A2026+$A$11,IF($C$7,8,0),1,1)</f>
        <v>47.15</v>
      </c>
      <c r="G2026" s="4">
        <f ca="1">OFFSET(InputPriceData!F$15,CalculationsAndCharts!$A2026+$A$11,IF($C$7,8,0),1,1)</f>
        <v>47.49</v>
      </c>
      <c r="H2026" s="133"/>
      <c r="I2026" s="133"/>
      <c r="J2026" s="37">
        <f t="shared" ca="1" si="601"/>
        <v>807</v>
      </c>
      <c r="K2026" s="124">
        <f t="shared" ca="1" si="602"/>
        <v>-0.21999999999999886</v>
      </c>
      <c r="L2026" s="343">
        <f t="shared" ca="1" si="593"/>
        <v>0.72555725842956575</v>
      </c>
      <c r="M2026" s="345">
        <f t="shared" ca="1" si="603"/>
        <v>0.72555725842956575</v>
      </c>
      <c r="N2026" s="344">
        <f t="shared" ca="1" si="594"/>
        <v>1</v>
      </c>
      <c r="O2026" s="4"/>
      <c r="P2026" s="4"/>
      <c r="Q2026" s="3"/>
      <c r="S2026" s="4"/>
      <c r="T2026" s="4" t="b">
        <f t="shared" ca="1" si="595"/>
        <v>0</v>
      </c>
      <c r="U2026" t="b">
        <f t="shared" ca="1" si="596"/>
        <v>0</v>
      </c>
      <c r="W2026" s="317" t="b">
        <f t="shared" ca="1" si="597"/>
        <v>0</v>
      </c>
      <c r="X2026" s="317" t="b">
        <f t="shared" ca="1" si="604"/>
        <v>1</v>
      </c>
      <c r="Y2026" s="317" t="b">
        <f t="shared" ca="1" si="598"/>
        <v>0</v>
      </c>
      <c r="Z2026" t="b">
        <f t="shared" ca="1" si="599"/>
        <v>0</v>
      </c>
      <c r="AA2026" s="37" t="b">
        <f t="shared" ca="1" si="605"/>
        <v>0</v>
      </c>
      <c r="AB2026" t="b">
        <f t="shared" ca="1" si="600"/>
        <v>0</v>
      </c>
      <c r="AD2026" t="b">
        <f t="shared" ca="1" si="606"/>
        <v>0</v>
      </c>
      <c r="AE2026" s="37" t="b">
        <f t="shared" ca="1" si="607"/>
        <v>0</v>
      </c>
      <c r="AF2026" t="b">
        <f t="shared" ca="1" si="608"/>
        <v>0</v>
      </c>
      <c r="AG2026" s="317" t="b">
        <f t="shared" ca="1" si="609"/>
        <v>0</v>
      </c>
      <c r="AH2026" s="317" t="b">
        <f t="shared" ca="1" si="610"/>
        <v>1</v>
      </c>
      <c r="AI2026" s="317" t="b">
        <f t="shared" ca="1" si="611"/>
        <v>0</v>
      </c>
    </row>
    <row r="2027" spans="1:35" x14ac:dyDescent="0.25">
      <c r="A2027">
        <v>1995</v>
      </c>
      <c r="B2027" s="169">
        <f ca="1">OFFSET(InputPriceData!B$15,CalculationsAndCharts!$A2027+$A$11,0,1,1)</f>
        <v>38947</v>
      </c>
      <c r="C2027" s="3">
        <f ca="1">OFFSET(InputPriceData!G$15,CalculationsAndCharts!$A2027+$A$11,IF($C$7,8,0),1,1)</f>
        <v>1854100</v>
      </c>
      <c r="D2027" s="4">
        <f ca="1">OFFSET(InputPriceData!C$15,CalculationsAndCharts!$A2027+$A$11,IF($C$7,8,0),1,1)</f>
        <v>47.61</v>
      </c>
      <c r="E2027" s="4">
        <f ca="1">OFFSET(InputPriceData!D$15,CalculationsAndCharts!$A2027+$A$11,IF($C$7,8,0),1,1)</f>
        <v>47.85</v>
      </c>
      <c r="F2027" s="4">
        <f ca="1">OFFSET(InputPriceData!E$15,CalculationsAndCharts!$A2027+$A$11,IF($C$7,8,0),1,1)</f>
        <v>47.42</v>
      </c>
      <c r="G2027" s="4">
        <f ca="1">OFFSET(InputPriceData!F$15,CalculationsAndCharts!$A2027+$A$11,IF($C$7,8,0),1,1)</f>
        <v>47.61</v>
      </c>
      <c r="H2027" s="133"/>
      <c r="I2027" s="133"/>
      <c r="J2027" s="37">
        <f t="shared" ca="1" si="601"/>
        <v>806</v>
      </c>
      <c r="K2027" s="124">
        <f t="shared" ca="1" si="602"/>
        <v>0.32999999999999829</v>
      </c>
      <c r="L2027" s="343">
        <f t="shared" ca="1" si="593"/>
        <v>0.66452256475086724</v>
      </c>
      <c r="M2027" s="345">
        <f t="shared" ca="1" si="603"/>
        <v>0.66452256475086724</v>
      </c>
      <c r="N2027" s="344">
        <f t="shared" ca="1" si="594"/>
        <v>1</v>
      </c>
      <c r="O2027" s="4"/>
      <c r="P2027" s="4"/>
      <c r="Q2027" s="3"/>
      <c r="S2027" s="4"/>
      <c r="T2027" s="4" t="b">
        <f t="shared" ca="1" si="595"/>
        <v>0</v>
      </c>
      <c r="U2027" t="b">
        <f t="shared" ca="1" si="596"/>
        <v>0</v>
      </c>
      <c r="W2027" s="317" t="b">
        <f t="shared" ca="1" si="597"/>
        <v>0</v>
      </c>
      <c r="X2027" s="317" t="b">
        <f t="shared" ca="1" si="604"/>
        <v>1</v>
      </c>
      <c r="Y2027" s="317" t="b">
        <f t="shared" ca="1" si="598"/>
        <v>0</v>
      </c>
      <c r="Z2027" t="b">
        <f t="shared" ca="1" si="599"/>
        <v>0</v>
      </c>
      <c r="AA2027" s="37" t="b">
        <f t="shared" ca="1" si="605"/>
        <v>0</v>
      </c>
      <c r="AB2027" t="b">
        <f t="shared" ca="1" si="600"/>
        <v>0</v>
      </c>
      <c r="AD2027" t="b">
        <f t="shared" ca="1" si="606"/>
        <v>0</v>
      </c>
      <c r="AE2027" s="37" t="b">
        <f t="shared" ca="1" si="607"/>
        <v>0</v>
      </c>
      <c r="AF2027" t="b">
        <f t="shared" ca="1" si="608"/>
        <v>0</v>
      </c>
      <c r="AG2027" s="317" t="b">
        <f t="shared" ca="1" si="609"/>
        <v>0</v>
      </c>
      <c r="AH2027" s="317" t="b">
        <f t="shared" ca="1" si="610"/>
        <v>1</v>
      </c>
      <c r="AI2027" s="317" t="b">
        <f t="shared" ca="1" si="611"/>
        <v>0</v>
      </c>
    </row>
    <row r="2028" spans="1:35" x14ac:dyDescent="0.25">
      <c r="A2028">
        <v>1996</v>
      </c>
      <c r="B2028" s="169">
        <f ca="1">OFFSET(InputPriceData!B$15,CalculationsAndCharts!$A2028+$A$11,0,1,1)</f>
        <v>38946</v>
      </c>
      <c r="C2028" s="3">
        <f ca="1">OFFSET(InputPriceData!G$15,CalculationsAndCharts!$A2028+$A$11,IF($C$7,8,0),1,1)</f>
        <v>2046400</v>
      </c>
      <c r="D2028" s="4">
        <f ca="1">OFFSET(InputPriceData!C$15,CalculationsAndCharts!$A2028+$A$11,IF($C$7,8,0),1,1)</f>
        <v>46.95</v>
      </c>
      <c r="E2028" s="4">
        <f ca="1">OFFSET(InputPriceData!D$15,CalculationsAndCharts!$A2028+$A$11,IF($C$7,8,0),1,1)</f>
        <v>47.75</v>
      </c>
      <c r="F2028" s="4">
        <f ca="1">OFFSET(InputPriceData!E$15,CalculationsAndCharts!$A2028+$A$11,IF($C$7,8,0),1,1)</f>
        <v>46.89</v>
      </c>
      <c r="G2028" s="4">
        <f ca="1">OFFSET(InputPriceData!F$15,CalculationsAndCharts!$A2028+$A$11,IF($C$7,8,0),1,1)</f>
        <v>47.71</v>
      </c>
      <c r="H2028" s="133"/>
      <c r="I2028" s="133"/>
      <c r="J2028" s="37">
        <f t="shared" ca="1" si="601"/>
        <v>805</v>
      </c>
      <c r="K2028" s="124">
        <f t="shared" ca="1" si="602"/>
        <v>1.25</v>
      </c>
      <c r="L2028" s="343">
        <f t="shared" ca="1" si="593"/>
        <v>0.49425576496349627</v>
      </c>
      <c r="M2028" s="345">
        <f t="shared" ca="1" si="603"/>
        <v>0.49425576496349627</v>
      </c>
      <c r="N2028" s="344">
        <f t="shared" ca="1" si="594"/>
        <v>1</v>
      </c>
      <c r="O2028" s="4"/>
      <c r="P2028" s="4"/>
      <c r="Q2028" s="3"/>
      <c r="S2028" s="4"/>
      <c r="T2028" s="4" t="b">
        <f t="shared" ca="1" si="595"/>
        <v>0</v>
      </c>
      <c r="U2028" t="b">
        <f t="shared" ca="1" si="596"/>
        <v>0</v>
      </c>
      <c r="W2028" s="317" t="b">
        <f t="shared" ca="1" si="597"/>
        <v>0</v>
      </c>
      <c r="X2028" s="317" t="b">
        <f t="shared" ca="1" si="604"/>
        <v>1</v>
      </c>
      <c r="Y2028" s="317" t="b">
        <f t="shared" ca="1" si="598"/>
        <v>0</v>
      </c>
      <c r="Z2028" t="b">
        <f t="shared" ca="1" si="599"/>
        <v>0</v>
      </c>
      <c r="AA2028" s="37" t="b">
        <f t="shared" ca="1" si="605"/>
        <v>0</v>
      </c>
      <c r="AB2028" t="b">
        <f t="shared" ca="1" si="600"/>
        <v>0</v>
      </c>
      <c r="AD2028" t="b">
        <f t="shared" ca="1" si="606"/>
        <v>0</v>
      </c>
      <c r="AE2028" s="37" t="b">
        <f t="shared" ca="1" si="607"/>
        <v>0</v>
      </c>
      <c r="AF2028" t="b">
        <f t="shared" ca="1" si="608"/>
        <v>0</v>
      </c>
      <c r="AG2028" s="317" t="b">
        <f t="shared" ca="1" si="609"/>
        <v>0</v>
      </c>
      <c r="AH2028" s="317" t="b">
        <f t="shared" ca="1" si="610"/>
        <v>1</v>
      </c>
      <c r="AI2028" s="317" t="b">
        <f t="shared" ca="1" si="611"/>
        <v>0</v>
      </c>
    </row>
    <row r="2029" spans="1:35" x14ac:dyDescent="0.25">
      <c r="A2029">
        <v>1997</v>
      </c>
      <c r="B2029" s="169">
        <f ca="1">OFFSET(InputPriceData!B$15,CalculationsAndCharts!$A2029+$A$11,0,1,1)</f>
        <v>38945</v>
      </c>
      <c r="C2029" s="3">
        <f ca="1">OFFSET(InputPriceData!G$15,CalculationsAndCharts!$A2029+$A$11,IF($C$7,8,0),1,1)</f>
        <v>2768100</v>
      </c>
      <c r="D2029" s="4">
        <f ca="1">OFFSET(InputPriceData!C$15,CalculationsAndCharts!$A2029+$A$11,IF($C$7,8,0),1,1)</f>
        <v>46.5</v>
      </c>
      <c r="E2029" s="4">
        <f ca="1">OFFSET(InputPriceData!D$15,CalculationsAndCharts!$A2029+$A$11,IF($C$7,8,0),1,1)</f>
        <v>47.43</v>
      </c>
      <c r="F2029" s="4">
        <f ca="1">OFFSET(InputPriceData!E$15,CalculationsAndCharts!$A2029+$A$11,IF($C$7,8,0),1,1)</f>
        <v>46.5</v>
      </c>
      <c r="G2029" s="4">
        <f ca="1">OFFSET(InputPriceData!F$15,CalculationsAndCharts!$A2029+$A$11,IF($C$7,8,0),1,1)</f>
        <v>47.28</v>
      </c>
      <c r="H2029" s="133"/>
      <c r="I2029" s="133"/>
      <c r="J2029" s="37">
        <f t="shared" ca="1" si="601"/>
        <v>804</v>
      </c>
      <c r="K2029" s="124">
        <f t="shared" ca="1" si="602"/>
        <v>1.9500000000000028</v>
      </c>
      <c r="L2029" s="343">
        <f t="shared" ca="1" si="593"/>
        <v>0.26520055371952811</v>
      </c>
      <c r="M2029" s="345">
        <f t="shared" ca="1" si="603"/>
        <v>0.41600797337795614</v>
      </c>
      <c r="N2029" s="344">
        <f t="shared" ca="1" si="594"/>
        <v>0.63748911244685491</v>
      </c>
      <c r="O2029" s="4"/>
      <c r="P2029" s="4"/>
      <c r="Q2029" s="3"/>
      <c r="S2029" s="4"/>
      <c r="T2029" s="4" t="b">
        <f t="shared" ca="1" si="595"/>
        <v>0</v>
      </c>
      <c r="U2029" t="b">
        <f t="shared" ca="1" si="596"/>
        <v>0</v>
      </c>
      <c r="W2029" s="317" t="b">
        <f t="shared" ca="1" si="597"/>
        <v>1</v>
      </c>
      <c r="X2029" s="317" t="b">
        <f t="shared" ca="1" si="604"/>
        <v>1</v>
      </c>
      <c r="Y2029" s="317" t="b">
        <f t="shared" ca="1" si="598"/>
        <v>0</v>
      </c>
      <c r="Z2029" t="b">
        <f t="shared" ca="1" si="599"/>
        <v>0</v>
      </c>
      <c r="AA2029" s="37" t="b">
        <f t="shared" ca="1" si="605"/>
        <v>0</v>
      </c>
      <c r="AB2029" t="b">
        <f t="shared" ca="1" si="600"/>
        <v>1</v>
      </c>
      <c r="AD2029" t="b">
        <f t="shared" ca="1" si="606"/>
        <v>0</v>
      </c>
      <c r="AE2029" s="37" t="b">
        <f t="shared" ca="1" si="607"/>
        <v>0</v>
      </c>
      <c r="AF2029" t="b">
        <f t="shared" ca="1" si="608"/>
        <v>1</v>
      </c>
      <c r="AG2029" s="317" t="b">
        <f t="shared" ca="1" si="609"/>
        <v>1</v>
      </c>
      <c r="AH2029" s="317" t="b">
        <f t="shared" ca="1" si="610"/>
        <v>1</v>
      </c>
      <c r="AI2029" s="317" t="b">
        <f t="shared" ca="1" si="611"/>
        <v>0</v>
      </c>
    </row>
    <row r="2030" spans="1:35" x14ac:dyDescent="0.25">
      <c r="A2030">
        <v>1998</v>
      </c>
      <c r="B2030" s="169">
        <f ca="1">OFFSET(InputPriceData!B$15,CalculationsAndCharts!$A2030+$A$11,0,1,1)</f>
        <v>38944</v>
      </c>
      <c r="C2030" s="3">
        <f ca="1">OFFSET(InputPriceData!G$15,CalculationsAndCharts!$A2030+$A$11,IF($C$7,8,0),1,1)</f>
        <v>1811400</v>
      </c>
      <c r="D2030" s="4">
        <f ca="1">OFFSET(InputPriceData!C$15,CalculationsAndCharts!$A2030+$A$11,IF($C$7,8,0),1,1)</f>
        <v>45.7</v>
      </c>
      <c r="E2030" s="4">
        <f ca="1">OFFSET(InputPriceData!D$15,CalculationsAndCharts!$A2030+$A$11,IF($C$7,8,0),1,1)</f>
        <v>46.54</v>
      </c>
      <c r="F2030" s="4">
        <f ca="1">OFFSET(InputPriceData!E$15,CalculationsAndCharts!$A2030+$A$11,IF($C$7,8,0),1,1)</f>
        <v>45.57</v>
      </c>
      <c r="G2030" s="4">
        <f ca="1">OFFSET(InputPriceData!F$15,CalculationsAndCharts!$A2030+$A$11,IF($C$7,8,0),1,1)</f>
        <v>46.46</v>
      </c>
      <c r="H2030" s="133"/>
      <c r="I2030" s="133"/>
      <c r="J2030" s="37">
        <f t="shared" ca="1" si="601"/>
        <v>803</v>
      </c>
      <c r="K2030" s="124">
        <f t="shared" ca="1" si="602"/>
        <v>1.4500000000000028</v>
      </c>
      <c r="L2030" s="343">
        <f t="shared" ca="1" si="593"/>
        <v>7.2496069627624893E-2</v>
      </c>
      <c r="M2030" s="345">
        <f t="shared" ca="1" si="603"/>
        <v>0.4197860478082302</v>
      </c>
      <c r="N2030" s="344">
        <f t="shared" ca="1" si="594"/>
        <v>0.17269766350296398</v>
      </c>
      <c r="O2030" s="4"/>
      <c r="P2030" s="4"/>
      <c r="Q2030" s="3"/>
      <c r="S2030" s="4"/>
      <c r="T2030" s="4" t="b">
        <f t="shared" ca="1" si="595"/>
        <v>1</v>
      </c>
      <c r="U2030" t="b">
        <f t="shared" ca="1" si="596"/>
        <v>0</v>
      </c>
      <c r="W2030" s="317" t="b">
        <f t="shared" ca="1" si="597"/>
        <v>0</v>
      </c>
      <c r="X2030" s="317" t="b">
        <f t="shared" ca="1" si="604"/>
        <v>0</v>
      </c>
      <c r="Y2030" s="317" t="b">
        <f t="shared" ca="1" si="598"/>
        <v>0</v>
      </c>
      <c r="Z2030" t="b">
        <f t="shared" ca="1" si="599"/>
        <v>0</v>
      </c>
      <c r="AA2030" s="37" t="b">
        <f t="shared" ca="1" si="605"/>
        <v>1</v>
      </c>
      <c r="AB2030" t="b">
        <f t="shared" ca="1" si="600"/>
        <v>0</v>
      </c>
      <c r="AD2030" t="b">
        <f t="shared" ca="1" si="606"/>
        <v>0</v>
      </c>
      <c r="AE2030" s="37" t="b">
        <f t="shared" ca="1" si="607"/>
        <v>1</v>
      </c>
      <c r="AF2030" t="b">
        <f t="shared" ca="1" si="608"/>
        <v>0</v>
      </c>
      <c r="AG2030" s="317" t="b">
        <f t="shared" ca="1" si="609"/>
        <v>0</v>
      </c>
      <c r="AH2030" s="317" t="b">
        <f t="shared" ca="1" si="610"/>
        <v>0</v>
      </c>
      <c r="AI2030" s="317" t="b">
        <f t="shared" ca="1" si="611"/>
        <v>0</v>
      </c>
    </row>
    <row r="2031" spans="1:35" x14ac:dyDescent="0.25">
      <c r="A2031">
        <v>1999</v>
      </c>
      <c r="B2031" s="169">
        <f ca="1">OFFSET(InputPriceData!B$15,CalculationsAndCharts!$A2031+$A$11,0,1,1)</f>
        <v>38943</v>
      </c>
      <c r="C2031" s="3">
        <f ca="1">OFFSET(InputPriceData!G$15,CalculationsAndCharts!$A2031+$A$11,IF($C$7,8,0),1,1)</f>
        <v>1635400</v>
      </c>
      <c r="D2031" s="4">
        <f ca="1">OFFSET(InputPriceData!C$15,CalculationsAndCharts!$A2031+$A$11,IF($C$7,8,0),1,1)</f>
        <v>45.34</v>
      </c>
      <c r="E2031" s="4">
        <f ca="1">OFFSET(InputPriceData!D$15,CalculationsAndCharts!$A2031+$A$11,IF($C$7,8,0),1,1)</f>
        <v>45.48</v>
      </c>
      <c r="F2031" s="4">
        <f ca="1">OFFSET(InputPriceData!E$15,CalculationsAndCharts!$A2031+$A$11,IF($C$7,8,0),1,1)</f>
        <v>45.13</v>
      </c>
      <c r="G2031" s="4">
        <f ca="1">OFFSET(InputPriceData!F$15,CalculationsAndCharts!$A2031+$A$11,IF($C$7,8,0),1,1)</f>
        <v>45.33</v>
      </c>
      <c r="H2031" s="133"/>
      <c r="I2031" s="133"/>
      <c r="J2031" s="37">
        <f t="shared" ca="1" si="601"/>
        <v>802</v>
      </c>
      <c r="K2031" s="124">
        <f t="shared" ca="1" si="602"/>
        <v>0.22999999999999687</v>
      </c>
      <c r="L2031" s="343">
        <f t="shared" ca="1" si="593"/>
        <v>-2.7464643743681641E-2</v>
      </c>
      <c r="M2031" s="345">
        <f t="shared" ca="1" si="603"/>
        <v>0.42359843371163491</v>
      </c>
      <c r="N2031" s="344">
        <f t="shared" ca="1" si="594"/>
        <v>-6.4836509198186093E-2</v>
      </c>
      <c r="O2031" s="4"/>
      <c r="P2031" s="4"/>
      <c r="Q2031" s="3"/>
      <c r="S2031" s="4"/>
      <c r="T2031" s="4" t="b">
        <f t="shared" ca="1" si="595"/>
        <v>0</v>
      </c>
      <c r="U2031" t="b">
        <f t="shared" ca="1" si="596"/>
        <v>0</v>
      </c>
      <c r="W2031" s="317" t="b">
        <f t="shared" ca="1" si="597"/>
        <v>0</v>
      </c>
      <c r="X2031" s="317" t="b">
        <f t="shared" ca="1" si="604"/>
        <v>0</v>
      </c>
      <c r="Y2031" s="317" t="b">
        <f t="shared" ca="1" si="598"/>
        <v>0</v>
      </c>
      <c r="Z2031" t="b">
        <f t="shared" ca="1" si="599"/>
        <v>0</v>
      </c>
      <c r="AA2031" s="37" t="b">
        <f t="shared" ca="1" si="605"/>
        <v>1</v>
      </c>
      <c r="AB2031" t="b">
        <f t="shared" ca="1" si="600"/>
        <v>0</v>
      </c>
      <c r="AD2031" t="b">
        <f t="shared" ca="1" si="606"/>
        <v>0</v>
      </c>
      <c r="AE2031" s="37" t="b">
        <f t="shared" ca="1" si="607"/>
        <v>1</v>
      </c>
      <c r="AF2031" t="b">
        <f t="shared" ca="1" si="608"/>
        <v>0</v>
      </c>
      <c r="AG2031" s="317" t="b">
        <f t="shared" ca="1" si="609"/>
        <v>0</v>
      </c>
      <c r="AH2031" s="317" t="b">
        <f t="shared" ca="1" si="610"/>
        <v>0</v>
      </c>
      <c r="AI2031" s="317" t="b">
        <f t="shared" ca="1" si="611"/>
        <v>0</v>
      </c>
    </row>
    <row r="2032" spans="1:35" x14ac:dyDescent="0.25">
      <c r="A2032">
        <v>2000</v>
      </c>
      <c r="B2032" s="169">
        <f ca="1">OFFSET(InputPriceData!B$15,CalculationsAndCharts!$A2032+$A$11,0,1,1)</f>
        <v>38940</v>
      </c>
      <c r="C2032" s="3">
        <f ca="1">OFFSET(InputPriceData!G$15,CalculationsAndCharts!$A2032+$A$11,IF($C$7,8,0),1,1)</f>
        <v>1513500</v>
      </c>
      <c r="D2032" s="4">
        <f ca="1">OFFSET(InputPriceData!C$15,CalculationsAndCharts!$A2032+$A$11,IF($C$7,8,0),1,1)</f>
        <v>45</v>
      </c>
      <c r="E2032" s="4">
        <f ca="1">OFFSET(InputPriceData!D$15,CalculationsAndCharts!$A2032+$A$11,IF($C$7,8,0),1,1)</f>
        <v>45.29</v>
      </c>
      <c r="F2032" s="4">
        <f ca="1">OFFSET(InputPriceData!E$15,CalculationsAndCharts!$A2032+$A$11,IF($C$7,8,0),1,1)</f>
        <v>44.86</v>
      </c>
      <c r="G2032" s="4">
        <f ca="1">OFFSET(InputPriceData!F$15,CalculationsAndCharts!$A2032+$A$11,IF($C$7,8,0),1,1)</f>
        <v>45.01</v>
      </c>
      <c r="H2032" s="133"/>
      <c r="I2032" s="133"/>
      <c r="J2032" s="37">
        <f t="shared" ca="1" si="601"/>
        <v>801</v>
      </c>
      <c r="K2032" s="124">
        <f t="shared" ca="1" si="602"/>
        <v>0.46999999999999886</v>
      </c>
      <c r="L2032" s="343">
        <f t="shared" ca="1" si="593"/>
        <v>-7.6453865276167127E-2</v>
      </c>
      <c r="M2032" s="345">
        <f t="shared" ca="1" si="603"/>
        <v>0.42744544269589801</v>
      </c>
      <c r="N2032" s="344">
        <f t="shared" ca="1" si="594"/>
        <v>-0.17886227723934234</v>
      </c>
      <c r="O2032" s="4"/>
      <c r="P2032" s="4"/>
      <c r="Q2032" s="3"/>
      <c r="S2032" s="4"/>
      <c r="T2032" s="4" t="b">
        <f t="shared" ca="1" si="595"/>
        <v>0</v>
      </c>
      <c r="U2032" t="b">
        <f t="shared" ca="1" si="596"/>
        <v>0</v>
      </c>
      <c r="W2032" s="317" t="b">
        <f t="shared" ca="1" si="597"/>
        <v>0</v>
      </c>
      <c r="X2032" s="317" t="b">
        <f t="shared" ca="1" si="604"/>
        <v>0</v>
      </c>
      <c r="Y2032" s="317" t="b">
        <f t="shared" ca="1" si="598"/>
        <v>0</v>
      </c>
      <c r="Z2032" t="b">
        <f t="shared" ca="1" si="599"/>
        <v>0</v>
      </c>
      <c r="AA2032" s="37" t="b">
        <f t="shared" ca="1" si="605"/>
        <v>1</v>
      </c>
      <c r="AB2032" t="b">
        <f t="shared" ca="1" si="600"/>
        <v>0</v>
      </c>
      <c r="AD2032" t="b">
        <f t="shared" ca="1" si="606"/>
        <v>0</v>
      </c>
      <c r="AE2032" s="37" t="b">
        <f t="shared" ca="1" si="607"/>
        <v>1</v>
      </c>
      <c r="AF2032" t="b">
        <f t="shared" ca="1" si="608"/>
        <v>0</v>
      </c>
      <c r="AG2032" s="317" t="b">
        <f t="shared" ca="1" si="609"/>
        <v>0</v>
      </c>
      <c r="AH2032" s="317" t="b">
        <f t="shared" ca="1" si="610"/>
        <v>0</v>
      </c>
      <c r="AI2032" s="317" t="b">
        <f t="shared" ca="1" si="611"/>
        <v>0</v>
      </c>
    </row>
    <row r="2033" spans="1:35" x14ac:dyDescent="0.25">
      <c r="A2033">
        <v>2001</v>
      </c>
      <c r="B2033" s="169">
        <f ca="1">OFFSET(InputPriceData!B$15,CalculationsAndCharts!$A2033+$A$11,0,1,1)</f>
        <v>38939</v>
      </c>
      <c r="C2033" s="3">
        <f ca="1">OFFSET(InputPriceData!G$15,CalculationsAndCharts!$A2033+$A$11,IF($C$7,8,0),1,1)</f>
        <v>1570800</v>
      </c>
      <c r="D2033" s="4">
        <f ca="1">OFFSET(InputPriceData!C$15,CalculationsAndCharts!$A2033+$A$11,IF($C$7,8,0),1,1)</f>
        <v>44.66</v>
      </c>
      <c r="E2033" s="4">
        <f ca="1">OFFSET(InputPriceData!D$15,CalculationsAndCharts!$A2033+$A$11,IF($C$7,8,0),1,1)</f>
        <v>45.22</v>
      </c>
      <c r="F2033" s="4">
        <f ca="1">OFFSET(InputPriceData!E$15,CalculationsAndCharts!$A2033+$A$11,IF($C$7,8,0),1,1)</f>
        <v>44.63</v>
      </c>
      <c r="G2033" s="4">
        <f ca="1">OFFSET(InputPriceData!F$15,CalculationsAndCharts!$A2033+$A$11,IF($C$7,8,0),1,1)</f>
        <v>45.1</v>
      </c>
      <c r="H2033" s="133"/>
      <c r="I2033" s="133"/>
      <c r="J2033" s="37">
        <f t="shared" ca="1" si="601"/>
        <v>800</v>
      </c>
      <c r="K2033" s="124">
        <f t="shared" ca="1" si="602"/>
        <v>0.34000000000000341</v>
      </c>
      <c r="L2033" s="343">
        <f t="shared" ca="1" si="593"/>
        <v>-0.10029977476795934</v>
      </c>
      <c r="M2033" s="345">
        <f t="shared" ca="1" si="603"/>
        <v>0.43132738919868618</v>
      </c>
      <c r="N2033" s="344">
        <f t="shared" ca="1" si="594"/>
        <v>-0.23253745827338909</v>
      </c>
      <c r="O2033" s="4"/>
      <c r="P2033" s="4"/>
      <c r="Q2033" s="3"/>
      <c r="S2033" s="4"/>
      <c r="T2033" s="4" t="b">
        <f t="shared" ca="1" si="595"/>
        <v>0</v>
      </c>
      <c r="U2033" t="b">
        <f t="shared" ca="1" si="596"/>
        <v>0</v>
      </c>
      <c r="W2033" s="317" t="b">
        <f t="shared" ca="1" si="597"/>
        <v>0</v>
      </c>
      <c r="X2033" s="317" t="b">
        <f t="shared" ca="1" si="604"/>
        <v>0</v>
      </c>
      <c r="Y2033" s="317" t="b">
        <f t="shared" ca="1" si="598"/>
        <v>0</v>
      </c>
      <c r="Z2033" t="b">
        <f t="shared" ca="1" si="599"/>
        <v>0</v>
      </c>
      <c r="AA2033" s="37" t="b">
        <f t="shared" ca="1" si="605"/>
        <v>1</v>
      </c>
      <c r="AB2033" t="b">
        <f t="shared" ca="1" si="600"/>
        <v>0</v>
      </c>
      <c r="AD2033" t="b">
        <f t="shared" ca="1" si="606"/>
        <v>0</v>
      </c>
      <c r="AE2033" s="37" t="b">
        <f t="shared" ca="1" si="607"/>
        <v>1</v>
      </c>
      <c r="AF2033" t="b">
        <f t="shared" ca="1" si="608"/>
        <v>0</v>
      </c>
      <c r="AG2033" s="317" t="b">
        <f t="shared" ca="1" si="609"/>
        <v>0</v>
      </c>
      <c r="AH2033" s="317" t="b">
        <f t="shared" ca="1" si="610"/>
        <v>0</v>
      </c>
      <c r="AI2033" s="317" t="b">
        <f t="shared" ca="1" si="611"/>
        <v>0</v>
      </c>
    </row>
    <row r="2034" spans="1:35" x14ac:dyDescent="0.25">
      <c r="A2034">
        <v>2002</v>
      </c>
      <c r="B2034" s="169">
        <f ca="1">OFFSET(InputPriceData!B$15,CalculationsAndCharts!$A2034+$A$11,0,1,1)</f>
        <v>38938</v>
      </c>
      <c r="C2034" s="3">
        <f ca="1">OFFSET(InputPriceData!G$15,CalculationsAndCharts!$A2034+$A$11,IF($C$7,8,0),1,1)</f>
        <v>2163600</v>
      </c>
      <c r="D2034" s="4">
        <f ca="1">OFFSET(InputPriceData!C$15,CalculationsAndCharts!$A2034+$A$11,IF($C$7,8,0),1,1)</f>
        <v>45.21</v>
      </c>
      <c r="E2034" s="4">
        <f ca="1">OFFSET(InputPriceData!D$15,CalculationsAndCharts!$A2034+$A$11,IF($C$7,8,0),1,1)</f>
        <v>45.35</v>
      </c>
      <c r="F2034" s="4">
        <f ca="1">OFFSET(InputPriceData!E$15,CalculationsAndCharts!$A2034+$A$11,IF($C$7,8,0),1,1)</f>
        <v>44.54</v>
      </c>
      <c r="G2034" s="4">
        <f ca="1">OFFSET(InputPriceData!F$15,CalculationsAndCharts!$A2034+$A$11,IF($C$7,8,0),1,1)</f>
        <v>44.54</v>
      </c>
      <c r="H2034" s="133"/>
      <c r="I2034" s="133"/>
      <c r="J2034" s="37">
        <f t="shared" ca="1" si="601"/>
        <v>799</v>
      </c>
      <c r="K2034" s="124">
        <f t="shared" ca="1" si="602"/>
        <v>-0.50999999999999801</v>
      </c>
      <c r="L2034" s="343">
        <f t="shared" ca="1" si="593"/>
        <v>-7.5226049384687479E-2</v>
      </c>
      <c r="M2034" s="345">
        <f t="shared" ca="1" si="603"/>
        <v>0.43524459051330594</v>
      </c>
      <c r="N2034" s="344">
        <f t="shared" ca="1" si="594"/>
        <v>-0.17283626499750313</v>
      </c>
      <c r="O2034" s="4"/>
      <c r="P2034" s="4"/>
      <c r="Q2034" s="3"/>
      <c r="S2034" s="4"/>
      <c r="T2034" s="4" t="b">
        <f t="shared" ca="1" si="595"/>
        <v>0</v>
      </c>
      <c r="U2034" t="b">
        <f t="shared" ca="1" si="596"/>
        <v>0</v>
      </c>
      <c r="W2034" s="317" t="b">
        <f t="shared" ca="1" si="597"/>
        <v>0</v>
      </c>
      <c r="X2034" s="317" t="b">
        <f t="shared" ca="1" si="604"/>
        <v>0</v>
      </c>
      <c r="Y2034" s="317" t="b">
        <f t="shared" ca="1" si="598"/>
        <v>0</v>
      </c>
      <c r="Z2034" t="b">
        <f t="shared" ca="1" si="599"/>
        <v>0</v>
      </c>
      <c r="AA2034" s="37" t="b">
        <f t="shared" ca="1" si="605"/>
        <v>1</v>
      </c>
      <c r="AB2034" t="b">
        <f t="shared" ca="1" si="600"/>
        <v>0</v>
      </c>
      <c r="AD2034" t="b">
        <f t="shared" ca="1" si="606"/>
        <v>0</v>
      </c>
      <c r="AE2034" s="37" t="b">
        <f t="shared" ca="1" si="607"/>
        <v>1</v>
      </c>
      <c r="AF2034" t="b">
        <f t="shared" ca="1" si="608"/>
        <v>0</v>
      </c>
      <c r="AG2034" s="317" t="b">
        <f t="shared" ca="1" si="609"/>
        <v>0</v>
      </c>
      <c r="AH2034" s="317" t="b">
        <f t="shared" ca="1" si="610"/>
        <v>0</v>
      </c>
      <c r="AI2034" s="317" t="b">
        <f t="shared" ca="1" si="611"/>
        <v>0</v>
      </c>
    </row>
    <row r="2035" spans="1:35" x14ac:dyDescent="0.25">
      <c r="A2035">
        <v>2003</v>
      </c>
      <c r="B2035" s="169">
        <f ca="1">OFFSET(InputPriceData!B$15,CalculationsAndCharts!$A2035+$A$11,0,1,1)</f>
        <v>38937</v>
      </c>
      <c r="C2035" s="3">
        <f ca="1">OFFSET(InputPriceData!G$15,CalculationsAndCharts!$A2035+$A$11,IF($C$7,8,0),1,1)</f>
        <v>1640100</v>
      </c>
      <c r="D2035" s="4">
        <f ca="1">OFFSET(InputPriceData!C$15,CalculationsAndCharts!$A2035+$A$11,IF($C$7,8,0),1,1)</f>
        <v>45.23</v>
      </c>
      <c r="E2035" s="4">
        <f ca="1">OFFSET(InputPriceData!D$15,CalculationsAndCharts!$A2035+$A$11,IF($C$7,8,0),1,1)</f>
        <v>45.33</v>
      </c>
      <c r="F2035" s="4">
        <f ca="1">OFFSET(InputPriceData!E$15,CalculationsAndCharts!$A2035+$A$11,IF($C$7,8,0),1,1)</f>
        <v>44.6</v>
      </c>
      <c r="G2035" s="4">
        <f ca="1">OFFSET(InputPriceData!F$15,CalculationsAndCharts!$A2035+$A$11,IF($C$7,8,0),1,1)</f>
        <v>44.76</v>
      </c>
      <c r="H2035" s="133"/>
      <c r="I2035" s="133"/>
      <c r="J2035" s="37">
        <f t="shared" ca="1" si="601"/>
        <v>798</v>
      </c>
      <c r="K2035" s="124">
        <f t="shared" ca="1" si="602"/>
        <v>-0.34000000000000341</v>
      </c>
      <c r="L2035" s="343">
        <f t="shared" ca="1" si="593"/>
        <v>-3.7333432886705833E-2</v>
      </c>
      <c r="M2035" s="345">
        <f t="shared" ca="1" si="603"/>
        <v>0.43919736681463767</v>
      </c>
      <c r="N2035" s="344">
        <f t="shared" ca="1" si="594"/>
        <v>-8.5003772125214788E-2</v>
      </c>
      <c r="O2035" s="4"/>
      <c r="P2035" s="4"/>
      <c r="Q2035" s="3"/>
      <c r="S2035" s="4"/>
      <c r="T2035" s="4" t="b">
        <f t="shared" ca="1" si="595"/>
        <v>0</v>
      </c>
      <c r="U2035" t="b">
        <f t="shared" ca="1" si="596"/>
        <v>0</v>
      </c>
      <c r="W2035" s="317" t="b">
        <f t="shared" ca="1" si="597"/>
        <v>0</v>
      </c>
      <c r="X2035" s="317" t="b">
        <f t="shared" ca="1" si="604"/>
        <v>0</v>
      </c>
      <c r="Y2035" s="317" t="b">
        <f t="shared" ca="1" si="598"/>
        <v>0</v>
      </c>
      <c r="Z2035" t="b">
        <f t="shared" ca="1" si="599"/>
        <v>0</v>
      </c>
      <c r="AA2035" s="37" t="b">
        <f t="shared" ca="1" si="605"/>
        <v>1</v>
      </c>
      <c r="AB2035" t="b">
        <f t="shared" ca="1" si="600"/>
        <v>0</v>
      </c>
      <c r="AD2035" t="b">
        <f t="shared" ca="1" si="606"/>
        <v>0</v>
      </c>
      <c r="AE2035" s="37" t="b">
        <f t="shared" ca="1" si="607"/>
        <v>1</v>
      </c>
      <c r="AF2035" t="b">
        <f t="shared" ca="1" si="608"/>
        <v>0</v>
      </c>
      <c r="AG2035" s="317" t="b">
        <f t="shared" ca="1" si="609"/>
        <v>0</v>
      </c>
      <c r="AH2035" s="317" t="b">
        <f t="shared" ca="1" si="610"/>
        <v>0</v>
      </c>
      <c r="AI2035" s="317" t="b">
        <f t="shared" ca="1" si="611"/>
        <v>0</v>
      </c>
    </row>
    <row r="2036" spans="1:35" x14ac:dyDescent="0.25">
      <c r="A2036">
        <v>2004</v>
      </c>
      <c r="B2036" s="169">
        <f ca="1">OFFSET(InputPriceData!B$15,CalculationsAndCharts!$A2036+$A$11,0,1,1)</f>
        <v>38936</v>
      </c>
      <c r="C2036" s="3">
        <f ca="1">OFFSET(InputPriceData!G$15,CalculationsAndCharts!$A2036+$A$11,IF($C$7,8,0),1,1)</f>
        <v>1522200</v>
      </c>
      <c r="D2036" s="4">
        <f ca="1">OFFSET(InputPriceData!C$15,CalculationsAndCharts!$A2036+$A$11,IF($C$7,8,0),1,1)</f>
        <v>44.92</v>
      </c>
      <c r="E2036" s="4">
        <f ca="1">OFFSET(InputPriceData!D$15,CalculationsAndCharts!$A2036+$A$11,IF($C$7,8,0),1,1)</f>
        <v>45.09</v>
      </c>
      <c r="F2036" s="4">
        <f ca="1">OFFSET(InputPriceData!E$15,CalculationsAndCharts!$A2036+$A$11,IF($C$7,8,0),1,1)</f>
        <v>44.6</v>
      </c>
      <c r="G2036" s="4">
        <f ca="1">OFFSET(InputPriceData!F$15,CalculationsAndCharts!$A2036+$A$11,IF($C$7,8,0),1,1)</f>
        <v>45.05</v>
      </c>
      <c r="H2036" s="133"/>
      <c r="I2036" s="133"/>
      <c r="J2036" s="37">
        <f t="shared" ca="1" si="601"/>
        <v>797</v>
      </c>
      <c r="K2036" s="124">
        <f t="shared" ca="1" si="602"/>
        <v>0.12999999999999545</v>
      </c>
      <c r="L2036" s="343">
        <f t="shared" ca="1" si="593"/>
        <v>-2.6011345226223285E-2</v>
      </c>
      <c r="M2036" s="345">
        <f t="shared" ca="1" si="603"/>
        <v>0.44318604118530541</v>
      </c>
      <c r="N2036" s="344">
        <f t="shared" ca="1" si="594"/>
        <v>-5.8691706888275831E-2</v>
      </c>
      <c r="O2036" s="4"/>
      <c r="P2036" s="4"/>
      <c r="Q2036" s="3"/>
      <c r="S2036" s="4"/>
      <c r="T2036" s="4" t="b">
        <f t="shared" ca="1" si="595"/>
        <v>0</v>
      </c>
      <c r="U2036" t="b">
        <f t="shared" ca="1" si="596"/>
        <v>0</v>
      </c>
      <c r="W2036" s="317" t="b">
        <f t="shared" ca="1" si="597"/>
        <v>0</v>
      </c>
      <c r="X2036" s="317" t="b">
        <f t="shared" ca="1" si="604"/>
        <v>0</v>
      </c>
      <c r="Y2036" s="317" t="b">
        <f t="shared" ca="1" si="598"/>
        <v>1</v>
      </c>
      <c r="Z2036" t="b">
        <f t="shared" ca="1" si="599"/>
        <v>1</v>
      </c>
      <c r="AA2036" s="37" t="b">
        <f t="shared" ca="1" si="605"/>
        <v>1</v>
      </c>
      <c r="AB2036" t="b">
        <f t="shared" ca="1" si="600"/>
        <v>0</v>
      </c>
      <c r="AD2036" t="b">
        <f t="shared" ca="1" si="606"/>
        <v>1</v>
      </c>
      <c r="AE2036" s="37" t="b">
        <f t="shared" ca="1" si="607"/>
        <v>1</v>
      </c>
      <c r="AF2036" t="b">
        <f t="shared" ca="1" si="608"/>
        <v>0</v>
      </c>
      <c r="AG2036" s="317" t="b">
        <f t="shared" ca="1" si="609"/>
        <v>0</v>
      </c>
      <c r="AH2036" s="317" t="b">
        <f t="shared" ca="1" si="610"/>
        <v>0</v>
      </c>
      <c r="AI2036" s="317" t="b">
        <f t="shared" ca="1" si="611"/>
        <v>1</v>
      </c>
    </row>
    <row r="2037" spans="1:35" x14ac:dyDescent="0.25">
      <c r="A2037">
        <v>2005</v>
      </c>
      <c r="B2037" s="169">
        <f ca="1">OFFSET(InputPriceData!B$15,CalculationsAndCharts!$A2037+$A$11,0,1,1)</f>
        <v>38933</v>
      </c>
      <c r="C2037" s="3">
        <f ca="1">OFFSET(InputPriceData!G$15,CalculationsAndCharts!$A2037+$A$11,IF($C$7,8,0),1,1)</f>
        <v>2509300</v>
      </c>
      <c r="D2037" s="4">
        <f ca="1">OFFSET(InputPriceData!C$15,CalculationsAndCharts!$A2037+$A$11,IF($C$7,8,0),1,1)</f>
        <v>45.05</v>
      </c>
      <c r="E2037" s="4">
        <f ca="1">OFFSET(InputPriceData!D$15,CalculationsAndCharts!$A2037+$A$11,IF($C$7,8,0),1,1)</f>
        <v>45.22</v>
      </c>
      <c r="F2037" s="4">
        <f ca="1">OFFSET(InputPriceData!E$15,CalculationsAndCharts!$A2037+$A$11,IF($C$7,8,0),1,1)</f>
        <v>44.86</v>
      </c>
      <c r="G2037" s="4">
        <f ca="1">OFFSET(InputPriceData!F$15,CalculationsAndCharts!$A2037+$A$11,IF($C$7,8,0),1,1)</f>
        <v>45.1</v>
      </c>
      <c r="H2037" s="133"/>
      <c r="I2037" s="133"/>
      <c r="J2037" s="37">
        <f t="shared" ca="1" si="601"/>
        <v>796</v>
      </c>
      <c r="K2037" s="124">
        <f t="shared" ca="1" si="602"/>
        <v>7.9999999999998295E-2</v>
      </c>
      <c r="L2037" s="343">
        <f t="shared" ca="1" si="593"/>
        <v>-1.8088989249479465E-2</v>
      </c>
      <c r="M2037" s="345">
        <f t="shared" ca="1" si="603"/>
        <v>0.44721093964208419</v>
      </c>
      <c r="N2037" s="344">
        <f t="shared" ca="1" si="594"/>
        <v>-4.044844981644815E-2</v>
      </c>
      <c r="O2037" s="4"/>
      <c r="P2037" s="4"/>
      <c r="Q2037" s="3"/>
      <c r="S2037" s="4"/>
      <c r="T2037" s="4" t="b">
        <f t="shared" ca="1" si="595"/>
        <v>0</v>
      </c>
      <c r="U2037" t="b">
        <f t="shared" ca="1" si="596"/>
        <v>1</v>
      </c>
      <c r="W2037" s="317" t="b">
        <f t="shared" ca="1" si="597"/>
        <v>0</v>
      </c>
      <c r="X2037" s="317" t="b">
        <f t="shared" ca="1" si="604"/>
        <v>1</v>
      </c>
      <c r="Y2037" s="317" t="b">
        <f t="shared" ca="1" si="598"/>
        <v>0</v>
      </c>
      <c r="Z2037" t="b">
        <f t="shared" ca="1" si="599"/>
        <v>0</v>
      </c>
      <c r="AA2037" s="37" t="b">
        <f t="shared" ca="1" si="605"/>
        <v>0</v>
      </c>
      <c r="AB2037" t="b">
        <f t="shared" ca="1" si="600"/>
        <v>0</v>
      </c>
      <c r="AD2037" t="b">
        <f t="shared" ca="1" si="606"/>
        <v>0</v>
      </c>
      <c r="AE2037" s="37" t="b">
        <f t="shared" ca="1" si="607"/>
        <v>0</v>
      </c>
      <c r="AF2037" t="b">
        <f t="shared" ca="1" si="608"/>
        <v>0</v>
      </c>
      <c r="AG2037" s="317" t="b">
        <f t="shared" ca="1" si="609"/>
        <v>0</v>
      </c>
      <c r="AH2037" s="317" t="b">
        <f t="shared" ca="1" si="610"/>
        <v>1</v>
      </c>
      <c r="AI2037" s="317" t="b">
        <f t="shared" ca="1" si="611"/>
        <v>0</v>
      </c>
    </row>
    <row r="2038" spans="1:35" x14ac:dyDescent="0.25">
      <c r="A2038">
        <v>2006</v>
      </c>
      <c r="B2038" s="169">
        <f ca="1">OFFSET(InputPriceData!B$15,CalculationsAndCharts!$A2038+$A$11,0,1,1)</f>
        <v>38932</v>
      </c>
      <c r="C2038" s="3">
        <f ca="1">OFFSET(InputPriceData!G$15,CalculationsAndCharts!$A2038+$A$11,IF($C$7,8,0),1,1)</f>
        <v>1478100</v>
      </c>
      <c r="D2038" s="4">
        <f ca="1">OFFSET(InputPriceData!C$15,CalculationsAndCharts!$A2038+$A$11,IF($C$7,8,0),1,1)</f>
        <v>45.02</v>
      </c>
      <c r="E2038" s="4">
        <f ca="1">OFFSET(InputPriceData!D$15,CalculationsAndCharts!$A2038+$A$11,IF($C$7,8,0),1,1)</f>
        <v>45.11</v>
      </c>
      <c r="F2038" s="4">
        <f ca="1">OFFSET(InputPriceData!E$15,CalculationsAndCharts!$A2038+$A$11,IF($C$7,8,0),1,1)</f>
        <v>44.75</v>
      </c>
      <c r="G2038" s="4">
        <f ca="1">OFFSET(InputPriceData!F$15,CalculationsAndCharts!$A2038+$A$11,IF($C$7,8,0),1,1)</f>
        <v>44.92</v>
      </c>
      <c r="H2038" s="133"/>
      <c r="I2038" s="133"/>
      <c r="J2038" s="37">
        <f t="shared" ca="1" si="601"/>
        <v>795</v>
      </c>
      <c r="K2038" s="124">
        <f t="shared" ca="1" si="602"/>
        <v>0.16000000000000369</v>
      </c>
      <c r="L2038" s="343">
        <f t="shared" ca="1" si="593"/>
        <v>9.4294636758627537E-3</v>
      </c>
      <c r="M2038" s="345">
        <f t="shared" ca="1" si="603"/>
        <v>0.45127239116254714</v>
      </c>
      <c r="N2038" s="344">
        <f t="shared" ca="1" si="594"/>
        <v>2.0895281565023297E-2</v>
      </c>
      <c r="O2038" s="4"/>
      <c r="P2038" s="4"/>
      <c r="Q2038" s="3"/>
      <c r="S2038" s="4"/>
      <c r="T2038" s="4" t="b">
        <f t="shared" ca="1" si="595"/>
        <v>0</v>
      </c>
      <c r="U2038" t="b">
        <f t="shared" ca="1" si="596"/>
        <v>0</v>
      </c>
      <c r="W2038" s="317" t="b">
        <f t="shared" ca="1" si="597"/>
        <v>0</v>
      </c>
      <c r="X2038" s="317" t="b">
        <f t="shared" ca="1" si="604"/>
        <v>1</v>
      </c>
      <c r="Y2038" s="317" t="b">
        <f t="shared" ca="1" si="598"/>
        <v>0</v>
      </c>
      <c r="Z2038" t="b">
        <f t="shared" ca="1" si="599"/>
        <v>0</v>
      </c>
      <c r="AA2038" s="37" t="b">
        <f t="shared" ca="1" si="605"/>
        <v>0</v>
      </c>
      <c r="AB2038" t="b">
        <f t="shared" ca="1" si="600"/>
        <v>0</v>
      </c>
      <c r="AD2038" t="b">
        <f t="shared" ca="1" si="606"/>
        <v>0</v>
      </c>
      <c r="AE2038" s="37" t="b">
        <f t="shared" ca="1" si="607"/>
        <v>0</v>
      </c>
      <c r="AF2038" t="b">
        <f t="shared" ca="1" si="608"/>
        <v>0</v>
      </c>
      <c r="AG2038" s="317" t="b">
        <f t="shared" ca="1" si="609"/>
        <v>0</v>
      </c>
      <c r="AH2038" s="317" t="b">
        <f t="shared" ca="1" si="610"/>
        <v>1</v>
      </c>
      <c r="AI2038" s="317" t="b">
        <f t="shared" ca="1" si="611"/>
        <v>0</v>
      </c>
    </row>
    <row r="2039" spans="1:35" x14ac:dyDescent="0.25">
      <c r="A2039">
        <v>2007</v>
      </c>
      <c r="B2039" s="169">
        <f ca="1">OFFSET(InputPriceData!B$15,CalculationsAndCharts!$A2039+$A$11,0,1,1)</f>
        <v>38931</v>
      </c>
      <c r="C2039" s="3">
        <f ca="1">OFFSET(InputPriceData!G$15,CalculationsAndCharts!$A2039+$A$11,IF($C$7,8,0),1,1)</f>
        <v>1756400</v>
      </c>
      <c r="D2039" s="4">
        <f ca="1">OFFSET(InputPriceData!C$15,CalculationsAndCharts!$A2039+$A$11,IF($C$7,8,0),1,1)</f>
        <v>44.93</v>
      </c>
      <c r="E2039" s="4">
        <f ca="1">OFFSET(InputPriceData!D$15,CalculationsAndCharts!$A2039+$A$11,IF($C$7,8,0),1,1)</f>
        <v>45.15</v>
      </c>
      <c r="F2039" s="4">
        <f ca="1">OFFSET(InputPriceData!E$15,CalculationsAndCharts!$A2039+$A$11,IF($C$7,8,0),1,1)</f>
        <v>44.78</v>
      </c>
      <c r="G2039" s="4">
        <f ca="1">OFFSET(InputPriceData!F$15,CalculationsAndCharts!$A2039+$A$11,IF($C$7,8,0),1,1)</f>
        <v>45.02</v>
      </c>
      <c r="H2039" s="133"/>
      <c r="I2039" s="133"/>
      <c r="J2039" s="37">
        <f t="shared" ca="1" si="601"/>
        <v>794</v>
      </c>
      <c r="K2039" s="124">
        <f t="shared" ca="1" si="602"/>
        <v>-4.9999999999997158E-2</v>
      </c>
      <c r="L2039" s="343">
        <f t="shared" ca="1" si="593"/>
        <v>6.5961265627091231E-2</v>
      </c>
      <c r="M2039" s="345">
        <f t="shared" ca="1" si="603"/>
        <v>0.45537072771195475</v>
      </c>
      <c r="N2039" s="344">
        <f t="shared" ca="1" si="594"/>
        <v>0.14485179132729653</v>
      </c>
      <c r="O2039" s="4"/>
      <c r="P2039" s="4"/>
      <c r="Q2039" s="3"/>
      <c r="S2039" s="4"/>
      <c r="T2039" s="4" t="b">
        <f t="shared" ca="1" si="595"/>
        <v>0</v>
      </c>
      <c r="U2039" t="b">
        <f t="shared" ca="1" si="596"/>
        <v>0</v>
      </c>
      <c r="W2039" s="317" t="b">
        <f t="shared" ca="1" si="597"/>
        <v>0</v>
      </c>
      <c r="X2039" s="317" t="b">
        <f t="shared" ca="1" si="604"/>
        <v>1</v>
      </c>
      <c r="Y2039" s="317" t="b">
        <f t="shared" ca="1" si="598"/>
        <v>0</v>
      </c>
      <c r="Z2039" t="b">
        <f t="shared" ca="1" si="599"/>
        <v>0</v>
      </c>
      <c r="AA2039" s="37" t="b">
        <f t="shared" ca="1" si="605"/>
        <v>0</v>
      </c>
      <c r="AB2039" t="b">
        <f t="shared" ca="1" si="600"/>
        <v>0</v>
      </c>
      <c r="AD2039" t="b">
        <f t="shared" ca="1" si="606"/>
        <v>0</v>
      </c>
      <c r="AE2039" s="37" t="b">
        <f t="shared" ca="1" si="607"/>
        <v>0</v>
      </c>
      <c r="AF2039" t="b">
        <f t="shared" ca="1" si="608"/>
        <v>0</v>
      </c>
      <c r="AG2039" s="317" t="b">
        <f t="shared" ca="1" si="609"/>
        <v>0</v>
      </c>
      <c r="AH2039" s="317" t="b">
        <f t="shared" ca="1" si="610"/>
        <v>1</v>
      </c>
      <c r="AI2039" s="317" t="b">
        <f t="shared" ca="1" si="611"/>
        <v>0</v>
      </c>
    </row>
    <row r="2040" spans="1:35" x14ac:dyDescent="0.25">
      <c r="A2040">
        <v>2008</v>
      </c>
      <c r="B2040" s="169">
        <f ca="1">OFFSET(InputPriceData!B$15,CalculationsAndCharts!$A2040+$A$11,0,1,1)</f>
        <v>38930</v>
      </c>
      <c r="C2040" s="3">
        <f ca="1">OFFSET(InputPriceData!G$15,CalculationsAndCharts!$A2040+$A$11,IF($C$7,8,0),1,1)</f>
        <v>1825500</v>
      </c>
      <c r="D2040" s="4">
        <f ca="1">OFFSET(InputPriceData!C$15,CalculationsAndCharts!$A2040+$A$11,IF($C$7,8,0),1,1)</f>
        <v>45.06</v>
      </c>
      <c r="E2040" s="4">
        <f ca="1">OFFSET(InputPriceData!D$15,CalculationsAndCharts!$A2040+$A$11,IF($C$7,8,0),1,1)</f>
        <v>45.18</v>
      </c>
      <c r="F2040" s="4">
        <f ca="1">OFFSET(InputPriceData!E$15,CalculationsAndCharts!$A2040+$A$11,IF($C$7,8,0),1,1)</f>
        <v>44.53</v>
      </c>
      <c r="G2040" s="4">
        <f ca="1">OFFSET(InputPriceData!F$15,CalculationsAndCharts!$A2040+$A$11,IF($C$7,8,0),1,1)</f>
        <v>44.76</v>
      </c>
      <c r="H2040" s="133"/>
      <c r="I2040" s="133"/>
      <c r="J2040" s="37">
        <f t="shared" ca="1" si="601"/>
        <v>793</v>
      </c>
      <c r="K2040" s="124">
        <f t="shared" ca="1" si="602"/>
        <v>-0.14000000000000057</v>
      </c>
      <c r="L2040" s="343">
        <f t="shared" ca="1" si="593"/>
        <v>0.15275938288290525</v>
      </c>
      <c r="M2040" s="345">
        <f t="shared" ca="1" si="603"/>
        <v>0.45950628427038825</v>
      </c>
      <c r="N2040" s="344">
        <f t="shared" ca="1" si="594"/>
        <v>0.33244242377546401</v>
      </c>
      <c r="O2040" s="4"/>
      <c r="P2040" s="4"/>
      <c r="Q2040" s="3"/>
      <c r="S2040" s="4"/>
      <c r="T2040" s="4" t="b">
        <f t="shared" ca="1" si="595"/>
        <v>0</v>
      </c>
      <c r="U2040" t="b">
        <f t="shared" ca="1" si="596"/>
        <v>0</v>
      </c>
      <c r="W2040" s="317" t="b">
        <f t="shared" ca="1" si="597"/>
        <v>0</v>
      </c>
      <c r="X2040" s="317" t="b">
        <f t="shared" ca="1" si="604"/>
        <v>1</v>
      </c>
      <c r="Y2040" s="317" t="b">
        <f t="shared" ca="1" si="598"/>
        <v>0</v>
      </c>
      <c r="Z2040" t="b">
        <f t="shared" ca="1" si="599"/>
        <v>0</v>
      </c>
      <c r="AA2040" s="37" t="b">
        <f t="shared" ca="1" si="605"/>
        <v>0</v>
      </c>
      <c r="AB2040" t="b">
        <f t="shared" ca="1" si="600"/>
        <v>0</v>
      </c>
      <c r="AD2040" t="b">
        <f t="shared" ca="1" si="606"/>
        <v>0</v>
      </c>
      <c r="AE2040" s="37" t="b">
        <f t="shared" ca="1" si="607"/>
        <v>0</v>
      </c>
      <c r="AF2040" t="b">
        <f t="shared" ca="1" si="608"/>
        <v>0</v>
      </c>
      <c r="AG2040" s="317" t="b">
        <f t="shared" ca="1" si="609"/>
        <v>0</v>
      </c>
      <c r="AH2040" s="317" t="b">
        <f t="shared" ca="1" si="610"/>
        <v>1</v>
      </c>
      <c r="AI2040" s="317" t="b">
        <f t="shared" ca="1" si="611"/>
        <v>0</v>
      </c>
    </row>
    <row r="2041" spans="1:35" x14ac:dyDescent="0.25">
      <c r="A2041">
        <v>2009</v>
      </c>
      <c r="B2041" s="169">
        <f ca="1">OFFSET(InputPriceData!B$15,CalculationsAndCharts!$A2041+$A$11,0,1,1)</f>
        <v>38929</v>
      </c>
      <c r="C2041" s="3">
        <f ca="1">OFFSET(InputPriceData!G$15,CalculationsAndCharts!$A2041+$A$11,IF($C$7,8,0),1,1)</f>
        <v>2762400</v>
      </c>
      <c r="D2041" s="4">
        <f ca="1">OFFSET(InputPriceData!C$15,CalculationsAndCharts!$A2041+$A$11,IF($C$7,8,0),1,1)</f>
        <v>44.9</v>
      </c>
      <c r="E2041" s="4">
        <f ca="1">OFFSET(InputPriceData!D$15,CalculationsAndCharts!$A2041+$A$11,IF($C$7,8,0),1,1)</f>
        <v>45.18</v>
      </c>
      <c r="F2041" s="4">
        <f ca="1">OFFSET(InputPriceData!E$15,CalculationsAndCharts!$A2041+$A$11,IF($C$7,8,0),1,1)</f>
        <v>44.7</v>
      </c>
      <c r="G2041" s="4">
        <f ca="1">OFFSET(InputPriceData!F$15,CalculationsAndCharts!$A2041+$A$11,IF($C$7,8,0),1,1)</f>
        <v>45.07</v>
      </c>
      <c r="H2041" s="133"/>
      <c r="I2041" s="133"/>
      <c r="J2041" s="37">
        <f t="shared" ca="1" si="601"/>
        <v>792</v>
      </c>
      <c r="K2041" s="124">
        <f t="shared" ca="1" si="602"/>
        <v>-7.9999999999998295E-2</v>
      </c>
      <c r="L2041" s="343">
        <f t="shared" ca="1" si="593"/>
        <v>0.25757601277812614</v>
      </c>
      <c r="M2041" s="345">
        <f t="shared" ca="1" si="603"/>
        <v>0.46367939886012943</v>
      </c>
      <c r="N2041" s="344">
        <f t="shared" ca="1" si="594"/>
        <v>0.55550454346544065</v>
      </c>
      <c r="O2041" s="4"/>
      <c r="P2041" s="4"/>
      <c r="Q2041" s="3"/>
      <c r="S2041" s="4"/>
      <c r="T2041" s="4" t="b">
        <f t="shared" ca="1" si="595"/>
        <v>0</v>
      </c>
      <c r="U2041" t="b">
        <f t="shared" ca="1" si="596"/>
        <v>0</v>
      </c>
      <c r="W2041" s="317" t="b">
        <f t="shared" ca="1" si="597"/>
        <v>0</v>
      </c>
      <c r="X2041" s="317" t="b">
        <f t="shared" ca="1" si="604"/>
        <v>1</v>
      </c>
      <c r="Y2041" s="317" t="b">
        <f t="shared" ca="1" si="598"/>
        <v>0</v>
      </c>
      <c r="Z2041" t="b">
        <f t="shared" ca="1" si="599"/>
        <v>0</v>
      </c>
      <c r="AA2041" s="37" t="b">
        <f t="shared" ca="1" si="605"/>
        <v>0</v>
      </c>
      <c r="AB2041" t="b">
        <f t="shared" ca="1" si="600"/>
        <v>0</v>
      </c>
      <c r="AD2041" t="b">
        <f t="shared" ca="1" si="606"/>
        <v>0</v>
      </c>
      <c r="AE2041" s="37" t="b">
        <f t="shared" ca="1" si="607"/>
        <v>0</v>
      </c>
      <c r="AF2041" t="b">
        <f t="shared" ca="1" si="608"/>
        <v>0</v>
      </c>
      <c r="AG2041" s="317" t="b">
        <f t="shared" ca="1" si="609"/>
        <v>0</v>
      </c>
      <c r="AH2041" s="317" t="b">
        <f t="shared" ca="1" si="610"/>
        <v>1</v>
      </c>
      <c r="AI2041" s="317" t="b">
        <f t="shared" ca="1" si="611"/>
        <v>0</v>
      </c>
    </row>
    <row r="2042" spans="1:35" x14ac:dyDescent="0.25">
      <c r="A2042">
        <v>2010</v>
      </c>
      <c r="B2042" s="169">
        <f ca="1">OFFSET(InputPriceData!B$15,CalculationsAndCharts!$A2042+$A$11,0,1,1)</f>
        <v>38926</v>
      </c>
      <c r="C2042" s="3">
        <f ca="1">OFFSET(InputPriceData!G$15,CalculationsAndCharts!$A2042+$A$11,IF($C$7,8,0),1,1)</f>
        <v>2285400</v>
      </c>
      <c r="D2042" s="4">
        <f ca="1">OFFSET(InputPriceData!C$15,CalculationsAndCharts!$A2042+$A$11,IF($C$7,8,0),1,1)</f>
        <v>45.29</v>
      </c>
      <c r="E2042" s="4">
        <f ca="1">OFFSET(InputPriceData!D$15,CalculationsAndCharts!$A2042+$A$11,IF($C$7,8,0),1,1)</f>
        <v>45.64</v>
      </c>
      <c r="F2042" s="4">
        <f ca="1">OFFSET(InputPriceData!E$15,CalculationsAndCharts!$A2042+$A$11,IF($C$7,8,0),1,1)</f>
        <v>44.79</v>
      </c>
      <c r="G2042" s="4">
        <f ca="1">OFFSET(InputPriceData!F$15,CalculationsAndCharts!$A2042+$A$11,IF($C$7,8,0),1,1)</f>
        <v>44.9</v>
      </c>
      <c r="H2042" s="133"/>
      <c r="I2042" s="133"/>
      <c r="J2042" s="37">
        <f t="shared" ca="1" si="601"/>
        <v>791</v>
      </c>
      <c r="K2042" s="124">
        <f t="shared" ca="1" si="602"/>
        <v>-1.0600000000000023</v>
      </c>
      <c r="L2042" s="343">
        <f t="shared" ca="1" si="593"/>
        <v>0.37572630671604512</v>
      </c>
      <c r="M2042" s="345">
        <f t="shared" ca="1" si="603"/>
        <v>0.46789041257328906</v>
      </c>
      <c r="N2042" s="344">
        <f t="shared" ca="1" si="594"/>
        <v>0.80302202528501776</v>
      </c>
      <c r="O2042" s="4"/>
      <c r="P2042" s="4"/>
      <c r="Q2042" s="3"/>
      <c r="S2042" s="4"/>
      <c r="T2042" s="4" t="b">
        <f t="shared" ca="1" si="595"/>
        <v>0</v>
      </c>
      <c r="U2042" t="b">
        <f t="shared" ca="1" si="596"/>
        <v>0</v>
      </c>
      <c r="W2042" s="317" t="b">
        <f t="shared" ca="1" si="597"/>
        <v>0</v>
      </c>
      <c r="X2042" s="317" t="b">
        <f t="shared" ca="1" si="604"/>
        <v>1</v>
      </c>
      <c r="Y2042" s="317" t="b">
        <f t="shared" ca="1" si="598"/>
        <v>0</v>
      </c>
      <c r="Z2042" t="b">
        <f t="shared" ca="1" si="599"/>
        <v>0</v>
      </c>
      <c r="AA2042" s="37" t="b">
        <f t="shared" ca="1" si="605"/>
        <v>0</v>
      </c>
      <c r="AB2042" t="b">
        <f t="shared" ca="1" si="600"/>
        <v>0</v>
      </c>
      <c r="AD2042" t="b">
        <f t="shared" ca="1" si="606"/>
        <v>0</v>
      </c>
      <c r="AE2042" s="37" t="b">
        <f t="shared" ca="1" si="607"/>
        <v>0</v>
      </c>
      <c r="AF2042" t="b">
        <f t="shared" ca="1" si="608"/>
        <v>0</v>
      </c>
      <c r="AG2042" s="317" t="b">
        <f t="shared" ca="1" si="609"/>
        <v>0</v>
      </c>
      <c r="AH2042" s="317" t="b">
        <f t="shared" ca="1" si="610"/>
        <v>1</v>
      </c>
      <c r="AI2042" s="317" t="b">
        <f t="shared" ca="1" si="611"/>
        <v>0</v>
      </c>
    </row>
    <row r="2043" spans="1:35" x14ac:dyDescent="0.25">
      <c r="A2043">
        <v>2011</v>
      </c>
      <c r="B2043" s="169">
        <f ca="1">OFFSET(InputPriceData!B$15,CalculationsAndCharts!$A2043+$A$11,0,1,1)</f>
        <v>38925</v>
      </c>
      <c r="C2043" s="3">
        <f ca="1">OFFSET(InputPriceData!G$15,CalculationsAndCharts!$A2043+$A$11,IF($C$7,8,0),1,1)</f>
        <v>1778200</v>
      </c>
      <c r="D2043" s="4">
        <f ca="1">OFFSET(InputPriceData!C$15,CalculationsAndCharts!$A2043+$A$11,IF($C$7,8,0),1,1)</f>
        <v>46.9</v>
      </c>
      <c r="E2043" s="4">
        <f ca="1">OFFSET(InputPriceData!D$15,CalculationsAndCharts!$A2043+$A$11,IF($C$7,8,0),1,1)</f>
        <v>46.9</v>
      </c>
      <c r="F2043" s="4">
        <f ca="1">OFFSET(InputPriceData!E$15,CalculationsAndCharts!$A2043+$A$11,IF($C$7,8,0),1,1)</f>
        <v>44.84</v>
      </c>
      <c r="G2043" s="4">
        <f ca="1">OFFSET(InputPriceData!F$15,CalculationsAndCharts!$A2043+$A$11,IF($C$7,8,0),1,1)</f>
        <v>45.15</v>
      </c>
      <c r="H2043" s="133"/>
      <c r="I2043" s="133"/>
      <c r="J2043" s="37">
        <f t="shared" ca="1" si="601"/>
        <v>790</v>
      </c>
      <c r="K2043" s="124">
        <f t="shared" ca="1" si="602"/>
        <v>-0.77000000000000313</v>
      </c>
      <c r="L2043" s="343">
        <f t="shared" ca="1" si="593"/>
        <v>0.44343576256464323</v>
      </c>
      <c r="M2043" s="345">
        <f t="shared" ca="1" si="603"/>
        <v>0.47213966959968623</v>
      </c>
      <c r="N2043" s="344">
        <f t="shared" ca="1" si="594"/>
        <v>0.93920462760652956</v>
      </c>
      <c r="O2043" s="4"/>
      <c r="P2043" s="4"/>
      <c r="Q2043" s="3"/>
      <c r="S2043" s="4"/>
      <c r="T2043" s="4" t="b">
        <f t="shared" ca="1" si="595"/>
        <v>0</v>
      </c>
      <c r="U2043" t="b">
        <f t="shared" ca="1" si="596"/>
        <v>0</v>
      </c>
      <c r="W2043" s="317" t="b">
        <f t="shared" ca="1" si="597"/>
        <v>0</v>
      </c>
      <c r="X2043" s="317" t="b">
        <f t="shared" ca="1" si="604"/>
        <v>1</v>
      </c>
      <c r="Y2043" s="317" t="b">
        <f t="shared" ca="1" si="598"/>
        <v>0</v>
      </c>
      <c r="Z2043" t="b">
        <f t="shared" ca="1" si="599"/>
        <v>0</v>
      </c>
      <c r="AA2043" s="37" t="b">
        <f t="shared" ca="1" si="605"/>
        <v>0</v>
      </c>
      <c r="AB2043" t="b">
        <f t="shared" ca="1" si="600"/>
        <v>0</v>
      </c>
      <c r="AD2043" t="b">
        <f t="shared" ca="1" si="606"/>
        <v>0</v>
      </c>
      <c r="AE2043" s="37" t="b">
        <f t="shared" ca="1" si="607"/>
        <v>0</v>
      </c>
      <c r="AF2043" t="b">
        <f t="shared" ca="1" si="608"/>
        <v>0</v>
      </c>
      <c r="AG2043" s="317" t="b">
        <f t="shared" ca="1" si="609"/>
        <v>0</v>
      </c>
      <c r="AH2043" s="317" t="b">
        <f t="shared" ca="1" si="610"/>
        <v>1</v>
      </c>
      <c r="AI2043" s="317" t="b">
        <f t="shared" ca="1" si="611"/>
        <v>0</v>
      </c>
    </row>
    <row r="2044" spans="1:35" x14ac:dyDescent="0.25">
      <c r="A2044">
        <v>2012</v>
      </c>
      <c r="B2044" s="169">
        <f ca="1">OFFSET(InputPriceData!B$15,CalculationsAndCharts!$A2044+$A$11,0,1,1)</f>
        <v>38924</v>
      </c>
      <c r="C2044" s="3">
        <f ca="1">OFFSET(InputPriceData!G$15,CalculationsAndCharts!$A2044+$A$11,IF($C$7,8,0),1,1)</f>
        <v>2041600</v>
      </c>
      <c r="D2044" s="4">
        <f ca="1">OFFSET(InputPriceData!C$15,CalculationsAndCharts!$A2044+$A$11,IF($C$7,8,0),1,1)</f>
        <v>46.25</v>
      </c>
      <c r="E2044" s="4">
        <f ca="1">OFFSET(InputPriceData!D$15,CalculationsAndCharts!$A2044+$A$11,IF($C$7,8,0),1,1)</f>
        <v>46.5</v>
      </c>
      <c r="F2044" s="4">
        <f ca="1">OFFSET(InputPriceData!E$15,CalculationsAndCharts!$A2044+$A$11,IF($C$7,8,0),1,1)</f>
        <v>45.65</v>
      </c>
      <c r="G2044" s="4">
        <f ca="1">OFFSET(InputPriceData!F$15,CalculationsAndCharts!$A2044+$A$11,IF($C$7,8,0),1,1)</f>
        <v>45.96</v>
      </c>
      <c r="H2044" s="133"/>
      <c r="I2044" s="133"/>
      <c r="J2044" s="37">
        <f t="shared" ca="1" si="601"/>
        <v>789</v>
      </c>
      <c r="K2044" s="124">
        <f t="shared" ca="1" si="602"/>
        <v>0.93999999999999773</v>
      </c>
      <c r="L2044" s="343">
        <f t="shared" ca="1" si="593"/>
        <v>0.38164574001996165</v>
      </c>
      <c r="M2044" s="345">
        <f t="shared" ca="1" si="603"/>
        <v>0.47642751725498106</v>
      </c>
      <c r="N2044" s="344">
        <f t="shared" ca="1" si="594"/>
        <v>0.80105729874478937</v>
      </c>
      <c r="O2044" s="4"/>
      <c r="P2044" s="4"/>
      <c r="Q2044" s="3"/>
      <c r="S2044" s="4"/>
      <c r="T2044" s="4" t="b">
        <f t="shared" ca="1" si="595"/>
        <v>0</v>
      </c>
      <c r="U2044" t="b">
        <f t="shared" ca="1" si="596"/>
        <v>0</v>
      </c>
      <c r="W2044" s="317" t="b">
        <f t="shared" ca="1" si="597"/>
        <v>0</v>
      </c>
      <c r="X2044" s="317" t="b">
        <f t="shared" ca="1" si="604"/>
        <v>1</v>
      </c>
      <c r="Y2044" s="317" t="b">
        <f t="shared" ca="1" si="598"/>
        <v>0</v>
      </c>
      <c r="Z2044" t="b">
        <f t="shared" ca="1" si="599"/>
        <v>0</v>
      </c>
      <c r="AA2044" s="37" t="b">
        <f t="shared" ca="1" si="605"/>
        <v>0</v>
      </c>
      <c r="AB2044" t="b">
        <f t="shared" ca="1" si="600"/>
        <v>0</v>
      </c>
      <c r="AD2044" t="b">
        <f t="shared" ca="1" si="606"/>
        <v>0</v>
      </c>
      <c r="AE2044" s="37" t="b">
        <f t="shared" ca="1" si="607"/>
        <v>0</v>
      </c>
      <c r="AF2044" t="b">
        <f t="shared" ca="1" si="608"/>
        <v>0</v>
      </c>
      <c r="AG2044" s="317" t="b">
        <f t="shared" ca="1" si="609"/>
        <v>0</v>
      </c>
      <c r="AH2044" s="317" t="b">
        <f t="shared" ca="1" si="610"/>
        <v>1</v>
      </c>
      <c r="AI2044" s="317" t="b">
        <f t="shared" ca="1" si="611"/>
        <v>0</v>
      </c>
    </row>
    <row r="2045" spans="1:35" x14ac:dyDescent="0.25">
      <c r="A2045">
        <v>2013</v>
      </c>
      <c r="B2045" s="169">
        <f ca="1">OFFSET(InputPriceData!B$15,CalculationsAndCharts!$A2045+$A$11,0,1,1)</f>
        <v>38923</v>
      </c>
      <c r="C2045" s="3">
        <f ca="1">OFFSET(InputPriceData!G$15,CalculationsAndCharts!$A2045+$A$11,IF($C$7,8,0),1,1)</f>
        <v>1502200</v>
      </c>
      <c r="D2045" s="4">
        <f ca="1">OFFSET(InputPriceData!C$15,CalculationsAndCharts!$A2045+$A$11,IF($C$7,8,0),1,1)</f>
        <v>45.15</v>
      </c>
      <c r="E2045" s="4">
        <f ca="1">OFFSET(InputPriceData!D$15,CalculationsAndCharts!$A2045+$A$11,IF($C$7,8,0),1,1)</f>
        <v>46.08</v>
      </c>
      <c r="F2045" s="4">
        <f ca="1">OFFSET(InputPriceData!E$15,CalculationsAndCharts!$A2045+$A$11,IF($C$7,8,0),1,1)</f>
        <v>44.87</v>
      </c>
      <c r="G2045" s="4">
        <f ca="1">OFFSET(InputPriceData!F$15,CalculationsAndCharts!$A2045+$A$11,IF($C$7,8,0),1,1)</f>
        <v>45.92</v>
      </c>
      <c r="H2045" s="133"/>
      <c r="I2045" s="133"/>
      <c r="J2045" s="37">
        <f t="shared" ca="1" si="601"/>
        <v>788</v>
      </c>
      <c r="K2045" s="124">
        <f t="shared" ca="1" si="602"/>
        <v>0.96000000000000085</v>
      </c>
      <c r="L2045" s="343">
        <f t="shared" ca="1" si="593"/>
        <v>0.24874953062131008</v>
      </c>
      <c r="M2045" s="345">
        <f t="shared" ca="1" si="603"/>
        <v>0.4807543060090626</v>
      </c>
      <c r="N2045" s="344">
        <f t="shared" ca="1" si="594"/>
        <v>0.51741508606814424</v>
      </c>
      <c r="O2045" s="4"/>
      <c r="P2045" s="4"/>
      <c r="Q2045" s="3"/>
      <c r="S2045" s="4"/>
      <c r="T2045" s="4" t="b">
        <f t="shared" ca="1" si="595"/>
        <v>0</v>
      </c>
      <c r="U2045" t="b">
        <f t="shared" ca="1" si="596"/>
        <v>0</v>
      </c>
      <c r="W2045" s="317" t="b">
        <f t="shared" ca="1" si="597"/>
        <v>0</v>
      </c>
      <c r="X2045" s="317" t="b">
        <f t="shared" ca="1" si="604"/>
        <v>1</v>
      </c>
      <c r="Y2045" s="317" t="b">
        <f t="shared" ca="1" si="598"/>
        <v>0</v>
      </c>
      <c r="Z2045" t="b">
        <f t="shared" ca="1" si="599"/>
        <v>0</v>
      </c>
      <c r="AA2045" s="37" t="b">
        <f t="shared" ca="1" si="605"/>
        <v>0</v>
      </c>
      <c r="AB2045" t="b">
        <f t="shared" ca="1" si="600"/>
        <v>0</v>
      </c>
      <c r="AD2045" t="b">
        <f t="shared" ca="1" si="606"/>
        <v>0</v>
      </c>
      <c r="AE2045" s="37" t="b">
        <f t="shared" ca="1" si="607"/>
        <v>0</v>
      </c>
      <c r="AF2045" t="b">
        <f t="shared" ca="1" si="608"/>
        <v>0</v>
      </c>
      <c r="AG2045" s="317" t="b">
        <f t="shared" ca="1" si="609"/>
        <v>0</v>
      </c>
      <c r="AH2045" s="317" t="b">
        <f t="shared" ca="1" si="610"/>
        <v>1</v>
      </c>
      <c r="AI2045" s="317" t="b">
        <f t="shared" ca="1" si="611"/>
        <v>0</v>
      </c>
    </row>
    <row r="2046" spans="1:35" x14ac:dyDescent="0.25">
      <c r="A2046">
        <v>2014</v>
      </c>
      <c r="B2046" s="169">
        <f ca="1">OFFSET(InputPriceData!B$15,CalculationsAndCharts!$A2046+$A$11,0,1,1)</f>
        <v>38922</v>
      </c>
      <c r="C2046" s="3">
        <f ca="1">OFFSET(InputPriceData!G$15,CalculationsAndCharts!$A2046+$A$11,IF($C$7,8,0),1,1)</f>
        <v>1811500</v>
      </c>
      <c r="D2046" s="4">
        <f ca="1">OFFSET(InputPriceData!C$15,CalculationsAndCharts!$A2046+$A$11,IF($C$7,8,0),1,1)</f>
        <v>44.96</v>
      </c>
      <c r="E2046" s="4">
        <f ca="1">OFFSET(InputPriceData!D$15,CalculationsAndCharts!$A2046+$A$11,IF($C$7,8,0),1,1)</f>
        <v>45.37</v>
      </c>
      <c r="F2046" s="4">
        <f ca="1">OFFSET(InputPriceData!E$15,CalculationsAndCharts!$A2046+$A$11,IF($C$7,8,0),1,1)</f>
        <v>44.75</v>
      </c>
      <c r="G2046" s="4">
        <f ca="1">OFFSET(InputPriceData!F$15,CalculationsAndCharts!$A2046+$A$11,IF($C$7,8,0),1,1)</f>
        <v>45.02</v>
      </c>
      <c r="H2046" s="133"/>
      <c r="I2046" s="133"/>
      <c r="J2046" s="37">
        <f t="shared" ca="1" si="601"/>
        <v>787</v>
      </c>
      <c r="K2046" s="124">
        <f t="shared" ca="1" si="602"/>
        <v>0.59000000000000341</v>
      </c>
      <c r="L2046" s="343">
        <f t="shared" ca="1" si="593"/>
        <v>0.12792620887254566</v>
      </c>
      <c r="M2046" s="345">
        <f t="shared" ca="1" si="603"/>
        <v>0.48512038951469488</v>
      </c>
      <c r="N2046" s="344">
        <f t="shared" ca="1" si="594"/>
        <v>0.26369992199363251</v>
      </c>
      <c r="O2046" s="4"/>
      <c r="P2046" s="4"/>
      <c r="Q2046" s="3"/>
      <c r="S2046" s="4"/>
      <c r="T2046" s="4" t="b">
        <f t="shared" ca="1" si="595"/>
        <v>0</v>
      </c>
      <c r="U2046" t="b">
        <f t="shared" ca="1" si="596"/>
        <v>0</v>
      </c>
      <c r="W2046" s="317" t="b">
        <f t="shared" ca="1" si="597"/>
        <v>1</v>
      </c>
      <c r="X2046" s="317" t="b">
        <f t="shared" ca="1" si="604"/>
        <v>1</v>
      </c>
      <c r="Y2046" s="317" t="b">
        <f t="shared" ca="1" si="598"/>
        <v>0</v>
      </c>
      <c r="Z2046" t="b">
        <f t="shared" ca="1" si="599"/>
        <v>0</v>
      </c>
      <c r="AA2046" s="37" t="b">
        <f t="shared" ca="1" si="605"/>
        <v>0</v>
      </c>
      <c r="AB2046" t="b">
        <f t="shared" ca="1" si="600"/>
        <v>1</v>
      </c>
      <c r="AD2046" t="b">
        <f t="shared" ca="1" si="606"/>
        <v>0</v>
      </c>
      <c r="AE2046" s="37" t="b">
        <f t="shared" ca="1" si="607"/>
        <v>0</v>
      </c>
      <c r="AF2046" t="b">
        <f t="shared" ca="1" si="608"/>
        <v>1</v>
      </c>
      <c r="AG2046" s="317" t="b">
        <f t="shared" ca="1" si="609"/>
        <v>1</v>
      </c>
      <c r="AH2046" s="317" t="b">
        <f t="shared" ca="1" si="610"/>
        <v>1</v>
      </c>
      <c r="AI2046" s="317" t="b">
        <f t="shared" ca="1" si="611"/>
        <v>0</v>
      </c>
    </row>
    <row r="2047" spans="1:35" x14ac:dyDescent="0.25">
      <c r="A2047">
        <v>2015</v>
      </c>
      <c r="B2047" s="169">
        <f ca="1">OFFSET(InputPriceData!B$15,CalculationsAndCharts!$A2047+$A$11,0,1,1)</f>
        <v>38919</v>
      </c>
      <c r="C2047" s="3">
        <f ca="1">OFFSET(InputPriceData!G$15,CalculationsAndCharts!$A2047+$A$11,IF($C$7,8,0),1,1)</f>
        <v>1971400</v>
      </c>
      <c r="D2047" s="4">
        <f ca="1">OFFSET(InputPriceData!C$15,CalculationsAndCharts!$A2047+$A$11,IF($C$7,8,0),1,1)</f>
        <v>44.66</v>
      </c>
      <c r="E2047" s="4">
        <f ca="1">OFFSET(InputPriceData!D$15,CalculationsAndCharts!$A2047+$A$11,IF($C$7,8,0),1,1)</f>
        <v>45.32</v>
      </c>
      <c r="F2047" s="4">
        <f ca="1">OFFSET(InputPriceData!E$15,CalculationsAndCharts!$A2047+$A$11,IF($C$7,8,0),1,1)</f>
        <v>44.27</v>
      </c>
      <c r="G2047" s="4">
        <f ca="1">OFFSET(InputPriceData!F$15,CalculationsAndCharts!$A2047+$A$11,IF($C$7,8,0),1,1)</f>
        <v>44.96</v>
      </c>
      <c r="H2047" s="133"/>
      <c r="I2047" s="133"/>
      <c r="J2047" s="37">
        <f t="shared" ca="1" si="601"/>
        <v>786</v>
      </c>
      <c r="K2047" s="124">
        <f t="shared" ca="1" si="602"/>
        <v>0.5</v>
      </c>
      <c r="L2047" s="343">
        <f t="shared" ca="1" si="593"/>
        <v>1.925293521346147E-2</v>
      </c>
      <c r="M2047" s="345">
        <f t="shared" ca="1" si="603"/>
        <v>0.4895261246364227</v>
      </c>
      <c r="N2047" s="344">
        <f t="shared" ca="1" si="594"/>
        <v>3.9329740016962059E-2</v>
      </c>
      <c r="O2047" s="4"/>
      <c r="P2047" s="4"/>
      <c r="Q2047" s="3"/>
      <c r="S2047" s="4"/>
      <c r="T2047" s="4" t="b">
        <f t="shared" ca="1" si="595"/>
        <v>1</v>
      </c>
      <c r="U2047" t="b">
        <f t="shared" ca="1" si="596"/>
        <v>0</v>
      </c>
      <c r="W2047" s="317" t="b">
        <f t="shared" ca="1" si="597"/>
        <v>0</v>
      </c>
      <c r="X2047" s="317" t="b">
        <f t="shared" ca="1" si="604"/>
        <v>0</v>
      </c>
      <c r="Y2047" s="317" t="b">
        <f t="shared" ca="1" si="598"/>
        <v>0</v>
      </c>
      <c r="Z2047" t="b">
        <f t="shared" ca="1" si="599"/>
        <v>0</v>
      </c>
      <c r="AA2047" s="37" t="b">
        <f t="shared" ca="1" si="605"/>
        <v>1</v>
      </c>
      <c r="AB2047" t="b">
        <f t="shared" ca="1" si="600"/>
        <v>0</v>
      </c>
      <c r="AD2047" t="b">
        <f t="shared" ca="1" si="606"/>
        <v>0</v>
      </c>
      <c r="AE2047" s="37" t="b">
        <f t="shared" ca="1" si="607"/>
        <v>1</v>
      </c>
      <c r="AF2047" t="b">
        <f t="shared" ca="1" si="608"/>
        <v>0</v>
      </c>
      <c r="AG2047" s="317" t="b">
        <f t="shared" ca="1" si="609"/>
        <v>0</v>
      </c>
      <c r="AH2047" s="317" t="b">
        <f t="shared" ca="1" si="610"/>
        <v>0</v>
      </c>
      <c r="AI2047" s="317" t="b">
        <f t="shared" ca="1" si="611"/>
        <v>0</v>
      </c>
    </row>
    <row r="2048" spans="1:35" x14ac:dyDescent="0.25">
      <c r="A2048">
        <v>2016</v>
      </c>
      <c r="B2048" s="169">
        <f ca="1">OFFSET(InputPriceData!B$15,CalculationsAndCharts!$A2048+$A$11,0,1,1)</f>
        <v>38918</v>
      </c>
      <c r="C2048" s="3">
        <f ca="1">OFFSET(InputPriceData!G$15,CalculationsAndCharts!$A2048+$A$11,IF($C$7,8,0),1,1)</f>
        <v>1447600</v>
      </c>
      <c r="D2048" s="4">
        <f ca="1">OFFSET(InputPriceData!C$15,CalculationsAndCharts!$A2048+$A$11,IF($C$7,8,0),1,1)</f>
        <v>44.37</v>
      </c>
      <c r="E2048" s="4">
        <f ca="1">OFFSET(InputPriceData!D$15,CalculationsAndCharts!$A2048+$A$11,IF($C$7,8,0),1,1)</f>
        <v>44.83</v>
      </c>
      <c r="F2048" s="4">
        <f ca="1">OFFSET(InputPriceData!E$15,CalculationsAndCharts!$A2048+$A$11,IF($C$7,8,0),1,1)</f>
        <v>44.35</v>
      </c>
      <c r="G2048" s="4">
        <f ca="1">OFFSET(InputPriceData!F$15,CalculationsAndCharts!$A2048+$A$11,IF($C$7,8,0),1,1)</f>
        <v>44.43</v>
      </c>
      <c r="H2048" s="133"/>
      <c r="I2048" s="133"/>
      <c r="J2048" s="37">
        <f t="shared" ca="1" si="601"/>
        <v>785</v>
      </c>
      <c r="K2048" s="124">
        <f t="shared" ca="1" si="602"/>
        <v>0.82999999999999829</v>
      </c>
      <c r="L2048" s="343">
        <f t="shared" ca="1" si="593"/>
        <v>-8.5423276350509322E-2</v>
      </c>
      <c r="M2048" s="345">
        <f t="shared" ca="1" si="603"/>
        <v>0.49397187147974037</v>
      </c>
      <c r="N2048" s="344">
        <f t="shared" ca="1" si="594"/>
        <v>-0.17293145881893165</v>
      </c>
      <c r="O2048" s="4"/>
      <c r="P2048" s="4"/>
      <c r="Q2048" s="3"/>
      <c r="S2048" s="4"/>
      <c r="T2048" s="4" t="b">
        <f t="shared" ca="1" si="595"/>
        <v>0</v>
      </c>
      <c r="U2048" t="b">
        <f t="shared" ca="1" si="596"/>
        <v>0</v>
      </c>
      <c r="W2048" s="317" t="b">
        <f t="shared" ca="1" si="597"/>
        <v>0</v>
      </c>
      <c r="X2048" s="317" t="b">
        <f t="shared" ca="1" si="604"/>
        <v>0</v>
      </c>
      <c r="Y2048" s="317" t="b">
        <f t="shared" ca="1" si="598"/>
        <v>0</v>
      </c>
      <c r="Z2048" t="b">
        <f t="shared" ca="1" si="599"/>
        <v>0</v>
      </c>
      <c r="AA2048" s="37" t="b">
        <f t="shared" ca="1" si="605"/>
        <v>1</v>
      </c>
      <c r="AB2048" t="b">
        <f t="shared" ca="1" si="600"/>
        <v>0</v>
      </c>
      <c r="AD2048" t="b">
        <f t="shared" ca="1" si="606"/>
        <v>0</v>
      </c>
      <c r="AE2048" s="37" t="b">
        <f t="shared" ca="1" si="607"/>
        <v>1</v>
      </c>
      <c r="AF2048" t="b">
        <f t="shared" ca="1" si="608"/>
        <v>0</v>
      </c>
      <c r="AG2048" s="317" t="b">
        <f t="shared" ca="1" si="609"/>
        <v>0</v>
      </c>
      <c r="AH2048" s="317" t="b">
        <f t="shared" ca="1" si="610"/>
        <v>0</v>
      </c>
      <c r="AI2048" s="317" t="b">
        <f t="shared" ca="1" si="611"/>
        <v>0</v>
      </c>
    </row>
    <row r="2049" spans="1:35" x14ac:dyDescent="0.25">
      <c r="A2049">
        <v>2017</v>
      </c>
      <c r="B2049" s="169">
        <f ca="1">OFFSET(InputPriceData!B$15,CalculationsAndCharts!$A2049+$A$11,0,1,1)</f>
        <v>38917</v>
      </c>
      <c r="C2049" s="3">
        <f ca="1">OFFSET(InputPriceData!G$15,CalculationsAndCharts!$A2049+$A$11,IF($C$7,8,0),1,1)</f>
        <v>2635300</v>
      </c>
      <c r="D2049" s="4">
        <f ca="1">OFFSET(InputPriceData!C$15,CalculationsAndCharts!$A2049+$A$11,IF($C$7,8,0),1,1)</f>
        <v>43.91</v>
      </c>
      <c r="E2049" s="4">
        <f ca="1">OFFSET(InputPriceData!D$15,CalculationsAndCharts!$A2049+$A$11,IF($C$7,8,0),1,1)</f>
        <v>44.74</v>
      </c>
      <c r="F2049" s="4">
        <f ca="1">OFFSET(InputPriceData!E$15,CalculationsAndCharts!$A2049+$A$11,IF($C$7,8,0),1,1)</f>
        <v>43.83</v>
      </c>
      <c r="G2049" s="4">
        <f ca="1">OFFSET(InputPriceData!F$15,CalculationsAndCharts!$A2049+$A$11,IF($C$7,8,0),1,1)</f>
        <v>44.46</v>
      </c>
      <c r="H2049" s="133"/>
      <c r="I2049" s="133"/>
      <c r="J2049" s="37">
        <f t="shared" ca="1" si="601"/>
        <v>784</v>
      </c>
      <c r="K2049" s="124">
        <f t="shared" ca="1" si="602"/>
        <v>0.89999999999999858</v>
      </c>
      <c r="L2049" s="343">
        <f t="shared" ca="1" si="593"/>
        <v>-0.15618547402147243</v>
      </c>
      <c r="M2049" s="345">
        <f t="shared" ca="1" si="603"/>
        <v>0.4984579934205251</v>
      </c>
      <c r="N2049" s="344">
        <f t="shared" ca="1" si="594"/>
        <v>-0.31333728435107316</v>
      </c>
      <c r="O2049" s="4"/>
      <c r="P2049" s="4"/>
      <c r="Q2049" s="3"/>
      <c r="S2049" s="4"/>
      <c r="T2049" s="4" t="b">
        <f t="shared" ca="1" si="595"/>
        <v>0</v>
      </c>
      <c r="U2049" t="b">
        <f t="shared" ca="1" si="596"/>
        <v>0</v>
      </c>
      <c r="W2049" s="317" t="b">
        <f t="shared" ca="1" si="597"/>
        <v>0</v>
      </c>
      <c r="X2049" s="317" t="b">
        <f t="shared" ca="1" si="604"/>
        <v>0</v>
      </c>
      <c r="Y2049" s="317" t="b">
        <f t="shared" ca="1" si="598"/>
        <v>0</v>
      </c>
      <c r="Z2049" t="b">
        <f t="shared" ca="1" si="599"/>
        <v>0</v>
      </c>
      <c r="AA2049" s="37" t="b">
        <f t="shared" ca="1" si="605"/>
        <v>1</v>
      </c>
      <c r="AB2049" t="b">
        <f t="shared" ca="1" si="600"/>
        <v>0</v>
      </c>
      <c r="AD2049" t="b">
        <f t="shared" ca="1" si="606"/>
        <v>0</v>
      </c>
      <c r="AE2049" s="37" t="b">
        <f t="shared" ca="1" si="607"/>
        <v>1</v>
      </c>
      <c r="AF2049" t="b">
        <f t="shared" ca="1" si="608"/>
        <v>0</v>
      </c>
      <c r="AG2049" s="317" t="b">
        <f t="shared" ca="1" si="609"/>
        <v>0</v>
      </c>
      <c r="AH2049" s="317" t="b">
        <f t="shared" ca="1" si="610"/>
        <v>0</v>
      </c>
      <c r="AI2049" s="317" t="b">
        <f t="shared" ca="1" si="611"/>
        <v>0</v>
      </c>
    </row>
    <row r="2050" spans="1:35" x14ac:dyDescent="0.25">
      <c r="A2050">
        <v>2018</v>
      </c>
      <c r="B2050" s="169">
        <f ca="1">OFFSET(InputPriceData!B$15,CalculationsAndCharts!$A2050+$A$11,0,1,1)</f>
        <v>38916</v>
      </c>
      <c r="C2050" s="3">
        <f ca="1">OFFSET(InputPriceData!G$15,CalculationsAndCharts!$A2050+$A$11,IF($C$7,8,0),1,1)</f>
        <v>1161700</v>
      </c>
      <c r="D2050" s="4">
        <f ca="1">OFFSET(InputPriceData!C$15,CalculationsAndCharts!$A2050+$A$11,IF($C$7,8,0),1,1)</f>
        <v>43.4</v>
      </c>
      <c r="E2050" s="4">
        <f ca="1">OFFSET(InputPriceData!D$15,CalculationsAndCharts!$A2050+$A$11,IF($C$7,8,0),1,1)</f>
        <v>43.97</v>
      </c>
      <c r="F2050" s="4">
        <f ca="1">OFFSET(InputPriceData!E$15,CalculationsAndCharts!$A2050+$A$11,IF($C$7,8,0),1,1)</f>
        <v>43.01</v>
      </c>
      <c r="G2050" s="4">
        <f ca="1">OFFSET(InputPriceData!F$15,CalculationsAndCharts!$A2050+$A$11,IF($C$7,8,0),1,1)</f>
        <v>43.6</v>
      </c>
      <c r="H2050" s="133"/>
      <c r="I2050" s="133"/>
      <c r="J2050" s="37">
        <f t="shared" ca="1" si="601"/>
        <v>783</v>
      </c>
      <c r="K2050" s="124">
        <f t="shared" ca="1" si="602"/>
        <v>-0.33999999999999631</v>
      </c>
      <c r="L2050" s="343">
        <f t="shared" ca="1" si="593"/>
        <v>-0.14070683159070588</v>
      </c>
      <c r="M2050" s="345">
        <f t="shared" ca="1" si="603"/>
        <v>0.50298485713473773</v>
      </c>
      <c r="N2050" s="344">
        <f t="shared" ca="1" si="594"/>
        <v>-0.27974367338262401</v>
      </c>
      <c r="O2050" s="4"/>
      <c r="P2050" s="4"/>
      <c r="Q2050" s="3"/>
      <c r="S2050" s="4"/>
      <c r="T2050" s="4" t="b">
        <f t="shared" ca="1" si="595"/>
        <v>0</v>
      </c>
      <c r="U2050" t="b">
        <f t="shared" ca="1" si="596"/>
        <v>0</v>
      </c>
      <c r="W2050" s="317" t="b">
        <f t="shared" ca="1" si="597"/>
        <v>0</v>
      </c>
      <c r="X2050" s="317" t="b">
        <f t="shared" ca="1" si="604"/>
        <v>0</v>
      </c>
      <c r="Y2050" s="317" t="b">
        <f t="shared" ca="1" si="598"/>
        <v>1</v>
      </c>
      <c r="Z2050" t="b">
        <f t="shared" ca="1" si="599"/>
        <v>1</v>
      </c>
      <c r="AA2050" s="37" t="b">
        <f t="shared" ca="1" si="605"/>
        <v>1</v>
      </c>
      <c r="AB2050" t="b">
        <f t="shared" ca="1" si="600"/>
        <v>0</v>
      </c>
      <c r="AD2050" t="b">
        <f t="shared" ca="1" si="606"/>
        <v>1</v>
      </c>
      <c r="AE2050" s="37" t="b">
        <f t="shared" ca="1" si="607"/>
        <v>1</v>
      </c>
      <c r="AF2050" t="b">
        <f t="shared" ca="1" si="608"/>
        <v>0</v>
      </c>
      <c r="AG2050" s="317" t="b">
        <f t="shared" ca="1" si="609"/>
        <v>0</v>
      </c>
      <c r="AH2050" s="317" t="b">
        <f t="shared" ca="1" si="610"/>
        <v>0</v>
      </c>
      <c r="AI2050" s="317" t="b">
        <f t="shared" ca="1" si="611"/>
        <v>1</v>
      </c>
    </row>
    <row r="2051" spans="1:35" x14ac:dyDescent="0.25">
      <c r="A2051">
        <v>2019</v>
      </c>
      <c r="B2051" s="169">
        <f ca="1">OFFSET(InputPriceData!B$15,CalculationsAndCharts!$A2051+$A$11,0,1,1)</f>
        <v>38915</v>
      </c>
      <c r="C2051" s="3">
        <f ca="1">OFFSET(InputPriceData!G$15,CalculationsAndCharts!$A2051+$A$11,IF($C$7,8,0),1,1)</f>
        <v>909600</v>
      </c>
      <c r="D2051" s="4">
        <f ca="1">OFFSET(InputPriceData!C$15,CalculationsAndCharts!$A2051+$A$11,IF($C$7,8,0),1,1)</f>
        <v>43.77</v>
      </c>
      <c r="E2051" s="4">
        <f ca="1">OFFSET(InputPriceData!D$15,CalculationsAndCharts!$A2051+$A$11,IF($C$7,8,0),1,1)</f>
        <v>44.15</v>
      </c>
      <c r="F2051" s="4">
        <f ca="1">OFFSET(InputPriceData!E$15,CalculationsAndCharts!$A2051+$A$11,IF($C$7,8,0),1,1)</f>
        <v>43.35</v>
      </c>
      <c r="G2051" s="4">
        <f ca="1">OFFSET(InputPriceData!F$15,CalculationsAndCharts!$A2051+$A$11,IF($C$7,8,0),1,1)</f>
        <v>43.56</v>
      </c>
      <c r="H2051" s="133"/>
      <c r="I2051" s="133"/>
      <c r="J2051" s="37">
        <f t="shared" ca="1" si="601"/>
        <v>782</v>
      </c>
      <c r="K2051" s="124">
        <f t="shared" ca="1" si="602"/>
        <v>-0.5</v>
      </c>
      <c r="L2051" s="343">
        <f t="shared" ca="1" si="593"/>
        <v>-6.4737696957064592E-2</v>
      </c>
      <c r="M2051" s="345">
        <f t="shared" ca="1" si="603"/>
        <v>0.50755283262839324</v>
      </c>
      <c r="N2051" s="344">
        <f t="shared" ca="1" si="594"/>
        <v>-0.12754868615709716</v>
      </c>
      <c r="O2051" s="4"/>
      <c r="P2051" s="4"/>
      <c r="Q2051" s="3"/>
      <c r="S2051" s="4"/>
      <c r="T2051" s="4" t="b">
        <f t="shared" ca="1" si="595"/>
        <v>0</v>
      </c>
      <c r="U2051" t="b">
        <f t="shared" ca="1" si="596"/>
        <v>1</v>
      </c>
      <c r="W2051" s="317" t="b">
        <f t="shared" ca="1" si="597"/>
        <v>0</v>
      </c>
      <c r="X2051" s="317" t="b">
        <f t="shared" ca="1" si="604"/>
        <v>1</v>
      </c>
      <c r="Y2051" s="317" t="b">
        <f t="shared" ca="1" si="598"/>
        <v>0</v>
      </c>
      <c r="Z2051" t="b">
        <f t="shared" ca="1" si="599"/>
        <v>0</v>
      </c>
      <c r="AA2051" s="37" t="b">
        <f t="shared" ca="1" si="605"/>
        <v>0</v>
      </c>
      <c r="AB2051" t="b">
        <f t="shared" ca="1" si="600"/>
        <v>0</v>
      </c>
      <c r="AD2051" t="b">
        <f t="shared" ca="1" si="606"/>
        <v>0</v>
      </c>
      <c r="AE2051" s="37" t="b">
        <f t="shared" ca="1" si="607"/>
        <v>0</v>
      </c>
      <c r="AF2051" t="b">
        <f t="shared" ca="1" si="608"/>
        <v>0</v>
      </c>
      <c r="AG2051" s="317" t="b">
        <f t="shared" ca="1" si="609"/>
        <v>0</v>
      </c>
      <c r="AH2051" s="317" t="b">
        <f t="shared" ca="1" si="610"/>
        <v>1</v>
      </c>
      <c r="AI2051" s="317" t="b">
        <f t="shared" ca="1" si="611"/>
        <v>0</v>
      </c>
    </row>
    <row r="2052" spans="1:35" x14ac:dyDescent="0.25">
      <c r="A2052">
        <v>2020</v>
      </c>
      <c r="B2052" s="169">
        <f ca="1">OFFSET(InputPriceData!B$15,CalculationsAndCharts!$A2052+$A$11,0,1,1)</f>
        <v>38912</v>
      </c>
      <c r="C2052" s="3">
        <f ca="1">OFFSET(InputPriceData!G$15,CalculationsAndCharts!$A2052+$A$11,IF($C$7,8,0),1,1)</f>
        <v>1597700</v>
      </c>
      <c r="D2052" s="4">
        <f ca="1">OFFSET(InputPriceData!C$15,CalculationsAndCharts!$A2052+$A$11,IF($C$7,8,0),1,1)</f>
        <v>44.06</v>
      </c>
      <c r="E2052" s="4">
        <f ca="1">OFFSET(InputPriceData!D$15,CalculationsAndCharts!$A2052+$A$11,IF($C$7,8,0),1,1)</f>
        <v>44.1</v>
      </c>
      <c r="F2052" s="4">
        <f ca="1">OFFSET(InputPriceData!E$15,CalculationsAndCharts!$A2052+$A$11,IF($C$7,8,0),1,1)</f>
        <v>42.99</v>
      </c>
      <c r="G2052" s="4">
        <f ca="1">OFFSET(InputPriceData!F$15,CalculationsAndCharts!$A2052+$A$11,IF($C$7,8,0),1,1)</f>
        <v>43.94</v>
      </c>
      <c r="H2052" s="133"/>
      <c r="I2052" s="133"/>
      <c r="J2052" s="37">
        <f t="shared" ca="1" si="601"/>
        <v>781</v>
      </c>
      <c r="K2052" s="124">
        <f t="shared" ca="1" si="602"/>
        <v>-0.42999999999999972</v>
      </c>
      <c r="L2052" s="343">
        <f t="shared" ca="1" si="593"/>
        <v>9.9485502981001214E-3</v>
      </c>
      <c r="M2052" s="345">
        <f t="shared" ca="1" si="603"/>
        <v>0.51216229326780349</v>
      </c>
      <c r="N2052" s="344">
        <f t="shared" ca="1" si="594"/>
        <v>1.9424605108322852E-2</v>
      </c>
      <c r="O2052" s="4"/>
      <c r="P2052" s="4"/>
      <c r="Q2052" s="3"/>
      <c r="S2052" s="4"/>
      <c r="T2052" s="4" t="b">
        <f t="shared" ca="1" si="595"/>
        <v>0</v>
      </c>
      <c r="U2052" t="b">
        <f t="shared" ca="1" si="596"/>
        <v>0</v>
      </c>
      <c r="W2052" s="317" t="b">
        <f t="shared" ca="1" si="597"/>
        <v>0</v>
      </c>
      <c r="X2052" s="317" t="b">
        <f t="shared" ca="1" si="604"/>
        <v>1</v>
      </c>
      <c r="Y2052" s="317" t="b">
        <f t="shared" ca="1" si="598"/>
        <v>0</v>
      </c>
      <c r="Z2052" t="b">
        <f t="shared" ca="1" si="599"/>
        <v>0</v>
      </c>
      <c r="AA2052" s="37" t="b">
        <f t="shared" ca="1" si="605"/>
        <v>0</v>
      </c>
      <c r="AB2052" t="b">
        <f t="shared" ca="1" si="600"/>
        <v>0</v>
      </c>
      <c r="AD2052" t="b">
        <f t="shared" ca="1" si="606"/>
        <v>0</v>
      </c>
      <c r="AE2052" s="37" t="b">
        <f t="shared" ca="1" si="607"/>
        <v>0</v>
      </c>
      <c r="AF2052" t="b">
        <f t="shared" ca="1" si="608"/>
        <v>0</v>
      </c>
      <c r="AG2052" s="317" t="b">
        <f t="shared" ca="1" si="609"/>
        <v>0</v>
      </c>
      <c r="AH2052" s="317" t="b">
        <f t="shared" ca="1" si="610"/>
        <v>1</v>
      </c>
      <c r="AI2052" s="317" t="b">
        <f t="shared" ca="1" si="611"/>
        <v>0</v>
      </c>
    </row>
    <row r="2053" spans="1:35" x14ac:dyDescent="0.25">
      <c r="A2053">
        <v>2021</v>
      </c>
      <c r="B2053" s="169">
        <f ca="1">OFFSET(InputPriceData!B$15,CalculationsAndCharts!$A2053+$A$11,0,1,1)</f>
        <v>38911</v>
      </c>
      <c r="C2053" s="3">
        <f ca="1">OFFSET(InputPriceData!G$15,CalculationsAndCharts!$A2053+$A$11,IF($C$7,8,0),1,1)</f>
        <v>1747100</v>
      </c>
      <c r="D2053" s="4">
        <f ca="1">OFFSET(InputPriceData!C$15,CalculationsAndCharts!$A2053+$A$11,IF($C$7,8,0),1,1)</f>
        <v>44.17</v>
      </c>
      <c r="E2053" s="4">
        <f ca="1">OFFSET(InputPriceData!D$15,CalculationsAndCharts!$A2053+$A$11,IF($C$7,8,0),1,1)</f>
        <v>44.61</v>
      </c>
      <c r="F2053" s="4">
        <f ca="1">OFFSET(InputPriceData!E$15,CalculationsAndCharts!$A2053+$A$11,IF($C$7,8,0),1,1)</f>
        <v>43.88</v>
      </c>
      <c r="G2053" s="4">
        <f ca="1">OFFSET(InputPriceData!F$15,CalculationsAndCharts!$A2053+$A$11,IF($C$7,8,0),1,1)</f>
        <v>44.06</v>
      </c>
      <c r="H2053" s="133"/>
      <c r="I2053" s="133"/>
      <c r="J2053" s="37">
        <f t="shared" ca="1" si="601"/>
        <v>780</v>
      </c>
      <c r="K2053" s="124">
        <f t="shared" ca="1" si="602"/>
        <v>-0.89000000000000057</v>
      </c>
      <c r="L2053" s="343">
        <f t="shared" ca="1" si="593"/>
        <v>6.7888339352116703E-2</v>
      </c>
      <c r="M2053" s="345">
        <f t="shared" ca="1" si="603"/>
        <v>0.51681361581009433</v>
      </c>
      <c r="N2053" s="344">
        <f t="shared" ca="1" si="594"/>
        <v>0.13135942489770355</v>
      </c>
      <c r="O2053" s="4"/>
      <c r="P2053" s="4"/>
      <c r="Q2053" s="3"/>
      <c r="S2053" s="4"/>
      <c r="T2053" s="4" t="b">
        <f t="shared" ca="1" si="595"/>
        <v>0</v>
      </c>
      <c r="U2053" t="b">
        <f t="shared" ca="1" si="596"/>
        <v>0</v>
      </c>
      <c r="W2053" s="317" t="b">
        <f t="shared" ca="1" si="597"/>
        <v>0</v>
      </c>
      <c r="X2053" s="317" t="b">
        <f t="shared" ca="1" si="604"/>
        <v>1</v>
      </c>
      <c r="Y2053" s="317" t="b">
        <f t="shared" ca="1" si="598"/>
        <v>0</v>
      </c>
      <c r="Z2053" t="b">
        <f t="shared" ca="1" si="599"/>
        <v>0</v>
      </c>
      <c r="AA2053" s="37" t="b">
        <f t="shared" ca="1" si="605"/>
        <v>0</v>
      </c>
      <c r="AB2053" t="b">
        <f t="shared" ca="1" si="600"/>
        <v>0</v>
      </c>
      <c r="AD2053" t="b">
        <f t="shared" ca="1" si="606"/>
        <v>0</v>
      </c>
      <c r="AE2053" s="37" t="b">
        <f t="shared" ca="1" si="607"/>
        <v>0</v>
      </c>
      <c r="AF2053" t="b">
        <f t="shared" ca="1" si="608"/>
        <v>0</v>
      </c>
      <c r="AG2053" s="317" t="b">
        <f t="shared" ca="1" si="609"/>
        <v>0</v>
      </c>
      <c r="AH2053" s="317" t="b">
        <f t="shared" ca="1" si="610"/>
        <v>1</v>
      </c>
      <c r="AI2053" s="317" t="b">
        <f t="shared" ca="1" si="611"/>
        <v>0</v>
      </c>
    </row>
    <row r="2054" spans="1:35" x14ac:dyDescent="0.25">
      <c r="A2054">
        <v>2022</v>
      </c>
      <c r="B2054" s="169">
        <f ca="1">OFFSET(InputPriceData!B$15,CalculationsAndCharts!$A2054+$A$11,0,1,1)</f>
        <v>38910</v>
      </c>
      <c r="C2054" s="3">
        <f ca="1">OFFSET(InputPriceData!G$15,CalculationsAndCharts!$A2054+$A$11,IF($C$7,8,0),1,1)</f>
        <v>1817200</v>
      </c>
      <c r="D2054" s="4">
        <f ca="1">OFFSET(InputPriceData!C$15,CalculationsAndCharts!$A2054+$A$11,IF($C$7,8,0),1,1)</f>
        <v>44.97</v>
      </c>
      <c r="E2054" s="4">
        <f ca="1">OFFSET(InputPriceData!D$15,CalculationsAndCharts!$A2054+$A$11,IF($C$7,8,0),1,1)</f>
        <v>44.99</v>
      </c>
      <c r="F2054" s="4">
        <f ca="1">OFFSET(InputPriceData!E$15,CalculationsAndCharts!$A2054+$A$11,IF($C$7,8,0),1,1)</f>
        <v>44.02</v>
      </c>
      <c r="G2054" s="4">
        <f ca="1">OFFSET(InputPriceData!F$15,CalculationsAndCharts!$A2054+$A$11,IF($C$7,8,0),1,1)</f>
        <v>44.37</v>
      </c>
      <c r="H2054" s="133"/>
      <c r="I2054" s="133"/>
      <c r="J2054" s="37">
        <f t="shared" ca="1" si="601"/>
        <v>779</v>
      </c>
      <c r="K2054" s="124">
        <f t="shared" ca="1" si="602"/>
        <v>0.17999999999999972</v>
      </c>
      <c r="L2054" s="343">
        <f t="shared" ca="1" si="593"/>
        <v>6.8552055588131336E-2</v>
      </c>
      <c r="M2054" s="345">
        <f t="shared" ca="1" si="603"/>
        <v>0.52150718043400035</v>
      </c>
      <c r="N2054" s="344">
        <f t="shared" ca="1" si="594"/>
        <v>0.13144987865954605</v>
      </c>
      <c r="O2054" s="4"/>
      <c r="P2054" s="4"/>
      <c r="Q2054" s="3"/>
      <c r="S2054" s="4"/>
      <c r="T2054" s="4" t="b">
        <f t="shared" ca="1" si="595"/>
        <v>0</v>
      </c>
      <c r="U2054" t="b">
        <f t="shared" ca="1" si="596"/>
        <v>0</v>
      </c>
      <c r="W2054" s="317" t="b">
        <f t="shared" ca="1" si="597"/>
        <v>0</v>
      </c>
      <c r="X2054" s="317" t="b">
        <f t="shared" ca="1" si="604"/>
        <v>1</v>
      </c>
      <c r="Y2054" s="317" t="b">
        <f t="shared" ca="1" si="598"/>
        <v>0</v>
      </c>
      <c r="Z2054" t="b">
        <f t="shared" ca="1" si="599"/>
        <v>0</v>
      </c>
      <c r="AA2054" s="37" t="b">
        <f t="shared" ca="1" si="605"/>
        <v>0</v>
      </c>
      <c r="AB2054" t="b">
        <f t="shared" ca="1" si="600"/>
        <v>0</v>
      </c>
      <c r="AD2054" t="b">
        <f t="shared" ca="1" si="606"/>
        <v>0</v>
      </c>
      <c r="AE2054" s="37" t="b">
        <f t="shared" ca="1" si="607"/>
        <v>0</v>
      </c>
      <c r="AF2054" t="b">
        <f t="shared" ca="1" si="608"/>
        <v>0</v>
      </c>
      <c r="AG2054" s="317" t="b">
        <f t="shared" ca="1" si="609"/>
        <v>0</v>
      </c>
      <c r="AH2054" s="317" t="b">
        <f t="shared" ca="1" si="610"/>
        <v>1</v>
      </c>
      <c r="AI2054" s="317" t="b">
        <f t="shared" ca="1" si="611"/>
        <v>0</v>
      </c>
    </row>
    <row r="2055" spans="1:35" x14ac:dyDescent="0.25">
      <c r="A2055">
        <v>2023</v>
      </c>
      <c r="B2055" s="169">
        <f ca="1">OFFSET(InputPriceData!B$15,CalculationsAndCharts!$A2055+$A$11,0,1,1)</f>
        <v>38909</v>
      </c>
      <c r="C2055" s="3">
        <f ca="1">OFFSET(InputPriceData!G$15,CalculationsAndCharts!$A2055+$A$11,IF($C$7,8,0),1,1)</f>
        <v>1209200</v>
      </c>
      <c r="D2055" s="4">
        <f ca="1">OFFSET(InputPriceData!C$15,CalculationsAndCharts!$A2055+$A$11,IF($C$7,8,0),1,1)</f>
        <v>44.26</v>
      </c>
      <c r="E2055" s="4">
        <f ca="1">OFFSET(InputPriceData!D$15,CalculationsAndCharts!$A2055+$A$11,IF($C$7,8,0),1,1)</f>
        <v>45</v>
      </c>
      <c r="F2055" s="4">
        <f ca="1">OFFSET(InputPriceData!E$15,CalculationsAndCharts!$A2055+$A$11,IF($C$7,8,0),1,1)</f>
        <v>44.2</v>
      </c>
      <c r="G2055" s="4">
        <f ca="1">OFFSET(InputPriceData!F$15,CalculationsAndCharts!$A2055+$A$11,IF($C$7,8,0),1,1)</f>
        <v>44.95</v>
      </c>
      <c r="H2055" s="133"/>
      <c r="I2055" s="133"/>
      <c r="J2055" s="37">
        <f t="shared" ca="1" si="601"/>
        <v>778</v>
      </c>
      <c r="K2055" s="124">
        <f t="shared" ca="1" si="602"/>
        <v>0.92000000000000171</v>
      </c>
      <c r="L2055" s="343">
        <f t="shared" ca="1" si="593"/>
        <v>1.7402744494066511E-2</v>
      </c>
      <c r="M2055" s="345">
        <f t="shared" ca="1" si="603"/>
        <v>0.52624337077093886</v>
      </c>
      <c r="N2055" s="344">
        <f t="shared" ca="1" si="594"/>
        <v>3.3069764790712219E-2</v>
      </c>
      <c r="O2055" s="4"/>
      <c r="P2055" s="4"/>
      <c r="Q2055" s="3"/>
      <c r="S2055" s="4"/>
      <c r="T2055" s="4" t="b">
        <f t="shared" ca="1" si="595"/>
        <v>0</v>
      </c>
      <c r="U2055" t="b">
        <f t="shared" ca="1" si="596"/>
        <v>0</v>
      </c>
      <c r="W2055" s="317" t="b">
        <f t="shared" ca="1" si="597"/>
        <v>0</v>
      </c>
      <c r="X2055" s="317" t="b">
        <f t="shared" ca="1" si="604"/>
        <v>1</v>
      </c>
      <c r="Y2055" s="317" t="b">
        <f t="shared" ca="1" si="598"/>
        <v>0</v>
      </c>
      <c r="Z2055" t="b">
        <f t="shared" ca="1" si="599"/>
        <v>0</v>
      </c>
      <c r="AA2055" s="37" t="b">
        <f t="shared" ca="1" si="605"/>
        <v>0</v>
      </c>
      <c r="AB2055" t="b">
        <f t="shared" ca="1" si="600"/>
        <v>0</v>
      </c>
      <c r="AD2055" t="b">
        <f t="shared" ca="1" si="606"/>
        <v>0</v>
      </c>
      <c r="AE2055" s="37" t="b">
        <f t="shared" ca="1" si="607"/>
        <v>0</v>
      </c>
      <c r="AF2055" t="b">
        <f t="shared" ca="1" si="608"/>
        <v>0</v>
      </c>
      <c r="AG2055" s="317" t="b">
        <f t="shared" ca="1" si="609"/>
        <v>0</v>
      </c>
      <c r="AH2055" s="317" t="b">
        <f t="shared" ca="1" si="610"/>
        <v>1</v>
      </c>
      <c r="AI2055" s="317" t="b">
        <f t="shared" ca="1" si="611"/>
        <v>0</v>
      </c>
    </row>
    <row r="2056" spans="1:35" x14ac:dyDescent="0.25">
      <c r="A2056">
        <v>2024</v>
      </c>
      <c r="B2056" s="169">
        <f ca="1">OFFSET(InputPriceData!B$15,CalculationsAndCharts!$A2056+$A$11,0,1,1)</f>
        <v>38908</v>
      </c>
      <c r="C2056" s="3">
        <f ca="1">OFFSET(InputPriceData!G$15,CalculationsAndCharts!$A2056+$A$11,IF($C$7,8,0),1,1)</f>
        <v>701000</v>
      </c>
      <c r="D2056" s="4">
        <f ca="1">OFFSET(InputPriceData!C$15,CalculationsAndCharts!$A2056+$A$11,IF($C$7,8,0),1,1)</f>
        <v>44.2</v>
      </c>
      <c r="E2056" s="4">
        <f ca="1">OFFSET(InputPriceData!D$15,CalculationsAndCharts!$A2056+$A$11,IF($C$7,8,0),1,1)</f>
        <v>44.41</v>
      </c>
      <c r="F2056" s="4">
        <f ca="1">OFFSET(InputPriceData!E$15,CalculationsAndCharts!$A2056+$A$11,IF($C$7,8,0),1,1)</f>
        <v>44.06</v>
      </c>
      <c r="G2056" s="4">
        <f ca="1">OFFSET(InputPriceData!F$15,CalculationsAndCharts!$A2056+$A$11,IF($C$7,8,0),1,1)</f>
        <v>44.19</v>
      </c>
      <c r="H2056" s="133"/>
      <c r="I2056" s="133"/>
      <c r="J2056" s="37">
        <f t="shared" ca="1" si="601"/>
        <v>777</v>
      </c>
      <c r="K2056" s="124">
        <f t="shared" ca="1" si="602"/>
        <v>8.9999999999996305E-2</v>
      </c>
      <c r="L2056" s="343">
        <f t="shared" ca="1" si="593"/>
        <v>3.2661825449681187E-3</v>
      </c>
      <c r="M2056" s="345">
        <f t="shared" ca="1" si="603"/>
        <v>0.5310225739363662</v>
      </c>
      <c r="N2056" s="344">
        <f t="shared" ca="1" si="594"/>
        <v>6.1507414284792975E-3</v>
      </c>
      <c r="O2056" s="4"/>
      <c r="P2056" s="4"/>
      <c r="Q2056" s="3"/>
      <c r="S2056" s="4"/>
      <c r="T2056" s="4" t="b">
        <f t="shared" ca="1" si="595"/>
        <v>0</v>
      </c>
      <c r="U2056" t="b">
        <f t="shared" ca="1" si="596"/>
        <v>0</v>
      </c>
      <c r="W2056" s="317" t="b">
        <f t="shared" ca="1" si="597"/>
        <v>0</v>
      </c>
      <c r="X2056" s="317" t="b">
        <f t="shared" ca="1" si="604"/>
        <v>1</v>
      </c>
      <c r="Y2056" s="317" t="b">
        <f t="shared" ca="1" si="598"/>
        <v>0</v>
      </c>
      <c r="Z2056" t="b">
        <f t="shared" ca="1" si="599"/>
        <v>0</v>
      </c>
      <c r="AA2056" s="37" t="b">
        <f t="shared" ca="1" si="605"/>
        <v>0</v>
      </c>
      <c r="AB2056" t="b">
        <f t="shared" ca="1" si="600"/>
        <v>0</v>
      </c>
      <c r="AD2056" t="b">
        <f t="shared" ca="1" si="606"/>
        <v>0</v>
      </c>
      <c r="AE2056" s="37" t="b">
        <f t="shared" ca="1" si="607"/>
        <v>0</v>
      </c>
      <c r="AF2056" t="b">
        <f t="shared" ca="1" si="608"/>
        <v>0</v>
      </c>
      <c r="AG2056" s="317" t="b">
        <f t="shared" ca="1" si="609"/>
        <v>0</v>
      </c>
      <c r="AH2056" s="317" t="b">
        <f t="shared" ca="1" si="610"/>
        <v>1</v>
      </c>
      <c r="AI2056" s="317" t="b">
        <f t="shared" ca="1" si="611"/>
        <v>0</v>
      </c>
    </row>
    <row r="2057" spans="1:35" x14ac:dyDescent="0.25">
      <c r="A2057">
        <v>2025</v>
      </c>
      <c r="B2057" s="169">
        <f ca="1">OFFSET(InputPriceData!B$15,CalculationsAndCharts!$A2057+$A$11,0,1,1)</f>
        <v>38905</v>
      </c>
      <c r="C2057" s="3">
        <f ca="1">OFFSET(InputPriceData!G$15,CalculationsAndCharts!$A2057+$A$11,IF($C$7,8,0),1,1)</f>
        <v>1207900</v>
      </c>
      <c r="D2057" s="4">
        <f ca="1">OFFSET(InputPriceData!C$15,CalculationsAndCharts!$A2057+$A$11,IF($C$7,8,0),1,1)</f>
        <v>44.16</v>
      </c>
      <c r="E2057" s="4">
        <f ca="1">OFFSET(InputPriceData!D$15,CalculationsAndCharts!$A2057+$A$11,IF($C$7,8,0),1,1)</f>
        <v>44.35</v>
      </c>
      <c r="F2057" s="4">
        <f ca="1">OFFSET(InputPriceData!E$15,CalculationsAndCharts!$A2057+$A$11,IF($C$7,8,0),1,1)</f>
        <v>43.86</v>
      </c>
      <c r="G2057" s="4">
        <f ca="1">OFFSET(InputPriceData!F$15,CalculationsAndCharts!$A2057+$A$11,IF($C$7,8,0),1,1)</f>
        <v>44.03</v>
      </c>
      <c r="H2057" s="133"/>
      <c r="I2057" s="133"/>
      <c r="J2057" s="37">
        <f t="shared" ca="1" si="601"/>
        <v>776</v>
      </c>
      <c r="K2057" s="124">
        <f t="shared" ca="1" si="602"/>
        <v>-0.28000000000000114</v>
      </c>
      <c r="L2057" s="343">
        <f t="shared" ca="1" si="593"/>
        <v>4.3040100695912797E-2</v>
      </c>
      <c r="M2057" s="345">
        <f t="shared" ca="1" si="603"/>
        <v>0.53584518056141894</v>
      </c>
      <c r="N2057" s="344">
        <f t="shared" ca="1" si="594"/>
        <v>8.0321895684157429E-2</v>
      </c>
      <c r="O2057" s="4"/>
      <c r="P2057" s="4"/>
      <c r="Q2057" s="3"/>
      <c r="S2057" s="4"/>
      <c r="T2057" s="4" t="b">
        <f t="shared" ca="1" si="595"/>
        <v>0</v>
      </c>
      <c r="U2057" t="b">
        <f t="shared" ca="1" si="596"/>
        <v>0</v>
      </c>
      <c r="W2057" s="317" t="b">
        <f t="shared" ca="1" si="597"/>
        <v>0</v>
      </c>
      <c r="X2057" s="317" t="b">
        <f t="shared" ca="1" si="604"/>
        <v>1</v>
      </c>
      <c r="Y2057" s="317" t="b">
        <f t="shared" ca="1" si="598"/>
        <v>0</v>
      </c>
      <c r="Z2057" t="b">
        <f t="shared" ca="1" si="599"/>
        <v>0</v>
      </c>
      <c r="AA2057" s="37" t="b">
        <f t="shared" ca="1" si="605"/>
        <v>0</v>
      </c>
      <c r="AB2057" t="b">
        <f t="shared" ca="1" si="600"/>
        <v>0</v>
      </c>
      <c r="AD2057" t="b">
        <f t="shared" ca="1" si="606"/>
        <v>0</v>
      </c>
      <c r="AE2057" s="37" t="b">
        <f t="shared" ca="1" si="607"/>
        <v>0</v>
      </c>
      <c r="AF2057" t="b">
        <f t="shared" ca="1" si="608"/>
        <v>0</v>
      </c>
      <c r="AG2057" s="317" t="b">
        <f t="shared" ca="1" si="609"/>
        <v>0</v>
      </c>
      <c r="AH2057" s="317" t="b">
        <f t="shared" ca="1" si="610"/>
        <v>1</v>
      </c>
      <c r="AI2057" s="317" t="b">
        <f t="shared" ca="1" si="611"/>
        <v>0</v>
      </c>
    </row>
    <row r="2058" spans="1:35" x14ac:dyDescent="0.25">
      <c r="A2058">
        <v>2026</v>
      </c>
      <c r="B2058" s="169">
        <f ca="1">OFFSET(InputPriceData!B$15,CalculationsAndCharts!$A2058+$A$11,0,1,1)</f>
        <v>38904</v>
      </c>
      <c r="C2058" s="3">
        <f ca="1">OFFSET(InputPriceData!G$15,CalculationsAndCharts!$A2058+$A$11,IF($C$7,8,0),1,1)</f>
        <v>1152400</v>
      </c>
      <c r="D2058" s="4">
        <f ca="1">OFFSET(InputPriceData!C$15,CalculationsAndCharts!$A2058+$A$11,IF($C$7,8,0),1,1)</f>
        <v>44.27</v>
      </c>
      <c r="E2058" s="4">
        <f ca="1">OFFSET(InputPriceData!D$15,CalculationsAndCharts!$A2058+$A$11,IF($C$7,8,0),1,1)</f>
        <v>44.45</v>
      </c>
      <c r="F2058" s="4">
        <f ca="1">OFFSET(InputPriceData!E$15,CalculationsAndCharts!$A2058+$A$11,IF($C$7,8,0),1,1)</f>
        <v>44.02</v>
      </c>
      <c r="G2058" s="4">
        <f ca="1">OFFSET(InputPriceData!F$15,CalculationsAndCharts!$A2058+$A$11,IF($C$7,8,0),1,1)</f>
        <v>44.1</v>
      </c>
      <c r="H2058" s="133"/>
      <c r="I2058" s="133"/>
      <c r="J2058" s="37">
        <f t="shared" ca="1" si="601"/>
        <v>775</v>
      </c>
      <c r="K2058" s="124">
        <f t="shared" ca="1" si="602"/>
        <v>-0.35000000000000142</v>
      </c>
      <c r="L2058" s="343">
        <f t="shared" ca="1" si="593"/>
        <v>8.8051175731191908E-2</v>
      </c>
      <c r="M2058" s="345">
        <f t="shared" ca="1" si="603"/>
        <v>0.54071158482484249</v>
      </c>
      <c r="N2058" s="344">
        <f t="shared" ca="1" si="594"/>
        <v>0.16284314633228195</v>
      </c>
      <c r="O2058" s="4"/>
      <c r="P2058" s="4"/>
      <c r="Q2058" s="3"/>
      <c r="S2058" s="4"/>
      <c r="T2058" s="4" t="b">
        <f t="shared" ca="1" si="595"/>
        <v>0</v>
      </c>
      <c r="U2058" t="b">
        <f t="shared" ca="1" si="596"/>
        <v>0</v>
      </c>
      <c r="W2058" s="317" t="b">
        <f t="shared" ca="1" si="597"/>
        <v>0</v>
      </c>
      <c r="X2058" s="317" t="b">
        <f t="shared" ca="1" si="604"/>
        <v>1</v>
      </c>
      <c r="Y2058" s="317" t="b">
        <f t="shared" ca="1" si="598"/>
        <v>0</v>
      </c>
      <c r="Z2058" t="b">
        <f t="shared" ca="1" si="599"/>
        <v>0</v>
      </c>
      <c r="AA2058" s="37" t="b">
        <f t="shared" ca="1" si="605"/>
        <v>0</v>
      </c>
      <c r="AB2058" t="b">
        <f t="shared" ca="1" si="600"/>
        <v>0</v>
      </c>
      <c r="AD2058" t="b">
        <f t="shared" ca="1" si="606"/>
        <v>0</v>
      </c>
      <c r="AE2058" s="37" t="b">
        <f t="shared" ca="1" si="607"/>
        <v>0</v>
      </c>
      <c r="AF2058" t="b">
        <f t="shared" ca="1" si="608"/>
        <v>0</v>
      </c>
      <c r="AG2058" s="317" t="b">
        <f t="shared" ca="1" si="609"/>
        <v>0</v>
      </c>
      <c r="AH2058" s="317" t="b">
        <f t="shared" ca="1" si="610"/>
        <v>1</v>
      </c>
      <c r="AI2058" s="317" t="b">
        <f t="shared" ca="1" si="611"/>
        <v>0</v>
      </c>
    </row>
    <row r="2059" spans="1:35" x14ac:dyDescent="0.25">
      <c r="A2059">
        <v>2027</v>
      </c>
      <c r="B2059" s="169">
        <f ca="1">OFFSET(InputPriceData!B$15,CalculationsAndCharts!$A2059+$A$11,0,1,1)</f>
        <v>38903</v>
      </c>
      <c r="C2059" s="3">
        <f ca="1">OFFSET(InputPriceData!G$15,CalculationsAndCharts!$A2059+$A$11,IF($C$7,8,0),1,1)</f>
        <v>1769800</v>
      </c>
      <c r="D2059" s="4">
        <f ca="1">OFFSET(InputPriceData!C$15,CalculationsAndCharts!$A2059+$A$11,IF($C$7,8,0),1,1)</f>
        <v>44.5</v>
      </c>
      <c r="E2059" s="4">
        <f ca="1">OFFSET(InputPriceData!D$15,CalculationsAndCharts!$A2059+$A$11,IF($C$7,8,0),1,1)</f>
        <v>44.67</v>
      </c>
      <c r="F2059" s="4">
        <f ca="1">OFFSET(InputPriceData!E$15,CalculationsAndCharts!$A2059+$A$11,IF($C$7,8,0),1,1)</f>
        <v>43.9</v>
      </c>
      <c r="G2059" s="4">
        <f ca="1">OFFSET(InputPriceData!F$15,CalculationsAndCharts!$A2059+$A$11,IF($C$7,8,0),1,1)</f>
        <v>44.31</v>
      </c>
      <c r="H2059" s="133"/>
      <c r="I2059" s="133"/>
      <c r="J2059" s="37">
        <f t="shared" ca="1" si="601"/>
        <v>774</v>
      </c>
      <c r="K2059" s="124">
        <f t="shared" ca="1" si="602"/>
        <v>-0.25999999999999801</v>
      </c>
      <c r="L2059" s="343">
        <f t="shared" ca="1" si="593"/>
        <v>0.10857741750955814</v>
      </c>
      <c r="M2059" s="345">
        <f t="shared" ca="1" si="603"/>
        <v>0.54562218448520938</v>
      </c>
      <c r="N2059" s="344">
        <f t="shared" ca="1" si="594"/>
        <v>0.19899743924818628</v>
      </c>
      <c r="O2059" s="4"/>
      <c r="P2059" s="4"/>
      <c r="Q2059" s="3"/>
      <c r="S2059" s="4"/>
      <c r="T2059" s="4" t="b">
        <f t="shared" ca="1" si="595"/>
        <v>0</v>
      </c>
      <c r="U2059" t="b">
        <f t="shared" ca="1" si="596"/>
        <v>0</v>
      </c>
      <c r="W2059" s="317" t="b">
        <f t="shared" ca="1" si="597"/>
        <v>0</v>
      </c>
      <c r="X2059" s="317" t="b">
        <f t="shared" ca="1" si="604"/>
        <v>1</v>
      </c>
      <c r="Y2059" s="317" t="b">
        <f t="shared" ca="1" si="598"/>
        <v>0</v>
      </c>
      <c r="Z2059" t="b">
        <f t="shared" ca="1" si="599"/>
        <v>0</v>
      </c>
      <c r="AA2059" s="37" t="b">
        <f t="shared" ca="1" si="605"/>
        <v>0</v>
      </c>
      <c r="AB2059" t="b">
        <f t="shared" ca="1" si="600"/>
        <v>0</v>
      </c>
      <c r="AD2059" t="b">
        <f t="shared" ca="1" si="606"/>
        <v>0</v>
      </c>
      <c r="AE2059" s="37" t="b">
        <f t="shared" ca="1" si="607"/>
        <v>0</v>
      </c>
      <c r="AF2059" t="b">
        <f t="shared" ca="1" si="608"/>
        <v>0</v>
      </c>
      <c r="AG2059" s="317" t="b">
        <f t="shared" ca="1" si="609"/>
        <v>0</v>
      </c>
      <c r="AH2059" s="317" t="b">
        <f t="shared" ca="1" si="610"/>
        <v>1</v>
      </c>
      <c r="AI2059" s="317" t="b">
        <f t="shared" ca="1" si="611"/>
        <v>0</v>
      </c>
    </row>
    <row r="2060" spans="1:35" x14ac:dyDescent="0.25">
      <c r="A2060">
        <v>2028</v>
      </c>
      <c r="B2060" s="169">
        <f ca="1">OFFSET(InputPriceData!B$15,CalculationsAndCharts!$A2060+$A$11,0,1,1)</f>
        <v>38901</v>
      </c>
      <c r="C2060" s="3">
        <f ca="1">OFFSET(InputPriceData!G$15,CalculationsAndCharts!$A2060+$A$11,IF($C$7,8,0),1,1)</f>
        <v>718100</v>
      </c>
      <c r="D2060" s="4">
        <f ca="1">OFFSET(InputPriceData!C$15,CalculationsAndCharts!$A2060+$A$11,IF($C$7,8,0),1,1)</f>
        <v>44.57</v>
      </c>
      <c r="E2060" s="4">
        <f ca="1">OFFSET(InputPriceData!D$15,CalculationsAndCharts!$A2060+$A$11,IF($C$7,8,0),1,1)</f>
        <v>44.62</v>
      </c>
      <c r="F2060" s="4">
        <f ca="1">OFFSET(InputPriceData!E$15,CalculationsAndCharts!$A2060+$A$11,IF($C$7,8,0),1,1)</f>
        <v>44.26</v>
      </c>
      <c r="G2060" s="4">
        <f ca="1">OFFSET(InputPriceData!F$15,CalculationsAndCharts!$A2060+$A$11,IF($C$7,8,0),1,1)</f>
        <v>44.45</v>
      </c>
      <c r="H2060" s="133"/>
      <c r="I2060" s="133"/>
      <c r="J2060" s="37">
        <f t="shared" ca="1" si="601"/>
        <v>773</v>
      </c>
      <c r="K2060" s="124">
        <f t="shared" ca="1" si="602"/>
        <v>0.17000000000000171</v>
      </c>
      <c r="L2060" s="343">
        <f t="shared" ca="1" si="593"/>
        <v>8.962817844861462E-2</v>
      </c>
      <c r="M2060" s="345">
        <f t="shared" ca="1" si="603"/>
        <v>0.55057738091343023</v>
      </c>
      <c r="N2060" s="344">
        <f t="shared" ca="1" si="594"/>
        <v>0.1627894307970259</v>
      </c>
      <c r="O2060" s="4"/>
      <c r="P2060" s="4"/>
      <c r="Q2060" s="3"/>
      <c r="S2060" s="4"/>
      <c r="T2060" s="4" t="b">
        <f t="shared" ca="1" si="595"/>
        <v>0</v>
      </c>
      <c r="U2060" t="b">
        <f t="shared" ca="1" si="596"/>
        <v>0</v>
      </c>
      <c r="W2060" s="317" t="b">
        <f t="shared" ca="1" si="597"/>
        <v>0</v>
      </c>
      <c r="X2060" s="317" t="b">
        <f t="shared" ca="1" si="604"/>
        <v>1</v>
      </c>
      <c r="Y2060" s="317" t="b">
        <f t="shared" ca="1" si="598"/>
        <v>0</v>
      </c>
      <c r="Z2060" t="b">
        <f t="shared" ca="1" si="599"/>
        <v>0</v>
      </c>
      <c r="AA2060" s="37" t="b">
        <f t="shared" ca="1" si="605"/>
        <v>0</v>
      </c>
      <c r="AB2060" t="b">
        <f t="shared" ca="1" si="600"/>
        <v>0</v>
      </c>
      <c r="AD2060" t="b">
        <f t="shared" ca="1" si="606"/>
        <v>0</v>
      </c>
      <c r="AE2060" s="37" t="b">
        <f t="shared" ca="1" si="607"/>
        <v>0</v>
      </c>
      <c r="AF2060" t="b">
        <f t="shared" ca="1" si="608"/>
        <v>0</v>
      </c>
      <c r="AG2060" s="317" t="b">
        <f t="shared" ca="1" si="609"/>
        <v>0</v>
      </c>
      <c r="AH2060" s="317" t="b">
        <f t="shared" ca="1" si="610"/>
        <v>1</v>
      </c>
      <c r="AI2060" s="317" t="b">
        <f t="shared" ca="1" si="611"/>
        <v>0</v>
      </c>
    </row>
    <row r="2061" spans="1:35" x14ac:dyDescent="0.25">
      <c r="A2061">
        <v>2029</v>
      </c>
      <c r="B2061" s="169">
        <f ca="1">OFFSET(InputPriceData!B$15,CalculationsAndCharts!$A2061+$A$11,0,1,1)</f>
        <v>38898</v>
      </c>
      <c r="C2061" s="3">
        <f ca="1">OFFSET(InputPriceData!G$15,CalculationsAndCharts!$A2061+$A$11,IF($C$7,8,0),1,1)</f>
        <v>1957000</v>
      </c>
      <c r="D2061" s="4">
        <f ca="1">OFFSET(InputPriceData!C$15,CalculationsAndCharts!$A2061+$A$11,IF($C$7,8,0),1,1)</f>
        <v>44.29</v>
      </c>
      <c r="E2061" s="4">
        <f ca="1">OFFSET(InputPriceData!D$15,CalculationsAndCharts!$A2061+$A$11,IF($C$7,8,0),1,1)</f>
        <v>44.68</v>
      </c>
      <c r="F2061" s="4">
        <f ca="1">OFFSET(InputPriceData!E$15,CalculationsAndCharts!$A2061+$A$11,IF($C$7,8,0),1,1)</f>
        <v>44.1</v>
      </c>
      <c r="G2061" s="4">
        <f ca="1">OFFSET(InputPriceData!F$15,CalculationsAndCharts!$A2061+$A$11,IF($C$7,8,0),1,1)</f>
        <v>44.57</v>
      </c>
      <c r="H2061" s="133"/>
      <c r="I2061" s="133"/>
      <c r="J2061" s="37">
        <f t="shared" ca="1" si="601"/>
        <v>772</v>
      </c>
      <c r="K2061" s="124">
        <f t="shared" ca="1" si="602"/>
        <v>0.84000000000000341</v>
      </c>
      <c r="L2061" s="343">
        <f t="shared" ca="1" si="593"/>
        <v>4.349408555182678E-2</v>
      </c>
      <c r="M2061" s="345">
        <f t="shared" ca="1" si="603"/>
        <v>0.55557757912556027</v>
      </c>
      <c r="N2061" s="344">
        <f t="shared" ca="1" si="594"/>
        <v>7.8286250536393834E-2</v>
      </c>
      <c r="O2061" s="4"/>
      <c r="P2061" s="4"/>
      <c r="Q2061" s="3"/>
      <c r="S2061" s="4"/>
      <c r="T2061" s="4" t="b">
        <f t="shared" ca="1" si="595"/>
        <v>0</v>
      </c>
      <c r="U2061" t="b">
        <f t="shared" ca="1" si="596"/>
        <v>0</v>
      </c>
      <c r="W2061" s="317" t="b">
        <f t="shared" ca="1" si="597"/>
        <v>0</v>
      </c>
      <c r="X2061" s="317" t="b">
        <f t="shared" ca="1" si="604"/>
        <v>1</v>
      </c>
      <c r="Y2061" s="317" t="b">
        <f t="shared" ca="1" si="598"/>
        <v>0</v>
      </c>
      <c r="Z2061" t="b">
        <f t="shared" ca="1" si="599"/>
        <v>0</v>
      </c>
      <c r="AA2061" s="37" t="b">
        <f t="shared" ca="1" si="605"/>
        <v>0</v>
      </c>
      <c r="AB2061" t="b">
        <f t="shared" ca="1" si="600"/>
        <v>0</v>
      </c>
      <c r="AD2061" t="b">
        <f t="shared" ca="1" si="606"/>
        <v>0</v>
      </c>
      <c r="AE2061" s="37" t="b">
        <f t="shared" ca="1" si="607"/>
        <v>0</v>
      </c>
      <c r="AF2061" t="b">
        <f t="shared" ca="1" si="608"/>
        <v>0</v>
      </c>
      <c r="AG2061" s="317" t="b">
        <f t="shared" ca="1" si="609"/>
        <v>0</v>
      </c>
      <c r="AH2061" s="317" t="b">
        <f t="shared" ca="1" si="610"/>
        <v>1</v>
      </c>
      <c r="AI2061" s="317" t="b">
        <f t="shared" ca="1" si="611"/>
        <v>0</v>
      </c>
    </row>
    <row r="2062" spans="1:35" x14ac:dyDescent="0.25">
      <c r="A2062">
        <v>2030</v>
      </c>
      <c r="B2062" s="169">
        <f ca="1">OFFSET(InputPriceData!B$15,CalculationsAndCharts!$A2062+$A$11,0,1,1)</f>
        <v>38897</v>
      </c>
      <c r="C2062" s="3">
        <f ca="1">OFFSET(InputPriceData!G$15,CalculationsAndCharts!$A2062+$A$11,IF($C$7,8,0),1,1)</f>
        <v>2054300</v>
      </c>
      <c r="D2062" s="4">
        <f ca="1">OFFSET(InputPriceData!C$15,CalculationsAndCharts!$A2062+$A$11,IF($C$7,8,0),1,1)</f>
        <v>44.04</v>
      </c>
      <c r="E2062" s="4">
        <f ca="1">OFFSET(InputPriceData!D$15,CalculationsAndCharts!$A2062+$A$11,IF($C$7,8,0),1,1)</f>
        <v>44.38</v>
      </c>
      <c r="F2062" s="4">
        <f ca="1">OFFSET(InputPriceData!E$15,CalculationsAndCharts!$A2062+$A$11,IF($C$7,8,0),1,1)</f>
        <v>43.85</v>
      </c>
      <c r="G2062" s="4">
        <f ca="1">OFFSET(InputPriceData!F$15,CalculationsAndCharts!$A2062+$A$11,IF($C$7,8,0),1,1)</f>
        <v>44.28</v>
      </c>
      <c r="H2062" s="133"/>
      <c r="I2062" s="133"/>
      <c r="J2062" s="37">
        <f t="shared" ca="1" si="601"/>
        <v>771</v>
      </c>
      <c r="K2062" s="124">
        <f t="shared" ca="1" si="602"/>
        <v>0.21000000000000085</v>
      </c>
      <c r="L2062" s="343">
        <f t="shared" ca="1" si="593"/>
        <v>2.841873489569309E-2</v>
      </c>
      <c r="M2062" s="345">
        <f t="shared" ca="1" si="603"/>
        <v>0.56062318781590337</v>
      </c>
      <c r="N2062" s="344">
        <f t="shared" ca="1" si="594"/>
        <v>5.0691329779647278E-2</v>
      </c>
      <c r="O2062" s="4"/>
      <c r="P2062" s="4"/>
      <c r="Q2062" s="3"/>
      <c r="S2062" s="4"/>
      <c r="T2062" s="4" t="b">
        <f t="shared" ca="1" si="595"/>
        <v>0</v>
      </c>
      <c r="U2062" t="b">
        <f t="shared" ca="1" si="596"/>
        <v>0</v>
      </c>
      <c r="W2062" s="317" t="b">
        <f t="shared" ca="1" si="597"/>
        <v>0</v>
      </c>
      <c r="X2062" s="317" t="b">
        <f t="shared" ca="1" si="604"/>
        <v>1</v>
      </c>
      <c r="Y2062" s="317" t="b">
        <f t="shared" ca="1" si="598"/>
        <v>0</v>
      </c>
      <c r="Z2062" t="b">
        <f t="shared" ca="1" si="599"/>
        <v>0</v>
      </c>
      <c r="AA2062" s="37" t="b">
        <f t="shared" ca="1" si="605"/>
        <v>0</v>
      </c>
      <c r="AB2062" t="b">
        <f t="shared" ca="1" si="600"/>
        <v>0</v>
      </c>
      <c r="AD2062" t="b">
        <f t="shared" ca="1" si="606"/>
        <v>0</v>
      </c>
      <c r="AE2062" s="37" t="b">
        <f t="shared" ca="1" si="607"/>
        <v>0</v>
      </c>
      <c r="AF2062" t="b">
        <f t="shared" ca="1" si="608"/>
        <v>0</v>
      </c>
      <c r="AG2062" s="317" t="b">
        <f t="shared" ca="1" si="609"/>
        <v>0</v>
      </c>
      <c r="AH2062" s="317" t="b">
        <f t="shared" ca="1" si="610"/>
        <v>1</v>
      </c>
      <c r="AI2062" s="317" t="b">
        <f t="shared" ca="1" si="611"/>
        <v>0</v>
      </c>
    </row>
    <row r="2063" spans="1:35" x14ac:dyDescent="0.25">
      <c r="A2063">
        <v>2031</v>
      </c>
      <c r="B2063" s="169">
        <f ca="1">OFFSET(InputPriceData!B$15,CalculationsAndCharts!$A2063+$A$11,0,1,1)</f>
        <v>38896</v>
      </c>
      <c r="C2063" s="3">
        <f ca="1">OFFSET(InputPriceData!G$15,CalculationsAndCharts!$A2063+$A$11,IF($C$7,8,0),1,1)</f>
        <v>1435200</v>
      </c>
      <c r="D2063" s="4">
        <f ca="1">OFFSET(InputPriceData!C$15,CalculationsAndCharts!$A2063+$A$11,IF($C$7,8,0),1,1)</f>
        <v>44.28</v>
      </c>
      <c r="E2063" s="4">
        <f ca="1">OFFSET(InputPriceData!D$15,CalculationsAndCharts!$A2063+$A$11,IF($C$7,8,0),1,1)</f>
        <v>44.32</v>
      </c>
      <c r="F2063" s="4">
        <f ca="1">OFFSET(InputPriceData!E$15,CalculationsAndCharts!$A2063+$A$11,IF($C$7,8,0),1,1)</f>
        <v>43.6</v>
      </c>
      <c r="G2063" s="4">
        <f ca="1">OFFSET(InputPriceData!F$15,CalculationsAndCharts!$A2063+$A$11,IF($C$7,8,0),1,1)</f>
        <v>43.73</v>
      </c>
      <c r="H2063" s="133"/>
      <c r="I2063" s="133"/>
      <c r="J2063" s="37">
        <f t="shared" ca="1" si="601"/>
        <v>770</v>
      </c>
      <c r="K2063" s="124">
        <f t="shared" ca="1" si="602"/>
        <v>-0.34000000000000341</v>
      </c>
      <c r="L2063" s="343">
        <f t="shared" ca="1" si="593"/>
        <v>6.6093997248629008E-2</v>
      </c>
      <c r="M2063" s="345">
        <f t="shared" ca="1" si="603"/>
        <v>0.56571461939041712</v>
      </c>
      <c r="N2063" s="344">
        <f t="shared" ca="1" si="594"/>
        <v>0.11683275450764956</v>
      </c>
      <c r="O2063" s="4"/>
      <c r="P2063" s="4"/>
      <c r="Q2063" s="3"/>
      <c r="S2063" s="4"/>
      <c r="T2063" s="4" t="b">
        <f t="shared" ca="1" si="595"/>
        <v>0</v>
      </c>
      <c r="U2063" t="b">
        <f t="shared" ca="1" si="596"/>
        <v>0</v>
      </c>
      <c r="W2063" s="317" t="b">
        <f t="shared" ca="1" si="597"/>
        <v>0</v>
      </c>
      <c r="X2063" s="317" t="b">
        <f t="shared" ca="1" si="604"/>
        <v>1</v>
      </c>
      <c r="Y2063" s="317" t="b">
        <f t="shared" ca="1" si="598"/>
        <v>0</v>
      </c>
      <c r="Z2063" t="b">
        <f t="shared" ca="1" si="599"/>
        <v>0</v>
      </c>
      <c r="AA2063" s="37" t="b">
        <f t="shared" ca="1" si="605"/>
        <v>0</v>
      </c>
      <c r="AB2063" t="b">
        <f t="shared" ca="1" si="600"/>
        <v>0</v>
      </c>
      <c r="AD2063" t="b">
        <f t="shared" ca="1" si="606"/>
        <v>0</v>
      </c>
      <c r="AE2063" s="37" t="b">
        <f t="shared" ca="1" si="607"/>
        <v>0</v>
      </c>
      <c r="AF2063" t="b">
        <f t="shared" ca="1" si="608"/>
        <v>0</v>
      </c>
      <c r="AG2063" s="317" t="b">
        <f t="shared" ca="1" si="609"/>
        <v>0</v>
      </c>
      <c r="AH2063" s="317" t="b">
        <f t="shared" ca="1" si="610"/>
        <v>1</v>
      </c>
      <c r="AI2063" s="317" t="b">
        <f t="shared" ca="1" si="611"/>
        <v>0</v>
      </c>
    </row>
    <row r="2064" spans="1:35" x14ac:dyDescent="0.25">
      <c r="A2064">
        <v>2032</v>
      </c>
      <c r="B2064" s="169">
        <f ca="1">OFFSET(InputPriceData!B$15,CalculationsAndCharts!$A2064+$A$11,0,1,1)</f>
        <v>38895</v>
      </c>
      <c r="C2064" s="3">
        <f ca="1">OFFSET(InputPriceData!G$15,CalculationsAndCharts!$A2064+$A$11,IF($C$7,8,0),1,1)</f>
        <v>1995000</v>
      </c>
      <c r="D2064" s="4">
        <f ca="1">OFFSET(InputPriceData!C$15,CalculationsAndCharts!$A2064+$A$11,IF($C$7,8,0),1,1)</f>
        <v>44.14</v>
      </c>
      <c r="E2064" s="4">
        <f ca="1">OFFSET(InputPriceData!D$15,CalculationsAndCharts!$A2064+$A$11,IF($C$7,8,0),1,1)</f>
        <v>44.58</v>
      </c>
      <c r="F2064" s="4">
        <f ca="1">OFFSET(InputPriceData!E$15,CalculationsAndCharts!$A2064+$A$11,IF($C$7,8,0),1,1)</f>
        <v>43.95</v>
      </c>
      <c r="G2064" s="4">
        <f ca="1">OFFSET(InputPriceData!F$15,CalculationsAndCharts!$A2064+$A$11,IF($C$7,8,0),1,1)</f>
        <v>44.07</v>
      </c>
      <c r="H2064" s="133"/>
      <c r="I2064" s="133"/>
      <c r="J2064" s="37">
        <f t="shared" ca="1" si="601"/>
        <v>769</v>
      </c>
      <c r="K2064" s="124">
        <f t="shared" ca="1" si="602"/>
        <v>-0.21000000000000085</v>
      </c>
      <c r="L2064" s="343">
        <f t="shared" ca="1" si="593"/>
        <v>0.10868849404513324</v>
      </c>
      <c r="M2064" s="345">
        <f t="shared" ca="1" si="603"/>
        <v>0.57085229000042093</v>
      </c>
      <c r="N2064" s="344">
        <f t="shared" ca="1" si="594"/>
        <v>0.1903968784027355</v>
      </c>
      <c r="O2064" s="4"/>
      <c r="P2064" s="4"/>
      <c r="Q2064" s="3"/>
      <c r="S2064" s="4"/>
      <c r="T2064" s="4" t="b">
        <f t="shared" ca="1" si="595"/>
        <v>0</v>
      </c>
      <c r="U2064" t="b">
        <f t="shared" ca="1" si="596"/>
        <v>0</v>
      </c>
      <c r="W2064" s="317" t="b">
        <f t="shared" ca="1" si="597"/>
        <v>0</v>
      </c>
      <c r="X2064" s="317" t="b">
        <f t="shared" ca="1" si="604"/>
        <v>1</v>
      </c>
      <c r="Y2064" s="317" t="b">
        <f t="shared" ca="1" si="598"/>
        <v>0</v>
      </c>
      <c r="Z2064" t="b">
        <f t="shared" ca="1" si="599"/>
        <v>0</v>
      </c>
      <c r="AA2064" s="37" t="b">
        <f t="shared" ca="1" si="605"/>
        <v>0</v>
      </c>
      <c r="AB2064" t="b">
        <f t="shared" ca="1" si="600"/>
        <v>0</v>
      </c>
      <c r="AD2064" t="b">
        <f t="shared" ca="1" si="606"/>
        <v>0</v>
      </c>
      <c r="AE2064" s="37" t="b">
        <f t="shared" ca="1" si="607"/>
        <v>0</v>
      </c>
      <c r="AF2064" t="b">
        <f t="shared" ca="1" si="608"/>
        <v>0</v>
      </c>
      <c r="AG2064" s="317" t="b">
        <f t="shared" ca="1" si="609"/>
        <v>0</v>
      </c>
      <c r="AH2064" s="317" t="b">
        <f t="shared" ca="1" si="610"/>
        <v>1</v>
      </c>
      <c r="AI2064" s="317" t="b">
        <f t="shared" ca="1" si="611"/>
        <v>0</v>
      </c>
    </row>
    <row r="2065" spans="1:35" x14ac:dyDescent="0.25">
      <c r="A2065">
        <v>2033</v>
      </c>
      <c r="B2065" s="169">
        <f ca="1">OFFSET(InputPriceData!B$15,CalculationsAndCharts!$A2065+$A$11,0,1,1)</f>
        <v>38894</v>
      </c>
      <c r="C2065" s="3">
        <f ca="1">OFFSET(InputPriceData!G$15,CalculationsAndCharts!$A2065+$A$11,IF($C$7,8,0),1,1)</f>
        <v>884400</v>
      </c>
      <c r="D2065" s="4">
        <f ca="1">OFFSET(InputPriceData!C$15,CalculationsAndCharts!$A2065+$A$11,IF($C$7,8,0),1,1)</f>
        <v>44.33</v>
      </c>
      <c r="E2065" s="4">
        <f ca="1">OFFSET(InputPriceData!D$15,CalculationsAndCharts!$A2065+$A$11,IF($C$7,8,0),1,1)</f>
        <v>44.5</v>
      </c>
      <c r="F2065" s="4">
        <f ca="1">OFFSET(InputPriceData!E$15,CalculationsAndCharts!$A2065+$A$11,IF($C$7,8,0),1,1)</f>
        <v>43.9</v>
      </c>
      <c r="G2065" s="4">
        <f ca="1">OFFSET(InputPriceData!F$15,CalculationsAndCharts!$A2065+$A$11,IF($C$7,8,0),1,1)</f>
        <v>44.07</v>
      </c>
      <c r="H2065" s="133"/>
      <c r="I2065" s="133"/>
      <c r="J2065" s="37">
        <f t="shared" ca="1" si="601"/>
        <v>768</v>
      </c>
      <c r="K2065" s="124">
        <f t="shared" ca="1" si="602"/>
        <v>0.25999999999999801</v>
      </c>
      <c r="L2065" s="343">
        <f t="shared" ca="1" si="593"/>
        <v>0.12783222820650036</v>
      </c>
      <c r="M2065" s="345">
        <f t="shared" ca="1" si="603"/>
        <v>0.57603661957661045</v>
      </c>
      <c r="N2065" s="344">
        <f t="shared" ca="1" si="594"/>
        <v>0.22191684323898997</v>
      </c>
      <c r="O2065" s="4"/>
      <c r="P2065" s="4"/>
      <c r="Q2065" s="3"/>
      <c r="S2065" s="4"/>
      <c r="T2065" s="4" t="b">
        <f t="shared" ca="1" si="595"/>
        <v>0</v>
      </c>
      <c r="U2065" t="b">
        <f t="shared" ca="1" si="596"/>
        <v>0</v>
      </c>
      <c r="W2065" s="317" t="b">
        <f t="shared" ca="1" si="597"/>
        <v>0</v>
      </c>
      <c r="X2065" s="317" t="b">
        <f t="shared" ca="1" si="604"/>
        <v>1</v>
      </c>
      <c r="Y2065" s="317" t="b">
        <f t="shared" ca="1" si="598"/>
        <v>0</v>
      </c>
      <c r="Z2065" t="b">
        <f t="shared" ca="1" si="599"/>
        <v>0</v>
      </c>
      <c r="AA2065" s="37" t="b">
        <f t="shared" ca="1" si="605"/>
        <v>0</v>
      </c>
      <c r="AB2065" t="b">
        <f t="shared" ca="1" si="600"/>
        <v>0</v>
      </c>
      <c r="AD2065" t="b">
        <f t="shared" ca="1" si="606"/>
        <v>0</v>
      </c>
      <c r="AE2065" s="37" t="b">
        <f t="shared" ca="1" si="607"/>
        <v>0</v>
      </c>
      <c r="AF2065" t="b">
        <f t="shared" ca="1" si="608"/>
        <v>0</v>
      </c>
      <c r="AG2065" s="317" t="b">
        <f t="shared" ca="1" si="609"/>
        <v>0</v>
      </c>
      <c r="AH2065" s="317" t="b">
        <f t="shared" ca="1" si="610"/>
        <v>1</v>
      </c>
      <c r="AI2065" s="317" t="b">
        <f t="shared" ca="1" si="611"/>
        <v>0</v>
      </c>
    </row>
    <row r="2066" spans="1:35" x14ac:dyDescent="0.25">
      <c r="A2066">
        <v>2034</v>
      </c>
      <c r="B2066" s="169">
        <f ca="1">OFFSET(InputPriceData!B$15,CalculationsAndCharts!$A2066+$A$11,0,1,1)</f>
        <v>38891</v>
      </c>
      <c r="C2066" s="3">
        <f ca="1">OFFSET(InputPriceData!G$15,CalculationsAndCharts!$A2066+$A$11,IF($C$7,8,0),1,1)</f>
        <v>1291100</v>
      </c>
      <c r="D2066" s="4">
        <f ca="1">OFFSET(InputPriceData!C$15,CalculationsAndCharts!$A2066+$A$11,IF($C$7,8,0),1,1)</f>
        <v>43.81</v>
      </c>
      <c r="E2066" s="4">
        <f ca="1">OFFSET(InputPriceData!D$15,CalculationsAndCharts!$A2066+$A$11,IF($C$7,8,0),1,1)</f>
        <v>44.7</v>
      </c>
      <c r="F2066" s="4">
        <f ca="1">OFFSET(InputPriceData!E$15,CalculationsAndCharts!$A2066+$A$11,IF($C$7,8,0),1,1)</f>
        <v>43.73</v>
      </c>
      <c r="G2066" s="4">
        <f ca="1">OFFSET(InputPriceData!F$15,CalculationsAndCharts!$A2066+$A$11,IF($C$7,8,0),1,1)</f>
        <v>44.28</v>
      </c>
      <c r="H2066" s="133"/>
      <c r="I2066" s="133"/>
      <c r="J2066" s="37">
        <f t="shared" ca="1" si="601"/>
        <v>767</v>
      </c>
      <c r="K2066" s="124">
        <f t="shared" ca="1" si="602"/>
        <v>-0.64000000000000057</v>
      </c>
      <c r="L2066" s="343">
        <f t="shared" ca="1" si="593"/>
        <v>0.1450130048882709</v>
      </c>
      <c r="M2066" s="345">
        <f t="shared" ca="1" si="603"/>
        <v>0.58126803186338094</v>
      </c>
      <c r="N2066" s="344">
        <f t="shared" ca="1" si="594"/>
        <v>0.249477000177354</v>
      </c>
      <c r="O2066" s="4"/>
      <c r="P2066" s="4"/>
      <c r="Q2066" s="3"/>
      <c r="S2066" s="4"/>
      <c r="T2066" s="4" t="b">
        <f t="shared" ca="1" si="595"/>
        <v>0</v>
      </c>
      <c r="U2066" t="b">
        <f t="shared" ca="1" si="596"/>
        <v>0</v>
      </c>
      <c r="W2066" s="317" t="b">
        <f t="shared" ca="1" si="597"/>
        <v>0</v>
      </c>
      <c r="X2066" s="317" t="b">
        <f t="shared" ca="1" si="604"/>
        <v>1</v>
      </c>
      <c r="Y2066" s="317" t="b">
        <f t="shared" ca="1" si="598"/>
        <v>0</v>
      </c>
      <c r="Z2066" t="b">
        <f t="shared" ca="1" si="599"/>
        <v>0</v>
      </c>
      <c r="AA2066" s="37" t="b">
        <f t="shared" ca="1" si="605"/>
        <v>0</v>
      </c>
      <c r="AB2066" t="b">
        <f t="shared" ca="1" si="600"/>
        <v>0</v>
      </c>
      <c r="AD2066" t="b">
        <f t="shared" ca="1" si="606"/>
        <v>0</v>
      </c>
      <c r="AE2066" s="37" t="b">
        <f t="shared" ca="1" si="607"/>
        <v>0</v>
      </c>
      <c r="AF2066" t="b">
        <f t="shared" ca="1" si="608"/>
        <v>0</v>
      </c>
      <c r="AG2066" s="317" t="b">
        <f t="shared" ca="1" si="609"/>
        <v>0</v>
      </c>
      <c r="AH2066" s="317" t="b">
        <f t="shared" ca="1" si="610"/>
        <v>1</v>
      </c>
      <c r="AI2066" s="317" t="b">
        <f t="shared" ca="1" si="611"/>
        <v>0</v>
      </c>
    </row>
    <row r="2067" spans="1:35" x14ac:dyDescent="0.25">
      <c r="A2067">
        <v>2035</v>
      </c>
      <c r="B2067" s="169">
        <f ca="1">OFFSET(InputPriceData!B$15,CalculationsAndCharts!$A2067+$A$11,0,1,1)</f>
        <v>38890</v>
      </c>
      <c r="C2067" s="3">
        <f ca="1">OFFSET(InputPriceData!G$15,CalculationsAndCharts!$A2067+$A$11,IF($C$7,8,0),1,1)</f>
        <v>1340200</v>
      </c>
      <c r="D2067" s="4">
        <f ca="1">OFFSET(InputPriceData!C$15,CalculationsAndCharts!$A2067+$A$11,IF($C$7,8,0),1,1)</f>
        <v>44.67</v>
      </c>
      <c r="E2067" s="4">
        <f ca="1">OFFSET(InputPriceData!D$15,CalculationsAndCharts!$A2067+$A$11,IF($C$7,8,0),1,1)</f>
        <v>44.82</v>
      </c>
      <c r="F2067" s="4">
        <f ca="1">OFFSET(InputPriceData!E$15,CalculationsAndCharts!$A2067+$A$11,IF($C$7,8,0),1,1)</f>
        <v>43.63</v>
      </c>
      <c r="G2067" s="4">
        <f ca="1">OFFSET(InputPriceData!F$15,CalculationsAndCharts!$A2067+$A$11,IF($C$7,8,0),1,1)</f>
        <v>43.81</v>
      </c>
      <c r="H2067" s="133"/>
      <c r="I2067" s="133"/>
      <c r="J2067" s="37">
        <f t="shared" ca="1" si="601"/>
        <v>766</v>
      </c>
      <c r="K2067" s="124">
        <f t="shared" ca="1" si="602"/>
        <v>-0.10999999999999943</v>
      </c>
      <c r="L2067" s="343">
        <f t="shared" ca="1" si="593"/>
        <v>0.13052688696099193</v>
      </c>
      <c r="M2067" s="345">
        <f t="shared" ca="1" si="603"/>
        <v>0.58654695445346205</v>
      </c>
      <c r="N2067" s="344">
        <f t="shared" ca="1" si="594"/>
        <v>0.22253442110634677</v>
      </c>
      <c r="O2067" s="4"/>
      <c r="P2067" s="4"/>
      <c r="Q2067" s="3"/>
      <c r="S2067" s="4"/>
      <c r="T2067" s="4" t="b">
        <f t="shared" ca="1" si="595"/>
        <v>0</v>
      </c>
      <c r="U2067" t="b">
        <f t="shared" ca="1" si="596"/>
        <v>0</v>
      </c>
      <c r="W2067" s="317" t="b">
        <f t="shared" ca="1" si="597"/>
        <v>1</v>
      </c>
      <c r="X2067" s="317" t="b">
        <f t="shared" ca="1" si="604"/>
        <v>1</v>
      </c>
      <c r="Y2067" s="317" t="b">
        <f t="shared" ca="1" si="598"/>
        <v>0</v>
      </c>
      <c r="Z2067" t="b">
        <f t="shared" ca="1" si="599"/>
        <v>0</v>
      </c>
      <c r="AA2067" s="37" t="b">
        <f t="shared" ca="1" si="605"/>
        <v>0</v>
      </c>
      <c r="AB2067" t="b">
        <f t="shared" ca="1" si="600"/>
        <v>1</v>
      </c>
      <c r="AD2067" t="b">
        <f t="shared" ca="1" si="606"/>
        <v>0</v>
      </c>
      <c r="AE2067" s="37" t="b">
        <f t="shared" ca="1" si="607"/>
        <v>0</v>
      </c>
      <c r="AF2067" t="b">
        <f t="shared" ca="1" si="608"/>
        <v>1</v>
      </c>
      <c r="AG2067" s="317" t="b">
        <f t="shared" ca="1" si="609"/>
        <v>1</v>
      </c>
      <c r="AH2067" s="317" t="b">
        <f t="shared" ca="1" si="610"/>
        <v>1</v>
      </c>
      <c r="AI2067" s="317" t="b">
        <f t="shared" ca="1" si="611"/>
        <v>0</v>
      </c>
    </row>
    <row r="2068" spans="1:35" x14ac:dyDescent="0.25">
      <c r="A2068">
        <v>2036</v>
      </c>
      <c r="B2068" s="169">
        <f ca="1">OFFSET(InputPriceData!B$15,CalculationsAndCharts!$A2068+$A$11,0,1,1)</f>
        <v>38889</v>
      </c>
      <c r="C2068" s="3">
        <f ca="1">OFFSET(InputPriceData!G$15,CalculationsAndCharts!$A2068+$A$11,IF($C$7,8,0),1,1)</f>
        <v>1891400</v>
      </c>
      <c r="D2068" s="4">
        <f ca="1">OFFSET(InputPriceData!C$15,CalculationsAndCharts!$A2068+$A$11,IF($C$7,8,0),1,1)</f>
        <v>43.92</v>
      </c>
      <c r="E2068" s="4">
        <f ca="1">OFFSET(InputPriceData!D$15,CalculationsAndCharts!$A2068+$A$11,IF($C$7,8,0),1,1)</f>
        <v>44.98</v>
      </c>
      <c r="F2068" s="4">
        <f ca="1">OFFSET(InputPriceData!E$15,CalculationsAndCharts!$A2068+$A$11,IF($C$7,8,0),1,1)</f>
        <v>43.9</v>
      </c>
      <c r="G2068" s="4">
        <f ca="1">OFFSET(InputPriceData!F$15,CalculationsAndCharts!$A2068+$A$11,IF($C$7,8,0),1,1)</f>
        <v>44.92</v>
      </c>
      <c r="H2068" s="133"/>
      <c r="I2068" s="133"/>
      <c r="J2068" s="37">
        <f t="shared" ca="1" si="601"/>
        <v>765</v>
      </c>
      <c r="K2068" s="124">
        <f t="shared" ca="1" si="602"/>
        <v>0.92000000000000171</v>
      </c>
      <c r="L2068" s="343">
        <f t="shared" ca="1" si="593"/>
        <v>4.5655016485789707E-2</v>
      </c>
      <c r="M2068" s="345">
        <f t="shared" ca="1" si="603"/>
        <v>0.59187381882286783</v>
      </c>
      <c r="N2068" s="344">
        <f t="shared" ca="1" si="594"/>
        <v>7.7136401431963056E-2</v>
      </c>
      <c r="O2068" s="4"/>
      <c r="P2068" s="4"/>
      <c r="Q2068" s="3"/>
      <c r="S2068" s="4"/>
      <c r="T2068" s="4" t="b">
        <f t="shared" ca="1" si="595"/>
        <v>1</v>
      </c>
      <c r="U2068" t="b">
        <f t="shared" ca="1" si="596"/>
        <v>0</v>
      </c>
      <c r="W2068" s="317" t="b">
        <f t="shared" ca="1" si="597"/>
        <v>0</v>
      </c>
      <c r="X2068" s="317" t="b">
        <f t="shared" ca="1" si="604"/>
        <v>0</v>
      </c>
      <c r="Y2068" s="317" t="b">
        <f t="shared" ca="1" si="598"/>
        <v>0</v>
      </c>
      <c r="Z2068" t="b">
        <f t="shared" ca="1" si="599"/>
        <v>0</v>
      </c>
      <c r="AA2068" s="37" t="b">
        <f t="shared" ca="1" si="605"/>
        <v>1</v>
      </c>
      <c r="AB2068" t="b">
        <f t="shared" ca="1" si="600"/>
        <v>0</v>
      </c>
      <c r="AD2068" t="b">
        <f t="shared" ca="1" si="606"/>
        <v>0</v>
      </c>
      <c r="AE2068" s="37" t="b">
        <f t="shared" ca="1" si="607"/>
        <v>1</v>
      </c>
      <c r="AF2068" t="b">
        <f t="shared" ca="1" si="608"/>
        <v>0</v>
      </c>
      <c r="AG2068" s="317" t="b">
        <f t="shared" ca="1" si="609"/>
        <v>0</v>
      </c>
      <c r="AH2068" s="317" t="b">
        <f t="shared" ca="1" si="610"/>
        <v>0</v>
      </c>
      <c r="AI2068" s="317" t="b">
        <f t="shared" ca="1" si="611"/>
        <v>0</v>
      </c>
    </row>
    <row r="2069" spans="1:35" x14ac:dyDescent="0.25">
      <c r="A2069">
        <v>2037</v>
      </c>
      <c r="B2069" s="169">
        <f ca="1">OFFSET(InputPriceData!B$15,CalculationsAndCharts!$A2069+$A$11,0,1,1)</f>
        <v>38888</v>
      </c>
      <c r="C2069" s="3">
        <f ca="1">OFFSET(InputPriceData!G$15,CalculationsAndCharts!$A2069+$A$11,IF($C$7,8,0),1,1)</f>
        <v>1841500</v>
      </c>
      <c r="D2069" s="4">
        <f ca="1">OFFSET(InputPriceData!C$15,CalculationsAndCharts!$A2069+$A$11,IF($C$7,8,0),1,1)</f>
        <v>43.92</v>
      </c>
      <c r="E2069" s="4">
        <f ca="1">OFFSET(InputPriceData!D$15,CalculationsAndCharts!$A2069+$A$11,IF($C$7,8,0),1,1)</f>
        <v>44.13</v>
      </c>
      <c r="F2069" s="4">
        <f ca="1">OFFSET(InputPriceData!E$15,CalculationsAndCharts!$A2069+$A$11,IF($C$7,8,0),1,1)</f>
        <v>43.75</v>
      </c>
      <c r="G2069" s="4">
        <f ca="1">OFFSET(InputPriceData!F$15,CalculationsAndCharts!$A2069+$A$11,IF($C$7,8,0),1,1)</f>
        <v>43.92</v>
      </c>
      <c r="H2069" s="133"/>
      <c r="I2069" s="133"/>
      <c r="J2069" s="37">
        <f t="shared" ca="1" si="601"/>
        <v>764</v>
      </c>
      <c r="K2069" s="124">
        <f t="shared" ca="1" si="602"/>
        <v>-0.65999999999999659</v>
      </c>
      <c r="L2069" s="343">
        <f t="shared" ca="1" si="593"/>
        <v>-4.2410030775512031E-2</v>
      </c>
      <c r="M2069" s="345">
        <f t="shared" ca="1" si="603"/>
        <v>0.59724906036616332</v>
      </c>
      <c r="N2069" s="344">
        <f t="shared" ca="1" si="594"/>
        <v>-7.1008953533574684E-2</v>
      </c>
      <c r="O2069" s="4"/>
      <c r="P2069" s="4"/>
      <c r="Q2069" s="3"/>
      <c r="S2069" s="4"/>
      <c r="T2069" s="4" t="b">
        <f t="shared" ca="1" si="595"/>
        <v>0</v>
      </c>
      <c r="U2069" t="b">
        <f t="shared" ca="1" si="596"/>
        <v>0</v>
      </c>
      <c r="W2069" s="317" t="b">
        <f t="shared" ca="1" si="597"/>
        <v>0</v>
      </c>
      <c r="X2069" s="317" t="b">
        <f t="shared" ca="1" si="604"/>
        <v>0</v>
      </c>
      <c r="Y2069" s="317" t="b">
        <f t="shared" ca="1" si="598"/>
        <v>0</v>
      </c>
      <c r="Z2069" t="b">
        <f t="shared" ca="1" si="599"/>
        <v>0</v>
      </c>
      <c r="AA2069" s="37" t="b">
        <f t="shared" ca="1" si="605"/>
        <v>1</v>
      </c>
      <c r="AB2069" t="b">
        <f t="shared" ca="1" si="600"/>
        <v>0</v>
      </c>
      <c r="AD2069" t="b">
        <f t="shared" ca="1" si="606"/>
        <v>0</v>
      </c>
      <c r="AE2069" s="37" t="b">
        <f t="shared" ca="1" si="607"/>
        <v>1</v>
      </c>
      <c r="AF2069" t="b">
        <f t="shared" ca="1" si="608"/>
        <v>0</v>
      </c>
      <c r="AG2069" s="317" t="b">
        <f t="shared" ca="1" si="609"/>
        <v>0</v>
      </c>
      <c r="AH2069" s="317" t="b">
        <f t="shared" ca="1" si="610"/>
        <v>0</v>
      </c>
      <c r="AI2069" s="317" t="b">
        <f t="shared" ca="1" si="611"/>
        <v>0</v>
      </c>
    </row>
    <row r="2070" spans="1:35" x14ac:dyDescent="0.25">
      <c r="A2070">
        <v>2038</v>
      </c>
      <c r="B2070" s="169">
        <f ca="1">OFFSET(InputPriceData!B$15,CalculationsAndCharts!$A2070+$A$11,0,1,1)</f>
        <v>38887</v>
      </c>
      <c r="C2070" s="3">
        <f ca="1">OFFSET(InputPriceData!G$15,CalculationsAndCharts!$A2070+$A$11,IF($C$7,8,0),1,1)</f>
        <v>1860800</v>
      </c>
      <c r="D2070" s="4">
        <f ca="1">OFFSET(InputPriceData!C$15,CalculationsAndCharts!$A2070+$A$11,IF($C$7,8,0),1,1)</f>
        <v>44.58</v>
      </c>
      <c r="E2070" s="4">
        <f ca="1">OFFSET(InputPriceData!D$15,CalculationsAndCharts!$A2070+$A$11,IF($C$7,8,0),1,1)</f>
        <v>44.75</v>
      </c>
      <c r="F2070" s="4">
        <f ca="1">OFFSET(InputPriceData!E$15,CalculationsAndCharts!$A2070+$A$11,IF($C$7,8,0),1,1)</f>
        <v>43.87</v>
      </c>
      <c r="G2070" s="4">
        <f ca="1">OFFSET(InputPriceData!F$15,CalculationsAndCharts!$A2070+$A$11,IF($C$7,8,0),1,1)</f>
        <v>44</v>
      </c>
      <c r="H2070" s="133"/>
      <c r="I2070" s="133"/>
      <c r="J2070" s="37">
        <f t="shared" ca="1" si="601"/>
        <v>763</v>
      </c>
      <c r="K2070" s="124">
        <f t="shared" ca="1" si="602"/>
        <v>-6.0000000000002274E-2</v>
      </c>
      <c r="L2070" s="343">
        <f t="shared" ca="1" si="593"/>
        <v>-0.15848565784796331</v>
      </c>
      <c r="M2070" s="345">
        <f t="shared" ca="1" si="603"/>
        <v>0.60267311843205185</v>
      </c>
      <c r="N2070" s="344">
        <f t="shared" ca="1" si="594"/>
        <v>-0.2629711745901136</v>
      </c>
      <c r="O2070" s="4"/>
      <c r="P2070" s="4"/>
      <c r="Q2070" s="3"/>
      <c r="S2070" s="4"/>
      <c r="T2070" s="4" t="b">
        <f t="shared" ca="1" si="595"/>
        <v>0</v>
      </c>
      <c r="U2070" t="b">
        <f t="shared" ca="1" si="596"/>
        <v>0</v>
      </c>
      <c r="W2070" s="317" t="b">
        <f t="shared" ca="1" si="597"/>
        <v>0</v>
      </c>
      <c r="X2070" s="317" t="b">
        <f t="shared" ca="1" si="604"/>
        <v>0</v>
      </c>
      <c r="Y2070" s="317" t="b">
        <f t="shared" ca="1" si="598"/>
        <v>0</v>
      </c>
      <c r="Z2070" t="b">
        <f t="shared" ca="1" si="599"/>
        <v>0</v>
      </c>
      <c r="AA2070" s="37" t="b">
        <f t="shared" ca="1" si="605"/>
        <v>1</v>
      </c>
      <c r="AB2070" t="b">
        <f t="shared" ca="1" si="600"/>
        <v>0</v>
      </c>
      <c r="AD2070" t="b">
        <f t="shared" ca="1" si="606"/>
        <v>0</v>
      </c>
      <c r="AE2070" s="37" t="b">
        <f t="shared" ca="1" si="607"/>
        <v>1</v>
      </c>
      <c r="AF2070" t="b">
        <f t="shared" ca="1" si="608"/>
        <v>0</v>
      </c>
      <c r="AG2070" s="317" t="b">
        <f t="shared" ca="1" si="609"/>
        <v>0</v>
      </c>
      <c r="AH2070" s="317" t="b">
        <f t="shared" ca="1" si="610"/>
        <v>0</v>
      </c>
      <c r="AI2070" s="317" t="b">
        <f t="shared" ca="1" si="611"/>
        <v>0</v>
      </c>
    </row>
    <row r="2071" spans="1:35" x14ac:dyDescent="0.25">
      <c r="A2071">
        <v>2039</v>
      </c>
      <c r="B2071" s="169">
        <f ca="1">OFFSET(InputPriceData!B$15,CalculationsAndCharts!$A2071+$A$11,0,1,1)</f>
        <v>38884</v>
      </c>
      <c r="C2071" s="3">
        <f ca="1">OFFSET(InputPriceData!G$15,CalculationsAndCharts!$A2071+$A$11,IF($C$7,8,0),1,1)</f>
        <v>3552200</v>
      </c>
      <c r="D2071" s="4">
        <f ca="1">OFFSET(InputPriceData!C$15,CalculationsAndCharts!$A2071+$A$11,IF($C$7,8,0),1,1)</f>
        <v>43.85</v>
      </c>
      <c r="E2071" s="4">
        <f ca="1">OFFSET(InputPriceData!D$15,CalculationsAndCharts!$A2071+$A$11,IF($C$7,8,0),1,1)</f>
        <v>44.6</v>
      </c>
      <c r="F2071" s="4">
        <f ca="1">OFFSET(InputPriceData!E$15,CalculationsAndCharts!$A2071+$A$11,IF($C$7,8,0),1,1)</f>
        <v>43.54</v>
      </c>
      <c r="G2071" s="4">
        <f ca="1">OFFSET(InputPriceData!F$15,CalculationsAndCharts!$A2071+$A$11,IF($C$7,8,0),1,1)</f>
        <v>44.58</v>
      </c>
      <c r="H2071" s="133"/>
      <c r="I2071" s="133"/>
      <c r="J2071" s="37">
        <f t="shared" ca="1" si="601"/>
        <v>762</v>
      </c>
      <c r="K2071" s="124">
        <f t="shared" ca="1" si="602"/>
        <v>1.4799999999999969</v>
      </c>
      <c r="L2071" s="343">
        <f t="shared" ca="1" si="593"/>
        <v>-0.36430726579400696</v>
      </c>
      <c r="M2071" s="345">
        <f t="shared" ca="1" si="603"/>
        <v>0.60814643635928545</v>
      </c>
      <c r="N2071" s="344">
        <f t="shared" ca="1" si="594"/>
        <v>-0.59904530227120945</v>
      </c>
      <c r="O2071" s="4"/>
      <c r="P2071" s="4"/>
      <c r="Q2071" s="3"/>
      <c r="S2071" s="4"/>
      <c r="T2071" s="4" t="b">
        <f t="shared" ca="1" si="595"/>
        <v>0</v>
      </c>
      <c r="U2071" t="b">
        <f t="shared" ca="1" si="596"/>
        <v>0</v>
      </c>
      <c r="W2071" s="317" t="b">
        <f t="shared" ca="1" si="597"/>
        <v>0</v>
      </c>
      <c r="X2071" s="317" t="b">
        <f t="shared" ca="1" si="604"/>
        <v>0</v>
      </c>
      <c r="Y2071" s="317" t="b">
        <f t="shared" ca="1" si="598"/>
        <v>0</v>
      </c>
      <c r="Z2071" t="b">
        <f t="shared" ca="1" si="599"/>
        <v>0</v>
      </c>
      <c r="AA2071" s="37" t="b">
        <f t="shared" ca="1" si="605"/>
        <v>1</v>
      </c>
      <c r="AB2071" t="b">
        <f t="shared" ca="1" si="600"/>
        <v>0</v>
      </c>
      <c r="AD2071" t="b">
        <f t="shared" ca="1" si="606"/>
        <v>0</v>
      </c>
      <c r="AE2071" s="37" t="b">
        <f t="shared" ca="1" si="607"/>
        <v>1</v>
      </c>
      <c r="AF2071" t="b">
        <f t="shared" ca="1" si="608"/>
        <v>0</v>
      </c>
      <c r="AG2071" s="317" t="b">
        <f t="shared" ca="1" si="609"/>
        <v>0</v>
      </c>
      <c r="AH2071" s="317" t="b">
        <f t="shared" ca="1" si="610"/>
        <v>0</v>
      </c>
      <c r="AI2071" s="317" t="b">
        <f t="shared" ca="1" si="611"/>
        <v>0</v>
      </c>
    </row>
    <row r="2072" spans="1:35" x14ac:dyDescent="0.25">
      <c r="A2072">
        <v>2040</v>
      </c>
      <c r="B2072" s="169">
        <f ca="1">OFFSET(InputPriceData!B$15,CalculationsAndCharts!$A2072+$A$11,0,1,1)</f>
        <v>38883</v>
      </c>
      <c r="C2072" s="3">
        <f ca="1">OFFSET(InputPriceData!G$15,CalculationsAndCharts!$A2072+$A$11,IF($C$7,8,0),1,1)</f>
        <v>1144500</v>
      </c>
      <c r="D2072" s="4">
        <f ca="1">OFFSET(InputPriceData!C$15,CalculationsAndCharts!$A2072+$A$11,IF($C$7,8,0),1,1)</f>
        <v>43.3</v>
      </c>
      <c r="E2072" s="4">
        <f ca="1">OFFSET(InputPriceData!D$15,CalculationsAndCharts!$A2072+$A$11,IF($C$7,8,0),1,1)</f>
        <v>44.18</v>
      </c>
      <c r="F2072" s="4">
        <f ca="1">OFFSET(InputPriceData!E$15,CalculationsAndCharts!$A2072+$A$11,IF($C$7,8,0),1,1)</f>
        <v>43.15</v>
      </c>
      <c r="G2072" s="4">
        <f ca="1">OFFSET(InputPriceData!F$15,CalculationsAndCharts!$A2072+$A$11,IF($C$7,8,0),1,1)</f>
        <v>44.06</v>
      </c>
      <c r="H2072" s="133"/>
      <c r="I2072" s="133"/>
      <c r="J2072" s="37">
        <f t="shared" ca="1" si="601"/>
        <v>761</v>
      </c>
      <c r="K2072" s="124">
        <f t="shared" ca="1" si="602"/>
        <v>1.1099999999999994</v>
      </c>
      <c r="L2072" s="343">
        <f t="shared" ca="1" si="593"/>
        <v>-0.55287842249666752</v>
      </c>
      <c r="M2072" s="345">
        <f t="shared" ca="1" si="603"/>
        <v>0.61366946151290158</v>
      </c>
      <c r="N2072" s="344">
        <f t="shared" ca="1" si="594"/>
        <v>-0.90093846471296823</v>
      </c>
      <c r="O2072" s="4"/>
      <c r="P2072" s="4"/>
      <c r="Q2072" s="3"/>
      <c r="S2072" s="4"/>
      <c r="T2072" s="4" t="b">
        <f t="shared" ca="1" si="595"/>
        <v>0</v>
      </c>
      <c r="U2072" t="b">
        <f t="shared" ca="1" si="596"/>
        <v>0</v>
      </c>
      <c r="W2072" s="317" t="b">
        <f t="shared" ca="1" si="597"/>
        <v>0</v>
      </c>
      <c r="X2072" s="317" t="b">
        <f t="shared" ca="1" si="604"/>
        <v>0</v>
      </c>
      <c r="Y2072" s="317" t="b">
        <f t="shared" ca="1" si="598"/>
        <v>0</v>
      </c>
      <c r="Z2072" t="b">
        <f t="shared" ca="1" si="599"/>
        <v>0</v>
      </c>
      <c r="AA2072" s="37" t="b">
        <f t="shared" ca="1" si="605"/>
        <v>1</v>
      </c>
      <c r="AB2072" t="b">
        <f t="shared" ca="1" si="600"/>
        <v>0</v>
      </c>
      <c r="AD2072" t="b">
        <f t="shared" ca="1" si="606"/>
        <v>0</v>
      </c>
      <c r="AE2072" s="37" t="b">
        <f t="shared" ca="1" si="607"/>
        <v>1</v>
      </c>
      <c r="AF2072" t="b">
        <f t="shared" ca="1" si="608"/>
        <v>0</v>
      </c>
      <c r="AG2072" s="317" t="b">
        <f t="shared" ca="1" si="609"/>
        <v>0</v>
      </c>
      <c r="AH2072" s="317" t="b">
        <f t="shared" ca="1" si="610"/>
        <v>0</v>
      </c>
      <c r="AI2072" s="317" t="b">
        <f t="shared" ca="1" si="611"/>
        <v>0</v>
      </c>
    </row>
    <row r="2073" spans="1:35" x14ac:dyDescent="0.25">
      <c r="A2073">
        <v>2041</v>
      </c>
      <c r="B2073" s="169">
        <f ca="1">OFFSET(InputPriceData!B$15,CalculationsAndCharts!$A2073+$A$11,0,1,1)</f>
        <v>38882</v>
      </c>
      <c r="C2073" s="3">
        <f ca="1">OFFSET(InputPriceData!G$15,CalculationsAndCharts!$A2073+$A$11,IF($C$7,8,0),1,1)</f>
        <v>1321900</v>
      </c>
      <c r="D2073" s="4">
        <f ca="1">OFFSET(InputPriceData!C$15,CalculationsAndCharts!$A2073+$A$11,IF($C$7,8,0),1,1)</f>
        <v>42.75</v>
      </c>
      <c r="E2073" s="4">
        <f ca="1">OFFSET(InputPriceData!D$15,CalculationsAndCharts!$A2073+$A$11,IF($C$7,8,0),1,1)</f>
        <v>43.15</v>
      </c>
      <c r="F2073" s="4">
        <f ca="1">OFFSET(InputPriceData!E$15,CalculationsAndCharts!$A2073+$A$11,IF($C$7,8,0),1,1)</f>
        <v>42.63</v>
      </c>
      <c r="G2073" s="4">
        <f ca="1">OFFSET(InputPriceData!F$15,CalculationsAndCharts!$A2073+$A$11,IF($C$7,8,0),1,1)</f>
        <v>43.1</v>
      </c>
      <c r="H2073" s="133"/>
      <c r="I2073" s="133"/>
      <c r="J2073" s="37">
        <f t="shared" ca="1" si="601"/>
        <v>760</v>
      </c>
      <c r="K2073" s="124">
        <f t="shared" ca="1" si="602"/>
        <v>7.0000000000000284E-2</v>
      </c>
      <c r="L2073" s="343">
        <f t="shared" ca="1" si="593"/>
        <v>-0.61924264532078865</v>
      </c>
      <c r="M2073" s="345">
        <f t="shared" ca="1" si="603"/>
        <v>0.61924264532078865</v>
      </c>
      <c r="N2073" s="344">
        <f t="shared" ca="1" si="594"/>
        <v>-1</v>
      </c>
      <c r="O2073" s="4"/>
      <c r="P2073" s="4"/>
      <c r="Q2073" s="3"/>
      <c r="S2073" s="4"/>
      <c r="T2073" s="4" t="b">
        <f t="shared" ca="1" si="595"/>
        <v>0</v>
      </c>
      <c r="U2073" t="b">
        <f t="shared" ca="1" si="596"/>
        <v>0</v>
      </c>
      <c r="W2073" s="317" t="b">
        <f t="shared" ca="1" si="597"/>
        <v>0</v>
      </c>
      <c r="X2073" s="317" t="b">
        <f t="shared" ca="1" si="604"/>
        <v>0</v>
      </c>
      <c r="Y2073" s="317" t="b">
        <f t="shared" ca="1" si="598"/>
        <v>0</v>
      </c>
      <c r="Z2073" t="b">
        <f t="shared" ca="1" si="599"/>
        <v>0</v>
      </c>
      <c r="AA2073" s="37" t="b">
        <f t="shared" ca="1" si="605"/>
        <v>1</v>
      </c>
      <c r="AB2073" t="b">
        <f t="shared" ca="1" si="600"/>
        <v>0</v>
      </c>
      <c r="AD2073" t="b">
        <f t="shared" ca="1" si="606"/>
        <v>0</v>
      </c>
      <c r="AE2073" s="37" t="b">
        <f t="shared" ca="1" si="607"/>
        <v>1</v>
      </c>
      <c r="AF2073" t="b">
        <f t="shared" ca="1" si="608"/>
        <v>0</v>
      </c>
      <c r="AG2073" s="317" t="b">
        <f t="shared" ca="1" si="609"/>
        <v>0</v>
      </c>
      <c r="AH2073" s="317" t="b">
        <f t="shared" ca="1" si="610"/>
        <v>0</v>
      </c>
      <c r="AI2073" s="317" t="b">
        <f t="shared" ca="1" si="611"/>
        <v>0</v>
      </c>
    </row>
    <row r="2074" spans="1:35" x14ac:dyDescent="0.25">
      <c r="A2074">
        <v>2042</v>
      </c>
      <c r="B2074" s="169">
        <f ca="1">OFFSET(InputPriceData!B$15,CalculationsAndCharts!$A2074+$A$11,0,1,1)</f>
        <v>38881</v>
      </c>
      <c r="C2074" s="3">
        <f ca="1">OFFSET(InputPriceData!G$15,CalculationsAndCharts!$A2074+$A$11,IF($C$7,8,0),1,1)</f>
        <v>1868100</v>
      </c>
      <c r="D2074" s="4">
        <f ca="1">OFFSET(InputPriceData!C$15,CalculationsAndCharts!$A2074+$A$11,IF($C$7,8,0),1,1)</f>
        <v>42.8</v>
      </c>
      <c r="E2074" s="4">
        <f ca="1">OFFSET(InputPriceData!D$15,CalculationsAndCharts!$A2074+$A$11,IF($C$7,8,0),1,1)</f>
        <v>43.3</v>
      </c>
      <c r="F2074" s="4">
        <f ca="1">OFFSET(InputPriceData!E$15,CalculationsAndCharts!$A2074+$A$11,IF($C$7,8,0),1,1)</f>
        <v>42.51</v>
      </c>
      <c r="G2074" s="4">
        <f ca="1">OFFSET(InputPriceData!F$15,CalculationsAndCharts!$A2074+$A$11,IF($C$7,8,0),1,1)</f>
        <v>42.95</v>
      </c>
      <c r="H2074" s="133"/>
      <c r="I2074" s="133"/>
      <c r="J2074" s="37">
        <f t="shared" ca="1" si="601"/>
        <v>759</v>
      </c>
      <c r="K2074" s="124">
        <f t="shared" ca="1" si="602"/>
        <v>-0.77999999999999403</v>
      </c>
      <c r="L2074" s="343">
        <f t="shared" ca="1" si="593"/>
        <v>-0.57373654760044079</v>
      </c>
      <c r="M2074" s="345">
        <f t="shared" ca="1" si="603"/>
        <v>0.57373654760044079</v>
      </c>
      <c r="N2074" s="344">
        <f t="shared" ca="1" si="594"/>
        <v>-1</v>
      </c>
      <c r="O2074" s="4"/>
      <c r="P2074" s="4"/>
      <c r="Q2074" s="3"/>
      <c r="S2074" s="4"/>
      <c r="T2074" s="4" t="b">
        <f t="shared" ca="1" si="595"/>
        <v>0</v>
      </c>
      <c r="U2074" t="b">
        <f t="shared" ca="1" si="596"/>
        <v>0</v>
      </c>
      <c r="W2074" s="317" t="b">
        <f t="shared" ca="1" si="597"/>
        <v>0</v>
      </c>
      <c r="X2074" s="317" t="b">
        <f t="shared" ca="1" si="604"/>
        <v>0</v>
      </c>
      <c r="Y2074" s="317" t="b">
        <f t="shared" ca="1" si="598"/>
        <v>0</v>
      </c>
      <c r="Z2074" t="b">
        <f t="shared" ca="1" si="599"/>
        <v>0</v>
      </c>
      <c r="AA2074" s="37" t="b">
        <f t="shared" ca="1" si="605"/>
        <v>1</v>
      </c>
      <c r="AB2074" t="b">
        <f t="shared" ca="1" si="600"/>
        <v>0</v>
      </c>
      <c r="AD2074" t="b">
        <f t="shared" ca="1" si="606"/>
        <v>0</v>
      </c>
      <c r="AE2074" s="37" t="b">
        <f t="shared" ca="1" si="607"/>
        <v>1</v>
      </c>
      <c r="AF2074" t="b">
        <f t="shared" ca="1" si="608"/>
        <v>0</v>
      </c>
      <c r="AG2074" s="317" t="b">
        <f t="shared" ca="1" si="609"/>
        <v>0</v>
      </c>
      <c r="AH2074" s="317" t="b">
        <f t="shared" ca="1" si="610"/>
        <v>0</v>
      </c>
      <c r="AI2074" s="317" t="b">
        <f t="shared" ca="1" si="611"/>
        <v>0</v>
      </c>
    </row>
    <row r="2075" spans="1:35" x14ac:dyDescent="0.25">
      <c r="A2075">
        <v>2043</v>
      </c>
      <c r="B2075" s="169">
        <f ca="1">OFFSET(InputPriceData!B$15,CalculationsAndCharts!$A2075+$A$11,0,1,1)</f>
        <v>38880</v>
      </c>
      <c r="C2075" s="3">
        <f ca="1">OFFSET(InputPriceData!G$15,CalculationsAndCharts!$A2075+$A$11,IF($C$7,8,0),1,1)</f>
        <v>1122800</v>
      </c>
      <c r="D2075" s="4">
        <f ca="1">OFFSET(InputPriceData!C$15,CalculationsAndCharts!$A2075+$A$11,IF($C$7,8,0),1,1)</f>
        <v>43.81</v>
      </c>
      <c r="E2075" s="4">
        <f ca="1">OFFSET(InputPriceData!D$15,CalculationsAndCharts!$A2075+$A$11,IF($C$7,8,0),1,1)</f>
        <v>43.84</v>
      </c>
      <c r="F2075" s="4">
        <f ca="1">OFFSET(InputPriceData!E$15,CalculationsAndCharts!$A2075+$A$11,IF($C$7,8,0),1,1)</f>
        <v>42.98</v>
      </c>
      <c r="G2075" s="4">
        <f ca="1">OFFSET(InputPriceData!F$15,CalculationsAndCharts!$A2075+$A$11,IF($C$7,8,0),1,1)</f>
        <v>43.03</v>
      </c>
      <c r="H2075" s="133"/>
      <c r="I2075" s="133"/>
      <c r="J2075" s="37">
        <f t="shared" ca="1" si="601"/>
        <v>758</v>
      </c>
      <c r="K2075" s="124">
        <f t="shared" ca="1" si="602"/>
        <v>-1.0700000000000003</v>
      </c>
      <c r="L2075" s="343">
        <f t="shared" ca="1" si="593"/>
        <v>-0.47583034473541985</v>
      </c>
      <c r="M2075" s="345">
        <f t="shared" ca="1" si="603"/>
        <v>0.47583034473541985</v>
      </c>
      <c r="N2075" s="344">
        <f t="shared" ca="1" si="594"/>
        <v>-1</v>
      </c>
      <c r="O2075" s="4"/>
      <c r="P2075" s="4"/>
      <c r="Q2075" s="3"/>
      <c r="S2075" s="4"/>
      <c r="T2075" s="4" t="b">
        <f t="shared" ca="1" si="595"/>
        <v>0</v>
      </c>
      <c r="U2075" t="b">
        <f t="shared" ca="1" si="596"/>
        <v>0</v>
      </c>
      <c r="W2075" s="317" t="b">
        <f t="shared" ca="1" si="597"/>
        <v>0</v>
      </c>
      <c r="X2075" s="317" t="b">
        <f t="shared" ca="1" si="604"/>
        <v>0</v>
      </c>
      <c r="Y2075" s="317" t="b">
        <f t="shared" ca="1" si="598"/>
        <v>0</v>
      </c>
      <c r="Z2075" t="b">
        <f t="shared" ca="1" si="599"/>
        <v>0</v>
      </c>
      <c r="AA2075" s="37" t="b">
        <f t="shared" ca="1" si="605"/>
        <v>1</v>
      </c>
      <c r="AB2075" t="b">
        <f t="shared" ca="1" si="600"/>
        <v>0</v>
      </c>
      <c r="AD2075" t="b">
        <f t="shared" ca="1" si="606"/>
        <v>0</v>
      </c>
      <c r="AE2075" s="37" t="b">
        <f t="shared" ca="1" si="607"/>
        <v>1</v>
      </c>
      <c r="AF2075" t="b">
        <f t="shared" ca="1" si="608"/>
        <v>0</v>
      </c>
      <c r="AG2075" s="317" t="b">
        <f t="shared" ca="1" si="609"/>
        <v>0</v>
      </c>
      <c r="AH2075" s="317" t="b">
        <f t="shared" ca="1" si="610"/>
        <v>0</v>
      </c>
      <c r="AI2075" s="317" t="b">
        <f t="shared" ca="1" si="611"/>
        <v>0</v>
      </c>
    </row>
    <row r="2076" spans="1:35" x14ac:dyDescent="0.25">
      <c r="A2076">
        <v>2044</v>
      </c>
      <c r="B2076" s="169">
        <f ca="1">OFFSET(InputPriceData!B$15,CalculationsAndCharts!$A2076+$A$11,0,1,1)</f>
        <v>38877</v>
      </c>
      <c r="C2076" s="3">
        <f ca="1">OFFSET(InputPriceData!G$15,CalculationsAndCharts!$A2076+$A$11,IF($C$7,8,0),1,1)</f>
        <v>1073400</v>
      </c>
      <c r="D2076" s="4">
        <f ca="1">OFFSET(InputPriceData!C$15,CalculationsAndCharts!$A2076+$A$11,IF($C$7,8,0),1,1)</f>
        <v>43.98</v>
      </c>
      <c r="E2076" s="4">
        <f ca="1">OFFSET(InputPriceData!D$15,CalculationsAndCharts!$A2076+$A$11,IF($C$7,8,0),1,1)</f>
        <v>44.23</v>
      </c>
      <c r="F2076" s="4">
        <f ca="1">OFFSET(InputPriceData!E$15,CalculationsAndCharts!$A2076+$A$11,IF($C$7,8,0),1,1)</f>
        <v>43.67</v>
      </c>
      <c r="G2076" s="4">
        <f ca="1">OFFSET(InputPriceData!F$15,CalculationsAndCharts!$A2076+$A$11,IF($C$7,8,0),1,1)</f>
        <v>43.73</v>
      </c>
      <c r="H2076" s="133"/>
      <c r="I2076" s="133"/>
      <c r="J2076" s="37">
        <f t="shared" ca="1" si="601"/>
        <v>757</v>
      </c>
      <c r="K2076" s="124">
        <f t="shared" ca="1" si="602"/>
        <v>-0.40000000000000568</v>
      </c>
      <c r="L2076" s="343">
        <f t="shared" ca="1" si="593"/>
        <v>-0.37850814564345786</v>
      </c>
      <c r="M2076" s="345">
        <f t="shared" ca="1" si="603"/>
        <v>0.42590940690634349</v>
      </c>
      <c r="N2076" s="344">
        <f t="shared" ca="1" si="594"/>
        <v>-0.88870576584069427</v>
      </c>
      <c r="O2076" s="4"/>
      <c r="P2076" s="4"/>
      <c r="Q2076" s="3"/>
      <c r="S2076" s="4"/>
      <c r="T2076" s="4" t="b">
        <f t="shared" ca="1" si="595"/>
        <v>0</v>
      </c>
      <c r="U2076" t="b">
        <f t="shared" ca="1" si="596"/>
        <v>0</v>
      </c>
      <c r="W2076" s="317" t="b">
        <f t="shared" ca="1" si="597"/>
        <v>0</v>
      </c>
      <c r="X2076" s="317" t="b">
        <f t="shared" ca="1" si="604"/>
        <v>0</v>
      </c>
      <c r="Y2076" s="317" t="b">
        <f t="shared" ca="1" si="598"/>
        <v>0</v>
      </c>
      <c r="Z2076" t="b">
        <f t="shared" ca="1" si="599"/>
        <v>0</v>
      </c>
      <c r="AA2076" s="37" t="b">
        <f t="shared" ca="1" si="605"/>
        <v>1</v>
      </c>
      <c r="AB2076" t="b">
        <f t="shared" ca="1" si="600"/>
        <v>0</v>
      </c>
      <c r="AD2076" t="b">
        <f t="shared" ca="1" si="606"/>
        <v>0</v>
      </c>
      <c r="AE2076" s="37" t="b">
        <f t="shared" ca="1" si="607"/>
        <v>1</v>
      </c>
      <c r="AF2076" t="b">
        <f t="shared" ca="1" si="608"/>
        <v>0</v>
      </c>
      <c r="AG2076" s="317" t="b">
        <f t="shared" ca="1" si="609"/>
        <v>0</v>
      </c>
      <c r="AH2076" s="317" t="b">
        <f t="shared" ca="1" si="610"/>
        <v>0</v>
      </c>
      <c r="AI2076" s="317" t="b">
        <f t="shared" ca="1" si="611"/>
        <v>0</v>
      </c>
    </row>
    <row r="2077" spans="1:35" x14ac:dyDescent="0.25">
      <c r="A2077">
        <v>2045</v>
      </c>
      <c r="B2077" s="169">
        <f ca="1">OFFSET(InputPriceData!B$15,CalculationsAndCharts!$A2077+$A$11,0,1,1)</f>
        <v>38876</v>
      </c>
      <c r="C2077" s="3">
        <f ca="1">OFFSET(InputPriceData!G$15,CalculationsAndCharts!$A2077+$A$11,IF($C$7,8,0),1,1)</f>
        <v>2055400</v>
      </c>
      <c r="D2077" s="4">
        <f ca="1">OFFSET(InputPriceData!C$15,CalculationsAndCharts!$A2077+$A$11,IF($C$7,8,0),1,1)</f>
        <v>44.24</v>
      </c>
      <c r="E2077" s="4">
        <f ca="1">OFFSET(InputPriceData!D$15,CalculationsAndCharts!$A2077+$A$11,IF($C$7,8,0),1,1)</f>
        <v>44.27</v>
      </c>
      <c r="F2077" s="4">
        <f ca="1">OFFSET(InputPriceData!E$15,CalculationsAndCharts!$A2077+$A$11,IF($C$7,8,0),1,1)</f>
        <v>42.91</v>
      </c>
      <c r="G2077" s="4">
        <f ca="1">OFFSET(InputPriceData!F$15,CalculationsAndCharts!$A2077+$A$11,IF($C$7,8,0),1,1)</f>
        <v>44.1</v>
      </c>
      <c r="H2077" s="133"/>
      <c r="I2077" s="133"/>
      <c r="J2077" s="37">
        <f t="shared" ca="1" si="601"/>
        <v>756</v>
      </c>
      <c r="K2077" s="124">
        <f t="shared" ca="1" si="602"/>
        <v>-0.5</v>
      </c>
      <c r="L2077" s="343">
        <f t="shared" ca="1" si="593"/>
        <v>-0.27067809189740832</v>
      </c>
      <c r="M2077" s="345">
        <f t="shared" ca="1" si="603"/>
        <v>0.42977740353818716</v>
      </c>
      <c r="N2077" s="344">
        <f t="shared" ca="1" si="594"/>
        <v>-0.62980996597080907</v>
      </c>
      <c r="O2077" s="4"/>
      <c r="P2077" s="4"/>
      <c r="Q2077" s="3"/>
      <c r="S2077" s="4"/>
      <c r="T2077" s="4" t="b">
        <f t="shared" ca="1" si="595"/>
        <v>0</v>
      </c>
      <c r="U2077" t="b">
        <f t="shared" ca="1" si="596"/>
        <v>0</v>
      </c>
      <c r="W2077" s="317" t="b">
        <f t="shared" ca="1" si="597"/>
        <v>0</v>
      </c>
      <c r="X2077" s="317" t="b">
        <f t="shared" ca="1" si="604"/>
        <v>0</v>
      </c>
      <c r="Y2077" s="317" t="b">
        <f t="shared" ca="1" si="598"/>
        <v>1</v>
      </c>
      <c r="Z2077" t="b">
        <f t="shared" ca="1" si="599"/>
        <v>1</v>
      </c>
      <c r="AA2077" s="37" t="b">
        <f t="shared" ca="1" si="605"/>
        <v>1</v>
      </c>
      <c r="AB2077" t="b">
        <f t="shared" ca="1" si="600"/>
        <v>0</v>
      </c>
      <c r="AD2077" t="b">
        <f t="shared" ca="1" si="606"/>
        <v>1</v>
      </c>
      <c r="AE2077" s="37" t="b">
        <f t="shared" ca="1" si="607"/>
        <v>1</v>
      </c>
      <c r="AF2077" t="b">
        <f t="shared" ca="1" si="608"/>
        <v>0</v>
      </c>
      <c r="AG2077" s="317" t="b">
        <f t="shared" ca="1" si="609"/>
        <v>0</v>
      </c>
      <c r="AH2077" s="317" t="b">
        <f t="shared" ca="1" si="610"/>
        <v>0</v>
      </c>
      <c r="AI2077" s="317" t="b">
        <f t="shared" ca="1" si="611"/>
        <v>1</v>
      </c>
    </row>
    <row r="2078" spans="1:35" x14ac:dyDescent="0.25">
      <c r="A2078">
        <v>2046</v>
      </c>
      <c r="B2078" s="169">
        <f ca="1">OFFSET(InputPriceData!B$15,CalculationsAndCharts!$A2078+$A$11,0,1,1)</f>
        <v>38875</v>
      </c>
      <c r="C2078" s="3">
        <f ca="1">OFFSET(InputPriceData!G$15,CalculationsAndCharts!$A2078+$A$11,IF($C$7,8,0),1,1)</f>
        <v>1741200</v>
      </c>
      <c r="D2078" s="4">
        <f ca="1">OFFSET(InputPriceData!C$15,CalculationsAndCharts!$A2078+$A$11,IF($C$7,8,0),1,1)</f>
        <v>44.51</v>
      </c>
      <c r="E2078" s="4">
        <f ca="1">OFFSET(InputPriceData!D$15,CalculationsAndCharts!$A2078+$A$11,IF($C$7,8,0),1,1)</f>
        <v>44.81</v>
      </c>
      <c r="F2078" s="4">
        <f ca="1">OFFSET(InputPriceData!E$15,CalculationsAndCharts!$A2078+$A$11,IF($C$7,8,0),1,1)</f>
        <v>44.1</v>
      </c>
      <c r="G2078" s="4">
        <f ca="1">OFFSET(InputPriceData!F$15,CalculationsAndCharts!$A2078+$A$11,IF($C$7,8,0),1,1)</f>
        <v>44.13</v>
      </c>
      <c r="H2078" s="133"/>
      <c r="I2078" s="133"/>
      <c r="J2078" s="37">
        <f t="shared" ca="1" si="601"/>
        <v>755</v>
      </c>
      <c r="K2078" s="124">
        <f t="shared" ca="1" si="602"/>
        <v>-1.3900000000000006</v>
      </c>
      <c r="L2078" s="343">
        <f t="shared" ca="1" si="593"/>
        <v>-0.1246349747068345</v>
      </c>
      <c r="M2078" s="345">
        <f t="shared" ca="1" si="603"/>
        <v>0.43368052829282255</v>
      </c>
      <c r="N2078" s="344">
        <f t="shared" ca="1" si="594"/>
        <v>-0.28738891090512725</v>
      </c>
      <c r="O2078" s="4"/>
      <c r="P2078" s="4"/>
      <c r="Q2078" s="3"/>
      <c r="S2078" s="4"/>
      <c r="T2078" s="4" t="b">
        <f t="shared" ca="1" si="595"/>
        <v>0</v>
      </c>
      <c r="U2078" t="b">
        <f t="shared" ca="1" si="596"/>
        <v>1</v>
      </c>
      <c r="W2078" s="317" t="b">
        <f t="shared" ca="1" si="597"/>
        <v>0</v>
      </c>
      <c r="X2078" s="317" t="b">
        <f t="shared" ca="1" si="604"/>
        <v>1</v>
      </c>
      <c r="Y2078" s="317" t="b">
        <f t="shared" ca="1" si="598"/>
        <v>0</v>
      </c>
      <c r="Z2078" t="b">
        <f t="shared" ca="1" si="599"/>
        <v>0</v>
      </c>
      <c r="AA2078" s="37" t="b">
        <f t="shared" ca="1" si="605"/>
        <v>0</v>
      </c>
      <c r="AB2078" t="b">
        <f t="shared" ca="1" si="600"/>
        <v>0</v>
      </c>
      <c r="AD2078" t="b">
        <f t="shared" ca="1" si="606"/>
        <v>0</v>
      </c>
      <c r="AE2078" s="37" t="b">
        <f t="shared" ca="1" si="607"/>
        <v>0</v>
      </c>
      <c r="AF2078" t="b">
        <f t="shared" ca="1" si="608"/>
        <v>0</v>
      </c>
      <c r="AG2078" s="317" t="b">
        <f t="shared" ca="1" si="609"/>
        <v>0</v>
      </c>
      <c r="AH2078" s="317" t="b">
        <f t="shared" ca="1" si="610"/>
        <v>1</v>
      </c>
      <c r="AI2078" s="317" t="b">
        <f t="shared" ca="1" si="611"/>
        <v>0</v>
      </c>
    </row>
    <row r="2079" spans="1:35" x14ac:dyDescent="0.25">
      <c r="A2079">
        <v>2047</v>
      </c>
      <c r="B2079" s="169">
        <f ca="1">OFFSET(InputPriceData!B$15,CalculationsAndCharts!$A2079+$A$11,0,1,1)</f>
        <v>38874</v>
      </c>
      <c r="C2079" s="3">
        <f ca="1">OFFSET(InputPriceData!G$15,CalculationsAndCharts!$A2079+$A$11,IF($C$7,8,0),1,1)</f>
        <v>1864000</v>
      </c>
      <c r="D2079" s="4">
        <f ca="1">OFFSET(InputPriceData!C$15,CalculationsAndCharts!$A2079+$A$11,IF($C$7,8,0),1,1)</f>
        <v>45.6</v>
      </c>
      <c r="E2079" s="4">
        <f ca="1">OFFSET(InputPriceData!D$15,CalculationsAndCharts!$A2079+$A$11,IF($C$7,8,0),1,1)</f>
        <v>45.74</v>
      </c>
      <c r="F2079" s="4">
        <f ca="1">OFFSET(InputPriceData!E$15,CalculationsAndCharts!$A2079+$A$11,IF($C$7,8,0),1,1)</f>
        <v>44.4</v>
      </c>
      <c r="G2079" s="4">
        <f ca="1">OFFSET(InputPriceData!F$15,CalculationsAndCharts!$A2079+$A$11,IF($C$7,8,0),1,1)</f>
        <v>44.6</v>
      </c>
      <c r="H2079" s="133"/>
      <c r="I2079" s="133"/>
      <c r="J2079" s="37">
        <f t="shared" ca="1" si="601"/>
        <v>754</v>
      </c>
      <c r="K2079" s="124">
        <f t="shared" ca="1" si="602"/>
        <v>-1.1599999999999966</v>
      </c>
      <c r="L2079" s="343">
        <f t="shared" ca="1" si="593"/>
        <v>2.0123403742952732E-3</v>
      </c>
      <c r="M2079" s="345">
        <f t="shared" ca="1" si="603"/>
        <v>0.43761910019457373</v>
      </c>
      <c r="N2079" s="344">
        <f t="shared" ca="1" si="594"/>
        <v>4.5983833278770252E-3</v>
      </c>
      <c r="O2079" s="4"/>
      <c r="P2079" s="4"/>
      <c r="Q2079" s="3"/>
      <c r="S2079" s="4"/>
      <c r="T2079" s="4" t="b">
        <f t="shared" ca="1" si="595"/>
        <v>0</v>
      </c>
      <c r="U2079" t="b">
        <f t="shared" ca="1" si="596"/>
        <v>0</v>
      </c>
      <c r="W2079" s="317" t="b">
        <f t="shared" ca="1" si="597"/>
        <v>1</v>
      </c>
      <c r="X2079" s="317" t="b">
        <f t="shared" ca="1" si="604"/>
        <v>1</v>
      </c>
      <c r="Y2079" s="317" t="b">
        <f t="shared" ca="1" si="598"/>
        <v>0</v>
      </c>
      <c r="Z2079" t="b">
        <f t="shared" ca="1" si="599"/>
        <v>0</v>
      </c>
      <c r="AA2079" s="37" t="b">
        <f t="shared" ca="1" si="605"/>
        <v>0</v>
      </c>
      <c r="AB2079" t="b">
        <f t="shared" ca="1" si="600"/>
        <v>1</v>
      </c>
      <c r="AD2079" t="b">
        <f t="shared" ca="1" si="606"/>
        <v>0</v>
      </c>
      <c r="AE2079" s="37" t="b">
        <f t="shared" ca="1" si="607"/>
        <v>0</v>
      </c>
      <c r="AF2079" t="b">
        <f t="shared" ca="1" si="608"/>
        <v>1</v>
      </c>
      <c r="AG2079" s="317" t="b">
        <f t="shared" ca="1" si="609"/>
        <v>1</v>
      </c>
      <c r="AH2079" s="317" t="b">
        <f t="shared" ca="1" si="610"/>
        <v>1</v>
      </c>
      <c r="AI2079" s="317" t="b">
        <f t="shared" ca="1" si="611"/>
        <v>0</v>
      </c>
    </row>
    <row r="2080" spans="1:35" x14ac:dyDescent="0.25">
      <c r="A2080">
        <v>2048</v>
      </c>
      <c r="B2080" s="169">
        <f ca="1">OFFSET(InputPriceData!B$15,CalculationsAndCharts!$A2080+$A$11,0,1,1)</f>
        <v>38873</v>
      </c>
      <c r="C2080" s="3">
        <f ca="1">OFFSET(InputPriceData!G$15,CalculationsAndCharts!$A2080+$A$11,IF($C$7,8,0),1,1)</f>
        <v>1537600</v>
      </c>
      <c r="D2080" s="4">
        <f ca="1">OFFSET(InputPriceData!C$15,CalculationsAndCharts!$A2080+$A$11,IF($C$7,8,0),1,1)</f>
        <v>45.65</v>
      </c>
      <c r="E2080" s="4">
        <f ca="1">OFFSET(InputPriceData!D$15,CalculationsAndCharts!$A2080+$A$11,IF($C$7,8,0),1,1)</f>
        <v>45.99</v>
      </c>
      <c r="F2080" s="4">
        <f ca="1">OFFSET(InputPriceData!E$15,CalculationsAndCharts!$A2080+$A$11,IF($C$7,8,0),1,1)</f>
        <v>45.38</v>
      </c>
      <c r="G2080" s="4">
        <f ca="1">OFFSET(InputPriceData!F$15,CalculationsAndCharts!$A2080+$A$11,IF($C$7,8,0),1,1)</f>
        <v>45.52</v>
      </c>
      <c r="H2080" s="133"/>
      <c r="I2080" s="133"/>
      <c r="J2080" s="37">
        <f t="shared" ca="1" si="601"/>
        <v>753</v>
      </c>
      <c r="K2080" s="124">
        <f t="shared" ca="1" si="602"/>
        <v>-0.72999999999999687</v>
      </c>
      <c r="L2080" s="343">
        <f t="shared" ca="1" si="593"/>
        <v>4.2154503178711111E-2</v>
      </c>
      <c r="M2080" s="345">
        <f t="shared" ca="1" si="603"/>
        <v>0.44159344116505928</v>
      </c>
      <c r="N2080" s="344">
        <f t="shared" ca="1" si="594"/>
        <v>9.5459984793919428E-2</v>
      </c>
      <c r="O2080" s="4"/>
      <c r="P2080" s="4"/>
      <c r="Q2080" s="3"/>
      <c r="S2080" s="4"/>
      <c r="T2080" s="4" t="b">
        <f t="shared" ca="1" si="595"/>
        <v>1</v>
      </c>
      <c r="U2080" t="b">
        <f t="shared" ca="1" si="596"/>
        <v>0</v>
      </c>
      <c r="W2080" s="317" t="b">
        <f t="shared" ca="1" si="597"/>
        <v>0</v>
      </c>
      <c r="X2080" s="317" t="b">
        <f t="shared" ca="1" si="604"/>
        <v>0</v>
      </c>
      <c r="Y2080" s="317" t="b">
        <f t="shared" ca="1" si="598"/>
        <v>0</v>
      </c>
      <c r="Z2080" t="b">
        <f t="shared" ca="1" si="599"/>
        <v>0</v>
      </c>
      <c r="AA2080" s="37" t="b">
        <f t="shared" ca="1" si="605"/>
        <v>1</v>
      </c>
      <c r="AB2080" t="b">
        <f t="shared" ca="1" si="600"/>
        <v>0</v>
      </c>
      <c r="AD2080" t="b">
        <f t="shared" ca="1" si="606"/>
        <v>0</v>
      </c>
      <c r="AE2080" s="37" t="b">
        <f t="shared" ca="1" si="607"/>
        <v>1</v>
      </c>
      <c r="AF2080" t="b">
        <f t="shared" ca="1" si="608"/>
        <v>0</v>
      </c>
      <c r="AG2080" s="317" t="b">
        <f t="shared" ca="1" si="609"/>
        <v>0</v>
      </c>
      <c r="AH2080" s="317" t="b">
        <f t="shared" ca="1" si="610"/>
        <v>0</v>
      </c>
      <c r="AI2080" s="317" t="b">
        <f t="shared" ca="1" si="611"/>
        <v>0</v>
      </c>
    </row>
    <row r="2081" spans="1:35" x14ac:dyDescent="0.25">
      <c r="A2081">
        <v>2049</v>
      </c>
      <c r="B2081" s="169">
        <f ca="1">OFFSET(InputPriceData!B$15,CalculationsAndCharts!$A2081+$A$11,0,1,1)</f>
        <v>38870</v>
      </c>
      <c r="C2081" s="3">
        <f ca="1">OFFSET(InputPriceData!G$15,CalculationsAndCharts!$A2081+$A$11,IF($C$7,8,0),1,1)</f>
        <v>1682600</v>
      </c>
      <c r="D2081" s="4">
        <f ca="1">OFFSET(InputPriceData!C$15,CalculationsAndCharts!$A2081+$A$11,IF($C$7,8,0),1,1)</f>
        <v>46.2</v>
      </c>
      <c r="E2081" s="4">
        <f ca="1">OFFSET(InputPriceData!D$15,CalculationsAndCharts!$A2081+$A$11,IF($C$7,8,0),1,1)</f>
        <v>46.24</v>
      </c>
      <c r="F2081" s="4">
        <f ca="1">OFFSET(InputPriceData!E$15,CalculationsAndCharts!$A2081+$A$11,IF($C$7,8,0),1,1)</f>
        <v>45.25</v>
      </c>
      <c r="G2081" s="4">
        <f ca="1">OFFSET(InputPriceData!F$15,CalculationsAndCharts!$A2081+$A$11,IF($C$7,8,0),1,1)</f>
        <v>45.76</v>
      </c>
      <c r="H2081" s="133"/>
      <c r="I2081" s="133"/>
      <c r="J2081" s="37">
        <f t="shared" ca="1" si="601"/>
        <v>752</v>
      </c>
      <c r="K2081" s="124">
        <f t="shared" ca="1" si="602"/>
        <v>-9.0000000000003411E-2</v>
      </c>
      <c r="L2081" s="343">
        <f t="shared" ref="L2081:L2144" ca="1" si="612">IF(J2081&gt;3,($D$21*(K2081+K2082)/2+$D$22*L2082+$D$23*L2083),IF(J2081=1,0,IF(J2081=2,($D$21*0*(G2081+G2082)/2+$D$22*L2082),IF(J2081=3,($D$21*0*(G2081+G2082)/2+$D$22*L2082+$D$23*L2083),0))))</f>
        <v>-1.6876361639985432E-2</v>
      </c>
      <c r="M2081" s="345">
        <f t="shared" ca="1" si="603"/>
        <v>0.4456038760495048</v>
      </c>
      <c r="N2081" s="344">
        <f t="shared" ref="N2081:N2144" ca="1" si="613">IF(M2081=0,0,L2081/M2081)</f>
        <v>-3.7873013559941604E-2</v>
      </c>
      <c r="O2081" s="4"/>
      <c r="P2081" s="4"/>
      <c r="Q2081" s="3"/>
      <c r="S2081" s="4"/>
      <c r="T2081" s="4" t="b">
        <f t="shared" ref="T2081:T2144" ca="1" si="614">AND(N2082&lt;0,N2081&gt;0)</f>
        <v>0</v>
      </c>
      <c r="U2081" t="b">
        <f t="shared" ref="U2081:U2144" ca="1" si="615">AND(N2082&gt;0,N2081&lt;0)</f>
        <v>0</v>
      </c>
      <c r="W2081" s="317" t="b">
        <f t="shared" ref="W2081:W2144" ca="1" si="616">AND(T2082&lt;&gt;T2083,T2082,NOT(X2082))</f>
        <v>0</v>
      </c>
      <c r="X2081" s="317" t="b">
        <f t="shared" ca="1" si="604"/>
        <v>0</v>
      </c>
      <c r="Y2081" s="317" t="b">
        <f t="shared" ref="Y2081:Y2144" ca="1" si="617">AND(X2082,AND(U2082&lt;&gt;U2083,U2082))</f>
        <v>0</v>
      </c>
      <c r="Z2081" t="b">
        <f t="shared" ref="Z2081:Z2144" ca="1" si="618">AND(U2082&lt;&gt;U2083,U2082,NOT(AA2082))</f>
        <v>0</v>
      </c>
      <c r="AA2081" s="37" t="b">
        <f t="shared" ca="1" si="605"/>
        <v>1</v>
      </c>
      <c r="AB2081" t="b">
        <f t="shared" ref="AB2081:AB2144" ca="1" si="619">AND(AA2082,AND(T2082&lt;&gt;T2083,T2082))</f>
        <v>0</v>
      </c>
      <c r="AD2081" t="b">
        <f t="shared" ca="1" si="606"/>
        <v>0</v>
      </c>
      <c r="AE2081" s="37" t="b">
        <f t="shared" ca="1" si="607"/>
        <v>1</v>
      </c>
      <c r="AF2081" t="b">
        <f t="shared" ca="1" si="608"/>
        <v>0</v>
      </c>
      <c r="AG2081" s="317" t="b">
        <f t="shared" ca="1" si="609"/>
        <v>0</v>
      </c>
      <c r="AH2081" s="317" t="b">
        <f t="shared" ca="1" si="610"/>
        <v>0</v>
      </c>
      <c r="AI2081" s="317" t="b">
        <f t="shared" ca="1" si="611"/>
        <v>0</v>
      </c>
    </row>
    <row r="2082" spans="1:35" x14ac:dyDescent="0.25">
      <c r="A2082">
        <v>2050</v>
      </c>
      <c r="B2082" s="169">
        <f ca="1">OFFSET(InputPriceData!B$15,CalculationsAndCharts!$A2082+$A$11,0,1,1)</f>
        <v>38869</v>
      </c>
      <c r="C2082" s="3">
        <f ca="1">OFFSET(InputPriceData!G$15,CalculationsAndCharts!$A2082+$A$11,IF($C$7,8,0),1,1)</f>
        <v>1007100</v>
      </c>
      <c r="D2082" s="4">
        <f ca="1">OFFSET(InputPriceData!C$15,CalculationsAndCharts!$A2082+$A$11,IF($C$7,8,0),1,1)</f>
        <v>45.8</v>
      </c>
      <c r="E2082" s="4">
        <f ca="1">OFFSET(InputPriceData!D$15,CalculationsAndCharts!$A2082+$A$11,IF($C$7,8,0),1,1)</f>
        <v>46.29</v>
      </c>
      <c r="F2082" s="4">
        <f ca="1">OFFSET(InputPriceData!E$15,CalculationsAndCharts!$A2082+$A$11,IF($C$7,8,0),1,1)</f>
        <v>45.77</v>
      </c>
      <c r="G2082" s="4">
        <f ca="1">OFFSET(InputPriceData!F$15,CalculationsAndCharts!$A2082+$A$11,IF($C$7,8,0),1,1)</f>
        <v>46.25</v>
      </c>
      <c r="H2082" s="133"/>
      <c r="I2082" s="133"/>
      <c r="J2082" s="37">
        <f t="shared" ref="J2082:J2145" ca="1" si="620">$A$8-A2082+1</f>
        <v>751</v>
      </c>
      <c r="K2082" s="124">
        <f t="shared" ref="K2082:K2145" ca="1" si="621">IF(J2082&gt;2,G2082-G2084,0)</f>
        <v>1.2199999999999989</v>
      </c>
      <c r="L2082" s="343">
        <f t="shared" ca="1" si="612"/>
        <v>-0.15735695845481443</v>
      </c>
      <c r="M2082" s="345">
        <f t="shared" ref="M2082:M2145" ca="1" si="622">MAX(IF(J2082=1,0.0000001,0.991*M2083),ABS(L2082))</f>
        <v>0.44965073264329447</v>
      </c>
      <c r="N2082" s="344">
        <f t="shared" ca="1" si="613"/>
        <v>-0.34995374638841048</v>
      </c>
      <c r="O2082" s="4"/>
      <c r="P2082" s="4"/>
      <c r="Q2082" s="3"/>
      <c r="S2082" s="4"/>
      <c r="T2082" s="4" t="b">
        <f t="shared" ca="1" si="614"/>
        <v>0</v>
      </c>
      <c r="U2082" t="b">
        <f t="shared" ca="1" si="615"/>
        <v>0</v>
      </c>
      <c r="W2082" s="317" t="b">
        <f t="shared" ca="1" si="616"/>
        <v>0</v>
      </c>
      <c r="X2082" s="317" t="b">
        <f t="shared" ref="X2082:X2145" ca="1" si="623">IF(X2083,IF(Y2082,FALSE,X2083),IF(W2082,TRUE,X2083))</f>
        <v>0</v>
      </c>
      <c r="Y2082" s="317" t="b">
        <f t="shared" ca="1" si="617"/>
        <v>0</v>
      </c>
      <c r="Z2082" t="b">
        <f t="shared" ca="1" si="618"/>
        <v>0</v>
      </c>
      <c r="AA2082" s="37" t="b">
        <f t="shared" ref="AA2082:AA2145" ca="1" si="624">IF(AA2083,IF(AB2082,FALSE,AA2083),IF(Z2082,TRUE,AA2083))</f>
        <v>1</v>
      </c>
      <c r="AB2082" t="b">
        <f t="shared" ca="1" si="619"/>
        <v>0</v>
      </c>
      <c r="AD2082" t="b">
        <f t="shared" ref="AD2082:AD2145" ca="1" si="625">AND($U2083&lt;&gt;$U2084,$U2083,NOT(AE2083))</f>
        <v>0</v>
      </c>
      <c r="AE2082" s="37" t="b">
        <f t="shared" ref="AE2082:AE2145" ca="1" si="626">IF(AE2083,IF(AF2082,FALSE,AE2083),IF(AD2082,TRUE,AE2083))</f>
        <v>1</v>
      </c>
      <c r="AF2082" t="b">
        <f t="shared" ref="AF2082:AF2145" ca="1" si="627">AND(AE2083,AND($T2083&lt;&gt;$T2084,$T2083))</f>
        <v>0</v>
      </c>
      <c r="AG2082" s="317" t="b">
        <f t="shared" ref="AG2082:AG2145" ca="1" si="628">AND($T2083&lt;&gt;$T2084,$T2083,NOT(AH2083))</f>
        <v>0</v>
      </c>
      <c r="AH2082" s="317" t="b">
        <f t="shared" ref="AH2082:AH2145" ca="1" si="629">IF(AH2083,IF(AI2082,FALSE,AH2083),IF(AG2082,TRUE,AH2083))</f>
        <v>0</v>
      </c>
      <c r="AI2082" s="317" t="b">
        <f t="shared" ref="AI2082:AI2145" ca="1" si="630">AND(AH2083,AND($U2083&lt;&gt;$U2084,$U2083))</f>
        <v>0</v>
      </c>
    </row>
    <row r="2083" spans="1:35" x14ac:dyDescent="0.25">
      <c r="A2083">
        <v>2051</v>
      </c>
      <c r="B2083" s="169">
        <f ca="1">OFFSET(InputPriceData!B$15,CalculationsAndCharts!$A2083+$A$11,0,1,1)</f>
        <v>38868</v>
      </c>
      <c r="C2083" s="3">
        <f ca="1">OFFSET(InputPriceData!G$15,CalculationsAndCharts!$A2083+$A$11,IF($C$7,8,0),1,1)</f>
        <v>2423000</v>
      </c>
      <c r="D2083" s="4">
        <f ca="1">OFFSET(InputPriceData!C$15,CalculationsAndCharts!$A2083+$A$11,IF($C$7,8,0),1,1)</f>
        <v>45.15</v>
      </c>
      <c r="E2083" s="4">
        <f ca="1">OFFSET(InputPriceData!D$15,CalculationsAndCharts!$A2083+$A$11,IF($C$7,8,0),1,1)</f>
        <v>45.92</v>
      </c>
      <c r="F2083" s="4">
        <f ca="1">OFFSET(InputPriceData!E$15,CalculationsAndCharts!$A2083+$A$11,IF($C$7,8,0),1,1)</f>
        <v>45.1</v>
      </c>
      <c r="G2083" s="4">
        <f ca="1">OFFSET(InputPriceData!F$15,CalculationsAndCharts!$A2083+$A$11,IF($C$7,8,0),1,1)</f>
        <v>45.85</v>
      </c>
      <c r="H2083" s="133"/>
      <c r="I2083" s="133"/>
      <c r="J2083" s="37">
        <f t="shared" ca="1" si="620"/>
        <v>750</v>
      </c>
      <c r="K2083" s="124">
        <f t="shared" ca="1" si="621"/>
        <v>0.64999999999999858</v>
      </c>
      <c r="L2083" s="343">
        <f t="shared" ca="1" si="612"/>
        <v>-0.28740597448630983</v>
      </c>
      <c r="M2083" s="345">
        <f t="shared" ca="1" si="622"/>
        <v>0.45373434171876337</v>
      </c>
      <c r="N2083" s="344">
        <f t="shared" ca="1" si="613"/>
        <v>-0.63342345522625598</v>
      </c>
      <c r="O2083" s="4"/>
      <c r="P2083" s="4"/>
      <c r="Q2083" s="3"/>
      <c r="S2083" s="4"/>
      <c r="T2083" s="4" t="b">
        <f t="shared" ca="1" si="614"/>
        <v>0</v>
      </c>
      <c r="U2083" t="b">
        <f t="shared" ca="1" si="615"/>
        <v>0</v>
      </c>
      <c r="W2083" s="317" t="b">
        <f t="shared" ca="1" si="616"/>
        <v>0</v>
      </c>
      <c r="X2083" s="317" t="b">
        <f t="shared" ca="1" si="623"/>
        <v>0</v>
      </c>
      <c r="Y2083" s="317" t="b">
        <f t="shared" ca="1" si="617"/>
        <v>0</v>
      </c>
      <c r="Z2083" t="b">
        <f t="shared" ca="1" si="618"/>
        <v>0</v>
      </c>
      <c r="AA2083" s="37" t="b">
        <f t="shared" ca="1" si="624"/>
        <v>1</v>
      </c>
      <c r="AB2083" t="b">
        <f t="shared" ca="1" si="619"/>
        <v>0</v>
      </c>
      <c r="AD2083" t="b">
        <f t="shared" ca="1" si="625"/>
        <v>0</v>
      </c>
      <c r="AE2083" s="37" t="b">
        <f t="shared" ca="1" si="626"/>
        <v>1</v>
      </c>
      <c r="AF2083" t="b">
        <f t="shared" ca="1" si="627"/>
        <v>0</v>
      </c>
      <c r="AG2083" s="317" t="b">
        <f t="shared" ca="1" si="628"/>
        <v>0</v>
      </c>
      <c r="AH2083" s="317" t="b">
        <f t="shared" ca="1" si="629"/>
        <v>0</v>
      </c>
      <c r="AI2083" s="317" t="b">
        <f t="shared" ca="1" si="630"/>
        <v>0</v>
      </c>
    </row>
    <row r="2084" spans="1:35" x14ac:dyDescent="0.25">
      <c r="A2084">
        <v>2052</v>
      </c>
      <c r="B2084" s="169">
        <f ca="1">OFFSET(InputPriceData!B$15,CalculationsAndCharts!$A2084+$A$11,0,1,1)</f>
        <v>38867</v>
      </c>
      <c r="C2084" s="3">
        <f ca="1">OFFSET(InputPriceData!G$15,CalculationsAndCharts!$A2084+$A$11,IF($C$7,8,0),1,1)</f>
        <v>2125500</v>
      </c>
      <c r="D2084" s="4">
        <f ca="1">OFFSET(InputPriceData!C$15,CalculationsAndCharts!$A2084+$A$11,IF($C$7,8,0),1,1)</f>
        <v>45.25</v>
      </c>
      <c r="E2084" s="4">
        <f ca="1">OFFSET(InputPriceData!D$15,CalculationsAndCharts!$A2084+$A$11,IF($C$7,8,0),1,1)</f>
        <v>45.4</v>
      </c>
      <c r="F2084" s="4">
        <f ca="1">OFFSET(InputPriceData!E$15,CalculationsAndCharts!$A2084+$A$11,IF($C$7,8,0),1,1)</f>
        <v>45.02</v>
      </c>
      <c r="G2084" s="4">
        <f ca="1">OFFSET(InputPriceData!F$15,CalculationsAndCharts!$A2084+$A$11,IF($C$7,8,0),1,1)</f>
        <v>45.03</v>
      </c>
      <c r="H2084" s="133"/>
      <c r="I2084" s="133"/>
      <c r="J2084" s="37">
        <f t="shared" ca="1" si="620"/>
        <v>749</v>
      </c>
      <c r="K2084" s="124">
        <f t="shared" ca="1" si="621"/>
        <v>-0.22999999999999687</v>
      </c>
      <c r="L2084" s="343">
        <f t="shared" ca="1" si="612"/>
        <v>-0.33958016504321931</v>
      </c>
      <c r="M2084" s="345">
        <f t="shared" ca="1" si="622"/>
        <v>0.45785503705223346</v>
      </c>
      <c r="N2084" s="344">
        <f t="shared" ca="1" si="613"/>
        <v>-0.74167615852717805</v>
      </c>
      <c r="O2084" s="4"/>
      <c r="P2084" s="4"/>
      <c r="Q2084" s="3"/>
      <c r="S2084" s="4"/>
      <c r="T2084" s="4" t="b">
        <f t="shared" ca="1" si="614"/>
        <v>0</v>
      </c>
      <c r="U2084" t="b">
        <f t="shared" ca="1" si="615"/>
        <v>0</v>
      </c>
      <c r="W2084" s="317" t="b">
        <f t="shared" ca="1" si="616"/>
        <v>0</v>
      </c>
      <c r="X2084" s="317" t="b">
        <f t="shared" ca="1" si="623"/>
        <v>0</v>
      </c>
      <c r="Y2084" s="317" t="b">
        <f t="shared" ca="1" si="617"/>
        <v>0</v>
      </c>
      <c r="Z2084" t="b">
        <f t="shared" ca="1" si="618"/>
        <v>0</v>
      </c>
      <c r="AA2084" s="37" t="b">
        <f t="shared" ca="1" si="624"/>
        <v>1</v>
      </c>
      <c r="AB2084" t="b">
        <f t="shared" ca="1" si="619"/>
        <v>0</v>
      </c>
      <c r="AD2084" t="b">
        <f t="shared" ca="1" si="625"/>
        <v>0</v>
      </c>
      <c r="AE2084" s="37" t="b">
        <f t="shared" ca="1" si="626"/>
        <v>1</v>
      </c>
      <c r="AF2084" t="b">
        <f t="shared" ca="1" si="627"/>
        <v>0</v>
      </c>
      <c r="AG2084" s="317" t="b">
        <f t="shared" ca="1" si="628"/>
        <v>0</v>
      </c>
      <c r="AH2084" s="317" t="b">
        <f t="shared" ca="1" si="629"/>
        <v>0</v>
      </c>
      <c r="AI2084" s="317" t="b">
        <f t="shared" ca="1" si="630"/>
        <v>0</v>
      </c>
    </row>
    <row r="2085" spans="1:35" x14ac:dyDescent="0.25">
      <c r="A2085">
        <v>2053</v>
      </c>
      <c r="B2085" s="169">
        <f ca="1">OFFSET(InputPriceData!B$15,CalculationsAndCharts!$A2085+$A$11,0,1,1)</f>
        <v>38863</v>
      </c>
      <c r="C2085" s="3">
        <f ca="1">OFFSET(InputPriceData!G$15,CalculationsAndCharts!$A2085+$A$11,IF($C$7,8,0),1,1)</f>
        <v>1064900</v>
      </c>
      <c r="D2085" s="4">
        <f ca="1">OFFSET(InputPriceData!C$15,CalculationsAndCharts!$A2085+$A$11,IF($C$7,8,0),1,1)</f>
        <v>45.4</v>
      </c>
      <c r="E2085" s="4">
        <f ca="1">OFFSET(InputPriceData!D$15,CalculationsAndCharts!$A2085+$A$11,IF($C$7,8,0),1,1)</f>
        <v>45.6</v>
      </c>
      <c r="F2085" s="4">
        <f ca="1">OFFSET(InputPriceData!E$15,CalculationsAndCharts!$A2085+$A$11,IF($C$7,8,0),1,1)</f>
        <v>44.98</v>
      </c>
      <c r="G2085" s="4">
        <f ca="1">OFFSET(InputPriceData!F$15,CalculationsAndCharts!$A2085+$A$11,IF($C$7,8,0),1,1)</f>
        <v>45.2</v>
      </c>
      <c r="H2085" s="133"/>
      <c r="I2085" s="133"/>
      <c r="J2085" s="37">
        <f t="shared" ca="1" si="620"/>
        <v>748</v>
      </c>
      <c r="K2085" s="124">
        <f t="shared" ca="1" si="621"/>
        <v>0.14000000000000057</v>
      </c>
      <c r="L2085" s="343">
        <f t="shared" ca="1" si="612"/>
        <v>-0.3532223964270082</v>
      </c>
      <c r="M2085" s="345">
        <f t="shared" ca="1" si="622"/>
        <v>0.46201315545129512</v>
      </c>
      <c r="N2085" s="344">
        <f t="shared" ca="1" si="613"/>
        <v>-0.76452887165513728</v>
      </c>
      <c r="O2085" s="4"/>
      <c r="P2085" s="4"/>
      <c r="Q2085" s="3"/>
      <c r="S2085" s="4"/>
      <c r="T2085" s="4" t="b">
        <f t="shared" ca="1" si="614"/>
        <v>0</v>
      </c>
      <c r="U2085" t="b">
        <f t="shared" ca="1" si="615"/>
        <v>0</v>
      </c>
      <c r="W2085" s="317" t="b">
        <f t="shared" ca="1" si="616"/>
        <v>0</v>
      </c>
      <c r="X2085" s="317" t="b">
        <f t="shared" ca="1" si="623"/>
        <v>0</v>
      </c>
      <c r="Y2085" s="317" t="b">
        <f t="shared" ca="1" si="617"/>
        <v>0</v>
      </c>
      <c r="Z2085" t="b">
        <f t="shared" ca="1" si="618"/>
        <v>0</v>
      </c>
      <c r="AA2085" s="37" t="b">
        <f t="shared" ca="1" si="624"/>
        <v>1</v>
      </c>
      <c r="AB2085" t="b">
        <f t="shared" ca="1" si="619"/>
        <v>0</v>
      </c>
      <c r="AD2085" t="b">
        <f t="shared" ca="1" si="625"/>
        <v>0</v>
      </c>
      <c r="AE2085" s="37" t="b">
        <f t="shared" ca="1" si="626"/>
        <v>1</v>
      </c>
      <c r="AF2085" t="b">
        <f t="shared" ca="1" si="627"/>
        <v>0</v>
      </c>
      <c r="AG2085" s="317" t="b">
        <f t="shared" ca="1" si="628"/>
        <v>0</v>
      </c>
      <c r="AH2085" s="317" t="b">
        <f t="shared" ca="1" si="629"/>
        <v>0</v>
      </c>
      <c r="AI2085" s="317" t="b">
        <f t="shared" ca="1" si="630"/>
        <v>0</v>
      </c>
    </row>
    <row r="2086" spans="1:35" x14ac:dyDescent="0.25">
      <c r="A2086">
        <v>2054</v>
      </c>
      <c r="B2086" s="169">
        <f ca="1">OFFSET(InputPriceData!B$15,CalculationsAndCharts!$A2086+$A$11,0,1,1)</f>
        <v>38862</v>
      </c>
      <c r="C2086" s="3">
        <f ca="1">OFFSET(InputPriceData!G$15,CalculationsAndCharts!$A2086+$A$11,IF($C$7,8,0),1,1)</f>
        <v>1503400</v>
      </c>
      <c r="D2086" s="4">
        <f ca="1">OFFSET(InputPriceData!C$15,CalculationsAndCharts!$A2086+$A$11,IF($C$7,8,0),1,1)</f>
        <v>45.52</v>
      </c>
      <c r="E2086" s="4">
        <f ca="1">OFFSET(InputPriceData!D$15,CalculationsAndCharts!$A2086+$A$11,IF($C$7,8,0),1,1)</f>
        <v>45.82</v>
      </c>
      <c r="F2086" s="4">
        <f ca="1">OFFSET(InputPriceData!E$15,CalculationsAndCharts!$A2086+$A$11,IF($C$7,8,0),1,1)</f>
        <v>45.07</v>
      </c>
      <c r="G2086" s="4">
        <f ca="1">OFFSET(InputPriceData!F$15,CalculationsAndCharts!$A2086+$A$11,IF($C$7,8,0),1,1)</f>
        <v>45.26</v>
      </c>
      <c r="H2086" s="133"/>
      <c r="I2086" s="133"/>
      <c r="J2086" s="37">
        <f t="shared" ca="1" si="620"/>
        <v>747</v>
      </c>
      <c r="K2086" s="124">
        <f t="shared" ca="1" si="621"/>
        <v>-0.19000000000000483</v>
      </c>
      <c r="L2086" s="343">
        <f t="shared" ca="1" si="612"/>
        <v>-0.33651948236582507</v>
      </c>
      <c r="M2086" s="345">
        <f t="shared" ca="1" si="622"/>
        <v>0.46620903678233616</v>
      </c>
      <c r="N2086" s="344">
        <f t="shared" ca="1" si="613"/>
        <v>-0.72182101979061253</v>
      </c>
      <c r="O2086" s="4"/>
      <c r="P2086" s="4"/>
      <c r="Q2086" s="3"/>
      <c r="S2086" s="4"/>
      <c r="T2086" s="4" t="b">
        <f t="shared" ca="1" si="614"/>
        <v>0</v>
      </c>
      <c r="U2086" t="b">
        <f t="shared" ca="1" si="615"/>
        <v>0</v>
      </c>
      <c r="W2086" s="317" t="b">
        <f t="shared" ca="1" si="616"/>
        <v>0</v>
      </c>
      <c r="X2086" s="317" t="b">
        <f t="shared" ca="1" si="623"/>
        <v>0</v>
      </c>
      <c r="Y2086" s="317" t="b">
        <f t="shared" ca="1" si="617"/>
        <v>0</v>
      </c>
      <c r="Z2086" t="b">
        <f t="shared" ca="1" si="618"/>
        <v>0</v>
      </c>
      <c r="AA2086" s="37" t="b">
        <f t="shared" ca="1" si="624"/>
        <v>1</v>
      </c>
      <c r="AB2086" t="b">
        <f t="shared" ca="1" si="619"/>
        <v>0</v>
      </c>
      <c r="AD2086" t="b">
        <f t="shared" ca="1" si="625"/>
        <v>0</v>
      </c>
      <c r="AE2086" s="37" t="b">
        <f t="shared" ca="1" si="626"/>
        <v>1</v>
      </c>
      <c r="AF2086" t="b">
        <f t="shared" ca="1" si="627"/>
        <v>0</v>
      </c>
      <c r="AG2086" s="317" t="b">
        <f t="shared" ca="1" si="628"/>
        <v>0</v>
      </c>
      <c r="AH2086" s="317" t="b">
        <f t="shared" ca="1" si="629"/>
        <v>0</v>
      </c>
      <c r="AI2086" s="317" t="b">
        <f t="shared" ca="1" si="630"/>
        <v>0</v>
      </c>
    </row>
    <row r="2087" spans="1:35" x14ac:dyDescent="0.25">
      <c r="A2087">
        <v>2055</v>
      </c>
      <c r="B2087" s="169">
        <f ca="1">OFFSET(InputPriceData!B$15,CalculationsAndCharts!$A2087+$A$11,0,1,1)</f>
        <v>38861</v>
      </c>
      <c r="C2087" s="3">
        <f ca="1">OFFSET(InputPriceData!G$15,CalculationsAndCharts!$A2087+$A$11,IF($C$7,8,0),1,1)</f>
        <v>2802000</v>
      </c>
      <c r="D2087" s="4">
        <f ca="1">OFFSET(InputPriceData!C$15,CalculationsAndCharts!$A2087+$A$11,IF($C$7,8,0),1,1)</f>
        <v>45.45</v>
      </c>
      <c r="E2087" s="4">
        <f ca="1">OFFSET(InputPriceData!D$15,CalculationsAndCharts!$A2087+$A$11,IF($C$7,8,0),1,1)</f>
        <v>45.45</v>
      </c>
      <c r="F2087" s="4">
        <f ca="1">OFFSET(InputPriceData!E$15,CalculationsAndCharts!$A2087+$A$11,IF($C$7,8,0),1,1)</f>
        <v>44.62</v>
      </c>
      <c r="G2087" s="4">
        <f ca="1">OFFSET(InputPriceData!F$15,CalculationsAndCharts!$A2087+$A$11,IF($C$7,8,0),1,1)</f>
        <v>45.06</v>
      </c>
      <c r="H2087" s="133"/>
      <c r="I2087" s="133"/>
      <c r="J2087" s="37">
        <f t="shared" ca="1" si="620"/>
        <v>746</v>
      </c>
      <c r="K2087" s="124">
        <f t="shared" ca="1" si="621"/>
        <v>-1.0499999999999972</v>
      </c>
      <c r="L2087" s="343">
        <f t="shared" ca="1" si="612"/>
        <v>-0.27209392710300906</v>
      </c>
      <c r="M2087" s="345">
        <f t="shared" ca="1" si="622"/>
        <v>0.47044302399832105</v>
      </c>
      <c r="N2087" s="344">
        <f t="shared" ca="1" si="613"/>
        <v>-0.57837806752976773</v>
      </c>
      <c r="O2087" s="4"/>
      <c r="P2087" s="4"/>
      <c r="Q2087" s="3"/>
      <c r="S2087" s="4"/>
      <c r="T2087" s="4" t="b">
        <f t="shared" ca="1" si="614"/>
        <v>0</v>
      </c>
      <c r="U2087" t="b">
        <f t="shared" ca="1" si="615"/>
        <v>0</v>
      </c>
      <c r="W2087" s="317" t="b">
        <f t="shared" ca="1" si="616"/>
        <v>0</v>
      </c>
      <c r="X2087" s="317" t="b">
        <f t="shared" ca="1" si="623"/>
        <v>0</v>
      </c>
      <c r="Y2087" s="317" t="b">
        <f t="shared" ca="1" si="617"/>
        <v>0</v>
      </c>
      <c r="Z2087" t="b">
        <f t="shared" ca="1" si="618"/>
        <v>0</v>
      </c>
      <c r="AA2087" s="37" t="b">
        <f t="shared" ca="1" si="624"/>
        <v>1</v>
      </c>
      <c r="AB2087" t="b">
        <f t="shared" ca="1" si="619"/>
        <v>0</v>
      </c>
      <c r="AD2087" t="b">
        <f t="shared" ca="1" si="625"/>
        <v>0</v>
      </c>
      <c r="AE2087" s="37" t="b">
        <f t="shared" ca="1" si="626"/>
        <v>1</v>
      </c>
      <c r="AF2087" t="b">
        <f t="shared" ca="1" si="627"/>
        <v>0</v>
      </c>
      <c r="AG2087" s="317" t="b">
        <f t="shared" ca="1" si="628"/>
        <v>0</v>
      </c>
      <c r="AH2087" s="317" t="b">
        <f t="shared" ca="1" si="629"/>
        <v>0</v>
      </c>
      <c r="AI2087" s="317" t="b">
        <f t="shared" ca="1" si="630"/>
        <v>0</v>
      </c>
    </row>
    <row r="2088" spans="1:35" x14ac:dyDescent="0.25">
      <c r="A2088">
        <v>2056</v>
      </c>
      <c r="B2088" s="169">
        <f ca="1">OFFSET(InputPriceData!B$15,CalculationsAndCharts!$A2088+$A$11,0,1,1)</f>
        <v>38860</v>
      </c>
      <c r="C2088" s="3">
        <f ca="1">OFFSET(InputPriceData!G$15,CalculationsAndCharts!$A2088+$A$11,IF($C$7,8,0),1,1)</f>
        <v>1574300</v>
      </c>
      <c r="D2088" s="4">
        <f ca="1">OFFSET(InputPriceData!C$15,CalculationsAndCharts!$A2088+$A$11,IF($C$7,8,0),1,1)</f>
        <v>46.19</v>
      </c>
      <c r="E2088" s="4">
        <f ca="1">OFFSET(InputPriceData!D$15,CalculationsAndCharts!$A2088+$A$11,IF($C$7,8,0),1,1)</f>
        <v>46.31</v>
      </c>
      <c r="F2088" s="4">
        <f ca="1">OFFSET(InputPriceData!E$15,CalculationsAndCharts!$A2088+$A$11,IF($C$7,8,0),1,1)</f>
        <v>45.3</v>
      </c>
      <c r="G2088" s="4">
        <f ca="1">OFFSET(InputPriceData!F$15,CalculationsAndCharts!$A2088+$A$11,IF($C$7,8,0),1,1)</f>
        <v>45.45</v>
      </c>
      <c r="H2088" s="133"/>
      <c r="I2088" s="133"/>
      <c r="J2088" s="37">
        <f t="shared" ca="1" si="620"/>
        <v>745</v>
      </c>
      <c r="K2088" s="124">
        <f t="shared" ca="1" si="621"/>
        <v>-0.59999999999999432</v>
      </c>
      <c r="L2088" s="343">
        <f t="shared" ca="1" si="612"/>
        <v>-0.21450095903487587</v>
      </c>
      <c r="M2088" s="345">
        <f t="shared" ca="1" si="622"/>
        <v>0.47471546316682245</v>
      </c>
      <c r="N2088" s="344">
        <f t="shared" ca="1" si="613"/>
        <v>-0.45185163677614787</v>
      </c>
      <c r="O2088" s="4"/>
      <c r="P2088" s="4"/>
      <c r="Q2088" s="3"/>
      <c r="S2088" s="4"/>
      <c r="T2088" s="4" t="b">
        <f t="shared" ca="1" si="614"/>
        <v>0</v>
      </c>
      <c r="U2088" t="b">
        <f t="shared" ca="1" si="615"/>
        <v>0</v>
      </c>
      <c r="W2088" s="317" t="b">
        <f t="shared" ca="1" si="616"/>
        <v>0</v>
      </c>
      <c r="X2088" s="317" t="b">
        <f t="shared" ca="1" si="623"/>
        <v>0</v>
      </c>
      <c r="Y2088" s="317" t="b">
        <f t="shared" ca="1" si="617"/>
        <v>0</v>
      </c>
      <c r="Z2088" t="b">
        <f t="shared" ca="1" si="618"/>
        <v>0</v>
      </c>
      <c r="AA2088" s="37" t="b">
        <f t="shared" ca="1" si="624"/>
        <v>1</v>
      </c>
      <c r="AB2088" t="b">
        <f t="shared" ca="1" si="619"/>
        <v>0</v>
      </c>
      <c r="AD2088" t="b">
        <f t="shared" ca="1" si="625"/>
        <v>0</v>
      </c>
      <c r="AE2088" s="37" t="b">
        <f t="shared" ca="1" si="626"/>
        <v>1</v>
      </c>
      <c r="AF2088" t="b">
        <f t="shared" ca="1" si="627"/>
        <v>0</v>
      </c>
      <c r="AG2088" s="317" t="b">
        <f t="shared" ca="1" si="628"/>
        <v>0</v>
      </c>
      <c r="AH2088" s="317" t="b">
        <f t="shared" ca="1" si="629"/>
        <v>0</v>
      </c>
      <c r="AI2088" s="317" t="b">
        <f t="shared" ca="1" si="630"/>
        <v>0</v>
      </c>
    </row>
    <row r="2089" spans="1:35" x14ac:dyDescent="0.25">
      <c r="A2089">
        <v>2057</v>
      </c>
      <c r="B2089" s="169">
        <f ca="1">OFFSET(InputPriceData!B$15,CalculationsAndCharts!$A2089+$A$11,0,1,1)</f>
        <v>38859</v>
      </c>
      <c r="C2089" s="3">
        <f ca="1">OFFSET(InputPriceData!G$15,CalculationsAndCharts!$A2089+$A$11,IF($C$7,8,0),1,1)</f>
        <v>1887300</v>
      </c>
      <c r="D2089" s="4">
        <f ca="1">OFFSET(InputPriceData!C$15,CalculationsAndCharts!$A2089+$A$11,IF($C$7,8,0),1,1)</f>
        <v>46.01</v>
      </c>
      <c r="E2089" s="4">
        <f ca="1">OFFSET(InputPriceData!D$15,CalculationsAndCharts!$A2089+$A$11,IF($C$7,8,0),1,1)</f>
        <v>46.44</v>
      </c>
      <c r="F2089" s="4">
        <f ca="1">OFFSET(InputPriceData!E$15,CalculationsAndCharts!$A2089+$A$11,IF($C$7,8,0),1,1)</f>
        <v>45.74</v>
      </c>
      <c r="G2089" s="4">
        <f ca="1">OFFSET(InputPriceData!F$15,CalculationsAndCharts!$A2089+$A$11,IF($C$7,8,0),1,1)</f>
        <v>46.11</v>
      </c>
      <c r="H2089" s="133"/>
      <c r="I2089" s="133"/>
      <c r="J2089" s="37">
        <f t="shared" ca="1" si="620"/>
        <v>744</v>
      </c>
      <c r="K2089" s="124">
        <f t="shared" ca="1" si="621"/>
        <v>0.36999999999999744</v>
      </c>
      <c r="L2089" s="343">
        <f t="shared" ca="1" si="612"/>
        <v>-0.19991494601804938</v>
      </c>
      <c r="M2089" s="345">
        <f t="shared" ca="1" si="622"/>
        <v>0.47902670349830723</v>
      </c>
      <c r="N2089" s="344">
        <f t="shared" ca="1" si="613"/>
        <v>-0.41733570291192718</v>
      </c>
      <c r="O2089" s="4"/>
      <c r="P2089" s="4"/>
      <c r="Q2089" s="3"/>
      <c r="S2089" s="4"/>
      <c r="T2089" s="4" t="b">
        <f t="shared" ca="1" si="614"/>
        <v>0</v>
      </c>
      <c r="U2089" t="b">
        <f t="shared" ca="1" si="615"/>
        <v>0</v>
      </c>
      <c r="W2089" s="317" t="b">
        <f t="shared" ca="1" si="616"/>
        <v>0</v>
      </c>
      <c r="X2089" s="317" t="b">
        <f t="shared" ca="1" si="623"/>
        <v>0</v>
      </c>
      <c r="Y2089" s="317" t="b">
        <f t="shared" ca="1" si="617"/>
        <v>0</v>
      </c>
      <c r="Z2089" t="b">
        <f t="shared" ca="1" si="618"/>
        <v>0</v>
      </c>
      <c r="AA2089" s="37" t="b">
        <f t="shared" ca="1" si="624"/>
        <v>1</v>
      </c>
      <c r="AB2089" t="b">
        <f t="shared" ca="1" si="619"/>
        <v>0</v>
      </c>
      <c r="AD2089" t="b">
        <f t="shared" ca="1" si="625"/>
        <v>0</v>
      </c>
      <c r="AE2089" s="37" t="b">
        <f t="shared" ca="1" si="626"/>
        <v>1</v>
      </c>
      <c r="AF2089" t="b">
        <f t="shared" ca="1" si="627"/>
        <v>0</v>
      </c>
      <c r="AG2089" s="317" t="b">
        <f t="shared" ca="1" si="628"/>
        <v>0</v>
      </c>
      <c r="AH2089" s="317" t="b">
        <f t="shared" ca="1" si="629"/>
        <v>0</v>
      </c>
      <c r="AI2089" s="317" t="b">
        <f t="shared" ca="1" si="630"/>
        <v>0</v>
      </c>
    </row>
    <row r="2090" spans="1:35" x14ac:dyDescent="0.25">
      <c r="A2090">
        <v>2058</v>
      </c>
      <c r="B2090" s="169">
        <f ca="1">OFFSET(InputPriceData!B$15,CalculationsAndCharts!$A2090+$A$11,0,1,1)</f>
        <v>38856</v>
      </c>
      <c r="C2090" s="3">
        <f ca="1">OFFSET(InputPriceData!G$15,CalculationsAndCharts!$A2090+$A$11,IF($C$7,8,0),1,1)</f>
        <v>1841800</v>
      </c>
      <c r="D2090" s="4">
        <f ca="1">OFFSET(InputPriceData!C$15,CalculationsAndCharts!$A2090+$A$11,IF($C$7,8,0),1,1)</f>
        <v>45.77</v>
      </c>
      <c r="E2090" s="4">
        <f ca="1">OFFSET(InputPriceData!D$15,CalculationsAndCharts!$A2090+$A$11,IF($C$7,8,0),1,1)</f>
        <v>46.52</v>
      </c>
      <c r="F2090" s="4">
        <f ca="1">OFFSET(InputPriceData!E$15,CalculationsAndCharts!$A2090+$A$11,IF($C$7,8,0),1,1)</f>
        <v>45.51</v>
      </c>
      <c r="G2090" s="4">
        <f ca="1">OFFSET(InputPriceData!F$15,CalculationsAndCharts!$A2090+$A$11,IF($C$7,8,0),1,1)</f>
        <v>46.05</v>
      </c>
      <c r="H2090" s="133"/>
      <c r="I2090" s="133"/>
      <c r="J2090" s="37">
        <f t="shared" ca="1" si="620"/>
        <v>743</v>
      </c>
      <c r="K2090" s="124">
        <f t="shared" ca="1" si="621"/>
        <v>0.32999999999999829</v>
      </c>
      <c r="L2090" s="343">
        <f t="shared" ca="1" si="612"/>
        <v>-0.16670929846041621</v>
      </c>
      <c r="M2090" s="345">
        <f t="shared" ca="1" si="622"/>
        <v>0.48337709737467932</v>
      </c>
      <c r="N2090" s="344">
        <f t="shared" ca="1" si="613"/>
        <v>-0.34488456189970268</v>
      </c>
      <c r="O2090" s="4"/>
      <c r="P2090" s="4"/>
      <c r="Q2090" s="3"/>
      <c r="S2090" s="4"/>
      <c r="T2090" s="4" t="b">
        <f t="shared" ca="1" si="614"/>
        <v>0</v>
      </c>
      <c r="U2090" t="b">
        <f t="shared" ca="1" si="615"/>
        <v>0</v>
      </c>
      <c r="W2090" s="317" t="b">
        <f t="shared" ca="1" si="616"/>
        <v>0</v>
      </c>
      <c r="X2090" s="317" t="b">
        <f t="shared" ca="1" si="623"/>
        <v>0</v>
      </c>
      <c r="Y2090" s="317" t="b">
        <f t="shared" ca="1" si="617"/>
        <v>1</v>
      </c>
      <c r="Z2090" t="b">
        <f t="shared" ca="1" si="618"/>
        <v>1</v>
      </c>
      <c r="AA2090" s="37" t="b">
        <f t="shared" ca="1" si="624"/>
        <v>1</v>
      </c>
      <c r="AB2090" t="b">
        <f t="shared" ca="1" si="619"/>
        <v>0</v>
      </c>
      <c r="AD2090" t="b">
        <f t="shared" ca="1" si="625"/>
        <v>1</v>
      </c>
      <c r="AE2090" s="37" t="b">
        <f t="shared" ca="1" si="626"/>
        <v>1</v>
      </c>
      <c r="AF2090" t="b">
        <f t="shared" ca="1" si="627"/>
        <v>0</v>
      </c>
      <c r="AG2090" s="317" t="b">
        <f t="shared" ca="1" si="628"/>
        <v>0</v>
      </c>
      <c r="AH2090" s="317" t="b">
        <f t="shared" ca="1" si="629"/>
        <v>0</v>
      </c>
      <c r="AI2090" s="317" t="b">
        <f t="shared" ca="1" si="630"/>
        <v>1</v>
      </c>
    </row>
    <row r="2091" spans="1:35" x14ac:dyDescent="0.25">
      <c r="A2091">
        <v>2059</v>
      </c>
      <c r="B2091" s="169">
        <f ca="1">OFFSET(InputPriceData!B$15,CalculationsAndCharts!$A2091+$A$11,0,1,1)</f>
        <v>38855</v>
      </c>
      <c r="C2091" s="3">
        <f ca="1">OFFSET(InputPriceData!G$15,CalculationsAndCharts!$A2091+$A$11,IF($C$7,8,0),1,1)</f>
        <v>1834100</v>
      </c>
      <c r="D2091" s="4">
        <f ca="1">OFFSET(InputPriceData!C$15,CalculationsAndCharts!$A2091+$A$11,IF($C$7,8,0),1,1)</f>
        <v>44.94</v>
      </c>
      <c r="E2091" s="4">
        <f ca="1">OFFSET(InputPriceData!D$15,CalculationsAndCharts!$A2091+$A$11,IF($C$7,8,0),1,1)</f>
        <v>46.1</v>
      </c>
      <c r="F2091" s="4">
        <f ca="1">OFFSET(InputPriceData!E$15,CalculationsAndCharts!$A2091+$A$11,IF($C$7,8,0),1,1)</f>
        <v>44.94</v>
      </c>
      <c r="G2091" s="4">
        <f ca="1">OFFSET(InputPriceData!F$15,CalculationsAndCharts!$A2091+$A$11,IF($C$7,8,0),1,1)</f>
        <v>45.74</v>
      </c>
      <c r="H2091" s="133"/>
      <c r="I2091" s="133"/>
      <c r="J2091" s="37">
        <f t="shared" ca="1" si="620"/>
        <v>742</v>
      </c>
      <c r="K2091" s="124">
        <f t="shared" ca="1" si="621"/>
        <v>-0.73999999999999488</v>
      </c>
      <c r="L2091" s="343">
        <f t="shared" ca="1" si="612"/>
        <v>-5.1270795507883868E-2</v>
      </c>
      <c r="M2091" s="345">
        <f t="shared" ca="1" si="622"/>
        <v>0.48776700037808207</v>
      </c>
      <c r="N2091" s="344">
        <f t="shared" ca="1" si="613"/>
        <v>-0.10511329275687452</v>
      </c>
      <c r="O2091" s="4"/>
      <c r="P2091" s="4"/>
      <c r="Q2091" s="3"/>
      <c r="S2091" s="4"/>
      <c r="T2091" s="4" t="b">
        <f t="shared" ca="1" si="614"/>
        <v>0</v>
      </c>
      <c r="U2091" t="b">
        <f t="shared" ca="1" si="615"/>
        <v>1</v>
      </c>
      <c r="W2091" s="317" t="b">
        <f t="shared" ca="1" si="616"/>
        <v>0</v>
      </c>
      <c r="X2091" s="317" t="b">
        <f t="shared" ca="1" si="623"/>
        <v>1</v>
      </c>
      <c r="Y2091" s="317" t="b">
        <f t="shared" ca="1" si="617"/>
        <v>0</v>
      </c>
      <c r="Z2091" t="b">
        <f t="shared" ca="1" si="618"/>
        <v>0</v>
      </c>
      <c r="AA2091" s="37" t="b">
        <f t="shared" ca="1" si="624"/>
        <v>0</v>
      </c>
      <c r="AB2091" t="b">
        <f t="shared" ca="1" si="619"/>
        <v>0</v>
      </c>
      <c r="AD2091" t="b">
        <f t="shared" ca="1" si="625"/>
        <v>0</v>
      </c>
      <c r="AE2091" s="37" t="b">
        <f t="shared" ca="1" si="626"/>
        <v>0</v>
      </c>
      <c r="AF2091" t="b">
        <f t="shared" ca="1" si="627"/>
        <v>0</v>
      </c>
      <c r="AG2091" s="317" t="b">
        <f t="shared" ca="1" si="628"/>
        <v>0</v>
      </c>
      <c r="AH2091" s="317" t="b">
        <f t="shared" ca="1" si="629"/>
        <v>1</v>
      </c>
      <c r="AI2091" s="317" t="b">
        <f t="shared" ca="1" si="630"/>
        <v>0</v>
      </c>
    </row>
    <row r="2092" spans="1:35" x14ac:dyDescent="0.25">
      <c r="A2092">
        <v>2060</v>
      </c>
      <c r="B2092" s="169">
        <f ca="1">OFFSET(InputPriceData!B$15,CalculationsAndCharts!$A2092+$A$11,0,1,1)</f>
        <v>38854</v>
      </c>
      <c r="C2092" s="3">
        <f ca="1">OFFSET(InputPriceData!G$15,CalculationsAndCharts!$A2092+$A$11,IF($C$7,8,0),1,1)</f>
        <v>1557500</v>
      </c>
      <c r="D2092" s="4">
        <f ca="1">OFFSET(InputPriceData!C$15,CalculationsAndCharts!$A2092+$A$11,IF($C$7,8,0),1,1)</f>
        <v>46.36</v>
      </c>
      <c r="E2092" s="4">
        <f ca="1">OFFSET(InputPriceData!D$15,CalculationsAndCharts!$A2092+$A$11,IF($C$7,8,0),1,1)</f>
        <v>46.43</v>
      </c>
      <c r="F2092" s="4">
        <f ca="1">OFFSET(InputPriceData!E$15,CalculationsAndCharts!$A2092+$A$11,IF($C$7,8,0),1,1)</f>
        <v>45.52</v>
      </c>
      <c r="G2092" s="4">
        <f ca="1">OFFSET(InputPriceData!F$15,CalculationsAndCharts!$A2092+$A$11,IF($C$7,8,0),1,1)</f>
        <v>45.72</v>
      </c>
      <c r="H2092" s="133"/>
      <c r="I2092" s="133"/>
      <c r="J2092" s="37">
        <f t="shared" ca="1" si="620"/>
        <v>741</v>
      </c>
      <c r="K2092" s="124">
        <f t="shared" ca="1" si="621"/>
        <v>-1.5500000000000043</v>
      </c>
      <c r="L2092" s="343">
        <f t="shared" ca="1" si="612"/>
        <v>0.10978916363786442</v>
      </c>
      <c r="M2092" s="345">
        <f t="shared" ca="1" si="622"/>
        <v>0.49219677131996176</v>
      </c>
      <c r="N2092" s="344">
        <f t="shared" ca="1" si="613"/>
        <v>0.22305949578546486</v>
      </c>
      <c r="O2092" s="4"/>
      <c r="P2092" s="4"/>
      <c r="Q2092" s="3"/>
      <c r="S2092" s="4"/>
      <c r="T2092" s="4" t="b">
        <f t="shared" ca="1" si="614"/>
        <v>0</v>
      </c>
      <c r="U2092" t="b">
        <f t="shared" ca="1" si="615"/>
        <v>0</v>
      </c>
      <c r="W2092" s="317" t="b">
        <f t="shared" ca="1" si="616"/>
        <v>0</v>
      </c>
      <c r="X2092" s="317" t="b">
        <f t="shared" ca="1" si="623"/>
        <v>1</v>
      </c>
      <c r="Y2092" s="317" t="b">
        <f t="shared" ca="1" si="617"/>
        <v>0</v>
      </c>
      <c r="Z2092" t="b">
        <f t="shared" ca="1" si="618"/>
        <v>0</v>
      </c>
      <c r="AA2092" s="37" t="b">
        <f t="shared" ca="1" si="624"/>
        <v>0</v>
      </c>
      <c r="AB2092" t="b">
        <f t="shared" ca="1" si="619"/>
        <v>0</v>
      </c>
      <c r="AD2092" t="b">
        <f t="shared" ca="1" si="625"/>
        <v>0</v>
      </c>
      <c r="AE2092" s="37" t="b">
        <f t="shared" ca="1" si="626"/>
        <v>0</v>
      </c>
      <c r="AF2092" t="b">
        <f t="shared" ca="1" si="627"/>
        <v>0</v>
      </c>
      <c r="AG2092" s="317" t="b">
        <f t="shared" ca="1" si="628"/>
        <v>0</v>
      </c>
      <c r="AH2092" s="317" t="b">
        <f t="shared" ca="1" si="629"/>
        <v>1</v>
      </c>
      <c r="AI2092" s="317" t="b">
        <f t="shared" ca="1" si="630"/>
        <v>0</v>
      </c>
    </row>
    <row r="2093" spans="1:35" x14ac:dyDescent="0.25">
      <c r="A2093">
        <v>2061</v>
      </c>
      <c r="B2093" s="169">
        <f ca="1">OFFSET(InputPriceData!B$15,CalculationsAndCharts!$A2093+$A$11,0,1,1)</f>
        <v>38853</v>
      </c>
      <c r="C2093" s="3">
        <f ca="1">OFFSET(InputPriceData!G$15,CalculationsAndCharts!$A2093+$A$11,IF($C$7,8,0),1,1)</f>
        <v>1453300</v>
      </c>
      <c r="D2093" s="4">
        <f ca="1">OFFSET(InputPriceData!C$15,CalculationsAndCharts!$A2093+$A$11,IF($C$7,8,0),1,1)</f>
        <v>47.27</v>
      </c>
      <c r="E2093" s="4">
        <f ca="1">OFFSET(InputPriceData!D$15,CalculationsAndCharts!$A2093+$A$11,IF($C$7,8,0),1,1)</f>
        <v>47.27</v>
      </c>
      <c r="F2093" s="4">
        <f ca="1">OFFSET(InputPriceData!E$15,CalculationsAndCharts!$A2093+$A$11,IF($C$7,8,0),1,1)</f>
        <v>46.19</v>
      </c>
      <c r="G2093" s="4">
        <f ca="1">OFFSET(InputPriceData!F$15,CalculationsAndCharts!$A2093+$A$11,IF($C$7,8,0),1,1)</f>
        <v>46.48</v>
      </c>
      <c r="H2093" s="133"/>
      <c r="I2093" s="133"/>
      <c r="J2093" s="37">
        <f t="shared" ca="1" si="620"/>
        <v>740</v>
      </c>
      <c r="K2093" s="124">
        <f t="shared" ca="1" si="621"/>
        <v>0.21999999999999886</v>
      </c>
      <c r="L2093" s="343">
        <f t="shared" ca="1" si="612"/>
        <v>0.20632812682626075</v>
      </c>
      <c r="M2093" s="345">
        <f t="shared" ca="1" si="622"/>
        <v>0.4966667722703953</v>
      </c>
      <c r="N2093" s="344">
        <f t="shared" ca="1" si="613"/>
        <v>0.41542567038072681</v>
      </c>
      <c r="O2093" s="4"/>
      <c r="P2093" s="4"/>
      <c r="Q2093" s="3"/>
      <c r="S2093" s="4"/>
      <c r="T2093" s="4" t="b">
        <f t="shared" ca="1" si="614"/>
        <v>0</v>
      </c>
      <c r="U2093" t="b">
        <f t="shared" ca="1" si="615"/>
        <v>0</v>
      </c>
      <c r="W2093" s="317" t="b">
        <f t="shared" ca="1" si="616"/>
        <v>0</v>
      </c>
      <c r="X2093" s="317" t="b">
        <f t="shared" ca="1" si="623"/>
        <v>1</v>
      </c>
      <c r="Y2093" s="317" t="b">
        <f t="shared" ca="1" si="617"/>
        <v>0</v>
      </c>
      <c r="Z2093" t="b">
        <f t="shared" ca="1" si="618"/>
        <v>0</v>
      </c>
      <c r="AA2093" s="37" t="b">
        <f t="shared" ca="1" si="624"/>
        <v>0</v>
      </c>
      <c r="AB2093" t="b">
        <f t="shared" ca="1" si="619"/>
        <v>0</v>
      </c>
      <c r="AD2093" t="b">
        <f t="shared" ca="1" si="625"/>
        <v>0</v>
      </c>
      <c r="AE2093" s="37" t="b">
        <f t="shared" ca="1" si="626"/>
        <v>0</v>
      </c>
      <c r="AF2093" t="b">
        <f t="shared" ca="1" si="627"/>
        <v>0</v>
      </c>
      <c r="AG2093" s="317" t="b">
        <f t="shared" ca="1" si="628"/>
        <v>0</v>
      </c>
      <c r="AH2093" s="317" t="b">
        <f t="shared" ca="1" si="629"/>
        <v>1</v>
      </c>
      <c r="AI2093" s="317" t="b">
        <f t="shared" ca="1" si="630"/>
        <v>0</v>
      </c>
    </row>
    <row r="2094" spans="1:35" x14ac:dyDescent="0.25">
      <c r="A2094">
        <v>2062</v>
      </c>
      <c r="B2094" s="169">
        <f ca="1">OFFSET(InputPriceData!B$15,CalculationsAndCharts!$A2094+$A$11,0,1,1)</f>
        <v>38852</v>
      </c>
      <c r="C2094" s="3">
        <f ca="1">OFFSET(InputPriceData!G$15,CalculationsAndCharts!$A2094+$A$11,IF($C$7,8,0),1,1)</f>
        <v>2462900</v>
      </c>
      <c r="D2094" s="4">
        <f ca="1">OFFSET(InputPriceData!C$15,CalculationsAndCharts!$A2094+$A$11,IF($C$7,8,0),1,1)</f>
        <v>46.1</v>
      </c>
      <c r="E2094" s="4">
        <f ca="1">OFFSET(InputPriceData!D$15,CalculationsAndCharts!$A2094+$A$11,IF($C$7,8,0),1,1)</f>
        <v>47.3</v>
      </c>
      <c r="F2094" s="4">
        <f ca="1">OFFSET(InputPriceData!E$15,CalculationsAndCharts!$A2094+$A$11,IF($C$7,8,0),1,1)</f>
        <v>46.07</v>
      </c>
      <c r="G2094" s="4">
        <f ca="1">OFFSET(InputPriceData!F$15,CalculationsAndCharts!$A2094+$A$11,IF($C$7,8,0),1,1)</f>
        <v>47.27</v>
      </c>
      <c r="H2094" s="133"/>
      <c r="I2094" s="133"/>
      <c r="J2094" s="37">
        <f t="shared" ca="1" si="620"/>
        <v>739</v>
      </c>
      <c r="K2094" s="124">
        <f t="shared" ca="1" si="621"/>
        <v>0.38000000000000256</v>
      </c>
      <c r="L2094" s="343">
        <f t="shared" ca="1" si="612"/>
        <v>0.24950589465053977</v>
      </c>
      <c r="M2094" s="345">
        <f t="shared" ca="1" si="622"/>
        <v>0.50117736858768447</v>
      </c>
      <c r="N2094" s="344">
        <f t="shared" ca="1" si="613"/>
        <v>0.4978395081039797</v>
      </c>
      <c r="O2094" s="4"/>
      <c r="P2094" s="4"/>
      <c r="Q2094" s="3"/>
      <c r="S2094" s="4"/>
      <c r="T2094" s="4" t="b">
        <f t="shared" ca="1" si="614"/>
        <v>0</v>
      </c>
      <c r="U2094" t="b">
        <f t="shared" ca="1" si="615"/>
        <v>0</v>
      </c>
      <c r="W2094" s="317" t="b">
        <f t="shared" ca="1" si="616"/>
        <v>0</v>
      </c>
      <c r="X2094" s="317" t="b">
        <f t="shared" ca="1" si="623"/>
        <v>1</v>
      </c>
      <c r="Y2094" s="317" t="b">
        <f t="shared" ca="1" si="617"/>
        <v>0</v>
      </c>
      <c r="Z2094" t="b">
        <f t="shared" ca="1" si="618"/>
        <v>0</v>
      </c>
      <c r="AA2094" s="37" t="b">
        <f t="shared" ca="1" si="624"/>
        <v>0</v>
      </c>
      <c r="AB2094" t="b">
        <f t="shared" ca="1" si="619"/>
        <v>0</v>
      </c>
      <c r="AD2094" t="b">
        <f t="shared" ca="1" si="625"/>
        <v>0</v>
      </c>
      <c r="AE2094" s="37" t="b">
        <f t="shared" ca="1" si="626"/>
        <v>0</v>
      </c>
      <c r="AF2094" t="b">
        <f t="shared" ca="1" si="627"/>
        <v>0</v>
      </c>
      <c r="AG2094" s="317" t="b">
        <f t="shared" ca="1" si="628"/>
        <v>0</v>
      </c>
      <c r="AH2094" s="317" t="b">
        <f t="shared" ca="1" si="629"/>
        <v>1</v>
      </c>
      <c r="AI2094" s="317" t="b">
        <f t="shared" ca="1" si="630"/>
        <v>0</v>
      </c>
    </row>
    <row r="2095" spans="1:35" x14ac:dyDescent="0.25">
      <c r="A2095">
        <v>2063</v>
      </c>
      <c r="B2095" s="169">
        <f ca="1">OFFSET(InputPriceData!B$15,CalculationsAndCharts!$A2095+$A$11,0,1,1)</f>
        <v>38849</v>
      </c>
      <c r="C2095" s="3">
        <f ca="1">OFFSET(InputPriceData!G$15,CalculationsAndCharts!$A2095+$A$11,IF($C$7,8,0),1,1)</f>
        <v>1106500</v>
      </c>
      <c r="D2095" s="4">
        <f ca="1">OFFSET(InputPriceData!C$15,CalculationsAndCharts!$A2095+$A$11,IF($C$7,8,0),1,1)</f>
        <v>46.75</v>
      </c>
      <c r="E2095" s="4">
        <f ca="1">OFFSET(InputPriceData!D$15,CalculationsAndCharts!$A2095+$A$11,IF($C$7,8,0),1,1)</f>
        <v>46.91</v>
      </c>
      <c r="F2095" s="4">
        <f ca="1">OFFSET(InputPriceData!E$15,CalculationsAndCharts!$A2095+$A$11,IF($C$7,8,0),1,1)</f>
        <v>46.14</v>
      </c>
      <c r="G2095" s="4">
        <f ca="1">OFFSET(InputPriceData!F$15,CalculationsAndCharts!$A2095+$A$11,IF($C$7,8,0),1,1)</f>
        <v>46.26</v>
      </c>
      <c r="H2095" s="133"/>
      <c r="I2095" s="133"/>
      <c r="J2095" s="37">
        <f t="shared" ca="1" si="620"/>
        <v>738</v>
      </c>
      <c r="K2095" s="124">
        <f t="shared" ca="1" si="621"/>
        <v>-0.91000000000000369</v>
      </c>
      <c r="L2095" s="343">
        <f t="shared" ca="1" si="612"/>
        <v>0.3230530842927436</v>
      </c>
      <c r="M2095" s="345">
        <f t="shared" ca="1" si="622"/>
        <v>0.50572892894821841</v>
      </c>
      <c r="N2095" s="344">
        <f t="shared" ca="1" si="613"/>
        <v>0.63878703748391064</v>
      </c>
      <c r="O2095" s="4"/>
      <c r="P2095" s="4"/>
      <c r="Q2095" s="3"/>
      <c r="S2095" s="4"/>
      <c r="T2095" s="4" t="b">
        <f t="shared" ca="1" si="614"/>
        <v>0</v>
      </c>
      <c r="U2095" t="b">
        <f t="shared" ca="1" si="615"/>
        <v>0</v>
      </c>
      <c r="W2095" s="317" t="b">
        <f t="shared" ca="1" si="616"/>
        <v>0</v>
      </c>
      <c r="X2095" s="317" t="b">
        <f t="shared" ca="1" si="623"/>
        <v>1</v>
      </c>
      <c r="Y2095" s="317" t="b">
        <f t="shared" ca="1" si="617"/>
        <v>0</v>
      </c>
      <c r="Z2095" t="b">
        <f t="shared" ca="1" si="618"/>
        <v>0</v>
      </c>
      <c r="AA2095" s="37" t="b">
        <f t="shared" ca="1" si="624"/>
        <v>0</v>
      </c>
      <c r="AB2095" t="b">
        <f t="shared" ca="1" si="619"/>
        <v>0</v>
      </c>
      <c r="AD2095" t="b">
        <f t="shared" ca="1" si="625"/>
        <v>0</v>
      </c>
      <c r="AE2095" s="37" t="b">
        <f t="shared" ca="1" si="626"/>
        <v>0</v>
      </c>
      <c r="AF2095" t="b">
        <f t="shared" ca="1" si="627"/>
        <v>0</v>
      </c>
      <c r="AG2095" s="317" t="b">
        <f t="shared" ca="1" si="628"/>
        <v>0</v>
      </c>
      <c r="AH2095" s="317" t="b">
        <f t="shared" ca="1" si="629"/>
        <v>1</v>
      </c>
      <c r="AI2095" s="317" t="b">
        <f t="shared" ca="1" si="630"/>
        <v>0</v>
      </c>
    </row>
    <row r="2096" spans="1:35" x14ac:dyDescent="0.25">
      <c r="A2096">
        <v>2064</v>
      </c>
      <c r="B2096" s="169">
        <f ca="1">OFFSET(InputPriceData!B$15,CalculationsAndCharts!$A2096+$A$11,0,1,1)</f>
        <v>38848</v>
      </c>
      <c r="C2096" s="3">
        <f ca="1">OFFSET(InputPriceData!G$15,CalculationsAndCharts!$A2096+$A$11,IF($C$7,8,0),1,1)</f>
        <v>1266500</v>
      </c>
      <c r="D2096" s="4">
        <f ca="1">OFFSET(InputPriceData!C$15,CalculationsAndCharts!$A2096+$A$11,IF($C$7,8,0),1,1)</f>
        <v>47.17</v>
      </c>
      <c r="E2096" s="4">
        <f ca="1">OFFSET(InputPriceData!D$15,CalculationsAndCharts!$A2096+$A$11,IF($C$7,8,0),1,1)</f>
        <v>47.37</v>
      </c>
      <c r="F2096" s="4">
        <f ca="1">OFFSET(InputPriceData!E$15,CalculationsAndCharts!$A2096+$A$11,IF($C$7,8,0),1,1)</f>
        <v>46.74</v>
      </c>
      <c r="G2096" s="4">
        <f ca="1">OFFSET(InputPriceData!F$15,CalculationsAndCharts!$A2096+$A$11,IF($C$7,8,0),1,1)</f>
        <v>46.89</v>
      </c>
      <c r="H2096" s="133"/>
      <c r="I2096" s="133"/>
      <c r="J2096" s="37">
        <f t="shared" ca="1" si="620"/>
        <v>737</v>
      </c>
      <c r="K2096" s="124">
        <f t="shared" ca="1" si="621"/>
        <v>0.38000000000000256</v>
      </c>
      <c r="L2096" s="343">
        <f t="shared" ca="1" si="612"/>
        <v>0.36528159296188611</v>
      </c>
      <c r="M2096" s="345">
        <f t="shared" ca="1" si="622"/>
        <v>0.51032182537660786</v>
      </c>
      <c r="N2096" s="344">
        <f t="shared" ca="1" si="613"/>
        <v>0.71578673456169584</v>
      </c>
      <c r="O2096" s="4"/>
      <c r="P2096" s="4"/>
      <c r="Q2096" s="3"/>
      <c r="S2096" s="4"/>
      <c r="T2096" s="4" t="b">
        <f t="shared" ca="1" si="614"/>
        <v>0</v>
      </c>
      <c r="U2096" t="b">
        <f t="shared" ca="1" si="615"/>
        <v>0</v>
      </c>
      <c r="W2096" s="317" t="b">
        <f t="shared" ca="1" si="616"/>
        <v>0</v>
      </c>
      <c r="X2096" s="317" t="b">
        <f t="shared" ca="1" si="623"/>
        <v>1</v>
      </c>
      <c r="Y2096" s="317" t="b">
        <f t="shared" ca="1" si="617"/>
        <v>0</v>
      </c>
      <c r="Z2096" t="b">
        <f t="shared" ca="1" si="618"/>
        <v>0</v>
      </c>
      <c r="AA2096" s="37" t="b">
        <f t="shared" ca="1" si="624"/>
        <v>0</v>
      </c>
      <c r="AB2096" t="b">
        <f t="shared" ca="1" si="619"/>
        <v>0</v>
      </c>
      <c r="AD2096" t="b">
        <f t="shared" ca="1" si="625"/>
        <v>0</v>
      </c>
      <c r="AE2096" s="37" t="b">
        <f t="shared" ca="1" si="626"/>
        <v>0</v>
      </c>
      <c r="AF2096" t="b">
        <f t="shared" ca="1" si="627"/>
        <v>0</v>
      </c>
      <c r="AG2096" s="317" t="b">
        <f t="shared" ca="1" si="628"/>
        <v>0</v>
      </c>
      <c r="AH2096" s="317" t="b">
        <f t="shared" ca="1" si="629"/>
        <v>1</v>
      </c>
      <c r="AI2096" s="317" t="b">
        <f t="shared" ca="1" si="630"/>
        <v>0</v>
      </c>
    </row>
    <row r="2097" spans="1:35" x14ac:dyDescent="0.25">
      <c r="A2097">
        <v>2065</v>
      </c>
      <c r="B2097" s="169">
        <f ca="1">OFFSET(InputPriceData!B$15,CalculationsAndCharts!$A2097+$A$11,0,1,1)</f>
        <v>38847</v>
      </c>
      <c r="C2097" s="3">
        <f ca="1">OFFSET(InputPriceData!G$15,CalculationsAndCharts!$A2097+$A$11,IF($C$7,8,0),1,1)</f>
        <v>1575600</v>
      </c>
      <c r="D2097" s="4">
        <f ca="1">OFFSET(InputPriceData!C$15,CalculationsAndCharts!$A2097+$A$11,IF($C$7,8,0),1,1)</f>
        <v>46.51</v>
      </c>
      <c r="E2097" s="4">
        <f ca="1">OFFSET(InputPriceData!D$15,CalculationsAndCharts!$A2097+$A$11,IF($C$7,8,0),1,1)</f>
        <v>47.39</v>
      </c>
      <c r="F2097" s="4">
        <f ca="1">OFFSET(InputPriceData!E$15,CalculationsAndCharts!$A2097+$A$11,IF($C$7,8,0),1,1)</f>
        <v>46.5</v>
      </c>
      <c r="G2097" s="4">
        <f ca="1">OFFSET(InputPriceData!F$15,CalculationsAndCharts!$A2097+$A$11,IF($C$7,8,0),1,1)</f>
        <v>47.17</v>
      </c>
      <c r="H2097" s="133"/>
      <c r="I2097" s="133"/>
      <c r="J2097" s="37">
        <f t="shared" ca="1" si="620"/>
        <v>736</v>
      </c>
      <c r="K2097" s="124">
        <f t="shared" ca="1" si="621"/>
        <v>0.32999999999999829</v>
      </c>
      <c r="L2097" s="343">
        <f t="shared" ca="1" si="612"/>
        <v>0.35347285950232665</v>
      </c>
      <c r="M2097" s="345">
        <f t="shared" ca="1" si="622"/>
        <v>0.51495643327609275</v>
      </c>
      <c r="N2097" s="344">
        <f t="shared" ca="1" si="613"/>
        <v>0.686413134512319</v>
      </c>
      <c r="O2097" s="4"/>
      <c r="P2097" s="4"/>
      <c r="Q2097" s="3"/>
      <c r="S2097" s="4"/>
      <c r="T2097" s="4" t="b">
        <f t="shared" ca="1" si="614"/>
        <v>0</v>
      </c>
      <c r="U2097" t="b">
        <f t="shared" ca="1" si="615"/>
        <v>0</v>
      </c>
      <c r="W2097" s="317" t="b">
        <f t="shared" ca="1" si="616"/>
        <v>0</v>
      </c>
      <c r="X2097" s="317" t="b">
        <f t="shared" ca="1" si="623"/>
        <v>1</v>
      </c>
      <c r="Y2097" s="317" t="b">
        <f t="shared" ca="1" si="617"/>
        <v>0</v>
      </c>
      <c r="Z2097" t="b">
        <f t="shared" ca="1" si="618"/>
        <v>0</v>
      </c>
      <c r="AA2097" s="37" t="b">
        <f t="shared" ca="1" si="624"/>
        <v>0</v>
      </c>
      <c r="AB2097" t="b">
        <f t="shared" ca="1" si="619"/>
        <v>0</v>
      </c>
      <c r="AD2097" t="b">
        <f t="shared" ca="1" si="625"/>
        <v>0</v>
      </c>
      <c r="AE2097" s="37" t="b">
        <f t="shared" ca="1" si="626"/>
        <v>0</v>
      </c>
      <c r="AF2097" t="b">
        <f t="shared" ca="1" si="627"/>
        <v>0</v>
      </c>
      <c r="AG2097" s="317" t="b">
        <f t="shared" ca="1" si="628"/>
        <v>0</v>
      </c>
      <c r="AH2097" s="317" t="b">
        <f t="shared" ca="1" si="629"/>
        <v>1</v>
      </c>
      <c r="AI2097" s="317" t="b">
        <f t="shared" ca="1" si="630"/>
        <v>0</v>
      </c>
    </row>
    <row r="2098" spans="1:35" x14ac:dyDescent="0.25">
      <c r="A2098">
        <v>2066</v>
      </c>
      <c r="B2098" s="169">
        <f ca="1">OFFSET(InputPriceData!B$15,CalculationsAndCharts!$A2098+$A$11,0,1,1)</f>
        <v>38846</v>
      </c>
      <c r="C2098" s="3">
        <f ca="1">OFFSET(InputPriceData!G$15,CalculationsAndCharts!$A2098+$A$11,IF($C$7,8,0),1,1)</f>
        <v>881100</v>
      </c>
      <c r="D2098" s="4">
        <f ca="1">OFFSET(InputPriceData!C$15,CalculationsAndCharts!$A2098+$A$11,IF($C$7,8,0),1,1)</f>
        <v>46.85</v>
      </c>
      <c r="E2098" s="4">
        <f ca="1">OFFSET(InputPriceData!D$15,CalculationsAndCharts!$A2098+$A$11,IF($C$7,8,0),1,1)</f>
        <v>47</v>
      </c>
      <c r="F2098" s="4">
        <f ca="1">OFFSET(InputPriceData!E$15,CalculationsAndCharts!$A2098+$A$11,IF($C$7,8,0),1,1)</f>
        <v>46.42</v>
      </c>
      <c r="G2098" s="4">
        <f ca="1">OFFSET(InputPriceData!F$15,CalculationsAndCharts!$A2098+$A$11,IF($C$7,8,0),1,1)</f>
        <v>46.51</v>
      </c>
      <c r="H2098" s="133"/>
      <c r="I2098" s="133"/>
      <c r="J2098" s="37">
        <f t="shared" ca="1" si="620"/>
        <v>735</v>
      </c>
      <c r="K2098" s="124">
        <f t="shared" ca="1" si="621"/>
        <v>-2.0000000000003126E-2</v>
      </c>
      <c r="L2098" s="343">
        <f t="shared" ca="1" si="612"/>
        <v>0.3352479524157409</v>
      </c>
      <c r="M2098" s="345">
        <f t="shared" ca="1" si="622"/>
        <v>0.51963313145922574</v>
      </c>
      <c r="N2098" s="344">
        <f t="shared" ca="1" si="613"/>
        <v>0.64516277373288877</v>
      </c>
      <c r="O2098" s="4"/>
      <c r="P2098" s="4"/>
      <c r="Q2098" s="3"/>
      <c r="S2098" s="4"/>
      <c r="T2098" s="4" t="b">
        <f t="shared" ca="1" si="614"/>
        <v>0</v>
      </c>
      <c r="U2098" t="b">
        <f t="shared" ca="1" si="615"/>
        <v>0</v>
      </c>
      <c r="W2098" s="317" t="b">
        <f t="shared" ca="1" si="616"/>
        <v>0</v>
      </c>
      <c r="X2098" s="317" t="b">
        <f t="shared" ca="1" si="623"/>
        <v>1</v>
      </c>
      <c r="Y2098" s="317" t="b">
        <f t="shared" ca="1" si="617"/>
        <v>0</v>
      </c>
      <c r="Z2098" t="b">
        <f t="shared" ca="1" si="618"/>
        <v>0</v>
      </c>
      <c r="AA2098" s="37" t="b">
        <f t="shared" ca="1" si="624"/>
        <v>0</v>
      </c>
      <c r="AB2098" t="b">
        <f t="shared" ca="1" si="619"/>
        <v>0</v>
      </c>
      <c r="AD2098" t="b">
        <f t="shared" ca="1" si="625"/>
        <v>0</v>
      </c>
      <c r="AE2098" s="37" t="b">
        <f t="shared" ca="1" si="626"/>
        <v>0</v>
      </c>
      <c r="AF2098" t="b">
        <f t="shared" ca="1" si="627"/>
        <v>0</v>
      </c>
      <c r="AG2098" s="317" t="b">
        <f t="shared" ca="1" si="628"/>
        <v>0</v>
      </c>
      <c r="AH2098" s="317" t="b">
        <f t="shared" ca="1" si="629"/>
        <v>1</v>
      </c>
      <c r="AI2098" s="317" t="b">
        <f t="shared" ca="1" si="630"/>
        <v>0</v>
      </c>
    </row>
    <row r="2099" spans="1:35" x14ac:dyDescent="0.25">
      <c r="A2099">
        <v>2067</v>
      </c>
      <c r="B2099" s="169">
        <f ca="1">OFFSET(InputPriceData!B$15,CalculationsAndCharts!$A2099+$A$11,0,1,1)</f>
        <v>38845</v>
      </c>
      <c r="C2099" s="3">
        <f ca="1">OFFSET(InputPriceData!G$15,CalculationsAndCharts!$A2099+$A$11,IF($C$7,8,0),1,1)</f>
        <v>1448100</v>
      </c>
      <c r="D2099" s="4">
        <f ca="1">OFFSET(InputPriceData!C$15,CalculationsAndCharts!$A2099+$A$11,IF($C$7,8,0),1,1)</f>
        <v>46.32</v>
      </c>
      <c r="E2099" s="4">
        <f ca="1">OFFSET(InputPriceData!D$15,CalculationsAndCharts!$A2099+$A$11,IF($C$7,8,0),1,1)</f>
        <v>46.98</v>
      </c>
      <c r="F2099" s="4">
        <f ca="1">OFFSET(InputPriceData!E$15,CalculationsAndCharts!$A2099+$A$11,IF($C$7,8,0),1,1)</f>
        <v>46.32</v>
      </c>
      <c r="G2099" s="4">
        <f ca="1">OFFSET(InputPriceData!F$15,CalculationsAndCharts!$A2099+$A$11,IF($C$7,8,0),1,1)</f>
        <v>46.84</v>
      </c>
      <c r="H2099" s="133"/>
      <c r="I2099" s="133"/>
      <c r="J2099" s="37">
        <f t="shared" ca="1" si="620"/>
        <v>734</v>
      </c>
      <c r="K2099" s="124">
        <f t="shared" ca="1" si="621"/>
        <v>0.82000000000000028</v>
      </c>
      <c r="L2099" s="343">
        <f t="shared" ca="1" si="612"/>
        <v>0.28462265441384227</v>
      </c>
      <c r="M2099" s="345">
        <f t="shared" ca="1" si="622"/>
        <v>0.52435230217883522</v>
      </c>
      <c r="N2099" s="344">
        <f t="shared" ca="1" si="613"/>
        <v>0.54280805716147895</v>
      </c>
      <c r="O2099" s="4"/>
      <c r="P2099" s="4"/>
      <c r="Q2099" s="3"/>
      <c r="S2099" s="4"/>
      <c r="T2099" s="4" t="b">
        <f t="shared" ca="1" si="614"/>
        <v>0</v>
      </c>
      <c r="U2099" t="b">
        <f t="shared" ca="1" si="615"/>
        <v>0</v>
      </c>
      <c r="W2099" s="317" t="b">
        <f t="shared" ca="1" si="616"/>
        <v>0</v>
      </c>
      <c r="X2099" s="317" t="b">
        <f t="shared" ca="1" si="623"/>
        <v>1</v>
      </c>
      <c r="Y2099" s="317" t="b">
        <f t="shared" ca="1" si="617"/>
        <v>0</v>
      </c>
      <c r="Z2099" t="b">
        <f t="shared" ca="1" si="618"/>
        <v>0</v>
      </c>
      <c r="AA2099" s="37" t="b">
        <f t="shared" ca="1" si="624"/>
        <v>0</v>
      </c>
      <c r="AB2099" t="b">
        <f t="shared" ca="1" si="619"/>
        <v>0</v>
      </c>
      <c r="AD2099" t="b">
        <f t="shared" ca="1" si="625"/>
        <v>0</v>
      </c>
      <c r="AE2099" s="37" t="b">
        <f t="shared" ca="1" si="626"/>
        <v>0</v>
      </c>
      <c r="AF2099" t="b">
        <f t="shared" ca="1" si="627"/>
        <v>0</v>
      </c>
      <c r="AG2099" s="317" t="b">
        <f t="shared" ca="1" si="628"/>
        <v>0</v>
      </c>
      <c r="AH2099" s="317" t="b">
        <f t="shared" ca="1" si="629"/>
        <v>1</v>
      </c>
      <c r="AI2099" s="317" t="b">
        <f t="shared" ca="1" si="630"/>
        <v>0</v>
      </c>
    </row>
    <row r="2100" spans="1:35" x14ac:dyDescent="0.25">
      <c r="A2100">
        <v>2068</v>
      </c>
      <c r="B2100" s="169">
        <f ca="1">OFFSET(InputPriceData!B$15,CalculationsAndCharts!$A2100+$A$11,0,1,1)</f>
        <v>38842</v>
      </c>
      <c r="C2100" s="3">
        <f ca="1">OFFSET(InputPriceData!G$15,CalculationsAndCharts!$A2100+$A$11,IF($C$7,8,0),1,1)</f>
        <v>1512300</v>
      </c>
      <c r="D2100" s="4">
        <f ca="1">OFFSET(InputPriceData!C$15,CalculationsAndCharts!$A2100+$A$11,IF($C$7,8,0),1,1)</f>
        <v>46.25</v>
      </c>
      <c r="E2100" s="4">
        <f ca="1">OFFSET(InputPriceData!D$15,CalculationsAndCharts!$A2100+$A$11,IF($C$7,8,0),1,1)</f>
        <v>46.75</v>
      </c>
      <c r="F2100" s="4">
        <f ca="1">OFFSET(InputPriceData!E$15,CalculationsAndCharts!$A2100+$A$11,IF($C$7,8,0),1,1)</f>
        <v>46.21</v>
      </c>
      <c r="G2100" s="4">
        <f ca="1">OFFSET(InputPriceData!F$15,CalculationsAndCharts!$A2100+$A$11,IF($C$7,8,0),1,1)</f>
        <v>46.53</v>
      </c>
      <c r="H2100" s="133"/>
      <c r="I2100" s="133"/>
      <c r="J2100" s="37">
        <f t="shared" ca="1" si="620"/>
        <v>733</v>
      </c>
      <c r="K2100" s="124">
        <f t="shared" ca="1" si="621"/>
        <v>0.66000000000000369</v>
      </c>
      <c r="L2100" s="343">
        <f t="shared" ca="1" si="612"/>
        <v>0.21989910520572015</v>
      </c>
      <c r="M2100" s="345">
        <f t="shared" ca="1" si="622"/>
        <v>0.52911433115926865</v>
      </c>
      <c r="N2100" s="344">
        <f t="shared" ca="1" si="613"/>
        <v>0.41559846758247859</v>
      </c>
      <c r="O2100" s="4"/>
      <c r="P2100" s="4"/>
      <c r="Q2100" s="3"/>
      <c r="S2100" s="4"/>
      <c r="T2100" s="4" t="b">
        <f t="shared" ca="1" si="614"/>
        <v>0</v>
      </c>
      <c r="U2100" t="b">
        <f t="shared" ca="1" si="615"/>
        <v>0</v>
      </c>
      <c r="W2100" s="317" t="b">
        <f t="shared" ca="1" si="616"/>
        <v>0</v>
      </c>
      <c r="X2100" s="317" t="b">
        <f t="shared" ca="1" si="623"/>
        <v>1</v>
      </c>
      <c r="Y2100" s="317" t="b">
        <f t="shared" ca="1" si="617"/>
        <v>0</v>
      </c>
      <c r="Z2100" t="b">
        <f t="shared" ca="1" si="618"/>
        <v>0</v>
      </c>
      <c r="AA2100" s="37" t="b">
        <f t="shared" ca="1" si="624"/>
        <v>0</v>
      </c>
      <c r="AB2100" t="b">
        <f t="shared" ca="1" si="619"/>
        <v>0</v>
      </c>
      <c r="AD2100" t="b">
        <f t="shared" ca="1" si="625"/>
        <v>0</v>
      </c>
      <c r="AE2100" s="37" t="b">
        <f t="shared" ca="1" si="626"/>
        <v>0</v>
      </c>
      <c r="AF2100" t="b">
        <f t="shared" ca="1" si="627"/>
        <v>0</v>
      </c>
      <c r="AG2100" s="317" t="b">
        <f t="shared" ca="1" si="628"/>
        <v>0</v>
      </c>
      <c r="AH2100" s="317" t="b">
        <f t="shared" ca="1" si="629"/>
        <v>1</v>
      </c>
      <c r="AI2100" s="317" t="b">
        <f t="shared" ca="1" si="630"/>
        <v>0</v>
      </c>
    </row>
    <row r="2101" spans="1:35" x14ac:dyDescent="0.25">
      <c r="A2101">
        <v>2069</v>
      </c>
      <c r="B2101" s="169">
        <f ca="1">OFFSET(InputPriceData!B$15,CalculationsAndCharts!$A2101+$A$11,0,1,1)</f>
        <v>38841</v>
      </c>
      <c r="C2101" s="3">
        <f ca="1">OFFSET(InputPriceData!G$15,CalculationsAndCharts!$A2101+$A$11,IF($C$7,8,0),1,1)</f>
        <v>1463800</v>
      </c>
      <c r="D2101" s="4">
        <f ca="1">OFFSET(InputPriceData!C$15,CalculationsAndCharts!$A2101+$A$11,IF($C$7,8,0),1,1)</f>
        <v>46.01</v>
      </c>
      <c r="E2101" s="4">
        <f ca="1">OFFSET(InputPriceData!D$15,CalculationsAndCharts!$A2101+$A$11,IF($C$7,8,0),1,1)</f>
        <v>46.18</v>
      </c>
      <c r="F2101" s="4">
        <f ca="1">OFFSET(InputPriceData!E$15,CalculationsAndCharts!$A2101+$A$11,IF($C$7,8,0),1,1)</f>
        <v>45.88</v>
      </c>
      <c r="G2101" s="4">
        <f ca="1">OFFSET(InputPriceData!F$15,CalculationsAndCharts!$A2101+$A$11,IF($C$7,8,0),1,1)</f>
        <v>46.02</v>
      </c>
      <c r="H2101" s="133"/>
      <c r="I2101" s="133"/>
      <c r="J2101" s="37">
        <f t="shared" ca="1" si="620"/>
        <v>732</v>
      </c>
      <c r="K2101" s="124">
        <f t="shared" ca="1" si="621"/>
        <v>0.21000000000000085</v>
      </c>
      <c r="L2101" s="343">
        <f t="shared" ca="1" si="612"/>
        <v>0.18305694740430314</v>
      </c>
      <c r="M2101" s="345">
        <f t="shared" ca="1" si="622"/>
        <v>0.5339196076279199</v>
      </c>
      <c r="N2101" s="344">
        <f t="shared" ca="1" si="613"/>
        <v>0.34285488824353616</v>
      </c>
      <c r="O2101" s="4"/>
      <c r="P2101" s="4"/>
      <c r="Q2101" s="3"/>
      <c r="S2101" s="4"/>
      <c r="T2101" s="4" t="b">
        <f t="shared" ca="1" si="614"/>
        <v>0</v>
      </c>
      <c r="U2101" t="b">
        <f t="shared" ca="1" si="615"/>
        <v>0</v>
      </c>
      <c r="W2101" s="317" t="b">
        <f t="shared" ca="1" si="616"/>
        <v>0</v>
      </c>
      <c r="X2101" s="317" t="b">
        <f t="shared" ca="1" si="623"/>
        <v>1</v>
      </c>
      <c r="Y2101" s="317" t="b">
        <f t="shared" ca="1" si="617"/>
        <v>0</v>
      </c>
      <c r="Z2101" t="b">
        <f t="shared" ca="1" si="618"/>
        <v>0</v>
      </c>
      <c r="AA2101" s="37" t="b">
        <f t="shared" ca="1" si="624"/>
        <v>0</v>
      </c>
      <c r="AB2101" t="b">
        <f t="shared" ca="1" si="619"/>
        <v>0</v>
      </c>
      <c r="AD2101" t="b">
        <f t="shared" ca="1" si="625"/>
        <v>0</v>
      </c>
      <c r="AE2101" s="37" t="b">
        <f t="shared" ca="1" si="626"/>
        <v>0</v>
      </c>
      <c r="AF2101" t="b">
        <f t="shared" ca="1" si="627"/>
        <v>0</v>
      </c>
      <c r="AG2101" s="317" t="b">
        <f t="shared" ca="1" si="628"/>
        <v>0</v>
      </c>
      <c r="AH2101" s="317" t="b">
        <f t="shared" ca="1" si="629"/>
        <v>1</v>
      </c>
      <c r="AI2101" s="317" t="b">
        <f t="shared" ca="1" si="630"/>
        <v>0</v>
      </c>
    </row>
    <row r="2102" spans="1:35" x14ac:dyDescent="0.25">
      <c r="A2102">
        <v>2070</v>
      </c>
      <c r="B2102" s="169">
        <f ca="1">OFFSET(InputPriceData!B$15,CalculationsAndCharts!$A2102+$A$11,0,1,1)</f>
        <v>38840</v>
      </c>
      <c r="C2102" s="3">
        <f ca="1">OFFSET(InputPriceData!G$15,CalculationsAndCharts!$A2102+$A$11,IF($C$7,8,0),1,1)</f>
        <v>2390700</v>
      </c>
      <c r="D2102" s="4">
        <f ca="1">OFFSET(InputPriceData!C$15,CalculationsAndCharts!$A2102+$A$11,IF($C$7,8,0),1,1)</f>
        <v>45.82</v>
      </c>
      <c r="E2102" s="4">
        <f ca="1">OFFSET(InputPriceData!D$15,CalculationsAndCharts!$A2102+$A$11,IF($C$7,8,0),1,1)</f>
        <v>46.27</v>
      </c>
      <c r="F2102" s="4">
        <f ca="1">OFFSET(InputPriceData!E$15,CalculationsAndCharts!$A2102+$A$11,IF($C$7,8,0),1,1)</f>
        <v>45.8</v>
      </c>
      <c r="G2102" s="4">
        <f ca="1">OFFSET(InputPriceData!F$15,CalculationsAndCharts!$A2102+$A$11,IF($C$7,8,0),1,1)</f>
        <v>45.87</v>
      </c>
      <c r="H2102" s="133"/>
      <c r="I2102" s="133"/>
      <c r="J2102" s="37">
        <f t="shared" ca="1" si="620"/>
        <v>731</v>
      </c>
      <c r="K2102" s="124">
        <f t="shared" ca="1" si="621"/>
        <v>7.0000000000000284E-2</v>
      </c>
      <c r="L2102" s="343">
        <f t="shared" ca="1" si="612"/>
        <v>0.15665083892504722</v>
      </c>
      <c r="M2102" s="345">
        <f t="shared" ca="1" si="622"/>
        <v>0.53876852434704325</v>
      </c>
      <c r="N2102" s="344">
        <f t="shared" ca="1" si="613"/>
        <v>0.29075722104385943</v>
      </c>
      <c r="O2102" s="4"/>
      <c r="P2102" s="4"/>
      <c r="Q2102" s="3"/>
      <c r="S2102" s="4"/>
      <c r="T2102" s="4" t="b">
        <f t="shared" ca="1" si="614"/>
        <v>0</v>
      </c>
      <c r="U2102" t="b">
        <f t="shared" ca="1" si="615"/>
        <v>0</v>
      </c>
      <c r="W2102" s="317" t="b">
        <f t="shared" ca="1" si="616"/>
        <v>0</v>
      </c>
      <c r="X2102" s="317" t="b">
        <f t="shared" ca="1" si="623"/>
        <v>1</v>
      </c>
      <c r="Y2102" s="317" t="b">
        <f t="shared" ca="1" si="617"/>
        <v>0</v>
      </c>
      <c r="Z2102" t="b">
        <f t="shared" ca="1" si="618"/>
        <v>0</v>
      </c>
      <c r="AA2102" s="37" t="b">
        <f t="shared" ca="1" si="624"/>
        <v>0</v>
      </c>
      <c r="AB2102" t="b">
        <f t="shared" ca="1" si="619"/>
        <v>0</v>
      </c>
      <c r="AD2102" t="b">
        <f t="shared" ca="1" si="625"/>
        <v>0</v>
      </c>
      <c r="AE2102" s="37" t="b">
        <f t="shared" ca="1" si="626"/>
        <v>0</v>
      </c>
      <c r="AF2102" t="b">
        <f t="shared" ca="1" si="627"/>
        <v>0</v>
      </c>
      <c r="AG2102" s="317" t="b">
        <f t="shared" ca="1" si="628"/>
        <v>0</v>
      </c>
      <c r="AH2102" s="317" t="b">
        <f t="shared" ca="1" si="629"/>
        <v>1</v>
      </c>
      <c r="AI2102" s="317" t="b">
        <f t="shared" ca="1" si="630"/>
        <v>0</v>
      </c>
    </row>
    <row r="2103" spans="1:35" x14ac:dyDescent="0.25">
      <c r="A2103">
        <v>2071</v>
      </c>
      <c r="B2103" s="169">
        <f ca="1">OFFSET(InputPriceData!B$15,CalculationsAndCharts!$A2103+$A$11,0,1,1)</f>
        <v>38839</v>
      </c>
      <c r="C2103" s="3">
        <f ca="1">OFFSET(InputPriceData!G$15,CalculationsAndCharts!$A2103+$A$11,IF($C$7,8,0),1,1)</f>
        <v>2648200</v>
      </c>
      <c r="D2103" s="4">
        <f ca="1">OFFSET(InputPriceData!C$15,CalculationsAndCharts!$A2103+$A$11,IF($C$7,8,0),1,1)</f>
        <v>45.81</v>
      </c>
      <c r="E2103" s="4">
        <f ca="1">OFFSET(InputPriceData!D$15,CalculationsAndCharts!$A2103+$A$11,IF($C$7,8,0),1,1)</f>
        <v>46.1</v>
      </c>
      <c r="F2103" s="4">
        <f ca="1">OFFSET(InputPriceData!E$15,CalculationsAndCharts!$A2103+$A$11,IF($C$7,8,0),1,1)</f>
        <v>45.72</v>
      </c>
      <c r="G2103" s="4">
        <f ca="1">OFFSET(InputPriceData!F$15,CalculationsAndCharts!$A2103+$A$11,IF($C$7,8,0),1,1)</f>
        <v>45.81</v>
      </c>
      <c r="H2103" s="133"/>
      <c r="I2103" s="133"/>
      <c r="J2103" s="37">
        <f t="shared" ca="1" si="620"/>
        <v>730</v>
      </c>
      <c r="K2103" s="124">
        <f t="shared" ca="1" si="621"/>
        <v>1.5399999999999991</v>
      </c>
      <c r="L2103" s="343">
        <f t="shared" ca="1" si="612"/>
        <v>0.11342497392907153</v>
      </c>
      <c r="M2103" s="345">
        <f t="shared" ca="1" si="622"/>
        <v>0.54366147764585593</v>
      </c>
      <c r="N2103" s="344">
        <f t="shared" ca="1" si="613"/>
        <v>0.208631618374398</v>
      </c>
      <c r="O2103" s="4"/>
      <c r="P2103" s="4"/>
      <c r="Q2103" s="3"/>
      <c r="S2103" s="4"/>
      <c r="T2103" s="4" t="b">
        <f t="shared" ca="1" si="614"/>
        <v>0</v>
      </c>
      <c r="U2103" t="b">
        <f t="shared" ca="1" si="615"/>
        <v>0</v>
      </c>
      <c r="W2103" s="317" t="b">
        <f t="shared" ca="1" si="616"/>
        <v>0</v>
      </c>
      <c r="X2103" s="317" t="b">
        <f t="shared" ca="1" si="623"/>
        <v>1</v>
      </c>
      <c r="Y2103" s="317" t="b">
        <f t="shared" ca="1" si="617"/>
        <v>0</v>
      </c>
      <c r="Z2103" t="b">
        <f t="shared" ca="1" si="618"/>
        <v>0</v>
      </c>
      <c r="AA2103" s="37" t="b">
        <f t="shared" ca="1" si="624"/>
        <v>0</v>
      </c>
      <c r="AB2103" t="b">
        <f t="shared" ca="1" si="619"/>
        <v>0</v>
      </c>
      <c r="AD2103" t="b">
        <f t="shared" ca="1" si="625"/>
        <v>0</v>
      </c>
      <c r="AE2103" s="37" t="b">
        <f t="shared" ca="1" si="626"/>
        <v>0</v>
      </c>
      <c r="AF2103" t="b">
        <f t="shared" ca="1" si="627"/>
        <v>0</v>
      </c>
      <c r="AG2103" s="317" t="b">
        <f t="shared" ca="1" si="628"/>
        <v>0</v>
      </c>
      <c r="AH2103" s="317" t="b">
        <f t="shared" ca="1" si="629"/>
        <v>1</v>
      </c>
      <c r="AI2103" s="317" t="b">
        <f t="shared" ca="1" si="630"/>
        <v>0</v>
      </c>
    </row>
    <row r="2104" spans="1:35" x14ac:dyDescent="0.25">
      <c r="A2104">
        <v>2072</v>
      </c>
      <c r="B2104" s="169">
        <f ca="1">OFFSET(InputPriceData!B$15,CalculationsAndCharts!$A2104+$A$11,0,1,1)</f>
        <v>38838</v>
      </c>
      <c r="C2104" s="3">
        <f ca="1">OFFSET(InputPriceData!G$15,CalculationsAndCharts!$A2104+$A$11,IF($C$7,8,0),1,1)</f>
        <v>3082700</v>
      </c>
      <c r="D2104" s="4">
        <f ca="1">OFFSET(InputPriceData!C$15,CalculationsAndCharts!$A2104+$A$11,IF($C$7,8,0),1,1)</f>
        <v>44.66</v>
      </c>
      <c r="E2104" s="4">
        <f ca="1">OFFSET(InputPriceData!D$15,CalculationsAndCharts!$A2104+$A$11,IF($C$7,8,0),1,1)</f>
        <v>46.11</v>
      </c>
      <c r="F2104" s="4">
        <f ca="1">OFFSET(InputPriceData!E$15,CalculationsAndCharts!$A2104+$A$11,IF($C$7,8,0),1,1)</f>
        <v>44.36</v>
      </c>
      <c r="G2104" s="4">
        <f ca="1">OFFSET(InputPriceData!F$15,CalculationsAndCharts!$A2104+$A$11,IF($C$7,8,0),1,1)</f>
        <v>45.8</v>
      </c>
      <c r="H2104" s="133"/>
      <c r="I2104" s="133"/>
      <c r="J2104" s="37">
        <f t="shared" ca="1" si="620"/>
        <v>729</v>
      </c>
      <c r="K2104" s="124">
        <f t="shared" ca="1" si="621"/>
        <v>-0.22000000000000597</v>
      </c>
      <c r="L2104" s="343">
        <f t="shared" ca="1" si="612"/>
        <v>0.13123028403949435</v>
      </c>
      <c r="M2104" s="345">
        <f t="shared" ca="1" si="622"/>
        <v>0.54859886745293229</v>
      </c>
      <c r="N2104" s="344">
        <f t="shared" ca="1" si="613"/>
        <v>0.23920990695583857</v>
      </c>
      <c r="O2104" s="4"/>
      <c r="P2104" s="4"/>
      <c r="Q2104" s="3"/>
      <c r="S2104" s="4"/>
      <c r="T2104" s="4" t="b">
        <f t="shared" ca="1" si="614"/>
        <v>0</v>
      </c>
      <c r="U2104" t="b">
        <f t="shared" ca="1" si="615"/>
        <v>0</v>
      </c>
      <c r="W2104" s="317" t="b">
        <f t="shared" ca="1" si="616"/>
        <v>0</v>
      </c>
      <c r="X2104" s="317" t="b">
        <f t="shared" ca="1" si="623"/>
        <v>1</v>
      </c>
      <c r="Y2104" s="317" t="b">
        <f t="shared" ca="1" si="617"/>
        <v>0</v>
      </c>
      <c r="Z2104" t="b">
        <f t="shared" ca="1" si="618"/>
        <v>0</v>
      </c>
      <c r="AA2104" s="37" t="b">
        <f t="shared" ca="1" si="624"/>
        <v>0</v>
      </c>
      <c r="AB2104" t="b">
        <f t="shared" ca="1" si="619"/>
        <v>0</v>
      </c>
      <c r="AD2104" t="b">
        <f t="shared" ca="1" si="625"/>
        <v>0</v>
      </c>
      <c r="AE2104" s="37" t="b">
        <f t="shared" ca="1" si="626"/>
        <v>0</v>
      </c>
      <c r="AF2104" t="b">
        <f t="shared" ca="1" si="627"/>
        <v>0</v>
      </c>
      <c r="AG2104" s="317" t="b">
        <f t="shared" ca="1" si="628"/>
        <v>0</v>
      </c>
      <c r="AH2104" s="317" t="b">
        <f t="shared" ca="1" si="629"/>
        <v>1</v>
      </c>
      <c r="AI2104" s="317" t="b">
        <f t="shared" ca="1" si="630"/>
        <v>0</v>
      </c>
    </row>
    <row r="2105" spans="1:35" x14ac:dyDescent="0.25">
      <c r="A2105">
        <v>2073</v>
      </c>
      <c r="B2105" s="169">
        <f ca="1">OFFSET(InputPriceData!B$15,CalculationsAndCharts!$A2105+$A$11,0,1,1)</f>
        <v>38835</v>
      </c>
      <c r="C2105" s="3">
        <f ca="1">OFFSET(InputPriceData!G$15,CalculationsAndCharts!$A2105+$A$11,IF($C$7,8,0),1,1)</f>
        <v>3084700</v>
      </c>
      <c r="D2105" s="4">
        <f ca="1">OFFSET(InputPriceData!C$15,CalculationsAndCharts!$A2105+$A$11,IF($C$7,8,0),1,1)</f>
        <v>46.08</v>
      </c>
      <c r="E2105" s="4">
        <f ca="1">OFFSET(InputPriceData!D$15,CalculationsAndCharts!$A2105+$A$11,IF($C$7,8,0),1,1)</f>
        <v>46.08</v>
      </c>
      <c r="F2105" s="4">
        <f ca="1">OFFSET(InputPriceData!E$15,CalculationsAndCharts!$A2105+$A$11,IF($C$7,8,0),1,1)</f>
        <v>43.98</v>
      </c>
      <c r="G2105" s="4">
        <f ca="1">OFFSET(InputPriceData!F$15,CalculationsAndCharts!$A2105+$A$11,IF($C$7,8,0),1,1)</f>
        <v>44.27</v>
      </c>
      <c r="H2105" s="133"/>
      <c r="I2105" s="133"/>
      <c r="J2105" s="37">
        <f t="shared" ca="1" si="620"/>
        <v>728</v>
      </c>
      <c r="K2105" s="124">
        <f t="shared" ca="1" si="621"/>
        <v>-0.90999999999999659</v>
      </c>
      <c r="L2105" s="343">
        <f t="shared" ca="1" si="612"/>
        <v>0.22414134713186712</v>
      </c>
      <c r="M2105" s="345">
        <f t="shared" ca="1" si="622"/>
        <v>0.55358109732889238</v>
      </c>
      <c r="N2105" s="344">
        <f t="shared" ca="1" si="613"/>
        <v>0.40489342611837909</v>
      </c>
      <c r="O2105" s="4"/>
      <c r="P2105" s="4"/>
      <c r="Q2105" s="3"/>
      <c r="S2105" s="4"/>
      <c r="T2105" s="4" t="b">
        <f t="shared" ca="1" si="614"/>
        <v>0</v>
      </c>
      <c r="U2105" t="b">
        <f t="shared" ca="1" si="615"/>
        <v>0</v>
      </c>
      <c r="W2105" s="317" t="b">
        <f t="shared" ca="1" si="616"/>
        <v>0</v>
      </c>
      <c r="X2105" s="317" t="b">
        <f t="shared" ca="1" si="623"/>
        <v>1</v>
      </c>
      <c r="Y2105" s="317" t="b">
        <f t="shared" ca="1" si="617"/>
        <v>0</v>
      </c>
      <c r="Z2105" t="b">
        <f t="shared" ca="1" si="618"/>
        <v>0</v>
      </c>
      <c r="AA2105" s="37" t="b">
        <f t="shared" ca="1" si="624"/>
        <v>0</v>
      </c>
      <c r="AB2105" t="b">
        <f t="shared" ca="1" si="619"/>
        <v>0</v>
      </c>
      <c r="AD2105" t="b">
        <f t="shared" ca="1" si="625"/>
        <v>0</v>
      </c>
      <c r="AE2105" s="37" t="b">
        <f t="shared" ca="1" si="626"/>
        <v>0</v>
      </c>
      <c r="AF2105" t="b">
        <f t="shared" ca="1" si="627"/>
        <v>0</v>
      </c>
      <c r="AG2105" s="317" t="b">
        <f t="shared" ca="1" si="628"/>
        <v>0</v>
      </c>
      <c r="AH2105" s="317" t="b">
        <f t="shared" ca="1" si="629"/>
        <v>1</v>
      </c>
      <c r="AI2105" s="317" t="b">
        <f t="shared" ca="1" si="630"/>
        <v>0</v>
      </c>
    </row>
    <row r="2106" spans="1:35" x14ac:dyDescent="0.25">
      <c r="A2106">
        <v>2074</v>
      </c>
      <c r="B2106" s="169">
        <f ca="1">OFFSET(InputPriceData!B$15,CalculationsAndCharts!$A2106+$A$11,0,1,1)</f>
        <v>38834</v>
      </c>
      <c r="C2106" s="3">
        <f ca="1">OFFSET(InputPriceData!G$15,CalculationsAndCharts!$A2106+$A$11,IF($C$7,8,0),1,1)</f>
        <v>2295300</v>
      </c>
      <c r="D2106" s="4">
        <f ca="1">OFFSET(InputPriceData!C$15,CalculationsAndCharts!$A2106+$A$11,IF($C$7,8,0),1,1)</f>
        <v>45.18</v>
      </c>
      <c r="E2106" s="4">
        <f ca="1">OFFSET(InputPriceData!D$15,CalculationsAndCharts!$A2106+$A$11,IF($C$7,8,0),1,1)</f>
        <v>46.21</v>
      </c>
      <c r="F2106" s="4">
        <f ca="1">OFFSET(InputPriceData!E$15,CalculationsAndCharts!$A2106+$A$11,IF($C$7,8,0),1,1)</f>
        <v>45.18</v>
      </c>
      <c r="G2106" s="4">
        <f ca="1">OFFSET(InputPriceData!F$15,CalculationsAndCharts!$A2106+$A$11,IF($C$7,8,0),1,1)</f>
        <v>46.02</v>
      </c>
      <c r="H2106" s="133"/>
      <c r="I2106" s="133"/>
      <c r="J2106" s="37">
        <f t="shared" ca="1" si="620"/>
        <v>727</v>
      </c>
      <c r="K2106" s="124">
        <f t="shared" ca="1" si="621"/>
        <v>0.76000000000000512</v>
      </c>
      <c r="L2106" s="343">
        <f t="shared" ca="1" si="612"/>
        <v>0.27178814029715176</v>
      </c>
      <c r="M2106" s="345">
        <f t="shared" ca="1" si="622"/>
        <v>0.55860857449938683</v>
      </c>
      <c r="N2106" s="344">
        <f t="shared" ca="1" si="613"/>
        <v>0.48654487722592249</v>
      </c>
      <c r="O2106" s="4"/>
      <c r="P2106" s="4"/>
      <c r="Q2106" s="3"/>
      <c r="S2106" s="4"/>
      <c r="T2106" s="4" t="b">
        <f t="shared" ca="1" si="614"/>
        <v>0</v>
      </c>
      <c r="U2106" t="b">
        <f t="shared" ca="1" si="615"/>
        <v>0</v>
      </c>
      <c r="W2106" s="317" t="b">
        <f t="shared" ca="1" si="616"/>
        <v>0</v>
      </c>
      <c r="X2106" s="317" t="b">
        <f t="shared" ca="1" si="623"/>
        <v>1</v>
      </c>
      <c r="Y2106" s="317" t="b">
        <f t="shared" ca="1" si="617"/>
        <v>0</v>
      </c>
      <c r="Z2106" t="b">
        <f t="shared" ca="1" si="618"/>
        <v>0</v>
      </c>
      <c r="AA2106" s="37" t="b">
        <f t="shared" ca="1" si="624"/>
        <v>0</v>
      </c>
      <c r="AB2106" t="b">
        <f t="shared" ca="1" si="619"/>
        <v>0</v>
      </c>
      <c r="AD2106" t="b">
        <f t="shared" ca="1" si="625"/>
        <v>0</v>
      </c>
      <c r="AE2106" s="37" t="b">
        <f t="shared" ca="1" si="626"/>
        <v>0</v>
      </c>
      <c r="AF2106" t="b">
        <f t="shared" ca="1" si="627"/>
        <v>0</v>
      </c>
      <c r="AG2106" s="317" t="b">
        <f t="shared" ca="1" si="628"/>
        <v>0</v>
      </c>
      <c r="AH2106" s="317" t="b">
        <f t="shared" ca="1" si="629"/>
        <v>1</v>
      </c>
      <c r="AI2106" s="317" t="b">
        <f t="shared" ca="1" si="630"/>
        <v>0</v>
      </c>
    </row>
    <row r="2107" spans="1:35" x14ac:dyDescent="0.25">
      <c r="A2107">
        <v>2075</v>
      </c>
      <c r="B2107" s="169">
        <f ca="1">OFFSET(InputPriceData!B$15,CalculationsAndCharts!$A2107+$A$11,0,1,1)</f>
        <v>38833</v>
      </c>
      <c r="C2107" s="3">
        <f ca="1">OFFSET(InputPriceData!G$15,CalculationsAndCharts!$A2107+$A$11,IF($C$7,8,0),1,1)</f>
        <v>1272700</v>
      </c>
      <c r="D2107" s="4">
        <f ca="1">OFFSET(InputPriceData!C$15,CalculationsAndCharts!$A2107+$A$11,IF($C$7,8,0),1,1)</f>
        <v>45.12</v>
      </c>
      <c r="E2107" s="4">
        <f ca="1">OFFSET(InputPriceData!D$15,CalculationsAndCharts!$A2107+$A$11,IF($C$7,8,0),1,1)</f>
        <v>45.4</v>
      </c>
      <c r="F2107" s="4">
        <f ca="1">OFFSET(InputPriceData!E$15,CalculationsAndCharts!$A2107+$A$11,IF($C$7,8,0),1,1)</f>
        <v>44.82</v>
      </c>
      <c r="G2107" s="4">
        <f ca="1">OFFSET(InputPriceData!F$15,CalculationsAndCharts!$A2107+$A$11,IF($C$7,8,0),1,1)</f>
        <v>45.18</v>
      </c>
      <c r="H2107" s="133"/>
      <c r="I2107" s="133"/>
      <c r="J2107" s="37">
        <f t="shared" ca="1" si="620"/>
        <v>726</v>
      </c>
      <c r="K2107" s="124">
        <f t="shared" ca="1" si="621"/>
        <v>-0.81000000000000227</v>
      </c>
      <c r="L2107" s="343">
        <f t="shared" ca="1" si="612"/>
        <v>0.30335614404909972</v>
      </c>
      <c r="M2107" s="345">
        <f t="shared" ca="1" si="622"/>
        <v>0.56368170988838229</v>
      </c>
      <c r="N2107" s="344">
        <f t="shared" ca="1" si="613"/>
        <v>0.5381692162925934</v>
      </c>
      <c r="O2107" s="4"/>
      <c r="P2107" s="4"/>
      <c r="Q2107" s="3"/>
      <c r="S2107" s="4"/>
      <c r="T2107" s="4" t="b">
        <f t="shared" ca="1" si="614"/>
        <v>0</v>
      </c>
      <c r="U2107" t="b">
        <f t="shared" ca="1" si="615"/>
        <v>0</v>
      </c>
      <c r="W2107" s="317" t="b">
        <f t="shared" ca="1" si="616"/>
        <v>0</v>
      </c>
      <c r="X2107" s="317" t="b">
        <f t="shared" ca="1" si="623"/>
        <v>1</v>
      </c>
      <c r="Y2107" s="317" t="b">
        <f t="shared" ca="1" si="617"/>
        <v>0</v>
      </c>
      <c r="Z2107" t="b">
        <f t="shared" ca="1" si="618"/>
        <v>0</v>
      </c>
      <c r="AA2107" s="37" t="b">
        <f t="shared" ca="1" si="624"/>
        <v>0</v>
      </c>
      <c r="AB2107" t="b">
        <f t="shared" ca="1" si="619"/>
        <v>0</v>
      </c>
      <c r="AD2107" t="b">
        <f t="shared" ca="1" si="625"/>
        <v>0</v>
      </c>
      <c r="AE2107" s="37" t="b">
        <f t="shared" ca="1" si="626"/>
        <v>0</v>
      </c>
      <c r="AF2107" t="b">
        <f t="shared" ca="1" si="627"/>
        <v>0</v>
      </c>
      <c r="AG2107" s="317" t="b">
        <f t="shared" ca="1" si="628"/>
        <v>0</v>
      </c>
      <c r="AH2107" s="317" t="b">
        <f t="shared" ca="1" si="629"/>
        <v>1</v>
      </c>
      <c r="AI2107" s="317" t="b">
        <f t="shared" ca="1" si="630"/>
        <v>0</v>
      </c>
    </row>
    <row r="2108" spans="1:35" x14ac:dyDescent="0.25">
      <c r="A2108">
        <v>2076</v>
      </c>
      <c r="B2108" s="169">
        <f ca="1">OFFSET(InputPriceData!B$15,CalculationsAndCharts!$A2108+$A$11,0,1,1)</f>
        <v>38832</v>
      </c>
      <c r="C2108" s="3">
        <f ca="1">OFFSET(InputPriceData!G$15,CalculationsAndCharts!$A2108+$A$11,IF($C$7,8,0),1,1)</f>
        <v>1456900</v>
      </c>
      <c r="D2108" s="4">
        <f ca="1">OFFSET(InputPriceData!C$15,CalculationsAndCharts!$A2108+$A$11,IF($C$7,8,0),1,1)</f>
        <v>45.84</v>
      </c>
      <c r="E2108" s="4">
        <f ca="1">OFFSET(InputPriceData!D$15,CalculationsAndCharts!$A2108+$A$11,IF($C$7,8,0),1,1)</f>
        <v>45.93</v>
      </c>
      <c r="F2108" s="4">
        <f ca="1">OFFSET(InputPriceData!E$15,CalculationsAndCharts!$A2108+$A$11,IF($C$7,8,0),1,1)</f>
        <v>45.12</v>
      </c>
      <c r="G2108" s="4">
        <f ca="1">OFFSET(InputPriceData!F$15,CalculationsAndCharts!$A2108+$A$11,IF($C$7,8,0),1,1)</f>
        <v>45.26</v>
      </c>
      <c r="H2108" s="133"/>
      <c r="I2108" s="133"/>
      <c r="J2108" s="37">
        <f t="shared" ca="1" si="620"/>
        <v>725</v>
      </c>
      <c r="K2108" s="124">
        <f t="shared" ca="1" si="621"/>
        <v>-0.16000000000000369</v>
      </c>
      <c r="L2108" s="343">
        <f t="shared" ca="1" si="612"/>
        <v>0.31212383272549943</v>
      </c>
      <c r="M2108" s="345">
        <f t="shared" ca="1" si="622"/>
        <v>0.56880091815174805</v>
      </c>
      <c r="N2108" s="344">
        <f t="shared" ca="1" si="613"/>
        <v>0.54874002970970803</v>
      </c>
      <c r="O2108" s="4"/>
      <c r="P2108" s="4"/>
      <c r="Q2108" s="3"/>
      <c r="S2108" s="4"/>
      <c r="T2108" s="4" t="b">
        <f t="shared" ca="1" si="614"/>
        <v>0</v>
      </c>
      <c r="U2108" t="b">
        <f t="shared" ca="1" si="615"/>
        <v>0</v>
      </c>
      <c r="W2108" s="317" t="b">
        <f t="shared" ca="1" si="616"/>
        <v>0</v>
      </c>
      <c r="X2108" s="317" t="b">
        <f t="shared" ca="1" si="623"/>
        <v>1</v>
      </c>
      <c r="Y2108" s="317" t="b">
        <f t="shared" ca="1" si="617"/>
        <v>0</v>
      </c>
      <c r="Z2108" t="b">
        <f t="shared" ca="1" si="618"/>
        <v>0</v>
      </c>
      <c r="AA2108" s="37" t="b">
        <f t="shared" ca="1" si="624"/>
        <v>0</v>
      </c>
      <c r="AB2108" t="b">
        <f t="shared" ca="1" si="619"/>
        <v>0</v>
      </c>
      <c r="AD2108" t="b">
        <f t="shared" ca="1" si="625"/>
        <v>0</v>
      </c>
      <c r="AE2108" s="37" t="b">
        <f t="shared" ca="1" si="626"/>
        <v>0</v>
      </c>
      <c r="AF2108" t="b">
        <f t="shared" ca="1" si="627"/>
        <v>0</v>
      </c>
      <c r="AG2108" s="317" t="b">
        <f t="shared" ca="1" si="628"/>
        <v>0</v>
      </c>
      <c r="AH2108" s="317" t="b">
        <f t="shared" ca="1" si="629"/>
        <v>1</v>
      </c>
      <c r="AI2108" s="317" t="b">
        <f t="shared" ca="1" si="630"/>
        <v>0</v>
      </c>
    </row>
    <row r="2109" spans="1:35" x14ac:dyDescent="0.25">
      <c r="A2109">
        <v>2077</v>
      </c>
      <c r="B2109" s="169">
        <f ca="1">OFFSET(InputPriceData!B$15,CalculationsAndCharts!$A2109+$A$11,0,1,1)</f>
        <v>38831</v>
      </c>
      <c r="C2109" s="3">
        <f ca="1">OFFSET(InputPriceData!G$15,CalculationsAndCharts!$A2109+$A$11,IF($C$7,8,0),1,1)</f>
        <v>1368500</v>
      </c>
      <c r="D2109" s="4">
        <f ca="1">OFFSET(InputPriceData!C$15,CalculationsAndCharts!$A2109+$A$11,IF($C$7,8,0),1,1)</f>
        <v>45.31</v>
      </c>
      <c r="E2109" s="4">
        <f ca="1">OFFSET(InputPriceData!D$15,CalculationsAndCharts!$A2109+$A$11,IF($C$7,8,0),1,1)</f>
        <v>46.24</v>
      </c>
      <c r="F2109" s="4">
        <f ca="1">OFFSET(InputPriceData!E$15,CalculationsAndCharts!$A2109+$A$11,IF($C$7,8,0),1,1)</f>
        <v>45.3</v>
      </c>
      <c r="G2109" s="4">
        <f ca="1">OFFSET(InputPriceData!F$15,CalculationsAndCharts!$A2109+$A$11,IF($C$7,8,0),1,1)</f>
        <v>45.99</v>
      </c>
      <c r="H2109" s="133"/>
      <c r="I2109" s="133"/>
      <c r="J2109" s="37">
        <f t="shared" ca="1" si="620"/>
        <v>724</v>
      </c>
      <c r="K2109" s="124">
        <f t="shared" ca="1" si="621"/>
        <v>0.24000000000000199</v>
      </c>
      <c r="L2109" s="343">
        <f t="shared" ca="1" si="612"/>
        <v>0.22758449310814138</v>
      </c>
      <c r="M2109" s="345">
        <f t="shared" ca="1" si="622"/>
        <v>0.57396661771114843</v>
      </c>
      <c r="N2109" s="344">
        <f t="shared" ca="1" si="613"/>
        <v>0.39651172400182066</v>
      </c>
      <c r="O2109" s="4"/>
      <c r="P2109" s="4"/>
      <c r="Q2109" s="3"/>
      <c r="S2109" s="4"/>
      <c r="T2109" s="4" t="b">
        <f t="shared" ca="1" si="614"/>
        <v>0</v>
      </c>
      <c r="U2109" t="b">
        <f t="shared" ca="1" si="615"/>
        <v>0</v>
      </c>
      <c r="W2109" s="317" t="b">
        <f t="shared" ca="1" si="616"/>
        <v>1</v>
      </c>
      <c r="X2109" s="317" t="b">
        <f t="shared" ca="1" si="623"/>
        <v>1</v>
      </c>
      <c r="Y2109" s="317" t="b">
        <f t="shared" ca="1" si="617"/>
        <v>0</v>
      </c>
      <c r="Z2109" t="b">
        <f t="shared" ca="1" si="618"/>
        <v>0</v>
      </c>
      <c r="AA2109" s="37" t="b">
        <f t="shared" ca="1" si="624"/>
        <v>0</v>
      </c>
      <c r="AB2109" t="b">
        <f t="shared" ca="1" si="619"/>
        <v>1</v>
      </c>
      <c r="AD2109" t="b">
        <f t="shared" ca="1" si="625"/>
        <v>0</v>
      </c>
      <c r="AE2109" s="37" t="b">
        <f t="shared" ca="1" si="626"/>
        <v>0</v>
      </c>
      <c r="AF2109" t="b">
        <f t="shared" ca="1" si="627"/>
        <v>1</v>
      </c>
      <c r="AG2109" s="317" t="b">
        <f t="shared" ca="1" si="628"/>
        <v>1</v>
      </c>
      <c r="AH2109" s="317" t="b">
        <f t="shared" ca="1" si="629"/>
        <v>1</v>
      </c>
      <c r="AI2109" s="317" t="b">
        <f t="shared" ca="1" si="630"/>
        <v>0</v>
      </c>
    </row>
    <row r="2110" spans="1:35" x14ac:dyDescent="0.25">
      <c r="A2110">
        <v>2078</v>
      </c>
      <c r="B2110" s="169">
        <f ca="1">OFFSET(InputPriceData!B$15,CalculationsAndCharts!$A2110+$A$11,0,1,1)</f>
        <v>38828</v>
      </c>
      <c r="C2110" s="3">
        <f ca="1">OFFSET(InputPriceData!G$15,CalculationsAndCharts!$A2110+$A$11,IF($C$7,8,0),1,1)</f>
        <v>1381100</v>
      </c>
      <c r="D2110" s="4">
        <f ca="1">OFFSET(InputPriceData!C$15,CalculationsAndCharts!$A2110+$A$11,IF($C$7,8,0),1,1)</f>
        <v>45.94</v>
      </c>
      <c r="E2110" s="4">
        <f ca="1">OFFSET(InputPriceData!D$15,CalculationsAndCharts!$A2110+$A$11,IF($C$7,8,0),1,1)</f>
        <v>45.94</v>
      </c>
      <c r="F2110" s="4">
        <f ca="1">OFFSET(InputPriceData!E$15,CalculationsAndCharts!$A2110+$A$11,IF($C$7,8,0),1,1)</f>
        <v>45.21</v>
      </c>
      <c r="G2110" s="4">
        <f ca="1">OFFSET(InputPriceData!F$15,CalculationsAndCharts!$A2110+$A$11,IF($C$7,8,0),1,1)</f>
        <v>45.42</v>
      </c>
      <c r="H2110" s="133"/>
      <c r="I2110" s="133"/>
      <c r="J2110" s="37">
        <f t="shared" ca="1" si="620"/>
        <v>723</v>
      </c>
      <c r="K2110" s="124">
        <f t="shared" ca="1" si="621"/>
        <v>0.53000000000000114</v>
      </c>
      <c r="L2110" s="343">
        <f t="shared" ca="1" si="612"/>
        <v>7.2652866086382717E-2</v>
      </c>
      <c r="M2110" s="345">
        <f t="shared" ca="1" si="622"/>
        <v>0.57917923078824263</v>
      </c>
      <c r="N2110" s="344">
        <f t="shared" ca="1" si="613"/>
        <v>0.12544107630984058</v>
      </c>
      <c r="O2110" s="4"/>
      <c r="P2110" s="4"/>
      <c r="Q2110" s="3"/>
      <c r="S2110" s="4"/>
      <c r="T2110" s="4" t="b">
        <f t="shared" ca="1" si="614"/>
        <v>1</v>
      </c>
      <c r="U2110" t="b">
        <f t="shared" ca="1" si="615"/>
        <v>0</v>
      </c>
      <c r="W2110" s="317" t="b">
        <f t="shared" ca="1" si="616"/>
        <v>0</v>
      </c>
      <c r="X2110" s="317" t="b">
        <f t="shared" ca="1" si="623"/>
        <v>0</v>
      </c>
      <c r="Y2110" s="317" t="b">
        <f t="shared" ca="1" si="617"/>
        <v>0</v>
      </c>
      <c r="Z2110" t="b">
        <f t="shared" ca="1" si="618"/>
        <v>0</v>
      </c>
      <c r="AA2110" s="37" t="b">
        <f t="shared" ca="1" si="624"/>
        <v>1</v>
      </c>
      <c r="AB2110" t="b">
        <f t="shared" ca="1" si="619"/>
        <v>0</v>
      </c>
      <c r="AD2110" t="b">
        <f t="shared" ca="1" si="625"/>
        <v>0</v>
      </c>
      <c r="AE2110" s="37" t="b">
        <f t="shared" ca="1" si="626"/>
        <v>1</v>
      </c>
      <c r="AF2110" t="b">
        <f t="shared" ca="1" si="627"/>
        <v>0</v>
      </c>
      <c r="AG2110" s="317" t="b">
        <f t="shared" ca="1" si="628"/>
        <v>0</v>
      </c>
      <c r="AH2110" s="317" t="b">
        <f t="shared" ca="1" si="629"/>
        <v>0</v>
      </c>
      <c r="AI2110" s="317" t="b">
        <f t="shared" ca="1" si="630"/>
        <v>0</v>
      </c>
    </row>
    <row r="2111" spans="1:35" x14ac:dyDescent="0.25">
      <c r="A2111">
        <v>2079</v>
      </c>
      <c r="B2111" s="169">
        <f ca="1">OFFSET(InputPriceData!B$15,CalculationsAndCharts!$A2111+$A$11,0,1,1)</f>
        <v>38827</v>
      </c>
      <c r="C2111" s="3">
        <f ca="1">OFFSET(InputPriceData!G$15,CalculationsAndCharts!$A2111+$A$11,IF($C$7,8,0),1,1)</f>
        <v>1983300</v>
      </c>
      <c r="D2111" s="4">
        <f ca="1">OFFSET(InputPriceData!C$15,CalculationsAndCharts!$A2111+$A$11,IF($C$7,8,0),1,1)</f>
        <v>44.8</v>
      </c>
      <c r="E2111" s="4">
        <f ca="1">OFFSET(InputPriceData!D$15,CalculationsAndCharts!$A2111+$A$11,IF($C$7,8,0),1,1)</f>
        <v>46.06</v>
      </c>
      <c r="F2111" s="4">
        <f ca="1">OFFSET(InputPriceData!E$15,CalculationsAndCharts!$A2111+$A$11,IF($C$7,8,0),1,1)</f>
        <v>44.8</v>
      </c>
      <c r="G2111" s="4">
        <f ca="1">OFFSET(InputPriceData!F$15,CalculationsAndCharts!$A2111+$A$11,IF($C$7,8,0),1,1)</f>
        <v>45.75</v>
      </c>
      <c r="H2111" s="133"/>
      <c r="I2111" s="133"/>
      <c r="J2111" s="37">
        <f t="shared" ca="1" si="620"/>
        <v>722</v>
      </c>
      <c r="K2111" s="124">
        <f t="shared" ca="1" si="621"/>
        <v>0.85000000000000142</v>
      </c>
      <c r="L2111" s="343">
        <f t="shared" ca="1" si="612"/>
        <v>-0.13044501747656534</v>
      </c>
      <c r="M2111" s="345">
        <f t="shared" ca="1" si="622"/>
        <v>0.58443918343919543</v>
      </c>
      <c r="N2111" s="344">
        <f t="shared" ca="1" si="613"/>
        <v>-0.22319690597907477</v>
      </c>
      <c r="O2111" s="4"/>
      <c r="P2111" s="4"/>
      <c r="Q2111" s="3"/>
      <c r="S2111" s="4"/>
      <c r="T2111" s="4" t="b">
        <f t="shared" ca="1" si="614"/>
        <v>0</v>
      </c>
      <c r="U2111" t="b">
        <f t="shared" ca="1" si="615"/>
        <v>0</v>
      </c>
      <c r="W2111" s="317" t="b">
        <f t="shared" ca="1" si="616"/>
        <v>0</v>
      </c>
      <c r="X2111" s="317" t="b">
        <f t="shared" ca="1" si="623"/>
        <v>0</v>
      </c>
      <c r="Y2111" s="317" t="b">
        <f t="shared" ca="1" si="617"/>
        <v>0</v>
      </c>
      <c r="Z2111" t="b">
        <f t="shared" ca="1" si="618"/>
        <v>0</v>
      </c>
      <c r="AA2111" s="37" t="b">
        <f t="shared" ca="1" si="624"/>
        <v>1</v>
      </c>
      <c r="AB2111" t="b">
        <f t="shared" ca="1" si="619"/>
        <v>0</v>
      </c>
      <c r="AD2111" t="b">
        <f t="shared" ca="1" si="625"/>
        <v>0</v>
      </c>
      <c r="AE2111" s="37" t="b">
        <f t="shared" ca="1" si="626"/>
        <v>1</v>
      </c>
      <c r="AF2111" t="b">
        <f t="shared" ca="1" si="627"/>
        <v>0</v>
      </c>
      <c r="AG2111" s="317" t="b">
        <f t="shared" ca="1" si="628"/>
        <v>0</v>
      </c>
      <c r="AH2111" s="317" t="b">
        <f t="shared" ca="1" si="629"/>
        <v>0</v>
      </c>
      <c r="AI2111" s="317" t="b">
        <f t="shared" ca="1" si="630"/>
        <v>0</v>
      </c>
    </row>
    <row r="2112" spans="1:35" x14ac:dyDescent="0.25">
      <c r="A2112">
        <v>2080</v>
      </c>
      <c r="B2112" s="169">
        <f ca="1">OFFSET(InputPriceData!B$15,CalculationsAndCharts!$A2112+$A$11,0,1,1)</f>
        <v>38826</v>
      </c>
      <c r="C2112" s="3">
        <f ca="1">OFFSET(InputPriceData!G$15,CalculationsAndCharts!$A2112+$A$11,IF($C$7,8,0),1,1)</f>
        <v>1260700</v>
      </c>
      <c r="D2112" s="4">
        <f ca="1">OFFSET(InputPriceData!C$15,CalculationsAndCharts!$A2112+$A$11,IF($C$7,8,0),1,1)</f>
        <v>44.69</v>
      </c>
      <c r="E2112" s="4">
        <f ca="1">OFFSET(InputPriceData!D$15,CalculationsAndCharts!$A2112+$A$11,IF($C$7,8,0),1,1)</f>
        <v>44.94</v>
      </c>
      <c r="F2112" s="4">
        <f ca="1">OFFSET(InputPriceData!E$15,CalculationsAndCharts!$A2112+$A$11,IF($C$7,8,0),1,1)</f>
        <v>44.54</v>
      </c>
      <c r="G2112" s="4">
        <f ca="1">OFFSET(InputPriceData!F$15,CalculationsAndCharts!$A2112+$A$11,IF($C$7,8,0),1,1)</f>
        <v>44.89</v>
      </c>
      <c r="H2112" s="133"/>
      <c r="I2112" s="133"/>
      <c r="J2112" s="37">
        <f t="shared" ca="1" si="620"/>
        <v>721</v>
      </c>
      <c r="K2112" s="124">
        <f t="shared" ca="1" si="621"/>
        <v>1.0200000000000031</v>
      </c>
      <c r="L2112" s="343">
        <f t="shared" ca="1" si="612"/>
        <v>-0.34604653508309824</v>
      </c>
      <c r="M2112" s="345">
        <f t="shared" ca="1" si="622"/>
        <v>0.58974690558950094</v>
      </c>
      <c r="N2112" s="344">
        <f t="shared" ca="1" si="613"/>
        <v>-0.58677126035480598</v>
      </c>
      <c r="O2112" s="4"/>
      <c r="P2112" s="4"/>
      <c r="Q2112" s="3"/>
      <c r="S2112" s="4"/>
      <c r="T2112" s="4" t="b">
        <f t="shared" ca="1" si="614"/>
        <v>0</v>
      </c>
      <c r="U2112" t="b">
        <f t="shared" ca="1" si="615"/>
        <v>0</v>
      </c>
      <c r="W2112" s="317" t="b">
        <f t="shared" ca="1" si="616"/>
        <v>0</v>
      </c>
      <c r="X2112" s="317" t="b">
        <f t="shared" ca="1" si="623"/>
        <v>0</v>
      </c>
      <c r="Y2112" s="317" t="b">
        <f t="shared" ca="1" si="617"/>
        <v>0</v>
      </c>
      <c r="Z2112" t="b">
        <f t="shared" ca="1" si="618"/>
        <v>0</v>
      </c>
      <c r="AA2112" s="37" t="b">
        <f t="shared" ca="1" si="624"/>
        <v>1</v>
      </c>
      <c r="AB2112" t="b">
        <f t="shared" ca="1" si="619"/>
        <v>0</v>
      </c>
      <c r="AD2112" t="b">
        <f t="shared" ca="1" si="625"/>
        <v>0</v>
      </c>
      <c r="AE2112" s="37" t="b">
        <f t="shared" ca="1" si="626"/>
        <v>1</v>
      </c>
      <c r="AF2112" t="b">
        <f t="shared" ca="1" si="627"/>
        <v>0</v>
      </c>
      <c r="AG2112" s="317" t="b">
        <f t="shared" ca="1" si="628"/>
        <v>0</v>
      </c>
      <c r="AH2112" s="317" t="b">
        <f t="shared" ca="1" si="629"/>
        <v>0</v>
      </c>
      <c r="AI2112" s="317" t="b">
        <f t="shared" ca="1" si="630"/>
        <v>0</v>
      </c>
    </row>
    <row r="2113" spans="1:35" x14ac:dyDescent="0.25">
      <c r="A2113">
        <v>2081</v>
      </c>
      <c r="B2113" s="169">
        <f ca="1">OFFSET(InputPriceData!B$15,CalculationsAndCharts!$A2113+$A$11,0,1,1)</f>
        <v>38825</v>
      </c>
      <c r="C2113" s="3">
        <f ca="1">OFFSET(InputPriceData!G$15,CalculationsAndCharts!$A2113+$A$11,IF($C$7,8,0),1,1)</f>
        <v>2208100</v>
      </c>
      <c r="D2113" s="4">
        <f ca="1">OFFSET(InputPriceData!C$15,CalculationsAndCharts!$A2113+$A$11,IF($C$7,8,0),1,1)</f>
        <v>43.95</v>
      </c>
      <c r="E2113" s="4">
        <f ca="1">OFFSET(InputPriceData!D$15,CalculationsAndCharts!$A2113+$A$11,IF($C$7,8,0),1,1)</f>
        <v>45.06</v>
      </c>
      <c r="F2113" s="4">
        <f ca="1">OFFSET(InputPriceData!E$15,CalculationsAndCharts!$A2113+$A$11,IF($C$7,8,0),1,1)</f>
        <v>43.94</v>
      </c>
      <c r="G2113" s="4">
        <f ca="1">OFFSET(InputPriceData!F$15,CalculationsAndCharts!$A2113+$A$11,IF($C$7,8,0),1,1)</f>
        <v>44.9</v>
      </c>
      <c r="H2113" s="133"/>
      <c r="I2113" s="133"/>
      <c r="J2113" s="37">
        <f t="shared" ca="1" si="620"/>
        <v>720</v>
      </c>
      <c r="K2113" s="124">
        <f t="shared" ca="1" si="621"/>
        <v>1.2100000000000009</v>
      </c>
      <c r="L2113" s="343">
        <f t="shared" ca="1" si="612"/>
        <v>-0.52439570442216954</v>
      </c>
      <c r="M2113" s="345">
        <f t="shared" ca="1" si="622"/>
        <v>0.59510283106912309</v>
      </c>
      <c r="N2113" s="344">
        <f t="shared" ca="1" si="613"/>
        <v>-0.88118502726675707</v>
      </c>
      <c r="O2113" s="4"/>
      <c r="P2113" s="4"/>
      <c r="Q2113" s="3"/>
      <c r="S2113" s="4"/>
      <c r="T2113" s="4" t="b">
        <f t="shared" ca="1" si="614"/>
        <v>0</v>
      </c>
      <c r="U2113" t="b">
        <f t="shared" ca="1" si="615"/>
        <v>0</v>
      </c>
      <c r="W2113" s="317" t="b">
        <f t="shared" ca="1" si="616"/>
        <v>0</v>
      </c>
      <c r="X2113" s="317" t="b">
        <f t="shared" ca="1" si="623"/>
        <v>0</v>
      </c>
      <c r="Y2113" s="317" t="b">
        <f t="shared" ca="1" si="617"/>
        <v>0</v>
      </c>
      <c r="Z2113" t="b">
        <f t="shared" ca="1" si="618"/>
        <v>0</v>
      </c>
      <c r="AA2113" s="37" t="b">
        <f t="shared" ca="1" si="624"/>
        <v>1</v>
      </c>
      <c r="AB2113" t="b">
        <f t="shared" ca="1" si="619"/>
        <v>0</v>
      </c>
      <c r="AD2113" t="b">
        <f t="shared" ca="1" si="625"/>
        <v>0</v>
      </c>
      <c r="AE2113" s="37" t="b">
        <f t="shared" ca="1" si="626"/>
        <v>1</v>
      </c>
      <c r="AF2113" t="b">
        <f t="shared" ca="1" si="627"/>
        <v>0</v>
      </c>
      <c r="AG2113" s="317" t="b">
        <f t="shared" ca="1" si="628"/>
        <v>0</v>
      </c>
      <c r="AH2113" s="317" t="b">
        <f t="shared" ca="1" si="629"/>
        <v>0</v>
      </c>
      <c r="AI2113" s="317" t="b">
        <f t="shared" ca="1" si="630"/>
        <v>0</v>
      </c>
    </row>
    <row r="2114" spans="1:35" x14ac:dyDescent="0.25">
      <c r="A2114">
        <v>2082</v>
      </c>
      <c r="B2114" s="169">
        <f ca="1">OFFSET(InputPriceData!B$15,CalculationsAndCharts!$A2114+$A$11,0,1,1)</f>
        <v>38824</v>
      </c>
      <c r="C2114" s="3">
        <f ca="1">OFFSET(InputPriceData!G$15,CalculationsAndCharts!$A2114+$A$11,IF($C$7,8,0),1,1)</f>
        <v>1007600</v>
      </c>
      <c r="D2114" s="4">
        <f ca="1">OFFSET(InputPriceData!C$15,CalculationsAndCharts!$A2114+$A$11,IF($C$7,8,0),1,1)</f>
        <v>43.69</v>
      </c>
      <c r="E2114" s="4">
        <f ca="1">OFFSET(InputPriceData!D$15,CalculationsAndCharts!$A2114+$A$11,IF($C$7,8,0),1,1)</f>
        <v>44.13</v>
      </c>
      <c r="F2114" s="4">
        <f ca="1">OFFSET(InputPriceData!E$15,CalculationsAndCharts!$A2114+$A$11,IF($C$7,8,0),1,1)</f>
        <v>43.55</v>
      </c>
      <c r="G2114" s="4">
        <f ca="1">OFFSET(InputPriceData!F$15,CalculationsAndCharts!$A2114+$A$11,IF($C$7,8,0),1,1)</f>
        <v>43.87</v>
      </c>
      <c r="H2114" s="133"/>
      <c r="I2114" s="133"/>
      <c r="J2114" s="37">
        <f t="shared" ca="1" si="620"/>
        <v>719</v>
      </c>
      <c r="K2114" s="124">
        <f t="shared" ca="1" si="621"/>
        <v>0.33999999999999631</v>
      </c>
      <c r="L2114" s="343">
        <f t="shared" ca="1" si="612"/>
        <v>-0.60050739764795469</v>
      </c>
      <c r="M2114" s="345">
        <f t="shared" ca="1" si="622"/>
        <v>0.60050739764795469</v>
      </c>
      <c r="N2114" s="344">
        <f t="shared" ca="1" si="613"/>
        <v>-1</v>
      </c>
      <c r="O2114" s="4"/>
      <c r="P2114" s="4"/>
      <c r="Q2114" s="3"/>
      <c r="S2114" s="4"/>
      <c r="T2114" s="4" t="b">
        <f t="shared" ca="1" si="614"/>
        <v>0</v>
      </c>
      <c r="U2114" t="b">
        <f t="shared" ca="1" si="615"/>
        <v>0</v>
      </c>
      <c r="W2114" s="317" t="b">
        <f t="shared" ca="1" si="616"/>
        <v>0</v>
      </c>
      <c r="X2114" s="317" t="b">
        <f t="shared" ca="1" si="623"/>
        <v>0</v>
      </c>
      <c r="Y2114" s="317" t="b">
        <f t="shared" ca="1" si="617"/>
        <v>0</v>
      </c>
      <c r="Z2114" t="b">
        <f t="shared" ca="1" si="618"/>
        <v>0</v>
      </c>
      <c r="AA2114" s="37" t="b">
        <f t="shared" ca="1" si="624"/>
        <v>1</v>
      </c>
      <c r="AB2114" t="b">
        <f t="shared" ca="1" si="619"/>
        <v>0</v>
      </c>
      <c r="AD2114" t="b">
        <f t="shared" ca="1" si="625"/>
        <v>0</v>
      </c>
      <c r="AE2114" s="37" t="b">
        <f t="shared" ca="1" si="626"/>
        <v>1</v>
      </c>
      <c r="AF2114" t="b">
        <f t="shared" ca="1" si="627"/>
        <v>0</v>
      </c>
      <c r="AG2114" s="317" t="b">
        <f t="shared" ca="1" si="628"/>
        <v>0</v>
      </c>
      <c r="AH2114" s="317" t="b">
        <f t="shared" ca="1" si="629"/>
        <v>0</v>
      </c>
      <c r="AI2114" s="317" t="b">
        <f t="shared" ca="1" si="630"/>
        <v>0</v>
      </c>
    </row>
    <row r="2115" spans="1:35" x14ac:dyDescent="0.25">
      <c r="A2115">
        <v>2083</v>
      </c>
      <c r="B2115" s="169">
        <f ca="1">OFFSET(InputPriceData!B$15,CalculationsAndCharts!$A2115+$A$11,0,1,1)</f>
        <v>38820</v>
      </c>
      <c r="C2115" s="3">
        <f ca="1">OFFSET(InputPriceData!G$15,CalculationsAndCharts!$A2115+$A$11,IF($C$7,8,0),1,1)</f>
        <v>1292500</v>
      </c>
      <c r="D2115" s="4">
        <f ca="1">OFFSET(InputPriceData!C$15,CalculationsAndCharts!$A2115+$A$11,IF($C$7,8,0),1,1)</f>
        <v>43.31</v>
      </c>
      <c r="E2115" s="4">
        <f ca="1">OFFSET(InputPriceData!D$15,CalculationsAndCharts!$A2115+$A$11,IF($C$7,8,0),1,1)</f>
        <v>44.18</v>
      </c>
      <c r="F2115" s="4">
        <f ca="1">OFFSET(InputPriceData!E$15,CalculationsAndCharts!$A2115+$A$11,IF($C$7,8,0),1,1)</f>
        <v>43.3</v>
      </c>
      <c r="G2115" s="4">
        <f ca="1">OFFSET(InputPriceData!F$15,CalculationsAndCharts!$A2115+$A$11,IF($C$7,8,0),1,1)</f>
        <v>43.69</v>
      </c>
      <c r="H2115" s="133"/>
      <c r="I2115" s="133"/>
      <c r="J2115" s="37">
        <f t="shared" ca="1" si="620"/>
        <v>718</v>
      </c>
      <c r="K2115" s="124">
        <f t="shared" ca="1" si="621"/>
        <v>-0.42000000000000171</v>
      </c>
      <c r="L2115" s="343">
        <f t="shared" ca="1" si="612"/>
        <v>-0.54971544111264081</v>
      </c>
      <c r="M2115" s="345">
        <f t="shared" ca="1" si="622"/>
        <v>0.54971544111264081</v>
      </c>
      <c r="N2115" s="344">
        <f t="shared" ca="1" si="613"/>
        <v>-1</v>
      </c>
      <c r="O2115" s="4"/>
      <c r="P2115" s="4"/>
      <c r="Q2115" s="3"/>
      <c r="S2115" s="4"/>
      <c r="T2115" s="4" t="b">
        <f t="shared" ca="1" si="614"/>
        <v>0</v>
      </c>
      <c r="U2115" t="b">
        <f t="shared" ca="1" si="615"/>
        <v>0</v>
      </c>
      <c r="W2115" s="317" t="b">
        <f t="shared" ca="1" si="616"/>
        <v>0</v>
      </c>
      <c r="X2115" s="317" t="b">
        <f t="shared" ca="1" si="623"/>
        <v>0</v>
      </c>
      <c r="Y2115" s="317" t="b">
        <f t="shared" ca="1" si="617"/>
        <v>0</v>
      </c>
      <c r="Z2115" t="b">
        <f t="shared" ca="1" si="618"/>
        <v>0</v>
      </c>
      <c r="AA2115" s="37" t="b">
        <f t="shared" ca="1" si="624"/>
        <v>1</v>
      </c>
      <c r="AB2115" t="b">
        <f t="shared" ca="1" si="619"/>
        <v>0</v>
      </c>
      <c r="AD2115" t="b">
        <f t="shared" ca="1" si="625"/>
        <v>0</v>
      </c>
      <c r="AE2115" s="37" t="b">
        <f t="shared" ca="1" si="626"/>
        <v>1</v>
      </c>
      <c r="AF2115" t="b">
        <f t="shared" ca="1" si="627"/>
        <v>0</v>
      </c>
      <c r="AG2115" s="317" t="b">
        <f t="shared" ca="1" si="628"/>
        <v>0</v>
      </c>
      <c r="AH2115" s="317" t="b">
        <f t="shared" ca="1" si="629"/>
        <v>0</v>
      </c>
      <c r="AI2115" s="317" t="b">
        <f t="shared" ca="1" si="630"/>
        <v>0</v>
      </c>
    </row>
    <row r="2116" spans="1:35" x14ac:dyDescent="0.25">
      <c r="A2116">
        <v>2084</v>
      </c>
      <c r="B2116" s="169">
        <f ca="1">OFFSET(InputPriceData!B$15,CalculationsAndCharts!$A2116+$A$11,0,1,1)</f>
        <v>38819</v>
      </c>
      <c r="C2116" s="3">
        <f ca="1">OFFSET(InputPriceData!G$15,CalculationsAndCharts!$A2116+$A$11,IF($C$7,8,0),1,1)</f>
        <v>2105700</v>
      </c>
      <c r="D2116" s="4">
        <f ca="1">OFFSET(InputPriceData!C$15,CalculationsAndCharts!$A2116+$A$11,IF($C$7,8,0),1,1)</f>
        <v>43.9</v>
      </c>
      <c r="E2116" s="4">
        <f ca="1">OFFSET(InputPriceData!D$15,CalculationsAndCharts!$A2116+$A$11,IF($C$7,8,0),1,1)</f>
        <v>43.98</v>
      </c>
      <c r="F2116" s="4">
        <f ca="1">OFFSET(InputPriceData!E$15,CalculationsAndCharts!$A2116+$A$11,IF($C$7,8,0),1,1)</f>
        <v>43.29</v>
      </c>
      <c r="G2116" s="4">
        <f ca="1">OFFSET(InputPriceData!F$15,CalculationsAndCharts!$A2116+$A$11,IF($C$7,8,0),1,1)</f>
        <v>43.53</v>
      </c>
      <c r="H2116" s="133"/>
      <c r="I2116" s="133"/>
      <c r="J2116" s="37">
        <f t="shared" ca="1" si="620"/>
        <v>717</v>
      </c>
      <c r="K2116" s="124">
        <f t="shared" ca="1" si="621"/>
        <v>-0.99000000000000199</v>
      </c>
      <c r="L2116" s="343">
        <f t="shared" ca="1" si="612"/>
        <v>-0.40771673655379492</v>
      </c>
      <c r="M2116" s="345">
        <f t="shared" ca="1" si="622"/>
        <v>0.40771673655379492</v>
      </c>
      <c r="N2116" s="344">
        <f t="shared" ca="1" si="613"/>
        <v>-1</v>
      </c>
      <c r="O2116" s="4"/>
      <c r="P2116" s="4"/>
      <c r="Q2116" s="3"/>
      <c r="S2116" s="4"/>
      <c r="T2116" s="4" t="b">
        <f t="shared" ca="1" si="614"/>
        <v>0</v>
      </c>
      <c r="U2116" t="b">
        <f t="shared" ca="1" si="615"/>
        <v>0</v>
      </c>
      <c r="W2116" s="317" t="b">
        <f t="shared" ca="1" si="616"/>
        <v>0</v>
      </c>
      <c r="X2116" s="317" t="b">
        <f t="shared" ca="1" si="623"/>
        <v>0</v>
      </c>
      <c r="Y2116" s="317" t="b">
        <f t="shared" ca="1" si="617"/>
        <v>0</v>
      </c>
      <c r="Z2116" t="b">
        <f t="shared" ca="1" si="618"/>
        <v>0</v>
      </c>
      <c r="AA2116" s="37" t="b">
        <f t="shared" ca="1" si="624"/>
        <v>1</v>
      </c>
      <c r="AB2116" t="b">
        <f t="shared" ca="1" si="619"/>
        <v>0</v>
      </c>
      <c r="AD2116" t="b">
        <f t="shared" ca="1" si="625"/>
        <v>0</v>
      </c>
      <c r="AE2116" s="37" t="b">
        <f t="shared" ca="1" si="626"/>
        <v>1</v>
      </c>
      <c r="AF2116" t="b">
        <f t="shared" ca="1" si="627"/>
        <v>0</v>
      </c>
      <c r="AG2116" s="317" t="b">
        <f t="shared" ca="1" si="628"/>
        <v>0</v>
      </c>
      <c r="AH2116" s="317" t="b">
        <f t="shared" ca="1" si="629"/>
        <v>0</v>
      </c>
      <c r="AI2116" s="317" t="b">
        <f t="shared" ca="1" si="630"/>
        <v>0</v>
      </c>
    </row>
    <row r="2117" spans="1:35" x14ac:dyDescent="0.25">
      <c r="A2117">
        <v>2085</v>
      </c>
      <c r="B2117" s="169">
        <f ca="1">OFFSET(InputPriceData!B$15,CalculationsAndCharts!$A2117+$A$11,0,1,1)</f>
        <v>38818</v>
      </c>
      <c r="C2117" s="3">
        <f ca="1">OFFSET(InputPriceData!G$15,CalculationsAndCharts!$A2117+$A$11,IF($C$7,8,0),1,1)</f>
        <v>1720900</v>
      </c>
      <c r="D2117" s="4">
        <f ca="1">OFFSET(InputPriceData!C$15,CalculationsAndCharts!$A2117+$A$11,IF($C$7,8,0),1,1)</f>
        <v>44.67</v>
      </c>
      <c r="E2117" s="4">
        <f ca="1">OFFSET(InputPriceData!D$15,CalculationsAndCharts!$A2117+$A$11,IF($C$7,8,0),1,1)</f>
        <v>44.96</v>
      </c>
      <c r="F2117" s="4">
        <f ca="1">OFFSET(InputPriceData!E$15,CalculationsAndCharts!$A2117+$A$11,IF($C$7,8,0),1,1)</f>
        <v>44.04</v>
      </c>
      <c r="G2117" s="4">
        <f ca="1">OFFSET(InputPriceData!F$15,CalculationsAndCharts!$A2117+$A$11,IF($C$7,8,0),1,1)</f>
        <v>44.11</v>
      </c>
      <c r="H2117" s="133"/>
      <c r="I2117" s="133"/>
      <c r="J2117" s="37">
        <f t="shared" ca="1" si="620"/>
        <v>716</v>
      </c>
      <c r="K2117" s="124">
        <f t="shared" ca="1" si="621"/>
        <v>-1.2899999999999991</v>
      </c>
      <c r="L2117" s="343">
        <f t="shared" ca="1" si="612"/>
        <v>-0.22292887096349365</v>
      </c>
      <c r="M2117" s="345">
        <f t="shared" ca="1" si="622"/>
        <v>0.37590318633806991</v>
      </c>
      <c r="N2117" s="344">
        <f t="shared" ca="1" si="613"/>
        <v>-0.59304863343989256</v>
      </c>
      <c r="O2117" s="4"/>
      <c r="P2117" s="4"/>
      <c r="Q2117" s="3"/>
      <c r="S2117" s="4"/>
      <c r="T2117" s="4" t="b">
        <f t="shared" ca="1" si="614"/>
        <v>0</v>
      </c>
      <c r="U2117" t="b">
        <f t="shared" ca="1" si="615"/>
        <v>0</v>
      </c>
      <c r="W2117" s="317" t="b">
        <f t="shared" ca="1" si="616"/>
        <v>0</v>
      </c>
      <c r="X2117" s="317" t="b">
        <f t="shared" ca="1" si="623"/>
        <v>0</v>
      </c>
      <c r="Y2117" s="317" t="b">
        <f t="shared" ca="1" si="617"/>
        <v>1</v>
      </c>
      <c r="Z2117" t="b">
        <f t="shared" ca="1" si="618"/>
        <v>1</v>
      </c>
      <c r="AA2117" s="37" t="b">
        <f t="shared" ca="1" si="624"/>
        <v>1</v>
      </c>
      <c r="AB2117" t="b">
        <f t="shared" ca="1" si="619"/>
        <v>0</v>
      </c>
      <c r="AD2117" t="b">
        <f t="shared" ca="1" si="625"/>
        <v>1</v>
      </c>
      <c r="AE2117" s="37" t="b">
        <f t="shared" ca="1" si="626"/>
        <v>1</v>
      </c>
      <c r="AF2117" t="b">
        <f t="shared" ca="1" si="627"/>
        <v>0</v>
      </c>
      <c r="AG2117" s="317" t="b">
        <f t="shared" ca="1" si="628"/>
        <v>0</v>
      </c>
      <c r="AH2117" s="317" t="b">
        <f t="shared" ca="1" si="629"/>
        <v>0</v>
      </c>
      <c r="AI2117" s="317" t="b">
        <f t="shared" ca="1" si="630"/>
        <v>1</v>
      </c>
    </row>
    <row r="2118" spans="1:35" x14ac:dyDescent="0.25">
      <c r="A2118">
        <v>2086</v>
      </c>
      <c r="B2118" s="169">
        <f ca="1">OFFSET(InputPriceData!B$15,CalculationsAndCharts!$A2118+$A$11,0,1,1)</f>
        <v>38817</v>
      </c>
      <c r="C2118" s="3">
        <f ca="1">OFFSET(InputPriceData!G$15,CalculationsAndCharts!$A2118+$A$11,IF($C$7,8,0),1,1)</f>
        <v>2266600</v>
      </c>
      <c r="D2118" s="4">
        <f ca="1">OFFSET(InputPriceData!C$15,CalculationsAndCharts!$A2118+$A$11,IF($C$7,8,0),1,1)</f>
        <v>44.99</v>
      </c>
      <c r="E2118" s="4">
        <f ca="1">OFFSET(InputPriceData!D$15,CalculationsAndCharts!$A2118+$A$11,IF($C$7,8,0),1,1)</f>
        <v>45</v>
      </c>
      <c r="F2118" s="4">
        <f ca="1">OFFSET(InputPriceData!E$15,CalculationsAndCharts!$A2118+$A$11,IF($C$7,8,0),1,1)</f>
        <v>44.3</v>
      </c>
      <c r="G2118" s="4">
        <f ca="1">OFFSET(InputPriceData!F$15,CalculationsAndCharts!$A2118+$A$11,IF($C$7,8,0),1,1)</f>
        <v>44.52</v>
      </c>
      <c r="H2118" s="133"/>
      <c r="I2118" s="133"/>
      <c r="J2118" s="37">
        <f t="shared" ca="1" si="620"/>
        <v>715</v>
      </c>
      <c r="K2118" s="124">
        <f t="shared" ca="1" si="621"/>
        <v>-1.3799999999999955</v>
      </c>
      <c r="L2118" s="343">
        <f t="shared" ca="1" si="612"/>
        <v>-4.7782635774853699E-2</v>
      </c>
      <c r="M2118" s="345">
        <f t="shared" ca="1" si="622"/>
        <v>0.37931703969532787</v>
      </c>
      <c r="N2118" s="344">
        <f t="shared" ca="1" si="613"/>
        <v>-0.12597018001941937</v>
      </c>
      <c r="O2118" s="4"/>
      <c r="P2118" s="4"/>
      <c r="Q2118" s="3"/>
      <c r="S2118" s="4"/>
      <c r="T2118" s="4" t="b">
        <f t="shared" ca="1" si="614"/>
        <v>0</v>
      </c>
      <c r="U2118" t="b">
        <f t="shared" ca="1" si="615"/>
        <v>1</v>
      </c>
      <c r="W2118" s="317" t="b">
        <f t="shared" ca="1" si="616"/>
        <v>0</v>
      </c>
      <c r="X2118" s="317" t="b">
        <f t="shared" ca="1" si="623"/>
        <v>1</v>
      </c>
      <c r="Y2118" s="317" t="b">
        <f t="shared" ca="1" si="617"/>
        <v>0</v>
      </c>
      <c r="Z2118" t="b">
        <f t="shared" ca="1" si="618"/>
        <v>0</v>
      </c>
      <c r="AA2118" s="37" t="b">
        <f t="shared" ca="1" si="624"/>
        <v>0</v>
      </c>
      <c r="AB2118" t="b">
        <f t="shared" ca="1" si="619"/>
        <v>0</v>
      </c>
      <c r="AD2118" t="b">
        <f t="shared" ca="1" si="625"/>
        <v>0</v>
      </c>
      <c r="AE2118" s="37" t="b">
        <f t="shared" ca="1" si="626"/>
        <v>0</v>
      </c>
      <c r="AF2118" t="b">
        <f t="shared" ca="1" si="627"/>
        <v>0</v>
      </c>
      <c r="AG2118" s="317" t="b">
        <f t="shared" ca="1" si="628"/>
        <v>0</v>
      </c>
      <c r="AH2118" s="317" t="b">
        <f t="shared" ca="1" si="629"/>
        <v>1</v>
      </c>
      <c r="AI2118" s="317" t="b">
        <f t="shared" ca="1" si="630"/>
        <v>0</v>
      </c>
    </row>
    <row r="2119" spans="1:35" x14ac:dyDescent="0.25">
      <c r="A2119">
        <v>2087</v>
      </c>
      <c r="B2119" s="169">
        <f ca="1">OFFSET(InputPriceData!B$15,CalculationsAndCharts!$A2119+$A$11,0,1,1)</f>
        <v>38814</v>
      </c>
      <c r="C2119" s="3">
        <f ca="1">OFFSET(InputPriceData!G$15,CalculationsAndCharts!$A2119+$A$11,IF($C$7,8,0),1,1)</f>
        <v>1869100</v>
      </c>
      <c r="D2119" s="4">
        <f ca="1">OFFSET(InputPriceData!C$15,CalculationsAndCharts!$A2119+$A$11,IF($C$7,8,0),1,1)</f>
        <v>45.08</v>
      </c>
      <c r="E2119" s="4">
        <f ca="1">OFFSET(InputPriceData!D$15,CalculationsAndCharts!$A2119+$A$11,IF($C$7,8,0),1,1)</f>
        <v>45.72</v>
      </c>
      <c r="F2119" s="4">
        <f ca="1">OFFSET(InputPriceData!E$15,CalculationsAndCharts!$A2119+$A$11,IF($C$7,8,0),1,1)</f>
        <v>44.98</v>
      </c>
      <c r="G2119" s="4">
        <f ca="1">OFFSET(InputPriceData!F$15,CalculationsAndCharts!$A2119+$A$11,IF($C$7,8,0),1,1)</f>
        <v>45.4</v>
      </c>
      <c r="H2119" s="133"/>
      <c r="I2119" s="133"/>
      <c r="J2119" s="37">
        <f t="shared" ca="1" si="620"/>
        <v>714</v>
      </c>
      <c r="K2119" s="124">
        <f t="shared" ca="1" si="621"/>
        <v>-0.62000000000000455</v>
      </c>
      <c r="L2119" s="343">
        <f t="shared" ca="1" si="612"/>
        <v>6.6725347901495938E-2</v>
      </c>
      <c r="M2119" s="345">
        <f t="shared" ca="1" si="622"/>
        <v>0.38276189676622391</v>
      </c>
      <c r="N2119" s="344">
        <f t="shared" ca="1" si="613"/>
        <v>0.17432599343149663</v>
      </c>
      <c r="O2119" s="4"/>
      <c r="P2119" s="4"/>
      <c r="Q2119" s="3"/>
      <c r="S2119" s="4"/>
      <c r="T2119" s="4" t="b">
        <f t="shared" ca="1" si="614"/>
        <v>0</v>
      </c>
      <c r="U2119" t="b">
        <f t="shared" ca="1" si="615"/>
        <v>0</v>
      </c>
      <c r="W2119" s="317" t="b">
        <f t="shared" ca="1" si="616"/>
        <v>0</v>
      </c>
      <c r="X2119" s="317" t="b">
        <f t="shared" ca="1" si="623"/>
        <v>1</v>
      </c>
      <c r="Y2119" s="317" t="b">
        <f t="shared" ca="1" si="617"/>
        <v>0</v>
      </c>
      <c r="Z2119" t="b">
        <f t="shared" ca="1" si="618"/>
        <v>0</v>
      </c>
      <c r="AA2119" s="37" t="b">
        <f t="shared" ca="1" si="624"/>
        <v>0</v>
      </c>
      <c r="AB2119" t="b">
        <f t="shared" ca="1" si="619"/>
        <v>0</v>
      </c>
      <c r="AD2119" t="b">
        <f t="shared" ca="1" si="625"/>
        <v>0</v>
      </c>
      <c r="AE2119" s="37" t="b">
        <f t="shared" ca="1" si="626"/>
        <v>0</v>
      </c>
      <c r="AF2119" t="b">
        <f t="shared" ca="1" si="627"/>
        <v>0</v>
      </c>
      <c r="AG2119" s="317" t="b">
        <f t="shared" ca="1" si="628"/>
        <v>0</v>
      </c>
      <c r="AH2119" s="317" t="b">
        <f t="shared" ca="1" si="629"/>
        <v>1</v>
      </c>
      <c r="AI2119" s="317" t="b">
        <f t="shared" ca="1" si="630"/>
        <v>0</v>
      </c>
    </row>
    <row r="2120" spans="1:35" x14ac:dyDescent="0.25">
      <c r="A2120">
        <v>2088</v>
      </c>
      <c r="B2120" s="169">
        <f ca="1">OFFSET(InputPriceData!B$15,CalculationsAndCharts!$A2120+$A$11,0,1,1)</f>
        <v>38813</v>
      </c>
      <c r="C2120" s="3">
        <f ca="1">OFFSET(InputPriceData!G$15,CalculationsAndCharts!$A2120+$A$11,IF($C$7,8,0),1,1)</f>
        <v>1270200</v>
      </c>
      <c r="D2120" s="4">
        <f ca="1">OFFSET(InputPriceData!C$15,CalculationsAndCharts!$A2120+$A$11,IF($C$7,8,0),1,1)</f>
        <v>46</v>
      </c>
      <c r="E2120" s="4">
        <f ca="1">OFFSET(InputPriceData!D$15,CalculationsAndCharts!$A2120+$A$11,IF($C$7,8,0),1,1)</f>
        <v>46.28</v>
      </c>
      <c r="F2120" s="4">
        <f ca="1">OFFSET(InputPriceData!E$15,CalculationsAndCharts!$A2120+$A$11,IF($C$7,8,0),1,1)</f>
        <v>45.5</v>
      </c>
      <c r="G2120" s="4">
        <f ca="1">OFFSET(InputPriceData!F$15,CalculationsAndCharts!$A2120+$A$11,IF($C$7,8,0),1,1)</f>
        <v>45.9</v>
      </c>
      <c r="H2120" s="133"/>
      <c r="I2120" s="133"/>
      <c r="J2120" s="37">
        <f t="shared" ca="1" si="620"/>
        <v>713</v>
      </c>
      <c r="K2120" s="124">
        <f t="shared" ca="1" si="621"/>
        <v>-0.20000000000000284</v>
      </c>
      <c r="L2120" s="343">
        <f t="shared" ca="1" si="612"/>
        <v>0.11384761264763466</v>
      </c>
      <c r="M2120" s="345">
        <f t="shared" ca="1" si="622"/>
        <v>0.38623803911828852</v>
      </c>
      <c r="N2120" s="344">
        <f t="shared" ca="1" si="613"/>
        <v>0.2947602284527131</v>
      </c>
      <c r="O2120" s="4"/>
      <c r="P2120" s="4"/>
      <c r="Q2120" s="3"/>
      <c r="S2120" s="4"/>
      <c r="T2120" s="4" t="b">
        <f t="shared" ca="1" si="614"/>
        <v>0</v>
      </c>
      <c r="U2120" t="b">
        <f t="shared" ca="1" si="615"/>
        <v>0</v>
      </c>
      <c r="W2120" s="317" t="b">
        <f t="shared" ca="1" si="616"/>
        <v>0</v>
      </c>
      <c r="X2120" s="317" t="b">
        <f t="shared" ca="1" si="623"/>
        <v>1</v>
      </c>
      <c r="Y2120" s="317" t="b">
        <f t="shared" ca="1" si="617"/>
        <v>0</v>
      </c>
      <c r="Z2120" t="b">
        <f t="shared" ca="1" si="618"/>
        <v>0</v>
      </c>
      <c r="AA2120" s="37" t="b">
        <f t="shared" ca="1" si="624"/>
        <v>0</v>
      </c>
      <c r="AB2120" t="b">
        <f t="shared" ca="1" si="619"/>
        <v>0</v>
      </c>
      <c r="AD2120" t="b">
        <f t="shared" ca="1" si="625"/>
        <v>0</v>
      </c>
      <c r="AE2120" s="37" t="b">
        <f t="shared" ca="1" si="626"/>
        <v>0</v>
      </c>
      <c r="AF2120" t="b">
        <f t="shared" ca="1" si="627"/>
        <v>0</v>
      </c>
      <c r="AG2120" s="317" t="b">
        <f t="shared" ca="1" si="628"/>
        <v>0</v>
      </c>
      <c r="AH2120" s="317" t="b">
        <f t="shared" ca="1" si="629"/>
        <v>1</v>
      </c>
      <c r="AI2120" s="317" t="b">
        <f t="shared" ca="1" si="630"/>
        <v>0</v>
      </c>
    </row>
    <row r="2121" spans="1:35" x14ac:dyDescent="0.25">
      <c r="A2121">
        <v>2089</v>
      </c>
      <c r="B2121" s="169">
        <f ca="1">OFFSET(InputPriceData!B$15,CalculationsAndCharts!$A2121+$A$11,0,1,1)</f>
        <v>38812</v>
      </c>
      <c r="C2121" s="3">
        <f ca="1">OFFSET(InputPriceData!G$15,CalculationsAndCharts!$A2121+$A$11,IF($C$7,8,0),1,1)</f>
        <v>1435800</v>
      </c>
      <c r="D2121" s="4">
        <f ca="1">OFFSET(InputPriceData!C$15,CalculationsAndCharts!$A2121+$A$11,IF($C$7,8,0),1,1)</f>
        <v>46.19</v>
      </c>
      <c r="E2121" s="4">
        <f ca="1">OFFSET(InputPriceData!D$15,CalculationsAndCharts!$A2121+$A$11,IF($C$7,8,0),1,1)</f>
        <v>46.39</v>
      </c>
      <c r="F2121" s="4">
        <f ca="1">OFFSET(InputPriceData!E$15,CalculationsAndCharts!$A2121+$A$11,IF($C$7,8,0),1,1)</f>
        <v>45.81</v>
      </c>
      <c r="G2121" s="4">
        <f ca="1">OFFSET(InputPriceData!F$15,CalculationsAndCharts!$A2121+$A$11,IF($C$7,8,0),1,1)</f>
        <v>46.02</v>
      </c>
      <c r="H2121" s="133"/>
      <c r="I2121" s="133"/>
      <c r="J2121" s="37">
        <f t="shared" ca="1" si="620"/>
        <v>712</v>
      </c>
      <c r="K2121" s="124">
        <f t="shared" ca="1" si="621"/>
        <v>5.0000000000004263E-2</v>
      </c>
      <c r="L2121" s="343">
        <f t="shared" ca="1" si="612"/>
        <v>0.1227829128006267</v>
      </c>
      <c r="M2121" s="345">
        <f t="shared" ca="1" si="622"/>
        <v>0.38974575087617408</v>
      </c>
      <c r="N2121" s="344">
        <f t="shared" ca="1" si="613"/>
        <v>0.31503335834862251</v>
      </c>
      <c r="O2121" s="4"/>
      <c r="P2121" s="4"/>
      <c r="Q2121" s="3"/>
      <c r="S2121" s="4"/>
      <c r="T2121" s="4" t="b">
        <f t="shared" ca="1" si="614"/>
        <v>0</v>
      </c>
      <c r="U2121" t="b">
        <f t="shared" ca="1" si="615"/>
        <v>0</v>
      </c>
      <c r="W2121" s="317" t="b">
        <f t="shared" ca="1" si="616"/>
        <v>0</v>
      </c>
      <c r="X2121" s="317" t="b">
        <f t="shared" ca="1" si="623"/>
        <v>1</v>
      </c>
      <c r="Y2121" s="317" t="b">
        <f t="shared" ca="1" si="617"/>
        <v>0</v>
      </c>
      <c r="Z2121" t="b">
        <f t="shared" ca="1" si="618"/>
        <v>0</v>
      </c>
      <c r="AA2121" s="37" t="b">
        <f t="shared" ca="1" si="624"/>
        <v>0</v>
      </c>
      <c r="AB2121" t="b">
        <f t="shared" ca="1" si="619"/>
        <v>0</v>
      </c>
      <c r="AD2121" t="b">
        <f t="shared" ca="1" si="625"/>
        <v>0</v>
      </c>
      <c r="AE2121" s="37" t="b">
        <f t="shared" ca="1" si="626"/>
        <v>0</v>
      </c>
      <c r="AF2121" t="b">
        <f t="shared" ca="1" si="627"/>
        <v>0</v>
      </c>
      <c r="AG2121" s="317" t="b">
        <f t="shared" ca="1" si="628"/>
        <v>0</v>
      </c>
      <c r="AH2121" s="317" t="b">
        <f t="shared" ca="1" si="629"/>
        <v>1</v>
      </c>
      <c r="AI2121" s="317" t="b">
        <f t="shared" ca="1" si="630"/>
        <v>0</v>
      </c>
    </row>
    <row r="2122" spans="1:35" x14ac:dyDescent="0.25">
      <c r="A2122">
        <v>2090</v>
      </c>
      <c r="B2122" s="169">
        <f ca="1">OFFSET(InputPriceData!B$15,CalculationsAndCharts!$A2122+$A$11,0,1,1)</f>
        <v>38811</v>
      </c>
      <c r="C2122" s="3">
        <f ca="1">OFFSET(InputPriceData!G$15,CalculationsAndCharts!$A2122+$A$11,IF($C$7,8,0),1,1)</f>
        <v>1430400</v>
      </c>
      <c r="D2122" s="4">
        <f ca="1">OFFSET(InputPriceData!C$15,CalculationsAndCharts!$A2122+$A$11,IF($C$7,8,0),1,1)</f>
        <v>46</v>
      </c>
      <c r="E2122" s="4">
        <f ca="1">OFFSET(InputPriceData!D$15,CalculationsAndCharts!$A2122+$A$11,IF($C$7,8,0),1,1)</f>
        <v>46.3</v>
      </c>
      <c r="F2122" s="4">
        <f ca="1">OFFSET(InputPriceData!E$15,CalculationsAndCharts!$A2122+$A$11,IF($C$7,8,0),1,1)</f>
        <v>45.66</v>
      </c>
      <c r="G2122" s="4">
        <f ca="1">OFFSET(InputPriceData!F$15,CalculationsAndCharts!$A2122+$A$11,IF($C$7,8,0),1,1)</f>
        <v>46.1</v>
      </c>
      <c r="H2122" s="133"/>
      <c r="I2122" s="133"/>
      <c r="J2122" s="37">
        <f t="shared" ca="1" si="620"/>
        <v>711</v>
      </c>
      <c r="K2122" s="124">
        <f t="shared" ca="1" si="621"/>
        <v>0.25999999999999801</v>
      </c>
      <c r="L2122" s="343">
        <f t="shared" ca="1" si="612"/>
        <v>0.11234742552739442</v>
      </c>
      <c r="M2122" s="345">
        <f t="shared" ca="1" si="622"/>
        <v>0.39328531874487799</v>
      </c>
      <c r="N2122" s="344">
        <f t="shared" ca="1" si="613"/>
        <v>0.28566391922774409</v>
      </c>
      <c r="O2122" s="4"/>
      <c r="P2122" s="4"/>
      <c r="Q2122" s="3"/>
      <c r="S2122" s="4"/>
      <c r="T2122" s="4" t="b">
        <f t="shared" ca="1" si="614"/>
        <v>0</v>
      </c>
      <c r="U2122" t="b">
        <f t="shared" ca="1" si="615"/>
        <v>0</v>
      </c>
      <c r="W2122" s="317" t="b">
        <f t="shared" ca="1" si="616"/>
        <v>0</v>
      </c>
      <c r="X2122" s="317" t="b">
        <f t="shared" ca="1" si="623"/>
        <v>1</v>
      </c>
      <c r="Y2122" s="317" t="b">
        <f t="shared" ca="1" si="617"/>
        <v>0</v>
      </c>
      <c r="Z2122" t="b">
        <f t="shared" ca="1" si="618"/>
        <v>0</v>
      </c>
      <c r="AA2122" s="37" t="b">
        <f t="shared" ca="1" si="624"/>
        <v>0</v>
      </c>
      <c r="AB2122" t="b">
        <f t="shared" ca="1" si="619"/>
        <v>0</v>
      </c>
      <c r="AD2122" t="b">
        <f t="shared" ca="1" si="625"/>
        <v>0</v>
      </c>
      <c r="AE2122" s="37" t="b">
        <f t="shared" ca="1" si="626"/>
        <v>0</v>
      </c>
      <c r="AF2122" t="b">
        <f t="shared" ca="1" si="627"/>
        <v>0</v>
      </c>
      <c r="AG2122" s="317" t="b">
        <f t="shared" ca="1" si="628"/>
        <v>0</v>
      </c>
      <c r="AH2122" s="317" t="b">
        <f t="shared" ca="1" si="629"/>
        <v>1</v>
      </c>
      <c r="AI2122" s="317" t="b">
        <f t="shared" ca="1" si="630"/>
        <v>0</v>
      </c>
    </row>
    <row r="2123" spans="1:35" x14ac:dyDescent="0.25">
      <c r="A2123">
        <v>2091</v>
      </c>
      <c r="B2123" s="169">
        <f ca="1">OFFSET(InputPriceData!B$15,CalculationsAndCharts!$A2123+$A$11,0,1,1)</f>
        <v>38810</v>
      </c>
      <c r="C2123" s="3">
        <f ca="1">OFFSET(InputPriceData!G$15,CalculationsAndCharts!$A2123+$A$11,IF($C$7,8,0),1,1)</f>
        <v>2027500</v>
      </c>
      <c r="D2123" s="4">
        <f ca="1">OFFSET(InputPriceData!C$15,CalculationsAndCharts!$A2123+$A$11,IF($C$7,8,0),1,1)</f>
        <v>45.81</v>
      </c>
      <c r="E2123" s="4">
        <f ca="1">OFFSET(InputPriceData!D$15,CalculationsAndCharts!$A2123+$A$11,IF($C$7,8,0),1,1)</f>
        <v>46.07</v>
      </c>
      <c r="F2123" s="4">
        <f ca="1">OFFSET(InputPriceData!E$15,CalculationsAndCharts!$A2123+$A$11,IF($C$7,8,0),1,1)</f>
        <v>45.65</v>
      </c>
      <c r="G2123" s="4">
        <f ca="1">OFFSET(InputPriceData!F$15,CalculationsAndCharts!$A2123+$A$11,IF($C$7,8,0),1,1)</f>
        <v>45.97</v>
      </c>
      <c r="H2123" s="133"/>
      <c r="I2123" s="133"/>
      <c r="J2123" s="37">
        <f t="shared" ca="1" si="620"/>
        <v>710</v>
      </c>
      <c r="K2123" s="124">
        <f t="shared" ca="1" si="621"/>
        <v>0.46000000000000085</v>
      </c>
      <c r="L2123" s="343">
        <f t="shared" ca="1" si="612"/>
        <v>0.10133069384002424</v>
      </c>
      <c r="M2123" s="345">
        <f t="shared" ca="1" si="622"/>
        <v>0.39685703203317657</v>
      </c>
      <c r="N2123" s="344">
        <f t="shared" ca="1" si="613"/>
        <v>0.25533299314588731</v>
      </c>
      <c r="O2123" s="4"/>
      <c r="P2123" s="4"/>
      <c r="Q2123" s="3"/>
      <c r="S2123" s="4"/>
      <c r="T2123" s="4" t="b">
        <f t="shared" ca="1" si="614"/>
        <v>0</v>
      </c>
      <c r="U2123" t="b">
        <f t="shared" ca="1" si="615"/>
        <v>0</v>
      </c>
      <c r="W2123" s="317" t="b">
        <f t="shared" ca="1" si="616"/>
        <v>0</v>
      </c>
      <c r="X2123" s="317" t="b">
        <f t="shared" ca="1" si="623"/>
        <v>1</v>
      </c>
      <c r="Y2123" s="317" t="b">
        <f t="shared" ca="1" si="617"/>
        <v>0</v>
      </c>
      <c r="Z2123" t="b">
        <f t="shared" ca="1" si="618"/>
        <v>0</v>
      </c>
      <c r="AA2123" s="37" t="b">
        <f t="shared" ca="1" si="624"/>
        <v>0</v>
      </c>
      <c r="AB2123" t="b">
        <f t="shared" ca="1" si="619"/>
        <v>0</v>
      </c>
      <c r="AD2123" t="b">
        <f t="shared" ca="1" si="625"/>
        <v>0</v>
      </c>
      <c r="AE2123" s="37" t="b">
        <f t="shared" ca="1" si="626"/>
        <v>0</v>
      </c>
      <c r="AF2123" t="b">
        <f t="shared" ca="1" si="627"/>
        <v>0</v>
      </c>
      <c r="AG2123" s="317" t="b">
        <f t="shared" ca="1" si="628"/>
        <v>0</v>
      </c>
      <c r="AH2123" s="317" t="b">
        <f t="shared" ca="1" si="629"/>
        <v>1</v>
      </c>
      <c r="AI2123" s="317" t="b">
        <f t="shared" ca="1" si="630"/>
        <v>0</v>
      </c>
    </row>
    <row r="2124" spans="1:35" x14ac:dyDescent="0.25">
      <c r="A2124">
        <v>2092</v>
      </c>
      <c r="B2124" s="169">
        <f ca="1">OFFSET(InputPriceData!B$15,CalculationsAndCharts!$A2124+$A$11,0,1,1)</f>
        <v>38807</v>
      </c>
      <c r="C2124" s="3">
        <f ca="1">OFFSET(InputPriceData!G$15,CalculationsAndCharts!$A2124+$A$11,IF($C$7,8,0),1,1)</f>
        <v>2724000</v>
      </c>
      <c r="D2124" s="4">
        <f ca="1">OFFSET(InputPriceData!C$15,CalculationsAndCharts!$A2124+$A$11,IF($C$7,8,0),1,1)</f>
        <v>46.5</v>
      </c>
      <c r="E2124" s="4">
        <f ca="1">OFFSET(InputPriceData!D$15,CalculationsAndCharts!$A2124+$A$11,IF($C$7,8,0),1,1)</f>
        <v>46.85</v>
      </c>
      <c r="F2124" s="4">
        <f ca="1">OFFSET(InputPriceData!E$15,CalculationsAndCharts!$A2124+$A$11,IF($C$7,8,0),1,1)</f>
        <v>45.76</v>
      </c>
      <c r="G2124" s="4">
        <f ca="1">OFFSET(InputPriceData!F$15,CalculationsAndCharts!$A2124+$A$11,IF($C$7,8,0),1,1)</f>
        <v>45.84</v>
      </c>
      <c r="H2124" s="133"/>
      <c r="I2124" s="133"/>
      <c r="J2124" s="37">
        <f t="shared" ca="1" si="620"/>
        <v>709</v>
      </c>
      <c r="K2124" s="124">
        <f t="shared" ca="1" si="621"/>
        <v>-0.73999999999999488</v>
      </c>
      <c r="L2124" s="343">
        <f t="shared" ca="1" si="612"/>
        <v>0.11602223682859647</v>
      </c>
      <c r="M2124" s="345">
        <f t="shared" ca="1" si="622"/>
        <v>0.40046118267727204</v>
      </c>
      <c r="N2124" s="344">
        <f t="shared" ca="1" si="613"/>
        <v>0.28972155566472896</v>
      </c>
      <c r="O2124" s="4"/>
      <c r="P2124" s="4"/>
      <c r="Q2124" s="3"/>
      <c r="S2124" s="4"/>
      <c r="T2124" s="4" t="b">
        <f t="shared" ca="1" si="614"/>
        <v>0</v>
      </c>
      <c r="U2124" t="b">
        <f t="shared" ca="1" si="615"/>
        <v>0</v>
      </c>
      <c r="W2124" s="317" t="b">
        <f t="shared" ca="1" si="616"/>
        <v>0</v>
      </c>
      <c r="X2124" s="317" t="b">
        <f t="shared" ca="1" si="623"/>
        <v>1</v>
      </c>
      <c r="Y2124" s="317" t="b">
        <f t="shared" ca="1" si="617"/>
        <v>0</v>
      </c>
      <c r="Z2124" t="b">
        <f t="shared" ca="1" si="618"/>
        <v>0</v>
      </c>
      <c r="AA2124" s="37" t="b">
        <f t="shared" ca="1" si="624"/>
        <v>0</v>
      </c>
      <c r="AB2124" t="b">
        <f t="shared" ca="1" si="619"/>
        <v>0</v>
      </c>
      <c r="AD2124" t="b">
        <f t="shared" ca="1" si="625"/>
        <v>0</v>
      </c>
      <c r="AE2124" s="37" t="b">
        <f t="shared" ca="1" si="626"/>
        <v>0</v>
      </c>
      <c r="AF2124" t="b">
        <f t="shared" ca="1" si="627"/>
        <v>0</v>
      </c>
      <c r="AG2124" s="317" t="b">
        <f t="shared" ca="1" si="628"/>
        <v>0</v>
      </c>
      <c r="AH2124" s="317" t="b">
        <f t="shared" ca="1" si="629"/>
        <v>1</v>
      </c>
      <c r="AI2124" s="317" t="b">
        <f t="shared" ca="1" si="630"/>
        <v>0</v>
      </c>
    </row>
    <row r="2125" spans="1:35" x14ac:dyDescent="0.25">
      <c r="A2125">
        <v>2093</v>
      </c>
      <c r="B2125" s="169">
        <f ca="1">OFFSET(InputPriceData!B$15,CalculationsAndCharts!$A2125+$A$11,0,1,1)</f>
        <v>38806</v>
      </c>
      <c r="C2125" s="3">
        <f ca="1">OFFSET(InputPriceData!G$15,CalculationsAndCharts!$A2125+$A$11,IF($C$7,8,0),1,1)</f>
        <v>1582400</v>
      </c>
      <c r="D2125" s="4">
        <f ca="1">OFFSET(InputPriceData!C$15,CalculationsAndCharts!$A2125+$A$11,IF($C$7,8,0),1,1)</f>
        <v>46.24</v>
      </c>
      <c r="E2125" s="4">
        <f ca="1">OFFSET(InputPriceData!D$15,CalculationsAndCharts!$A2125+$A$11,IF($C$7,8,0),1,1)</f>
        <v>46.24</v>
      </c>
      <c r="F2125" s="4">
        <f ca="1">OFFSET(InputPriceData!E$15,CalculationsAndCharts!$A2125+$A$11,IF($C$7,8,0),1,1)</f>
        <v>45.42</v>
      </c>
      <c r="G2125" s="4">
        <f ca="1">OFFSET(InputPriceData!F$15,CalculationsAndCharts!$A2125+$A$11,IF($C$7,8,0),1,1)</f>
        <v>45.51</v>
      </c>
      <c r="H2125" s="133"/>
      <c r="I2125" s="133"/>
      <c r="J2125" s="37">
        <f t="shared" ca="1" si="620"/>
        <v>708</v>
      </c>
      <c r="K2125" s="124">
        <f t="shared" ca="1" si="621"/>
        <v>0.30999999999999517</v>
      </c>
      <c r="L2125" s="343">
        <f t="shared" ca="1" si="612"/>
        <v>0.1073868696858753</v>
      </c>
      <c r="M2125" s="345">
        <f t="shared" ca="1" si="622"/>
        <v>0.40409806526465392</v>
      </c>
      <c r="N2125" s="344">
        <f t="shared" ca="1" si="613"/>
        <v>0.26574457765726978</v>
      </c>
      <c r="O2125" s="4"/>
      <c r="P2125" s="4"/>
      <c r="Q2125" s="3"/>
      <c r="S2125" s="4"/>
      <c r="T2125" s="4" t="b">
        <f t="shared" ca="1" si="614"/>
        <v>0</v>
      </c>
      <c r="U2125" t="b">
        <f t="shared" ca="1" si="615"/>
        <v>0</v>
      </c>
      <c r="W2125" s="317" t="b">
        <f t="shared" ca="1" si="616"/>
        <v>0</v>
      </c>
      <c r="X2125" s="317" t="b">
        <f t="shared" ca="1" si="623"/>
        <v>1</v>
      </c>
      <c r="Y2125" s="317" t="b">
        <f t="shared" ca="1" si="617"/>
        <v>0</v>
      </c>
      <c r="Z2125" t="b">
        <f t="shared" ca="1" si="618"/>
        <v>0</v>
      </c>
      <c r="AA2125" s="37" t="b">
        <f t="shared" ca="1" si="624"/>
        <v>0</v>
      </c>
      <c r="AB2125" t="b">
        <f t="shared" ca="1" si="619"/>
        <v>0</v>
      </c>
      <c r="AD2125" t="b">
        <f t="shared" ca="1" si="625"/>
        <v>0</v>
      </c>
      <c r="AE2125" s="37" t="b">
        <f t="shared" ca="1" si="626"/>
        <v>0</v>
      </c>
      <c r="AF2125" t="b">
        <f t="shared" ca="1" si="627"/>
        <v>0</v>
      </c>
      <c r="AG2125" s="317" t="b">
        <f t="shared" ca="1" si="628"/>
        <v>0</v>
      </c>
      <c r="AH2125" s="317" t="b">
        <f t="shared" ca="1" si="629"/>
        <v>1</v>
      </c>
      <c r="AI2125" s="317" t="b">
        <f t="shared" ca="1" si="630"/>
        <v>0</v>
      </c>
    </row>
    <row r="2126" spans="1:35" x14ac:dyDescent="0.25">
      <c r="A2126">
        <v>2094</v>
      </c>
      <c r="B2126" s="169">
        <f ca="1">OFFSET(InputPriceData!B$15,CalculationsAndCharts!$A2126+$A$11,0,1,1)</f>
        <v>38805</v>
      </c>
      <c r="C2126" s="3">
        <f ca="1">OFFSET(InputPriceData!G$15,CalculationsAndCharts!$A2126+$A$11,IF($C$7,8,0),1,1)</f>
        <v>2361100</v>
      </c>
      <c r="D2126" s="4">
        <f ca="1">OFFSET(InputPriceData!C$15,CalculationsAndCharts!$A2126+$A$11,IF($C$7,8,0),1,1)</f>
        <v>45.4</v>
      </c>
      <c r="E2126" s="4">
        <f ca="1">OFFSET(InputPriceData!D$15,CalculationsAndCharts!$A2126+$A$11,IF($C$7,8,0),1,1)</f>
        <v>46.7</v>
      </c>
      <c r="F2126" s="4">
        <f ca="1">OFFSET(InputPriceData!E$15,CalculationsAndCharts!$A2126+$A$11,IF($C$7,8,0),1,1)</f>
        <v>45.4</v>
      </c>
      <c r="G2126" s="4">
        <f ca="1">OFFSET(InputPriceData!F$15,CalculationsAndCharts!$A2126+$A$11,IF($C$7,8,0),1,1)</f>
        <v>46.58</v>
      </c>
      <c r="H2126" s="133"/>
      <c r="I2126" s="133"/>
      <c r="J2126" s="37">
        <f t="shared" ca="1" si="620"/>
        <v>707</v>
      </c>
      <c r="K2126" s="124">
        <f t="shared" ca="1" si="621"/>
        <v>0.98999999999999488</v>
      </c>
      <c r="L2126" s="343">
        <f t="shared" ca="1" si="612"/>
        <v>5.4201907654543802E-2</v>
      </c>
      <c r="M2126" s="345">
        <f t="shared" ca="1" si="622"/>
        <v>0.40776797705817752</v>
      </c>
      <c r="N2126" s="344">
        <f t="shared" ca="1" si="613"/>
        <v>0.13292340424959523</v>
      </c>
      <c r="O2126" s="4"/>
      <c r="P2126" s="4"/>
      <c r="Q2126" s="3"/>
      <c r="S2126" s="4"/>
      <c r="T2126" s="4" t="b">
        <f t="shared" ca="1" si="614"/>
        <v>0</v>
      </c>
      <c r="U2126" t="b">
        <f t="shared" ca="1" si="615"/>
        <v>0</v>
      </c>
      <c r="W2126" s="317" t="b">
        <f t="shared" ca="1" si="616"/>
        <v>0</v>
      </c>
      <c r="X2126" s="317" t="b">
        <f t="shared" ca="1" si="623"/>
        <v>1</v>
      </c>
      <c r="Y2126" s="317" t="b">
        <f t="shared" ca="1" si="617"/>
        <v>0</v>
      </c>
      <c r="Z2126" t="b">
        <f t="shared" ca="1" si="618"/>
        <v>0</v>
      </c>
      <c r="AA2126" s="37" t="b">
        <f t="shared" ca="1" si="624"/>
        <v>0</v>
      </c>
      <c r="AB2126" t="b">
        <f t="shared" ca="1" si="619"/>
        <v>0</v>
      </c>
      <c r="AD2126" t="b">
        <f t="shared" ca="1" si="625"/>
        <v>0</v>
      </c>
      <c r="AE2126" s="37" t="b">
        <f t="shared" ca="1" si="626"/>
        <v>0</v>
      </c>
      <c r="AF2126" t="b">
        <f t="shared" ca="1" si="627"/>
        <v>0</v>
      </c>
      <c r="AG2126" s="317" t="b">
        <f t="shared" ca="1" si="628"/>
        <v>0</v>
      </c>
      <c r="AH2126" s="317" t="b">
        <f t="shared" ca="1" si="629"/>
        <v>1</v>
      </c>
      <c r="AI2126" s="317" t="b">
        <f t="shared" ca="1" si="630"/>
        <v>0</v>
      </c>
    </row>
    <row r="2127" spans="1:35" x14ac:dyDescent="0.25">
      <c r="A2127">
        <v>2095</v>
      </c>
      <c r="B2127" s="169">
        <f ca="1">OFFSET(InputPriceData!B$15,CalculationsAndCharts!$A2127+$A$11,0,1,1)</f>
        <v>38804</v>
      </c>
      <c r="C2127" s="3">
        <f ca="1">OFFSET(InputPriceData!G$15,CalculationsAndCharts!$A2127+$A$11,IF($C$7,8,0),1,1)</f>
        <v>1198600</v>
      </c>
      <c r="D2127" s="4">
        <f ca="1">OFFSET(InputPriceData!C$15,CalculationsAndCharts!$A2127+$A$11,IF($C$7,8,0),1,1)</f>
        <v>45.53</v>
      </c>
      <c r="E2127" s="4">
        <f ca="1">OFFSET(InputPriceData!D$15,CalculationsAndCharts!$A2127+$A$11,IF($C$7,8,0),1,1)</f>
        <v>45.73</v>
      </c>
      <c r="F2127" s="4">
        <f ca="1">OFFSET(InputPriceData!E$15,CalculationsAndCharts!$A2127+$A$11,IF($C$7,8,0),1,1)</f>
        <v>45.07</v>
      </c>
      <c r="G2127" s="4">
        <f ca="1">OFFSET(InputPriceData!F$15,CalculationsAndCharts!$A2127+$A$11,IF($C$7,8,0),1,1)</f>
        <v>45.2</v>
      </c>
      <c r="H2127" s="133"/>
      <c r="I2127" s="133"/>
      <c r="J2127" s="37">
        <f t="shared" ca="1" si="620"/>
        <v>706</v>
      </c>
      <c r="K2127" s="124">
        <f t="shared" ca="1" si="621"/>
        <v>2.0000000000003126E-2</v>
      </c>
      <c r="L2127" s="343">
        <f t="shared" ca="1" si="612"/>
        <v>4.4677939670777642E-2</v>
      </c>
      <c r="M2127" s="345">
        <f t="shared" ca="1" si="622"/>
        <v>0.4114712180203608</v>
      </c>
      <c r="N2127" s="344">
        <f t="shared" ca="1" si="613"/>
        <v>0.10858095952793191</v>
      </c>
      <c r="O2127" s="4"/>
      <c r="P2127" s="4"/>
      <c r="Q2127" s="3"/>
      <c r="S2127" s="4"/>
      <c r="T2127" s="4" t="b">
        <f t="shared" ca="1" si="614"/>
        <v>0</v>
      </c>
      <c r="U2127" t="b">
        <f t="shared" ca="1" si="615"/>
        <v>0</v>
      </c>
      <c r="W2127" s="317" t="b">
        <f t="shared" ca="1" si="616"/>
        <v>0</v>
      </c>
      <c r="X2127" s="317" t="b">
        <f t="shared" ca="1" si="623"/>
        <v>1</v>
      </c>
      <c r="Y2127" s="317" t="b">
        <f t="shared" ca="1" si="617"/>
        <v>0</v>
      </c>
      <c r="Z2127" t="b">
        <f t="shared" ca="1" si="618"/>
        <v>0</v>
      </c>
      <c r="AA2127" s="37" t="b">
        <f t="shared" ca="1" si="624"/>
        <v>0</v>
      </c>
      <c r="AB2127" t="b">
        <f t="shared" ca="1" si="619"/>
        <v>0</v>
      </c>
      <c r="AD2127" t="b">
        <f t="shared" ca="1" si="625"/>
        <v>0</v>
      </c>
      <c r="AE2127" s="37" t="b">
        <f t="shared" ca="1" si="626"/>
        <v>0</v>
      </c>
      <c r="AF2127" t="b">
        <f t="shared" ca="1" si="627"/>
        <v>0</v>
      </c>
      <c r="AG2127" s="317" t="b">
        <f t="shared" ca="1" si="628"/>
        <v>0</v>
      </c>
      <c r="AH2127" s="317" t="b">
        <f t="shared" ca="1" si="629"/>
        <v>1</v>
      </c>
      <c r="AI2127" s="317" t="b">
        <f t="shared" ca="1" si="630"/>
        <v>0</v>
      </c>
    </row>
    <row r="2128" spans="1:35" x14ac:dyDescent="0.25">
      <c r="A2128">
        <v>2096</v>
      </c>
      <c r="B2128" s="169">
        <f ca="1">OFFSET(InputPriceData!B$15,CalculationsAndCharts!$A2128+$A$11,0,1,1)</f>
        <v>38803</v>
      </c>
      <c r="C2128" s="3">
        <f ca="1">OFFSET(InputPriceData!G$15,CalculationsAndCharts!$A2128+$A$11,IF($C$7,8,0),1,1)</f>
        <v>1896500</v>
      </c>
      <c r="D2128" s="4">
        <f ca="1">OFFSET(InputPriceData!C$15,CalculationsAndCharts!$A2128+$A$11,IF($C$7,8,0),1,1)</f>
        <v>45.33</v>
      </c>
      <c r="E2128" s="4">
        <f ca="1">OFFSET(InputPriceData!D$15,CalculationsAndCharts!$A2128+$A$11,IF($C$7,8,0),1,1)</f>
        <v>45.75</v>
      </c>
      <c r="F2128" s="4">
        <f ca="1">OFFSET(InputPriceData!E$15,CalculationsAndCharts!$A2128+$A$11,IF($C$7,8,0),1,1)</f>
        <v>45.19</v>
      </c>
      <c r="G2128" s="4">
        <f ca="1">OFFSET(InputPriceData!F$15,CalculationsAndCharts!$A2128+$A$11,IF($C$7,8,0),1,1)</f>
        <v>45.59</v>
      </c>
      <c r="H2128" s="133"/>
      <c r="I2128" s="133"/>
      <c r="J2128" s="37">
        <f t="shared" ca="1" si="620"/>
        <v>705</v>
      </c>
      <c r="K2128" s="124">
        <f t="shared" ca="1" si="621"/>
        <v>0.69000000000000483</v>
      </c>
      <c r="L2128" s="343">
        <f t="shared" ca="1" si="612"/>
        <v>8.6541975205115723E-2</v>
      </c>
      <c r="M2128" s="345">
        <f t="shared" ca="1" si="622"/>
        <v>0.41520809083790194</v>
      </c>
      <c r="N2128" s="344">
        <f t="shared" ca="1" si="613"/>
        <v>0.20843036808476326</v>
      </c>
      <c r="O2128" s="4"/>
      <c r="P2128" s="4"/>
      <c r="Q2128" s="3"/>
      <c r="S2128" s="4"/>
      <c r="T2128" s="4" t="b">
        <f t="shared" ca="1" si="614"/>
        <v>0</v>
      </c>
      <c r="U2128" t="b">
        <f t="shared" ca="1" si="615"/>
        <v>0</v>
      </c>
      <c r="W2128" s="317" t="b">
        <f t="shared" ca="1" si="616"/>
        <v>0</v>
      </c>
      <c r="X2128" s="317" t="b">
        <f t="shared" ca="1" si="623"/>
        <v>1</v>
      </c>
      <c r="Y2128" s="317" t="b">
        <f t="shared" ca="1" si="617"/>
        <v>0</v>
      </c>
      <c r="Z2128" t="b">
        <f t="shared" ca="1" si="618"/>
        <v>0</v>
      </c>
      <c r="AA2128" s="37" t="b">
        <f t="shared" ca="1" si="624"/>
        <v>0</v>
      </c>
      <c r="AB2128" t="b">
        <f t="shared" ca="1" si="619"/>
        <v>0</v>
      </c>
      <c r="AD2128" t="b">
        <f t="shared" ca="1" si="625"/>
        <v>0</v>
      </c>
      <c r="AE2128" s="37" t="b">
        <f t="shared" ca="1" si="626"/>
        <v>0</v>
      </c>
      <c r="AF2128" t="b">
        <f t="shared" ca="1" si="627"/>
        <v>0</v>
      </c>
      <c r="AG2128" s="317" t="b">
        <f t="shared" ca="1" si="628"/>
        <v>0</v>
      </c>
      <c r="AH2128" s="317" t="b">
        <f t="shared" ca="1" si="629"/>
        <v>1</v>
      </c>
      <c r="AI2128" s="317" t="b">
        <f t="shared" ca="1" si="630"/>
        <v>0</v>
      </c>
    </row>
    <row r="2129" spans="1:35" x14ac:dyDescent="0.25">
      <c r="A2129">
        <v>2097</v>
      </c>
      <c r="B2129" s="169">
        <f ca="1">OFFSET(InputPriceData!B$15,CalculationsAndCharts!$A2129+$A$11,0,1,1)</f>
        <v>38800</v>
      </c>
      <c r="C2129" s="3">
        <f ca="1">OFFSET(InputPriceData!G$15,CalculationsAndCharts!$A2129+$A$11,IF($C$7,8,0),1,1)</f>
        <v>1344100</v>
      </c>
      <c r="D2129" s="4">
        <f ca="1">OFFSET(InputPriceData!C$15,CalculationsAndCharts!$A2129+$A$11,IF($C$7,8,0),1,1)</f>
        <v>44.95</v>
      </c>
      <c r="E2129" s="4">
        <f ca="1">OFFSET(InputPriceData!D$15,CalculationsAndCharts!$A2129+$A$11,IF($C$7,8,0),1,1)</f>
        <v>45.56</v>
      </c>
      <c r="F2129" s="4">
        <f ca="1">OFFSET(InputPriceData!E$15,CalculationsAndCharts!$A2129+$A$11,IF($C$7,8,0),1,1)</f>
        <v>44.91</v>
      </c>
      <c r="G2129" s="4">
        <f ca="1">OFFSET(InputPriceData!F$15,CalculationsAndCharts!$A2129+$A$11,IF($C$7,8,0),1,1)</f>
        <v>45.18</v>
      </c>
      <c r="H2129" s="133"/>
      <c r="I2129" s="133"/>
      <c r="J2129" s="37">
        <f t="shared" ca="1" si="620"/>
        <v>704</v>
      </c>
      <c r="K2129" s="124">
        <f t="shared" ca="1" si="621"/>
        <v>-0.57999999999999829</v>
      </c>
      <c r="L2129" s="343">
        <f t="shared" ca="1" si="612"/>
        <v>0.18489519520309072</v>
      </c>
      <c r="M2129" s="345">
        <f t="shared" ca="1" si="622"/>
        <v>0.41897890094641971</v>
      </c>
      <c r="N2129" s="344">
        <f t="shared" ca="1" si="613"/>
        <v>0.44129953748371609</v>
      </c>
      <c r="O2129" s="4"/>
      <c r="P2129" s="4"/>
      <c r="Q2129" s="3"/>
      <c r="S2129" s="4"/>
      <c r="T2129" s="4" t="b">
        <f t="shared" ca="1" si="614"/>
        <v>0</v>
      </c>
      <c r="U2129" t="b">
        <f t="shared" ca="1" si="615"/>
        <v>0</v>
      </c>
      <c r="W2129" s="317" t="b">
        <f t="shared" ca="1" si="616"/>
        <v>0</v>
      </c>
      <c r="X2129" s="317" t="b">
        <f t="shared" ca="1" si="623"/>
        <v>1</v>
      </c>
      <c r="Y2129" s="317" t="b">
        <f t="shared" ca="1" si="617"/>
        <v>0</v>
      </c>
      <c r="Z2129" t="b">
        <f t="shared" ca="1" si="618"/>
        <v>0</v>
      </c>
      <c r="AA2129" s="37" t="b">
        <f t="shared" ca="1" si="624"/>
        <v>0</v>
      </c>
      <c r="AB2129" t="b">
        <f t="shared" ca="1" si="619"/>
        <v>0</v>
      </c>
      <c r="AD2129" t="b">
        <f t="shared" ca="1" si="625"/>
        <v>0</v>
      </c>
      <c r="AE2129" s="37" t="b">
        <f t="shared" ca="1" si="626"/>
        <v>0</v>
      </c>
      <c r="AF2129" t="b">
        <f t="shared" ca="1" si="627"/>
        <v>0</v>
      </c>
      <c r="AG2129" s="317" t="b">
        <f t="shared" ca="1" si="628"/>
        <v>0</v>
      </c>
      <c r="AH2129" s="317" t="b">
        <f t="shared" ca="1" si="629"/>
        <v>1</v>
      </c>
      <c r="AI2129" s="317" t="b">
        <f t="shared" ca="1" si="630"/>
        <v>0</v>
      </c>
    </row>
    <row r="2130" spans="1:35" x14ac:dyDescent="0.25">
      <c r="A2130">
        <v>2098</v>
      </c>
      <c r="B2130" s="169">
        <f ca="1">OFFSET(InputPriceData!B$15,CalculationsAndCharts!$A2130+$A$11,0,1,1)</f>
        <v>38799</v>
      </c>
      <c r="C2130" s="3">
        <f ca="1">OFFSET(InputPriceData!G$15,CalculationsAndCharts!$A2130+$A$11,IF($C$7,8,0),1,1)</f>
        <v>1567200</v>
      </c>
      <c r="D2130" s="4">
        <f ca="1">OFFSET(InputPriceData!C$15,CalculationsAndCharts!$A2130+$A$11,IF($C$7,8,0),1,1)</f>
        <v>45.77</v>
      </c>
      <c r="E2130" s="4">
        <f ca="1">OFFSET(InputPriceData!D$15,CalculationsAndCharts!$A2130+$A$11,IF($C$7,8,0),1,1)</f>
        <v>45.77</v>
      </c>
      <c r="F2130" s="4">
        <f ca="1">OFFSET(InputPriceData!E$15,CalculationsAndCharts!$A2130+$A$11,IF($C$7,8,0),1,1)</f>
        <v>44.85</v>
      </c>
      <c r="G2130" s="4">
        <f ca="1">OFFSET(InputPriceData!F$15,CalculationsAndCharts!$A2130+$A$11,IF($C$7,8,0),1,1)</f>
        <v>44.9</v>
      </c>
      <c r="H2130" s="133"/>
      <c r="I2130" s="133"/>
      <c r="J2130" s="37">
        <f t="shared" ca="1" si="620"/>
        <v>703</v>
      </c>
      <c r="K2130" s="124">
        <f t="shared" ca="1" si="621"/>
        <v>-1.0900000000000034</v>
      </c>
      <c r="L2130" s="343">
        <f t="shared" ca="1" si="612"/>
        <v>0.32225100062587342</v>
      </c>
      <c r="M2130" s="345">
        <f t="shared" ca="1" si="622"/>
        <v>0.42278395655541851</v>
      </c>
      <c r="N2130" s="344">
        <f t="shared" ca="1" si="613"/>
        <v>0.76221198943161117</v>
      </c>
      <c r="O2130" s="4"/>
      <c r="P2130" s="4"/>
      <c r="Q2130" s="3"/>
      <c r="S2130" s="4"/>
      <c r="T2130" s="4" t="b">
        <f t="shared" ca="1" si="614"/>
        <v>0</v>
      </c>
      <c r="U2130" t="b">
        <f t="shared" ca="1" si="615"/>
        <v>0</v>
      </c>
      <c r="W2130" s="317" t="b">
        <f t="shared" ca="1" si="616"/>
        <v>0</v>
      </c>
      <c r="X2130" s="317" t="b">
        <f t="shared" ca="1" si="623"/>
        <v>1</v>
      </c>
      <c r="Y2130" s="317" t="b">
        <f t="shared" ca="1" si="617"/>
        <v>0</v>
      </c>
      <c r="Z2130" t="b">
        <f t="shared" ca="1" si="618"/>
        <v>0</v>
      </c>
      <c r="AA2130" s="37" t="b">
        <f t="shared" ca="1" si="624"/>
        <v>0</v>
      </c>
      <c r="AB2130" t="b">
        <f t="shared" ca="1" si="619"/>
        <v>0</v>
      </c>
      <c r="AD2130" t="b">
        <f t="shared" ca="1" si="625"/>
        <v>0</v>
      </c>
      <c r="AE2130" s="37" t="b">
        <f t="shared" ca="1" si="626"/>
        <v>0</v>
      </c>
      <c r="AF2130" t="b">
        <f t="shared" ca="1" si="627"/>
        <v>0</v>
      </c>
      <c r="AG2130" s="317" t="b">
        <f t="shared" ca="1" si="628"/>
        <v>0</v>
      </c>
      <c r="AH2130" s="317" t="b">
        <f t="shared" ca="1" si="629"/>
        <v>1</v>
      </c>
      <c r="AI2130" s="317" t="b">
        <f t="shared" ca="1" si="630"/>
        <v>0</v>
      </c>
    </row>
    <row r="2131" spans="1:35" x14ac:dyDescent="0.25">
      <c r="A2131">
        <v>2099</v>
      </c>
      <c r="B2131" s="169">
        <f ca="1">OFFSET(InputPriceData!B$15,CalculationsAndCharts!$A2131+$A$11,0,1,1)</f>
        <v>38798</v>
      </c>
      <c r="C2131" s="3">
        <f ca="1">OFFSET(InputPriceData!G$15,CalculationsAndCharts!$A2131+$A$11,IF($C$7,8,0),1,1)</f>
        <v>1065100</v>
      </c>
      <c r="D2131" s="4">
        <f ca="1">OFFSET(InputPriceData!C$15,CalculationsAndCharts!$A2131+$A$11,IF($C$7,8,0),1,1)</f>
        <v>45.9</v>
      </c>
      <c r="E2131" s="4">
        <f ca="1">OFFSET(InputPriceData!D$15,CalculationsAndCharts!$A2131+$A$11,IF($C$7,8,0),1,1)</f>
        <v>45.98</v>
      </c>
      <c r="F2131" s="4">
        <f ca="1">OFFSET(InputPriceData!E$15,CalculationsAndCharts!$A2131+$A$11,IF($C$7,8,0),1,1)</f>
        <v>45.48</v>
      </c>
      <c r="G2131" s="4">
        <f ca="1">OFFSET(InputPriceData!F$15,CalculationsAndCharts!$A2131+$A$11,IF($C$7,8,0),1,1)</f>
        <v>45.76</v>
      </c>
      <c r="H2131" s="133"/>
      <c r="I2131" s="133"/>
      <c r="J2131" s="37">
        <f t="shared" ca="1" si="620"/>
        <v>702</v>
      </c>
      <c r="K2131" s="124">
        <f t="shared" ca="1" si="621"/>
        <v>0.37999999999999545</v>
      </c>
      <c r="L2131" s="343">
        <f t="shared" ca="1" si="612"/>
        <v>0.39384597843926017</v>
      </c>
      <c r="M2131" s="345">
        <f t="shared" ca="1" si="622"/>
        <v>0.42662356867347984</v>
      </c>
      <c r="N2131" s="344">
        <f t="shared" ca="1" si="613"/>
        <v>0.92316976219542557</v>
      </c>
      <c r="O2131" s="4"/>
      <c r="P2131" s="4"/>
      <c r="Q2131" s="3"/>
      <c r="S2131" s="4"/>
      <c r="T2131" s="4" t="b">
        <f t="shared" ca="1" si="614"/>
        <v>0</v>
      </c>
      <c r="U2131" t="b">
        <f t="shared" ca="1" si="615"/>
        <v>0</v>
      </c>
      <c r="W2131" s="317" t="b">
        <f t="shared" ca="1" si="616"/>
        <v>0</v>
      </c>
      <c r="X2131" s="317" t="b">
        <f t="shared" ca="1" si="623"/>
        <v>1</v>
      </c>
      <c r="Y2131" s="317" t="b">
        <f t="shared" ca="1" si="617"/>
        <v>0</v>
      </c>
      <c r="Z2131" t="b">
        <f t="shared" ca="1" si="618"/>
        <v>0</v>
      </c>
      <c r="AA2131" s="37" t="b">
        <f t="shared" ca="1" si="624"/>
        <v>0</v>
      </c>
      <c r="AB2131" t="b">
        <f t="shared" ca="1" si="619"/>
        <v>0</v>
      </c>
      <c r="AD2131" t="b">
        <f t="shared" ca="1" si="625"/>
        <v>0</v>
      </c>
      <c r="AE2131" s="37" t="b">
        <f t="shared" ca="1" si="626"/>
        <v>0</v>
      </c>
      <c r="AF2131" t="b">
        <f t="shared" ca="1" si="627"/>
        <v>0</v>
      </c>
      <c r="AG2131" s="317" t="b">
        <f t="shared" ca="1" si="628"/>
        <v>0</v>
      </c>
      <c r="AH2131" s="317" t="b">
        <f t="shared" ca="1" si="629"/>
        <v>1</v>
      </c>
      <c r="AI2131" s="317" t="b">
        <f t="shared" ca="1" si="630"/>
        <v>0</v>
      </c>
    </row>
    <row r="2132" spans="1:35" x14ac:dyDescent="0.25">
      <c r="A2132">
        <v>2100</v>
      </c>
      <c r="B2132" s="169">
        <f ca="1">OFFSET(InputPriceData!B$15,CalculationsAndCharts!$A2132+$A$11,0,1,1)</f>
        <v>38797</v>
      </c>
      <c r="C2132" s="3">
        <f ca="1">OFFSET(InputPriceData!G$15,CalculationsAndCharts!$A2132+$A$11,IF($C$7,8,0),1,1)</f>
        <v>1600700</v>
      </c>
      <c r="D2132" s="4">
        <f ca="1">OFFSET(InputPriceData!C$15,CalculationsAndCharts!$A2132+$A$11,IF($C$7,8,0),1,1)</f>
        <v>45.53</v>
      </c>
      <c r="E2132" s="4">
        <f ca="1">OFFSET(InputPriceData!D$15,CalculationsAndCharts!$A2132+$A$11,IF($C$7,8,0),1,1)</f>
        <v>46.27</v>
      </c>
      <c r="F2132" s="4">
        <f ca="1">OFFSET(InputPriceData!E$15,CalculationsAndCharts!$A2132+$A$11,IF($C$7,8,0),1,1)</f>
        <v>45.5</v>
      </c>
      <c r="G2132" s="4">
        <f ca="1">OFFSET(InputPriceData!F$15,CalculationsAndCharts!$A2132+$A$11,IF($C$7,8,0),1,1)</f>
        <v>45.99</v>
      </c>
      <c r="H2132" s="133"/>
      <c r="I2132" s="133"/>
      <c r="J2132" s="37">
        <f t="shared" ca="1" si="620"/>
        <v>701</v>
      </c>
      <c r="K2132" s="124">
        <f t="shared" ca="1" si="621"/>
        <v>0.30000000000000426</v>
      </c>
      <c r="L2132" s="343">
        <f t="shared" ca="1" si="612"/>
        <v>0.41321977559988998</v>
      </c>
      <c r="M2132" s="345">
        <f t="shared" ca="1" si="622"/>
        <v>0.430498051133683</v>
      </c>
      <c r="N2132" s="344">
        <f t="shared" ca="1" si="613"/>
        <v>0.95986445121344444</v>
      </c>
      <c r="O2132" s="4"/>
      <c r="P2132" s="4"/>
      <c r="Q2132" s="3"/>
      <c r="S2132" s="4"/>
      <c r="T2132" s="4" t="b">
        <f t="shared" ca="1" si="614"/>
        <v>0</v>
      </c>
      <c r="U2132" t="b">
        <f t="shared" ca="1" si="615"/>
        <v>0</v>
      </c>
      <c r="W2132" s="317" t="b">
        <f t="shared" ca="1" si="616"/>
        <v>0</v>
      </c>
      <c r="X2132" s="317" t="b">
        <f t="shared" ca="1" si="623"/>
        <v>1</v>
      </c>
      <c r="Y2132" s="317" t="b">
        <f t="shared" ca="1" si="617"/>
        <v>0</v>
      </c>
      <c r="Z2132" t="b">
        <f t="shared" ca="1" si="618"/>
        <v>0</v>
      </c>
      <c r="AA2132" s="37" t="b">
        <f t="shared" ca="1" si="624"/>
        <v>0</v>
      </c>
      <c r="AB2132" t="b">
        <f t="shared" ca="1" si="619"/>
        <v>0</v>
      </c>
      <c r="AD2132" t="b">
        <f t="shared" ca="1" si="625"/>
        <v>0</v>
      </c>
      <c r="AE2132" s="37" t="b">
        <f t="shared" ca="1" si="626"/>
        <v>0</v>
      </c>
      <c r="AF2132" t="b">
        <f t="shared" ca="1" si="627"/>
        <v>0</v>
      </c>
      <c r="AG2132" s="317" t="b">
        <f t="shared" ca="1" si="628"/>
        <v>0</v>
      </c>
      <c r="AH2132" s="317" t="b">
        <f t="shared" ca="1" si="629"/>
        <v>1</v>
      </c>
      <c r="AI2132" s="317" t="b">
        <f t="shared" ca="1" si="630"/>
        <v>0</v>
      </c>
    </row>
    <row r="2133" spans="1:35" x14ac:dyDescent="0.25">
      <c r="A2133">
        <v>2101</v>
      </c>
      <c r="B2133" s="169">
        <f ca="1">OFFSET(InputPriceData!B$15,CalculationsAndCharts!$A2133+$A$11,0,1,1)</f>
        <v>38796</v>
      </c>
      <c r="C2133" s="3">
        <f ca="1">OFFSET(InputPriceData!G$15,CalculationsAndCharts!$A2133+$A$11,IF($C$7,8,0),1,1)</f>
        <v>1515300</v>
      </c>
      <c r="D2133" s="4">
        <f ca="1">OFFSET(InputPriceData!C$15,CalculationsAndCharts!$A2133+$A$11,IF($C$7,8,0),1,1)</f>
        <v>45.51</v>
      </c>
      <c r="E2133" s="4">
        <f ca="1">OFFSET(InputPriceData!D$15,CalculationsAndCharts!$A2133+$A$11,IF($C$7,8,0),1,1)</f>
        <v>45.83</v>
      </c>
      <c r="F2133" s="4">
        <f ca="1">OFFSET(InputPriceData!E$15,CalculationsAndCharts!$A2133+$A$11,IF($C$7,8,0),1,1)</f>
        <v>45.23</v>
      </c>
      <c r="G2133" s="4">
        <f ca="1">OFFSET(InputPriceData!F$15,CalculationsAndCharts!$A2133+$A$11,IF($C$7,8,0),1,1)</f>
        <v>45.38</v>
      </c>
      <c r="H2133" s="133"/>
      <c r="I2133" s="133"/>
      <c r="J2133" s="37">
        <f t="shared" ca="1" si="620"/>
        <v>700</v>
      </c>
      <c r="K2133" s="124">
        <f t="shared" ca="1" si="621"/>
        <v>-0.14999999999999858</v>
      </c>
      <c r="L2133" s="343">
        <f t="shared" ca="1" si="612"/>
        <v>0.43440772061925631</v>
      </c>
      <c r="M2133" s="345">
        <f t="shared" ca="1" si="622"/>
        <v>0.43440772061925631</v>
      </c>
      <c r="N2133" s="344">
        <f t="shared" ca="1" si="613"/>
        <v>1</v>
      </c>
      <c r="O2133" s="4"/>
      <c r="P2133" s="4"/>
      <c r="Q2133" s="3"/>
      <c r="S2133" s="4"/>
      <c r="T2133" s="4" t="b">
        <f t="shared" ca="1" si="614"/>
        <v>0</v>
      </c>
      <c r="U2133" t="b">
        <f t="shared" ca="1" si="615"/>
        <v>0</v>
      </c>
      <c r="W2133" s="317" t="b">
        <f t="shared" ca="1" si="616"/>
        <v>0</v>
      </c>
      <c r="X2133" s="317" t="b">
        <f t="shared" ca="1" si="623"/>
        <v>1</v>
      </c>
      <c r="Y2133" s="317" t="b">
        <f t="shared" ca="1" si="617"/>
        <v>0</v>
      </c>
      <c r="Z2133" t="b">
        <f t="shared" ca="1" si="618"/>
        <v>0</v>
      </c>
      <c r="AA2133" s="37" t="b">
        <f t="shared" ca="1" si="624"/>
        <v>0</v>
      </c>
      <c r="AB2133" t="b">
        <f t="shared" ca="1" si="619"/>
        <v>0</v>
      </c>
      <c r="AD2133" t="b">
        <f t="shared" ca="1" si="625"/>
        <v>0</v>
      </c>
      <c r="AE2133" s="37" t="b">
        <f t="shared" ca="1" si="626"/>
        <v>0</v>
      </c>
      <c r="AF2133" t="b">
        <f t="shared" ca="1" si="627"/>
        <v>0</v>
      </c>
      <c r="AG2133" s="317" t="b">
        <f t="shared" ca="1" si="628"/>
        <v>0</v>
      </c>
      <c r="AH2133" s="317" t="b">
        <f t="shared" ca="1" si="629"/>
        <v>1</v>
      </c>
      <c r="AI2133" s="317" t="b">
        <f t="shared" ca="1" si="630"/>
        <v>0</v>
      </c>
    </row>
    <row r="2134" spans="1:35" x14ac:dyDescent="0.25">
      <c r="A2134">
        <v>2102</v>
      </c>
      <c r="B2134" s="169">
        <f ca="1">OFFSET(InputPriceData!B$15,CalculationsAndCharts!$A2134+$A$11,0,1,1)</f>
        <v>38793</v>
      </c>
      <c r="C2134" s="3">
        <f ca="1">OFFSET(InputPriceData!G$15,CalculationsAndCharts!$A2134+$A$11,IF($C$7,8,0),1,1)</f>
        <v>1430500</v>
      </c>
      <c r="D2134" s="4">
        <f ca="1">OFFSET(InputPriceData!C$15,CalculationsAndCharts!$A2134+$A$11,IF($C$7,8,0),1,1)</f>
        <v>45.7</v>
      </c>
      <c r="E2134" s="4">
        <f ca="1">OFFSET(InputPriceData!D$15,CalculationsAndCharts!$A2134+$A$11,IF($C$7,8,0),1,1)</f>
        <v>45.99</v>
      </c>
      <c r="F2134" s="4">
        <f ca="1">OFFSET(InputPriceData!E$15,CalculationsAndCharts!$A2134+$A$11,IF($C$7,8,0),1,1)</f>
        <v>45.48</v>
      </c>
      <c r="G2134" s="4">
        <f ca="1">OFFSET(InputPriceData!F$15,CalculationsAndCharts!$A2134+$A$11,IF($C$7,8,0),1,1)</f>
        <v>45.69</v>
      </c>
      <c r="H2134" s="133"/>
      <c r="I2134" s="133"/>
      <c r="J2134" s="37">
        <f t="shared" ca="1" si="620"/>
        <v>699</v>
      </c>
      <c r="K2134" s="124">
        <f t="shared" ca="1" si="621"/>
        <v>0.4199999999999946</v>
      </c>
      <c r="L2134" s="343">
        <f t="shared" ca="1" si="612"/>
        <v>0.4231642996809527</v>
      </c>
      <c r="M2134" s="345">
        <f t="shared" ca="1" si="622"/>
        <v>0.4231642996809527</v>
      </c>
      <c r="N2134" s="344">
        <f t="shared" ca="1" si="613"/>
        <v>1</v>
      </c>
      <c r="O2134" s="4"/>
      <c r="P2134" s="4"/>
      <c r="Q2134" s="3"/>
      <c r="S2134" s="4"/>
      <c r="T2134" s="4" t="b">
        <f t="shared" ca="1" si="614"/>
        <v>0</v>
      </c>
      <c r="U2134" t="b">
        <f t="shared" ca="1" si="615"/>
        <v>0</v>
      </c>
      <c r="W2134" s="317" t="b">
        <f t="shared" ca="1" si="616"/>
        <v>0</v>
      </c>
      <c r="X2134" s="317" t="b">
        <f t="shared" ca="1" si="623"/>
        <v>1</v>
      </c>
      <c r="Y2134" s="317" t="b">
        <f t="shared" ca="1" si="617"/>
        <v>0</v>
      </c>
      <c r="Z2134" t="b">
        <f t="shared" ca="1" si="618"/>
        <v>0</v>
      </c>
      <c r="AA2134" s="37" t="b">
        <f t="shared" ca="1" si="624"/>
        <v>0</v>
      </c>
      <c r="AB2134" t="b">
        <f t="shared" ca="1" si="619"/>
        <v>0</v>
      </c>
      <c r="AD2134" t="b">
        <f t="shared" ca="1" si="625"/>
        <v>0</v>
      </c>
      <c r="AE2134" s="37" t="b">
        <f t="shared" ca="1" si="626"/>
        <v>0</v>
      </c>
      <c r="AF2134" t="b">
        <f t="shared" ca="1" si="627"/>
        <v>0</v>
      </c>
      <c r="AG2134" s="317" t="b">
        <f t="shared" ca="1" si="628"/>
        <v>0</v>
      </c>
      <c r="AH2134" s="317" t="b">
        <f t="shared" ca="1" si="629"/>
        <v>1</v>
      </c>
      <c r="AI2134" s="317" t="b">
        <f t="shared" ca="1" si="630"/>
        <v>0</v>
      </c>
    </row>
    <row r="2135" spans="1:35" x14ac:dyDescent="0.25">
      <c r="A2135">
        <v>2103</v>
      </c>
      <c r="B2135" s="169">
        <f ca="1">OFFSET(InputPriceData!B$15,CalculationsAndCharts!$A2135+$A$11,0,1,1)</f>
        <v>38792</v>
      </c>
      <c r="C2135" s="3">
        <f ca="1">OFFSET(InputPriceData!G$15,CalculationsAndCharts!$A2135+$A$11,IF($C$7,8,0),1,1)</f>
        <v>1096300</v>
      </c>
      <c r="D2135" s="4">
        <f ca="1">OFFSET(InputPriceData!C$15,CalculationsAndCharts!$A2135+$A$11,IF($C$7,8,0),1,1)</f>
        <v>45.21</v>
      </c>
      <c r="E2135" s="4">
        <f ca="1">OFFSET(InputPriceData!D$15,CalculationsAndCharts!$A2135+$A$11,IF($C$7,8,0),1,1)</f>
        <v>45.73</v>
      </c>
      <c r="F2135" s="4">
        <f ca="1">OFFSET(InputPriceData!E$15,CalculationsAndCharts!$A2135+$A$11,IF($C$7,8,0),1,1)</f>
        <v>45.12</v>
      </c>
      <c r="G2135" s="4">
        <f ca="1">OFFSET(InputPriceData!F$15,CalculationsAndCharts!$A2135+$A$11,IF($C$7,8,0),1,1)</f>
        <v>45.53</v>
      </c>
      <c r="H2135" s="133"/>
      <c r="I2135" s="133"/>
      <c r="J2135" s="37">
        <f t="shared" ca="1" si="620"/>
        <v>698</v>
      </c>
      <c r="K2135" s="124">
        <f t="shared" ca="1" si="621"/>
        <v>0.49000000000000199</v>
      </c>
      <c r="L2135" s="343">
        <f t="shared" ca="1" si="612"/>
        <v>0.37012909697111973</v>
      </c>
      <c r="M2135" s="345">
        <f t="shared" ca="1" si="622"/>
        <v>0.42162421975542264</v>
      </c>
      <c r="N2135" s="344">
        <f t="shared" ca="1" si="613"/>
        <v>0.87786488448368927</v>
      </c>
      <c r="O2135" s="4"/>
      <c r="P2135" s="4"/>
      <c r="Q2135" s="3"/>
      <c r="S2135" s="4"/>
      <c r="T2135" s="4" t="b">
        <f t="shared" ca="1" si="614"/>
        <v>0</v>
      </c>
      <c r="U2135" t="b">
        <f t="shared" ca="1" si="615"/>
        <v>0</v>
      </c>
      <c r="W2135" s="317" t="b">
        <f t="shared" ca="1" si="616"/>
        <v>0</v>
      </c>
      <c r="X2135" s="317" t="b">
        <f t="shared" ca="1" si="623"/>
        <v>1</v>
      </c>
      <c r="Y2135" s="317" t="b">
        <f t="shared" ca="1" si="617"/>
        <v>0</v>
      </c>
      <c r="Z2135" t="b">
        <f t="shared" ca="1" si="618"/>
        <v>0</v>
      </c>
      <c r="AA2135" s="37" t="b">
        <f t="shared" ca="1" si="624"/>
        <v>0</v>
      </c>
      <c r="AB2135" t="b">
        <f t="shared" ca="1" si="619"/>
        <v>0</v>
      </c>
      <c r="AD2135" t="b">
        <f t="shared" ca="1" si="625"/>
        <v>0</v>
      </c>
      <c r="AE2135" s="37" t="b">
        <f t="shared" ca="1" si="626"/>
        <v>0</v>
      </c>
      <c r="AF2135" t="b">
        <f t="shared" ca="1" si="627"/>
        <v>0</v>
      </c>
      <c r="AG2135" s="317" t="b">
        <f t="shared" ca="1" si="628"/>
        <v>0</v>
      </c>
      <c r="AH2135" s="317" t="b">
        <f t="shared" ca="1" si="629"/>
        <v>1</v>
      </c>
      <c r="AI2135" s="317" t="b">
        <f t="shared" ca="1" si="630"/>
        <v>0</v>
      </c>
    </row>
    <row r="2136" spans="1:35" x14ac:dyDescent="0.25">
      <c r="A2136">
        <v>2104</v>
      </c>
      <c r="B2136" s="169">
        <f ca="1">OFFSET(InputPriceData!B$15,CalculationsAndCharts!$A2136+$A$11,0,1,1)</f>
        <v>38791</v>
      </c>
      <c r="C2136" s="3">
        <f ca="1">OFFSET(InputPriceData!G$15,CalculationsAndCharts!$A2136+$A$11,IF($C$7,8,0),1,1)</f>
        <v>2192600</v>
      </c>
      <c r="D2136" s="4">
        <f ca="1">OFFSET(InputPriceData!C$15,CalculationsAndCharts!$A2136+$A$11,IF($C$7,8,0),1,1)</f>
        <v>44.8</v>
      </c>
      <c r="E2136" s="4">
        <f ca="1">OFFSET(InputPriceData!D$15,CalculationsAndCharts!$A2136+$A$11,IF($C$7,8,0),1,1)</f>
        <v>45.33</v>
      </c>
      <c r="F2136" s="4">
        <f ca="1">OFFSET(InputPriceData!E$15,CalculationsAndCharts!$A2136+$A$11,IF($C$7,8,0),1,1)</f>
        <v>44.75</v>
      </c>
      <c r="G2136" s="4">
        <f ca="1">OFFSET(InputPriceData!F$15,CalculationsAndCharts!$A2136+$A$11,IF($C$7,8,0),1,1)</f>
        <v>45.27</v>
      </c>
      <c r="H2136" s="133"/>
      <c r="I2136" s="133"/>
      <c r="J2136" s="37">
        <f t="shared" ca="1" si="620"/>
        <v>697</v>
      </c>
      <c r="K2136" s="124">
        <f t="shared" ca="1" si="621"/>
        <v>0.57000000000000028</v>
      </c>
      <c r="L2136" s="343">
        <f t="shared" ca="1" si="612"/>
        <v>0.29788926215443168</v>
      </c>
      <c r="M2136" s="345">
        <f t="shared" ca="1" si="622"/>
        <v>0.42545329945047694</v>
      </c>
      <c r="N2136" s="344">
        <f t="shared" ca="1" si="613"/>
        <v>0.70016911971111928</v>
      </c>
      <c r="O2136" s="4"/>
      <c r="P2136" s="4"/>
      <c r="Q2136" s="3"/>
      <c r="S2136" s="4"/>
      <c r="T2136" s="4" t="b">
        <f t="shared" ca="1" si="614"/>
        <v>0</v>
      </c>
      <c r="U2136" t="b">
        <f t="shared" ca="1" si="615"/>
        <v>0</v>
      </c>
      <c r="W2136" s="317" t="b">
        <f t="shared" ca="1" si="616"/>
        <v>0</v>
      </c>
      <c r="X2136" s="317" t="b">
        <f t="shared" ca="1" si="623"/>
        <v>1</v>
      </c>
      <c r="Y2136" s="317" t="b">
        <f t="shared" ca="1" si="617"/>
        <v>0</v>
      </c>
      <c r="Z2136" t="b">
        <f t="shared" ca="1" si="618"/>
        <v>0</v>
      </c>
      <c r="AA2136" s="37" t="b">
        <f t="shared" ca="1" si="624"/>
        <v>0</v>
      </c>
      <c r="AB2136" t="b">
        <f t="shared" ca="1" si="619"/>
        <v>0</v>
      </c>
      <c r="AD2136" t="b">
        <f t="shared" ca="1" si="625"/>
        <v>0</v>
      </c>
      <c r="AE2136" s="37" t="b">
        <f t="shared" ca="1" si="626"/>
        <v>0</v>
      </c>
      <c r="AF2136" t="b">
        <f t="shared" ca="1" si="627"/>
        <v>0</v>
      </c>
      <c r="AG2136" s="317" t="b">
        <f t="shared" ca="1" si="628"/>
        <v>0</v>
      </c>
      <c r="AH2136" s="317" t="b">
        <f t="shared" ca="1" si="629"/>
        <v>1</v>
      </c>
      <c r="AI2136" s="317" t="b">
        <f t="shared" ca="1" si="630"/>
        <v>0</v>
      </c>
    </row>
    <row r="2137" spans="1:35" x14ac:dyDescent="0.25">
      <c r="A2137">
        <v>2105</v>
      </c>
      <c r="B2137" s="169">
        <f ca="1">OFFSET(InputPriceData!B$15,CalculationsAndCharts!$A2137+$A$11,0,1,1)</f>
        <v>38790</v>
      </c>
      <c r="C2137" s="3">
        <f ca="1">OFFSET(InputPriceData!G$15,CalculationsAndCharts!$A2137+$A$11,IF($C$7,8,0),1,1)</f>
        <v>1261600</v>
      </c>
      <c r="D2137" s="4">
        <f ca="1">OFFSET(InputPriceData!C$15,CalculationsAndCharts!$A2137+$A$11,IF($C$7,8,0),1,1)</f>
        <v>44.65</v>
      </c>
      <c r="E2137" s="4">
        <f ca="1">OFFSET(InputPriceData!D$15,CalculationsAndCharts!$A2137+$A$11,IF($C$7,8,0),1,1)</f>
        <v>45.08</v>
      </c>
      <c r="F2137" s="4">
        <f ca="1">OFFSET(InputPriceData!E$15,CalculationsAndCharts!$A2137+$A$11,IF($C$7,8,0),1,1)</f>
        <v>44.31</v>
      </c>
      <c r="G2137" s="4">
        <f ca="1">OFFSET(InputPriceData!F$15,CalculationsAndCharts!$A2137+$A$11,IF($C$7,8,0),1,1)</f>
        <v>45.04</v>
      </c>
      <c r="H2137" s="133"/>
      <c r="I2137" s="133"/>
      <c r="J2137" s="37">
        <f t="shared" ca="1" si="620"/>
        <v>696</v>
      </c>
      <c r="K2137" s="124">
        <f t="shared" ca="1" si="621"/>
        <v>0.71999999999999886</v>
      </c>
      <c r="L2137" s="343">
        <f t="shared" ca="1" si="612"/>
        <v>0.21384498520893191</v>
      </c>
      <c r="M2137" s="345">
        <f t="shared" ca="1" si="622"/>
        <v>0.42931715383499186</v>
      </c>
      <c r="N2137" s="344">
        <f t="shared" ca="1" si="613"/>
        <v>0.49810491683992503</v>
      </c>
      <c r="O2137" s="4"/>
      <c r="P2137" s="4"/>
      <c r="Q2137" s="3"/>
      <c r="S2137" s="4"/>
      <c r="T2137" s="4" t="b">
        <f t="shared" ca="1" si="614"/>
        <v>0</v>
      </c>
      <c r="U2137" t="b">
        <f t="shared" ca="1" si="615"/>
        <v>0</v>
      </c>
      <c r="W2137" s="317" t="b">
        <f t="shared" ca="1" si="616"/>
        <v>0</v>
      </c>
      <c r="X2137" s="317" t="b">
        <f t="shared" ca="1" si="623"/>
        <v>1</v>
      </c>
      <c r="Y2137" s="317" t="b">
        <f t="shared" ca="1" si="617"/>
        <v>0</v>
      </c>
      <c r="Z2137" t="b">
        <f t="shared" ca="1" si="618"/>
        <v>0</v>
      </c>
      <c r="AA2137" s="37" t="b">
        <f t="shared" ca="1" si="624"/>
        <v>0</v>
      </c>
      <c r="AB2137" t="b">
        <f t="shared" ca="1" si="619"/>
        <v>0</v>
      </c>
      <c r="AD2137" t="b">
        <f t="shared" ca="1" si="625"/>
        <v>0</v>
      </c>
      <c r="AE2137" s="37" t="b">
        <f t="shared" ca="1" si="626"/>
        <v>0</v>
      </c>
      <c r="AF2137" t="b">
        <f t="shared" ca="1" si="627"/>
        <v>0</v>
      </c>
      <c r="AG2137" s="317" t="b">
        <f t="shared" ca="1" si="628"/>
        <v>0</v>
      </c>
      <c r="AH2137" s="317" t="b">
        <f t="shared" ca="1" si="629"/>
        <v>1</v>
      </c>
      <c r="AI2137" s="317" t="b">
        <f t="shared" ca="1" si="630"/>
        <v>0</v>
      </c>
    </row>
    <row r="2138" spans="1:35" x14ac:dyDescent="0.25">
      <c r="A2138">
        <v>2106</v>
      </c>
      <c r="B2138" s="169">
        <f ca="1">OFFSET(InputPriceData!B$15,CalculationsAndCharts!$A2138+$A$11,0,1,1)</f>
        <v>38789</v>
      </c>
      <c r="C2138" s="3">
        <f ca="1">OFFSET(InputPriceData!G$15,CalculationsAndCharts!$A2138+$A$11,IF($C$7,8,0),1,1)</f>
        <v>1052400</v>
      </c>
      <c r="D2138" s="4">
        <f ca="1">OFFSET(InputPriceData!C$15,CalculationsAndCharts!$A2138+$A$11,IF($C$7,8,0),1,1)</f>
        <v>44.32</v>
      </c>
      <c r="E2138" s="4">
        <f ca="1">OFFSET(InputPriceData!D$15,CalculationsAndCharts!$A2138+$A$11,IF($C$7,8,0),1,1)</f>
        <v>44.79</v>
      </c>
      <c r="F2138" s="4">
        <f ca="1">OFFSET(InputPriceData!E$15,CalculationsAndCharts!$A2138+$A$11,IF($C$7,8,0),1,1)</f>
        <v>44.04</v>
      </c>
      <c r="G2138" s="4">
        <f ca="1">OFFSET(InputPriceData!F$15,CalculationsAndCharts!$A2138+$A$11,IF($C$7,8,0),1,1)</f>
        <v>44.7</v>
      </c>
      <c r="H2138" s="133"/>
      <c r="I2138" s="133"/>
      <c r="J2138" s="37">
        <f t="shared" ca="1" si="620"/>
        <v>695</v>
      </c>
      <c r="K2138" s="124">
        <f t="shared" ca="1" si="621"/>
        <v>0.56000000000000227</v>
      </c>
      <c r="L2138" s="343">
        <f t="shared" ca="1" si="612"/>
        <v>0.1359178226717519</v>
      </c>
      <c r="M2138" s="345">
        <f t="shared" ca="1" si="622"/>
        <v>0.43321609872350342</v>
      </c>
      <c r="N2138" s="344">
        <f t="shared" ca="1" si="613"/>
        <v>0.31374139389612188</v>
      </c>
      <c r="O2138" s="4"/>
      <c r="P2138" s="4"/>
      <c r="Q2138" s="3"/>
      <c r="S2138" s="4"/>
      <c r="T2138" s="4" t="b">
        <f t="shared" ca="1" si="614"/>
        <v>0</v>
      </c>
      <c r="U2138" t="b">
        <f t="shared" ca="1" si="615"/>
        <v>0</v>
      </c>
      <c r="W2138" s="317" t="b">
        <f t="shared" ca="1" si="616"/>
        <v>0</v>
      </c>
      <c r="X2138" s="317" t="b">
        <f t="shared" ca="1" si="623"/>
        <v>1</v>
      </c>
      <c r="Y2138" s="317" t="b">
        <f t="shared" ca="1" si="617"/>
        <v>0</v>
      </c>
      <c r="Z2138" t="b">
        <f t="shared" ca="1" si="618"/>
        <v>0</v>
      </c>
      <c r="AA2138" s="37" t="b">
        <f t="shared" ca="1" si="624"/>
        <v>0</v>
      </c>
      <c r="AB2138" t="b">
        <f t="shared" ca="1" si="619"/>
        <v>0</v>
      </c>
      <c r="AD2138" t="b">
        <f t="shared" ca="1" si="625"/>
        <v>0</v>
      </c>
      <c r="AE2138" s="37" t="b">
        <f t="shared" ca="1" si="626"/>
        <v>0</v>
      </c>
      <c r="AF2138" t="b">
        <f t="shared" ca="1" si="627"/>
        <v>0</v>
      </c>
      <c r="AG2138" s="317" t="b">
        <f t="shared" ca="1" si="628"/>
        <v>0</v>
      </c>
      <c r="AH2138" s="317" t="b">
        <f t="shared" ca="1" si="629"/>
        <v>1</v>
      </c>
      <c r="AI2138" s="317" t="b">
        <f t="shared" ca="1" si="630"/>
        <v>0</v>
      </c>
    </row>
    <row r="2139" spans="1:35" x14ac:dyDescent="0.25">
      <c r="A2139">
        <v>2107</v>
      </c>
      <c r="B2139" s="169">
        <f ca="1">OFFSET(InputPriceData!B$15,CalculationsAndCharts!$A2139+$A$11,0,1,1)</f>
        <v>38786</v>
      </c>
      <c r="C2139" s="3">
        <f ca="1">OFFSET(InputPriceData!G$15,CalculationsAndCharts!$A2139+$A$11,IF($C$7,8,0),1,1)</f>
        <v>1439500</v>
      </c>
      <c r="D2139" s="4">
        <f ca="1">OFFSET(InputPriceData!C$15,CalculationsAndCharts!$A2139+$A$11,IF($C$7,8,0),1,1)</f>
        <v>44.06</v>
      </c>
      <c r="E2139" s="4">
        <f ca="1">OFFSET(InputPriceData!D$15,CalculationsAndCharts!$A2139+$A$11,IF($C$7,8,0),1,1)</f>
        <v>44.42</v>
      </c>
      <c r="F2139" s="4">
        <f ca="1">OFFSET(InputPriceData!E$15,CalculationsAndCharts!$A2139+$A$11,IF($C$7,8,0),1,1)</f>
        <v>43.82</v>
      </c>
      <c r="G2139" s="4">
        <f ca="1">OFFSET(InputPriceData!F$15,CalculationsAndCharts!$A2139+$A$11,IF($C$7,8,0),1,1)</f>
        <v>44.32</v>
      </c>
      <c r="H2139" s="133"/>
      <c r="I2139" s="133"/>
      <c r="J2139" s="37">
        <f t="shared" ca="1" si="620"/>
        <v>694</v>
      </c>
      <c r="K2139" s="124">
        <f t="shared" ca="1" si="621"/>
        <v>0.89999999999999858</v>
      </c>
      <c r="L2139" s="343">
        <f t="shared" ca="1" si="612"/>
        <v>7.6513998807271846E-2</v>
      </c>
      <c r="M2139" s="345">
        <f t="shared" ca="1" si="622"/>
        <v>0.43715045279869164</v>
      </c>
      <c r="N2139" s="344">
        <f t="shared" ca="1" si="613"/>
        <v>0.17502898216716853</v>
      </c>
      <c r="O2139" s="4"/>
      <c r="P2139" s="4"/>
      <c r="Q2139" s="3"/>
      <c r="S2139" s="4"/>
      <c r="T2139" s="4" t="b">
        <f t="shared" ca="1" si="614"/>
        <v>0</v>
      </c>
      <c r="U2139" t="b">
        <f t="shared" ca="1" si="615"/>
        <v>0</v>
      </c>
      <c r="W2139" s="317" t="b">
        <f t="shared" ca="1" si="616"/>
        <v>0</v>
      </c>
      <c r="X2139" s="317" t="b">
        <f t="shared" ca="1" si="623"/>
        <v>1</v>
      </c>
      <c r="Y2139" s="317" t="b">
        <f t="shared" ca="1" si="617"/>
        <v>0</v>
      </c>
      <c r="Z2139" t="b">
        <f t="shared" ca="1" si="618"/>
        <v>0</v>
      </c>
      <c r="AA2139" s="37" t="b">
        <f t="shared" ca="1" si="624"/>
        <v>0</v>
      </c>
      <c r="AB2139" t="b">
        <f t="shared" ca="1" si="619"/>
        <v>0</v>
      </c>
      <c r="AD2139" t="b">
        <f t="shared" ca="1" si="625"/>
        <v>0</v>
      </c>
      <c r="AE2139" s="37" t="b">
        <f t="shared" ca="1" si="626"/>
        <v>0</v>
      </c>
      <c r="AF2139" t="b">
        <f t="shared" ca="1" si="627"/>
        <v>0</v>
      </c>
      <c r="AG2139" s="317" t="b">
        <f t="shared" ca="1" si="628"/>
        <v>0</v>
      </c>
      <c r="AH2139" s="317" t="b">
        <f t="shared" ca="1" si="629"/>
        <v>1</v>
      </c>
      <c r="AI2139" s="317" t="b">
        <f t="shared" ca="1" si="630"/>
        <v>0</v>
      </c>
    </row>
    <row r="2140" spans="1:35" x14ac:dyDescent="0.25">
      <c r="A2140">
        <v>2108</v>
      </c>
      <c r="B2140" s="169">
        <f ca="1">OFFSET(InputPriceData!B$15,CalculationsAndCharts!$A2140+$A$11,0,1,1)</f>
        <v>38785</v>
      </c>
      <c r="C2140" s="3">
        <f ca="1">OFFSET(InputPriceData!G$15,CalculationsAndCharts!$A2140+$A$11,IF($C$7,8,0),1,1)</f>
        <v>1753700</v>
      </c>
      <c r="D2140" s="4">
        <f ca="1">OFFSET(InputPriceData!C$15,CalculationsAndCharts!$A2140+$A$11,IF($C$7,8,0),1,1)</f>
        <v>43.58</v>
      </c>
      <c r="E2140" s="4">
        <f ca="1">OFFSET(InputPriceData!D$15,CalculationsAndCharts!$A2140+$A$11,IF($C$7,8,0),1,1)</f>
        <v>44.28</v>
      </c>
      <c r="F2140" s="4">
        <f ca="1">OFFSET(InputPriceData!E$15,CalculationsAndCharts!$A2140+$A$11,IF($C$7,8,0),1,1)</f>
        <v>43.35</v>
      </c>
      <c r="G2140" s="4">
        <f ca="1">OFFSET(InputPriceData!F$15,CalculationsAndCharts!$A2140+$A$11,IF($C$7,8,0),1,1)</f>
        <v>44.14</v>
      </c>
      <c r="H2140" s="133"/>
      <c r="I2140" s="133"/>
      <c r="J2140" s="37">
        <f t="shared" ca="1" si="620"/>
        <v>693</v>
      </c>
      <c r="K2140" s="124">
        <f t="shared" ca="1" si="621"/>
        <v>0.35999999999999943</v>
      </c>
      <c r="L2140" s="343">
        <f t="shared" ca="1" si="612"/>
        <v>6.440062280601673E-2</v>
      </c>
      <c r="M2140" s="345">
        <f t="shared" ca="1" si="622"/>
        <v>0.44112053763742848</v>
      </c>
      <c r="N2140" s="344">
        <f t="shared" ca="1" si="613"/>
        <v>0.14599325424958953</v>
      </c>
      <c r="O2140" s="4"/>
      <c r="P2140" s="4"/>
      <c r="Q2140" s="3"/>
      <c r="S2140" s="4"/>
      <c r="T2140" s="4" t="b">
        <f t="shared" ca="1" si="614"/>
        <v>0</v>
      </c>
      <c r="U2140" t="b">
        <f t="shared" ca="1" si="615"/>
        <v>0</v>
      </c>
      <c r="W2140" s="317" t="b">
        <f t="shared" ca="1" si="616"/>
        <v>0</v>
      </c>
      <c r="X2140" s="317" t="b">
        <f t="shared" ca="1" si="623"/>
        <v>1</v>
      </c>
      <c r="Y2140" s="317" t="b">
        <f t="shared" ca="1" si="617"/>
        <v>0</v>
      </c>
      <c r="Z2140" t="b">
        <f t="shared" ca="1" si="618"/>
        <v>0</v>
      </c>
      <c r="AA2140" s="37" t="b">
        <f t="shared" ca="1" si="624"/>
        <v>0</v>
      </c>
      <c r="AB2140" t="b">
        <f t="shared" ca="1" si="619"/>
        <v>0</v>
      </c>
      <c r="AD2140" t="b">
        <f t="shared" ca="1" si="625"/>
        <v>0</v>
      </c>
      <c r="AE2140" s="37" t="b">
        <f t="shared" ca="1" si="626"/>
        <v>0</v>
      </c>
      <c r="AF2140" t="b">
        <f t="shared" ca="1" si="627"/>
        <v>0</v>
      </c>
      <c r="AG2140" s="317" t="b">
        <f t="shared" ca="1" si="628"/>
        <v>0</v>
      </c>
      <c r="AH2140" s="317" t="b">
        <f t="shared" ca="1" si="629"/>
        <v>1</v>
      </c>
      <c r="AI2140" s="317" t="b">
        <f t="shared" ca="1" si="630"/>
        <v>0</v>
      </c>
    </row>
    <row r="2141" spans="1:35" x14ac:dyDescent="0.25">
      <c r="A2141">
        <v>2109</v>
      </c>
      <c r="B2141" s="169">
        <f ca="1">OFFSET(InputPriceData!B$15,CalculationsAndCharts!$A2141+$A$11,0,1,1)</f>
        <v>38784</v>
      </c>
      <c r="C2141" s="3">
        <f ca="1">OFFSET(InputPriceData!G$15,CalculationsAndCharts!$A2141+$A$11,IF($C$7,8,0),1,1)</f>
        <v>1489000</v>
      </c>
      <c r="D2141" s="4">
        <f ca="1">OFFSET(InputPriceData!C$15,CalculationsAndCharts!$A2141+$A$11,IF($C$7,8,0),1,1)</f>
        <v>43.85</v>
      </c>
      <c r="E2141" s="4">
        <f ca="1">OFFSET(InputPriceData!D$15,CalculationsAndCharts!$A2141+$A$11,IF($C$7,8,0),1,1)</f>
        <v>43.95</v>
      </c>
      <c r="F2141" s="4">
        <f ca="1">OFFSET(InputPriceData!E$15,CalculationsAndCharts!$A2141+$A$11,IF($C$7,8,0),1,1)</f>
        <v>43.2</v>
      </c>
      <c r="G2141" s="4">
        <f ca="1">OFFSET(InputPriceData!F$15,CalculationsAndCharts!$A2141+$A$11,IF($C$7,8,0),1,1)</f>
        <v>43.42</v>
      </c>
      <c r="H2141" s="133"/>
      <c r="I2141" s="133"/>
      <c r="J2141" s="37">
        <f t="shared" ca="1" si="620"/>
        <v>692</v>
      </c>
      <c r="K2141" s="124">
        <f t="shared" ca="1" si="621"/>
        <v>-0.39999999999999858</v>
      </c>
      <c r="L2141" s="343">
        <f t="shared" ca="1" si="612"/>
        <v>0.11519787486057567</v>
      </c>
      <c r="M2141" s="345">
        <f t="shared" ca="1" si="622"/>
        <v>0.44512667773706205</v>
      </c>
      <c r="N2141" s="344">
        <f t="shared" ca="1" si="613"/>
        <v>0.25879795712586673</v>
      </c>
      <c r="O2141" s="4"/>
      <c r="P2141" s="4"/>
      <c r="Q2141" s="3"/>
      <c r="S2141" s="4"/>
      <c r="T2141" s="4" t="b">
        <f t="shared" ca="1" si="614"/>
        <v>0</v>
      </c>
      <c r="U2141" t="b">
        <f t="shared" ca="1" si="615"/>
        <v>0</v>
      </c>
      <c r="W2141" s="317" t="b">
        <f t="shared" ca="1" si="616"/>
        <v>0</v>
      </c>
      <c r="X2141" s="317" t="b">
        <f t="shared" ca="1" si="623"/>
        <v>1</v>
      </c>
      <c r="Y2141" s="317" t="b">
        <f t="shared" ca="1" si="617"/>
        <v>0</v>
      </c>
      <c r="Z2141" t="b">
        <f t="shared" ca="1" si="618"/>
        <v>0</v>
      </c>
      <c r="AA2141" s="37" t="b">
        <f t="shared" ca="1" si="624"/>
        <v>0</v>
      </c>
      <c r="AB2141" t="b">
        <f t="shared" ca="1" si="619"/>
        <v>0</v>
      </c>
      <c r="AD2141" t="b">
        <f t="shared" ca="1" si="625"/>
        <v>0</v>
      </c>
      <c r="AE2141" s="37" t="b">
        <f t="shared" ca="1" si="626"/>
        <v>0</v>
      </c>
      <c r="AF2141" t="b">
        <f t="shared" ca="1" si="627"/>
        <v>0</v>
      </c>
      <c r="AG2141" s="317" t="b">
        <f t="shared" ca="1" si="628"/>
        <v>0</v>
      </c>
      <c r="AH2141" s="317" t="b">
        <f t="shared" ca="1" si="629"/>
        <v>1</v>
      </c>
      <c r="AI2141" s="317" t="b">
        <f t="shared" ca="1" si="630"/>
        <v>0</v>
      </c>
    </row>
    <row r="2142" spans="1:35" x14ac:dyDescent="0.25">
      <c r="A2142">
        <v>2110</v>
      </c>
      <c r="B2142" s="169">
        <f ca="1">OFFSET(InputPriceData!B$15,CalculationsAndCharts!$A2142+$A$11,0,1,1)</f>
        <v>38783</v>
      </c>
      <c r="C2142" s="3">
        <f ca="1">OFFSET(InputPriceData!G$15,CalculationsAndCharts!$A2142+$A$11,IF($C$7,8,0),1,1)</f>
        <v>1107000</v>
      </c>
      <c r="D2142" s="4">
        <f ca="1">OFFSET(InputPriceData!C$15,CalculationsAndCharts!$A2142+$A$11,IF($C$7,8,0),1,1)</f>
        <v>43.85</v>
      </c>
      <c r="E2142" s="4">
        <f ca="1">OFFSET(InputPriceData!D$15,CalculationsAndCharts!$A2142+$A$11,IF($C$7,8,0),1,1)</f>
        <v>44.04</v>
      </c>
      <c r="F2142" s="4">
        <f ca="1">OFFSET(InputPriceData!E$15,CalculationsAndCharts!$A2142+$A$11,IF($C$7,8,0),1,1)</f>
        <v>43.5</v>
      </c>
      <c r="G2142" s="4">
        <f ca="1">OFFSET(InputPriceData!F$15,CalculationsAndCharts!$A2142+$A$11,IF($C$7,8,0),1,1)</f>
        <v>43.78</v>
      </c>
      <c r="H2142" s="133"/>
      <c r="I2142" s="133"/>
      <c r="J2142" s="37">
        <f t="shared" ca="1" si="620"/>
        <v>691</v>
      </c>
      <c r="K2142" s="124">
        <f t="shared" ca="1" si="621"/>
        <v>-0.42000000000000171</v>
      </c>
      <c r="L2142" s="343">
        <f t="shared" ca="1" si="612"/>
        <v>0.17774753616228631</v>
      </c>
      <c r="M2142" s="345">
        <f t="shared" ca="1" si="622"/>
        <v>0.44916920054193948</v>
      </c>
      <c r="N2142" s="344">
        <f t="shared" ca="1" si="613"/>
        <v>0.39572512084049227</v>
      </c>
      <c r="O2142" s="4"/>
      <c r="P2142" s="4"/>
      <c r="Q2142" s="3"/>
      <c r="S2142" s="4"/>
      <c r="T2142" s="4" t="b">
        <f t="shared" ca="1" si="614"/>
        <v>0</v>
      </c>
      <c r="U2142" t="b">
        <f t="shared" ca="1" si="615"/>
        <v>0</v>
      </c>
      <c r="W2142" s="317" t="b">
        <f t="shared" ca="1" si="616"/>
        <v>0</v>
      </c>
      <c r="X2142" s="317" t="b">
        <f t="shared" ca="1" si="623"/>
        <v>1</v>
      </c>
      <c r="Y2142" s="317" t="b">
        <f t="shared" ca="1" si="617"/>
        <v>0</v>
      </c>
      <c r="Z2142" t="b">
        <f t="shared" ca="1" si="618"/>
        <v>0</v>
      </c>
      <c r="AA2142" s="37" t="b">
        <f t="shared" ca="1" si="624"/>
        <v>0</v>
      </c>
      <c r="AB2142" t="b">
        <f t="shared" ca="1" si="619"/>
        <v>0</v>
      </c>
      <c r="AD2142" t="b">
        <f t="shared" ca="1" si="625"/>
        <v>0</v>
      </c>
      <c r="AE2142" s="37" t="b">
        <f t="shared" ca="1" si="626"/>
        <v>0</v>
      </c>
      <c r="AF2142" t="b">
        <f t="shared" ca="1" si="627"/>
        <v>0</v>
      </c>
      <c r="AG2142" s="317" t="b">
        <f t="shared" ca="1" si="628"/>
        <v>0</v>
      </c>
      <c r="AH2142" s="317" t="b">
        <f t="shared" ca="1" si="629"/>
        <v>1</v>
      </c>
      <c r="AI2142" s="317" t="b">
        <f t="shared" ca="1" si="630"/>
        <v>0</v>
      </c>
    </row>
    <row r="2143" spans="1:35" x14ac:dyDescent="0.25">
      <c r="A2143">
        <v>2111</v>
      </c>
      <c r="B2143" s="169">
        <f ca="1">OFFSET(InputPriceData!B$15,CalculationsAndCharts!$A2143+$A$11,0,1,1)</f>
        <v>38782</v>
      </c>
      <c r="C2143" s="3">
        <f ca="1">OFFSET(InputPriceData!G$15,CalculationsAndCharts!$A2143+$A$11,IF($C$7,8,0),1,1)</f>
        <v>1839400</v>
      </c>
      <c r="D2143" s="4">
        <f ca="1">OFFSET(InputPriceData!C$15,CalculationsAndCharts!$A2143+$A$11,IF($C$7,8,0),1,1)</f>
        <v>44.11</v>
      </c>
      <c r="E2143" s="4">
        <f ca="1">OFFSET(InputPriceData!D$15,CalculationsAndCharts!$A2143+$A$11,IF($C$7,8,0),1,1)</f>
        <v>44.31</v>
      </c>
      <c r="F2143" s="4">
        <f ca="1">OFFSET(InputPriceData!E$15,CalculationsAndCharts!$A2143+$A$11,IF($C$7,8,0),1,1)</f>
        <v>43.61</v>
      </c>
      <c r="G2143" s="4">
        <f ca="1">OFFSET(InputPriceData!F$15,CalculationsAndCharts!$A2143+$A$11,IF($C$7,8,0),1,1)</f>
        <v>43.82</v>
      </c>
      <c r="H2143" s="133"/>
      <c r="I2143" s="133"/>
      <c r="J2143" s="37">
        <f t="shared" ca="1" si="620"/>
        <v>690</v>
      </c>
      <c r="K2143" s="124">
        <f t="shared" ca="1" si="621"/>
        <v>-0.15999999999999659</v>
      </c>
      <c r="L2143" s="343">
        <f t="shared" ca="1" si="612"/>
        <v>0.20286552170682953</v>
      </c>
      <c r="M2143" s="345">
        <f t="shared" ca="1" si="622"/>
        <v>0.45324843647017105</v>
      </c>
      <c r="N2143" s="344">
        <f t="shared" ca="1" si="613"/>
        <v>0.44758129401772445</v>
      </c>
      <c r="O2143" s="4"/>
      <c r="P2143" s="4"/>
      <c r="Q2143" s="3"/>
      <c r="S2143" s="4"/>
      <c r="T2143" s="4" t="b">
        <f t="shared" ca="1" si="614"/>
        <v>0</v>
      </c>
      <c r="U2143" t="b">
        <f t="shared" ca="1" si="615"/>
        <v>0</v>
      </c>
      <c r="W2143" s="317" t="b">
        <f t="shared" ca="1" si="616"/>
        <v>0</v>
      </c>
      <c r="X2143" s="317" t="b">
        <f t="shared" ca="1" si="623"/>
        <v>1</v>
      </c>
      <c r="Y2143" s="317" t="b">
        <f t="shared" ca="1" si="617"/>
        <v>0</v>
      </c>
      <c r="Z2143" t="b">
        <f t="shared" ca="1" si="618"/>
        <v>0</v>
      </c>
      <c r="AA2143" s="37" t="b">
        <f t="shared" ca="1" si="624"/>
        <v>0</v>
      </c>
      <c r="AB2143" t="b">
        <f t="shared" ca="1" si="619"/>
        <v>0</v>
      </c>
      <c r="AD2143" t="b">
        <f t="shared" ca="1" si="625"/>
        <v>0</v>
      </c>
      <c r="AE2143" s="37" t="b">
        <f t="shared" ca="1" si="626"/>
        <v>0</v>
      </c>
      <c r="AF2143" t="b">
        <f t="shared" ca="1" si="627"/>
        <v>0</v>
      </c>
      <c r="AG2143" s="317" t="b">
        <f t="shared" ca="1" si="628"/>
        <v>0</v>
      </c>
      <c r="AH2143" s="317" t="b">
        <f t="shared" ca="1" si="629"/>
        <v>1</v>
      </c>
      <c r="AI2143" s="317" t="b">
        <f t="shared" ca="1" si="630"/>
        <v>0</v>
      </c>
    </row>
    <row r="2144" spans="1:35" x14ac:dyDescent="0.25">
      <c r="A2144">
        <v>2112</v>
      </c>
      <c r="B2144" s="169">
        <f ca="1">OFFSET(InputPriceData!B$15,CalculationsAndCharts!$A2144+$A$11,0,1,1)</f>
        <v>38779</v>
      </c>
      <c r="C2144" s="3">
        <f ca="1">OFFSET(InputPriceData!G$15,CalculationsAndCharts!$A2144+$A$11,IF($C$7,8,0),1,1)</f>
        <v>1488700</v>
      </c>
      <c r="D2144" s="4">
        <f ca="1">OFFSET(InputPriceData!C$15,CalculationsAndCharts!$A2144+$A$11,IF($C$7,8,0),1,1)</f>
        <v>43.99</v>
      </c>
      <c r="E2144" s="4">
        <f ca="1">OFFSET(InputPriceData!D$15,CalculationsAndCharts!$A2144+$A$11,IF($C$7,8,0),1,1)</f>
        <v>44.55</v>
      </c>
      <c r="F2144" s="4">
        <f ca="1">OFFSET(InputPriceData!E$15,CalculationsAndCharts!$A2144+$A$11,IF($C$7,8,0),1,1)</f>
        <v>43.77</v>
      </c>
      <c r="G2144" s="4">
        <f ca="1">OFFSET(InputPriceData!F$15,CalculationsAndCharts!$A2144+$A$11,IF($C$7,8,0),1,1)</f>
        <v>44.2</v>
      </c>
      <c r="H2144" s="133"/>
      <c r="I2144" s="133"/>
      <c r="J2144" s="37">
        <f t="shared" ca="1" si="620"/>
        <v>689</v>
      </c>
      <c r="K2144" s="124">
        <f t="shared" ca="1" si="621"/>
        <v>0.52000000000000313</v>
      </c>
      <c r="L2144" s="343">
        <f t="shared" ca="1" si="612"/>
        <v>0.18130728913737115</v>
      </c>
      <c r="M2144" s="345">
        <f t="shared" ca="1" si="622"/>
        <v>0.45736471894063679</v>
      </c>
      <c r="N2144" s="344">
        <f t="shared" ca="1" si="613"/>
        <v>0.39641730467824687</v>
      </c>
      <c r="O2144" s="4"/>
      <c r="P2144" s="4"/>
      <c r="Q2144" s="3"/>
      <c r="S2144" s="4"/>
      <c r="T2144" s="4" t="b">
        <f t="shared" ca="1" si="614"/>
        <v>0</v>
      </c>
      <c r="U2144" t="b">
        <f t="shared" ca="1" si="615"/>
        <v>0</v>
      </c>
      <c r="W2144" s="317" t="b">
        <f t="shared" ca="1" si="616"/>
        <v>0</v>
      </c>
      <c r="X2144" s="317" t="b">
        <f t="shared" ca="1" si="623"/>
        <v>1</v>
      </c>
      <c r="Y2144" s="317" t="b">
        <f t="shared" ca="1" si="617"/>
        <v>0</v>
      </c>
      <c r="Z2144" t="b">
        <f t="shared" ca="1" si="618"/>
        <v>0</v>
      </c>
      <c r="AA2144" s="37" t="b">
        <f t="shared" ca="1" si="624"/>
        <v>0</v>
      </c>
      <c r="AB2144" t="b">
        <f t="shared" ca="1" si="619"/>
        <v>0</v>
      </c>
      <c r="AD2144" t="b">
        <f t="shared" ca="1" si="625"/>
        <v>0</v>
      </c>
      <c r="AE2144" s="37" t="b">
        <f t="shared" ca="1" si="626"/>
        <v>0</v>
      </c>
      <c r="AF2144" t="b">
        <f t="shared" ca="1" si="627"/>
        <v>0</v>
      </c>
      <c r="AG2144" s="317" t="b">
        <f t="shared" ca="1" si="628"/>
        <v>0</v>
      </c>
      <c r="AH2144" s="317" t="b">
        <f t="shared" ca="1" si="629"/>
        <v>1</v>
      </c>
      <c r="AI2144" s="317" t="b">
        <f t="shared" ca="1" si="630"/>
        <v>0</v>
      </c>
    </row>
    <row r="2145" spans="1:35" x14ac:dyDescent="0.25">
      <c r="A2145">
        <v>2113</v>
      </c>
      <c r="B2145" s="169">
        <f ca="1">OFFSET(InputPriceData!B$15,CalculationsAndCharts!$A2145+$A$11,0,1,1)</f>
        <v>38778</v>
      </c>
      <c r="C2145" s="3">
        <f ca="1">OFFSET(InputPriceData!G$15,CalculationsAndCharts!$A2145+$A$11,IF($C$7,8,0),1,1)</f>
        <v>1557700</v>
      </c>
      <c r="D2145" s="4">
        <f ca="1">OFFSET(InputPriceData!C$15,CalculationsAndCharts!$A2145+$A$11,IF($C$7,8,0),1,1)</f>
        <v>43.68</v>
      </c>
      <c r="E2145" s="4">
        <f ca="1">OFFSET(InputPriceData!D$15,CalculationsAndCharts!$A2145+$A$11,IF($C$7,8,0),1,1)</f>
        <v>44.2</v>
      </c>
      <c r="F2145" s="4">
        <f ca="1">OFFSET(InputPriceData!E$15,CalculationsAndCharts!$A2145+$A$11,IF($C$7,8,0),1,1)</f>
        <v>43.46</v>
      </c>
      <c r="G2145" s="4">
        <f ca="1">OFFSET(InputPriceData!F$15,CalculationsAndCharts!$A2145+$A$11,IF($C$7,8,0),1,1)</f>
        <v>43.98</v>
      </c>
      <c r="H2145" s="133"/>
      <c r="I2145" s="133"/>
      <c r="J2145" s="37">
        <f t="shared" ca="1" si="620"/>
        <v>688</v>
      </c>
      <c r="K2145" s="124">
        <f t="shared" ca="1" si="621"/>
        <v>0.57999999999999829</v>
      </c>
      <c r="L2145" s="343">
        <f t="shared" ref="L2145:L2208" ca="1" si="631">IF(J2145&gt;3,($D$21*(K2145+K2146)/2+$D$22*L2146+$D$23*L2147),IF(J2145=1,0,IF(J2145=2,($D$21*0*(G2145+G2146)/2+$D$22*L2146),IF(J2145=3,($D$21*0*(G2145+G2146)/2+$D$22*L2146+$D$23*L2147),0))))</f>
        <v>0.14753101478699729</v>
      </c>
      <c r="M2145" s="345">
        <f t="shared" ca="1" si="622"/>
        <v>0.46151838440023896</v>
      </c>
      <c r="N2145" s="344">
        <f t="shared" ref="N2145:N2208" ca="1" si="632">IF(M2145=0,0,L2145/M2145)</f>
        <v>0.31966443759054053</v>
      </c>
      <c r="O2145" s="4"/>
      <c r="P2145" s="4"/>
      <c r="Q2145" s="3"/>
      <c r="S2145" s="4"/>
      <c r="T2145" s="4" t="b">
        <f t="shared" ref="T2145:T2208" ca="1" si="633">AND(N2146&lt;0,N2145&gt;0)</f>
        <v>0</v>
      </c>
      <c r="U2145" t="b">
        <f t="shared" ref="U2145:U2208" ca="1" si="634">AND(N2146&gt;0,N2145&lt;0)</f>
        <v>0</v>
      </c>
      <c r="W2145" s="317" t="b">
        <f t="shared" ref="W2145:W2208" ca="1" si="635">AND(T2146&lt;&gt;T2147,T2146,NOT(X2146))</f>
        <v>0</v>
      </c>
      <c r="X2145" s="317" t="b">
        <f t="shared" ca="1" si="623"/>
        <v>1</v>
      </c>
      <c r="Y2145" s="317" t="b">
        <f t="shared" ref="Y2145:Y2208" ca="1" si="636">AND(X2146,AND(U2146&lt;&gt;U2147,U2146))</f>
        <v>0</v>
      </c>
      <c r="Z2145" t="b">
        <f t="shared" ref="Z2145:Z2208" ca="1" si="637">AND(U2146&lt;&gt;U2147,U2146,NOT(AA2146))</f>
        <v>0</v>
      </c>
      <c r="AA2145" s="37" t="b">
        <f t="shared" ca="1" si="624"/>
        <v>0</v>
      </c>
      <c r="AB2145" t="b">
        <f t="shared" ref="AB2145:AB2208" ca="1" si="638">AND(AA2146,AND(T2146&lt;&gt;T2147,T2146))</f>
        <v>0</v>
      </c>
      <c r="AD2145" t="b">
        <f t="shared" ca="1" si="625"/>
        <v>0</v>
      </c>
      <c r="AE2145" s="37" t="b">
        <f t="shared" ca="1" si="626"/>
        <v>0</v>
      </c>
      <c r="AF2145" t="b">
        <f t="shared" ca="1" si="627"/>
        <v>0</v>
      </c>
      <c r="AG2145" s="317" t="b">
        <f t="shared" ca="1" si="628"/>
        <v>0</v>
      </c>
      <c r="AH2145" s="317" t="b">
        <f t="shared" ca="1" si="629"/>
        <v>1</v>
      </c>
      <c r="AI2145" s="317" t="b">
        <f t="shared" ca="1" si="630"/>
        <v>0</v>
      </c>
    </row>
    <row r="2146" spans="1:35" x14ac:dyDescent="0.25">
      <c r="A2146">
        <v>2114</v>
      </c>
      <c r="B2146" s="169">
        <f ca="1">OFFSET(InputPriceData!B$15,CalculationsAndCharts!$A2146+$A$11,0,1,1)</f>
        <v>38777</v>
      </c>
      <c r="C2146" s="3">
        <f ca="1">OFFSET(InputPriceData!G$15,CalculationsAndCharts!$A2146+$A$11,IF($C$7,8,0),1,1)</f>
        <v>1237300</v>
      </c>
      <c r="D2146" s="4">
        <f ca="1">OFFSET(InputPriceData!C$15,CalculationsAndCharts!$A2146+$A$11,IF($C$7,8,0),1,1)</f>
        <v>43.43</v>
      </c>
      <c r="E2146" s="4">
        <f ca="1">OFFSET(InputPriceData!D$15,CalculationsAndCharts!$A2146+$A$11,IF($C$7,8,0),1,1)</f>
        <v>43.82</v>
      </c>
      <c r="F2146" s="4">
        <f ca="1">OFFSET(InputPriceData!E$15,CalculationsAndCharts!$A2146+$A$11,IF($C$7,8,0),1,1)</f>
        <v>43.34</v>
      </c>
      <c r="G2146" s="4">
        <f ca="1">OFFSET(InputPriceData!F$15,CalculationsAndCharts!$A2146+$A$11,IF($C$7,8,0),1,1)</f>
        <v>43.68</v>
      </c>
      <c r="H2146" s="133"/>
      <c r="I2146" s="133"/>
      <c r="J2146" s="37">
        <f t="shared" ref="J2146:J2209" ca="1" si="639">$A$8-A2146+1</f>
        <v>687</v>
      </c>
      <c r="K2146" s="124">
        <f t="shared" ref="K2146:K2209" ca="1" si="640">IF(J2146&gt;2,G2146-G2148,0)</f>
        <v>-0.25</v>
      </c>
      <c r="L2146" s="343">
        <f t="shared" ca="1" si="631"/>
        <v>0.14445118486553041</v>
      </c>
      <c r="M2146" s="345">
        <f t="shared" ref="M2146:M2209" ca="1" si="641">MAX(IF(J2146=1,0.0000001,0.991*M2147),ABS(L2146))</f>
        <v>0.4657097723514016</v>
      </c>
      <c r="N2146" s="344">
        <f t="shared" ca="1" si="632"/>
        <v>0.3101742618287483</v>
      </c>
      <c r="O2146" s="4"/>
      <c r="P2146" s="4"/>
      <c r="Q2146" s="3"/>
      <c r="S2146" s="4"/>
      <c r="T2146" s="4" t="b">
        <f t="shared" ca="1" si="633"/>
        <v>0</v>
      </c>
      <c r="U2146" t="b">
        <f t="shared" ca="1" si="634"/>
        <v>0</v>
      </c>
      <c r="W2146" s="317" t="b">
        <f t="shared" ca="1" si="635"/>
        <v>0</v>
      </c>
      <c r="X2146" s="317" t="b">
        <f t="shared" ref="X2146:X2209" ca="1" si="642">IF(X2147,IF(Y2146,FALSE,X2147),IF(W2146,TRUE,X2147))</f>
        <v>1</v>
      </c>
      <c r="Y2146" s="317" t="b">
        <f t="shared" ca="1" si="636"/>
        <v>0</v>
      </c>
      <c r="Z2146" t="b">
        <f t="shared" ca="1" si="637"/>
        <v>0</v>
      </c>
      <c r="AA2146" s="37" t="b">
        <f t="shared" ref="AA2146:AA2209" ca="1" si="643">IF(AA2147,IF(AB2146,FALSE,AA2147),IF(Z2146,TRUE,AA2147))</f>
        <v>0</v>
      </c>
      <c r="AB2146" t="b">
        <f t="shared" ca="1" si="638"/>
        <v>0</v>
      </c>
      <c r="AD2146" t="b">
        <f t="shared" ref="AD2146:AD2209" ca="1" si="644">AND($U2147&lt;&gt;$U2148,$U2147,NOT(AE2147))</f>
        <v>0</v>
      </c>
      <c r="AE2146" s="37" t="b">
        <f t="shared" ref="AE2146:AE2209" ca="1" si="645">IF(AE2147,IF(AF2146,FALSE,AE2147),IF(AD2146,TRUE,AE2147))</f>
        <v>0</v>
      </c>
      <c r="AF2146" t="b">
        <f t="shared" ref="AF2146:AF2209" ca="1" si="646">AND(AE2147,AND($T2147&lt;&gt;$T2148,$T2147))</f>
        <v>0</v>
      </c>
      <c r="AG2146" s="317" t="b">
        <f t="shared" ref="AG2146:AG2209" ca="1" si="647">AND($T2147&lt;&gt;$T2148,$T2147,NOT(AH2147))</f>
        <v>0</v>
      </c>
      <c r="AH2146" s="317" t="b">
        <f t="shared" ref="AH2146:AH2209" ca="1" si="648">IF(AH2147,IF(AI2146,FALSE,AH2147),IF(AG2146,TRUE,AH2147))</f>
        <v>1</v>
      </c>
      <c r="AI2146" s="317" t="b">
        <f t="shared" ref="AI2146:AI2209" ca="1" si="649">AND(AH2147,AND($U2147&lt;&gt;$U2148,$U2147))</f>
        <v>0</v>
      </c>
    </row>
    <row r="2147" spans="1:35" x14ac:dyDescent="0.25">
      <c r="A2147">
        <v>2115</v>
      </c>
      <c r="B2147" s="169">
        <f ca="1">OFFSET(InputPriceData!B$15,CalculationsAndCharts!$A2147+$A$11,0,1,1)</f>
        <v>38776</v>
      </c>
      <c r="C2147" s="3">
        <f ca="1">OFFSET(InputPriceData!G$15,CalculationsAndCharts!$A2147+$A$11,IF($C$7,8,0),1,1)</f>
        <v>1891300</v>
      </c>
      <c r="D2147" s="4">
        <f ca="1">OFFSET(InputPriceData!C$15,CalculationsAndCharts!$A2147+$A$11,IF($C$7,8,0),1,1)</f>
        <v>43.87</v>
      </c>
      <c r="E2147" s="4">
        <f ca="1">OFFSET(InputPriceData!D$15,CalculationsAndCharts!$A2147+$A$11,IF($C$7,8,0),1,1)</f>
        <v>43.92</v>
      </c>
      <c r="F2147" s="4">
        <f ca="1">OFFSET(InputPriceData!E$15,CalculationsAndCharts!$A2147+$A$11,IF($C$7,8,0),1,1)</f>
        <v>43.29</v>
      </c>
      <c r="G2147" s="4">
        <f ca="1">OFFSET(InputPriceData!F$15,CalculationsAndCharts!$A2147+$A$11,IF($C$7,8,0),1,1)</f>
        <v>43.4</v>
      </c>
      <c r="H2147" s="133"/>
      <c r="I2147" s="133"/>
      <c r="J2147" s="37">
        <f t="shared" ca="1" si="639"/>
        <v>686</v>
      </c>
      <c r="K2147" s="124">
        <f t="shared" ca="1" si="640"/>
        <v>0.15999999999999659</v>
      </c>
      <c r="L2147" s="343">
        <f t="shared" ca="1" si="631"/>
        <v>0.14218062459028702</v>
      </c>
      <c r="M2147" s="345">
        <f t="shared" ca="1" si="641"/>
        <v>0.46993922537981997</v>
      </c>
      <c r="N2147" s="344">
        <f t="shared" ca="1" si="632"/>
        <v>0.30255108939963904</v>
      </c>
      <c r="O2147" s="4"/>
      <c r="P2147" s="4"/>
      <c r="Q2147" s="3"/>
      <c r="S2147" s="4"/>
      <c r="T2147" s="4" t="b">
        <f t="shared" ca="1" si="633"/>
        <v>0</v>
      </c>
      <c r="U2147" t="b">
        <f t="shared" ca="1" si="634"/>
        <v>0</v>
      </c>
      <c r="W2147" s="317" t="b">
        <f t="shared" ca="1" si="635"/>
        <v>0</v>
      </c>
      <c r="X2147" s="317" t="b">
        <f t="shared" ca="1" si="642"/>
        <v>1</v>
      </c>
      <c r="Y2147" s="317" t="b">
        <f t="shared" ca="1" si="636"/>
        <v>0</v>
      </c>
      <c r="Z2147" t="b">
        <f t="shared" ca="1" si="637"/>
        <v>0</v>
      </c>
      <c r="AA2147" s="37" t="b">
        <f t="shared" ca="1" si="643"/>
        <v>0</v>
      </c>
      <c r="AB2147" t="b">
        <f t="shared" ca="1" si="638"/>
        <v>0</v>
      </c>
      <c r="AD2147" t="b">
        <f t="shared" ca="1" si="644"/>
        <v>0</v>
      </c>
      <c r="AE2147" s="37" t="b">
        <f t="shared" ca="1" si="645"/>
        <v>0</v>
      </c>
      <c r="AF2147" t="b">
        <f t="shared" ca="1" si="646"/>
        <v>0</v>
      </c>
      <c r="AG2147" s="317" t="b">
        <f t="shared" ca="1" si="647"/>
        <v>0</v>
      </c>
      <c r="AH2147" s="317" t="b">
        <f t="shared" ca="1" si="648"/>
        <v>1</v>
      </c>
      <c r="AI2147" s="317" t="b">
        <f t="shared" ca="1" si="649"/>
        <v>0</v>
      </c>
    </row>
    <row r="2148" spans="1:35" x14ac:dyDescent="0.25">
      <c r="A2148">
        <v>2116</v>
      </c>
      <c r="B2148" s="169">
        <f ca="1">OFFSET(InputPriceData!B$15,CalculationsAndCharts!$A2148+$A$11,0,1,1)</f>
        <v>38775</v>
      </c>
      <c r="C2148" s="3">
        <f ca="1">OFFSET(InputPriceData!G$15,CalculationsAndCharts!$A2148+$A$11,IF($C$7,8,0),1,1)</f>
        <v>2232000</v>
      </c>
      <c r="D2148" s="4">
        <f ca="1">OFFSET(InputPriceData!C$15,CalculationsAndCharts!$A2148+$A$11,IF($C$7,8,0),1,1)</f>
        <v>43.14</v>
      </c>
      <c r="E2148" s="4">
        <f ca="1">OFFSET(InputPriceData!D$15,CalculationsAndCharts!$A2148+$A$11,IF($C$7,8,0),1,1)</f>
        <v>44.1</v>
      </c>
      <c r="F2148" s="4">
        <f ca="1">OFFSET(InputPriceData!E$15,CalculationsAndCharts!$A2148+$A$11,IF($C$7,8,0),1,1)</f>
        <v>43.14</v>
      </c>
      <c r="G2148" s="4">
        <f ca="1">OFFSET(InputPriceData!F$15,CalculationsAndCharts!$A2148+$A$11,IF($C$7,8,0),1,1)</f>
        <v>43.93</v>
      </c>
      <c r="H2148" s="133"/>
      <c r="I2148" s="133"/>
      <c r="J2148" s="37">
        <f t="shared" ca="1" si="639"/>
        <v>685</v>
      </c>
      <c r="K2148" s="124">
        <f t="shared" ca="1" si="640"/>
        <v>0.93999999999999773</v>
      </c>
      <c r="L2148" s="343">
        <f t="shared" ca="1" si="631"/>
        <v>0.1155783891442433</v>
      </c>
      <c r="M2148" s="345">
        <f t="shared" ca="1" si="641"/>
        <v>0.47420708918246213</v>
      </c>
      <c r="N2148" s="344">
        <f t="shared" ca="1" si="632"/>
        <v>0.24372977920575087</v>
      </c>
      <c r="O2148" s="4"/>
      <c r="P2148" s="4"/>
      <c r="Q2148" s="3"/>
      <c r="S2148" s="4"/>
      <c r="T2148" s="4" t="b">
        <f t="shared" ca="1" si="633"/>
        <v>0</v>
      </c>
      <c r="U2148" t="b">
        <f t="shared" ca="1" si="634"/>
        <v>0</v>
      </c>
      <c r="W2148" s="317" t="b">
        <f t="shared" ca="1" si="635"/>
        <v>0</v>
      </c>
      <c r="X2148" s="317" t="b">
        <f t="shared" ca="1" si="642"/>
        <v>1</v>
      </c>
      <c r="Y2148" s="317" t="b">
        <f t="shared" ca="1" si="636"/>
        <v>0</v>
      </c>
      <c r="Z2148" t="b">
        <f t="shared" ca="1" si="637"/>
        <v>0</v>
      </c>
      <c r="AA2148" s="37" t="b">
        <f t="shared" ca="1" si="643"/>
        <v>0</v>
      </c>
      <c r="AB2148" t="b">
        <f t="shared" ca="1" si="638"/>
        <v>0</v>
      </c>
      <c r="AD2148" t="b">
        <f t="shared" ca="1" si="644"/>
        <v>0</v>
      </c>
      <c r="AE2148" s="37" t="b">
        <f t="shared" ca="1" si="645"/>
        <v>0</v>
      </c>
      <c r="AF2148" t="b">
        <f t="shared" ca="1" si="646"/>
        <v>0</v>
      </c>
      <c r="AG2148" s="317" t="b">
        <f t="shared" ca="1" si="647"/>
        <v>0</v>
      </c>
      <c r="AH2148" s="317" t="b">
        <f t="shared" ca="1" si="648"/>
        <v>1</v>
      </c>
      <c r="AI2148" s="317" t="b">
        <f t="shared" ca="1" si="649"/>
        <v>0</v>
      </c>
    </row>
    <row r="2149" spans="1:35" x14ac:dyDescent="0.25">
      <c r="A2149">
        <v>2117</v>
      </c>
      <c r="B2149" s="169">
        <f ca="1">OFFSET(InputPriceData!B$15,CalculationsAndCharts!$A2149+$A$11,0,1,1)</f>
        <v>38772</v>
      </c>
      <c r="C2149" s="3">
        <f ca="1">OFFSET(InputPriceData!G$15,CalculationsAndCharts!$A2149+$A$11,IF($C$7,8,0),1,1)</f>
        <v>1267500</v>
      </c>
      <c r="D2149" s="4">
        <f ca="1">OFFSET(InputPriceData!C$15,CalculationsAndCharts!$A2149+$A$11,IF($C$7,8,0),1,1)</f>
        <v>43.1</v>
      </c>
      <c r="E2149" s="4">
        <f ca="1">OFFSET(InputPriceData!D$15,CalculationsAndCharts!$A2149+$A$11,IF($C$7,8,0),1,1)</f>
        <v>43.35</v>
      </c>
      <c r="F2149" s="4">
        <f ca="1">OFFSET(InputPriceData!E$15,CalculationsAndCharts!$A2149+$A$11,IF($C$7,8,0),1,1)</f>
        <v>42.83</v>
      </c>
      <c r="G2149" s="4">
        <f ca="1">OFFSET(InputPriceData!F$15,CalculationsAndCharts!$A2149+$A$11,IF($C$7,8,0),1,1)</f>
        <v>43.24</v>
      </c>
      <c r="H2149" s="133"/>
      <c r="I2149" s="133"/>
      <c r="J2149" s="37">
        <f t="shared" ca="1" si="639"/>
        <v>684</v>
      </c>
      <c r="K2149" s="124">
        <f t="shared" ca="1" si="640"/>
        <v>-0.15999999999999659</v>
      </c>
      <c r="L2149" s="343">
        <f t="shared" ca="1" si="631"/>
        <v>0.12762161779418477</v>
      </c>
      <c r="M2149" s="345">
        <f t="shared" ca="1" si="641"/>
        <v>0.47851371259582454</v>
      </c>
      <c r="N2149" s="344">
        <f t="shared" ca="1" si="632"/>
        <v>0.26670420185425292</v>
      </c>
      <c r="O2149" s="4"/>
      <c r="P2149" s="4"/>
      <c r="Q2149" s="3"/>
      <c r="S2149" s="4"/>
      <c r="T2149" s="4" t="b">
        <f t="shared" ca="1" si="633"/>
        <v>0</v>
      </c>
      <c r="U2149" t="b">
        <f t="shared" ca="1" si="634"/>
        <v>0</v>
      </c>
      <c r="W2149" s="317" t="b">
        <f t="shared" ca="1" si="635"/>
        <v>0</v>
      </c>
      <c r="X2149" s="317" t="b">
        <f t="shared" ca="1" si="642"/>
        <v>1</v>
      </c>
      <c r="Y2149" s="317" t="b">
        <f t="shared" ca="1" si="636"/>
        <v>0</v>
      </c>
      <c r="Z2149" t="b">
        <f t="shared" ca="1" si="637"/>
        <v>0</v>
      </c>
      <c r="AA2149" s="37" t="b">
        <f t="shared" ca="1" si="643"/>
        <v>0</v>
      </c>
      <c r="AB2149" t="b">
        <f t="shared" ca="1" si="638"/>
        <v>0</v>
      </c>
      <c r="AD2149" t="b">
        <f t="shared" ca="1" si="644"/>
        <v>0</v>
      </c>
      <c r="AE2149" s="37" t="b">
        <f t="shared" ca="1" si="645"/>
        <v>0</v>
      </c>
      <c r="AF2149" t="b">
        <f t="shared" ca="1" si="646"/>
        <v>0</v>
      </c>
      <c r="AG2149" s="317" t="b">
        <f t="shared" ca="1" si="647"/>
        <v>0</v>
      </c>
      <c r="AH2149" s="317" t="b">
        <f t="shared" ca="1" si="648"/>
        <v>1</v>
      </c>
      <c r="AI2149" s="317" t="b">
        <f t="shared" ca="1" si="649"/>
        <v>0</v>
      </c>
    </row>
    <row r="2150" spans="1:35" x14ac:dyDescent="0.25">
      <c r="A2150">
        <v>2118</v>
      </c>
      <c r="B2150" s="169">
        <f ca="1">OFFSET(InputPriceData!B$15,CalculationsAndCharts!$A2150+$A$11,0,1,1)</f>
        <v>38771</v>
      </c>
      <c r="C2150" s="3">
        <f ca="1">OFFSET(InputPriceData!G$15,CalculationsAndCharts!$A2150+$A$11,IF($C$7,8,0),1,1)</f>
        <v>1566600</v>
      </c>
      <c r="D2150" s="4">
        <f ca="1">OFFSET(InputPriceData!C$15,CalculationsAndCharts!$A2150+$A$11,IF($C$7,8,0),1,1)</f>
        <v>43.25</v>
      </c>
      <c r="E2150" s="4">
        <f ca="1">OFFSET(InputPriceData!D$15,CalculationsAndCharts!$A2150+$A$11,IF($C$7,8,0),1,1)</f>
        <v>43.4</v>
      </c>
      <c r="F2150" s="4">
        <f ca="1">OFFSET(InputPriceData!E$15,CalculationsAndCharts!$A2150+$A$11,IF($C$7,8,0),1,1)</f>
        <v>42.99</v>
      </c>
      <c r="G2150" s="4">
        <f ca="1">OFFSET(InputPriceData!F$15,CalculationsAndCharts!$A2150+$A$11,IF($C$7,8,0),1,1)</f>
        <v>42.99</v>
      </c>
      <c r="H2150" s="133"/>
      <c r="I2150" s="133"/>
      <c r="J2150" s="37">
        <f t="shared" ca="1" si="639"/>
        <v>683</v>
      </c>
      <c r="K2150" s="124">
        <f t="shared" ca="1" si="640"/>
        <v>0.21999999999999886</v>
      </c>
      <c r="L2150" s="343">
        <f t="shared" ca="1" si="631"/>
        <v>0.17872695633105801</v>
      </c>
      <c r="M2150" s="345">
        <f t="shared" ca="1" si="641"/>
        <v>0.48285944762444455</v>
      </c>
      <c r="N2150" s="344">
        <f t="shared" ca="1" si="632"/>
        <v>0.37014281735679566</v>
      </c>
      <c r="O2150" s="4"/>
      <c r="P2150" s="4"/>
      <c r="Q2150" s="3"/>
      <c r="S2150" s="4"/>
      <c r="T2150" s="4" t="b">
        <f t="shared" ca="1" si="633"/>
        <v>0</v>
      </c>
      <c r="U2150" t="b">
        <f t="shared" ca="1" si="634"/>
        <v>0</v>
      </c>
      <c r="W2150" s="317" t="b">
        <f t="shared" ca="1" si="635"/>
        <v>0</v>
      </c>
      <c r="X2150" s="317" t="b">
        <f t="shared" ca="1" si="642"/>
        <v>1</v>
      </c>
      <c r="Y2150" s="317" t="b">
        <f t="shared" ca="1" si="636"/>
        <v>0</v>
      </c>
      <c r="Z2150" t="b">
        <f t="shared" ca="1" si="637"/>
        <v>0</v>
      </c>
      <c r="AA2150" s="37" t="b">
        <f t="shared" ca="1" si="643"/>
        <v>0</v>
      </c>
      <c r="AB2150" t="b">
        <f t="shared" ca="1" si="638"/>
        <v>0</v>
      </c>
      <c r="AD2150" t="b">
        <f t="shared" ca="1" si="644"/>
        <v>0</v>
      </c>
      <c r="AE2150" s="37" t="b">
        <f t="shared" ca="1" si="645"/>
        <v>0</v>
      </c>
      <c r="AF2150" t="b">
        <f t="shared" ca="1" si="646"/>
        <v>0</v>
      </c>
      <c r="AG2150" s="317" t="b">
        <f t="shared" ca="1" si="647"/>
        <v>0</v>
      </c>
      <c r="AH2150" s="317" t="b">
        <f t="shared" ca="1" si="648"/>
        <v>1</v>
      </c>
      <c r="AI2150" s="317" t="b">
        <f t="shared" ca="1" si="649"/>
        <v>0</v>
      </c>
    </row>
    <row r="2151" spans="1:35" x14ac:dyDescent="0.25">
      <c r="A2151">
        <v>2119</v>
      </c>
      <c r="B2151" s="169">
        <f ca="1">OFFSET(InputPriceData!B$15,CalculationsAndCharts!$A2151+$A$11,0,1,1)</f>
        <v>38770</v>
      </c>
      <c r="C2151" s="3">
        <f ca="1">OFFSET(InputPriceData!G$15,CalculationsAndCharts!$A2151+$A$11,IF($C$7,8,0),1,1)</f>
        <v>1747300</v>
      </c>
      <c r="D2151" s="4">
        <f ca="1">OFFSET(InputPriceData!C$15,CalculationsAndCharts!$A2151+$A$11,IF($C$7,8,0),1,1)</f>
        <v>43</v>
      </c>
      <c r="E2151" s="4">
        <f ca="1">OFFSET(InputPriceData!D$15,CalculationsAndCharts!$A2151+$A$11,IF($C$7,8,0),1,1)</f>
        <v>43.57</v>
      </c>
      <c r="F2151" s="4">
        <f ca="1">OFFSET(InputPriceData!E$15,CalculationsAndCharts!$A2151+$A$11,IF($C$7,8,0),1,1)</f>
        <v>42.85</v>
      </c>
      <c r="G2151" s="4">
        <f ca="1">OFFSET(InputPriceData!F$15,CalculationsAndCharts!$A2151+$A$11,IF($C$7,8,0),1,1)</f>
        <v>43.4</v>
      </c>
      <c r="H2151" s="133"/>
      <c r="I2151" s="133"/>
      <c r="J2151" s="37">
        <f t="shared" ca="1" si="639"/>
        <v>682</v>
      </c>
      <c r="K2151" s="124">
        <f t="shared" ca="1" si="640"/>
        <v>0.37999999999999545</v>
      </c>
      <c r="L2151" s="343">
        <f t="shared" ca="1" si="631"/>
        <v>0.24009014278543772</v>
      </c>
      <c r="M2151" s="345">
        <f t="shared" ca="1" si="641"/>
        <v>0.48724464946967161</v>
      </c>
      <c r="N2151" s="344">
        <f t="shared" ca="1" si="632"/>
        <v>0.49275070141202659</v>
      </c>
      <c r="O2151" s="4"/>
      <c r="P2151" s="4"/>
      <c r="Q2151" s="3"/>
      <c r="S2151" s="4"/>
      <c r="T2151" s="4" t="b">
        <f t="shared" ca="1" si="633"/>
        <v>0</v>
      </c>
      <c r="U2151" t="b">
        <f t="shared" ca="1" si="634"/>
        <v>0</v>
      </c>
      <c r="W2151" s="317" t="b">
        <f t="shared" ca="1" si="635"/>
        <v>0</v>
      </c>
      <c r="X2151" s="317" t="b">
        <f t="shared" ca="1" si="642"/>
        <v>1</v>
      </c>
      <c r="Y2151" s="317" t="b">
        <f t="shared" ca="1" si="636"/>
        <v>0</v>
      </c>
      <c r="Z2151" t="b">
        <f t="shared" ca="1" si="637"/>
        <v>0</v>
      </c>
      <c r="AA2151" s="37" t="b">
        <f t="shared" ca="1" si="643"/>
        <v>0</v>
      </c>
      <c r="AB2151" t="b">
        <f t="shared" ca="1" si="638"/>
        <v>0</v>
      </c>
      <c r="AD2151" t="b">
        <f t="shared" ca="1" si="644"/>
        <v>0</v>
      </c>
      <c r="AE2151" s="37" t="b">
        <f t="shared" ca="1" si="645"/>
        <v>0</v>
      </c>
      <c r="AF2151" t="b">
        <f t="shared" ca="1" si="646"/>
        <v>0</v>
      </c>
      <c r="AG2151" s="317" t="b">
        <f t="shared" ca="1" si="647"/>
        <v>0</v>
      </c>
      <c r="AH2151" s="317" t="b">
        <f t="shared" ca="1" si="648"/>
        <v>1</v>
      </c>
      <c r="AI2151" s="317" t="b">
        <f t="shared" ca="1" si="649"/>
        <v>0</v>
      </c>
    </row>
    <row r="2152" spans="1:35" x14ac:dyDescent="0.25">
      <c r="A2152">
        <v>2120</v>
      </c>
      <c r="B2152" s="169">
        <f ca="1">OFFSET(InputPriceData!B$15,CalculationsAndCharts!$A2152+$A$11,0,1,1)</f>
        <v>38769</v>
      </c>
      <c r="C2152" s="3">
        <f ca="1">OFFSET(InputPriceData!G$15,CalculationsAndCharts!$A2152+$A$11,IF($C$7,8,0),1,1)</f>
        <v>1736800</v>
      </c>
      <c r="D2152" s="4">
        <f ca="1">OFFSET(InputPriceData!C$15,CalculationsAndCharts!$A2152+$A$11,IF($C$7,8,0),1,1)</f>
        <v>43.02</v>
      </c>
      <c r="E2152" s="4">
        <f ca="1">OFFSET(InputPriceData!D$15,CalculationsAndCharts!$A2152+$A$11,IF($C$7,8,0),1,1)</f>
        <v>43.31</v>
      </c>
      <c r="F2152" s="4">
        <f ca="1">OFFSET(InputPriceData!E$15,CalculationsAndCharts!$A2152+$A$11,IF($C$7,8,0),1,1)</f>
        <v>42.76</v>
      </c>
      <c r="G2152" s="4">
        <f ca="1">OFFSET(InputPriceData!F$15,CalculationsAndCharts!$A2152+$A$11,IF($C$7,8,0),1,1)</f>
        <v>42.77</v>
      </c>
      <c r="H2152" s="133"/>
      <c r="I2152" s="133"/>
      <c r="J2152" s="37">
        <f t="shared" ca="1" si="639"/>
        <v>681</v>
      </c>
      <c r="K2152" s="124">
        <f t="shared" ca="1" si="640"/>
        <v>-0.60999999999999943</v>
      </c>
      <c r="L2152" s="343">
        <f t="shared" ca="1" si="631"/>
        <v>0.34315347572529731</v>
      </c>
      <c r="M2152" s="345">
        <f t="shared" ca="1" si="641"/>
        <v>0.49166967655869992</v>
      </c>
      <c r="N2152" s="344">
        <f t="shared" ca="1" si="632"/>
        <v>0.69793500003315456</v>
      </c>
      <c r="O2152" s="4"/>
      <c r="P2152" s="4"/>
      <c r="Q2152" s="3"/>
      <c r="S2152" s="4"/>
      <c r="T2152" s="4" t="b">
        <f t="shared" ca="1" si="633"/>
        <v>0</v>
      </c>
      <c r="U2152" t="b">
        <f t="shared" ca="1" si="634"/>
        <v>0</v>
      </c>
      <c r="W2152" s="317" t="b">
        <f t="shared" ca="1" si="635"/>
        <v>0</v>
      </c>
      <c r="X2152" s="317" t="b">
        <f t="shared" ca="1" si="642"/>
        <v>1</v>
      </c>
      <c r="Y2152" s="317" t="b">
        <f t="shared" ca="1" si="636"/>
        <v>0</v>
      </c>
      <c r="Z2152" t="b">
        <f t="shared" ca="1" si="637"/>
        <v>0</v>
      </c>
      <c r="AA2152" s="37" t="b">
        <f t="shared" ca="1" si="643"/>
        <v>0</v>
      </c>
      <c r="AB2152" t="b">
        <f t="shared" ca="1" si="638"/>
        <v>0</v>
      </c>
      <c r="AD2152" t="b">
        <f t="shared" ca="1" si="644"/>
        <v>0</v>
      </c>
      <c r="AE2152" s="37" t="b">
        <f t="shared" ca="1" si="645"/>
        <v>0</v>
      </c>
      <c r="AF2152" t="b">
        <f t="shared" ca="1" si="646"/>
        <v>0</v>
      </c>
      <c r="AG2152" s="317" t="b">
        <f t="shared" ca="1" si="647"/>
        <v>0</v>
      </c>
      <c r="AH2152" s="317" t="b">
        <f t="shared" ca="1" si="648"/>
        <v>1</v>
      </c>
      <c r="AI2152" s="317" t="b">
        <f t="shared" ca="1" si="649"/>
        <v>0</v>
      </c>
    </row>
    <row r="2153" spans="1:35" x14ac:dyDescent="0.25">
      <c r="A2153">
        <v>2121</v>
      </c>
      <c r="B2153" s="169">
        <f ca="1">OFFSET(InputPriceData!B$15,CalculationsAndCharts!$A2153+$A$11,0,1,1)</f>
        <v>38765</v>
      </c>
      <c r="C2153" s="3">
        <f ca="1">OFFSET(InputPriceData!G$15,CalculationsAndCharts!$A2153+$A$11,IF($C$7,8,0),1,1)</f>
        <v>1913800</v>
      </c>
      <c r="D2153" s="4">
        <f ca="1">OFFSET(InputPriceData!C$15,CalculationsAndCharts!$A2153+$A$11,IF($C$7,8,0),1,1)</f>
        <v>43.02</v>
      </c>
      <c r="E2153" s="4">
        <f ca="1">OFFSET(InputPriceData!D$15,CalculationsAndCharts!$A2153+$A$11,IF($C$7,8,0),1,1)</f>
        <v>43.34</v>
      </c>
      <c r="F2153" s="4">
        <f ca="1">OFFSET(InputPriceData!E$15,CalculationsAndCharts!$A2153+$A$11,IF($C$7,8,0),1,1)</f>
        <v>42.92</v>
      </c>
      <c r="G2153" s="4">
        <f ca="1">OFFSET(InputPriceData!F$15,CalculationsAndCharts!$A2153+$A$11,IF($C$7,8,0),1,1)</f>
        <v>43.02</v>
      </c>
      <c r="H2153" s="133"/>
      <c r="I2153" s="133"/>
      <c r="J2153" s="37">
        <f t="shared" ca="1" si="639"/>
        <v>680</v>
      </c>
      <c r="K2153" s="124">
        <f t="shared" ca="1" si="640"/>
        <v>-0.26999999999999602</v>
      </c>
      <c r="L2153" s="343">
        <f t="shared" ca="1" si="631"/>
        <v>0.44741019553774958</v>
      </c>
      <c r="M2153" s="345">
        <f t="shared" ca="1" si="641"/>
        <v>0.49613489057386473</v>
      </c>
      <c r="N2153" s="344">
        <f t="shared" ca="1" si="632"/>
        <v>0.90179143623671232</v>
      </c>
      <c r="O2153" s="4"/>
      <c r="P2153" s="4"/>
      <c r="Q2153" s="3"/>
      <c r="S2153" s="4"/>
      <c r="T2153" s="4" t="b">
        <f t="shared" ca="1" si="633"/>
        <v>0</v>
      </c>
      <c r="U2153" t="b">
        <f t="shared" ca="1" si="634"/>
        <v>0</v>
      </c>
      <c r="W2153" s="317" t="b">
        <f t="shared" ca="1" si="635"/>
        <v>0</v>
      </c>
      <c r="X2153" s="317" t="b">
        <f t="shared" ca="1" si="642"/>
        <v>1</v>
      </c>
      <c r="Y2153" s="317" t="b">
        <f t="shared" ca="1" si="636"/>
        <v>0</v>
      </c>
      <c r="Z2153" t="b">
        <f t="shared" ca="1" si="637"/>
        <v>0</v>
      </c>
      <c r="AA2153" s="37" t="b">
        <f t="shared" ca="1" si="643"/>
        <v>0</v>
      </c>
      <c r="AB2153" t="b">
        <f t="shared" ca="1" si="638"/>
        <v>0</v>
      </c>
      <c r="AD2153" t="b">
        <f t="shared" ca="1" si="644"/>
        <v>0</v>
      </c>
      <c r="AE2153" s="37" t="b">
        <f t="shared" ca="1" si="645"/>
        <v>0</v>
      </c>
      <c r="AF2153" t="b">
        <f t="shared" ca="1" si="646"/>
        <v>0</v>
      </c>
      <c r="AG2153" s="317" t="b">
        <f t="shared" ca="1" si="647"/>
        <v>0</v>
      </c>
      <c r="AH2153" s="317" t="b">
        <f t="shared" ca="1" si="648"/>
        <v>1</v>
      </c>
      <c r="AI2153" s="317" t="b">
        <f t="shared" ca="1" si="649"/>
        <v>0</v>
      </c>
    </row>
    <row r="2154" spans="1:35" x14ac:dyDescent="0.25">
      <c r="A2154">
        <v>2122</v>
      </c>
      <c r="B2154" s="169">
        <f ca="1">OFFSET(InputPriceData!B$15,CalculationsAndCharts!$A2154+$A$11,0,1,1)</f>
        <v>38764</v>
      </c>
      <c r="C2154" s="3">
        <f ca="1">OFFSET(InputPriceData!G$15,CalculationsAndCharts!$A2154+$A$11,IF($C$7,8,0),1,1)</f>
        <v>1412300</v>
      </c>
      <c r="D2154" s="4">
        <f ca="1">OFFSET(InputPriceData!C$15,CalculationsAndCharts!$A2154+$A$11,IF($C$7,8,0),1,1)</f>
        <v>43.17</v>
      </c>
      <c r="E2154" s="4">
        <f ca="1">OFFSET(InputPriceData!D$15,CalculationsAndCharts!$A2154+$A$11,IF($C$7,8,0),1,1)</f>
        <v>43.4</v>
      </c>
      <c r="F2154" s="4">
        <f ca="1">OFFSET(InputPriceData!E$15,CalculationsAndCharts!$A2154+$A$11,IF($C$7,8,0),1,1)</f>
        <v>43.1</v>
      </c>
      <c r="G2154" s="4">
        <f ca="1">OFFSET(InputPriceData!F$15,CalculationsAndCharts!$A2154+$A$11,IF($C$7,8,0),1,1)</f>
        <v>43.38</v>
      </c>
      <c r="H2154" s="133"/>
      <c r="I2154" s="133"/>
      <c r="J2154" s="37">
        <f t="shared" ca="1" si="639"/>
        <v>679</v>
      </c>
      <c r="K2154" s="124">
        <f t="shared" ca="1" si="640"/>
        <v>-0.30999999999999517</v>
      </c>
      <c r="L2154" s="343">
        <f t="shared" ca="1" si="631"/>
        <v>0.50064065648220457</v>
      </c>
      <c r="M2154" s="345">
        <f t="shared" ca="1" si="641"/>
        <v>0.50064065648220457</v>
      </c>
      <c r="N2154" s="344">
        <f t="shared" ca="1" si="632"/>
        <v>1</v>
      </c>
      <c r="O2154" s="4"/>
      <c r="P2154" s="4"/>
      <c r="Q2154" s="3"/>
      <c r="S2154" s="4"/>
      <c r="T2154" s="4" t="b">
        <f t="shared" ca="1" si="633"/>
        <v>0</v>
      </c>
      <c r="U2154" t="b">
        <f t="shared" ca="1" si="634"/>
        <v>0</v>
      </c>
      <c r="W2154" s="317" t="b">
        <f t="shared" ca="1" si="635"/>
        <v>0</v>
      </c>
      <c r="X2154" s="317" t="b">
        <f t="shared" ca="1" si="642"/>
        <v>1</v>
      </c>
      <c r="Y2154" s="317" t="b">
        <f t="shared" ca="1" si="636"/>
        <v>0</v>
      </c>
      <c r="Z2154" t="b">
        <f t="shared" ca="1" si="637"/>
        <v>0</v>
      </c>
      <c r="AA2154" s="37" t="b">
        <f t="shared" ca="1" si="643"/>
        <v>0</v>
      </c>
      <c r="AB2154" t="b">
        <f t="shared" ca="1" si="638"/>
        <v>0</v>
      </c>
      <c r="AD2154" t="b">
        <f t="shared" ca="1" si="644"/>
        <v>0</v>
      </c>
      <c r="AE2154" s="37" t="b">
        <f t="shared" ca="1" si="645"/>
        <v>0</v>
      </c>
      <c r="AF2154" t="b">
        <f t="shared" ca="1" si="646"/>
        <v>0</v>
      </c>
      <c r="AG2154" s="317" t="b">
        <f t="shared" ca="1" si="647"/>
        <v>0</v>
      </c>
      <c r="AH2154" s="317" t="b">
        <f t="shared" ca="1" si="648"/>
        <v>1</v>
      </c>
      <c r="AI2154" s="317" t="b">
        <f t="shared" ca="1" si="649"/>
        <v>0</v>
      </c>
    </row>
    <row r="2155" spans="1:35" x14ac:dyDescent="0.25">
      <c r="A2155">
        <v>2123</v>
      </c>
      <c r="B2155" s="169">
        <f ca="1">OFFSET(InputPriceData!B$15,CalculationsAndCharts!$A2155+$A$11,0,1,1)</f>
        <v>38763</v>
      </c>
      <c r="C2155" s="3">
        <f ca="1">OFFSET(InputPriceData!G$15,CalculationsAndCharts!$A2155+$A$11,IF($C$7,8,0),1,1)</f>
        <v>1926900</v>
      </c>
      <c r="D2155" s="4">
        <f ca="1">OFFSET(InputPriceData!C$15,CalculationsAndCharts!$A2155+$A$11,IF($C$7,8,0),1,1)</f>
        <v>43.5</v>
      </c>
      <c r="E2155" s="4">
        <f ca="1">OFFSET(InputPriceData!D$15,CalculationsAndCharts!$A2155+$A$11,IF($C$7,8,0),1,1)</f>
        <v>43.53</v>
      </c>
      <c r="F2155" s="4">
        <f ca="1">OFFSET(InputPriceData!E$15,CalculationsAndCharts!$A2155+$A$11,IF($C$7,8,0),1,1)</f>
        <v>42.84</v>
      </c>
      <c r="G2155" s="4">
        <f ca="1">OFFSET(InputPriceData!F$15,CalculationsAndCharts!$A2155+$A$11,IF($C$7,8,0),1,1)</f>
        <v>43.29</v>
      </c>
      <c r="H2155" s="133"/>
      <c r="I2155" s="133"/>
      <c r="J2155" s="37">
        <f t="shared" ca="1" si="639"/>
        <v>678</v>
      </c>
      <c r="K2155" s="124">
        <f t="shared" ca="1" si="640"/>
        <v>0.32999999999999829</v>
      </c>
      <c r="L2155" s="343">
        <f t="shared" ca="1" si="631"/>
        <v>0.48622976345651114</v>
      </c>
      <c r="M2155" s="345">
        <f t="shared" ca="1" si="641"/>
        <v>0.48622976345651114</v>
      </c>
      <c r="N2155" s="344">
        <f t="shared" ca="1" si="632"/>
        <v>1</v>
      </c>
      <c r="O2155" s="4"/>
      <c r="P2155" s="4"/>
      <c r="Q2155" s="3"/>
      <c r="S2155" s="4"/>
      <c r="T2155" s="4" t="b">
        <f t="shared" ca="1" si="633"/>
        <v>0</v>
      </c>
      <c r="U2155" t="b">
        <f t="shared" ca="1" si="634"/>
        <v>0</v>
      </c>
      <c r="W2155" s="317" t="b">
        <f t="shared" ca="1" si="635"/>
        <v>0</v>
      </c>
      <c r="X2155" s="317" t="b">
        <f t="shared" ca="1" si="642"/>
        <v>1</v>
      </c>
      <c r="Y2155" s="317" t="b">
        <f t="shared" ca="1" si="636"/>
        <v>0</v>
      </c>
      <c r="Z2155" t="b">
        <f t="shared" ca="1" si="637"/>
        <v>0</v>
      </c>
      <c r="AA2155" s="37" t="b">
        <f t="shared" ca="1" si="643"/>
        <v>0</v>
      </c>
      <c r="AB2155" t="b">
        <f t="shared" ca="1" si="638"/>
        <v>0</v>
      </c>
      <c r="AD2155" t="b">
        <f t="shared" ca="1" si="644"/>
        <v>0</v>
      </c>
      <c r="AE2155" s="37" t="b">
        <f t="shared" ca="1" si="645"/>
        <v>0</v>
      </c>
      <c r="AF2155" t="b">
        <f t="shared" ca="1" si="646"/>
        <v>0</v>
      </c>
      <c r="AG2155" s="317" t="b">
        <f t="shared" ca="1" si="647"/>
        <v>0</v>
      </c>
      <c r="AH2155" s="317" t="b">
        <f t="shared" ca="1" si="648"/>
        <v>1</v>
      </c>
      <c r="AI2155" s="317" t="b">
        <f t="shared" ca="1" si="649"/>
        <v>0</v>
      </c>
    </row>
    <row r="2156" spans="1:35" x14ac:dyDescent="0.25">
      <c r="A2156">
        <v>2124</v>
      </c>
      <c r="B2156" s="169">
        <f ca="1">OFFSET(InputPriceData!B$15,CalculationsAndCharts!$A2156+$A$11,0,1,1)</f>
        <v>38762</v>
      </c>
      <c r="C2156" s="3">
        <f ca="1">OFFSET(InputPriceData!G$15,CalculationsAndCharts!$A2156+$A$11,IF($C$7,8,0),1,1)</f>
        <v>2198200</v>
      </c>
      <c r="D2156" s="4">
        <f ca="1">OFFSET(InputPriceData!C$15,CalculationsAndCharts!$A2156+$A$11,IF($C$7,8,0),1,1)</f>
        <v>42.75</v>
      </c>
      <c r="E2156" s="4">
        <f ca="1">OFFSET(InputPriceData!D$15,CalculationsAndCharts!$A2156+$A$11,IF($C$7,8,0),1,1)</f>
        <v>43.71</v>
      </c>
      <c r="F2156" s="4">
        <f ca="1">OFFSET(InputPriceData!E$15,CalculationsAndCharts!$A2156+$A$11,IF($C$7,8,0),1,1)</f>
        <v>42.71</v>
      </c>
      <c r="G2156" s="4">
        <f ca="1">OFFSET(InputPriceData!F$15,CalculationsAndCharts!$A2156+$A$11,IF($C$7,8,0),1,1)</f>
        <v>43.69</v>
      </c>
      <c r="H2156" s="133"/>
      <c r="I2156" s="133"/>
      <c r="J2156" s="37">
        <f t="shared" ca="1" si="639"/>
        <v>677</v>
      </c>
      <c r="K2156" s="124">
        <f t="shared" ca="1" si="640"/>
        <v>0.89999999999999858</v>
      </c>
      <c r="L2156" s="343">
        <f t="shared" ca="1" si="631"/>
        <v>0.40508477568748408</v>
      </c>
      <c r="M2156" s="345">
        <f t="shared" ca="1" si="641"/>
        <v>0.40508477568748408</v>
      </c>
      <c r="N2156" s="344">
        <f t="shared" ca="1" si="632"/>
        <v>1</v>
      </c>
      <c r="O2156" s="4"/>
      <c r="P2156" s="4"/>
      <c r="Q2156" s="3"/>
      <c r="S2156" s="4"/>
      <c r="T2156" s="4" t="b">
        <f t="shared" ca="1" si="633"/>
        <v>0</v>
      </c>
      <c r="U2156" t="b">
        <f t="shared" ca="1" si="634"/>
        <v>0</v>
      </c>
      <c r="W2156" s="317" t="b">
        <f t="shared" ca="1" si="635"/>
        <v>0</v>
      </c>
      <c r="X2156" s="317" t="b">
        <f t="shared" ca="1" si="642"/>
        <v>1</v>
      </c>
      <c r="Y2156" s="317" t="b">
        <f t="shared" ca="1" si="636"/>
        <v>0</v>
      </c>
      <c r="Z2156" t="b">
        <f t="shared" ca="1" si="637"/>
        <v>0</v>
      </c>
      <c r="AA2156" s="37" t="b">
        <f t="shared" ca="1" si="643"/>
        <v>0</v>
      </c>
      <c r="AB2156" t="b">
        <f t="shared" ca="1" si="638"/>
        <v>0</v>
      </c>
      <c r="AD2156" t="b">
        <f t="shared" ca="1" si="644"/>
        <v>0</v>
      </c>
      <c r="AE2156" s="37" t="b">
        <f t="shared" ca="1" si="645"/>
        <v>0</v>
      </c>
      <c r="AF2156" t="b">
        <f t="shared" ca="1" si="646"/>
        <v>0</v>
      </c>
      <c r="AG2156" s="317" t="b">
        <f t="shared" ca="1" si="647"/>
        <v>0</v>
      </c>
      <c r="AH2156" s="317" t="b">
        <f t="shared" ca="1" si="648"/>
        <v>1</v>
      </c>
      <c r="AI2156" s="317" t="b">
        <f t="shared" ca="1" si="649"/>
        <v>0</v>
      </c>
    </row>
    <row r="2157" spans="1:35" x14ac:dyDescent="0.25">
      <c r="A2157">
        <v>2125</v>
      </c>
      <c r="B2157" s="169">
        <f ca="1">OFFSET(InputPriceData!B$15,CalculationsAndCharts!$A2157+$A$11,0,1,1)</f>
        <v>38761</v>
      </c>
      <c r="C2157" s="3">
        <f ca="1">OFFSET(InputPriceData!G$15,CalculationsAndCharts!$A2157+$A$11,IF($C$7,8,0),1,1)</f>
        <v>1164000</v>
      </c>
      <c r="D2157" s="4">
        <f ca="1">OFFSET(InputPriceData!C$15,CalculationsAndCharts!$A2157+$A$11,IF($C$7,8,0),1,1)</f>
        <v>42.9</v>
      </c>
      <c r="E2157" s="4">
        <f ca="1">OFFSET(InputPriceData!D$15,CalculationsAndCharts!$A2157+$A$11,IF($C$7,8,0),1,1)</f>
        <v>43.2</v>
      </c>
      <c r="F2157" s="4">
        <f ca="1">OFFSET(InputPriceData!E$15,CalculationsAndCharts!$A2157+$A$11,IF($C$7,8,0),1,1)</f>
        <v>42.64</v>
      </c>
      <c r="G2157" s="4">
        <f ca="1">OFFSET(InputPriceData!F$15,CalculationsAndCharts!$A2157+$A$11,IF($C$7,8,0),1,1)</f>
        <v>42.96</v>
      </c>
      <c r="H2157" s="133"/>
      <c r="I2157" s="133"/>
      <c r="J2157" s="37">
        <f t="shared" ca="1" si="639"/>
        <v>676</v>
      </c>
      <c r="K2157" s="124">
        <f t="shared" ca="1" si="640"/>
        <v>0.92999999999999972</v>
      </c>
      <c r="L2157" s="343">
        <f t="shared" ca="1" si="631"/>
        <v>0.3044202941262576</v>
      </c>
      <c r="M2157" s="345">
        <f t="shared" ca="1" si="641"/>
        <v>0.3044202941262576</v>
      </c>
      <c r="N2157" s="344">
        <f t="shared" ca="1" si="632"/>
        <v>1</v>
      </c>
      <c r="O2157" s="4"/>
      <c r="P2157" s="4"/>
      <c r="Q2157" s="3"/>
      <c r="S2157" s="4"/>
      <c r="T2157" s="4" t="b">
        <f t="shared" ca="1" si="633"/>
        <v>0</v>
      </c>
      <c r="U2157" t="b">
        <f t="shared" ca="1" si="634"/>
        <v>0</v>
      </c>
      <c r="W2157" s="317" t="b">
        <f t="shared" ca="1" si="635"/>
        <v>0</v>
      </c>
      <c r="X2157" s="317" t="b">
        <f t="shared" ca="1" si="642"/>
        <v>1</v>
      </c>
      <c r="Y2157" s="317" t="b">
        <f t="shared" ca="1" si="636"/>
        <v>0</v>
      </c>
      <c r="Z2157" t="b">
        <f t="shared" ca="1" si="637"/>
        <v>0</v>
      </c>
      <c r="AA2157" s="37" t="b">
        <f t="shared" ca="1" si="643"/>
        <v>0</v>
      </c>
      <c r="AB2157" t="b">
        <f t="shared" ca="1" si="638"/>
        <v>0</v>
      </c>
      <c r="AD2157" t="b">
        <f t="shared" ca="1" si="644"/>
        <v>0</v>
      </c>
      <c r="AE2157" s="37" t="b">
        <f t="shared" ca="1" si="645"/>
        <v>0</v>
      </c>
      <c r="AF2157" t="b">
        <f t="shared" ca="1" si="646"/>
        <v>0</v>
      </c>
      <c r="AG2157" s="317" t="b">
        <f t="shared" ca="1" si="647"/>
        <v>0</v>
      </c>
      <c r="AH2157" s="317" t="b">
        <f t="shared" ca="1" si="648"/>
        <v>1</v>
      </c>
      <c r="AI2157" s="317" t="b">
        <f t="shared" ca="1" si="649"/>
        <v>0</v>
      </c>
    </row>
    <row r="2158" spans="1:35" x14ac:dyDescent="0.25">
      <c r="A2158">
        <v>2126</v>
      </c>
      <c r="B2158" s="169">
        <f ca="1">OFFSET(InputPriceData!B$15,CalculationsAndCharts!$A2158+$A$11,0,1,1)</f>
        <v>38758</v>
      </c>
      <c r="C2158" s="3">
        <f ca="1">OFFSET(InputPriceData!G$15,CalculationsAndCharts!$A2158+$A$11,IF($C$7,8,0),1,1)</f>
        <v>1285100</v>
      </c>
      <c r="D2158" s="4">
        <f ca="1">OFFSET(InputPriceData!C$15,CalculationsAndCharts!$A2158+$A$11,IF($C$7,8,0),1,1)</f>
        <v>42.04</v>
      </c>
      <c r="E2158" s="4">
        <f ca="1">OFFSET(InputPriceData!D$15,CalculationsAndCharts!$A2158+$A$11,IF($C$7,8,0),1,1)</f>
        <v>42.94</v>
      </c>
      <c r="F2158" s="4">
        <f ca="1">OFFSET(InputPriceData!E$15,CalculationsAndCharts!$A2158+$A$11,IF($C$7,8,0),1,1)</f>
        <v>41.92</v>
      </c>
      <c r="G2158" s="4">
        <f ca="1">OFFSET(InputPriceData!F$15,CalculationsAndCharts!$A2158+$A$11,IF($C$7,8,0),1,1)</f>
        <v>42.79</v>
      </c>
      <c r="H2158" s="133"/>
      <c r="I2158" s="133"/>
      <c r="J2158" s="37">
        <f t="shared" ca="1" si="639"/>
        <v>675</v>
      </c>
      <c r="K2158" s="124">
        <f t="shared" ca="1" si="640"/>
        <v>1.0300000000000011</v>
      </c>
      <c r="L2158" s="343">
        <f t="shared" ca="1" si="631"/>
        <v>0.22268389496927138</v>
      </c>
      <c r="M2158" s="345">
        <f t="shared" ca="1" si="641"/>
        <v>0.24424865914900057</v>
      </c>
      <c r="N2158" s="344">
        <f t="shared" ca="1" si="632"/>
        <v>0.91170979503075222</v>
      </c>
      <c r="O2158" s="4"/>
      <c r="P2158" s="4"/>
      <c r="Q2158" s="3"/>
      <c r="S2158" s="4"/>
      <c r="T2158" s="4" t="b">
        <f t="shared" ca="1" si="633"/>
        <v>0</v>
      </c>
      <c r="U2158" t="b">
        <f t="shared" ca="1" si="634"/>
        <v>0</v>
      </c>
      <c r="W2158" s="317" t="b">
        <f t="shared" ca="1" si="635"/>
        <v>0</v>
      </c>
      <c r="X2158" s="317" t="b">
        <f t="shared" ca="1" si="642"/>
        <v>1</v>
      </c>
      <c r="Y2158" s="317" t="b">
        <f t="shared" ca="1" si="636"/>
        <v>0</v>
      </c>
      <c r="Z2158" t="b">
        <f t="shared" ca="1" si="637"/>
        <v>0</v>
      </c>
      <c r="AA2158" s="37" t="b">
        <f t="shared" ca="1" si="643"/>
        <v>0</v>
      </c>
      <c r="AB2158" t="b">
        <f t="shared" ca="1" si="638"/>
        <v>0</v>
      </c>
      <c r="AD2158" t="b">
        <f t="shared" ca="1" si="644"/>
        <v>0</v>
      </c>
      <c r="AE2158" s="37" t="b">
        <f t="shared" ca="1" si="645"/>
        <v>0</v>
      </c>
      <c r="AF2158" t="b">
        <f t="shared" ca="1" si="646"/>
        <v>0</v>
      </c>
      <c r="AG2158" s="317" t="b">
        <f t="shared" ca="1" si="647"/>
        <v>0</v>
      </c>
      <c r="AH2158" s="317" t="b">
        <f t="shared" ca="1" si="648"/>
        <v>1</v>
      </c>
      <c r="AI2158" s="317" t="b">
        <f t="shared" ca="1" si="649"/>
        <v>0</v>
      </c>
    </row>
    <row r="2159" spans="1:35" x14ac:dyDescent="0.25">
      <c r="A2159">
        <v>2127</v>
      </c>
      <c r="B2159" s="169">
        <f ca="1">OFFSET(InputPriceData!B$15,CalculationsAndCharts!$A2159+$A$11,0,1,1)</f>
        <v>38757</v>
      </c>
      <c r="C2159" s="3">
        <f ca="1">OFFSET(InputPriceData!G$15,CalculationsAndCharts!$A2159+$A$11,IF($C$7,8,0),1,1)</f>
        <v>1153100</v>
      </c>
      <c r="D2159" s="4">
        <f ca="1">OFFSET(InputPriceData!C$15,CalculationsAndCharts!$A2159+$A$11,IF($C$7,8,0),1,1)</f>
        <v>41.69</v>
      </c>
      <c r="E2159" s="4">
        <f ca="1">OFFSET(InputPriceData!D$15,CalculationsAndCharts!$A2159+$A$11,IF($C$7,8,0),1,1)</f>
        <v>42.18</v>
      </c>
      <c r="F2159" s="4">
        <f ca="1">OFFSET(InputPriceData!E$15,CalculationsAndCharts!$A2159+$A$11,IF($C$7,8,0),1,1)</f>
        <v>41.33</v>
      </c>
      <c r="G2159" s="4">
        <f ca="1">OFFSET(InputPriceData!F$15,CalculationsAndCharts!$A2159+$A$11,IF($C$7,8,0),1,1)</f>
        <v>42.03</v>
      </c>
      <c r="H2159" s="133"/>
      <c r="I2159" s="133"/>
      <c r="J2159" s="37">
        <f t="shared" ca="1" si="639"/>
        <v>674</v>
      </c>
      <c r="K2159" s="124">
        <f t="shared" ca="1" si="640"/>
        <v>0.35999999999999943</v>
      </c>
      <c r="L2159" s="343">
        <f t="shared" ca="1" si="631"/>
        <v>0.18854040718163756</v>
      </c>
      <c r="M2159" s="345">
        <f t="shared" ca="1" si="641"/>
        <v>0.24646686089707423</v>
      </c>
      <c r="N2159" s="344">
        <f t="shared" ca="1" si="632"/>
        <v>0.7649726478253519</v>
      </c>
      <c r="O2159" s="4"/>
      <c r="P2159" s="4"/>
      <c r="Q2159" s="3"/>
      <c r="S2159" s="4"/>
      <c r="T2159" s="4" t="b">
        <f t="shared" ca="1" si="633"/>
        <v>0</v>
      </c>
      <c r="U2159" t="b">
        <f t="shared" ca="1" si="634"/>
        <v>0</v>
      </c>
      <c r="W2159" s="317" t="b">
        <f t="shared" ca="1" si="635"/>
        <v>0</v>
      </c>
      <c r="X2159" s="317" t="b">
        <f t="shared" ca="1" si="642"/>
        <v>1</v>
      </c>
      <c r="Y2159" s="317" t="b">
        <f t="shared" ca="1" si="636"/>
        <v>0</v>
      </c>
      <c r="Z2159" t="b">
        <f t="shared" ca="1" si="637"/>
        <v>0</v>
      </c>
      <c r="AA2159" s="37" t="b">
        <f t="shared" ca="1" si="643"/>
        <v>0</v>
      </c>
      <c r="AB2159" t="b">
        <f t="shared" ca="1" si="638"/>
        <v>0</v>
      </c>
      <c r="AD2159" t="b">
        <f t="shared" ca="1" si="644"/>
        <v>0</v>
      </c>
      <c r="AE2159" s="37" t="b">
        <f t="shared" ca="1" si="645"/>
        <v>0</v>
      </c>
      <c r="AF2159" t="b">
        <f t="shared" ca="1" si="646"/>
        <v>0</v>
      </c>
      <c r="AG2159" s="317" t="b">
        <f t="shared" ca="1" si="647"/>
        <v>0</v>
      </c>
      <c r="AH2159" s="317" t="b">
        <f t="shared" ca="1" si="648"/>
        <v>1</v>
      </c>
      <c r="AI2159" s="317" t="b">
        <f t="shared" ca="1" si="649"/>
        <v>0</v>
      </c>
    </row>
    <row r="2160" spans="1:35" x14ac:dyDescent="0.25">
      <c r="A2160">
        <v>2128</v>
      </c>
      <c r="B2160" s="169">
        <f ca="1">OFFSET(InputPriceData!B$15,CalculationsAndCharts!$A2160+$A$11,0,1,1)</f>
        <v>38756</v>
      </c>
      <c r="C2160" s="3">
        <f ca="1">OFFSET(InputPriceData!G$15,CalculationsAndCharts!$A2160+$A$11,IF($C$7,8,0),1,1)</f>
        <v>1148500</v>
      </c>
      <c r="D2160" s="4">
        <f ca="1">OFFSET(InputPriceData!C$15,CalculationsAndCharts!$A2160+$A$11,IF($C$7,8,0),1,1)</f>
        <v>41.62</v>
      </c>
      <c r="E2160" s="4">
        <f ca="1">OFFSET(InputPriceData!D$15,CalculationsAndCharts!$A2160+$A$11,IF($C$7,8,0),1,1)</f>
        <v>41.79</v>
      </c>
      <c r="F2160" s="4">
        <f ca="1">OFFSET(InputPriceData!E$15,CalculationsAndCharts!$A2160+$A$11,IF($C$7,8,0),1,1)</f>
        <v>41.07</v>
      </c>
      <c r="G2160" s="4">
        <f ca="1">OFFSET(InputPriceData!F$15,CalculationsAndCharts!$A2160+$A$11,IF($C$7,8,0),1,1)</f>
        <v>41.76</v>
      </c>
      <c r="H2160" s="133"/>
      <c r="I2160" s="133"/>
      <c r="J2160" s="37">
        <f t="shared" ca="1" si="639"/>
        <v>673</v>
      </c>
      <c r="K2160" s="124">
        <f t="shared" ca="1" si="640"/>
        <v>-0.35999999999999943</v>
      </c>
      <c r="L2160" s="343">
        <f t="shared" ca="1" si="631"/>
        <v>0.19770027521542871</v>
      </c>
      <c r="M2160" s="345">
        <f t="shared" ca="1" si="641"/>
        <v>0.24870520776697702</v>
      </c>
      <c r="N2160" s="344">
        <f t="shared" ca="1" si="632"/>
        <v>0.79491811607203211</v>
      </c>
      <c r="O2160" s="4"/>
      <c r="P2160" s="4"/>
      <c r="Q2160" s="3"/>
      <c r="S2160" s="4"/>
      <c r="T2160" s="4" t="b">
        <f t="shared" ca="1" si="633"/>
        <v>0</v>
      </c>
      <c r="U2160" t="b">
        <f t="shared" ca="1" si="634"/>
        <v>0</v>
      </c>
      <c r="W2160" s="317" t="b">
        <f t="shared" ca="1" si="635"/>
        <v>0</v>
      </c>
      <c r="X2160" s="317" t="b">
        <f t="shared" ca="1" si="642"/>
        <v>1</v>
      </c>
      <c r="Y2160" s="317" t="b">
        <f t="shared" ca="1" si="636"/>
        <v>0</v>
      </c>
      <c r="Z2160" t="b">
        <f t="shared" ca="1" si="637"/>
        <v>0</v>
      </c>
      <c r="AA2160" s="37" t="b">
        <f t="shared" ca="1" si="643"/>
        <v>0</v>
      </c>
      <c r="AB2160" t="b">
        <f t="shared" ca="1" si="638"/>
        <v>0</v>
      </c>
      <c r="AD2160" t="b">
        <f t="shared" ca="1" si="644"/>
        <v>0</v>
      </c>
      <c r="AE2160" s="37" t="b">
        <f t="shared" ca="1" si="645"/>
        <v>0</v>
      </c>
      <c r="AF2160" t="b">
        <f t="shared" ca="1" si="646"/>
        <v>0</v>
      </c>
      <c r="AG2160" s="317" t="b">
        <f t="shared" ca="1" si="647"/>
        <v>0</v>
      </c>
      <c r="AH2160" s="317" t="b">
        <f t="shared" ca="1" si="648"/>
        <v>1</v>
      </c>
      <c r="AI2160" s="317" t="b">
        <f t="shared" ca="1" si="649"/>
        <v>0</v>
      </c>
    </row>
    <row r="2161" spans="1:35" x14ac:dyDescent="0.25">
      <c r="A2161">
        <v>2129</v>
      </c>
      <c r="B2161" s="169">
        <f ca="1">OFFSET(InputPriceData!B$15,CalculationsAndCharts!$A2161+$A$11,0,1,1)</f>
        <v>38755</v>
      </c>
      <c r="C2161" s="3">
        <f ca="1">OFFSET(InputPriceData!G$15,CalculationsAndCharts!$A2161+$A$11,IF($C$7,8,0),1,1)</f>
        <v>1621500</v>
      </c>
      <c r="D2161" s="4">
        <f ca="1">OFFSET(InputPriceData!C$15,CalculationsAndCharts!$A2161+$A$11,IF($C$7,8,0),1,1)</f>
        <v>42.2</v>
      </c>
      <c r="E2161" s="4">
        <f ca="1">OFFSET(InputPriceData!D$15,CalculationsAndCharts!$A2161+$A$11,IF($C$7,8,0),1,1)</f>
        <v>42.2</v>
      </c>
      <c r="F2161" s="4">
        <f ca="1">OFFSET(InputPriceData!E$15,CalculationsAndCharts!$A2161+$A$11,IF($C$7,8,0),1,1)</f>
        <v>41.63</v>
      </c>
      <c r="G2161" s="4">
        <f ca="1">OFFSET(InputPriceData!F$15,CalculationsAndCharts!$A2161+$A$11,IF($C$7,8,0),1,1)</f>
        <v>41.67</v>
      </c>
      <c r="H2161" s="133"/>
      <c r="I2161" s="133"/>
      <c r="J2161" s="37">
        <f t="shared" ca="1" si="639"/>
        <v>672</v>
      </c>
      <c r="K2161" s="124">
        <f t="shared" ca="1" si="640"/>
        <v>0.24000000000000199</v>
      </c>
      <c r="L2161" s="343">
        <f t="shared" ca="1" si="631"/>
        <v>0.18762513243470097</v>
      </c>
      <c r="M2161" s="345">
        <f t="shared" ca="1" si="641"/>
        <v>0.25096388271137943</v>
      </c>
      <c r="N2161" s="344">
        <f t="shared" ca="1" si="632"/>
        <v>0.7476180652276524</v>
      </c>
      <c r="O2161" s="4"/>
      <c r="P2161" s="4"/>
      <c r="Q2161" s="3"/>
      <c r="S2161" s="4"/>
      <c r="T2161" s="4" t="b">
        <f t="shared" ca="1" si="633"/>
        <v>0</v>
      </c>
      <c r="U2161" t="b">
        <f t="shared" ca="1" si="634"/>
        <v>0</v>
      </c>
      <c r="W2161" s="317" t="b">
        <f t="shared" ca="1" si="635"/>
        <v>0</v>
      </c>
      <c r="X2161" s="317" t="b">
        <f t="shared" ca="1" si="642"/>
        <v>1</v>
      </c>
      <c r="Y2161" s="317" t="b">
        <f t="shared" ca="1" si="636"/>
        <v>0</v>
      </c>
      <c r="Z2161" t="b">
        <f t="shared" ca="1" si="637"/>
        <v>0</v>
      </c>
      <c r="AA2161" s="37" t="b">
        <f t="shared" ca="1" si="643"/>
        <v>0</v>
      </c>
      <c r="AB2161" t="b">
        <f t="shared" ca="1" si="638"/>
        <v>0</v>
      </c>
      <c r="AD2161" t="b">
        <f t="shared" ca="1" si="644"/>
        <v>0</v>
      </c>
      <c r="AE2161" s="37" t="b">
        <f t="shared" ca="1" si="645"/>
        <v>0</v>
      </c>
      <c r="AF2161" t="b">
        <f t="shared" ca="1" si="646"/>
        <v>0</v>
      </c>
      <c r="AG2161" s="317" t="b">
        <f t="shared" ca="1" si="647"/>
        <v>0</v>
      </c>
      <c r="AH2161" s="317" t="b">
        <f t="shared" ca="1" si="648"/>
        <v>1</v>
      </c>
      <c r="AI2161" s="317" t="b">
        <f t="shared" ca="1" si="649"/>
        <v>0</v>
      </c>
    </row>
    <row r="2162" spans="1:35" x14ac:dyDescent="0.25">
      <c r="A2162">
        <v>2130</v>
      </c>
      <c r="B2162" s="169">
        <f ca="1">OFFSET(InputPriceData!B$15,CalculationsAndCharts!$A2162+$A$11,0,1,1)</f>
        <v>38754</v>
      </c>
      <c r="C2162" s="3">
        <f ca="1">OFFSET(InputPriceData!G$15,CalculationsAndCharts!$A2162+$A$11,IF($C$7,8,0),1,1)</f>
        <v>1954300</v>
      </c>
      <c r="D2162" s="4">
        <f ca="1">OFFSET(InputPriceData!C$15,CalculationsAndCharts!$A2162+$A$11,IF($C$7,8,0),1,1)</f>
        <v>41.39</v>
      </c>
      <c r="E2162" s="4">
        <f ca="1">OFFSET(InputPriceData!D$15,CalculationsAndCharts!$A2162+$A$11,IF($C$7,8,0),1,1)</f>
        <v>42.19</v>
      </c>
      <c r="F2162" s="4">
        <f ca="1">OFFSET(InputPriceData!E$15,CalculationsAndCharts!$A2162+$A$11,IF($C$7,8,0),1,1)</f>
        <v>41.31</v>
      </c>
      <c r="G2162" s="4">
        <f ca="1">OFFSET(InputPriceData!F$15,CalculationsAndCharts!$A2162+$A$11,IF($C$7,8,0),1,1)</f>
        <v>42.12</v>
      </c>
      <c r="H2162" s="133"/>
      <c r="I2162" s="133"/>
      <c r="J2162" s="37">
        <f t="shared" ca="1" si="639"/>
        <v>671</v>
      </c>
      <c r="K2162" s="124">
        <f t="shared" ca="1" si="640"/>
        <v>1.0899999999999963</v>
      </c>
      <c r="L2162" s="343">
        <f t="shared" ca="1" si="631"/>
        <v>0.14140627196801014</v>
      </c>
      <c r="M2162" s="345">
        <f t="shared" ca="1" si="641"/>
        <v>0.25324307034447974</v>
      </c>
      <c r="N2162" s="344">
        <f t="shared" ca="1" si="632"/>
        <v>0.55838160458115993</v>
      </c>
      <c r="O2162" s="4"/>
      <c r="P2162" s="4"/>
      <c r="Q2162" s="3"/>
      <c r="S2162" s="4"/>
      <c r="T2162" s="4" t="b">
        <f t="shared" ca="1" si="633"/>
        <v>0</v>
      </c>
      <c r="U2162" t="b">
        <f t="shared" ca="1" si="634"/>
        <v>0</v>
      </c>
      <c r="W2162" s="317" t="b">
        <f t="shared" ca="1" si="635"/>
        <v>0</v>
      </c>
      <c r="X2162" s="317" t="b">
        <f t="shared" ca="1" si="642"/>
        <v>1</v>
      </c>
      <c r="Y2162" s="317" t="b">
        <f t="shared" ca="1" si="636"/>
        <v>0</v>
      </c>
      <c r="Z2162" t="b">
        <f t="shared" ca="1" si="637"/>
        <v>0</v>
      </c>
      <c r="AA2162" s="37" t="b">
        <f t="shared" ca="1" si="643"/>
        <v>0</v>
      </c>
      <c r="AB2162" t="b">
        <f t="shared" ca="1" si="638"/>
        <v>0</v>
      </c>
      <c r="AD2162" t="b">
        <f t="shared" ca="1" si="644"/>
        <v>0</v>
      </c>
      <c r="AE2162" s="37" t="b">
        <f t="shared" ca="1" si="645"/>
        <v>0</v>
      </c>
      <c r="AF2162" t="b">
        <f t="shared" ca="1" si="646"/>
        <v>0</v>
      </c>
      <c r="AG2162" s="317" t="b">
        <f t="shared" ca="1" si="647"/>
        <v>0</v>
      </c>
      <c r="AH2162" s="317" t="b">
        <f t="shared" ca="1" si="648"/>
        <v>1</v>
      </c>
      <c r="AI2162" s="317" t="b">
        <f t="shared" ca="1" si="649"/>
        <v>0</v>
      </c>
    </row>
    <row r="2163" spans="1:35" x14ac:dyDescent="0.25">
      <c r="A2163">
        <v>2131</v>
      </c>
      <c r="B2163" s="169">
        <f ca="1">OFFSET(InputPriceData!B$15,CalculationsAndCharts!$A2163+$A$11,0,1,1)</f>
        <v>38751</v>
      </c>
      <c r="C2163" s="3">
        <f ca="1">OFFSET(InputPriceData!G$15,CalculationsAndCharts!$A2163+$A$11,IF($C$7,8,0),1,1)</f>
        <v>1958500</v>
      </c>
      <c r="D2163" s="4">
        <f ca="1">OFFSET(InputPriceData!C$15,CalculationsAndCharts!$A2163+$A$11,IF($C$7,8,0),1,1)</f>
        <v>40.83</v>
      </c>
      <c r="E2163" s="4">
        <f ca="1">OFFSET(InputPriceData!D$15,CalculationsAndCharts!$A2163+$A$11,IF($C$7,8,0),1,1)</f>
        <v>41.84</v>
      </c>
      <c r="F2163" s="4">
        <f ca="1">OFFSET(InputPriceData!E$15,CalculationsAndCharts!$A2163+$A$11,IF($C$7,8,0),1,1)</f>
        <v>40.799999999999997</v>
      </c>
      <c r="G2163" s="4">
        <f ca="1">OFFSET(InputPriceData!F$15,CalculationsAndCharts!$A2163+$A$11,IF($C$7,8,0),1,1)</f>
        <v>41.43</v>
      </c>
      <c r="H2163" s="133"/>
      <c r="I2163" s="133"/>
      <c r="J2163" s="37">
        <f t="shared" ca="1" si="639"/>
        <v>670</v>
      </c>
      <c r="K2163" s="124">
        <f t="shared" ca="1" si="640"/>
        <v>3.9999999999999147E-2</v>
      </c>
      <c r="L2163" s="343">
        <f t="shared" ca="1" si="631"/>
        <v>0.13384834716908339</v>
      </c>
      <c r="M2163" s="345">
        <f t="shared" ca="1" si="641"/>
        <v>0.25554295695709356</v>
      </c>
      <c r="N2163" s="344">
        <f t="shared" ca="1" si="632"/>
        <v>0.52378022373575706</v>
      </c>
      <c r="O2163" s="4"/>
      <c r="P2163" s="4"/>
      <c r="Q2163" s="3"/>
      <c r="S2163" s="4"/>
      <c r="T2163" s="4" t="b">
        <f t="shared" ca="1" si="633"/>
        <v>0</v>
      </c>
      <c r="U2163" t="b">
        <f t="shared" ca="1" si="634"/>
        <v>0</v>
      </c>
      <c r="W2163" s="317" t="b">
        <f t="shared" ca="1" si="635"/>
        <v>0</v>
      </c>
      <c r="X2163" s="317" t="b">
        <f t="shared" ca="1" si="642"/>
        <v>1</v>
      </c>
      <c r="Y2163" s="317" t="b">
        <f t="shared" ca="1" si="636"/>
        <v>0</v>
      </c>
      <c r="Z2163" t="b">
        <f t="shared" ca="1" si="637"/>
        <v>0</v>
      </c>
      <c r="AA2163" s="37" t="b">
        <f t="shared" ca="1" si="643"/>
        <v>0</v>
      </c>
      <c r="AB2163" t="b">
        <f t="shared" ca="1" si="638"/>
        <v>0</v>
      </c>
      <c r="AD2163" t="b">
        <f t="shared" ca="1" si="644"/>
        <v>0</v>
      </c>
      <c r="AE2163" s="37" t="b">
        <f t="shared" ca="1" si="645"/>
        <v>0</v>
      </c>
      <c r="AF2163" t="b">
        <f t="shared" ca="1" si="646"/>
        <v>0</v>
      </c>
      <c r="AG2163" s="317" t="b">
        <f t="shared" ca="1" si="647"/>
        <v>0</v>
      </c>
      <c r="AH2163" s="317" t="b">
        <f t="shared" ca="1" si="648"/>
        <v>1</v>
      </c>
      <c r="AI2163" s="317" t="b">
        <f t="shared" ca="1" si="649"/>
        <v>0</v>
      </c>
    </row>
    <row r="2164" spans="1:35" x14ac:dyDescent="0.25">
      <c r="A2164">
        <v>2132</v>
      </c>
      <c r="B2164" s="169">
        <f ca="1">OFFSET(InputPriceData!B$15,CalculationsAndCharts!$A2164+$A$11,0,1,1)</f>
        <v>38750</v>
      </c>
      <c r="C2164" s="3">
        <f ca="1">OFFSET(InputPriceData!G$15,CalculationsAndCharts!$A2164+$A$11,IF($C$7,8,0),1,1)</f>
        <v>2117800</v>
      </c>
      <c r="D2164" s="4">
        <f ca="1">OFFSET(InputPriceData!C$15,CalculationsAndCharts!$A2164+$A$11,IF($C$7,8,0),1,1)</f>
        <v>41.4</v>
      </c>
      <c r="E2164" s="4">
        <f ca="1">OFFSET(InputPriceData!D$15,CalculationsAndCharts!$A2164+$A$11,IF($C$7,8,0),1,1)</f>
        <v>42.46</v>
      </c>
      <c r="F2164" s="4">
        <f ca="1">OFFSET(InputPriceData!E$15,CalculationsAndCharts!$A2164+$A$11,IF($C$7,8,0),1,1)</f>
        <v>40.57</v>
      </c>
      <c r="G2164" s="4">
        <f ca="1">OFFSET(InputPriceData!F$15,CalculationsAndCharts!$A2164+$A$11,IF($C$7,8,0),1,1)</f>
        <v>41.03</v>
      </c>
      <c r="H2164" s="133"/>
      <c r="I2164" s="133"/>
      <c r="J2164" s="37">
        <f t="shared" ca="1" si="639"/>
        <v>669</v>
      </c>
      <c r="K2164" s="124">
        <f t="shared" ca="1" si="640"/>
        <v>6.0000000000002274E-2</v>
      </c>
      <c r="L2164" s="343">
        <f t="shared" ca="1" si="631"/>
        <v>0.17518401002945191</v>
      </c>
      <c r="M2164" s="345">
        <f t="shared" ca="1" si="641"/>
        <v>0.2578637305318805</v>
      </c>
      <c r="N2164" s="344">
        <f t="shared" ca="1" si="632"/>
        <v>0.67936661611196758</v>
      </c>
      <c r="O2164" s="4"/>
      <c r="P2164" s="4"/>
      <c r="Q2164" s="3"/>
      <c r="S2164" s="4"/>
      <c r="T2164" s="4" t="b">
        <f t="shared" ca="1" si="633"/>
        <v>0</v>
      </c>
      <c r="U2164" t="b">
        <f t="shared" ca="1" si="634"/>
        <v>0</v>
      </c>
      <c r="W2164" s="317" t="b">
        <f t="shared" ca="1" si="635"/>
        <v>0</v>
      </c>
      <c r="X2164" s="317" t="b">
        <f t="shared" ca="1" si="642"/>
        <v>1</v>
      </c>
      <c r="Y2164" s="317" t="b">
        <f t="shared" ca="1" si="636"/>
        <v>0</v>
      </c>
      <c r="Z2164" t="b">
        <f t="shared" ca="1" si="637"/>
        <v>0</v>
      </c>
      <c r="AA2164" s="37" t="b">
        <f t="shared" ca="1" si="643"/>
        <v>0</v>
      </c>
      <c r="AB2164" t="b">
        <f t="shared" ca="1" si="638"/>
        <v>0</v>
      </c>
      <c r="AD2164" t="b">
        <f t="shared" ca="1" si="644"/>
        <v>0</v>
      </c>
      <c r="AE2164" s="37" t="b">
        <f t="shared" ca="1" si="645"/>
        <v>0</v>
      </c>
      <c r="AF2164" t="b">
        <f t="shared" ca="1" si="646"/>
        <v>0</v>
      </c>
      <c r="AG2164" s="317" t="b">
        <f t="shared" ca="1" si="647"/>
        <v>0</v>
      </c>
      <c r="AH2164" s="317" t="b">
        <f t="shared" ca="1" si="648"/>
        <v>1</v>
      </c>
      <c r="AI2164" s="317" t="b">
        <f t="shared" ca="1" si="649"/>
        <v>0</v>
      </c>
    </row>
    <row r="2165" spans="1:35" x14ac:dyDescent="0.25">
      <c r="A2165">
        <v>2133</v>
      </c>
      <c r="B2165" s="169">
        <f ca="1">OFFSET(InputPriceData!B$15,CalculationsAndCharts!$A2165+$A$11,0,1,1)</f>
        <v>38749</v>
      </c>
      <c r="C2165" s="3">
        <f ca="1">OFFSET(InputPriceData!G$15,CalculationsAndCharts!$A2165+$A$11,IF($C$7,8,0),1,1)</f>
        <v>1811300</v>
      </c>
      <c r="D2165" s="4">
        <f ca="1">OFFSET(InputPriceData!C$15,CalculationsAndCharts!$A2165+$A$11,IF($C$7,8,0),1,1)</f>
        <v>40.89</v>
      </c>
      <c r="E2165" s="4">
        <f ca="1">OFFSET(InputPriceData!D$15,CalculationsAndCharts!$A2165+$A$11,IF($C$7,8,0),1,1)</f>
        <v>41.5</v>
      </c>
      <c r="F2165" s="4">
        <f ca="1">OFFSET(InputPriceData!E$15,CalculationsAndCharts!$A2165+$A$11,IF($C$7,8,0),1,1)</f>
        <v>40.83</v>
      </c>
      <c r="G2165" s="4">
        <f ca="1">OFFSET(InputPriceData!F$15,CalculationsAndCharts!$A2165+$A$11,IF($C$7,8,0),1,1)</f>
        <v>41.39</v>
      </c>
      <c r="H2165" s="133"/>
      <c r="I2165" s="133"/>
      <c r="J2165" s="37">
        <f t="shared" ca="1" si="639"/>
        <v>668</v>
      </c>
      <c r="K2165" s="124">
        <f t="shared" ca="1" si="640"/>
        <v>-0.22999999999999687</v>
      </c>
      <c r="L2165" s="343">
        <f t="shared" ca="1" si="631"/>
        <v>0.22421422390452503</v>
      </c>
      <c r="M2165" s="345">
        <f t="shared" ca="1" si="641"/>
        <v>0.26020558075870887</v>
      </c>
      <c r="N2165" s="344">
        <f t="shared" ca="1" si="632"/>
        <v>0.86168107252257986</v>
      </c>
      <c r="O2165" s="4"/>
      <c r="P2165" s="4"/>
      <c r="Q2165" s="3"/>
      <c r="S2165" s="4"/>
      <c r="T2165" s="4" t="b">
        <f t="shared" ca="1" si="633"/>
        <v>0</v>
      </c>
      <c r="U2165" t="b">
        <f t="shared" ca="1" si="634"/>
        <v>0</v>
      </c>
      <c r="W2165" s="317" t="b">
        <f t="shared" ca="1" si="635"/>
        <v>0</v>
      </c>
      <c r="X2165" s="317" t="b">
        <f t="shared" ca="1" si="642"/>
        <v>1</v>
      </c>
      <c r="Y2165" s="317" t="b">
        <f t="shared" ca="1" si="636"/>
        <v>0</v>
      </c>
      <c r="Z2165" t="b">
        <f t="shared" ca="1" si="637"/>
        <v>0</v>
      </c>
      <c r="AA2165" s="37" t="b">
        <f t="shared" ca="1" si="643"/>
        <v>0</v>
      </c>
      <c r="AB2165" t="b">
        <f t="shared" ca="1" si="638"/>
        <v>0</v>
      </c>
      <c r="AD2165" t="b">
        <f t="shared" ca="1" si="644"/>
        <v>0</v>
      </c>
      <c r="AE2165" s="37" t="b">
        <f t="shared" ca="1" si="645"/>
        <v>0</v>
      </c>
      <c r="AF2165" t="b">
        <f t="shared" ca="1" si="646"/>
        <v>0</v>
      </c>
      <c r="AG2165" s="317" t="b">
        <f t="shared" ca="1" si="647"/>
        <v>0</v>
      </c>
      <c r="AH2165" s="317" t="b">
        <f t="shared" ca="1" si="648"/>
        <v>1</v>
      </c>
      <c r="AI2165" s="317" t="b">
        <f t="shared" ca="1" si="649"/>
        <v>0</v>
      </c>
    </row>
    <row r="2166" spans="1:35" x14ac:dyDescent="0.25">
      <c r="A2166">
        <v>2134</v>
      </c>
      <c r="B2166" s="169">
        <f ca="1">OFFSET(InputPriceData!B$15,CalculationsAndCharts!$A2166+$A$11,0,1,1)</f>
        <v>38748</v>
      </c>
      <c r="C2166" s="3">
        <f ca="1">OFFSET(InputPriceData!G$15,CalculationsAndCharts!$A2166+$A$11,IF($C$7,8,0),1,1)</f>
        <v>2645900</v>
      </c>
      <c r="D2166" s="4">
        <f ca="1">OFFSET(InputPriceData!C$15,CalculationsAndCharts!$A2166+$A$11,IF($C$7,8,0),1,1)</f>
        <v>41.3</v>
      </c>
      <c r="E2166" s="4">
        <f ca="1">OFFSET(InputPriceData!D$15,CalculationsAndCharts!$A2166+$A$11,IF($C$7,8,0),1,1)</f>
        <v>41.5</v>
      </c>
      <c r="F2166" s="4">
        <f ca="1">OFFSET(InputPriceData!E$15,CalculationsAndCharts!$A2166+$A$11,IF($C$7,8,0),1,1)</f>
        <v>40.96</v>
      </c>
      <c r="G2166" s="4">
        <f ca="1">OFFSET(InputPriceData!F$15,CalculationsAndCharts!$A2166+$A$11,IF($C$7,8,0),1,1)</f>
        <v>40.97</v>
      </c>
      <c r="H2166" s="133"/>
      <c r="I2166" s="133"/>
      <c r="J2166" s="37">
        <f t="shared" ca="1" si="639"/>
        <v>667</v>
      </c>
      <c r="K2166" s="124">
        <f t="shared" ca="1" si="640"/>
        <v>-0.38000000000000256</v>
      </c>
      <c r="L2166" s="343">
        <f t="shared" ca="1" si="631"/>
        <v>0.26256869905016034</v>
      </c>
      <c r="M2166" s="345">
        <f t="shared" ca="1" si="641"/>
        <v>0.26256869905016034</v>
      </c>
      <c r="N2166" s="344">
        <f t="shared" ca="1" si="632"/>
        <v>1</v>
      </c>
      <c r="O2166" s="4"/>
      <c r="P2166" s="4"/>
      <c r="Q2166" s="3"/>
      <c r="S2166" s="4"/>
      <c r="T2166" s="4" t="b">
        <f t="shared" ca="1" si="633"/>
        <v>0</v>
      </c>
      <c r="U2166" t="b">
        <f t="shared" ca="1" si="634"/>
        <v>0</v>
      </c>
      <c r="W2166" s="317" t="b">
        <f t="shared" ca="1" si="635"/>
        <v>0</v>
      </c>
      <c r="X2166" s="317" t="b">
        <f t="shared" ca="1" si="642"/>
        <v>1</v>
      </c>
      <c r="Y2166" s="317" t="b">
        <f t="shared" ca="1" si="636"/>
        <v>0</v>
      </c>
      <c r="Z2166" t="b">
        <f t="shared" ca="1" si="637"/>
        <v>0</v>
      </c>
      <c r="AA2166" s="37" t="b">
        <f t="shared" ca="1" si="643"/>
        <v>0</v>
      </c>
      <c r="AB2166" t="b">
        <f t="shared" ca="1" si="638"/>
        <v>0</v>
      </c>
      <c r="AD2166" t="b">
        <f t="shared" ca="1" si="644"/>
        <v>0</v>
      </c>
      <c r="AE2166" s="37" t="b">
        <f t="shared" ca="1" si="645"/>
        <v>0</v>
      </c>
      <c r="AF2166" t="b">
        <f t="shared" ca="1" si="646"/>
        <v>0</v>
      </c>
      <c r="AG2166" s="317" t="b">
        <f t="shared" ca="1" si="647"/>
        <v>0</v>
      </c>
      <c r="AH2166" s="317" t="b">
        <f t="shared" ca="1" si="648"/>
        <v>1</v>
      </c>
      <c r="AI2166" s="317" t="b">
        <f t="shared" ca="1" si="649"/>
        <v>0</v>
      </c>
    </row>
    <row r="2167" spans="1:35" x14ac:dyDescent="0.25">
      <c r="A2167">
        <v>2135</v>
      </c>
      <c r="B2167" s="169">
        <f ca="1">OFFSET(InputPriceData!B$15,CalculationsAndCharts!$A2167+$A$11,0,1,1)</f>
        <v>38747</v>
      </c>
      <c r="C2167" s="3">
        <f ca="1">OFFSET(InputPriceData!G$15,CalculationsAndCharts!$A2167+$A$11,IF($C$7,8,0),1,1)</f>
        <v>1276100</v>
      </c>
      <c r="D2167" s="4">
        <f ca="1">OFFSET(InputPriceData!C$15,CalculationsAndCharts!$A2167+$A$11,IF($C$7,8,0),1,1)</f>
        <v>41.32</v>
      </c>
      <c r="E2167" s="4">
        <f ca="1">OFFSET(InputPriceData!D$15,CalculationsAndCharts!$A2167+$A$11,IF($C$7,8,0),1,1)</f>
        <v>41.62</v>
      </c>
      <c r="F2167" s="4">
        <f ca="1">OFFSET(InputPriceData!E$15,CalculationsAndCharts!$A2167+$A$11,IF($C$7,8,0),1,1)</f>
        <v>40.75</v>
      </c>
      <c r="G2167" s="4">
        <f ca="1">OFFSET(InputPriceData!F$15,CalculationsAndCharts!$A2167+$A$11,IF($C$7,8,0),1,1)</f>
        <v>41.62</v>
      </c>
      <c r="H2167" s="133"/>
      <c r="I2167" s="133"/>
      <c r="J2167" s="37">
        <f t="shared" ca="1" si="639"/>
        <v>666</v>
      </c>
      <c r="K2167" s="124">
        <f t="shared" ca="1" si="640"/>
        <v>3.9999999999999147E-2</v>
      </c>
      <c r="L2167" s="343">
        <f t="shared" ca="1" si="631"/>
        <v>0.2524458983806328</v>
      </c>
      <c r="M2167" s="345">
        <f t="shared" ca="1" si="641"/>
        <v>0.2524458983806328</v>
      </c>
      <c r="N2167" s="344">
        <f t="shared" ca="1" si="632"/>
        <v>1</v>
      </c>
      <c r="O2167" s="4"/>
      <c r="P2167" s="4"/>
      <c r="Q2167" s="3"/>
      <c r="S2167" s="4"/>
      <c r="T2167" s="4" t="b">
        <f t="shared" ca="1" si="633"/>
        <v>0</v>
      </c>
      <c r="U2167" t="b">
        <f t="shared" ca="1" si="634"/>
        <v>0</v>
      </c>
      <c r="W2167" s="317" t="b">
        <f t="shared" ca="1" si="635"/>
        <v>0</v>
      </c>
      <c r="X2167" s="317" t="b">
        <f t="shared" ca="1" si="642"/>
        <v>1</v>
      </c>
      <c r="Y2167" s="317" t="b">
        <f t="shared" ca="1" si="636"/>
        <v>0</v>
      </c>
      <c r="Z2167" t="b">
        <f t="shared" ca="1" si="637"/>
        <v>0</v>
      </c>
      <c r="AA2167" s="37" t="b">
        <f t="shared" ca="1" si="643"/>
        <v>0</v>
      </c>
      <c r="AB2167" t="b">
        <f t="shared" ca="1" si="638"/>
        <v>0</v>
      </c>
      <c r="AD2167" t="b">
        <f t="shared" ca="1" si="644"/>
        <v>0</v>
      </c>
      <c r="AE2167" s="37" t="b">
        <f t="shared" ca="1" si="645"/>
        <v>0</v>
      </c>
      <c r="AF2167" t="b">
        <f t="shared" ca="1" si="646"/>
        <v>0</v>
      </c>
      <c r="AG2167" s="317" t="b">
        <f t="shared" ca="1" si="647"/>
        <v>0</v>
      </c>
      <c r="AH2167" s="317" t="b">
        <f t="shared" ca="1" si="648"/>
        <v>1</v>
      </c>
      <c r="AI2167" s="317" t="b">
        <f t="shared" ca="1" si="649"/>
        <v>0</v>
      </c>
    </row>
    <row r="2168" spans="1:35" x14ac:dyDescent="0.25">
      <c r="A2168">
        <v>2136</v>
      </c>
      <c r="B2168" s="169">
        <f ca="1">OFFSET(InputPriceData!B$15,CalculationsAndCharts!$A2168+$A$11,0,1,1)</f>
        <v>38744</v>
      </c>
      <c r="C2168" s="3">
        <f ca="1">OFFSET(InputPriceData!G$15,CalculationsAndCharts!$A2168+$A$11,IF($C$7,8,0),1,1)</f>
        <v>1169100</v>
      </c>
      <c r="D2168" s="4">
        <f ca="1">OFFSET(InputPriceData!C$15,CalculationsAndCharts!$A2168+$A$11,IF($C$7,8,0),1,1)</f>
        <v>41.58</v>
      </c>
      <c r="E2168" s="4">
        <f ca="1">OFFSET(InputPriceData!D$15,CalculationsAndCharts!$A2168+$A$11,IF($C$7,8,0),1,1)</f>
        <v>41.63</v>
      </c>
      <c r="F2168" s="4">
        <f ca="1">OFFSET(InputPriceData!E$15,CalculationsAndCharts!$A2168+$A$11,IF($C$7,8,0),1,1)</f>
        <v>41.19</v>
      </c>
      <c r="G2168" s="4">
        <f ca="1">OFFSET(InputPriceData!F$15,CalculationsAndCharts!$A2168+$A$11,IF($C$7,8,0),1,1)</f>
        <v>41.35</v>
      </c>
      <c r="H2168" s="133"/>
      <c r="I2168" s="133"/>
      <c r="J2168" s="37">
        <f t="shared" ca="1" si="639"/>
        <v>665</v>
      </c>
      <c r="K2168" s="124">
        <f t="shared" ca="1" si="640"/>
        <v>0.53000000000000114</v>
      </c>
      <c r="L2168" s="343">
        <f t="shared" ca="1" si="631"/>
        <v>0.18461372894896133</v>
      </c>
      <c r="M2168" s="345">
        <f t="shared" ca="1" si="641"/>
        <v>0.20685458537987814</v>
      </c>
      <c r="N2168" s="344">
        <f t="shared" ca="1" si="632"/>
        <v>0.89248071832648723</v>
      </c>
      <c r="O2168" s="4"/>
      <c r="P2168" s="4"/>
      <c r="Q2168" s="3"/>
      <c r="S2168" s="4"/>
      <c r="T2168" s="4" t="b">
        <f t="shared" ca="1" si="633"/>
        <v>0</v>
      </c>
      <c r="U2168" t="b">
        <f t="shared" ca="1" si="634"/>
        <v>0</v>
      </c>
      <c r="W2168" s="317" t="b">
        <f t="shared" ca="1" si="635"/>
        <v>0</v>
      </c>
      <c r="X2168" s="317" t="b">
        <f t="shared" ca="1" si="642"/>
        <v>1</v>
      </c>
      <c r="Y2168" s="317" t="b">
        <f t="shared" ca="1" si="636"/>
        <v>0</v>
      </c>
      <c r="Z2168" t="b">
        <f t="shared" ca="1" si="637"/>
        <v>0</v>
      </c>
      <c r="AA2168" s="37" t="b">
        <f t="shared" ca="1" si="643"/>
        <v>0</v>
      </c>
      <c r="AB2168" t="b">
        <f t="shared" ca="1" si="638"/>
        <v>0</v>
      </c>
      <c r="AD2168" t="b">
        <f t="shared" ca="1" si="644"/>
        <v>0</v>
      </c>
      <c r="AE2168" s="37" t="b">
        <f t="shared" ca="1" si="645"/>
        <v>0</v>
      </c>
      <c r="AF2168" t="b">
        <f t="shared" ca="1" si="646"/>
        <v>0</v>
      </c>
      <c r="AG2168" s="317" t="b">
        <f t="shared" ca="1" si="647"/>
        <v>0</v>
      </c>
      <c r="AH2168" s="317" t="b">
        <f t="shared" ca="1" si="648"/>
        <v>1</v>
      </c>
      <c r="AI2168" s="317" t="b">
        <f t="shared" ca="1" si="649"/>
        <v>0</v>
      </c>
    </row>
    <row r="2169" spans="1:35" x14ac:dyDescent="0.25">
      <c r="A2169">
        <v>2137</v>
      </c>
      <c r="B2169" s="169">
        <f ca="1">OFFSET(InputPriceData!B$15,CalculationsAndCharts!$A2169+$A$11,0,1,1)</f>
        <v>38743</v>
      </c>
      <c r="C2169" s="3">
        <f ca="1">OFFSET(InputPriceData!G$15,CalculationsAndCharts!$A2169+$A$11,IF($C$7,8,0),1,1)</f>
        <v>2063600</v>
      </c>
      <c r="D2169" s="4">
        <f ca="1">OFFSET(InputPriceData!C$15,CalculationsAndCharts!$A2169+$A$11,IF($C$7,8,0),1,1)</f>
        <v>41</v>
      </c>
      <c r="E2169" s="4">
        <f ca="1">OFFSET(InputPriceData!D$15,CalculationsAndCharts!$A2169+$A$11,IF($C$7,8,0),1,1)</f>
        <v>41.96</v>
      </c>
      <c r="F2169" s="4">
        <f ca="1">OFFSET(InputPriceData!E$15,CalculationsAndCharts!$A2169+$A$11,IF($C$7,8,0),1,1)</f>
        <v>41</v>
      </c>
      <c r="G2169" s="4">
        <f ca="1">OFFSET(InputPriceData!F$15,CalculationsAndCharts!$A2169+$A$11,IF($C$7,8,0),1,1)</f>
        <v>41.58</v>
      </c>
      <c r="H2169" s="133"/>
      <c r="I2169" s="133"/>
      <c r="J2169" s="37">
        <f t="shared" ca="1" si="639"/>
        <v>664</v>
      </c>
      <c r="K2169" s="124">
        <f t="shared" ca="1" si="640"/>
        <v>0.73999999999999488</v>
      </c>
      <c r="L2169" s="343">
        <f t="shared" ca="1" si="631"/>
        <v>9.1212946250335908E-2</v>
      </c>
      <c r="M2169" s="345">
        <f t="shared" ca="1" si="641"/>
        <v>0.20873318403620397</v>
      </c>
      <c r="N2169" s="344">
        <f t="shared" ca="1" si="632"/>
        <v>0.43698344693728897</v>
      </c>
      <c r="O2169" s="4"/>
      <c r="P2169" s="4"/>
      <c r="Q2169" s="3"/>
      <c r="S2169" s="4"/>
      <c r="T2169" s="4" t="b">
        <f t="shared" ca="1" si="633"/>
        <v>0</v>
      </c>
      <c r="U2169" t="b">
        <f t="shared" ca="1" si="634"/>
        <v>0</v>
      </c>
      <c r="W2169" s="317" t="b">
        <f t="shared" ca="1" si="635"/>
        <v>1</v>
      </c>
      <c r="X2169" s="317" t="b">
        <f t="shared" ca="1" si="642"/>
        <v>1</v>
      </c>
      <c r="Y2169" s="317" t="b">
        <f t="shared" ca="1" si="636"/>
        <v>0</v>
      </c>
      <c r="Z2169" t="b">
        <f t="shared" ca="1" si="637"/>
        <v>0</v>
      </c>
      <c r="AA2169" s="37" t="b">
        <f t="shared" ca="1" si="643"/>
        <v>0</v>
      </c>
      <c r="AB2169" t="b">
        <f t="shared" ca="1" si="638"/>
        <v>1</v>
      </c>
      <c r="AD2169" t="b">
        <f t="shared" ca="1" si="644"/>
        <v>0</v>
      </c>
      <c r="AE2169" s="37" t="b">
        <f t="shared" ca="1" si="645"/>
        <v>0</v>
      </c>
      <c r="AF2169" t="b">
        <f t="shared" ca="1" si="646"/>
        <v>1</v>
      </c>
      <c r="AG2169" s="317" t="b">
        <f t="shared" ca="1" si="647"/>
        <v>1</v>
      </c>
      <c r="AH2169" s="317" t="b">
        <f t="shared" ca="1" si="648"/>
        <v>1</v>
      </c>
      <c r="AI2169" s="317" t="b">
        <f t="shared" ca="1" si="649"/>
        <v>0</v>
      </c>
    </row>
    <row r="2170" spans="1:35" x14ac:dyDescent="0.25">
      <c r="A2170">
        <v>2138</v>
      </c>
      <c r="B2170" s="169">
        <f ca="1">OFFSET(InputPriceData!B$15,CalculationsAndCharts!$A2170+$A$11,0,1,1)</f>
        <v>38742</v>
      </c>
      <c r="C2170" s="3">
        <f ca="1">OFFSET(InputPriceData!G$15,CalculationsAndCharts!$A2170+$A$11,IF($C$7,8,0),1,1)</f>
        <v>1764900</v>
      </c>
      <c r="D2170" s="4">
        <f ca="1">OFFSET(InputPriceData!C$15,CalculationsAndCharts!$A2170+$A$11,IF($C$7,8,0),1,1)</f>
        <v>40.799999999999997</v>
      </c>
      <c r="E2170" s="4">
        <f ca="1">OFFSET(InputPriceData!D$15,CalculationsAndCharts!$A2170+$A$11,IF($C$7,8,0),1,1)</f>
        <v>40.869999999999997</v>
      </c>
      <c r="F2170" s="4">
        <f ca="1">OFFSET(InputPriceData!E$15,CalculationsAndCharts!$A2170+$A$11,IF($C$7,8,0),1,1)</f>
        <v>40.6</v>
      </c>
      <c r="G2170" s="4">
        <f ca="1">OFFSET(InputPriceData!F$15,CalculationsAndCharts!$A2170+$A$11,IF($C$7,8,0),1,1)</f>
        <v>40.82</v>
      </c>
      <c r="H2170" s="133"/>
      <c r="I2170" s="133"/>
      <c r="J2170" s="37">
        <f t="shared" ca="1" si="639"/>
        <v>663</v>
      </c>
      <c r="K2170" s="124">
        <f t="shared" ca="1" si="640"/>
        <v>0.50999999999999801</v>
      </c>
      <c r="L2170" s="343">
        <f t="shared" ca="1" si="631"/>
        <v>1.2573382576882113E-2</v>
      </c>
      <c r="M2170" s="345">
        <f t="shared" ca="1" si="641"/>
        <v>0.21062884362886375</v>
      </c>
      <c r="N2170" s="344">
        <f t="shared" ca="1" si="632"/>
        <v>5.9694495588823074E-2</v>
      </c>
      <c r="O2170" s="4"/>
      <c r="P2170" s="4"/>
      <c r="Q2170" s="3"/>
      <c r="S2170" s="4"/>
      <c r="T2170" s="4" t="b">
        <f t="shared" ca="1" si="633"/>
        <v>1</v>
      </c>
      <c r="U2170" t="b">
        <f t="shared" ca="1" si="634"/>
        <v>0</v>
      </c>
      <c r="W2170" s="317" t="b">
        <f t="shared" ca="1" si="635"/>
        <v>0</v>
      </c>
      <c r="X2170" s="317" t="b">
        <f t="shared" ca="1" si="642"/>
        <v>0</v>
      </c>
      <c r="Y2170" s="317" t="b">
        <f t="shared" ca="1" si="636"/>
        <v>0</v>
      </c>
      <c r="Z2170" t="b">
        <f t="shared" ca="1" si="637"/>
        <v>0</v>
      </c>
      <c r="AA2170" s="37" t="b">
        <f t="shared" ca="1" si="643"/>
        <v>1</v>
      </c>
      <c r="AB2170" t="b">
        <f t="shared" ca="1" si="638"/>
        <v>0</v>
      </c>
      <c r="AD2170" t="b">
        <f t="shared" ca="1" si="644"/>
        <v>0</v>
      </c>
      <c r="AE2170" s="37" t="b">
        <f t="shared" ca="1" si="645"/>
        <v>1</v>
      </c>
      <c r="AF2170" t="b">
        <f t="shared" ca="1" si="646"/>
        <v>0</v>
      </c>
      <c r="AG2170" s="317" t="b">
        <f t="shared" ca="1" si="647"/>
        <v>0</v>
      </c>
      <c r="AH2170" s="317" t="b">
        <f t="shared" ca="1" si="648"/>
        <v>0</v>
      </c>
      <c r="AI2170" s="317" t="b">
        <f t="shared" ca="1" si="649"/>
        <v>0</v>
      </c>
    </row>
    <row r="2171" spans="1:35" x14ac:dyDescent="0.25">
      <c r="A2171">
        <v>2139</v>
      </c>
      <c r="B2171" s="169">
        <f ca="1">OFFSET(InputPriceData!B$15,CalculationsAndCharts!$A2171+$A$11,0,1,1)</f>
        <v>38741</v>
      </c>
      <c r="C2171" s="3">
        <f ca="1">OFFSET(InputPriceData!G$15,CalculationsAndCharts!$A2171+$A$11,IF($C$7,8,0),1,1)</f>
        <v>1656400</v>
      </c>
      <c r="D2171" s="4">
        <f ca="1">OFFSET(InputPriceData!C$15,CalculationsAndCharts!$A2171+$A$11,IF($C$7,8,0),1,1)</f>
        <v>40.4</v>
      </c>
      <c r="E2171" s="4">
        <f ca="1">OFFSET(InputPriceData!D$15,CalculationsAndCharts!$A2171+$A$11,IF($C$7,8,0),1,1)</f>
        <v>40.93</v>
      </c>
      <c r="F2171" s="4">
        <f ca="1">OFFSET(InputPriceData!E$15,CalculationsAndCharts!$A2171+$A$11,IF($C$7,8,0),1,1)</f>
        <v>40.4</v>
      </c>
      <c r="G2171" s="4">
        <f ca="1">OFFSET(InputPriceData!F$15,CalculationsAndCharts!$A2171+$A$11,IF($C$7,8,0),1,1)</f>
        <v>40.840000000000003</v>
      </c>
      <c r="H2171" s="133"/>
      <c r="I2171" s="133"/>
      <c r="J2171" s="37">
        <f t="shared" ca="1" si="639"/>
        <v>662</v>
      </c>
      <c r="K2171" s="124">
        <f t="shared" ca="1" si="640"/>
        <v>0.71000000000000085</v>
      </c>
      <c r="L2171" s="343">
        <f t="shared" ca="1" si="631"/>
        <v>-3.4592566773259628E-2</v>
      </c>
      <c r="M2171" s="345">
        <f t="shared" ca="1" si="641"/>
        <v>0.21254171910077069</v>
      </c>
      <c r="N2171" s="344">
        <f t="shared" ca="1" si="632"/>
        <v>-0.16275659630314054</v>
      </c>
      <c r="O2171" s="4"/>
      <c r="P2171" s="4"/>
      <c r="Q2171" s="3"/>
      <c r="S2171" s="4"/>
      <c r="T2171" s="4" t="b">
        <f t="shared" ca="1" si="633"/>
        <v>0</v>
      </c>
      <c r="U2171" t="b">
        <f t="shared" ca="1" si="634"/>
        <v>0</v>
      </c>
      <c r="W2171" s="317" t="b">
        <f t="shared" ca="1" si="635"/>
        <v>0</v>
      </c>
      <c r="X2171" s="317" t="b">
        <f t="shared" ca="1" si="642"/>
        <v>0</v>
      </c>
      <c r="Y2171" s="317" t="b">
        <f t="shared" ca="1" si="636"/>
        <v>1</v>
      </c>
      <c r="Z2171" t="b">
        <f t="shared" ca="1" si="637"/>
        <v>1</v>
      </c>
      <c r="AA2171" s="37" t="b">
        <f t="shared" ca="1" si="643"/>
        <v>1</v>
      </c>
      <c r="AB2171" t="b">
        <f t="shared" ca="1" si="638"/>
        <v>0</v>
      </c>
      <c r="AD2171" t="b">
        <f t="shared" ca="1" si="644"/>
        <v>1</v>
      </c>
      <c r="AE2171" s="37" t="b">
        <f t="shared" ca="1" si="645"/>
        <v>1</v>
      </c>
      <c r="AF2171" t="b">
        <f t="shared" ca="1" si="646"/>
        <v>0</v>
      </c>
      <c r="AG2171" s="317" t="b">
        <f t="shared" ca="1" si="647"/>
        <v>0</v>
      </c>
      <c r="AH2171" s="317" t="b">
        <f t="shared" ca="1" si="648"/>
        <v>0</v>
      </c>
      <c r="AI2171" s="317" t="b">
        <f t="shared" ca="1" si="649"/>
        <v>1</v>
      </c>
    </row>
    <row r="2172" spans="1:35" x14ac:dyDescent="0.25">
      <c r="A2172">
        <v>2140</v>
      </c>
      <c r="B2172" s="169">
        <f ca="1">OFFSET(InputPriceData!B$15,CalculationsAndCharts!$A2172+$A$11,0,1,1)</f>
        <v>38740</v>
      </c>
      <c r="C2172" s="3">
        <f ca="1">OFFSET(InputPriceData!G$15,CalculationsAndCharts!$A2172+$A$11,IF($C$7,8,0),1,1)</f>
        <v>1547900</v>
      </c>
      <c r="D2172" s="4">
        <f ca="1">OFFSET(InputPriceData!C$15,CalculationsAndCharts!$A2172+$A$11,IF($C$7,8,0),1,1)</f>
        <v>40.299999999999997</v>
      </c>
      <c r="E2172" s="4">
        <f ca="1">OFFSET(InputPriceData!D$15,CalculationsAndCharts!$A2172+$A$11,IF($C$7,8,0),1,1)</f>
        <v>40.520000000000003</v>
      </c>
      <c r="F2172" s="4">
        <f ca="1">OFFSET(InputPriceData!E$15,CalculationsAndCharts!$A2172+$A$11,IF($C$7,8,0),1,1)</f>
        <v>40.24</v>
      </c>
      <c r="G2172" s="4">
        <f ca="1">OFFSET(InputPriceData!F$15,CalculationsAndCharts!$A2172+$A$11,IF($C$7,8,0),1,1)</f>
        <v>40.31</v>
      </c>
      <c r="H2172" s="133"/>
      <c r="I2172" s="133"/>
      <c r="J2172" s="37">
        <f t="shared" ca="1" si="639"/>
        <v>661</v>
      </c>
      <c r="K2172" s="124">
        <f t="shared" ca="1" si="640"/>
        <v>-0.25</v>
      </c>
      <c r="L2172" s="343">
        <f t="shared" ca="1" si="631"/>
        <v>-2.8719459736008403E-2</v>
      </c>
      <c r="M2172" s="345">
        <f t="shared" ca="1" si="641"/>
        <v>0.21447196680198857</v>
      </c>
      <c r="N2172" s="344">
        <f t="shared" ca="1" si="632"/>
        <v>-0.1339077557046123</v>
      </c>
      <c r="O2172" s="4"/>
      <c r="P2172" s="4"/>
      <c r="Q2172" s="3"/>
      <c r="S2172" s="4"/>
      <c r="T2172" s="4" t="b">
        <f t="shared" ca="1" si="633"/>
        <v>0</v>
      </c>
      <c r="U2172" t="b">
        <f t="shared" ca="1" si="634"/>
        <v>1</v>
      </c>
      <c r="W2172" s="317" t="b">
        <f t="shared" ca="1" si="635"/>
        <v>0</v>
      </c>
      <c r="X2172" s="317" t="b">
        <f t="shared" ca="1" si="642"/>
        <v>1</v>
      </c>
      <c r="Y2172" s="317" t="b">
        <f t="shared" ca="1" si="636"/>
        <v>0</v>
      </c>
      <c r="Z2172" t="b">
        <f t="shared" ca="1" si="637"/>
        <v>0</v>
      </c>
      <c r="AA2172" s="37" t="b">
        <f t="shared" ca="1" si="643"/>
        <v>0</v>
      </c>
      <c r="AB2172" t="b">
        <f t="shared" ca="1" si="638"/>
        <v>0</v>
      </c>
      <c r="AD2172" t="b">
        <f t="shared" ca="1" si="644"/>
        <v>0</v>
      </c>
      <c r="AE2172" s="37" t="b">
        <f t="shared" ca="1" si="645"/>
        <v>0</v>
      </c>
      <c r="AF2172" t="b">
        <f t="shared" ca="1" si="646"/>
        <v>0</v>
      </c>
      <c r="AG2172" s="317" t="b">
        <f t="shared" ca="1" si="647"/>
        <v>0</v>
      </c>
      <c r="AH2172" s="317" t="b">
        <f t="shared" ca="1" si="648"/>
        <v>1</v>
      </c>
      <c r="AI2172" s="317" t="b">
        <f t="shared" ca="1" si="649"/>
        <v>0</v>
      </c>
    </row>
    <row r="2173" spans="1:35" x14ac:dyDescent="0.25">
      <c r="A2173">
        <v>2141</v>
      </c>
      <c r="B2173" s="169">
        <f ca="1">OFFSET(InputPriceData!B$15,CalculationsAndCharts!$A2173+$A$11,0,1,1)</f>
        <v>38737</v>
      </c>
      <c r="C2173" s="3">
        <f ca="1">OFFSET(InputPriceData!G$15,CalculationsAndCharts!$A2173+$A$11,IF($C$7,8,0),1,1)</f>
        <v>1219300</v>
      </c>
      <c r="D2173" s="4">
        <f ca="1">OFFSET(InputPriceData!C$15,CalculationsAndCharts!$A2173+$A$11,IF($C$7,8,0),1,1)</f>
        <v>40.42</v>
      </c>
      <c r="E2173" s="4">
        <f ca="1">OFFSET(InputPriceData!D$15,CalculationsAndCharts!$A2173+$A$11,IF($C$7,8,0),1,1)</f>
        <v>40.42</v>
      </c>
      <c r="F2173" s="4">
        <f ca="1">OFFSET(InputPriceData!E$15,CalculationsAndCharts!$A2173+$A$11,IF($C$7,8,0),1,1)</f>
        <v>40.01</v>
      </c>
      <c r="G2173" s="4">
        <f ca="1">OFFSET(InputPriceData!F$15,CalculationsAndCharts!$A2173+$A$11,IF($C$7,8,0),1,1)</f>
        <v>40.130000000000003</v>
      </c>
      <c r="H2173" s="133"/>
      <c r="I2173" s="133"/>
      <c r="J2173" s="37">
        <f t="shared" ca="1" si="639"/>
        <v>660</v>
      </c>
      <c r="K2173" s="124">
        <f t="shared" ca="1" si="640"/>
        <v>-0.19999999999999574</v>
      </c>
      <c r="L2173" s="343">
        <f t="shared" ca="1" si="631"/>
        <v>1.2314161976955035E-2</v>
      </c>
      <c r="M2173" s="345">
        <f t="shared" ca="1" si="641"/>
        <v>0.21641974450251117</v>
      </c>
      <c r="N2173" s="344">
        <f t="shared" ca="1" si="632"/>
        <v>5.6899438659175343E-2</v>
      </c>
      <c r="O2173" s="4"/>
      <c r="P2173" s="4"/>
      <c r="Q2173" s="3"/>
      <c r="S2173" s="4"/>
      <c r="T2173" s="4" t="b">
        <f t="shared" ca="1" si="633"/>
        <v>0</v>
      </c>
      <c r="U2173" t="b">
        <f t="shared" ca="1" si="634"/>
        <v>0</v>
      </c>
      <c r="W2173" s="317" t="b">
        <f t="shared" ca="1" si="635"/>
        <v>0</v>
      </c>
      <c r="X2173" s="317" t="b">
        <f t="shared" ca="1" si="642"/>
        <v>1</v>
      </c>
      <c r="Y2173" s="317" t="b">
        <f t="shared" ca="1" si="636"/>
        <v>0</v>
      </c>
      <c r="Z2173" t="b">
        <f t="shared" ca="1" si="637"/>
        <v>0</v>
      </c>
      <c r="AA2173" s="37" t="b">
        <f t="shared" ca="1" si="643"/>
        <v>0</v>
      </c>
      <c r="AB2173" t="b">
        <f t="shared" ca="1" si="638"/>
        <v>0</v>
      </c>
      <c r="AD2173" t="b">
        <f t="shared" ca="1" si="644"/>
        <v>0</v>
      </c>
      <c r="AE2173" s="37" t="b">
        <f t="shared" ca="1" si="645"/>
        <v>0</v>
      </c>
      <c r="AF2173" t="b">
        <f t="shared" ca="1" si="646"/>
        <v>0</v>
      </c>
      <c r="AG2173" s="317" t="b">
        <f t="shared" ca="1" si="647"/>
        <v>0</v>
      </c>
      <c r="AH2173" s="317" t="b">
        <f t="shared" ca="1" si="648"/>
        <v>1</v>
      </c>
      <c r="AI2173" s="317" t="b">
        <f t="shared" ca="1" si="649"/>
        <v>0</v>
      </c>
    </row>
    <row r="2174" spans="1:35" x14ac:dyDescent="0.25">
      <c r="A2174">
        <v>2142</v>
      </c>
      <c r="B2174" s="169">
        <f ca="1">OFFSET(InputPriceData!B$15,CalculationsAndCharts!$A2174+$A$11,0,1,1)</f>
        <v>38736</v>
      </c>
      <c r="C2174" s="3">
        <f ca="1">OFFSET(InputPriceData!G$15,CalculationsAndCharts!$A2174+$A$11,IF($C$7,8,0),1,1)</f>
        <v>940600</v>
      </c>
      <c r="D2174" s="4">
        <f ca="1">OFFSET(InputPriceData!C$15,CalculationsAndCharts!$A2174+$A$11,IF($C$7,8,0),1,1)</f>
        <v>40.33</v>
      </c>
      <c r="E2174" s="4">
        <f ca="1">OFFSET(InputPriceData!D$15,CalculationsAndCharts!$A2174+$A$11,IF($C$7,8,0),1,1)</f>
        <v>40.61</v>
      </c>
      <c r="F2174" s="4">
        <f ca="1">OFFSET(InputPriceData!E$15,CalculationsAndCharts!$A2174+$A$11,IF($C$7,8,0),1,1)</f>
        <v>40.200000000000003</v>
      </c>
      <c r="G2174" s="4">
        <f ca="1">OFFSET(InputPriceData!F$15,CalculationsAndCharts!$A2174+$A$11,IF($C$7,8,0),1,1)</f>
        <v>40.56</v>
      </c>
      <c r="H2174" s="133"/>
      <c r="I2174" s="133"/>
      <c r="J2174" s="37">
        <f t="shared" ca="1" si="639"/>
        <v>659</v>
      </c>
      <c r="K2174" s="124">
        <f t="shared" ca="1" si="640"/>
        <v>0.26000000000000512</v>
      </c>
      <c r="L2174" s="343">
        <f t="shared" ca="1" si="631"/>
        <v>4.7058284010336224E-2</v>
      </c>
      <c r="M2174" s="345">
        <f t="shared" ca="1" si="641"/>
        <v>0.2183852114051576</v>
      </c>
      <c r="N2174" s="344">
        <f t="shared" ca="1" si="632"/>
        <v>0.21548292445055575</v>
      </c>
      <c r="O2174" s="4"/>
      <c r="P2174" s="4"/>
      <c r="Q2174" s="3"/>
      <c r="S2174" s="4"/>
      <c r="T2174" s="4" t="b">
        <f t="shared" ca="1" si="633"/>
        <v>0</v>
      </c>
      <c r="U2174" t="b">
        <f t="shared" ca="1" si="634"/>
        <v>0</v>
      </c>
      <c r="W2174" s="317" t="b">
        <f t="shared" ca="1" si="635"/>
        <v>0</v>
      </c>
      <c r="X2174" s="317" t="b">
        <f t="shared" ca="1" si="642"/>
        <v>1</v>
      </c>
      <c r="Y2174" s="317" t="b">
        <f t="shared" ca="1" si="636"/>
        <v>0</v>
      </c>
      <c r="Z2174" t="b">
        <f t="shared" ca="1" si="637"/>
        <v>0</v>
      </c>
      <c r="AA2174" s="37" t="b">
        <f t="shared" ca="1" si="643"/>
        <v>0</v>
      </c>
      <c r="AB2174" t="b">
        <f t="shared" ca="1" si="638"/>
        <v>0</v>
      </c>
      <c r="AD2174" t="b">
        <f t="shared" ca="1" si="644"/>
        <v>0</v>
      </c>
      <c r="AE2174" s="37" t="b">
        <f t="shared" ca="1" si="645"/>
        <v>0</v>
      </c>
      <c r="AF2174" t="b">
        <f t="shared" ca="1" si="646"/>
        <v>0</v>
      </c>
      <c r="AG2174" s="317" t="b">
        <f t="shared" ca="1" si="647"/>
        <v>0</v>
      </c>
      <c r="AH2174" s="317" t="b">
        <f t="shared" ca="1" si="648"/>
        <v>1</v>
      </c>
      <c r="AI2174" s="317" t="b">
        <f t="shared" ca="1" si="649"/>
        <v>0</v>
      </c>
    </row>
    <row r="2175" spans="1:35" x14ac:dyDescent="0.25">
      <c r="A2175">
        <v>2143</v>
      </c>
      <c r="B2175" s="169">
        <f ca="1">OFFSET(InputPriceData!B$15,CalculationsAndCharts!$A2175+$A$11,0,1,1)</f>
        <v>38735</v>
      </c>
      <c r="C2175" s="3">
        <f ca="1">OFFSET(InputPriceData!G$15,CalculationsAndCharts!$A2175+$A$11,IF($C$7,8,0),1,1)</f>
        <v>1003000</v>
      </c>
      <c r="D2175" s="4">
        <f ca="1">OFFSET(InputPriceData!C$15,CalculationsAndCharts!$A2175+$A$11,IF($C$7,8,0),1,1)</f>
        <v>40.31</v>
      </c>
      <c r="E2175" s="4">
        <f ca="1">OFFSET(InputPriceData!D$15,CalculationsAndCharts!$A2175+$A$11,IF($C$7,8,0),1,1)</f>
        <v>40.520000000000003</v>
      </c>
      <c r="F2175" s="4">
        <f ca="1">OFFSET(InputPriceData!E$15,CalculationsAndCharts!$A2175+$A$11,IF($C$7,8,0),1,1)</f>
        <v>40.22</v>
      </c>
      <c r="G2175" s="4">
        <f ca="1">OFFSET(InputPriceData!F$15,CalculationsAndCharts!$A2175+$A$11,IF($C$7,8,0),1,1)</f>
        <v>40.33</v>
      </c>
      <c r="H2175" s="133"/>
      <c r="I2175" s="133"/>
      <c r="J2175" s="37">
        <f t="shared" ca="1" si="639"/>
        <v>658</v>
      </c>
      <c r="K2175" s="124">
        <f t="shared" ca="1" si="640"/>
        <v>-0.53000000000000114</v>
      </c>
      <c r="L2175" s="343">
        <f t="shared" ca="1" si="631"/>
        <v>9.9132231251467737E-2</v>
      </c>
      <c r="M2175" s="345">
        <f t="shared" ca="1" si="641"/>
        <v>0.22036852815858488</v>
      </c>
      <c r="N2175" s="344">
        <f t="shared" ca="1" si="632"/>
        <v>0.44984749900461618</v>
      </c>
      <c r="O2175" s="4"/>
      <c r="P2175" s="4"/>
      <c r="Q2175" s="3"/>
      <c r="S2175" s="4"/>
      <c r="T2175" s="4" t="b">
        <f t="shared" ca="1" si="633"/>
        <v>0</v>
      </c>
      <c r="U2175" t="b">
        <f t="shared" ca="1" si="634"/>
        <v>0</v>
      </c>
      <c r="W2175" s="317" t="b">
        <f t="shared" ca="1" si="635"/>
        <v>0</v>
      </c>
      <c r="X2175" s="317" t="b">
        <f t="shared" ca="1" si="642"/>
        <v>1</v>
      </c>
      <c r="Y2175" s="317" t="b">
        <f t="shared" ca="1" si="636"/>
        <v>0</v>
      </c>
      <c r="Z2175" t="b">
        <f t="shared" ca="1" si="637"/>
        <v>0</v>
      </c>
      <c r="AA2175" s="37" t="b">
        <f t="shared" ca="1" si="643"/>
        <v>0</v>
      </c>
      <c r="AB2175" t="b">
        <f t="shared" ca="1" si="638"/>
        <v>0</v>
      </c>
      <c r="AD2175" t="b">
        <f t="shared" ca="1" si="644"/>
        <v>0</v>
      </c>
      <c r="AE2175" s="37" t="b">
        <f t="shared" ca="1" si="645"/>
        <v>0</v>
      </c>
      <c r="AF2175" t="b">
        <f t="shared" ca="1" si="646"/>
        <v>0</v>
      </c>
      <c r="AG2175" s="317" t="b">
        <f t="shared" ca="1" si="647"/>
        <v>0</v>
      </c>
      <c r="AH2175" s="317" t="b">
        <f t="shared" ca="1" si="648"/>
        <v>1</v>
      </c>
      <c r="AI2175" s="317" t="b">
        <f t="shared" ca="1" si="649"/>
        <v>0</v>
      </c>
    </row>
    <row r="2176" spans="1:35" x14ac:dyDescent="0.25">
      <c r="A2176">
        <v>2144</v>
      </c>
      <c r="B2176" s="169">
        <f ca="1">OFFSET(InputPriceData!B$15,CalculationsAndCharts!$A2176+$A$11,0,1,1)</f>
        <v>38734</v>
      </c>
      <c r="C2176" s="3">
        <f ca="1">OFFSET(InputPriceData!G$15,CalculationsAndCharts!$A2176+$A$11,IF($C$7,8,0),1,1)</f>
        <v>1012200</v>
      </c>
      <c r="D2176" s="4">
        <f ca="1">OFFSET(InputPriceData!C$15,CalculationsAndCharts!$A2176+$A$11,IF($C$7,8,0),1,1)</f>
        <v>40.56</v>
      </c>
      <c r="E2176" s="4">
        <f ca="1">OFFSET(InputPriceData!D$15,CalculationsAndCharts!$A2176+$A$11,IF($C$7,8,0),1,1)</f>
        <v>40.72</v>
      </c>
      <c r="F2176" s="4">
        <f ca="1">OFFSET(InputPriceData!E$15,CalculationsAndCharts!$A2176+$A$11,IF($C$7,8,0),1,1)</f>
        <v>40.21</v>
      </c>
      <c r="G2176" s="4">
        <f ca="1">OFFSET(InputPriceData!F$15,CalculationsAndCharts!$A2176+$A$11,IF($C$7,8,0),1,1)</f>
        <v>40.299999999999997</v>
      </c>
      <c r="H2176" s="133"/>
      <c r="I2176" s="133"/>
      <c r="J2176" s="37">
        <f t="shared" ca="1" si="639"/>
        <v>657</v>
      </c>
      <c r="K2176" s="124">
        <f t="shared" ca="1" si="640"/>
        <v>-0.22000000000000597</v>
      </c>
      <c r="L2176" s="343">
        <f t="shared" ca="1" si="631"/>
        <v>0.15148328790170887</v>
      </c>
      <c r="M2176" s="345">
        <f t="shared" ca="1" si="641"/>
        <v>0.22236985687041866</v>
      </c>
      <c r="N2176" s="344">
        <f t="shared" ca="1" si="632"/>
        <v>0.68122222154409429</v>
      </c>
      <c r="O2176" s="4"/>
      <c r="P2176" s="4"/>
      <c r="Q2176" s="3"/>
      <c r="S2176" s="4"/>
      <c r="T2176" s="4" t="b">
        <f t="shared" ca="1" si="633"/>
        <v>0</v>
      </c>
      <c r="U2176" t="b">
        <f t="shared" ca="1" si="634"/>
        <v>0</v>
      </c>
      <c r="W2176" s="317" t="b">
        <f t="shared" ca="1" si="635"/>
        <v>0</v>
      </c>
      <c r="X2176" s="317" t="b">
        <f t="shared" ca="1" si="642"/>
        <v>1</v>
      </c>
      <c r="Y2176" s="317" t="b">
        <f t="shared" ca="1" si="636"/>
        <v>0</v>
      </c>
      <c r="Z2176" t="b">
        <f t="shared" ca="1" si="637"/>
        <v>0</v>
      </c>
      <c r="AA2176" s="37" t="b">
        <f t="shared" ca="1" si="643"/>
        <v>0</v>
      </c>
      <c r="AB2176" t="b">
        <f t="shared" ca="1" si="638"/>
        <v>0</v>
      </c>
      <c r="AD2176" t="b">
        <f t="shared" ca="1" si="644"/>
        <v>0</v>
      </c>
      <c r="AE2176" s="37" t="b">
        <f t="shared" ca="1" si="645"/>
        <v>0</v>
      </c>
      <c r="AF2176" t="b">
        <f t="shared" ca="1" si="646"/>
        <v>0</v>
      </c>
      <c r="AG2176" s="317" t="b">
        <f t="shared" ca="1" si="647"/>
        <v>0</v>
      </c>
      <c r="AH2176" s="317" t="b">
        <f t="shared" ca="1" si="648"/>
        <v>1</v>
      </c>
      <c r="AI2176" s="317" t="b">
        <f t="shared" ca="1" si="649"/>
        <v>0</v>
      </c>
    </row>
    <row r="2177" spans="1:35" x14ac:dyDescent="0.25">
      <c r="A2177">
        <v>2145</v>
      </c>
      <c r="B2177" s="169">
        <f ca="1">OFFSET(InputPriceData!B$15,CalculationsAndCharts!$A2177+$A$11,0,1,1)</f>
        <v>38730</v>
      </c>
      <c r="C2177" s="3">
        <f ca="1">OFFSET(InputPriceData!G$15,CalculationsAndCharts!$A2177+$A$11,IF($C$7,8,0),1,1)</f>
        <v>1255600</v>
      </c>
      <c r="D2177" s="4">
        <f ca="1">OFFSET(InputPriceData!C$15,CalculationsAndCharts!$A2177+$A$11,IF($C$7,8,0),1,1)</f>
        <v>40.46</v>
      </c>
      <c r="E2177" s="4">
        <f ca="1">OFFSET(InputPriceData!D$15,CalculationsAndCharts!$A2177+$A$11,IF($C$7,8,0),1,1)</f>
        <v>40.9</v>
      </c>
      <c r="F2177" s="4">
        <f ca="1">OFFSET(InputPriceData!E$15,CalculationsAndCharts!$A2177+$A$11,IF($C$7,8,0),1,1)</f>
        <v>40.4</v>
      </c>
      <c r="G2177" s="4">
        <f ca="1">OFFSET(InputPriceData!F$15,CalculationsAndCharts!$A2177+$A$11,IF($C$7,8,0),1,1)</f>
        <v>40.86</v>
      </c>
      <c r="H2177" s="133"/>
      <c r="I2177" s="133"/>
      <c r="J2177" s="37">
        <f t="shared" ca="1" si="639"/>
        <v>656</v>
      </c>
      <c r="K2177" s="124">
        <f t="shared" ca="1" si="640"/>
        <v>6.0000000000002274E-2</v>
      </c>
      <c r="L2177" s="343">
        <f t="shared" ca="1" si="631"/>
        <v>0.16824697992319432</v>
      </c>
      <c r="M2177" s="345">
        <f t="shared" ca="1" si="641"/>
        <v>0.2243893611205032</v>
      </c>
      <c r="N2177" s="344">
        <f t="shared" ca="1" si="632"/>
        <v>0.7497992733837372</v>
      </c>
      <c r="O2177" s="4"/>
      <c r="P2177" s="4"/>
      <c r="Q2177" s="3"/>
      <c r="S2177" s="4"/>
      <c r="T2177" s="4" t="b">
        <f t="shared" ca="1" si="633"/>
        <v>0</v>
      </c>
      <c r="U2177" t="b">
        <f t="shared" ca="1" si="634"/>
        <v>0</v>
      </c>
      <c r="W2177" s="317" t="b">
        <f t="shared" ca="1" si="635"/>
        <v>0</v>
      </c>
      <c r="X2177" s="317" t="b">
        <f t="shared" ca="1" si="642"/>
        <v>1</v>
      </c>
      <c r="Y2177" s="317" t="b">
        <f t="shared" ca="1" si="636"/>
        <v>0</v>
      </c>
      <c r="Z2177" t="b">
        <f t="shared" ca="1" si="637"/>
        <v>0</v>
      </c>
      <c r="AA2177" s="37" t="b">
        <f t="shared" ca="1" si="643"/>
        <v>0</v>
      </c>
      <c r="AB2177" t="b">
        <f t="shared" ca="1" si="638"/>
        <v>0</v>
      </c>
      <c r="AD2177" t="b">
        <f t="shared" ca="1" si="644"/>
        <v>0</v>
      </c>
      <c r="AE2177" s="37" t="b">
        <f t="shared" ca="1" si="645"/>
        <v>0</v>
      </c>
      <c r="AF2177" t="b">
        <f t="shared" ca="1" si="646"/>
        <v>0</v>
      </c>
      <c r="AG2177" s="317" t="b">
        <f t="shared" ca="1" si="647"/>
        <v>0</v>
      </c>
      <c r="AH2177" s="317" t="b">
        <f t="shared" ca="1" si="648"/>
        <v>1</v>
      </c>
      <c r="AI2177" s="317" t="b">
        <f t="shared" ca="1" si="649"/>
        <v>0</v>
      </c>
    </row>
    <row r="2178" spans="1:35" x14ac:dyDescent="0.25">
      <c r="A2178">
        <v>2146</v>
      </c>
      <c r="B2178" s="169">
        <f ca="1">OFFSET(InputPriceData!B$15,CalculationsAndCharts!$A2178+$A$11,0,1,1)</f>
        <v>38729</v>
      </c>
      <c r="C2178" s="3">
        <f ca="1">OFFSET(InputPriceData!G$15,CalculationsAndCharts!$A2178+$A$11,IF($C$7,8,0),1,1)</f>
        <v>1254200</v>
      </c>
      <c r="D2178" s="4">
        <f ca="1">OFFSET(InputPriceData!C$15,CalculationsAndCharts!$A2178+$A$11,IF($C$7,8,0),1,1)</f>
        <v>40.799999999999997</v>
      </c>
      <c r="E2178" s="4">
        <f ca="1">OFFSET(InputPriceData!D$15,CalculationsAndCharts!$A2178+$A$11,IF($C$7,8,0),1,1)</f>
        <v>40.81</v>
      </c>
      <c r="F2178" s="4">
        <f ca="1">OFFSET(InputPriceData!E$15,CalculationsAndCharts!$A2178+$A$11,IF($C$7,8,0),1,1)</f>
        <v>40.47</v>
      </c>
      <c r="G2178" s="4">
        <f ca="1">OFFSET(InputPriceData!F$15,CalculationsAndCharts!$A2178+$A$11,IF($C$7,8,0),1,1)</f>
        <v>40.520000000000003</v>
      </c>
      <c r="H2178" s="133"/>
      <c r="I2178" s="133"/>
      <c r="J2178" s="37">
        <f t="shared" ca="1" si="639"/>
        <v>655</v>
      </c>
      <c r="K2178" s="124">
        <f t="shared" ca="1" si="640"/>
        <v>-8.9999999999996305E-2</v>
      </c>
      <c r="L2178" s="343">
        <f t="shared" ca="1" si="631"/>
        <v>0.16380062213317306</v>
      </c>
      <c r="M2178" s="345">
        <f t="shared" ca="1" si="641"/>
        <v>0.22642720597427166</v>
      </c>
      <c r="N2178" s="344">
        <f t="shared" ca="1" si="632"/>
        <v>0.72341405012869919</v>
      </c>
      <c r="O2178" s="4"/>
      <c r="P2178" s="4"/>
      <c r="Q2178" s="3"/>
      <c r="S2178" s="4"/>
      <c r="T2178" s="4" t="b">
        <f t="shared" ca="1" si="633"/>
        <v>0</v>
      </c>
      <c r="U2178" t="b">
        <f t="shared" ca="1" si="634"/>
        <v>0</v>
      </c>
      <c r="W2178" s="317" t="b">
        <f t="shared" ca="1" si="635"/>
        <v>0</v>
      </c>
      <c r="X2178" s="317" t="b">
        <f t="shared" ca="1" si="642"/>
        <v>1</v>
      </c>
      <c r="Y2178" s="317" t="b">
        <f t="shared" ca="1" si="636"/>
        <v>0</v>
      </c>
      <c r="Z2178" t="b">
        <f t="shared" ca="1" si="637"/>
        <v>0</v>
      </c>
      <c r="AA2178" s="37" t="b">
        <f t="shared" ca="1" si="643"/>
        <v>0</v>
      </c>
      <c r="AB2178" t="b">
        <f t="shared" ca="1" si="638"/>
        <v>0</v>
      </c>
      <c r="AD2178" t="b">
        <f t="shared" ca="1" si="644"/>
        <v>0</v>
      </c>
      <c r="AE2178" s="37" t="b">
        <f t="shared" ca="1" si="645"/>
        <v>0</v>
      </c>
      <c r="AF2178" t="b">
        <f t="shared" ca="1" si="646"/>
        <v>0</v>
      </c>
      <c r="AG2178" s="317" t="b">
        <f t="shared" ca="1" si="647"/>
        <v>0</v>
      </c>
      <c r="AH2178" s="317" t="b">
        <f t="shared" ca="1" si="648"/>
        <v>1</v>
      </c>
      <c r="AI2178" s="317" t="b">
        <f t="shared" ca="1" si="649"/>
        <v>0</v>
      </c>
    </row>
    <row r="2179" spans="1:35" x14ac:dyDescent="0.25">
      <c r="A2179">
        <v>2147</v>
      </c>
      <c r="B2179" s="169">
        <f ca="1">OFFSET(InputPriceData!B$15,CalculationsAndCharts!$A2179+$A$11,0,1,1)</f>
        <v>38728</v>
      </c>
      <c r="C2179" s="3">
        <f ca="1">OFFSET(InputPriceData!G$15,CalculationsAndCharts!$A2179+$A$11,IF($C$7,8,0),1,1)</f>
        <v>1322300</v>
      </c>
      <c r="D2179" s="4">
        <f ca="1">OFFSET(InputPriceData!C$15,CalculationsAndCharts!$A2179+$A$11,IF($C$7,8,0),1,1)</f>
        <v>40.520000000000003</v>
      </c>
      <c r="E2179" s="4">
        <f ca="1">OFFSET(InputPriceData!D$15,CalculationsAndCharts!$A2179+$A$11,IF($C$7,8,0),1,1)</f>
        <v>40.799999999999997</v>
      </c>
      <c r="F2179" s="4">
        <f ca="1">OFFSET(InputPriceData!E$15,CalculationsAndCharts!$A2179+$A$11,IF($C$7,8,0),1,1)</f>
        <v>40.19</v>
      </c>
      <c r="G2179" s="4">
        <f ca="1">OFFSET(InputPriceData!F$15,CalculationsAndCharts!$A2179+$A$11,IF($C$7,8,0),1,1)</f>
        <v>40.799999999999997</v>
      </c>
      <c r="H2179" s="133"/>
      <c r="I2179" s="133"/>
      <c r="J2179" s="37">
        <f t="shared" ca="1" si="639"/>
        <v>654</v>
      </c>
      <c r="K2179" s="124">
        <f t="shared" ca="1" si="640"/>
        <v>0.36999999999999744</v>
      </c>
      <c r="L2179" s="343">
        <f t="shared" ca="1" si="631"/>
        <v>0.13483818852212853</v>
      </c>
      <c r="M2179" s="345">
        <f t="shared" ca="1" si="641"/>
        <v>0.22848355799623779</v>
      </c>
      <c r="N2179" s="344">
        <f t="shared" ca="1" si="632"/>
        <v>0.59014394604424347</v>
      </c>
      <c r="O2179" s="4"/>
      <c r="P2179" s="4"/>
      <c r="Q2179" s="3"/>
      <c r="S2179" s="4"/>
      <c r="T2179" s="4" t="b">
        <f t="shared" ca="1" si="633"/>
        <v>0</v>
      </c>
      <c r="U2179" t="b">
        <f t="shared" ca="1" si="634"/>
        <v>0</v>
      </c>
      <c r="W2179" s="317" t="b">
        <f t="shared" ca="1" si="635"/>
        <v>0</v>
      </c>
      <c r="X2179" s="317" t="b">
        <f t="shared" ca="1" si="642"/>
        <v>1</v>
      </c>
      <c r="Y2179" s="317" t="b">
        <f t="shared" ca="1" si="636"/>
        <v>0</v>
      </c>
      <c r="Z2179" t="b">
        <f t="shared" ca="1" si="637"/>
        <v>0</v>
      </c>
      <c r="AA2179" s="37" t="b">
        <f t="shared" ca="1" si="643"/>
        <v>0</v>
      </c>
      <c r="AB2179" t="b">
        <f t="shared" ca="1" si="638"/>
        <v>0</v>
      </c>
      <c r="AD2179" t="b">
        <f t="shared" ca="1" si="644"/>
        <v>0</v>
      </c>
      <c r="AE2179" s="37" t="b">
        <f t="shared" ca="1" si="645"/>
        <v>0</v>
      </c>
      <c r="AF2179" t="b">
        <f t="shared" ca="1" si="646"/>
        <v>0</v>
      </c>
      <c r="AG2179" s="317" t="b">
        <f t="shared" ca="1" si="647"/>
        <v>0</v>
      </c>
      <c r="AH2179" s="317" t="b">
        <f t="shared" ca="1" si="648"/>
        <v>1</v>
      </c>
      <c r="AI2179" s="317" t="b">
        <f t="shared" ca="1" si="649"/>
        <v>0</v>
      </c>
    </row>
    <row r="2180" spans="1:35" x14ac:dyDescent="0.25">
      <c r="A2180">
        <v>2148</v>
      </c>
      <c r="B2180" s="169">
        <f ca="1">OFFSET(InputPriceData!B$15,CalculationsAndCharts!$A2180+$A$11,0,1,1)</f>
        <v>38727</v>
      </c>
      <c r="C2180" s="3">
        <f ca="1">OFFSET(InputPriceData!G$15,CalculationsAndCharts!$A2180+$A$11,IF($C$7,8,0),1,1)</f>
        <v>1794700</v>
      </c>
      <c r="D2180" s="4">
        <f ca="1">OFFSET(InputPriceData!C$15,CalculationsAndCharts!$A2180+$A$11,IF($C$7,8,0),1,1)</f>
        <v>40.229999999999997</v>
      </c>
      <c r="E2180" s="4">
        <f ca="1">OFFSET(InputPriceData!D$15,CalculationsAndCharts!$A2180+$A$11,IF($C$7,8,0),1,1)</f>
        <v>40.61</v>
      </c>
      <c r="F2180" s="4">
        <f ca="1">OFFSET(InputPriceData!E$15,CalculationsAndCharts!$A2180+$A$11,IF($C$7,8,0),1,1)</f>
        <v>39.979999999999997</v>
      </c>
      <c r="G2180" s="4">
        <f ca="1">OFFSET(InputPriceData!F$15,CalculationsAndCharts!$A2180+$A$11,IF($C$7,8,0),1,1)</f>
        <v>40.61</v>
      </c>
      <c r="H2180" s="133"/>
      <c r="I2180" s="133"/>
      <c r="J2180" s="37">
        <f t="shared" ca="1" si="639"/>
        <v>653</v>
      </c>
      <c r="K2180" s="124">
        <f t="shared" ca="1" si="640"/>
        <v>0.35000000000000142</v>
      </c>
      <c r="L2180" s="343">
        <f t="shared" ca="1" si="631"/>
        <v>9.0313763369051836E-2</v>
      </c>
      <c r="M2180" s="345">
        <f t="shared" ca="1" si="641"/>
        <v>0.23055858526361028</v>
      </c>
      <c r="N2180" s="344">
        <f t="shared" ca="1" si="632"/>
        <v>0.39171719962538437</v>
      </c>
      <c r="O2180" s="4"/>
      <c r="P2180" s="4"/>
      <c r="Q2180" s="3"/>
      <c r="S2180" s="4"/>
      <c r="T2180" s="4" t="b">
        <f t="shared" ca="1" si="633"/>
        <v>0</v>
      </c>
      <c r="U2180" t="b">
        <f t="shared" ca="1" si="634"/>
        <v>0</v>
      </c>
      <c r="W2180" s="317" t="b">
        <f t="shared" ca="1" si="635"/>
        <v>0</v>
      </c>
      <c r="X2180" s="317" t="b">
        <f t="shared" ca="1" si="642"/>
        <v>1</v>
      </c>
      <c r="Y2180" s="317" t="b">
        <f t="shared" ca="1" si="636"/>
        <v>0</v>
      </c>
      <c r="Z2180" t="b">
        <f t="shared" ca="1" si="637"/>
        <v>0</v>
      </c>
      <c r="AA2180" s="37" t="b">
        <f t="shared" ca="1" si="643"/>
        <v>0</v>
      </c>
      <c r="AB2180" t="b">
        <f t="shared" ca="1" si="638"/>
        <v>0</v>
      </c>
      <c r="AD2180" t="b">
        <f t="shared" ca="1" si="644"/>
        <v>0</v>
      </c>
      <c r="AE2180" s="37" t="b">
        <f t="shared" ca="1" si="645"/>
        <v>0</v>
      </c>
      <c r="AF2180" t="b">
        <f t="shared" ca="1" si="646"/>
        <v>0</v>
      </c>
      <c r="AG2180" s="317" t="b">
        <f t="shared" ca="1" si="647"/>
        <v>0</v>
      </c>
      <c r="AH2180" s="317" t="b">
        <f t="shared" ca="1" si="648"/>
        <v>1</v>
      </c>
      <c r="AI2180" s="317" t="b">
        <f t="shared" ca="1" si="649"/>
        <v>0</v>
      </c>
    </row>
    <row r="2181" spans="1:35" x14ac:dyDescent="0.25">
      <c r="A2181">
        <v>2149</v>
      </c>
      <c r="B2181" s="169">
        <f ca="1">OFFSET(InputPriceData!B$15,CalculationsAndCharts!$A2181+$A$11,0,1,1)</f>
        <v>38726</v>
      </c>
      <c r="C2181" s="3">
        <f ca="1">OFFSET(InputPriceData!G$15,CalculationsAndCharts!$A2181+$A$11,IF($C$7,8,0),1,1)</f>
        <v>1190700</v>
      </c>
      <c r="D2181" s="4">
        <f ca="1">OFFSET(InputPriceData!C$15,CalculationsAndCharts!$A2181+$A$11,IF($C$7,8,0),1,1)</f>
        <v>39.94</v>
      </c>
      <c r="E2181" s="4">
        <f ca="1">OFFSET(InputPriceData!D$15,CalculationsAndCharts!$A2181+$A$11,IF($C$7,8,0),1,1)</f>
        <v>40.5</v>
      </c>
      <c r="F2181" s="4">
        <f ca="1">OFFSET(InputPriceData!E$15,CalculationsAndCharts!$A2181+$A$11,IF($C$7,8,0),1,1)</f>
        <v>39.880000000000003</v>
      </c>
      <c r="G2181" s="4">
        <f ca="1">OFFSET(InputPriceData!F$15,CalculationsAndCharts!$A2181+$A$11,IF($C$7,8,0),1,1)</f>
        <v>40.43</v>
      </c>
      <c r="H2181" s="133"/>
      <c r="I2181" s="133"/>
      <c r="J2181" s="37">
        <f t="shared" ca="1" si="639"/>
        <v>652</v>
      </c>
      <c r="K2181" s="124">
        <f t="shared" ca="1" si="640"/>
        <v>0.39000000000000057</v>
      </c>
      <c r="L2181" s="343">
        <f t="shared" ca="1" si="631"/>
        <v>5.4114958955874329E-2</v>
      </c>
      <c r="M2181" s="345">
        <f t="shared" ca="1" si="641"/>
        <v>0.23265245738003057</v>
      </c>
      <c r="N2181" s="344">
        <f t="shared" ca="1" si="632"/>
        <v>0.2325999886924866</v>
      </c>
      <c r="O2181" s="4"/>
      <c r="P2181" s="4"/>
      <c r="Q2181" s="3"/>
      <c r="S2181" s="4"/>
      <c r="T2181" s="4" t="b">
        <f t="shared" ca="1" si="633"/>
        <v>0</v>
      </c>
      <c r="U2181" t="b">
        <f t="shared" ca="1" si="634"/>
        <v>0</v>
      </c>
      <c r="W2181" s="317" t="b">
        <f t="shared" ca="1" si="635"/>
        <v>0</v>
      </c>
      <c r="X2181" s="317" t="b">
        <f t="shared" ca="1" si="642"/>
        <v>1</v>
      </c>
      <c r="Y2181" s="317" t="b">
        <f t="shared" ca="1" si="636"/>
        <v>0</v>
      </c>
      <c r="Z2181" t="b">
        <f t="shared" ca="1" si="637"/>
        <v>0</v>
      </c>
      <c r="AA2181" s="37" t="b">
        <f t="shared" ca="1" si="643"/>
        <v>0</v>
      </c>
      <c r="AB2181" t="b">
        <f t="shared" ca="1" si="638"/>
        <v>0</v>
      </c>
      <c r="AD2181" t="b">
        <f t="shared" ca="1" si="644"/>
        <v>0</v>
      </c>
      <c r="AE2181" s="37" t="b">
        <f t="shared" ca="1" si="645"/>
        <v>0</v>
      </c>
      <c r="AF2181" t="b">
        <f t="shared" ca="1" si="646"/>
        <v>0</v>
      </c>
      <c r="AG2181" s="317" t="b">
        <f t="shared" ca="1" si="647"/>
        <v>0</v>
      </c>
      <c r="AH2181" s="317" t="b">
        <f t="shared" ca="1" si="648"/>
        <v>1</v>
      </c>
      <c r="AI2181" s="317" t="b">
        <f t="shared" ca="1" si="649"/>
        <v>0</v>
      </c>
    </row>
    <row r="2182" spans="1:35" x14ac:dyDescent="0.25">
      <c r="A2182">
        <v>2150</v>
      </c>
      <c r="B2182" s="169">
        <f ca="1">OFFSET(InputPriceData!B$15,CalculationsAndCharts!$A2182+$A$11,0,1,1)</f>
        <v>38723</v>
      </c>
      <c r="C2182" s="3">
        <f ca="1">OFFSET(InputPriceData!G$15,CalculationsAndCharts!$A2182+$A$11,IF($C$7,8,0),1,1)</f>
        <v>1038000</v>
      </c>
      <c r="D2182" s="4">
        <f ca="1">OFFSET(InputPriceData!C$15,CalculationsAndCharts!$A2182+$A$11,IF($C$7,8,0),1,1)</f>
        <v>40.200000000000003</v>
      </c>
      <c r="E2182" s="4">
        <f ca="1">OFFSET(InputPriceData!D$15,CalculationsAndCharts!$A2182+$A$11,IF($C$7,8,0),1,1)</f>
        <v>40.39</v>
      </c>
      <c r="F2182" s="4">
        <f ca="1">OFFSET(InputPriceData!E$15,CalculationsAndCharts!$A2182+$A$11,IF($C$7,8,0),1,1)</f>
        <v>40.04</v>
      </c>
      <c r="G2182" s="4">
        <f ca="1">OFFSET(InputPriceData!F$15,CalculationsAndCharts!$A2182+$A$11,IF($C$7,8,0),1,1)</f>
        <v>40.26</v>
      </c>
      <c r="H2182" s="133"/>
      <c r="I2182" s="133"/>
      <c r="J2182" s="37">
        <f t="shared" ca="1" si="639"/>
        <v>651</v>
      </c>
      <c r="K2182" s="124">
        <f t="shared" ca="1" si="640"/>
        <v>0.26999999999999602</v>
      </c>
      <c r="L2182" s="343">
        <f t="shared" ca="1" si="631"/>
        <v>3.6590062763579456E-2</v>
      </c>
      <c r="M2182" s="345">
        <f t="shared" ca="1" si="641"/>
        <v>0.23476534548943548</v>
      </c>
      <c r="N2182" s="344">
        <f t="shared" ca="1" si="632"/>
        <v>0.15585802362481144</v>
      </c>
      <c r="O2182" s="4"/>
      <c r="P2182" s="4"/>
      <c r="Q2182" s="3"/>
      <c r="S2182" s="4"/>
      <c r="T2182" s="4" t="b">
        <f t="shared" ca="1" si="633"/>
        <v>0</v>
      </c>
      <c r="U2182" t="b">
        <f t="shared" ca="1" si="634"/>
        <v>0</v>
      </c>
      <c r="W2182" s="317" t="b">
        <f t="shared" ca="1" si="635"/>
        <v>0</v>
      </c>
      <c r="X2182" s="317" t="b">
        <f t="shared" ca="1" si="642"/>
        <v>1</v>
      </c>
      <c r="Y2182" s="317" t="b">
        <f t="shared" ca="1" si="636"/>
        <v>0</v>
      </c>
      <c r="Z2182" t="b">
        <f t="shared" ca="1" si="637"/>
        <v>0</v>
      </c>
      <c r="AA2182" s="37" t="b">
        <f t="shared" ca="1" si="643"/>
        <v>0</v>
      </c>
      <c r="AB2182" t="b">
        <f t="shared" ca="1" si="638"/>
        <v>0</v>
      </c>
      <c r="AD2182" t="b">
        <f t="shared" ca="1" si="644"/>
        <v>0</v>
      </c>
      <c r="AE2182" s="37" t="b">
        <f t="shared" ca="1" si="645"/>
        <v>0</v>
      </c>
      <c r="AF2182" t="b">
        <f t="shared" ca="1" si="646"/>
        <v>0</v>
      </c>
      <c r="AG2182" s="317" t="b">
        <f t="shared" ca="1" si="647"/>
        <v>0</v>
      </c>
      <c r="AH2182" s="317" t="b">
        <f t="shared" ca="1" si="648"/>
        <v>1</v>
      </c>
      <c r="AI2182" s="317" t="b">
        <f t="shared" ca="1" si="649"/>
        <v>0</v>
      </c>
    </row>
    <row r="2183" spans="1:35" x14ac:dyDescent="0.25">
      <c r="A2183">
        <v>2151</v>
      </c>
      <c r="B2183" s="169">
        <f ca="1">OFFSET(InputPriceData!B$15,CalculationsAndCharts!$A2183+$A$11,0,1,1)</f>
        <v>38722</v>
      </c>
      <c r="C2183" s="3">
        <f ca="1">OFFSET(InputPriceData!G$15,CalculationsAndCharts!$A2183+$A$11,IF($C$7,8,0),1,1)</f>
        <v>1418700</v>
      </c>
      <c r="D2183" s="4">
        <f ca="1">OFFSET(InputPriceData!C$15,CalculationsAndCharts!$A2183+$A$11,IF($C$7,8,0),1,1)</f>
        <v>39.9</v>
      </c>
      <c r="E2183" s="4">
        <f ca="1">OFFSET(InputPriceData!D$15,CalculationsAndCharts!$A2183+$A$11,IF($C$7,8,0),1,1)</f>
        <v>40.04</v>
      </c>
      <c r="F2183" s="4">
        <f ca="1">OFFSET(InputPriceData!E$15,CalculationsAndCharts!$A2183+$A$11,IF($C$7,8,0),1,1)</f>
        <v>39.54</v>
      </c>
      <c r="G2183" s="4">
        <f ca="1">OFFSET(InputPriceData!F$15,CalculationsAndCharts!$A2183+$A$11,IF($C$7,8,0),1,1)</f>
        <v>40.04</v>
      </c>
      <c r="H2183" s="133"/>
      <c r="I2183" s="133"/>
      <c r="J2183" s="37">
        <f t="shared" ca="1" si="639"/>
        <v>650</v>
      </c>
      <c r="K2183" s="124">
        <f t="shared" ca="1" si="640"/>
        <v>3.9999999999999147E-2</v>
      </c>
      <c r="L2183" s="343">
        <f t="shared" ca="1" si="631"/>
        <v>4.5413849141972842E-2</v>
      </c>
      <c r="M2183" s="345">
        <f t="shared" ca="1" si="641"/>
        <v>0.2368974222900459</v>
      </c>
      <c r="N2183" s="344">
        <f t="shared" ca="1" si="632"/>
        <v>0.19170258883767125</v>
      </c>
      <c r="O2183" s="4"/>
      <c r="P2183" s="4"/>
      <c r="Q2183" s="3"/>
      <c r="S2183" s="4"/>
      <c r="T2183" s="4" t="b">
        <f t="shared" ca="1" si="633"/>
        <v>0</v>
      </c>
      <c r="U2183" t="b">
        <f t="shared" ca="1" si="634"/>
        <v>0</v>
      </c>
      <c r="W2183" s="317" t="b">
        <f t="shared" ca="1" si="635"/>
        <v>0</v>
      </c>
      <c r="X2183" s="317" t="b">
        <f t="shared" ca="1" si="642"/>
        <v>1</v>
      </c>
      <c r="Y2183" s="317" t="b">
        <f t="shared" ca="1" si="636"/>
        <v>0</v>
      </c>
      <c r="Z2183" t="b">
        <f t="shared" ca="1" si="637"/>
        <v>0</v>
      </c>
      <c r="AA2183" s="37" t="b">
        <f t="shared" ca="1" si="643"/>
        <v>0</v>
      </c>
      <c r="AB2183" t="b">
        <f t="shared" ca="1" si="638"/>
        <v>0</v>
      </c>
      <c r="AD2183" t="b">
        <f t="shared" ca="1" si="644"/>
        <v>0</v>
      </c>
      <c r="AE2183" s="37" t="b">
        <f t="shared" ca="1" si="645"/>
        <v>0</v>
      </c>
      <c r="AF2183" t="b">
        <f t="shared" ca="1" si="646"/>
        <v>0</v>
      </c>
      <c r="AG2183" s="317" t="b">
        <f t="shared" ca="1" si="647"/>
        <v>0</v>
      </c>
      <c r="AH2183" s="317" t="b">
        <f t="shared" ca="1" si="648"/>
        <v>1</v>
      </c>
      <c r="AI2183" s="317" t="b">
        <f t="shared" ca="1" si="649"/>
        <v>0</v>
      </c>
    </row>
    <row r="2184" spans="1:35" x14ac:dyDescent="0.25">
      <c r="A2184">
        <v>2152</v>
      </c>
      <c r="B2184" s="169">
        <f ca="1">OFFSET(InputPriceData!B$15,CalculationsAndCharts!$A2184+$A$11,0,1,1)</f>
        <v>38721</v>
      </c>
      <c r="C2184" s="3">
        <f ca="1">OFFSET(InputPriceData!G$15,CalculationsAndCharts!$A2184+$A$11,IF($C$7,8,0),1,1)</f>
        <v>2204700</v>
      </c>
      <c r="D2184" s="4">
        <f ca="1">OFFSET(InputPriceData!C$15,CalculationsAndCharts!$A2184+$A$11,IF($C$7,8,0),1,1)</f>
        <v>39.909999999999997</v>
      </c>
      <c r="E2184" s="4">
        <f ca="1">OFFSET(InputPriceData!D$15,CalculationsAndCharts!$A2184+$A$11,IF($C$7,8,0),1,1)</f>
        <v>40.020000000000003</v>
      </c>
      <c r="F2184" s="4">
        <f ca="1">OFFSET(InputPriceData!E$15,CalculationsAndCharts!$A2184+$A$11,IF($C$7,8,0),1,1)</f>
        <v>39.75</v>
      </c>
      <c r="G2184" s="4">
        <f ca="1">OFFSET(InputPriceData!F$15,CalculationsAndCharts!$A2184+$A$11,IF($C$7,8,0),1,1)</f>
        <v>39.99</v>
      </c>
      <c r="H2184" s="133"/>
      <c r="I2184" s="133"/>
      <c r="J2184" s="37">
        <f t="shared" ca="1" si="639"/>
        <v>649</v>
      </c>
      <c r="K2184" s="124">
        <f t="shared" ca="1" si="640"/>
        <v>-0.15999999999999659</v>
      </c>
      <c r="L2184" s="343">
        <f t="shared" ca="1" si="631"/>
        <v>7.2674246736195505E-2</v>
      </c>
      <c r="M2184" s="345">
        <f t="shared" ca="1" si="641"/>
        <v>0.23904886204848225</v>
      </c>
      <c r="N2184" s="344">
        <f t="shared" ca="1" si="632"/>
        <v>0.30401419238488664</v>
      </c>
      <c r="O2184" s="4"/>
      <c r="P2184" s="4"/>
      <c r="Q2184" s="3"/>
      <c r="S2184" s="4"/>
      <c r="T2184" s="4" t="b">
        <f t="shared" ca="1" si="633"/>
        <v>0</v>
      </c>
      <c r="U2184" t="b">
        <f t="shared" ca="1" si="634"/>
        <v>0</v>
      </c>
      <c r="W2184" s="317" t="b">
        <f t="shared" ca="1" si="635"/>
        <v>0</v>
      </c>
      <c r="X2184" s="317" t="b">
        <f t="shared" ca="1" si="642"/>
        <v>1</v>
      </c>
      <c r="Y2184" s="317" t="b">
        <f t="shared" ca="1" si="636"/>
        <v>0</v>
      </c>
      <c r="Z2184" t="b">
        <f t="shared" ca="1" si="637"/>
        <v>0</v>
      </c>
      <c r="AA2184" s="37" t="b">
        <f t="shared" ca="1" si="643"/>
        <v>0</v>
      </c>
      <c r="AB2184" t="b">
        <f t="shared" ca="1" si="638"/>
        <v>0</v>
      </c>
      <c r="AD2184" t="b">
        <f t="shared" ca="1" si="644"/>
        <v>0</v>
      </c>
      <c r="AE2184" s="37" t="b">
        <f t="shared" ca="1" si="645"/>
        <v>0</v>
      </c>
      <c r="AF2184" t="b">
        <f t="shared" ca="1" si="646"/>
        <v>0</v>
      </c>
      <c r="AG2184" s="317" t="b">
        <f t="shared" ca="1" si="647"/>
        <v>0</v>
      </c>
      <c r="AH2184" s="317" t="b">
        <f t="shared" ca="1" si="648"/>
        <v>1</v>
      </c>
      <c r="AI2184" s="317" t="b">
        <f t="shared" ca="1" si="649"/>
        <v>0</v>
      </c>
    </row>
    <row r="2185" spans="1:35" x14ac:dyDescent="0.25">
      <c r="A2185">
        <v>2153</v>
      </c>
      <c r="B2185" s="169">
        <f ca="1">OFFSET(InputPriceData!B$15,CalculationsAndCharts!$A2185+$A$11,0,1,1)</f>
        <v>38720</v>
      </c>
      <c r="C2185" s="3">
        <f ca="1">OFFSET(InputPriceData!G$15,CalculationsAndCharts!$A2185+$A$11,IF($C$7,8,0),1,1)</f>
        <v>2038400</v>
      </c>
      <c r="D2185" s="4">
        <f ca="1">OFFSET(InputPriceData!C$15,CalculationsAndCharts!$A2185+$A$11,IF($C$7,8,0),1,1)</f>
        <v>40.020000000000003</v>
      </c>
      <c r="E2185" s="4">
        <f ca="1">OFFSET(InputPriceData!D$15,CalculationsAndCharts!$A2185+$A$11,IF($C$7,8,0),1,1)</f>
        <v>40.04</v>
      </c>
      <c r="F2185" s="4">
        <f ca="1">OFFSET(InputPriceData!E$15,CalculationsAndCharts!$A2185+$A$11,IF($C$7,8,0),1,1)</f>
        <v>39.43</v>
      </c>
      <c r="G2185" s="4">
        <f ca="1">OFFSET(InputPriceData!F$15,CalculationsAndCharts!$A2185+$A$11,IF($C$7,8,0),1,1)</f>
        <v>40</v>
      </c>
      <c r="H2185" s="133"/>
      <c r="I2185" s="133"/>
      <c r="J2185" s="37">
        <f t="shared" ca="1" si="639"/>
        <v>648</v>
      </c>
      <c r="K2185" s="124">
        <f t="shared" ca="1" si="640"/>
        <v>6.0000000000002274E-2</v>
      </c>
      <c r="L2185" s="343">
        <f t="shared" ca="1" si="631"/>
        <v>9.8834411129871222E-2</v>
      </c>
      <c r="M2185" s="345">
        <f t="shared" ca="1" si="641"/>
        <v>0.24121984061400834</v>
      </c>
      <c r="N2185" s="344">
        <f t="shared" ca="1" si="632"/>
        <v>0.4097275368323563</v>
      </c>
      <c r="O2185" s="4"/>
      <c r="P2185" s="4"/>
      <c r="Q2185" s="3"/>
      <c r="S2185" s="4"/>
      <c r="T2185" s="4" t="b">
        <f t="shared" ca="1" si="633"/>
        <v>0</v>
      </c>
      <c r="U2185" t="b">
        <f t="shared" ca="1" si="634"/>
        <v>0</v>
      </c>
      <c r="W2185" s="317" t="b">
        <f t="shared" ca="1" si="635"/>
        <v>0</v>
      </c>
      <c r="X2185" s="317" t="b">
        <f t="shared" ca="1" si="642"/>
        <v>1</v>
      </c>
      <c r="Y2185" s="317" t="b">
        <f t="shared" ca="1" si="636"/>
        <v>0</v>
      </c>
      <c r="Z2185" t="b">
        <f t="shared" ca="1" si="637"/>
        <v>0</v>
      </c>
      <c r="AA2185" s="37" t="b">
        <f t="shared" ca="1" si="643"/>
        <v>0</v>
      </c>
      <c r="AB2185" t="b">
        <f t="shared" ca="1" si="638"/>
        <v>0</v>
      </c>
      <c r="AD2185" t="b">
        <f t="shared" ca="1" si="644"/>
        <v>0</v>
      </c>
      <c r="AE2185" s="37" t="b">
        <f t="shared" ca="1" si="645"/>
        <v>0</v>
      </c>
      <c r="AF2185" t="b">
        <f t="shared" ca="1" si="646"/>
        <v>0</v>
      </c>
      <c r="AG2185" s="317" t="b">
        <f t="shared" ca="1" si="647"/>
        <v>0</v>
      </c>
      <c r="AH2185" s="317" t="b">
        <f t="shared" ca="1" si="648"/>
        <v>1</v>
      </c>
      <c r="AI2185" s="317" t="b">
        <f t="shared" ca="1" si="649"/>
        <v>0</v>
      </c>
    </row>
    <row r="2186" spans="1:35" x14ac:dyDescent="0.25">
      <c r="A2186">
        <v>2154</v>
      </c>
      <c r="B2186" s="169">
        <f ca="1">OFFSET(InputPriceData!B$15,CalculationsAndCharts!$A2186+$A$11,0,1,1)</f>
        <v>38716</v>
      </c>
      <c r="C2186" s="3">
        <f ca="1">OFFSET(InputPriceData!G$15,CalculationsAndCharts!$A2186+$A$11,IF($C$7,8,0),1,1)</f>
        <v>1278900</v>
      </c>
      <c r="D2186" s="4">
        <f ca="1">OFFSET(InputPriceData!C$15,CalculationsAndCharts!$A2186+$A$11,IF($C$7,8,0),1,1)</f>
        <v>39.85</v>
      </c>
      <c r="E2186" s="4">
        <f ca="1">OFFSET(InputPriceData!D$15,CalculationsAndCharts!$A2186+$A$11,IF($C$7,8,0),1,1)</f>
        <v>40.21</v>
      </c>
      <c r="F2186" s="4">
        <f ca="1">OFFSET(InputPriceData!E$15,CalculationsAndCharts!$A2186+$A$11,IF($C$7,8,0),1,1)</f>
        <v>39.79</v>
      </c>
      <c r="G2186" s="4">
        <f ca="1">OFFSET(InputPriceData!F$15,CalculationsAndCharts!$A2186+$A$11,IF($C$7,8,0),1,1)</f>
        <v>40.15</v>
      </c>
      <c r="H2186" s="133"/>
      <c r="I2186" s="133"/>
      <c r="J2186" s="37">
        <f t="shared" ca="1" si="639"/>
        <v>647</v>
      </c>
      <c r="K2186" s="124">
        <f t="shared" ca="1" si="640"/>
        <v>-6.0000000000002274E-2</v>
      </c>
      <c r="L2186" s="343">
        <f t="shared" ca="1" si="631"/>
        <v>0.12128797766504459</v>
      </c>
      <c r="M2186" s="345">
        <f t="shared" ca="1" si="641"/>
        <v>0.24341053543290447</v>
      </c>
      <c r="N2186" s="344">
        <f t="shared" ca="1" si="632"/>
        <v>0.49828565328667679</v>
      </c>
      <c r="O2186" s="4"/>
      <c r="P2186" s="4"/>
      <c r="Q2186" s="3"/>
      <c r="S2186" s="4"/>
      <c r="T2186" s="4" t="b">
        <f t="shared" ca="1" si="633"/>
        <v>0</v>
      </c>
      <c r="U2186" t="b">
        <f t="shared" ca="1" si="634"/>
        <v>0</v>
      </c>
      <c r="W2186" s="317" t="b">
        <f t="shared" ca="1" si="635"/>
        <v>0</v>
      </c>
      <c r="X2186" s="317" t="b">
        <f t="shared" ca="1" si="642"/>
        <v>1</v>
      </c>
      <c r="Y2186" s="317" t="b">
        <f t="shared" ca="1" si="636"/>
        <v>0</v>
      </c>
      <c r="Z2186" t="b">
        <f t="shared" ca="1" si="637"/>
        <v>0</v>
      </c>
      <c r="AA2186" s="37" t="b">
        <f t="shared" ca="1" si="643"/>
        <v>0</v>
      </c>
      <c r="AB2186" t="b">
        <f t="shared" ca="1" si="638"/>
        <v>0</v>
      </c>
      <c r="AD2186" t="b">
        <f t="shared" ca="1" si="644"/>
        <v>0</v>
      </c>
      <c r="AE2186" s="37" t="b">
        <f t="shared" ca="1" si="645"/>
        <v>0</v>
      </c>
      <c r="AF2186" t="b">
        <f t="shared" ca="1" si="646"/>
        <v>0</v>
      </c>
      <c r="AG2186" s="317" t="b">
        <f t="shared" ca="1" si="647"/>
        <v>0</v>
      </c>
      <c r="AH2186" s="317" t="b">
        <f t="shared" ca="1" si="648"/>
        <v>1</v>
      </c>
      <c r="AI2186" s="317" t="b">
        <f t="shared" ca="1" si="649"/>
        <v>0</v>
      </c>
    </row>
    <row r="2187" spans="1:35" x14ac:dyDescent="0.25">
      <c r="A2187">
        <v>2155</v>
      </c>
      <c r="B2187" s="169">
        <f ca="1">OFFSET(InputPriceData!B$15,CalculationsAndCharts!$A2187+$A$11,0,1,1)</f>
        <v>38715</v>
      </c>
      <c r="C2187" s="3">
        <f ca="1">OFFSET(InputPriceData!G$15,CalculationsAndCharts!$A2187+$A$11,IF($C$7,8,0),1,1)</f>
        <v>729500</v>
      </c>
      <c r="D2187" s="4">
        <f ca="1">OFFSET(InputPriceData!C$15,CalculationsAndCharts!$A2187+$A$11,IF($C$7,8,0),1,1)</f>
        <v>39.97</v>
      </c>
      <c r="E2187" s="4">
        <f ca="1">OFFSET(InputPriceData!D$15,CalculationsAndCharts!$A2187+$A$11,IF($C$7,8,0),1,1)</f>
        <v>40.159999999999997</v>
      </c>
      <c r="F2187" s="4">
        <f ca="1">OFFSET(InputPriceData!E$15,CalculationsAndCharts!$A2187+$A$11,IF($C$7,8,0),1,1)</f>
        <v>39.93</v>
      </c>
      <c r="G2187" s="4">
        <f ca="1">OFFSET(InputPriceData!F$15,CalculationsAndCharts!$A2187+$A$11,IF($C$7,8,0),1,1)</f>
        <v>39.94</v>
      </c>
      <c r="H2187" s="133"/>
      <c r="I2187" s="133"/>
      <c r="J2187" s="37">
        <f t="shared" ca="1" si="639"/>
        <v>646</v>
      </c>
      <c r="K2187" s="124">
        <f t="shared" ca="1" si="640"/>
        <v>-0.17999999999999972</v>
      </c>
      <c r="L2187" s="343">
        <f t="shared" ca="1" si="631"/>
        <v>0.14135583025244625</v>
      </c>
      <c r="M2187" s="345">
        <f t="shared" ca="1" si="641"/>
        <v>0.24562112556297122</v>
      </c>
      <c r="N2187" s="344">
        <f t="shared" ca="1" si="632"/>
        <v>0.57550355218206217</v>
      </c>
      <c r="O2187" s="4"/>
      <c r="P2187" s="4"/>
      <c r="Q2187" s="3"/>
      <c r="S2187" s="4"/>
      <c r="T2187" s="4" t="b">
        <f t="shared" ca="1" si="633"/>
        <v>0</v>
      </c>
      <c r="U2187" t="b">
        <f t="shared" ca="1" si="634"/>
        <v>0</v>
      </c>
      <c r="W2187" s="317" t="b">
        <f t="shared" ca="1" si="635"/>
        <v>0</v>
      </c>
      <c r="X2187" s="317" t="b">
        <f t="shared" ca="1" si="642"/>
        <v>1</v>
      </c>
      <c r="Y2187" s="317" t="b">
        <f t="shared" ca="1" si="636"/>
        <v>0</v>
      </c>
      <c r="Z2187" t="b">
        <f t="shared" ca="1" si="637"/>
        <v>0</v>
      </c>
      <c r="AA2187" s="37" t="b">
        <f t="shared" ca="1" si="643"/>
        <v>0</v>
      </c>
      <c r="AB2187" t="b">
        <f t="shared" ca="1" si="638"/>
        <v>0</v>
      </c>
      <c r="AD2187" t="b">
        <f t="shared" ca="1" si="644"/>
        <v>0</v>
      </c>
      <c r="AE2187" s="37" t="b">
        <f t="shared" ca="1" si="645"/>
        <v>0</v>
      </c>
      <c r="AF2187" t="b">
        <f t="shared" ca="1" si="646"/>
        <v>0</v>
      </c>
      <c r="AG2187" s="317" t="b">
        <f t="shared" ca="1" si="647"/>
        <v>0</v>
      </c>
      <c r="AH2187" s="317" t="b">
        <f t="shared" ca="1" si="648"/>
        <v>1</v>
      </c>
      <c r="AI2187" s="317" t="b">
        <f t="shared" ca="1" si="649"/>
        <v>0</v>
      </c>
    </row>
    <row r="2188" spans="1:35" x14ac:dyDescent="0.25">
      <c r="A2188">
        <v>2156</v>
      </c>
      <c r="B2188" s="169">
        <f ca="1">OFFSET(InputPriceData!B$15,CalculationsAndCharts!$A2188+$A$11,0,1,1)</f>
        <v>38714</v>
      </c>
      <c r="C2188" s="3">
        <f ca="1">OFFSET(InputPriceData!G$15,CalculationsAndCharts!$A2188+$A$11,IF($C$7,8,0),1,1)</f>
        <v>1179400</v>
      </c>
      <c r="D2188" s="4">
        <f ca="1">OFFSET(InputPriceData!C$15,CalculationsAndCharts!$A2188+$A$11,IF($C$7,8,0),1,1)</f>
        <v>40.17</v>
      </c>
      <c r="E2188" s="4">
        <f ca="1">OFFSET(InputPriceData!D$15,CalculationsAndCharts!$A2188+$A$11,IF($C$7,8,0),1,1)</f>
        <v>40.299999999999997</v>
      </c>
      <c r="F2188" s="4">
        <f ca="1">OFFSET(InputPriceData!E$15,CalculationsAndCharts!$A2188+$A$11,IF($C$7,8,0),1,1)</f>
        <v>40.07</v>
      </c>
      <c r="G2188" s="4">
        <f ca="1">OFFSET(InputPriceData!F$15,CalculationsAndCharts!$A2188+$A$11,IF($C$7,8,0),1,1)</f>
        <v>40.21</v>
      </c>
      <c r="H2188" s="133"/>
      <c r="I2188" s="133"/>
      <c r="J2188" s="37">
        <f t="shared" ca="1" si="639"/>
        <v>645</v>
      </c>
      <c r="K2188" s="124">
        <f t="shared" ca="1" si="640"/>
        <v>0.17000000000000171</v>
      </c>
      <c r="L2188" s="343">
        <f t="shared" ca="1" si="631"/>
        <v>0.14044647543067235</v>
      </c>
      <c r="M2188" s="345">
        <f t="shared" ca="1" si="641"/>
        <v>0.24785179168816471</v>
      </c>
      <c r="N2188" s="344">
        <f t="shared" ca="1" si="632"/>
        <v>0.56665507428477824</v>
      </c>
      <c r="O2188" s="4"/>
      <c r="P2188" s="4"/>
      <c r="Q2188" s="3"/>
      <c r="S2188" s="4"/>
      <c r="T2188" s="4" t="b">
        <f t="shared" ca="1" si="633"/>
        <v>0</v>
      </c>
      <c r="U2188" t="b">
        <f t="shared" ca="1" si="634"/>
        <v>0</v>
      </c>
      <c r="W2188" s="317" t="b">
        <f t="shared" ca="1" si="635"/>
        <v>0</v>
      </c>
      <c r="X2188" s="317" t="b">
        <f t="shared" ca="1" si="642"/>
        <v>1</v>
      </c>
      <c r="Y2188" s="317" t="b">
        <f t="shared" ca="1" si="636"/>
        <v>0</v>
      </c>
      <c r="Z2188" t="b">
        <f t="shared" ca="1" si="637"/>
        <v>0</v>
      </c>
      <c r="AA2188" s="37" t="b">
        <f t="shared" ca="1" si="643"/>
        <v>0</v>
      </c>
      <c r="AB2188" t="b">
        <f t="shared" ca="1" si="638"/>
        <v>0</v>
      </c>
      <c r="AD2188" t="b">
        <f t="shared" ca="1" si="644"/>
        <v>0</v>
      </c>
      <c r="AE2188" s="37" t="b">
        <f t="shared" ca="1" si="645"/>
        <v>0</v>
      </c>
      <c r="AF2188" t="b">
        <f t="shared" ca="1" si="646"/>
        <v>0</v>
      </c>
      <c r="AG2188" s="317" t="b">
        <f t="shared" ca="1" si="647"/>
        <v>0</v>
      </c>
      <c r="AH2188" s="317" t="b">
        <f t="shared" ca="1" si="648"/>
        <v>1</v>
      </c>
      <c r="AI2188" s="317" t="b">
        <f t="shared" ca="1" si="649"/>
        <v>0</v>
      </c>
    </row>
    <row r="2189" spans="1:35" x14ac:dyDescent="0.25">
      <c r="A2189">
        <v>2157</v>
      </c>
      <c r="B2189" s="169">
        <f ca="1">OFFSET(InputPriceData!B$15,CalculationsAndCharts!$A2189+$A$11,0,1,1)</f>
        <v>38713</v>
      </c>
      <c r="C2189" s="3">
        <f ca="1">OFFSET(InputPriceData!G$15,CalculationsAndCharts!$A2189+$A$11,IF($C$7,8,0),1,1)</f>
        <v>1142600</v>
      </c>
      <c r="D2189" s="4">
        <f ca="1">OFFSET(InputPriceData!C$15,CalculationsAndCharts!$A2189+$A$11,IF($C$7,8,0),1,1)</f>
        <v>40.14</v>
      </c>
      <c r="E2189" s="4">
        <f ca="1">OFFSET(InputPriceData!D$15,CalculationsAndCharts!$A2189+$A$11,IF($C$7,8,0),1,1)</f>
        <v>40.57</v>
      </c>
      <c r="F2189" s="4">
        <f ca="1">OFFSET(InputPriceData!E$15,CalculationsAndCharts!$A2189+$A$11,IF($C$7,8,0),1,1)</f>
        <v>40.119999999999997</v>
      </c>
      <c r="G2189" s="4">
        <f ca="1">OFFSET(InputPriceData!F$15,CalculationsAndCharts!$A2189+$A$11,IF($C$7,8,0),1,1)</f>
        <v>40.119999999999997</v>
      </c>
      <c r="H2189" s="133"/>
      <c r="I2189" s="133"/>
      <c r="J2189" s="37">
        <f t="shared" ca="1" si="639"/>
        <v>644</v>
      </c>
      <c r="K2189" s="124">
        <f t="shared" ca="1" si="640"/>
        <v>0.12999999999999545</v>
      </c>
      <c r="L2189" s="343">
        <f t="shared" ca="1" si="631"/>
        <v>0.12110863804007987</v>
      </c>
      <c r="M2189" s="345">
        <f t="shared" ca="1" si="641"/>
        <v>0.25010271613336499</v>
      </c>
      <c r="N2189" s="344">
        <f t="shared" ca="1" si="632"/>
        <v>0.48423559692770307</v>
      </c>
      <c r="O2189" s="4"/>
      <c r="P2189" s="4"/>
      <c r="Q2189" s="3"/>
      <c r="S2189" s="4"/>
      <c r="T2189" s="4" t="b">
        <f t="shared" ca="1" si="633"/>
        <v>0</v>
      </c>
      <c r="U2189" t="b">
        <f t="shared" ca="1" si="634"/>
        <v>0</v>
      </c>
      <c r="W2189" s="317" t="b">
        <f t="shared" ca="1" si="635"/>
        <v>0</v>
      </c>
      <c r="X2189" s="317" t="b">
        <f t="shared" ca="1" si="642"/>
        <v>1</v>
      </c>
      <c r="Y2189" s="317" t="b">
        <f t="shared" ca="1" si="636"/>
        <v>0</v>
      </c>
      <c r="Z2189" t="b">
        <f t="shared" ca="1" si="637"/>
        <v>0</v>
      </c>
      <c r="AA2189" s="37" t="b">
        <f t="shared" ca="1" si="643"/>
        <v>0</v>
      </c>
      <c r="AB2189" t="b">
        <f t="shared" ca="1" si="638"/>
        <v>0</v>
      </c>
      <c r="AD2189" t="b">
        <f t="shared" ca="1" si="644"/>
        <v>0</v>
      </c>
      <c r="AE2189" s="37" t="b">
        <f t="shared" ca="1" si="645"/>
        <v>0</v>
      </c>
      <c r="AF2189" t="b">
        <f t="shared" ca="1" si="646"/>
        <v>0</v>
      </c>
      <c r="AG2189" s="317" t="b">
        <f t="shared" ca="1" si="647"/>
        <v>0</v>
      </c>
      <c r="AH2189" s="317" t="b">
        <f t="shared" ca="1" si="648"/>
        <v>1</v>
      </c>
      <c r="AI2189" s="317" t="b">
        <f t="shared" ca="1" si="649"/>
        <v>0</v>
      </c>
    </row>
    <row r="2190" spans="1:35" x14ac:dyDescent="0.25">
      <c r="A2190">
        <v>2158</v>
      </c>
      <c r="B2190" s="169">
        <f ca="1">OFFSET(InputPriceData!B$15,CalculationsAndCharts!$A2190+$A$11,0,1,1)</f>
        <v>38709</v>
      </c>
      <c r="C2190" s="3">
        <f ca="1">OFFSET(InputPriceData!G$15,CalculationsAndCharts!$A2190+$A$11,IF($C$7,8,0),1,1)</f>
        <v>747600</v>
      </c>
      <c r="D2190" s="4">
        <f ca="1">OFFSET(InputPriceData!C$15,CalculationsAndCharts!$A2190+$A$11,IF($C$7,8,0),1,1)</f>
        <v>39.94</v>
      </c>
      <c r="E2190" s="4">
        <f ca="1">OFFSET(InputPriceData!D$15,CalculationsAndCharts!$A2190+$A$11,IF($C$7,8,0),1,1)</f>
        <v>40.04</v>
      </c>
      <c r="F2190" s="4">
        <f ca="1">OFFSET(InputPriceData!E$15,CalculationsAndCharts!$A2190+$A$11,IF($C$7,8,0),1,1)</f>
        <v>39.81</v>
      </c>
      <c r="G2190" s="4">
        <f ca="1">OFFSET(InputPriceData!F$15,CalculationsAndCharts!$A2190+$A$11,IF($C$7,8,0),1,1)</f>
        <v>40.04</v>
      </c>
      <c r="H2190" s="133"/>
      <c r="I2190" s="133"/>
      <c r="J2190" s="37">
        <f t="shared" ca="1" si="639"/>
        <v>643</v>
      </c>
      <c r="K2190" s="124">
        <f t="shared" ca="1" si="640"/>
        <v>0.19999999999999574</v>
      </c>
      <c r="L2190" s="343">
        <f t="shared" ca="1" si="631"/>
        <v>9.4515230062462263E-2</v>
      </c>
      <c r="M2190" s="345">
        <f t="shared" ca="1" si="641"/>
        <v>0.25237408287927848</v>
      </c>
      <c r="N2190" s="344">
        <f t="shared" ca="1" si="632"/>
        <v>0.37450450135037444</v>
      </c>
      <c r="O2190" s="4"/>
      <c r="P2190" s="4"/>
      <c r="Q2190" s="3"/>
      <c r="S2190" s="4"/>
      <c r="T2190" s="4" t="b">
        <f t="shared" ca="1" si="633"/>
        <v>0</v>
      </c>
      <c r="U2190" t="b">
        <f t="shared" ca="1" si="634"/>
        <v>0</v>
      </c>
      <c r="W2190" s="317" t="b">
        <f t="shared" ca="1" si="635"/>
        <v>0</v>
      </c>
      <c r="X2190" s="317" t="b">
        <f t="shared" ca="1" si="642"/>
        <v>1</v>
      </c>
      <c r="Y2190" s="317" t="b">
        <f t="shared" ca="1" si="636"/>
        <v>0</v>
      </c>
      <c r="Z2190" t="b">
        <f t="shared" ca="1" si="637"/>
        <v>0</v>
      </c>
      <c r="AA2190" s="37" t="b">
        <f t="shared" ca="1" si="643"/>
        <v>0</v>
      </c>
      <c r="AB2190" t="b">
        <f t="shared" ca="1" si="638"/>
        <v>0</v>
      </c>
      <c r="AD2190" t="b">
        <f t="shared" ca="1" si="644"/>
        <v>0</v>
      </c>
      <c r="AE2190" s="37" t="b">
        <f t="shared" ca="1" si="645"/>
        <v>0</v>
      </c>
      <c r="AF2190" t="b">
        <f t="shared" ca="1" si="646"/>
        <v>0</v>
      </c>
      <c r="AG2190" s="317" t="b">
        <f t="shared" ca="1" si="647"/>
        <v>0</v>
      </c>
      <c r="AH2190" s="317" t="b">
        <f t="shared" ca="1" si="648"/>
        <v>1</v>
      </c>
      <c r="AI2190" s="317" t="b">
        <f t="shared" ca="1" si="649"/>
        <v>0</v>
      </c>
    </row>
    <row r="2191" spans="1:35" x14ac:dyDescent="0.25">
      <c r="A2191">
        <v>2159</v>
      </c>
      <c r="B2191" s="169">
        <f ca="1">OFFSET(InputPriceData!B$15,CalculationsAndCharts!$A2191+$A$11,0,1,1)</f>
        <v>38708</v>
      </c>
      <c r="C2191" s="3">
        <f ca="1">OFFSET(InputPriceData!G$15,CalculationsAndCharts!$A2191+$A$11,IF($C$7,8,0),1,1)</f>
        <v>1138800</v>
      </c>
      <c r="D2191" s="4">
        <f ca="1">OFFSET(InputPriceData!C$15,CalculationsAndCharts!$A2191+$A$11,IF($C$7,8,0),1,1)</f>
        <v>39.79</v>
      </c>
      <c r="E2191" s="4">
        <f ca="1">OFFSET(InputPriceData!D$15,CalculationsAndCharts!$A2191+$A$11,IF($C$7,8,0),1,1)</f>
        <v>40.01</v>
      </c>
      <c r="F2191" s="4">
        <f ca="1">OFFSET(InputPriceData!E$15,CalculationsAndCharts!$A2191+$A$11,IF($C$7,8,0),1,1)</f>
        <v>39.72</v>
      </c>
      <c r="G2191" s="4">
        <f ca="1">OFFSET(InputPriceData!F$15,CalculationsAndCharts!$A2191+$A$11,IF($C$7,8,0),1,1)</f>
        <v>39.99</v>
      </c>
      <c r="H2191" s="133"/>
      <c r="I2191" s="133"/>
      <c r="J2191" s="37">
        <f t="shared" ca="1" si="639"/>
        <v>642</v>
      </c>
      <c r="K2191" s="124">
        <f t="shared" ca="1" si="640"/>
        <v>0.55000000000000426</v>
      </c>
      <c r="L2191" s="343">
        <f t="shared" ca="1" si="631"/>
        <v>6.1732958427588927E-2</v>
      </c>
      <c r="M2191" s="345">
        <f t="shared" ca="1" si="641"/>
        <v>0.25466607757747578</v>
      </c>
      <c r="N2191" s="344">
        <f t="shared" ca="1" si="632"/>
        <v>0.24240746555185866</v>
      </c>
      <c r="O2191" s="4"/>
      <c r="P2191" s="4"/>
      <c r="Q2191" s="3"/>
      <c r="S2191" s="4"/>
      <c r="T2191" s="4" t="b">
        <f t="shared" ca="1" si="633"/>
        <v>0</v>
      </c>
      <c r="U2191" t="b">
        <f t="shared" ca="1" si="634"/>
        <v>0</v>
      </c>
      <c r="W2191" s="317" t="b">
        <f t="shared" ca="1" si="635"/>
        <v>0</v>
      </c>
      <c r="X2191" s="317" t="b">
        <f t="shared" ca="1" si="642"/>
        <v>1</v>
      </c>
      <c r="Y2191" s="317" t="b">
        <f t="shared" ca="1" si="636"/>
        <v>0</v>
      </c>
      <c r="Z2191" t="b">
        <f t="shared" ca="1" si="637"/>
        <v>0</v>
      </c>
      <c r="AA2191" s="37" t="b">
        <f t="shared" ca="1" si="643"/>
        <v>0</v>
      </c>
      <c r="AB2191" t="b">
        <f t="shared" ca="1" si="638"/>
        <v>0</v>
      </c>
      <c r="AD2191" t="b">
        <f t="shared" ca="1" si="644"/>
        <v>0</v>
      </c>
      <c r="AE2191" s="37" t="b">
        <f t="shared" ca="1" si="645"/>
        <v>0</v>
      </c>
      <c r="AF2191" t="b">
        <f t="shared" ca="1" si="646"/>
        <v>0</v>
      </c>
      <c r="AG2191" s="317" t="b">
        <f t="shared" ca="1" si="647"/>
        <v>0</v>
      </c>
      <c r="AH2191" s="317" t="b">
        <f t="shared" ca="1" si="648"/>
        <v>1</v>
      </c>
      <c r="AI2191" s="317" t="b">
        <f t="shared" ca="1" si="649"/>
        <v>0</v>
      </c>
    </row>
    <row r="2192" spans="1:35" x14ac:dyDescent="0.25">
      <c r="A2192">
        <v>2160</v>
      </c>
      <c r="B2192" s="169">
        <f ca="1">OFFSET(InputPriceData!B$15,CalculationsAndCharts!$A2192+$A$11,0,1,1)</f>
        <v>38707</v>
      </c>
      <c r="C2192" s="3">
        <f ca="1">OFFSET(InputPriceData!G$15,CalculationsAndCharts!$A2192+$A$11,IF($C$7,8,0),1,1)</f>
        <v>1086600</v>
      </c>
      <c r="D2192" s="4">
        <f ca="1">OFFSET(InputPriceData!C$15,CalculationsAndCharts!$A2192+$A$11,IF($C$7,8,0),1,1)</f>
        <v>39.49</v>
      </c>
      <c r="E2192" s="4">
        <f ca="1">OFFSET(InputPriceData!D$15,CalculationsAndCharts!$A2192+$A$11,IF($C$7,8,0),1,1)</f>
        <v>39.880000000000003</v>
      </c>
      <c r="F2192" s="4">
        <f ca="1">OFFSET(InputPriceData!E$15,CalculationsAndCharts!$A2192+$A$11,IF($C$7,8,0),1,1)</f>
        <v>39.479999999999997</v>
      </c>
      <c r="G2192" s="4">
        <f ca="1">OFFSET(InputPriceData!F$15,CalculationsAndCharts!$A2192+$A$11,IF($C$7,8,0),1,1)</f>
        <v>39.840000000000003</v>
      </c>
      <c r="H2192" s="133"/>
      <c r="I2192" s="133"/>
      <c r="J2192" s="37">
        <f t="shared" ca="1" si="639"/>
        <v>641</v>
      </c>
      <c r="K2192" s="124">
        <f t="shared" ca="1" si="640"/>
        <v>0.66000000000000369</v>
      </c>
      <c r="L2192" s="343">
        <f t="shared" ca="1" si="631"/>
        <v>4.921282192678933E-2</v>
      </c>
      <c r="M2192" s="345">
        <f t="shared" ca="1" si="641"/>
        <v>0.25697888756556586</v>
      </c>
      <c r="N2192" s="344">
        <f t="shared" ca="1" si="632"/>
        <v>0.19150531155690026</v>
      </c>
      <c r="O2192" s="4"/>
      <c r="P2192" s="4"/>
      <c r="Q2192" s="3"/>
      <c r="S2192" s="4"/>
      <c r="T2192" s="4" t="b">
        <f t="shared" ca="1" si="633"/>
        <v>0</v>
      </c>
      <c r="U2192" t="b">
        <f t="shared" ca="1" si="634"/>
        <v>0</v>
      </c>
      <c r="W2192" s="317" t="b">
        <f t="shared" ca="1" si="635"/>
        <v>0</v>
      </c>
      <c r="X2192" s="317" t="b">
        <f t="shared" ca="1" si="642"/>
        <v>1</v>
      </c>
      <c r="Y2192" s="317" t="b">
        <f t="shared" ca="1" si="636"/>
        <v>0</v>
      </c>
      <c r="Z2192" t="b">
        <f t="shared" ca="1" si="637"/>
        <v>0</v>
      </c>
      <c r="AA2192" s="37" t="b">
        <f t="shared" ca="1" si="643"/>
        <v>0</v>
      </c>
      <c r="AB2192" t="b">
        <f t="shared" ca="1" si="638"/>
        <v>0</v>
      </c>
      <c r="AD2192" t="b">
        <f t="shared" ca="1" si="644"/>
        <v>0</v>
      </c>
      <c r="AE2192" s="37" t="b">
        <f t="shared" ca="1" si="645"/>
        <v>0</v>
      </c>
      <c r="AF2192" t="b">
        <f t="shared" ca="1" si="646"/>
        <v>0</v>
      </c>
      <c r="AG2192" s="317" t="b">
        <f t="shared" ca="1" si="647"/>
        <v>0</v>
      </c>
      <c r="AH2192" s="317" t="b">
        <f t="shared" ca="1" si="648"/>
        <v>1</v>
      </c>
      <c r="AI2192" s="317" t="b">
        <f t="shared" ca="1" si="649"/>
        <v>0</v>
      </c>
    </row>
    <row r="2193" spans="1:35" x14ac:dyDescent="0.25">
      <c r="A2193">
        <v>2161</v>
      </c>
      <c r="B2193" s="169">
        <f ca="1">OFFSET(InputPriceData!B$15,CalculationsAndCharts!$A2193+$A$11,0,1,1)</f>
        <v>38706</v>
      </c>
      <c r="C2193" s="3">
        <f ca="1">OFFSET(InputPriceData!G$15,CalculationsAndCharts!$A2193+$A$11,IF($C$7,8,0),1,1)</f>
        <v>892400</v>
      </c>
      <c r="D2193" s="4">
        <f ca="1">OFFSET(InputPriceData!C$15,CalculationsAndCharts!$A2193+$A$11,IF($C$7,8,0),1,1)</f>
        <v>39.119999999999997</v>
      </c>
      <c r="E2193" s="4">
        <f ca="1">OFFSET(InputPriceData!D$15,CalculationsAndCharts!$A2193+$A$11,IF($C$7,8,0),1,1)</f>
        <v>39.700000000000003</v>
      </c>
      <c r="F2193" s="4">
        <f ca="1">OFFSET(InputPriceData!E$15,CalculationsAndCharts!$A2193+$A$11,IF($C$7,8,0),1,1)</f>
        <v>39.119999999999997</v>
      </c>
      <c r="G2193" s="4">
        <f ca="1">OFFSET(InputPriceData!F$15,CalculationsAndCharts!$A2193+$A$11,IF($C$7,8,0),1,1)</f>
        <v>39.44</v>
      </c>
      <c r="H2193" s="133"/>
      <c r="I2193" s="133"/>
      <c r="J2193" s="37">
        <f t="shared" ca="1" si="639"/>
        <v>640</v>
      </c>
      <c r="K2193" s="124">
        <f t="shared" ca="1" si="640"/>
        <v>-0.17000000000000171</v>
      </c>
      <c r="L2193" s="343">
        <f t="shared" ca="1" si="631"/>
        <v>9.8166899109657701E-2</v>
      </c>
      <c r="M2193" s="345">
        <f t="shared" ca="1" si="641"/>
        <v>0.25931270188250843</v>
      </c>
      <c r="N2193" s="344">
        <f t="shared" ca="1" si="632"/>
        <v>0.37856571774928316</v>
      </c>
      <c r="O2193" s="4"/>
      <c r="P2193" s="4"/>
      <c r="Q2193" s="3"/>
      <c r="S2193" s="4"/>
      <c r="T2193" s="4" t="b">
        <f t="shared" ca="1" si="633"/>
        <v>0</v>
      </c>
      <c r="U2193" t="b">
        <f t="shared" ca="1" si="634"/>
        <v>0</v>
      </c>
      <c r="W2193" s="317" t="b">
        <f t="shared" ca="1" si="635"/>
        <v>0</v>
      </c>
      <c r="X2193" s="317" t="b">
        <f t="shared" ca="1" si="642"/>
        <v>1</v>
      </c>
      <c r="Y2193" s="317" t="b">
        <f t="shared" ca="1" si="636"/>
        <v>0</v>
      </c>
      <c r="Z2193" t="b">
        <f t="shared" ca="1" si="637"/>
        <v>0</v>
      </c>
      <c r="AA2193" s="37" t="b">
        <f t="shared" ca="1" si="643"/>
        <v>0</v>
      </c>
      <c r="AB2193" t="b">
        <f t="shared" ca="1" si="638"/>
        <v>0</v>
      </c>
      <c r="AD2193" t="b">
        <f t="shared" ca="1" si="644"/>
        <v>0</v>
      </c>
      <c r="AE2193" s="37" t="b">
        <f t="shared" ca="1" si="645"/>
        <v>0</v>
      </c>
      <c r="AF2193" t="b">
        <f t="shared" ca="1" si="646"/>
        <v>0</v>
      </c>
      <c r="AG2193" s="317" t="b">
        <f t="shared" ca="1" si="647"/>
        <v>0</v>
      </c>
      <c r="AH2193" s="317" t="b">
        <f t="shared" ca="1" si="648"/>
        <v>1</v>
      </c>
      <c r="AI2193" s="317" t="b">
        <f t="shared" ca="1" si="649"/>
        <v>0</v>
      </c>
    </row>
    <row r="2194" spans="1:35" x14ac:dyDescent="0.25">
      <c r="A2194">
        <v>2162</v>
      </c>
      <c r="B2194" s="169">
        <f ca="1">OFFSET(InputPriceData!B$15,CalculationsAndCharts!$A2194+$A$11,0,1,1)</f>
        <v>38705</v>
      </c>
      <c r="C2194" s="3">
        <f ca="1">OFFSET(InputPriceData!G$15,CalculationsAndCharts!$A2194+$A$11,IF($C$7,8,0),1,1)</f>
        <v>1410400</v>
      </c>
      <c r="D2194" s="4">
        <f ca="1">OFFSET(InputPriceData!C$15,CalculationsAndCharts!$A2194+$A$11,IF($C$7,8,0),1,1)</f>
        <v>39.479999999999997</v>
      </c>
      <c r="E2194" s="4">
        <f ca="1">OFFSET(InputPriceData!D$15,CalculationsAndCharts!$A2194+$A$11,IF($C$7,8,0),1,1)</f>
        <v>39.49</v>
      </c>
      <c r="F2194" s="4">
        <f ca="1">OFFSET(InputPriceData!E$15,CalculationsAndCharts!$A2194+$A$11,IF($C$7,8,0),1,1)</f>
        <v>39.049999999999997</v>
      </c>
      <c r="G2194" s="4">
        <f ca="1">OFFSET(InputPriceData!F$15,CalculationsAndCharts!$A2194+$A$11,IF($C$7,8,0),1,1)</f>
        <v>39.18</v>
      </c>
      <c r="H2194" s="133"/>
      <c r="I2194" s="133"/>
      <c r="J2194" s="37">
        <f t="shared" ca="1" si="639"/>
        <v>639</v>
      </c>
      <c r="K2194" s="124">
        <f t="shared" ca="1" si="640"/>
        <v>-0.77000000000000313</v>
      </c>
      <c r="L2194" s="343">
        <f t="shared" ca="1" si="631"/>
        <v>0.19259050101249173</v>
      </c>
      <c r="M2194" s="345">
        <f t="shared" ca="1" si="641"/>
        <v>0.26166771128406502</v>
      </c>
      <c r="N2194" s="344">
        <f t="shared" ca="1" si="632"/>
        <v>0.73601171526821108</v>
      </c>
      <c r="O2194" s="4"/>
      <c r="P2194" s="4"/>
      <c r="Q2194" s="3"/>
      <c r="S2194" s="4"/>
      <c r="T2194" s="4" t="b">
        <f t="shared" ca="1" si="633"/>
        <v>0</v>
      </c>
      <c r="U2194" t="b">
        <f t="shared" ca="1" si="634"/>
        <v>0</v>
      </c>
      <c r="W2194" s="317" t="b">
        <f t="shared" ca="1" si="635"/>
        <v>0</v>
      </c>
      <c r="X2194" s="317" t="b">
        <f t="shared" ca="1" si="642"/>
        <v>1</v>
      </c>
      <c r="Y2194" s="317" t="b">
        <f t="shared" ca="1" si="636"/>
        <v>0</v>
      </c>
      <c r="Z2194" t="b">
        <f t="shared" ca="1" si="637"/>
        <v>0</v>
      </c>
      <c r="AA2194" s="37" t="b">
        <f t="shared" ca="1" si="643"/>
        <v>0</v>
      </c>
      <c r="AB2194" t="b">
        <f t="shared" ca="1" si="638"/>
        <v>0</v>
      </c>
      <c r="AD2194" t="b">
        <f t="shared" ca="1" si="644"/>
        <v>0</v>
      </c>
      <c r="AE2194" s="37" t="b">
        <f t="shared" ca="1" si="645"/>
        <v>0</v>
      </c>
      <c r="AF2194" t="b">
        <f t="shared" ca="1" si="646"/>
        <v>0</v>
      </c>
      <c r="AG2194" s="317" t="b">
        <f t="shared" ca="1" si="647"/>
        <v>0</v>
      </c>
      <c r="AH2194" s="317" t="b">
        <f t="shared" ca="1" si="648"/>
        <v>1</v>
      </c>
      <c r="AI2194" s="317" t="b">
        <f t="shared" ca="1" si="649"/>
        <v>0</v>
      </c>
    </row>
    <row r="2195" spans="1:35" x14ac:dyDescent="0.25">
      <c r="A2195">
        <v>2163</v>
      </c>
      <c r="B2195" s="169">
        <f ca="1">OFFSET(InputPriceData!B$15,CalculationsAndCharts!$A2195+$A$11,0,1,1)</f>
        <v>38702</v>
      </c>
      <c r="C2195" s="3">
        <f ca="1">OFFSET(InputPriceData!G$15,CalculationsAndCharts!$A2195+$A$11,IF($C$7,8,0),1,1)</f>
        <v>1957300</v>
      </c>
      <c r="D2195" s="4">
        <f ca="1">OFFSET(InputPriceData!C$15,CalculationsAndCharts!$A2195+$A$11,IF($C$7,8,0),1,1)</f>
        <v>39.99</v>
      </c>
      <c r="E2195" s="4">
        <f ca="1">OFFSET(InputPriceData!D$15,CalculationsAndCharts!$A2195+$A$11,IF($C$7,8,0),1,1)</f>
        <v>40</v>
      </c>
      <c r="F2195" s="4">
        <f ca="1">OFFSET(InputPriceData!E$15,CalculationsAndCharts!$A2195+$A$11,IF($C$7,8,0),1,1)</f>
        <v>39.46</v>
      </c>
      <c r="G2195" s="4">
        <f ca="1">OFFSET(InputPriceData!F$15,CalculationsAndCharts!$A2195+$A$11,IF($C$7,8,0),1,1)</f>
        <v>39.61</v>
      </c>
      <c r="H2195" s="133"/>
      <c r="I2195" s="133"/>
      <c r="J2195" s="37">
        <f t="shared" ca="1" si="639"/>
        <v>638</v>
      </c>
      <c r="K2195" s="124">
        <f t="shared" ca="1" si="640"/>
        <v>-0.24000000000000199</v>
      </c>
      <c r="L2195" s="343">
        <f t="shared" ca="1" si="631"/>
        <v>0.25818760300708149</v>
      </c>
      <c r="M2195" s="345">
        <f t="shared" ca="1" si="641"/>
        <v>0.26404410825839053</v>
      </c>
      <c r="N2195" s="344">
        <f t="shared" ca="1" si="632"/>
        <v>0.97781997375386265</v>
      </c>
      <c r="O2195" s="4"/>
      <c r="P2195" s="4"/>
      <c r="Q2195" s="3"/>
      <c r="S2195" s="4"/>
      <c r="T2195" s="4" t="b">
        <f t="shared" ca="1" si="633"/>
        <v>0</v>
      </c>
      <c r="U2195" t="b">
        <f t="shared" ca="1" si="634"/>
        <v>0</v>
      </c>
      <c r="W2195" s="317" t="b">
        <f t="shared" ca="1" si="635"/>
        <v>0</v>
      </c>
      <c r="X2195" s="317" t="b">
        <f t="shared" ca="1" si="642"/>
        <v>1</v>
      </c>
      <c r="Y2195" s="317" t="b">
        <f t="shared" ca="1" si="636"/>
        <v>0</v>
      </c>
      <c r="Z2195" t="b">
        <f t="shared" ca="1" si="637"/>
        <v>0</v>
      </c>
      <c r="AA2195" s="37" t="b">
        <f t="shared" ca="1" si="643"/>
        <v>0</v>
      </c>
      <c r="AB2195" t="b">
        <f t="shared" ca="1" si="638"/>
        <v>0</v>
      </c>
      <c r="AD2195" t="b">
        <f t="shared" ca="1" si="644"/>
        <v>0</v>
      </c>
      <c r="AE2195" s="37" t="b">
        <f t="shared" ca="1" si="645"/>
        <v>0</v>
      </c>
      <c r="AF2195" t="b">
        <f t="shared" ca="1" si="646"/>
        <v>0</v>
      </c>
      <c r="AG2195" s="317" t="b">
        <f t="shared" ca="1" si="647"/>
        <v>0</v>
      </c>
      <c r="AH2195" s="317" t="b">
        <f t="shared" ca="1" si="648"/>
        <v>1</v>
      </c>
      <c r="AI2195" s="317" t="b">
        <f t="shared" ca="1" si="649"/>
        <v>0</v>
      </c>
    </row>
    <row r="2196" spans="1:35" x14ac:dyDescent="0.25">
      <c r="A2196">
        <v>2164</v>
      </c>
      <c r="B2196" s="169">
        <f ca="1">OFFSET(InputPriceData!B$15,CalculationsAndCharts!$A2196+$A$11,0,1,1)</f>
        <v>38701</v>
      </c>
      <c r="C2196" s="3">
        <f ca="1">OFFSET(InputPriceData!G$15,CalculationsAndCharts!$A2196+$A$11,IF($C$7,8,0),1,1)</f>
        <v>1467900</v>
      </c>
      <c r="D2196" s="4">
        <f ca="1">OFFSET(InputPriceData!C$15,CalculationsAndCharts!$A2196+$A$11,IF($C$7,8,0),1,1)</f>
        <v>39.85</v>
      </c>
      <c r="E2196" s="4">
        <f ca="1">OFFSET(InputPriceData!D$15,CalculationsAndCharts!$A2196+$A$11,IF($C$7,8,0),1,1)</f>
        <v>40</v>
      </c>
      <c r="F2196" s="4">
        <f ca="1">OFFSET(InputPriceData!E$15,CalculationsAndCharts!$A2196+$A$11,IF($C$7,8,0),1,1)</f>
        <v>39.71</v>
      </c>
      <c r="G2196" s="4">
        <f ca="1">OFFSET(InputPriceData!F$15,CalculationsAndCharts!$A2196+$A$11,IF($C$7,8,0),1,1)</f>
        <v>39.950000000000003</v>
      </c>
      <c r="H2196" s="133"/>
      <c r="I2196" s="133"/>
      <c r="J2196" s="37">
        <f t="shared" ca="1" si="639"/>
        <v>637</v>
      </c>
      <c r="K2196" s="124">
        <f t="shared" ca="1" si="640"/>
        <v>0.30000000000000426</v>
      </c>
      <c r="L2196" s="343">
        <f t="shared" ca="1" si="631"/>
        <v>0.26644208704176642</v>
      </c>
      <c r="M2196" s="345">
        <f t="shared" ca="1" si="641"/>
        <v>0.26644208704176642</v>
      </c>
      <c r="N2196" s="344">
        <f t="shared" ca="1" si="632"/>
        <v>1</v>
      </c>
      <c r="O2196" s="4"/>
      <c r="P2196" s="4"/>
      <c r="Q2196" s="3"/>
      <c r="S2196" s="4"/>
      <c r="T2196" s="4" t="b">
        <f t="shared" ca="1" si="633"/>
        <v>0</v>
      </c>
      <c r="U2196" t="b">
        <f t="shared" ca="1" si="634"/>
        <v>0</v>
      </c>
      <c r="W2196" s="317" t="b">
        <f t="shared" ca="1" si="635"/>
        <v>0</v>
      </c>
      <c r="X2196" s="317" t="b">
        <f t="shared" ca="1" si="642"/>
        <v>1</v>
      </c>
      <c r="Y2196" s="317" t="b">
        <f t="shared" ca="1" si="636"/>
        <v>0</v>
      </c>
      <c r="Z2196" t="b">
        <f t="shared" ca="1" si="637"/>
        <v>0</v>
      </c>
      <c r="AA2196" s="37" t="b">
        <f t="shared" ca="1" si="643"/>
        <v>0</v>
      </c>
      <c r="AB2196" t="b">
        <f t="shared" ca="1" si="638"/>
        <v>0</v>
      </c>
      <c r="AD2196" t="b">
        <f t="shared" ca="1" si="644"/>
        <v>0</v>
      </c>
      <c r="AE2196" s="37" t="b">
        <f t="shared" ca="1" si="645"/>
        <v>0</v>
      </c>
      <c r="AF2196" t="b">
        <f t="shared" ca="1" si="646"/>
        <v>0</v>
      </c>
      <c r="AG2196" s="317" t="b">
        <f t="shared" ca="1" si="647"/>
        <v>0</v>
      </c>
      <c r="AH2196" s="317" t="b">
        <f t="shared" ca="1" si="648"/>
        <v>1</v>
      </c>
      <c r="AI2196" s="317" t="b">
        <f t="shared" ca="1" si="649"/>
        <v>0</v>
      </c>
    </row>
    <row r="2197" spans="1:35" x14ac:dyDescent="0.25">
      <c r="A2197">
        <v>2165</v>
      </c>
      <c r="B2197" s="169">
        <f ca="1">OFFSET(InputPriceData!B$15,CalculationsAndCharts!$A2197+$A$11,0,1,1)</f>
        <v>38700</v>
      </c>
      <c r="C2197" s="3">
        <f ca="1">OFFSET(InputPriceData!G$15,CalculationsAndCharts!$A2197+$A$11,IF($C$7,8,0),1,1)</f>
        <v>1871300</v>
      </c>
      <c r="D2197" s="4">
        <f ca="1">OFFSET(InputPriceData!C$15,CalculationsAndCharts!$A2197+$A$11,IF($C$7,8,0),1,1)</f>
        <v>39.590000000000003</v>
      </c>
      <c r="E2197" s="4">
        <f ca="1">OFFSET(InputPriceData!D$15,CalculationsAndCharts!$A2197+$A$11,IF($C$7,8,0),1,1)</f>
        <v>39.99</v>
      </c>
      <c r="F2197" s="4">
        <f ca="1">OFFSET(InputPriceData!E$15,CalculationsAndCharts!$A2197+$A$11,IF($C$7,8,0),1,1)</f>
        <v>39.57</v>
      </c>
      <c r="G2197" s="4">
        <f ca="1">OFFSET(InputPriceData!F$15,CalculationsAndCharts!$A2197+$A$11,IF($C$7,8,0),1,1)</f>
        <v>39.85</v>
      </c>
      <c r="H2197" s="133"/>
      <c r="I2197" s="133"/>
      <c r="J2197" s="37">
        <f t="shared" ca="1" si="639"/>
        <v>636</v>
      </c>
      <c r="K2197" s="124">
        <f t="shared" ca="1" si="640"/>
        <v>0.53000000000000114</v>
      </c>
      <c r="L2197" s="343">
        <f t="shared" ca="1" si="631"/>
        <v>0.25018197152756161</v>
      </c>
      <c r="M2197" s="345">
        <f t="shared" ca="1" si="641"/>
        <v>0.2646594559080428</v>
      </c>
      <c r="N2197" s="344">
        <f t="shared" ca="1" si="632"/>
        <v>0.94529768705671546</v>
      </c>
      <c r="O2197" s="4"/>
      <c r="P2197" s="4"/>
      <c r="Q2197" s="3"/>
      <c r="S2197" s="4"/>
      <c r="T2197" s="4" t="b">
        <f t="shared" ca="1" si="633"/>
        <v>0</v>
      </c>
      <c r="U2197" t="b">
        <f t="shared" ca="1" si="634"/>
        <v>0</v>
      </c>
      <c r="W2197" s="317" t="b">
        <f t="shared" ca="1" si="635"/>
        <v>0</v>
      </c>
      <c r="X2197" s="317" t="b">
        <f t="shared" ca="1" si="642"/>
        <v>1</v>
      </c>
      <c r="Y2197" s="317" t="b">
        <f t="shared" ca="1" si="636"/>
        <v>0</v>
      </c>
      <c r="Z2197" t="b">
        <f t="shared" ca="1" si="637"/>
        <v>0</v>
      </c>
      <c r="AA2197" s="37" t="b">
        <f t="shared" ca="1" si="643"/>
        <v>0</v>
      </c>
      <c r="AB2197" t="b">
        <f t="shared" ca="1" si="638"/>
        <v>0</v>
      </c>
      <c r="AD2197" t="b">
        <f t="shared" ca="1" si="644"/>
        <v>0</v>
      </c>
      <c r="AE2197" s="37" t="b">
        <f t="shared" ca="1" si="645"/>
        <v>0</v>
      </c>
      <c r="AF2197" t="b">
        <f t="shared" ca="1" si="646"/>
        <v>0</v>
      </c>
      <c r="AG2197" s="317" t="b">
        <f t="shared" ca="1" si="647"/>
        <v>0</v>
      </c>
      <c r="AH2197" s="317" t="b">
        <f t="shared" ca="1" si="648"/>
        <v>1</v>
      </c>
      <c r="AI2197" s="317" t="b">
        <f t="shared" ca="1" si="649"/>
        <v>0</v>
      </c>
    </row>
    <row r="2198" spans="1:35" x14ac:dyDescent="0.25">
      <c r="A2198">
        <v>2166</v>
      </c>
      <c r="B2198" s="169">
        <f ca="1">OFFSET(InputPriceData!B$15,CalculationsAndCharts!$A2198+$A$11,0,1,1)</f>
        <v>38699</v>
      </c>
      <c r="C2198" s="3">
        <f ca="1">OFFSET(InputPriceData!G$15,CalculationsAndCharts!$A2198+$A$11,IF($C$7,8,0),1,1)</f>
        <v>998400</v>
      </c>
      <c r="D2198" s="4">
        <f ca="1">OFFSET(InputPriceData!C$15,CalculationsAndCharts!$A2198+$A$11,IF($C$7,8,0),1,1)</f>
        <v>39.26</v>
      </c>
      <c r="E2198" s="4">
        <f ca="1">OFFSET(InputPriceData!D$15,CalculationsAndCharts!$A2198+$A$11,IF($C$7,8,0),1,1)</f>
        <v>39.78</v>
      </c>
      <c r="F2198" s="4">
        <f ca="1">OFFSET(InputPriceData!E$15,CalculationsAndCharts!$A2198+$A$11,IF($C$7,8,0),1,1)</f>
        <v>39.24</v>
      </c>
      <c r="G2198" s="4">
        <f ca="1">OFFSET(InputPriceData!F$15,CalculationsAndCharts!$A2198+$A$11,IF($C$7,8,0),1,1)</f>
        <v>39.65</v>
      </c>
      <c r="H2198" s="133"/>
      <c r="I2198" s="133"/>
      <c r="J2198" s="37">
        <f t="shared" ca="1" si="639"/>
        <v>635</v>
      </c>
      <c r="K2198" s="124">
        <f t="shared" ca="1" si="640"/>
        <v>0.24000000000000199</v>
      </c>
      <c r="L2198" s="343">
        <f t="shared" ca="1" si="631"/>
        <v>0.24513458178643951</v>
      </c>
      <c r="M2198" s="345">
        <f t="shared" ca="1" si="641"/>
        <v>0.26706302311608759</v>
      </c>
      <c r="N2198" s="344">
        <f t="shared" ca="1" si="632"/>
        <v>0.91789038754303265</v>
      </c>
      <c r="O2198" s="4"/>
      <c r="P2198" s="4"/>
      <c r="Q2198" s="3"/>
      <c r="S2198" s="4"/>
      <c r="T2198" s="4" t="b">
        <f t="shared" ca="1" si="633"/>
        <v>0</v>
      </c>
      <c r="U2198" t="b">
        <f t="shared" ca="1" si="634"/>
        <v>0</v>
      </c>
      <c r="W2198" s="317" t="b">
        <f t="shared" ca="1" si="635"/>
        <v>0</v>
      </c>
      <c r="X2198" s="317" t="b">
        <f t="shared" ca="1" si="642"/>
        <v>1</v>
      </c>
      <c r="Y2198" s="317" t="b">
        <f t="shared" ca="1" si="636"/>
        <v>0</v>
      </c>
      <c r="Z2198" t="b">
        <f t="shared" ca="1" si="637"/>
        <v>0</v>
      </c>
      <c r="AA2198" s="37" t="b">
        <f t="shared" ca="1" si="643"/>
        <v>0</v>
      </c>
      <c r="AB2198" t="b">
        <f t="shared" ca="1" si="638"/>
        <v>0</v>
      </c>
      <c r="AD2198" t="b">
        <f t="shared" ca="1" si="644"/>
        <v>0</v>
      </c>
      <c r="AE2198" s="37" t="b">
        <f t="shared" ca="1" si="645"/>
        <v>0</v>
      </c>
      <c r="AF2198" t="b">
        <f t="shared" ca="1" si="646"/>
        <v>0</v>
      </c>
      <c r="AG2198" s="317" t="b">
        <f t="shared" ca="1" si="647"/>
        <v>0</v>
      </c>
      <c r="AH2198" s="317" t="b">
        <f t="shared" ca="1" si="648"/>
        <v>1</v>
      </c>
      <c r="AI2198" s="317" t="b">
        <f t="shared" ca="1" si="649"/>
        <v>0</v>
      </c>
    </row>
    <row r="2199" spans="1:35" x14ac:dyDescent="0.25">
      <c r="A2199">
        <v>2167</v>
      </c>
      <c r="B2199" s="169">
        <f ca="1">OFFSET(InputPriceData!B$15,CalculationsAndCharts!$A2199+$A$11,0,1,1)</f>
        <v>38698</v>
      </c>
      <c r="C2199" s="3">
        <f ca="1">OFFSET(InputPriceData!G$15,CalculationsAndCharts!$A2199+$A$11,IF($C$7,8,0),1,1)</f>
        <v>830100</v>
      </c>
      <c r="D2199" s="4">
        <f ca="1">OFFSET(InputPriceData!C$15,CalculationsAndCharts!$A2199+$A$11,IF($C$7,8,0),1,1)</f>
        <v>39.49</v>
      </c>
      <c r="E2199" s="4">
        <f ca="1">OFFSET(InputPriceData!D$15,CalculationsAndCharts!$A2199+$A$11,IF($C$7,8,0),1,1)</f>
        <v>39.549999999999997</v>
      </c>
      <c r="F2199" s="4">
        <f ca="1">OFFSET(InputPriceData!E$15,CalculationsAndCharts!$A2199+$A$11,IF($C$7,8,0),1,1)</f>
        <v>39.229999999999997</v>
      </c>
      <c r="G2199" s="4">
        <f ca="1">OFFSET(InputPriceData!F$15,CalculationsAndCharts!$A2199+$A$11,IF($C$7,8,0),1,1)</f>
        <v>39.32</v>
      </c>
      <c r="H2199" s="133"/>
      <c r="I2199" s="133"/>
      <c r="J2199" s="37">
        <f t="shared" ca="1" si="639"/>
        <v>634</v>
      </c>
      <c r="K2199" s="124">
        <f t="shared" ca="1" si="640"/>
        <v>-9.9999999999980105E-3</v>
      </c>
      <c r="L2199" s="343">
        <f t="shared" ca="1" si="631"/>
        <v>0.25449659694187277</v>
      </c>
      <c r="M2199" s="345">
        <f t="shared" ca="1" si="641"/>
        <v>0.26948841888606218</v>
      </c>
      <c r="N2199" s="344">
        <f t="shared" ca="1" si="632"/>
        <v>0.94436932760911019</v>
      </c>
      <c r="O2199" s="4"/>
      <c r="P2199" s="4"/>
      <c r="Q2199" s="3"/>
      <c r="S2199" s="4"/>
      <c r="T2199" s="4" t="b">
        <f t="shared" ca="1" si="633"/>
        <v>0</v>
      </c>
      <c r="U2199" t="b">
        <f t="shared" ca="1" si="634"/>
        <v>0</v>
      </c>
      <c r="W2199" s="317" t="b">
        <f t="shared" ca="1" si="635"/>
        <v>0</v>
      </c>
      <c r="X2199" s="317" t="b">
        <f t="shared" ca="1" si="642"/>
        <v>1</v>
      </c>
      <c r="Y2199" s="317" t="b">
        <f t="shared" ca="1" si="636"/>
        <v>0</v>
      </c>
      <c r="Z2199" t="b">
        <f t="shared" ca="1" si="637"/>
        <v>0</v>
      </c>
      <c r="AA2199" s="37" t="b">
        <f t="shared" ca="1" si="643"/>
        <v>0</v>
      </c>
      <c r="AB2199" t="b">
        <f t="shared" ca="1" si="638"/>
        <v>0</v>
      </c>
      <c r="AD2199" t="b">
        <f t="shared" ca="1" si="644"/>
        <v>0</v>
      </c>
      <c r="AE2199" s="37" t="b">
        <f t="shared" ca="1" si="645"/>
        <v>0</v>
      </c>
      <c r="AF2199" t="b">
        <f t="shared" ca="1" si="646"/>
        <v>0</v>
      </c>
      <c r="AG2199" s="317" t="b">
        <f t="shared" ca="1" si="647"/>
        <v>0</v>
      </c>
      <c r="AH2199" s="317" t="b">
        <f t="shared" ca="1" si="648"/>
        <v>1</v>
      </c>
      <c r="AI2199" s="317" t="b">
        <f t="shared" ca="1" si="649"/>
        <v>0</v>
      </c>
    </row>
    <row r="2200" spans="1:35" x14ac:dyDescent="0.25">
      <c r="A2200">
        <v>2168</v>
      </c>
      <c r="B2200" s="169">
        <f ca="1">OFFSET(InputPriceData!B$15,CalculationsAndCharts!$A2200+$A$11,0,1,1)</f>
        <v>38695</v>
      </c>
      <c r="C2200" s="3">
        <f ca="1">OFFSET(InputPriceData!G$15,CalculationsAndCharts!$A2200+$A$11,IF($C$7,8,0),1,1)</f>
        <v>1330500</v>
      </c>
      <c r="D2200" s="4">
        <f ca="1">OFFSET(InputPriceData!C$15,CalculationsAndCharts!$A2200+$A$11,IF($C$7,8,0),1,1)</f>
        <v>39.47</v>
      </c>
      <c r="E2200" s="4">
        <f ca="1">OFFSET(InputPriceData!D$15,CalculationsAndCharts!$A2200+$A$11,IF($C$7,8,0),1,1)</f>
        <v>39.520000000000003</v>
      </c>
      <c r="F2200" s="4">
        <f ca="1">OFFSET(InputPriceData!E$15,CalculationsAndCharts!$A2200+$A$11,IF($C$7,8,0),1,1)</f>
        <v>39.049999999999997</v>
      </c>
      <c r="G2200" s="4">
        <f ca="1">OFFSET(InputPriceData!F$15,CalculationsAndCharts!$A2200+$A$11,IF($C$7,8,0),1,1)</f>
        <v>39.409999999999997</v>
      </c>
      <c r="H2200" s="133"/>
      <c r="I2200" s="133"/>
      <c r="J2200" s="37">
        <f t="shared" ca="1" si="639"/>
        <v>633</v>
      </c>
      <c r="K2200" s="124">
        <f t="shared" ca="1" si="640"/>
        <v>0.31999999999999318</v>
      </c>
      <c r="L2200" s="343">
        <f t="shared" ca="1" si="631"/>
        <v>0.2519077094196891</v>
      </c>
      <c r="M2200" s="345">
        <f t="shared" ca="1" si="641"/>
        <v>0.27193584145919492</v>
      </c>
      <c r="N2200" s="344">
        <f t="shared" ca="1" si="632"/>
        <v>0.92634978922956313</v>
      </c>
      <c r="O2200" s="4"/>
      <c r="P2200" s="4"/>
      <c r="Q2200" s="3"/>
      <c r="S2200" s="4"/>
      <c r="T2200" s="4" t="b">
        <f t="shared" ca="1" si="633"/>
        <v>0</v>
      </c>
      <c r="U2200" t="b">
        <f t="shared" ca="1" si="634"/>
        <v>0</v>
      </c>
      <c r="W2200" s="317" t="b">
        <f t="shared" ca="1" si="635"/>
        <v>0</v>
      </c>
      <c r="X2200" s="317" t="b">
        <f t="shared" ca="1" si="642"/>
        <v>1</v>
      </c>
      <c r="Y2200" s="317" t="b">
        <f t="shared" ca="1" si="636"/>
        <v>0</v>
      </c>
      <c r="Z2200" t="b">
        <f t="shared" ca="1" si="637"/>
        <v>0</v>
      </c>
      <c r="AA2200" s="37" t="b">
        <f t="shared" ca="1" si="643"/>
        <v>0</v>
      </c>
      <c r="AB2200" t="b">
        <f t="shared" ca="1" si="638"/>
        <v>0</v>
      </c>
      <c r="AD2200" t="b">
        <f t="shared" ca="1" si="644"/>
        <v>0</v>
      </c>
      <c r="AE2200" s="37" t="b">
        <f t="shared" ca="1" si="645"/>
        <v>0</v>
      </c>
      <c r="AF2200" t="b">
        <f t="shared" ca="1" si="646"/>
        <v>0</v>
      </c>
      <c r="AG2200" s="317" t="b">
        <f t="shared" ca="1" si="647"/>
        <v>0</v>
      </c>
      <c r="AH2200" s="317" t="b">
        <f t="shared" ca="1" si="648"/>
        <v>1</v>
      </c>
      <c r="AI2200" s="317" t="b">
        <f t="shared" ca="1" si="649"/>
        <v>0</v>
      </c>
    </row>
    <row r="2201" spans="1:35" x14ac:dyDescent="0.25">
      <c r="A2201">
        <v>2169</v>
      </c>
      <c r="B2201" s="169">
        <f ca="1">OFFSET(InputPriceData!B$15,CalculationsAndCharts!$A2201+$A$11,0,1,1)</f>
        <v>38694</v>
      </c>
      <c r="C2201" s="3">
        <f ca="1">OFFSET(InputPriceData!G$15,CalculationsAndCharts!$A2201+$A$11,IF($C$7,8,0),1,1)</f>
        <v>1148600</v>
      </c>
      <c r="D2201" s="4">
        <f ca="1">OFFSET(InputPriceData!C$15,CalculationsAndCharts!$A2201+$A$11,IF($C$7,8,0),1,1)</f>
        <v>39.1</v>
      </c>
      <c r="E2201" s="4">
        <f ca="1">OFFSET(InputPriceData!D$15,CalculationsAndCharts!$A2201+$A$11,IF($C$7,8,0),1,1)</f>
        <v>39.49</v>
      </c>
      <c r="F2201" s="4">
        <f ca="1">OFFSET(InputPriceData!E$15,CalculationsAndCharts!$A2201+$A$11,IF($C$7,8,0),1,1)</f>
        <v>38.75</v>
      </c>
      <c r="G2201" s="4">
        <f ca="1">OFFSET(InputPriceData!F$15,CalculationsAndCharts!$A2201+$A$11,IF($C$7,8,0),1,1)</f>
        <v>39.33</v>
      </c>
      <c r="H2201" s="133"/>
      <c r="I2201" s="133"/>
      <c r="J2201" s="37">
        <f t="shared" ca="1" si="639"/>
        <v>632</v>
      </c>
      <c r="K2201" s="124">
        <f t="shared" ca="1" si="640"/>
        <v>0.14999999999999858</v>
      </c>
      <c r="L2201" s="343">
        <f t="shared" ca="1" si="631"/>
        <v>0.23593129456957049</v>
      </c>
      <c r="M2201" s="345">
        <f t="shared" ca="1" si="641"/>
        <v>0.27440549087708871</v>
      </c>
      <c r="N2201" s="344">
        <f t="shared" ca="1" si="632"/>
        <v>0.85979071998689882</v>
      </c>
      <c r="O2201" s="4"/>
      <c r="P2201" s="4"/>
      <c r="Q2201" s="3"/>
      <c r="S2201" s="4"/>
      <c r="T2201" s="4" t="b">
        <f t="shared" ca="1" si="633"/>
        <v>0</v>
      </c>
      <c r="U2201" t="b">
        <f t="shared" ca="1" si="634"/>
        <v>0</v>
      </c>
      <c r="W2201" s="317" t="b">
        <f t="shared" ca="1" si="635"/>
        <v>0</v>
      </c>
      <c r="X2201" s="317" t="b">
        <f t="shared" ca="1" si="642"/>
        <v>1</v>
      </c>
      <c r="Y2201" s="317" t="b">
        <f t="shared" ca="1" si="636"/>
        <v>0</v>
      </c>
      <c r="Z2201" t="b">
        <f t="shared" ca="1" si="637"/>
        <v>0</v>
      </c>
      <c r="AA2201" s="37" t="b">
        <f t="shared" ca="1" si="643"/>
        <v>0</v>
      </c>
      <c r="AB2201" t="b">
        <f t="shared" ca="1" si="638"/>
        <v>0</v>
      </c>
      <c r="AD2201" t="b">
        <f t="shared" ca="1" si="644"/>
        <v>0</v>
      </c>
      <c r="AE2201" s="37" t="b">
        <f t="shared" ca="1" si="645"/>
        <v>0</v>
      </c>
      <c r="AF2201" t="b">
        <f t="shared" ca="1" si="646"/>
        <v>0</v>
      </c>
      <c r="AG2201" s="317" t="b">
        <f t="shared" ca="1" si="647"/>
        <v>0</v>
      </c>
      <c r="AH2201" s="317" t="b">
        <f t="shared" ca="1" si="648"/>
        <v>1</v>
      </c>
      <c r="AI2201" s="317" t="b">
        <f t="shared" ca="1" si="649"/>
        <v>0</v>
      </c>
    </row>
    <row r="2202" spans="1:35" x14ac:dyDescent="0.25">
      <c r="A2202">
        <v>2170</v>
      </c>
      <c r="B2202" s="169">
        <f ca="1">OFFSET(InputPriceData!B$15,CalculationsAndCharts!$A2202+$A$11,0,1,1)</f>
        <v>38693</v>
      </c>
      <c r="C2202" s="3">
        <f ca="1">OFFSET(InputPriceData!G$15,CalculationsAndCharts!$A2202+$A$11,IF($C$7,8,0),1,1)</f>
        <v>1336400</v>
      </c>
      <c r="D2202" s="4">
        <f ca="1">OFFSET(InputPriceData!C$15,CalculationsAndCharts!$A2202+$A$11,IF($C$7,8,0),1,1)</f>
        <v>39.15</v>
      </c>
      <c r="E2202" s="4">
        <f ca="1">OFFSET(InputPriceData!D$15,CalculationsAndCharts!$A2202+$A$11,IF($C$7,8,0),1,1)</f>
        <v>39.19</v>
      </c>
      <c r="F2202" s="4">
        <f ca="1">OFFSET(InputPriceData!E$15,CalculationsAndCharts!$A2202+$A$11,IF($C$7,8,0),1,1)</f>
        <v>38.869999999999997</v>
      </c>
      <c r="G2202" s="4">
        <f ca="1">OFFSET(InputPriceData!F$15,CalculationsAndCharts!$A2202+$A$11,IF($C$7,8,0),1,1)</f>
        <v>39.090000000000003</v>
      </c>
      <c r="H2202" s="133"/>
      <c r="I2202" s="133"/>
      <c r="J2202" s="37">
        <f t="shared" ca="1" si="639"/>
        <v>631</v>
      </c>
      <c r="K2202" s="124">
        <f t="shared" ca="1" si="640"/>
        <v>0.60000000000000142</v>
      </c>
      <c r="L2202" s="343">
        <f t="shared" ca="1" si="631"/>
        <v>0.21090493264438931</v>
      </c>
      <c r="M2202" s="345">
        <f t="shared" ca="1" si="641"/>
        <v>0.27689756899807133</v>
      </c>
      <c r="N2202" s="344">
        <f t="shared" ca="1" si="632"/>
        <v>0.76167130469050204</v>
      </c>
      <c r="O2202" s="4"/>
      <c r="P2202" s="4"/>
      <c r="Q2202" s="3"/>
      <c r="S2202" s="4"/>
      <c r="T2202" s="4" t="b">
        <f t="shared" ca="1" si="633"/>
        <v>0</v>
      </c>
      <c r="U2202" t="b">
        <f t="shared" ca="1" si="634"/>
        <v>0</v>
      </c>
      <c r="W2202" s="317" t="b">
        <f t="shared" ca="1" si="635"/>
        <v>0</v>
      </c>
      <c r="X2202" s="317" t="b">
        <f t="shared" ca="1" si="642"/>
        <v>1</v>
      </c>
      <c r="Y2202" s="317" t="b">
        <f t="shared" ca="1" si="636"/>
        <v>0</v>
      </c>
      <c r="Z2202" t="b">
        <f t="shared" ca="1" si="637"/>
        <v>0</v>
      </c>
      <c r="AA2202" s="37" t="b">
        <f t="shared" ca="1" si="643"/>
        <v>0</v>
      </c>
      <c r="AB2202" t="b">
        <f t="shared" ca="1" si="638"/>
        <v>0</v>
      </c>
      <c r="AD2202" t="b">
        <f t="shared" ca="1" si="644"/>
        <v>0</v>
      </c>
      <c r="AE2202" s="37" t="b">
        <f t="shared" ca="1" si="645"/>
        <v>0</v>
      </c>
      <c r="AF2202" t="b">
        <f t="shared" ca="1" si="646"/>
        <v>0</v>
      </c>
      <c r="AG2202" s="317" t="b">
        <f t="shared" ca="1" si="647"/>
        <v>0</v>
      </c>
      <c r="AH2202" s="317" t="b">
        <f t="shared" ca="1" si="648"/>
        <v>1</v>
      </c>
      <c r="AI2202" s="317" t="b">
        <f t="shared" ca="1" si="649"/>
        <v>0</v>
      </c>
    </row>
    <row r="2203" spans="1:35" x14ac:dyDescent="0.25">
      <c r="A2203">
        <v>2171</v>
      </c>
      <c r="B2203" s="169">
        <f ca="1">OFFSET(InputPriceData!B$15,CalculationsAndCharts!$A2203+$A$11,0,1,1)</f>
        <v>38692</v>
      </c>
      <c r="C2203" s="3">
        <f ca="1">OFFSET(InputPriceData!G$15,CalculationsAndCharts!$A2203+$A$11,IF($C$7,8,0),1,1)</f>
        <v>2094600</v>
      </c>
      <c r="D2203" s="4">
        <f ca="1">OFFSET(InputPriceData!C$15,CalculationsAndCharts!$A2203+$A$11,IF($C$7,8,0),1,1)</f>
        <v>39.25</v>
      </c>
      <c r="E2203" s="4">
        <f ca="1">OFFSET(InputPriceData!D$15,CalculationsAndCharts!$A2203+$A$11,IF($C$7,8,0),1,1)</f>
        <v>39.6</v>
      </c>
      <c r="F2203" s="4">
        <f ca="1">OFFSET(InputPriceData!E$15,CalculationsAndCharts!$A2203+$A$11,IF($C$7,8,0),1,1)</f>
        <v>38.75</v>
      </c>
      <c r="G2203" s="4">
        <f ca="1">OFFSET(InputPriceData!F$15,CalculationsAndCharts!$A2203+$A$11,IF($C$7,8,0),1,1)</f>
        <v>39.18</v>
      </c>
      <c r="H2203" s="133"/>
      <c r="I2203" s="133"/>
      <c r="J2203" s="37">
        <f t="shared" ca="1" si="639"/>
        <v>630</v>
      </c>
      <c r="K2203" s="124">
        <f t="shared" ca="1" si="640"/>
        <v>0.57000000000000028</v>
      </c>
      <c r="L2203" s="343">
        <f t="shared" ca="1" si="631"/>
        <v>0.19209948272313074</v>
      </c>
      <c r="M2203" s="345">
        <f t="shared" ca="1" si="641"/>
        <v>0.27941227951369457</v>
      </c>
      <c r="N2203" s="344">
        <f t="shared" ca="1" si="632"/>
        <v>0.6875126714454779</v>
      </c>
      <c r="O2203" s="4"/>
      <c r="P2203" s="4"/>
      <c r="Q2203" s="3"/>
      <c r="S2203" s="4"/>
      <c r="T2203" s="4" t="b">
        <f t="shared" ca="1" si="633"/>
        <v>0</v>
      </c>
      <c r="U2203" t="b">
        <f t="shared" ca="1" si="634"/>
        <v>0</v>
      </c>
      <c r="W2203" s="317" t="b">
        <f t="shared" ca="1" si="635"/>
        <v>0</v>
      </c>
      <c r="X2203" s="317" t="b">
        <f t="shared" ca="1" si="642"/>
        <v>1</v>
      </c>
      <c r="Y2203" s="317" t="b">
        <f t="shared" ca="1" si="636"/>
        <v>0</v>
      </c>
      <c r="Z2203" t="b">
        <f t="shared" ca="1" si="637"/>
        <v>0</v>
      </c>
      <c r="AA2203" s="37" t="b">
        <f t="shared" ca="1" si="643"/>
        <v>0</v>
      </c>
      <c r="AB2203" t="b">
        <f t="shared" ca="1" si="638"/>
        <v>0</v>
      </c>
      <c r="AD2203" t="b">
        <f t="shared" ca="1" si="644"/>
        <v>0</v>
      </c>
      <c r="AE2203" s="37" t="b">
        <f t="shared" ca="1" si="645"/>
        <v>0</v>
      </c>
      <c r="AF2203" t="b">
        <f t="shared" ca="1" si="646"/>
        <v>0</v>
      </c>
      <c r="AG2203" s="317" t="b">
        <f t="shared" ca="1" si="647"/>
        <v>0</v>
      </c>
      <c r="AH2203" s="317" t="b">
        <f t="shared" ca="1" si="648"/>
        <v>1</v>
      </c>
      <c r="AI2203" s="317" t="b">
        <f t="shared" ca="1" si="649"/>
        <v>0</v>
      </c>
    </row>
    <row r="2204" spans="1:35" x14ac:dyDescent="0.25">
      <c r="A2204">
        <v>2172</v>
      </c>
      <c r="B2204" s="169">
        <f ca="1">OFFSET(InputPriceData!B$15,CalculationsAndCharts!$A2204+$A$11,0,1,1)</f>
        <v>38691</v>
      </c>
      <c r="C2204" s="3">
        <f ca="1">OFFSET(InputPriceData!G$15,CalculationsAndCharts!$A2204+$A$11,IF($C$7,8,0),1,1)</f>
        <v>1784900</v>
      </c>
      <c r="D2204" s="4">
        <f ca="1">OFFSET(InputPriceData!C$15,CalculationsAndCharts!$A2204+$A$11,IF($C$7,8,0),1,1)</f>
        <v>38.479999999999997</v>
      </c>
      <c r="E2204" s="4">
        <f ca="1">OFFSET(InputPriceData!D$15,CalculationsAndCharts!$A2204+$A$11,IF($C$7,8,0),1,1)</f>
        <v>38.56</v>
      </c>
      <c r="F2204" s="4">
        <f ca="1">OFFSET(InputPriceData!E$15,CalculationsAndCharts!$A2204+$A$11,IF($C$7,8,0),1,1)</f>
        <v>38.01</v>
      </c>
      <c r="G2204" s="4">
        <f ca="1">OFFSET(InputPriceData!F$15,CalculationsAndCharts!$A2204+$A$11,IF($C$7,8,0),1,1)</f>
        <v>38.49</v>
      </c>
      <c r="H2204" s="133"/>
      <c r="I2204" s="133"/>
      <c r="J2204" s="37">
        <f t="shared" ca="1" si="639"/>
        <v>629</v>
      </c>
      <c r="K2204" s="124">
        <f t="shared" ca="1" si="640"/>
        <v>-0.42999999999999972</v>
      </c>
      <c r="L2204" s="343">
        <f t="shared" ca="1" si="631"/>
        <v>0.2111843874113726</v>
      </c>
      <c r="M2204" s="345">
        <f t="shared" ca="1" si="641"/>
        <v>0.28194982796538304</v>
      </c>
      <c r="N2204" s="344">
        <f t="shared" ca="1" si="632"/>
        <v>0.74901406727334907</v>
      </c>
      <c r="O2204" s="4"/>
      <c r="P2204" s="4"/>
      <c r="Q2204" s="3"/>
      <c r="S2204" s="4"/>
      <c r="T2204" s="4" t="b">
        <f t="shared" ca="1" si="633"/>
        <v>0</v>
      </c>
      <c r="U2204" t="b">
        <f t="shared" ca="1" si="634"/>
        <v>0</v>
      </c>
      <c r="W2204" s="317" t="b">
        <f t="shared" ca="1" si="635"/>
        <v>0</v>
      </c>
      <c r="X2204" s="317" t="b">
        <f t="shared" ca="1" si="642"/>
        <v>1</v>
      </c>
      <c r="Y2204" s="317" t="b">
        <f t="shared" ca="1" si="636"/>
        <v>0</v>
      </c>
      <c r="Z2204" t="b">
        <f t="shared" ca="1" si="637"/>
        <v>0</v>
      </c>
      <c r="AA2204" s="37" t="b">
        <f t="shared" ca="1" si="643"/>
        <v>0</v>
      </c>
      <c r="AB2204" t="b">
        <f t="shared" ca="1" si="638"/>
        <v>0</v>
      </c>
      <c r="AD2204" t="b">
        <f t="shared" ca="1" si="644"/>
        <v>0</v>
      </c>
      <c r="AE2204" s="37" t="b">
        <f t="shared" ca="1" si="645"/>
        <v>0</v>
      </c>
      <c r="AF2204" t="b">
        <f t="shared" ca="1" si="646"/>
        <v>0</v>
      </c>
      <c r="AG2204" s="317" t="b">
        <f t="shared" ca="1" si="647"/>
        <v>0</v>
      </c>
      <c r="AH2204" s="317" t="b">
        <f t="shared" ca="1" si="648"/>
        <v>1</v>
      </c>
      <c r="AI2204" s="317" t="b">
        <f t="shared" ca="1" si="649"/>
        <v>0</v>
      </c>
    </row>
    <row r="2205" spans="1:35" x14ac:dyDescent="0.25">
      <c r="A2205">
        <v>2173</v>
      </c>
      <c r="B2205" s="169">
        <f ca="1">OFFSET(InputPriceData!B$15,CalculationsAndCharts!$A2205+$A$11,0,1,1)</f>
        <v>38688</v>
      </c>
      <c r="C2205" s="3">
        <f ca="1">OFFSET(InputPriceData!G$15,CalculationsAndCharts!$A2205+$A$11,IF($C$7,8,0),1,1)</f>
        <v>1166600</v>
      </c>
      <c r="D2205" s="4">
        <f ca="1">OFFSET(InputPriceData!C$15,CalculationsAndCharts!$A2205+$A$11,IF($C$7,8,0),1,1)</f>
        <v>38.81</v>
      </c>
      <c r="E2205" s="4">
        <f ca="1">OFFSET(InputPriceData!D$15,CalculationsAndCharts!$A2205+$A$11,IF($C$7,8,0),1,1)</f>
        <v>38.81</v>
      </c>
      <c r="F2205" s="4">
        <f ca="1">OFFSET(InputPriceData!E$15,CalculationsAndCharts!$A2205+$A$11,IF($C$7,8,0),1,1)</f>
        <v>38.32</v>
      </c>
      <c r="G2205" s="4">
        <f ca="1">OFFSET(InputPriceData!F$15,CalculationsAndCharts!$A2205+$A$11,IF($C$7,8,0),1,1)</f>
        <v>38.61</v>
      </c>
      <c r="H2205" s="133"/>
      <c r="I2205" s="133"/>
      <c r="J2205" s="37">
        <f t="shared" ca="1" si="639"/>
        <v>628</v>
      </c>
      <c r="K2205" s="124">
        <f t="shared" ca="1" si="640"/>
        <v>0.18999999999999773</v>
      </c>
      <c r="L2205" s="343">
        <f t="shared" ca="1" si="631"/>
        <v>0.22354821008614689</v>
      </c>
      <c r="M2205" s="345">
        <f t="shared" ca="1" si="641"/>
        <v>0.28451042176123414</v>
      </c>
      <c r="N2205" s="344">
        <f t="shared" ca="1" si="632"/>
        <v>0.78572942496198694</v>
      </c>
      <c r="O2205" s="4"/>
      <c r="P2205" s="4"/>
      <c r="Q2205" s="3"/>
      <c r="S2205" s="4"/>
      <c r="T2205" s="4" t="b">
        <f t="shared" ca="1" si="633"/>
        <v>0</v>
      </c>
      <c r="U2205" t="b">
        <f t="shared" ca="1" si="634"/>
        <v>0</v>
      </c>
      <c r="W2205" s="317" t="b">
        <f t="shared" ca="1" si="635"/>
        <v>0</v>
      </c>
      <c r="X2205" s="317" t="b">
        <f t="shared" ca="1" si="642"/>
        <v>1</v>
      </c>
      <c r="Y2205" s="317" t="b">
        <f t="shared" ca="1" si="636"/>
        <v>0</v>
      </c>
      <c r="Z2205" t="b">
        <f t="shared" ca="1" si="637"/>
        <v>0</v>
      </c>
      <c r="AA2205" s="37" t="b">
        <f t="shared" ca="1" si="643"/>
        <v>0</v>
      </c>
      <c r="AB2205" t="b">
        <f t="shared" ca="1" si="638"/>
        <v>0</v>
      </c>
      <c r="AD2205" t="b">
        <f t="shared" ca="1" si="644"/>
        <v>0</v>
      </c>
      <c r="AE2205" s="37" t="b">
        <f t="shared" ca="1" si="645"/>
        <v>0</v>
      </c>
      <c r="AF2205" t="b">
        <f t="shared" ca="1" si="646"/>
        <v>0</v>
      </c>
      <c r="AG2205" s="317" t="b">
        <f t="shared" ca="1" si="647"/>
        <v>0</v>
      </c>
      <c r="AH2205" s="317" t="b">
        <f t="shared" ca="1" si="648"/>
        <v>1</v>
      </c>
      <c r="AI2205" s="317" t="b">
        <f t="shared" ca="1" si="649"/>
        <v>0</v>
      </c>
    </row>
    <row r="2206" spans="1:35" x14ac:dyDescent="0.25">
      <c r="A2206">
        <v>2174</v>
      </c>
      <c r="B2206" s="169">
        <f ca="1">OFFSET(InputPriceData!B$15,CalculationsAndCharts!$A2206+$A$11,0,1,1)</f>
        <v>38687</v>
      </c>
      <c r="C2206" s="3">
        <f ca="1">OFFSET(InputPriceData!G$15,CalculationsAndCharts!$A2206+$A$11,IF($C$7,8,0),1,1)</f>
        <v>1681600</v>
      </c>
      <c r="D2206" s="4">
        <f ca="1">OFFSET(InputPriceData!C$15,CalculationsAndCharts!$A2206+$A$11,IF($C$7,8,0),1,1)</f>
        <v>38.630000000000003</v>
      </c>
      <c r="E2206" s="4">
        <f ca="1">OFFSET(InputPriceData!D$15,CalculationsAndCharts!$A2206+$A$11,IF($C$7,8,0),1,1)</f>
        <v>39.119999999999997</v>
      </c>
      <c r="F2206" s="4">
        <f ca="1">OFFSET(InputPriceData!E$15,CalculationsAndCharts!$A2206+$A$11,IF($C$7,8,0),1,1)</f>
        <v>38.520000000000003</v>
      </c>
      <c r="G2206" s="4">
        <f ca="1">OFFSET(InputPriceData!F$15,CalculationsAndCharts!$A2206+$A$11,IF($C$7,8,0),1,1)</f>
        <v>38.92</v>
      </c>
      <c r="H2206" s="133"/>
      <c r="I2206" s="133"/>
      <c r="J2206" s="37">
        <f t="shared" ca="1" si="639"/>
        <v>627</v>
      </c>
      <c r="K2206" s="124">
        <f t="shared" ca="1" si="640"/>
        <v>0.30000000000000426</v>
      </c>
      <c r="L2206" s="343">
        <f t="shared" ca="1" si="631"/>
        <v>0.20049954732555364</v>
      </c>
      <c r="M2206" s="345">
        <f t="shared" ca="1" si="641"/>
        <v>0.2870942701929709</v>
      </c>
      <c r="N2206" s="344">
        <f t="shared" ca="1" si="632"/>
        <v>0.69837530087517086</v>
      </c>
      <c r="O2206" s="4"/>
      <c r="P2206" s="4"/>
      <c r="Q2206" s="3"/>
      <c r="S2206" s="4"/>
      <c r="T2206" s="4" t="b">
        <f t="shared" ca="1" si="633"/>
        <v>0</v>
      </c>
      <c r="U2206" t="b">
        <f t="shared" ca="1" si="634"/>
        <v>0</v>
      </c>
      <c r="W2206" s="317" t="b">
        <f t="shared" ca="1" si="635"/>
        <v>0</v>
      </c>
      <c r="X2206" s="317" t="b">
        <f t="shared" ca="1" si="642"/>
        <v>1</v>
      </c>
      <c r="Y2206" s="317" t="b">
        <f t="shared" ca="1" si="636"/>
        <v>0</v>
      </c>
      <c r="Z2206" t="b">
        <f t="shared" ca="1" si="637"/>
        <v>0</v>
      </c>
      <c r="AA2206" s="37" t="b">
        <f t="shared" ca="1" si="643"/>
        <v>0</v>
      </c>
      <c r="AB2206" t="b">
        <f t="shared" ca="1" si="638"/>
        <v>0</v>
      </c>
      <c r="AD2206" t="b">
        <f t="shared" ca="1" si="644"/>
        <v>0</v>
      </c>
      <c r="AE2206" s="37" t="b">
        <f t="shared" ca="1" si="645"/>
        <v>0</v>
      </c>
      <c r="AF2206" t="b">
        <f t="shared" ca="1" si="646"/>
        <v>0</v>
      </c>
      <c r="AG2206" s="317" t="b">
        <f t="shared" ca="1" si="647"/>
        <v>0</v>
      </c>
      <c r="AH2206" s="317" t="b">
        <f t="shared" ca="1" si="648"/>
        <v>1</v>
      </c>
      <c r="AI2206" s="317" t="b">
        <f t="shared" ca="1" si="649"/>
        <v>0</v>
      </c>
    </row>
    <row r="2207" spans="1:35" x14ac:dyDescent="0.25">
      <c r="A2207">
        <v>2175</v>
      </c>
      <c r="B2207" s="169">
        <f ca="1">OFFSET(InputPriceData!B$15,CalculationsAndCharts!$A2207+$A$11,0,1,1)</f>
        <v>38686</v>
      </c>
      <c r="C2207" s="3">
        <f ca="1">OFFSET(InputPriceData!G$15,CalculationsAndCharts!$A2207+$A$11,IF($C$7,8,0),1,1)</f>
        <v>1222100</v>
      </c>
      <c r="D2207" s="4">
        <f ca="1">OFFSET(InputPriceData!C$15,CalculationsAndCharts!$A2207+$A$11,IF($C$7,8,0),1,1)</f>
        <v>38.72</v>
      </c>
      <c r="E2207" s="4">
        <f ca="1">OFFSET(InputPriceData!D$15,CalculationsAndCharts!$A2207+$A$11,IF($C$7,8,0),1,1)</f>
        <v>38.770000000000003</v>
      </c>
      <c r="F2207" s="4">
        <f ca="1">OFFSET(InputPriceData!E$15,CalculationsAndCharts!$A2207+$A$11,IF($C$7,8,0),1,1)</f>
        <v>38.39</v>
      </c>
      <c r="G2207" s="4">
        <f ca="1">OFFSET(InputPriceData!F$15,CalculationsAndCharts!$A2207+$A$11,IF($C$7,8,0),1,1)</f>
        <v>38.42</v>
      </c>
      <c r="H2207" s="133"/>
      <c r="I2207" s="133"/>
      <c r="J2207" s="37">
        <f t="shared" ca="1" si="639"/>
        <v>626</v>
      </c>
      <c r="K2207" s="124">
        <f t="shared" ca="1" si="640"/>
        <v>0.39000000000000057</v>
      </c>
      <c r="L2207" s="343">
        <f t="shared" ca="1" si="631"/>
        <v>0.17004307925337281</v>
      </c>
      <c r="M2207" s="345">
        <f t="shared" ca="1" si="641"/>
        <v>0.28970158445304833</v>
      </c>
      <c r="N2207" s="344">
        <f t="shared" ca="1" si="632"/>
        <v>0.58695943819020269</v>
      </c>
      <c r="O2207" s="4"/>
      <c r="P2207" s="4"/>
      <c r="Q2207" s="3"/>
      <c r="S2207" s="4"/>
      <c r="T2207" s="4" t="b">
        <f t="shared" ca="1" si="633"/>
        <v>0</v>
      </c>
      <c r="U2207" t="b">
        <f t="shared" ca="1" si="634"/>
        <v>0</v>
      </c>
      <c r="W2207" s="317" t="b">
        <f t="shared" ca="1" si="635"/>
        <v>0</v>
      </c>
      <c r="X2207" s="317" t="b">
        <f t="shared" ca="1" si="642"/>
        <v>1</v>
      </c>
      <c r="Y2207" s="317" t="b">
        <f t="shared" ca="1" si="636"/>
        <v>0</v>
      </c>
      <c r="Z2207" t="b">
        <f t="shared" ca="1" si="637"/>
        <v>0</v>
      </c>
      <c r="AA2207" s="37" t="b">
        <f t="shared" ca="1" si="643"/>
        <v>0</v>
      </c>
      <c r="AB2207" t="b">
        <f t="shared" ca="1" si="638"/>
        <v>0</v>
      </c>
      <c r="AD2207" t="b">
        <f t="shared" ca="1" si="644"/>
        <v>0</v>
      </c>
      <c r="AE2207" s="37" t="b">
        <f t="shared" ca="1" si="645"/>
        <v>0</v>
      </c>
      <c r="AF2207" t="b">
        <f t="shared" ca="1" si="646"/>
        <v>0</v>
      </c>
      <c r="AG2207" s="317" t="b">
        <f t="shared" ca="1" si="647"/>
        <v>0</v>
      </c>
      <c r="AH2207" s="317" t="b">
        <f t="shared" ca="1" si="648"/>
        <v>1</v>
      </c>
      <c r="AI2207" s="317" t="b">
        <f t="shared" ca="1" si="649"/>
        <v>0</v>
      </c>
    </row>
    <row r="2208" spans="1:35" x14ac:dyDescent="0.25">
      <c r="A2208">
        <v>2176</v>
      </c>
      <c r="B2208" s="169">
        <f ca="1">OFFSET(InputPriceData!B$15,CalculationsAndCharts!$A2208+$A$11,0,1,1)</f>
        <v>38685</v>
      </c>
      <c r="C2208" s="3">
        <f ca="1">OFFSET(InputPriceData!G$15,CalculationsAndCharts!$A2208+$A$11,IF($C$7,8,0),1,1)</f>
        <v>1316900</v>
      </c>
      <c r="D2208" s="4">
        <f ca="1">OFFSET(InputPriceData!C$15,CalculationsAndCharts!$A2208+$A$11,IF($C$7,8,0),1,1)</f>
        <v>38.130000000000003</v>
      </c>
      <c r="E2208" s="4">
        <f ca="1">OFFSET(InputPriceData!D$15,CalculationsAndCharts!$A2208+$A$11,IF($C$7,8,0),1,1)</f>
        <v>38.79</v>
      </c>
      <c r="F2208" s="4">
        <f ca="1">OFFSET(InputPriceData!E$15,CalculationsAndCharts!$A2208+$A$11,IF($C$7,8,0),1,1)</f>
        <v>38.130000000000003</v>
      </c>
      <c r="G2208" s="4">
        <f ca="1">OFFSET(InputPriceData!F$15,CalculationsAndCharts!$A2208+$A$11,IF($C$7,8,0),1,1)</f>
        <v>38.619999999999997</v>
      </c>
      <c r="H2208" s="133"/>
      <c r="I2208" s="133"/>
      <c r="J2208" s="37">
        <f t="shared" ca="1" si="639"/>
        <v>625</v>
      </c>
      <c r="K2208" s="124">
        <f t="shared" ca="1" si="640"/>
        <v>0.5</v>
      </c>
      <c r="L2208" s="343">
        <f t="shared" ca="1" si="631"/>
        <v>0.14410884915460459</v>
      </c>
      <c r="M2208" s="345">
        <f t="shared" ca="1" si="641"/>
        <v>0.29233257765191556</v>
      </c>
      <c r="N2208" s="344">
        <f t="shared" ca="1" si="632"/>
        <v>0.49296198977247413</v>
      </c>
      <c r="O2208" s="4"/>
      <c r="P2208" s="4"/>
      <c r="Q2208" s="3"/>
      <c r="S2208" s="4"/>
      <c r="T2208" s="4" t="b">
        <f t="shared" ca="1" si="633"/>
        <v>0</v>
      </c>
      <c r="U2208" t="b">
        <f t="shared" ca="1" si="634"/>
        <v>0</v>
      </c>
      <c r="W2208" s="317" t="b">
        <f t="shared" ca="1" si="635"/>
        <v>0</v>
      </c>
      <c r="X2208" s="317" t="b">
        <f t="shared" ca="1" si="642"/>
        <v>1</v>
      </c>
      <c r="Y2208" s="317" t="b">
        <f t="shared" ca="1" si="636"/>
        <v>0</v>
      </c>
      <c r="Z2208" t="b">
        <f t="shared" ca="1" si="637"/>
        <v>0</v>
      </c>
      <c r="AA2208" s="37" t="b">
        <f t="shared" ca="1" si="643"/>
        <v>0</v>
      </c>
      <c r="AB2208" t="b">
        <f t="shared" ca="1" si="638"/>
        <v>0</v>
      </c>
      <c r="AD2208" t="b">
        <f t="shared" ca="1" si="644"/>
        <v>0</v>
      </c>
      <c r="AE2208" s="37" t="b">
        <f t="shared" ca="1" si="645"/>
        <v>0</v>
      </c>
      <c r="AF2208" t="b">
        <f t="shared" ca="1" si="646"/>
        <v>0</v>
      </c>
      <c r="AG2208" s="317" t="b">
        <f t="shared" ca="1" si="647"/>
        <v>0</v>
      </c>
      <c r="AH2208" s="317" t="b">
        <f t="shared" ca="1" si="648"/>
        <v>1</v>
      </c>
      <c r="AI2208" s="317" t="b">
        <f t="shared" ca="1" si="649"/>
        <v>0</v>
      </c>
    </row>
    <row r="2209" spans="1:35" x14ac:dyDescent="0.25">
      <c r="A2209">
        <v>2177</v>
      </c>
      <c r="B2209" s="169">
        <f ca="1">OFFSET(InputPriceData!B$15,CalculationsAndCharts!$A2209+$A$11,0,1,1)</f>
        <v>38684</v>
      </c>
      <c r="C2209" s="3">
        <f ca="1">OFFSET(InputPriceData!G$15,CalculationsAndCharts!$A2209+$A$11,IF($C$7,8,0),1,1)</f>
        <v>1172700</v>
      </c>
      <c r="D2209" s="4">
        <f ca="1">OFFSET(InputPriceData!C$15,CalculationsAndCharts!$A2209+$A$11,IF($C$7,8,0),1,1)</f>
        <v>38.200000000000003</v>
      </c>
      <c r="E2209" s="4">
        <f ca="1">OFFSET(InputPriceData!D$15,CalculationsAndCharts!$A2209+$A$11,IF($C$7,8,0),1,1)</f>
        <v>38.43</v>
      </c>
      <c r="F2209" s="4">
        <f ca="1">OFFSET(InputPriceData!E$15,CalculationsAndCharts!$A2209+$A$11,IF($C$7,8,0),1,1)</f>
        <v>38.03</v>
      </c>
      <c r="G2209" s="4">
        <f ca="1">OFFSET(InputPriceData!F$15,CalculationsAndCharts!$A2209+$A$11,IF($C$7,8,0),1,1)</f>
        <v>38.03</v>
      </c>
      <c r="H2209" s="133"/>
      <c r="I2209" s="133"/>
      <c r="J2209" s="37">
        <f t="shared" ca="1" si="639"/>
        <v>624</v>
      </c>
      <c r="K2209" s="124">
        <f t="shared" ca="1" si="640"/>
        <v>0.10999999999999943</v>
      </c>
      <c r="L2209" s="343">
        <f t="shared" ref="L2209:L2272" ca="1" si="650">IF(J2209&gt;3,($D$21*(K2209+K2210)/2+$D$22*L2210+$D$23*L2211),IF(J2209=1,0,IF(J2209=2,($D$21*0*(G2209+G2210)/2+$D$22*L2210),IF(J2209=3,($D$21*0*(G2209+G2210)/2+$D$22*L2210+$D$23*L2211),0))))</f>
        <v>0.14074190497432526</v>
      </c>
      <c r="M2209" s="345">
        <f t="shared" ca="1" si="641"/>
        <v>0.29498746483543448</v>
      </c>
      <c r="N2209" s="344">
        <f t="shared" ref="N2209:N2272" ca="1" si="651">IF(M2209=0,0,L2209/M2209)</f>
        <v>0.4771114767633986</v>
      </c>
      <c r="O2209" s="4"/>
      <c r="P2209" s="4"/>
      <c r="Q2209" s="3"/>
      <c r="S2209" s="4"/>
      <c r="T2209" s="4" t="b">
        <f t="shared" ref="T2209:T2272" ca="1" si="652">AND(N2210&lt;0,N2209&gt;0)</f>
        <v>0</v>
      </c>
      <c r="U2209" t="b">
        <f t="shared" ref="U2209:U2272" ca="1" si="653">AND(N2210&gt;0,N2209&lt;0)</f>
        <v>0</v>
      </c>
      <c r="W2209" s="317" t="b">
        <f t="shared" ref="W2209:W2272" ca="1" si="654">AND(T2210&lt;&gt;T2211,T2210,NOT(X2210))</f>
        <v>0</v>
      </c>
      <c r="X2209" s="317" t="b">
        <f t="shared" ca="1" si="642"/>
        <v>1</v>
      </c>
      <c r="Y2209" s="317" t="b">
        <f t="shared" ref="Y2209:Y2272" ca="1" si="655">AND(X2210,AND(U2210&lt;&gt;U2211,U2210))</f>
        <v>0</v>
      </c>
      <c r="Z2209" t="b">
        <f t="shared" ref="Z2209:Z2272" ca="1" si="656">AND(U2210&lt;&gt;U2211,U2210,NOT(AA2210))</f>
        <v>0</v>
      </c>
      <c r="AA2209" s="37" t="b">
        <f t="shared" ca="1" si="643"/>
        <v>0</v>
      </c>
      <c r="AB2209" t="b">
        <f t="shared" ref="AB2209:AB2272" ca="1" si="657">AND(AA2210,AND(T2210&lt;&gt;T2211,T2210))</f>
        <v>0</v>
      </c>
      <c r="AD2209" t="b">
        <f t="shared" ca="1" si="644"/>
        <v>0</v>
      </c>
      <c r="AE2209" s="37" t="b">
        <f t="shared" ca="1" si="645"/>
        <v>0</v>
      </c>
      <c r="AF2209" t="b">
        <f t="shared" ca="1" si="646"/>
        <v>0</v>
      </c>
      <c r="AG2209" s="317" t="b">
        <f t="shared" ca="1" si="647"/>
        <v>0</v>
      </c>
      <c r="AH2209" s="317" t="b">
        <f t="shared" ca="1" si="648"/>
        <v>1</v>
      </c>
      <c r="AI2209" s="317" t="b">
        <f t="shared" ca="1" si="649"/>
        <v>0</v>
      </c>
    </row>
    <row r="2210" spans="1:35" x14ac:dyDescent="0.25">
      <c r="A2210">
        <v>2178</v>
      </c>
      <c r="B2210" s="169">
        <f ca="1">OFFSET(InputPriceData!B$15,CalculationsAndCharts!$A2210+$A$11,0,1,1)</f>
        <v>38681</v>
      </c>
      <c r="C2210" s="3">
        <f ca="1">OFFSET(InputPriceData!G$15,CalculationsAndCharts!$A2210+$A$11,IF($C$7,8,0),1,1)</f>
        <v>282700</v>
      </c>
      <c r="D2210" s="4">
        <f ca="1">OFFSET(InputPriceData!C$15,CalculationsAndCharts!$A2210+$A$11,IF($C$7,8,0),1,1)</f>
        <v>38.01</v>
      </c>
      <c r="E2210" s="4">
        <f ca="1">OFFSET(InputPriceData!D$15,CalculationsAndCharts!$A2210+$A$11,IF($C$7,8,0),1,1)</f>
        <v>38.159999999999997</v>
      </c>
      <c r="F2210" s="4">
        <f ca="1">OFFSET(InputPriceData!E$15,CalculationsAndCharts!$A2210+$A$11,IF($C$7,8,0),1,1)</f>
        <v>37.85</v>
      </c>
      <c r="G2210" s="4">
        <f ca="1">OFFSET(InputPriceData!F$15,CalculationsAndCharts!$A2210+$A$11,IF($C$7,8,0),1,1)</f>
        <v>38.119999999999997</v>
      </c>
      <c r="H2210" s="133"/>
      <c r="I2210" s="133"/>
      <c r="J2210" s="37">
        <f t="shared" ref="J2210:J2273" ca="1" si="658">$A$8-A2210+1</f>
        <v>623</v>
      </c>
      <c r="K2210" s="124">
        <f t="shared" ref="K2210:K2273" ca="1" si="659">IF(J2210&gt;2,G2210-G2212,0)</f>
        <v>-0.12000000000000455</v>
      </c>
      <c r="L2210" s="343">
        <f t="shared" ca="1" si="650"/>
        <v>0.15572952482096097</v>
      </c>
      <c r="M2210" s="345">
        <f t="shared" ref="M2210:M2273" ca="1" si="660">MAX(IF(J2210=1,0.0000001,0.991*M2211),ABS(L2210))</f>
        <v>0.29766646300245658</v>
      </c>
      <c r="N2210" s="344">
        <f t="shared" ca="1" si="651"/>
        <v>0.52316785455160852</v>
      </c>
      <c r="O2210" s="4"/>
      <c r="P2210" s="4"/>
      <c r="Q2210" s="3"/>
      <c r="S2210" s="4"/>
      <c r="T2210" s="4" t="b">
        <f t="shared" ca="1" si="652"/>
        <v>0</v>
      </c>
      <c r="U2210" t="b">
        <f t="shared" ca="1" si="653"/>
        <v>0</v>
      </c>
      <c r="W2210" s="317" t="b">
        <f t="shared" ca="1" si="654"/>
        <v>0</v>
      </c>
      <c r="X2210" s="317" t="b">
        <f t="shared" ref="X2210:X2273" ca="1" si="661">IF(X2211,IF(Y2210,FALSE,X2211),IF(W2210,TRUE,X2211))</f>
        <v>1</v>
      </c>
      <c r="Y2210" s="317" t="b">
        <f t="shared" ca="1" si="655"/>
        <v>0</v>
      </c>
      <c r="Z2210" t="b">
        <f t="shared" ca="1" si="656"/>
        <v>0</v>
      </c>
      <c r="AA2210" s="37" t="b">
        <f t="shared" ref="AA2210:AA2273" ca="1" si="662">IF(AA2211,IF(AB2210,FALSE,AA2211),IF(Z2210,TRUE,AA2211))</f>
        <v>0</v>
      </c>
      <c r="AB2210" t="b">
        <f t="shared" ca="1" si="657"/>
        <v>0</v>
      </c>
      <c r="AD2210" t="b">
        <f t="shared" ref="AD2210:AD2273" ca="1" si="663">AND($U2211&lt;&gt;$U2212,$U2211,NOT(AE2211))</f>
        <v>0</v>
      </c>
      <c r="AE2210" s="37" t="b">
        <f t="shared" ref="AE2210:AE2273" ca="1" si="664">IF(AE2211,IF(AF2210,FALSE,AE2211),IF(AD2210,TRUE,AE2211))</f>
        <v>0</v>
      </c>
      <c r="AF2210" t="b">
        <f t="shared" ref="AF2210:AF2273" ca="1" si="665">AND(AE2211,AND($T2211&lt;&gt;$T2212,$T2211))</f>
        <v>0</v>
      </c>
      <c r="AG2210" s="317" t="b">
        <f t="shared" ref="AG2210:AG2273" ca="1" si="666">AND($T2211&lt;&gt;$T2212,$T2211,NOT(AH2211))</f>
        <v>0</v>
      </c>
      <c r="AH2210" s="317" t="b">
        <f t="shared" ref="AH2210:AH2273" ca="1" si="667">IF(AH2211,IF(AI2210,FALSE,AH2211),IF(AG2210,TRUE,AH2211))</f>
        <v>1</v>
      </c>
      <c r="AI2210" s="317" t="b">
        <f t="shared" ref="AI2210:AI2273" ca="1" si="668">AND(AH2211,AND($U2211&lt;&gt;$U2212,$U2211))</f>
        <v>0</v>
      </c>
    </row>
    <row r="2211" spans="1:35" x14ac:dyDescent="0.25">
      <c r="A2211">
        <v>2179</v>
      </c>
      <c r="B2211" s="169">
        <f ca="1">OFFSET(InputPriceData!B$15,CalculationsAndCharts!$A2211+$A$11,0,1,1)</f>
        <v>38679</v>
      </c>
      <c r="C2211" s="3">
        <f ca="1">OFFSET(InputPriceData!G$15,CalculationsAndCharts!$A2211+$A$11,IF($C$7,8,0),1,1)</f>
        <v>738100</v>
      </c>
      <c r="D2211" s="4">
        <f ca="1">OFFSET(InputPriceData!C$15,CalculationsAndCharts!$A2211+$A$11,IF($C$7,8,0),1,1)</f>
        <v>38.119999999999997</v>
      </c>
      <c r="E2211" s="4">
        <f ca="1">OFFSET(InputPriceData!D$15,CalculationsAndCharts!$A2211+$A$11,IF($C$7,8,0),1,1)</f>
        <v>38.18</v>
      </c>
      <c r="F2211" s="4">
        <f ca="1">OFFSET(InputPriceData!E$15,CalculationsAndCharts!$A2211+$A$11,IF($C$7,8,0),1,1)</f>
        <v>37.909999999999997</v>
      </c>
      <c r="G2211" s="4">
        <f ca="1">OFFSET(InputPriceData!F$15,CalculationsAndCharts!$A2211+$A$11,IF($C$7,8,0),1,1)</f>
        <v>37.92</v>
      </c>
      <c r="H2211" s="133"/>
      <c r="I2211" s="133"/>
      <c r="J2211" s="37">
        <f t="shared" ca="1" si="658"/>
        <v>622</v>
      </c>
      <c r="K2211" s="124">
        <f t="shared" ca="1" si="659"/>
        <v>3.0000000000001137E-2</v>
      </c>
      <c r="L2211" s="343">
        <f t="shared" ca="1" si="650"/>
        <v>0.15929647304594804</v>
      </c>
      <c r="M2211" s="345">
        <f t="shared" ca="1" si="660"/>
        <v>0.30036979112255963</v>
      </c>
      <c r="N2211" s="344">
        <f t="shared" ca="1" si="651"/>
        <v>0.53033453347826998</v>
      </c>
      <c r="O2211" s="4"/>
      <c r="P2211" s="4"/>
      <c r="Q2211" s="3"/>
      <c r="S2211" s="4"/>
      <c r="T2211" s="4" t="b">
        <f t="shared" ca="1" si="652"/>
        <v>0</v>
      </c>
      <c r="U2211" t="b">
        <f t="shared" ca="1" si="653"/>
        <v>0</v>
      </c>
      <c r="W2211" s="317" t="b">
        <f t="shared" ca="1" si="654"/>
        <v>0</v>
      </c>
      <c r="X2211" s="317" t="b">
        <f t="shared" ca="1" si="661"/>
        <v>1</v>
      </c>
      <c r="Y2211" s="317" t="b">
        <f t="shared" ca="1" si="655"/>
        <v>0</v>
      </c>
      <c r="Z2211" t="b">
        <f t="shared" ca="1" si="656"/>
        <v>0</v>
      </c>
      <c r="AA2211" s="37" t="b">
        <f t="shared" ca="1" si="662"/>
        <v>0</v>
      </c>
      <c r="AB2211" t="b">
        <f t="shared" ca="1" si="657"/>
        <v>0</v>
      </c>
      <c r="AD2211" t="b">
        <f t="shared" ca="1" si="663"/>
        <v>0</v>
      </c>
      <c r="AE2211" s="37" t="b">
        <f t="shared" ca="1" si="664"/>
        <v>0</v>
      </c>
      <c r="AF2211" t="b">
        <f t="shared" ca="1" si="665"/>
        <v>0</v>
      </c>
      <c r="AG2211" s="317" t="b">
        <f t="shared" ca="1" si="666"/>
        <v>0</v>
      </c>
      <c r="AH2211" s="317" t="b">
        <f t="shared" ca="1" si="667"/>
        <v>1</v>
      </c>
      <c r="AI2211" s="317" t="b">
        <f t="shared" ca="1" si="668"/>
        <v>0</v>
      </c>
    </row>
    <row r="2212" spans="1:35" x14ac:dyDescent="0.25">
      <c r="A2212">
        <v>2180</v>
      </c>
      <c r="B2212" s="169">
        <f ca="1">OFFSET(InputPriceData!B$15,CalculationsAndCharts!$A2212+$A$11,0,1,1)</f>
        <v>38678</v>
      </c>
      <c r="C2212" s="3">
        <f ca="1">OFFSET(InputPriceData!G$15,CalculationsAndCharts!$A2212+$A$11,IF($C$7,8,0),1,1)</f>
        <v>1360000</v>
      </c>
      <c r="D2212" s="4">
        <f ca="1">OFFSET(InputPriceData!C$15,CalculationsAndCharts!$A2212+$A$11,IF($C$7,8,0),1,1)</f>
        <v>37.65</v>
      </c>
      <c r="E2212" s="4">
        <f ca="1">OFFSET(InputPriceData!D$15,CalculationsAndCharts!$A2212+$A$11,IF($C$7,8,0),1,1)</f>
        <v>38.24</v>
      </c>
      <c r="F2212" s="4">
        <f ca="1">OFFSET(InputPriceData!E$15,CalculationsAndCharts!$A2212+$A$11,IF($C$7,8,0),1,1)</f>
        <v>37.630000000000003</v>
      </c>
      <c r="G2212" s="4">
        <f ca="1">OFFSET(InputPriceData!F$15,CalculationsAndCharts!$A2212+$A$11,IF($C$7,8,0),1,1)</f>
        <v>38.24</v>
      </c>
      <c r="H2212" s="133"/>
      <c r="I2212" s="133"/>
      <c r="J2212" s="37">
        <f t="shared" ca="1" si="658"/>
        <v>621</v>
      </c>
      <c r="K2212" s="124">
        <f t="shared" ca="1" si="659"/>
        <v>0.42999999999999972</v>
      </c>
      <c r="L2212" s="343">
        <f t="shared" ca="1" si="650"/>
        <v>0.13968773920378413</v>
      </c>
      <c r="M2212" s="345">
        <f t="shared" ca="1" si="660"/>
        <v>0.30309767015394512</v>
      </c>
      <c r="N2212" s="344">
        <f t="shared" ca="1" si="651"/>
        <v>0.46086708331619936</v>
      </c>
      <c r="O2212" s="4"/>
      <c r="P2212" s="4"/>
      <c r="Q2212" s="3"/>
      <c r="S2212" s="4"/>
      <c r="T2212" s="4" t="b">
        <f t="shared" ca="1" si="652"/>
        <v>0</v>
      </c>
      <c r="U2212" t="b">
        <f t="shared" ca="1" si="653"/>
        <v>0</v>
      </c>
      <c r="W2212" s="317" t="b">
        <f t="shared" ca="1" si="654"/>
        <v>0</v>
      </c>
      <c r="X2212" s="317" t="b">
        <f t="shared" ca="1" si="661"/>
        <v>1</v>
      </c>
      <c r="Y2212" s="317" t="b">
        <f t="shared" ca="1" si="655"/>
        <v>0</v>
      </c>
      <c r="Z2212" t="b">
        <f t="shared" ca="1" si="656"/>
        <v>0</v>
      </c>
      <c r="AA2212" s="37" t="b">
        <f t="shared" ca="1" si="662"/>
        <v>0</v>
      </c>
      <c r="AB2212" t="b">
        <f t="shared" ca="1" si="657"/>
        <v>0</v>
      </c>
      <c r="AD2212" t="b">
        <f t="shared" ca="1" si="663"/>
        <v>0</v>
      </c>
      <c r="AE2212" s="37" t="b">
        <f t="shared" ca="1" si="664"/>
        <v>0</v>
      </c>
      <c r="AF2212" t="b">
        <f t="shared" ca="1" si="665"/>
        <v>0</v>
      </c>
      <c r="AG2212" s="317" t="b">
        <f t="shared" ca="1" si="666"/>
        <v>0</v>
      </c>
      <c r="AH2212" s="317" t="b">
        <f t="shared" ca="1" si="667"/>
        <v>1</v>
      </c>
      <c r="AI2212" s="317" t="b">
        <f t="shared" ca="1" si="668"/>
        <v>0</v>
      </c>
    </row>
    <row r="2213" spans="1:35" x14ac:dyDescent="0.25">
      <c r="A2213">
        <v>2181</v>
      </c>
      <c r="B2213" s="169">
        <f ca="1">OFFSET(InputPriceData!B$15,CalculationsAndCharts!$A2213+$A$11,0,1,1)</f>
        <v>38677</v>
      </c>
      <c r="C2213" s="3">
        <f ca="1">OFFSET(InputPriceData!G$15,CalculationsAndCharts!$A2213+$A$11,IF($C$7,8,0),1,1)</f>
        <v>770700</v>
      </c>
      <c r="D2213" s="4">
        <f ca="1">OFFSET(InputPriceData!C$15,CalculationsAndCharts!$A2213+$A$11,IF($C$7,8,0),1,1)</f>
        <v>37.79</v>
      </c>
      <c r="E2213" s="4">
        <f ca="1">OFFSET(InputPriceData!D$15,CalculationsAndCharts!$A2213+$A$11,IF($C$7,8,0),1,1)</f>
        <v>37.99</v>
      </c>
      <c r="F2213" s="4">
        <f ca="1">OFFSET(InputPriceData!E$15,CalculationsAndCharts!$A2213+$A$11,IF($C$7,8,0),1,1)</f>
        <v>37.42</v>
      </c>
      <c r="G2213" s="4">
        <f ca="1">OFFSET(InputPriceData!F$15,CalculationsAndCharts!$A2213+$A$11,IF($C$7,8,0),1,1)</f>
        <v>37.89</v>
      </c>
      <c r="H2213" s="133"/>
      <c r="I2213" s="133"/>
      <c r="J2213" s="37">
        <f t="shared" ca="1" si="658"/>
        <v>620</v>
      </c>
      <c r="K2213" s="124">
        <f t="shared" ca="1" si="659"/>
        <v>-0.21999999999999886</v>
      </c>
      <c r="L2213" s="343">
        <f t="shared" ca="1" si="650"/>
        <v>0.12023936300053112</v>
      </c>
      <c r="M2213" s="345">
        <f t="shared" ca="1" si="660"/>
        <v>0.30585032306149862</v>
      </c>
      <c r="N2213" s="344">
        <f t="shared" ca="1" si="651"/>
        <v>0.39313139118821228</v>
      </c>
      <c r="O2213" s="4"/>
      <c r="P2213" s="4"/>
      <c r="Q2213" s="3"/>
      <c r="S2213" s="4"/>
      <c r="T2213" s="4" t="b">
        <f t="shared" ca="1" si="652"/>
        <v>0</v>
      </c>
      <c r="U2213" t="b">
        <f t="shared" ca="1" si="653"/>
        <v>0</v>
      </c>
      <c r="W2213" s="317" t="b">
        <f t="shared" ca="1" si="654"/>
        <v>0</v>
      </c>
      <c r="X2213" s="317" t="b">
        <f t="shared" ca="1" si="661"/>
        <v>1</v>
      </c>
      <c r="Y2213" s="317" t="b">
        <f t="shared" ca="1" si="655"/>
        <v>0</v>
      </c>
      <c r="Z2213" t="b">
        <f t="shared" ca="1" si="656"/>
        <v>0</v>
      </c>
      <c r="AA2213" s="37" t="b">
        <f t="shared" ca="1" si="662"/>
        <v>0</v>
      </c>
      <c r="AB2213" t="b">
        <f t="shared" ca="1" si="657"/>
        <v>0</v>
      </c>
      <c r="AD2213" t="b">
        <f t="shared" ca="1" si="663"/>
        <v>0</v>
      </c>
      <c r="AE2213" s="37" t="b">
        <f t="shared" ca="1" si="664"/>
        <v>0</v>
      </c>
      <c r="AF2213" t="b">
        <f t="shared" ca="1" si="665"/>
        <v>0</v>
      </c>
      <c r="AG2213" s="317" t="b">
        <f t="shared" ca="1" si="666"/>
        <v>0</v>
      </c>
      <c r="AH2213" s="317" t="b">
        <f t="shared" ca="1" si="667"/>
        <v>1</v>
      </c>
      <c r="AI2213" s="317" t="b">
        <f t="shared" ca="1" si="668"/>
        <v>0</v>
      </c>
    </row>
    <row r="2214" spans="1:35" x14ac:dyDescent="0.25">
      <c r="A2214">
        <v>2182</v>
      </c>
      <c r="B2214" s="169">
        <f ca="1">OFFSET(InputPriceData!B$15,CalculationsAndCharts!$A2214+$A$11,0,1,1)</f>
        <v>38674</v>
      </c>
      <c r="C2214" s="3">
        <f ca="1">OFFSET(InputPriceData!G$15,CalculationsAndCharts!$A2214+$A$11,IF($C$7,8,0),1,1)</f>
        <v>1187200</v>
      </c>
      <c r="D2214" s="4">
        <f ca="1">OFFSET(InputPriceData!C$15,CalculationsAndCharts!$A2214+$A$11,IF($C$7,8,0),1,1)</f>
        <v>38.4</v>
      </c>
      <c r="E2214" s="4">
        <f ca="1">OFFSET(InputPriceData!D$15,CalculationsAndCharts!$A2214+$A$11,IF($C$7,8,0),1,1)</f>
        <v>38.409999999999997</v>
      </c>
      <c r="F2214" s="4">
        <f ca="1">OFFSET(InputPriceData!E$15,CalculationsAndCharts!$A2214+$A$11,IF($C$7,8,0),1,1)</f>
        <v>37.700000000000003</v>
      </c>
      <c r="G2214" s="4">
        <f ca="1">OFFSET(InputPriceData!F$15,CalculationsAndCharts!$A2214+$A$11,IF($C$7,8,0),1,1)</f>
        <v>37.81</v>
      </c>
      <c r="H2214" s="133"/>
      <c r="I2214" s="133"/>
      <c r="J2214" s="37">
        <f t="shared" ca="1" si="658"/>
        <v>619</v>
      </c>
      <c r="K2214" s="124">
        <f t="shared" ca="1" si="659"/>
        <v>0.37000000000000455</v>
      </c>
      <c r="L2214" s="343">
        <f t="shared" ca="1" si="650"/>
        <v>8.8036416985235594E-2</v>
      </c>
      <c r="M2214" s="345">
        <f t="shared" ca="1" si="660"/>
        <v>0.30862797483501375</v>
      </c>
      <c r="N2214" s="344">
        <f t="shared" ca="1" si="651"/>
        <v>0.28525093045210198</v>
      </c>
      <c r="O2214" s="4"/>
      <c r="P2214" s="4"/>
      <c r="Q2214" s="3"/>
      <c r="S2214" s="4"/>
      <c r="T2214" s="4" t="b">
        <f t="shared" ca="1" si="652"/>
        <v>0</v>
      </c>
      <c r="U2214" t="b">
        <f t="shared" ca="1" si="653"/>
        <v>0</v>
      </c>
      <c r="W2214" s="317" t="b">
        <f t="shared" ca="1" si="654"/>
        <v>0</v>
      </c>
      <c r="X2214" s="317" t="b">
        <f t="shared" ca="1" si="661"/>
        <v>1</v>
      </c>
      <c r="Y2214" s="317" t="b">
        <f t="shared" ca="1" si="655"/>
        <v>0</v>
      </c>
      <c r="Z2214" t="b">
        <f t="shared" ca="1" si="656"/>
        <v>0</v>
      </c>
      <c r="AA2214" s="37" t="b">
        <f t="shared" ca="1" si="662"/>
        <v>0</v>
      </c>
      <c r="AB2214" t="b">
        <f t="shared" ca="1" si="657"/>
        <v>0</v>
      </c>
      <c r="AD2214" t="b">
        <f t="shared" ca="1" si="663"/>
        <v>0</v>
      </c>
      <c r="AE2214" s="37" t="b">
        <f t="shared" ca="1" si="664"/>
        <v>0</v>
      </c>
      <c r="AF2214" t="b">
        <f t="shared" ca="1" si="665"/>
        <v>0</v>
      </c>
      <c r="AG2214" s="317" t="b">
        <f t="shared" ca="1" si="666"/>
        <v>0</v>
      </c>
      <c r="AH2214" s="317" t="b">
        <f t="shared" ca="1" si="667"/>
        <v>1</v>
      </c>
      <c r="AI2214" s="317" t="b">
        <f t="shared" ca="1" si="668"/>
        <v>0</v>
      </c>
    </row>
    <row r="2215" spans="1:35" x14ac:dyDescent="0.25">
      <c r="A2215">
        <v>2183</v>
      </c>
      <c r="B2215" s="169">
        <f ca="1">OFFSET(InputPriceData!B$15,CalculationsAndCharts!$A2215+$A$11,0,1,1)</f>
        <v>38673</v>
      </c>
      <c r="C2215" s="3">
        <f ca="1">OFFSET(InputPriceData!G$15,CalculationsAndCharts!$A2215+$A$11,IF($C$7,8,0),1,1)</f>
        <v>1169500</v>
      </c>
      <c r="D2215" s="4">
        <f ca="1">OFFSET(InputPriceData!C$15,CalculationsAndCharts!$A2215+$A$11,IF($C$7,8,0),1,1)</f>
        <v>37.6</v>
      </c>
      <c r="E2215" s="4">
        <f ca="1">OFFSET(InputPriceData!D$15,CalculationsAndCharts!$A2215+$A$11,IF($C$7,8,0),1,1)</f>
        <v>38.159999999999997</v>
      </c>
      <c r="F2215" s="4">
        <f ca="1">OFFSET(InputPriceData!E$15,CalculationsAndCharts!$A2215+$A$11,IF($C$7,8,0),1,1)</f>
        <v>37.51</v>
      </c>
      <c r="G2215" s="4">
        <f ca="1">OFFSET(InputPriceData!F$15,CalculationsAndCharts!$A2215+$A$11,IF($C$7,8,0),1,1)</f>
        <v>38.11</v>
      </c>
      <c r="H2215" s="133"/>
      <c r="I2215" s="133"/>
      <c r="J2215" s="37">
        <f t="shared" ca="1" si="658"/>
        <v>618</v>
      </c>
      <c r="K2215" s="124">
        <f t="shared" ca="1" si="659"/>
        <v>0.63000000000000256</v>
      </c>
      <c r="L2215" s="343">
        <f t="shared" ca="1" si="650"/>
        <v>3.6217008526999127E-2</v>
      </c>
      <c r="M2215" s="345">
        <f t="shared" ca="1" si="660"/>
        <v>0.31143085250758201</v>
      </c>
      <c r="N2215" s="344">
        <f t="shared" ca="1" si="651"/>
        <v>0.11629229485578151</v>
      </c>
      <c r="O2215" s="4"/>
      <c r="P2215" s="4"/>
      <c r="Q2215" s="3"/>
      <c r="S2215" s="4"/>
      <c r="T2215" s="4" t="b">
        <f t="shared" ca="1" si="652"/>
        <v>0</v>
      </c>
      <c r="U2215" t="b">
        <f t="shared" ca="1" si="653"/>
        <v>0</v>
      </c>
      <c r="W2215" s="317" t="b">
        <f t="shared" ca="1" si="654"/>
        <v>0</v>
      </c>
      <c r="X2215" s="317" t="b">
        <f t="shared" ca="1" si="661"/>
        <v>1</v>
      </c>
      <c r="Y2215" s="317" t="b">
        <f t="shared" ca="1" si="655"/>
        <v>0</v>
      </c>
      <c r="Z2215" t="b">
        <f t="shared" ca="1" si="656"/>
        <v>0</v>
      </c>
      <c r="AA2215" s="37" t="b">
        <f t="shared" ca="1" si="662"/>
        <v>0</v>
      </c>
      <c r="AB2215" t="b">
        <f t="shared" ca="1" si="657"/>
        <v>0</v>
      </c>
      <c r="AD2215" t="b">
        <f t="shared" ca="1" si="663"/>
        <v>0</v>
      </c>
      <c r="AE2215" s="37" t="b">
        <f t="shared" ca="1" si="664"/>
        <v>0</v>
      </c>
      <c r="AF2215" t="b">
        <f t="shared" ca="1" si="665"/>
        <v>0</v>
      </c>
      <c r="AG2215" s="317" t="b">
        <f t="shared" ca="1" si="666"/>
        <v>0</v>
      </c>
      <c r="AH2215" s="317" t="b">
        <f t="shared" ca="1" si="667"/>
        <v>1</v>
      </c>
      <c r="AI2215" s="317" t="b">
        <f t="shared" ca="1" si="668"/>
        <v>0</v>
      </c>
    </row>
    <row r="2216" spans="1:35" x14ac:dyDescent="0.25">
      <c r="A2216">
        <v>2184</v>
      </c>
      <c r="B2216" s="169">
        <f ca="1">OFFSET(InputPriceData!B$15,CalculationsAndCharts!$A2216+$A$11,0,1,1)</f>
        <v>38672</v>
      </c>
      <c r="C2216" s="3">
        <f ca="1">OFFSET(InputPriceData!G$15,CalculationsAndCharts!$A2216+$A$11,IF($C$7,8,0),1,1)</f>
        <v>916900</v>
      </c>
      <c r="D2216" s="4">
        <f ca="1">OFFSET(InputPriceData!C$15,CalculationsAndCharts!$A2216+$A$11,IF($C$7,8,0),1,1)</f>
        <v>37.44</v>
      </c>
      <c r="E2216" s="4">
        <f ca="1">OFFSET(InputPriceData!D$15,CalculationsAndCharts!$A2216+$A$11,IF($C$7,8,0),1,1)</f>
        <v>37.69</v>
      </c>
      <c r="F2216" s="4">
        <f ca="1">OFFSET(InputPriceData!E$15,CalculationsAndCharts!$A2216+$A$11,IF($C$7,8,0),1,1)</f>
        <v>37.31</v>
      </c>
      <c r="G2216" s="4">
        <f ca="1">OFFSET(InputPriceData!F$15,CalculationsAndCharts!$A2216+$A$11,IF($C$7,8,0),1,1)</f>
        <v>37.44</v>
      </c>
      <c r="H2216" s="133"/>
      <c r="I2216" s="133"/>
      <c r="J2216" s="37">
        <f t="shared" ca="1" si="658"/>
        <v>617</v>
      </c>
      <c r="K2216" s="124">
        <f t="shared" ca="1" si="659"/>
        <v>-0.17000000000000171</v>
      </c>
      <c r="L2216" s="343">
        <f t="shared" ca="1" si="650"/>
        <v>1.2557238663986668E-2</v>
      </c>
      <c r="M2216" s="345">
        <f t="shared" ca="1" si="660"/>
        <v>0.31425918517414936</v>
      </c>
      <c r="N2216" s="344">
        <f t="shared" ca="1" si="651"/>
        <v>3.9958223200470558E-2</v>
      </c>
      <c r="O2216" s="4"/>
      <c r="P2216" s="4"/>
      <c r="Q2216" s="3"/>
      <c r="S2216" s="4"/>
      <c r="T2216" s="4" t="b">
        <f t="shared" ca="1" si="652"/>
        <v>0</v>
      </c>
      <c r="U2216" t="b">
        <f t="shared" ca="1" si="653"/>
        <v>0</v>
      </c>
      <c r="W2216" s="317" t="b">
        <f t="shared" ca="1" si="654"/>
        <v>1</v>
      </c>
      <c r="X2216" s="317" t="b">
        <f t="shared" ca="1" si="661"/>
        <v>1</v>
      </c>
      <c r="Y2216" s="317" t="b">
        <f t="shared" ca="1" si="655"/>
        <v>0</v>
      </c>
      <c r="Z2216" t="b">
        <f t="shared" ca="1" si="656"/>
        <v>0</v>
      </c>
      <c r="AA2216" s="37" t="b">
        <f t="shared" ca="1" si="662"/>
        <v>0</v>
      </c>
      <c r="AB2216" t="b">
        <f t="shared" ca="1" si="657"/>
        <v>1</v>
      </c>
      <c r="AD2216" t="b">
        <f t="shared" ca="1" si="663"/>
        <v>0</v>
      </c>
      <c r="AE2216" s="37" t="b">
        <f t="shared" ca="1" si="664"/>
        <v>0</v>
      </c>
      <c r="AF2216" t="b">
        <f t="shared" ca="1" si="665"/>
        <v>1</v>
      </c>
      <c r="AG2216" s="317" t="b">
        <f t="shared" ca="1" si="666"/>
        <v>1</v>
      </c>
      <c r="AH2216" s="317" t="b">
        <f t="shared" ca="1" si="667"/>
        <v>1</v>
      </c>
      <c r="AI2216" s="317" t="b">
        <f t="shared" ca="1" si="668"/>
        <v>0</v>
      </c>
    </row>
    <row r="2217" spans="1:35" x14ac:dyDescent="0.25">
      <c r="A2217">
        <v>2185</v>
      </c>
      <c r="B2217" s="169">
        <f ca="1">OFFSET(InputPriceData!B$15,CalculationsAndCharts!$A2217+$A$11,0,1,1)</f>
        <v>38671</v>
      </c>
      <c r="C2217" s="3">
        <f ca="1">OFFSET(InputPriceData!G$15,CalculationsAndCharts!$A2217+$A$11,IF($C$7,8,0),1,1)</f>
        <v>1361600</v>
      </c>
      <c r="D2217" s="4">
        <f ca="1">OFFSET(InputPriceData!C$15,CalculationsAndCharts!$A2217+$A$11,IF($C$7,8,0),1,1)</f>
        <v>37.590000000000003</v>
      </c>
      <c r="E2217" s="4">
        <f ca="1">OFFSET(InputPriceData!D$15,CalculationsAndCharts!$A2217+$A$11,IF($C$7,8,0),1,1)</f>
        <v>37.85</v>
      </c>
      <c r="F2217" s="4">
        <f ca="1">OFFSET(InputPriceData!E$15,CalculationsAndCharts!$A2217+$A$11,IF($C$7,8,0),1,1)</f>
        <v>37.44</v>
      </c>
      <c r="G2217" s="4">
        <f ca="1">OFFSET(InputPriceData!F$15,CalculationsAndCharts!$A2217+$A$11,IF($C$7,8,0),1,1)</f>
        <v>37.479999999999997</v>
      </c>
      <c r="H2217" s="133"/>
      <c r="I2217" s="133"/>
      <c r="J2217" s="37">
        <f t="shared" ca="1" si="658"/>
        <v>616</v>
      </c>
      <c r="K2217" s="124">
        <f t="shared" ca="1" si="659"/>
        <v>0.37999999999999545</v>
      </c>
      <c r="L2217" s="343">
        <f t="shared" ca="1" si="650"/>
        <v>2.4554463928567142E-3</v>
      </c>
      <c r="M2217" s="345">
        <f t="shared" ca="1" si="660"/>
        <v>0.31711320401024151</v>
      </c>
      <c r="N2217" s="344">
        <f t="shared" ca="1" si="651"/>
        <v>7.7431225247164819E-3</v>
      </c>
      <c r="O2217" s="4"/>
      <c r="P2217" s="4"/>
      <c r="Q2217" s="3"/>
      <c r="S2217" s="4"/>
      <c r="T2217" s="4" t="b">
        <f t="shared" ca="1" si="652"/>
        <v>1</v>
      </c>
      <c r="U2217" t="b">
        <f t="shared" ca="1" si="653"/>
        <v>0</v>
      </c>
      <c r="W2217" s="317" t="b">
        <f t="shared" ca="1" si="654"/>
        <v>0</v>
      </c>
      <c r="X2217" s="317" t="b">
        <f t="shared" ca="1" si="661"/>
        <v>0</v>
      </c>
      <c r="Y2217" s="317" t="b">
        <f t="shared" ca="1" si="655"/>
        <v>1</v>
      </c>
      <c r="Z2217" t="b">
        <f t="shared" ca="1" si="656"/>
        <v>1</v>
      </c>
      <c r="AA2217" s="37" t="b">
        <f t="shared" ca="1" si="662"/>
        <v>1</v>
      </c>
      <c r="AB2217" t="b">
        <f t="shared" ca="1" si="657"/>
        <v>0</v>
      </c>
      <c r="AD2217" t="b">
        <f t="shared" ca="1" si="663"/>
        <v>1</v>
      </c>
      <c r="AE2217" s="37" t="b">
        <f t="shared" ca="1" si="664"/>
        <v>1</v>
      </c>
      <c r="AF2217" t="b">
        <f t="shared" ca="1" si="665"/>
        <v>0</v>
      </c>
      <c r="AG2217" s="317" t="b">
        <f t="shared" ca="1" si="666"/>
        <v>0</v>
      </c>
      <c r="AH2217" s="317" t="b">
        <f t="shared" ca="1" si="667"/>
        <v>0</v>
      </c>
      <c r="AI2217" s="317" t="b">
        <f t="shared" ca="1" si="668"/>
        <v>1</v>
      </c>
    </row>
    <row r="2218" spans="1:35" x14ac:dyDescent="0.25">
      <c r="A2218">
        <v>2186</v>
      </c>
      <c r="B2218" s="169">
        <f ca="1">OFFSET(InputPriceData!B$15,CalculationsAndCharts!$A2218+$A$11,0,1,1)</f>
        <v>38670</v>
      </c>
      <c r="C2218" s="3">
        <f ca="1">OFFSET(InputPriceData!G$15,CalculationsAndCharts!$A2218+$A$11,IF($C$7,8,0),1,1)</f>
        <v>983200</v>
      </c>
      <c r="D2218" s="4">
        <f ca="1">OFFSET(InputPriceData!C$15,CalculationsAndCharts!$A2218+$A$11,IF($C$7,8,0),1,1)</f>
        <v>37.119999999999997</v>
      </c>
      <c r="E2218" s="4">
        <f ca="1">OFFSET(InputPriceData!D$15,CalculationsAndCharts!$A2218+$A$11,IF($C$7,8,0),1,1)</f>
        <v>37.630000000000003</v>
      </c>
      <c r="F2218" s="4">
        <f ca="1">OFFSET(InputPriceData!E$15,CalculationsAndCharts!$A2218+$A$11,IF($C$7,8,0),1,1)</f>
        <v>37.119999999999997</v>
      </c>
      <c r="G2218" s="4">
        <f ca="1">OFFSET(InputPriceData!F$15,CalculationsAndCharts!$A2218+$A$11,IF($C$7,8,0),1,1)</f>
        <v>37.61</v>
      </c>
      <c r="H2218" s="133"/>
      <c r="I2218" s="133"/>
      <c r="J2218" s="37">
        <f t="shared" ca="1" si="658"/>
        <v>615</v>
      </c>
      <c r="K2218" s="124">
        <f t="shared" ca="1" si="659"/>
        <v>-7.0000000000000284E-2</v>
      </c>
      <c r="L2218" s="343">
        <f t="shared" ca="1" si="650"/>
        <v>-6.6190165918903615E-4</v>
      </c>
      <c r="M2218" s="345">
        <f t="shared" ca="1" si="660"/>
        <v>0.31999314229085923</v>
      </c>
      <c r="N2218" s="344">
        <f t="shared" ca="1" si="651"/>
        <v>-2.0684870133479225E-3</v>
      </c>
      <c r="O2218" s="4"/>
      <c r="P2218" s="4"/>
      <c r="Q2218" s="3"/>
      <c r="S2218" s="4"/>
      <c r="T2218" s="4" t="b">
        <f t="shared" ca="1" si="652"/>
        <v>0</v>
      </c>
      <c r="U2218" t="b">
        <f t="shared" ca="1" si="653"/>
        <v>1</v>
      </c>
      <c r="W2218" s="317" t="b">
        <f t="shared" ca="1" si="654"/>
        <v>0</v>
      </c>
      <c r="X2218" s="317" t="b">
        <f t="shared" ca="1" si="661"/>
        <v>1</v>
      </c>
      <c r="Y2218" s="317" t="b">
        <f t="shared" ca="1" si="655"/>
        <v>0</v>
      </c>
      <c r="Z2218" t="b">
        <f t="shared" ca="1" si="656"/>
        <v>0</v>
      </c>
      <c r="AA2218" s="37" t="b">
        <f t="shared" ca="1" si="662"/>
        <v>0</v>
      </c>
      <c r="AB2218" t="b">
        <f t="shared" ca="1" si="657"/>
        <v>0</v>
      </c>
      <c r="AD2218" t="b">
        <f t="shared" ca="1" si="663"/>
        <v>0</v>
      </c>
      <c r="AE2218" s="37" t="b">
        <f t="shared" ca="1" si="664"/>
        <v>0</v>
      </c>
      <c r="AF2218" t="b">
        <f t="shared" ca="1" si="665"/>
        <v>0</v>
      </c>
      <c r="AG2218" s="317" t="b">
        <f t="shared" ca="1" si="666"/>
        <v>0</v>
      </c>
      <c r="AH2218" s="317" t="b">
        <f t="shared" ca="1" si="667"/>
        <v>1</v>
      </c>
      <c r="AI2218" s="317" t="b">
        <f t="shared" ca="1" si="668"/>
        <v>0</v>
      </c>
    </row>
    <row r="2219" spans="1:35" x14ac:dyDescent="0.25">
      <c r="A2219">
        <v>2187</v>
      </c>
      <c r="B2219" s="169">
        <f ca="1">OFFSET(InputPriceData!B$15,CalculationsAndCharts!$A2219+$A$11,0,1,1)</f>
        <v>38667</v>
      </c>
      <c r="C2219" s="3">
        <f ca="1">OFFSET(InputPriceData!G$15,CalculationsAndCharts!$A2219+$A$11,IF($C$7,8,0),1,1)</f>
        <v>865900</v>
      </c>
      <c r="D2219" s="4">
        <f ca="1">OFFSET(InputPriceData!C$15,CalculationsAndCharts!$A2219+$A$11,IF($C$7,8,0),1,1)</f>
        <v>37.64</v>
      </c>
      <c r="E2219" s="4">
        <f ca="1">OFFSET(InputPriceData!D$15,CalculationsAndCharts!$A2219+$A$11,IF($C$7,8,0),1,1)</f>
        <v>37.659999999999997</v>
      </c>
      <c r="F2219" s="4">
        <f ca="1">OFFSET(InputPriceData!E$15,CalculationsAndCharts!$A2219+$A$11,IF($C$7,8,0),1,1)</f>
        <v>37.03</v>
      </c>
      <c r="G2219" s="4">
        <f ca="1">OFFSET(InputPriceData!F$15,CalculationsAndCharts!$A2219+$A$11,IF($C$7,8,0),1,1)</f>
        <v>37.1</v>
      </c>
      <c r="H2219" s="133"/>
      <c r="I2219" s="133"/>
      <c r="J2219" s="37">
        <f t="shared" ca="1" si="658"/>
        <v>614</v>
      </c>
      <c r="K2219" s="124">
        <f t="shared" ca="1" si="659"/>
        <v>-0.10999999999999943</v>
      </c>
      <c r="L2219" s="343">
        <f t="shared" ca="1" si="650"/>
        <v>1.3655803062683089E-2</v>
      </c>
      <c r="M2219" s="345">
        <f t="shared" ca="1" si="660"/>
        <v>0.32289923540954513</v>
      </c>
      <c r="N2219" s="344">
        <f t="shared" ca="1" si="651"/>
        <v>4.2291221425045884E-2</v>
      </c>
      <c r="O2219" s="4"/>
      <c r="P2219" s="4"/>
      <c r="Q2219" s="3"/>
      <c r="S2219" s="4"/>
      <c r="T2219" s="4" t="b">
        <f t="shared" ca="1" si="652"/>
        <v>0</v>
      </c>
      <c r="U2219" t="b">
        <f t="shared" ca="1" si="653"/>
        <v>0</v>
      </c>
      <c r="W2219" s="317" t="b">
        <f t="shared" ca="1" si="654"/>
        <v>0</v>
      </c>
      <c r="X2219" s="317" t="b">
        <f t="shared" ca="1" si="661"/>
        <v>1</v>
      </c>
      <c r="Y2219" s="317" t="b">
        <f t="shared" ca="1" si="655"/>
        <v>0</v>
      </c>
      <c r="Z2219" t="b">
        <f t="shared" ca="1" si="656"/>
        <v>0</v>
      </c>
      <c r="AA2219" s="37" t="b">
        <f t="shared" ca="1" si="662"/>
        <v>0</v>
      </c>
      <c r="AB2219" t="b">
        <f t="shared" ca="1" si="657"/>
        <v>0</v>
      </c>
      <c r="AD2219" t="b">
        <f t="shared" ca="1" si="663"/>
        <v>0</v>
      </c>
      <c r="AE2219" s="37" t="b">
        <f t="shared" ca="1" si="664"/>
        <v>0</v>
      </c>
      <c r="AF2219" t="b">
        <f t="shared" ca="1" si="665"/>
        <v>0</v>
      </c>
      <c r="AG2219" s="317" t="b">
        <f t="shared" ca="1" si="666"/>
        <v>0</v>
      </c>
      <c r="AH2219" s="317" t="b">
        <f t="shared" ca="1" si="667"/>
        <v>1</v>
      </c>
      <c r="AI2219" s="317" t="b">
        <f t="shared" ca="1" si="668"/>
        <v>0</v>
      </c>
    </row>
    <row r="2220" spans="1:35" x14ac:dyDescent="0.25">
      <c r="A2220">
        <v>2188</v>
      </c>
      <c r="B2220" s="169">
        <f ca="1">OFFSET(InputPriceData!B$15,CalculationsAndCharts!$A2220+$A$11,0,1,1)</f>
        <v>38666</v>
      </c>
      <c r="C2220" s="3">
        <f ca="1">OFFSET(InputPriceData!G$15,CalculationsAndCharts!$A2220+$A$11,IF($C$7,8,0),1,1)</f>
        <v>1330200</v>
      </c>
      <c r="D2220" s="4">
        <f ca="1">OFFSET(InputPriceData!C$15,CalculationsAndCharts!$A2220+$A$11,IF($C$7,8,0),1,1)</f>
        <v>37.479999999999997</v>
      </c>
      <c r="E2220" s="4">
        <f ca="1">OFFSET(InputPriceData!D$15,CalculationsAndCharts!$A2220+$A$11,IF($C$7,8,0),1,1)</f>
        <v>37.880000000000003</v>
      </c>
      <c r="F2220" s="4">
        <f ca="1">OFFSET(InputPriceData!E$15,CalculationsAndCharts!$A2220+$A$11,IF($C$7,8,0),1,1)</f>
        <v>37.26</v>
      </c>
      <c r="G2220" s="4">
        <f ca="1">OFFSET(InputPriceData!F$15,CalculationsAndCharts!$A2220+$A$11,IF($C$7,8,0),1,1)</f>
        <v>37.68</v>
      </c>
      <c r="H2220" s="133"/>
      <c r="I2220" s="133"/>
      <c r="J2220" s="37">
        <f t="shared" ca="1" si="658"/>
        <v>613</v>
      </c>
      <c r="K2220" s="124">
        <f t="shared" ca="1" si="659"/>
        <v>0.53000000000000114</v>
      </c>
      <c r="L2220" s="343">
        <f t="shared" ca="1" si="650"/>
        <v>2.3210004266389292E-2</v>
      </c>
      <c r="M2220" s="345">
        <f t="shared" ca="1" si="660"/>
        <v>0.32583172089762374</v>
      </c>
      <c r="N2220" s="344">
        <f t="shared" ca="1" si="651"/>
        <v>7.1233102174486779E-2</v>
      </c>
      <c r="O2220" s="4"/>
      <c r="P2220" s="4"/>
      <c r="Q2220" s="3"/>
      <c r="S2220" s="4"/>
      <c r="T2220" s="4" t="b">
        <f t="shared" ca="1" si="652"/>
        <v>0</v>
      </c>
      <c r="U2220" t="b">
        <f t="shared" ca="1" si="653"/>
        <v>0</v>
      </c>
      <c r="W2220" s="317" t="b">
        <f t="shared" ca="1" si="654"/>
        <v>0</v>
      </c>
      <c r="X2220" s="317" t="b">
        <f t="shared" ca="1" si="661"/>
        <v>1</v>
      </c>
      <c r="Y2220" s="317" t="b">
        <f t="shared" ca="1" si="655"/>
        <v>0</v>
      </c>
      <c r="Z2220" t="b">
        <f t="shared" ca="1" si="656"/>
        <v>0</v>
      </c>
      <c r="AA2220" s="37" t="b">
        <f t="shared" ca="1" si="662"/>
        <v>0</v>
      </c>
      <c r="AB2220" t="b">
        <f t="shared" ca="1" si="657"/>
        <v>0</v>
      </c>
      <c r="AD2220" t="b">
        <f t="shared" ca="1" si="663"/>
        <v>0</v>
      </c>
      <c r="AE2220" s="37" t="b">
        <f t="shared" ca="1" si="664"/>
        <v>0</v>
      </c>
      <c r="AF2220" t="b">
        <f t="shared" ca="1" si="665"/>
        <v>0</v>
      </c>
      <c r="AG2220" s="317" t="b">
        <f t="shared" ca="1" si="666"/>
        <v>0</v>
      </c>
      <c r="AH2220" s="317" t="b">
        <f t="shared" ca="1" si="667"/>
        <v>1</v>
      </c>
      <c r="AI2220" s="317" t="b">
        <f t="shared" ca="1" si="668"/>
        <v>0</v>
      </c>
    </row>
    <row r="2221" spans="1:35" x14ac:dyDescent="0.25">
      <c r="A2221">
        <v>2189</v>
      </c>
      <c r="B2221" s="169">
        <f ca="1">OFFSET(InputPriceData!B$15,CalculationsAndCharts!$A2221+$A$11,0,1,1)</f>
        <v>38665</v>
      </c>
      <c r="C2221" s="3">
        <f ca="1">OFFSET(InputPriceData!G$15,CalculationsAndCharts!$A2221+$A$11,IF($C$7,8,0),1,1)</f>
        <v>1094200</v>
      </c>
      <c r="D2221" s="4">
        <f ca="1">OFFSET(InputPriceData!C$15,CalculationsAndCharts!$A2221+$A$11,IF($C$7,8,0),1,1)</f>
        <v>37.1</v>
      </c>
      <c r="E2221" s="4">
        <f ca="1">OFFSET(InputPriceData!D$15,CalculationsAndCharts!$A2221+$A$11,IF($C$7,8,0),1,1)</f>
        <v>37.43</v>
      </c>
      <c r="F2221" s="4">
        <f ca="1">OFFSET(InputPriceData!E$15,CalculationsAndCharts!$A2221+$A$11,IF($C$7,8,0),1,1)</f>
        <v>37.049999999999997</v>
      </c>
      <c r="G2221" s="4">
        <f ca="1">OFFSET(InputPriceData!F$15,CalculationsAndCharts!$A2221+$A$11,IF($C$7,8,0),1,1)</f>
        <v>37.21</v>
      </c>
      <c r="H2221" s="133"/>
      <c r="I2221" s="133"/>
      <c r="J2221" s="37">
        <f t="shared" ca="1" si="658"/>
        <v>612</v>
      </c>
      <c r="K2221" s="124">
        <f t="shared" ca="1" si="659"/>
        <v>-0.33999999999999631</v>
      </c>
      <c r="L2221" s="343">
        <f t="shared" ca="1" si="650"/>
        <v>6.1121309403960572E-2</v>
      </c>
      <c r="M2221" s="345">
        <f t="shared" ca="1" si="660"/>
        <v>0.32879083844361628</v>
      </c>
      <c r="N2221" s="344">
        <f t="shared" ca="1" si="651"/>
        <v>0.1858972400000195</v>
      </c>
      <c r="O2221" s="4"/>
      <c r="P2221" s="4"/>
      <c r="Q2221" s="3"/>
      <c r="S2221" s="4"/>
      <c r="T2221" s="4" t="b">
        <f t="shared" ca="1" si="652"/>
        <v>0</v>
      </c>
      <c r="U2221" t="b">
        <f t="shared" ca="1" si="653"/>
        <v>0</v>
      </c>
      <c r="W2221" s="317" t="b">
        <f t="shared" ca="1" si="654"/>
        <v>0</v>
      </c>
      <c r="X2221" s="317" t="b">
        <f t="shared" ca="1" si="661"/>
        <v>1</v>
      </c>
      <c r="Y2221" s="317" t="b">
        <f t="shared" ca="1" si="655"/>
        <v>0</v>
      </c>
      <c r="Z2221" t="b">
        <f t="shared" ca="1" si="656"/>
        <v>0</v>
      </c>
      <c r="AA2221" s="37" t="b">
        <f t="shared" ca="1" si="662"/>
        <v>0</v>
      </c>
      <c r="AB2221" t="b">
        <f t="shared" ca="1" si="657"/>
        <v>0</v>
      </c>
      <c r="AD2221" t="b">
        <f t="shared" ca="1" si="663"/>
        <v>0</v>
      </c>
      <c r="AE2221" s="37" t="b">
        <f t="shared" ca="1" si="664"/>
        <v>0</v>
      </c>
      <c r="AF2221" t="b">
        <f t="shared" ca="1" si="665"/>
        <v>0</v>
      </c>
      <c r="AG2221" s="317" t="b">
        <f t="shared" ca="1" si="666"/>
        <v>0</v>
      </c>
      <c r="AH2221" s="317" t="b">
        <f t="shared" ca="1" si="667"/>
        <v>1</v>
      </c>
      <c r="AI2221" s="317" t="b">
        <f t="shared" ca="1" si="668"/>
        <v>0</v>
      </c>
    </row>
    <row r="2222" spans="1:35" x14ac:dyDescent="0.25">
      <c r="A2222">
        <v>2190</v>
      </c>
      <c r="B2222" s="169">
        <f ca="1">OFFSET(InputPriceData!B$15,CalculationsAndCharts!$A2222+$A$11,0,1,1)</f>
        <v>38664</v>
      </c>
      <c r="C2222" s="3">
        <f ca="1">OFFSET(InputPriceData!G$15,CalculationsAndCharts!$A2222+$A$11,IF($C$7,8,0),1,1)</f>
        <v>1262000</v>
      </c>
      <c r="D2222" s="4">
        <f ca="1">OFFSET(InputPriceData!C$15,CalculationsAndCharts!$A2222+$A$11,IF($C$7,8,0),1,1)</f>
        <v>37.200000000000003</v>
      </c>
      <c r="E2222" s="4">
        <f ca="1">OFFSET(InputPriceData!D$15,CalculationsAndCharts!$A2222+$A$11,IF($C$7,8,0),1,1)</f>
        <v>37.49</v>
      </c>
      <c r="F2222" s="4">
        <f ca="1">OFFSET(InputPriceData!E$15,CalculationsAndCharts!$A2222+$A$11,IF($C$7,8,0),1,1)</f>
        <v>37.01</v>
      </c>
      <c r="G2222" s="4">
        <f ca="1">OFFSET(InputPriceData!F$15,CalculationsAndCharts!$A2222+$A$11,IF($C$7,8,0),1,1)</f>
        <v>37.15</v>
      </c>
      <c r="H2222" s="133"/>
      <c r="I2222" s="133"/>
      <c r="J2222" s="37">
        <f t="shared" ca="1" si="658"/>
        <v>611</v>
      </c>
      <c r="K2222" s="124">
        <f t="shared" ca="1" si="659"/>
        <v>-0.41000000000000369</v>
      </c>
      <c r="L2222" s="343">
        <f t="shared" ca="1" si="650"/>
        <v>0.12440951498502043</v>
      </c>
      <c r="M2222" s="345">
        <f t="shared" ca="1" si="660"/>
        <v>0.33177682991283175</v>
      </c>
      <c r="N2222" s="344">
        <f t="shared" ca="1" si="651"/>
        <v>0.37497951565124887</v>
      </c>
      <c r="O2222" s="4"/>
      <c r="P2222" s="4"/>
      <c r="Q2222" s="3"/>
      <c r="S2222" s="4"/>
      <c r="T2222" s="4" t="b">
        <f t="shared" ca="1" si="652"/>
        <v>0</v>
      </c>
      <c r="U2222" t="b">
        <f t="shared" ca="1" si="653"/>
        <v>0</v>
      </c>
      <c r="W2222" s="317" t="b">
        <f t="shared" ca="1" si="654"/>
        <v>0</v>
      </c>
      <c r="X2222" s="317" t="b">
        <f t="shared" ca="1" si="661"/>
        <v>1</v>
      </c>
      <c r="Y2222" s="317" t="b">
        <f t="shared" ca="1" si="655"/>
        <v>0</v>
      </c>
      <c r="Z2222" t="b">
        <f t="shared" ca="1" si="656"/>
        <v>0</v>
      </c>
      <c r="AA2222" s="37" t="b">
        <f t="shared" ca="1" si="662"/>
        <v>0</v>
      </c>
      <c r="AB2222" t="b">
        <f t="shared" ca="1" si="657"/>
        <v>0</v>
      </c>
      <c r="AD2222" t="b">
        <f t="shared" ca="1" si="663"/>
        <v>0</v>
      </c>
      <c r="AE2222" s="37" t="b">
        <f t="shared" ca="1" si="664"/>
        <v>0</v>
      </c>
      <c r="AF2222" t="b">
        <f t="shared" ca="1" si="665"/>
        <v>0</v>
      </c>
      <c r="AG2222" s="317" t="b">
        <f t="shared" ca="1" si="666"/>
        <v>0</v>
      </c>
      <c r="AH2222" s="317" t="b">
        <f t="shared" ca="1" si="667"/>
        <v>1</v>
      </c>
      <c r="AI2222" s="317" t="b">
        <f t="shared" ca="1" si="668"/>
        <v>0</v>
      </c>
    </row>
    <row r="2223" spans="1:35" x14ac:dyDescent="0.25">
      <c r="A2223">
        <v>2191</v>
      </c>
      <c r="B2223" s="169">
        <f ca="1">OFFSET(InputPriceData!B$15,CalculationsAndCharts!$A2223+$A$11,0,1,1)</f>
        <v>38663</v>
      </c>
      <c r="C2223" s="3">
        <f ca="1">OFFSET(InputPriceData!G$15,CalculationsAndCharts!$A2223+$A$11,IF($C$7,8,0),1,1)</f>
        <v>1839300</v>
      </c>
      <c r="D2223" s="4">
        <f ca="1">OFFSET(InputPriceData!C$15,CalculationsAndCharts!$A2223+$A$11,IF($C$7,8,0),1,1)</f>
        <v>37.630000000000003</v>
      </c>
      <c r="E2223" s="4">
        <f ca="1">OFFSET(InputPriceData!D$15,CalculationsAndCharts!$A2223+$A$11,IF($C$7,8,0),1,1)</f>
        <v>37.799999999999997</v>
      </c>
      <c r="F2223" s="4">
        <f ca="1">OFFSET(InputPriceData!E$15,CalculationsAndCharts!$A2223+$A$11,IF($C$7,8,0),1,1)</f>
        <v>37.42</v>
      </c>
      <c r="G2223" s="4">
        <f ca="1">OFFSET(InputPriceData!F$15,CalculationsAndCharts!$A2223+$A$11,IF($C$7,8,0),1,1)</f>
        <v>37.549999999999997</v>
      </c>
      <c r="H2223" s="133"/>
      <c r="I2223" s="133"/>
      <c r="J2223" s="37">
        <f t="shared" ca="1" si="658"/>
        <v>610</v>
      </c>
      <c r="K2223" s="124">
        <f t="shared" ca="1" si="659"/>
        <v>0</v>
      </c>
      <c r="L2223" s="343">
        <f t="shared" ca="1" si="650"/>
        <v>0.16156288335729829</v>
      </c>
      <c r="M2223" s="345">
        <f t="shared" ca="1" si="660"/>
        <v>0.33478993936713597</v>
      </c>
      <c r="N2223" s="344">
        <f t="shared" ca="1" si="651"/>
        <v>0.4825798638474792</v>
      </c>
      <c r="O2223" s="4"/>
      <c r="P2223" s="4"/>
      <c r="Q2223" s="3"/>
      <c r="S2223" s="4"/>
      <c r="T2223" s="4" t="b">
        <f t="shared" ca="1" si="652"/>
        <v>0</v>
      </c>
      <c r="U2223" t="b">
        <f t="shared" ca="1" si="653"/>
        <v>0</v>
      </c>
      <c r="W2223" s="317" t="b">
        <f t="shared" ca="1" si="654"/>
        <v>0</v>
      </c>
      <c r="X2223" s="317" t="b">
        <f t="shared" ca="1" si="661"/>
        <v>1</v>
      </c>
      <c r="Y2223" s="317" t="b">
        <f t="shared" ca="1" si="655"/>
        <v>0</v>
      </c>
      <c r="Z2223" t="b">
        <f t="shared" ca="1" si="656"/>
        <v>0</v>
      </c>
      <c r="AA2223" s="37" t="b">
        <f t="shared" ca="1" si="662"/>
        <v>0</v>
      </c>
      <c r="AB2223" t="b">
        <f t="shared" ca="1" si="657"/>
        <v>0</v>
      </c>
      <c r="AD2223" t="b">
        <f t="shared" ca="1" si="663"/>
        <v>0</v>
      </c>
      <c r="AE2223" s="37" t="b">
        <f t="shared" ca="1" si="664"/>
        <v>0</v>
      </c>
      <c r="AF2223" t="b">
        <f t="shared" ca="1" si="665"/>
        <v>0</v>
      </c>
      <c r="AG2223" s="317" t="b">
        <f t="shared" ca="1" si="666"/>
        <v>0</v>
      </c>
      <c r="AH2223" s="317" t="b">
        <f t="shared" ca="1" si="667"/>
        <v>1</v>
      </c>
      <c r="AI2223" s="317" t="b">
        <f t="shared" ca="1" si="668"/>
        <v>0</v>
      </c>
    </row>
    <row r="2224" spans="1:35" x14ac:dyDescent="0.25">
      <c r="A2224">
        <v>2192</v>
      </c>
      <c r="B2224" s="169">
        <f ca="1">OFFSET(InputPriceData!B$15,CalculationsAndCharts!$A2224+$A$11,0,1,1)</f>
        <v>38660</v>
      </c>
      <c r="C2224" s="3">
        <f ca="1">OFFSET(InputPriceData!G$15,CalculationsAndCharts!$A2224+$A$11,IF($C$7,8,0),1,1)</f>
        <v>1319600</v>
      </c>
      <c r="D2224" s="4">
        <f ca="1">OFFSET(InputPriceData!C$15,CalculationsAndCharts!$A2224+$A$11,IF($C$7,8,0),1,1)</f>
        <v>37.54</v>
      </c>
      <c r="E2224" s="4">
        <f ca="1">OFFSET(InputPriceData!D$15,CalculationsAndCharts!$A2224+$A$11,IF($C$7,8,0),1,1)</f>
        <v>37.68</v>
      </c>
      <c r="F2224" s="4">
        <f ca="1">OFFSET(InputPriceData!E$15,CalculationsAndCharts!$A2224+$A$11,IF($C$7,8,0),1,1)</f>
        <v>37.380000000000003</v>
      </c>
      <c r="G2224" s="4">
        <f ca="1">OFFSET(InputPriceData!F$15,CalculationsAndCharts!$A2224+$A$11,IF($C$7,8,0),1,1)</f>
        <v>37.56</v>
      </c>
      <c r="H2224" s="133"/>
      <c r="I2224" s="133"/>
      <c r="J2224" s="37">
        <f t="shared" ca="1" si="658"/>
        <v>609</v>
      </c>
      <c r="K2224" s="124">
        <f t="shared" ca="1" si="659"/>
        <v>-0.17999999999999972</v>
      </c>
      <c r="L2224" s="343">
        <f t="shared" ca="1" si="650"/>
        <v>0.17433238413626356</v>
      </c>
      <c r="M2224" s="345">
        <f t="shared" ca="1" si="660"/>
        <v>0.33783041308490008</v>
      </c>
      <c r="N2224" s="344">
        <f t="shared" ca="1" si="651"/>
        <v>0.51603519808754494</v>
      </c>
      <c r="O2224" s="4"/>
      <c r="P2224" s="4"/>
      <c r="Q2224" s="3"/>
      <c r="S2224" s="4"/>
      <c r="T2224" s="4" t="b">
        <f t="shared" ca="1" si="652"/>
        <v>0</v>
      </c>
      <c r="U2224" t="b">
        <f t="shared" ca="1" si="653"/>
        <v>0</v>
      </c>
      <c r="W2224" s="317" t="b">
        <f t="shared" ca="1" si="654"/>
        <v>0</v>
      </c>
      <c r="X2224" s="317" t="b">
        <f t="shared" ca="1" si="661"/>
        <v>1</v>
      </c>
      <c r="Y2224" s="317" t="b">
        <f t="shared" ca="1" si="655"/>
        <v>0</v>
      </c>
      <c r="Z2224" t="b">
        <f t="shared" ca="1" si="656"/>
        <v>0</v>
      </c>
      <c r="AA2224" s="37" t="b">
        <f t="shared" ca="1" si="662"/>
        <v>0</v>
      </c>
      <c r="AB2224" t="b">
        <f t="shared" ca="1" si="657"/>
        <v>0</v>
      </c>
      <c r="AD2224" t="b">
        <f t="shared" ca="1" si="663"/>
        <v>0</v>
      </c>
      <c r="AE2224" s="37" t="b">
        <f t="shared" ca="1" si="664"/>
        <v>0</v>
      </c>
      <c r="AF2224" t="b">
        <f t="shared" ca="1" si="665"/>
        <v>0</v>
      </c>
      <c r="AG2224" s="317" t="b">
        <f t="shared" ca="1" si="666"/>
        <v>0</v>
      </c>
      <c r="AH2224" s="317" t="b">
        <f t="shared" ca="1" si="667"/>
        <v>1</v>
      </c>
      <c r="AI2224" s="317" t="b">
        <f t="shared" ca="1" si="668"/>
        <v>0</v>
      </c>
    </row>
    <row r="2225" spans="1:35" x14ac:dyDescent="0.25">
      <c r="A2225">
        <v>2193</v>
      </c>
      <c r="B2225" s="169">
        <f ca="1">OFFSET(InputPriceData!B$15,CalculationsAndCharts!$A2225+$A$11,0,1,1)</f>
        <v>38659</v>
      </c>
      <c r="C2225" s="3">
        <f ca="1">OFFSET(InputPriceData!G$15,CalculationsAndCharts!$A2225+$A$11,IF($C$7,8,0),1,1)</f>
        <v>1383500</v>
      </c>
      <c r="D2225" s="4">
        <f ca="1">OFFSET(InputPriceData!C$15,CalculationsAndCharts!$A2225+$A$11,IF($C$7,8,0),1,1)</f>
        <v>37.74</v>
      </c>
      <c r="E2225" s="4">
        <f ca="1">OFFSET(InputPriceData!D$15,CalculationsAndCharts!$A2225+$A$11,IF($C$7,8,0),1,1)</f>
        <v>37.93</v>
      </c>
      <c r="F2225" s="4">
        <f ca="1">OFFSET(InputPriceData!E$15,CalculationsAndCharts!$A2225+$A$11,IF($C$7,8,0),1,1)</f>
        <v>37.43</v>
      </c>
      <c r="G2225" s="4">
        <f ca="1">OFFSET(InputPriceData!F$15,CalculationsAndCharts!$A2225+$A$11,IF($C$7,8,0),1,1)</f>
        <v>37.549999999999997</v>
      </c>
      <c r="H2225" s="133"/>
      <c r="I2225" s="133"/>
      <c r="J2225" s="37">
        <f t="shared" ca="1" si="658"/>
        <v>608</v>
      </c>
      <c r="K2225" s="124">
        <f t="shared" ca="1" si="659"/>
        <v>-0.10999999999999943</v>
      </c>
      <c r="L2225" s="343">
        <f t="shared" ca="1" si="650"/>
        <v>0.16167616362564838</v>
      </c>
      <c r="M2225" s="345">
        <f t="shared" ca="1" si="660"/>
        <v>0.34089849958113028</v>
      </c>
      <c r="N2225" s="344">
        <f t="shared" ca="1" si="651"/>
        <v>0.4742648143781904</v>
      </c>
      <c r="O2225" s="4"/>
      <c r="P2225" s="4"/>
      <c r="Q2225" s="3"/>
      <c r="S2225" s="4"/>
      <c r="T2225" s="4" t="b">
        <f t="shared" ca="1" si="652"/>
        <v>0</v>
      </c>
      <c r="U2225" t="b">
        <f t="shared" ca="1" si="653"/>
        <v>0</v>
      </c>
      <c r="W2225" s="317" t="b">
        <f t="shared" ca="1" si="654"/>
        <v>0</v>
      </c>
      <c r="X2225" s="317" t="b">
        <f t="shared" ca="1" si="661"/>
        <v>1</v>
      </c>
      <c r="Y2225" s="317" t="b">
        <f t="shared" ca="1" si="655"/>
        <v>0</v>
      </c>
      <c r="Z2225" t="b">
        <f t="shared" ca="1" si="656"/>
        <v>0</v>
      </c>
      <c r="AA2225" s="37" t="b">
        <f t="shared" ca="1" si="662"/>
        <v>0</v>
      </c>
      <c r="AB2225" t="b">
        <f t="shared" ca="1" si="657"/>
        <v>0</v>
      </c>
      <c r="AD2225" t="b">
        <f t="shared" ca="1" si="663"/>
        <v>0</v>
      </c>
      <c r="AE2225" s="37" t="b">
        <f t="shared" ca="1" si="664"/>
        <v>0</v>
      </c>
      <c r="AF2225" t="b">
        <f t="shared" ca="1" si="665"/>
        <v>0</v>
      </c>
      <c r="AG2225" s="317" t="b">
        <f t="shared" ca="1" si="666"/>
        <v>0</v>
      </c>
      <c r="AH2225" s="317" t="b">
        <f t="shared" ca="1" si="667"/>
        <v>1</v>
      </c>
      <c r="AI2225" s="317" t="b">
        <f t="shared" ca="1" si="668"/>
        <v>0</v>
      </c>
    </row>
    <row r="2226" spans="1:35" x14ac:dyDescent="0.25">
      <c r="A2226">
        <v>2194</v>
      </c>
      <c r="B2226" s="169">
        <f ca="1">OFFSET(InputPriceData!B$15,CalculationsAndCharts!$A2226+$A$11,0,1,1)</f>
        <v>38658</v>
      </c>
      <c r="C2226" s="3">
        <f ca="1">OFFSET(InputPriceData!G$15,CalculationsAndCharts!$A2226+$A$11,IF($C$7,8,0),1,1)</f>
        <v>1645700</v>
      </c>
      <c r="D2226" s="4">
        <f ca="1">OFFSET(InputPriceData!C$15,CalculationsAndCharts!$A2226+$A$11,IF($C$7,8,0),1,1)</f>
        <v>37.630000000000003</v>
      </c>
      <c r="E2226" s="4">
        <f ca="1">OFFSET(InputPriceData!D$15,CalculationsAndCharts!$A2226+$A$11,IF($C$7,8,0),1,1)</f>
        <v>37.81</v>
      </c>
      <c r="F2226" s="4">
        <f ca="1">OFFSET(InputPriceData!E$15,CalculationsAndCharts!$A2226+$A$11,IF($C$7,8,0),1,1)</f>
        <v>37.520000000000003</v>
      </c>
      <c r="G2226" s="4">
        <f ca="1">OFFSET(InputPriceData!F$15,CalculationsAndCharts!$A2226+$A$11,IF($C$7,8,0),1,1)</f>
        <v>37.74</v>
      </c>
      <c r="H2226" s="133"/>
      <c r="I2226" s="133"/>
      <c r="J2226" s="37">
        <f t="shared" ca="1" si="658"/>
        <v>607</v>
      </c>
      <c r="K2226" s="124">
        <f t="shared" ca="1" si="659"/>
        <v>0.78999999999999915</v>
      </c>
      <c r="L2226" s="343">
        <f t="shared" ca="1" si="650"/>
        <v>0.10415724230045954</v>
      </c>
      <c r="M2226" s="345">
        <f t="shared" ca="1" si="660"/>
        <v>0.34399444962778031</v>
      </c>
      <c r="N2226" s="344">
        <f t="shared" ca="1" si="651"/>
        <v>0.30278756652371291</v>
      </c>
      <c r="O2226" s="4"/>
      <c r="P2226" s="4"/>
      <c r="Q2226" s="3"/>
      <c r="S2226" s="4"/>
      <c r="T2226" s="4" t="b">
        <f t="shared" ca="1" si="652"/>
        <v>0</v>
      </c>
      <c r="U2226" t="b">
        <f t="shared" ca="1" si="653"/>
        <v>0</v>
      </c>
      <c r="W2226" s="317" t="b">
        <f t="shared" ca="1" si="654"/>
        <v>0</v>
      </c>
      <c r="X2226" s="317" t="b">
        <f t="shared" ca="1" si="661"/>
        <v>1</v>
      </c>
      <c r="Y2226" s="317" t="b">
        <f t="shared" ca="1" si="655"/>
        <v>0</v>
      </c>
      <c r="Z2226" t="b">
        <f t="shared" ca="1" si="656"/>
        <v>0</v>
      </c>
      <c r="AA2226" s="37" t="b">
        <f t="shared" ca="1" si="662"/>
        <v>0</v>
      </c>
      <c r="AB2226" t="b">
        <f t="shared" ca="1" si="657"/>
        <v>0</v>
      </c>
      <c r="AD2226" t="b">
        <f t="shared" ca="1" si="663"/>
        <v>0</v>
      </c>
      <c r="AE2226" s="37" t="b">
        <f t="shared" ca="1" si="664"/>
        <v>0</v>
      </c>
      <c r="AF2226" t="b">
        <f t="shared" ca="1" si="665"/>
        <v>0</v>
      </c>
      <c r="AG2226" s="317" t="b">
        <f t="shared" ca="1" si="666"/>
        <v>0</v>
      </c>
      <c r="AH2226" s="317" t="b">
        <f t="shared" ca="1" si="667"/>
        <v>1</v>
      </c>
      <c r="AI2226" s="317" t="b">
        <f t="shared" ca="1" si="668"/>
        <v>0</v>
      </c>
    </row>
    <row r="2227" spans="1:35" x14ac:dyDescent="0.25">
      <c r="A2227">
        <v>2195</v>
      </c>
      <c r="B2227" s="169">
        <f ca="1">OFFSET(InputPriceData!B$15,CalculationsAndCharts!$A2227+$A$11,0,1,1)</f>
        <v>38657</v>
      </c>
      <c r="C2227" s="3">
        <f ca="1">OFFSET(InputPriceData!G$15,CalculationsAndCharts!$A2227+$A$11,IF($C$7,8,0),1,1)</f>
        <v>2616600</v>
      </c>
      <c r="D2227" s="4">
        <f ca="1">OFFSET(InputPriceData!C$15,CalculationsAndCharts!$A2227+$A$11,IF($C$7,8,0),1,1)</f>
        <v>36.99</v>
      </c>
      <c r="E2227" s="4">
        <f ca="1">OFFSET(InputPriceData!D$15,CalculationsAndCharts!$A2227+$A$11,IF($C$7,8,0),1,1)</f>
        <v>37.85</v>
      </c>
      <c r="F2227" s="4">
        <f ca="1">OFFSET(InputPriceData!E$15,CalculationsAndCharts!$A2227+$A$11,IF($C$7,8,0),1,1)</f>
        <v>36.99</v>
      </c>
      <c r="G2227" s="4">
        <f ca="1">OFFSET(InputPriceData!F$15,CalculationsAndCharts!$A2227+$A$11,IF($C$7,8,0),1,1)</f>
        <v>37.659999999999997</v>
      </c>
      <c r="H2227" s="133"/>
      <c r="I2227" s="133"/>
      <c r="J2227" s="37">
        <f t="shared" ca="1" si="658"/>
        <v>606</v>
      </c>
      <c r="K2227" s="124">
        <f t="shared" ca="1" si="659"/>
        <v>0.22999999999999687</v>
      </c>
      <c r="L2227" s="343">
        <f t="shared" ca="1" si="650"/>
        <v>4.3526722319305253E-2</v>
      </c>
      <c r="M2227" s="345">
        <f t="shared" ca="1" si="660"/>
        <v>0.34711851627424856</v>
      </c>
      <c r="N2227" s="344">
        <f t="shared" ca="1" si="651"/>
        <v>0.12539441222120232</v>
      </c>
      <c r="O2227" s="4"/>
      <c r="P2227" s="4"/>
      <c r="Q2227" s="3"/>
      <c r="S2227" s="4"/>
      <c r="T2227" s="4" t="b">
        <f t="shared" ca="1" si="652"/>
        <v>0</v>
      </c>
      <c r="U2227" t="b">
        <f t="shared" ca="1" si="653"/>
        <v>0</v>
      </c>
      <c r="W2227" s="317" t="b">
        <f t="shared" ca="1" si="654"/>
        <v>1</v>
      </c>
      <c r="X2227" s="317" t="b">
        <f t="shared" ca="1" si="661"/>
        <v>1</v>
      </c>
      <c r="Y2227" s="317" t="b">
        <f t="shared" ca="1" si="655"/>
        <v>0</v>
      </c>
      <c r="Z2227" t="b">
        <f t="shared" ca="1" si="656"/>
        <v>0</v>
      </c>
      <c r="AA2227" s="37" t="b">
        <f t="shared" ca="1" si="662"/>
        <v>0</v>
      </c>
      <c r="AB2227" t="b">
        <f t="shared" ca="1" si="657"/>
        <v>1</v>
      </c>
      <c r="AD2227" t="b">
        <f t="shared" ca="1" si="663"/>
        <v>0</v>
      </c>
      <c r="AE2227" s="37" t="b">
        <f t="shared" ca="1" si="664"/>
        <v>0</v>
      </c>
      <c r="AF2227" t="b">
        <f t="shared" ca="1" si="665"/>
        <v>1</v>
      </c>
      <c r="AG2227" s="317" t="b">
        <f t="shared" ca="1" si="666"/>
        <v>1</v>
      </c>
      <c r="AH2227" s="317" t="b">
        <f t="shared" ca="1" si="667"/>
        <v>1</v>
      </c>
      <c r="AI2227" s="317" t="b">
        <f t="shared" ca="1" si="668"/>
        <v>0</v>
      </c>
    </row>
    <row r="2228" spans="1:35" x14ac:dyDescent="0.25">
      <c r="A2228">
        <v>2196</v>
      </c>
      <c r="B2228" s="169">
        <f ca="1">OFFSET(InputPriceData!B$15,CalculationsAndCharts!$A2228+$A$11,0,1,1)</f>
        <v>38656</v>
      </c>
      <c r="C2228" s="3">
        <f ca="1">OFFSET(InputPriceData!G$15,CalculationsAndCharts!$A2228+$A$11,IF($C$7,8,0),1,1)</f>
        <v>2457400</v>
      </c>
      <c r="D2228" s="4">
        <f ca="1">OFFSET(InputPriceData!C$15,CalculationsAndCharts!$A2228+$A$11,IF($C$7,8,0),1,1)</f>
        <v>37.46</v>
      </c>
      <c r="E2228" s="4">
        <f ca="1">OFFSET(InputPriceData!D$15,CalculationsAndCharts!$A2228+$A$11,IF($C$7,8,0),1,1)</f>
        <v>37.65</v>
      </c>
      <c r="F2228" s="4">
        <f ca="1">OFFSET(InputPriceData!E$15,CalculationsAndCharts!$A2228+$A$11,IF($C$7,8,0),1,1)</f>
        <v>36.86</v>
      </c>
      <c r="G2228" s="4">
        <f ca="1">OFFSET(InputPriceData!F$15,CalculationsAndCharts!$A2228+$A$11,IF($C$7,8,0),1,1)</f>
        <v>36.950000000000003</v>
      </c>
      <c r="H2228" s="133"/>
      <c r="I2228" s="133"/>
      <c r="J2228" s="37">
        <f t="shared" ca="1" si="658"/>
        <v>605</v>
      </c>
      <c r="K2228" s="124">
        <f t="shared" ca="1" si="659"/>
        <v>0.5</v>
      </c>
      <c r="L2228" s="343">
        <f t="shared" ca="1" si="650"/>
        <v>6.459468373047051E-3</v>
      </c>
      <c r="M2228" s="345">
        <f t="shared" ca="1" si="660"/>
        <v>0.35027095486806109</v>
      </c>
      <c r="N2228" s="344">
        <f t="shared" ca="1" si="651"/>
        <v>1.8441347429107226E-2</v>
      </c>
      <c r="O2228" s="4"/>
      <c r="P2228" s="4"/>
      <c r="Q2228" s="3"/>
      <c r="S2228" s="4"/>
      <c r="T2228" s="4" t="b">
        <f t="shared" ca="1" si="652"/>
        <v>1</v>
      </c>
      <c r="U2228" t="b">
        <f t="shared" ca="1" si="653"/>
        <v>0</v>
      </c>
      <c r="W2228" s="317" t="b">
        <f t="shared" ca="1" si="654"/>
        <v>0</v>
      </c>
      <c r="X2228" s="317" t="b">
        <f t="shared" ca="1" si="661"/>
        <v>0</v>
      </c>
      <c r="Y2228" s="317" t="b">
        <f t="shared" ca="1" si="655"/>
        <v>1</v>
      </c>
      <c r="Z2228" t="b">
        <f t="shared" ca="1" si="656"/>
        <v>1</v>
      </c>
      <c r="AA2228" s="37" t="b">
        <f t="shared" ca="1" si="662"/>
        <v>1</v>
      </c>
      <c r="AB2228" t="b">
        <f t="shared" ca="1" si="657"/>
        <v>0</v>
      </c>
      <c r="AD2228" t="b">
        <f t="shared" ca="1" si="663"/>
        <v>1</v>
      </c>
      <c r="AE2228" s="37" t="b">
        <f t="shared" ca="1" si="664"/>
        <v>1</v>
      </c>
      <c r="AF2228" t="b">
        <f t="shared" ca="1" si="665"/>
        <v>0</v>
      </c>
      <c r="AG2228" s="317" t="b">
        <f t="shared" ca="1" si="666"/>
        <v>0</v>
      </c>
      <c r="AH2228" s="317" t="b">
        <f t="shared" ca="1" si="667"/>
        <v>0</v>
      </c>
      <c r="AI2228" s="317" t="b">
        <f t="shared" ca="1" si="668"/>
        <v>1</v>
      </c>
    </row>
    <row r="2229" spans="1:35" x14ac:dyDescent="0.25">
      <c r="A2229">
        <v>2197</v>
      </c>
      <c r="B2229" s="169">
        <f ca="1">OFFSET(InputPriceData!B$15,CalculationsAndCharts!$A2229+$A$11,0,1,1)</f>
        <v>38653</v>
      </c>
      <c r="C2229" s="3">
        <f ca="1">OFFSET(InputPriceData!G$15,CalculationsAndCharts!$A2229+$A$11,IF($C$7,8,0),1,1)</f>
        <v>1748200</v>
      </c>
      <c r="D2229" s="4">
        <f ca="1">OFFSET(InputPriceData!C$15,CalculationsAndCharts!$A2229+$A$11,IF($C$7,8,0),1,1)</f>
        <v>36.6</v>
      </c>
      <c r="E2229" s="4">
        <f ca="1">OFFSET(InputPriceData!D$15,CalculationsAndCharts!$A2229+$A$11,IF($C$7,8,0),1,1)</f>
        <v>37.49</v>
      </c>
      <c r="F2229" s="4">
        <f ca="1">OFFSET(InputPriceData!E$15,CalculationsAndCharts!$A2229+$A$11,IF($C$7,8,0),1,1)</f>
        <v>36.47</v>
      </c>
      <c r="G2229" s="4">
        <f ca="1">OFFSET(InputPriceData!F$15,CalculationsAndCharts!$A2229+$A$11,IF($C$7,8,0),1,1)</f>
        <v>37.43</v>
      </c>
      <c r="H2229" s="133"/>
      <c r="I2229" s="133"/>
      <c r="J2229" s="37">
        <f t="shared" ca="1" si="658"/>
        <v>604</v>
      </c>
      <c r="K2229" s="124">
        <f t="shared" ca="1" si="659"/>
        <v>0.5</v>
      </c>
      <c r="L2229" s="343">
        <f t="shared" ca="1" si="650"/>
        <v>-7.1641595944119119E-3</v>
      </c>
      <c r="M2229" s="345">
        <f t="shared" ca="1" si="660"/>
        <v>0.3534520230757428</v>
      </c>
      <c r="N2229" s="344">
        <f t="shared" ca="1" si="651"/>
        <v>-2.0269114693613373E-2</v>
      </c>
      <c r="O2229" s="4"/>
      <c r="P2229" s="4"/>
      <c r="Q2229" s="3"/>
      <c r="S2229" s="4"/>
      <c r="T2229" s="4" t="b">
        <f t="shared" ca="1" si="652"/>
        <v>0</v>
      </c>
      <c r="U2229" t="b">
        <f t="shared" ca="1" si="653"/>
        <v>1</v>
      </c>
      <c r="W2229" s="317" t="b">
        <f t="shared" ca="1" si="654"/>
        <v>0</v>
      </c>
      <c r="X2229" s="317" t="b">
        <f t="shared" ca="1" si="661"/>
        <v>1</v>
      </c>
      <c r="Y2229" s="317" t="b">
        <f t="shared" ca="1" si="655"/>
        <v>0</v>
      </c>
      <c r="Z2229" t="b">
        <f t="shared" ca="1" si="656"/>
        <v>0</v>
      </c>
      <c r="AA2229" s="37" t="b">
        <f t="shared" ca="1" si="662"/>
        <v>0</v>
      </c>
      <c r="AB2229" t="b">
        <f t="shared" ca="1" si="657"/>
        <v>0</v>
      </c>
      <c r="AD2229" t="b">
        <f t="shared" ca="1" si="663"/>
        <v>0</v>
      </c>
      <c r="AE2229" s="37" t="b">
        <f t="shared" ca="1" si="664"/>
        <v>0</v>
      </c>
      <c r="AF2229" t="b">
        <f t="shared" ca="1" si="665"/>
        <v>0</v>
      </c>
      <c r="AG2229" s="317" t="b">
        <f t="shared" ca="1" si="666"/>
        <v>0</v>
      </c>
      <c r="AH2229" s="317" t="b">
        <f t="shared" ca="1" si="667"/>
        <v>1</v>
      </c>
      <c r="AI2229" s="317" t="b">
        <f t="shared" ca="1" si="668"/>
        <v>0</v>
      </c>
    </row>
    <row r="2230" spans="1:35" x14ac:dyDescent="0.25">
      <c r="A2230">
        <v>2198</v>
      </c>
      <c r="B2230" s="169">
        <f ca="1">OFFSET(InputPriceData!B$15,CalculationsAndCharts!$A2230+$A$11,0,1,1)</f>
        <v>38652</v>
      </c>
      <c r="C2230" s="3">
        <f ca="1">OFFSET(InputPriceData!G$15,CalculationsAndCharts!$A2230+$A$11,IF($C$7,8,0),1,1)</f>
        <v>1356600</v>
      </c>
      <c r="D2230" s="4">
        <f ca="1">OFFSET(InputPriceData!C$15,CalculationsAndCharts!$A2230+$A$11,IF($C$7,8,0),1,1)</f>
        <v>36.94</v>
      </c>
      <c r="E2230" s="4">
        <f ca="1">OFFSET(InputPriceData!D$15,CalculationsAndCharts!$A2230+$A$11,IF($C$7,8,0),1,1)</f>
        <v>37.1</v>
      </c>
      <c r="F2230" s="4">
        <f ca="1">OFFSET(InputPriceData!E$15,CalculationsAndCharts!$A2230+$A$11,IF($C$7,8,0),1,1)</f>
        <v>36.450000000000003</v>
      </c>
      <c r="G2230" s="4">
        <f ca="1">OFFSET(InputPriceData!F$15,CalculationsAndCharts!$A2230+$A$11,IF($C$7,8,0),1,1)</f>
        <v>36.450000000000003</v>
      </c>
      <c r="H2230" s="133"/>
      <c r="I2230" s="133"/>
      <c r="J2230" s="37">
        <f t="shared" ca="1" si="658"/>
        <v>603</v>
      </c>
      <c r="K2230" s="124">
        <f t="shared" ca="1" si="659"/>
        <v>-0.22999999999999687</v>
      </c>
      <c r="L2230" s="343">
        <f t="shared" ca="1" si="650"/>
        <v>3.4078615239247018E-2</v>
      </c>
      <c r="M2230" s="345">
        <f t="shared" ca="1" si="660"/>
        <v>0.35666198090387768</v>
      </c>
      <c r="N2230" s="344">
        <f t="shared" ca="1" si="651"/>
        <v>9.5548774648990101E-2</v>
      </c>
      <c r="O2230" s="4"/>
      <c r="P2230" s="4"/>
      <c r="Q2230" s="3"/>
      <c r="S2230" s="4"/>
      <c r="T2230" s="4" t="b">
        <f t="shared" ca="1" si="652"/>
        <v>0</v>
      </c>
      <c r="U2230" t="b">
        <f t="shared" ca="1" si="653"/>
        <v>0</v>
      </c>
      <c r="W2230" s="317" t="b">
        <f t="shared" ca="1" si="654"/>
        <v>0</v>
      </c>
      <c r="X2230" s="317" t="b">
        <f t="shared" ca="1" si="661"/>
        <v>1</v>
      </c>
      <c r="Y2230" s="317" t="b">
        <f t="shared" ca="1" si="655"/>
        <v>0</v>
      </c>
      <c r="Z2230" t="b">
        <f t="shared" ca="1" si="656"/>
        <v>0</v>
      </c>
      <c r="AA2230" s="37" t="b">
        <f t="shared" ca="1" si="662"/>
        <v>0</v>
      </c>
      <c r="AB2230" t="b">
        <f t="shared" ca="1" si="657"/>
        <v>0</v>
      </c>
      <c r="AD2230" t="b">
        <f t="shared" ca="1" si="663"/>
        <v>0</v>
      </c>
      <c r="AE2230" s="37" t="b">
        <f t="shared" ca="1" si="664"/>
        <v>0</v>
      </c>
      <c r="AF2230" t="b">
        <f t="shared" ca="1" si="665"/>
        <v>0</v>
      </c>
      <c r="AG2230" s="317" t="b">
        <f t="shared" ca="1" si="666"/>
        <v>0</v>
      </c>
      <c r="AH2230" s="317" t="b">
        <f t="shared" ca="1" si="667"/>
        <v>1</v>
      </c>
      <c r="AI2230" s="317" t="b">
        <f t="shared" ca="1" si="668"/>
        <v>0</v>
      </c>
    </row>
    <row r="2231" spans="1:35" x14ac:dyDescent="0.25">
      <c r="A2231">
        <v>2199</v>
      </c>
      <c r="B2231" s="169">
        <f ca="1">OFFSET(InputPriceData!B$15,CalculationsAndCharts!$A2231+$A$11,0,1,1)</f>
        <v>38651</v>
      </c>
      <c r="C2231" s="3">
        <f ca="1">OFFSET(InputPriceData!G$15,CalculationsAndCharts!$A2231+$A$11,IF($C$7,8,0),1,1)</f>
        <v>2178300</v>
      </c>
      <c r="D2231" s="4">
        <f ca="1">OFFSET(InputPriceData!C$15,CalculationsAndCharts!$A2231+$A$11,IF($C$7,8,0),1,1)</f>
        <v>36.840000000000003</v>
      </c>
      <c r="E2231" s="4">
        <f ca="1">OFFSET(InputPriceData!D$15,CalculationsAndCharts!$A2231+$A$11,IF($C$7,8,0),1,1)</f>
        <v>37.18</v>
      </c>
      <c r="F2231" s="4">
        <f ca="1">OFFSET(InputPriceData!E$15,CalculationsAndCharts!$A2231+$A$11,IF($C$7,8,0),1,1)</f>
        <v>36.71</v>
      </c>
      <c r="G2231" s="4">
        <f ca="1">OFFSET(InputPriceData!F$15,CalculationsAndCharts!$A2231+$A$11,IF($C$7,8,0),1,1)</f>
        <v>36.93</v>
      </c>
      <c r="H2231" s="133"/>
      <c r="I2231" s="133"/>
      <c r="J2231" s="37">
        <f t="shared" ca="1" si="658"/>
        <v>602</v>
      </c>
      <c r="K2231" s="124">
        <f t="shared" ca="1" si="659"/>
        <v>-0.78999999999999915</v>
      </c>
      <c r="L2231" s="343">
        <f t="shared" ca="1" si="650"/>
        <v>0.11082157114046681</v>
      </c>
      <c r="M2231" s="345">
        <f t="shared" ca="1" si="660"/>
        <v>0.35990109072036092</v>
      </c>
      <c r="N2231" s="344">
        <f t="shared" ca="1" si="651"/>
        <v>0.30792229864780801</v>
      </c>
      <c r="O2231" s="4"/>
      <c r="P2231" s="4"/>
      <c r="Q2231" s="3"/>
      <c r="S2231" s="4"/>
      <c r="T2231" s="4" t="b">
        <f t="shared" ca="1" si="652"/>
        <v>0</v>
      </c>
      <c r="U2231" t="b">
        <f t="shared" ca="1" si="653"/>
        <v>0</v>
      </c>
      <c r="W2231" s="317" t="b">
        <f t="shared" ca="1" si="654"/>
        <v>0</v>
      </c>
      <c r="X2231" s="317" t="b">
        <f t="shared" ca="1" si="661"/>
        <v>1</v>
      </c>
      <c r="Y2231" s="317" t="b">
        <f t="shared" ca="1" si="655"/>
        <v>0</v>
      </c>
      <c r="Z2231" t="b">
        <f t="shared" ca="1" si="656"/>
        <v>0</v>
      </c>
      <c r="AA2231" s="37" t="b">
        <f t="shared" ca="1" si="662"/>
        <v>0</v>
      </c>
      <c r="AB2231" t="b">
        <f t="shared" ca="1" si="657"/>
        <v>0</v>
      </c>
      <c r="AD2231" t="b">
        <f t="shared" ca="1" si="663"/>
        <v>0</v>
      </c>
      <c r="AE2231" s="37" t="b">
        <f t="shared" ca="1" si="664"/>
        <v>0</v>
      </c>
      <c r="AF2231" t="b">
        <f t="shared" ca="1" si="665"/>
        <v>0</v>
      </c>
      <c r="AG2231" s="317" t="b">
        <f t="shared" ca="1" si="666"/>
        <v>0</v>
      </c>
      <c r="AH2231" s="317" t="b">
        <f t="shared" ca="1" si="667"/>
        <v>1</v>
      </c>
      <c r="AI2231" s="317" t="b">
        <f t="shared" ca="1" si="668"/>
        <v>0</v>
      </c>
    </row>
    <row r="2232" spans="1:35" x14ac:dyDescent="0.25">
      <c r="A2232">
        <v>2200</v>
      </c>
      <c r="B2232" s="169">
        <f ca="1">OFFSET(InputPriceData!B$15,CalculationsAndCharts!$A2232+$A$11,0,1,1)</f>
        <v>38650</v>
      </c>
      <c r="C2232" s="3">
        <f ca="1">OFFSET(InputPriceData!G$15,CalculationsAndCharts!$A2232+$A$11,IF($C$7,8,0),1,1)</f>
        <v>1872000</v>
      </c>
      <c r="D2232" s="4">
        <f ca="1">OFFSET(InputPriceData!C$15,CalculationsAndCharts!$A2232+$A$11,IF($C$7,8,0),1,1)</f>
        <v>37.44</v>
      </c>
      <c r="E2232" s="4">
        <f ca="1">OFFSET(InputPriceData!D$15,CalculationsAndCharts!$A2232+$A$11,IF($C$7,8,0),1,1)</f>
        <v>37.44</v>
      </c>
      <c r="F2232" s="4">
        <f ca="1">OFFSET(InputPriceData!E$15,CalculationsAndCharts!$A2232+$A$11,IF($C$7,8,0),1,1)</f>
        <v>36.520000000000003</v>
      </c>
      <c r="G2232" s="4">
        <f ca="1">OFFSET(InputPriceData!F$15,CalculationsAndCharts!$A2232+$A$11,IF($C$7,8,0),1,1)</f>
        <v>36.68</v>
      </c>
      <c r="H2232" s="133"/>
      <c r="I2232" s="133"/>
      <c r="J2232" s="37">
        <f t="shared" ca="1" si="658"/>
        <v>601</v>
      </c>
      <c r="K2232" s="124">
        <f t="shared" ca="1" si="659"/>
        <v>-9.0000000000003411E-2</v>
      </c>
      <c r="L2232" s="343">
        <f t="shared" ca="1" si="650"/>
        <v>0.1539958777263212</v>
      </c>
      <c r="M2232" s="345">
        <f t="shared" ca="1" si="660"/>
        <v>0.36316961727584351</v>
      </c>
      <c r="N2232" s="344">
        <f t="shared" ca="1" si="651"/>
        <v>0.4240329322740522</v>
      </c>
      <c r="O2232" s="4"/>
      <c r="P2232" s="4"/>
      <c r="Q2232" s="3"/>
      <c r="S2232" s="4"/>
      <c r="T2232" s="4" t="b">
        <f t="shared" ca="1" si="652"/>
        <v>0</v>
      </c>
      <c r="U2232" t="b">
        <f t="shared" ca="1" si="653"/>
        <v>0</v>
      </c>
      <c r="W2232" s="317" t="b">
        <f t="shared" ca="1" si="654"/>
        <v>0</v>
      </c>
      <c r="X2232" s="317" t="b">
        <f t="shared" ca="1" si="661"/>
        <v>1</v>
      </c>
      <c r="Y2232" s="317" t="b">
        <f t="shared" ca="1" si="655"/>
        <v>0</v>
      </c>
      <c r="Z2232" t="b">
        <f t="shared" ca="1" si="656"/>
        <v>0</v>
      </c>
      <c r="AA2232" s="37" t="b">
        <f t="shared" ca="1" si="662"/>
        <v>0</v>
      </c>
      <c r="AB2232" t="b">
        <f t="shared" ca="1" si="657"/>
        <v>0</v>
      </c>
      <c r="AD2232" t="b">
        <f t="shared" ca="1" si="663"/>
        <v>0</v>
      </c>
      <c r="AE2232" s="37" t="b">
        <f t="shared" ca="1" si="664"/>
        <v>0</v>
      </c>
      <c r="AF2232" t="b">
        <f t="shared" ca="1" si="665"/>
        <v>0</v>
      </c>
      <c r="AG2232" s="317" t="b">
        <f t="shared" ca="1" si="666"/>
        <v>0</v>
      </c>
      <c r="AH2232" s="317" t="b">
        <f t="shared" ca="1" si="667"/>
        <v>1</v>
      </c>
      <c r="AI2232" s="317" t="b">
        <f t="shared" ca="1" si="668"/>
        <v>0</v>
      </c>
    </row>
    <row r="2233" spans="1:35" x14ac:dyDescent="0.25">
      <c r="A2233">
        <v>2201</v>
      </c>
      <c r="B2233" s="169">
        <f ca="1">OFFSET(InputPriceData!B$15,CalculationsAndCharts!$A2233+$A$11,0,1,1)</f>
        <v>38649</v>
      </c>
      <c r="C2233" s="3">
        <f ca="1">OFFSET(InputPriceData!G$15,CalculationsAndCharts!$A2233+$A$11,IF($C$7,8,0),1,1)</f>
        <v>1089500</v>
      </c>
      <c r="D2233" s="4">
        <f ca="1">OFFSET(InputPriceData!C$15,CalculationsAndCharts!$A2233+$A$11,IF($C$7,8,0),1,1)</f>
        <v>36.82</v>
      </c>
      <c r="E2233" s="4">
        <f ca="1">OFFSET(InputPriceData!D$15,CalculationsAndCharts!$A2233+$A$11,IF($C$7,8,0),1,1)</f>
        <v>37.76</v>
      </c>
      <c r="F2233" s="4">
        <f ca="1">OFFSET(InputPriceData!E$15,CalculationsAndCharts!$A2233+$A$11,IF($C$7,8,0),1,1)</f>
        <v>36.78</v>
      </c>
      <c r="G2233" s="4">
        <f ca="1">OFFSET(InputPriceData!F$15,CalculationsAndCharts!$A2233+$A$11,IF($C$7,8,0),1,1)</f>
        <v>37.72</v>
      </c>
      <c r="H2233" s="133"/>
      <c r="I2233" s="133"/>
      <c r="J2233" s="37">
        <f t="shared" ca="1" si="658"/>
        <v>600</v>
      </c>
      <c r="K2233" s="124">
        <f t="shared" ca="1" si="659"/>
        <v>0.60000000000000142</v>
      </c>
      <c r="L2233" s="343">
        <f t="shared" ca="1" si="650"/>
        <v>0.14813252714547778</v>
      </c>
      <c r="M2233" s="345">
        <f t="shared" ca="1" si="660"/>
        <v>0.36646782772537184</v>
      </c>
      <c r="N2233" s="344">
        <f t="shared" ca="1" si="651"/>
        <v>0.40421700334493527</v>
      </c>
      <c r="O2233" s="4"/>
      <c r="P2233" s="4"/>
      <c r="Q2233" s="3"/>
      <c r="S2233" s="4"/>
      <c r="T2233" s="4" t="b">
        <f t="shared" ca="1" si="652"/>
        <v>0</v>
      </c>
      <c r="U2233" t="b">
        <f t="shared" ca="1" si="653"/>
        <v>0</v>
      </c>
      <c r="W2233" s="317" t="b">
        <f t="shared" ca="1" si="654"/>
        <v>0</v>
      </c>
      <c r="X2233" s="317" t="b">
        <f t="shared" ca="1" si="661"/>
        <v>1</v>
      </c>
      <c r="Y2233" s="317" t="b">
        <f t="shared" ca="1" si="655"/>
        <v>0</v>
      </c>
      <c r="Z2233" t="b">
        <f t="shared" ca="1" si="656"/>
        <v>0</v>
      </c>
      <c r="AA2233" s="37" t="b">
        <f t="shared" ca="1" si="662"/>
        <v>0</v>
      </c>
      <c r="AB2233" t="b">
        <f t="shared" ca="1" si="657"/>
        <v>0</v>
      </c>
      <c r="AD2233" t="b">
        <f t="shared" ca="1" si="663"/>
        <v>0</v>
      </c>
      <c r="AE2233" s="37" t="b">
        <f t="shared" ca="1" si="664"/>
        <v>0</v>
      </c>
      <c r="AF2233" t="b">
        <f t="shared" ca="1" si="665"/>
        <v>0</v>
      </c>
      <c r="AG2233" s="317" t="b">
        <f t="shared" ca="1" si="666"/>
        <v>0</v>
      </c>
      <c r="AH2233" s="317" t="b">
        <f t="shared" ca="1" si="667"/>
        <v>1</v>
      </c>
      <c r="AI2233" s="317" t="b">
        <f t="shared" ca="1" si="668"/>
        <v>0</v>
      </c>
    </row>
    <row r="2234" spans="1:35" x14ac:dyDescent="0.25">
      <c r="A2234">
        <v>2202</v>
      </c>
      <c r="B2234" s="169">
        <f ca="1">OFFSET(InputPriceData!B$15,CalculationsAndCharts!$A2234+$A$11,0,1,1)</f>
        <v>38646</v>
      </c>
      <c r="C2234" s="3">
        <f ca="1">OFFSET(InputPriceData!G$15,CalculationsAndCharts!$A2234+$A$11,IF($C$7,8,0),1,1)</f>
        <v>1147100</v>
      </c>
      <c r="D2234" s="4">
        <f ca="1">OFFSET(InputPriceData!C$15,CalculationsAndCharts!$A2234+$A$11,IF($C$7,8,0),1,1)</f>
        <v>37.26</v>
      </c>
      <c r="E2234" s="4">
        <f ca="1">OFFSET(InputPriceData!D$15,CalculationsAndCharts!$A2234+$A$11,IF($C$7,8,0),1,1)</f>
        <v>37.32</v>
      </c>
      <c r="F2234" s="4">
        <f ca="1">OFFSET(InputPriceData!E$15,CalculationsAndCharts!$A2234+$A$11,IF($C$7,8,0),1,1)</f>
        <v>36.75</v>
      </c>
      <c r="G2234" s="4">
        <f ca="1">OFFSET(InputPriceData!F$15,CalculationsAndCharts!$A2234+$A$11,IF($C$7,8,0),1,1)</f>
        <v>36.770000000000003</v>
      </c>
      <c r="H2234" s="133"/>
      <c r="I2234" s="133"/>
      <c r="J2234" s="37">
        <f t="shared" ca="1" si="658"/>
        <v>599</v>
      </c>
      <c r="K2234" s="124">
        <f t="shared" ca="1" si="659"/>
        <v>-1.0399999999999991</v>
      </c>
      <c r="L2234" s="343">
        <f t="shared" ca="1" si="650"/>
        <v>0.15215668463966123</v>
      </c>
      <c r="M2234" s="345">
        <f t="shared" ca="1" si="660"/>
        <v>0.36979599165022387</v>
      </c>
      <c r="N2234" s="344">
        <f t="shared" ca="1" si="651"/>
        <v>0.41146115175737363</v>
      </c>
      <c r="O2234" s="4"/>
      <c r="P2234" s="4"/>
      <c r="Q2234" s="3"/>
      <c r="S2234" s="4"/>
      <c r="T2234" s="4" t="b">
        <f t="shared" ca="1" si="652"/>
        <v>0</v>
      </c>
      <c r="U2234" t="b">
        <f t="shared" ca="1" si="653"/>
        <v>0</v>
      </c>
      <c r="W2234" s="317" t="b">
        <f t="shared" ca="1" si="654"/>
        <v>1</v>
      </c>
      <c r="X2234" s="317" t="b">
        <f t="shared" ca="1" si="661"/>
        <v>1</v>
      </c>
      <c r="Y2234" s="317" t="b">
        <f t="shared" ca="1" si="655"/>
        <v>0</v>
      </c>
      <c r="Z2234" t="b">
        <f t="shared" ca="1" si="656"/>
        <v>0</v>
      </c>
      <c r="AA2234" s="37" t="b">
        <f t="shared" ca="1" si="662"/>
        <v>0</v>
      </c>
      <c r="AB2234" t="b">
        <f t="shared" ca="1" si="657"/>
        <v>1</v>
      </c>
      <c r="AD2234" t="b">
        <f t="shared" ca="1" si="663"/>
        <v>0</v>
      </c>
      <c r="AE2234" s="37" t="b">
        <f t="shared" ca="1" si="664"/>
        <v>0</v>
      </c>
      <c r="AF2234" t="b">
        <f t="shared" ca="1" si="665"/>
        <v>1</v>
      </c>
      <c r="AG2234" s="317" t="b">
        <f t="shared" ca="1" si="666"/>
        <v>1</v>
      </c>
      <c r="AH2234" s="317" t="b">
        <f t="shared" ca="1" si="667"/>
        <v>1</v>
      </c>
      <c r="AI2234" s="317" t="b">
        <f t="shared" ca="1" si="668"/>
        <v>0</v>
      </c>
    </row>
    <row r="2235" spans="1:35" x14ac:dyDescent="0.25">
      <c r="A2235">
        <v>2203</v>
      </c>
      <c r="B2235" s="169">
        <f ca="1">OFFSET(InputPriceData!B$15,CalculationsAndCharts!$A2235+$A$11,0,1,1)</f>
        <v>38645</v>
      </c>
      <c r="C2235" s="3">
        <f ca="1">OFFSET(InputPriceData!G$15,CalculationsAndCharts!$A2235+$A$11,IF($C$7,8,0),1,1)</f>
        <v>1532000</v>
      </c>
      <c r="D2235" s="4">
        <f ca="1">OFFSET(InputPriceData!C$15,CalculationsAndCharts!$A2235+$A$11,IF($C$7,8,0),1,1)</f>
        <v>37.82</v>
      </c>
      <c r="E2235" s="4">
        <f ca="1">OFFSET(InputPriceData!D$15,CalculationsAndCharts!$A2235+$A$11,IF($C$7,8,0),1,1)</f>
        <v>37.82</v>
      </c>
      <c r="F2235" s="4">
        <f ca="1">OFFSET(InputPriceData!E$15,CalculationsAndCharts!$A2235+$A$11,IF($C$7,8,0),1,1)</f>
        <v>36.97</v>
      </c>
      <c r="G2235" s="4">
        <f ca="1">OFFSET(InputPriceData!F$15,CalculationsAndCharts!$A2235+$A$11,IF($C$7,8,0),1,1)</f>
        <v>37.119999999999997</v>
      </c>
      <c r="H2235" s="133"/>
      <c r="I2235" s="133"/>
      <c r="J2235" s="37">
        <f t="shared" ca="1" si="658"/>
        <v>598</v>
      </c>
      <c r="K2235" s="124">
        <f t="shared" ca="1" si="659"/>
        <v>0.1699999999999946</v>
      </c>
      <c r="L2235" s="343">
        <f t="shared" ca="1" si="650"/>
        <v>0.11257945170849248</v>
      </c>
      <c r="M2235" s="345">
        <f t="shared" ca="1" si="660"/>
        <v>0.37315438107994336</v>
      </c>
      <c r="N2235" s="344">
        <f t="shared" ca="1" si="651"/>
        <v>0.30169671700671746</v>
      </c>
      <c r="O2235" s="4"/>
      <c r="P2235" s="4"/>
      <c r="Q2235" s="3"/>
      <c r="S2235" s="4"/>
      <c r="T2235" s="4" t="b">
        <f t="shared" ca="1" si="652"/>
        <v>1</v>
      </c>
      <c r="U2235" t="b">
        <f t="shared" ca="1" si="653"/>
        <v>0</v>
      </c>
      <c r="W2235" s="317" t="b">
        <f t="shared" ca="1" si="654"/>
        <v>0</v>
      </c>
      <c r="X2235" s="317" t="b">
        <f t="shared" ca="1" si="661"/>
        <v>0</v>
      </c>
      <c r="Y2235" s="317" t="b">
        <f t="shared" ca="1" si="655"/>
        <v>0</v>
      </c>
      <c r="Z2235" t="b">
        <f t="shared" ca="1" si="656"/>
        <v>0</v>
      </c>
      <c r="AA2235" s="37" t="b">
        <f t="shared" ca="1" si="662"/>
        <v>1</v>
      </c>
      <c r="AB2235" t="b">
        <f t="shared" ca="1" si="657"/>
        <v>0</v>
      </c>
      <c r="AD2235" t="b">
        <f t="shared" ca="1" si="663"/>
        <v>0</v>
      </c>
      <c r="AE2235" s="37" t="b">
        <f t="shared" ca="1" si="664"/>
        <v>1</v>
      </c>
      <c r="AF2235" t="b">
        <f t="shared" ca="1" si="665"/>
        <v>0</v>
      </c>
      <c r="AG2235" s="317" t="b">
        <f t="shared" ca="1" si="666"/>
        <v>0</v>
      </c>
      <c r="AH2235" s="317" t="b">
        <f t="shared" ca="1" si="667"/>
        <v>0</v>
      </c>
      <c r="AI2235" s="317" t="b">
        <f t="shared" ca="1" si="668"/>
        <v>0</v>
      </c>
    </row>
    <row r="2236" spans="1:35" x14ac:dyDescent="0.25">
      <c r="A2236">
        <v>2204</v>
      </c>
      <c r="B2236" s="169">
        <f ca="1">OFFSET(InputPriceData!B$15,CalculationsAndCharts!$A2236+$A$11,0,1,1)</f>
        <v>38644</v>
      </c>
      <c r="C2236" s="3">
        <f ca="1">OFFSET(InputPriceData!G$15,CalculationsAndCharts!$A2236+$A$11,IF($C$7,8,0),1,1)</f>
        <v>1994000</v>
      </c>
      <c r="D2236" s="4">
        <f ca="1">OFFSET(InputPriceData!C$15,CalculationsAndCharts!$A2236+$A$11,IF($C$7,8,0),1,1)</f>
        <v>36.799999999999997</v>
      </c>
      <c r="E2236" s="4">
        <f ca="1">OFFSET(InputPriceData!D$15,CalculationsAndCharts!$A2236+$A$11,IF($C$7,8,0),1,1)</f>
        <v>37.81</v>
      </c>
      <c r="F2236" s="4">
        <f ca="1">OFFSET(InputPriceData!E$15,CalculationsAndCharts!$A2236+$A$11,IF($C$7,8,0),1,1)</f>
        <v>36.71</v>
      </c>
      <c r="G2236" s="4">
        <f ca="1">OFFSET(InputPriceData!F$15,CalculationsAndCharts!$A2236+$A$11,IF($C$7,8,0),1,1)</f>
        <v>37.81</v>
      </c>
      <c r="H2236" s="133"/>
      <c r="I2236" s="133"/>
      <c r="J2236" s="37">
        <f t="shared" ca="1" si="658"/>
        <v>597</v>
      </c>
      <c r="K2236" s="124">
        <f t="shared" ca="1" si="659"/>
        <v>1.1300000000000026</v>
      </c>
      <c r="L2236" s="343">
        <f t="shared" ca="1" si="650"/>
        <v>-1.6597496986760246E-2</v>
      </c>
      <c r="M2236" s="345">
        <f t="shared" ca="1" si="660"/>
        <v>0.37654327051457454</v>
      </c>
      <c r="N2236" s="344">
        <f t="shared" ca="1" si="651"/>
        <v>-4.4078591456643286E-2</v>
      </c>
      <c r="O2236" s="4"/>
      <c r="P2236" s="4"/>
      <c r="Q2236" s="3"/>
      <c r="S2236" s="4"/>
      <c r="T2236" s="4" t="b">
        <f t="shared" ca="1" si="652"/>
        <v>0</v>
      </c>
      <c r="U2236" t="b">
        <f t="shared" ca="1" si="653"/>
        <v>0</v>
      </c>
      <c r="W2236" s="317" t="b">
        <f t="shared" ca="1" si="654"/>
        <v>0</v>
      </c>
      <c r="X2236" s="317" t="b">
        <f t="shared" ca="1" si="661"/>
        <v>0</v>
      </c>
      <c r="Y2236" s="317" t="b">
        <f t="shared" ca="1" si="655"/>
        <v>0</v>
      </c>
      <c r="Z2236" t="b">
        <f t="shared" ca="1" si="656"/>
        <v>0</v>
      </c>
      <c r="AA2236" s="37" t="b">
        <f t="shared" ca="1" si="662"/>
        <v>1</v>
      </c>
      <c r="AB2236" t="b">
        <f t="shared" ca="1" si="657"/>
        <v>0</v>
      </c>
      <c r="AD2236" t="b">
        <f t="shared" ca="1" si="663"/>
        <v>0</v>
      </c>
      <c r="AE2236" s="37" t="b">
        <f t="shared" ca="1" si="664"/>
        <v>1</v>
      </c>
      <c r="AF2236" t="b">
        <f t="shared" ca="1" si="665"/>
        <v>0</v>
      </c>
      <c r="AG2236" s="317" t="b">
        <f t="shared" ca="1" si="666"/>
        <v>0</v>
      </c>
      <c r="AH2236" s="317" t="b">
        <f t="shared" ca="1" si="667"/>
        <v>0</v>
      </c>
      <c r="AI2236" s="317" t="b">
        <f t="shared" ca="1" si="668"/>
        <v>0</v>
      </c>
    </row>
    <row r="2237" spans="1:35" x14ac:dyDescent="0.25">
      <c r="A2237">
        <v>2205</v>
      </c>
      <c r="B2237" s="169">
        <f ca="1">OFFSET(InputPriceData!B$15,CalculationsAndCharts!$A2237+$A$11,0,1,1)</f>
        <v>38643</v>
      </c>
      <c r="C2237" s="3">
        <f ca="1">OFFSET(InputPriceData!G$15,CalculationsAndCharts!$A2237+$A$11,IF($C$7,8,0),1,1)</f>
        <v>1373200</v>
      </c>
      <c r="D2237" s="4">
        <f ca="1">OFFSET(InputPriceData!C$15,CalculationsAndCharts!$A2237+$A$11,IF($C$7,8,0),1,1)</f>
        <v>36.700000000000003</v>
      </c>
      <c r="E2237" s="4">
        <f ca="1">OFFSET(InputPriceData!D$15,CalculationsAndCharts!$A2237+$A$11,IF($C$7,8,0),1,1)</f>
        <v>36.97</v>
      </c>
      <c r="F2237" s="4">
        <f ca="1">OFFSET(InputPriceData!E$15,CalculationsAndCharts!$A2237+$A$11,IF($C$7,8,0),1,1)</f>
        <v>36.369999999999997</v>
      </c>
      <c r="G2237" s="4">
        <f ca="1">OFFSET(InputPriceData!F$15,CalculationsAndCharts!$A2237+$A$11,IF($C$7,8,0),1,1)</f>
        <v>36.950000000000003</v>
      </c>
      <c r="H2237" s="133"/>
      <c r="I2237" s="133"/>
      <c r="J2237" s="37">
        <f t="shared" ca="1" si="658"/>
        <v>596</v>
      </c>
      <c r="K2237" s="124">
        <f t="shared" ca="1" si="659"/>
        <v>0.42000000000000171</v>
      </c>
      <c r="L2237" s="343">
        <f t="shared" ca="1" si="650"/>
        <v>-0.13589092938491332</v>
      </c>
      <c r="M2237" s="345">
        <f t="shared" ca="1" si="660"/>
        <v>0.37996293694709843</v>
      </c>
      <c r="N2237" s="344">
        <f t="shared" ca="1" si="651"/>
        <v>-0.35764259134525317</v>
      </c>
      <c r="O2237" s="4"/>
      <c r="P2237" s="4"/>
      <c r="Q2237" s="3"/>
      <c r="S2237" s="4"/>
      <c r="T2237" s="4" t="b">
        <f t="shared" ca="1" si="652"/>
        <v>0</v>
      </c>
      <c r="U2237" t="b">
        <f t="shared" ca="1" si="653"/>
        <v>0</v>
      </c>
      <c r="W2237" s="317" t="b">
        <f t="shared" ca="1" si="654"/>
        <v>0</v>
      </c>
      <c r="X2237" s="317" t="b">
        <f t="shared" ca="1" si="661"/>
        <v>0</v>
      </c>
      <c r="Y2237" s="317" t="b">
        <f t="shared" ca="1" si="655"/>
        <v>0</v>
      </c>
      <c r="Z2237" t="b">
        <f t="shared" ca="1" si="656"/>
        <v>0</v>
      </c>
      <c r="AA2237" s="37" t="b">
        <f t="shared" ca="1" si="662"/>
        <v>1</v>
      </c>
      <c r="AB2237" t="b">
        <f t="shared" ca="1" si="657"/>
        <v>0</v>
      </c>
      <c r="AD2237" t="b">
        <f t="shared" ca="1" si="663"/>
        <v>0</v>
      </c>
      <c r="AE2237" s="37" t="b">
        <f t="shared" ca="1" si="664"/>
        <v>1</v>
      </c>
      <c r="AF2237" t="b">
        <f t="shared" ca="1" si="665"/>
        <v>0</v>
      </c>
      <c r="AG2237" s="317" t="b">
        <f t="shared" ca="1" si="666"/>
        <v>0</v>
      </c>
      <c r="AH2237" s="317" t="b">
        <f t="shared" ca="1" si="667"/>
        <v>0</v>
      </c>
      <c r="AI2237" s="317" t="b">
        <f t="shared" ca="1" si="668"/>
        <v>0</v>
      </c>
    </row>
    <row r="2238" spans="1:35" x14ac:dyDescent="0.25">
      <c r="A2238">
        <v>2206</v>
      </c>
      <c r="B2238" s="169">
        <f ca="1">OFFSET(InputPriceData!B$15,CalculationsAndCharts!$A2238+$A$11,0,1,1)</f>
        <v>38642</v>
      </c>
      <c r="C2238" s="3">
        <f ca="1">OFFSET(InputPriceData!G$15,CalculationsAndCharts!$A2238+$A$11,IF($C$7,8,0),1,1)</f>
        <v>1058900</v>
      </c>
      <c r="D2238" s="4">
        <f ca="1">OFFSET(InputPriceData!C$15,CalculationsAndCharts!$A2238+$A$11,IF($C$7,8,0),1,1)</f>
        <v>36.46</v>
      </c>
      <c r="E2238" s="4">
        <f ca="1">OFFSET(InputPriceData!D$15,CalculationsAndCharts!$A2238+$A$11,IF($C$7,8,0),1,1)</f>
        <v>36.770000000000003</v>
      </c>
      <c r="F2238" s="4">
        <f ca="1">OFFSET(InputPriceData!E$15,CalculationsAndCharts!$A2238+$A$11,IF($C$7,8,0),1,1)</f>
        <v>36.159999999999997</v>
      </c>
      <c r="G2238" s="4">
        <f ca="1">OFFSET(InputPriceData!F$15,CalculationsAndCharts!$A2238+$A$11,IF($C$7,8,0),1,1)</f>
        <v>36.68</v>
      </c>
      <c r="H2238" s="133"/>
      <c r="I2238" s="133"/>
      <c r="J2238" s="37">
        <f t="shared" ca="1" si="658"/>
        <v>595</v>
      </c>
      <c r="K2238" s="124">
        <f t="shared" ca="1" si="659"/>
        <v>0.25999999999999801</v>
      </c>
      <c r="L2238" s="343">
        <f t="shared" ca="1" si="650"/>
        <v>-0.20967478566385372</v>
      </c>
      <c r="M2238" s="345">
        <f t="shared" ca="1" si="660"/>
        <v>0.38341365988607307</v>
      </c>
      <c r="N2238" s="344">
        <f t="shared" ca="1" si="651"/>
        <v>-0.54686310791888881</v>
      </c>
      <c r="O2238" s="4"/>
      <c r="P2238" s="4"/>
      <c r="Q2238" s="3"/>
      <c r="S2238" s="4"/>
      <c r="T2238" s="4" t="b">
        <f t="shared" ca="1" si="652"/>
        <v>0</v>
      </c>
      <c r="U2238" t="b">
        <f t="shared" ca="1" si="653"/>
        <v>0</v>
      </c>
      <c r="W2238" s="317" t="b">
        <f t="shared" ca="1" si="654"/>
        <v>0</v>
      </c>
      <c r="X2238" s="317" t="b">
        <f t="shared" ca="1" si="661"/>
        <v>0</v>
      </c>
      <c r="Y2238" s="317" t="b">
        <f t="shared" ca="1" si="655"/>
        <v>0</v>
      </c>
      <c r="Z2238" t="b">
        <f t="shared" ca="1" si="656"/>
        <v>0</v>
      </c>
      <c r="AA2238" s="37" t="b">
        <f t="shared" ca="1" si="662"/>
        <v>1</v>
      </c>
      <c r="AB2238" t="b">
        <f t="shared" ca="1" si="657"/>
        <v>0</v>
      </c>
      <c r="AD2238" t="b">
        <f t="shared" ca="1" si="663"/>
        <v>0</v>
      </c>
      <c r="AE2238" s="37" t="b">
        <f t="shared" ca="1" si="664"/>
        <v>1</v>
      </c>
      <c r="AF2238" t="b">
        <f t="shared" ca="1" si="665"/>
        <v>0</v>
      </c>
      <c r="AG2238" s="317" t="b">
        <f t="shared" ca="1" si="666"/>
        <v>0</v>
      </c>
      <c r="AH2238" s="317" t="b">
        <f t="shared" ca="1" si="667"/>
        <v>0</v>
      </c>
      <c r="AI2238" s="317" t="b">
        <f t="shared" ca="1" si="668"/>
        <v>0</v>
      </c>
    </row>
    <row r="2239" spans="1:35" x14ac:dyDescent="0.25">
      <c r="A2239">
        <v>2207</v>
      </c>
      <c r="B2239" s="169">
        <f ca="1">OFFSET(InputPriceData!B$15,CalculationsAndCharts!$A2239+$A$11,0,1,1)</f>
        <v>38639</v>
      </c>
      <c r="C2239" s="3">
        <f ca="1">OFFSET(InputPriceData!G$15,CalculationsAndCharts!$A2239+$A$11,IF($C$7,8,0),1,1)</f>
        <v>1247400</v>
      </c>
      <c r="D2239" s="4">
        <f ca="1">OFFSET(InputPriceData!C$15,CalculationsAndCharts!$A2239+$A$11,IF($C$7,8,0),1,1)</f>
        <v>36.46</v>
      </c>
      <c r="E2239" s="4">
        <f ca="1">OFFSET(InputPriceData!D$15,CalculationsAndCharts!$A2239+$A$11,IF($C$7,8,0),1,1)</f>
        <v>36.61</v>
      </c>
      <c r="F2239" s="4">
        <f ca="1">OFFSET(InputPriceData!E$15,CalculationsAndCharts!$A2239+$A$11,IF($C$7,8,0),1,1)</f>
        <v>35.96</v>
      </c>
      <c r="G2239" s="4">
        <f ca="1">OFFSET(InputPriceData!F$15,CalculationsAndCharts!$A2239+$A$11,IF($C$7,8,0),1,1)</f>
        <v>36.53</v>
      </c>
      <c r="H2239" s="133"/>
      <c r="I2239" s="133"/>
      <c r="J2239" s="37">
        <f t="shared" ca="1" si="658"/>
        <v>594</v>
      </c>
      <c r="K2239" s="124">
        <f t="shared" ca="1" si="659"/>
        <v>0.14999999999999858</v>
      </c>
      <c r="L2239" s="343">
        <f t="shared" ca="1" si="650"/>
        <v>-0.25700076588180154</v>
      </c>
      <c r="M2239" s="345">
        <f t="shared" ca="1" si="660"/>
        <v>0.38689572137847938</v>
      </c>
      <c r="N2239" s="344">
        <f t="shared" ca="1" si="651"/>
        <v>-0.66426365472879301</v>
      </c>
      <c r="O2239" s="4"/>
      <c r="P2239" s="4"/>
      <c r="Q2239" s="3"/>
      <c r="S2239" s="4"/>
      <c r="T2239" s="4" t="b">
        <f t="shared" ca="1" si="652"/>
        <v>0</v>
      </c>
      <c r="U2239" t="b">
        <f t="shared" ca="1" si="653"/>
        <v>0</v>
      </c>
      <c r="W2239" s="317" t="b">
        <f t="shared" ca="1" si="654"/>
        <v>0</v>
      </c>
      <c r="X2239" s="317" t="b">
        <f t="shared" ca="1" si="661"/>
        <v>0</v>
      </c>
      <c r="Y2239" s="317" t="b">
        <f t="shared" ca="1" si="655"/>
        <v>0</v>
      </c>
      <c r="Z2239" t="b">
        <f t="shared" ca="1" si="656"/>
        <v>0</v>
      </c>
      <c r="AA2239" s="37" t="b">
        <f t="shared" ca="1" si="662"/>
        <v>1</v>
      </c>
      <c r="AB2239" t="b">
        <f t="shared" ca="1" si="657"/>
        <v>0</v>
      </c>
      <c r="AD2239" t="b">
        <f t="shared" ca="1" si="663"/>
        <v>0</v>
      </c>
      <c r="AE2239" s="37" t="b">
        <f t="shared" ca="1" si="664"/>
        <v>1</v>
      </c>
      <c r="AF2239" t="b">
        <f t="shared" ca="1" si="665"/>
        <v>0</v>
      </c>
      <c r="AG2239" s="317" t="b">
        <f t="shared" ca="1" si="666"/>
        <v>0</v>
      </c>
      <c r="AH2239" s="317" t="b">
        <f t="shared" ca="1" si="667"/>
        <v>0</v>
      </c>
      <c r="AI2239" s="317" t="b">
        <f t="shared" ca="1" si="668"/>
        <v>0</v>
      </c>
    </row>
    <row r="2240" spans="1:35" x14ac:dyDescent="0.25">
      <c r="A2240">
        <v>2208</v>
      </c>
      <c r="B2240" s="169">
        <f ca="1">OFFSET(InputPriceData!B$15,CalculationsAndCharts!$A2240+$A$11,0,1,1)</f>
        <v>38638</v>
      </c>
      <c r="C2240" s="3">
        <f ca="1">OFFSET(InputPriceData!G$15,CalculationsAndCharts!$A2240+$A$11,IF($C$7,8,0),1,1)</f>
        <v>824500</v>
      </c>
      <c r="D2240" s="4">
        <f ca="1">OFFSET(InputPriceData!C$15,CalculationsAndCharts!$A2240+$A$11,IF($C$7,8,0),1,1)</f>
        <v>36.369999999999997</v>
      </c>
      <c r="E2240" s="4">
        <f ca="1">OFFSET(InputPriceData!D$15,CalculationsAndCharts!$A2240+$A$11,IF($C$7,8,0),1,1)</f>
        <v>36.67</v>
      </c>
      <c r="F2240" s="4">
        <f ca="1">OFFSET(InputPriceData!E$15,CalculationsAndCharts!$A2240+$A$11,IF($C$7,8,0),1,1)</f>
        <v>36.15</v>
      </c>
      <c r="G2240" s="4">
        <f ca="1">OFFSET(InputPriceData!F$15,CalculationsAndCharts!$A2240+$A$11,IF($C$7,8,0),1,1)</f>
        <v>36.42</v>
      </c>
      <c r="H2240" s="133"/>
      <c r="I2240" s="133"/>
      <c r="J2240" s="37">
        <f t="shared" ca="1" si="658"/>
        <v>593</v>
      </c>
      <c r="K2240" s="124">
        <f t="shared" ca="1" si="659"/>
        <v>7.9999999999998295E-2</v>
      </c>
      <c r="L2240" s="343">
        <f t="shared" ca="1" si="650"/>
        <v>-0.2738736276232186</v>
      </c>
      <c r="M2240" s="345">
        <f t="shared" ca="1" si="660"/>
        <v>0.39040940603277435</v>
      </c>
      <c r="N2240" s="344">
        <f t="shared" ca="1" si="651"/>
        <v>-0.7015036610061266</v>
      </c>
      <c r="O2240" s="4"/>
      <c r="P2240" s="4"/>
      <c r="Q2240" s="3"/>
      <c r="S2240" s="4"/>
      <c r="T2240" s="4" t="b">
        <f t="shared" ca="1" si="652"/>
        <v>0</v>
      </c>
      <c r="U2240" t="b">
        <f t="shared" ca="1" si="653"/>
        <v>0</v>
      </c>
      <c r="W2240" s="317" t="b">
        <f t="shared" ca="1" si="654"/>
        <v>0</v>
      </c>
      <c r="X2240" s="317" t="b">
        <f t="shared" ca="1" si="661"/>
        <v>0</v>
      </c>
      <c r="Y2240" s="317" t="b">
        <f t="shared" ca="1" si="655"/>
        <v>0</v>
      </c>
      <c r="Z2240" t="b">
        <f t="shared" ca="1" si="656"/>
        <v>0</v>
      </c>
      <c r="AA2240" s="37" t="b">
        <f t="shared" ca="1" si="662"/>
        <v>1</v>
      </c>
      <c r="AB2240" t="b">
        <f t="shared" ca="1" si="657"/>
        <v>0</v>
      </c>
      <c r="AD2240" t="b">
        <f t="shared" ca="1" si="663"/>
        <v>0</v>
      </c>
      <c r="AE2240" s="37" t="b">
        <f t="shared" ca="1" si="664"/>
        <v>1</v>
      </c>
      <c r="AF2240" t="b">
        <f t="shared" ca="1" si="665"/>
        <v>0</v>
      </c>
      <c r="AG2240" s="317" t="b">
        <f t="shared" ca="1" si="666"/>
        <v>0</v>
      </c>
      <c r="AH2240" s="317" t="b">
        <f t="shared" ca="1" si="667"/>
        <v>0</v>
      </c>
      <c r="AI2240" s="317" t="b">
        <f t="shared" ca="1" si="668"/>
        <v>0</v>
      </c>
    </row>
    <row r="2241" spans="1:35" x14ac:dyDescent="0.25">
      <c r="A2241">
        <v>2209</v>
      </c>
      <c r="B2241" s="169">
        <f ca="1">OFFSET(InputPriceData!B$15,CalculationsAndCharts!$A2241+$A$11,0,1,1)</f>
        <v>38637</v>
      </c>
      <c r="C2241" s="3">
        <f ca="1">OFFSET(InputPriceData!G$15,CalculationsAndCharts!$A2241+$A$11,IF($C$7,8,0),1,1)</f>
        <v>1460400</v>
      </c>
      <c r="D2241" s="4">
        <f ca="1">OFFSET(InputPriceData!C$15,CalculationsAndCharts!$A2241+$A$11,IF($C$7,8,0),1,1)</f>
        <v>36.18</v>
      </c>
      <c r="E2241" s="4">
        <f ca="1">OFFSET(InputPriceData!D$15,CalculationsAndCharts!$A2241+$A$11,IF($C$7,8,0),1,1)</f>
        <v>36.69</v>
      </c>
      <c r="F2241" s="4">
        <f ca="1">OFFSET(InputPriceData!E$15,CalculationsAndCharts!$A2241+$A$11,IF($C$7,8,0),1,1)</f>
        <v>36.18</v>
      </c>
      <c r="G2241" s="4">
        <f ca="1">OFFSET(InputPriceData!F$15,CalculationsAndCharts!$A2241+$A$11,IF($C$7,8,0),1,1)</f>
        <v>36.380000000000003</v>
      </c>
      <c r="H2241" s="133"/>
      <c r="I2241" s="133"/>
      <c r="J2241" s="37">
        <f t="shared" ca="1" si="658"/>
        <v>592</v>
      </c>
      <c r="K2241" s="124">
        <f t="shared" ca="1" si="659"/>
        <v>-0.25999999999999801</v>
      </c>
      <c r="L2241" s="343">
        <f t="shared" ca="1" si="650"/>
        <v>-0.25227142458985158</v>
      </c>
      <c r="M2241" s="345">
        <f t="shared" ca="1" si="660"/>
        <v>0.39395500104215375</v>
      </c>
      <c r="N2241" s="344">
        <f t="shared" ca="1" si="651"/>
        <v>-0.64035593893338638</v>
      </c>
      <c r="O2241" s="4"/>
      <c r="P2241" s="4"/>
      <c r="Q2241" s="3"/>
      <c r="S2241" s="4"/>
      <c r="T2241" s="4" t="b">
        <f t="shared" ca="1" si="652"/>
        <v>0</v>
      </c>
      <c r="U2241" t="b">
        <f t="shared" ca="1" si="653"/>
        <v>0</v>
      </c>
      <c r="W2241" s="317" t="b">
        <f t="shared" ca="1" si="654"/>
        <v>0</v>
      </c>
      <c r="X2241" s="317" t="b">
        <f t="shared" ca="1" si="661"/>
        <v>0</v>
      </c>
      <c r="Y2241" s="317" t="b">
        <f t="shared" ca="1" si="655"/>
        <v>0</v>
      </c>
      <c r="Z2241" t="b">
        <f t="shared" ca="1" si="656"/>
        <v>0</v>
      </c>
      <c r="AA2241" s="37" t="b">
        <f t="shared" ca="1" si="662"/>
        <v>1</v>
      </c>
      <c r="AB2241" t="b">
        <f t="shared" ca="1" si="657"/>
        <v>0</v>
      </c>
      <c r="AD2241" t="b">
        <f t="shared" ca="1" si="663"/>
        <v>0</v>
      </c>
      <c r="AE2241" s="37" t="b">
        <f t="shared" ca="1" si="664"/>
        <v>1</v>
      </c>
      <c r="AF2241" t="b">
        <f t="shared" ca="1" si="665"/>
        <v>0</v>
      </c>
      <c r="AG2241" s="317" t="b">
        <f t="shared" ca="1" si="666"/>
        <v>0</v>
      </c>
      <c r="AH2241" s="317" t="b">
        <f t="shared" ca="1" si="667"/>
        <v>0</v>
      </c>
      <c r="AI2241" s="317" t="b">
        <f t="shared" ca="1" si="668"/>
        <v>0</v>
      </c>
    </row>
    <row r="2242" spans="1:35" x14ac:dyDescent="0.25">
      <c r="A2242">
        <v>2210</v>
      </c>
      <c r="B2242" s="169">
        <f ca="1">OFFSET(InputPriceData!B$15,CalculationsAndCharts!$A2242+$A$11,0,1,1)</f>
        <v>38636</v>
      </c>
      <c r="C2242" s="3">
        <f ca="1">OFFSET(InputPriceData!G$15,CalculationsAndCharts!$A2242+$A$11,IF($C$7,8,0),1,1)</f>
        <v>1190900</v>
      </c>
      <c r="D2242" s="4">
        <f ca="1">OFFSET(InputPriceData!C$15,CalculationsAndCharts!$A2242+$A$11,IF($C$7,8,0),1,1)</f>
        <v>36.630000000000003</v>
      </c>
      <c r="E2242" s="4">
        <f ca="1">OFFSET(InputPriceData!D$15,CalculationsAndCharts!$A2242+$A$11,IF($C$7,8,0),1,1)</f>
        <v>36.79</v>
      </c>
      <c r="F2242" s="4">
        <f ca="1">OFFSET(InputPriceData!E$15,CalculationsAndCharts!$A2242+$A$11,IF($C$7,8,0),1,1)</f>
        <v>36.08</v>
      </c>
      <c r="G2242" s="4">
        <f ca="1">OFFSET(InputPriceData!F$15,CalculationsAndCharts!$A2242+$A$11,IF($C$7,8,0),1,1)</f>
        <v>36.340000000000003</v>
      </c>
      <c r="H2242" s="133"/>
      <c r="I2242" s="133"/>
      <c r="J2242" s="37">
        <f t="shared" ca="1" si="658"/>
        <v>591</v>
      </c>
      <c r="K2242" s="124">
        <f t="shared" ca="1" si="659"/>
        <v>-0.65999999999999659</v>
      </c>
      <c r="L2242" s="343">
        <f t="shared" ca="1" si="650"/>
        <v>-0.19859481337215931</v>
      </c>
      <c r="M2242" s="345">
        <f t="shared" ca="1" si="660"/>
        <v>0.39753279620802601</v>
      </c>
      <c r="N2242" s="344">
        <f t="shared" ca="1" si="651"/>
        <v>-0.49956837590887998</v>
      </c>
      <c r="O2242" s="4"/>
      <c r="P2242" s="4"/>
      <c r="Q2242" s="3"/>
      <c r="S2242" s="4"/>
      <c r="T2242" s="4" t="b">
        <f t="shared" ca="1" si="652"/>
        <v>0</v>
      </c>
      <c r="U2242" t="b">
        <f t="shared" ca="1" si="653"/>
        <v>0</v>
      </c>
      <c r="W2242" s="317" t="b">
        <f t="shared" ca="1" si="654"/>
        <v>0</v>
      </c>
      <c r="X2242" s="317" t="b">
        <f t="shared" ca="1" si="661"/>
        <v>0</v>
      </c>
      <c r="Y2242" s="317" t="b">
        <f t="shared" ca="1" si="655"/>
        <v>0</v>
      </c>
      <c r="Z2242" t="b">
        <f t="shared" ca="1" si="656"/>
        <v>0</v>
      </c>
      <c r="AA2242" s="37" t="b">
        <f t="shared" ca="1" si="662"/>
        <v>1</v>
      </c>
      <c r="AB2242" t="b">
        <f t="shared" ca="1" si="657"/>
        <v>0</v>
      </c>
      <c r="AD2242" t="b">
        <f t="shared" ca="1" si="663"/>
        <v>0</v>
      </c>
      <c r="AE2242" s="37" t="b">
        <f t="shared" ca="1" si="664"/>
        <v>1</v>
      </c>
      <c r="AF2242" t="b">
        <f t="shared" ca="1" si="665"/>
        <v>0</v>
      </c>
      <c r="AG2242" s="317" t="b">
        <f t="shared" ca="1" si="666"/>
        <v>0</v>
      </c>
      <c r="AH2242" s="317" t="b">
        <f t="shared" ca="1" si="667"/>
        <v>0</v>
      </c>
      <c r="AI2242" s="317" t="b">
        <f t="shared" ca="1" si="668"/>
        <v>0</v>
      </c>
    </row>
    <row r="2243" spans="1:35" x14ac:dyDescent="0.25">
      <c r="A2243">
        <v>2211</v>
      </c>
      <c r="B2243" s="169">
        <f ca="1">OFFSET(InputPriceData!B$15,CalculationsAndCharts!$A2243+$A$11,0,1,1)</f>
        <v>38635</v>
      </c>
      <c r="C2243" s="3">
        <f ca="1">OFFSET(InputPriceData!G$15,CalculationsAndCharts!$A2243+$A$11,IF($C$7,8,0),1,1)</f>
        <v>537800</v>
      </c>
      <c r="D2243" s="4">
        <f ca="1">OFFSET(InputPriceData!C$15,CalculationsAndCharts!$A2243+$A$11,IF($C$7,8,0),1,1)</f>
        <v>36.97</v>
      </c>
      <c r="E2243" s="4">
        <f ca="1">OFFSET(InputPriceData!D$15,CalculationsAndCharts!$A2243+$A$11,IF($C$7,8,0),1,1)</f>
        <v>36.979999999999997</v>
      </c>
      <c r="F2243" s="4">
        <f ca="1">OFFSET(InputPriceData!E$15,CalculationsAndCharts!$A2243+$A$11,IF($C$7,8,0),1,1)</f>
        <v>36.53</v>
      </c>
      <c r="G2243" s="4">
        <f ca="1">OFFSET(InputPriceData!F$15,CalculationsAndCharts!$A2243+$A$11,IF($C$7,8,0),1,1)</f>
        <v>36.64</v>
      </c>
      <c r="H2243" s="133"/>
      <c r="I2243" s="133"/>
      <c r="J2243" s="37">
        <f t="shared" ca="1" si="658"/>
        <v>590</v>
      </c>
      <c r="K2243" s="124">
        <f t="shared" ca="1" si="659"/>
        <v>-0.35999999999999943</v>
      </c>
      <c r="L2243" s="343">
        <f t="shared" ca="1" si="650"/>
        <v>-0.14710495961847839</v>
      </c>
      <c r="M2243" s="345">
        <f t="shared" ca="1" si="660"/>
        <v>0.4011430839636993</v>
      </c>
      <c r="N2243" s="344">
        <f t="shared" ca="1" si="651"/>
        <v>-0.36671443556980376</v>
      </c>
      <c r="O2243" s="4"/>
      <c r="P2243" s="4"/>
      <c r="Q2243" s="3"/>
      <c r="S2243" s="4"/>
      <c r="T2243" s="4" t="b">
        <f t="shared" ca="1" si="652"/>
        <v>0</v>
      </c>
      <c r="U2243" t="b">
        <f t="shared" ca="1" si="653"/>
        <v>0</v>
      </c>
      <c r="W2243" s="317" t="b">
        <f t="shared" ca="1" si="654"/>
        <v>0</v>
      </c>
      <c r="X2243" s="317" t="b">
        <f t="shared" ca="1" si="661"/>
        <v>0</v>
      </c>
      <c r="Y2243" s="317" t="b">
        <f t="shared" ca="1" si="655"/>
        <v>0</v>
      </c>
      <c r="Z2243" t="b">
        <f t="shared" ca="1" si="656"/>
        <v>0</v>
      </c>
      <c r="AA2243" s="37" t="b">
        <f t="shared" ca="1" si="662"/>
        <v>1</v>
      </c>
      <c r="AB2243" t="b">
        <f t="shared" ca="1" si="657"/>
        <v>0</v>
      </c>
      <c r="AD2243" t="b">
        <f t="shared" ca="1" si="663"/>
        <v>0</v>
      </c>
      <c r="AE2243" s="37" t="b">
        <f t="shared" ca="1" si="664"/>
        <v>1</v>
      </c>
      <c r="AF2243" t="b">
        <f t="shared" ca="1" si="665"/>
        <v>0</v>
      </c>
      <c r="AG2243" s="317" t="b">
        <f t="shared" ca="1" si="666"/>
        <v>0</v>
      </c>
      <c r="AH2243" s="317" t="b">
        <f t="shared" ca="1" si="667"/>
        <v>0</v>
      </c>
      <c r="AI2243" s="317" t="b">
        <f t="shared" ca="1" si="668"/>
        <v>0</v>
      </c>
    </row>
    <row r="2244" spans="1:35" x14ac:dyDescent="0.25">
      <c r="A2244">
        <v>2212</v>
      </c>
      <c r="B2244" s="169">
        <f ca="1">OFFSET(InputPriceData!B$15,CalculationsAndCharts!$A2244+$A$11,0,1,1)</f>
        <v>38632</v>
      </c>
      <c r="C2244" s="3">
        <f ca="1">OFFSET(InputPriceData!G$15,CalculationsAndCharts!$A2244+$A$11,IF($C$7,8,0),1,1)</f>
        <v>969500</v>
      </c>
      <c r="D2244" s="4">
        <f ca="1">OFFSET(InputPriceData!C$15,CalculationsAndCharts!$A2244+$A$11,IF($C$7,8,0),1,1)</f>
        <v>37.020000000000003</v>
      </c>
      <c r="E2244" s="4">
        <f ca="1">OFFSET(InputPriceData!D$15,CalculationsAndCharts!$A2244+$A$11,IF($C$7,8,0),1,1)</f>
        <v>37.04</v>
      </c>
      <c r="F2244" s="4">
        <f ca="1">OFFSET(InputPriceData!E$15,CalculationsAndCharts!$A2244+$A$11,IF($C$7,8,0),1,1)</f>
        <v>36.619999999999997</v>
      </c>
      <c r="G2244" s="4">
        <f ca="1">OFFSET(InputPriceData!F$15,CalculationsAndCharts!$A2244+$A$11,IF($C$7,8,0),1,1)</f>
        <v>37</v>
      </c>
      <c r="H2244" s="133"/>
      <c r="I2244" s="133"/>
      <c r="J2244" s="37">
        <f t="shared" ca="1" si="658"/>
        <v>589</v>
      </c>
      <c r="K2244" s="124">
        <f t="shared" ca="1" si="659"/>
        <v>0.21000000000000085</v>
      </c>
      <c r="L2244" s="343">
        <f t="shared" ca="1" si="650"/>
        <v>-0.11152903791787529</v>
      </c>
      <c r="M2244" s="345">
        <f t="shared" ca="1" si="660"/>
        <v>0.40478615939828383</v>
      </c>
      <c r="N2244" s="344">
        <f t="shared" ca="1" si="651"/>
        <v>-0.27552581857952757</v>
      </c>
      <c r="O2244" s="4"/>
      <c r="P2244" s="4"/>
      <c r="Q2244" s="3"/>
      <c r="S2244" s="4"/>
      <c r="T2244" s="4" t="b">
        <f t="shared" ca="1" si="652"/>
        <v>0</v>
      </c>
      <c r="U2244" t="b">
        <f t="shared" ca="1" si="653"/>
        <v>0</v>
      </c>
      <c r="W2244" s="317" t="b">
        <f t="shared" ca="1" si="654"/>
        <v>0</v>
      </c>
      <c r="X2244" s="317" t="b">
        <f t="shared" ca="1" si="661"/>
        <v>0</v>
      </c>
      <c r="Y2244" s="317" t="b">
        <f t="shared" ca="1" si="655"/>
        <v>1</v>
      </c>
      <c r="Z2244" t="b">
        <f t="shared" ca="1" si="656"/>
        <v>1</v>
      </c>
      <c r="AA2244" s="37" t="b">
        <f t="shared" ca="1" si="662"/>
        <v>1</v>
      </c>
      <c r="AB2244" t="b">
        <f t="shared" ca="1" si="657"/>
        <v>0</v>
      </c>
      <c r="AD2244" t="b">
        <f t="shared" ca="1" si="663"/>
        <v>1</v>
      </c>
      <c r="AE2244" s="37" t="b">
        <f t="shared" ca="1" si="664"/>
        <v>1</v>
      </c>
      <c r="AF2244" t="b">
        <f t="shared" ca="1" si="665"/>
        <v>0</v>
      </c>
      <c r="AG2244" s="317" t="b">
        <f t="shared" ca="1" si="666"/>
        <v>0</v>
      </c>
      <c r="AH2244" s="317" t="b">
        <f t="shared" ca="1" si="667"/>
        <v>0</v>
      </c>
      <c r="AI2244" s="317" t="b">
        <f t="shared" ca="1" si="668"/>
        <v>1</v>
      </c>
    </row>
    <row r="2245" spans="1:35" x14ac:dyDescent="0.25">
      <c r="A2245">
        <v>2213</v>
      </c>
      <c r="B2245" s="169">
        <f ca="1">OFFSET(InputPriceData!B$15,CalculationsAndCharts!$A2245+$A$11,0,1,1)</f>
        <v>38631</v>
      </c>
      <c r="C2245" s="3">
        <f ca="1">OFFSET(InputPriceData!G$15,CalculationsAndCharts!$A2245+$A$11,IF($C$7,8,0),1,1)</f>
        <v>1551800</v>
      </c>
      <c r="D2245" s="4">
        <f ca="1">OFFSET(InputPriceData!C$15,CalculationsAndCharts!$A2245+$A$11,IF($C$7,8,0),1,1)</f>
        <v>36.79</v>
      </c>
      <c r="E2245" s="4">
        <f ca="1">OFFSET(InputPriceData!D$15,CalculationsAndCharts!$A2245+$A$11,IF($C$7,8,0),1,1)</f>
        <v>37.18</v>
      </c>
      <c r="F2245" s="4">
        <f ca="1">OFFSET(InputPriceData!E$15,CalculationsAndCharts!$A2245+$A$11,IF($C$7,8,0),1,1)</f>
        <v>36.58</v>
      </c>
      <c r="G2245" s="4">
        <f ca="1">OFFSET(InputPriceData!F$15,CalculationsAndCharts!$A2245+$A$11,IF($C$7,8,0),1,1)</f>
        <v>37</v>
      </c>
      <c r="H2245" s="133"/>
      <c r="I2245" s="133"/>
      <c r="J2245" s="37">
        <f t="shared" ca="1" si="658"/>
        <v>588</v>
      </c>
      <c r="K2245" s="124">
        <f t="shared" ca="1" si="659"/>
        <v>-0.53000000000000114</v>
      </c>
      <c r="L2245" s="343">
        <f t="shared" ca="1" si="650"/>
        <v>-5.1555797676496824E-2</v>
      </c>
      <c r="M2245" s="345">
        <f t="shared" ca="1" si="660"/>
        <v>0.40846232028081114</v>
      </c>
      <c r="N2245" s="344">
        <f t="shared" ca="1" si="651"/>
        <v>-0.12621922541362704</v>
      </c>
      <c r="O2245" s="4"/>
      <c r="P2245" s="4"/>
      <c r="Q2245" s="3"/>
      <c r="S2245" s="4"/>
      <c r="T2245" s="4" t="b">
        <f t="shared" ca="1" si="652"/>
        <v>0</v>
      </c>
      <c r="U2245" t="b">
        <f t="shared" ca="1" si="653"/>
        <v>1</v>
      </c>
      <c r="W2245" s="317" t="b">
        <f t="shared" ca="1" si="654"/>
        <v>0</v>
      </c>
      <c r="X2245" s="317" t="b">
        <f t="shared" ca="1" si="661"/>
        <v>1</v>
      </c>
      <c r="Y2245" s="317" t="b">
        <f t="shared" ca="1" si="655"/>
        <v>0</v>
      </c>
      <c r="Z2245" t="b">
        <f t="shared" ca="1" si="656"/>
        <v>0</v>
      </c>
      <c r="AA2245" s="37" t="b">
        <f t="shared" ca="1" si="662"/>
        <v>0</v>
      </c>
      <c r="AB2245" t="b">
        <f t="shared" ca="1" si="657"/>
        <v>0</v>
      </c>
      <c r="AD2245" t="b">
        <f t="shared" ca="1" si="663"/>
        <v>0</v>
      </c>
      <c r="AE2245" s="37" t="b">
        <f t="shared" ca="1" si="664"/>
        <v>0</v>
      </c>
      <c r="AF2245" t="b">
        <f t="shared" ca="1" si="665"/>
        <v>0</v>
      </c>
      <c r="AG2245" s="317" t="b">
        <f t="shared" ca="1" si="666"/>
        <v>0</v>
      </c>
      <c r="AH2245" s="317" t="b">
        <f t="shared" ca="1" si="667"/>
        <v>1</v>
      </c>
      <c r="AI2245" s="317" t="b">
        <f t="shared" ca="1" si="668"/>
        <v>0</v>
      </c>
    </row>
    <row r="2246" spans="1:35" x14ac:dyDescent="0.25">
      <c r="A2246">
        <v>2214</v>
      </c>
      <c r="B2246" s="169">
        <f ca="1">OFFSET(InputPriceData!B$15,CalculationsAndCharts!$A2246+$A$11,0,1,1)</f>
        <v>38630</v>
      </c>
      <c r="C2246" s="3">
        <f ca="1">OFFSET(InputPriceData!G$15,CalculationsAndCharts!$A2246+$A$11,IF($C$7,8,0),1,1)</f>
        <v>1443900</v>
      </c>
      <c r="D2246" s="4">
        <f ca="1">OFFSET(InputPriceData!C$15,CalculationsAndCharts!$A2246+$A$11,IF($C$7,8,0),1,1)</f>
        <v>37.46</v>
      </c>
      <c r="E2246" s="4">
        <f ca="1">OFFSET(InputPriceData!D$15,CalculationsAndCharts!$A2246+$A$11,IF($C$7,8,0),1,1)</f>
        <v>37.51</v>
      </c>
      <c r="F2246" s="4">
        <f ca="1">OFFSET(InputPriceData!E$15,CalculationsAndCharts!$A2246+$A$11,IF($C$7,8,0),1,1)</f>
        <v>36.75</v>
      </c>
      <c r="G2246" s="4">
        <f ca="1">OFFSET(InputPriceData!F$15,CalculationsAndCharts!$A2246+$A$11,IF($C$7,8,0),1,1)</f>
        <v>36.79</v>
      </c>
      <c r="H2246" s="133"/>
      <c r="I2246" s="133"/>
      <c r="J2246" s="37">
        <f t="shared" ca="1" si="658"/>
        <v>587</v>
      </c>
      <c r="K2246" s="124">
        <f t="shared" ca="1" si="659"/>
        <v>-0.84000000000000341</v>
      </c>
      <c r="L2246" s="343">
        <f t="shared" ca="1" si="650"/>
        <v>2.8597968109197538E-2</v>
      </c>
      <c r="M2246" s="345">
        <f t="shared" ca="1" si="660"/>
        <v>0.41217186708457232</v>
      </c>
      <c r="N2246" s="344">
        <f t="shared" ca="1" si="651"/>
        <v>6.9383600369138265E-2</v>
      </c>
      <c r="O2246" s="4"/>
      <c r="P2246" s="4"/>
      <c r="Q2246" s="3"/>
      <c r="S2246" s="4"/>
      <c r="T2246" s="4" t="b">
        <f t="shared" ca="1" si="652"/>
        <v>0</v>
      </c>
      <c r="U2246" t="b">
        <f t="shared" ca="1" si="653"/>
        <v>0</v>
      </c>
      <c r="W2246" s="317" t="b">
        <f t="shared" ca="1" si="654"/>
        <v>0</v>
      </c>
      <c r="X2246" s="317" t="b">
        <f t="shared" ca="1" si="661"/>
        <v>1</v>
      </c>
      <c r="Y2246" s="317" t="b">
        <f t="shared" ca="1" si="655"/>
        <v>0</v>
      </c>
      <c r="Z2246" t="b">
        <f t="shared" ca="1" si="656"/>
        <v>0</v>
      </c>
      <c r="AA2246" s="37" t="b">
        <f t="shared" ca="1" si="662"/>
        <v>0</v>
      </c>
      <c r="AB2246" t="b">
        <f t="shared" ca="1" si="657"/>
        <v>0</v>
      </c>
      <c r="AD2246" t="b">
        <f t="shared" ca="1" si="663"/>
        <v>0</v>
      </c>
      <c r="AE2246" s="37" t="b">
        <f t="shared" ca="1" si="664"/>
        <v>0</v>
      </c>
      <c r="AF2246" t="b">
        <f t="shared" ca="1" si="665"/>
        <v>0</v>
      </c>
      <c r="AG2246" s="317" t="b">
        <f t="shared" ca="1" si="666"/>
        <v>0</v>
      </c>
      <c r="AH2246" s="317" t="b">
        <f t="shared" ca="1" si="667"/>
        <v>1</v>
      </c>
      <c r="AI2246" s="317" t="b">
        <f t="shared" ca="1" si="668"/>
        <v>0</v>
      </c>
    </row>
    <row r="2247" spans="1:35" x14ac:dyDescent="0.25">
      <c r="A2247">
        <v>2215</v>
      </c>
      <c r="B2247" s="169">
        <f ca="1">OFFSET(InputPriceData!B$15,CalculationsAndCharts!$A2247+$A$11,0,1,1)</f>
        <v>38629</v>
      </c>
      <c r="C2247" s="3">
        <f ca="1">OFFSET(InputPriceData!G$15,CalculationsAndCharts!$A2247+$A$11,IF($C$7,8,0),1,1)</f>
        <v>1102500</v>
      </c>
      <c r="D2247" s="4">
        <f ca="1">OFFSET(InputPriceData!C$15,CalculationsAndCharts!$A2247+$A$11,IF($C$7,8,0),1,1)</f>
        <v>37.74</v>
      </c>
      <c r="E2247" s="4">
        <f ca="1">OFFSET(InputPriceData!D$15,CalculationsAndCharts!$A2247+$A$11,IF($C$7,8,0),1,1)</f>
        <v>38.090000000000003</v>
      </c>
      <c r="F2247" s="4">
        <f ca="1">OFFSET(InputPriceData!E$15,CalculationsAndCharts!$A2247+$A$11,IF($C$7,8,0),1,1)</f>
        <v>37.47</v>
      </c>
      <c r="G2247" s="4">
        <f ca="1">OFFSET(InputPriceData!F$15,CalculationsAndCharts!$A2247+$A$11,IF($C$7,8,0),1,1)</f>
        <v>37.53</v>
      </c>
      <c r="H2247" s="133"/>
      <c r="I2247" s="133"/>
      <c r="J2247" s="37">
        <f t="shared" ca="1" si="658"/>
        <v>586</v>
      </c>
      <c r="K2247" s="124">
        <f t="shared" ca="1" si="659"/>
        <v>-0.49000000000000199</v>
      </c>
      <c r="L2247" s="343">
        <f t="shared" ca="1" si="650"/>
        <v>6.5660039864052402E-2</v>
      </c>
      <c r="M2247" s="345">
        <f t="shared" ca="1" si="660"/>
        <v>0.41591510301167745</v>
      </c>
      <c r="N2247" s="344">
        <f t="shared" ca="1" si="651"/>
        <v>0.15786885205322515</v>
      </c>
      <c r="O2247" s="4"/>
      <c r="P2247" s="4"/>
      <c r="Q2247" s="3"/>
      <c r="S2247" s="4"/>
      <c r="T2247" s="4" t="b">
        <f t="shared" ca="1" si="652"/>
        <v>0</v>
      </c>
      <c r="U2247" t="b">
        <f t="shared" ca="1" si="653"/>
        <v>0</v>
      </c>
      <c r="W2247" s="317" t="b">
        <f t="shared" ca="1" si="654"/>
        <v>1</v>
      </c>
      <c r="X2247" s="317" t="b">
        <f t="shared" ca="1" si="661"/>
        <v>1</v>
      </c>
      <c r="Y2247" s="317" t="b">
        <f t="shared" ca="1" si="655"/>
        <v>0</v>
      </c>
      <c r="Z2247" t="b">
        <f t="shared" ca="1" si="656"/>
        <v>0</v>
      </c>
      <c r="AA2247" s="37" t="b">
        <f t="shared" ca="1" si="662"/>
        <v>0</v>
      </c>
      <c r="AB2247" t="b">
        <f t="shared" ca="1" si="657"/>
        <v>1</v>
      </c>
      <c r="AD2247" t="b">
        <f t="shared" ca="1" si="663"/>
        <v>0</v>
      </c>
      <c r="AE2247" s="37" t="b">
        <f t="shared" ca="1" si="664"/>
        <v>0</v>
      </c>
      <c r="AF2247" t="b">
        <f t="shared" ca="1" si="665"/>
        <v>1</v>
      </c>
      <c r="AG2247" s="317" t="b">
        <f t="shared" ca="1" si="666"/>
        <v>1</v>
      </c>
      <c r="AH2247" s="317" t="b">
        <f t="shared" ca="1" si="667"/>
        <v>1</v>
      </c>
      <c r="AI2247" s="317" t="b">
        <f t="shared" ca="1" si="668"/>
        <v>0</v>
      </c>
    </row>
    <row r="2248" spans="1:35" x14ac:dyDescent="0.25">
      <c r="A2248">
        <v>2216</v>
      </c>
      <c r="B2248" s="169">
        <f ca="1">OFFSET(InputPriceData!B$15,CalculationsAndCharts!$A2248+$A$11,0,1,1)</f>
        <v>38628</v>
      </c>
      <c r="C2248" s="3">
        <f ca="1">OFFSET(InputPriceData!G$15,CalculationsAndCharts!$A2248+$A$11,IF($C$7,8,0),1,1)</f>
        <v>1647300</v>
      </c>
      <c r="D2248" s="4">
        <f ca="1">OFFSET(InputPriceData!C$15,CalculationsAndCharts!$A2248+$A$11,IF($C$7,8,0),1,1)</f>
        <v>38.1</v>
      </c>
      <c r="E2248" s="4">
        <f ca="1">OFFSET(InputPriceData!D$15,CalculationsAndCharts!$A2248+$A$11,IF($C$7,8,0),1,1)</f>
        <v>38.15</v>
      </c>
      <c r="F2248" s="4">
        <f ca="1">OFFSET(InputPriceData!E$15,CalculationsAndCharts!$A2248+$A$11,IF($C$7,8,0),1,1)</f>
        <v>37.42</v>
      </c>
      <c r="G2248" s="4">
        <f ca="1">OFFSET(InputPriceData!F$15,CalculationsAndCharts!$A2248+$A$11,IF($C$7,8,0),1,1)</f>
        <v>37.630000000000003</v>
      </c>
      <c r="H2248" s="133"/>
      <c r="I2248" s="133"/>
      <c r="J2248" s="37">
        <f t="shared" ca="1" si="658"/>
        <v>585</v>
      </c>
      <c r="K2248" s="124">
        <f t="shared" ca="1" si="659"/>
        <v>2.0000000000003126E-2</v>
      </c>
      <c r="L2248" s="343">
        <f t="shared" ca="1" si="650"/>
        <v>3.3428167526817099E-2</v>
      </c>
      <c r="M2248" s="345">
        <f t="shared" ca="1" si="660"/>
        <v>0.41969233401783801</v>
      </c>
      <c r="N2248" s="344">
        <f t="shared" ca="1" si="651"/>
        <v>7.9649221149215257E-2</v>
      </c>
      <c r="O2248" s="4"/>
      <c r="P2248" s="4"/>
      <c r="Q2248" s="3"/>
      <c r="S2248" s="4"/>
      <c r="T2248" s="4" t="b">
        <f t="shared" ca="1" si="652"/>
        <v>1</v>
      </c>
      <c r="U2248" t="b">
        <f t="shared" ca="1" si="653"/>
        <v>0</v>
      </c>
      <c r="W2248" s="317" t="b">
        <f t="shared" ca="1" si="654"/>
        <v>0</v>
      </c>
      <c r="X2248" s="317" t="b">
        <f t="shared" ca="1" si="661"/>
        <v>0</v>
      </c>
      <c r="Y2248" s="317" t="b">
        <f t="shared" ca="1" si="655"/>
        <v>0</v>
      </c>
      <c r="Z2248" t="b">
        <f t="shared" ca="1" si="656"/>
        <v>0</v>
      </c>
      <c r="AA2248" s="37" t="b">
        <f t="shared" ca="1" si="662"/>
        <v>1</v>
      </c>
      <c r="AB2248" t="b">
        <f t="shared" ca="1" si="657"/>
        <v>0</v>
      </c>
      <c r="AD2248" t="b">
        <f t="shared" ca="1" si="663"/>
        <v>0</v>
      </c>
      <c r="AE2248" s="37" t="b">
        <f t="shared" ca="1" si="664"/>
        <v>1</v>
      </c>
      <c r="AF2248" t="b">
        <f t="shared" ca="1" si="665"/>
        <v>0</v>
      </c>
      <c r="AG2248" s="317" t="b">
        <f t="shared" ca="1" si="666"/>
        <v>0</v>
      </c>
      <c r="AH2248" s="317" t="b">
        <f t="shared" ca="1" si="667"/>
        <v>0</v>
      </c>
      <c r="AI2248" s="317" t="b">
        <f t="shared" ca="1" si="668"/>
        <v>0</v>
      </c>
    </row>
    <row r="2249" spans="1:35" x14ac:dyDescent="0.25">
      <c r="A2249">
        <v>2217</v>
      </c>
      <c r="B2249" s="169">
        <f ca="1">OFFSET(InputPriceData!B$15,CalculationsAndCharts!$A2249+$A$11,0,1,1)</f>
        <v>38625</v>
      </c>
      <c r="C2249" s="3">
        <f ca="1">OFFSET(InputPriceData!G$15,CalculationsAndCharts!$A2249+$A$11,IF($C$7,8,0),1,1)</f>
        <v>1883500</v>
      </c>
      <c r="D2249" s="4">
        <f ca="1">OFFSET(InputPriceData!C$15,CalculationsAndCharts!$A2249+$A$11,IF($C$7,8,0),1,1)</f>
        <v>37.700000000000003</v>
      </c>
      <c r="E2249" s="4">
        <f ca="1">OFFSET(InputPriceData!D$15,CalculationsAndCharts!$A2249+$A$11,IF($C$7,8,0),1,1)</f>
        <v>38.159999999999997</v>
      </c>
      <c r="F2249" s="4">
        <f ca="1">OFFSET(InputPriceData!E$15,CalculationsAndCharts!$A2249+$A$11,IF($C$7,8,0),1,1)</f>
        <v>37.520000000000003</v>
      </c>
      <c r="G2249" s="4">
        <f ca="1">OFFSET(InputPriceData!F$15,CalculationsAndCharts!$A2249+$A$11,IF($C$7,8,0),1,1)</f>
        <v>38.020000000000003</v>
      </c>
      <c r="H2249" s="133"/>
      <c r="I2249" s="133"/>
      <c r="J2249" s="37">
        <f t="shared" ca="1" si="658"/>
        <v>584</v>
      </c>
      <c r="K2249" s="124">
        <f t="shared" ca="1" si="659"/>
        <v>0.30000000000000426</v>
      </c>
      <c r="L2249" s="343">
        <f t="shared" ca="1" si="650"/>
        <v>-4.9902184759743895E-2</v>
      </c>
      <c r="M2249" s="345">
        <f t="shared" ca="1" si="660"/>
        <v>0.4235038688373744</v>
      </c>
      <c r="N2249" s="344">
        <f t="shared" ca="1" si="651"/>
        <v>-0.11783170929875578</v>
      </c>
      <c r="O2249" s="4"/>
      <c r="P2249" s="4"/>
      <c r="Q2249" s="3"/>
      <c r="S2249" s="4"/>
      <c r="T2249" s="4" t="b">
        <f t="shared" ca="1" si="652"/>
        <v>0</v>
      </c>
      <c r="U2249" t="b">
        <f t="shared" ca="1" si="653"/>
        <v>0</v>
      </c>
      <c r="W2249" s="317" t="b">
        <f t="shared" ca="1" si="654"/>
        <v>0</v>
      </c>
      <c r="X2249" s="317" t="b">
        <f t="shared" ca="1" si="661"/>
        <v>0</v>
      </c>
      <c r="Y2249" s="317" t="b">
        <f t="shared" ca="1" si="655"/>
        <v>0</v>
      </c>
      <c r="Z2249" t="b">
        <f t="shared" ca="1" si="656"/>
        <v>0</v>
      </c>
      <c r="AA2249" s="37" t="b">
        <f t="shared" ca="1" si="662"/>
        <v>1</v>
      </c>
      <c r="AB2249" t="b">
        <f t="shared" ca="1" si="657"/>
        <v>0</v>
      </c>
      <c r="AD2249" t="b">
        <f t="shared" ca="1" si="663"/>
        <v>0</v>
      </c>
      <c r="AE2249" s="37" t="b">
        <f t="shared" ca="1" si="664"/>
        <v>1</v>
      </c>
      <c r="AF2249" t="b">
        <f t="shared" ca="1" si="665"/>
        <v>0</v>
      </c>
      <c r="AG2249" s="317" t="b">
        <f t="shared" ca="1" si="666"/>
        <v>0</v>
      </c>
      <c r="AH2249" s="317" t="b">
        <f t="shared" ca="1" si="667"/>
        <v>0</v>
      </c>
      <c r="AI2249" s="317" t="b">
        <f t="shared" ca="1" si="668"/>
        <v>0</v>
      </c>
    </row>
    <row r="2250" spans="1:35" x14ac:dyDescent="0.25">
      <c r="A2250">
        <v>2218</v>
      </c>
      <c r="B2250" s="169">
        <f ca="1">OFFSET(InputPriceData!B$15,CalculationsAndCharts!$A2250+$A$11,0,1,1)</f>
        <v>38624</v>
      </c>
      <c r="C2250" s="3">
        <f ca="1">OFFSET(InputPriceData!G$15,CalculationsAndCharts!$A2250+$A$11,IF($C$7,8,0),1,1)</f>
        <v>1182700</v>
      </c>
      <c r="D2250" s="4">
        <f ca="1">OFFSET(InputPriceData!C$15,CalculationsAndCharts!$A2250+$A$11,IF($C$7,8,0),1,1)</f>
        <v>37.49</v>
      </c>
      <c r="E2250" s="4">
        <f ca="1">OFFSET(InputPriceData!D$15,CalculationsAndCharts!$A2250+$A$11,IF($C$7,8,0),1,1)</f>
        <v>37.65</v>
      </c>
      <c r="F2250" s="4">
        <f ca="1">OFFSET(InputPriceData!E$15,CalculationsAndCharts!$A2250+$A$11,IF($C$7,8,0),1,1)</f>
        <v>37.29</v>
      </c>
      <c r="G2250" s="4">
        <f ca="1">OFFSET(InputPriceData!F$15,CalculationsAndCharts!$A2250+$A$11,IF($C$7,8,0),1,1)</f>
        <v>37.61</v>
      </c>
      <c r="H2250" s="133"/>
      <c r="I2250" s="133"/>
      <c r="J2250" s="37">
        <f t="shared" ca="1" si="658"/>
        <v>583</v>
      </c>
      <c r="K2250" s="124">
        <f t="shared" ca="1" si="659"/>
        <v>0.32999999999999829</v>
      </c>
      <c r="L2250" s="343">
        <f t="shared" ca="1" si="650"/>
        <v>-0.15397585664293659</v>
      </c>
      <c r="M2250" s="345">
        <f t="shared" ca="1" si="660"/>
        <v>0.42735001900845043</v>
      </c>
      <c r="N2250" s="344">
        <f t="shared" ca="1" si="651"/>
        <v>-0.36030384882208666</v>
      </c>
      <c r="O2250" s="4"/>
      <c r="P2250" s="4"/>
      <c r="Q2250" s="3"/>
      <c r="S2250" s="4"/>
      <c r="T2250" s="4" t="b">
        <f t="shared" ca="1" si="652"/>
        <v>0</v>
      </c>
      <c r="U2250" t="b">
        <f t="shared" ca="1" si="653"/>
        <v>0</v>
      </c>
      <c r="W2250" s="317" t="b">
        <f t="shared" ca="1" si="654"/>
        <v>0</v>
      </c>
      <c r="X2250" s="317" t="b">
        <f t="shared" ca="1" si="661"/>
        <v>0</v>
      </c>
      <c r="Y2250" s="317" t="b">
        <f t="shared" ca="1" si="655"/>
        <v>0</v>
      </c>
      <c r="Z2250" t="b">
        <f t="shared" ca="1" si="656"/>
        <v>0</v>
      </c>
      <c r="AA2250" s="37" t="b">
        <f t="shared" ca="1" si="662"/>
        <v>1</v>
      </c>
      <c r="AB2250" t="b">
        <f t="shared" ca="1" si="657"/>
        <v>0</v>
      </c>
      <c r="AD2250" t="b">
        <f t="shared" ca="1" si="663"/>
        <v>0</v>
      </c>
      <c r="AE2250" s="37" t="b">
        <f t="shared" ca="1" si="664"/>
        <v>1</v>
      </c>
      <c r="AF2250" t="b">
        <f t="shared" ca="1" si="665"/>
        <v>0</v>
      </c>
      <c r="AG2250" s="317" t="b">
        <f t="shared" ca="1" si="666"/>
        <v>0</v>
      </c>
      <c r="AH2250" s="317" t="b">
        <f t="shared" ca="1" si="667"/>
        <v>0</v>
      </c>
      <c r="AI2250" s="317" t="b">
        <f t="shared" ca="1" si="668"/>
        <v>0</v>
      </c>
    </row>
    <row r="2251" spans="1:35" x14ac:dyDescent="0.25">
      <c r="A2251">
        <v>2219</v>
      </c>
      <c r="B2251" s="169">
        <f ca="1">OFFSET(InputPriceData!B$15,CalculationsAndCharts!$A2251+$A$11,0,1,1)</f>
        <v>38623</v>
      </c>
      <c r="C2251" s="3">
        <f ca="1">OFFSET(InputPriceData!G$15,CalculationsAndCharts!$A2251+$A$11,IF($C$7,8,0),1,1)</f>
        <v>1440300</v>
      </c>
      <c r="D2251" s="4">
        <f ca="1">OFFSET(InputPriceData!C$15,CalculationsAndCharts!$A2251+$A$11,IF($C$7,8,0),1,1)</f>
        <v>37.549999999999997</v>
      </c>
      <c r="E2251" s="4">
        <f ca="1">OFFSET(InputPriceData!D$15,CalculationsAndCharts!$A2251+$A$11,IF($C$7,8,0),1,1)</f>
        <v>37.799999999999997</v>
      </c>
      <c r="F2251" s="4">
        <f ca="1">OFFSET(InputPriceData!E$15,CalculationsAndCharts!$A2251+$A$11,IF($C$7,8,0),1,1)</f>
        <v>37.340000000000003</v>
      </c>
      <c r="G2251" s="4">
        <f ca="1">OFFSET(InputPriceData!F$15,CalculationsAndCharts!$A2251+$A$11,IF($C$7,8,0),1,1)</f>
        <v>37.72</v>
      </c>
      <c r="H2251" s="133"/>
      <c r="I2251" s="133"/>
      <c r="J2251" s="37">
        <f t="shared" ca="1" si="658"/>
        <v>582</v>
      </c>
      <c r="K2251" s="124">
        <f t="shared" ca="1" si="659"/>
        <v>0.39000000000000057</v>
      </c>
      <c r="L2251" s="343">
        <f t="shared" ca="1" si="650"/>
        <v>-0.25847458836866288</v>
      </c>
      <c r="M2251" s="345">
        <f t="shared" ca="1" si="660"/>
        <v>0.43123109889853728</v>
      </c>
      <c r="N2251" s="344">
        <f t="shared" ca="1" si="651"/>
        <v>-0.59938763467863521</v>
      </c>
      <c r="O2251" s="4"/>
      <c r="P2251" s="4"/>
      <c r="Q2251" s="3"/>
      <c r="S2251" s="4"/>
      <c r="T2251" s="4" t="b">
        <f t="shared" ca="1" si="652"/>
        <v>0</v>
      </c>
      <c r="U2251" t="b">
        <f t="shared" ca="1" si="653"/>
        <v>0</v>
      </c>
      <c r="W2251" s="317" t="b">
        <f t="shared" ca="1" si="654"/>
        <v>0</v>
      </c>
      <c r="X2251" s="317" t="b">
        <f t="shared" ca="1" si="661"/>
        <v>0</v>
      </c>
      <c r="Y2251" s="317" t="b">
        <f t="shared" ca="1" si="655"/>
        <v>0</v>
      </c>
      <c r="Z2251" t="b">
        <f t="shared" ca="1" si="656"/>
        <v>0</v>
      </c>
      <c r="AA2251" s="37" t="b">
        <f t="shared" ca="1" si="662"/>
        <v>1</v>
      </c>
      <c r="AB2251" t="b">
        <f t="shared" ca="1" si="657"/>
        <v>0</v>
      </c>
      <c r="AD2251" t="b">
        <f t="shared" ca="1" si="663"/>
        <v>0</v>
      </c>
      <c r="AE2251" s="37" t="b">
        <f t="shared" ca="1" si="664"/>
        <v>1</v>
      </c>
      <c r="AF2251" t="b">
        <f t="shared" ca="1" si="665"/>
        <v>0</v>
      </c>
      <c r="AG2251" s="317" t="b">
        <f t="shared" ca="1" si="666"/>
        <v>0</v>
      </c>
      <c r="AH2251" s="317" t="b">
        <f t="shared" ca="1" si="667"/>
        <v>0</v>
      </c>
      <c r="AI2251" s="317" t="b">
        <f t="shared" ca="1" si="668"/>
        <v>0</v>
      </c>
    </row>
    <row r="2252" spans="1:35" x14ac:dyDescent="0.25">
      <c r="A2252">
        <v>2220</v>
      </c>
      <c r="B2252" s="169">
        <f ca="1">OFFSET(InputPriceData!B$15,CalculationsAndCharts!$A2252+$A$11,0,1,1)</f>
        <v>38622</v>
      </c>
      <c r="C2252" s="3">
        <f ca="1">OFFSET(InputPriceData!G$15,CalculationsAndCharts!$A2252+$A$11,IF($C$7,8,0),1,1)</f>
        <v>2159700</v>
      </c>
      <c r="D2252" s="4">
        <f ca="1">OFFSET(InputPriceData!C$15,CalculationsAndCharts!$A2252+$A$11,IF($C$7,8,0),1,1)</f>
        <v>37.380000000000003</v>
      </c>
      <c r="E2252" s="4">
        <f ca="1">OFFSET(InputPriceData!D$15,CalculationsAndCharts!$A2252+$A$11,IF($C$7,8,0),1,1)</f>
        <v>37.380000000000003</v>
      </c>
      <c r="F2252" s="4">
        <f ca="1">OFFSET(InputPriceData!E$15,CalculationsAndCharts!$A2252+$A$11,IF($C$7,8,0),1,1)</f>
        <v>36.979999999999997</v>
      </c>
      <c r="G2252" s="4">
        <f ca="1">OFFSET(InputPriceData!F$15,CalculationsAndCharts!$A2252+$A$11,IF($C$7,8,0),1,1)</f>
        <v>37.28</v>
      </c>
      <c r="H2252" s="133"/>
      <c r="I2252" s="133"/>
      <c r="J2252" s="37">
        <f t="shared" ca="1" si="658"/>
        <v>581</v>
      </c>
      <c r="K2252" s="124">
        <f t="shared" ca="1" si="659"/>
        <v>3.9999999999999147E-2</v>
      </c>
      <c r="L2252" s="343">
        <f t="shared" ca="1" si="650"/>
        <v>-0.3452169388477041</v>
      </c>
      <c r="M2252" s="345">
        <f t="shared" ca="1" si="660"/>
        <v>0.43514742573010828</v>
      </c>
      <c r="N2252" s="344">
        <f t="shared" ca="1" si="651"/>
        <v>-0.79333328990395591</v>
      </c>
      <c r="O2252" s="4"/>
      <c r="P2252" s="4"/>
      <c r="Q2252" s="3"/>
      <c r="S2252" s="4"/>
      <c r="T2252" s="4" t="b">
        <f t="shared" ca="1" si="652"/>
        <v>0</v>
      </c>
      <c r="U2252" t="b">
        <f t="shared" ca="1" si="653"/>
        <v>0</v>
      </c>
      <c r="W2252" s="317" t="b">
        <f t="shared" ca="1" si="654"/>
        <v>0</v>
      </c>
      <c r="X2252" s="317" t="b">
        <f t="shared" ca="1" si="661"/>
        <v>0</v>
      </c>
      <c r="Y2252" s="317" t="b">
        <f t="shared" ca="1" si="655"/>
        <v>0</v>
      </c>
      <c r="Z2252" t="b">
        <f t="shared" ca="1" si="656"/>
        <v>0</v>
      </c>
      <c r="AA2252" s="37" t="b">
        <f t="shared" ca="1" si="662"/>
        <v>1</v>
      </c>
      <c r="AB2252" t="b">
        <f t="shared" ca="1" si="657"/>
        <v>0</v>
      </c>
      <c r="AD2252" t="b">
        <f t="shared" ca="1" si="663"/>
        <v>0</v>
      </c>
      <c r="AE2252" s="37" t="b">
        <f t="shared" ca="1" si="664"/>
        <v>1</v>
      </c>
      <c r="AF2252" t="b">
        <f t="shared" ca="1" si="665"/>
        <v>0</v>
      </c>
      <c r="AG2252" s="317" t="b">
        <f t="shared" ca="1" si="666"/>
        <v>0</v>
      </c>
      <c r="AH2252" s="317" t="b">
        <f t="shared" ca="1" si="667"/>
        <v>0</v>
      </c>
      <c r="AI2252" s="317" t="b">
        <f t="shared" ca="1" si="668"/>
        <v>0</v>
      </c>
    </row>
    <row r="2253" spans="1:35" x14ac:dyDescent="0.25">
      <c r="A2253">
        <v>2221</v>
      </c>
      <c r="B2253" s="169">
        <f ca="1">OFFSET(InputPriceData!B$15,CalculationsAndCharts!$A2253+$A$11,0,1,1)</f>
        <v>38621</v>
      </c>
      <c r="C2253" s="3">
        <f ca="1">OFFSET(InputPriceData!G$15,CalculationsAndCharts!$A2253+$A$11,IF($C$7,8,0),1,1)</f>
        <v>1175200</v>
      </c>
      <c r="D2253" s="4">
        <f ca="1">OFFSET(InputPriceData!C$15,CalculationsAndCharts!$A2253+$A$11,IF($C$7,8,0),1,1)</f>
        <v>37.549999999999997</v>
      </c>
      <c r="E2253" s="4">
        <f ca="1">OFFSET(InputPriceData!D$15,CalculationsAndCharts!$A2253+$A$11,IF($C$7,8,0),1,1)</f>
        <v>37.64</v>
      </c>
      <c r="F2253" s="4">
        <f ca="1">OFFSET(InputPriceData!E$15,CalculationsAndCharts!$A2253+$A$11,IF($C$7,8,0),1,1)</f>
        <v>37.22</v>
      </c>
      <c r="G2253" s="4">
        <f ca="1">OFFSET(InputPriceData!F$15,CalculationsAndCharts!$A2253+$A$11,IF($C$7,8,0),1,1)</f>
        <v>37.33</v>
      </c>
      <c r="H2253" s="133"/>
      <c r="I2253" s="133"/>
      <c r="J2253" s="37">
        <f t="shared" ca="1" si="658"/>
        <v>580</v>
      </c>
      <c r="K2253" s="124">
        <f t="shared" ca="1" si="659"/>
        <v>0.29999999999999716</v>
      </c>
      <c r="L2253" s="343">
        <f t="shared" ca="1" si="650"/>
        <v>-0.41144991387689966</v>
      </c>
      <c r="M2253" s="345">
        <f t="shared" ca="1" si="660"/>
        <v>0.4390993196065674</v>
      </c>
      <c r="N2253" s="344">
        <f t="shared" ca="1" si="651"/>
        <v>-0.93703154503987485</v>
      </c>
      <c r="O2253" s="4"/>
      <c r="P2253" s="4"/>
      <c r="Q2253" s="3"/>
      <c r="S2253" s="4"/>
      <c r="T2253" s="4" t="b">
        <f t="shared" ca="1" si="652"/>
        <v>0</v>
      </c>
      <c r="U2253" t="b">
        <f t="shared" ca="1" si="653"/>
        <v>0</v>
      </c>
      <c r="W2253" s="317" t="b">
        <f t="shared" ca="1" si="654"/>
        <v>0</v>
      </c>
      <c r="X2253" s="317" t="b">
        <f t="shared" ca="1" si="661"/>
        <v>0</v>
      </c>
      <c r="Y2253" s="317" t="b">
        <f t="shared" ca="1" si="655"/>
        <v>0</v>
      </c>
      <c r="Z2253" t="b">
        <f t="shared" ca="1" si="656"/>
        <v>0</v>
      </c>
      <c r="AA2253" s="37" t="b">
        <f t="shared" ca="1" si="662"/>
        <v>1</v>
      </c>
      <c r="AB2253" t="b">
        <f t="shared" ca="1" si="657"/>
        <v>0</v>
      </c>
      <c r="AD2253" t="b">
        <f t="shared" ca="1" si="663"/>
        <v>0</v>
      </c>
      <c r="AE2253" s="37" t="b">
        <f t="shared" ca="1" si="664"/>
        <v>1</v>
      </c>
      <c r="AF2253" t="b">
        <f t="shared" ca="1" si="665"/>
        <v>0</v>
      </c>
      <c r="AG2253" s="317" t="b">
        <f t="shared" ca="1" si="666"/>
        <v>0</v>
      </c>
      <c r="AH2253" s="317" t="b">
        <f t="shared" ca="1" si="667"/>
        <v>0</v>
      </c>
      <c r="AI2253" s="317" t="b">
        <f t="shared" ca="1" si="668"/>
        <v>0</v>
      </c>
    </row>
    <row r="2254" spans="1:35" x14ac:dyDescent="0.25">
      <c r="A2254">
        <v>2222</v>
      </c>
      <c r="B2254" s="169">
        <f ca="1">OFFSET(InputPriceData!B$15,CalculationsAndCharts!$A2254+$A$11,0,1,1)</f>
        <v>38618</v>
      </c>
      <c r="C2254" s="3">
        <f ca="1">OFFSET(InputPriceData!G$15,CalculationsAndCharts!$A2254+$A$11,IF($C$7,8,0),1,1)</f>
        <v>861000</v>
      </c>
      <c r="D2254" s="4">
        <f ca="1">OFFSET(InputPriceData!C$15,CalculationsAndCharts!$A2254+$A$11,IF($C$7,8,0),1,1)</f>
        <v>37.049999999999997</v>
      </c>
      <c r="E2254" s="4">
        <f ca="1">OFFSET(InputPriceData!D$15,CalculationsAndCharts!$A2254+$A$11,IF($C$7,8,0),1,1)</f>
        <v>37.36</v>
      </c>
      <c r="F2254" s="4">
        <f ca="1">OFFSET(InputPriceData!E$15,CalculationsAndCharts!$A2254+$A$11,IF($C$7,8,0),1,1)</f>
        <v>36.86</v>
      </c>
      <c r="G2254" s="4">
        <f ca="1">OFFSET(InputPriceData!F$15,CalculationsAndCharts!$A2254+$A$11,IF($C$7,8,0),1,1)</f>
        <v>37.24</v>
      </c>
      <c r="H2254" s="133"/>
      <c r="I2254" s="133"/>
      <c r="J2254" s="37">
        <f t="shared" ca="1" si="658"/>
        <v>579</v>
      </c>
      <c r="K2254" s="124">
        <f t="shared" ca="1" si="659"/>
        <v>0.25</v>
      </c>
      <c r="L2254" s="343">
        <f t="shared" ca="1" si="650"/>
        <v>-0.44308710353841313</v>
      </c>
      <c r="M2254" s="345">
        <f t="shared" ca="1" si="660"/>
        <v>0.44308710353841313</v>
      </c>
      <c r="N2254" s="344">
        <f t="shared" ca="1" si="651"/>
        <v>-1</v>
      </c>
      <c r="O2254" s="4"/>
      <c r="P2254" s="4"/>
      <c r="Q2254" s="3"/>
      <c r="S2254" s="4"/>
      <c r="T2254" s="4" t="b">
        <f t="shared" ca="1" si="652"/>
        <v>0</v>
      </c>
      <c r="U2254" t="b">
        <f t="shared" ca="1" si="653"/>
        <v>0</v>
      </c>
      <c r="W2254" s="317" t="b">
        <f t="shared" ca="1" si="654"/>
        <v>0</v>
      </c>
      <c r="X2254" s="317" t="b">
        <f t="shared" ca="1" si="661"/>
        <v>0</v>
      </c>
      <c r="Y2254" s="317" t="b">
        <f t="shared" ca="1" si="655"/>
        <v>0</v>
      </c>
      <c r="Z2254" t="b">
        <f t="shared" ca="1" si="656"/>
        <v>0</v>
      </c>
      <c r="AA2254" s="37" t="b">
        <f t="shared" ca="1" si="662"/>
        <v>1</v>
      </c>
      <c r="AB2254" t="b">
        <f t="shared" ca="1" si="657"/>
        <v>0</v>
      </c>
      <c r="AD2254" t="b">
        <f t="shared" ca="1" si="663"/>
        <v>0</v>
      </c>
      <c r="AE2254" s="37" t="b">
        <f t="shared" ca="1" si="664"/>
        <v>1</v>
      </c>
      <c r="AF2254" t="b">
        <f t="shared" ca="1" si="665"/>
        <v>0</v>
      </c>
      <c r="AG2254" s="317" t="b">
        <f t="shared" ca="1" si="666"/>
        <v>0</v>
      </c>
      <c r="AH2254" s="317" t="b">
        <f t="shared" ca="1" si="667"/>
        <v>0</v>
      </c>
      <c r="AI2254" s="317" t="b">
        <f t="shared" ca="1" si="668"/>
        <v>0</v>
      </c>
    </row>
    <row r="2255" spans="1:35" x14ac:dyDescent="0.25">
      <c r="A2255">
        <v>2223</v>
      </c>
      <c r="B2255" s="169">
        <f ca="1">OFFSET(InputPriceData!B$15,CalculationsAndCharts!$A2255+$A$11,0,1,1)</f>
        <v>38617</v>
      </c>
      <c r="C2255" s="3">
        <f ca="1">OFFSET(InputPriceData!G$15,CalculationsAndCharts!$A2255+$A$11,IF($C$7,8,0),1,1)</f>
        <v>1779600</v>
      </c>
      <c r="D2255" s="4">
        <f ca="1">OFFSET(InputPriceData!C$15,CalculationsAndCharts!$A2255+$A$11,IF($C$7,8,0),1,1)</f>
        <v>36.799999999999997</v>
      </c>
      <c r="E2255" s="4">
        <f ca="1">OFFSET(InputPriceData!D$15,CalculationsAndCharts!$A2255+$A$11,IF($C$7,8,0),1,1)</f>
        <v>37.08</v>
      </c>
      <c r="F2255" s="4">
        <f ca="1">OFFSET(InputPriceData!E$15,CalculationsAndCharts!$A2255+$A$11,IF($C$7,8,0),1,1)</f>
        <v>36.56</v>
      </c>
      <c r="G2255" s="4">
        <f ca="1">OFFSET(InputPriceData!F$15,CalculationsAndCharts!$A2255+$A$11,IF($C$7,8,0),1,1)</f>
        <v>37.03</v>
      </c>
      <c r="H2255" s="133"/>
      <c r="I2255" s="133"/>
      <c r="J2255" s="37">
        <f t="shared" ca="1" si="658"/>
        <v>578</v>
      </c>
      <c r="K2255" s="124">
        <f t="shared" ca="1" si="659"/>
        <v>-0.86999999999999744</v>
      </c>
      <c r="L2255" s="343">
        <f t="shared" ca="1" si="650"/>
        <v>-0.40394541273577278</v>
      </c>
      <c r="M2255" s="345">
        <f t="shared" ca="1" si="660"/>
        <v>0.40394541273577278</v>
      </c>
      <c r="N2255" s="344">
        <f t="shared" ca="1" si="651"/>
        <v>-1</v>
      </c>
      <c r="O2255" s="4"/>
      <c r="P2255" s="4"/>
      <c r="Q2255" s="3"/>
      <c r="S2255" s="4"/>
      <c r="T2255" s="4" t="b">
        <f t="shared" ca="1" si="652"/>
        <v>0</v>
      </c>
      <c r="U2255" t="b">
        <f t="shared" ca="1" si="653"/>
        <v>0</v>
      </c>
      <c r="W2255" s="317" t="b">
        <f t="shared" ca="1" si="654"/>
        <v>0</v>
      </c>
      <c r="X2255" s="317" t="b">
        <f t="shared" ca="1" si="661"/>
        <v>0</v>
      </c>
      <c r="Y2255" s="317" t="b">
        <f t="shared" ca="1" si="655"/>
        <v>0</v>
      </c>
      <c r="Z2255" t="b">
        <f t="shared" ca="1" si="656"/>
        <v>0</v>
      </c>
      <c r="AA2255" s="37" t="b">
        <f t="shared" ca="1" si="662"/>
        <v>1</v>
      </c>
      <c r="AB2255" t="b">
        <f t="shared" ca="1" si="657"/>
        <v>0</v>
      </c>
      <c r="AD2255" t="b">
        <f t="shared" ca="1" si="663"/>
        <v>0</v>
      </c>
      <c r="AE2255" s="37" t="b">
        <f t="shared" ca="1" si="664"/>
        <v>1</v>
      </c>
      <c r="AF2255" t="b">
        <f t="shared" ca="1" si="665"/>
        <v>0</v>
      </c>
      <c r="AG2255" s="317" t="b">
        <f t="shared" ca="1" si="666"/>
        <v>0</v>
      </c>
      <c r="AH2255" s="317" t="b">
        <f t="shared" ca="1" si="667"/>
        <v>0</v>
      </c>
      <c r="AI2255" s="317" t="b">
        <f t="shared" ca="1" si="668"/>
        <v>0</v>
      </c>
    </row>
    <row r="2256" spans="1:35" x14ac:dyDescent="0.25">
      <c r="A2256">
        <v>2224</v>
      </c>
      <c r="B2256" s="169">
        <f ca="1">OFFSET(InputPriceData!B$15,CalculationsAndCharts!$A2256+$A$11,0,1,1)</f>
        <v>38616</v>
      </c>
      <c r="C2256" s="3">
        <f ca="1">OFFSET(InputPriceData!G$15,CalculationsAndCharts!$A2256+$A$11,IF($C$7,8,0),1,1)</f>
        <v>3134300</v>
      </c>
      <c r="D2256" s="4">
        <f ca="1">OFFSET(InputPriceData!C$15,CalculationsAndCharts!$A2256+$A$11,IF($C$7,8,0),1,1)</f>
        <v>37.590000000000003</v>
      </c>
      <c r="E2256" s="4">
        <f ca="1">OFFSET(InputPriceData!D$15,CalculationsAndCharts!$A2256+$A$11,IF($C$7,8,0),1,1)</f>
        <v>37.68</v>
      </c>
      <c r="F2256" s="4">
        <f ca="1">OFFSET(InputPriceData!E$15,CalculationsAndCharts!$A2256+$A$11,IF($C$7,8,0),1,1)</f>
        <v>36.659999999999997</v>
      </c>
      <c r="G2256" s="4">
        <f ca="1">OFFSET(InputPriceData!F$15,CalculationsAndCharts!$A2256+$A$11,IF($C$7,8,0),1,1)</f>
        <v>36.99</v>
      </c>
      <c r="H2256" s="133"/>
      <c r="I2256" s="133"/>
      <c r="J2256" s="37">
        <f t="shared" ca="1" si="658"/>
        <v>577</v>
      </c>
      <c r="K2256" s="124">
        <f t="shared" ca="1" si="659"/>
        <v>-1.1000000000000014</v>
      </c>
      <c r="L2256" s="343">
        <f t="shared" ca="1" si="650"/>
        <v>-0.3313381069701164</v>
      </c>
      <c r="M2256" s="345">
        <f t="shared" ca="1" si="660"/>
        <v>0.3313381069701164</v>
      </c>
      <c r="N2256" s="344">
        <f t="shared" ca="1" si="651"/>
        <v>-1</v>
      </c>
      <c r="O2256" s="4"/>
      <c r="P2256" s="4"/>
      <c r="Q2256" s="3"/>
      <c r="S2256" s="4"/>
      <c r="T2256" s="4" t="b">
        <f t="shared" ca="1" si="652"/>
        <v>0</v>
      </c>
      <c r="U2256" t="b">
        <f t="shared" ca="1" si="653"/>
        <v>0</v>
      </c>
      <c r="W2256" s="317" t="b">
        <f t="shared" ca="1" si="654"/>
        <v>0</v>
      </c>
      <c r="X2256" s="317" t="b">
        <f t="shared" ca="1" si="661"/>
        <v>0</v>
      </c>
      <c r="Y2256" s="317" t="b">
        <f t="shared" ca="1" si="655"/>
        <v>0</v>
      </c>
      <c r="Z2256" t="b">
        <f t="shared" ca="1" si="656"/>
        <v>0</v>
      </c>
      <c r="AA2256" s="37" t="b">
        <f t="shared" ca="1" si="662"/>
        <v>1</v>
      </c>
      <c r="AB2256" t="b">
        <f t="shared" ca="1" si="657"/>
        <v>0</v>
      </c>
      <c r="AD2256" t="b">
        <f t="shared" ca="1" si="663"/>
        <v>0</v>
      </c>
      <c r="AE2256" s="37" t="b">
        <f t="shared" ca="1" si="664"/>
        <v>1</v>
      </c>
      <c r="AF2256" t="b">
        <f t="shared" ca="1" si="665"/>
        <v>0</v>
      </c>
      <c r="AG2256" s="317" t="b">
        <f t="shared" ca="1" si="666"/>
        <v>0</v>
      </c>
      <c r="AH2256" s="317" t="b">
        <f t="shared" ca="1" si="667"/>
        <v>0</v>
      </c>
      <c r="AI2256" s="317" t="b">
        <f t="shared" ca="1" si="668"/>
        <v>0</v>
      </c>
    </row>
    <row r="2257" spans="1:35" x14ac:dyDescent="0.25">
      <c r="A2257">
        <v>2225</v>
      </c>
      <c r="B2257" s="169">
        <f ca="1">OFFSET(InputPriceData!B$15,CalculationsAndCharts!$A2257+$A$11,0,1,1)</f>
        <v>38615</v>
      </c>
      <c r="C2257" s="3">
        <f ca="1">OFFSET(InputPriceData!G$15,CalculationsAndCharts!$A2257+$A$11,IF($C$7,8,0),1,1)</f>
        <v>1593700</v>
      </c>
      <c r="D2257" s="4">
        <f ca="1">OFFSET(InputPriceData!C$15,CalculationsAndCharts!$A2257+$A$11,IF($C$7,8,0),1,1)</f>
        <v>38.08</v>
      </c>
      <c r="E2257" s="4">
        <f ca="1">OFFSET(InputPriceData!D$15,CalculationsAndCharts!$A2257+$A$11,IF($C$7,8,0),1,1)</f>
        <v>38.15</v>
      </c>
      <c r="F2257" s="4">
        <f ca="1">OFFSET(InputPriceData!E$15,CalculationsAndCharts!$A2257+$A$11,IF($C$7,8,0),1,1)</f>
        <v>37.799999999999997</v>
      </c>
      <c r="G2257" s="4">
        <f ca="1">OFFSET(InputPriceData!F$15,CalculationsAndCharts!$A2257+$A$11,IF($C$7,8,0),1,1)</f>
        <v>37.9</v>
      </c>
      <c r="H2257" s="133"/>
      <c r="I2257" s="133"/>
      <c r="J2257" s="37">
        <f t="shared" ca="1" si="658"/>
        <v>576</v>
      </c>
      <c r="K2257" s="124">
        <f t="shared" ca="1" si="659"/>
        <v>-0.35000000000000142</v>
      </c>
      <c r="L2257" s="343">
        <f t="shared" ca="1" si="650"/>
        <v>-0.29865854564454969</v>
      </c>
      <c r="M2257" s="345">
        <f t="shared" ca="1" si="660"/>
        <v>0.29865854564454969</v>
      </c>
      <c r="N2257" s="344">
        <f t="shared" ca="1" si="651"/>
        <v>-1</v>
      </c>
      <c r="O2257" s="4"/>
      <c r="P2257" s="4"/>
      <c r="Q2257" s="3"/>
      <c r="S2257" s="4"/>
      <c r="T2257" s="4" t="b">
        <f t="shared" ca="1" si="652"/>
        <v>0</v>
      </c>
      <c r="U2257" t="b">
        <f t="shared" ca="1" si="653"/>
        <v>0</v>
      </c>
      <c r="W2257" s="317" t="b">
        <f t="shared" ca="1" si="654"/>
        <v>0</v>
      </c>
      <c r="X2257" s="317" t="b">
        <f t="shared" ca="1" si="661"/>
        <v>0</v>
      </c>
      <c r="Y2257" s="317" t="b">
        <f t="shared" ca="1" si="655"/>
        <v>0</v>
      </c>
      <c r="Z2257" t="b">
        <f t="shared" ca="1" si="656"/>
        <v>0</v>
      </c>
      <c r="AA2257" s="37" t="b">
        <f t="shared" ca="1" si="662"/>
        <v>1</v>
      </c>
      <c r="AB2257" t="b">
        <f t="shared" ca="1" si="657"/>
        <v>0</v>
      </c>
      <c r="AD2257" t="b">
        <f t="shared" ca="1" si="663"/>
        <v>0</v>
      </c>
      <c r="AE2257" s="37" t="b">
        <f t="shared" ca="1" si="664"/>
        <v>1</v>
      </c>
      <c r="AF2257" t="b">
        <f t="shared" ca="1" si="665"/>
        <v>0</v>
      </c>
      <c r="AG2257" s="317" t="b">
        <f t="shared" ca="1" si="666"/>
        <v>0</v>
      </c>
      <c r="AH2257" s="317" t="b">
        <f t="shared" ca="1" si="667"/>
        <v>0</v>
      </c>
      <c r="AI2257" s="317" t="b">
        <f t="shared" ca="1" si="668"/>
        <v>0</v>
      </c>
    </row>
    <row r="2258" spans="1:35" x14ac:dyDescent="0.25">
      <c r="A2258">
        <v>2226</v>
      </c>
      <c r="B2258" s="169">
        <f ca="1">OFFSET(InputPriceData!B$15,CalculationsAndCharts!$A2258+$A$11,0,1,1)</f>
        <v>38614</v>
      </c>
      <c r="C2258" s="3">
        <f ca="1">OFFSET(InputPriceData!G$15,CalculationsAndCharts!$A2258+$A$11,IF($C$7,8,0),1,1)</f>
        <v>1204500</v>
      </c>
      <c r="D2258" s="4">
        <f ca="1">OFFSET(InputPriceData!C$15,CalculationsAndCharts!$A2258+$A$11,IF($C$7,8,0),1,1)</f>
        <v>38.35</v>
      </c>
      <c r="E2258" s="4">
        <f ca="1">OFFSET(InputPriceData!D$15,CalculationsAndCharts!$A2258+$A$11,IF($C$7,8,0),1,1)</f>
        <v>38.39</v>
      </c>
      <c r="F2258" s="4">
        <f ca="1">OFFSET(InputPriceData!E$15,CalculationsAndCharts!$A2258+$A$11,IF($C$7,8,0),1,1)</f>
        <v>37.89</v>
      </c>
      <c r="G2258" s="4">
        <f ca="1">OFFSET(InputPriceData!F$15,CalculationsAndCharts!$A2258+$A$11,IF($C$7,8,0),1,1)</f>
        <v>38.090000000000003</v>
      </c>
      <c r="H2258" s="133"/>
      <c r="I2258" s="133"/>
      <c r="J2258" s="37">
        <f t="shared" ca="1" si="658"/>
        <v>575</v>
      </c>
      <c r="K2258" s="124">
        <f t="shared" ca="1" si="659"/>
        <v>-0.10999999999999943</v>
      </c>
      <c r="L2258" s="343">
        <f t="shared" ca="1" si="650"/>
        <v>-0.3002300281996878</v>
      </c>
      <c r="M2258" s="345">
        <f t="shared" ca="1" si="660"/>
        <v>0.3002300281996878</v>
      </c>
      <c r="N2258" s="344">
        <f t="shared" ca="1" si="651"/>
        <v>-1</v>
      </c>
      <c r="O2258" s="4"/>
      <c r="P2258" s="4"/>
      <c r="Q2258" s="3"/>
      <c r="S2258" s="4"/>
      <c r="T2258" s="4" t="b">
        <f t="shared" ca="1" si="652"/>
        <v>0</v>
      </c>
      <c r="U2258" t="b">
        <f t="shared" ca="1" si="653"/>
        <v>0</v>
      </c>
      <c r="W2258" s="317" t="b">
        <f t="shared" ca="1" si="654"/>
        <v>0</v>
      </c>
      <c r="X2258" s="317" t="b">
        <f t="shared" ca="1" si="661"/>
        <v>0</v>
      </c>
      <c r="Y2258" s="317" t="b">
        <f t="shared" ca="1" si="655"/>
        <v>0</v>
      </c>
      <c r="Z2258" t="b">
        <f t="shared" ca="1" si="656"/>
        <v>0</v>
      </c>
      <c r="AA2258" s="37" t="b">
        <f t="shared" ca="1" si="662"/>
        <v>1</v>
      </c>
      <c r="AB2258" t="b">
        <f t="shared" ca="1" si="657"/>
        <v>0</v>
      </c>
      <c r="AD2258" t="b">
        <f t="shared" ca="1" si="663"/>
        <v>0</v>
      </c>
      <c r="AE2258" s="37" t="b">
        <f t="shared" ca="1" si="664"/>
        <v>1</v>
      </c>
      <c r="AF2258" t="b">
        <f t="shared" ca="1" si="665"/>
        <v>0</v>
      </c>
      <c r="AG2258" s="317" t="b">
        <f t="shared" ca="1" si="666"/>
        <v>0</v>
      </c>
      <c r="AH2258" s="317" t="b">
        <f t="shared" ca="1" si="667"/>
        <v>0</v>
      </c>
      <c r="AI2258" s="317" t="b">
        <f t="shared" ca="1" si="668"/>
        <v>0</v>
      </c>
    </row>
    <row r="2259" spans="1:35" x14ac:dyDescent="0.25">
      <c r="A2259">
        <v>2227</v>
      </c>
      <c r="B2259" s="169">
        <f ca="1">OFFSET(InputPriceData!B$15,CalculationsAndCharts!$A2259+$A$11,0,1,1)</f>
        <v>38611</v>
      </c>
      <c r="C2259" s="3">
        <f ca="1">OFFSET(InputPriceData!G$15,CalculationsAndCharts!$A2259+$A$11,IF($C$7,8,0),1,1)</f>
        <v>1752200</v>
      </c>
      <c r="D2259" s="4">
        <f ca="1">OFFSET(InputPriceData!C$15,CalculationsAndCharts!$A2259+$A$11,IF($C$7,8,0),1,1)</f>
        <v>38.36</v>
      </c>
      <c r="E2259" s="4">
        <f ca="1">OFFSET(InputPriceData!D$15,CalculationsAndCharts!$A2259+$A$11,IF($C$7,8,0),1,1)</f>
        <v>38.5</v>
      </c>
      <c r="F2259" s="4">
        <f ca="1">OFFSET(InputPriceData!E$15,CalculationsAndCharts!$A2259+$A$11,IF($C$7,8,0),1,1)</f>
        <v>38.08</v>
      </c>
      <c r="G2259" s="4">
        <f ca="1">OFFSET(InputPriceData!F$15,CalculationsAndCharts!$A2259+$A$11,IF($C$7,8,0),1,1)</f>
        <v>38.25</v>
      </c>
      <c r="H2259" s="133"/>
      <c r="I2259" s="133"/>
      <c r="J2259" s="37">
        <f t="shared" ca="1" si="658"/>
        <v>574</v>
      </c>
      <c r="K2259" s="124">
        <f t="shared" ca="1" si="659"/>
        <v>-0.10000000000000142</v>
      </c>
      <c r="L2259" s="343">
        <f t="shared" ca="1" si="650"/>
        <v>-0.29402762843005226</v>
      </c>
      <c r="M2259" s="345">
        <f t="shared" ca="1" si="660"/>
        <v>0.29402762843005226</v>
      </c>
      <c r="N2259" s="344">
        <f t="shared" ca="1" si="651"/>
        <v>-1</v>
      </c>
      <c r="O2259" s="4"/>
      <c r="P2259" s="4"/>
      <c r="Q2259" s="3"/>
      <c r="S2259" s="4"/>
      <c r="T2259" s="4" t="b">
        <f t="shared" ca="1" si="652"/>
        <v>0</v>
      </c>
      <c r="U2259" t="b">
        <f t="shared" ca="1" si="653"/>
        <v>0</v>
      </c>
      <c r="W2259" s="317" t="b">
        <f t="shared" ca="1" si="654"/>
        <v>0</v>
      </c>
      <c r="X2259" s="317" t="b">
        <f t="shared" ca="1" si="661"/>
        <v>0</v>
      </c>
      <c r="Y2259" s="317" t="b">
        <f t="shared" ca="1" si="655"/>
        <v>0</v>
      </c>
      <c r="Z2259" t="b">
        <f t="shared" ca="1" si="656"/>
        <v>0</v>
      </c>
      <c r="AA2259" s="37" t="b">
        <f t="shared" ca="1" si="662"/>
        <v>1</v>
      </c>
      <c r="AB2259" t="b">
        <f t="shared" ca="1" si="657"/>
        <v>0</v>
      </c>
      <c r="AD2259" t="b">
        <f t="shared" ca="1" si="663"/>
        <v>0</v>
      </c>
      <c r="AE2259" s="37" t="b">
        <f t="shared" ca="1" si="664"/>
        <v>1</v>
      </c>
      <c r="AF2259" t="b">
        <f t="shared" ca="1" si="665"/>
        <v>0</v>
      </c>
      <c r="AG2259" s="317" t="b">
        <f t="shared" ca="1" si="666"/>
        <v>0</v>
      </c>
      <c r="AH2259" s="317" t="b">
        <f t="shared" ca="1" si="667"/>
        <v>0</v>
      </c>
      <c r="AI2259" s="317" t="b">
        <f t="shared" ca="1" si="668"/>
        <v>0</v>
      </c>
    </row>
    <row r="2260" spans="1:35" x14ac:dyDescent="0.25">
      <c r="A2260">
        <v>2228</v>
      </c>
      <c r="B2260" s="169">
        <f ca="1">OFFSET(InputPriceData!B$15,CalculationsAndCharts!$A2260+$A$11,0,1,1)</f>
        <v>38610</v>
      </c>
      <c r="C2260" s="3">
        <f ca="1">OFFSET(InputPriceData!G$15,CalculationsAndCharts!$A2260+$A$11,IF($C$7,8,0),1,1)</f>
        <v>1330900</v>
      </c>
      <c r="D2260" s="4">
        <f ca="1">OFFSET(InputPriceData!C$15,CalculationsAndCharts!$A2260+$A$11,IF($C$7,8,0),1,1)</f>
        <v>38.369999999999997</v>
      </c>
      <c r="E2260" s="4">
        <f ca="1">OFFSET(InputPriceData!D$15,CalculationsAndCharts!$A2260+$A$11,IF($C$7,8,0),1,1)</f>
        <v>38.479999999999997</v>
      </c>
      <c r="F2260" s="4">
        <f ca="1">OFFSET(InputPriceData!E$15,CalculationsAndCharts!$A2260+$A$11,IF($C$7,8,0),1,1)</f>
        <v>38.08</v>
      </c>
      <c r="G2260" s="4">
        <f ca="1">OFFSET(InputPriceData!F$15,CalculationsAndCharts!$A2260+$A$11,IF($C$7,8,0),1,1)</f>
        <v>38.200000000000003</v>
      </c>
      <c r="H2260" s="133"/>
      <c r="I2260" s="133"/>
      <c r="J2260" s="37">
        <f t="shared" ca="1" si="658"/>
        <v>573</v>
      </c>
      <c r="K2260" s="124">
        <f t="shared" ca="1" si="659"/>
        <v>-0.1699999999999946</v>
      </c>
      <c r="L2260" s="343">
        <f t="shared" ca="1" si="650"/>
        <v>-0.26106701256573434</v>
      </c>
      <c r="M2260" s="345">
        <f t="shared" ca="1" si="660"/>
        <v>0.26106701256573434</v>
      </c>
      <c r="N2260" s="344">
        <f t="shared" ca="1" si="651"/>
        <v>-1</v>
      </c>
      <c r="O2260" s="4"/>
      <c r="P2260" s="4"/>
      <c r="Q2260" s="3"/>
      <c r="S2260" s="4"/>
      <c r="T2260" s="4" t="b">
        <f t="shared" ca="1" si="652"/>
        <v>0</v>
      </c>
      <c r="U2260" t="b">
        <f t="shared" ca="1" si="653"/>
        <v>0</v>
      </c>
      <c r="W2260" s="317" t="b">
        <f t="shared" ca="1" si="654"/>
        <v>0</v>
      </c>
      <c r="X2260" s="317" t="b">
        <f t="shared" ca="1" si="661"/>
        <v>0</v>
      </c>
      <c r="Y2260" s="317" t="b">
        <f t="shared" ca="1" si="655"/>
        <v>0</v>
      </c>
      <c r="Z2260" t="b">
        <f t="shared" ca="1" si="656"/>
        <v>0</v>
      </c>
      <c r="AA2260" s="37" t="b">
        <f t="shared" ca="1" si="662"/>
        <v>1</v>
      </c>
      <c r="AB2260" t="b">
        <f t="shared" ca="1" si="657"/>
        <v>0</v>
      </c>
      <c r="AD2260" t="b">
        <f t="shared" ca="1" si="663"/>
        <v>0</v>
      </c>
      <c r="AE2260" s="37" t="b">
        <f t="shared" ca="1" si="664"/>
        <v>1</v>
      </c>
      <c r="AF2260" t="b">
        <f t="shared" ca="1" si="665"/>
        <v>0</v>
      </c>
      <c r="AG2260" s="317" t="b">
        <f t="shared" ca="1" si="666"/>
        <v>0</v>
      </c>
      <c r="AH2260" s="317" t="b">
        <f t="shared" ca="1" si="667"/>
        <v>0</v>
      </c>
      <c r="AI2260" s="317" t="b">
        <f t="shared" ca="1" si="668"/>
        <v>0</v>
      </c>
    </row>
    <row r="2261" spans="1:35" x14ac:dyDescent="0.25">
      <c r="A2261">
        <v>2229</v>
      </c>
      <c r="B2261" s="169">
        <f ca="1">OFFSET(InputPriceData!B$15,CalculationsAndCharts!$A2261+$A$11,0,1,1)</f>
        <v>38609</v>
      </c>
      <c r="C2261" s="3">
        <f ca="1">OFFSET(InputPriceData!G$15,CalculationsAndCharts!$A2261+$A$11,IF($C$7,8,0),1,1)</f>
        <v>1178900</v>
      </c>
      <c r="D2261" s="4">
        <f ca="1">OFFSET(InputPriceData!C$15,CalculationsAndCharts!$A2261+$A$11,IF($C$7,8,0),1,1)</f>
        <v>38.340000000000003</v>
      </c>
      <c r="E2261" s="4">
        <f ca="1">OFFSET(InputPriceData!D$15,CalculationsAndCharts!$A2261+$A$11,IF($C$7,8,0),1,1)</f>
        <v>38.51</v>
      </c>
      <c r="F2261" s="4">
        <f ca="1">OFFSET(InputPriceData!E$15,CalculationsAndCharts!$A2261+$A$11,IF($C$7,8,0),1,1)</f>
        <v>38.22</v>
      </c>
      <c r="G2261" s="4">
        <f ca="1">OFFSET(InputPriceData!F$15,CalculationsAndCharts!$A2261+$A$11,IF($C$7,8,0),1,1)</f>
        <v>38.35</v>
      </c>
      <c r="H2261" s="133"/>
      <c r="I2261" s="133"/>
      <c r="J2261" s="37">
        <f t="shared" ca="1" si="658"/>
        <v>572</v>
      </c>
      <c r="K2261" s="124">
        <f t="shared" ca="1" si="659"/>
        <v>-0.58999999999999631</v>
      </c>
      <c r="L2261" s="343">
        <f t="shared" ca="1" si="650"/>
        <v>-0.19414012171172695</v>
      </c>
      <c r="M2261" s="345">
        <f t="shared" ca="1" si="660"/>
        <v>0.23187377460116351</v>
      </c>
      <c r="N2261" s="344">
        <f t="shared" ca="1" si="651"/>
        <v>-0.83726640516228856</v>
      </c>
      <c r="O2261" s="4"/>
      <c r="P2261" s="4"/>
      <c r="Q2261" s="3"/>
      <c r="S2261" s="4"/>
      <c r="T2261" s="4" t="b">
        <f t="shared" ca="1" si="652"/>
        <v>0</v>
      </c>
      <c r="U2261" t="b">
        <f t="shared" ca="1" si="653"/>
        <v>0</v>
      </c>
      <c r="W2261" s="317" t="b">
        <f t="shared" ca="1" si="654"/>
        <v>0</v>
      </c>
      <c r="X2261" s="317" t="b">
        <f t="shared" ca="1" si="661"/>
        <v>0</v>
      </c>
      <c r="Y2261" s="317" t="b">
        <f t="shared" ca="1" si="655"/>
        <v>0</v>
      </c>
      <c r="Z2261" t="b">
        <f t="shared" ca="1" si="656"/>
        <v>0</v>
      </c>
      <c r="AA2261" s="37" t="b">
        <f t="shared" ca="1" si="662"/>
        <v>1</v>
      </c>
      <c r="AB2261" t="b">
        <f t="shared" ca="1" si="657"/>
        <v>0</v>
      </c>
      <c r="AD2261" t="b">
        <f t="shared" ca="1" si="663"/>
        <v>0</v>
      </c>
      <c r="AE2261" s="37" t="b">
        <f t="shared" ca="1" si="664"/>
        <v>1</v>
      </c>
      <c r="AF2261" t="b">
        <f t="shared" ca="1" si="665"/>
        <v>0</v>
      </c>
      <c r="AG2261" s="317" t="b">
        <f t="shared" ca="1" si="666"/>
        <v>0</v>
      </c>
      <c r="AH2261" s="317" t="b">
        <f t="shared" ca="1" si="667"/>
        <v>0</v>
      </c>
      <c r="AI2261" s="317" t="b">
        <f t="shared" ca="1" si="668"/>
        <v>0</v>
      </c>
    </row>
    <row r="2262" spans="1:35" x14ac:dyDescent="0.25">
      <c r="A2262">
        <v>2230</v>
      </c>
      <c r="B2262" s="169">
        <f ca="1">OFFSET(InputPriceData!B$15,CalculationsAndCharts!$A2262+$A$11,0,1,1)</f>
        <v>38608</v>
      </c>
      <c r="C2262" s="3">
        <f ca="1">OFFSET(InputPriceData!G$15,CalculationsAndCharts!$A2262+$A$11,IF($C$7,8,0),1,1)</f>
        <v>2066000</v>
      </c>
      <c r="D2262" s="4">
        <f ca="1">OFFSET(InputPriceData!C$15,CalculationsAndCharts!$A2262+$A$11,IF($C$7,8,0),1,1)</f>
        <v>38.9</v>
      </c>
      <c r="E2262" s="4">
        <f ca="1">OFFSET(InputPriceData!D$15,CalculationsAndCharts!$A2262+$A$11,IF($C$7,8,0),1,1)</f>
        <v>38.909999999999997</v>
      </c>
      <c r="F2262" s="4">
        <f ca="1">OFFSET(InputPriceData!E$15,CalculationsAndCharts!$A2262+$A$11,IF($C$7,8,0),1,1)</f>
        <v>38.29</v>
      </c>
      <c r="G2262" s="4">
        <f ca="1">OFFSET(InputPriceData!F$15,CalculationsAndCharts!$A2262+$A$11,IF($C$7,8,0),1,1)</f>
        <v>38.369999999999997</v>
      </c>
      <c r="H2262" s="133"/>
      <c r="I2262" s="133"/>
      <c r="J2262" s="37">
        <f t="shared" ca="1" si="658"/>
        <v>571</v>
      </c>
      <c r="K2262" s="124">
        <f t="shared" ca="1" si="659"/>
        <v>-0.71000000000000085</v>
      </c>
      <c r="L2262" s="343">
        <f t="shared" ca="1" si="650"/>
        <v>-0.11268179295216842</v>
      </c>
      <c r="M2262" s="345">
        <f t="shared" ca="1" si="660"/>
        <v>0.23397959091943846</v>
      </c>
      <c r="N2262" s="344">
        <f t="shared" ca="1" si="651"/>
        <v>-0.48158812702158238</v>
      </c>
      <c r="O2262" s="4"/>
      <c r="P2262" s="4"/>
      <c r="Q2262" s="3"/>
      <c r="S2262" s="4"/>
      <c r="T2262" s="4" t="b">
        <f t="shared" ca="1" si="652"/>
        <v>0</v>
      </c>
      <c r="U2262" t="b">
        <f t="shared" ca="1" si="653"/>
        <v>0</v>
      </c>
      <c r="W2262" s="317" t="b">
        <f t="shared" ca="1" si="654"/>
        <v>0</v>
      </c>
      <c r="X2262" s="317" t="b">
        <f t="shared" ca="1" si="661"/>
        <v>0</v>
      </c>
      <c r="Y2262" s="317" t="b">
        <f t="shared" ca="1" si="655"/>
        <v>0</v>
      </c>
      <c r="Z2262" t="b">
        <f t="shared" ca="1" si="656"/>
        <v>0</v>
      </c>
      <c r="AA2262" s="37" t="b">
        <f t="shared" ca="1" si="662"/>
        <v>1</v>
      </c>
      <c r="AB2262" t="b">
        <f t="shared" ca="1" si="657"/>
        <v>0</v>
      </c>
      <c r="AD2262" t="b">
        <f t="shared" ca="1" si="663"/>
        <v>0</v>
      </c>
      <c r="AE2262" s="37" t="b">
        <f t="shared" ca="1" si="664"/>
        <v>1</v>
      </c>
      <c r="AF2262" t="b">
        <f t="shared" ca="1" si="665"/>
        <v>0</v>
      </c>
      <c r="AG2262" s="317" t="b">
        <f t="shared" ca="1" si="666"/>
        <v>0</v>
      </c>
      <c r="AH2262" s="317" t="b">
        <f t="shared" ca="1" si="667"/>
        <v>0</v>
      </c>
      <c r="AI2262" s="317" t="b">
        <f t="shared" ca="1" si="668"/>
        <v>0</v>
      </c>
    </row>
    <row r="2263" spans="1:35" x14ac:dyDescent="0.25">
      <c r="A2263">
        <v>2231</v>
      </c>
      <c r="B2263" s="169">
        <f ca="1">OFFSET(InputPriceData!B$15,CalculationsAndCharts!$A2263+$A$11,0,1,1)</f>
        <v>38607</v>
      </c>
      <c r="C2263" s="3">
        <f ca="1">OFFSET(InputPriceData!G$15,CalculationsAndCharts!$A2263+$A$11,IF($C$7,8,0),1,1)</f>
        <v>853000</v>
      </c>
      <c r="D2263" s="4">
        <f ca="1">OFFSET(InputPriceData!C$15,CalculationsAndCharts!$A2263+$A$11,IF($C$7,8,0),1,1)</f>
        <v>39.04</v>
      </c>
      <c r="E2263" s="4">
        <f ca="1">OFFSET(InputPriceData!D$15,CalculationsAndCharts!$A2263+$A$11,IF($C$7,8,0),1,1)</f>
        <v>39.17</v>
      </c>
      <c r="F2263" s="4">
        <f ca="1">OFFSET(InputPriceData!E$15,CalculationsAndCharts!$A2263+$A$11,IF($C$7,8,0),1,1)</f>
        <v>38.840000000000003</v>
      </c>
      <c r="G2263" s="4">
        <f ca="1">OFFSET(InputPriceData!F$15,CalculationsAndCharts!$A2263+$A$11,IF($C$7,8,0),1,1)</f>
        <v>38.94</v>
      </c>
      <c r="H2263" s="133"/>
      <c r="I2263" s="133"/>
      <c r="J2263" s="37">
        <f t="shared" ca="1" si="658"/>
        <v>570</v>
      </c>
      <c r="K2263" s="124">
        <f t="shared" ca="1" si="659"/>
        <v>-0.26000000000000512</v>
      </c>
      <c r="L2263" s="343">
        <f t="shared" ca="1" si="650"/>
        <v>-5.1866794635348795E-2</v>
      </c>
      <c r="M2263" s="345">
        <f t="shared" ca="1" si="660"/>
        <v>0.23610453170478149</v>
      </c>
      <c r="N2263" s="344">
        <f t="shared" ca="1" si="651"/>
        <v>-0.21967725168528993</v>
      </c>
      <c r="O2263" s="4"/>
      <c r="P2263" s="4"/>
      <c r="Q2263" s="3"/>
      <c r="S2263" s="4"/>
      <c r="T2263" s="4" t="b">
        <f t="shared" ca="1" si="652"/>
        <v>0</v>
      </c>
      <c r="U2263" t="b">
        <f t="shared" ca="1" si="653"/>
        <v>0</v>
      </c>
      <c r="W2263" s="317" t="b">
        <f t="shared" ca="1" si="654"/>
        <v>0</v>
      </c>
      <c r="X2263" s="317" t="b">
        <f t="shared" ca="1" si="661"/>
        <v>0</v>
      </c>
      <c r="Y2263" s="317" t="b">
        <f t="shared" ca="1" si="655"/>
        <v>1</v>
      </c>
      <c r="Z2263" t="b">
        <f t="shared" ca="1" si="656"/>
        <v>1</v>
      </c>
      <c r="AA2263" s="37" t="b">
        <f t="shared" ca="1" si="662"/>
        <v>1</v>
      </c>
      <c r="AB2263" t="b">
        <f t="shared" ca="1" si="657"/>
        <v>0</v>
      </c>
      <c r="AD2263" t="b">
        <f t="shared" ca="1" si="663"/>
        <v>1</v>
      </c>
      <c r="AE2263" s="37" t="b">
        <f t="shared" ca="1" si="664"/>
        <v>1</v>
      </c>
      <c r="AF2263" t="b">
        <f t="shared" ca="1" si="665"/>
        <v>0</v>
      </c>
      <c r="AG2263" s="317" t="b">
        <f t="shared" ca="1" si="666"/>
        <v>0</v>
      </c>
      <c r="AH2263" s="317" t="b">
        <f t="shared" ca="1" si="667"/>
        <v>0</v>
      </c>
      <c r="AI2263" s="317" t="b">
        <f t="shared" ca="1" si="668"/>
        <v>1</v>
      </c>
    </row>
    <row r="2264" spans="1:35" x14ac:dyDescent="0.25">
      <c r="A2264">
        <v>2232</v>
      </c>
      <c r="B2264" s="169">
        <f ca="1">OFFSET(InputPriceData!B$15,CalculationsAndCharts!$A2264+$A$11,0,1,1)</f>
        <v>38604</v>
      </c>
      <c r="C2264" s="3">
        <f ca="1">OFFSET(InputPriceData!G$15,CalculationsAndCharts!$A2264+$A$11,IF($C$7,8,0),1,1)</f>
        <v>2493700</v>
      </c>
      <c r="D2264" s="4">
        <f ca="1">OFFSET(InputPriceData!C$15,CalculationsAndCharts!$A2264+$A$11,IF($C$7,8,0),1,1)</f>
        <v>39.200000000000003</v>
      </c>
      <c r="E2264" s="4">
        <f ca="1">OFFSET(InputPriceData!D$15,CalculationsAndCharts!$A2264+$A$11,IF($C$7,8,0),1,1)</f>
        <v>39.29</v>
      </c>
      <c r="F2264" s="4">
        <f ca="1">OFFSET(InputPriceData!E$15,CalculationsAndCharts!$A2264+$A$11,IF($C$7,8,0),1,1)</f>
        <v>39</v>
      </c>
      <c r="G2264" s="4">
        <f ca="1">OFFSET(InputPriceData!F$15,CalculationsAndCharts!$A2264+$A$11,IF($C$7,8,0),1,1)</f>
        <v>39.08</v>
      </c>
      <c r="H2264" s="133"/>
      <c r="I2264" s="133"/>
      <c r="J2264" s="37">
        <f t="shared" ca="1" si="658"/>
        <v>569</v>
      </c>
      <c r="K2264" s="124">
        <f t="shared" ca="1" si="659"/>
        <v>-0.37000000000000455</v>
      </c>
      <c r="L2264" s="343">
        <f t="shared" ca="1" si="650"/>
        <v>-1.040418561547086E-2</v>
      </c>
      <c r="M2264" s="345">
        <f t="shared" ca="1" si="660"/>
        <v>0.23824877064054642</v>
      </c>
      <c r="N2264" s="344">
        <f t="shared" ca="1" si="651"/>
        <v>-4.3669419940755912E-2</v>
      </c>
      <c r="O2264" s="4"/>
      <c r="P2264" s="4"/>
      <c r="Q2264" s="3"/>
      <c r="S2264" s="4"/>
      <c r="T2264" s="4" t="b">
        <f t="shared" ca="1" si="652"/>
        <v>0</v>
      </c>
      <c r="U2264" t="b">
        <f t="shared" ca="1" si="653"/>
        <v>1</v>
      </c>
      <c r="W2264" s="317" t="b">
        <f t="shared" ca="1" si="654"/>
        <v>0</v>
      </c>
      <c r="X2264" s="317" t="b">
        <f t="shared" ca="1" si="661"/>
        <v>1</v>
      </c>
      <c r="Y2264" s="317" t="b">
        <f t="shared" ca="1" si="655"/>
        <v>0</v>
      </c>
      <c r="Z2264" t="b">
        <f t="shared" ca="1" si="656"/>
        <v>0</v>
      </c>
      <c r="AA2264" s="37" t="b">
        <f t="shared" ca="1" si="662"/>
        <v>0</v>
      </c>
      <c r="AB2264" t="b">
        <f t="shared" ca="1" si="657"/>
        <v>0</v>
      </c>
      <c r="AD2264" t="b">
        <f t="shared" ca="1" si="663"/>
        <v>0</v>
      </c>
      <c r="AE2264" s="37" t="b">
        <f t="shared" ca="1" si="664"/>
        <v>0</v>
      </c>
      <c r="AF2264" t="b">
        <f t="shared" ca="1" si="665"/>
        <v>0</v>
      </c>
      <c r="AG2264" s="317" t="b">
        <f t="shared" ca="1" si="666"/>
        <v>0</v>
      </c>
      <c r="AH2264" s="317" t="b">
        <f t="shared" ca="1" si="667"/>
        <v>1</v>
      </c>
      <c r="AI2264" s="317" t="b">
        <f t="shared" ca="1" si="668"/>
        <v>0</v>
      </c>
    </row>
    <row r="2265" spans="1:35" x14ac:dyDescent="0.25">
      <c r="A2265">
        <v>2233</v>
      </c>
      <c r="B2265" s="169">
        <f ca="1">OFFSET(InputPriceData!B$15,CalculationsAndCharts!$A2265+$A$11,0,1,1)</f>
        <v>38603</v>
      </c>
      <c r="C2265" s="3">
        <f ca="1">OFFSET(InputPriceData!G$15,CalculationsAndCharts!$A2265+$A$11,IF($C$7,8,0),1,1)</f>
        <v>1539700</v>
      </c>
      <c r="D2265" s="4">
        <f ca="1">OFFSET(InputPriceData!C$15,CalculationsAndCharts!$A2265+$A$11,IF($C$7,8,0),1,1)</f>
        <v>39.28</v>
      </c>
      <c r="E2265" s="4">
        <f ca="1">OFFSET(InputPriceData!D$15,CalculationsAndCharts!$A2265+$A$11,IF($C$7,8,0),1,1)</f>
        <v>39.61</v>
      </c>
      <c r="F2265" s="4">
        <f ca="1">OFFSET(InputPriceData!E$15,CalculationsAndCharts!$A2265+$A$11,IF($C$7,8,0),1,1)</f>
        <v>39.11</v>
      </c>
      <c r="G2265" s="4">
        <f ca="1">OFFSET(InputPriceData!F$15,CalculationsAndCharts!$A2265+$A$11,IF($C$7,8,0),1,1)</f>
        <v>39.200000000000003</v>
      </c>
      <c r="H2265" s="133"/>
      <c r="I2265" s="133"/>
      <c r="J2265" s="37">
        <f t="shared" ca="1" si="658"/>
        <v>568</v>
      </c>
      <c r="K2265" s="124">
        <f t="shared" ca="1" si="659"/>
        <v>-0.28999999999999915</v>
      </c>
      <c r="L2265" s="343">
        <f t="shared" ca="1" si="650"/>
        <v>1.6719330718648024E-2</v>
      </c>
      <c r="M2265" s="345">
        <f t="shared" ca="1" si="660"/>
        <v>0.24041248298743331</v>
      </c>
      <c r="N2265" s="344">
        <f t="shared" ca="1" si="651"/>
        <v>6.9544353566374367E-2</v>
      </c>
      <c r="O2265" s="4"/>
      <c r="P2265" s="4"/>
      <c r="Q2265" s="3"/>
      <c r="S2265" s="4"/>
      <c r="T2265" s="4" t="b">
        <f t="shared" ca="1" si="652"/>
        <v>0</v>
      </c>
      <c r="U2265" t="b">
        <f t="shared" ca="1" si="653"/>
        <v>0</v>
      </c>
      <c r="W2265" s="317" t="b">
        <f t="shared" ca="1" si="654"/>
        <v>0</v>
      </c>
      <c r="X2265" s="317" t="b">
        <f t="shared" ca="1" si="661"/>
        <v>1</v>
      </c>
      <c r="Y2265" s="317" t="b">
        <f t="shared" ca="1" si="655"/>
        <v>0</v>
      </c>
      <c r="Z2265" t="b">
        <f t="shared" ca="1" si="656"/>
        <v>0</v>
      </c>
      <c r="AA2265" s="37" t="b">
        <f t="shared" ca="1" si="662"/>
        <v>0</v>
      </c>
      <c r="AB2265" t="b">
        <f t="shared" ca="1" si="657"/>
        <v>0</v>
      </c>
      <c r="AD2265" t="b">
        <f t="shared" ca="1" si="663"/>
        <v>0</v>
      </c>
      <c r="AE2265" s="37" t="b">
        <f t="shared" ca="1" si="664"/>
        <v>0</v>
      </c>
      <c r="AF2265" t="b">
        <f t="shared" ca="1" si="665"/>
        <v>0</v>
      </c>
      <c r="AG2265" s="317" t="b">
        <f t="shared" ca="1" si="666"/>
        <v>0</v>
      </c>
      <c r="AH2265" s="317" t="b">
        <f t="shared" ca="1" si="667"/>
        <v>1</v>
      </c>
      <c r="AI2265" s="317" t="b">
        <f t="shared" ca="1" si="668"/>
        <v>0</v>
      </c>
    </row>
    <row r="2266" spans="1:35" x14ac:dyDescent="0.25">
      <c r="A2266">
        <v>2234</v>
      </c>
      <c r="B2266" s="169">
        <f ca="1">OFFSET(InputPriceData!B$15,CalculationsAndCharts!$A2266+$A$11,0,1,1)</f>
        <v>38602</v>
      </c>
      <c r="C2266" s="3">
        <f ca="1">OFFSET(InputPriceData!G$15,CalculationsAndCharts!$A2266+$A$11,IF($C$7,8,0),1,1)</f>
        <v>975100</v>
      </c>
      <c r="D2266" s="4">
        <f ca="1">OFFSET(InputPriceData!C$15,CalculationsAndCharts!$A2266+$A$11,IF($C$7,8,0),1,1)</f>
        <v>39.5</v>
      </c>
      <c r="E2266" s="4">
        <f ca="1">OFFSET(InputPriceData!D$15,CalculationsAndCharts!$A2266+$A$11,IF($C$7,8,0),1,1)</f>
        <v>39.54</v>
      </c>
      <c r="F2266" s="4">
        <f ca="1">OFFSET(InputPriceData!E$15,CalculationsAndCharts!$A2266+$A$11,IF($C$7,8,0),1,1)</f>
        <v>39.31</v>
      </c>
      <c r="G2266" s="4">
        <f ca="1">OFFSET(InputPriceData!F$15,CalculationsAndCharts!$A2266+$A$11,IF($C$7,8,0),1,1)</f>
        <v>39.450000000000003</v>
      </c>
      <c r="H2266" s="133"/>
      <c r="I2266" s="133"/>
      <c r="J2266" s="37">
        <f t="shared" ca="1" si="658"/>
        <v>567</v>
      </c>
      <c r="K2266" s="124">
        <f t="shared" ca="1" si="659"/>
        <v>0.10999999999999943</v>
      </c>
      <c r="L2266" s="343">
        <f t="shared" ca="1" si="650"/>
        <v>1.629438435123276E-2</v>
      </c>
      <c r="M2266" s="345">
        <f t="shared" ca="1" si="660"/>
        <v>0.24259584559781364</v>
      </c>
      <c r="N2266" s="344">
        <f t="shared" ca="1" si="651"/>
        <v>6.716679055686027E-2</v>
      </c>
      <c r="O2266" s="4"/>
      <c r="P2266" s="4"/>
      <c r="Q2266" s="3"/>
      <c r="S2266" s="4"/>
      <c r="T2266" s="4" t="b">
        <f t="shared" ca="1" si="652"/>
        <v>0</v>
      </c>
      <c r="U2266" t="b">
        <f t="shared" ca="1" si="653"/>
        <v>0</v>
      </c>
      <c r="W2266" s="317" t="b">
        <f t="shared" ca="1" si="654"/>
        <v>1</v>
      </c>
      <c r="X2266" s="317" t="b">
        <f t="shared" ca="1" si="661"/>
        <v>1</v>
      </c>
      <c r="Y2266" s="317" t="b">
        <f t="shared" ca="1" si="655"/>
        <v>0</v>
      </c>
      <c r="Z2266" t="b">
        <f t="shared" ca="1" si="656"/>
        <v>0</v>
      </c>
      <c r="AA2266" s="37" t="b">
        <f t="shared" ca="1" si="662"/>
        <v>0</v>
      </c>
      <c r="AB2266" t="b">
        <f t="shared" ca="1" si="657"/>
        <v>1</v>
      </c>
      <c r="AD2266" t="b">
        <f t="shared" ca="1" si="663"/>
        <v>0</v>
      </c>
      <c r="AE2266" s="37" t="b">
        <f t="shared" ca="1" si="664"/>
        <v>0</v>
      </c>
      <c r="AF2266" t="b">
        <f t="shared" ca="1" si="665"/>
        <v>1</v>
      </c>
      <c r="AG2266" s="317" t="b">
        <f t="shared" ca="1" si="666"/>
        <v>1</v>
      </c>
      <c r="AH2266" s="317" t="b">
        <f t="shared" ca="1" si="667"/>
        <v>1</v>
      </c>
      <c r="AI2266" s="317" t="b">
        <f t="shared" ca="1" si="668"/>
        <v>0</v>
      </c>
    </row>
    <row r="2267" spans="1:35" x14ac:dyDescent="0.25">
      <c r="A2267">
        <v>2235</v>
      </c>
      <c r="B2267" s="169">
        <f ca="1">OFFSET(InputPriceData!B$15,CalculationsAndCharts!$A2267+$A$11,0,1,1)</f>
        <v>38601</v>
      </c>
      <c r="C2267" s="3">
        <f ca="1">OFFSET(InputPriceData!G$15,CalculationsAndCharts!$A2267+$A$11,IF($C$7,8,0),1,1)</f>
        <v>993400</v>
      </c>
      <c r="D2267" s="4">
        <f ca="1">OFFSET(InputPriceData!C$15,CalculationsAndCharts!$A2267+$A$11,IF($C$7,8,0),1,1)</f>
        <v>39.340000000000003</v>
      </c>
      <c r="E2267" s="4">
        <f ca="1">OFFSET(InputPriceData!D$15,CalculationsAndCharts!$A2267+$A$11,IF($C$7,8,0),1,1)</f>
        <v>39.799999999999997</v>
      </c>
      <c r="F2267" s="4">
        <f ca="1">OFFSET(InputPriceData!E$15,CalculationsAndCharts!$A2267+$A$11,IF($C$7,8,0),1,1)</f>
        <v>39.340000000000003</v>
      </c>
      <c r="G2267" s="4">
        <f ca="1">OFFSET(InputPriceData!F$15,CalculationsAndCharts!$A2267+$A$11,IF($C$7,8,0),1,1)</f>
        <v>39.49</v>
      </c>
      <c r="H2267" s="133"/>
      <c r="I2267" s="133"/>
      <c r="J2267" s="37">
        <f t="shared" ca="1" si="658"/>
        <v>566</v>
      </c>
      <c r="K2267" s="124">
        <f t="shared" ca="1" si="659"/>
        <v>0.14000000000000057</v>
      </c>
      <c r="L2267" s="343">
        <f t="shared" ca="1" si="650"/>
        <v>2.535652081775708E-3</v>
      </c>
      <c r="M2267" s="345">
        <f t="shared" ca="1" si="660"/>
        <v>0.24479903693018532</v>
      </c>
      <c r="N2267" s="344">
        <f t="shared" ca="1" si="651"/>
        <v>1.0358096639484964E-2</v>
      </c>
      <c r="O2267" s="4"/>
      <c r="P2267" s="4"/>
      <c r="Q2267" s="3"/>
      <c r="S2267" s="4"/>
      <c r="T2267" s="4" t="b">
        <f t="shared" ca="1" si="652"/>
        <v>1</v>
      </c>
      <c r="U2267" t="b">
        <f t="shared" ca="1" si="653"/>
        <v>0</v>
      </c>
      <c r="W2267" s="317" t="b">
        <f t="shared" ca="1" si="654"/>
        <v>0</v>
      </c>
      <c r="X2267" s="317" t="b">
        <f t="shared" ca="1" si="661"/>
        <v>0</v>
      </c>
      <c r="Y2267" s="317" t="b">
        <f t="shared" ca="1" si="655"/>
        <v>1</v>
      </c>
      <c r="Z2267" t="b">
        <f t="shared" ca="1" si="656"/>
        <v>1</v>
      </c>
      <c r="AA2267" s="37" t="b">
        <f t="shared" ca="1" si="662"/>
        <v>1</v>
      </c>
      <c r="AB2267" t="b">
        <f t="shared" ca="1" si="657"/>
        <v>0</v>
      </c>
      <c r="AD2267" t="b">
        <f t="shared" ca="1" si="663"/>
        <v>1</v>
      </c>
      <c r="AE2267" s="37" t="b">
        <f t="shared" ca="1" si="664"/>
        <v>1</v>
      </c>
      <c r="AF2267" t="b">
        <f t="shared" ca="1" si="665"/>
        <v>0</v>
      </c>
      <c r="AG2267" s="317" t="b">
        <f t="shared" ca="1" si="666"/>
        <v>0</v>
      </c>
      <c r="AH2267" s="317" t="b">
        <f t="shared" ca="1" si="667"/>
        <v>0</v>
      </c>
      <c r="AI2267" s="317" t="b">
        <f t="shared" ca="1" si="668"/>
        <v>1</v>
      </c>
    </row>
    <row r="2268" spans="1:35" x14ac:dyDescent="0.25">
      <c r="A2268">
        <v>2236</v>
      </c>
      <c r="B2268" s="169">
        <f ca="1">OFFSET(InputPriceData!B$15,CalculationsAndCharts!$A2268+$A$11,0,1,1)</f>
        <v>38597</v>
      </c>
      <c r="C2268" s="3">
        <f ca="1">OFFSET(InputPriceData!G$15,CalculationsAndCharts!$A2268+$A$11,IF($C$7,8,0),1,1)</f>
        <v>742400</v>
      </c>
      <c r="D2268" s="4">
        <f ca="1">OFFSET(InputPriceData!C$15,CalculationsAndCharts!$A2268+$A$11,IF($C$7,8,0),1,1)</f>
        <v>39.4</v>
      </c>
      <c r="E2268" s="4">
        <f ca="1">OFFSET(InputPriceData!D$15,CalculationsAndCharts!$A2268+$A$11,IF($C$7,8,0),1,1)</f>
        <v>39.619999999999997</v>
      </c>
      <c r="F2268" s="4">
        <f ca="1">OFFSET(InputPriceData!E$15,CalculationsAndCharts!$A2268+$A$11,IF($C$7,8,0),1,1)</f>
        <v>39.340000000000003</v>
      </c>
      <c r="G2268" s="4">
        <f ca="1">OFFSET(InputPriceData!F$15,CalculationsAndCharts!$A2268+$A$11,IF($C$7,8,0),1,1)</f>
        <v>39.340000000000003</v>
      </c>
      <c r="H2268" s="133"/>
      <c r="I2268" s="133"/>
      <c r="J2268" s="37">
        <f t="shared" ca="1" si="658"/>
        <v>565</v>
      </c>
      <c r="K2268" s="124">
        <f t="shared" ca="1" si="659"/>
        <v>0.12000000000000455</v>
      </c>
      <c r="L2268" s="343">
        <f t="shared" ca="1" si="650"/>
        <v>-3.8296286786112317E-3</v>
      </c>
      <c r="M2268" s="345">
        <f t="shared" ca="1" si="660"/>
        <v>0.24702223706375914</v>
      </c>
      <c r="N2268" s="344">
        <f t="shared" ca="1" si="651"/>
        <v>-1.5503173820026424E-2</v>
      </c>
      <c r="O2268" s="4"/>
      <c r="P2268" s="4"/>
      <c r="Q2268" s="3"/>
      <c r="S2268" s="4"/>
      <c r="T2268" s="4" t="b">
        <f t="shared" ca="1" si="652"/>
        <v>0</v>
      </c>
      <c r="U2268" t="b">
        <f t="shared" ca="1" si="653"/>
        <v>1</v>
      </c>
      <c r="W2268" s="317" t="b">
        <f t="shared" ca="1" si="654"/>
        <v>1</v>
      </c>
      <c r="X2268" s="317" t="b">
        <f t="shared" ca="1" si="661"/>
        <v>1</v>
      </c>
      <c r="Y2268" s="317" t="b">
        <f t="shared" ca="1" si="655"/>
        <v>0</v>
      </c>
      <c r="Z2268" t="b">
        <f t="shared" ca="1" si="656"/>
        <v>0</v>
      </c>
      <c r="AA2268" s="37" t="b">
        <f t="shared" ca="1" si="662"/>
        <v>0</v>
      </c>
      <c r="AB2268" t="b">
        <f t="shared" ca="1" si="657"/>
        <v>1</v>
      </c>
      <c r="AD2268" t="b">
        <f t="shared" ca="1" si="663"/>
        <v>0</v>
      </c>
      <c r="AE2268" s="37" t="b">
        <f t="shared" ca="1" si="664"/>
        <v>0</v>
      </c>
      <c r="AF2268" t="b">
        <f t="shared" ca="1" si="665"/>
        <v>1</v>
      </c>
      <c r="AG2268" s="317" t="b">
        <f t="shared" ca="1" si="666"/>
        <v>1</v>
      </c>
      <c r="AH2268" s="317" t="b">
        <f t="shared" ca="1" si="667"/>
        <v>1</v>
      </c>
      <c r="AI2268" s="317" t="b">
        <f t="shared" ca="1" si="668"/>
        <v>0</v>
      </c>
    </row>
    <row r="2269" spans="1:35" x14ac:dyDescent="0.25">
      <c r="A2269">
        <v>2237</v>
      </c>
      <c r="B2269" s="169">
        <f ca="1">OFFSET(InputPriceData!B$15,CalculationsAndCharts!$A2269+$A$11,0,1,1)</f>
        <v>38596</v>
      </c>
      <c r="C2269" s="3">
        <f ca="1">OFFSET(InputPriceData!G$15,CalculationsAndCharts!$A2269+$A$11,IF($C$7,8,0),1,1)</f>
        <v>1126700</v>
      </c>
      <c r="D2269" s="4">
        <f ca="1">OFFSET(InputPriceData!C$15,CalculationsAndCharts!$A2269+$A$11,IF($C$7,8,0),1,1)</f>
        <v>39.159999999999997</v>
      </c>
      <c r="E2269" s="4">
        <f ca="1">OFFSET(InputPriceData!D$15,CalculationsAndCharts!$A2269+$A$11,IF($C$7,8,0),1,1)</f>
        <v>39.47</v>
      </c>
      <c r="F2269" s="4">
        <f ca="1">OFFSET(InputPriceData!E$15,CalculationsAndCharts!$A2269+$A$11,IF($C$7,8,0),1,1)</f>
        <v>39.090000000000003</v>
      </c>
      <c r="G2269" s="4">
        <f ca="1">OFFSET(InputPriceData!F$15,CalculationsAndCharts!$A2269+$A$11,IF($C$7,8,0),1,1)</f>
        <v>39.35</v>
      </c>
      <c r="H2269" s="133"/>
      <c r="I2269" s="133"/>
      <c r="J2269" s="37">
        <f t="shared" ca="1" si="658"/>
        <v>564</v>
      </c>
      <c r="K2269" s="124">
        <f t="shared" ca="1" si="659"/>
        <v>-0.39000000000000057</v>
      </c>
      <c r="L2269" s="343">
        <f t="shared" ca="1" si="650"/>
        <v>2.7337857340802782E-3</v>
      </c>
      <c r="M2269" s="345">
        <f t="shared" ca="1" si="660"/>
        <v>0.24926562771317776</v>
      </c>
      <c r="N2269" s="344">
        <f t="shared" ca="1" si="651"/>
        <v>1.0967359435637716E-2</v>
      </c>
      <c r="O2269" s="4"/>
      <c r="P2269" s="4"/>
      <c r="Q2269" s="3"/>
      <c r="S2269" s="4"/>
      <c r="T2269" s="4" t="b">
        <f t="shared" ca="1" si="652"/>
        <v>1</v>
      </c>
      <c r="U2269" t="b">
        <f t="shared" ca="1" si="653"/>
        <v>0</v>
      </c>
      <c r="W2269" s="317" t="b">
        <f t="shared" ca="1" si="654"/>
        <v>0</v>
      </c>
      <c r="X2269" s="317" t="b">
        <f t="shared" ca="1" si="661"/>
        <v>0</v>
      </c>
      <c r="Y2269" s="317" t="b">
        <f t="shared" ca="1" si="655"/>
        <v>0</v>
      </c>
      <c r="Z2269" t="b">
        <f t="shared" ca="1" si="656"/>
        <v>0</v>
      </c>
      <c r="AA2269" s="37" t="b">
        <f t="shared" ca="1" si="662"/>
        <v>1</v>
      </c>
      <c r="AB2269" t="b">
        <f t="shared" ca="1" si="657"/>
        <v>0</v>
      </c>
      <c r="AD2269" t="b">
        <f t="shared" ca="1" si="663"/>
        <v>0</v>
      </c>
      <c r="AE2269" s="37" t="b">
        <f t="shared" ca="1" si="664"/>
        <v>1</v>
      </c>
      <c r="AF2269" t="b">
        <f t="shared" ca="1" si="665"/>
        <v>0</v>
      </c>
      <c r="AG2269" s="317" t="b">
        <f t="shared" ca="1" si="666"/>
        <v>0</v>
      </c>
      <c r="AH2269" s="317" t="b">
        <f t="shared" ca="1" si="667"/>
        <v>0</v>
      </c>
      <c r="AI2269" s="317" t="b">
        <f t="shared" ca="1" si="668"/>
        <v>0</v>
      </c>
    </row>
    <row r="2270" spans="1:35" x14ac:dyDescent="0.25">
      <c r="A2270">
        <v>2238</v>
      </c>
      <c r="B2270" s="169">
        <f ca="1">OFFSET(InputPriceData!B$15,CalculationsAndCharts!$A2270+$A$11,0,1,1)</f>
        <v>38595</v>
      </c>
      <c r="C2270" s="3">
        <f ca="1">OFFSET(InputPriceData!G$15,CalculationsAndCharts!$A2270+$A$11,IF($C$7,8,0),1,1)</f>
        <v>2218400</v>
      </c>
      <c r="D2270" s="4">
        <f ca="1">OFFSET(InputPriceData!C$15,CalculationsAndCharts!$A2270+$A$11,IF($C$7,8,0),1,1)</f>
        <v>39.47</v>
      </c>
      <c r="E2270" s="4">
        <f ca="1">OFFSET(InputPriceData!D$15,CalculationsAndCharts!$A2270+$A$11,IF($C$7,8,0),1,1)</f>
        <v>39.47</v>
      </c>
      <c r="F2270" s="4">
        <f ca="1">OFFSET(InputPriceData!E$15,CalculationsAndCharts!$A2270+$A$11,IF($C$7,8,0),1,1)</f>
        <v>38.770000000000003</v>
      </c>
      <c r="G2270" s="4">
        <f ca="1">OFFSET(InputPriceData!F$15,CalculationsAndCharts!$A2270+$A$11,IF($C$7,8,0),1,1)</f>
        <v>39.22</v>
      </c>
      <c r="H2270" s="133"/>
      <c r="I2270" s="133"/>
      <c r="J2270" s="37">
        <f t="shared" ca="1" si="658"/>
        <v>563</v>
      </c>
      <c r="K2270" s="124">
        <f t="shared" ca="1" si="659"/>
        <v>-9.0000000000003411E-2</v>
      </c>
      <c r="L2270" s="343">
        <f t="shared" ca="1" si="650"/>
        <v>-4.0017001149187381E-3</v>
      </c>
      <c r="M2270" s="345">
        <f t="shared" ca="1" si="660"/>
        <v>0.25152939224336807</v>
      </c>
      <c r="N2270" s="344">
        <f t="shared" ca="1" si="651"/>
        <v>-1.5909473160285303E-2</v>
      </c>
      <c r="O2270" s="4"/>
      <c r="P2270" s="4"/>
      <c r="Q2270" s="3"/>
      <c r="S2270" s="4"/>
      <c r="T2270" s="4" t="b">
        <f t="shared" ca="1" si="652"/>
        <v>0</v>
      </c>
      <c r="U2270" t="b">
        <f t="shared" ca="1" si="653"/>
        <v>0</v>
      </c>
      <c r="W2270" s="317" t="b">
        <f t="shared" ca="1" si="654"/>
        <v>0</v>
      </c>
      <c r="X2270" s="317" t="b">
        <f t="shared" ca="1" si="661"/>
        <v>0</v>
      </c>
      <c r="Y2270" s="317" t="b">
        <f t="shared" ca="1" si="655"/>
        <v>0</v>
      </c>
      <c r="Z2270" t="b">
        <f t="shared" ca="1" si="656"/>
        <v>0</v>
      </c>
      <c r="AA2270" s="37" t="b">
        <f t="shared" ca="1" si="662"/>
        <v>1</v>
      </c>
      <c r="AB2270" t="b">
        <f t="shared" ca="1" si="657"/>
        <v>0</v>
      </c>
      <c r="AD2270" t="b">
        <f t="shared" ca="1" si="663"/>
        <v>0</v>
      </c>
      <c r="AE2270" s="37" t="b">
        <f t="shared" ca="1" si="664"/>
        <v>1</v>
      </c>
      <c r="AF2270" t="b">
        <f t="shared" ca="1" si="665"/>
        <v>0</v>
      </c>
      <c r="AG2270" s="317" t="b">
        <f t="shared" ca="1" si="666"/>
        <v>0</v>
      </c>
      <c r="AH2270" s="317" t="b">
        <f t="shared" ca="1" si="667"/>
        <v>0</v>
      </c>
      <c r="AI2270" s="317" t="b">
        <f t="shared" ca="1" si="668"/>
        <v>0</v>
      </c>
    </row>
    <row r="2271" spans="1:35" x14ac:dyDescent="0.25">
      <c r="A2271">
        <v>2239</v>
      </c>
      <c r="B2271" s="169">
        <f ca="1">OFFSET(InputPriceData!B$15,CalculationsAndCharts!$A2271+$A$11,0,1,1)</f>
        <v>38594</v>
      </c>
      <c r="C2271" s="3">
        <f ca="1">OFFSET(InputPriceData!G$15,CalculationsAndCharts!$A2271+$A$11,IF($C$7,8,0),1,1)</f>
        <v>1662500</v>
      </c>
      <c r="D2271" s="4">
        <f ca="1">OFFSET(InputPriceData!C$15,CalculationsAndCharts!$A2271+$A$11,IF($C$7,8,0),1,1)</f>
        <v>39.18</v>
      </c>
      <c r="E2271" s="4">
        <f ca="1">OFFSET(InputPriceData!D$15,CalculationsAndCharts!$A2271+$A$11,IF($C$7,8,0),1,1)</f>
        <v>39.86</v>
      </c>
      <c r="F2271" s="4">
        <f ca="1">OFFSET(InputPriceData!E$15,CalculationsAndCharts!$A2271+$A$11,IF($C$7,8,0),1,1)</f>
        <v>39.119999999999997</v>
      </c>
      <c r="G2271" s="4">
        <f ca="1">OFFSET(InputPriceData!F$15,CalculationsAndCharts!$A2271+$A$11,IF($C$7,8,0),1,1)</f>
        <v>39.74</v>
      </c>
      <c r="H2271" s="133"/>
      <c r="I2271" s="133"/>
      <c r="J2271" s="37">
        <f t="shared" ca="1" si="658"/>
        <v>562</v>
      </c>
      <c r="K2271" s="124">
        <f t="shared" ca="1" si="659"/>
        <v>0.69000000000000483</v>
      </c>
      <c r="L2271" s="343">
        <f t="shared" ca="1" si="650"/>
        <v>-4.3580620245613218E-2</v>
      </c>
      <c r="M2271" s="345">
        <f t="shared" ca="1" si="660"/>
        <v>0.25381371568452882</v>
      </c>
      <c r="N2271" s="344">
        <f t="shared" ca="1" si="651"/>
        <v>-0.17170317265194848</v>
      </c>
      <c r="O2271" s="4"/>
      <c r="P2271" s="4"/>
      <c r="Q2271" s="3"/>
      <c r="S2271" s="4"/>
      <c r="T2271" s="4" t="b">
        <f t="shared" ca="1" si="652"/>
        <v>0</v>
      </c>
      <c r="U2271" t="b">
        <f t="shared" ca="1" si="653"/>
        <v>0</v>
      </c>
      <c r="W2271" s="317" t="b">
        <f t="shared" ca="1" si="654"/>
        <v>0</v>
      </c>
      <c r="X2271" s="317" t="b">
        <f t="shared" ca="1" si="661"/>
        <v>0</v>
      </c>
      <c r="Y2271" s="317" t="b">
        <f t="shared" ca="1" si="655"/>
        <v>0</v>
      </c>
      <c r="Z2271" t="b">
        <f t="shared" ca="1" si="656"/>
        <v>0</v>
      </c>
      <c r="AA2271" s="37" t="b">
        <f t="shared" ca="1" si="662"/>
        <v>1</v>
      </c>
      <c r="AB2271" t="b">
        <f t="shared" ca="1" si="657"/>
        <v>0</v>
      </c>
      <c r="AD2271" t="b">
        <f t="shared" ca="1" si="663"/>
        <v>0</v>
      </c>
      <c r="AE2271" s="37" t="b">
        <f t="shared" ca="1" si="664"/>
        <v>1</v>
      </c>
      <c r="AF2271" t="b">
        <f t="shared" ca="1" si="665"/>
        <v>0</v>
      </c>
      <c r="AG2271" s="317" t="b">
        <f t="shared" ca="1" si="666"/>
        <v>0</v>
      </c>
      <c r="AH2271" s="317" t="b">
        <f t="shared" ca="1" si="667"/>
        <v>0</v>
      </c>
      <c r="AI2271" s="317" t="b">
        <f t="shared" ca="1" si="668"/>
        <v>0</v>
      </c>
    </row>
    <row r="2272" spans="1:35" x14ac:dyDescent="0.25">
      <c r="A2272">
        <v>2240</v>
      </c>
      <c r="B2272" s="169">
        <f ca="1">OFFSET(InputPriceData!B$15,CalculationsAndCharts!$A2272+$A$11,0,1,1)</f>
        <v>38593</v>
      </c>
      <c r="C2272" s="3">
        <f ca="1">OFFSET(InputPriceData!G$15,CalculationsAndCharts!$A2272+$A$11,IF($C$7,8,0),1,1)</f>
        <v>1367100</v>
      </c>
      <c r="D2272" s="4">
        <f ca="1">OFFSET(InputPriceData!C$15,CalculationsAndCharts!$A2272+$A$11,IF($C$7,8,0),1,1)</f>
        <v>38.880000000000003</v>
      </c>
      <c r="E2272" s="4">
        <f ca="1">OFFSET(InputPriceData!D$15,CalculationsAndCharts!$A2272+$A$11,IF($C$7,8,0),1,1)</f>
        <v>39.39</v>
      </c>
      <c r="F2272" s="4">
        <f ca="1">OFFSET(InputPriceData!E$15,CalculationsAndCharts!$A2272+$A$11,IF($C$7,8,0),1,1)</f>
        <v>38.79</v>
      </c>
      <c r="G2272" s="4">
        <f ca="1">OFFSET(InputPriceData!F$15,CalculationsAndCharts!$A2272+$A$11,IF($C$7,8,0),1,1)</f>
        <v>39.31</v>
      </c>
      <c r="H2272" s="133"/>
      <c r="I2272" s="133"/>
      <c r="J2272" s="37">
        <f t="shared" ca="1" si="658"/>
        <v>561</v>
      </c>
      <c r="K2272" s="124">
        <f t="shared" ca="1" si="659"/>
        <v>2.0000000000003126E-2</v>
      </c>
      <c r="L2272" s="343">
        <f t="shared" ca="1" si="650"/>
        <v>-6.296377934325359E-2</v>
      </c>
      <c r="M2272" s="345">
        <f t="shared" ca="1" si="660"/>
        <v>0.25611878474725408</v>
      </c>
      <c r="N2272" s="344">
        <f t="shared" ca="1" si="651"/>
        <v>-0.24583819342024518</v>
      </c>
      <c r="O2272" s="4"/>
      <c r="P2272" s="4"/>
      <c r="Q2272" s="3"/>
      <c r="S2272" s="4"/>
      <c r="T2272" s="4" t="b">
        <f t="shared" ca="1" si="652"/>
        <v>0</v>
      </c>
      <c r="U2272" t="b">
        <f t="shared" ca="1" si="653"/>
        <v>0</v>
      </c>
      <c r="W2272" s="317" t="b">
        <f t="shared" ca="1" si="654"/>
        <v>0</v>
      </c>
      <c r="X2272" s="317" t="b">
        <f t="shared" ca="1" si="661"/>
        <v>0</v>
      </c>
      <c r="Y2272" s="317" t="b">
        <f t="shared" ca="1" si="655"/>
        <v>0</v>
      </c>
      <c r="Z2272" t="b">
        <f t="shared" ca="1" si="656"/>
        <v>0</v>
      </c>
      <c r="AA2272" s="37" t="b">
        <f t="shared" ca="1" si="662"/>
        <v>1</v>
      </c>
      <c r="AB2272" t="b">
        <f t="shared" ca="1" si="657"/>
        <v>0</v>
      </c>
      <c r="AD2272" t="b">
        <f t="shared" ca="1" si="663"/>
        <v>0</v>
      </c>
      <c r="AE2272" s="37" t="b">
        <f t="shared" ca="1" si="664"/>
        <v>1</v>
      </c>
      <c r="AF2272" t="b">
        <f t="shared" ca="1" si="665"/>
        <v>0</v>
      </c>
      <c r="AG2272" s="317" t="b">
        <f t="shared" ca="1" si="666"/>
        <v>0</v>
      </c>
      <c r="AH2272" s="317" t="b">
        <f t="shared" ca="1" si="667"/>
        <v>0</v>
      </c>
      <c r="AI2272" s="317" t="b">
        <f t="shared" ca="1" si="668"/>
        <v>0</v>
      </c>
    </row>
    <row r="2273" spans="1:35" x14ac:dyDescent="0.25">
      <c r="A2273">
        <v>2241</v>
      </c>
      <c r="B2273" s="169">
        <f ca="1">OFFSET(InputPriceData!B$15,CalculationsAndCharts!$A2273+$A$11,0,1,1)</f>
        <v>38590</v>
      </c>
      <c r="C2273" s="3">
        <f ca="1">OFFSET(InputPriceData!G$15,CalculationsAndCharts!$A2273+$A$11,IF($C$7,8,0),1,1)</f>
        <v>883500</v>
      </c>
      <c r="D2273" s="4">
        <f ca="1">OFFSET(InputPriceData!C$15,CalculationsAndCharts!$A2273+$A$11,IF($C$7,8,0),1,1)</f>
        <v>39.17</v>
      </c>
      <c r="E2273" s="4">
        <f ca="1">OFFSET(InputPriceData!D$15,CalculationsAndCharts!$A2273+$A$11,IF($C$7,8,0),1,1)</f>
        <v>39.22</v>
      </c>
      <c r="F2273" s="4">
        <f ca="1">OFFSET(InputPriceData!E$15,CalculationsAndCharts!$A2273+$A$11,IF($C$7,8,0),1,1)</f>
        <v>38.85</v>
      </c>
      <c r="G2273" s="4">
        <f ca="1">OFFSET(InputPriceData!F$15,CalculationsAndCharts!$A2273+$A$11,IF($C$7,8,0),1,1)</f>
        <v>39.049999999999997</v>
      </c>
      <c r="H2273" s="133"/>
      <c r="I2273" s="133"/>
      <c r="J2273" s="37">
        <f t="shared" ca="1" si="658"/>
        <v>560</v>
      </c>
      <c r="K2273" s="124">
        <f t="shared" ca="1" si="659"/>
        <v>-0.25</v>
      </c>
      <c r="L2273" s="343">
        <f t="shared" ref="L2273:L2336" ca="1" si="669">IF(J2273&gt;3,($D$21*(K2273+K2274)/2+$D$22*L2274+$D$23*L2275),IF(J2273=1,0,IF(J2273=2,($D$21*0*(G2273+G2274)/2+$D$22*L2274),IF(J2273=3,($D$21*0*(G2273+G2274)/2+$D$22*L2274+$D$23*L2275),0))))</f>
        <v>-4.169173344425673E-2</v>
      </c>
      <c r="M2273" s="345">
        <f t="shared" ca="1" si="660"/>
        <v>0.25844478783779423</v>
      </c>
      <c r="N2273" s="344">
        <f t="shared" ref="N2273:N2336" ca="1" si="670">IF(M2273=0,0,L2273/M2273)</f>
        <v>-0.16131775685266828</v>
      </c>
      <c r="O2273" s="4"/>
      <c r="P2273" s="4"/>
      <c r="Q2273" s="3"/>
      <c r="S2273" s="4"/>
      <c r="T2273" s="4" t="b">
        <f t="shared" ref="T2273:T2336" ca="1" si="671">AND(N2274&lt;0,N2273&gt;0)</f>
        <v>0</v>
      </c>
      <c r="U2273" t="b">
        <f t="shared" ref="U2273:U2336" ca="1" si="672">AND(N2274&gt;0,N2273&lt;0)</f>
        <v>0</v>
      </c>
      <c r="W2273" s="317" t="b">
        <f t="shared" ref="W2273:W2336" ca="1" si="673">AND(T2274&lt;&gt;T2275,T2274,NOT(X2274))</f>
        <v>0</v>
      </c>
      <c r="X2273" s="317" t="b">
        <f t="shared" ca="1" si="661"/>
        <v>0</v>
      </c>
      <c r="Y2273" s="317" t="b">
        <f t="shared" ref="Y2273:Y2336" ca="1" si="674">AND(X2274,AND(U2274&lt;&gt;U2275,U2274))</f>
        <v>0</v>
      </c>
      <c r="Z2273" t="b">
        <f t="shared" ref="Z2273:Z2336" ca="1" si="675">AND(U2274&lt;&gt;U2275,U2274,NOT(AA2274))</f>
        <v>0</v>
      </c>
      <c r="AA2273" s="37" t="b">
        <f t="shared" ca="1" si="662"/>
        <v>1</v>
      </c>
      <c r="AB2273" t="b">
        <f t="shared" ref="AB2273:AB2336" ca="1" si="676">AND(AA2274,AND(T2274&lt;&gt;T2275,T2274))</f>
        <v>0</v>
      </c>
      <c r="AD2273" t="b">
        <f t="shared" ca="1" si="663"/>
        <v>0</v>
      </c>
      <c r="AE2273" s="37" t="b">
        <f t="shared" ca="1" si="664"/>
        <v>1</v>
      </c>
      <c r="AF2273" t="b">
        <f t="shared" ca="1" si="665"/>
        <v>0</v>
      </c>
      <c r="AG2273" s="317" t="b">
        <f t="shared" ca="1" si="666"/>
        <v>0</v>
      </c>
      <c r="AH2273" s="317" t="b">
        <f t="shared" ca="1" si="667"/>
        <v>0</v>
      </c>
      <c r="AI2273" s="317" t="b">
        <f t="shared" ca="1" si="668"/>
        <v>0</v>
      </c>
    </row>
    <row r="2274" spans="1:35" x14ac:dyDescent="0.25">
      <c r="A2274">
        <v>2242</v>
      </c>
      <c r="B2274" s="169">
        <f ca="1">OFFSET(InputPriceData!B$15,CalculationsAndCharts!$A2274+$A$11,0,1,1)</f>
        <v>38589</v>
      </c>
      <c r="C2274" s="3">
        <f ca="1">OFFSET(InputPriceData!G$15,CalculationsAndCharts!$A2274+$A$11,IF($C$7,8,0),1,1)</f>
        <v>666100</v>
      </c>
      <c r="D2274" s="4">
        <f ca="1">OFFSET(InputPriceData!C$15,CalculationsAndCharts!$A2274+$A$11,IF($C$7,8,0),1,1)</f>
        <v>39.380000000000003</v>
      </c>
      <c r="E2274" s="4">
        <f ca="1">OFFSET(InputPriceData!D$15,CalculationsAndCharts!$A2274+$A$11,IF($C$7,8,0),1,1)</f>
        <v>39.5</v>
      </c>
      <c r="F2274" s="4">
        <f ca="1">OFFSET(InputPriceData!E$15,CalculationsAndCharts!$A2274+$A$11,IF($C$7,8,0),1,1)</f>
        <v>39.119999999999997</v>
      </c>
      <c r="G2274" s="4">
        <f ca="1">OFFSET(InputPriceData!F$15,CalculationsAndCharts!$A2274+$A$11,IF($C$7,8,0),1,1)</f>
        <v>39.29</v>
      </c>
      <c r="H2274" s="133"/>
      <c r="I2274" s="133"/>
      <c r="J2274" s="37">
        <f t="shared" ref="J2274:J2337" ca="1" si="677">$A$8-A2274+1</f>
        <v>559</v>
      </c>
      <c r="K2274" s="124">
        <f t="shared" ref="K2274:K2337" ca="1" si="678">IF(J2274&gt;2,G2274-G2276,0)</f>
        <v>-0.16000000000000369</v>
      </c>
      <c r="L2274" s="343">
        <f t="shared" ca="1" si="669"/>
        <v>-1.7554799680404184E-2</v>
      </c>
      <c r="M2274" s="345">
        <f t="shared" ref="M2274:M2337" ca="1" si="679">MAX(IF(J2274=1,0.0000001,0.991*M2275),ABS(L2274))</f>
        <v>0.26079191507345534</v>
      </c>
      <c r="N2274" s="344">
        <f t="shared" ca="1" si="670"/>
        <v>-6.7313435216960815E-2</v>
      </c>
      <c r="O2274" s="4"/>
      <c r="P2274" s="4"/>
      <c r="Q2274" s="3"/>
      <c r="S2274" s="4"/>
      <c r="T2274" s="4" t="b">
        <f t="shared" ca="1" si="671"/>
        <v>0</v>
      </c>
      <c r="U2274" t="b">
        <f t="shared" ca="1" si="672"/>
        <v>0</v>
      </c>
      <c r="W2274" s="317" t="b">
        <f t="shared" ca="1" si="673"/>
        <v>0</v>
      </c>
      <c r="X2274" s="317" t="b">
        <f t="shared" ref="X2274:X2337" ca="1" si="680">IF(X2275,IF(Y2274,FALSE,X2275),IF(W2274,TRUE,X2275))</f>
        <v>0</v>
      </c>
      <c r="Y2274" s="317" t="b">
        <f t="shared" ca="1" si="674"/>
        <v>1</v>
      </c>
      <c r="Z2274" t="b">
        <f t="shared" ca="1" si="675"/>
        <v>1</v>
      </c>
      <c r="AA2274" s="37" t="b">
        <f t="shared" ref="AA2274:AA2337" ca="1" si="681">IF(AA2275,IF(AB2274,FALSE,AA2275),IF(Z2274,TRUE,AA2275))</f>
        <v>1</v>
      </c>
      <c r="AB2274" t="b">
        <f t="shared" ca="1" si="676"/>
        <v>0</v>
      </c>
      <c r="AD2274" t="b">
        <f t="shared" ref="AD2274:AD2337" ca="1" si="682">AND($U2275&lt;&gt;$U2276,$U2275,NOT(AE2275))</f>
        <v>1</v>
      </c>
      <c r="AE2274" s="37" t="b">
        <f t="shared" ref="AE2274:AE2337" ca="1" si="683">IF(AE2275,IF(AF2274,FALSE,AE2275),IF(AD2274,TRUE,AE2275))</f>
        <v>1</v>
      </c>
      <c r="AF2274" t="b">
        <f t="shared" ref="AF2274:AF2337" ca="1" si="684">AND(AE2275,AND($T2275&lt;&gt;$T2276,$T2275))</f>
        <v>0</v>
      </c>
      <c r="AG2274" s="317" t="b">
        <f t="shared" ref="AG2274:AG2337" ca="1" si="685">AND($T2275&lt;&gt;$T2276,$T2275,NOT(AH2275))</f>
        <v>0</v>
      </c>
      <c r="AH2274" s="317" t="b">
        <f t="shared" ref="AH2274:AH2337" ca="1" si="686">IF(AH2275,IF(AI2274,FALSE,AH2275),IF(AG2274,TRUE,AH2275))</f>
        <v>0</v>
      </c>
      <c r="AI2274" s="317" t="b">
        <f t="shared" ref="AI2274:AI2337" ca="1" si="687">AND(AH2275,AND($U2275&lt;&gt;$U2276,$U2275))</f>
        <v>1</v>
      </c>
    </row>
    <row r="2275" spans="1:35" x14ac:dyDescent="0.25">
      <c r="A2275">
        <v>2243</v>
      </c>
      <c r="B2275" s="169">
        <f ca="1">OFFSET(InputPriceData!B$15,CalculationsAndCharts!$A2275+$A$11,0,1,1)</f>
        <v>38588</v>
      </c>
      <c r="C2275" s="3">
        <f ca="1">OFFSET(InputPriceData!G$15,CalculationsAndCharts!$A2275+$A$11,IF($C$7,8,0),1,1)</f>
        <v>1163300</v>
      </c>
      <c r="D2275" s="4">
        <f ca="1">OFFSET(InputPriceData!C$15,CalculationsAndCharts!$A2275+$A$11,IF($C$7,8,0),1,1)</f>
        <v>39.380000000000003</v>
      </c>
      <c r="E2275" s="4">
        <f ca="1">OFFSET(InputPriceData!D$15,CalculationsAndCharts!$A2275+$A$11,IF($C$7,8,0),1,1)</f>
        <v>39.630000000000003</v>
      </c>
      <c r="F2275" s="4">
        <f ca="1">OFFSET(InputPriceData!E$15,CalculationsAndCharts!$A2275+$A$11,IF($C$7,8,0),1,1)</f>
        <v>39.22</v>
      </c>
      <c r="G2275" s="4">
        <f ca="1">OFFSET(InputPriceData!F$15,CalculationsAndCharts!$A2275+$A$11,IF($C$7,8,0),1,1)</f>
        <v>39.299999999999997</v>
      </c>
      <c r="H2275" s="133"/>
      <c r="I2275" s="133"/>
      <c r="J2275" s="37">
        <f t="shared" ca="1" si="677"/>
        <v>558</v>
      </c>
      <c r="K2275" s="124">
        <f t="shared" ca="1" si="678"/>
        <v>-0.10999999999999943</v>
      </c>
      <c r="L2275" s="343">
        <f t="shared" ca="1" si="669"/>
        <v>-3.0130931360426993E-3</v>
      </c>
      <c r="M2275" s="345">
        <f t="shared" ca="1" si="679"/>
        <v>0.26316035829813861</v>
      </c>
      <c r="N2275" s="344">
        <f t="shared" ca="1" si="670"/>
        <v>-1.1449646730717388E-2</v>
      </c>
      <c r="O2275" s="4"/>
      <c r="P2275" s="4"/>
      <c r="Q2275" s="3"/>
      <c r="S2275" s="4"/>
      <c r="T2275" s="4" t="b">
        <f t="shared" ca="1" si="671"/>
        <v>0</v>
      </c>
      <c r="U2275" t="b">
        <f t="shared" ca="1" si="672"/>
        <v>1</v>
      </c>
      <c r="W2275" s="317" t="b">
        <f t="shared" ca="1" si="673"/>
        <v>0</v>
      </c>
      <c r="X2275" s="317" t="b">
        <f t="shared" ca="1" si="680"/>
        <v>1</v>
      </c>
      <c r="Y2275" s="317" t="b">
        <f t="shared" ca="1" si="674"/>
        <v>0</v>
      </c>
      <c r="Z2275" t="b">
        <f t="shared" ca="1" si="675"/>
        <v>0</v>
      </c>
      <c r="AA2275" s="37" t="b">
        <f t="shared" ca="1" si="681"/>
        <v>0</v>
      </c>
      <c r="AB2275" t="b">
        <f t="shared" ca="1" si="676"/>
        <v>0</v>
      </c>
      <c r="AD2275" t="b">
        <f t="shared" ca="1" si="682"/>
        <v>0</v>
      </c>
      <c r="AE2275" s="37" t="b">
        <f t="shared" ca="1" si="683"/>
        <v>0</v>
      </c>
      <c r="AF2275" t="b">
        <f t="shared" ca="1" si="684"/>
        <v>0</v>
      </c>
      <c r="AG2275" s="317" t="b">
        <f t="shared" ca="1" si="685"/>
        <v>0</v>
      </c>
      <c r="AH2275" s="317" t="b">
        <f t="shared" ca="1" si="686"/>
        <v>1</v>
      </c>
      <c r="AI2275" s="317" t="b">
        <f t="shared" ca="1" si="687"/>
        <v>0</v>
      </c>
    </row>
    <row r="2276" spans="1:35" x14ac:dyDescent="0.25">
      <c r="A2276">
        <v>2244</v>
      </c>
      <c r="B2276" s="169">
        <f ca="1">OFFSET(InputPriceData!B$15,CalculationsAndCharts!$A2276+$A$11,0,1,1)</f>
        <v>38587</v>
      </c>
      <c r="C2276" s="3">
        <f ca="1">OFFSET(InputPriceData!G$15,CalculationsAndCharts!$A2276+$A$11,IF($C$7,8,0),1,1)</f>
        <v>1260500</v>
      </c>
      <c r="D2276" s="4">
        <f ca="1">OFFSET(InputPriceData!C$15,CalculationsAndCharts!$A2276+$A$11,IF($C$7,8,0),1,1)</f>
        <v>39.4</v>
      </c>
      <c r="E2276" s="4">
        <f ca="1">OFFSET(InputPriceData!D$15,CalculationsAndCharts!$A2276+$A$11,IF($C$7,8,0),1,1)</f>
        <v>39.65</v>
      </c>
      <c r="F2276" s="4">
        <f ca="1">OFFSET(InputPriceData!E$15,CalculationsAndCharts!$A2276+$A$11,IF($C$7,8,0),1,1)</f>
        <v>39.35</v>
      </c>
      <c r="G2276" s="4">
        <f ca="1">OFFSET(InputPriceData!F$15,CalculationsAndCharts!$A2276+$A$11,IF($C$7,8,0),1,1)</f>
        <v>39.450000000000003</v>
      </c>
      <c r="H2276" s="133"/>
      <c r="I2276" s="133"/>
      <c r="J2276" s="37">
        <f t="shared" ca="1" si="677"/>
        <v>557</v>
      </c>
      <c r="K2276" s="124">
        <f t="shared" ca="1" si="678"/>
        <v>-3.9999999999999147E-2</v>
      </c>
      <c r="L2276" s="343">
        <f t="shared" ca="1" si="669"/>
        <v>3.3998216335993175E-3</v>
      </c>
      <c r="M2276" s="345">
        <f t="shared" ca="1" si="679"/>
        <v>0.2655503110980208</v>
      </c>
      <c r="N2276" s="344">
        <f t="shared" ca="1" si="670"/>
        <v>1.280292845277204E-2</v>
      </c>
      <c r="O2276" s="4"/>
      <c r="P2276" s="4"/>
      <c r="Q2276" s="3"/>
      <c r="S2276" s="4"/>
      <c r="T2276" s="4" t="b">
        <f t="shared" ca="1" si="671"/>
        <v>0</v>
      </c>
      <c r="U2276" t="b">
        <f t="shared" ca="1" si="672"/>
        <v>0</v>
      </c>
      <c r="W2276" s="317" t="b">
        <f t="shared" ca="1" si="673"/>
        <v>0</v>
      </c>
      <c r="X2276" s="317" t="b">
        <f t="shared" ca="1" si="680"/>
        <v>1</v>
      </c>
      <c r="Y2276" s="317" t="b">
        <f t="shared" ca="1" si="674"/>
        <v>0</v>
      </c>
      <c r="Z2276" t="b">
        <f t="shared" ca="1" si="675"/>
        <v>0</v>
      </c>
      <c r="AA2276" s="37" t="b">
        <f t="shared" ca="1" si="681"/>
        <v>0</v>
      </c>
      <c r="AB2276" t="b">
        <f t="shared" ca="1" si="676"/>
        <v>0</v>
      </c>
      <c r="AD2276" t="b">
        <f t="shared" ca="1" si="682"/>
        <v>0</v>
      </c>
      <c r="AE2276" s="37" t="b">
        <f t="shared" ca="1" si="683"/>
        <v>0</v>
      </c>
      <c r="AF2276" t="b">
        <f t="shared" ca="1" si="684"/>
        <v>0</v>
      </c>
      <c r="AG2276" s="317" t="b">
        <f t="shared" ca="1" si="685"/>
        <v>0</v>
      </c>
      <c r="AH2276" s="317" t="b">
        <f t="shared" ca="1" si="686"/>
        <v>1</v>
      </c>
      <c r="AI2276" s="317" t="b">
        <f t="shared" ca="1" si="687"/>
        <v>0</v>
      </c>
    </row>
    <row r="2277" spans="1:35" x14ac:dyDescent="0.25">
      <c r="A2277">
        <v>2245</v>
      </c>
      <c r="B2277" s="169">
        <f ca="1">OFFSET(InputPriceData!B$15,CalculationsAndCharts!$A2277+$A$11,0,1,1)</f>
        <v>38586</v>
      </c>
      <c r="C2277" s="3">
        <f ca="1">OFFSET(InputPriceData!G$15,CalculationsAndCharts!$A2277+$A$11,IF($C$7,8,0),1,1)</f>
        <v>1523000</v>
      </c>
      <c r="D2277" s="4">
        <f ca="1">OFFSET(InputPriceData!C$15,CalculationsAndCharts!$A2277+$A$11,IF($C$7,8,0),1,1)</f>
        <v>39.6</v>
      </c>
      <c r="E2277" s="4">
        <f ca="1">OFFSET(InputPriceData!D$15,CalculationsAndCharts!$A2277+$A$11,IF($C$7,8,0),1,1)</f>
        <v>39.770000000000003</v>
      </c>
      <c r="F2277" s="4">
        <f ca="1">OFFSET(InputPriceData!E$15,CalculationsAndCharts!$A2277+$A$11,IF($C$7,8,0),1,1)</f>
        <v>39.33</v>
      </c>
      <c r="G2277" s="4">
        <f ca="1">OFFSET(InputPriceData!F$15,CalculationsAndCharts!$A2277+$A$11,IF($C$7,8,0),1,1)</f>
        <v>39.409999999999997</v>
      </c>
      <c r="H2277" s="133"/>
      <c r="I2277" s="133"/>
      <c r="J2277" s="37">
        <f t="shared" ca="1" si="677"/>
        <v>556</v>
      </c>
      <c r="K2277" s="124">
        <f t="shared" ca="1" si="678"/>
        <v>4.9999999999997158E-2</v>
      </c>
      <c r="L2277" s="343">
        <f t="shared" ca="1" si="669"/>
        <v>3.7399760272302084E-3</v>
      </c>
      <c r="M2277" s="345">
        <f t="shared" ca="1" si="679"/>
        <v>0.26796196881737722</v>
      </c>
      <c r="N2277" s="344">
        <f t="shared" ca="1" si="670"/>
        <v>1.3957115047841343E-2</v>
      </c>
      <c r="O2277" s="4"/>
      <c r="P2277" s="4"/>
      <c r="Q2277" s="3"/>
      <c r="S2277" s="4"/>
      <c r="T2277" s="4" t="b">
        <f t="shared" ca="1" si="671"/>
        <v>0</v>
      </c>
      <c r="U2277" t="b">
        <f t="shared" ca="1" si="672"/>
        <v>0</v>
      </c>
      <c r="W2277" s="317" t="b">
        <f t="shared" ca="1" si="673"/>
        <v>0</v>
      </c>
      <c r="X2277" s="317" t="b">
        <f t="shared" ca="1" si="680"/>
        <v>1</v>
      </c>
      <c r="Y2277" s="317" t="b">
        <f t="shared" ca="1" si="674"/>
        <v>0</v>
      </c>
      <c r="Z2277" t="b">
        <f t="shared" ca="1" si="675"/>
        <v>0</v>
      </c>
      <c r="AA2277" s="37" t="b">
        <f t="shared" ca="1" si="681"/>
        <v>0</v>
      </c>
      <c r="AB2277" t="b">
        <f t="shared" ca="1" si="676"/>
        <v>0</v>
      </c>
      <c r="AD2277" t="b">
        <f t="shared" ca="1" si="682"/>
        <v>0</v>
      </c>
      <c r="AE2277" s="37" t="b">
        <f t="shared" ca="1" si="683"/>
        <v>0</v>
      </c>
      <c r="AF2277" t="b">
        <f t="shared" ca="1" si="684"/>
        <v>0</v>
      </c>
      <c r="AG2277" s="317" t="b">
        <f t="shared" ca="1" si="685"/>
        <v>0</v>
      </c>
      <c r="AH2277" s="317" t="b">
        <f t="shared" ca="1" si="686"/>
        <v>1</v>
      </c>
      <c r="AI2277" s="317" t="b">
        <f t="shared" ca="1" si="687"/>
        <v>0</v>
      </c>
    </row>
    <row r="2278" spans="1:35" x14ac:dyDescent="0.25">
      <c r="A2278">
        <v>2246</v>
      </c>
      <c r="B2278" s="169">
        <f ca="1">OFFSET(InputPriceData!B$15,CalculationsAndCharts!$A2278+$A$11,0,1,1)</f>
        <v>38583</v>
      </c>
      <c r="C2278" s="3">
        <f ca="1">OFFSET(InputPriceData!G$15,CalculationsAndCharts!$A2278+$A$11,IF($C$7,8,0),1,1)</f>
        <v>940400</v>
      </c>
      <c r="D2278" s="4">
        <f ca="1">OFFSET(InputPriceData!C$15,CalculationsAndCharts!$A2278+$A$11,IF($C$7,8,0),1,1)</f>
        <v>39.369999999999997</v>
      </c>
      <c r="E2278" s="4">
        <f ca="1">OFFSET(InputPriceData!D$15,CalculationsAndCharts!$A2278+$A$11,IF($C$7,8,0),1,1)</f>
        <v>39.590000000000003</v>
      </c>
      <c r="F2278" s="4">
        <f ca="1">OFFSET(InputPriceData!E$15,CalculationsAndCharts!$A2278+$A$11,IF($C$7,8,0),1,1)</f>
        <v>39.270000000000003</v>
      </c>
      <c r="G2278" s="4">
        <f ca="1">OFFSET(InputPriceData!F$15,CalculationsAndCharts!$A2278+$A$11,IF($C$7,8,0),1,1)</f>
        <v>39.49</v>
      </c>
      <c r="H2278" s="133"/>
      <c r="I2278" s="133"/>
      <c r="J2278" s="37">
        <f t="shared" ca="1" si="677"/>
        <v>555</v>
      </c>
      <c r="K2278" s="124">
        <f t="shared" ca="1" si="678"/>
        <v>9.0000000000003411E-2</v>
      </c>
      <c r="L2278" s="343">
        <f t="shared" ca="1" si="669"/>
        <v>4.4256129224947115E-3</v>
      </c>
      <c r="M2278" s="345">
        <f t="shared" ca="1" si="679"/>
        <v>0.27039552857454813</v>
      </c>
      <c r="N2278" s="344">
        <f t="shared" ca="1" si="670"/>
        <v>1.6367182348855182E-2</v>
      </c>
      <c r="O2278" s="4"/>
      <c r="P2278" s="4"/>
      <c r="Q2278" s="3"/>
      <c r="S2278" s="4"/>
      <c r="T2278" s="4" t="b">
        <f t="shared" ca="1" si="671"/>
        <v>0</v>
      </c>
      <c r="U2278" t="b">
        <f t="shared" ca="1" si="672"/>
        <v>0</v>
      </c>
      <c r="W2278" s="317" t="b">
        <f t="shared" ca="1" si="673"/>
        <v>0</v>
      </c>
      <c r="X2278" s="317" t="b">
        <f t="shared" ca="1" si="680"/>
        <v>1</v>
      </c>
      <c r="Y2278" s="317" t="b">
        <f t="shared" ca="1" si="674"/>
        <v>0</v>
      </c>
      <c r="Z2278" t="b">
        <f t="shared" ca="1" si="675"/>
        <v>0</v>
      </c>
      <c r="AA2278" s="37" t="b">
        <f t="shared" ca="1" si="681"/>
        <v>0</v>
      </c>
      <c r="AB2278" t="b">
        <f t="shared" ca="1" si="676"/>
        <v>0</v>
      </c>
      <c r="AD2278" t="b">
        <f t="shared" ca="1" si="682"/>
        <v>0</v>
      </c>
      <c r="AE2278" s="37" t="b">
        <f t="shared" ca="1" si="683"/>
        <v>0</v>
      </c>
      <c r="AF2278" t="b">
        <f t="shared" ca="1" si="684"/>
        <v>0</v>
      </c>
      <c r="AG2278" s="317" t="b">
        <f t="shared" ca="1" si="685"/>
        <v>0</v>
      </c>
      <c r="AH2278" s="317" t="b">
        <f t="shared" ca="1" si="686"/>
        <v>1</v>
      </c>
      <c r="AI2278" s="317" t="b">
        <f t="shared" ca="1" si="687"/>
        <v>0</v>
      </c>
    </row>
    <row r="2279" spans="1:35" x14ac:dyDescent="0.25">
      <c r="A2279">
        <v>2247</v>
      </c>
      <c r="B2279" s="169">
        <f ca="1">OFFSET(InputPriceData!B$15,CalculationsAndCharts!$A2279+$A$11,0,1,1)</f>
        <v>38582</v>
      </c>
      <c r="C2279" s="3">
        <f ca="1">OFFSET(InputPriceData!G$15,CalculationsAndCharts!$A2279+$A$11,IF($C$7,8,0),1,1)</f>
        <v>1038500</v>
      </c>
      <c r="D2279" s="4">
        <f ca="1">OFFSET(InputPriceData!C$15,CalculationsAndCharts!$A2279+$A$11,IF($C$7,8,0),1,1)</f>
        <v>39.35</v>
      </c>
      <c r="E2279" s="4">
        <f ca="1">OFFSET(InputPriceData!D$15,CalculationsAndCharts!$A2279+$A$11,IF($C$7,8,0),1,1)</f>
        <v>39.46</v>
      </c>
      <c r="F2279" s="4">
        <f ca="1">OFFSET(InputPriceData!E$15,CalculationsAndCharts!$A2279+$A$11,IF($C$7,8,0),1,1)</f>
        <v>39.200000000000003</v>
      </c>
      <c r="G2279" s="4">
        <f ca="1">OFFSET(InputPriceData!F$15,CalculationsAndCharts!$A2279+$A$11,IF($C$7,8,0),1,1)</f>
        <v>39.36</v>
      </c>
      <c r="H2279" s="133"/>
      <c r="I2279" s="133"/>
      <c r="J2279" s="37">
        <f t="shared" ca="1" si="677"/>
        <v>554</v>
      </c>
      <c r="K2279" s="124">
        <f t="shared" ca="1" si="678"/>
        <v>-9.9999999999980105E-3</v>
      </c>
      <c r="L2279" s="343">
        <f t="shared" ca="1" si="669"/>
        <v>1.3573878400387047E-2</v>
      </c>
      <c r="M2279" s="345">
        <f t="shared" ca="1" si="679"/>
        <v>0.27285118927805058</v>
      </c>
      <c r="N2279" s="344">
        <f t="shared" ca="1" si="670"/>
        <v>4.9748283803720234E-2</v>
      </c>
      <c r="O2279" s="4"/>
      <c r="P2279" s="4"/>
      <c r="Q2279" s="3"/>
      <c r="S2279" s="4"/>
      <c r="T2279" s="4" t="b">
        <f t="shared" ca="1" si="671"/>
        <v>0</v>
      </c>
      <c r="U2279" t="b">
        <f t="shared" ca="1" si="672"/>
        <v>0</v>
      </c>
      <c r="W2279" s="317" t="b">
        <f t="shared" ca="1" si="673"/>
        <v>0</v>
      </c>
      <c r="X2279" s="317" t="b">
        <f t="shared" ca="1" si="680"/>
        <v>1</v>
      </c>
      <c r="Y2279" s="317" t="b">
        <f t="shared" ca="1" si="674"/>
        <v>0</v>
      </c>
      <c r="Z2279" t="b">
        <f t="shared" ca="1" si="675"/>
        <v>0</v>
      </c>
      <c r="AA2279" s="37" t="b">
        <f t="shared" ca="1" si="681"/>
        <v>0</v>
      </c>
      <c r="AB2279" t="b">
        <f t="shared" ca="1" si="676"/>
        <v>0</v>
      </c>
      <c r="AD2279" t="b">
        <f t="shared" ca="1" si="682"/>
        <v>0</v>
      </c>
      <c r="AE2279" s="37" t="b">
        <f t="shared" ca="1" si="683"/>
        <v>0</v>
      </c>
      <c r="AF2279" t="b">
        <f t="shared" ca="1" si="684"/>
        <v>0</v>
      </c>
      <c r="AG2279" s="317" t="b">
        <f t="shared" ca="1" si="685"/>
        <v>0</v>
      </c>
      <c r="AH2279" s="317" t="b">
        <f t="shared" ca="1" si="686"/>
        <v>1</v>
      </c>
      <c r="AI2279" s="317" t="b">
        <f t="shared" ca="1" si="687"/>
        <v>0</v>
      </c>
    </row>
    <row r="2280" spans="1:35" x14ac:dyDescent="0.25">
      <c r="A2280">
        <v>2248</v>
      </c>
      <c r="B2280" s="169">
        <f ca="1">OFFSET(InputPriceData!B$15,CalculationsAndCharts!$A2280+$A$11,0,1,1)</f>
        <v>38581</v>
      </c>
      <c r="C2280" s="3">
        <f ca="1">OFFSET(InputPriceData!G$15,CalculationsAndCharts!$A2280+$A$11,IF($C$7,8,0),1,1)</f>
        <v>873500</v>
      </c>
      <c r="D2280" s="4">
        <f ca="1">OFFSET(InputPriceData!C$15,CalculationsAndCharts!$A2280+$A$11,IF($C$7,8,0),1,1)</f>
        <v>39.29</v>
      </c>
      <c r="E2280" s="4">
        <f ca="1">OFFSET(InputPriceData!D$15,CalculationsAndCharts!$A2280+$A$11,IF($C$7,8,0),1,1)</f>
        <v>39.549999999999997</v>
      </c>
      <c r="F2280" s="4">
        <f ca="1">OFFSET(InputPriceData!E$15,CalculationsAndCharts!$A2280+$A$11,IF($C$7,8,0),1,1)</f>
        <v>39.24</v>
      </c>
      <c r="G2280" s="4">
        <f ca="1">OFFSET(InputPriceData!F$15,CalculationsAndCharts!$A2280+$A$11,IF($C$7,8,0),1,1)</f>
        <v>39.4</v>
      </c>
      <c r="H2280" s="133"/>
      <c r="I2280" s="133"/>
      <c r="J2280" s="37">
        <f t="shared" ca="1" si="677"/>
        <v>553</v>
      </c>
      <c r="K2280" s="124">
        <f t="shared" ca="1" si="678"/>
        <v>-0.14999999999999858</v>
      </c>
      <c r="L2280" s="343">
        <f t="shared" ca="1" si="669"/>
        <v>3.109439926673583E-2</v>
      </c>
      <c r="M2280" s="345">
        <f t="shared" ca="1" si="679"/>
        <v>0.27532915164283611</v>
      </c>
      <c r="N2280" s="344">
        <f t="shared" ca="1" si="670"/>
        <v>0.11293536874392533</v>
      </c>
      <c r="O2280" s="4"/>
      <c r="P2280" s="4"/>
      <c r="Q2280" s="3"/>
      <c r="S2280" s="4"/>
      <c r="T2280" s="4" t="b">
        <f t="shared" ca="1" si="671"/>
        <v>0</v>
      </c>
      <c r="U2280" t="b">
        <f t="shared" ca="1" si="672"/>
        <v>0</v>
      </c>
      <c r="W2280" s="317" t="b">
        <f t="shared" ca="1" si="673"/>
        <v>0</v>
      </c>
      <c r="X2280" s="317" t="b">
        <f t="shared" ca="1" si="680"/>
        <v>1</v>
      </c>
      <c r="Y2280" s="317" t="b">
        <f t="shared" ca="1" si="674"/>
        <v>0</v>
      </c>
      <c r="Z2280" t="b">
        <f t="shared" ca="1" si="675"/>
        <v>0</v>
      </c>
      <c r="AA2280" s="37" t="b">
        <f t="shared" ca="1" si="681"/>
        <v>0</v>
      </c>
      <c r="AB2280" t="b">
        <f t="shared" ca="1" si="676"/>
        <v>0</v>
      </c>
      <c r="AD2280" t="b">
        <f t="shared" ca="1" si="682"/>
        <v>0</v>
      </c>
      <c r="AE2280" s="37" t="b">
        <f t="shared" ca="1" si="683"/>
        <v>0</v>
      </c>
      <c r="AF2280" t="b">
        <f t="shared" ca="1" si="684"/>
        <v>0</v>
      </c>
      <c r="AG2280" s="317" t="b">
        <f t="shared" ca="1" si="685"/>
        <v>0</v>
      </c>
      <c r="AH2280" s="317" t="b">
        <f t="shared" ca="1" si="686"/>
        <v>1</v>
      </c>
      <c r="AI2280" s="317" t="b">
        <f t="shared" ca="1" si="687"/>
        <v>0</v>
      </c>
    </row>
    <row r="2281" spans="1:35" x14ac:dyDescent="0.25">
      <c r="A2281">
        <v>2249</v>
      </c>
      <c r="B2281" s="169">
        <f ca="1">OFFSET(InputPriceData!B$15,CalculationsAndCharts!$A2281+$A$11,0,1,1)</f>
        <v>38580</v>
      </c>
      <c r="C2281" s="3">
        <f ca="1">OFFSET(InputPriceData!G$15,CalculationsAndCharts!$A2281+$A$11,IF($C$7,8,0),1,1)</f>
        <v>737700</v>
      </c>
      <c r="D2281" s="4">
        <f ca="1">OFFSET(InputPriceData!C$15,CalculationsAndCharts!$A2281+$A$11,IF($C$7,8,0),1,1)</f>
        <v>39.6</v>
      </c>
      <c r="E2281" s="4">
        <f ca="1">OFFSET(InputPriceData!D$15,CalculationsAndCharts!$A2281+$A$11,IF($C$7,8,0),1,1)</f>
        <v>39.76</v>
      </c>
      <c r="F2281" s="4">
        <f ca="1">OFFSET(InputPriceData!E$15,CalculationsAndCharts!$A2281+$A$11,IF($C$7,8,0),1,1)</f>
        <v>39.340000000000003</v>
      </c>
      <c r="G2281" s="4">
        <f ca="1">OFFSET(InputPriceData!F$15,CalculationsAndCharts!$A2281+$A$11,IF($C$7,8,0),1,1)</f>
        <v>39.369999999999997</v>
      </c>
      <c r="H2281" s="133"/>
      <c r="I2281" s="133"/>
      <c r="J2281" s="37">
        <f t="shared" ca="1" si="677"/>
        <v>552</v>
      </c>
      <c r="K2281" s="124">
        <f t="shared" ca="1" si="678"/>
        <v>-0.15000000000000568</v>
      </c>
      <c r="L2281" s="343">
        <f t="shared" ca="1" si="669"/>
        <v>4.4726189939231303E-2</v>
      </c>
      <c r="M2281" s="345">
        <f t="shared" ca="1" si="679"/>
        <v>0.27782961820669638</v>
      </c>
      <c r="N2281" s="344">
        <f t="shared" ca="1" si="670"/>
        <v>0.16098424000984821</v>
      </c>
      <c r="O2281" s="4"/>
      <c r="P2281" s="4"/>
      <c r="Q2281" s="3"/>
      <c r="S2281" s="4"/>
      <c r="T2281" s="4" t="b">
        <f t="shared" ca="1" si="671"/>
        <v>0</v>
      </c>
      <c r="U2281" t="b">
        <f t="shared" ca="1" si="672"/>
        <v>0</v>
      </c>
      <c r="W2281" s="317" t="b">
        <f t="shared" ca="1" si="673"/>
        <v>0</v>
      </c>
      <c r="X2281" s="317" t="b">
        <f t="shared" ca="1" si="680"/>
        <v>1</v>
      </c>
      <c r="Y2281" s="317" t="b">
        <f t="shared" ca="1" si="674"/>
        <v>0</v>
      </c>
      <c r="Z2281" t="b">
        <f t="shared" ca="1" si="675"/>
        <v>0</v>
      </c>
      <c r="AA2281" s="37" t="b">
        <f t="shared" ca="1" si="681"/>
        <v>0</v>
      </c>
      <c r="AB2281" t="b">
        <f t="shared" ca="1" si="676"/>
        <v>0</v>
      </c>
      <c r="AD2281" t="b">
        <f t="shared" ca="1" si="682"/>
        <v>0</v>
      </c>
      <c r="AE2281" s="37" t="b">
        <f t="shared" ca="1" si="683"/>
        <v>0</v>
      </c>
      <c r="AF2281" t="b">
        <f t="shared" ca="1" si="684"/>
        <v>0</v>
      </c>
      <c r="AG2281" s="317" t="b">
        <f t="shared" ca="1" si="685"/>
        <v>0</v>
      </c>
      <c r="AH2281" s="317" t="b">
        <f t="shared" ca="1" si="686"/>
        <v>1</v>
      </c>
      <c r="AI2281" s="317" t="b">
        <f t="shared" ca="1" si="687"/>
        <v>0</v>
      </c>
    </row>
    <row r="2282" spans="1:35" x14ac:dyDescent="0.25">
      <c r="A2282">
        <v>2250</v>
      </c>
      <c r="B2282" s="169">
        <f ca="1">OFFSET(InputPriceData!B$15,CalculationsAndCharts!$A2282+$A$11,0,1,1)</f>
        <v>38579</v>
      </c>
      <c r="C2282" s="3">
        <f ca="1">OFFSET(InputPriceData!G$15,CalculationsAndCharts!$A2282+$A$11,IF($C$7,8,0),1,1)</f>
        <v>642500</v>
      </c>
      <c r="D2282" s="4">
        <f ca="1">OFFSET(InputPriceData!C$15,CalculationsAndCharts!$A2282+$A$11,IF($C$7,8,0),1,1)</f>
        <v>39.5</v>
      </c>
      <c r="E2282" s="4">
        <f ca="1">OFFSET(InputPriceData!D$15,CalculationsAndCharts!$A2282+$A$11,IF($C$7,8,0),1,1)</f>
        <v>39.64</v>
      </c>
      <c r="F2282" s="4">
        <f ca="1">OFFSET(InputPriceData!E$15,CalculationsAndCharts!$A2282+$A$11,IF($C$7,8,0),1,1)</f>
        <v>39.369999999999997</v>
      </c>
      <c r="G2282" s="4">
        <f ca="1">OFFSET(InputPriceData!F$15,CalculationsAndCharts!$A2282+$A$11,IF($C$7,8,0),1,1)</f>
        <v>39.549999999999997</v>
      </c>
      <c r="H2282" s="133"/>
      <c r="I2282" s="133"/>
      <c r="J2282" s="37">
        <f t="shared" ca="1" si="677"/>
        <v>551</v>
      </c>
      <c r="K2282" s="124">
        <f t="shared" ca="1" si="678"/>
        <v>-0.20000000000000284</v>
      </c>
      <c r="L2282" s="343">
        <f t="shared" ca="1" si="669"/>
        <v>4.1990428989086712E-2</v>
      </c>
      <c r="M2282" s="345">
        <f t="shared" ca="1" si="679"/>
        <v>0.28035279334681773</v>
      </c>
      <c r="N2282" s="344">
        <f t="shared" ca="1" si="670"/>
        <v>0.14977710222826765</v>
      </c>
      <c r="O2282" s="4"/>
      <c r="P2282" s="4"/>
      <c r="Q2282" s="3"/>
      <c r="S2282" s="4"/>
      <c r="T2282" s="4" t="b">
        <f t="shared" ca="1" si="671"/>
        <v>0</v>
      </c>
      <c r="U2282" t="b">
        <f t="shared" ca="1" si="672"/>
        <v>0</v>
      </c>
      <c r="W2282" s="317" t="b">
        <f t="shared" ca="1" si="673"/>
        <v>1</v>
      </c>
      <c r="X2282" s="317" t="b">
        <f t="shared" ca="1" si="680"/>
        <v>1</v>
      </c>
      <c r="Y2282" s="317" t="b">
        <f t="shared" ca="1" si="674"/>
        <v>0</v>
      </c>
      <c r="Z2282" t="b">
        <f t="shared" ca="1" si="675"/>
        <v>0</v>
      </c>
      <c r="AA2282" s="37" t="b">
        <f t="shared" ca="1" si="681"/>
        <v>0</v>
      </c>
      <c r="AB2282" t="b">
        <f t="shared" ca="1" si="676"/>
        <v>1</v>
      </c>
      <c r="AD2282" t="b">
        <f t="shared" ca="1" si="682"/>
        <v>0</v>
      </c>
      <c r="AE2282" s="37" t="b">
        <f t="shared" ca="1" si="683"/>
        <v>0</v>
      </c>
      <c r="AF2282" t="b">
        <f t="shared" ca="1" si="684"/>
        <v>1</v>
      </c>
      <c r="AG2282" s="317" t="b">
        <f t="shared" ca="1" si="685"/>
        <v>1</v>
      </c>
      <c r="AH2282" s="317" t="b">
        <f t="shared" ca="1" si="686"/>
        <v>1</v>
      </c>
      <c r="AI2282" s="317" t="b">
        <f t="shared" ca="1" si="687"/>
        <v>0</v>
      </c>
    </row>
    <row r="2283" spans="1:35" x14ac:dyDescent="0.25">
      <c r="A2283">
        <v>2251</v>
      </c>
      <c r="B2283" s="169">
        <f ca="1">OFFSET(InputPriceData!B$15,CalculationsAndCharts!$A2283+$A$11,0,1,1)</f>
        <v>38576</v>
      </c>
      <c r="C2283" s="3">
        <f ca="1">OFFSET(InputPriceData!G$15,CalculationsAndCharts!$A2283+$A$11,IF($C$7,8,0),1,1)</f>
        <v>1051000</v>
      </c>
      <c r="D2283" s="4">
        <f ca="1">OFFSET(InputPriceData!C$15,CalculationsAndCharts!$A2283+$A$11,IF($C$7,8,0),1,1)</f>
        <v>39.58</v>
      </c>
      <c r="E2283" s="4">
        <f ca="1">OFFSET(InputPriceData!D$15,CalculationsAndCharts!$A2283+$A$11,IF($C$7,8,0),1,1)</f>
        <v>39.729999999999997</v>
      </c>
      <c r="F2283" s="4">
        <f ca="1">OFFSET(InputPriceData!E$15,CalculationsAndCharts!$A2283+$A$11,IF($C$7,8,0),1,1)</f>
        <v>39.450000000000003</v>
      </c>
      <c r="G2283" s="4">
        <f ca="1">OFFSET(InputPriceData!F$15,CalculationsAndCharts!$A2283+$A$11,IF($C$7,8,0),1,1)</f>
        <v>39.520000000000003</v>
      </c>
      <c r="H2283" s="133"/>
      <c r="I2283" s="133"/>
      <c r="J2283" s="37">
        <f t="shared" ca="1" si="677"/>
        <v>550</v>
      </c>
      <c r="K2283" s="124">
        <f t="shared" ca="1" si="678"/>
        <v>0.16000000000000369</v>
      </c>
      <c r="L2283" s="343">
        <f t="shared" ca="1" si="669"/>
        <v>1.0990066000234264E-2</v>
      </c>
      <c r="M2283" s="345">
        <f t="shared" ca="1" si="679"/>
        <v>0.2828988832964861</v>
      </c>
      <c r="N2283" s="344">
        <f t="shared" ca="1" si="670"/>
        <v>3.8848035991419456E-2</v>
      </c>
      <c r="O2283" s="4"/>
      <c r="P2283" s="4"/>
      <c r="Q2283" s="3"/>
      <c r="S2283" s="4"/>
      <c r="T2283" s="4" t="b">
        <f t="shared" ca="1" si="671"/>
        <v>1</v>
      </c>
      <c r="U2283" t="b">
        <f t="shared" ca="1" si="672"/>
        <v>0</v>
      </c>
      <c r="W2283" s="317" t="b">
        <f t="shared" ca="1" si="673"/>
        <v>0</v>
      </c>
      <c r="X2283" s="317" t="b">
        <f t="shared" ca="1" si="680"/>
        <v>0</v>
      </c>
      <c r="Y2283" s="317" t="b">
        <f t="shared" ca="1" si="674"/>
        <v>0</v>
      </c>
      <c r="Z2283" t="b">
        <f t="shared" ca="1" si="675"/>
        <v>0</v>
      </c>
      <c r="AA2283" s="37" t="b">
        <f t="shared" ca="1" si="681"/>
        <v>1</v>
      </c>
      <c r="AB2283" t="b">
        <f t="shared" ca="1" si="676"/>
        <v>0</v>
      </c>
      <c r="AD2283" t="b">
        <f t="shared" ca="1" si="682"/>
        <v>0</v>
      </c>
      <c r="AE2283" s="37" t="b">
        <f t="shared" ca="1" si="683"/>
        <v>1</v>
      </c>
      <c r="AF2283" t="b">
        <f t="shared" ca="1" si="684"/>
        <v>0</v>
      </c>
      <c r="AG2283" s="317" t="b">
        <f t="shared" ca="1" si="685"/>
        <v>0</v>
      </c>
      <c r="AH2283" s="317" t="b">
        <f t="shared" ca="1" si="686"/>
        <v>0</v>
      </c>
      <c r="AI2283" s="317" t="b">
        <f t="shared" ca="1" si="687"/>
        <v>0</v>
      </c>
    </row>
    <row r="2284" spans="1:35" x14ac:dyDescent="0.25">
      <c r="A2284">
        <v>2252</v>
      </c>
      <c r="B2284" s="169">
        <f ca="1">OFFSET(InputPriceData!B$15,CalculationsAndCharts!$A2284+$A$11,0,1,1)</f>
        <v>38575</v>
      </c>
      <c r="C2284" s="3">
        <f ca="1">OFFSET(InputPriceData!G$15,CalculationsAndCharts!$A2284+$A$11,IF($C$7,8,0),1,1)</f>
        <v>1014300</v>
      </c>
      <c r="D2284" s="4">
        <f ca="1">OFFSET(InputPriceData!C$15,CalculationsAndCharts!$A2284+$A$11,IF($C$7,8,0),1,1)</f>
        <v>39.36</v>
      </c>
      <c r="E2284" s="4">
        <f ca="1">OFFSET(InputPriceData!D$15,CalculationsAndCharts!$A2284+$A$11,IF($C$7,8,0),1,1)</f>
        <v>39.75</v>
      </c>
      <c r="F2284" s="4">
        <f ca="1">OFFSET(InputPriceData!E$15,CalculationsAndCharts!$A2284+$A$11,IF($C$7,8,0),1,1)</f>
        <v>39.340000000000003</v>
      </c>
      <c r="G2284" s="4">
        <f ca="1">OFFSET(InputPriceData!F$15,CalculationsAndCharts!$A2284+$A$11,IF($C$7,8,0),1,1)</f>
        <v>39.75</v>
      </c>
      <c r="H2284" s="133"/>
      <c r="I2284" s="133"/>
      <c r="J2284" s="37">
        <f t="shared" ca="1" si="677"/>
        <v>549</v>
      </c>
      <c r="K2284" s="124">
        <f t="shared" ca="1" si="678"/>
        <v>0.42000000000000171</v>
      </c>
      <c r="L2284" s="343">
        <f t="shared" ca="1" si="669"/>
        <v>-4.1166185433280808E-2</v>
      </c>
      <c r="M2284" s="345">
        <f t="shared" ca="1" si="679"/>
        <v>0.28546809616194357</v>
      </c>
      <c r="N2284" s="344">
        <f t="shared" ca="1" si="670"/>
        <v>-0.14420590597251046</v>
      </c>
      <c r="O2284" s="4"/>
      <c r="P2284" s="4"/>
      <c r="Q2284" s="3"/>
      <c r="S2284" s="4"/>
      <c r="T2284" s="4" t="b">
        <f t="shared" ca="1" si="671"/>
        <v>0</v>
      </c>
      <c r="U2284" t="b">
        <f t="shared" ca="1" si="672"/>
        <v>0</v>
      </c>
      <c r="W2284" s="317" t="b">
        <f t="shared" ca="1" si="673"/>
        <v>0</v>
      </c>
      <c r="X2284" s="317" t="b">
        <f t="shared" ca="1" si="680"/>
        <v>0</v>
      </c>
      <c r="Y2284" s="317" t="b">
        <f t="shared" ca="1" si="674"/>
        <v>0</v>
      </c>
      <c r="Z2284" t="b">
        <f t="shared" ca="1" si="675"/>
        <v>0</v>
      </c>
      <c r="AA2284" s="37" t="b">
        <f t="shared" ca="1" si="681"/>
        <v>1</v>
      </c>
      <c r="AB2284" t="b">
        <f t="shared" ca="1" si="676"/>
        <v>0</v>
      </c>
      <c r="AD2284" t="b">
        <f t="shared" ca="1" si="682"/>
        <v>0</v>
      </c>
      <c r="AE2284" s="37" t="b">
        <f t="shared" ca="1" si="683"/>
        <v>1</v>
      </c>
      <c r="AF2284" t="b">
        <f t="shared" ca="1" si="684"/>
        <v>0</v>
      </c>
      <c r="AG2284" s="317" t="b">
        <f t="shared" ca="1" si="685"/>
        <v>0</v>
      </c>
      <c r="AH2284" s="317" t="b">
        <f t="shared" ca="1" si="686"/>
        <v>0</v>
      </c>
      <c r="AI2284" s="317" t="b">
        <f t="shared" ca="1" si="687"/>
        <v>0</v>
      </c>
    </row>
    <row r="2285" spans="1:35" x14ac:dyDescent="0.25">
      <c r="A2285">
        <v>2253</v>
      </c>
      <c r="B2285" s="169">
        <f ca="1">OFFSET(InputPriceData!B$15,CalculationsAndCharts!$A2285+$A$11,0,1,1)</f>
        <v>38574</v>
      </c>
      <c r="C2285" s="3">
        <f ca="1">OFFSET(InputPriceData!G$15,CalculationsAndCharts!$A2285+$A$11,IF($C$7,8,0),1,1)</f>
        <v>812000</v>
      </c>
      <c r="D2285" s="4">
        <f ca="1">OFFSET(InputPriceData!C$15,CalculationsAndCharts!$A2285+$A$11,IF($C$7,8,0),1,1)</f>
        <v>39.4</v>
      </c>
      <c r="E2285" s="4">
        <f ca="1">OFFSET(InputPriceData!D$15,CalculationsAndCharts!$A2285+$A$11,IF($C$7,8,0),1,1)</f>
        <v>39.69</v>
      </c>
      <c r="F2285" s="4">
        <f ca="1">OFFSET(InputPriceData!E$15,CalculationsAndCharts!$A2285+$A$11,IF($C$7,8,0),1,1)</f>
        <v>39.119999999999997</v>
      </c>
      <c r="G2285" s="4">
        <f ca="1">OFFSET(InputPriceData!F$15,CalculationsAndCharts!$A2285+$A$11,IF($C$7,8,0),1,1)</f>
        <v>39.36</v>
      </c>
      <c r="H2285" s="133"/>
      <c r="I2285" s="133"/>
      <c r="J2285" s="37">
        <f t="shared" ca="1" si="677"/>
        <v>548</v>
      </c>
      <c r="K2285" s="124">
        <f t="shared" ca="1" si="678"/>
        <v>0.10000000000000142</v>
      </c>
      <c r="L2285" s="343">
        <f t="shared" ca="1" si="669"/>
        <v>-8.1690394962059015E-2</v>
      </c>
      <c r="M2285" s="345">
        <f t="shared" ca="1" si="679"/>
        <v>0.28806064193939818</v>
      </c>
      <c r="N2285" s="344">
        <f t="shared" ca="1" si="670"/>
        <v>-0.28358749189778221</v>
      </c>
      <c r="O2285" s="4"/>
      <c r="P2285" s="4"/>
      <c r="Q2285" s="3"/>
      <c r="S2285" s="4"/>
      <c r="T2285" s="4" t="b">
        <f t="shared" ca="1" si="671"/>
        <v>0</v>
      </c>
      <c r="U2285" t="b">
        <f t="shared" ca="1" si="672"/>
        <v>0</v>
      </c>
      <c r="W2285" s="317" t="b">
        <f t="shared" ca="1" si="673"/>
        <v>0</v>
      </c>
      <c r="X2285" s="317" t="b">
        <f t="shared" ca="1" si="680"/>
        <v>0</v>
      </c>
      <c r="Y2285" s="317" t="b">
        <f t="shared" ca="1" si="674"/>
        <v>0</v>
      </c>
      <c r="Z2285" t="b">
        <f t="shared" ca="1" si="675"/>
        <v>0</v>
      </c>
      <c r="AA2285" s="37" t="b">
        <f t="shared" ca="1" si="681"/>
        <v>1</v>
      </c>
      <c r="AB2285" t="b">
        <f t="shared" ca="1" si="676"/>
        <v>0</v>
      </c>
      <c r="AD2285" t="b">
        <f t="shared" ca="1" si="682"/>
        <v>0</v>
      </c>
      <c r="AE2285" s="37" t="b">
        <f t="shared" ca="1" si="683"/>
        <v>1</v>
      </c>
      <c r="AF2285" t="b">
        <f t="shared" ca="1" si="684"/>
        <v>0</v>
      </c>
      <c r="AG2285" s="317" t="b">
        <f t="shared" ca="1" si="685"/>
        <v>0</v>
      </c>
      <c r="AH2285" s="317" t="b">
        <f t="shared" ca="1" si="686"/>
        <v>0</v>
      </c>
      <c r="AI2285" s="317" t="b">
        <f t="shared" ca="1" si="687"/>
        <v>0</v>
      </c>
    </row>
    <row r="2286" spans="1:35" x14ac:dyDescent="0.25">
      <c r="A2286">
        <v>2254</v>
      </c>
      <c r="B2286" s="169">
        <f ca="1">OFFSET(InputPriceData!B$15,CalculationsAndCharts!$A2286+$A$11,0,1,1)</f>
        <v>38573</v>
      </c>
      <c r="C2286" s="3">
        <f ca="1">OFFSET(InputPriceData!G$15,CalculationsAndCharts!$A2286+$A$11,IF($C$7,8,0),1,1)</f>
        <v>1116300</v>
      </c>
      <c r="D2286" s="4">
        <f ca="1">OFFSET(InputPriceData!C$15,CalculationsAndCharts!$A2286+$A$11,IF($C$7,8,0),1,1)</f>
        <v>39.4</v>
      </c>
      <c r="E2286" s="4">
        <f ca="1">OFFSET(InputPriceData!D$15,CalculationsAndCharts!$A2286+$A$11,IF($C$7,8,0),1,1)</f>
        <v>39.5</v>
      </c>
      <c r="F2286" s="4">
        <f ca="1">OFFSET(InputPriceData!E$15,CalculationsAndCharts!$A2286+$A$11,IF($C$7,8,0),1,1)</f>
        <v>39.229999999999997</v>
      </c>
      <c r="G2286" s="4">
        <f ca="1">OFFSET(InputPriceData!F$15,CalculationsAndCharts!$A2286+$A$11,IF($C$7,8,0),1,1)</f>
        <v>39.33</v>
      </c>
      <c r="H2286" s="133"/>
      <c r="I2286" s="133"/>
      <c r="J2286" s="37">
        <f t="shared" ca="1" si="677"/>
        <v>547</v>
      </c>
      <c r="K2286" s="124">
        <f t="shared" ca="1" si="678"/>
        <v>0.32999999999999829</v>
      </c>
      <c r="L2286" s="343">
        <f t="shared" ca="1" si="669"/>
        <v>-0.10278040739408931</v>
      </c>
      <c r="M2286" s="345">
        <f t="shared" ca="1" si="679"/>
        <v>0.29067673253218784</v>
      </c>
      <c r="N2286" s="344">
        <f t="shared" ca="1" si="670"/>
        <v>-0.35359007409617144</v>
      </c>
      <c r="O2286" s="4"/>
      <c r="P2286" s="4"/>
      <c r="Q2286" s="3"/>
      <c r="S2286" s="4"/>
      <c r="T2286" s="4" t="b">
        <f t="shared" ca="1" si="671"/>
        <v>0</v>
      </c>
      <c r="U2286" t="b">
        <f t="shared" ca="1" si="672"/>
        <v>0</v>
      </c>
      <c r="W2286" s="317" t="b">
        <f t="shared" ca="1" si="673"/>
        <v>0</v>
      </c>
      <c r="X2286" s="317" t="b">
        <f t="shared" ca="1" si="680"/>
        <v>0</v>
      </c>
      <c r="Y2286" s="317" t="b">
        <f t="shared" ca="1" si="674"/>
        <v>0</v>
      </c>
      <c r="Z2286" t="b">
        <f t="shared" ca="1" si="675"/>
        <v>0</v>
      </c>
      <c r="AA2286" s="37" t="b">
        <f t="shared" ca="1" si="681"/>
        <v>1</v>
      </c>
      <c r="AB2286" t="b">
        <f t="shared" ca="1" si="676"/>
        <v>0</v>
      </c>
      <c r="AD2286" t="b">
        <f t="shared" ca="1" si="682"/>
        <v>0</v>
      </c>
      <c r="AE2286" s="37" t="b">
        <f t="shared" ca="1" si="683"/>
        <v>1</v>
      </c>
      <c r="AF2286" t="b">
        <f t="shared" ca="1" si="684"/>
        <v>0</v>
      </c>
      <c r="AG2286" s="317" t="b">
        <f t="shared" ca="1" si="685"/>
        <v>0</v>
      </c>
      <c r="AH2286" s="317" t="b">
        <f t="shared" ca="1" si="686"/>
        <v>0</v>
      </c>
      <c r="AI2286" s="317" t="b">
        <f t="shared" ca="1" si="687"/>
        <v>0</v>
      </c>
    </row>
    <row r="2287" spans="1:35" x14ac:dyDescent="0.25">
      <c r="A2287">
        <v>2255</v>
      </c>
      <c r="B2287" s="169">
        <f ca="1">OFFSET(InputPriceData!B$15,CalculationsAndCharts!$A2287+$A$11,0,1,1)</f>
        <v>38572</v>
      </c>
      <c r="C2287" s="3">
        <f ca="1">OFFSET(InputPriceData!G$15,CalculationsAndCharts!$A2287+$A$11,IF($C$7,8,0),1,1)</f>
        <v>982800</v>
      </c>
      <c r="D2287" s="4">
        <f ca="1">OFFSET(InputPriceData!C$15,CalculationsAndCharts!$A2287+$A$11,IF($C$7,8,0),1,1)</f>
        <v>39</v>
      </c>
      <c r="E2287" s="4">
        <f ca="1">OFFSET(InputPriceData!D$15,CalculationsAndCharts!$A2287+$A$11,IF($C$7,8,0),1,1)</f>
        <v>39.450000000000003</v>
      </c>
      <c r="F2287" s="4">
        <f ca="1">OFFSET(InputPriceData!E$15,CalculationsAndCharts!$A2287+$A$11,IF($C$7,8,0),1,1)</f>
        <v>39</v>
      </c>
      <c r="G2287" s="4">
        <f ca="1">OFFSET(InputPriceData!F$15,CalculationsAndCharts!$A2287+$A$11,IF($C$7,8,0),1,1)</f>
        <v>39.26</v>
      </c>
      <c r="H2287" s="133"/>
      <c r="I2287" s="133"/>
      <c r="J2287" s="37">
        <f t="shared" ca="1" si="677"/>
        <v>546</v>
      </c>
      <c r="K2287" s="124">
        <f t="shared" ca="1" si="678"/>
        <v>-7.0000000000000284E-2</v>
      </c>
      <c r="L2287" s="343">
        <f t="shared" ca="1" si="669"/>
        <v>-9.6513024523048357E-2</v>
      </c>
      <c r="M2287" s="345">
        <f t="shared" ca="1" si="679"/>
        <v>0.29331658176810077</v>
      </c>
      <c r="N2287" s="344">
        <f t="shared" ca="1" si="670"/>
        <v>-0.32904046522454222</v>
      </c>
      <c r="O2287" s="4"/>
      <c r="P2287" s="4"/>
      <c r="Q2287" s="3"/>
      <c r="S2287" s="4"/>
      <c r="T2287" s="4" t="b">
        <f t="shared" ca="1" si="671"/>
        <v>0</v>
      </c>
      <c r="U2287" t="b">
        <f t="shared" ca="1" si="672"/>
        <v>0</v>
      </c>
      <c r="W2287" s="317" t="b">
        <f t="shared" ca="1" si="673"/>
        <v>0</v>
      </c>
      <c r="X2287" s="317" t="b">
        <f t="shared" ca="1" si="680"/>
        <v>0</v>
      </c>
      <c r="Y2287" s="317" t="b">
        <f t="shared" ca="1" si="674"/>
        <v>0</v>
      </c>
      <c r="Z2287" t="b">
        <f t="shared" ca="1" si="675"/>
        <v>0</v>
      </c>
      <c r="AA2287" s="37" t="b">
        <f t="shared" ca="1" si="681"/>
        <v>1</v>
      </c>
      <c r="AB2287" t="b">
        <f t="shared" ca="1" si="676"/>
        <v>0</v>
      </c>
      <c r="AD2287" t="b">
        <f t="shared" ca="1" si="682"/>
        <v>0</v>
      </c>
      <c r="AE2287" s="37" t="b">
        <f t="shared" ca="1" si="683"/>
        <v>1</v>
      </c>
      <c r="AF2287" t="b">
        <f t="shared" ca="1" si="684"/>
        <v>0</v>
      </c>
      <c r="AG2287" s="317" t="b">
        <f t="shared" ca="1" si="685"/>
        <v>0</v>
      </c>
      <c r="AH2287" s="317" t="b">
        <f t="shared" ca="1" si="686"/>
        <v>0</v>
      </c>
      <c r="AI2287" s="317" t="b">
        <f t="shared" ca="1" si="687"/>
        <v>0</v>
      </c>
    </row>
    <row r="2288" spans="1:35" x14ac:dyDescent="0.25">
      <c r="A2288">
        <v>2256</v>
      </c>
      <c r="B2288" s="169">
        <f ca="1">OFFSET(InputPriceData!B$15,CalculationsAndCharts!$A2288+$A$11,0,1,1)</f>
        <v>38569</v>
      </c>
      <c r="C2288" s="3">
        <f ca="1">OFFSET(InputPriceData!G$15,CalculationsAndCharts!$A2288+$A$11,IF($C$7,8,0),1,1)</f>
        <v>1238100</v>
      </c>
      <c r="D2288" s="4">
        <f ca="1">OFFSET(InputPriceData!C$15,CalculationsAndCharts!$A2288+$A$11,IF($C$7,8,0),1,1)</f>
        <v>39.26</v>
      </c>
      <c r="E2288" s="4">
        <f ca="1">OFFSET(InputPriceData!D$15,CalculationsAndCharts!$A2288+$A$11,IF($C$7,8,0),1,1)</f>
        <v>39.450000000000003</v>
      </c>
      <c r="F2288" s="4">
        <f ca="1">OFFSET(InputPriceData!E$15,CalculationsAndCharts!$A2288+$A$11,IF($C$7,8,0),1,1)</f>
        <v>38.96</v>
      </c>
      <c r="G2288" s="4">
        <f ca="1">OFFSET(InputPriceData!F$15,CalculationsAndCharts!$A2288+$A$11,IF($C$7,8,0),1,1)</f>
        <v>39</v>
      </c>
      <c r="H2288" s="133"/>
      <c r="I2288" s="133"/>
      <c r="J2288" s="37">
        <f t="shared" ca="1" si="677"/>
        <v>545</v>
      </c>
      <c r="K2288" s="124">
        <f t="shared" ca="1" si="678"/>
        <v>-0.54999999999999716</v>
      </c>
      <c r="L2288" s="343">
        <f t="shared" ca="1" si="669"/>
        <v>-5.8832650018740593E-2</v>
      </c>
      <c r="M2288" s="345">
        <f t="shared" ca="1" si="679"/>
        <v>0.29598040541685244</v>
      </c>
      <c r="N2288" s="344">
        <f t="shared" ca="1" si="670"/>
        <v>-0.19877211106553475</v>
      </c>
      <c r="O2288" s="4"/>
      <c r="P2288" s="4"/>
      <c r="Q2288" s="3"/>
      <c r="S2288" s="4"/>
      <c r="T2288" s="4" t="b">
        <f t="shared" ca="1" si="671"/>
        <v>0</v>
      </c>
      <c r="U2288" t="b">
        <f t="shared" ca="1" si="672"/>
        <v>0</v>
      </c>
      <c r="W2288" s="317" t="b">
        <f t="shared" ca="1" si="673"/>
        <v>0</v>
      </c>
      <c r="X2288" s="317" t="b">
        <f t="shared" ca="1" si="680"/>
        <v>0</v>
      </c>
      <c r="Y2288" s="317" t="b">
        <f t="shared" ca="1" si="674"/>
        <v>0</v>
      </c>
      <c r="Z2288" t="b">
        <f t="shared" ca="1" si="675"/>
        <v>0</v>
      </c>
      <c r="AA2288" s="37" t="b">
        <f t="shared" ca="1" si="681"/>
        <v>1</v>
      </c>
      <c r="AB2288" t="b">
        <f t="shared" ca="1" si="676"/>
        <v>0</v>
      </c>
      <c r="AD2288" t="b">
        <f t="shared" ca="1" si="682"/>
        <v>0</v>
      </c>
      <c r="AE2288" s="37" t="b">
        <f t="shared" ca="1" si="683"/>
        <v>1</v>
      </c>
      <c r="AF2288" t="b">
        <f t="shared" ca="1" si="684"/>
        <v>0</v>
      </c>
      <c r="AG2288" s="317" t="b">
        <f t="shared" ca="1" si="685"/>
        <v>0</v>
      </c>
      <c r="AH2288" s="317" t="b">
        <f t="shared" ca="1" si="686"/>
        <v>0</v>
      </c>
      <c r="AI2288" s="317" t="b">
        <f t="shared" ca="1" si="687"/>
        <v>0</v>
      </c>
    </row>
    <row r="2289" spans="1:35" x14ac:dyDescent="0.25">
      <c r="A2289">
        <v>2257</v>
      </c>
      <c r="B2289" s="169">
        <f ca="1">OFFSET(InputPriceData!B$15,CalculationsAndCharts!$A2289+$A$11,0,1,1)</f>
        <v>38568</v>
      </c>
      <c r="C2289" s="3">
        <f ca="1">OFFSET(InputPriceData!G$15,CalculationsAndCharts!$A2289+$A$11,IF($C$7,8,0),1,1)</f>
        <v>976700</v>
      </c>
      <c r="D2289" s="4">
        <f ca="1">OFFSET(InputPriceData!C$15,CalculationsAndCharts!$A2289+$A$11,IF($C$7,8,0),1,1)</f>
        <v>39.369999999999997</v>
      </c>
      <c r="E2289" s="4">
        <f ca="1">OFFSET(InputPriceData!D$15,CalculationsAndCharts!$A2289+$A$11,IF($C$7,8,0),1,1)</f>
        <v>39.49</v>
      </c>
      <c r="F2289" s="4">
        <f ca="1">OFFSET(InputPriceData!E$15,CalculationsAndCharts!$A2289+$A$11,IF($C$7,8,0),1,1)</f>
        <v>39.17</v>
      </c>
      <c r="G2289" s="4">
        <f ca="1">OFFSET(InputPriceData!F$15,CalculationsAndCharts!$A2289+$A$11,IF($C$7,8,0),1,1)</f>
        <v>39.33</v>
      </c>
      <c r="H2289" s="133"/>
      <c r="I2289" s="133"/>
      <c r="J2289" s="37">
        <f t="shared" ca="1" si="677"/>
        <v>544</v>
      </c>
      <c r="K2289" s="124">
        <f t="shared" ca="1" si="678"/>
        <v>-0.25</v>
      </c>
      <c r="L2289" s="343">
        <f t="shared" ca="1" si="669"/>
        <v>-3.1023960028703168E-2</v>
      </c>
      <c r="M2289" s="345">
        <f t="shared" ca="1" si="679"/>
        <v>0.29866842120772197</v>
      </c>
      <c r="N2289" s="344">
        <f t="shared" ca="1" si="670"/>
        <v>-0.10387425594996601</v>
      </c>
      <c r="O2289" s="4"/>
      <c r="P2289" s="4"/>
      <c r="Q2289" s="3"/>
      <c r="S2289" s="4"/>
      <c r="T2289" s="4" t="b">
        <f t="shared" ca="1" si="671"/>
        <v>0</v>
      </c>
      <c r="U2289" t="b">
        <f t="shared" ca="1" si="672"/>
        <v>0</v>
      </c>
      <c r="W2289" s="317" t="b">
        <f t="shared" ca="1" si="673"/>
        <v>0</v>
      </c>
      <c r="X2289" s="317" t="b">
        <f t="shared" ca="1" si="680"/>
        <v>0</v>
      </c>
      <c r="Y2289" s="317" t="b">
        <f t="shared" ca="1" si="674"/>
        <v>0</v>
      </c>
      <c r="Z2289" t="b">
        <f t="shared" ca="1" si="675"/>
        <v>0</v>
      </c>
      <c r="AA2289" s="37" t="b">
        <f t="shared" ca="1" si="681"/>
        <v>1</v>
      </c>
      <c r="AB2289" t="b">
        <f t="shared" ca="1" si="676"/>
        <v>0</v>
      </c>
      <c r="AD2289" t="b">
        <f t="shared" ca="1" si="682"/>
        <v>0</v>
      </c>
      <c r="AE2289" s="37" t="b">
        <f t="shared" ca="1" si="683"/>
        <v>1</v>
      </c>
      <c r="AF2289" t="b">
        <f t="shared" ca="1" si="684"/>
        <v>0</v>
      </c>
      <c r="AG2289" s="317" t="b">
        <f t="shared" ca="1" si="685"/>
        <v>0</v>
      </c>
      <c r="AH2289" s="317" t="b">
        <f t="shared" ca="1" si="686"/>
        <v>0</v>
      </c>
      <c r="AI2289" s="317" t="b">
        <f t="shared" ca="1" si="687"/>
        <v>0</v>
      </c>
    </row>
    <row r="2290" spans="1:35" x14ac:dyDescent="0.25">
      <c r="A2290">
        <v>2258</v>
      </c>
      <c r="B2290" s="169">
        <f ca="1">OFFSET(InputPriceData!B$15,CalculationsAndCharts!$A2290+$A$11,0,1,1)</f>
        <v>38567</v>
      </c>
      <c r="C2290" s="3">
        <f ca="1">OFFSET(InputPriceData!G$15,CalculationsAndCharts!$A2290+$A$11,IF($C$7,8,0),1,1)</f>
        <v>806800</v>
      </c>
      <c r="D2290" s="4">
        <f ca="1">OFFSET(InputPriceData!C$15,CalculationsAndCharts!$A2290+$A$11,IF($C$7,8,0),1,1)</f>
        <v>39.43</v>
      </c>
      <c r="E2290" s="4">
        <f ca="1">OFFSET(InputPriceData!D$15,CalculationsAndCharts!$A2290+$A$11,IF($C$7,8,0),1,1)</f>
        <v>39.58</v>
      </c>
      <c r="F2290" s="4">
        <f ca="1">OFFSET(InputPriceData!E$15,CalculationsAndCharts!$A2290+$A$11,IF($C$7,8,0),1,1)</f>
        <v>39.36</v>
      </c>
      <c r="G2290" s="4">
        <f ca="1">OFFSET(InputPriceData!F$15,CalculationsAndCharts!$A2290+$A$11,IF($C$7,8,0),1,1)</f>
        <v>39.549999999999997</v>
      </c>
      <c r="H2290" s="133"/>
      <c r="I2290" s="133"/>
      <c r="J2290" s="37">
        <f t="shared" ca="1" si="677"/>
        <v>543</v>
      </c>
      <c r="K2290" s="124">
        <f t="shared" ca="1" si="678"/>
        <v>0.18999999999999773</v>
      </c>
      <c r="L2290" s="343">
        <f t="shared" ca="1" si="669"/>
        <v>-3.3122696328119622E-2</v>
      </c>
      <c r="M2290" s="345">
        <f t="shared" ca="1" si="679"/>
        <v>0.30138084884734812</v>
      </c>
      <c r="N2290" s="344">
        <f t="shared" ca="1" si="670"/>
        <v>-0.10990312242731966</v>
      </c>
      <c r="O2290" s="4"/>
      <c r="P2290" s="4"/>
      <c r="Q2290" s="3"/>
      <c r="S2290" s="4"/>
      <c r="T2290" s="4" t="b">
        <f t="shared" ca="1" si="671"/>
        <v>0</v>
      </c>
      <c r="U2290" t="b">
        <f t="shared" ca="1" si="672"/>
        <v>0</v>
      </c>
      <c r="W2290" s="317" t="b">
        <f t="shared" ca="1" si="673"/>
        <v>0</v>
      </c>
      <c r="X2290" s="317" t="b">
        <f t="shared" ca="1" si="680"/>
        <v>0</v>
      </c>
      <c r="Y2290" s="317" t="b">
        <f t="shared" ca="1" si="674"/>
        <v>0</v>
      </c>
      <c r="Z2290" t="b">
        <f t="shared" ca="1" si="675"/>
        <v>0</v>
      </c>
      <c r="AA2290" s="37" t="b">
        <f t="shared" ca="1" si="681"/>
        <v>1</v>
      </c>
      <c r="AB2290" t="b">
        <f t="shared" ca="1" si="676"/>
        <v>0</v>
      </c>
      <c r="AD2290" t="b">
        <f t="shared" ca="1" si="682"/>
        <v>0</v>
      </c>
      <c r="AE2290" s="37" t="b">
        <f t="shared" ca="1" si="683"/>
        <v>1</v>
      </c>
      <c r="AF2290" t="b">
        <f t="shared" ca="1" si="684"/>
        <v>0</v>
      </c>
      <c r="AG2290" s="317" t="b">
        <f t="shared" ca="1" si="685"/>
        <v>0</v>
      </c>
      <c r="AH2290" s="317" t="b">
        <f t="shared" ca="1" si="686"/>
        <v>0</v>
      </c>
      <c r="AI2290" s="317" t="b">
        <f t="shared" ca="1" si="687"/>
        <v>0</v>
      </c>
    </row>
    <row r="2291" spans="1:35" x14ac:dyDescent="0.25">
      <c r="A2291">
        <v>2259</v>
      </c>
      <c r="B2291" s="169">
        <f ca="1">OFFSET(InputPriceData!B$15,CalculationsAndCharts!$A2291+$A$11,0,1,1)</f>
        <v>38566</v>
      </c>
      <c r="C2291" s="3">
        <f ca="1">OFFSET(InputPriceData!G$15,CalculationsAndCharts!$A2291+$A$11,IF($C$7,8,0),1,1)</f>
        <v>1055300</v>
      </c>
      <c r="D2291" s="4">
        <f ca="1">OFFSET(InputPriceData!C$15,CalculationsAndCharts!$A2291+$A$11,IF($C$7,8,0),1,1)</f>
        <v>39.36</v>
      </c>
      <c r="E2291" s="4">
        <f ca="1">OFFSET(InputPriceData!D$15,CalculationsAndCharts!$A2291+$A$11,IF($C$7,8,0),1,1)</f>
        <v>39.65</v>
      </c>
      <c r="F2291" s="4">
        <f ca="1">OFFSET(InputPriceData!E$15,CalculationsAndCharts!$A2291+$A$11,IF($C$7,8,0),1,1)</f>
        <v>39.15</v>
      </c>
      <c r="G2291" s="4">
        <f ca="1">OFFSET(InputPriceData!F$15,CalculationsAndCharts!$A2291+$A$11,IF($C$7,8,0),1,1)</f>
        <v>39.58</v>
      </c>
      <c r="H2291" s="133"/>
      <c r="I2291" s="133"/>
      <c r="J2291" s="37">
        <f t="shared" ca="1" si="677"/>
        <v>542</v>
      </c>
      <c r="K2291" s="124">
        <f t="shared" ca="1" si="678"/>
        <v>0.25</v>
      </c>
      <c r="L2291" s="343">
        <f t="shared" ca="1" si="669"/>
        <v>-3.6010467442858157E-2</v>
      </c>
      <c r="M2291" s="345">
        <f t="shared" ca="1" si="679"/>
        <v>0.30411791003768729</v>
      </c>
      <c r="N2291" s="344">
        <f t="shared" ca="1" si="670"/>
        <v>-0.11840955844526099</v>
      </c>
      <c r="O2291" s="4"/>
      <c r="P2291" s="4"/>
      <c r="Q2291" s="3"/>
      <c r="S2291" s="4"/>
      <c r="T2291" s="4" t="b">
        <f t="shared" ca="1" si="671"/>
        <v>0</v>
      </c>
      <c r="U2291" t="b">
        <f t="shared" ca="1" si="672"/>
        <v>0</v>
      </c>
      <c r="W2291" s="317" t="b">
        <f t="shared" ca="1" si="673"/>
        <v>0</v>
      </c>
      <c r="X2291" s="317" t="b">
        <f t="shared" ca="1" si="680"/>
        <v>0</v>
      </c>
      <c r="Y2291" s="317" t="b">
        <f t="shared" ca="1" si="674"/>
        <v>1</v>
      </c>
      <c r="Z2291" t="b">
        <f t="shared" ca="1" si="675"/>
        <v>1</v>
      </c>
      <c r="AA2291" s="37" t="b">
        <f t="shared" ca="1" si="681"/>
        <v>1</v>
      </c>
      <c r="AB2291" t="b">
        <f t="shared" ca="1" si="676"/>
        <v>0</v>
      </c>
      <c r="AD2291" t="b">
        <f t="shared" ca="1" si="682"/>
        <v>1</v>
      </c>
      <c r="AE2291" s="37" t="b">
        <f t="shared" ca="1" si="683"/>
        <v>1</v>
      </c>
      <c r="AF2291" t="b">
        <f t="shared" ca="1" si="684"/>
        <v>0</v>
      </c>
      <c r="AG2291" s="317" t="b">
        <f t="shared" ca="1" si="685"/>
        <v>0</v>
      </c>
      <c r="AH2291" s="317" t="b">
        <f t="shared" ca="1" si="686"/>
        <v>0</v>
      </c>
      <c r="AI2291" s="317" t="b">
        <f t="shared" ca="1" si="687"/>
        <v>1</v>
      </c>
    </row>
    <row r="2292" spans="1:35" x14ac:dyDescent="0.25">
      <c r="A2292">
        <v>2260</v>
      </c>
      <c r="B2292" s="169">
        <f ca="1">OFFSET(InputPriceData!B$15,CalculationsAndCharts!$A2292+$A$11,0,1,1)</f>
        <v>38565</v>
      </c>
      <c r="C2292" s="3">
        <f ca="1">OFFSET(InputPriceData!G$15,CalculationsAndCharts!$A2292+$A$11,IF($C$7,8,0),1,1)</f>
        <v>1369500</v>
      </c>
      <c r="D2292" s="4">
        <f ca="1">OFFSET(InputPriceData!C$15,CalculationsAndCharts!$A2292+$A$11,IF($C$7,8,0),1,1)</f>
        <v>39.35</v>
      </c>
      <c r="E2292" s="4">
        <f ca="1">OFFSET(InputPriceData!D$15,CalculationsAndCharts!$A2292+$A$11,IF($C$7,8,0),1,1)</f>
        <v>39.5</v>
      </c>
      <c r="F2292" s="4">
        <f ca="1">OFFSET(InputPriceData!E$15,CalculationsAndCharts!$A2292+$A$11,IF($C$7,8,0),1,1)</f>
        <v>39.11</v>
      </c>
      <c r="G2292" s="4">
        <f ca="1">OFFSET(InputPriceData!F$15,CalculationsAndCharts!$A2292+$A$11,IF($C$7,8,0),1,1)</f>
        <v>39.36</v>
      </c>
      <c r="H2292" s="133"/>
      <c r="I2292" s="133"/>
      <c r="J2292" s="37">
        <f t="shared" ca="1" si="677"/>
        <v>541</v>
      </c>
      <c r="K2292" s="124">
        <f t="shared" ca="1" si="678"/>
        <v>-0.32999999999999829</v>
      </c>
      <c r="L2292" s="343">
        <f t="shared" ca="1" si="669"/>
        <v>-8.9712266163507158E-3</v>
      </c>
      <c r="M2292" s="345">
        <f t="shared" ca="1" si="679"/>
        <v>0.30687982849413448</v>
      </c>
      <c r="N2292" s="344">
        <f t="shared" ca="1" si="670"/>
        <v>-2.9233679712259701E-2</v>
      </c>
      <c r="O2292" s="4"/>
      <c r="P2292" s="4"/>
      <c r="Q2292" s="3"/>
      <c r="S2292" s="4"/>
      <c r="T2292" s="4" t="b">
        <f t="shared" ca="1" si="671"/>
        <v>0</v>
      </c>
      <c r="U2292" t="b">
        <f t="shared" ca="1" si="672"/>
        <v>1</v>
      </c>
      <c r="W2292" s="317" t="b">
        <f t="shared" ca="1" si="673"/>
        <v>0</v>
      </c>
      <c r="X2292" s="317" t="b">
        <f t="shared" ca="1" si="680"/>
        <v>1</v>
      </c>
      <c r="Y2292" s="317" t="b">
        <f t="shared" ca="1" si="674"/>
        <v>0</v>
      </c>
      <c r="Z2292" t="b">
        <f t="shared" ca="1" si="675"/>
        <v>0</v>
      </c>
      <c r="AA2292" s="37" t="b">
        <f t="shared" ca="1" si="681"/>
        <v>0</v>
      </c>
      <c r="AB2292" t="b">
        <f t="shared" ca="1" si="676"/>
        <v>0</v>
      </c>
      <c r="AD2292" t="b">
        <f t="shared" ca="1" si="682"/>
        <v>0</v>
      </c>
      <c r="AE2292" s="37" t="b">
        <f t="shared" ca="1" si="683"/>
        <v>0</v>
      </c>
      <c r="AF2292" t="b">
        <f t="shared" ca="1" si="684"/>
        <v>0</v>
      </c>
      <c r="AG2292" s="317" t="b">
        <f t="shared" ca="1" si="685"/>
        <v>0</v>
      </c>
      <c r="AH2292" s="317" t="b">
        <f t="shared" ca="1" si="686"/>
        <v>1</v>
      </c>
      <c r="AI2292" s="317" t="b">
        <f t="shared" ca="1" si="687"/>
        <v>0</v>
      </c>
    </row>
    <row r="2293" spans="1:35" x14ac:dyDescent="0.25">
      <c r="A2293">
        <v>2261</v>
      </c>
      <c r="B2293" s="169">
        <f ca="1">OFFSET(InputPriceData!B$15,CalculationsAndCharts!$A2293+$A$11,0,1,1)</f>
        <v>38562</v>
      </c>
      <c r="C2293" s="3">
        <f ca="1">OFFSET(InputPriceData!G$15,CalculationsAndCharts!$A2293+$A$11,IF($C$7,8,0),1,1)</f>
        <v>1216800</v>
      </c>
      <c r="D2293" s="4">
        <f ca="1">OFFSET(InputPriceData!C$15,CalculationsAndCharts!$A2293+$A$11,IF($C$7,8,0),1,1)</f>
        <v>39.78</v>
      </c>
      <c r="E2293" s="4">
        <f ca="1">OFFSET(InputPriceData!D$15,CalculationsAndCharts!$A2293+$A$11,IF($C$7,8,0),1,1)</f>
        <v>39.78</v>
      </c>
      <c r="F2293" s="4">
        <f ca="1">OFFSET(InputPriceData!E$15,CalculationsAndCharts!$A2293+$A$11,IF($C$7,8,0),1,1)</f>
        <v>39.22</v>
      </c>
      <c r="G2293" s="4">
        <f ca="1">OFFSET(InputPriceData!F$15,CalculationsAndCharts!$A2293+$A$11,IF($C$7,8,0),1,1)</f>
        <v>39.33</v>
      </c>
      <c r="H2293" s="133"/>
      <c r="I2293" s="133"/>
      <c r="J2293" s="37">
        <f t="shared" ca="1" si="677"/>
        <v>540</v>
      </c>
      <c r="K2293" s="124">
        <f t="shared" ca="1" si="678"/>
        <v>-0.5</v>
      </c>
      <c r="L2293" s="343">
        <f t="shared" ca="1" si="669"/>
        <v>2.9367443200998721E-2</v>
      </c>
      <c r="M2293" s="345">
        <f t="shared" ca="1" si="679"/>
        <v>0.30966682996380873</v>
      </c>
      <c r="N2293" s="344">
        <f t="shared" ca="1" si="670"/>
        <v>9.4835611564954958E-2</v>
      </c>
      <c r="O2293" s="4"/>
      <c r="P2293" s="4"/>
      <c r="Q2293" s="3"/>
      <c r="S2293" s="4"/>
      <c r="T2293" s="4" t="b">
        <f t="shared" ca="1" si="671"/>
        <v>0</v>
      </c>
      <c r="U2293" t="b">
        <f t="shared" ca="1" si="672"/>
        <v>0</v>
      </c>
      <c r="W2293" s="317" t="b">
        <f t="shared" ca="1" si="673"/>
        <v>1</v>
      </c>
      <c r="X2293" s="317" t="b">
        <f t="shared" ca="1" si="680"/>
        <v>1</v>
      </c>
      <c r="Y2293" s="317" t="b">
        <f t="shared" ca="1" si="674"/>
        <v>0</v>
      </c>
      <c r="Z2293" t="b">
        <f t="shared" ca="1" si="675"/>
        <v>0</v>
      </c>
      <c r="AA2293" s="37" t="b">
        <f t="shared" ca="1" si="681"/>
        <v>0</v>
      </c>
      <c r="AB2293" t="b">
        <f t="shared" ca="1" si="676"/>
        <v>1</v>
      </c>
      <c r="AD2293" t="b">
        <f t="shared" ca="1" si="682"/>
        <v>0</v>
      </c>
      <c r="AE2293" s="37" t="b">
        <f t="shared" ca="1" si="683"/>
        <v>0</v>
      </c>
      <c r="AF2293" t="b">
        <f t="shared" ca="1" si="684"/>
        <v>1</v>
      </c>
      <c r="AG2293" s="317" t="b">
        <f t="shared" ca="1" si="685"/>
        <v>1</v>
      </c>
      <c r="AH2293" s="317" t="b">
        <f t="shared" ca="1" si="686"/>
        <v>1</v>
      </c>
      <c r="AI2293" s="317" t="b">
        <f t="shared" ca="1" si="687"/>
        <v>0</v>
      </c>
    </row>
    <row r="2294" spans="1:35" x14ac:dyDescent="0.25">
      <c r="A2294">
        <v>2262</v>
      </c>
      <c r="B2294" s="169">
        <f ca="1">OFFSET(InputPriceData!B$15,CalculationsAndCharts!$A2294+$A$11,0,1,1)</f>
        <v>38561</v>
      </c>
      <c r="C2294" s="3">
        <f ca="1">OFFSET(InputPriceData!G$15,CalculationsAndCharts!$A2294+$A$11,IF($C$7,8,0),1,1)</f>
        <v>1868100</v>
      </c>
      <c r="D2294" s="4">
        <f ca="1">OFFSET(InputPriceData!C$15,CalculationsAndCharts!$A2294+$A$11,IF($C$7,8,0),1,1)</f>
        <v>39.97</v>
      </c>
      <c r="E2294" s="4">
        <f ca="1">OFFSET(InputPriceData!D$15,CalculationsAndCharts!$A2294+$A$11,IF($C$7,8,0),1,1)</f>
        <v>40</v>
      </c>
      <c r="F2294" s="4">
        <f ca="1">OFFSET(InputPriceData!E$15,CalculationsAndCharts!$A2294+$A$11,IF($C$7,8,0),1,1)</f>
        <v>39.380000000000003</v>
      </c>
      <c r="G2294" s="4">
        <f ca="1">OFFSET(InputPriceData!F$15,CalculationsAndCharts!$A2294+$A$11,IF($C$7,8,0),1,1)</f>
        <v>39.69</v>
      </c>
      <c r="H2294" s="133"/>
      <c r="I2294" s="133"/>
      <c r="J2294" s="37">
        <f t="shared" ca="1" si="677"/>
        <v>539</v>
      </c>
      <c r="K2294" s="124">
        <f t="shared" ca="1" si="678"/>
        <v>-0.13000000000000256</v>
      </c>
      <c r="L2294" s="343">
        <f t="shared" ca="1" si="669"/>
        <v>3.4399152703820574E-2</v>
      </c>
      <c r="M2294" s="345">
        <f t="shared" ca="1" si="679"/>
        <v>0.3124791422440048</v>
      </c>
      <c r="N2294" s="344">
        <f t="shared" ca="1" si="670"/>
        <v>0.11008463623136611</v>
      </c>
      <c r="O2294" s="4"/>
      <c r="P2294" s="4"/>
      <c r="Q2294" s="3"/>
      <c r="S2294" s="4"/>
      <c r="T2294" s="4" t="b">
        <f t="shared" ca="1" si="671"/>
        <v>1</v>
      </c>
      <c r="U2294" t="b">
        <f t="shared" ca="1" si="672"/>
        <v>0</v>
      </c>
      <c r="W2294" s="317" t="b">
        <f t="shared" ca="1" si="673"/>
        <v>0</v>
      </c>
      <c r="X2294" s="317" t="b">
        <f t="shared" ca="1" si="680"/>
        <v>0</v>
      </c>
      <c r="Y2294" s="317" t="b">
        <f t="shared" ca="1" si="674"/>
        <v>0</v>
      </c>
      <c r="Z2294" t="b">
        <f t="shared" ca="1" si="675"/>
        <v>0</v>
      </c>
      <c r="AA2294" s="37" t="b">
        <f t="shared" ca="1" si="681"/>
        <v>1</v>
      </c>
      <c r="AB2294" t="b">
        <f t="shared" ca="1" si="676"/>
        <v>0</v>
      </c>
      <c r="AD2294" t="b">
        <f t="shared" ca="1" si="682"/>
        <v>0</v>
      </c>
      <c r="AE2294" s="37" t="b">
        <f t="shared" ca="1" si="683"/>
        <v>1</v>
      </c>
      <c r="AF2294" t="b">
        <f t="shared" ca="1" si="684"/>
        <v>0</v>
      </c>
      <c r="AG2294" s="317" t="b">
        <f t="shared" ca="1" si="685"/>
        <v>0</v>
      </c>
      <c r="AH2294" s="317" t="b">
        <f t="shared" ca="1" si="686"/>
        <v>0</v>
      </c>
      <c r="AI2294" s="317" t="b">
        <f t="shared" ca="1" si="687"/>
        <v>0</v>
      </c>
    </row>
    <row r="2295" spans="1:35" x14ac:dyDescent="0.25">
      <c r="A2295">
        <v>2263</v>
      </c>
      <c r="B2295" s="169">
        <f ca="1">OFFSET(InputPriceData!B$15,CalculationsAndCharts!$A2295+$A$11,0,1,1)</f>
        <v>38560</v>
      </c>
      <c r="C2295" s="3">
        <f ca="1">OFFSET(InputPriceData!G$15,CalculationsAndCharts!$A2295+$A$11,IF($C$7,8,0),1,1)</f>
        <v>1668700</v>
      </c>
      <c r="D2295" s="4">
        <f ca="1">OFFSET(InputPriceData!C$15,CalculationsAndCharts!$A2295+$A$11,IF($C$7,8,0),1,1)</f>
        <v>39.770000000000003</v>
      </c>
      <c r="E2295" s="4">
        <f ca="1">OFFSET(InputPriceData!D$15,CalculationsAndCharts!$A2295+$A$11,IF($C$7,8,0),1,1)</f>
        <v>39.99</v>
      </c>
      <c r="F2295" s="4">
        <f ca="1">OFFSET(InputPriceData!E$15,CalculationsAndCharts!$A2295+$A$11,IF($C$7,8,0),1,1)</f>
        <v>39.76</v>
      </c>
      <c r="G2295" s="4">
        <f ca="1">OFFSET(InputPriceData!F$15,CalculationsAndCharts!$A2295+$A$11,IF($C$7,8,0),1,1)</f>
        <v>39.83</v>
      </c>
      <c r="H2295" s="133"/>
      <c r="I2295" s="133"/>
      <c r="J2295" s="37">
        <f t="shared" ca="1" si="677"/>
        <v>538</v>
      </c>
      <c r="K2295" s="124">
        <f t="shared" ca="1" si="678"/>
        <v>0.57999999999999829</v>
      </c>
      <c r="L2295" s="343">
        <f t="shared" ca="1" si="669"/>
        <v>-8.031614186310267E-4</v>
      </c>
      <c r="M2295" s="345">
        <f t="shared" ca="1" si="679"/>
        <v>0.31531699520081213</v>
      </c>
      <c r="N2295" s="344">
        <f t="shared" ca="1" si="670"/>
        <v>-2.5471555001960076E-3</v>
      </c>
      <c r="O2295" s="4"/>
      <c r="P2295" s="4"/>
      <c r="Q2295" s="3"/>
      <c r="S2295" s="4"/>
      <c r="T2295" s="4" t="b">
        <f t="shared" ca="1" si="671"/>
        <v>0</v>
      </c>
      <c r="U2295" t="b">
        <f t="shared" ca="1" si="672"/>
        <v>0</v>
      </c>
      <c r="W2295" s="317" t="b">
        <f t="shared" ca="1" si="673"/>
        <v>0</v>
      </c>
      <c r="X2295" s="317" t="b">
        <f t="shared" ca="1" si="680"/>
        <v>0</v>
      </c>
      <c r="Y2295" s="317" t="b">
        <f t="shared" ca="1" si="674"/>
        <v>0</v>
      </c>
      <c r="Z2295" t="b">
        <f t="shared" ca="1" si="675"/>
        <v>0</v>
      </c>
      <c r="AA2295" s="37" t="b">
        <f t="shared" ca="1" si="681"/>
        <v>1</v>
      </c>
      <c r="AB2295" t="b">
        <f t="shared" ca="1" si="676"/>
        <v>0</v>
      </c>
      <c r="AD2295" t="b">
        <f t="shared" ca="1" si="682"/>
        <v>0</v>
      </c>
      <c r="AE2295" s="37" t="b">
        <f t="shared" ca="1" si="683"/>
        <v>1</v>
      </c>
      <c r="AF2295" t="b">
        <f t="shared" ca="1" si="684"/>
        <v>0</v>
      </c>
      <c r="AG2295" s="317" t="b">
        <f t="shared" ca="1" si="685"/>
        <v>0</v>
      </c>
      <c r="AH2295" s="317" t="b">
        <f t="shared" ca="1" si="686"/>
        <v>0</v>
      </c>
      <c r="AI2295" s="317" t="b">
        <f t="shared" ca="1" si="687"/>
        <v>0</v>
      </c>
    </row>
    <row r="2296" spans="1:35" x14ac:dyDescent="0.25">
      <c r="A2296">
        <v>2264</v>
      </c>
      <c r="B2296" s="169">
        <f ca="1">OFFSET(InputPriceData!B$15,CalculationsAndCharts!$A2296+$A$11,0,1,1)</f>
        <v>38559</v>
      </c>
      <c r="C2296" s="3">
        <f ca="1">OFFSET(InputPriceData!G$15,CalculationsAndCharts!$A2296+$A$11,IF($C$7,8,0),1,1)</f>
        <v>1232300</v>
      </c>
      <c r="D2296" s="4">
        <f ca="1">OFFSET(InputPriceData!C$15,CalculationsAndCharts!$A2296+$A$11,IF($C$7,8,0),1,1)</f>
        <v>39.65</v>
      </c>
      <c r="E2296" s="4">
        <f ca="1">OFFSET(InputPriceData!D$15,CalculationsAndCharts!$A2296+$A$11,IF($C$7,8,0),1,1)</f>
        <v>39.99</v>
      </c>
      <c r="F2296" s="4">
        <f ca="1">OFFSET(InputPriceData!E$15,CalculationsAndCharts!$A2296+$A$11,IF($C$7,8,0),1,1)</f>
        <v>39.56</v>
      </c>
      <c r="G2296" s="4">
        <f ca="1">OFFSET(InputPriceData!F$15,CalculationsAndCharts!$A2296+$A$11,IF($C$7,8,0),1,1)</f>
        <v>39.82</v>
      </c>
      <c r="H2296" s="133"/>
      <c r="I2296" s="133"/>
      <c r="J2296" s="37">
        <f t="shared" ca="1" si="677"/>
        <v>537</v>
      </c>
      <c r="K2296" s="124">
        <f t="shared" ca="1" si="678"/>
        <v>0.39999999999999858</v>
      </c>
      <c r="L2296" s="343">
        <f t="shared" ca="1" si="669"/>
        <v>-2.7872898920570849E-2</v>
      </c>
      <c r="M2296" s="345">
        <f t="shared" ca="1" si="679"/>
        <v>0.31818062078790327</v>
      </c>
      <c r="N2296" s="344">
        <f t="shared" ca="1" si="670"/>
        <v>-8.7600869127572381E-2</v>
      </c>
      <c r="O2296" s="4"/>
      <c r="P2296" s="4"/>
      <c r="Q2296" s="3"/>
      <c r="S2296" s="4"/>
      <c r="T2296" s="4" t="b">
        <f t="shared" ca="1" si="671"/>
        <v>0</v>
      </c>
      <c r="U2296" t="b">
        <f t="shared" ca="1" si="672"/>
        <v>0</v>
      </c>
      <c r="W2296" s="317" t="b">
        <f t="shared" ca="1" si="673"/>
        <v>0</v>
      </c>
      <c r="X2296" s="317" t="b">
        <f t="shared" ca="1" si="680"/>
        <v>0</v>
      </c>
      <c r="Y2296" s="317" t="b">
        <f t="shared" ca="1" si="674"/>
        <v>1</v>
      </c>
      <c r="Z2296" t="b">
        <f t="shared" ca="1" si="675"/>
        <v>1</v>
      </c>
      <c r="AA2296" s="37" t="b">
        <f t="shared" ca="1" si="681"/>
        <v>1</v>
      </c>
      <c r="AB2296" t="b">
        <f t="shared" ca="1" si="676"/>
        <v>0</v>
      </c>
      <c r="AD2296" t="b">
        <f t="shared" ca="1" si="682"/>
        <v>1</v>
      </c>
      <c r="AE2296" s="37" t="b">
        <f t="shared" ca="1" si="683"/>
        <v>1</v>
      </c>
      <c r="AF2296" t="b">
        <f t="shared" ca="1" si="684"/>
        <v>0</v>
      </c>
      <c r="AG2296" s="317" t="b">
        <f t="shared" ca="1" si="685"/>
        <v>0</v>
      </c>
      <c r="AH2296" s="317" t="b">
        <f t="shared" ca="1" si="686"/>
        <v>0</v>
      </c>
      <c r="AI2296" s="317" t="b">
        <f t="shared" ca="1" si="687"/>
        <v>1</v>
      </c>
    </row>
    <row r="2297" spans="1:35" x14ac:dyDescent="0.25">
      <c r="A2297">
        <v>2265</v>
      </c>
      <c r="B2297" s="169">
        <f ca="1">OFFSET(InputPriceData!B$15,CalculationsAndCharts!$A2297+$A$11,0,1,1)</f>
        <v>38558</v>
      </c>
      <c r="C2297" s="3">
        <f ca="1">OFFSET(InputPriceData!G$15,CalculationsAndCharts!$A2297+$A$11,IF($C$7,8,0),1,1)</f>
        <v>1155100</v>
      </c>
      <c r="D2297" s="4">
        <f ca="1">OFFSET(InputPriceData!C$15,CalculationsAndCharts!$A2297+$A$11,IF($C$7,8,0),1,1)</f>
        <v>39.549999999999997</v>
      </c>
      <c r="E2297" s="4">
        <f ca="1">OFFSET(InputPriceData!D$15,CalculationsAndCharts!$A2297+$A$11,IF($C$7,8,0),1,1)</f>
        <v>39.71</v>
      </c>
      <c r="F2297" s="4">
        <f ca="1">OFFSET(InputPriceData!E$15,CalculationsAndCharts!$A2297+$A$11,IF($C$7,8,0),1,1)</f>
        <v>39.24</v>
      </c>
      <c r="G2297" s="4">
        <f ca="1">OFFSET(InputPriceData!F$15,CalculationsAndCharts!$A2297+$A$11,IF($C$7,8,0),1,1)</f>
        <v>39.25</v>
      </c>
      <c r="H2297" s="133"/>
      <c r="I2297" s="133"/>
      <c r="J2297" s="37">
        <f t="shared" ca="1" si="677"/>
        <v>536</v>
      </c>
      <c r="K2297" s="124">
        <f t="shared" ca="1" si="678"/>
        <v>-0.39000000000000057</v>
      </c>
      <c r="L2297" s="343">
        <f t="shared" ca="1" si="669"/>
        <v>-6.2769207486871384E-3</v>
      </c>
      <c r="M2297" s="345">
        <f t="shared" ca="1" si="679"/>
        <v>0.32107025306549269</v>
      </c>
      <c r="N2297" s="344">
        <f t="shared" ca="1" si="670"/>
        <v>-1.9549991594539767E-2</v>
      </c>
      <c r="O2297" s="4"/>
      <c r="P2297" s="4"/>
      <c r="Q2297" s="3"/>
      <c r="S2297" s="4"/>
      <c r="T2297" s="4" t="b">
        <f t="shared" ca="1" si="671"/>
        <v>0</v>
      </c>
      <c r="U2297" t="b">
        <f t="shared" ca="1" si="672"/>
        <v>1</v>
      </c>
      <c r="W2297" s="317" t="b">
        <f t="shared" ca="1" si="673"/>
        <v>0</v>
      </c>
      <c r="X2297" s="317" t="b">
        <f t="shared" ca="1" si="680"/>
        <v>1</v>
      </c>
      <c r="Y2297" s="317" t="b">
        <f t="shared" ca="1" si="674"/>
        <v>0</v>
      </c>
      <c r="Z2297" t="b">
        <f t="shared" ca="1" si="675"/>
        <v>0</v>
      </c>
      <c r="AA2297" s="37" t="b">
        <f t="shared" ca="1" si="681"/>
        <v>0</v>
      </c>
      <c r="AB2297" t="b">
        <f t="shared" ca="1" si="676"/>
        <v>0</v>
      </c>
      <c r="AD2297" t="b">
        <f t="shared" ca="1" si="682"/>
        <v>0</v>
      </c>
      <c r="AE2297" s="37" t="b">
        <f t="shared" ca="1" si="683"/>
        <v>0</v>
      </c>
      <c r="AF2297" t="b">
        <f t="shared" ca="1" si="684"/>
        <v>0</v>
      </c>
      <c r="AG2297" s="317" t="b">
        <f t="shared" ca="1" si="685"/>
        <v>0</v>
      </c>
      <c r="AH2297" s="317" t="b">
        <f t="shared" ca="1" si="686"/>
        <v>1</v>
      </c>
      <c r="AI2297" s="317" t="b">
        <f t="shared" ca="1" si="687"/>
        <v>0</v>
      </c>
    </row>
    <row r="2298" spans="1:35" x14ac:dyDescent="0.25">
      <c r="A2298">
        <v>2266</v>
      </c>
      <c r="B2298" s="169">
        <f ca="1">OFFSET(InputPriceData!B$15,CalculationsAndCharts!$A2298+$A$11,0,1,1)</f>
        <v>38555</v>
      </c>
      <c r="C2298" s="3">
        <f ca="1">OFFSET(InputPriceData!G$15,CalculationsAndCharts!$A2298+$A$11,IF($C$7,8,0),1,1)</f>
        <v>1521100</v>
      </c>
      <c r="D2298" s="4">
        <f ca="1">OFFSET(InputPriceData!C$15,CalculationsAndCharts!$A2298+$A$11,IF($C$7,8,0),1,1)</f>
        <v>39.549999999999997</v>
      </c>
      <c r="E2298" s="4">
        <f ca="1">OFFSET(InputPriceData!D$15,CalculationsAndCharts!$A2298+$A$11,IF($C$7,8,0),1,1)</f>
        <v>39.58</v>
      </c>
      <c r="F2298" s="4">
        <f ca="1">OFFSET(InputPriceData!E$15,CalculationsAndCharts!$A2298+$A$11,IF($C$7,8,0),1,1)</f>
        <v>39.28</v>
      </c>
      <c r="G2298" s="4">
        <f ca="1">OFFSET(InputPriceData!F$15,CalculationsAndCharts!$A2298+$A$11,IF($C$7,8,0),1,1)</f>
        <v>39.42</v>
      </c>
      <c r="H2298" s="133"/>
      <c r="I2298" s="133"/>
      <c r="J2298" s="37">
        <f t="shared" ca="1" si="677"/>
        <v>535</v>
      </c>
      <c r="K2298" s="124">
        <f t="shared" ca="1" si="678"/>
        <v>-0.28999999999999915</v>
      </c>
      <c r="L2298" s="343">
        <f t="shared" ca="1" si="669"/>
        <v>2.8786529506710148E-2</v>
      </c>
      <c r="M2298" s="345">
        <f t="shared" ca="1" si="679"/>
        <v>0.32398612821946793</v>
      </c>
      <c r="N2298" s="344">
        <f t="shared" ca="1" si="670"/>
        <v>8.8851117376266733E-2</v>
      </c>
      <c r="O2298" s="4"/>
      <c r="P2298" s="4"/>
      <c r="Q2298" s="3"/>
      <c r="S2298" s="4"/>
      <c r="T2298" s="4" t="b">
        <f t="shared" ca="1" si="671"/>
        <v>0</v>
      </c>
      <c r="U2298" t="b">
        <f t="shared" ca="1" si="672"/>
        <v>0</v>
      </c>
      <c r="W2298" s="317" t="b">
        <f t="shared" ca="1" si="673"/>
        <v>0</v>
      </c>
      <c r="X2298" s="317" t="b">
        <f t="shared" ca="1" si="680"/>
        <v>1</v>
      </c>
      <c r="Y2298" s="317" t="b">
        <f t="shared" ca="1" si="674"/>
        <v>0</v>
      </c>
      <c r="Z2298" t="b">
        <f t="shared" ca="1" si="675"/>
        <v>0</v>
      </c>
      <c r="AA2298" s="37" t="b">
        <f t="shared" ca="1" si="681"/>
        <v>0</v>
      </c>
      <c r="AB2298" t="b">
        <f t="shared" ca="1" si="676"/>
        <v>0</v>
      </c>
      <c r="AD2298" t="b">
        <f t="shared" ca="1" si="682"/>
        <v>0</v>
      </c>
      <c r="AE2298" s="37" t="b">
        <f t="shared" ca="1" si="683"/>
        <v>0</v>
      </c>
      <c r="AF2298" t="b">
        <f t="shared" ca="1" si="684"/>
        <v>0</v>
      </c>
      <c r="AG2298" s="317" t="b">
        <f t="shared" ca="1" si="685"/>
        <v>0</v>
      </c>
      <c r="AH2298" s="317" t="b">
        <f t="shared" ca="1" si="686"/>
        <v>1</v>
      </c>
      <c r="AI2298" s="317" t="b">
        <f t="shared" ca="1" si="687"/>
        <v>0</v>
      </c>
    </row>
    <row r="2299" spans="1:35" x14ac:dyDescent="0.25">
      <c r="A2299">
        <v>2267</v>
      </c>
      <c r="B2299" s="169">
        <f ca="1">OFFSET(InputPriceData!B$15,CalculationsAndCharts!$A2299+$A$11,0,1,1)</f>
        <v>38554</v>
      </c>
      <c r="C2299" s="3">
        <f ca="1">OFFSET(InputPriceData!G$15,CalculationsAndCharts!$A2299+$A$11,IF($C$7,8,0),1,1)</f>
        <v>1287000</v>
      </c>
      <c r="D2299" s="4">
        <f ca="1">OFFSET(InputPriceData!C$15,CalculationsAndCharts!$A2299+$A$11,IF($C$7,8,0),1,1)</f>
        <v>39.75</v>
      </c>
      <c r="E2299" s="4">
        <f ca="1">OFFSET(InputPriceData!D$15,CalculationsAndCharts!$A2299+$A$11,IF($C$7,8,0),1,1)</f>
        <v>39.880000000000003</v>
      </c>
      <c r="F2299" s="4">
        <f ca="1">OFFSET(InputPriceData!E$15,CalculationsAndCharts!$A2299+$A$11,IF($C$7,8,0),1,1)</f>
        <v>39.56</v>
      </c>
      <c r="G2299" s="4">
        <f ca="1">OFFSET(InputPriceData!F$15,CalculationsAndCharts!$A2299+$A$11,IF($C$7,8,0),1,1)</f>
        <v>39.64</v>
      </c>
      <c r="H2299" s="133"/>
      <c r="I2299" s="133"/>
      <c r="J2299" s="37">
        <f t="shared" ca="1" si="677"/>
        <v>534</v>
      </c>
      <c r="K2299" s="124">
        <f t="shared" ca="1" si="678"/>
        <v>9.0000000000003411E-2</v>
      </c>
      <c r="L2299" s="343">
        <f t="shared" ca="1" si="669"/>
        <v>3.8023306753874261E-2</v>
      </c>
      <c r="M2299" s="345">
        <f t="shared" ca="1" si="679"/>
        <v>0.32692848458069418</v>
      </c>
      <c r="N2299" s="344">
        <f t="shared" ca="1" si="670"/>
        <v>0.11630466156120194</v>
      </c>
      <c r="O2299" s="4"/>
      <c r="P2299" s="4"/>
      <c r="Q2299" s="3"/>
      <c r="S2299" s="4"/>
      <c r="T2299" s="4" t="b">
        <f t="shared" ca="1" si="671"/>
        <v>0</v>
      </c>
      <c r="U2299" t="b">
        <f t="shared" ca="1" si="672"/>
        <v>0</v>
      </c>
      <c r="W2299" s="317" t="b">
        <f t="shared" ca="1" si="673"/>
        <v>0</v>
      </c>
      <c r="X2299" s="317" t="b">
        <f t="shared" ca="1" si="680"/>
        <v>1</v>
      </c>
      <c r="Y2299" s="317" t="b">
        <f t="shared" ca="1" si="674"/>
        <v>0</v>
      </c>
      <c r="Z2299" t="b">
        <f t="shared" ca="1" si="675"/>
        <v>0</v>
      </c>
      <c r="AA2299" s="37" t="b">
        <f t="shared" ca="1" si="681"/>
        <v>0</v>
      </c>
      <c r="AB2299" t="b">
        <f t="shared" ca="1" si="676"/>
        <v>0</v>
      </c>
      <c r="AD2299" t="b">
        <f t="shared" ca="1" si="682"/>
        <v>0</v>
      </c>
      <c r="AE2299" s="37" t="b">
        <f t="shared" ca="1" si="683"/>
        <v>0</v>
      </c>
      <c r="AF2299" t="b">
        <f t="shared" ca="1" si="684"/>
        <v>0</v>
      </c>
      <c r="AG2299" s="317" t="b">
        <f t="shared" ca="1" si="685"/>
        <v>0</v>
      </c>
      <c r="AH2299" s="317" t="b">
        <f t="shared" ca="1" si="686"/>
        <v>1</v>
      </c>
      <c r="AI2299" s="317" t="b">
        <f t="shared" ca="1" si="687"/>
        <v>0</v>
      </c>
    </row>
    <row r="2300" spans="1:35" x14ac:dyDescent="0.25">
      <c r="A2300">
        <v>2268</v>
      </c>
      <c r="B2300" s="169">
        <f ca="1">OFFSET(InputPriceData!B$15,CalculationsAndCharts!$A2300+$A$11,0,1,1)</f>
        <v>38553</v>
      </c>
      <c r="C2300" s="3">
        <f ca="1">OFFSET(InputPriceData!G$15,CalculationsAndCharts!$A2300+$A$11,IF($C$7,8,0),1,1)</f>
        <v>1210400</v>
      </c>
      <c r="D2300" s="4">
        <f ca="1">OFFSET(InputPriceData!C$15,CalculationsAndCharts!$A2300+$A$11,IF($C$7,8,0),1,1)</f>
        <v>39.299999999999997</v>
      </c>
      <c r="E2300" s="4">
        <f ca="1">OFFSET(InputPriceData!D$15,CalculationsAndCharts!$A2300+$A$11,IF($C$7,8,0),1,1)</f>
        <v>39.81</v>
      </c>
      <c r="F2300" s="4">
        <f ca="1">OFFSET(InputPriceData!E$15,CalculationsAndCharts!$A2300+$A$11,IF($C$7,8,0),1,1)</f>
        <v>39.299999999999997</v>
      </c>
      <c r="G2300" s="4">
        <f ca="1">OFFSET(InputPriceData!F$15,CalculationsAndCharts!$A2300+$A$11,IF($C$7,8,0),1,1)</f>
        <v>39.71</v>
      </c>
      <c r="H2300" s="133"/>
      <c r="I2300" s="133"/>
      <c r="J2300" s="37">
        <f t="shared" ca="1" si="677"/>
        <v>533</v>
      </c>
      <c r="K2300" s="124">
        <f t="shared" ca="1" si="678"/>
        <v>0.21000000000000085</v>
      </c>
      <c r="L2300" s="343">
        <f t="shared" ca="1" si="669"/>
        <v>3.5420657363477451E-2</v>
      </c>
      <c r="M2300" s="345">
        <f t="shared" ca="1" si="679"/>
        <v>0.32989756264449466</v>
      </c>
      <c r="N2300" s="344">
        <f t="shared" ca="1" si="670"/>
        <v>0.10736865431663579</v>
      </c>
      <c r="O2300" s="4"/>
      <c r="P2300" s="4"/>
      <c r="Q2300" s="3"/>
      <c r="S2300" s="4"/>
      <c r="T2300" s="4" t="b">
        <f t="shared" ca="1" si="671"/>
        <v>0</v>
      </c>
      <c r="U2300" t="b">
        <f t="shared" ca="1" si="672"/>
        <v>0</v>
      </c>
      <c r="W2300" s="317" t="b">
        <f t="shared" ca="1" si="673"/>
        <v>0</v>
      </c>
      <c r="X2300" s="317" t="b">
        <f t="shared" ca="1" si="680"/>
        <v>1</v>
      </c>
      <c r="Y2300" s="317" t="b">
        <f t="shared" ca="1" si="674"/>
        <v>0</v>
      </c>
      <c r="Z2300" t="b">
        <f t="shared" ca="1" si="675"/>
        <v>0</v>
      </c>
      <c r="AA2300" s="37" t="b">
        <f t="shared" ca="1" si="681"/>
        <v>0</v>
      </c>
      <c r="AB2300" t="b">
        <f t="shared" ca="1" si="676"/>
        <v>0</v>
      </c>
      <c r="AD2300" t="b">
        <f t="shared" ca="1" si="682"/>
        <v>0</v>
      </c>
      <c r="AE2300" s="37" t="b">
        <f t="shared" ca="1" si="683"/>
        <v>0</v>
      </c>
      <c r="AF2300" t="b">
        <f t="shared" ca="1" si="684"/>
        <v>0</v>
      </c>
      <c r="AG2300" s="317" t="b">
        <f t="shared" ca="1" si="685"/>
        <v>0</v>
      </c>
      <c r="AH2300" s="317" t="b">
        <f t="shared" ca="1" si="686"/>
        <v>1</v>
      </c>
      <c r="AI2300" s="317" t="b">
        <f t="shared" ca="1" si="687"/>
        <v>0</v>
      </c>
    </row>
    <row r="2301" spans="1:35" x14ac:dyDescent="0.25">
      <c r="A2301">
        <v>2269</v>
      </c>
      <c r="B2301" s="169">
        <f ca="1">OFFSET(InputPriceData!B$15,CalculationsAndCharts!$A2301+$A$11,0,1,1)</f>
        <v>38552</v>
      </c>
      <c r="C2301" s="3">
        <f ca="1">OFFSET(InputPriceData!G$15,CalculationsAndCharts!$A2301+$A$11,IF($C$7,8,0),1,1)</f>
        <v>832100</v>
      </c>
      <c r="D2301" s="4">
        <f ca="1">OFFSET(InputPriceData!C$15,CalculationsAndCharts!$A2301+$A$11,IF($C$7,8,0),1,1)</f>
        <v>39.6</v>
      </c>
      <c r="E2301" s="4">
        <f ca="1">OFFSET(InputPriceData!D$15,CalculationsAndCharts!$A2301+$A$11,IF($C$7,8,0),1,1)</f>
        <v>39.86</v>
      </c>
      <c r="F2301" s="4">
        <f ca="1">OFFSET(InputPriceData!E$15,CalculationsAndCharts!$A2301+$A$11,IF($C$7,8,0),1,1)</f>
        <v>39.369999999999997</v>
      </c>
      <c r="G2301" s="4">
        <f ca="1">OFFSET(InputPriceData!F$15,CalculationsAndCharts!$A2301+$A$11,IF($C$7,8,0),1,1)</f>
        <v>39.549999999999997</v>
      </c>
      <c r="H2301" s="133"/>
      <c r="I2301" s="133"/>
      <c r="J2301" s="37">
        <f t="shared" ca="1" si="677"/>
        <v>532</v>
      </c>
      <c r="K2301" s="124">
        <f t="shared" ca="1" si="678"/>
        <v>-0.20000000000000284</v>
      </c>
      <c r="L2301" s="343">
        <f t="shared" ca="1" si="669"/>
        <v>4.5479293924806798E-2</v>
      </c>
      <c r="M2301" s="345">
        <f t="shared" ca="1" si="679"/>
        <v>0.33289360509030741</v>
      </c>
      <c r="N2301" s="344">
        <f t="shared" ca="1" si="670"/>
        <v>0.1366181062939589</v>
      </c>
      <c r="O2301" s="4"/>
      <c r="P2301" s="4"/>
      <c r="Q2301" s="3"/>
      <c r="S2301" s="4"/>
      <c r="T2301" s="4" t="b">
        <f t="shared" ca="1" si="671"/>
        <v>0</v>
      </c>
      <c r="U2301" t="b">
        <f t="shared" ca="1" si="672"/>
        <v>0</v>
      </c>
      <c r="W2301" s="317" t="b">
        <f t="shared" ca="1" si="673"/>
        <v>0</v>
      </c>
      <c r="X2301" s="317" t="b">
        <f t="shared" ca="1" si="680"/>
        <v>1</v>
      </c>
      <c r="Y2301" s="317" t="b">
        <f t="shared" ca="1" si="674"/>
        <v>0</v>
      </c>
      <c r="Z2301" t="b">
        <f t="shared" ca="1" si="675"/>
        <v>0</v>
      </c>
      <c r="AA2301" s="37" t="b">
        <f t="shared" ca="1" si="681"/>
        <v>0</v>
      </c>
      <c r="AB2301" t="b">
        <f t="shared" ca="1" si="676"/>
        <v>0</v>
      </c>
      <c r="AD2301" t="b">
        <f t="shared" ca="1" si="682"/>
        <v>0</v>
      </c>
      <c r="AE2301" s="37" t="b">
        <f t="shared" ca="1" si="683"/>
        <v>0</v>
      </c>
      <c r="AF2301" t="b">
        <f t="shared" ca="1" si="684"/>
        <v>0</v>
      </c>
      <c r="AG2301" s="317" t="b">
        <f t="shared" ca="1" si="685"/>
        <v>0</v>
      </c>
      <c r="AH2301" s="317" t="b">
        <f t="shared" ca="1" si="686"/>
        <v>1</v>
      </c>
      <c r="AI2301" s="317" t="b">
        <f t="shared" ca="1" si="687"/>
        <v>0</v>
      </c>
    </row>
    <row r="2302" spans="1:35" x14ac:dyDescent="0.25">
      <c r="A2302">
        <v>2270</v>
      </c>
      <c r="B2302" s="169">
        <f ca="1">OFFSET(InputPriceData!B$15,CalculationsAndCharts!$A2302+$A$11,0,1,1)</f>
        <v>38551</v>
      </c>
      <c r="C2302" s="3">
        <f ca="1">OFFSET(InputPriceData!G$15,CalculationsAndCharts!$A2302+$A$11,IF($C$7,8,0),1,1)</f>
        <v>1220400</v>
      </c>
      <c r="D2302" s="4">
        <f ca="1">OFFSET(InputPriceData!C$15,CalculationsAndCharts!$A2302+$A$11,IF($C$7,8,0),1,1)</f>
        <v>39.58</v>
      </c>
      <c r="E2302" s="4">
        <f ca="1">OFFSET(InputPriceData!D$15,CalculationsAndCharts!$A2302+$A$11,IF($C$7,8,0),1,1)</f>
        <v>39.6</v>
      </c>
      <c r="F2302" s="4">
        <f ca="1">OFFSET(InputPriceData!E$15,CalculationsAndCharts!$A2302+$A$11,IF($C$7,8,0),1,1)</f>
        <v>39.299999999999997</v>
      </c>
      <c r="G2302" s="4">
        <f ca="1">OFFSET(InputPriceData!F$15,CalculationsAndCharts!$A2302+$A$11,IF($C$7,8,0),1,1)</f>
        <v>39.5</v>
      </c>
      <c r="H2302" s="133"/>
      <c r="I2302" s="133"/>
      <c r="J2302" s="37">
        <f t="shared" ca="1" si="677"/>
        <v>531</v>
      </c>
      <c r="K2302" s="124">
        <f t="shared" ca="1" si="678"/>
        <v>0.27000000000000313</v>
      </c>
      <c r="L2302" s="343">
        <f t="shared" ca="1" si="669"/>
        <v>5.6176173378052904E-2</v>
      </c>
      <c r="M2302" s="345">
        <f t="shared" ca="1" si="679"/>
        <v>0.33591685680152111</v>
      </c>
      <c r="N2302" s="344">
        <f t="shared" ca="1" si="670"/>
        <v>0.16723237384673731</v>
      </c>
      <c r="O2302" s="4"/>
      <c r="P2302" s="4"/>
      <c r="Q2302" s="3"/>
      <c r="S2302" s="4"/>
      <c r="T2302" s="4" t="b">
        <f t="shared" ca="1" si="671"/>
        <v>0</v>
      </c>
      <c r="U2302" t="b">
        <f t="shared" ca="1" si="672"/>
        <v>0</v>
      </c>
      <c r="W2302" s="317" t="b">
        <f t="shared" ca="1" si="673"/>
        <v>0</v>
      </c>
      <c r="X2302" s="317" t="b">
        <f t="shared" ca="1" si="680"/>
        <v>1</v>
      </c>
      <c r="Y2302" s="317" t="b">
        <f t="shared" ca="1" si="674"/>
        <v>0</v>
      </c>
      <c r="Z2302" t="b">
        <f t="shared" ca="1" si="675"/>
        <v>0</v>
      </c>
      <c r="AA2302" s="37" t="b">
        <f t="shared" ca="1" si="681"/>
        <v>0</v>
      </c>
      <c r="AB2302" t="b">
        <f t="shared" ca="1" si="676"/>
        <v>0</v>
      </c>
      <c r="AD2302" t="b">
        <f t="shared" ca="1" si="682"/>
        <v>0</v>
      </c>
      <c r="AE2302" s="37" t="b">
        <f t="shared" ca="1" si="683"/>
        <v>0</v>
      </c>
      <c r="AF2302" t="b">
        <f t="shared" ca="1" si="684"/>
        <v>0</v>
      </c>
      <c r="AG2302" s="317" t="b">
        <f t="shared" ca="1" si="685"/>
        <v>0</v>
      </c>
      <c r="AH2302" s="317" t="b">
        <f t="shared" ca="1" si="686"/>
        <v>1</v>
      </c>
      <c r="AI2302" s="317" t="b">
        <f t="shared" ca="1" si="687"/>
        <v>0</v>
      </c>
    </row>
    <row r="2303" spans="1:35" x14ac:dyDescent="0.25">
      <c r="A2303">
        <v>2271</v>
      </c>
      <c r="B2303" s="169">
        <f ca="1">OFFSET(InputPriceData!B$15,CalculationsAndCharts!$A2303+$A$11,0,1,1)</f>
        <v>38548</v>
      </c>
      <c r="C2303" s="3">
        <f ca="1">OFFSET(InputPriceData!G$15,CalculationsAndCharts!$A2303+$A$11,IF($C$7,8,0),1,1)</f>
        <v>1171200</v>
      </c>
      <c r="D2303" s="4">
        <f ca="1">OFFSET(InputPriceData!C$15,CalculationsAndCharts!$A2303+$A$11,IF($C$7,8,0),1,1)</f>
        <v>39.229999999999997</v>
      </c>
      <c r="E2303" s="4">
        <f ca="1">OFFSET(InputPriceData!D$15,CalculationsAndCharts!$A2303+$A$11,IF($C$7,8,0),1,1)</f>
        <v>39.85</v>
      </c>
      <c r="F2303" s="4">
        <f ca="1">OFFSET(InputPriceData!E$15,CalculationsAndCharts!$A2303+$A$11,IF($C$7,8,0),1,1)</f>
        <v>39.21</v>
      </c>
      <c r="G2303" s="4">
        <f ca="1">OFFSET(InputPriceData!F$15,CalculationsAndCharts!$A2303+$A$11,IF($C$7,8,0),1,1)</f>
        <v>39.75</v>
      </c>
      <c r="H2303" s="133"/>
      <c r="I2303" s="133"/>
      <c r="J2303" s="37">
        <f t="shared" ca="1" si="677"/>
        <v>530</v>
      </c>
      <c r="K2303" s="124">
        <f t="shared" ca="1" si="678"/>
        <v>4.9999999999997158E-2</v>
      </c>
      <c r="L2303" s="343">
        <f t="shared" ca="1" si="669"/>
        <v>7.0246512448707651E-2</v>
      </c>
      <c r="M2303" s="345">
        <f t="shared" ca="1" si="679"/>
        <v>0.33896756488549051</v>
      </c>
      <c r="N2303" s="344">
        <f t="shared" ca="1" si="670"/>
        <v>0.20723667903871043</v>
      </c>
      <c r="O2303" s="4"/>
      <c r="P2303" s="4"/>
      <c r="Q2303" s="3"/>
      <c r="S2303" s="4"/>
      <c r="T2303" s="4" t="b">
        <f t="shared" ca="1" si="671"/>
        <v>0</v>
      </c>
      <c r="U2303" t="b">
        <f t="shared" ca="1" si="672"/>
        <v>0</v>
      </c>
      <c r="W2303" s="317" t="b">
        <f t="shared" ca="1" si="673"/>
        <v>0</v>
      </c>
      <c r="X2303" s="317" t="b">
        <f t="shared" ca="1" si="680"/>
        <v>1</v>
      </c>
      <c r="Y2303" s="317" t="b">
        <f t="shared" ca="1" si="674"/>
        <v>0</v>
      </c>
      <c r="Z2303" t="b">
        <f t="shared" ca="1" si="675"/>
        <v>0</v>
      </c>
      <c r="AA2303" s="37" t="b">
        <f t="shared" ca="1" si="681"/>
        <v>0</v>
      </c>
      <c r="AB2303" t="b">
        <f t="shared" ca="1" si="676"/>
        <v>0</v>
      </c>
      <c r="AD2303" t="b">
        <f t="shared" ca="1" si="682"/>
        <v>0</v>
      </c>
      <c r="AE2303" s="37" t="b">
        <f t="shared" ca="1" si="683"/>
        <v>0</v>
      </c>
      <c r="AF2303" t="b">
        <f t="shared" ca="1" si="684"/>
        <v>0</v>
      </c>
      <c r="AG2303" s="317" t="b">
        <f t="shared" ca="1" si="685"/>
        <v>0</v>
      </c>
      <c r="AH2303" s="317" t="b">
        <f t="shared" ca="1" si="686"/>
        <v>1</v>
      </c>
      <c r="AI2303" s="317" t="b">
        <f t="shared" ca="1" si="687"/>
        <v>0</v>
      </c>
    </row>
    <row r="2304" spans="1:35" x14ac:dyDescent="0.25">
      <c r="A2304">
        <v>2272</v>
      </c>
      <c r="B2304" s="169">
        <f ca="1">OFFSET(InputPriceData!B$15,CalculationsAndCharts!$A2304+$A$11,0,1,1)</f>
        <v>38547</v>
      </c>
      <c r="C2304" s="3">
        <f ca="1">OFFSET(InputPriceData!G$15,CalculationsAndCharts!$A2304+$A$11,IF($C$7,8,0),1,1)</f>
        <v>1939000</v>
      </c>
      <c r="D2304" s="4">
        <f ca="1">OFFSET(InputPriceData!C$15,CalculationsAndCharts!$A2304+$A$11,IF($C$7,8,0),1,1)</f>
        <v>39.799999999999997</v>
      </c>
      <c r="E2304" s="4">
        <f ca="1">OFFSET(InputPriceData!D$15,CalculationsAndCharts!$A2304+$A$11,IF($C$7,8,0),1,1)</f>
        <v>39.880000000000003</v>
      </c>
      <c r="F2304" s="4">
        <f ca="1">OFFSET(InputPriceData!E$15,CalculationsAndCharts!$A2304+$A$11,IF($C$7,8,0),1,1)</f>
        <v>39.17</v>
      </c>
      <c r="G2304" s="4">
        <f ca="1">OFFSET(InputPriceData!F$15,CalculationsAndCharts!$A2304+$A$11,IF($C$7,8,0),1,1)</f>
        <v>39.229999999999997</v>
      </c>
      <c r="H2304" s="133"/>
      <c r="I2304" s="133"/>
      <c r="J2304" s="37">
        <f t="shared" ca="1" si="677"/>
        <v>529</v>
      </c>
      <c r="K2304" s="124">
        <f t="shared" ca="1" si="678"/>
        <v>-0.34000000000000341</v>
      </c>
      <c r="L2304" s="343">
        <f t="shared" ca="1" si="669"/>
        <v>0.10324422080600165</v>
      </c>
      <c r="M2304" s="345">
        <f t="shared" ca="1" si="679"/>
        <v>0.3420459786937341</v>
      </c>
      <c r="N2304" s="344">
        <f t="shared" ca="1" si="670"/>
        <v>0.30184310659136826</v>
      </c>
      <c r="O2304" s="4"/>
      <c r="P2304" s="4"/>
      <c r="Q2304" s="3"/>
      <c r="S2304" s="4"/>
      <c r="T2304" s="4" t="b">
        <f t="shared" ca="1" si="671"/>
        <v>0</v>
      </c>
      <c r="U2304" t="b">
        <f t="shared" ca="1" si="672"/>
        <v>0</v>
      </c>
      <c r="W2304" s="317" t="b">
        <f t="shared" ca="1" si="673"/>
        <v>0</v>
      </c>
      <c r="X2304" s="317" t="b">
        <f t="shared" ca="1" si="680"/>
        <v>1</v>
      </c>
      <c r="Y2304" s="317" t="b">
        <f t="shared" ca="1" si="674"/>
        <v>0</v>
      </c>
      <c r="Z2304" t="b">
        <f t="shared" ca="1" si="675"/>
        <v>0</v>
      </c>
      <c r="AA2304" s="37" t="b">
        <f t="shared" ca="1" si="681"/>
        <v>0</v>
      </c>
      <c r="AB2304" t="b">
        <f t="shared" ca="1" si="676"/>
        <v>0</v>
      </c>
      <c r="AD2304" t="b">
        <f t="shared" ca="1" si="682"/>
        <v>0</v>
      </c>
      <c r="AE2304" s="37" t="b">
        <f t="shared" ca="1" si="683"/>
        <v>0</v>
      </c>
      <c r="AF2304" t="b">
        <f t="shared" ca="1" si="684"/>
        <v>0</v>
      </c>
      <c r="AG2304" s="317" t="b">
        <f t="shared" ca="1" si="685"/>
        <v>0</v>
      </c>
      <c r="AH2304" s="317" t="b">
        <f t="shared" ca="1" si="686"/>
        <v>1</v>
      </c>
      <c r="AI2304" s="317" t="b">
        <f t="shared" ca="1" si="687"/>
        <v>0</v>
      </c>
    </row>
    <row r="2305" spans="1:35" x14ac:dyDescent="0.25">
      <c r="A2305">
        <v>2273</v>
      </c>
      <c r="B2305" s="169">
        <f ca="1">OFFSET(InputPriceData!B$15,CalculationsAndCharts!$A2305+$A$11,0,1,1)</f>
        <v>38546</v>
      </c>
      <c r="C2305" s="3">
        <f ca="1">OFFSET(InputPriceData!G$15,CalculationsAndCharts!$A2305+$A$11,IF($C$7,8,0),1,1)</f>
        <v>1031000</v>
      </c>
      <c r="D2305" s="4">
        <f ca="1">OFFSET(InputPriceData!C$15,CalculationsAndCharts!$A2305+$A$11,IF($C$7,8,0),1,1)</f>
        <v>39.42</v>
      </c>
      <c r="E2305" s="4">
        <f ca="1">OFFSET(InputPriceData!D$15,CalculationsAndCharts!$A2305+$A$11,IF($C$7,8,0),1,1)</f>
        <v>39.729999999999997</v>
      </c>
      <c r="F2305" s="4">
        <f ca="1">OFFSET(InputPriceData!E$15,CalculationsAndCharts!$A2305+$A$11,IF($C$7,8,0),1,1)</f>
        <v>39.42</v>
      </c>
      <c r="G2305" s="4">
        <f ca="1">OFFSET(InputPriceData!F$15,CalculationsAndCharts!$A2305+$A$11,IF($C$7,8,0),1,1)</f>
        <v>39.700000000000003</v>
      </c>
      <c r="H2305" s="133"/>
      <c r="I2305" s="133"/>
      <c r="J2305" s="37">
        <f t="shared" ca="1" si="677"/>
        <v>528</v>
      </c>
      <c r="K2305" s="124">
        <f t="shared" ca="1" si="678"/>
        <v>-9.9999999999994316E-2</v>
      </c>
      <c r="L2305" s="343">
        <f t="shared" ca="1" si="669"/>
        <v>0.12411149514213708</v>
      </c>
      <c r="M2305" s="345">
        <f t="shared" ca="1" si="679"/>
        <v>0.34515234984231491</v>
      </c>
      <c r="N2305" s="344">
        <f t="shared" ca="1" si="670"/>
        <v>0.35958467383704101</v>
      </c>
      <c r="O2305" s="4"/>
      <c r="P2305" s="4"/>
      <c r="Q2305" s="3"/>
      <c r="S2305" s="4"/>
      <c r="T2305" s="4" t="b">
        <f t="shared" ca="1" si="671"/>
        <v>0</v>
      </c>
      <c r="U2305" t="b">
        <f t="shared" ca="1" si="672"/>
        <v>0</v>
      </c>
      <c r="W2305" s="317" t="b">
        <f t="shared" ca="1" si="673"/>
        <v>0</v>
      </c>
      <c r="X2305" s="317" t="b">
        <f t="shared" ca="1" si="680"/>
        <v>1</v>
      </c>
      <c r="Y2305" s="317" t="b">
        <f t="shared" ca="1" si="674"/>
        <v>0</v>
      </c>
      <c r="Z2305" t="b">
        <f t="shared" ca="1" si="675"/>
        <v>0</v>
      </c>
      <c r="AA2305" s="37" t="b">
        <f t="shared" ca="1" si="681"/>
        <v>0</v>
      </c>
      <c r="AB2305" t="b">
        <f t="shared" ca="1" si="676"/>
        <v>0</v>
      </c>
      <c r="AD2305" t="b">
        <f t="shared" ca="1" si="682"/>
        <v>0</v>
      </c>
      <c r="AE2305" s="37" t="b">
        <f t="shared" ca="1" si="683"/>
        <v>0</v>
      </c>
      <c r="AF2305" t="b">
        <f t="shared" ca="1" si="684"/>
        <v>0</v>
      </c>
      <c r="AG2305" s="317" t="b">
        <f t="shared" ca="1" si="685"/>
        <v>0</v>
      </c>
      <c r="AH2305" s="317" t="b">
        <f t="shared" ca="1" si="686"/>
        <v>1</v>
      </c>
      <c r="AI2305" s="317" t="b">
        <f t="shared" ca="1" si="687"/>
        <v>0</v>
      </c>
    </row>
    <row r="2306" spans="1:35" x14ac:dyDescent="0.25">
      <c r="A2306">
        <v>2274</v>
      </c>
      <c r="B2306" s="169">
        <f ca="1">OFFSET(InputPriceData!B$15,CalculationsAndCharts!$A2306+$A$11,0,1,1)</f>
        <v>38545</v>
      </c>
      <c r="C2306" s="3">
        <f ca="1">OFFSET(InputPriceData!G$15,CalculationsAndCharts!$A2306+$A$11,IF($C$7,8,0),1,1)</f>
        <v>1086700</v>
      </c>
      <c r="D2306" s="4">
        <f ca="1">OFFSET(InputPriceData!C$15,CalculationsAndCharts!$A2306+$A$11,IF($C$7,8,0),1,1)</f>
        <v>39.619999999999997</v>
      </c>
      <c r="E2306" s="4">
        <f ca="1">OFFSET(InputPriceData!D$15,CalculationsAndCharts!$A2306+$A$11,IF($C$7,8,0),1,1)</f>
        <v>39.700000000000003</v>
      </c>
      <c r="F2306" s="4">
        <f ca="1">OFFSET(InputPriceData!E$15,CalculationsAndCharts!$A2306+$A$11,IF($C$7,8,0),1,1)</f>
        <v>39.47</v>
      </c>
      <c r="G2306" s="4">
        <f ca="1">OFFSET(InputPriceData!F$15,CalculationsAndCharts!$A2306+$A$11,IF($C$7,8,0),1,1)</f>
        <v>39.57</v>
      </c>
      <c r="H2306" s="133"/>
      <c r="I2306" s="133"/>
      <c r="J2306" s="37">
        <f t="shared" ca="1" si="677"/>
        <v>527</v>
      </c>
      <c r="K2306" s="124">
        <f t="shared" ca="1" si="678"/>
        <v>2.0000000000003126E-2</v>
      </c>
      <c r="L2306" s="343">
        <f t="shared" ca="1" si="669"/>
        <v>0.11425264987114223</v>
      </c>
      <c r="M2306" s="345">
        <f t="shared" ca="1" si="679"/>
        <v>0.34828693223240659</v>
      </c>
      <c r="N2306" s="344">
        <f t="shared" ca="1" si="670"/>
        <v>0.32804173598710606</v>
      </c>
      <c r="O2306" s="4"/>
      <c r="P2306" s="4"/>
      <c r="Q2306" s="3"/>
      <c r="S2306" s="4"/>
      <c r="T2306" s="4" t="b">
        <f t="shared" ca="1" si="671"/>
        <v>0</v>
      </c>
      <c r="U2306" t="b">
        <f t="shared" ca="1" si="672"/>
        <v>0</v>
      </c>
      <c r="W2306" s="317" t="b">
        <f t="shared" ca="1" si="673"/>
        <v>0</v>
      </c>
      <c r="X2306" s="317" t="b">
        <f t="shared" ca="1" si="680"/>
        <v>1</v>
      </c>
      <c r="Y2306" s="317" t="b">
        <f t="shared" ca="1" si="674"/>
        <v>0</v>
      </c>
      <c r="Z2306" t="b">
        <f t="shared" ca="1" si="675"/>
        <v>0</v>
      </c>
      <c r="AA2306" s="37" t="b">
        <f t="shared" ca="1" si="681"/>
        <v>0</v>
      </c>
      <c r="AB2306" t="b">
        <f t="shared" ca="1" si="676"/>
        <v>0</v>
      </c>
      <c r="AD2306" t="b">
        <f t="shared" ca="1" si="682"/>
        <v>0</v>
      </c>
      <c r="AE2306" s="37" t="b">
        <f t="shared" ca="1" si="683"/>
        <v>0</v>
      </c>
      <c r="AF2306" t="b">
        <f t="shared" ca="1" si="684"/>
        <v>0</v>
      </c>
      <c r="AG2306" s="317" t="b">
        <f t="shared" ca="1" si="685"/>
        <v>0</v>
      </c>
      <c r="AH2306" s="317" t="b">
        <f t="shared" ca="1" si="686"/>
        <v>1</v>
      </c>
      <c r="AI2306" s="317" t="b">
        <f t="shared" ca="1" si="687"/>
        <v>0</v>
      </c>
    </row>
    <row r="2307" spans="1:35" x14ac:dyDescent="0.25">
      <c r="A2307">
        <v>2275</v>
      </c>
      <c r="B2307" s="169">
        <f ca="1">OFFSET(InputPriceData!B$15,CalculationsAndCharts!$A2307+$A$11,0,1,1)</f>
        <v>38544</v>
      </c>
      <c r="C2307" s="3">
        <f ca="1">OFFSET(InputPriceData!G$15,CalculationsAndCharts!$A2307+$A$11,IF($C$7,8,0),1,1)</f>
        <v>940900</v>
      </c>
      <c r="D2307" s="4">
        <f ca="1">OFFSET(InputPriceData!C$15,CalculationsAndCharts!$A2307+$A$11,IF($C$7,8,0),1,1)</f>
        <v>39.56</v>
      </c>
      <c r="E2307" s="4">
        <f ca="1">OFFSET(InputPriceData!D$15,CalculationsAndCharts!$A2307+$A$11,IF($C$7,8,0),1,1)</f>
        <v>39.799999999999997</v>
      </c>
      <c r="F2307" s="4">
        <f ca="1">OFFSET(InputPriceData!E$15,CalculationsAndCharts!$A2307+$A$11,IF($C$7,8,0),1,1)</f>
        <v>39.409999999999997</v>
      </c>
      <c r="G2307" s="4">
        <f ca="1">OFFSET(InputPriceData!F$15,CalculationsAndCharts!$A2307+$A$11,IF($C$7,8,0),1,1)</f>
        <v>39.799999999999997</v>
      </c>
      <c r="H2307" s="133"/>
      <c r="I2307" s="133"/>
      <c r="J2307" s="37">
        <f t="shared" ca="1" si="677"/>
        <v>526</v>
      </c>
      <c r="K2307" s="124">
        <f t="shared" ca="1" si="678"/>
        <v>0.52999999999999403</v>
      </c>
      <c r="L2307" s="343">
        <f t="shared" ca="1" si="669"/>
        <v>7.9875122729002379E-2</v>
      </c>
      <c r="M2307" s="345">
        <f t="shared" ca="1" si="679"/>
        <v>0.351449982071046</v>
      </c>
      <c r="N2307" s="344">
        <f t="shared" ca="1" si="670"/>
        <v>0.22727308807446614</v>
      </c>
      <c r="O2307" s="4"/>
      <c r="P2307" s="4"/>
      <c r="Q2307" s="3"/>
      <c r="S2307" s="4"/>
      <c r="T2307" s="4" t="b">
        <f t="shared" ca="1" si="671"/>
        <v>0</v>
      </c>
      <c r="U2307" t="b">
        <f t="shared" ca="1" si="672"/>
        <v>0</v>
      </c>
      <c r="W2307" s="317" t="b">
        <f t="shared" ca="1" si="673"/>
        <v>0</v>
      </c>
      <c r="X2307" s="317" t="b">
        <f t="shared" ca="1" si="680"/>
        <v>1</v>
      </c>
      <c r="Y2307" s="317" t="b">
        <f t="shared" ca="1" si="674"/>
        <v>0</v>
      </c>
      <c r="Z2307" t="b">
        <f t="shared" ca="1" si="675"/>
        <v>0</v>
      </c>
      <c r="AA2307" s="37" t="b">
        <f t="shared" ca="1" si="681"/>
        <v>0</v>
      </c>
      <c r="AB2307" t="b">
        <f t="shared" ca="1" si="676"/>
        <v>0</v>
      </c>
      <c r="AD2307" t="b">
        <f t="shared" ca="1" si="682"/>
        <v>0</v>
      </c>
      <c r="AE2307" s="37" t="b">
        <f t="shared" ca="1" si="683"/>
        <v>0</v>
      </c>
      <c r="AF2307" t="b">
        <f t="shared" ca="1" si="684"/>
        <v>0</v>
      </c>
      <c r="AG2307" s="317" t="b">
        <f t="shared" ca="1" si="685"/>
        <v>0</v>
      </c>
      <c r="AH2307" s="317" t="b">
        <f t="shared" ca="1" si="686"/>
        <v>1</v>
      </c>
      <c r="AI2307" s="317" t="b">
        <f t="shared" ca="1" si="687"/>
        <v>0</v>
      </c>
    </row>
    <row r="2308" spans="1:35" x14ac:dyDescent="0.25">
      <c r="A2308">
        <v>2276</v>
      </c>
      <c r="B2308" s="169">
        <f ca="1">OFFSET(InputPriceData!B$15,CalculationsAndCharts!$A2308+$A$11,0,1,1)</f>
        <v>38541</v>
      </c>
      <c r="C2308" s="3">
        <f ca="1">OFFSET(InputPriceData!G$15,CalculationsAndCharts!$A2308+$A$11,IF($C$7,8,0),1,1)</f>
        <v>900600</v>
      </c>
      <c r="D2308" s="4">
        <f ca="1">OFFSET(InputPriceData!C$15,CalculationsAndCharts!$A2308+$A$11,IF($C$7,8,0),1,1)</f>
        <v>39.28</v>
      </c>
      <c r="E2308" s="4">
        <f ca="1">OFFSET(InputPriceData!D$15,CalculationsAndCharts!$A2308+$A$11,IF($C$7,8,0),1,1)</f>
        <v>39.61</v>
      </c>
      <c r="F2308" s="4">
        <f ca="1">OFFSET(InputPriceData!E$15,CalculationsAndCharts!$A2308+$A$11,IF($C$7,8,0),1,1)</f>
        <v>39.07</v>
      </c>
      <c r="G2308" s="4">
        <f ca="1">OFFSET(InputPriceData!F$15,CalculationsAndCharts!$A2308+$A$11,IF($C$7,8,0),1,1)</f>
        <v>39.549999999999997</v>
      </c>
      <c r="H2308" s="133"/>
      <c r="I2308" s="133"/>
      <c r="J2308" s="37">
        <f t="shared" ca="1" si="677"/>
        <v>525</v>
      </c>
      <c r="K2308" s="124">
        <f t="shared" ca="1" si="678"/>
        <v>0.17999999999999972</v>
      </c>
      <c r="L2308" s="343">
        <f t="shared" ca="1" si="669"/>
        <v>5.0311700831770841E-2</v>
      </c>
      <c r="M2308" s="345">
        <f t="shared" ca="1" si="679"/>
        <v>0.35464175789207469</v>
      </c>
      <c r="N2308" s="344">
        <f t="shared" ca="1" si="670"/>
        <v>0.14186626281917372</v>
      </c>
      <c r="O2308" s="4"/>
      <c r="P2308" s="4"/>
      <c r="Q2308" s="3"/>
      <c r="S2308" s="4"/>
      <c r="T2308" s="4" t="b">
        <f t="shared" ca="1" si="671"/>
        <v>0</v>
      </c>
      <c r="U2308" t="b">
        <f t="shared" ca="1" si="672"/>
        <v>0</v>
      </c>
      <c r="W2308" s="317" t="b">
        <f t="shared" ca="1" si="673"/>
        <v>0</v>
      </c>
      <c r="X2308" s="317" t="b">
        <f t="shared" ca="1" si="680"/>
        <v>1</v>
      </c>
      <c r="Y2308" s="317" t="b">
        <f t="shared" ca="1" si="674"/>
        <v>0</v>
      </c>
      <c r="Z2308" t="b">
        <f t="shared" ca="1" si="675"/>
        <v>0</v>
      </c>
      <c r="AA2308" s="37" t="b">
        <f t="shared" ca="1" si="681"/>
        <v>0</v>
      </c>
      <c r="AB2308" t="b">
        <f t="shared" ca="1" si="676"/>
        <v>0</v>
      </c>
      <c r="AD2308" t="b">
        <f t="shared" ca="1" si="682"/>
        <v>0</v>
      </c>
      <c r="AE2308" s="37" t="b">
        <f t="shared" ca="1" si="683"/>
        <v>0</v>
      </c>
      <c r="AF2308" t="b">
        <f t="shared" ca="1" si="684"/>
        <v>0</v>
      </c>
      <c r="AG2308" s="317" t="b">
        <f t="shared" ca="1" si="685"/>
        <v>0</v>
      </c>
      <c r="AH2308" s="317" t="b">
        <f t="shared" ca="1" si="686"/>
        <v>1</v>
      </c>
      <c r="AI2308" s="317" t="b">
        <f t="shared" ca="1" si="687"/>
        <v>0</v>
      </c>
    </row>
    <row r="2309" spans="1:35" x14ac:dyDescent="0.25">
      <c r="A2309">
        <v>2277</v>
      </c>
      <c r="B2309" s="169">
        <f ca="1">OFFSET(InputPriceData!B$15,CalculationsAndCharts!$A2309+$A$11,0,1,1)</f>
        <v>38540</v>
      </c>
      <c r="C2309" s="3">
        <f ca="1">OFFSET(InputPriceData!G$15,CalculationsAndCharts!$A2309+$A$11,IF($C$7,8,0),1,1)</f>
        <v>986500</v>
      </c>
      <c r="D2309" s="4">
        <f ca="1">OFFSET(InputPriceData!C$15,CalculationsAndCharts!$A2309+$A$11,IF($C$7,8,0),1,1)</f>
        <v>39.369999999999997</v>
      </c>
      <c r="E2309" s="4">
        <f ca="1">OFFSET(InputPriceData!D$15,CalculationsAndCharts!$A2309+$A$11,IF($C$7,8,0),1,1)</f>
        <v>39.47</v>
      </c>
      <c r="F2309" s="4">
        <f ca="1">OFFSET(InputPriceData!E$15,CalculationsAndCharts!$A2309+$A$11,IF($C$7,8,0),1,1)</f>
        <v>38.799999999999997</v>
      </c>
      <c r="G2309" s="4">
        <f ca="1">OFFSET(InputPriceData!F$15,CalculationsAndCharts!$A2309+$A$11,IF($C$7,8,0),1,1)</f>
        <v>39.270000000000003</v>
      </c>
      <c r="H2309" s="133"/>
      <c r="I2309" s="133"/>
      <c r="J2309" s="37">
        <f t="shared" ca="1" si="677"/>
        <v>524</v>
      </c>
      <c r="K2309" s="124">
        <f t="shared" ca="1" si="678"/>
        <v>-0.10999999999999943</v>
      </c>
      <c r="L2309" s="343">
        <f t="shared" ca="1" si="669"/>
        <v>4.1753681529207873E-2</v>
      </c>
      <c r="M2309" s="345">
        <f t="shared" ca="1" si="679"/>
        <v>0.35786252057727014</v>
      </c>
      <c r="N2309" s="344">
        <f t="shared" ca="1" si="670"/>
        <v>0.11667520102930802</v>
      </c>
      <c r="O2309" s="4"/>
      <c r="P2309" s="4"/>
      <c r="Q2309" s="3"/>
      <c r="S2309" s="4"/>
      <c r="T2309" s="4" t="b">
        <f t="shared" ca="1" si="671"/>
        <v>0</v>
      </c>
      <c r="U2309" t="b">
        <f t="shared" ca="1" si="672"/>
        <v>0</v>
      </c>
      <c r="W2309" s="317" t="b">
        <f t="shared" ca="1" si="673"/>
        <v>0</v>
      </c>
      <c r="X2309" s="317" t="b">
        <f t="shared" ca="1" si="680"/>
        <v>1</v>
      </c>
      <c r="Y2309" s="317" t="b">
        <f t="shared" ca="1" si="674"/>
        <v>0</v>
      </c>
      <c r="Z2309" t="b">
        <f t="shared" ca="1" si="675"/>
        <v>0</v>
      </c>
      <c r="AA2309" s="37" t="b">
        <f t="shared" ca="1" si="681"/>
        <v>0</v>
      </c>
      <c r="AB2309" t="b">
        <f t="shared" ca="1" si="676"/>
        <v>0</v>
      </c>
      <c r="AD2309" t="b">
        <f t="shared" ca="1" si="682"/>
        <v>0</v>
      </c>
      <c r="AE2309" s="37" t="b">
        <f t="shared" ca="1" si="683"/>
        <v>0</v>
      </c>
      <c r="AF2309" t="b">
        <f t="shared" ca="1" si="684"/>
        <v>0</v>
      </c>
      <c r="AG2309" s="317" t="b">
        <f t="shared" ca="1" si="685"/>
        <v>0</v>
      </c>
      <c r="AH2309" s="317" t="b">
        <f t="shared" ca="1" si="686"/>
        <v>1</v>
      </c>
      <c r="AI2309" s="317" t="b">
        <f t="shared" ca="1" si="687"/>
        <v>0</v>
      </c>
    </row>
    <row r="2310" spans="1:35" x14ac:dyDescent="0.25">
      <c r="A2310">
        <v>2278</v>
      </c>
      <c r="B2310" s="169">
        <f ca="1">OFFSET(InputPriceData!B$15,CalculationsAndCharts!$A2310+$A$11,0,1,1)</f>
        <v>38539</v>
      </c>
      <c r="C2310" s="3">
        <f ca="1">OFFSET(InputPriceData!G$15,CalculationsAndCharts!$A2310+$A$11,IF($C$7,8,0),1,1)</f>
        <v>1500700</v>
      </c>
      <c r="D2310" s="4">
        <f ca="1">OFFSET(InputPriceData!C$15,CalculationsAndCharts!$A2310+$A$11,IF($C$7,8,0),1,1)</f>
        <v>39.4</v>
      </c>
      <c r="E2310" s="4">
        <f ca="1">OFFSET(InputPriceData!D$15,CalculationsAndCharts!$A2310+$A$11,IF($C$7,8,0),1,1)</f>
        <v>39.6</v>
      </c>
      <c r="F2310" s="4">
        <f ca="1">OFFSET(InputPriceData!E$15,CalculationsAndCharts!$A2310+$A$11,IF($C$7,8,0),1,1)</f>
        <v>39.26</v>
      </c>
      <c r="G2310" s="4">
        <f ca="1">OFFSET(InputPriceData!F$15,CalculationsAndCharts!$A2310+$A$11,IF($C$7,8,0),1,1)</f>
        <v>39.369999999999997</v>
      </c>
      <c r="H2310" s="133"/>
      <c r="I2310" s="133"/>
      <c r="J2310" s="37">
        <f t="shared" ca="1" si="677"/>
        <v>523</v>
      </c>
      <c r="K2310" s="124">
        <f t="shared" ca="1" si="678"/>
        <v>0.14999999999999858</v>
      </c>
      <c r="L2310" s="343">
        <f t="shared" ca="1" si="669"/>
        <v>2.7577282655225598E-2</v>
      </c>
      <c r="M2310" s="345">
        <f t="shared" ca="1" si="679"/>
        <v>0.36111253337766919</v>
      </c>
      <c r="N2310" s="344">
        <f t="shared" ca="1" si="670"/>
        <v>7.6367558880555172E-2</v>
      </c>
      <c r="O2310" s="4"/>
      <c r="P2310" s="4"/>
      <c r="Q2310" s="3"/>
      <c r="S2310" s="4"/>
      <c r="T2310" s="4" t="b">
        <f t="shared" ca="1" si="671"/>
        <v>0</v>
      </c>
      <c r="U2310" t="b">
        <f t="shared" ca="1" si="672"/>
        <v>0</v>
      </c>
      <c r="W2310" s="317" t="b">
        <f t="shared" ca="1" si="673"/>
        <v>1</v>
      </c>
      <c r="X2310" s="317" t="b">
        <f t="shared" ca="1" si="680"/>
        <v>1</v>
      </c>
      <c r="Y2310" s="317" t="b">
        <f t="shared" ca="1" si="674"/>
        <v>0</v>
      </c>
      <c r="Z2310" t="b">
        <f t="shared" ca="1" si="675"/>
        <v>0</v>
      </c>
      <c r="AA2310" s="37" t="b">
        <f t="shared" ca="1" si="681"/>
        <v>0</v>
      </c>
      <c r="AB2310" t="b">
        <f t="shared" ca="1" si="676"/>
        <v>1</v>
      </c>
      <c r="AD2310" t="b">
        <f t="shared" ca="1" si="682"/>
        <v>0</v>
      </c>
      <c r="AE2310" s="37" t="b">
        <f t="shared" ca="1" si="683"/>
        <v>0</v>
      </c>
      <c r="AF2310" t="b">
        <f t="shared" ca="1" si="684"/>
        <v>1</v>
      </c>
      <c r="AG2310" s="317" t="b">
        <f t="shared" ca="1" si="685"/>
        <v>1</v>
      </c>
      <c r="AH2310" s="317" t="b">
        <f t="shared" ca="1" si="686"/>
        <v>1</v>
      </c>
      <c r="AI2310" s="317" t="b">
        <f t="shared" ca="1" si="687"/>
        <v>0</v>
      </c>
    </row>
    <row r="2311" spans="1:35" x14ac:dyDescent="0.25">
      <c r="A2311">
        <v>2279</v>
      </c>
      <c r="B2311" s="169">
        <f ca="1">OFFSET(InputPriceData!B$15,CalculationsAndCharts!$A2311+$A$11,0,1,1)</f>
        <v>38538</v>
      </c>
      <c r="C2311" s="3">
        <f ca="1">OFFSET(InputPriceData!G$15,CalculationsAndCharts!$A2311+$A$11,IF($C$7,8,0),1,1)</f>
        <v>1390500</v>
      </c>
      <c r="D2311" s="4">
        <f ca="1">OFFSET(InputPriceData!C$15,CalculationsAndCharts!$A2311+$A$11,IF($C$7,8,0),1,1)</f>
        <v>39</v>
      </c>
      <c r="E2311" s="4">
        <f ca="1">OFFSET(InputPriceData!D$15,CalculationsAndCharts!$A2311+$A$11,IF($C$7,8,0),1,1)</f>
        <v>39.54</v>
      </c>
      <c r="F2311" s="4">
        <f ca="1">OFFSET(InputPriceData!E$15,CalculationsAndCharts!$A2311+$A$11,IF($C$7,8,0),1,1)</f>
        <v>38.72</v>
      </c>
      <c r="G2311" s="4">
        <f ca="1">OFFSET(InputPriceData!F$15,CalculationsAndCharts!$A2311+$A$11,IF($C$7,8,0),1,1)</f>
        <v>39.380000000000003</v>
      </c>
      <c r="H2311" s="133"/>
      <c r="I2311" s="133"/>
      <c r="J2311" s="37">
        <f t="shared" ca="1" si="677"/>
        <v>522</v>
      </c>
      <c r="K2311" s="124">
        <f t="shared" ca="1" si="678"/>
        <v>0.26000000000000512</v>
      </c>
      <c r="L2311" s="343">
        <f t="shared" ca="1" si="669"/>
        <v>4.538813492088789E-3</v>
      </c>
      <c r="M2311" s="345">
        <f t="shared" ca="1" si="679"/>
        <v>0.36439206193508494</v>
      </c>
      <c r="N2311" s="344">
        <f t="shared" ca="1" si="670"/>
        <v>1.2455851721866985E-2</v>
      </c>
      <c r="O2311" s="4"/>
      <c r="P2311" s="4"/>
      <c r="Q2311" s="3"/>
      <c r="S2311" s="4"/>
      <c r="T2311" s="4" t="b">
        <f t="shared" ca="1" si="671"/>
        <v>1</v>
      </c>
      <c r="U2311" t="b">
        <f t="shared" ca="1" si="672"/>
        <v>0</v>
      </c>
      <c r="W2311" s="317" t="b">
        <f t="shared" ca="1" si="673"/>
        <v>0</v>
      </c>
      <c r="X2311" s="317" t="b">
        <f t="shared" ca="1" si="680"/>
        <v>0</v>
      </c>
      <c r="Y2311" s="317" t="b">
        <f t="shared" ca="1" si="674"/>
        <v>0</v>
      </c>
      <c r="Z2311" t="b">
        <f t="shared" ca="1" si="675"/>
        <v>0</v>
      </c>
      <c r="AA2311" s="37" t="b">
        <f t="shared" ca="1" si="681"/>
        <v>1</v>
      </c>
      <c r="AB2311" t="b">
        <f t="shared" ca="1" si="676"/>
        <v>0</v>
      </c>
      <c r="AD2311" t="b">
        <f t="shared" ca="1" si="682"/>
        <v>0</v>
      </c>
      <c r="AE2311" s="37" t="b">
        <f t="shared" ca="1" si="683"/>
        <v>1</v>
      </c>
      <c r="AF2311" t="b">
        <f t="shared" ca="1" si="684"/>
        <v>0</v>
      </c>
      <c r="AG2311" s="317" t="b">
        <f t="shared" ca="1" si="685"/>
        <v>0</v>
      </c>
      <c r="AH2311" s="317" t="b">
        <f t="shared" ca="1" si="686"/>
        <v>0</v>
      </c>
      <c r="AI2311" s="317" t="b">
        <f t="shared" ca="1" si="687"/>
        <v>0</v>
      </c>
    </row>
    <row r="2312" spans="1:35" x14ac:dyDescent="0.25">
      <c r="A2312">
        <v>2280</v>
      </c>
      <c r="B2312" s="169">
        <f ca="1">OFFSET(InputPriceData!B$15,CalculationsAndCharts!$A2312+$A$11,0,1,1)</f>
        <v>38534</v>
      </c>
      <c r="C2312" s="3">
        <f ca="1">OFFSET(InputPriceData!G$15,CalculationsAndCharts!$A2312+$A$11,IF($C$7,8,0),1,1)</f>
        <v>898200</v>
      </c>
      <c r="D2312" s="4">
        <f ca="1">OFFSET(InputPriceData!C$15,CalculationsAndCharts!$A2312+$A$11,IF($C$7,8,0),1,1)</f>
        <v>39.119999999999997</v>
      </c>
      <c r="E2312" s="4">
        <f ca="1">OFFSET(InputPriceData!D$15,CalculationsAndCharts!$A2312+$A$11,IF($C$7,8,0),1,1)</f>
        <v>39.32</v>
      </c>
      <c r="F2312" s="4">
        <f ca="1">OFFSET(InputPriceData!E$15,CalculationsAndCharts!$A2312+$A$11,IF($C$7,8,0),1,1)</f>
        <v>39</v>
      </c>
      <c r="G2312" s="4">
        <f ca="1">OFFSET(InputPriceData!F$15,CalculationsAndCharts!$A2312+$A$11,IF($C$7,8,0),1,1)</f>
        <v>39.22</v>
      </c>
      <c r="H2312" s="133"/>
      <c r="I2312" s="133"/>
      <c r="J2312" s="37">
        <f t="shared" ca="1" si="677"/>
        <v>521</v>
      </c>
      <c r="K2312" s="124">
        <f t="shared" ca="1" si="678"/>
        <v>-9.9999999999980105E-3</v>
      </c>
      <c r="L2312" s="343">
        <f t="shared" ca="1" si="669"/>
        <v>-6.686435085176386E-3</v>
      </c>
      <c r="M2312" s="345">
        <f t="shared" ca="1" si="679"/>
        <v>0.36770137430381933</v>
      </c>
      <c r="N2312" s="344">
        <f t="shared" ca="1" si="670"/>
        <v>-1.8184416900361131E-2</v>
      </c>
      <c r="O2312" s="4"/>
      <c r="P2312" s="4"/>
      <c r="Q2312" s="3"/>
      <c r="S2312" s="4"/>
      <c r="T2312" s="4" t="b">
        <f t="shared" ca="1" si="671"/>
        <v>0</v>
      </c>
      <c r="U2312" t="b">
        <f t="shared" ca="1" si="672"/>
        <v>0</v>
      </c>
      <c r="W2312" s="317" t="b">
        <f t="shared" ca="1" si="673"/>
        <v>0</v>
      </c>
      <c r="X2312" s="317" t="b">
        <f t="shared" ca="1" si="680"/>
        <v>0</v>
      </c>
      <c r="Y2312" s="317" t="b">
        <f t="shared" ca="1" si="674"/>
        <v>0</v>
      </c>
      <c r="Z2312" t="b">
        <f t="shared" ca="1" si="675"/>
        <v>0</v>
      </c>
      <c r="AA2312" s="37" t="b">
        <f t="shared" ca="1" si="681"/>
        <v>1</v>
      </c>
      <c r="AB2312" t="b">
        <f t="shared" ca="1" si="676"/>
        <v>0</v>
      </c>
      <c r="AD2312" t="b">
        <f t="shared" ca="1" si="682"/>
        <v>0</v>
      </c>
      <c r="AE2312" s="37" t="b">
        <f t="shared" ca="1" si="683"/>
        <v>1</v>
      </c>
      <c r="AF2312" t="b">
        <f t="shared" ca="1" si="684"/>
        <v>0</v>
      </c>
      <c r="AG2312" s="317" t="b">
        <f t="shared" ca="1" si="685"/>
        <v>0</v>
      </c>
      <c r="AH2312" s="317" t="b">
        <f t="shared" ca="1" si="686"/>
        <v>0</v>
      </c>
      <c r="AI2312" s="317" t="b">
        <f t="shared" ca="1" si="687"/>
        <v>0</v>
      </c>
    </row>
    <row r="2313" spans="1:35" x14ac:dyDescent="0.25">
      <c r="A2313">
        <v>2281</v>
      </c>
      <c r="B2313" s="169">
        <f ca="1">OFFSET(InputPriceData!B$15,CalculationsAndCharts!$A2313+$A$11,0,1,1)</f>
        <v>38533</v>
      </c>
      <c r="C2313" s="3">
        <f ca="1">OFFSET(InputPriceData!G$15,CalculationsAndCharts!$A2313+$A$11,IF($C$7,8,0),1,1)</f>
        <v>1092100</v>
      </c>
      <c r="D2313" s="4">
        <f ca="1">OFFSET(InputPriceData!C$15,CalculationsAndCharts!$A2313+$A$11,IF($C$7,8,0),1,1)</f>
        <v>39.18</v>
      </c>
      <c r="E2313" s="4">
        <f ca="1">OFFSET(InputPriceData!D$15,CalculationsAndCharts!$A2313+$A$11,IF($C$7,8,0),1,1)</f>
        <v>39.47</v>
      </c>
      <c r="F2313" s="4">
        <f ca="1">OFFSET(InputPriceData!E$15,CalculationsAndCharts!$A2313+$A$11,IF($C$7,8,0),1,1)</f>
        <v>39.119999999999997</v>
      </c>
      <c r="G2313" s="4">
        <f ca="1">OFFSET(InputPriceData!F$15,CalculationsAndCharts!$A2313+$A$11,IF($C$7,8,0),1,1)</f>
        <v>39.119999999999997</v>
      </c>
      <c r="H2313" s="133"/>
      <c r="I2313" s="133"/>
      <c r="J2313" s="37">
        <f t="shared" ca="1" si="677"/>
        <v>520</v>
      </c>
      <c r="K2313" s="124">
        <f t="shared" ca="1" si="678"/>
        <v>-0.20000000000000284</v>
      </c>
      <c r="L2313" s="343">
        <f t="shared" ca="1" si="669"/>
        <v>-7.9651005784225175E-3</v>
      </c>
      <c r="M2313" s="345">
        <f t="shared" ca="1" si="679"/>
        <v>0.3710407409725725</v>
      </c>
      <c r="N2313" s="344">
        <f t="shared" ca="1" si="670"/>
        <v>-2.1466916429566156E-2</v>
      </c>
      <c r="O2313" s="4"/>
      <c r="P2313" s="4"/>
      <c r="Q2313" s="3"/>
      <c r="S2313" s="4"/>
      <c r="T2313" s="4" t="b">
        <f t="shared" ca="1" si="671"/>
        <v>0</v>
      </c>
      <c r="U2313" t="b">
        <f t="shared" ca="1" si="672"/>
        <v>0</v>
      </c>
      <c r="W2313" s="317" t="b">
        <f t="shared" ca="1" si="673"/>
        <v>0</v>
      </c>
      <c r="X2313" s="317" t="b">
        <f t="shared" ca="1" si="680"/>
        <v>0</v>
      </c>
      <c r="Y2313" s="317" t="b">
        <f t="shared" ca="1" si="674"/>
        <v>0</v>
      </c>
      <c r="Z2313" t="b">
        <f t="shared" ca="1" si="675"/>
        <v>0</v>
      </c>
      <c r="AA2313" s="37" t="b">
        <f t="shared" ca="1" si="681"/>
        <v>1</v>
      </c>
      <c r="AB2313" t="b">
        <f t="shared" ca="1" si="676"/>
        <v>0</v>
      </c>
      <c r="AD2313" t="b">
        <f t="shared" ca="1" si="682"/>
        <v>0</v>
      </c>
      <c r="AE2313" s="37" t="b">
        <f t="shared" ca="1" si="683"/>
        <v>1</v>
      </c>
      <c r="AF2313" t="b">
        <f t="shared" ca="1" si="684"/>
        <v>0</v>
      </c>
      <c r="AG2313" s="317" t="b">
        <f t="shared" ca="1" si="685"/>
        <v>0</v>
      </c>
      <c r="AH2313" s="317" t="b">
        <f t="shared" ca="1" si="686"/>
        <v>0</v>
      </c>
      <c r="AI2313" s="317" t="b">
        <f t="shared" ca="1" si="687"/>
        <v>0</v>
      </c>
    </row>
    <row r="2314" spans="1:35" x14ac:dyDescent="0.25">
      <c r="A2314">
        <v>2282</v>
      </c>
      <c r="B2314" s="169">
        <f ca="1">OFFSET(InputPriceData!B$15,CalculationsAndCharts!$A2314+$A$11,0,1,1)</f>
        <v>38532</v>
      </c>
      <c r="C2314" s="3">
        <f ca="1">OFFSET(InputPriceData!G$15,CalculationsAndCharts!$A2314+$A$11,IF($C$7,8,0),1,1)</f>
        <v>1060500</v>
      </c>
      <c r="D2314" s="4">
        <f ca="1">OFFSET(InputPriceData!C$15,CalculationsAndCharts!$A2314+$A$11,IF($C$7,8,0),1,1)</f>
        <v>39.35</v>
      </c>
      <c r="E2314" s="4">
        <f ca="1">OFFSET(InputPriceData!D$15,CalculationsAndCharts!$A2314+$A$11,IF($C$7,8,0),1,1)</f>
        <v>39.44</v>
      </c>
      <c r="F2314" s="4">
        <f ca="1">OFFSET(InputPriceData!E$15,CalculationsAndCharts!$A2314+$A$11,IF($C$7,8,0),1,1)</f>
        <v>39.14</v>
      </c>
      <c r="G2314" s="4">
        <f ca="1">OFFSET(InputPriceData!F$15,CalculationsAndCharts!$A2314+$A$11,IF($C$7,8,0),1,1)</f>
        <v>39.229999999999997</v>
      </c>
      <c r="H2314" s="133"/>
      <c r="I2314" s="133"/>
      <c r="J2314" s="37">
        <f t="shared" ca="1" si="677"/>
        <v>519</v>
      </c>
      <c r="K2314" s="124">
        <f t="shared" ca="1" si="678"/>
        <v>0.18999999999999773</v>
      </c>
      <c r="L2314" s="343">
        <f t="shared" ca="1" si="669"/>
        <v>-2.1914189860984784E-2</v>
      </c>
      <c r="M2314" s="345">
        <f t="shared" ca="1" si="679"/>
        <v>0.37441043488655146</v>
      </c>
      <c r="N2314" s="344">
        <f t="shared" ca="1" si="670"/>
        <v>-5.8529858730098992E-2</v>
      </c>
      <c r="O2314" s="4"/>
      <c r="P2314" s="4"/>
      <c r="Q2314" s="3"/>
      <c r="S2314" s="4"/>
      <c r="T2314" s="4" t="b">
        <f t="shared" ca="1" si="671"/>
        <v>0</v>
      </c>
      <c r="U2314" t="b">
        <f t="shared" ca="1" si="672"/>
        <v>0</v>
      </c>
      <c r="W2314" s="317" t="b">
        <f t="shared" ca="1" si="673"/>
        <v>0</v>
      </c>
      <c r="X2314" s="317" t="b">
        <f t="shared" ca="1" si="680"/>
        <v>0</v>
      </c>
      <c r="Y2314" s="317" t="b">
        <f t="shared" ca="1" si="674"/>
        <v>0</v>
      </c>
      <c r="Z2314" t="b">
        <f t="shared" ca="1" si="675"/>
        <v>0</v>
      </c>
      <c r="AA2314" s="37" t="b">
        <f t="shared" ca="1" si="681"/>
        <v>1</v>
      </c>
      <c r="AB2314" t="b">
        <f t="shared" ca="1" si="676"/>
        <v>0</v>
      </c>
      <c r="AD2314" t="b">
        <f t="shared" ca="1" si="682"/>
        <v>0</v>
      </c>
      <c r="AE2314" s="37" t="b">
        <f t="shared" ca="1" si="683"/>
        <v>1</v>
      </c>
      <c r="AF2314" t="b">
        <f t="shared" ca="1" si="684"/>
        <v>0</v>
      </c>
      <c r="AG2314" s="317" t="b">
        <f t="shared" ca="1" si="685"/>
        <v>0</v>
      </c>
      <c r="AH2314" s="317" t="b">
        <f t="shared" ca="1" si="686"/>
        <v>0</v>
      </c>
      <c r="AI2314" s="317" t="b">
        <f t="shared" ca="1" si="687"/>
        <v>0</v>
      </c>
    </row>
    <row r="2315" spans="1:35" x14ac:dyDescent="0.25">
      <c r="A2315">
        <v>2283</v>
      </c>
      <c r="B2315" s="169">
        <f ca="1">OFFSET(InputPriceData!B$15,CalculationsAndCharts!$A2315+$A$11,0,1,1)</f>
        <v>38531</v>
      </c>
      <c r="C2315" s="3">
        <f ca="1">OFFSET(InputPriceData!G$15,CalculationsAndCharts!$A2315+$A$11,IF($C$7,8,0),1,1)</f>
        <v>1151000</v>
      </c>
      <c r="D2315" s="4">
        <f ca="1">OFFSET(InputPriceData!C$15,CalculationsAndCharts!$A2315+$A$11,IF($C$7,8,0),1,1)</f>
        <v>39.06</v>
      </c>
      <c r="E2315" s="4">
        <f ca="1">OFFSET(InputPriceData!D$15,CalculationsAndCharts!$A2315+$A$11,IF($C$7,8,0),1,1)</f>
        <v>39.380000000000003</v>
      </c>
      <c r="F2315" s="4">
        <f ca="1">OFFSET(InputPriceData!E$15,CalculationsAndCharts!$A2315+$A$11,IF($C$7,8,0),1,1)</f>
        <v>39.049999999999997</v>
      </c>
      <c r="G2315" s="4">
        <f ca="1">OFFSET(InputPriceData!F$15,CalculationsAndCharts!$A2315+$A$11,IF($C$7,8,0),1,1)</f>
        <v>39.32</v>
      </c>
      <c r="H2315" s="133"/>
      <c r="I2315" s="133"/>
      <c r="J2315" s="37">
        <f t="shared" ca="1" si="677"/>
        <v>518</v>
      </c>
      <c r="K2315" s="124">
        <f t="shared" ca="1" si="678"/>
        <v>0.53999999999999915</v>
      </c>
      <c r="L2315" s="343">
        <f t="shared" ca="1" si="669"/>
        <v>-4.1580720355730544E-2</v>
      </c>
      <c r="M2315" s="345">
        <f t="shared" ca="1" si="679"/>
        <v>0.37781073146977945</v>
      </c>
      <c r="N2315" s="344">
        <f t="shared" ca="1" si="670"/>
        <v>-0.11005701239340399</v>
      </c>
      <c r="O2315" s="4"/>
      <c r="P2315" s="4"/>
      <c r="Q2315" s="3"/>
      <c r="S2315" s="4"/>
      <c r="T2315" s="4" t="b">
        <f t="shared" ca="1" si="671"/>
        <v>0</v>
      </c>
      <c r="U2315" t="b">
        <f t="shared" ca="1" si="672"/>
        <v>0</v>
      </c>
      <c r="W2315" s="317" t="b">
        <f t="shared" ca="1" si="673"/>
        <v>0</v>
      </c>
      <c r="X2315" s="317" t="b">
        <f t="shared" ca="1" si="680"/>
        <v>0</v>
      </c>
      <c r="Y2315" s="317" t="b">
        <f t="shared" ca="1" si="674"/>
        <v>1</v>
      </c>
      <c r="Z2315" t="b">
        <f t="shared" ca="1" si="675"/>
        <v>1</v>
      </c>
      <c r="AA2315" s="37" t="b">
        <f t="shared" ca="1" si="681"/>
        <v>1</v>
      </c>
      <c r="AB2315" t="b">
        <f t="shared" ca="1" si="676"/>
        <v>0</v>
      </c>
      <c r="AD2315" t="b">
        <f t="shared" ca="1" si="682"/>
        <v>1</v>
      </c>
      <c r="AE2315" s="37" t="b">
        <f t="shared" ca="1" si="683"/>
        <v>1</v>
      </c>
      <c r="AF2315" t="b">
        <f t="shared" ca="1" si="684"/>
        <v>0</v>
      </c>
      <c r="AG2315" s="317" t="b">
        <f t="shared" ca="1" si="685"/>
        <v>0</v>
      </c>
      <c r="AH2315" s="317" t="b">
        <f t="shared" ca="1" si="686"/>
        <v>0</v>
      </c>
      <c r="AI2315" s="317" t="b">
        <f t="shared" ca="1" si="687"/>
        <v>1</v>
      </c>
    </row>
    <row r="2316" spans="1:35" x14ac:dyDescent="0.25">
      <c r="A2316">
        <v>2284</v>
      </c>
      <c r="B2316" s="169">
        <f ca="1">OFFSET(InputPriceData!B$15,CalculationsAndCharts!$A2316+$A$11,0,1,1)</f>
        <v>38530</v>
      </c>
      <c r="C2316" s="3">
        <f ca="1">OFFSET(InputPriceData!G$15,CalculationsAndCharts!$A2316+$A$11,IF($C$7,8,0),1,1)</f>
        <v>1174400</v>
      </c>
      <c r="D2316" s="4">
        <f ca="1">OFFSET(InputPriceData!C$15,CalculationsAndCharts!$A2316+$A$11,IF($C$7,8,0),1,1)</f>
        <v>38.630000000000003</v>
      </c>
      <c r="E2316" s="4">
        <f ca="1">OFFSET(InputPriceData!D$15,CalculationsAndCharts!$A2316+$A$11,IF($C$7,8,0),1,1)</f>
        <v>39.159999999999997</v>
      </c>
      <c r="F2316" s="4">
        <f ca="1">OFFSET(InputPriceData!E$15,CalculationsAndCharts!$A2316+$A$11,IF($C$7,8,0),1,1)</f>
        <v>38.46</v>
      </c>
      <c r="G2316" s="4">
        <f ca="1">OFFSET(InputPriceData!F$15,CalculationsAndCharts!$A2316+$A$11,IF($C$7,8,0),1,1)</f>
        <v>39.04</v>
      </c>
      <c r="H2316" s="133"/>
      <c r="I2316" s="133"/>
      <c r="J2316" s="37">
        <f t="shared" ca="1" si="677"/>
        <v>517</v>
      </c>
      <c r="K2316" s="124">
        <f t="shared" ca="1" si="678"/>
        <v>-0.10000000000000142</v>
      </c>
      <c r="L2316" s="343">
        <f t="shared" ca="1" si="669"/>
        <v>-2.2152991443054611E-2</v>
      </c>
      <c r="M2316" s="345">
        <f t="shared" ca="1" si="679"/>
        <v>0.38124190864760793</v>
      </c>
      <c r="N2316" s="344">
        <f t="shared" ca="1" si="670"/>
        <v>-5.8107440290703222E-2</v>
      </c>
      <c r="O2316" s="4"/>
      <c r="P2316" s="4"/>
      <c r="Q2316" s="3"/>
      <c r="S2316" s="4"/>
      <c r="T2316" s="4" t="b">
        <f t="shared" ca="1" si="671"/>
        <v>0</v>
      </c>
      <c r="U2316" t="b">
        <f t="shared" ca="1" si="672"/>
        <v>1</v>
      </c>
      <c r="W2316" s="317" t="b">
        <f t="shared" ca="1" si="673"/>
        <v>0</v>
      </c>
      <c r="X2316" s="317" t="b">
        <f t="shared" ca="1" si="680"/>
        <v>1</v>
      </c>
      <c r="Y2316" s="317" t="b">
        <f t="shared" ca="1" si="674"/>
        <v>0</v>
      </c>
      <c r="Z2316" t="b">
        <f t="shared" ca="1" si="675"/>
        <v>0</v>
      </c>
      <c r="AA2316" s="37" t="b">
        <f t="shared" ca="1" si="681"/>
        <v>0</v>
      </c>
      <c r="AB2316" t="b">
        <f t="shared" ca="1" si="676"/>
        <v>0</v>
      </c>
      <c r="AD2316" t="b">
        <f t="shared" ca="1" si="682"/>
        <v>0</v>
      </c>
      <c r="AE2316" s="37" t="b">
        <f t="shared" ca="1" si="683"/>
        <v>0</v>
      </c>
      <c r="AF2316" t="b">
        <f t="shared" ca="1" si="684"/>
        <v>0</v>
      </c>
      <c r="AG2316" s="317" t="b">
        <f t="shared" ca="1" si="685"/>
        <v>0</v>
      </c>
      <c r="AH2316" s="317" t="b">
        <f t="shared" ca="1" si="686"/>
        <v>1</v>
      </c>
      <c r="AI2316" s="317" t="b">
        <f t="shared" ca="1" si="687"/>
        <v>0</v>
      </c>
    </row>
    <row r="2317" spans="1:35" x14ac:dyDescent="0.25">
      <c r="A2317">
        <v>2285</v>
      </c>
      <c r="B2317" s="169">
        <f ca="1">OFFSET(InputPriceData!B$15,CalculationsAndCharts!$A2317+$A$11,0,1,1)</f>
        <v>38527</v>
      </c>
      <c r="C2317" s="3">
        <f ca="1">OFFSET(InputPriceData!G$15,CalculationsAndCharts!$A2317+$A$11,IF($C$7,8,0),1,1)</f>
        <v>1261200</v>
      </c>
      <c r="D2317" s="4">
        <f ca="1">OFFSET(InputPriceData!C$15,CalculationsAndCharts!$A2317+$A$11,IF($C$7,8,0),1,1)</f>
        <v>39.17</v>
      </c>
      <c r="E2317" s="4">
        <f ca="1">OFFSET(InputPriceData!D$15,CalculationsAndCharts!$A2317+$A$11,IF($C$7,8,0),1,1)</f>
        <v>39.28</v>
      </c>
      <c r="F2317" s="4">
        <f ca="1">OFFSET(InputPriceData!E$15,CalculationsAndCharts!$A2317+$A$11,IF($C$7,8,0),1,1)</f>
        <v>38.72</v>
      </c>
      <c r="G2317" s="4">
        <f ca="1">OFFSET(InputPriceData!F$15,CalculationsAndCharts!$A2317+$A$11,IF($C$7,8,0),1,1)</f>
        <v>38.78</v>
      </c>
      <c r="H2317" s="133"/>
      <c r="I2317" s="133"/>
      <c r="J2317" s="37">
        <f t="shared" ca="1" si="677"/>
        <v>516</v>
      </c>
      <c r="K2317" s="124">
        <f t="shared" ca="1" si="678"/>
        <v>-0.90999999999999659</v>
      </c>
      <c r="L2317" s="343">
        <f t="shared" ca="1" si="669"/>
        <v>3.7974919129789245E-2</v>
      </c>
      <c r="M2317" s="345">
        <f t="shared" ca="1" si="679"/>
        <v>0.38470424686943283</v>
      </c>
      <c r="N2317" s="344">
        <f t="shared" ca="1" si="670"/>
        <v>9.871198313721187E-2</v>
      </c>
      <c r="O2317" s="4"/>
      <c r="P2317" s="4"/>
      <c r="Q2317" s="3"/>
      <c r="S2317" s="4"/>
      <c r="T2317" s="4" t="b">
        <f t="shared" ca="1" si="671"/>
        <v>0</v>
      </c>
      <c r="U2317" t="b">
        <f t="shared" ca="1" si="672"/>
        <v>0</v>
      </c>
      <c r="W2317" s="317" t="b">
        <f t="shared" ca="1" si="673"/>
        <v>0</v>
      </c>
      <c r="X2317" s="317" t="b">
        <f t="shared" ca="1" si="680"/>
        <v>1</v>
      </c>
      <c r="Y2317" s="317" t="b">
        <f t="shared" ca="1" si="674"/>
        <v>0</v>
      </c>
      <c r="Z2317" t="b">
        <f t="shared" ca="1" si="675"/>
        <v>0</v>
      </c>
      <c r="AA2317" s="37" t="b">
        <f t="shared" ca="1" si="681"/>
        <v>0</v>
      </c>
      <c r="AB2317" t="b">
        <f t="shared" ca="1" si="676"/>
        <v>0</v>
      </c>
      <c r="AD2317" t="b">
        <f t="shared" ca="1" si="682"/>
        <v>0</v>
      </c>
      <c r="AE2317" s="37" t="b">
        <f t="shared" ca="1" si="683"/>
        <v>0</v>
      </c>
      <c r="AF2317" t="b">
        <f t="shared" ca="1" si="684"/>
        <v>0</v>
      </c>
      <c r="AG2317" s="317" t="b">
        <f t="shared" ca="1" si="685"/>
        <v>0</v>
      </c>
      <c r="AH2317" s="317" t="b">
        <f t="shared" ca="1" si="686"/>
        <v>1</v>
      </c>
      <c r="AI2317" s="317" t="b">
        <f t="shared" ca="1" si="687"/>
        <v>0</v>
      </c>
    </row>
    <row r="2318" spans="1:35" x14ac:dyDescent="0.25">
      <c r="A2318">
        <v>2286</v>
      </c>
      <c r="B2318" s="169">
        <f ca="1">OFFSET(InputPriceData!B$15,CalculationsAndCharts!$A2318+$A$11,0,1,1)</f>
        <v>38526</v>
      </c>
      <c r="C2318" s="3">
        <f ca="1">OFFSET(InputPriceData!G$15,CalculationsAndCharts!$A2318+$A$11,IF($C$7,8,0),1,1)</f>
        <v>1330700</v>
      </c>
      <c r="D2318" s="4">
        <f ca="1">OFFSET(InputPriceData!C$15,CalculationsAndCharts!$A2318+$A$11,IF($C$7,8,0),1,1)</f>
        <v>39.65</v>
      </c>
      <c r="E2318" s="4">
        <f ca="1">OFFSET(InputPriceData!D$15,CalculationsAndCharts!$A2318+$A$11,IF($C$7,8,0),1,1)</f>
        <v>39.659999999999997</v>
      </c>
      <c r="F2318" s="4">
        <f ca="1">OFFSET(InputPriceData!E$15,CalculationsAndCharts!$A2318+$A$11,IF($C$7,8,0),1,1)</f>
        <v>39.11</v>
      </c>
      <c r="G2318" s="4">
        <f ca="1">OFFSET(InputPriceData!F$15,CalculationsAndCharts!$A2318+$A$11,IF($C$7,8,0),1,1)</f>
        <v>39.14</v>
      </c>
      <c r="H2318" s="133"/>
      <c r="I2318" s="133"/>
      <c r="J2318" s="37">
        <f t="shared" ca="1" si="677"/>
        <v>515</v>
      </c>
      <c r="K2318" s="124">
        <f t="shared" ca="1" si="678"/>
        <v>7.9999999999998295E-2</v>
      </c>
      <c r="L2318" s="343">
        <f t="shared" ca="1" si="669"/>
        <v>6.4832992568863046E-2</v>
      </c>
      <c r="M2318" s="345">
        <f t="shared" ca="1" si="679"/>
        <v>0.38819802913161738</v>
      </c>
      <c r="N2318" s="344">
        <f t="shared" ca="1" si="670"/>
        <v>0.1670101023281641</v>
      </c>
      <c r="O2318" s="4"/>
      <c r="P2318" s="4"/>
      <c r="Q2318" s="3"/>
      <c r="S2318" s="4"/>
      <c r="T2318" s="4" t="b">
        <f t="shared" ca="1" si="671"/>
        <v>0</v>
      </c>
      <c r="U2318" t="b">
        <f t="shared" ca="1" si="672"/>
        <v>0</v>
      </c>
      <c r="W2318" s="317" t="b">
        <f t="shared" ca="1" si="673"/>
        <v>0</v>
      </c>
      <c r="X2318" s="317" t="b">
        <f t="shared" ca="1" si="680"/>
        <v>1</v>
      </c>
      <c r="Y2318" s="317" t="b">
        <f t="shared" ca="1" si="674"/>
        <v>0</v>
      </c>
      <c r="Z2318" t="b">
        <f t="shared" ca="1" si="675"/>
        <v>0</v>
      </c>
      <c r="AA2318" s="37" t="b">
        <f t="shared" ca="1" si="681"/>
        <v>0</v>
      </c>
      <c r="AB2318" t="b">
        <f t="shared" ca="1" si="676"/>
        <v>0</v>
      </c>
      <c r="AD2318" t="b">
        <f t="shared" ca="1" si="682"/>
        <v>0</v>
      </c>
      <c r="AE2318" s="37" t="b">
        <f t="shared" ca="1" si="683"/>
        <v>0</v>
      </c>
      <c r="AF2318" t="b">
        <f t="shared" ca="1" si="684"/>
        <v>0</v>
      </c>
      <c r="AG2318" s="317" t="b">
        <f t="shared" ca="1" si="685"/>
        <v>0</v>
      </c>
      <c r="AH2318" s="317" t="b">
        <f t="shared" ca="1" si="686"/>
        <v>1</v>
      </c>
      <c r="AI2318" s="317" t="b">
        <f t="shared" ca="1" si="687"/>
        <v>0</v>
      </c>
    </row>
    <row r="2319" spans="1:35" x14ac:dyDescent="0.25">
      <c r="A2319">
        <v>2287</v>
      </c>
      <c r="B2319" s="169">
        <f ca="1">OFFSET(InputPriceData!B$15,CalculationsAndCharts!$A2319+$A$11,0,1,1)</f>
        <v>38525</v>
      </c>
      <c r="C2319" s="3">
        <f ca="1">OFFSET(InputPriceData!G$15,CalculationsAndCharts!$A2319+$A$11,IF($C$7,8,0),1,1)</f>
        <v>1135100</v>
      </c>
      <c r="D2319" s="4">
        <f ca="1">OFFSET(InputPriceData!C$15,CalculationsAndCharts!$A2319+$A$11,IF($C$7,8,0),1,1)</f>
        <v>39.35</v>
      </c>
      <c r="E2319" s="4">
        <f ca="1">OFFSET(InputPriceData!D$15,CalculationsAndCharts!$A2319+$A$11,IF($C$7,8,0),1,1)</f>
        <v>39.74</v>
      </c>
      <c r="F2319" s="4">
        <f ca="1">OFFSET(InputPriceData!E$15,CalculationsAndCharts!$A2319+$A$11,IF($C$7,8,0),1,1)</f>
        <v>39.25</v>
      </c>
      <c r="G2319" s="4">
        <f ca="1">OFFSET(InputPriceData!F$15,CalculationsAndCharts!$A2319+$A$11,IF($C$7,8,0),1,1)</f>
        <v>39.69</v>
      </c>
      <c r="H2319" s="133"/>
      <c r="I2319" s="133"/>
      <c r="J2319" s="37">
        <f t="shared" ca="1" si="677"/>
        <v>514</v>
      </c>
      <c r="K2319" s="124">
        <f t="shared" ca="1" si="678"/>
        <v>0.4199999999999946</v>
      </c>
      <c r="L2319" s="343">
        <f t="shared" ca="1" si="669"/>
        <v>4.7593723177739189E-2</v>
      </c>
      <c r="M2319" s="345">
        <f t="shared" ca="1" si="679"/>
        <v>0.39172354100062301</v>
      </c>
      <c r="N2319" s="344">
        <f t="shared" ca="1" si="670"/>
        <v>0.12149824607468127</v>
      </c>
      <c r="O2319" s="4"/>
      <c r="P2319" s="4"/>
      <c r="Q2319" s="3"/>
      <c r="S2319" s="4"/>
      <c r="T2319" s="4" t="b">
        <f t="shared" ca="1" si="671"/>
        <v>0</v>
      </c>
      <c r="U2319" t="b">
        <f t="shared" ca="1" si="672"/>
        <v>0</v>
      </c>
      <c r="W2319" s="317" t="b">
        <f t="shared" ca="1" si="673"/>
        <v>0</v>
      </c>
      <c r="X2319" s="317" t="b">
        <f t="shared" ca="1" si="680"/>
        <v>1</v>
      </c>
      <c r="Y2319" s="317" t="b">
        <f t="shared" ca="1" si="674"/>
        <v>0</v>
      </c>
      <c r="Z2319" t="b">
        <f t="shared" ca="1" si="675"/>
        <v>0</v>
      </c>
      <c r="AA2319" s="37" t="b">
        <f t="shared" ca="1" si="681"/>
        <v>0</v>
      </c>
      <c r="AB2319" t="b">
        <f t="shared" ca="1" si="676"/>
        <v>0</v>
      </c>
      <c r="AD2319" t="b">
        <f t="shared" ca="1" si="682"/>
        <v>0</v>
      </c>
      <c r="AE2319" s="37" t="b">
        <f t="shared" ca="1" si="683"/>
        <v>0</v>
      </c>
      <c r="AF2319" t="b">
        <f t="shared" ca="1" si="684"/>
        <v>0</v>
      </c>
      <c r="AG2319" s="317" t="b">
        <f t="shared" ca="1" si="685"/>
        <v>0</v>
      </c>
      <c r="AH2319" s="317" t="b">
        <f t="shared" ca="1" si="686"/>
        <v>1</v>
      </c>
      <c r="AI2319" s="317" t="b">
        <f t="shared" ca="1" si="687"/>
        <v>0</v>
      </c>
    </row>
    <row r="2320" spans="1:35" x14ac:dyDescent="0.25">
      <c r="A2320">
        <v>2288</v>
      </c>
      <c r="B2320" s="169">
        <f ca="1">OFFSET(InputPriceData!B$15,CalculationsAndCharts!$A2320+$A$11,0,1,1)</f>
        <v>38524</v>
      </c>
      <c r="C2320" s="3">
        <f ca="1">OFFSET(InputPriceData!G$15,CalculationsAndCharts!$A2320+$A$11,IF($C$7,8,0),1,1)</f>
        <v>764900</v>
      </c>
      <c r="D2320" s="4">
        <f ca="1">OFFSET(InputPriceData!C$15,CalculationsAndCharts!$A2320+$A$11,IF($C$7,8,0),1,1)</f>
        <v>39.200000000000003</v>
      </c>
      <c r="E2320" s="4">
        <f ca="1">OFFSET(InputPriceData!D$15,CalculationsAndCharts!$A2320+$A$11,IF($C$7,8,0),1,1)</f>
        <v>39.31</v>
      </c>
      <c r="F2320" s="4">
        <f ca="1">OFFSET(InputPriceData!E$15,CalculationsAndCharts!$A2320+$A$11,IF($C$7,8,0),1,1)</f>
        <v>39.03</v>
      </c>
      <c r="G2320" s="4">
        <f ca="1">OFFSET(InputPriceData!F$15,CalculationsAndCharts!$A2320+$A$11,IF($C$7,8,0),1,1)</f>
        <v>39.06</v>
      </c>
      <c r="H2320" s="133"/>
      <c r="I2320" s="133"/>
      <c r="J2320" s="37">
        <f t="shared" ca="1" si="677"/>
        <v>513</v>
      </c>
      <c r="K2320" s="124">
        <f t="shared" ca="1" si="678"/>
        <v>-0.43999999999999773</v>
      </c>
      <c r="L2320" s="343">
        <f t="shared" ca="1" si="669"/>
        <v>4.5650667656361554E-2</v>
      </c>
      <c r="M2320" s="345">
        <f t="shared" ca="1" si="679"/>
        <v>0.39528107063635015</v>
      </c>
      <c r="N2320" s="344">
        <f t="shared" ca="1" si="670"/>
        <v>0.11548913177873665</v>
      </c>
      <c r="O2320" s="4"/>
      <c r="P2320" s="4"/>
      <c r="Q2320" s="3"/>
      <c r="S2320" s="4"/>
      <c r="T2320" s="4" t="b">
        <f t="shared" ca="1" si="671"/>
        <v>0</v>
      </c>
      <c r="U2320" t="b">
        <f t="shared" ca="1" si="672"/>
        <v>0</v>
      </c>
      <c r="W2320" s="317" t="b">
        <f t="shared" ca="1" si="673"/>
        <v>0</v>
      </c>
      <c r="X2320" s="317" t="b">
        <f t="shared" ca="1" si="680"/>
        <v>1</v>
      </c>
      <c r="Y2320" s="317" t="b">
        <f t="shared" ca="1" si="674"/>
        <v>0</v>
      </c>
      <c r="Z2320" t="b">
        <f t="shared" ca="1" si="675"/>
        <v>0</v>
      </c>
      <c r="AA2320" s="37" t="b">
        <f t="shared" ca="1" si="681"/>
        <v>0</v>
      </c>
      <c r="AB2320" t="b">
        <f t="shared" ca="1" si="676"/>
        <v>0</v>
      </c>
      <c r="AD2320" t="b">
        <f t="shared" ca="1" si="682"/>
        <v>0</v>
      </c>
      <c r="AE2320" s="37" t="b">
        <f t="shared" ca="1" si="683"/>
        <v>0</v>
      </c>
      <c r="AF2320" t="b">
        <f t="shared" ca="1" si="684"/>
        <v>0</v>
      </c>
      <c r="AG2320" s="317" t="b">
        <f t="shared" ca="1" si="685"/>
        <v>0</v>
      </c>
      <c r="AH2320" s="317" t="b">
        <f t="shared" ca="1" si="686"/>
        <v>1</v>
      </c>
      <c r="AI2320" s="317" t="b">
        <f t="shared" ca="1" si="687"/>
        <v>0</v>
      </c>
    </row>
    <row r="2321" spans="1:35" x14ac:dyDescent="0.25">
      <c r="A2321">
        <v>2289</v>
      </c>
      <c r="B2321" s="169">
        <f ca="1">OFFSET(InputPriceData!B$15,CalculationsAndCharts!$A2321+$A$11,0,1,1)</f>
        <v>38523</v>
      </c>
      <c r="C2321" s="3">
        <f ca="1">OFFSET(InputPriceData!G$15,CalculationsAndCharts!$A2321+$A$11,IF($C$7,8,0),1,1)</f>
        <v>842500</v>
      </c>
      <c r="D2321" s="4">
        <f ca="1">OFFSET(InputPriceData!C$15,CalculationsAndCharts!$A2321+$A$11,IF($C$7,8,0),1,1)</f>
        <v>39.200000000000003</v>
      </c>
      <c r="E2321" s="4">
        <f ca="1">OFFSET(InputPriceData!D$15,CalculationsAndCharts!$A2321+$A$11,IF($C$7,8,0),1,1)</f>
        <v>39.340000000000003</v>
      </c>
      <c r="F2321" s="4">
        <f ca="1">OFFSET(InputPriceData!E$15,CalculationsAndCharts!$A2321+$A$11,IF($C$7,8,0),1,1)</f>
        <v>39.06</v>
      </c>
      <c r="G2321" s="4">
        <f ca="1">OFFSET(InputPriceData!F$15,CalculationsAndCharts!$A2321+$A$11,IF($C$7,8,0),1,1)</f>
        <v>39.270000000000003</v>
      </c>
      <c r="H2321" s="133"/>
      <c r="I2321" s="133"/>
      <c r="J2321" s="37">
        <f t="shared" ca="1" si="677"/>
        <v>512</v>
      </c>
      <c r="K2321" s="124">
        <f t="shared" ca="1" si="678"/>
        <v>0.26000000000000512</v>
      </c>
      <c r="L2321" s="343">
        <f t="shared" ca="1" si="669"/>
        <v>3.576440450596801E-2</v>
      </c>
      <c r="M2321" s="345">
        <f t="shared" ca="1" si="679"/>
        <v>0.39887090881569137</v>
      </c>
      <c r="N2321" s="344">
        <f t="shared" ca="1" si="670"/>
        <v>8.9664108651488245E-2</v>
      </c>
      <c r="O2321" s="4"/>
      <c r="P2321" s="4"/>
      <c r="Q2321" s="3"/>
      <c r="S2321" s="4"/>
      <c r="T2321" s="4" t="b">
        <f t="shared" ca="1" si="671"/>
        <v>0</v>
      </c>
      <c r="U2321" t="b">
        <f t="shared" ca="1" si="672"/>
        <v>0</v>
      </c>
      <c r="W2321" s="317" t="b">
        <f t="shared" ca="1" si="673"/>
        <v>1</v>
      </c>
      <c r="X2321" s="317" t="b">
        <f t="shared" ca="1" si="680"/>
        <v>1</v>
      </c>
      <c r="Y2321" s="317" t="b">
        <f t="shared" ca="1" si="674"/>
        <v>0</v>
      </c>
      <c r="Z2321" t="b">
        <f t="shared" ca="1" si="675"/>
        <v>0</v>
      </c>
      <c r="AA2321" s="37" t="b">
        <f t="shared" ca="1" si="681"/>
        <v>0</v>
      </c>
      <c r="AB2321" t="b">
        <f t="shared" ca="1" si="676"/>
        <v>1</v>
      </c>
      <c r="AD2321" t="b">
        <f t="shared" ca="1" si="682"/>
        <v>0</v>
      </c>
      <c r="AE2321" s="37" t="b">
        <f t="shared" ca="1" si="683"/>
        <v>0</v>
      </c>
      <c r="AF2321" t="b">
        <f t="shared" ca="1" si="684"/>
        <v>1</v>
      </c>
      <c r="AG2321" s="317" t="b">
        <f t="shared" ca="1" si="685"/>
        <v>1</v>
      </c>
      <c r="AH2321" s="317" t="b">
        <f t="shared" ca="1" si="686"/>
        <v>1</v>
      </c>
      <c r="AI2321" s="317" t="b">
        <f t="shared" ca="1" si="687"/>
        <v>0</v>
      </c>
    </row>
    <row r="2322" spans="1:35" x14ac:dyDescent="0.25">
      <c r="A2322">
        <v>2290</v>
      </c>
      <c r="B2322" s="169">
        <f ca="1">OFFSET(InputPriceData!B$15,CalculationsAndCharts!$A2322+$A$11,0,1,1)</f>
        <v>38520</v>
      </c>
      <c r="C2322" s="3">
        <f ca="1">OFFSET(InputPriceData!G$15,CalculationsAndCharts!$A2322+$A$11,IF($C$7,8,0),1,1)</f>
        <v>1555100</v>
      </c>
      <c r="D2322" s="4">
        <f ca="1">OFFSET(InputPriceData!C$15,CalculationsAndCharts!$A2322+$A$11,IF($C$7,8,0),1,1)</f>
        <v>39.49</v>
      </c>
      <c r="E2322" s="4">
        <f ca="1">OFFSET(InputPriceData!D$15,CalculationsAndCharts!$A2322+$A$11,IF($C$7,8,0),1,1)</f>
        <v>39.75</v>
      </c>
      <c r="F2322" s="4">
        <f ca="1">OFFSET(InputPriceData!E$15,CalculationsAndCharts!$A2322+$A$11,IF($C$7,8,0),1,1)</f>
        <v>39.35</v>
      </c>
      <c r="G2322" s="4">
        <f ca="1">OFFSET(InputPriceData!F$15,CalculationsAndCharts!$A2322+$A$11,IF($C$7,8,0),1,1)</f>
        <v>39.5</v>
      </c>
      <c r="H2322" s="133"/>
      <c r="I2322" s="133"/>
      <c r="J2322" s="37">
        <f t="shared" ca="1" si="677"/>
        <v>511</v>
      </c>
      <c r="K2322" s="124">
        <f t="shared" ca="1" si="678"/>
        <v>0.38000000000000256</v>
      </c>
      <c r="L2322" s="343">
        <f t="shared" ca="1" si="669"/>
        <v>4.8540529921503872E-3</v>
      </c>
      <c r="M2322" s="345">
        <f t="shared" ca="1" si="679"/>
        <v>0.40249334895629807</v>
      </c>
      <c r="N2322" s="344">
        <f t="shared" ca="1" si="670"/>
        <v>1.2059958269465543E-2</v>
      </c>
      <c r="O2322" s="4"/>
      <c r="P2322" s="4"/>
      <c r="Q2322" s="3"/>
      <c r="S2322" s="4"/>
      <c r="T2322" s="4" t="b">
        <f t="shared" ca="1" si="671"/>
        <v>1</v>
      </c>
      <c r="U2322" t="b">
        <f t="shared" ca="1" si="672"/>
        <v>0</v>
      </c>
      <c r="W2322" s="317" t="b">
        <f t="shared" ca="1" si="673"/>
        <v>0</v>
      </c>
      <c r="X2322" s="317" t="b">
        <f t="shared" ca="1" si="680"/>
        <v>0</v>
      </c>
      <c r="Y2322" s="317" t="b">
        <f t="shared" ca="1" si="674"/>
        <v>1</v>
      </c>
      <c r="Z2322" t="b">
        <f t="shared" ca="1" si="675"/>
        <v>1</v>
      </c>
      <c r="AA2322" s="37" t="b">
        <f t="shared" ca="1" si="681"/>
        <v>1</v>
      </c>
      <c r="AB2322" t="b">
        <f t="shared" ca="1" si="676"/>
        <v>0</v>
      </c>
      <c r="AD2322" t="b">
        <f t="shared" ca="1" si="682"/>
        <v>1</v>
      </c>
      <c r="AE2322" s="37" t="b">
        <f t="shared" ca="1" si="683"/>
        <v>1</v>
      </c>
      <c r="AF2322" t="b">
        <f t="shared" ca="1" si="684"/>
        <v>0</v>
      </c>
      <c r="AG2322" s="317" t="b">
        <f t="shared" ca="1" si="685"/>
        <v>0</v>
      </c>
      <c r="AH2322" s="317" t="b">
        <f t="shared" ca="1" si="686"/>
        <v>0</v>
      </c>
      <c r="AI2322" s="317" t="b">
        <f t="shared" ca="1" si="687"/>
        <v>1</v>
      </c>
    </row>
    <row r="2323" spans="1:35" x14ac:dyDescent="0.25">
      <c r="A2323">
        <v>2291</v>
      </c>
      <c r="B2323" s="169">
        <f ca="1">OFFSET(InputPriceData!B$15,CalculationsAndCharts!$A2323+$A$11,0,1,1)</f>
        <v>38519</v>
      </c>
      <c r="C2323" s="3">
        <f ca="1">OFFSET(InputPriceData!G$15,CalculationsAndCharts!$A2323+$A$11,IF($C$7,8,0),1,1)</f>
        <v>722000</v>
      </c>
      <c r="D2323" s="4">
        <f ca="1">OFFSET(InputPriceData!C$15,CalculationsAndCharts!$A2323+$A$11,IF($C$7,8,0),1,1)</f>
        <v>39.04</v>
      </c>
      <c r="E2323" s="4">
        <f ca="1">OFFSET(InputPriceData!D$15,CalculationsAndCharts!$A2323+$A$11,IF($C$7,8,0),1,1)</f>
        <v>39.17</v>
      </c>
      <c r="F2323" s="4">
        <f ca="1">OFFSET(InputPriceData!E$15,CalculationsAndCharts!$A2323+$A$11,IF($C$7,8,0),1,1)</f>
        <v>38.74</v>
      </c>
      <c r="G2323" s="4">
        <f ca="1">OFFSET(InputPriceData!F$15,CalculationsAndCharts!$A2323+$A$11,IF($C$7,8,0),1,1)</f>
        <v>39.01</v>
      </c>
      <c r="H2323" s="133"/>
      <c r="I2323" s="133"/>
      <c r="J2323" s="37">
        <f t="shared" ca="1" si="677"/>
        <v>510</v>
      </c>
      <c r="K2323" s="124">
        <f t="shared" ca="1" si="678"/>
        <v>9.9999999999980105E-3</v>
      </c>
      <c r="L2323" s="343">
        <f t="shared" ca="1" si="669"/>
        <v>-4.5157529363901699E-3</v>
      </c>
      <c r="M2323" s="345">
        <f t="shared" ca="1" si="679"/>
        <v>0.40614868714056312</v>
      </c>
      <c r="N2323" s="344">
        <f t="shared" ca="1" si="670"/>
        <v>-1.1118472321510479E-2</v>
      </c>
      <c r="O2323" s="4"/>
      <c r="P2323" s="4"/>
      <c r="Q2323" s="3"/>
      <c r="S2323" s="4"/>
      <c r="T2323" s="4" t="b">
        <f t="shared" ca="1" si="671"/>
        <v>0</v>
      </c>
      <c r="U2323" t="b">
        <f t="shared" ca="1" si="672"/>
        <v>1</v>
      </c>
      <c r="W2323" s="317" t="b">
        <f t="shared" ca="1" si="673"/>
        <v>0</v>
      </c>
      <c r="X2323" s="317" t="b">
        <f t="shared" ca="1" si="680"/>
        <v>1</v>
      </c>
      <c r="Y2323" s="317" t="b">
        <f t="shared" ca="1" si="674"/>
        <v>0</v>
      </c>
      <c r="Z2323" t="b">
        <f t="shared" ca="1" si="675"/>
        <v>0</v>
      </c>
      <c r="AA2323" s="37" t="b">
        <f t="shared" ca="1" si="681"/>
        <v>0</v>
      </c>
      <c r="AB2323" t="b">
        <f t="shared" ca="1" si="676"/>
        <v>0</v>
      </c>
      <c r="AD2323" t="b">
        <f t="shared" ca="1" si="682"/>
        <v>0</v>
      </c>
      <c r="AE2323" s="37" t="b">
        <f t="shared" ca="1" si="683"/>
        <v>0</v>
      </c>
      <c r="AF2323" t="b">
        <f t="shared" ca="1" si="684"/>
        <v>0</v>
      </c>
      <c r="AG2323" s="317" t="b">
        <f t="shared" ca="1" si="685"/>
        <v>0</v>
      </c>
      <c r="AH2323" s="317" t="b">
        <f t="shared" ca="1" si="686"/>
        <v>1</v>
      </c>
      <c r="AI2323" s="317" t="b">
        <f t="shared" ca="1" si="687"/>
        <v>0</v>
      </c>
    </row>
    <row r="2324" spans="1:35" x14ac:dyDescent="0.25">
      <c r="A2324">
        <v>2292</v>
      </c>
      <c r="B2324" s="169">
        <f ca="1">OFFSET(InputPriceData!B$15,CalculationsAndCharts!$A2324+$A$11,0,1,1)</f>
        <v>38518</v>
      </c>
      <c r="C2324" s="3">
        <f ca="1">OFFSET(InputPriceData!G$15,CalculationsAndCharts!$A2324+$A$11,IF($C$7,8,0),1,1)</f>
        <v>917800</v>
      </c>
      <c r="D2324" s="4">
        <f ca="1">OFFSET(InputPriceData!C$15,CalculationsAndCharts!$A2324+$A$11,IF($C$7,8,0),1,1)</f>
        <v>38.9</v>
      </c>
      <c r="E2324" s="4">
        <f ca="1">OFFSET(InputPriceData!D$15,CalculationsAndCharts!$A2324+$A$11,IF($C$7,8,0),1,1)</f>
        <v>39.119999999999997</v>
      </c>
      <c r="F2324" s="4">
        <f ca="1">OFFSET(InputPriceData!E$15,CalculationsAndCharts!$A2324+$A$11,IF($C$7,8,0),1,1)</f>
        <v>38.659999999999997</v>
      </c>
      <c r="G2324" s="4">
        <f ca="1">OFFSET(InputPriceData!F$15,CalculationsAndCharts!$A2324+$A$11,IF($C$7,8,0),1,1)</f>
        <v>39.119999999999997</v>
      </c>
      <c r="H2324" s="133"/>
      <c r="I2324" s="133"/>
      <c r="J2324" s="37">
        <f t="shared" ca="1" si="677"/>
        <v>509</v>
      </c>
      <c r="K2324" s="124">
        <f t="shared" ca="1" si="678"/>
        <v>2.9999999999994031E-2</v>
      </c>
      <c r="L2324" s="343">
        <f t="shared" ca="1" si="669"/>
        <v>5.4557170394505892E-3</v>
      </c>
      <c r="M2324" s="345">
        <f t="shared" ca="1" si="679"/>
        <v>0.40983722213982154</v>
      </c>
      <c r="N2324" s="344">
        <f t="shared" ca="1" si="670"/>
        <v>1.3311912009762006E-2</v>
      </c>
      <c r="O2324" s="4"/>
      <c r="P2324" s="4"/>
      <c r="Q2324" s="3"/>
      <c r="S2324" s="4"/>
      <c r="T2324" s="4" t="b">
        <f t="shared" ca="1" si="671"/>
        <v>0</v>
      </c>
      <c r="U2324" t="b">
        <f t="shared" ca="1" si="672"/>
        <v>0</v>
      </c>
      <c r="W2324" s="317" t="b">
        <f t="shared" ca="1" si="673"/>
        <v>0</v>
      </c>
      <c r="X2324" s="317" t="b">
        <f t="shared" ca="1" si="680"/>
        <v>1</v>
      </c>
      <c r="Y2324" s="317" t="b">
        <f t="shared" ca="1" si="674"/>
        <v>0</v>
      </c>
      <c r="Z2324" t="b">
        <f t="shared" ca="1" si="675"/>
        <v>0</v>
      </c>
      <c r="AA2324" s="37" t="b">
        <f t="shared" ca="1" si="681"/>
        <v>0</v>
      </c>
      <c r="AB2324" t="b">
        <f t="shared" ca="1" si="676"/>
        <v>0</v>
      </c>
      <c r="AD2324" t="b">
        <f t="shared" ca="1" si="682"/>
        <v>0</v>
      </c>
      <c r="AE2324" s="37" t="b">
        <f t="shared" ca="1" si="683"/>
        <v>0</v>
      </c>
      <c r="AF2324" t="b">
        <f t="shared" ca="1" si="684"/>
        <v>0</v>
      </c>
      <c r="AG2324" s="317" t="b">
        <f t="shared" ca="1" si="685"/>
        <v>0</v>
      </c>
      <c r="AH2324" s="317" t="b">
        <f t="shared" ca="1" si="686"/>
        <v>1</v>
      </c>
      <c r="AI2324" s="317" t="b">
        <f t="shared" ca="1" si="687"/>
        <v>0</v>
      </c>
    </row>
    <row r="2325" spans="1:35" x14ac:dyDescent="0.25">
      <c r="A2325">
        <v>2293</v>
      </c>
      <c r="B2325" s="169">
        <f ca="1">OFFSET(InputPriceData!B$15,CalculationsAndCharts!$A2325+$A$11,0,1,1)</f>
        <v>38517</v>
      </c>
      <c r="C2325" s="3">
        <f ca="1">OFFSET(InputPriceData!G$15,CalculationsAndCharts!$A2325+$A$11,IF($C$7,8,0),1,1)</f>
        <v>906300</v>
      </c>
      <c r="D2325" s="4">
        <f ca="1">OFFSET(InputPriceData!C$15,CalculationsAndCharts!$A2325+$A$11,IF($C$7,8,0),1,1)</f>
        <v>38.9</v>
      </c>
      <c r="E2325" s="4">
        <f ca="1">OFFSET(InputPriceData!D$15,CalculationsAndCharts!$A2325+$A$11,IF($C$7,8,0),1,1)</f>
        <v>39.020000000000003</v>
      </c>
      <c r="F2325" s="4">
        <f ca="1">OFFSET(InputPriceData!E$15,CalculationsAndCharts!$A2325+$A$11,IF($C$7,8,0),1,1)</f>
        <v>38.74</v>
      </c>
      <c r="G2325" s="4">
        <f ca="1">OFFSET(InputPriceData!F$15,CalculationsAndCharts!$A2325+$A$11,IF($C$7,8,0),1,1)</f>
        <v>39</v>
      </c>
      <c r="H2325" s="133"/>
      <c r="I2325" s="133"/>
      <c r="J2325" s="37">
        <f t="shared" ca="1" si="677"/>
        <v>508</v>
      </c>
      <c r="K2325" s="124">
        <f t="shared" ca="1" si="678"/>
        <v>-0.53000000000000114</v>
      </c>
      <c r="L2325" s="343">
        <f t="shared" ca="1" si="669"/>
        <v>2.2795924069239009E-2</v>
      </c>
      <c r="M2325" s="345">
        <f t="shared" ca="1" si="679"/>
        <v>0.41355925543877048</v>
      </c>
      <c r="N2325" s="344">
        <f t="shared" ca="1" si="670"/>
        <v>5.512130068290555E-2</v>
      </c>
      <c r="O2325" s="4"/>
      <c r="P2325" s="4"/>
      <c r="Q2325" s="3"/>
      <c r="S2325" s="4"/>
      <c r="T2325" s="4" t="b">
        <f t="shared" ca="1" si="671"/>
        <v>0</v>
      </c>
      <c r="U2325" t="b">
        <f t="shared" ca="1" si="672"/>
        <v>0</v>
      </c>
      <c r="W2325" s="317" t="b">
        <f t="shared" ca="1" si="673"/>
        <v>1</v>
      </c>
      <c r="X2325" s="317" t="b">
        <f t="shared" ca="1" si="680"/>
        <v>1</v>
      </c>
      <c r="Y2325" s="317" t="b">
        <f t="shared" ca="1" si="674"/>
        <v>0</v>
      </c>
      <c r="Z2325" t="b">
        <f t="shared" ca="1" si="675"/>
        <v>0</v>
      </c>
      <c r="AA2325" s="37" t="b">
        <f t="shared" ca="1" si="681"/>
        <v>0</v>
      </c>
      <c r="AB2325" t="b">
        <f t="shared" ca="1" si="676"/>
        <v>1</v>
      </c>
      <c r="AD2325" t="b">
        <f t="shared" ca="1" si="682"/>
        <v>0</v>
      </c>
      <c r="AE2325" s="37" t="b">
        <f t="shared" ca="1" si="683"/>
        <v>0</v>
      </c>
      <c r="AF2325" t="b">
        <f t="shared" ca="1" si="684"/>
        <v>1</v>
      </c>
      <c r="AG2325" s="317" t="b">
        <f t="shared" ca="1" si="685"/>
        <v>1</v>
      </c>
      <c r="AH2325" s="317" t="b">
        <f t="shared" ca="1" si="686"/>
        <v>1</v>
      </c>
      <c r="AI2325" s="317" t="b">
        <f t="shared" ca="1" si="687"/>
        <v>0</v>
      </c>
    </row>
    <row r="2326" spans="1:35" x14ac:dyDescent="0.25">
      <c r="A2326">
        <v>2294</v>
      </c>
      <c r="B2326" s="169">
        <f ca="1">OFFSET(InputPriceData!B$15,CalculationsAndCharts!$A2326+$A$11,0,1,1)</f>
        <v>38516</v>
      </c>
      <c r="C2326" s="3">
        <f ca="1">OFFSET(InputPriceData!G$15,CalculationsAndCharts!$A2326+$A$11,IF($C$7,8,0),1,1)</f>
        <v>840000</v>
      </c>
      <c r="D2326" s="4">
        <f ca="1">OFFSET(InputPriceData!C$15,CalculationsAndCharts!$A2326+$A$11,IF($C$7,8,0),1,1)</f>
        <v>39.4</v>
      </c>
      <c r="E2326" s="4">
        <f ca="1">OFFSET(InputPriceData!D$15,CalculationsAndCharts!$A2326+$A$11,IF($C$7,8,0),1,1)</f>
        <v>39.520000000000003</v>
      </c>
      <c r="F2326" s="4">
        <f ca="1">OFFSET(InputPriceData!E$15,CalculationsAndCharts!$A2326+$A$11,IF($C$7,8,0),1,1)</f>
        <v>38.97</v>
      </c>
      <c r="G2326" s="4">
        <f ca="1">OFFSET(InputPriceData!F$15,CalculationsAndCharts!$A2326+$A$11,IF($C$7,8,0),1,1)</f>
        <v>39.090000000000003</v>
      </c>
      <c r="H2326" s="133"/>
      <c r="I2326" s="133"/>
      <c r="J2326" s="37">
        <f t="shared" ca="1" si="677"/>
        <v>507</v>
      </c>
      <c r="K2326" s="124">
        <f t="shared" ca="1" si="678"/>
        <v>-0.1699999999999946</v>
      </c>
      <c r="L2326" s="343">
        <f t="shared" ca="1" si="669"/>
        <v>1.6223930174051708E-2</v>
      </c>
      <c r="M2326" s="345">
        <f t="shared" ca="1" si="679"/>
        <v>0.41731509126011146</v>
      </c>
      <c r="N2326" s="344">
        <f t="shared" ca="1" si="670"/>
        <v>3.88769313974782E-2</v>
      </c>
      <c r="O2326" s="4"/>
      <c r="P2326" s="4"/>
      <c r="Q2326" s="3"/>
      <c r="S2326" s="4"/>
      <c r="T2326" s="4" t="b">
        <f t="shared" ca="1" si="671"/>
        <v>1</v>
      </c>
      <c r="U2326" t="b">
        <f t="shared" ca="1" si="672"/>
        <v>0</v>
      </c>
      <c r="W2326" s="317" t="b">
        <f t="shared" ca="1" si="673"/>
        <v>0</v>
      </c>
      <c r="X2326" s="317" t="b">
        <f t="shared" ca="1" si="680"/>
        <v>0</v>
      </c>
      <c r="Y2326" s="317" t="b">
        <f t="shared" ca="1" si="674"/>
        <v>0</v>
      </c>
      <c r="Z2326" t="b">
        <f t="shared" ca="1" si="675"/>
        <v>0</v>
      </c>
      <c r="AA2326" s="37" t="b">
        <f t="shared" ca="1" si="681"/>
        <v>1</v>
      </c>
      <c r="AB2326" t="b">
        <f t="shared" ca="1" si="676"/>
        <v>0</v>
      </c>
      <c r="AD2326" t="b">
        <f t="shared" ca="1" si="682"/>
        <v>0</v>
      </c>
      <c r="AE2326" s="37" t="b">
        <f t="shared" ca="1" si="683"/>
        <v>1</v>
      </c>
      <c r="AF2326" t="b">
        <f t="shared" ca="1" si="684"/>
        <v>0</v>
      </c>
      <c r="AG2326" s="317" t="b">
        <f t="shared" ca="1" si="685"/>
        <v>0</v>
      </c>
      <c r="AH2326" s="317" t="b">
        <f t="shared" ca="1" si="686"/>
        <v>0</v>
      </c>
      <c r="AI2326" s="317" t="b">
        <f t="shared" ca="1" si="687"/>
        <v>0</v>
      </c>
    </row>
    <row r="2327" spans="1:35" x14ac:dyDescent="0.25">
      <c r="A2327">
        <v>2295</v>
      </c>
      <c r="B2327" s="169">
        <f ca="1">OFFSET(InputPriceData!B$15,CalculationsAndCharts!$A2327+$A$11,0,1,1)</f>
        <v>38513</v>
      </c>
      <c r="C2327" s="3">
        <f ca="1">OFFSET(InputPriceData!G$15,CalculationsAndCharts!$A2327+$A$11,IF($C$7,8,0),1,1)</f>
        <v>1132600</v>
      </c>
      <c r="D2327" s="4">
        <f ca="1">OFFSET(InputPriceData!C$15,CalculationsAndCharts!$A2327+$A$11,IF($C$7,8,0),1,1)</f>
        <v>39.200000000000003</v>
      </c>
      <c r="E2327" s="4">
        <f ca="1">OFFSET(InputPriceData!D$15,CalculationsAndCharts!$A2327+$A$11,IF($C$7,8,0),1,1)</f>
        <v>39.549999999999997</v>
      </c>
      <c r="F2327" s="4">
        <f ca="1">OFFSET(InputPriceData!E$15,CalculationsAndCharts!$A2327+$A$11,IF($C$7,8,0),1,1)</f>
        <v>39.03</v>
      </c>
      <c r="G2327" s="4">
        <f ca="1">OFFSET(InputPriceData!F$15,CalculationsAndCharts!$A2327+$A$11,IF($C$7,8,0),1,1)</f>
        <v>39.53</v>
      </c>
      <c r="H2327" s="133"/>
      <c r="I2327" s="133"/>
      <c r="J2327" s="37">
        <f t="shared" ca="1" si="677"/>
        <v>506</v>
      </c>
      <c r="K2327" s="124">
        <f t="shared" ca="1" si="678"/>
        <v>0.75999999999999801</v>
      </c>
      <c r="L2327" s="343">
        <f t="shared" ca="1" si="669"/>
        <v>-3.9144662378964239E-2</v>
      </c>
      <c r="M2327" s="345">
        <f t="shared" ca="1" si="679"/>
        <v>0.42110503658941623</v>
      </c>
      <c r="N2327" s="344">
        <f t="shared" ca="1" si="670"/>
        <v>-9.2957003544773265E-2</v>
      </c>
      <c r="O2327" s="4"/>
      <c r="P2327" s="4"/>
      <c r="Q2327" s="3"/>
      <c r="S2327" s="4"/>
      <c r="T2327" s="4" t="b">
        <f t="shared" ca="1" si="671"/>
        <v>0</v>
      </c>
      <c r="U2327" t="b">
        <f t="shared" ca="1" si="672"/>
        <v>0</v>
      </c>
      <c r="W2327" s="317" t="b">
        <f t="shared" ca="1" si="673"/>
        <v>0</v>
      </c>
      <c r="X2327" s="317" t="b">
        <f t="shared" ca="1" si="680"/>
        <v>0</v>
      </c>
      <c r="Y2327" s="317" t="b">
        <f t="shared" ca="1" si="674"/>
        <v>0</v>
      </c>
      <c r="Z2327" t="b">
        <f t="shared" ca="1" si="675"/>
        <v>0</v>
      </c>
      <c r="AA2327" s="37" t="b">
        <f t="shared" ca="1" si="681"/>
        <v>1</v>
      </c>
      <c r="AB2327" t="b">
        <f t="shared" ca="1" si="676"/>
        <v>0</v>
      </c>
      <c r="AD2327" t="b">
        <f t="shared" ca="1" si="682"/>
        <v>0</v>
      </c>
      <c r="AE2327" s="37" t="b">
        <f t="shared" ca="1" si="683"/>
        <v>1</v>
      </c>
      <c r="AF2327" t="b">
        <f t="shared" ca="1" si="684"/>
        <v>0</v>
      </c>
      <c r="AG2327" s="317" t="b">
        <f t="shared" ca="1" si="685"/>
        <v>0</v>
      </c>
      <c r="AH2327" s="317" t="b">
        <f t="shared" ca="1" si="686"/>
        <v>0</v>
      </c>
      <c r="AI2327" s="317" t="b">
        <f t="shared" ca="1" si="687"/>
        <v>0</v>
      </c>
    </row>
    <row r="2328" spans="1:35" x14ac:dyDescent="0.25">
      <c r="A2328">
        <v>2296</v>
      </c>
      <c r="B2328" s="169">
        <f ca="1">OFFSET(InputPriceData!B$15,CalculationsAndCharts!$A2328+$A$11,0,1,1)</f>
        <v>38512</v>
      </c>
      <c r="C2328" s="3">
        <f ca="1">OFFSET(InputPriceData!G$15,CalculationsAndCharts!$A2328+$A$11,IF($C$7,8,0),1,1)</f>
        <v>1109700</v>
      </c>
      <c r="D2328" s="4">
        <f ca="1">OFFSET(InputPriceData!C$15,CalculationsAndCharts!$A2328+$A$11,IF($C$7,8,0),1,1)</f>
        <v>38.75</v>
      </c>
      <c r="E2328" s="4">
        <f ca="1">OFFSET(InputPriceData!D$15,CalculationsAndCharts!$A2328+$A$11,IF($C$7,8,0),1,1)</f>
        <v>39.31</v>
      </c>
      <c r="F2328" s="4">
        <f ca="1">OFFSET(InputPriceData!E$15,CalculationsAndCharts!$A2328+$A$11,IF($C$7,8,0),1,1)</f>
        <v>38.700000000000003</v>
      </c>
      <c r="G2328" s="4">
        <f ca="1">OFFSET(InputPriceData!F$15,CalculationsAndCharts!$A2328+$A$11,IF($C$7,8,0),1,1)</f>
        <v>39.26</v>
      </c>
      <c r="H2328" s="133"/>
      <c r="I2328" s="133"/>
      <c r="J2328" s="37">
        <f t="shared" ca="1" si="677"/>
        <v>505</v>
      </c>
      <c r="K2328" s="124">
        <f t="shared" ca="1" si="678"/>
        <v>0.48999999999999488</v>
      </c>
      <c r="L2328" s="343">
        <f t="shared" ca="1" si="669"/>
        <v>-8.4310827646815717E-2</v>
      </c>
      <c r="M2328" s="345">
        <f t="shared" ca="1" si="679"/>
        <v>0.42492940120021822</v>
      </c>
      <c r="N2328" s="344">
        <f t="shared" ca="1" si="670"/>
        <v>-0.19841137706329279</v>
      </c>
      <c r="O2328" s="4"/>
      <c r="P2328" s="4"/>
      <c r="Q2328" s="3"/>
      <c r="S2328" s="4"/>
      <c r="T2328" s="4" t="b">
        <f t="shared" ca="1" si="671"/>
        <v>0</v>
      </c>
      <c r="U2328" t="b">
        <f t="shared" ca="1" si="672"/>
        <v>0</v>
      </c>
      <c r="W2328" s="317" t="b">
        <f t="shared" ca="1" si="673"/>
        <v>0</v>
      </c>
      <c r="X2328" s="317" t="b">
        <f t="shared" ca="1" si="680"/>
        <v>0</v>
      </c>
      <c r="Y2328" s="317" t="b">
        <f t="shared" ca="1" si="674"/>
        <v>0</v>
      </c>
      <c r="Z2328" t="b">
        <f t="shared" ca="1" si="675"/>
        <v>0</v>
      </c>
      <c r="AA2328" s="37" t="b">
        <f t="shared" ca="1" si="681"/>
        <v>1</v>
      </c>
      <c r="AB2328" t="b">
        <f t="shared" ca="1" si="676"/>
        <v>0</v>
      </c>
      <c r="AD2328" t="b">
        <f t="shared" ca="1" si="682"/>
        <v>0</v>
      </c>
      <c r="AE2328" s="37" t="b">
        <f t="shared" ca="1" si="683"/>
        <v>1</v>
      </c>
      <c r="AF2328" t="b">
        <f t="shared" ca="1" si="684"/>
        <v>0</v>
      </c>
      <c r="AG2328" s="317" t="b">
        <f t="shared" ca="1" si="685"/>
        <v>0</v>
      </c>
      <c r="AH2328" s="317" t="b">
        <f t="shared" ca="1" si="686"/>
        <v>0</v>
      </c>
      <c r="AI2328" s="317" t="b">
        <f t="shared" ca="1" si="687"/>
        <v>0</v>
      </c>
    </row>
    <row r="2329" spans="1:35" x14ac:dyDescent="0.25">
      <c r="A2329">
        <v>2297</v>
      </c>
      <c r="B2329" s="169">
        <f ca="1">OFFSET(InputPriceData!B$15,CalculationsAndCharts!$A2329+$A$11,0,1,1)</f>
        <v>38511</v>
      </c>
      <c r="C2329" s="3">
        <f ca="1">OFFSET(InputPriceData!G$15,CalculationsAndCharts!$A2329+$A$11,IF($C$7,8,0),1,1)</f>
        <v>855500</v>
      </c>
      <c r="D2329" s="4">
        <f ca="1">OFFSET(InputPriceData!C$15,CalculationsAndCharts!$A2329+$A$11,IF($C$7,8,0),1,1)</f>
        <v>38.79</v>
      </c>
      <c r="E2329" s="4">
        <f ca="1">OFFSET(InputPriceData!D$15,CalculationsAndCharts!$A2329+$A$11,IF($C$7,8,0),1,1)</f>
        <v>38.97</v>
      </c>
      <c r="F2329" s="4">
        <f ca="1">OFFSET(InputPriceData!E$15,CalculationsAndCharts!$A2329+$A$11,IF($C$7,8,0),1,1)</f>
        <v>38.520000000000003</v>
      </c>
      <c r="G2329" s="4">
        <f ca="1">OFFSET(InputPriceData!F$15,CalculationsAndCharts!$A2329+$A$11,IF($C$7,8,0),1,1)</f>
        <v>38.770000000000003</v>
      </c>
      <c r="H2329" s="133"/>
      <c r="I2329" s="133"/>
      <c r="J2329" s="37">
        <f t="shared" ca="1" si="677"/>
        <v>504</v>
      </c>
      <c r="K2329" s="124">
        <f t="shared" ca="1" si="678"/>
        <v>-0.37999999999999545</v>
      </c>
      <c r="L2329" s="343">
        <f t="shared" ca="1" si="669"/>
        <v>-6.7345818602633722E-2</v>
      </c>
      <c r="M2329" s="345">
        <f t="shared" ca="1" si="679"/>
        <v>0.42878849767933219</v>
      </c>
      <c r="N2329" s="344">
        <f t="shared" ca="1" si="670"/>
        <v>-0.15706069301559958</v>
      </c>
      <c r="O2329" s="4"/>
      <c r="P2329" s="4"/>
      <c r="Q2329" s="3"/>
      <c r="S2329" s="4"/>
      <c r="T2329" s="4" t="b">
        <f t="shared" ca="1" si="671"/>
        <v>0</v>
      </c>
      <c r="U2329" t="b">
        <f t="shared" ca="1" si="672"/>
        <v>0</v>
      </c>
      <c r="W2329" s="317" t="b">
        <f t="shared" ca="1" si="673"/>
        <v>0</v>
      </c>
      <c r="X2329" s="317" t="b">
        <f t="shared" ca="1" si="680"/>
        <v>0</v>
      </c>
      <c r="Y2329" s="317" t="b">
        <f t="shared" ca="1" si="674"/>
        <v>1</v>
      </c>
      <c r="Z2329" t="b">
        <f t="shared" ca="1" si="675"/>
        <v>1</v>
      </c>
      <c r="AA2329" s="37" t="b">
        <f t="shared" ca="1" si="681"/>
        <v>1</v>
      </c>
      <c r="AB2329" t="b">
        <f t="shared" ca="1" si="676"/>
        <v>0</v>
      </c>
      <c r="AD2329" t="b">
        <f t="shared" ca="1" si="682"/>
        <v>1</v>
      </c>
      <c r="AE2329" s="37" t="b">
        <f t="shared" ca="1" si="683"/>
        <v>1</v>
      </c>
      <c r="AF2329" t="b">
        <f t="shared" ca="1" si="684"/>
        <v>0</v>
      </c>
      <c r="AG2329" s="317" t="b">
        <f t="shared" ca="1" si="685"/>
        <v>0</v>
      </c>
      <c r="AH2329" s="317" t="b">
        <f t="shared" ca="1" si="686"/>
        <v>0</v>
      </c>
      <c r="AI2329" s="317" t="b">
        <f t="shared" ca="1" si="687"/>
        <v>1</v>
      </c>
    </row>
    <row r="2330" spans="1:35" x14ac:dyDescent="0.25">
      <c r="A2330">
        <v>2298</v>
      </c>
      <c r="B2330" s="169">
        <f ca="1">OFFSET(InputPriceData!B$15,CalculationsAndCharts!$A2330+$A$11,0,1,1)</f>
        <v>38510</v>
      </c>
      <c r="C2330" s="3">
        <f ca="1">OFFSET(InputPriceData!G$15,CalculationsAndCharts!$A2330+$A$11,IF($C$7,8,0),1,1)</f>
        <v>1344500</v>
      </c>
      <c r="D2330" s="4">
        <f ca="1">OFFSET(InputPriceData!C$15,CalculationsAndCharts!$A2330+$A$11,IF($C$7,8,0),1,1)</f>
        <v>39.17</v>
      </c>
      <c r="E2330" s="4">
        <f ca="1">OFFSET(InputPriceData!D$15,CalculationsAndCharts!$A2330+$A$11,IF($C$7,8,0),1,1)</f>
        <v>39.47</v>
      </c>
      <c r="F2330" s="4">
        <f ca="1">OFFSET(InputPriceData!E$15,CalculationsAndCharts!$A2330+$A$11,IF($C$7,8,0),1,1)</f>
        <v>38.75</v>
      </c>
      <c r="G2330" s="4">
        <f ca="1">OFFSET(InputPriceData!F$15,CalculationsAndCharts!$A2330+$A$11,IF($C$7,8,0),1,1)</f>
        <v>38.770000000000003</v>
      </c>
      <c r="H2330" s="133"/>
      <c r="I2330" s="133"/>
      <c r="J2330" s="37">
        <f t="shared" ca="1" si="677"/>
        <v>503</v>
      </c>
      <c r="K2330" s="124">
        <f t="shared" ca="1" si="678"/>
        <v>-0.28999999999999915</v>
      </c>
      <c r="L2330" s="343">
        <f t="shared" ca="1" si="669"/>
        <v>-2.5818948050909712E-2</v>
      </c>
      <c r="M2330" s="345">
        <f t="shared" ca="1" si="679"/>
        <v>0.43268264145240382</v>
      </c>
      <c r="N2330" s="344">
        <f t="shared" ca="1" si="670"/>
        <v>-5.9671790770811084E-2</v>
      </c>
      <c r="O2330" s="4"/>
      <c r="P2330" s="4"/>
      <c r="Q2330" s="3"/>
      <c r="S2330" s="4"/>
      <c r="T2330" s="4" t="b">
        <f t="shared" ca="1" si="671"/>
        <v>0</v>
      </c>
      <c r="U2330" t="b">
        <f t="shared" ca="1" si="672"/>
        <v>1</v>
      </c>
      <c r="W2330" s="317" t="b">
        <f t="shared" ca="1" si="673"/>
        <v>0</v>
      </c>
      <c r="X2330" s="317" t="b">
        <f t="shared" ca="1" si="680"/>
        <v>1</v>
      </c>
      <c r="Y2330" s="317" t="b">
        <f t="shared" ca="1" si="674"/>
        <v>0</v>
      </c>
      <c r="Z2330" t="b">
        <f t="shared" ca="1" si="675"/>
        <v>0</v>
      </c>
      <c r="AA2330" s="37" t="b">
        <f t="shared" ca="1" si="681"/>
        <v>0</v>
      </c>
      <c r="AB2330" t="b">
        <f t="shared" ca="1" si="676"/>
        <v>0</v>
      </c>
      <c r="AD2330" t="b">
        <f t="shared" ca="1" si="682"/>
        <v>0</v>
      </c>
      <c r="AE2330" s="37" t="b">
        <f t="shared" ca="1" si="683"/>
        <v>0</v>
      </c>
      <c r="AF2330" t="b">
        <f t="shared" ca="1" si="684"/>
        <v>0</v>
      </c>
      <c r="AG2330" s="317" t="b">
        <f t="shared" ca="1" si="685"/>
        <v>0</v>
      </c>
      <c r="AH2330" s="317" t="b">
        <f t="shared" ca="1" si="686"/>
        <v>1</v>
      </c>
      <c r="AI2330" s="317" t="b">
        <f t="shared" ca="1" si="687"/>
        <v>0</v>
      </c>
    </row>
    <row r="2331" spans="1:35" x14ac:dyDescent="0.25">
      <c r="A2331">
        <v>2299</v>
      </c>
      <c r="B2331" s="169">
        <f ca="1">OFFSET(InputPriceData!B$15,CalculationsAndCharts!$A2331+$A$11,0,1,1)</f>
        <v>38509</v>
      </c>
      <c r="C2331" s="3">
        <f ca="1">OFFSET(InputPriceData!G$15,CalculationsAndCharts!$A2331+$A$11,IF($C$7,8,0),1,1)</f>
        <v>791400</v>
      </c>
      <c r="D2331" s="4">
        <f ca="1">OFFSET(InputPriceData!C$15,CalculationsAndCharts!$A2331+$A$11,IF($C$7,8,0),1,1)</f>
        <v>39.049999999999997</v>
      </c>
      <c r="E2331" s="4">
        <f ca="1">OFFSET(InputPriceData!D$15,CalculationsAndCharts!$A2331+$A$11,IF($C$7,8,0),1,1)</f>
        <v>39.15</v>
      </c>
      <c r="F2331" s="4">
        <f ca="1">OFFSET(InputPriceData!E$15,CalculationsAndCharts!$A2331+$A$11,IF($C$7,8,0),1,1)</f>
        <v>38.94</v>
      </c>
      <c r="G2331" s="4">
        <f ca="1">OFFSET(InputPriceData!F$15,CalculationsAndCharts!$A2331+$A$11,IF($C$7,8,0),1,1)</f>
        <v>39.15</v>
      </c>
      <c r="H2331" s="133"/>
      <c r="I2331" s="133"/>
      <c r="J2331" s="37">
        <f t="shared" ca="1" si="677"/>
        <v>502</v>
      </c>
      <c r="K2331" s="124">
        <f t="shared" ca="1" si="678"/>
        <v>-0.10000000000000142</v>
      </c>
      <c r="L2331" s="343">
        <f t="shared" ca="1" si="669"/>
        <v>8.3984010444453257E-4</v>
      </c>
      <c r="M2331" s="345">
        <f t="shared" ca="1" si="679"/>
        <v>0.43661215080969101</v>
      </c>
      <c r="N2331" s="344">
        <f t="shared" ca="1" si="670"/>
        <v>1.9235380941347168E-3</v>
      </c>
      <c r="O2331" s="4"/>
      <c r="P2331" s="4"/>
      <c r="Q2331" s="3"/>
      <c r="S2331" s="4"/>
      <c r="T2331" s="4" t="b">
        <f t="shared" ca="1" si="671"/>
        <v>0</v>
      </c>
      <c r="U2331" t="b">
        <f t="shared" ca="1" si="672"/>
        <v>0</v>
      </c>
      <c r="W2331" s="317" t="b">
        <f t="shared" ca="1" si="673"/>
        <v>0</v>
      </c>
      <c r="X2331" s="317" t="b">
        <f t="shared" ca="1" si="680"/>
        <v>1</v>
      </c>
      <c r="Y2331" s="317" t="b">
        <f t="shared" ca="1" si="674"/>
        <v>0</v>
      </c>
      <c r="Z2331" t="b">
        <f t="shared" ca="1" si="675"/>
        <v>0</v>
      </c>
      <c r="AA2331" s="37" t="b">
        <f t="shared" ca="1" si="681"/>
        <v>0</v>
      </c>
      <c r="AB2331" t="b">
        <f t="shared" ca="1" si="676"/>
        <v>0</v>
      </c>
      <c r="AD2331" t="b">
        <f t="shared" ca="1" si="682"/>
        <v>0</v>
      </c>
      <c r="AE2331" s="37" t="b">
        <f t="shared" ca="1" si="683"/>
        <v>0</v>
      </c>
      <c r="AF2331" t="b">
        <f t="shared" ca="1" si="684"/>
        <v>0</v>
      </c>
      <c r="AG2331" s="317" t="b">
        <f t="shared" ca="1" si="685"/>
        <v>0</v>
      </c>
      <c r="AH2331" s="317" t="b">
        <f t="shared" ca="1" si="686"/>
        <v>1</v>
      </c>
      <c r="AI2331" s="317" t="b">
        <f t="shared" ca="1" si="687"/>
        <v>0</v>
      </c>
    </row>
    <row r="2332" spans="1:35" x14ac:dyDescent="0.25">
      <c r="A2332">
        <v>2300</v>
      </c>
      <c r="B2332" s="169">
        <f ca="1">OFFSET(InputPriceData!B$15,CalculationsAndCharts!$A2332+$A$11,0,1,1)</f>
        <v>38506</v>
      </c>
      <c r="C2332" s="3">
        <f ca="1">OFFSET(InputPriceData!G$15,CalculationsAndCharts!$A2332+$A$11,IF($C$7,8,0),1,1)</f>
        <v>1145900</v>
      </c>
      <c r="D2332" s="4">
        <f ca="1">OFFSET(InputPriceData!C$15,CalculationsAndCharts!$A2332+$A$11,IF($C$7,8,0),1,1)</f>
        <v>39.11</v>
      </c>
      <c r="E2332" s="4">
        <f ca="1">OFFSET(InputPriceData!D$15,CalculationsAndCharts!$A2332+$A$11,IF($C$7,8,0),1,1)</f>
        <v>39.29</v>
      </c>
      <c r="F2332" s="4">
        <f ca="1">OFFSET(InputPriceData!E$15,CalculationsAndCharts!$A2332+$A$11,IF($C$7,8,0),1,1)</f>
        <v>38.85</v>
      </c>
      <c r="G2332" s="4">
        <f ca="1">OFFSET(InputPriceData!F$15,CalculationsAndCharts!$A2332+$A$11,IF($C$7,8,0),1,1)</f>
        <v>39.06</v>
      </c>
      <c r="H2332" s="133"/>
      <c r="I2332" s="133"/>
      <c r="J2332" s="37">
        <f t="shared" ca="1" si="677"/>
        <v>501</v>
      </c>
      <c r="K2332" s="124">
        <f t="shared" ca="1" si="678"/>
        <v>-0.21999999999999886</v>
      </c>
      <c r="L2332" s="343">
        <f t="shared" ca="1" si="669"/>
        <v>1.8279539163643697E-2</v>
      </c>
      <c r="M2332" s="345">
        <f t="shared" ca="1" si="679"/>
        <v>0.44057734693207973</v>
      </c>
      <c r="N2332" s="344">
        <f t="shared" ca="1" si="670"/>
        <v>4.1489966043264832E-2</v>
      </c>
      <c r="O2332" s="4"/>
      <c r="P2332" s="4"/>
      <c r="Q2332" s="3"/>
      <c r="S2332" s="4"/>
      <c r="T2332" s="4" t="b">
        <f t="shared" ca="1" si="671"/>
        <v>0</v>
      </c>
      <c r="U2332" t="b">
        <f t="shared" ca="1" si="672"/>
        <v>0</v>
      </c>
      <c r="W2332" s="317" t="b">
        <f t="shared" ca="1" si="673"/>
        <v>0</v>
      </c>
      <c r="X2332" s="317" t="b">
        <f t="shared" ca="1" si="680"/>
        <v>1</v>
      </c>
      <c r="Y2332" s="317" t="b">
        <f t="shared" ca="1" si="674"/>
        <v>0</v>
      </c>
      <c r="Z2332" t="b">
        <f t="shared" ca="1" si="675"/>
        <v>0</v>
      </c>
      <c r="AA2332" s="37" t="b">
        <f t="shared" ca="1" si="681"/>
        <v>0</v>
      </c>
      <c r="AB2332" t="b">
        <f t="shared" ca="1" si="676"/>
        <v>0</v>
      </c>
      <c r="AD2332" t="b">
        <f t="shared" ca="1" si="682"/>
        <v>0</v>
      </c>
      <c r="AE2332" s="37" t="b">
        <f t="shared" ca="1" si="683"/>
        <v>0</v>
      </c>
      <c r="AF2332" t="b">
        <f t="shared" ca="1" si="684"/>
        <v>0</v>
      </c>
      <c r="AG2332" s="317" t="b">
        <f t="shared" ca="1" si="685"/>
        <v>0</v>
      </c>
      <c r="AH2332" s="317" t="b">
        <f t="shared" ca="1" si="686"/>
        <v>1</v>
      </c>
      <c r="AI2332" s="317" t="b">
        <f t="shared" ca="1" si="687"/>
        <v>0</v>
      </c>
    </row>
    <row r="2333" spans="1:35" x14ac:dyDescent="0.25">
      <c r="A2333">
        <v>2301</v>
      </c>
      <c r="B2333" s="169">
        <f ca="1">OFFSET(InputPriceData!B$15,CalculationsAndCharts!$A2333+$A$11,0,1,1)</f>
        <v>38505</v>
      </c>
      <c r="C2333" s="3">
        <f ca="1">OFFSET(InputPriceData!G$15,CalculationsAndCharts!$A2333+$A$11,IF($C$7,8,0),1,1)</f>
        <v>820300</v>
      </c>
      <c r="D2333" s="4">
        <f ca="1">OFFSET(InputPriceData!C$15,CalculationsAndCharts!$A2333+$A$11,IF($C$7,8,0),1,1)</f>
        <v>39.270000000000003</v>
      </c>
      <c r="E2333" s="4">
        <f ca="1">OFFSET(InputPriceData!D$15,CalculationsAndCharts!$A2333+$A$11,IF($C$7,8,0),1,1)</f>
        <v>39.35</v>
      </c>
      <c r="F2333" s="4">
        <f ca="1">OFFSET(InputPriceData!E$15,CalculationsAndCharts!$A2333+$A$11,IF($C$7,8,0),1,1)</f>
        <v>39.14</v>
      </c>
      <c r="G2333" s="4">
        <f ca="1">OFFSET(InputPriceData!F$15,CalculationsAndCharts!$A2333+$A$11,IF($C$7,8,0),1,1)</f>
        <v>39.25</v>
      </c>
      <c r="H2333" s="133"/>
      <c r="I2333" s="133"/>
      <c r="J2333" s="37">
        <f t="shared" ca="1" si="677"/>
        <v>500</v>
      </c>
      <c r="K2333" s="124">
        <f t="shared" ca="1" si="678"/>
        <v>9.0000000000003411E-2</v>
      </c>
      <c r="L2333" s="343">
        <f t="shared" ca="1" si="669"/>
        <v>2.3507682581646743E-2</v>
      </c>
      <c r="M2333" s="345">
        <f t="shared" ca="1" si="679"/>
        <v>0.44457855391733575</v>
      </c>
      <c r="N2333" s="344">
        <f t="shared" ca="1" si="670"/>
        <v>5.2876330570857284E-2</v>
      </c>
      <c r="O2333" s="4"/>
      <c r="P2333" s="4"/>
      <c r="Q2333" s="3"/>
      <c r="S2333" s="4"/>
      <c r="T2333" s="4" t="b">
        <f t="shared" ca="1" si="671"/>
        <v>0</v>
      </c>
      <c r="U2333" t="b">
        <f t="shared" ca="1" si="672"/>
        <v>0</v>
      </c>
      <c r="W2333" s="317" t="b">
        <f t="shared" ca="1" si="673"/>
        <v>0</v>
      </c>
      <c r="X2333" s="317" t="b">
        <f t="shared" ca="1" si="680"/>
        <v>1</v>
      </c>
      <c r="Y2333" s="317" t="b">
        <f t="shared" ca="1" si="674"/>
        <v>0</v>
      </c>
      <c r="Z2333" t="b">
        <f t="shared" ca="1" si="675"/>
        <v>0</v>
      </c>
      <c r="AA2333" s="37" t="b">
        <f t="shared" ca="1" si="681"/>
        <v>0</v>
      </c>
      <c r="AB2333" t="b">
        <f t="shared" ca="1" si="676"/>
        <v>0</v>
      </c>
      <c r="AD2333" t="b">
        <f t="shared" ca="1" si="682"/>
        <v>0</v>
      </c>
      <c r="AE2333" s="37" t="b">
        <f t="shared" ca="1" si="683"/>
        <v>0</v>
      </c>
      <c r="AF2333" t="b">
        <f t="shared" ca="1" si="684"/>
        <v>0</v>
      </c>
      <c r="AG2333" s="317" t="b">
        <f t="shared" ca="1" si="685"/>
        <v>0</v>
      </c>
      <c r="AH2333" s="317" t="b">
        <f t="shared" ca="1" si="686"/>
        <v>1</v>
      </c>
      <c r="AI2333" s="317" t="b">
        <f t="shared" ca="1" si="687"/>
        <v>0</v>
      </c>
    </row>
    <row r="2334" spans="1:35" x14ac:dyDescent="0.25">
      <c r="A2334">
        <v>2302</v>
      </c>
      <c r="B2334" s="169">
        <f ca="1">OFFSET(InputPriceData!B$15,CalculationsAndCharts!$A2334+$A$11,0,1,1)</f>
        <v>38504</v>
      </c>
      <c r="C2334" s="3">
        <f ca="1">OFFSET(InputPriceData!G$15,CalculationsAndCharts!$A2334+$A$11,IF($C$7,8,0),1,1)</f>
        <v>1108600</v>
      </c>
      <c r="D2334" s="4">
        <f ca="1">OFFSET(InputPriceData!C$15,CalculationsAndCharts!$A2334+$A$11,IF($C$7,8,0),1,1)</f>
        <v>39.14</v>
      </c>
      <c r="E2334" s="4">
        <f ca="1">OFFSET(InputPriceData!D$15,CalculationsAndCharts!$A2334+$A$11,IF($C$7,8,0),1,1)</f>
        <v>39.4</v>
      </c>
      <c r="F2334" s="4">
        <f ca="1">OFFSET(InputPriceData!E$15,CalculationsAndCharts!$A2334+$A$11,IF($C$7,8,0),1,1)</f>
        <v>39.03</v>
      </c>
      <c r="G2334" s="4">
        <f ca="1">OFFSET(InputPriceData!F$15,CalculationsAndCharts!$A2334+$A$11,IF($C$7,8,0),1,1)</f>
        <v>39.28</v>
      </c>
      <c r="H2334" s="133"/>
      <c r="I2334" s="133"/>
      <c r="J2334" s="37">
        <f t="shared" ca="1" si="677"/>
        <v>499</v>
      </c>
      <c r="K2334" s="124">
        <f t="shared" ca="1" si="678"/>
        <v>7.9999999999998295E-2</v>
      </c>
      <c r="L2334" s="343">
        <f t="shared" ca="1" si="669"/>
        <v>2.075510204473438E-2</v>
      </c>
      <c r="M2334" s="345">
        <f t="shared" ca="1" si="679"/>
        <v>0.44861609880659509</v>
      </c>
      <c r="N2334" s="344">
        <f t="shared" ca="1" si="670"/>
        <v>4.6264728572931145E-2</v>
      </c>
      <c r="O2334" s="4"/>
      <c r="P2334" s="4"/>
      <c r="Q2334" s="3"/>
      <c r="S2334" s="4"/>
      <c r="T2334" s="4" t="b">
        <f t="shared" ca="1" si="671"/>
        <v>0</v>
      </c>
      <c r="U2334" t="b">
        <f t="shared" ca="1" si="672"/>
        <v>0</v>
      </c>
      <c r="W2334" s="317" t="b">
        <f t="shared" ca="1" si="673"/>
        <v>0</v>
      </c>
      <c r="X2334" s="317" t="b">
        <f t="shared" ca="1" si="680"/>
        <v>1</v>
      </c>
      <c r="Y2334" s="317" t="b">
        <f t="shared" ca="1" si="674"/>
        <v>0</v>
      </c>
      <c r="Z2334" t="b">
        <f t="shared" ca="1" si="675"/>
        <v>0</v>
      </c>
      <c r="AA2334" s="37" t="b">
        <f t="shared" ca="1" si="681"/>
        <v>0</v>
      </c>
      <c r="AB2334" t="b">
        <f t="shared" ca="1" si="676"/>
        <v>0</v>
      </c>
      <c r="AD2334" t="b">
        <f t="shared" ca="1" si="682"/>
        <v>0</v>
      </c>
      <c r="AE2334" s="37" t="b">
        <f t="shared" ca="1" si="683"/>
        <v>0</v>
      </c>
      <c r="AF2334" t="b">
        <f t="shared" ca="1" si="684"/>
        <v>0</v>
      </c>
      <c r="AG2334" s="317" t="b">
        <f t="shared" ca="1" si="685"/>
        <v>0</v>
      </c>
      <c r="AH2334" s="317" t="b">
        <f t="shared" ca="1" si="686"/>
        <v>1</v>
      </c>
      <c r="AI2334" s="317" t="b">
        <f t="shared" ca="1" si="687"/>
        <v>0</v>
      </c>
    </row>
    <row r="2335" spans="1:35" x14ac:dyDescent="0.25">
      <c r="A2335">
        <v>2303</v>
      </c>
      <c r="B2335" s="169">
        <f ca="1">OFFSET(InputPriceData!B$15,CalculationsAndCharts!$A2335+$A$11,0,1,1)</f>
        <v>38503</v>
      </c>
      <c r="C2335" s="3">
        <f ca="1">OFFSET(InputPriceData!G$15,CalculationsAndCharts!$A2335+$A$11,IF($C$7,8,0),1,1)</f>
        <v>1299900</v>
      </c>
      <c r="D2335" s="4">
        <f ca="1">OFFSET(InputPriceData!C$15,CalculationsAndCharts!$A2335+$A$11,IF($C$7,8,0),1,1)</f>
        <v>39.11</v>
      </c>
      <c r="E2335" s="4">
        <f ca="1">OFFSET(InputPriceData!D$15,CalculationsAndCharts!$A2335+$A$11,IF($C$7,8,0),1,1)</f>
        <v>39.29</v>
      </c>
      <c r="F2335" s="4">
        <f ca="1">OFFSET(InputPriceData!E$15,CalculationsAndCharts!$A2335+$A$11,IF($C$7,8,0),1,1)</f>
        <v>38.619999999999997</v>
      </c>
      <c r="G2335" s="4">
        <f ca="1">OFFSET(InputPriceData!F$15,CalculationsAndCharts!$A2335+$A$11,IF($C$7,8,0),1,1)</f>
        <v>39.159999999999997</v>
      </c>
      <c r="H2335" s="133"/>
      <c r="I2335" s="133"/>
      <c r="J2335" s="37">
        <f t="shared" ca="1" si="677"/>
        <v>498</v>
      </c>
      <c r="K2335" s="124">
        <f t="shared" ca="1" si="678"/>
        <v>-0.34000000000000341</v>
      </c>
      <c r="L2335" s="343">
        <f t="shared" ca="1" si="669"/>
        <v>2.4378440541744463E-2</v>
      </c>
      <c r="M2335" s="345">
        <f t="shared" ca="1" si="679"/>
        <v>0.45269031161109496</v>
      </c>
      <c r="N2335" s="344">
        <f t="shared" ca="1" si="670"/>
        <v>5.3852357597367617E-2</v>
      </c>
      <c r="O2335" s="4"/>
      <c r="P2335" s="4"/>
      <c r="Q2335" s="3"/>
      <c r="S2335" s="4"/>
      <c r="T2335" s="4" t="b">
        <f t="shared" ca="1" si="671"/>
        <v>0</v>
      </c>
      <c r="U2335" t="b">
        <f t="shared" ca="1" si="672"/>
        <v>0</v>
      </c>
      <c r="W2335" s="317" t="b">
        <f t="shared" ca="1" si="673"/>
        <v>1</v>
      </c>
      <c r="X2335" s="317" t="b">
        <f t="shared" ca="1" si="680"/>
        <v>1</v>
      </c>
      <c r="Y2335" s="317" t="b">
        <f t="shared" ca="1" si="674"/>
        <v>0</v>
      </c>
      <c r="Z2335" t="b">
        <f t="shared" ca="1" si="675"/>
        <v>0</v>
      </c>
      <c r="AA2335" s="37" t="b">
        <f t="shared" ca="1" si="681"/>
        <v>0</v>
      </c>
      <c r="AB2335" t="b">
        <f t="shared" ca="1" si="676"/>
        <v>1</v>
      </c>
      <c r="AD2335" t="b">
        <f t="shared" ca="1" si="682"/>
        <v>0</v>
      </c>
      <c r="AE2335" s="37" t="b">
        <f t="shared" ca="1" si="683"/>
        <v>0</v>
      </c>
      <c r="AF2335" t="b">
        <f t="shared" ca="1" si="684"/>
        <v>1</v>
      </c>
      <c r="AG2335" s="317" t="b">
        <f t="shared" ca="1" si="685"/>
        <v>1</v>
      </c>
      <c r="AH2335" s="317" t="b">
        <f t="shared" ca="1" si="686"/>
        <v>1</v>
      </c>
      <c r="AI2335" s="317" t="b">
        <f t="shared" ca="1" si="687"/>
        <v>0</v>
      </c>
    </row>
    <row r="2336" spans="1:35" x14ac:dyDescent="0.25">
      <c r="A2336">
        <v>2304</v>
      </c>
      <c r="B2336" s="169">
        <f ca="1">OFFSET(InputPriceData!B$15,CalculationsAndCharts!$A2336+$A$11,0,1,1)</f>
        <v>38499</v>
      </c>
      <c r="C2336" s="3">
        <f ca="1">OFFSET(InputPriceData!G$15,CalculationsAndCharts!$A2336+$A$11,IF($C$7,8,0),1,1)</f>
        <v>1133300</v>
      </c>
      <c r="D2336" s="4">
        <f ca="1">OFFSET(InputPriceData!C$15,CalculationsAndCharts!$A2336+$A$11,IF($C$7,8,0),1,1)</f>
        <v>39.43</v>
      </c>
      <c r="E2336" s="4">
        <f ca="1">OFFSET(InputPriceData!D$15,CalculationsAndCharts!$A2336+$A$11,IF($C$7,8,0),1,1)</f>
        <v>39.6</v>
      </c>
      <c r="F2336" s="4">
        <f ca="1">OFFSET(InputPriceData!E$15,CalculationsAndCharts!$A2336+$A$11,IF($C$7,8,0),1,1)</f>
        <v>39.200000000000003</v>
      </c>
      <c r="G2336" s="4">
        <f ca="1">OFFSET(InputPriceData!F$15,CalculationsAndCharts!$A2336+$A$11,IF($C$7,8,0),1,1)</f>
        <v>39.200000000000003</v>
      </c>
      <c r="H2336" s="133"/>
      <c r="I2336" s="133"/>
      <c r="J2336" s="37">
        <f t="shared" ca="1" si="677"/>
        <v>497</v>
      </c>
      <c r="K2336" s="124">
        <f t="shared" ca="1" si="678"/>
        <v>0.28000000000000114</v>
      </c>
      <c r="L2336" s="343">
        <f t="shared" ca="1" si="669"/>
        <v>1.1007844287794626E-2</v>
      </c>
      <c r="M2336" s="345">
        <f t="shared" ca="1" si="679"/>
        <v>0.45680152533914731</v>
      </c>
      <c r="N2336" s="344">
        <f t="shared" ca="1" si="670"/>
        <v>2.4097652212570816E-2</v>
      </c>
      <c r="O2336" s="4"/>
      <c r="P2336" s="4"/>
      <c r="Q2336" s="3"/>
      <c r="S2336" s="4"/>
      <c r="T2336" s="4" t="b">
        <f t="shared" ca="1" si="671"/>
        <v>1</v>
      </c>
      <c r="U2336" t="b">
        <f t="shared" ca="1" si="672"/>
        <v>0</v>
      </c>
      <c r="W2336" s="317" t="b">
        <f t="shared" ca="1" si="673"/>
        <v>0</v>
      </c>
      <c r="X2336" s="317" t="b">
        <f t="shared" ca="1" si="680"/>
        <v>0</v>
      </c>
      <c r="Y2336" s="317" t="b">
        <f t="shared" ca="1" si="674"/>
        <v>0</v>
      </c>
      <c r="Z2336" t="b">
        <f t="shared" ca="1" si="675"/>
        <v>0</v>
      </c>
      <c r="AA2336" s="37" t="b">
        <f t="shared" ca="1" si="681"/>
        <v>1</v>
      </c>
      <c r="AB2336" t="b">
        <f t="shared" ca="1" si="676"/>
        <v>0</v>
      </c>
      <c r="AD2336" t="b">
        <f t="shared" ca="1" si="682"/>
        <v>0</v>
      </c>
      <c r="AE2336" s="37" t="b">
        <f t="shared" ca="1" si="683"/>
        <v>1</v>
      </c>
      <c r="AF2336" t="b">
        <f t="shared" ca="1" si="684"/>
        <v>0</v>
      </c>
      <c r="AG2336" s="317" t="b">
        <f t="shared" ca="1" si="685"/>
        <v>0</v>
      </c>
      <c r="AH2336" s="317" t="b">
        <f t="shared" ca="1" si="686"/>
        <v>0</v>
      </c>
      <c r="AI2336" s="317" t="b">
        <f t="shared" ca="1" si="687"/>
        <v>0</v>
      </c>
    </row>
    <row r="2337" spans="1:35" x14ac:dyDescent="0.25">
      <c r="A2337">
        <v>2305</v>
      </c>
      <c r="B2337" s="169">
        <f ca="1">OFFSET(InputPriceData!B$15,CalculationsAndCharts!$A2337+$A$11,0,1,1)</f>
        <v>38498</v>
      </c>
      <c r="C2337" s="3">
        <f ca="1">OFFSET(InputPriceData!G$15,CalculationsAndCharts!$A2337+$A$11,IF($C$7,8,0),1,1)</f>
        <v>1807500</v>
      </c>
      <c r="D2337" s="4">
        <f ca="1">OFFSET(InputPriceData!C$15,CalculationsAndCharts!$A2337+$A$11,IF($C$7,8,0),1,1)</f>
        <v>39.1</v>
      </c>
      <c r="E2337" s="4">
        <f ca="1">OFFSET(InputPriceData!D$15,CalculationsAndCharts!$A2337+$A$11,IF($C$7,8,0),1,1)</f>
        <v>39.590000000000003</v>
      </c>
      <c r="F2337" s="4">
        <f ca="1">OFFSET(InputPriceData!E$15,CalculationsAndCharts!$A2337+$A$11,IF($C$7,8,0),1,1)</f>
        <v>39.020000000000003</v>
      </c>
      <c r="G2337" s="4">
        <f ca="1">OFFSET(InputPriceData!F$15,CalculationsAndCharts!$A2337+$A$11,IF($C$7,8,0),1,1)</f>
        <v>39.5</v>
      </c>
      <c r="H2337" s="133"/>
      <c r="I2337" s="133"/>
      <c r="J2337" s="37">
        <f t="shared" ca="1" si="677"/>
        <v>496</v>
      </c>
      <c r="K2337" s="124">
        <f t="shared" ca="1" si="678"/>
        <v>0.32999999999999829</v>
      </c>
      <c r="L2337" s="343">
        <f t="shared" ref="L2337:L2400" ca="1" si="688">IF(J2337&gt;3,($D$21*(K2337+K2338)/2+$D$22*L2338+$D$23*L2339),IF(J2337=1,0,IF(J2337=2,($D$21*0*(G2337+G2338)/2+$D$22*L2338),IF(J2337=3,($D$21*0*(G2337+G2338)/2+$D$22*L2338+$D$23*L2339),0))))</f>
        <v>-1.4893008675797039E-2</v>
      </c>
      <c r="M2337" s="345">
        <f t="shared" ca="1" si="679"/>
        <v>0.46095007602335752</v>
      </c>
      <c r="N2337" s="344">
        <f t="shared" ref="N2337:N2400" ca="1" si="689">IF(M2337=0,0,L2337/M2337)</f>
        <v>-3.2309374594923314E-2</v>
      </c>
      <c r="O2337" s="4"/>
      <c r="P2337" s="4"/>
      <c r="Q2337" s="3"/>
      <c r="S2337" s="4"/>
      <c r="T2337" s="4" t="b">
        <f t="shared" ref="T2337:T2400" ca="1" si="690">AND(N2338&lt;0,N2337&gt;0)</f>
        <v>0</v>
      </c>
      <c r="U2337" t="b">
        <f t="shared" ref="U2337:U2400" ca="1" si="691">AND(N2338&gt;0,N2337&lt;0)</f>
        <v>0</v>
      </c>
      <c r="W2337" s="317" t="b">
        <f t="shared" ref="W2337:W2400" ca="1" si="692">AND(T2338&lt;&gt;T2339,T2338,NOT(X2338))</f>
        <v>0</v>
      </c>
      <c r="X2337" s="317" t="b">
        <f t="shared" ca="1" si="680"/>
        <v>0</v>
      </c>
      <c r="Y2337" s="317" t="b">
        <f t="shared" ref="Y2337:Y2400" ca="1" si="693">AND(X2338,AND(U2338&lt;&gt;U2339,U2338))</f>
        <v>0</v>
      </c>
      <c r="Z2337" t="b">
        <f t="shared" ref="Z2337:Z2400" ca="1" si="694">AND(U2338&lt;&gt;U2339,U2338,NOT(AA2338))</f>
        <v>0</v>
      </c>
      <c r="AA2337" s="37" t="b">
        <f t="shared" ca="1" si="681"/>
        <v>1</v>
      </c>
      <c r="AB2337" t="b">
        <f t="shared" ref="AB2337:AB2400" ca="1" si="695">AND(AA2338,AND(T2338&lt;&gt;T2339,T2338))</f>
        <v>0</v>
      </c>
      <c r="AD2337" t="b">
        <f t="shared" ca="1" si="682"/>
        <v>0</v>
      </c>
      <c r="AE2337" s="37" t="b">
        <f t="shared" ca="1" si="683"/>
        <v>1</v>
      </c>
      <c r="AF2337" t="b">
        <f t="shared" ca="1" si="684"/>
        <v>0</v>
      </c>
      <c r="AG2337" s="317" t="b">
        <f t="shared" ca="1" si="685"/>
        <v>0</v>
      </c>
      <c r="AH2337" s="317" t="b">
        <f t="shared" ca="1" si="686"/>
        <v>0</v>
      </c>
      <c r="AI2337" s="317" t="b">
        <f t="shared" ca="1" si="687"/>
        <v>0</v>
      </c>
    </row>
    <row r="2338" spans="1:35" x14ac:dyDescent="0.25">
      <c r="A2338">
        <v>2306</v>
      </c>
      <c r="B2338" s="169">
        <f ca="1">OFFSET(InputPriceData!B$15,CalculationsAndCharts!$A2338+$A$11,0,1,1)</f>
        <v>38497</v>
      </c>
      <c r="C2338" s="3">
        <f ca="1">OFFSET(InputPriceData!G$15,CalculationsAndCharts!$A2338+$A$11,IF($C$7,8,0),1,1)</f>
        <v>745900</v>
      </c>
      <c r="D2338" s="4">
        <f ca="1">OFFSET(InputPriceData!C$15,CalculationsAndCharts!$A2338+$A$11,IF($C$7,8,0),1,1)</f>
        <v>39.18</v>
      </c>
      <c r="E2338" s="4">
        <f ca="1">OFFSET(InputPriceData!D$15,CalculationsAndCharts!$A2338+$A$11,IF($C$7,8,0),1,1)</f>
        <v>39.22</v>
      </c>
      <c r="F2338" s="4">
        <f ca="1">OFFSET(InputPriceData!E$15,CalculationsAndCharts!$A2338+$A$11,IF($C$7,8,0),1,1)</f>
        <v>38.76</v>
      </c>
      <c r="G2338" s="4">
        <f ca="1">OFFSET(InputPriceData!F$15,CalculationsAndCharts!$A2338+$A$11,IF($C$7,8,0),1,1)</f>
        <v>38.92</v>
      </c>
      <c r="H2338" s="133"/>
      <c r="I2338" s="133"/>
      <c r="J2338" s="37">
        <f t="shared" ref="J2338:J2401" ca="1" si="696">$A$8-A2338+1</f>
        <v>495</v>
      </c>
      <c r="K2338" s="124">
        <f t="shared" ref="K2338:K2401" ca="1" si="697">IF(J2338&gt;2,G2338-G2340,0)</f>
        <v>-0.12999999999999545</v>
      </c>
      <c r="L2338" s="343">
        <f t="shared" ca="1" si="688"/>
        <v>-1.5866762581841713E-2</v>
      </c>
      <c r="M2338" s="345">
        <f t="shared" ref="M2338:M2401" ca="1" si="698">MAX(IF(J2338=1,0.0000001,0.991*M2339),ABS(L2338))</f>
        <v>0.46513630274809037</v>
      </c>
      <c r="N2338" s="344">
        <f t="shared" ca="1" si="689"/>
        <v>-3.4112070995316122E-2</v>
      </c>
      <c r="O2338" s="4"/>
      <c r="P2338" s="4"/>
      <c r="Q2338" s="3"/>
      <c r="S2338" s="4"/>
      <c r="T2338" s="4" t="b">
        <f t="shared" ca="1" si="690"/>
        <v>0</v>
      </c>
      <c r="U2338" t="b">
        <f t="shared" ca="1" si="691"/>
        <v>0</v>
      </c>
      <c r="W2338" s="317" t="b">
        <f t="shared" ca="1" si="692"/>
        <v>0</v>
      </c>
      <c r="X2338" s="317" t="b">
        <f t="shared" ref="X2338:X2401" ca="1" si="699">IF(X2339,IF(Y2338,FALSE,X2339),IF(W2338,TRUE,X2339))</f>
        <v>0</v>
      </c>
      <c r="Y2338" s="317" t="b">
        <f t="shared" ca="1" si="693"/>
        <v>1</v>
      </c>
      <c r="Z2338" t="b">
        <f t="shared" ca="1" si="694"/>
        <v>1</v>
      </c>
      <c r="AA2338" s="37" t="b">
        <f t="shared" ref="AA2338:AA2401" ca="1" si="700">IF(AA2339,IF(AB2338,FALSE,AA2339),IF(Z2338,TRUE,AA2339))</f>
        <v>1</v>
      </c>
      <c r="AB2338" t="b">
        <f t="shared" ca="1" si="695"/>
        <v>0</v>
      </c>
      <c r="AD2338" t="b">
        <f t="shared" ref="AD2338:AD2401" ca="1" si="701">AND($U2339&lt;&gt;$U2340,$U2339,NOT(AE2339))</f>
        <v>1</v>
      </c>
      <c r="AE2338" s="37" t="b">
        <f t="shared" ref="AE2338:AE2401" ca="1" si="702">IF(AE2339,IF(AF2338,FALSE,AE2339),IF(AD2338,TRUE,AE2339))</f>
        <v>1</v>
      </c>
      <c r="AF2338" t="b">
        <f t="shared" ref="AF2338:AF2401" ca="1" si="703">AND(AE2339,AND($T2339&lt;&gt;$T2340,$T2339))</f>
        <v>0</v>
      </c>
      <c r="AG2338" s="317" t="b">
        <f t="shared" ref="AG2338:AG2401" ca="1" si="704">AND($T2339&lt;&gt;$T2340,$T2339,NOT(AH2339))</f>
        <v>0</v>
      </c>
      <c r="AH2338" s="317" t="b">
        <f t="shared" ref="AH2338:AH2401" ca="1" si="705">IF(AH2339,IF(AI2338,FALSE,AH2339),IF(AG2338,TRUE,AH2339))</f>
        <v>0</v>
      </c>
      <c r="AI2338" s="317" t="b">
        <f t="shared" ref="AI2338:AI2401" ca="1" si="706">AND(AH2339,AND($U2339&lt;&gt;$U2340,$U2339))</f>
        <v>1</v>
      </c>
    </row>
    <row r="2339" spans="1:35" x14ac:dyDescent="0.25">
      <c r="A2339">
        <v>2307</v>
      </c>
      <c r="B2339" s="169">
        <f ca="1">OFFSET(InputPriceData!B$15,CalculationsAndCharts!$A2339+$A$11,0,1,1)</f>
        <v>38496</v>
      </c>
      <c r="C2339" s="3">
        <f ca="1">OFFSET(InputPriceData!G$15,CalculationsAndCharts!$A2339+$A$11,IF($C$7,8,0),1,1)</f>
        <v>1209700</v>
      </c>
      <c r="D2339" s="4">
        <f ca="1">OFFSET(InputPriceData!C$15,CalculationsAndCharts!$A2339+$A$11,IF($C$7,8,0),1,1)</f>
        <v>39.35</v>
      </c>
      <c r="E2339" s="4">
        <f ca="1">OFFSET(InputPriceData!D$15,CalculationsAndCharts!$A2339+$A$11,IF($C$7,8,0),1,1)</f>
        <v>39.5</v>
      </c>
      <c r="F2339" s="4">
        <f ca="1">OFFSET(InputPriceData!E$15,CalculationsAndCharts!$A2339+$A$11,IF($C$7,8,0),1,1)</f>
        <v>39</v>
      </c>
      <c r="G2339" s="4">
        <f ca="1">OFFSET(InputPriceData!F$15,CalculationsAndCharts!$A2339+$A$11,IF($C$7,8,0),1,1)</f>
        <v>39.17</v>
      </c>
      <c r="H2339" s="133"/>
      <c r="I2339" s="133"/>
      <c r="J2339" s="37">
        <f t="shared" ca="1" si="696"/>
        <v>494</v>
      </c>
      <c r="K2339" s="124">
        <f t="shared" ca="1" si="697"/>
        <v>0.13000000000000256</v>
      </c>
      <c r="L2339" s="343">
        <f t="shared" ca="1" si="688"/>
        <v>-3.1096122967836301E-3</v>
      </c>
      <c r="M2339" s="345">
        <f t="shared" ca="1" si="698"/>
        <v>0.46936054767718505</v>
      </c>
      <c r="N2339" s="344">
        <f t="shared" ca="1" si="689"/>
        <v>-6.6252102188238179E-3</v>
      </c>
      <c r="O2339" s="4"/>
      <c r="P2339" s="4"/>
      <c r="Q2339" s="3"/>
      <c r="S2339" s="4"/>
      <c r="T2339" s="4" t="b">
        <f t="shared" ca="1" si="690"/>
        <v>0</v>
      </c>
      <c r="U2339" t="b">
        <f t="shared" ca="1" si="691"/>
        <v>1</v>
      </c>
      <c r="W2339" s="317" t="b">
        <f t="shared" ca="1" si="692"/>
        <v>0</v>
      </c>
      <c r="X2339" s="317" t="b">
        <f t="shared" ca="1" si="699"/>
        <v>1</v>
      </c>
      <c r="Y2339" s="317" t="b">
        <f t="shared" ca="1" si="693"/>
        <v>0</v>
      </c>
      <c r="Z2339" t="b">
        <f t="shared" ca="1" si="694"/>
        <v>0</v>
      </c>
      <c r="AA2339" s="37" t="b">
        <f t="shared" ca="1" si="700"/>
        <v>0</v>
      </c>
      <c r="AB2339" t="b">
        <f t="shared" ca="1" si="695"/>
        <v>0</v>
      </c>
      <c r="AD2339" t="b">
        <f t="shared" ca="1" si="701"/>
        <v>0</v>
      </c>
      <c r="AE2339" s="37" t="b">
        <f t="shared" ca="1" si="702"/>
        <v>0</v>
      </c>
      <c r="AF2339" t="b">
        <f t="shared" ca="1" si="703"/>
        <v>0</v>
      </c>
      <c r="AG2339" s="317" t="b">
        <f t="shared" ca="1" si="704"/>
        <v>0</v>
      </c>
      <c r="AH2339" s="317" t="b">
        <f t="shared" ca="1" si="705"/>
        <v>1</v>
      </c>
      <c r="AI2339" s="317" t="b">
        <f t="shared" ca="1" si="706"/>
        <v>0</v>
      </c>
    </row>
    <row r="2340" spans="1:35" x14ac:dyDescent="0.25">
      <c r="A2340">
        <v>2308</v>
      </c>
      <c r="B2340" s="169">
        <f ca="1">OFFSET(InputPriceData!B$15,CalculationsAndCharts!$A2340+$A$11,0,1,1)</f>
        <v>38495</v>
      </c>
      <c r="C2340" s="3">
        <f ca="1">OFFSET(InputPriceData!G$15,CalculationsAndCharts!$A2340+$A$11,IF($C$7,8,0),1,1)</f>
        <v>921300</v>
      </c>
      <c r="D2340" s="4">
        <f ca="1">OFFSET(InputPriceData!C$15,CalculationsAndCharts!$A2340+$A$11,IF($C$7,8,0),1,1)</f>
        <v>39.06</v>
      </c>
      <c r="E2340" s="4">
        <f ca="1">OFFSET(InputPriceData!D$15,CalculationsAndCharts!$A2340+$A$11,IF($C$7,8,0),1,1)</f>
        <v>39.130000000000003</v>
      </c>
      <c r="F2340" s="4">
        <f ca="1">OFFSET(InputPriceData!E$15,CalculationsAndCharts!$A2340+$A$11,IF($C$7,8,0),1,1)</f>
        <v>38.880000000000003</v>
      </c>
      <c r="G2340" s="4">
        <f ca="1">OFFSET(InputPriceData!F$15,CalculationsAndCharts!$A2340+$A$11,IF($C$7,8,0),1,1)</f>
        <v>39.049999999999997</v>
      </c>
      <c r="H2340" s="133"/>
      <c r="I2340" s="133"/>
      <c r="J2340" s="37">
        <f t="shared" ca="1" si="696"/>
        <v>493</v>
      </c>
      <c r="K2340" s="124">
        <f t="shared" ca="1" si="697"/>
        <v>2.9999999999994031E-2</v>
      </c>
      <c r="L2340" s="343">
        <f t="shared" ca="1" si="688"/>
        <v>1.7165413781629835E-2</v>
      </c>
      <c r="M2340" s="345">
        <f t="shared" ca="1" si="698"/>
        <v>0.47362315608192235</v>
      </c>
      <c r="N2340" s="344">
        <f t="shared" ca="1" si="689"/>
        <v>3.6242767189914891E-2</v>
      </c>
      <c r="O2340" s="4"/>
      <c r="P2340" s="4"/>
      <c r="Q2340" s="3"/>
      <c r="S2340" s="4"/>
      <c r="T2340" s="4" t="b">
        <f t="shared" ca="1" si="690"/>
        <v>0</v>
      </c>
      <c r="U2340" t="b">
        <f t="shared" ca="1" si="691"/>
        <v>0</v>
      </c>
      <c r="W2340" s="317" t="b">
        <f t="shared" ca="1" si="692"/>
        <v>0</v>
      </c>
      <c r="X2340" s="317" t="b">
        <f t="shared" ca="1" si="699"/>
        <v>1</v>
      </c>
      <c r="Y2340" s="317" t="b">
        <f t="shared" ca="1" si="693"/>
        <v>0</v>
      </c>
      <c r="Z2340" t="b">
        <f t="shared" ca="1" si="694"/>
        <v>0</v>
      </c>
      <c r="AA2340" s="37" t="b">
        <f t="shared" ca="1" si="700"/>
        <v>0</v>
      </c>
      <c r="AB2340" t="b">
        <f t="shared" ca="1" si="695"/>
        <v>0</v>
      </c>
      <c r="AD2340" t="b">
        <f t="shared" ca="1" si="701"/>
        <v>0</v>
      </c>
      <c r="AE2340" s="37" t="b">
        <f t="shared" ca="1" si="702"/>
        <v>0</v>
      </c>
      <c r="AF2340" t="b">
        <f t="shared" ca="1" si="703"/>
        <v>0</v>
      </c>
      <c r="AG2340" s="317" t="b">
        <f t="shared" ca="1" si="704"/>
        <v>0</v>
      </c>
      <c r="AH2340" s="317" t="b">
        <f t="shared" ca="1" si="705"/>
        <v>1</v>
      </c>
      <c r="AI2340" s="317" t="b">
        <f t="shared" ca="1" si="706"/>
        <v>0</v>
      </c>
    </row>
    <row r="2341" spans="1:35" x14ac:dyDescent="0.25">
      <c r="A2341">
        <v>2309</v>
      </c>
      <c r="B2341" s="169">
        <f ca="1">OFFSET(InputPriceData!B$15,CalculationsAndCharts!$A2341+$A$11,0,1,1)</f>
        <v>38492</v>
      </c>
      <c r="C2341" s="3">
        <f ca="1">OFFSET(InputPriceData!G$15,CalculationsAndCharts!$A2341+$A$11,IF($C$7,8,0),1,1)</f>
        <v>1207200</v>
      </c>
      <c r="D2341" s="4">
        <f ca="1">OFFSET(InputPriceData!C$15,CalculationsAndCharts!$A2341+$A$11,IF($C$7,8,0),1,1)</f>
        <v>39.090000000000003</v>
      </c>
      <c r="E2341" s="4">
        <f ca="1">OFFSET(InputPriceData!D$15,CalculationsAndCharts!$A2341+$A$11,IF($C$7,8,0),1,1)</f>
        <v>39.25</v>
      </c>
      <c r="F2341" s="4">
        <f ca="1">OFFSET(InputPriceData!E$15,CalculationsAndCharts!$A2341+$A$11,IF($C$7,8,0),1,1)</f>
        <v>38.96</v>
      </c>
      <c r="G2341" s="4">
        <f ca="1">OFFSET(InputPriceData!F$15,CalculationsAndCharts!$A2341+$A$11,IF($C$7,8,0),1,1)</f>
        <v>39.04</v>
      </c>
      <c r="H2341" s="133"/>
      <c r="I2341" s="133"/>
      <c r="J2341" s="37">
        <f t="shared" ca="1" si="696"/>
        <v>492</v>
      </c>
      <c r="K2341" s="124">
        <f t="shared" ca="1" si="697"/>
        <v>-0.28000000000000114</v>
      </c>
      <c r="L2341" s="343">
        <f t="shared" ca="1" si="688"/>
        <v>5.6521359316661329E-2</v>
      </c>
      <c r="M2341" s="345">
        <f t="shared" ca="1" si="698"/>
        <v>0.47792447636924557</v>
      </c>
      <c r="N2341" s="344">
        <f t="shared" ca="1" si="689"/>
        <v>0.11826420723636007</v>
      </c>
      <c r="O2341" s="4"/>
      <c r="P2341" s="4"/>
      <c r="Q2341" s="3"/>
      <c r="S2341" s="4"/>
      <c r="T2341" s="4" t="b">
        <f t="shared" ca="1" si="690"/>
        <v>0</v>
      </c>
      <c r="U2341" t="b">
        <f t="shared" ca="1" si="691"/>
        <v>0</v>
      </c>
      <c r="W2341" s="317" t="b">
        <f t="shared" ca="1" si="692"/>
        <v>0</v>
      </c>
      <c r="X2341" s="317" t="b">
        <f t="shared" ca="1" si="699"/>
        <v>1</v>
      </c>
      <c r="Y2341" s="317" t="b">
        <f t="shared" ca="1" si="693"/>
        <v>0</v>
      </c>
      <c r="Z2341" t="b">
        <f t="shared" ca="1" si="694"/>
        <v>0</v>
      </c>
      <c r="AA2341" s="37" t="b">
        <f t="shared" ca="1" si="700"/>
        <v>0</v>
      </c>
      <c r="AB2341" t="b">
        <f t="shared" ca="1" si="695"/>
        <v>0</v>
      </c>
      <c r="AD2341" t="b">
        <f t="shared" ca="1" si="701"/>
        <v>0</v>
      </c>
      <c r="AE2341" s="37" t="b">
        <f t="shared" ca="1" si="702"/>
        <v>0</v>
      </c>
      <c r="AF2341" t="b">
        <f t="shared" ca="1" si="703"/>
        <v>0</v>
      </c>
      <c r="AG2341" s="317" t="b">
        <f t="shared" ca="1" si="704"/>
        <v>0</v>
      </c>
      <c r="AH2341" s="317" t="b">
        <f t="shared" ca="1" si="705"/>
        <v>1</v>
      </c>
      <c r="AI2341" s="317" t="b">
        <f t="shared" ca="1" si="706"/>
        <v>0</v>
      </c>
    </row>
    <row r="2342" spans="1:35" x14ac:dyDescent="0.25">
      <c r="A2342">
        <v>2310</v>
      </c>
      <c r="B2342" s="169">
        <f ca="1">OFFSET(InputPriceData!B$15,CalculationsAndCharts!$A2342+$A$11,0,1,1)</f>
        <v>38491</v>
      </c>
      <c r="C2342" s="3">
        <f ca="1">OFFSET(InputPriceData!G$15,CalculationsAndCharts!$A2342+$A$11,IF($C$7,8,0),1,1)</f>
        <v>1440100</v>
      </c>
      <c r="D2342" s="4">
        <f ca="1">OFFSET(InputPriceData!C$15,CalculationsAndCharts!$A2342+$A$11,IF($C$7,8,0),1,1)</f>
        <v>39.369999999999997</v>
      </c>
      <c r="E2342" s="4">
        <f ca="1">OFFSET(InputPriceData!D$15,CalculationsAndCharts!$A2342+$A$11,IF($C$7,8,0),1,1)</f>
        <v>39.369999999999997</v>
      </c>
      <c r="F2342" s="4">
        <f ca="1">OFFSET(InputPriceData!E$15,CalculationsAndCharts!$A2342+$A$11,IF($C$7,8,0),1,1)</f>
        <v>38.85</v>
      </c>
      <c r="G2342" s="4">
        <f ca="1">OFFSET(InputPriceData!F$15,CalculationsAndCharts!$A2342+$A$11,IF($C$7,8,0),1,1)</f>
        <v>39.020000000000003</v>
      </c>
      <c r="H2342" s="133"/>
      <c r="I2342" s="133"/>
      <c r="J2342" s="37">
        <f t="shared" ca="1" si="696"/>
        <v>491</v>
      </c>
      <c r="K2342" s="124">
        <f t="shared" ca="1" si="697"/>
        <v>-0.12999999999999545</v>
      </c>
      <c r="L2342" s="343">
        <f t="shared" ca="1" si="688"/>
        <v>9.5523540800602852E-2</v>
      </c>
      <c r="M2342" s="345">
        <f t="shared" ca="1" si="698"/>
        <v>0.48226486011023773</v>
      </c>
      <c r="N2342" s="344">
        <f t="shared" ca="1" si="689"/>
        <v>0.19807277847025337</v>
      </c>
      <c r="O2342" s="4"/>
      <c r="P2342" s="4"/>
      <c r="Q2342" s="3"/>
      <c r="S2342" s="4"/>
      <c r="T2342" s="4" t="b">
        <f t="shared" ca="1" si="690"/>
        <v>0</v>
      </c>
      <c r="U2342" t="b">
        <f t="shared" ca="1" si="691"/>
        <v>0</v>
      </c>
      <c r="W2342" s="317" t="b">
        <f t="shared" ca="1" si="692"/>
        <v>0</v>
      </c>
      <c r="X2342" s="317" t="b">
        <f t="shared" ca="1" si="699"/>
        <v>1</v>
      </c>
      <c r="Y2342" s="317" t="b">
        <f t="shared" ca="1" si="693"/>
        <v>0</v>
      </c>
      <c r="Z2342" t="b">
        <f t="shared" ca="1" si="694"/>
        <v>0</v>
      </c>
      <c r="AA2342" s="37" t="b">
        <f t="shared" ca="1" si="700"/>
        <v>0</v>
      </c>
      <c r="AB2342" t="b">
        <f t="shared" ca="1" si="695"/>
        <v>0</v>
      </c>
      <c r="AD2342" t="b">
        <f t="shared" ca="1" si="701"/>
        <v>0</v>
      </c>
      <c r="AE2342" s="37" t="b">
        <f t="shared" ca="1" si="702"/>
        <v>0</v>
      </c>
      <c r="AF2342" t="b">
        <f t="shared" ca="1" si="703"/>
        <v>0</v>
      </c>
      <c r="AG2342" s="317" t="b">
        <f t="shared" ca="1" si="704"/>
        <v>0</v>
      </c>
      <c r="AH2342" s="317" t="b">
        <f t="shared" ca="1" si="705"/>
        <v>1</v>
      </c>
      <c r="AI2342" s="317" t="b">
        <f t="shared" ca="1" si="706"/>
        <v>0</v>
      </c>
    </row>
    <row r="2343" spans="1:35" x14ac:dyDescent="0.25">
      <c r="A2343">
        <v>2311</v>
      </c>
      <c r="B2343" s="169">
        <f ca="1">OFFSET(InputPriceData!B$15,CalculationsAndCharts!$A2343+$A$11,0,1,1)</f>
        <v>38490</v>
      </c>
      <c r="C2343" s="3">
        <f ca="1">OFFSET(InputPriceData!G$15,CalculationsAndCharts!$A2343+$A$11,IF($C$7,8,0),1,1)</f>
        <v>1130700</v>
      </c>
      <c r="D2343" s="4">
        <f ca="1">OFFSET(InputPriceData!C$15,CalculationsAndCharts!$A2343+$A$11,IF($C$7,8,0),1,1)</f>
        <v>39.229999999999997</v>
      </c>
      <c r="E2343" s="4">
        <f ca="1">OFFSET(InputPriceData!D$15,CalculationsAndCharts!$A2343+$A$11,IF($C$7,8,0),1,1)</f>
        <v>39.4</v>
      </c>
      <c r="F2343" s="4">
        <f ca="1">OFFSET(InputPriceData!E$15,CalculationsAndCharts!$A2343+$A$11,IF($C$7,8,0),1,1)</f>
        <v>39.1</v>
      </c>
      <c r="G2343" s="4">
        <f ca="1">OFFSET(InputPriceData!F$15,CalculationsAndCharts!$A2343+$A$11,IF($C$7,8,0),1,1)</f>
        <v>39.32</v>
      </c>
      <c r="H2343" s="133"/>
      <c r="I2343" s="133"/>
      <c r="J2343" s="37">
        <f t="shared" ca="1" si="696"/>
        <v>490</v>
      </c>
      <c r="K2343" s="124">
        <f t="shared" ca="1" si="697"/>
        <v>0.32000000000000028</v>
      </c>
      <c r="L2343" s="343">
        <f t="shared" ca="1" si="688"/>
        <v>0.11931230377613272</v>
      </c>
      <c r="M2343" s="345">
        <f t="shared" ca="1" si="698"/>
        <v>0.48664466206885743</v>
      </c>
      <c r="N2343" s="344">
        <f t="shared" ca="1" si="689"/>
        <v>0.24517335352843286</v>
      </c>
      <c r="O2343" s="4"/>
      <c r="P2343" s="4"/>
      <c r="Q2343" s="3"/>
      <c r="S2343" s="4"/>
      <c r="T2343" s="4" t="b">
        <f t="shared" ca="1" si="690"/>
        <v>0</v>
      </c>
      <c r="U2343" t="b">
        <f t="shared" ca="1" si="691"/>
        <v>0</v>
      </c>
      <c r="W2343" s="317" t="b">
        <f t="shared" ca="1" si="692"/>
        <v>0</v>
      </c>
      <c r="X2343" s="317" t="b">
        <f t="shared" ca="1" si="699"/>
        <v>1</v>
      </c>
      <c r="Y2343" s="317" t="b">
        <f t="shared" ca="1" si="693"/>
        <v>0</v>
      </c>
      <c r="Z2343" t="b">
        <f t="shared" ca="1" si="694"/>
        <v>0</v>
      </c>
      <c r="AA2343" s="37" t="b">
        <f t="shared" ca="1" si="700"/>
        <v>0</v>
      </c>
      <c r="AB2343" t="b">
        <f t="shared" ca="1" si="695"/>
        <v>0</v>
      </c>
      <c r="AD2343" t="b">
        <f t="shared" ca="1" si="701"/>
        <v>0</v>
      </c>
      <c r="AE2343" s="37" t="b">
        <f t="shared" ca="1" si="702"/>
        <v>0</v>
      </c>
      <c r="AF2343" t="b">
        <f t="shared" ca="1" si="703"/>
        <v>0</v>
      </c>
      <c r="AG2343" s="317" t="b">
        <f t="shared" ca="1" si="704"/>
        <v>0</v>
      </c>
      <c r="AH2343" s="317" t="b">
        <f t="shared" ca="1" si="705"/>
        <v>1</v>
      </c>
      <c r="AI2343" s="317" t="b">
        <f t="shared" ca="1" si="706"/>
        <v>0</v>
      </c>
    </row>
    <row r="2344" spans="1:35" x14ac:dyDescent="0.25">
      <c r="A2344">
        <v>2312</v>
      </c>
      <c r="B2344" s="169">
        <f ca="1">OFFSET(InputPriceData!B$15,CalculationsAndCharts!$A2344+$A$11,0,1,1)</f>
        <v>38489</v>
      </c>
      <c r="C2344" s="3">
        <f ca="1">OFFSET(InputPriceData!G$15,CalculationsAndCharts!$A2344+$A$11,IF($C$7,8,0),1,1)</f>
        <v>1315100</v>
      </c>
      <c r="D2344" s="4">
        <f ca="1">OFFSET(InputPriceData!C$15,CalculationsAndCharts!$A2344+$A$11,IF($C$7,8,0),1,1)</f>
        <v>38.82</v>
      </c>
      <c r="E2344" s="4">
        <f ca="1">OFFSET(InputPriceData!D$15,CalculationsAndCharts!$A2344+$A$11,IF($C$7,8,0),1,1)</f>
        <v>39.200000000000003</v>
      </c>
      <c r="F2344" s="4">
        <f ca="1">OFFSET(InputPriceData!E$15,CalculationsAndCharts!$A2344+$A$11,IF($C$7,8,0),1,1)</f>
        <v>38.67</v>
      </c>
      <c r="G2344" s="4">
        <f ca="1">OFFSET(InputPriceData!F$15,CalculationsAndCharts!$A2344+$A$11,IF($C$7,8,0),1,1)</f>
        <v>39.15</v>
      </c>
      <c r="H2344" s="133"/>
      <c r="I2344" s="133"/>
      <c r="J2344" s="37">
        <f t="shared" ca="1" si="696"/>
        <v>489</v>
      </c>
      <c r="K2344" s="124">
        <f t="shared" ca="1" si="697"/>
        <v>0.14000000000000057</v>
      </c>
      <c r="L2344" s="343">
        <f t="shared" ca="1" si="688"/>
        <v>0.15341009597487262</v>
      </c>
      <c r="M2344" s="345">
        <f t="shared" ca="1" si="698"/>
        <v>0.49106424023093587</v>
      </c>
      <c r="N2344" s="344">
        <f t="shared" ca="1" si="689"/>
        <v>0.31240331387748271</v>
      </c>
      <c r="O2344" s="4"/>
      <c r="P2344" s="4"/>
      <c r="Q2344" s="3"/>
      <c r="S2344" s="4"/>
      <c r="T2344" s="4" t="b">
        <f t="shared" ca="1" si="690"/>
        <v>0</v>
      </c>
      <c r="U2344" t="b">
        <f t="shared" ca="1" si="691"/>
        <v>0</v>
      </c>
      <c r="W2344" s="317" t="b">
        <f t="shared" ca="1" si="692"/>
        <v>0</v>
      </c>
      <c r="X2344" s="317" t="b">
        <f t="shared" ca="1" si="699"/>
        <v>1</v>
      </c>
      <c r="Y2344" s="317" t="b">
        <f t="shared" ca="1" si="693"/>
        <v>0</v>
      </c>
      <c r="Z2344" t="b">
        <f t="shared" ca="1" si="694"/>
        <v>0</v>
      </c>
      <c r="AA2344" s="37" t="b">
        <f t="shared" ca="1" si="700"/>
        <v>0</v>
      </c>
      <c r="AB2344" t="b">
        <f t="shared" ca="1" si="695"/>
        <v>0</v>
      </c>
      <c r="AD2344" t="b">
        <f t="shared" ca="1" si="701"/>
        <v>0</v>
      </c>
      <c r="AE2344" s="37" t="b">
        <f t="shared" ca="1" si="702"/>
        <v>0</v>
      </c>
      <c r="AF2344" t="b">
        <f t="shared" ca="1" si="703"/>
        <v>0</v>
      </c>
      <c r="AG2344" s="317" t="b">
        <f t="shared" ca="1" si="704"/>
        <v>0</v>
      </c>
      <c r="AH2344" s="317" t="b">
        <f t="shared" ca="1" si="705"/>
        <v>1</v>
      </c>
      <c r="AI2344" s="317" t="b">
        <f t="shared" ca="1" si="706"/>
        <v>0</v>
      </c>
    </row>
    <row r="2345" spans="1:35" x14ac:dyDescent="0.25">
      <c r="A2345">
        <v>2313</v>
      </c>
      <c r="B2345" s="169">
        <f ca="1">OFFSET(InputPriceData!B$15,CalculationsAndCharts!$A2345+$A$11,0,1,1)</f>
        <v>38488</v>
      </c>
      <c r="C2345" s="3">
        <f ca="1">OFFSET(InputPriceData!G$15,CalculationsAndCharts!$A2345+$A$11,IF($C$7,8,0),1,1)</f>
        <v>1112100</v>
      </c>
      <c r="D2345" s="4">
        <f ca="1">OFFSET(InputPriceData!C$15,CalculationsAndCharts!$A2345+$A$11,IF($C$7,8,0),1,1)</f>
        <v>38.950000000000003</v>
      </c>
      <c r="E2345" s="4">
        <f ca="1">OFFSET(InputPriceData!D$15,CalculationsAndCharts!$A2345+$A$11,IF($C$7,8,0),1,1)</f>
        <v>39.119999999999997</v>
      </c>
      <c r="F2345" s="4">
        <f ca="1">OFFSET(InputPriceData!E$15,CalculationsAndCharts!$A2345+$A$11,IF($C$7,8,0),1,1)</f>
        <v>38.85</v>
      </c>
      <c r="G2345" s="4">
        <f ca="1">OFFSET(InputPriceData!F$15,CalculationsAndCharts!$A2345+$A$11,IF($C$7,8,0),1,1)</f>
        <v>39</v>
      </c>
      <c r="H2345" s="133"/>
      <c r="I2345" s="133"/>
      <c r="J2345" s="37">
        <f t="shared" ca="1" si="696"/>
        <v>488</v>
      </c>
      <c r="K2345" s="124">
        <f t="shared" ca="1" si="697"/>
        <v>0</v>
      </c>
      <c r="L2345" s="343">
        <f t="shared" ca="1" si="688"/>
        <v>0.21601427209694457</v>
      </c>
      <c r="M2345" s="345">
        <f t="shared" ca="1" si="698"/>
        <v>0.49552395583343678</v>
      </c>
      <c r="N2345" s="344">
        <f t="shared" ca="1" si="689"/>
        <v>0.43593103734737426</v>
      </c>
      <c r="O2345" s="4"/>
      <c r="P2345" s="4"/>
      <c r="Q2345" s="3"/>
      <c r="S2345" s="4"/>
      <c r="T2345" s="4" t="b">
        <f t="shared" ca="1" si="690"/>
        <v>0</v>
      </c>
      <c r="U2345" t="b">
        <f t="shared" ca="1" si="691"/>
        <v>0</v>
      </c>
      <c r="W2345" s="317" t="b">
        <f t="shared" ca="1" si="692"/>
        <v>0</v>
      </c>
      <c r="X2345" s="317" t="b">
        <f t="shared" ca="1" si="699"/>
        <v>1</v>
      </c>
      <c r="Y2345" s="317" t="b">
        <f t="shared" ca="1" si="693"/>
        <v>0</v>
      </c>
      <c r="Z2345" t="b">
        <f t="shared" ca="1" si="694"/>
        <v>0</v>
      </c>
      <c r="AA2345" s="37" t="b">
        <f t="shared" ca="1" si="700"/>
        <v>0</v>
      </c>
      <c r="AB2345" t="b">
        <f t="shared" ca="1" si="695"/>
        <v>0</v>
      </c>
      <c r="AD2345" t="b">
        <f t="shared" ca="1" si="701"/>
        <v>0</v>
      </c>
      <c r="AE2345" s="37" t="b">
        <f t="shared" ca="1" si="702"/>
        <v>0</v>
      </c>
      <c r="AF2345" t="b">
        <f t="shared" ca="1" si="703"/>
        <v>0</v>
      </c>
      <c r="AG2345" s="317" t="b">
        <f t="shared" ca="1" si="704"/>
        <v>0</v>
      </c>
      <c r="AH2345" s="317" t="b">
        <f t="shared" ca="1" si="705"/>
        <v>1</v>
      </c>
      <c r="AI2345" s="317" t="b">
        <f t="shared" ca="1" si="706"/>
        <v>0</v>
      </c>
    </row>
    <row r="2346" spans="1:35" x14ac:dyDescent="0.25">
      <c r="A2346">
        <v>2314</v>
      </c>
      <c r="B2346" s="169">
        <f ca="1">OFFSET(InputPriceData!B$15,CalculationsAndCharts!$A2346+$A$11,0,1,1)</f>
        <v>38485</v>
      </c>
      <c r="C2346" s="3">
        <f ca="1">OFFSET(InputPriceData!G$15,CalculationsAndCharts!$A2346+$A$11,IF($C$7,8,0),1,1)</f>
        <v>2027500</v>
      </c>
      <c r="D2346" s="4">
        <f ca="1">OFFSET(InputPriceData!C$15,CalculationsAndCharts!$A2346+$A$11,IF($C$7,8,0),1,1)</f>
        <v>39.159999999999997</v>
      </c>
      <c r="E2346" s="4">
        <f ca="1">OFFSET(InputPriceData!D$15,CalculationsAndCharts!$A2346+$A$11,IF($C$7,8,0),1,1)</f>
        <v>39.31</v>
      </c>
      <c r="F2346" s="4">
        <f ca="1">OFFSET(InputPriceData!E$15,CalculationsAndCharts!$A2346+$A$11,IF($C$7,8,0),1,1)</f>
        <v>38.65</v>
      </c>
      <c r="G2346" s="4">
        <f ca="1">OFFSET(InputPriceData!F$15,CalculationsAndCharts!$A2346+$A$11,IF($C$7,8,0),1,1)</f>
        <v>39.01</v>
      </c>
      <c r="H2346" s="133"/>
      <c r="I2346" s="133"/>
      <c r="J2346" s="37">
        <f t="shared" ca="1" si="696"/>
        <v>487</v>
      </c>
      <c r="K2346" s="124">
        <f t="shared" ca="1" si="697"/>
        <v>-0.13000000000000256</v>
      </c>
      <c r="L2346" s="343">
        <f t="shared" ca="1" si="688"/>
        <v>0.29564152538965383</v>
      </c>
      <c r="M2346" s="345">
        <f t="shared" ca="1" si="698"/>
        <v>0.50002417339398264</v>
      </c>
      <c r="N2346" s="344">
        <f t="shared" ca="1" si="689"/>
        <v>0.59125446552502936</v>
      </c>
      <c r="O2346" s="4"/>
      <c r="P2346" s="4"/>
      <c r="Q2346" s="3"/>
      <c r="S2346" s="4"/>
      <c r="T2346" s="4" t="b">
        <f t="shared" ca="1" si="690"/>
        <v>0</v>
      </c>
      <c r="U2346" t="b">
        <f t="shared" ca="1" si="691"/>
        <v>0</v>
      </c>
      <c r="W2346" s="317" t="b">
        <f t="shared" ca="1" si="692"/>
        <v>0</v>
      </c>
      <c r="X2346" s="317" t="b">
        <f t="shared" ca="1" si="699"/>
        <v>1</v>
      </c>
      <c r="Y2346" s="317" t="b">
        <f t="shared" ca="1" si="693"/>
        <v>0</v>
      </c>
      <c r="Z2346" t="b">
        <f t="shared" ca="1" si="694"/>
        <v>0</v>
      </c>
      <c r="AA2346" s="37" t="b">
        <f t="shared" ca="1" si="700"/>
        <v>0</v>
      </c>
      <c r="AB2346" t="b">
        <f t="shared" ca="1" si="695"/>
        <v>0</v>
      </c>
      <c r="AD2346" t="b">
        <f t="shared" ca="1" si="701"/>
        <v>0</v>
      </c>
      <c r="AE2346" s="37" t="b">
        <f t="shared" ca="1" si="702"/>
        <v>0</v>
      </c>
      <c r="AF2346" t="b">
        <f t="shared" ca="1" si="703"/>
        <v>0</v>
      </c>
      <c r="AG2346" s="317" t="b">
        <f t="shared" ca="1" si="704"/>
        <v>0</v>
      </c>
      <c r="AH2346" s="317" t="b">
        <f t="shared" ca="1" si="705"/>
        <v>1</v>
      </c>
      <c r="AI2346" s="317" t="b">
        <f t="shared" ca="1" si="706"/>
        <v>0</v>
      </c>
    </row>
    <row r="2347" spans="1:35" x14ac:dyDescent="0.25">
      <c r="A2347">
        <v>2315</v>
      </c>
      <c r="B2347" s="169">
        <f ca="1">OFFSET(InputPriceData!B$15,CalculationsAndCharts!$A2347+$A$11,0,1,1)</f>
        <v>38484</v>
      </c>
      <c r="C2347" s="3">
        <f ca="1">OFFSET(InputPriceData!G$15,CalculationsAndCharts!$A2347+$A$11,IF($C$7,8,0),1,1)</f>
        <v>1295300</v>
      </c>
      <c r="D2347" s="4">
        <f ca="1">OFFSET(InputPriceData!C$15,CalculationsAndCharts!$A2347+$A$11,IF($C$7,8,0),1,1)</f>
        <v>39.21</v>
      </c>
      <c r="E2347" s="4">
        <f ca="1">OFFSET(InputPriceData!D$15,CalculationsAndCharts!$A2347+$A$11,IF($C$7,8,0),1,1)</f>
        <v>39.35</v>
      </c>
      <c r="F2347" s="4">
        <f ca="1">OFFSET(InputPriceData!E$15,CalculationsAndCharts!$A2347+$A$11,IF($C$7,8,0),1,1)</f>
        <v>38.93</v>
      </c>
      <c r="G2347" s="4">
        <f ca="1">OFFSET(InputPriceData!F$15,CalculationsAndCharts!$A2347+$A$11,IF($C$7,8,0),1,1)</f>
        <v>39</v>
      </c>
      <c r="H2347" s="133"/>
      <c r="I2347" s="133"/>
      <c r="J2347" s="37">
        <f t="shared" ca="1" si="696"/>
        <v>486</v>
      </c>
      <c r="K2347" s="124">
        <f t="shared" ca="1" si="697"/>
        <v>0</v>
      </c>
      <c r="L2347" s="343">
        <f t="shared" ca="1" si="688"/>
        <v>0.37536903140812983</v>
      </c>
      <c r="M2347" s="345">
        <f t="shared" ca="1" si="698"/>
        <v>0.50456526074064845</v>
      </c>
      <c r="N2347" s="344">
        <f t="shared" ca="1" si="689"/>
        <v>0.7439454528778453</v>
      </c>
      <c r="O2347" s="4"/>
      <c r="P2347" s="4"/>
      <c r="Q2347" s="3"/>
      <c r="S2347" s="4"/>
      <c r="T2347" s="4" t="b">
        <f t="shared" ca="1" si="690"/>
        <v>0</v>
      </c>
      <c r="U2347" t="b">
        <f t="shared" ca="1" si="691"/>
        <v>0</v>
      </c>
      <c r="W2347" s="317" t="b">
        <f t="shared" ca="1" si="692"/>
        <v>0</v>
      </c>
      <c r="X2347" s="317" t="b">
        <f t="shared" ca="1" si="699"/>
        <v>1</v>
      </c>
      <c r="Y2347" s="317" t="b">
        <f t="shared" ca="1" si="693"/>
        <v>0</v>
      </c>
      <c r="Z2347" t="b">
        <f t="shared" ca="1" si="694"/>
        <v>0</v>
      </c>
      <c r="AA2347" s="37" t="b">
        <f t="shared" ca="1" si="700"/>
        <v>0</v>
      </c>
      <c r="AB2347" t="b">
        <f t="shared" ca="1" si="695"/>
        <v>0</v>
      </c>
      <c r="AD2347" t="b">
        <f t="shared" ca="1" si="701"/>
        <v>0</v>
      </c>
      <c r="AE2347" s="37" t="b">
        <f t="shared" ca="1" si="702"/>
        <v>0</v>
      </c>
      <c r="AF2347" t="b">
        <f t="shared" ca="1" si="703"/>
        <v>0</v>
      </c>
      <c r="AG2347" s="317" t="b">
        <f t="shared" ca="1" si="704"/>
        <v>0</v>
      </c>
      <c r="AH2347" s="317" t="b">
        <f t="shared" ca="1" si="705"/>
        <v>1</v>
      </c>
      <c r="AI2347" s="317" t="b">
        <f t="shared" ca="1" si="706"/>
        <v>0</v>
      </c>
    </row>
    <row r="2348" spans="1:35" x14ac:dyDescent="0.25">
      <c r="A2348">
        <v>2316</v>
      </c>
      <c r="B2348" s="169">
        <f ca="1">OFFSET(InputPriceData!B$15,CalculationsAndCharts!$A2348+$A$11,0,1,1)</f>
        <v>38483</v>
      </c>
      <c r="C2348" s="3">
        <f ca="1">OFFSET(InputPriceData!G$15,CalculationsAndCharts!$A2348+$A$11,IF($C$7,8,0),1,1)</f>
        <v>1645800</v>
      </c>
      <c r="D2348" s="4">
        <f ca="1">OFFSET(InputPriceData!C$15,CalculationsAndCharts!$A2348+$A$11,IF($C$7,8,0),1,1)</f>
        <v>38.97</v>
      </c>
      <c r="E2348" s="4">
        <f ca="1">OFFSET(InputPriceData!D$15,CalculationsAndCharts!$A2348+$A$11,IF($C$7,8,0),1,1)</f>
        <v>39.18</v>
      </c>
      <c r="F2348" s="4">
        <f ca="1">OFFSET(InputPriceData!E$15,CalculationsAndCharts!$A2348+$A$11,IF($C$7,8,0),1,1)</f>
        <v>38.6</v>
      </c>
      <c r="G2348" s="4">
        <f ca="1">OFFSET(InputPriceData!F$15,CalculationsAndCharts!$A2348+$A$11,IF($C$7,8,0),1,1)</f>
        <v>39.14</v>
      </c>
      <c r="H2348" s="133"/>
      <c r="I2348" s="133"/>
      <c r="J2348" s="37">
        <f t="shared" ca="1" si="696"/>
        <v>485</v>
      </c>
      <c r="K2348" s="124">
        <f t="shared" ca="1" si="697"/>
        <v>-0.29999999999999716</v>
      </c>
      <c r="L2348" s="343">
        <f t="shared" ca="1" si="688"/>
        <v>0.44542993821605248</v>
      </c>
      <c r="M2348" s="345">
        <f t="shared" ca="1" si="698"/>
        <v>0.50914758904202673</v>
      </c>
      <c r="N2348" s="344">
        <f t="shared" ca="1" si="689"/>
        <v>0.87485426191281679</v>
      </c>
      <c r="O2348" s="4"/>
      <c r="P2348" s="4"/>
      <c r="Q2348" s="3"/>
      <c r="S2348" s="4"/>
      <c r="T2348" s="4" t="b">
        <f t="shared" ca="1" si="690"/>
        <v>0</v>
      </c>
      <c r="U2348" t="b">
        <f t="shared" ca="1" si="691"/>
        <v>0</v>
      </c>
      <c r="W2348" s="317" t="b">
        <f t="shared" ca="1" si="692"/>
        <v>0</v>
      </c>
      <c r="X2348" s="317" t="b">
        <f t="shared" ca="1" si="699"/>
        <v>1</v>
      </c>
      <c r="Y2348" s="317" t="b">
        <f t="shared" ca="1" si="693"/>
        <v>0</v>
      </c>
      <c r="Z2348" t="b">
        <f t="shared" ca="1" si="694"/>
        <v>0</v>
      </c>
      <c r="AA2348" s="37" t="b">
        <f t="shared" ca="1" si="700"/>
        <v>0</v>
      </c>
      <c r="AB2348" t="b">
        <f t="shared" ca="1" si="695"/>
        <v>0</v>
      </c>
      <c r="AD2348" t="b">
        <f t="shared" ca="1" si="701"/>
        <v>0</v>
      </c>
      <c r="AE2348" s="37" t="b">
        <f t="shared" ca="1" si="702"/>
        <v>0</v>
      </c>
      <c r="AF2348" t="b">
        <f t="shared" ca="1" si="703"/>
        <v>0</v>
      </c>
      <c r="AG2348" s="317" t="b">
        <f t="shared" ca="1" si="704"/>
        <v>0</v>
      </c>
      <c r="AH2348" s="317" t="b">
        <f t="shared" ca="1" si="705"/>
        <v>1</v>
      </c>
      <c r="AI2348" s="317" t="b">
        <f t="shared" ca="1" si="706"/>
        <v>0</v>
      </c>
    </row>
    <row r="2349" spans="1:35" x14ac:dyDescent="0.25">
      <c r="A2349">
        <v>2317</v>
      </c>
      <c r="B2349" s="169">
        <f ca="1">OFFSET(InputPriceData!B$15,CalculationsAndCharts!$A2349+$A$11,0,1,1)</f>
        <v>38482</v>
      </c>
      <c r="C2349" s="3">
        <f ca="1">OFFSET(InputPriceData!G$15,CalculationsAndCharts!$A2349+$A$11,IF($C$7,8,0),1,1)</f>
        <v>1654500</v>
      </c>
      <c r="D2349" s="4">
        <f ca="1">OFFSET(InputPriceData!C$15,CalculationsAndCharts!$A2349+$A$11,IF($C$7,8,0),1,1)</f>
        <v>39.1</v>
      </c>
      <c r="E2349" s="4">
        <f ca="1">OFFSET(InputPriceData!D$15,CalculationsAndCharts!$A2349+$A$11,IF($C$7,8,0),1,1)</f>
        <v>39.200000000000003</v>
      </c>
      <c r="F2349" s="4">
        <f ca="1">OFFSET(InputPriceData!E$15,CalculationsAndCharts!$A2349+$A$11,IF($C$7,8,0),1,1)</f>
        <v>38.71</v>
      </c>
      <c r="G2349" s="4">
        <f ca="1">OFFSET(InputPriceData!F$15,CalculationsAndCharts!$A2349+$A$11,IF($C$7,8,0),1,1)</f>
        <v>39</v>
      </c>
      <c r="H2349" s="133"/>
      <c r="I2349" s="133"/>
      <c r="J2349" s="37">
        <f t="shared" ca="1" si="696"/>
        <v>484</v>
      </c>
      <c r="K2349" s="124">
        <f t="shared" ca="1" si="697"/>
        <v>0.25999999999999801</v>
      </c>
      <c r="L2349" s="343">
        <f t="shared" ca="1" si="688"/>
        <v>0.48131350007213153</v>
      </c>
      <c r="M2349" s="345">
        <f t="shared" ca="1" si="698"/>
        <v>0.51377153283756483</v>
      </c>
      <c r="N2349" s="344">
        <f t="shared" ca="1" si="689"/>
        <v>0.93682399531525762</v>
      </c>
      <c r="O2349" s="4"/>
      <c r="P2349" s="4"/>
      <c r="Q2349" s="3"/>
      <c r="S2349" s="4"/>
      <c r="T2349" s="4" t="b">
        <f t="shared" ca="1" si="690"/>
        <v>0</v>
      </c>
      <c r="U2349" t="b">
        <f t="shared" ca="1" si="691"/>
        <v>0</v>
      </c>
      <c r="W2349" s="317" t="b">
        <f t="shared" ca="1" si="692"/>
        <v>0</v>
      </c>
      <c r="X2349" s="317" t="b">
        <f t="shared" ca="1" si="699"/>
        <v>1</v>
      </c>
      <c r="Y2349" s="317" t="b">
        <f t="shared" ca="1" si="693"/>
        <v>0</v>
      </c>
      <c r="Z2349" t="b">
        <f t="shared" ca="1" si="694"/>
        <v>0</v>
      </c>
      <c r="AA2349" s="37" t="b">
        <f t="shared" ca="1" si="700"/>
        <v>0</v>
      </c>
      <c r="AB2349" t="b">
        <f t="shared" ca="1" si="695"/>
        <v>0</v>
      </c>
      <c r="AD2349" t="b">
        <f t="shared" ca="1" si="701"/>
        <v>0</v>
      </c>
      <c r="AE2349" s="37" t="b">
        <f t="shared" ca="1" si="702"/>
        <v>0</v>
      </c>
      <c r="AF2349" t="b">
        <f t="shared" ca="1" si="703"/>
        <v>0</v>
      </c>
      <c r="AG2349" s="317" t="b">
        <f t="shared" ca="1" si="704"/>
        <v>0</v>
      </c>
      <c r="AH2349" s="317" t="b">
        <f t="shared" ca="1" si="705"/>
        <v>1</v>
      </c>
      <c r="AI2349" s="317" t="b">
        <f t="shared" ca="1" si="706"/>
        <v>0</v>
      </c>
    </row>
    <row r="2350" spans="1:35" x14ac:dyDescent="0.25">
      <c r="A2350">
        <v>2318</v>
      </c>
      <c r="B2350" s="169">
        <f ca="1">OFFSET(InputPriceData!B$15,CalculationsAndCharts!$A2350+$A$11,0,1,1)</f>
        <v>38481</v>
      </c>
      <c r="C2350" s="3">
        <f ca="1">OFFSET(InputPriceData!G$15,CalculationsAndCharts!$A2350+$A$11,IF($C$7,8,0),1,1)</f>
        <v>1316600</v>
      </c>
      <c r="D2350" s="4">
        <f ca="1">OFFSET(InputPriceData!C$15,CalculationsAndCharts!$A2350+$A$11,IF($C$7,8,0),1,1)</f>
        <v>38.9</v>
      </c>
      <c r="E2350" s="4">
        <f ca="1">OFFSET(InputPriceData!D$15,CalculationsAndCharts!$A2350+$A$11,IF($C$7,8,0),1,1)</f>
        <v>39.44</v>
      </c>
      <c r="F2350" s="4">
        <f ca="1">OFFSET(InputPriceData!E$15,CalculationsAndCharts!$A2350+$A$11,IF($C$7,8,0),1,1)</f>
        <v>38.76</v>
      </c>
      <c r="G2350" s="4">
        <f ca="1">OFFSET(InputPriceData!F$15,CalculationsAndCharts!$A2350+$A$11,IF($C$7,8,0),1,1)</f>
        <v>39.44</v>
      </c>
      <c r="H2350" s="133"/>
      <c r="I2350" s="133"/>
      <c r="J2350" s="37">
        <f t="shared" ca="1" si="696"/>
        <v>483</v>
      </c>
      <c r="K2350" s="124">
        <f t="shared" ca="1" si="697"/>
        <v>0.83999999999999631</v>
      </c>
      <c r="L2350" s="343">
        <f t="shared" ca="1" si="688"/>
        <v>0.47550091602565131</v>
      </c>
      <c r="M2350" s="345">
        <f t="shared" ca="1" si="698"/>
        <v>0.51843747006817842</v>
      </c>
      <c r="N2350" s="344">
        <f t="shared" ca="1" si="689"/>
        <v>0.91718084335825378</v>
      </c>
      <c r="O2350" s="4"/>
      <c r="P2350" s="4"/>
      <c r="Q2350" s="3"/>
      <c r="S2350" s="4"/>
      <c r="T2350" s="4" t="b">
        <f t="shared" ca="1" si="690"/>
        <v>0</v>
      </c>
      <c r="U2350" t="b">
        <f t="shared" ca="1" si="691"/>
        <v>0</v>
      </c>
      <c r="W2350" s="317" t="b">
        <f t="shared" ca="1" si="692"/>
        <v>0</v>
      </c>
      <c r="X2350" s="317" t="b">
        <f t="shared" ca="1" si="699"/>
        <v>1</v>
      </c>
      <c r="Y2350" s="317" t="b">
        <f t="shared" ca="1" si="693"/>
        <v>0</v>
      </c>
      <c r="Z2350" t="b">
        <f t="shared" ca="1" si="694"/>
        <v>0</v>
      </c>
      <c r="AA2350" s="37" t="b">
        <f t="shared" ca="1" si="700"/>
        <v>0</v>
      </c>
      <c r="AB2350" t="b">
        <f t="shared" ca="1" si="695"/>
        <v>0</v>
      </c>
      <c r="AD2350" t="b">
        <f t="shared" ca="1" si="701"/>
        <v>0</v>
      </c>
      <c r="AE2350" s="37" t="b">
        <f t="shared" ca="1" si="702"/>
        <v>0</v>
      </c>
      <c r="AF2350" t="b">
        <f t="shared" ca="1" si="703"/>
        <v>0</v>
      </c>
      <c r="AG2350" s="317" t="b">
        <f t="shared" ca="1" si="704"/>
        <v>0</v>
      </c>
      <c r="AH2350" s="317" t="b">
        <f t="shared" ca="1" si="705"/>
        <v>1</v>
      </c>
      <c r="AI2350" s="317" t="b">
        <f t="shared" ca="1" si="706"/>
        <v>0</v>
      </c>
    </row>
    <row r="2351" spans="1:35" x14ac:dyDescent="0.25">
      <c r="A2351">
        <v>2319</v>
      </c>
      <c r="B2351" s="169">
        <f ca="1">OFFSET(InputPriceData!B$15,CalculationsAndCharts!$A2351+$A$11,0,1,1)</f>
        <v>38478</v>
      </c>
      <c r="C2351" s="3">
        <f ca="1">OFFSET(InputPriceData!G$15,CalculationsAndCharts!$A2351+$A$11,IF($C$7,8,0),1,1)</f>
        <v>1781800</v>
      </c>
      <c r="D2351" s="4">
        <f ca="1">OFFSET(InputPriceData!C$15,CalculationsAndCharts!$A2351+$A$11,IF($C$7,8,0),1,1)</f>
        <v>38.75</v>
      </c>
      <c r="E2351" s="4">
        <f ca="1">OFFSET(InputPriceData!D$15,CalculationsAndCharts!$A2351+$A$11,IF($C$7,8,0),1,1)</f>
        <v>39</v>
      </c>
      <c r="F2351" s="4">
        <f ca="1">OFFSET(InputPriceData!E$15,CalculationsAndCharts!$A2351+$A$11,IF($C$7,8,0),1,1)</f>
        <v>38.69</v>
      </c>
      <c r="G2351" s="4">
        <f ca="1">OFFSET(InputPriceData!F$15,CalculationsAndCharts!$A2351+$A$11,IF($C$7,8,0),1,1)</f>
        <v>38.74</v>
      </c>
      <c r="H2351" s="133"/>
      <c r="I2351" s="133"/>
      <c r="J2351" s="37">
        <f t="shared" ca="1" si="696"/>
        <v>482</v>
      </c>
      <c r="K2351" s="124">
        <f t="shared" ca="1" si="697"/>
        <v>-0.15999999999999659</v>
      </c>
      <c r="L2351" s="343">
        <f t="shared" ca="1" si="688"/>
        <v>0.47561624723400403</v>
      </c>
      <c r="M2351" s="345">
        <f t="shared" ca="1" si="698"/>
        <v>0.52314578210714269</v>
      </c>
      <c r="N2351" s="344">
        <f t="shared" ca="1" si="689"/>
        <v>0.9091466728801717</v>
      </c>
      <c r="O2351" s="4"/>
      <c r="P2351" s="4"/>
      <c r="Q2351" s="3"/>
      <c r="S2351" s="4"/>
      <c r="T2351" s="4" t="b">
        <f t="shared" ca="1" si="690"/>
        <v>0</v>
      </c>
      <c r="U2351" t="b">
        <f t="shared" ca="1" si="691"/>
        <v>0</v>
      </c>
      <c r="W2351" s="317" t="b">
        <f t="shared" ca="1" si="692"/>
        <v>0</v>
      </c>
      <c r="X2351" s="317" t="b">
        <f t="shared" ca="1" si="699"/>
        <v>1</v>
      </c>
      <c r="Y2351" s="317" t="b">
        <f t="shared" ca="1" si="693"/>
        <v>0</v>
      </c>
      <c r="Z2351" t="b">
        <f t="shared" ca="1" si="694"/>
        <v>0</v>
      </c>
      <c r="AA2351" s="37" t="b">
        <f t="shared" ca="1" si="700"/>
        <v>0</v>
      </c>
      <c r="AB2351" t="b">
        <f t="shared" ca="1" si="695"/>
        <v>0</v>
      </c>
      <c r="AD2351" t="b">
        <f t="shared" ca="1" si="701"/>
        <v>0</v>
      </c>
      <c r="AE2351" s="37" t="b">
        <f t="shared" ca="1" si="702"/>
        <v>0</v>
      </c>
      <c r="AF2351" t="b">
        <f t="shared" ca="1" si="703"/>
        <v>0</v>
      </c>
      <c r="AG2351" s="317" t="b">
        <f t="shared" ca="1" si="704"/>
        <v>0</v>
      </c>
      <c r="AH2351" s="317" t="b">
        <f t="shared" ca="1" si="705"/>
        <v>1</v>
      </c>
      <c r="AI2351" s="317" t="b">
        <f t="shared" ca="1" si="706"/>
        <v>0</v>
      </c>
    </row>
    <row r="2352" spans="1:35" x14ac:dyDescent="0.25">
      <c r="A2352">
        <v>2320</v>
      </c>
      <c r="B2352" s="169">
        <f ca="1">OFFSET(InputPriceData!B$15,CalculationsAndCharts!$A2352+$A$11,0,1,1)</f>
        <v>38477</v>
      </c>
      <c r="C2352" s="3">
        <f ca="1">OFFSET(InputPriceData!G$15,CalculationsAndCharts!$A2352+$A$11,IF($C$7,8,0),1,1)</f>
        <v>1246300</v>
      </c>
      <c r="D2352" s="4">
        <f ca="1">OFFSET(InputPriceData!C$15,CalculationsAndCharts!$A2352+$A$11,IF($C$7,8,0),1,1)</f>
        <v>38.81</v>
      </c>
      <c r="E2352" s="4">
        <f ca="1">OFFSET(InputPriceData!D$15,CalculationsAndCharts!$A2352+$A$11,IF($C$7,8,0),1,1)</f>
        <v>38.89</v>
      </c>
      <c r="F2352" s="4">
        <f ca="1">OFFSET(InputPriceData!E$15,CalculationsAndCharts!$A2352+$A$11,IF($C$7,8,0),1,1)</f>
        <v>38.340000000000003</v>
      </c>
      <c r="G2352" s="4">
        <f ca="1">OFFSET(InputPriceData!F$15,CalculationsAndCharts!$A2352+$A$11,IF($C$7,8,0),1,1)</f>
        <v>38.6</v>
      </c>
      <c r="H2352" s="133"/>
      <c r="I2352" s="133"/>
      <c r="J2352" s="37">
        <f t="shared" ca="1" si="696"/>
        <v>481</v>
      </c>
      <c r="K2352" s="124">
        <f t="shared" ca="1" si="697"/>
        <v>0.25999999999999801</v>
      </c>
      <c r="L2352" s="343">
        <f t="shared" ca="1" si="688"/>
        <v>0.45908732170180855</v>
      </c>
      <c r="M2352" s="345">
        <f t="shared" ca="1" si="698"/>
        <v>0.52789685379126405</v>
      </c>
      <c r="N2352" s="344">
        <f t="shared" ca="1" si="689"/>
        <v>0.86965345295150498</v>
      </c>
      <c r="O2352" s="4"/>
      <c r="P2352" s="4"/>
      <c r="Q2352" s="3"/>
      <c r="S2352" s="4"/>
      <c r="T2352" s="4" t="b">
        <f t="shared" ca="1" si="690"/>
        <v>0</v>
      </c>
      <c r="U2352" t="b">
        <f t="shared" ca="1" si="691"/>
        <v>0</v>
      </c>
      <c r="W2352" s="317" t="b">
        <f t="shared" ca="1" si="692"/>
        <v>0</v>
      </c>
      <c r="X2352" s="317" t="b">
        <f t="shared" ca="1" si="699"/>
        <v>1</v>
      </c>
      <c r="Y2352" s="317" t="b">
        <f t="shared" ca="1" si="693"/>
        <v>0</v>
      </c>
      <c r="Z2352" t="b">
        <f t="shared" ca="1" si="694"/>
        <v>0</v>
      </c>
      <c r="AA2352" s="37" t="b">
        <f t="shared" ca="1" si="700"/>
        <v>0</v>
      </c>
      <c r="AB2352" t="b">
        <f t="shared" ca="1" si="695"/>
        <v>0</v>
      </c>
      <c r="AD2352" t="b">
        <f t="shared" ca="1" si="701"/>
        <v>0</v>
      </c>
      <c r="AE2352" s="37" t="b">
        <f t="shared" ca="1" si="702"/>
        <v>0</v>
      </c>
      <c r="AF2352" t="b">
        <f t="shared" ca="1" si="703"/>
        <v>0</v>
      </c>
      <c r="AG2352" s="317" t="b">
        <f t="shared" ca="1" si="704"/>
        <v>0</v>
      </c>
      <c r="AH2352" s="317" t="b">
        <f t="shared" ca="1" si="705"/>
        <v>1</v>
      </c>
      <c r="AI2352" s="317" t="b">
        <f t="shared" ca="1" si="706"/>
        <v>0</v>
      </c>
    </row>
    <row r="2353" spans="1:35" x14ac:dyDescent="0.25">
      <c r="A2353">
        <v>2321</v>
      </c>
      <c r="B2353" s="169">
        <f ca="1">OFFSET(InputPriceData!B$15,CalculationsAndCharts!$A2353+$A$11,0,1,1)</f>
        <v>38476</v>
      </c>
      <c r="C2353" s="3">
        <f ca="1">OFFSET(InputPriceData!G$15,CalculationsAndCharts!$A2353+$A$11,IF($C$7,8,0),1,1)</f>
        <v>2300200</v>
      </c>
      <c r="D2353" s="4">
        <f ca="1">OFFSET(InputPriceData!C$15,CalculationsAndCharts!$A2353+$A$11,IF($C$7,8,0),1,1)</f>
        <v>38.5</v>
      </c>
      <c r="E2353" s="4">
        <f ca="1">OFFSET(InputPriceData!D$15,CalculationsAndCharts!$A2353+$A$11,IF($C$7,8,0),1,1)</f>
        <v>38.9</v>
      </c>
      <c r="F2353" s="4">
        <f ca="1">OFFSET(InputPriceData!E$15,CalculationsAndCharts!$A2353+$A$11,IF($C$7,8,0),1,1)</f>
        <v>38.43</v>
      </c>
      <c r="G2353" s="4">
        <f ca="1">OFFSET(InputPriceData!F$15,CalculationsAndCharts!$A2353+$A$11,IF($C$7,8,0),1,1)</f>
        <v>38.9</v>
      </c>
      <c r="H2353" s="133"/>
      <c r="I2353" s="133"/>
      <c r="J2353" s="37">
        <f t="shared" ca="1" si="696"/>
        <v>480</v>
      </c>
      <c r="K2353" s="124">
        <f t="shared" ca="1" si="697"/>
        <v>0.57999999999999829</v>
      </c>
      <c r="L2353" s="343">
        <f t="shared" ca="1" si="688"/>
        <v>0.38291210244523888</v>
      </c>
      <c r="M2353" s="345">
        <f t="shared" ca="1" si="698"/>
        <v>0.53269107345233513</v>
      </c>
      <c r="N2353" s="344">
        <f t="shared" ca="1" si="689"/>
        <v>0.71882582894361491</v>
      </c>
      <c r="O2353" s="4"/>
      <c r="P2353" s="4"/>
      <c r="Q2353" s="3"/>
      <c r="S2353" s="4"/>
      <c r="T2353" s="4" t="b">
        <f t="shared" ca="1" si="690"/>
        <v>0</v>
      </c>
      <c r="U2353" t="b">
        <f t="shared" ca="1" si="691"/>
        <v>0</v>
      </c>
      <c r="W2353" s="317" t="b">
        <f t="shared" ca="1" si="692"/>
        <v>0</v>
      </c>
      <c r="X2353" s="317" t="b">
        <f t="shared" ca="1" si="699"/>
        <v>1</v>
      </c>
      <c r="Y2353" s="317" t="b">
        <f t="shared" ca="1" si="693"/>
        <v>0</v>
      </c>
      <c r="Z2353" t="b">
        <f t="shared" ca="1" si="694"/>
        <v>0</v>
      </c>
      <c r="AA2353" s="37" t="b">
        <f t="shared" ca="1" si="700"/>
        <v>0</v>
      </c>
      <c r="AB2353" t="b">
        <f t="shared" ca="1" si="695"/>
        <v>0</v>
      </c>
      <c r="AD2353" t="b">
        <f t="shared" ca="1" si="701"/>
        <v>0</v>
      </c>
      <c r="AE2353" s="37" t="b">
        <f t="shared" ca="1" si="702"/>
        <v>0</v>
      </c>
      <c r="AF2353" t="b">
        <f t="shared" ca="1" si="703"/>
        <v>0</v>
      </c>
      <c r="AG2353" s="317" t="b">
        <f t="shared" ca="1" si="704"/>
        <v>0</v>
      </c>
      <c r="AH2353" s="317" t="b">
        <f t="shared" ca="1" si="705"/>
        <v>1</v>
      </c>
      <c r="AI2353" s="317" t="b">
        <f t="shared" ca="1" si="706"/>
        <v>0</v>
      </c>
    </row>
    <row r="2354" spans="1:35" x14ac:dyDescent="0.25">
      <c r="A2354">
        <v>2322</v>
      </c>
      <c r="B2354" s="169">
        <f ca="1">OFFSET(InputPriceData!B$15,CalculationsAndCharts!$A2354+$A$11,0,1,1)</f>
        <v>38475</v>
      </c>
      <c r="C2354" s="3">
        <f ca="1">OFFSET(InputPriceData!G$15,CalculationsAndCharts!$A2354+$A$11,IF($C$7,8,0),1,1)</f>
        <v>1894900</v>
      </c>
      <c r="D2354" s="4">
        <f ca="1">OFFSET(InputPriceData!C$15,CalculationsAndCharts!$A2354+$A$11,IF($C$7,8,0),1,1)</f>
        <v>38.39</v>
      </c>
      <c r="E2354" s="4">
        <f ca="1">OFFSET(InputPriceData!D$15,CalculationsAndCharts!$A2354+$A$11,IF($C$7,8,0),1,1)</f>
        <v>38.700000000000003</v>
      </c>
      <c r="F2354" s="4">
        <f ca="1">OFFSET(InputPriceData!E$15,CalculationsAndCharts!$A2354+$A$11,IF($C$7,8,0),1,1)</f>
        <v>38.19</v>
      </c>
      <c r="G2354" s="4">
        <f ca="1">OFFSET(InputPriceData!F$15,CalculationsAndCharts!$A2354+$A$11,IF($C$7,8,0),1,1)</f>
        <v>38.340000000000003</v>
      </c>
      <c r="H2354" s="133"/>
      <c r="I2354" s="133"/>
      <c r="J2354" s="37">
        <f t="shared" ca="1" si="696"/>
        <v>479</v>
      </c>
      <c r="K2354" s="124">
        <f t="shared" ca="1" si="697"/>
        <v>0.73000000000000398</v>
      </c>
      <c r="L2354" s="343">
        <f t="shared" ca="1" si="688"/>
        <v>0.26870346235696513</v>
      </c>
      <c r="M2354" s="345">
        <f t="shared" ca="1" si="698"/>
        <v>0.53752883294887499</v>
      </c>
      <c r="N2354" s="344">
        <f t="shared" ca="1" si="689"/>
        <v>0.49988660307366589</v>
      </c>
      <c r="O2354" s="4"/>
      <c r="P2354" s="4"/>
      <c r="Q2354" s="3"/>
      <c r="S2354" s="4"/>
      <c r="T2354" s="4" t="b">
        <f t="shared" ca="1" si="690"/>
        <v>0</v>
      </c>
      <c r="U2354" t="b">
        <f t="shared" ca="1" si="691"/>
        <v>0</v>
      </c>
      <c r="W2354" s="317" t="b">
        <f t="shared" ca="1" si="692"/>
        <v>0</v>
      </c>
      <c r="X2354" s="317" t="b">
        <f t="shared" ca="1" si="699"/>
        <v>1</v>
      </c>
      <c r="Y2354" s="317" t="b">
        <f t="shared" ca="1" si="693"/>
        <v>0</v>
      </c>
      <c r="Z2354" t="b">
        <f t="shared" ca="1" si="694"/>
        <v>0</v>
      </c>
      <c r="AA2354" s="37" t="b">
        <f t="shared" ca="1" si="700"/>
        <v>0</v>
      </c>
      <c r="AB2354" t="b">
        <f t="shared" ca="1" si="695"/>
        <v>0</v>
      </c>
      <c r="AD2354" t="b">
        <f t="shared" ca="1" si="701"/>
        <v>0</v>
      </c>
      <c r="AE2354" s="37" t="b">
        <f t="shared" ca="1" si="702"/>
        <v>0</v>
      </c>
      <c r="AF2354" t="b">
        <f t="shared" ca="1" si="703"/>
        <v>0</v>
      </c>
      <c r="AG2354" s="317" t="b">
        <f t="shared" ca="1" si="704"/>
        <v>0</v>
      </c>
      <c r="AH2354" s="317" t="b">
        <f t="shared" ca="1" si="705"/>
        <v>1</v>
      </c>
      <c r="AI2354" s="317" t="b">
        <f t="shared" ca="1" si="706"/>
        <v>0</v>
      </c>
    </row>
    <row r="2355" spans="1:35" x14ac:dyDescent="0.25">
      <c r="A2355">
        <v>2323</v>
      </c>
      <c r="B2355" s="169">
        <f ca="1">OFFSET(InputPriceData!B$15,CalculationsAndCharts!$A2355+$A$11,0,1,1)</f>
        <v>38474</v>
      </c>
      <c r="C2355" s="3">
        <f ca="1">OFFSET(InputPriceData!G$15,CalculationsAndCharts!$A2355+$A$11,IF($C$7,8,0),1,1)</f>
        <v>1823100</v>
      </c>
      <c r="D2355" s="4">
        <f ca="1">OFFSET(InputPriceData!C$15,CalculationsAndCharts!$A2355+$A$11,IF($C$7,8,0),1,1)</f>
        <v>37.61</v>
      </c>
      <c r="E2355" s="4">
        <f ca="1">OFFSET(InputPriceData!D$15,CalculationsAndCharts!$A2355+$A$11,IF($C$7,8,0),1,1)</f>
        <v>38.369999999999997</v>
      </c>
      <c r="F2355" s="4">
        <f ca="1">OFFSET(InputPriceData!E$15,CalculationsAndCharts!$A2355+$A$11,IF($C$7,8,0),1,1)</f>
        <v>37.549999999999997</v>
      </c>
      <c r="G2355" s="4">
        <f ca="1">OFFSET(InputPriceData!F$15,CalculationsAndCharts!$A2355+$A$11,IF($C$7,8,0),1,1)</f>
        <v>38.32</v>
      </c>
      <c r="H2355" s="133"/>
      <c r="I2355" s="133"/>
      <c r="J2355" s="37">
        <f t="shared" ca="1" si="696"/>
        <v>478</v>
      </c>
      <c r="K2355" s="124">
        <f t="shared" ca="1" si="697"/>
        <v>0.68999999999999773</v>
      </c>
      <c r="L2355" s="343">
        <f t="shared" ca="1" si="688"/>
        <v>0.13821492802065763</v>
      </c>
      <c r="M2355" s="345">
        <f t="shared" ca="1" si="698"/>
        <v>0.54241052769815845</v>
      </c>
      <c r="N2355" s="344">
        <f t="shared" ca="1" si="689"/>
        <v>0.25481608664050803</v>
      </c>
      <c r="O2355" s="4"/>
      <c r="P2355" s="4"/>
      <c r="Q2355" s="3"/>
      <c r="S2355" s="4"/>
      <c r="T2355" s="4" t="b">
        <f t="shared" ca="1" si="690"/>
        <v>0</v>
      </c>
      <c r="U2355" t="b">
        <f t="shared" ca="1" si="691"/>
        <v>0</v>
      </c>
      <c r="W2355" s="317" t="b">
        <f t="shared" ca="1" si="692"/>
        <v>1</v>
      </c>
      <c r="X2355" s="317" t="b">
        <f t="shared" ca="1" si="699"/>
        <v>1</v>
      </c>
      <c r="Y2355" s="317" t="b">
        <f t="shared" ca="1" si="693"/>
        <v>0</v>
      </c>
      <c r="Z2355" t="b">
        <f t="shared" ca="1" si="694"/>
        <v>0</v>
      </c>
      <c r="AA2355" s="37" t="b">
        <f t="shared" ca="1" si="700"/>
        <v>0</v>
      </c>
      <c r="AB2355" t="b">
        <f t="shared" ca="1" si="695"/>
        <v>1</v>
      </c>
      <c r="AD2355" t="b">
        <f t="shared" ca="1" si="701"/>
        <v>0</v>
      </c>
      <c r="AE2355" s="37" t="b">
        <f t="shared" ca="1" si="702"/>
        <v>0</v>
      </c>
      <c r="AF2355" t="b">
        <f t="shared" ca="1" si="703"/>
        <v>1</v>
      </c>
      <c r="AG2355" s="317" t="b">
        <f t="shared" ca="1" si="704"/>
        <v>1</v>
      </c>
      <c r="AH2355" s="317" t="b">
        <f t="shared" ca="1" si="705"/>
        <v>1</v>
      </c>
      <c r="AI2355" s="317" t="b">
        <f t="shared" ca="1" si="706"/>
        <v>0</v>
      </c>
    </row>
    <row r="2356" spans="1:35" x14ac:dyDescent="0.25">
      <c r="A2356">
        <v>2324</v>
      </c>
      <c r="B2356" s="169">
        <f ca="1">OFFSET(InputPriceData!B$15,CalculationsAndCharts!$A2356+$A$11,0,1,1)</f>
        <v>38471</v>
      </c>
      <c r="C2356" s="3">
        <f ca="1">OFFSET(InputPriceData!G$15,CalculationsAndCharts!$A2356+$A$11,IF($C$7,8,0),1,1)</f>
        <v>2144400</v>
      </c>
      <c r="D2356" s="4">
        <f ca="1">OFFSET(InputPriceData!C$15,CalculationsAndCharts!$A2356+$A$11,IF($C$7,8,0),1,1)</f>
        <v>37.68</v>
      </c>
      <c r="E2356" s="4">
        <f ca="1">OFFSET(InputPriceData!D$15,CalculationsAndCharts!$A2356+$A$11,IF($C$7,8,0),1,1)</f>
        <v>37.840000000000003</v>
      </c>
      <c r="F2356" s="4">
        <f ca="1">OFFSET(InputPriceData!E$15,CalculationsAndCharts!$A2356+$A$11,IF($C$7,8,0),1,1)</f>
        <v>37.22</v>
      </c>
      <c r="G2356" s="4">
        <f ca="1">OFFSET(InputPriceData!F$15,CalculationsAndCharts!$A2356+$A$11,IF($C$7,8,0),1,1)</f>
        <v>37.61</v>
      </c>
      <c r="H2356" s="133"/>
      <c r="I2356" s="133"/>
      <c r="J2356" s="37">
        <f t="shared" ca="1" si="696"/>
        <v>477</v>
      </c>
      <c r="K2356" s="124">
        <f t="shared" ca="1" si="697"/>
        <v>0.50999999999999801</v>
      </c>
      <c r="L2356" s="343">
        <f t="shared" ca="1" si="688"/>
        <v>5.1948973470340443E-3</v>
      </c>
      <c r="M2356" s="345">
        <f t="shared" ca="1" si="698"/>
        <v>0.54733655670853532</v>
      </c>
      <c r="N2356" s="344">
        <f t="shared" ca="1" si="689"/>
        <v>9.4912303652328542E-3</v>
      </c>
      <c r="O2356" s="4"/>
      <c r="P2356" s="4"/>
      <c r="Q2356" s="3"/>
      <c r="S2356" s="4"/>
      <c r="T2356" s="4" t="b">
        <f t="shared" ca="1" si="690"/>
        <v>1</v>
      </c>
      <c r="U2356" t="b">
        <f t="shared" ca="1" si="691"/>
        <v>0</v>
      </c>
      <c r="W2356" s="317" t="b">
        <f t="shared" ca="1" si="692"/>
        <v>0</v>
      </c>
      <c r="X2356" s="317" t="b">
        <f t="shared" ca="1" si="699"/>
        <v>0</v>
      </c>
      <c r="Y2356" s="317" t="b">
        <f t="shared" ca="1" si="693"/>
        <v>0</v>
      </c>
      <c r="Z2356" t="b">
        <f t="shared" ca="1" si="694"/>
        <v>0</v>
      </c>
      <c r="AA2356" s="37" t="b">
        <f t="shared" ca="1" si="700"/>
        <v>1</v>
      </c>
      <c r="AB2356" t="b">
        <f t="shared" ca="1" si="695"/>
        <v>0</v>
      </c>
      <c r="AD2356" t="b">
        <f t="shared" ca="1" si="701"/>
        <v>0</v>
      </c>
      <c r="AE2356" s="37" t="b">
        <f t="shared" ca="1" si="702"/>
        <v>1</v>
      </c>
      <c r="AF2356" t="b">
        <f t="shared" ca="1" si="703"/>
        <v>0</v>
      </c>
      <c r="AG2356" s="317" t="b">
        <f t="shared" ca="1" si="704"/>
        <v>0</v>
      </c>
      <c r="AH2356" s="317" t="b">
        <f t="shared" ca="1" si="705"/>
        <v>0</v>
      </c>
      <c r="AI2356" s="317" t="b">
        <f t="shared" ca="1" si="706"/>
        <v>0</v>
      </c>
    </row>
    <row r="2357" spans="1:35" x14ac:dyDescent="0.25">
      <c r="A2357">
        <v>2325</v>
      </c>
      <c r="B2357" s="169">
        <f ca="1">OFFSET(InputPriceData!B$15,CalculationsAndCharts!$A2357+$A$11,0,1,1)</f>
        <v>38470</v>
      </c>
      <c r="C2357" s="3">
        <f ca="1">OFFSET(InputPriceData!G$15,CalculationsAndCharts!$A2357+$A$11,IF($C$7,8,0),1,1)</f>
        <v>2479500</v>
      </c>
      <c r="D2357" s="4">
        <f ca="1">OFFSET(InputPriceData!C$15,CalculationsAndCharts!$A2357+$A$11,IF($C$7,8,0),1,1)</f>
        <v>37.5</v>
      </c>
      <c r="E2357" s="4">
        <f ca="1">OFFSET(InputPriceData!D$15,CalculationsAndCharts!$A2357+$A$11,IF($C$7,8,0),1,1)</f>
        <v>38.1</v>
      </c>
      <c r="F2357" s="4">
        <f ca="1">OFFSET(InputPriceData!E$15,CalculationsAndCharts!$A2357+$A$11,IF($C$7,8,0),1,1)</f>
        <v>37.369999999999997</v>
      </c>
      <c r="G2357" s="4">
        <f ca="1">OFFSET(InputPriceData!F$15,CalculationsAndCharts!$A2357+$A$11,IF($C$7,8,0),1,1)</f>
        <v>37.630000000000003</v>
      </c>
      <c r="H2357" s="133"/>
      <c r="I2357" s="133"/>
      <c r="J2357" s="37">
        <f t="shared" ca="1" si="696"/>
        <v>476</v>
      </c>
      <c r="K2357" s="124">
        <f t="shared" ca="1" si="697"/>
        <v>0.8300000000000054</v>
      </c>
      <c r="L2357" s="343">
        <f t="shared" ca="1" si="688"/>
        <v>-0.12893622187039677</v>
      </c>
      <c r="M2357" s="345">
        <f t="shared" ca="1" si="698"/>
        <v>0.55230732261204374</v>
      </c>
      <c r="N2357" s="344">
        <f t="shared" ca="1" si="689"/>
        <v>-0.23345014015134688</v>
      </c>
      <c r="O2357" s="4"/>
      <c r="P2357" s="4"/>
      <c r="Q2357" s="3"/>
      <c r="S2357" s="4"/>
      <c r="T2357" s="4" t="b">
        <f t="shared" ca="1" si="690"/>
        <v>0</v>
      </c>
      <c r="U2357" t="b">
        <f t="shared" ca="1" si="691"/>
        <v>0</v>
      </c>
      <c r="W2357" s="317" t="b">
        <f t="shared" ca="1" si="692"/>
        <v>0</v>
      </c>
      <c r="X2357" s="317" t="b">
        <f t="shared" ca="1" si="699"/>
        <v>0</v>
      </c>
      <c r="Y2357" s="317" t="b">
        <f t="shared" ca="1" si="693"/>
        <v>0</v>
      </c>
      <c r="Z2357" t="b">
        <f t="shared" ca="1" si="694"/>
        <v>0</v>
      </c>
      <c r="AA2357" s="37" t="b">
        <f t="shared" ca="1" si="700"/>
        <v>1</v>
      </c>
      <c r="AB2357" t="b">
        <f t="shared" ca="1" si="695"/>
        <v>0</v>
      </c>
      <c r="AD2357" t="b">
        <f t="shared" ca="1" si="701"/>
        <v>0</v>
      </c>
      <c r="AE2357" s="37" t="b">
        <f t="shared" ca="1" si="702"/>
        <v>1</v>
      </c>
      <c r="AF2357" t="b">
        <f t="shared" ca="1" si="703"/>
        <v>0</v>
      </c>
      <c r="AG2357" s="317" t="b">
        <f t="shared" ca="1" si="704"/>
        <v>0</v>
      </c>
      <c r="AH2357" s="317" t="b">
        <f t="shared" ca="1" si="705"/>
        <v>0</v>
      </c>
      <c r="AI2357" s="317" t="b">
        <f t="shared" ca="1" si="706"/>
        <v>0</v>
      </c>
    </row>
    <row r="2358" spans="1:35" x14ac:dyDescent="0.25">
      <c r="A2358">
        <v>2326</v>
      </c>
      <c r="B2358" s="169">
        <f ca="1">OFFSET(InputPriceData!B$15,CalculationsAndCharts!$A2358+$A$11,0,1,1)</f>
        <v>38469</v>
      </c>
      <c r="C2358" s="3">
        <f ca="1">OFFSET(InputPriceData!G$15,CalculationsAndCharts!$A2358+$A$11,IF($C$7,8,0),1,1)</f>
        <v>1414300</v>
      </c>
      <c r="D2358" s="4">
        <f ca="1">OFFSET(InputPriceData!C$15,CalculationsAndCharts!$A2358+$A$11,IF($C$7,8,0),1,1)</f>
        <v>36.79</v>
      </c>
      <c r="E2358" s="4">
        <f ca="1">OFFSET(InputPriceData!D$15,CalculationsAndCharts!$A2358+$A$11,IF($C$7,8,0),1,1)</f>
        <v>37.19</v>
      </c>
      <c r="F2358" s="4">
        <f ca="1">OFFSET(InputPriceData!E$15,CalculationsAndCharts!$A2358+$A$11,IF($C$7,8,0),1,1)</f>
        <v>36.520000000000003</v>
      </c>
      <c r="G2358" s="4">
        <f ca="1">OFFSET(InputPriceData!F$15,CalculationsAndCharts!$A2358+$A$11,IF($C$7,8,0),1,1)</f>
        <v>37.1</v>
      </c>
      <c r="H2358" s="133"/>
      <c r="I2358" s="133"/>
      <c r="J2358" s="37">
        <f t="shared" ca="1" si="696"/>
        <v>475</v>
      </c>
      <c r="K2358" s="124">
        <f t="shared" ca="1" si="697"/>
        <v>7.0000000000000284E-2</v>
      </c>
      <c r="L2358" s="343">
        <f t="shared" ca="1" si="688"/>
        <v>-0.23964961980346733</v>
      </c>
      <c r="M2358" s="345">
        <f t="shared" ca="1" si="698"/>
        <v>0.55732323169731957</v>
      </c>
      <c r="N2358" s="344">
        <f t="shared" ca="1" si="689"/>
        <v>-0.43000113071478824</v>
      </c>
      <c r="O2358" s="4"/>
      <c r="P2358" s="4"/>
      <c r="Q2358" s="3"/>
      <c r="S2358" s="4"/>
      <c r="T2358" s="4" t="b">
        <f t="shared" ca="1" si="690"/>
        <v>0</v>
      </c>
      <c r="U2358" t="b">
        <f t="shared" ca="1" si="691"/>
        <v>0</v>
      </c>
      <c r="W2358" s="317" t="b">
        <f t="shared" ca="1" si="692"/>
        <v>0</v>
      </c>
      <c r="X2358" s="317" t="b">
        <f t="shared" ca="1" si="699"/>
        <v>0</v>
      </c>
      <c r="Y2358" s="317" t="b">
        <f t="shared" ca="1" si="693"/>
        <v>0</v>
      </c>
      <c r="Z2358" t="b">
        <f t="shared" ca="1" si="694"/>
        <v>0</v>
      </c>
      <c r="AA2358" s="37" t="b">
        <f t="shared" ca="1" si="700"/>
        <v>1</v>
      </c>
      <c r="AB2358" t="b">
        <f t="shared" ca="1" si="695"/>
        <v>0</v>
      </c>
      <c r="AD2358" t="b">
        <f t="shared" ca="1" si="701"/>
        <v>0</v>
      </c>
      <c r="AE2358" s="37" t="b">
        <f t="shared" ca="1" si="702"/>
        <v>1</v>
      </c>
      <c r="AF2358" t="b">
        <f t="shared" ca="1" si="703"/>
        <v>0</v>
      </c>
      <c r="AG2358" s="317" t="b">
        <f t="shared" ca="1" si="704"/>
        <v>0</v>
      </c>
      <c r="AH2358" s="317" t="b">
        <f t="shared" ca="1" si="705"/>
        <v>0</v>
      </c>
      <c r="AI2358" s="317" t="b">
        <f t="shared" ca="1" si="706"/>
        <v>0</v>
      </c>
    </row>
    <row r="2359" spans="1:35" x14ac:dyDescent="0.25">
      <c r="A2359">
        <v>2327</v>
      </c>
      <c r="B2359" s="169">
        <f ca="1">OFFSET(InputPriceData!B$15,CalculationsAndCharts!$A2359+$A$11,0,1,1)</f>
        <v>38468</v>
      </c>
      <c r="C2359" s="3">
        <f ca="1">OFFSET(InputPriceData!G$15,CalculationsAndCharts!$A2359+$A$11,IF($C$7,8,0),1,1)</f>
        <v>1428400</v>
      </c>
      <c r="D2359" s="4">
        <f ca="1">OFFSET(InputPriceData!C$15,CalculationsAndCharts!$A2359+$A$11,IF($C$7,8,0),1,1)</f>
        <v>36.82</v>
      </c>
      <c r="E2359" s="4">
        <f ca="1">OFFSET(InputPriceData!D$15,CalculationsAndCharts!$A2359+$A$11,IF($C$7,8,0),1,1)</f>
        <v>37.119999999999997</v>
      </c>
      <c r="F2359" s="4">
        <f ca="1">OFFSET(InputPriceData!E$15,CalculationsAndCharts!$A2359+$A$11,IF($C$7,8,0),1,1)</f>
        <v>36.75</v>
      </c>
      <c r="G2359" s="4">
        <f ca="1">OFFSET(InputPriceData!F$15,CalculationsAndCharts!$A2359+$A$11,IF($C$7,8,0),1,1)</f>
        <v>36.799999999999997</v>
      </c>
      <c r="H2359" s="133"/>
      <c r="I2359" s="133"/>
      <c r="J2359" s="37">
        <f t="shared" ca="1" si="696"/>
        <v>474</v>
      </c>
      <c r="K2359" s="124">
        <f t="shared" ca="1" si="697"/>
        <v>3.9999999999999147E-2</v>
      </c>
      <c r="L2359" s="343">
        <f t="shared" ca="1" si="688"/>
        <v>-0.32731313943179241</v>
      </c>
      <c r="M2359" s="345">
        <f t="shared" ca="1" si="698"/>
        <v>0.56238469394280477</v>
      </c>
      <c r="N2359" s="344">
        <f t="shared" ca="1" si="689"/>
        <v>-0.58200933090309281</v>
      </c>
      <c r="O2359" s="4"/>
      <c r="P2359" s="4"/>
      <c r="Q2359" s="3"/>
      <c r="S2359" s="4"/>
      <c r="T2359" s="4" t="b">
        <f t="shared" ca="1" si="690"/>
        <v>0</v>
      </c>
      <c r="U2359" t="b">
        <f t="shared" ca="1" si="691"/>
        <v>0</v>
      </c>
      <c r="W2359" s="317" t="b">
        <f t="shared" ca="1" si="692"/>
        <v>0</v>
      </c>
      <c r="X2359" s="317" t="b">
        <f t="shared" ca="1" si="699"/>
        <v>0</v>
      </c>
      <c r="Y2359" s="317" t="b">
        <f t="shared" ca="1" si="693"/>
        <v>0</v>
      </c>
      <c r="Z2359" t="b">
        <f t="shared" ca="1" si="694"/>
        <v>0</v>
      </c>
      <c r="AA2359" s="37" t="b">
        <f t="shared" ca="1" si="700"/>
        <v>1</v>
      </c>
      <c r="AB2359" t="b">
        <f t="shared" ca="1" si="695"/>
        <v>0</v>
      </c>
      <c r="AD2359" t="b">
        <f t="shared" ca="1" si="701"/>
        <v>0</v>
      </c>
      <c r="AE2359" s="37" t="b">
        <f t="shared" ca="1" si="702"/>
        <v>1</v>
      </c>
      <c r="AF2359" t="b">
        <f t="shared" ca="1" si="703"/>
        <v>0</v>
      </c>
      <c r="AG2359" s="317" t="b">
        <f t="shared" ca="1" si="704"/>
        <v>0</v>
      </c>
      <c r="AH2359" s="317" t="b">
        <f t="shared" ca="1" si="705"/>
        <v>0</v>
      </c>
      <c r="AI2359" s="317" t="b">
        <f t="shared" ca="1" si="706"/>
        <v>0</v>
      </c>
    </row>
    <row r="2360" spans="1:35" x14ac:dyDescent="0.25">
      <c r="A2360">
        <v>2328</v>
      </c>
      <c r="B2360" s="169">
        <f ca="1">OFFSET(InputPriceData!B$15,CalculationsAndCharts!$A2360+$A$11,0,1,1)</f>
        <v>38467</v>
      </c>
      <c r="C2360" s="3">
        <f ca="1">OFFSET(InputPriceData!G$15,CalculationsAndCharts!$A2360+$A$11,IF($C$7,8,0),1,1)</f>
        <v>1332200</v>
      </c>
      <c r="D2360" s="4">
        <f ca="1">OFFSET(InputPriceData!C$15,CalculationsAndCharts!$A2360+$A$11,IF($C$7,8,0),1,1)</f>
        <v>36.9</v>
      </c>
      <c r="E2360" s="4">
        <f ca="1">OFFSET(InputPriceData!D$15,CalculationsAndCharts!$A2360+$A$11,IF($C$7,8,0),1,1)</f>
        <v>37.24</v>
      </c>
      <c r="F2360" s="4">
        <f ca="1">OFFSET(InputPriceData!E$15,CalculationsAndCharts!$A2360+$A$11,IF($C$7,8,0),1,1)</f>
        <v>36.85</v>
      </c>
      <c r="G2360" s="4">
        <f ca="1">OFFSET(InputPriceData!F$15,CalculationsAndCharts!$A2360+$A$11,IF($C$7,8,0),1,1)</f>
        <v>37.03</v>
      </c>
      <c r="H2360" s="133"/>
      <c r="I2360" s="133"/>
      <c r="J2360" s="37">
        <f t="shared" ca="1" si="696"/>
        <v>473</v>
      </c>
      <c r="K2360" s="124">
        <f t="shared" ca="1" si="697"/>
        <v>-4.9999999999997158E-2</v>
      </c>
      <c r="L2360" s="343">
        <f t="shared" ca="1" si="688"/>
        <v>-0.41690131625057336</v>
      </c>
      <c r="M2360" s="345">
        <f t="shared" ca="1" si="698"/>
        <v>0.56749212305025709</v>
      </c>
      <c r="N2360" s="344">
        <f t="shared" ca="1" si="689"/>
        <v>-0.73463806688582456</v>
      </c>
      <c r="O2360" s="4"/>
      <c r="P2360" s="4"/>
      <c r="Q2360" s="3"/>
      <c r="S2360" s="4"/>
      <c r="T2360" s="4" t="b">
        <f t="shared" ca="1" si="690"/>
        <v>0</v>
      </c>
      <c r="U2360" t="b">
        <f t="shared" ca="1" si="691"/>
        <v>0</v>
      </c>
      <c r="W2360" s="317" t="b">
        <f t="shared" ca="1" si="692"/>
        <v>0</v>
      </c>
      <c r="X2360" s="317" t="b">
        <f t="shared" ca="1" si="699"/>
        <v>0</v>
      </c>
      <c r="Y2360" s="317" t="b">
        <f t="shared" ca="1" si="693"/>
        <v>0</v>
      </c>
      <c r="Z2360" t="b">
        <f t="shared" ca="1" si="694"/>
        <v>0</v>
      </c>
      <c r="AA2360" s="37" t="b">
        <f t="shared" ca="1" si="700"/>
        <v>1</v>
      </c>
      <c r="AB2360" t="b">
        <f t="shared" ca="1" si="695"/>
        <v>0</v>
      </c>
      <c r="AD2360" t="b">
        <f t="shared" ca="1" si="701"/>
        <v>0</v>
      </c>
      <c r="AE2360" s="37" t="b">
        <f t="shared" ca="1" si="702"/>
        <v>1</v>
      </c>
      <c r="AF2360" t="b">
        <f t="shared" ca="1" si="703"/>
        <v>0</v>
      </c>
      <c r="AG2360" s="317" t="b">
        <f t="shared" ca="1" si="704"/>
        <v>0</v>
      </c>
      <c r="AH2360" s="317" t="b">
        <f t="shared" ca="1" si="705"/>
        <v>0</v>
      </c>
      <c r="AI2360" s="317" t="b">
        <f t="shared" ca="1" si="706"/>
        <v>0</v>
      </c>
    </row>
    <row r="2361" spans="1:35" x14ac:dyDescent="0.25">
      <c r="A2361">
        <v>2329</v>
      </c>
      <c r="B2361" s="169">
        <f ca="1">OFFSET(InputPriceData!B$15,CalculationsAndCharts!$A2361+$A$11,0,1,1)</f>
        <v>38464</v>
      </c>
      <c r="C2361" s="3">
        <f ca="1">OFFSET(InputPriceData!G$15,CalculationsAndCharts!$A2361+$A$11,IF($C$7,8,0),1,1)</f>
        <v>1075900</v>
      </c>
      <c r="D2361" s="4">
        <f ca="1">OFFSET(InputPriceData!C$15,CalculationsAndCharts!$A2361+$A$11,IF($C$7,8,0),1,1)</f>
        <v>36.94</v>
      </c>
      <c r="E2361" s="4">
        <f ca="1">OFFSET(InputPriceData!D$15,CalculationsAndCharts!$A2361+$A$11,IF($C$7,8,0),1,1)</f>
        <v>37.119999999999997</v>
      </c>
      <c r="F2361" s="4">
        <f ca="1">OFFSET(InputPriceData!E$15,CalculationsAndCharts!$A2361+$A$11,IF($C$7,8,0),1,1)</f>
        <v>36.33</v>
      </c>
      <c r="G2361" s="4">
        <f ca="1">OFFSET(InputPriceData!F$15,CalculationsAndCharts!$A2361+$A$11,IF($C$7,8,0),1,1)</f>
        <v>36.76</v>
      </c>
      <c r="H2361" s="133"/>
      <c r="I2361" s="133"/>
      <c r="J2361" s="37">
        <f t="shared" ca="1" si="696"/>
        <v>472</v>
      </c>
      <c r="K2361" s="124">
        <f t="shared" ca="1" si="697"/>
        <v>0.21999999999999886</v>
      </c>
      <c r="L2361" s="343">
        <f t="shared" ca="1" si="688"/>
        <v>-0.50584511649983521</v>
      </c>
      <c r="M2361" s="345">
        <f t="shared" ca="1" si="698"/>
        <v>0.57264593647856421</v>
      </c>
      <c r="N2361" s="344">
        <f t="shared" ca="1" si="689"/>
        <v>-0.88334708111348037</v>
      </c>
      <c r="O2361" s="4"/>
      <c r="P2361" s="4"/>
      <c r="Q2361" s="3"/>
      <c r="S2361" s="4"/>
      <c r="T2361" s="4" t="b">
        <f t="shared" ca="1" si="690"/>
        <v>0</v>
      </c>
      <c r="U2361" t="b">
        <f t="shared" ca="1" si="691"/>
        <v>0</v>
      </c>
      <c r="W2361" s="317" t="b">
        <f t="shared" ca="1" si="692"/>
        <v>0</v>
      </c>
      <c r="X2361" s="317" t="b">
        <f t="shared" ca="1" si="699"/>
        <v>0</v>
      </c>
      <c r="Y2361" s="317" t="b">
        <f t="shared" ca="1" si="693"/>
        <v>0</v>
      </c>
      <c r="Z2361" t="b">
        <f t="shared" ca="1" si="694"/>
        <v>0</v>
      </c>
      <c r="AA2361" s="37" t="b">
        <f t="shared" ca="1" si="700"/>
        <v>1</v>
      </c>
      <c r="AB2361" t="b">
        <f t="shared" ca="1" si="695"/>
        <v>0</v>
      </c>
      <c r="AD2361" t="b">
        <f t="shared" ca="1" si="701"/>
        <v>0</v>
      </c>
      <c r="AE2361" s="37" t="b">
        <f t="shared" ca="1" si="702"/>
        <v>1</v>
      </c>
      <c r="AF2361" t="b">
        <f t="shared" ca="1" si="703"/>
        <v>0</v>
      </c>
      <c r="AG2361" s="317" t="b">
        <f t="shared" ca="1" si="704"/>
        <v>0</v>
      </c>
      <c r="AH2361" s="317" t="b">
        <f t="shared" ca="1" si="705"/>
        <v>0</v>
      </c>
      <c r="AI2361" s="317" t="b">
        <f t="shared" ca="1" si="706"/>
        <v>0</v>
      </c>
    </row>
    <row r="2362" spans="1:35" x14ac:dyDescent="0.25">
      <c r="A2362">
        <v>2330</v>
      </c>
      <c r="B2362" s="169">
        <f ca="1">OFFSET(InputPriceData!B$15,CalculationsAndCharts!$A2362+$A$11,0,1,1)</f>
        <v>38463</v>
      </c>
      <c r="C2362" s="3">
        <f ca="1">OFFSET(InputPriceData!G$15,CalculationsAndCharts!$A2362+$A$11,IF($C$7,8,0),1,1)</f>
        <v>1838200</v>
      </c>
      <c r="D2362" s="4">
        <f ca="1">OFFSET(InputPriceData!C$15,CalculationsAndCharts!$A2362+$A$11,IF($C$7,8,0),1,1)</f>
        <v>36.83</v>
      </c>
      <c r="E2362" s="4">
        <f ca="1">OFFSET(InputPriceData!D$15,CalculationsAndCharts!$A2362+$A$11,IF($C$7,8,0),1,1)</f>
        <v>37.229999999999997</v>
      </c>
      <c r="F2362" s="4">
        <f ca="1">OFFSET(InputPriceData!E$15,CalculationsAndCharts!$A2362+$A$11,IF($C$7,8,0),1,1)</f>
        <v>36.74</v>
      </c>
      <c r="G2362" s="4">
        <f ca="1">OFFSET(InputPriceData!F$15,CalculationsAndCharts!$A2362+$A$11,IF($C$7,8,0),1,1)</f>
        <v>37.08</v>
      </c>
      <c r="H2362" s="133"/>
      <c r="I2362" s="133"/>
      <c r="J2362" s="37">
        <f t="shared" ca="1" si="696"/>
        <v>471</v>
      </c>
      <c r="K2362" s="124">
        <f t="shared" ca="1" si="697"/>
        <v>0.11999999999999744</v>
      </c>
      <c r="L2362" s="343">
        <f t="shared" ca="1" si="688"/>
        <v>-0.57173717612659036</v>
      </c>
      <c r="M2362" s="345">
        <f t="shared" ca="1" si="698"/>
        <v>0.57784655547786501</v>
      </c>
      <c r="N2362" s="344">
        <f t="shared" ca="1" si="689"/>
        <v>-0.98942733275233885</v>
      </c>
      <c r="O2362" s="4"/>
      <c r="P2362" s="4"/>
      <c r="Q2362" s="3"/>
      <c r="S2362" s="4"/>
      <c r="T2362" s="4" t="b">
        <f t="shared" ca="1" si="690"/>
        <v>0</v>
      </c>
      <c r="U2362" t="b">
        <f t="shared" ca="1" si="691"/>
        <v>0</v>
      </c>
      <c r="W2362" s="317" t="b">
        <f t="shared" ca="1" si="692"/>
        <v>0</v>
      </c>
      <c r="X2362" s="317" t="b">
        <f t="shared" ca="1" si="699"/>
        <v>0</v>
      </c>
      <c r="Y2362" s="317" t="b">
        <f t="shared" ca="1" si="693"/>
        <v>0</v>
      </c>
      <c r="Z2362" t="b">
        <f t="shared" ca="1" si="694"/>
        <v>0</v>
      </c>
      <c r="AA2362" s="37" t="b">
        <f t="shared" ca="1" si="700"/>
        <v>1</v>
      </c>
      <c r="AB2362" t="b">
        <f t="shared" ca="1" si="695"/>
        <v>0</v>
      </c>
      <c r="AD2362" t="b">
        <f t="shared" ca="1" si="701"/>
        <v>0</v>
      </c>
      <c r="AE2362" s="37" t="b">
        <f t="shared" ca="1" si="702"/>
        <v>1</v>
      </c>
      <c r="AF2362" t="b">
        <f t="shared" ca="1" si="703"/>
        <v>0</v>
      </c>
      <c r="AG2362" s="317" t="b">
        <f t="shared" ca="1" si="704"/>
        <v>0</v>
      </c>
      <c r="AH2362" s="317" t="b">
        <f t="shared" ca="1" si="705"/>
        <v>0</v>
      </c>
      <c r="AI2362" s="317" t="b">
        <f t="shared" ca="1" si="706"/>
        <v>0</v>
      </c>
    </row>
    <row r="2363" spans="1:35" x14ac:dyDescent="0.25">
      <c r="A2363">
        <v>2331</v>
      </c>
      <c r="B2363" s="169">
        <f ca="1">OFFSET(InputPriceData!B$15,CalculationsAndCharts!$A2363+$A$11,0,1,1)</f>
        <v>38462</v>
      </c>
      <c r="C2363" s="3">
        <f ca="1">OFFSET(InputPriceData!G$15,CalculationsAndCharts!$A2363+$A$11,IF($C$7,8,0),1,1)</f>
        <v>1261700</v>
      </c>
      <c r="D2363" s="4">
        <f ca="1">OFFSET(InputPriceData!C$15,CalculationsAndCharts!$A2363+$A$11,IF($C$7,8,0),1,1)</f>
        <v>36.9</v>
      </c>
      <c r="E2363" s="4">
        <f ca="1">OFFSET(InputPriceData!D$15,CalculationsAndCharts!$A2363+$A$11,IF($C$7,8,0),1,1)</f>
        <v>37.090000000000003</v>
      </c>
      <c r="F2363" s="4">
        <f ca="1">OFFSET(InputPriceData!E$15,CalculationsAndCharts!$A2363+$A$11,IF($C$7,8,0),1,1)</f>
        <v>36.450000000000003</v>
      </c>
      <c r="G2363" s="4">
        <f ca="1">OFFSET(InputPriceData!F$15,CalculationsAndCharts!$A2363+$A$11,IF($C$7,8,0),1,1)</f>
        <v>36.54</v>
      </c>
      <c r="H2363" s="133"/>
      <c r="I2363" s="133"/>
      <c r="J2363" s="37">
        <f t="shared" ca="1" si="696"/>
        <v>470</v>
      </c>
      <c r="K2363" s="124">
        <f t="shared" ca="1" si="697"/>
        <v>-0.38000000000000256</v>
      </c>
      <c r="L2363" s="343">
        <f t="shared" ca="1" si="688"/>
        <v>-0.58309440512398081</v>
      </c>
      <c r="M2363" s="345">
        <f t="shared" ca="1" si="698"/>
        <v>0.58309440512398081</v>
      </c>
      <c r="N2363" s="344">
        <f t="shared" ca="1" si="689"/>
        <v>-1</v>
      </c>
      <c r="O2363" s="4"/>
      <c r="P2363" s="4"/>
      <c r="Q2363" s="3"/>
      <c r="S2363" s="4"/>
      <c r="T2363" s="4" t="b">
        <f t="shared" ca="1" si="690"/>
        <v>0</v>
      </c>
      <c r="U2363" t="b">
        <f t="shared" ca="1" si="691"/>
        <v>0</v>
      </c>
      <c r="W2363" s="317" t="b">
        <f t="shared" ca="1" si="692"/>
        <v>0</v>
      </c>
      <c r="X2363" s="317" t="b">
        <f t="shared" ca="1" si="699"/>
        <v>0</v>
      </c>
      <c r="Y2363" s="317" t="b">
        <f t="shared" ca="1" si="693"/>
        <v>0</v>
      </c>
      <c r="Z2363" t="b">
        <f t="shared" ca="1" si="694"/>
        <v>0</v>
      </c>
      <c r="AA2363" s="37" t="b">
        <f t="shared" ca="1" si="700"/>
        <v>1</v>
      </c>
      <c r="AB2363" t="b">
        <f t="shared" ca="1" si="695"/>
        <v>0</v>
      </c>
      <c r="AD2363" t="b">
        <f t="shared" ca="1" si="701"/>
        <v>0</v>
      </c>
      <c r="AE2363" s="37" t="b">
        <f t="shared" ca="1" si="702"/>
        <v>1</v>
      </c>
      <c r="AF2363" t="b">
        <f t="shared" ca="1" si="703"/>
        <v>0</v>
      </c>
      <c r="AG2363" s="317" t="b">
        <f t="shared" ca="1" si="704"/>
        <v>0</v>
      </c>
      <c r="AH2363" s="317" t="b">
        <f t="shared" ca="1" si="705"/>
        <v>0</v>
      </c>
      <c r="AI2363" s="317" t="b">
        <f t="shared" ca="1" si="706"/>
        <v>0</v>
      </c>
    </row>
    <row r="2364" spans="1:35" x14ac:dyDescent="0.25">
      <c r="A2364">
        <v>2332</v>
      </c>
      <c r="B2364" s="169">
        <f ca="1">OFFSET(InputPriceData!B$15,CalculationsAndCharts!$A2364+$A$11,0,1,1)</f>
        <v>38461</v>
      </c>
      <c r="C2364" s="3">
        <f ca="1">OFFSET(InputPriceData!G$15,CalculationsAndCharts!$A2364+$A$11,IF($C$7,8,0),1,1)</f>
        <v>1300500</v>
      </c>
      <c r="D2364" s="4">
        <f ca="1">OFFSET(InputPriceData!C$15,CalculationsAndCharts!$A2364+$A$11,IF($C$7,8,0),1,1)</f>
        <v>37</v>
      </c>
      <c r="E2364" s="4">
        <f ca="1">OFFSET(InputPriceData!D$15,CalculationsAndCharts!$A2364+$A$11,IF($C$7,8,0),1,1)</f>
        <v>37.03</v>
      </c>
      <c r="F2364" s="4">
        <f ca="1">OFFSET(InputPriceData!E$15,CalculationsAndCharts!$A2364+$A$11,IF($C$7,8,0),1,1)</f>
        <v>36.659999999999997</v>
      </c>
      <c r="G2364" s="4">
        <f ca="1">OFFSET(InputPriceData!F$15,CalculationsAndCharts!$A2364+$A$11,IF($C$7,8,0),1,1)</f>
        <v>36.96</v>
      </c>
      <c r="H2364" s="133"/>
      <c r="I2364" s="133"/>
      <c r="J2364" s="37">
        <f t="shared" ca="1" si="696"/>
        <v>469</v>
      </c>
      <c r="K2364" s="124">
        <f t="shared" ca="1" si="697"/>
        <v>0.13000000000000256</v>
      </c>
      <c r="L2364" s="343">
        <f t="shared" ca="1" si="688"/>
        <v>-0.54497941897074553</v>
      </c>
      <c r="M2364" s="345">
        <f t="shared" ca="1" si="698"/>
        <v>0.54497941897074553</v>
      </c>
      <c r="N2364" s="344">
        <f t="shared" ca="1" si="689"/>
        <v>-1</v>
      </c>
      <c r="O2364" s="4"/>
      <c r="P2364" s="4"/>
      <c r="Q2364" s="3"/>
      <c r="S2364" s="4"/>
      <c r="T2364" s="4" t="b">
        <f t="shared" ca="1" si="690"/>
        <v>0</v>
      </c>
      <c r="U2364" t="b">
        <f t="shared" ca="1" si="691"/>
        <v>0</v>
      </c>
      <c r="W2364" s="317" t="b">
        <f t="shared" ca="1" si="692"/>
        <v>0</v>
      </c>
      <c r="X2364" s="317" t="b">
        <f t="shared" ca="1" si="699"/>
        <v>0</v>
      </c>
      <c r="Y2364" s="317" t="b">
        <f t="shared" ca="1" si="693"/>
        <v>0</v>
      </c>
      <c r="Z2364" t="b">
        <f t="shared" ca="1" si="694"/>
        <v>0</v>
      </c>
      <c r="AA2364" s="37" t="b">
        <f t="shared" ca="1" si="700"/>
        <v>1</v>
      </c>
      <c r="AB2364" t="b">
        <f t="shared" ca="1" si="695"/>
        <v>0</v>
      </c>
      <c r="AD2364" t="b">
        <f t="shared" ca="1" si="701"/>
        <v>0</v>
      </c>
      <c r="AE2364" s="37" t="b">
        <f t="shared" ca="1" si="702"/>
        <v>1</v>
      </c>
      <c r="AF2364" t="b">
        <f t="shared" ca="1" si="703"/>
        <v>0</v>
      </c>
      <c r="AG2364" s="317" t="b">
        <f t="shared" ca="1" si="704"/>
        <v>0</v>
      </c>
      <c r="AH2364" s="317" t="b">
        <f t="shared" ca="1" si="705"/>
        <v>0</v>
      </c>
      <c r="AI2364" s="317" t="b">
        <f t="shared" ca="1" si="706"/>
        <v>0</v>
      </c>
    </row>
    <row r="2365" spans="1:35" x14ac:dyDescent="0.25">
      <c r="A2365">
        <v>2333</v>
      </c>
      <c r="B2365" s="169">
        <f ca="1">OFFSET(InputPriceData!B$15,CalculationsAndCharts!$A2365+$A$11,0,1,1)</f>
        <v>38460</v>
      </c>
      <c r="C2365" s="3">
        <f ca="1">OFFSET(InputPriceData!G$15,CalculationsAndCharts!$A2365+$A$11,IF($C$7,8,0),1,1)</f>
        <v>1762100</v>
      </c>
      <c r="D2365" s="4">
        <f ca="1">OFFSET(InputPriceData!C$15,CalculationsAndCharts!$A2365+$A$11,IF($C$7,8,0),1,1)</f>
        <v>36.85</v>
      </c>
      <c r="E2365" s="4">
        <f ca="1">OFFSET(InputPriceData!D$15,CalculationsAndCharts!$A2365+$A$11,IF($C$7,8,0),1,1)</f>
        <v>36.979999999999997</v>
      </c>
      <c r="F2365" s="4">
        <f ca="1">OFFSET(InputPriceData!E$15,CalculationsAndCharts!$A2365+$A$11,IF($C$7,8,0),1,1)</f>
        <v>36.479999999999997</v>
      </c>
      <c r="G2365" s="4">
        <f ca="1">OFFSET(InputPriceData!F$15,CalculationsAndCharts!$A2365+$A$11,IF($C$7,8,0),1,1)</f>
        <v>36.92</v>
      </c>
      <c r="H2365" s="133"/>
      <c r="I2365" s="133"/>
      <c r="J2365" s="37">
        <f t="shared" ca="1" si="696"/>
        <v>468</v>
      </c>
      <c r="K2365" s="124">
        <f t="shared" ca="1" si="697"/>
        <v>-0.83999999999999631</v>
      </c>
      <c r="L2365" s="343">
        <f t="shared" ca="1" si="688"/>
        <v>-0.43380362627318292</v>
      </c>
      <c r="M2365" s="345">
        <f t="shared" ca="1" si="698"/>
        <v>0.43380362627318292</v>
      </c>
      <c r="N2365" s="344">
        <f t="shared" ca="1" si="689"/>
        <v>-1</v>
      </c>
      <c r="O2365" s="4"/>
      <c r="P2365" s="4"/>
      <c r="Q2365" s="3"/>
      <c r="S2365" s="4"/>
      <c r="T2365" s="4" t="b">
        <f t="shared" ca="1" si="690"/>
        <v>0</v>
      </c>
      <c r="U2365" t="b">
        <f t="shared" ca="1" si="691"/>
        <v>0</v>
      </c>
      <c r="W2365" s="317" t="b">
        <f t="shared" ca="1" si="692"/>
        <v>0</v>
      </c>
      <c r="X2365" s="317" t="b">
        <f t="shared" ca="1" si="699"/>
        <v>0</v>
      </c>
      <c r="Y2365" s="317" t="b">
        <f t="shared" ca="1" si="693"/>
        <v>0</v>
      </c>
      <c r="Z2365" t="b">
        <f t="shared" ca="1" si="694"/>
        <v>0</v>
      </c>
      <c r="AA2365" s="37" t="b">
        <f t="shared" ca="1" si="700"/>
        <v>1</v>
      </c>
      <c r="AB2365" t="b">
        <f t="shared" ca="1" si="695"/>
        <v>0</v>
      </c>
      <c r="AD2365" t="b">
        <f t="shared" ca="1" si="701"/>
        <v>0</v>
      </c>
      <c r="AE2365" s="37" t="b">
        <f t="shared" ca="1" si="702"/>
        <v>1</v>
      </c>
      <c r="AF2365" t="b">
        <f t="shared" ca="1" si="703"/>
        <v>0</v>
      </c>
      <c r="AG2365" s="317" t="b">
        <f t="shared" ca="1" si="704"/>
        <v>0</v>
      </c>
      <c r="AH2365" s="317" t="b">
        <f t="shared" ca="1" si="705"/>
        <v>0</v>
      </c>
      <c r="AI2365" s="317" t="b">
        <f t="shared" ca="1" si="706"/>
        <v>0</v>
      </c>
    </row>
    <row r="2366" spans="1:35" x14ac:dyDescent="0.25">
      <c r="A2366">
        <v>2334</v>
      </c>
      <c r="B2366" s="169">
        <f ca="1">OFFSET(InputPriceData!B$15,CalculationsAndCharts!$A2366+$A$11,0,1,1)</f>
        <v>38457</v>
      </c>
      <c r="C2366" s="3">
        <f ca="1">OFFSET(InputPriceData!G$15,CalculationsAndCharts!$A2366+$A$11,IF($C$7,8,0),1,1)</f>
        <v>2012000</v>
      </c>
      <c r="D2366" s="4">
        <f ca="1">OFFSET(InputPriceData!C$15,CalculationsAndCharts!$A2366+$A$11,IF($C$7,8,0),1,1)</f>
        <v>37.5</v>
      </c>
      <c r="E2366" s="4">
        <f ca="1">OFFSET(InputPriceData!D$15,CalculationsAndCharts!$A2366+$A$11,IF($C$7,8,0),1,1)</f>
        <v>37.590000000000003</v>
      </c>
      <c r="F2366" s="4">
        <f ca="1">OFFSET(InputPriceData!E$15,CalculationsAndCharts!$A2366+$A$11,IF($C$7,8,0),1,1)</f>
        <v>36.799999999999997</v>
      </c>
      <c r="G2366" s="4">
        <f ca="1">OFFSET(InputPriceData!F$15,CalculationsAndCharts!$A2366+$A$11,IF($C$7,8,0),1,1)</f>
        <v>36.83</v>
      </c>
      <c r="H2366" s="133"/>
      <c r="I2366" s="133"/>
      <c r="J2366" s="37">
        <f t="shared" ca="1" si="696"/>
        <v>467</v>
      </c>
      <c r="K2366" s="124">
        <f t="shared" ca="1" si="697"/>
        <v>-1.5500000000000043</v>
      </c>
      <c r="L2366" s="343">
        <f t="shared" ca="1" si="688"/>
        <v>-0.25074092394507153</v>
      </c>
      <c r="M2366" s="345">
        <f t="shared" ca="1" si="698"/>
        <v>0.36214737408469455</v>
      </c>
      <c r="N2366" s="344">
        <f t="shared" ca="1" si="689"/>
        <v>-0.69237261371507652</v>
      </c>
      <c r="O2366" s="4"/>
      <c r="P2366" s="4"/>
      <c r="Q2366" s="3"/>
      <c r="S2366" s="4"/>
      <c r="T2366" s="4" t="b">
        <f t="shared" ca="1" si="690"/>
        <v>0</v>
      </c>
      <c r="U2366" t="b">
        <f t="shared" ca="1" si="691"/>
        <v>0</v>
      </c>
      <c r="W2366" s="317" t="b">
        <f t="shared" ca="1" si="692"/>
        <v>0</v>
      </c>
      <c r="X2366" s="317" t="b">
        <f t="shared" ca="1" si="699"/>
        <v>0</v>
      </c>
      <c r="Y2366" s="317" t="b">
        <f t="shared" ca="1" si="693"/>
        <v>1</v>
      </c>
      <c r="Z2366" t="b">
        <f t="shared" ca="1" si="694"/>
        <v>1</v>
      </c>
      <c r="AA2366" s="37" t="b">
        <f t="shared" ca="1" si="700"/>
        <v>1</v>
      </c>
      <c r="AB2366" t="b">
        <f t="shared" ca="1" si="695"/>
        <v>0</v>
      </c>
      <c r="AD2366" t="b">
        <f t="shared" ca="1" si="701"/>
        <v>1</v>
      </c>
      <c r="AE2366" s="37" t="b">
        <f t="shared" ca="1" si="702"/>
        <v>1</v>
      </c>
      <c r="AF2366" t="b">
        <f t="shared" ca="1" si="703"/>
        <v>0</v>
      </c>
      <c r="AG2366" s="317" t="b">
        <f t="shared" ca="1" si="704"/>
        <v>0</v>
      </c>
      <c r="AH2366" s="317" t="b">
        <f t="shared" ca="1" si="705"/>
        <v>0</v>
      </c>
      <c r="AI2366" s="317" t="b">
        <f t="shared" ca="1" si="706"/>
        <v>1</v>
      </c>
    </row>
    <row r="2367" spans="1:35" x14ac:dyDescent="0.25">
      <c r="A2367">
        <v>2335</v>
      </c>
      <c r="B2367" s="169">
        <f ca="1">OFFSET(InputPriceData!B$15,CalculationsAndCharts!$A2367+$A$11,0,1,1)</f>
        <v>38456</v>
      </c>
      <c r="C2367" s="3">
        <f ca="1">OFFSET(InputPriceData!G$15,CalculationsAndCharts!$A2367+$A$11,IF($C$7,8,0),1,1)</f>
        <v>1640500</v>
      </c>
      <c r="D2367" s="4">
        <f ca="1">OFFSET(InputPriceData!C$15,CalculationsAndCharts!$A2367+$A$11,IF($C$7,8,0),1,1)</f>
        <v>38.299999999999997</v>
      </c>
      <c r="E2367" s="4">
        <f ca="1">OFFSET(InputPriceData!D$15,CalculationsAndCharts!$A2367+$A$11,IF($C$7,8,0),1,1)</f>
        <v>38.49</v>
      </c>
      <c r="F2367" s="4">
        <f ca="1">OFFSET(InputPriceData!E$15,CalculationsAndCharts!$A2367+$A$11,IF($C$7,8,0),1,1)</f>
        <v>37.700000000000003</v>
      </c>
      <c r="G2367" s="4">
        <f ca="1">OFFSET(InputPriceData!F$15,CalculationsAndCharts!$A2367+$A$11,IF($C$7,8,0),1,1)</f>
        <v>37.76</v>
      </c>
      <c r="H2367" s="133"/>
      <c r="I2367" s="133"/>
      <c r="J2367" s="37">
        <f t="shared" ca="1" si="696"/>
        <v>466</v>
      </c>
      <c r="K2367" s="124">
        <f t="shared" ca="1" si="697"/>
        <v>-1.0700000000000003</v>
      </c>
      <c r="L2367" s="343">
        <f t="shared" ca="1" si="688"/>
        <v>-8.1634415171017091E-2</v>
      </c>
      <c r="M2367" s="345">
        <f t="shared" ca="1" si="698"/>
        <v>0.36543630079182093</v>
      </c>
      <c r="N2367" s="344">
        <f t="shared" ca="1" si="689"/>
        <v>-0.22338890524595689</v>
      </c>
      <c r="O2367" s="4"/>
      <c r="P2367" s="4"/>
      <c r="Q2367" s="3"/>
      <c r="S2367" s="4"/>
      <c r="T2367" s="4" t="b">
        <f t="shared" ca="1" si="690"/>
        <v>0</v>
      </c>
      <c r="U2367" t="b">
        <f t="shared" ca="1" si="691"/>
        <v>1</v>
      </c>
      <c r="W2367" s="317" t="b">
        <f t="shared" ca="1" si="692"/>
        <v>0</v>
      </c>
      <c r="X2367" s="317" t="b">
        <f t="shared" ca="1" si="699"/>
        <v>1</v>
      </c>
      <c r="Y2367" s="317" t="b">
        <f t="shared" ca="1" si="693"/>
        <v>0</v>
      </c>
      <c r="Z2367" t="b">
        <f t="shared" ca="1" si="694"/>
        <v>0</v>
      </c>
      <c r="AA2367" s="37" t="b">
        <f t="shared" ca="1" si="700"/>
        <v>0</v>
      </c>
      <c r="AB2367" t="b">
        <f t="shared" ca="1" si="695"/>
        <v>0</v>
      </c>
      <c r="AD2367" t="b">
        <f t="shared" ca="1" si="701"/>
        <v>0</v>
      </c>
      <c r="AE2367" s="37" t="b">
        <f t="shared" ca="1" si="702"/>
        <v>0</v>
      </c>
      <c r="AF2367" t="b">
        <f t="shared" ca="1" si="703"/>
        <v>0</v>
      </c>
      <c r="AG2367" s="317" t="b">
        <f t="shared" ca="1" si="704"/>
        <v>0</v>
      </c>
      <c r="AH2367" s="317" t="b">
        <f t="shared" ca="1" si="705"/>
        <v>1</v>
      </c>
      <c r="AI2367" s="317" t="b">
        <f t="shared" ca="1" si="706"/>
        <v>0</v>
      </c>
    </row>
    <row r="2368" spans="1:35" x14ac:dyDescent="0.25">
      <c r="A2368">
        <v>2336</v>
      </c>
      <c r="B2368" s="169">
        <f ca="1">OFFSET(InputPriceData!B$15,CalculationsAndCharts!$A2368+$A$11,0,1,1)</f>
        <v>38455</v>
      </c>
      <c r="C2368" s="3">
        <f ca="1">OFFSET(InputPriceData!G$15,CalculationsAndCharts!$A2368+$A$11,IF($C$7,8,0),1,1)</f>
        <v>967100</v>
      </c>
      <c r="D2368" s="4">
        <f ca="1">OFFSET(InputPriceData!C$15,CalculationsAndCharts!$A2368+$A$11,IF($C$7,8,0),1,1)</f>
        <v>38.83</v>
      </c>
      <c r="E2368" s="4">
        <f ca="1">OFFSET(InputPriceData!D$15,CalculationsAndCharts!$A2368+$A$11,IF($C$7,8,0),1,1)</f>
        <v>39</v>
      </c>
      <c r="F2368" s="4">
        <f ca="1">OFFSET(InputPriceData!E$15,CalculationsAndCharts!$A2368+$A$11,IF($C$7,8,0),1,1)</f>
        <v>38.35</v>
      </c>
      <c r="G2368" s="4">
        <f ca="1">OFFSET(InputPriceData!F$15,CalculationsAndCharts!$A2368+$A$11,IF($C$7,8,0),1,1)</f>
        <v>38.380000000000003</v>
      </c>
      <c r="H2368" s="133"/>
      <c r="I2368" s="133"/>
      <c r="J2368" s="37">
        <f t="shared" ca="1" si="696"/>
        <v>465</v>
      </c>
      <c r="K2368" s="124">
        <f t="shared" ca="1" si="697"/>
        <v>-0.59999999999999432</v>
      </c>
      <c r="L2368" s="343">
        <f t="shared" ca="1" si="688"/>
        <v>3.0706877861618076E-2</v>
      </c>
      <c r="M2368" s="345">
        <f t="shared" ca="1" si="698"/>
        <v>0.36875509666177692</v>
      </c>
      <c r="N2368" s="344">
        <f t="shared" ca="1" si="689"/>
        <v>8.3271738179614918E-2</v>
      </c>
      <c r="O2368" s="4"/>
      <c r="P2368" s="4"/>
      <c r="Q2368" s="3"/>
      <c r="S2368" s="4"/>
      <c r="T2368" s="4" t="b">
        <f t="shared" ca="1" si="690"/>
        <v>0</v>
      </c>
      <c r="U2368" t="b">
        <f t="shared" ca="1" si="691"/>
        <v>0</v>
      </c>
      <c r="W2368" s="317" t="b">
        <f t="shared" ca="1" si="692"/>
        <v>0</v>
      </c>
      <c r="X2368" s="317" t="b">
        <f t="shared" ca="1" si="699"/>
        <v>1</v>
      </c>
      <c r="Y2368" s="317" t="b">
        <f t="shared" ca="1" si="693"/>
        <v>0</v>
      </c>
      <c r="Z2368" t="b">
        <f t="shared" ca="1" si="694"/>
        <v>0</v>
      </c>
      <c r="AA2368" s="37" t="b">
        <f t="shared" ca="1" si="700"/>
        <v>0</v>
      </c>
      <c r="AB2368" t="b">
        <f t="shared" ca="1" si="695"/>
        <v>0</v>
      </c>
      <c r="AD2368" t="b">
        <f t="shared" ca="1" si="701"/>
        <v>0</v>
      </c>
      <c r="AE2368" s="37" t="b">
        <f t="shared" ca="1" si="702"/>
        <v>0</v>
      </c>
      <c r="AF2368" t="b">
        <f t="shared" ca="1" si="703"/>
        <v>0</v>
      </c>
      <c r="AG2368" s="317" t="b">
        <f t="shared" ca="1" si="704"/>
        <v>0</v>
      </c>
      <c r="AH2368" s="317" t="b">
        <f t="shared" ca="1" si="705"/>
        <v>1</v>
      </c>
      <c r="AI2368" s="317" t="b">
        <f t="shared" ca="1" si="706"/>
        <v>0</v>
      </c>
    </row>
    <row r="2369" spans="1:35" x14ac:dyDescent="0.25">
      <c r="A2369">
        <v>2337</v>
      </c>
      <c r="B2369" s="169">
        <f ca="1">OFFSET(InputPriceData!B$15,CalculationsAndCharts!$A2369+$A$11,0,1,1)</f>
        <v>38454</v>
      </c>
      <c r="C2369" s="3">
        <f ca="1">OFFSET(InputPriceData!G$15,CalculationsAndCharts!$A2369+$A$11,IF($C$7,8,0),1,1)</f>
        <v>1032100</v>
      </c>
      <c r="D2369" s="4">
        <f ca="1">OFFSET(InputPriceData!C$15,CalculationsAndCharts!$A2369+$A$11,IF($C$7,8,0),1,1)</f>
        <v>38.880000000000003</v>
      </c>
      <c r="E2369" s="4">
        <f ca="1">OFFSET(InputPriceData!D$15,CalculationsAndCharts!$A2369+$A$11,IF($C$7,8,0),1,1)</f>
        <v>38.950000000000003</v>
      </c>
      <c r="F2369" s="4">
        <f ca="1">OFFSET(InputPriceData!E$15,CalculationsAndCharts!$A2369+$A$11,IF($C$7,8,0),1,1)</f>
        <v>38.380000000000003</v>
      </c>
      <c r="G2369" s="4">
        <f ca="1">OFFSET(InputPriceData!F$15,CalculationsAndCharts!$A2369+$A$11,IF($C$7,8,0),1,1)</f>
        <v>38.83</v>
      </c>
      <c r="H2369" s="133"/>
      <c r="I2369" s="133"/>
      <c r="J2369" s="37">
        <f t="shared" ca="1" si="696"/>
        <v>464</v>
      </c>
      <c r="K2369" s="124">
        <f t="shared" ca="1" si="697"/>
        <v>-0.19000000000000483</v>
      </c>
      <c r="L2369" s="343">
        <f t="shared" ca="1" si="688"/>
        <v>9.9217392576717592E-2</v>
      </c>
      <c r="M2369" s="345">
        <f t="shared" ca="1" si="698"/>
        <v>0.37210403295840255</v>
      </c>
      <c r="N2369" s="344">
        <f t="shared" ca="1" si="689"/>
        <v>0.26663885308603757</v>
      </c>
      <c r="O2369" s="4"/>
      <c r="P2369" s="4"/>
      <c r="Q2369" s="3"/>
      <c r="S2369" s="4"/>
      <c r="T2369" s="4" t="b">
        <f t="shared" ca="1" si="690"/>
        <v>0</v>
      </c>
      <c r="U2369" t="b">
        <f t="shared" ca="1" si="691"/>
        <v>0</v>
      </c>
      <c r="W2369" s="317" t="b">
        <f t="shared" ca="1" si="692"/>
        <v>0</v>
      </c>
      <c r="X2369" s="317" t="b">
        <f t="shared" ca="1" si="699"/>
        <v>1</v>
      </c>
      <c r="Y2369" s="317" t="b">
        <f t="shared" ca="1" si="693"/>
        <v>0</v>
      </c>
      <c r="Z2369" t="b">
        <f t="shared" ca="1" si="694"/>
        <v>0</v>
      </c>
      <c r="AA2369" s="37" t="b">
        <f t="shared" ca="1" si="700"/>
        <v>0</v>
      </c>
      <c r="AB2369" t="b">
        <f t="shared" ca="1" si="695"/>
        <v>0</v>
      </c>
      <c r="AD2369" t="b">
        <f t="shared" ca="1" si="701"/>
        <v>0</v>
      </c>
      <c r="AE2369" s="37" t="b">
        <f t="shared" ca="1" si="702"/>
        <v>0</v>
      </c>
      <c r="AF2369" t="b">
        <f t="shared" ca="1" si="703"/>
        <v>0</v>
      </c>
      <c r="AG2369" s="317" t="b">
        <f t="shared" ca="1" si="704"/>
        <v>0</v>
      </c>
      <c r="AH2369" s="317" t="b">
        <f t="shared" ca="1" si="705"/>
        <v>1</v>
      </c>
      <c r="AI2369" s="317" t="b">
        <f t="shared" ca="1" si="706"/>
        <v>0</v>
      </c>
    </row>
    <row r="2370" spans="1:35" x14ac:dyDescent="0.25">
      <c r="A2370">
        <v>2338</v>
      </c>
      <c r="B2370" s="169">
        <f ca="1">OFFSET(InputPriceData!B$15,CalculationsAndCharts!$A2370+$A$11,0,1,1)</f>
        <v>38453</v>
      </c>
      <c r="C2370" s="3">
        <f ca="1">OFFSET(InputPriceData!G$15,CalculationsAndCharts!$A2370+$A$11,IF($C$7,8,0),1,1)</f>
        <v>624600</v>
      </c>
      <c r="D2370" s="4">
        <f ca="1">OFFSET(InputPriceData!C$15,CalculationsAndCharts!$A2370+$A$11,IF($C$7,8,0),1,1)</f>
        <v>38.99</v>
      </c>
      <c r="E2370" s="4">
        <f ca="1">OFFSET(InputPriceData!D$15,CalculationsAndCharts!$A2370+$A$11,IF($C$7,8,0),1,1)</f>
        <v>39.119999999999997</v>
      </c>
      <c r="F2370" s="4">
        <f ca="1">OFFSET(InputPriceData!E$15,CalculationsAndCharts!$A2370+$A$11,IF($C$7,8,0),1,1)</f>
        <v>38.81</v>
      </c>
      <c r="G2370" s="4">
        <f ca="1">OFFSET(InputPriceData!F$15,CalculationsAndCharts!$A2370+$A$11,IF($C$7,8,0),1,1)</f>
        <v>38.979999999999997</v>
      </c>
      <c r="H2370" s="133"/>
      <c r="I2370" s="133"/>
      <c r="J2370" s="37">
        <f t="shared" ca="1" si="696"/>
        <v>463</v>
      </c>
      <c r="K2370" s="124">
        <f t="shared" ca="1" si="697"/>
        <v>-9.0000000000003411E-2</v>
      </c>
      <c r="L2370" s="343">
        <f t="shared" ca="1" si="688"/>
        <v>0.14515347737667966</v>
      </c>
      <c r="M2370" s="345">
        <f t="shared" ca="1" si="698"/>
        <v>0.37548338340908433</v>
      </c>
      <c r="N2370" s="344">
        <f t="shared" ca="1" si="689"/>
        <v>0.38657763243423426</v>
      </c>
      <c r="O2370" s="4"/>
      <c r="P2370" s="4"/>
      <c r="Q2370" s="3"/>
      <c r="S2370" s="4"/>
      <c r="T2370" s="4" t="b">
        <f t="shared" ca="1" si="690"/>
        <v>0</v>
      </c>
      <c r="U2370" t="b">
        <f t="shared" ca="1" si="691"/>
        <v>0</v>
      </c>
      <c r="W2370" s="317" t="b">
        <f t="shared" ca="1" si="692"/>
        <v>0</v>
      </c>
      <c r="X2370" s="317" t="b">
        <f t="shared" ca="1" si="699"/>
        <v>1</v>
      </c>
      <c r="Y2370" s="317" t="b">
        <f t="shared" ca="1" si="693"/>
        <v>0</v>
      </c>
      <c r="Z2370" t="b">
        <f t="shared" ca="1" si="694"/>
        <v>0</v>
      </c>
      <c r="AA2370" s="37" t="b">
        <f t="shared" ca="1" si="700"/>
        <v>0</v>
      </c>
      <c r="AB2370" t="b">
        <f t="shared" ca="1" si="695"/>
        <v>0</v>
      </c>
      <c r="AD2370" t="b">
        <f t="shared" ca="1" si="701"/>
        <v>0</v>
      </c>
      <c r="AE2370" s="37" t="b">
        <f t="shared" ca="1" si="702"/>
        <v>0</v>
      </c>
      <c r="AF2370" t="b">
        <f t="shared" ca="1" si="703"/>
        <v>0</v>
      </c>
      <c r="AG2370" s="317" t="b">
        <f t="shared" ca="1" si="704"/>
        <v>0</v>
      </c>
      <c r="AH2370" s="317" t="b">
        <f t="shared" ca="1" si="705"/>
        <v>1</v>
      </c>
      <c r="AI2370" s="317" t="b">
        <f t="shared" ca="1" si="706"/>
        <v>0</v>
      </c>
    </row>
    <row r="2371" spans="1:35" x14ac:dyDescent="0.25">
      <c r="A2371">
        <v>2339</v>
      </c>
      <c r="B2371" s="169">
        <f ca="1">OFFSET(InputPriceData!B$15,CalculationsAndCharts!$A2371+$A$11,0,1,1)</f>
        <v>38450</v>
      </c>
      <c r="C2371" s="3">
        <f ca="1">OFFSET(InputPriceData!G$15,CalculationsAndCharts!$A2371+$A$11,IF($C$7,8,0),1,1)</f>
        <v>1429200</v>
      </c>
      <c r="D2371" s="4">
        <f ca="1">OFFSET(InputPriceData!C$15,CalculationsAndCharts!$A2371+$A$11,IF($C$7,8,0),1,1)</f>
        <v>39</v>
      </c>
      <c r="E2371" s="4">
        <f ca="1">OFFSET(InputPriceData!D$15,CalculationsAndCharts!$A2371+$A$11,IF($C$7,8,0),1,1)</f>
        <v>39.21</v>
      </c>
      <c r="F2371" s="4">
        <f ca="1">OFFSET(InputPriceData!E$15,CalculationsAndCharts!$A2371+$A$11,IF($C$7,8,0),1,1)</f>
        <v>38.85</v>
      </c>
      <c r="G2371" s="4">
        <f ca="1">OFFSET(InputPriceData!F$15,CalculationsAndCharts!$A2371+$A$11,IF($C$7,8,0),1,1)</f>
        <v>39.020000000000003</v>
      </c>
      <c r="H2371" s="133"/>
      <c r="I2371" s="133"/>
      <c r="J2371" s="37">
        <f t="shared" ca="1" si="696"/>
        <v>462</v>
      </c>
      <c r="K2371" s="124">
        <f t="shared" ca="1" si="697"/>
        <v>-0.11999999999999744</v>
      </c>
      <c r="L2371" s="343">
        <f t="shared" ca="1" si="688"/>
        <v>0.18164778755802313</v>
      </c>
      <c r="M2371" s="345">
        <f t="shared" ca="1" si="698"/>
        <v>0.37889342422712846</v>
      </c>
      <c r="N2371" s="344">
        <f t="shared" ca="1" si="689"/>
        <v>0.47941657453821102</v>
      </c>
      <c r="O2371" s="4"/>
      <c r="P2371" s="4"/>
      <c r="Q2371" s="3"/>
      <c r="S2371" s="4"/>
      <c r="T2371" s="4" t="b">
        <f t="shared" ca="1" si="690"/>
        <v>0</v>
      </c>
      <c r="U2371" t="b">
        <f t="shared" ca="1" si="691"/>
        <v>0</v>
      </c>
      <c r="W2371" s="317" t="b">
        <f t="shared" ca="1" si="692"/>
        <v>0</v>
      </c>
      <c r="X2371" s="317" t="b">
        <f t="shared" ca="1" si="699"/>
        <v>1</v>
      </c>
      <c r="Y2371" s="317" t="b">
        <f t="shared" ca="1" si="693"/>
        <v>0</v>
      </c>
      <c r="Z2371" t="b">
        <f t="shared" ca="1" si="694"/>
        <v>0</v>
      </c>
      <c r="AA2371" s="37" t="b">
        <f t="shared" ca="1" si="700"/>
        <v>0</v>
      </c>
      <c r="AB2371" t="b">
        <f t="shared" ca="1" si="695"/>
        <v>0</v>
      </c>
      <c r="AD2371" t="b">
        <f t="shared" ca="1" si="701"/>
        <v>0</v>
      </c>
      <c r="AE2371" s="37" t="b">
        <f t="shared" ca="1" si="702"/>
        <v>0</v>
      </c>
      <c r="AF2371" t="b">
        <f t="shared" ca="1" si="703"/>
        <v>0</v>
      </c>
      <c r="AG2371" s="317" t="b">
        <f t="shared" ca="1" si="704"/>
        <v>0</v>
      </c>
      <c r="AH2371" s="317" t="b">
        <f t="shared" ca="1" si="705"/>
        <v>1</v>
      </c>
      <c r="AI2371" s="317" t="b">
        <f t="shared" ca="1" si="706"/>
        <v>0</v>
      </c>
    </row>
    <row r="2372" spans="1:35" x14ac:dyDescent="0.25">
      <c r="A2372">
        <v>2340</v>
      </c>
      <c r="B2372" s="169">
        <f ca="1">OFFSET(InputPriceData!B$15,CalculationsAndCharts!$A2372+$A$11,0,1,1)</f>
        <v>38449</v>
      </c>
      <c r="C2372" s="3">
        <f ca="1">OFFSET(InputPriceData!G$15,CalculationsAndCharts!$A2372+$A$11,IF($C$7,8,0),1,1)</f>
        <v>1175500</v>
      </c>
      <c r="D2372" s="4">
        <f ca="1">OFFSET(InputPriceData!C$15,CalculationsAndCharts!$A2372+$A$11,IF($C$7,8,0),1,1)</f>
        <v>39.18</v>
      </c>
      <c r="E2372" s="4">
        <f ca="1">OFFSET(InputPriceData!D$15,CalculationsAndCharts!$A2372+$A$11,IF($C$7,8,0),1,1)</f>
        <v>39.33</v>
      </c>
      <c r="F2372" s="4">
        <f ca="1">OFFSET(InputPriceData!E$15,CalculationsAndCharts!$A2372+$A$11,IF($C$7,8,0),1,1)</f>
        <v>38.880000000000003</v>
      </c>
      <c r="G2372" s="4">
        <f ca="1">OFFSET(InputPriceData!F$15,CalculationsAndCharts!$A2372+$A$11,IF($C$7,8,0),1,1)</f>
        <v>39.07</v>
      </c>
      <c r="H2372" s="133"/>
      <c r="I2372" s="133"/>
      <c r="J2372" s="37">
        <f t="shared" ca="1" si="696"/>
        <v>461</v>
      </c>
      <c r="K2372" s="124">
        <f t="shared" ca="1" si="697"/>
        <v>-7.0000000000000284E-2</v>
      </c>
      <c r="L2372" s="343">
        <f t="shared" ca="1" si="688"/>
        <v>0.20323566849965635</v>
      </c>
      <c r="M2372" s="345">
        <f t="shared" ca="1" si="698"/>
        <v>0.38233443413433749</v>
      </c>
      <c r="N2372" s="344">
        <f t="shared" ca="1" si="689"/>
        <v>0.53156517005802106</v>
      </c>
      <c r="O2372" s="4"/>
      <c r="P2372" s="4"/>
      <c r="Q2372" s="3"/>
      <c r="S2372" s="4"/>
      <c r="T2372" s="4" t="b">
        <f t="shared" ca="1" si="690"/>
        <v>0</v>
      </c>
      <c r="U2372" t="b">
        <f t="shared" ca="1" si="691"/>
        <v>0</v>
      </c>
      <c r="W2372" s="317" t="b">
        <f t="shared" ca="1" si="692"/>
        <v>0</v>
      </c>
      <c r="X2372" s="317" t="b">
        <f t="shared" ca="1" si="699"/>
        <v>1</v>
      </c>
      <c r="Y2372" s="317" t="b">
        <f t="shared" ca="1" si="693"/>
        <v>0</v>
      </c>
      <c r="Z2372" t="b">
        <f t="shared" ca="1" si="694"/>
        <v>0</v>
      </c>
      <c r="AA2372" s="37" t="b">
        <f t="shared" ca="1" si="700"/>
        <v>0</v>
      </c>
      <c r="AB2372" t="b">
        <f t="shared" ca="1" si="695"/>
        <v>0</v>
      </c>
      <c r="AD2372" t="b">
        <f t="shared" ca="1" si="701"/>
        <v>0</v>
      </c>
      <c r="AE2372" s="37" t="b">
        <f t="shared" ca="1" si="702"/>
        <v>0</v>
      </c>
      <c r="AF2372" t="b">
        <f t="shared" ca="1" si="703"/>
        <v>0</v>
      </c>
      <c r="AG2372" s="317" t="b">
        <f t="shared" ca="1" si="704"/>
        <v>0</v>
      </c>
      <c r="AH2372" s="317" t="b">
        <f t="shared" ca="1" si="705"/>
        <v>1</v>
      </c>
      <c r="AI2372" s="317" t="b">
        <f t="shared" ca="1" si="706"/>
        <v>0</v>
      </c>
    </row>
    <row r="2373" spans="1:35" x14ac:dyDescent="0.25">
      <c r="A2373">
        <v>2341</v>
      </c>
      <c r="B2373" s="169">
        <f ca="1">OFFSET(InputPriceData!B$15,CalculationsAndCharts!$A2373+$A$11,0,1,1)</f>
        <v>38448</v>
      </c>
      <c r="C2373" s="3">
        <f ca="1">OFFSET(InputPriceData!G$15,CalculationsAndCharts!$A2373+$A$11,IF($C$7,8,0),1,1)</f>
        <v>692900</v>
      </c>
      <c r="D2373" s="4">
        <f ca="1">OFFSET(InputPriceData!C$15,CalculationsAndCharts!$A2373+$A$11,IF($C$7,8,0),1,1)</f>
        <v>39.28</v>
      </c>
      <c r="E2373" s="4">
        <f ca="1">OFFSET(InputPriceData!D$15,CalculationsAndCharts!$A2373+$A$11,IF($C$7,8,0),1,1)</f>
        <v>39.340000000000003</v>
      </c>
      <c r="F2373" s="4">
        <f ca="1">OFFSET(InputPriceData!E$15,CalculationsAndCharts!$A2373+$A$11,IF($C$7,8,0),1,1)</f>
        <v>39.03</v>
      </c>
      <c r="G2373" s="4">
        <f ca="1">OFFSET(InputPriceData!F$15,CalculationsAndCharts!$A2373+$A$11,IF($C$7,8,0),1,1)</f>
        <v>39.14</v>
      </c>
      <c r="H2373" s="133"/>
      <c r="I2373" s="133"/>
      <c r="J2373" s="37">
        <f t="shared" ca="1" si="696"/>
        <v>460</v>
      </c>
      <c r="K2373" s="124">
        <f t="shared" ca="1" si="697"/>
        <v>0.14000000000000057</v>
      </c>
      <c r="L2373" s="343">
        <f t="shared" ca="1" si="688"/>
        <v>0.20015263188399585</v>
      </c>
      <c r="M2373" s="345">
        <f t="shared" ca="1" si="698"/>
        <v>0.38580669438379162</v>
      </c>
      <c r="N2373" s="344">
        <f t="shared" ca="1" si="689"/>
        <v>0.51878994013745294</v>
      </c>
      <c r="O2373" s="4"/>
      <c r="P2373" s="4"/>
      <c r="Q2373" s="3"/>
      <c r="S2373" s="4"/>
      <c r="T2373" s="4" t="b">
        <f t="shared" ca="1" si="690"/>
        <v>0</v>
      </c>
      <c r="U2373" t="b">
        <f t="shared" ca="1" si="691"/>
        <v>0</v>
      </c>
      <c r="W2373" s="317" t="b">
        <f t="shared" ca="1" si="692"/>
        <v>0</v>
      </c>
      <c r="X2373" s="317" t="b">
        <f t="shared" ca="1" si="699"/>
        <v>1</v>
      </c>
      <c r="Y2373" s="317" t="b">
        <f t="shared" ca="1" si="693"/>
        <v>0</v>
      </c>
      <c r="Z2373" t="b">
        <f t="shared" ca="1" si="694"/>
        <v>0</v>
      </c>
      <c r="AA2373" s="37" t="b">
        <f t="shared" ca="1" si="700"/>
        <v>0</v>
      </c>
      <c r="AB2373" t="b">
        <f t="shared" ca="1" si="695"/>
        <v>0</v>
      </c>
      <c r="AD2373" t="b">
        <f t="shared" ca="1" si="701"/>
        <v>0</v>
      </c>
      <c r="AE2373" s="37" t="b">
        <f t="shared" ca="1" si="702"/>
        <v>0</v>
      </c>
      <c r="AF2373" t="b">
        <f t="shared" ca="1" si="703"/>
        <v>0</v>
      </c>
      <c r="AG2373" s="317" t="b">
        <f t="shared" ca="1" si="704"/>
        <v>0</v>
      </c>
      <c r="AH2373" s="317" t="b">
        <f t="shared" ca="1" si="705"/>
        <v>1</v>
      </c>
      <c r="AI2373" s="317" t="b">
        <f t="shared" ca="1" si="706"/>
        <v>0</v>
      </c>
    </row>
    <row r="2374" spans="1:35" x14ac:dyDescent="0.25">
      <c r="A2374">
        <v>2342</v>
      </c>
      <c r="B2374" s="169">
        <f ca="1">OFFSET(InputPriceData!B$15,CalculationsAndCharts!$A2374+$A$11,0,1,1)</f>
        <v>38447</v>
      </c>
      <c r="C2374" s="3">
        <f ca="1">OFFSET(InputPriceData!G$15,CalculationsAndCharts!$A2374+$A$11,IF($C$7,8,0),1,1)</f>
        <v>1169000</v>
      </c>
      <c r="D2374" s="4">
        <f ca="1">OFFSET(InputPriceData!C$15,CalculationsAndCharts!$A2374+$A$11,IF($C$7,8,0),1,1)</f>
        <v>39</v>
      </c>
      <c r="E2374" s="4">
        <f ca="1">OFFSET(InputPriceData!D$15,CalculationsAndCharts!$A2374+$A$11,IF($C$7,8,0),1,1)</f>
        <v>39.369999999999997</v>
      </c>
      <c r="F2374" s="4">
        <f ca="1">OFFSET(InputPriceData!E$15,CalculationsAndCharts!$A2374+$A$11,IF($C$7,8,0),1,1)</f>
        <v>38.92</v>
      </c>
      <c r="G2374" s="4">
        <f ca="1">OFFSET(InputPriceData!F$15,CalculationsAndCharts!$A2374+$A$11,IF($C$7,8,0),1,1)</f>
        <v>39.14</v>
      </c>
      <c r="H2374" s="133"/>
      <c r="I2374" s="133"/>
      <c r="J2374" s="37">
        <f t="shared" ca="1" si="696"/>
        <v>459</v>
      </c>
      <c r="K2374" s="124">
        <f t="shared" ca="1" si="697"/>
        <v>0.17999999999999972</v>
      </c>
      <c r="L2374" s="343">
        <f t="shared" ca="1" si="688"/>
        <v>0.17499750721512558</v>
      </c>
      <c r="M2374" s="345">
        <f t="shared" ca="1" si="698"/>
        <v>0.38931048878283714</v>
      </c>
      <c r="N2374" s="344">
        <f t="shared" ca="1" si="689"/>
        <v>0.44950627393124681</v>
      </c>
      <c r="O2374" s="4"/>
      <c r="P2374" s="4"/>
      <c r="Q2374" s="3"/>
      <c r="S2374" s="4"/>
      <c r="T2374" s="4" t="b">
        <f t="shared" ca="1" si="690"/>
        <v>0</v>
      </c>
      <c r="U2374" t="b">
        <f t="shared" ca="1" si="691"/>
        <v>0</v>
      </c>
      <c r="W2374" s="317" t="b">
        <f t="shared" ca="1" si="692"/>
        <v>0</v>
      </c>
      <c r="X2374" s="317" t="b">
        <f t="shared" ca="1" si="699"/>
        <v>1</v>
      </c>
      <c r="Y2374" s="317" t="b">
        <f t="shared" ca="1" si="693"/>
        <v>0</v>
      </c>
      <c r="Z2374" t="b">
        <f t="shared" ca="1" si="694"/>
        <v>0</v>
      </c>
      <c r="AA2374" s="37" t="b">
        <f t="shared" ca="1" si="700"/>
        <v>0</v>
      </c>
      <c r="AB2374" t="b">
        <f t="shared" ca="1" si="695"/>
        <v>0</v>
      </c>
      <c r="AD2374" t="b">
        <f t="shared" ca="1" si="701"/>
        <v>0</v>
      </c>
      <c r="AE2374" s="37" t="b">
        <f t="shared" ca="1" si="702"/>
        <v>0</v>
      </c>
      <c r="AF2374" t="b">
        <f t="shared" ca="1" si="703"/>
        <v>0</v>
      </c>
      <c r="AG2374" s="317" t="b">
        <f t="shared" ca="1" si="704"/>
        <v>0</v>
      </c>
      <c r="AH2374" s="317" t="b">
        <f t="shared" ca="1" si="705"/>
        <v>1</v>
      </c>
      <c r="AI2374" s="317" t="b">
        <f t="shared" ca="1" si="706"/>
        <v>0</v>
      </c>
    </row>
    <row r="2375" spans="1:35" x14ac:dyDescent="0.25">
      <c r="A2375">
        <v>2343</v>
      </c>
      <c r="B2375" s="169">
        <f ca="1">OFFSET(InputPriceData!B$15,CalculationsAndCharts!$A2375+$A$11,0,1,1)</f>
        <v>38446</v>
      </c>
      <c r="C2375" s="3">
        <f ca="1">OFFSET(InputPriceData!G$15,CalculationsAndCharts!$A2375+$A$11,IF($C$7,8,0),1,1)</f>
        <v>1119600</v>
      </c>
      <c r="D2375" s="4">
        <f ca="1">OFFSET(InputPriceData!C$15,CalculationsAndCharts!$A2375+$A$11,IF($C$7,8,0),1,1)</f>
        <v>38.96</v>
      </c>
      <c r="E2375" s="4">
        <f ca="1">OFFSET(InputPriceData!D$15,CalculationsAndCharts!$A2375+$A$11,IF($C$7,8,0),1,1)</f>
        <v>39.11</v>
      </c>
      <c r="F2375" s="4">
        <f ca="1">OFFSET(InputPriceData!E$15,CalculationsAndCharts!$A2375+$A$11,IF($C$7,8,0),1,1)</f>
        <v>38.71</v>
      </c>
      <c r="G2375" s="4">
        <f ca="1">OFFSET(InputPriceData!F$15,CalculationsAndCharts!$A2375+$A$11,IF($C$7,8,0),1,1)</f>
        <v>39</v>
      </c>
      <c r="H2375" s="133"/>
      <c r="I2375" s="133"/>
      <c r="J2375" s="37">
        <f t="shared" ca="1" si="696"/>
        <v>458</v>
      </c>
      <c r="K2375" s="124">
        <f t="shared" ca="1" si="697"/>
        <v>0.29999999999999716</v>
      </c>
      <c r="L2375" s="343">
        <f t="shared" ca="1" si="688"/>
        <v>0.13392597038961923</v>
      </c>
      <c r="M2375" s="345">
        <f t="shared" ca="1" si="698"/>
        <v>0.3928461037162837</v>
      </c>
      <c r="N2375" s="344">
        <f t="shared" ca="1" si="689"/>
        <v>0.34091204958555865</v>
      </c>
      <c r="O2375" s="4"/>
      <c r="P2375" s="4"/>
      <c r="Q2375" s="3"/>
      <c r="S2375" s="4"/>
      <c r="T2375" s="4" t="b">
        <f t="shared" ca="1" si="690"/>
        <v>0</v>
      </c>
      <c r="U2375" t="b">
        <f t="shared" ca="1" si="691"/>
        <v>0</v>
      </c>
      <c r="W2375" s="317" t="b">
        <f t="shared" ca="1" si="692"/>
        <v>0</v>
      </c>
      <c r="X2375" s="317" t="b">
        <f t="shared" ca="1" si="699"/>
        <v>1</v>
      </c>
      <c r="Y2375" s="317" t="b">
        <f t="shared" ca="1" si="693"/>
        <v>0</v>
      </c>
      <c r="Z2375" t="b">
        <f t="shared" ca="1" si="694"/>
        <v>0</v>
      </c>
      <c r="AA2375" s="37" t="b">
        <f t="shared" ca="1" si="700"/>
        <v>0</v>
      </c>
      <c r="AB2375" t="b">
        <f t="shared" ca="1" si="695"/>
        <v>0</v>
      </c>
      <c r="AD2375" t="b">
        <f t="shared" ca="1" si="701"/>
        <v>0</v>
      </c>
      <c r="AE2375" s="37" t="b">
        <f t="shared" ca="1" si="702"/>
        <v>0</v>
      </c>
      <c r="AF2375" t="b">
        <f t="shared" ca="1" si="703"/>
        <v>0</v>
      </c>
      <c r="AG2375" s="317" t="b">
        <f t="shared" ca="1" si="704"/>
        <v>0</v>
      </c>
      <c r="AH2375" s="317" t="b">
        <f t="shared" ca="1" si="705"/>
        <v>1</v>
      </c>
      <c r="AI2375" s="317" t="b">
        <f t="shared" ca="1" si="706"/>
        <v>0</v>
      </c>
    </row>
    <row r="2376" spans="1:35" x14ac:dyDescent="0.25">
      <c r="A2376">
        <v>2344</v>
      </c>
      <c r="B2376" s="169">
        <f ca="1">OFFSET(InputPriceData!B$15,CalculationsAndCharts!$A2376+$A$11,0,1,1)</f>
        <v>38443</v>
      </c>
      <c r="C2376" s="3">
        <f ca="1">OFFSET(InputPriceData!G$15,CalculationsAndCharts!$A2376+$A$11,IF($C$7,8,0),1,1)</f>
        <v>2306200</v>
      </c>
      <c r="D2376" s="4">
        <f ca="1">OFFSET(InputPriceData!C$15,CalculationsAndCharts!$A2376+$A$11,IF($C$7,8,0),1,1)</f>
        <v>38.75</v>
      </c>
      <c r="E2376" s="4">
        <f ca="1">OFFSET(InputPriceData!D$15,CalculationsAndCharts!$A2376+$A$11,IF($C$7,8,0),1,1)</f>
        <v>38.99</v>
      </c>
      <c r="F2376" s="4">
        <f ca="1">OFFSET(InputPriceData!E$15,CalculationsAndCharts!$A2376+$A$11,IF($C$7,8,0),1,1)</f>
        <v>38.57</v>
      </c>
      <c r="G2376" s="4">
        <f ca="1">OFFSET(InputPriceData!F$15,CalculationsAndCharts!$A2376+$A$11,IF($C$7,8,0),1,1)</f>
        <v>38.96</v>
      </c>
      <c r="H2376" s="133"/>
      <c r="I2376" s="133"/>
      <c r="J2376" s="37">
        <f t="shared" ca="1" si="696"/>
        <v>457</v>
      </c>
      <c r="K2376" s="124">
        <f t="shared" ca="1" si="697"/>
        <v>0.14000000000000057</v>
      </c>
      <c r="L2376" s="343">
        <f t="shared" ca="1" si="688"/>
        <v>8.2953134058966177E-2</v>
      </c>
      <c r="M2376" s="345">
        <f t="shared" ca="1" si="698"/>
        <v>0.39641382816981202</v>
      </c>
      <c r="N2376" s="344">
        <f t="shared" ca="1" si="689"/>
        <v>0.20925893135955764</v>
      </c>
      <c r="O2376" s="4"/>
      <c r="P2376" s="4"/>
      <c r="Q2376" s="3"/>
      <c r="S2376" s="4"/>
      <c r="T2376" s="4" t="b">
        <f t="shared" ca="1" si="690"/>
        <v>0</v>
      </c>
      <c r="U2376" t="b">
        <f t="shared" ca="1" si="691"/>
        <v>0</v>
      </c>
      <c r="W2376" s="317" t="b">
        <f t="shared" ca="1" si="692"/>
        <v>1</v>
      </c>
      <c r="X2376" s="317" t="b">
        <f t="shared" ca="1" si="699"/>
        <v>1</v>
      </c>
      <c r="Y2376" s="317" t="b">
        <f t="shared" ca="1" si="693"/>
        <v>0</v>
      </c>
      <c r="Z2376" t="b">
        <f t="shared" ca="1" si="694"/>
        <v>0</v>
      </c>
      <c r="AA2376" s="37" t="b">
        <f t="shared" ca="1" si="700"/>
        <v>0</v>
      </c>
      <c r="AB2376" t="b">
        <f t="shared" ca="1" si="695"/>
        <v>1</v>
      </c>
      <c r="AD2376" t="b">
        <f t="shared" ca="1" si="701"/>
        <v>0</v>
      </c>
      <c r="AE2376" s="37" t="b">
        <f t="shared" ca="1" si="702"/>
        <v>0</v>
      </c>
      <c r="AF2376" t="b">
        <f t="shared" ca="1" si="703"/>
        <v>1</v>
      </c>
      <c r="AG2376" s="317" t="b">
        <f t="shared" ca="1" si="704"/>
        <v>1</v>
      </c>
      <c r="AH2376" s="317" t="b">
        <f t="shared" ca="1" si="705"/>
        <v>1</v>
      </c>
      <c r="AI2376" s="317" t="b">
        <f t="shared" ca="1" si="706"/>
        <v>0</v>
      </c>
    </row>
    <row r="2377" spans="1:35" x14ac:dyDescent="0.25">
      <c r="A2377">
        <v>2345</v>
      </c>
      <c r="B2377" s="169">
        <f ca="1">OFFSET(InputPriceData!B$15,CalculationsAndCharts!$A2377+$A$11,0,1,1)</f>
        <v>38442</v>
      </c>
      <c r="C2377" s="3">
        <f ca="1">OFFSET(InputPriceData!G$15,CalculationsAndCharts!$A2377+$A$11,IF($C$7,8,0),1,1)</f>
        <v>1154900</v>
      </c>
      <c r="D2377" s="4">
        <f ca="1">OFFSET(InputPriceData!C$15,CalculationsAndCharts!$A2377+$A$11,IF($C$7,8,0),1,1)</f>
        <v>38.64</v>
      </c>
      <c r="E2377" s="4">
        <f ca="1">OFFSET(InputPriceData!D$15,CalculationsAndCharts!$A2377+$A$11,IF($C$7,8,0),1,1)</f>
        <v>38.97</v>
      </c>
      <c r="F2377" s="4">
        <f ca="1">OFFSET(InputPriceData!E$15,CalculationsAndCharts!$A2377+$A$11,IF($C$7,8,0),1,1)</f>
        <v>38.35</v>
      </c>
      <c r="G2377" s="4">
        <f ca="1">OFFSET(InputPriceData!F$15,CalculationsAndCharts!$A2377+$A$11,IF($C$7,8,0),1,1)</f>
        <v>38.700000000000003</v>
      </c>
      <c r="H2377" s="133"/>
      <c r="I2377" s="133"/>
      <c r="J2377" s="37">
        <f t="shared" ca="1" si="696"/>
        <v>456</v>
      </c>
      <c r="K2377" s="124">
        <f t="shared" ca="1" si="697"/>
        <v>0.42999999999999972</v>
      </c>
      <c r="L2377" s="343">
        <f t="shared" ca="1" si="688"/>
        <v>2.0357495736110696E-2</v>
      </c>
      <c r="M2377" s="345">
        <f t="shared" ca="1" si="698"/>
        <v>0.40001395375359439</v>
      </c>
      <c r="N2377" s="344">
        <f t="shared" ca="1" si="689"/>
        <v>5.0891964005462573E-2</v>
      </c>
      <c r="O2377" s="4"/>
      <c r="P2377" s="4"/>
      <c r="Q2377" s="3"/>
      <c r="S2377" s="4"/>
      <c r="T2377" s="4" t="b">
        <f t="shared" ca="1" si="690"/>
        <v>1</v>
      </c>
      <c r="U2377" t="b">
        <f t="shared" ca="1" si="691"/>
        <v>0</v>
      </c>
      <c r="W2377" s="317" t="b">
        <f t="shared" ca="1" si="692"/>
        <v>0</v>
      </c>
      <c r="X2377" s="317" t="b">
        <f t="shared" ca="1" si="699"/>
        <v>0</v>
      </c>
      <c r="Y2377" s="317" t="b">
        <f t="shared" ca="1" si="693"/>
        <v>0</v>
      </c>
      <c r="Z2377" t="b">
        <f t="shared" ca="1" si="694"/>
        <v>0</v>
      </c>
      <c r="AA2377" s="37" t="b">
        <f t="shared" ca="1" si="700"/>
        <v>1</v>
      </c>
      <c r="AB2377" t="b">
        <f t="shared" ca="1" si="695"/>
        <v>0</v>
      </c>
      <c r="AD2377" t="b">
        <f t="shared" ca="1" si="701"/>
        <v>0</v>
      </c>
      <c r="AE2377" s="37" t="b">
        <f t="shared" ca="1" si="702"/>
        <v>1</v>
      </c>
      <c r="AF2377" t="b">
        <f t="shared" ca="1" si="703"/>
        <v>0</v>
      </c>
      <c r="AG2377" s="317" t="b">
        <f t="shared" ca="1" si="704"/>
        <v>0</v>
      </c>
      <c r="AH2377" s="317" t="b">
        <f t="shared" ca="1" si="705"/>
        <v>0</v>
      </c>
      <c r="AI2377" s="317" t="b">
        <f t="shared" ca="1" si="706"/>
        <v>0</v>
      </c>
    </row>
    <row r="2378" spans="1:35" x14ac:dyDescent="0.25">
      <c r="A2378">
        <v>2346</v>
      </c>
      <c r="B2378" s="169">
        <f ca="1">OFFSET(InputPriceData!B$15,CalculationsAndCharts!$A2378+$A$11,0,1,1)</f>
        <v>38441</v>
      </c>
      <c r="C2378" s="3">
        <f ca="1">OFFSET(InputPriceData!G$15,CalculationsAndCharts!$A2378+$A$11,IF($C$7,8,0),1,1)</f>
        <v>1149800</v>
      </c>
      <c r="D2378" s="4">
        <f ca="1">OFFSET(InputPriceData!C$15,CalculationsAndCharts!$A2378+$A$11,IF($C$7,8,0),1,1)</f>
        <v>38.35</v>
      </c>
      <c r="E2378" s="4">
        <f ca="1">OFFSET(InputPriceData!D$15,CalculationsAndCharts!$A2378+$A$11,IF($C$7,8,0),1,1)</f>
        <v>38.94</v>
      </c>
      <c r="F2378" s="4">
        <f ca="1">OFFSET(InputPriceData!E$15,CalculationsAndCharts!$A2378+$A$11,IF($C$7,8,0),1,1)</f>
        <v>38.29</v>
      </c>
      <c r="G2378" s="4">
        <f ca="1">OFFSET(InputPriceData!F$15,CalculationsAndCharts!$A2378+$A$11,IF($C$7,8,0),1,1)</f>
        <v>38.82</v>
      </c>
      <c r="H2378" s="133"/>
      <c r="I2378" s="133"/>
      <c r="J2378" s="37">
        <f t="shared" ca="1" si="696"/>
        <v>455</v>
      </c>
      <c r="K2378" s="124">
        <f t="shared" ca="1" si="697"/>
        <v>0.5</v>
      </c>
      <c r="L2378" s="343">
        <f t="shared" ca="1" si="688"/>
        <v>-4.4640714498327544E-2</v>
      </c>
      <c r="M2378" s="345">
        <f t="shared" ca="1" si="698"/>
        <v>0.40364677472612953</v>
      </c>
      <c r="N2378" s="344">
        <f t="shared" ca="1" si="689"/>
        <v>-0.11059351218306114</v>
      </c>
      <c r="O2378" s="4"/>
      <c r="P2378" s="4"/>
      <c r="Q2378" s="3"/>
      <c r="S2378" s="4"/>
      <c r="T2378" s="4" t="b">
        <f t="shared" ca="1" si="690"/>
        <v>0</v>
      </c>
      <c r="U2378" t="b">
        <f t="shared" ca="1" si="691"/>
        <v>0</v>
      </c>
      <c r="W2378" s="317" t="b">
        <f t="shared" ca="1" si="692"/>
        <v>0</v>
      </c>
      <c r="X2378" s="317" t="b">
        <f t="shared" ca="1" si="699"/>
        <v>0</v>
      </c>
      <c r="Y2378" s="317" t="b">
        <f t="shared" ca="1" si="693"/>
        <v>0</v>
      </c>
      <c r="Z2378" t="b">
        <f t="shared" ca="1" si="694"/>
        <v>0</v>
      </c>
      <c r="AA2378" s="37" t="b">
        <f t="shared" ca="1" si="700"/>
        <v>1</v>
      </c>
      <c r="AB2378" t="b">
        <f t="shared" ca="1" si="695"/>
        <v>0</v>
      </c>
      <c r="AD2378" t="b">
        <f t="shared" ca="1" si="701"/>
        <v>0</v>
      </c>
      <c r="AE2378" s="37" t="b">
        <f t="shared" ca="1" si="702"/>
        <v>1</v>
      </c>
      <c r="AF2378" t="b">
        <f t="shared" ca="1" si="703"/>
        <v>0</v>
      </c>
      <c r="AG2378" s="317" t="b">
        <f t="shared" ca="1" si="704"/>
        <v>0</v>
      </c>
      <c r="AH2378" s="317" t="b">
        <f t="shared" ca="1" si="705"/>
        <v>0</v>
      </c>
      <c r="AI2378" s="317" t="b">
        <f t="shared" ca="1" si="706"/>
        <v>0</v>
      </c>
    </row>
    <row r="2379" spans="1:35" x14ac:dyDescent="0.25">
      <c r="A2379">
        <v>2347</v>
      </c>
      <c r="B2379" s="169">
        <f ca="1">OFFSET(InputPriceData!B$15,CalculationsAndCharts!$A2379+$A$11,0,1,1)</f>
        <v>38440</v>
      </c>
      <c r="C2379" s="3">
        <f ca="1">OFFSET(InputPriceData!G$15,CalculationsAndCharts!$A2379+$A$11,IF($C$7,8,0),1,1)</f>
        <v>1378500</v>
      </c>
      <c r="D2379" s="4">
        <f ca="1">OFFSET(InputPriceData!C$15,CalculationsAndCharts!$A2379+$A$11,IF($C$7,8,0),1,1)</f>
        <v>38.18</v>
      </c>
      <c r="E2379" s="4">
        <f ca="1">OFFSET(InputPriceData!D$15,CalculationsAndCharts!$A2379+$A$11,IF($C$7,8,0),1,1)</f>
        <v>38.49</v>
      </c>
      <c r="F2379" s="4">
        <f ca="1">OFFSET(InputPriceData!E$15,CalculationsAndCharts!$A2379+$A$11,IF($C$7,8,0),1,1)</f>
        <v>38.090000000000003</v>
      </c>
      <c r="G2379" s="4">
        <f ca="1">OFFSET(InputPriceData!F$15,CalculationsAndCharts!$A2379+$A$11,IF($C$7,8,0),1,1)</f>
        <v>38.270000000000003</v>
      </c>
      <c r="H2379" s="133"/>
      <c r="I2379" s="133"/>
      <c r="J2379" s="37">
        <f t="shared" ca="1" si="696"/>
        <v>454</v>
      </c>
      <c r="K2379" s="124">
        <f t="shared" ca="1" si="697"/>
        <v>-0.26999999999999602</v>
      </c>
      <c r="L2379" s="343">
        <f t="shared" ca="1" si="688"/>
        <v>-8.3199903074519105E-2</v>
      </c>
      <c r="M2379" s="345">
        <f t="shared" ca="1" si="698"/>
        <v>0.40731258801829417</v>
      </c>
      <c r="N2379" s="344">
        <f t="shared" ca="1" si="689"/>
        <v>-0.20426548435272576</v>
      </c>
      <c r="O2379" s="4"/>
      <c r="P2379" s="4"/>
      <c r="Q2379" s="3"/>
      <c r="S2379" s="4"/>
      <c r="T2379" s="4" t="b">
        <f t="shared" ca="1" si="690"/>
        <v>0</v>
      </c>
      <c r="U2379" t="b">
        <f t="shared" ca="1" si="691"/>
        <v>0</v>
      </c>
      <c r="W2379" s="317" t="b">
        <f t="shared" ca="1" si="692"/>
        <v>0</v>
      </c>
      <c r="X2379" s="317" t="b">
        <f t="shared" ca="1" si="699"/>
        <v>0</v>
      </c>
      <c r="Y2379" s="317" t="b">
        <f t="shared" ca="1" si="693"/>
        <v>0</v>
      </c>
      <c r="Z2379" t="b">
        <f t="shared" ca="1" si="694"/>
        <v>0</v>
      </c>
      <c r="AA2379" s="37" t="b">
        <f t="shared" ca="1" si="700"/>
        <v>1</v>
      </c>
      <c r="AB2379" t="b">
        <f t="shared" ca="1" si="695"/>
        <v>0</v>
      </c>
      <c r="AD2379" t="b">
        <f t="shared" ca="1" si="701"/>
        <v>0</v>
      </c>
      <c r="AE2379" s="37" t="b">
        <f t="shared" ca="1" si="702"/>
        <v>1</v>
      </c>
      <c r="AF2379" t="b">
        <f t="shared" ca="1" si="703"/>
        <v>0</v>
      </c>
      <c r="AG2379" s="317" t="b">
        <f t="shared" ca="1" si="704"/>
        <v>0</v>
      </c>
      <c r="AH2379" s="317" t="b">
        <f t="shared" ca="1" si="705"/>
        <v>0</v>
      </c>
      <c r="AI2379" s="317" t="b">
        <f t="shared" ca="1" si="706"/>
        <v>0</v>
      </c>
    </row>
    <row r="2380" spans="1:35" x14ac:dyDescent="0.25">
      <c r="A2380">
        <v>2348</v>
      </c>
      <c r="B2380" s="169">
        <f ca="1">OFFSET(InputPriceData!B$15,CalculationsAndCharts!$A2380+$A$11,0,1,1)</f>
        <v>38439</v>
      </c>
      <c r="C2380" s="3">
        <f ca="1">OFFSET(InputPriceData!G$15,CalculationsAndCharts!$A2380+$A$11,IF($C$7,8,0),1,1)</f>
        <v>901800</v>
      </c>
      <c r="D2380" s="4">
        <f ca="1">OFFSET(InputPriceData!C$15,CalculationsAndCharts!$A2380+$A$11,IF($C$7,8,0),1,1)</f>
        <v>38.43</v>
      </c>
      <c r="E2380" s="4">
        <f ca="1">OFFSET(InputPriceData!D$15,CalculationsAndCharts!$A2380+$A$11,IF($C$7,8,0),1,1)</f>
        <v>38.74</v>
      </c>
      <c r="F2380" s="4">
        <f ca="1">OFFSET(InputPriceData!E$15,CalculationsAndCharts!$A2380+$A$11,IF($C$7,8,0),1,1)</f>
        <v>38.32</v>
      </c>
      <c r="G2380" s="4">
        <f ca="1">OFFSET(InputPriceData!F$15,CalculationsAndCharts!$A2380+$A$11,IF($C$7,8,0),1,1)</f>
        <v>38.32</v>
      </c>
      <c r="H2380" s="133"/>
      <c r="I2380" s="133"/>
      <c r="J2380" s="37">
        <f t="shared" ca="1" si="696"/>
        <v>453</v>
      </c>
      <c r="K2380" s="124">
        <f t="shared" ca="1" si="697"/>
        <v>9.0000000000003411E-2</v>
      </c>
      <c r="L2380" s="343">
        <f t="shared" ca="1" si="688"/>
        <v>-0.11890482201207497</v>
      </c>
      <c r="M2380" s="345">
        <f t="shared" ca="1" si="698"/>
        <v>0.41101169325761272</v>
      </c>
      <c r="N2380" s="344">
        <f t="shared" ca="1" si="689"/>
        <v>-0.2892979055404834</v>
      </c>
      <c r="O2380" s="4"/>
      <c r="P2380" s="4"/>
      <c r="Q2380" s="3"/>
      <c r="S2380" s="4"/>
      <c r="T2380" s="4" t="b">
        <f t="shared" ca="1" si="690"/>
        <v>0</v>
      </c>
      <c r="U2380" t="b">
        <f t="shared" ca="1" si="691"/>
        <v>0</v>
      </c>
      <c r="W2380" s="317" t="b">
        <f t="shared" ca="1" si="692"/>
        <v>0</v>
      </c>
      <c r="X2380" s="317" t="b">
        <f t="shared" ca="1" si="699"/>
        <v>0</v>
      </c>
      <c r="Y2380" s="317" t="b">
        <f t="shared" ca="1" si="693"/>
        <v>0</v>
      </c>
      <c r="Z2380" t="b">
        <f t="shared" ca="1" si="694"/>
        <v>0</v>
      </c>
      <c r="AA2380" s="37" t="b">
        <f t="shared" ca="1" si="700"/>
        <v>1</v>
      </c>
      <c r="AB2380" t="b">
        <f t="shared" ca="1" si="695"/>
        <v>0</v>
      </c>
      <c r="AD2380" t="b">
        <f t="shared" ca="1" si="701"/>
        <v>0</v>
      </c>
      <c r="AE2380" s="37" t="b">
        <f t="shared" ca="1" si="702"/>
        <v>1</v>
      </c>
      <c r="AF2380" t="b">
        <f t="shared" ca="1" si="703"/>
        <v>0</v>
      </c>
      <c r="AG2380" s="317" t="b">
        <f t="shared" ca="1" si="704"/>
        <v>0</v>
      </c>
      <c r="AH2380" s="317" t="b">
        <f t="shared" ca="1" si="705"/>
        <v>0</v>
      </c>
      <c r="AI2380" s="317" t="b">
        <f t="shared" ca="1" si="706"/>
        <v>0</v>
      </c>
    </row>
    <row r="2381" spans="1:35" x14ac:dyDescent="0.25">
      <c r="A2381">
        <v>2349</v>
      </c>
      <c r="B2381" s="169">
        <f ca="1">OFFSET(InputPriceData!B$15,CalculationsAndCharts!$A2381+$A$11,0,1,1)</f>
        <v>38435</v>
      </c>
      <c r="C2381" s="3">
        <f ca="1">OFFSET(InputPriceData!G$15,CalculationsAndCharts!$A2381+$A$11,IF($C$7,8,0),1,1)</f>
        <v>1697300</v>
      </c>
      <c r="D2381" s="4">
        <f ca="1">OFFSET(InputPriceData!C$15,CalculationsAndCharts!$A2381+$A$11,IF($C$7,8,0),1,1)</f>
        <v>38.51</v>
      </c>
      <c r="E2381" s="4">
        <f ca="1">OFFSET(InputPriceData!D$15,CalculationsAndCharts!$A2381+$A$11,IF($C$7,8,0),1,1)</f>
        <v>38.69</v>
      </c>
      <c r="F2381" s="4">
        <f ca="1">OFFSET(InputPriceData!E$15,CalculationsAndCharts!$A2381+$A$11,IF($C$7,8,0),1,1)</f>
        <v>38.35</v>
      </c>
      <c r="G2381" s="4">
        <f ca="1">OFFSET(InputPriceData!F$15,CalculationsAndCharts!$A2381+$A$11,IF($C$7,8,0),1,1)</f>
        <v>38.54</v>
      </c>
      <c r="H2381" s="133"/>
      <c r="I2381" s="133"/>
      <c r="J2381" s="37">
        <f t="shared" ca="1" si="696"/>
        <v>452</v>
      </c>
      <c r="K2381" s="124">
        <f t="shared" ca="1" si="697"/>
        <v>0.61999999999999744</v>
      </c>
      <c r="L2381" s="343">
        <f t="shared" ca="1" si="688"/>
        <v>-0.17101734904141244</v>
      </c>
      <c r="M2381" s="345">
        <f t="shared" ca="1" si="698"/>
        <v>0.41474439279274744</v>
      </c>
      <c r="N2381" s="344">
        <f t="shared" ca="1" si="689"/>
        <v>-0.41234396899217823</v>
      </c>
      <c r="O2381" s="4"/>
      <c r="P2381" s="4"/>
      <c r="Q2381" s="3"/>
      <c r="S2381" s="4"/>
      <c r="T2381" s="4" t="b">
        <f t="shared" ca="1" si="690"/>
        <v>0</v>
      </c>
      <c r="U2381" t="b">
        <f t="shared" ca="1" si="691"/>
        <v>0</v>
      </c>
      <c r="W2381" s="317" t="b">
        <f t="shared" ca="1" si="692"/>
        <v>0</v>
      </c>
      <c r="X2381" s="317" t="b">
        <f t="shared" ca="1" si="699"/>
        <v>0</v>
      </c>
      <c r="Y2381" s="317" t="b">
        <f t="shared" ca="1" si="693"/>
        <v>0</v>
      </c>
      <c r="Z2381" t="b">
        <f t="shared" ca="1" si="694"/>
        <v>0</v>
      </c>
      <c r="AA2381" s="37" t="b">
        <f t="shared" ca="1" si="700"/>
        <v>1</v>
      </c>
      <c r="AB2381" t="b">
        <f t="shared" ca="1" si="695"/>
        <v>0</v>
      </c>
      <c r="AD2381" t="b">
        <f t="shared" ca="1" si="701"/>
        <v>0</v>
      </c>
      <c r="AE2381" s="37" t="b">
        <f t="shared" ca="1" si="702"/>
        <v>1</v>
      </c>
      <c r="AF2381" t="b">
        <f t="shared" ca="1" si="703"/>
        <v>0</v>
      </c>
      <c r="AG2381" s="317" t="b">
        <f t="shared" ca="1" si="704"/>
        <v>0</v>
      </c>
      <c r="AH2381" s="317" t="b">
        <f t="shared" ca="1" si="705"/>
        <v>0</v>
      </c>
      <c r="AI2381" s="317" t="b">
        <f t="shared" ca="1" si="706"/>
        <v>0</v>
      </c>
    </row>
    <row r="2382" spans="1:35" x14ac:dyDescent="0.25">
      <c r="A2382">
        <v>2350</v>
      </c>
      <c r="B2382" s="169">
        <f ca="1">OFFSET(InputPriceData!B$15,CalculationsAndCharts!$A2382+$A$11,0,1,1)</f>
        <v>38434</v>
      </c>
      <c r="C2382" s="3">
        <f ca="1">OFFSET(InputPriceData!G$15,CalculationsAndCharts!$A2382+$A$11,IF($C$7,8,0),1,1)</f>
        <v>1755200</v>
      </c>
      <c r="D2382" s="4">
        <f ca="1">OFFSET(InputPriceData!C$15,CalculationsAndCharts!$A2382+$A$11,IF($C$7,8,0),1,1)</f>
        <v>37.799999999999997</v>
      </c>
      <c r="E2382" s="4">
        <f ca="1">OFFSET(InputPriceData!D$15,CalculationsAndCharts!$A2382+$A$11,IF($C$7,8,0),1,1)</f>
        <v>38.35</v>
      </c>
      <c r="F2382" s="4">
        <f ca="1">OFFSET(InputPriceData!E$15,CalculationsAndCharts!$A2382+$A$11,IF($C$7,8,0),1,1)</f>
        <v>37.72</v>
      </c>
      <c r="G2382" s="4">
        <f ca="1">OFFSET(InputPriceData!F$15,CalculationsAndCharts!$A2382+$A$11,IF($C$7,8,0),1,1)</f>
        <v>38.229999999999997</v>
      </c>
      <c r="H2382" s="133"/>
      <c r="I2382" s="133"/>
      <c r="J2382" s="37">
        <f t="shared" ca="1" si="696"/>
        <v>451</v>
      </c>
      <c r="K2382" s="124">
        <f t="shared" ca="1" si="697"/>
        <v>7.9999999999998295E-2</v>
      </c>
      <c r="L2382" s="343">
        <f t="shared" ca="1" si="688"/>
        <v>-0.18746651438468753</v>
      </c>
      <c r="M2382" s="345">
        <f t="shared" ca="1" si="698"/>
        <v>0.41851099171821132</v>
      </c>
      <c r="N2382" s="344">
        <f t="shared" ca="1" si="689"/>
        <v>-0.44793689555210314</v>
      </c>
      <c r="O2382" s="4"/>
      <c r="P2382" s="4"/>
      <c r="Q2382" s="3"/>
      <c r="S2382" s="4"/>
      <c r="T2382" s="4" t="b">
        <f t="shared" ca="1" si="690"/>
        <v>0</v>
      </c>
      <c r="U2382" t="b">
        <f t="shared" ca="1" si="691"/>
        <v>0</v>
      </c>
      <c r="W2382" s="317" t="b">
        <f t="shared" ca="1" si="692"/>
        <v>0</v>
      </c>
      <c r="X2382" s="317" t="b">
        <f t="shared" ca="1" si="699"/>
        <v>0</v>
      </c>
      <c r="Y2382" s="317" t="b">
        <f t="shared" ca="1" si="693"/>
        <v>0</v>
      </c>
      <c r="Z2382" t="b">
        <f t="shared" ca="1" si="694"/>
        <v>0</v>
      </c>
      <c r="AA2382" s="37" t="b">
        <f t="shared" ca="1" si="700"/>
        <v>1</v>
      </c>
      <c r="AB2382" t="b">
        <f t="shared" ca="1" si="695"/>
        <v>0</v>
      </c>
      <c r="AD2382" t="b">
        <f t="shared" ca="1" si="701"/>
        <v>0</v>
      </c>
      <c r="AE2382" s="37" t="b">
        <f t="shared" ca="1" si="702"/>
        <v>1</v>
      </c>
      <c r="AF2382" t="b">
        <f t="shared" ca="1" si="703"/>
        <v>0</v>
      </c>
      <c r="AG2382" s="317" t="b">
        <f t="shared" ca="1" si="704"/>
        <v>0</v>
      </c>
      <c r="AH2382" s="317" t="b">
        <f t="shared" ca="1" si="705"/>
        <v>0</v>
      </c>
      <c r="AI2382" s="317" t="b">
        <f t="shared" ca="1" si="706"/>
        <v>0</v>
      </c>
    </row>
    <row r="2383" spans="1:35" x14ac:dyDescent="0.25">
      <c r="A2383">
        <v>2351</v>
      </c>
      <c r="B2383" s="169">
        <f ca="1">OFFSET(InputPriceData!B$15,CalculationsAndCharts!$A2383+$A$11,0,1,1)</f>
        <v>38433</v>
      </c>
      <c r="C2383" s="3">
        <f ca="1">OFFSET(InputPriceData!G$15,CalculationsAndCharts!$A2383+$A$11,IF($C$7,8,0),1,1)</f>
        <v>1610500</v>
      </c>
      <c r="D2383" s="4">
        <f ca="1">OFFSET(InputPriceData!C$15,CalculationsAndCharts!$A2383+$A$11,IF($C$7,8,0),1,1)</f>
        <v>38.25</v>
      </c>
      <c r="E2383" s="4">
        <f ca="1">OFFSET(InputPriceData!D$15,CalculationsAndCharts!$A2383+$A$11,IF($C$7,8,0),1,1)</f>
        <v>38.53</v>
      </c>
      <c r="F2383" s="4">
        <f ca="1">OFFSET(InputPriceData!E$15,CalculationsAndCharts!$A2383+$A$11,IF($C$7,8,0),1,1)</f>
        <v>37.86</v>
      </c>
      <c r="G2383" s="4">
        <f ca="1">OFFSET(InputPriceData!F$15,CalculationsAndCharts!$A2383+$A$11,IF($C$7,8,0),1,1)</f>
        <v>37.92</v>
      </c>
      <c r="H2383" s="133"/>
      <c r="I2383" s="133"/>
      <c r="J2383" s="37">
        <f t="shared" ca="1" si="696"/>
        <v>450</v>
      </c>
      <c r="K2383" s="124">
        <f t="shared" ca="1" si="697"/>
        <v>-0.58999999999999631</v>
      </c>
      <c r="L2383" s="343">
        <f t="shared" ca="1" si="688"/>
        <v>-0.14689609159732259</v>
      </c>
      <c r="M2383" s="345">
        <f t="shared" ca="1" si="698"/>
        <v>0.42231179789930506</v>
      </c>
      <c r="N2383" s="344">
        <f t="shared" ca="1" si="689"/>
        <v>-0.34783800104099416</v>
      </c>
      <c r="O2383" s="4"/>
      <c r="P2383" s="4"/>
      <c r="Q2383" s="3"/>
      <c r="S2383" s="4"/>
      <c r="T2383" s="4" t="b">
        <f t="shared" ca="1" si="690"/>
        <v>0</v>
      </c>
      <c r="U2383" t="b">
        <f t="shared" ca="1" si="691"/>
        <v>0</v>
      </c>
      <c r="W2383" s="317" t="b">
        <f t="shared" ca="1" si="692"/>
        <v>0</v>
      </c>
      <c r="X2383" s="317" t="b">
        <f t="shared" ca="1" si="699"/>
        <v>0</v>
      </c>
      <c r="Y2383" s="317" t="b">
        <f t="shared" ca="1" si="693"/>
        <v>0</v>
      </c>
      <c r="Z2383" t="b">
        <f t="shared" ca="1" si="694"/>
        <v>0</v>
      </c>
      <c r="AA2383" s="37" t="b">
        <f t="shared" ca="1" si="700"/>
        <v>1</v>
      </c>
      <c r="AB2383" t="b">
        <f t="shared" ca="1" si="695"/>
        <v>0</v>
      </c>
      <c r="AD2383" t="b">
        <f t="shared" ca="1" si="701"/>
        <v>0</v>
      </c>
      <c r="AE2383" s="37" t="b">
        <f t="shared" ca="1" si="702"/>
        <v>1</v>
      </c>
      <c r="AF2383" t="b">
        <f t="shared" ca="1" si="703"/>
        <v>0</v>
      </c>
      <c r="AG2383" s="317" t="b">
        <f t="shared" ca="1" si="704"/>
        <v>0</v>
      </c>
      <c r="AH2383" s="317" t="b">
        <f t="shared" ca="1" si="705"/>
        <v>0</v>
      </c>
      <c r="AI2383" s="317" t="b">
        <f t="shared" ca="1" si="706"/>
        <v>0</v>
      </c>
    </row>
    <row r="2384" spans="1:35" x14ac:dyDescent="0.25">
      <c r="A2384">
        <v>2352</v>
      </c>
      <c r="B2384" s="169">
        <f ca="1">OFFSET(InputPriceData!B$15,CalculationsAndCharts!$A2384+$A$11,0,1,1)</f>
        <v>38432</v>
      </c>
      <c r="C2384" s="3">
        <f ca="1">OFFSET(InputPriceData!G$15,CalculationsAndCharts!$A2384+$A$11,IF($C$7,8,0),1,1)</f>
        <v>1385200</v>
      </c>
      <c r="D2384" s="4">
        <f ca="1">OFFSET(InputPriceData!C$15,CalculationsAndCharts!$A2384+$A$11,IF($C$7,8,0),1,1)</f>
        <v>38.450000000000003</v>
      </c>
      <c r="E2384" s="4">
        <f ca="1">OFFSET(InputPriceData!D$15,CalculationsAndCharts!$A2384+$A$11,IF($C$7,8,0),1,1)</f>
        <v>38.71</v>
      </c>
      <c r="F2384" s="4">
        <f ca="1">OFFSET(InputPriceData!E$15,CalculationsAndCharts!$A2384+$A$11,IF($C$7,8,0),1,1)</f>
        <v>38.01</v>
      </c>
      <c r="G2384" s="4">
        <f ca="1">OFFSET(InputPriceData!F$15,CalculationsAndCharts!$A2384+$A$11,IF($C$7,8,0),1,1)</f>
        <v>38.15</v>
      </c>
      <c r="H2384" s="133"/>
      <c r="I2384" s="133"/>
      <c r="J2384" s="37">
        <f t="shared" ca="1" si="696"/>
        <v>449</v>
      </c>
      <c r="K2384" s="124">
        <f t="shared" ca="1" si="697"/>
        <v>-0.42999999999999972</v>
      </c>
      <c r="L2384" s="343">
        <f t="shared" ca="1" si="688"/>
        <v>-9.695472334028174E-2</v>
      </c>
      <c r="M2384" s="345">
        <f t="shared" ca="1" si="698"/>
        <v>0.42614712199728061</v>
      </c>
      <c r="N2384" s="344">
        <f t="shared" ca="1" si="689"/>
        <v>-0.22751467353779392</v>
      </c>
      <c r="O2384" s="4"/>
      <c r="P2384" s="4"/>
      <c r="Q2384" s="3"/>
      <c r="S2384" s="4"/>
      <c r="T2384" s="4" t="b">
        <f t="shared" ca="1" si="690"/>
        <v>0</v>
      </c>
      <c r="U2384" t="b">
        <f t="shared" ca="1" si="691"/>
        <v>0</v>
      </c>
      <c r="W2384" s="317" t="b">
        <f t="shared" ca="1" si="692"/>
        <v>0</v>
      </c>
      <c r="X2384" s="317" t="b">
        <f t="shared" ca="1" si="699"/>
        <v>0</v>
      </c>
      <c r="Y2384" s="317" t="b">
        <f t="shared" ca="1" si="693"/>
        <v>0</v>
      </c>
      <c r="Z2384" t="b">
        <f t="shared" ca="1" si="694"/>
        <v>0</v>
      </c>
      <c r="AA2384" s="37" t="b">
        <f t="shared" ca="1" si="700"/>
        <v>1</v>
      </c>
      <c r="AB2384" t="b">
        <f t="shared" ca="1" si="695"/>
        <v>0</v>
      </c>
      <c r="AD2384" t="b">
        <f t="shared" ca="1" si="701"/>
        <v>0</v>
      </c>
      <c r="AE2384" s="37" t="b">
        <f t="shared" ca="1" si="702"/>
        <v>1</v>
      </c>
      <c r="AF2384" t="b">
        <f t="shared" ca="1" si="703"/>
        <v>0</v>
      </c>
      <c r="AG2384" s="317" t="b">
        <f t="shared" ca="1" si="704"/>
        <v>0</v>
      </c>
      <c r="AH2384" s="317" t="b">
        <f t="shared" ca="1" si="705"/>
        <v>0</v>
      </c>
      <c r="AI2384" s="317" t="b">
        <f t="shared" ca="1" si="706"/>
        <v>0</v>
      </c>
    </row>
    <row r="2385" spans="1:35" x14ac:dyDescent="0.25">
      <c r="A2385">
        <v>2353</v>
      </c>
      <c r="B2385" s="169">
        <f ca="1">OFFSET(InputPriceData!B$15,CalculationsAndCharts!$A2385+$A$11,0,1,1)</f>
        <v>38429</v>
      </c>
      <c r="C2385" s="3">
        <f ca="1">OFFSET(InputPriceData!G$15,CalculationsAndCharts!$A2385+$A$11,IF($C$7,8,0),1,1)</f>
        <v>2492500</v>
      </c>
      <c r="D2385" s="4">
        <f ca="1">OFFSET(InputPriceData!C$15,CalculationsAndCharts!$A2385+$A$11,IF($C$7,8,0),1,1)</f>
        <v>38.590000000000003</v>
      </c>
      <c r="E2385" s="4">
        <f ca="1">OFFSET(InputPriceData!D$15,CalculationsAndCharts!$A2385+$A$11,IF($C$7,8,0),1,1)</f>
        <v>38.770000000000003</v>
      </c>
      <c r="F2385" s="4">
        <f ca="1">OFFSET(InputPriceData!E$15,CalculationsAndCharts!$A2385+$A$11,IF($C$7,8,0),1,1)</f>
        <v>38.15</v>
      </c>
      <c r="G2385" s="4">
        <f ca="1">OFFSET(InputPriceData!F$15,CalculationsAndCharts!$A2385+$A$11,IF($C$7,8,0),1,1)</f>
        <v>38.51</v>
      </c>
      <c r="H2385" s="133"/>
      <c r="I2385" s="133"/>
      <c r="J2385" s="37">
        <f t="shared" ca="1" si="696"/>
        <v>448</v>
      </c>
      <c r="K2385" s="124">
        <f t="shared" ca="1" si="697"/>
        <v>0.40999999999999659</v>
      </c>
      <c r="L2385" s="343">
        <f t="shared" ca="1" si="688"/>
        <v>-6.9972134612990566E-2</v>
      </c>
      <c r="M2385" s="345">
        <f t="shared" ca="1" si="698"/>
        <v>0.43001727749473323</v>
      </c>
      <c r="N2385" s="344">
        <f t="shared" ca="1" si="689"/>
        <v>-0.16271935634922849</v>
      </c>
      <c r="O2385" s="4"/>
      <c r="P2385" s="4"/>
      <c r="Q2385" s="3"/>
      <c r="S2385" s="4"/>
      <c r="T2385" s="4" t="b">
        <f t="shared" ca="1" si="690"/>
        <v>0</v>
      </c>
      <c r="U2385" t="b">
        <f t="shared" ca="1" si="691"/>
        <v>0</v>
      </c>
      <c r="W2385" s="317" t="b">
        <f t="shared" ca="1" si="692"/>
        <v>0</v>
      </c>
      <c r="X2385" s="317" t="b">
        <f t="shared" ca="1" si="699"/>
        <v>0</v>
      </c>
      <c r="Y2385" s="317" t="b">
        <f t="shared" ca="1" si="693"/>
        <v>1</v>
      </c>
      <c r="Z2385" t="b">
        <f t="shared" ca="1" si="694"/>
        <v>1</v>
      </c>
      <c r="AA2385" s="37" t="b">
        <f t="shared" ca="1" si="700"/>
        <v>1</v>
      </c>
      <c r="AB2385" t="b">
        <f t="shared" ca="1" si="695"/>
        <v>0</v>
      </c>
      <c r="AD2385" t="b">
        <f t="shared" ca="1" si="701"/>
        <v>1</v>
      </c>
      <c r="AE2385" s="37" t="b">
        <f t="shared" ca="1" si="702"/>
        <v>1</v>
      </c>
      <c r="AF2385" t="b">
        <f t="shared" ca="1" si="703"/>
        <v>0</v>
      </c>
      <c r="AG2385" s="317" t="b">
        <f t="shared" ca="1" si="704"/>
        <v>0</v>
      </c>
      <c r="AH2385" s="317" t="b">
        <f t="shared" ca="1" si="705"/>
        <v>0</v>
      </c>
      <c r="AI2385" s="317" t="b">
        <f t="shared" ca="1" si="706"/>
        <v>1</v>
      </c>
    </row>
    <row r="2386" spans="1:35" x14ac:dyDescent="0.25">
      <c r="A2386">
        <v>2354</v>
      </c>
      <c r="B2386" s="169">
        <f ca="1">OFFSET(InputPriceData!B$15,CalculationsAndCharts!$A2386+$A$11,0,1,1)</f>
        <v>38428</v>
      </c>
      <c r="C2386" s="3">
        <f ca="1">OFFSET(InputPriceData!G$15,CalculationsAndCharts!$A2386+$A$11,IF($C$7,8,0),1,1)</f>
        <v>1078600</v>
      </c>
      <c r="D2386" s="4">
        <f ca="1">OFFSET(InputPriceData!C$15,CalculationsAndCharts!$A2386+$A$11,IF($C$7,8,0),1,1)</f>
        <v>38.200000000000003</v>
      </c>
      <c r="E2386" s="4">
        <f ca="1">OFFSET(InputPriceData!D$15,CalculationsAndCharts!$A2386+$A$11,IF($C$7,8,0),1,1)</f>
        <v>38.770000000000003</v>
      </c>
      <c r="F2386" s="4">
        <f ca="1">OFFSET(InputPriceData!E$15,CalculationsAndCharts!$A2386+$A$11,IF($C$7,8,0),1,1)</f>
        <v>38.020000000000003</v>
      </c>
      <c r="G2386" s="4">
        <f ca="1">OFFSET(InputPriceData!F$15,CalculationsAndCharts!$A2386+$A$11,IF($C$7,8,0),1,1)</f>
        <v>38.58</v>
      </c>
      <c r="H2386" s="133"/>
      <c r="I2386" s="133"/>
      <c r="J2386" s="37">
        <f t="shared" ca="1" si="696"/>
        <v>447</v>
      </c>
      <c r="K2386" s="124">
        <f t="shared" ca="1" si="697"/>
        <v>-0.14999999999999858</v>
      </c>
      <c r="L2386" s="343">
        <f t="shared" ca="1" si="688"/>
        <v>-2.0509927533590544E-2</v>
      </c>
      <c r="M2386" s="345">
        <f t="shared" ca="1" si="698"/>
        <v>0.43392258072122425</v>
      </c>
      <c r="N2386" s="344">
        <f t="shared" ca="1" si="689"/>
        <v>-4.7266329167523206E-2</v>
      </c>
      <c r="O2386" s="4"/>
      <c r="P2386" s="4"/>
      <c r="Q2386" s="3"/>
      <c r="S2386" s="4"/>
      <c r="T2386" s="4" t="b">
        <f t="shared" ca="1" si="690"/>
        <v>0</v>
      </c>
      <c r="U2386" t="b">
        <f t="shared" ca="1" si="691"/>
        <v>1</v>
      </c>
      <c r="W2386" s="317" t="b">
        <f t="shared" ca="1" si="692"/>
        <v>0</v>
      </c>
      <c r="X2386" s="317" t="b">
        <f t="shared" ca="1" si="699"/>
        <v>1</v>
      </c>
      <c r="Y2386" s="317" t="b">
        <f t="shared" ca="1" si="693"/>
        <v>0</v>
      </c>
      <c r="Z2386" t="b">
        <f t="shared" ca="1" si="694"/>
        <v>0</v>
      </c>
      <c r="AA2386" s="37" t="b">
        <f t="shared" ca="1" si="700"/>
        <v>0</v>
      </c>
      <c r="AB2386" t="b">
        <f t="shared" ca="1" si="695"/>
        <v>0</v>
      </c>
      <c r="AD2386" t="b">
        <f t="shared" ca="1" si="701"/>
        <v>0</v>
      </c>
      <c r="AE2386" s="37" t="b">
        <f t="shared" ca="1" si="702"/>
        <v>0</v>
      </c>
      <c r="AF2386" t="b">
        <f t="shared" ca="1" si="703"/>
        <v>0</v>
      </c>
      <c r="AG2386" s="317" t="b">
        <f t="shared" ca="1" si="704"/>
        <v>0</v>
      </c>
      <c r="AH2386" s="317" t="b">
        <f t="shared" ca="1" si="705"/>
        <v>1</v>
      </c>
      <c r="AI2386" s="317" t="b">
        <f t="shared" ca="1" si="706"/>
        <v>0</v>
      </c>
    </row>
    <row r="2387" spans="1:35" x14ac:dyDescent="0.25">
      <c r="A2387">
        <v>2355</v>
      </c>
      <c r="B2387" s="169">
        <f ca="1">OFFSET(InputPriceData!B$15,CalculationsAndCharts!$A2387+$A$11,0,1,1)</f>
        <v>38427</v>
      </c>
      <c r="C2387" s="3">
        <f ca="1">OFFSET(InputPriceData!G$15,CalculationsAndCharts!$A2387+$A$11,IF($C$7,8,0),1,1)</f>
        <v>920600</v>
      </c>
      <c r="D2387" s="4">
        <f ca="1">OFFSET(InputPriceData!C$15,CalculationsAndCharts!$A2387+$A$11,IF($C$7,8,0),1,1)</f>
        <v>38.49</v>
      </c>
      <c r="E2387" s="4">
        <f ca="1">OFFSET(InputPriceData!D$15,CalculationsAndCharts!$A2387+$A$11,IF($C$7,8,0),1,1)</f>
        <v>38.729999999999997</v>
      </c>
      <c r="F2387" s="4">
        <f ca="1">OFFSET(InputPriceData!E$15,CalculationsAndCharts!$A2387+$A$11,IF($C$7,8,0),1,1)</f>
        <v>37.950000000000003</v>
      </c>
      <c r="G2387" s="4">
        <f ca="1">OFFSET(InputPriceData!F$15,CalculationsAndCharts!$A2387+$A$11,IF($C$7,8,0),1,1)</f>
        <v>38.1</v>
      </c>
      <c r="H2387" s="133"/>
      <c r="I2387" s="133"/>
      <c r="J2387" s="37">
        <f t="shared" ca="1" si="696"/>
        <v>446</v>
      </c>
      <c r="K2387" s="124">
        <f t="shared" ca="1" si="697"/>
        <v>-1.0899999999999963</v>
      </c>
      <c r="L2387" s="343">
        <f t="shared" ca="1" si="688"/>
        <v>7.5158996232782133E-2</v>
      </c>
      <c r="M2387" s="345">
        <f t="shared" ca="1" si="698"/>
        <v>0.43786335087913647</v>
      </c>
      <c r="N2387" s="344">
        <f t="shared" ca="1" si="689"/>
        <v>0.17164943373744082</v>
      </c>
      <c r="O2387" s="4"/>
      <c r="P2387" s="4"/>
      <c r="Q2387" s="3"/>
      <c r="S2387" s="4"/>
      <c r="T2387" s="4" t="b">
        <f t="shared" ca="1" si="690"/>
        <v>0</v>
      </c>
      <c r="U2387" t="b">
        <f t="shared" ca="1" si="691"/>
        <v>0</v>
      </c>
      <c r="W2387" s="317" t="b">
        <f t="shared" ca="1" si="692"/>
        <v>0</v>
      </c>
      <c r="X2387" s="317" t="b">
        <f t="shared" ca="1" si="699"/>
        <v>1</v>
      </c>
      <c r="Y2387" s="317" t="b">
        <f t="shared" ca="1" si="693"/>
        <v>0</v>
      </c>
      <c r="Z2387" t="b">
        <f t="shared" ca="1" si="694"/>
        <v>0</v>
      </c>
      <c r="AA2387" s="37" t="b">
        <f t="shared" ca="1" si="700"/>
        <v>0</v>
      </c>
      <c r="AB2387" t="b">
        <f t="shared" ca="1" si="695"/>
        <v>0</v>
      </c>
      <c r="AD2387" t="b">
        <f t="shared" ca="1" si="701"/>
        <v>0</v>
      </c>
      <c r="AE2387" s="37" t="b">
        <f t="shared" ca="1" si="702"/>
        <v>0</v>
      </c>
      <c r="AF2387" t="b">
        <f t="shared" ca="1" si="703"/>
        <v>0</v>
      </c>
      <c r="AG2387" s="317" t="b">
        <f t="shared" ca="1" si="704"/>
        <v>0</v>
      </c>
      <c r="AH2387" s="317" t="b">
        <f t="shared" ca="1" si="705"/>
        <v>1</v>
      </c>
      <c r="AI2387" s="317" t="b">
        <f t="shared" ca="1" si="706"/>
        <v>0</v>
      </c>
    </row>
    <row r="2388" spans="1:35" x14ac:dyDescent="0.25">
      <c r="A2388">
        <v>2356</v>
      </c>
      <c r="B2388" s="169">
        <f ca="1">OFFSET(InputPriceData!B$15,CalculationsAndCharts!$A2388+$A$11,0,1,1)</f>
        <v>38426</v>
      </c>
      <c r="C2388" s="3">
        <f ca="1">OFFSET(InputPriceData!G$15,CalculationsAndCharts!$A2388+$A$11,IF($C$7,8,0),1,1)</f>
        <v>909300</v>
      </c>
      <c r="D2388" s="4">
        <f ca="1">OFFSET(InputPriceData!C$15,CalculationsAndCharts!$A2388+$A$11,IF($C$7,8,0),1,1)</f>
        <v>39.22</v>
      </c>
      <c r="E2388" s="4">
        <f ca="1">OFFSET(InputPriceData!D$15,CalculationsAndCharts!$A2388+$A$11,IF($C$7,8,0),1,1)</f>
        <v>39.340000000000003</v>
      </c>
      <c r="F2388" s="4">
        <f ca="1">OFFSET(InputPriceData!E$15,CalculationsAndCharts!$A2388+$A$11,IF($C$7,8,0),1,1)</f>
        <v>38.729999999999997</v>
      </c>
      <c r="G2388" s="4">
        <f ca="1">OFFSET(InputPriceData!F$15,CalculationsAndCharts!$A2388+$A$11,IF($C$7,8,0),1,1)</f>
        <v>38.729999999999997</v>
      </c>
      <c r="H2388" s="133"/>
      <c r="I2388" s="133"/>
      <c r="J2388" s="37">
        <f t="shared" ca="1" si="696"/>
        <v>445</v>
      </c>
      <c r="K2388" s="124">
        <f t="shared" ca="1" si="697"/>
        <v>8.9999999999996305E-2</v>
      </c>
      <c r="L2388" s="343">
        <f t="shared" ca="1" si="688"/>
        <v>0.13868525759888153</v>
      </c>
      <c r="M2388" s="345">
        <f t="shared" ca="1" si="698"/>
        <v>0.44183991006976436</v>
      </c>
      <c r="N2388" s="344">
        <f t="shared" ca="1" si="689"/>
        <v>0.31388123715891536</v>
      </c>
      <c r="O2388" s="4"/>
      <c r="P2388" s="4"/>
      <c r="Q2388" s="3"/>
      <c r="S2388" s="4"/>
      <c r="T2388" s="4" t="b">
        <f t="shared" ca="1" si="690"/>
        <v>0</v>
      </c>
      <c r="U2388" t="b">
        <f t="shared" ca="1" si="691"/>
        <v>0</v>
      </c>
      <c r="W2388" s="317" t="b">
        <f t="shared" ca="1" si="692"/>
        <v>0</v>
      </c>
      <c r="X2388" s="317" t="b">
        <f t="shared" ca="1" si="699"/>
        <v>1</v>
      </c>
      <c r="Y2388" s="317" t="b">
        <f t="shared" ca="1" si="693"/>
        <v>0</v>
      </c>
      <c r="Z2388" t="b">
        <f t="shared" ca="1" si="694"/>
        <v>0</v>
      </c>
      <c r="AA2388" s="37" t="b">
        <f t="shared" ca="1" si="700"/>
        <v>0</v>
      </c>
      <c r="AB2388" t="b">
        <f t="shared" ca="1" si="695"/>
        <v>0</v>
      </c>
      <c r="AD2388" t="b">
        <f t="shared" ca="1" si="701"/>
        <v>0</v>
      </c>
      <c r="AE2388" s="37" t="b">
        <f t="shared" ca="1" si="702"/>
        <v>0</v>
      </c>
      <c r="AF2388" t="b">
        <f t="shared" ca="1" si="703"/>
        <v>0</v>
      </c>
      <c r="AG2388" s="317" t="b">
        <f t="shared" ca="1" si="704"/>
        <v>0</v>
      </c>
      <c r="AH2388" s="317" t="b">
        <f t="shared" ca="1" si="705"/>
        <v>1</v>
      </c>
      <c r="AI2388" s="317" t="b">
        <f t="shared" ca="1" si="706"/>
        <v>0</v>
      </c>
    </row>
    <row r="2389" spans="1:35" x14ac:dyDescent="0.25">
      <c r="A2389">
        <v>2357</v>
      </c>
      <c r="B2389" s="169">
        <f ca="1">OFFSET(InputPriceData!B$15,CalculationsAndCharts!$A2389+$A$11,0,1,1)</f>
        <v>38425</v>
      </c>
      <c r="C2389" s="3">
        <f ca="1">OFFSET(InputPriceData!G$15,CalculationsAndCharts!$A2389+$A$11,IF($C$7,8,0),1,1)</f>
        <v>1207000</v>
      </c>
      <c r="D2389" s="4">
        <f ca="1">OFFSET(InputPriceData!C$15,CalculationsAndCharts!$A2389+$A$11,IF($C$7,8,0),1,1)</f>
        <v>38.6</v>
      </c>
      <c r="E2389" s="4">
        <f ca="1">OFFSET(InputPriceData!D$15,CalculationsAndCharts!$A2389+$A$11,IF($C$7,8,0),1,1)</f>
        <v>39.19</v>
      </c>
      <c r="F2389" s="4">
        <f ca="1">OFFSET(InputPriceData!E$15,CalculationsAndCharts!$A2389+$A$11,IF($C$7,8,0),1,1)</f>
        <v>38.58</v>
      </c>
      <c r="G2389" s="4">
        <f ca="1">OFFSET(InputPriceData!F$15,CalculationsAndCharts!$A2389+$A$11,IF($C$7,8,0),1,1)</f>
        <v>39.19</v>
      </c>
      <c r="H2389" s="133"/>
      <c r="I2389" s="133"/>
      <c r="J2389" s="37">
        <f t="shared" ca="1" si="696"/>
        <v>444</v>
      </c>
      <c r="K2389" s="124">
        <f t="shared" ca="1" si="697"/>
        <v>0.21000000000000085</v>
      </c>
      <c r="L2389" s="343">
        <f t="shared" ca="1" si="688"/>
        <v>0.15905018936145754</v>
      </c>
      <c r="M2389" s="345">
        <f t="shared" ca="1" si="698"/>
        <v>0.44585258331964112</v>
      </c>
      <c r="N2389" s="344">
        <f t="shared" ca="1" si="689"/>
        <v>0.35673268544780667</v>
      </c>
      <c r="O2389" s="4"/>
      <c r="P2389" s="4"/>
      <c r="Q2389" s="3"/>
      <c r="S2389" s="4"/>
      <c r="T2389" s="4" t="b">
        <f t="shared" ca="1" si="690"/>
        <v>0</v>
      </c>
      <c r="U2389" t="b">
        <f t="shared" ca="1" si="691"/>
        <v>0</v>
      </c>
      <c r="W2389" s="317" t="b">
        <f t="shared" ca="1" si="692"/>
        <v>0</v>
      </c>
      <c r="X2389" s="317" t="b">
        <f t="shared" ca="1" si="699"/>
        <v>1</v>
      </c>
      <c r="Y2389" s="317" t="b">
        <f t="shared" ca="1" si="693"/>
        <v>0</v>
      </c>
      <c r="Z2389" t="b">
        <f t="shared" ca="1" si="694"/>
        <v>0</v>
      </c>
      <c r="AA2389" s="37" t="b">
        <f t="shared" ca="1" si="700"/>
        <v>0</v>
      </c>
      <c r="AB2389" t="b">
        <f t="shared" ca="1" si="695"/>
        <v>0</v>
      </c>
      <c r="AD2389" t="b">
        <f t="shared" ca="1" si="701"/>
        <v>0</v>
      </c>
      <c r="AE2389" s="37" t="b">
        <f t="shared" ca="1" si="702"/>
        <v>0</v>
      </c>
      <c r="AF2389" t="b">
        <f t="shared" ca="1" si="703"/>
        <v>0</v>
      </c>
      <c r="AG2389" s="317" t="b">
        <f t="shared" ca="1" si="704"/>
        <v>0</v>
      </c>
      <c r="AH2389" s="317" t="b">
        <f t="shared" ca="1" si="705"/>
        <v>1</v>
      </c>
      <c r="AI2389" s="317" t="b">
        <f t="shared" ca="1" si="706"/>
        <v>0</v>
      </c>
    </row>
    <row r="2390" spans="1:35" x14ac:dyDescent="0.25">
      <c r="A2390">
        <v>2358</v>
      </c>
      <c r="B2390" s="169">
        <f ca="1">OFFSET(InputPriceData!B$15,CalculationsAndCharts!$A2390+$A$11,0,1,1)</f>
        <v>38422</v>
      </c>
      <c r="C2390" s="3">
        <f ca="1">OFFSET(InputPriceData!G$15,CalculationsAndCharts!$A2390+$A$11,IF($C$7,8,0),1,1)</f>
        <v>800300</v>
      </c>
      <c r="D2390" s="4">
        <f ca="1">OFFSET(InputPriceData!C$15,CalculationsAndCharts!$A2390+$A$11,IF($C$7,8,0),1,1)</f>
        <v>39.119999999999997</v>
      </c>
      <c r="E2390" s="4">
        <f ca="1">OFFSET(InputPriceData!D$15,CalculationsAndCharts!$A2390+$A$11,IF($C$7,8,0),1,1)</f>
        <v>39.119999999999997</v>
      </c>
      <c r="F2390" s="4">
        <f ca="1">OFFSET(InputPriceData!E$15,CalculationsAndCharts!$A2390+$A$11,IF($C$7,8,0),1,1)</f>
        <v>38.53</v>
      </c>
      <c r="G2390" s="4">
        <f ca="1">OFFSET(InputPriceData!F$15,CalculationsAndCharts!$A2390+$A$11,IF($C$7,8,0),1,1)</f>
        <v>38.64</v>
      </c>
      <c r="H2390" s="133"/>
      <c r="I2390" s="133"/>
      <c r="J2390" s="37">
        <f t="shared" ca="1" si="696"/>
        <v>443</v>
      </c>
      <c r="K2390" s="124">
        <f t="shared" ca="1" si="697"/>
        <v>-0.35999999999999943</v>
      </c>
      <c r="L2390" s="343">
        <f t="shared" ca="1" si="688"/>
        <v>0.18968967459417418</v>
      </c>
      <c r="M2390" s="345">
        <f t="shared" ca="1" si="698"/>
        <v>0.44990169860710505</v>
      </c>
      <c r="N2390" s="344">
        <f t="shared" ca="1" si="689"/>
        <v>0.42162471309055538</v>
      </c>
      <c r="O2390" s="4"/>
      <c r="P2390" s="4"/>
      <c r="Q2390" s="3"/>
      <c r="S2390" s="4"/>
      <c r="T2390" s="4" t="b">
        <f t="shared" ca="1" si="690"/>
        <v>0</v>
      </c>
      <c r="U2390" t="b">
        <f t="shared" ca="1" si="691"/>
        <v>0</v>
      </c>
      <c r="W2390" s="317" t="b">
        <f t="shared" ca="1" si="692"/>
        <v>0</v>
      </c>
      <c r="X2390" s="317" t="b">
        <f t="shared" ca="1" si="699"/>
        <v>1</v>
      </c>
      <c r="Y2390" s="317" t="b">
        <f t="shared" ca="1" si="693"/>
        <v>0</v>
      </c>
      <c r="Z2390" t="b">
        <f t="shared" ca="1" si="694"/>
        <v>0</v>
      </c>
      <c r="AA2390" s="37" t="b">
        <f t="shared" ca="1" si="700"/>
        <v>0</v>
      </c>
      <c r="AB2390" t="b">
        <f t="shared" ca="1" si="695"/>
        <v>0</v>
      </c>
      <c r="AD2390" t="b">
        <f t="shared" ca="1" si="701"/>
        <v>0</v>
      </c>
      <c r="AE2390" s="37" t="b">
        <f t="shared" ca="1" si="702"/>
        <v>0</v>
      </c>
      <c r="AF2390" t="b">
        <f t="shared" ca="1" si="703"/>
        <v>0</v>
      </c>
      <c r="AG2390" s="317" t="b">
        <f t="shared" ca="1" si="704"/>
        <v>0</v>
      </c>
      <c r="AH2390" s="317" t="b">
        <f t="shared" ca="1" si="705"/>
        <v>1</v>
      </c>
      <c r="AI2390" s="317" t="b">
        <f t="shared" ca="1" si="706"/>
        <v>0</v>
      </c>
    </row>
    <row r="2391" spans="1:35" x14ac:dyDescent="0.25">
      <c r="A2391">
        <v>2359</v>
      </c>
      <c r="B2391" s="169">
        <f ca="1">OFFSET(InputPriceData!B$15,CalculationsAndCharts!$A2391+$A$11,0,1,1)</f>
        <v>38421</v>
      </c>
      <c r="C2391" s="3">
        <f ca="1">OFFSET(InputPriceData!G$15,CalculationsAndCharts!$A2391+$A$11,IF($C$7,8,0),1,1)</f>
        <v>973400</v>
      </c>
      <c r="D2391" s="4">
        <f ca="1">OFFSET(InputPriceData!C$15,CalculationsAndCharts!$A2391+$A$11,IF($C$7,8,0),1,1)</f>
        <v>39.03</v>
      </c>
      <c r="E2391" s="4">
        <f ca="1">OFFSET(InputPriceData!D$15,CalculationsAndCharts!$A2391+$A$11,IF($C$7,8,0),1,1)</f>
        <v>39.22</v>
      </c>
      <c r="F2391" s="4">
        <f ca="1">OFFSET(InputPriceData!E$15,CalculationsAndCharts!$A2391+$A$11,IF($C$7,8,0),1,1)</f>
        <v>38.840000000000003</v>
      </c>
      <c r="G2391" s="4">
        <f ca="1">OFFSET(InputPriceData!F$15,CalculationsAndCharts!$A2391+$A$11,IF($C$7,8,0),1,1)</f>
        <v>38.979999999999997</v>
      </c>
      <c r="H2391" s="133"/>
      <c r="I2391" s="133"/>
      <c r="J2391" s="37">
        <f t="shared" ca="1" si="696"/>
        <v>442</v>
      </c>
      <c r="K2391" s="124">
        <f t="shared" ca="1" si="697"/>
        <v>-2.0000000000003126E-2</v>
      </c>
      <c r="L2391" s="343">
        <f t="shared" ca="1" si="688"/>
        <v>0.20485364970079778</v>
      </c>
      <c r="M2391" s="345">
        <f t="shared" ca="1" si="698"/>
        <v>0.45398758688910701</v>
      </c>
      <c r="N2391" s="344">
        <f t="shared" ca="1" si="689"/>
        <v>0.45123183015758583</v>
      </c>
      <c r="O2391" s="4"/>
      <c r="P2391" s="4"/>
      <c r="Q2391" s="3"/>
      <c r="S2391" s="4"/>
      <c r="T2391" s="4" t="b">
        <f t="shared" ca="1" si="690"/>
        <v>0</v>
      </c>
      <c r="U2391" t="b">
        <f t="shared" ca="1" si="691"/>
        <v>0</v>
      </c>
      <c r="W2391" s="317" t="b">
        <f t="shared" ca="1" si="692"/>
        <v>0</v>
      </c>
      <c r="X2391" s="317" t="b">
        <f t="shared" ca="1" si="699"/>
        <v>1</v>
      </c>
      <c r="Y2391" s="317" t="b">
        <f t="shared" ca="1" si="693"/>
        <v>0</v>
      </c>
      <c r="Z2391" t="b">
        <f t="shared" ca="1" si="694"/>
        <v>0</v>
      </c>
      <c r="AA2391" s="37" t="b">
        <f t="shared" ca="1" si="700"/>
        <v>0</v>
      </c>
      <c r="AB2391" t="b">
        <f t="shared" ca="1" si="695"/>
        <v>0</v>
      </c>
      <c r="AD2391" t="b">
        <f t="shared" ca="1" si="701"/>
        <v>0</v>
      </c>
      <c r="AE2391" s="37" t="b">
        <f t="shared" ca="1" si="702"/>
        <v>0</v>
      </c>
      <c r="AF2391" t="b">
        <f t="shared" ca="1" si="703"/>
        <v>0</v>
      </c>
      <c r="AG2391" s="317" t="b">
        <f t="shared" ca="1" si="704"/>
        <v>0</v>
      </c>
      <c r="AH2391" s="317" t="b">
        <f t="shared" ca="1" si="705"/>
        <v>1</v>
      </c>
      <c r="AI2391" s="317" t="b">
        <f t="shared" ca="1" si="706"/>
        <v>0</v>
      </c>
    </row>
    <row r="2392" spans="1:35" x14ac:dyDescent="0.25">
      <c r="A2392">
        <v>2360</v>
      </c>
      <c r="B2392" s="169">
        <f ca="1">OFFSET(InputPriceData!B$15,CalculationsAndCharts!$A2392+$A$11,0,1,1)</f>
        <v>38420</v>
      </c>
      <c r="C2392" s="3">
        <f ca="1">OFFSET(InputPriceData!G$15,CalculationsAndCharts!$A2392+$A$11,IF($C$7,8,0),1,1)</f>
        <v>1325000</v>
      </c>
      <c r="D2392" s="4">
        <f ca="1">OFFSET(InputPriceData!C$15,CalculationsAndCharts!$A2392+$A$11,IF($C$7,8,0),1,1)</f>
        <v>39</v>
      </c>
      <c r="E2392" s="4">
        <f ca="1">OFFSET(InputPriceData!D$15,CalculationsAndCharts!$A2392+$A$11,IF($C$7,8,0),1,1)</f>
        <v>39.25</v>
      </c>
      <c r="F2392" s="4">
        <f ca="1">OFFSET(InputPriceData!E$15,CalculationsAndCharts!$A2392+$A$11,IF($C$7,8,0),1,1)</f>
        <v>38.68</v>
      </c>
      <c r="G2392" s="4">
        <f ca="1">OFFSET(InputPriceData!F$15,CalculationsAndCharts!$A2392+$A$11,IF($C$7,8,0),1,1)</f>
        <v>39</v>
      </c>
      <c r="H2392" s="133"/>
      <c r="I2392" s="133"/>
      <c r="J2392" s="37">
        <f t="shared" ca="1" si="696"/>
        <v>441</v>
      </c>
      <c r="K2392" s="124">
        <f t="shared" ca="1" si="697"/>
        <v>2.0000000000003126E-2</v>
      </c>
      <c r="L2392" s="343">
        <f t="shared" ca="1" si="688"/>
        <v>0.17985004721876205</v>
      </c>
      <c r="M2392" s="345">
        <f t="shared" ca="1" si="698"/>
        <v>0.45811058212826139</v>
      </c>
      <c r="N2392" s="344">
        <f t="shared" ca="1" si="689"/>
        <v>0.39259090323394408</v>
      </c>
      <c r="O2392" s="4"/>
      <c r="P2392" s="4"/>
      <c r="Q2392" s="3"/>
      <c r="S2392" s="4"/>
      <c r="T2392" s="4" t="b">
        <f t="shared" ca="1" si="690"/>
        <v>0</v>
      </c>
      <c r="U2392" t="b">
        <f t="shared" ca="1" si="691"/>
        <v>0</v>
      </c>
      <c r="W2392" s="317" t="b">
        <f t="shared" ca="1" si="692"/>
        <v>0</v>
      </c>
      <c r="X2392" s="317" t="b">
        <f t="shared" ca="1" si="699"/>
        <v>1</v>
      </c>
      <c r="Y2392" s="317" t="b">
        <f t="shared" ca="1" si="693"/>
        <v>0</v>
      </c>
      <c r="Z2392" t="b">
        <f t="shared" ca="1" si="694"/>
        <v>0</v>
      </c>
      <c r="AA2392" s="37" t="b">
        <f t="shared" ca="1" si="700"/>
        <v>0</v>
      </c>
      <c r="AB2392" t="b">
        <f t="shared" ca="1" si="695"/>
        <v>0</v>
      </c>
      <c r="AD2392" t="b">
        <f t="shared" ca="1" si="701"/>
        <v>0</v>
      </c>
      <c r="AE2392" s="37" t="b">
        <f t="shared" ca="1" si="702"/>
        <v>0</v>
      </c>
      <c r="AF2392" t="b">
        <f t="shared" ca="1" si="703"/>
        <v>0</v>
      </c>
      <c r="AG2392" s="317" t="b">
        <f t="shared" ca="1" si="704"/>
        <v>0</v>
      </c>
      <c r="AH2392" s="317" t="b">
        <f t="shared" ca="1" si="705"/>
        <v>1</v>
      </c>
      <c r="AI2392" s="317" t="b">
        <f t="shared" ca="1" si="706"/>
        <v>0</v>
      </c>
    </row>
    <row r="2393" spans="1:35" x14ac:dyDescent="0.25">
      <c r="A2393">
        <v>2361</v>
      </c>
      <c r="B2393" s="169">
        <f ca="1">OFFSET(InputPriceData!B$15,CalculationsAndCharts!$A2393+$A$11,0,1,1)</f>
        <v>38419</v>
      </c>
      <c r="C2393" s="3">
        <f ca="1">OFFSET(InputPriceData!G$15,CalculationsAndCharts!$A2393+$A$11,IF($C$7,8,0),1,1)</f>
        <v>2023000</v>
      </c>
      <c r="D2393" s="4">
        <f ca="1">OFFSET(InputPriceData!C$15,CalculationsAndCharts!$A2393+$A$11,IF($C$7,8,0),1,1)</f>
        <v>38.799999999999997</v>
      </c>
      <c r="E2393" s="4">
        <f ca="1">OFFSET(InputPriceData!D$15,CalculationsAndCharts!$A2393+$A$11,IF($C$7,8,0),1,1)</f>
        <v>39.21</v>
      </c>
      <c r="F2393" s="4">
        <f ca="1">OFFSET(InputPriceData!E$15,CalculationsAndCharts!$A2393+$A$11,IF($C$7,8,0),1,1)</f>
        <v>38.770000000000003</v>
      </c>
      <c r="G2393" s="4">
        <f ca="1">OFFSET(InputPriceData!F$15,CalculationsAndCharts!$A2393+$A$11,IF($C$7,8,0),1,1)</f>
        <v>39</v>
      </c>
      <c r="H2393" s="133"/>
      <c r="I2393" s="133"/>
      <c r="J2393" s="37">
        <f t="shared" ca="1" si="696"/>
        <v>440</v>
      </c>
      <c r="K2393" s="124">
        <f t="shared" ca="1" si="697"/>
        <v>0.39000000000000057</v>
      </c>
      <c r="L2393" s="343">
        <f t="shared" ca="1" si="688"/>
        <v>0.11870392484825504</v>
      </c>
      <c r="M2393" s="345">
        <f t="shared" ca="1" si="698"/>
        <v>0.46227102132014269</v>
      </c>
      <c r="N2393" s="344">
        <f t="shared" ca="1" si="689"/>
        <v>0.25678426588208614</v>
      </c>
      <c r="O2393" s="4"/>
      <c r="P2393" s="4"/>
      <c r="Q2393" s="3"/>
      <c r="S2393" s="4"/>
      <c r="T2393" s="4" t="b">
        <f t="shared" ca="1" si="690"/>
        <v>0</v>
      </c>
      <c r="U2393" t="b">
        <f t="shared" ca="1" si="691"/>
        <v>0</v>
      </c>
      <c r="W2393" s="317" t="b">
        <f t="shared" ca="1" si="692"/>
        <v>1</v>
      </c>
      <c r="X2393" s="317" t="b">
        <f t="shared" ca="1" si="699"/>
        <v>1</v>
      </c>
      <c r="Y2393" s="317" t="b">
        <f t="shared" ca="1" si="693"/>
        <v>0</v>
      </c>
      <c r="Z2393" t="b">
        <f t="shared" ca="1" si="694"/>
        <v>0</v>
      </c>
      <c r="AA2393" s="37" t="b">
        <f t="shared" ca="1" si="700"/>
        <v>0</v>
      </c>
      <c r="AB2393" t="b">
        <f t="shared" ca="1" si="695"/>
        <v>1</v>
      </c>
      <c r="AD2393" t="b">
        <f t="shared" ca="1" si="701"/>
        <v>0</v>
      </c>
      <c r="AE2393" s="37" t="b">
        <f t="shared" ca="1" si="702"/>
        <v>0</v>
      </c>
      <c r="AF2393" t="b">
        <f t="shared" ca="1" si="703"/>
        <v>1</v>
      </c>
      <c r="AG2393" s="317" t="b">
        <f t="shared" ca="1" si="704"/>
        <v>1</v>
      </c>
      <c r="AH2393" s="317" t="b">
        <f t="shared" ca="1" si="705"/>
        <v>1</v>
      </c>
      <c r="AI2393" s="317" t="b">
        <f t="shared" ca="1" si="706"/>
        <v>0</v>
      </c>
    </row>
    <row r="2394" spans="1:35" x14ac:dyDescent="0.25">
      <c r="A2394">
        <v>2362</v>
      </c>
      <c r="B2394" s="169">
        <f ca="1">OFFSET(InputPriceData!B$15,CalculationsAndCharts!$A2394+$A$11,0,1,1)</f>
        <v>38418</v>
      </c>
      <c r="C2394" s="3">
        <f ca="1">OFFSET(InputPriceData!G$15,CalculationsAndCharts!$A2394+$A$11,IF($C$7,8,0),1,1)</f>
        <v>1399300</v>
      </c>
      <c r="D2394" s="4">
        <f ca="1">OFFSET(InputPriceData!C$15,CalculationsAndCharts!$A2394+$A$11,IF($C$7,8,0),1,1)</f>
        <v>38.74</v>
      </c>
      <c r="E2394" s="4">
        <f ca="1">OFFSET(InputPriceData!D$15,CalculationsAndCharts!$A2394+$A$11,IF($C$7,8,0),1,1)</f>
        <v>39.15</v>
      </c>
      <c r="F2394" s="4">
        <f ca="1">OFFSET(InputPriceData!E$15,CalculationsAndCharts!$A2394+$A$11,IF($C$7,8,0),1,1)</f>
        <v>38.6</v>
      </c>
      <c r="G2394" s="4">
        <f ca="1">OFFSET(InputPriceData!F$15,CalculationsAndCharts!$A2394+$A$11,IF($C$7,8,0),1,1)</f>
        <v>38.979999999999997</v>
      </c>
      <c r="H2394" s="133"/>
      <c r="I2394" s="133"/>
      <c r="J2394" s="37">
        <f t="shared" ca="1" si="696"/>
        <v>439</v>
      </c>
      <c r="K2394" s="124">
        <f t="shared" ca="1" si="697"/>
        <v>0.98999999999999488</v>
      </c>
      <c r="L2394" s="343">
        <f t="shared" ca="1" si="688"/>
        <v>3.3992527594949987E-2</v>
      </c>
      <c r="M2394" s="345">
        <f t="shared" ca="1" si="698"/>
        <v>0.46646924452083016</v>
      </c>
      <c r="N2394" s="344">
        <f t="shared" ca="1" si="689"/>
        <v>7.2871958857369107E-2</v>
      </c>
      <c r="O2394" s="4"/>
      <c r="P2394" s="4"/>
      <c r="Q2394" s="3"/>
      <c r="S2394" s="4"/>
      <c r="T2394" s="4" t="b">
        <f t="shared" ca="1" si="690"/>
        <v>1</v>
      </c>
      <c r="U2394" t="b">
        <f t="shared" ca="1" si="691"/>
        <v>0</v>
      </c>
      <c r="W2394" s="317" t="b">
        <f t="shared" ca="1" si="692"/>
        <v>0</v>
      </c>
      <c r="X2394" s="317" t="b">
        <f t="shared" ca="1" si="699"/>
        <v>0</v>
      </c>
      <c r="Y2394" s="317" t="b">
        <f t="shared" ca="1" si="693"/>
        <v>0</v>
      </c>
      <c r="Z2394" t="b">
        <f t="shared" ca="1" si="694"/>
        <v>0</v>
      </c>
      <c r="AA2394" s="37" t="b">
        <f t="shared" ca="1" si="700"/>
        <v>1</v>
      </c>
      <c r="AB2394" t="b">
        <f t="shared" ca="1" si="695"/>
        <v>0</v>
      </c>
      <c r="AD2394" t="b">
        <f t="shared" ca="1" si="701"/>
        <v>0</v>
      </c>
      <c r="AE2394" s="37" t="b">
        <f t="shared" ca="1" si="702"/>
        <v>1</v>
      </c>
      <c r="AF2394" t="b">
        <f t="shared" ca="1" si="703"/>
        <v>0</v>
      </c>
      <c r="AG2394" s="317" t="b">
        <f t="shared" ca="1" si="704"/>
        <v>0</v>
      </c>
      <c r="AH2394" s="317" t="b">
        <f t="shared" ca="1" si="705"/>
        <v>0</v>
      </c>
      <c r="AI2394" s="317" t="b">
        <f t="shared" ca="1" si="706"/>
        <v>0</v>
      </c>
    </row>
    <row r="2395" spans="1:35" x14ac:dyDescent="0.25">
      <c r="A2395">
        <v>2363</v>
      </c>
      <c r="B2395" s="169">
        <f ca="1">OFFSET(InputPriceData!B$15,CalculationsAndCharts!$A2395+$A$11,0,1,1)</f>
        <v>38415</v>
      </c>
      <c r="C2395" s="3">
        <f ca="1">OFFSET(InputPriceData!G$15,CalculationsAndCharts!$A2395+$A$11,IF($C$7,8,0),1,1)</f>
        <v>1078100</v>
      </c>
      <c r="D2395" s="4">
        <f ca="1">OFFSET(InputPriceData!C$15,CalculationsAndCharts!$A2395+$A$11,IF($C$7,8,0),1,1)</f>
        <v>38.26</v>
      </c>
      <c r="E2395" s="4">
        <f ca="1">OFFSET(InputPriceData!D$15,CalculationsAndCharts!$A2395+$A$11,IF($C$7,8,0),1,1)</f>
        <v>38.72</v>
      </c>
      <c r="F2395" s="4">
        <f ca="1">OFFSET(InputPriceData!E$15,CalculationsAndCharts!$A2395+$A$11,IF($C$7,8,0),1,1)</f>
        <v>37.96</v>
      </c>
      <c r="G2395" s="4">
        <f ca="1">OFFSET(InputPriceData!F$15,CalculationsAndCharts!$A2395+$A$11,IF($C$7,8,0),1,1)</f>
        <v>38.61</v>
      </c>
      <c r="H2395" s="133"/>
      <c r="I2395" s="133"/>
      <c r="J2395" s="37">
        <f t="shared" ca="1" si="696"/>
        <v>438</v>
      </c>
      <c r="K2395" s="124">
        <f t="shared" ca="1" si="697"/>
        <v>0.50999999999999801</v>
      </c>
      <c r="L2395" s="343">
        <f t="shared" ca="1" si="688"/>
        <v>-1.7271648419827007E-2</v>
      </c>
      <c r="M2395" s="345">
        <f t="shared" ca="1" si="698"/>
        <v>0.47070559487470248</v>
      </c>
      <c r="N2395" s="344">
        <f t="shared" ca="1" si="689"/>
        <v>-3.669310203211959E-2</v>
      </c>
      <c r="O2395" s="4"/>
      <c r="P2395" s="4"/>
      <c r="Q2395" s="3"/>
      <c r="S2395" s="4"/>
      <c r="T2395" s="4" t="b">
        <f t="shared" ca="1" si="690"/>
        <v>0</v>
      </c>
      <c r="U2395" t="b">
        <f t="shared" ca="1" si="691"/>
        <v>0</v>
      </c>
      <c r="W2395" s="317" t="b">
        <f t="shared" ca="1" si="692"/>
        <v>0</v>
      </c>
      <c r="X2395" s="317" t="b">
        <f t="shared" ca="1" si="699"/>
        <v>0</v>
      </c>
      <c r="Y2395" s="317" t="b">
        <f t="shared" ca="1" si="693"/>
        <v>1</v>
      </c>
      <c r="Z2395" t="b">
        <f t="shared" ca="1" si="694"/>
        <v>1</v>
      </c>
      <c r="AA2395" s="37" t="b">
        <f t="shared" ca="1" si="700"/>
        <v>1</v>
      </c>
      <c r="AB2395" t="b">
        <f t="shared" ca="1" si="695"/>
        <v>0</v>
      </c>
      <c r="AD2395" t="b">
        <f t="shared" ca="1" si="701"/>
        <v>1</v>
      </c>
      <c r="AE2395" s="37" t="b">
        <f t="shared" ca="1" si="702"/>
        <v>1</v>
      </c>
      <c r="AF2395" t="b">
        <f t="shared" ca="1" si="703"/>
        <v>0</v>
      </c>
      <c r="AG2395" s="317" t="b">
        <f t="shared" ca="1" si="704"/>
        <v>0</v>
      </c>
      <c r="AH2395" s="317" t="b">
        <f t="shared" ca="1" si="705"/>
        <v>0</v>
      </c>
      <c r="AI2395" s="317" t="b">
        <f t="shared" ca="1" si="706"/>
        <v>1</v>
      </c>
    </row>
    <row r="2396" spans="1:35" x14ac:dyDescent="0.25">
      <c r="A2396">
        <v>2364</v>
      </c>
      <c r="B2396" s="169">
        <f ca="1">OFFSET(InputPriceData!B$15,CalculationsAndCharts!$A2396+$A$11,0,1,1)</f>
        <v>38414</v>
      </c>
      <c r="C2396" s="3">
        <f ca="1">OFFSET(InputPriceData!G$15,CalculationsAndCharts!$A2396+$A$11,IF($C$7,8,0),1,1)</f>
        <v>1319000</v>
      </c>
      <c r="D2396" s="4">
        <f ca="1">OFFSET(InputPriceData!C$15,CalculationsAndCharts!$A2396+$A$11,IF($C$7,8,0),1,1)</f>
        <v>38.159999999999997</v>
      </c>
      <c r="E2396" s="4">
        <f ca="1">OFFSET(InputPriceData!D$15,CalculationsAndCharts!$A2396+$A$11,IF($C$7,8,0),1,1)</f>
        <v>38.450000000000003</v>
      </c>
      <c r="F2396" s="4">
        <f ca="1">OFFSET(InputPriceData!E$15,CalculationsAndCharts!$A2396+$A$11,IF($C$7,8,0),1,1)</f>
        <v>37.74</v>
      </c>
      <c r="G2396" s="4">
        <f ca="1">OFFSET(InputPriceData!F$15,CalculationsAndCharts!$A2396+$A$11,IF($C$7,8,0),1,1)</f>
        <v>37.99</v>
      </c>
      <c r="H2396" s="133"/>
      <c r="I2396" s="133"/>
      <c r="J2396" s="37">
        <f t="shared" ca="1" si="696"/>
        <v>437</v>
      </c>
      <c r="K2396" s="124">
        <f t="shared" ca="1" si="697"/>
        <v>-0.36999999999999744</v>
      </c>
      <c r="L2396" s="343">
        <f t="shared" ca="1" si="688"/>
        <v>-2.6739829092833553E-3</v>
      </c>
      <c r="M2396" s="345">
        <f t="shared" ca="1" si="698"/>
        <v>0.47498041864248486</v>
      </c>
      <c r="N2396" s="344">
        <f t="shared" ca="1" si="689"/>
        <v>-5.6296697807579465E-3</v>
      </c>
      <c r="O2396" s="4"/>
      <c r="P2396" s="4"/>
      <c r="Q2396" s="3"/>
      <c r="S2396" s="4"/>
      <c r="T2396" s="4" t="b">
        <f t="shared" ca="1" si="690"/>
        <v>0</v>
      </c>
      <c r="U2396" t="b">
        <f t="shared" ca="1" si="691"/>
        <v>1</v>
      </c>
      <c r="W2396" s="317" t="b">
        <f t="shared" ca="1" si="692"/>
        <v>0</v>
      </c>
      <c r="X2396" s="317" t="b">
        <f t="shared" ca="1" si="699"/>
        <v>1</v>
      </c>
      <c r="Y2396" s="317" t="b">
        <f t="shared" ca="1" si="693"/>
        <v>0</v>
      </c>
      <c r="Z2396" t="b">
        <f t="shared" ca="1" si="694"/>
        <v>0</v>
      </c>
      <c r="AA2396" s="37" t="b">
        <f t="shared" ca="1" si="700"/>
        <v>0</v>
      </c>
      <c r="AB2396" t="b">
        <f t="shared" ca="1" si="695"/>
        <v>0</v>
      </c>
      <c r="AD2396" t="b">
        <f t="shared" ca="1" si="701"/>
        <v>0</v>
      </c>
      <c r="AE2396" s="37" t="b">
        <f t="shared" ca="1" si="702"/>
        <v>0</v>
      </c>
      <c r="AF2396" t="b">
        <f t="shared" ca="1" si="703"/>
        <v>0</v>
      </c>
      <c r="AG2396" s="317" t="b">
        <f t="shared" ca="1" si="704"/>
        <v>0</v>
      </c>
      <c r="AH2396" s="317" t="b">
        <f t="shared" ca="1" si="705"/>
        <v>1</v>
      </c>
      <c r="AI2396" s="317" t="b">
        <f t="shared" ca="1" si="706"/>
        <v>0</v>
      </c>
    </row>
    <row r="2397" spans="1:35" x14ac:dyDescent="0.25">
      <c r="A2397">
        <v>2365</v>
      </c>
      <c r="B2397" s="169">
        <f ca="1">OFFSET(InputPriceData!B$15,CalculationsAndCharts!$A2397+$A$11,0,1,1)</f>
        <v>38413</v>
      </c>
      <c r="C2397" s="3">
        <f ca="1">OFFSET(InputPriceData!G$15,CalculationsAndCharts!$A2397+$A$11,IF($C$7,8,0),1,1)</f>
        <v>1204000</v>
      </c>
      <c r="D2397" s="4">
        <f ca="1">OFFSET(InputPriceData!C$15,CalculationsAndCharts!$A2397+$A$11,IF($C$7,8,0),1,1)</f>
        <v>38.25</v>
      </c>
      <c r="E2397" s="4">
        <f ca="1">OFFSET(InputPriceData!D$15,CalculationsAndCharts!$A2397+$A$11,IF($C$7,8,0),1,1)</f>
        <v>38.6</v>
      </c>
      <c r="F2397" s="4">
        <f ca="1">OFFSET(InputPriceData!E$15,CalculationsAndCharts!$A2397+$A$11,IF($C$7,8,0),1,1)</f>
        <v>38.1</v>
      </c>
      <c r="G2397" s="4">
        <f ca="1">OFFSET(InputPriceData!F$15,CalculationsAndCharts!$A2397+$A$11,IF($C$7,8,0),1,1)</f>
        <v>38.1</v>
      </c>
      <c r="H2397" s="133"/>
      <c r="I2397" s="133"/>
      <c r="J2397" s="37">
        <f t="shared" ca="1" si="696"/>
        <v>436</v>
      </c>
      <c r="K2397" s="124">
        <f t="shared" ca="1" si="697"/>
        <v>-0.14000000000000057</v>
      </c>
      <c r="L2397" s="343">
        <f t="shared" ca="1" si="688"/>
        <v>2.90416718912637E-2</v>
      </c>
      <c r="M2397" s="345">
        <f t="shared" ca="1" si="698"/>
        <v>0.47929406522955081</v>
      </c>
      <c r="N2397" s="344">
        <f t="shared" ca="1" si="689"/>
        <v>6.0592596483235443E-2</v>
      </c>
      <c r="O2397" s="4"/>
      <c r="P2397" s="4"/>
      <c r="Q2397" s="3"/>
      <c r="S2397" s="4"/>
      <c r="T2397" s="4" t="b">
        <f t="shared" ca="1" si="690"/>
        <v>0</v>
      </c>
      <c r="U2397" t="b">
        <f t="shared" ca="1" si="691"/>
        <v>0</v>
      </c>
      <c r="W2397" s="317" t="b">
        <f t="shared" ca="1" si="692"/>
        <v>0</v>
      </c>
      <c r="X2397" s="317" t="b">
        <f t="shared" ca="1" si="699"/>
        <v>1</v>
      </c>
      <c r="Y2397" s="317" t="b">
        <f t="shared" ca="1" si="693"/>
        <v>0</v>
      </c>
      <c r="Z2397" t="b">
        <f t="shared" ca="1" si="694"/>
        <v>0</v>
      </c>
      <c r="AA2397" s="37" t="b">
        <f t="shared" ca="1" si="700"/>
        <v>0</v>
      </c>
      <c r="AB2397" t="b">
        <f t="shared" ca="1" si="695"/>
        <v>0</v>
      </c>
      <c r="AD2397" t="b">
        <f t="shared" ca="1" si="701"/>
        <v>0</v>
      </c>
      <c r="AE2397" s="37" t="b">
        <f t="shared" ca="1" si="702"/>
        <v>0</v>
      </c>
      <c r="AF2397" t="b">
        <f t="shared" ca="1" si="703"/>
        <v>0</v>
      </c>
      <c r="AG2397" s="317" t="b">
        <f t="shared" ca="1" si="704"/>
        <v>0</v>
      </c>
      <c r="AH2397" s="317" t="b">
        <f t="shared" ca="1" si="705"/>
        <v>1</v>
      </c>
      <c r="AI2397" s="317" t="b">
        <f t="shared" ca="1" si="706"/>
        <v>0</v>
      </c>
    </row>
    <row r="2398" spans="1:35" x14ac:dyDescent="0.25">
      <c r="A2398">
        <v>2366</v>
      </c>
      <c r="B2398" s="169">
        <f ca="1">OFFSET(InputPriceData!B$15,CalculationsAndCharts!$A2398+$A$11,0,1,1)</f>
        <v>38412</v>
      </c>
      <c r="C2398" s="3">
        <f ca="1">OFFSET(InputPriceData!G$15,CalculationsAndCharts!$A2398+$A$11,IF($C$7,8,0),1,1)</f>
        <v>1954900</v>
      </c>
      <c r="D2398" s="4">
        <f ca="1">OFFSET(InputPriceData!C$15,CalculationsAndCharts!$A2398+$A$11,IF($C$7,8,0),1,1)</f>
        <v>38.450000000000003</v>
      </c>
      <c r="E2398" s="4">
        <f ca="1">OFFSET(InputPriceData!D$15,CalculationsAndCharts!$A2398+$A$11,IF($C$7,8,0),1,1)</f>
        <v>38.5</v>
      </c>
      <c r="F2398" s="4">
        <f ca="1">OFFSET(InputPriceData!E$15,CalculationsAndCharts!$A2398+$A$11,IF($C$7,8,0),1,1)</f>
        <v>38.159999999999997</v>
      </c>
      <c r="G2398" s="4">
        <f ca="1">OFFSET(InputPriceData!F$15,CalculationsAndCharts!$A2398+$A$11,IF($C$7,8,0),1,1)</f>
        <v>38.36</v>
      </c>
      <c r="H2398" s="133"/>
      <c r="I2398" s="133"/>
      <c r="J2398" s="37">
        <f t="shared" ca="1" si="696"/>
        <v>435</v>
      </c>
      <c r="K2398" s="124">
        <f t="shared" ca="1" si="697"/>
        <v>-0.23000000000000398</v>
      </c>
      <c r="L2398" s="343">
        <f t="shared" ca="1" si="688"/>
        <v>4.3499405567383409E-2</v>
      </c>
      <c r="M2398" s="345">
        <f t="shared" ca="1" si="698"/>
        <v>0.48364688721448112</v>
      </c>
      <c r="N2398" s="344">
        <f t="shared" ca="1" si="689"/>
        <v>8.9940422893888872E-2</v>
      </c>
      <c r="O2398" s="4"/>
      <c r="P2398" s="4"/>
      <c r="Q2398" s="3"/>
      <c r="S2398" s="4"/>
      <c r="T2398" s="4" t="b">
        <f t="shared" ca="1" si="690"/>
        <v>0</v>
      </c>
      <c r="U2398" t="b">
        <f t="shared" ca="1" si="691"/>
        <v>0</v>
      </c>
      <c r="W2398" s="317" t="b">
        <f t="shared" ca="1" si="692"/>
        <v>0</v>
      </c>
      <c r="X2398" s="317" t="b">
        <f t="shared" ca="1" si="699"/>
        <v>1</v>
      </c>
      <c r="Y2398" s="317" t="b">
        <f t="shared" ca="1" si="693"/>
        <v>0</v>
      </c>
      <c r="Z2398" t="b">
        <f t="shared" ca="1" si="694"/>
        <v>0</v>
      </c>
      <c r="AA2398" s="37" t="b">
        <f t="shared" ca="1" si="700"/>
        <v>0</v>
      </c>
      <c r="AB2398" t="b">
        <f t="shared" ca="1" si="695"/>
        <v>0</v>
      </c>
      <c r="AD2398" t="b">
        <f t="shared" ca="1" si="701"/>
        <v>0</v>
      </c>
      <c r="AE2398" s="37" t="b">
        <f t="shared" ca="1" si="702"/>
        <v>0</v>
      </c>
      <c r="AF2398" t="b">
        <f t="shared" ca="1" si="703"/>
        <v>0</v>
      </c>
      <c r="AG2398" s="317" t="b">
        <f t="shared" ca="1" si="704"/>
        <v>0</v>
      </c>
      <c r="AH2398" s="317" t="b">
        <f t="shared" ca="1" si="705"/>
        <v>1</v>
      </c>
      <c r="AI2398" s="317" t="b">
        <f t="shared" ca="1" si="706"/>
        <v>0</v>
      </c>
    </row>
    <row r="2399" spans="1:35" x14ac:dyDescent="0.25">
      <c r="A2399">
        <v>2367</v>
      </c>
      <c r="B2399" s="169">
        <f ca="1">OFFSET(InputPriceData!B$15,CalculationsAndCharts!$A2399+$A$11,0,1,1)</f>
        <v>38411</v>
      </c>
      <c r="C2399" s="3">
        <f ca="1">OFFSET(InputPriceData!G$15,CalculationsAndCharts!$A2399+$A$11,IF($C$7,8,0),1,1)</f>
        <v>1141300</v>
      </c>
      <c r="D2399" s="4">
        <f ca="1">OFFSET(InputPriceData!C$15,CalculationsAndCharts!$A2399+$A$11,IF($C$7,8,0),1,1)</f>
        <v>38.69</v>
      </c>
      <c r="E2399" s="4">
        <f ca="1">OFFSET(InputPriceData!D$15,CalculationsAndCharts!$A2399+$A$11,IF($C$7,8,0),1,1)</f>
        <v>38.700000000000003</v>
      </c>
      <c r="F2399" s="4">
        <f ca="1">OFFSET(InputPriceData!E$15,CalculationsAndCharts!$A2399+$A$11,IF($C$7,8,0),1,1)</f>
        <v>38.19</v>
      </c>
      <c r="G2399" s="4">
        <f ca="1">OFFSET(InputPriceData!F$15,CalculationsAndCharts!$A2399+$A$11,IF($C$7,8,0),1,1)</f>
        <v>38.24</v>
      </c>
      <c r="H2399" s="133"/>
      <c r="I2399" s="133"/>
      <c r="J2399" s="37">
        <f t="shared" ca="1" si="696"/>
        <v>434</v>
      </c>
      <c r="K2399" s="124">
        <f t="shared" ca="1" si="697"/>
        <v>9.0000000000003411E-2</v>
      </c>
      <c r="L2399" s="343">
        <f t="shared" ca="1" si="688"/>
        <v>3.7890448122050696E-2</v>
      </c>
      <c r="M2399" s="345">
        <f t="shared" ca="1" si="698"/>
        <v>0.48803924037788204</v>
      </c>
      <c r="N2399" s="344">
        <f t="shared" ca="1" si="689"/>
        <v>7.7638117977383639E-2</v>
      </c>
      <c r="O2399" s="4"/>
      <c r="P2399" s="4"/>
      <c r="Q2399" s="3"/>
      <c r="S2399" s="4"/>
      <c r="T2399" s="4" t="b">
        <f t="shared" ca="1" si="690"/>
        <v>0</v>
      </c>
      <c r="U2399" t="b">
        <f t="shared" ca="1" si="691"/>
        <v>0</v>
      </c>
      <c r="W2399" s="317" t="b">
        <f t="shared" ca="1" si="692"/>
        <v>0</v>
      </c>
      <c r="X2399" s="317" t="b">
        <f t="shared" ca="1" si="699"/>
        <v>1</v>
      </c>
      <c r="Y2399" s="317" t="b">
        <f t="shared" ca="1" si="693"/>
        <v>0</v>
      </c>
      <c r="Z2399" t="b">
        <f t="shared" ca="1" si="694"/>
        <v>0</v>
      </c>
      <c r="AA2399" s="37" t="b">
        <f t="shared" ca="1" si="700"/>
        <v>0</v>
      </c>
      <c r="AB2399" t="b">
        <f t="shared" ca="1" si="695"/>
        <v>0</v>
      </c>
      <c r="AD2399" t="b">
        <f t="shared" ca="1" si="701"/>
        <v>0</v>
      </c>
      <c r="AE2399" s="37" t="b">
        <f t="shared" ca="1" si="702"/>
        <v>0</v>
      </c>
      <c r="AF2399" t="b">
        <f t="shared" ca="1" si="703"/>
        <v>0</v>
      </c>
      <c r="AG2399" s="317" t="b">
        <f t="shared" ca="1" si="704"/>
        <v>0</v>
      </c>
      <c r="AH2399" s="317" t="b">
        <f t="shared" ca="1" si="705"/>
        <v>1</v>
      </c>
      <c r="AI2399" s="317" t="b">
        <f t="shared" ca="1" si="706"/>
        <v>0</v>
      </c>
    </row>
    <row r="2400" spans="1:35" x14ac:dyDescent="0.25">
      <c r="A2400">
        <v>2368</v>
      </c>
      <c r="B2400" s="169">
        <f ca="1">OFFSET(InputPriceData!B$15,CalculationsAndCharts!$A2400+$A$11,0,1,1)</f>
        <v>38408</v>
      </c>
      <c r="C2400" s="3">
        <f ca="1">OFFSET(InputPriceData!G$15,CalculationsAndCharts!$A2400+$A$11,IF($C$7,8,0),1,1)</f>
        <v>1140700</v>
      </c>
      <c r="D2400" s="4">
        <f ca="1">OFFSET(InputPriceData!C$15,CalculationsAndCharts!$A2400+$A$11,IF($C$7,8,0),1,1)</f>
        <v>38.049999999999997</v>
      </c>
      <c r="E2400" s="4">
        <f ca="1">OFFSET(InputPriceData!D$15,CalculationsAndCharts!$A2400+$A$11,IF($C$7,8,0),1,1)</f>
        <v>38.69</v>
      </c>
      <c r="F2400" s="4">
        <f ca="1">OFFSET(InputPriceData!E$15,CalculationsAndCharts!$A2400+$A$11,IF($C$7,8,0),1,1)</f>
        <v>38.049999999999997</v>
      </c>
      <c r="G2400" s="4">
        <f ca="1">OFFSET(InputPriceData!F$15,CalculationsAndCharts!$A2400+$A$11,IF($C$7,8,0),1,1)</f>
        <v>38.590000000000003</v>
      </c>
      <c r="H2400" s="133"/>
      <c r="I2400" s="133"/>
      <c r="J2400" s="37">
        <f t="shared" ca="1" si="696"/>
        <v>433</v>
      </c>
      <c r="K2400" s="124">
        <f t="shared" ca="1" si="697"/>
        <v>0.34000000000000341</v>
      </c>
      <c r="L2400" s="343">
        <f t="shared" ca="1" si="688"/>
        <v>1.5851773233980983E-2</v>
      </c>
      <c r="M2400" s="345">
        <f t="shared" ca="1" si="698"/>
        <v>0.49247148373146521</v>
      </c>
      <c r="N2400" s="344">
        <f t="shared" ca="1" si="689"/>
        <v>3.2188205322817506E-2</v>
      </c>
      <c r="O2400" s="4"/>
      <c r="P2400" s="4"/>
      <c r="Q2400" s="3"/>
      <c r="S2400" s="4"/>
      <c r="T2400" s="4" t="b">
        <f t="shared" ca="1" si="690"/>
        <v>0</v>
      </c>
      <c r="U2400" t="b">
        <f t="shared" ca="1" si="691"/>
        <v>0</v>
      </c>
      <c r="W2400" s="317" t="b">
        <f t="shared" ca="1" si="692"/>
        <v>0</v>
      </c>
      <c r="X2400" s="317" t="b">
        <f t="shared" ca="1" si="699"/>
        <v>1</v>
      </c>
      <c r="Y2400" s="317" t="b">
        <f t="shared" ca="1" si="693"/>
        <v>0</v>
      </c>
      <c r="Z2400" t="b">
        <f t="shared" ca="1" si="694"/>
        <v>0</v>
      </c>
      <c r="AA2400" s="37" t="b">
        <f t="shared" ca="1" si="700"/>
        <v>0</v>
      </c>
      <c r="AB2400" t="b">
        <f t="shared" ca="1" si="695"/>
        <v>0</v>
      </c>
      <c r="AD2400" t="b">
        <f t="shared" ca="1" si="701"/>
        <v>0</v>
      </c>
      <c r="AE2400" s="37" t="b">
        <f t="shared" ca="1" si="702"/>
        <v>0</v>
      </c>
      <c r="AF2400" t="b">
        <f t="shared" ca="1" si="703"/>
        <v>0</v>
      </c>
      <c r="AG2400" s="317" t="b">
        <f t="shared" ca="1" si="704"/>
        <v>0</v>
      </c>
      <c r="AH2400" s="317" t="b">
        <f t="shared" ca="1" si="705"/>
        <v>1</v>
      </c>
      <c r="AI2400" s="317" t="b">
        <f t="shared" ca="1" si="706"/>
        <v>0</v>
      </c>
    </row>
    <row r="2401" spans="1:35" x14ac:dyDescent="0.25">
      <c r="A2401">
        <v>2369</v>
      </c>
      <c r="B2401" s="169">
        <f ca="1">OFFSET(InputPriceData!B$15,CalculationsAndCharts!$A2401+$A$11,0,1,1)</f>
        <v>38407</v>
      </c>
      <c r="C2401" s="3">
        <f ca="1">OFFSET(InputPriceData!G$15,CalculationsAndCharts!$A2401+$A$11,IF($C$7,8,0),1,1)</f>
        <v>1482800</v>
      </c>
      <c r="D2401" s="4">
        <f ca="1">OFFSET(InputPriceData!C$15,CalculationsAndCharts!$A2401+$A$11,IF($C$7,8,0),1,1)</f>
        <v>38.22</v>
      </c>
      <c r="E2401" s="4">
        <f ca="1">OFFSET(InputPriceData!D$15,CalculationsAndCharts!$A2401+$A$11,IF($C$7,8,0),1,1)</f>
        <v>38.369999999999997</v>
      </c>
      <c r="F2401" s="4">
        <f ca="1">OFFSET(InputPriceData!E$15,CalculationsAndCharts!$A2401+$A$11,IF($C$7,8,0),1,1)</f>
        <v>37.79</v>
      </c>
      <c r="G2401" s="4">
        <f ca="1">OFFSET(InputPriceData!F$15,CalculationsAndCharts!$A2401+$A$11,IF($C$7,8,0),1,1)</f>
        <v>38.15</v>
      </c>
      <c r="H2401" s="133"/>
      <c r="I2401" s="133"/>
      <c r="J2401" s="37">
        <f t="shared" ca="1" si="696"/>
        <v>432</v>
      </c>
      <c r="K2401" s="124">
        <f t="shared" ca="1" si="697"/>
        <v>0.21999999999999886</v>
      </c>
      <c r="L2401" s="343">
        <f t="shared" ref="L2401:L2464" ca="1" si="707">IF(J2401&gt;3,($D$21*(K2401+K2402)/2+$D$22*L2402+$D$23*L2403),IF(J2401=1,0,IF(J2401=2,($D$21*0*(G2401+G2402)/2+$D$22*L2402),IF(J2401=3,($D$21*0*(G2401+G2402)/2+$D$22*L2402+$D$23*L2403),0))))</f>
        <v>6.0237139082772381E-3</v>
      </c>
      <c r="M2401" s="345">
        <f t="shared" ca="1" si="698"/>
        <v>0.49694397954739172</v>
      </c>
      <c r="N2401" s="344">
        <f t="shared" ref="N2401:N2464" ca="1" si="708">IF(M2401=0,0,L2401/M2401)</f>
        <v>1.2121515012141884E-2</v>
      </c>
      <c r="O2401" s="4"/>
      <c r="P2401" s="4"/>
      <c r="Q2401" s="3"/>
      <c r="S2401" s="4"/>
      <c r="T2401" s="4" t="b">
        <f t="shared" ref="T2401:T2464" ca="1" si="709">AND(N2402&lt;0,N2401&gt;0)</f>
        <v>0</v>
      </c>
      <c r="U2401" t="b">
        <f t="shared" ref="U2401:U2464" ca="1" si="710">AND(N2402&gt;0,N2401&lt;0)</f>
        <v>0</v>
      </c>
      <c r="W2401" s="317" t="b">
        <f t="shared" ref="W2401:W2464" ca="1" si="711">AND(T2402&lt;&gt;T2403,T2402,NOT(X2402))</f>
        <v>0</v>
      </c>
      <c r="X2401" s="317" t="b">
        <f t="shared" ca="1" si="699"/>
        <v>1</v>
      </c>
      <c r="Y2401" s="317" t="b">
        <f t="shared" ref="Y2401:Y2464" ca="1" si="712">AND(X2402,AND(U2402&lt;&gt;U2403,U2402))</f>
        <v>0</v>
      </c>
      <c r="Z2401" t="b">
        <f t="shared" ref="Z2401:Z2464" ca="1" si="713">AND(U2402&lt;&gt;U2403,U2402,NOT(AA2402))</f>
        <v>0</v>
      </c>
      <c r="AA2401" s="37" t="b">
        <f t="shared" ca="1" si="700"/>
        <v>0</v>
      </c>
      <c r="AB2401" t="b">
        <f t="shared" ref="AB2401:AB2464" ca="1" si="714">AND(AA2402,AND(T2402&lt;&gt;T2403,T2402))</f>
        <v>0</v>
      </c>
      <c r="AD2401" t="b">
        <f t="shared" ca="1" si="701"/>
        <v>0</v>
      </c>
      <c r="AE2401" s="37" t="b">
        <f t="shared" ca="1" si="702"/>
        <v>0</v>
      </c>
      <c r="AF2401" t="b">
        <f t="shared" ca="1" si="703"/>
        <v>0</v>
      </c>
      <c r="AG2401" s="317" t="b">
        <f t="shared" ca="1" si="704"/>
        <v>0</v>
      </c>
      <c r="AH2401" s="317" t="b">
        <f t="shared" ca="1" si="705"/>
        <v>1</v>
      </c>
      <c r="AI2401" s="317" t="b">
        <f t="shared" ca="1" si="706"/>
        <v>0</v>
      </c>
    </row>
    <row r="2402" spans="1:35" x14ac:dyDescent="0.25">
      <c r="A2402">
        <v>2370</v>
      </c>
      <c r="B2402" s="169">
        <f ca="1">OFFSET(InputPriceData!B$15,CalculationsAndCharts!$A2402+$A$11,0,1,1)</f>
        <v>38406</v>
      </c>
      <c r="C2402" s="3">
        <f ca="1">OFFSET(InputPriceData!G$15,CalculationsAndCharts!$A2402+$A$11,IF($C$7,8,0),1,1)</f>
        <v>1180100</v>
      </c>
      <c r="D2402" s="4">
        <f ca="1">OFFSET(InputPriceData!C$15,CalculationsAndCharts!$A2402+$A$11,IF($C$7,8,0),1,1)</f>
        <v>37.93</v>
      </c>
      <c r="E2402" s="4">
        <f ca="1">OFFSET(InputPriceData!D$15,CalculationsAndCharts!$A2402+$A$11,IF($C$7,8,0),1,1)</f>
        <v>38.33</v>
      </c>
      <c r="F2402" s="4">
        <f ca="1">OFFSET(InputPriceData!E$15,CalculationsAndCharts!$A2402+$A$11,IF($C$7,8,0),1,1)</f>
        <v>37.869999999999997</v>
      </c>
      <c r="G2402" s="4">
        <f ca="1">OFFSET(InputPriceData!F$15,CalculationsAndCharts!$A2402+$A$11,IF($C$7,8,0),1,1)</f>
        <v>38.25</v>
      </c>
      <c r="H2402" s="133"/>
      <c r="I2402" s="133"/>
      <c r="J2402" s="37">
        <f t="shared" ref="J2402:J2465" ca="1" si="715">$A$8-A2402+1</f>
        <v>431</v>
      </c>
      <c r="K2402" s="124">
        <f t="shared" ref="K2402:K2465" ca="1" si="716">IF(J2402&gt;2,G2402-G2404,0)</f>
        <v>6.0000000000002274E-2</v>
      </c>
      <c r="L2402" s="343">
        <f t="shared" ca="1" si="707"/>
        <v>2.4454638117603518E-2</v>
      </c>
      <c r="M2402" s="345">
        <f t="shared" ref="M2402:M2465" ca="1" si="717">MAX(IF(J2402=1,0.0000001,0.991*M2403),ABS(L2402))</f>
        <v>0.50145709338788269</v>
      </c>
      <c r="N2402" s="344">
        <f t="shared" ca="1" si="708"/>
        <v>4.8767159623540474E-2</v>
      </c>
      <c r="O2402" s="4"/>
      <c r="P2402" s="4"/>
      <c r="Q2402" s="3"/>
      <c r="S2402" s="4"/>
      <c r="T2402" s="4" t="b">
        <f t="shared" ca="1" si="709"/>
        <v>0</v>
      </c>
      <c r="U2402" t="b">
        <f t="shared" ca="1" si="710"/>
        <v>0</v>
      </c>
      <c r="W2402" s="317" t="b">
        <f t="shared" ca="1" si="711"/>
        <v>0</v>
      </c>
      <c r="X2402" s="317" t="b">
        <f t="shared" ref="X2402:X2465" ca="1" si="718">IF(X2403,IF(Y2402,FALSE,X2403),IF(W2402,TRUE,X2403))</f>
        <v>1</v>
      </c>
      <c r="Y2402" s="317" t="b">
        <f t="shared" ca="1" si="712"/>
        <v>0</v>
      </c>
      <c r="Z2402" t="b">
        <f t="shared" ca="1" si="713"/>
        <v>0</v>
      </c>
      <c r="AA2402" s="37" t="b">
        <f t="shared" ref="AA2402:AA2465" ca="1" si="719">IF(AA2403,IF(AB2402,FALSE,AA2403),IF(Z2402,TRUE,AA2403))</f>
        <v>0</v>
      </c>
      <c r="AB2402" t="b">
        <f t="shared" ca="1" si="714"/>
        <v>0</v>
      </c>
      <c r="AD2402" t="b">
        <f t="shared" ref="AD2402:AD2465" ca="1" si="720">AND($U2403&lt;&gt;$U2404,$U2403,NOT(AE2403))</f>
        <v>0</v>
      </c>
      <c r="AE2402" s="37" t="b">
        <f t="shared" ref="AE2402:AE2465" ca="1" si="721">IF(AE2403,IF(AF2402,FALSE,AE2403),IF(AD2402,TRUE,AE2403))</f>
        <v>0</v>
      </c>
      <c r="AF2402" t="b">
        <f t="shared" ref="AF2402:AF2465" ca="1" si="722">AND(AE2403,AND($T2403&lt;&gt;$T2404,$T2403))</f>
        <v>0</v>
      </c>
      <c r="AG2402" s="317" t="b">
        <f t="shared" ref="AG2402:AG2465" ca="1" si="723">AND($T2403&lt;&gt;$T2404,$T2403,NOT(AH2403))</f>
        <v>0</v>
      </c>
      <c r="AH2402" s="317" t="b">
        <f t="shared" ref="AH2402:AH2465" ca="1" si="724">IF(AH2403,IF(AI2402,FALSE,AH2403),IF(AG2402,TRUE,AH2403))</f>
        <v>1</v>
      </c>
      <c r="AI2402" s="317" t="b">
        <f t="shared" ref="AI2402:AI2465" ca="1" si="725">AND(AH2403,AND($U2403&lt;&gt;$U2404,$U2403))</f>
        <v>0</v>
      </c>
    </row>
    <row r="2403" spans="1:35" x14ac:dyDescent="0.25">
      <c r="A2403">
        <v>2371</v>
      </c>
      <c r="B2403" s="169">
        <f ca="1">OFFSET(InputPriceData!B$15,CalculationsAndCharts!$A2403+$A$11,0,1,1)</f>
        <v>38405</v>
      </c>
      <c r="C2403" s="3">
        <f ca="1">OFFSET(InputPriceData!G$15,CalculationsAndCharts!$A2403+$A$11,IF($C$7,8,0),1,1)</f>
        <v>1764200</v>
      </c>
      <c r="D2403" s="4">
        <f ca="1">OFFSET(InputPriceData!C$15,CalculationsAndCharts!$A2403+$A$11,IF($C$7,8,0),1,1)</f>
        <v>37.950000000000003</v>
      </c>
      <c r="E2403" s="4">
        <f ca="1">OFFSET(InputPriceData!D$15,CalculationsAndCharts!$A2403+$A$11,IF($C$7,8,0),1,1)</f>
        <v>38.090000000000003</v>
      </c>
      <c r="F2403" s="4">
        <f ca="1">OFFSET(InputPriceData!E$15,CalculationsAndCharts!$A2403+$A$11,IF($C$7,8,0),1,1)</f>
        <v>37.409999999999997</v>
      </c>
      <c r="G2403" s="4">
        <f ca="1">OFFSET(InputPriceData!F$15,CalculationsAndCharts!$A2403+$A$11,IF($C$7,8,0),1,1)</f>
        <v>37.93</v>
      </c>
      <c r="H2403" s="133"/>
      <c r="I2403" s="133"/>
      <c r="J2403" s="37">
        <f t="shared" ca="1" si="715"/>
        <v>430</v>
      </c>
      <c r="K2403" s="124">
        <f t="shared" ca="1" si="716"/>
        <v>-0.53000000000000114</v>
      </c>
      <c r="L2403" s="343">
        <f t="shared" ca="1" si="707"/>
        <v>6.7429414975104754E-2</v>
      </c>
      <c r="M2403" s="345">
        <f t="shared" ca="1" si="717"/>
        <v>0.50601119413509854</v>
      </c>
      <c r="N2403" s="344">
        <f t="shared" ca="1" si="708"/>
        <v>0.13325676537721409</v>
      </c>
      <c r="O2403" s="4"/>
      <c r="P2403" s="4"/>
      <c r="Q2403" s="3"/>
      <c r="S2403" s="4"/>
      <c r="T2403" s="4" t="b">
        <f t="shared" ca="1" si="709"/>
        <v>0</v>
      </c>
      <c r="U2403" t="b">
        <f t="shared" ca="1" si="710"/>
        <v>0</v>
      </c>
      <c r="W2403" s="317" t="b">
        <f t="shared" ca="1" si="711"/>
        <v>0</v>
      </c>
      <c r="X2403" s="317" t="b">
        <f t="shared" ca="1" si="718"/>
        <v>1</v>
      </c>
      <c r="Y2403" s="317" t="b">
        <f t="shared" ca="1" si="712"/>
        <v>0</v>
      </c>
      <c r="Z2403" t="b">
        <f t="shared" ca="1" si="713"/>
        <v>0</v>
      </c>
      <c r="AA2403" s="37" t="b">
        <f t="shared" ca="1" si="719"/>
        <v>0</v>
      </c>
      <c r="AB2403" t="b">
        <f t="shared" ca="1" si="714"/>
        <v>0</v>
      </c>
      <c r="AD2403" t="b">
        <f t="shared" ca="1" si="720"/>
        <v>0</v>
      </c>
      <c r="AE2403" s="37" t="b">
        <f t="shared" ca="1" si="721"/>
        <v>0</v>
      </c>
      <c r="AF2403" t="b">
        <f t="shared" ca="1" si="722"/>
        <v>0</v>
      </c>
      <c r="AG2403" s="317" t="b">
        <f t="shared" ca="1" si="723"/>
        <v>0</v>
      </c>
      <c r="AH2403" s="317" t="b">
        <f t="shared" ca="1" si="724"/>
        <v>1</v>
      </c>
      <c r="AI2403" s="317" t="b">
        <f t="shared" ca="1" si="725"/>
        <v>0</v>
      </c>
    </row>
    <row r="2404" spans="1:35" x14ac:dyDescent="0.25">
      <c r="A2404">
        <v>2372</v>
      </c>
      <c r="B2404" s="169">
        <f ca="1">OFFSET(InputPriceData!B$15,CalculationsAndCharts!$A2404+$A$11,0,1,1)</f>
        <v>38401</v>
      </c>
      <c r="C2404" s="3">
        <f ca="1">OFFSET(InputPriceData!G$15,CalculationsAndCharts!$A2404+$A$11,IF($C$7,8,0),1,1)</f>
        <v>812800</v>
      </c>
      <c r="D2404" s="4">
        <f ca="1">OFFSET(InputPriceData!C$15,CalculationsAndCharts!$A2404+$A$11,IF($C$7,8,0),1,1)</f>
        <v>38.5</v>
      </c>
      <c r="E2404" s="4">
        <f ca="1">OFFSET(InputPriceData!D$15,CalculationsAndCharts!$A2404+$A$11,IF($C$7,8,0),1,1)</f>
        <v>38.520000000000003</v>
      </c>
      <c r="F2404" s="4">
        <f ca="1">OFFSET(InputPriceData!E$15,CalculationsAndCharts!$A2404+$A$11,IF($C$7,8,0),1,1)</f>
        <v>38.159999999999997</v>
      </c>
      <c r="G2404" s="4">
        <f ca="1">OFFSET(InputPriceData!F$15,CalculationsAndCharts!$A2404+$A$11,IF($C$7,8,0),1,1)</f>
        <v>38.19</v>
      </c>
      <c r="H2404" s="133"/>
      <c r="I2404" s="133"/>
      <c r="J2404" s="37">
        <f t="shared" ca="1" si="715"/>
        <v>429</v>
      </c>
      <c r="K2404" s="124">
        <f t="shared" ca="1" si="716"/>
        <v>-8.00000000000054E-2</v>
      </c>
      <c r="L2404" s="343">
        <f t="shared" ca="1" si="707"/>
        <v>9.717773025209403E-2</v>
      </c>
      <c r="M2404" s="345">
        <f t="shared" ca="1" si="717"/>
        <v>0.51060665402129013</v>
      </c>
      <c r="N2404" s="344">
        <f t="shared" ca="1" si="708"/>
        <v>0.19031818227743294</v>
      </c>
      <c r="O2404" s="4"/>
      <c r="P2404" s="4"/>
      <c r="Q2404" s="3"/>
      <c r="S2404" s="4"/>
      <c r="T2404" s="4" t="b">
        <f t="shared" ca="1" si="709"/>
        <v>0</v>
      </c>
      <c r="U2404" t="b">
        <f t="shared" ca="1" si="710"/>
        <v>0</v>
      </c>
      <c r="W2404" s="317" t="b">
        <f t="shared" ca="1" si="711"/>
        <v>0</v>
      </c>
      <c r="X2404" s="317" t="b">
        <f t="shared" ca="1" si="718"/>
        <v>1</v>
      </c>
      <c r="Y2404" s="317" t="b">
        <f t="shared" ca="1" si="712"/>
        <v>0</v>
      </c>
      <c r="Z2404" t="b">
        <f t="shared" ca="1" si="713"/>
        <v>0</v>
      </c>
      <c r="AA2404" s="37" t="b">
        <f t="shared" ca="1" si="719"/>
        <v>0</v>
      </c>
      <c r="AB2404" t="b">
        <f t="shared" ca="1" si="714"/>
        <v>0</v>
      </c>
      <c r="AD2404" t="b">
        <f t="shared" ca="1" si="720"/>
        <v>0</v>
      </c>
      <c r="AE2404" s="37" t="b">
        <f t="shared" ca="1" si="721"/>
        <v>0</v>
      </c>
      <c r="AF2404" t="b">
        <f t="shared" ca="1" si="722"/>
        <v>0</v>
      </c>
      <c r="AG2404" s="317" t="b">
        <f t="shared" ca="1" si="723"/>
        <v>0</v>
      </c>
      <c r="AH2404" s="317" t="b">
        <f t="shared" ca="1" si="724"/>
        <v>1</v>
      </c>
      <c r="AI2404" s="317" t="b">
        <f t="shared" ca="1" si="725"/>
        <v>0</v>
      </c>
    </row>
    <row r="2405" spans="1:35" x14ac:dyDescent="0.25">
      <c r="A2405">
        <v>2373</v>
      </c>
      <c r="B2405" s="169">
        <f ca="1">OFFSET(InputPriceData!B$15,CalculationsAndCharts!$A2405+$A$11,0,1,1)</f>
        <v>38400</v>
      </c>
      <c r="C2405" s="3">
        <f ca="1">OFFSET(InputPriceData!G$15,CalculationsAndCharts!$A2405+$A$11,IF($C$7,8,0),1,1)</f>
        <v>1600700</v>
      </c>
      <c r="D2405" s="4">
        <f ca="1">OFFSET(InputPriceData!C$15,CalculationsAndCharts!$A2405+$A$11,IF($C$7,8,0),1,1)</f>
        <v>38.29</v>
      </c>
      <c r="E2405" s="4">
        <f ca="1">OFFSET(InputPriceData!D$15,CalculationsAndCharts!$A2405+$A$11,IF($C$7,8,0),1,1)</f>
        <v>38.83</v>
      </c>
      <c r="F2405" s="4">
        <f ca="1">OFFSET(InputPriceData!E$15,CalculationsAndCharts!$A2405+$A$11,IF($C$7,8,0),1,1)</f>
        <v>38.24</v>
      </c>
      <c r="G2405" s="4">
        <f ca="1">OFFSET(InputPriceData!F$15,CalculationsAndCharts!$A2405+$A$11,IF($C$7,8,0),1,1)</f>
        <v>38.46</v>
      </c>
      <c r="H2405" s="133"/>
      <c r="I2405" s="133"/>
      <c r="J2405" s="37">
        <f t="shared" ca="1" si="715"/>
        <v>428</v>
      </c>
      <c r="K2405" s="124">
        <f t="shared" ca="1" si="716"/>
        <v>0.35999999999999943</v>
      </c>
      <c r="L2405" s="343">
        <f t="shared" ca="1" si="707"/>
        <v>9.4012749600179857E-2</v>
      </c>
      <c r="M2405" s="345">
        <f t="shared" ca="1" si="717"/>
        <v>0.51524384865922312</v>
      </c>
      <c r="N2405" s="344">
        <f t="shared" ca="1" si="708"/>
        <v>0.18246263365360216</v>
      </c>
      <c r="O2405" s="4"/>
      <c r="P2405" s="4"/>
      <c r="Q2405" s="3"/>
      <c r="S2405" s="4"/>
      <c r="T2405" s="4" t="b">
        <f t="shared" ca="1" si="709"/>
        <v>0</v>
      </c>
      <c r="U2405" t="b">
        <f t="shared" ca="1" si="710"/>
        <v>0</v>
      </c>
      <c r="W2405" s="317" t="b">
        <f t="shared" ca="1" si="711"/>
        <v>0</v>
      </c>
      <c r="X2405" s="317" t="b">
        <f t="shared" ca="1" si="718"/>
        <v>1</v>
      </c>
      <c r="Y2405" s="317" t="b">
        <f t="shared" ca="1" si="712"/>
        <v>0</v>
      </c>
      <c r="Z2405" t="b">
        <f t="shared" ca="1" si="713"/>
        <v>0</v>
      </c>
      <c r="AA2405" s="37" t="b">
        <f t="shared" ca="1" si="719"/>
        <v>0</v>
      </c>
      <c r="AB2405" t="b">
        <f t="shared" ca="1" si="714"/>
        <v>0</v>
      </c>
      <c r="AD2405" t="b">
        <f t="shared" ca="1" si="720"/>
        <v>0</v>
      </c>
      <c r="AE2405" s="37" t="b">
        <f t="shared" ca="1" si="721"/>
        <v>0</v>
      </c>
      <c r="AF2405" t="b">
        <f t="shared" ca="1" si="722"/>
        <v>0</v>
      </c>
      <c r="AG2405" s="317" t="b">
        <f t="shared" ca="1" si="723"/>
        <v>0</v>
      </c>
      <c r="AH2405" s="317" t="b">
        <f t="shared" ca="1" si="724"/>
        <v>1</v>
      </c>
      <c r="AI2405" s="317" t="b">
        <f t="shared" ca="1" si="725"/>
        <v>0</v>
      </c>
    </row>
    <row r="2406" spans="1:35" x14ac:dyDescent="0.25">
      <c r="A2406">
        <v>2374</v>
      </c>
      <c r="B2406" s="169">
        <f ca="1">OFFSET(InputPriceData!B$15,CalculationsAndCharts!$A2406+$A$11,0,1,1)</f>
        <v>38399</v>
      </c>
      <c r="C2406" s="3">
        <f ca="1">OFFSET(InputPriceData!G$15,CalculationsAndCharts!$A2406+$A$11,IF($C$7,8,0),1,1)</f>
        <v>1100900</v>
      </c>
      <c r="D2406" s="4">
        <f ca="1">OFFSET(InputPriceData!C$15,CalculationsAndCharts!$A2406+$A$11,IF($C$7,8,0),1,1)</f>
        <v>37.99</v>
      </c>
      <c r="E2406" s="4">
        <f ca="1">OFFSET(InputPriceData!D$15,CalculationsAndCharts!$A2406+$A$11,IF($C$7,8,0),1,1)</f>
        <v>38.479999999999997</v>
      </c>
      <c r="F2406" s="4">
        <f ca="1">OFFSET(InputPriceData!E$15,CalculationsAndCharts!$A2406+$A$11,IF($C$7,8,0),1,1)</f>
        <v>37.93</v>
      </c>
      <c r="G2406" s="4">
        <f ca="1">OFFSET(InputPriceData!F$15,CalculationsAndCharts!$A2406+$A$11,IF($C$7,8,0),1,1)</f>
        <v>38.270000000000003</v>
      </c>
      <c r="H2406" s="133"/>
      <c r="I2406" s="133"/>
      <c r="J2406" s="37">
        <f t="shared" ca="1" si="715"/>
        <v>427</v>
      </c>
      <c r="K2406" s="124">
        <f t="shared" ca="1" si="716"/>
        <v>5.0000000000004263E-2</v>
      </c>
      <c r="L2406" s="343">
        <f t="shared" ca="1" si="707"/>
        <v>9.4743588149538274E-2</v>
      </c>
      <c r="M2406" s="345">
        <f t="shared" ca="1" si="717"/>
        <v>0.51992315707287906</v>
      </c>
      <c r="N2406" s="344">
        <f t="shared" ca="1" si="708"/>
        <v>0.18222613642165164</v>
      </c>
      <c r="O2406" s="4"/>
      <c r="P2406" s="4"/>
      <c r="Q2406" s="3"/>
      <c r="S2406" s="4"/>
      <c r="T2406" s="4" t="b">
        <f t="shared" ca="1" si="709"/>
        <v>0</v>
      </c>
      <c r="U2406" t="b">
        <f t="shared" ca="1" si="710"/>
        <v>0</v>
      </c>
      <c r="W2406" s="317" t="b">
        <f t="shared" ca="1" si="711"/>
        <v>0</v>
      </c>
      <c r="X2406" s="317" t="b">
        <f t="shared" ca="1" si="718"/>
        <v>1</v>
      </c>
      <c r="Y2406" s="317" t="b">
        <f t="shared" ca="1" si="712"/>
        <v>0</v>
      </c>
      <c r="Z2406" t="b">
        <f t="shared" ca="1" si="713"/>
        <v>0</v>
      </c>
      <c r="AA2406" s="37" t="b">
        <f t="shared" ca="1" si="719"/>
        <v>0</v>
      </c>
      <c r="AB2406" t="b">
        <f t="shared" ca="1" si="714"/>
        <v>0</v>
      </c>
      <c r="AD2406" t="b">
        <f t="shared" ca="1" si="720"/>
        <v>0</v>
      </c>
      <c r="AE2406" s="37" t="b">
        <f t="shared" ca="1" si="721"/>
        <v>0</v>
      </c>
      <c r="AF2406" t="b">
        <f t="shared" ca="1" si="722"/>
        <v>0</v>
      </c>
      <c r="AG2406" s="317" t="b">
        <f t="shared" ca="1" si="723"/>
        <v>0</v>
      </c>
      <c r="AH2406" s="317" t="b">
        <f t="shared" ca="1" si="724"/>
        <v>1</v>
      </c>
      <c r="AI2406" s="317" t="b">
        <f t="shared" ca="1" si="725"/>
        <v>0</v>
      </c>
    </row>
    <row r="2407" spans="1:35" x14ac:dyDescent="0.25">
      <c r="A2407">
        <v>2375</v>
      </c>
      <c r="B2407" s="169">
        <f ca="1">OFFSET(InputPriceData!B$15,CalculationsAndCharts!$A2407+$A$11,0,1,1)</f>
        <v>38398</v>
      </c>
      <c r="C2407" s="3">
        <f ca="1">OFFSET(InputPriceData!G$15,CalculationsAndCharts!$A2407+$A$11,IF($C$7,8,0),1,1)</f>
        <v>985000</v>
      </c>
      <c r="D2407" s="4">
        <f ca="1">OFFSET(InputPriceData!C$15,CalculationsAndCharts!$A2407+$A$11,IF($C$7,8,0),1,1)</f>
        <v>38.08</v>
      </c>
      <c r="E2407" s="4">
        <f ca="1">OFFSET(InputPriceData!D$15,CalculationsAndCharts!$A2407+$A$11,IF($C$7,8,0),1,1)</f>
        <v>38.29</v>
      </c>
      <c r="F2407" s="4">
        <f ca="1">OFFSET(InputPriceData!E$15,CalculationsAndCharts!$A2407+$A$11,IF($C$7,8,0),1,1)</f>
        <v>37.99</v>
      </c>
      <c r="G2407" s="4">
        <f ca="1">OFFSET(InputPriceData!F$15,CalculationsAndCharts!$A2407+$A$11,IF($C$7,8,0),1,1)</f>
        <v>38.1</v>
      </c>
      <c r="H2407" s="133"/>
      <c r="I2407" s="133"/>
      <c r="J2407" s="37">
        <f t="shared" ca="1" si="715"/>
        <v>426</v>
      </c>
      <c r="K2407" s="124">
        <f t="shared" ca="1" si="716"/>
        <v>5.0000000000004263E-2</v>
      </c>
      <c r="L2407" s="343">
        <f t="shared" ca="1" si="707"/>
        <v>0.10946743662090976</v>
      </c>
      <c r="M2407" s="345">
        <f t="shared" ca="1" si="717"/>
        <v>0.524644961728435</v>
      </c>
      <c r="N2407" s="344">
        <f t="shared" ca="1" si="708"/>
        <v>0.20865050578255992</v>
      </c>
      <c r="O2407" s="4"/>
      <c r="P2407" s="4"/>
      <c r="Q2407" s="3"/>
      <c r="S2407" s="4"/>
      <c r="T2407" s="4" t="b">
        <f t="shared" ca="1" si="709"/>
        <v>0</v>
      </c>
      <c r="U2407" t="b">
        <f t="shared" ca="1" si="710"/>
        <v>0</v>
      </c>
      <c r="W2407" s="317" t="b">
        <f t="shared" ca="1" si="711"/>
        <v>0</v>
      </c>
      <c r="X2407" s="317" t="b">
        <f t="shared" ca="1" si="718"/>
        <v>1</v>
      </c>
      <c r="Y2407" s="317" t="b">
        <f t="shared" ca="1" si="712"/>
        <v>0</v>
      </c>
      <c r="Z2407" t="b">
        <f t="shared" ca="1" si="713"/>
        <v>0</v>
      </c>
      <c r="AA2407" s="37" t="b">
        <f t="shared" ca="1" si="719"/>
        <v>0</v>
      </c>
      <c r="AB2407" t="b">
        <f t="shared" ca="1" si="714"/>
        <v>0</v>
      </c>
      <c r="AD2407" t="b">
        <f t="shared" ca="1" si="720"/>
        <v>0</v>
      </c>
      <c r="AE2407" s="37" t="b">
        <f t="shared" ca="1" si="721"/>
        <v>0</v>
      </c>
      <c r="AF2407" t="b">
        <f t="shared" ca="1" si="722"/>
        <v>0</v>
      </c>
      <c r="AG2407" s="317" t="b">
        <f t="shared" ca="1" si="723"/>
        <v>0</v>
      </c>
      <c r="AH2407" s="317" t="b">
        <f t="shared" ca="1" si="724"/>
        <v>1</v>
      </c>
      <c r="AI2407" s="317" t="b">
        <f t="shared" ca="1" si="725"/>
        <v>0</v>
      </c>
    </row>
    <row r="2408" spans="1:35" x14ac:dyDescent="0.25">
      <c r="A2408">
        <v>2376</v>
      </c>
      <c r="B2408" s="169">
        <f ca="1">OFFSET(InputPriceData!B$15,CalculationsAndCharts!$A2408+$A$11,0,1,1)</f>
        <v>38397</v>
      </c>
      <c r="C2408" s="3">
        <f ca="1">OFFSET(InputPriceData!G$15,CalculationsAndCharts!$A2408+$A$11,IF($C$7,8,0),1,1)</f>
        <v>834400</v>
      </c>
      <c r="D2408" s="4">
        <f ca="1">OFFSET(InputPriceData!C$15,CalculationsAndCharts!$A2408+$A$11,IF($C$7,8,0),1,1)</f>
        <v>37.81</v>
      </c>
      <c r="E2408" s="4">
        <f ca="1">OFFSET(InputPriceData!D$15,CalculationsAndCharts!$A2408+$A$11,IF($C$7,8,0),1,1)</f>
        <v>38.4</v>
      </c>
      <c r="F2408" s="4">
        <f ca="1">OFFSET(InputPriceData!E$15,CalculationsAndCharts!$A2408+$A$11,IF($C$7,8,0),1,1)</f>
        <v>37.799999999999997</v>
      </c>
      <c r="G2408" s="4">
        <f ca="1">OFFSET(InputPriceData!F$15,CalculationsAndCharts!$A2408+$A$11,IF($C$7,8,0),1,1)</f>
        <v>38.22</v>
      </c>
      <c r="H2408" s="133"/>
      <c r="I2408" s="133"/>
      <c r="J2408" s="37">
        <f t="shared" ca="1" si="715"/>
        <v>425</v>
      </c>
      <c r="K2408" s="124">
        <f t="shared" ca="1" si="716"/>
        <v>7.0000000000000284E-2</v>
      </c>
      <c r="L2408" s="343">
        <f t="shared" ca="1" si="707"/>
        <v>0.12509920697019072</v>
      </c>
      <c r="M2408" s="345">
        <f t="shared" ca="1" si="717"/>
        <v>0.52940964856552475</v>
      </c>
      <c r="N2408" s="344">
        <f t="shared" ca="1" si="708"/>
        <v>0.23629944658008487</v>
      </c>
      <c r="O2408" s="4"/>
      <c r="P2408" s="4"/>
      <c r="Q2408" s="3"/>
      <c r="S2408" s="4"/>
      <c r="T2408" s="4" t="b">
        <f t="shared" ca="1" si="709"/>
        <v>0</v>
      </c>
      <c r="U2408" t="b">
        <f t="shared" ca="1" si="710"/>
        <v>0</v>
      </c>
      <c r="W2408" s="317" t="b">
        <f t="shared" ca="1" si="711"/>
        <v>0</v>
      </c>
      <c r="X2408" s="317" t="b">
        <f t="shared" ca="1" si="718"/>
        <v>1</v>
      </c>
      <c r="Y2408" s="317" t="b">
        <f t="shared" ca="1" si="712"/>
        <v>0</v>
      </c>
      <c r="Z2408" t="b">
        <f t="shared" ca="1" si="713"/>
        <v>0</v>
      </c>
      <c r="AA2408" s="37" t="b">
        <f t="shared" ca="1" si="719"/>
        <v>0</v>
      </c>
      <c r="AB2408" t="b">
        <f t="shared" ca="1" si="714"/>
        <v>0</v>
      </c>
      <c r="AD2408" t="b">
        <f t="shared" ca="1" si="720"/>
        <v>0</v>
      </c>
      <c r="AE2408" s="37" t="b">
        <f t="shared" ca="1" si="721"/>
        <v>0</v>
      </c>
      <c r="AF2408" t="b">
        <f t="shared" ca="1" si="722"/>
        <v>0</v>
      </c>
      <c r="AG2408" s="317" t="b">
        <f t="shared" ca="1" si="723"/>
        <v>0</v>
      </c>
      <c r="AH2408" s="317" t="b">
        <f t="shared" ca="1" si="724"/>
        <v>1</v>
      </c>
      <c r="AI2408" s="317" t="b">
        <f t="shared" ca="1" si="725"/>
        <v>0</v>
      </c>
    </row>
    <row r="2409" spans="1:35" x14ac:dyDescent="0.25">
      <c r="A2409">
        <v>2377</v>
      </c>
      <c r="B2409" s="169">
        <f ca="1">OFFSET(InputPriceData!B$15,CalculationsAndCharts!$A2409+$A$11,0,1,1)</f>
        <v>38394</v>
      </c>
      <c r="C2409" s="3">
        <f ca="1">OFFSET(InputPriceData!G$15,CalculationsAndCharts!$A2409+$A$11,IF($C$7,8,0),1,1)</f>
        <v>1446500</v>
      </c>
      <c r="D2409" s="4">
        <f ca="1">OFFSET(InputPriceData!C$15,CalculationsAndCharts!$A2409+$A$11,IF($C$7,8,0),1,1)</f>
        <v>37.97</v>
      </c>
      <c r="E2409" s="4">
        <f ca="1">OFFSET(InputPriceData!D$15,CalculationsAndCharts!$A2409+$A$11,IF($C$7,8,0),1,1)</f>
        <v>38.369999999999997</v>
      </c>
      <c r="F2409" s="4">
        <f ca="1">OFFSET(InputPriceData!E$15,CalculationsAndCharts!$A2409+$A$11,IF($C$7,8,0),1,1)</f>
        <v>37.86</v>
      </c>
      <c r="G2409" s="4">
        <f ca="1">OFFSET(InputPriceData!F$15,CalculationsAndCharts!$A2409+$A$11,IF($C$7,8,0),1,1)</f>
        <v>38.049999999999997</v>
      </c>
      <c r="H2409" s="133"/>
      <c r="I2409" s="133"/>
      <c r="J2409" s="37">
        <f t="shared" ca="1" si="715"/>
        <v>424</v>
      </c>
      <c r="K2409" s="124">
        <f t="shared" ca="1" si="716"/>
        <v>0.39000000000000057</v>
      </c>
      <c r="L2409" s="343">
        <f t="shared" ca="1" si="707"/>
        <v>0.14145280814039282</v>
      </c>
      <c r="M2409" s="345">
        <f t="shared" ca="1" si="717"/>
        <v>0.53421760702878385</v>
      </c>
      <c r="N2409" s="344">
        <f t="shared" ca="1" si="708"/>
        <v>0.26478499824655027</v>
      </c>
      <c r="O2409" s="4"/>
      <c r="P2409" s="4"/>
      <c r="Q2409" s="3"/>
      <c r="S2409" s="4"/>
      <c r="T2409" s="4" t="b">
        <f t="shared" ca="1" si="709"/>
        <v>0</v>
      </c>
      <c r="U2409" t="b">
        <f t="shared" ca="1" si="710"/>
        <v>0</v>
      </c>
      <c r="W2409" s="317" t="b">
        <f t="shared" ca="1" si="711"/>
        <v>0</v>
      </c>
      <c r="X2409" s="317" t="b">
        <f t="shared" ca="1" si="718"/>
        <v>1</v>
      </c>
      <c r="Y2409" s="317" t="b">
        <f t="shared" ca="1" si="712"/>
        <v>0</v>
      </c>
      <c r="Z2409" t="b">
        <f t="shared" ca="1" si="713"/>
        <v>0</v>
      </c>
      <c r="AA2409" s="37" t="b">
        <f t="shared" ca="1" si="719"/>
        <v>0</v>
      </c>
      <c r="AB2409" t="b">
        <f t="shared" ca="1" si="714"/>
        <v>0</v>
      </c>
      <c r="AD2409" t="b">
        <f t="shared" ca="1" si="720"/>
        <v>0</v>
      </c>
      <c r="AE2409" s="37" t="b">
        <f t="shared" ca="1" si="721"/>
        <v>0</v>
      </c>
      <c r="AF2409" t="b">
        <f t="shared" ca="1" si="722"/>
        <v>0</v>
      </c>
      <c r="AG2409" s="317" t="b">
        <f t="shared" ca="1" si="723"/>
        <v>0</v>
      </c>
      <c r="AH2409" s="317" t="b">
        <f t="shared" ca="1" si="724"/>
        <v>1</v>
      </c>
      <c r="AI2409" s="317" t="b">
        <f t="shared" ca="1" si="725"/>
        <v>0</v>
      </c>
    </row>
    <row r="2410" spans="1:35" x14ac:dyDescent="0.25">
      <c r="A2410">
        <v>2378</v>
      </c>
      <c r="B2410" s="169">
        <f ca="1">OFFSET(InputPriceData!B$15,CalculationsAndCharts!$A2410+$A$11,0,1,1)</f>
        <v>38393</v>
      </c>
      <c r="C2410" s="3">
        <f ca="1">OFFSET(InputPriceData!G$15,CalculationsAndCharts!$A2410+$A$11,IF($C$7,8,0),1,1)</f>
        <v>724700</v>
      </c>
      <c r="D2410" s="4">
        <f ca="1">OFFSET(InputPriceData!C$15,CalculationsAndCharts!$A2410+$A$11,IF($C$7,8,0),1,1)</f>
        <v>37.799999999999997</v>
      </c>
      <c r="E2410" s="4">
        <f ca="1">OFFSET(InputPriceData!D$15,CalculationsAndCharts!$A2410+$A$11,IF($C$7,8,0),1,1)</f>
        <v>38.22</v>
      </c>
      <c r="F2410" s="4">
        <f ca="1">OFFSET(InputPriceData!E$15,CalculationsAndCharts!$A2410+$A$11,IF($C$7,8,0),1,1)</f>
        <v>37.630000000000003</v>
      </c>
      <c r="G2410" s="4">
        <f ca="1">OFFSET(InputPriceData!F$15,CalculationsAndCharts!$A2410+$A$11,IF($C$7,8,0),1,1)</f>
        <v>38.15</v>
      </c>
      <c r="H2410" s="133"/>
      <c r="I2410" s="133"/>
      <c r="J2410" s="37">
        <f t="shared" ca="1" si="715"/>
        <v>423</v>
      </c>
      <c r="K2410" s="124">
        <f t="shared" ca="1" si="716"/>
        <v>0.25</v>
      </c>
      <c r="L2410" s="343">
        <f t="shared" ca="1" si="707"/>
        <v>0.17786212642302326</v>
      </c>
      <c r="M2410" s="345">
        <f t="shared" ca="1" si="717"/>
        <v>0.539069230099681</v>
      </c>
      <c r="N2410" s="344">
        <f t="shared" ca="1" si="708"/>
        <v>0.32994301379459967</v>
      </c>
      <c r="O2410" s="4"/>
      <c r="P2410" s="4"/>
      <c r="Q2410" s="3"/>
      <c r="S2410" s="4"/>
      <c r="T2410" s="4" t="b">
        <f t="shared" ca="1" si="709"/>
        <v>0</v>
      </c>
      <c r="U2410" t="b">
        <f t="shared" ca="1" si="710"/>
        <v>0</v>
      </c>
      <c r="W2410" s="317" t="b">
        <f t="shared" ca="1" si="711"/>
        <v>0</v>
      </c>
      <c r="X2410" s="317" t="b">
        <f t="shared" ca="1" si="718"/>
        <v>1</v>
      </c>
      <c r="Y2410" s="317" t="b">
        <f t="shared" ca="1" si="712"/>
        <v>0</v>
      </c>
      <c r="Z2410" t="b">
        <f t="shared" ca="1" si="713"/>
        <v>0</v>
      </c>
      <c r="AA2410" s="37" t="b">
        <f t="shared" ca="1" si="719"/>
        <v>0</v>
      </c>
      <c r="AB2410" t="b">
        <f t="shared" ca="1" si="714"/>
        <v>0</v>
      </c>
      <c r="AD2410" t="b">
        <f t="shared" ca="1" si="720"/>
        <v>0</v>
      </c>
      <c r="AE2410" s="37" t="b">
        <f t="shared" ca="1" si="721"/>
        <v>0</v>
      </c>
      <c r="AF2410" t="b">
        <f t="shared" ca="1" si="722"/>
        <v>0</v>
      </c>
      <c r="AG2410" s="317" t="b">
        <f t="shared" ca="1" si="723"/>
        <v>0</v>
      </c>
      <c r="AH2410" s="317" t="b">
        <f t="shared" ca="1" si="724"/>
        <v>1</v>
      </c>
      <c r="AI2410" s="317" t="b">
        <f t="shared" ca="1" si="725"/>
        <v>0</v>
      </c>
    </row>
    <row r="2411" spans="1:35" x14ac:dyDescent="0.25">
      <c r="A2411">
        <v>2379</v>
      </c>
      <c r="B2411" s="169">
        <f ca="1">OFFSET(InputPriceData!B$15,CalculationsAndCharts!$A2411+$A$11,0,1,1)</f>
        <v>38392</v>
      </c>
      <c r="C2411" s="3">
        <f ca="1">OFFSET(InputPriceData!G$15,CalculationsAndCharts!$A2411+$A$11,IF($C$7,8,0),1,1)</f>
        <v>1120400</v>
      </c>
      <c r="D2411" s="4">
        <f ca="1">OFFSET(InputPriceData!C$15,CalculationsAndCharts!$A2411+$A$11,IF($C$7,8,0),1,1)</f>
        <v>37.799999999999997</v>
      </c>
      <c r="E2411" s="4">
        <f ca="1">OFFSET(InputPriceData!D$15,CalculationsAndCharts!$A2411+$A$11,IF($C$7,8,0),1,1)</f>
        <v>38.130000000000003</v>
      </c>
      <c r="F2411" s="4">
        <f ca="1">OFFSET(InputPriceData!E$15,CalculationsAndCharts!$A2411+$A$11,IF($C$7,8,0),1,1)</f>
        <v>37.520000000000003</v>
      </c>
      <c r="G2411" s="4">
        <f ca="1">OFFSET(InputPriceData!F$15,CalculationsAndCharts!$A2411+$A$11,IF($C$7,8,0),1,1)</f>
        <v>37.659999999999997</v>
      </c>
      <c r="H2411" s="133"/>
      <c r="I2411" s="133"/>
      <c r="J2411" s="37">
        <f t="shared" ca="1" si="715"/>
        <v>422</v>
      </c>
      <c r="K2411" s="124">
        <f t="shared" ca="1" si="716"/>
        <v>-0.69000000000000483</v>
      </c>
      <c r="L2411" s="343">
        <f t="shared" ca="1" si="707"/>
        <v>0.25214652122122344</v>
      </c>
      <c r="M2411" s="345">
        <f t="shared" ca="1" si="717"/>
        <v>0.54396491432863869</v>
      </c>
      <c r="N2411" s="344">
        <f t="shared" ca="1" si="708"/>
        <v>0.46353453059086097</v>
      </c>
      <c r="O2411" s="4"/>
      <c r="P2411" s="4"/>
      <c r="Q2411" s="3"/>
      <c r="S2411" s="4"/>
      <c r="T2411" s="4" t="b">
        <f t="shared" ca="1" si="709"/>
        <v>0</v>
      </c>
      <c r="U2411" t="b">
        <f t="shared" ca="1" si="710"/>
        <v>0</v>
      </c>
      <c r="W2411" s="317" t="b">
        <f t="shared" ca="1" si="711"/>
        <v>0</v>
      </c>
      <c r="X2411" s="317" t="b">
        <f t="shared" ca="1" si="718"/>
        <v>1</v>
      </c>
      <c r="Y2411" s="317" t="b">
        <f t="shared" ca="1" si="712"/>
        <v>0</v>
      </c>
      <c r="Z2411" t="b">
        <f t="shared" ca="1" si="713"/>
        <v>0</v>
      </c>
      <c r="AA2411" s="37" t="b">
        <f t="shared" ca="1" si="719"/>
        <v>0</v>
      </c>
      <c r="AB2411" t="b">
        <f t="shared" ca="1" si="714"/>
        <v>0</v>
      </c>
      <c r="AD2411" t="b">
        <f t="shared" ca="1" si="720"/>
        <v>0</v>
      </c>
      <c r="AE2411" s="37" t="b">
        <f t="shared" ca="1" si="721"/>
        <v>0</v>
      </c>
      <c r="AF2411" t="b">
        <f t="shared" ca="1" si="722"/>
        <v>0</v>
      </c>
      <c r="AG2411" s="317" t="b">
        <f t="shared" ca="1" si="723"/>
        <v>0</v>
      </c>
      <c r="AH2411" s="317" t="b">
        <f t="shared" ca="1" si="724"/>
        <v>1</v>
      </c>
      <c r="AI2411" s="317" t="b">
        <f t="shared" ca="1" si="725"/>
        <v>0</v>
      </c>
    </row>
    <row r="2412" spans="1:35" x14ac:dyDescent="0.25">
      <c r="A2412">
        <v>2380</v>
      </c>
      <c r="B2412" s="169">
        <f ca="1">OFFSET(InputPriceData!B$15,CalculationsAndCharts!$A2412+$A$11,0,1,1)</f>
        <v>38391</v>
      </c>
      <c r="C2412" s="3">
        <f ca="1">OFFSET(InputPriceData!G$15,CalculationsAndCharts!$A2412+$A$11,IF($C$7,8,0),1,1)</f>
        <v>1363800</v>
      </c>
      <c r="D2412" s="4">
        <f ca="1">OFFSET(InputPriceData!C$15,CalculationsAndCharts!$A2412+$A$11,IF($C$7,8,0),1,1)</f>
        <v>38.200000000000003</v>
      </c>
      <c r="E2412" s="4">
        <f ca="1">OFFSET(InputPriceData!D$15,CalculationsAndCharts!$A2412+$A$11,IF($C$7,8,0),1,1)</f>
        <v>38.299999999999997</v>
      </c>
      <c r="F2412" s="4">
        <f ca="1">OFFSET(InputPriceData!E$15,CalculationsAndCharts!$A2412+$A$11,IF($C$7,8,0),1,1)</f>
        <v>37.65</v>
      </c>
      <c r="G2412" s="4">
        <f ca="1">OFFSET(InputPriceData!F$15,CalculationsAndCharts!$A2412+$A$11,IF($C$7,8,0),1,1)</f>
        <v>37.9</v>
      </c>
      <c r="H2412" s="133"/>
      <c r="I2412" s="133"/>
      <c r="J2412" s="37">
        <f t="shared" ca="1" si="715"/>
        <v>421</v>
      </c>
      <c r="K2412" s="124">
        <f t="shared" ca="1" si="716"/>
        <v>-2.0000000000003126E-2</v>
      </c>
      <c r="L2412" s="343">
        <f t="shared" ca="1" si="707"/>
        <v>0.30980493914960949</v>
      </c>
      <c r="M2412" s="345">
        <f t="shared" ca="1" si="717"/>
        <v>0.54890505986744575</v>
      </c>
      <c r="N2412" s="344">
        <f t="shared" ca="1" si="708"/>
        <v>0.56440532580337999</v>
      </c>
      <c r="O2412" s="4"/>
      <c r="P2412" s="4"/>
      <c r="Q2412" s="3"/>
      <c r="S2412" s="4"/>
      <c r="T2412" s="4" t="b">
        <f t="shared" ca="1" si="709"/>
        <v>0</v>
      </c>
      <c r="U2412" t="b">
        <f t="shared" ca="1" si="710"/>
        <v>0</v>
      </c>
      <c r="W2412" s="317" t="b">
        <f t="shared" ca="1" si="711"/>
        <v>0</v>
      </c>
      <c r="X2412" s="317" t="b">
        <f t="shared" ca="1" si="718"/>
        <v>1</v>
      </c>
      <c r="Y2412" s="317" t="b">
        <f t="shared" ca="1" si="712"/>
        <v>0</v>
      </c>
      <c r="Z2412" t="b">
        <f t="shared" ca="1" si="713"/>
        <v>0</v>
      </c>
      <c r="AA2412" s="37" t="b">
        <f t="shared" ca="1" si="719"/>
        <v>0</v>
      </c>
      <c r="AB2412" t="b">
        <f t="shared" ca="1" si="714"/>
        <v>0</v>
      </c>
      <c r="AD2412" t="b">
        <f t="shared" ca="1" si="720"/>
        <v>0</v>
      </c>
      <c r="AE2412" s="37" t="b">
        <f t="shared" ca="1" si="721"/>
        <v>0</v>
      </c>
      <c r="AF2412" t="b">
        <f t="shared" ca="1" si="722"/>
        <v>0</v>
      </c>
      <c r="AG2412" s="317" t="b">
        <f t="shared" ca="1" si="723"/>
        <v>0</v>
      </c>
      <c r="AH2412" s="317" t="b">
        <f t="shared" ca="1" si="724"/>
        <v>1</v>
      </c>
      <c r="AI2412" s="317" t="b">
        <f t="shared" ca="1" si="725"/>
        <v>0</v>
      </c>
    </row>
    <row r="2413" spans="1:35" x14ac:dyDescent="0.25">
      <c r="A2413">
        <v>2381</v>
      </c>
      <c r="B2413" s="169">
        <f ca="1">OFFSET(InputPriceData!B$15,CalculationsAndCharts!$A2413+$A$11,0,1,1)</f>
        <v>38390</v>
      </c>
      <c r="C2413" s="3">
        <f ca="1">OFFSET(InputPriceData!G$15,CalculationsAndCharts!$A2413+$A$11,IF($C$7,8,0),1,1)</f>
        <v>1163500</v>
      </c>
      <c r="D2413" s="4">
        <f ca="1">OFFSET(InputPriceData!C$15,CalculationsAndCharts!$A2413+$A$11,IF($C$7,8,0),1,1)</f>
        <v>37.770000000000003</v>
      </c>
      <c r="E2413" s="4">
        <f ca="1">OFFSET(InputPriceData!D$15,CalculationsAndCharts!$A2413+$A$11,IF($C$7,8,0),1,1)</f>
        <v>38.44</v>
      </c>
      <c r="F2413" s="4">
        <f ca="1">OFFSET(InputPriceData!E$15,CalculationsAndCharts!$A2413+$A$11,IF($C$7,8,0),1,1)</f>
        <v>37.630000000000003</v>
      </c>
      <c r="G2413" s="4">
        <f ca="1">OFFSET(InputPriceData!F$15,CalculationsAndCharts!$A2413+$A$11,IF($C$7,8,0),1,1)</f>
        <v>38.35</v>
      </c>
      <c r="H2413" s="133"/>
      <c r="I2413" s="133"/>
      <c r="J2413" s="37">
        <f t="shared" ca="1" si="715"/>
        <v>420</v>
      </c>
      <c r="K2413" s="124">
        <f t="shared" ca="1" si="716"/>
        <v>0.25</v>
      </c>
      <c r="L2413" s="343">
        <f t="shared" ca="1" si="707"/>
        <v>0.31780218469291149</v>
      </c>
      <c r="M2413" s="345">
        <f t="shared" ca="1" si="717"/>
        <v>0.55389007050196348</v>
      </c>
      <c r="N2413" s="344">
        <f t="shared" ca="1" si="708"/>
        <v>0.57376400411890927</v>
      </c>
      <c r="O2413" s="4"/>
      <c r="P2413" s="4"/>
      <c r="Q2413" s="3"/>
      <c r="S2413" s="4"/>
      <c r="T2413" s="4" t="b">
        <f t="shared" ca="1" si="709"/>
        <v>0</v>
      </c>
      <c r="U2413" t="b">
        <f t="shared" ca="1" si="710"/>
        <v>0</v>
      </c>
      <c r="W2413" s="317" t="b">
        <f t="shared" ca="1" si="711"/>
        <v>0</v>
      </c>
      <c r="X2413" s="317" t="b">
        <f t="shared" ca="1" si="718"/>
        <v>1</v>
      </c>
      <c r="Y2413" s="317" t="b">
        <f t="shared" ca="1" si="712"/>
        <v>0</v>
      </c>
      <c r="Z2413" t="b">
        <f t="shared" ca="1" si="713"/>
        <v>0</v>
      </c>
      <c r="AA2413" s="37" t="b">
        <f t="shared" ca="1" si="719"/>
        <v>0</v>
      </c>
      <c r="AB2413" t="b">
        <f t="shared" ca="1" si="714"/>
        <v>0</v>
      </c>
      <c r="AD2413" t="b">
        <f t="shared" ca="1" si="720"/>
        <v>0</v>
      </c>
      <c r="AE2413" s="37" t="b">
        <f t="shared" ca="1" si="721"/>
        <v>0</v>
      </c>
      <c r="AF2413" t="b">
        <f t="shared" ca="1" si="722"/>
        <v>0</v>
      </c>
      <c r="AG2413" s="317" t="b">
        <f t="shared" ca="1" si="723"/>
        <v>0</v>
      </c>
      <c r="AH2413" s="317" t="b">
        <f t="shared" ca="1" si="724"/>
        <v>1</v>
      </c>
      <c r="AI2413" s="317" t="b">
        <f t="shared" ca="1" si="725"/>
        <v>0</v>
      </c>
    </row>
    <row r="2414" spans="1:35" x14ac:dyDescent="0.25">
      <c r="A2414">
        <v>2382</v>
      </c>
      <c r="B2414" s="169">
        <f ca="1">OFFSET(InputPriceData!B$15,CalculationsAndCharts!$A2414+$A$11,0,1,1)</f>
        <v>38387</v>
      </c>
      <c r="C2414" s="3">
        <f ca="1">OFFSET(InputPriceData!G$15,CalculationsAndCharts!$A2414+$A$11,IF($C$7,8,0),1,1)</f>
        <v>1472200</v>
      </c>
      <c r="D2414" s="4">
        <f ca="1">OFFSET(InputPriceData!C$15,CalculationsAndCharts!$A2414+$A$11,IF($C$7,8,0),1,1)</f>
        <v>38.15</v>
      </c>
      <c r="E2414" s="4">
        <f ca="1">OFFSET(InputPriceData!D$15,CalculationsAndCharts!$A2414+$A$11,IF($C$7,8,0),1,1)</f>
        <v>38.200000000000003</v>
      </c>
      <c r="F2414" s="4">
        <f ca="1">OFFSET(InputPriceData!E$15,CalculationsAndCharts!$A2414+$A$11,IF($C$7,8,0),1,1)</f>
        <v>37.65</v>
      </c>
      <c r="G2414" s="4">
        <f ca="1">OFFSET(InputPriceData!F$15,CalculationsAndCharts!$A2414+$A$11,IF($C$7,8,0),1,1)</f>
        <v>37.92</v>
      </c>
      <c r="H2414" s="133"/>
      <c r="I2414" s="133"/>
      <c r="J2414" s="37">
        <f t="shared" ca="1" si="715"/>
        <v>419</v>
      </c>
      <c r="K2414" s="124">
        <f t="shared" ca="1" si="716"/>
        <v>0.12000000000000455</v>
      </c>
      <c r="L2414" s="343">
        <f t="shared" ca="1" si="707"/>
        <v>0.30528560725612564</v>
      </c>
      <c r="M2414" s="345">
        <f t="shared" ca="1" si="717"/>
        <v>0.5589203536851296</v>
      </c>
      <c r="N2414" s="344">
        <f t="shared" ca="1" si="708"/>
        <v>0.54620592226295939</v>
      </c>
      <c r="O2414" s="4"/>
      <c r="P2414" s="4"/>
      <c r="Q2414" s="3"/>
      <c r="S2414" s="4"/>
      <c r="T2414" s="4" t="b">
        <f t="shared" ca="1" si="709"/>
        <v>0</v>
      </c>
      <c r="U2414" t="b">
        <f t="shared" ca="1" si="710"/>
        <v>0</v>
      </c>
      <c r="W2414" s="317" t="b">
        <f t="shared" ca="1" si="711"/>
        <v>0</v>
      </c>
      <c r="X2414" s="317" t="b">
        <f t="shared" ca="1" si="718"/>
        <v>1</v>
      </c>
      <c r="Y2414" s="317" t="b">
        <f t="shared" ca="1" si="712"/>
        <v>0</v>
      </c>
      <c r="Z2414" t="b">
        <f t="shared" ca="1" si="713"/>
        <v>0</v>
      </c>
      <c r="AA2414" s="37" t="b">
        <f t="shared" ca="1" si="719"/>
        <v>0</v>
      </c>
      <c r="AB2414" t="b">
        <f t="shared" ca="1" si="714"/>
        <v>0</v>
      </c>
      <c r="AD2414" t="b">
        <f t="shared" ca="1" si="720"/>
        <v>0</v>
      </c>
      <c r="AE2414" s="37" t="b">
        <f t="shared" ca="1" si="721"/>
        <v>0</v>
      </c>
      <c r="AF2414" t="b">
        <f t="shared" ca="1" si="722"/>
        <v>0</v>
      </c>
      <c r="AG2414" s="317" t="b">
        <f t="shared" ca="1" si="723"/>
        <v>0</v>
      </c>
      <c r="AH2414" s="317" t="b">
        <f t="shared" ca="1" si="724"/>
        <v>1</v>
      </c>
      <c r="AI2414" s="317" t="b">
        <f t="shared" ca="1" si="725"/>
        <v>0</v>
      </c>
    </row>
    <row r="2415" spans="1:35" x14ac:dyDescent="0.25">
      <c r="A2415">
        <v>2383</v>
      </c>
      <c r="B2415" s="169">
        <f ca="1">OFFSET(InputPriceData!B$15,CalculationsAndCharts!$A2415+$A$11,0,1,1)</f>
        <v>38386</v>
      </c>
      <c r="C2415" s="3">
        <f ca="1">OFFSET(InputPriceData!G$15,CalculationsAndCharts!$A2415+$A$11,IF($C$7,8,0),1,1)</f>
        <v>1808700</v>
      </c>
      <c r="D2415" s="4">
        <f ca="1">OFFSET(InputPriceData!C$15,CalculationsAndCharts!$A2415+$A$11,IF($C$7,8,0),1,1)</f>
        <v>38.35</v>
      </c>
      <c r="E2415" s="4">
        <f ca="1">OFFSET(InputPriceData!D$15,CalculationsAndCharts!$A2415+$A$11,IF($C$7,8,0),1,1)</f>
        <v>39.04</v>
      </c>
      <c r="F2415" s="4">
        <f ca="1">OFFSET(InputPriceData!E$15,CalculationsAndCharts!$A2415+$A$11,IF($C$7,8,0),1,1)</f>
        <v>37.76</v>
      </c>
      <c r="G2415" s="4">
        <f ca="1">OFFSET(InputPriceData!F$15,CalculationsAndCharts!$A2415+$A$11,IF($C$7,8,0),1,1)</f>
        <v>38.1</v>
      </c>
      <c r="H2415" s="133"/>
      <c r="I2415" s="133"/>
      <c r="J2415" s="37">
        <f t="shared" ca="1" si="715"/>
        <v>418</v>
      </c>
      <c r="K2415" s="124">
        <f t="shared" ca="1" si="716"/>
        <v>0.39000000000000057</v>
      </c>
      <c r="L2415" s="343">
        <f t="shared" ca="1" si="707"/>
        <v>0.27094889465455341</v>
      </c>
      <c r="M2415" s="345">
        <f t="shared" ca="1" si="717"/>
        <v>0.56399632057026194</v>
      </c>
      <c r="N2415" s="344">
        <f t="shared" ca="1" si="708"/>
        <v>0.4804089756837322</v>
      </c>
      <c r="O2415" s="4"/>
      <c r="P2415" s="4"/>
      <c r="Q2415" s="3"/>
      <c r="S2415" s="4"/>
      <c r="T2415" s="4" t="b">
        <f t="shared" ca="1" si="709"/>
        <v>0</v>
      </c>
      <c r="U2415" t="b">
        <f t="shared" ca="1" si="710"/>
        <v>0</v>
      </c>
      <c r="W2415" s="317" t="b">
        <f t="shared" ca="1" si="711"/>
        <v>0</v>
      </c>
      <c r="X2415" s="317" t="b">
        <f t="shared" ca="1" si="718"/>
        <v>1</v>
      </c>
      <c r="Y2415" s="317" t="b">
        <f t="shared" ca="1" si="712"/>
        <v>0</v>
      </c>
      <c r="Z2415" t="b">
        <f t="shared" ca="1" si="713"/>
        <v>0</v>
      </c>
      <c r="AA2415" s="37" t="b">
        <f t="shared" ca="1" si="719"/>
        <v>0</v>
      </c>
      <c r="AB2415" t="b">
        <f t="shared" ca="1" si="714"/>
        <v>0</v>
      </c>
      <c r="AD2415" t="b">
        <f t="shared" ca="1" si="720"/>
        <v>0</v>
      </c>
      <c r="AE2415" s="37" t="b">
        <f t="shared" ca="1" si="721"/>
        <v>0</v>
      </c>
      <c r="AF2415" t="b">
        <f t="shared" ca="1" si="722"/>
        <v>0</v>
      </c>
      <c r="AG2415" s="317" t="b">
        <f t="shared" ca="1" si="723"/>
        <v>0</v>
      </c>
      <c r="AH2415" s="317" t="b">
        <f t="shared" ca="1" si="724"/>
        <v>1</v>
      </c>
      <c r="AI2415" s="317" t="b">
        <f t="shared" ca="1" si="725"/>
        <v>0</v>
      </c>
    </row>
    <row r="2416" spans="1:35" x14ac:dyDescent="0.25">
      <c r="A2416">
        <v>2384</v>
      </c>
      <c r="B2416" s="169">
        <f ca="1">OFFSET(InputPriceData!B$15,CalculationsAndCharts!$A2416+$A$11,0,1,1)</f>
        <v>38385</v>
      </c>
      <c r="C2416" s="3">
        <f ca="1">OFFSET(InputPriceData!G$15,CalculationsAndCharts!$A2416+$A$11,IF($C$7,8,0),1,1)</f>
        <v>1087500</v>
      </c>
      <c r="D2416" s="4">
        <f ca="1">OFFSET(InputPriceData!C$15,CalculationsAndCharts!$A2416+$A$11,IF($C$7,8,0),1,1)</f>
        <v>37.68</v>
      </c>
      <c r="E2416" s="4">
        <f ca="1">OFFSET(InputPriceData!D$15,CalculationsAndCharts!$A2416+$A$11,IF($C$7,8,0),1,1)</f>
        <v>38</v>
      </c>
      <c r="F2416" s="4">
        <f ca="1">OFFSET(InputPriceData!E$15,CalculationsAndCharts!$A2416+$A$11,IF($C$7,8,0),1,1)</f>
        <v>37.409999999999997</v>
      </c>
      <c r="G2416" s="4">
        <f ca="1">OFFSET(InputPriceData!F$15,CalculationsAndCharts!$A2416+$A$11,IF($C$7,8,0),1,1)</f>
        <v>37.799999999999997</v>
      </c>
      <c r="H2416" s="133"/>
      <c r="I2416" s="133"/>
      <c r="J2416" s="37">
        <f t="shared" ca="1" si="715"/>
        <v>417</v>
      </c>
      <c r="K2416" s="124">
        <f t="shared" ca="1" si="716"/>
        <v>0.39999999999999858</v>
      </c>
      <c r="L2416" s="343">
        <f t="shared" ca="1" si="707"/>
        <v>0.21544352255803917</v>
      </c>
      <c r="M2416" s="345">
        <f t="shared" ca="1" si="717"/>
        <v>0.56911838604466392</v>
      </c>
      <c r="N2416" s="344">
        <f t="shared" ca="1" si="708"/>
        <v>0.37855660235361183</v>
      </c>
      <c r="O2416" s="4"/>
      <c r="P2416" s="4"/>
      <c r="Q2416" s="3"/>
      <c r="S2416" s="4"/>
      <c r="T2416" s="4" t="b">
        <f t="shared" ca="1" si="709"/>
        <v>0</v>
      </c>
      <c r="U2416" t="b">
        <f t="shared" ca="1" si="710"/>
        <v>0</v>
      </c>
      <c r="W2416" s="317" t="b">
        <f t="shared" ca="1" si="711"/>
        <v>0</v>
      </c>
      <c r="X2416" s="317" t="b">
        <f t="shared" ca="1" si="718"/>
        <v>1</v>
      </c>
      <c r="Y2416" s="317" t="b">
        <f t="shared" ca="1" si="712"/>
        <v>0</v>
      </c>
      <c r="Z2416" t="b">
        <f t="shared" ca="1" si="713"/>
        <v>0</v>
      </c>
      <c r="AA2416" s="37" t="b">
        <f t="shared" ca="1" si="719"/>
        <v>0</v>
      </c>
      <c r="AB2416" t="b">
        <f t="shared" ca="1" si="714"/>
        <v>0</v>
      </c>
      <c r="AD2416" t="b">
        <f t="shared" ca="1" si="720"/>
        <v>0</v>
      </c>
      <c r="AE2416" s="37" t="b">
        <f t="shared" ca="1" si="721"/>
        <v>0</v>
      </c>
      <c r="AF2416" t="b">
        <f t="shared" ca="1" si="722"/>
        <v>0</v>
      </c>
      <c r="AG2416" s="317" t="b">
        <f t="shared" ca="1" si="723"/>
        <v>0</v>
      </c>
      <c r="AH2416" s="317" t="b">
        <f t="shared" ca="1" si="724"/>
        <v>1</v>
      </c>
      <c r="AI2416" s="317" t="b">
        <f t="shared" ca="1" si="725"/>
        <v>0</v>
      </c>
    </row>
    <row r="2417" spans="1:35" x14ac:dyDescent="0.25">
      <c r="A2417">
        <v>2385</v>
      </c>
      <c r="B2417" s="169">
        <f ca="1">OFFSET(InputPriceData!B$15,CalculationsAndCharts!$A2417+$A$11,0,1,1)</f>
        <v>38384</v>
      </c>
      <c r="C2417" s="3">
        <f ca="1">OFFSET(InputPriceData!G$15,CalculationsAndCharts!$A2417+$A$11,IF($C$7,8,0),1,1)</f>
        <v>1376100</v>
      </c>
      <c r="D2417" s="4">
        <f ca="1">OFFSET(InputPriceData!C$15,CalculationsAndCharts!$A2417+$A$11,IF($C$7,8,0),1,1)</f>
        <v>37.56</v>
      </c>
      <c r="E2417" s="4">
        <f ca="1">OFFSET(InputPriceData!D$15,CalculationsAndCharts!$A2417+$A$11,IF($C$7,8,0),1,1)</f>
        <v>37.799999999999997</v>
      </c>
      <c r="F2417" s="4">
        <f ca="1">OFFSET(InputPriceData!E$15,CalculationsAndCharts!$A2417+$A$11,IF($C$7,8,0),1,1)</f>
        <v>37.07</v>
      </c>
      <c r="G2417" s="4">
        <f ca="1">OFFSET(InputPriceData!F$15,CalculationsAndCharts!$A2417+$A$11,IF($C$7,8,0),1,1)</f>
        <v>37.71</v>
      </c>
      <c r="H2417" s="133"/>
      <c r="I2417" s="133"/>
      <c r="J2417" s="37">
        <f t="shared" ca="1" si="715"/>
        <v>416</v>
      </c>
      <c r="K2417" s="124">
        <f t="shared" ca="1" si="716"/>
        <v>0.68999999999999773</v>
      </c>
      <c r="L2417" s="343">
        <f t="shared" ca="1" si="707"/>
        <v>0.15101786201694908</v>
      </c>
      <c r="M2417" s="345">
        <f t="shared" ca="1" si="717"/>
        <v>0.57428696876353569</v>
      </c>
      <c r="N2417" s="344">
        <f t="shared" ca="1" si="708"/>
        <v>0.26296585197135325</v>
      </c>
      <c r="O2417" s="4"/>
      <c r="P2417" s="4"/>
      <c r="Q2417" s="3"/>
      <c r="S2417" s="4"/>
      <c r="T2417" s="4" t="b">
        <f t="shared" ca="1" si="709"/>
        <v>0</v>
      </c>
      <c r="U2417" t="b">
        <f t="shared" ca="1" si="710"/>
        <v>0</v>
      </c>
      <c r="W2417" s="317" t="b">
        <f t="shared" ca="1" si="711"/>
        <v>0</v>
      </c>
      <c r="X2417" s="317" t="b">
        <f t="shared" ca="1" si="718"/>
        <v>1</v>
      </c>
      <c r="Y2417" s="317" t="b">
        <f t="shared" ca="1" si="712"/>
        <v>0</v>
      </c>
      <c r="Z2417" t="b">
        <f t="shared" ca="1" si="713"/>
        <v>0</v>
      </c>
      <c r="AA2417" s="37" t="b">
        <f t="shared" ca="1" si="719"/>
        <v>0</v>
      </c>
      <c r="AB2417" t="b">
        <f t="shared" ca="1" si="714"/>
        <v>0</v>
      </c>
      <c r="AD2417" t="b">
        <f t="shared" ca="1" si="720"/>
        <v>0</v>
      </c>
      <c r="AE2417" s="37" t="b">
        <f t="shared" ca="1" si="721"/>
        <v>0</v>
      </c>
      <c r="AF2417" t="b">
        <f t="shared" ca="1" si="722"/>
        <v>0</v>
      </c>
      <c r="AG2417" s="317" t="b">
        <f t="shared" ca="1" si="723"/>
        <v>0</v>
      </c>
      <c r="AH2417" s="317" t="b">
        <f t="shared" ca="1" si="724"/>
        <v>1</v>
      </c>
      <c r="AI2417" s="317" t="b">
        <f t="shared" ca="1" si="725"/>
        <v>0</v>
      </c>
    </row>
    <row r="2418" spans="1:35" x14ac:dyDescent="0.25">
      <c r="A2418">
        <v>2386</v>
      </c>
      <c r="B2418" s="169">
        <f ca="1">OFFSET(InputPriceData!B$15,CalculationsAndCharts!$A2418+$A$11,0,1,1)</f>
        <v>38383</v>
      </c>
      <c r="C2418" s="3">
        <f ca="1">OFFSET(InputPriceData!G$15,CalculationsAndCharts!$A2418+$A$11,IF($C$7,8,0),1,1)</f>
        <v>1061500</v>
      </c>
      <c r="D2418" s="4">
        <f ca="1">OFFSET(InputPriceData!C$15,CalculationsAndCharts!$A2418+$A$11,IF($C$7,8,0),1,1)</f>
        <v>37.4</v>
      </c>
      <c r="E2418" s="4">
        <f ca="1">OFFSET(InputPriceData!D$15,CalculationsAndCharts!$A2418+$A$11,IF($C$7,8,0),1,1)</f>
        <v>37.5</v>
      </c>
      <c r="F2418" s="4">
        <f ca="1">OFFSET(InputPriceData!E$15,CalculationsAndCharts!$A2418+$A$11,IF($C$7,8,0),1,1)</f>
        <v>36.93</v>
      </c>
      <c r="G2418" s="4">
        <f ca="1">OFFSET(InputPriceData!F$15,CalculationsAndCharts!$A2418+$A$11,IF($C$7,8,0),1,1)</f>
        <v>37.4</v>
      </c>
      <c r="H2418" s="133"/>
      <c r="I2418" s="133"/>
      <c r="J2418" s="37">
        <f t="shared" ca="1" si="715"/>
        <v>415</v>
      </c>
      <c r="K2418" s="124">
        <f t="shared" ca="1" si="716"/>
        <v>0.17000000000000171</v>
      </c>
      <c r="L2418" s="343">
        <f t="shared" ca="1" si="707"/>
        <v>9.9101585354971294E-2</v>
      </c>
      <c r="M2418" s="345">
        <f t="shared" ca="1" si="717"/>
        <v>0.57950249118419339</v>
      </c>
      <c r="N2418" s="344">
        <f t="shared" ca="1" si="708"/>
        <v>0.17101149151656039</v>
      </c>
      <c r="O2418" s="4"/>
      <c r="P2418" s="4"/>
      <c r="Q2418" s="3"/>
      <c r="S2418" s="4"/>
      <c r="T2418" s="4" t="b">
        <f t="shared" ca="1" si="709"/>
        <v>0</v>
      </c>
      <c r="U2418" t="b">
        <f t="shared" ca="1" si="710"/>
        <v>0</v>
      </c>
      <c r="W2418" s="317" t="b">
        <f t="shared" ca="1" si="711"/>
        <v>0</v>
      </c>
      <c r="X2418" s="317" t="b">
        <f t="shared" ca="1" si="718"/>
        <v>1</v>
      </c>
      <c r="Y2418" s="317" t="b">
        <f t="shared" ca="1" si="712"/>
        <v>0</v>
      </c>
      <c r="Z2418" t="b">
        <f t="shared" ca="1" si="713"/>
        <v>0</v>
      </c>
      <c r="AA2418" s="37" t="b">
        <f t="shared" ca="1" si="719"/>
        <v>0</v>
      </c>
      <c r="AB2418" t="b">
        <f t="shared" ca="1" si="714"/>
        <v>0</v>
      </c>
      <c r="AD2418" t="b">
        <f t="shared" ca="1" si="720"/>
        <v>0</v>
      </c>
      <c r="AE2418" s="37" t="b">
        <f t="shared" ca="1" si="721"/>
        <v>0</v>
      </c>
      <c r="AF2418" t="b">
        <f t="shared" ca="1" si="722"/>
        <v>0</v>
      </c>
      <c r="AG2418" s="317" t="b">
        <f t="shared" ca="1" si="723"/>
        <v>0</v>
      </c>
      <c r="AH2418" s="317" t="b">
        <f t="shared" ca="1" si="724"/>
        <v>1</v>
      </c>
      <c r="AI2418" s="317" t="b">
        <f t="shared" ca="1" si="725"/>
        <v>0</v>
      </c>
    </row>
    <row r="2419" spans="1:35" x14ac:dyDescent="0.25">
      <c r="A2419">
        <v>2387</v>
      </c>
      <c r="B2419" s="169">
        <f ca="1">OFFSET(InputPriceData!B$15,CalculationsAndCharts!$A2419+$A$11,0,1,1)</f>
        <v>38380</v>
      </c>
      <c r="C2419" s="3">
        <f ca="1">OFFSET(InputPriceData!G$15,CalculationsAndCharts!$A2419+$A$11,IF($C$7,8,0),1,1)</f>
        <v>1173600</v>
      </c>
      <c r="D2419" s="4">
        <f ca="1">OFFSET(InputPriceData!C$15,CalculationsAndCharts!$A2419+$A$11,IF($C$7,8,0),1,1)</f>
        <v>37.4</v>
      </c>
      <c r="E2419" s="4">
        <f ca="1">OFFSET(InputPriceData!D$15,CalculationsAndCharts!$A2419+$A$11,IF($C$7,8,0),1,1)</f>
        <v>37.56</v>
      </c>
      <c r="F2419" s="4">
        <f ca="1">OFFSET(InputPriceData!E$15,CalculationsAndCharts!$A2419+$A$11,IF($C$7,8,0),1,1)</f>
        <v>36.56</v>
      </c>
      <c r="G2419" s="4">
        <f ca="1">OFFSET(InputPriceData!F$15,CalculationsAndCharts!$A2419+$A$11,IF($C$7,8,0),1,1)</f>
        <v>37.020000000000003</v>
      </c>
      <c r="H2419" s="133"/>
      <c r="I2419" s="133"/>
      <c r="J2419" s="37">
        <f t="shared" ca="1" si="715"/>
        <v>414</v>
      </c>
      <c r="K2419" s="124">
        <f t="shared" ca="1" si="716"/>
        <v>2.0000000000003126E-2</v>
      </c>
      <c r="L2419" s="343">
        <f t="shared" ca="1" si="707"/>
        <v>5.8918571420747717E-2</v>
      </c>
      <c r="M2419" s="345">
        <f t="shared" ca="1" si="717"/>
        <v>0.58476537960059882</v>
      </c>
      <c r="N2419" s="344">
        <f t="shared" ca="1" si="708"/>
        <v>0.10075591592133883</v>
      </c>
      <c r="O2419" s="4"/>
      <c r="P2419" s="4"/>
      <c r="Q2419" s="3"/>
      <c r="S2419" s="4"/>
      <c r="T2419" s="4" t="b">
        <f t="shared" ca="1" si="709"/>
        <v>0</v>
      </c>
      <c r="U2419" t="b">
        <f t="shared" ca="1" si="710"/>
        <v>0</v>
      </c>
      <c r="W2419" s="317" t="b">
        <f t="shared" ca="1" si="711"/>
        <v>1</v>
      </c>
      <c r="X2419" s="317" t="b">
        <f t="shared" ca="1" si="718"/>
        <v>1</v>
      </c>
      <c r="Y2419" s="317" t="b">
        <f t="shared" ca="1" si="712"/>
        <v>0</v>
      </c>
      <c r="Z2419" t="b">
        <f t="shared" ca="1" si="713"/>
        <v>0</v>
      </c>
      <c r="AA2419" s="37" t="b">
        <f t="shared" ca="1" si="719"/>
        <v>0</v>
      </c>
      <c r="AB2419" t="b">
        <f t="shared" ca="1" si="714"/>
        <v>1</v>
      </c>
      <c r="AD2419" t="b">
        <f t="shared" ca="1" si="720"/>
        <v>0</v>
      </c>
      <c r="AE2419" s="37" t="b">
        <f t="shared" ca="1" si="721"/>
        <v>0</v>
      </c>
      <c r="AF2419" t="b">
        <f t="shared" ca="1" si="722"/>
        <v>1</v>
      </c>
      <c r="AG2419" s="317" t="b">
        <f t="shared" ca="1" si="723"/>
        <v>1</v>
      </c>
      <c r="AH2419" s="317" t="b">
        <f t="shared" ca="1" si="724"/>
        <v>1</v>
      </c>
      <c r="AI2419" s="317" t="b">
        <f t="shared" ca="1" si="725"/>
        <v>0</v>
      </c>
    </row>
    <row r="2420" spans="1:35" x14ac:dyDescent="0.25">
      <c r="A2420">
        <v>2388</v>
      </c>
      <c r="B2420" s="169">
        <f ca="1">OFFSET(InputPriceData!B$15,CalculationsAndCharts!$A2420+$A$11,0,1,1)</f>
        <v>38379</v>
      </c>
      <c r="C2420" s="3">
        <f ca="1">OFFSET(InputPriceData!G$15,CalculationsAndCharts!$A2420+$A$11,IF($C$7,8,0),1,1)</f>
        <v>1409200</v>
      </c>
      <c r="D2420" s="4">
        <f ca="1">OFFSET(InputPriceData!C$15,CalculationsAndCharts!$A2420+$A$11,IF($C$7,8,0),1,1)</f>
        <v>37.07</v>
      </c>
      <c r="E2420" s="4">
        <f ca="1">OFFSET(InputPriceData!D$15,CalculationsAndCharts!$A2420+$A$11,IF($C$7,8,0),1,1)</f>
        <v>37.81</v>
      </c>
      <c r="F2420" s="4">
        <f ca="1">OFFSET(InputPriceData!E$15,CalculationsAndCharts!$A2420+$A$11,IF($C$7,8,0),1,1)</f>
        <v>36.909999999999997</v>
      </c>
      <c r="G2420" s="4">
        <f ca="1">OFFSET(InputPriceData!F$15,CalculationsAndCharts!$A2420+$A$11,IF($C$7,8,0),1,1)</f>
        <v>37.229999999999997</v>
      </c>
      <c r="H2420" s="133"/>
      <c r="I2420" s="133"/>
      <c r="J2420" s="37">
        <f t="shared" ca="1" si="715"/>
        <v>413</v>
      </c>
      <c r="K2420" s="124">
        <f t="shared" ca="1" si="716"/>
        <v>0.72999999999999687</v>
      </c>
      <c r="L2420" s="343">
        <f t="shared" ca="1" si="707"/>
        <v>7.0766603595279198E-4</v>
      </c>
      <c r="M2420" s="345">
        <f t="shared" ca="1" si="717"/>
        <v>0.59007606417820269</v>
      </c>
      <c r="N2420" s="344">
        <f t="shared" ca="1" si="708"/>
        <v>1.1992793453473774E-3</v>
      </c>
      <c r="O2420" s="4"/>
      <c r="P2420" s="4"/>
      <c r="Q2420" s="3"/>
      <c r="S2420" s="4"/>
      <c r="T2420" s="4" t="b">
        <f t="shared" ca="1" si="709"/>
        <v>1</v>
      </c>
      <c r="U2420" t="b">
        <f t="shared" ca="1" si="710"/>
        <v>0</v>
      </c>
      <c r="W2420" s="317" t="b">
        <f t="shared" ca="1" si="711"/>
        <v>0</v>
      </c>
      <c r="X2420" s="317" t="b">
        <f t="shared" ca="1" si="718"/>
        <v>0</v>
      </c>
      <c r="Y2420" s="317" t="b">
        <f t="shared" ca="1" si="712"/>
        <v>0</v>
      </c>
      <c r="Z2420" t="b">
        <f t="shared" ca="1" si="713"/>
        <v>0</v>
      </c>
      <c r="AA2420" s="37" t="b">
        <f t="shared" ca="1" si="719"/>
        <v>1</v>
      </c>
      <c r="AB2420" t="b">
        <f t="shared" ca="1" si="714"/>
        <v>0</v>
      </c>
      <c r="AD2420" t="b">
        <f t="shared" ca="1" si="720"/>
        <v>0</v>
      </c>
      <c r="AE2420" s="37" t="b">
        <f t="shared" ca="1" si="721"/>
        <v>1</v>
      </c>
      <c r="AF2420" t="b">
        <f t="shared" ca="1" si="722"/>
        <v>0</v>
      </c>
      <c r="AG2420" s="317" t="b">
        <f t="shared" ca="1" si="723"/>
        <v>0</v>
      </c>
      <c r="AH2420" s="317" t="b">
        <f t="shared" ca="1" si="724"/>
        <v>0</v>
      </c>
      <c r="AI2420" s="317" t="b">
        <f t="shared" ca="1" si="725"/>
        <v>0</v>
      </c>
    </row>
    <row r="2421" spans="1:35" x14ac:dyDescent="0.25">
      <c r="A2421">
        <v>2389</v>
      </c>
      <c r="B2421" s="169">
        <f ca="1">OFFSET(InputPriceData!B$15,CalculationsAndCharts!$A2421+$A$11,0,1,1)</f>
        <v>38378</v>
      </c>
      <c r="C2421" s="3">
        <f ca="1">OFFSET(InputPriceData!G$15,CalculationsAndCharts!$A2421+$A$11,IF($C$7,8,0),1,1)</f>
        <v>1823300</v>
      </c>
      <c r="D2421" s="4">
        <f ca="1">OFFSET(InputPriceData!C$15,CalculationsAndCharts!$A2421+$A$11,IF($C$7,8,0),1,1)</f>
        <v>36.85</v>
      </c>
      <c r="E2421" s="4">
        <f ca="1">OFFSET(InputPriceData!D$15,CalculationsAndCharts!$A2421+$A$11,IF($C$7,8,0),1,1)</f>
        <v>37.15</v>
      </c>
      <c r="F2421" s="4">
        <f ca="1">OFFSET(InputPriceData!E$15,CalculationsAndCharts!$A2421+$A$11,IF($C$7,8,0),1,1)</f>
        <v>36.229999999999997</v>
      </c>
      <c r="G2421" s="4">
        <f ca="1">OFFSET(InputPriceData!F$15,CalculationsAndCharts!$A2421+$A$11,IF($C$7,8,0),1,1)</f>
        <v>37</v>
      </c>
      <c r="H2421" s="133"/>
      <c r="I2421" s="133"/>
      <c r="J2421" s="37">
        <f t="shared" ca="1" si="715"/>
        <v>412</v>
      </c>
      <c r="K2421" s="124">
        <f t="shared" ca="1" si="716"/>
        <v>0.5</v>
      </c>
      <c r="L2421" s="343">
        <f t="shared" ca="1" si="707"/>
        <v>-4.394400503684337E-2</v>
      </c>
      <c r="M2421" s="345">
        <f t="shared" ca="1" si="717"/>
        <v>0.59543497898910458</v>
      </c>
      <c r="N2421" s="344">
        <f t="shared" ca="1" si="708"/>
        <v>-7.3801517524968024E-2</v>
      </c>
      <c r="O2421" s="4"/>
      <c r="P2421" s="4"/>
      <c r="Q2421" s="3"/>
      <c r="S2421" s="4"/>
      <c r="T2421" s="4" t="b">
        <f t="shared" ca="1" si="709"/>
        <v>0</v>
      </c>
      <c r="U2421" t="b">
        <f t="shared" ca="1" si="710"/>
        <v>0</v>
      </c>
      <c r="W2421" s="317" t="b">
        <f t="shared" ca="1" si="711"/>
        <v>0</v>
      </c>
      <c r="X2421" s="317" t="b">
        <f t="shared" ca="1" si="718"/>
        <v>0</v>
      </c>
      <c r="Y2421" s="317" t="b">
        <f t="shared" ca="1" si="712"/>
        <v>1</v>
      </c>
      <c r="Z2421" t="b">
        <f t="shared" ca="1" si="713"/>
        <v>1</v>
      </c>
      <c r="AA2421" s="37" t="b">
        <f t="shared" ca="1" si="719"/>
        <v>1</v>
      </c>
      <c r="AB2421" t="b">
        <f t="shared" ca="1" si="714"/>
        <v>0</v>
      </c>
      <c r="AD2421" t="b">
        <f t="shared" ca="1" si="720"/>
        <v>1</v>
      </c>
      <c r="AE2421" s="37" t="b">
        <f t="shared" ca="1" si="721"/>
        <v>1</v>
      </c>
      <c r="AF2421" t="b">
        <f t="shared" ca="1" si="722"/>
        <v>0</v>
      </c>
      <c r="AG2421" s="317" t="b">
        <f t="shared" ca="1" si="723"/>
        <v>0</v>
      </c>
      <c r="AH2421" s="317" t="b">
        <f t="shared" ca="1" si="724"/>
        <v>0</v>
      </c>
      <c r="AI2421" s="317" t="b">
        <f t="shared" ca="1" si="725"/>
        <v>1</v>
      </c>
    </row>
    <row r="2422" spans="1:35" x14ac:dyDescent="0.25">
      <c r="A2422">
        <v>2390</v>
      </c>
      <c r="B2422" s="169">
        <f ca="1">OFFSET(InputPriceData!B$15,CalculationsAndCharts!$A2422+$A$11,0,1,1)</f>
        <v>38377</v>
      </c>
      <c r="C2422" s="3">
        <f ca="1">OFFSET(InputPriceData!G$15,CalculationsAndCharts!$A2422+$A$11,IF($C$7,8,0),1,1)</f>
        <v>983500</v>
      </c>
      <c r="D2422" s="4">
        <f ca="1">OFFSET(InputPriceData!C$15,CalculationsAndCharts!$A2422+$A$11,IF($C$7,8,0),1,1)</f>
        <v>36.75</v>
      </c>
      <c r="E2422" s="4">
        <f ca="1">OFFSET(InputPriceData!D$15,CalculationsAndCharts!$A2422+$A$11,IF($C$7,8,0),1,1)</f>
        <v>36.89</v>
      </c>
      <c r="F2422" s="4">
        <f ca="1">OFFSET(InputPriceData!E$15,CalculationsAndCharts!$A2422+$A$11,IF($C$7,8,0),1,1)</f>
        <v>36.479999999999997</v>
      </c>
      <c r="G2422" s="4">
        <f ca="1">OFFSET(InputPriceData!F$15,CalculationsAndCharts!$A2422+$A$11,IF($C$7,8,0),1,1)</f>
        <v>36.5</v>
      </c>
      <c r="H2422" s="133"/>
      <c r="I2422" s="133"/>
      <c r="J2422" s="37">
        <f t="shared" ca="1" si="715"/>
        <v>411</v>
      </c>
      <c r="K2422" s="124">
        <f t="shared" ca="1" si="716"/>
        <v>-0.25999999999999801</v>
      </c>
      <c r="L2422" s="343">
        <f t="shared" ca="1" si="707"/>
        <v>-3.2382261541950522E-2</v>
      </c>
      <c r="M2422" s="345">
        <f t="shared" ca="1" si="717"/>
        <v>0.60084256204753239</v>
      </c>
      <c r="N2422" s="344">
        <f t="shared" ca="1" si="708"/>
        <v>-5.3894753114025862E-2</v>
      </c>
      <c r="O2422" s="4"/>
      <c r="P2422" s="4"/>
      <c r="Q2422" s="3"/>
      <c r="S2422" s="4"/>
      <c r="T2422" s="4" t="b">
        <f t="shared" ca="1" si="709"/>
        <v>0</v>
      </c>
      <c r="U2422" t="b">
        <f t="shared" ca="1" si="710"/>
        <v>1</v>
      </c>
      <c r="W2422" s="317" t="b">
        <f t="shared" ca="1" si="711"/>
        <v>0</v>
      </c>
      <c r="X2422" s="317" t="b">
        <f t="shared" ca="1" si="718"/>
        <v>1</v>
      </c>
      <c r="Y2422" s="317" t="b">
        <f t="shared" ca="1" si="712"/>
        <v>0</v>
      </c>
      <c r="Z2422" t="b">
        <f t="shared" ca="1" si="713"/>
        <v>0</v>
      </c>
      <c r="AA2422" s="37" t="b">
        <f t="shared" ca="1" si="719"/>
        <v>0</v>
      </c>
      <c r="AB2422" t="b">
        <f t="shared" ca="1" si="714"/>
        <v>0</v>
      </c>
      <c r="AD2422" t="b">
        <f t="shared" ca="1" si="720"/>
        <v>0</v>
      </c>
      <c r="AE2422" s="37" t="b">
        <f t="shared" ca="1" si="721"/>
        <v>0</v>
      </c>
      <c r="AF2422" t="b">
        <f t="shared" ca="1" si="722"/>
        <v>0</v>
      </c>
      <c r="AG2422" s="317" t="b">
        <f t="shared" ca="1" si="723"/>
        <v>0</v>
      </c>
      <c r="AH2422" s="317" t="b">
        <f t="shared" ca="1" si="724"/>
        <v>1</v>
      </c>
      <c r="AI2422" s="317" t="b">
        <f t="shared" ca="1" si="725"/>
        <v>0</v>
      </c>
    </row>
    <row r="2423" spans="1:35" x14ac:dyDescent="0.25">
      <c r="A2423">
        <v>2391</v>
      </c>
      <c r="B2423" s="169">
        <f ca="1">OFFSET(InputPriceData!B$15,CalculationsAndCharts!$A2423+$A$11,0,1,1)</f>
        <v>38376</v>
      </c>
      <c r="C2423" s="3">
        <f ca="1">OFFSET(InputPriceData!G$15,CalculationsAndCharts!$A2423+$A$11,IF($C$7,8,0),1,1)</f>
        <v>1151000</v>
      </c>
      <c r="D2423" s="4">
        <f ca="1">OFFSET(InputPriceData!C$15,CalculationsAndCharts!$A2423+$A$11,IF($C$7,8,0),1,1)</f>
        <v>36.880000000000003</v>
      </c>
      <c r="E2423" s="4">
        <f ca="1">OFFSET(InputPriceData!D$15,CalculationsAndCharts!$A2423+$A$11,IF($C$7,8,0),1,1)</f>
        <v>37</v>
      </c>
      <c r="F2423" s="4">
        <f ca="1">OFFSET(InputPriceData!E$15,CalculationsAndCharts!$A2423+$A$11,IF($C$7,8,0),1,1)</f>
        <v>36.46</v>
      </c>
      <c r="G2423" s="4">
        <f ca="1">OFFSET(InputPriceData!F$15,CalculationsAndCharts!$A2423+$A$11,IF($C$7,8,0),1,1)</f>
        <v>36.5</v>
      </c>
      <c r="H2423" s="133"/>
      <c r="I2423" s="133"/>
      <c r="J2423" s="37">
        <f t="shared" ca="1" si="715"/>
        <v>410</v>
      </c>
      <c r="K2423" s="124">
        <f t="shared" ca="1" si="716"/>
        <v>-0.39999999999999858</v>
      </c>
      <c r="L2423" s="343">
        <f t="shared" ca="1" si="707"/>
        <v>4.4201084621149165E-3</v>
      </c>
      <c r="M2423" s="345">
        <f t="shared" ca="1" si="717"/>
        <v>0.60629925534564322</v>
      </c>
      <c r="N2423" s="344">
        <f t="shared" ca="1" si="708"/>
        <v>7.2903082481852481E-3</v>
      </c>
      <c r="O2423" s="4"/>
      <c r="P2423" s="4"/>
      <c r="Q2423" s="3"/>
      <c r="S2423" s="4"/>
      <c r="T2423" s="4" t="b">
        <f t="shared" ca="1" si="709"/>
        <v>0</v>
      </c>
      <c r="U2423" t="b">
        <f t="shared" ca="1" si="710"/>
        <v>0</v>
      </c>
      <c r="W2423" s="317" t="b">
        <f t="shared" ca="1" si="711"/>
        <v>1</v>
      </c>
      <c r="X2423" s="317" t="b">
        <f t="shared" ca="1" si="718"/>
        <v>1</v>
      </c>
      <c r="Y2423" s="317" t="b">
        <f t="shared" ca="1" si="712"/>
        <v>0</v>
      </c>
      <c r="Z2423" t="b">
        <f t="shared" ca="1" si="713"/>
        <v>0</v>
      </c>
      <c r="AA2423" s="37" t="b">
        <f t="shared" ca="1" si="719"/>
        <v>0</v>
      </c>
      <c r="AB2423" t="b">
        <f t="shared" ca="1" si="714"/>
        <v>1</v>
      </c>
      <c r="AD2423" t="b">
        <f t="shared" ca="1" si="720"/>
        <v>0</v>
      </c>
      <c r="AE2423" s="37" t="b">
        <f t="shared" ca="1" si="721"/>
        <v>0</v>
      </c>
      <c r="AF2423" t="b">
        <f t="shared" ca="1" si="722"/>
        <v>1</v>
      </c>
      <c r="AG2423" s="317" t="b">
        <f t="shared" ca="1" si="723"/>
        <v>1</v>
      </c>
      <c r="AH2423" s="317" t="b">
        <f t="shared" ca="1" si="724"/>
        <v>1</v>
      </c>
      <c r="AI2423" s="317" t="b">
        <f t="shared" ca="1" si="725"/>
        <v>0</v>
      </c>
    </row>
    <row r="2424" spans="1:35" x14ac:dyDescent="0.25">
      <c r="A2424">
        <v>2392</v>
      </c>
      <c r="B2424" s="169">
        <f ca="1">OFFSET(InputPriceData!B$15,CalculationsAndCharts!$A2424+$A$11,0,1,1)</f>
        <v>38373</v>
      </c>
      <c r="C2424" s="3">
        <f ca="1">OFFSET(InputPriceData!G$15,CalculationsAndCharts!$A2424+$A$11,IF($C$7,8,0),1,1)</f>
        <v>1116300</v>
      </c>
      <c r="D2424" s="4">
        <f ca="1">OFFSET(InputPriceData!C$15,CalculationsAndCharts!$A2424+$A$11,IF($C$7,8,0),1,1)</f>
        <v>36.909999999999997</v>
      </c>
      <c r="E2424" s="4">
        <f ca="1">OFFSET(InputPriceData!D$15,CalculationsAndCharts!$A2424+$A$11,IF($C$7,8,0),1,1)</f>
        <v>37.29</v>
      </c>
      <c r="F2424" s="4">
        <f ca="1">OFFSET(InputPriceData!E$15,CalculationsAndCharts!$A2424+$A$11,IF($C$7,8,0),1,1)</f>
        <v>36.75</v>
      </c>
      <c r="G2424" s="4">
        <f ca="1">OFFSET(InputPriceData!F$15,CalculationsAndCharts!$A2424+$A$11,IF($C$7,8,0),1,1)</f>
        <v>36.76</v>
      </c>
      <c r="H2424" s="133"/>
      <c r="I2424" s="133"/>
      <c r="J2424" s="37">
        <f t="shared" ca="1" si="715"/>
        <v>409</v>
      </c>
      <c r="K2424" s="124">
        <f t="shared" ca="1" si="716"/>
        <v>-0.41000000000000369</v>
      </c>
      <c r="L2424" s="343">
        <f t="shared" ca="1" si="707"/>
        <v>2.0602494566169166E-2</v>
      </c>
      <c r="M2424" s="345">
        <f t="shared" ca="1" si="717"/>
        <v>0.61180550488965002</v>
      </c>
      <c r="N2424" s="344">
        <f t="shared" ca="1" si="708"/>
        <v>3.3674908776581199E-2</v>
      </c>
      <c r="O2424" s="4"/>
      <c r="P2424" s="4"/>
      <c r="Q2424" s="3"/>
      <c r="S2424" s="4"/>
      <c r="T2424" s="4" t="b">
        <f t="shared" ca="1" si="709"/>
        <v>1</v>
      </c>
      <c r="U2424" t="b">
        <f t="shared" ca="1" si="710"/>
        <v>0</v>
      </c>
      <c r="W2424" s="317" t="b">
        <f t="shared" ca="1" si="711"/>
        <v>0</v>
      </c>
      <c r="X2424" s="317" t="b">
        <f t="shared" ca="1" si="718"/>
        <v>0</v>
      </c>
      <c r="Y2424" s="317" t="b">
        <f t="shared" ca="1" si="712"/>
        <v>0</v>
      </c>
      <c r="Z2424" t="b">
        <f t="shared" ca="1" si="713"/>
        <v>0</v>
      </c>
      <c r="AA2424" s="37" t="b">
        <f t="shared" ca="1" si="719"/>
        <v>1</v>
      </c>
      <c r="AB2424" t="b">
        <f t="shared" ca="1" si="714"/>
        <v>0</v>
      </c>
      <c r="AD2424" t="b">
        <f t="shared" ca="1" si="720"/>
        <v>0</v>
      </c>
      <c r="AE2424" s="37" t="b">
        <f t="shared" ca="1" si="721"/>
        <v>1</v>
      </c>
      <c r="AF2424" t="b">
        <f t="shared" ca="1" si="722"/>
        <v>0</v>
      </c>
      <c r="AG2424" s="317" t="b">
        <f t="shared" ca="1" si="723"/>
        <v>0</v>
      </c>
      <c r="AH2424" s="317" t="b">
        <f t="shared" ca="1" si="724"/>
        <v>0</v>
      </c>
      <c r="AI2424" s="317" t="b">
        <f t="shared" ca="1" si="725"/>
        <v>0</v>
      </c>
    </row>
    <row r="2425" spans="1:35" x14ac:dyDescent="0.25">
      <c r="A2425">
        <v>2393</v>
      </c>
      <c r="B2425" s="169">
        <f ca="1">OFFSET(InputPriceData!B$15,CalculationsAndCharts!$A2425+$A$11,0,1,1)</f>
        <v>38372</v>
      </c>
      <c r="C2425" s="3">
        <f ca="1">OFFSET(InputPriceData!G$15,CalculationsAndCharts!$A2425+$A$11,IF($C$7,8,0),1,1)</f>
        <v>921400</v>
      </c>
      <c r="D2425" s="4">
        <f ca="1">OFFSET(InputPriceData!C$15,CalculationsAndCharts!$A2425+$A$11,IF($C$7,8,0),1,1)</f>
        <v>36.94</v>
      </c>
      <c r="E2425" s="4">
        <f ca="1">OFFSET(InputPriceData!D$15,CalculationsAndCharts!$A2425+$A$11,IF($C$7,8,0),1,1)</f>
        <v>37.299999999999997</v>
      </c>
      <c r="F2425" s="4">
        <f ca="1">OFFSET(InputPriceData!E$15,CalculationsAndCharts!$A2425+$A$11,IF($C$7,8,0),1,1)</f>
        <v>36.83</v>
      </c>
      <c r="G2425" s="4">
        <f ca="1">OFFSET(InputPriceData!F$15,CalculationsAndCharts!$A2425+$A$11,IF($C$7,8,0),1,1)</f>
        <v>36.9</v>
      </c>
      <c r="H2425" s="133"/>
      <c r="I2425" s="133"/>
      <c r="J2425" s="37">
        <f t="shared" ca="1" si="715"/>
        <v>408</v>
      </c>
      <c r="K2425" s="124">
        <f t="shared" ca="1" si="716"/>
        <v>-9.0000000000003411E-2</v>
      </c>
      <c r="L2425" s="343">
        <f t="shared" ca="1" si="707"/>
        <v>-6.6015727811042507E-3</v>
      </c>
      <c r="M2425" s="345">
        <f t="shared" ca="1" si="717"/>
        <v>0.61736176073627647</v>
      </c>
      <c r="N2425" s="344">
        <f t="shared" ca="1" si="708"/>
        <v>-1.0693200001942295E-2</v>
      </c>
      <c r="O2425" s="4"/>
      <c r="P2425" s="4"/>
      <c r="Q2425" s="3"/>
      <c r="S2425" s="4"/>
      <c r="T2425" s="4" t="b">
        <f t="shared" ca="1" si="709"/>
        <v>0</v>
      </c>
      <c r="U2425" t="b">
        <f t="shared" ca="1" si="710"/>
        <v>0</v>
      </c>
      <c r="W2425" s="317" t="b">
        <f t="shared" ca="1" si="711"/>
        <v>0</v>
      </c>
      <c r="X2425" s="317" t="b">
        <f t="shared" ca="1" si="718"/>
        <v>0</v>
      </c>
      <c r="Y2425" s="317" t="b">
        <f t="shared" ca="1" si="712"/>
        <v>0</v>
      </c>
      <c r="Z2425" t="b">
        <f t="shared" ca="1" si="713"/>
        <v>0</v>
      </c>
      <c r="AA2425" s="37" t="b">
        <f t="shared" ca="1" si="719"/>
        <v>1</v>
      </c>
      <c r="AB2425" t="b">
        <f t="shared" ca="1" si="714"/>
        <v>0</v>
      </c>
      <c r="AD2425" t="b">
        <f t="shared" ca="1" si="720"/>
        <v>0</v>
      </c>
      <c r="AE2425" s="37" t="b">
        <f t="shared" ca="1" si="721"/>
        <v>1</v>
      </c>
      <c r="AF2425" t="b">
        <f t="shared" ca="1" si="722"/>
        <v>0</v>
      </c>
      <c r="AG2425" s="317" t="b">
        <f t="shared" ca="1" si="723"/>
        <v>0</v>
      </c>
      <c r="AH2425" s="317" t="b">
        <f t="shared" ca="1" si="724"/>
        <v>0</v>
      </c>
      <c r="AI2425" s="317" t="b">
        <f t="shared" ca="1" si="725"/>
        <v>0</v>
      </c>
    </row>
    <row r="2426" spans="1:35" x14ac:dyDescent="0.25">
      <c r="A2426">
        <v>2394</v>
      </c>
      <c r="B2426" s="169">
        <f ca="1">OFFSET(InputPriceData!B$15,CalculationsAndCharts!$A2426+$A$11,0,1,1)</f>
        <v>38371</v>
      </c>
      <c r="C2426" s="3">
        <f ca="1">OFFSET(InputPriceData!G$15,CalculationsAndCharts!$A2426+$A$11,IF($C$7,8,0),1,1)</f>
        <v>1169700</v>
      </c>
      <c r="D2426" s="4">
        <f ca="1">OFFSET(InputPriceData!C$15,CalculationsAndCharts!$A2426+$A$11,IF($C$7,8,0),1,1)</f>
        <v>37.17</v>
      </c>
      <c r="E2426" s="4">
        <f ca="1">OFFSET(InputPriceData!D$15,CalculationsAndCharts!$A2426+$A$11,IF($C$7,8,0),1,1)</f>
        <v>37.36</v>
      </c>
      <c r="F2426" s="4">
        <f ca="1">OFFSET(InputPriceData!E$15,CalculationsAndCharts!$A2426+$A$11,IF($C$7,8,0),1,1)</f>
        <v>36.909999999999997</v>
      </c>
      <c r="G2426" s="4">
        <f ca="1">OFFSET(InputPriceData!F$15,CalculationsAndCharts!$A2426+$A$11,IF($C$7,8,0),1,1)</f>
        <v>37.17</v>
      </c>
      <c r="H2426" s="133"/>
      <c r="I2426" s="133"/>
      <c r="J2426" s="37">
        <f t="shared" ca="1" si="715"/>
        <v>407</v>
      </c>
      <c r="K2426" s="124">
        <f t="shared" ca="1" si="716"/>
        <v>0.41000000000000369</v>
      </c>
      <c r="L2426" s="343">
        <f t="shared" ca="1" si="707"/>
        <v>-7.9008377098232135E-2</v>
      </c>
      <c r="M2426" s="345">
        <f t="shared" ca="1" si="717"/>
        <v>0.62296847702954239</v>
      </c>
      <c r="N2426" s="344">
        <f t="shared" ca="1" si="708"/>
        <v>-0.12682564208539465</v>
      </c>
      <c r="O2426" s="4"/>
      <c r="P2426" s="4"/>
      <c r="Q2426" s="3"/>
      <c r="S2426" s="4"/>
      <c r="T2426" s="4" t="b">
        <f t="shared" ca="1" si="709"/>
        <v>0</v>
      </c>
      <c r="U2426" t="b">
        <f t="shared" ca="1" si="710"/>
        <v>0</v>
      </c>
      <c r="W2426" s="317" t="b">
        <f t="shared" ca="1" si="711"/>
        <v>0</v>
      </c>
      <c r="X2426" s="317" t="b">
        <f t="shared" ca="1" si="718"/>
        <v>0</v>
      </c>
      <c r="Y2426" s="317" t="b">
        <f t="shared" ca="1" si="712"/>
        <v>0</v>
      </c>
      <c r="Z2426" t="b">
        <f t="shared" ca="1" si="713"/>
        <v>0</v>
      </c>
      <c r="AA2426" s="37" t="b">
        <f t="shared" ca="1" si="719"/>
        <v>1</v>
      </c>
      <c r="AB2426" t="b">
        <f t="shared" ca="1" si="714"/>
        <v>0</v>
      </c>
      <c r="AD2426" t="b">
        <f t="shared" ca="1" si="720"/>
        <v>0</v>
      </c>
      <c r="AE2426" s="37" t="b">
        <f t="shared" ca="1" si="721"/>
        <v>1</v>
      </c>
      <c r="AF2426" t="b">
        <f t="shared" ca="1" si="722"/>
        <v>0</v>
      </c>
      <c r="AG2426" s="317" t="b">
        <f t="shared" ca="1" si="723"/>
        <v>0</v>
      </c>
      <c r="AH2426" s="317" t="b">
        <f t="shared" ca="1" si="724"/>
        <v>0</v>
      </c>
      <c r="AI2426" s="317" t="b">
        <f t="shared" ca="1" si="725"/>
        <v>0</v>
      </c>
    </row>
    <row r="2427" spans="1:35" x14ac:dyDescent="0.25">
      <c r="A2427">
        <v>2395</v>
      </c>
      <c r="B2427" s="169">
        <f ca="1">OFFSET(InputPriceData!B$15,CalculationsAndCharts!$A2427+$A$11,0,1,1)</f>
        <v>38370</v>
      </c>
      <c r="C2427" s="3">
        <f ca="1">OFFSET(InputPriceData!G$15,CalculationsAndCharts!$A2427+$A$11,IF($C$7,8,0),1,1)</f>
        <v>1997300</v>
      </c>
      <c r="D2427" s="4">
        <f ca="1">OFFSET(InputPriceData!C$15,CalculationsAndCharts!$A2427+$A$11,IF($C$7,8,0),1,1)</f>
        <v>36.46</v>
      </c>
      <c r="E2427" s="4">
        <f ca="1">OFFSET(InputPriceData!D$15,CalculationsAndCharts!$A2427+$A$11,IF($C$7,8,0),1,1)</f>
        <v>37.090000000000003</v>
      </c>
      <c r="F2427" s="4">
        <f ca="1">OFFSET(InputPriceData!E$15,CalculationsAndCharts!$A2427+$A$11,IF($C$7,8,0),1,1)</f>
        <v>36.380000000000003</v>
      </c>
      <c r="G2427" s="4">
        <f ca="1">OFFSET(InputPriceData!F$15,CalculationsAndCharts!$A2427+$A$11,IF($C$7,8,0),1,1)</f>
        <v>36.99</v>
      </c>
      <c r="H2427" s="133"/>
      <c r="I2427" s="133"/>
      <c r="J2427" s="37">
        <f t="shared" ca="1" si="715"/>
        <v>406</v>
      </c>
      <c r="K2427" s="124">
        <f t="shared" ca="1" si="716"/>
        <v>0.19000000000000483</v>
      </c>
      <c r="L2427" s="343">
        <f t="shared" ca="1" si="707"/>
        <v>-0.16246317365138821</v>
      </c>
      <c r="M2427" s="345">
        <f t="shared" ca="1" si="717"/>
        <v>0.62862611203788332</v>
      </c>
      <c r="N2427" s="344">
        <f t="shared" ca="1" si="708"/>
        <v>-0.25844165640004085</v>
      </c>
      <c r="O2427" s="4"/>
      <c r="P2427" s="4"/>
      <c r="Q2427" s="3"/>
      <c r="S2427" s="4"/>
      <c r="T2427" s="4" t="b">
        <f t="shared" ca="1" si="709"/>
        <v>0</v>
      </c>
      <c r="U2427" t="b">
        <f t="shared" ca="1" si="710"/>
        <v>0</v>
      </c>
      <c r="W2427" s="317" t="b">
        <f t="shared" ca="1" si="711"/>
        <v>0</v>
      </c>
      <c r="X2427" s="317" t="b">
        <f t="shared" ca="1" si="718"/>
        <v>0</v>
      </c>
      <c r="Y2427" s="317" t="b">
        <f t="shared" ca="1" si="712"/>
        <v>0</v>
      </c>
      <c r="Z2427" t="b">
        <f t="shared" ca="1" si="713"/>
        <v>0</v>
      </c>
      <c r="AA2427" s="37" t="b">
        <f t="shared" ca="1" si="719"/>
        <v>1</v>
      </c>
      <c r="AB2427" t="b">
        <f t="shared" ca="1" si="714"/>
        <v>0</v>
      </c>
      <c r="AD2427" t="b">
        <f t="shared" ca="1" si="720"/>
        <v>0</v>
      </c>
      <c r="AE2427" s="37" t="b">
        <f t="shared" ca="1" si="721"/>
        <v>1</v>
      </c>
      <c r="AF2427" t="b">
        <f t="shared" ca="1" si="722"/>
        <v>0</v>
      </c>
      <c r="AG2427" s="317" t="b">
        <f t="shared" ca="1" si="723"/>
        <v>0</v>
      </c>
      <c r="AH2427" s="317" t="b">
        <f t="shared" ca="1" si="724"/>
        <v>0</v>
      </c>
      <c r="AI2427" s="317" t="b">
        <f t="shared" ca="1" si="725"/>
        <v>0</v>
      </c>
    </row>
    <row r="2428" spans="1:35" x14ac:dyDescent="0.25">
      <c r="A2428">
        <v>2396</v>
      </c>
      <c r="B2428" s="169">
        <f ca="1">OFFSET(InputPriceData!B$15,CalculationsAndCharts!$A2428+$A$11,0,1,1)</f>
        <v>38366</v>
      </c>
      <c r="C2428" s="3">
        <f ca="1">OFFSET(InputPriceData!G$15,CalculationsAndCharts!$A2428+$A$11,IF($C$7,8,0),1,1)</f>
        <v>1137700</v>
      </c>
      <c r="D2428" s="4">
        <f ca="1">OFFSET(InputPriceData!C$15,CalculationsAndCharts!$A2428+$A$11,IF($C$7,8,0),1,1)</f>
        <v>36.76</v>
      </c>
      <c r="E2428" s="4">
        <f ca="1">OFFSET(InputPriceData!D$15,CalculationsAndCharts!$A2428+$A$11,IF($C$7,8,0),1,1)</f>
        <v>37</v>
      </c>
      <c r="F2428" s="4">
        <f ca="1">OFFSET(InputPriceData!E$15,CalculationsAndCharts!$A2428+$A$11,IF($C$7,8,0),1,1)</f>
        <v>36.659999999999997</v>
      </c>
      <c r="G2428" s="4">
        <f ca="1">OFFSET(InputPriceData!F$15,CalculationsAndCharts!$A2428+$A$11,IF($C$7,8,0),1,1)</f>
        <v>36.76</v>
      </c>
      <c r="H2428" s="133"/>
      <c r="I2428" s="133"/>
      <c r="J2428" s="37">
        <f t="shared" ca="1" si="715"/>
        <v>405</v>
      </c>
      <c r="K2428" s="124">
        <f t="shared" ca="1" si="716"/>
        <v>-0.49000000000000199</v>
      </c>
      <c r="L2428" s="343">
        <f t="shared" ca="1" si="707"/>
        <v>-0.2356138159008534</v>
      </c>
      <c r="M2428" s="345">
        <f t="shared" ca="1" si="717"/>
        <v>0.63433512819160776</v>
      </c>
      <c r="N2428" s="344">
        <f t="shared" ca="1" si="708"/>
        <v>-0.37143428675084145</v>
      </c>
      <c r="O2428" s="4"/>
      <c r="P2428" s="4"/>
      <c r="Q2428" s="3"/>
      <c r="S2428" s="4"/>
      <c r="T2428" s="4" t="b">
        <f t="shared" ca="1" si="709"/>
        <v>0</v>
      </c>
      <c r="U2428" t="b">
        <f t="shared" ca="1" si="710"/>
        <v>0</v>
      </c>
      <c r="W2428" s="317" t="b">
        <f t="shared" ca="1" si="711"/>
        <v>0</v>
      </c>
      <c r="X2428" s="317" t="b">
        <f t="shared" ca="1" si="718"/>
        <v>0</v>
      </c>
      <c r="Y2428" s="317" t="b">
        <f t="shared" ca="1" si="712"/>
        <v>0</v>
      </c>
      <c r="Z2428" t="b">
        <f t="shared" ca="1" si="713"/>
        <v>0</v>
      </c>
      <c r="AA2428" s="37" t="b">
        <f t="shared" ca="1" si="719"/>
        <v>1</v>
      </c>
      <c r="AB2428" t="b">
        <f t="shared" ca="1" si="714"/>
        <v>0</v>
      </c>
      <c r="AD2428" t="b">
        <f t="shared" ca="1" si="720"/>
        <v>0</v>
      </c>
      <c r="AE2428" s="37" t="b">
        <f t="shared" ca="1" si="721"/>
        <v>1</v>
      </c>
      <c r="AF2428" t="b">
        <f t="shared" ca="1" si="722"/>
        <v>0</v>
      </c>
      <c r="AG2428" s="317" t="b">
        <f t="shared" ca="1" si="723"/>
        <v>0</v>
      </c>
      <c r="AH2428" s="317" t="b">
        <f t="shared" ca="1" si="724"/>
        <v>0</v>
      </c>
      <c r="AI2428" s="317" t="b">
        <f t="shared" ca="1" si="725"/>
        <v>0</v>
      </c>
    </row>
    <row r="2429" spans="1:35" x14ac:dyDescent="0.25">
      <c r="A2429">
        <v>2397</v>
      </c>
      <c r="B2429" s="169">
        <f ca="1">OFFSET(InputPriceData!B$15,CalculationsAndCharts!$A2429+$A$11,0,1,1)</f>
        <v>38365</v>
      </c>
      <c r="C2429" s="3">
        <f ca="1">OFFSET(InputPriceData!G$15,CalculationsAndCharts!$A2429+$A$11,IF($C$7,8,0),1,1)</f>
        <v>1244300</v>
      </c>
      <c r="D2429" s="4">
        <f ca="1">OFFSET(InputPriceData!C$15,CalculationsAndCharts!$A2429+$A$11,IF($C$7,8,0),1,1)</f>
        <v>37.119999999999997</v>
      </c>
      <c r="E2429" s="4">
        <f ca="1">OFFSET(InputPriceData!D$15,CalculationsAndCharts!$A2429+$A$11,IF($C$7,8,0),1,1)</f>
        <v>37.380000000000003</v>
      </c>
      <c r="F2429" s="4">
        <f ca="1">OFFSET(InputPriceData!E$15,CalculationsAndCharts!$A2429+$A$11,IF($C$7,8,0),1,1)</f>
        <v>36.729999999999997</v>
      </c>
      <c r="G2429" s="4">
        <f ca="1">OFFSET(InputPriceData!F$15,CalculationsAndCharts!$A2429+$A$11,IF($C$7,8,0),1,1)</f>
        <v>36.799999999999997</v>
      </c>
      <c r="H2429" s="133"/>
      <c r="I2429" s="133"/>
      <c r="J2429" s="37">
        <f t="shared" ca="1" si="715"/>
        <v>404</v>
      </c>
      <c r="K2429" s="124">
        <f t="shared" ca="1" si="716"/>
        <v>0.25999999999999801</v>
      </c>
      <c r="L2429" s="343">
        <f t="shared" ca="1" si="707"/>
        <v>-0.33912761674970393</v>
      </c>
      <c r="M2429" s="345">
        <f t="shared" ca="1" si="717"/>
        <v>0.64009599212069401</v>
      </c>
      <c r="N2429" s="344">
        <f t="shared" ca="1" si="708"/>
        <v>-0.52980743657860518</v>
      </c>
      <c r="O2429" s="4"/>
      <c r="P2429" s="4"/>
      <c r="Q2429" s="3"/>
      <c r="S2429" s="4"/>
      <c r="T2429" s="4" t="b">
        <f t="shared" ca="1" si="709"/>
        <v>0</v>
      </c>
      <c r="U2429" t="b">
        <f t="shared" ca="1" si="710"/>
        <v>0</v>
      </c>
      <c r="W2429" s="317" t="b">
        <f t="shared" ca="1" si="711"/>
        <v>0</v>
      </c>
      <c r="X2429" s="317" t="b">
        <f t="shared" ca="1" si="718"/>
        <v>0</v>
      </c>
      <c r="Y2429" s="317" t="b">
        <f t="shared" ca="1" si="712"/>
        <v>0</v>
      </c>
      <c r="Z2429" t="b">
        <f t="shared" ca="1" si="713"/>
        <v>0</v>
      </c>
      <c r="AA2429" s="37" t="b">
        <f t="shared" ca="1" si="719"/>
        <v>1</v>
      </c>
      <c r="AB2429" t="b">
        <f t="shared" ca="1" si="714"/>
        <v>0</v>
      </c>
      <c r="AD2429" t="b">
        <f t="shared" ca="1" si="720"/>
        <v>0</v>
      </c>
      <c r="AE2429" s="37" t="b">
        <f t="shared" ca="1" si="721"/>
        <v>1</v>
      </c>
      <c r="AF2429" t="b">
        <f t="shared" ca="1" si="722"/>
        <v>0</v>
      </c>
      <c r="AG2429" s="317" t="b">
        <f t="shared" ca="1" si="723"/>
        <v>0</v>
      </c>
      <c r="AH2429" s="317" t="b">
        <f t="shared" ca="1" si="724"/>
        <v>0</v>
      </c>
      <c r="AI2429" s="317" t="b">
        <f t="shared" ca="1" si="725"/>
        <v>0</v>
      </c>
    </row>
    <row r="2430" spans="1:35" x14ac:dyDescent="0.25">
      <c r="A2430">
        <v>2398</v>
      </c>
      <c r="B2430" s="169">
        <f ca="1">OFFSET(InputPriceData!B$15,CalculationsAndCharts!$A2430+$A$11,0,1,1)</f>
        <v>38364</v>
      </c>
      <c r="C2430" s="3">
        <f ca="1">OFFSET(InputPriceData!G$15,CalculationsAndCharts!$A2430+$A$11,IF($C$7,8,0),1,1)</f>
        <v>1351300</v>
      </c>
      <c r="D2430" s="4">
        <f ca="1">OFFSET(InputPriceData!C$15,CalculationsAndCharts!$A2430+$A$11,IF($C$7,8,0),1,1)</f>
        <v>36.630000000000003</v>
      </c>
      <c r="E2430" s="4">
        <f ca="1">OFFSET(InputPriceData!D$15,CalculationsAndCharts!$A2430+$A$11,IF($C$7,8,0),1,1)</f>
        <v>37.25</v>
      </c>
      <c r="F2430" s="4">
        <f ca="1">OFFSET(InputPriceData!E$15,CalculationsAndCharts!$A2430+$A$11,IF($C$7,8,0),1,1)</f>
        <v>36.53</v>
      </c>
      <c r="G2430" s="4">
        <f ca="1">OFFSET(InputPriceData!F$15,CalculationsAndCharts!$A2430+$A$11,IF($C$7,8,0),1,1)</f>
        <v>37.25</v>
      </c>
      <c r="H2430" s="133"/>
      <c r="I2430" s="133"/>
      <c r="J2430" s="37">
        <f t="shared" ca="1" si="715"/>
        <v>403</v>
      </c>
      <c r="K2430" s="124">
        <f t="shared" ca="1" si="716"/>
        <v>0.35999999999999943</v>
      </c>
      <c r="L2430" s="343">
        <f t="shared" ca="1" si="707"/>
        <v>-0.47292016985976915</v>
      </c>
      <c r="M2430" s="345">
        <f t="shared" ca="1" si="717"/>
        <v>0.64590917469293041</v>
      </c>
      <c r="N2430" s="344">
        <f t="shared" ca="1" si="708"/>
        <v>-0.73217750790519209</v>
      </c>
      <c r="O2430" s="4"/>
      <c r="P2430" s="4"/>
      <c r="Q2430" s="3"/>
      <c r="S2430" s="4"/>
      <c r="T2430" s="4" t="b">
        <f t="shared" ca="1" si="709"/>
        <v>0</v>
      </c>
      <c r="U2430" t="b">
        <f t="shared" ca="1" si="710"/>
        <v>0</v>
      </c>
      <c r="W2430" s="317" t="b">
        <f t="shared" ca="1" si="711"/>
        <v>0</v>
      </c>
      <c r="X2430" s="317" t="b">
        <f t="shared" ca="1" si="718"/>
        <v>0</v>
      </c>
      <c r="Y2430" s="317" t="b">
        <f t="shared" ca="1" si="712"/>
        <v>0</v>
      </c>
      <c r="Z2430" t="b">
        <f t="shared" ca="1" si="713"/>
        <v>0</v>
      </c>
      <c r="AA2430" s="37" t="b">
        <f t="shared" ca="1" si="719"/>
        <v>1</v>
      </c>
      <c r="AB2430" t="b">
        <f t="shared" ca="1" si="714"/>
        <v>0</v>
      </c>
      <c r="AD2430" t="b">
        <f t="shared" ca="1" si="720"/>
        <v>0</v>
      </c>
      <c r="AE2430" s="37" t="b">
        <f t="shared" ca="1" si="721"/>
        <v>1</v>
      </c>
      <c r="AF2430" t="b">
        <f t="shared" ca="1" si="722"/>
        <v>0</v>
      </c>
      <c r="AG2430" s="317" t="b">
        <f t="shared" ca="1" si="723"/>
        <v>0</v>
      </c>
      <c r="AH2430" s="317" t="b">
        <f t="shared" ca="1" si="724"/>
        <v>0</v>
      </c>
      <c r="AI2430" s="317" t="b">
        <f t="shared" ca="1" si="725"/>
        <v>0</v>
      </c>
    </row>
    <row r="2431" spans="1:35" x14ac:dyDescent="0.25">
      <c r="A2431">
        <v>2399</v>
      </c>
      <c r="B2431" s="169">
        <f ca="1">OFFSET(InputPriceData!B$15,CalculationsAndCharts!$A2431+$A$11,0,1,1)</f>
        <v>38363</v>
      </c>
      <c r="C2431" s="3">
        <f ca="1">OFFSET(InputPriceData!G$15,CalculationsAndCharts!$A2431+$A$11,IF($C$7,8,0),1,1)</f>
        <v>1576500</v>
      </c>
      <c r="D2431" s="4">
        <f ca="1">OFFSET(InputPriceData!C$15,CalculationsAndCharts!$A2431+$A$11,IF($C$7,8,0),1,1)</f>
        <v>36.89</v>
      </c>
      <c r="E2431" s="4">
        <f ca="1">OFFSET(InputPriceData!D$15,CalculationsAndCharts!$A2431+$A$11,IF($C$7,8,0),1,1)</f>
        <v>36.97</v>
      </c>
      <c r="F2431" s="4">
        <f ca="1">OFFSET(InputPriceData!E$15,CalculationsAndCharts!$A2431+$A$11,IF($C$7,8,0),1,1)</f>
        <v>36.4</v>
      </c>
      <c r="G2431" s="4">
        <f ca="1">OFFSET(InputPriceData!F$15,CalculationsAndCharts!$A2431+$A$11,IF($C$7,8,0),1,1)</f>
        <v>36.54</v>
      </c>
      <c r="H2431" s="133"/>
      <c r="I2431" s="133"/>
      <c r="J2431" s="37">
        <f t="shared" ca="1" si="715"/>
        <v>402</v>
      </c>
      <c r="K2431" s="124">
        <f t="shared" ca="1" si="716"/>
        <v>0.13000000000000256</v>
      </c>
      <c r="L2431" s="343">
        <f t="shared" ca="1" si="707"/>
        <v>-0.58507892664782224</v>
      </c>
      <c r="M2431" s="345">
        <f t="shared" ca="1" si="717"/>
        <v>0.65177515105240202</v>
      </c>
      <c r="N2431" s="344">
        <f t="shared" ca="1" si="708"/>
        <v>-0.89766988769533884</v>
      </c>
      <c r="O2431" s="4"/>
      <c r="P2431" s="4"/>
      <c r="Q2431" s="3"/>
      <c r="S2431" s="4"/>
      <c r="T2431" s="4" t="b">
        <f t="shared" ca="1" si="709"/>
        <v>0</v>
      </c>
      <c r="U2431" t="b">
        <f t="shared" ca="1" si="710"/>
        <v>0</v>
      </c>
      <c r="W2431" s="317" t="b">
        <f t="shared" ca="1" si="711"/>
        <v>0</v>
      </c>
      <c r="X2431" s="317" t="b">
        <f t="shared" ca="1" si="718"/>
        <v>0</v>
      </c>
      <c r="Y2431" s="317" t="b">
        <f t="shared" ca="1" si="712"/>
        <v>0</v>
      </c>
      <c r="Z2431" t="b">
        <f t="shared" ca="1" si="713"/>
        <v>0</v>
      </c>
      <c r="AA2431" s="37" t="b">
        <f t="shared" ca="1" si="719"/>
        <v>1</v>
      </c>
      <c r="AB2431" t="b">
        <f t="shared" ca="1" si="714"/>
        <v>0</v>
      </c>
      <c r="AD2431" t="b">
        <f t="shared" ca="1" si="720"/>
        <v>0</v>
      </c>
      <c r="AE2431" s="37" t="b">
        <f t="shared" ca="1" si="721"/>
        <v>1</v>
      </c>
      <c r="AF2431" t="b">
        <f t="shared" ca="1" si="722"/>
        <v>0</v>
      </c>
      <c r="AG2431" s="317" t="b">
        <f t="shared" ca="1" si="723"/>
        <v>0</v>
      </c>
      <c r="AH2431" s="317" t="b">
        <f t="shared" ca="1" si="724"/>
        <v>0</v>
      </c>
      <c r="AI2431" s="317" t="b">
        <f t="shared" ca="1" si="725"/>
        <v>0</v>
      </c>
    </row>
    <row r="2432" spans="1:35" x14ac:dyDescent="0.25">
      <c r="A2432">
        <v>2400</v>
      </c>
      <c r="B2432" s="169">
        <f ca="1">OFFSET(InputPriceData!B$15,CalculationsAndCharts!$A2432+$A$11,0,1,1)</f>
        <v>38362</v>
      </c>
      <c r="C2432" s="3">
        <f ca="1">OFFSET(InputPriceData!G$15,CalculationsAndCharts!$A2432+$A$11,IF($C$7,8,0),1,1)</f>
        <v>1828300</v>
      </c>
      <c r="D2432" s="4">
        <f ca="1">OFFSET(InputPriceData!C$15,CalculationsAndCharts!$A2432+$A$11,IF($C$7,8,0),1,1)</f>
        <v>36.5</v>
      </c>
      <c r="E2432" s="4">
        <f ca="1">OFFSET(InputPriceData!D$15,CalculationsAndCharts!$A2432+$A$11,IF($C$7,8,0),1,1)</f>
        <v>37.020000000000003</v>
      </c>
      <c r="F2432" s="4">
        <f ca="1">OFFSET(InputPriceData!E$15,CalculationsAndCharts!$A2432+$A$11,IF($C$7,8,0),1,1)</f>
        <v>36.299999999999997</v>
      </c>
      <c r="G2432" s="4">
        <f ca="1">OFFSET(InputPriceData!F$15,CalculationsAndCharts!$A2432+$A$11,IF($C$7,8,0),1,1)</f>
        <v>36.89</v>
      </c>
      <c r="H2432" s="133"/>
      <c r="I2432" s="133"/>
      <c r="J2432" s="37">
        <f t="shared" ca="1" si="715"/>
        <v>401</v>
      </c>
      <c r="K2432" s="124">
        <f t="shared" ca="1" si="716"/>
        <v>0.36999999999999744</v>
      </c>
      <c r="L2432" s="343">
        <f t="shared" ca="1" si="707"/>
        <v>-0.65769440065832696</v>
      </c>
      <c r="M2432" s="345">
        <f t="shared" ca="1" si="717"/>
        <v>0.65769440065832696</v>
      </c>
      <c r="N2432" s="344">
        <f t="shared" ca="1" si="708"/>
        <v>-1</v>
      </c>
      <c r="O2432" s="4"/>
      <c r="P2432" s="4"/>
      <c r="Q2432" s="3"/>
      <c r="S2432" s="4"/>
      <c r="T2432" s="4" t="b">
        <f t="shared" ca="1" si="709"/>
        <v>0</v>
      </c>
      <c r="U2432" t="b">
        <f t="shared" ca="1" si="710"/>
        <v>0</v>
      </c>
      <c r="W2432" s="317" t="b">
        <f t="shared" ca="1" si="711"/>
        <v>0</v>
      </c>
      <c r="X2432" s="317" t="b">
        <f t="shared" ca="1" si="718"/>
        <v>0</v>
      </c>
      <c r="Y2432" s="317" t="b">
        <f t="shared" ca="1" si="712"/>
        <v>0</v>
      </c>
      <c r="Z2432" t="b">
        <f t="shared" ca="1" si="713"/>
        <v>0</v>
      </c>
      <c r="AA2432" s="37" t="b">
        <f t="shared" ca="1" si="719"/>
        <v>1</v>
      </c>
      <c r="AB2432" t="b">
        <f t="shared" ca="1" si="714"/>
        <v>0</v>
      </c>
      <c r="AD2432" t="b">
        <f t="shared" ca="1" si="720"/>
        <v>0</v>
      </c>
      <c r="AE2432" s="37" t="b">
        <f t="shared" ca="1" si="721"/>
        <v>1</v>
      </c>
      <c r="AF2432" t="b">
        <f t="shared" ca="1" si="722"/>
        <v>0</v>
      </c>
      <c r="AG2432" s="317" t="b">
        <f t="shared" ca="1" si="723"/>
        <v>0</v>
      </c>
      <c r="AH2432" s="317" t="b">
        <f t="shared" ca="1" si="724"/>
        <v>0</v>
      </c>
      <c r="AI2432" s="317" t="b">
        <f t="shared" ca="1" si="725"/>
        <v>0</v>
      </c>
    </row>
    <row r="2433" spans="1:35" x14ac:dyDescent="0.25">
      <c r="A2433">
        <v>2401</v>
      </c>
      <c r="B2433" s="169">
        <f ca="1">OFFSET(InputPriceData!B$15,CalculationsAndCharts!$A2433+$A$11,0,1,1)</f>
        <v>38359</v>
      </c>
      <c r="C2433" s="3">
        <f ca="1">OFFSET(InputPriceData!G$15,CalculationsAndCharts!$A2433+$A$11,IF($C$7,8,0),1,1)</f>
        <v>1930600</v>
      </c>
      <c r="D2433" s="4">
        <f ca="1">OFFSET(InputPriceData!C$15,CalculationsAndCharts!$A2433+$A$11,IF($C$7,8,0),1,1)</f>
        <v>36.630000000000003</v>
      </c>
      <c r="E2433" s="4">
        <f ca="1">OFFSET(InputPriceData!D$15,CalculationsAndCharts!$A2433+$A$11,IF($C$7,8,0),1,1)</f>
        <v>36.78</v>
      </c>
      <c r="F2433" s="4">
        <f ca="1">OFFSET(InputPriceData!E$15,CalculationsAndCharts!$A2433+$A$11,IF($C$7,8,0),1,1)</f>
        <v>36.409999999999997</v>
      </c>
      <c r="G2433" s="4">
        <f ca="1">OFFSET(InputPriceData!F$15,CalculationsAndCharts!$A2433+$A$11,IF($C$7,8,0),1,1)</f>
        <v>36.409999999999997</v>
      </c>
      <c r="H2433" s="133"/>
      <c r="I2433" s="133"/>
      <c r="J2433" s="37">
        <f t="shared" ca="1" si="715"/>
        <v>400</v>
      </c>
      <c r="K2433" s="124">
        <f t="shared" ca="1" si="716"/>
        <v>-0.47000000000000597</v>
      </c>
      <c r="L2433" s="343">
        <f t="shared" ca="1" si="707"/>
        <v>-0.65908832589296829</v>
      </c>
      <c r="M2433" s="345">
        <f t="shared" ca="1" si="717"/>
        <v>0.65908832589296829</v>
      </c>
      <c r="N2433" s="344">
        <f t="shared" ca="1" si="708"/>
        <v>-1</v>
      </c>
      <c r="O2433" s="4"/>
      <c r="P2433" s="4"/>
      <c r="Q2433" s="3"/>
      <c r="S2433" s="4"/>
      <c r="T2433" s="4" t="b">
        <f t="shared" ca="1" si="709"/>
        <v>0</v>
      </c>
      <c r="U2433" t="b">
        <f t="shared" ca="1" si="710"/>
        <v>0</v>
      </c>
      <c r="W2433" s="317" t="b">
        <f t="shared" ca="1" si="711"/>
        <v>0</v>
      </c>
      <c r="X2433" s="317" t="b">
        <f t="shared" ca="1" si="718"/>
        <v>0</v>
      </c>
      <c r="Y2433" s="317" t="b">
        <f t="shared" ca="1" si="712"/>
        <v>0</v>
      </c>
      <c r="Z2433" t="b">
        <f t="shared" ca="1" si="713"/>
        <v>0</v>
      </c>
      <c r="AA2433" s="37" t="b">
        <f t="shared" ca="1" si="719"/>
        <v>1</v>
      </c>
      <c r="AB2433" t="b">
        <f t="shared" ca="1" si="714"/>
        <v>0</v>
      </c>
      <c r="AD2433" t="b">
        <f t="shared" ca="1" si="720"/>
        <v>0</v>
      </c>
      <c r="AE2433" s="37" t="b">
        <f t="shared" ca="1" si="721"/>
        <v>1</v>
      </c>
      <c r="AF2433" t="b">
        <f t="shared" ca="1" si="722"/>
        <v>0</v>
      </c>
      <c r="AG2433" s="317" t="b">
        <f t="shared" ca="1" si="723"/>
        <v>0</v>
      </c>
      <c r="AH2433" s="317" t="b">
        <f t="shared" ca="1" si="724"/>
        <v>0</v>
      </c>
      <c r="AI2433" s="317" t="b">
        <f t="shared" ca="1" si="725"/>
        <v>0</v>
      </c>
    </row>
    <row r="2434" spans="1:35" x14ac:dyDescent="0.25">
      <c r="A2434">
        <v>2402</v>
      </c>
      <c r="B2434" s="169">
        <f ca="1">OFFSET(InputPriceData!B$15,CalculationsAndCharts!$A2434+$A$11,0,1,1)</f>
        <v>38358</v>
      </c>
      <c r="C2434" s="3">
        <f ca="1">OFFSET(InputPriceData!G$15,CalculationsAndCharts!$A2434+$A$11,IF($C$7,8,0),1,1)</f>
        <v>2921400</v>
      </c>
      <c r="D2434" s="4">
        <f ca="1">OFFSET(InputPriceData!C$15,CalculationsAndCharts!$A2434+$A$11,IF($C$7,8,0),1,1)</f>
        <v>37.01</v>
      </c>
      <c r="E2434" s="4">
        <f ca="1">OFFSET(InputPriceData!D$15,CalculationsAndCharts!$A2434+$A$11,IF($C$7,8,0),1,1)</f>
        <v>37.1</v>
      </c>
      <c r="F2434" s="4">
        <f ca="1">OFFSET(InputPriceData!E$15,CalculationsAndCharts!$A2434+$A$11,IF($C$7,8,0),1,1)</f>
        <v>36.47</v>
      </c>
      <c r="G2434" s="4">
        <f ca="1">OFFSET(InputPriceData!F$15,CalculationsAndCharts!$A2434+$A$11,IF($C$7,8,0),1,1)</f>
        <v>36.520000000000003</v>
      </c>
      <c r="H2434" s="133"/>
      <c r="I2434" s="133"/>
      <c r="J2434" s="37">
        <f t="shared" ca="1" si="715"/>
        <v>399</v>
      </c>
      <c r="K2434" s="124">
        <f t="shared" ca="1" si="716"/>
        <v>-5.9999999999995168E-2</v>
      </c>
      <c r="L2434" s="343">
        <f t="shared" ca="1" si="707"/>
        <v>-0.58621839778588769</v>
      </c>
      <c r="M2434" s="345">
        <f t="shared" ca="1" si="717"/>
        <v>0.58621839778588769</v>
      </c>
      <c r="N2434" s="344">
        <f t="shared" ca="1" si="708"/>
        <v>-1</v>
      </c>
      <c r="O2434" s="4"/>
      <c r="P2434" s="4"/>
      <c r="Q2434" s="3"/>
      <c r="S2434" s="4"/>
      <c r="T2434" s="4" t="b">
        <f t="shared" ca="1" si="709"/>
        <v>0</v>
      </c>
      <c r="U2434" t="b">
        <f t="shared" ca="1" si="710"/>
        <v>0</v>
      </c>
      <c r="W2434" s="317" t="b">
        <f t="shared" ca="1" si="711"/>
        <v>0</v>
      </c>
      <c r="X2434" s="317" t="b">
        <f t="shared" ca="1" si="718"/>
        <v>0</v>
      </c>
      <c r="Y2434" s="317" t="b">
        <f t="shared" ca="1" si="712"/>
        <v>0</v>
      </c>
      <c r="Z2434" t="b">
        <f t="shared" ca="1" si="713"/>
        <v>0</v>
      </c>
      <c r="AA2434" s="37" t="b">
        <f t="shared" ca="1" si="719"/>
        <v>1</v>
      </c>
      <c r="AB2434" t="b">
        <f t="shared" ca="1" si="714"/>
        <v>0</v>
      </c>
      <c r="AD2434" t="b">
        <f t="shared" ca="1" si="720"/>
        <v>0</v>
      </c>
      <c r="AE2434" s="37" t="b">
        <f t="shared" ca="1" si="721"/>
        <v>1</v>
      </c>
      <c r="AF2434" t="b">
        <f t="shared" ca="1" si="722"/>
        <v>0</v>
      </c>
      <c r="AG2434" s="317" t="b">
        <f t="shared" ca="1" si="723"/>
        <v>0</v>
      </c>
      <c r="AH2434" s="317" t="b">
        <f t="shared" ca="1" si="724"/>
        <v>0</v>
      </c>
      <c r="AI2434" s="317" t="b">
        <f t="shared" ca="1" si="725"/>
        <v>0</v>
      </c>
    </row>
    <row r="2435" spans="1:35" x14ac:dyDescent="0.25">
      <c r="A2435">
        <v>2403</v>
      </c>
      <c r="B2435" s="169">
        <f ca="1">OFFSET(InputPriceData!B$15,CalculationsAndCharts!$A2435+$A$11,0,1,1)</f>
        <v>38357</v>
      </c>
      <c r="C2435" s="3">
        <f ca="1">OFFSET(InputPriceData!G$15,CalculationsAndCharts!$A2435+$A$11,IF($C$7,8,0),1,1)</f>
        <v>3404900</v>
      </c>
      <c r="D2435" s="4">
        <f ca="1">OFFSET(InputPriceData!C$15,CalculationsAndCharts!$A2435+$A$11,IF($C$7,8,0),1,1)</f>
        <v>36.58</v>
      </c>
      <c r="E2435" s="4">
        <f ca="1">OFFSET(InputPriceData!D$15,CalculationsAndCharts!$A2435+$A$11,IF($C$7,8,0),1,1)</f>
        <v>37.17</v>
      </c>
      <c r="F2435" s="4">
        <f ca="1">OFFSET(InputPriceData!E$15,CalculationsAndCharts!$A2435+$A$11,IF($C$7,8,0),1,1)</f>
        <v>36.47</v>
      </c>
      <c r="G2435" s="4">
        <f ca="1">OFFSET(InputPriceData!F$15,CalculationsAndCharts!$A2435+$A$11,IF($C$7,8,0),1,1)</f>
        <v>36.880000000000003</v>
      </c>
      <c r="H2435" s="133"/>
      <c r="I2435" s="133"/>
      <c r="J2435" s="37">
        <f t="shared" ca="1" si="715"/>
        <v>398</v>
      </c>
      <c r="K2435" s="124">
        <f t="shared" ca="1" si="716"/>
        <v>-1.1699999999999946</v>
      </c>
      <c r="L2435" s="343">
        <f t="shared" ca="1" si="707"/>
        <v>-0.43301806804320564</v>
      </c>
      <c r="M2435" s="345">
        <f t="shared" ca="1" si="717"/>
        <v>0.43301806804320564</v>
      </c>
      <c r="N2435" s="344">
        <f t="shared" ca="1" si="708"/>
        <v>-1</v>
      </c>
      <c r="O2435" s="4"/>
      <c r="P2435" s="4"/>
      <c r="Q2435" s="3"/>
      <c r="S2435" s="4"/>
      <c r="T2435" s="4" t="b">
        <f t="shared" ca="1" si="709"/>
        <v>0</v>
      </c>
      <c r="U2435" t="b">
        <f t="shared" ca="1" si="710"/>
        <v>0</v>
      </c>
      <c r="W2435" s="317" t="b">
        <f t="shared" ca="1" si="711"/>
        <v>0</v>
      </c>
      <c r="X2435" s="317" t="b">
        <f t="shared" ca="1" si="718"/>
        <v>0</v>
      </c>
      <c r="Y2435" s="317" t="b">
        <f t="shared" ca="1" si="712"/>
        <v>0</v>
      </c>
      <c r="Z2435" t="b">
        <f t="shared" ca="1" si="713"/>
        <v>0</v>
      </c>
      <c r="AA2435" s="37" t="b">
        <f t="shared" ca="1" si="719"/>
        <v>1</v>
      </c>
      <c r="AB2435" t="b">
        <f t="shared" ca="1" si="714"/>
        <v>0</v>
      </c>
      <c r="AD2435" t="b">
        <f t="shared" ca="1" si="720"/>
        <v>0</v>
      </c>
      <c r="AE2435" s="37" t="b">
        <f t="shared" ca="1" si="721"/>
        <v>1</v>
      </c>
      <c r="AF2435" t="b">
        <f t="shared" ca="1" si="722"/>
        <v>0</v>
      </c>
      <c r="AG2435" s="317" t="b">
        <f t="shared" ca="1" si="723"/>
        <v>0</v>
      </c>
      <c r="AH2435" s="317" t="b">
        <f t="shared" ca="1" si="724"/>
        <v>0</v>
      </c>
      <c r="AI2435" s="317" t="b">
        <f t="shared" ca="1" si="725"/>
        <v>0</v>
      </c>
    </row>
    <row r="2436" spans="1:35" x14ac:dyDescent="0.25">
      <c r="A2436">
        <v>2404</v>
      </c>
      <c r="B2436" s="169">
        <f ca="1">OFFSET(InputPriceData!B$15,CalculationsAndCharts!$A2436+$A$11,0,1,1)</f>
        <v>38356</v>
      </c>
      <c r="C2436" s="3">
        <f ca="1">OFFSET(InputPriceData!G$15,CalculationsAndCharts!$A2436+$A$11,IF($C$7,8,0),1,1)</f>
        <v>3050500</v>
      </c>
      <c r="D2436" s="4">
        <f ca="1">OFFSET(InputPriceData!C$15,CalculationsAndCharts!$A2436+$A$11,IF($C$7,8,0),1,1)</f>
        <v>38.049999999999997</v>
      </c>
      <c r="E2436" s="4">
        <f ca="1">OFFSET(InputPriceData!D$15,CalculationsAndCharts!$A2436+$A$11,IF($C$7,8,0),1,1)</f>
        <v>38.049999999999997</v>
      </c>
      <c r="F2436" s="4">
        <f ca="1">OFFSET(InputPriceData!E$15,CalculationsAndCharts!$A2436+$A$11,IF($C$7,8,0),1,1)</f>
        <v>36.47</v>
      </c>
      <c r="G2436" s="4">
        <f ca="1">OFFSET(InputPriceData!F$15,CalculationsAndCharts!$A2436+$A$11,IF($C$7,8,0),1,1)</f>
        <v>36.58</v>
      </c>
      <c r="H2436" s="133"/>
      <c r="I2436" s="133"/>
      <c r="J2436" s="37">
        <f t="shared" ca="1" si="715"/>
        <v>397</v>
      </c>
      <c r="K2436" s="124">
        <f t="shared" ca="1" si="716"/>
        <v>-2.25</v>
      </c>
      <c r="L2436" s="343">
        <f t="shared" ca="1" si="707"/>
        <v>-0.21655795526452087</v>
      </c>
      <c r="M2436" s="345">
        <f t="shared" ca="1" si="717"/>
        <v>0.36395341747120263</v>
      </c>
      <c r="N2436" s="344">
        <f t="shared" ca="1" si="708"/>
        <v>-0.59501558405247224</v>
      </c>
      <c r="O2436" s="4"/>
      <c r="P2436" s="4"/>
      <c r="Q2436" s="3"/>
      <c r="S2436" s="4"/>
      <c r="T2436" s="4" t="b">
        <f t="shared" ca="1" si="709"/>
        <v>0</v>
      </c>
      <c r="U2436" t="b">
        <f t="shared" ca="1" si="710"/>
        <v>0</v>
      </c>
      <c r="W2436" s="317" t="b">
        <f t="shared" ca="1" si="711"/>
        <v>0</v>
      </c>
      <c r="X2436" s="317" t="b">
        <f t="shared" ca="1" si="718"/>
        <v>0</v>
      </c>
      <c r="Y2436" s="317" t="b">
        <f t="shared" ca="1" si="712"/>
        <v>1</v>
      </c>
      <c r="Z2436" t="b">
        <f t="shared" ca="1" si="713"/>
        <v>1</v>
      </c>
      <c r="AA2436" s="37" t="b">
        <f t="shared" ca="1" si="719"/>
        <v>1</v>
      </c>
      <c r="AB2436" t="b">
        <f t="shared" ca="1" si="714"/>
        <v>0</v>
      </c>
      <c r="AD2436" t="b">
        <f t="shared" ca="1" si="720"/>
        <v>1</v>
      </c>
      <c r="AE2436" s="37" t="b">
        <f t="shared" ca="1" si="721"/>
        <v>1</v>
      </c>
      <c r="AF2436" t="b">
        <f t="shared" ca="1" si="722"/>
        <v>0</v>
      </c>
      <c r="AG2436" s="317" t="b">
        <f t="shared" ca="1" si="723"/>
        <v>0</v>
      </c>
      <c r="AH2436" s="317" t="b">
        <f t="shared" ca="1" si="724"/>
        <v>0</v>
      </c>
      <c r="AI2436" s="317" t="b">
        <f t="shared" ca="1" si="725"/>
        <v>1</v>
      </c>
    </row>
    <row r="2437" spans="1:35" x14ac:dyDescent="0.25">
      <c r="A2437">
        <v>2405</v>
      </c>
      <c r="B2437" s="169">
        <f ca="1">OFFSET(InputPriceData!B$15,CalculationsAndCharts!$A2437+$A$11,0,1,1)</f>
        <v>38355</v>
      </c>
      <c r="C2437" s="3">
        <f ca="1">OFFSET(InputPriceData!G$15,CalculationsAndCharts!$A2437+$A$11,IF($C$7,8,0),1,1)</f>
        <v>2168100</v>
      </c>
      <c r="D2437" s="4">
        <f ca="1">OFFSET(InputPriceData!C$15,CalculationsAndCharts!$A2437+$A$11,IF($C$7,8,0),1,1)</f>
        <v>38.700000000000003</v>
      </c>
      <c r="E2437" s="4">
        <f ca="1">OFFSET(InputPriceData!D$15,CalculationsAndCharts!$A2437+$A$11,IF($C$7,8,0),1,1)</f>
        <v>38.75</v>
      </c>
      <c r="F2437" s="4">
        <f ca="1">OFFSET(InputPriceData!E$15,CalculationsAndCharts!$A2437+$A$11,IF($C$7,8,0),1,1)</f>
        <v>37.880000000000003</v>
      </c>
      <c r="G2437" s="4">
        <f ca="1">OFFSET(InputPriceData!F$15,CalculationsAndCharts!$A2437+$A$11,IF($C$7,8,0),1,1)</f>
        <v>38.049999999999997</v>
      </c>
      <c r="H2437" s="133"/>
      <c r="I2437" s="133"/>
      <c r="J2437" s="37">
        <f t="shared" ca="1" si="715"/>
        <v>396</v>
      </c>
      <c r="K2437" s="124">
        <f t="shared" ca="1" si="716"/>
        <v>-0.72000000000000597</v>
      </c>
      <c r="L2437" s="343">
        <f t="shared" ca="1" si="707"/>
        <v>-6.3038437658259963E-2</v>
      </c>
      <c r="M2437" s="345">
        <f t="shared" ca="1" si="717"/>
        <v>0.36725874618688459</v>
      </c>
      <c r="N2437" s="344">
        <f t="shared" ca="1" si="708"/>
        <v>-0.17164584455173737</v>
      </c>
      <c r="O2437" s="4"/>
      <c r="P2437" s="4"/>
      <c r="Q2437" s="3"/>
      <c r="S2437" s="4"/>
      <c r="T2437" s="4" t="b">
        <f t="shared" ca="1" si="709"/>
        <v>0</v>
      </c>
      <c r="U2437" t="b">
        <f t="shared" ca="1" si="710"/>
        <v>1</v>
      </c>
      <c r="W2437" s="317" t="b">
        <f t="shared" ca="1" si="711"/>
        <v>0</v>
      </c>
      <c r="X2437" s="317" t="b">
        <f t="shared" ca="1" si="718"/>
        <v>1</v>
      </c>
      <c r="Y2437" s="317" t="b">
        <f t="shared" ca="1" si="712"/>
        <v>0</v>
      </c>
      <c r="Z2437" t="b">
        <f t="shared" ca="1" si="713"/>
        <v>0</v>
      </c>
      <c r="AA2437" s="37" t="b">
        <f t="shared" ca="1" si="719"/>
        <v>0</v>
      </c>
      <c r="AB2437" t="b">
        <f t="shared" ca="1" si="714"/>
        <v>0</v>
      </c>
      <c r="AD2437" t="b">
        <f t="shared" ca="1" si="720"/>
        <v>0</v>
      </c>
      <c r="AE2437" s="37" t="b">
        <f t="shared" ca="1" si="721"/>
        <v>0</v>
      </c>
      <c r="AF2437" t="b">
        <f t="shared" ca="1" si="722"/>
        <v>0</v>
      </c>
      <c r="AG2437" s="317" t="b">
        <f t="shared" ca="1" si="723"/>
        <v>0</v>
      </c>
      <c r="AH2437" s="317" t="b">
        <f t="shared" ca="1" si="724"/>
        <v>1</v>
      </c>
      <c r="AI2437" s="317" t="b">
        <f t="shared" ca="1" si="725"/>
        <v>0</v>
      </c>
    </row>
    <row r="2438" spans="1:35" x14ac:dyDescent="0.25">
      <c r="A2438">
        <v>2406</v>
      </c>
      <c r="B2438" s="169">
        <f ca="1">OFFSET(InputPriceData!B$15,CalculationsAndCharts!$A2438+$A$11,0,1,1)</f>
        <v>38352</v>
      </c>
      <c r="C2438" s="3">
        <f ca="1">OFFSET(InputPriceData!G$15,CalculationsAndCharts!$A2438+$A$11,IF($C$7,8,0),1,1)</f>
        <v>1008600</v>
      </c>
      <c r="D2438" s="4">
        <f ca="1">OFFSET(InputPriceData!C$15,CalculationsAndCharts!$A2438+$A$11,IF($C$7,8,0),1,1)</f>
        <v>38.799999999999997</v>
      </c>
      <c r="E2438" s="4">
        <f ca="1">OFFSET(InputPriceData!D$15,CalculationsAndCharts!$A2438+$A$11,IF($C$7,8,0),1,1)</f>
        <v>39.11</v>
      </c>
      <c r="F2438" s="4">
        <f ca="1">OFFSET(InputPriceData!E$15,CalculationsAndCharts!$A2438+$A$11,IF($C$7,8,0),1,1)</f>
        <v>38.53</v>
      </c>
      <c r="G2438" s="4">
        <f ca="1">OFFSET(InputPriceData!F$15,CalculationsAndCharts!$A2438+$A$11,IF($C$7,8,0),1,1)</f>
        <v>38.83</v>
      </c>
      <c r="H2438" s="133"/>
      <c r="I2438" s="133"/>
      <c r="J2438" s="37">
        <f t="shared" ca="1" si="715"/>
        <v>395</v>
      </c>
      <c r="K2438" s="124">
        <f t="shared" ca="1" si="716"/>
        <v>-0.23000000000000398</v>
      </c>
      <c r="L2438" s="343">
        <f t="shared" ca="1" si="707"/>
        <v>1.1462340604190199E-3</v>
      </c>
      <c r="M2438" s="345">
        <f t="shared" ca="1" si="717"/>
        <v>0.37059409302410151</v>
      </c>
      <c r="N2438" s="344">
        <f t="shared" ca="1" si="708"/>
        <v>3.0929636548321206E-3</v>
      </c>
      <c r="O2438" s="4"/>
      <c r="P2438" s="4"/>
      <c r="Q2438" s="3"/>
      <c r="S2438" s="4"/>
      <c r="T2438" s="4" t="b">
        <f t="shared" ca="1" si="709"/>
        <v>0</v>
      </c>
      <c r="U2438" t="b">
        <f t="shared" ca="1" si="710"/>
        <v>0</v>
      </c>
      <c r="W2438" s="317" t="b">
        <f t="shared" ca="1" si="711"/>
        <v>0</v>
      </c>
      <c r="X2438" s="317" t="b">
        <f t="shared" ca="1" si="718"/>
        <v>1</v>
      </c>
      <c r="Y2438" s="317" t="b">
        <f t="shared" ca="1" si="712"/>
        <v>0</v>
      </c>
      <c r="Z2438" t="b">
        <f t="shared" ca="1" si="713"/>
        <v>0</v>
      </c>
      <c r="AA2438" s="37" t="b">
        <f t="shared" ca="1" si="719"/>
        <v>0</v>
      </c>
      <c r="AB2438" t="b">
        <f t="shared" ca="1" si="714"/>
        <v>0</v>
      </c>
      <c r="AD2438" t="b">
        <f t="shared" ca="1" si="720"/>
        <v>0</v>
      </c>
      <c r="AE2438" s="37" t="b">
        <f t="shared" ca="1" si="721"/>
        <v>0</v>
      </c>
      <c r="AF2438" t="b">
        <f t="shared" ca="1" si="722"/>
        <v>0</v>
      </c>
      <c r="AG2438" s="317" t="b">
        <f t="shared" ca="1" si="723"/>
        <v>0</v>
      </c>
      <c r="AH2438" s="317" t="b">
        <f t="shared" ca="1" si="724"/>
        <v>1</v>
      </c>
      <c r="AI2438" s="317" t="b">
        <f t="shared" ca="1" si="725"/>
        <v>0</v>
      </c>
    </row>
    <row r="2439" spans="1:35" x14ac:dyDescent="0.25">
      <c r="A2439">
        <v>2407</v>
      </c>
      <c r="B2439" s="169">
        <f ca="1">OFFSET(InputPriceData!B$15,CalculationsAndCharts!$A2439+$A$11,0,1,1)</f>
        <v>38351</v>
      </c>
      <c r="C2439" s="3">
        <f ca="1">OFFSET(InputPriceData!G$15,CalculationsAndCharts!$A2439+$A$11,IF($C$7,8,0),1,1)</f>
        <v>2151800</v>
      </c>
      <c r="D2439" s="4">
        <f ca="1">OFFSET(InputPriceData!C$15,CalculationsAndCharts!$A2439+$A$11,IF($C$7,8,0),1,1)</f>
        <v>39.06</v>
      </c>
      <c r="E2439" s="4">
        <f ca="1">OFFSET(InputPriceData!D$15,CalculationsAndCharts!$A2439+$A$11,IF($C$7,8,0),1,1)</f>
        <v>39.369999999999997</v>
      </c>
      <c r="F2439" s="4">
        <f ca="1">OFFSET(InputPriceData!E$15,CalculationsAndCharts!$A2439+$A$11,IF($C$7,8,0),1,1)</f>
        <v>38.630000000000003</v>
      </c>
      <c r="G2439" s="4">
        <f ca="1">OFFSET(InputPriceData!F$15,CalculationsAndCharts!$A2439+$A$11,IF($C$7,8,0),1,1)</f>
        <v>38.770000000000003</v>
      </c>
      <c r="H2439" s="133"/>
      <c r="I2439" s="133"/>
      <c r="J2439" s="37">
        <f t="shared" ca="1" si="715"/>
        <v>394</v>
      </c>
      <c r="K2439" s="124">
        <f t="shared" ca="1" si="716"/>
        <v>-0.78999999999999915</v>
      </c>
      <c r="L2439" s="343">
        <f t="shared" ca="1" si="707"/>
        <v>4.2563619241262507E-2</v>
      </c>
      <c r="M2439" s="345">
        <f t="shared" ca="1" si="717"/>
        <v>0.373959730599497</v>
      </c>
      <c r="N2439" s="344">
        <f t="shared" ca="1" si="708"/>
        <v>0.11381872367120525</v>
      </c>
      <c r="O2439" s="4"/>
      <c r="P2439" s="4"/>
      <c r="Q2439" s="3"/>
      <c r="S2439" s="4"/>
      <c r="T2439" s="4" t="b">
        <f t="shared" ca="1" si="709"/>
        <v>0</v>
      </c>
      <c r="U2439" t="b">
        <f t="shared" ca="1" si="710"/>
        <v>0</v>
      </c>
      <c r="W2439" s="317" t="b">
        <f t="shared" ca="1" si="711"/>
        <v>1</v>
      </c>
      <c r="X2439" s="317" t="b">
        <f t="shared" ca="1" si="718"/>
        <v>1</v>
      </c>
      <c r="Y2439" s="317" t="b">
        <f t="shared" ca="1" si="712"/>
        <v>0</v>
      </c>
      <c r="Z2439" t="b">
        <f t="shared" ca="1" si="713"/>
        <v>0</v>
      </c>
      <c r="AA2439" s="37" t="b">
        <f t="shared" ca="1" si="719"/>
        <v>0</v>
      </c>
      <c r="AB2439" t="b">
        <f t="shared" ca="1" si="714"/>
        <v>1</v>
      </c>
      <c r="AD2439" t="b">
        <f t="shared" ca="1" si="720"/>
        <v>0</v>
      </c>
      <c r="AE2439" s="37" t="b">
        <f t="shared" ca="1" si="721"/>
        <v>0</v>
      </c>
      <c r="AF2439" t="b">
        <f t="shared" ca="1" si="722"/>
        <v>1</v>
      </c>
      <c r="AG2439" s="317" t="b">
        <f t="shared" ca="1" si="723"/>
        <v>1</v>
      </c>
      <c r="AH2439" s="317" t="b">
        <f t="shared" ca="1" si="724"/>
        <v>1</v>
      </c>
      <c r="AI2439" s="317" t="b">
        <f t="shared" ca="1" si="725"/>
        <v>0</v>
      </c>
    </row>
    <row r="2440" spans="1:35" x14ac:dyDescent="0.25">
      <c r="A2440">
        <v>2408</v>
      </c>
      <c r="B2440" s="169">
        <f ca="1">OFFSET(InputPriceData!B$15,CalculationsAndCharts!$A2440+$A$11,0,1,1)</f>
        <v>38350</v>
      </c>
      <c r="C2440" s="3">
        <f ca="1">OFFSET(InputPriceData!G$15,CalculationsAndCharts!$A2440+$A$11,IF($C$7,8,0),1,1)</f>
        <v>1553800</v>
      </c>
      <c r="D2440" s="4">
        <f ca="1">OFFSET(InputPriceData!C$15,CalculationsAndCharts!$A2440+$A$11,IF($C$7,8,0),1,1)</f>
        <v>39.5</v>
      </c>
      <c r="E2440" s="4">
        <f ca="1">OFFSET(InputPriceData!D$15,CalculationsAndCharts!$A2440+$A$11,IF($C$7,8,0),1,1)</f>
        <v>39.51</v>
      </c>
      <c r="F2440" s="4">
        <f ca="1">OFFSET(InputPriceData!E$15,CalculationsAndCharts!$A2440+$A$11,IF($C$7,8,0),1,1)</f>
        <v>38.869999999999997</v>
      </c>
      <c r="G2440" s="4">
        <f ca="1">OFFSET(InputPriceData!F$15,CalculationsAndCharts!$A2440+$A$11,IF($C$7,8,0),1,1)</f>
        <v>39.06</v>
      </c>
      <c r="H2440" s="133"/>
      <c r="I2440" s="133"/>
      <c r="J2440" s="37">
        <f t="shared" ca="1" si="715"/>
        <v>393</v>
      </c>
      <c r="K2440" s="124">
        <f t="shared" ca="1" si="716"/>
        <v>-0.18999999999999773</v>
      </c>
      <c r="L2440" s="343">
        <f t="shared" ca="1" si="707"/>
        <v>3.9065455362879406E-2</v>
      </c>
      <c r="M2440" s="345">
        <f t="shared" ca="1" si="717"/>
        <v>0.3773559340055469</v>
      </c>
      <c r="N2440" s="344">
        <f t="shared" ca="1" si="708"/>
        <v>0.10352415807592724</v>
      </c>
      <c r="O2440" s="4"/>
      <c r="P2440" s="4"/>
      <c r="Q2440" s="3"/>
      <c r="S2440" s="4"/>
      <c r="T2440" s="4" t="b">
        <f t="shared" ca="1" si="709"/>
        <v>1</v>
      </c>
      <c r="U2440" t="b">
        <f t="shared" ca="1" si="710"/>
        <v>0</v>
      </c>
      <c r="W2440" s="317" t="b">
        <f t="shared" ca="1" si="711"/>
        <v>0</v>
      </c>
      <c r="X2440" s="317" t="b">
        <f t="shared" ca="1" si="718"/>
        <v>0</v>
      </c>
      <c r="Y2440" s="317" t="b">
        <f t="shared" ca="1" si="712"/>
        <v>0</v>
      </c>
      <c r="Z2440" t="b">
        <f t="shared" ca="1" si="713"/>
        <v>0</v>
      </c>
      <c r="AA2440" s="37" t="b">
        <f t="shared" ca="1" si="719"/>
        <v>1</v>
      </c>
      <c r="AB2440" t="b">
        <f t="shared" ca="1" si="714"/>
        <v>0</v>
      </c>
      <c r="AD2440" t="b">
        <f t="shared" ca="1" si="720"/>
        <v>0</v>
      </c>
      <c r="AE2440" s="37" t="b">
        <f t="shared" ca="1" si="721"/>
        <v>1</v>
      </c>
      <c r="AF2440" t="b">
        <f t="shared" ca="1" si="722"/>
        <v>0</v>
      </c>
      <c r="AG2440" s="317" t="b">
        <f t="shared" ca="1" si="723"/>
        <v>0</v>
      </c>
      <c r="AH2440" s="317" t="b">
        <f t="shared" ca="1" si="724"/>
        <v>0</v>
      </c>
      <c r="AI2440" s="317" t="b">
        <f t="shared" ca="1" si="725"/>
        <v>0</v>
      </c>
    </row>
    <row r="2441" spans="1:35" x14ac:dyDescent="0.25">
      <c r="A2441">
        <v>2409</v>
      </c>
      <c r="B2441" s="169">
        <f ca="1">OFFSET(InputPriceData!B$15,CalculationsAndCharts!$A2441+$A$11,0,1,1)</f>
        <v>38349</v>
      </c>
      <c r="C2441" s="3">
        <f ca="1">OFFSET(InputPriceData!G$15,CalculationsAndCharts!$A2441+$A$11,IF($C$7,8,0),1,1)</f>
        <v>894500</v>
      </c>
      <c r="D2441" s="4">
        <f ca="1">OFFSET(InputPriceData!C$15,CalculationsAndCharts!$A2441+$A$11,IF($C$7,8,0),1,1)</f>
        <v>39.369999999999997</v>
      </c>
      <c r="E2441" s="4">
        <f ca="1">OFFSET(InputPriceData!D$15,CalculationsAndCharts!$A2441+$A$11,IF($C$7,8,0),1,1)</f>
        <v>39.75</v>
      </c>
      <c r="F2441" s="4">
        <f ca="1">OFFSET(InputPriceData!E$15,CalculationsAndCharts!$A2441+$A$11,IF($C$7,8,0),1,1)</f>
        <v>39.32</v>
      </c>
      <c r="G2441" s="4">
        <f ca="1">OFFSET(InputPriceData!F$15,CalculationsAndCharts!$A2441+$A$11,IF($C$7,8,0),1,1)</f>
        <v>39.56</v>
      </c>
      <c r="H2441" s="133"/>
      <c r="I2441" s="133"/>
      <c r="J2441" s="37">
        <f t="shared" ca="1" si="715"/>
        <v>392</v>
      </c>
      <c r="K2441" s="124">
        <f t="shared" ca="1" si="716"/>
        <v>0.66000000000000369</v>
      </c>
      <c r="L2441" s="343">
        <f t="shared" ca="1" si="707"/>
        <v>-3.1573272412515965E-2</v>
      </c>
      <c r="M2441" s="345">
        <f t="shared" ca="1" si="717"/>
        <v>0.38078298083304429</v>
      </c>
      <c r="N2441" s="344">
        <f t="shared" ca="1" si="708"/>
        <v>-8.2916711097336004E-2</v>
      </c>
      <c r="O2441" s="4"/>
      <c r="P2441" s="4"/>
      <c r="Q2441" s="3"/>
      <c r="S2441" s="4"/>
      <c r="T2441" s="4" t="b">
        <f t="shared" ca="1" si="709"/>
        <v>0</v>
      </c>
      <c r="U2441" t="b">
        <f t="shared" ca="1" si="710"/>
        <v>0</v>
      </c>
      <c r="W2441" s="317" t="b">
        <f t="shared" ca="1" si="711"/>
        <v>0</v>
      </c>
      <c r="X2441" s="317" t="b">
        <f t="shared" ca="1" si="718"/>
        <v>0</v>
      </c>
      <c r="Y2441" s="317" t="b">
        <f t="shared" ca="1" si="712"/>
        <v>0</v>
      </c>
      <c r="Z2441" t="b">
        <f t="shared" ca="1" si="713"/>
        <v>0</v>
      </c>
      <c r="AA2441" s="37" t="b">
        <f t="shared" ca="1" si="719"/>
        <v>1</v>
      </c>
      <c r="AB2441" t="b">
        <f t="shared" ca="1" si="714"/>
        <v>0</v>
      </c>
      <c r="AD2441" t="b">
        <f t="shared" ca="1" si="720"/>
        <v>0</v>
      </c>
      <c r="AE2441" s="37" t="b">
        <f t="shared" ca="1" si="721"/>
        <v>1</v>
      </c>
      <c r="AF2441" t="b">
        <f t="shared" ca="1" si="722"/>
        <v>0</v>
      </c>
      <c r="AG2441" s="317" t="b">
        <f t="shared" ca="1" si="723"/>
        <v>0</v>
      </c>
      <c r="AH2441" s="317" t="b">
        <f t="shared" ca="1" si="724"/>
        <v>0</v>
      </c>
      <c r="AI2441" s="317" t="b">
        <f t="shared" ca="1" si="725"/>
        <v>0</v>
      </c>
    </row>
    <row r="2442" spans="1:35" x14ac:dyDescent="0.25">
      <c r="A2442">
        <v>2410</v>
      </c>
      <c r="B2442" s="169">
        <f ca="1">OFFSET(InputPriceData!B$15,CalculationsAndCharts!$A2442+$A$11,0,1,1)</f>
        <v>38348</v>
      </c>
      <c r="C2442" s="3">
        <f ca="1">OFFSET(InputPriceData!G$15,CalculationsAndCharts!$A2442+$A$11,IF($C$7,8,0),1,1)</f>
        <v>1214800</v>
      </c>
      <c r="D2442" s="4">
        <f ca="1">OFFSET(InputPriceData!C$15,CalculationsAndCharts!$A2442+$A$11,IF($C$7,8,0),1,1)</f>
        <v>39.119999999999997</v>
      </c>
      <c r="E2442" s="4">
        <f ca="1">OFFSET(InputPriceData!D$15,CalculationsAndCharts!$A2442+$A$11,IF($C$7,8,0),1,1)</f>
        <v>39.4</v>
      </c>
      <c r="F2442" s="4">
        <f ca="1">OFFSET(InputPriceData!E$15,CalculationsAndCharts!$A2442+$A$11,IF($C$7,8,0),1,1)</f>
        <v>39.020000000000003</v>
      </c>
      <c r="G2442" s="4">
        <f ca="1">OFFSET(InputPriceData!F$15,CalculationsAndCharts!$A2442+$A$11,IF($C$7,8,0),1,1)</f>
        <v>39.25</v>
      </c>
      <c r="H2442" s="133"/>
      <c r="I2442" s="133"/>
      <c r="J2442" s="37">
        <f t="shared" ca="1" si="715"/>
        <v>391</v>
      </c>
      <c r="K2442" s="124">
        <f t="shared" ca="1" si="716"/>
        <v>0.21000000000000085</v>
      </c>
      <c r="L2442" s="343">
        <f t="shared" ca="1" si="707"/>
        <v>-0.10887498660045986</v>
      </c>
      <c r="M2442" s="345">
        <f t="shared" ca="1" si="717"/>
        <v>0.38424115119378838</v>
      </c>
      <c r="N2442" s="344">
        <f t="shared" ca="1" si="708"/>
        <v>-0.28335066731452141</v>
      </c>
      <c r="O2442" s="4"/>
      <c r="P2442" s="4"/>
      <c r="Q2442" s="3"/>
      <c r="S2442" s="4"/>
      <c r="T2442" s="4" t="b">
        <f t="shared" ca="1" si="709"/>
        <v>0</v>
      </c>
      <c r="U2442" t="b">
        <f t="shared" ca="1" si="710"/>
        <v>0</v>
      </c>
      <c r="W2442" s="317" t="b">
        <f t="shared" ca="1" si="711"/>
        <v>0</v>
      </c>
      <c r="X2442" s="317" t="b">
        <f t="shared" ca="1" si="718"/>
        <v>0</v>
      </c>
      <c r="Y2442" s="317" t="b">
        <f t="shared" ca="1" si="712"/>
        <v>0</v>
      </c>
      <c r="Z2442" t="b">
        <f t="shared" ca="1" si="713"/>
        <v>0</v>
      </c>
      <c r="AA2442" s="37" t="b">
        <f t="shared" ca="1" si="719"/>
        <v>1</v>
      </c>
      <c r="AB2442" t="b">
        <f t="shared" ca="1" si="714"/>
        <v>0</v>
      </c>
      <c r="AD2442" t="b">
        <f t="shared" ca="1" si="720"/>
        <v>0</v>
      </c>
      <c r="AE2442" s="37" t="b">
        <f t="shared" ca="1" si="721"/>
        <v>1</v>
      </c>
      <c r="AF2442" t="b">
        <f t="shared" ca="1" si="722"/>
        <v>0</v>
      </c>
      <c r="AG2442" s="317" t="b">
        <f t="shared" ca="1" si="723"/>
        <v>0</v>
      </c>
      <c r="AH2442" s="317" t="b">
        <f t="shared" ca="1" si="724"/>
        <v>0</v>
      </c>
      <c r="AI2442" s="317" t="b">
        <f t="shared" ca="1" si="725"/>
        <v>0</v>
      </c>
    </row>
    <row r="2443" spans="1:35" x14ac:dyDescent="0.25">
      <c r="A2443">
        <v>2411</v>
      </c>
      <c r="B2443" s="169">
        <f ca="1">OFFSET(InputPriceData!B$15,CalculationsAndCharts!$A2443+$A$11,0,1,1)</f>
        <v>38344</v>
      </c>
      <c r="C2443" s="3">
        <f ca="1">OFFSET(InputPriceData!G$15,CalculationsAndCharts!$A2443+$A$11,IF($C$7,8,0),1,1)</f>
        <v>1168100</v>
      </c>
      <c r="D2443" s="4">
        <f ca="1">OFFSET(InputPriceData!C$15,CalculationsAndCharts!$A2443+$A$11,IF($C$7,8,0),1,1)</f>
        <v>38.909999999999997</v>
      </c>
      <c r="E2443" s="4">
        <f ca="1">OFFSET(InputPriceData!D$15,CalculationsAndCharts!$A2443+$A$11,IF($C$7,8,0),1,1)</f>
        <v>39.25</v>
      </c>
      <c r="F2443" s="4">
        <f ca="1">OFFSET(InputPriceData!E$15,CalculationsAndCharts!$A2443+$A$11,IF($C$7,8,0),1,1)</f>
        <v>38.880000000000003</v>
      </c>
      <c r="G2443" s="4">
        <f ca="1">OFFSET(InputPriceData!F$15,CalculationsAndCharts!$A2443+$A$11,IF($C$7,8,0),1,1)</f>
        <v>38.9</v>
      </c>
      <c r="H2443" s="133"/>
      <c r="I2443" s="133"/>
      <c r="J2443" s="37">
        <f t="shared" ca="1" si="715"/>
        <v>390</v>
      </c>
      <c r="K2443" s="124">
        <f t="shared" ca="1" si="716"/>
        <v>1.9999999999996021E-2</v>
      </c>
      <c r="L2443" s="343">
        <f t="shared" ca="1" si="707"/>
        <v>-0.16240084495795007</v>
      </c>
      <c r="M2443" s="345">
        <f t="shared" ca="1" si="717"/>
        <v>0.38773072774347972</v>
      </c>
      <c r="N2443" s="344">
        <f t="shared" ca="1" si="708"/>
        <v>-0.41884956062959622</v>
      </c>
      <c r="O2443" s="4"/>
      <c r="P2443" s="4"/>
      <c r="Q2443" s="3"/>
      <c r="S2443" s="4"/>
      <c r="T2443" s="4" t="b">
        <f t="shared" ca="1" si="709"/>
        <v>0</v>
      </c>
      <c r="U2443" t="b">
        <f t="shared" ca="1" si="710"/>
        <v>0</v>
      </c>
      <c r="W2443" s="317" t="b">
        <f t="shared" ca="1" si="711"/>
        <v>0</v>
      </c>
      <c r="X2443" s="317" t="b">
        <f t="shared" ca="1" si="718"/>
        <v>0</v>
      </c>
      <c r="Y2443" s="317" t="b">
        <f t="shared" ca="1" si="712"/>
        <v>0</v>
      </c>
      <c r="Z2443" t="b">
        <f t="shared" ca="1" si="713"/>
        <v>0</v>
      </c>
      <c r="AA2443" s="37" t="b">
        <f t="shared" ca="1" si="719"/>
        <v>1</v>
      </c>
      <c r="AB2443" t="b">
        <f t="shared" ca="1" si="714"/>
        <v>0</v>
      </c>
      <c r="AD2443" t="b">
        <f t="shared" ca="1" si="720"/>
        <v>0</v>
      </c>
      <c r="AE2443" s="37" t="b">
        <f t="shared" ca="1" si="721"/>
        <v>1</v>
      </c>
      <c r="AF2443" t="b">
        <f t="shared" ca="1" si="722"/>
        <v>0</v>
      </c>
      <c r="AG2443" s="317" t="b">
        <f t="shared" ca="1" si="723"/>
        <v>0</v>
      </c>
      <c r="AH2443" s="317" t="b">
        <f t="shared" ca="1" si="724"/>
        <v>0</v>
      </c>
      <c r="AI2443" s="317" t="b">
        <f t="shared" ca="1" si="725"/>
        <v>0</v>
      </c>
    </row>
    <row r="2444" spans="1:35" x14ac:dyDescent="0.25">
      <c r="A2444">
        <v>2412</v>
      </c>
      <c r="B2444" s="169">
        <f ca="1">OFFSET(InputPriceData!B$15,CalculationsAndCharts!$A2444+$A$11,0,1,1)</f>
        <v>38343</v>
      </c>
      <c r="C2444" s="3">
        <f ca="1">OFFSET(InputPriceData!G$15,CalculationsAndCharts!$A2444+$A$11,IF($C$7,8,0),1,1)</f>
        <v>1619100</v>
      </c>
      <c r="D2444" s="4">
        <f ca="1">OFFSET(InputPriceData!C$15,CalculationsAndCharts!$A2444+$A$11,IF($C$7,8,0),1,1)</f>
        <v>38.619999999999997</v>
      </c>
      <c r="E2444" s="4">
        <f ca="1">OFFSET(InputPriceData!D$15,CalculationsAndCharts!$A2444+$A$11,IF($C$7,8,0),1,1)</f>
        <v>39.25</v>
      </c>
      <c r="F2444" s="4">
        <f ca="1">OFFSET(InputPriceData!E$15,CalculationsAndCharts!$A2444+$A$11,IF($C$7,8,0),1,1)</f>
        <v>38.61</v>
      </c>
      <c r="G2444" s="4">
        <f ca="1">OFFSET(InputPriceData!F$15,CalculationsAndCharts!$A2444+$A$11,IF($C$7,8,0),1,1)</f>
        <v>39.04</v>
      </c>
      <c r="H2444" s="133"/>
      <c r="I2444" s="133"/>
      <c r="J2444" s="37">
        <f t="shared" ca="1" si="715"/>
        <v>389</v>
      </c>
      <c r="K2444" s="124">
        <f t="shared" ca="1" si="716"/>
        <v>0.40999999999999659</v>
      </c>
      <c r="L2444" s="343">
        <f t="shared" ca="1" si="707"/>
        <v>-0.21168486976038692</v>
      </c>
      <c r="M2444" s="345">
        <f t="shared" ca="1" si="717"/>
        <v>0.39125199570482311</v>
      </c>
      <c r="N2444" s="344">
        <f t="shared" ca="1" si="708"/>
        <v>-0.54104483065714726</v>
      </c>
      <c r="O2444" s="4"/>
      <c r="P2444" s="4"/>
      <c r="Q2444" s="3"/>
      <c r="S2444" s="4"/>
      <c r="T2444" s="4" t="b">
        <f t="shared" ca="1" si="709"/>
        <v>0</v>
      </c>
      <c r="U2444" t="b">
        <f t="shared" ca="1" si="710"/>
        <v>0</v>
      </c>
      <c r="W2444" s="317" t="b">
        <f t="shared" ca="1" si="711"/>
        <v>0</v>
      </c>
      <c r="X2444" s="317" t="b">
        <f t="shared" ca="1" si="718"/>
        <v>0</v>
      </c>
      <c r="Y2444" s="317" t="b">
        <f t="shared" ca="1" si="712"/>
        <v>0</v>
      </c>
      <c r="Z2444" t="b">
        <f t="shared" ca="1" si="713"/>
        <v>0</v>
      </c>
      <c r="AA2444" s="37" t="b">
        <f t="shared" ca="1" si="719"/>
        <v>1</v>
      </c>
      <c r="AB2444" t="b">
        <f t="shared" ca="1" si="714"/>
        <v>0</v>
      </c>
      <c r="AD2444" t="b">
        <f t="shared" ca="1" si="720"/>
        <v>0</v>
      </c>
      <c r="AE2444" s="37" t="b">
        <f t="shared" ca="1" si="721"/>
        <v>1</v>
      </c>
      <c r="AF2444" t="b">
        <f t="shared" ca="1" si="722"/>
        <v>0</v>
      </c>
      <c r="AG2444" s="317" t="b">
        <f t="shared" ca="1" si="723"/>
        <v>0</v>
      </c>
      <c r="AH2444" s="317" t="b">
        <f t="shared" ca="1" si="724"/>
        <v>0</v>
      </c>
      <c r="AI2444" s="317" t="b">
        <f t="shared" ca="1" si="725"/>
        <v>0</v>
      </c>
    </row>
    <row r="2445" spans="1:35" x14ac:dyDescent="0.25">
      <c r="A2445">
        <v>2413</v>
      </c>
      <c r="B2445" s="169">
        <f ca="1">OFFSET(InputPriceData!B$15,CalculationsAndCharts!$A2445+$A$11,0,1,1)</f>
        <v>38342</v>
      </c>
      <c r="C2445" s="3">
        <f ca="1">OFFSET(InputPriceData!G$15,CalculationsAndCharts!$A2445+$A$11,IF($C$7,8,0),1,1)</f>
        <v>1953500</v>
      </c>
      <c r="D2445" s="4">
        <f ca="1">OFFSET(InputPriceData!C$15,CalculationsAndCharts!$A2445+$A$11,IF($C$7,8,0),1,1)</f>
        <v>38.75</v>
      </c>
      <c r="E2445" s="4">
        <f ca="1">OFFSET(InputPriceData!D$15,CalculationsAndCharts!$A2445+$A$11,IF($C$7,8,0),1,1)</f>
        <v>38.97</v>
      </c>
      <c r="F2445" s="4">
        <f ca="1">OFFSET(InputPriceData!E$15,CalculationsAndCharts!$A2445+$A$11,IF($C$7,8,0),1,1)</f>
        <v>38.159999999999997</v>
      </c>
      <c r="G2445" s="4">
        <f ca="1">OFFSET(InputPriceData!F$15,CalculationsAndCharts!$A2445+$A$11,IF($C$7,8,0),1,1)</f>
        <v>38.880000000000003</v>
      </c>
      <c r="H2445" s="133"/>
      <c r="I2445" s="133"/>
      <c r="J2445" s="37">
        <f t="shared" ca="1" si="715"/>
        <v>388</v>
      </c>
      <c r="K2445" s="124">
        <f t="shared" ca="1" si="716"/>
        <v>-0.21000000000000085</v>
      </c>
      <c r="L2445" s="343">
        <f t="shared" ca="1" si="707"/>
        <v>-0.2359619973768679</v>
      </c>
      <c r="M2445" s="345">
        <f t="shared" ca="1" si="717"/>
        <v>0.39480524289084068</v>
      </c>
      <c r="N2445" s="344">
        <f t="shared" ca="1" si="708"/>
        <v>-0.59766682845726238</v>
      </c>
      <c r="O2445" s="4"/>
      <c r="P2445" s="4"/>
      <c r="Q2445" s="3"/>
      <c r="S2445" s="4"/>
      <c r="T2445" s="4" t="b">
        <f t="shared" ca="1" si="709"/>
        <v>0</v>
      </c>
      <c r="U2445" t="b">
        <f t="shared" ca="1" si="710"/>
        <v>0</v>
      </c>
      <c r="W2445" s="317" t="b">
        <f t="shared" ca="1" si="711"/>
        <v>0</v>
      </c>
      <c r="X2445" s="317" t="b">
        <f t="shared" ca="1" si="718"/>
        <v>0</v>
      </c>
      <c r="Y2445" s="317" t="b">
        <f t="shared" ca="1" si="712"/>
        <v>0</v>
      </c>
      <c r="Z2445" t="b">
        <f t="shared" ca="1" si="713"/>
        <v>0</v>
      </c>
      <c r="AA2445" s="37" t="b">
        <f t="shared" ca="1" si="719"/>
        <v>1</v>
      </c>
      <c r="AB2445" t="b">
        <f t="shared" ca="1" si="714"/>
        <v>0</v>
      </c>
      <c r="AD2445" t="b">
        <f t="shared" ca="1" si="720"/>
        <v>0</v>
      </c>
      <c r="AE2445" s="37" t="b">
        <f t="shared" ca="1" si="721"/>
        <v>1</v>
      </c>
      <c r="AF2445" t="b">
        <f t="shared" ca="1" si="722"/>
        <v>0</v>
      </c>
      <c r="AG2445" s="317" t="b">
        <f t="shared" ca="1" si="723"/>
        <v>0</v>
      </c>
      <c r="AH2445" s="317" t="b">
        <f t="shared" ca="1" si="724"/>
        <v>0</v>
      </c>
      <c r="AI2445" s="317" t="b">
        <f t="shared" ca="1" si="725"/>
        <v>0</v>
      </c>
    </row>
    <row r="2446" spans="1:35" x14ac:dyDescent="0.25">
      <c r="A2446">
        <v>2414</v>
      </c>
      <c r="B2446" s="169">
        <f ca="1">OFFSET(InputPriceData!B$15,CalculationsAndCharts!$A2446+$A$11,0,1,1)</f>
        <v>38341</v>
      </c>
      <c r="C2446" s="3">
        <f ca="1">OFFSET(InputPriceData!G$15,CalculationsAndCharts!$A2446+$A$11,IF($C$7,8,0),1,1)</f>
        <v>2512800</v>
      </c>
      <c r="D2446" s="4">
        <f ca="1">OFFSET(InputPriceData!C$15,CalculationsAndCharts!$A2446+$A$11,IF($C$7,8,0),1,1)</f>
        <v>39.090000000000003</v>
      </c>
      <c r="E2446" s="4">
        <f ca="1">OFFSET(InputPriceData!D$15,CalculationsAndCharts!$A2446+$A$11,IF($C$7,8,0),1,1)</f>
        <v>39.299999999999997</v>
      </c>
      <c r="F2446" s="4">
        <f ca="1">OFFSET(InputPriceData!E$15,CalculationsAndCharts!$A2446+$A$11,IF($C$7,8,0),1,1)</f>
        <v>38.44</v>
      </c>
      <c r="G2446" s="4">
        <f ca="1">OFFSET(InputPriceData!F$15,CalculationsAndCharts!$A2446+$A$11,IF($C$7,8,0),1,1)</f>
        <v>38.630000000000003</v>
      </c>
      <c r="H2446" s="133"/>
      <c r="I2446" s="133"/>
      <c r="J2446" s="37">
        <f t="shared" ca="1" si="715"/>
        <v>387</v>
      </c>
      <c r="K2446" s="124">
        <f t="shared" ca="1" si="716"/>
        <v>-0.36999999999999744</v>
      </c>
      <c r="L2446" s="343">
        <f t="shared" ca="1" si="707"/>
        <v>-0.23242411873282362</v>
      </c>
      <c r="M2446" s="345">
        <f t="shared" ca="1" si="717"/>
        <v>0.39839075972839627</v>
      </c>
      <c r="N2446" s="344">
        <f t="shared" ca="1" si="708"/>
        <v>-0.5834074035534339</v>
      </c>
      <c r="O2446" s="4"/>
      <c r="P2446" s="4"/>
      <c r="Q2446" s="3"/>
      <c r="S2446" s="4"/>
      <c r="T2446" s="4" t="b">
        <f t="shared" ca="1" si="709"/>
        <v>0</v>
      </c>
      <c r="U2446" t="b">
        <f t="shared" ca="1" si="710"/>
        <v>0</v>
      </c>
      <c r="W2446" s="317" t="b">
        <f t="shared" ca="1" si="711"/>
        <v>0</v>
      </c>
      <c r="X2446" s="317" t="b">
        <f t="shared" ca="1" si="718"/>
        <v>0</v>
      </c>
      <c r="Y2446" s="317" t="b">
        <f t="shared" ca="1" si="712"/>
        <v>0</v>
      </c>
      <c r="Z2446" t="b">
        <f t="shared" ca="1" si="713"/>
        <v>0</v>
      </c>
      <c r="AA2446" s="37" t="b">
        <f t="shared" ca="1" si="719"/>
        <v>1</v>
      </c>
      <c r="AB2446" t="b">
        <f t="shared" ca="1" si="714"/>
        <v>0</v>
      </c>
      <c r="AD2446" t="b">
        <f t="shared" ca="1" si="720"/>
        <v>0</v>
      </c>
      <c r="AE2446" s="37" t="b">
        <f t="shared" ca="1" si="721"/>
        <v>1</v>
      </c>
      <c r="AF2446" t="b">
        <f t="shared" ca="1" si="722"/>
        <v>0</v>
      </c>
      <c r="AG2446" s="317" t="b">
        <f t="shared" ca="1" si="723"/>
        <v>0</v>
      </c>
      <c r="AH2446" s="317" t="b">
        <f t="shared" ca="1" si="724"/>
        <v>0</v>
      </c>
      <c r="AI2446" s="317" t="b">
        <f t="shared" ca="1" si="725"/>
        <v>0</v>
      </c>
    </row>
    <row r="2447" spans="1:35" x14ac:dyDescent="0.25">
      <c r="A2447">
        <v>2415</v>
      </c>
      <c r="B2447" s="169">
        <f ca="1">OFFSET(InputPriceData!B$15,CalculationsAndCharts!$A2447+$A$11,0,1,1)</f>
        <v>38338</v>
      </c>
      <c r="C2447" s="3">
        <f ca="1">OFFSET(InputPriceData!G$15,CalculationsAndCharts!$A2447+$A$11,IF($C$7,8,0),1,1)</f>
        <v>1785500</v>
      </c>
      <c r="D2447" s="4">
        <f ca="1">OFFSET(InputPriceData!C$15,CalculationsAndCharts!$A2447+$A$11,IF($C$7,8,0),1,1)</f>
        <v>38.67</v>
      </c>
      <c r="E2447" s="4">
        <f ca="1">OFFSET(InputPriceData!D$15,CalculationsAndCharts!$A2447+$A$11,IF($C$7,8,0),1,1)</f>
        <v>39.549999999999997</v>
      </c>
      <c r="F2447" s="4">
        <f ca="1">OFFSET(InputPriceData!E$15,CalculationsAndCharts!$A2447+$A$11,IF($C$7,8,0),1,1)</f>
        <v>38.65</v>
      </c>
      <c r="G2447" s="4">
        <f ca="1">OFFSET(InputPriceData!F$15,CalculationsAndCharts!$A2447+$A$11,IF($C$7,8,0),1,1)</f>
        <v>39.090000000000003</v>
      </c>
      <c r="H2447" s="133"/>
      <c r="I2447" s="133"/>
      <c r="J2447" s="37">
        <f t="shared" ca="1" si="715"/>
        <v>386</v>
      </c>
      <c r="K2447" s="124">
        <f t="shared" ca="1" si="716"/>
        <v>1.0000000000005116E-2</v>
      </c>
      <c r="L2447" s="343">
        <f t="shared" ca="1" si="707"/>
        <v>-0.23400129768781858</v>
      </c>
      <c r="M2447" s="345">
        <f t="shared" ca="1" si="717"/>
        <v>0.40200883928193365</v>
      </c>
      <c r="N2447" s="344">
        <f t="shared" ca="1" si="708"/>
        <v>-0.58207998138993811</v>
      </c>
      <c r="O2447" s="4"/>
      <c r="P2447" s="4"/>
      <c r="Q2447" s="3"/>
      <c r="S2447" s="4"/>
      <c r="T2447" s="4" t="b">
        <f t="shared" ca="1" si="709"/>
        <v>0</v>
      </c>
      <c r="U2447" t="b">
        <f t="shared" ca="1" si="710"/>
        <v>0</v>
      </c>
      <c r="W2447" s="317" t="b">
        <f t="shared" ca="1" si="711"/>
        <v>0</v>
      </c>
      <c r="X2447" s="317" t="b">
        <f t="shared" ca="1" si="718"/>
        <v>0</v>
      </c>
      <c r="Y2447" s="317" t="b">
        <f t="shared" ca="1" si="712"/>
        <v>0</v>
      </c>
      <c r="Z2447" t="b">
        <f t="shared" ca="1" si="713"/>
        <v>0</v>
      </c>
      <c r="AA2447" s="37" t="b">
        <f t="shared" ca="1" si="719"/>
        <v>1</v>
      </c>
      <c r="AB2447" t="b">
        <f t="shared" ca="1" si="714"/>
        <v>0</v>
      </c>
      <c r="AD2447" t="b">
        <f t="shared" ca="1" si="720"/>
        <v>0</v>
      </c>
      <c r="AE2447" s="37" t="b">
        <f t="shared" ca="1" si="721"/>
        <v>1</v>
      </c>
      <c r="AF2447" t="b">
        <f t="shared" ca="1" si="722"/>
        <v>0</v>
      </c>
      <c r="AG2447" s="317" t="b">
        <f t="shared" ca="1" si="723"/>
        <v>0</v>
      </c>
      <c r="AH2447" s="317" t="b">
        <f t="shared" ca="1" si="724"/>
        <v>0</v>
      </c>
      <c r="AI2447" s="317" t="b">
        <f t="shared" ca="1" si="725"/>
        <v>0</v>
      </c>
    </row>
    <row r="2448" spans="1:35" x14ac:dyDescent="0.25">
      <c r="A2448">
        <v>2416</v>
      </c>
      <c r="B2448" s="169">
        <f ca="1">OFFSET(InputPriceData!B$15,CalculationsAndCharts!$A2448+$A$11,0,1,1)</f>
        <v>38337</v>
      </c>
      <c r="C2448" s="3">
        <f ca="1">OFFSET(InputPriceData!G$15,CalculationsAndCharts!$A2448+$A$11,IF($C$7,8,0),1,1)</f>
        <v>1620000</v>
      </c>
      <c r="D2448" s="4">
        <f ca="1">OFFSET(InputPriceData!C$15,CalculationsAndCharts!$A2448+$A$11,IF($C$7,8,0),1,1)</f>
        <v>38.979999999999997</v>
      </c>
      <c r="E2448" s="4">
        <f ca="1">OFFSET(InputPriceData!D$15,CalculationsAndCharts!$A2448+$A$11,IF($C$7,8,0),1,1)</f>
        <v>39.26</v>
      </c>
      <c r="F2448" s="4">
        <f ca="1">OFFSET(InputPriceData!E$15,CalculationsAndCharts!$A2448+$A$11,IF($C$7,8,0),1,1)</f>
        <v>38.729999999999997</v>
      </c>
      <c r="G2448" s="4">
        <f ca="1">OFFSET(InputPriceData!F$15,CalculationsAndCharts!$A2448+$A$11,IF($C$7,8,0),1,1)</f>
        <v>39</v>
      </c>
      <c r="H2448" s="133"/>
      <c r="I2448" s="133"/>
      <c r="J2448" s="37">
        <f t="shared" ca="1" si="715"/>
        <v>385</v>
      </c>
      <c r="K2448" s="124">
        <f t="shared" ca="1" si="716"/>
        <v>-0.60000000000000142</v>
      </c>
      <c r="L2448" s="343">
        <f t="shared" ca="1" si="707"/>
        <v>-0.22980725992084319</v>
      </c>
      <c r="M2448" s="345">
        <f t="shared" ca="1" si="717"/>
        <v>0.40565977727743052</v>
      </c>
      <c r="N2448" s="344">
        <f t="shared" ca="1" si="708"/>
        <v>-0.56650245548914291</v>
      </c>
      <c r="O2448" s="4"/>
      <c r="P2448" s="4"/>
      <c r="Q2448" s="3"/>
      <c r="S2448" s="4"/>
      <c r="T2448" s="4" t="b">
        <f t="shared" ca="1" si="709"/>
        <v>0</v>
      </c>
      <c r="U2448" t="b">
        <f t="shared" ca="1" si="710"/>
        <v>0</v>
      </c>
      <c r="W2448" s="317" t="b">
        <f t="shared" ca="1" si="711"/>
        <v>0</v>
      </c>
      <c r="X2448" s="317" t="b">
        <f t="shared" ca="1" si="718"/>
        <v>0</v>
      </c>
      <c r="Y2448" s="317" t="b">
        <f t="shared" ca="1" si="712"/>
        <v>0</v>
      </c>
      <c r="Z2448" t="b">
        <f t="shared" ca="1" si="713"/>
        <v>0</v>
      </c>
      <c r="AA2448" s="37" t="b">
        <f t="shared" ca="1" si="719"/>
        <v>1</v>
      </c>
      <c r="AB2448" t="b">
        <f t="shared" ca="1" si="714"/>
        <v>0</v>
      </c>
      <c r="AD2448" t="b">
        <f t="shared" ca="1" si="720"/>
        <v>0</v>
      </c>
      <c r="AE2448" s="37" t="b">
        <f t="shared" ca="1" si="721"/>
        <v>1</v>
      </c>
      <c r="AF2448" t="b">
        <f t="shared" ca="1" si="722"/>
        <v>0</v>
      </c>
      <c r="AG2448" s="317" t="b">
        <f t="shared" ca="1" si="723"/>
        <v>0</v>
      </c>
      <c r="AH2448" s="317" t="b">
        <f t="shared" ca="1" si="724"/>
        <v>0</v>
      </c>
      <c r="AI2448" s="317" t="b">
        <f t="shared" ca="1" si="725"/>
        <v>0</v>
      </c>
    </row>
    <row r="2449" spans="1:35" x14ac:dyDescent="0.25">
      <c r="A2449">
        <v>2417</v>
      </c>
      <c r="B2449" s="169">
        <f ca="1">OFFSET(InputPriceData!B$15,CalculationsAndCharts!$A2449+$A$11,0,1,1)</f>
        <v>38336</v>
      </c>
      <c r="C2449" s="3">
        <f ca="1">OFFSET(InputPriceData!G$15,CalculationsAndCharts!$A2449+$A$11,IF($C$7,8,0),1,1)</f>
        <v>1730600</v>
      </c>
      <c r="D2449" s="4">
        <f ca="1">OFFSET(InputPriceData!C$15,CalculationsAndCharts!$A2449+$A$11,IF($C$7,8,0),1,1)</f>
        <v>39.6</v>
      </c>
      <c r="E2449" s="4">
        <f ca="1">OFFSET(InputPriceData!D$15,CalculationsAndCharts!$A2449+$A$11,IF($C$7,8,0),1,1)</f>
        <v>39.6</v>
      </c>
      <c r="F2449" s="4">
        <f ca="1">OFFSET(InputPriceData!E$15,CalculationsAndCharts!$A2449+$A$11,IF($C$7,8,0),1,1)</f>
        <v>38.78</v>
      </c>
      <c r="G2449" s="4">
        <f ca="1">OFFSET(InputPriceData!F$15,CalculationsAndCharts!$A2449+$A$11,IF($C$7,8,0),1,1)</f>
        <v>39.08</v>
      </c>
      <c r="H2449" s="133"/>
      <c r="I2449" s="133"/>
      <c r="J2449" s="37">
        <f t="shared" ca="1" si="715"/>
        <v>384</v>
      </c>
      <c r="K2449" s="124">
        <f t="shared" ca="1" si="716"/>
        <v>-0.64000000000000057</v>
      </c>
      <c r="L2449" s="343">
        <f t="shared" ca="1" si="707"/>
        <v>-0.23129975051730783</v>
      </c>
      <c r="M2449" s="345">
        <f t="shared" ca="1" si="717"/>
        <v>0.40934387212656964</v>
      </c>
      <c r="N2449" s="344">
        <f t="shared" ca="1" si="708"/>
        <v>-0.5650499891831523</v>
      </c>
      <c r="O2449" s="4"/>
      <c r="P2449" s="4"/>
      <c r="Q2449" s="3"/>
      <c r="S2449" s="4"/>
      <c r="T2449" s="4" t="b">
        <f t="shared" ca="1" si="709"/>
        <v>0</v>
      </c>
      <c r="U2449" t="b">
        <f t="shared" ca="1" si="710"/>
        <v>0</v>
      </c>
      <c r="W2449" s="317" t="b">
        <f t="shared" ca="1" si="711"/>
        <v>0</v>
      </c>
      <c r="X2449" s="317" t="b">
        <f t="shared" ca="1" si="718"/>
        <v>0</v>
      </c>
      <c r="Y2449" s="317" t="b">
        <f t="shared" ca="1" si="712"/>
        <v>0</v>
      </c>
      <c r="Z2449" t="b">
        <f t="shared" ca="1" si="713"/>
        <v>0</v>
      </c>
      <c r="AA2449" s="37" t="b">
        <f t="shared" ca="1" si="719"/>
        <v>1</v>
      </c>
      <c r="AB2449" t="b">
        <f t="shared" ca="1" si="714"/>
        <v>0</v>
      </c>
      <c r="AD2449" t="b">
        <f t="shared" ca="1" si="720"/>
        <v>0</v>
      </c>
      <c r="AE2449" s="37" t="b">
        <f t="shared" ca="1" si="721"/>
        <v>1</v>
      </c>
      <c r="AF2449" t="b">
        <f t="shared" ca="1" si="722"/>
        <v>0</v>
      </c>
      <c r="AG2449" s="317" t="b">
        <f t="shared" ca="1" si="723"/>
        <v>0</v>
      </c>
      <c r="AH2449" s="317" t="b">
        <f t="shared" ca="1" si="724"/>
        <v>0</v>
      </c>
      <c r="AI2449" s="317" t="b">
        <f t="shared" ca="1" si="725"/>
        <v>0</v>
      </c>
    </row>
    <row r="2450" spans="1:35" x14ac:dyDescent="0.25">
      <c r="A2450">
        <v>2418</v>
      </c>
      <c r="B2450" s="169">
        <f ca="1">OFFSET(InputPriceData!B$15,CalculationsAndCharts!$A2450+$A$11,0,1,1)</f>
        <v>38335</v>
      </c>
      <c r="C2450" s="3">
        <f ca="1">OFFSET(InputPriceData!G$15,CalculationsAndCharts!$A2450+$A$11,IF($C$7,8,0),1,1)</f>
        <v>1154200</v>
      </c>
      <c r="D2450" s="4">
        <f ca="1">OFFSET(InputPriceData!C$15,CalculationsAndCharts!$A2450+$A$11,IF($C$7,8,0),1,1)</f>
        <v>39.840000000000003</v>
      </c>
      <c r="E2450" s="4">
        <f ca="1">OFFSET(InputPriceData!D$15,CalculationsAndCharts!$A2450+$A$11,IF($C$7,8,0),1,1)</f>
        <v>39.840000000000003</v>
      </c>
      <c r="F2450" s="4">
        <f ca="1">OFFSET(InputPriceData!E$15,CalculationsAndCharts!$A2450+$A$11,IF($C$7,8,0),1,1)</f>
        <v>39.299999999999997</v>
      </c>
      <c r="G2450" s="4">
        <f ca="1">OFFSET(InputPriceData!F$15,CalculationsAndCharts!$A2450+$A$11,IF($C$7,8,0),1,1)</f>
        <v>39.6</v>
      </c>
      <c r="H2450" s="133"/>
      <c r="I2450" s="133"/>
      <c r="J2450" s="37">
        <f t="shared" ca="1" si="715"/>
        <v>383</v>
      </c>
      <c r="K2450" s="124">
        <f t="shared" ca="1" si="716"/>
        <v>0.25</v>
      </c>
      <c r="L2450" s="343">
        <f t="shared" ca="1" si="707"/>
        <v>-0.28151722294695192</v>
      </c>
      <c r="M2450" s="345">
        <f t="shared" ca="1" si="717"/>
        <v>0.4130614249511298</v>
      </c>
      <c r="N2450" s="344">
        <f t="shared" ca="1" si="708"/>
        <v>-0.68153840068764304</v>
      </c>
      <c r="O2450" s="4"/>
      <c r="P2450" s="4"/>
      <c r="Q2450" s="3"/>
      <c r="S2450" s="4"/>
      <c r="T2450" s="4" t="b">
        <f t="shared" ca="1" si="709"/>
        <v>0</v>
      </c>
      <c r="U2450" t="b">
        <f t="shared" ca="1" si="710"/>
        <v>0</v>
      </c>
      <c r="W2450" s="317" t="b">
        <f t="shared" ca="1" si="711"/>
        <v>0</v>
      </c>
      <c r="X2450" s="317" t="b">
        <f t="shared" ca="1" si="718"/>
        <v>0</v>
      </c>
      <c r="Y2450" s="317" t="b">
        <f t="shared" ca="1" si="712"/>
        <v>0</v>
      </c>
      <c r="Z2450" t="b">
        <f t="shared" ca="1" si="713"/>
        <v>0</v>
      </c>
      <c r="AA2450" s="37" t="b">
        <f t="shared" ca="1" si="719"/>
        <v>1</v>
      </c>
      <c r="AB2450" t="b">
        <f t="shared" ca="1" si="714"/>
        <v>0</v>
      </c>
      <c r="AD2450" t="b">
        <f t="shared" ca="1" si="720"/>
        <v>0</v>
      </c>
      <c r="AE2450" s="37" t="b">
        <f t="shared" ca="1" si="721"/>
        <v>1</v>
      </c>
      <c r="AF2450" t="b">
        <f t="shared" ca="1" si="722"/>
        <v>0</v>
      </c>
      <c r="AG2450" s="317" t="b">
        <f t="shared" ca="1" si="723"/>
        <v>0</v>
      </c>
      <c r="AH2450" s="317" t="b">
        <f t="shared" ca="1" si="724"/>
        <v>0</v>
      </c>
      <c r="AI2450" s="317" t="b">
        <f t="shared" ca="1" si="725"/>
        <v>0</v>
      </c>
    </row>
    <row r="2451" spans="1:35" x14ac:dyDescent="0.25">
      <c r="A2451">
        <v>2419</v>
      </c>
      <c r="B2451" s="169">
        <f ca="1">OFFSET(InputPriceData!B$15,CalculationsAndCharts!$A2451+$A$11,0,1,1)</f>
        <v>38334</v>
      </c>
      <c r="C2451" s="3">
        <f ca="1">OFFSET(InputPriceData!G$15,CalculationsAndCharts!$A2451+$A$11,IF($C$7,8,0),1,1)</f>
        <v>1096700</v>
      </c>
      <c r="D2451" s="4">
        <f ca="1">OFFSET(InputPriceData!C$15,CalculationsAndCharts!$A2451+$A$11,IF($C$7,8,0),1,1)</f>
        <v>39.57</v>
      </c>
      <c r="E2451" s="4">
        <f ca="1">OFFSET(InputPriceData!D$15,CalculationsAndCharts!$A2451+$A$11,IF($C$7,8,0),1,1)</f>
        <v>39.950000000000003</v>
      </c>
      <c r="F2451" s="4">
        <f ca="1">OFFSET(InputPriceData!E$15,CalculationsAndCharts!$A2451+$A$11,IF($C$7,8,0),1,1)</f>
        <v>39.270000000000003</v>
      </c>
      <c r="G2451" s="4">
        <f ca="1">OFFSET(InputPriceData!F$15,CalculationsAndCharts!$A2451+$A$11,IF($C$7,8,0),1,1)</f>
        <v>39.72</v>
      </c>
      <c r="H2451" s="133"/>
      <c r="I2451" s="133"/>
      <c r="J2451" s="37">
        <f t="shared" ca="1" si="715"/>
        <v>382</v>
      </c>
      <c r="K2451" s="124">
        <f t="shared" ca="1" si="716"/>
        <v>0.79999999999999716</v>
      </c>
      <c r="L2451" s="343">
        <f t="shared" ca="1" si="707"/>
        <v>-0.34916060523841813</v>
      </c>
      <c r="M2451" s="345">
        <f t="shared" ca="1" si="717"/>
        <v>0.41681273960759818</v>
      </c>
      <c r="N2451" s="344">
        <f t="shared" ca="1" si="708"/>
        <v>-0.83769177872809242</v>
      </c>
      <c r="O2451" s="4"/>
      <c r="P2451" s="4"/>
      <c r="Q2451" s="3"/>
      <c r="S2451" s="4"/>
      <c r="T2451" s="4" t="b">
        <f t="shared" ca="1" si="709"/>
        <v>0</v>
      </c>
      <c r="U2451" t="b">
        <f t="shared" ca="1" si="710"/>
        <v>0</v>
      </c>
      <c r="W2451" s="317" t="b">
        <f t="shared" ca="1" si="711"/>
        <v>0</v>
      </c>
      <c r="X2451" s="317" t="b">
        <f t="shared" ca="1" si="718"/>
        <v>0</v>
      </c>
      <c r="Y2451" s="317" t="b">
        <f t="shared" ca="1" si="712"/>
        <v>0</v>
      </c>
      <c r="Z2451" t="b">
        <f t="shared" ca="1" si="713"/>
        <v>0</v>
      </c>
      <c r="AA2451" s="37" t="b">
        <f t="shared" ca="1" si="719"/>
        <v>1</v>
      </c>
      <c r="AB2451" t="b">
        <f t="shared" ca="1" si="714"/>
        <v>0</v>
      </c>
      <c r="AD2451" t="b">
        <f t="shared" ca="1" si="720"/>
        <v>0</v>
      </c>
      <c r="AE2451" s="37" t="b">
        <f t="shared" ca="1" si="721"/>
        <v>1</v>
      </c>
      <c r="AF2451" t="b">
        <f t="shared" ca="1" si="722"/>
        <v>0</v>
      </c>
      <c r="AG2451" s="317" t="b">
        <f t="shared" ca="1" si="723"/>
        <v>0</v>
      </c>
      <c r="AH2451" s="317" t="b">
        <f t="shared" ca="1" si="724"/>
        <v>0</v>
      </c>
      <c r="AI2451" s="317" t="b">
        <f t="shared" ca="1" si="725"/>
        <v>0</v>
      </c>
    </row>
    <row r="2452" spans="1:35" x14ac:dyDescent="0.25">
      <c r="A2452">
        <v>2420</v>
      </c>
      <c r="B2452" s="169">
        <f ca="1">OFFSET(InputPriceData!B$15,CalculationsAndCharts!$A2452+$A$11,0,1,1)</f>
        <v>38331</v>
      </c>
      <c r="C2452" s="3">
        <f ca="1">OFFSET(InputPriceData!G$15,CalculationsAndCharts!$A2452+$A$11,IF($C$7,8,0),1,1)</f>
        <v>1134900</v>
      </c>
      <c r="D2452" s="4">
        <f ca="1">OFFSET(InputPriceData!C$15,CalculationsAndCharts!$A2452+$A$11,IF($C$7,8,0),1,1)</f>
        <v>39.619999999999997</v>
      </c>
      <c r="E2452" s="4">
        <f ca="1">OFFSET(InputPriceData!D$15,CalculationsAndCharts!$A2452+$A$11,IF($C$7,8,0),1,1)</f>
        <v>39.619999999999997</v>
      </c>
      <c r="F2452" s="4">
        <f ca="1">OFFSET(InputPriceData!E$15,CalculationsAndCharts!$A2452+$A$11,IF($C$7,8,0),1,1)</f>
        <v>38.909999999999997</v>
      </c>
      <c r="G2452" s="4">
        <f ca="1">OFFSET(InputPriceData!F$15,CalculationsAndCharts!$A2452+$A$11,IF($C$7,8,0),1,1)</f>
        <v>39.35</v>
      </c>
      <c r="H2452" s="133"/>
      <c r="I2452" s="133"/>
      <c r="J2452" s="37">
        <f t="shared" ca="1" si="715"/>
        <v>381</v>
      </c>
      <c r="K2452" s="124">
        <f t="shared" ca="1" si="716"/>
        <v>0.70000000000000284</v>
      </c>
      <c r="L2452" s="343">
        <f t="shared" ca="1" si="707"/>
        <v>-0.34693324381151347</v>
      </c>
      <c r="M2452" s="345">
        <f t="shared" ca="1" si="717"/>
        <v>0.42059812271200625</v>
      </c>
      <c r="N2452" s="344">
        <f t="shared" ca="1" si="708"/>
        <v>-0.82485685284208243</v>
      </c>
      <c r="O2452" s="4"/>
      <c r="P2452" s="4"/>
      <c r="Q2452" s="3"/>
      <c r="S2452" s="4"/>
      <c r="T2452" s="4" t="b">
        <f t="shared" ca="1" si="709"/>
        <v>0</v>
      </c>
      <c r="U2452" t="b">
        <f t="shared" ca="1" si="710"/>
        <v>0</v>
      </c>
      <c r="W2452" s="317" t="b">
        <f t="shared" ca="1" si="711"/>
        <v>0</v>
      </c>
      <c r="X2452" s="317" t="b">
        <f t="shared" ca="1" si="718"/>
        <v>0</v>
      </c>
      <c r="Y2452" s="317" t="b">
        <f t="shared" ca="1" si="712"/>
        <v>1</v>
      </c>
      <c r="Z2452" t="b">
        <f t="shared" ca="1" si="713"/>
        <v>1</v>
      </c>
      <c r="AA2452" s="37" t="b">
        <f t="shared" ca="1" si="719"/>
        <v>1</v>
      </c>
      <c r="AB2452" t="b">
        <f t="shared" ca="1" si="714"/>
        <v>0</v>
      </c>
      <c r="AD2452" t="b">
        <f t="shared" ca="1" si="720"/>
        <v>1</v>
      </c>
      <c r="AE2452" s="37" t="b">
        <f t="shared" ca="1" si="721"/>
        <v>1</v>
      </c>
      <c r="AF2452" t="b">
        <f t="shared" ca="1" si="722"/>
        <v>0</v>
      </c>
      <c r="AG2452" s="317" t="b">
        <f t="shared" ca="1" si="723"/>
        <v>0</v>
      </c>
      <c r="AH2452" s="317" t="b">
        <f t="shared" ca="1" si="724"/>
        <v>0</v>
      </c>
      <c r="AI2452" s="317" t="b">
        <f t="shared" ca="1" si="725"/>
        <v>1</v>
      </c>
    </row>
    <row r="2453" spans="1:35" x14ac:dyDescent="0.25">
      <c r="A2453">
        <v>2421</v>
      </c>
      <c r="B2453" s="169">
        <f ca="1">OFFSET(InputPriceData!B$15,CalculationsAndCharts!$A2453+$A$11,0,1,1)</f>
        <v>38330</v>
      </c>
      <c r="C2453" s="3">
        <f ca="1">OFFSET(InputPriceData!G$15,CalculationsAndCharts!$A2453+$A$11,IF($C$7,8,0),1,1)</f>
        <v>1473900</v>
      </c>
      <c r="D2453" s="4">
        <f ca="1">OFFSET(InputPriceData!C$15,CalculationsAndCharts!$A2453+$A$11,IF($C$7,8,0),1,1)</f>
        <v>38.6</v>
      </c>
      <c r="E2453" s="4">
        <f ca="1">OFFSET(InputPriceData!D$15,CalculationsAndCharts!$A2453+$A$11,IF($C$7,8,0),1,1)</f>
        <v>38.93</v>
      </c>
      <c r="F2453" s="4">
        <f ca="1">OFFSET(InputPriceData!E$15,CalculationsAndCharts!$A2453+$A$11,IF($C$7,8,0),1,1)</f>
        <v>38.25</v>
      </c>
      <c r="G2453" s="4">
        <f ca="1">OFFSET(InputPriceData!F$15,CalculationsAndCharts!$A2453+$A$11,IF($C$7,8,0),1,1)</f>
        <v>38.92</v>
      </c>
      <c r="H2453" s="133"/>
      <c r="I2453" s="133"/>
      <c r="J2453" s="37">
        <f t="shared" ca="1" si="715"/>
        <v>380</v>
      </c>
      <c r="K2453" s="124">
        <f t="shared" ca="1" si="716"/>
        <v>-0.55999999999999517</v>
      </c>
      <c r="L2453" s="343">
        <f t="shared" ca="1" si="707"/>
        <v>-0.20831123027284451</v>
      </c>
      <c r="M2453" s="345">
        <f t="shared" ca="1" si="717"/>
        <v>0.42441788366499117</v>
      </c>
      <c r="N2453" s="344">
        <f t="shared" ca="1" si="708"/>
        <v>-0.49081633524489349</v>
      </c>
      <c r="O2453" s="4"/>
      <c r="P2453" s="4"/>
      <c r="Q2453" s="3"/>
      <c r="S2453" s="4"/>
      <c r="T2453" s="4" t="b">
        <f t="shared" ca="1" si="709"/>
        <v>0</v>
      </c>
      <c r="U2453" t="b">
        <f t="shared" ca="1" si="710"/>
        <v>1</v>
      </c>
      <c r="W2453" s="317" t="b">
        <f t="shared" ca="1" si="711"/>
        <v>0</v>
      </c>
      <c r="X2453" s="317" t="b">
        <f t="shared" ca="1" si="718"/>
        <v>1</v>
      </c>
      <c r="Y2453" s="317" t="b">
        <f t="shared" ca="1" si="712"/>
        <v>0</v>
      </c>
      <c r="Z2453" t="b">
        <f t="shared" ca="1" si="713"/>
        <v>0</v>
      </c>
      <c r="AA2453" s="37" t="b">
        <f t="shared" ca="1" si="719"/>
        <v>0</v>
      </c>
      <c r="AB2453" t="b">
        <f t="shared" ca="1" si="714"/>
        <v>0</v>
      </c>
      <c r="AD2453" t="b">
        <f t="shared" ca="1" si="720"/>
        <v>0</v>
      </c>
      <c r="AE2453" s="37" t="b">
        <f t="shared" ca="1" si="721"/>
        <v>0</v>
      </c>
      <c r="AF2453" t="b">
        <f t="shared" ca="1" si="722"/>
        <v>0</v>
      </c>
      <c r="AG2453" s="317" t="b">
        <f t="shared" ca="1" si="723"/>
        <v>0</v>
      </c>
      <c r="AH2453" s="317" t="b">
        <f t="shared" ca="1" si="724"/>
        <v>1</v>
      </c>
      <c r="AI2453" s="317" t="b">
        <f t="shared" ca="1" si="725"/>
        <v>0</v>
      </c>
    </row>
    <row r="2454" spans="1:35" x14ac:dyDescent="0.25">
      <c r="A2454">
        <v>2422</v>
      </c>
      <c r="B2454" s="169">
        <f ca="1">OFFSET(InputPriceData!B$15,CalculationsAndCharts!$A2454+$A$11,0,1,1)</f>
        <v>38329</v>
      </c>
      <c r="C2454" s="3">
        <f ca="1">OFFSET(InputPriceData!G$15,CalculationsAndCharts!$A2454+$A$11,IF($C$7,8,0),1,1)</f>
        <v>2883100</v>
      </c>
      <c r="D2454" s="4">
        <f ca="1">OFFSET(InputPriceData!C$15,CalculationsAndCharts!$A2454+$A$11,IF($C$7,8,0),1,1)</f>
        <v>39.69</v>
      </c>
      <c r="E2454" s="4">
        <f ca="1">OFFSET(InputPriceData!D$15,CalculationsAndCharts!$A2454+$A$11,IF($C$7,8,0),1,1)</f>
        <v>39.69</v>
      </c>
      <c r="F2454" s="4">
        <f ca="1">OFFSET(InputPriceData!E$15,CalculationsAndCharts!$A2454+$A$11,IF($C$7,8,0),1,1)</f>
        <v>38.58</v>
      </c>
      <c r="G2454" s="4">
        <f ca="1">OFFSET(InputPriceData!F$15,CalculationsAndCharts!$A2454+$A$11,IF($C$7,8,0),1,1)</f>
        <v>38.65</v>
      </c>
      <c r="H2454" s="133"/>
      <c r="I2454" s="133"/>
      <c r="J2454" s="37">
        <f t="shared" ca="1" si="715"/>
        <v>379</v>
      </c>
      <c r="K2454" s="124">
        <f t="shared" ca="1" si="716"/>
        <v>-1.7199999999999989</v>
      </c>
      <c r="L2454" s="343">
        <f t="shared" ca="1" si="707"/>
        <v>4.2128239926930322E-2</v>
      </c>
      <c r="M2454" s="345">
        <f t="shared" ca="1" si="717"/>
        <v>0.42827233467708492</v>
      </c>
      <c r="N2454" s="344">
        <f t="shared" ca="1" si="708"/>
        <v>9.8367876035454854E-2</v>
      </c>
      <c r="O2454" s="4"/>
      <c r="P2454" s="4"/>
      <c r="Q2454" s="3"/>
      <c r="S2454" s="4"/>
      <c r="T2454" s="4" t="b">
        <f t="shared" ca="1" si="709"/>
        <v>0</v>
      </c>
      <c r="U2454" t="b">
        <f t="shared" ca="1" si="710"/>
        <v>0</v>
      </c>
      <c r="W2454" s="317" t="b">
        <f t="shared" ca="1" si="711"/>
        <v>0</v>
      </c>
      <c r="X2454" s="317" t="b">
        <f t="shared" ca="1" si="718"/>
        <v>1</v>
      </c>
      <c r="Y2454" s="317" t="b">
        <f t="shared" ca="1" si="712"/>
        <v>0</v>
      </c>
      <c r="Z2454" t="b">
        <f t="shared" ca="1" si="713"/>
        <v>0</v>
      </c>
      <c r="AA2454" s="37" t="b">
        <f t="shared" ca="1" si="719"/>
        <v>0</v>
      </c>
      <c r="AB2454" t="b">
        <f t="shared" ca="1" si="714"/>
        <v>0</v>
      </c>
      <c r="AD2454" t="b">
        <f t="shared" ca="1" si="720"/>
        <v>0</v>
      </c>
      <c r="AE2454" s="37" t="b">
        <f t="shared" ca="1" si="721"/>
        <v>0</v>
      </c>
      <c r="AF2454" t="b">
        <f t="shared" ca="1" si="722"/>
        <v>0</v>
      </c>
      <c r="AG2454" s="317" t="b">
        <f t="shared" ca="1" si="723"/>
        <v>0</v>
      </c>
      <c r="AH2454" s="317" t="b">
        <f t="shared" ca="1" si="724"/>
        <v>1</v>
      </c>
      <c r="AI2454" s="317" t="b">
        <f t="shared" ca="1" si="725"/>
        <v>0</v>
      </c>
    </row>
    <row r="2455" spans="1:35" x14ac:dyDescent="0.25">
      <c r="A2455">
        <v>2423</v>
      </c>
      <c r="B2455" s="169">
        <f ca="1">OFFSET(InputPriceData!B$15,CalculationsAndCharts!$A2455+$A$11,0,1,1)</f>
        <v>38328</v>
      </c>
      <c r="C2455" s="3">
        <f ca="1">OFFSET(InputPriceData!G$15,CalculationsAndCharts!$A2455+$A$11,IF($C$7,8,0),1,1)</f>
        <v>2889000</v>
      </c>
      <c r="D2455" s="4">
        <f ca="1">OFFSET(InputPriceData!C$15,CalculationsAndCharts!$A2455+$A$11,IF($C$7,8,0),1,1)</f>
        <v>40.369999999999997</v>
      </c>
      <c r="E2455" s="4">
        <f ca="1">OFFSET(InputPriceData!D$15,CalculationsAndCharts!$A2455+$A$11,IF($C$7,8,0),1,1)</f>
        <v>40.369999999999997</v>
      </c>
      <c r="F2455" s="4">
        <f ca="1">OFFSET(InputPriceData!E$15,CalculationsAndCharts!$A2455+$A$11,IF($C$7,8,0),1,1)</f>
        <v>39.409999999999997</v>
      </c>
      <c r="G2455" s="4">
        <f ca="1">OFFSET(InputPriceData!F$15,CalculationsAndCharts!$A2455+$A$11,IF($C$7,8,0),1,1)</f>
        <v>39.479999999999997</v>
      </c>
      <c r="H2455" s="133"/>
      <c r="I2455" s="133"/>
      <c r="J2455" s="37">
        <f t="shared" ca="1" si="715"/>
        <v>378</v>
      </c>
      <c r="K2455" s="124">
        <f t="shared" ca="1" si="716"/>
        <v>-1.7000000000000028</v>
      </c>
      <c r="L2455" s="343">
        <f t="shared" ca="1" si="707"/>
        <v>0.28698669440207841</v>
      </c>
      <c r="M2455" s="345">
        <f t="shared" ca="1" si="717"/>
        <v>0.432161790794233</v>
      </c>
      <c r="N2455" s="344">
        <f t="shared" ca="1" si="708"/>
        <v>0.66407234631884104</v>
      </c>
      <c r="O2455" s="4"/>
      <c r="P2455" s="4"/>
      <c r="Q2455" s="3"/>
      <c r="S2455" s="4"/>
      <c r="T2455" s="4" t="b">
        <f t="shared" ca="1" si="709"/>
        <v>0</v>
      </c>
      <c r="U2455" t="b">
        <f t="shared" ca="1" si="710"/>
        <v>0</v>
      </c>
      <c r="W2455" s="317" t="b">
        <f t="shared" ca="1" si="711"/>
        <v>0</v>
      </c>
      <c r="X2455" s="317" t="b">
        <f t="shared" ca="1" si="718"/>
        <v>1</v>
      </c>
      <c r="Y2455" s="317" t="b">
        <f t="shared" ca="1" si="712"/>
        <v>0</v>
      </c>
      <c r="Z2455" t="b">
        <f t="shared" ca="1" si="713"/>
        <v>0</v>
      </c>
      <c r="AA2455" s="37" t="b">
        <f t="shared" ca="1" si="719"/>
        <v>0</v>
      </c>
      <c r="AB2455" t="b">
        <f t="shared" ca="1" si="714"/>
        <v>0</v>
      </c>
      <c r="AD2455" t="b">
        <f t="shared" ca="1" si="720"/>
        <v>0</v>
      </c>
      <c r="AE2455" s="37" t="b">
        <f t="shared" ca="1" si="721"/>
        <v>0</v>
      </c>
      <c r="AF2455" t="b">
        <f t="shared" ca="1" si="722"/>
        <v>0</v>
      </c>
      <c r="AG2455" s="317" t="b">
        <f t="shared" ca="1" si="723"/>
        <v>0</v>
      </c>
      <c r="AH2455" s="317" t="b">
        <f t="shared" ca="1" si="724"/>
        <v>1</v>
      </c>
      <c r="AI2455" s="317" t="b">
        <f t="shared" ca="1" si="725"/>
        <v>0</v>
      </c>
    </row>
    <row r="2456" spans="1:35" x14ac:dyDescent="0.25">
      <c r="A2456">
        <v>2424</v>
      </c>
      <c r="B2456" s="169">
        <f ca="1">OFFSET(InputPriceData!B$15,CalculationsAndCharts!$A2456+$A$11,0,1,1)</f>
        <v>38327</v>
      </c>
      <c r="C2456" s="3">
        <f ca="1">OFFSET(InputPriceData!G$15,CalculationsAndCharts!$A2456+$A$11,IF($C$7,8,0),1,1)</f>
        <v>1598100</v>
      </c>
      <c r="D2456" s="4">
        <f ca="1">OFFSET(InputPriceData!C$15,CalculationsAndCharts!$A2456+$A$11,IF($C$7,8,0),1,1)</f>
        <v>41.13</v>
      </c>
      <c r="E2456" s="4">
        <f ca="1">OFFSET(InputPriceData!D$15,CalculationsAndCharts!$A2456+$A$11,IF($C$7,8,0),1,1)</f>
        <v>41.14</v>
      </c>
      <c r="F2456" s="4">
        <f ca="1">OFFSET(InputPriceData!E$15,CalculationsAndCharts!$A2456+$A$11,IF($C$7,8,0),1,1)</f>
        <v>40.229999999999997</v>
      </c>
      <c r="G2456" s="4">
        <f ca="1">OFFSET(InputPriceData!F$15,CalculationsAndCharts!$A2456+$A$11,IF($C$7,8,0),1,1)</f>
        <v>40.369999999999997</v>
      </c>
      <c r="H2456" s="133"/>
      <c r="I2456" s="133"/>
      <c r="J2456" s="37">
        <f t="shared" ca="1" si="715"/>
        <v>377</v>
      </c>
      <c r="K2456" s="124">
        <f t="shared" ca="1" si="716"/>
        <v>-0.60999999999999943</v>
      </c>
      <c r="L2456" s="343">
        <f t="shared" ca="1" si="707"/>
        <v>0.42274722157508537</v>
      </c>
      <c r="M2456" s="345">
        <f t="shared" ca="1" si="717"/>
        <v>0.43608656992354489</v>
      </c>
      <c r="N2456" s="344">
        <f t="shared" ca="1" si="708"/>
        <v>0.9694112378860964</v>
      </c>
      <c r="O2456" s="4"/>
      <c r="P2456" s="4"/>
      <c r="Q2456" s="3"/>
      <c r="S2456" s="4"/>
      <c r="T2456" s="4" t="b">
        <f t="shared" ca="1" si="709"/>
        <v>0</v>
      </c>
      <c r="U2456" t="b">
        <f t="shared" ca="1" si="710"/>
        <v>0</v>
      </c>
      <c r="W2456" s="317" t="b">
        <f t="shared" ca="1" si="711"/>
        <v>0</v>
      </c>
      <c r="X2456" s="317" t="b">
        <f t="shared" ca="1" si="718"/>
        <v>1</v>
      </c>
      <c r="Y2456" s="317" t="b">
        <f t="shared" ca="1" si="712"/>
        <v>0</v>
      </c>
      <c r="Z2456" t="b">
        <f t="shared" ca="1" si="713"/>
        <v>0</v>
      </c>
      <c r="AA2456" s="37" t="b">
        <f t="shared" ca="1" si="719"/>
        <v>0</v>
      </c>
      <c r="AB2456" t="b">
        <f t="shared" ca="1" si="714"/>
        <v>0</v>
      </c>
      <c r="AD2456" t="b">
        <f t="shared" ca="1" si="720"/>
        <v>0</v>
      </c>
      <c r="AE2456" s="37" t="b">
        <f t="shared" ca="1" si="721"/>
        <v>0</v>
      </c>
      <c r="AF2456" t="b">
        <f t="shared" ca="1" si="722"/>
        <v>0</v>
      </c>
      <c r="AG2456" s="317" t="b">
        <f t="shared" ca="1" si="723"/>
        <v>0</v>
      </c>
      <c r="AH2456" s="317" t="b">
        <f t="shared" ca="1" si="724"/>
        <v>1</v>
      </c>
      <c r="AI2456" s="317" t="b">
        <f t="shared" ca="1" si="725"/>
        <v>0</v>
      </c>
    </row>
    <row r="2457" spans="1:35" x14ac:dyDescent="0.25">
      <c r="A2457">
        <v>2425</v>
      </c>
      <c r="B2457" s="169">
        <f ca="1">OFFSET(InputPriceData!B$15,CalculationsAndCharts!$A2457+$A$11,0,1,1)</f>
        <v>38324</v>
      </c>
      <c r="C2457" s="3">
        <f ca="1">OFFSET(InputPriceData!G$15,CalculationsAndCharts!$A2457+$A$11,IF($C$7,8,0),1,1)</f>
        <v>1432800</v>
      </c>
      <c r="D2457" s="4">
        <f ca="1">OFFSET(InputPriceData!C$15,CalculationsAndCharts!$A2457+$A$11,IF($C$7,8,0),1,1)</f>
        <v>40.85</v>
      </c>
      <c r="E2457" s="4">
        <f ca="1">OFFSET(InputPriceData!D$15,CalculationsAndCharts!$A2457+$A$11,IF($C$7,8,0),1,1)</f>
        <v>41.18</v>
      </c>
      <c r="F2457" s="4">
        <f ca="1">OFFSET(InputPriceData!E$15,CalculationsAndCharts!$A2457+$A$11,IF($C$7,8,0),1,1)</f>
        <v>40.700000000000003</v>
      </c>
      <c r="G2457" s="4">
        <f ca="1">OFFSET(InputPriceData!F$15,CalculationsAndCharts!$A2457+$A$11,IF($C$7,8,0),1,1)</f>
        <v>41.18</v>
      </c>
      <c r="H2457" s="133"/>
      <c r="I2457" s="133"/>
      <c r="J2457" s="37">
        <f t="shared" ca="1" si="715"/>
        <v>376</v>
      </c>
      <c r="K2457" s="124">
        <f t="shared" ca="1" si="716"/>
        <v>0.21000000000000085</v>
      </c>
      <c r="L2457" s="343">
        <f t="shared" ca="1" si="707"/>
        <v>0.4400469928592784</v>
      </c>
      <c r="M2457" s="345">
        <f t="shared" ca="1" si="717"/>
        <v>0.4400469928592784</v>
      </c>
      <c r="N2457" s="344">
        <f t="shared" ca="1" si="708"/>
        <v>1</v>
      </c>
      <c r="O2457" s="4"/>
      <c r="P2457" s="4"/>
      <c r="Q2457" s="3"/>
      <c r="S2457" s="4"/>
      <c r="T2457" s="4" t="b">
        <f t="shared" ca="1" si="709"/>
        <v>0</v>
      </c>
      <c r="U2457" t="b">
        <f t="shared" ca="1" si="710"/>
        <v>0</v>
      </c>
      <c r="W2457" s="317" t="b">
        <f t="shared" ca="1" si="711"/>
        <v>0</v>
      </c>
      <c r="X2457" s="317" t="b">
        <f t="shared" ca="1" si="718"/>
        <v>1</v>
      </c>
      <c r="Y2457" s="317" t="b">
        <f t="shared" ca="1" si="712"/>
        <v>0</v>
      </c>
      <c r="Z2457" t="b">
        <f t="shared" ca="1" si="713"/>
        <v>0</v>
      </c>
      <c r="AA2457" s="37" t="b">
        <f t="shared" ca="1" si="719"/>
        <v>0</v>
      </c>
      <c r="AB2457" t="b">
        <f t="shared" ca="1" si="714"/>
        <v>0</v>
      </c>
      <c r="AD2457" t="b">
        <f t="shared" ca="1" si="720"/>
        <v>0</v>
      </c>
      <c r="AE2457" s="37" t="b">
        <f t="shared" ca="1" si="721"/>
        <v>0</v>
      </c>
      <c r="AF2457" t="b">
        <f t="shared" ca="1" si="722"/>
        <v>0</v>
      </c>
      <c r="AG2457" s="317" t="b">
        <f t="shared" ca="1" si="723"/>
        <v>0</v>
      </c>
      <c r="AH2457" s="317" t="b">
        <f t="shared" ca="1" si="724"/>
        <v>1</v>
      </c>
      <c r="AI2457" s="317" t="b">
        <f t="shared" ca="1" si="725"/>
        <v>0</v>
      </c>
    </row>
    <row r="2458" spans="1:35" x14ac:dyDescent="0.25">
      <c r="A2458">
        <v>2426</v>
      </c>
      <c r="B2458" s="169">
        <f ca="1">OFFSET(InputPriceData!B$15,CalculationsAndCharts!$A2458+$A$11,0,1,1)</f>
        <v>38323</v>
      </c>
      <c r="C2458" s="3">
        <f ca="1">OFFSET(InputPriceData!G$15,CalculationsAndCharts!$A2458+$A$11,IF($C$7,8,0),1,1)</f>
        <v>1002100</v>
      </c>
      <c r="D2458" s="4">
        <f ca="1">OFFSET(InputPriceData!C$15,CalculationsAndCharts!$A2458+$A$11,IF($C$7,8,0),1,1)</f>
        <v>40.869999999999997</v>
      </c>
      <c r="E2458" s="4">
        <f ca="1">OFFSET(InputPriceData!D$15,CalculationsAndCharts!$A2458+$A$11,IF($C$7,8,0),1,1)</f>
        <v>41.29</v>
      </c>
      <c r="F2458" s="4">
        <f ca="1">OFFSET(InputPriceData!E$15,CalculationsAndCharts!$A2458+$A$11,IF($C$7,8,0),1,1)</f>
        <v>40.799999999999997</v>
      </c>
      <c r="G2458" s="4">
        <f ca="1">OFFSET(InputPriceData!F$15,CalculationsAndCharts!$A2458+$A$11,IF($C$7,8,0),1,1)</f>
        <v>40.98</v>
      </c>
      <c r="H2458" s="133"/>
      <c r="I2458" s="133"/>
      <c r="J2458" s="37">
        <f t="shared" ca="1" si="715"/>
        <v>375</v>
      </c>
      <c r="K2458" s="124">
        <f t="shared" ca="1" si="716"/>
        <v>0.63999999999999346</v>
      </c>
      <c r="L2458" s="343">
        <f t="shared" ca="1" si="707"/>
        <v>0.38816435046564629</v>
      </c>
      <c r="M2458" s="345">
        <f t="shared" ca="1" si="717"/>
        <v>0.40502472437707687</v>
      </c>
      <c r="N2458" s="344">
        <f t="shared" ca="1" si="708"/>
        <v>0.95837198843265281</v>
      </c>
      <c r="O2458" s="4"/>
      <c r="P2458" s="4"/>
      <c r="Q2458" s="3"/>
      <c r="S2458" s="4"/>
      <c r="T2458" s="4" t="b">
        <f t="shared" ca="1" si="709"/>
        <v>0</v>
      </c>
      <c r="U2458" t="b">
        <f t="shared" ca="1" si="710"/>
        <v>0</v>
      </c>
      <c r="W2458" s="317" t="b">
        <f t="shared" ca="1" si="711"/>
        <v>0</v>
      </c>
      <c r="X2458" s="317" t="b">
        <f t="shared" ca="1" si="718"/>
        <v>1</v>
      </c>
      <c r="Y2458" s="317" t="b">
        <f t="shared" ca="1" si="712"/>
        <v>0</v>
      </c>
      <c r="Z2458" t="b">
        <f t="shared" ca="1" si="713"/>
        <v>0</v>
      </c>
      <c r="AA2458" s="37" t="b">
        <f t="shared" ca="1" si="719"/>
        <v>0</v>
      </c>
      <c r="AB2458" t="b">
        <f t="shared" ca="1" si="714"/>
        <v>0</v>
      </c>
      <c r="AD2458" t="b">
        <f t="shared" ca="1" si="720"/>
        <v>0</v>
      </c>
      <c r="AE2458" s="37" t="b">
        <f t="shared" ca="1" si="721"/>
        <v>0</v>
      </c>
      <c r="AF2458" t="b">
        <f t="shared" ca="1" si="722"/>
        <v>0</v>
      </c>
      <c r="AG2458" s="317" t="b">
        <f t="shared" ca="1" si="723"/>
        <v>0</v>
      </c>
      <c r="AH2458" s="317" t="b">
        <f t="shared" ca="1" si="724"/>
        <v>1</v>
      </c>
      <c r="AI2458" s="317" t="b">
        <f t="shared" ca="1" si="725"/>
        <v>0</v>
      </c>
    </row>
    <row r="2459" spans="1:35" x14ac:dyDescent="0.25">
      <c r="A2459">
        <v>2427</v>
      </c>
      <c r="B2459" s="169">
        <f ca="1">OFFSET(InputPriceData!B$15,CalculationsAndCharts!$A2459+$A$11,0,1,1)</f>
        <v>38322</v>
      </c>
      <c r="C2459" s="3">
        <f ca="1">OFFSET(InputPriceData!G$15,CalculationsAndCharts!$A2459+$A$11,IF($C$7,8,0),1,1)</f>
        <v>2240400</v>
      </c>
      <c r="D2459" s="4">
        <f ca="1">OFFSET(InputPriceData!C$15,CalculationsAndCharts!$A2459+$A$11,IF($C$7,8,0),1,1)</f>
        <v>40.799999999999997</v>
      </c>
      <c r="E2459" s="4">
        <f ca="1">OFFSET(InputPriceData!D$15,CalculationsAndCharts!$A2459+$A$11,IF($C$7,8,0),1,1)</f>
        <v>41.89</v>
      </c>
      <c r="F2459" s="4">
        <f ca="1">OFFSET(InputPriceData!E$15,CalculationsAndCharts!$A2459+$A$11,IF($C$7,8,0),1,1)</f>
        <v>40.65</v>
      </c>
      <c r="G2459" s="4">
        <f ca="1">OFFSET(InputPriceData!F$15,CalculationsAndCharts!$A2459+$A$11,IF($C$7,8,0),1,1)</f>
        <v>40.97</v>
      </c>
      <c r="H2459" s="133"/>
      <c r="I2459" s="133"/>
      <c r="J2459" s="37">
        <f t="shared" ca="1" si="715"/>
        <v>374</v>
      </c>
      <c r="K2459" s="124">
        <f t="shared" ca="1" si="716"/>
        <v>1.1099999999999994</v>
      </c>
      <c r="L2459" s="343">
        <f t="shared" ca="1" si="707"/>
        <v>0.31180343421144008</v>
      </c>
      <c r="M2459" s="345">
        <f t="shared" ca="1" si="717"/>
        <v>0.4087030518436699</v>
      </c>
      <c r="N2459" s="344">
        <f t="shared" ca="1" si="708"/>
        <v>0.76290948355997545</v>
      </c>
      <c r="O2459" s="4"/>
      <c r="P2459" s="4"/>
      <c r="Q2459" s="3"/>
      <c r="S2459" s="4"/>
      <c r="T2459" s="4" t="b">
        <f t="shared" ca="1" si="709"/>
        <v>0</v>
      </c>
      <c r="U2459" t="b">
        <f t="shared" ca="1" si="710"/>
        <v>0</v>
      </c>
      <c r="W2459" s="317" t="b">
        <f t="shared" ca="1" si="711"/>
        <v>0</v>
      </c>
      <c r="X2459" s="317" t="b">
        <f t="shared" ca="1" si="718"/>
        <v>1</v>
      </c>
      <c r="Y2459" s="317" t="b">
        <f t="shared" ca="1" si="712"/>
        <v>0</v>
      </c>
      <c r="Z2459" t="b">
        <f t="shared" ca="1" si="713"/>
        <v>0</v>
      </c>
      <c r="AA2459" s="37" t="b">
        <f t="shared" ca="1" si="719"/>
        <v>0</v>
      </c>
      <c r="AB2459" t="b">
        <f t="shared" ca="1" si="714"/>
        <v>0</v>
      </c>
      <c r="AD2459" t="b">
        <f t="shared" ca="1" si="720"/>
        <v>0</v>
      </c>
      <c r="AE2459" s="37" t="b">
        <f t="shared" ca="1" si="721"/>
        <v>0</v>
      </c>
      <c r="AF2459" t="b">
        <f t="shared" ca="1" si="722"/>
        <v>0</v>
      </c>
      <c r="AG2459" s="317" t="b">
        <f t="shared" ca="1" si="723"/>
        <v>0</v>
      </c>
      <c r="AH2459" s="317" t="b">
        <f t="shared" ca="1" si="724"/>
        <v>1</v>
      </c>
      <c r="AI2459" s="317" t="b">
        <f t="shared" ca="1" si="725"/>
        <v>0</v>
      </c>
    </row>
    <row r="2460" spans="1:35" x14ac:dyDescent="0.25">
      <c r="A2460">
        <v>2428</v>
      </c>
      <c r="B2460" s="169">
        <f ca="1">OFFSET(InputPriceData!B$15,CalculationsAndCharts!$A2460+$A$11,0,1,1)</f>
        <v>38321</v>
      </c>
      <c r="C2460" s="3">
        <f ca="1">OFFSET(InputPriceData!G$15,CalculationsAndCharts!$A2460+$A$11,IF($C$7,8,0),1,1)</f>
        <v>1793300</v>
      </c>
      <c r="D2460" s="4">
        <f ca="1">OFFSET(InputPriceData!C$15,CalculationsAndCharts!$A2460+$A$11,IF($C$7,8,0),1,1)</f>
        <v>39.86</v>
      </c>
      <c r="E2460" s="4">
        <f ca="1">OFFSET(InputPriceData!D$15,CalculationsAndCharts!$A2460+$A$11,IF($C$7,8,0),1,1)</f>
        <v>40.4</v>
      </c>
      <c r="F2460" s="4">
        <f ca="1">OFFSET(InputPriceData!E$15,CalculationsAndCharts!$A2460+$A$11,IF($C$7,8,0),1,1)</f>
        <v>39.85</v>
      </c>
      <c r="G2460" s="4">
        <f ca="1">OFFSET(InputPriceData!F$15,CalculationsAndCharts!$A2460+$A$11,IF($C$7,8,0),1,1)</f>
        <v>40.340000000000003</v>
      </c>
      <c r="H2460" s="133"/>
      <c r="I2460" s="133"/>
      <c r="J2460" s="37">
        <f t="shared" ca="1" si="715"/>
        <v>373</v>
      </c>
      <c r="K2460" s="124">
        <f t="shared" ca="1" si="716"/>
        <v>0.49000000000000199</v>
      </c>
      <c r="L2460" s="343">
        <f t="shared" ca="1" si="707"/>
        <v>0.26212507613495223</v>
      </c>
      <c r="M2460" s="345">
        <f t="shared" ca="1" si="717"/>
        <v>0.41241478490784045</v>
      </c>
      <c r="N2460" s="344">
        <f t="shared" ca="1" si="708"/>
        <v>0.63558603068395703</v>
      </c>
      <c r="O2460" s="4"/>
      <c r="P2460" s="4"/>
      <c r="Q2460" s="3"/>
      <c r="S2460" s="4"/>
      <c r="T2460" s="4" t="b">
        <f t="shared" ca="1" si="709"/>
        <v>0</v>
      </c>
      <c r="U2460" t="b">
        <f t="shared" ca="1" si="710"/>
        <v>0</v>
      </c>
      <c r="W2460" s="317" t="b">
        <f t="shared" ca="1" si="711"/>
        <v>0</v>
      </c>
      <c r="X2460" s="317" t="b">
        <f t="shared" ca="1" si="718"/>
        <v>1</v>
      </c>
      <c r="Y2460" s="317" t="b">
        <f t="shared" ca="1" si="712"/>
        <v>0</v>
      </c>
      <c r="Z2460" t="b">
        <f t="shared" ca="1" si="713"/>
        <v>0</v>
      </c>
      <c r="AA2460" s="37" t="b">
        <f t="shared" ca="1" si="719"/>
        <v>0</v>
      </c>
      <c r="AB2460" t="b">
        <f t="shared" ca="1" si="714"/>
        <v>0</v>
      </c>
      <c r="AD2460" t="b">
        <f t="shared" ca="1" si="720"/>
        <v>0</v>
      </c>
      <c r="AE2460" s="37" t="b">
        <f t="shared" ca="1" si="721"/>
        <v>0</v>
      </c>
      <c r="AF2460" t="b">
        <f t="shared" ca="1" si="722"/>
        <v>0</v>
      </c>
      <c r="AG2460" s="317" t="b">
        <f t="shared" ca="1" si="723"/>
        <v>0</v>
      </c>
      <c r="AH2460" s="317" t="b">
        <f t="shared" ca="1" si="724"/>
        <v>1</v>
      </c>
      <c r="AI2460" s="317" t="b">
        <f t="shared" ca="1" si="725"/>
        <v>0</v>
      </c>
    </row>
    <row r="2461" spans="1:35" x14ac:dyDescent="0.25">
      <c r="A2461">
        <v>2429</v>
      </c>
      <c r="B2461" s="169">
        <f ca="1">OFFSET(InputPriceData!B$15,CalculationsAndCharts!$A2461+$A$11,0,1,1)</f>
        <v>38320</v>
      </c>
      <c r="C2461" s="3">
        <f ca="1">OFFSET(InputPriceData!G$15,CalculationsAndCharts!$A2461+$A$11,IF($C$7,8,0),1,1)</f>
        <v>1224400</v>
      </c>
      <c r="D2461" s="4">
        <f ca="1">OFFSET(InputPriceData!C$15,CalculationsAndCharts!$A2461+$A$11,IF($C$7,8,0),1,1)</f>
        <v>39.71</v>
      </c>
      <c r="E2461" s="4">
        <f ca="1">OFFSET(InputPriceData!D$15,CalculationsAndCharts!$A2461+$A$11,IF($C$7,8,0),1,1)</f>
        <v>39.97</v>
      </c>
      <c r="F2461" s="4">
        <f ca="1">OFFSET(InputPriceData!E$15,CalculationsAndCharts!$A2461+$A$11,IF($C$7,8,0),1,1)</f>
        <v>39.18</v>
      </c>
      <c r="G2461" s="4">
        <f ca="1">OFFSET(InputPriceData!F$15,CalculationsAndCharts!$A2461+$A$11,IF($C$7,8,0),1,1)</f>
        <v>39.86</v>
      </c>
      <c r="H2461" s="133"/>
      <c r="I2461" s="133"/>
      <c r="J2461" s="37">
        <f t="shared" ca="1" si="715"/>
        <v>372</v>
      </c>
      <c r="K2461" s="124">
        <f t="shared" ca="1" si="716"/>
        <v>0.15999999999999659</v>
      </c>
      <c r="L2461" s="343">
        <f t="shared" ca="1" si="707"/>
        <v>0.25093237543433911</v>
      </c>
      <c r="M2461" s="345">
        <f t="shared" ca="1" si="717"/>
        <v>0.41616022695039401</v>
      </c>
      <c r="N2461" s="344">
        <f t="shared" ca="1" si="708"/>
        <v>0.6029705848469995</v>
      </c>
      <c r="O2461" s="4"/>
      <c r="P2461" s="4"/>
      <c r="Q2461" s="3"/>
      <c r="S2461" s="4"/>
      <c r="T2461" s="4" t="b">
        <f t="shared" ca="1" si="709"/>
        <v>0</v>
      </c>
      <c r="U2461" t="b">
        <f t="shared" ca="1" si="710"/>
        <v>0</v>
      </c>
      <c r="W2461" s="317" t="b">
        <f t="shared" ca="1" si="711"/>
        <v>0</v>
      </c>
      <c r="X2461" s="317" t="b">
        <f t="shared" ca="1" si="718"/>
        <v>1</v>
      </c>
      <c r="Y2461" s="317" t="b">
        <f t="shared" ca="1" si="712"/>
        <v>0</v>
      </c>
      <c r="Z2461" t="b">
        <f t="shared" ca="1" si="713"/>
        <v>0</v>
      </c>
      <c r="AA2461" s="37" t="b">
        <f t="shared" ca="1" si="719"/>
        <v>0</v>
      </c>
      <c r="AB2461" t="b">
        <f t="shared" ca="1" si="714"/>
        <v>0</v>
      </c>
      <c r="AD2461" t="b">
        <f t="shared" ca="1" si="720"/>
        <v>0</v>
      </c>
      <c r="AE2461" s="37" t="b">
        <f t="shared" ca="1" si="721"/>
        <v>0</v>
      </c>
      <c r="AF2461" t="b">
        <f t="shared" ca="1" si="722"/>
        <v>0</v>
      </c>
      <c r="AG2461" s="317" t="b">
        <f t="shared" ca="1" si="723"/>
        <v>0</v>
      </c>
      <c r="AH2461" s="317" t="b">
        <f t="shared" ca="1" si="724"/>
        <v>1</v>
      </c>
      <c r="AI2461" s="317" t="b">
        <f t="shared" ca="1" si="725"/>
        <v>0</v>
      </c>
    </row>
    <row r="2462" spans="1:35" x14ac:dyDescent="0.25">
      <c r="A2462">
        <v>2430</v>
      </c>
      <c r="B2462" s="169">
        <f ca="1">OFFSET(InputPriceData!B$15,CalculationsAndCharts!$A2462+$A$11,0,1,1)</f>
        <v>38317</v>
      </c>
      <c r="C2462" s="3">
        <f ca="1">OFFSET(InputPriceData!G$15,CalculationsAndCharts!$A2462+$A$11,IF($C$7,8,0),1,1)</f>
        <v>352700</v>
      </c>
      <c r="D2462" s="4">
        <f ca="1">OFFSET(InputPriceData!C$15,CalculationsAndCharts!$A2462+$A$11,IF($C$7,8,0),1,1)</f>
        <v>39.65</v>
      </c>
      <c r="E2462" s="4">
        <f ca="1">OFFSET(InputPriceData!D$15,CalculationsAndCharts!$A2462+$A$11,IF($C$7,8,0),1,1)</f>
        <v>39.89</v>
      </c>
      <c r="F2462" s="4">
        <f ca="1">OFFSET(InputPriceData!E$15,CalculationsAndCharts!$A2462+$A$11,IF($C$7,8,0),1,1)</f>
        <v>39.58</v>
      </c>
      <c r="G2462" s="4">
        <f ca="1">OFFSET(InputPriceData!F$15,CalculationsAndCharts!$A2462+$A$11,IF($C$7,8,0),1,1)</f>
        <v>39.85</v>
      </c>
      <c r="H2462" s="133"/>
      <c r="I2462" s="133"/>
      <c r="J2462" s="37">
        <f t="shared" ca="1" si="715"/>
        <v>371</v>
      </c>
      <c r="K2462" s="124">
        <f t="shared" ca="1" si="716"/>
        <v>0.32999999999999829</v>
      </c>
      <c r="L2462" s="343">
        <f t="shared" ca="1" si="707"/>
        <v>0.24260546799008881</v>
      </c>
      <c r="M2462" s="345">
        <f t="shared" ca="1" si="717"/>
        <v>0.41993968410736027</v>
      </c>
      <c r="N2462" s="344">
        <f t="shared" ca="1" si="708"/>
        <v>0.57771503187601858</v>
      </c>
      <c r="O2462" s="4"/>
      <c r="P2462" s="4"/>
      <c r="Q2462" s="3"/>
      <c r="S2462" s="4"/>
      <c r="T2462" s="4" t="b">
        <f t="shared" ca="1" si="709"/>
        <v>0</v>
      </c>
      <c r="U2462" t="b">
        <f t="shared" ca="1" si="710"/>
        <v>0</v>
      </c>
      <c r="W2462" s="317" t="b">
        <f t="shared" ca="1" si="711"/>
        <v>0</v>
      </c>
      <c r="X2462" s="317" t="b">
        <f t="shared" ca="1" si="718"/>
        <v>1</v>
      </c>
      <c r="Y2462" s="317" t="b">
        <f t="shared" ca="1" si="712"/>
        <v>0</v>
      </c>
      <c r="Z2462" t="b">
        <f t="shared" ca="1" si="713"/>
        <v>0</v>
      </c>
      <c r="AA2462" s="37" t="b">
        <f t="shared" ca="1" si="719"/>
        <v>0</v>
      </c>
      <c r="AB2462" t="b">
        <f t="shared" ca="1" si="714"/>
        <v>0</v>
      </c>
      <c r="AD2462" t="b">
        <f t="shared" ca="1" si="720"/>
        <v>0</v>
      </c>
      <c r="AE2462" s="37" t="b">
        <f t="shared" ca="1" si="721"/>
        <v>0</v>
      </c>
      <c r="AF2462" t="b">
        <f t="shared" ca="1" si="722"/>
        <v>0</v>
      </c>
      <c r="AG2462" s="317" t="b">
        <f t="shared" ca="1" si="723"/>
        <v>0</v>
      </c>
      <c r="AH2462" s="317" t="b">
        <f t="shared" ca="1" si="724"/>
        <v>1</v>
      </c>
      <c r="AI2462" s="317" t="b">
        <f t="shared" ca="1" si="725"/>
        <v>0</v>
      </c>
    </row>
    <row r="2463" spans="1:35" x14ac:dyDescent="0.25">
      <c r="A2463">
        <v>2431</v>
      </c>
      <c r="B2463" s="169">
        <f ca="1">OFFSET(InputPriceData!B$15,CalculationsAndCharts!$A2463+$A$11,0,1,1)</f>
        <v>38315</v>
      </c>
      <c r="C2463" s="3">
        <f ca="1">OFFSET(InputPriceData!G$15,CalculationsAndCharts!$A2463+$A$11,IF($C$7,8,0),1,1)</f>
        <v>665300</v>
      </c>
      <c r="D2463" s="4">
        <f ca="1">OFFSET(InputPriceData!C$15,CalculationsAndCharts!$A2463+$A$11,IF($C$7,8,0),1,1)</f>
        <v>39.5</v>
      </c>
      <c r="E2463" s="4">
        <f ca="1">OFFSET(InputPriceData!D$15,CalculationsAndCharts!$A2463+$A$11,IF($C$7,8,0),1,1)</f>
        <v>39.700000000000003</v>
      </c>
      <c r="F2463" s="4">
        <f ca="1">OFFSET(InputPriceData!E$15,CalculationsAndCharts!$A2463+$A$11,IF($C$7,8,0),1,1)</f>
        <v>39.44</v>
      </c>
      <c r="G2463" s="4">
        <f ca="1">OFFSET(InputPriceData!F$15,CalculationsAndCharts!$A2463+$A$11,IF($C$7,8,0),1,1)</f>
        <v>39.700000000000003</v>
      </c>
      <c r="H2463" s="133"/>
      <c r="I2463" s="133"/>
      <c r="J2463" s="37">
        <f t="shared" ca="1" si="715"/>
        <v>370</v>
      </c>
      <c r="K2463" s="124">
        <f t="shared" ca="1" si="716"/>
        <v>0.34000000000000341</v>
      </c>
      <c r="L2463" s="343">
        <f t="shared" ca="1" si="707"/>
        <v>0.22991655237082523</v>
      </c>
      <c r="M2463" s="345">
        <f t="shared" ca="1" si="717"/>
        <v>0.4237534652950154</v>
      </c>
      <c r="N2463" s="344">
        <f t="shared" ca="1" si="708"/>
        <v>0.54257149781833236</v>
      </c>
      <c r="O2463" s="4"/>
      <c r="P2463" s="4"/>
      <c r="Q2463" s="3"/>
      <c r="S2463" s="4"/>
      <c r="T2463" s="4" t="b">
        <f t="shared" ca="1" si="709"/>
        <v>0</v>
      </c>
      <c r="U2463" t="b">
        <f t="shared" ca="1" si="710"/>
        <v>0</v>
      </c>
      <c r="W2463" s="317" t="b">
        <f t="shared" ca="1" si="711"/>
        <v>0</v>
      </c>
      <c r="X2463" s="317" t="b">
        <f t="shared" ca="1" si="718"/>
        <v>1</v>
      </c>
      <c r="Y2463" s="317" t="b">
        <f t="shared" ca="1" si="712"/>
        <v>0</v>
      </c>
      <c r="Z2463" t="b">
        <f t="shared" ca="1" si="713"/>
        <v>0</v>
      </c>
      <c r="AA2463" s="37" t="b">
        <f t="shared" ca="1" si="719"/>
        <v>0</v>
      </c>
      <c r="AB2463" t="b">
        <f t="shared" ca="1" si="714"/>
        <v>0</v>
      </c>
      <c r="AD2463" t="b">
        <f t="shared" ca="1" si="720"/>
        <v>0</v>
      </c>
      <c r="AE2463" s="37" t="b">
        <f t="shared" ca="1" si="721"/>
        <v>0</v>
      </c>
      <c r="AF2463" t="b">
        <f t="shared" ca="1" si="722"/>
        <v>0</v>
      </c>
      <c r="AG2463" s="317" t="b">
        <f t="shared" ca="1" si="723"/>
        <v>0</v>
      </c>
      <c r="AH2463" s="317" t="b">
        <f t="shared" ca="1" si="724"/>
        <v>1</v>
      </c>
      <c r="AI2463" s="317" t="b">
        <f t="shared" ca="1" si="725"/>
        <v>0</v>
      </c>
    </row>
    <row r="2464" spans="1:35" x14ac:dyDescent="0.25">
      <c r="A2464">
        <v>2432</v>
      </c>
      <c r="B2464" s="169">
        <f ca="1">OFFSET(InputPriceData!B$15,CalculationsAndCharts!$A2464+$A$11,0,1,1)</f>
        <v>38314</v>
      </c>
      <c r="C2464" s="3">
        <f ca="1">OFFSET(InputPriceData!G$15,CalculationsAndCharts!$A2464+$A$11,IF($C$7,8,0),1,1)</f>
        <v>1650000</v>
      </c>
      <c r="D2464" s="4">
        <f ca="1">OFFSET(InputPriceData!C$15,CalculationsAndCharts!$A2464+$A$11,IF($C$7,8,0),1,1)</f>
        <v>39.36</v>
      </c>
      <c r="E2464" s="4">
        <f ca="1">OFFSET(InputPriceData!D$15,CalculationsAndCharts!$A2464+$A$11,IF($C$7,8,0),1,1)</f>
        <v>39.58</v>
      </c>
      <c r="F2464" s="4">
        <f ca="1">OFFSET(InputPriceData!E$15,CalculationsAndCharts!$A2464+$A$11,IF($C$7,8,0),1,1)</f>
        <v>38.950000000000003</v>
      </c>
      <c r="G2464" s="4">
        <f ca="1">OFFSET(InputPriceData!F$15,CalculationsAndCharts!$A2464+$A$11,IF($C$7,8,0),1,1)</f>
        <v>39.520000000000003</v>
      </c>
      <c r="H2464" s="133"/>
      <c r="I2464" s="133"/>
      <c r="J2464" s="37">
        <f t="shared" ca="1" si="715"/>
        <v>369</v>
      </c>
      <c r="K2464" s="124">
        <f t="shared" ca="1" si="716"/>
        <v>0.67999999999999972</v>
      </c>
      <c r="L2464" s="343">
        <f t="shared" ca="1" si="707"/>
        <v>0.22307797555116335</v>
      </c>
      <c r="M2464" s="345">
        <f t="shared" ca="1" si="717"/>
        <v>0.42760188223513157</v>
      </c>
      <c r="N2464" s="344">
        <f t="shared" ca="1" si="708"/>
        <v>0.52169549484933342</v>
      </c>
      <c r="O2464" s="4"/>
      <c r="P2464" s="4"/>
      <c r="Q2464" s="3"/>
      <c r="S2464" s="4"/>
      <c r="T2464" s="4" t="b">
        <f t="shared" ca="1" si="709"/>
        <v>0</v>
      </c>
      <c r="U2464" t="b">
        <f t="shared" ca="1" si="710"/>
        <v>0</v>
      </c>
      <c r="W2464" s="317" t="b">
        <f t="shared" ca="1" si="711"/>
        <v>0</v>
      </c>
      <c r="X2464" s="317" t="b">
        <f t="shared" ca="1" si="718"/>
        <v>1</v>
      </c>
      <c r="Y2464" s="317" t="b">
        <f t="shared" ca="1" si="712"/>
        <v>0</v>
      </c>
      <c r="Z2464" t="b">
        <f t="shared" ca="1" si="713"/>
        <v>0</v>
      </c>
      <c r="AA2464" s="37" t="b">
        <f t="shared" ca="1" si="719"/>
        <v>0</v>
      </c>
      <c r="AB2464" t="b">
        <f t="shared" ca="1" si="714"/>
        <v>0</v>
      </c>
      <c r="AD2464" t="b">
        <f t="shared" ca="1" si="720"/>
        <v>0</v>
      </c>
      <c r="AE2464" s="37" t="b">
        <f t="shared" ca="1" si="721"/>
        <v>0</v>
      </c>
      <c r="AF2464" t="b">
        <f t="shared" ca="1" si="722"/>
        <v>0</v>
      </c>
      <c r="AG2464" s="317" t="b">
        <f t="shared" ca="1" si="723"/>
        <v>0</v>
      </c>
      <c r="AH2464" s="317" t="b">
        <f t="shared" ca="1" si="724"/>
        <v>1</v>
      </c>
      <c r="AI2464" s="317" t="b">
        <f t="shared" ca="1" si="725"/>
        <v>0</v>
      </c>
    </row>
    <row r="2465" spans="1:35" x14ac:dyDescent="0.25">
      <c r="A2465">
        <v>2433</v>
      </c>
      <c r="B2465" s="169">
        <f ca="1">OFFSET(InputPriceData!B$15,CalculationsAndCharts!$A2465+$A$11,0,1,1)</f>
        <v>38313</v>
      </c>
      <c r="C2465" s="3">
        <f ca="1">OFFSET(InputPriceData!G$15,CalculationsAndCharts!$A2465+$A$11,IF($C$7,8,0),1,1)</f>
        <v>921700</v>
      </c>
      <c r="D2465" s="4">
        <f ca="1">OFFSET(InputPriceData!C$15,CalculationsAndCharts!$A2465+$A$11,IF($C$7,8,0),1,1)</f>
        <v>38.840000000000003</v>
      </c>
      <c r="E2465" s="4">
        <f ca="1">OFFSET(InputPriceData!D$15,CalculationsAndCharts!$A2465+$A$11,IF($C$7,8,0),1,1)</f>
        <v>39.380000000000003</v>
      </c>
      <c r="F2465" s="4">
        <f ca="1">OFFSET(InputPriceData!E$15,CalculationsAndCharts!$A2465+$A$11,IF($C$7,8,0),1,1)</f>
        <v>38.69</v>
      </c>
      <c r="G2465" s="4">
        <f ca="1">OFFSET(InputPriceData!F$15,CalculationsAndCharts!$A2465+$A$11,IF($C$7,8,0),1,1)</f>
        <v>39.36</v>
      </c>
      <c r="H2465" s="133"/>
      <c r="I2465" s="133"/>
      <c r="J2465" s="37">
        <f t="shared" ca="1" si="715"/>
        <v>368</v>
      </c>
      <c r="K2465" s="124">
        <f t="shared" ca="1" si="716"/>
        <v>-3.9999999999999147E-2</v>
      </c>
      <c r="L2465" s="343">
        <f t="shared" ref="L2465:L2528" ca="1" si="726">IF(J2465&gt;3,($D$21*(K2465+K2466)/2+$D$22*L2466+$D$23*L2467),IF(J2465=1,0,IF(J2465=2,($D$21*0*(G2465+G2466)/2+$D$22*L2466),IF(J2465=3,($D$21*0*(G2465+G2466)/2+$D$22*L2466+$D$23*L2467),0))))</f>
        <v>0.24776531928204107</v>
      </c>
      <c r="M2465" s="345">
        <f t="shared" ca="1" si="717"/>
        <v>0.43148524948045569</v>
      </c>
      <c r="N2465" s="344">
        <f t="shared" ref="N2465:N2528" ca="1" si="727">IF(M2465=0,0,L2465/M2465)</f>
        <v>0.57421503882316072</v>
      </c>
      <c r="O2465" s="4"/>
      <c r="P2465" s="4"/>
      <c r="Q2465" s="3"/>
      <c r="S2465" s="4"/>
      <c r="T2465" s="4" t="b">
        <f t="shared" ref="T2465:T2528" ca="1" si="728">AND(N2466&lt;0,N2465&gt;0)</f>
        <v>0</v>
      </c>
      <c r="U2465" t="b">
        <f t="shared" ref="U2465:U2528" ca="1" si="729">AND(N2466&gt;0,N2465&lt;0)</f>
        <v>0</v>
      </c>
      <c r="W2465" s="317" t="b">
        <f t="shared" ref="W2465:W2528" ca="1" si="730">AND(T2466&lt;&gt;T2467,T2466,NOT(X2466))</f>
        <v>0</v>
      </c>
      <c r="X2465" s="317" t="b">
        <f t="shared" ca="1" si="718"/>
        <v>1</v>
      </c>
      <c r="Y2465" s="317" t="b">
        <f t="shared" ref="Y2465:Y2528" ca="1" si="731">AND(X2466,AND(U2466&lt;&gt;U2467,U2466))</f>
        <v>0</v>
      </c>
      <c r="Z2465" t="b">
        <f t="shared" ref="Z2465:Z2528" ca="1" si="732">AND(U2466&lt;&gt;U2467,U2466,NOT(AA2466))</f>
        <v>0</v>
      </c>
      <c r="AA2465" s="37" t="b">
        <f t="shared" ca="1" si="719"/>
        <v>0</v>
      </c>
      <c r="AB2465" t="b">
        <f t="shared" ref="AB2465:AB2528" ca="1" si="733">AND(AA2466,AND(T2466&lt;&gt;T2467,T2466))</f>
        <v>0</v>
      </c>
      <c r="AD2465" t="b">
        <f t="shared" ca="1" si="720"/>
        <v>0</v>
      </c>
      <c r="AE2465" s="37" t="b">
        <f t="shared" ca="1" si="721"/>
        <v>0</v>
      </c>
      <c r="AF2465" t="b">
        <f t="shared" ca="1" si="722"/>
        <v>0</v>
      </c>
      <c r="AG2465" s="317" t="b">
        <f t="shared" ca="1" si="723"/>
        <v>0</v>
      </c>
      <c r="AH2465" s="317" t="b">
        <f t="shared" ca="1" si="724"/>
        <v>1</v>
      </c>
      <c r="AI2465" s="317" t="b">
        <f t="shared" ca="1" si="725"/>
        <v>0</v>
      </c>
    </row>
    <row r="2466" spans="1:35" x14ac:dyDescent="0.25">
      <c r="A2466">
        <v>2434</v>
      </c>
      <c r="B2466" s="169">
        <f ca="1">OFFSET(InputPriceData!B$15,CalculationsAndCharts!$A2466+$A$11,0,1,1)</f>
        <v>38310</v>
      </c>
      <c r="C2466" s="3">
        <f ca="1">OFFSET(InputPriceData!G$15,CalculationsAndCharts!$A2466+$A$11,IF($C$7,8,0),1,1)</f>
        <v>1233400</v>
      </c>
      <c r="D2466" s="4">
        <f ca="1">OFFSET(InputPriceData!C$15,CalculationsAndCharts!$A2466+$A$11,IF($C$7,8,0),1,1)</f>
        <v>39.39</v>
      </c>
      <c r="E2466" s="4">
        <f ca="1">OFFSET(InputPriceData!D$15,CalculationsAndCharts!$A2466+$A$11,IF($C$7,8,0),1,1)</f>
        <v>39.39</v>
      </c>
      <c r="F2466" s="4">
        <f ca="1">OFFSET(InputPriceData!E$15,CalculationsAndCharts!$A2466+$A$11,IF($C$7,8,0),1,1)</f>
        <v>38.54</v>
      </c>
      <c r="G2466" s="4">
        <f ca="1">OFFSET(InputPriceData!F$15,CalculationsAndCharts!$A2466+$A$11,IF($C$7,8,0),1,1)</f>
        <v>38.840000000000003</v>
      </c>
      <c r="H2466" s="133"/>
      <c r="I2466" s="133"/>
      <c r="J2466" s="37">
        <f t="shared" ref="J2466:J2529" ca="1" si="734">$A$8-A2466+1</f>
        <v>367</v>
      </c>
      <c r="K2466" s="124">
        <f t="shared" ref="K2466:K2529" ca="1" si="735">IF(J2466&gt;2,G2466-G2468,0)</f>
        <v>-0.17999999999999972</v>
      </c>
      <c r="L2466" s="343">
        <f t="shared" ca="1" si="726"/>
        <v>0.29515943008869439</v>
      </c>
      <c r="M2466" s="345">
        <f t="shared" ref="M2466:M2529" ca="1" si="736">MAX(IF(J2466=1,0.0000001,0.991*M2467),ABS(L2466))</f>
        <v>0.43540388444041944</v>
      </c>
      <c r="N2466" s="344">
        <f t="shared" ca="1" si="727"/>
        <v>0.67789801753384205</v>
      </c>
      <c r="O2466" s="4"/>
      <c r="P2466" s="4"/>
      <c r="Q2466" s="3"/>
      <c r="S2466" s="4"/>
      <c r="T2466" s="4" t="b">
        <f t="shared" ca="1" si="728"/>
        <v>0</v>
      </c>
      <c r="U2466" t="b">
        <f t="shared" ca="1" si="729"/>
        <v>0</v>
      </c>
      <c r="W2466" s="317" t="b">
        <f t="shared" ca="1" si="730"/>
        <v>0</v>
      </c>
      <c r="X2466" s="317" t="b">
        <f t="shared" ref="X2466:X2529" ca="1" si="737">IF(X2467,IF(Y2466,FALSE,X2467),IF(W2466,TRUE,X2467))</f>
        <v>1</v>
      </c>
      <c r="Y2466" s="317" t="b">
        <f t="shared" ca="1" si="731"/>
        <v>0</v>
      </c>
      <c r="Z2466" t="b">
        <f t="shared" ca="1" si="732"/>
        <v>0</v>
      </c>
      <c r="AA2466" s="37" t="b">
        <f t="shared" ref="AA2466:AA2529" ca="1" si="738">IF(AA2467,IF(AB2466,FALSE,AA2467),IF(Z2466,TRUE,AA2467))</f>
        <v>0</v>
      </c>
      <c r="AB2466" t="b">
        <f t="shared" ca="1" si="733"/>
        <v>0</v>
      </c>
      <c r="AD2466" t="b">
        <f t="shared" ref="AD2466:AD2529" ca="1" si="739">AND($U2467&lt;&gt;$U2468,$U2467,NOT(AE2467))</f>
        <v>0</v>
      </c>
      <c r="AE2466" s="37" t="b">
        <f t="shared" ref="AE2466:AE2529" ca="1" si="740">IF(AE2467,IF(AF2466,FALSE,AE2467),IF(AD2466,TRUE,AE2467))</f>
        <v>0</v>
      </c>
      <c r="AF2466" t="b">
        <f t="shared" ref="AF2466:AF2529" ca="1" si="741">AND(AE2467,AND($T2467&lt;&gt;$T2468,$T2467))</f>
        <v>0</v>
      </c>
      <c r="AG2466" s="317" t="b">
        <f t="shared" ref="AG2466:AG2529" ca="1" si="742">AND($T2467&lt;&gt;$T2468,$T2467,NOT(AH2467))</f>
        <v>0</v>
      </c>
      <c r="AH2466" s="317" t="b">
        <f t="shared" ref="AH2466:AH2529" ca="1" si="743">IF(AH2467,IF(AI2466,FALSE,AH2467),IF(AG2466,TRUE,AH2467))</f>
        <v>1</v>
      </c>
      <c r="AI2466" s="317" t="b">
        <f t="shared" ref="AI2466:AI2529" ca="1" si="744">AND(AH2467,AND($U2467&lt;&gt;$U2468,$U2467))</f>
        <v>0</v>
      </c>
    </row>
    <row r="2467" spans="1:35" x14ac:dyDescent="0.25">
      <c r="A2467">
        <v>2435</v>
      </c>
      <c r="B2467" s="169">
        <f ca="1">OFFSET(InputPriceData!B$15,CalculationsAndCharts!$A2467+$A$11,0,1,1)</f>
        <v>38309</v>
      </c>
      <c r="C2467" s="3">
        <f ca="1">OFFSET(InputPriceData!G$15,CalculationsAndCharts!$A2467+$A$11,IF($C$7,8,0),1,1)</f>
        <v>1242200</v>
      </c>
      <c r="D2467" s="4">
        <f ca="1">OFFSET(InputPriceData!C$15,CalculationsAndCharts!$A2467+$A$11,IF($C$7,8,0),1,1)</f>
        <v>39</v>
      </c>
      <c r="E2467" s="4">
        <f ca="1">OFFSET(InputPriceData!D$15,CalculationsAndCharts!$A2467+$A$11,IF($C$7,8,0),1,1)</f>
        <v>39.42</v>
      </c>
      <c r="F2467" s="4">
        <f ca="1">OFFSET(InputPriceData!E$15,CalculationsAndCharts!$A2467+$A$11,IF($C$7,8,0),1,1)</f>
        <v>38.99</v>
      </c>
      <c r="G2467" s="4">
        <f ca="1">OFFSET(InputPriceData!F$15,CalculationsAndCharts!$A2467+$A$11,IF($C$7,8,0),1,1)</f>
        <v>39.4</v>
      </c>
      <c r="H2467" s="133"/>
      <c r="I2467" s="133"/>
      <c r="J2467" s="37">
        <f t="shared" ca="1" si="734"/>
        <v>366</v>
      </c>
      <c r="K2467" s="124">
        <f t="shared" ca="1" si="735"/>
        <v>0.57000000000000028</v>
      </c>
      <c r="L2467" s="343">
        <f t="shared" ca="1" si="726"/>
        <v>0.31914172948837788</v>
      </c>
      <c r="M2467" s="345">
        <f t="shared" ca="1" si="736"/>
        <v>0.4393581074070832</v>
      </c>
      <c r="N2467" s="344">
        <f t="shared" ca="1" si="727"/>
        <v>0.72638179222827004</v>
      </c>
      <c r="O2467" s="4"/>
      <c r="P2467" s="4"/>
      <c r="Q2467" s="3"/>
      <c r="S2467" s="4"/>
      <c r="T2467" s="4" t="b">
        <f t="shared" ca="1" si="728"/>
        <v>0</v>
      </c>
      <c r="U2467" t="b">
        <f t="shared" ca="1" si="729"/>
        <v>0</v>
      </c>
      <c r="W2467" s="317" t="b">
        <f t="shared" ca="1" si="730"/>
        <v>0</v>
      </c>
      <c r="X2467" s="317" t="b">
        <f t="shared" ca="1" si="737"/>
        <v>1</v>
      </c>
      <c r="Y2467" s="317" t="b">
        <f t="shared" ca="1" si="731"/>
        <v>0</v>
      </c>
      <c r="Z2467" t="b">
        <f t="shared" ca="1" si="732"/>
        <v>0</v>
      </c>
      <c r="AA2467" s="37" t="b">
        <f t="shared" ca="1" si="738"/>
        <v>0</v>
      </c>
      <c r="AB2467" t="b">
        <f t="shared" ca="1" si="733"/>
        <v>0</v>
      </c>
      <c r="AD2467" t="b">
        <f t="shared" ca="1" si="739"/>
        <v>0</v>
      </c>
      <c r="AE2467" s="37" t="b">
        <f t="shared" ca="1" si="740"/>
        <v>0</v>
      </c>
      <c r="AF2467" t="b">
        <f t="shared" ca="1" si="741"/>
        <v>0</v>
      </c>
      <c r="AG2467" s="317" t="b">
        <f t="shared" ca="1" si="742"/>
        <v>0</v>
      </c>
      <c r="AH2467" s="317" t="b">
        <f t="shared" ca="1" si="743"/>
        <v>1</v>
      </c>
      <c r="AI2467" s="317" t="b">
        <f t="shared" ca="1" si="744"/>
        <v>0</v>
      </c>
    </row>
    <row r="2468" spans="1:35" x14ac:dyDescent="0.25">
      <c r="A2468">
        <v>2436</v>
      </c>
      <c r="B2468" s="169">
        <f ca="1">OFFSET(InputPriceData!B$15,CalculationsAndCharts!$A2468+$A$11,0,1,1)</f>
        <v>38308</v>
      </c>
      <c r="C2468" s="3">
        <f ca="1">OFFSET(InputPriceData!G$15,CalculationsAndCharts!$A2468+$A$11,IF($C$7,8,0),1,1)</f>
        <v>1904700</v>
      </c>
      <c r="D2468" s="4">
        <f ca="1">OFFSET(InputPriceData!C$15,CalculationsAndCharts!$A2468+$A$11,IF($C$7,8,0),1,1)</f>
        <v>38.979999999999997</v>
      </c>
      <c r="E2468" s="4">
        <f ca="1">OFFSET(InputPriceData!D$15,CalculationsAndCharts!$A2468+$A$11,IF($C$7,8,0),1,1)</f>
        <v>39.5</v>
      </c>
      <c r="F2468" s="4">
        <f ca="1">OFFSET(InputPriceData!E$15,CalculationsAndCharts!$A2468+$A$11,IF($C$7,8,0),1,1)</f>
        <v>38.92</v>
      </c>
      <c r="G2468" s="4">
        <f ca="1">OFFSET(InputPriceData!F$15,CalculationsAndCharts!$A2468+$A$11,IF($C$7,8,0),1,1)</f>
        <v>39.020000000000003</v>
      </c>
      <c r="H2468" s="133"/>
      <c r="I2468" s="133"/>
      <c r="J2468" s="37">
        <f t="shared" ca="1" si="734"/>
        <v>365</v>
      </c>
      <c r="K2468" s="124">
        <f t="shared" ca="1" si="735"/>
        <v>0.3300000000000054</v>
      </c>
      <c r="L2468" s="343">
        <f t="shared" ca="1" si="726"/>
        <v>0.341241696834929</v>
      </c>
      <c r="M2468" s="345">
        <f t="shared" ca="1" si="736"/>
        <v>0.44334824158131503</v>
      </c>
      <c r="N2468" s="344">
        <f t="shared" ca="1" si="727"/>
        <v>0.7696922302382504</v>
      </c>
      <c r="O2468" s="4"/>
      <c r="P2468" s="4"/>
      <c r="Q2468" s="3"/>
      <c r="S2468" s="4"/>
      <c r="T2468" s="4" t="b">
        <f t="shared" ca="1" si="728"/>
        <v>0</v>
      </c>
      <c r="U2468" t="b">
        <f t="shared" ca="1" si="729"/>
        <v>0</v>
      </c>
      <c r="W2468" s="317" t="b">
        <f t="shared" ca="1" si="730"/>
        <v>0</v>
      </c>
      <c r="X2468" s="317" t="b">
        <f t="shared" ca="1" si="737"/>
        <v>1</v>
      </c>
      <c r="Y2468" s="317" t="b">
        <f t="shared" ca="1" si="731"/>
        <v>0</v>
      </c>
      <c r="Z2468" t="b">
        <f t="shared" ca="1" si="732"/>
        <v>0</v>
      </c>
      <c r="AA2468" s="37" t="b">
        <f t="shared" ca="1" si="738"/>
        <v>0</v>
      </c>
      <c r="AB2468" t="b">
        <f t="shared" ca="1" si="733"/>
        <v>0</v>
      </c>
      <c r="AD2468" t="b">
        <f t="shared" ca="1" si="739"/>
        <v>0</v>
      </c>
      <c r="AE2468" s="37" t="b">
        <f t="shared" ca="1" si="740"/>
        <v>0</v>
      </c>
      <c r="AF2468" t="b">
        <f t="shared" ca="1" si="741"/>
        <v>0</v>
      </c>
      <c r="AG2468" s="317" t="b">
        <f t="shared" ca="1" si="742"/>
        <v>0</v>
      </c>
      <c r="AH2468" s="317" t="b">
        <f t="shared" ca="1" si="743"/>
        <v>1</v>
      </c>
      <c r="AI2468" s="317" t="b">
        <f t="shared" ca="1" si="744"/>
        <v>0</v>
      </c>
    </row>
    <row r="2469" spans="1:35" x14ac:dyDescent="0.25">
      <c r="A2469">
        <v>2437</v>
      </c>
      <c r="B2469" s="169">
        <f ca="1">OFFSET(InputPriceData!B$15,CalculationsAndCharts!$A2469+$A$11,0,1,1)</f>
        <v>38307</v>
      </c>
      <c r="C2469" s="3">
        <f ca="1">OFFSET(InputPriceData!G$15,CalculationsAndCharts!$A2469+$A$11,IF($C$7,8,0),1,1)</f>
        <v>956300</v>
      </c>
      <c r="D2469" s="4">
        <f ca="1">OFFSET(InputPriceData!C$15,CalculationsAndCharts!$A2469+$A$11,IF($C$7,8,0),1,1)</f>
        <v>38.74</v>
      </c>
      <c r="E2469" s="4">
        <f ca="1">OFFSET(InputPriceData!D$15,CalculationsAndCharts!$A2469+$A$11,IF($C$7,8,0),1,1)</f>
        <v>38.92</v>
      </c>
      <c r="F2469" s="4">
        <f ca="1">OFFSET(InputPriceData!E$15,CalculationsAndCharts!$A2469+$A$11,IF($C$7,8,0),1,1)</f>
        <v>38.64</v>
      </c>
      <c r="G2469" s="4">
        <f ca="1">OFFSET(InputPriceData!F$15,CalculationsAndCharts!$A2469+$A$11,IF($C$7,8,0),1,1)</f>
        <v>38.83</v>
      </c>
      <c r="H2469" s="133"/>
      <c r="I2469" s="133"/>
      <c r="J2469" s="37">
        <f t="shared" ca="1" si="734"/>
        <v>364</v>
      </c>
      <c r="K2469" s="124">
        <f t="shared" ca="1" si="735"/>
        <v>3.9999999999999147E-2</v>
      </c>
      <c r="L2469" s="343">
        <f t="shared" ca="1" si="726"/>
        <v>0.38910131259005332</v>
      </c>
      <c r="M2469" s="345">
        <f t="shared" ca="1" si="736"/>
        <v>0.4473746130992079</v>
      </c>
      <c r="N2469" s="344">
        <f t="shared" ca="1" si="727"/>
        <v>0.86974383703745806</v>
      </c>
      <c r="O2469" s="4"/>
      <c r="P2469" s="4"/>
      <c r="Q2469" s="3"/>
      <c r="S2469" s="4"/>
      <c r="T2469" s="4" t="b">
        <f t="shared" ca="1" si="728"/>
        <v>0</v>
      </c>
      <c r="U2469" t="b">
        <f t="shared" ca="1" si="729"/>
        <v>0</v>
      </c>
      <c r="W2469" s="317" t="b">
        <f t="shared" ca="1" si="730"/>
        <v>0</v>
      </c>
      <c r="X2469" s="317" t="b">
        <f t="shared" ca="1" si="737"/>
        <v>1</v>
      </c>
      <c r="Y2469" s="317" t="b">
        <f t="shared" ca="1" si="731"/>
        <v>0</v>
      </c>
      <c r="Z2469" t="b">
        <f t="shared" ca="1" si="732"/>
        <v>0</v>
      </c>
      <c r="AA2469" s="37" t="b">
        <f t="shared" ca="1" si="738"/>
        <v>0</v>
      </c>
      <c r="AB2469" t="b">
        <f t="shared" ca="1" si="733"/>
        <v>0</v>
      </c>
      <c r="AD2469" t="b">
        <f t="shared" ca="1" si="739"/>
        <v>0</v>
      </c>
      <c r="AE2469" s="37" t="b">
        <f t="shared" ca="1" si="740"/>
        <v>0</v>
      </c>
      <c r="AF2469" t="b">
        <f t="shared" ca="1" si="741"/>
        <v>0</v>
      </c>
      <c r="AG2469" s="317" t="b">
        <f t="shared" ca="1" si="742"/>
        <v>0</v>
      </c>
      <c r="AH2469" s="317" t="b">
        <f t="shared" ca="1" si="743"/>
        <v>1</v>
      </c>
      <c r="AI2469" s="317" t="b">
        <f t="shared" ca="1" si="744"/>
        <v>0</v>
      </c>
    </row>
    <row r="2470" spans="1:35" x14ac:dyDescent="0.25">
      <c r="A2470">
        <v>2438</v>
      </c>
      <c r="B2470" s="169">
        <f ca="1">OFFSET(InputPriceData!B$15,CalculationsAndCharts!$A2470+$A$11,0,1,1)</f>
        <v>38306</v>
      </c>
      <c r="C2470" s="3">
        <f ca="1">OFFSET(InputPriceData!G$15,CalculationsAndCharts!$A2470+$A$11,IF($C$7,8,0),1,1)</f>
        <v>927800</v>
      </c>
      <c r="D2470" s="4">
        <f ca="1">OFFSET(InputPriceData!C$15,CalculationsAndCharts!$A2470+$A$11,IF($C$7,8,0),1,1)</f>
        <v>38.6</v>
      </c>
      <c r="E2470" s="4">
        <f ca="1">OFFSET(InputPriceData!D$15,CalculationsAndCharts!$A2470+$A$11,IF($C$7,8,0),1,1)</f>
        <v>38.9</v>
      </c>
      <c r="F2470" s="4">
        <f ca="1">OFFSET(InputPriceData!E$15,CalculationsAndCharts!$A2470+$A$11,IF($C$7,8,0),1,1)</f>
        <v>38.56</v>
      </c>
      <c r="G2470" s="4">
        <f ca="1">OFFSET(InputPriceData!F$15,CalculationsAndCharts!$A2470+$A$11,IF($C$7,8,0),1,1)</f>
        <v>38.69</v>
      </c>
      <c r="H2470" s="133"/>
      <c r="I2470" s="133"/>
      <c r="J2470" s="37">
        <f t="shared" ca="1" si="734"/>
        <v>363</v>
      </c>
      <c r="K2470" s="124">
        <f t="shared" ca="1" si="735"/>
        <v>-0.14000000000000057</v>
      </c>
      <c r="L2470" s="343">
        <f t="shared" ca="1" si="726"/>
        <v>0.43858106296273108</v>
      </c>
      <c r="M2470" s="345">
        <f t="shared" ca="1" si="736"/>
        <v>0.45143755105873651</v>
      </c>
      <c r="N2470" s="344">
        <f t="shared" ca="1" si="727"/>
        <v>0.97152100425440091</v>
      </c>
      <c r="O2470" s="4"/>
      <c r="P2470" s="4"/>
      <c r="Q2470" s="3"/>
      <c r="S2470" s="4"/>
      <c r="T2470" s="4" t="b">
        <f t="shared" ca="1" si="728"/>
        <v>0</v>
      </c>
      <c r="U2470" t="b">
        <f t="shared" ca="1" si="729"/>
        <v>0</v>
      </c>
      <c r="W2470" s="317" t="b">
        <f t="shared" ca="1" si="730"/>
        <v>0</v>
      </c>
      <c r="X2470" s="317" t="b">
        <f t="shared" ca="1" si="737"/>
        <v>1</v>
      </c>
      <c r="Y2470" s="317" t="b">
        <f t="shared" ca="1" si="731"/>
        <v>0</v>
      </c>
      <c r="Z2470" t="b">
        <f t="shared" ca="1" si="732"/>
        <v>0</v>
      </c>
      <c r="AA2470" s="37" t="b">
        <f t="shared" ca="1" si="738"/>
        <v>0</v>
      </c>
      <c r="AB2470" t="b">
        <f t="shared" ca="1" si="733"/>
        <v>0</v>
      </c>
      <c r="AD2470" t="b">
        <f t="shared" ca="1" si="739"/>
        <v>0</v>
      </c>
      <c r="AE2470" s="37" t="b">
        <f t="shared" ca="1" si="740"/>
        <v>0</v>
      </c>
      <c r="AF2470" t="b">
        <f t="shared" ca="1" si="741"/>
        <v>0</v>
      </c>
      <c r="AG2470" s="317" t="b">
        <f t="shared" ca="1" si="742"/>
        <v>0</v>
      </c>
      <c r="AH2470" s="317" t="b">
        <f t="shared" ca="1" si="743"/>
        <v>1</v>
      </c>
      <c r="AI2470" s="317" t="b">
        <f t="shared" ca="1" si="744"/>
        <v>0</v>
      </c>
    </row>
    <row r="2471" spans="1:35" x14ac:dyDescent="0.25">
      <c r="A2471">
        <v>2439</v>
      </c>
      <c r="B2471" s="169">
        <f ca="1">OFFSET(InputPriceData!B$15,CalculationsAndCharts!$A2471+$A$11,0,1,1)</f>
        <v>38303</v>
      </c>
      <c r="C2471" s="3">
        <f ca="1">OFFSET(InputPriceData!G$15,CalculationsAndCharts!$A2471+$A$11,IF($C$7,8,0),1,1)</f>
        <v>1079200</v>
      </c>
      <c r="D2471" s="4">
        <f ca="1">OFFSET(InputPriceData!C$15,CalculationsAndCharts!$A2471+$A$11,IF($C$7,8,0),1,1)</f>
        <v>38.81</v>
      </c>
      <c r="E2471" s="4">
        <f ca="1">OFFSET(InputPriceData!D$15,CalculationsAndCharts!$A2471+$A$11,IF($C$7,8,0),1,1)</f>
        <v>38.85</v>
      </c>
      <c r="F2471" s="4">
        <f ca="1">OFFSET(InputPriceData!E$15,CalculationsAndCharts!$A2471+$A$11,IF($C$7,8,0),1,1)</f>
        <v>38.46</v>
      </c>
      <c r="G2471" s="4">
        <f ca="1">OFFSET(InputPriceData!F$15,CalculationsAndCharts!$A2471+$A$11,IF($C$7,8,0),1,1)</f>
        <v>38.79</v>
      </c>
      <c r="H2471" s="133"/>
      <c r="I2471" s="133"/>
      <c r="J2471" s="37">
        <f t="shared" ca="1" si="734"/>
        <v>362</v>
      </c>
      <c r="K2471" s="124">
        <f t="shared" ca="1" si="735"/>
        <v>0.28999999999999915</v>
      </c>
      <c r="L2471" s="343">
        <f t="shared" ca="1" si="726"/>
        <v>0.4555373875466564</v>
      </c>
      <c r="M2471" s="345">
        <f t="shared" ca="1" si="736"/>
        <v>0.4555373875466564</v>
      </c>
      <c r="N2471" s="344">
        <f t="shared" ca="1" si="727"/>
        <v>1</v>
      </c>
      <c r="O2471" s="4"/>
      <c r="P2471" s="4"/>
      <c r="Q2471" s="3"/>
      <c r="S2471" s="4"/>
      <c r="T2471" s="4" t="b">
        <f t="shared" ca="1" si="728"/>
        <v>0</v>
      </c>
      <c r="U2471" t="b">
        <f t="shared" ca="1" si="729"/>
        <v>0</v>
      </c>
      <c r="W2471" s="317" t="b">
        <f t="shared" ca="1" si="730"/>
        <v>0</v>
      </c>
      <c r="X2471" s="317" t="b">
        <f t="shared" ca="1" si="737"/>
        <v>1</v>
      </c>
      <c r="Y2471" s="317" t="b">
        <f t="shared" ca="1" si="731"/>
        <v>0</v>
      </c>
      <c r="Z2471" t="b">
        <f t="shared" ca="1" si="732"/>
        <v>0</v>
      </c>
      <c r="AA2471" s="37" t="b">
        <f t="shared" ca="1" si="738"/>
        <v>0</v>
      </c>
      <c r="AB2471" t="b">
        <f t="shared" ca="1" si="733"/>
        <v>0</v>
      </c>
      <c r="AD2471" t="b">
        <f t="shared" ca="1" si="739"/>
        <v>0</v>
      </c>
      <c r="AE2471" s="37" t="b">
        <f t="shared" ca="1" si="740"/>
        <v>0</v>
      </c>
      <c r="AF2471" t="b">
        <f t="shared" ca="1" si="741"/>
        <v>0</v>
      </c>
      <c r="AG2471" s="317" t="b">
        <f t="shared" ca="1" si="742"/>
        <v>0</v>
      </c>
      <c r="AH2471" s="317" t="b">
        <f t="shared" ca="1" si="743"/>
        <v>1</v>
      </c>
      <c r="AI2471" s="317" t="b">
        <f t="shared" ca="1" si="744"/>
        <v>0</v>
      </c>
    </row>
    <row r="2472" spans="1:35" x14ac:dyDescent="0.25">
      <c r="A2472">
        <v>2440</v>
      </c>
      <c r="B2472" s="169">
        <f ca="1">OFFSET(InputPriceData!B$15,CalculationsAndCharts!$A2472+$A$11,0,1,1)</f>
        <v>38302</v>
      </c>
      <c r="C2472" s="3">
        <f ca="1">OFFSET(InputPriceData!G$15,CalculationsAndCharts!$A2472+$A$11,IF($C$7,8,0),1,1)</f>
        <v>1097300</v>
      </c>
      <c r="D2472" s="4">
        <f ca="1">OFFSET(InputPriceData!C$15,CalculationsAndCharts!$A2472+$A$11,IF($C$7,8,0),1,1)</f>
        <v>38.450000000000003</v>
      </c>
      <c r="E2472" s="4">
        <f ca="1">OFFSET(InputPriceData!D$15,CalculationsAndCharts!$A2472+$A$11,IF($C$7,8,0),1,1)</f>
        <v>38.979999999999997</v>
      </c>
      <c r="F2472" s="4">
        <f ca="1">OFFSET(InputPriceData!E$15,CalculationsAndCharts!$A2472+$A$11,IF($C$7,8,0),1,1)</f>
        <v>38.409999999999997</v>
      </c>
      <c r="G2472" s="4">
        <f ca="1">OFFSET(InputPriceData!F$15,CalculationsAndCharts!$A2472+$A$11,IF($C$7,8,0),1,1)</f>
        <v>38.83</v>
      </c>
      <c r="H2472" s="133"/>
      <c r="I2472" s="133"/>
      <c r="J2472" s="37">
        <f t="shared" ca="1" si="734"/>
        <v>361</v>
      </c>
      <c r="K2472" s="124">
        <f t="shared" ca="1" si="735"/>
        <v>0.83999999999999631</v>
      </c>
      <c r="L2472" s="343">
        <f t="shared" ca="1" si="726"/>
        <v>0.43509240224051049</v>
      </c>
      <c r="M2472" s="345">
        <f t="shared" ca="1" si="736"/>
        <v>0.43509240224051049</v>
      </c>
      <c r="N2472" s="344">
        <f t="shared" ca="1" si="727"/>
        <v>1</v>
      </c>
      <c r="O2472" s="4"/>
      <c r="P2472" s="4"/>
      <c r="Q2472" s="3"/>
      <c r="S2472" s="4"/>
      <c r="T2472" s="4" t="b">
        <f t="shared" ca="1" si="728"/>
        <v>0</v>
      </c>
      <c r="U2472" t="b">
        <f t="shared" ca="1" si="729"/>
        <v>0</v>
      </c>
      <c r="W2472" s="317" t="b">
        <f t="shared" ca="1" si="730"/>
        <v>0</v>
      </c>
      <c r="X2472" s="317" t="b">
        <f t="shared" ca="1" si="737"/>
        <v>1</v>
      </c>
      <c r="Y2472" s="317" t="b">
        <f t="shared" ca="1" si="731"/>
        <v>0</v>
      </c>
      <c r="Z2472" t="b">
        <f t="shared" ca="1" si="732"/>
        <v>0</v>
      </c>
      <c r="AA2472" s="37" t="b">
        <f t="shared" ca="1" si="738"/>
        <v>0</v>
      </c>
      <c r="AB2472" t="b">
        <f t="shared" ca="1" si="733"/>
        <v>0</v>
      </c>
      <c r="AD2472" t="b">
        <f t="shared" ca="1" si="739"/>
        <v>0</v>
      </c>
      <c r="AE2472" s="37" t="b">
        <f t="shared" ca="1" si="740"/>
        <v>0</v>
      </c>
      <c r="AF2472" t="b">
        <f t="shared" ca="1" si="741"/>
        <v>0</v>
      </c>
      <c r="AG2472" s="317" t="b">
        <f t="shared" ca="1" si="742"/>
        <v>0</v>
      </c>
      <c r="AH2472" s="317" t="b">
        <f t="shared" ca="1" si="743"/>
        <v>1</v>
      </c>
      <c r="AI2472" s="317" t="b">
        <f t="shared" ca="1" si="744"/>
        <v>0</v>
      </c>
    </row>
    <row r="2473" spans="1:35" x14ac:dyDescent="0.25">
      <c r="A2473">
        <v>2441</v>
      </c>
      <c r="B2473" s="169">
        <f ca="1">OFFSET(InputPriceData!B$15,CalculationsAndCharts!$A2473+$A$11,0,1,1)</f>
        <v>38301</v>
      </c>
      <c r="C2473" s="3">
        <f ca="1">OFFSET(InputPriceData!G$15,CalculationsAndCharts!$A2473+$A$11,IF($C$7,8,0),1,1)</f>
        <v>1094900</v>
      </c>
      <c r="D2473" s="4">
        <f ca="1">OFFSET(InputPriceData!C$15,CalculationsAndCharts!$A2473+$A$11,IF($C$7,8,0),1,1)</f>
        <v>37.950000000000003</v>
      </c>
      <c r="E2473" s="4">
        <f ca="1">OFFSET(InputPriceData!D$15,CalculationsAndCharts!$A2473+$A$11,IF($C$7,8,0),1,1)</f>
        <v>38.630000000000003</v>
      </c>
      <c r="F2473" s="4">
        <f ca="1">OFFSET(InputPriceData!E$15,CalculationsAndCharts!$A2473+$A$11,IF($C$7,8,0),1,1)</f>
        <v>37.950000000000003</v>
      </c>
      <c r="G2473" s="4">
        <f ca="1">OFFSET(InputPriceData!F$15,CalculationsAndCharts!$A2473+$A$11,IF($C$7,8,0),1,1)</f>
        <v>38.5</v>
      </c>
      <c r="H2473" s="133"/>
      <c r="I2473" s="133"/>
      <c r="J2473" s="37">
        <f t="shared" ca="1" si="734"/>
        <v>360</v>
      </c>
      <c r="K2473" s="124">
        <f t="shared" ca="1" si="735"/>
        <v>0.52000000000000313</v>
      </c>
      <c r="L2473" s="343">
        <f t="shared" ca="1" si="726"/>
        <v>0.41921847008828006</v>
      </c>
      <c r="M2473" s="345">
        <f t="shared" ca="1" si="736"/>
        <v>0.42582252720766262</v>
      </c>
      <c r="N2473" s="344">
        <f t="shared" ca="1" si="727"/>
        <v>0.98449105743021925</v>
      </c>
      <c r="O2473" s="4"/>
      <c r="P2473" s="4"/>
      <c r="Q2473" s="3"/>
      <c r="S2473" s="4"/>
      <c r="T2473" s="4" t="b">
        <f t="shared" ca="1" si="728"/>
        <v>0</v>
      </c>
      <c r="U2473" t="b">
        <f t="shared" ca="1" si="729"/>
        <v>0</v>
      </c>
      <c r="W2473" s="317" t="b">
        <f t="shared" ca="1" si="730"/>
        <v>0</v>
      </c>
      <c r="X2473" s="317" t="b">
        <f t="shared" ca="1" si="737"/>
        <v>1</v>
      </c>
      <c r="Y2473" s="317" t="b">
        <f t="shared" ca="1" si="731"/>
        <v>0</v>
      </c>
      <c r="Z2473" t="b">
        <f t="shared" ca="1" si="732"/>
        <v>0</v>
      </c>
      <c r="AA2473" s="37" t="b">
        <f t="shared" ca="1" si="738"/>
        <v>0</v>
      </c>
      <c r="AB2473" t="b">
        <f t="shared" ca="1" si="733"/>
        <v>0</v>
      </c>
      <c r="AD2473" t="b">
        <f t="shared" ca="1" si="739"/>
        <v>0</v>
      </c>
      <c r="AE2473" s="37" t="b">
        <f t="shared" ca="1" si="740"/>
        <v>0</v>
      </c>
      <c r="AF2473" t="b">
        <f t="shared" ca="1" si="741"/>
        <v>0</v>
      </c>
      <c r="AG2473" s="317" t="b">
        <f t="shared" ca="1" si="742"/>
        <v>0</v>
      </c>
      <c r="AH2473" s="317" t="b">
        <f t="shared" ca="1" si="743"/>
        <v>1</v>
      </c>
      <c r="AI2473" s="317" t="b">
        <f t="shared" ca="1" si="744"/>
        <v>0</v>
      </c>
    </row>
    <row r="2474" spans="1:35" x14ac:dyDescent="0.25">
      <c r="A2474">
        <v>2442</v>
      </c>
      <c r="B2474" s="169">
        <f ca="1">OFFSET(InputPriceData!B$15,CalculationsAndCharts!$A2474+$A$11,0,1,1)</f>
        <v>38300</v>
      </c>
      <c r="C2474" s="3">
        <f ca="1">OFFSET(InputPriceData!G$15,CalculationsAndCharts!$A2474+$A$11,IF($C$7,8,0),1,1)</f>
        <v>1486500</v>
      </c>
      <c r="D2474" s="4">
        <f ca="1">OFFSET(InputPriceData!C$15,CalculationsAndCharts!$A2474+$A$11,IF($C$7,8,0),1,1)</f>
        <v>37.85</v>
      </c>
      <c r="E2474" s="4">
        <f ca="1">OFFSET(InputPriceData!D$15,CalculationsAndCharts!$A2474+$A$11,IF($C$7,8,0),1,1)</f>
        <v>38.35</v>
      </c>
      <c r="F2474" s="4">
        <f ca="1">OFFSET(InputPriceData!E$15,CalculationsAndCharts!$A2474+$A$11,IF($C$7,8,0),1,1)</f>
        <v>37.85</v>
      </c>
      <c r="G2474" s="4">
        <f ca="1">OFFSET(InputPriceData!F$15,CalculationsAndCharts!$A2474+$A$11,IF($C$7,8,0),1,1)</f>
        <v>37.99</v>
      </c>
      <c r="H2474" s="133"/>
      <c r="I2474" s="133"/>
      <c r="J2474" s="37">
        <f t="shared" ca="1" si="734"/>
        <v>359</v>
      </c>
      <c r="K2474" s="124">
        <f t="shared" ca="1" si="735"/>
        <v>0.26000000000000512</v>
      </c>
      <c r="L2474" s="343">
        <f t="shared" ca="1" si="726"/>
        <v>0.4265965419111345</v>
      </c>
      <c r="M2474" s="345">
        <f t="shared" ca="1" si="736"/>
        <v>0.42968973482105211</v>
      </c>
      <c r="N2474" s="344">
        <f t="shared" ca="1" si="727"/>
        <v>0.99280133394109171</v>
      </c>
      <c r="O2474" s="4"/>
      <c r="P2474" s="4"/>
      <c r="Q2474" s="3"/>
      <c r="S2474" s="4"/>
      <c r="T2474" s="4" t="b">
        <f t="shared" ca="1" si="728"/>
        <v>0</v>
      </c>
      <c r="U2474" t="b">
        <f t="shared" ca="1" si="729"/>
        <v>0</v>
      </c>
      <c r="W2474" s="317" t="b">
        <f t="shared" ca="1" si="730"/>
        <v>0</v>
      </c>
      <c r="X2474" s="317" t="b">
        <f t="shared" ca="1" si="737"/>
        <v>1</v>
      </c>
      <c r="Y2474" s="317" t="b">
        <f t="shared" ca="1" si="731"/>
        <v>0</v>
      </c>
      <c r="Z2474" t="b">
        <f t="shared" ca="1" si="732"/>
        <v>0</v>
      </c>
      <c r="AA2474" s="37" t="b">
        <f t="shared" ca="1" si="738"/>
        <v>0</v>
      </c>
      <c r="AB2474" t="b">
        <f t="shared" ca="1" si="733"/>
        <v>0</v>
      </c>
      <c r="AD2474" t="b">
        <f t="shared" ca="1" si="739"/>
        <v>0</v>
      </c>
      <c r="AE2474" s="37" t="b">
        <f t="shared" ca="1" si="740"/>
        <v>0</v>
      </c>
      <c r="AF2474" t="b">
        <f t="shared" ca="1" si="741"/>
        <v>0</v>
      </c>
      <c r="AG2474" s="317" t="b">
        <f t="shared" ca="1" si="742"/>
        <v>0</v>
      </c>
      <c r="AH2474" s="317" t="b">
        <f t="shared" ca="1" si="743"/>
        <v>1</v>
      </c>
      <c r="AI2474" s="317" t="b">
        <f t="shared" ca="1" si="744"/>
        <v>0</v>
      </c>
    </row>
    <row r="2475" spans="1:35" x14ac:dyDescent="0.25">
      <c r="A2475">
        <v>2443</v>
      </c>
      <c r="B2475" s="169">
        <f ca="1">OFFSET(InputPriceData!B$15,CalculationsAndCharts!$A2475+$A$11,0,1,1)</f>
        <v>38299</v>
      </c>
      <c r="C2475" s="3">
        <f ca="1">OFFSET(InputPriceData!G$15,CalculationsAndCharts!$A2475+$A$11,IF($C$7,8,0),1,1)</f>
        <v>2079000</v>
      </c>
      <c r="D2475" s="4">
        <f ca="1">OFFSET(InputPriceData!C$15,CalculationsAndCharts!$A2475+$A$11,IF($C$7,8,0),1,1)</f>
        <v>37.83</v>
      </c>
      <c r="E2475" s="4">
        <f ca="1">OFFSET(InputPriceData!D$15,CalculationsAndCharts!$A2475+$A$11,IF($C$7,8,0),1,1)</f>
        <v>38.049999999999997</v>
      </c>
      <c r="F2475" s="4">
        <f ca="1">OFFSET(InputPriceData!E$15,CalculationsAndCharts!$A2475+$A$11,IF($C$7,8,0),1,1)</f>
        <v>37.659999999999997</v>
      </c>
      <c r="G2475" s="4">
        <f ca="1">OFFSET(InputPriceData!F$15,CalculationsAndCharts!$A2475+$A$11,IF($C$7,8,0),1,1)</f>
        <v>37.979999999999997</v>
      </c>
      <c r="H2475" s="133"/>
      <c r="I2475" s="133"/>
      <c r="J2475" s="37">
        <f t="shared" ca="1" si="734"/>
        <v>358</v>
      </c>
      <c r="K2475" s="124">
        <f t="shared" ca="1" si="735"/>
        <v>0.26999999999999602</v>
      </c>
      <c r="L2475" s="343">
        <f t="shared" ca="1" si="726"/>
        <v>0.4335920633915763</v>
      </c>
      <c r="M2475" s="345">
        <f t="shared" ca="1" si="736"/>
        <v>0.4335920633915763</v>
      </c>
      <c r="N2475" s="344">
        <f t="shared" ca="1" si="727"/>
        <v>1</v>
      </c>
      <c r="O2475" s="4"/>
      <c r="P2475" s="4"/>
      <c r="Q2475" s="3"/>
      <c r="S2475" s="4"/>
      <c r="T2475" s="4" t="b">
        <f t="shared" ca="1" si="728"/>
        <v>0</v>
      </c>
      <c r="U2475" t="b">
        <f t="shared" ca="1" si="729"/>
        <v>0</v>
      </c>
      <c r="W2475" s="317" t="b">
        <f t="shared" ca="1" si="730"/>
        <v>0</v>
      </c>
      <c r="X2475" s="317" t="b">
        <f t="shared" ca="1" si="737"/>
        <v>1</v>
      </c>
      <c r="Y2475" s="317" t="b">
        <f t="shared" ca="1" si="731"/>
        <v>0</v>
      </c>
      <c r="Z2475" t="b">
        <f t="shared" ca="1" si="732"/>
        <v>0</v>
      </c>
      <c r="AA2475" s="37" t="b">
        <f t="shared" ca="1" si="738"/>
        <v>0</v>
      </c>
      <c r="AB2475" t="b">
        <f t="shared" ca="1" si="733"/>
        <v>0</v>
      </c>
      <c r="AD2475" t="b">
        <f t="shared" ca="1" si="739"/>
        <v>0</v>
      </c>
      <c r="AE2475" s="37" t="b">
        <f t="shared" ca="1" si="740"/>
        <v>0</v>
      </c>
      <c r="AF2475" t="b">
        <f t="shared" ca="1" si="741"/>
        <v>0</v>
      </c>
      <c r="AG2475" s="317" t="b">
        <f t="shared" ca="1" si="742"/>
        <v>0</v>
      </c>
      <c r="AH2475" s="317" t="b">
        <f t="shared" ca="1" si="743"/>
        <v>1</v>
      </c>
      <c r="AI2475" s="317" t="b">
        <f t="shared" ca="1" si="744"/>
        <v>0</v>
      </c>
    </row>
    <row r="2476" spans="1:35" x14ac:dyDescent="0.25">
      <c r="A2476">
        <v>2444</v>
      </c>
      <c r="B2476" s="169">
        <f ca="1">OFFSET(InputPriceData!B$15,CalculationsAndCharts!$A2476+$A$11,0,1,1)</f>
        <v>38296</v>
      </c>
      <c r="C2476" s="3">
        <f ca="1">OFFSET(InputPriceData!G$15,CalculationsAndCharts!$A2476+$A$11,IF($C$7,8,0),1,1)</f>
        <v>2006600</v>
      </c>
      <c r="D2476" s="4">
        <f ca="1">OFFSET(InputPriceData!C$15,CalculationsAndCharts!$A2476+$A$11,IF($C$7,8,0),1,1)</f>
        <v>37.950000000000003</v>
      </c>
      <c r="E2476" s="4">
        <f ca="1">OFFSET(InputPriceData!D$15,CalculationsAndCharts!$A2476+$A$11,IF($C$7,8,0),1,1)</f>
        <v>37.950000000000003</v>
      </c>
      <c r="F2476" s="4">
        <f ca="1">OFFSET(InputPriceData!E$15,CalculationsAndCharts!$A2476+$A$11,IF($C$7,8,0),1,1)</f>
        <v>37.6</v>
      </c>
      <c r="G2476" s="4">
        <f ca="1">OFFSET(InputPriceData!F$15,CalculationsAndCharts!$A2476+$A$11,IF($C$7,8,0),1,1)</f>
        <v>37.729999999999997</v>
      </c>
      <c r="H2476" s="133"/>
      <c r="I2476" s="133"/>
      <c r="J2476" s="37">
        <f t="shared" ca="1" si="734"/>
        <v>357</v>
      </c>
      <c r="K2476" s="124">
        <f t="shared" ca="1" si="735"/>
        <v>0.17999999999999972</v>
      </c>
      <c r="L2476" s="343">
        <f t="shared" ca="1" si="726"/>
        <v>0.42372842095338553</v>
      </c>
      <c r="M2476" s="345">
        <f t="shared" ca="1" si="736"/>
        <v>0.42372842095338553</v>
      </c>
      <c r="N2476" s="344">
        <f t="shared" ca="1" si="727"/>
        <v>1</v>
      </c>
      <c r="O2476" s="4"/>
      <c r="P2476" s="4"/>
      <c r="Q2476" s="3"/>
      <c r="S2476" s="4"/>
      <c r="T2476" s="4" t="b">
        <f t="shared" ca="1" si="728"/>
        <v>0</v>
      </c>
      <c r="U2476" t="b">
        <f t="shared" ca="1" si="729"/>
        <v>0</v>
      </c>
      <c r="W2476" s="317" t="b">
        <f t="shared" ca="1" si="730"/>
        <v>0</v>
      </c>
      <c r="X2476" s="317" t="b">
        <f t="shared" ca="1" si="737"/>
        <v>1</v>
      </c>
      <c r="Y2476" s="317" t="b">
        <f t="shared" ca="1" si="731"/>
        <v>0</v>
      </c>
      <c r="Z2476" t="b">
        <f t="shared" ca="1" si="732"/>
        <v>0</v>
      </c>
      <c r="AA2476" s="37" t="b">
        <f t="shared" ca="1" si="738"/>
        <v>0</v>
      </c>
      <c r="AB2476" t="b">
        <f t="shared" ca="1" si="733"/>
        <v>0</v>
      </c>
      <c r="AD2476" t="b">
        <f t="shared" ca="1" si="739"/>
        <v>0</v>
      </c>
      <c r="AE2476" s="37" t="b">
        <f t="shared" ca="1" si="740"/>
        <v>0</v>
      </c>
      <c r="AF2476" t="b">
        <f t="shared" ca="1" si="741"/>
        <v>0</v>
      </c>
      <c r="AG2476" s="317" t="b">
        <f t="shared" ca="1" si="742"/>
        <v>0</v>
      </c>
      <c r="AH2476" s="317" t="b">
        <f t="shared" ca="1" si="743"/>
        <v>1</v>
      </c>
      <c r="AI2476" s="317" t="b">
        <f t="shared" ca="1" si="744"/>
        <v>0</v>
      </c>
    </row>
    <row r="2477" spans="1:35" x14ac:dyDescent="0.25">
      <c r="A2477">
        <v>2445</v>
      </c>
      <c r="B2477" s="169">
        <f ca="1">OFFSET(InputPriceData!B$15,CalculationsAndCharts!$A2477+$A$11,0,1,1)</f>
        <v>38295</v>
      </c>
      <c r="C2477" s="3">
        <f ca="1">OFFSET(InputPriceData!G$15,CalculationsAndCharts!$A2477+$A$11,IF($C$7,8,0),1,1)</f>
        <v>3358600</v>
      </c>
      <c r="D2477" s="4">
        <f ca="1">OFFSET(InputPriceData!C$15,CalculationsAndCharts!$A2477+$A$11,IF($C$7,8,0),1,1)</f>
        <v>37.75</v>
      </c>
      <c r="E2477" s="4">
        <f ca="1">OFFSET(InputPriceData!D$15,CalculationsAndCharts!$A2477+$A$11,IF($C$7,8,0),1,1)</f>
        <v>37.75</v>
      </c>
      <c r="F2477" s="4">
        <f ca="1">OFFSET(InputPriceData!E$15,CalculationsAndCharts!$A2477+$A$11,IF($C$7,8,0),1,1)</f>
        <v>37.36</v>
      </c>
      <c r="G2477" s="4">
        <f ca="1">OFFSET(InputPriceData!F$15,CalculationsAndCharts!$A2477+$A$11,IF($C$7,8,0),1,1)</f>
        <v>37.71</v>
      </c>
      <c r="H2477" s="133"/>
      <c r="I2477" s="133"/>
      <c r="J2477" s="37">
        <f t="shared" ca="1" si="734"/>
        <v>356</v>
      </c>
      <c r="K2477" s="124">
        <f t="shared" ca="1" si="735"/>
        <v>0.95000000000000284</v>
      </c>
      <c r="L2477" s="343">
        <f t="shared" ca="1" si="726"/>
        <v>0.38386372424255577</v>
      </c>
      <c r="M2477" s="345">
        <f t="shared" ca="1" si="736"/>
        <v>0.38386372424255577</v>
      </c>
      <c r="N2477" s="344">
        <f t="shared" ca="1" si="727"/>
        <v>1</v>
      </c>
      <c r="O2477" s="4"/>
      <c r="P2477" s="4"/>
      <c r="Q2477" s="3"/>
      <c r="S2477" s="4"/>
      <c r="T2477" s="4" t="b">
        <f t="shared" ca="1" si="728"/>
        <v>0</v>
      </c>
      <c r="U2477" t="b">
        <f t="shared" ca="1" si="729"/>
        <v>0</v>
      </c>
      <c r="W2477" s="317" t="b">
        <f t="shared" ca="1" si="730"/>
        <v>0</v>
      </c>
      <c r="X2477" s="317" t="b">
        <f t="shared" ca="1" si="737"/>
        <v>1</v>
      </c>
      <c r="Y2477" s="317" t="b">
        <f t="shared" ca="1" si="731"/>
        <v>0</v>
      </c>
      <c r="Z2477" t="b">
        <f t="shared" ca="1" si="732"/>
        <v>0</v>
      </c>
      <c r="AA2477" s="37" t="b">
        <f t="shared" ca="1" si="738"/>
        <v>0</v>
      </c>
      <c r="AB2477" t="b">
        <f t="shared" ca="1" si="733"/>
        <v>0</v>
      </c>
      <c r="AD2477" t="b">
        <f t="shared" ca="1" si="739"/>
        <v>0</v>
      </c>
      <c r="AE2477" s="37" t="b">
        <f t="shared" ca="1" si="740"/>
        <v>0</v>
      </c>
      <c r="AF2477" t="b">
        <f t="shared" ca="1" si="741"/>
        <v>0</v>
      </c>
      <c r="AG2477" s="317" t="b">
        <f t="shared" ca="1" si="742"/>
        <v>0</v>
      </c>
      <c r="AH2477" s="317" t="b">
        <f t="shared" ca="1" si="743"/>
        <v>1</v>
      </c>
      <c r="AI2477" s="317" t="b">
        <f t="shared" ca="1" si="744"/>
        <v>0</v>
      </c>
    </row>
    <row r="2478" spans="1:35" x14ac:dyDescent="0.25">
      <c r="A2478">
        <v>2446</v>
      </c>
      <c r="B2478" s="169">
        <f ca="1">OFFSET(InputPriceData!B$15,CalculationsAndCharts!$A2478+$A$11,0,1,1)</f>
        <v>38294</v>
      </c>
      <c r="C2478" s="3">
        <f ca="1">OFFSET(InputPriceData!G$15,CalculationsAndCharts!$A2478+$A$11,IF($C$7,8,0),1,1)</f>
        <v>2619200</v>
      </c>
      <c r="D2478" s="4">
        <f ca="1">OFFSET(InputPriceData!C$15,CalculationsAndCharts!$A2478+$A$11,IF($C$7,8,0),1,1)</f>
        <v>38</v>
      </c>
      <c r="E2478" s="4">
        <f ca="1">OFFSET(InputPriceData!D$15,CalculationsAndCharts!$A2478+$A$11,IF($C$7,8,0),1,1)</f>
        <v>38</v>
      </c>
      <c r="F2478" s="4">
        <f ca="1">OFFSET(InputPriceData!E$15,CalculationsAndCharts!$A2478+$A$11,IF($C$7,8,0),1,1)</f>
        <v>37.299999999999997</v>
      </c>
      <c r="G2478" s="4">
        <f ca="1">OFFSET(InputPriceData!F$15,CalculationsAndCharts!$A2478+$A$11,IF($C$7,8,0),1,1)</f>
        <v>37.549999999999997</v>
      </c>
      <c r="H2478" s="133"/>
      <c r="I2478" s="133"/>
      <c r="J2478" s="37">
        <f t="shared" ca="1" si="734"/>
        <v>355</v>
      </c>
      <c r="K2478" s="124">
        <f t="shared" ca="1" si="735"/>
        <v>0.59999999999999432</v>
      </c>
      <c r="L2478" s="343">
        <f t="shared" ca="1" si="726"/>
        <v>0.34402081521199329</v>
      </c>
      <c r="M2478" s="345">
        <f t="shared" ca="1" si="736"/>
        <v>0.37730114942670906</v>
      </c>
      <c r="N2478" s="344">
        <f t="shared" ca="1" si="727"/>
        <v>0.91179371103087381</v>
      </c>
      <c r="O2478" s="4"/>
      <c r="P2478" s="4"/>
      <c r="Q2478" s="3"/>
      <c r="S2478" s="4"/>
      <c r="T2478" s="4" t="b">
        <f t="shared" ca="1" si="728"/>
        <v>0</v>
      </c>
      <c r="U2478" t="b">
        <f t="shared" ca="1" si="729"/>
        <v>0</v>
      </c>
      <c r="W2478" s="317" t="b">
        <f t="shared" ca="1" si="730"/>
        <v>0</v>
      </c>
      <c r="X2478" s="317" t="b">
        <f t="shared" ca="1" si="737"/>
        <v>1</v>
      </c>
      <c r="Y2478" s="317" t="b">
        <f t="shared" ca="1" si="731"/>
        <v>0</v>
      </c>
      <c r="Z2478" t="b">
        <f t="shared" ca="1" si="732"/>
        <v>0</v>
      </c>
      <c r="AA2478" s="37" t="b">
        <f t="shared" ca="1" si="738"/>
        <v>0</v>
      </c>
      <c r="AB2478" t="b">
        <f t="shared" ca="1" si="733"/>
        <v>0</v>
      </c>
      <c r="AD2478" t="b">
        <f t="shared" ca="1" si="739"/>
        <v>0</v>
      </c>
      <c r="AE2478" s="37" t="b">
        <f t="shared" ca="1" si="740"/>
        <v>0</v>
      </c>
      <c r="AF2478" t="b">
        <f t="shared" ca="1" si="741"/>
        <v>0</v>
      </c>
      <c r="AG2478" s="317" t="b">
        <f t="shared" ca="1" si="742"/>
        <v>0</v>
      </c>
      <c r="AH2478" s="317" t="b">
        <f t="shared" ca="1" si="743"/>
        <v>1</v>
      </c>
      <c r="AI2478" s="317" t="b">
        <f t="shared" ca="1" si="744"/>
        <v>0</v>
      </c>
    </row>
    <row r="2479" spans="1:35" x14ac:dyDescent="0.25">
      <c r="A2479">
        <v>2447</v>
      </c>
      <c r="B2479" s="169">
        <f ca="1">OFFSET(InputPriceData!B$15,CalculationsAndCharts!$A2479+$A$11,0,1,1)</f>
        <v>38293</v>
      </c>
      <c r="C2479" s="3">
        <f ca="1">OFFSET(InputPriceData!G$15,CalculationsAndCharts!$A2479+$A$11,IF($C$7,8,0),1,1)</f>
        <v>2214700</v>
      </c>
      <c r="D2479" s="4">
        <f ca="1">OFFSET(InputPriceData!C$15,CalculationsAndCharts!$A2479+$A$11,IF($C$7,8,0),1,1)</f>
        <v>36.96</v>
      </c>
      <c r="E2479" s="4">
        <f ca="1">OFFSET(InputPriceData!D$15,CalculationsAndCharts!$A2479+$A$11,IF($C$7,8,0),1,1)</f>
        <v>37.090000000000003</v>
      </c>
      <c r="F2479" s="4">
        <f ca="1">OFFSET(InputPriceData!E$15,CalculationsAndCharts!$A2479+$A$11,IF($C$7,8,0),1,1)</f>
        <v>36.47</v>
      </c>
      <c r="G2479" s="4">
        <f ca="1">OFFSET(InputPriceData!F$15,CalculationsAndCharts!$A2479+$A$11,IF($C$7,8,0),1,1)</f>
        <v>36.76</v>
      </c>
      <c r="H2479" s="133"/>
      <c r="I2479" s="133"/>
      <c r="J2479" s="37">
        <f t="shared" ca="1" si="734"/>
        <v>354</v>
      </c>
      <c r="K2479" s="124">
        <f t="shared" ca="1" si="735"/>
        <v>0.28000000000000114</v>
      </c>
      <c r="L2479" s="343">
        <f t="shared" ca="1" si="726"/>
        <v>0.33499406738860715</v>
      </c>
      <c r="M2479" s="345">
        <f t="shared" ca="1" si="736"/>
        <v>0.38072769871514539</v>
      </c>
      <c r="N2479" s="344">
        <f t="shared" ca="1" si="727"/>
        <v>0.87987837112750911</v>
      </c>
      <c r="O2479" s="4"/>
      <c r="P2479" s="4"/>
      <c r="Q2479" s="3"/>
      <c r="S2479" s="4"/>
      <c r="T2479" s="4" t="b">
        <f t="shared" ca="1" si="728"/>
        <v>0</v>
      </c>
      <c r="U2479" t="b">
        <f t="shared" ca="1" si="729"/>
        <v>0</v>
      </c>
      <c r="W2479" s="317" t="b">
        <f t="shared" ca="1" si="730"/>
        <v>0</v>
      </c>
      <c r="X2479" s="317" t="b">
        <f t="shared" ca="1" si="737"/>
        <v>1</v>
      </c>
      <c r="Y2479" s="317" t="b">
        <f t="shared" ca="1" si="731"/>
        <v>0</v>
      </c>
      <c r="Z2479" t="b">
        <f t="shared" ca="1" si="732"/>
        <v>0</v>
      </c>
      <c r="AA2479" s="37" t="b">
        <f t="shared" ca="1" si="738"/>
        <v>0</v>
      </c>
      <c r="AB2479" t="b">
        <f t="shared" ca="1" si="733"/>
        <v>0</v>
      </c>
      <c r="AD2479" t="b">
        <f t="shared" ca="1" si="739"/>
        <v>0</v>
      </c>
      <c r="AE2479" s="37" t="b">
        <f t="shared" ca="1" si="740"/>
        <v>0</v>
      </c>
      <c r="AF2479" t="b">
        <f t="shared" ca="1" si="741"/>
        <v>0</v>
      </c>
      <c r="AG2479" s="317" t="b">
        <f t="shared" ca="1" si="742"/>
        <v>0</v>
      </c>
      <c r="AH2479" s="317" t="b">
        <f t="shared" ca="1" si="743"/>
        <v>1</v>
      </c>
      <c r="AI2479" s="317" t="b">
        <f t="shared" ca="1" si="744"/>
        <v>0</v>
      </c>
    </row>
    <row r="2480" spans="1:35" x14ac:dyDescent="0.25">
      <c r="A2480">
        <v>2448</v>
      </c>
      <c r="B2480" s="169">
        <f ca="1">OFFSET(InputPriceData!B$15,CalculationsAndCharts!$A2480+$A$11,0,1,1)</f>
        <v>38292</v>
      </c>
      <c r="C2480" s="3">
        <f ca="1">OFFSET(InputPriceData!G$15,CalculationsAndCharts!$A2480+$A$11,IF($C$7,8,0),1,1)</f>
        <v>2457600</v>
      </c>
      <c r="D2480" s="4">
        <f ca="1">OFFSET(InputPriceData!C$15,CalculationsAndCharts!$A2480+$A$11,IF($C$7,8,0),1,1)</f>
        <v>36.479999999999997</v>
      </c>
      <c r="E2480" s="4">
        <f ca="1">OFFSET(InputPriceData!D$15,CalculationsAndCharts!$A2480+$A$11,IF($C$7,8,0),1,1)</f>
        <v>37.06</v>
      </c>
      <c r="F2480" s="4">
        <f ca="1">OFFSET(InputPriceData!E$15,CalculationsAndCharts!$A2480+$A$11,IF($C$7,8,0),1,1)</f>
        <v>36.28</v>
      </c>
      <c r="G2480" s="4">
        <f ca="1">OFFSET(InputPriceData!F$15,CalculationsAndCharts!$A2480+$A$11,IF($C$7,8,0),1,1)</f>
        <v>36.950000000000003</v>
      </c>
      <c r="H2480" s="133"/>
      <c r="I2480" s="133"/>
      <c r="J2480" s="37">
        <f t="shared" ca="1" si="734"/>
        <v>353</v>
      </c>
      <c r="K2480" s="124">
        <f t="shared" ca="1" si="735"/>
        <v>-0.5</v>
      </c>
      <c r="L2480" s="343">
        <f t="shared" ca="1" si="726"/>
        <v>0.3338562661100497</v>
      </c>
      <c r="M2480" s="345">
        <f t="shared" ca="1" si="736"/>
        <v>0.38418536701831019</v>
      </c>
      <c r="N2480" s="344">
        <f t="shared" ca="1" si="727"/>
        <v>0.86899787126493599</v>
      </c>
      <c r="O2480" s="4"/>
      <c r="P2480" s="4"/>
      <c r="Q2480" s="3"/>
      <c r="S2480" s="4"/>
      <c r="T2480" s="4" t="b">
        <f t="shared" ca="1" si="728"/>
        <v>0</v>
      </c>
      <c r="U2480" t="b">
        <f t="shared" ca="1" si="729"/>
        <v>0</v>
      </c>
      <c r="W2480" s="317" t="b">
        <f t="shared" ca="1" si="730"/>
        <v>0</v>
      </c>
      <c r="X2480" s="317" t="b">
        <f t="shared" ca="1" si="737"/>
        <v>1</v>
      </c>
      <c r="Y2480" s="317" t="b">
        <f t="shared" ca="1" si="731"/>
        <v>0</v>
      </c>
      <c r="Z2480" t="b">
        <f t="shared" ca="1" si="732"/>
        <v>0</v>
      </c>
      <c r="AA2480" s="37" t="b">
        <f t="shared" ca="1" si="738"/>
        <v>0</v>
      </c>
      <c r="AB2480" t="b">
        <f t="shared" ca="1" si="733"/>
        <v>0</v>
      </c>
      <c r="AD2480" t="b">
        <f t="shared" ca="1" si="739"/>
        <v>0</v>
      </c>
      <c r="AE2480" s="37" t="b">
        <f t="shared" ca="1" si="740"/>
        <v>0</v>
      </c>
      <c r="AF2480" t="b">
        <f t="shared" ca="1" si="741"/>
        <v>0</v>
      </c>
      <c r="AG2480" s="317" t="b">
        <f t="shared" ca="1" si="742"/>
        <v>0</v>
      </c>
      <c r="AH2480" s="317" t="b">
        <f t="shared" ca="1" si="743"/>
        <v>1</v>
      </c>
      <c r="AI2480" s="317" t="b">
        <f t="shared" ca="1" si="744"/>
        <v>0</v>
      </c>
    </row>
    <row r="2481" spans="1:35" x14ac:dyDescent="0.25">
      <c r="A2481">
        <v>2449</v>
      </c>
      <c r="B2481" s="169">
        <f ca="1">OFFSET(InputPriceData!B$15,CalculationsAndCharts!$A2481+$A$11,0,1,1)</f>
        <v>38289</v>
      </c>
      <c r="C2481" s="3">
        <f ca="1">OFFSET(InputPriceData!G$15,CalculationsAndCharts!$A2481+$A$11,IF($C$7,8,0),1,1)</f>
        <v>2483200</v>
      </c>
      <c r="D2481" s="4">
        <f ca="1">OFFSET(InputPriceData!C$15,CalculationsAndCharts!$A2481+$A$11,IF($C$7,8,0),1,1)</f>
        <v>37.08</v>
      </c>
      <c r="E2481" s="4">
        <f ca="1">OFFSET(InputPriceData!D$15,CalculationsAndCharts!$A2481+$A$11,IF($C$7,8,0),1,1)</f>
        <v>37.25</v>
      </c>
      <c r="F2481" s="4">
        <f ca="1">OFFSET(InputPriceData!E$15,CalculationsAndCharts!$A2481+$A$11,IF($C$7,8,0),1,1)</f>
        <v>36.04</v>
      </c>
      <c r="G2481" s="4">
        <f ca="1">OFFSET(InputPriceData!F$15,CalculationsAndCharts!$A2481+$A$11,IF($C$7,8,0),1,1)</f>
        <v>36.479999999999997</v>
      </c>
      <c r="H2481" s="133"/>
      <c r="I2481" s="133"/>
      <c r="J2481" s="37">
        <f t="shared" ca="1" si="734"/>
        <v>352</v>
      </c>
      <c r="K2481" s="124">
        <f t="shared" ca="1" si="735"/>
        <v>-0.17999999999999972</v>
      </c>
      <c r="L2481" s="343">
        <f t="shared" ca="1" si="726"/>
        <v>0.2773962901590063</v>
      </c>
      <c r="M2481" s="345">
        <f t="shared" ca="1" si="736"/>
        <v>0.38767443695086801</v>
      </c>
      <c r="N2481" s="344">
        <f t="shared" ca="1" si="727"/>
        <v>0.71553928688406698</v>
      </c>
      <c r="O2481" s="4"/>
      <c r="P2481" s="4"/>
      <c r="Q2481" s="3"/>
      <c r="S2481" s="4"/>
      <c r="T2481" s="4" t="b">
        <f t="shared" ca="1" si="728"/>
        <v>0</v>
      </c>
      <c r="U2481" t="b">
        <f t="shared" ca="1" si="729"/>
        <v>0</v>
      </c>
      <c r="W2481" s="317" t="b">
        <f t="shared" ca="1" si="730"/>
        <v>1</v>
      </c>
      <c r="X2481" s="317" t="b">
        <f t="shared" ca="1" si="737"/>
        <v>1</v>
      </c>
      <c r="Y2481" s="317" t="b">
        <f t="shared" ca="1" si="731"/>
        <v>0</v>
      </c>
      <c r="Z2481" t="b">
        <f t="shared" ca="1" si="732"/>
        <v>0</v>
      </c>
      <c r="AA2481" s="37" t="b">
        <f t="shared" ca="1" si="738"/>
        <v>0</v>
      </c>
      <c r="AB2481" t="b">
        <f t="shared" ca="1" si="733"/>
        <v>1</v>
      </c>
      <c r="AD2481" t="b">
        <f t="shared" ca="1" si="739"/>
        <v>0</v>
      </c>
      <c r="AE2481" s="37" t="b">
        <f t="shared" ca="1" si="740"/>
        <v>0</v>
      </c>
      <c r="AF2481" t="b">
        <f t="shared" ca="1" si="741"/>
        <v>1</v>
      </c>
      <c r="AG2481" s="317" t="b">
        <f t="shared" ca="1" si="742"/>
        <v>1</v>
      </c>
      <c r="AH2481" s="317" t="b">
        <f t="shared" ca="1" si="743"/>
        <v>1</v>
      </c>
      <c r="AI2481" s="317" t="b">
        <f t="shared" ca="1" si="744"/>
        <v>0</v>
      </c>
    </row>
    <row r="2482" spans="1:35" x14ac:dyDescent="0.25">
      <c r="A2482">
        <v>2450</v>
      </c>
      <c r="B2482" s="169">
        <f ca="1">OFFSET(InputPriceData!B$15,CalculationsAndCharts!$A2482+$A$11,0,1,1)</f>
        <v>38288</v>
      </c>
      <c r="C2482" s="3">
        <f ca="1">OFFSET(InputPriceData!G$15,CalculationsAndCharts!$A2482+$A$11,IF($C$7,8,0),1,1)</f>
        <v>1948300</v>
      </c>
      <c r="D2482" s="4">
        <f ca="1">OFFSET(InputPriceData!C$15,CalculationsAndCharts!$A2482+$A$11,IF($C$7,8,0),1,1)</f>
        <v>36.75</v>
      </c>
      <c r="E2482" s="4">
        <f ca="1">OFFSET(InputPriceData!D$15,CalculationsAndCharts!$A2482+$A$11,IF($C$7,8,0),1,1)</f>
        <v>37.450000000000003</v>
      </c>
      <c r="F2482" s="4">
        <f ca="1">OFFSET(InputPriceData!E$15,CalculationsAndCharts!$A2482+$A$11,IF($C$7,8,0),1,1)</f>
        <v>36.69</v>
      </c>
      <c r="G2482" s="4">
        <f ca="1">OFFSET(InputPriceData!F$15,CalculationsAndCharts!$A2482+$A$11,IF($C$7,8,0),1,1)</f>
        <v>37.450000000000003</v>
      </c>
      <c r="H2482" s="133"/>
      <c r="I2482" s="133"/>
      <c r="J2482" s="37">
        <f t="shared" ca="1" si="734"/>
        <v>351</v>
      </c>
      <c r="K2482" s="124">
        <f t="shared" ca="1" si="735"/>
        <v>1.3800000000000026</v>
      </c>
      <c r="L2482" s="343">
        <f t="shared" ca="1" si="726"/>
        <v>0.1132926407710344</v>
      </c>
      <c r="M2482" s="345">
        <f t="shared" ca="1" si="736"/>
        <v>0.39119519369411504</v>
      </c>
      <c r="N2482" s="344">
        <f t="shared" ca="1" si="727"/>
        <v>0.2896064230779396</v>
      </c>
      <c r="O2482" s="4"/>
      <c r="P2482" s="4"/>
      <c r="Q2482" s="3"/>
      <c r="S2482" s="4"/>
      <c r="T2482" s="4" t="b">
        <f t="shared" ca="1" si="728"/>
        <v>1</v>
      </c>
      <c r="U2482" t="b">
        <f t="shared" ca="1" si="729"/>
        <v>0</v>
      </c>
      <c r="W2482" s="317" t="b">
        <f t="shared" ca="1" si="730"/>
        <v>0</v>
      </c>
      <c r="X2482" s="317" t="b">
        <f t="shared" ca="1" si="737"/>
        <v>0</v>
      </c>
      <c r="Y2482" s="317" t="b">
        <f t="shared" ca="1" si="731"/>
        <v>0</v>
      </c>
      <c r="Z2482" t="b">
        <f t="shared" ca="1" si="732"/>
        <v>0</v>
      </c>
      <c r="AA2482" s="37" t="b">
        <f t="shared" ca="1" si="738"/>
        <v>1</v>
      </c>
      <c r="AB2482" t="b">
        <f t="shared" ca="1" si="733"/>
        <v>0</v>
      </c>
      <c r="AD2482" t="b">
        <f t="shared" ca="1" si="739"/>
        <v>0</v>
      </c>
      <c r="AE2482" s="37" t="b">
        <f t="shared" ca="1" si="740"/>
        <v>1</v>
      </c>
      <c r="AF2482" t="b">
        <f t="shared" ca="1" si="741"/>
        <v>0</v>
      </c>
      <c r="AG2482" s="317" t="b">
        <f t="shared" ca="1" si="742"/>
        <v>0</v>
      </c>
      <c r="AH2482" s="317" t="b">
        <f t="shared" ca="1" si="743"/>
        <v>0</v>
      </c>
      <c r="AI2482" s="317" t="b">
        <f t="shared" ca="1" si="744"/>
        <v>0</v>
      </c>
    </row>
    <row r="2483" spans="1:35" x14ac:dyDescent="0.25">
      <c r="A2483">
        <v>2451</v>
      </c>
      <c r="B2483" s="169">
        <f ca="1">OFFSET(InputPriceData!B$15,CalculationsAndCharts!$A2483+$A$11,0,1,1)</f>
        <v>38287</v>
      </c>
      <c r="C2483" s="3">
        <f ca="1">OFFSET(InputPriceData!G$15,CalculationsAndCharts!$A2483+$A$11,IF($C$7,8,0),1,1)</f>
        <v>1855700</v>
      </c>
      <c r="D2483" s="4">
        <f ca="1">OFFSET(InputPriceData!C$15,CalculationsAndCharts!$A2483+$A$11,IF($C$7,8,0),1,1)</f>
        <v>36.07</v>
      </c>
      <c r="E2483" s="4">
        <f ca="1">OFFSET(InputPriceData!D$15,CalculationsAndCharts!$A2483+$A$11,IF($C$7,8,0),1,1)</f>
        <v>36.83</v>
      </c>
      <c r="F2483" s="4">
        <f ca="1">OFFSET(InputPriceData!E$15,CalculationsAndCharts!$A2483+$A$11,IF($C$7,8,0),1,1)</f>
        <v>35.92</v>
      </c>
      <c r="G2483" s="4">
        <f ca="1">OFFSET(InputPriceData!F$15,CalculationsAndCharts!$A2483+$A$11,IF($C$7,8,0),1,1)</f>
        <v>36.659999999999997</v>
      </c>
      <c r="H2483" s="133"/>
      <c r="I2483" s="133"/>
      <c r="J2483" s="37">
        <f t="shared" ca="1" si="734"/>
        <v>350</v>
      </c>
      <c r="K2483" s="124">
        <f t="shared" ca="1" si="735"/>
        <v>1.4899999999999949</v>
      </c>
      <c r="L2483" s="343">
        <f t="shared" ca="1" si="726"/>
        <v>-8.2624690139310203E-2</v>
      </c>
      <c r="M2483" s="345">
        <f t="shared" ca="1" si="736"/>
        <v>0.39474792501928863</v>
      </c>
      <c r="N2483" s="344">
        <f t="shared" ca="1" si="727"/>
        <v>-0.20931000494878574</v>
      </c>
      <c r="O2483" s="4"/>
      <c r="P2483" s="4"/>
      <c r="Q2483" s="3"/>
      <c r="S2483" s="4"/>
      <c r="T2483" s="4" t="b">
        <f t="shared" ca="1" si="728"/>
        <v>0</v>
      </c>
      <c r="U2483" t="b">
        <f t="shared" ca="1" si="729"/>
        <v>0</v>
      </c>
      <c r="W2483" s="317" t="b">
        <f t="shared" ca="1" si="730"/>
        <v>0</v>
      </c>
      <c r="X2483" s="317" t="b">
        <f t="shared" ca="1" si="737"/>
        <v>0</v>
      </c>
      <c r="Y2483" s="317" t="b">
        <f t="shared" ca="1" si="731"/>
        <v>0</v>
      </c>
      <c r="Z2483" t="b">
        <f t="shared" ca="1" si="732"/>
        <v>0</v>
      </c>
      <c r="AA2483" s="37" t="b">
        <f t="shared" ca="1" si="738"/>
        <v>1</v>
      </c>
      <c r="AB2483" t="b">
        <f t="shared" ca="1" si="733"/>
        <v>0</v>
      </c>
      <c r="AD2483" t="b">
        <f t="shared" ca="1" si="739"/>
        <v>0</v>
      </c>
      <c r="AE2483" s="37" t="b">
        <f t="shared" ca="1" si="740"/>
        <v>1</v>
      </c>
      <c r="AF2483" t="b">
        <f t="shared" ca="1" si="741"/>
        <v>0</v>
      </c>
      <c r="AG2483" s="317" t="b">
        <f t="shared" ca="1" si="742"/>
        <v>0</v>
      </c>
      <c r="AH2483" s="317" t="b">
        <f t="shared" ca="1" si="743"/>
        <v>0</v>
      </c>
      <c r="AI2483" s="317" t="b">
        <f t="shared" ca="1" si="744"/>
        <v>0</v>
      </c>
    </row>
    <row r="2484" spans="1:35" x14ac:dyDescent="0.25">
      <c r="A2484">
        <v>2452</v>
      </c>
      <c r="B2484" s="169">
        <f ca="1">OFFSET(InputPriceData!B$15,CalculationsAndCharts!$A2484+$A$11,0,1,1)</f>
        <v>38286</v>
      </c>
      <c r="C2484" s="3">
        <f ca="1">OFFSET(InputPriceData!G$15,CalculationsAndCharts!$A2484+$A$11,IF($C$7,8,0),1,1)</f>
        <v>2825600</v>
      </c>
      <c r="D2484" s="4">
        <f ca="1">OFFSET(InputPriceData!C$15,CalculationsAndCharts!$A2484+$A$11,IF($C$7,8,0),1,1)</f>
        <v>35.25</v>
      </c>
      <c r="E2484" s="4">
        <f ca="1">OFFSET(InputPriceData!D$15,CalculationsAndCharts!$A2484+$A$11,IF($C$7,8,0),1,1)</f>
        <v>36.07</v>
      </c>
      <c r="F2484" s="4">
        <f ca="1">OFFSET(InputPriceData!E$15,CalculationsAndCharts!$A2484+$A$11,IF($C$7,8,0),1,1)</f>
        <v>35.08</v>
      </c>
      <c r="G2484" s="4">
        <f ca="1">OFFSET(InputPriceData!F$15,CalculationsAndCharts!$A2484+$A$11,IF($C$7,8,0),1,1)</f>
        <v>36.07</v>
      </c>
      <c r="H2484" s="133"/>
      <c r="I2484" s="133"/>
      <c r="J2484" s="37">
        <f t="shared" ca="1" si="734"/>
        <v>349</v>
      </c>
      <c r="K2484" s="124">
        <f t="shared" ca="1" si="735"/>
        <v>0.64999999999999858</v>
      </c>
      <c r="L2484" s="343">
        <f t="shared" ca="1" si="726"/>
        <v>-0.20113291499896743</v>
      </c>
      <c r="M2484" s="345">
        <f t="shared" ca="1" si="736"/>
        <v>0.39833292131108844</v>
      </c>
      <c r="N2484" s="344">
        <f t="shared" ca="1" si="727"/>
        <v>-0.50493671057102374</v>
      </c>
      <c r="O2484" s="4"/>
      <c r="P2484" s="4"/>
      <c r="Q2484" s="3"/>
      <c r="S2484" s="4"/>
      <c r="T2484" s="4" t="b">
        <f t="shared" ca="1" si="728"/>
        <v>0</v>
      </c>
      <c r="U2484" t="b">
        <f t="shared" ca="1" si="729"/>
        <v>0</v>
      </c>
      <c r="W2484" s="317" t="b">
        <f t="shared" ca="1" si="730"/>
        <v>0</v>
      </c>
      <c r="X2484" s="317" t="b">
        <f t="shared" ca="1" si="737"/>
        <v>0</v>
      </c>
      <c r="Y2484" s="317" t="b">
        <f t="shared" ca="1" si="731"/>
        <v>0</v>
      </c>
      <c r="Z2484" t="b">
        <f t="shared" ca="1" si="732"/>
        <v>0</v>
      </c>
      <c r="AA2484" s="37" t="b">
        <f t="shared" ca="1" si="738"/>
        <v>1</v>
      </c>
      <c r="AB2484" t="b">
        <f t="shared" ca="1" si="733"/>
        <v>0</v>
      </c>
      <c r="AD2484" t="b">
        <f t="shared" ca="1" si="739"/>
        <v>0</v>
      </c>
      <c r="AE2484" s="37" t="b">
        <f t="shared" ca="1" si="740"/>
        <v>1</v>
      </c>
      <c r="AF2484" t="b">
        <f t="shared" ca="1" si="741"/>
        <v>0</v>
      </c>
      <c r="AG2484" s="317" t="b">
        <f t="shared" ca="1" si="742"/>
        <v>0</v>
      </c>
      <c r="AH2484" s="317" t="b">
        <f t="shared" ca="1" si="743"/>
        <v>0</v>
      </c>
      <c r="AI2484" s="317" t="b">
        <f t="shared" ca="1" si="744"/>
        <v>0</v>
      </c>
    </row>
    <row r="2485" spans="1:35" x14ac:dyDescent="0.25">
      <c r="A2485">
        <v>2453</v>
      </c>
      <c r="B2485" s="169">
        <f ca="1">OFFSET(InputPriceData!B$15,CalculationsAndCharts!$A2485+$A$11,0,1,1)</f>
        <v>38285</v>
      </c>
      <c r="C2485" s="3">
        <f ca="1">OFFSET(InputPriceData!G$15,CalculationsAndCharts!$A2485+$A$11,IF($C$7,8,0),1,1)</f>
        <v>1792100</v>
      </c>
      <c r="D2485" s="4">
        <f ca="1">OFFSET(InputPriceData!C$15,CalculationsAndCharts!$A2485+$A$11,IF($C$7,8,0),1,1)</f>
        <v>35.299999999999997</v>
      </c>
      <c r="E2485" s="4">
        <f ca="1">OFFSET(InputPriceData!D$15,CalculationsAndCharts!$A2485+$A$11,IF($C$7,8,0),1,1)</f>
        <v>35.33</v>
      </c>
      <c r="F2485" s="4">
        <f ca="1">OFFSET(InputPriceData!E$15,CalculationsAndCharts!$A2485+$A$11,IF($C$7,8,0),1,1)</f>
        <v>34.840000000000003</v>
      </c>
      <c r="G2485" s="4">
        <f ca="1">OFFSET(InputPriceData!F$15,CalculationsAndCharts!$A2485+$A$11,IF($C$7,8,0),1,1)</f>
        <v>35.17</v>
      </c>
      <c r="H2485" s="133"/>
      <c r="I2485" s="133"/>
      <c r="J2485" s="37">
        <f t="shared" ca="1" si="734"/>
        <v>348</v>
      </c>
      <c r="K2485" s="124">
        <f t="shared" ca="1" si="735"/>
        <v>-0.60000000000000142</v>
      </c>
      <c r="L2485" s="343">
        <f t="shared" ca="1" si="726"/>
        <v>-0.22930838121074529</v>
      </c>
      <c r="M2485" s="345">
        <f t="shared" ca="1" si="736"/>
        <v>0.40195047559141112</v>
      </c>
      <c r="N2485" s="344">
        <f t="shared" ca="1" si="727"/>
        <v>-0.57048914016920038</v>
      </c>
      <c r="O2485" s="4"/>
      <c r="P2485" s="4"/>
      <c r="Q2485" s="3"/>
      <c r="S2485" s="4"/>
      <c r="T2485" s="4" t="b">
        <f t="shared" ca="1" si="728"/>
        <v>0</v>
      </c>
      <c r="U2485" t="b">
        <f t="shared" ca="1" si="729"/>
        <v>0</v>
      </c>
      <c r="W2485" s="317" t="b">
        <f t="shared" ca="1" si="730"/>
        <v>0</v>
      </c>
      <c r="X2485" s="317" t="b">
        <f t="shared" ca="1" si="737"/>
        <v>0</v>
      </c>
      <c r="Y2485" s="317" t="b">
        <f t="shared" ca="1" si="731"/>
        <v>0</v>
      </c>
      <c r="Z2485" t="b">
        <f t="shared" ca="1" si="732"/>
        <v>0</v>
      </c>
      <c r="AA2485" s="37" t="b">
        <f t="shared" ca="1" si="738"/>
        <v>1</v>
      </c>
      <c r="AB2485" t="b">
        <f t="shared" ca="1" si="733"/>
        <v>0</v>
      </c>
      <c r="AD2485" t="b">
        <f t="shared" ca="1" si="739"/>
        <v>0</v>
      </c>
      <c r="AE2485" s="37" t="b">
        <f t="shared" ca="1" si="740"/>
        <v>1</v>
      </c>
      <c r="AF2485" t="b">
        <f t="shared" ca="1" si="741"/>
        <v>0</v>
      </c>
      <c r="AG2485" s="317" t="b">
        <f t="shared" ca="1" si="742"/>
        <v>0</v>
      </c>
      <c r="AH2485" s="317" t="b">
        <f t="shared" ca="1" si="743"/>
        <v>0</v>
      </c>
      <c r="AI2485" s="317" t="b">
        <f t="shared" ca="1" si="744"/>
        <v>0</v>
      </c>
    </row>
    <row r="2486" spans="1:35" x14ac:dyDescent="0.25">
      <c r="A2486">
        <v>2454</v>
      </c>
      <c r="B2486" s="169">
        <f ca="1">OFFSET(InputPriceData!B$15,CalculationsAndCharts!$A2486+$A$11,0,1,1)</f>
        <v>38282</v>
      </c>
      <c r="C2486" s="3">
        <f ca="1">OFFSET(InputPriceData!G$15,CalculationsAndCharts!$A2486+$A$11,IF($C$7,8,0),1,1)</f>
        <v>1457100</v>
      </c>
      <c r="D2486" s="4">
        <f ca="1">OFFSET(InputPriceData!C$15,CalculationsAndCharts!$A2486+$A$11,IF($C$7,8,0),1,1)</f>
        <v>35.69</v>
      </c>
      <c r="E2486" s="4">
        <f ca="1">OFFSET(InputPriceData!D$15,CalculationsAndCharts!$A2486+$A$11,IF($C$7,8,0),1,1)</f>
        <v>35.799999999999997</v>
      </c>
      <c r="F2486" s="4">
        <f ca="1">OFFSET(InputPriceData!E$15,CalculationsAndCharts!$A2486+$A$11,IF($C$7,8,0),1,1)</f>
        <v>35.340000000000003</v>
      </c>
      <c r="G2486" s="4">
        <f ca="1">OFFSET(InputPriceData!F$15,CalculationsAndCharts!$A2486+$A$11,IF($C$7,8,0),1,1)</f>
        <v>35.42</v>
      </c>
      <c r="H2486" s="133"/>
      <c r="I2486" s="133"/>
      <c r="J2486" s="37">
        <f t="shared" ca="1" si="734"/>
        <v>347</v>
      </c>
      <c r="K2486" s="124">
        <f t="shared" ca="1" si="735"/>
        <v>-0.25</v>
      </c>
      <c r="L2486" s="343">
        <f t="shared" ca="1" si="726"/>
        <v>-0.24190931302042379</v>
      </c>
      <c r="M2486" s="345">
        <f t="shared" ca="1" si="736"/>
        <v>0.40560088354330082</v>
      </c>
      <c r="N2486" s="344">
        <f t="shared" ca="1" si="727"/>
        <v>-0.59642205635037338</v>
      </c>
      <c r="O2486" s="4"/>
      <c r="P2486" s="4"/>
      <c r="Q2486" s="3"/>
      <c r="S2486" s="4"/>
      <c r="T2486" s="4" t="b">
        <f t="shared" ca="1" si="728"/>
        <v>0</v>
      </c>
      <c r="U2486" t="b">
        <f t="shared" ca="1" si="729"/>
        <v>0</v>
      </c>
      <c r="W2486" s="317" t="b">
        <f t="shared" ca="1" si="730"/>
        <v>0</v>
      </c>
      <c r="X2486" s="317" t="b">
        <f t="shared" ca="1" si="737"/>
        <v>0</v>
      </c>
      <c r="Y2486" s="317" t="b">
        <f t="shared" ca="1" si="731"/>
        <v>0</v>
      </c>
      <c r="Z2486" t="b">
        <f t="shared" ca="1" si="732"/>
        <v>0</v>
      </c>
      <c r="AA2486" s="37" t="b">
        <f t="shared" ca="1" si="738"/>
        <v>1</v>
      </c>
      <c r="AB2486" t="b">
        <f t="shared" ca="1" si="733"/>
        <v>0</v>
      </c>
      <c r="AD2486" t="b">
        <f t="shared" ca="1" si="739"/>
        <v>0</v>
      </c>
      <c r="AE2486" s="37" t="b">
        <f t="shared" ca="1" si="740"/>
        <v>1</v>
      </c>
      <c r="AF2486" t="b">
        <f t="shared" ca="1" si="741"/>
        <v>0</v>
      </c>
      <c r="AG2486" s="317" t="b">
        <f t="shared" ca="1" si="742"/>
        <v>0</v>
      </c>
      <c r="AH2486" s="317" t="b">
        <f t="shared" ca="1" si="743"/>
        <v>0</v>
      </c>
      <c r="AI2486" s="317" t="b">
        <f t="shared" ca="1" si="744"/>
        <v>0</v>
      </c>
    </row>
    <row r="2487" spans="1:35" x14ac:dyDescent="0.25">
      <c r="A2487">
        <v>2455</v>
      </c>
      <c r="B2487" s="169">
        <f ca="1">OFFSET(InputPriceData!B$15,CalculationsAndCharts!$A2487+$A$11,0,1,1)</f>
        <v>38281</v>
      </c>
      <c r="C2487" s="3">
        <f ca="1">OFFSET(InputPriceData!G$15,CalculationsAndCharts!$A2487+$A$11,IF($C$7,8,0),1,1)</f>
        <v>1215000</v>
      </c>
      <c r="D2487" s="4">
        <f ca="1">OFFSET(InputPriceData!C$15,CalculationsAndCharts!$A2487+$A$11,IF($C$7,8,0),1,1)</f>
        <v>35.840000000000003</v>
      </c>
      <c r="E2487" s="4">
        <f ca="1">OFFSET(InputPriceData!D$15,CalculationsAndCharts!$A2487+$A$11,IF($C$7,8,0),1,1)</f>
        <v>35.99</v>
      </c>
      <c r="F2487" s="4">
        <f ca="1">OFFSET(InputPriceData!E$15,CalculationsAndCharts!$A2487+$A$11,IF($C$7,8,0),1,1)</f>
        <v>35.54</v>
      </c>
      <c r="G2487" s="4">
        <f ca="1">OFFSET(InputPriceData!F$15,CalculationsAndCharts!$A2487+$A$11,IF($C$7,8,0),1,1)</f>
        <v>35.770000000000003</v>
      </c>
      <c r="H2487" s="133"/>
      <c r="I2487" s="133"/>
      <c r="J2487" s="37">
        <f t="shared" ca="1" si="734"/>
        <v>346</v>
      </c>
      <c r="K2487" s="124">
        <f t="shared" ca="1" si="735"/>
        <v>-7.9999999999998295E-2</v>
      </c>
      <c r="L2487" s="343">
        <f t="shared" ca="1" si="726"/>
        <v>-0.28411553067348272</v>
      </c>
      <c r="M2487" s="345">
        <f t="shared" ca="1" si="736"/>
        <v>0.40928444353511689</v>
      </c>
      <c r="N2487" s="344">
        <f t="shared" ca="1" si="727"/>
        <v>-0.69417622673241286</v>
      </c>
      <c r="O2487" s="4"/>
      <c r="P2487" s="4"/>
      <c r="Q2487" s="3"/>
      <c r="S2487" s="4"/>
      <c r="T2487" s="4" t="b">
        <f t="shared" ca="1" si="728"/>
        <v>0</v>
      </c>
      <c r="U2487" t="b">
        <f t="shared" ca="1" si="729"/>
        <v>0</v>
      </c>
      <c r="W2487" s="317" t="b">
        <f t="shared" ca="1" si="730"/>
        <v>0</v>
      </c>
      <c r="X2487" s="317" t="b">
        <f t="shared" ca="1" si="737"/>
        <v>0</v>
      </c>
      <c r="Y2487" s="317" t="b">
        <f t="shared" ca="1" si="731"/>
        <v>0</v>
      </c>
      <c r="Z2487" t="b">
        <f t="shared" ca="1" si="732"/>
        <v>0</v>
      </c>
      <c r="AA2487" s="37" t="b">
        <f t="shared" ca="1" si="738"/>
        <v>1</v>
      </c>
      <c r="AB2487" t="b">
        <f t="shared" ca="1" si="733"/>
        <v>0</v>
      </c>
      <c r="AD2487" t="b">
        <f t="shared" ca="1" si="739"/>
        <v>0</v>
      </c>
      <c r="AE2487" s="37" t="b">
        <f t="shared" ca="1" si="740"/>
        <v>1</v>
      </c>
      <c r="AF2487" t="b">
        <f t="shared" ca="1" si="741"/>
        <v>0</v>
      </c>
      <c r="AG2487" s="317" t="b">
        <f t="shared" ca="1" si="742"/>
        <v>0</v>
      </c>
      <c r="AH2487" s="317" t="b">
        <f t="shared" ca="1" si="743"/>
        <v>0</v>
      </c>
      <c r="AI2487" s="317" t="b">
        <f t="shared" ca="1" si="744"/>
        <v>0</v>
      </c>
    </row>
    <row r="2488" spans="1:35" x14ac:dyDescent="0.25">
      <c r="A2488">
        <v>2456</v>
      </c>
      <c r="B2488" s="169">
        <f ca="1">OFFSET(InputPriceData!B$15,CalculationsAndCharts!$A2488+$A$11,0,1,1)</f>
        <v>38280</v>
      </c>
      <c r="C2488" s="3">
        <f ca="1">OFFSET(InputPriceData!G$15,CalculationsAndCharts!$A2488+$A$11,IF($C$7,8,0),1,1)</f>
        <v>1454500</v>
      </c>
      <c r="D2488" s="4">
        <f ca="1">OFFSET(InputPriceData!C$15,CalculationsAndCharts!$A2488+$A$11,IF($C$7,8,0),1,1)</f>
        <v>35.85</v>
      </c>
      <c r="E2488" s="4">
        <f ca="1">OFFSET(InputPriceData!D$15,CalculationsAndCharts!$A2488+$A$11,IF($C$7,8,0),1,1)</f>
        <v>36.049999999999997</v>
      </c>
      <c r="F2488" s="4">
        <f ca="1">OFFSET(InputPriceData!E$15,CalculationsAndCharts!$A2488+$A$11,IF($C$7,8,0),1,1)</f>
        <v>35.35</v>
      </c>
      <c r="G2488" s="4">
        <f ca="1">OFFSET(InputPriceData!F$15,CalculationsAndCharts!$A2488+$A$11,IF($C$7,8,0),1,1)</f>
        <v>35.67</v>
      </c>
      <c r="H2488" s="133"/>
      <c r="I2488" s="133"/>
      <c r="J2488" s="37">
        <f t="shared" ca="1" si="734"/>
        <v>345</v>
      </c>
      <c r="K2488" s="124">
        <f t="shared" ca="1" si="735"/>
        <v>-3.0000000000001137E-2</v>
      </c>
      <c r="L2488" s="343">
        <f t="shared" ca="1" si="726"/>
        <v>-0.33525085278448652</v>
      </c>
      <c r="M2488" s="345">
        <f t="shared" ca="1" si="736"/>
        <v>0.41300145664492116</v>
      </c>
      <c r="N2488" s="344">
        <f t="shared" ca="1" si="727"/>
        <v>-0.81174254325383433</v>
      </c>
      <c r="O2488" s="4"/>
      <c r="P2488" s="4"/>
      <c r="Q2488" s="3"/>
      <c r="S2488" s="4"/>
      <c r="T2488" s="4" t="b">
        <f t="shared" ca="1" si="728"/>
        <v>0</v>
      </c>
      <c r="U2488" t="b">
        <f t="shared" ca="1" si="729"/>
        <v>0</v>
      </c>
      <c r="W2488" s="317" t="b">
        <f t="shared" ca="1" si="730"/>
        <v>0</v>
      </c>
      <c r="X2488" s="317" t="b">
        <f t="shared" ca="1" si="737"/>
        <v>0</v>
      </c>
      <c r="Y2488" s="317" t="b">
        <f t="shared" ca="1" si="731"/>
        <v>0</v>
      </c>
      <c r="Z2488" t="b">
        <f t="shared" ca="1" si="732"/>
        <v>0</v>
      </c>
      <c r="AA2488" s="37" t="b">
        <f t="shared" ca="1" si="738"/>
        <v>1</v>
      </c>
      <c r="AB2488" t="b">
        <f t="shared" ca="1" si="733"/>
        <v>0</v>
      </c>
      <c r="AD2488" t="b">
        <f t="shared" ca="1" si="739"/>
        <v>0</v>
      </c>
      <c r="AE2488" s="37" t="b">
        <f t="shared" ca="1" si="740"/>
        <v>1</v>
      </c>
      <c r="AF2488" t="b">
        <f t="shared" ca="1" si="741"/>
        <v>0</v>
      </c>
      <c r="AG2488" s="317" t="b">
        <f t="shared" ca="1" si="742"/>
        <v>0</v>
      </c>
      <c r="AH2488" s="317" t="b">
        <f t="shared" ca="1" si="743"/>
        <v>0</v>
      </c>
      <c r="AI2488" s="317" t="b">
        <f t="shared" ca="1" si="744"/>
        <v>0</v>
      </c>
    </row>
    <row r="2489" spans="1:35" x14ac:dyDescent="0.25">
      <c r="A2489">
        <v>2457</v>
      </c>
      <c r="B2489" s="169">
        <f ca="1">OFFSET(InputPriceData!B$15,CalculationsAndCharts!$A2489+$A$11,0,1,1)</f>
        <v>38279</v>
      </c>
      <c r="C2489" s="3">
        <f ca="1">OFFSET(InputPriceData!G$15,CalculationsAndCharts!$A2489+$A$11,IF($C$7,8,0),1,1)</f>
        <v>1462200</v>
      </c>
      <c r="D2489" s="4">
        <f ca="1">OFFSET(InputPriceData!C$15,CalculationsAndCharts!$A2489+$A$11,IF($C$7,8,0),1,1)</f>
        <v>35.85</v>
      </c>
      <c r="E2489" s="4">
        <f ca="1">OFFSET(InputPriceData!D$15,CalculationsAndCharts!$A2489+$A$11,IF($C$7,8,0),1,1)</f>
        <v>36.29</v>
      </c>
      <c r="F2489" s="4">
        <f ca="1">OFFSET(InputPriceData!E$15,CalculationsAndCharts!$A2489+$A$11,IF($C$7,8,0),1,1)</f>
        <v>35.79</v>
      </c>
      <c r="G2489" s="4">
        <f ca="1">OFFSET(InputPriceData!F$15,CalculationsAndCharts!$A2489+$A$11,IF($C$7,8,0),1,1)</f>
        <v>35.85</v>
      </c>
      <c r="H2489" s="133"/>
      <c r="I2489" s="133"/>
      <c r="J2489" s="37">
        <f t="shared" ca="1" si="734"/>
        <v>344</v>
      </c>
      <c r="K2489" s="124">
        <f t="shared" ca="1" si="735"/>
        <v>-0.12999999999999545</v>
      </c>
      <c r="L2489" s="343">
        <f t="shared" ca="1" si="726"/>
        <v>-0.38045623616437912</v>
      </c>
      <c r="M2489" s="345">
        <f t="shared" ca="1" si="736"/>
        <v>0.41675222668508694</v>
      </c>
      <c r="N2489" s="344">
        <f t="shared" ca="1" si="727"/>
        <v>-0.91290750667510079</v>
      </c>
      <c r="O2489" s="4"/>
      <c r="P2489" s="4"/>
      <c r="Q2489" s="3"/>
      <c r="S2489" s="4"/>
      <c r="T2489" s="4" t="b">
        <f t="shared" ca="1" si="728"/>
        <v>0</v>
      </c>
      <c r="U2489" t="b">
        <f t="shared" ca="1" si="729"/>
        <v>0</v>
      </c>
      <c r="W2489" s="317" t="b">
        <f t="shared" ca="1" si="730"/>
        <v>0</v>
      </c>
      <c r="X2489" s="317" t="b">
        <f t="shared" ca="1" si="737"/>
        <v>0</v>
      </c>
      <c r="Y2489" s="317" t="b">
        <f t="shared" ca="1" si="731"/>
        <v>0</v>
      </c>
      <c r="Z2489" t="b">
        <f t="shared" ca="1" si="732"/>
        <v>0</v>
      </c>
      <c r="AA2489" s="37" t="b">
        <f t="shared" ca="1" si="738"/>
        <v>1</v>
      </c>
      <c r="AB2489" t="b">
        <f t="shared" ca="1" si="733"/>
        <v>0</v>
      </c>
      <c r="AD2489" t="b">
        <f t="shared" ca="1" si="739"/>
        <v>0</v>
      </c>
      <c r="AE2489" s="37" t="b">
        <f t="shared" ca="1" si="740"/>
        <v>1</v>
      </c>
      <c r="AF2489" t="b">
        <f t="shared" ca="1" si="741"/>
        <v>0</v>
      </c>
      <c r="AG2489" s="317" t="b">
        <f t="shared" ca="1" si="742"/>
        <v>0</v>
      </c>
      <c r="AH2489" s="317" t="b">
        <f t="shared" ca="1" si="743"/>
        <v>0</v>
      </c>
      <c r="AI2489" s="317" t="b">
        <f t="shared" ca="1" si="744"/>
        <v>0</v>
      </c>
    </row>
    <row r="2490" spans="1:35" x14ac:dyDescent="0.25">
      <c r="A2490">
        <v>2458</v>
      </c>
      <c r="B2490" s="169">
        <f ca="1">OFFSET(InputPriceData!B$15,CalculationsAndCharts!$A2490+$A$11,0,1,1)</f>
        <v>38278</v>
      </c>
      <c r="C2490" s="3">
        <f ca="1">OFFSET(InputPriceData!G$15,CalculationsAndCharts!$A2490+$A$11,IF($C$7,8,0),1,1)</f>
        <v>1384800</v>
      </c>
      <c r="D2490" s="4">
        <f ca="1">OFFSET(InputPriceData!C$15,CalculationsAndCharts!$A2490+$A$11,IF($C$7,8,0),1,1)</f>
        <v>35.78</v>
      </c>
      <c r="E2490" s="4">
        <f ca="1">OFFSET(InputPriceData!D$15,CalculationsAndCharts!$A2490+$A$11,IF($C$7,8,0),1,1)</f>
        <v>35.81</v>
      </c>
      <c r="F2490" s="4">
        <f ca="1">OFFSET(InputPriceData!E$15,CalculationsAndCharts!$A2490+$A$11,IF($C$7,8,0),1,1)</f>
        <v>35.380000000000003</v>
      </c>
      <c r="G2490" s="4">
        <f ca="1">OFFSET(InputPriceData!F$15,CalculationsAndCharts!$A2490+$A$11,IF($C$7,8,0),1,1)</f>
        <v>35.700000000000003</v>
      </c>
      <c r="H2490" s="133"/>
      <c r="I2490" s="133"/>
      <c r="J2490" s="37">
        <f t="shared" ca="1" si="734"/>
        <v>343</v>
      </c>
      <c r="K2490" s="124">
        <f t="shared" ca="1" si="735"/>
        <v>-1.9999999999996021E-2</v>
      </c>
      <c r="L2490" s="343">
        <f t="shared" ca="1" si="726"/>
        <v>-0.41392578773334665</v>
      </c>
      <c r="M2490" s="345">
        <f t="shared" ca="1" si="736"/>
        <v>0.42053706022713111</v>
      </c>
      <c r="N2490" s="344">
        <f t="shared" ca="1" si="727"/>
        <v>-0.98427897771907735</v>
      </c>
      <c r="O2490" s="4"/>
      <c r="P2490" s="4"/>
      <c r="Q2490" s="3"/>
      <c r="S2490" s="4"/>
      <c r="T2490" s="4" t="b">
        <f t="shared" ca="1" si="728"/>
        <v>0</v>
      </c>
      <c r="U2490" t="b">
        <f t="shared" ca="1" si="729"/>
        <v>0</v>
      </c>
      <c r="W2490" s="317" t="b">
        <f t="shared" ca="1" si="730"/>
        <v>0</v>
      </c>
      <c r="X2490" s="317" t="b">
        <f t="shared" ca="1" si="737"/>
        <v>0</v>
      </c>
      <c r="Y2490" s="317" t="b">
        <f t="shared" ca="1" si="731"/>
        <v>0</v>
      </c>
      <c r="Z2490" t="b">
        <f t="shared" ca="1" si="732"/>
        <v>0</v>
      </c>
      <c r="AA2490" s="37" t="b">
        <f t="shared" ca="1" si="738"/>
        <v>1</v>
      </c>
      <c r="AB2490" t="b">
        <f t="shared" ca="1" si="733"/>
        <v>0</v>
      </c>
      <c r="AD2490" t="b">
        <f t="shared" ca="1" si="739"/>
        <v>0</v>
      </c>
      <c r="AE2490" s="37" t="b">
        <f t="shared" ca="1" si="740"/>
        <v>1</v>
      </c>
      <c r="AF2490" t="b">
        <f t="shared" ca="1" si="741"/>
        <v>0</v>
      </c>
      <c r="AG2490" s="317" t="b">
        <f t="shared" ca="1" si="742"/>
        <v>0</v>
      </c>
      <c r="AH2490" s="317" t="b">
        <f t="shared" ca="1" si="743"/>
        <v>0</v>
      </c>
      <c r="AI2490" s="317" t="b">
        <f t="shared" ca="1" si="744"/>
        <v>0</v>
      </c>
    </row>
    <row r="2491" spans="1:35" x14ac:dyDescent="0.25">
      <c r="A2491">
        <v>2459</v>
      </c>
      <c r="B2491" s="169">
        <f ca="1">OFFSET(InputPriceData!B$15,CalculationsAndCharts!$A2491+$A$11,0,1,1)</f>
        <v>38275</v>
      </c>
      <c r="C2491" s="3">
        <f ca="1">OFFSET(InputPriceData!G$15,CalculationsAndCharts!$A2491+$A$11,IF($C$7,8,0),1,1)</f>
        <v>1461900</v>
      </c>
      <c r="D2491" s="4">
        <f ca="1">OFFSET(InputPriceData!C$15,CalculationsAndCharts!$A2491+$A$11,IF($C$7,8,0),1,1)</f>
        <v>35.93</v>
      </c>
      <c r="E2491" s="4">
        <f ca="1">OFFSET(InputPriceData!D$15,CalculationsAndCharts!$A2491+$A$11,IF($C$7,8,0),1,1)</f>
        <v>36.21</v>
      </c>
      <c r="F2491" s="4">
        <f ca="1">OFFSET(InputPriceData!E$15,CalculationsAndCharts!$A2491+$A$11,IF($C$7,8,0),1,1)</f>
        <v>35.83</v>
      </c>
      <c r="G2491" s="4">
        <f ca="1">OFFSET(InputPriceData!F$15,CalculationsAndCharts!$A2491+$A$11,IF($C$7,8,0),1,1)</f>
        <v>35.979999999999997</v>
      </c>
      <c r="H2491" s="133"/>
      <c r="I2491" s="133"/>
      <c r="J2491" s="37">
        <f t="shared" ca="1" si="734"/>
        <v>342</v>
      </c>
      <c r="K2491" s="124">
        <f t="shared" ca="1" si="735"/>
        <v>5.9999999999995168E-2</v>
      </c>
      <c r="L2491" s="343">
        <f t="shared" ca="1" si="726"/>
        <v>-0.42435626662677206</v>
      </c>
      <c r="M2491" s="345">
        <f t="shared" ca="1" si="736"/>
        <v>0.42435626662677206</v>
      </c>
      <c r="N2491" s="344">
        <f t="shared" ca="1" si="727"/>
        <v>-1</v>
      </c>
      <c r="O2491" s="4"/>
      <c r="P2491" s="4"/>
      <c r="Q2491" s="3"/>
      <c r="S2491" s="4"/>
      <c r="T2491" s="4" t="b">
        <f t="shared" ca="1" si="728"/>
        <v>0</v>
      </c>
      <c r="U2491" t="b">
        <f t="shared" ca="1" si="729"/>
        <v>0</v>
      </c>
      <c r="W2491" s="317" t="b">
        <f t="shared" ca="1" si="730"/>
        <v>0</v>
      </c>
      <c r="X2491" s="317" t="b">
        <f t="shared" ca="1" si="737"/>
        <v>0</v>
      </c>
      <c r="Y2491" s="317" t="b">
        <f t="shared" ca="1" si="731"/>
        <v>0</v>
      </c>
      <c r="Z2491" t="b">
        <f t="shared" ca="1" si="732"/>
        <v>0</v>
      </c>
      <c r="AA2491" s="37" t="b">
        <f t="shared" ca="1" si="738"/>
        <v>1</v>
      </c>
      <c r="AB2491" t="b">
        <f t="shared" ca="1" si="733"/>
        <v>0</v>
      </c>
      <c r="AD2491" t="b">
        <f t="shared" ca="1" si="739"/>
        <v>0</v>
      </c>
      <c r="AE2491" s="37" t="b">
        <f t="shared" ca="1" si="740"/>
        <v>1</v>
      </c>
      <c r="AF2491" t="b">
        <f t="shared" ca="1" si="741"/>
        <v>0</v>
      </c>
      <c r="AG2491" s="317" t="b">
        <f t="shared" ca="1" si="742"/>
        <v>0</v>
      </c>
      <c r="AH2491" s="317" t="b">
        <f t="shared" ca="1" si="743"/>
        <v>0</v>
      </c>
      <c r="AI2491" s="317" t="b">
        <f t="shared" ca="1" si="744"/>
        <v>0</v>
      </c>
    </row>
    <row r="2492" spans="1:35" x14ac:dyDescent="0.25">
      <c r="A2492">
        <v>2460</v>
      </c>
      <c r="B2492" s="169">
        <f ca="1">OFFSET(InputPriceData!B$15,CalculationsAndCharts!$A2492+$A$11,0,1,1)</f>
        <v>38274</v>
      </c>
      <c r="C2492" s="3">
        <f ca="1">OFFSET(InputPriceData!G$15,CalculationsAndCharts!$A2492+$A$11,IF($C$7,8,0),1,1)</f>
        <v>1880700</v>
      </c>
      <c r="D2492" s="4">
        <f ca="1">OFFSET(InputPriceData!C$15,CalculationsAndCharts!$A2492+$A$11,IF($C$7,8,0),1,1)</f>
        <v>35.92</v>
      </c>
      <c r="E2492" s="4">
        <f ca="1">OFFSET(InputPriceData!D$15,CalculationsAndCharts!$A2492+$A$11,IF($C$7,8,0),1,1)</f>
        <v>36.21</v>
      </c>
      <c r="F2492" s="4">
        <f ca="1">OFFSET(InputPriceData!E$15,CalculationsAndCharts!$A2492+$A$11,IF($C$7,8,0),1,1)</f>
        <v>35.69</v>
      </c>
      <c r="G2492" s="4">
        <f ca="1">OFFSET(InputPriceData!F$15,CalculationsAndCharts!$A2492+$A$11,IF($C$7,8,0),1,1)</f>
        <v>35.72</v>
      </c>
      <c r="H2492" s="133"/>
      <c r="I2492" s="133"/>
      <c r="J2492" s="37">
        <f t="shared" ca="1" si="734"/>
        <v>341</v>
      </c>
      <c r="K2492" s="124">
        <f t="shared" ca="1" si="735"/>
        <v>-0.67999999999999972</v>
      </c>
      <c r="L2492" s="343">
        <f t="shared" ca="1" si="726"/>
        <v>-0.3858728150005406</v>
      </c>
      <c r="M2492" s="345">
        <f t="shared" ca="1" si="736"/>
        <v>0.3858728150005406</v>
      </c>
      <c r="N2492" s="344">
        <f t="shared" ca="1" si="727"/>
        <v>-1</v>
      </c>
      <c r="O2492" s="4"/>
      <c r="P2492" s="4"/>
      <c r="Q2492" s="3"/>
      <c r="S2492" s="4"/>
      <c r="T2492" s="4" t="b">
        <f t="shared" ca="1" si="728"/>
        <v>0</v>
      </c>
      <c r="U2492" t="b">
        <f t="shared" ca="1" si="729"/>
        <v>0</v>
      </c>
      <c r="W2492" s="317" t="b">
        <f t="shared" ca="1" si="730"/>
        <v>0</v>
      </c>
      <c r="X2492" s="317" t="b">
        <f t="shared" ca="1" si="737"/>
        <v>0</v>
      </c>
      <c r="Y2492" s="317" t="b">
        <f t="shared" ca="1" si="731"/>
        <v>0</v>
      </c>
      <c r="Z2492" t="b">
        <f t="shared" ca="1" si="732"/>
        <v>0</v>
      </c>
      <c r="AA2492" s="37" t="b">
        <f t="shared" ca="1" si="738"/>
        <v>1</v>
      </c>
      <c r="AB2492" t="b">
        <f t="shared" ca="1" si="733"/>
        <v>0</v>
      </c>
      <c r="AD2492" t="b">
        <f t="shared" ca="1" si="739"/>
        <v>0</v>
      </c>
      <c r="AE2492" s="37" t="b">
        <f t="shared" ca="1" si="740"/>
        <v>1</v>
      </c>
      <c r="AF2492" t="b">
        <f t="shared" ca="1" si="741"/>
        <v>0</v>
      </c>
      <c r="AG2492" s="317" t="b">
        <f t="shared" ca="1" si="742"/>
        <v>0</v>
      </c>
      <c r="AH2492" s="317" t="b">
        <f t="shared" ca="1" si="743"/>
        <v>0</v>
      </c>
      <c r="AI2492" s="317" t="b">
        <f t="shared" ca="1" si="744"/>
        <v>0</v>
      </c>
    </row>
    <row r="2493" spans="1:35" x14ac:dyDescent="0.25">
      <c r="A2493">
        <v>2461</v>
      </c>
      <c r="B2493" s="169">
        <f ca="1">OFFSET(InputPriceData!B$15,CalculationsAndCharts!$A2493+$A$11,0,1,1)</f>
        <v>38273</v>
      </c>
      <c r="C2493" s="3">
        <f ca="1">OFFSET(InputPriceData!G$15,CalculationsAndCharts!$A2493+$A$11,IF($C$7,8,0),1,1)</f>
        <v>2334600</v>
      </c>
      <c r="D2493" s="4">
        <f ca="1">OFFSET(InputPriceData!C$15,CalculationsAndCharts!$A2493+$A$11,IF($C$7,8,0),1,1)</f>
        <v>36.200000000000003</v>
      </c>
      <c r="E2493" s="4">
        <f ca="1">OFFSET(InputPriceData!D$15,CalculationsAndCharts!$A2493+$A$11,IF($C$7,8,0),1,1)</f>
        <v>36.520000000000003</v>
      </c>
      <c r="F2493" s="4">
        <f ca="1">OFFSET(InputPriceData!E$15,CalculationsAndCharts!$A2493+$A$11,IF($C$7,8,0),1,1)</f>
        <v>35.590000000000003</v>
      </c>
      <c r="G2493" s="4">
        <f ca="1">OFFSET(InputPriceData!F$15,CalculationsAndCharts!$A2493+$A$11,IF($C$7,8,0),1,1)</f>
        <v>35.92</v>
      </c>
      <c r="H2493" s="133"/>
      <c r="I2493" s="133"/>
      <c r="J2493" s="37">
        <f t="shared" ca="1" si="734"/>
        <v>340</v>
      </c>
      <c r="K2493" s="124">
        <f t="shared" ca="1" si="735"/>
        <v>-0.47999999999999687</v>
      </c>
      <c r="L2493" s="343">
        <f t="shared" ca="1" si="726"/>
        <v>-0.31651854055011525</v>
      </c>
      <c r="M2493" s="345">
        <f t="shared" ca="1" si="736"/>
        <v>0.31651854055011525</v>
      </c>
      <c r="N2493" s="344">
        <f t="shared" ca="1" si="727"/>
        <v>-1</v>
      </c>
      <c r="O2493" s="4"/>
      <c r="P2493" s="4"/>
      <c r="Q2493" s="3"/>
      <c r="S2493" s="4"/>
      <c r="T2493" s="4" t="b">
        <f t="shared" ca="1" si="728"/>
        <v>0</v>
      </c>
      <c r="U2493" t="b">
        <f t="shared" ca="1" si="729"/>
        <v>0</v>
      </c>
      <c r="W2493" s="317" t="b">
        <f t="shared" ca="1" si="730"/>
        <v>0</v>
      </c>
      <c r="X2493" s="317" t="b">
        <f t="shared" ca="1" si="737"/>
        <v>0</v>
      </c>
      <c r="Y2493" s="317" t="b">
        <f t="shared" ca="1" si="731"/>
        <v>0</v>
      </c>
      <c r="Z2493" t="b">
        <f t="shared" ca="1" si="732"/>
        <v>0</v>
      </c>
      <c r="AA2493" s="37" t="b">
        <f t="shared" ca="1" si="738"/>
        <v>1</v>
      </c>
      <c r="AB2493" t="b">
        <f t="shared" ca="1" si="733"/>
        <v>0</v>
      </c>
      <c r="AD2493" t="b">
        <f t="shared" ca="1" si="739"/>
        <v>0</v>
      </c>
      <c r="AE2493" s="37" t="b">
        <f t="shared" ca="1" si="740"/>
        <v>1</v>
      </c>
      <c r="AF2493" t="b">
        <f t="shared" ca="1" si="741"/>
        <v>0</v>
      </c>
      <c r="AG2493" s="317" t="b">
        <f t="shared" ca="1" si="742"/>
        <v>0</v>
      </c>
      <c r="AH2493" s="317" t="b">
        <f t="shared" ca="1" si="743"/>
        <v>0</v>
      </c>
      <c r="AI2493" s="317" t="b">
        <f t="shared" ca="1" si="744"/>
        <v>0</v>
      </c>
    </row>
    <row r="2494" spans="1:35" x14ac:dyDescent="0.25">
      <c r="A2494">
        <v>2462</v>
      </c>
      <c r="B2494" s="169">
        <f ca="1">OFFSET(InputPriceData!B$15,CalculationsAndCharts!$A2494+$A$11,0,1,1)</f>
        <v>38272</v>
      </c>
      <c r="C2494" s="3">
        <f ca="1">OFFSET(InputPriceData!G$15,CalculationsAndCharts!$A2494+$A$11,IF($C$7,8,0),1,1)</f>
        <v>1964100</v>
      </c>
      <c r="D2494" s="4">
        <f ca="1">OFFSET(InputPriceData!C$15,CalculationsAndCharts!$A2494+$A$11,IF($C$7,8,0),1,1)</f>
        <v>36.409999999999997</v>
      </c>
      <c r="E2494" s="4">
        <f ca="1">OFFSET(InputPriceData!D$15,CalculationsAndCharts!$A2494+$A$11,IF($C$7,8,0),1,1)</f>
        <v>36.47</v>
      </c>
      <c r="F2494" s="4">
        <f ca="1">OFFSET(InputPriceData!E$15,CalculationsAndCharts!$A2494+$A$11,IF($C$7,8,0),1,1)</f>
        <v>36.200000000000003</v>
      </c>
      <c r="G2494" s="4">
        <f ca="1">OFFSET(InputPriceData!F$15,CalculationsAndCharts!$A2494+$A$11,IF($C$7,8,0),1,1)</f>
        <v>36.4</v>
      </c>
      <c r="H2494" s="133"/>
      <c r="I2494" s="133"/>
      <c r="J2494" s="37">
        <f t="shared" ca="1" si="734"/>
        <v>339</v>
      </c>
      <c r="K2494" s="124">
        <f t="shared" ca="1" si="735"/>
        <v>7.9999999999998295E-2</v>
      </c>
      <c r="L2494" s="343">
        <f t="shared" ca="1" si="726"/>
        <v>-0.24083871159552994</v>
      </c>
      <c r="M2494" s="345">
        <f t="shared" ca="1" si="736"/>
        <v>0.3175603461462167</v>
      </c>
      <c r="N2494" s="344">
        <f t="shared" ca="1" si="727"/>
        <v>-0.75840297605872609</v>
      </c>
      <c r="O2494" s="4"/>
      <c r="P2494" s="4"/>
      <c r="Q2494" s="3"/>
      <c r="S2494" s="4"/>
      <c r="T2494" s="4" t="b">
        <f t="shared" ca="1" si="728"/>
        <v>0</v>
      </c>
      <c r="U2494" t="b">
        <f t="shared" ca="1" si="729"/>
        <v>0</v>
      </c>
      <c r="W2494" s="317" t="b">
        <f t="shared" ca="1" si="730"/>
        <v>0</v>
      </c>
      <c r="X2494" s="317" t="b">
        <f t="shared" ca="1" si="737"/>
        <v>0</v>
      </c>
      <c r="Y2494" s="317" t="b">
        <f t="shared" ca="1" si="731"/>
        <v>1</v>
      </c>
      <c r="Z2494" t="b">
        <f t="shared" ca="1" si="732"/>
        <v>1</v>
      </c>
      <c r="AA2494" s="37" t="b">
        <f t="shared" ca="1" si="738"/>
        <v>1</v>
      </c>
      <c r="AB2494" t="b">
        <f t="shared" ca="1" si="733"/>
        <v>0</v>
      </c>
      <c r="AD2494" t="b">
        <f t="shared" ca="1" si="739"/>
        <v>1</v>
      </c>
      <c r="AE2494" s="37" t="b">
        <f t="shared" ca="1" si="740"/>
        <v>1</v>
      </c>
      <c r="AF2494" t="b">
        <f t="shared" ca="1" si="741"/>
        <v>0</v>
      </c>
      <c r="AG2494" s="317" t="b">
        <f t="shared" ca="1" si="742"/>
        <v>0</v>
      </c>
      <c r="AH2494" s="317" t="b">
        <f t="shared" ca="1" si="743"/>
        <v>0</v>
      </c>
      <c r="AI2494" s="317" t="b">
        <f t="shared" ca="1" si="744"/>
        <v>1</v>
      </c>
    </row>
    <row r="2495" spans="1:35" x14ac:dyDescent="0.25">
      <c r="A2495">
        <v>2463</v>
      </c>
      <c r="B2495" s="169">
        <f ca="1">OFFSET(InputPriceData!B$15,CalculationsAndCharts!$A2495+$A$11,0,1,1)</f>
        <v>38271</v>
      </c>
      <c r="C2495" s="3">
        <f ca="1">OFFSET(InputPriceData!G$15,CalculationsAndCharts!$A2495+$A$11,IF($C$7,8,0),1,1)</f>
        <v>1126300</v>
      </c>
      <c r="D2495" s="4">
        <f ca="1">OFFSET(InputPriceData!C$15,CalculationsAndCharts!$A2495+$A$11,IF($C$7,8,0),1,1)</f>
        <v>36.5</v>
      </c>
      <c r="E2495" s="4">
        <f ca="1">OFFSET(InputPriceData!D$15,CalculationsAndCharts!$A2495+$A$11,IF($C$7,8,0),1,1)</f>
        <v>36.65</v>
      </c>
      <c r="F2495" s="4">
        <f ca="1">OFFSET(InputPriceData!E$15,CalculationsAndCharts!$A2495+$A$11,IF($C$7,8,0),1,1)</f>
        <v>36.33</v>
      </c>
      <c r="G2495" s="4">
        <f ca="1">OFFSET(InputPriceData!F$15,CalculationsAndCharts!$A2495+$A$11,IF($C$7,8,0),1,1)</f>
        <v>36.4</v>
      </c>
      <c r="H2495" s="133"/>
      <c r="I2495" s="133"/>
      <c r="J2495" s="37">
        <f t="shared" ca="1" si="734"/>
        <v>338</v>
      </c>
      <c r="K2495" s="124">
        <f t="shared" ca="1" si="735"/>
        <v>-0.59000000000000341</v>
      </c>
      <c r="L2495" s="343">
        <f t="shared" ca="1" si="726"/>
        <v>-0.11780148196023842</v>
      </c>
      <c r="M2495" s="345">
        <f t="shared" ca="1" si="736"/>
        <v>0.32044434525349819</v>
      </c>
      <c r="N2495" s="344">
        <f t="shared" ca="1" si="727"/>
        <v>-0.36761916290658092</v>
      </c>
      <c r="O2495" s="4"/>
      <c r="P2495" s="4"/>
      <c r="Q2495" s="3"/>
      <c r="S2495" s="4"/>
      <c r="T2495" s="4" t="b">
        <f t="shared" ca="1" si="728"/>
        <v>0</v>
      </c>
      <c r="U2495" t="b">
        <f t="shared" ca="1" si="729"/>
        <v>1</v>
      </c>
      <c r="W2495" s="317" t="b">
        <f t="shared" ca="1" si="730"/>
        <v>0</v>
      </c>
      <c r="X2495" s="317" t="b">
        <f t="shared" ca="1" si="737"/>
        <v>1</v>
      </c>
      <c r="Y2495" s="317" t="b">
        <f t="shared" ca="1" si="731"/>
        <v>0</v>
      </c>
      <c r="Z2495" t="b">
        <f t="shared" ca="1" si="732"/>
        <v>0</v>
      </c>
      <c r="AA2495" s="37" t="b">
        <f t="shared" ca="1" si="738"/>
        <v>0</v>
      </c>
      <c r="AB2495" t="b">
        <f t="shared" ca="1" si="733"/>
        <v>0</v>
      </c>
      <c r="AD2495" t="b">
        <f t="shared" ca="1" si="739"/>
        <v>0</v>
      </c>
      <c r="AE2495" s="37" t="b">
        <f t="shared" ca="1" si="740"/>
        <v>0</v>
      </c>
      <c r="AF2495" t="b">
        <f t="shared" ca="1" si="741"/>
        <v>0</v>
      </c>
      <c r="AG2495" s="317" t="b">
        <f t="shared" ca="1" si="742"/>
        <v>0</v>
      </c>
      <c r="AH2495" s="317" t="b">
        <f t="shared" ca="1" si="743"/>
        <v>1</v>
      </c>
      <c r="AI2495" s="317" t="b">
        <f t="shared" ca="1" si="744"/>
        <v>0</v>
      </c>
    </row>
    <row r="2496" spans="1:35" x14ac:dyDescent="0.25">
      <c r="A2496">
        <v>2464</v>
      </c>
      <c r="B2496" s="169">
        <f ca="1">OFFSET(InputPriceData!B$15,CalculationsAndCharts!$A2496+$A$11,0,1,1)</f>
        <v>38268</v>
      </c>
      <c r="C2496" s="3">
        <f ca="1">OFFSET(InputPriceData!G$15,CalculationsAndCharts!$A2496+$A$11,IF($C$7,8,0),1,1)</f>
        <v>1381900</v>
      </c>
      <c r="D2496" s="4">
        <f ca="1">OFFSET(InputPriceData!C$15,CalculationsAndCharts!$A2496+$A$11,IF($C$7,8,0),1,1)</f>
        <v>36.950000000000003</v>
      </c>
      <c r="E2496" s="4">
        <f ca="1">OFFSET(InputPriceData!D$15,CalculationsAndCharts!$A2496+$A$11,IF($C$7,8,0),1,1)</f>
        <v>37.119999999999997</v>
      </c>
      <c r="F2496" s="4">
        <f ca="1">OFFSET(InputPriceData!E$15,CalculationsAndCharts!$A2496+$A$11,IF($C$7,8,0),1,1)</f>
        <v>36.130000000000003</v>
      </c>
      <c r="G2496" s="4">
        <f ca="1">OFFSET(InputPriceData!F$15,CalculationsAndCharts!$A2496+$A$11,IF($C$7,8,0),1,1)</f>
        <v>36.32</v>
      </c>
      <c r="H2496" s="133"/>
      <c r="I2496" s="133"/>
      <c r="J2496" s="37">
        <f t="shared" ca="1" si="734"/>
        <v>337</v>
      </c>
      <c r="K2496" s="124">
        <f t="shared" ca="1" si="735"/>
        <v>-1.1799999999999997</v>
      </c>
      <c r="L2496" s="343">
        <f t="shared" ca="1" si="726"/>
        <v>5.714366261714382E-2</v>
      </c>
      <c r="M2496" s="345">
        <f t="shared" ca="1" si="736"/>
        <v>0.32335453607820203</v>
      </c>
      <c r="N2496" s="344">
        <f t="shared" ca="1" si="727"/>
        <v>0.17672138857307959</v>
      </c>
      <c r="O2496" s="4"/>
      <c r="P2496" s="4"/>
      <c r="Q2496" s="3"/>
      <c r="S2496" s="4"/>
      <c r="T2496" s="4" t="b">
        <f t="shared" ca="1" si="728"/>
        <v>0</v>
      </c>
      <c r="U2496" t="b">
        <f t="shared" ca="1" si="729"/>
        <v>0</v>
      </c>
      <c r="W2496" s="317" t="b">
        <f t="shared" ca="1" si="730"/>
        <v>0</v>
      </c>
      <c r="X2496" s="317" t="b">
        <f t="shared" ca="1" si="737"/>
        <v>1</v>
      </c>
      <c r="Y2496" s="317" t="b">
        <f t="shared" ca="1" si="731"/>
        <v>0</v>
      </c>
      <c r="Z2496" t="b">
        <f t="shared" ca="1" si="732"/>
        <v>0</v>
      </c>
      <c r="AA2496" s="37" t="b">
        <f t="shared" ca="1" si="738"/>
        <v>0</v>
      </c>
      <c r="AB2496" t="b">
        <f t="shared" ca="1" si="733"/>
        <v>0</v>
      </c>
      <c r="AD2496" t="b">
        <f t="shared" ca="1" si="739"/>
        <v>0</v>
      </c>
      <c r="AE2496" s="37" t="b">
        <f t="shared" ca="1" si="740"/>
        <v>0</v>
      </c>
      <c r="AF2496" t="b">
        <f t="shared" ca="1" si="741"/>
        <v>0</v>
      </c>
      <c r="AG2496" s="317" t="b">
        <f t="shared" ca="1" si="742"/>
        <v>0</v>
      </c>
      <c r="AH2496" s="317" t="b">
        <f t="shared" ca="1" si="743"/>
        <v>1</v>
      </c>
      <c r="AI2496" s="317" t="b">
        <f t="shared" ca="1" si="744"/>
        <v>0</v>
      </c>
    </row>
    <row r="2497" spans="1:35" x14ac:dyDescent="0.25">
      <c r="A2497">
        <v>2465</v>
      </c>
      <c r="B2497" s="169">
        <f ca="1">OFFSET(InputPriceData!B$15,CalculationsAndCharts!$A2497+$A$11,0,1,1)</f>
        <v>38267</v>
      </c>
      <c r="C2497" s="3">
        <f ca="1">OFFSET(InputPriceData!G$15,CalculationsAndCharts!$A2497+$A$11,IF($C$7,8,0),1,1)</f>
        <v>1143100</v>
      </c>
      <c r="D2497" s="4">
        <f ca="1">OFFSET(InputPriceData!C$15,CalculationsAndCharts!$A2497+$A$11,IF($C$7,8,0),1,1)</f>
        <v>37.53</v>
      </c>
      <c r="E2497" s="4">
        <f ca="1">OFFSET(InputPriceData!D$15,CalculationsAndCharts!$A2497+$A$11,IF($C$7,8,0),1,1)</f>
        <v>37.53</v>
      </c>
      <c r="F2497" s="4">
        <f ca="1">OFFSET(InputPriceData!E$15,CalculationsAndCharts!$A2497+$A$11,IF($C$7,8,0),1,1)</f>
        <v>36.99</v>
      </c>
      <c r="G2497" s="4">
        <f ca="1">OFFSET(InputPriceData!F$15,CalculationsAndCharts!$A2497+$A$11,IF($C$7,8,0),1,1)</f>
        <v>36.99</v>
      </c>
      <c r="H2497" s="133"/>
      <c r="I2497" s="133"/>
      <c r="J2497" s="37">
        <f t="shared" ca="1" si="734"/>
        <v>336</v>
      </c>
      <c r="K2497" s="124">
        <f t="shared" ca="1" si="735"/>
        <v>-0.90999999999999659</v>
      </c>
      <c r="L2497" s="343">
        <f t="shared" ca="1" si="726"/>
        <v>0.2138533003378226</v>
      </c>
      <c r="M2497" s="345">
        <f t="shared" ca="1" si="736"/>
        <v>0.32629115648658125</v>
      </c>
      <c r="N2497" s="344">
        <f t="shared" ca="1" si="727"/>
        <v>0.65540636356970139</v>
      </c>
      <c r="O2497" s="4"/>
      <c r="P2497" s="4"/>
      <c r="Q2497" s="3"/>
      <c r="S2497" s="4"/>
      <c r="T2497" s="4" t="b">
        <f t="shared" ca="1" si="728"/>
        <v>0</v>
      </c>
      <c r="U2497" t="b">
        <f t="shared" ca="1" si="729"/>
        <v>0</v>
      </c>
      <c r="W2497" s="317" t="b">
        <f t="shared" ca="1" si="730"/>
        <v>0</v>
      </c>
      <c r="X2497" s="317" t="b">
        <f t="shared" ca="1" si="737"/>
        <v>1</v>
      </c>
      <c r="Y2497" s="317" t="b">
        <f t="shared" ca="1" si="731"/>
        <v>0</v>
      </c>
      <c r="Z2497" t="b">
        <f t="shared" ca="1" si="732"/>
        <v>0</v>
      </c>
      <c r="AA2497" s="37" t="b">
        <f t="shared" ca="1" si="738"/>
        <v>0</v>
      </c>
      <c r="AB2497" t="b">
        <f t="shared" ca="1" si="733"/>
        <v>0</v>
      </c>
      <c r="AD2497" t="b">
        <f t="shared" ca="1" si="739"/>
        <v>0</v>
      </c>
      <c r="AE2497" s="37" t="b">
        <f t="shared" ca="1" si="740"/>
        <v>0</v>
      </c>
      <c r="AF2497" t="b">
        <f t="shared" ca="1" si="741"/>
        <v>0</v>
      </c>
      <c r="AG2497" s="317" t="b">
        <f t="shared" ca="1" si="742"/>
        <v>0</v>
      </c>
      <c r="AH2497" s="317" t="b">
        <f t="shared" ca="1" si="743"/>
        <v>1</v>
      </c>
      <c r="AI2497" s="317" t="b">
        <f t="shared" ca="1" si="744"/>
        <v>0</v>
      </c>
    </row>
    <row r="2498" spans="1:35" x14ac:dyDescent="0.25">
      <c r="A2498">
        <v>2466</v>
      </c>
      <c r="B2498" s="169">
        <f ca="1">OFFSET(InputPriceData!B$15,CalculationsAndCharts!$A2498+$A$11,0,1,1)</f>
        <v>38266</v>
      </c>
      <c r="C2498" s="3">
        <f ca="1">OFFSET(InputPriceData!G$15,CalculationsAndCharts!$A2498+$A$11,IF($C$7,8,0),1,1)</f>
        <v>1379500</v>
      </c>
      <c r="D2498" s="4">
        <f ca="1">OFFSET(InputPriceData!C$15,CalculationsAndCharts!$A2498+$A$11,IF($C$7,8,0),1,1)</f>
        <v>37.93</v>
      </c>
      <c r="E2498" s="4">
        <f ca="1">OFFSET(InputPriceData!D$15,CalculationsAndCharts!$A2498+$A$11,IF($C$7,8,0),1,1)</f>
        <v>37.93</v>
      </c>
      <c r="F2498" s="4">
        <f ca="1">OFFSET(InputPriceData!E$15,CalculationsAndCharts!$A2498+$A$11,IF($C$7,8,0),1,1)</f>
        <v>37.33</v>
      </c>
      <c r="G2498" s="4">
        <f ca="1">OFFSET(InputPriceData!F$15,CalculationsAndCharts!$A2498+$A$11,IF($C$7,8,0),1,1)</f>
        <v>37.5</v>
      </c>
      <c r="H2498" s="133"/>
      <c r="I2498" s="133"/>
      <c r="J2498" s="37">
        <f t="shared" ca="1" si="734"/>
        <v>335</v>
      </c>
      <c r="K2498" s="124">
        <f t="shared" ca="1" si="735"/>
        <v>-0.27000000000000313</v>
      </c>
      <c r="L2498" s="343">
        <f t="shared" ca="1" si="726"/>
        <v>0.3031081903384405</v>
      </c>
      <c r="M2498" s="345">
        <f t="shared" ca="1" si="736"/>
        <v>0.32925444650512742</v>
      </c>
      <c r="N2498" s="344">
        <f t="shared" ca="1" si="727"/>
        <v>0.92058951232332176</v>
      </c>
      <c r="O2498" s="4"/>
      <c r="P2498" s="4"/>
      <c r="Q2498" s="3"/>
      <c r="S2498" s="4"/>
      <c r="T2498" s="4" t="b">
        <f t="shared" ca="1" si="728"/>
        <v>0</v>
      </c>
      <c r="U2498" t="b">
        <f t="shared" ca="1" si="729"/>
        <v>0</v>
      </c>
      <c r="W2498" s="317" t="b">
        <f t="shared" ca="1" si="730"/>
        <v>0</v>
      </c>
      <c r="X2498" s="317" t="b">
        <f t="shared" ca="1" si="737"/>
        <v>1</v>
      </c>
      <c r="Y2498" s="317" t="b">
        <f t="shared" ca="1" si="731"/>
        <v>0</v>
      </c>
      <c r="Z2498" t="b">
        <f t="shared" ca="1" si="732"/>
        <v>0</v>
      </c>
      <c r="AA2498" s="37" t="b">
        <f t="shared" ca="1" si="738"/>
        <v>0</v>
      </c>
      <c r="AB2498" t="b">
        <f t="shared" ca="1" si="733"/>
        <v>0</v>
      </c>
      <c r="AD2498" t="b">
        <f t="shared" ca="1" si="739"/>
        <v>0</v>
      </c>
      <c r="AE2498" s="37" t="b">
        <f t="shared" ca="1" si="740"/>
        <v>0</v>
      </c>
      <c r="AF2498" t="b">
        <f t="shared" ca="1" si="741"/>
        <v>0</v>
      </c>
      <c r="AG2498" s="317" t="b">
        <f t="shared" ca="1" si="742"/>
        <v>0</v>
      </c>
      <c r="AH2498" s="317" t="b">
        <f t="shared" ca="1" si="743"/>
        <v>1</v>
      </c>
      <c r="AI2498" s="317" t="b">
        <f t="shared" ca="1" si="744"/>
        <v>0</v>
      </c>
    </row>
    <row r="2499" spans="1:35" x14ac:dyDescent="0.25">
      <c r="A2499">
        <v>2467</v>
      </c>
      <c r="B2499" s="169">
        <f ca="1">OFFSET(InputPriceData!B$15,CalculationsAndCharts!$A2499+$A$11,0,1,1)</f>
        <v>38265</v>
      </c>
      <c r="C2499" s="3">
        <f ca="1">OFFSET(InputPriceData!G$15,CalculationsAndCharts!$A2499+$A$11,IF($C$7,8,0),1,1)</f>
        <v>1534300</v>
      </c>
      <c r="D2499" s="4">
        <f ca="1">OFFSET(InputPriceData!C$15,CalculationsAndCharts!$A2499+$A$11,IF($C$7,8,0),1,1)</f>
        <v>37.770000000000003</v>
      </c>
      <c r="E2499" s="4">
        <f ca="1">OFFSET(InputPriceData!D$15,CalculationsAndCharts!$A2499+$A$11,IF($C$7,8,0),1,1)</f>
        <v>38.020000000000003</v>
      </c>
      <c r="F2499" s="4">
        <f ca="1">OFFSET(InputPriceData!E$15,CalculationsAndCharts!$A2499+$A$11,IF($C$7,8,0),1,1)</f>
        <v>37.72</v>
      </c>
      <c r="G2499" s="4">
        <f ca="1">OFFSET(InputPriceData!F$15,CalculationsAndCharts!$A2499+$A$11,IF($C$7,8,0),1,1)</f>
        <v>37.9</v>
      </c>
      <c r="H2499" s="133"/>
      <c r="I2499" s="133"/>
      <c r="J2499" s="37">
        <f t="shared" ca="1" si="734"/>
        <v>334</v>
      </c>
      <c r="K2499" s="124">
        <f t="shared" ca="1" si="735"/>
        <v>-7.9999999999998295E-2</v>
      </c>
      <c r="L2499" s="343">
        <f t="shared" ca="1" si="726"/>
        <v>0.33224464834018913</v>
      </c>
      <c r="M2499" s="345">
        <f t="shared" ca="1" si="736"/>
        <v>0.33224464834018913</v>
      </c>
      <c r="N2499" s="344">
        <f t="shared" ca="1" si="727"/>
        <v>1</v>
      </c>
      <c r="O2499" s="4"/>
      <c r="P2499" s="4"/>
      <c r="Q2499" s="3"/>
      <c r="S2499" s="4"/>
      <c r="T2499" s="4" t="b">
        <f t="shared" ca="1" si="728"/>
        <v>0</v>
      </c>
      <c r="U2499" t="b">
        <f t="shared" ca="1" si="729"/>
        <v>0</v>
      </c>
      <c r="W2499" s="317" t="b">
        <f t="shared" ca="1" si="730"/>
        <v>0</v>
      </c>
      <c r="X2499" s="317" t="b">
        <f t="shared" ca="1" si="737"/>
        <v>1</v>
      </c>
      <c r="Y2499" s="317" t="b">
        <f t="shared" ca="1" si="731"/>
        <v>0</v>
      </c>
      <c r="Z2499" t="b">
        <f t="shared" ca="1" si="732"/>
        <v>0</v>
      </c>
      <c r="AA2499" s="37" t="b">
        <f t="shared" ca="1" si="738"/>
        <v>0</v>
      </c>
      <c r="AB2499" t="b">
        <f t="shared" ca="1" si="733"/>
        <v>0</v>
      </c>
      <c r="AD2499" t="b">
        <f t="shared" ca="1" si="739"/>
        <v>0</v>
      </c>
      <c r="AE2499" s="37" t="b">
        <f t="shared" ca="1" si="740"/>
        <v>0</v>
      </c>
      <c r="AF2499" t="b">
        <f t="shared" ca="1" si="741"/>
        <v>0</v>
      </c>
      <c r="AG2499" s="317" t="b">
        <f t="shared" ca="1" si="742"/>
        <v>0</v>
      </c>
      <c r="AH2499" s="317" t="b">
        <f t="shared" ca="1" si="743"/>
        <v>1</v>
      </c>
      <c r="AI2499" s="317" t="b">
        <f t="shared" ca="1" si="744"/>
        <v>0</v>
      </c>
    </row>
    <row r="2500" spans="1:35" x14ac:dyDescent="0.25">
      <c r="A2500">
        <v>2468</v>
      </c>
      <c r="B2500" s="169">
        <f ca="1">OFFSET(InputPriceData!B$15,CalculationsAndCharts!$A2500+$A$11,0,1,1)</f>
        <v>38264</v>
      </c>
      <c r="C2500" s="3">
        <f ca="1">OFFSET(InputPriceData!G$15,CalculationsAndCharts!$A2500+$A$11,IF($C$7,8,0),1,1)</f>
        <v>1561000</v>
      </c>
      <c r="D2500" s="4">
        <f ca="1">OFFSET(InputPriceData!C$15,CalculationsAndCharts!$A2500+$A$11,IF($C$7,8,0),1,1)</f>
        <v>38.04</v>
      </c>
      <c r="E2500" s="4">
        <f ca="1">OFFSET(InputPriceData!D$15,CalculationsAndCharts!$A2500+$A$11,IF($C$7,8,0),1,1)</f>
        <v>38.1</v>
      </c>
      <c r="F2500" s="4">
        <f ca="1">OFFSET(InputPriceData!E$15,CalculationsAndCharts!$A2500+$A$11,IF($C$7,8,0),1,1)</f>
        <v>37.6</v>
      </c>
      <c r="G2500" s="4">
        <f ca="1">OFFSET(InputPriceData!F$15,CalculationsAndCharts!$A2500+$A$11,IF($C$7,8,0),1,1)</f>
        <v>37.770000000000003</v>
      </c>
      <c r="H2500" s="133"/>
      <c r="I2500" s="133"/>
      <c r="J2500" s="37">
        <f t="shared" ca="1" si="734"/>
        <v>333</v>
      </c>
      <c r="K2500" s="124">
        <f t="shared" ca="1" si="735"/>
        <v>-0.20999999999999375</v>
      </c>
      <c r="L2500" s="343">
        <f t="shared" ca="1" si="726"/>
        <v>0.31518072137346037</v>
      </c>
      <c r="M2500" s="345">
        <f t="shared" ca="1" si="736"/>
        <v>0.31518072137346037</v>
      </c>
      <c r="N2500" s="344">
        <f t="shared" ca="1" si="727"/>
        <v>1</v>
      </c>
      <c r="O2500" s="4"/>
      <c r="P2500" s="4"/>
      <c r="Q2500" s="3"/>
      <c r="S2500" s="4"/>
      <c r="T2500" s="4" t="b">
        <f t="shared" ca="1" si="728"/>
        <v>0</v>
      </c>
      <c r="U2500" t="b">
        <f t="shared" ca="1" si="729"/>
        <v>0</v>
      </c>
      <c r="W2500" s="317" t="b">
        <f t="shared" ca="1" si="730"/>
        <v>0</v>
      </c>
      <c r="X2500" s="317" t="b">
        <f t="shared" ca="1" si="737"/>
        <v>1</v>
      </c>
      <c r="Y2500" s="317" t="b">
        <f t="shared" ca="1" si="731"/>
        <v>0</v>
      </c>
      <c r="Z2500" t="b">
        <f t="shared" ca="1" si="732"/>
        <v>0</v>
      </c>
      <c r="AA2500" s="37" t="b">
        <f t="shared" ca="1" si="738"/>
        <v>0</v>
      </c>
      <c r="AB2500" t="b">
        <f t="shared" ca="1" si="733"/>
        <v>0</v>
      </c>
      <c r="AD2500" t="b">
        <f t="shared" ca="1" si="739"/>
        <v>0</v>
      </c>
      <c r="AE2500" s="37" t="b">
        <f t="shared" ca="1" si="740"/>
        <v>0</v>
      </c>
      <c r="AF2500" t="b">
        <f t="shared" ca="1" si="741"/>
        <v>0</v>
      </c>
      <c r="AG2500" s="317" t="b">
        <f t="shared" ca="1" si="742"/>
        <v>0</v>
      </c>
      <c r="AH2500" s="317" t="b">
        <f t="shared" ca="1" si="743"/>
        <v>1</v>
      </c>
      <c r="AI2500" s="317" t="b">
        <f t="shared" ca="1" si="744"/>
        <v>0</v>
      </c>
    </row>
    <row r="2501" spans="1:35" x14ac:dyDescent="0.25">
      <c r="A2501">
        <v>2469</v>
      </c>
      <c r="B2501" s="169">
        <f ca="1">OFFSET(InputPriceData!B$15,CalculationsAndCharts!$A2501+$A$11,0,1,1)</f>
        <v>38261</v>
      </c>
      <c r="C2501" s="3">
        <f ca="1">OFFSET(InputPriceData!G$15,CalculationsAndCharts!$A2501+$A$11,IF($C$7,8,0),1,1)</f>
        <v>1928400</v>
      </c>
      <c r="D2501" s="4">
        <f ca="1">OFFSET(InputPriceData!C$15,CalculationsAndCharts!$A2501+$A$11,IF($C$7,8,0),1,1)</f>
        <v>38</v>
      </c>
      <c r="E2501" s="4">
        <f ca="1">OFFSET(InputPriceData!D$15,CalculationsAndCharts!$A2501+$A$11,IF($C$7,8,0),1,1)</f>
        <v>38.22</v>
      </c>
      <c r="F2501" s="4">
        <f ca="1">OFFSET(InputPriceData!E$15,CalculationsAndCharts!$A2501+$A$11,IF($C$7,8,0),1,1)</f>
        <v>37.630000000000003</v>
      </c>
      <c r="G2501" s="4">
        <f ca="1">OFFSET(InputPriceData!F$15,CalculationsAndCharts!$A2501+$A$11,IF($C$7,8,0),1,1)</f>
        <v>37.979999999999997</v>
      </c>
      <c r="H2501" s="133"/>
      <c r="I2501" s="133"/>
      <c r="J2501" s="37">
        <f t="shared" ca="1" si="734"/>
        <v>332</v>
      </c>
      <c r="K2501" s="124">
        <f t="shared" ca="1" si="735"/>
        <v>1.2099999999999937</v>
      </c>
      <c r="L2501" s="343">
        <f t="shared" ca="1" si="726"/>
        <v>0.23187626572698067</v>
      </c>
      <c r="M2501" s="345">
        <f t="shared" ca="1" si="736"/>
        <v>0.28190460732183076</v>
      </c>
      <c r="N2501" s="344">
        <f t="shared" ca="1" si="727"/>
        <v>0.82253450175882992</v>
      </c>
      <c r="O2501" s="4"/>
      <c r="P2501" s="4"/>
      <c r="Q2501" s="3"/>
      <c r="S2501" s="4"/>
      <c r="T2501" s="4" t="b">
        <f t="shared" ca="1" si="728"/>
        <v>0</v>
      </c>
      <c r="U2501" t="b">
        <f t="shared" ca="1" si="729"/>
        <v>0</v>
      </c>
      <c r="W2501" s="317" t="b">
        <f t="shared" ca="1" si="730"/>
        <v>0</v>
      </c>
      <c r="X2501" s="317" t="b">
        <f t="shared" ca="1" si="737"/>
        <v>1</v>
      </c>
      <c r="Y2501" s="317" t="b">
        <f t="shared" ca="1" si="731"/>
        <v>0</v>
      </c>
      <c r="Z2501" t="b">
        <f t="shared" ca="1" si="732"/>
        <v>0</v>
      </c>
      <c r="AA2501" s="37" t="b">
        <f t="shared" ca="1" si="738"/>
        <v>0</v>
      </c>
      <c r="AB2501" t="b">
        <f t="shared" ca="1" si="733"/>
        <v>0</v>
      </c>
      <c r="AD2501" t="b">
        <f t="shared" ca="1" si="739"/>
        <v>0</v>
      </c>
      <c r="AE2501" s="37" t="b">
        <f t="shared" ca="1" si="740"/>
        <v>0</v>
      </c>
      <c r="AF2501" t="b">
        <f t="shared" ca="1" si="741"/>
        <v>0</v>
      </c>
      <c r="AG2501" s="317" t="b">
        <f t="shared" ca="1" si="742"/>
        <v>0</v>
      </c>
      <c r="AH2501" s="317" t="b">
        <f t="shared" ca="1" si="743"/>
        <v>1</v>
      </c>
      <c r="AI2501" s="317" t="b">
        <f t="shared" ca="1" si="744"/>
        <v>0</v>
      </c>
    </row>
    <row r="2502" spans="1:35" x14ac:dyDescent="0.25">
      <c r="A2502">
        <v>2470</v>
      </c>
      <c r="B2502" s="169">
        <f ca="1">OFFSET(InputPriceData!B$15,CalculationsAndCharts!$A2502+$A$11,0,1,1)</f>
        <v>38260</v>
      </c>
      <c r="C2502" s="3">
        <f ca="1">OFFSET(InputPriceData!G$15,CalculationsAndCharts!$A2502+$A$11,IF($C$7,8,0),1,1)</f>
        <v>3164800</v>
      </c>
      <c r="D2502" s="4">
        <f ca="1">OFFSET(InputPriceData!C$15,CalculationsAndCharts!$A2502+$A$11,IF($C$7,8,0),1,1)</f>
        <v>36.79</v>
      </c>
      <c r="E2502" s="4">
        <f ca="1">OFFSET(InputPriceData!D$15,CalculationsAndCharts!$A2502+$A$11,IF($C$7,8,0),1,1)</f>
        <v>38.590000000000003</v>
      </c>
      <c r="F2502" s="4">
        <f ca="1">OFFSET(InputPriceData!E$15,CalculationsAndCharts!$A2502+$A$11,IF($C$7,8,0),1,1)</f>
        <v>36.71</v>
      </c>
      <c r="G2502" s="4">
        <f ca="1">OFFSET(InputPriceData!F$15,CalculationsAndCharts!$A2502+$A$11,IF($C$7,8,0),1,1)</f>
        <v>37.979999999999997</v>
      </c>
      <c r="H2502" s="133"/>
      <c r="I2502" s="133"/>
      <c r="J2502" s="37">
        <f t="shared" ca="1" si="734"/>
        <v>331</v>
      </c>
      <c r="K2502" s="124">
        <f t="shared" ca="1" si="735"/>
        <v>1.029999999999994</v>
      </c>
      <c r="L2502" s="343">
        <f t="shared" ca="1" si="726"/>
        <v>0.13501622801919327</v>
      </c>
      <c r="M2502" s="345">
        <f t="shared" ca="1" si="736"/>
        <v>0.28446479043575251</v>
      </c>
      <c r="N2502" s="344">
        <f t="shared" ca="1" si="727"/>
        <v>0.47463247670255071</v>
      </c>
      <c r="O2502" s="4"/>
      <c r="P2502" s="4"/>
      <c r="Q2502" s="3"/>
      <c r="S2502" s="4"/>
      <c r="T2502" s="4" t="b">
        <f t="shared" ca="1" si="728"/>
        <v>0</v>
      </c>
      <c r="U2502" t="b">
        <f t="shared" ca="1" si="729"/>
        <v>0</v>
      </c>
      <c r="W2502" s="317" t="b">
        <f t="shared" ca="1" si="730"/>
        <v>0</v>
      </c>
      <c r="X2502" s="317" t="b">
        <f t="shared" ca="1" si="737"/>
        <v>1</v>
      </c>
      <c r="Y2502" s="317" t="b">
        <f t="shared" ca="1" si="731"/>
        <v>0</v>
      </c>
      <c r="Z2502" t="b">
        <f t="shared" ca="1" si="732"/>
        <v>0</v>
      </c>
      <c r="AA2502" s="37" t="b">
        <f t="shared" ca="1" si="738"/>
        <v>0</v>
      </c>
      <c r="AB2502" t="b">
        <f t="shared" ca="1" si="733"/>
        <v>0</v>
      </c>
      <c r="AD2502" t="b">
        <f t="shared" ca="1" si="739"/>
        <v>0</v>
      </c>
      <c r="AE2502" s="37" t="b">
        <f t="shared" ca="1" si="740"/>
        <v>0</v>
      </c>
      <c r="AF2502" t="b">
        <f t="shared" ca="1" si="741"/>
        <v>0</v>
      </c>
      <c r="AG2502" s="317" t="b">
        <f t="shared" ca="1" si="742"/>
        <v>0</v>
      </c>
      <c r="AH2502" s="317" t="b">
        <f t="shared" ca="1" si="743"/>
        <v>1</v>
      </c>
      <c r="AI2502" s="317" t="b">
        <f t="shared" ca="1" si="744"/>
        <v>0</v>
      </c>
    </row>
    <row r="2503" spans="1:35" x14ac:dyDescent="0.25">
      <c r="A2503">
        <v>2471</v>
      </c>
      <c r="B2503" s="169">
        <f ca="1">OFFSET(InputPriceData!B$15,CalculationsAndCharts!$A2503+$A$11,0,1,1)</f>
        <v>38259</v>
      </c>
      <c r="C2503" s="3">
        <f ca="1">OFFSET(InputPriceData!G$15,CalculationsAndCharts!$A2503+$A$11,IF($C$7,8,0),1,1)</f>
        <v>1388400</v>
      </c>
      <c r="D2503" s="4">
        <f ca="1">OFFSET(InputPriceData!C$15,CalculationsAndCharts!$A2503+$A$11,IF($C$7,8,0),1,1)</f>
        <v>36.799999999999997</v>
      </c>
      <c r="E2503" s="4">
        <f ca="1">OFFSET(InputPriceData!D$15,CalculationsAndCharts!$A2503+$A$11,IF($C$7,8,0),1,1)</f>
        <v>36.799999999999997</v>
      </c>
      <c r="F2503" s="4">
        <f ca="1">OFFSET(InputPriceData!E$15,CalculationsAndCharts!$A2503+$A$11,IF($C$7,8,0),1,1)</f>
        <v>36.32</v>
      </c>
      <c r="G2503" s="4">
        <f ca="1">OFFSET(InputPriceData!F$15,CalculationsAndCharts!$A2503+$A$11,IF($C$7,8,0),1,1)</f>
        <v>36.770000000000003</v>
      </c>
      <c r="H2503" s="133"/>
      <c r="I2503" s="133"/>
      <c r="J2503" s="37">
        <f t="shared" ca="1" si="734"/>
        <v>330</v>
      </c>
      <c r="K2503" s="124">
        <f t="shared" ca="1" si="735"/>
        <v>8.00000000000054E-2</v>
      </c>
      <c r="L2503" s="343">
        <f t="shared" ca="1" si="726"/>
        <v>0.10534089367208288</v>
      </c>
      <c r="M2503" s="345">
        <f t="shared" ca="1" si="736"/>
        <v>0.28704822445585521</v>
      </c>
      <c r="N2503" s="344">
        <f t="shared" ca="1" si="727"/>
        <v>0.36697977795115444</v>
      </c>
      <c r="O2503" s="4"/>
      <c r="P2503" s="4"/>
      <c r="Q2503" s="3"/>
      <c r="S2503" s="4"/>
      <c r="T2503" s="4" t="b">
        <f t="shared" ca="1" si="728"/>
        <v>0</v>
      </c>
      <c r="U2503" t="b">
        <f t="shared" ca="1" si="729"/>
        <v>0</v>
      </c>
      <c r="W2503" s="317" t="b">
        <f t="shared" ca="1" si="730"/>
        <v>0</v>
      </c>
      <c r="X2503" s="317" t="b">
        <f t="shared" ca="1" si="737"/>
        <v>1</v>
      </c>
      <c r="Y2503" s="317" t="b">
        <f t="shared" ca="1" si="731"/>
        <v>0</v>
      </c>
      <c r="Z2503" t="b">
        <f t="shared" ca="1" si="732"/>
        <v>0</v>
      </c>
      <c r="AA2503" s="37" t="b">
        <f t="shared" ca="1" si="738"/>
        <v>0</v>
      </c>
      <c r="AB2503" t="b">
        <f t="shared" ca="1" si="733"/>
        <v>0</v>
      </c>
      <c r="AD2503" t="b">
        <f t="shared" ca="1" si="739"/>
        <v>0</v>
      </c>
      <c r="AE2503" s="37" t="b">
        <f t="shared" ca="1" si="740"/>
        <v>0</v>
      </c>
      <c r="AF2503" t="b">
        <f t="shared" ca="1" si="741"/>
        <v>0</v>
      </c>
      <c r="AG2503" s="317" t="b">
        <f t="shared" ca="1" si="742"/>
        <v>0</v>
      </c>
      <c r="AH2503" s="317" t="b">
        <f t="shared" ca="1" si="743"/>
        <v>1</v>
      </c>
      <c r="AI2503" s="317" t="b">
        <f t="shared" ca="1" si="744"/>
        <v>0</v>
      </c>
    </row>
    <row r="2504" spans="1:35" x14ac:dyDescent="0.25">
      <c r="A2504">
        <v>2472</v>
      </c>
      <c r="B2504" s="169">
        <f ca="1">OFFSET(InputPriceData!B$15,CalculationsAndCharts!$A2504+$A$11,0,1,1)</f>
        <v>38258</v>
      </c>
      <c r="C2504" s="3">
        <f ca="1">OFFSET(InputPriceData!G$15,CalculationsAndCharts!$A2504+$A$11,IF($C$7,8,0),1,1)</f>
        <v>1074900</v>
      </c>
      <c r="D2504" s="4">
        <f ca="1">OFFSET(InputPriceData!C$15,CalculationsAndCharts!$A2504+$A$11,IF($C$7,8,0),1,1)</f>
        <v>36.64</v>
      </c>
      <c r="E2504" s="4">
        <f ca="1">OFFSET(InputPriceData!D$15,CalculationsAndCharts!$A2504+$A$11,IF($C$7,8,0),1,1)</f>
        <v>37.06</v>
      </c>
      <c r="F2504" s="4">
        <f ca="1">OFFSET(InputPriceData!E$15,CalculationsAndCharts!$A2504+$A$11,IF($C$7,8,0),1,1)</f>
        <v>36.46</v>
      </c>
      <c r="G2504" s="4">
        <f ca="1">OFFSET(InputPriceData!F$15,CalculationsAndCharts!$A2504+$A$11,IF($C$7,8,0),1,1)</f>
        <v>36.950000000000003</v>
      </c>
      <c r="H2504" s="133"/>
      <c r="I2504" s="133"/>
      <c r="J2504" s="37">
        <f t="shared" ca="1" si="734"/>
        <v>329</v>
      </c>
      <c r="K2504" s="124">
        <f t="shared" ca="1" si="735"/>
        <v>-5.9999999999995168E-2</v>
      </c>
      <c r="L2504" s="343">
        <f t="shared" ca="1" si="726"/>
        <v>0.11446967019741543</v>
      </c>
      <c r="M2504" s="345">
        <f t="shared" ca="1" si="736"/>
        <v>0.28965512054072168</v>
      </c>
      <c r="N2504" s="344">
        <f t="shared" ca="1" si="727"/>
        <v>0.39519297978825996</v>
      </c>
      <c r="O2504" s="4"/>
      <c r="P2504" s="4"/>
      <c r="Q2504" s="3"/>
      <c r="S2504" s="4"/>
      <c r="T2504" s="4" t="b">
        <f t="shared" ca="1" si="728"/>
        <v>0</v>
      </c>
      <c r="U2504" t="b">
        <f t="shared" ca="1" si="729"/>
        <v>0</v>
      </c>
      <c r="W2504" s="317" t="b">
        <f t="shared" ca="1" si="730"/>
        <v>0</v>
      </c>
      <c r="X2504" s="317" t="b">
        <f t="shared" ca="1" si="737"/>
        <v>1</v>
      </c>
      <c r="Y2504" s="317" t="b">
        <f t="shared" ca="1" si="731"/>
        <v>0</v>
      </c>
      <c r="Z2504" t="b">
        <f t="shared" ca="1" si="732"/>
        <v>0</v>
      </c>
      <c r="AA2504" s="37" t="b">
        <f t="shared" ca="1" si="738"/>
        <v>0</v>
      </c>
      <c r="AB2504" t="b">
        <f t="shared" ca="1" si="733"/>
        <v>0</v>
      </c>
      <c r="AD2504" t="b">
        <f t="shared" ca="1" si="739"/>
        <v>0</v>
      </c>
      <c r="AE2504" s="37" t="b">
        <f t="shared" ca="1" si="740"/>
        <v>0</v>
      </c>
      <c r="AF2504" t="b">
        <f t="shared" ca="1" si="741"/>
        <v>0</v>
      </c>
      <c r="AG2504" s="317" t="b">
        <f t="shared" ca="1" si="742"/>
        <v>0</v>
      </c>
      <c r="AH2504" s="317" t="b">
        <f t="shared" ca="1" si="743"/>
        <v>1</v>
      </c>
      <c r="AI2504" s="317" t="b">
        <f t="shared" ca="1" si="744"/>
        <v>0</v>
      </c>
    </row>
    <row r="2505" spans="1:35" x14ac:dyDescent="0.25">
      <c r="A2505">
        <v>2473</v>
      </c>
      <c r="B2505" s="169">
        <f ca="1">OFFSET(InputPriceData!B$15,CalculationsAndCharts!$A2505+$A$11,0,1,1)</f>
        <v>38257</v>
      </c>
      <c r="C2505" s="3">
        <f ca="1">OFFSET(InputPriceData!G$15,CalculationsAndCharts!$A2505+$A$11,IF($C$7,8,0),1,1)</f>
        <v>1307800</v>
      </c>
      <c r="D2505" s="4">
        <f ca="1">OFFSET(InputPriceData!C$15,CalculationsAndCharts!$A2505+$A$11,IF($C$7,8,0),1,1)</f>
        <v>36.78</v>
      </c>
      <c r="E2505" s="4">
        <f ca="1">OFFSET(InputPriceData!D$15,CalculationsAndCharts!$A2505+$A$11,IF($C$7,8,0),1,1)</f>
        <v>36.99</v>
      </c>
      <c r="F2505" s="4">
        <f ca="1">OFFSET(InputPriceData!E$15,CalculationsAndCharts!$A2505+$A$11,IF($C$7,8,0),1,1)</f>
        <v>36.65</v>
      </c>
      <c r="G2505" s="4">
        <f ca="1">OFFSET(InputPriceData!F$15,CalculationsAndCharts!$A2505+$A$11,IF($C$7,8,0),1,1)</f>
        <v>36.69</v>
      </c>
      <c r="H2505" s="133"/>
      <c r="I2505" s="133"/>
      <c r="J2505" s="37">
        <f t="shared" ca="1" si="734"/>
        <v>328</v>
      </c>
      <c r="K2505" s="124">
        <f t="shared" ca="1" si="735"/>
        <v>0.25999999999999801</v>
      </c>
      <c r="L2505" s="343">
        <f t="shared" ca="1" si="726"/>
        <v>0.11583263309614093</v>
      </c>
      <c r="M2505" s="345">
        <f t="shared" ca="1" si="736"/>
        <v>0.29228569176662128</v>
      </c>
      <c r="N2505" s="344">
        <f t="shared" ca="1" si="727"/>
        <v>0.39629936175127167</v>
      </c>
      <c r="O2505" s="4"/>
      <c r="P2505" s="4"/>
      <c r="Q2505" s="3"/>
      <c r="S2505" s="4"/>
      <c r="T2505" s="4" t="b">
        <f t="shared" ca="1" si="728"/>
        <v>0</v>
      </c>
      <c r="U2505" t="b">
        <f t="shared" ca="1" si="729"/>
        <v>0</v>
      </c>
      <c r="W2505" s="317" t="b">
        <f t="shared" ca="1" si="730"/>
        <v>0</v>
      </c>
      <c r="X2505" s="317" t="b">
        <f t="shared" ca="1" si="737"/>
        <v>1</v>
      </c>
      <c r="Y2505" s="317" t="b">
        <f t="shared" ca="1" si="731"/>
        <v>0</v>
      </c>
      <c r="Z2505" t="b">
        <f t="shared" ca="1" si="732"/>
        <v>0</v>
      </c>
      <c r="AA2505" s="37" t="b">
        <f t="shared" ca="1" si="738"/>
        <v>0</v>
      </c>
      <c r="AB2505" t="b">
        <f t="shared" ca="1" si="733"/>
        <v>0</v>
      </c>
      <c r="AD2505" t="b">
        <f t="shared" ca="1" si="739"/>
        <v>0</v>
      </c>
      <c r="AE2505" s="37" t="b">
        <f t="shared" ca="1" si="740"/>
        <v>0</v>
      </c>
      <c r="AF2505" t="b">
        <f t="shared" ca="1" si="741"/>
        <v>0</v>
      </c>
      <c r="AG2505" s="317" t="b">
        <f t="shared" ca="1" si="742"/>
        <v>0</v>
      </c>
      <c r="AH2505" s="317" t="b">
        <f t="shared" ca="1" si="743"/>
        <v>1</v>
      </c>
      <c r="AI2505" s="317" t="b">
        <f t="shared" ca="1" si="744"/>
        <v>0</v>
      </c>
    </row>
    <row r="2506" spans="1:35" x14ac:dyDescent="0.25">
      <c r="A2506">
        <v>2474</v>
      </c>
      <c r="B2506" s="169">
        <f ca="1">OFFSET(InputPriceData!B$15,CalculationsAndCharts!$A2506+$A$11,0,1,1)</f>
        <v>38254</v>
      </c>
      <c r="C2506" s="3">
        <f ca="1">OFFSET(InputPriceData!G$15,CalculationsAndCharts!$A2506+$A$11,IF($C$7,8,0),1,1)</f>
        <v>1109300</v>
      </c>
      <c r="D2506" s="4">
        <f ca="1">OFFSET(InputPriceData!C$15,CalculationsAndCharts!$A2506+$A$11,IF($C$7,8,0),1,1)</f>
        <v>36.5</v>
      </c>
      <c r="E2506" s="4">
        <f ca="1">OFFSET(InputPriceData!D$15,CalculationsAndCharts!$A2506+$A$11,IF($C$7,8,0),1,1)</f>
        <v>37.17</v>
      </c>
      <c r="F2506" s="4">
        <f ca="1">OFFSET(InputPriceData!E$15,CalculationsAndCharts!$A2506+$A$11,IF($C$7,8,0),1,1)</f>
        <v>36.450000000000003</v>
      </c>
      <c r="G2506" s="4">
        <f ca="1">OFFSET(InputPriceData!F$15,CalculationsAndCharts!$A2506+$A$11,IF($C$7,8,0),1,1)</f>
        <v>37.01</v>
      </c>
      <c r="H2506" s="133"/>
      <c r="I2506" s="133"/>
      <c r="J2506" s="37">
        <f t="shared" ca="1" si="734"/>
        <v>327</v>
      </c>
      <c r="K2506" s="124">
        <f t="shared" ca="1" si="735"/>
        <v>0.60999999999999943</v>
      </c>
      <c r="L2506" s="343">
        <f t="shared" ca="1" si="726"/>
        <v>0.11600718866074264</v>
      </c>
      <c r="M2506" s="345">
        <f t="shared" ca="1" si="736"/>
        <v>0.29494015314492561</v>
      </c>
      <c r="N2506" s="344">
        <f t="shared" ca="1" si="727"/>
        <v>0.39332450133956448</v>
      </c>
      <c r="O2506" s="4"/>
      <c r="P2506" s="4"/>
      <c r="Q2506" s="3"/>
      <c r="S2506" s="4"/>
      <c r="T2506" s="4" t="b">
        <f t="shared" ca="1" si="728"/>
        <v>0</v>
      </c>
      <c r="U2506" t="b">
        <f t="shared" ca="1" si="729"/>
        <v>0</v>
      </c>
      <c r="W2506" s="317" t="b">
        <f t="shared" ca="1" si="730"/>
        <v>0</v>
      </c>
      <c r="X2506" s="317" t="b">
        <f t="shared" ca="1" si="737"/>
        <v>1</v>
      </c>
      <c r="Y2506" s="317" t="b">
        <f t="shared" ca="1" si="731"/>
        <v>0</v>
      </c>
      <c r="Z2506" t="b">
        <f t="shared" ca="1" si="732"/>
        <v>0</v>
      </c>
      <c r="AA2506" s="37" t="b">
        <f t="shared" ca="1" si="738"/>
        <v>0</v>
      </c>
      <c r="AB2506" t="b">
        <f t="shared" ca="1" si="733"/>
        <v>0</v>
      </c>
      <c r="AD2506" t="b">
        <f t="shared" ca="1" si="739"/>
        <v>0</v>
      </c>
      <c r="AE2506" s="37" t="b">
        <f t="shared" ca="1" si="740"/>
        <v>0</v>
      </c>
      <c r="AF2506" t="b">
        <f t="shared" ca="1" si="741"/>
        <v>0</v>
      </c>
      <c r="AG2506" s="317" t="b">
        <f t="shared" ca="1" si="742"/>
        <v>0</v>
      </c>
      <c r="AH2506" s="317" t="b">
        <f t="shared" ca="1" si="743"/>
        <v>1</v>
      </c>
      <c r="AI2506" s="317" t="b">
        <f t="shared" ca="1" si="744"/>
        <v>0</v>
      </c>
    </row>
    <row r="2507" spans="1:35" x14ac:dyDescent="0.25">
      <c r="A2507">
        <v>2475</v>
      </c>
      <c r="B2507" s="169">
        <f ca="1">OFFSET(InputPriceData!B$15,CalculationsAndCharts!$A2507+$A$11,0,1,1)</f>
        <v>38253</v>
      </c>
      <c r="C2507" s="3">
        <f ca="1">OFFSET(InputPriceData!G$15,CalculationsAndCharts!$A2507+$A$11,IF($C$7,8,0),1,1)</f>
        <v>1272600</v>
      </c>
      <c r="D2507" s="4">
        <f ca="1">OFFSET(InputPriceData!C$15,CalculationsAndCharts!$A2507+$A$11,IF($C$7,8,0),1,1)</f>
        <v>36.49</v>
      </c>
      <c r="E2507" s="4">
        <f ca="1">OFFSET(InputPriceData!D$15,CalculationsAndCharts!$A2507+$A$11,IF($C$7,8,0),1,1)</f>
        <v>36.549999999999997</v>
      </c>
      <c r="F2507" s="4">
        <f ca="1">OFFSET(InputPriceData!E$15,CalculationsAndCharts!$A2507+$A$11,IF($C$7,8,0),1,1)</f>
        <v>36.200000000000003</v>
      </c>
      <c r="G2507" s="4">
        <f ca="1">OFFSET(InputPriceData!F$15,CalculationsAndCharts!$A2507+$A$11,IF($C$7,8,0),1,1)</f>
        <v>36.43</v>
      </c>
      <c r="H2507" s="133"/>
      <c r="I2507" s="133"/>
      <c r="J2507" s="37">
        <f t="shared" ca="1" si="734"/>
        <v>326</v>
      </c>
      <c r="K2507" s="124">
        <f t="shared" ca="1" si="735"/>
        <v>-0.32999999999999829</v>
      </c>
      <c r="L2507" s="343">
        <f t="shared" ca="1" si="726"/>
        <v>0.15558125167990308</v>
      </c>
      <c r="M2507" s="345">
        <f t="shared" ca="1" si="736"/>
        <v>0.29761872163968278</v>
      </c>
      <c r="N2507" s="344">
        <f t="shared" ca="1" si="727"/>
        <v>0.52275357821158908</v>
      </c>
      <c r="O2507" s="4"/>
      <c r="P2507" s="4"/>
      <c r="Q2507" s="3"/>
      <c r="S2507" s="4"/>
      <c r="T2507" s="4" t="b">
        <f t="shared" ca="1" si="728"/>
        <v>0</v>
      </c>
      <c r="U2507" t="b">
        <f t="shared" ca="1" si="729"/>
        <v>0</v>
      </c>
      <c r="W2507" s="317" t="b">
        <f t="shared" ca="1" si="730"/>
        <v>0</v>
      </c>
      <c r="X2507" s="317" t="b">
        <f t="shared" ca="1" si="737"/>
        <v>1</v>
      </c>
      <c r="Y2507" s="317" t="b">
        <f t="shared" ca="1" si="731"/>
        <v>0</v>
      </c>
      <c r="Z2507" t="b">
        <f t="shared" ca="1" si="732"/>
        <v>0</v>
      </c>
      <c r="AA2507" s="37" t="b">
        <f t="shared" ca="1" si="738"/>
        <v>0</v>
      </c>
      <c r="AB2507" t="b">
        <f t="shared" ca="1" si="733"/>
        <v>0</v>
      </c>
      <c r="AD2507" t="b">
        <f t="shared" ca="1" si="739"/>
        <v>0</v>
      </c>
      <c r="AE2507" s="37" t="b">
        <f t="shared" ca="1" si="740"/>
        <v>0</v>
      </c>
      <c r="AF2507" t="b">
        <f t="shared" ca="1" si="741"/>
        <v>0</v>
      </c>
      <c r="AG2507" s="317" t="b">
        <f t="shared" ca="1" si="742"/>
        <v>0</v>
      </c>
      <c r="AH2507" s="317" t="b">
        <f t="shared" ca="1" si="743"/>
        <v>1</v>
      </c>
      <c r="AI2507" s="317" t="b">
        <f t="shared" ca="1" si="744"/>
        <v>0</v>
      </c>
    </row>
    <row r="2508" spans="1:35" x14ac:dyDescent="0.25">
      <c r="A2508">
        <v>2476</v>
      </c>
      <c r="B2508" s="169">
        <f ca="1">OFFSET(InputPriceData!B$15,CalculationsAndCharts!$A2508+$A$11,0,1,1)</f>
        <v>38252</v>
      </c>
      <c r="C2508" s="3">
        <f ca="1">OFFSET(InputPriceData!G$15,CalculationsAndCharts!$A2508+$A$11,IF($C$7,8,0),1,1)</f>
        <v>1110300</v>
      </c>
      <c r="D2508" s="4">
        <f ca="1">OFFSET(InputPriceData!C$15,CalculationsAndCharts!$A2508+$A$11,IF($C$7,8,0),1,1)</f>
        <v>36.56</v>
      </c>
      <c r="E2508" s="4">
        <f ca="1">OFFSET(InputPriceData!D$15,CalculationsAndCharts!$A2508+$A$11,IF($C$7,8,0),1,1)</f>
        <v>36.630000000000003</v>
      </c>
      <c r="F2508" s="4">
        <f ca="1">OFFSET(InputPriceData!E$15,CalculationsAndCharts!$A2508+$A$11,IF($C$7,8,0),1,1)</f>
        <v>36.11</v>
      </c>
      <c r="G2508" s="4">
        <f ca="1">OFFSET(InputPriceData!F$15,CalculationsAndCharts!$A2508+$A$11,IF($C$7,8,0),1,1)</f>
        <v>36.4</v>
      </c>
      <c r="H2508" s="133"/>
      <c r="I2508" s="133"/>
      <c r="J2508" s="37">
        <f t="shared" ca="1" si="734"/>
        <v>325</v>
      </c>
      <c r="K2508" s="124">
        <f t="shared" ca="1" si="735"/>
        <v>-0.10000000000000142</v>
      </c>
      <c r="L2508" s="343">
        <f t="shared" ca="1" si="726"/>
        <v>0.21536838356800916</v>
      </c>
      <c r="M2508" s="345">
        <f t="shared" ca="1" si="736"/>
        <v>0.30032161618535097</v>
      </c>
      <c r="N2508" s="344">
        <f t="shared" ca="1" si="727"/>
        <v>0.71712581433062483</v>
      </c>
      <c r="O2508" s="4"/>
      <c r="P2508" s="4"/>
      <c r="Q2508" s="3"/>
      <c r="S2508" s="4"/>
      <c r="T2508" s="4" t="b">
        <f t="shared" ca="1" si="728"/>
        <v>0</v>
      </c>
      <c r="U2508" t="b">
        <f t="shared" ca="1" si="729"/>
        <v>0</v>
      </c>
      <c r="W2508" s="317" t="b">
        <f t="shared" ca="1" si="730"/>
        <v>0</v>
      </c>
      <c r="X2508" s="317" t="b">
        <f t="shared" ca="1" si="737"/>
        <v>1</v>
      </c>
      <c r="Y2508" s="317" t="b">
        <f t="shared" ca="1" si="731"/>
        <v>0</v>
      </c>
      <c r="Z2508" t="b">
        <f t="shared" ca="1" si="732"/>
        <v>0</v>
      </c>
      <c r="AA2508" s="37" t="b">
        <f t="shared" ca="1" si="738"/>
        <v>0</v>
      </c>
      <c r="AB2508" t="b">
        <f t="shared" ca="1" si="733"/>
        <v>0</v>
      </c>
      <c r="AD2508" t="b">
        <f t="shared" ca="1" si="739"/>
        <v>0</v>
      </c>
      <c r="AE2508" s="37" t="b">
        <f t="shared" ca="1" si="740"/>
        <v>0</v>
      </c>
      <c r="AF2508" t="b">
        <f t="shared" ca="1" si="741"/>
        <v>0</v>
      </c>
      <c r="AG2508" s="317" t="b">
        <f t="shared" ca="1" si="742"/>
        <v>0</v>
      </c>
      <c r="AH2508" s="317" t="b">
        <f t="shared" ca="1" si="743"/>
        <v>1</v>
      </c>
      <c r="AI2508" s="317" t="b">
        <f t="shared" ca="1" si="744"/>
        <v>0</v>
      </c>
    </row>
    <row r="2509" spans="1:35" x14ac:dyDescent="0.25">
      <c r="A2509">
        <v>2477</v>
      </c>
      <c r="B2509" s="169">
        <f ca="1">OFFSET(InputPriceData!B$15,CalculationsAndCharts!$A2509+$A$11,0,1,1)</f>
        <v>38251</v>
      </c>
      <c r="C2509" s="3">
        <f ca="1">OFFSET(InputPriceData!G$15,CalculationsAndCharts!$A2509+$A$11,IF($C$7,8,0),1,1)</f>
        <v>934000</v>
      </c>
      <c r="D2509" s="4">
        <f ca="1">OFFSET(InputPriceData!C$15,CalculationsAndCharts!$A2509+$A$11,IF($C$7,8,0),1,1)</f>
        <v>36.51</v>
      </c>
      <c r="E2509" s="4">
        <f ca="1">OFFSET(InputPriceData!D$15,CalculationsAndCharts!$A2509+$A$11,IF($C$7,8,0),1,1)</f>
        <v>36.99</v>
      </c>
      <c r="F2509" s="4">
        <f ca="1">OFFSET(InputPriceData!E$15,CalculationsAndCharts!$A2509+$A$11,IF($C$7,8,0),1,1)</f>
        <v>36.450000000000003</v>
      </c>
      <c r="G2509" s="4">
        <f ca="1">OFFSET(InputPriceData!F$15,CalculationsAndCharts!$A2509+$A$11,IF($C$7,8,0),1,1)</f>
        <v>36.76</v>
      </c>
      <c r="H2509" s="133"/>
      <c r="I2509" s="133"/>
      <c r="J2509" s="37">
        <f t="shared" ca="1" si="734"/>
        <v>324</v>
      </c>
      <c r="K2509" s="124">
        <f t="shared" ca="1" si="735"/>
        <v>-0.12000000000000455</v>
      </c>
      <c r="L2509" s="343">
        <f t="shared" ca="1" si="726"/>
        <v>0.25556890950013511</v>
      </c>
      <c r="M2509" s="345">
        <f t="shared" ca="1" si="736"/>
        <v>0.3030490577046932</v>
      </c>
      <c r="N2509" s="344">
        <f t="shared" ca="1" si="727"/>
        <v>0.84332520759452345</v>
      </c>
      <c r="O2509" s="4"/>
      <c r="P2509" s="4"/>
      <c r="Q2509" s="3"/>
      <c r="S2509" s="4"/>
      <c r="T2509" s="4" t="b">
        <f t="shared" ca="1" si="728"/>
        <v>0</v>
      </c>
      <c r="U2509" t="b">
        <f t="shared" ca="1" si="729"/>
        <v>0</v>
      </c>
      <c r="W2509" s="317" t="b">
        <f t="shared" ca="1" si="730"/>
        <v>0</v>
      </c>
      <c r="X2509" s="317" t="b">
        <f t="shared" ca="1" si="737"/>
        <v>1</v>
      </c>
      <c r="Y2509" s="317" t="b">
        <f t="shared" ca="1" si="731"/>
        <v>0</v>
      </c>
      <c r="Z2509" t="b">
        <f t="shared" ca="1" si="732"/>
        <v>0</v>
      </c>
      <c r="AA2509" s="37" t="b">
        <f t="shared" ca="1" si="738"/>
        <v>0</v>
      </c>
      <c r="AB2509" t="b">
        <f t="shared" ca="1" si="733"/>
        <v>0</v>
      </c>
      <c r="AD2509" t="b">
        <f t="shared" ca="1" si="739"/>
        <v>0</v>
      </c>
      <c r="AE2509" s="37" t="b">
        <f t="shared" ca="1" si="740"/>
        <v>0</v>
      </c>
      <c r="AF2509" t="b">
        <f t="shared" ca="1" si="741"/>
        <v>0</v>
      </c>
      <c r="AG2509" s="317" t="b">
        <f t="shared" ca="1" si="742"/>
        <v>0</v>
      </c>
      <c r="AH2509" s="317" t="b">
        <f t="shared" ca="1" si="743"/>
        <v>1</v>
      </c>
      <c r="AI2509" s="317" t="b">
        <f t="shared" ca="1" si="744"/>
        <v>0</v>
      </c>
    </row>
    <row r="2510" spans="1:35" x14ac:dyDescent="0.25">
      <c r="A2510">
        <v>2478</v>
      </c>
      <c r="B2510" s="169">
        <f ca="1">OFFSET(InputPriceData!B$15,CalculationsAndCharts!$A2510+$A$11,0,1,1)</f>
        <v>38250</v>
      </c>
      <c r="C2510" s="3">
        <f ca="1">OFFSET(InputPriceData!G$15,CalculationsAndCharts!$A2510+$A$11,IF($C$7,8,0),1,1)</f>
        <v>1012000</v>
      </c>
      <c r="D2510" s="4">
        <f ca="1">OFFSET(InputPriceData!C$15,CalculationsAndCharts!$A2510+$A$11,IF($C$7,8,0),1,1)</f>
        <v>36.75</v>
      </c>
      <c r="E2510" s="4">
        <f ca="1">OFFSET(InputPriceData!D$15,CalculationsAndCharts!$A2510+$A$11,IF($C$7,8,0),1,1)</f>
        <v>36.950000000000003</v>
      </c>
      <c r="F2510" s="4">
        <f ca="1">OFFSET(InputPriceData!E$15,CalculationsAndCharts!$A2510+$A$11,IF($C$7,8,0),1,1)</f>
        <v>36.28</v>
      </c>
      <c r="G2510" s="4">
        <f ca="1">OFFSET(InputPriceData!F$15,CalculationsAndCharts!$A2510+$A$11,IF($C$7,8,0),1,1)</f>
        <v>36.5</v>
      </c>
      <c r="H2510" s="133"/>
      <c r="I2510" s="133"/>
      <c r="J2510" s="37">
        <f t="shared" ca="1" si="734"/>
        <v>323</v>
      </c>
      <c r="K2510" s="124">
        <f t="shared" ca="1" si="735"/>
        <v>0.20000000000000284</v>
      </c>
      <c r="L2510" s="343">
        <f t="shared" ca="1" si="726"/>
        <v>0.27321222991395311</v>
      </c>
      <c r="M2510" s="345">
        <f t="shared" ca="1" si="736"/>
        <v>0.3058012691268347</v>
      </c>
      <c r="N2510" s="344">
        <f t="shared" ca="1" si="727"/>
        <v>0.89343066068386756</v>
      </c>
      <c r="O2510" s="4"/>
      <c r="P2510" s="4"/>
      <c r="Q2510" s="3"/>
      <c r="S2510" s="4"/>
      <c r="T2510" s="4" t="b">
        <f t="shared" ca="1" si="728"/>
        <v>0</v>
      </c>
      <c r="U2510" t="b">
        <f t="shared" ca="1" si="729"/>
        <v>0</v>
      </c>
      <c r="W2510" s="317" t="b">
        <f t="shared" ca="1" si="730"/>
        <v>0</v>
      </c>
      <c r="X2510" s="317" t="b">
        <f t="shared" ca="1" si="737"/>
        <v>1</v>
      </c>
      <c r="Y2510" s="317" t="b">
        <f t="shared" ca="1" si="731"/>
        <v>0</v>
      </c>
      <c r="Z2510" t="b">
        <f t="shared" ca="1" si="732"/>
        <v>0</v>
      </c>
      <c r="AA2510" s="37" t="b">
        <f t="shared" ca="1" si="738"/>
        <v>0</v>
      </c>
      <c r="AB2510" t="b">
        <f t="shared" ca="1" si="733"/>
        <v>0</v>
      </c>
      <c r="AD2510" t="b">
        <f t="shared" ca="1" si="739"/>
        <v>0</v>
      </c>
      <c r="AE2510" s="37" t="b">
        <f t="shared" ca="1" si="740"/>
        <v>0</v>
      </c>
      <c r="AF2510" t="b">
        <f t="shared" ca="1" si="741"/>
        <v>0</v>
      </c>
      <c r="AG2510" s="317" t="b">
        <f t="shared" ca="1" si="742"/>
        <v>0</v>
      </c>
      <c r="AH2510" s="317" t="b">
        <f t="shared" ca="1" si="743"/>
        <v>1</v>
      </c>
      <c r="AI2510" s="317" t="b">
        <f t="shared" ca="1" si="744"/>
        <v>0</v>
      </c>
    </row>
    <row r="2511" spans="1:35" x14ac:dyDescent="0.25">
      <c r="A2511">
        <v>2479</v>
      </c>
      <c r="B2511" s="169">
        <f ca="1">OFFSET(InputPriceData!B$15,CalculationsAndCharts!$A2511+$A$11,0,1,1)</f>
        <v>38247</v>
      </c>
      <c r="C2511" s="3">
        <f ca="1">OFFSET(InputPriceData!G$15,CalculationsAndCharts!$A2511+$A$11,IF($C$7,8,0),1,1)</f>
        <v>1449400</v>
      </c>
      <c r="D2511" s="4">
        <f ca="1">OFFSET(InputPriceData!C$15,CalculationsAndCharts!$A2511+$A$11,IF($C$7,8,0),1,1)</f>
        <v>36.450000000000003</v>
      </c>
      <c r="E2511" s="4">
        <f ca="1">OFFSET(InputPriceData!D$15,CalculationsAndCharts!$A2511+$A$11,IF($C$7,8,0),1,1)</f>
        <v>36.99</v>
      </c>
      <c r="F2511" s="4">
        <f ca="1">OFFSET(InputPriceData!E$15,CalculationsAndCharts!$A2511+$A$11,IF($C$7,8,0),1,1)</f>
        <v>36.450000000000003</v>
      </c>
      <c r="G2511" s="4">
        <f ca="1">OFFSET(InputPriceData!F$15,CalculationsAndCharts!$A2511+$A$11,IF($C$7,8,0),1,1)</f>
        <v>36.880000000000003</v>
      </c>
      <c r="H2511" s="133"/>
      <c r="I2511" s="133"/>
      <c r="J2511" s="37">
        <f t="shared" ca="1" si="734"/>
        <v>322</v>
      </c>
      <c r="K2511" s="124">
        <f t="shared" ca="1" si="735"/>
        <v>0.48000000000000398</v>
      </c>
      <c r="L2511" s="343">
        <f t="shared" ca="1" si="726"/>
        <v>0.27198982847218089</v>
      </c>
      <c r="M2511" s="345">
        <f t="shared" ca="1" si="736"/>
        <v>0.30857847540548405</v>
      </c>
      <c r="N2511" s="344">
        <f t="shared" ca="1" si="727"/>
        <v>0.88142838905006493</v>
      </c>
      <c r="O2511" s="4"/>
      <c r="P2511" s="4"/>
      <c r="Q2511" s="3"/>
      <c r="S2511" s="4"/>
      <c r="T2511" s="4" t="b">
        <f t="shared" ca="1" si="728"/>
        <v>0</v>
      </c>
      <c r="U2511" t="b">
        <f t="shared" ca="1" si="729"/>
        <v>0</v>
      </c>
      <c r="W2511" s="317" t="b">
        <f t="shared" ca="1" si="730"/>
        <v>0</v>
      </c>
      <c r="X2511" s="317" t="b">
        <f t="shared" ca="1" si="737"/>
        <v>1</v>
      </c>
      <c r="Y2511" s="317" t="b">
        <f t="shared" ca="1" si="731"/>
        <v>0</v>
      </c>
      <c r="Z2511" t="b">
        <f t="shared" ca="1" si="732"/>
        <v>0</v>
      </c>
      <c r="AA2511" s="37" t="b">
        <f t="shared" ca="1" si="738"/>
        <v>0</v>
      </c>
      <c r="AB2511" t="b">
        <f t="shared" ca="1" si="733"/>
        <v>0</v>
      </c>
      <c r="AD2511" t="b">
        <f t="shared" ca="1" si="739"/>
        <v>0</v>
      </c>
      <c r="AE2511" s="37" t="b">
        <f t="shared" ca="1" si="740"/>
        <v>0</v>
      </c>
      <c r="AF2511" t="b">
        <f t="shared" ca="1" si="741"/>
        <v>0</v>
      </c>
      <c r="AG2511" s="317" t="b">
        <f t="shared" ca="1" si="742"/>
        <v>0</v>
      </c>
      <c r="AH2511" s="317" t="b">
        <f t="shared" ca="1" si="743"/>
        <v>1</v>
      </c>
      <c r="AI2511" s="317" t="b">
        <f t="shared" ca="1" si="744"/>
        <v>0</v>
      </c>
    </row>
    <row r="2512" spans="1:35" x14ac:dyDescent="0.25">
      <c r="A2512">
        <v>2480</v>
      </c>
      <c r="B2512" s="169">
        <f ca="1">OFFSET(InputPriceData!B$15,CalculationsAndCharts!$A2512+$A$11,0,1,1)</f>
        <v>38246</v>
      </c>
      <c r="C2512" s="3">
        <f ca="1">OFFSET(InputPriceData!G$15,CalculationsAndCharts!$A2512+$A$11,IF($C$7,8,0),1,1)</f>
        <v>1190600</v>
      </c>
      <c r="D2512" s="4">
        <f ca="1">OFFSET(InputPriceData!C$15,CalculationsAndCharts!$A2512+$A$11,IF($C$7,8,0),1,1)</f>
        <v>36.409999999999997</v>
      </c>
      <c r="E2512" s="4">
        <f ca="1">OFFSET(InputPriceData!D$15,CalculationsAndCharts!$A2512+$A$11,IF($C$7,8,0),1,1)</f>
        <v>36.49</v>
      </c>
      <c r="F2512" s="4">
        <f ca="1">OFFSET(InputPriceData!E$15,CalculationsAndCharts!$A2512+$A$11,IF($C$7,8,0),1,1)</f>
        <v>36.130000000000003</v>
      </c>
      <c r="G2512" s="4">
        <f ca="1">OFFSET(InputPriceData!F$15,CalculationsAndCharts!$A2512+$A$11,IF($C$7,8,0),1,1)</f>
        <v>36.299999999999997</v>
      </c>
      <c r="H2512" s="133"/>
      <c r="I2512" s="133"/>
      <c r="J2512" s="37">
        <f t="shared" ca="1" si="734"/>
        <v>321</v>
      </c>
      <c r="K2512" s="124">
        <f t="shared" ca="1" si="735"/>
        <v>9.9999999999994316E-2</v>
      </c>
      <c r="L2512" s="343">
        <f t="shared" ca="1" si="726"/>
        <v>0.27846304157548529</v>
      </c>
      <c r="M2512" s="345">
        <f t="shared" ca="1" si="736"/>
        <v>0.31138090353731995</v>
      </c>
      <c r="N2512" s="344">
        <f t="shared" ca="1" si="727"/>
        <v>0.89428426217573309</v>
      </c>
      <c r="O2512" s="4"/>
      <c r="P2512" s="4"/>
      <c r="Q2512" s="3"/>
      <c r="S2512" s="4"/>
      <c r="T2512" s="4" t="b">
        <f t="shared" ca="1" si="728"/>
        <v>0</v>
      </c>
      <c r="U2512" t="b">
        <f t="shared" ca="1" si="729"/>
        <v>0</v>
      </c>
      <c r="W2512" s="317" t="b">
        <f t="shared" ca="1" si="730"/>
        <v>0</v>
      </c>
      <c r="X2512" s="317" t="b">
        <f t="shared" ca="1" si="737"/>
        <v>1</v>
      </c>
      <c r="Y2512" s="317" t="b">
        <f t="shared" ca="1" si="731"/>
        <v>0</v>
      </c>
      <c r="Z2512" t="b">
        <f t="shared" ca="1" si="732"/>
        <v>0</v>
      </c>
      <c r="AA2512" s="37" t="b">
        <f t="shared" ca="1" si="738"/>
        <v>0</v>
      </c>
      <c r="AB2512" t="b">
        <f t="shared" ca="1" si="733"/>
        <v>0</v>
      </c>
      <c r="AD2512" t="b">
        <f t="shared" ca="1" si="739"/>
        <v>0</v>
      </c>
      <c r="AE2512" s="37" t="b">
        <f t="shared" ca="1" si="740"/>
        <v>0</v>
      </c>
      <c r="AF2512" t="b">
        <f t="shared" ca="1" si="741"/>
        <v>0</v>
      </c>
      <c r="AG2512" s="317" t="b">
        <f t="shared" ca="1" si="742"/>
        <v>0</v>
      </c>
      <c r="AH2512" s="317" t="b">
        <f t="shared" ca="1" si="743"/>
        <v>1</v>
      </c>
      <c r="AI2512" s="317" t="b">
        <f t="shared" ca="1" si="744"/>
        <v>0</v>
      </c>
    </row>
    <row r="2513" spans="1:35" x14ac:dyDescent="0.25">
      <c r="A2513">
        <v>2481</v>
      </c>
      <c r="B2513" s="169">
        <f ca="1">OFFSET(InputPriceData!B$15,CalculationsAndCharts!$A2513+$A$11,0,1,1)</f>
        <v>38245</v>
      </c>
      <c r="C2513" s="3">
        <f ca="1">OFFSET(InputPriceData!G$15,CalculationsAndCharts!$A2513+$A$11,IF($C$7,8,0),1,1)</f>
        <v>1691100</v>
      </c>
      <c r="D2513" s="4">
        <f ca="1">OFFSET(InputPriceData!C$15,CalculationsAndCharts!$A2513+$A$11,IF($C$7,8,0),1,1)</f>
        <v>36.25</v>
      </c>
      <c r="E2513" s="4">
        <f ca="1">OFFSET(InputPriceData!D$15,CalculationsAndCharts!$A2513+$A$11,IF($C$7,8,0),1,1)</f>
        <v>36.58</v>
      </c>
      <c r="F2513" s="4">
        <f ca="1">OFFSET(InputPriceData!E$15,CalculationsAndCharts!$A2513+$A$11,IF($C$7,8,0),1,1)</f>
        <v>36.21</v>
      </c>
      <c r="G2513" s="4">
        <f ca="1">OFFSET(InputPriceData!F$15,CalculationsAndCharts!$A2513+$A$11,IF($C$7,8,0),1,1)</f>
        <v>36.4</v>
      </c>
      <c r="H2513" s="133"/>
      <c r="I2513" s="133"/>
      <c r="J2513" s="37">
        <f t="shared" ca="1" si="734"/>
        <v>320</v>
      </c>
      <c r="K2513" s="124">
        <f t="shared" ca="1" si="735"/>
        <v>0.30999999999999517</v>
      </c>
      <c r="L2513" s="343">
        <f t="shared" ca="1" si="726"/>
        <v>0.28997798396221003</v>
      </c>
      <c r="M2513" s="345">
        <f t="shared" ca="1" si="736"/>
        <v>0.31420878258054485</v>
      </c>
      <c r="N2513" s="344">
        <f t="shared" ca="1" si="727"/>
        <v>0.92288312752007984</v>
      </c>
      <c r="O2513" s="4"/>
      <c r="P2513" s="4"/>
      <c r="Q2513" s="3"/>
      <c r="S2513" s="4"/>
      <c r="T2513" s="4" t="b">
        <f t="shared" ca="1" si="728"/>
        <v>0</v>
      </c>
      <c r="U2513" t="b">
        <f t="shared" ca="1" si="729"/>
        <v>0</v>
      </c>
      <c r="W2513" s="317" t="b">
        <f t="shared" ca="1" si="730"/>
        <v>0</v>
      </c>
      <c r="X2513" s="317" t="b">
        <f t="shared" ca="1" si="737"/>
        <v>1</v>
      </c>
      <c r="Y2513" s="317" t="b">
        <f t="shared" ca="1" si="731"/>
        <v>0</v>
      </c>
      <c r="Z2513" t="b">
        <f t="shared" ca="1" si="732"/>
        <v>0</v>
      </c>
      <c r="AA2513" s="37" t="b">
        <f t="shared" ca="1" si="738"/>
        <v>0</v>
      </c>
      <c r="AB2513" t="b">
        <f t="shared" ca="1" si="733"/>
        <v>0</v>
      </c>
      <c r="AD2513" t="b">
        <f t="shared" ca="1" si="739"/>
        <v>0</v>
      </c>
      <c r="AE2513" s="37" t="b">
        <f t="shared" ca="1" si="740"/>
        <v>0</v>
      </c>
      <c r="AF2513" t="b">
        <f t="shared" ca="1" si="741"/>
        <v>0</v>
      </c>
      <c r="AG2513" s="317" t="b">
        <f t="shared" ca="1" si="742"/>
        <v>0</v>
      </c>
      <c r="AH2513" s="317" t="b">
        <f t="shared" ca="1" si="743"/>
        <v>1</v>
      </c>
      <c r="AI2513" s="317" t="b">
        <f t="shared" ca="1" si="744"/>
        <v>0</v>
      </c>
    </row>
    <row r="2514" spans="1:35" x14ac:dyDescent="0.25">
      <c r="A2514">
        <v>2482</v>
      </c>
      <c r="B2514" s="169">
        <f ca="1">OFFSET(InputPriceData!B$15,CalculationsAndCharts!$A2514+$A$11,0,1,1)</f>
        <v>38244</v>
      </c>
      <c r="C2514" s="3">
        <f ca="1">OFFSET(InputPriceData!G$15,CalculationsAndCharts!$A2514+$A$11,IF($C$7,8,0),1,1)</f>
        <v>988600</v>
      </c>
      <c r="D2514" s="4">
        <f ca="1">OFFSET(InputPriceData!C$15,CalculationsAndCharts!$A2514+$A$11,IF($C$7,8,0),1,1)</f>
        <v>36.11</v>
      </c>
      <c r="E2514" s="4">
        <f ca="1">OFFSET(InputPriceData!D$15,CalculationsAndCharts!$A2514+$A$11,IF($C$7,8,0),1,1)</f>
        <v>36.31</v>
      </c>
      <c r="F2514" s="4">
        <f ca="1">OFFSET(InputPriceData!E$15,CalculationsAndCharts!$A2514+$A$11,IF($C$7,8,0),1,1)</f>
        <v>35.979999999999997</v>
      </c>
      <c r="G2514" s="4">
        <f ca="1">OFFSET(InputPriceData!F$15,CalculationsAndCharts!$A2514+$A$11,IF($C$7,8,0),1,1)</f>
        <v>36.200000000000003</v>
      </c>
      <c r="H2514" s="133"/>
      <c r="I2514" s="133"/>
      <c r="J2514" s="37">
        <f t="shared" ca="1" si="734"/>
        <v>319</v>
      </c>
      <c r="K2514" s="124">
        <f t="shared" ca="1" si="735"/>
        <v>0.12000000000000455</v>
      </c>
      <c r="L2514" s="343">
        <f t="shared" ca="1" si="726"/>
        <v>0.29746313113156497</v>
      </c>
      <c r="M2514" s="345">
        <f t="shared" ca="1" si="736"/>
        <v>0.31706234367360731</v>
      </c>
      <c r="N2514" s="344">
        <f t="shared" ca="1" si="727"/>
        <v>0.93818498811634876</v>
      </c>
      <c r="O2514" s="4"/>
      <c r="P2514" s="4"/>
      <c r="Q2514" s="3"/>
      <c r="S2514" s="4"/>
      <c r="T2514" s="4" t="b">
        <f t="shared" ca="1" si="728"/>
        <v>0</v>
      </c>
      <c r="U2514" t="b">
        <f t="shared" ca="1" si="729"/>
        <v>0</v>
      </c>
      <c r="W2514" s="317" t="b">
        <f t="shared" ca="1" si="730"/>
        <v>0</v>
      </c>
      <c r="X2514" s="317" t="b">
        <f t="shared" ca="1" si="737"/>
        <v>1</v>
      </c>
      <c r="Y2514" s="317" t="b">
        <f t="shared" ca="1" si="731"/>
        <v>0</v>
      </c>
      <c r="Z2514" t="b">
        <f t="shared" ca="1" si="732"/>
        <v>0</v>
      </c>
      <c r="AA2514" s="37" t="b">
        <f t="shared" ca="1" si="738"/>
        <v>0</v>
      </c>
      <c r="AB2514" t="b">
        <f t="shared" ca="1" si="733"/>
        <v>0</v>
      </c>
      <c r="AD2514" t="b">
        <f t="shared" ca="1" si="739"/>
        <v>0</v>
      </c>
      <c r="AE2514" s="37" t="b">
        <f t="shared" ca="1" si="740"/>
        <v>0</v>
      </c>
      <c r="AF2514" t="b">
        <f t="shared" ca="1" si="741"/>
        <v>0</v>
      </c>
      <c r="AG2514" s="317" t="b">
        <f t="shared" ca="1" si="742"/>
        <v>0</v>
      </c>
      <c r="AH2514" s="317" t="b">
        <f t="shared" ca="1" si="743"/>
        <v>1</v>
      </c>
      <c r="AI2514" s="317" t="b">
        <f t="shared" ca="1" si="744"/>
        <v>0</v>
      </c>
    </row>
    <row r="2515" spans="1:35" x14ac:dyDescent="0.25">
      <c r="A2515">
        <v>2483</v>
      </c>
      <c r="B2515" s="169">
        <f ca="1">OFFSET(InputPriceData!B$15,CalculationsAndCharts!$A2515+$A$11,0,1,1)</f>
        <v>38243</v>
      </c>
      <c r="C2515" s="3">
        <f ca="1">OFFSET(InputPriceData!G$15,CalculationsAndCharts!$A2515+$A$11,IF($C$7,8,0),1,1)</f>
        <v>1433100</v>
      </c>
      <c r="D2515" s="4">
        <f ca="1">OFFSET(InputPriceData!C$15,CalculationsAndCharts!$A2515+$A$11,IF($C$7,8,0),1,1)</f>
        <v>36.08</v>
      </c>
      <c r="E2515" s="4">
        <f ca="1">OFFSET(InputPriceData!D$15,CalculationsAndCharts!$A2515+$A$11,IF($C$7,8,0),1,1)</f>
        <v>36.1</v>
      </c>
      <c r="F2515" s="4">
        <f ca="1">OFFSET(InputPriceData!E$15,CalculationsAndCharts!$A2515+$A$11,IF($C$7,8,0),1,1)</f>
        <v>35.82</v>
      </c>
      <c r="G2515" s="4">
        <f ca="1">OFFSET(InputPriceData!F$15,CalculationsAndCharts!$A2515+$A$11,IF($C$7,8,0),1,1)</f>
        <v>36.090000000000003</v>
      </c>
      <c r="H2515" s="133"/>
      <c r="I2515" s="133"/>
      <c r="J2515" s="37">
        <f t="shared" ca="1" si="734"/>
        <v>318</v>
      </c>
      <c r="K2515" s="124">
        <f t="shared" ca="1" si="735"/>
        <v>0.43000000000000682</v>
      </c>
      <c r="L2515" s="343">
        <f t="shared" ca="1" si="726"/>
        <v>0.29897456565439096</v>
      </c>
      <c r="M2515" s="345">
        <f t="shared" ca="1" si="736"/>
        <v>0.31994182005409416</v>
      </c>
      <c r="N2515" s="344">
        <f t="shared" ca="1" si="727"/>
        <v>0.93446541500527136</v>
      </c>
      <c r="O2515" s="4"/>
      <c r="P2515" s="4"/>
      <c r="Q2515" s="3"/>
      <c r="S2515" s="4"/>
      <c r="T2515" s="4" t="b">
        <f t="shared" ca="1" si="728"/>
        <v>0</v>
      </c>
      <c r="U2515" t="b">
        <f t="shared" ca="1" si="729"/>
        <v>0</v>
      </c>
      <c r="W2515" s="317" t="b">
        <f t="shared" ca="1" si="730"/>
        <v>0</v>
      </c>
      <c r="X2515" s="317" t="b">
        <f t="shared" ca="1" si="737"/>
        <v>1</v>
      </c>
      <c r="Y2515" s="317" t="b">
        <f t="shared" ca="1" si="731"/>
        <v>0</v>
      </c>
      <c r="Z2515" t="b">
        <f t="shared" ca="1" si="732"/>
        <v>0</v>
      </c>
      <c r="AA2515" s="37" t="b">
        <f t="shared" ca="1" si="738"/>
        <v>0</v>
      </c>
      <c r="AB2515" t="b">
        <f t="shared" ca="1" si="733"/>
        <v>0</v>
      </c>
      <c r="AD2515" t="b">
        <f t="shared" ca="1" si="739"/>
        <v>0</v>
      </c>
      <c r="AE2515" s="37" t="b">
        <f t="shared" ca="1" si="740"/>
        <v>0</v>
      </c>
      <c r="AF2515" t="b">
        <f t="shared" ca="1" si="741"/>
        <v>0</v>
      </c>
      <c r="AG2515" s="317" t="b">
        <f t="shared" ca="1" si="742"/>
        <v>0</v>
      </c>
      <c r="AH2515" s="317" t="b">
        <f t="shared" ca="1" si="743"/>
        <v>1</v>
      </c>
      <c r="AI2515" s="317" t="b">
        <f t="shared" ca="1" si="744"/>
        <v>0</v>
      </c>
    </row>
    <row r="2516" spans="1:35" x14ac:dyDescent="0.25">
      <c r="A2516">
        <v>2484</v>
      </c>
      <c r="B2516" s="169">
        <f ca="1">OFFSET(InputPriceData!B$15,CalculationsAndCharts!$A2516+$A$11,0,1,1)</f>
        <v>38240</v>
      </c>
      <c r="C2516" s="3">
        <f ca="1">OFFSET(InputPriceData!G$15,CalculationsAndCharts!$A2516+$A$11,IF($C$7,8,0),1,1)</f>
        <v>1194200</v>
      </c>
      <c r="D2516" s="4">
        <f ca="1">OFFSET(InputPriceData!C$15,CalculationsAndCharts!$A2516+$A$11,IF($C$7,8,0),1,1)</f>
        <v>35.659999999999997</v>
      </c>
      <c r="E2516" s="4">
        <f ca="1">OFFSET(InputPriceData!D$15,CalculationsAndCharts!$A2516+$A$11,IF($C$7,8,0),1,1)</f>
        <v>36.08</v>
      </c>
      <c r="F2516" s="4">
        <f ca="1">OFFSET(InputPriceData!E$15,CalculationsAndCharts!$A2516+$A$11,IF($C$7,8,0),1,1)</f>
        <v>35.49</v>
      </c>
      <c r="G2516" s="4">
        <f ca="1">OFFSET(InputPriceData!F$15,CalculationsAndCharts!$A2516+$A$11,IF($C$7,8,0),1,1)</f>
        <v>36.08</v>
      </c>
      <c r="H2516" s="133"/>
      <c r="I2516" s="133"/>
      <c r="J2516" s="37">
        <f t="shared" ca="1" si="734"/>
        <v>317</v>
      </c>
      <c r="K2516" s="124">
        <f t="shared" ca="1" si="735"/>
        <v>0.44999999999999574</v>
      </c>
      <c r="L2516" s="343">
        <f t="shared" ca="1" si="726"/>
        <v>0.29837749294061355</v>
      </c>
      <c r="M2516" s="345">
        <f t="shared" ca="1" si="736"/>
        <v>0.32284744707779434</v>
      </c>
      <c r="N2516" s="344">
        <f t="shared" ca="1" si="727"/>
        <v>0.92420583046678262</v>
      </c>
      <c r="O2516" s="4"/>
      <c r="P2516" s="4"/>
      <c r="Q2516" s="3"/>
      <c r="S2516" s="4"/>
      <c r="T2516" s="4" t="b">
        <f t="shared" ca="1" si="728"/>
        <v>0</v>
      </c>
      <c r="U2516" t="b">
        <f t="shared" ca="1" si="729"/>
        <v>0</v>
      </c>
      <c r="W2516" s="317" t="b">
        <f t="shared" ca="1" si="730"/>
        <v>0</v>
      </c>
      <c r="X2516" s="317" t="b">
        <f t="shared" ca="1" si="737"/>
        <v>1</v>
      </c>
      <c r="Y2516" s="317" t="b">
        <f t="shared" ca="1" si="731"/>
        <v>0</v>
      </c>
      <c r="Z2516" t="b">
        <f t="shared" ca="1" si="732"/>
        <v>0</v>
      </c>
      <c r="AA2516" s="37" t="b">
        <f t="shared" ca="1" si="738"/>
        <v>0</v>
      </c>
      <c r="AB2516" t="b">
        <f t="shared" ca="1" si="733"/>
        <v>0</v>
      </c>
      <c r="AD2516" t="b">
        <f t="shared" ca="1" si="739"/>
        <v>0</v>
      </c>
      <c r="AE2516" s="37" t="b">
        <f t="shared" ca="1" si="740"/>
        <v>0</v>
      </c>
      <c r="AF2516" t="b">
        <f t="shared" ca="1" si="741"/>
        <v>0</v>
      </c>
      <c r="AG2516" s="317" t="b">
        <f t="shared" ca="1" si="742"/>
        <v>0</v>
      </c>
      <c r="AH2516" s="317" t="b">
        <f t="shared" ca="1" si="743"/>
        <v>1</v>
      </c>
      <c r="AI2516" s="317" t="b">
        <f t="shared" ca="1" si="744"/>
        <v>0</v>
      </c>
    </row>
    <row r="2517" spans="1:35" x14ac:dyDescent="0.25">
      <c r="A2517">
        <v>2485</v>
      </c>
      <c r="B2517" s="169">
        <f ca="1">OFFSET(InputPriceData!B$15,CalculationsAndCharts!$A2517+$A$11,0,1,1)</f>
        <v>38239</v>
      </c>
      <c r="C2517" s="3">
        <f ca="1">OFFSET(InputPriceData!G$15,CalculationsAndCharts!$A2517+$A$11,IF($C$7,8,0),1,1)</f>
        <v>1321600</v>
      </c>
      <c r="D2517" s="4">
        <f ca="1">OFFSET(InputPriceData!C$15,CalculationsAndCharts!$A2517+$A$11,IF($C$7,8,0),1,1)</f>
        <v>35.53</v>
      </c>
      <c r="E2517" s="4">
        <f ca="1">OFFSET(InputPriceData!D$15,CalculationsAndCharts!$A2517+$A$11,IF($C$7,8,0),1,1)</f>
        <v>35.75</v>
      </c>
      <c r="F2517" s="4">
        <f ca="1">OFFSET(InputPriceData!E$15,CalculationsAndCharts!$A2517+$A$11,IF($C$7,8,0),1,1)</f>
        <v>35.53</v>
      </c>
      <c r="G2517" s="4">
        <f ca="1">OFFSET(InputPriceData!F$15,CalculationsAndCharts!$A2517+$A$11,IF($C$7,8,0),1,1)</f>
        <v>35.659999999999997</v>
      </c>
      <c r="H2517" s="133"/>
      <c r="I2517" s="133"/>
      <c r="J2517" s="37">
        <f t="shared" ca="1" si="734"/>
        <v>316</v>
      </c>
      <c r="K2517" s="124">
        <f t="shared" ca="1" si="735"/>
        <v>-0.16000000000000369</v>
      </c>
      <c r="L2517" s="343">
        <f t="shared" ca="1" si="726"/>
        <v>0.31489525937124818</v>
      </c>
      <c r="M2517" s="345">
        <f t="shared" ca="1" si="736"/>
        <v>0.32577946223793575</v>
      </c>
      <c r="N2517" s="344">
        <f t="shared" ca="1" si="727"/>
        <v>0.96659027308867551</v>
      </c>
      <c r="O2517" s="4"/>
      <c r="P2517" s="4"/>
      <c r="Q2517" s="3"/>
      <c r="S2517" s="4"/>
      <c r="T2517" s="4" t="b">
        <f t="shared" ca="1" si="728"/>
        <v>0</v>
      </c>
      <c r="U2517" t="b">
        <f t="shared" ca="1" si="729"/>
        <v>0</v>
      </c>
      <c r="W2517" s="317" t="b">
        <f t="shared" ca="1" si="730"/>
        <v>0</v>
      </c>
      <c r="X2517" s="317" t="b">
        <f t="shared" ca="1" si="737"/>
        <v>1</v>
      </c>
      <c r="Y2517" s="317" t="b">
        <f t="shared" ca="1" si="731"/>
        <v>0</v>
      </c>
      <c r="Z2517" t="b">
        <f t="shared" ca="1" si="732"/>
        <v>0</v>
      </c>
      <c r="AA2517" s="37" t="b">
        <f t="shared" ca="1" si="738"/>
        <v>0</v>
      </c>
      <c r="AB2517" t="b">
        <f t="shared" ca="1" si="733"/>
        <v>0</v>
      </c>
      <c r="AD2517" t="b">
        <f t="shared" ca="1" si="739"/>
        <v>0</v>
      </c>
      <c r="AE2517" s="37" t="b">
        <f t="shared" ca="1" si="740"/>
        <v>0</v>
      </c>
      <c r="AF2517" t="b">
        <f t="shared" ca="1" si="741"/>
        <v>0</v>
      </c>
      <c r="AG2517" s="317" t="b">
        <f t="shared" ca="1" si="742"/>
        <v>0</v>
      </c>
      <c r="AH2517" s="317" t="b">
        <f t="shared" ca="1" si="743"/>
        <v>1</v>
      </c>
      <c r="AI2517" s="317" t="b">
        <f t="shared" ca="1" si="744"/>
        <v>0</v>
      </c>
    </row>
    <row r="2518" spans="1:35" x14ac:dyDescent="0.25">
      <c r="A2518">
        <v>2486</v>
      </c>
      <c r="B2518" s="169">
        <f ca="1">OFFSET(InputPriceData!B$15,CalculationsAndCharts!$A2518+$A$11,0,1,1)</f>
        <v>38238</v>
      </c>
      <c r="C2518" s="3">
        <f ca="1">OFFSET(InputPriceData!G$15,CalculationsAndCharts!$A2518+$A$11,IF($C$7,8,0),1,1)</f>
        <v>1220500</v>
      </c>
      <c r="D2518" s="4">
        <f ca="1">OFFSET(InputPriceData!C$15,CalculationsAndCharts!$A2518+$A$11,IF($C$7,8,0),1,1)</f>
        <v>35.83</v>
      </c>
      <c r="E2518" s="4">
        <f ca="1">OFFSET(InputPriceData!D$15,CalculationsAndCharts!$A2518+$A$11,IF($C$7,8,0),1,1)</f>
        <v>35.89</v>
      </c>
      <c r="F2518" s="4">
        <f ca="1">OFFSET(InputPriceData!E$15,CalculationsAndCharts!$A2518+$A$11,IF($C$7,8,0),1,1)</f>
        <v>35.47</v>
      </c>
      <c r="G2518" s="4">
        <f ca="1">OFFSET(InputPriceData!F$15,CalculationsAndCharts!$A2518+$A$11,IF($C$7,8,0),1,1)</f>
        <v>35.630000000000003</v>
      </c>
      <c r="H2518" s="133"/>
      <c r="I2518" s="133"/>
      <c r="J2518" s="37">
        <f t="shared" ca="1" si="734"/>
        <v>315</v>
      </c>
      <c r="K2518" s="124">
        <f t="shared" ca="1" si="735"/>
        <v>8.00000000000054E-2</v>
      </c>
      <c r="L2518" s="343">
        <f t="shared" ca="1" si="726"/>
        <v>0.31971885150795964</v>
      </c>
      <c r="M2518" s="345">
        <f t="shared" ca="1" si="736"/>
        <v>0.32873810518459712</v>
      </c>
      <c r="N2518" s="344">
        <f t="shared" ca="1" si="727"/>
        <v>0.97256401514034141</v>
      </c>
      <c r="O2518" s="4"/>
      <c r="P2518" s="4"/>
      <c r="Q2518" s="3"/>
      <c r="S2518" s="4"/>
      <c r="T2518" s="4" t="b">
        <f t="shared" ca="1" si="728"/>
        <v>0</v>
      </c>
      <c r="U2518" t="b">
        <f t="shared" ca="1" si="729"/>
        <v>0</v>
      </c>
      <c r="W2518" s="317" t="b">
        <f t="shared" ca="1" si="730"/>
        <v>0</v>
      </c>
      <c r="X2518" s="317" t="b">
        <f t="shared" ca="1" si="737"/>
        <v>1</v>
      </c>
      <c r="Y2518" s="317" t="b">
        <f t="shared" ca="1" si="731"/>
        <v>0</v>
      </c>
      <c r="Z2518" t="b">
        <f t="shared" ca="1" si="732"/>
        <v>0</v>
      </c>
      <c r="AA2518" s="37" t="b">
        <f t="shared" ca="1" si="738"/>
        <v>0</v>
      </c>
      <c r="AB2518" t="b">
        <f t="shared" ca="1" si="733"/>
        <v>0</v>
      </c>
      <c r="AD2518" t="b">
        <f t="shared" ca="1" si="739"/>
        <v>0</v>
      </c>
      <c r="AE2518" s="37" t="b">
        <f t="shared" ca="1" si="740"/>
        <v>0</v>
      </c>
      <c r="AF2518" t="b">
        <f t="shared" ca="1" si="741"/>
        <v>0</v>
      </c>
      <c r="AG2518" s="317" t="b">
        <f t="shared" ca="1" si="742"/>
        <v>0</v>
      </c>
      <c r="AH2518" s="317" t="b">
        <f t="shared" ca="1" si="743"/>
        <v>1</v>
      </c>
      <c r="AI2518" s="317" t="b">
        <f t="shared" ca="1" si="744"/>
        <v>0</v>
      </c>
    </row>
    <row r="2519" spans="1:35" x14ac:dyDescent="0.25">
      <c r="A2519">
        <v>2487</v>
      </c>
      <c r="B2519" s="169">
        <f ca="1">OFFSET(InputPriceData!B$15,CalculationsAndCharts!$A2519+$A$11,0,1,1)</f>
        <v>38237</v>
      </c>
      <c r="C2519" s="3">
        <f ca="1">OFFSET(InputPriceData!G$15,CalculationsAndCharts!$A2519+$A$11,IF($C$7,8,0),1,1)</f>
        <v>1370400</v>
      </c>
      <c r="D2519" s="4">
        <f ca="1">OFFSET(InputPriceData!C$15,CalculationsAndCharts!$A2519+$A$11,IF($C$7,8,0),1,1)</f>
        <v>35.83</v>
      </c>
      <c r="E2519" s="4">
        <f ca="1">OFFSET(InputPriceData!D$15,CalculationsAndCharts!$A2519+$A$11,IF($C$7,8,0),1,1)</f>
        <v>36.07</v>
      </c>
      <c r="F2519" s="4">
        <f ca="1">OFFSET(InputPriceData!E$15,CalculationsAndCharts!$A2519+$A$11,IF($C$7,8,0),1,1)</f>
        <v>35.67</v>
      </c>
      <c r="G2519" s="4">
        <f ca="1">OFFSET(InputPriceData!F$15,CalculationsAndCharts!$A2519+$A$11,IF($C$7,8,0),1,1)</f>
        <v>35.82</v>
      </c>
      <c r="H2519" s="133"/>
      <c r="I2519" s="133"/>
      <c r="J2519" s="37">
        <f t="shared" ca="1" si="734"/>
        <v>314</v>
      </c>
      <c r="K2519" s="124">
        <f t="shared" ca="1" si="735"/>
        <v>0.5</v>
      </c>
      <c r="L2519" s="343">
        <f t="shared" ca="1" si="726"/>
        <v>0.28292057464832965</v>
      </c>
      <c r="M2519" s="345">
        <f t="shared" ca="1" si="736"/>
        <v>0.33172361774429576</v>
      </c>
      <c r="N2519" s="344">
        <f t="shared" ca="1" si="727"/>
        <v>0.85288040861297609</v>
      </c>
      <c r="O2519" s="4"/>
      <c r="P2519" s="4"/>
      <c r="Q2519" s="3"/>
      <c r="S2519" s="4"/>
      <c r="T2519" s="4" t="b">
        <f t="shared" ca="1" si="728"/>
        <v>0</v>
      </c>
      <c r="U2519" t="b">
        <f t="shared" ca="1" si="729"/>
        <v>0</v>
      </c>
      <c r="W2519" s="317" t="b">
        <f t="shared" ca="1" si="730"/>
        <v>0</v>
      </c>
      <c r="X2519" s="317" t="b">
        <f t="shared" ca="1" si="737"/>
        <v>1</v>
      </c>
      <c r="Y2519" s="317" t="b">
        <f t="shared" ca="1" si="731"/>
        <v>0</v>
      </c>
      <c r="Z2519" t="b">
        <f t="shared" ca="1" si="732"/>
        <v>0</v>
      </c>
      <c r="AA2519" s="37" t="b">
        <f t="shared" ca="1" si="738"/>
        <v>0</v>
      </c>
      <c r="AB2519" t="b">
        <f t="shared" ca="1" si="733"/>
        <v>0</v>
      </c>
      <c r="AD2519" t="b">
        <f t="shared" ca="1" si="739"/>
        <v>0</v>
      </c>
      <c r="AE2519" s="37" t="b">
        <f t="shared" ca="1" si="740"/>
        <v>0</v>
      </c>
      <c r="AF2519" t="b">
        <f t="shared" ca="1" si="741"/>
        <v>0</v>
      </c>
      <c r="AG2519" s="317" t="b">
        <f t="shared" ca="1" si="742"/>
        <v>0</v>
      </c>
      <c r="AH2519" s="317" t="b">
        <f t="shared" ca="1" si="743"/>
        <v>1</v>
      </c>
      <c r="AI2519" s="317" t="b">
        <f t="shared" ca="1" si="744"/>
        <v>0</v>
      </c>
    </row>
    <row r="2520" spans="1:35" x14ac:dyDescent="0.25">
      <c r="A2520">
        <v>2488</v>
      </c>
      <c r="B2520" s="169">
        <f ca="1">OFFSET(InputPriceData!B$15,CalculationsAndCharts!$A2520+$A$11,0,1,1)</f>
        <v>38233</v>
      </c>
      <c r="C2520" s="3">
        <f ca="1">OFFSET(InputPriceData!G$15,CalculationsAndCharts!$A2520+$A$11,IF($C$7,8,0),1,1)</f>
        <v>1006100</v>
      </c>
      <c r="D2520" s="4">
        <f ca="1">OFFSET(InputPriceData!C$15,CalculationsAndCharts!$A2520+$A$11,IF($C$7,8,0),1,1)</f>
        <v>35.32</v>
      </c>
      <c r="E2520" s="4">
        <f ca="1">OFFSET(InputPriceData!D$15,CalculationsAndCharts!$A2520+$A$11,IF($C$7,8,0),1,1)</f>
        <v>35.75</v>
      </c>
      <c r="F2520" s="4">
        <f ca="1">OFFSET(InputPriceData!E$15,CalculationsAndCharts!$A2520+$A$11,IF($C$7,8,0),1,1)</f>
        <v>35.270000000000003</v>
      </c>
      <c r="G2520" s="4">
        <f ca="1">OFFSET(InputPriceData!F$15,CalculationsAndCharts!$A2520+$A$11,IF($C$7,8,0),1,1)</f>
        <v>35.549999999999997</v>
      </c>
      <c r="H2520" s="133"/>
      <c r="I2520" s="133"/>
      <c r="J2520" s="37">
        <f t="shared" ca="1" si="734"/>
        <v>313</v>
      </c>
      <c r="K2520" s="124">
        <f t="shared" ca="1" si="735"/>
        <v>0.39000000000000057</v>
      </c>
      <c r="L2520" s="343">
        <f t="shared" ca="1" si="726"/>
        <v>0.22641417863216218</v>
      </c>
      <c r="M2520" s="345">
        <f t="shared" ca="1" si="736"/>
        <v>0.33473624393975354</v>
      </c>
      <c r="N2520" s="344">
        <f t="shared" ca="1" si="727"/>
        <v>0.67639576750736508</v>
      </c>
      <c r="O2520" s="4"/>
      <c r="P2520" s="4"/>
      <c r="Q2520" s="3"/>
      <c r="S2520" s="4"/>
      <c r="T2520" s="4" t="b">
        <f t="shared" ca="1" si="728"/>
        <v>0</v>
      </c>
      <c r="U2520" t="b">
        <f t="shared" ca="1" si="729"/>
        <v>0</v>
      </c>
      <c r="W2520" s="317" t="b">
        <f t="shared" ca="1" si="730"/>
        <v>0</v>
      </c>
      <c r="X2520" s="317" t="b">
        <f t="shared" ca="1" si="737"/>
        <v>1</v>
      </c>
      <c r="Y2520" s="317" t="b">
        <f t="shared" ca="1" si="731"/>
        <v>0</v>
      </c>
      <c r="Z2520" t="b">
        <f t="shared" ca="1" si="732"/>
        <v>0</v>
      </c>
      <c r="AA2520" s="37" t="b">
        <f t="shared" ca="1" si="738"/>
        <v>0</v>
      </c>
      <c r="AB2520" t="b">
        <f t="shared" ca="1" si="733"/>
        <v>0</v>
      </c>
      <c r="AD2520" t="b">
        <f t="shared" ca="1" si="739"/>
        <v>0</v>
      </c>
      <c r="AE2520" s="37" t="b">
        <f t="shared" ca="1" si="740"/>
        <v>0</v>
      </c>
      <c r="AF2520" t="b">
        <f t="shared" ca="1" si="741"/>
        <v>0</v>
      </c>
      <c r="AG2520" s="317" t="b">
        <f t="shared" ca="1" si="742"/>
        <v>0</v>
      </c>
      <c r="AH2520" s="317" t="b">
        <f t="shared" ca="1" si="743"/>
        <v>1</v>
      </c>
      <c r="AI2520" s="317" t="b">
        <f t="shared" ca="1" si="744"/>
        <v>0</v>
      </c>
    </row>
    <row r="2521" spans="1:35" x14ac:dyDescent="0.25">
      <c r="A2521">
        <v>2489</v>
      </c>
      <c r="B2521" s="169">
        <f ca="1">OFFSET(InputPriceData!B$15,CalculationsAndCharts!$A2521+$A$11,0,1,1)</f>
        <v>38232</v>
      </c>
      <c r="C2521" s="3">
        <f ca="1">OFFSET(InputPriceData!G$15,CalculationsAndCharts!$A2521+$A$11,IF($C$7,8,0),1,1)</f>
        <v>1980800</v>
      </c>
      <c r="D2521" s="4">
        <f ca="1">OFFSET(InputPriceData!C$15,CalculationsAndCharts!$A2521+$A$11,IF($C$7,8,0),1,1)</f>
        <v>35.159999999999997</v>
      </c>
      <c r="E2521" s="4">
        <f ca="1">OFFSET(InputPriceData!D$15,CalculationsAndCharts!$A2521+$A$11,IF($C$7,8,0),1,1)</f>
        <v>35.409999999999997</v>
      </c>
      <c r="F2521" s="4">
        <f ca="1">OFFSET(InputPriceData!E$15,CalculationsAndCharts!$A2521+$A$11,IF($C$7,8,0),1,1)</f>
        <v>35.1</v>
      </c>
      <c r="G2521" s="4">
        <f ca="1">OFFSET(InputPriceData!F$15,CalculationsAndCharts!$A2521+$A$11,IF($C$7,8,0),1,1)</f>
        <v>35.32</v>
      </c>
      <c r="H2521" s="133"/>
      <c r="I2521" s="133"/>
      <c r="J2521" s="37">
        <f t="shared" ca="1" si="734"/>
        <v>312</v>
      </c>
      <c r="K2521" s="124">
        <f t="shared" ca="1" si="735"/>
        <v>0.59000000000000341</v>
      </c>
      <c r="L2521" s="343">
        <f t="shared" ca="1" si="726"/>
        <v>0.16523630277311227</v>
      </c>
      <c r="M2521" s="345">
        <f t="shared" ca="1" si="736"/>
        <v>0.33777623000984214</v>
      </c>
      <c r="N2521" s="344">
        <f t="shared" ca="1" si="727"/>
        <v>0.4891886642476222</v>
      </c>
      <c r="O2521" s="4"/>
      <c r="P2521" s="4"/>
      <c r="Q2521" s="3"/>
      <c r="S2521" s="4"/>
      <c r="T2521" s="4" t="b">
        <f t="shared" ca="1" si="728"/>
        <v>0</v>
      </c>
      <c r="U2521" t="b">
        <f t="shared" ca="1" si="729"/>
        <v>0</v>
      </c>
      <c r="W2521" s="317" t="b">
        <f t="shared" ca="1" si="730"/>
        <v>0</v>
      </c>
      <c r="X2521" s="317" t="b">
        <f t="shared" ca="1" si="737"/>
        <v>1</v>
      </c>
      <c r="Y2521" s="317" t="b">
        <f t="shared" ca="1" si="731"/>
        <v>0</v>
      </c>
      <c r="Z2521" t="b">
        <f t="shared" ca="1" si="732"/>
        <v>0</v>
      </c>
      <c r="AA2521" s="37" t="b">
        <f t="shared" ca="1" si="738"/>
        <v>0</v>
      </c>
      <c r="AB2521" t="b">
        <f t="shared" ca="1" si="733"/>
        <v>0</v>
      </c>
      <c r="AD2521" t="b">
        <f t="shared" ca="1" si="739"/>
        <v>0</v>
      </c>
      <c r="AE2521" s="37" t="b">
        <f t="shared" ca="1" si="740"/>
        <v>0</v>
      </c>
      <c r="AF2521" t="b">
        <f t="shared" ca="1" si="741"/>
        <v>0</v>
      </c>
      <c r="AG2521" s="317" t="b">
        <f t="shared" ca="1" si="742"/>
        <v>0</v>
      </c>
      <c r="AH2521" s="317" t="b">
        <f t="shared" ca="1" si="743"/>
        <v>1</v>
      </c>
      <c r="AI2521" s="317" t="b">
        <f t="shared" ca="1" si="744"/>
        <v>0</v>
      </c>
    </row>
    <row r="2522" spans="1:35" x14ac:dyDescent="0.25">
      <c r="A2522">
        <v>2490</v>
      </c>
      <c r="B2522" s="169">
        <f ca="1">OFFSET(InputPriceData!B$15,CalculationsAndCharts!$A2522+$A$11,0,1,1)</f>
        <v>38231</v>
      </c>
      <c r="C2522" s="3">
        <f ca="1">OFFSET(InputPriceData!G$15,CalculationsAndCharts!$A2522+$A$11,IF($C$7,8,0),1,1)</f>
        <v>1705900</v>
      </c>
      <c r="D2522" s="4">
        <f ca="1">OFFSET(InputPriceData!C$15,CalculationsAndCharts!$A2522+$A$11,IF($C$7,8,0),1,1)</f>
        <v>34.54</v>
      </c>
      <c r="E2522" s="4">
        <f ca="1">OFFSET(InputPriceData!D$15,CalculationsAndCharts!$A2522+$A$11,IF($C$7,8,0),1,1)</f>
        <v>35.18</v>
      </c>
      <c r="F2522" s="4">
        <f ca="1">OFFSET(InputPriceData!E$15,CalculationsAndCharts!$A2522+$A$11,IF($C$7,8,0),1,1)</f>
        <v>34.53</v>
      </c>
      <c r="G2522" s="4">
        <f ca="1">OFFSET(InputPriceData!F$15,CalculationsAndCharts!$A2522+$A$11,IF($C$7,8,0),1,1)</f>
        <v>35.159999999999997</v>
      </c>
      <c r="H2522" s="133"/>
      <c r="I2522" s="133"/>
      <c r="J2522" s="37">
        <f t="shared" ca="1" si="734"/>
        <v>311</v>
      </c>
      <c r="K2522" s="124">
        <f t="shared" ca="1" si="735"/>
        <v>0.5</v>
      </c>
      <c r="L2522" s="343">
        <f t="shared" ca="1" si="726"/>
        <v>0.10985607578072916</v>
      </c>
      <c r="M2522" s="345">
        <f t="shared" ca="1" si="736"/>
        <v>0.34084382442970951</v>
      </c>
      <c r="N2522" s="344">
        <f t="shared" ca="1" si="727"/>
        <v>0.32230619394245241</v>
      </c>
      <c r="O2522" s="4"/>
      <c r="P2522" s="4"/>
      <c r="Q2522" s="3"/>
      <c r="S2522" s="4"/>
      <c r="T2522" s="4" t="b">
        <f t="shared" ca="1" si="728"/>
        <v>0</v>
      </c>
      <c r="U2522" t="b">
        <f t="shared" ca="1" si="729"/>
        <v>0</v>
      </c>
      <c r="W2522" s="317" t="b">
        <f t="shared" ca="1" si="730"/>
        <v>0</v>
      </c>
      <c r="X2522" s="317" t="b">
        <f t="shared" ca="1" si="737"/>
        <v>1</v>
      </c>
      <c r="Y2522" s="317" t="b">
        <f t="shared" ca="1" si="731"/>
        <v>0</v>
      </c>
      <c r="Z2522" t="b">
        <f t="shared" ca="1" si="732"/>
        <v>0</v>
      </c>
      <c r="AA2522" s="37" t="b">
        <f t="shared" ca="1" si="738"/>
        <v>0</v>
      </c>
      <c r="AB2522" t="b">
        <f t="shared" ca="1" si="733"/>
        <v>0</v>
      </c>
      <c r="AD2522" t="b">
        <f t="shared" ca="1" si="739"/>
        <v>0</v>
      </c>
      <c r="AE2522" s="37" t="b">
        <f t="shared" ca="1" si="740"/>
        <v>0</v>
      </c>
      <c r="AF2522" t="b">
        <f t="shared" ca="1" si="741"/>
        <v>0</v>
      </c>
      <c r="AG2522" s="317" t="b">
        <f t="shared" ca="1" si="742"/>
        <v>0</v>
      </c>
      <c r="AH2522" s="317" t="b">
        <f t="shared" ca="1" si="743"/>
        <v>1</v>
      </c>
      <c r="AI2522" s="317" t="b">
        <f t="shared" ca="1" si="744"/>
        <v>0</v>
      </c>
    </row>
    <row r="2523" spans="1:35" x14ac:dyDescent="0.25">
      <c r="A2523">
        <v>2491</v>
      </c>
      <c r="B2523" s="169">
        <f ca="1">OFFSET(InputPriceData!B$15,CalculationsAndCharts!$A2523+$A$11,0,1,1)</f>
        <v>38230</v>
      </c>
      <c r="C2523" s="3">
        <f ca="1">OFFSET(InputPriceData!G$15,CalculationsAndCharts!$A2523+$A$11,IF($C$7,8,0),1,1)</f>
        <v>2065500</v>
      </c>
      <c r="D2523" s="4">
        <f ca="1">OFFSET(InputPriceData!C$15,CalculationsAndCharts!$A2523+$A$11,IF($C$7,8,0),1,1)</f>
        <v>34.6</v>
      </c>
      <c r="E2523" s="4">
        <f ca="1">OFFSET(InputPriceData!D$15,CalculationsAndCharts!$A2523+$A$11,IF($C$7,8,0),1,1)</f>
        <v>34.770000000000003</v>
      </c>
      <c r="F2523" s="4">
        <f ca="1">OFFSET(InputPriceData!E$15,CalculationsAndCharts!$A2523+$A$11,IF($C$7,8,0),1,1)</f>
        <v>34.33</v>
      </c>
      <c r="G2523" s="4">
        <f ca="1">OFFSET(InputPriceData!F$15,CalculationsAndCharts!$A2523+$A$11,IF($C$7,8,0),1,1)</f>
        <v>34.729999999999997</v>
      </c>
      <c r="H2523" s="133"/>
      <c r="I2523" s="133"/>
      <c r="J2523" s="37">
        <f t="shared" ca="1" si="734"/>
        <v>310</v>
      </c>
      <c r="K2523" s="124">
        <f t="shared" ca="1" si="735"/>
        <v>0.32999999999999829</v>
      </c>
      <c r="L2523" s="343">
        <f t="shared" ca="1" si="726"/>
        <v>7.7115501571938999E-2</v>
      </c>
      <c r="M2523" s="345">
        <f t="shared" ca="1" si="736"/>
        <v>0.3439392779310893</v>
      </c>
      <c r="N2523" s="344">
        <f t="shared" ca="1" si="727"/>
        <v>0.22421254715604086</v>
      </c>
      <c r="O2523" s="4"/>
      <c r="P2523" s="4"/>
      <c r="Q2523" s="3"/>
      <c r="S2523" s="4"/>
      <c r="T2523" s="4" t="b">
        <f t="shared" ca="1" si="728"/>
        <v>0</v>
      </c>
      <c r="U2523" t="b">
        <f t="shared" ca="1" si="729"/>
        <v>0</v>
      </c>
      <c r="W2523" s="317" t="b">
        <f t="shared" ca="1" si="730"/>
        <v>0</v>
      </c>
      <c r="X2523" s="317" t="b">
        <f t="shared" ca="1" si="737"/>
        <v>1</v>
      </c>
      <c r="Y2523" s="317" t="b">
        <f t="shared" ca="1" si="731"/>
        <v>0</v>
      </c>
      <c r="Z2523" t="b">
        <f t="shared" ca="1" si="732"/>
        <v>0</v>
      </c>
      <c r="AA2523" s="37" t="b">
        <f t="shared" ca="1" si="738"/>
        <v>0</v>
      </c>
      <c r="AB2523" t="b">
        <f t="shared" ca="1" si="733"/>
        <v>0</v>
      </c>
      <c r="AD2523" t="b">
        <f t="shared" ca="1" si="739"/>
        <v>0</v>
      </c>
      <c r="AE2523" s="37" t="b">
        <f t="shared" ca="1" si="740"/>
        <v>0</v>
      </c>
      <c r="AF2523" t="b">
        <f t="shared" ca="1" si="741"/>
        <v>0</v>
      </c>
      <c r="AG2523" s="317" t="b">
        <f t="shared" ca="1" si="742"/>
        <v>0</v>
      </c>
      <c r="AH2523" s="317" t="b">
        <f t="shared" ca="1" si="743"/>
        <v>1</v>
      </c>
      <c r="AI2523" s="317" t="b">
        <f t="shared" ca="1" si="744"/>
        <v>0</v>
      </c>
    </row>
    <row r="2524" spans="1:35" x14ac:dyDescent="0.25">
      <c r="A2524">
        <v>2492</v>
      </c>
      <c r="B2524" s="169">
        <f ca="1">OFFSET(InputPriceData!B$15,CalculationsAndCharts!$A2524+$A$11,0,1,1)</f>
        <v>38229</v>
      </c>
      <c r="C2524" s="3">
        <f ca="1">OFFSET(InputPriceData!G$15,CalculationsAndCharts!$A2524+$A$11,IF($C$7,8,0),1,1)</f>
        <v>1687700</v>
      </c>
      <c r="D2524" s="4">
        <f ca="1">OFFSET(InputPriceData!C$15,CalculationsAndCharts!$A2524+$A$11,IF($C$7,8,0),1,1)</f>
        <v>34.200000000000003</v>
      </c>
      <c r="E2524" s="4">
        <f ca="1">OFFSET(InputPriceData!D$15,CalculationsAndCharts!$A2524+$A$11,IF($C$7,8,0),1,1)</f>
        <v>34.82</v>
      </c>
      <c r="F2524" s="4">
        <f ca="1">OFFSET(InputPriceData!E$15,CalculationsAndCharts!$A2524+$A$11,IF($C$7,8,0),1,1)</f>
        <v>34.17</v>
      </c>
      <c r="G2524" s="4">
        <f ca="1">OFFSET(InputPriceData!F$15,CalculationsAndCharts!$A2524+$A$11,IF($C$7,8,0),1,1)</f>
        <v>34.659999999999997</v>
      </c>
      <c r="H2524" s="133"/>
      <c r="I2524" s="133"/>
      <c r="J2524" s="37">
        <f t="shared" ca="1" si="734"/>
        <v>309</v>
      </c>
      <c r="K2524" s="124">
        <f t="shared" ca="1" si="735"/>
        <v>0.35999999999999943</v>
      </c>
      <c r="L2524" s="343">
        <f t="shared" ca="1" si="726"/>
        <v>6.7693405420094221E-2</v>
      </c>
      <c r="M2524" s="345">
        <f t="shared" ca="1" si="736"/>
        <v>0.34706284352279448</v>
      </c>
      <c r="N2524" s="344">
        <f t="shared" ca="1" si="727"/>
        <v>0.19504653604801184</v>
      </c>
      <c r="O2524" s="4"/>
      <c r="P2524" s="4"/>
      <c r="Q2524" s="3"/>
      <c r="S2524" s="4"/>
      <c r="T2524" s="4" t="b">
        <f t="shared" ca="1" si="728"/>
        <v>0</v>
      </c>
      <c r="U2524" t="b">
        <f t="shared" ca="1" si="729"/>
        <v>0</v>
      </c>
      <c r="W2524" s="317" t="b">
        <f t="shared" ca="1" si="730"/>
        <v>0</v>
      </c>
      <c r="X2524" s="317" t="b">
        <f t="shared" ca="1" si="737"/>
        <v>1</v>
      </c>
      <c r="Y2524" s="317" t="b">
        <f t="shared" ca="1" si="731"/>
        <v>0</v>
      </c>
      <c r="Z2524" t="b">
        <f t="shared" ca="1" si="732"/>
        <v>0</v>
      </c>
      <c r="AA2524" s="37" t="b">
        <f t="shared" ca="1" si="738"/>
        <v>0</v>
      </c>
      <c r="AB2524" t="b">
        <f t="shared" ca="1" si="733"/>
        <v>0</v>
      </c>
      <c r="AD2524" t="b">
        <f t="shared" ca="1" si="739"/>
        <v>0</v>
      </c>
      <c r="AE2524" s="37" t="b">
        <f t="shared" ca="1" si="740"/>
        <v>0</v>
      </c>
      <c r="AF2524" t="b">
        <f t="shared" ca="1" si="741"/>
        <v>0</v>
      </c>
      <c r="AG2524" s="317" t="b">
        <f t="shared" ca="1" si="742"/>
        <v>0</v>
      </c>
      <c r="AH2524" s="317" t="b">
        <f t="shared" ca="1" si="743"/>
        <v>1</v>
      </c>
      <c r="AI2524" s="317" t="b">
        <f t="shared" ca="1" si="744"/>
        <v>0</v>
      </c>
    </row>
    <row r="2525" spans="1:35" x14ac:dyDescent="0.25">
      <c r="A2525">
        <v>2493</v>
      </c>
      <c r="B2525" s="169">
        <f ca="1">OFFSET(InputPriceData!B$15,CalculationsAndCharts!$A2525+$A$11,0,1,1)</f>
        <v>38226</v>
      </c>
      <c r="C2525" s="3">
        <f ca="1">OFFSET(InputPriceData!G$15,CalculationsAndCharts!$A2525+$A$11,IF($C$7,8,0),1,1)</f>
        <v>646100</v>
      </c>
      <c r="D2525" s="4">
        <f ca="1">OFFSET(InputPriceData!C$15,CalculationsAndCharts!$A2525+$A$11,IF($C$7,8,0),1,1)</f>
        <v>34.299999999999997</v>
      </c>
      <c r="E2525" s="4">
        <f ca="1">OFFSET(InputPriceData!D$15,CalculationsAndCharts!$A2525+$A$11,IF($C$7,8,0),1,1)</f>
        <v>34.450000000000003</v>
      </c>
      <c r="F2525" s="4">
        <f ca="1">OFFSET(InputPriceData!E$15,CalculationsAndCharts!$A2525+$A$11,IF($C$7,8,0),1,1)</f>
        <v>34.15</v>
      </c>
      <c r="G2525" s="4">
        <f ca="1">OFFSET(InputPriceData!F$15,CalculationsAndCharts!$A2525+$A$11,IF($C$7,8,0),1,1)</f>
        <v>34.4</v>
      </c>
      <c r="H2525" s="133"/>
      <c r="I2525" s="133"/>
      <c r="J2525" s="37">
        <f t="shared" ca="1" si="734"/>
        <v>308</v>
      </c>
      <c r="K2525" s="124">
        <f t="shared" ca="1" si="735"/>
        <v>-0.55000000000000426</v>
      </c>
      <c r="L2525" s="343">
        <f t="shared" ca="1" si="726"/>
        <v>8.7167652324205064E-2</v>
      </c>
      <c r="M2525" s="345">
        <f t="shared" ca="1" si="736"/>
        <v>0.35021477651139704</v>
      </c>
      <c r="N2525" s="344">
        <f t="shared" ca="1" si="727"/>
        <v>0.24889769984153814</v>
      </c>
      <c r="O2525" s="4"/>
      <c r="P2525" s="4"/>
      <c r="Q2525" s="3"/>
      <c r="S2525" s="4"/>
      <c r="T2525" s="4" t="b">
        <f t="shared" ca="1" si="728"/>
        <v>0</v>
      </c>
      <c r="U2525" t="b">
        <f t="shared" ca="1" si="729"/>
        <v>0</v>
      </c>
      <c r="W2525" s="317" t="b">
        <f t="shared" ca="1" si="730"/>
        <v>0</v>
      </c>
      <c r="X2525" s="317" t="b">
        <f t="shared" ca="1" si="737"/>
        <v>1</v>
      </c>
      <c r="Y2525" s="317" t="b">
        <f t="shared" ca="1" si="731"/>
        <v>0</v>
      </c>
      <c r="Z2525" t="b">
        <f t="shared" ca="1" si="732"/>
        <v>0</v>
      </c>
      <c r="AA2525" s="37" t="b">
        <f t="shared" ca="1" si="738"/>
        <v>0</v>
      </c>
      <c r="AB2525" t="b">
        <f t="shared" ca="1" si="733"/>
        <v>0</v>
      </c>
      <c r="AD2525" t="b">
        <f t="shared" ca="1" si="739"/>
        <v>0</v>
      </c>
      <c r="AE2525" s="37" t="b">
        <f t="shared" ca="1" si="740"/>
        <v>0</v>
      </c>
      <c r="AF2525" t="b">
        <f t="shared" ca="1" si="741"/>
        <v>0</v>
      </c>
      <c r="AG2525" s="317" t="b">
        <f t="shared" ca="1" si="742"/>
        <v>0</v>
      </c>
      <c r="AH2525" s="317" t="b">
        <f t="shared" ca="1" si="743"/>
        <v>1</v>
      </c>
      <c r="AI2525" s="317" t="b">
        <f t="shared" ca="1" si="744"/>
        <v>0</v>
      </c>
    </row>
    <row r="2526" spans="1:35" x14ac:dyDescent="0.25">
      <c r="A2526">
        <v>2494</v>
      </c>
      <c r="B2526" s="169">
        <f ca="1">OFFSET(InputPriceData!B$15,CalculationsAndCharts!$A2526+$A$11,0,1,1)</f>
        <v>38225</v>
      </c>
      <c r="C2526" s="3">
        <f ca="1">OFFSET(InputPriceData!G$15,CalculationsAndCharts!$A2526+$A$11,IF($C$7,8,0),1,1)</f>
        <v>1966900</v>
      </c>
      <c r="D2526" s="4">
        <f ca="1">OFFSET(InputPriceData!C$15,CalculationsAndCharts!$A2526+$A$11,IF($C$7,8,0),1,1)</f>
        <v>33.700000000000003</v>
      </c>
      <c r="E2526" s="4">
        <f ca="1">OFFSET(InputPriceData!D$15,CalculationsAndCharts!$A2526+$A$11,IF($C$7,8,0),1,1)</f>
        <v>34.39</v>
      </c>
      <c r="F2526" s="4">
        <f ca="1">OFFSET(InputPriceData!E$15,CalculationsAndCharts!$A2526+$A$11,IF($C$7,8,0),1,1)</f>
        <v>33.65</v>
      </c>
      <c r="G2526" s="4">
        <f ca="1">OFFSET(InputPriceData!F$15,CalculationsAndCharts!$A2526+$A$11,IF($C$7,8,0),1,1)</f>
        <v>34.299999999999997</v>
      </c>
      <c r="H2526" s="133"/>
      <c r="I2526" s="133"/>
      <c r="J2526" s="37">
        <f t="shared" ca="1" si="734"/>
        <v>307</v>
      </c>
      <c r="K2526" s="124">
        <f t="shared" ca="1" si="735"/>
        <v>-5.0000000000004263E-2</v>
      </c>
      <c r="L2526" s="343">
        <f t="shared" ca="1" si="726"/>
        <v>9.5089175341616566E-2</v>
      </c>
      <c r="M2526" s="345">
        <f t="shared" ca="1" si="736"/>
        <v>0.35339533452209593</v>
      </c>
      <c r="N2526" s="344">
        <f t="shared" ca="1" si="727"/>
        <v>0.2690730919529758</v>
      </c>
      <c r="O2526" s="4"/>
      <c r="P2526" s="4"/>
      <c r="Q2526" s="3"/>
      <c r="S2526" s="4"/>
      <c r="T2526" s="4" t="b">
        <f t="shared" ca="1" si="728"/>
        <v>0</v>
      </c>
      <c r="U2526" t="b">
        <f t="shared" ca="1" si="729"/>
        <v>0</v>
      </c>
      <c r="W2526" s="317" t="b">
        <f t="shared" ca="1" si="730"/>
        <v>0</v>
      </c>
      <c r="X2526" s="317" t="b">
        <f t="shared" ca="1" si="737"/>
        <v>1</v>
      </c>
      <c r="Y2526" s="317" t="b">
        <f t="shared" ca="1" si="731"/>
        <v>0</v>
      </c>
      <c r="Z2526" t="b">
        <f t="shared" ca="1" si="732"/>
        <v>0</v>
      </c>
      <c r="AA2526" s="37" t="b">
        <f t="shared" ca="1" si="738"/>
        <v>0</v>
      </c>
      <c r="AB2526" t="b">
        <f t="shared" ca="1" si="733"/>
        <v>0</v>
      </c>
      <c r="AD2526" t="b">
        <f t="shared" ca="1" si="739"/>
        <v>0</v>
      </c>
      <c r="AE2526" s="37" t="b">
        <f t="shared" ca="1" si="740"/>
        <v>0</v>
      </c>
      <c r="AF2526" t="b">
        <f t="shared" ca="1" si="741"/>
        <v>0</v>
      </c>
      <c r="AG2526" s="317" t="b">
        <f t="shared" ca="1" si="742"/>
        <v>0</v>
      </c>
      <c r="AH2526" s="317" t="b">
        <f t="shared" ca="1" si="743"/>
        <v>1</v>
      </c>
      <c r="AI2526" s="317" t="b">
        <f t="shared" ca="1" si="744"/>
        <v>0</v>
      </c>
    </row>
    <row r="2527" spans="1:35" x14ac:dyDescent="0.25">
      <c r="A2527">
        <v>2495</v>
      </c>
      <c r="B2527" s="169">
        <f ca="1">OFFSET(InputPriceData!B$15,CalculationsAndCharts!$A2527+$A$11,0,1,1)</f>
        <v>38224</v>
      </c>
      <c r="C2527" s="3">
        <f ca="1">OFFSET(InputPriceData!G$15,CalculationsAndCharts!$A2527+$A$11,IF($C$7,8,0),1,1)</f>
        <v>1133100</v>
      </c>
      <c r="D2527" s="4">
        <f ca="1">OFFSET(InputPriceData!C$15,CalculationsAndCharts!$A2527+$A$11,IF($C$7,8,0),1,1)</f>
        <v>34.299999999999997</v>
      </c>
      <c r="E2527" s="4">
        <f ca="1">OFFSET(InputPriceData!D$15,CalculationsAndCharts!$A2527+$A$11,IF($C$7,8,0),1,1)</f>
        <v>35.08</v>
      </c>
      <c r="F2527" s="4">
        <f ca="1">OFFSET(InputPriceData!E$15,CalculationsAndCharts!$A2527+$A$11,IF($C$7,8,0),1,1)</f>
        <v>34.28</v>
      </c>
      <c r="G2527" s="4">
        <f ca="1">OFFSET(InputPriceData!F$15,CalculationsAndCharts!$A2527+$A$11,IF($C$7,8,0),1,1)</f>
        <v>34.950000000000003</v>
      </c>
      <c r="H2527" s="133"/>
      <c r="I2527" s="133"/>
      <c r="J2527" s="37">
        <f t="shared" ca="1" si="734"/>
        <v>306</v>
      </c>
      <c r="K2527" s="124">
        <f t="shared" ca="1" si="735"/>
        <v>0.62000000000000455</v>
      </c>
      <c r="L2527" s="343">
        <f t="shared" ca="1" si="726"/>
        <v>5.8763581787924443E-2</v>
      </c>
      <c r="M2527" s="345">
        <f t="shared" ca="1" si="736"/>
        <v>0.35660477751977387</v>
      </c>
      <c r="N2527" s="344">
        <f t="shared" ca="1" si="727"/>
        <v>0.1647862998264682</v>
      </c>
      <c r="O2527" s="4"/>
      <c r="P2527" s="4"/>
      <c r="Q2527" s="3"/>
      <c r="S2527" s="4"/>
      <c r="T2527" s="4" t="b">
        <f t="shared" ca="1" si="728"/>
        <v>0</v>
      </c>
      <c r="U2527" t="b">
        <f t="shared" ca="1" si="729"/>
        <v>0</v>
      </c>
      <c r="W2527" s="317" t="b">
        <f t="shared" ca="1" si="730"/>
        <v>1</v>
      </c>
      <c r="X2527" s="317" t="b">
        <f t="shared" ca="1" si="737"/>
        <v>1</v>
      </c>
      <c r="Y2527" s="317" t="b">
        <f t="shared" ca="1" si="731"/>
        <v>0</v>
      </c>
      <c r="Z2527" t="b">
        <f t="shared" ca="1" si="732"/>
        <v>0</v>
      </c>
      <c r="AA2527" s="37" t="b">
        <f t="shared" ca="1" si="738"/>
        <v>0</v>
      </c>
      <c r="AB2527" t="b">
        <f t="shared" ca="1" si="733"/>
        <v>1</v>
      </c>
      <c r="AD2527" t="b">
        <f t="shared" ca="1" si="739"/>
        <v>0</v>
      </c>
      <c r="AE2527" s="37" t="b">
        <f t="shared" ca="1" si="740"/>
        <v>0</v>
      </c>
      <c r="AF2527" t="b">
        <f t="shared" ca="1" si="741"/>
        <v>1</v>
      </c>
      <c r="AG2527" s="317" t="b">
        <f t="shared" ca="1" si="742"/>
        <v>1</v>
      </c>
      <c r="AH2527" s="317" t="b">
        <f t="shared" ca="1" si="743"/>
        <v>1</v>
      </c>
      <c r="AI2527" s="317" t="b">
        <f t="shared" ca="1" si="744"/>
        <v>0</v>
      </c>
    </row>
    <row r="2528" spans="1:35" x14ac:dyDescent="0.25">
      <c r="A2528">
        <v>2496</v>
      </c>
      <c r="B2528" s="169">
        <f ca="1">OFFSET(InputPriceData!B$15,CalculationsAndCharts!$A2528+$A$11,0,1,1)</f>
        <v>38223</v>
      </c>
      <c r="C2528" s="3">
        <f ca="1">OFFSET(InputPriceData!G$15,CalculationsAndCharts!$A2528+$A$11,IF($C$7,8,0),1,1)</f>
        <v>911900</v>
      </c>
      <c r="D2528" s="4">
        <f ca="1">OFFSET(InputPriceData!C$15,CalculationsAndCharts!$A2528+$A$11,IF($C$7,8,0),1,1)</f>
        <v>34.479999999999997</v>
      </c>
      <c r="E2528" s="4">
        <f ca="1">OFFSET(InputPriceData!D$15,CalculationsAndCharts!$A2528+$A$11,IF($C$7,8,0),1,1)</f>
        <v>34.67</v>
      </c>
      <c r="F2528" s="4">
        <f ca="1">OFFSET(InputPriceData!E$15,CalculationsAndCharts!$A2528+$A$11,IF($C$7,8,0),1,1)</f>
        <v>34.020000000000003</v>
      </c>
      <c r="G2528" s="4">
        <f ca="1">OFFSET(InputPriceData!F$15,CalculationsAndCharts!$A2528+$A$11,IF($C$7,8,0),1,1)</f>
        <v>34.35</v>
      </c>
      <c r="H2528" s="133"/>
      <c r="I2528" s="133"/>
      <c r="J2528" s="37">
        <f t="shared" ca="1" si="734"/>
        <v>305</v>
      </c>
      <c r="K2528" s="124">
        <f t="shared" ca="1" si="735"/>
        <v>-0.33999999999999631</v>
      </c>
      <c r="L2528" s="343">
        <f t="shared" ca="1" si="726"/>
        <v>2.9995722913104907E-2</v>
      </c>
      <c r="M2528" s="345">
        <f t="shared" ca="1" si="736"/>
        <v>0.35984336783024612</v>
      </c>
      <c r="N2528" s="344">
        <f t="shared" ca="1" si="727"/>
        <v>8.3357720593742343E-2</v>
      </c>
      <c r="O2528" s="4"/>
      <c r="P2528" s="4"/>
      <c r="Q2528" s="3"/>
      <c r="S2528" s="4"/>
      <c r="T2528" s="4" t="b">
        <f t="shared" ca="1" si="728"/>
        <v>1</v>
      </c>
      <c r="U2528" t="b">
        <f t="shared" ca="1" si="729"/>
        <v>0</v>
      </c>
      <c r="W2528" s="317" t="b">
        <f t="shared" ca="1" si="730"/>
        <v>0</v>
      </c>
      <c r="X2528" s="317" t="b">
        <f t="shared" ca="1" si="737"/>
        <v>0</v>
      </c>
      <c r="Y2528" s="317" t="b">
        <f t="shared" ca="1" si="731"/>
        <v>0</v>
      </c>
      <c r="Z2528" t="b">
        <f t="shared" ca="1" si="732"/>
        <v>0</v>
      </c>
      <c r="AA2528" s="37" t="b">
        <f t="shared" ca="1" si="738"/>
        <v>1</v>
      </c>
      <c r="AB2528" t="b">
        <f t="shared" ca="1" si="733"/>
        <v>0</v>
      </c>
      <c r="AD2528" t="b">
        <f t="shared" ca="1" si="739"/>
        <v>0</v>
      </c>
      <c r="AE2528" s="37" t="b">
        <f t="shared" ca="1" si="740"/>
        <v>1</v>
      </c>
      <c r="AF2528" t="b">
        <f t="shared" ca="1" si="741"/>
        <v>0</v>
      </c>
      <c r="AG2528" s="317" t="b">
        <f t="shared" ca="1" si="742"/>
        <v>0</v>
      </c>
      <c r="AH2528" s="317" t="b">
        <f t="shared" ca="1" si="743"/>
        <v>0</v>
      </c>
      <c r="AI2528" s="317" t="b">
        <f t="shared" ca="1" si="744"/>
        <v>0</v>
      </c>
    </row>
    <row r="2529" spans="1:35" x14ac:dyDescent="0.25">
      <c r="A2529">
        <v>2497</v>
      </c>
      <c r="B2529" s="169">
        <f ca="1">OFFSET(InputPriceData!B$15,CalculationsAndCharts!$A2529+$A$11,0,1,1)</f>
        <v>38222</v>
      </c>
      <c r="C2529" s="3">
        <f ca="1">OFFSET(InputPriceData!G$15,CalculationsAndCharts!$A2529+$A$11,IF($C$7,8,0),1,1)</f>
        <v>1223800</v>
      </c>
      <c r="D2529" s="4">
        <f ca="1">OFFSET(InputPriceData!C$15,CalculationsAndCharts!$A2529+$A$11,IF($C$7,8,0),1,1)</f>
        <v>34.11</v>
      </c>
      <c r="E2529" s="4">
        <f ca="1">OFFSET(InputPriceData!D$15,CalculationsAndCharts!$A2529+$A$11,IF($C$7,8,0),1,1)</f>
        <v>34.64</v>
      </c>
      <c r="F2529" s="4">
        <f ca="1">OFFSET(InputPriceData!E$15,CalculationsAndCharts!$A2529+$A$11,IF($C$7,8,0),1,1)</f>
        <v>34.11</v>
      </c>
      <c r="G2529" s="4">
        <f ca="1">OFFSET(InputPriceData!F$15,CalculationsAndCharts!$A2529+$A$11,IF($C$7,8,0),1,1)</f>
        <v>34.33</v>
      </c>
      <c r="H2529" s="133"/>
      <c r="I2529" s="133"/>
      <c r="J2529" s="37">
        <f t="shared" ca="1" si="734"/>
        <v>304</v>
      </c>
      <c r="K2529" s="124">
        <f t="shared" ca="1" si="735"/>
        <v>0.53000000000000114</v>
      </c>
      <c r="L2529" s="343">
        <f t="shared" ref="L2529:L2592" ca="1" si="745">IF(J2529&gt;3,($D$21*(K2529+K2530)/2+$D$22*L2530+$D$23*L2531),IF(J2529=1,0,IF(J2529=2,($D$21*0*(G2529+G2530)/2+$D$22*L2530),IF(J2529=3,($D$21*0*(G2529+G2530)/2+$D$22*L2530+$D$23*L2531),0))))</f>
        <v>-1.3080679932824888E-3</v>
      </c>
      <c r="M2529" s="345">
        <f t="shared" ca="1" si="736"/>
        <v>0.36311137016170142</v>
      </c>
      <c r="N2529" s="344">
        <f t="shared" ref="N2529:N2592" ca="1" si="746">IF(M2529=0,0,L2529/M2529)</f>
        <v>-3.6023878643623238E-3</v>
      </c>
      <c r="O2529" s="4"/>
      <c r="P2529" s="4"/>
      <c r="Q2529" s="3"/>
      <c r="S2529" s="4"/>
      <c r="T2529" s="4" t="b">
        <f t="shared" ref="T2529:T2592" ca="1" si="747">AND(N2530&lt;0,N2529&gt;0)</f>
        <v>0</v>
      </c>
      <c r="U2529" t="b">
        <f t="shared" ref="U2529:U2592" ca="1" si="748">AND(N2530&gt;0,N2529&lt;0)</f>
        <v>0</v>
      </c>
      <c r="W2529" s="317" t="b">
        <f t="shared" ref="W2529:W2592" ca="1" si="749">AND(T2530&lt;&gt;T2531,T2530,NOT(X2530))</f>
        <v>0</v>
      </c>
      <c r="X2529" s="317" t="b">
        <f t="shared" ca="1" si="737"/>
        <v>0</v>
      </c>
      <c r="Y2529" s="317" t="b">
        <f t="shared" ref="Y2529:Y2592" ca="1" si="750">AND(X2530,AND(U2530&lt;&gt;U2531,U2530))</f>
        <v>0</v>
      </c>
      <c r="Z2529" t="b">
        <f t="shared" ref="Z2529:Z2592" ca="1" si="751">AND(U2530&lt;&gt;U2531,U2530,NOT(AA2530))</f>
        <v>0</v>
      </c>
      <c r="AA2529" s="37" t="b">
        <f t="shared" ca="1" si="738"/>
        <v>1</v>
      </c>
      <c r="AB2529" t="b">
        <f t="shared" ref="AB2529:AB2592" ca="1" si="752">AND(AA2530,AND(T2530&lt;&gt;T2531,T2530))</f>
        <v>0</v>
      </c>
      <c r="AD2529" t="b">
        <f t="shared" ca="1" si="739"/>
        <v>0</v>
      </c>
      <c r="AE2529" s="37" t="b">
        <f t="shared" ca="1" si="740"/>
        <v>1</v>
      </c>
      <c r="AF2529" t="b">
        <f t="shared" ca="1" si="741"/>
        <v>0</v>
      </c>
      <c r="AG2529" s="317" t="b">
        <f t="shared" ca="1" si="742"/>
        <v>0</v>
      </c>
      <c r="AH2529" s="317" t="b">
        <f t="shared" ca="1" si="743"/>
        <v>0</v>
      </c>
      <c r="AI2529" s="317" t="b">
        <f t="shared" ca="1" si="744"/>
        <v>0</v>
      </c>
    </row>
    <row r="2530" spans="1:35" x14ac:dyDescent="0.25">
      <c r="A2530">
        <v>2498</v>
      </c>
      <c r="B2530" s="169">
        <f ca="1">OFFSET(InputPriceData!B$15,CalculationsAndCharts!$A2530+$A$11,0,1,1)</f>
        <v>38219</v>
      </c>
      <c r="C2530" s="3">
        <f ca="1">OFFSET(InputPriceData!G$15,CalculationsAndCharts!$A2530+$A$11,IF($C$7,8,0),1,1)</f>
        <v>1652900</v>
      </c>
      <c r="D2530" s="4">
        <f ca="1">OFFSET(InputPriceData!C$15,CalculationsAndCharts!$A2530+$A$11,IF($C$7,8,0),1,1)</f>
        <v>33.840000000000003</v>
      </c>
      <c r="E2530" s="4">
        <f ca="1">OFFSET(InputPriceData!D$15,CalculationsAndCharts!$A2530+$A$11,IF($C$7,8,0),1,1)</f>
        <v>34.71</v>
      </c>
      <c r="F2530" s="4">
        <f ca="1">OFFSET(InputPriceData!E$15,CalculationsAndCharts!$A2530+$A$11,IF($C$7,8,0),1,1)</f>
        <v>33.729999999999997</v>
      </c>
      <c r="G2530" s="4">
        <f ca="1">OFFSET(InputPriceData!F$15,CalculationsAndCharts!$A2530+$A$11,IF($C$7,8,0),1,1)</f>
        <v>34.69</v>
      </c>
      <c r="H2530" s="133"/>
      <c r="I2530" s="133"/>
      <c r="J2530" s="37">
        <f t="shared" ref="J2530:J2593" ca="1" si="753">$A$8-A2530+1</f>
        <v>303</v>
      </c>
      <c r="K2530" s="124">
        <f t="shared" ref="K2530:K2593" ca="1" si="754">IF(J2530&gt;2,G2530-G2532,0)</f>
        <v>0.75999999999999801</v>
      </c>
      <c r="L2530" s="343">
        <f t="shared" ca="1" si="745"/>
        <v>-3.8253531232776118E-2</v>
      </c>
      <c r="M2530" s="345">
        <f t="shared" ref="M2530:M2593" ca="1" si="755">MAX(IF(J2530=1,0.0000001,0.991*M2531),ABS(L2530))</f>
        <v>0.36640905162633847</v>
      </c>
      <c r="N2530" s="344">
        <f t="shared" ca="1" si="746"/>
        <v>-0.10440116329818952</v>
      </c>
      <c r="O2530" s="4"/>
      <c r="P2530" s="4"/>
      <c r="Q2530" s="3"/>
      <c r="S2530" s="4"/>
      <c r="T2530" s="4" t="b">
        <f t="shared" ca="1" si="747"/>
        <v>0</v>
      </c>
      <c r="U2530" t="b">
        <f t="shared" ca="1" si="748"/>
        <v>0</v>
      </c>
      <c r="W2530" s="317" t="b">
        <f t="shared" ca="1" si="749"/>
        <v>0</v>
      </c>
      <c r="X2530" s="317" t="b">
        <f t="shared" ref="X2530:X2593" ca="1" si="756">IF(X2531,IF(Y2530,FALSE,X2531),IF(W2530,TRUE,X2531))</f>
        <v>0</v>
      </c>
      <c r="Y2530" s="317" t="b">
        <f t="shared" ca="1" si="750"/>
        <v>1</v>
      </c>
      <c r="Z2530" t="b">
        <f t="shared" ca="1" si="751"/>
        <v>1</v>
      </c>
      <c r="AA2530" s="37" t="b">
        <f t="shared" ref="AA2530:AA2593" ca="1" si="757">IF(AA2531,IF(AB2530,FALSE,AA2531),IF(Z2530,TRUE,AA2531))</f>
        <v>1</v>
      </c>
      <c r="AB2530" t="b">
        <f t="shared" ca="1" si="752"/>
        <v>0</v>
      </c>
      <c r="AD2530" t="b">
        <f t="shared" ref="AD2530:AD2593" ca="1" si="758">AND($U2531&lt;&gt;$U2532,$U2531,NOT(AE2531))</f>
        <v>1</v>
      </c>
      <c r="AE2530" s="37" t="b">
        <f t="shared" ref="AE2530:AE2593" ca="1" si="759">IF(AE2531,IF(AF2530,FALSE,AE2531),IF(AD2530,TRUE,AE2531))</f>
        <v>1</v>
      </c>
      <c r="AF2530" t="b">
        <f t="shared" ref="AF2530:AF2593" ca="1" si="760">AND(AE2531,AND($T2531&lt;&gt;$T2532,$T2531))</f>
        <v>0</v>
      </c>
      <c r="AG2530" s="317" t="b">
        <f t="shared" ref="AG2530:AG2593" ca="1" si="761">AND($T2531&lt;&gt;$T2532,$T2531,NOT(AH2531))</f>
        <v>0</v>
      </c>
      <c r="AH2530" s="317" t="b">
        <f t="shared" ref="AH2530:AH2593" ca="1" si="762">IF(AH2531,IF(AI2530,FALSE,AH2531),IF(AG2530,TRUE,AH2531))</f>
        <v>0</v>
      </c>
      <c r="AI2530" s="317" t="b">
        <f t="shared" ref="AI2530:AI2593" ca="1" si="763">AND(AH2531,AND($U2531&lt;&gt;$U2532,$U2531))</f>
        <v>1</v>
      </c>
    </row>
    <row r="2531" spans="1:35" x14ac:dyDescent="0.25">
      <c r="A2531">
        <v>2499</v>
      </c>
      <c r="B2531" s="169">
        <f ca="1">OFFSET(InputPriceData!B$15,CalculationsAndCharts!$A2531+$A$11,0,1,1)</f>
        <v>38218</v>
      </c>
      <c r="C2531" s="3">
        <f ca="1">OFFSET(InputPriceData!G$15,CalculationsAndCharts!$A2531+$A$11,IF($C$7,8,0),1,1)</f>
        <v>1640200</v>
      </c>
      <c r="D2531" s="4">
        <f ca="1">OFFSET(InputPriceData!C$15,CalculationsAndCharts!$A2531+$A$11,IF($C$7,8,0),1,1)</f>
        <v>33.979999999999997</v>
      </c>
      <c r="E2531" s="4">
        <f ca="1">OFFSET(InputPriceData!D$15,CalculationsAndCharts!$A2531+$A$11,IF($C$7,8,0),1,1)</f>
        <v>34.07</v>
      </c>
      <c r="F2531" s="4">
        <f ca="1">OFFSET(InputPriceData!E$15,CalculationsAndCharts!$A2531+$A$11,IF($C$7,8,0),1,1)</f>
        <v>33.72</v>
      </c>
      <c r="G2531" s="4">
        <f ca="1">OFFSET(InputPriceData!F$15,CalculationsAndCharts!$A2531+$A$11,IF($C$7,8,0),1,1)</f>
        <v>33.799999999999997</v>
      </c>
      <c r="H2531" s="133"/>
      <c r="I2531" s="133"/>
      <c r="J2531" s="37">
        <f t="shared" ca="1" si="753"/>
        <v>302</v>
      </c>
      <c r="K2531" s="124">
        <f t="shared" ca="1" si="754"/>
        <v>-0.5</v>
      </c>
      <c r="L2531" s="343">
        <f t="shared" ca="1" si="745"/>
        <v>-1.1680608598006584E-2</v>
      </c>
      <c r="M2531" s="345">
        <f t="shared" ca="1" si="755"/>
        <v>0.36973668176219826</v>
      </c>
      <c r="N2531" s="344">
        <f t="shared" ca="1" si="746"/>
        <v>-3.1591695317694075E-2</v>
      </c>
      <c r="O2531" s="4"/>
      <c r="P2531" s="4"/>
      <c r="Q2531" s="3"/>
      <c r="S2531" s="4"/>
      <c r="T2531" s="4" t="b">
        <f t="shared" ca="1" si="747"/>
        <v>0</v>
      </c>
      <c r="U2531" t="b">
        <f t="shared" ca="1" si="748"/>
        <v>1</v>
      </c>
      <c r="W2531" s="317" t="b">
        <f t="shared" ca="1" si="749"/>
        <v>0</v>
      </c>
      <c r="X2531" s="317" t="b">
        <f t="shared" ca="1" si="756"/>
        <v>1</v>
      </c>
      <c r="Y2531" s="317" t="b">
        <f t="shared" ca="1" si="750"/>
        <v>0</v>
      </c>
      <c r="Z2531" t="b">
        <f t="shared" ca="1" si="751"/>
        <v>0</v>
      </c>
      <c r="AA2531" s="37" t="b">
        <f t="shared" ca="1" si="757"/>
        <v>0</v>
      </c>
      <c r="AB2531" t="b">
        <f t="shared" ca="1" si="752"/>
        <v>0</v>
      </c>
      <c r="AD2531" t="b">
        <f t="shared" ca="1" si="758"/>
        <v>0</v>
      </c>
      <c r="AE2531" s="37" t="b">
        <f t="shared" ca="1" si="759"/>
        <v>0</v>
      </c>
      <c r="AF2531" t="b">
        <f t="shared" ca="1" si="760"/>
        <v>0</v>
      </c>
      <c r="AG2531" s="317" t="b">
        <f t="shared" ca="1" si="761"/>
        <v>0</v>
      </c>
      <c r="AH2531" s="317" t="b">
        <f t="shared" ca="1" si="762"/>
        <v>1</v>
      </c>
      <c r="AI2531" s="317" t="b">
        <f t="shared" ca="1" si="763"/>
        <v>0</v>
      </c>
    </row>
    <row r="2532" spans="1:35" x14ac:dyDescent="0.25">
      <c r="A2532">
        <v>2500</v>
      </c>
      <c r="B2532" s="169">
        <f ca="1">OFFSET(InputPriceData!B$15,CalculationsAndCharts!$A2532+$A$11,0,1,1)</f>
        <v>38217</v>
      </c>
      <c r="C2532" s="3">
        <f ca="1">OFFSET(InputPriceData!G$15,CalculationsAndCharts!$A2532+$A$11,IF($C$7,8,0),1,1)</f>
        <v>2071500</v>
      </c>
      <c r="D2532" s="4">
        <f ca="1">OFFSET(InputPriceData!C$15,CalculationsAndCharts!$A2532+$A$11,IF($C$7,8,0),1,1)</f>
        <v>34.130000000000003</v>
      </c>
      <c r="E2532" s="4">
        <f ca="1">OFFSET(InputPriceData!D$15,CalculationsAndCharts!$A2532+$A$11,IF($C$7,8,0),1,1)</f>
        <v>34.14</v>
      </c>
      <c r="F2532" s="4">
        <f ca="1">OFFSET(InputPriceData!E$15,CalculationsAndCharts!$A2532+$A$11,IF($C$7,8,0),1,1)</f>
        <v>33.67</v>
      </c>
      <c r="G2532" s="4">
        <f ca="1">OFFSET(InputPriceData!F$15,CalculationsAndCharts!$A2532+$A$11,IF($C$7,8,0),1,1)</f>
        <v>33.93</v>
      </c>
      <c r="H2532" s="133"/>
      <c r="I2532" s="133"/>
      <c r="J2532" s="37">
        <f t="shared" ca="1" si="753"/>
        <v>301</v>
      </c>
      <c r="K2532" s="124">
        <f t="shared" ca="1" si="754"/>
        <v>-0.47999999999999687</v>
      </c>
      <c r="L2532" s="343">
        <f t="shared" ca="1" si="745"/>
        <v>4.720980471226037E-2</v>
      </c>
      <c r="M2532" s="345">
        <f t="shared" ca="1" si="755"/>
        <v>0.37309453255519504</v>
      </c>
      <c r="N2532" s="344">
        <f t="shared" ca="1" si="746"/>
        <v>0.12653577201717964</v>
      </c>
      <c r="O2532" s="4"/>
      <c r="P2532" s="4"/>
      <c r="Q2532" s="3"/>
      <c r="S2532" s="4"/>
      <c r="T2532" s="4" t="b">
        <f t="shared" ca="1" si="747"/>
        <v>0</v>
      </c>
      <c r="U2532" t="b">
        <f t="shared" ca="1" si="748"/>
        <v>0</v>
      </c>
      <c r="W2532" s="317" t="b">
        <f t="shared" ca="1" si="749"/>
        <v>0</v>
      </c>
      <c r="X2532" s="317" t="b">
        <f t="shared" ca="1" si="756"/>
        <v>1</v>
      </c>
      <c r="Y2532" s="317" t="b">
        <f t="shared" ca="1" si="750"/>
        <v>0</v>
      </c>
      <c r="Z2532" t="b">
        <f t="shared" ca="1" si="751"/>
        <v>0</v>
      </c>
      <c r="AA2532" s="37" t="b">
        <f t="shared" ca="1" si="757"/>
        <v>0</v>
      </c>
      <c r="AB2532" t="b">
        <f t="shared" ca="1" si="752"/>
        <v>0</v>
      </c>
      <c r="AD2532" t="b">
        <f t="shared" ca="1" si="758"/>
        <v>0</v>
      </c>
      <c r="AE2532" s="37" t="b">
        <f t="shared" ca="1" si="759"/>
        <v>0</v>
      </c>
      <c r="AF2532" t="b">
        <f t="shared" ca="1" si="760"/>
        <v>0</v>
      </c>
      <c r="AG2532" s="317" t="b">
        <f t="shared" ca="1" si="761"/>
        <v>0</v>
      </c>
      <c r="AH2532" s="317" t="b">
        <f t="shared" ca="1" si="762"/>
        <v>1</v>
      </c>
      <c r="AI2532" s="317" t="b">
        <f t="shared" ca="1" si="763"/>
        <v>0</v>
      </c>
    </row>
    <row r="2533" spans="1:35" x14ac:dyDescent="0.25">
      <c r="A2533">
        <v>2501</v>
      </c>
      <c r="B2533" s="169">
        <f ca="1">OFFSET(InputPriceData!B$15,CalculationsAndCharts!$A2533+$A$11,0,1,1)</f>
        <v>38216</v>
      </c>
      <c r="C2533" s="3">
        <f ca="1">OFFSET(InputPriceData!G$15,CalculationsAndCharts!$A2533+$A$11,IF($C$7,8,0),1,1)</f>
        <v>976700</v>
      </c>
      <c r="D2533" s="4">
        <f ca="1">OFFSET(InputPriceData!C$15,CalculationsAndCharts!$A2533+$A$11,IF($C$7,8,0),1,1)</f>
        <v>34.35</v>
      </c>
      <c r="E2533" s="4">
        <f ca="1">OFFSET(InputPriceData!D$15,CalculationsAndCharts!$A2533+$A$11,IF($C$7,8,0),1,1)</f>
        <v>34.479999999999997</v>
      </c>
      <c r="F2533" s="4">
        <f ca="1">OFFSET(InputPriceData!E$15,CalculationsAndCharts!$A2533+$A$11,IF($C$7,8,0),1,1)</f>
        <v>34.17</v>
      </c>
      <c r="G2533" s="4">
        <f ca="1">OFFSET(InputPriceData!F$15,CalculationsAndCharts!$A2533+$A$11,IF($C$7,8,0),1,1)</f>
        <v>34.299999999999997</v>
      </c>
      <c r="H2533" s="133"/>
      <c r="I2533" s="133"/>
      <c r="J2533" s="37">
        <f t="shared" ca="1" si="753"/>
        <v>300</v>
      </c>
      <c r="K2533" s="124">
        <f t="shared" ca="1" si="754"/>
        <v>0.28999999999999915</v>
      </c>
      <c r="L2533" s="343">
        <f t="shared" ca="1" si="745"/>
        <v>7.284857755840761E-2</v>
      </c>
      <c r="M2533" s="345">
        <f t="shared" ca="1" si="755"/>
        <v>0.37648287846134715</v>
      </c>
      <c r="N2533" s="344">
        <f t="shared" ca="1" si="746"/>
        <v>0.19349771722988685</v>
      </c>
      <c r="O2533" s="4"/>
      <c r="P2533" s="4"/>
      <c r="Q2533" s="3"/>
      <c r="S2533" s="4"/>
      <c r="T2533" s="4" t="b">
        <f t="shared" ca="1" si="747"/>
        <v>0</v>
      </c>
      <c r="U2533" t="b">
        <f t="shared" ca="1" si="748"/>
        <v>0</v>
      </c>
      <c r="W2533" s="317" t="b">
        <f t="shared" ca="1" si="749"/>
        <v>0</v>
      </c>
      <c r="X2533" s="317" t="b">
        <f t="shared" ca="1" si="756"/>
        <v>1</v>
      </c>
      <c r="Y2533" s="317" t="b">
        <f t="shared" ca="1" si="750"/>
        <v>0</v>
      </c>
      <c r="Z2533" t="b">
        <f t="shared" ca="1" si="751"/>
        <v>0</v>
      </c>
      <c r="AA2533" s="37" t="b">
        <f t="shared" ca="1" si="757"/>
        <v>0</v>
      </c>
      <c r="AB2533" t="b">
        <f t="shared" ca="1" si="752"/>
        <v>0</v>
      </c>
      <c r="AD2533" t="b">
        <f t="shared" ca="1" si="758"/>
        <v>0</v>
      </c>
      <c r="AE2533" s="37" t="b">
        <f t="shared" ca="1" si="759"/>
        <v>0</v>
      </c>
      <c r="AF2533" t="b">
        <f t="shared" ca="1" si="760"/>
        <v>0</v>
      </c>
      <c r="AG2533" s="317" t="b">
        <f t="shared" ca="1" si="761"/>
        <v>0</v>
      </c>
      <c r="AH2533" s="317" t="b">
        <f t="shared" ca="1" si="762"/>
        <v>1</v>
      </c>
      <c r="AI2533" s="317" t="b">
        <f t="shared" ca="1" si="763"/>
        <v>0</v>
      </c>
    </row>
    <row r="2534" spans="1:35" x14ac:dyDescent="0.25">
      <c r="A2534">
        <v>2502</v>
      </c>
      <c r="B2534" s="169">
        <f ca="1">OFFSET(InputPriceData!B$15,CalculationsAndCharts!$A2534+$A$11,0,1,1)</f>
        <v>38215</v>
      </c>
      <c r="C2534" s="3">
        <f ca="1">OFFSET(InputPriceData!G$15,CalculationsAndCharts!$A2534+$A$11,IF($C$7,8,0),1,1)</f>
        <v>1135500</v>
      </c>
      <c r="D2534" s="4">
        <f ca="1">OFFSET(InputPriceData!C$15,CalculationsAndCharts!$A2534+$A$11,IF($C$7,8,0),1,1)</f>
        <v>33.950000000000003</v>
      </c>
      <c r="E2534" s="4">
        <f ca="1">OFFSET(InputPriceData!D$15,CalculationsAndCharts!$A2534+$A$11,IF($C$7,8,0),1,1)</f>
        <v>34.5</v>
      </c>
      <c r="F2534" s="4">
        <f ca="1">OFFSET(InputPriceData!E$15,CalculationsAndCharts!$A2534+$A$11,IF($C$7,8,0),1,1)</f>
        <v>33.950000000000003</v>
      </c>
      <c r="G2534" s="4">
        <f ca="1">OFFSET(InputPriceData!F$15,CalculationsAndCharts!$A2534+$A$11,IF($C$7,8,0),1,1)</f>
        <v>34.409999999999997</v>
      </c>
      <c r="H2534" s="133"/>
      <c r="I2534" s="133"/>
      <c r="J2534" s="37">
        <f t="shared" ca="1" si="753"/>
        <v>299</v>
      </c>
      <c r="K2534" s="124">
        <f t="shared" ca="1" si="754"/>
        <v>0.70999999999999375</v>
      </c>
      <c r="L2534" s="343">
        <f t="shared" ca="1" si="745"/>
        <v>9.2146488760583178E-2</v>
      </c>
      <c r="M2534" s="345">
        <f t="shared" ca="1" si="755"/>
        <v>0.37990199642921002</v>
      </c>
      <c r="N2534" s="344">
        <f t="shared" ca="1" si="746"/>
        <v>0.24255331539894531</v>
      </c>
      <c r="O2534" s="4"/>
      <c r="P2534" s="4"/>
      <c r="Q2534" s="3"/>
      <c r="S2534" s="4"/>
      <c r="T2534" s="4" t="b">
        <f t="shared" ca="1" si="747"/>
        <v>0</v>
      </c>
      <c r="U2534" t="b">
        <f t="shared" ca="1" si="748"/>
        <v>0</v>
      </c>
      <c r="W2534" s="317" t="b">
        <f t="shared" ca="1" si="749"/>
        <v>0</v>
      </c>
      <c r="X2534" s="317" t="b">
        <f t="shared" ca="1" si="756"/>
        <v>1</v>
      </c>
      <c r="Y2534" s="317" t="b">
        <f t="shared" ca="1" si="750"/>
        <v>0</v>
      </c>
      <c r="Z2534" t="b">
        <f t="shared" ca="1" si="751"/>
        <v>0</v>
      </c>
      <c r="AA2534" s="37" t="b">
        <f t="shared" ca="1" si="757"/>
        <v>0</v>
      </c>
      <c r="AB2534" t="b">
        <f t="shared" ca="1" si="752"/>
        <v>0</v>
      </c>
      <c r="AD2534" t="b">
        <f t="shared" ca="1" si="758"/>
        <v>0</v>
      </c>
      <c r="AE2534" s="37" t="b">
        <f t="shared" ca="1" si="759"/>
        <v>0</v>
      </c>
      <c r="AF2534" t="b">
        <f t="shared" ca="1" si="760"/>
        <v>0</v>
      </c>
      <c r="AG2534" s="317" t="b">
        <f t="shared" ca="1" si="761"/>
        <v>0</v>
      </c>
      <c r="AH2534" s="317" t="b">
        <f t="shared" ca="1" si="762"/>
        <v>1</v>
      </c>
      <c r="AI2534" s="317" t="b">
        <f t="shared" ca="1" si="763"/>
        <v>0</v>
      </c>
    </row>
    <row r="2535" spans="1:35" x14ac:dyDescent="0.25">
      <c r="A2535">
        <v>2503</v>
      </c>
      <c r="B2535" s="169">
        <f ca="1">OFFSET(InputPriceData!B$15,CalculationsAndCharts!$A2535+$A$11,0,1,1)</f>
        <v>38212</v>
      </c>
      <c r="C2535" s="3">
        <f ca="1">OFFSET(InputPriceData!G$15,CalculationsAndCharts!$A2535+$A$11,IF($C$7,8,0),1,1)</f>
        <v>1189400</v>
      </c>
      <c r="D2535" s="4">
        <f ca="1">OFFSET(InputPriceData!C$15,CalculationsAndCharts!$A2535+$A$11,IF($C$7,8,0),1,1)</f>
        <v>33.82</v>
      </c>
      <c r="E2535" s="4">
        <f ca="1">OFFSET(InputPriceData!D$15,CalculationsAndCharts!$A2535+$A$11,IF($C$7,8,0),1,1)</f>
        <v>34.04</v>
      </c>
      <c r="F2535" s="4">
        <f ca="1">OFFSET(InputPriceData!E$15,CalculationsAndCharts!$A2535+$A$11,IF($C$7,8,0),1,1)</f>
        <v>33.520000000000003</v>
      </c>
      <c r="G2535" s="4">
        <f ca="1">OFFSET(InputPriceData!F$15,CalculationsAndCharts!$A2535+$A$11,IF($C$7,8,0),1,1)</f>
        <v>34.01</v>
      </c>
      <c r="H2535" s="133"/>
      <c r="I2535" s="133"/>
      <c r="J2535" s="37">
        <f t="shared" ca="1" si="753"/>
        <v>298</v>
      </c>
      <c r="K2535" s="124">
        <f t="shared" ca="1" si="754"/>
        <v>-0.49000000000000199</v>
      </c>
      <c r="L2535" s="343">
        <f t="shared" ca="1" si="745"/>
        <v>0.1724873044644315</v>
      </c>
      <c r="M2535" s="345">
        <f t="shared" ca="1" si="755"/>
        <v>0.38335216592251264</v>
      </c>
      <c r="N2535" s="344">
        <f t="shared" ca="1" si="746"/>
        <v>0.44994477610254724</v>
      </c>
      <c r="O2535" s="4"/>
      <c r="P2535" s="4"/>
      <c r="Q2535" s="3"/>
      <c r="S2535" s="4"/>
      <c r="T2535" s="4" t="b">
        <f t="shared" ca="1" si="747"/>
        <v>0</v>
      </c>
      <c r="U2535" t="b">
        <f t="shared" ca="1" si="748"/>
        <v>0</v>
      </c>
      <c r="W2535" s="317" t="b">
        <f t="shared" ca="1" si="749"/>
        <v>0</v>
      </c>
      <c r="X2535" s="317" t="b">
        <f t="shared" ca="1" si="756"/>
        <v>1</v>
      </c>
      <c r="Y2535" s="317" t="b">
        <f t="shared" ca="1" si="750"/>
        <v>0</v>
      </c>
      <c r="Z2535" t="b">
        <f t="shared" ca="1" si="751"/>
        <v>0</v>
      </c>
      <c r="AA2535" s="37" t="b">
        <f t="shared" ca="1" si="757"/>
        <v>0</v>
      </c>
      <c r="AB2535" t="b">
        <f t="shared" ca="1" si="752"/>
        <v>0</v>
      </c>
      <c r="AD2535" t="b">
        <f t="shared" ca="1" si="758"/>
        <v>0</v>
      </c>
      <c r="AE2535" s="37" t="b">
        <f t="shared" ca="1" si="759"/>
        <v>0</v>
      </c>
      <c r="AF2535" t="b">
        <f t="shared" ca="1" si="760"/>
        <v>0</v>
      </c>
      <c r="AG2535" s="317" t="b">
        <f t="shared" ca="1" si="761"/>
        <v>0</v>
      </c>
      <c r="AH2535" s="317" t="b">
        <f t="shared" ca="1" si="762"/>
        <v>1</v>
      </c>
      <c r="AI2535" s="317" t="b">
        <f t="shared" ca="1" si="763"/>
        <v>0</v>
      </c>
    </row>
    <row r="2536" spans="1:35" x14ac:dyDescent="0.25">
      <c r="A2536">
        <v>2504</v>
      </c>
      <c r="B2536" s="169">
        <f ca="1">OFFSET(InputPriceData!B$15,CalculationsAndCharts!$A2536+$A$11,0,1,1)</f>
        <v>38211</v>
      </c>
      <c r="C2536" s="3">
        <f ca="1">OFFSET(InputPriceData!G$15,CalculationsAndCharts!$A2536+$A$11,IF($C$7,8,0),1,1)</f>
        <v>1517600</v>
      </c>
      <c r="D2536" s="4">
        <f ca="1">OFFSET(InputPriceData!C$15,CalculationsAndCharts!$A2536+$A$11,IF($C$7,8,0),1,1)</f>
        <v>34.299999999999997</v>
      </c>
      <c r="E2536" s="4">
        <f ca="1">OFFSET(InputPriceData!D$15,CalculationsAndCharts!$A2536+$A$11,IF($C$7,8,0),1,1)</f>
        <v>34.33</v>
      </c>
      <c r="F2536" s="4">
        <f ca="1">OFFSET(InputPriceData!E$15,CalculationsAndCharts!$A2536+$A$11,IF($C$7,8,0),1,1)</f>
        <v>33.56</v>
      </c>
      <c r="G2536" s="4">
        <f ca="1">OFFSET(InputPriceData!F$15,CalculationsAndCharts!$A2536+$A$11,IF($C$7,8,0),1,1)</f>
        <v>33.700000000000003</v>
      </c>
      <c r="H2536" s="133"/>
      <c r="I2536" s="133"/>
      <c r="J2536" s="37">
        <f t="shared" ca="1" si="753"/>
        <v>297</v>
      </c>
      <c r="K2536" s="124">
        <f t="shared" ca="1" si="754"/>
        <v>-0.92999999999999972</v>
      </c>
      <c r="L2536" s="343">
        <f t="shared" ca="1" si="745"/>
        <v>0.2900618903435408</v>
      </c>
      <c r="M2536" s="345">
        <f t="shared" ca="1" si="755"/>
        <v>0.38683366894299964</v>
      </c>
      <c r="N2536" s="344">
        <f t="shared" ca="1" si="746"/>
        <v>0.74983620514759719</v>
      </c>
      <c r="O2536" s="4"/>
      <c r="P2536" s="4"/>
      <c r="Q2536" s="3"/>
      <c r="S2536" s="4"/>
      <c r="T2536" s="4" t="b">
        <f t="shared" ca="1" si="747"/>
        <v>0</v>
      </c>
      <c r="U2536" t="b">
        <f t="shared" ca="1" si="748"/>
        <v>0</v>
      </c>
      <c r="W2536" s="317" t="b">
        <f t="shared" ca="1" si="749"/>
        <v>0</v>
      </c>
      <c r="X2536" s="317" t="b">
        <f t="shared" ca="1" si="756"/>
        <v>1</v>
      </c>
      <c r="Y2536" s="317" t="b">
        <f t="shared" ca="1" si="750"/>
        <v>0</v>
      </c>
      <c r="Z2536" t="b">
        <f t="shared" ca="1" si="751"/>
        <v>0</v>
      </c>
      <c r="AA2536" s="37" t="b">
        <f t="shared" ca="1" si="757"/>
        <v>0</v>
      </c>
      <c r="AB2536" t="b">
        <f t="shared" ca="1" si="752"/>
        <v>0</v>
      </c>
      <c r="AD2536" t="b">
        <f t="shared" ca="1" si="758"/>
        <v>0</v>
      </c>
      <c r="AE2536" s="37" t="b">
        <f t="shared" ca="1" si="759"/>
        <v>0</v>
      </c>
      <c r="AF2536" t="b">
        <f t="shared" ca="1" si="760"/>
        <v>0</v>
      </c>
      <c r="AG2536" s="317" t="b">
        <f t="shared" ca="1" si="761"/>
        <v>0</v>
      </c>
      <c r="AH2536" s="317" t="b">
        <f t="shared" ca="1" si="762"/>
        <v>1</v>
      </c>
      <c r="AI2536" s="317" t="b">
        <f t="shared" ca="1" si="763"/>
        <v>0</v>
      </c>
    </row>
    <row r="2537" spans="1:35" x14ac:dyDescent="0.25">
      <c r="A2537">
        <v>2505</v>
      </c>
      <c r="B2537" s="169">
        <f ca="1">OFFSET(InputPriceData!B$15,CalculationsAndCharts!$A2537+$A$11,0,1,1)</f>
        <v>38210</v>
      </c>
      <c r="C2537" s="3">
        <f ca="1">OFFSET(InputPriceData!G$15,CalculationsAndCharts!$A2537+$A$11,IF($C$7,8,0),1,1)</f>
        <v>1452100</v>
      </c>
      <c r="D2537" s="4">
        <f ca="1">OFFSET(InputPriceData!C$15,CalculationsAndCharts!$A2537+$A$11,IF($C$7,8,0),1,1)</f>
        <v>34.4</v>
      </c>
      <c r="E2537" s="4">
        <f ca="1">OFFSET(InputPriceData!D$15,CalculationsAndCharts!$A2537+$A$11,IF($C$7,8,0),1,1)</f>
        <v>34.75</v>
      </c>
      <c r="F2537" s="4">
        <f ca="1">OFFSET(InputPriceData!E$15,CalculationsAndCharts!$A2537+$A$11,IF($C$7,8,0),1,1)</f>
        <v>34.06</v>
      </c>
      <c r="G2537" s="4">
        <f ca="1">OFFSET(InputPriceData!F$15,CalculationsAndCharts!$A2537+$A$11,IF($C$7,8,0),1,1)</f>
        <v>34.5</v>
      </c>
      <c r="H2537" s="133"/>
      <c r="I2537" s="133"/>
      <c r="J2537" s="37">
        <f t="shared" ca="1" si="753"/>
        <v>296</v>
      </c>
      <c r="K2537" s="124">
        <f t="shared" ca="1" si="754"/>
        <v>4.9999999999997158E-2</v>
      </c>
      <c r="L2537" s="343">
        <f t="shared" ca="1" si="745"/>
        <v>0.35017917991820269</v>
      </c>
      <c r="M2537" s="345">
        <f t="shared" ca="1" si="755"/>
        <v>0.390346790053481</v>
      </c>
      <c r="N2537" s="344">
        <f t="shared" ca="1" si="746"/>
        <v>0.89709762918820213</v>
      </c>
      <c r="O2537" s="4"/>
      <c r="P2537" s="4"/>
      <c r="Q2537" s="3"/>
      <c r="S2537" s="4"/>
      <c r="T2537" s="4" t="b">
        <f t="shared" ca="1" si="747"/>
        <v>0</v>
      </c>
      <c r="U2537" t="b">
        <f t="shared" ca="1" si="748"/>
        <v>0</v>
      </c>
      <c r="W2537" s="317" t="b">
        <f t="shared" ca="1" si="749"/>
        <v>0</v>
      </c>
      <c r="X2537" s="317" t="b">
        <f t="shared" ca="1" si="756"/>
        <v>1</v>
      </c>
      <c r="Y2537" s="317" t="b">
        <f t="shared" ca="1" si="750"/>
        <v>0</v>
      </c>
      <c r="Z2537" t="b">
        <f t="shared" ca="1" si="751"/>
        <v>0</v>
      </c>
      <c r="AA2537" s="37" t="b">
        <f t="shared" ca="1" si="757"/>
        <v>0</v>
      </c>
      <c r="AB2537" t="b">
        <f t="shared" ca="1" si="752"/>
        <v>0</v>
      </c>
      <c r="AD2537" t="b">
        <f t="shared" ca="1" si="758"/>
        <v>0</v>
      </c>
      <c r="AE2537" s="37" t="b">
        <f t="shared" ca="1" si="759"/>
        <v>0</v>
      </c>
      <c r="AF2537" t="b">
        <f t="shared" ca="1" si="760"/>
        <v>0</v>
      </c>
      <c r="AG2537" s="317" t="b">
        <f t="shared" ca="1" si="761"/>
        <v>0</v>
      </c>
      <c r="AH2537" s="317" t="b">
        <f t="shared" ca="1" si="762"/>
        <v>1</v>
      </c>
      <c r="AI2537" s="317" t="b">
        <f t="shared" ca="1" si="763"/>
        <v>0</v>
      </c>
    </row>
    <row r="2538" spans="1:35" x14ac:dyDescent="0.25">
      <c r="A2538">
        <v>2506</v>
      </c>
      <c r="B2538" s="169">
        <f ca="1">OFFSET(InputPriceData!B$15,CalculationsAndCharts!$A2538+$A$11,0,1,1)</f>
        <v>38209</v>
      </c>
      <c r="C2538" s="3">
        <f ca="1">OFFSET(InputPriceData!G$15,CalculationsAndCharts!$A2538+$A$11,IF($C$7,8,0),1,1)</f>
        <v>2144000</v>
      </c>
      <c r="D2538" s="4">
        <f ca="1">OFFSET(InputPriceData!C$15,CalculationsAndCharts!$A2538+$A$11,IF($C$7,8,0),1,1)</f>
        <v>34.5</v>
      </c>
      <c r="E2538" s="4">
        <f ca="1">OFFSET(InputPriceData!D$15,CalculationsAndCharts!$A2538+$A$11,IF($C$7,8,0),1,1)</f>
        <v>34.71</v>
      </c>
      <c r="F2538" s="4">
        <f ca="1">OFFSET(InputPriceData!E$15,CalculationsAndCharts!$A2538+$A$11,IF($C$7,8,0),1,1)</f>
        <v>34.47</v>
      </c>
      <c r="G2538" s="4">
        <f ca="1">OFFSET(InputPriceData!F$15,CalculationsAndCharts!$A2538+$A$11,IF($C$7,8,0),1,1)</f>
        <v>34.630000000000003</v>
      </c>
      <c r="H2538" s="133"/>
      <c r="I2538" s="133"/>
      <c r="J2538" s="37">
        <f t="shared" ca="1" si="753"/>
        <v>295</v>
      </c>
      <c r="K2538" s="124">
        <f t="shared" ca="1" si="754"/>
        <v>0.77000000000000313</v>
      </c>
      <c r="L2538" s="343">
        <f t="shared" ca="1" si="745"/>
        <v>0.34656360182290535</v>
      </c>
      <c r="M2538" s="345">
        <f t="shared" ca="1" si="755"/>
        <v>0.39389181640109083</v>
      </c>
      <c r="N2538" s="344">
        <f t="shared" ca="1" si="746"/>
        <v>0.87984463599519858</v>
      </c>
      <c r="O2538" s="4"/>
      <c r="P2538" s="4"/>
      <c r="Q2538" s="3"/>
      <c r="S2538" s="4"/>
      <c r="T2538" s="4" t="b">
        <f t="shared" ca="1" si="747"/>
        <v>0</v>
      </c>
      <c r="U2538" t="b">
        <f t="shared" ca="1" si="748"/>
        <v>0</v>
      </c>
      <c r="W2538" s="317" t="b">
        <f t="shared" ca="1" si="749"/>
        <v>0</v>
      </c>
      <c r="X2538" s="317" t="b">
        <f t="shared" ca="1" si="756"/>
        <v>1</v>
      </c>
      <c r="Y2538" s="317" t="b">
        <f t="shared" ca="1" si="750"/>
        <v>0</v>
      </c>
      <c r="Z2538" t="b">
        <f t="shared" ca="1" si="751"/>
        <v>0</v>
      </c>
      <c r="AA2538" s="37" t="b">
        <f t="shared" ca="1" si="757"/>
        <v>0</v>
      </c>
      <c r="AB2538" t="b">
        <f t="shared" ca="1" si="752"/>
        <v>0</v>
      </c>
      <c r="AD2538" t="b">
        <f t="shared" ca="1" si="758"/>
        <v>0</v>
      </c>
      <c r="AE2538" s="37" t="b">
        <f t="shared" ca="1" si="759"/>
        <v>0</v>
      </c>
      <c r="AF2538" t="b">
        <f t="shared" ca="1" si="760"/>
        <v>0</v>
      </c>
      <c r="AG2538" s="317" t="b">
        <f t="shared" ca="1" si="761"/>
        <v>0</v>
      </c>
      <c r="AH2538" s="317" t="b">
        <f t="shared" ca="1" si="762"/>
        <v>1</v>
      </c>
      <c r="AI2538" s="317" t="b">
        <f t="shared" ca="1" si="763"/>
        <v>0</v>
      </c>
    </row>
    <row r="2539" spans="1:35" x14ac:dyDescent="0.25">
      <c r="A2539">
        <v>2507</v>
      </c>
      <c r="B2539" s="169">
        <f ca="1">OFFSET(InputPriceData!B$15,CalculationsAndCharts!$A2539+$A$11,0,1,1)</f>
        <v>38208</v>
      </c>
      <c r="C2539" s="3">
        <f ca="1">OFFSET(InputPriceData!G$15,CalculationsAndCharts!$A2539+$A$11,IF($C$7,8,0),1,1)</f>
        <v>1989700</v>
      </c>
      <c r="D2539" s="4">
        <f ca="1">OFFSET(InputPriceData!C$15,CalculationsAndCharts!$A2539+$A$11,IF($C$7,8,0),1,1)</f>
        <v>34.06</v>
      </c>
      <c r="E2539" s="4">
        <f ca="1">OFFSET(InputPriceData!D$15,CalculationsAndCharts!$A2539+$A$11,IF($C$7,8,0),1,1)</f>
        <v>34.6</v>
      </c>
      <c r="F2539" s="4">
        <f ca="1">OFFSET(InputPriceData!E$15,CalculationsAndCharts!$A2539+$A$11,IF($C$7,8,0),1,1)</f>
        <v>34.049999999999997</v>
      </c>
      <c r="G2539" s="4">
        <f ca="1">OFFSET(InputPriceData!F$15,CalculationsAndCharts!$A2539+$A$11,IF($C$7,8,0),1,1)</f>
        <v>34.450000000000003</v>
      </c>
      <c r="H2539" s="133"/>
      <c r="I2539" s="133"/>
      <c r="J2539" s="37">
        <f t="shared" ca="1" si="753"/>
        <v>294</v>
      </c>
      <c r="K2539" s="124">
        <f t="shared" ca="1" si="754"/>
        <v>0.35999999999999943</v>
      </c>
      <c r="L2539" s="343">
        <f t="shared" ca="1" si="745"/>
        <v>0.34874167783326382</v>
      </c>
      <c r="M2539" s="345">
        <f t="shared" ca="1" si="755"/>
        <v>0.39746903774075765</v>
      </c>
      <c r="N2539" s="344">
        <f t="shared" ca="1" si="746"/>
        <v>0.87740589761541277</v>
      </c>
      <c r="O2539" s="4"/>
      <c r="P2539" s="4"/>
      <c r="Q2539" s="3"/>
      <c r="S2539" s="4"/>
      <c r="T2539" s="4" t="b">
        <f t="shared" ca="1" si="747"/>
        <v>0</v>
      </c>
      <c r="U2539" t="b">
        <f t="shared" ca="1" si="748"/>
        <v>0</v>
      </c>
      <c r="W2539" s="317" t="b">
        <f t="shared" ca="1" si="749"/>
        <v>0</v>
      </c>
      <c r="X2539" s="317" t="b">
        <f t="shared" ca="1" si="756"/>
        <v>1</v>
      </c>
      <c r="Y2539" s="317" t="b">
        <f t="shared" ca="1" si="750"/>
        <v>0</v>
      </c>
      <c r="Z2539" t="b">
        <f t="shared" ca="1" si="751"/>
        <v>0</v>
      </c>
      <c r="AA2539" s="37" t="b">
        <f t="shared" ca="1" si="757"/>
        <v>0</v>
      </c>
      <c r="AB2539" t="b">
        <f t="shared" ca="1" si="752"/>
        <v>0</v>
      </c>
      <c r="AD2539" t="b">
        <f t="shared" ca="1" si="758"/>
        <v>0</v>
      </c>
      <c r="AE2539" s="37" t="b">
        <f t="shared" ca="1" si="759"/>
        <v>0</v>
      </c>
      <c r="AF2539" t="b">
        <f t="shared" ca="1" si="760"/>
        <v>0</v>
      </c>
      <c r="AG2539" s="317" t="b">
        <f t="shared" ca="1" si="761"/>
        <v>0</v>
      </c>
      <c r="AH2539" s="317" t="b">
        <f t="shared" ca="1" si="762"/>
        <v>1</v>
      </c>
      <c r="AI2539" s="317" t="b">
        <f t="shared" ca="1" si="763"/>
        <v>0</v>
      </c>
    </row>
    <row r="2540" spans="1:35" x14ac:dyDescent="0.25">
      <c r="A2540">
        <v>2508</v>
      </c>
      <c r="B2540" s="169">
        <f ca="1">OFFSET(InputPriceData!B$15,CalculationsAndCharts!$A2540+$A$11,0,1,1)</f>
        <v>38205</v>
      </c>
      <c r="C2540" s="3">
        <f ca="1">OFFSET(InputPriceData!G$15,CalculationsAndCharts!$A2540+$A$11,IF($C$7,8,0),1,1)</f>
        <v>1579100</v>
      </c>
      <c r="D2540" s="4">
        <f ca="1">OFFSET(InputPriceData!C$15,CalculationsAndCharts!$A2540+$A$11,IF($C$7,8,0),1,1)</f>
        <v>33.9</v>
      </c>
      <c r="E2540" s="4">
        <f ca="1">OFFSET(InputPriceData!D$15,CalculationsAndCharts!$A2540+$A$11,IF($C$7,8,0),1,1)</f>
        <v>34.36</v>
      </c>
      <c r="F2540" s="4">
        <f ca="1">OFFSET(InputPriceData!E$15,CalculationsAndCharts!$A2540+$A$11,IF($C$7,8,0),1,1)</f>
        <v>33.630000000000003</v>
      </c>
      <c r="G2540" s="4">
        <f ca="1">OFFSET(InputPriceData!F$15,CalculationsAndCharts!$A2540+$A$11,IF($C$7,8,0),1,1)</f>
        <v>33.86</v>
      </c>
      <c r="H2540" s="133"/>
      <c r="I2540" s="133"/>
      <c r="J2540" s="37">
        <f t="shared" ca="1" si="753"/>
        <v>293</v>
      </c>
      <c r="K2540" s="124">
        <f t="shared" ca="1" si="754"/>
        <v>-0.46999999999999886</v>
      </c>
      <c r="L2540" s="343">
        <f t="shared" ca="1" si="745"/>
        <v>0.37878225668403986</v>
      </c>
      <c r="M2540" s="345">
        <f t="shared" ca="1" si="755"/>
        <v>0.40107874645888764</v>
      </c>
      <c r="N2540" s="344">
        <f t="shared" ca="1" si="746"/>
        <v>0.94440869786369186</v>
      </c>
      <c r="O2540" s="4"/>
      <c r="P2540" s="4"/>
      <c r="Q2540" s="3"/>
      <c r="S2540" s="4"/>
      <c r="T2540" s="4" t="b">
        <f t="shared" ca="1" si="747"/>
        <v>0</v>
      </c>
      <c r="U2540" t="b">
        <f t="shared" ca="1" si="748"/>
        <v>0</v>
      </c>
      <c r="W2540" s="317" t="b">
        <f t="shared" ca="1" si="749"/>
        <v>0</v>
      </c>
      <c r="X2540" s="317" t="b">
        <f t="shared" ca="1" si="756"/>
        <v>1</v>
      </c>
      <c r="Y2540" s="317" t="b">
        <f t="shared" ca="1" si="750"/>
        <v>0</v>
      </c>
      <c r="Z2540" t="b">
        <f t="shared" ca="1" si="751"/>
        <v>0</v>
      </c>
      <c r="AA2540" s="37" t="b">
        <f t="shared" ca="1" si="757"/>
        <v>0</v>
      </c>
      <c r="AB2540" t="b">
        <f t="shared" ca="1" si="752"/>
        <v>0</v>
      </c>
      <c r="AD2540" t="b">
        <f t="shared" ca="1" si="758"/>
        <v>0</v>
      </c>
      <c r="AE2540" s="37" t="b">
        <f t="shared" ca="1" si="759"/>
        <v>0</v>
      </c>
      <c r="AF2540" t="b">
        <f t="shared" ca="1" si="760"/>
        <v>0</v>
      </c>
      <c r="AG2540" s="317" t="b">
        <f t="shared" ca="1" si="761"/>
        <v>0</v>
      </c>
      <c r="AH2540" s="317" t="b">
        <f t="shared" ca="1" si="762"/>
        <v>1</v>
      </c>
      <c r="AI2540" s="317" t="b">
        <f t="shared" ca="1" si="763"/>
        <v>0</v>
      </c>
    </row>
    <row r="2541" spans="1:35" x14ac:dyDescent="0.25">
      <c r="A2541">
        <v>2509</v>
      </c>
      <c r="B2541" s="169">
        <f ca="1">OFFSET(InputPriceData!B$15,CalculationsAndCharts!$A2541+$A$11,0,1,1)</f>
        <v>38204</v>
      </c>
      <c r="C2541" s="3">
        <f ca="1">OFFSET(InputPriceData!G$15,CalculationsAndCharts!$A2541+$A$11,IF($C$7,8,0),1,1)</f>
        <v>3196600</v>
      </c>
      <c r="D2541" s="4">
        <f ca="1">OFFSET(InputPriceData!C$15,CalculationsAndCharts!$A2541+$A$11,IF($C$7,8,0),1,1)</f>
        <v>34.65</v>
      </c>
      <c r="E2541" s="4">
        <f ca="1">OFFSET(InputPriceData!D$15,CalculationsAndCharts!$A2541+$A$11,IF($C$7,8,0),1,1)</f>
        <v>34.659999999999997</v>
      </c>
      <c r="F2541" s="4">
        <f ca="1">OFFSET(InputPriceData!E$15,CalculationsAndCharts!$A2541+$A$11,IF($C$7,8,0),1,1)</f>
        <v>34.090000000000003</v>
      </c>
      <c r="G2541" s="4">
        <f ca="1">OFFSET(InputPriceData!F$15,CalculationsAndCharts!$A2541+$A$11,IF($C$7,8,0),1,1)</f>
        <v>34.090000000000003</v>
      </c>
      <c r="H2541" s="133"/>
      <c r="I2541" s="133"/>
      <c r="J2541" s="37">
        <f t="shared" ca="1" si="753"/>
        <v>292</v>
      </c>
      <c r="K2541" s="124">
        <f t="shared" ca="1" si="754"/>
        <v>0.42000000000000171</v>
      </c>
      <c r="L2541" s="343">
        <f t="shared" ca="1" si="745"/>
        <v>0.372179122555933</v>
      </c>
      <c r="M2541" s="345">
        <f t="shared" ca="1" si="755"/>
        <v>0.40472123759726303</v>
      </c>
      <c r="N2541" s="344">
        <f t="shared" ca="1" si="746"/>
        <v>0.91959375486563277</v>
      </c>
      <c r="O2541" s="4"/>
      <c r="P2541" s="4"/>
      <c r="Q2541" s="3"/>
      <c r="S2541" s="4"/>
      <c r="T2541" s="4" t="b">
        <f t="shared" ca="1" si="747"/>
        <v>0</v>
      </c>
      <c r="U2541" t="b">
        <f t="shared" ca="1" si="748"/>
        <v>0</v>
      </c>
      <c r="W2541" s="317" t="b">
        <f t="shared" ca="1" si="749"/>
        <v>0</v>
      </c>
      <c r="X2541" s="317" t="b">
        <f t="shared" ca="1" si="756"/>
        <v>1</v>
      </c>
      <c r="Y2541" s="317" t="b">
        <f t="shared" ca="1" si="750"/>
        <v>0</v>
      </c>
      <c r="Z2541" t="b">
        <f t="shared" ca="1" si="751"/>
        <v>0</v>
      </c>
      <c r="AA2541" s="37" t="b">
        <f t="shared" ca="1" si="757"/>
        <v>0</v>
      </c>
      <c r="AB2541" t="b">
        <f t="shared" ca="1" si="752"/>
        <v>0</v>
      </c>
      <c r="AD2541" t="b">
        <f t="shared" ca="1" si="758"/>
        <v>0</v>
      </c>
      <c r="AE2541" s="37" t="b">
        <f t="shared" ca="1" si="759"/>
        <v>0</v>
      </c>
      <c r="AF2541" t="b">
        <f t="shared" ca="1" si="760"/>
        <v>0</v>
      </c>
      <c r="AG2541" s="317" t="b">
        <f t="shared" ca="1" si="761"/>
        <v>0</v>
      </c>
      <c r="AH2541" s="317" t="b">
        <f t="shared" ca="1" si="762"/>
        <v>1</v>
      </c>
      <c r="AI2541" s="317" t="b">
        <f t="shared" ca="1" si="763"/>
        <v>0</v>
      </c>
    </row>
    <row r="2542" spans="1:35" x14ac:dyDescent="0.25">
      <c r="A2542">
        <v>2510</v>
      </c>
      <c r="B2542" s="169">
        <f ca="1">OFFSET(InputPriceData!B$15,CalculationsAndCharts!$A2542+$A$11,0,1,1)</f>
        <v>38203</v>
      </c>
      <c r="C2542" s="3">
        <f ca="1">OFFSET(InputPriceData!G$15,CalculationsAndCharts!$A2542+$A$11,IF($C$7,8,0),1,1)</f>
        <v>1675400</v>
      </c>
      <c r="D2542" s="4">
        <f ca="1">OFFSET(InputPriceData!C$15,CalculationsAndCharts!$A2542+$A$11,IF($C$7,8,0),1,1)</f>
        <v>33.64</v>
      </c>
      <c r="E2542" s="4">
        <f ca="1">OFFSET(InputPriceData!D$15,CalculationsAndCharts!$A2542+$A$11,IF($C$7,8,0),1,1)</f>
        <v>34.42</v>
      </c>
      <c r="F2542" s="4">
        <f ca="1">OFFSET(InputPriceData!E$15,CalculationsAndCharts!$A2542+$A$11,IF($C$7,8,0),1,1)</f>
        <v>33.409999999999997</v>
      </c>
      <c r="G2542" s="4">
        <f ca="1">OFFSET(InputPriceData!F$15,CalculationsAndCharts!$A2542+$A$11,IF($C$7,8,0),1,1)</f>
        <v>34.33</v>
      </c>
      <c r="H2542" s="133"/>
      <c r="I2542" s="133"/>
      <c r="J2542" s="37">
        <f t="shared" ca="1" si="753"/>
        <v>291</v>
      </c>
      <c r="K2542" s="124">
        <f t="shared" ca="1" si="754"/>
        <v>0.50999999999999801</v>
      </c>
      <c r="L2542" s="343">
        <f t="shared" ca="1" si="745"/>
        <v>0.31294810309060656</v>
      </c>
      <c r="M2542" s="345">
        <f t="shared" ca="1" si="755"/>
        <v>0.40839680887715746</v>
      </c>
      <c r="N2542" s="344">
        <f t="shared" ca="1" si="746"/>
        <v>0.76628439862452224</v>
      </c>
      <c r="O2542" s="4"/>
      <c r="P2542" s="4"/>
      <c r="Q2542" s="3"/>
      <c r="S2542" s="4"/>
      <c r="T2542" s="4" t="b">
        <f t="shared" ca="1" si="747"/>
        <v>0</v>
      </c>
      <c r="U2542" t="b">
        <f t="shared" ca="1" si="748"/>
        <v>0</v>
      </c>
      <c r="W2542" s="317" t="b">
        <f t="shared" ca="1" si="749"/>
        <v>0</v>
      </c>
      <c r="X2542" s="317" t="b">
        <f t="shared" ca="1" si="756"/>
        <v>1</v>
      </c>
      <c r="Y2542" s="317" t="b">
        <f t="shared" ca="1" si="750"/>
        <v>0</v>
      </c>
      <c r="Z2542" t="b">
        <f t="shared" ca="1" si="751"/>
        <v>0</v>
      </c>
      <c r="AA2542" s="37" t="b">
        <f t="shared" ca="1" si="757"/>
        <v>0</v>
      </c>
      <c r="AB2542" t="b">
        <f t="shared" ca="1" si="752"/>
        <v>0</v>
      </c>
      <c r="AD2542" t="b">
        <f t="shared" ca="1" si="758"/>
        <v>0</v>
      </c>
      <c r="AE2542" s="37" t="b">
        <f t="shared" ca="1" si="759"/>
        <v>0</v>
      </c>
      <c r="AF2542" t="b">
        <f t="shared" ca="1" si="760"/>
        <v>0</v>
      </c>
      <c r="AG2542" s="317" t="b">
        <f t="shared" ca="1" si="761"/>
        <v>0</v>
      </c>
      <c r="AH2542" s="317" t="b">
        <f t="shared" ca="1" si="762"/>
        <v>1</v>
      </c>
      <c r="AI2542" s="317" t="b">
        <f t="shared" ca="1" si="763"/>
        <v>0</v>
      </c>
    </row>
    <row r="2543" spans="1:35" x14ac:dyDescent="0.25">
      <c r="A2543">
        <v>2511</v>
      </c>
      <c r="B2543" s="169">
        <f ca="1">OFFSET(InputPriceData!B$15,CalculationsAndCharts!$A2543+$A$11,0,1,1)</f>
        <v>38202</v>
      </c>
      <c r="C2543" s="3">
        <f ca="1">OFFSET(InputPriceData!G$15,CalculationsAndCharts!$A2543+$A$11,IF($C$7,8,0),1,1)</f>
        <v>2366000</v>
      </c>
      <c r="D2543" s="4">
        <f ca="1">OFFSET(InputPriceData!C$15,CalculationsAndCharts!$A2543+$A$11,IF($C$7,8,0),1,1)</f>
        <v>33.69</v>
      </c>
      <c r="E2543" s="4">
        <f ca="1">OFFSET(InputPriceData!D$15,CalculationsAndCharts!$A2543+$A$11,IF($C$7,8,0),1,1)</f>
        <v>33.85</v>
      </c>
      <c r="F2543" s="4">
        <f ca="1">OFFSET(InputPriceData!E$15,CalculationsAndCharts!$A2543+$A$11,IF($C$7,8,0),1,1)</f>
        <v>33.51</v>
      </c>
      <c r="G2543" s="4">
        <f ca="1">OFFSET(InputPriceData!F$15,CalculationsAndCharts!$A2543+$A$11,IF($C$7,8,0),1,1)</f>
        <v>33.67</v>
      </c>
      <c r="H2543" s="133"/>
      <c r="I2543" s="133"/>
      <c r="J2543" s="37">
        <f t="shared" ca="1" si="753"/>
        <v>290</v>
      </c>
      <c r="K2543" s="124">
        <f t="shared" ca="1" si="754"/>
        <v>0.12000000000000455</v>
      </c>
      <c r="L2543" s="343">
        <f t="shared" ca="1" si="745"/>
        <v>0.23932440052469336</v>
      </c>
      <c r="M2543" s="345">
        <f t="shared" ca="1" si="755"/>
        <v>0.4121057607236705</v>
      </c>
      <c r="N2543" s="344">
        <f t="shared" ca="1" si="746"/>
        <v>0.58073539206157243</v>
      </c>
      <c r="O2543" s="4"/>
      <c r="P2543" s="4"/>
      <c r="Q2543" s="3"/>
      <c r="S2543" s="4"/>
      <c r="T2543" s="4" t="b">
        <f t="shared" ca="1" si="747"/>
        <v>0</v>
      </c>
      <c r="U2543" t="b">
        <f t="shared" ca="1" si="748"/>
        <v>0</v>
      </c>
      <c r="W2543" s="317" t="b">
        <f t="shared" ca="1" si="749"/>
        <v>1</v>
      </c>
      <c r="X2543" s="317" t="b">
        <f t="shared" ca="1" si="756"/>
        <v>1</v>
      </c>
      <c r="Y2543" s="317" t="b">
        <f t="shared" ca="1" si="750"/>
        <v>0</v>
      </c>
      <c r="Z2543" t="b">
        <f t="shared" ca="1" si="751"/>
        <v>0</v>
      </c>
      <c r="AA2543" s="37" t="b">
        <f t="shared" ca="1" si="757"/>
        <v>0</v>
      </c>
      <c r="AB2543" t="b">
        <f t="shared" ca="1" si="752"/>
        <v>1</v>
      </c>
      <c r="AD2543" t="b">
        <f t="shared" ca="1" si="758"/>
        <v>0</v>
      </c>
      <c r="AE2543" s="37" t="b">
        <f t="shared" ca="1" si="759"/>
        <v>0</v>
      </c>
      <c r="AF2543" t="b">
        <f t="shared" ca="1" si="760"/>
        <v>1</v>
      </c>
      <c r="AG2543" s="317" t="b">
        <f t="shared" ca="1" si="761"/>
        <v>1</v>
      </c>
      <c r="AH2543" s="317" t="b">
        <f t="shared" ca="1" si="762"/>
        <v>1</v>
      </c>
      <c r="AI2543" s="317" t="b">
        <f t="shared" ca="1" si="763"/>
        <v>0</v>
      </c>
    </row>
    <row r="2544" spans="1:35" x14ac:dyDescent="0.25">
      <c r="A2544">
        <v>2512</v>
      </c>
      <c r="B2544" s="169">
        <f ca="1">OFFSET(InputPriceData!B$15,CalculationsAndCharts!$A2544+$A$11,0,1,1)</f>
        <v>38201</v>
      </c>
      <c r="C2544" s="3">
        <f ca="1">OFFSET(InputPriceData!G$15,CalculationsAndCharts!$A2544+$A$11,IF($C$7,8,0),1,1)</f>
        <v>2148200</v>
      </c>
      <c r="D2544" s="4">
        <f ca="1">OFFSET(InputPriceData!C$15,CalculationsAndCharts!$A2544+$A$11,IF($C$7,8,0),1,1)</f>
        <v>33.549999999999997</v>
      </c>
      <c r="E2544" s="4">
        <f ca="1">OFFSET(InputPriceData!D$15,CalculationsAndCharts!$A2544+$A$11,IF($C$7,8,0),1,1)</f>
        <v>33.99</v>
      </c>
      <c r="F2544" s="4">
        <f ca="1">OFFSET(InputPriceData!E$15,CalculationsAndCharts!$A2544+$A$11,IF($C$7,8,0),1,1)</f>
        <v>33.340000000000003</v>
      </c>
      <c r="G2544" s="4">
        <f ca="1">OFFSET(InputPriceData!F$15,CalculationsAndCharts!$A2544+$A$11,IF($C$7,8,0),1,1)</f>
        <v>33.82</v>
      </c>
      <c r="H2544" s="133"/>
      <c r="I2544" s="133"/>
      <c r="J2544" s="37">
        <f t="shared" ca="1" si="753"/>
        <v>289</v>
      </c>
      <c r="K2544" s="124">
        <f t="shared" ca="1" si="754"/>
        <v>0.27000000000000313</v>
      </c>
      <c r="L2544" s="343">
        <f t="shared" ca="1" si="745"/>
        <v>0.13384851906237133</v>
      </c>
      <c r="M2544" s="345">
        <f t="shared" ca="1" si="755"/>
        <v>0.41584839629028303</v>
      </c>
      <c r="N2544" s="344">
        <f t="shared" ca="1" si="746"/>
        <v>0.32186854694261791</v>
      </c>
      <c r="O2544" s="4"/>
      <c r="P2544" s="4"/>
      <c r="Q2544" s="3"/>
      <c r="S2544" s="4"/>
      <c r="T2544" s="4" t="b">
        <f t="shared" ca="1" si="747"/>
        <v>1</v>
      </c>
      <c r="U2544" t="b">
        <f t="shared" ca="1" si="748"/>
        <v>0</v>
      </c>
      <c r="W2544" s="317" t="b">
        <f t="shared" ca="1" si="749"/>
        <v>0</v>
      </c>
      <c r="X2544" s="317" t="b">
        <f t="shared" ca="1" si="756"/>
        <v>0</v>
      </c>
      <c r="Y2544" s="317" t="b">
        <f t="shared" ca="1" si="750"/>
        <v>0</v>
      </c>
      <c r="Z2544" t="b">
        <f t="shared" ca="1" si="751"/>
        <v>0</v>
      </c>
      <c r="AA2544" s="37" t="b">
        <f t="shared" ca="1" si="757"/>
        <v>1</v>
      </c>
      <c r="AB2544" t="b">
        <f t="shared" ca="1" si="752"/>
        <v>0</v>
      </c>
      <c r="AD2544" t="b">
        <f t="shared" ca="1" si="758"/>
        <v>0</v>
      </c>
      <c r="AE2544" s="37" t="b">
        <f t="shared" ca="1" si="759"/>
        <v>1</v>
      </c>
      <c r="AF2544" t="b">
        <f t="shared" ca="1" si="760"/>
        <v>0</v>
      </c>
      <c r="AG2544" s="317" t="b">
        <f t="shared" ca="1" si="761"/>
        <v>0</v>
      </c>
      <c r="AH2544" s="317" t="b">
        <f t="shared" ca="1" si="762"/>
        <v>0</v>
      </c>
      <c r="AI2544" s="317" t="b">
        <f t="shared" ca="1" si="763"/>
        <v>0</v>
      </c>
    </row>
    <row r="2545" spans="1:35" x14ac:dyDescent="0.25">
      <c r="A2545">
        <v>2513</v>
      </c>
      <c r="B2545" s="169">
        <f ca="1">OFFSET(InputPriceData!B$15,CalculationsAndCharts!$A2545+$A$11,0,1,1)</f>
        <v>38198</v>
      </c>
      <c r="C2545" s="3">
        <f ca="1">OFFSET(InputPriceData!G$15,CalculationsAndCharts!$A2545+$A$11,IF($C$7,8,0),1,1)</f>
        <v>2487100</v>
      </c>
      <c r="D2545" s="4">
        <f ca="1">OFFSET(InputPriceData!C$15,CalculationsAndCharts!$A2545+$A$11,IF($C$7,8,0),1,1)</f>
        <v>33.5</v>
      </c>
      <c r="E2545" s="4">
        <f ca="1">OFFSET(InputPriceData!D$15,CalculationsAndCharts!$A2545+$A$11,IF($C$7,8,0),1,1)</f>
        <v>33.65</v>
      </c>
      <c r="F2545" s="4">
        <f ca="1">OFFSET(InputPriceData!E$15,CalculationsAndCharts!$A2545+$A$11,IF($C$7,8,0),1,1)</f>
        <v>33.32</v>
      </c>
      <c r="G2545" s="4">
        <f ca="1">OFFSET(InputPriceData!F$15,CalculationsAndCharts!$A2545+$A$11,IF($C$7,8,0),1,1)</f>
        <v>33.549999999999997</v>
      </c>
      <c r="H2545" s="133"/>
      <c r="I2545" s="133"/>
      <c r="J2545" s="37">
        <f t="shared" ca="1" si="753"/>
        <v>288</v>
      </c>
      <c r="K2545" s="124">
        <f t="shared" ca="1" si="754"/>
        <v>0.83999999999999631</v>
      </c>
      <c r="L2545" s="343">
        <f t="shared" ca="1" si="745"/>
        <v>-2.3083122549637985E-2</v>
      </c>
      <c r="M2545" s="345">
        <f t="shared" ca="1" si="755"/>
        <v>0.41962502148363573</v>
      </c>
      <c r="N2545" s="344">
        <f t="shared" ca="1" si="746"/>
        <v>-5.5008927894777994E-2</v>
      </c>
      <c r="O2545" s="4"/>
      <c r="P2545" s="4"/>
      <c r="Q2545" s="3"/>
      <c r="S2545" s="4"/>
      <c r="T2545" s="4" t="b">
        <f t="shared" ca="1" si="747"/>
        <v>0</v>
      </c>
      <c r="U2545" t="b">
        <f t="shared" ca="1" si="748"/>
        <v>0</v>
      </c>
      <c r="W2545" s="317" t="b">
        <f t="shared" ca="1" si="749"/>
        <v>0</v>
      </c>
      <c r="X2545" s="317" t="b">
        <f t="shared" ca="1" si="756"/>
        <v>0</v>
      </c>
      <c r="Y2545" s="317" t="b">
        <f t="shared" ca="1" si="750"/>
        <v>0</v>
      </c>
      <c r="Z2545" t="b">
        <f t="shared" ca="1" si="751"/>
        <v>0</v>
      </c>
      <c r="AA2545" s="37" t="b">
        <f t="shared" ca="1" si="757"/>
        <v>1</v>
      </c>
      <c r="AB2545" t="b">
        <f t="shared" ca="1" si="752"/>
        <v>0</v>
      </c>
      <c r="AD2545" t="b">
        <f t="shared" ca="1" si="758"/>
        <v>0</v>
      </c>
      <c r="AE2545" s="37" t="b">
        <f t="shared" ca="1" si="759"/>
        <v>1</v>
      </c>
      <c r="AF2545" t="b">
        <f t="shared" ca="1" si="760"/>
        <v>0</v>
      </c>
      <c r="AG2545" s="317" t="b">
        <f t="shared" ca="1" si="761"/>
        <v>0</v>
      </c>
      <c r="AH2545" s="317" t="b">
        <f t="shared" ca="1" si="762"/>
        <v>0</v>
      </c>
      <c r="AI2545" s="317" t="b">
        <f t="shared" ca="1" si="763"/>
        <v>0</v>
      </c>
    </row>
    <row r="2546" spans="1:35" x14ac:dyDescent="0.25">
      <c r="A2546">
        <v>2514</v>
      </c>
      <c r="B2546" s="169">
        <f ca="1">OFFSET(InputPriceData!B$15,CalculationsAndCharts!$A2546+$A$11,0,1,1)</f>
        <v>38197</v>
      </c>
      <c r="C2546" s="3">
        <f ca="1">OFFSET(InputPriceData!G$15,CalculationsAndCharts!$A2546+$A$11,IF($C$7,8,0),1,1)</f>
        <v>3108900</v>
      </c>
      <c r="D2546" s="4">
        <f ca="1">OFFSET(InputPriceData!C$15,CalculationsAndCharts!$A2546+$A$11,IF($C$7,8,0),1,1)</f>
        <v>33.5</v>
      </c>
      <c r="E2546" s="4">
        <f ca="1">OFFSET(InputPriceData!D$15,CalculationsAndCharts!$A2546+$A$11,IF($C$7,8,0),1,1)</f>
        <v>33.92</v>
      </c>
      <c r="F2546" s="4">
        <f ca="1">OFFSET(InputPriceData!E$15,CalculationsAndCharts!$A2546+$A$11,IF($C$7,8,0),1,1)</f>
        <v>33.21</v>
      </c>
      <c r="G2546" s="4">
        <f ca="1">OFFSET(InputPriceData!F$15,CalculationsAndCharts!$A2546+$A$11,IF($C$7,8,0),1,1)</f>
        <v>33.549999999999997</v>
      </c>
      <c r="H2546" s="133"/>
      <c r="I2546" s="133"/>
      <c r="J2546" s="37">
        <f t="shared" ca="1" si="753"/>
        <v>287</v>
      </c>
      <c r="K2546" s="124">
        <f t="shared" ca="1" si="754"/>
        <v>1.279999999999994</v>
      </c>
      <c r="L2546" s="343">
        <f t="shared" ca="1" si="745"/>
        <v>-0.19655926470091803</v>
      </c>
      <c r="M2546" s="345">
        <f t="shared" ca="1" si="755"/>
        <v>0.42343594498853254</v>
      </c>
      <c r="N2546" s="344">
        <f t="shared" ca="1" si="746"/>
        <v>-0.46420070621600446</v>
      </c>
      <c r="O2546" s="4"/>
      <c r="P2546" s="4"/>
      <c r="Q2546" s="3"/>
      <c r="S2546" s="4"/>
      <c r="T2546" s="4" t="b">
        <f t="shared" ca="1" si="747"/>
        <v>0</v>
      </c>
      <c r="U2546" t="b">
        <f t="shared" ca="1" si="748"/>
        <v>0</v>
      </c>
      <c r="W2546" s="317" t="b">
        <f t="shared" ca="1" si="749"/>
        <v>0</v>
      </c>
      <c r="X2546" s="317" t="b">
        <f t="shared" ca="1" si="756"/>
        <v>0</v>
      </c>
      <c r="Y2546" s="317" t="b">
        <f t="shared" ca="1" si="750"/>
        <v>0</v>
      </c>
      <c r="Z2546" t="b">
        <f t="shared" ca="1" si="751"/>
        <v>0</v>
      </c>
      <c r="AA2546" s="37" t="b">
        <f t="shared" ca="1" si="757"/>
        <v>1</v>
      </c>
      <c r="AB2546" t="b">
        <f t="shared" ca="1" si="752"/>
        <v>0</v>
      </c>
      <c r="AD2546" t="b">
        <f t="shared" ca="1" si="758"/>
        <v>0</v>
      </c>
      <c r="AE2546" s="37" t="b">
        <f t="shared" ca="1" si="759"/>
        <v>1</v>
      </c>
      <c r="AF2546" t="b">
        <f t="shared" ca="1" si="760"/>
        <v>0</v>
      </c>
      <c r="AG2546" s="317" t="b">
        <f t="shared" ca="1" si="761"/>
        <v>0</v>
      </c>
      <c r="AH2546" s="317" t="b">
        <f t="shared" ca="1" si="762"/>
        <v>0</v>
      </c>
      <c r="AI2546" s="317" t="b">
        <f t="shared" ca="1" si="763"/>
        <v>0</v>
      </c>
    </row>
    <row r="2547" spans="1:35" x14ac:dyDescent="0.25">
      <c r="A2547">
        <v>2515</v>
      </c>
      <c r="B2547" s="169">
        <f ca="1">OFFSET(InputPriceData!B$15,CalculationsAndCharts!$A2547+$A$11,0,1,1)</f>
        <v>38196</v>
      </c>
      <c r="C2547" s="3">
        <f ca="1">OFFSET(InputPriceData!G$15,CalculationsAndCharts!$A2547+$A$11,IF($C$7,8,0),1,1)</f>
        <v>1561500</v>
      </c>
      <c r="D2547" s="4">
        <f ca="1">OFFSET(InputPriceData!C$15,CalculationsAndCharts!$A2547+$A$11,IF($C$7,8,0),1,1)</f>
        <v>32.020000000000003</v>
      </c>
      <c r="E2547" s="4">
        <f ca="1">OFFSET(InputPriceData!D$15,CalculationsAndCharts!$A2547+$A$11,IF($C$7,8,0),1,1)</f>
        <v>32.78</v>
      </c>
      <c r="F2547" s="4">
        <f ca="1">OFFSET(InputPriceData!E$15,CalculationsAndCharts!$A2547+$A$11,IF($C$7,8,0),1,1)</f>
        <v>32.020000000000003</v>
      </c>
      <c r="G2547" s="4">
        <f ca="1">OFFSET(InputPriceData!F$15,CalculationsAndCharts!$A2547+$A$11,IF($C$7,8,0),1,1)</f>
        <v>32.71</v>
      </c>
      <c r="H2547" s="133"/>
      <c r="I2547" s="133"/>
      <c r="J2547" s="37">
        <f t="shared" ca="1" si="753"/>
        <v>286</v>
      </c>
      <c r="K2547" s="124">
        <f t="shared" ca="1" si="754"/>
        <v>0.17999999999999972</v>
      </c>
      <c r="L2547" s="343">
        <f t="shared" ca="1" si="745"/>
        <v>-0.31224038148962208</v>
      </c>
      <c r="M2547" s="345">
        <f t="shared" ca="1" si="755"/>
        <v>0.42728147829317109</v>
      </c>
      <c r="N2547" s="344">
        <f t="shared" ca="1" si="746"/>
        <v>-0.73076039414791638</v>
      </c>
      <c r="O2547" s="4"/>
      <c r="P2547" s="4"/>
      <c r="Q2547" s="3"/>
      <c r="S2547" s="4"/>
      <c r="T2547" s="4" t="b">
        <f t="shared" ca="1" si="747"/>
        <v>0</v>
      </c>
      <c r="U2547" t="b">
        <f t="shared" ca="1" si="748"/>
        <v>0</v>
      </c>
      <c r="W2547" s="317" t="b">
        <f t="shared" ca="1" si="749"/>
        <v>0</v>
      </c>
      <c r="X2547" s="317" t="b">
        <f t="shared" ca="1" si="756"/>
        <v>0</v>
      </c>
      <c r="Y2547" s="317" t="b">
        <f t="shared" ca="1" si="750"/>
        <v>0</v>
      </c>
      <c r="Z2547" t="b">
        <f t="shared" ca="1" si="751"/>
        <v>0</v>
      </c>
      <c r="AA2547" s="37" t="b">
        <f t="shared" ca="1" si="757"/>
        <v>1</v>
      </c>
      <c r="AB2547" t="b">
        <f t="shared" ca="1" si="752"/>
        <v>0</v>
      </c>
      <c r="AD2547" t="b">
        <f t="shared" ca="1" si="758"/>
        <v>0</v>
      </c>
      <c r="AE2547" s="37" t="b">
        <f t="shared" ca="1" si="759"/>
        <v>1</v>
      </c>
      <c r="AF2547" t="b">
        <f t="shared" ca="1" si="760"/>
        <v>0</v>
      </c>
      <c r="AG2547" s="317" t="b">
        <f t="shared" ca="1" si="761"/>
        <v>0</v>
      </c>
      <c r="AH2547" s="317" t="b">
        <f t="shared" ca="1" si="762"/>
        <v>0</v>
      </c>
      <c r="AI2547" s="317" t="b">
        <f t="shared" ca="1" si="763"/>
        <v>0</v>
      </c>
    </row>
    <row r="2548" spans="1:35" x14ac:dyDescent="0.25">
      <c r="A2548">
        <v>2516</v>
      </c>
      <c r="B2548" s="169">
        <f ca="1">OFFSET(InputPriceData!B$15,CalculationsAndCharts!$A2548+$A$11,0,1,1)</f>
        <v>38195</v>
      </c>
      <c r="C2548" s="3">
        <f ca="1">OFFSET(InputPriceData!G$15,CalculationsAndCharts!$A2548+$A$11,IF($C$7,8,0),1,1)</f>
        <v>1259700</v>
      </c>
      <c r="D2548" s="4">
        <f ca="1">OFFSET(InputPriceData!C$15,CalculationsAndCharts!$A2548+$A$11,IF($C$7,8,0),1,1)</f>
        <v>32.51</v>
      </c>
      <c r="E2548" s="4">
        <f ca="1">OFFSET(InputPriceData!D$15,CalculationsAndCharts!$A2548+$A$11,IF($C$7,8,0),1,1)</f>
        <v>32.520000000000003</v>
      </c>
      <c r="F2548" s="4">
        <f ca="1">OFFSET(InputPriceData!E$15,CalculationsAndCharts!$A2548+$A$11,IF($C$7,8,0),1,1)</f>
        <v>31.91</v>
      </c>
      <c r="G2548" s="4">
        <f ca="1">OFFSET(InputPriceData!F$15,CalculationsAndCharts!$A2548+$A$11,IF($C$7,8,0),1,1)</f>
        <v>32.270000000000003</v>
      </c>
      <c r="H2548" s="133"/>
      <c r="I2548" s="133"/>
      <c r="J2548" s="37">
        <f t="shared" ca="1" si="753"/>
        <v>285</v>
      </c>
      <c r="K2548" s="124">
        <f t="shared" ca="1" si="754"/>
        <v>-0.10999999999999943</v>
      </c>
      <c r="L2548" s="343">
        <f t="shared" ca="1" si="745"/>
        <v>-0.36420858207070533</v>
      </c>
      <c r="M2548" s="345">
        <f t="shared" ca="1" si="755"/>
        <v>0.43116193571460254</v>
      </c>
      <c r="N2548" s="344">
        <f t="shared" ca="1" si="746"/>
        <v>-0.84471413615645474</v>
      </c>
      <c r="O2548" s="4"/>
      <c r="P2548" s="4"/>
      <c r="Q2548" s="3"/>
      <c r="S2548" s="4"/>
      <c r="T2548" s="4" t="b">
        <f t="shared" ca="1" si="747"/>
        <v>0</v>
      </c>
      <c r="U2548" t="b">
        <f t="shared" ca="1" si="748"/>
        <v>0</v>
      </c>
      <c r="W2548" s="317" t="b">
        <f t="shared" ca="1" si="749"/>
        <v>0</v>
      </c>
      <c r="X2548" s="317" t="b">
        <f t="shared" ca="1" si="756"/>
        <v>0</v>
      </c>
      <c r="Y2548" s="317" t="b">
        <f t="shared" ca="1" si="750"/>
        <v>0</v>
      </c>
      <c r="Z2548" t="b">
        <f t="shared" ca="1" si="751"/>
        <v>0</v>
      </c>
      <c r="AA2548" s="37" t="b">
        <f t="shared" ca="1" si="757"/>
        <v>1</v>
      </c>
      <c r="AB2548" t="b">
        <f t="shared" ca="1" si="752"/>
        <v>0</v>
      </c>
      <c r="AD2548" t="b">
        <f t="shared" ca="1" si="758"/>
        <v>0</v>
      </c>
      <c r="AE2548" s="37" t="b">
        <f t="shared" ca="1" si="759"/>
        <v>1</v>
      </c>
      <c r="AF2548" t="b">
        <f t="shared" ca="1" si="760"/>
        <v>0</v>
      </c>
      <c r="AG2548" s="317" t="b">
        <f t="shared" ca="1" si="761"/>
        <v>0</v>
      </c>
      <c r="AH2548" s="317" t="b">
        <f t="shared" ca="1" si="762"/>
        <v>0</v>
      </c>
      <c r="AI2548" s="317" t="b">
        <f t="shared" ca="1" si="763"/>
        <v>0</v>
      </c>
    </row>
    <row r="2549" spans="1:35" x14ac:dyDescent="0.25">
      <c r="A2549">
        <v>2517</v>
      </c>
      <c r="B2549" s="169">
        <f ca="1">OFFSET(InputPriceData!B$15,CalculationsAndCharts!$A2549+$A$11,0,1,1)</f>
        <v>38194</v>
      </c>
      <c r="C2549" s="3">
        <f ca="1">OFFSET(InputPriceData!G$15,CalculationsAndCharts!$A2549+$A$11,IF($C$7,8,0),1,1)</f>
        <v>2272100</v>
      </c>
      <c r="D2549" s="4">
        <f ca="1">OFFSET(InputPriceData!C$15,CalculationsAndCharts!$A2549+$A$11,IF($C$7,8,0),1,1)</f>
        <v>32</v>
      </c>
      <c r="E2549" s="4">
        <f ca="1">OFFSET(InputPriceData!D$15,CalculationsAndCharts!$A2549+$A$11,IF($C$7,8,0),1,1)</f>
        <v>32.630000000000003</v>
      </c>
      <c r="F2549" s="4">
        <f ca="1">OFFSET(InputPriceData!E$15,CalculationsAndCharts!$A2549+$A$11,IF($C$7,8,0),1,1)</f>
        <v>31.95</v>
      </c>
      <c r="G2549" s="4">
        <f ca="1">OFFSET(InputPriceData!F$15,CalculationsAndCharts!$A2549+$A$11,IF($C$7,8,0),1,1)</f>
        <v>32.53</v>
      </c>
      <c r="H2549" s="133"/>
      <c r="I2549" s="133"/>
      <c r="J2549" s="37">
        <f t="shared" ca="1" si="753"/>
        <v>284</v>
      </c>
      <c r="K2549" s="124">
        <f t="shared" ca="1" si="754"/>
        <v>0</v>
      </c>
      <c r="L2549" s="343">
        <f t="shared" ca="1" si="745"/>
        <v>-0.39605632547867919</v>
      </c>
      <c r="M2549" s="345">
        <f t="shared" ca="1" si="755"/>
        <v>0.43507763442442232</v>
      </c>
      <c r="N2549" s="344">
        <f t="shared" ca="1" si="746"/>
        <v>-0.91031184814322708</v>
      </c>
      <c r="O2549" s="4"/>
      <c r="P2549" s="4"/>
      <c r="Q2549" s="3"/>
      <c r="S2549" s="4"/>
      <c r="T2549" s="4" t="b">
        <f t="shared" ca="1" si="747"/>
        <v>0</v>
      </c>
      <c r="U2549" t="b">
        <f t="shared" ca="1" si="748"/>
        <v>0</v>
      </c>
      <c r="W2549" s="317" t="b">
        <f t="shared" ca="1" si="749"/>
        <v>0</v>
      </c>
      <c r="X2549" s="317" t="b">
        <f t="shared" ca="1" si="756"/>
        <v>0</v>
      </c>
      <c r="Y2549" s="317" t="b">
        <f t="shared" ca="1" si="750"/>
        <v>0</v>
      </c>
      <c r="Z2549" t="b">
        <f t="shared" ca="1" si="751"/>
        <v>0</v>
      </c>
      <c r="AA2549" s="37" t="b">
        <f t="shared" ca="1" si="757"/>
        <v>1</v>
      </c>
      <c r="AB2549" t="b">
        <f t="shared" ca="1" si="752"/>
        <v>0</v>
      </c>
      <c r="AD2549" t="b">
        <f t="shared" ca="1" si="758"/>
        <v>0</v>
      </c>
      <c r="AE2549" s="37" t="b">
        <f t="shared" ca="1" si="759"/>
        <v>1</v>
      </c>
      <c r="AF2549" t="b">
        <f t="shared" ca="1" si="760"/>
        <v>0</v>
      </c>
      <c r="AG2549" s="317" t="b">
        <f t="shared" ca="1" si="761"/>
        <v>0</v>
      </c>
      <c r="AH2549" s="317" t="b">
        <f t="shared" ca="1" si="762"/>
        <v>0</v>
      </c>
      <c r="AI2549" s="317" t="b">
        <f t="shared" ca="1" si="763"/>
        <v>0</v>
      </c>
    </row>
    <row r="2550" spans="1:35" x14ac:dyDescent="0.25">
      <c r="A2550">
        <v>2518</v>
      </c>
      <c r="B2550" s="169">
        <f ca="1">OFFSET(InputPriceData!B$15,CalculationsAndCharts!$A2550+$A$11,0,1,1)</f>
        <v>38191</v>
      </c>
      <c r="C2550" s="3">
        <f ca="1">OFFSET(InputPriceData!G$15,CalculationsAndCharts!$A2550+$A$11,IF($C$7,8,0),1,1)</f>
        <v>2220300</v>
      </c>
      <c r="D2550" s="4">
        <f ca="1">OFFSET(InputPriceData!C$15,CalculationsAndCharts!$A2550+$A$11,IF($C$7,8,0),1,1)</f>
        <v>32.4</v>
      </c>
      <c r="E2550" s="4">
        <f ca="1">OFFSET(InputPriceData!D$15,CalculationsAndCharts!$A2550+$A$11,IF($C$7,8,0),1,1)</f>
        <v>32.64</v>
      </c>
      <c r="F2550" s="4">
        <f ca="1">OFFSET(InputPriceData!E$15,CalculationsAndCharts!$A2550+$A$11,IF($C$7,8,0),1,1)</f>
        <v>32.020000000000003</v>
      </c>
      <c r="G2550" s="4">
        <f ca="1">OFFSET(InputPriceData!F$15,CalculationsAndCharts!$A2550+$A$11,IF($C$7,8,0),1,1)</f>
        <v>32.380000000000003</v>
      </c>
      <c r="H2550" s="133"/>
      <c r="I2550" s="133"/>
      <c r="J2550" s="37">
        <f t="shared" ca="1" si="753"/>
        <v>283</v>
      </c>
      <c r="K2550" s="124">
        <f t="shared" ca="1" si="754"/>
        <v>-0.61999999999999744</v>
      </c>
      <c r="L2550" s="343">
        <f t="shared" ca="1" si="745"/>
        <v>-0.40369546441689574</v>
      </c>
      <c r="M2550" s="345">
        <f t="shared" ca="1" si="755"/>
        <v>0.43902889447469456</v>
      </c>
      <c r="N2550" s="344">
        <f t="shared" ca="1" si="746"/>
        <v>-0.91951912390623891</v>
      </c>
      <c r="O2550" s="4"/>
      <c r="P2550" s="4"/>
      <c r="Q2550" s="3"/>
      <c r="S2550" s="4"/>
      <c r="T2550" s="4" t="b">
        <f t="shared" ca="1" si="747"/>
        <v>0</v>
      </c>
      <c r="U2550" t="b">
        <f t="shared" ca="1" si="748"/>
        <v>0</v>
      </c>
      <c r="W2550" s="317" t="b">
        <f t="shared" ca="1" si="749"/>
        <v>0</v>
      </c>
      <c r="X2550" s="317" t="b">
        <f t="shared" ca="1" si="756"/>
        <v>0</v>
      </c>
      <c r="Y2550" s="317" t="b">
        <f t="shared" ca="1" si="750"/>
        <v>0</v>
      </c>
      <c r="Z2550" t="b">
        <f t="shared" ca="1" si="751"/>
        <v>0</v>
      </c>
      <c r="AA2550" s="37" t="b">
        <f t="shared" ca="1" si="757"/>
        <v>1</v>
      </c>
      <c r="AB2550" t="b">
        <f t="shared" ca="1" si="752"/>
        <v>0</v>
      </c>
      <c r="AD2550" t="b">
        <f t="shared" ca="1" si="758"/>
        <v>0</v>
      </c>
      <c r="AE2550" s="37" t="b">
        <f t="shared" ca="1" si="759"/>
        <v>1</v>
      </c>
      <c r="AF2550" t="b">
        <f t="shared" ca="1" si="760"/>
        <v>0</v>
      </c>
      <c r="AG2550" s="317" t="b">
        <f t="shared" ca="1" si="761"/>
        <v>0</v>
      </c>
      <c r="AH2550" s="317" t="b">
        <f t="shared" ca="1" si="762"/>
        <v>0</v>
      </c>
      <c r="AI2550" s="317" t="b">
        <f t="shared" ca="1" si="763"/>
        <v>0</v>
      </c>
    </row>
    <row r="2551" spans="1:35" x14ac:dyDescent="0.25">
      <c r="A2551">
        <v>2519</v>
      </c>
      <c r="B2551" s="169">
        <f ca="1">OFFSET(InputPriceData!B$15,CalculationsAndCharts!$A2551+$A$11,0,1,1)</f>
        <v>38190</v>
      </c>
      <c r="C2551" s="3">
        <f ca="1">OFFSET(InputPriceData!G$15,CalculationsAndCharts!$A2551+$A$11,IF($C$7,8,0),1,1)</f>
        <v>1766600</v>
      </c>
      <c r="D2551" s="4">
        <f ca="1">OFFSET(InputPriceData!C$15,CalculationsAndCharts!$A2551+$A$11,IF($C$7,8,0),1,1)</f>
        <v>32.5</v>
      </c>
      <c r="E2551" s="4">
        <f ca="1">OFFSET(InputPriceData!D$15,CalculationsAndCharts!$A2551+$A$11,IF($C$7,8,0),1,1)</f>
        <v>32.82</v>
      </c>
      <c r="F2551" s="4">
        <f ca="1">OFFSET(InputPriceData!E$15,CalculationsAndCharts!$A2551+$A$11,IF($C$7,8,0),1,1)</f>
        <v>32.4</v>
      </c>
      <c r="G2551" s="4">
        <f ca="1">OFFSET(InputPriceData!F$15,CalculationsAndCharts!$A2551+$A$11,IF($C$7,8,0),1,1)</f>
        <v>32.53</v>
      </c>
      <c r="H2551" s="133"/>
      <c r="I2551" s="133"/>
      <c r="J2551" s="37">
        <f t="shared" ca="1" si="753"/>
        <v>282</v>
      </c>
      <c r="K2551" s="124">
        <f t="shared" ca="1" si="754"/>
        <v>-0.58999999999999631</v>
      </c>
      <c r="L2551" s="343">
        <f t="shared" ca="1" si="745"/>
        <v>-0.40406312164272395</v>
      </c>
      <c r="M2551" s="345">
        <f t="shared" ca="1" si="755"/>
        <v>0.44301603882411156</v>
      </c>
      <c r="N2551" s="344">
        <f t="shared" ca="1" si="746"/>
        <v>-0.91207334776235294</v>
      </c>
      <c r="O2551" s="4"/>
      <c r="P2551" s="4"/>
      <c r="Q2551" s="3"/>
      <c r="S2551" s="4"/>
      <c r="T2551" s="4" t="b">
        <f t="shared" ca="1" si="747"/>
        <v>0</v>
      </c>
      <c r="U2551" t="b">
        <f t="shared" ca="1" si="748"/>
        <v>0</v>
      </c>
      <c r="W2551" s="317" t="b">
        <f t="shared" ca="1" si="749"/>
        <v>0</v>
      </c>
      <c r="X2551" s="317" t="b">
        <f t="shared" ca="1" si="756"/>
        <v>0</v>
      </c>
      <c r="Y2551" s="317" t="b">
        <f t="shared" ca="1" si="750"/>
        <v>0</v>
      </c>
      <c r="Z2551" t="b">
        <f t="shared" ca="1" si="751"/>
        <v>0</v>
      </c>
      <c r="AA2551" s="37" t="b">
        <f t="shared" ca="1" si="757"/>
        <v>1</v>
      </c>
      <c r="AB2551" t="b">
        <f t="shared" ca="1" si="752"/>
        <v>0</v>
      </c>
      <c r="AD2551" t="b">
        <f t="shared" ca="1" si="758"/>
        <v>0</v>
      </c>
      <c r="AE2551" s="37" t="b">
        <f t="shared" ca="1" si="759"/>
        <v>1</v>
      </c>
      <c r="AF2551" t="b">
        <f t="shared" ca="1" si="760"/>
        <v>0</v>
      </c>
      <c r="AG2551" s="317" t="b">
        <f t="shared" ca="1" si="761"/>
        <v>0</v>
      </c>
      <c r="AH2551" s="317" t="b">
        <f t="shared" ca="1" si="762"/>
        <v>0</v>
      </c>
      <c r="AI2551" s="317" t="b">
        <f t="shared" ca="1" si="763"/>
        <v>0</v>
      </c>
    </row>
    <row r="2552" spans="1:35" x14ac:dyDescent="0.25">
      <c r="A2552">
        <v>2520</v>
      </c>
      <c r="B2552" s="169">
        <f ca="1">OFFSET(InputPriceData!B$15,CalculationsAndCharts!$A2552+$A$11,0,1,1)</f>
        <v>38189</v>
      </c>
      <c r="C2552" s="3">
        <f ca="1">OFFSET(InputPriceData!G$15,CalculationsAndCharts!$A2552+$A$11,IF($C$7,8,0),1,1)</f>
        <v>1304000</v>
      </c>
      <c r="D2552" s="4">
        <f ca="1">OFFSET(InputPriceData!C$15,CalculationsAndCharts!$A2552+$A$11,IF($C$7,8,0),1,1)</f>
        <v>33.35</v>
      </c>
      <c r="E2552" s="4">
        <f ca="1">OFFSET(InputPriceData!D$15,CalculationsAndCharts!$A2552+$A$11,IF($C$7,8,0),1,1)</f>
        <v>33.5</v>
      </c>
      <c r="F2552" s="4">
        <f ca="1">OFFSET(InputPriceData!E$15,CalculationsAndCharts!$A2552+$A$11,IF($C$7,8,0),1,1)</f>
        <v>32.979999999999997</v>
      </c>
      <c r="G2552" s="4">
        <f ca="1">OFFSET(InputPriceData!F$15,CalculationsAndCharts!$A2552+$A$11,IF($C$7,8,0),1,1)</f>
        <v>33</v>
      </c>
      <c r="H2552" s="133"/>
      <c r="I2552" s="133"/>
      <c r="J2552" s="37">
        <f t="shared" ca="1" si="753"/>
        <v>281</v>
      </c>
      <c r="K2552" s="124">
        <f t="shared" ca="1" si="754"/>
        <v>2.0000000000003126E-2</v>
      </c>
      <c r="L2552" s="343">
        <f t="shared" ca="1" si="745"/>
        <v>-0.42939306371950065</v>
      </c>
      <c r="M2552" s="345">
        <f t="shared" ca="1" si="755"/>
        <v>0.44703939336439108</v>
      </c>
      <c r="N2552" s="344">
        <f t="shared" ca="1" si="746"/>
        <v>-0.96052623122967928</v>
      </c>
      <c r="O2552" s="4"/>
      <c r="P2552" s="4"/>
      <c r="Q2552" s="3"/>
      <c r="S2552" s="4"/>
      <c r="T2552" s="4" t="b">
        <f t="shared" ca="1" si="747"/>
        <v>0</v>
      </c>
      <c r="U2552" t="b">
        <f t="shared" ca="1" si="748"/>
        <v>0</v>
      </c>
      <c r="W2552" s="317" t="b">
        <f t="shared" ca="1" si="749"/>
        <v>0</v>
      </c>
      <c r="X2552" s="317" t="b">
        <f t="shared" ca="1" si="756"/>
        <v>0</v>
      </c>
      <c r="Y2552" s="317" t="b">
        <f t="shared" ca="1" si="750"/>
        <v>0</v>
      </c>
      <c r="Z2552" t="b">
        <f t="shared" ca="1" si="751"/>
        <v>0</v>
      </c>
      <c r="AA2552" s="37" t="b">
        <f t="shared" ca="1" si="757"/>
        <v>1</v>
      </c>
      <c r="AB2552" t="b">
        <f t="shared" ca="1" si="752"/>
        <v>0</v>
      </c>
      <c r="AD2552" t="b">
        <f t="shared" ca="1" si="758"/>
        <v>0</v>
      </c>
      <c r="AE2552" s="37" t="b">
        <f t="shared" ca="1" si="759"/>
        <v>1</v>
      </c>
      <c r="AF2552" t="b">
        <f t="shared" ca="1" si="760"/>
        <v>0</v>
      </c>
      <c r="AG2552" s="317" t="b">
        <f t="shared" ca="1" si="761"/>
        <v>0</v>
      </c>
      <c r="AH2552" s="317" t="b">
        <f t="shared" ca="1" si="762"/>
        <v>0</v>
      </c>
      <c r="AI2552" s="317" t="b">
        <f t="shared" ca="1" si="763"/>
        <v>0</v>
      </c>
    </row>
    <row r="2553" spans="1:35" x14ac:dyDescent="0.25">
      <c r="A2553">
        <v>2521</v>
      </c>
      <c r="B2553" s="169">
        <f ca="1">OFFSET(InputPriceData!B$15,CalculationsAndCharts!$A2553+$A$11,0,1,1)</f>
        <v>38188</v>
      </c>
      <c r="C2553" s="3">
        <f ca="1">OFFSET(InputPriceData!G$15,CalculationsAndCharts!$A2553+$A$11,IF($C$7,8,0),1,1)</f>
        <v>1410400</v>
      </c>
      <c r="D2553" s="4">
        <f ca="1">OFFSET(InputPriceData!C$15,CalculationsAndCharts!$A2553+$A$11,IF($C$7,8,0),1,1)</f>
        <v>32.950000000000003</v>
      </c>
      <c r="E2553" s="4">
        <f ca="1">OFFSET(InputPriceData!D$15,CalculationsAndCharts!$A2553+$A$11,IF($C$7,8,0),1,1)</f>
        <v>33.15</v>
      </c>
      <c r="F2553" s="4">
        <f ca="1">OFFSET(InputPriceData!E$15,CalculationsAndCharts!$A2553+$A$11,IF($C$7,8,0),1,1)</f>
        <v>32.909999999999997</v>
      </c>
      <c r="G2553" s="4">
        <f ca="1">OFFSET(InputPriceData!F$15,CalculationsAndCharts!$A2553+$A$11,IF($C$7,8,0),1,1)</f>
        <v>33.119999999999997</v>
      </c>
      <c r="H2553" s="133"/>
      <c r="I2553" s="133"/>
      <c r="J2553" s="37">
        <f t="shared" ca="1" si="753"/>
        <v>280</v>
      </c>
      <c r="K2553" s="124">
        <f t="shared" ca="1" si="754"/>
        <v>0.11999999999999744</v>
      </c>
      <c r="L2553" s="343">
        <f t="shared" ca="1" si="745"/>
        <v>-0.45109928694691331</v>
      </c>
      <c r="M2553" s="345">
        <f t="shared" ca="1" si="755"/>
        <v>0.45109928694691331</v>
      </c>
      <c r="N2553" s="344">
        <f t="shared" ca="1" si="746"/>
        <v>-1</v>
      </c>
      <c r="O2553" s="4"/>
      <c r="P2553" s="4"/>
      <c r="Q2553" s="3"/>
      <c r="S2553" s="4"/>
      <c r="T2553" s="4" t="b">
        <f t="shared" ca="1" si="747"/>
        <v>0</v>
      </c>
      <c r="U2553" t="b">
        <f t="shared" ca="1" si="748"/>
        <v>0</v>
      </c>
      <c r="W2553" s="317" t="b">
        <f t="shared" ca="1" si="749"/>
        <v>0</v>
      </c>
      <c r="X2553" s="317" t="b">
        <f t="shared" ca="1" si="756"/>
        <v>0</v>
      </c>
      <c r="Y2553" s="317" t="b">
        <f t="shared" ca="1" si="750"/>
        <v>0</v>
      </c>
      <c r="Z2553" t="b">
        <f t="shared" ca="1" si="751"/>
        <v>0</v>
      </c>
      <c r="AA2553" s="37" t="b">
        <f t="shared" ca="1" si="757"/>
        <v>1</v>
      </c>
      <c r="AB2553" t="b">
        <f t="shared" ca="1" si="752"/>
        <v>0</v>
      </c>
      <c r="AD2553" t="b">
        <f t="shared" ca="1" si="758"/>
        <v>0</v>
      </c>
      <c r="AE2553" s="37" t="b">
        <f t="shared" ca="1" si="759"/>
        <v>1</v>
      </c>
      <c r="AF2553" t="b">
        <f t="shared" ca="1" si="760"/>
        <v>0</v>
      </c>
      <c r="AG2553" s="317" t="b">
        <f t="shared" ca="1" si="761"/>
        <v>0</v>
      </c>
      <c r="AH2553" s="317" t="b">
        <f t="shared" ca="1" si="762"/>
        <v>0</v>
      </c>
      <c r="AI2553" s="317" t="b">
        <f t="shared" ca="1" si="763"/>
        <v>0</v>
      </c>
    </row>
    <row r="2554" spans="1:35" x14ac:dyDescent="0.25">
      <c r="A2554">
        <v>2522</v>
      </c>
      <c r="B2554" s="169">
        <f ca="1">OFFSET(InputPriceData!B$15,CalculationsAndCharts!$A2554+$A$11,0,1,1)</f>
        <v>38187</v>
      </c>
      <c r="C2554" s="3">
        <f ca="1">OFFSET(InputPriceData!G$15,CalculationsAndCharts!$A2554+$A$11,IF($C$7,8,0),1,1)</f>
        <v>1763100</v>
      </c>
      <c r="D2554" s="4">
        <f ca="1">OFFSET(InputPriceData!C$15,CalculationsAndCharts!$A2554+$A$11,IF($C$7,8,0),1,1)</f>
        <v>33.18</v>
      </c>
      <c r="E2554" s="4">
        <f ca="1">OFFSET(InputPriceData!D$15,CalculationsAndCharts!$A2554+$A$11,IF($C$7,8,0),1,1)</f>
        <v>33.18</v>
      </c>
      <c r="F2554" s="4">
        <f ca="1">OFFSET(InputPriceData!E$15,CalculationsAndCharts!$A2554+$A$11,IF($C$7,8,0),1,1)</f>
        <v>32.85</v>
      </c>
      <c r="G2554" s="4">
        <f ca="1">OFFSET(InputPriceData!F$15,CalculationsAndCharts!$A2554+$A$11,IF($C$7,8,0),1,1)</f>
        <v>32.979999999999997</v>
      </c>
      <c r="H2554" s="133"/>
      <c r="I2554" s="133"/>
      <c r="J2554" s="37">
        <f t="shared" ca="1" si="753"/>
        <v>279</v>
      </c>
      <c r="K2554" s="124">
        <f t="shared" ca="1" si="754"/>
        <v>-0.35000000000000142</v>
      </c>
      <c r="L2554" s="343">
        <f t="shared" ca="1" si="745"/>
        <v>-0.42074260534036634</v>
      </c>
      <c r="M2554" s="345">
        <f t="shared" ca="1" si="755"/>
        <v>0.42074260534036634</v>
      </c>
      <c r="N2554" s="344">
        <f t="shared" ca="1" si="746"/>
        <v>-1</v>
      </c>
      <c r="O2554" s="4"/>
      <c r="P2554" s="4"/>
      <c r="Q2554" s="3"/>
      <c r="S2554" s="4"/>
      <c r="T2554" s="4" t="b">
        <f t="shared" ca="1" si="747"/>
        <v>0</v>
      </c>
      <c r="U2554" t="b">
        <f t="shared" ca="1" si="748"/>
        <v>0</v>
      </c>
      <c r="W2554" s="317" t="b">
        <f t="shared" ca="1" si="749"/>
        <v>0</v>
      </c>
      <c r="X2554" s="317" t="b">
        <f t="shared" ca="1" si="756"/>
        <v>0</v>
      </c>
      <c r="Y2554" s="317" t="b">
        <f t="shared" ca="1" si="750"/>
        <v>0</v>
      </c>
      <c r="Z2554" t="b">
        <f t="shared" ca="1" si="751"/>
        <v>0</v>
      </c>
      <c r="AA2554" s="37" t="b">
        <f t="shared" ca="1" si="757"/>
        <v>1</v>
      </c>
      <c r="AB2554" t="b">
        <f t="shared" ca="1" si="752"/>
        <v>0</v>
      </c>
      <c r="AD2554" t="b">
        <f t="shared" ca="1" si="758"/>
        <v>0</v>
      </c>
      <c r="AE2554" s="37" t="b">
        <f t="shared" ca="1" si="759"/>
        <v>1</v>
      </c>
      <c r="AF2554" t="b">
        <f t="shared" ca="1" si="760"/>
        <v>0</v>
      </c>
      <c r="AG2554" s="317" t="b">
        <f t="shared" ca="1" si="761"/>
        <v>0</v>
      </c>
      <c r="AH2554" s="317" t="b">
        <f t="shared" ca="1" si="762"/>
        <v>0</v>
      </c>
      <c r="AI2554" s="317" t="b">
        <f t="shared" ca="1" si="763"/>
        <v>0</v>
      </c>
    </row>
    <row r="2555" spans="1:35" x14ac:dyDescent="0.25">
      <c r="A2555">
        <v>2523</v>
      </c>
      <c r="B2555" s="169">
        <f ca="1">OFFSET(InputPriceData!B$15,CalculationsAndCharts!$A2555+$A$11,0,1,1)</f>
        <v>38184</v>
      </c>
      <c r="C2555" s="3">
        <f ca="1">OFFSET(InputPriceData!G$15,CalculationsAndCharts!$A2555+$A$11,IF($C$7,8,0),1,1)</f>
        <v>2171700</v>
      </c>
      <c r="D2555" s="4">
        <f ca="1">OFFSET(InputPriceData!C$15,CalculationsAndCharts!$A2555+$A$11,IF($C$7,8,0),1,1)</f>
        <v>33.590000000000003</v>
      </c>
      <c r="E2555" s="4">
        <f ca="1">OFFSET(InputPriceData!D$15,CalculationsAndCharts!$A2555+$A$11,IF($C$7,8,0),1,1)</f>
        <v>33.590000000000003</v>
      </c>
      <c r="F2555" s="4">
        <f ca="1">OFFSET(InputPriceData!E$15,CalculationsAndCharts!$A2555+$A$11,IF($C$7,8,0),1,1)</f>
        <v>33</v>
      </c>
      <c r="G2555" s="4">
        <f ca="1">OFFSET(InputPriceData!F$15,CalculationsAndCharts!$A2555+$A$11,IF($C$7,8,0),1,1)</f>
        <v>33</v>
      </c>
      <c r="H2555" s="133"/>
      <c r="I2555" s="133"/>
      <c r="J2555" s="37">
        <f t="shared" ca="1" si="753"/>
        <v>278</v>
      </c>
      <c r="K2555" s="124">
        <f t="shared" ca="1" si="754"/>
        <v>-0.71999999999999886</v>
      </c>
      <c r="L2555" s="343">
        <f t="shared" ca="1" si="745"/>
        <v>-0.33573882164633784</v>
      </c>
      <c r="M2555" s="345">
        <f t="shared" ca="1" si="755"/>
        <v>0.33573882164633784</v>
      </c>
      <c r="N2555" s="344">
        <f t="shared" ca="1" si="746"/>
        <v>-1</v>
      </c>
      <c r="O2555" s="4"/>
      <c r="P2555" s="4"/>
      <c r="Q2555" s="3"/>
      <c r="S2555" s="4"/>
      <c r="T2555" s="4" t="b">
        <f t="shared" ca="1" si="747"/>
        <v>0</v>
      </c>
      <c r="U2555" t="b">
        <f t="shared" ca="1" si="748"/>
        <v>0</v>
      </c>
      <c r="W2555" s="317" t="b">
        <f t="shared" ca="1" si="749"/>
        <v>0</v>
      </c>
      <c r="X2555" s="317" t="b">
        <f t="shared" ca="1" si="756"/>
        <v>0</v>
      </c>
      <c r="Y2555" s="317" t="b">
        <f t="shared" ca="1" si="750"/>
        <v>0</v>
      </c>
      <c r="Z2555" t="b">
        <f t="shared" ca="1" si="751"/>
        <v>0</v>
      </c>
      <c r="AA2555" s="37" t="b">
        <f t="shared" ca="1" si="757"/>
        <v>1</v>
      </c>
      <c r="AB2555" t="b">
        <f t="shared" ca="1" si="752"/>
        <v>0</v>
      </c>
      <c r="AD2555" t="b">
        <f t="shared" ca="1" si="758"/>
        <v>0</v>
      </c>
      <c r="AE2555" s="37" t="b">
        <f t="shared" ca="1" si="759"/>
        <v>1</v>
      </c>
      <c r="AF2555" t="b">
        <f t="shared" ca="1" si="760"/>
        <v>0</v>
      </c>
      <c r="AG2555" s="317" t="b">
        <f t="shared" ca="1" si="761"/>
        <v>0</v>
      </c>
      <c r="AH2555" s="317" t="b">
        <f t="shared" ca="1" si="762"/>
        <v>0</v>
      </c>
      <c r="AI2555" s="317" t="b">
        <f t="shared" ca="1" si="763"/>
        <v>0</v>
      </c>
    </row>
    <row r="2556" spans="1:35" x14ac:dyDescent="0.25">
      <c r="A2556">
        <v>2524</v>
      </c>
      <c r="B2556" s="169">
        <f ca="1">OFFSET(InputPriceData!B$15,CalculationsAndCharts!$A2556+$A$11,0,1,1)</f>
        <v>38183</v>
      </c>
      <c r="C2556" s="3">
        <f ca="1">OFFSET(InputPriceData!G$15,CalculationsAndCharts!$A2556+$A$11,IF($C$7,8,0),1,1)</f>
        <v>2321500</v>
      </c>
      <c r="D2556" s="4">
        <f ca="1">OFFSET(InputPriceData!C$15,CalculationsAndCharts!$A2556+$A$11,IF($C$7,8,0),1,1)</f>
        <v>33.79</v>
      </c>
      <c r="E2556" s="4">
        <f ca="1">OFFSET(InputPriceData!D$15,CalculationsAndCharts!$A2556+$A$11,IF($C$7,8,0),1,1)</f>
        <v>33.79</v>
      </c>
      <c r="F2556" s="4">
        <f ca="1">OFFSET(InputPriceData!E$15,CalculationsAndCharts!$A2556+$A$11,IF($C$7,8,0),1,1)</f>
        <v>33.200000000000003</v>
      </c>
      <c r="G2556" s="4">
        <f ca="1">OFFSET(InputPriceData!F$15,CalculationsAndCharts!$A2556+$A$11,IF($C$7,8,0),1,1)</f>
        <v>33.33</v>
      </c>
      <c r="H2556" s="133"/>
      <c r="I2556" s="133"/>
      <c r="J2556" s="37">
        <f t="shared" ca="1" si="753"/>
        <v>277</v>
      </c>
      <c r="K2556" s="124">
        <f t="shared" ca="1" si="754"/>
        <v>-1.1799999999999997</v>
      </c>
      <c r="L2556" s="343">
        <f t="shared" ca="1" si="745"/>
        <v>-0.22774477272291507</v>
      </c>
      <c r="M2556" s="345">
        <f t="shared" ca="1" si="755"/>
        <v>0.26617976739333854</v>
      </c>
      <c r="N2556" s="344">
        <f t="shared" ca="1" si="746"/>
        <v>-0.8556051233840497</v>
      </c>
      <c r="O2556" s="4"/>
      <c r="P2556" s="4"/>
      <c r="Q2556" s="3"/>
      <c r="S2556" s="4"/>
      <c r="T2556" s="4" t="b">
        <f t="shared" ca="1" si="747"/>
        <v>0</v>
      </c>
      <c r="U2556" t="b">
        <f t="shared" ca="1" si="748"/>
        <v>0</v>
      </c>
      <c r="W2556" s="317" t="b">
        <f t="shared" ca="1" si="749"/>
        <v>0</v>
      </c>
      <c r="X2556" s="317" t="b">
        <f t="shared" ca="1" si="756"/>
        <v>0</v>
      </c>
      <c r="Y2556" s="317" t="b">
        <f t="shared" ca="1" si="750"/>
        <v>0</v>
      </c>
      <c r="Z2556" t="b">
        <f t="shared" ca="1" si="751"/>
        <v>0</v>
      </c>
      <c r="AA2556" s="37" t="b">
        <f t="shared" ca="1" si="757"/>
        <v>1</v>
      </c>
      <c r="AB2556" t="b">
        <f t="shared" ca="1" si="752"/>
        <v>0</v>
      </c>
      <c r="AD2556" t="b">
        <f t="shared" ca="1" si="758"/>
        <v>0</v>
      </c>
      <c r="AE2556" s="37" t="b">
        <f t="shared" ca="1" si="759"/>
        <v>1</v>
      </c>
      <c r="AF2556" t="b">
        <f t="shared" ca="1" si="760"/>
        <v>0</v>
      </c>
      <c r="AG2556" s="317" t="b">
        <f t="shared" ca="1" si="761"/>
        <v>0</v>
      </c>
      <c r="AH2556" s="317" t="b">
        <f t="shared" ca="1" si="762"/>
        <v>0</v>
      </c>
      <c r="AI2556" s="317" t="b">
        <f t="shared" ca="1" si="763"/>
        <v>0</v>
      </c>
    </row>
    <row r="2557" spans="1:35" x14ac:dyDescent="0.25">
      <c r="A2557">
        <v>2525</v>
      </c>
      <c r="B2557" s="169">
        <f ca="1">OFFSET(InputPriceData!B$15,CalculationsAndCharts!$A2557+$A$11,0,1,1)</f>
        <v>38182</v>
      </c>
      <c r="C2557" s="3">
        <f ca="1">OFFSET(InputPriceData!G$15,CalculationsAndCharts!$A2557+$A$11,IF($C$7,8,0),1,1)</f>
        <v>3186800</v>
      </c>
      <c r="D2557" s="4">
        <f ca="1">OFFSET(InputPriceData!C$15,CalculationsAndCharts!$A2557+$A$11,IF($C$7,8,0),1,1)</f>
        <v>34.340000000000003</v>
      </c>
      <c r="E2557" s="4">
        <f ca="1">OFFSET(InputPriceData!D$15,CalculationsAndCharts!$A2557+$A$11,IF($C$7,8,0),1,1)</f>
        <v>34.369999999999997</v>
      </c>
      <c r="F2557" s="4">
        <f ca="1">OFFSET(InputPriceData!E$15,CalculationsAndCharts!$A2557+$A$11,IF($C$7,8,0),1,1)</f>
        <v>33.65</v>
      </c>
      <c r="G2557" s="4">
        <f ca="1">OFFSET(InputPriceData!F$15,CalculationsAndCharts!$A2557+$A$11,IF($C$7,8,0),1,1)</f>
        <v>33.72</v>
      </c>
      <c r="H2557" s="133"/>
      <c r="I2557" s="133"/>
      <c r="J2557" s="37">
        <f t="shared" ca="1" si="753"/>
        <v>276</v>
      </c>
      <c r="K2557" s="124">
        <f t="shared" ca="1" si="754"/>
        <v>-0.75999999999999801</v>
      </c>
      <c r="L2557" s="343">
        <f t="shared" ca="1" si="745"/>
        <v>-0.14833867746949131</v>
      </c>
      <c r="M2557" s="345">
        <f t="shared" ca="1" si="755"/>
        <v>0.26859714166835374</v>
      </c>
      <c r="N2557" s="344">
        <f t="shared" ca="1" si="746"/>
        <v>-0.55227198825760493</v>
      </c>
      <c r="O2557" s="4"/>
      <c r="P2557" s="4"/>
      <c r="Q2557" s="3"/>
      <c r="S2557" s="4"/>
      <c r="T2557" s="4" t="b">
        <f t="shared" ca="1" si="747"/>
        <v>0</v>
      </c>
      <c r="U2557" t="b">
        <f t="shared" ca="1" si="748"/>
        <v>0</v>
      </c>
      <c r="W2557" s="317" t="b">
        <f t="shared" ca="1" si="749"/>
        <v>0</v>
      </c>
      <c r="X2557" s="317" t="b">
        <f t="shared" ca="1" si="756"/>
        <v>0</v>
      </c>
      <c r="Y2557" s="317" t="b">
        <f t="shared" ca="1" si="750"/>
        <v>0</v>
      </c>
      <c r="Z2557" t="b">
        <f t="shared" ca="1" si="751"/>
        <v>0</v>
      </c>
      <c r="AA2557" s="37" t="b">
        <f t="shared" ca="1" si="757"/>
        <v>1</v>
      </c>
      <c r="AB2557" t="b">
        <f t="shared" ca="1" si="752"/>
        <v>0</v>
      </c>
      <c r="AD2557" t="b">
        <f t="shared" ca="1" si="758"/>
        <v>0</v>
      </c>
      <c r="AE2557" s="37" t="b">
        <f t="shared" ca="1" si="759"/>
        <v>1</v>
      </c>
      <c r="AF2557" t="b">
        <f t="shared" ca="1" si="760"/>
        <v>0</v>
      </c>
      <c r="AG2557" s="317" t="b">
        <f t="shared" ca="1" si="761"/>
        <v>0</v>
      </c>
      <c r="AH2557" s="317" t="b">
        <f t="shared" ca="1" si="762"/>
        <v>0</v>
      </c>
      <c r="AI2557" s="317" t="b">
        <f t="shared" ca="1" si="763"/>
        <v>0</v>
      </c>
    </row>
    <row r="2558" spans="1:35" x14ac:dyDescent="0.25">
      <c r="A2558">
        <v>2526</v>
      </c>
      <c r="B2558" s="169">
        <f ca="1">OFFSET(InputPriceData!B$15,CalculationsAndCharts!$A2558+$A$11,0,1,1)</f>
        <v>38181</v>
      </c>
      <c r="C2558" s="3">
        <f ca="1">OFFSET(InputPriceData!G$15,CalculationsAndCharts!$A2558+$A$11,IF($C$7,8,0),1,1)</f>
        <v>1035600</v>
      </c>
      <c r="D2558" s="4">
        <f ca="1">OFFSET(InputPriceData!C$15,CalculationsAndCharts!$A2558+$A$11,IF($C$7,8,0),1,1)</f>
        <v>34.58</v>
      </c>
      <c r="E2558" s="4">
        <f ca="1">OFFSET(InputPriceData!D$15,CalculationsAndCharts!$A2558+$A$11,IF($C$7,8,0),1,1)</f>
        <v>34.65</v>
      </c>
      <c r="F2558" s="4">
        <f ca="1">OFFSET(InputPriceData!E$15,CalculationsAndCharts!$A2558+$A$11,IF($C$7,8,0),1,1)</f>
        <v>34.33</v>
      </c>
      <c r="G2558" s="4">
        <f ca="1">OFFSET(InputPriceData!F$15,CalculationsAndCharts!$A2558+$A$11,IF($C$7,8,0),1,1)</f>
        <v>34.51</v>
      </c>
      <c r="H2558" s="133"/>
      <c r="I2558" s="133"/>
      <c r="J2558" s="37">
        <f t="shared" ca="1" si="753"/>
        <v>275</v>
      </c>
      <c r="K2558" s="124">
        <f t="shared" ca="1" si="754"/>
        <v>-0.32000000000000028</v>
      </c>
      <c r="L2558" s="343">
        <f t="shared" ca="1" si="745"/>
        <v>-0.12575650166329211</v>
      </c>
      <c r="M2558" s="345">
        <f t="shared" ca="1" si="755"/>
        <v>0.27103646989743063</v>
      </c>
      <c r="N2558" s="344">
        <f t="shared" ca="1" si="746"/>
        <v>-0.46398369086965535</v>
      </c>
      <c r="O2558" s="4"/>
      <c r="P2558" s="4"/>
      <c r="Q2558" s="3"/>
      <c r="S2558" s="4"/>
      <c r="T2558" s="4" t="b">
        <f t="shared" ca="1" si="747"/>
        <v>0</v>
      </c>
      <c r="U2558" t="b">
        <f t="shared" ca="1" si="748"/>
        <v>0</v>
      </c>
      <c r="W2558" s="317" t="b">
        <f t="shared" ca="1" si="749"/>
        <v>0</v>
      </c>
      <c r="X2558" s="317" t="b">
        <f t="shared" ca="1" si="756"/>
        <v>0</v>
      </c>
      <c r="Y2558" s="317" t="b">
        <f t="shared" ca="1" si="750"/>
        <v>0</v>
      </c>
      <c r="Z2558" t="b">
        <f t="shared" ca="1" si="751"/>
        <v>0</v>
      </c>
      <c r="AA2558" s="37" t="b">
        <f t="shared" ca="1" si="757"/>
        <v>1</v>
      </c>
      <c r="AB2558" t="b">
        <f t="shared" ca="1" si="752"/>
        <v>0</v>
      </c>
      <c r="AD2558" t="b">
        <f t="shared" ca="1" si="758"/>
        <v>0</v>
      </c>
      <c r="AE2558" s="37" t="b">
        <f t="shared" ca="1" si="759"/>
        <v>1</v>
      </c>
      <c r="AF2558" t="b">
        <f t="shared" ca="1" si="760"/>
        <v>0</v>
      </c>
      <c r="AG2558" s="317" t="b">
        <f t="shared" ca="1" si="761"/>
        <v>0</v>
      </c>
      <c r="AH2558" s="317" t="b">
        <f t="shared" ca="1" si="762"/>
        <v>0</v>
      </c>
      <c r="AI2558" s="317" t="b">
        <f t="shared" ca="1" si="763"/>
        <v>0</v>
      </c>
    </row>
    <row r="2559" spans="1:35" x14ac:dyDescent="0.25">
      <c r="A2559">
        <v>2527</v>
      </c>
      <c r="B2559" s="169">
        <f ca="1">OFFSET(InputPriceData!B$15,CalculationsAndCharts!$A2559+$A$11,0,1,1)</f>
        <v>38180</v>
      </c>
      <c r="C2559" s="3">
        <f ca="1">OFFSET(InputPriceData!G$15,CalculationsAndCharts!$A2559+$A$11,IF($C$7,8,0),1,1)</f>
        <v>1663600</v>
      </c>
      <c r="D2559" s="4">
        <f ca="1">OFFSET(InputPriceData!C$15,CalculationsAndCharts!$A2559+$A$11,IF($C$7,8,0),1,1)</f>
        <v>34.869999999999997</v>
      </c>
      <c r="E2559" s="4">
        <f ca="1">OFFSET(InputPriceData!D$15,CalculationsAndCharts!$A2559+$A$11,IF($C$7,8,0),1,1)</f>
        <v>35</v>
      </c>
      <c r="F2559" s="4">
        <f ca="1">OFFSET(InputPriceData!E$15,CalculationsAndCharts!$A2559+$A$11,IF($C$7,8,0),1,1)</f>
        <v>34.4</v>
      </c>
      <c r="G2559" s="4">
        <f ca="1">OFFSET(InputPriceData!F$15,CalculationsAndCharts!$A2559+$A$11,IF($C$7,8,0),1,1)</f>
        <v>34.479999999999997</v>
      </c>
      <c r="H2559" s="133"/>
      <c r="I2559" s="133"/>
      <c r="J2559" s="37">
        <f t="shared" ca="1" si="753"/>
        <v>274</v>
      </c>
      <c r="K2559" s="124">
        <f t="shared" ca="1" si="754"/>
        <v>-0.13000000000000256</v>
      </c>
      <c r="L2559" s="343">
        <f t="shared" ca="1" si="745"/>
        <v>-0.14158203992191132</v>
      </c>
      <c r="M2559" s="345">
        <f t="shared" ca="1" si="755"/>
        <v>0.27349795146057582</v>
      </c>
      <c r="N2559" s="344">
        <f t="shared" ca="1" si="746"/>
        <v>-0.51767129942221923</v>
      </c>
      <c r="O2559" s="4"/>
      <c r="P2559" s="4"/>
      <c r="Q2559" s="3"/>
      <c r="S2559" s="4"/>
      <c r="T2559" s="4" t="b">
        <f t="shared" ca="1" si="747"/>
        <v>0</v>
      </c>
      <c r="U2559" t="b">
        <f t="shared" ca="1" si="748"/>
        <v>0</v>
      </c>
      <c r="W2559" s="317" t="b">
        <f t="shared" ca="1" si="749"/>
        <v>0</v>
      </c>
      <c r="X2559" s="317" t="b">
        <f t="shared" ca="1" si="756"/>
        <v>0</v>
      </c>
      <c r="Y2559" s="317" t="b">
        <f t="shared" ca="1" si="750"/>
        <v>0</v>
      </c>
      <c r="Z2559" t="b">
        <f t="shared" ca="1" si="751"/>
        <v>0</v>
      </c>
      <c r="AA2559" s="37" t="b">
        <f t="shared" ca="1" si="757"/>
        <v>1</v>
      </c>
      <c r="AB2559" t="b">
        <f t="shared" ca="1" si="752"/>
        <v>0</v>
      </c>
      <c r="AD2559" t="b">
        <f t="shared" ca="1" si="758"/>
        <v>0</v>
      </c>
      <c r="AE2559" s="37" t="b">
        <f t="shared" ca="1" si="759"/>
        <v>1</v>
      </c>
      <c r="AF2559" t="b">
        <f t="shared" ca="1" si="760"/>
        <v>0</v>
      </c>
      <c r="AG2559" s="317" t="b">
        <f t="shared" ca="1" si="761"/>
        <v>0</v>
      </c>
      <c r="AH2559" s="317" t="b">
        <f t="shared" ca="1" si="762"/>
        <v>0</v>
      </c>
      <c r="AI2559" s="317" t="b">
        <f t="shared" ca="1" si="763"/>
        <v>0</v>
      </c>
    </row>
    <row r="2560" spans="1:35" x14ac:dyDescent="0.25">
      <c r="A2560">
        <v>2528</v>
      </c>
      <c r="B2560" s="169">
        <f ca="1">OFFSET(InputPriceData!B$15,CalculationsAndCharts!$A2560+$A$11,0,1,1)</f>
        <v>38177</v>
      </c>
      <c r="C2560" s="3">
        <f ca="1">OFFSET(InputPriceData!G$15,CalculationsAndCharts!$A2560+$A$11,IF($C$7,8,0),1,1)</f>
        <v>1400400</v>
      </c>
      <c r="D2560" s="4">
        <f ca="1">OFFSET(InputPriceData!C$15,CalculationsAndCharts!$A2560+$A$11,IF($C$7,8,0),1,1)</f>
        <v>34.71</v>
      </c>
      <c r="E2560" s="4">
        <f ca="1">OFFSET(InputPriceData!D$15,CalculationsAndCharts!$A2560+$A$11,IF($C$7,8,0),1,1)</f>
        <v>35.119999999999997</v>
      </c>
      <c r="F2560" s="4">
        <f ca="1">OFFSET(InputPriceData!E$15,CalculationsAndCharts!$A2560+$A$11,IF($C$7,8,0),1,1)</f>
        <v>34.67</v>
      </c>
      <c r="G2560" s="4">
        <f ca="1">OFFSET(InputPriceData!F$15,CalculationsAndCharts!$A2560+$A$11,IF($C$7,8,0),1,1)</f>
        <v>34.83</v>
      </c>
      <c r="H2560" s="133"/>
      <c r="I2560" s="133"/>
      <c r="J2560" s="37">
        <f t="shared" ca="1" si="753"/>
        <v>273</v>
      </c>
      <c r="K2560" s="124">
        <f t="shared" ca="1" si="754"/>
        <v>0.42000000000000171</v>
      </c>
      <c r="L2560" s="343">
        <f t="shared" ca="1" si="745"/>
        <v>-0.17653601001728408</v>
      </c>
      <c r="M2560" s="345">
        <f t="shared" ca="1" si="755"/>
        <v>0.27598178754851244</v>
      </c>
      <c r="N2560" s="344">
        <f t="shared" ca="1" si="746"/>
        <v>-0.63966543439484158</v>
      </c>
      <c r="O2560" s="4"/>
      <c r="P2560" s="4"/>
      <c r="Q2560" s="3"/>
      <c r="S2560" s="4"/>
      <c r="T2560" s="4" t="b">
        <f t="shared" ca="1" si="747"/>
        <v>0</v>
      </c>
      <c r="U2560" t="b">
        <f t="shared" ca="1" si="748"/>
        <v>0</v>
      </c>
      <c r="W2560" s="317" t="b">
        <f t="shared" ca="1" si="749"/>
        <v>0</v>
      </c>
      <c r="X2560" s="317" t="b">
        <f t="shared" ca="1" si="756"/>
        <v>0</v>
      </c>
      <c r="Y2560" s="317" t="b">
        <f t="shared" ca="1" si="750"/>
        <v>0</v>
      </c>
      <c r="Z2560" t="b">
        <f t="shared" ca="1" si="751"/>
        <v>0</v>
      </c>
      <c r="AA2560" s="37" t="b">
        <f t="shared" ca="1" si="757"/>
        <v>1</v>
      </c>
      <c r="AB2560" t="b">
        <f t="shared" ca="1" si="752"/>
        <v>0</v>
      </c>
      <c r="AD2560" t="b">
        <f t="shared" ca="1" si="758"/>
        <v>0</v>
      </c>
      <c r="AE2560" s="37" t="b">
        <f t="shared" ca="1" si="759"/>
        <v>1</v>
      </c>
      <c r="AF2560" t="b">
        <f t="shared" ca="1" si="760"/>
        <v>0</v>
      </c>
      <c r="AG2560" s="317" t="b">
        <f t="shared" ca="1" si="761"/>
        <v>0</v>
      </c>
      <c r="AH2560" s="317" t="b">
        <f t="shared" ca="1" si="762"/>
        <v>0</v>
      </c>
      <c r="AI2560" s="317" t="b">
        <f t="shared" ca="1" si="763"/>
        <v>0</v>
      </c>
    </row>
    <row r="2561" spans="1:35" x14ac:dyDescent="0.25">
      <c r="A2561">
        <v>2529</v>
      </c>
      <c r="B2561" s="169">
        <f ca="1">OFFSET(InputPriceData!B$15,CalculationsAndCharts!$A2561+$A$11,0,1,1)</f>
        <v>38176</v>
      </c>
      <c r="C2561" s="3">
        <f ca="1">OFFSET(InputPriceData!G$15,CalculationsAndCharts!$A2561+$A$11,IF($C$7,8,0),1,1)</f>
        <v>1628600</v>
      </c>
      <c r="D2561" s="4">
        <f ca="1">OFFSET(InputPriceData!C$15,CalculationsAndCharts!$A2561+$A$11,IF($C$7,8,0),1,1)</f>
        <v>34.25</v>
      </c>
      <c r="E2561" s="4">
        <f ca="1">OFFSET(InputPriceData!D$15,CalculationsAndCharts!$A2561+$A$11,IF($C$7,8,0),1,1)</f>
        <v>34.81</v>
      </c>
      <c r="F2561" s="4">
        <f ca="1">OFFSET(InputPriceData!E$15,CalculationsAndCharts!$A2561+$A$11,IF($C$7,8,0),1,1)</f>
        <v>34.14</v>
      </c>
      <c r="G2561" s="4">
        <f ca="1">OFFSET(InputPriceData!F$15,CalculationsAndCharts!$A2561+$A$11,IF($C$7,8,0),1,1)</f>
        <v>34.61</v>
      </c>
      <c r="H2561" s="133"/>
      <c r="I2561" s="133"/>
      <c r="J2561" s="37">
        <f t="shared" ca="1" si="753"/>
        <v>272</v>
      </c>
      <c r="K2561" s="124">
        <f t="shared" ca="1" si="754"/>
        <v>0.60999999999999943</v>
      </c>
      <c r="L2561" s="343">
        <f t="shared" ca="1" si="745"/>
        <v>-0.19142363320666617</v>
      </c>
      <c r="M2561" s="345">
        <f t="shared" ca="1" si="755"/>
        <v>0.27848818117912455</v>
      </c>
      <c r="N2561" s="344">
        <f t="shared" ca="1" si="746"/>
        <v>-0.68736717082992416</v>
      </c>
      <c r="O2561" s="4"/>
      <c r="P2561" s="4"/>
      <c r="Q2561" s="3"/>
      <c r="S2561" s="4"/>
      <c r="T2561" s="4" t="b">
        <f t="shared" ca="1" si="747"/>
        <v>0</v>
      </c>
      <c r="U2561" t="b">
        <f t="shared" ca="1" si="748"/>
        <v>0</v>
      </c>
      <c r="W2561" s="317" t="b">
        <f t="shared" ca="1" si="749"/>
        <v>0</v>
      </c>
      <c r="X2561" s="317" t="b">
        <f t="shared" ca="1" si="756"/>
        <v>0</v>
      </c>
      <c r="Y2561" s="317" t="b">
        <f t="shared" ca="1" si="750"/>
        <v>1</v>
      </c>
      <c r="Z2561" t="b">
        <f t="shared" ca="1" si="751"/>
        <v>1</v>
      </c>
      <c r="AA2561" s="37" t="b">
        <f t="shared" ca="1" si="757"/>
        <v>1</v>
      </c>
      <c r="AB2561" t="b">
        <f t="shared" ca="1" si="752"/>
        <v>0</v>
      </c>
      <c r="AD2561" t="b">
        <f t="shared" ca="1" si="758"/>
        <v>1</v>
      </c>
      <c r="AE2561" s="37" t="b">
        <f t="shared" ca="1" si="759"/>
        <v>1</v>
      </c>
      <c r="AF2561" t="b">
        <f t="shared" ca="1" si="760"/>
        <v>0</v>
      </c>
      <c r="AG2561" s="317" t="b">
        <f t="shared" ca="1" si="761"/>
        <v>0</v>
      </c>
      <c r="AH2561" s="317" t="b">
        <f t="shared" ca="1" si="762"/>
        <v>0</v>
      </c>
      <c r="AI2561" s="317" t="b">
        <f t="shared" ca="1" si="763"/>
        <v>1</v>
      </c>
    </row>
    <row r="2562" spans="1:35" x14ac:dyDescent="0.25">
      <c r="A2562">
        <v>2530</v>
      </c>
      <c r="B2562" s="169">
        <f ca="1">OFFSET(InputPriceData!B$15,CalculationsAndCharts!$A2562+$A$11,0,1,1)</f>
        <v>38175</v>
      </c>
      <c r="C2562" s="3">
        <f ca="1">OFFSET(InputPriceData!G$15,CalculationsAndCharts!$A2562+$A$11,IF($C$7,8,0),1,1)</f>
        <v>1958600</v>
      </c>
      <c r="D2562" s="4">
        <f ca="1">OFFSET(InputPriceData!C$15,CalculationsAndCharts!$A2562+$A$11,IF($C$7,8,0),1,1)</f>
        <v>34.090000000000003</v>
      </c>
      <c r="E2562" s="4">
        <f ca="1">OFFSET(InputPriceData!D$15,CalculationsAndCharts!$A2562+$A$11,IF($C$7,8,0),1,1)</f>
        <v>34.590000000000003</v>
      </c>
      <c r="F2562" s="4">
        <f ca="1">OFFSET(InputPriceData!E$15,CalculationsAndCharts!$A2562+$A$11,IF($C$7,8,0),1,1)</f>
        <v>33.9</v>
      </c>
      <c r="G2562" s="4">
        <f ca="1">OFFSET(InputPriceData!F$15,CalculationsAndCharts!$A2562+$A$11,IF($C$7,8,0),1,1)</f>
        <v>34.409999999999997</v>
      </c>
      <c r="H2562" s="133"/>
      <c r="I2562" s="133"/>
      <c r="J2562" s="37">
        <f t="shared" ca="1" si="753"/>
        <v>271</v>
      </c>
      <c r="K2562" s="124">
        <f t="shared" ca="1" si="754"/>
        <v>-0.31000000000000227</v>
      </c>
      <c r="L2562" s="343">
        <f t="shared" ca="1" si="745"/>
        <v>-0.12760177741744905</v>
      </c>
      <c r="M2562" s="345">
        <f t="shared" ca="1" si="755"/>
        <v>0.28101733721405103</v>
      </c>
      <c r="N2562" s="344">
        <f t="shared" ca="1" si="746"/>
        <v>-0.45407083663402131</v>
      </c>
      <c r="O2562" s="4"/>
      <c r="P2562" s="4"/>
      <c r="Q2562" s="3"/>
      <c r="S2562" s="4"/>
      <c r="T2562" s="4" t="b">
        <f t="shared" ca="1" si="747"/>
        <v>0</v>
      </c>
      <c r="U2562" t="b">
        <f t="shared" ca="1" si="748"/>
        <v>1</v>
      </c>
      <c r="W2562" s="317" t="b">
        <f t="shared" ca="1" si="749"/>
        <v>0</v>
      </c>
      <c r="X2562" s="317" t="b">
        <f t="shared" ca="1" si="756"/>
        <v>1</v>
      </c>
      <c r="Y2562" s="317" t="b">
        <f t="shared" ca="1" si="750"/>
        <v>0</v>
      </c>
      <c r="Z2562" t="b">
        <f t="shared" ca="1" si="751"/>
        <v>0</v>
      </c>
      <c r="AA2562" s="37" t="b">
        <f t="shared" ca="1" si="757"/>
        <v>0</v>
      </c>
      <c r="AB2562" t="b">
        <f t="shared" ca="1" si="752"/>
        <v>0</v>
      </c>
      <c r="AD2562" t="b">
        <f t="shared" ca="1" si="758"/>
        <v>0</v>
      </c>
      <c r="AE2562" s="37" t="b">
        <f t="shared" ca="1" si="759"/>
        <v>0</v>
      </c>
      <c r="AF2562" t="b">
        <f t="shared" ca="1" si="760"/>
        <v>0</v>
      </c>
      <c r="AG2562" s="317" t="b">
        <f t="shared" ca="1" si="761"/>
        <v>0</v>
      </c>
      <c r="AH2562" s="317" t="b">
        <f t="shared" ca="1" si="762"/>
        <v>1</v>
      </c>
      <c r="AI2562" s="317" t="b">
        <f t="shared" ca="1" si="763"/>
        <v>0</v>
      </c>
    </row>
    <row r="2563" spans="1:35" x14ac:dyDescent="0.25">
      <c r="A2563">
        <v>2531</v>
      </c>
      <c r="B2563" s="169">
        <f ca="1">OFFSET(InputPriceData!B$15,CalculationsAndCharts!$A2563+$A$11,0,1,1)</f>
        <v>38174</v>
      </c>
      <c r="C2563" s="3">
        <f ca="1">OFFSET(InputPriceData!G$15,CalculationsAndCharts!$A2563+$A$11,IF($C$7,8,0),1,1)</f>
        <v>4300700</v>
      </c>
      <c r="D2563" s="4">
        <f ca="1">OFFSET(InputPriceData!C$15,CalculationsAndCharts!$A2563+$A$11,IF($C$7,8,0),1,1)</f>
        <v>34.729999999999997</v>
      </c>
      <c r="E2563" s="4">
        <f ca="1">OFFSET(InputPriceData!D$15,CalculationsAndCharts!$A2563+$A$11,IF($C$7,8,0),1,1)</f>
        <v>34.85</v>
      </c>
      <c r="F2563" s="4">
        <f ca="1">OFFSET(InputPriceData!E$15,CalculationsAndCharts!$A2563+$A$11,IF($C$7,8,0),1,1)</f>
        <v>33.75</v>
      </c>
      <c r="G2563" s="4">
        <f ca="1">OFFSET(InputPriceData!F$15,CalculationsAndCharts!$A2563+$A$11,IF($C$7,8,0),1,1)</f>
        <v>34</v>
      </c>
      <c r="H2563" s="133"/>
      <c r="I2563" s="133"/>
      <c r="J2563" s="37">
        <f t="shared" ca="1" si="753"/>
        <v>270</v>
      </c>
      <c r="K2563" s="124">
        <f t="shared" ca="1" si="754"/>
        <v>-1.3500000000000014</v>
      </c>
      <c r="L2563" s="343">
        <f t="shared" ca="1" si="745"/>
        <v>6.116284591461435E-3</v>
      </c>
      <c r="M2563" s="345">
        <f t="shared" ca="1" si="755"/>
        <v>0.2835694623754299</v>
      </c>
      <c r="N2563" s="344">
        <f t="shared" ca="1" si="746"/>
        <v>2.1568911335607149E-2</v>
      </c>
      <c r="O2563" s="4"/>
      <c r="P2563" s="4"/>
      <c r="Q2563" s="3"/>
      <c r="S2563" s="4"/>
      <c r="T2563" s="4" t="b">
        <f t="shared" ca="1" si="747"/>
        <v>0</v>
      </c>
      <c r="U2563" t="b">
        <f t="shared" ca="1" si="748"/>
        <v>0</v>
      </c>
      <c r="W2563" s="317" t="b">
        <f t="shared" ca="1" si="749"/>
        <v>0</v>
      </c>
      <c r="X2563" s="317" t="b">
        <f t="shared" ca="1" si="756"/>
        <v>1</v>
      </c>
      <c r="Y2563" s="317" t="b">
        <f t="shared" ca="1" si="750"/>
        <v>0</v>
      </c>
      <c r="Z2563" t="b">
        <f t="shared" ca="1" si="751"/>
        <v>0</v>
      </c>
      <c r="AA2563" s="37" t="b">
        <f t="shared" ca="1" si="757"/>
        <v>0</v>
      </c>
      <c r="AB2563" t="b">
        <f t="shared" ca="1" si="752"/>
        <v>0</v>
      </c>
      <c r="AD2563" t="b">
        <f t="shared" ca="1" si="758"/>
        <v>0</v>
      </c>
      <c r="AE2563" s="37" t="b">
        <f t="shared" ca="1" si="759"/>
        <v>0</v>
      </c>
      <c r="AF2563" t="b">
        <f t="shared" ca="1" si="760"/>
        <v>0</v>
      </c>
      <c r="AG2563" s="317" t="b">
        <f t="shared" ca="1" si="761"/>
        <v>0</v>
      </c>
      <c r="AH2563" s="317" t="b">
        <f t="shared" ca="1" si="762"/>
        <v>1</v>
      </c>
      <c r="AI2563" s="317" t="b">
        <f t="shared" ca="1" si="763"/>
        <v>0</v>
      </c>
    </row>
    <row r="2564" spans="1:35" x14ac:dyDescent="0.25">
      <c r="A2564">
        <v>2532</v>
      </c>
      <c r="B2564" s="169">
        <f ca="1">OFFSET(InputPriceData!B$15,CalculationsAndCharts!$A2564+$A$11,0,1,1)</f>
        <v>38170</v>
      </c>
      <c r="C2564" s="3">
        <f ca="1">OFFSET(InputPriceData!G$15,CalculationsAndCharts!$A2564+$A$11,IF($C$7,8,0),1,1)</f>
        <v>1802000</v>
      </c>
      <c r="D2564" s="4">
        <f ca="1">OFFSET(InputPriceData!C$15,CalculationsAndCharts!$A2564+$A$11,IF($C$7,8,0),1,1)</f>
        <v>34.74</v>
      </c>
      <c r="E2564" s="4">
        <f ca="1">OFFSET(InputPriceData!D$15,CalculationsAndCharts!$A2564+$A$11,IF($C$7,8,0),1,1)</f>
        <v>34.96</v>
      </c>
      <c r="F2564" s="4">
        <f ca="1">OFFSET(InputPriceData!E$15,CalculationsAndCharts!$A2564+$A$11,IF($C$7,8,0),1,1)</f>
        <v>34.58</v>
      </c>
      <c r="G2564" s="4">
        <f ca="1">OFFSET(InputPriceData!F$15,CalculationsAndCharts!$A2564+$A$11,IF($C$7,8,0),1,1)</f>
        <v>34.72</v>
      </c>
      <c r="H2564" s="133"/>
      <c r="I2564" s="133"/>
      <c r="J2564" s="37">
        <f t="shared" ca="1" si="753"/>
        <v>269</v>
      </c>
      <c r="K2564" s="124">
        <f t="shared" ca="1" si="754"/>
        <v>-1.0500000000000043</v>
      </c>
      <c r="L2564" s="343">
        <f t="shared" ca="1" si="745"/>
        <v>0.11160479966483261</v>
      </c>
      <c r="M2564" s="345">
        <f t="shared" ca="1" si="755"/>
        <v>0.28614476526279509</v>
      </c>
      <c r="N2564" s="344">
        <f t="shared" ca="1" si="746"/>
        <v>0.3900291503230362</v>
      </c>
      <c r="O2564" s="4"/>
      <c r="P2564" s="4"/>
      <c r="Q2564" s="3"/>
      <c r="S2564" s="4"/>
      <c r="T2564" s="4" t="b">
        <f t="shared" ca="1" si="747"/>
        <v>0</v>
      </c>
      <c r="U2564" t="b">
        <f t="shared" ca="1" si="748"/>
        <v>0</v>
      </c>
      <c r="W2564" s="317" t="b">
        <f t="shared" ca="1" si="749"/>
        <v>0</v>
      </c>
      <c r="X2564" s="317" t="b">
        <f t="shared" ca="1" si="756"/>
        <v>1</v>
      </c>
      <c r="Y2564" s="317" t="b">
        <f t="shared" ca="1" si="750"/>
        <v>0</v>
      </c>
      <c r="Z2564" t="b">
        <f t="shared" ca="1" si="751"/>
        <v>0</v>
      </c>
      <c r="AA2564" s="37" t="b">
        <f t="shared" ca="1" si="757"/>
        <v>0</v>
      </c>
      <c r="AB2564" t="b">
        <f t="shared" ca="1" si="752"/>
        <v>0</v>
      </c>
      <c r="AD2564" t="b">
        <f t="shared" ca="1" si="758"/>
        <v>0</v>
      </c>
      <c r="AE2564" s="37" t="b">
        <f t="shared" ca="1" si="759"/>
        <v>0</v>
      </c>
      <c r="AF2564" t="b">
        <f t="shared" ca="1" si="760"/>
        <v>0</v>
      </c>
      <c r="AG2564" s="317" t="b">
        <f t="shared" ca="1" si="761"/>
        <v>0</v>
      </c>
      <c r="AH2564" s="317" t="b">
        <f t="shared" ca="1" si="762"/>
        <v>1</v>
      </c>
      <c r="AI2564" s="317" t="b">
        <f t="shared" ca="1" si="763"/>
        <v>0</v>
      </c>
    </row>
    <row r="2565" spans="1:35" x14ac:dyDescent="0.25">
      <c r="A2565">
        <v>2533</v>
      </c>
      <c r="B2565" s="169">
        <f ca="1">OFFSET(InputPriceData!B$15,CalculationsAndCharts!$A2565+$A$11,0,1,1)</f>
        <v>38169</v>
      </c>
      <c r="C2565" s="3">
        <f ca="1">OFFSET(InputPriceData!G$15,CalculationsAndCharts!$A2565+$A$11,IF($C$7,8,0),1,1)</f>
        <v>1863000</v>
      </c>
      <c r="D2565" s="4">
        <f ca="1">OFFSET(InputPriceData!C$15,CalculationsAndCharts!$A2565+$A$11,IF($C$7,8,0),1,1)</f>
        <v>35.64</v>
      </c>
      <c r="E2565" s="4">
        <f ca="1">OFFSET(InputPriceData!D$15,CalculationsAndCharts!$A2565+$A$11,IF($C$7,8,0),1,1)</f>
        <v>35.799999999999997</v>
      </c>
      <c r="F2565" s="4">
        <f ca="1">OFFSET(InputPriceData!E$15,CalculationsAndCharts!$A2565+$A$11,IF($C$7,8,0),1,1)</f>
        <v>34.81</v>
      </c>
      <c r="G2565" s="4">
        <f ca="1">OFFSET(InputPriceData!F$15,CalculationsAndCharts!$A2565+$A$11,IF($C$7,8,0),1,1)</f>
        <v>35.35</v>
      </c>
      <c r="H2565" s="133"/>
      <c r="I2565" s="133"/>
      <c r="J2565" s="37">
        <f t="shared" ca="1" si="753"/>
        <v>268</v>
      </c>
      <c r="K2565" s="124">
        <f t="shared" ca="1" si="754"/>
        <v>0.12000000000000455</v>
      </c>
      <c r="L2565" s="343">
        <f t="shared" ca="1" si="745"/>
        <v>0.11449257486423628</v>
      </c>
      <c r="M2565" s="345">
        <f t="shared" ca="1" si="755"/>
        <v>0.28874345637012622</v>
      </c>
      <c r="N2565" s="344">
        <f t="shared" ca="1" si="746"/>
        <v>0.39652006768760784</v>
      </c>
      <c r="O2565" s="4"/>
      <c r="P2565" s="4"/>
      <c r="Q2565" s="3"/>
      <c r="S2565" s="4"/>
      <c r="T2565" s="4" t="b">
        <f t="shared" ca="1" si="747"/>
        <v>0</v>
      </c>
      <c r="U2565" t="b">
        <f t="shared" ca="1" si="748"/>
        <v>0</v>
      </c>
      <c r="W2565" s="317" t="b">
        <f t="shared" ca="1" si="749"/>
        <v>0</v>
      </c>
      <c r="X2565" s="317" t="b">
        <f t="shared" ca="1" si="756"/>
        <v>1</v>
      </c>
      <c r="Y2565" s="317" t="b">
        <f t="shared" ca="1" si="750"/>
        <v>0</v>
      </c>
      <c r="Z2565" t="b">
        <f t="shared" ca="1" si="751"/>
        <v>0</v>
      </c>
      <c r="AA2565" s="37" t="b">
        <f t="shared" ca="1" si="757"/>
        <v>0</v>
      </c>
      <c r="AB2565" t="b">
        <f t="shared" ca="1" si="752"/>
        <v>0</v>
      </c>
      <c r="AD2565" t="b">
        <f t="shared" ca="1" si="758"/>
        <v>0</v>
      </c>
      <c r="AE2565" s="37" t="b">
        <f t="shared" ca="1" si="759"/>
        <v>0</v>
      </c>
      <c r="AF2565" t="b">
        <f t="shared" ca="1" si="760"/>
        <v>0</v>
      </c>
      <c r="AG2565" s="317" t="b">
        <f t="shared" ca="1" si="761"/>
        <v>0</v>
      </c>
      <c r="AH2565" s="317" t="b">
        <f t="shared" ca="1" si="762"/>
        <v>1</v>
      </c>
      <c r="AI2565" s="317" t="b">
        <f t="shared" ca="1" si="763"/>
        <v>0</v>
      </c>
    </row>
    <row r="2566" spans="1:35" x14ac:dyDescent="0.25">
      <c r="A2566">
        <v>2534</v>
      </c>
      <c r="B2566" s="169">
        <f ca="1">OFFSET(InputPriceData!B$15,CalculationsAndCharts!$A2566+$A$11,0,1,1)</f>
        <v>38168</v>
      </c>
      <c r="C2566" s="3">
        <f ca="1">OFFSET(InputPriceData!G$15,CalculationsAndCharts!$A2566+$A$11,IF($C$7,8,0),1,1)</f>
        <v>1835200</v>
      </c>
      <c r="D2566" s="4">
        <f ca="1">OFFSET(InputPriceData!C$15,CalculationsAndCharts!$A2566+$A$11,IF($C$7,8,0),1,1)</f>
        <v>35.25</v>
      </c>
      <c r="E2566" s="4">
        <f ca="1">OFFSET(InputPriceData!D$15,CalculationsAndCharts!$A2566+$A$11,IF($C$7,8,0),1,1)</f>
        <v>35.85</v>
      </c>
      <c r="F2566" s="4">
        <f ca="1">OFFSET(InputPriceData!E$15,CalculationsAndCharts!$A2566+$A$11,IF($C$7,8,0),1,1)</f>
        <v>35.229999999999997</v>
      </c>
      <c r="G2566" s="4">
        <f ca="1">OFFSET(InputPriceData!F$15,CalculationsAndCharts!$A2566+$A$11,IF($C$7,8,0),1,1)</f>
        <v>35.770000000000003</v>
      </c>
      <c r="H2566" s="133"/>
      <c r="I2566" s="133"/>
      <c r="J2566" s="37">
        <f t="shared" ca="1" si="753"/>
        <v>267</v>
      </c>
      <c r="K2566" s="124">
        <f t="shared" ca="1" si="754"/>
        <v>1.2100000000000009</v>
      </c>
      <c r="L2566" s="343">
        <f t="shared" ca="1" si="745"/>
        <v>4.7598348494851186E-2</v>
      </c>
      <c r="M2566" s="345">
        <f t="shared" ca="1" si="755"/>
        <v>0.29136574810305371</v>
      </c>
      <c r="N2566" s="344">
        <f t="shared" ca="1" si="746"/>
        <v>0.16336288257882678</v>
      </c>
      <c r="O2566" s="4"/>
      <c r="P2566" s="4"/>
      <c r="Q2566" s="3"/>
      <c r="S2566" s="4"/>
      <c r="T2566" s="4" t="b">
        <f t="shared" ca="1" si="747"/>
        <v>0</v>
      </c>
      <c r="U2566" t="b">
        <f t="shared" ca="1" si="748"/>
        <v>0</v>
      </c>
      <c r="W2566" s="317" t="b">
        <f t="shared" ca="1" si="749"/>
        <v>0</v>
      </c>
      <c r="X2566" s="317" t="b">
        <f t="shared" ca="1" si="756"/>
        <v>1</v>
      </c>
      <c r="Y2566" s="317" t="b">
        <f t="shared" ca="1" si="750"/>
        <v>0</v>
      </c>
      <c r="Z2566" t="b">
        <f t="shared" ca="1" si="751"/>
        <v>0</v>
      </c>
      <c r="AA2566" s="37" t="b">
        <f t="shared" ca="1" si="757"/>
        <v>0</v>
      </c>
      <c r="AB2566" t="b">
        <f t="shared" ca="1" si="752"/>
        <v>0</v>
      </c>
      <c r="AD2566" t="b">
        <f t="shared" ca="1" si="758"/>
        <v>0</v>
      </c>
      <c r="AE2566" s="37" t="b">
        <f t="shared" ca="1" si="759"/>
        <v>0</v>
      </c>
      <c r="AF2566" t="b">
        <f t="shared" ca="1" si="760"/>
        <v>0</v>
      </c>
      <c r="AG2566" s="317" t="b">
        <f t="shared" ca="1" si="761"/>
        <v>0</v>
      </c>
      <c r="AH2566" s="317" t="b">
        <f t="shared" ca="1" si="762"/>
        <v>1</v>
      </c>
      <c r="AI2566" s="317" t="b">
        <f t="shared" ca="1" si="763"/>
        <v>0</v>
      </c>
    </row>
    <row r="2567" spans="1:35" x14ac:dyDescent="0.25">
      <c r="A2567">
        <v>2535</v>
      </c>
      <c r="B2567" s="169">
        <f ca="1">OFFSET(InputPriceData!B$15,CalculationsAndCharts!$A2567+$A$11,0,1,1)</f>
        <v>38167</v>
      </c>
      <c r="C2567" s="3">
        <f ca="1">OFFSET(InputPriceData!G$15,CalculationsAndCharts!$A2567+$A$11,IF($C$7,8,0),1,1)</f>
        <v>1989500</v>
      </c>
      <c r="D2567" s="4">
        <f ca="1">OFFSET(InputPriceData!C$15,CalculationsAndCharts!$A2567+$A$11,IF($C$7,8,0),1,1)</f>
        <v>34.56</v>
      </c>
      <c r="E2567" s="4">
        <f ca="1">OFFSET(InputPriceData!D$15,CalculationsAndCharts!$A2567+$A$11,IF($C$7,8,0),1,1)</f>
        <v>35.270000000000003</v>
      </c>
      <c r="F2567" s="4">
        <f ca="1">OFFSET(InputPriceData!E$15,CalculationsAndCharts!$A2567+$A$11,IF($C$7,8,0),1,1)</f>
        <v>34.299999999999997</v>
      </c>
      <c r="G2567" s="4">
        <f ca="1">OFFSET(InputPriceData!F$15,CalculationsAndCharts!$A2567+$A$11,IF($C$7,8,0),1,1)</f>
        <v>35.229999999999997</v>
      </c>
      <c r="H2567" s="133"/>
      <c r="I2567" s="133"/>
      <c r="J2567" s="37">
        <f t="shared" ca="1" si="753"/>
        <v>266</v>
      </c>
      <c r="K2567" s="124">
        <f t="shared" ca="1" si="754"/>
        <v>0.55999999999999517</v>
      </c>
      <c r="L2567" s="343">
        <f t="shared" ca="1" si="745"/>
        <v>1.9359562239680481E-2</v>
      </c>
      <c r="M2567" s="345">
        <f t="shared" ca="1" si="755"/>
        <v>0.29401185479621972</v>
      </c>
      <c r="N2567" s="344">
        <f t="shared" ca="1" si="746"/>
        <v>6.5846196076340652E-2</v>
      </c>
      <c r="O2567" s="4"/>
      <c r="P2567" s="4"/>
      <c r="Q2567" s="3"/>
      <c r="S2567" s="4"/>
      <c r="T2567" s="4" t="b">
        <f t="shared" ca="1" si="747"/>
        <v>0</v>
      </c>
      <c r="U2567" t="b">
        <f t="shared" ca="1" si="748"/>
        <v>0</v>
      </c>
      <c r="W2567" s="317" t="b">
        <f t="shared" ca="1" si="749"/>
        <v>0</v>
      </c>
      <c r="X2567" s="317" t="b">
        <f t="shared" ca="1" si="756"/>
        <v>1</v>
      </c>
      <c r="Y2567" s="317" t="b">
        <f t="shared" ca="1" si="750"/>
        <v>0</v>
      </c>
      <c r="Z2567" t="b">
        <f t="shared" ca="1" si="751"/>
        <v>0</v>
      </c>
      <c r="AA2567" s="37" t="b">
        <f t="shared" ca="1" si="757"/>
        <v>0</v>
      </c>
      <c r="AB2567" t="b">
        <f t="shared" ca="1" si="752"/>
        <v>0</v>
      </c>
      <c r="AD2567" t="b">
        <f t="shared" ca="1" si="758"/>
        <v>0</v>
      </c>
      <c r="AE2567" s="37" t="b">
        <f t="shared" ca="1" si="759"/>
        <v>0</v>
      </c>
      <c r="AF2567" t="b">
        <f t="shared" ca="1" si="760"/>
        <v>0</v>
      </c>
      <c r="AG2567" s="317" t="b">
        <f t="shared" ca="1" si="761"/>
        <v>0</v>
      </c>
      <c r="AH2567" s="317" t="b">
        <f t="shared" ca="1" si="762"/>
        <v>1</v>
      </c>
      <c r="AI2567" s="317" t="b">
        <f t="shared" ca="1" si="763"/>
        <v>0</v>
      </c>
    </row>
    <row r="2568" spans="1:35" x14ac:dyDescent="0.25">
      <c r="A2568">
        <v>2536</v>
      </c>
      <c r="B2568" s="169">
        <f ca="1">OFFSET(InputPriceData!B$15,CalculationsAndCharts!$A2568+$A$11,0,1,1)</f>
        <v>38166</v>
      </c>
      <c r="C2568" s="3">
        <f ca="1">OFFSET(InputPriceData!G$15,CalculationsAndCharts!$A2568+$A$11,IF($C$7,8,0),1,1)</f>
        <v>1716600</v>
      </c>
      <c r="D2568" s="4">
        <f ca="1">OFFSET(InputPriceData!C$15,CalculationsAndCharts!$A2568+$A$11,IF($C$7,8,0),1,1)</f>
        <v>34.799999999999997</v>
      </c>
      <c r="E2568" s="4">
        <f ca="1">OFFSET(InputPriceData!D$15,CalculationsAndCharts!$A2568+$A$11,IF($C$7,8,0),1,1)</f>
        <v>34.92</v>
      </c>
      <c r="F2568" s="4">
        <f ca="1">OFFSET(InputPriceData!E$15,CalculationsAndCharts!$A2568+$A$11,IF($C$7,8,0),1,1)</f>
        <v>34.47</v>
      </c>
      <c r="G2568" s="4">
        <f ca="1">OFFSET(InputPriceData!F$15,CalculationsAndCharts!$A2568+$A$11,IF($C$7,8,0),1,1)</f>
        <v>34.56</v>
      </c>
      <c r="H2568" s="133"/>
      <c r="I2568" s="133"/>
      <c r="J2568" s="37">
        <f t="shared" ca="1" si="753"/>
        <v>265</v>
      </c>
      <c r="K2568" s="124">
        <f t="shared" ca="1" si="754"/>
        <v>-0.40999999999999659</v>
      </c>
      <c r="L2568" s="343">
        <f t="shared" ca="1" si="745"/>
        <v>8.1979779112073992E-2</v>
      </c>
      <c r="M2568" s="345">
        <f t="shared" ca="1" si="755"/>
        <v>0.29668199273079687</v>
      </c>
      <c r="N2568" s="344">
        <f t="shared" ca="1" si="746"/>
        <v>0.2763220590420557</v>
      </c>
      <c r="O2568" s="4"/>
      <c r="P2568" s="4"/>
      <c r="Q2568" s="3"/>
      <c r="S2568" s="4"/>
      <c r="T2568" s="4" t="b">
        <f t="shared" ca="1" si="747"/>
        <v>0</v>
      </c>
      <c r="U2568" t="b">
        <f t="shared" ca="1" si="748"/>
        <v>0</v>
      </c>
      <c r="W2568" s="317" t="b">
        <f t="shared" ca="1" si="749"/>
        <v>0</v>
      </c>
      <c r="X2568" s="317" t="b">
        <f t="shared" ca="1" si="756"/>
        <v>1</v>
      </c>
      <c r="Y2568" s="317" t="b">
        <f t="shared" ca="1" si="750"/>
        <v>0</v>
      </c>
      <c r="Z2568" t="b">
        <f t="shared" ca="1" si="751"/>
        <v>0</v>
      </c>
      <c r="AA2568" s="37" t="b">
        <f t="shared" ca="1" si="757"/>
        <v>0</v>
      </c>
      <c r="AB2568" t="b">
        <f t="shared" ca="1" si="752"/>
        <v>0</v>
      </c>
      <c r="AD2568" t="b">
        <f t="shared" ca="1" si="758"/>
        <v>0</v>
      </c>
      <c r="AE2568" s="37" t="b">
        <f t="shared" ca="1" si="759"/>
        <v>0</v>
      </c>
      <c r="AF2568" t="b">
        <f t="shared" ca="1" si="760"/>
        <v>0</v>
      </c>
      <c r="AG2568" s="317" t="b">
        <f t="shared" ca="1" si="761"/>
        <v>0</v>
      </c>
      <c r="AH2568" s="317" t="b">
        <f t="shared" ca="1" si="762"/>
        <v>1</v>
      </c>
      <c r="AI2568" s="317" t="b">
        <f t="shared" ca="1" si="763"/>
        <v>0</v>
      </c>
    </row>
    <row r="2569" spans="1:35" x14ac:dyDescent="0.25">
      <c r="A2569">
        <v>2537</v>
      </c>
      <c r="B2569" s="169">
        <f ca="1">OFFSET(InputPriceData!B$15,CalculationsAndCharts!$A2569+$A$11,0,1,1)</f>
        <v>38163</v>
      </c>
      <c r="C2569" s="3">
        <f ca="1">OFFSET(InputPriceData!G$15,CalculationsAndCharts!$A2569+$A$11,IF($C$7,8,0),1,1)</f>
        <v>1796100</v>
      </c>
      <c r="D2569" s="4">
        <f ca="1">OFFSET(InputPriceData!C$15,CalculationsAndCharts!$A2569+$A$11,IF($C$7,8,0),1,1)</f>
        <v>34.5</v>
      </c>
      <c r="E2569" s="4">
        <f ca="1">OFFSET(InputPriceData!D$15,CalculationsAndCharts!$A2569+$A$11,IF($C$7,8,0),1,1)</f>
        <v>34.74</v>
      </c>
      <c r="F2569" s="4">
        <f ca="1">OFFSET(InputPriceData!E$15,CalculationsAndCharts!$A2569+$A$11,IF($C$7,8,0),1,1)</f>
        <v>34.5</v>
      </c>
      <c r="G2569" s="4">
        <f ca="1">OFFSET(InputPriceData!F$15,CalculationsAndCharts!$A2569+$A$11,IF($C$7,8,0),1,1)</f>
        <v>34.67</v>
      </c>
      <c r="H2569" s="133"/>
      <c r="I2569" s="133"/>
      <c r="J2569" s="37">
        <f t="shared" ca="1" si="753"/>
        <v>264</v>
      </c>
      <c r="K2569" s="124">
        <f t="shared" ca="1" si="754"/>
        <v>-0.73999999999999488</v>
      </c>
      <c r="L2569" s="343">
        <f t="shared" ca="1" si="745"/>
        <v>0.17876195188965219</v>
      </c>
      <c r="M2569" s="345">
        <f t="shared" ca="1" si="755"/>
        <v>0.29937638015216639</v>
      </c>
      <c r="N2569" s="344">
        <f t="shared" ca="1" si="746"/>
        <v>0.59711441429945622</v>
      </c>
      <c r="O2569" s="4"/>
      <c r="P2569" s="4"/>
      <c r="Q2569" s="3"/>
      <c r="S2569" s="4"/>
      <c r="T2569" s="4" t="b">
        <f t="shared" ca="1" si="747"/>
        <v>0</v>
      </c>
      <c r="U2569" t="b">
        <f t="shared" ca="1" si="748"/>
        <v>0</v>
      </c>
      <c r="W2569" s="317" t="b">
        <f t="shared" ca="1" si="749"/>
        <v>0</v>
      </c>
      <c r="X2569" s="317" t="b">
        <f t="shared" ca="1" si="756"/>
        <v>1</v>
      </c>
      <c r="Y2569" s="317" t="b">
        <f t="shared" ca="1" si="750"/>
        <v>0</v>
      </c>
      <c r="Z2569" t="b">
        <f t="shared" ca="1" si="751"/>
        <v>0</v>
      </c>
      <c r="AA2569" s="37" t="b">
        <f t="shared" ca="1" si="757"/>
        <v>0</v>
      </c>
      <c r="AB2569" t="b">
        <f t="shared" ca="1" si="752"/>
        <v>0</v>
      </c>
      <c r="AD2569" t="b">
        <f t="shared" ca="1" si="758"/>
        <v>0</v>
      </c>
      <c r="AE2569" s="37" t="b">
        <f t="shared" ca="1" si="759"/>
        <v>0</v>
      </c>
      <c r="AF2569" t="b">
        <f t="shared" ca="1" si="760"/>
        <v>0</v>
      </c>
      <c r="AG2569" s="317" t="b">
        <f t="shared" ca="1" si="761"/>
        <v>0</v>
      </c>
      <c r="AH2569" s="317" t="b">
        <f t="shared" ca="1" si="762"/>
        <v>1</v>
      </c>
      <c r="AI2569" s="317" t="b">
        <f t="shared" ca="1" si="763"/>
        <v>0</v>
      </c>
    </row>
    <row r="2570" spans="1:35" x14ac:dyDescent="0.25">
      <c r="A2570">
        <v>2538</v>
      </c>
      <c r="B2570" s="169">
        <f ca="1">OFFSET(InputPriceData!B$15,CalculationsAndCharts!$A2570+$A$11,0,1,1)</f>
        <v>38162</v>
      </c>
      <c r="C2570" s="3">
        <f ca="1">OFFSET(InputPriceData!G$15,CalculationsAndCharts!$A2570+$A$11,IF($C$7,8,0),1,1)</f>
        <v>944800</v>
      </c>
      <c r="D2570" s="4">
        <f ca="1">OFFSET(InputPriceData!C$15,CalculationsAndCharts!$A2570+$A$11,IF($C$7,8,0),1,1)</f>
        <v>35.479999999999997</v>
      </c>
      <c r="E2570" s="4">
        <f ca="1">OFFSET(InputPriceData!D$15,CalculationsAndCharts!$A2570+$A$11,IF($C$7,8,0),1,1)</f>
        <v>35.479999999999997</v>
      </c>
      <c r="F2570" s="4">
        <f ca="1">OFFSET(InputPriceData!E$15,CalculationsAndCharts!$A2570+$A$11,IF($C$7,8,0),1,1)</f>
        <v>34.97</v>
      </c>
      <c r="G2570" s="4">
        <f ca="1">OFFSET(InputPriceData!F$15,CalculationsAndCharts!$A2570+$A$11,IF($C$7,8,0),1,1)</f>
        <v>34.97</v>
      </c>
      <c r="H2570" s="133"/>
      <c r="I2570" s="133"/>
      <c r="J2570" s="37">
        <f t="shared" ca="1" si="753"/>
        <v>263</v>
      </c>
      <c r="K2570" s="124">
        <f t="shared" ca="1" si="754"/>
        <v>-0.10999999999999943</v>
      </c>
      <c r="L2570" s="343">
        <f t="shared" ca="1" si="745"/>
        <v>0.23680382856997803</v>
      </c>
      <c r="M2570" s="345">
        <f t="shared" ca="1" si="755"/>
        <v>0.30209523728775622</v>
      </c>
      <c r="N2570" s="344">
        <f t="shared" ca="1" si="746"/>
        <v>0.78387143966925288</v>
      </c>
      <c r="O2570" s="4"/>
      <c r="P2570" s="4"/>
      <c r="Q2570" s="3"/>
      <c r="S2570" s="4"/>
      <c r="T2570" s="4" t="b">
        <f t="shared" ca="1" si="747"/>
        <v>0</v>
      </c>
      <c r="U2570" t="b">
        <f t="shared" ca="1" si="748"/>
        <v>0</v>
      </c>
      <c r="W2570" s="317" t="b">
        <f t="shared" ca="1" si="749"/>
        <v>0</v>
      </c>
      <c r="X2570" s="317" t="b">
        <f t="shared" ca="1" si="756"/>
        <v>1</v>
      </c>
      <c r="Y2570" s="317" t="b">
        <f t="shared" ca="1" si="750"/>
        <v>0</v>
      </c>
      <c r="Z2570" t="b">
        <f t="shared" ca="1" si="751"/>
        <v>0</v>
      </c>
      <c r="AA2570" s="37" t="b">
        <f t="shared" ca="1" si="757"/>
        <v>0</v>
      </c>
      <c r="AB2570" t="b">
        <f t="shared" ca="1" si="752"/>
        <v>0</v>
      </c>
      <c r="AD2570" t="b">
        <f t="shared" ca="1" si="758"/>
        <v>0</v>
      </c>
      <c r="AE2570" s="37" t="b">
        <f t="shared" ca="1" si="759"/>
        <v>0</v>
      </c>
      <c r="AF2570" t="b">
        <f t="shared" ca="1" si="760"/>
        <v>0</v>
      </c>
      <c r="AG2570" s="317" t="b">
        <f t="shared" ca="1" si="761"/>
        <v>0</v>
      </c>
      <c r="AH2570" s="317" t="b">
        <f t="shared" ca="1" si="762"/>
        <v>1</v>
      </c>
      <c r="AI2570" s="317" t="b">
        <f t="shared" ca="1" si="763"/>
        <v>0</v>
      </c>
    </row>
    <row r="2571" spans="1:35" x14ac:dyDescent="0.25">
      <c r="A2571">
        <v>2539</v>
      </c>
      <c r="B2571" s="169">
        <f ca="1">OFFSET(InputPriceData!B$15,CalculationsAndCharts!$A2571+$A$11,0,1,1)</f>
        <v>38161</v>
      </c>
      <c r="C2571" s="3">
        <f ca="1">OFFSET(InputPriceData!G$15,CalculationsAndCharts!$A2571+$A$11,IF($C$7,8,0),1,1)</f>
        <v>1596400</v>
      </c>
      <c r="D2571" s="4">
        <f ca="1">OFFSET(InputPriceData!C$15,CalculationsAndCharts!$A2571+$A$11,IF($C$7,8,0),1,1)</f>
        <v>35.08</v>
      </c>
      <c r="E2571" s="4">
        <f ca="1">OFFSET(InputPriceData!D$15,CalculationsAndCharts!$A2571+$A$11,IF($C$7,8,0),1,1)</f>
        <v>35.479999999999997</v>
      </c>
      <c r="F2571" s="4">
        <f ca="1">OFFSET(InputPriceData!E$15,CalculationsAndCharts!$A2571+$A$11,IF($C$7,8,0),1,1)</f>
        <v>34.799999999999997</v>
      </c>
      <c r="G2571" s="4">
        <f ca="1">OFFSET(InputPriceData!F$15,CalculationsAndCharts!$A2571+$A$11,IF($C$7,8,0),1,1)</f>
        <v>35.409999999999997</v>
      </c>
      <c r="H2571" s="133"/>
      <c r="I2571" s="133"/>
      <c r="J2571" s="37">
        <f t="shared" ca="1" si="753"/>
        <v>262</v>
      </c>
      <c r="K2571" s="124">
        <f t="shared" ca="1" si="754"/>
        <v>0.67999999999999972</v>
      </c>
      <c r="L2571" s="343">
        <f t="shared" ca="1" si="745"/>
        <v>0.24576874701673362</v>
      </c>
      <c r="M2571" s="345">
        <f t="shared" ca="1" si="755"/>
        <v>0.30483878636504158</v>
      </c>
      <c r="N2571" s="344">
        <f t="shared" ca="1" si="746"/>
        <v>0.80622531649377405</v>
      </c>
      <c r="O2571" s="4"/>
      <c r="P2571" s="4"/>
      <c r="Q2571" s="3"/>
      <c r="S2571" s="4"/>
      <c r="T2571" s="4" t="b">
        <f t="shared" ca="1" si="747"/>
        <v>0</v>
      </c>
      <c r="U2571" t="b">
        <f t="shared" ca="1" si="748"/>
        <v>0</v>
      </c>
      <c r="W2571" s="317" t="b">
        <f t="shared" ca="1" si="749"/>
        <v>0</v>
      </c>
      <c r="X2571" s="317" t="b">
        <f t="shared" ca="1" si="756"/>
        <v>1</v>
      </c>
      <c r="Y2571" s="317" t="b">
        <f t="shared" ca="1" si="750"/>
        <v>0</v>
      </c>
      <c r="Z2571" t="b">
        <f t="shared" ca="1" si="751"/>
        <v>0</v>
      </c>
      <c r="AA2571" s="37" t="b">
        <f t="shared" ca="1" si="757"/>
        <v>0</v>
      </c>
      <c r="AB2571" t="b">
        <f t="shared" ca="1" si="752"/>
        <v>0</v>
      </c>
      <c r="AD2571" t="b">
        <f t="shared" ca="1" si="758"/>
        <v>0</v>
      </c>
      <c r="AE2571" s="37" t="b">
        <f t="shared" ca="1" si="759"/>
        <v>0</v>
      </c>
      <c r="AF2571" t="b">
        <f t="shared" ca="1" si="760"/>
        <v>0</v>
      </c>
      <c r="AG2571" s="317" t="b">
        <f t="shared" ca="1" si="761"/>
        <v>0</v>
      </c>
      <c r="AH2571" s="317" t="b">
        <f t="shared" ca="1" si="762"/>
        <v>1</v>
      </c>
      <c r="AI2571" s="317" t="b">
        <f t="shared" ca="1" si="763"/>
        <v>0</v>
      </c>
    </row>
    <row r="2572" spans="1:35" x14ac:dyDescent="0.25">
      <c r="A2572">
        <v>2540</v>
      </c>
      <c r="B2572" s="169">
        <f ca="1">OFFSET(InputPriceData!B$15,CalculationsAndCharts!$A2572+$A$11,0,1,1)</f>
        <v>38160</v>
      </c>
      <c r="C2572" s="3">
        <f ca="1">OFFSET(InputPriceData!G$15,CalculationsAndCharts!$A2572+$A$11,IF($C$7,8,0),1,1)</f>
        <v>976000</v>
      </c>
      <c r="D2572" s="4">
        <f ca="1">OFFSET(InputPriceData!C$15,CalculationsAndCharts!$A2572+$A$11,IF($C$7,8,0),1,1)</f>
        <v>34.619999999999997</v>
      </c>
      <c r="E2572" s="4">
        <f ca="1">OFFSET(InputPriceData!D$15,CalculationsAndCharts!$A2572+$A$11,IF($C$7,8,0),1,1)</f>
        <v>35.159999999999997</v>
      </c>
      <c r="F2572" s="4">
        <f ca="1">OFFSET(InputPriceData!E$15,CalculationsAndCharts!$A2572+$A$11,IF($C$7,8,0),1,1)</f>
        <v>34.6</v>
      </c>
      <c r="G2572" s="4">
        <f ca="1">OFFSET(InputPriceData!F$15,CalculationsAndCharts!$A2572+$A$11,IF($C$7,8,0),1,1)</f>
        <v>35.08</v>
      </c>
      <c r="H2572" s="133"/>
      <c r="I2572" s="133"/>
      <c r="J2572" s="37">
        <f t="shared" ca="1" si="753"/>
        <v>261</v>
      </c>
      <c r="K2572" s="124">
        <f t="shared" ca="1" si="754"/>
        <v>-2.0000000000003126E-2</v>
      </c>
      <c r="L2572" s="343">
        <f t="shared" ca="1" si="745"/>
        <v>0.26458105069185955</v>
      </c>
      <c r="M2572" s="345">
        <f t="shared" ca="1" si="755"/>
        <v>0.30760725162970898</v>
      </c>
      <c r="N2572" s="344">
        <f t="shared" ca="1" si="746"/>
        <v>0.86012618132408836</v>
      </c>
      <c r="O2572" s="4"/>
      <c r="P2572" s="4"/>
      <c r="Q2572" s="3"/>
      <c r="S2572" s="4"/>
      <c r="T2572" s="4" t="b">
        <f t="shared" ca="1" si="747"/>
        <v>0</v>
      </c>
      <c r="U2572" t="b">
        <f t="shared" ca="1" si="748"/>
        <v>0</v>
      </c>
      <c r="W2572" s="317" t="b">
        <f t="shared" ca="1" si="749"/>
        <v>0</v>
      </c>
      <c r="X2572" s="317" t="b">
        <f t="shared" ca="1" si="756"/>
        <v>1</v>
      </c>
      <c r="Y2572" s="317" t="b">
        <f t="shared" ca="1" si="750"/>
        <v>0</v>
      </c>
      <c r="Z2572" t="b">
        <f t="shared" ca="1" si="751"/>
        <v>0</v>
      </c>
      <c r="AA2572" s="37" t="b">
        <f t="shared" ca="1" si="757"/>
        <v>0</v>
      </c>
      <c r="AB2572" t="b">
        <f t="shared" ca="1" si="752"/>
        <v>0</v>
      </c>
      <c r="AD2572" t="b">
        <f t="shared" ca="1" si="758"/>
        <v>0</v>
      </c>
      <c r="AE2572" s="37" t="b">
        <f t="shared" ca="1" si="759"/>
        <v>0</v>
      </c>
      <c r="AF2572" t="b">
        <f t="shared" ca="1" si="760"/>
        <v>0</v>
      </c>
      <c r="AG2572" s="317" t="b">
        <f t="shared" ca="1" si="761"/>
        <v>0</v>
      </c>
      <c r="AH2572" s="317" t="b">
        <f t="shared" ca="1" si="762"/>
        <v>1</v>
      </c>
      <c r="AI2572" s="317" t="b">
        <f t="shared" ca="1" si="763"/>
        <v>0</v>
      </c>
    </row>
    <row r="2573" spans="1:35" x14ac:dyDescent="0.25">
      <c r="A2573">
        <v>2541</v>
      </c>
      <c r="B2573" s="169">
        <f ca="1">OFFSET(InputPriceData!B$15,CalculationsAndCharts!$A2573+$A$11,0,1,1)</f>
        <v>38159</v>
      </c>
      <c r="C2573" s="3">
        <f ca="1">OFFSET(InputPriceData!G$15,CalculationsAndCharts!$A2573+$A$11,IF($C$7,8,0),1,1)</f>
        <v>1449900</v>
      </c>
      <c r="D2573" s="4">
        <f ca="1">OFFSET(InputPriceData!C$15,CalculationsAndCharts!$A2573+$A$11,IF($C$7,8,0),1,1)</f>
        <v>35.119999999999997</v>
      </c>
      <c r="E2573" s="4">
        <f ca="1">OFFSET(InputPriceData!D$15,CalculationsAndCharts!$A2573+$A$11,IF($C$7,8,0),1,1)</f>
        <v>35.15</v>
      </c>
      <c r="F2573" s="4">
        <f ca="1">OFFSET(InputPriceData!E$15,CalculationsAndCharts!$A2573+$A$11,IF($C$7,8,0),1,1)</f>
        <v>34.630000000000003</v>
      </c>
      <c r="G2573" s="4">
        <f ca="1">OFFSET(InputPriceData!F$15,CalculationsAndCharts!$A2573+$A$11,IF($C$7,8,0),1,1)</f>
        <v>34.729999999999997</v>
      </c>
      <c r="H2573" s="133"/>
      <c r="I2573" s="133"/>
      <c r="J2573" s="37">
        <f t="shared" ca="1" si="753"/>
        <v>260</v>
      </c>
      <c r="K2573" s="124">
        <f t="shared" ca="1" si="754"/>
        <v>-0.14000000000000057</v>
      </c>
      <c r="L2573" s="343">
        <f t="shared" ca="1" si="745"/>
        <v>0.30197461956044858</v>
      </c>
      <c r="M2573" s="345">
        <f t="shared" ca="1" si="755"/>
        <v>0.31040085936398482</v>
      </c>
      <c r="N2573" s="344">
        <f t="shared" ca="1" si="746"/>
        <v>0.97285368403682349</v>
      </c>
      <c r="O2573" s="4"/>
      <c r="P2573" s="4"/>
      <c r="Q2573" s="3"/>
      <c r="S2573" s="4"/>
      <c r="T2573" s="4" t="b">
        <f t="shared" ca="1" si="747"/>
        <v>0</v>
      </c>
      <c r="U2573" t="b">
        <f t="shared" ca="1" si="748"/>
        <v>0</v>
      </c>
      <c r="W2573" s="317" t="b">
        <f t="shared" ca="1" si="749"/>
        <v>0</v>
      </c>
      <c r="X2573" s="317" t="b">
        <f t="shared" ca="1" si="756"/>
        <v>1</v>
      </c>
      <c r="Y2573" s="317" t="b">
        <f t="shared" ca="1" si="750"/>
        <v>0</v>
      </c>
      <c r="Z2573" t="b">
        <f t="shared" ca="1" si="751"/>
        <v>0</v>
      </c>
      <c r="AA2573" s="37" t="b">
        <f t="shared" ca="1" si="757"/>
        <v>0</v>
      </c>
      <c r="AB2573" t="b">
        <f t="shared" ca="1" si="752"/>
        <v>0</v>
      </c>
      <c r="AD2573" t="b">
        <f t="shared" ca="1" si="758"/>
        <v>0</v>
      </c>
      <c r="AE2573" s="37" t="b">
        <f t="shared" ca="1" si="759"/>
        <v>0</v>
      </c>
      <c r="AF2573" t="b">
        <f t="shared" ca="1" si="760"/>
        <v>0</v>
      </c>
      <c r="AG2573" s="317" t="b">
        <f t="shared" ca="1" si="761"/>
        <v>0</v>
      </c>
      <c r="AH2573" s="317" t="b">
        <f t="shared" ca="1" si="762"/>
        <v>1</v>
      </c>
      <c r="AI2573" s="317" t="b">
        <f t="shared" ca="1" si="763"/>
        <v>0</v>
      </c>
    </row>
    <row r="2574" spans="1:35" x14ac:dyDescent="0.25">
      <c r="A2574">
        <v>2542</v>
      </c>
      <c r="B2574" s="169">
        <f ca="1">OFFSET(InputPriceData!B$15,CalculationsAndCharts!$A2574+$A$11,0,1,1)</f>
        <v>38156</v>
      </c>
      <c r="C2574" s="3">
        <f ca="1">OFFSET(InputPriceData!G$15,CalculationsAndCharts!$A2574+$A$11,IF($C$7,8,0),1,1)</f>
        <v>2516700</v>
      </c>
      <c r="D2574" s="4">
        <f ca="1">OFFSET(InputPriceData!C$15,CalculationsAndCharts!$A2574+$A$11,IF($C$7,8,0),1,1)</f>
        <v>34.74</v>
      </c>
      <c r="E2574" s="4">
        <f ca="1">OFFSET(InputPriceData!D$15,CalculationsAndCharts!$A2574+$A$11,IF($C$7,8,0),1,1)</f>
        <v>35.369999999999997</v>
      </c>
      <c r="F2574" s="4">
        <f ca="1">OFFSET(InputPriceData!E$15,CalculationsAndCharts!$A2574+$A$11,IF($C$7,8,0),1,1)</f>
        <v>34.700000000000003</v>
      </c>
      <c r="G2574" s="4">
        <f ca="1">OFFSET(InputPriceData!F$15,CalculationsAndCharts!$A2574+$A$11,IF($C$7,8,0),1,1)</f>
        <v>35.1</v>
      </c>
      <c r="H2574" s="133"/>
      <c r="I2574" s="133"/>
      <c r="J2574" s="37">
        <f t="shared" ca="1" si="753"/>
        <v>259</v>
      </c>
      <c r="K2574" s="124">
        <f t="shared" ca="1" si="754"/>
        <v>0.23000000000000398</v>
      </c>
      <c r="L2574" s="343">
        <f t="shared" ca="1" si="745"/>
        <v>0.31321983790513097</v>
      </c>
      <c r="M2574" s="345">
        <f t="shared" ca="1" si="755"/>
        <v>0.31321983790513097</v>
      </c>
      <c r="N2574" s="344">
        <f t="shared" ca="1" si="746"/>
        <v>1</v>
      </c>
      <c r="O2574" s="4"/>
      <c r="P2574" s="4"/>
      <c r="Q2574" s="3"/>
      <c r="S2574" s="4"/>
      <c r="T2574" s="4" t="b">
        <f t="shared" ca="1" si="747"/>
        <v>0</v>
      </c>
      <c r="U2574" t="b">
        <f t="shared" ca="1" si="748"/>
        <v>0</v>
      </c>
      <c r="W2574" s="317" t="b">
        <f t="shared" ca="1" si="749"/>
        <v>0</v>
      </c>
      <c r="X2574" s="317" t="b">
        <f t="shared" ca="1" si="756"/>
        <v>1</v>
      </c>
      <c r="Y2574" s="317" t="b">
        <f t="shared" ca="1" si="750"/>
        <v>0</v>
      </c>
      <c r="Z2574" t="b">
        <f t="shared" ca="1" si="751"/>
        <v>0</v>
      </c>
      <c r="AA2574" s="37" t="b">
        <f t="shared" ca="1" si="757"/>
        <v>0</v>
      </c>
      <c r="AB2574" t="b">
        <f t="shared" ca="1" si="752"/>
        <v>0</v>
      </c>
      <c r="AD2574" t="b">
        <f t="shared" ca="1" si="758"/>
        <v>0</v>
      </c>
      <c r="AE2574" s="37" t="b">
        <f t="shared" ca="1" si="759"/>
        <v>0</v>
      </c>
      <c r="AF2574" t="b">
        <f t="shared" ca="1" si="760"/>
        <v>0</v>
      </c>
      <c r="AG2574" s="317" t="b">
        <f t="shared" ca="1" si="761"/>
        <v>0</v>
      </c>
      <c r="AH2574" s="317" t="b">
        <f t="shared" ca="1" si="762"/>
        <v>1</v>
      </c>
      <c r="AI2574" s="317" t="b">
        <f t="shared" ca="1" si="763"/>
        <v>0</v>
      </c>
    </row>
    <row r="2575" spans="1:35" x14ac:dyDescent="0.25">
      <c r="A2575">
        <v>2543</v>
      </c>
      <c r="B2575" s="169">
        <f ca="1">OFFSET(InputPriceData!B$15,CalculationsAndCharts!$A2575+$A$11,0,1,1)</f>
        <v>38155</v>
      </c>
      <c r="C2575" s="3">
        <f ca="1">OFFSET(InputPriceData!G$15,CalculationsAndCharts!$A2575+$A$11,IF($C$7,8,0),1,1)</f>
        <v>1272500</v>
      </c>
      <c r="D2575" s="4">
        <f ca="1">OFFSET(InputPriceData!C$15,CalculationsAndCharts!$A2575+$A$11,IF($C$7,8,0),1,1)</f>
        <v>34.82</v>
      </c>
      <c r="E2575" s="4">
        <f ca="1">OFFSET(InputPriceData!D$15,CalculationsAndCharts!$A2575+$A$11,IF($C$7,8,0),1,1)</f>
        <v>34.94</v>
      </c>
      <c r="F2575" s="4">
        <f ca="1">OFFSET(InputPriceData!E$15,CalculationsAndCharts!$A2575+$A$11,IF($C$7,8,0),1,1)</f>
        <v>34.700000000000003</v>
      </c>
      <c r="G2575" s="4">
        <f ca="1">OFFSET(InputPriceData!F$15,CalculationsAndCharts!$A2575+$A$11,IF($C$7,8,0),1,1)</f>
        <v>34.869999999999997</v>
      </c>
      <c r="H2575" s="133"/>
      <c r="I2575" s="133"/>
      <c r="J2575" s="37">
        <f t="shared" ca="1" si="753"/>
        <v>258</v>
      </c>
      <c r="K2575" s="124">
        <f t="shared" ca="1" si="754"/>
        <v>0.35999999999999943</v>
      </c>
      <c r="L2575" s="343">
        <f t="shared" ca="1" si="745"/>
        <v>0.29770788394857328</v>
      </c>
      <c r="M2575" s="345">
        <f t="shared" ca="1" si="755"/>
        <v>0.29770788394857328</v>
      </c>
      <c r="N2575" s="344">
        <f t="shared" ca="1" si="746"/>
        <v>1</v>
      </c>
      <c r="O2575" s="4"/>
      <c r="P2575" s="4"/>
      <c r="Q2575" s="3"/>
      <c r="S2575" s="4"/>
      <c r="T2575" s="4" t="b">
        <f t="shared" ca="1" si="747"/>
        <v>0</v>
      </c>
      <c r="U2575" t="b">
        <f t="shared" ca="1" si="748"/>
        <v>0</v>
      </c>
      <c r="W2575" s="317" t="b">
        <f t="shared" ca="1" si="749"/>
        <v>0</v>
      </c>
      <c r="X2575" s="317" t="b">
        <f t="shared" ca="1" si="756"/>
        <v>1</v>
      </c>
      <c r="Y2575" s="317" t="b">
        <f t="shared" ca="1" si="750"/>
        <v>0</v>
      </c>
      <c r="Z2575" t="b">
        <f t="shared" ca="1" si="751"/>
        <v>0</v>
      </c>
      <c r="AA2575" s="37" t="b">
        <f t="shared" ca="1" si="757"/>
        <v>0</v>
      </c>
      <c r="AB2575" t="b">
        <f t="shared" ca="1" si="752"/>
        <v>0</v>
      </c>
      <c r="AD2575" t="b">
        <f t="shared" ca="1" si="758"/>
        <v>0</v>
      </c>
      <c r="AE2575" s="37" t="b">
        <f t="shared" ca="1" si="759"/>
        <v>0</v>
      </c>
      <c r="AF2575" t="b">
        <f t="shared" ca="1" si="760"/>
        <v>0</v>
      </c>
      <c r="AG2575" s="317" t="b">
        <f t="shared" ca="1" si="761"/>
        <v>0</v>
      </c>
      <c r="AH2575" s="317" t="b">
        <f t="shared" ca="1" si="762"/>
        <v>1</v>
      </c>
      <c r="AI2575" s="317" t="b">
        <f t="shared" ca="1" si="763"/>
        <v>0</v>
      </c>
    </row>
    <row r="2576" spans="1:35" x14ac:dyDescent="0.25">
      <c r="A2576">
        <v>2544</v>
      </c>
      <c r="B2576" s="169">
        <f ca="1">OFFSET(InputPriceData!B$15,CalculationsAndCharts!$A2576+$A$11,0,1,1)</f>
        <v>38154</v>
      </c>
      <c r="C2576" s="3">
        <f ca="1">OFFSET(InputPriceData!G$15,CalculationsAndCharts!$A2576+$A$11,IF($C$7,8,0),1,1)</f>
        <v>985200</v>
      </c>
      <c r="D2576" s="4">
        <f ca="1">OFFSET(InputPriceData!C$15,CalculationsAndCharts!$A2576+$A$11,IF($C$7,8,0),1,1)</f>
        <v>34.58</v>
      </c>
      <c r="E2576" s="4">
        <f ca="1">OFFSET(InputPriceData!D$15,CalculationsAndCharts!$A2576+$A$11,IF($C$7,8,0),1,1)</f>
        <v>34.89</v>
      </c>
      <c r="F2576" s="4">
        <f ca="1">OFFSET(InputPriceData!E$15,CalculationsAndCharts!$A2576+$A$11,IF($C$7,8,0),1,1)</f>
        <v>34.57</v>
      </c>
      <c r="G2576" s="4">
        <f ca="1">OFFSET(InputPriceData!F$15,CalculationsAndCharts!$A2576+$A$11,IF($C$7,8,0),1,1)</f>
        <v>34.869999999999997</v>
      </c>
      <c r="H2576" s="133"/>
      <c r="I2576" s="133"/>
      <c r="J2576" s="37">
        <f t="shared" ca="1" si="753"/>
        <v>257</v>
      </c>
      <c r="K2576" s="124">
        <f t="shared" ca="1" si="754"/>
        <v>0.65999999999999659</v>
      </c>
      <c r="L2576" s="343">
        <f t="shared" ca="1" si="745"/>
        <v>0.27318685740396076</v>
      </c>
      <c r="M2576" s="345">
        <f t="shared" ca="1" si="755"/>
        <v>0.27318685740396076</v>
      </c>
      <c r="N2576" s="344">
        <f t="shared" ca="1" si="746"/>
        <v>1</v>
      </c>
      <c r="O2576" s="4"/>
      <c r="P2576" s="4"/>
      <c r="Q2576" s="3"/>
      <c r="S2576" s="4"/>
      <c r="T2576" s="4" t="b">
        <f t="shared" ca="1" si="747"/>
        <v>0</v>
      </c>
      <c r="U2576" t="b">
        <f t="shared" ca="1" si="748"/>
        <v>0</v>
      </c>
      <c r="W2576" s="317" t="b">
        <f t="shared" ca="1" si="749"/>
        <v>0</v>
      </c>
      <c r="X2576" s="317" t="b">
        <f t="shared" ca="1" si="756"/>
        <v>1</v>
      </c>
      <c r="Y2576" s="317" t="b">
        <f t="shared" ca="1" si="750"/>
        <v>0</v>
      </c>
      <c r="Z2576" t="b">
        <f t="shared" ca="1" si="751"/>
        <v>0</v>
      </c>
      <c r="AA2576" s="37" t="b">
        <f t="shared" ca="1" si="757"/>
        <v>0</v>
      </c>
      <c r="AB2576" t="b">
        <f t="shared" ca="1" si="752"/>
        <v>0</v>
      </c>
      <c r="AD2576" t="b">
        <f t="shared" ca="1" si="758"/>
        <v>0</v>
      </c>
      <c r="AE2576" s="37" t="b">
        <f t="shared" ca="1" si="759"/>
        <v>0</v>
      </c>
      <c r="AF2576" t="b">
        <f t="shared" ca="1" si="760"/>
        <v>0</v>
      </c>
      <c r="AG2576" s="317" t="b">
        <f t="shared" ca="1" si="761"/>
        <v>0</v>
      </c>
      <c r="AH2576" s="317" t="b">
        <f t="shared" ca="1" si="762"/>
        <v>1</v>
      </c>
      <c r="AI2576" s="317" t="b">
        <f t="shared" ca="1" si="763"/>
        <v>0</v>
      </c>
    </row>
    <row r="2577" spans="1:35" x14ac:dyDescent="0.25">
      <c r="A2577">
        <v>2545</v>
      </c>
      <c r="B2577" s="169">
        <f ca="1">OFFSET(InputPriceData!B$15,CalculationsAndCharts!$A2577+$A$11,0,1,1)</f>
        <v>38153</v>
      </c>
      <c r="C2577" s="3">
        <f ca="1">OFFSET(InputPriceData!G$15,CalculationsAndCharts!$A2577+$A$11,IF($C$7,8,0),1,1)</f>
        <v>1639400</v>
      </c>
      <c r="D2577" s="4">
        <f ca="1">OFFSET(InputPriceData!C$15,CalculationsAndCharts!$A2577+$A$11,IF($C$7,8,0),1,1)</f>
        <v>34.299999999999997</v>
      </c>
      <c r="E2577" s="4">
        <f ca="1">OFFSET(InputPriceData!D$15,CalculationsAndCharts!$A2577+$A$11,IF($C$7,8,0),1,1)</f>
        <v>34.619999999999997</v>
      </c>
      <c r="F2577" s="4">
        <f ca="1">OFFSET(InputPriceData!E$15,CalculationsAndCharts!$A2577+$A$11,IF($C$7,8,0),1,1)</f>
        <v>34.299999999999997</v>
      </c>
      <c r="G2577" s="4">
        <f ca="1">OFFSET(InputPriceData!F$15,CalculationsAndCharts!$A2577+$A$11,IF($C$7,8,0),1,1)</f>
        <v>34.51</v>
      </c>
      <c r="H2577" s="133"/>
      <c r="I2577" s="133"/>
      <c r="J2577" s="37">
        <f t="shared" ca="1" si="753"/>
        <v>256</v>
      </c>
      <c r="K2577" s="124">
        <f t="shared" ca="1" si="754"/>
        <v>0.14999999999999858</v>
      </c>
      <c r="L2577" s="343">
        <f t="shared" ca="1" si="745"/>
        <v>0.26412867982355981</v>
      </c>
      <c r="M2577" s="345">
        <f t="shared" ca="1" si="755"/>
        <v>0.26495446162672098</v>
      </c>
      <c r="N2577" s="344">
        <f t="shared" ca="1" si="746"/>
        <v>0.99688330667054559</v>
      </c>
      <c r="O2577" s="4"/>
      <c r="P2577" s="4"/>
      <c r="Q2577" s="3"/>
      <c r="S2577" s="4"/>
      <c r="T2577" s="4" t="b">
        <f t="shared" ca="1" si="747"/>
        <v>0</v>
      </c>
      <c r="U2577" t="b">
        <f t="shared" ca="1" si="748"/>
        <v>0</v>
      </c>
      <c r="W2577" s="317" t="b">
        <f t="shared" ca="1" si="749"/>
        <v>0</v>
      </c>
      <c r="X2577" s="317" t="b">
        <f t="shared" ca="1" si="756"/>
        <v>1</v>
      </c>
      <c r="Y2577" s="317" t="b">
        <f t="shared" ca="1" si="750"/>
        <v>0</v>
      </c>
      <c r="Z2577" t="b">
        <f t="shared" ca="1" si="751"/>
        <v>0</v>
      </c>
      <c r="AA2577" s="37" t="b">
        <f t="shared" ca="1" si="757"/>
        <v>0</v>
      </c>
      <c r="AB2577" t="b">
        <f t="shared" ca="1" si="752"/>
        <v>0</v>
      </c>
      <c r="AD2577" t="b">
        <f t="shared" ca="1" si="758"/>
        <v>0</v>
      </c>
      <c r="AE2577" s="37" t="b">
        <f t="shared" ca="1" si="759"/>
        <v>0</v>
      </c>
      <c r="AF2577" t="b">
        <f t="shared" ca="1" si="760"/>
        <v>0</v>
      </c>
      <c r="AG2577" s="317" t="b">
        <f t="shared" ca="1" si="761"/>
        <v>0</v>
      </c>
      <c r="AH2577" s="317" t="b">
        <f t="shared" ca="1" si="762"/>
        <v>1</v>
      </c>
      <c r="AI2577" s="317" t="b">
        <f t="shared" ca="1" si="763"/>
        <v>0</v>
      </c>
    </row>
    <row r="2578" spans="1:35" x14ac:dyDescent="0.25">
      <c r="A2578">
        <v>2546</v>
      </c>
      <c r="B2578" s="169">
        <f ca="1">OFFSET(InputPriceData!B$15,CalculationsAndCharts!$A2578+$A$11,0,1,1)</f>
        <v>38152</v>
      </c>
      <c r="C2578" s="3">
        <f ca="1">OFFSET(InputPriceData!G$15,CalculationsAndCharts!$A2578+$A$11,IF($C$7,8,0),1,1)</f>
        <v>1168500</v>
      </c>
      <c r="D2578" s="4">
        <f ca="1">OFFSET(InputPriceData!C$15,CalculationsAndCharts!$A2578+$A$11,IF($C$7,8,0),1,1)</f>
        <v>34.15</v>
      </c>
      <c r="E2578" s="4">
        <f ca="1">OFFSET(InputPriceData!D$15,CalculationsAndCharts!$A2578+$A$11,IF($C$7,8,0),1,1)</f>
        <v>34.29</v>
      </c>
      <c r="F2578" s="4">
        <f ca="1">OFFSET(InputPriceData!E$15,CalculationsAndCharts!$A2578+$A$11,IF($C$7,8,0),1,1)</f>
        <v>34.1</v>
      </c>
      <c r="G2578" s="4">
        <f ca="1">OFFSET(InputPriceData!F$15,CalculationsAndCharts!$A2578+$A$11,IF($C$7,8,0),1,1)</f>
        <v>34.21</v>
      </c>
      <c r="H2578" s="133"/>
      <c r="I2578" s="133"/>
      <c r="J2578" s="37">
        <f t="shared" ca="1" si="753"/>
        <v>255</v>
      </c>
      <c r="K2578" s="124">
        <f t="shared" ca="1" si="754"/>
        <v>0.10999999999999943</v>
      </c>
      <c r="L2578" s="343">
        <f t="shared" ca="1" si="745"/>
        <v>0.26736070799870937</v>
      </c>
      <c r="M2578" s="345">
        <f t="shared" ca="1" si="755"/>
        <v>0.26736070799870937</v>
      </c>
      <c r="N2578" s="344">
        <f t="shared" ca="1" si="746"/>
        <v>1</v>
      </c>
      <c r="O2578" s="4"/>
      <c r="P2578" s="4"/>
      <c r="Q2578" s="3"/>
      <c r="S2578" s="4"/>
      <c r="T2578" s="4" t="b">
        <f t="shared" ca="1" si="747"/>
        <v>0</v>
      </c>
      <c r="U2578" t="b">
        <f t="shared" ca="1" si="748"/>
        <v>0</v>
      </c>
      <c r="W2578" s="317" t="b">
        <f t="shared" ca="1" si="749"/>
        <v>0</v>
      </c>
      <c r="X2578" s="317" t="b">
        <f t="shared" ca="1" si="756"/>
        <v>1</v>
      </c>
      <c r="Y2578" s="317" t="b">
        <f t="shared" ca="1" si="750"/>
        <v>0</v>
      </c>
      <c r="Z2578" t="b">
        <f t="shared" ca="1" si="751"/>
        <v>0</v>
      </c>
      <c r="AA2578" s="37" t="b">
        <f t="shared" ca="1" si="757"/>
        <v>0</v>
      </c>
      <c r="AB2578" t="b">
        <f t="shared" ca="1" si="752"/>
        <v>0</v>
      </c>
      <c r="AD2578" t="b">
        <f t="shared" ca="1" si="758"/>
        <v>0</v>
      </c>
      <c r="AE2578" s="37" t="b">
        <f t="shared" ca="1" si="759"/>
        <v>0</v>
      </c>
      <c r="AF2578" t="b">
        <f t="shared" ca="1" si="760"/>
        <v>0</v>
      </c>
      <c r="AG2578" s="317" t="b">
        <f t="shared" ca="1" si="761"/>
        <v>0</v>
      </c>
      <c r="AH2578" s="317" t="b">
        <f t="shared" ca="1" si="762"/>
        <v>1</v>
      </c>
      <c r="AI2578" s="317" t="b">
        <f t="shared" ca="1" si="763"/>
        <v>0</v>
      </c>
    </row>
    <row r="2579" spans="1:35" x14ac:dyDescent="0.25">
      <c r="A2579">
        <v>2547</v>
      </c>
      <c r="B2579" s="169">
        <f ca="1">OFFSET(InputPriceData!B$15,CalculationsAndCharts!$A2579+$A$11,0,1,1)</f>
        <v>38148</v>
      </c>
      <c r="C2579" s="3">
        <f ca="1">OFFSET(InputPriceData!G$15,CalculationsAndCharts!$A2579+$A$11,IF($C$7,8,0),1,1)</f>
        <v>1039700</v>
      </c>
      <c r="D2579" s="4">
        <f ca="1">OFFSET(InputPriceData!C$15,CalculationsAndCharts!$A2579+$A$11,IF($C$7,8,0),1,1)</f>
        <v>34.020000000000003</v>
      </c>
      <c r="E2579" s="4">
        <f ca="1">OFFSET(InputPriceData!D$15,CalculationsAndCharts!$A2579+$A$11,IF($C$7,8,0),1,1)</f>
        <v>34.36</v>
      </c>
      <c r="F2579" s="4">
        <f ca="1">OFFSET(InputPriceData!E$15,CalculationsAndCharts!$A2579+$A$11,IF($C$7,8,0),1,1)</f>
        <v>33.979999999999997</v>
      </c>
      <c r="G2579" s="4">
        <f ca="1">OFFSET(InputPriceData!F$15,CalculationsAndCharts!$A2579+$A$11,IF($C$7,8,0),1,1)</f>
        <v>34.36</v>
      </c>
      <c r="H2579" s="133"/>
      <c r="I2579" s="133"/>
      <c r="J2579" s="37">
        <f t="shared" ca="1" si="753"/>
        <v>254</v>
      </c>
      <c r="K2579" s="124">
        <f t="shared" ca="1" si="754"/>
        <v>0.33999999999999631</v>
      </c>
      <c r="L2579" s="343">
        <f t="shared" ca="1" si="745"/>
        <v>0.25547664109967771</v>
      </c>
      <c r="M2579" s="345">
        <f t="shared" ca="1" si="755"/>
        <v>0.25547664109967771</v>
      </c>
      <c r="N2579" s="344">
        <f t="shared" ca="1" si="746"/>
        <v>1</v>
      </c>
      <c r="O2579" s="4"/>
      <c r="P2579" s="4"/>
      <c r="Q2579" s="3"/>
      <c r="S2579" s="4"/>
      <c r="T2579" s="4" t="b">
        <f t="shared" ca="1" si="747"/>
        <v>0</v>
      </c>
      <c r="U2579" t="b">
        <f t="shared" ca="1" si="748"/>
        <v>0</v>
      </c>
      <c r="W2579" s="317" t="b">
        <f t="shared" ca="1" si="749"/>
        <v>0</v>
      </c>
      <c r="X2579" s="317" t="b">
        <f t="shared" ca="1" si="756"/>
        <v>1</v>
      </c>
      <c r="Y2579" s="317" t="b">
        <f t="shared" ca="1" si="750"/>
        <v>0</v>
      </c>
      <c r="Z2579" t="b">
        <f t="shared" ca="1" si="751"/>
        <v>0</v>
      </c>
      <c r="AA2579" s="37" t="b">
        <f t="shared" ca="1" si="757"/>
        <v>0</v>
      </c>
      <c r="AB2579" t="b">
        <f t="shared" ca="1" si="752"/>
        <v>0</v>
      </c>
      <c r="AD2579" t="b">
        <f t="shared" ca="1" si="758"/>
        <v>0</v>
      </c>
      <c r="AE2579" s="37" t="b">
        <f t="shared" ca="1" si="759"/>
        <v>0</v>
      </c>
      <c r="AF2579" t="b">
        <f t="shared" ca="1" si="760"/>
        <v>0</v>
      </c>
      <c r="AG2579" s="317" t="b">
        <f t="shared" ca="1" si="761"/>
        <v>0</v>
      </c>
      <c r="AH2579" s="317" t="b">
        <f t="shared" ca="1" si="762"/>
        <v>1</v>
      </c>
      <c r="AI2579" s="317" t="b">
        <f t="shared" ca="1" si="763"/>
        <v>0</v>
      </c>
    </row>
    <row r="2580" spans="1:35" x14ac:dyDescent="0.25">
      <c r="A2580">
        <v>2548</v>
      </c>
      <c r="B2580" s="169">
        <f ca="1">OFFSET(InputPriceData!B$15,CalculationsAndCharts!$A2580+$A$11,0,1,1)</f>
        <v>38147</v>
      </c>
      <c r="C2580" s="3">
        <f ca="1">OFFSET(InputPriceData!G$15,CalculationsAndCharts!$A2580+$A$11,IF($C$7,8,0),1,1)</f>
        <v>1752200</v>
      </c>
      <c r="D2580" s="4">
        <f ca="1">OFFSET(InputPriceData!C$15,CalculationsAndCharts!$A2580+$A$11,IF($C$7,8,0),1,1)</f>
        <v>33.97</v>
      </c>
      <c r="E2580" s="4">
        <f ca="1">OFFSET(InputPriceData!D$15,CalculationsAndCharts!$A2580+$A$11,IF($C$7,8,0),1,1)</f>
        <v>34.299999999999997</v>
      </c>
      <c r="F2580" s="4">
        <f ca="1">OFFSET(InputPriceData!E$15,CalculationsAndCharts!$A2580+$A$11,IF($C$7,8,0),1,1)</f>
        <v>33.909999999999997</v>
      </c>
      <c r="G2580" s="4">
        <f ca="1">OFFSET(InputPriceData!F$15,CalculationsAndCharts!$A2580+$A$11,IF($C$7,8,0),1,1)</f>
        <v>34.1</v>
      </c>
      <c r="H2580" s="133"/>
      <c r="I2580" s="133"/>
      <c r="J2580" s="37">
        <f t="shared" ca="1" si="753"/>
        <v>253</v>
      </c>
      <c r="K2580" s="124">
        <f t="shared" ca="1" si="754"/>
        <v>0.30000000000000426</v>
      </c>
      <c r="L2580" s="343">
        <f t="shared" ca="1" si="745"/>
        <v>0.23319120508611688</v>
      </c>
      <c r="M2580" s="345">
        <f t="shared" ca="1" si="755"/>
        <v>0.23319120508611688</v>
      </c>
      <c r="N2580" s="344">
        <f t="shared" ca="1" si="746"/>
        <v>1</v>
      </c>
      <c r="O2580" s="4"/>
      <c r="P2580" s="4"/>
      <c r="Q2580" s="3"/>
      <c r="S2580" s="4"/>
      <c r="T2580" s="4" t="b">
        <f t="shared" ca="1" si="747"/>
        <v>0</v>
      </c>
      <c r="U2580" t="b">
        <f t="shared" ca="1" si="748"/>
        <v>0</v>
      </c>
      <c r="W2580" s="317" t="b">
        <f t="shared" ca="1" si="749"/>
        <v>0</v>
      </c>
      <c r="X2580" s="317" t="b">
        <f t="shared" ca="1" si="756"/>
        <v>1</v>
      </c>
      <c r="Y2580" s="317" t="b">
        <f t="shared" ca="1" si="750"/>
        <v>0</v>
      </c>
      <c r="Z2580" t="b">
        <f t="shared" ca="1" si="751"/>
        <v>0</v>
      </c>
      <c r="AA2580" s="37" t="b">
        <f t="shared" ca="1" si="757"/>
        <v>0</v>
      </c>
      <c r="AB2580" t="b">
        <f t="shared" ca="1" si="752"/>
        <v>0</v>
      </c>
      <c r="AD2580" t="b">
        <f t="shared" ca="1" si="758"/>
        <v>0</v>
      </c>
      <c r="AE2580" s="37" t="b">
        <f t="shared" ca="1" si="759"/>
        <v>0</v>
      </c>
      <c r="AF2580" t="b">
        <f t="shared" ca="1" si="760"/>
        <v>0</v>
      </c>
      <c r="AG2580" s="317" t="b">
        <f t="shared" ca="1" si="761"/>
        <v>0</v>
      </c>
      <c r="AH2580" s="317" t="b">
        <f t="shared" ca="1" si="762"/>
        <v>1</v>
      </c>
      <c r="AI2580" s="317" t="b">
        <f t="shared" ca="1" si="763"/>
        <v>0</v>
      </c>
    </row>
    <row r="2581" spans="1:35" x14ac:dyDescent="0.25">
      <c r="A2581">
        <v>2549</v>
      </c>
      <c r="B2581" s="169">
        <f ca="1">OFFSET(InputPriceData!B$15,CalculationsAndCharts!$A2581+$A$11,0,1,1)</f>
        <v>38146</v>
      </c>
      <c r="C2581" s="3">
        <f ca="1">OFFSET(InputPriceData!G$15,CalculationsAndCharts!$A2581+$A$11,IF($C$7,8,0),1,1)</f>
        <v>1328900</v>
      </c>
      <c r="D2581" s="4">
        <f ca="1">OFFSET(InputPriceData!C$15,CalculationsAndCharts!$A2581+$A$11,IF($C$7,8,0),1,1)</f>
        <v>33.64</v>
      </c>
      <c r="E2581" s="4">
        <f ca="1">OFFSET(InputPriceData!D$15,CalculationsAndCharts!$A2581+$A$11,IF($C$7,8,0),1,1)</f>
        <v>34.090000000000003</v>
      </c>
      <c r="F2581" s="4">
        <f ca="1">OFFSET(InputPriceData!E$15,CalculationsAndCharts!$A2581+$A$11,IF($C$7,8,0),1,1)</f>
        <v>33.630000000000003</v>
      </c>
      <c r="G2581" s="4">
        <f ca="1">OFFSET(InputPriceData!F$15,CalculationsAndCharts!$A2581+$A$11,IF($C$7,8,0),1,1)</f>
        <v>34.020000000000003</v>
      </c>
      <c r="H2581" s="133"/>
      <c r="I2581" s="133"/>
      <c r="J2581" s="37">
        <f t="shared" ca="1" si="753"/>
        <v>252</v>
      </c>
      <c r="K2581" s="124">
        <f t="shared" ca="1" si="754"/>
        <v>0.47000000000000597</v>
      </c>
      <c r="L2581" s="343">
        <f t="shared" ca="1" si="745"/>
        <v>0.20913746608674674</v>
      </c>
      <c r="M2581" s="345">
        <f t="shared" ca="1" si="755"/>
        <v>0.23439694514789275</v>
      </c>
      <c r="N2581" s="344">
        <f t="shared" ca="1" si="746"/>
        <v>0.89223631286999694</v>
      </c>
      <c r="O2581" s="4"/>
      <c r="P2581" s="4"/>
      <c r="Q2581" s="3"/>
      <c r="S2581" s="4"/>
      <c r="T2581" s="4" t="b">
        <f t="shared" ca="1" si="747"/>
        <v>0</v>
      </c>
      <c r="U2581" t="b">
        <f t="shared" ca="1" si="748"/>
        <v>0</v>
      </c>
      <c r="W2581" s="317" t="b">
        <f t="shared" ca="1" si="749"/>
        <v>0</v>
      </c>
      <c r="X2581" s="317" t="b">
        <f t="shared" ca="1" si="756"/>
        <v>1</v>
      </c>
      <c r="Y2581" s="317" t="b">
        <f t="shared" ca="1" si="750"/>
        <v>0</v>
      </c>
      <c r="Z2581" t="b">
        <f t="shared" ca="1" si="751"/>
        <v>0</v>
      </c>
      <c r="AA2581" s="37" t="b">
        <f t="shared" ca="1" si="757"/>
        <v>0</v>
      </c>
      <c r="AB2581" t="b">
        <f t="shared" ca="1" si="752"/>
        <v>0</v>
      </c>
      <c r="AD2581" t="b">
        <f t="shared" ca="1" si="758"/>
        <v>0</v>
      </c>
      <c r="AE2581" s="37" t="b">
        <f t="shared" ca="1" si="759"/>
        <v>0</v>
      </c>
      <c r="AF2581" t="b">
        <f t="shared" ca="1" si="760"/>
        <v>0</v>
      </c>
      <c r="AG2581" s="317" t="b">
        <f t="shared" ca="1" si="761"/>
        <v>0</v>
      </c>
      <c r="AH2581" s="317" t="b">
        <f t="shared" ca="1" si="762"/>
        <v>1</v>
      </c>
      <c r="AI2581" s="317" t="b">
        <f t="shared" ca="1" si="763"/>
        <v>0</v>
      </c>
    </row>
    <row r="2582" spans="1:35" x14ac:dyDescent="0.25">
      <c r="A2582">
        <v>2550</v>
      </c>
      <c r="B2582" s="169">
        <f ca="1">OFFSET(InputPriceData!B$15,CalculationsAndCharts!$A2582+$A$11,0,1,1)</f>
        <v>38145</v>
      </c>
      <c r="C2582" s="3">
        <f ca="1">OFFSET(InputPriceData!G$15,CalculationsAndCharts!$A2582+$A$11,IF($C$7,8,0),1,1)</f>
        <v>1421300</v>
      </c>
      <c r="D2582" s="4">
        <f ca="1">OFFSET(InputPriceData!C$15,CalculationsAndCharts!$A2582+$A$11,IF($C$7,8,0),1,1)</f>
        <v>33.56</v>
      </c>
      <c r="E2582" s="4">
        <f ca="1">OFFSET(InputPriceData!D$15,CalculationsAndCharts!$A2582+$A$11,IF($C$7,8,0),1,1)</f>
        <v>33.9</v>
      </c>
      <c r="F2582" s="4">
        <f ca="1">OFFSET(InputPriceData!E$15,CalculationsAndCharts!$A2582+$A$11,IF($C$7,8,0),1,1)</f>
        <v>33.53</v>
      </c>
      <c r="G2582" s="4">
        <f ca="1">OFFSET(InputPriceData!F$15,CalculationsAndCharts!$A2582+$A$11,IF($C$7,8,0),1,1)</f>
        <v>33.799999999999997</v>
      </c>
      <c r="H2582" s="133"/>
      <c r="I2582" s="133"/>
      <c r="J2582" s="37">
        <f t="shared" ca="1" si="753"/>
        <v>251</v>
      </c>
      <c r="K2582" s="124">
        <f t="shared" ca="1" si="754"/>
        <v>0.30999999999999517</v>
      </c>
      <c r="L2582" s="343">
        <f t="shared" ca="1" si="745"/>
        <v>0.19329842705975214</v>
      </c>
      <c r="M2582" s="345">
        <f t="shared" ca="1" si="755"/>
        <v>0.23652567623399873</v>
      </c>
      <c r="N2582" s="344">
        <f t="shared" ca="1" si="746"/>
        <v>0.81724077545187457</v>
      </c>
      <c r="O2582" s="4"/>
      <c r="P2582" s="4"/>
      <c r="Q2582" s="3"/>
      <c r="S2582" s="4"/>
      <c r="T2582" s="4" t="b">
        <f t="shared" ca="1" si="747"/>
        <v>0</v>
      </c>
      <c r="U2582" t="b">
        <f t="shared" ca="1" si="748"/>
        <v>0</v>
      </c>
      <c r="W2582" s="317" t="b">
        <f t="shared" ca="1" si="749"/>
        <v>0</v>
      </c>
      <c r="X2582" s="317" t="b">
        <f t="shared" ca="1" si="756"/>
        <v>1</v>
      </c>
      <c r="Y2582" s="317" t="b">
        <f t="shared" ca="1" si="750"/>
        <v>0</v>
      </c>
      <c r="Z2582" t="b">
        <f t="shared" ca="1" si="751"/>
        <v>0</v>
      </c>
      <c r="AA2582" s="37" t="b">
        <f t="shared" ca="1" si="757"/>
        <v>0</v>
      </c>
      <c r="AB2582" t="b">
        <f t="shared" ca="1" si="752"/>
        <v>0</v>
      </c>
      <c r="AD2582" t="b">
        <f t="shared" ca="1" si="758"/>
        <v>0</v>
      </c>
      <c r="AE2582" s="37" t="b">
        <f t="shared" ca="1" si="759"/>
        <v>0</v>
      </c>
      <c r="AF2582" t="b">
        <f t="shared" ca="1" si="760"/>
        <v>0</v>
      </c>
      <c r="AG2582" s="317" t="b">
        <f t="shared" ca="1" si="761"/>
        <v>0</v>
      </c>
      <c r="AH2582" s="317" t="b">
        <f t="shared" ca="1" si="762"/>
        <v>1</v>
      </c>
      <c r="AI2582" s="317" t="b">
        <f t="shared" ca="1" si="763"/>
        <v>0</v>
      </c>
    </row>
    <row r="2583" spans="1:35" x14ac:dyDescent="0.25">
      <c r="A2583">
        <v>2551</v>
      </c>
      <c r="B2583" s="169">
        <f ca="1">OFFSET(InputPriceData!B$15,CalculationsAndCharts!$A2583+$A$11,0,1,1)</f>
        <v>38142</v>
      </c>
      <c r="C2583" s="3">
        <f ca="1">OFFSET(InputPriceData!G$15,CalculationsAndCharts!$A2583+$A$11,IF($C$7,8,0),1,1)</f>
        <v>1863500</v>
      </c>
      <c r="D2583" s="4">
        <f ca="1">OFFSET(InputPriceData!C$15,CalculationsAndCharts!$A2583+$A$11,IF($C$7,8,0),1,1)</f>
        <v>33.549999999999997</v>
      </c>
      <c r="E2583" s="4">
        <f ca="1">OFFSET(InputPriceData!D$15,CalculationsAndCharts!$A2583+$A$11,IF($C$7,8,0),1,1)</f>
        <v>33.630000000000003</v>
      </c>
      <c r="F2583" s="4">
        <f ca="1">OFFSET(InputPriceData!E$15,CalculationsAndCharts!$A2583+$A$11,IF($C$7,8,0),1,1)</f>
        <v>33.380000000000003</v>
      </c>
      <c r="G2583" s="4">
        <f ca="1">OFFSET(InputPriceData!F$15,CalculationsAndCharts!$A2583+$A$11,IF($C$7,8,0),1,1)</f>
        <v>33.549999999999997</v>
      </c>
      <c r="H2583" s="133"/>
      <c r="I2583" s="133"/>
      <c r="J2583" s="37">
        <f t="shared" ca="1" si="753"/>
        <v>250</v>
      </c>
      <c r="K2583" s="124">
        <f t="shared" ca="1" si="754"/>
        <v>9.9999999999980105E-3</v>
      </c>
      <c r="L2583" s="343">
        <f t="shared" ca="1" si="745"/>
        <v>0.19283586070255737</v>
      </c>
      <c r="M2583" s="345">
        <f t="shared" ca="1" si="755"/>
        <v>0.23867373989303606</v>
      </c>
      <c r="N2583" s="344">
        <f t="shared" ca="1" si="746"/>
        <v>0.80794753871531333</v>
      </c>
      <c r="O2583" s="4"/>
      <c r="P2583" s="4"/>
      <c r="Q2583" s="3"/>
      <c r="S2583" s="4"/>
      <c r="T2583" s="4" t="b">
        <f t="shared" ca="1" si="747"/>
        <v>0</v>
      </c>
      <c r="U2583" t="b">
        <f t="shared" ca="1" si="748"/>
        <v>0</v>
      </c>
      <c r="W2583" s="317" t="b">
        <f t="shared" ca="1" si="749"/>
        <v>0</v>
      </c>
      <c r="X2583" s="317" t="b">
        <f t="shared" ca="1" si="756"/>
        <v>1</v>
      </c>
      <c r="Y2583" s="317" t="b">
        <f t="shared" ca="1" si="750"/>
        <v>0</v>
      </c>
      <c r="Z2583" t="b">
        <f t="shared" ca="1" si="751"/>
        <v>0</v>
      </c>
      <c r="AA2583" s="37" t="b">
        <f t="shared" ca="1" si="757"/>
        <v>0</v>
      </c>
      <c r="AB2583" t="b">
        <f t="shared" ca="1" si="752"/>
        <v>0</v>
      </c>
      <c r="AD2583" t="b">
        <f t="shared" ca="1" si="758"/>
        <v>0</v>
      </c>
      <c r="AE2583" s="37" t="b">
        <f t="shared" ca="1" si="759"/>
        <v>0</v>
      </c>
      <c r="AF2583" t="b">
        <f t="shared" ca="1" si="760"/>
        <v>0</v>
      </c>
      <c r="AG2583" s="317" t="b">
        <f t="shared" ca="1" si="761"/>
        <v>0</v>
      </c>
      <c r="AH2583" s="317" t="b">
        <f t="shared" ca="1" si="762"/>
        <v>1</v>
      </c>
      <c r="AI2583" s="317" t="b">
        <f t="shared" ca="1" si="763"/>
        <v>0</v>
      </c>
    </row>
    <row r="2584" spans="1:35" x14ac:dyDescent="0.25">
      <c r="A2584">
        <v>2552</v>
      </c>
      <c r="B2584" s="169">
        <f ca="1">OFFSET(InputPriceData!B$15,CalculationsAndCharts!$A2584+$A$11,0,1,1)</f>
        <v>38141</v>
      </c>
      <c r="C2584" s="3">
        <f ca="1">OFFSET(InputPriceData!G$15,CalculationsAndCharts!$A2584+$A$11,IF($C$7,8,0),1,1)</f>
        <v>1284900</v>
      </c>
      <c r="D2584" s="4">
        <f ca="1">OFFSET(InputPriceData!C$15,CalculationsAndCharts!$A2584+$A$11,IF($C$7,8,0),1,1)</f>
        <v>33.57</v>
      </c>
      <c r="E2584" s="4">
        <f ca="1">OFFSET(InputPriceData!D$15,CalculationsAndCharts!$A2584+$A$11,IF($C$7,8,0),1,1)</f>
        <v>33.74</v>
      </c>
      <c r="F2584" s="4">
        <f ca="1">OFFSET(InputPriceData!E$15,CalculationsAndCharts!$A2584+$A$11,IF($C$7,8,0),1,1)</f>
        <v>33.479999999999997</v>
      </c>
      <c r="G2584" s="4">
        <f ca="1">OFFSET(InputPriceData!F$15,CalculationsAndCharts!$A2584+$A$11,IF($C$7,8,0),1,1)</f>
        <v>33.49</v>
      </c>
      <c r="H2584" s="133"/>
      <c r="I2584" s="133"/>
      <c r="J2584" s="37">
        <f t="shared" ca="1" si="753"/>
        <v>249</v>
      </c>
      <c r="K2584" s="124">
        <f t="shared" ca="1" si="754"/>
        <v>0.23000000000000398</v>
      </c>
      <c r="L2584" s="343">
        <f t="shared" ca="1" si="745"/>
        <v>0.18806901197383286</v>
      </c>
      <c r="M2584" s="345">
        <f t="shared" ca="1" si="755"/>
        <v>0.24084131169832096</v>
      </c>
      <c r="N2584" s="344">
        <f t="shared" ca="1" si="746"/>
        <v>0.78088352304528652</v>
      </c>
      <c r="O2584" s="4"/>
      <c r="P2584" s="4"/>
      <c r="Q2584" s="3"/>
      <c r="S2584" s="4"/>
      <c r="T2584" s="4" t="b">
        <f t="shared" ca="1" si="747"/>
        <v>0</v>
      </c>
      <c r="U2584" t="b">
        <f t="shared" ca="1" si="748"/>
        <v>0</v>
      </c>
      <c r="W2584" s="317" t="b">
        <f t="shared" ca="1" si="749"/>
        <v>0</v>
      </c>
      <c r="X2584" s="317" t="b">
        <f t="shared" ca="1" si="756"/>
        <v>1</v>
      </c>
      <c r="Y2584" s="317" t="b">
        <f t="shared" ca="1" si="750"/>
        <v>0</v>
      </c>
      <c r="Z2584" t="b">
        <f t="shared" ca="1" si="751"/>
        <v>0</v>
      </c>
      <c r="AA2584" s="37" t="b">
        <f t="shared" ca="1" si="757"/>
        <v>0</v>
      </c>
      <c r="AB2584" t="b">
        <f t="shared" ca="1" si="752"/>
        <v>0</v>
      </c>
      <c r="AD2584" t="b">
        <f t="shared" ca="1" si="758"/>
        <v>0</v>
      </c>
      <c r="AE2584" s="37" t="b">
        <f t="shared" ca="1" si="759"/>
        <v>0</v>
      </c>
      <c r="AF2584" t="b">
        <f t="shared" ca="1" si="760"/>
        <v>0</v>
      </c>
      <c r="AG2584" s="317" t="b">
        <f t="shared" ca="1" si="761"/>
        <v>0</v>
      </c>
      <c r="AH2584" s="317" t="b">
        <f t="shared" ca="1" si="762"/>
        <v>1</v>
      </c>
      <c r="AI2584" s="317" t="b">
        <f t="shared" ca="1" si="763"/>
        <v>0</v>
      </c>
    </row>
    <row r="2585" spans="1:35" x14ac:dyDescent="0.25">
      <c r="A2585">
        <v>2553</v>
      </c>
      <c r="B2585" s="169">
        <f ca="1">OFFSET(InputPriceData!B$15,CalculationsAndCharts!$A2585+$A$11,0,1,1)</f>
        <v>38140</v>
      </c>
      <c r="C2585" s="3">
        <f ca="1">OFFSET(InputPriceData!G$15,CalculationsAndCharts!$A2585+$A$11,IF($C$7,8,0),1,1)</f>
        <v>1590700</v>
      </c>
      <c r="D2585" s="4">
        <f ca="1">OFFSET(InputPriceData!C$15,CalculationsAndCharts!$A2585+$A$11,IF($C$7,8,0),1,1)</f>
        <v>33.380000000000003</v>
      </c>
      <c r="E2585" s="4">
        <f ca="1">OFFSET(InputPriceData!D$15,CalculationsAndCharts!$A2585+$A$11,IF($C$7,8,0),1,1)</f>
        <v>33.630000000000003</v>
      </c>
      <c r="F2585" s="4">
        <f ca="1">OFFSET(InputPriceData!E$15,CalculationsAndCharts!$A2585+$A$11,IF($C$7,8,0),1,1)</f>
        <v>33.159999999999997</v>
      </c>
      <c r="G2585" s="4">
        <f ca="1">OFFSET(InputPriceData!F$15,CalculationsAndCharts!$A2585+$A$11,IF($C$7,8,0),1,1)</f>
        <v>33.54</v>
      </c>
      <c r="H2585" s="133"/>
      <c r="I2585" s="133"/>
      <c r="J2585" s="37">
        <f t="shared" ca="1" si="753"/>
        <v>248</v>
      </c>
      <c r="K2585" s="124">
        <f t="shared" ca="1" si="754"/>
        <v>0.28999999999999915</v>
      </c>
      <c r="L2585" s="343">
        <f t="shared" ca="1" si="745"/>
        <v>0.17224966264634556</v>
      </c>
      <c r="M2585" s="345">
        <f t="shared" ca="1" si="755"/>
        <v>0.24302856881768009</v>
      </c>
      <c r="N2585" s="344">
        <f t="shared" ca="1" si="746"/>
        <v>0.70876302108978462</v>
      </c>
      <c r="O2585" s="4"/>
      <c r="P2585" s="4"/>
      <c r="Q2585" s="3"/>
      <c r="S2585" s="4"/>
      <c r="T2585" s="4" t="b">
        <f t="shared" ca="1" si="747"/>
        <v>0</v>
      </c>
      <c r="U2585" t="b">
        <f t="shared" ca="1" si="748"/>
        <v>0</v>
      </c>
      <c r="W2585" s="317" t="b">
        <f t="shared" ca="1" si="749"/>
        <v>0</v>
      </c>
      <c r="X2585" s="317" t="b">
        <f t="shared" ca="1" si="756"/>
        <v>1</v>
      </c>
      <c r="Y2585" s="317" t="b">
        <f t="shared" ca="1" si="750"/>
        <v>0</v>
      </c>
      <c r="Z2585" t="b">
        <f t="shared" ca="1" si="751"/>
        <v>0</v>
      </c>
      <c r="AA2585" s="37" t="b">
        <f t="shared" ca="1" si="757"/>
        <v>0</v>
      </c>
      <c r="AB2585" t="b">
        <f t="shared" ca="1" si="752"/>
        <v>0</v>
      </c>
      <c r="AD2585" t="b">
        <f t="shared" ca="1" si="758"/>
        <v>0</v>
      </c>
      <c r="AE2585" s="37" t="b">
        <f t="shared" ca="1" si="759"/>
        <v>0</v>
      </c>
      <c r="AF2585" t="b">
        <f t="shared" ca="1" si="760"/>
        <v>0</v>
      </c>
      <c r="AG2585" s="317" t="b">
        <f t="shared" ca="1" si="761"/>
        <v>0</v>
      </c>
      <c r="AH2585" s="317" t="b">
        <f t="shared" ca="1" si="762"/>
        <v>1</v>
      </c>
      <c r="AI2585" s="317" t="b">
        <f t="shared" ca="1" si="763"/>
        <v>0</v>
      </c>
    </row>
    <row r="2586" spans="1:35" x14ac:dyDescent="0.25">
      <c r="A2586">
        <v>2554</v>
      </c>
      <c r="B2586" s="169">
        <f ca="1">OFFSET(InputPriceData!B$15,CalculationsAndCharts!$A2586+$A$11,0,1,1)</f>
        <v>38139</v>
      </c>
      <c r="C2586" s="3">
        <f ca="1">OFFSET(InputPriceData!G$15,CalculationsAndCharts!$A2586+$A$11,IF($C$7,8,0),1,1)</f>
        <v>1267700</v>
      </c>
      <c r="D2586" s="4">
        <f ca="1">OFFSET(InputPriceData!C$15,CalculationsAndCharts!$A2586+$A$11,IF($C$7,8,0),1,1)</f>
        <v>33.15</v>
      </c>
      <c r="E2586" s="4">
        <f ca="1">OFFSET(InputPriceData!D$15,CalculationsAndCharts!$A2586+$A$11,IF($C$7,8,0),1,1)</f>
        <v>33.26</v>
      </c>
      <c r="F2586" s="4">
        <f ca="1">OFFSET(InputPriceData!E$15,CalculationsAndCharts!$A2586+$A$11,IF($C$7,8,0),1,1)</f>
        <v>33</v>
      </c>
      <c r="G2586" s="4">
        <f ca="1">OFFSET(InputPriceData!F$15,CalculationsAndCharts!$A2586+$A$11,IF($C$7,8,0),1,1)</f>
        <v>33.26</v>
      </c>
      <c r="H2586" s="133"/>
      <c r="I2586" s="133"/>
      <c r="J2586" s="37">
        <f t="shared" ca="1" si="753"/>
        <v>247</v>
      </c>
      <c r="K2586" s="124">
        <f t="shared" ca="1" si="754"/>
        <v>0.10000000000000142</v>
      </c>
      <c r="L2586" s="343">
        <f t="shared" ca="1" si="745"/>
        <v>0.15839433335515704</v>
      </c>
      <c r="M2586" s="345">
        <f t="shared" ca="1" si="755"/>
        <v>0.24523569002793147</v>
      </c>
      <c r="N2586" s="344">
        <f t="shared" ca="1" si="746"/>
        <v>0.64588614054143789</v>
      </c>
      <c r="O2586" s="4"/>
      <c r="P2586" s="4"/>
      <c r="Q2586" s="3"/>
      <c r="S2586" s="4"/>
      <c r="T2586" s="4" t="b">
        <f t="shared" ca="1" si="747"/>
        <v>0</v>
      </c>
      <c r="U2586" t="b">
        <f t="shared" ca="1" si="748"/>
        <v>0</v>
      </c>
      <c r="W2586" s="317" t="b">
        <f t="shared" ca="1" si="749"/>
        <v>0</v>
      </c>
      <c r="X2586" s="317" t="b">
        <f t="shared" ca="1" si="756"/>
        <v>1</v>
      </c>
      <c r="Y2586" s="317" t="b">
        <f t="shared" ca="1" si="750"/>
        <v>0</v>
      </c>
      <c r="Z2586" t="b">
        <f t="shared" ca="1" si="751"/>
        <v>0</v>
      </c>
      <c r="AA2586" s="37" t="b">
        <f t="shared" ca="1" si="757"/>
        <v>0</v>
      </c>
      <c r="AB2586" t="b">
        <f t="shared" ca="1" si="752"/>
        <v>0</v>
      </c>
      <c r="AD2586" t="b">
        <f t="shared" ca="1" si="758"/>
        <v>0</v>
      </c>
      <c r="AE2586" s="37" t="b">
        <f t="shared" ca="1" si="759"/>
        <v>0</v>
      </c>
      <c r="AF2586" t="b">
        <f t="shared" ca="1" si="760"/>
        <v>0</v>
      </c>
      <c r="AG2586" s="317" t="b">
        <f t="shared" ca="1" si="761"/>
        <v>0</v>
      </c>
      <c r="AH2586" s="317" t="b">
        <f t="shared" ca="1" si="762"/>
        <v>1</v>
      </c>
      <c r="AI2586" s="317" t="b">
        <f t="shared" ca="1" si="763"/>
        <v>0</v>
      </c>
    </row>
    <row r="2587" spans="1:35" x14ac:dyDescent="0.25">
      <c r="A2587">
        <v>2555</v>
      </c>
      <c r="B2587" s="169">
        <f ca="1">OFFSET(InputPriceData!B$15,CalculationsAndCharts!$A2587+$A$11,0,1,1)</f>
        <v>38135</v>
      </c>
      <c r="C2587" s="3">
        <f ca="1">OFFSET(InputPriceData!G$15,CalculationsAndCharts!$A2587+$A$11,IF($C$7,8,0),1,1)</f>
        <v>1190200</v>
      </c>
      <c r="D2587" s="4">
        <f ca="1">OFFSET(InputPriceData!C$15,CalculationsAndCharts!$A2587+$A$11,IF($C$7,8,0),1,1)</f>
        <v>33.36</v>
      </c>
      <c r="E2587" s="4">
        <f ca="1">OFFSET(InputPriceData!D$15,CalculationsAndCharts!$A2587+$A$11,IF($C$7,8,0),1,1)</f>
        <v>33.520000000000003</v>
      </c>
      <c r="F2587" s="4">
        <f ca="1">OFFSET(InputPriceData!E$15,CalculationsAndCharts!$A2587+$A$11,IF($C$7,8,0),1,1)</f>
        <v>33.08</v>
      </c>
      <c r="G2587" s="4">
        <f ca="1">OFFSET(InputPriceData!F$15,CalculationsAndCharts!$A2587+$A$11,IF($C$7,8,0),1,1)</f>
        <v>33.25</v>
      </c>
      <c r="H2587" s="133"/>
      <c r="I2587" s="133"/>
      <c r="J2587" s="37">
        <f t="shared" ca="1" si="753"/>
        <v>246</v>
      </c>
      <c r="K2587" s="124">
        <f t="shared" ca="1" si="754"/>
        <v>0.17000000000000171</v>
      </c>
      <c r="L2587" s="343">
        <f t="shared" ca="1" si="745"/>
        <v>0.14130011191007147</v>
      </c>
      <c r="M2587" s="345">
        <f t="shared" ca="1" si="755"/>
        <v>0.24746285572949694</v>
      </c>
      <c r="N2587" s="344">
        <f t="shared" ca="1" si="746"/>
        <v>0.57099523681456021</v>
      </c>
      <c r="O2587" s="4"/>
      <c r="P2587" s="4"/>
      <c r="Q2587" s="3"/>
      <c r="S2587" s="4"/>
      <c r="T2587" s="4" t="b">
        <f t="shared" ca="1" si="747"/>
        <v>0</v>
      </c>
      <c r="U2587" t="b">
        <f t="shared" ca="1" si="748"/>
        <v>0</v>
      </c>
      <c r="W2587" s="317" t="b">
        <f t="shared" ca="1" si="749"/>
        <v>0</v>
      </c>
      <c r="X2587" s="317" t="b">
        <f t="shared" ca="1" si="756"/>
        <v>1</v>
      </c>
      <c r="Y2587" s="317" t="b">
        <f t="shared" ca="1" si="750"/>
        <v>0</v>
      </c>
      <c r="Z2587" t="b">
        <f t="shared" ca="1" si="751"/>
        <v>0</v>
      </c>
      <c r="AA2587" s="37" t="b">
        <f t="shared" ca="1" si="757"/>
        <v>0</v>
      </c>
      <c r="AB2587" t="b">
        <f t="shared" ca="1" si="752"/>
        <v>0</v>
      </c>
      <c r="AD2587" t="b">
        <f t="shared" ca="1" si="758"/>
        <v>0</v>
      </c>
      <c r="AE2587" s="37" t="b">
        <f t="shared" ca="1" si="759"/>
        <v>0</v>
      </c>
      <c r="AF2587" t="b">
        <f t="shared" ca="1" si="760"/>
        <v>0</v>
      </c>
      <c r="AG2587" s="317" t="b">
        <f t="shared" ca="1" si="761"/>
        <v>0</v>
      </c>
      <c r="AH2587" s="317" t="b">
        <f t="shared" ca="1" si="762"/>
        <v>1</v>
      </c>
      <c r="AI2587" s="317" t="b">
        <f t="shared" ca="1" si="763"/>
        <v>0</v>
      </c>
    </row>
    <row r="2588" spans="1:35" x14ac:dyDescent="0.25">
      <c r="A2588">
        <v>2556</v>
      </c>
      <c r="B2588" s="169">
        <f ca="1">OFFSET(InputPriceData!B$15,CalculationsAndCharts!$A2588+$A$11,0,1,1)</f>
        <v>38134</v>
      </c>
      <c r="C2588" s="3">
        <f ca="1">OFFSET(InputPriceData!G$15,CalculationsAndCharts!$A2588+$A$11,IF($C$7,8,0),1,1)</f>
        <v>2390900</v>
      </c>
      <c r="D2588" s="4">
        <f ca="1">OFFSET(InputPriceData!C$15,CalculationsAndCharts!$A2588+$A$11,IF($C$7,8,0),1,1)</f>
        <v>33.28</v>
      </c>
      <c r="E2588" s="4">
        <f ca="1">OFFSET(InputPriceData!D$15,CalculationsAndCharts!$A2588+$A$11,IF($C$7,8,0),1,1)</f>
        <v>33.979999999999997</v>
      </c>
      <c r="F2588" s="4">
        <f ca="1">OFFSET(InputPriceData!E$15,CalculationsAndCharts!$A2588+$A$11,IF($C$7,8,0),1,1)</f>
        <v>33.119999999999997</v>
      </c>
      <c r="G2588" s="4">
        <f ca="1">OFFSET(InputPriceData!F$15,CalculationsAndCharts!$A2588+$A$11,IF($C$7,8,0),1,1)</f>
        <v>33.159999999999997</v>
      </c>
      <c r="H2588" s="133"/>
      <c r="I2588" s="133"/>
      <c r="J2588" s="37">
        <f t="shared" ca="1" si="753"/>
        <v>245</v>
      </c>
      <c r="K2588" s="124">
        <f t="shared" ca="1" si="754"/>
        <v>0.21999999999999886</v>
      </c>
      <c r="L2588" s="343">
        <f t="shared" ca="1" si="745"/>
        <v>0.11386931092841573</v>
      </c>
      <c r="M2588" s="345">
        <f t="shared" ca="1" si="755"/>
        <v>0.24971024796114727</v>
      </c>
      <c r="N2588" s="344">
        <f t="shared" ca="1" si="746"/>
        <v>0.4560057581062224</v>
      </c>
      <c r="O2588" s="4"/>
      <c r="P2588" s="4"/>
      <c r="Q2588" s="3"/>
      <c r="S2588" s="4"/>
      <c r="T2588" s="4" t="b">
        <f t="shared" ca="1" si="747"/>
        <v>0</v>
      </c>
      <c r="U2588" t="b">
        <f t="shared" ca="1" si="748"/>
        <v>0</v>
      </c>
      <c r="W2588" s="317" t="b">
        <f t="shared" ca="1" si="749"/>
        <v>0</v>
      </c>
      <c r="X2588" s="317" t="b">
        <f t="shared" ca="1" si="756"/>
        <v>1</v>
      </c>
      <c r="Y2588" s="317" t="b">
        <f t="shared" ca="1" si="750"/>
        <v>0</v>
      </c>
      <c r="Z2588" t="b">
        <f t="shared" ca="1" si="751"/>
        <v>0</v>
      </c>
      <c r="AA2588" s="37" t="b">
        <f t="shared" ca="1" si="757"/>
        <v>0</v>
      </c>
      <c r="AB2588" t="b">
        <f t="shared" ca="1" si="752"/>
        <v>0</v>
      </c>
      <c r="AD2588" t="b">
        <f t="shared" ca="1" si="758"/>
        <v>0</v>
      </c>
      <c r="AE2588" s="37" t="b">
        <f t="shared" ca="1" si="759"/>
        <v>0</v>
      </c>
      <c r="AF2588" t="b">
        <f t="shared" ca="1" si="760"/>
        <v>0</v>
      </c>
      <c r="AG2588" s="317" t="b">
        <f t="shared" ca="1" si="761"/>
        <v>0</v>
      </c>
      <c r="AH2588" s="317" t="b">
        <f t="shared" ca="1" si="762"/>
        <v>1</v>
      </c>
      <c r="AI2588" s="317" t="b">
        <f t="shared" ca="1" si="763"/>
        <v>0</v>
      </c>
    </row>
    <row r="2589" spans="1:35" x14ac:dyDescent="0.25">
      <c r="A2589">
        <v>2557</v>
      </c>
      <c r="B2589" s="169">
        <f ca="1">OFFSET(InputPriceData!B$15,CalculationsAndCharts!$A2589+$A$11,0,1,1)</f>
        <v>38133</v>
      </c>
      <c r="C2589" s="3">
        <f ca="1">OFFSET(InputPriceData!G$15,CalculationsAndCharts!$A2589+$A$11,IF($C$7,8,0),1,1)</f>
        <v>1177300</v>
      </c>
      <c r="D2589" s="4">
        <f ca="1">OFFSET(InputPriceData!C$15,CalculationsAndCharts!$A2589+$A$11,IF($C$7,8,0),1,1)</f>
        <v>32.9</v>
      </c>
      <c r="E2589" s="4">
        <f ca="1">OFFSET(InputPriceData!D$15,CalculationsAndCharts!$A2589+$A$11,IF($C$7,8,0),1,1)</f>
        <v>33.1</v>
      </c>
      <c r="F2589" s="4">
        <f ca="1">OFFSET(InputPriceData!E$15,CalculationsAndCharts!$A2589+$A$11,IF($C$7,8,0),1,1)</f>
        <v>32.700000000000003</v>
      </c>
      <c r="G2589" s="4">
        <f ca="1">OFFSET(InputPriceData!F$15,CalculationsAndCharts!$A2589+$A$11,IF($C$7,8,0),1,1)</f>
        <v>33.08</v>
      </c>
      <c r="H2589" s="133"/>
      <c r="I2589" s="133"/>
      <c r="J2589" s="37">
        <f t="shared" ca="1" si="753"/>
        <v>244</v>
      </c>
      <c r="K2589" s="124">
        <f t="shared" ca="1" si="754"/>
        <v>0.48999999999999488</v>
      </c>
      <c r="L2589" s="343">
        <f t="shared" ca="1" si="745"/>
        <v>8.109295644030419E-2</v>
      </c>
      <c r="M2589" s="345">
        <f t="shared" ca="1" si="755"/>
        <v>0.25197805041488119</v>
      </c>
      <c r="N2589" s="344">
        <f t="shared" ca="1" si="746"/>
        <v>0.32182547768261899</v>
      </c>
      <c r="O2589" s="4"/>
      <c r="P2589" s="4"/>
      <c r="Q2589" s="3"/>
      <c r="S2589" s="4"/>
      <c r="T2589" s="4" t="b">
        <f t="shared" ca="1" si="747"/>
        <v>0</v>
      </c>
      <c r="U2589" t="b">
        <f t="shared" ca="1" si="748"/>
        <v>0</v>
      </c>
      <c r="W2589" s="317" t="b">
        <f t="shared" ca="1" si="749"/>
        <v>0</v>
      </c>
      <c r="X2589" s="317" t="b">
        <f t="shared" ca="1" si="756"/>
        <v>1</v>
      </c>
      <c r="Y2589" s="317" t="b">
        <f t="shared" ca="1" si="750"/>
        <v>0</v>
      </c>
      <c r="Z2589" t="b">
        <f t="shared" ca="1" si="751"/>
        <v>0</v>
      </c>
      <c r="AA2589" s="37" t="b">
        <f t="shared" ca="1" si="757"/>
        <v>0</v>
      </c>
      <c r="AB2589" t="b">
        <f t="shared" ca="1" si="752"/>
        <v>0</v>
      </c>
      <c r="AD2589" t="b">
        <f t="shared" ca="1" si="758"/>
        <v>0</v>
      </c>
      <c r="AE2589" s="37" t="b">
        <f t="shared" ca="1" si="759"/>
        <v>0</v>
      </c>
      <c r="AF2589" t="b">
        <f t="shared" ca="1" si="760"/>
        <v>0</v>
      </c>
      <c r="AG2589" s="317" t="b">
        <f t="shared" ca="1" si="761"/>
        <v>0</v>
      </c>
      <c r="AH2589" s="317" t="b">
        <f t="shared" ca="1" si="762"/>
        <v>1</v>
      </c>
      <c r="AI2589" s="317" t="b">
        <f t="shared" ca="1" si="763"/>
        <v>0</v>
      </c>
    </row>
    <row r="2590" spans="1:35" x14ac:dyDescent="0.25">
      <c r="A2590">
        <v>2558</v>
      </c>
      <c r="B2590" s="169">
        <f ca="1">OFFSET(InputPriceData!B$15,CalculationsAndCharts!$A2590+$A$11,0,1,1)</f>
        <v>38132</v>
      </c>
      <c r="C2590" s="3">
        <f ca="1">OFFSET(InputPriceData!G$15,CalculationsAndCharts!$A2590+$A$11,IF($C$7,8,0),1,1)</f>
        <v>1050200</v>
      </c>
      <c r="D2590" s="4">
        <f ca="1">OFFSET(InputPriceData!C$15,CalculationsAndCharts!$A2590+$A$11,IF($C$7,8,0),1,1)</f>
        <v>32.68</v>
      </c>
      <c r="E2590" s="4">
        <f ca="1">OFFSET(InputPriceData!D$15,CalculationsAndCharts!$A2590+$A$11,IF($C$7,8,0),1,1)</f>
        <v>33</v>
      </c>
      <c r="F2590" s="4">
        <f ca="1">OFFSET(InputPriceData!E$15,CalculationsAndCharts!$A2590+$A$11,IF($C$7,8,0),1,1)</f>
        <v>32.549999999999997</v>
      </c>
      <c r="G2590" s="4">
        <f ca="1">OFFSET(InputPriceData!F$15,CalculationsAndCharts!$A2590+$A$11,IF($C$7,8,0),1,1)</f>
        <v>32.94</v>
      </c>
      <c r="H2590" s="133"/>
      <c r="I2590" s="133"/>
      <c r="J2590" s="37">
        <f t="shared" ca="1" si="753"/>
        <v>243</v>
      </c>
      <c r="K2590" s="124">
        <f t="shared" ca="1" si="754"/>
        <v>0.42999999999999972</v>
      </c>
      <c r="L2590" s="343">
        <f t="shared" ca="1" si="745"/>
        <v>6.3732651743013694E-2</v>
      </c>
      <c r="M2590" s="345">
        <f t="shared" ca="1" si="755"/>
        <v>0.25426644845093965</v>
      </c>
      <c r="N2590" s="344">
        <f t="shared" ca="1" si="746"/>
        <v>0.25065301431349019</v>
      </c>
      <c r="O2590" s="4"/>
      <c r="P2590" s="4"/>
      <c r="Q2590" s="3"/>
      <c r="S2590" s="4"/>
      <c r="T2590" s="4" t="b">
        <f t="shared" ca="1" si="747"/>
        <v>0</v>
      </c>
      <c r="U2590" t="b">
        <f t="shared" ca="1" si="748"/>
        <v>0</v>
      </c>
      <c r="W2590" s="317" t="b">
        <f t="shared" ca="1" si="749"/>
        <v>0</v>
      </c>
      <c r="X2590" s="317" t="b">
        <f t="shared" ca="1" si="756"/>
        <v>1</v>
      </c>
      <c r="Y2590" s="317" t="b">
        <f t="shared" ca="1" si="750"/>
        <v>0</v>
      </c>
      <c r="Z2590" t="b">
        <f t="shared" ca="1" si="751"/>
        <v>0</v>
      </c>
      <c r="AA2590" s="37" t="b">
        <f t="shared" ca="1" si="757"/>
        <v>0</v>
      </c>
      <c r="AB2590" t="b">
        <f t="shared" ca="1" si="752"/>
        <v>0</v>
      </c>
      <c r="AD2590" t="b">
        <f t="shared" ca="1" si="758"/>
        <v>0</v>
      </c>
      <c r="AE2590" s="37" t="b">
        <f t="shared" ca="1" si="759"/>
        <v>0</v>
      </c>
      <c r="AF2590" t="b">
        <f t="shared" ca="1" si="760"/>
        <v>0</v>
      </c>
      <c r="AG2590" s="317" t="b">
        <f t="shared" ca="1" si="761"/>
        <v>0</v>
      </c>
      <c r="AH2590" s="317" t="b">
        <f t="shared" ca="1" si="762"/>
        <v>1</v>
      </c>
      <c r="AI2590" s="317" t="b">
        <f t="shared" ca="1" si="763"/>
        <v>0</v>
      </c>
    </row>
    <row r="2591" spans="1:35" x14ac:dyDescent="0.25">
      <c r="A2591">
        <v>2559</v>
      </c>
      <c r="B2591" s="169">
        <f ca="1">OFFSET(InputPriceData!B$15,CalculationsAndCharts!$A2591+$A$11,0,1,1)</f>
        <v>38131</v>
      </c>
      <c r="C2591" s="3">
        <f ca="1">OFFSET(InputPriceData!G$15,CalculationsAndCharts!$A2591+$A$11,IF($C$7,8,0),1,1)</f>
        <v>1562500</v>
      </c>
      <c r="D2591" s="4">
        <f ca="1">OFFSET(InputPriceData!C$15,CalculationsAndCharts!$A2591+$A$11,IF($C$7,8,0),1,1)</f>
        <v>32.57</v>
      </c>
      <c r="E2591" s="4">
        <f ca="1">OFFSET(InputPriceData!D$15,CalculationsAndCharts!$A2591+$A$11,IF($C$7,8,0),1,1)</f>
        <v>33</v>
      </c>
      <c r="F2591" s="4">
        <f ca="1">OFFSET(InputPriceData!E$15,CalculationsAndCharts!$A2591+$A$11,IF($C$7,8,0),1,1)</f>
        <v>32.31</v>
      </c>
      <c r="G2591" s="4">
        <f ca="1">OFFSET(InputPriceData!F$15,CalculationsAndCharts!$A2591+$A$11,IF($C$7,8,0),1,1)</f>
        <v>32.590000000000003</v>
      </c>
      <c r="H2591" s="133"/>
      <c r="I2591" s="133"/>
      <c r="J2591" s="37">
        <f t="shared" ca="1" si="753"/>
        <v>242</v>
      </c>
      <c r="K2591" s="124">
        <f t="shared" ca="1" si="754"/>
        <v>8.00000000000054E-2</v>
      </c>
      <c r="L2591" s="343">
        <f t="shared" ca="1" si="745"/>
        <v>8.5485749280860293E-2</v>
      </c>
      <c r="M2591" s="345">
        <f t="shared" ca="1" si="755"/>
        <v>0.25657562911295628</v>
      </c>
      <c r="N2591" s="344">
        <f t="shared" ca="1" si="746"/>
        <v>0.33317953687341667</v>
      </c>
      <c r="O2591" s="4"/>
      <c r="P2591" s="4"/>
      <c r="Q2591" s="3"/>
      <c r="S2591" s="4"/>
      <c r="T2591" s="4" t="b">
        <f t="shared" ca="1" si="747"/>
        <v>0</v>
      </c>
      <c r="U2591" t="b">
        <f t="shared" ca="1" si="748"/>
        <v>0</v>
      </c>
      <c r="W2591" s="317" t="b">
        <f t="shared" ca="1" si="749"/>
        <v>0</v>
      </c>
      <c r="X2591" s="317" t="b">
        <f t="shared" ca="1" si="756"/>
        <v>1</v>
      </c>
      <c r="Y2591" s="317" t="b">
        <f t="shared" ca="1" si="750"/>
        <v>0</v>
      </c>
      <c r="Z2591" t="b">
        <f t="shared" ca="1" si="751"/>
        <v>0</v>
      </c>
      <c r="AA2591" s="37" t="b">
        <f t="shared" ca="1" si="757"/>
        <v>0</v>
      </c>
      <c r="AB2591" t="b">
        <f t="shared" ca="1" si="752"/>
        <v>0</v>
      </c>
      <c r="AD2591" t="b">
        <f t="shared" ca="1" si="758"/>
        <v>0</v>
      </c>
      <c r="AE2591" s="37" t="b">
        <f t="shared" ca="1" si="759"/>
        <v>0</v>
      </c>
      <c r="AF2591" t="b">
        <f t="shared" ca="1" si="760"/>
        <v>0</v>
      </c>
      <c r="AG2591" s="317" t="b">
        <f t="shared" ca="1" si="761"/>
        <v>0</v>
      </c>
      <c r="AH2591" s="317" t="b">
        <f t="shared" ca="1" si="762"/>
        <v>1</v>
      </c>
      <c r="AI2591" s="317" t="b">
        <f t="shared" ca="1" si="763"/>
        <v>0</v>
      </c>
    </row>
    <row r="2592" spans="1:35" x14ac:dyDescent="0.25">
      <c r="A2592">
        <v>2560</v>
      </c>
      <c r="B2592" s="169">
        <f ca="1">OFFSET(InputPriceData!B$15,CalculationsAndCharts!$A2592+$A$11,0,1,1)</f>
        <v>38128</v>
      </c>
      <c r="C2592" s="3">
        <f ca="1">OFFSET(InputPriceData!G$15,CalculationsAndCharts!$A2592+$A$11,IF($C$7,8,0),1,1)</f>
        <v>1158400</v>
      </c>
      <c r="D2592" s="4">
        <f ca="1">OFFSET(InputPriceData!C$15,CalculationsAndCharts!$A2592+$A$11,IF($C$7,8,0),1,1)</f>
        <v>32.74</v>
      </c>
      <c r="E2592" s="4">
        <f ca="1">OFFSET(InputPriceData!D$15,CalculationsAndCharts!$A2592+$A$11,IF($C$7,8,0),1,1)</f>
        <v>32.799999999999997</v>
      </c>
      <c r="F2592" s="4">
        <f ca="1">OFFSET(InputPriceData!E$15,CalculationsAndCharts!$A2592+$A$11,IF($C$7,8,0),1,1)</f>
        <v>32.47</v>
      </c>
      <c r="G2592" s="4">
        <f ca="1">OFFSET(InputPriceData!F$15,CalculationsAndCharts!$A2592+$A$11,IF($C$7,8,0),1,1)</f>
        <v>32.51</v>
      </c>
      <c r="H2592" s="133"/>
      <c r="I2592" s="133"/>
      <c r="J2592" s="37">
        <f t="shared" ca="1" si="753"/>
        <v>241</v>
      </c>
      <c r="K2592" s="124">
        <f t="shared" ca="1" si="754"/>
        <v>-0.48000000000000398</v>
      </c>
      <c r="L2592" s="343">
        <f t="shared" ca="1" si="745"/>
        <v>0.14029000736939418</v>
      </c>
      <c r="M2592" s="345">
        <f t="shared" ca="1" si="755"/>
        <v>0.25890578114324547</v>
      </c>
      <c r="N2592" s="344">
        <f t="shared" ca="1" si="746"/>
        <v>0.54185737664844014</v>
      </c>
      <c r="O2592" s="4"/>
      <c r="P2592" s="4"/>
      <c r="Q2592" s="3"/>
      <c r="S2592" s="4"/>
      <c r="T2592" s="4" t="b">
        <f t="shared" ca="1" si="747"/>
        <v>0</v>
      </c>
      <c r="U2592" t="b">
        <f t="shared" ca="1" si="748"/>
        <v>0</v>
      </c>
      <c r="W2592" s="317" t="b">
        <f t="shared" ca="1" si="749"/>
        <v>0</v>
      </c>
      <c r="X2592" s="317" t="b">
        <f t="shared" ca="1" si="756"/>
        <v>1</v>
      </c>
      <c r="Y2592" s="317" t="b">
        <f t="shared" ca="1" si="750"/>
        <v>0</v>
      </c>
      <c r="Z2592" t="b">
        <f t="shared" ca="1" si="751"/>
        <v>0</v>
      </c>
      <c r="AA2592" s="37" t="b">
        <f t="shared" ca="1" si="757"/>
        <v>0</v>
      </c>
      <c r="AB2592" t="b">
        <f t="shared" ca="1" si="752"/>
        <v>0</v>
      </c>
      <c r="AD2592" t="b">
        <f t="shared" ca="1" si="758"/>
        <v>0</v>
      </c>
      <c r="AE2592" s="37" t="b">
        <f t="shared" ca="1" si="759"/>
        <v>0</v>
      </c>
      <c r="AF2592" t="b">
        <f t="shared" ca="1" si="760"/>
        <v>0</v>
      </c>
      <c r="AG2592" s="317" t="b">
        <f t="shared" ca="1" si="761"/>
        <v>0</v>
      </c>
      <c r="AH2592" s="317" t="b">
        <f t="shared" ca="1" si="762"/>
        <v>1</v>
      </c>
      <c r="AI2592" s="317" t="b">
        <f t="shared" ca="1" si="763"/>
        <v>0</v>
      </c>
    </row>
    <row r="2593" spans="1:35" x14ac:dyDescent="0.25">
      <c r="A2593">
        <v>2561</v>
      </c>
      <c r="B2593" s="169">
        <f ca="1">OFFSET(InputPriceData!B$15,CalculationsAndCharts!$A2593+$A$11,0,1,1)</f>
        <v>38127</v>
      </c>
      <c r="C2593" s="3">
        <f ca="1">OFFSET(InputPriceData!G$15,CalculationsAndCharts!$A2593+$A$11,IF($C$7,8,0),1,1)</f>
        <v>1787500</v>
      </c>
      <c r="D2593" s="4">
        <f ca="1">OFFSET(InputPriceData!C$15,CalculationsAndCharts!$A2593+$A$11,IF($C$7,8,0),1,1)</f>
        <v>32.96</v>
      </c>
      <c r="E2593" s="4">
        <f ca="1">OFFSET(InputPriceData!D$15,CalculationsAndCharts!$A2593+$A$11,IF($C$7,8,0),1,1)</f>
        <v>32.979999999999997</v>
      </c>
      <c r="F2593" s="4">
        <f ca="1">OFFSET(InputPriceData!E$15,CalculationsAndCharts!$A2593+$A$11,IF($C$7,8,0),1,1)</f>
        <v>32.51</v>
      </c>
      <c r="G2593" s="4">
        <f ca="1">OFFSET(InputPriceData!F$15,CalculationsAndCharts!$A2593+$A$11,IF($C$7,8,0),1,1)</f>
        <v>32.51</v>
      </c>
      <c r="H2593" s="133"/>
      <c r="I2593" s="133"/>
      <c r="J2593" s="37">
        <f t="shared" ca="1" si="753"/>
        <v>240</v>
      </c>
      <c r="K2593" s="124">
        <f t="shared" ca="1" si="754"/>
        <v>-0.26000000000000512</v>
      </c>
      <c r="L2593" s="343">
        <f t="shared" ref="L2593:L2656" ca="1" si="764">IF(J2593&gt;3,($D$21*(K2593+K2594)/2+$D$22*L2594+$D$23*L2595),IF(J2593=1,0,IF(J2593=2,($D$21*0*(G2593+G2594)/2+$D$22*L2594),IF(J2593=3,($D$21*0*(G2593+G2594)/2+$D$22*L2594+$D$23*L2595),0))))</f>
        <v>0.18381907571447439</v>
      </c>
      <c r="M2593" s="345">
        <f t="shared" ca="1" si="755"/>
        <v>0.26125709499822952</v>
      </c>
      <c r="N2593" s="344">
        <f t="shared" ref="N2593:N2656" ca="1" si="765">IF(M2593=0,0,L2593/M2593)</f>
        <v>0.70359457880261622</v>
      </c>
      <c r="O2593" s="4"/>
      <c r="P2593" s="4"/>
      <c r="Q2593" s="3"/>
      <c r="S2593" s="4"/>
      <c r="T2593" s="4" t="b">
        <f t="shared" ref="T2593:T2656" ca="1" si="766">AND(N2594&lt;0,N2593&gt;0)</f>
        <v>0</v>
      </c>
      <c r="U2593" t="b">
        <f t="shared" ref="U2593:U2656" ca="1" si="767">AND(N2594&gt;0,N2593&lt;0)</f>
        <v>0</v>
      </c>
      <c r="W2593" s="317" t="b">
        <f t="shared" ref="W2593:W2656" ca="1" si="768">AND(T2594&lt;&gt;T2595,T2594,NOT(X2594))</f>
        <v>0</v>
      </c>
      <c r="X2593" s="317" t="b">
        <f t="shared" ca="1" si="756"/>
        <v>1</v>
      </c>
      <c r="Y2593" s="317" t="b">
        <f t="shared" ref="Y2593:Y2656" ca="1" si="769">AND(X2594,AND(U2594&lt;&gt;U2595,U2594))</f>
        <v>0</v>
      </c>
      <c r="Z2593" t="b">
        <f t="shared" ref="Z2593:Z2656" ca="1" si="770">AND(U2594&lt;&gt;U2595,U2594,NOT(AA2594))</f>
        <v>0</v>
      </c>
      <c r="AA2593" s="37" t="b">
        <f t="shared" ca="1" si="757"/>
        <v>0</v>
      </c>
      <c r="AB2593" t="b">
        <f t="shared" ref="AB2593:AB2656" ca="1" si="771">AND(AA2594,AND(T2594&lt;&gt;T2595,T2594))</f>
        <v>0</v>
      </c>
      <c r="AD2593" t="b">
        <f t="shared" ca="1" si="758"/>
        <v>0</v>
      </c>
      <c r="AE2593" s="37" t="b">
        <f t="shared" ca="1" si="759"/>
        <v>0</v>
      </c>
      <c r="AF2593" t="b">
        <f t="shared" ca="1" si="760"/>
        <v>0</v>
      </c>
      <c r="AG2593" s="317" t="b">
        <f t="shared" ca="1" si="761"/>
        <v>0</v>
      </c>
      <c r="AH2593" s="317" t="b">
        <f t="shared" ca="1" si="762"/>
        <v>1</v>
      </c>
      <c r="AI2593" s="317" t="b">
        <f t="shared" ca="1" si="763"/>
        <v>0</v>
      </c>
    </row>
    <row r="2594" spans="1:35" x14ac:dyDescent="0.25">
      <c r="A2594">
        <v>2562</v>
      </c>
      <c r="B2594" s="169">
        <f ca="1">OFFSET(InputPriceData!B$15,CalculationsAndCharts!$A2594+$A$11,0,1,1)</f>
        <v>38126</v>
      </c>
      <c r="C2594" s="3">
        <f ca="1">OFFSET(InputPriceData!G$15,CalculationsAndCharts!$A2594+$A$11,IF($C$7,8,0),1,1)</f>
        <v>3926800</v>
      </c>
      <c r="D2594" s="4">
        <f ca="1">OFFSET(InputPriceData!C$15,CalculationsAndCharts!$A2594+$A$11,IF($C$7,8,0),1,1)</f>
        <v>32.979999999999997</v>
      </c>
      <c r="E2594" s="4">
        <f ca="1">OFFSET(InputPriceData!D$15,CalculationsAndCharts!$A2594+$A$11,IF($C$7,8,0),1,1)</f>
        <v>33.32</v>
      </c>
      <c r="F2594" s="4">
        <f ca="1">OFFSET(InputPriceData!E$15,CalculationsAndCharts!$A2594+$A$11,IF($C$7,8,0),1,1)</f>
        <v>32.97</v>
      </c>
      <c r="G2594" s="4">
        <f ca="1">OFFSET(InputPriceData!F$15,CalculationsAndCharts!$A2594+$A$11,IF($C$7,8,0),1,1)</f>
        <v>32.99</v>
      </c>
      <c r="H2594" s="133"/>
      <c r="I2594" s="133"/>
      <c r="J2594" s="37">
        <f t="shared" ref="J2594:J2657" ca="1" si="772">$A$8-A2594+1</f>
        <v>239</v>
      </c>
      <c r="K2594" s="124">
        <f t="shared" ref="K2594:K2657" ca="1" si="773">IF(J2594&gt;2,G2594-G2596,0)</f>
        <v>0.62000000000000455</v>
      </c>
      <c r="L2594" s="343">
        <f t="shared" ca="1" si="764"/>
        <v>0.1834589261438356</v>
      </c>
      <c r="M2594" s="345">
        <f t="shared" ref="M2594:M2657" ca="1" si="774">MAX(IF(J2594=1,0.0000001,0.991*M2595),ABS(L2594))</f>
        <v>0.26362976286400558</v>
      </c>
      <c r="N2594" s="344">
        <f t="shared" ca="1" si="765"/>
        <v>0.69589610881102826</v>
      </c>
      <c r="O2594" s="4"/>
      <c r="P2594" s="4"/>
      <c r="Q2594" s="3"/>
      <c r="S2594" s="4"/>
      <c r="T2594" s="4" t="b">
        <f t="shared" ca="1" si="766"/>
        <v>0</v>
      </c>
      <c r="U2594" t="b">
        <f t="shared" ca="1" si="767"/>
        <v>0</v>
      </c>
      <c r="W2594" s="317" t="b">
        <f t="shared" ca="1" si="768"/>
        <v>0</v>
      </c>
      <c r="X2594" s="317" t="b">
        <f t="shared" ref="X2594:X2657" ca="1" si="775">IF(X2595,IF(Y2594,FALSE,X2595),IF(W2594,TRUE,X2595))</f>
        <v>1</v>
      </c>
      <c r="Y2594" s="317" t="b">
        <f t="shared" ca="1" si="769"/>
        <v>0</v>
      </c>
      <c r="Z2594" t="b">
        <f t="shared" ca="1" si="770"/>
        <v>0</v>
      </c>
      <c r="AA2594" s="37" t="b">
        <f t="shared" ref="AA2594:AA2657" ca="1" si="776">IF(AA2595,IF(AB2594,FALSE,AA2595),IF(Z2594,TRUE,AA2595))</f>
        <v>0</v>
      </c>
      <c r="AB2594" t="b">
        <f t="shared" ca="1" si="771"/>
        <v>0</v>
      </c>
      <c r="AD2594" t="b">
        <f t="shared" ref="AD2594:AD2657" ca="1" si="777">AND($U2595&lt;&gt;$U2596,$U2595,NOT(AE2595))</f>
        <v>0</v>
      </c>
      <c r="AE2594" s="37" t="b">
        <f t="shared" ref="AE2594:AE2657" ca="1" si="778">IF(AE2595,IF(AF2594,FALSE,AE2595),IF(AD2594,TRUE,AE2595))</f>
        <v>0</v>
      </c>
      <c r="AF2594" t="b">
        <f t="shared" ref="AF2594:AF2657" ca="1" si="779">AND(AE2595,AND($T2595&lt;&gt;$T2596,$T2595))</f>
        <v>0</v>
      </c>
      <c r="AG2594" s="317" t="b">
        <f t="shared" ref="AG2594:AG2657" ca="1" si="780">AND($T2595&lt;&gt;$T2596,$T2595,NOT(AH2595))</f>
        <v>0</v>
      </c>
      <c r="AH2594" s="317" t="b">
        <f t="shared" ref="AH2594:AH2657" ca="1" si="781">IF(AH2595,IF(AI2594,FALSE,AH2595),IF(AG2594,TRUE,AH2595))</f>
        <v>1</v>
      </c>
      <c r="AI2594" s="317" t="b">
        <f t="shared" ref="AI2594:AI2657" ca="1" si="782">AND(AH2595,AND($U2595&lt;&gt;$U2596,$U2595))</f>
        <v>0</v>
      </c>
    </row>
    <row r="2595" spans="1:35" x14ac:dyDescent="0.25">
      <c r="A2595">
        <v>2563</v>
      </c>
      <c r="B2595" s="169">
        <f ca="1">OFFSET(InputPriceData!B$15,CalculationsAndCharts!$A2595+$A$11,0,1,1)</f>
        <v>38125</v>
      </c>
      <c r="C2595" s="3">
        <f ca="1">OFFSET(InputPriceData!G$15,CalculationsAndCharts!$A2595+$A$11,IF($C$7,8,0),1,1)</f>
        <v>2608700</v>
      </c>
      <c r="D2595" s="4">
        <f ca="1">OFFSET(InputPriceData!C$15,CalculationsAndCharts!$A2595+$A$11,IF($C$7,8,0),1,1)</f>
        <v>32.380000000000003</v>
      </c>
      <c r="E2595" s="4">
        <f ca="1">OFFSET(InputPriceData!D$15,CalculationsAndCharts!$A2595+$A$11,IF($C$7,8,0),1,1)</f>
        <v>33.1</v>
      </c>
      <c r="F2595" s="4">
        <f ca="1">OFFSET(InputPriceData!E$15,CalculationsAndCharts!$A2595+$A$11,IF($C$7,8,0),1,1)</f>
        <v>32.33</v>
      </c>
      <c r="G2595" s="4">
        <f ca="1">OFFSET(InputPriceData!F$15,CalculationsAndCharts!$A2595+$A$11,IF($C$7,8,0),1,1)</f>
        <v>32.770000000000003</v>
      </c>
      <c r="H2595" s="133"/>
      <c r="I2595" s="133"/>
      <c r="J2595" s="37">
        <f t="shared" ca="1" si="772"/>
        <v>238</v>
      </c>
      <c r="K2595" s="124">
        <f t="shared" ca="1" si="773"/>
        <v>-0.34999999999999432</v>
      </c>
      <c r="L2595" s="343">
        <f t="shared" ca="1" si="764"/>
        <v>0.18247119295604686</v>
      </c>
      <c r="M2595" s="345">
        <f t="shared" ca="1" si="774"/>
        <v>0.26602397867205407</v>
      </c>
      <c r="N2595" s="344">
        <f t="shared" ca="1" si="765"/>
        <v>0.68592009587598701</v>
      </c>
      <c r="O2595" s="4"/>
      <c r="P2595" s="4"/>
      <c r="Q2595" s="3"/>
      <c r="S2595" s="4"/>
      <c r="T2595" s="4" t="b">
        <f t="shared" ca="1" si="766"/>
        <v>0</v>
      </c>
      <c r="U2595" t="b">
        <f t="shared" ca="1" si="767"/>
        <v>0</v>
      </c>
      <c r="W2595" s="317" t="b">
        <f t="shared" ca="1" si="768"/>
        <v>0</v>
      </c>
      <c r="X2595" s="317" t="b">
        <f t="shared" ca="1" si="775"/>
        <v>1</v>
      </c>
      <c r="Y2595" s="317" t="b">
        <f t="shared" ca="1" si="769"/>
        <v>0</v>
      </c>
      <c r="Z2595" t="b">
        <f t="shared" ca="1" si="770"/>
        <v>0</v>
      </c>
      <c r="AA2595" s="37" t="b">
        <f t="shared" ca="1" si="776"/>
        <v>0</v>
      </c>
      <c r="AB2595" t="b">
        <f t="shared" ca="1" si="771"/>
        <v>0</v>
      </c>
      <c r="AD2595" t="b">
        <f t="shared" ca="1" si="777"/>
        <v>0</v>
      </c>
      <c r="AE2595" s="37" t="b">
        <f t="shared" ca="1" si="778"/>
        <v>0</v>
      </c>
      <c r="AF2595" t="b">
        <f t="shared" ca="1" si="779"/>
        <v>0</v>
      </c>
      <c r="AG2595" s="317" t="b">
        <f t="shared" ca="1" si="780"/>
        <v>0</v>
      </c>
      <c r="AH2595" s="317" t="b">
        <f t="shared" ca="1" si="781"/>
        <v>1</v>
      </c>
      <c r="AI2595" s="317" t="b">
        <f t="shared" ca="1" si="782"/>
        <v>0</v>
      </c>
    </row>
    <row r="2596" spans="1:35" x14ac:dyDescent="0.25">
      <c r="A2596">
        <v>2564</v>
      </c>
      <c r="B2596" s="169">
        <f ca="1">OFFSET(InputPriceData!B$15,CalculationsAndCharts!$A2596+$A$11,0,1,1)</f>
        <v>38124</v>
      </c>
      <c r="C2596" s="3">
        <f ca="1">OFFSET(InputPriceData!G$15,CalculationsAndCharts!$A2596+$A$11,IF($C$7,8,0),1,1)</f>
        <v>1885600</v>
      </c>
      <c r="D2596" s="4">
        <f ca="1">OFFSET(InputPriceData!C$15,CalculationsAndCharts!$A2596+$A$11,IF($C$7,8,0),1,1)</f>
        <v>33.119999999999997</v>
      </c>
      <c r="E2596" s="4">
        <f ca="1">OFFSET(InputPriceData!D$15,CalculationsAndCharts!$A2596+$A$11,IF($C$7,8,0),1,1)</f>
        <v>33.119999999999997</v>
      </c>
      <c r="F2596" s="4">
        <f ca="1">OFFSET(InputPriceData!E$15,CalculationsAndCharts!$A2596+$A$11,IF($C$7,8,0),1,1)</f>
        <v>32.369999999999997</v>
      </c>
      <c r="G2596" s="4">
        <f ca="1">OFFSET(InputPriceData!F$15,CalculationsAndCharts!$A2596+$A$11,IF($C$7,8,0),1,1)</f>
        <v>32.369999999999997</v>
      </c>
      <c r="H2596" s="133"/>
      <c r="I2596" s="133"/>
      <c r="J2596" s="37">
        <f t="shared" ca="1" si="772"/>
        <v>237</v>
      </c>
      <c r="K2596" s="124">
        <f t="shared" ca="1" si="773"/>
        <v>-0.32000000000000028</v>
      </c>
      <c r="L2596" s="343">
        <f t="shared" ca="1" si="764"/>
        <v>0.17508230158376287</v>
      </c>
      <c r="M2596" s="345">
        <f t="shared" ca="1" si="774"/>
        <v>0.26843993811508987</v>
      </c>
      <c r="N2596" s="344">
        <f t="shared" ca="1" si="765"/>
        <v>0.65222150926252553</v>
      </c>
      <c r="O2596" s="4"/>
      <c r="P2596" s="4"/>
      <c r="Q2596" s="3"/>
      <c r="S2596" s="4"/>
      <c r="T2596" s="4" t="b">
        <f t="shared" ca="1" si="766"/>
        <v>0</v>
      </c>
      <c r="U2596" t="b">
        <f t="shared" ca="1" si="767"/>
        <v>0</v>
      </c>
      <c r="W2596" s="317" t="b">
        <f t="shared" ca="1" si="768"/>
        <v>0</v>
      </c>
      <c r="X2596" s="317" t="b">
        <f t="shared" ca="1" si="775"/>
        <v>1</v>
      </c>
      <c r="Y2596" s="317" t="b">
        <f t="shared" ca="1" si="769"/>
        <v>0</v>
      </c>
      <c r="Z2596" t="b">
        <f t="shared" ca="1" si="770"/>
        <v>0</v>
      </c>
      <c r="AA2596" s="37" t="b">
        <f t="shared" ca="1" si="776"/>
        <v>0</v>
      </c>
      <c r="AB2596" t="b">
        <f t="shared" ca="1" si="771"/>
        <v>0</v>
      </c>
      <c r="AD2596" t="b">
        <f t="shared" ca="1" si="777"/>
        <v>0</v>
      </c>
      <c r="AE2596" s="37" t="b">
        <f t="shared" ca="1" si="778"/>
        <v>0</v>
      </c>
      <c r="AF2596" t="b">
        <f t="shared" ca="1" si="779"/>
        <v>0</v>
      </c>
      <c r="AG2596" s="317" t="b">
        <f t="shared" ca="1" si="780"/>
        <v>0</v>
      </c>
      <c r="AH2596" s="317" t="b">
        <f t="shared" ca="1" si="781"/>
        <v>1</v>
      </c>
      <c r="AI2596" s="317" t="b">
        <f t="shared" ca="1" si="782"/>
        <v>0</v>
      </c>
    </row>
    <row r="2597" spans="1:35" x14ac:dyDescent="0.25">
      <c r="A2597">
        <v>2565</v>
      </c>
      <c r="B2597" s="169">
        <f ca="1">OFFSET(InputPriceData!B$15,CalculationsAndCharts!$A2597+$A$11,0,1,1)</f>
        <v>38121</v>
      </c>
      <c r="C2597" s="3">
        <f ca="1">OFFSET(InputPriceData!G$15,CalculationsAndCharts!$A2597+$A$11,IF($C$7,8,0),1,1)</f>
        <v>2778600</v>
      </c>
      <c r="D2597" s="4">
        <f ca="1">OFFSET(InputPriceData!C$15,CalculationsAndCharts!$A2597+$A$11,IF($C$7,8,0),1,1)</f>
        <v>32.53</v>
      </c>
      <c r="E2597" s="4">
        <f ca="1">OFFSET(InputPriceData!D$15,CalculationsAndCharts!$A2597+$A$11,IF($C$7,8,0),1,1)</f>
        <v>33.26</v>
      </c>
      <c r="F2597" s="4">
        <f ca="1">OFFSET(InputPriceData!E$15,CalculationsAndCharts!$A2597+$A$11,IF($C$7,8,0),1,1)</f>
        <v>32.53</v>
      </c>
      <c r="G2597" s="4">
        <f ca="1">OFFSET(InputPriceData!F$15,CalculationsAndCharts!$A2597+$A$11,IF($C$7,8,0),1,1)</f>
        <v>33.119999999999997</v>
      </c>
      <c r="H2597" s="133"/>
      <c r="I2597" s="133"/>
      <c r="J2597" s="37">
        <f t="shared" ca="1" si="772"/>
        <v>236</v>
      </c>
      <c r="K2597" s="124">
        <f t="shared" ca="1" si="773"/>
        <v>0.89999999999999858</v>
      </c>
      <c r="L2597" s="343">
        <f t="shared" ca="1" si="764"/>
        <v>0.10071570226148116</v>
      </c>
      <c r="M2597" s="345">
        <f t="shared" ca="1" si="774"/>
        <v>0.27087783866305737</v>
      </c>
      <c r="N2597" s="344">
        <f t="shared" ca="1" si="765"/>
        <v>0.37181226326440298</v>
      </c>
      <c r="O2597" s="4"/>
      <c r="P2597" s="4"/>
      <c r="Q2597" s="3"/>
      <c r="S2597" s="4"/>
      <c r="T2597" s="4" t="b">
        <f t="shared" ca="1" si="766"/>
        <v>0</v>
      </c>
      <c r="U2597" t="b">
        <f t="shared" ca="1" si="767"/>
        <v>0</v>
      </c>
      <c r="W2597" s="317" t="b">
        <f t="shared" ca="1" si="768"/>
        <v>1</v>
      </c>
      <c r="X2597" s="317" t="b">
        <f t="shared" ca="1" si="775"/>
        <v>1</v>
      </c>
      <c r="Y2597" s="317" t="b">
        <f t="shared" ca="1" si="769"/>
        <v>0</v>
      </c>
      <c r="Z2597" t="b">
        <f t="shared" ca="1" si="770"/>
        <v>0</v>
      </c>
      <c r="AA2597" s="37" t="b">
        <f t="shared" ca="1" si="776"/>
        <v>0</v>
      </c>
      <c r="AB2597" t="b">
        <f t="shared" ca="1" si="771"/>
        <v>1</v>
      </c>
      <c r="AD2597" t="b">
        <f t="shared" ca="1" si="777"/>
        <v>0</v>
      </c>
      <c r="AE2597" s="37" t="b">
        <f t="shared" ca="1" si="778"/>
        <v>0</v>
      </c>
      <c r="AF2597" t="b">
        <f t="shared" ca="1" si="779"/>
        <v>1</v>
      </c>
      <c r="AG2597" s="317" t="b">
        <f t="shared" ca="1" si="780"/>
        <v>1</v>
      </c>
      <c r="AH2597" s="317" t="b">
        <f t="shared" ca="1" si="781"/>
        <v>1</v>
      </c>
      <c r="AI2597" s="317" t="b">
        <f t="shared" ca="1" si="782"/>
        <v>0</v>
      </c>
    </row>
    <row r="2598" spans="1:35" x14ac:dyDescent="0.25">
      <c r="A2598">
        <v>2566</v>
      </c>
      <c r="B2598" s="169">
        <f ca="1">OFFSET(InputPriceData!B$15,CalculationsAndCharts!$A2598+$A$11,0,1,1)</f>
        <v>38120</v>
      </c>
      <c r="C2598" s="3">
        <f ca="1">OFFSET(InputPriceData!G$15,CalculationsAndCharts!$A2598+$A$11,IF($C$7,8,0),1,1)</f>
        <v>1860600</v>
      </c>
      <c r="D2598" s="4">
        <f ca="1">OFFSET(InputPriceData!C$15,CalculationsAndCharts!$A2598+$A$11,IF($C$7,8,0),1,1)</f>
        <v>32.119999999999997</v>
      </c>
      <c r="E2598" s="4">
        <f ca="1">OFFSET(InputPriceData!D$15,CalculationsAndCharts!$A2598+$A$11,IF($C$7,8,0),1,1)</f>
        <v>32.78</v>
      </c>
      <c r="F2598" s="4">
        <f ca="1">OFFSET(InputPriceData!E$15,CalculationsAndCharts!$A2598+$A$11,IF($C$7,8,0),1,1)</f>
        <v>32.119999999999997</v>
      </c>
      <c r="G2598" s="4">
        <f ca="1">OFFSET(InputPriceData!F$15,CalculationsAndCharts!$A2598+$A$11,IF($C$7,8,0),1,1)</f>
        <v>32.69</v>
      </c>
      <c r="H2598" s="133"/>
      <c r="I2598" s="133"/>
      <c r="J2598" s="37">
        <f t="shared" ca="1" si="772"/>
        <v>235</v>
      </c>
      <c r="K2598" s="124">
        <f t="shared" ca="1" si="773"/>
        <v>0.81999999999999673</v>
      </c>
      <c r="L2598" s="343">
        <f t="shared" ca="1" si="764"/>
        <v>8.078733355514317E-3</v>
      </c>
      <c r="M2598" s="345">
        <f t="shared" ca="1" si="774"/>
        <v>0.2733378795792708</v>
      </c>
      <c r="N2598" s="344">
        <f t="shared" ca="1" si="765"/>
        <v>2.9555849953725132E-2</v>
      </c>
      <c r="O2598" s="4"/>
      <c r="P2598" s="4"/>
      <c r="Q2598" s="3"/>
      <c r="S2598" s="4"/>
      <c r="T2598" s="4" t="b">
        <f t="shared" ca="1" si="766"/>
        <v>1</v>
      </c>
      <c r="U2598" t="b">
        <f t="shared" ca="1" si="767"/>
        <v>0</v>
      </c>
      <c r="W2598" s="317" t="b">
        <f t="shared" ca="1" si="768"/>
        <v>0</v>
      </c>
      <c r="X2598" s="317" t="b">
        <f t="shared" ca="1" si="775"/>
        <v>0</v>
      </c>
      <c r="Y2598" s="317" t="b">
        <f t="shared" ca="1" si="769"/>
        <v>0</v>
      </c>
      <c r="Z2598" t="b">
        <f t="shared" ca="1" si="770"/>
        <v>0</v>
      </c>
      <c r="AA2598" s="37" t="b">
        <f t="shared" ca="1" si="776"/>
        <v>1</v>
      </c>
      <c r="AB2598" t="b">
        <f t="shared" ca="1" si="771"/>
        <v>0</v>
      </c>
      <c r="AD2598" t="b">
        <f t="shared" ca="1" si="777"/>
        <v>0</v>
      </c>
      <c r="AE2598" s="37" t="b">
        <f t="shared" ca="1" si="778"/>
        <v>1</v>
      </c>
      <c r="AF2598" t="b">
        <f t="shared" ca="1" si="779"/>
        <v>0</v>
      </c>
      <c r="AG2598" s="317" t="b">
        <f t="shared" ca="1" si="780"/>
        <v>0</v>
      </c>
      <c r="AH2598" s="317" t="b">
        <f t="shared" ca="1" si="781"/>
        <v>0</v>
      </c>
      <c r="AI2598" s="317" t="b">
        <f t="shared" ca="1" si="782"/>
        <v>0</v>
      </c>
    </row>
    <row r="2599" spans="1:35" x14ac:dyDescent="0.25">
      <c r="A2599">
        <v>2567</v>
      </c>
      <c r="B2599" s="169">
        <f ca="1">OFFSET(InputPriceData!B$15,CalculationsAndCharts!$A2599+$A$11,0,1,1)</f>
        <v>38119</v>
      </c>
      <c r="C2599" s="3">
        <f ca="1">OFFSET(InputPriceData!G$15,CalculationsAndCharts!$A2599+$A$11,IF($C$7,8,0),1,1)</f>
        <v>1893300</v>
      </c>
      <c r="D2599" s="4">
        <f ca="1">OFFSET(InputPriceData!C$15,CalculationsAndCharts!$A2599+$A$11,IF($C$7,8,0),1,1)</f>
        <v>31.75</v>
      </c>
      <c r="E2599" s="4">
        <f ca="1">OFFSET(InputPriceData!D$15,CalculationsAndCharts!$A2599+$A$11,IF($C$7,8,0),1,1)</f>
        <v>32.26</v>
      </c>
      <c r="F2599" s="4">
        <f ca="1">OFFSET(InputPriceData!E$15,CalculationsAndCharts!$A2599+$A$11,IF($C$7,8,0),1,1)</f>
        <v>31.66</v>
      </c>
      <c r="G2599" s="4">
        <f ca="1">OFFSET(InputPriceData!F$15,CalculationsAndCharts!$A2599+$A$11,IF($C$7,8,0),1,1)</f>
        <v>32.22</v>
      </c>
      <c r="H2599" s="133"/>
      <c r="I2599" s="133"/>
      <c r="J2599" s="37">
        <f t="shared" ca="1" si="772"/>
        <v>234</v>
      </c>
      <c r="K2599" s="124">
        <f t="shared" ca="1" si="773"/>
        <v>0.41999999999999815</v>
      </c>
      <c r="L2599" s="343">
        <f t="shared" ca="1" si="764"/>
        <v>-3.1405798146310338E-2</v>
      </c>
      <c r="M2599" s="345">
        <f t="shared" ca="1" si="774"/>
        <v>0.27582026193670112</v>
      </c>
      <c r="N2599" s="344">
        <f t="shared" ca="1" si="765"/>
        <v>-0.11386327431418999</v>
      </c>
      <c r="O2599" s="4"/>
      <c r="P2599" s="4"/>
      <c r="Q2599" s="3"/>
      <c r="S2599" s="4"/>
      <c r="T2599" s="4" t="b">
        <f t="shared" ca="1" si="766"/>
        <v>0</v>
      </c>
      <c r="U2599" t="b">
        <f t="shared" ca="1" si="767"/>
        <v>0</v>
      </c>
      <c r="W2599" s="317" t="b">
        <f t="shared" ca="1" si="768"/>
        <v>0</v>
      </c>
      <c r="X2599" s="317" t="b">
        <f t="shared" ca="1" si="775"/>
        <v>0</v>
      </c>
      <c r="Y2599" s="317" t="b">
        <f t="shared" ca="1" si="769"/>
        <v>1</v>
      </c>
      <c r="Z2599" t="b">
        <f t="shared" ca="1" si="770"/>
        <v>1</v>
      </c>
      <c r="AA2599" s="37" t="b">
        <f t="shared" ca="1" si="776"/>
        <v>1</v>
      </c>
      <c r="AB2599" t="b">
        <f t="shared" ca="1" si="771"/>
        <v>0</v>
      </c>
      <c r="AD2599" t="b">
        <f t="shared" ca="1" si="777"/>
        <v>1</v>
      </c>
      <c r="AE2599" s="37" t="b">
        <f t="shared" ca="1" si="778"/>
        <v>1</v>
      </c>
      <c r="AF2599" t="b">
        <f t="shared" ca="1" si="779"/>
        <v>0</v>
      </c>
      <c r="AG2599" s="317" t="b">
        <f t="shared" ca="1" si="780"/>
        <v>0</v>
      </c>
      <c r="AH2599" s="317" t="b">
        <f t="shared" ca="1" si="781"/>
        <v>0</v>
      </c>
      <c r="AI2599" s="317" t="b">
        <f t="shared" ca="1" si="782"/>
        <v>1</v>
      </c>
    </row>
    <row r="2600" spans="1:35" x14ac:dyDescent="0.25">
      <c r="A2600">
        <v>2568</v>
      </c>
      <c r="B2600" s="169">
        <f ca="1">OFFSET(InputPriceData!B$15,CalculationsAndCharts!$A2600+$A$11,0,1,1)</f>
        <v>38118</v>
      </c>
      <c r="C2600" s="3">
        <f ca="1">OFFSET(InputPriceData!G$15,CalculationsAndCharts!$A2600+$A$11,IF($C$7,8,0),1,1)</f>
        <v>1875200</v>
      </c>
      <c r="D2600" s="4">
        <f ca="1">OFFSET(InputPriceData!C$15,CalculationsAndCharts!$A2600+$A$11,IF($C$7,8,0),1,1)</f>
        <v>31.8</v>
      </c>
      <c r="E2600" s="4">
        <f ca="1">OFFSET(InputPriceData!D$15,CalculationsAndCharts!$A2600+$A$11,IF($C$7,8,0),1,1)</f>
        <v>32.090000000000003</v>
      </c>
      <c r="F2600" s="4">
        <f ca="1">OFFSET(InputPriceData!E$15,CalculationsAndCharts!$A2600+$A$11,IF($C$7,8,0),1,1)</f>
        <v>31.8</v>
      </c>
      <c r="G2600" s="4">
        <f ca="1">OFFSET(InputPriceData!F$15,CalculationsAndCharts!$A2600+$A$11,IF($C$7,8,0),1,1)</f>
        <v>31.87</v>
      </c>
      <c r="H2600" s="133"/>
      <c r="I2600" s="133"/>
      <c r="J2600" s="37">
        <f t="shared" ca="1" si="772"/>
        <v>233</v>
      </c>
      <c r="K2600" s="124">
        <f t="shared" ca="1" si="773"/>
        <v>-0.19000000000000128</v>
      </c>
      <c r="L2600" s="343">
        <f t="shared" ca="1" si="764"/>
        <v>-1.2715817863047069E-2</v>
      </c>
      <c r="M2600" s="345">
        <f t="shared" ca="1" si="774"/>
        <v>0.2783251886344108</v>
      </c>
      <c r="N2600" s="344">
        <f t="shared" ca="1" si="765"/>
        <v>-4.5686910068889627E-2</v>
      </c>
      <c r="O2600" s="4"/>
      <c r="P2600" s="4"/>
      <c r="Q2600" s="3"/>
      <c r="S2600" s="4"/>
      <c r="T2600" s="4" t="b">
        <f t="shared" ca="1" si="766"/>
        <v>0</v>
      </c>
      <c r="U2600" t="b">
        <f t="shared" ca="1" si="767"/>
        <v>1</v>
      </c>
      <c r="W2600" s="317" t="b">
        <f t="shared" ca="1" si="768"/>
        <v>0</v>
      </c>
      <c r="X2600" s="317" t="b">
        <f t="shared" ca="1" si="775"/>
        <v>1</v>
      </c>
      <c r="Y2600" s="317" t="b">
        <f t="shared" ca="1" si="769"/>
        <v>0</v>
      </c>
      <c r="Z2600" t="b">
        <f t="shared" ca="1" si="770"/>
        <v>0</v>
      </c>
      <c r="AA2600" s="37" t="b">
        <f t="shared" ca="1" si="776"/>
        <v>0</v>
      </c>
      <c r="AB2600" t="b">
        <f t="shared" ca="1" si="771"/>
        <v>0</v>
      </c>
      <c r="AD2600" t="b">
        <f t="shared" ca="1" si="777"/>
        <v>0</v>
      </c>
      <c r="AE2600" s="37" t="b">
        <f t="shared" ca="1" si="778"/>
        <v>0</v>
      </c>
      <c r="AF2600" t="b">
        <f t="shared" ca="1" si="779"/>
        <v>0</v>
      </c>
      <c r="AG2600" s="317" t="b">
        <f t="shared" ca="1" si="780"/>
        <v>0</v>
      </c>
      <c r="AH2600" s="317" t="b">
        <f t="shared" ca="1" si="781"/>
        <v>1</v>
      </c>
      <c r="AI2600" s="317" t="b">
        <f t="shared" ca="1" si="782"/>
        <v>0</v>
      </c>
    </row>
    <row r="2601" spans="1:35" x14ac:dyDescent="0.25">
      <c r="A2601">
        <v>2569</v>
      </c>
      <c r="B2601" s="169">
        <f ca="1">OFFSET(InputPriceData!B$15,CalculationsAndCharts!$A2601+$A$11,0,1,1)</f>
        <v>38117</v>
      </c>
      <c r="C2601" s="3">
        <f ca="1">OFFSET(InputPriceData!G$15,CalculationsAndCharts!$A2601+$A$11,IF($C$7,8,0),1,1)</f>
        <v>2265300</v>
      </c>
      <c r="D2601" s="4">
        <f ca="1">OFFSET(InputPriceData!C$15,CalculationsAndCharts!$A2601+$A$11,IF($C$7,8,0),1,1)</f>
        <v>31.92</v>
      </c>
      <c r="E2601" s="4">
        <f ca="1">OFFSET(InputPriceData!D$15,CalculationsAndCharts!$A2601+$A$11,IF($C$7,8,0),1,1)</f>
        <v>32.01</v>
      </c>
      <c r="F2601" s="4">
        <f ca="1">OFFSET(InputPriceData!E$15,CalculationsAndCharts!$A2601+$A$11,IF($C$7,8,0),1,1)</f>
        <v>31.65</v>
      </c>
      <c r="G2601" s="4">
        <f ca="1">OFFSET(InputPriceData!F$15,CalculationsAndCharts!$A2601+$A$11,IF($C$7,8,0),1,1)</f>
        <v>31.8</v>
      </c>
      <c r="H2601" s="133"/>
      <c r="I2601" s="133"/>
      <c r="J2601" s="37">
        <f t="shared" ca="1" si="772"/>
        <v>232</v>
      </c>
      <c r="K2601" s="124">
        <f t="shared" ca="1" si="773"/>
        <v>-0.22000000000000242</v>
      </c>
      <c r="L2601" s="343">
        <f t="shared" ca="1" si="764"/>
        <v>3.216237387943649E-2</v>
      </c>
      <c r="M2601" s="345">
        <f t="shared" ca="1" si="774"/>
        <v>0.28085286441413804</v>
      </c>
      <c r="N2601" s="344">
        <f t="shared" ca="1" si="765"/>
        <v>0.11451680917169042</v>
      </c>
      <c r="O2601" s="4"/>
      <c r="P2601" s="4"/>
      <c r="Q2601" s="3"/>
      <c r="S2601" s="4"/>
      <c r="T2601" s="4" t="b">
        <f t="shared" ca="1" si="766"/>
        <v>0</v>
      </c>
      <c r="U2601" t="b">
        <f t="shared" ca="1" si="767"/>
        <v>0</v>
      </c>
      <c r="W2601" s="317" t="b">
        <f t="shared" ca="1" si="768"/>
        <v>0</v>
      </c>
      <c r="X2601" s="317" t="b">
        <f t="shared" ca="1" si="775"/>
        <v>1</v>
      </c>
      <c r="Y2601" s="317" t="b">
        <f t="shared" ca="1" si="769"/>
        <v>0</v>
      </c>
      <c r="Z2601" t="b">
        <f t="shared" ca="1" si="770"/>
        <v>0</v>
      </c>
      <c r="AA2601" s="37" t="b">
        <f t="shared" ca="1" si="776"/>
        <v>0</v>
      </c>
      <c r="AB2601" t="b">
        <f t="shared" ca="1" si="771"/>
        <v>0</v>
      </c>
      <c r="AD2601" t="b">
        <f t="shared" ca="1" si="777"/>
        <v>0</v>
      </c>
      <c r="AE2601" s="37" t="b">
        <f t="shared" ca="1" si="778"/>
        <v>0</v>
      </c>
      <c r="AF2601" t="b">
        <f t="shared" ca="1" si="779"/>
        <v>0</v>
      </c>
      <c r="AG2601" s="317" t="b">
        <f t="shared" ca="1" si="780"/>
        <v>0</v>
      </c>
      <c r="AH2601" s="317" t="b">
        <f t="shared" ca="1" si="781"/>
        <v>1</v>
      </c>
      <c r="AI2601" s="317" t="b">
        <f t="shared" ca="1" si="782"/>
        <v>0</v>
      </c>
    </row>
    <row r="2602" spans="1:35" x14ac:dyDescent="0.25">
      <c r="A2602">
        <v>2570</v>
      </c>
      <c r="B2602" s="169">
        <f ca="1">OFFSET(InputPriceData!B$15,CalculationsAndCharts!$A2602+$A$11,0,1,1)</f>
        <v>38114</v>
      </c>
      <c r="C2602" s="3">
        <f ca="1">OFFSET(InputPriceData!G$15,CalculationsAndCharts!$A2602+$A$11,IF($C$7,8,0),1,1)</f>
        <v>1977600</v>
      </c>
      <c r="D2602" s="4">
        <f ca="1">OFFSET(InputPriceData!C$15,CalculationsAndCharts!$A2602+$A$11,IF($C$7,8,0),1,1)</f>
        <v>32.020000000000003</v>
      </c>
      <c r="E2602" s="4">
        <f ca="1">OFFSET(InputPriceData!D$15,CalculationsAndCharts!$A2602+$A$11,IF($C$7,8,0),1,1)</f>
        <v>32.33</v>
      </c>
      <c r="F2602" s="4">
        <f ca="1">OFFSET(InputPriceData!E$15,CalculationsAndCharts!$A2602+$A$11,IF($C$7,8,0),1,1)</f>
        <v>32.01</v>
      </c>
      <c r="G2602" s="4">
        <f ca="1">OFFSET(InputPriceData!F$15,CalculationsAndCharts!$A2602+$A$11,IF($C$7,8,0),1,1)</f>
        <v>32.06</v>
      </c>
      <c r="H2602" s="133"/>
      <c r="I2602" s="133"/>
      <c r="J2602" s="37">
        <f t="shared" ca="1" si="772"/>
        <v>231</v>
      </c>
      <c r="K2602" s="124">
        <f t="shared" ca="1" si="773"/>
        <v>-0.28999999999999915</v>
      </c>
      <c r="L2602" s="343">
        <f t="shared" ca="1" si="764"/>
        <v>7.2919938214814239E-2</v>
      </c>
      <c r="M2602" s="345">
        <f t="shared" ca="1" si="774"/>
        <v>0.28340349587703134</v>
      </c>
      <c r="N2602" s="344">
        <f t="shared" ca="1" si="765"/>
        <v>0.25730077178177846</v>
      </c>
      <c r="O2602" s="4"/>
      <c r="P2602" s="4"/>
      <c r="Q2602" s="3"/>
      <c r="S2602" s="4"/>
      <c r="T2602" s="4" t="b">
        <f t="shared" ca="1" si="766"/>
        <v>0</v>
      </c>
      <c r="U2602" t="b">
        <f t="shared" ca="1" si="767"/>
        <v>0</v>
      </c>
      <c r="W2602" s="317" t="b">
        <f t="shared" ca="1" si="768"/>
        <v>0</v>
      </c>
      <c r="X2602" s="317" t="b">
        <f t="shared" ca="1" si="775"/>
        <v>1</v>
      </c>
      <c r="Y2602" s="317" t="b">
        <f t="shared" ca="1" si="769"/>
        <v>0</v>
      </c>
      <c r="Z2602" t="b">
        <f t="shared" ca="1" si="770"/>
        <v>0</v>
      </c>
      <c r="AA2602" s="37" t="b">
        <f t="shared" ca="1" si="776"/>
        <v>0</v>
      </c>
      <c r="AB2602" t="b">
        <f t="shared" ca="1" si="771"/>
        <v>0</v>
      </c>
      <c r="AD2602" t="b">
        <f t="shared" ca="1" si="777"/>
        <v>0</v>
      </c>
      <c r="AE2602" s="37" t="b">
        <f t="shared" ca="1" si="778"/>
        <v>0</v>
      </c>
      <c r="AF2602" t="b">
        <f t="shared" ca="1" si="779"/>
        <v>0</v>
      </c>
      <c r="AG2602" s="317" t="b">
        <f t="shared" ca="1" si="780"/>
        <v>0</v>
      </c>
      <c r="AH2602" s="317" t="b">
        <f t="shared" ca="1" si="781"/>
        <v>1</v>
      </c>
      <c r="AI2602" s="317" t="b">
        <f t="shared" ca="1" si="782"/>
        <v>0</v>
      </c>
    </row>
    <row r="2603" spans="1:35" x14ac:dyDescent="0.25">
      <c r="A2603">
        <v>2571</v>
      </c>
      <c r="B2603" s="169">
        <f ca="1">OFFSET(InputPriceData!B$15,CalculationsAndCharts!$A2603+$A$11,0,1,1)</f>
        <v>38113</v>
      </c>
      <c r="C2603" s="3">
        <f ca="1">OFFSET(InputPriceData!G$15,CalculationsAndCharts!$A2603+$A$11,IF($C$7,8,0),1,1)</f>
        <v>1841400</v>
      </c>
      <c r="D2603" s="4">
        <f ca="1">OFFSET(InputPriceData!C$15,CalculationsAndCharts!$A2603+$A$11,IF($C$7,8,0),1,1)</f>
        <v>32.369999999999997</v>
      </c>
      <c r="E2603" s="4">
        <f ca="1">OFFSET(InputPriceData!D$15,CalculationsAndCharts!$A2603+$A$11,IF($C$7,8,0),1,1)</f>
        <v>32.450000000000003</v>
      </c>
      <c r="F2603" s="4">
        <f ca="1">OFFSET(InputPriceData!E$15,CalculationsAndCharts!$A2603+$A$11,IF($C$7,8,0),1,1)</f>
        <v>32</v>
      </c>
      <c r="G2603" s="4">
        <f ca="1">OFFSET(InputPriceData!F$15,CalculationsAndCharts!$A2603+$A$11,IF($C$7,8,0),1,1)</f>
        <v>32.020000000000003</v>
      </c>
      <c r="H2603" s="133"/>
      <c r="I2603" s="133"/>
      <c r="J2603" s="37">
        <f t="shared" ca="1" si="772"/>
        <v>230</v>
      </c>
      <c r="K2603" s="124">
        <f t="shared" ca="1" si="773"/>
        <v>-8.9999999999996305E-2</v>
      </c>
      <c r="L2603" s="343">
        <f t="shared" ca="1" si="764"/>
        <v>9.607042016234961E-2</v>
      </c>
      <c r="M2603" s="345">
        <f t="shared" ca="1" si="774"/>
        <v>0.28597729150053619</v>
      </c>
      <c r="N2603" s="344">
        <f t="shared" ca="1" si="765"/>
        <v>0.33593723354138938</v>
      </c>
      <c r="O2603" s="4"/>
      <c r="P2603" s="4"/>
      <c r="Q2603" s="3"/>
      <c r="S2603" s="4"/>
      <c r="T2603" s="4" t="b">
        <f t="shared" ca="1" si="766"/>
        <v>0</v>
      </c>
      <c r="U2603" t="b">
        <f t="shared" ca="1" si="767"/>
        <v>0</v>
      </c>
      <c r="W2603" s="317" t="b">
        <f t="shared" ca="1" si="768"/>
        <v>0</v>
      </c>
      <c r="X2603" s="317" t="b">
        <f t="shared" ca="1" si="775"/>
        <v>1</v>
      </c>
      <c r="Y2603" s="317" t="b">
        <f t="shared" ca="1" si="769"/>
        <v>0</v>
      </c>
      <c r="Z2603" t="b">
        <f t="shared" ca="1" si="770"/>
        <v>0</v>
      </c>
      <c r="AA2603" s="37" t="b">
        <f t="shared" ca="1" si="776"/>
        <v>0</v>
      </c>
      <c r="AB2603" t="b">
        <f t="shared" ca="1" si="771"/>
        <v>0</v>
      </c>
      <c r="AD2603" t="b">
        <f t="shared" ca="1" si="777"/>
        <v>0</v>
      </c>
      <c r="AE2603" s="37" t="b">
        <f t="shared" ca="1" si="778"/>
        <v>0</v>
      </c>
      <c r="AF2603" t="b">
        <f t="shared" ca="1" si="779"/>
        <v>0</v>
      </c>
      <c r="AG2603" s="317" t="b">
        <f t="shared" ca="1" si="780"/>
        <v>0</v>
      </c>
      <c r="AH2603" s="317" t="b">
        <f t="shared" ca="1" si="781"/>
        <v>1</v>
      </c>
      <c r="AI2603" s="317" t="b">
        <f t="shared" ca="1" si="782"/>
        <v>0</v>
      </c>
    </row>
    <row r="2604" spans="1:35" x14ac:dyDescent="0.25">
      <c r="A2604">
        <v>2572</v>
      </c>
      <c r="B2604" s="169">
        <f ca="1">OFFSET(InputPriceData!B$15,CalculationsAndCharts!$A2604+$A$11,0,1,1)</f>
        <v>38112</v>
      </c>
      <c r="C2604" s="3">
        <f ca="1">OFFSET(InputPriceData!G$15,CalculationsAndCharts!$A2604+$A$11,IF($C$7,8,0),1,1)</f>
        <v>2109400</v>
      </c>
      <c r="D2604" s="4">
        <f ca="1">OFFSET(InputPriceData!C$15,CalculationsAndCharts!$A2604+$A$11,IF($C$7,8,0),1,1)</f>
        <v>32.19</v>
      </c>
      <c r="E2604" s="4">
        <f ca="1">OFFSET(InputPriceData!D$15,CalculationsAndCharts!$A2604+$A$11,IF($C$7,8,0),1,1)</f>
        <v>32.68</v>
      </c>
      <c r="F2604" s="4">
        <f ca="1">OFFSET(InputPriceData!E$15,CalculationsAndCharts!$A2604+$A$11,IF($C$7,8,0),1,1)</f>
        <v>32.01</v>
      </c>
      <c r="G2604" s="4">
        <f ca="1">OFFSET(InputPriceData!F$15,CalculationsAndCharts!$A2604+$A$11,IF($C$7,8,0),1,1)</f>
        <v>32.35</v>
      </c>
      <c r="H2604" s="133"/>
      <c r="I2604" s="133"/>
      <c r="J2604" s="37">
        <f t="shared" ca="1" si="772"/>
        <v>229</v>
      </c>
      <c r="K2604" s="124">
        <f t="shared" ca="1" si="773"/>
        <v>0.17999999999999972</v>
      </c>
      <c r="L2604" s="343">
        <f t="shared" ca="1" si="764"/>
        <v>9.6922741549693825E-2</v>
      </c>
      <c r="M2604" s="345">
        <f t="shared" ca="1" si="774"/>
        <v>0.2885744616554351</v>
      </c>
      <c r="N2604" s="344">
        <f t="shared" ca="1" si="765"/>
        <v>0.33586735636163789</v>
      </c>
      <c r="O2604" s="4"/>
      <c r="P2604" s="4"/>
      <c r="Q2604" s="3"/>
      <c r="S2604" s="4"/>
      <c r="T2604" s="4" t="b">
        <f t="shared" ca="1" si="766"/>
        <v>0</v>
      </c>
      <c r="U2604" t="b">
        <f t="shared" ca="1" si="767"/>
        <v>0</v>
      </c>
      <c r="W2604" s="317" t="b">
        <f t="shared" ca="1" si="768"/>
        <v>0</v>
      </c>
      <c r="X2604" s="317" t="b">
        <f t="shared" ca="1" si="775"/>
        <v>1</v>
      </c>
      <c r="Y2604" s="317" t="b">
        <f t="shared" ca="1" si="769"/>
        <v>0</v>
      </c>
      <c r="Z2604" t="b">
        <f t="shared" ca="1" si="770"/>
        <v>0</v>
      </c>
      <c r="AA2604" s="37" t="b">
        <f t="shared" ca="1" si="776"/>
        <v>0</v>
      </c>
      <c r="AB2604" t="b">
        <f t="shared" ca="1" si="771"/>
        <v>0</v>
      </c>
      <c r="AD2604" t="b">
        <f t="shared" ca="1" si="777"/>
        <v>0</v>
      </c>
      <c r="AE2604" s="37" t="b">
        <f t="shared" ca="1" si="778"/>
        <v>0</v>
      </c>
      <c r="AF2604" t="b">
        <f t="shared" ca="1" si="779"/>
        <v>0</v>
      </c>
      <c r="AG2604" s="317" t="b">
        <f t="shared" ca="1" si="780"/>
        <v>0</v>
      </c>
      <c r="AH2604" s="317" t="b">
        <f t="shared" ca="1" si="781"/>
        <v>1</v>
      </c>
      <c r="AI2604" s="317" t="b">
        <f t="shared" ca="1" si="782"/>
        <v>0</v>
      </c>
    </row>
    <row r="2605" spans="1:35" x14ac:dyDescent="0.25">
      <c r="A2605">
        <v>2573</v>
      </c>
      <c r="B2605" s="169">
        <f ca="1">OFFSET(InputPriceData!B$15,CalculationsAndCharts!$A2605+$A$11,0,1,1)</f>
        <v>38111</v>
      </c>
      <c r="C2605" s="3">
        <f ca="1">OFFSET(InputPriceData!G$15,CalculationsAndCharts!$A2605+$A$11,IF($C$7,8,0),1,1)</f>
        <v>1740500</v>
      </c>
      <c r="D2605" s="4">
        <f ca="1">OFFSET(InputPriceData!C$15,CalculationsAndCharts!$A2605+$A$11,IF($C$7,8,0),1,1)</f>
        <v>32.29</v>
      </c>
      <c r="E2605" s="4">
        <f ca="1">OFFSET(InputPriceData!D$15,CalculationsAndCharts!$A2605+$A$11,IF($C$7,8,0),1,1)</f>
        <v>32.520000000000003</v>
      </c>
      <c r="F2605" s="4">
        <f ca="1">OFFSET(InputPriceData!E$15,CalculationsAndCharts!$A2605+$A$11,IF($C$7,8,0),1,1)</f>
        <v>32.11</v>
      </c>
      <c r="G2605" s="4">
        <f ca="1">OFFSET(InputPriceData!F$15,CalculationsAndCharts!$A2605+$A$11,IF($C$7,8,0),1,1)</f>
        <v>32.11</v>
      </c>
      <c r="H2605" s="133"/>
      <c r="I2605" s="133"/>
      <c r="J2605" s="37">
        <f t="shared" ca="1" si="772"/>
        <v>228</v>
      </c>
      <c r="K2605" s="124">
        <f t="shared" ca="1" si="773"/>
        <v>-0.14999999999999858</v>
      </c>
      <c r="L2605" s="343">
        <f t="shared" ca="1" si="764"/>
        <v>9.1854542604709516E-2</v>
      </c>
      <c r="M2605" s="345">
        <f t="shared" ca="1" si="774"/>
        <v>0.29119521862304248</v>
      </c>
      <c r="N2605" s="344">
        <f t="shared" ca="1" si="765"/>
        <v>0.31543973503087253</v>
      </c>
      <c r="O2605" s="4"/>
      <c r="P2605" s="4"/>
      <c r="Q2605" s="3"/>
      <c r="S2605" s="4"/>
      <c r="T2605" s="4" t="b">
        <f t="shared" ca="1" si="766"/>
        <v>0</v>
      </c>
      <c r="U2605" t="b">
        <f t="shared" ca="1" si="767"/>
        <v>0</v>
      </c>
      <c r="W2605" s="317" t="b">
        <f t="shared" ca="1" si="768"/>
        <v>0</v>
      </c>
      <c r="X2605" s="317" t="b">
        <f t="shared" ca="1" si="775"/>
        <v>1</v>
      </c>
      <c r="Y2605" s="317" t="b">
        <f t="shared" ca="1" si="769"/>
        <v>0</v>
      </c>
      <c r="Z2605" t="b">
        <f t="shared" ca="1" si="770"/>
        <v>0</v>
      </c>
      <c r="AA2605" s="37" t="b">
        <f t="shared" ca="1" si="776"/>
        <v>0</v>
      </c>
      <c r="AB2605" t="b">
        <f t="shared" ca="1" si="771"/>
        <v>0</v>
      </c>
      <c r="AD2605" t="b">
        <f t="shared" ca="1" si="777"/>
        <v>0</v>
      </c>
      <c r="AE2605" s="37" t="b">
        <f t="shared" ca="1" si="778"/>
        <v>0</v>
      </c>
      <c r="AF2605" t="b">
        <f t="shared" ca="1" si="779"/>
        <v>0</v>
      </c>
      <c r="AG2605" s="317" t="b">
        <f t="shared" ca="1" si="780"/>
        <v>0</v>
      </c>
      <c r="AH2605" s="317" t="b">
        <f t="shared" ca="1" si="781"/>
        <v>1</v>
      </c>
      <c r="AI2605" s="317" t="b">
        <f t="shared" ca="1" si="782"/>
        <v>0</v>
      </c>
    </row>
    <row r="2606" spans="1:35" x14ac:dyDescent="0.25">
      <c r="A2606">
        <v>2574</v>
      </c>
      <c r="B2606" s="169">
        <f ca="1">OFFSET(InputPriceData!B$15,CalculationsAndCharts!$A2606+$A$11,0,1,1)</f>
        <v>38110</v>
      </c>
      <c r="C2606" s="3">
        <f ca="1">OFFSET(InputPriceData!G$15,CalculationsAndCharts!$A2606+$A$11,IF($C$7,8,0),1,1)</f>
        <v>2603400</v>
      </c>
      <c r="D2606" s="4">
        <f ca="1">OFFSET(InputPriceData!C$15,CalculationsAndCharts!$A2606+$A$11,IF($C$7,8,0),1,1)</f>
        <v>32.39</v>
      </c>
      <c r="E2606" s="4">
        <f ca="1">OFFSET(InputPriceData!D$15,CalculationsAndCharts!$A2606+$A$11,IF($C$7,8,0),1,1)</f>
        <v>32.49</v>
      </c>
      <c r="F2606" s="4">
        <f ca="1">OFFSET(InputPriceData!E$15,CalculationsAndCharts!$A2606+$A$11,IF($C$7,8,0),1,1)</f>
        <v>32.06</v>
      </c>
      <c r="G2606" s="4">
        <f ca="1">OFFSET(InputPriceData!F$15,CalculationsAndCharts!$A2606+$A$11,IF($C$7,8,0),1,1)</f>
        <v>32.17</v>
      </c>
      <c r="H2606" s="133"/>
      <c r="I2606" s="133"/>
      <c r="J2606" s="37">
        <f t="shared" ca="1" si="772"/>
        <v>227</v>
      </c>
      <c r="K2606" s="124">
        <f t="shared" ca="1" si="773"/>
        <v>0.17000000000000171</v>
      </c>
      <c r="L2606" s="343">
        <f t="shared" ca="1" si="764"/>
        <v>7.4482873895136997E-2</v>
      </c>
      <c r="M2606" s="345">
        <f t="shared" ca="1" si="774"/>
        <v>0.2938397766125555</v>
      </c>
      <c r="N2606" s="344">
        <f t="shared" ca="1" si="765"/>
        <v>0.25348125006692646</v>
      </c>
      <c r="O2606" s="4"/>
      <c r="P2606" s="4"/>
      <c r="Q2606" s="3"/>
      <c r="S2606" s="4"/>
      <c r="T2606" s="4" t="b">
        <f t="shared" ca="1" si="766"/>
        <v>0</v>
      </c>
      <c r="U2606" t="b">
        <f t="shared" ca="1" si="767"/>
        <v>0</v>
      </c>
      <c r="W2606" s="317" t="b">
        <f t="shared" ca="1" si="768"/>
        <v>0</v>
      </c>
      <c r="X2606" s="317" t="b">
        <f t="shared" ca="1" si="775"/>
        <v>1</v>
      </c>
      <c r="Y2606" s="317" t="b">
        <f t="shared" ca="1" si="769"/>
        <v>0</v>
      </c>
      <c r="Z2606" t="b">
        <f t="shared" ca="1" si="770"/>
        <v>0</v>
      </c>
      <c r="AA2606" s="37" t="b">
        <f t="shared" ca="1" si="776"/>
        <v>0</v>
      </c>
      <c r="AB2606" t="b">
        <f t="shared" ca="1" si="771"/>
        <v>0</v>
      </c>
      <c r="AD2606" t="b">
        <f t="shared" ca="1" si="777"/>
        <v>0</v>
      </c>
      <c r="AE2606" s="37" t="b">
        <f t="shared" ca="1" si="778"/>
        <v>0</v>
      </c>
      <c r="AF2606" t="b">
        <f t="shared" ca="1" si="779"/>
        <v>0</v>
      </c>
      <c r="AG2606" s="317" t="b">
        <f t="shared" ca="1" si="780"/>
        <v>0</v>
      </c>
      <c r="AH2606" s="317" t="b">
        <f t="shared" ca="1" si="781"/>
        <v>1</v>
      </c>
      <c r="AI2606" s="317" t="b">
        <f t="shared" ca="1" si="782"/>
        <v>0</v>
      </c>
    </row>
    <row r="2607" spans="1:35" x14ac:dyDescent="0.25">
      <c r="A2607">
        <v>2575</v>
      </c>
      <c r="B2607" s="169">
        <f ca="1">OFFSET(InputPriceData!B$15,CalculationsAndCharts!$A2607+$A$11,0,1,1)</f>
        <v>38107</v>
      </c>
      <c r="C2607" s="3">
        <f ca="1">OFFSET(InputPriceData!G$15,CalculationsAndCharts!$A2607+$A$11,IF($C$7,8,0),1,1)</f>
        <v>2304100</v>
      </c>
      <c r="D2607" s="4">
        <f ca="1">OFFSET(InputPriceData!C$15,CalculationsAndCharts!$A2607+$A$11,IF($C$7,8,0),1,1)</f>
        <v>32.17</v>
      </c>
      <c r="E2607" s="4">
        <f ca="1">OFFSET(InputPriceData!D$15,CalculationsAndCharts!$A2607+$A$11,IF($C$7,8,0),1,1)</f>
        <v>32.46</v>
      </c>
      <c r="F2607" s="4">
        <f ca="1">OFFSET(InputPriceData!E$15,CalculationsAndCharts!$A2607+$A$11,IF($C$7,8,0),1,1)</f>
        <v>32</v>
      </c>
      <c r="G2607" s="4">
        <f ca="1">OFFSET(InputPriceData!F$15,CalculationsAndCharts!$A2607+$A$11,IF($C$7,8,0),1,1)</f>
        <v>32.26</v>
      </c>
      <c r="H2607" s="133"/>
      <c r="I2607" s="133"/>
      <c r="J2607" s="37">
        <f t="shared" ca="1" si="772"/>
        <v>226</v>
      </c>
      <c r="K2607" s="124">
        <f t="shared" ca="1" si="773"/>
        <v>0.68999999999999773</v>
      </c>
      <c r="L2607" s="343">
        <f t="shared" ca="1" si="764"/>
        <v>3.9450981057389839E-2</v>
      </c>
      <c r="M2607" s="345">
        <f t="shared" ca="1" si="774"/>
        <v>0.29650835177856255</v>
      </c>
      <c r="N2607" s="344">
        <f t="shared" ca="1" si="765"/>
        <v>0.13305183756460426</v>
      </c>
      <c r="O2607" s="4"/>
      <c r="P2607" s="4"/>
      <c r="Q2607" s="3"/>
      <c r="S2607" s="4"/>
      <c r="T2607" s="4" t="b">
        <f t="shared" ca="1" si="766"/>
        <v>0</v>
      </c>
      <c r="U2607" t="b">
        <f t="shared" ca="1" si="767"/>
        <v>0</v>
      </c>
      <c r="W2607" s="317" t="b">
        <f t="shared" ca="1" si="768"/>
        <v>0</v>
      </c>
      <c r="X2607" s="317" t="b">
        <f t="shared" ca="1" si="775"/>
        <v>1</v>
      </c>
      <c r="Y2607" s="317" t="b">
        <f t="shared" ca="1" si="769"/>
        <v>0</v>
      </c>
      <c r="Z2607" t="b">
        <f t="shared" ca="1" si="770"/>
        <v>0</v>
      </c>
      <c r="AA2607" s="37" t="b">
        <f t="shared" ca="1" si="776"/>
        <v>0</v>
      </c>
      <c r="AB2607" t="b">
        <f t="shared" ca="1" si="771"/>
        <v>0</v>
      </c>
      <c r="AD2607" t="b">
        <f t="shared" ca="1" si="777"/>
        <v>0</v>
      </c>
      <c r="AE2607" s="37" t="b">
        <f t="shared" ca="1" si="778"/>
        <v>0</v>
      </c>
      <c r="AF2607" t="b">
        <f t="shared" ca="1" si="779"/>
        <v>0</v>
      </c>
      <c r="AG2607" s="317" t="b">
        <f t="shared" ca="1" si="780"/>
        <v>0</v>
      </c>
      <c r="AH2607" s="317" t="b">
        <f t="shared" ca="1" si="781"/>
        <v>1</v>
      </c>
      <c r="AI2607" s="317" t="b">
        <f t="shared" ca="1" si="782"/>
        <v>0</v>
      </c>
    </row>
    <row r="2608" spans="1:35" x14ac:dyDescent="0.25">
      <c r="A2608">
        <v>2576</v>
      </c>
      <c r="B2608" s="169">
        <f ca="1">OFFSET(InputPriceData!B$15,CalculationsAndCharts!$A2608+$A$11,0,1,1)</f>
        <v>38106</v>
      </c>
      <c r="C2608" s="3">
        <f ca="1">OFFSET(InputPriceData!G$15,CalculationsAndCharts!$A2608+$A$11,IF($C$7,8,0),1,1)</f>
        <v>3559500</v>
      </c>
      <c r="D2608" s="4">
        <f ca="1">OFFSET(InputPriceData!C$15,CalculationsAndCharts!$A2608+$A$11,IF($C$7,8,0),1,1)</f>
        <v>31.58</v>
      </c>
      <c r="E2608" s="4">
        <f ca="1">OFFSET(InputPriceData!D$15,CalculationsAndCharts!$A2608+$A$11,IF($C$7,8,0),1,1)</f>
        <v>32.14</v>
      </c>
      <c r="F2608" s="4">
        <f ca="1">OFFSET(InputPriceData!E$15,CalculationsAndCharts!$A2608+$A$11,IF($C$7,8,0),1,1)</f>
        <v>31.53</v>
      </c>
      <c r="G2608" s="4">
        <f ca="1">OFFSET(InputPriceData!F$15,CalculationsAndCharts!$A2608+$A$11,IF($C$7,8,0),1,1)</f>
        <v>32</v>
      </c>
      <c r="H2608" s="133"/>
      <c r="I2608" s="133"/>
      <c r="J2608" s="37">
        <f t="shared" ca="1" si="772"/>
        <v>225</v>
      </c>
      <c r="K2608" s="124">
        <f t="shared" ca="1" si="773"/>
        <v>-9.9999999999980105E-3</v>
      </c>
      <c r="L2608" s="343">
        <f t="shared" ca="1" si="764"/>
        <v>3.2944683495071007E-2</v>
      </c>
      <c r="M2608" s="345">
        <f t="shared" ca="1" si="774"/>
        <v>0.29920116223871096</v>
      </c>
      <c r="N2608" s="344">
        <f t="shared" ca="1" si="765"/>
        <v>0.11010880856400827</v>
      </c>
      <c r="O2608" s="4"/>
      <c r="P2608" s="4"/>
      <c r="Q2608" s="3"/>
      <c r="S2608" s="4"/>
      <c r="T2608" s="4" t="b">
        <f t="shared" ca="1" si="766"/>
        <v>0</v>
      </c>
      <c r="U2608" t="b">
        <f t="shared" ca="1" si="767"/>
        <v>0</v>
      </c>
      <c r="W2608" s="317" t="b">
        <f t="shared" ca="1" si="768"/>
        <v>0</v>
      </c>
      <c r="X2608" s="317" t="b">
        <f t="shared" ca="1" si="775"/>
        <v>1</v>
      </c>
      <c r="Y2608" s="317" t="b">
        <f t="shared" ca="1" si="769"/>
        <v>0</v>
      </c>
      <c r="Z2608" t="b">
        <f t="shared" ca="1" si="770"/>
        <v>0</v>
      </c>
      <c r="AA2608" s="37" t="b">
        <f t="shared" ca="1" si="776"/>
        <v>0</v>
      </c>
      <c r="AB2608" t="b">
        <f t="shared" ca="1" si="771"/>
        <v>0</v>
      </c>
      <c r="AD2608" t="b">
        <f t="shared" ca="1" si="777"/>
        <v>0</v>
      </c>
      <c r="AE2608" s="37" t="b">
        <f t="shared" ca="1" si="778"/>
        <v>0</v>
      </c>
      <c r="AF2608" t="b">
        <f t="shared" ca="1" si="779"/>
        <v>0</v>
      </c>
      <c r="AG2608" s="317" t="b">
        <f t="shared" ca="1" si="780"/>
        <v>0</v>
      </c>
      <c r="AH2608" s="317" t="b">
        <f t="shared" ca="1" si="781"/>
        <v>1</v>
      </c>
      <c r="AI2608" s="317" t="b">
        <f t="shared" ca="1" si="782"/>
        <v>0</v>
      </c>
    </row>
    <row r="2609" spans="1:35" x14ac:dyDescent="0.25">
      <c r="A2609">
        <v>2577</v>
      </c>
      <c r="B2609" s="169">
        <f ca="1">OFFSET(InputPriceData!B$15,CalculationsAndCharts!$A2609+$A$11,0,1,1)</f>
        <v>38105</v>
      </c>
      <c r="C2609" s="3">
        <f ca="1">OFFSET(InputPriceData!G$15,CalculationsAndCharts!$A2609+$A$11,IF($C$7,8,0),1,1)</f>
        <v>1841700</v>
      </c>
      <c r="D2609" s="4">
        <f ca="1">OFFSET(InputPriceData!C$15,CalculationsAndCharts!$A2609+$A$11,IF($C$7,8,0),1,1)</f>
        <v>32.01</v>
      </c>
      <c r="E2609" s="4">
        <f ca="1">OFFSET(InputPriceData!D$15,CalculationsAndCharts!$A2609+$A$11,IF($C$7,8,0),1,1)</f>
        <v>32.08</v>
      </c>
      <c r="F2609" s="4">
        <f ca="1">OFFSET(InputPriceData!E$15,CalculationsAndCharts!$A2609+$A$11,IF($C$7,8,0),1,1)</f>
        <v>31.55</v>
      </c>
      <c r="G2609" s="4">
        <f ca="1">OFFSET(InputPriceData!F$15,CalculationsAndCharts!$A2609+$A$11,IF($C$7,8,0),1,1)</f>
        <v>31.57</v>
      </c>
      <c r="H2609" s="133"/>
      <c r="I2609" s="133"/>
      <c r="J2609" s="37">
        <f t="shared" ca="1" si="772"/>
        <v>224</v>
      </c>
      <c r="K2609" s="124">
        <f t="shared" ca="1" si="773"/>
        <v>-0.39000000000000057</v>
      </c>
      <c r="L2609" s="343">
        <f t="shared" ca="1" si="764"/>
        <v>6.0630687718704848E-2</v>
      </c>
      <c r="M2609" s="345">
        <f t="shared" ca="1" si="774"/>
        <v>0.3019184280915348</v>
      </c>
      <c r="N2609" s="344">
        <f t="shared" ca="1" si="765"/>
        <v>0.2008181087254568</v>
      </c>
      <c r="O2609" s="4"/>
      <c r="P2609" s="4"/>
      <c r="Q2609" s="3"/>
      <c r="S2609" s="4"/>
      <c r="T2609" s="4" t="b">
        <f t="shared" ca="1" si="766"/>
        <v>0</v>
      </c>
      <c r="U2609" t="b">
        <f t="shared" ca="1" si="767"/>
        <v>0</v>
      </c>
      <c r="W2609" s="317" t="b">
        <f t="shared" ca="1" si="768"/>
        <v>0</v>
      </c>
      <c r="X2609" s="317" t="b">
        <f t="shared" ca="1" si="775"/>
        <v>1</v>
      </c>
      <c r="Y2609" s="317" t="b">
        <f t="shared" ca="1" si="769"/>
        <v>0</v>
      </c>
      <c r="Z2609" t="b">
        <f t="shared" ca="1" si="770"/>
        <v>0</v>
      </c>
      <c r="AA2609" s="37" t="b">
        <f t="shared" ca="1" si="776"/>
        <v>0</v>
      </c>
      <c r="AB2609" t="b">
        <f t="shared" ca="1" si="771"/>
        <v>0</v>
      </c>
      <c r="AD2609" t="b">
        <f t="shared" ca="1" si="777"/>
        <v>0</v>
      </c>
      <c r="AE2609" s="37" t="b">
        <f t="shared" ca="1" si="778"/>
        <v>0</v>
      </c>
      <c r="AF2609" t="b">
        <f t="shared" ca="1" si="779"/>
        <v>0</v>
      </c>
      <c r="AG2609" s="317" t="b">
        <f t="shared" ca="1" si="780"/>
        <v>0</v>
      </c>
      <c r="AH2609" s="317" t="b">
        <f t="shared" ca="1" si="781"/>
        <v>1</v>
      </c>
      <c r="AI2609" s="317" t="b">
        <f t="shared" ca="1" si="782"/>
        <v>0</v>
      </c>
    </row>
    <row r="2610" spans="1:35" x14ac:dyDescent="0.25">
      <c r="A2610">
        <v>2578</v>
      </c>
      <c r="B2610" s="169">
        <f ca="1">OFFSET(InputPriceData!B$15,CalculationsAndCharts!$A2610+$A$11,0,1,1)</f>
        <v>38104</v>
      </c>
      <c r="C2610" s="3">
        <f ca="1">OFFSET(InputPriceData!G$15,CalculationsAndCharts!$A2610+$A$11,IF($C$7,8,0),1,1)</f>
        <v>1441200</v>
      </c>
      <c r="D2610" s="4">
        <f ca="1">OFFSET(InputPriceData!C$15,CalculationsAndCharts!$A2610+$A$11,IF($C$7,8,0),1,1)</f>
        <v>32.11</v>
      </c>
      <c r="E2610" s="4">
        <f ca="1">OFFSET(InputPriceData!D$15,CalculationsAndCharts!$A2610+$A$11,IF($C$7,8,0),1,1)</f>
        <v>32.24</v>
      </c>
      <c r="F2610" s="4">
        <f ca="1">OFFSET(InputPriceData!E$15,CalculationsAndCharts!$A2610+$A$11,IF($C$7,8,0),1,1)</f>
        <v>31.9</v>
      </c>
      <c r="G2610" s="4">
        <f ca="1">OFFSET(InputPriceData!F$15,CalculationsAndCharts!$A2610+$A$11,IF($C$7,8,0),1,1)</f>
        <v>32.01</v>
      </c>
      <c r="H2610" s="133"/>
      <c r="I2610" s="133"/>
      <c r="J2610" s="37">
        <f t="shared" ca="1" si="772"/>
        <v>223</v>
      </c>
      <c r="K2610" s="124">
        <f t="shared" ca="1" si="773"/>
        <v>-5.0000000000004263E-2</v>
      </c>
      <c r="L2610" s="343">
        <f t="shared" ca="1" si="764"/>
        <v>7.1689466618356332E-2</v>
      </c>
      <c r="M2610" s="345">
        <f t="shared" ca="1" si="774"/>
        <v>0.3046603714344448</v>
      </c>
      <c r="N2610" s="344">
        <f t="shared" ca="1" si="765"/>
        <v>0.23530945715328155</v>
      </c>
      <c r="O2610" s="4"/>
      <c r="P2610" s="4"/>
      <c r="Q2610" s="3"/>
      <c r="S2610" s="4"/>
      <c r="T2610" s="4" t="b">
        <f t="shared" ca="1" si="766"/>
        <v>0</v>
      </c>
      <c r="U2610" t="b">
        <f t="shared" ca="1" si="767"/>
        <v>0</v>
      </c>
      <c r="W2610" s="317" t="b">
        <f t="shared" ca="1" si="768"/>
        <v>1</v>
      </c>
      <c r="X2610" s="317" t="b">
        <f t="shared" ca="1" si="775"/>
        <v>1</v>
      </c>
      <c r="Y2610" s="317" t="b">
        <f t="shared" ca="1" si="769"/>
        <v>0</v>
      </c>
      <c r="Z2610" t="b">
        <f t="shared" ca="1" si="770"/>
        <v>0</v>
      </c>
      <c r="AA2610" s="37" t="b">
        <f t="shared" ca="1" si="776"/>
        <v>0</v>
      </c>
      <c r="AB2610" t="b">
        <f t="shared" ca="1" si="771"/>
        <v>1</v>
      </c>
      <c r="AD2610" t="b">
        <f t="shared" ca="1" si="777"/>
        <v>0</v>
      </c>
      <c r="AE2610" s="37" t="b">
        <f t="shared" ca="1" si="778"/>
        <v>0</v>
      </c>
      <c r="AF2610" t="b">
        <f t="shared" ca="1" si="779"/>
        <v>1</v>
      </c>
      <c r="AG2610" s="317" t="b">
        <f t="shared" ca="1" si="780"/>
        <v>1</v>
      </c>
      <c r="AH2610" s="317" t="b">
        <f t="shared" ca="1" si="781"/>
        <v>1</v>
      </c>
      <c r="AI2610" s="317" t="b">
        <f t="shared" ca="1" si="782"/>
        <v>0</v>
      </c>
    </row>
    <row r="2611" spans="1:35" x14ac:dyDescent="0.25">
      <c r="A2611">
        <v>2579</v>
      </c>
      <c r="B2611" s="169">
        <f ca="1">OFFSET(InputPriceData!B$15,CalculationsAndCharts!$A2611+$A$11,0,1,1)</f>
        <v>38103</v>
      </c>
      <c r="C2611" s="3">
        <f ca="1">OFFSET(InputPriceData!G$15,CalculationsAndCharts!$A2611+$A$11,IF($C$7,8,0),1,1)</f>
        <v>1291200</v>
      </c>
      <c r="D2611" s="4">
        <f ca="1">OFFSET(InputPriceData!C$15,CalculationsAndCharts!$A2611+$A$11,IF($C$7,8,0),1,1)</f>
        <v>32.1</v>
      </c>
      <c r="E2611" s="4">
        <f ca="1">OFFSET(InputPriceData!D$15,CalculationsAndCharts!$A2611+$A$11,IF($C$7,8,0),1,1)</f>
        <v>32.1</v>
      </c>
      <c r="F2611" s="4">
        <f ca="1">OFFSET(InputPriceData!E$15,CalculationsAndCharts!$A2611+$A$11,IF($C$7,8,0),1,1)</f>
        <v>31.91</v>
      </c>
      <c r="G2611" s="4">
        <f ca="1">OFFSET(InputPriceData!F$15,CalculationsAndCharts!$A2611+$A$11,IF($C$7,8,0),1,1)</f>
        <v>31.96</v>
      </c>
      <c r="H2611" s="133"/>
      <c r="I2611" s="133"/>
      <c r="J2611" s="37">
        <f t="shared" ca="1" si="772"/>
        <v>222</v>
      </c>
      <c r="K2611" s="124">
        <f t="shared" ca="1" si="773"/>
        <v>-0.24000000000000199</v>
      </c>
      <c r="L2611" s="343">
        <f t="shared" ca="1" si="764"/>
        <v>5.2995199244309212E-2</v>
      </c>
      <c r="M2611" s="345">
        <f t="shared" ca="1" si="774"/>
        <v>0.30742721638188175</v>
      </c>
      <c r="N2611" s="344">
        <f t="shared" ca="1" si="765"/>
        <v>0.17238291348440446</v>
      </c>
      <c r="O2611" s="4"/>
      <c r="P2611" s="4"/>
      <c r="Q2611" s="3"/>
      <c r="S2611" s="4"/>
      <c r="T2611" s="4" t="b">
        <f t="shared" ca="1" si="766"/>
        <v>1</v>
      </c>
      <c r="U2611" t="b">
        <f t="shared" ca="1" si="767"/>
        <v>0</v>
      </c>
      <c r="W2611" s="317" t="b">
        <f t="shared" ca="1" si="768"/>
        <v>0</v>
      </c>
      <c r="X2611" s="317" t="b">
        <f t="shared" ca="1" si="775"/>
        <v>0</v>
      </c>
      <c r="Y2611" s="317" t="b">
        <f t="shared" ca="1" si="769"/>
        <v>0</v>
      </c>
      <c r="Z2611" t="b">
        <f t="shared" ca="1" si="770"/>
        <v>0</v>
      </c>
      <c r="AA2611" s="37" t="b">
        <f t="shared" ca="1" si="776"/>
        <v>1</v>
      </c>
      <c r="AB2611" t="b">
        <f t="shared" ca="1" si="771"/>
        <v>0</v>
      </c>
      <c r="AD2611" t="b">
        <f t="shared" ca="1" si="777"/>
        <v>0</v>
      </c>
      <c r="AE2611" s="37" t="b">
        <f t="shared" ca="1" si="778"/>
        <v>1</v>
      </c>
      <c r="AF2611" t="b">
        <f t="shared" ca="1" si="779"/>
        <v>0</v>
      </c>
      <c r="AG2611" s="317" t="b">
        <f t="shared" ca="1" si="780"/>
        <v>0</v>
      </c>
      <c r="AH2611" s="317" t="b">
        <f t="shared" ca="1" si="781"/>
        <v>0</v>
      </c>
      <c r="AI2611" s="317" t="b">
        <f t="shared" ca="1" si="782"/>
        <v>0</v>
      </c>
    </row>
    <row r="2612" spans="1:35" x14ac:dyDescent="0.25">
      <c r="A2612">
        <v>2580</v>
      </c>
      <c r="B2612" s="169">
        <f ca="1">OFFSET(InputPriceData!B$15,CalculationsAndCharts!$A2612+$A$11,0,1,1)</f>
        <v>38100</v>
      </c>
      <c r="C2612" s="3">
        <f ca="1">OFFSET(InputPriceData!G$15,CalculationsAndCharts!$A2612+$A$11,IF($C$7,8,0),1,1)</f>
        <v>1443200</v>
      </c>
      <c r="D2612" s="4">
        <f ca="1">OFFSET(InputPriceData!C$15,CalculationsAndCharts!$A2612+$A$11,IF($C$7,8,0),1,1)</f>
        <v>32.28</v>
      </c>
      <c r="E2612" s="4">
        <f ca="1">OFFSET(InputPriceData!D$15,CalculationsAndCharts!$A2612+$A$11,IF($C$7,8,0),1,1)</f>
        <v>32.28</v>
      </c>
      <c r="F2612" s="4">
        <f ca="1">OFFSET(InputPriceData!E$15,CalculationsAndCharts!$A2612+$A$11,IF($C$7,8,0),1,1)</f>
        <v>31.84</v>
      </c>
      <c r="G2612" s="4">
        <f ca="1">OFFSET(InputPriceData!F$15,CalculationsAndCharts!$A2612+$A$11,IF($C$7,8,0),1,1)</f>
        <v>32.06</v>
      </c>
      <c r="H2612" s="133"/>
      <c r="I2612" s="133"/>
      <c r="J2612" s="37">
        <f t="shared" ca="1" si="772"/>
        <v>221</v>
      </c>
      <c r="K2612" s="124">
        <f t="shared" ca="1" si="773"/>
        <v>0.44000000000000128</v>
      </c>
      <c r="L2612" s="343">
        <f t="shared" ca="1" si="764"/>
        <v>-5.4853074605062946E-4</v>
      </c>
      <c r="M2612" s="345">
        <f t="shared" ca="1" si="774"/>
        <v>0.31021918908363444</v>
      </c>
      <c r="N2612" s="344">
        <f t="shared" ca="1" si="765"/>
        <v>-1.7682037905873925E-3</v>
      </c>
      <c r="O2612" s="4"/>
      <c r="P2612" s="4"/>
      <c r="Q2612" s="3"/>
      <c r="S2612" s="4"/>
      <c r="T2612" s="4" t="b">
        <f t="shared" ca="1" si="766"/>
        <v>0</v>
      </c>
      <c r="U2612" t="b">
        <f t="shared" ca="1" si="767"/>
        <v>0</v>
      </c>
      <c r="W2612" s="317" t="b">
        <f t="shared" ca="1" si="768"/>
        <v>0</v>
      </c>
      <c r="X2612" s="317" t="b">
        <f t="shared" ca="1" si="775"/>
        <v>0</v>
      </c>
      <c r="Y2612" s="317" t="b">
        <f t="shared" ca="1" si="769"/>
        <v>0</v>
      </c>
      <c r="Z2612" t="b">
        <f t="shared" ca="1" si="770"/>
        <v>0</v>
      </c>
      <c r="AA2612" s="37" t="b">
        <f t="shared" ca="1" si="776"/>
        <v>1</v>
      </c>
      <c r="AB2612" t="b">
        <f t="shared" ca="1" si="771"/>
        <v>0</v>
      </c>
      <c r="AD2612" t="b">
        <f t="shared" ca="1" si="777"/>
        <v>0</v>
      </c>
      <c r="AE2612" s="37" t="b">
        <f t="shared" ca="1" si="778"/>
        <v>1</v>
      </c>
      <c r="AF2612" t="b">
        <f t="shared" ca="1" si="779"/>
        <v>0</v>
      </c>
      <c r="AG2612" s="317" t="b">
        <f t="shared" ca="1" si="780"/>
        <v>0</v>
      </c>
      <c r="AH2612" s="317" t="b">
        <f t="shared" ca="1" si="781"/>
        <v>0</v>
      </c>
      <c r="AI2612" s="317" t="b">
        <f t="shared" ca="1" si="782"/>
        <v>0</v>
      </c>
    </row>
    <row r="2613" spans="1:35" x14ac:dyDescent="0.25">
      <c r="A2613">
        <v>2581</v>
      </c>
      <c r="B2613" s="169">
        <f ca="1">OFFSET(InputPriceData!B$15,CalculationsAndCharts!$A2613+$A$11,0,1,1)</f>
        <v>38099</v>
      </c>
      <c r="C2613" s="3">
        <f ca="1">OFFSET(InputPriceData!G$15,CalculationsAndCharts!$A2613+$A$11,IF($C$7,8,0),1,1)</f>
        <v>1716300</v>
      </c>
      <c r="D2613" s="4">
        <f ca="1">OFFSET(InputPriceData!C$15,CalculationsAndCharts!$A2613+$A$11,IF($C$7,8,0),1,1)</f>
        <v>31.55</v>
      </c>
      <c r="E2613" s="4">
        <f ca="1">OFFSET(InputPriceData!D$15,CalculationsAndCharts!$A2613+$A$11,IF($C$7,8,0),1,1)</f>
        <v>32.450000000000003</v>
      </c>
      <c r="F2613" s="4">
        <f ca="1">OFFSET(InputPriceData!E$15,CalculationsAndCharts!$A2613+$A$11,IF($C$7,8,0),1,1)</f>
        <v>31.53</v>
      </c>
      <c r="G2613" s="4">
        <f ca="1">OFFSET(InputPriceData!F$15,CalculationsAndCharts!$A2613+$A$11,IF($C$7,8,0),1,1)</f>
        <v>32.200000000000003</v>
      </c>
      <c r="H2613" s="133"/>
      <c r="I2613" s="133"/>
      <c r="J2613" s="37">
        <f t="shared" ca="1" si="772"/>
        <v>220</v>
      </c>
      <c r="K2613" s="124">
        <f t="shared" ca="1" si="773"/>
        <v>0.87000000000000455</v>
      </c>
      <c r="L2613" s="343">
        <f t="shared" ca="1" si="764"/>
        <v>-7.1649718839412263E-2</v>
      </c>
      <c r="M2613" s="345">
        <f t="shared" ca="1" si="774"/>
        <v>0.31303651774332436</v>
      </c>
      <c r="N2613" s="344">
        <f t="shared" ca="1" si="765"/>
        <v>-0.22888613557272497</v>
      </c>
      <c r="O2613" s="4"/>
      <c r="P2613" s="4"/>
      <c r="Q2613" s="3"/>
      <c r="S2613" s="4"/>
      <c r="T2613" s="4" t="b">
        <f t="shared" ca="1" si="766"/>
        <v>0</v>
      </c>
      <c r="U2613" t="b">
        <f t="shared" ca="1" si="767"/>
        <v>0</v>
      </c>
      <c r="W2613" s="317" t="b">
        <f t="shared" ca="1" si="768"/>
        <v>0</v>
      </c>
      <c r="X2613" s="317" t="b">
        <f t="shared" ca="1" si="775"/>
        <v>0</v>
      </c>
      <c r="Y2613" s="317" t="b">
        <f t="shared" ca="1" si="769"/>
        <v>0</v>
      </c>
      <c r="Z2613" t="b">
        <f t="shared" ca="1" si="770"/>
        <v>0</v>
      </c>
      <c r="AA2613" s="37" t="b">
        <f t="shared" ca="1" si="776"/>
        <v>1</v>
      </c>
      <c r="AB2613" t="b">
        <f t="shared" ca="1" si="771"/>
        <v>0</v>
      </c>
      <c r="AD2613" t="b">
        <f t="shared" ca="1" si="777"/>
        <v>0</v>
      </c>
      <c r="AE2613" s="37" t="b">
        <f t="shared" ca="1" si="778"/>
        <v>1</v>
      </c>
      <c r="AF2613" t="b">
        <f t="shared" ca="1" si="779"/>
        <v>0</v>
      </c>
      <c r="AG2613" s="317" t="b">
        <f t="shared" ca="1" si="780"/>
        <v>0</v>
      </c>
      <c r="AH2613" s="317" t="b">
        <f t="shared" ca="1" si="781"/>
        <v>0</v>
      </c>
      <c r="AI2613" s="317" t="b">
        <f t="shared" ca="1" si="782"/>
        <v>0</v>
      </c>
    </row>
    <row r="2614" spans="1:35" x14ac:dyDescent="0.25">
      <c r="A2614">
        <v>2582</v>
      </c>
      <c r="B2614" s="169">
        <f ca="1">OFFSET(InputPriceData!B$15,CalculationsAndCharts!$A2614+$A$11,0,1,1)</f>
        <v>38098</v>
      </c>
      <c r="C2614" s="3">
        <f ca="1">OFFSET(InputPriceData!G$15,CalculationsAndCharts!$A2614+$A$11,IF($C$7,8,0),1,1)</f>
        <v>2048900</v>
      </c>
      <c r="D2614" s="4">
        <f ca="1">OFFSET(InputPriceData!C$15,CalculationsAndCharts!$A2614+$A$11,IF($C$7,8,0),1,1)</f>
        <v>31.32</v>
      </c>
      <c r="E2614" s="4">
        <f ca="1">OFFSET(InputPriceData!D$15,CalculationsAndCharts!$A2614+$A$11,IF($C$7,8,0),1,1)</f>
        <v>31.81</v>
      </c>
      <c r="F2614" s="4">
        <f ca="1">OFFSET(InputPriceData!E$15,CalculationsAndCharts!$A2614+$A$11,IF($C$7,8,0),1,1)</f>
        <v>30.78</v>
      </c>
      <c r="G2614" s="4">
        <f ca="1">OFFSET(InputPriceData!F$15,CalculationsAndCharts!$A2614+$A$11,IF($C$7,8,0),1,1)</f>
        <v>31.62</v>
      </c>
      <c r="H2614" s="133"/>
      <c r="I2614" s="133"/>
      <c r="J2614" s="37">
        <f t="shared" ca="1" si="772"/>
        <v>219</v>
      </c>
      <c r="K2614" s="124">
        <f t="shared" ca="1" si="773"/>
        <v>0.19000000000000128</v>
      </c>
      <c r="L2614" s="343">
        <f t="shared" ca="1" si="764"/>
        <v>-9.2988278305544597E-2</v>
      </c>
      <c r="M2614" s="345">
        <f t="shared" ca="1" si="774"/>
        <v>0.31587943263705787</v>
      </c>
      <c r="N2614" s="344">
        <f t="shared" ca="1" si="765"/>
        <v>-0.29437902154391654</v>
      </c>
      <c r="O2614" s="4"/>
      <c r="P2614" s="4"/>
      <c r="Q2614" s="3"/>
      <c r="S2614" s="4"/>
      <c r="T2614" s="4" t="b">
        <f t="shared" ca="1" si="766"/>
        <v>0</v>
      </c>
      <c r="U2614" t="b">
        <f t="shared" ca="1" si="767"/>
        <v>0</v>
      </c>
      <c r="W2614" s="317" t="b">
        <f t="shared" ca="1" si="768"/>
        <v>0</v>
      </c>
      <c r="X2614" s="317" t="b">
        <f t="shared" ca="1" si="775"/>
        <v>0</v>
      </c>
      <c r="Y2614" s="317" t="b">
        <f t="shared" ca="1" si="769"/>
        <v>1</v>
      </c>
      <c r="Z2614" t="b">
        <f t="shared" ca="1" si="770"/>
        <v>1</v>
      </c>
      <c r="AA2614" s="37" t="b">
        <f t="shared" ca="1" si="776"/>
        <v>1</v>
      </c>
      <c r="AB2614" t="b">
        <f t="shared" ca="1" si="771"/>
        <v>0</v>
      </c>
      <c r="AD2614" t="b">
        <f t="shared" ca="1" si="777"/>
        <v>1</v>
      </c>
      <c r="AE2614" s="37" t="b">
        <f t="shared" ca="1" si="778"/>
        <v>1</v>
      </c>
      <c r="AF2614" t="b">
        <f t="shared" ca="1" si="779"/>
        <v>0</v>
      </c>
      <c r="AG2614" s="317" t="b">
        <f t="shared" ca="1" si="780"/>
        <v>0</v>
      </c>
      <c r="AH2614" s="317" t="b">
        <f t="shared" ca="1" si="781"/>
        <v>0</v>
      </c>
      <c r="AI2614" s="317" t="b">
        <f t="shared" ca="1" si="782"/>
        <v>1</v>
      </c>
    </row>
    <row r="2615" spans="1:35" x14ac:dyDescent="0.25">
      <c r="A2615">
        <v>2583</v>
      </c>
      <c r="B2615" s="169">
        <f ca="1">OFFSET(InputPriceData!B$15,CalculationsAndCharts!$A2615+$A$11,0,1,1)</f>
        <v>38097</v>
      </c>
      <c r="C2615" s="3">
        <f ca="1">OFFSET(InputPriceData!G$15,CalculationsAndCharts!$A2615+$A$11,IF($C$7,8,0),1,1)</f>
        <v>1767100</v>
      </c>
      <c r="D2615" s="4">
        <f ca="1">OFFSET(InputPriceData!C$15,CalculationsAndCharts!$A2615+$A$11,IF($C$7,8,0),1,1)</f>
        <v>31.56</v>
      </c>
      <c r="E2615" s="4">
        <f ca="1">OFFSET(InputPriceData!D$15,CalculationsAndCharts!$A2615+$A$11,IF($C$7,8,0),1,1)</f>
        <v>31.68</v>
      </c>
      <c r="F2615" s="4">
        <f ca="1">OFFSET(InputPriceData!E$15,CalculationsAndCharts!$A2615+$A$11,IF($C$7,8,0),1,1)</f>
        <v>31.32</v>
      </c>
      <c r="G2615" s="4">
        <f ca="1">OFFSET(InputPriceData!F$15,CalculationsAndCharts!$A2615+$A$11,IF($C$7,8,0),1,1)</f>
        <v>31.33</v>
      </c>
      <c r="H2615" s="133"/>
      <c r="I2615" s="133"/>
      <c r="J2615" s="37">
        <f t="shared" ca="1" si="772"/>
        <v>218</v>
      </c>
      <c r="K2615" s="124">
        <f t="shared" ca="1" si="773"/>
        <v>-0.34000000000000341</v>
      </c>
      <c r="L2615" s="343">
        <f t="shared" ca="1" si="764"/>
        <v>-4.9504955355707383E-2</v>
      </c>
      <c r="M2615" s="345">
        <f t="shared" ca="1" si="774"/>
        <v>0.3187481661322481</v>
      </c>
      <c r="N2615" s="344">
        <f t="shared" ca="1" si="765"/>
        <v>-0.15531055741091812</v>
      </c>
      <c r="O2615" s="4"/>
      <c r="P2615" s="4"/>
      <c r="Q2615" s="3"/>
      <c r="S2615" s="4"/>
      <c r="T2615" s="4" t="b">
        <f t="shared" ca="1" si="766"/>
        <v>0</v>
      </c>
      <c r="U2615" t="b">
        <f t="shared" ca="1" si="767"/>
        <v>1</v>
      </c>
      <c r="W2615" s="317" t="b">
        <f t="shared" ca="1" si="768"/>
        <v>0</v>
      </c>
      <c r="X2615" s="317" t="b">
        <f t="shared" ca="1" si="775"/>
        <v>1</v>
      </c>
      <c r="Y2615" s="317" t="b">
        <f t="shared" ca="1" si="769"/>
        <v>0</v>
      </c>
      <c r="Z2615" t="b">
        <f t="shared" ca="1" si="770"/>
        <v>0</v>
      </c>
      <c r="AA2615" s="37" t="b">
        <f t="shared" ca="1" si="776"/>
        <v>0</v>
      </c>
      <c r="AB2615" t="b">
        <f t="shared" ca="1" si="771"/>
        <v>0</v>
      </c>
      <c r="AD2615" t="b">
        <f t="shared" ca="1" si="777"/>
        <v>0</v>
      </c>
      <c r="AE2615" s="37" t="b">
        <f t="shared" ca="1" si="778"/>
        <v>0</v>
      </c>
      <c r="AF2615" t="b">
        <f t="shared" ca="1" si="779"/>
        <v>0</v>
      </c>
      <c r="AG2615" s="317" t="b">
        <f t="shared" ca="1" si="780"/>
        <v>0</v>
      </c>
      <c r="AH2615" s="317" t="b">
        <f t="shared" ca="1" si="781"/>
        <v>1</v>
      </c>
      <c r="AI2615" s="317" t="b">
        <f t="shared" ca="1" si="782"/>
        <v>0</v>
      </c>
    </row>
    <row r="2616" spans="1:35" x14ac:dyDescent="0.25">
      <c r="A2616">
        <v>2584</v>
      </c>
      <c r="B2616" s="169">
        <f ca="1">OFFSET(InputPriceData!B$15,CalculationsAndCharts!$A2616+$A$11,0,1,1)</f>
        <v>38096</v>
      </c>
      <c r="C2616" s="3">
        <f ca="1">OFFSET(InputPriceData!G$15,CalculationsAndCharts!$A2616+$A$11,IF($C$7,8,0),1,1)</f>
        <v>999400</v>
      </c>
      <c r="D2616" s="4">
        <f ca="1">OFFSET(InputPriceData!C$15,CalculationsAndCharts!$A2616+$A$11,IF($C$7,8,0),1,1)</f>
        <v>31.66</v>
      </c>
      <c r="E2616" s="4">
        <f ca="1">OFFSET(InputPriceData!D$15,CalculationsAndCharts!$A2616+$A$11,IF($C$7,8,0),1,1)</f>
        <v>31.72</v>
      </c>
      <c r="F2616" s="4">
        <f ca="1">OFFSET(InputPriceData!E$15,CalculationsAndCharts!$A2616+$A$11,IF($C$7,8,0),1,1)</f>
        <v>31.37</v>
      </c>
      <c r="G2616" s="4">
        <f ca="1">OFFSET(InputPriceData!F$15,CalculationsAndCharts!$A2616+$A$11,IF($C$7,8,0),1,1)</f>
        <v>31.43</v>
      </c>
      <c r="H2616" s="133"/>
      <c r="I2616" s="133"/>
      <c r="J2616" s="37">
        <f t="shared" ca="1" si="772"/>
        <v>217</v>
      </c>
      <c r="K2616" s="124">
        <f t="shared" ca="1" si="773"/>
        <v>-0.42000000000000171</v>
      </c>
      <c r="L2616" s="343">
        <f t="shared" ca="1" si="764"/>
        <v>1.5156346461838943E-2</v>
      </c>
      <c r="M2616" s="345">
        <f t="shared" ca="1" si="774"/>
        <v>0.32164295270660759</v>
      </c>
      <c r="N2616" s="344">
        <f t="shared" ca="1" si="765"/>
        <v>4.712164943860616E-2</v>
      </c>
      <c r="O2616" s="4"/>
      <c r="P2616" s="4"/>
      <c r="Q2616" s="3"/>
      <c r="S2616" s="4"/>
      <c r="T2616" s="4" t="b">
        <f t="shared" ca="1" si="766"/>
        <v>0</v>
      </c>
      <c r="U2616" t="b">
        <f t="shared" ca="1" si="767"/>
        <v>0</v>
      </c>
      <c r="W2616" s="317" t="b">
        <f t="shared" ca="1" si="768"/>
        <v>0</v>
      </c>
      <c r="X2616" s="317" t="b">
        <f t="shared" ca="1" si="775"/>
        <v>1</v>
      </c>
      <c r="Y2616" s="317" t="b">
        <f t="shared" ca="1" si="769"/>
        <v>0</v>
      </c>
      <c r="Z2616" t="b">
        <f t="shared" ca="1" si="770"/>
        <v>0</v>
      </c>
      <c r="AA2616" s="37" t="b">
        <f t="shared" ca="1" si="776"/>
        <v>0</v>
      </c>
      <c r="AB2616" t="b">
        <f t="shared" ca="1" si="771"/>
        <v>0</v>
      </c>
      <c r="AD2616" t="b">
        <f t="shared" ca="1" si="777"/>
        <v>0</v>
      </c>
      <c r="AE2616" s="37" t="b">
        <f t="shared" ca="1" si="778"/>
        <v>0</v>
      </c>
      <c r="AF2616" t="b">
        <f t="shared" ca="1" si="779"/>
        <v>0</v>
      </c>
      <c r="AG2616" s="317" t="b">
        <f t="shared" ca="1" si="780"/>
        <v>0</v>
      </c>
      <c r="AH2616" s="317" t="b">
        <f t="shared" ca="1" si="781"/>
        <v>1</v>
      </c>
      <c r="AI2616" s="317" t="b">
        <f t="shared" ca="1" si="782"/>
        <v>0</v>
      </c>
    </row>
    <row r="2617" spans="1:35" x14ac:dyDescent="0.25">
      <c r="A2617">
        <v>2585</v>
      </c>
      <c r="B2617" s="169">
        <f ca="1">OFFSET(InputPriceData!B$15,CalculationsAndCharts!$A2617+$A$11,0,1,1)</f>
        <v>38093</v>
      </c>
      <c r="C2617" s="3">
        <f ca="1">OFFSET(InputPriceData!G$15,CalculationsAndCharts!$A2617+$A$11,IF($C$7,8,0),1,1)</f>
        <v>1777900</v>
      </c>
      <c r="D2617" s="4">
        <f ca="1">OFFSET(InputPriceData!C$15,CalculationsAndCharts!$A2617+$A$11,IF($C$7,8,0),1,1)</f>
        <v>31.95</v>
      </c>
      <c r="E2617" s="4">
        <f ca="1">OFFSET(InputPriceData!D$15,CalculationsAndCharts!$A2617+$A$11,IF($C$7,8,0),1,1)</f>
        <v>31.99</v>
      </c>
      <c r="F2617" s="4">
        <f ca="1">OFFSET(InputPriceData!E$15,CalculationsAndCharts!$A2617+$A$11,IF($C$7,8,0),1,1)</f>
        <v>31.66</v>
      </c>
      <c r="G2617" s="4">
        <f ca="1">OFFSET(InputPriceData!F$15,CalculationsAndCharts!$A2617+$A$11,IF($C$7,8,0),1,1)</f>
        <v>31.67</v>
      </c>
      <c r="H2617" s="133"/>
      <c r="I2617" s="133"/>
      <c r="J2617" s="37">
        <f t="shared" ca="1" si="772"/>
        <v>216</v>
      </c>
      <c r="K2617" s="124">
        <f t="shared" ca="1" si="773"/>
        <v>-0.14999999999999858</v>
      </c>
      <c r="L2617" s="343">
        <f t="shared" ca="1" si="764"/>
        <v>6.7295382891503219E-2</v>
      </c>
      <c r="M2617" s="345">
        <f t="shared" ca="1" si="774"/>
        <v>0.3245640289673134</v>
      </c>
      <c r="N2617" s="344">
        <f t="shared" ca="1" si="765"/>
        <v>0.20734085383898315</v>
      </c>
      <c r="O2617" s="4"/>
      <c r="P2617" s="4"/>
      <c r="Q2617" s="3"/>
      <c r="S2617" s="4"/>
      <c r="T2617" s="4" t="b">
        <f t="shared" ca="1" si="766"/>
        <v>0</v>
      </c>
      <c r="U2617" t="b">
        <f t="shared" ca="1" si="767"/>
        <v>0</v>
      </c>
      <c r="W2617" s="317" t="b">
        <f t="shared" ca="1" si="768"/>
        <v>0</v>
      </c>
      <c r="X2617" s="317" t="b">
        <f t="shared" ca="1" si="775"/>
        <v>1</v>
      </c>
      <c r="Y2617" s="317" t="b">
        <f t="shared" ca="1" si="769"/>
        <v>0</v>
      </c>
      <c r="Z2617" t="b">
        <f t="shared" ca="1" si="770"/>
        <v>0</v>
      </c>
      <c r="AA2617" s="37" t="b">
        <f t="shared" ca="1" si="776"/>
        <v>0</v>
      </c>
      <c r="AB2617" t="b">
        <f t="shared" ca="1" si="771"/>
        <v>0</v>
      </c>
      <c r="AD2617" t="b">
        <f t="shared" ca="1" si="777"/>
        <v>0</v>
      </c>
      <c r="AE2617" s="37" t="b">
        <f t="shared" ca="1" si="778"/>
        <v>0</v>
      </c>
      <c r="AF2617" t="b">
        <f t="shared" ca="1" si="779"/>
        <v>0</v>
      </c>
      <c r="AG2617" s="317" t="b">
        <f t="shared" ca="1" si="780"/>
        <v>0</v>
      </c>
      <c r="AH2617" s="317" t="b">
        <f t="shared" ca="1" si="781"/>
        <v>1</v>
      </c>
      <c r="AI2617" s="317" t="b">
        <f t="shared" ca="1" si="782"/>
        <v>0</v>
      </c>
    </row>
    <row r="2618" spans="1:35" x14ac:dyDescent="0.25">
      <c r="A2618">
        <v>2586</v>
      </c>
      <c r="B2618" s="169">
        <f ca="1">OFFSET(InputPriceData!B$15,CalculationsAndCharts!$A2618+$A$11,0,1,1)</f>
        <v>38092</v>
      </c>
      <c r="C2618" s="3">
        <f ca="1">OFFSET(InputPriceData!G$15,CalculationsAndCharts!$A2618+$A$11,IF($C$7,8,0),1,1)</f>
        <v>1074000</v>
      </c>
      <c r="D2618" s="4">
        <f ca="1">OFFSET(InputPriceData!C$15,CalculationsAndCharts!$A2618+$A$11,IF($C$7,8,0),1,1)</f>
        <v>31.95</v>
      </c>
      <c r="E2618" s="4">
        <f ca="1">OFFSET(InputPriceData!D$15,CalculationsAndCharts!$A2618+$A$11,IF($C$7,8,0),1,1)</f>
        <v>31.95</v>
      </c>
      <c r="F2618" s="4">
        <f ca="1">OFFSET(InputPriceData!E$15,CalculationsAndCharts!$A2618+$A$11,IF($C$7,8,0),1,1)</f>
        <v>31.63</v>
      </c>
      <c r="G2618" s="4">
        <f ca="1">OFFSET(InputPriceData!F$15,CalculationsAndCharts!$A2618+$A$11,IF($C$7,8,0),1,1)</f>
        <v>31.85</v>
      </c>
      <c r="H2618" s="133"/>
      <c r="I2618" s="133"/>
      <c r="J2618" s="37">
        <f t="shared" ca="1" si="772"/>
        <v>215</v>
      </c>
      <c r="K2618" s="124">
        <f t="shared" ca="1" si="773"/>
        <v>0.15000000000000213</v>
      </c>
      <c r="L2618" s="343">
        <f t="shared" ca="1" si="764"/>
        <v>0.10518950197933186</v>
      </c>
      <c r="M2618" s="345">
        <f t="shared" ca="1" si="774"/>
        <v>0.32751163367034652</v>
      </c>
      <c r="N2618" s="344">
        <f t="shared" ca="1" si="765"/>
        <v>0.3211779099279547</v>
      </c>
      <c r="O2618" s="4"/>
      <c r="P2618" s="4"/>
      <c r="Q2618" s="3"/>
      <c r="S2618" s="4"/>
      <c r="T2618" s="4" t="b">
        <f t="shared" ca="1" si="766"/>
        <v>0</v>
      </c>
      <c r="U2618" t="b">
        <f t="shared" ca="1" si="767"/>
        <v>0</v>
      </c>
      <c r="W2618" s="317" t="b">
        <f t="shared" ca="1" si="768"/>
        <v>0</v>
      </c>
      <c r="X2618" s="317" t="b">
        <f t="shared" ca="1" si="775"/>
        <v>1</v>
      </c>
      <c r="Y2618" s="317" t="b">
        <f t="shared" ca="1" si="769"/>
        <v>0</v>
      </c>
      <c r="Z2618" t="b">
        <f t="shared" ca="1" si="770"/>
        <v>0</v>
      </c>
      <c r="AA2618" s="37" t="b">
        <f t="shared" ca="1" si="776"/>
        <v>0</v>
      </c>
      <c r="AB2618" t="b">
        <f t="shared" ca="1" si="771"/>
        <v>0</v>
      </c>
      <c r="AD2618" t="b">
        <f t="shared" ca="1" si="777"/>
        <v>0</v>
      </c>
      <c r="AE2618" s="37" t="b">
        <f t="shared" ca="1" si="778"/>
        <v>0</v>
      </c>
      <c r="AF2618" t="b">
        <f t="shared" ca="1" si="779"/>
        <v>0</v>
      </c>
      <c r="AG2618" s="317" t="b">
        <f t="shared" ca="1" si="780"/>
        <v>0</v>
      </c>
      <c r="AH2618" s="317" t="b">
        <f t="shared" ca="1" si="781"/>
        <v>1</v>
      </c>
      <c r="AI2618" s="317" t="b">
        <f t="shared" ca="1" si="782"/>
        <v>0</v>
      </c>
    </row>
    <row r="2619" spans="1:35" x14ac:dyDescent="0.25">
      <c r="A2619">
        <v>2587</v>
      </c>
      <c r="B2619" s="169">
        <f ca="1">OFFSET(InputPriceData!B$15,CalculationsAndCharts!$A2619+$A$11,0,1,1)</f>
        <v>38091</v>
      </c>
      <c r="C2619" s="3">
        <f ca="1">OFFSET(InputPriceData!G$15,CalculationsAndCharts!$A2619+$A$11,IF($C$7,8,0),1,1)</f>
        <v>1216600</v>
      </c>
      <c r="D2619" s="4">
        <f ca="1">OFFSET(InputPriceData!C$15,CalculationsAndCharts!$A2619+$A$11,IF($C$7,8,0),1,1)</f>
        <v>31.52</v>
      </c>
      <c r="E2619" s="4">
        <f ca="1">OFFSET(InputPriceData!D$15,CalculationsAndCharts!$A2619+$A$11,IF($C$7,8,0),1,1)</f>
        <v>31.85</v>
      </c>
      <c r="F2619" s="4">
        <f ca="1">OFFSET(InputPriceData!E$15,CalculationsAndCharts!$A2619+$A$11,IF($C$7,8,0),1,1)</f>
        <v>31.43</v>
      </c>
      <c r="G2619" s="4">
        <f ca="1">OFFSET(InputPriceData!F$15,CalculationsAndCharts!$A2619+$A$11,IF($C$7,8,0),1,1)</f>
        <v>31.82</v>
      </c>
      <c r="H2619" s="133"/>
      <c r="I2619" s="133"/>
      <c r="J2619" s="37">
        <f t="shared" ca="1" si="772"/>
        <v>214</v>
      </c>
      <c r="K2619" s="124">
        <f t="shared" ca="1" si="773"/>
        <v>-7.0000000000000284E-2</v>
      </c>
      <c r="L2619" s="343">
        <f t="shared" ca="1" si="764"/>
        <v>0.15131685024150718</v>
      </c>
      <c r="M2619" s="345">
        <f t="shared" ca="1" si="774"/>
        <v>0.33048600774000658</v>
      </c>
      <c r="N2619" s="344">
        <f t="shared" ca="1" si="765"/>
        <v>0.45786159382744029</v>
      </c>
      <c r="O2619" s="4"/>
      <c r="P2619" s="4"/>
      <c r="Q2619" s="3"/>
      <c r="S2619" s="4"/>
      <c r="T2619" s="4" t="b">
        <f t="shared" ca="1" si="766"/>
        <v>0</v>
      </c>
      <c r="U2619" t="b">
        <f t="shared" ca="1" si="767"/>
        <v>0</v>
      </c>
      <c r="W2619" s="317" t="b">
        <f t="shared" ca="1" si="768"/>
        <v>0</v>
      </c>
      <c r="X2619" s="317" t="b">
        <f t="shared" ca="1" si="775"/>
        <v>1</v>
      </c>
      <c r="Y2619" s="317" t="b">
        <f t="shared" ca="1" si="769"/>
        <v>0</v>
      </c>
      <c r="Z2619" t="b">
        <f t="shared" ca="1" si="770"/>
        <v>0</v>
      </c>
      <c r="AA2619" s="37" t="b">
        <f t="shared" ca="1" si="776"/>
        <v>0</v>
      </c>
      <c r="AB2619" t="b">
        <f t="shared" ca="1" si="771"/>
        <v>0</v>
      </c>
      <c r="AD2619" t="b">
        <f t="shared" ca="1" si="777"/>
        <v>0</v>
      </c>
      <c r="AE2619" s="37" t="b">
        <f t="shared" ca="1" si="778"/>
        <v>0</v>
      </c>
      <c r="AF2619" t="b">
        <f t="shared" ca="1" si="779"/>
        <v>0</v>
      </c>
      <c r="AG2619" s="317" t="b">
        <f t="shared" ca="1" si="780"/>
        <v>0</v>
      </c>
      <c r="AH2619" s="317" t="b">
        <f t="shared" ca="1" si="781"/>
        <v>1</v>
      </c>
      <c r="AI2619" s="317" t="b">
        <f t="shared" ca="1" si="782"/>
        <v>0</v>
      </c>
    </row>
    <row r="2620" spans="1:35" x14ac:dyDescent="0.25">
      <c r="A2620">
        <v>2588</v>
      </c>
      <c r="B2620" s="169">
        <f ca="1">OFFSET(InputPriceData!B$15,CalculationsAndCharts!$A2620+$A$11,0,1,1)</f>
        <v>38090</v>
      </c>
      <c r="C2620" s="3">
        <f ca="1">OFFSET(InputPriceData!G$15,CalculationsAndCharts!$A2620+$A$11,IF($C$7,8,0),1,1)</f>
        <v>910200</v>
      </c>
      <c r="D2620" s="4">
        <f ca="1">OFFSET(InputPriceData!C$15,CalculationsAndCharts!$A2620+$A$11,IF($C$7,8,0),1,1)</f>
        <v>31.98</v>
      </c>
      <c r="E2620" s="4">
        <f ca="1">OFFSET(InputPriceData!D$15,CalculationsAndCharts!$A2620+$A$11,IF($C$7,8,0),1,1)</f>
        <v>31.98</v>
      </c>
      <c r="F2620" s="4">
        <f ca="1">OFFSET(InputPriceData!E$15,CalculationsAndCharts!$A2620+$A$11,IF($C$7,8,0),1,1)</f>
        <v>31.56</v>
      </c>
      <c r="G2620" s="4">
        <f ca="1">OFFSET(InputPriceData!F$15,CalculationsAndCharts!$A2620+$A$11,IF($C$7,8,0),1,1)</f>
        <v>31.7</v>
      </c>
      <c r="H2620" s="133"/>
      <c r="I2620" s="133"/>
      <c r="J2620" s="37">
        <f t="shared" ca="1" si="772"/>
        <v>213</v>
      </c>
      <c r="K2620" s="124">
        <f t="shared" ca="1" si="773"/>
        <v>-0.17999999999999972</v>
      </c>
      <c r="L2620" s="343">
        <f t="shared" ca="1" si="764"/>
        <v>0.2095271379613329</v>
      </c>
      <c r="M2620" s="345">
        <f t="shared" ca="1" si="774"/>
        <v>0.33348739428860402</v>
      </c>
      <c r="N2620" s="344">
        <f t="shared" ca="1" si="765"/>
        <v>0.62829102853586605</v>
      </c>
      <c r="O2620" s="4"/>
      <c r="P2620" s="4"/>
      <c r="Q2620" s="3"/>
      <c r="S2620" s="4"/>
      <c r="T2620" s="4" t="b">
        <f t="shared" ca="1" si="766"/>
        <v>0</v>
      </c>
      <c r="U2620" t="b">
        <f t="shared" ca="1" si="767"/>
        <v>0</v>
      </c>
      <c r="W2620" s="317" t="b">
        <f t="shared" ca="1" si="768"/>
        <v>0</v>
      </c>
      <c r="X2620" s="317" t="b">
        <f t="shared" ca="1" si="775"/>
        <v>1</v>
      </c>
      <c r="Y2620" s="317" t="b">
        <f t="shared" ca="1" si="769"/>
        <v>0</v>
      </c>
      <c r="Z2620" t="b">
        <f t="shared" ca="1" si="770"/>
        <v>0</v>
      </c>
      <c r="AA2620" s="37" t="b">
        <f t="shared" ca="1" si="776"/>
        <v>0</v>
      </c>
      <c r="AB2620" t="b">
        <f t="shared" ca="1" si="771"/>
        <v>0</v>
      </c>
      <c r="AD2620" t="b">
        <f t="shared" ca="1" si="777"/>
        <v>0</v>
      </c>
      <c r="AE2620" s="37" t="b">
        <f t="shared" ca="1" si="778"/>
        <v>0</v>
      </c>
      <c r="AF2620" t="b">
        <f t="shared" ca="1" si="779"/>
        <v>0</v>
      </c>
      <c r="AG2620" s="317" t="b">
        <f t="shared" ca="1" si="780"/>
        <v>0</v>
      </c>
      <c r="AH2620" s="317" t="b">
        <f t="shared" ca="1" si="781"/>
        <v>1</v>
      </c>
      <c r="AI2620" s="317" t="b">
        <f t="shared" ca="1" si="782"/>
        <v>0</v>
      </c>
    </row>
    <row r="2621" spans="1:35" x14ac:dyDescent="0.25">
      <c r="A2621">
        <v>2589</v>
      </c>
      <c r="B2621" s="169">
        <f ca="1">OFFSET(InputPriceData!B$15,CalculationsAndCharts!$A2621+$A$11,0,1,1)</f>
        <v>38089</v>
      </c>
      <c r="C2621" s="3">
        <f ca="1">OFFSET(InputPriceData!G$15,CalculationsAndCharts!$A2621+$A$11,IF($C$7,8,0),1,1)</f>
        <v>805300</v>
      </c>
      <c r="D2621" s="4">
        <f ca="1">OFFSET(InputPriceData!C$15,CalculationsAndCharts!$A2621+$A$11,IF($C$7,8,0),1,1)</f>
        <v>31.88</v>
      </c>
      <c r="E2621" s="4">
        <f ca="1">OFFSET(InputPriceData!D$15,CalculationsAndCharts!$A2621+$A$11,IF($C$7,8,0),1,1)</f>
        <v>32.07</v>
      </c>
      <c r="F2621" s="4">
        <f ca="1">OFFSET(InputPriceData!E$15,CalculationsAndCharts!$A2621+$A$11,IF($C$7,8,0),1,1)</f>
        <v>31.82</v>
      </c>
      <c r="G2621" s="4">
        <f ca="1">OFFSET(InputPriceData!F$15,CalculationsAndCharts!$A2621+$A$11,IF($C$7,8,0),1,1)</f>
        <v>31.89</v>
      </c>
      <c r="H2621" s="133"/>
      <c r="I2621" s="133"/>
      <c r="J2621" s="37">
        <f t="shared" ca="1" si="772"/>
        <v>212</v>
      </c>
      <c r="K2621" s="124">
        <f t="shared" ca="1" si="773"/>
        <v>0.16000000000000014</v>
      </c>
      <c r="L2621" s="343">
        <f t="shared" ca="1" si="764"/>
        <v>0.25907716347183662</v>
      </c>
      <c r="M2621" s="345">
        <f t="shared" ca="1" si="774"/>
        <v>0.33651603863633101</v>
      </c>
      <c r="N2621" s="344">
        <f t="shared" ca="1" si="765"/>
        <v>0.76988058138833115</v>
      </c>
      <c r="O2621" s="4"/>
      <c r="P2621" s="4"/>
      <c r="Q2621" s="3"/>
      <c r="S2621" s="4"/>
      <c r="T2621" s="4" t="b">
        <f t="shared" ca="1" si="766"/>
        <v>0</v>
      </c>
      <c r="U2621" t="b">
        <f t="shared" ca="1" si="767"/>
        <v>0</v>
      </c>
      <c r="W2621" s="317" t="b">
        <f t="shared" ca="1" si="768"/>
        <v>0</v>
      </c>
      <c r="X2621" s="317" t="b">
        <f t="shared" ca="1" si="775"/>
        <v>1</v>
      </c>
      <c r="Y2621" s="317" t="b">
        <f t="shared" ca="1" si="769"/>
        <v>0</v>
      </c>
      <c r="Z2621" t="b">
        <f t="shared" ca="1" si="770"/>
        <v>0</v>
      </c>
      <c r="AA2621" s="37" t="b">
        <f t="shared" ca="1" si="776"/>
        <v>0</v>
      </c>
      <c r="AB2621" t="b">
        <f t="shared" ca="1" si="771"/>
        <v>0</v>
      </c>
      <c r="AD2621" t="b">
        <f t="shared" ca="1" si="777"/>
        <v>0</v>
      </c>
      <c r="AE2621" s="37" t="b">
        <f t="shared" ca="1" si="778"/>
        <v>0</v>
      </c>
      <c r="AF2621" t="b">
        <f t="shared" ca="1" si="779"/>
        <v>0</v>
      </c>
      <c r="AG2621" s="317" t="b">
        <f t="shared" ca="1" si="780"/>
        <v>0</v>
      </c>
      <c r="AH2621" s="317" t="b">
        <f t="shared" ca="1" si="781"/>
        <v>1</v>
      </c>
      <c r="AI2621" s="317" t="b">
        <f t="shared" ca="1" si="782"/>
        <v>0</v>
      </c>
    </row>
    <row r="2622" spans="1:35" x14ac:dyDescent="0.25">
      <c r="A2622">
        <v>2590</v>
      </c>
      <c r="B2622" s="169">
        <f ca="1">OFFSET(InputPriceData!B$15,CalculationsAndCharts!$A2622+$A$11,0,1,1)</f>
        <v>38085</v>
      </c>
      <c r="C2622" s="3">
        <f ca="1">OFFSET(InputPriceData!G$15,CalculationsAndCharts!$A2622+$A$11,IF($C$7,8,0),1,1)</f>
        <v>882400</v>
      </c>
      <c r="D2622" s="4">
        <f ca="1">OFFSET(InputPriceData!C$15,CalculationsAndCharts!$A2622+$A$11,IF($C$7,8,0),1,1)</f>
        <v>31.78</v>
      </c>
      <c r="E2622" s="4">
        <f ca="1">OFFSET(InputPriceData!D$15,CalculationsAndCharts!$A2622+$A$11,IF($C$7,8,0),1,1)</f>
        <v>31.98</v>
      </c>
      <c r="F2622" s="4">
        <f ca="1">OFFSET(InputPriceData!E$15,CalculationsAndCharts!$A2622+$A$11,IF($C$7,8,0),1,1)</f>
        <v>31.66</v>
      </c>
      <c r="G2622" s="4">
        <f ca="1">OFFSET(InputPriceData!F$15,CalculationsAndCharts!$A2622+$A$11,IF($C$7,8,0),1,1)</f>
        <v>31.88</v>
      </c>
      <c r="H2622" s="133"/>
      <c r="I2622" s="133"/>
      <c r="J2622" s="37">
        <f t="shared" ca="1" si="772"/>
        <v>211</v>
      </c>
      <c r="K2622" s="124">
        <f t="shared" ca="1" si="773"/>
        <v>-8.0000000000001847E-2</v>
      </c>
      <c r="L2622" s="343">
        <f t="shared" ca="1" si="764"/>
        <v>0.30318730132862148</v>
      </c>
      <c r="M2622" s="345">
        <f t="shared" ca="1" si="774"/>
        <v>0.33957218833131281</v>
      </c>
      <c r="N2622" s="344">
        <f t="shared" ca="1" si="765"/>
        <v>0.89285080388505955</v>
      </c>
      <c r="O2622" s="4"/>
      <c r="P2622" s="4"/>
      <c r="Q2622" s="3"/>
      <c r="S2622" s="4"/>
      <c r="T2622" s="4" t="b">
        <f t="shared" ca="1" si="766"/>
        <v>0</v>
      </c>
      <c r="U2622" t="b">
        <f t="shared" ca="1" si="767"/>
        <v>0</v>
      </c>
      <c r="W2622" s="317" t="b">
        <f t="shared" ca="1" si="768"/>
        <v>0</v>
      </c>
      <c r="X2622" s="317" t="b">
        <f t="shared" ca="1" si="775"/>
        <v>1</v>
      </c>
      <c r="Y2622" s="317" t="b">
        <f t="shared" ca="1" si="769"/>
        <v>0</v>
      </c>
      <c r="Z2622" t="b">
        <f t="shared" ca="1" si="770"/>
        <v>0</v>
      </c>
      <c r="AA2622" s="37" t="b">
        <f t="shared" ca="1" si="776"/>
        <v>0</v>
      </c>
      <c r="AB2622" t="b">
        <f t="shared" ca="1" si="771"/>
        <v>0</v>
      </c>
      <c r="AD2622" t="b">
        <f t="shared" ca="1" si="777"/>
        <v>0</v>
      </c>
      <c r="AE2622" s="37" t="b">
        <f t="shared" ca="1" si="778"/>
        <v>0</v>
      </c>
      <c r="AF2622" t="b">
        <f t="shared" ca="1" si="779"/>
        <v>0</v>
      </c>
      <c r="AG2622" s="317" t="b">
        <f t="shared" ca="1" si="780"/>
        <v>0</v>
      </c>
      <c r="AH2622" s="317" t="b">
        <f t="shared" ca="1" si="781"/>
        <v>1</v>
      </c>
      <c r="AI2622" s="317" t="b">
        <f t="shared" ca="1" si="782"/>
        <v>0</v>
      </c>
    </row>
    <row r="2623" spans="1:35" x14ac:dyDescent="0.25">
      <c r="A2623">
        <v>2591</v>
      </c>
      <c r="B2623" s="169">
        <f ca="1">OFFSET(InputPriceData!B$15,CalculationsAndCharts!$A2623+$A$11,0,1,1)</f>
        <v>38084</v>
      </c>
      <c r="C2623" s="3">
        <f ca="1">OFFSET(InputPriceData!G$15,CalculationsAndCharts!$A2623+$A$11,IF($C$7,8,0),1,1)</f>
        <v>1313600</v>
      </c>
      <c r="D2623" s="4">
        <f ca="1">OFFSET(InputPriceData!C$15,CalculationsAndCharts!$A2623+$A$11,IF($C$7,8,0),1,1)</f>
        <v>31.89</v>
      </c>
      <c r="E2623" s="4">
        <f ca="1">OFFSET(InputPriceData!D$15,CalculationsAndCharts!$A2623+$A$11,IF($C$7,8,0),1,1)</f>
        <v>31.93</v>
      </c>
      <c r="F2623" s="4">
        <f ca="1">OFFSET(InputPriceData!E$15,CalculationsAndCharts!$A2623+$A$11,IF($C$7,8,0),1,1)</f>
        <v>31.45</v>
      </c>
      <c r="G2623" s="4">
        <f ca="1">OFFSET(InputPriceData!F$15,CalculationsAndCharts!$A2623+$A$11,IF($C$7,8,0),1,1)</f>
        <v>31.73</v>
      </c>
      <c r="H2623" s="133"/>
      <c r="I2623" s="133"/>
      <c r="J2623" s="37">
        <f t="shared" ca="1" si="772"/>
        <v>210</v>
      </c>
      <c r="K2623" s="124">
        <f t="shared" ca="1" si="773"/>
        <v>-5.9999999999998721E-2</v>
      </c>
      <c r="L2623" s="343">
        <f t="shared" ca="1" si="764"/>
        <v>0.33954082694624083</v>
      </c>
      <c r="M2623" s="345">
        <f t="shared" ca="1" si="774"/>
        <v>0.34265609316984136</v>
      </c>
      <c r="N2623" s="344">
        <f t="shared" ca="1" si="765"/>
        <v>0.99090847562411088</v>
      </c>
      <c r="O2623" s="4"/>
      <c r="P2623" s="4"/>
      <c r="Q2623" s="3"/>
      <c r="S2623" s="4"/>
      <c r="T2623" s="4" t="b">
        <f t="shared" ca="1" si="766"/>
        <v>0</v>
      </c>
      <c r="U2623" t="b">
        <f t="shared" ca="1" si="767"/>
        <v>0</v>
      </c>
      <c r="W2623" s="317" t="b">
        <f t="shared" ca="1" si="768"/>
        <v>0</v>
      </c>
      <c r="X2623" s="317" t="b">
        <f t="shared" ca="1" si="775"/>
        <v>1</v>
      </c>
      <c r="Y2623" s="317" t="b">
        <f t="shared" ca="1" si="769"/>
        <v>0</v>
      </c>
      <c r="Z2623" t="b">
        <f t="shared" ca="1" si="770"/>
        <v>0</v>
      </c>
      <c r="AA2623" s="37" t="b">
        <f t="shared" ca="1" si="776"/>
        <v>0</v>
      </c>
      <c r="AB2623" t="b">
        <f t="shared" ca="1" si="771"/>
        <v>0</v>
      </c>
      <c r="AD2623" t="b">
        <f t="shared" ca="1" si="777"/>
        <v>0</v>
      </c>
      <c r="AE2623" s="37" t="b">
        <f t="shared" ca="1" si="778"/>
        <v>0</v>
      </c>
      <c r="AF2623" t="b">
        <f t="shared" ca="1" si="779"/>
        <v>0</v>
      </c>
      <c r="AG2623" s="317" t="b">
        <f t="shared" ca="1" si="780"/>
        <v>0</v>
      </c>
      <c r="AH2623" s="317" t="b">
        <f t="shared" ca="1" si="781"/>
        <v>1</v>
      </c>
      <c r="AI2623" s="317" t="b">
        <f t="shared" ca="1" si="782"/>
        <v>0</v>
      </c>
    </row>
    <row r="2624" spans="1:35" x14ac:dyDescent="0.25">
      <c r="A2624">
        <v>2592</v>
      </c>
      <c r="B2624" s="169">
        <f ca="1">OFFSET(InputPriceData!B$15,CalculationsAndCharts!$A2624+$A$11,0,1,1)</f>
        <v>38083</v>
      </c>
      <c r="C2624" s="3">
        <f ca="1">OFFSET(InputPriceData!G$15,CalculationsAndCharts!$A2624+$A$11,IF($C$7,8,0),1,1)</f>
        <v>1624000</v>
      </c>
      <c r="D2624" s="4">
        <f ca="1">OFFSET(InputPriceData!C$15,CalculationsAndCharts!$A2624+$A$11,IF($C$7,8,0),1,1)</f>
        <v>31.6</v>
      </c>
      <c r="E2624" s="4">
        <f ca="1">OFFSET(InputPriceData!D$15,CalculationsAndCharts!$A2624+$A$11,IF($C$7,8,0),1,1)</f>
        <v>31.98</v>
      </c>
      <c r="F2624" s="4">
        <f ca="1">OFFSET(InputPriceData!E$15,CalculationsAndCharts!$A2624+$A$11,IF($C$7,8,0),1,1)</f>
        <v>31.5</v>
      </c>
      <c r="G2624" s="4">
        <f ca="1">OFFSET(InputPriceData!F$15,CalculationsAndCharts!$A2624+$A$11,IF($C$7,8,0),1,1)</f>
        <v>31.96</v>
      </c>
      <c r="H2624" s="133"/>
      <c r="I2624" s="133"/>
      <c r="J2624" s="37">
        <f t="shared" ca="1" si="772"/>
        <v>209</v>
      </c>
      <c r="K2624" s="124">
        <f t="shared" ca="1" si="773"/>
        <v>0.28999999999999915</v>
      </c>
      <c r="L2624" s="343">
        <f t="shared" ca="1" si="764"/>
        <v>0.34576800521679252</v>
      </c>
      <c r="M2624" s="345">
        <f t="shared" ca="1" si="774"/>
        <v>0.34576800521679252</v>
      </c>
      <c r="N2624" s="344">
        <f t="shared" ca="1" si="765"/>
        <v>1</v>
      </c>
      <c r="O2624" s="4"/>
      <c r="P2624" s="4"/>
      <c r="Q2624" s="3"/>
      <c r="S2624" s="4"/>
      <c r="T2624" s="4" t="b">
        <f t="shared" ca="1" si="766"/>
        <v>0</v>
      </c>
      <c r="U2624" t="b">
        <f t="shared" ca="1" si="767"/>
        <v>0</v>
      </c>
      <c r="W2624" s="317" t="b">
        <f t="shared" ca="1" si="768"/>
        <v>0</v>
      </c>
      <c r="X2624" s="317" t="b">
        <f t="shared" ca="1" si="775"/>
        <v>1</v>
      </c>
      <c r="Y2624" s="317" t="b">
        <f t="shared" ca="1" si="769"/>
        <v>0</v>
      </c>
      <c r="Z2624" t="b">
        <f t="shared" ca="1" si="770"/>
        <v>0</v>
      </c>
      <c r="AA2624" s="37" t="b">
        <f t="shared" ca="1" si="776"/>
        <v>0</v>
      </c>
      <c r="AB2624" t="b">
        <f t="shared" ca="1" si="771"/>
        <v>0</v>
      </c>
      <c r="AD2624" t="b">
        <f t="shared" ca="1" si="777"/>
        <v>0</v>
      </c>
      <c r="AE2624" s="37" t="b">
        <f t="shared" ca="1" si="778"/>
        <v>0</v>
      </c>
      <c r="AF2624" t="b">
        <f t="shared" ca="1" si="779"/>
        <v>0</v>
      </c>
      <c r="AG2624" s="317" t="b">
        <f t="shared" ca="1" si="780"/>
        <v>0</v>
      </c>
      <c r="AH2624" s="317" t="b">
        <f t="shared" ca="1" si="781"/>
        <v>1</v>
      </c>
      <c r="AI2624" s="317" t="b">
        <f t="shared" ca="1" si="782"/>
        <v>0</v>
      </c>
    </row>
    <row r="2625" spans="1:35" x14ac:dyDescent="0.25">
      <c r="A2625">
        <v>2593</v>
      </c>
      <c r="B2625" s="169">
        <f ca="1">OFFSET(InputPriceData!B$15,CalculationsAndCharts!$A2625+$A$11,0,1,1)</f>
        <v>38082</v>
      </c>
      <c r="C2625" s="3">
        <f ca="1">OFFSET(InputPriceData!G$15,CalculationsAndCharts!$A2625+$A$11,IF($C$7,8,0),1,1)</f>
        <v>1052700</v>
      </c>
      <c r="D2625" s="4">
        <f ca="1">OFFSET(InputPriceData!C$15,CalculationsAndCharts!$A2625+$A$11,IF($C$7,8,0),1,1)</f>
        <v>31.56</v>
      </c>
      <c r="E2625" s="4">
        <f ca="1">OFFSET(InputPriceData!D$15,CalculationsAndCharts!$A2625+$A$11,IF($C$7,8,0),1,1)</f>
        <v>31.79</v>
      </c>
      <c r="F2625" s="4">
        <f ca="1">OFFSET(InputPriceData!E$15,CalculationsAndCharts!$A2625+$A$11,IF($C$7,8,0),1,1)</f>
        <v>31.42</v>
      </c>
      <c r="G2625" s="4">
        <f ca="1">OFFSET(InputPriceData!F$15,CalculationsAndCharts!$A2625+$A$11,IF($C$7,8,0),1,1)</f>
        <v>31.79</v>
      </c>
      <c r="H2625" s="133"/>
      <c r="I2625" s="133"/>
      <c r="J2625" s="37">
        <f t="shared" ca="1" si="772"/>
        <v>208</v>
      </c>
      <c r="K2625" s="124">
        <f t="shared" ca="1" si="773"/>
        <v>0.64999999999999858</v>
      </c>
      <c r="L2625" s="343">
        <f t="shared" ca="1" si="764"/>
        <v>0.32704584485811505</v>
      </c>
      <c r="M2625" s="345">
        <f t="shared" ca="1" si="774"/>
        <v>0.32704584485811505</v>
      </c>
      <c r="N2625" s="344">
        <f t="shared" ca="1" si="765"/>
        <v>1</v>
      </c>
      <c r="O2625" s="4"/>
      <c r="P2625" s="4"/>
      <c r="Q2625" s="3"/>
      <c r="S2625" s="4"/>
      <c r="T2625" s="4" t="b">
        <f t="shared" ca="1" si="766"/>
        <v>0</v>
      </c>
      <c r="U2625" t="b">
        <f t="shared" ca="1" si="767"/>
        <v>0</v>
      </c>
      <c r="W2625" s="317" t="b">
        <f t="shared" ca="1" si="768"/>
        <v>0</v>
      </c>
      <c r="X2625" s="317" t="b">
        <f t="shared" ca="1" si="775"/>
        <v>1</v>
      </c>
      <c r="Y2625" s="317" t="b">
        <f t="shared" ca="1" si="769"/>
        <v>0</v>
      </c>
      <c r="Z2625" t="b">
        <f t="shared" ca="1" si="770"/>
        <v>0</v>
      </c>
      <c r="AA2625" s="37" t="b">
        <f t="shared" ca="1" si="776"/>
        <v>0</v>
      </c>
      <c r="AB2625" t="b">
        <f t="shared" ca="1" si="771"/>
        <v>0</v>
      </c>
      <c r="AD2625" t="b">
        <f t="shared" ca="1" si="777"/>
        <v>0</v>
      </c>
      <c r="AE2625" s="37" t="b">
        <f t="shared" ca="1" si="778"/>
        <v>0</v>
      </c>
      <c r="AF2625" t="b">
        <f t="shared" ca="1" si="779"/>
        <v>0</v>
      </c>
      <c r="AG2625" s="317" t="b">
        <f t="shared" ca="1" si="780"/>
        <v>0</v>
      </c>
      <c r="AH2625" s="317" t="b">
        <f t="shared" ca="1" si="781"/>
        <v>1</v>
      </c>
      <c r="AI2625" s="317" t="b">
        <f t="shared" ca="1" si="782"/>
        <v>0</v>
      </c>
    </row>
    <row r="2626" spans="1:35" x14ac:dyDescent="0.25">
      <c r="A2626">
        <v>2594</v>
      </c>
      <c r="B2626" s="169">
        <f ca="1">OFFSET(InputPriceData!B$15,CalculationsAndCharts!$A2626+$A$11,0,1,1)</f>
        <v>38079</v>
      </c>
      <c r="C2626" s="3">
        <f ca="1">OFFSET(InputPriceData!G$15,CalculationsAndCharts!$A2626+$A$11,IF($C$7,8,0),1,1)</f>
        <v>1252400</v>
      </c>
      <c r="D2626" s="4">
        <f ca="1">OFFSET(InputPriceData!C$15,CalculationsAndCharts!$A2626+$A$11,IF($C$7,8,0),1,1)</f>
        <v>31.29</v>
      </c>
      <c r="E2626" s="4">
        <f ca="1">OFFSET(InputPriceData!D$15,CalculationsAndCharts!$A2626+$A$11,IF($C$7,8,0),1,1)</f>
        <v>31.7</v>
      </c>
      <c r="F2626" s="4">
        <f ca="1">OFFSET(InputPriceData!E$15,CalculationsAndCharts!$A2626+$A$11,IF($C$7,8,0),1,1)</f>
        <v>31.24</v>
      </c>
      <c r="G2626" s="4">
        <f ca="1">OFFSET(InputPriceData!F$15,CalculationsAndCharts!$A2626+$A$11,IF($C$7,8,0),1,1)</f>
        <v>31.67</v>
      </c>
      <c r="H2626" s="133"/>
      <c r="I2626" s="133"/>
      <c r="J2626" s="37">
        <f t="shared" ca="1" si="772"/>
        <v>207</v>
      </c>
      <c r="K2626" s="124">
        <f t="shared" ca="1" si="773"/>
        <v>0.33000000000000185</v>
      </c>
      <c r="L2626" s="343">
        <f t="shared" ca="1" si="764"/>
        <v>0.31546568657259055</v>
      </c>
      <c r="M2626" s="345">
        <f t="shared" ca="1" si="774"/>
        <v>0.31604252767750146</v>
      </c>
      <c r="N2626" s="344">
        <f t="shared" ca="1" si="765"/>
        <v>0.99817479910330442</v>
      </c>
      <c r="O2626" s="4"/>
      <c r="P2626" s="4"/>
      <c r="Q2626" s="3"/>
      <c r="S2626" s="4"/>
      <c r="T2626" s="4" t="b">
        <f t="shared" ca="1" si="766"/>
        <v>0</v>
      </c>
      <c r="U2626" t="b">
        <f t="shared" ca="1" si="767"/>
        <v>0</v>
      </c>
      <c r="W2626" s="317" t="b">
        <f t="shared" ca="1" si="768"/>
        <v>0</v>
      </c>
      <c r="X2626" s="317" t="b">
        <f t="shared" ca="1" si="775"/>
        <v>1</v>
      </c>
      <c r="Y2626" s="317" t="b">
        <f t="shared" ca="1" si="769"/>
        <v>0</v>
      </c>
      <c r="Z2626" t="b">
        <f t="shared" ca="1" si="770"/>
        <v>0</v>
      </c>
      <c r="AA2626" s="37" t="b">
        <f t="shared" ca="1" si="776"/>
        <v>0</v>
      </c>
      <c r="AB2626" t="b">
        <f t="shared" ca="1" si="771"/>
        <v>0</v>
      </c>
      <c r="AD2626" t="b">
        <f t="shared" ca="1" si="777"/>
        <v>0</v>
      </c>
      <c r="AE2626" s="37" t="b">
        <f t="shared" ca="1" si="778"/>
        <v>0</v>
      </c>
      <c r="AF2626" t="b">
        <f t="shared" ca="1" si="779"/>
        <v>0</v>
      </c>
      <c r="AG2626" s="317" t="b">
        <f t="shared" ca="1" si="780"/>
        <v>0</v>
      </c>
      <c r="AH2626" s="317" t="b">
        <f t="shared" ca="1" si="781"/>
        <v>1</v>
      </c>
      <c r="AI2626" s="317" t="b">
        <f t="shared" ca="1" si="782"/>
        <v>0</v>
      </c>
    </row>
    <row r="2627" spans="1:35" x14ac:dyDescent="0.25">
      <c r="A2627">
        <v>2595</v>
      </c>
      <c r="B2627" s="169">
        <f ca="1">OFFSET(InputPriceData!B$15,CalculationsAndCharts!$A2627+$A$11,0,1,1)</f>
        <v>38078</v>
      </c>
      <c r="C2627" s="3">
        <f ca="1">OFFSET(InputPriceData!G$15,CalculationsAndCharts!$A2627+$A$11,IF($C$7,8,0),1,1)</f>
        <v>1359400</v>
      </c>
      <c r="D2627" s="4">
        <f ca="1">OFFSET(InputPriceData!C$15,CalculationsAndCharts!$A2627+$A$11,IF($C$7,8,0),1,1)</f>
        <v>31.14</v>
      </c>
      <c r="E2627" s="4">
        <f ca="1">OFFSET(InputPriceData!D$15,CalculationsAndCharts!$A2627+$A$11,IF($C$7,8,0),1,1)</f>
        <v>31.34</v>
      </c>
      <c r="F2627" s="4">
        <f ca="1">OFFSET(InputPriceData!E$15,CalculationsAndCharts!$A2627+$A$11,IF($C$7,8,0),1,1)</f>
        <v>31.06</v>
      </c>
      <c r="G2627" s="4">
        <f ca="1">OFFSET(InputPriceData!F$15,CalculationsAndCharts!$A2627+$A$11,IF($C$7,8,0),1,1)</f>
        <v>31.14</v>
      </c>
      <c r="H2627" s="133"/>
      <c r="I2627" s="133"/>
      <c r="J2627" s="37">
        <f t="shared" ca="1" si="772"/>
        <v>206</v>
      </c>
      <c r="K2627" s="124">
        <f t="shared" ca="1" si="773"/>
        <v>-9.9999999999997868E-2</v>
      </c>
      <c r="L2627" s="343">
        <f t="shared" ca="1" si="764"/>
        <v>0.31891274235873002</v>
      </c>
      <c r="M2627" s="345">
        <f t="shared" ca="1" si="774"/>
        <v>0.31891274235873002</v>
      </c>
      <c r="N2627" s="344">
        <f t="shared" ca="1" si="765"/>
        <v>1</v>
      </c>
      <c r="O2627" s="4"/>
      <c r="P2627" s="4"/>
      <c r="Q2627" s="3"/>
      <c r="S2627" s="4"/>
      <c r="T2627" s="4" t="b">
        <f t="shared" ca="1" si="766"/>
        <v>0</v>
      </c>
      <c r="U2627" t="b">
        <f t="shared" ca="1" si="767"/>
        <v>0</v>
      </c>
      <c r="W2627" s="317" t="b">
        <f t="shared" ca="1" si="768"/>
        <v>0</v>
      </c>
      <c r="X2627" s="317" t="b">
        <f t="shared" ca="1" si="775"/>
        <v>1</v>
      </c>
      <c r="Y2627" s="317" t="b">
        <f t="shared" ca="1" si="769"/>
        <v>0</v>
      </c>
      <c r="Z2627" t="b">
        <f t="shared" ca="1" si="770"/>
        <v>0</v>
      </c>
      <c r="AA2627" s="37" t="b">
        <f t="shared" ca="1" si="776"/>
        <v>0</v>
      </c>
      <c r="AB2627" t="b">
        <f t="shared" ca="1" si="771"/>
        <v>0</v>
      </c>
      <c r="AD2627" t="b">
        <f t="shared" ca="1" si="777"/>
        <v>0</v>
      </c>
      <c r="AE2627" s="37" t="b">
        <f t="shared" ca="1" si="778"/>
        <v>0</v>
      </c>
      <c r="AF2627" t="b">
        <f t="shared" ca="1" si="779"/>
        <v>0</v>
      </c>
      <c r="AG2627" s="317" t="b">
        <f t="shared" ca="1" si="780"/>
        <v>0</v>
      </c>
      <c r="AH2627" s="317" t="b">
        <f t="shared" ca="1" si="781"/>
        <v>1</v>
      </c>
      <c r="AI2627" s="317" t="b">
        <f t="shared" ca="1" si="782"/>
        <v>0</v>
      </c>
    </row>
    <row r="2628" spans="1:35" x14ac:dyDescent="0.25">
      <c r="A2628">
        <v>2596</v>
      </c>
      <c r="B2628" s="169">
        <f ca="1">OFFSET(InputPriceData!B$15,CalculationsAndCharts!$A2628+$A$11,0,1,1)</f>
        <v>38077</v>
      </c>
      <c r="C2628" s="3">
        <f ca="1">OFFSET(InputPriceData!G$15,CalculationsAndCharts!$A2628+$A$11,IF($C$7,8,0),1,1)</f>
        <v>1291900</v>
      </c>
      <c r="D2628" s="4">
        <f ca="1">OFFSET(InputPriceData!C$15,CalculationsAndCharts!$A2628+$A$11,IF($C$7,8,0),1,1)</f>
        <v>31.17</v>
      </c>
      <c r="E2628" s="4">
        <f ca="1">OFFSET(InputPriceData!D$15,CalculationsAndCharts!$A2628+$A$11,IF($C$7,8,0),1,1)</f>
        <v>31.41</v>
      </c>
      <c r="F2628" s="4">
        <f ca="1">OFFSET(InputPriceData!E$15,CalculationsAndCharts!$A2628+$A$11,IF($C$7,8,0),1,1)</f>
        <v>30.98</v>
      </c>
      <c r="G2628" s="4">
        <f ca="1">OFFSET(InputPriceData!F$15,CalculationsAndCharts!$A2628+$A$11,IF($C$7,8,0),1,1)</f>
        <v>31.34</v>
      </c>
      <c r="H2628" s="133"/>
      <c r="I2628" s="133"/>
      <c r="J2628" s="37">
        <f t="shared" ca="1" si="772"/>
        <v>205</v>
      </c>
      <c r="K2628" s="124">
        <f t="shared" ca="1" si="773"/>
        <v>0.28000000000000114</v>
      </c>
      <c r="L2628" s="343">
        <f t="shared" ca="1" si="764"/>
        <v>0.29916434124958619</v>
      </c>
      <c r="M2628" s="345">
        <f t="shared" ca="1" si="774"/>
        <v>0.29916434124958619</v>
      </c>
      <c r="N2628" s="344">
        <f t="shared" ca="1" si="765"/>
        <v>1</v>
      </c>
      <c r="O2628" s="4"/>
      <c r="P2628" s="4"/>
      <c r="Q2628" s="3"/>
      <c r="S2628" s="4"/>
      <c r="T2628" s="4" t="b">
        <f t="shared" ca="1" si="766"/>
        <v>0</v>
      </c>
      <c r="U2628" t="b">
        <f t="shared" ca="1" si="767"/>
        <v>0</v>
      </c>
      <c r="W2628" s="317" t="b">
        <f t="shared" ca="1" si="768"/>
        <v>0</v>
      </c>
      <c r="X2628" s="317" t="b">
        <f t="shared" ca="1" si="775"/>
        <v>1</v>
      </c>
      <c r="Y2628" s="317" t="b">
        <f t="shared" ca="1" si="769"/>
        <v>0</v>
      </c>
      <c r="Z2628" t="b">
        <f t="shared" ca="1" si="770"/>
        <v>0</v>
      </c>
      <c r="AA2628" s="37" t="b">
        <f t="shared" ca="1" si="776"/>
        <v>0</v>
      </c>
      <c r="AB2628" t="b">
        <f t="shared" ca="1" si="771"/>
        <v>0</v>
      </c>
      <c r="AD2628" t="b">
        <f t="shared" ca="1" si="777"/>
        <v>0</v>
      </c>
      <c r="AE2628" s="37" t="b">
        <f t="shared" ca="1" si="778"/>
        <v>0</v>
      </c>
      <c r="AF2628" t="b">
        <f t="shared" ca="1" si="779"/>
        <v>0</v>
      </c>
      <c r="AG2628" s="317" t="b">
        <f t="shared" ca="1" si="780"/>
        <v>0</v>
      </c>
      <c r="AH2628" s="317" t="b">
        <f t="shared" ca="1" si="781"/>
        <v>1</v>
      </c>
      <c r="AI2628" s="317" t="b">
        <f t="shared" ca="1" si="782"/>
        <v>0</v>
      </c>
    </row>
    <row r="2629" spans="1:35" x14ac:dyDescent="0.25">
      <c r="A2629">
        <v>2597</v>
      </c>
      <c r="B2629" s="169">
        <f ca="1">OFFSET(InputPriceData!B$15,CalculationsAndCharts!$A2629+$A$11,0,1,1)</f>
        <v>38076</v>
      </c>
      <c r="C2629" s="3">
        <f ca="1">OFFSET(InputPriceData!G$15,CalculationsAndCharts!$A2629+$A$11,IF($C$7,8,0),1,1)</f>
        <v>1356900</v>
      </c>
      <c r="D2629" s="4">
        <f ca="1">OFFSET(InputPriceData!C$15,CalculationsAndCharts!$A2629+$A$11,IF($C$7,8,0),1,1)</f>
        <v>31.13</v>
      </c>
      <c r="E2629" s="4">
        <f ca="1">OFFSET(InputPriceData!D$15,CalculationsAndCharts!$A2629+$A$11,IF($C$7,8,0),1,1)</f>
        <v>31.31</v>
      </c>
      <c r="F2629" s="4">
        <f ca="1">OFFSET(InputPriceData!E$15,CalculationsAndCharts!$A2629+$A$11,IF($C$7,8,0),1,1)</f>
        <v>30.98</v>
      </c>
      <c r="G2629" s="4">
        <f ca="1">OFFSET(InputPriceData!F$15,CalculationsAndCharts!$A2629+$A$11,IF($C$7,8,0),1,1)</f>
        <v>31.24</v>
      </c>
      <c r="H2629" s="133"/>
      <c r="I2629" s="133"/>
      <c r="J2629" s="37">
        <f t="shared" ca="1" si="772"/>
        <v>204</v>
      </c>
      <c r="K2629" s="124">
        <f t="shared" ca="1" si="773"/>
        <v>0.4599999999999973</v>
      </c>
      <c r="L2629" s="343">
        <f t="shared" ca="1" si="764"/>
        <v>0.2426008198933125</v>
      </c>
      <c r="M2629" s="345">
        <f t="shared" ca="1" si="774"/>
        <v>0.29901643017047036</v>
      </c>
      <c r="N2629" s="344">
        <f t="shared" ca="1" si="765"/>
        <v>0.81132939669905391</v>
      </c>
      <c r="O2629" s="4"/>
      <c r="P2629" s="4"/>
      <c r="Q2629" s="3"/>
      <c r="S2629" s="4"/>
      <c r="T2629" s="4" t="b">
        <f t="shared" ca="1" si="766"/>
        <v>0</v>
      </c>
      <c r="U2629" t="b">
        <f t="shared" ca="1" si="767"/>
        <v>0</v>
      </c>
      <c r="W2629" s="317" t="b">
        <f t="shared" ca="1" si="768"/>
        <v>0</v>
      </c>
      <c r="X2629" s="317" t="b">
        <f t="shared" ca="1" si="775"/>
        <v>1</v>
      </c>
      <c r="Y2629" s="317" t="b">
        <f t="shared" ca="1" si="769"/>
        <v>0</v>
      </c>
      <c r="Z2629" t="b">
        <f t="shared" ca="1" si="770"/>
        <v>0</v>
      </c>
      <c r="AA2629" s="37" t="b">
        <f t="shared" ca="1" si="776"/>
        <v>0</v>
      </c>
      <c r="AB2629" t="b">
        <f t="shared" ca="1" si="771"/>
        <v>0</v>
      </c>
      <c r="AD2629" t="b">
        <f t="shared" ca="1" si="777"/>
        <v>0</v>
      </c>
      <c r="AE2629" s="37" t="b">
        <f t="shared" ca="1" si="778"/>
        <v>0</v>
      </c>
      <c r="AF2629" t="b">
        <f t="shared" ca="1" si="779"/>
        <v>0</v>
      </c>
      <c r="AG2629" s="317" t="b">
        <f t="shared" ca="1" si="780"/>
        <v>0</v>
      </c>
      <c r="AH2629" s="317" t="b">
        <f t="shared" ca="1" si="781"/>
        <v>1</v>
      </c>
      <c r="AI2629" s="317" t="b">
        <f t="shared" ca="1" si="782"/>
        <v>0</v>
      </c>
    </row>
    <row r="2630" spans="1:35" x14ac:dyDescent="0.25">
      <c r="A2630">
        <v>2598</v>
      </c>
      <c r="B2630" s="169">
        <f ca="1">OFFSET(InputPriceData!B$15,CalculationsAndCharts!$A2630+$A$11,0,1,1)</f>
        <v>38075</v>
      </c>
      <c r="C2630" s="3">
        <f ca="1">OFFSET(InputPriceData!G$15,CalculationsAndCharts!$A2630+$A$11,IF($C$7,8,0),1,1)</f>
        <v>1221900</v>
      </c>
      <c r="D2630" s="4">
        <f ca="1">OFFSET(InputPriceData!C$15,CalculationsAndCharts!$A2630+$A$11,IF($C$7,8,0),1,1)</f>
        <v>30.87</v>
      </c>
      <c r="E2630" s="4">
        <f ca="1">OFFSET(InputPriceData!D$15,CalculationsAndCharts!$A2630+$A$11,IF($C$7,8,0),1,1)</f>
        <v>31.16</v>
      </c>
      <c r="F2630" s="4">
        <f ca="1">OFFSET(InputPriceData!E$15,CalculationsAndCharts!$A2630+$A$11,IF($C$7,8,0),1,1)</f>
        <v>30.73</v>
      </c>
      <c r="G2630" s="4">
        <f ca="1">OFFSET(InputPriceData!F$15,CalculationsAndCharts!$A2630+$A$11,IF($C$7,8,0),1,1)</f>
        <v>31.06</v>
      </c>
      <c r="H2630" s="133"/>
      <c r="I2630" s="133"/>
      <c r="J2630" s="37">
        <f t="shared" ca="1" si="772"/>
        <v>203</v>
      </c>
      <c r="K2630" s="124">
        <f t="shared" ca="1" si="773"/>
        <v>0.34999999999999787</v>
      </c>
      <c r="L2630" s="343">
        <f t="shared" ca="1" si="764"/>
        <v>0.17009911299660857</v>
      </c>
      <c r="M2630" s="345">
        <f t="shared" ca="1" si="774"/>
        <v>0.30173201833548979</v>
      </c>
      <c r="N2630" s="344">
        <f t="shared" ca="1" si="765"/>
        <v>0.56374233644464866</v>
      </c>
      <c r="O2630" s="4"/>
      <c r="P2630" s="4"/>
      <c r="Q2630" s="3"/>
      <c r="S2630" s="4"/>
      <c r="T2630" s="4" t="b">
        <f t="shared" ca="1" si="766"/>
        <v>0</v>
      </c>
      <c r="U2630" t="b">
        <f t="shared" ca="1" si="767"/>
        <v>0</v>
      </c>
      <c r="W2630" s="317" t="b">
        <f t="shared" ca="1" si="768"/>
        <v>1</v>
      </c>
      <c r="X2630" s="317" t="b">
        <f t="shared" ca="1" si="775"/>
        <v>1</v>
      </c>
      <c r="Y2630" s="317" t="b">
        <f t="shared" ca="1" si="769"/>
        <v>0</v>
      </c>
      <c r="Z2630" t="b">
        <f t="shared" ca="1" si="770"/>
        <v>0</v>
      </c>
      <c r="AA2630" s="37" t="b">
        <f t="shared" ca="1" si="776"/>
        <v>0</v>
      </c>
      <c r="AB2630" t="b">
        <f t="shared" ca="1" si="771"/>
        <v>1</v>
      </c>
      <c r="AD2630" t="b">
        <f t="shared" ca="1" si="777"/>
        <v>0</v>
      </c>
      <c r="AE2630" s="37" t="b">
        <f t="shared" ca="1" si="778"/>
        <v>0</v>
      </c>
      <c r="AF2630" t="b">
        <f t="shared" ca="1" si="779"/>
        <v>1</v>
      </c>
      <c r="AG2630" s="317" t="b">
        <f t="shared" ca="1" si="780"/>
        <v>1</v>
      </c>
      <c r="AH2630" s="317" t="b">
        <f t="shared" ca="1" si="781"/>
        <v>1</v>
      </c>
      <c r="AI2630" s="317" t="b">
        <f t="shared" ca="1" si="782"/>
        <v>0</v>
      </c>
    </row>
    <row r="2631" spans="1:35" x14ac:dyDescent="0.25">
      <c r="A2631">
        <v>2599</v>
      </c>
      <c r="B2631" s="169">
        <f ca="1">OFFSET(InputPriceData!B$15,CalculationsAndCharts!$A2631+$A$11,0,1,1)</f>
        <v>38072</v>
      </c>
      <c r="C2631" s="3">
        <f ca="1">OFFSET(InputPriceData!G$15,CalculationsAndCharts!$A2631+$A$11,IF($C$7,8,0),1,1)</f>
        <v>1623900</v>
      </c>
      <c r="D2631" s="4">
        <f ca="1">OFFSET(InputPriceData!C$15,CalculationsAndCharts!$A2631+$A$11,IF($C$7,8,0),1,1)</f>
        <v>30.71</v>
      </c>
      <c r="E2631" s="4">
        <f ca="1">OFFSET(InputPriceData!D$15,CalculationsAndCharts!$A2631+$A$11,IF($C$7,8,0),1,1)</f>
        <v>30.95</v>
      </c>
      <c r="F2631" s="4">
        <f ca="1">OFFSET(InputPriceData!E$15,CalculationsAndCharts!$A2631+$A$11,IF($C$7,8,0),1,1)</f>
        <v>30.4</v>
      </c>
      <c r="G2631" s="4">
        <f ca="1">OFFSET(InputPriceData!F$15,CalculationsAndCharts!$A2631+$A$11,IF($C$7,8,0),1,1)</f>
        <v>30.78</v>
      </c>
      <c r="H2631" s="133"/>
      <c r="I2631" s="133"/>
      <c r="J2631" s="37">
        <f t="shared" ca="1" si="772"/>
        <v>202</v>
      </c>
      <c r="K2631" s="124">
        <f t="shared" ca="1" si="773"/>
        <v>0.38000000000000256</v>
      </c>
      <c r="L2631" s="343">
        <f t="shared" ca="1" si="764"/>
        <v>8.5990269117050794E-2</v>
      </c>
      <c r="M2631" s="345">
        <f t="shared" ca="1" si="774"/>
        <v>0.3044722687542783</v>
      </c>
      <c r="N2631" s="344">
        <f t="shared" ca="1" si="765"/>
        <v>0.2824239772931455</v>
      </c>
      <c r="O2631" s="4"/>
      <c r="P2631" s="4"/>
      <c r="Q2631" s="3"/>
      <c r="S2631" s="4"/>
      <c r="T2631" s="4" t="b">
        <f t="shared" ca="1" si="766"/>
        <v>1</v>
      </c>
      <c r="U2631" t="b">
        <f t="shared" ca="1" si="767"/>
        <v>0</v>
      </c>
      <c r="W2631" s="317" t="b">
        <f t="shared" ca="1" si="768"/>
        <v>0</v>
      </c>
      <c r="X2631" s="317" t="b">
        <f t="shared" ca="1" si="775"/>
        <v>0</v>
      </c>
      <c r="Y2631" s="317" t="b">
        <f t="shared" ca="1" si="769"/>
        <v>0</v>
      </c>
      <c r="Z2631" t="b">
        <f t="shared" ca="1" si="770"/>
        <v>0</v>
      </c>
      <c r="AA2631" s="37" t="b">
        <f t="shared" ca="1" si="776"/>
        <v>1</v>
      </c>
      <c r="AB2631" t="b">
        <f t="shared" ca="1" si="771"/>
        <v>0</v>
      </c>
      <c r="AD2631" t="b">
        <f t="shared" ca="1" si="777"/>
        <v>0</v>
      </c>
      <c r="AE2631" s="37" t="b">
        <f t="shared" ca="1" si="778"/>
        <v>1</v>
      </c>
      <c r="AF2631" t="b">
        <f t="shared" ca="1" si="779"/>
        <v>0</v>
      </c>
      <c r="AG2631" s="317" t="b">
        <f t="shared" ca="1" si="780"/>
        <v>0</v>
      </c>
      <c r="AH2631" s="317" t="b">
        <f t="shared" ca="1" si="781"/>
        <v>0</v>
      </c>
      <c r="AI2631" s="317" t="b">
        <f t="shared" ca="1" si="782"/>
        <v>0</v>
      </c>
    </row>
    <row r="2632" spans="1:35" x14ac:dyDescent="0.25">
      <c r="A2632">
        <v>2600</v>
      </c>
      <c r="B2632" s="169">
        <f ca="1">OFFSET(InputPriceData!B$15,CalculationsAndCharts!$A2632+$A$11,0,1,1)</f>
        <v>38071</v>
      </c>
      <c r="C2632" s="3">
        <f ca="1">OFFSET(InputPriceData!G$15,CalculationsAndCharts!$A2632+$A$11,IF($C$7,8,0),1,1)</f>
        <v>1451800</v>
      </c>
      <c r="D2632" s="4">
        <f ca="1">OFFSET(InputPriceData!C$15,CalculationsAndCharts!$A2632+$A$11,IF($C$7,8,0),1,1)</f>
        <v>30.6</v>
      </c>
      <c r="E2632" s="4">
        <f ca="1">OFFSET(InputPriceData!D$15,CalculationsAndCharts!$A2632+$A$11,IF($C$7,8,0),1,1)</f>
        <v>30.71</v>
      </c>
      <c r="F2632" s="4">
        <f ca="1">OFFSET(InputPriceData!E$15,CalculationsAndCharts!$A2632+$A$11,IF($C$7,8,0),1,1)</f>
        <v>30.25</v>
      </c>
      <c r="G2632" s="4">
        <f ca="1">OFFSET(InputPriceData!F$15,CalculationsAndCharts!$A2632+$A$11,IF($C$7,8,0),1,1)</f>
        <v>30.71</v>
      </c>
      <c r="H2632" s="133"/>
      <c r="I2632" s="133"/>
      <c r="J2632" s="37">
        <f t="shared" ca="1" si="772"/>
        <v>201</v>
      </c>
      <c r="K2632" s="124">
        <f t="shared" ca="1" si="773"/>
        <v>0.44999999999999929</v>
      </c>
      <c r="L2632" s="343">
        <f t="shared" ca="1" si="764"/>
        <v>-1.0782808910530489E-2</v>
      </c>
      <c r="M2632" s="345">
        <f t="shared" ca="1" si="774"/>
        <v>0.30723740540290445</v>
      </c>
      <c r="N2632" s="344">
        <f t="shared" ca="1" si="765"/>
        <v>-3.5096016047883712E-2</v>
      </c>
      <c r="O2632" s="4"/>
      <c r="P2632" s="4"/>
      <c r="Q2632" s="3"/>
      <c r="S2632" s="4"/>
      <c r="T2632" s="4" t="b">
        <f t="shared" ca="1" si="766"/>
        <v>0</v>
      </c>
      <c r="U2632" t="b">
        <f t="shared" ca="1" si="767"/>
        <v>0</v>
      </c>
      <c r="W2632" s="317" t="b">
        <f t="shared" ca="1" si="768"/>
        <v>0</v>
      </c>
      <c r="X2632" s="317" t="b">
        <f t="shared" ca="1" si="775"/>
        <v>0</v>
      </c>
      <c r="Y2632" s="317" t="b">
        <f t="shared" ca="1" si="769"/>
        <v>0</v>
      </c>
      <c r="Z2632" t="b">
        <f t="shared" ca="1" si="770"/>
        <v>0</v>
      </c>
      <c r="AA2632" s="37" t="b">
        <f t="shared" ca="1" si="776"/>
        <v>1</v>
      </c>
      <c r="AB2632" t="b">
        <f t="shared" ca="1" si="771"/>
        <v>0</v>
      </c>
      <c r="AD2632" t="b">
        <f t="shared" ca="1" si="777"/>
        <v>0</v>
      </c>
      <c r="AE2632" s="37" t="b">
        <f t="shared" ca="1" si="778"/>
        <v>1</v>
      </c>
      <c r="AF2632" t="b">
        <f t="shared" ca="1" si="779"/>
        <v>0</v>
      </c>
      <c r="AG2632" s="317" t="b">
        <f t="shared" ca="1" si="780"/>
        <v>0</v>
      </c>
      <c r="AH2632" s="317" t="b">
        <f t="shared" ca="1" si="781"/>
        <v>0</v>
      </c>
      <c r="AI2632" s="317" t="b">
        <f t="shared" ca="1" si="782"/>
        <v>0</v>
      </c>
    </row>
    <row r="2633" spans="1:35" x14ac:dyDescent="0.25">
      <c r="A2633">
        <v>2601</v>
      </c>
      <c r="B2633" s="169">
        <f ca="1">OFFSET(InputPriceData!B$15,CalculationsAndCharts!$A2633+$A$11,0,1,1)</f>
        <v>38070</v>
      </c>
      <c r="C2633" s="3">
        <f ca="1">OFFSET(InputPriceData!G$15,CalculationsAndCharts!$A2633+$A$11,IF($C$7,8,0),1,1)</f>
        <v>1910400</v>
      </c>
      <c r="D2633" s="4">
        <f ca="1">OFFSET(InputPriceData!C$15,CalculationsAndCharts!$A2633+$A$11,IF($C$7,8,0),1,1)</f>
        <v>30.25</v>
      </c>
      <c r="E2633" s="4">
        <f ca="1">OFFSET(InputPriceData!D$15,CalculationsAndCharts!$A2633+$A$11,IF($C$7,8,0),1,1)</f>
        <v>30.54</v>
      </c>
      <c r="F2633" s="4">
        <f ca="1">OFFSET(InputPriceData!E$15,CalculationsAndCharts!$A2633+$A$11,IF($C$7,8,0),1,1)</f>
        <v>30.11</v>
      </c>
      <c r="G2633" s="4">
        <f ca="1">OFFSET(InputPriceData!F$15,CalculationsAndCharts!$A2633+$A$11,IF($C$7,8,0),1,1)</f>
        <v>30.4</v>
      </c>
      <c r="H2633" s="133"/>
      <c r="I2633" s="133"/>
      <c r="J2633" s="37">
        <f t="shared" ca="1" si="772"/>
        <v>200</v>
      </c>
      <c r="K2633" s="124">
        <f t="shared" ca="1" si="773"/>
        <v>0.58999999999999986</v>
      </c>
      <c r="L2633" s="343">
        <f t="shared" ca="1" si="764"/>
        <v>-0.10921955882147205</v>
      </c>
      <c r="M2633" s="345">
        <f t="shared" ca="1" si="774"/>
        <v>0.31002765429152823</v>
      </c>
      <c r="N2633" s="344">
        <f t="shared" ca="1" si="765"/>
        <v>-0.35228973064051133</v>
      </c>
      <c r="O2633" s="4"/>
      <c r="P2633" s="4"/>
      <c r="Q2633" s="3"/>
      <c r="S2633" s="4"/>
      <c r="T2633" s="4" t="b">
        <f t="shared" ca="1" si="766"/>
        <v>0</v>
      </c>
      <c r="U2633" t="b">
        <f t="shared" ca="1" si="767"/>
        <v>0</v>
      </c>
      <c r="W2633" s="317" t="b">
        <f t="shared" ca="1" si="768"/>
        <v>0</v>
      </c>
      <c r="X2633" s="317" t="b">
        <f t="shared" ca="1" si="775"/>
        <v>0</v>
      </c>
      <c r="Y2633" s="317" t="b">
        <f t="shared" ca="1" si="769"/>
        <v>0</v>
      </c>
      <c r="Z2633" t="b">
        <f t="shared" ca="1" si="770"/>
        <v>0</v>
      </c>
      <c r="AA2633" s="37" t="b">
        <f t="shared" ca="1" si="776"/>
        <v>1</v>
      </c>
      <c r="AB2633" t="b">
        <f t="shared" ca="1" si="771"/>
        <v>0</v>
      </c>
      <c r="AD2633" t="b">
        <f t="shared" ca="1" si="777"/>
        <v>0</v>
      </c>
      <c r="AE2633" s="37" t="b">
        <f t="shared" ca="1" si="778"/>
        <v>1</v>
      </c>
      <c r="AF2633" t="b">
        <f t="shared" ca="1" si="779"/>
        <v>0</v>
      </c>
      <c r="AG2633" s="317" t="b">
        <f t="shared" ca="1" si="780"/>
        <v>0</v>
      </c>
      <c r="AH2633" s="317" t="b">
        <f t="shared" ca="1" si="781"/>
        <v>0</v>
      </c>
      <c r="AI2633" s="317" t="b">
        <f t="shared" ca="1" si="782"/>
        <v>0</v>
      </c>
    </row>
    <row r="2634" spans="1:35" x14ac:dyDescent="0.25">
      <c r="A2634">
        <v>2602</v>
      </c>
      <c r="B2634" s="169">
        <f ca="1">OFFSET(InputPriceData!B$15,CalculationsAndCharts!$A2634+$A$11,0,1,1)</f>
        <v>38069</v>
      </c>
      <c r="C2634" s="3">
        <f ca="1">OFFSET(InputPriceData!G$15,CalculationsAndCharts!$A2634+$A$11,IF($C$7,8,0),1,1)</f>
        <v>1481100</v>
      </c>
      <c r="D2634" s="4">
        <f ca="1">OFFSET(InputPriceData!C$15,CalculationsAndCharts!$A2634+$A$11,IF($C$7,8,0),1,1)</f>
        <v>29.81</v>
      </c>
      <c r="E2634" s="4">
        <f ca="1">OFFSET(InputPriceData!D$15,CalculationsAndCharts!$A2634+$A$11,IF($C$7,8,0),1,1)</f>
        <v>30.39</v>
      </c>
      <c r="F2634" s="4">
        <f ca="1">OFFSET(InputPriceData!E$15,CalculationsAndCharts!$A2634+$A$11,IF($C$7,8,0),1,1)</f>
        <v>29.81</v>
      </c>
      <c r="G2634" s="4">
        <f ca="1">OFFSET(InputPriceData!F$15,CalculationsAndCharts!$A2634+$A$11,IF($C$7,8,0),1,1)</f>
        <v>30.26</v>
      </c>
      <c r="H2634" s="133"/>
      <c r="I2634" s="133"/>
      <c r="J2634" s="37">
        <f t="shared" ca="1" si="772"/>
        <v>199</v>
      </c>
      <c r="K2634" s="124">
        <f t="shared" ca="1" si="773"/>
        <v>0.2900000000000027</v>
      </c>
      <c r="L2634" s="343">
        <f t="shared" ca="1" si="764"/>
        <v>-0.18518576729472869</v>
      </c>
      <c r="M2634" s="345">
        <f t="shared" ca="1" si="774"/>
        <v>0.31284324348287412</v>
      </c>
      <c r="N2634" s="344">
        <f t="shared" ca="1" si="765"/>
        <v>-0.59194427609514999</v>
      </c>
      <c r="O2634" s="4"/>
      <c r="P2634" s="4"/>
      <c r="Q2634" s="3"/>
      <c r="S2634" s="4"/>
      <c r="T2634" s="4" t="b">
        <f t="shared" ca="1" si="766"/>
        <v>0</v>
      </c>
      <c r="U2634" t="b">
        <f t="shared" ca="1" si="767"/>
        <v>0</v>
      </c>
      <c r="W2634" s="317" t="b">
        <f t="shared" ca="1" si="768"/>
        <v>0</v>
      </c>
      <c r="X2634" s="317" t="b">
        <f t="shared" ca="1" si="775"/>
        <v>0</v>
      </c>
      <c r="Y2634" s="317" t="b">
        <f t="shared" ca="1" si="769"/>
        <v>0</v>
      </c>
      <c r="Z2634" t="b">
        <f t="shared" ca="1" si="770"/>
        <v>0</v>
      </c>
      <c r="AA2634" s="37" t="b">
        <f t="shared" ca="1" si="776"/>
        <v>1</v>
      </c>
      <c r="AB2634" t="b">
        <f t="shared" ca="1" si="771"/>
        <v>0</v>
      </c>
      <c r="AD2634" t="b">
        <f t="shared" ca="1" si="777"/>
        <v>0</v>
      </c>
      <c r="AE2634" s="37" t="b">
        <f t="shared" ca="1" si="778"/>
        <v>1</v>
      </c>
      <c r="AF2634" t="b">
        <f t="shared" ca="1" si="779"/>
        <v>0</v>
      </c>
      <c r="AG2634" s="317" t="b">
        <f t="shared" ca="1" si="780"/>
        <v>0</v>
      </c>
      <c r="AH2634" s="317" t="b">
        <f t="shared" ca="1" si="781"/>
        <v>0</v>
      </c>
      <c r="AI2634" s="317" t="b">
        <f t="shared" ca="1" si="782"/>
        <v>0</v>
      </c>
    </row>
    <row r="2635" spans="1:35" x14ac:dyDescent="0.25">
      <c r="A2635">
        <v>2603</v>
      </c>
      <c r="B2635" s="169">
        <f ca="1">OFFSET(InputPriceData!B$15,CalculationsAndCharts!$A2635+$A$11,0,1,1)</f>
        <v>38068</v>
      </c>
      <c r="C2635" s="3">
        <f ca="1">OFFSET(InputPriceData!G$15,CalculationsAndCharts!$A2635+$A$11,IF($C$7,8,0),1,1)</f>
        <v>1832800</v>
      </c>
      <c r="D2635" s="4">
        <f ca="1">OFFSET(InputPriceData!C$15,CalculationsAndCharts!$A2635+$A$11,IF($C$7,8,0),1,1)</f>
        <v>29.98</v>
      </c>
      <c r="E2635" s="4">
        <f ca="1">OFFSET(InputPriceData!D$15,CalculationsAndCharts!$A2635+$A$11,IF($C$7,8,0),1,1)</f>
        <v>29.98</v>
      </c>
      <c r="F2635" s="4">
        <f ca="1">OFFSET(InputPriceData!E$15,CalculationsAndCharts!$A2635+$A$11,IF($C$7,8,0),1,1)</f>
        <v>29.51</v>
      </c>
      <c r="G2635" s="4">
        <f ca="1">OFFSET(InputPriceData!F$15,CalculationsAndCharts!$A2635+$A$11,IF($C$7,8,0),1,1)</f>
        <v>29.81</v>
      </c>
      <c r="H2635" s="133"/>
      <c r="I2635" s="133"/>
      <c r="J2635" s="37">
        <f t="shared" ca="1" si="772"/>
        <v>198</v>
      </c>
      <c r="K2635" s="124">
        <f t="shared" ca="1" si="773"/>
        <v>-0.26999999999999957</v>
      </c>
      <c r="L2635" s="343">
        <f t="shared" ca="1" si="764"/>
        <v>-0.22661121531022435</v>
      </c>
      <c r="M2635" s="345">
        <f t="shared" ca="1" si="774"/>
        <v>0.31568440311087198</v>
      </c>
      <c r="N2635" s="344">
        <f t="shared" ca="1" si="765"/>
        <v>-0.71784102438103636</v>
      </c>
      <c r="O2635" s="4"/>
      <c r="P2635" s="4"/>
      <c r="Q2635" s="3"/>
      <c r="S2635" s="4"/>
      <c r="T2635" s="4" t="b">
        <f t="shared" ca="1" si="766"/>
        <v>0</v>
      </c>
      <c r="U2635" t="b">
        <f t="shared" ca="1" si="767"/>
        <v>0</v>
      </c>
      <c r="W2635" s="317" t="b">
        <f t="shared" ca="1" si="768"/>
        <v>0</v>
      </c>
      <c r="X2635" s="317" t="b">
        <f t="shared" ca="1" si="775"/>
        <v>0</v>
      </c>
      <c r="Y2635" s="317" t="b">
        <f t="shared" ca="1" si="769"/>
        <v>0</v>
      </c>
      <c r="Z2635" t="b">
        <f t="shared" ca="1" si="770"/>
        <v>0</v>
      </c>
      <c r="AA2635" s="37" t="b">
        <f t="shared" ca="1" si="776"/>
        <v>1</v>
      </c>
      <c r="AB2635" t="b">
        <f t="shared" ca="1" si="771"/>
        <v>0</v>
      </c>
      <c r="AD2635" t="b">
        <f t="shared" ca="1" si="777"/>
        <v>0</v>
      </c>
      <c r="AE2635" s="37" t="b">
        <f t="shared" ca="1" si="778"/>
        <v>1</v>
      </c>
      <c r="AF2635" t="b">
        <f t="shared" ca="1" si="779"/>
        <v>0</v>
      </c>
      <c r="AG2635" s="317" t="b">
        <f t="shared" ca="1" si="780"/>
        <v>0</v>
      </c>
      <c r="AH2635" s="317" t="b">
        <f t="shared" ca="1" si="781"/>
        <v>0</v>
      </c>
      <c r="AI2635" s="317" t="b">
        <f t="shared" ca="1" si="782"/>
        <v>0</v>
      </c>
    </row>
    <row r="2636" spans="1:35" x14ac:dyDescent="0.25">
      <c r="A2636">
        <v>2604</v>
      </c>
      <c r="B2636" s="169">
        <f ca="1">OFFSET(InputPriceData!B$15,CalculationsAndCharts!$A2636+$A$11,0,1,1)</f>
        <v>38065</v>
      </c>
      <c r="C2636" s="3">
        <f ca="1">OFFSET(InputPriceData!G$15,CalculationsAndCharts!$A2636+$A$11,IF($C$7,8,0),1,1)</f>
        <v>1535100</v>
      </c>
      <c r="D2636" s="4">
        <f ca="1">OFFSET(InputPriceData!C$15,CalculationsAndCharts!$A2636+$A$11,IF($C$7,8,0),1,1)</f>
        <v>30.08</v>
      </c>
      <c r="E2636" s="4">
        <f ca="1">OFFSET(InputPriceData!D$15,CalculationsAndCharts!$A2636+$A$11,IF($C$7,8,0),1,1)</f>
        <v>30.16</v>
      </c>
      <c r="F2636" s="4">
        <f ca="1">OFFSET(InputPriceData!E$15,CalculationsAndCharts!$A2636+$A$11,IF($C$7,8,0),1,1)</f>
        <v>29.88</v>
      </c>
      <c r="G2636" s="4">
        <f ca="1">OFFSET(InputPriceData!F$15,CalculationsAndCharts!$A2636+$A$11,IF($C$7,8,0),1,1)</f>
        <v>29.97</v>
      </c>
      <c r="H2636" s="133"/>
      <c r="I2636" s="133"/>
      <c r="J2636" s="37">
        <f t="shared" ca="1" si="772"/>
        <v>197</v>
      </c>
      <c r="K2636" s="124">
        <f t="shared" ca="1" si="773"/>
        <v>-8.9999999999999858E-2</v>
      </c>
      <c r="L2636" s="343">
        <f t="shared" ca="1" si="764"/>
        <v>-0.26205290958110034</v>
      </c>
      <c r="M2636" s="345">
        <f t="shared" ca="1" si="774"/>
        <v>0.31855136539946721</v>
      </c>
      <c r="N2636" s="344">
        <f t="shared" ca="1" si="765"/>
        <v>-0.82263941720194123</v>
      </c>
      <c r="O2636" s="4"/>
      <c r="P2636" s="4"/>
      <c r="Q2636" s="3"/>
      <c r="S2636" s="4"/>
      <c r="T2636" s="4" t="b">
        <f t="shared" ca="1" si="766"/>
        <v>0</v>
      </c>
      <c r="U2636" t="b">
        <f t="shared" ca="1" si="767"/>
        <v>0</v>
      </c>
      <c r="W2636" s="317" t="b">
        <f t="shared" ca="1" si="768"/>
        <v>0</v>
      </c>
      <c r="X2636" s="317" t="b">
        <f t="shared" ca="1" si="775"/>
        <v>0</v>
      </c>
      <c r="Y2636" s="317" t="b">
        <f t="shared" ca="1" si="769"/>
        <v>0</v>
      </c>
      <c r="Z2636" t="b">
        <f t="shared" ca="1" si="770"/>
        <v>0</v>
      </c>
      <c r="AA2636" s="37" t="b">
        <f t="shared" ca="1" si="776"/>
        <v>1</v>
      </c>
      <c r="AB2636" t="b">
        <f t="shared" ca="1" si="771"/>
        <v>0</v>
      </c>
      <c r="AD2636" t="b">
        <f t="shared" ca="1" si="777"/>
        <v>0</v>
      </c>
      <c r="AE2636" s="37" t="b">
        <f t="shared" ca="1" si="778"/>
        <v>1</v>
      </c>
      <c r="AF2636" t="b">
        <f t="shared" ca="1" si="779"/>
        <v>0</v>
      </c>
      <c r="AG2636" s="317" t="b">
        <f t="shared" ca="1" si="780"/>
        <v>0</v>
      </c>
      <c r="AH2636" s="317" t="b">
        <f t="shared" ca="1" si="781"/>
        <v>0</v>
      </c>
      <c r="AI2636" s="317" t="b">
        <f t="shared" ca="1" si="782"/>
        <v>0</v>
      </c>
    </row>
    <row r="2637" spans="1:35" x14ac:dyDescent="0.25">
      <c r="A2637">
        <v>2605</v>
      </c>
      <c r="B2637" s="169">
        <f ca="1">OFFSET(InputPriceData!B$15,CalculationsAndCharts!$A2637+$A$11,0,1,1)</f>
        <v>38064</v>
      </c>
      <c r="C2637" s="3">
        <f ca="1">OFFSET(InputPriceData!G$15,CalculationsAndCharts!$A2637+$A$11,IF($C$7,8,0),1,1)</f>
        <v>1894500</v>
      </c>
      <c r="D2637" s="4">
        <f ca="1">OFFSET(InputPriceData!C$15,CalculationsAndCharts!$A2637+$A$11,IF($C$7,8,0),1,1)</f>
        <v>30</v>
      </c>
      <c r="E2637" s="4">
        <f ca="1">OFFSET(InputPriceData!D$15,CalculationsAndCharts!$A2637+$A$11,IF($C$7,8,0),1,1)</f>
        <v>30.15</v>
      </c>
      <c r="F2637" s="4">
        <f ca="1">OFFSET(InputPriceData!E$15,CalculationsAndCharts!$A2637+$A$11,IF($C$7,8,0),1,1)</f>
        <v>29.74</v>
      </c>
      <c r="G2637" s="4">
        <f ca="1">OFFSET(InputPriceData!F$15,CalculationsAndCharts!$A2637+$A$11,IF($C$7,8,0),1,1)</f>
        <v>30.08</v>
      </c>
      <c r="H2637" s="133"/>
      <c r="I2637" s="133"/>
      <c r="J2637" s="37">
        <f t="shared" ca="1" si="772"/>
        <v>196</v>
      </c>
      <c r="K2637" s="124">
        <f t="shared" ca="1" si="773"/>
        <v>0.33999999999999986</v>
      </c>
      <c r="L2637" s="343">
        <f t="shared" ca="1" si="764"/>
        <v>-0.30720682465047189</v>
      </c>
      <c r="M2637" s="345">
        <f t="shared" ca="1" si="774"/>
        <v>0.32144436468160165</v>
      </c>
      <c r="N2637" s="344">
        <f t="shared" ca="1" si="765"/>
        <v>-0.95570760730171023</v>
      </c>
      <c r="O2637" s="4"/>
      <c r="P2637" s="4"/>
      <c r="Q2637" s="3"/>
      <c r="S2637" s="4"/>
      <c r="T2637" s="4" t="b">
        <f t="shared" ca="1" si="766"/>
        <v>0</v>
      </c>
      <c r="U2637" t="b">
        <f t="shared" ca="1" si="767"/>
        <v>0</v>
      </c>
      <c r="W2637" s="317" t="b">
        <f t="shared" ca="1" si="768"/>
        <v>0</v>
      </c>
      <c r="X2637" s="317" t="b">
        <f t="shared" ca="1" si="775"/>
        <v>0</v>
      </c>
      <c r="Y2637" s="317" t="b">
        <f t="shared" ca="1" si="769"/>
        <v>0</v>
      </c>
      <c r="Z2637" t="b">
        <f t="shared" ca="1" si="770"/>
        <v>0</v>
      </c>
      <c r="AA2637" s="37" t="b">
        <f t="shared" ca="1" si="776"/>
        <v>1</v>
      </c>
      <c r="AB2637" t="b">
        <f t="shared" ca="1" si="771"/>
        <v>0</v>
      </c>
      <c r="AD2637" t="b">
        <f t="shared" ca="1" si="777"/>
        <v>0</v>
      </c>
      <c r="AE2637" s="37" t="b">
        <f t="shared" ca="1" si="778"/>
        <v>1</v>
      </c>
      <c r="AF2637" t="b">
        <f t="shared" ca="1" si="779"/>
        <v>0</v>
      </c>
      <c r="AG2637" s="317" t="b">
        <f t="shared" ca="1" si="780"/>
        <v>0</v>
      </c>
      <c r="AH2637" s="317" t="b">
        <f t="shared" ca="1" si="781"/>
        <v>0</v>
      </c>
      <c r="AI2637" s="317" t="b">
        <f t="shared" ca="1" si="782"/>
        <v>0</v>
      </c>
    </row>
    <row r="2638" spans="1:35" x14ac:dyDescent="0.25">
      <c r="A2638">
        <v>2606</v>
      </c>
      <c r="B2638" s="169">
        <f ca="1">OFFSET(InputPriceData!B$15,CalculationsAndCharts!$A2638+$A$11,0,1,1)</f>
        <v>38063</v>
      </c>
      <c r="C2638" s="3">
        <f ca="1">OFFSET(InputPriceData!G$15,CalculationsAndCharts!$A2638+$A$11,IF($C$7,8,0),1,1)</f>
        <v>1190900</v>
      </c>
      <c r="D2638" s="4">
        <f ca="1">OFFSET(InputPriceData!C$15,CalculationsAndCharts!$A2638+$A$11,IF($C$7,8,0),1,1)</f>
        <v>29.8</v>
      </c>
      <c r="E2638" s="4">
        <f ca="1">OFFSET(InputPriceData!D$15,CalculationsAndCharts!$A2638+$A$11,IF($C$7,8,0),1,1)</f>
        <v>30.12</v>
      </c>
      <c r="F2638" s="4">
        <f ca="1">OFFSET(InputPriceData!E$15,CalculationsAndCharts!$A2638+$A$11,IF($C$7,8,0),1,1)</f>
        <v>29.67</v>
      </c>
      <c r="G2638" s="4">
        <f ca="1">OFFSET(InputPriceData!F$15,CalculationsAndCharts!$A2638+$A$11,IF($C$7,8,0),1,1)</f>
        <v>30.06</v>
      </c>
      <c r="H2638" s="133"/>
      <c r="I2638" s="133"/>
      <c r="J2638" s="37">
        <f t="shared" ca="1" si="772"/>
        <v>195</v>
      </c>
      <c r="K2638" s="124">
        <f t="shared" ca="1" si="773"/>
        <v>-0.20000000000000284</v>
      </c>
      <c r="L2638" s="343">
        <f t="shared" ca="1" si="764"/>
        <v>-0.32436363741836693</v>
      </c>
      <c r="M2638" s="345">
        <f t="shared" ca="1" si="774"/>
        <v>0.32436363741836693</v>
      </c>
      <c r="N2638" s="344">
        <f t="shared" ca="1" si="765"/>
        <v>-1</v>
      </c>
      <c r="O2638" s="4"/>
      <c r="P2638" s="4"/>
      <c r="Q2638" s="3"/>
      <c r="S2638" s="4"/>
      <c r="T2638" s="4" t="b">
        <f t="shared" ca="1" si="766"/>
        <v>0</v>
      </c>
      <c r="U2638" t="b">
        <f t="shared" ca="1" si="767"/>
        <v>0</v>
      </c>
      <c r="W2638" s="317" t="b">
        <f t="shared" ca="1" si="768"/>
        <v>0</v>
      </c>
      <c r="X2638" s="317" t="b">
        <f t="shared" ca="1" si="775"/>
        <v>0</v>
      </c>
      <c r="Y2638" s="317" t="b">
        <f t="shared" ca="1" si="769"/>
        <v>0</v>
      </c>
      <c r="Z2638" t="b">
        <f t="shared" ca="1" si="770"/>
        <v>0</v>
      </c>
      <c r="AA2638" s="37" t="b">
        <f t="shared" ca="1" si="776"/>
        <v>1</v>
      </c>
      <c r="AB2638" t="b">
        <f t="shared" ca="1" si="771"/>
        <v>0</v>
      </c>
      <c r="AD2638" t="b">
        <f t="shared" ca="1" si="777"/>
        <v>0</v>
      </c>
      <c r="AE2638" s="37" t="b">
        <f t="shared" ca="1" si="778"/>
        <v>1</v>
      </c>
      <c r="AF2638" t="b">
        <f t="shared" ca="1" si="779"/>
        <v>0</v>
      </c>
      <c r="AG2638" s="317" t="b">
        <f t="shared" ca="1" si="780"/>
        <v>0</v>
      </c>
      <c r="AH2638" s="317" t="b">
        <f t="shared" ca="1" si="781"/>
        <v>0</v>
      </c>
      <c r="AI2638" s="317" t="b">
        <f t="shared" ca="1" si="782"/>
        <v>0</v>
      </c>
    </row>
    <row r="2639" spans="1:35" x14ac:dyDescent="0.25">
      <c r="A2639">
        <v>2607</v>
      </c>
      <c r="B2639" s="169">
        <f ca="1">OFFSET(InputPriceData!B$15,CalculationsAndCharts!$A2639+$A$11,0,1,1)</f>
        <v>38062</v>
      </c>
      <c r="C2639" s="3">
        <f ca="1">OFFSET(InputPriceData!G$15,CalculationsAndCharts!$A2639+$A$11,IF($C$7,8,0),1,1)</f>
        <v>2001400</v>
      </c>
      <c r="D2639" s="4">
        <f ca="1">OFFSET(InputPriceData!C$15,CalculationsAndCharts!$A2639+$A$11,IF($C$7,8,0),1,1)</f>
        <v>30.2</v>
      </c>
      <c r="E2639" s="4">
        <f ca="1">OFFSET(InputPriceData!D$15,CalculationsAndCharts!$A2639+$A$11,IF($C$7,8,0),1,1)</f>
        <v>30.2</v>
      </c>
      <c r="F2639" s="4">
        <f ca="1">OFFSET(InputPriceData!E$15,CalculationsAndCharts!$A2639+$A$11,IF($C$7,8,0),1,1)</f>
        <v>29.28</v>
      </c>
      <c r="G2639" s="4">
        <f ca="1">OFFSET(InputPriceData!F$15,CalculationsAndCharts!$A2639+$A$11,IF($C$7,8,0),1,1)</f>
        <v>29.74</v>
      </c>
      <c r="H2639" s="133"/>
      <c r="I2639" s="133"/>
      <c r="J2639" s="37">
        <f t="shared" ca="1" si="772"/>
        <v>194</v>
      </c>
      <c r="K2639" s="124">
        <f t="shared" ca="1" si="773"/>
        <v>-0.35000000000000142</v>
      </c>
      <c r="L2639" s="343">
        <f t="shared" ca="1" si="764"/>
        <v>-0.3025277889714178</v>
      </c>
      <c r="M2639" s="345">
        <f t="shared" ca="1" si="774"/>
        <v>0.30453703918464409</v>
      </c>
      <c r="N2639" s="344">
        <f t="shared" ca="1" si="765"/>
        <v>-0.99340227967472927</v>
      </c>
      <c r="O2639" s="4"/>
      <c r="P2639" s="4"/>
      <c r="Q2639" s="3"/>
      <c r="S2639" s="4"/>
      <c r="T2639" s="4" t="b">
        <f t="shared" ca="1" si="766"/>
        <v>0</v>
      </c>
      <c r="U2639" t="b">
        <f t="shared" ca="1" si="767"/>
        <v>0</v>
      </c>
      <c r="W2639" s="317" t="b">
        <f t="shared" ca="1" si="768"/>
        <v>0</v>
      </c>
      <c r="X2639" s="317" t="b">
        <f t="shared" ca="1" si="775"/>
        <v>0</v>
      </c>
      <c r="Y2639" s="317" t="b">
        <f t="shared" ca="1" si="769"/>
        <v>0</v>
      </c>
      <c r="Z2639" t="b">
        <f t="shared" ca="1" si="770"/>
        <v>0</v>
      </c>
      <c r="AA2639" s="37" t="b">
        <f t="shared" ca="1" si="776"/>
        <v>1</v>
      </c>
      <c r="AB2639" t="b">
        <f t="shared" ca="1" si="771"/>
        <v>0</v>
      </c>
      <c r="AD2639" t="b">
        <f t="shared" ca="1" si="777"/>
        <v>0</v>
      </c>
      <c r="AE2639" s="37" t="b">
        <f t="shared" ca="1" si="778"/>
        <v>1</v>
      </c>
      <c r="AF2639" t="b">
        <f t="shared" ca="1" si="779"/>
        <v>0</v>
      </c>
      <c r="AG2639" s="317" t="b">
        <f t="shared" ca="1" si="780"/>
        <v>0</v>
      </c>
      <c r="AH2639" s="317" t="b">
        <f t="shared" ca="1" si="781"/>
        <v>0</v>
      </c>
      <c r="AI2639" s="317" t="b">
        <f t="shared" ca="1" si="782"/>
        <v>0</v>
      </c>
    </row>
    <row r="2640" spans="1:35" x14ac:dyDescent="0.25">
      <c r="A2640">
        <v>2608</v>
      </c>
      <c r="B2640" s="169">
        <f ca="1">OFFSET(InputPriceData!B$15,CalculationsAndCharts!$A2640+$A$11,0,1,1)</f>
        <v>38061</v>
      </c>
      <c r="C2640" s="3">
        <f ca="1">OFFSET(InputPriceData!G$15,CalculationsAndCharts!$A2640+$A$11,IF($C$7,8,0),1,1)</f>
        <v>1607200</v>
      </c>
      <c r="D2640" s="4">
        <f ca="1">OFFSET(InputPriceData!C$15,CalculationsAndCharts!$A2640+$A$11,IF($C$7,8,0),1,1)</f>
        <v>29.96</v>
      </c>
      <c r="E2640" s="4">
        <f ca="1">OFFSET(InputPriceData!D$15,CalculationsAndCharts!$A2640+$A$11,IF($C$7,8,0),1,1)</f>
        <v>30.32</v>
      </c>
      <c r="F2640" s="4">
        <f ca="1">OFFSET(InputPriceData!E$15,CalculationsAndCharts!$A2640+$A$11,IF($C$7,8,0),1,1)</f>
        <v>29.91</v>
      </c>
      <c r="G2640" s="4">
        <f ca="1">OFFSET(InputPriceData!F$15,CalculationsAndCharts!$A2640+$A$11,IF($C$7,8,0),1,1)</f>
        <v>30.26</v>
      </c>
      <c r="H2640" s="133"/>
      <c r="I2640" s="133"/>
      <c r="J2640" s="37">
        <f t="shared" ca="1" si="772"/>
        <v>193</v>
      </c>
      <c r="K2640" s="124">
        <f t="shared" ca="1" si="773"/>
        <v>0.16000000000000014</v>
      </c>
      <c r="L2640" s="343">
        <f t="shared" ca="1" si="764"/>
        <v>-0.26508810779395015</v>
      </c>
      <c r="M2640" s="345">
        <f t="shared" ca="1" si="774"/>
        <v>0.30730276406119483</v>
      </c>
      <c r="N2640" s="344">
        <f t="shared" ca="1" si="765"/>
        <v>-0.86262845244425379</v>
      </c>
      <c r="O2640" s="4"/>
      <c r="P2640" s="4"/>
      <c r="Q2640" s="3"/>
      <c r="S2640" s="4"/>
      <c r="T2640" s="4" t="b">
        <f t="shared" ca="1" si="766"/>
        <v>0</v>
      </c>
      <c r="U2640" t="b">
        <f t="shared" ca="1" si="767"/>
        <v>0</v>
      </c>
      <c r="W2640" s="317" t="b">
        <f t="shared" ca="1" si="768"/>
        <v>0</v>
      </c>
      <c r="X2640" s="317" t="b">
        <f t="shared" ca="1" si="775"/>
        <v>0</v>
      </c>
      <c r="Y2640" s="317" t="b">
        <f t="shared" ca="1" si="769"/>
        <v>0</v>
      </c>
      <c r="Z2640" t="b">
        <f t="shared" ca="1" si="770"/>
        <v>0</v>
      </c>
      <c r="AA2640" s="37" t="b">
        <f t="shared" ca="1" si="776"/>
        <v>1</v>
      </c>
      <c r="AB2640" t="b">
        <f t="shared" ca="1" si="771"/>
        <v>0</v>
      </c>
      <c r="AD2640" t="b">
        <f t="shared" ca="1" si="777"/>
        <v>0</v>
      </c>
      <c r="AE2640" s="37" t="b">
        <f t="shared" ca="1" si="778"/>
        <v>1</v>
      </c>
      <c r="AF2640" t="b">
        <f t="shared" ca="1" si="779"/>
        <v>0</v>
      </c>
      <c r="AG2640" s="317" t="b">
        <f t="shared" ca="1" si="780"/>
        <v>0</v>
      </c>
      <c r="AH2640" s="317" t="b">
        <f t="shared" ca="1" si="781"/>
        <v>0</v>
      </c>
      <c r="AI2640" s="317" t="b">
        <f t="shared" ca="1" si="782"/>
        <v>0</v>
      </c>
    </row>
    <row r="2641" spans="1:35" x14ac:dyDescent="0.25">
      <c r="A2641">
        <v>2609</v>
      </c>
      <c r="B2641" s="169">
        <f ca="1">OFFSET(InputPriceData!B$15,CalculationsAndCharts!$A2641+$A$11,0,1,1)</f>
        <v>38058</v>
      </c>
      <c r="C2641" s="3">
        <f ca="1">OFFSET(InputPriceData!G$15,CalculationsAndCharts!$A2641+$A$11,IF($C$7,8,0),1,1)</f>
        <v>1817500</v>
      </c>
      <c r="D2641" s="4">
        <f ca="1">OFFSET(InputPriceData!C$15,CalculationsAndCharts!$A2641+$A$11,IF($C$7,8,0),1,1)</f>
        <v>30.1</v>
      </c>
      <c r="E2641" s="4">
        <f ca="1">OFFSET(InputPriceData!D$15,CalculationsAndCharts!$A2641+$A$11,IF($C$7,8,0),1,1)</f>
        <v>30.22</v>
      </c>
      <c r="F2641" s="4">
        <f ca="1">OFFSET(InputPriceData!E$15,CalculationsAndCharts!$A2641+$A$11,IF($C$7,8,0),1,1)</f>
        <v>29.84</v>
      </c>
      <c r="G2641" s="4">
        <f ca="1">OFFSET(InputPriceData!F$15,CalculationsAndCharts!$A2641+$A$11,IF($C$7,8,0),1,1)</f>
        <v>30.09</v>
      </c>
      <c r="H2641" s="133"/>
      <c r="I2641" s="133"/>
      <c r="J2641" s="37">
        <f t="shared" ca="1" si="772"/>
        <v>192</v>
      </c>
      <c r="K2641" s="124">
        <f t="shared" ca="1" si="773"/>
        <v>-0.55999999999999872</v>
      </c>
      <c r="L2641" s="343">
        <f t="shared" ca="1" si="764"/>
        <v>-0.18575345278124575</v>
      </c>
      <c r="M2641" s="345">
        <f t="shared" ca="1" si="774"/>
        <v>0.31009360651987372</v>
      </c>
      <c r="N2641" s="344">
        <f t="shared" ca="1" si="765"/>
        <v>-0.59902380724944393</v>
      </c>
      <c r="O2641" s="4"/>
      <c r="P2641" s="4"/>
      <c r="Q2641" s="3"/>
      <c r="S2641" s="4"/>
      <c r="T2641" s="4" t="b">
        <f t="shared" ca="1" si="766"/>
        <v>0</v>
      </c>
      <c r="U2641" t="b">
        <f t="shared" ca="1" si="767"/>
        <v>0</v>
      </c>
      <c r="W2641" s="317" t="b">
        <f t="shared" ca="1" si="768"/>
        <v>0</v>
      </c>
      <c r="X2641" s="317" t="b">
        <f t="shared" ca="1" si="775"/>
        <v>0</v>
      </c>
      <c r="Y2641" s="317" t="b">
        <f t="shared" ca="1" si="769"/>
        <v>1</v>
      </c>
      <c r="Z2641" t="b">
        <f t="shared" ca="1" si="770"/>
        <v>1</v>
      </c>
      <c r="AA2641" s="37" t="b">
        <f t="shared" ca="1" si="776"/>
        <v>1</v>
      </c>
      <c r="AB2641" t="b">
        <f t="shared" ca="1" si="771"/>
        <v>0</v>
      </c>
      <c r="AD2641" t="b">
        <f t="shared" ca="1" si="777"/>
        <v>1</v>
      </c>
      <c r="AE2641" s="37" t="b">
        <f t="shared" ca="1" si="778"/>
        <v>1</v>
      </c>
      <c r="AF2641" t="b">
        <f t="shared" ca="1" si="779"/>
        <v>0</v>
      </c>
      <c r="AG2641" s="317" t="b">
        <f t="shared" ca="1" si="780"/>
        <v>0</v>
      </c>
      <c r="AH2641" s="317" t="b">
        <f t="shared" ca="1" si="781"/>
        <v>0</v>
      </c>
      <c r="AI2641" s="317" t="b">
        <f t="shared" ca="1" si="782"/>
        <v>1</v>
      </c>
    </row>
    <row r="2642" spans="1:35" x14ac:dyDescent="0.25">
      <c r="A2642">
        <v>2610</v>
      </c>
      <c r="B2642" s="169">
        <f ca="1">OFFSET(InputPriceData!B$15,CalculationsAndCharts!$A2642+$A$11,0,1,1)</f>
        <v>38057</v>
      </c>
      <c r="C2642" s="3">
        <f ca="1">OFFSET(InputPriceData!G$15,CalculationsAndCharts!$A2642+$A$11,IF($C$7,8,0),1,1)</f>
        <v>2012300</v>
      </c>
      <c r="D2642" s="4">
        <f ca="1">OFFSET(InputPriceData!C$15,CalculationsAndCharts!$A2642+$A$11,IF($C$7,8,0),1,1)</f>
        <v>30.55</v>
      </c>
      <c r="E2642" s="4">
        <f ca="1">OFFSET(InputPriceData!D$15,CalculationsAndCharts!$A2642+$A$11,IF($C$7,8,0),1,1)</f>
        <v>30.57</v>
      </c>
      <c r="F2642" s="4">
        <f ca="1">OFFSET(InputPriceData!E$15,CalculationsAndCharts!$A2642+$A$11,IF($C$7,8,0),1,1)</f>
        <v>30.06</v>
      </c>
      <c r="G2642" s="4">
        <f ca="1">OFFSET(InputPriceData!F$15,CalculationsAndCharts!$A2642+$A$11,IF($C$7,8,0),1,1)</f>
        <v>30.1</v>
      </c>
      <c r="H2642" s="133"/>
      <c r="I2642" s="133"/>
      <c r="J2642" s="37">
        <f t="shared" ca="1" si="772"/>
        <v>191</v>
      </c>
      <c r="K2642" s="124">
        <f t="shared" ca="1" si="773"/>
        <v>-0.86999999999999744</v>
      </c>
      <c r="L2642" s="343">
        <f t="shared" ca="1" si="764"/>
        <v>-6.3804188891698671E-2</v>
      </c>
      <c r="M2642" s="345">
        <f t="shared" ca="1" si="774"/>
        <v>0.31290979467192104</v>
      </c>
      <c r="N2642" s="344">
        <f t="shared" ca="1" si="765"/>
        <v>-0.20390601373982539</v>
      </c>
      <c r="O2642" s="4"/>
      <c r="P2642" s="4"/>
      <c r="Q2642" s="3"/>
      <c r="S2642" s="4"/>
      <c r="T2642" s="4" t="b">
        <f t="shared" ca="1" si="766"/>
        <v>0</v>
      </c>
      <c r="U2642" t="b">
        <f t="shared" ca="1" si="767"/>
        <v>1</v>
      </c>
      <c r="W2642" s="317" t="b">
        <f t="shared" ca="1" si="768"/>
        <v>0</v>
      </c>
      <c r="X2642" s="317" t="b">
        <f t="shared" ca="1" si="775"/>
        <v>1</v>
      </c>
      <c r="Y2642" s="317" t="b">
        <f t="shared" ca="1" si="769"/>
        <v>0</v>
      </c>
      <c r="Z2642" t="b">
        <f t="shared" ca="1" si="770"/>
        <v>0</v>
      </c>
      <c r="AA2642" s="37" t="b">
        <f t="shared" ca="1" si="776"/>
        <v>0</v>
      </c>
      <c r="AB2642" t="b">
        <f t="shared" ca="1" si="771"/>
        <v>0</v>
      </c>
      <c r="AD2642" t="b">
        <f t="shared" ca="1" si="777"/>
        <v>0</v>
      </c>
      <c r="AE2642" s="37" t="b">
        <f t="shared" ca="1" si="778"/>
        <v>0</v>
      </c>
      <c r="AF2642" t="b">
        <f t="shared" ca="1" si="779"/>
        <v>0</v>
      </c>
      <c r="AG2642" s="317" t="b">
        <f t="shared" ca="1" si="780"/>
        <v>0</v>
      </c>
      <c r="AH2642" s="317" t="b">
        <f t="shared" ca="1" si="781"/>
        <v>1</v>
      </c>
      <c r="AI2642" s="317" t="b">
        <f t="shared" ca="1" si="782"/>
        <v>0</v>
      </c>
    </row>
    <row r="2643" spans="1:35" x14ac:dyDescent="0.25">
      <c r="A2643">
        <v>2611</v>
      </c>
      <c r="B2643" s="169">
        <f ca="1">OFFSET(InputPriceData!B$15,CalculationsAndCharts!$A2643+$A$11,0,1,1)</f>
        <v>38056</v>
      </c>
      <c r="C2643" s="3">
        <f ca="1">OFFSET(InputPriceData!G$15,CalculationsAndCharts!$A2643+$A$11,IF($C$7,8,0),1,1)</f>
        <v>3153000</v>
      </c>
      <c r="D2643" s="4">
        <f ca="1">OFFSET(InputPriceData!C$15,CalculationsAndCharts!$A2643+$A$11,IF($C$7,8,0),1,1)</f>
        <v>30.01</v>
      </c>
      <c r="E2643" s="4">
        <f ca="1">OFFSET(InputPriceData!D$15,CalculationsAndCharts!$A2643+$A$11,IF($C$7,8,0),1,1)</f>
        <v>30.73</v>
      </c>
      <c r="F2643" s="4">
        <f ca="1">OFFSET(InputPriceData!E$15,CalculationsAndCharts!$A2643+$A$11,IF($C$7,8,0),1,1)</f>
        <v>29.9</v>
      </c>
      <c r="G2643" s="4">
        <f ca="1">OFFSET(InputPriceData!F$15,CalculationsAndCharts!$A2643+$A$11,IF($C$7,8,0),1,1)</f>
        <v>30.65</v>
      </c>
      <c r="H2643" s="133"/>
      <c r="I2643" s="133"/>
      <c r="J2643" s="37">
        <f t="shared" ca="1" si="772"/>
        <v>190</v>
      </c>
      <c r="K2643" s="124">
        <f t="shared" ca="1" si="773"/>
        <v>-0.66000000000000014</v>
      </c>
      <c r="L2643" s="343">
        <f t="shared" ca="1" si="764"/>
        <v>4.6116879647251807E-2</v>
      </c>
      <c r="M2643" s="345">
        <f t="shared" ca="1" si="774"/>
        <v>0.31575155870022303</v>
      </c>
      <c r="N2643" s="344">
        <f t="shared" ca="1" si="765"/>
        <v>0.14605432143261574</v>
      </c>
      <c r="O2643" s="4"/>
      <c r="P2643" s="4"/>
      <c r="Q2643" s="3"/>
      <c r="S2643" s="4"/>
      <c r="T2643" s="4" t="b">
        <f t="shared" ca="1" si="766"/>
        <v>0</v>
      </c>
      <c r="U2643" t="b">
        <f t="shared" ca="1" si="767"/>
        <v>0</v>
      </c>
      <c r="W2643" s="317" t="b">
        <f t="shared" ca="1" si="768"/>
        <v>0</v>
      </c>
      <c r="X2643" s="317" t="b">
        <f t="shared" ca="1" si="775"/>
        <v>1</v>
      </c>
      <c r="Y2643" s="317" t="b">
        <f t="shared" ca="1" si="769"/>
        <v>0</v>
      </c>
      <c r="Z2643" t="b">
        <f t="shared" ca="1" si="770"/>
        <v>0</v>
      </c>
      <c r="AA2643" s="37" t="b">
        <f t="shared" ca="1" si="776"/>
        <v>0</v>
      </c>
      <c r="AB2643" t="b">
        <f t="shared" ca="1" si="771"/>
        <v>0</v>
      </c>
      <c r="AD2643" t="b">
        <f t="shared" ca="1" si="777"/>
        <v>0</v>
      </c>
      <c r="AE2643" s="37" t="b">
        <f t="shared" ca="1" si="778"/>
        <v>0</v>
      </c>
      <c r="AF2643" t="b">
        <f t="shared" ca="1" si="779"/>
        <v>0</v>
      </c>
      <c r="AG2643" s="317" t="b">
        <f t="shared" ca="1" si="780"/>
        <v>0</v>
      </c>
      <c r="AH2643" s="317" t="b">
        <f t="shared" ca="1" si="781"/>
        <v>1</v>
      </c>
      <c r="AI2643" s="317" t="b">
        <f t="shared" ca="1" si="782"/>
        <v>0</v>
      </c>
    </row>
    <row r="2644" spans="1:35" x14ac:dyDescent="0.25">
      <c r="A2644">
        <v>2612</v>
      </c>
      <c r="B2644" s="169">
        <f ca="1">OFFSET(InputPriceData!B$15,CalculationsAndCharts!$A2644+$A$11,0,1,1)</f>
        <v>38055</v>
      </c>
      <c r="C2644" s="3">
        <f ca="1">OFFSET(InputPriceData!G$15,CalculationsAndCharts!$A2644+$A$11,IF($C$7,8,0),1,1)</f>
        <v>2101100</v>
      </c>
      <c r="D2644" s="4">
        <f ca="1">OFFSET(InputPriceData!C$15,CalculationsAndCharts!$A2644+$A$11,IF($C$7,8,0),1,1)</f>
        <v>31.3</v>
      </c>
      <c r="E2644" s="4">
        <f ca="1">OFFSET(InputPriceData!D$15,CalculationsAndCharts!$A2644+$A$11,IF($C$7,8,0),1,1)</f>
        <v>31.4</v>
      </c>
      <c r="F2644" s="4">
        <f ca="1">OFFSET(InputPriceData!E$15,CalculationsAndCharts!$A2644+$A$11,IF($C$7,8,0),1,1)</f>
        <v>30.88</v>
      </c>
      <c r="G2644" s="4">
        <f ca="1">OFFSET(InputPriceData!F$15,CalculationsAndCharts!$A2644+$A$11,IF($C$7,8,0),1,1)</f>
        <v>30.97</v>
      </c>
      <c r="H2644" s="133"/>
      <c r="I2644" s="133"/>
      <c r="J2644" s="37">
        <f t="shared" ca="1" si="772"/>
        <v>189</v>
      </c>
      <c r="K2644" s="124">
        <f t="shared" ca="1" si="773"/>
        <v>-0.55000000000000071</v>
      </c>
      <c r="L2644" s="343">
        <f t="shared" ca="1" si="764"/>
        <v>0.11757942402368093</v>
      </c>
      <c r="M2644" s="345">
        <f t="shared" ca="1" si="774"/>
        <v>0.31861913087812616</v>
      </c>
      <c r="N2644" s="344">
        <f t="shared" ca="1" si="765"/>
        <v>0.36902813619391805</v>
      </c>
      <c r="O2644" s="4"/>
      <c r="P2644" s="4"/>
      <c r="Q2644" s="3"/>
      <c r="S2644" s="4"/>
      <c r="T2644" s="4" t="b">
        <f t="shared" ca="1" si="766"/>
        <v>0</v>
      </c>
      <c r="U2644" t="b">
        <f t="shared" ca="1" si="767"/>
        <v>0</v>
      </c>
      <c r="W2644" s="317" t="b">
        <f t="shared" ca="1" si="768"/>
        <v>0</v>
      </c>
      <c r="X2644" s="317" t="b">
        <f t="shared" ca="1" si="775"/>
        <v>1</v>
      </c>
      <c r="Y2644" s="317" t="b">
        <f t="shared" ca="1" si="769"/>
        <v>0</v>
      </c>
      <c r="Z2644" t="b">
        <f t="shared" ca="1" si="770"/>
        <v>0</v>
      </c>
      <c r="AA2644" s="37" t="b">
        <f t="shared" ca="1" si="776"/>
        <v>0</v>
      </c>
      <c r="AB2644" t="b">
        <f t="shared" ca="1" si="771"/>
        <v>0</v>
      </c>
      <c r="AD2644" t="b">
        <f t="shared" ca="1" si="777"/>
        <v>0</v>
      </c>
      <c r="AE2644" s="37" t="b">
        <f t="shared" ca="1" si="778"/>
        <v>0</v>
      </c>
      <c r="AF2644" t="b">
        <f t="shared" ca="1" si="779"/>
        <v>0</v>
      </c>
      <c r="AG2644" s="317" t="b">
        <f t="shared" ca="1" si="780"/>
        <v>0</v>
      </c>
      <c r="AH2644" s="317" t="b">
        <f t="shared" ca="1" si="781"/>
        <v>1</v>
      </c>
      <c r="AI2644" s="317" t="b">
        <f t="shared" ca="1" si="782"/>
        <v>0</v>
      </c>
    </row>
    <row r="2645" spans="1:35" x14ac:dyDescent="0.25">
      <c r="A2645">
        <v>2613</v>
      </c>
      <c r="B2645" s="169">
        <f ca="1">OFFSET(InputPriceData!B$15,CalculationsAndCharts!$A2645+$A$11,0,1,1)</f>
        <v>38054</v>
      </c>
      <c r="C2645" s="3">
        <f ca="1">OFFSET(InputPriceData!G$15,CalculationsAndCharts!$A2645+$A$11,IF($C$7,8,0),1,1)</f>
        <v>2145200</v>
      </c>
      <c r="D2645" s="4">
        <f ca="1">OFFSET(InputPriceData!C$15,CalculationsAndCharts!$A2645+$A$11,IF($C$7,8,0),1,1)</f>
        <v>31.42</v>
      </c>
      <c r="E2645" s="4">
        <f ca="1">OFFSET(InputPriceData!D$15,CalculationsAndCharts!$A2645+$A$11,IF($C$7,8,0),1,1)</f>
        <v>31.53</v>
      </c>
      <c r="F2645" s="4">
        <f ca="1">OFFSET(InputPriceData!E$15,CalculationsAndCharts!$A2645+$A$11,IF($C$7,8,0),1,1)</f>
        <v>31.25</v>
      </c>
      <c r="G2645" s="4">
        <f ca="1">OFFSET(InputPriceData!F$15,CalculationsAndCharts!$A2645+$A$11,IF($C$7,8,0),1,1)</f>
        <v>31.31</v>
      </c>
      <c r="H2645" s="133"/>
      <c r="I2645" s="133"/>
      <c r="J2645" s="37">
        <f t="shared" ca="1" si="772"/>
        <v>188</v>
      </c>
      <c r="K2645" s="124">
        <f t="shared" ca="1" si="773"/>
        <v>-0.23000000000000043</v>
      </c>
      <c r="L2645" s="343">
        <f t="shared" ca="1" si="764"/>
        <v>0.13998292266711945</v>
      </c>
      <c r="M2645" s="345">
        <f t="shared" ca="1" si="774"/>
        <v>0.32151274558842197</v>
      </c>
      <c r="N2645" s="344">
        <f t="shared" ca="1" si="765"/>
        <v>0.43538840866456896</v>
      </c>
      <c r="O2645" s="4"/>
      <c r="P2645" s="4"/>
      <c r="Q2645" s="3"/>
      <c r="S2645" s="4"/>
      <c r="T2645" s="4" t="b">
        <f t="shared" ca="1" si="766"/>
        <v>0</v>
      </c>
      <c r="U2645" t="b">
        <f t="shared" ca="1" si="767"/>
        <v>0</v>
      </c>
      <c r="W2645" s="317" t="b">
        <f t="shared" ca="1" si="768"/>
        <v>0</v>
      </c>
      <c r="X2645" s="317" t="b">
        <f t="shared" ca="1" si="775"/>
        <v>1</v>
      </c>
      <c r="Y2645" s="317" t="b">
        <f t="shared" ca="1" si="769"/>
        <v>0</v>
      </c>
      <c r="Z2645" t="b">
        <f t="shared" ca="1" si="770"/>
        <v>0</v>
      </c>
      <c r="AA2645" s="37" t="b">
        <f t="shared" ca="1" si="776"/>
        <v>0</v>
      </c>
      <c r="AB2645" t="b">
        <f t="shared" ca="1" si="771"/>
        <v>0</v>
      </c>
      <c r="AD2645" t="b">
        <f t="shared" ca="1" si="777"/>
        <v>0</v>
      </c>
      <c r="AE2645" s="37" t="b">
        <f t="shared" ca="1" si="778"/>
        <v>0</v>
      </c>
      <c r="AF2645" t="b">
        <f t="shared" ca="1" si="779"/>
        <v>0</v>
      </c>
      <c r="AG2645" s="317" t="b">
        <f t="shared" ca="1" si="780"/>
        <v>0</v>
      </c>
      <c r="AH2645" s="317" t="b">
        <f t="shared" ca="1" si="781"/>
        <v>1</v>
      </c>
      <c r="AI2645" s="317" t="b">
        <f t="shared" ca="1" si="782"/>
        <v>0</v>
      </c>
    </row>
    <row r="2646" spans="1:35" x14ac:dyDescent="0.25">
      <c r="A2646">
        <v>2614</v>
      </c>
      <c r="B2646" s="169">
        <f ca="1">OFFSET(InputPriceData!B$15,CalculationsAndCharts!$A2646+$A$11,0,1,1)</f>
        <v>38051</v>
      </c>
      <c r="C2646" s="3">
        <f ca="1">OFFSET(InputPriceData!G$15,CalculationsAndCharts!$A2646+$A$11,IF($C$7,8,0),1,1)</f>
        <v>2172700</v>
      </c>
      <c r="D2646" s="4">
        <f ca="1">OFFSET(InputPriceData!C$15,CalculationsAndCharts!$A2646+$A$11,IF($C$7,8,0),1,1)</f>
        <v>31.4</v>
      </c>
      <c r="E2646" s="4">
        <f ca="1">OFFSET(InputPriceData!D$15,CalculationsAndCharts!$A2646+$A$11,IF($C$7,8,0),1,1)</f>
        <v>31.75</v>
      </c>
      <c r="F2646" s="4">
        <f ca="1">OFFSET(InputPriceData!E$15,CalculationsAndCharts!$A2646+$A$11,IF($C$7,8,0),1,1)</f>
        <v>31.16</v>
      </c>
      <c r="G2646" s="4">
        <f ca="1">OFFSET(InputPriceData!F$15,CalculationsAndCharts!$A2646+$A$11,IF($C$7,8,0),1,1)</f>
        <v>31.52</v>
      </c>
      <c r="H2646" s="133"/>
      <c r="I2646" s="133"/>
      <c r="J2646" s="37">
        <f t="shared" ca="1" si="772"/>
        <v>187</v>
      </c>
      <c r="K2646" s="124">
        <f t="shared" ca="1" si="773"/>
        <v>-1.9999999999999574E-2</v>
      </c>
      <c r="L2646" s="343">
        <f t="shared" ca="1" si="764"/>
        <v>0.10961896628516235</v>
      </c>
      <c r="M2646" s="345">
        <f t="shared" ca="1" si="774"/>
        <v>0.32443263934250449</v>
      </c>
      <c r="N2646" s="344">
        <f t="shared" ca="1" si="765"/>
        <v>0.33787897083140667</v>
      </c>
      <c r="O2646" s="4"/>
      <c r="P2646" s="4"/>
      <c r="Q2646" s="3"/>
      <c r="S2646" s="4"/>
      <c r="T2646" s="4" t="b">
        <f t="shared" ca="1" si="766"/>
        <v>0</v>
      </c>
      <c r="U2646" t="b">
        <f t="shared" ca="1" si="767"/>
        <v>0</v>
      </c>
      <c r="W2646" s="317" t="b">
        <f t="shared" ca="1" si="768"/>
        <v>1</v>
      </c>
      <c r="X2646" s="317" t="b">
        <f t="shared" ca="1" si="775"/>
        <v>1</v>
      </c>
      <c r="Y2646" s="317" t="b">
        <f t="shared" ca="1" si="769"/>
        <v>0</v>
      </c>
      <c r="Z2646" t="b">
        <f t="shared" ca="1" si="770"/>
        <v>0</v>
      </c>
      <c r="AA2646" s="37" t="b">
        <f t="shared" ca="1" si="776"/>
        <v>0</v>
      </c>
      <c r="AB2646" t="b">
        <f t="shared" ca="1" si="771"/>
        <v>1</v>
      </c>
      <c r="AD2646" t="b">
        <f t="shared" ca="1" si="777"/>
        <v>0</v>
      </c>
      <c r="AE2646" s="37" t="b">
        <f t="shared" ca="1" si="778"/>
        <v>0</v>
      </c>
      <c r="AF2646" t="b">
        <f t="shared" ca="1" si="779"/>
        <v>1</v>
      </c>
      <c r="AG2646" s="317" t="b">
        <f t="shared" ca="1" si="780"/>
        <v>1</v>
      </c>
      <c r="AH2646" s="317" t="b">
        <f t="shared" ca="1" si="781"/>
        <v>1</v>
      </c>
      <c r="AI2646" s="317" t="b">
        <f t="shared" ca="1" si="782"/>
        <v>0</v>
      </c>
    </row>
    <row r="2647" spans="1:35" x14ac:dyDescent="0.25">
      <c r="A2647">
        <v>2615</v>
      </c>
      <c r="B2647" s="169">
        <f ca="1">OFFSET(InputPriceData!B$15,CalculationsAndCharts!$A2647+$A$11,0,1,1)</f>
        <v>38050</v>
      </c>
      <c r="C2647" s="3">
        <f ca="1">OFFSET(InputPriceData!G$15,CalculationsAndCharts!$A2647+$A$11,IF($C$7,8,0),1,1)</f>
        <v>1850400</v>
      </c>
      <c r="D2647" s="4">
        <f ca="1">OFFSET(InputPriceData!C$15,CalculationsAndCharts!$A2647+$A$11,IF($C$7,8,0),1,1)</f>
        <v>31.5</v>
      </c>
      <c r="E2647" s="4">
        <f ca="1">OFFSET(InputPriceData!D$15,CalculationsAndCharts!$A2647+$A$11,IF($C$7,8,0),1,1)</f>
        <v>31.65</v>
      </c>
      <c r="F2647" s="4">
        <f ca="1">OFFSET(InputPriceData!E$15,CalculationsAndCharts!$A2647+$A$11,IF($C$7,8,0),1,1)</f>
        <v>31.3</v>
      </c>
      <c r="G2647" s="4">
        <f ca="1">OFFSET(InputPriceData!F$15,CalculationsAndCharts!$A2647+$A$11,IF($C$7,8,0),1,1)</f>
        <v>31.54</v>
      </c>
      <c r="H2647" s="133"/>
      <c r="I2647" s="133"/>
      <c r="J2647" s="37">
        <f t="shared" ca="1" si="772"/>
        <v>186</v>
      </c>
      <c r="K2647" s="124">
        <f t="shared" ca="1" si="773"/>
        <v>0.28999999999999915</v>
      </c>
      <c r="L2647" s="343">
        <f t="shared" ca="1" si="764"/>
        <v>3.3366710468214711E-2</v>
      </c>
      <c r="M2647" s="345">
        <f t="shared" ca="1" si="774"/>
        <v>0.32737905079970181</v>
      </c>
      <c r="N2647" s="344">
        <f t="shared" ca="1" si="765"/>
        <v>0.10192072579692721</v>
      </c>
      <c r="O2647" s="4"/>
      <c r="P2647" s="4"/>
      <c r="Q2647" s="3"/>
      <c r="S2647" s="4"/>
      <c r="T2647" s="4" t="b">
        <f t="shared" ca="1" si="766"/>
        <v>1</v>
      </c>
      <c r="U2647" t="b">
        <f t="shared" ca="1" si="767"/>
        <v>0</v>
      </c>
      <c r="W2647" s="317" t="b">
        <f t="shared" ca="1" si="768"/>
        <v>0</v>
      </c>
      <c r="X2647" s="317" t="b">
        <f t="shared" ca="1" si="775"/>
        <v>0</v>
      </c>
      <c r="Y2647" s="317" t="b">
        <f t="shared" ca="1" si="769"/>
        <v>0</v>
      </c>
      <c r="Z2647" t="b">
        <f t="shared" ca="1" si="770"/>
        <v>0</v>
      </c>
      <c r="AA2647" s="37" t="b">
        <f t="shared" ca="1" si="776"/>
        <v>1</v>
      </c>
      <c r="AB2647" t="b">
        <f t="shared" ca="1" si="771"/>
        <v>0</v>
      </c>
      <c r="AD2647" t="b">
        <f t="shared" ca="1" si="777"/>
        <v>0</v>
      </c>
      <c r="AE2647" s="37" t="b">
        <f t="shared" ca="1" si="778"/>
        <v>1</v>
      </c>
      <c r="AF2647" t="b">
        <f t="shared" ca="1" si="779"/>
        <v>0</v>
      </c>
      <c r="AG2647" s="317" t="b">
        <f t="shared" ca="1" si="780"/>
        <v>0</v>
      </c>
      <c r="AH2647" s="317" t="b">
        <f t="shared" ca="1" si="781"/>
        <v>0</v>
      </c>
      <c r="AI2647" s="317" t="b">
        <f t="shared" ca="1" si="782"/>
        <v>0</v>
      </c>
    </row>
    <row r="2648" spans="1:35" x14ac:dyDescent="0.25">
      <c r="A2648">
        <v>2616</v>
      </c>
      <c r="B2648" s="169">
        <f ca="1">OFFSET(InputPriceData!B$15,CalculationsAndCharts!$A2648+$A$11,0,1,1)</f>
        <v>38049</v>
      </c>
      <c r="C2648" s="3">
        <f ca="1">OFFSET(InputPriceData!G$15,CalculationsAndCharts!$A2648+$A$11,IF($C$7,8,0),1,1)</f>
        <v>2278900</v>
      </c>
      <c r="D2648" s="4">
        <f ca="1">OFFSET(InputPriceData!C$15,CalculationsAndCharts!$A2648+$A$11,IF($C$7,8,0),1,1)</f>
        <v>31.34</v>
      </c>
      <c r="E2648" s="4">
        <f ca="1">OFFSET(InputPriceData!D$15,CalculationsAndCharts!$A2648+$A$11,IF($C$7,8,0),1,1)</f>
        <v>31.7</v>
      </c>
      <c r="F2648" s="4">
        <f ca="1">OFFSET(InputPriceData!E$15,CalculationsAndCharts!$A2648+$A$11,IF($C$7,8,0),1,1)</f>
        <v>31.31</v>
      </c>
      <c r="G2648" s="4">
        <f ca="1">OFFSET(InputPriceData!F$15,CalculationsAndCharts!$A2648+$A$11,IF($C$7,8,0),1,1)</f>
        <v>31.54</v>
      </c>
      <c r="H2648" s="133"/>
      <c r="I2648" s="133"/>
      <c r="J2648" s="37">
        <f t="shared" ca="1" si="772"/>
        <v>185</v>
      </c>
      <c r="K2648" s="124">
        <f t="shared" ca="1" si="773"/>
        <v>0.12999999999999901</v>
      </c>
      <c r="L2648" s="343">
        <f t="shared" ca="1" si="764"/>
        <v>-7.3009660170417795E-2</v>
      </c>
      <c r="M2648" s="345">
        <f t="shared" ca="1" si="774"/>
        <v>0.33035222078678284</v>
      </c>
      <c r="N2648" s="344">
        <f t="shared" ca="1" si="765"/>
        <v>-0.22100550738401109</v>
      </c>
      <c r="O2648" s="4"/>
      <c r="P2648" s="4"/>
      <c r="Q2648" s="3"/>
      <c r="S2648" s="4"/>
      <c r="T2648" s="4" t="b">
        <f t="shared" ca="1" si="766"/>
        <v>0</v>
      </c>
      <c r="U2648" t="b">
        <f t="shared" ca="1" si="767"/>
        <v>0</v>
      </c>
      <c r="W2648" s="317" t="b">
        <f t="shared" ca="1" si="768"/>
        <v>0</v>
      </c>
      <c r="X2648" s="317" t="b">
        <f t="shared" ca="1" si="775"/>
        <v>0</v>
      </c>
      <c r="Y2648" s="317" t="b">
        <f t="shared" ca="1" si="769"/>
        <v>0</v>
      </c>
      <c r="Z2648" t="b">
        <f t="shared" ca="1" si="770"/>
        <v>0</v>
      </c>
      <c r="AA2648" s="37" t="b">
        <f t="shared" ca="1" si="776"/>
        <v>1</v>
      </c>
      <c r="AB2648" t="b">
        <f t="shared" ca="1" si="771"/>
        <v>0</v>
      </c>
      <c r="AD2648" t="b">
        <f t="shared" ca="1" si="777"/>
        <v>0</v>
      </c>
      <c r="AE2648" s="37" t="b">
        <f t="shared" ca="1" si="778"/>
        <v>1</v>
      </c>
      <c r="AF2648" t="b">
        <f t="shared" ca="1" si="779"/>
        <v>0</v>
      </c>
      <c r="AG2648" s="317" t="b">
        <f t="shared" ca="1" si="780"/>
        <v>0</v>
      </c>
      <c r="AH2648" s="317" t="b">
        <f t="shared" ca="1" si="781"/>
        <v>0</v>
      </c>
      <c r="AI2648" s="317" t="b">
        <f t="shared" ca="1" si="782"/>
        <v>0</v>
      </c>
    </row>
    <row r="2649" spans="1:35" x14ac:dyDescent="0.25">
      <c r="A2649">
        <v>2617</v>
      </c>
      <c r="B2649" s="169">
        <f ca="1">OFFSET(InputPriceData!B$15,CalculationsAndCharts!$A2649+$A$11,0,1,1)</f>
        <v>38048</v>
      </c>
      <c r="C2649" s="3">
        <f ca="1">OFFSET(InputPriceData!G$15,CalculationsAndCharts!$A2649+$A$11,IF($C$7,8,0),1,1)</f>
        <v>2203700</v>
      </c>
      <c r="D2649" s="4">
        <f ca="1">OFFSET(InputPriceData!C$15,CalculationsAndCharts!$A2649+$A$11,IF($C$7,8,0),1,1)</f>
        <v>31.3</v>
      </c>
      <c r="E2649" s="4">
        <f ca="1">OFFSET(InputPriceData!D$15,CalculationsAndCharts!$A2649+$A$11,IF($C$7,8,0),1,1)</f>
        <v>31.41</v>
      </c>
      <c r="F2649" s="4">
        <f ca="1">OFFSET(InputPriceData!E$15,CalculationsAndCharts!$A2649+$A$11,IF($C$7,8,0),1,1)</f>
        <v>30.9</v>
      </c>
      <c r="G2649" s="4">
        <f ca="1">OFFSET(InputPriceData!F$15,CalculationsAndCharts!$A2649+$A$11,IF($C$7,8,0),1,1)</f>
        <v>31.25</v>
      </c>
      <c r="H2649" s="133"/>
      <c r="I2649" s="133"/>
      <c r="J2649" s="37">
        <f t="shared" ca="1" si="772"/>
        <v>184</v>
      </c>
      <c r="K2649" s="124">
        <f t="shared" ca="1" si="773"/>
        <v>0.85000000000000142</v>
      </c>
      <c r="L2649" s="343">
        <f t="shared" ca="1" si="764"/>
        <v>-0.20401111502509153</v>
      </c>
      <c r="M2649" s="345">
        <f t="shared" ca="1" si="774"/>
        <v>0.33335239231764163</v>
      </c>
      <c r="N2649" s="344">
        <f t="shared" ca="1" si="765"/>
        <v>-0.61199835287426219</v>
      </c>
      <c r="O2649" s="4"/>
      <c r="P2649" s="4"/>
      <c r="Q2649" s="3"/>
      <c r="S2649" s="4"/>
      <c r="T2649" s="4" t="b">
        <f t="shared" ca="1" si="766"/>
        <v>0</v>
      </c>
      <c r="U2649" t="b">
        <f t="shared" ca="1" si="767"/>
        <v>0</v>
      </c>
      <c r="W2649" s="317" t="b">
        <f t="shared" ca="1" si="768"/>
        <v>0</v>
      </c>
      <c r="X2649" s="317" t="b">
        <f t="shared" ca="1" si="775"/>
        <v>0</v>
      </c>
      <c r="Y2649" s="317" t="b">
        <f t="shared" ca="1" si="769"/>
        <v>0</v>
      </c>
      <c r="Z2649" t="b">
        <f t="shared" ca="1" si="770"/>
        <v>0</v>
      </c>
      <c r="AA2649" s="37" t="b">
        <f t="shared" ca="1" si="776"/>
        <v>1</v>
      </c>
      <c r="AB2649" t="b">
        <f t="shared" ca="1" si="771"/>
        <v>0</v>
      </c>
      <c r="AD2649" t="b">
        <f t="shared" ca="1" si="777"/>
        <v>0</v>
      </c>
      <c r="AE2649" s="37" t="b">
        <f t="shared" ca="1" si="778"/>
        <v>1</v>
      </c>
      <c r="AF2649" t="b">
        <f t="shared" ca="1" si="779"/>
        <v>0</v>
      </c>
      <c r="AG2649" s="317" t="b">
        <f t="shared" ca="1" si="780"/>
        <v>0</v>
      </c>
      <c r="AH2649" s="317" t="b">
        <f t="shared" ca="1" si="781"/>
        <v>0</v>
      </c>
      <c r="AI2649" s="317" t="b">
        <f t="shared" ca="1" si="782"/>
        <v>0</v>
      </c>
    </row>
    <row r="2650" spans="1:35" x14ac:dyDescent="0.25">
      <c r="A2650">
        <v>2618</v>
      </c>
      <c r="B2650" s="169">
        <f ca="1">OFFSET(InputPriceData!B$15,CalculationsAndCharts!$A2650+$A$11,0,1,1)</f>
        <v>38047</v>
      </c>
      <c r="C2650" s="3">
        <f ca="1">OFFSET(InputPriceData!G$15,CalculationsAndCharts!$A2650+$A$11,IF($C$7,8,0),1,1)</f>
        <v>2786400</v>
      </c>
      <c r="D2650" s="4">
        <f ca="1">OFFSET(InputPriceData!C$15,CalculationsAndCharts!$A2650+$A$11,IF($C$7,8,0),1,1)</f>
        <v>30.95</v>
      </c>
      <c r="E2650" s="4">
        <f ca="1">OFFSET(InputPriceData!D$15,CalculationsAndCharts!$A2650+$A$11,IF($C$7,8,0),1,1)</f>
        <v>31.74</v>
      </c>
      <c r="F2650" s="4">
        <f ca="1">OFFSET(InputPriceData!E$15,CalculationsAndCharts!$A2650+$A$11,IF($C$7,8,0),1,1)</f>
        <v>30.84</v>
      </c>
      <c r="G2650" s="4">
        <f ca="1">OFFSET(InputPriceData!F$15,CalculationsAndCharts!$A2650+$A$11,IF($C$7,8,0),1,1)</f>
        <v>31.41</v>
      </c>
      <c r="H2650" s="133"/>
      <c r="I2650" s="133"/>
      <c r="J2650" s="37">
        <f t="shared" ca="1" si="772"/>
        <v>183</v>
      </c>
      <c r="K2650" s="124">
        <f t="shared" ca="1" si="773"/>
        <v>1.2399999999999984</v>
      </c>
      <c r="L2650" s="343">
        <f t="shared" ca="1" si="764"/>
        <v>-0.32277192693866208</v>
      </c>
      <c r="M2650" s="345">
        <f t="shared" ca="1" si="774"/>
        <v>0.33637981061316008</v>
      </c>
      <c r="N2650" s="344">
        <f t="shared" ca="1" si="765"/>
        <v>-0.95954607486789034</v>
      </c>
      <c r="O2650" s="4"/>
      <c r="P2650" s="4"/>
      <c r="Q2650" s="3"/>
      <c r="S2650" s="4"/>
      <c r="T2650" s="4" t="b">
        <f t="shared" ca="1" si="766"/>
        <v>0</v>
      </c>
      <c r="U2650" t="b">
        <f t="shared" ca="1" si="767"/>
        <v>0</v>
      </c>
      <c r="W2650" s="317" t="b">
        <f t="shared" ca="1" si="768"/>
        <v>0</v>
      </c>
      <c r="X2650" s="317" t="b">
        <f t="shared" ca="1" si="775"/>
        <v>0</v>
      </c>
      <c r="Y2650" s="317" t="b">
        <f t="shared" ca="1" si="769"/>
        <v>0</v>
      </c>
      <c r="Z2650" t="b">
        <f t="shared" ca="1" si="770"/>
        <v>0</v>
      </c>
      <c r="AA2650" s="37" t="b">
        <f t="shared" ca="1" si="776"/>
        <v>1</v>
      </c>
      <c r="AB2650" t="b">
        <f t="shared" ca="1" si="771"/>
        <v>0</v>
      </c>
      <c r="AD2650" t="b">
        <f t="shared" ca="1" si="777"/>
        <v>0</v>
      </c>
      <c r="AE2650" s="37" t="b">
        <f t="shared" ca="1" si="778"/>
        <v>1</v>
      </c>
      <c r="AF2650" t="b">
        <f t="shared" ca="1" si="779"/>
        <v>0</v>
      </c>
      <c r="AG2650" s="317" t="b">
        <f t="shared" ca="1" si="780"/>
        <v>0</v>
      </c>
      <c r="AH2650" s="317" t="b">
        <f t="shared" ca="1" si="781"/>
        <v>0</v>
      </c>
      <c r="AI2650" s="317" t="b">
        <f t="shared" ca="1" si="782"/>
        <v>0</v>
      </c>
    </row>
    <row r="2651" spans="1:35" x14ac:dyDescent="0.25">
      <c r="A2651">
        <v>2619</v>
      </c>
      <c r="B2651" s="169">
        <f ca="1">OFFSET(InputPriceData!B$15,CalculationsAndCharts!$A2651+$A$11,0,1,1)</f>
        <v>38044</v>
      </c>
      <c r="C2651" s="3">
        <f ca="1">OFFSET(InputPriceData!G$15,CalculationsAndCharts!$A2651+$A$11,IF($C$7,8,0),1,1)</f>
        <v>1072400</v>
      </c>
      <c r="D2651" s="4">
        <f ca="1">OFFSET(InputPriceData!C$15,CalculationsAndCharts!$A2651+$A$11,IF($C$7,8,0),1,1)</f>
        <v>30.16</v>
      </c>
      <c r="E2651" s="4">
        <f ca="1">OFFSET(InputPriceData!D$15,CalculationsAndCharts!$A2651+$A$11,IF($C$7,8,0),1,1)</f>
        <v>30.48</v>
      </c>
      <c r="F2651" s="4">
        <f ca="1">OFFSET(InputPriceData!E$15,CalculationsAndCharts!$A2651+$A$11,IF($C$7,8,0),1,1)</f>
        <v>30.1</v>
      </c>
      <c r="G2651" s="4">
        <f ca="1">OFFSET(InputPriceData!F$15,CalculationsAndCharts!$A2651+$A$11,IF($C$7,8,0),1,1)</f>
        <v>30.4</v>
      </c>
      <c r="H2651" s="133"/>
      <c r="I2651" s="133"/>
      <c r="J2651" s="37">
        <f t="shared" ca="1" si="772"/>
        <v>182</v>
      </c>
      <c r="K2651" s="124">
        <f t="shared" ca="1" si="773"/>
        <v>-0.19000000000000128</v>
      </c>
      <c r="L2651" s="343">
        <f t="shared" ca="1" si="764"/>
        <v>-0.33943472312125134</v>
      </c>
      <c r="M2651" s="345">
        <f t="shared" ca="1" si="774"/>
        <v>0.33943472312125134</v>
      </c>
      <c r="N2651" s="344">
        <f t="shared" ca="1" si="765"/>
        <v>-1</v>
      </c>
      <c r="O2651" s="4"/>
      <c r="P2651" s="4"/>
      <c r="Q2651" s="3"/>
      <c r="S2651" s="4"/>
      <c r="T2651" s="4" t="b">
        <f t="shared" ca="1" si="766"/>
        <v>0</v>
      </c>
      <c r="U2651" t="b">
        <f t="shared" ca="1" si="767"/>
        <v>0</v>
      </c>
      <c r="W2651" s="317" t="b">
        <f t="shared" ca="1" si="768"/>
        <v>0</v>
      </c>
      <c r="X2651" s="317" t="b">
        <f t="shared" ca="1" si="775"/>
        <v>0</v>
      </c>
      <c r="Y2651" s="317" t="b">
        <f t="shared" ca="1" si="769"/>
        <v>0</v>
      </c>
      <c r="Z2651" t="b">
        <f t="shared" ca="1" si="770"/>
        <v>0</v>
      </c>
      <c r="AA2651" s="37" t="b">
        <f t="shared" ca="1" si="776"/>
        <v>1</v>
      </c>
      <c r="AB2651" t="b">
        <f t="shared" ca="1" si="771"/>
        <v>0</v>
      </c>
      <c r="AD2651" t="b">
        <f t="shared" ca="1" si="777"/>
        <v>0</v>
      </c>
      <c r="AE2651" s="37" t="b">
        <f t="shared" ca="1" si="778"/>
        <v>1</v>
      </c>
      <c r="AF2651" t="b">
        <f t="shared" ca="1" si="779"/>
        <v>0</v>
      </c>
      <c r="AG2651" s="317" t="b">
        <f t="shared" ca="1" si="780"/>
        <v>0</v>
      </c>
      <c r="AH2651" s="317" t="b">
        <f t="shared" ca="1" si="781"/>
        <v>0</v>
      </c>
      <c r="AI2651" s="317" t="b">
        <f t="shared" ca="1" si="782"/>
        <v>0</v>
      </c>
    </row>
    <row r="2652" spans="1:35" x14ac:dyDescent="0.25">
      <c r="A2652">
        <v>2620</v>
      </c>
      <c r="B2652" s="169">
        <f ca="1">OFFSET(InputPriceData!B$15,CalculationsAndCharts!$A2652+$A$11,0,1,1)</f>
        <v>38043</v>
      </c>
      <c r="C2652" s="3">
        <f ca="1">OFFSET(InputPriceData!G$15,CalculationsAndCharts!$A2652+$A$11,IF($C$7,8,0),1,1)</f>
        <v>1487400</v>
      </c>
      <c r="D2652" s="4">
        <f ca="1">OFFSET(InputPriceData!C$15,CalculationsAndCharts!$A2652+$A$11,IF($C$7,8,0),1,1)</f>
        <v>30.63</v>
      </c>
      <c r="E2652" s="4">
        <f ca="1">OFFSET(InputPriceData!D$15,CalculationsAndCharts!$A2652+$A$11,IF($C$7,8,0),1,1)</f>
        <v>30.66</v>
      </c>
      <c r="F2652" s="4">
        <f ca="1">OFFSET(InputPriceData!E$15,CalculationsAndCharts!$A2652+$A$11,IF($C$7,8,0),1,1)</f>
        <v>29.87</v>
      </c>
      <c r="G2652" s="4">
        <f ca="1">OFFSET(InputPriceData!F$15,CalculationsAndCharts!$A2652+$A$11,IF($C$7,8,0),1,1)</f>
        <v>30.17</v>
      </c>
      <c r="H2652" s="133"/>
      <c r="I2652" s="133"/>
      <c r="J2652" s="37">
        <f t="shared" ca="1" si="772"/>
        <v>181</v>
      </c>
      <c r="K2652" s="124">
        <f t="shared" ca="1" si="773"/>
        <v>-0.15999999999999659</v>
      </c>
      <c r="L2652" s="343">
        <f t="shared" ca="1" si="764"/>
        <v>-0.25891290840550363</v>
      </c>
      <c r="M2652" s="345">
        <f t="shared" ca="1" si="774"/>
        <v>0.3092941164945493</v>
      </c>
      <c r="N2652" s="344">
        <f t="shared" ca="1" si="765"/>
        <v>-0.83710906414886965</v>
      </c>
      <c r="O2652" s="4"/>
      <c r="P2652" s="4"/>
      <c r="Q2652" s="3"/>
      <c r="S2652" s="4"/>
      <c r="T2652" s="4" t="b">
        <f t="shared" ca="1" si="766"/>
        <v>0</v>
      </c>
      <c r="U2652" t="b">
        <f t="shared" ca="1" si="767"/>
        <v>0</v>
      </c>
      <c r="W2652" s="317" t="b">
        <f t="shared" ca="1" si="768"/>
        <v>0</v>
      </c>
      <c r="X2652" s="317" t="b">
        <f t="shared" ca="1" si="775"/>
        <v>0</v>
      </c>
      <c r="Y2652" s="317" t="b">
        <f t="shared" ca="1" si="769"/>
        <v>1</v>
      </c>
      <c r="Z2652" t="b">
        <f t="shared" ca="1" si="770"/>
        <v>1</v>
      </c>
      <c r="AA2652" s="37" t="b">
        <f t="shared" ca="1" si="776"/>
        <v>1</v>
      </c>
      <c r="AB2652" t="b">
        <f t="shared" ca="1" si="771"/>
        <v>0</v>
      </c>
      <c r="AD2652" t="b">
        <f t="shared" ca="1" si="777"/>
        <v>1</v>
      </c>
      <c r="AE2652" s="37" t="b">
        <f t="shared" ca="1" si="778"/>
        <v>1</v>
      </c>
      <c r="AF2652" t="b">
        <f t="shared" ca="1" si="779"/>
        <v>0</v>
      </c>
      <c r="AG2652" s="317" t="b">
        <f t="shared" ca="1" si="780"/>
        <v>0</v>
      </c>
      <c r="AH2652" s="317" t="b">
        <f t="shared" ca="1" si="781"/>
        <v>0</v>
      </c>
      <c r="AI2652" s="317" t="b">
        <f t="shared" ca="1" si="782"/>
        <v>1</v>
      </c>
    </row>
    <row r="2653" spans="1:35" x14ac:dyDescent="0.25">
      <c r="A2653">
        <v>2621</v>
      </c>
      <c r="B2653" s="169">
        <f ca="1">OFFSET(InputPriceData!B$15,CalculationsAndCharts!$A2653+$A$11,0,1,1)</f>
        <v>38042</v>
      </c>
      <c r="C2653" s="3">
        <f ca="1">OFFSET(InputPriceData!G$15,CalculationsAndCharts!$A2653+$A$11,IF($C$7,8,0),1,1)</f>
        <v>1592900</v>
      </c>
      <c r="D2653" s="4">
        <f ca="1">OFFSET(InputPriceData!C$15,CalculationsAndCharts!$A2653+$A$11,IF($C$7,8,0),1,1)</f>
        <v>30.35</v>
      </c>
      <c r="E2653" s="4">
        <f ca="1">OFFSET(InputPriceData!D$15,CalculationsAndCharts!$A2653+$A$11,IF($C$7,8,0),1,1)</f>
        <v>30.76</v>
      </c>
      <c r="F2653" s="4">
        <f ca="1">OFFSET(InputPriceData!E$15,CalculationsAndCharts!$A2653+$A$11,IF($C$7,8,0),1,1)</f>
        <v>30.23</v>
      </c>
      <c r="G2653" s="4">
        <f ca="1">OFFSET(InputPriceData!F$15,CalculationsAndCharts!$A2653+$A$11,IF($C$7,8,0),1,1)</f>
        <v>30.59</v>
      </c>
      <c r="H2653" s="133"/>
      <c r="I2653" s="133"/>
      <c r="J2653" s="37">
        <f t="shared" ca="1" si="772"/>
        <v>180</v>
      </c>
      <c r="K2653" s="124">
        <f t="shared" ca="1" si="773"/>
        <v>-0.42999999999999972</v>
      </c>
      <c r="L2653" s="343">
        <f t="shared" ca="1" si="764"/>
        <v>-0.12301868563986861</v>
      </c>
      <c r="M2653" s="345">
        <f t="shared" ca="1" si="774"/>
        <v>0.31210304388955529</v>
      </c>
      <c r="N2653" s="344">
        <f t="shared" ca="1" si="765"/>
        <v>-0.39416048016308852</v>
      </c>
      <c r="O2653" s="4"/>
      <c r="P2653" s="4"/>
      <c r="Q2653" s="3"/>
      <c r="S2653" s="4"/>
      <c r="T2653" s="4" t="b">
        <f t="shared" ca="1" si="766"/>
        <v>0</v>
      </c>
      <c r="U2653" t="b">
        <f t="shared" ca="1" si="767"/>
        <v>1</v>
      </c>
      <c r="W2653" s="317" t="b">
        <f t="shared" ca="1" si="768"/>
        <v>0</v>
      </c>
      <c r="X2653" s="317" t="b">
        <f t="shared" ca="1" si="775"/>
        <v>1</v>
      </c>
      <c r="Y2653" s="317" t="b">
        <f t="shared" ca="1" si="769"/>
        <v>0</v>
      </c>
      <c r="Z2653" t="b">
        <f t="shared" ca="1" si="770"/>
        <v>0</v>
      </c>
      <c r="AA2653" s="37" t="b">
        <f t="shared" ca="1" si="776"/>
        <v>0</v>
      </c>
      <c r="AB2653" t="b">
        <f t="shared" ca="1" si="771"/>
        <v>0</v>
      </c>
      <c r="AD2653" t="b">
        <f t="shared" ca="1" si="777"/>
        <v>0</v>
      </c>
      <c r="AE2653" s="37" t="b">
        <f t="shared" ca="1" si="778"/>
        <v>0</v>
      </c>
      <c r="AF2653" t="b">
        <f t="shared" ca="1" si="779"/>
        <v>0</v>
      </c>
      <c r="AG2653" s="317" t="b">
        <f t="shared" ca="1" si="780"/>
        <v>0</v>
      </c>
      <c r="AH2653" s="317" t="b">
        <f t="shared" ca="1" si="781"/>
        <v>1</v>
      </c>
      <c r="AI2653" s="317" t="b">
        <f t="shared" ca="1" si="782"/>
        <v>0</v>
      </c>
    </row>
    <row r="2654" spans="1:35" x14ac:dyDescent="0.25">
      <c r="A2654">
        <v>2622</v>
      </c>
      <c r="B2654" s="169">
        <f ca="1">OFFSET(InputPriceData!B$15,CalculationsAndCharts!$A2654+$A$11,0,1,1)</f>
        <v>38041</v>
      </c>
      <c r="C2654" s="3">
        <f ca="1">OFFSET(InputPriceData!G$15,CalculationsAndCharts!$A2654+$A$11,IF($C$7,8,0),1,1)</f>
        <v>3560300</v>
      </c>
      <c r="D2654" s="4">
        <f ca="1">OFFSET(InputPriceData!C$15,CalculationsAndCharts!$A2654+$A$11,IF($C$7,8,0),1,1)</f>
        <v>31.04</v>
      </c>
      <c r="E2654" s="4">
        <f ca="1">OFFSET(InputPriceData!D$15,CalculationsAndCharts!$A2654+$A$11,IF($C$7,8,0),1,1)</f>
        <v>31.2</v>
      </c>
      <c r="F2654" s="4">
        <f ca="1">OFFSET(InputPriceData!E$15,CalculationsAndCharts!$A2654+$A$11,IF($C$7,8,0),1,1)</f>
        <v>29.57</v>
      </c>
      <c r="G2654" s="4">
        <f ca="1">OFFSET(InputPriceData!F$15,CalculationsAndCharts!$A2654+$A$11,IF($C$7,8,0),1,1)</f>
        <v>30.33</v>
      </c>
      <c r="H2654" s="133"/>
      <c r="I2654" s="133"/>
      <c r="J2654" s="37">
        <f t="shared" ca="1" si="772"/>
        <v>179</v>
      </c>
      <c r="K2654" s="124">
        <f t="shared" ca="1" si="773"/>
        <v>-1.7000000000000028</v>
      </c>
      <c r="L2654" s="343">
        <f t="shared" ca="1" si="764"/>
        <v>6.768858886230758E-2</v>
      </c>
      <c r="M2654" s="345">
        <f t="shared" ca="1" si="774"/>
        <v>0.31493748122054016</v>
      </c>
      <c r="N2654" s="344">
        <f t="shared" ca="1" si="765"/>
        <v>0.21492706615922774</v>
      </c>
      <c r="O2654" s="4"/>
      <c r="P2654" s="4"/>
      <c r="Q2654" s="3"/>
      <c r="S2654" s="4"/>
      <c r="T2654" s="4" t="b">
        <f t="shared" ca="1" si="766"/>
        <v>0</v>
      </c>
      <c r="U2654" t="b">
        <f t="shared" ca="1" si="767"/>
        <v>0</v>
      </c>
      <c r="W2654" s="317" t="b">
        <f t="shared" ca="1" si="768"/>
        <v>0</v>
      </c>
      <c r="X2654" s="317" t="b">
        <f t="shared" ca="1" si="775"/>
        <v>1</v>
      </c>
      <c r="Y2654" s="317" t="b">
        <f t="shared" ca="1" si="769"/>
        <v>0</v>
      </c>
      <c r="Z2654" t="b">
        <f t="shared" ca="1" si="770"/>
        <v>0</v>
      </c>
      <c r="AA2654" s="37" t="b">
        <f t="shared" ca="1" si="776"/>
        <v>0</v>
      </c>
      <c r="AB2654" t="b">
        <f t="shared" ca="1" si="771"/>
        <v>0</v>
      </c>
      <c r="AD2654" t="b">
        <f t="shared" ca="1" si="777"/>
        <v>0</v>
      </c>
      <c r="AE2654" s="37" t="b">
        <f t="shared" ca="1" si="778"/>
        <v>0</v>
      </c>
      <c r="AF2654" t="b">
        <f t="shared" ca="1" si="779"/>
        <v>0</v>
      </c>
      <c r="AG2654" s="317" t="b">
        <f t="shared" ca="1" si="780"/>
        <v>0</v>
      </c>
      <c r="AH2654" s="317" t="b">
        <f t="shared" ca="1" si="781"/>
        <v>1</v>
      </c>
      <c r="AI2654" s="317" t="b">
        <f t="shared" ca="1" si="782"/>
        <v>0</v>
      </c>
    </row>
    <row r="2655" spans="1:35" x14ac:dyDescent="0.25">
      <c r="A2655">
        <v>2623</v>
      </c>
      <c r="B2655" s="169">
        <f ca="1">OFFSET(InputPriceData!B$15,CalculationsAndCharts!$A2655+$A$11,0,1,1)</f>
        <v>38040</v>
      </c>
      <c r="C2655" s="3">
        <f ca="1">OFFSET(InputPriceData!G$15,CalculationsAndCharts!$A2655+$A$11,IF($C$7,8,0),1,1)</f>
        <v>2706400</v>
      </c>
      <c r="D2655" s="4">
        <f ca="1">OFFSET(InputPriceData!C$15,CalculationsAndCharts!$A2655+$A$11,IF($C$7,8,0),1,1)</f>
        <v>31.89</v>
      </c>
      <c r="E2655" s="4">
        <f ca="1">OFFSET(InputPriceData!D$15,CalculationsAndCharts!$A2655+$A$11,IF($C$7,8,0),1,1)</f>
        <v>31.9</v>
      </c>
      <c r="F2655" s="4">
        <f ca="1">OFFSET(InputPriceData!E$15,CalculationsAndCharts!$A2655+$A$11,IF($C$7,8,0),1,1)</f>
        <v>30.48</v>
      </c>
      <c r="G2655" s="4">
        <f ca="1">OFFSET(InputPriceData!F$15,CalculationsAndCharts!$A2655+$A$11,IF($C$7,8,0),1,1)</f>
        <v>31.02</v>
      </c>
      <c r="H2655" s="133"/>
      <c r="I2655" s="133"/>
      <c r="J2655" s="37">
        <f t="shared" ca="1" si="772"/>
        <v>178</v>
      </c>
      <c r="K2655" s="124">
        <f t="shared" ca="1" si="773"/>
        <v>-1.0199999999999996</v>
      </c>
      <c r="L2655" s="343">
        <f t="shared" ca="1" si="764"/>
        <v>0.22549940738389923</v>
      </c>
      <c r="M2655" s="345">
        <f t="shared" ca="1" si="774"/>
        <v>0.31779766016199817</v>
      </c>
      <c r="N2655" s="344">
        <f t="shared" ca="1" si="765"/>
        <v>0.70956912416834761</v>
      </c>
      <c r="O2655" s="4"/>
      <c r="P2655" s="4"/>
      <c r="Q2655" s="3"/>
      <c r="S2655" s="4"/>
      <c r="T2655" s="4" t="b">
        <f t="shared" ca="1" si="766"/>
        <v>0</v>
      </c>
      <c r="U2655" t="b">
        <f t="shared" ca="1" si="767"/>
        <v>0</v>
      </c>
      <c r="W2655" s="317" t="b">
        <f t="shared" ca="1" si="768"/>
        <v>0</v>
      </c>
      <c r="X2655" s="317" t="b">
        <f t="shared" ca="1" si="775"/>
        <v>1</v>
      </c>
      <c r="Y2655" s="317" t="b">
        <f t="shared" ca="1" si="769"/>
        <v>0</v>
      </c>
      <c r="Z2655" t="b">
        <f t="shared" ca="1" si="770"/>
        <v>0</v>
      </c>
      <c r="AA2655" s="37" t="b">
        <f t="shared" ca="1" si="776"/>
        <v>0</v>
      </c>
      <c r="AB2655" t="b">
        <f t="shared" ca="1" si="771"/>
        <v>0</v>
      </c>
      <c r="AD2655" t="b">
        <f t="shared" ca="1" si="777"/>
        <v>0</v>
      </c>
      <c r="AE2655" s="37" t="b">
        <f t="shared" ca="1" si="778"/>
        <v>0</v>
      </c>
      <c r="AF2655" t="b">
        <f t="shared" ca="1" si="779"/>
        <v>0</v>
      </c>
      <c r="AG2655" s="317" t="b">
        <f t="shared" ca="1" si="780"/>
        <v>0</v>
      </c>
      <c r="AH2655" s="317" t="b">
        <f t="shared" ca="1" si="781"/>
        <v>1</v>
      </c>
      <c r="AI2655" s="317" t="b">
        <f t="shared" ca="1" si="782"/>
        <v>0</v>
      </c>
    </row>
    <row r="2656" spans="1:35" x14ac:dyDescent="0.25">
      <c r="A2656">
        <v>2624</v>
      </c>
      <c r="B2656" s="169">
        <f ca="1">OFFSET(InputPriceData!B$15,CalculationsAndCharts!$A2656+$A$11,0,1,1)</f>
        <v>38037</v>
      </c>
      <c r="C2656" s="3">
        <f ca="1">OFFSET(InputPriceData!G$15,CalculationsAndCharts!$A2656+$A$11,IF($C$7,8,0),1,1)</f>
        <v>1125200</v>
      </c>
      <c r="D2656" s="4">
        <f ca="1">OFFSET(InputPriceData!C$15,CalculationsAndCharts!$A2656+$A$11,IF($C$7,8,0),1,1)</f>
        <v>32.19</v>
      </c>
      <c r="E2656" s="4">
        <f ca="1">OFFSET(InputPriceData!D$15,CalculationsAndCharts!$A2656+$A$11,IF($C$7,8,0),1,1)</f>
        <v>32.299999999999997</v>
      </c>
      <c r="F2656" s="4">
        <f ca="1">OFFSET(InputPriceData!E$15,CalculationsAndCharts!$A2656+$A$11,IF($C$7,8,0),1,1)</f>
        <v>31.88</v>
      </c>
      <c r="G2656" s="4">
        <f ca="1">OFFSET(InputPriceData!F$15,CalculationsAndCharts!$A2656+$A$11,IF($C$7,8,0),1,1)</f>
        <v>32.03</v>
      </c>
      <c r="H2656" s="133"/>
      <c r="I2656" s="133"/>
      <c r="J2656" s="37">
        <f t="shared" ca="1" si="772"/>
        <v>177</v>
      </c>
      <c r="K2656" s="124">
        <f t="shared" ca="1" si="773"/>
        <v>0.23000000000000043</v>
      </c>
      <c r="L2656" s="343">
        <f t="shared" ca="1" si="764"/>
        <v>0.27622652463973751</v>
      </c>
      <c r="M2656" s="345">
        <f t="shared" ca="1" si="774"/>
        <v>0.32068381449243005</v>
      </c>
      <c r="N2656" s="344">
        <f t="shared" ca="1" si="765"/>
        <v>0.86136721641827052</v>
      </c>
      <c r="O2656" s="4"/>
      <c r="P2656" s="4"/>
      <c r="Q2656" s="3"/>
      <c r="S2656" s="4"/>
      <c r="T2656" s="4" t="b">
        <f t="shared" ca="1" si="766"/>
        <v>0</v>
      </c>
      <c r="U2656" t="b">
        <f t="shared" ca="1" si="767"/>
        <v>0</v>
      </c>
      <c r="W2656" s="317" t="b">
        <f t="shared" ca="1" si="768"/>
        <v>0</v>
      </c>
      <c r="X2656" s="317" t="b">
        <f t="shared" ca="1" si="775"/>
        <v>1</v>
      </c>
      <c r="Y2656" s="317" t="b">
        <f t="shared" ca="1" si="769"/>
        <v>0</v>
      </c>
      <c r="Z2656" t="b">
        <f t="shared" ca="1" si="770"/>
        <v>0</v>
      </c>
      <c r="AA2656" s="37" t="b">
        <f t="shared" ca="1" si="776"/>
        <v>0</v>
      </c>
      <c r="AB2656" t="b">
        <f t="shared" ca="1" si="771"/>
        <v>0</v>
      </c>
      <c r="AD2656" t="b">
        <f t="shared" ca="1" si="777"/>
        <v>0</v>
      </c>
      <c r="AE2656" s="37" t="b">
        <f t="shared" ca="1" si="778"/>
        <v>0</v>
      </c>
      <c r="AF2656" t="b">
        <f t="shared" ca="1" si="779"/>
        <v>0</v>
      </c>
      <c r="AG2656" s="317" t="b">
        <f t="shared" ca="1" si="780"/>
        <v>0</v>
      </c>
      <c r="AH2656" s="317" t="b">
        <f t="shared" ca="1" si="781"/>
        <v>1</v>
      </c>
      <c r="AI2656" s="317" t="b">
        <f t="shared" ca="1" si="782"/>
        <v>0</v>
      </c>
    </row>
    <row r="2657" spans="1:35" x14ac:dyDescent="0.25">
      <c r="A2657">
        <v>2625</v>
      </c>
      <c r="B2657" s="169">
        <f ca="1">OFFSET(InputPriceData!B$15,CalculationsAndCharts!$A2657+$A$11,0,1,1)</f>
        <v>38036</v>
      </c>
      <c r="C2657" s="3">
        <f ca="1">OFFSET(InputPriceData!G$15,CalculationsAndCharts!$A2657+$A$11,IF($C$7,8,0),1,1)</f>
        <v>1711800</v>
      </c>
      <c r="D2657" s="4">
        <f ca="1">OFFSET(InputPriceData!C$15,CalculationsAndCharts!$A2657+$A$11,IF($C$7,8,0),1,1)</f>
        <v>31.85</v>
      </c>
      <c r="E2657" s="4">
        <f ca="1">OFFSET(InputPriceData!D$15,CalculationsAndCharts!$A2657+$A$11,IF($C$7,8,0),1,1)</f>
        <v>32.340000000000003</v>
      </c>
      <c r="F2657" s="4">
        <f ca="1">OFFSET(InputPriceData!E$15,CalculationsAndCharts!$A2657+$A$11,IF($C$7,8,0),1,1)</f>
        <v>31.8</v>
      </c>
      <c r="G2657" s="4">
        <f ca="1">OFFSET(InputPriceData!F$15,CalculationsAndCharts!$A2657+$A$11,IF($C$7,8,0),1,1)</f>
        <v>32.04</v>
      </c>
      <c r="H2657" s="133"/>
      <c r="I2657" s="133"/>
      <c r="J2657" s="37">
        <f t="shared" ca="1" si="772"/>
        <v>176</v>
      </c>
      <c r="K2657" s="124">
        <f t="shared" ca="1" si="773"/>
        <v>-0.16000000000000369</v>
      </c>
      <c r="L2657" s="343">
        <f t="shared" ref="L2657:L2720" ca="1" si="783">IF(J2657&gt;3,($D$21*(K2657+K2658)/2+$D$22*L2658+$D$23*L2659),IF(J2657=1,0,IF(J2657=2,($D$21*0*(G2657+G2658)/2+$D$22*L2658),IF(J2657=3,($D$21*0*(G2657+G2658)/2+$D$22*L2658+$D$23*L2659),0))))</f>
        <v>0.27262478891796982</v>
      </c>
      <c r="M2657" s="345">
        <f t="shared" ca="1" si="774"/>
        <v>0.32359618011345109</v>
      </c>
      <c r="N2657" s="344">
        <f t="shared" ref="N2657:N2720" ca="1" si="784">IF(M2657=0,0,L2657/M2657)</f>
        <v>0.84248457080794037</v>
      </c>
      <c r="O2657" s="4"/>
      <c r="P2657" s="4"/>
      <c r="Q2657" s="3"/>
      <c r="S2657" s="4"/>
      <c r="T2657" s="4" t="b">
        <f t="shared" ref="T2657:T2720" ca="1" si="785">AND(N2658&lt;0,N2657&gt;0)</f>
        <v>0</v>
      </c>
      <c r="U2657" t="b">
        <f t="shared" ref="U2657:U2720" ca="1" si="786">AND(N2658&gt;0,N2657&lt;0)</f>
        <v>0</v>
      </c>
      <c r="W2657" s="317" t="b">
        <f t="shared" ref="W2657:W2720" ca="1" si="787">AND(T2658&lt;&gt;T2659,T2658,NOT(X2658))</f>
        <v>0</v>
      </c>
      <c r="X2657" s="317" t="b">
        <f t="shared" ca="1" si="775"/>
        <v>1</v>
      </c>
      <c r="Y2657" s="317" t="b">
        <f t="shared" ref="Y2657:Y2720" ca="1" si="788">AND(X2658,AND(U2658&lt;&gt;U2659,U2658))</f>
        <v>0</v>
      </c>
      <c r="Z2657" t="b">
        <f t="shared" ref="Z2657:Z2720" ca="1" si="789">AND(U2658&lt;&gt;U2659,U2658,NOT(AA2658))</f>
        <v>0</v>
      </c>
      <c r="AA2657" s="37" t="b">
        <f t="shared" ca="1" si="776"/>
        <v>0</v>
      </c>
      <c r="AB2657" t="b">
        <f t="shared" ref="AB2657:AB2720" ca="1" si="790">AND(AA2658,AND(T2658&lt;&gt;T2659,T2658))</f>
        <v>0</v>
      </c>
      <c r="AD2657" t="b">
        <f t="shared" ca="1" si="777"/>
        <v>0</v>
      </c>
      <c r="AE2657" s="37" t="b">
        <f t="shared" ca="1" si="778"/>
        <v>0</v>
      </c>
      <c r="AF2657" t="b">
        <f t="shared" ca="1" si="779"/>
        <v>0</v>
      </c>
      <c r="AG2657" s="317" t="b">
        <f t="shared" ca="1" si="780"/>
        <v>0</v>
      </c>
      <c r="AH2657" s="317" t="b">
        <f t="shared" ca="1" si="781"/>
        <v>1</v>
      </c>
      <c r="AI2657" s="317" t="b">
        <f t="shared" ca="1" si="782"/>
        <v>0</v>
      </c>
    </row>
    <row r="2658" spans="1:35" x14ac:dyDescent="0.25">
      <c r="A2658">
        <v>2626</v>
      </c>
      <c r="B2658" s="169">
        <f ca="1">OFFSET(InputPriceData!B$15,CalculationsAndCharts!$A2658+$A$11,0,1,1)</f>
        <v>38035</v>
      </c>
      <c r="C2658" s="3">
        <f ca="1">OFFSET(InputPriceData!G$15,CalculationsAndCharts!$A2658+$A$11,IF($C$7,8,0),1,1)</f>
        <v>1572200</v>
      </c>
      <c r="D2658" s="4">
        <f ca="1">OFFSET(InputPriceData!C$15,CalculationsAndCharts!$A2658+$A$11,IF($C$7,8,0),1,1)</f>
        <v>32.15</v>
      </c>
      <c r="E2658" s="4">
        <f ca="1">OFFSET(InputPriceData!D$15,CalculationsAndCharts!$A2658+$A$11,IF($C$7,8,0),1,1)</f>
        <v>32.17</v>
      </c>
      <c r="F2658" s="4">
        <f ca="1">OFFSET(InputPriceData!E$15,CalculationsAndCharts!$A2658+$A$11,IF($C$7,8,0),1,1)</f>
        <v>31.7</v>
      </c>
      <c r="G2658" s="4">
        <f ca="1">OFFSET(InputPriceData!F$15,CalculationsAndCharts!$A2658+$A$11,IF($C$7,8,0),1,1)</f>
        <v>31.8</v>
      </c>
      <c r="H2658" s="133"/>
      <c r="I2658" s="133"/>
      <c r="J2658" s="37">
        <f t="shared" ref="J2658:J2721" ca="1" si="791">$A$8-A2658+1</f>
        <v>175</v>
      </c>
      <c r="K2658" s="124">
        <f t="shared" ref="K2658:K2721" ca="1" si="792">IF(J2658&gt;2,G2658-G2660,0)</f>
        <v>3.9999999999999147E-2</v>
      </c>
      <c r="L2658" s="343">
        <f t="shared" ca="1" si="783"/>
        <v>0.23773185282874501</v>
      </c>
      <c r="M2658" s="345">
        <f t="shared" ref="M2658:M2721" ca="1" si="793">MAX(IF(J2658=1,0.0000001,0.991*M2659),ABS(L2658))</f>
        <v>0.32653499506907274</v>
      </c>
      <c r="N2658" s="344">
        <f t="shared" ca="1" si="784"/>
        <v>0.72804402719058336</v>
      </c>
      <c r="O2658" s="4"/>
      <c r="P2658" s="4"/>
      <c r="Q2658" s="3"/>
      <c r="S2658" s="4"/>
      <c r="T2658" s="4" t="b">
        <f t="shared" ca="1" si="785"/>
        <v>0</v>
      </c>
      <c r="U2658" t="b">
        <f t="shared" ca="1" si="786"/>
        <v>0</v>
      </c>
      <c r="W2658" s="317" t="b">
        <f t="shared" ca="1" si="787"/>
        <v>0</v>
      </c>
      <c r="X2658" s="317" t="b">
        <f t="shared" ref="X2658:X2721" ca="1" si="794">IF(X2659,IF(Y2658,FALSE,X2659),IF(W2658,TRUE,X2659))</f>
        <v>1</v>
      </c>
      <c r="Y2658" s="317" t="b">
        <f t="shared" ca="1" si="788"/>
        <v>0</v>
      </c>
      <c r="Z2658" t="b">
        <f t="shared" ca="1" si="789"/>
        <v>0</v>
      </c>
      <c r="AA2658" s="37" t="b">
        <f t="shared" ref="AA2658:AA2721" ca="1" si="795">IF(AA2659,IF(AB2658,FALSE,AA2659),IF(Z2658,TRUE,AA2659))</f>
        <v>0</v>
      </c>
      <c r="AB2658" t="b">
        <f t="shared" ca="1" si="790"/>
        <v>0</v>
      </c>
      <c r="AD2658" t="b">
        <f t="shared" ref="AD2658:AD2721" ca="1" si="796">AND($U2659&lt;&gt;$U2660,$U2659,NOT(AE2659))</f>
        <v>0</v>
      </c>
      <c r="AE2658" s="37" t="b">
        <f t="shared" ref="AE2658:AE2721" ca="1" si="797">IF(AE2659,IF(AF2658,FALSE,AE2659),IF(AD2658,TRUE,AE2659))</f>
        <v>0</v>
      </c>
      <c r="AF2658" t="b">
        <f t="shared" ref="AF2658:AF2721" ca="1" si="798">AND(AE2659,AND($T2659&lt;&gt;$T2660,$T2659))</f>
        <v>0</v>
      </c>
      <c r="AG2658" s="317" t="b">
        <f t="shared" ref="AG2658:AG2721" ca="1" si="799">AND($T2659&lt;&gt;$T2660,$T2659,NOT(AH2659))</f>
        <v>0</v>
      </c>
      <c r="AH2658" s="317" t="b">
        <f t="shared" ref="AH2658:AH2721" ca="1" si="800">IF(AH2659,IF(AI2658,FALSE,AH2659),IF(AG2658,TRUE,AH2659))</f>
        <v>1</v>
      </c>
      <c r="AI2658" s="317" t="b">
        <f t="shared" ref="AI2658:AI2721" ca="1" si="801">AND(AH2659,AND($U2659&lt;&gt;$U2660,$U2659))</f>
        <v>0</v>
      </c>
    </row>
    <row r="2659" spans="1:35" x14ac:dyDescent="0.25">
      <c r="A2659">
        <v>2627</v>
      </c>
      <c r="B2659" s="169">
        <f ca="1">OFFSET(InputPriceData!B$15,CalculationsAndCharts!$A2659+$A$11,0,1,1)</f>
        <v>38034</v>
      </c>
      <c r="C2659" s="3">
        <f ca="1">OFFSET(InputPriceData!G$15,CalculationsAndCharts!$A2659+$A$11,IF($C$7,8,0),1,1)</f>
        <v>1916000</v>
      </c>
      <c r="D2659" s="4">
        <f ca="1">OFFSET(InputPriceData!C$15,CalculationsAndCharts!$A2659+$A$11,IF($C$7,8,0),1,1)</f>
        <v>32</v>
      </c>
      <c r="E2659" s="4">
        <f ca="1">OFFSET(InputPriceData!D$15,CalculationsAndCharts!$A2659+$A$11,IF($C$7,8,0),1,1)</f>
        <v>32.270000000000003</v>
      </c>
      <c r="F2659" s="4">
        <f ca="1">OFFSET(InputPriceData!E$15,CalculationsAndCharts!$A2659+$A$11,IF($C$7,8,0),1,1)</f>
        <v>31.95</v>
      </c>
      <c r="G2659" s="4">
        <f ca="1">OFFSET(InputPriceData!F$15,CalculationsAndCharts!$A2659+$A$11,IF($C$7,8,0),1,1)</f>
        <v>32.200000000000003</v>
      </c>
      <c r="H2659" s="133"/>
      <c r="I2659" s="133"/>
      <c r="J2659" s="37">
        <f t="shared" ca="1" si="791"/>
        <v>174</v>
      </c>
      <c r="K2659" s="124">
        <f t="shared" ca="1" si="792"/>
        <v>0.7900000000000027</v>
      </c>
      <c r="L2659" s="343">
        <f t="shared" ca="1" si="783"/>
        <v>0.1466417760877865</v>
      </c>
      <c r="M2659" s="345">
        <f t="shared" ca="1" si="793"/>
        <v>0.3295004995651592</v>
      </c>
      <c r="N2659" s="344">
        <f t="shared" ca="1" si="784"/>
        <v>0.44504265177536667</v>
      </c>
      <c r="O2659" s="4"/>
      <c r="P2659" s="4"/>
      <c r="Q2659" s="3"/>
      <c r="S2659" s="4"/>
      <c r="T2659" s="4" t="b">
        <f t="shared" ca="1" si="785"/>
        <v>0</v>
      </c>
      <c r="U2659" t="b">
        <f t="shared" ca="1" si="786"/>
        <v>0</v>
      </c>
      <c r="W2659" s="317" t="b">
        <f t="shared" ca="1" si="787"/>
        <v>1</v>
      </c>
      <c r="X2659" s="317" t="b">
        <f t="shared" ca="1" si="794"/>
        <v>1</v>
      </c>
      <c r="Y2659" s="317" t="b">
        <f t="shared" ca="1" si="788"/>
        <v>0</v>
      </c>
      <c r="Z2659" t="b">
        <f t="shared" ca="1" si="789"/>
        <v>0</v>
      </c>
      <c r="AA2659" s="37" t="b">
        <f t="shared" ca="1" si="795"/>
        <v>0</v>
      </c>
      <c r="AB2659" t="b">
        <f t="shared" ca="1" si="790"/>
        <v>1</v>
      </c>
      <c r="AD2659" t="b">
        <f t="shared" ca="1" si="796"/>
        <v>0</v>
      </c>
      <c r="AE2659" s="37" t="b">
        <f t="shared" ca="1" si="797"/>
        <v>0</v>
      </c>
      <c r="AF2659" t="b">
        <f t="shared" ca="1" si="798"/>
        <v>1</v>
      </c>
      <c r="AG2659" s="317" t="b">
        <f t="shared" ca="1" si="799"/>
        <v>1</v>
      </c>
      <c r="AH2659" s="317" t="b">
        <f t="shared" ca="1" si="800"/>
        <v>1</v>
      </c>
      <c r="AI2659" s="317" t="b">
        <f t="shared" ca="1" si="801"/>
        <v>0</v>
      </c>
    </row>
    <row r="2660" spans="1:35" x14ac:dyDescent="0.25">
      <c r="A2660">
        <v>2628</v>
      </c>
      <c r="B2660" s="169">
        <f ca="1">OFFSET(InputPriceData!B$15,CalculationsAndCharts!$A2660+$A$11,0,1,1)</f>
        <v>38030</v>
      </c>
      <c r="C2660" s="3">
        <f ca="1">OFFSET(InputPriceData!G$15,CalculationsAndCharts!$A2660+$A$11,IF($C$7,8,0),1,1)</f>
        <v>1800400</v>
      </c>
      <c r="D2660" s="4">
        <f ca="1">OFFSET(InputPriceData!C$15,CalculationsAndCharts!$A2660+$A$11,IF($C$7,8,0),1,1)</f>
        <v>31.35</v>
      </c>
      <c r="E2660" s="4">
        <f ca="1">OFFSET(InputPriceData!D$15,CalculationsAndCharts!$A2660+$A$11,IF($C$7,8,0),1,1)</f>
        <v>31.83</v>
      </c>
      <c r="F2660" s="4">
        <f ca="1">OFFSET(InputPriceData!E$15,CalculationsAndCharts!$A2660+$A$11,IF($C$7,8,0),1,1)</f>
        <v>31.34</v>
      </c>
      <c r="G2660" s="4">
        <f ca="1">OFFSET(InputPriceData!F$15,CalculationsAndCharts!$A2660+$A$11,IF($C$7,8,0),1,1)</f>
        <v>31.76</v>
      </c>
      <c r="H2660" s="133"/>
      <c r="I2660" s="133"/>
      <c r="J2660" s="37">
        <f t="shared" ca="1" si="791"/>
        <v>173</v>
      </c>
      <c r="K2660" s="124">
        <f t="shared" ca="1" si="792"/>
        <v>0.71000000000000085</v>
      </c>
      <c r="L2660" s="343">
        <f t="shared" ca="1" si="783"/>
        <v>3.7670706362378972E-2</v>
      </c>
      <c r="M2660" s="345">
        <f t="shared" ca="1" si="793"/>
        <v>0.33249293598906077</v>
      </c>
      <c r="N2660" s="344">
        <f t="shared" ca="1" si="784"/>
        <v>0.11329776450835143</v>
      </c>
      <c r="O2660" s="4"/>
      <c r="P2660" s="4"/>
      <c r="Q2660" s="3"/>
      <c r="S2660" s="4"/>
      <c r="T2660" s="4" t="b">
        <f t="shared" ca="1" si="785"/>
        <v>1</v>
      </c>
      <c r="U2660" t="b">
        <f t="shared" ca="1" si="786"/>
        <v>0</v>
      </c>
      <c r="W2660" s="317" t="b">
        <f t="shared" ca="1" si="787"/>
        <v>0</v>
      </c>
      <c r="X2660" s="317" t="b">
        <f t="shared" ca="1" si="794"/>
        <v>0</v>
      </c>
      <c r="Y2660" s="317" t="b">
        <f t="shared" ca="1" si="788"/>
        <v>0</v>
      </c>
      <c r="Z2660" t="b">
        <f t="shared" ca="1" si="789"/>
        <v>0</v>
      </c>
      <c r="AA2660" s="37" t="b">
        <f t="shared" ca="1" si="795"/>
        <v>1</v>
      </c>
      <c r="AB2660" t="b">
        <f t="shared" ca="1" si="790"/>
        <v>0</v>
      </c>
      <c r="AD2660" t="b">
        <f t="shared" ca="1" si="796"/>
        <v>0</v>
      </c>
      <c r="AE2660" s="37" t="b">
        <f t="shared" ca="1" si="797"/>
        <v>1</v>
      </c>
      <c r="AF2660" t="b">
        <f t="shared" ca="1" si="798"/>
        <v>0</v>
      </c>
      <c r="AG2660" s="317" t="b">
        <f t="shared" ca="1" si="799"/>
        <v>0</v>
      </c>
      <c r="AH2660" s="317" t="b">
        <f t="shared" ca="1" si="800"/>
        <v>0</v>
      </c>
      <c r="AI2660" s="317" t="b">
        <f t="shared" ca="1" si="801"/>
        <v>0</v>
      </c>
    </row>
    <row r="2661" spans="1:35" x14ac:dyDescent="0.25">
      <c r="A2661">
        <v>2629</v>
      </c>
      <c r="B2661" s="169">
        <f ca="1">OFFSET(InputPriceData!B$15,CalculationsAndCharts!$A2661+$A$11,0,1,1)</f>
        <v>38029</v>
      </c>
      <c r="C2661" s="3">
        <f ca="1">OFFSET(InputPriceData!G$15,CalculationsAndCharts!$A2661+$A$11,IF($C$7,8,0),1,1)</f>
        <v>1268900</v>
      </c>
      <c r="D2661" s="4">
        <f ca="1">OFFSET(InputPriceData!C$15,CalculationsAndCharts!$A2661+$A$11,IF($C$7,8,0),1,1)</f>
        <v>31.05</v>
      </c>
      <c r="E2661" s="4">
        <f ca="1">OFFSET(InputPriceData!D$15,CalculationsAndCharts!$A2661+$A$11,IF($C$7,8,0),1,1)</f>
        <v>31.62</v>
      </c>
      <c r="F2661" s="4">
        <f ca="1">OFFSET(InputPriceData!E$15,CalculationsAndCharts!$A2661+$A$11,IF($C$7,8,0),1,1)</f>
        <v>30.84</v>
      </c>
      <c r="G2661" s="4">
        <f ca="1">OFFSET(InputPriceData!F$15,CalculationsAndCharts!$A2661+$A$11,IF($C$7,8,0),1,1)</f>
        <v>31.41</v>
      </c>
      <c r="H2661" s="133"/>
      <c r="I2661" s="133"/>
      <c r="J2661" s="37">
        <f t="shared" ca="1" si="791"/>
        <v>172</v>
      </c>
      <c r="K2661" s="124">
        <f t="shared" ca="1" si="792"/>
        <v>0.60999999999999943</v>
      </c>
      <c r="L2661" s="343">
        <f t="shared" ca="1" si="783"/>
        <v>-4.4481769062678179E-2</v>
      </c>
      <c r="M2661" s="345">
        <f t="shared" ca="1" si="793"/>
        <v>0.33551254892942561</v>
      </c>
      <c r="N2661" s="344">
        <f t="shared" ca="1" si="784"/>
        <v>-0.13257855542099212</v>
      </c>
      <c r="O2661" s="4"/>
      <c r="P2661" s="4"/>
      <c r="Q2661" s="3"/>
      <c r="S2661" s="4"/>
      <c r="T2661" s="4" t="b">
        <f t="shared" ca="1" si="785"/>
        <v>0</v>
      </c>
      <c r="U2661" t="b">
        <f t="shared" ca="1" si="786"/>
        <v>0</v>
      </c>
      <c r="W2661" s="317" t="b">
        <f t="shared" ca="1" si="787"/>
        <v>0</v>
      </c>
      <c r="X2661" s="317" t="b">
        <f t="shared" ca="1" si="794"/>
        <v>0</v>
      </c>
      <c r="Y2661" s="317" t="b">
        <f t="shared" ca="1" si="788"/>
        <v>0</v>
      </c>
      <c r="Z2661" t="b">
        <f t="shared" ca="1" si="789"/>
        <v>0</v>
      </c>
      <c r="AA2661" s="37" t="b">
        <f t="shared" ca="1" si="795"/>
        <v>1</v>
      </c>
      <c r="AB2661" t="b">
        <f t="shared" ca="1" si="790"/>
        <v>0</v>
      </c>
      <c r="AD2661" t="b">
        <f t="shared" ca="1" si="796"/>
        <v>0</v>
      </c>
      <c r="AE2661" s="37" t="b">
        <f t="shared" ca="1" si="797"/>
        <v>1</v>
      </c>
      <c r="AF2661" t="b">
        <f t="shared" ca="1" si="798"/>
        <v>0</v>
      </c>
      <c r="AG2661" s="317" t="b">
        <f t="shared" ca="1" si="799"/>
        <v>0</v>
      </c>
      <c r="AH2661" s="317" t="b">
        <f t="shared" ca="1" si="800"/>
        <v>0</v>
      </c>
      <c r="AI2661" s="317" t="b">
        <f t="shared" ca="1" si="801"/>
        <v>0</v>
      </c>
    </row>
    <row r="2662" spans="1:35" x14ac:dyDescent="0.25">
      <c r="A2662">
        <v>2630</v>
      </c>
      <c r="B2662" s="169">
        <f ca="1">OFFSET(InputPriceData!B$15,CalculationsAndCharts!$A2662+$A$11,0,1,1)</f>
        <v>38028</v>
      </c>
      <c r="C2662" s="3">
        <f ca="1">OFFSET(InputPriceData!G$15,CalculationsAndCharts!$A2662+$A$11,IF($C$7,8,0),1,1)</f>
        <v>1814400</v>
      </c>
      <c r="D2662" s="4">
        <f ca="1">OFFSET(InputPriceData!C$15,CalculationsAndCharts!$A2662+$A$11,IF($C$7,8,0),1,1)</f>
        <v>30.8</v>
      </c>
      <c r="E2662" s="4">
        <f ca="1">OFFSET(InputPriceData!D$15,CalculationsAndCharts!$A2662+$A$11,IF($C$7,8,0),1,1)</f>
        <v>31.18</v>
      </c>
      <c r="F2662" s="4">
        <f ca="1">OFFSET(InputPriceData!E$15,CalculationsAndCharts!$A2662+$A$11,IF($C$7,8,0),1,1)</f>
        <v>30.55</v>
      </c>
      <c r="G2662" s="4">
        <f ca="1">OFFSET(InputPriceData!F$15,CalculationsAndCharts!$A2662+$A$11,IF($C$7,8,0),1,1)</f>
        <v>31.05</v>
      </c>
      <c r="H2662" s="133"/>
      <c r="I2662" s="133"/>
      <c r="J2662" s="37">
        <f t="shared" ca="1" si="791"/>
        <v>171</v>
      </c>
      <c r="K2662" s="124">
        <f t="shared" ca="1" si="792"/>
        <v>0.15000000000000213</v>
      </c>
      <c r="L2662" s="343">
        <f t="shared" ca="1" si="783"/>
        <v>-8.5783550323332652E-2</v>
      </c>
      <c r="M2662" s="345">
        <f t="shared" ca="1" si="793"/>
        <v>0.33855958519619134</v>
      </c>
      <c r="N2662" s="344">
        <f t="shared" ca="1" si="784"/>
        <v>-0.25337799924826254</v>
      </c>
      <c r="O2662" s="4"/>
      <c r="P2662" s="4"/>
      <c r="Q2662" s="3"/>
      <c r="S2662" s="4"/>
      <c r="T2662" s="4" t="b">
        <f t="shared" ca="1" si="785"/>
        <v>0</v>
      </c>
      <c r="U2662" t="b">
        <f t="shared" ca="1" si="786"/>
        <v>0</v>
      </c>
      <c r="W2662" s="317" t="b">
        <f t="shared" ca="1" si="787"/>
        <v>0</v>
      </c>
      <c r="X2662" s="317" t="b">
        <f t="shared" ca="1" si="794"/>
        <v>0</v>
      </c>
      <c r="Y2662" s="317" t="b">
        <f t="shared" ca="1" si="788"/>
        <v>0</v>
      </c>
      <c r="Z2662" t="b">
        <f t="shared" ca="1" si="789"/>
        <v>0</v>
      </c>
      <c r="AA2662" s="37" t="b">
        <f t="shared" ca="1" si="795"/>
        <v>1</v>
      </c>
      <c r="AB2662" t="b">
        <f t="shared" ca="1" si="790"/>
        <v>0</v>
      </c>
      <c r="AD2662" t="b">
        <f t="shared" ca="1" si="796"/>
        <v>0</v>
      </c>
      <c r="AE2662" s="37" t="b">
        <f t="shared" ca="1" si="797"/>
        <v>1</v>
      </c>
      <c r="AF2662" t="b">
        <f t="shared" ca="1" si="798"/>
        <v>0</v>
      </c>
      <c r="AG2662" s="317" t="b">
        <f t="shared" ca="1" si="799"/>
        <v>0</v>
      </c>
      <c r="AH2662" s="317" t="b">
        <f t="shared" ca="1" si="800"/>
        <v>0</v>
      </c>
      <c r="AI2662" s="317" t="b">
        <f t="shared" ca="1" si="801"/>
        <v>0</v>
      </c>
    </row>
    <row r="2663" spans="1:35" x14ac:dyDescent="0.25">
      <c r="A2663">
        <v>2631</v>
      </c>
      <c r="B2663" s="169">
        <f ca="1">OFFSET(InputPriceData!B$15,CalculationsAndCharts!$A2663+$A$11,0,1,1)</f>
        <v>38027</v>
      </c>
      <c r="C2663" s="3">
        <f ca="1">OFFSET(InputPriceData!G$15,CalculationsAndCharts!$A2663+$A$11,IF($C$7,8,0),1,1)</f>
        <v>1651600</v>
      </c>
      <c r="D2663" s="4">
        <f ca="1">OFFSET(InputPriceData!C$15,CalculationsAndCharts!$A2663+$A$11,IF($C$7,8,0),1,1)</f>
        <v>30.87</v>
      </c>
      <c r="E2663" s="4">
        <f ca="1">OFFSET(InputPriceData!D$15,CalculationsAndCharts!$A2663+$A$11,IF($C$7,8,0),1,1)</f>
        <v>30.91</v>
      </c>
      <c r="F2663" s="4">
        <f ca="1">OFFSET(InputPriceData!E$15,CalculationsAndCharts!$A2663+$A$11,IF($C$7,8,0),1,1)</f>
        <v>30.57</v>
      </c>
      <c r="G2663" s="4">
        <f ca="1">OFFSET(InputPriceData!F$15,CalculationsAndCharts!$A2663+$A$11,IF($C$7,8,0),1,1)</f>
        <v>30.8</v>
      </c>
      <c r="H2663" s="133"/>
      <c r="I2663" s="133"/>
      <c r="J2663" s="37">
        <f t="shared" ca="1" si="791"/>
        <v>170</v>
      </c>
      <c r="K2663" s="124">
        <f t="shared" ca="1" si="792"/>
        <v>-0.34999999999999787</v>
      </c>
      <c r="L2663" s="343">
        <f t="shared" ca="1" si="783"/>
        <v>-9.2796968197354279E-2</v>
      </c>
      <c r="M2663" s="345">
        <f t="shared" ca="1" si="793"/>
        <v>0.34163429384075816</v>
      </c>
      <c r="N2663" s="344">
        <f t="shared" ca="1" si="784"/>
        <v>-0.27162661907884633</v>
      </c>
      <c r="O2663" s="4"/>
      <c r="P2663" s="4"/>
      <c r="Q2663" s="3"/>
      <c r="S2663" s="4"/>
      <c r="T2663" s="4" t="b">
        <f t="shared" ca="1" si="785"/>
        <v>0</v>
      </c>
      <c r="U2663" t="b">
        <f t="shared" ca="1" si="786"/>
        <v>0</v>
      </c>
      <c r="W2663" s="317" t="b">
        <f t="shared" ca="1" si="787"/>
        <v>0</v>
      </c>
      <c r="X2663" s="317" t="b">
        <f t="shared" ca="1" si="794"/>
        <v>0</v>
      </c>
      <c r="Y2663" s="317" t="b">
        <f t="shared" ca="1" si="788"/>
        <v>0</v>
      </c>
      <c r="Z2663" t="b">
        <f t="shared" ca="1" si="789"/>
        <v>0</v>
      </c>
      <c r="AA2663" s="37" t="b">
        <f t="shared" ca="1" si="795"/>
        <v>1</v>
      </c>
      <c r="AB2663" t="b">
        <f t="shared" ca="1" si="790"/>
        <v>0</v>
      </c>
      <c r="AD2663" t="b">
        <f t="shared" ca="1" si="796"/>
        <v>0</v>
      </c>
      <c r="AE2663" s="37" t="b">
        <f t="shared" ca="1" si="797"/>
        <v>1</v>
      </c>
      <c r="AF2663" t="b">
        <f t="shared" ca="1" si="798"/>
        <v>0</v>
      </c>
      <c r="AG2663" s="317" t="b">
        <f t="shared" ca="1" si="799"/>
        <v>0</v>
      </c>
      <c r="AH2663" s="317" t="b">
        <f t="shared" ca="1" si="800"/>
        <v>0</v>
      </c>
      <c r="AI2663" s="317" t="b">
        <f t="shared" ca="1" si="801"/>
        <v>0</v>
      </c>
    </row>
    <row r="2664" spans="1:35" x14ac:dyDescent="0.25">
      <c r="A2664">
        <v>2632</v>
      </c>
      <c r="B2664" s="169">
        <f ca="1">OFFSET(InputPriceData!B$15,CalculationsAndCharts!$A2664+$A$11,0,1,1)</f>
        <v>38026</v>
      </c>
      <c r="C2664" s="3">
        <f ca="1">OFFSET(InputPriceData!G$15,CalculationsAndCharts!$A2664+$A$11,IF($C$7,8,0),1,1)</f>
        <v>1083900</v>
      </c>
      <c r="D2664" s="4">
        <f ca="1">OFFSET(InputPriceData!C$15,CalculationsAndCharts!$A2664+$A$11,IF($C$7,8,0),1,1)</f>
        <v>31.09</v>
      </c>
      <c r="E2664" s="4">
        <f ca="1">OFFSET(InputPriceData!D$15,CalculationsAndCharts!$A2664+$A$11,IF($C$7,8,0),1,1)</f>
        <v>31.15</v>
      </c>
      <c r="F2664" s="4">
        <f ca="1">OFFSET(InputPriceData!E$15,CalculationsAndCharts!$A2664+$A$11,IF($C$7,8,0),1,1)</f>
        <v>30.87</v>
      </c>
      <c r="G2664" s="4">
        <f ca="1">OFFSET(InputPriceData!F$15,CalculationsAndCharts!$A2664+$A$11,IF($C$7,8,0),1,1)</f>
        <v>30.9</v>
      </c>
      <c r="H2664" s="133"/>
      <c r="I2664" s="133"/>
      <c r="J2664" s="37">
        <f t="shared" ca="1" si="791"/>
        <v>169</v>
      </c>
      <c r="K2664" s="124">
        <f t="shared" ca="1" si="792"/>
        <v>-0.36000000000000298</v>
      </c>
      <c r="L2664" s="343">
        <f t="shared" ca="1" si="783"/>
        <v>-0.10462027175153513</v>
      </c>
      <c r="M2664" s="345">
        <f t="shared" ca="1" si="793"/>
        <v>0.34473692617634527</v>
      </c>
      <c r="N2664" s="344">
        <f t="shared" ca="1" si="784"/>
        <v>-0.30347857687289964</v>
      </c>
      <c r="O2664" s="4"/>
      <c r="P2664" s="4"/>
      <c r="Q2664" s="3"/>
      <c r="S2664" s="4"/>
      <c r="T2664" s="4" t="b">
        <f t="shared" ca="1" si="785"/>
        <v>0</v>
      </c>
      <c r="U2664" t="b">
        <f t="shared" ca="1" si="786"/>
        <v>0</v>
      </c>
      <c r="W2664" s="317" t="b">
        <f t="shared" ca="1" si="787"/>
        <v>0</v>
      </c>
      <c r="X2664" s="317" t="b">
        <f t="shared" ca="1" si="794"/>
        <v>0</v>
      </c>
      <c r="Y2664" s="317" t="b">
        <f t="shared" ca="1" si="788"/>
        <v>0</v>
      </c>
      <c r="Z2664" t="b">
        <f t="shared" ca="1" si="789"/>
        <v>0</v>
      </c>
      <c r="AA2664" s="37" t="b">
        <f t="shared" ca="1" si="795"/>
        <v>1</v>
      </c>
      <c r="AB2664" t="b">
        <f t="shared" ca="1" si="790"/>
        <v>0</v>
      </c>
      <c r="AD2664" t="b">
        <f t="shared" ca="1" si="796"/>
        <v>0</v>
      </c>
      <c r="AE2664" s="37" t="b">
        <f t="shared" ca="1" si="797"/>
        <v>1</v>
      </c>
      <c r="AF2664" t="b">
        <f t="shared" ca="1" si="798"/>
        <v>0</v>
      </c>
      <c r="AG2664" s="317" t="b">
        <f t="shared" ca="1" si="799"/>
        <v>0</v>
      </c>
      <c r="AH2664" s="317" t="b">
        <f t="shared" ca="1" si="800"/>
        <v>0</v>
      </c>
      <c r="AI2664" s="317" t="b">
        <f t="shared" ca="1" si="801"/>
        <v>0</v>
      </c>
    </row>
    <row r="2665" spans="1:35" x14ac:dyDescent="0.25">
      <c r="A2665">
        <v>2633</v>
      </c>
      <c r="B2665" s="169">
        <f ca="1">OFFSET(InputPriceData!B$15,CalculationsAndCharts!$A2665+$A$11,0,1,1)</f>
        <v>38023</v>
      </c>
      <c r="C2665" s="3">
        <f ca="1">OFFSET(InputPriceData!G$15,CalculationsAndCharts!$A2665+$A$11,IF($C$7,8,0),1,1)</f>
        <v>1340600</v>
      </c>
      <c r="D2665" s="4">
        <f ca="1">OFFSET(InputPriceData!C$15,CalculationsAndCharts!$A2665+$A$11,IF($C$7,8,0),1,1)</f>
        <v>31.39</v>
      </c>
      <c r="E2665" s="4">
        <f ca="1">OFFSET(InputPriceData!D$15,CalculationsAndCharts!$A2665+$A$11,IF($C$7,8,0),1,1)</f>
        <v>31.44</v>
      </c>
      <c r="F2665" s="4">
        <f ca="1">OFFSET(InputPriceData!E$15,CalculationsAndCharts!$A2665+$A$11,IF($C$7,8,0),1,1)</f>
        <v>31.07</v>
      </c>
      <c r="G2665" s="4">
        <f ca="1">OFFSET(InputPriceData!F$15,CalculationsAndCharts!$A2665+$A$11,IF($C$7,8,0),1,1)</f>
        <v>31.15</v>
      </c>
      <c r="H2665" s="133"/>
      <c r="I2665" s="133"/>
      <c r="J2665" s="37">
        <f t="shared" ca="1" si="791"/>
        <v>168</v>
      </c>
      <c r="K2665" s="124">
        <f t="shared" ca="1" si="792"/>
        <v>0.26999999999999957</v>
      </c>
      <c r="L2665" s="343">
        <f t="shared" ca="1" si="783"/>
        <v>-0.15390437842015492</v>
      </c>
      <c r="M2665" s="345">
        <f t="shared" ca="1" si="793"/>
        <v>0.34786773579853209</v>
      </c>
      <c r="N2665" s="344">
        <f t="shared" ca="1" si="784"/>
        <v>-0.44242211214807453</v>
      </c>
      <c r="O2665" s="4"/>
      <c r="P2665" s="4"/>
      <c r="Q2665" s="3"/>
      <c r="S2665" s="4"/>
      <c r="T2665" s="4" t="b">
        <f t="shared" ca="1" si="785"/>
        <v>0</v>
      </c>
      <c r="U2665" t="b">
        <f t="shared" ca="1" si="786"/>
        <v>0</v>
      </c>
      <c r="W2665" s="317" t="b">
        <f t="shared" ca="1" si="787"/>
        <v>0</v>
      </c>
      <c r="X2665" s="317" t="b">
        <f t="shared" ca="1" si="794"/>
        <v>0</v>
      </c>
      <c r="Y2665" s="317" t="b">
        <f t="shared" ca="1" si="788"/>
        <v>0</v>
      </c>
      <c r="Z2665" t="b">
        <f t="shared" ca="1" si="789"/>
        <v>0</v>
      </c>
      <c r="AA2665" s="37" t="b">
        <f t="shared" ca="1" si="795"/>
        <v>1</v>
      </c>
      <c r="AB2665" t="b">
        <f t="shared" ca="1" si="790"/>
        <v>0</v>
      </c>
      <c r="AD2665" t="b">
        <f t="shared" ca="1" si="796"/>
        <v>0</v>
      </c>
      <c r="AE2665" s="37" t="b">
        <f t="shared" ca="1" si="797"/>
        <v>1</v>
      </c>
      <c r="AF2665" t="b">
        <f t="shared" ca="1" si="798"/>
        <v>0</v>
      </c>
      <c r="AG2665" s="317" t="b">
        <f t="shared" ca="1" si="799"/>
        <v>0</v>
      </c>
      <c r="AH2665" s="317" t="b">
        <f t="shared" ca="1" si="800"/>
        <v>0</v>
      </c>
      <c r="AI2665" s="317" t="b">
        <f t="shared" ca="1" si="801"/>
        <v>0</v>
      </c>
    </row>
    <row r="2666" spans="1:35" x14ac:dyDescent="0.25">
      <c r="A2666">
        <v>2634</v>
      </c>
      <c r="B2666" s="169">
        <f ca="1">OFFSET(InputPriceData!B$15,CalculationsAndCharts!$A2666+$A$11,0,1,1)</f>
        <v>38022</v>
      </c>
      <c r="C2666" s="3">
        <f ca="1">OFFSET(InputPriceData!G$15,CalculationsAndCharts!$A2666+$A$11,IF($C$7,8,0),1,1)</f>
        <v>1656100</v>
      </c>
      <c r="D2666" s="4">
        <f ca="1">OFFSET(InputPriceData!C$15,CalculationsAndCharts!$A2666+$A$11,IF($C$7,8,0),1,1)</f>
        <v>30.29</v>
      </c>
      <c r="E2666" s="4">
        <f ca="1">OFFSET(InputPriceData!D$15,CalculationsAndCharts!$A2666+$A$11,IF($C$7,8,0),1,1)</f>
        <v>31.36</v>
      </c>
      <c r="F2666" s="4">
        <f ca="1">OFFSET(InputPriceData!E$15,CalculationsAndCharts!$A2666+$A$11,IF($C$7,8,0),1,1)</f>
        <v>30.29</v>
      </c>
      <c r="G2666" s="4">
        <f ca="1">OFFSET(InputPriceData!F$15,CalculationsAndCharts!$A2666+$A$11,IF($C$7,8,0),1,1)</f>
        <v>31.26</v>
      </c>
      <c r="H2666" s="133"/>
      <c r="I2666" s="133"/>
      <c r="J2666" s="37">
        <f t="shared" ca="1" si="791"/>
        <v>167</v>
      </c>
      <c r="K2666" s="124">
        <f t="shared" ca="1" si="792"/>
        <v>0.31000000000000227</v>
      </c>
      <c r="L2666" s="343">
        <f t="shared" ca="1" si="783"/>
        <v>-0.21733415131340586</v>
      </c>
      <c r="M2666" s="345">
        <f t="shared" ca="1" si="793"/>
        <v>0.35102697860598597</v>
      </c>
      <c r="N2666" s="344">
        <f t="shared" ca="1" si="784"/>
        <v>-0.61913802801281248</v>
      </c>
      <c r="O2666" s="4"/>
      <c r="P2666" s="4"/>
      <c r="Q2666" s="3"/>
      <c r="S2666" s="4"/>
      <c r="T2666" s="4" t="b">
        <f t="shared" ca="1" si="785"/>
        <v>0</v>
      </c>
      <c r="U2666" t="b">
        <f t="shared" ca="1" si="786"/>
        <v>0</v>
      </c>
      <c r="W2666" s="317" t="b">
        <f t="shared" ca="1" si="787"/>
        <v>0</v>
      </c>
      <c r="X2666" s="317" t="b">
        <f t="shared" ca="1" si="794"/>
        <v>0</v>
      </c>
      <c r="Y2666" s="317" t="b">
        <f t="shared" ca="1" si="788"/>
        <v>0</v>
      </c>
      <c r="Z2666" t="b">
        <f t="shared" ca="1" si="789"/>
        <v>0</v>
      </c>
      <c r="AA2666" s="37" t="b">
        <f t="shared" ca="1" si="795"/>
        <v>1</v>
      </c>
      <c r="AB2666" t="b">
        <f t="shared" ca="1" si="790"/>
        <v>0</v>
      </c>
      <c r="AD2666" t="b">
        <f t="shared" ca="1" si="796"/>
        <v>0</v>
      </c>
      <c r="AE2666" s="37" t="b">
        <f t="shared" ca="1" si="797"/>
        <v>1</v>
      </c>
      <c r="AF2666" t="b">
        <f t="shared" ca="1" si="798"/>
        <v>0</v>
      </c>
      <c r="AG2666" s="317" t="b">
        <f t="shared" ca="1" si="799"/>
        <v>0</v>
      </c>
      <c r="AH2666" s="317" t="b">
        <f t="shared" ca="1" si="800"/>
        <v>0</v>
      </c>
      <c r="AI2666" s="317" t="b">
        <f t="shared" ca="1" si="801"/>
        <v>0</v>
      </c>
    </row>
    <row r="2667" spans="1:35" x14ac:dyDescent="0.25">
      <c r="A2667">
        <v>2635</v>
      </c>
      <c r="B2667" s="169">
        <f ca="1">OFFSET(InputPriceData!B$15,CalculationsAndCharts!$A2667+$A$11,0,1,1)</f>
        <v>38021</v>
      </c>
      <c r="C2667" s="3">
        <f ca="1">OFFSET(InputPriceData!G$15,CalculationsAndCharts!$A2667+$A$11,IF($C$7,8,0),1,1)</f>
        <v>2117900</v>
      </c>
      <c r="D2667" s="4">
        <f ca="1">OFFSET(InputPriceData!C$15,CalculationsAndCharts!$A2667+$A$11,IF($C$7,8,0),1,1)</f>
        <v>30.9</v>
      </c>
      <c r="E2667" s="4">
        <f ca="1">OFFSET(InputPriceData!D$15,CalculationsAndCharts!$A2667+$A$11,IF($C$7,8,0),1,1)</f>
        <v>31.25</v>
      </c>
      <c r="F2667" s="4">
        <f ca="1">OFFSET(InputPriceData!E$15,CalculationsAndCharts!$A2667+$A$11,IF($C$7,8,0),1,1)</f>
        <v>30.75</v>
      </c>
      <c r="G2667" s="4">
        <f ca="1">OFFSET(InputPriceData!F$15,CalculationsAndCharts!$A2667+$A$11,IF($C$7,8,0),1,1)</f>
        <v>30.88</v>
      </c>
      <c r="H2667" s="133"/>
      <c r="I2667" s="133"/>
      <c r="J2667" s="37">
        <f t="shared" ca="1" si="791"/>
        <v>166</v>
      </c>
      <c r="K2667" s="124">
        <f t="shared" ca="1" si="792"/>
        <v>-0.10999999999999943</v>
      </c>
      <c r="L2667" s="343">
        <f t="shared" ca="1" si="783"/>
        <v>-0.2537318979243991</v>
      </c>
      <c r="M2667" s="345">
        <f t="shared" ca="1" si="793"/>
        <v>0.3542149128213784</v>
      </c>
      <c r="N2667" s="344">
        <f t="shared" ca="1" si="784"/>
        <v>-0.71632189594555451</v>
      </c>
      <c r="O2667" s="4"/>
      <c r="P2667" s="4"/>
      <c r="Q2667" s="3"/>
      <c r="S2667" s="4"/>
      <c r="T2667" s="4" t="b">
        <f t="shared" ca="1" si="785"/>
        <v>0</v>
      </c>
      <c r="U2667" t="b">
        <f t="shared" ca="1" si="786"/>
        <v>0</v>
      </c>
      <c r="W2667" s="317" t="b">
        <f t="shared" ca="1" si="787"/>
        <v>0</v>
      </c>
      <c r="X2667" s="317" t="b">
        <f t="shared" ca="1" si="794"/>
        <v>0</v>
      </c>
      <c r="Y2667" s="317" t="b">
        <f t="shared" ca="1" si="788"/>
        <v>0</v>
      </c>
      <c r="Z2667" t="b">
        <f t="shared" ca="1" si="789"/>
        <v>0</v>
      </c>
      <c r="AA2667" s="37" t="b">
        <f t="shared" ca="1" si="795"/>
        <v>1</v>
      </c>
      <c r="AB2667" t="b">
        <f t="shared" ca="1" si="790"/>
        <v>0</v>
      </c>
      <c r="AD2667" t="b">
        <f t="shared" ca="1" si="796"/>
        <v>0</v>
      </c>
      <c r="AE2667" s="37" t="b">
        <f t="shared" ca="1" si="797"/>
        <v>1</v>
      </c>
      <c r="AF2667" t="b">
        <f t="shared" ca="1" si="798"/>
        <v>0</v>
      </c>
      <c r="AG2667" s="317" t="b">
        <f t="shared" ca="1" si="799"/>
        <v>0</v>
      </c>
      <c r="AH2667" s="317" t="b">
        <f t="shared" ca="1" si="800"/>
        <v>0</v>
      </c>
      <c r="AI2667" s="317" t="b">
        <f t="shared" ca="1" si="801"/>
        <v>0</v>
      </c>
    </row>
    <row r="2668" spans="1:35" x14ac:dyDescent="0.25">
      <c r="A2668">
        <v>2636</v>
      </c>
      <c r="B2668" s="169">
        <f ca="1">OFFSET(InputPriceData!B$15,CalculationsAndCharts!$A2668+$A$11,0,1,1)</f>
        <v>38020</v>
      </c>
      <c r="C2668" s="3">
        <f ca="1">OFFSET(InputPriceData!G$15,CalculationsAndCharts!$A2668+$A$11,IF($C$7,8,0),1,1)</f>
        <v>1776600</v>
      </c>
      <c r="D2668" s="4">
        <f ca="1">OFFSET(InputPriceData!C$15,CalculationsAndCharts!$A2668+$A$11,IF($C$7,8,0),1,1)</f>
        <v>30.99</v>
      </c>
      <c r="E2668" s="4">
        <f ca="1">OFFSET(InputPriceData!D$15,CalculationsAndCharts!$A2668+$A$11,IF($C$7,8,0),1,1)</f>
        <v>31.07</v>
      </c>
      <c r="F2668" s="4">
        <f ca="1">OFFSET(InputPriceData!E$15,CalculationsAndCharts!$A2668+$A$11,IF($C$7,8,0),1,1)</f>
        <v>30.67</v>
      </c>
      <c r="G2668" s="4">
        <f ca="1">OFFSET(InputPriceData!F$15,CalculationsAndCharts!$A2668+$A$11,IF($C$7,8,0),1,1)</f>
        <v>30.95</v>
      </c>
      <c r="H2668" s="133"/>
      <c r="I2668" s="133"/>
      <c r="J2668" s="37">
        <f t="shared" ca="1" si="791"/>
        <v>165</v>
      </c>
      <c r="K2668" s="124">
        <f t="shared" ca="1" si="792"/>
        <v>0.43999999999999773</v>
      </c>
      <c r="L2668" s="343">
        <f t="shared" ca="1" si="783"/>
        <v>-0.26690403333888768</v>
      </c>
      <c r="M2668" s="345">
        <f t="shared" ca="1" si="793"/>
        <v>0.35743179901249084</v>
      </c>
      <c r="N2668" s="344">
        <f t="shared" ca="1" si="784"/>
        <v>-0.74672716326943378</v>
      </c>
      <c r="O2668" s="4"/>
      <c r="P2668" s="4"/>
      <c r="Q2668" s="3"/>
      <c r="S2668" s="4"/>
      <c r="T2668" s="4" t="b">
        <f t="shared" ca="1" si="785"/>
        <v>0</v>
      </c>
      <c r="U2668" t="b">
        <f t="shared" ca="1" si="786"/>
        <v>0</v>
      </c>
      <c r="W2668" s="317" t="b">
        <f t="shared" ca="1" si="787"/>
        <v>0</v>
      </c>
      <c r="X2668" s="317" t="b">
        <f t="shared" ca="1" si="794"/>
        <v>0</v>
      </c>
      <c r="Y2668" s="317" t="b">
        <f t="shared" ca="1" si="788"/>
        <v>0</v>
      </c>
      <c r="Z2668" t="b">
        <f t="shared" ca="1" si="789"/>
        <v>0</v>
      </c>
      <c r="AA2668" s="37" t="b">
        <f t="shared" ca="1" si="795"/>
        <v>1</v>
      </c>
      <c r="AB2668" t="b">
        <f t="shared" ca="1" si="790"/>
        <v>0</v>
      </c>
      <c r="AD2668" t="b">
        <f t="shared" ca="1" si="796"/>
        <v>0</v>
      </c>
      <c r="AE2668" s="37" t="b">
        <f t="shared" ca="1" si="797"/>
        <v>1</v>
      </c>
      <c r="AF2668" t="b">
        <f t="shared" ca="1" si="798"/>
        <v>0</v>
      </c>
      <c r="AG2668" s="317" t="b">
        <f t="shared" ca="1" si="799"/>
        <v>0</v>
      </c>
      <c r="AH2668" s="317" t="b">
        <f t="shared" ca="1" si="800"/>
        <v>0</v>
      </c>
      <c r="AI2668" s="317" t="b">
        <f t="shared" ca="1" si="801"/>
        <v>0</v>
      </c>
    </row>
    <row r="2669" spans="1:35" x14ac:dyDescent="0.25">
      <c r="A2669">
        <v>2637</v>
      </c>
      <c r="B2669" s="169">
        <f ca="1">OFFSET(InputPriceData!B$15,CalculationsAndCharts!$A2669+$A$11,0,1,1)</f>
        <v>38019</v>
      </c>
      <c r="C2669" s="3">
        <f ca="1">OFFSET(InputPriceData!G$15,CalculationsAndCharts!$A2669+$A$11,IF($C$7,8,0),1,1)</f>
        <v>1788400</v>
      </c>
      <c r="D2669" s="4">
        <f ca="1">OFFSET(InputPriceData!C$15,CalculationsAndCharts!$A2669+$A$11,IF($C$7,8,0),1,1)</f>
        <v>30.65</v>
      </c>
      <c r="E2669" s="4">
        <f ca="1">OFFSET(InputPriceData!D$15,CalculationsAndCharts!$A2669+$A$11,IF($C$7,8,0),1,1)</f>
        <v>31.29</v>
      </c>
      <c r="F2669" s="4">
        <f ca="1">OFFSET(InputPriceData!E$15,CalculationsAndCharts!$A2669+$A$11,IF($C$7,8,0),1,1)</f>
        <v>30.56</v>
      </c>
      <c r="G2669" s="4">
        <f ca="1">OFFSET(InputPriceData!F$15,CalculationsAndCharts!$A2669+$A$11,IF($C$7,8,0),1,1)</f>
        <v>30.99</v>
      </c>
      <c r="H2669" s="133"/>
      <c r="I2669" s="133"/>
      <c r="J2669" s="37">
        <f t="shared" ca="1" si="791"/>
        <v>164</v>
      </c>
      <c r="K2669" s="124">
        <f t="shared" ca="1" si="792"/>
        <v>8.9999999999999858E-2</v>
      </c>
      <c r="L2669" s="343">
        <f t="shared" ca="1" si="783"/>
        <v>-0.23422976955693345</v>
      </c>
      <c r="M2669" s="345">
        <f t="shared" ca="1" si="793"/>
        <v>0.36067790011351247</v>
      </c>
      <c r="N2669" s="344">
        <f t="shared" ca="1" si="784"/>
        <v>-0.64941536335665895</v>
      </c>
      <c r="O2669" s="4"/>
      <c r="P2669" s="4"/>
      <c r="Q2669" s="3"/>
      <c r="S2669" s="4"/>
      <c r="T2669" s="4" t="b">
        <f t="shared" ca="1" si="785"/>
        <v>0</v>
      </c>
      <c r="U2669" t="b">
        <f t="shared" ca="1" si="786"/>
        <v>0</v>
      </c>
      <c r="W2669" s="317" t="b">
        <f t="shared" ca="1" si="787"/>
        <v>0</v>
      </c>
      <c r="X2669" s="317" t="b">
        <f t="shared" ca="1" si="794"/>
        <v>0</v>
      </c>
      <c r="Y2669" s="317" t="b">
        <f t="shared" ca="1" si="788"/>
        <v>1</v>
      </c>
      <c r="Z2669" t="b">
        <f t="shared" ca="1" si="789"/>
        <v>1</v>
      </c>
      <c r="AA2669" s="37" t="b">
        <f t="shared" ca="1" si="795"/>
        <v>1</v>
      </c>
      <c r="AB2669" t="b">
        <f t="shared" ca="1" si="790"/>
        <v>0</v>
      </c>
      <c r="AD2669" t="b">
        <f t="shared" ca="1" si="796"/>
        <v>1</v>
      </c>
      <c r="AE2669" s="37" t="b">
        <f t="shared" ca="1" si="797"/>
        <v>1</v>
      </c>
      <c r="AF2669" t="b">
        <f t="shared" ca="1" si="798"/>
        <v>0</v>
      </c>
      <c r="AG2669" s="317" t="b">
        <f t="shared" ca="1" si="799"/>
        <v>0</v>
      </c>
      <c r="AH2669" s="317" t="b">
        <f t="shared" ca="1" si="800"/>
        <v>0</v>
      </c>
      <c r="AI2669" s="317" t="b">
        <f t="shared" ca="1" si="801"/>
        <v>1</v>
      </c>
    </row>
    <row r="2670" spans="1:35" x14ac:dyDescent="0.25">
      <c r="A2670">
        <v>2638</v>
      </c>
      <c r="B2670" s="169">
        <f ca="1">OFFSET(InputPriceData!B$15,CalculationsAndCharts!$A2670+$A$11,0,1,1)</f>
        <v>38016</v>
      </c>
      <c r="C2670" s="3">
        <f ca="1">OFFSET(InputPriceData!G$15,CalculationsAndCharts!$A2670+$A$11,IF($C$7,8,0),1,1)</f>
        <v>2425100</v>
      </c>
      <c r="D2670" s="4">
        <f ca="1">OFFSET(InputPriceData!C$15,CalculationsAndCharts!$A2670+$A$11,IF($C$7,8,0),1,1)</f>
        <v>30.9</v>
      </c>
      <c r="E2670" s="4">
        <f ca="1">OFFSET(InputPriceData!D$15,CalculationsAndCharts!$A2670+$A$11,IF($C$7,8,0),1,1)</f>
        <v>30.9</v>
      </c>
      <c r="F2670" s="4">
        <f ca="1">OFFSET(InputPriceData!E$15,CalculationsAndCharts!$A2670+$A$11,IF($C$7,8,0),1,1)</f>
        <v>30.34</v>
      </c>
      <c r="G2670" s="4">
        <f ca="1">OFFSET(InputPriceData!F$15,CalculationsAndCharts!$A2670+$A$11,IF($C$7,8,0),1,1)</f>
        <v>30.51</v>
      </c>
      <c r="H2670" s="133"/>
      <c r="I2670" s="133"/>
      <c r="J2670" s="37">
        <f t="shared" ca="1" si="791"/>
        <v>163</v>
      </c>
      <c r="K2670" s="124">
        <f t="shared" ca="1" si="792"/>
        <v>-0.68999999999999773</v>
      </c>
      <c r="L2670" s="343">
        <f t="shared" ca="1" si="783"/>
        <v>-0.12177342575304492</v>
      </c>
      <c r="M2670" s="345">
        <f t="shared" ca="1" si="793"/>
        <v>0.36395348144653128</v>
      </c>
      <c r="N2670" s="344">
        <f t="shared" ca="1" si="784"/>
        <v>-0.33458513782876059</v>
      </c>
      <c r="O2670" s="4"/>
      <c r="P2670" s="4"/>
      <c r="Q2670" s="3"/>
      <c r="S2670" s="4"/>
      <c r="T2670" s="4" t="b">
        <f t="shared" ca="1" si="785"/>
        <v>0</v>
      </c>
      <c r="U2670" t="b">
        <f t="shared" ca="1" si="786"/>
        <v>1</v>
      </c>
      <c r="W2670" s="317" t="b">
        <f t="shared" ca="1" si="787"/>
        <v>0</v>
      </c>
      <c r="X2670" s="317" t="b">
        <f t="shared" ca="1" si="794"/>
        <v>1</v>
      </c>
      <c r="Y2670" s="317" t="b">
        <f t="shared" ca="1" si="788"/>
        <v>0</v>
      </c>
      <c r="Z2670" t="b">
        <f t="shared" ca="1" si="789"/>
        <v>0</v>
      </c>
      <c r="AA2670" s="37" t="b">
        <f t="shared" ca="1" si="795"/>
        <v>0</v>
      </c>
      <c r="AB2670" t="b">
        <f t="shared" ca="1" si="790"/>
        <v>0</v>
      </c>
      <c r="AD2670" t="b">
        <f t="shared" ca="1" si="796"/>
        <v>0</v>
      </c>
      <c r="AE2670" s="37" t="b">
        <f t="shared" ca="1" si="797"/>
        <v>0</v>
      </c>
      <c r="AF2670" t="b">
        <f t="shared" ca="1" si="798"/>
        <v>0</v>
      </c>
      <c r="AG2670" s="317" t="b">
        <f t="shared" ca="1" si="799"/>
        <v>0</v>
      </c>
      <c r="AH2670" s="317" t="b">
        <f t="shared" ca="1" si="800"/>
        <v>1</v>
      </c>
      <c r="AI2670" s="317" t="b">
        <f t="shared" ca="1" si="801"/>
        <v>0</v>
      </c>
    </row>
    <row r="2671" spans="1:35" x14ac:dyDescent="0.25">
      <c r="A2671">
        <v>2639</v>
      </c>
      <c r="B2671" s="169">
        <f ca="1">OFFSET(InputPriceData!B$15,CalculationsAndCharts!$A2671+$A$11,0,1,1)</f>
        <v>38015</v>
      </c>
      <c r="C2671" s="3">
        <f ca="1">OFFSET(InputPriceData!G$15,CalculationsAndCharts!$A2671+$A$11,IF($C$7,8,0),1,1)</f>
        <v>2130800</v>
      </c>
      <c r="D2671" s="4">
        <f ca="1">OFFSET(InputPriceData!C$15,CalculationsAndCharts!$A2671+$A$11,IF($C$7,8,0),1,1)</f>
        <v>31.2</v>
      </c>
      <c r="E2671" s="4">
        <f ca="1">OFFSET(InputPriceData!D$15,CalculationsAndCharts!$A2671+$A$11,IF($C$7,8,0),1,1)</f>
        <v>31.25</v>
      </c>
      <c r="F2671" s="4">
        <f ca="1">OFFSET(InputPriceData!E$15,CalculationsAndCharts!$A2671+$A$11,IF($C$7,8,0),1,1)</f>
        <v>30.88</v>
      </c>
      <c r="G2671" s="4">
        <f ca="1">OFFSET(InputPriceData!F$15,CalculationsAndCharts!$A2671+$A$11,IF($C$7,8,0),1,1)</f>
        <v>30.9</v>
      </c>
      <c r="H2671" s="133"/>
      <c r="I2671" s="133"/>
      <c r="J2671" s="37">
        <f t="shared" ca="1" si="791"/>
        <v>162</v>
      </c>
      <c r="K2671" s="124">
        <f t="shared" ca="1" si="792"/>
        <v>-0.71000000000000085</v>
      </c>
      <c r="L2671" s="343">
        <f t="shared" ca="1" si="783"/>
        <v>3.1618300721816178E-2</v>
      </c>
      <c r="M2671" s="345">
        <f t="shared" ca="1" si="793"/>
        <v>0.36725881074322025</v>
      </c>
      <c r="N2671" s="344">
        <f t="shared" ca="1" si="784"/>
        <v>8.6092694843264192E-2</v>
      </c>
      <c r="O2671" s="4"/>
      <c r="P2671" s="4"/>
      <c r="Q2671" s="3"/>
      <c r="S2671" s="4"/>
      <c r="T2671" s="4" t="b">
        <f t="shared" ca="1" si="785"/>
        <v>0</v>
      </c>
      <c r="U2671" t="b">
        <f t="shared" ca="1" si="786"/>
        <v>0</v>
      </c>
      <c r="W2671" s="317" t="b">
        <f t="shared" ca="1" si="787"/>
        <v>0</v>
      </c>
      <c r="X2671" s="317" t="b">
        <f t="shared" ca="1" si="794"/>
        <v>1</v>
      </c>
      <c r="Y2671" s="317" t="b">
        <f t="shared" ca="1" si="788"/>
        <v>0</v>
      </c>
      <c r="Z2671" t="b">
        <f t="shared" ca="1" si="789"/>
        <v>0</v>
      </c>
      <c r="AA2671" s="37" t="b">
        <f t="shared" ca="1" si="795"/>
        <v>0</v>
      </c>
      <c r="AB2671" t="b">
        <f t="shared" ca="1" si="790"/>
        <v>0</v>
      </c>
      <c r="AD2671" t="b">
        <f t="shared" ca="1" si="796"/>
        <v>0</v>
      </c>
      <c r="AE2671" s="37" t="b">
        <f t="shared" ca="1" si="797"/>
        <v>0</v>
      </c>
      <c r="AF2671" t="b">
        <f t="shared" ca="1" si="798"/>
        <v>0</v>
      </c>
      <c r="AG2671" s="317" t="b">
        <f t="shared" ca="1" si="799"/>
        <v>0</v>
      </c>
      <c r="AH2671" s="317" t="b">
        <f t="shared" ca="1" si="800"/>
        <v>1</v>
      </c>
      <c r="AI2671" s="317" t="b">
        <f t="shared" ca="1" si="801"/>
        <v>0</v>
      </c>
    </row>
    <row r="2672" spans="1:35" x14ac:dyDescent="0.25">
      <c r="A2672">
        <v>2640</v>
      </c>
      <c r="B2672" s="169">
        <f ca="1">OFFSET(InputPriceData!B$15,CalculationsAndCharts!$A2672+$A$11,0,1,1)</f>
        <v>38014</v>
      </c>
      <c r="C2672" s="3">
        <f ca="1">OFFSET(InputPriceData!G$15,CalculationsAndCharts!$A2672+$A$11,IF($C$7,8,0),1,1)</f>
        <v>2768500</v>
      </c>
      <c r="D2672" s="4">
        <f ca="1">OFFSET(InputPriceData!C$15,CalculationsAndCharts!$A2672+$A$11,IF($C$7,8,0),1,1)</f>
        <v>31.38</v>
      </c>
      <c r="E2672" s="4">
        <f ca="1">OFFSET(InputPriceData!D$15,CalculationsAndCharts!$A2672+$A$11,IF($C$7,8,0),1,1)</f>
        <v>31.53</v>
      </c>
      <c r="F2672" s="4">
        <f ca="1">OFFSET(InputPriceData!E$15,CalculationsAndCharts!$A2672+$A$11,IF($C$7,8,0),1,1)</f>
        <v>30.77</v>
      </c>
      <c r="G2672" s="4">
        <f ca="1">OFFSET(InputPriceData!F$15,CalculationsAndCharts!$A2672+$A$11,IF($C$7,8,0),1,1)</f>
        <v>31.2</v>
      </c>
      <c r="H2672" s="133"/>
      <c r="I2672" s="133"/>
      <c r="J2672" s="37">
        <f t="shared" ca="1" si="791"/>
        <v>161</v>
      </c>
      <c r="K2672" s="124">
        <f t="shared" ca="1" si="792"/>
        <v>-1.0199999999999996</v>
      </c>
      <c r="L2672" s="343">
        <f t="shared" ca="1" si="783"/>
        <v>0.180658261041068</v>
      </c>
      <c r="M2672" s="345">
        <f t="shared" ca="1" si="793"/>
        <v>0.37059415816672076</v>
      </c>
      <c r="N2672" s="344">
        <f t="shared" ca="1" si="784"/>
        <v>0.48748275454410833</v>
      </c>
      <c r="O2672" s="4"/>
      <c r="P2672" s="4"/>
      <c r="Q2672" s="3"/>
      <c r="S2672" s="4"/>
      <c r="T2672" s="4" t="b">
        <f t="shared" ca="1" si="785"/>
        <v>0</v>
      </c>
      <c r="U2672" t="b">
        <f t="shared" ca="1" si="786"/>
        <v>0</v>
      </c>
      <c r="W2672" s="317" t="b">
        <f t="shared" ca="1" si="787"/>
        <v>0</v>
      </c>
      <c r="X2672" s="317" t="b">
        <f t="shared" ca="1" si="794"/>
        <v>1</v>
      </c>
      <c r="Y2672" s="317" t="b">
        <f t="shared" ca="1" si="788"/>
        <v>0</v>
      </c>
      <c r="Z2672" t="b">
        <f t="shared" ca="1" si="789"/>
        <v>0</v>
      </c>
      <c r="AA2672" s="37" t="b">
        <f t="shared" ca="1" si="795"/>
        <v>0</v>
      </c>
      <c r="AB2672" t="b">
        <f t="shared" ca="1" si="790"/>
        <v>0</v>
      </c>
      <c r="AD2672" t="b">
        <f t="shared" ca="1" si="796"/>
        <v>0</v>
      </c>
      <c r="AE2672" s="37" t="b">
        <f t="shared" ca="1" si="797"/>
        <v>0</v>
      </c>
      <c r="AF2672" t="b">
        <f t="shared" ca="1" si="798"/>
        <v>0</v>
      </c>
      <c r="AG2672" s="317" t="b">
        <f t="shared" ca="1" si="799"/>
        <v>0</v>
      </c>
      <c r="AH2672" s="317" t="b">
        <f t="shared" ca="1" si="800"/>
        <v>1</v>
      </c>
      <c r="AI2672" s="317" t="b">
        <f t="shared" ca="1" si="801"/>
        <v>0</v>
      </c>
    </row>
    <row r="2673" spans="1:35" x14ac:dyDescent="0.25">
      <c r="A2673">
        <v>2641</v>
      </c>
      <c r="B2673" s="169">
        <f ca="1">OFFSET(InputPriceData!B$15,CalculationsAndCharts!$A2673+$A$11,0,1,1)</f>
        <v>38013</v>
      </c>
      <c r="C2673" s="3">
        <f ca="1">OFFSET(InputPriceData!G$15,CalculationsAndCharts!$A2673+$A$11,IF($C$7,8,0),1,1)</f>
        <v>3286300</v>
      </c>
      <c r="D2673" s="4">
        <f ca="1">OFFSET(InputPriceData!C$15,CalculationsAndCharts!$A2673+$A$11,IF($C$7,8,0),1,1)</f>
        <v>32.07</v>
      </c>
      <c r="E2673" s="4">
        <f ca="1">OFFSET(InputPriceData!D$15,CalculationsAndCharts!$A2673+$A$11,IF($C$7,8,0),1,1)</f>
        <v>32.07</v>
      </c>
      <c r="F2673" s="4">
        <f ca="1">OFFSET(InputPriceData!E$15,CalculationsAndCharts!$A2673+$A$11,IF($C$7,8,0),1,1)</f>
        <v>31.35</v>
      </c>
      <c r="G2673" s="4">
        <f ca="1">OFFSET(InputPriceData!F$15,CalculationsAndCharts!$A2673+$A$11,IF($C$7,8,0),1,1)</f>
        <v>31.61</v>
      </c>
      <c r="H2673" s="133"/>
      <c r="I2673" s="133"/>
      <c r="J2673" s="37">
        <f t="shared" ca="1" si="791"/>
        <v>160</v>
      </c>
      <c r="K2673" s="124">
        <f t="shared" ca="1" si="792"/>
        <v>-0.37000000000000099</v>
      </c>
      <c r="L2673" s="343">
        <f t="shared" ca="1" si="783"/>
        <v>0.28422096104325933</v>
      </c>
      <c r="M2673" s="345">
        <f t="shared" ca="1" si="793"/>
        <v>0.37395979633372428</v>
      </c>
      <c r="N2673" s="344">
        <f t="shared" ca="1" si="784"/>
        <v>0.76003079429858977</v>
      </c>
      <c r="O2673" s="4"/>
      <c r="P2673" s="4"/>
      <c r="Q2673" s="3"/>
      <c r="S2673" s="4"/>
      <c r="T2673" s="4" t="b">
        <f t="shared" ca="1" si="785"/>
        <v>0</v>
      </c>
      <c r="U2673" t="b">
        <f t="shared" ca="1" si="786"/>
        <v>0</v>
      </c>
      <c r="W2673" s="317" t="b">
        <f t="shared" ca="1" si="787"/>
        <v>0</v>
      </c>
      <c r="X2673" s="317" t="b">
        <f t="shared" ca="1" si="794"/>
        <v>1</v>
      </c>
      <c r="Y2673" s="317" t="b">
        <f t="shared" ca="1" si="788"/>
        <v>0</v>
      </c>
      <c r="Z2673" t="b">
        <f t="shared" ca="1" si="789"/>
        <v>0</v>
      </c>
      <c r="AA2673" s="37" t="b">
        <f t="shared" ca="1" si="795"/>
        <v>0</v>
      </c>
      <c r="AB2673" t="b">
        <f t="shared" ca="1" si="790"/>
        <v>0</v>
      </c>
      <c r="AD2673" t="b">
        <f t="shared" ca="1" si="796"/>
        <v>0</v>
      </c>
      <c r="AE2673" s="37" t="b">
        <f t="shared" ca="1" si="797"/>
        <v>0</v>
      </c>
      <c r="AF2673" t="b">
        <f t="shared" ca="1" si="798"/>
        <v>0</v>
      </c>
      <c r="AG2673" s="317" t="b">
        <f t="shared" ca="1" si="799"/>
        <v>0</v>
      </c>
      <c r="AH2673" s="317" t="b">
        <f t="shared" ca="1" si="800"/>
        <v>1</v>
      </c>
      <c r="AI2673" s="317" t="b">
        <f t="shared" ca="1" si="801"/>
        <v>0</v>
      </c>
    </row>
    <row r="2674" spans="1:35" x14ac:dyDescent="0.25">
      <c r="A2674">
        <v>2642</v>
      </c>
      <c r="B2674" s="169">
        <f ca="1">OFFSET(InputPriceData!B$15,CalculationsAndCharts!$A2674+$A$11,0,1,1)</f>
        <v>38012</v>
      </c>
      <c r="C2674" s="3">
        <f ca="1">OFFSET(InputPriceData!G$15,CalculationsAndCharts!$A2674+$A$11,IF($C$7,8,0),1,1)</f>
        <v>2222800</v>
      </c>
      <c r="D2674" s="4">
        <f ca="1">OFFSET(InputPriceData!C$15,CalculationsAndCharts!$A2674+$A$11,IF($C$7,8,0),1,1)</f>
        <v>31.8</v>
      </c>
      <c r="E2674" s="4">
        <f ca="1">OFFSET(InputPriceData!D$15,CalculationsAndCharts!$A2674+$A$11,IF($C$7,8,0),1,1)</f>
        <v>32.35</v>
      </c>
      <c r="F2674" s="4">
        <f ca="1">OFFSET(InputPriceData!E$15,CalculationsAndCharts!$A2674+$A$11,IF($C$7,8,0),1,1)</f>
        <v>31.57</v>
      </c>
      <c r="G2674" s="4">
        <f ca="1">OFFSET(InputPriceData!F$15,CalculationsAndCharts!$A2674+$A$11,IF($C$7,8,0),1,1)</f>
        <v>32.22</v>
      </c>
      <c r="H2674" s="133"/>
      <c r="I2674" s="133"/>
      <c r="J2674" s="37">
        <f t="shared" ca="1" si="791"/>
        <v>159</v>
      </c>
      <c r="K2674" s="124">
        <f t="shared" ca="1" si="792"/>
        <v>0.46999999999999886</v>
      </c>
      <c r="L2674" s="343">
        <f t="shared" ca="1" si="783"/>
        <v>0.32505760150925239</v>
      </c>
      <c r="M2674" s="345">
        <f t="shared" ca="1" si="793"/>
        <v>0.37735600033675509</v>
      </c>
      <c r="N2674" s="344">
        <f t="shared" ca="1" si="784"/>
        <v>0.86140832852576543</v>
      </c>
      <c r="O2674" s="4"/>
      <c r="P2674" s="4"/>
      <c r="Q2674" s="3"/>
      <c r="S2674" s="4"/>
      <c r="T2674" s="4" t="b">
        <f t="shared" ca="1" si="785"/>
        <v>0</v>
      </c>
      <c r="U2674" t="b">
        <f t="shared" ca="1" si="786"/>
        <v>0</v>
      </c>
      <c r="W2674" s="317" t="b">
        <f t="shared" ca="1" si="787"/>
        <v>0</v>
      </c>
      <c r="X2674" s="317" t="b">
        <f t="shared" ca="1" si="794"/>
        <v>1</v>
      </c>
      <c r="Y2674" s="317" t="b">
        <f t="shared" ca="1" si="788"/>
        <v>0</v>
      </c>
      <c r="Z2674" t="b">
        <f t="shared" ca="1" si="789"/>
        <v>0</v>
      </c>
      <c r="AA2674" s="37" t="b">
        <f t="shared" ca="1" si="795"/>
        <v>0</v>
      </c>
      <c r="AB2674" t="b">
        <f t="shared" ca="1" si="790"/>
        <v>0</v>
      </c>
      <c r="AD2674" t="b">
        <f t="shared" ca="1" si="796"/>
        <v>0</v>
      </c>
      <c r="AE2674" s="37" t="b">
        <f t="shared" ca="1" si="797"/>
        <v>0</v>
      </c>
      <c r="AF2674" t="b">
        <f t="shared" ca="1" si="798"/>
        <v>0</v>
      </c>
      <c r="AG2674" s="317" t="b">
        <f t="shared" ca="1" si="799"/>
        <v>0</v>
      </c>
      <c r="AH2674" s="317" t="b">
        <f t="shared" ca="1" si="800"/>
        <v>1</v>
      </c>
      <c r="AI2674" s="317" t="b">
        <f t="shared" ca="1" si="801"/>
        <v>0</v>
      </c>
    </row>
    <row r="2675" spans="1:35" x14ac:dyDescent="0.25">
      <c r="A2675">
        <v>2643</v>
      </c>
      <c r="B2675" s="169">
        <f ca="1">OFFSET(InputPriceData!B$15,CalculationsAndCharts!$A2675+$A$11,0,1,1)</f>
        <v>38009</v>
      </c>
      <c r="C2675" s="3">
        <f ca="1">OFFSET(InputPriceData!G$15,CalculationsAndCharts!$A2675+$A$11,IF($C$7,8,0),1,1)</f>
        <v>1262100</v>
      </c>
      <c r="D2675" s="4">
        <f ca="1">OFFSET(InputPriceData!C$15,CalculationsAndCharts!$A2675+$A$11,IF($C$7,8,0),1,1)</f>
        <v>31.94</v>
      </c>
      <c r="E2675" s="4">
        <f ca="1">OFFSET(InputPriceData!D$15,CalculationsAndCharts!$A2675+$A$11,IF($C$7,8,0),1,1)</f>
        <v>32.19</v>
      </c>
      <c r="F2675" s="4">
        <f ca="1">OFFSET(InputPriceData!E$15,CalculationsAndCharts!$A2675+$A$11,IF($C$7,8,0),1,1)</f>
        <v>31.8</v>
      </c>
      <c r="G2675" s="4">
        <f ca="1">OFFSET(InputPriceData!F$15,CalculationsAndCharts!$A2675+$A$11,IF($C$7,8,0),1,1)</f>
        <v>31.98</v>
      </c>
      <c r="H2675" s="133"/>
      <c r="I2675" s="133"/>
      <c r="J2675" s="37">
        <f t="shared" ca="1" si="791"/>
        <v>158</v>
      </c>
      <c r="K2675" s="124">
        <f t="shared" ca="1" si="792"/>
        <v>-8.9999999999999858E-2</v>
      </c>
      <c r="L2675" s="343">
        <f t="shared" ca="1" si="783"/>
        <v>0.35484435097961919</v>
      </c>
      <c r="M2675" s="345">
        <f t="shared" ca="1" si="793"/>
        <v>0.380783047766655</v>
      </c>
      <c r="N2675" s="344">
        <f t="shared" ca="1" si="784"/>
        <v>0.93188064190575226</v>
      </c>
      <c r="O2675" s="4"/>
      <c r="P2675" s="4"/>
      <c r="Q2675" s="3"/>
      <c r="S2675" s="4"/>
      <c r="T2675" s="4" t="b">
        <f t="shared" ca="1" si="785"/>
        <v>0</v>
      </c>
      <c r="U2675" t="b">
        <f t="shared" ca="1" si="786"/>
        <v>0</v>
      </c>
      <c r="W2675" s="317" t="b">
        <f t="shared" ca="1" si="787"/>
        <v>0</v>
      </c>
      <c r="X2675" s="317" t="b">
        <f t="shared" ca="1" si="794"/>
        <v>1</v>
      </c>
      <c r="Y2675" s="317" t="b">
        <f t="shared" ca="1" si="788"/>
        <v>0</v>
      </c>
      <c r="Z2675" t="b">
        <f t="shared" ca="1" si="789"/>
        <v>0</v>
      </c>
      <c r="AA2675" s="37" t="b">
        <f t="shared" ca="1" si="795"/>
        <v>0</v>
      </c>
      <c r="AB2675" t="b">
        <f t="shared" ca="1" si="790"/>
        <v>0</v>
      </c>
      <c r="AD2675" t="b">
        <f t="shared" ca="1" si="796"/>
        <v>0</v>
      </c>
      <c r="AE2675" s="37" t="b">
        <f t="shared" ca="1" si="797"/>
        <v>0</v>
      </c>
      <c r="AF2675" t="b">
        <f t="shared" ca="1" si="798"/>
        <v>0</v>
      </c>
      <c r="AG2675" s="317" t="b">
        <f t="shared" ca="1" si="799"/>
        <v>0</v>
      </c>
      <c r="AH2675" s="317" t="b">
        <f t="shared" ca="1" si="800"/>
        <v>1</v>
      </c>
      <c r="AI2675" s="317" t="b">
        <f t="shared" ca="1" si="801"/>
        <v>0</v>
      </c>
    </row>
    <row r="2676" spans="1:35" x14ac:dyDescent="0.25">
      <c r="A2676">
        <v>2644</v>
      </c>
      <c r="B2676" s="169">
        <f ca="1">OFFSET(InputPriceData!B$15,CalculationsAndCharts!$A2676+$A$11,0,1,1)</f>
        <v>38008</v>
      </c>
      <c r="C2676" s="3">
        <f ca="1">OFFSET(InputPriceData!G$15,CalculationsAndCharts!$A2676+$A$11,IF($C$7,8,0),1,1)</f>
        <v>1732600</v>
      </c>
      <c r="D2676" s="4">
        <f ca="1">OFFSET(InputPriceData!C$15,CalculationsAndCharts!$A2676+$A$11,IF($C$7,8,0),1,1)</f>
        <v>31.99</v>
      </c>
      <c r="E2676" s="4">
        <f ca="1">OFFSET(InputPriceData!D$15,CalculationsAndCharts!$A2676+$A$11,IF($C$7,8,0),1,1)</f>
        <v>32.130000000000003</v>
      </c>
      <c r="F2676" s="4">
        <f ca="1">OFFSET(InputPriceData!E$15,CalculationsAndCharts!$A2676+$A$11,IF($C$7,8,0),1,1)</f>
        <v>31.75</v>
      </c>
      <c r="G2676" s="4">
        <f ca="1">OFFSET(InputPriceData!F$15,CalculationsAndCharts!$A2676+$A$11,IF($C$7,8,0),1,1)</f>
        <v>31.75</v>
      </c>
      <c r="H2676" s="133"/>
      <c r="I2676" s="133"/>
      <c r="J2676" s="37">
        <f t="shared" ca="1" si="791"/>
        <v>157</v>
      </c>
      <c r="K2676" s="124">
        <f t="shared" ca="1" si="792"/>
        <v>0.30000000000000071</v>
      </c>
      <c r="L2676" s="343">
        <f t="shared" ca="1" si="783"/>
        <v>0.38098023675768811</v>
      </c>
      <c r="M2676" s="345">
        <f t="shared" ca="1" si="793"/>
        <v>0.38424121873527245</v>
      </c>
      <c r="N2676" s="344">
        <f t="shared" ca="1" si="784"/>
        <v>0.99151319062458254</v>
      </c>
      <c r="O2676" s="4"/>
      <c r="P2676" s="4"/>
      <c r="Q2676" s="3"/>
      <c r="S2676" s="4"/>
      <c r="T2676" s="4" t="b">
        <f t="shared" ca="1" si="785"/>
        <v>0</v>
      </c>
      <c r="U2676" t="b">
        <f t="shared" ca="1" si="786"/>
        <v>0</v>
      </c>
      <c r="W2676" s="317" t="b">
        <f t="shared" ca="1" si="787"/>
        <v>0</v>
      </c>
      <c r="X2676" s="317" t="b">
        <f t="shared" ca="1" si="794"/>
        <v>1</v>
      </c>
      <c r="Y2676" s="317" t="b">
        <f t="shared" ca="1" si="788"/>
        <v>0</v>
      </c>
      <c r="Z2676" t="b">
        <f t="shared" ca="1" si="789"/>
        <v>0</v>
      </c>
      <c r="AA2676" s="37" t="b">
        <f t="shared" ca="1" si="795"/>
        <v>0</v>
      </c>
      <c r="AB2676" t="b">
        <f t="shared" ca="1" si="790"/>
        <v>0</v>
      </c>
      <c r="AD2676" t="b">
        <f t="shared" ca="1" si="796"/>
        <v>0</v>
      </c>
      <c r="AE2676" s="37" t="b">
        <f t="shared" ca="1" si="797"/>
        <v>0</v>
      </c>
      <c r="AF2676" t="b">
        <f t="shared" ca="1" si="798"/>
        <v>0</v>
      </c>
      <c r="AG2676" s="317" t="b">
        <f t="shared" ca="1" si="799"/>
        <v>0</v>
      </c>
      <c r="AH2676" s="317" t="b">
        <f t="shared" ca="1" si="800"/>
        <v>1</v>
      </c>
      <c r="AI2676" s="317" t="b">
        <f t="shared" ca="1" si="801"/>
        <v>0</v>
      </c>
    </row>
    <row r="2677" spans="1:35" x14ac:dyDescent="0.25">
      <c r="A2677">
        <v>2645</v>
      </c>
      <c r="B2677" s="169">
        <f ca="1">OFFSET(InputPriceData!B$15,CalculationsAndCharts!$A2677+$A$11,0,1,1)</f>
        <v>38007</v>
      </c>
      <c r="C2677" s="3">
        <f ca="1">OFFSET(InputPriceData!G$15,CalculationsAndCharts!$A2677+$A$11,IF($C$7,8,0),1,1)</f>
        <v>2133500</v>
      </c>
      <c r="D2677" s="4">
        <f ca="1">OFFSET(InputPriceData!C$15,CalculationsAndCharts!$A2677+$A$11,IF($C$7,8,0),1,1)</f>
        <v>31.25</v>
      </c>
      <c r="E2677" s="4">
        <f ca="1">OFFSET(InputPriceData!D$15,CalculationsAndCharts!$A2677+$A$11,IF($C$7,8,0),1,1)</f>
        <v>32.24</v>
      </c>
      <c r="F2677" s="4">
        <f ca="1">OFFSET(InputPriceData!E$15,CalculationsAndCharts!$A2677+$A$11,IF($C$7,8,0),1,1)</f>
        <v>31.17</v>
      </c>
      <c r="G2677" s="4">
        <f ca="1">OFFSET(InputPriceData!F$15,CalculationsAndCharts!$A2677+$A$11,IF($C$7,8,0),1,1)</f>
        <v>32.07</v>
      </c>
      <c r="H2677" s="133"/>
      <c r="I2677" s="133"/>
      <c r="J2677" s="37">
        <f t="shared" ca="1" si="791"/>
        <v>156</v>
      </c>
      <c r="K2677" s="124">
        <f t="shared" ca="1" si="792"/>
        <v>4.9999999999997158E-2</v>
      </c>
      <c r="L2677" s="343">
        <f t="shared" ca="1" si="783"/>
        <v>0.38773079589835768</v>
      </c>
      <c r="M2677" s="345">
        <f t="shared" ca="1" si="793"/>
        <v>0.38773079589835768</v>
      </c>
      <c r="N2677" s="344">
        <f t="shared" ca="1" si="784"/>
        <v>1</v>
      </c>
      <c r="O2677" s="4"/>
      <c r="P2677" s="4"/>
      <c r="Q2677" s="3"/>
      <c r="S2677" s="4"/>
      <c r="T2677" s="4" t="b">
        <f t="shared" ca="1" si="785"/>
        <v>0</v>
      </c>
      <c r="U2677" t="b">
        <f t="shared" ca="1" si="786"/>
        <v>0</v>
      </c>
      <c r="W2677" s="317" t="b">
        <f t="shared" ca="1" si="787"/>
        <v>0</v>
      </c>
      <c r="X2677" s="317" t="b">
        <f t="shared" ca="1" si="794"/>
        <v>1</v>
      </c>
      <c r="Y2677" s="317" t="b">
        <f t="shared" ca="1" si="788"/>
        <v>0</v>
      </c>
      <c r="Z2677" t="b">
        <f t="shared" ca="1" si="789"/>
        <v>0</v>
      </c>
      <c r="AA2677" s="37" t="b">
        <f t="shared" ca="1" si="795"/>
        <v>0</v>
      </c>
      <c r="AB2677" t="b">
        <f t="shared" ca="1" si="790"/>
        <v>0</v>
      </c>
      <c r="AD2677" t="b">
        <f t="shared" ca="1" si="796"/>
        <v>0</v>
      </c>
      <c r="AE2677" s="37" t="b">
        <f t="shared" ca="1" si="797"/>
        <v>0</v>
      </c>
      <c r="AF2677" t="b">
        <f t="shared" ca="1" si="798"/>
        <v>0</v>
      </c>
      <c r="AG2677" s="317" t="b">
        <f t="shared" ca="1" si="799"/>
        <v>0</v>
      </c>
      <c r="AH2677" s="317" t="b">
        <f t="shared" ca="1" si="800"/>
        <v>1</v>
      </c>
      <c r="AI2677" s="317" t="b">
        <f t="shared" ca="1" si="801"/>
        <v>0</v>
      </c>
    </row>
    <row r="2678" spans="1:35" x14ac:dyDescent="0.25">
      <c r="A2678">
        <v>2646</v>
      </c>
      <c r="B2678" s="169">
        <f ca="1">OFFSET(InputPriceData!B$15,CalculationsAndCharts!$A2678+$A$11,0,1,1)</f>
        <v>38006</v>
      </c>
      <c r="C2678" s="3">
        <f ca="1">OFFSET(InputPriceData!G$15,CalculationsAndCharts!$A2678+$A$11,IF($C$7,8,0),1,1)</f>
        <v>1183000</v>
      </c>
      <c r="D2678" s="4">
        <f ca="1">OFFSET(InputPriceData!C$15,CalculationsAndCharts!$A2678+$A$11,IF($C$7,8,0),1,1)</f>
        <v>31.96</v>
      </c>
      <c r="E2678" s="4">
        <f ca="1">OFFSET(InputPriceData!D$15,CalculationsAndCharts!$A2678+$A$11,IF($C$7,8,0),1,1)</f>
        <v>32</v>
      </c>
      <c r="F2678" s="4">
        <f ca="1">OFFSET(InputPriceData!E$15,CalculationsAndCharts!$A2678+$A$11,IF($C$7,8,0),1,1)</f>
        <v>31.26</v>
      </c>
      <c r="G2678" s="4">
        <f ca="1">OFFSET(InputPriceData!F$15,CalculationsAndCharts!$A2678+$A$11,IF($C$7,8,0),1,1)</f>
        <v>31.45</v>
      </c>
      <c r="H2678" s="133"/>
      <c r="I2678" s="133"/>
      <c r="J2678" s="37">
        <f t="shared" ca="1" si="791"/>
        <v>155</v>
      </c>
      <c r="K2678" s="124">
        <f t="shared" ca="1" si="792"/>
        <v>3.9999999999999147E-2</v>
      </c>
      <c r="L2678" s="343">
        <f t="shared" ca="1" si="783"/>
        <v>0.37204702562823555</v>
      </c>
      <c r="M2678" s="345">
        <f t="shared" ca="1" si="793"/>
        <v>0.38654953579900753</v>
      </c>
      <c r="N2678" s="344">
        <f t="shared" ca="1" si="784"/>
        <v>0.96248214309507596</v>
      </c>
      <c r="O2678" s="4"/>
      <c r="P2678" s="4"/>
      <c r="Q2678" s="3"/>
      <c r="S2678" s="4"/>
      <c r="T2678" s="4" t="b">
        <f t="shared" ca="1" si="785"/>
        <v>0</v>
      </c>
      <c r="U2678" t="b">
        <f t="shared" ca="1" si="786"/>
        <v>0</v>
      </c>
      <c r="W2678" s="317" t="b">
        <f t="shared" ca="1" si="787"/>
        <v>0</v>
      </c>
      <c r="X2678" s="317" t="b">
        <f t="shared" ca="1" si="794"/>
        <v>1</v>
      </c>
      <c r="Y2678" s="317" t="b">
        <f t="shared" ca="1" si="788"/>
        <v>0</v>
      </c>
      <c r="Z2678" t="b">
        <f t="shared" ca="1" si="789"/>
        <v>0</v>
      </c>
      <c r="AA2678" s="37" t="b">
        <f t="shared" ca="1" si="795"/>
        <v>0</v>
      </c>
      <c r="AB2678" t="b">
        <f t="shared" ca="1" si="790"/>
        <v>0</v>
      </c>
      <c r="AD2678" t="b">
        <f t="shared" ca="1" si="796"/>
        <v>0</v>
      </c>
      <c r="AE2678" s="37" t="b">
        <f t="shared" ca="1" si="797"/>
        <v>0</v>
      </c>
      <c r="AF2678" t="b">
        <f t="shared" ca="1" si="798"/>
        <v>0</v>
      </c>
      <c r="AG2678" s="317" t="b">
        <f t="shared" ca="1" si="799"/>
        <v>0</v>
      </c>
      <c r="AH2678" s="317" t="b">
        <f t="shared" ca="1" si="800"/>
        <v>1</v>
      </c>
      <c r="AI2678" s="317" t="b">
        <f t="shared" ca="1" si="801"/>
        <v>0</v>
      </c>
    </row>
    <row r="2679" spans="1:35" x14ac:dyDescent="0.25">
      <c r="A2679">
        <v>2647</v>
      </c>
      <c r="B2679" s="169">
        <f ca="1">OFFSET(InputPriceData!B$15,CalculationsAndCharts!$A2679+$A$11,0,1,1)</f>
        <v>38002</v>
      </c>
      <c r="C2679" s="3">
        <f ca="1">OFFSET(InputPriceData!G$15,CalculationsAndCharts!$A2679+$A$11,IF($C$7,8,0),1,1)</f>
        <v>1875500</v>
      </c>
      <c r="D2679" s="4">
        <f ca="1">OFFSET(InputPriceData!C$15,CalculationsAndCharts!$A2679+$A$11,IF($C$7,8,0),1,1)</f>
        <v>31.46</v>
      </c>
      <c r="E2679" s="4">
        <f ca="1">OFFSET(InputPriceData!D$15,CalculationsAndCharts!$A2679+$A$11,IF($C$7,8,0),1,1)</f>
        <v>32.020000000000003</v>
      </c>
      <c r="F2679" s="4">
        <f ca="1">OFFSET(InputPriceData!E$15,CalculationsAndCharts!$A2679+$A$11,IF($C$7,8,0),1,1)</f>
        <v>31.33</v>
      </c>
      <c r="G2679" s="4">
        <f ca="1">OFFSET(InputPriceData!F$15,CalculationsAndCharts!$A2679+$A$11,IF($C$7,8,0),1,1)</f>
        <v>32.020000000000003</v>
      </c>
      <c r="H2679" s="133"/>
      <c r="I2679" s="133"/>
      <c r="J2679" s="37">
        <f t="shared" ca="1" si="791"/>
        <v>154</v>
      </c>
      <c r="K2679" s="124">
        <f t="shared" ca="1" si="792"/>
        <v>1.0100000000000016</v>
      </c>
      <c r="L2679" s="343">
        <f t="shared" ca="1" si="783"/>
        <v>0.3072975064182169</v>
      </c>
      <c r="M2679" s="345">
        <f t="shared" ca="1" si="793"/>
        <v>0.3900600764873941</v>
      </c>
      <c r="N2679" s="344">
        <f t="shared" ca="1" si="784"/>
        <v>0.78782096641502375</v>
      </c>
      <c r="O2679" s="4"/>
      <c r="P2679" s="4"/>
      <c r="Q2679" s="3"/>
      <c r="S2679" s="4"/>
      <c r="T2679" s="4" t="b">
        <f t="shared" ca="1" si="785"/>
        <v>0</v>
      </c>
      <c r="U2679" t="b">
        <f t="shared" ca="1" si="786"/>
        <v>0</v>
      </c>
      <c r="W2679" s="317" t="b">
        <f t="shared" ca="1" si="787"/>
        <v>0</v>
      </c>
      <c r="X2679" s="317" t="b">
        <f t="shared" ca="1" si="794"/>
        <v>1</v>
      </c>
      <c r="Y2679" s="317" t="b">
        <f t="shared" ca="1" si="788"/>
        <v>0</v>
      </c>
      <c r="Z2679" t="b">
        <f t="shared" ca="1" si="789"/>
        <v>0</v>
      </c>
      <c r="AA2679" s="37" t="b">
        <f t="shared" ca="1" si="795"/>
        <v>0</v>
      </c>
      <c r="AB2679" t="b">
        <f t="shared" ca="1" si="790"/>
        <v>0</v>
      </c>
      <c r="AD2679" t="b">
        <f t="shared" ca="1" si="796"/>
        <v>0</v>
      </c>
      <c r="AE2679" s="37" t="b">
        <f t="shared" ca="1" si="797"/>
        <v>0</v>
      </c>
      <c r="AF2679" t="b">
        <f t="shared" ca="1" si="798"/>
        <v>0</v>
      </c>
      <c r="AG2679" s="317" t="b">
        <f t="shared" ca="1" si="799"/>
        <v>0</v>
      </c>
      <c r="AH2679" s="317" t="b">
        <f t="shared" ca="1" si="800"/>
        <v>1</v>
      </c>
      <c r="AI2679" s="317" t="b">
        <f t="shared" ca="1" si="801"/>
        <v>0</v>
      </c>
    </row>
    <row r="2680" spans="1:35" x14ac:dyDescent="0.25">
      <c r="A2680">
        <v>2648</v>
      </c>
      <c r="B2680" s="169">
        <f ca="1">OFFSET(InputPriceData!B$15,CalculationsAndCharts!$A2680+$A$11,0,1,1)</f>
        <v>38001</v>
      </c>
      <c r="C2680" s="3">
        <f ca="1">OFFSET(InputPriceData!G$15,CalculationsAndCharts!$A2680+$A$11,IF($C$7,8,0),1,1)</f>
        <v>1584800</v>
      </c>
      <c r="D2680" s="4">
        <f ca="1">OFFSET(InputPriceData!C$15,CalculationsAndCharts!$A2680+$A$11,IF($C$7,8,0),1,1)</f>
        <v>30.99</v>
      </c>
      <c r="E2680" s="4">
        <f ca="1">OFFSET(InputPriceData!D$15,CalculationsAndCharts!$A2680+$A$11,IF($C$7,8,0),1,1)</f>
        <v>31.49</v>
      </c>
      <c r="F2680" s="4">
        <f ca="1">OFFSET(InputPriceData!E$15,CalculationsAndCharts!$A2680+$A$11,IF($C$7,8,0),1,1)</f>
        <v>30.98</v>
      </c>
      <c r="G2680" s="4">
        <f ca="1">OFFSET(InputPriceData!F$15,CalculationsAndCharts!$A2680+$A$11,IF($C$7,8,0),1,1)</f>
        <v>31.41</v>
      </c>
      <c r="H2680" s="133"/>
      <c r="I2680" s="133"/>
      <c r="J2680" s="37">
        <f t="shared" ca="1" si="791"/>
        <v>153</v>
      </c>
      <c r="K2680" s="124">
        <f t="shared" ca="1" si="792"/>
        <v>0.76000000000000156</v>
      </c>
      <c r="L2680" s="343">
        <f t="shared" ca="1" si="783"/>
        <v>0.2331575050529377</v>
      </c>
      <c r="M2680" s="345">
        <f t="shared" ca="1" si="793"/>
        <v>0.39360249897819788</v>
      </c>
      <c r="N2680" s="344">
        <f t="shared" ca="1" si="784"/>
        <v>0.59236794903035561</v>
      </c>
      <c r="O2680" s="4"/>
      <c r="P2680" s="4"/>
      <c r="Q2680" s="3"/>
      <c r="S2680" s="4"/>
      <c r="T2680" s="4" t="b">
        <f t="shared" ca="1" si="785"/>
        <v>0</v>
      </c>
      <c r="U2680" t="b">
        <f t="shared" ca="1" si="786"/>
        <v>0</v>
      </c>
      <c r="W2680" s="317" t="b">
        <f t="shared" ca="1" si="787"/>
        <v>0</v>
      </c>
      <c r="X2680" s="317" t="b">
        <f t="shared" ca="1" si="794"/>
        <v>1</v>
      </c>
      <c r="Y2680" s="317" t="b">
        <f t="shared" ca="1" si="788"/>
        <v>0</v>
      </c>
      <c r="Z2680" t="b">
        <f t="shared" ca="1" si="789"/>
        <v>0</v>
      </c>
      <c r="AA2680" s="37" t="b">
        <f t="shared" ca="1" si="795"/>
        <v>0</v>
      </c>
      <c r="AB2680" t="b">
        <f t="shared" ca="1" si="790"/>
        <v>0</v>
      </c>
      <c r="AD2680" t="b">
        <f t="shared" ca="1" si="796"/>
        <v>0</v>
      </c>
      <c r="AE2680" s="37" t="b">
        <f t="shared" ca="1" si="797"/>
        <v>0</v>
      </c>
      <c r="AF2680" t="b">
        <f t="shared" ca="1" si="798"/>
        <v>0</v>
      </c>
      <c r="AG2680" s="317" t="b">
        <f t="shared" ca="1" si="799"/>
        <v>0</v>
      </c>
      <c r="AH2680" s="317" t="b">
        <f t="shared" ca="1" si="800"/>
        <v>1</v>
      </c>
      <c r="AI2680" s="317" t="b">
        <f t="shared" ca="1" si="801"/>
        <v>0</v>
      </c>
    </row>
    <row r="2681" spans="1:35" x14ac:dyDescent="0.25">
      <c r="A2681">
        <v>2649</v>
      </c>
      <c r="B2681" s="169">
        <f ca="1">OFFSET(InputPriceData!B$15,CalculationsAndCharts!$A2681+$A$11,0,1,1)</f>
        <v>38000</v>
      </c>
      <c r="C2681" s="3">
        <f ca="1">OFFSET(InputPriceData!G$15,CalculationsAndCharts!$A2681+$A$11,IF($C$7,8,0),1,1)</f>
        <v>1110400</v>
      </c>
      <c r="D2681" s="4">
        <f ca="1">OFFSET(InputPriceData!C$15,CalculationsAndCharts!$A2681+$A$11,IF($C$7,8,0),1,1)</f>
        <v>30.82</v>
      </c>
      <c r="E2681" s="4">
        <f ca="1">OFFSET(InputPriceData!D$15,CalculationsAndCharts!$A2681+$A$11,IF($C$7,8,0),1,1)</f>
        <v>31.16</v>
      </c>
      <c r="F2681" s="4">
        <f ca="1">OFFSET(InputPriceData!E$15,CalculationsAndCharts!$A2681+$A$11,IF($C$7,8,0),1,1)</f>
        <v>30.69</v>
      </c>
      <c r="G2681" s="4">
        <f ca="1">OFFSET(InputPriceData!F$15,CalculationsAndCharts!$A2681+$A$11,IF($C$7,8,0),1,1)</f>
        <v>31.01</v>
      </c>
      <c r="H2681" s="133"/>
      <c r="I2681" s="133"/>
      <c r="J2681" s="37">
        <f t="shared" ca="1" si="791"/>
        <v>152</v>
      </c>
      <c r="K2681" s="124">
        <f t="shared" ca="1" si="792"/>
        <v>0.44000000000000128</v>
      </c>
      <c r="L2681" s="343">
        <f t="shared" ca="1" si="783"/>
        <v>0.19786388906786495</v>
      </c>
      <c r="M2681" s="345">
        <f t="shared" ca="1" si="793"/>
        <v>0.39717709281351954</v>
      </c>
      <c r="N2681" s="344">
        <f t="shared" ca="1" si="784"/>
        <v>0.49817548052995331</v>
      </c>
      <c r="O2681" s="4"/>
      <c r="P2681" s="4"/>
      <c r="Q2681" s="3"/>
      <c r="S2681" s="4"/>
      <c r="T2681" s="4" t="b">
        <f t="shared" ca="1" si="785"/>
        <v>0</v>
      </c>
      <c r="U2681" t="b">
        <f t="shared" ca="1" si="786"/>
        <v>0</v>
      </c>
      <c r="W2681" s="317" t="b">
        <f t="shared" ca="1" si="787"/>
        <v>0</v>
      </c>
      <c r="X2681" s="317" t="b">
        <f t="shared" ca="1" si="794"/>
        <v>1</v>
      </c>
      <c r="Y2681" s="317" t="b">
        <f t="shared" ca="1" si="788"/>
        <v>0</v>
      </c>
      <c r="Z2681" t="b">
        <f t="shared" ca="1" si="789"/>
        <v>0</v>
      </c>
      <c r="AA2681" s="37" t="b">
        <f t="shared" ca="1" si="795"/>
        <v>0</v>
      </c>
      <c r="AB2681" t="b">
        <f t="shared" ca="1" si="790"/>
        <v>0</v>
      </c>
      <c r="AD2681" t="b">
        <f t="shared" ca="1" si="796"/>
        <v>0</v>
      </c>
      <c r="AE2681" s="37" t="b">
        <f t="shared" ca="1" si="797"/>
        <v>0</v>
      </c>
      <c r="AF2681" t="b">
        <f t="shared" ca="1" si="798"/>
        <v>0</v>
      </c>
      <c r="AG2681" s="317" t="b">
        <f t="shared" ca="1" si="799"/>
        <v>0</v>
      </c>
      <c r="AH2681" s="317" t="b">
        <f t="shared" ca="1" si="800"/>
        <v>1</v>
      </c>
      <c r="AI2681" s="317" t="b">
        <f t="shared" ca="1" si="801"/>
        <v>0</v>
      </c>
    </row>
    <row r="2682" spans="1:35" x14ac:dyDescent="0.25">
      <c r="A2682">
        <v>2650</v>
      </c>
      <c r="B2682" s="169">
        <f ca="1">OFFSET(InputPriceData!B$15,CalculationsAndCharts!$A2682+$A$11,0,1,1)</f>
        <v>37999</v>
      </c>
      <c r="C2682" s="3">
        <f ca="1">OFFSET(InputPriceData!G$15,CalculationsAndCharts!$A2682+$A$11,IF($C$7,8,0),1,1)</f>
        <v>1304400</v>
      </c>
      <c r="D2682" s="4">
        <f ca="1">OFFSET(InputPriceData!C$15,CalculationsAndCharts!$A2682+$A$11,IF($C$7,8,0),1,1)</f>
        <v>30.64</v>
      </c>
      <c r="E2682" s="4">
        <f ca="1">OFFSET(InputPriceData!D$15,CalculationsAndCharts!$A2682+$A$11,IF($C$7,8,0),1,1)</f>
        <v>30.74</v>
      </c>
      <c r="F2682" s="4">
        <f ca="1">OFFSET(InputPriceData!E$15,CalculationsAndCharts!$A2682+$A$11,IF($C$7,8,0),1,1)</f>
        <v>30.31</v>
      </c>
      <c r="G2682" s="4">
        <f ca="1">OFFSET(InputPriceData!F$15,CalculationsAndCharts!$A2682+$A$11,IF($C$7,8,0),1,1)</f>
        <v>30.65</v>
      </c>
      <c r="H2682" s="133"/>
      <c r="I2682" s="133"/>
      <c r="J2682" s="37">
        <f t="shared" ca="1" si="791"/>
        <v>151</v>
      </c>
      <c r="K2682" s="124">
        <f t="shared" ca="1" si="792"/>
        <v>-0.27000000000000313</v>
      </c>
      <c r="L2682" s="343">
        <f t="shared" ca="1" si="783"/>
        <v>0.19237709444316847</v>
      </c>
      <c r="M2682" s="345">
        <f t="shared" ca="1" si="793"/>
        <v>0.40078415016500457</v>
      </c>
      <c r="N2682" s="344">
        <f t="shared" ca="1" si="784"/>
        <v>0.48000175247440796</v>
      </c>
      <c r="O2682" s="4"/>
      <c r="P2682" s="4"/>
      <c r="Q2682" s="3"/>
      <c r="S2682" s="4"/>
      <c r="T2682" s="4" t="b">
        <f t="shared" ca="1" si="785"/>
        <v>0</v>
      </c>
      <c r="U2682" t="b">
        <f t="shared" ca="1" si="786"/>
        <v>0</v>
      </c>
      <c r="W2682" s="317" t="b">
        <f t="shared" ca="1" si="787"/>
        <v>0</v>
      </c>
      <c r="X2682" s="317" t="b">
        <f t="shared" ca="1" si="794"/>
        <v>1</v>
      </c>
      <c r="Y2682" s="317" t="b">
        <f t="shared" ca="1" si="788"/>
        <v>0</v>
      </c>
      <c r="Z2682" t="b">
        <f t="shared" ca="1" si="789"/>
        <v>0</v>
      </c>
      <c r="AA2682" s="37" t="b">
        <f t="shared" ca="1" si="795"/>
        <v>0</v>
      </c>
      <c r="AB2682" t="b">
        <f t="shared" ca="1" si="790"/>
        <v>0</v>
      </c>
      <c r="AD2682" t="b">
        <f t="shared" ca="1" si="796"/>
        <v>0</v>
      </c>
      <c r="AE2682" s="37" t="b">
        <f t="shared" ca="1" si="797"/>
        <v>0</v>
      </c>
      <c r="AF2682" t="b">
        <f t="shared" ca="1" si="798"/>
        <v>0</v>
      </c>
      <c r="AG2682" s="317" t="b">
        <f t="shared" ca="1" si="799"/>
        <v>0</v>
      </c>
      <c r="AH2682" s="317" t="b">
        <f t="shared" ca="1" si="800"/>
        <v>1</v>
      </c>
      <c r="AI2682" s="317" t="b">
        <f t="shared" ca="1" si="801"/>
        <v>0</v>
      </c>
    </row>
    <row r="2683" spans="1:35" x14ac:dyDescent="0.25">
      <c r="A2683">
        <v>2651</v>
      </c>
      <c r="B2683" s="169">
        <f ca="1">OFFSET(InputPriceData!B$15,CalculationsAndCharts!$A2683+$A$11,0,1,1)</f>
        <v>37998</v>
      </c>
      <c r="C2683" s="3">
        <f ca="1">OFFSET(InputPriceData!G$15,CalculationsAndCharts!$A2683+$A$11,IF($C$7,8,0),1,1)</f>
        <v>2173700</v>
      </c>
      <c r="D2683" s="4">
        <f ca="1">OFFSET(InputPriceData!C$15,CalculationsAndCharts!$A2683+$A$11,IF($C$7,8,0),1,1)</f>
        <v>30.85</v>
      </c>
      <c r="E2683" s="4">
        <f ca="1">OFFSET(InputPriceData!D$15,CalculationsAndCharts!$A2683+$A$11,IF($C$7,8,0),1,1)</f>
        <v>31.14</v>
      </c>
      <c r="F2683" s="4">
        <f ca="1">OFFSET(InputPriceData!E$15,CalculationsAndCharts!$A2683+$A$11,IF($C$7,8,0),1,1)</f>
        <v>30.47</v>
      </c>
      <c r="G2683" s="4">
        <f ca="1">OFFSET(InputPriceData!F$15,CalculationsAndCharts!$A2683+$A$11,IF($C$7,8,0),1,1)</f>
        <v>30.57</v>
      </c>
      <c r="H2683" s="133"/>
      <c r="I2683" s="133"/>
      <c r="J2683" s="37">
        <f t="shared" ca="1" si="791"/>
        <v>150</v>
      </c>
      <c r="K2683" s="124">
        <f t="shared" ca="1" si="792"/>
        <v>3.9999999999999147E-2</v>
      </c>
      <c r="L2683" s="343">
        <f t="shared" ca="1" si="783"/>
        <v>0.17059215330113825</v>
      </c>
      <c r="M2683" s="345">
        <f t="shared" ca="1" si="793"/>
        <v>0.40442396585772411</v>
      </c>
      <c r="N2683" s="344">
        <f t="shared" ca="1" si="784"/>
        <v>0.42181514376710399</v>
      </c>
      <c r="O2683" s="4"/>
      <c r="P2683" s="4"/>
      <c r="Q2683" s="3"/>
      <c r="S2683" s="4"/>
      <c r="T2683" s="4" t="b">
        <f t="shared" ca="1" si="785"/>
        <v>0</v>
      </c>
      <c r="U2683" t="b">
        <f t="shared" ca="1" si="786"/>
        <v>0</v>
      </c>
      <c r="W2683" s="317" t="b">
        <f t="shared" ca="1" si="787"/>
        <v>0</v>
      </c>
      <c r="X2683" s="317" t="b">
        <f t="shared" ca="1" si="794"/>
        <v>1</v>
      </c>
      <c r="Y2683" s="317" t="b">
        <f t="shared" ca="1" si="788"/>
        <v>0</v>
      </c>
      <c r="Z2683" t="b">
        <f t="shared" ca="1" si="789"/>
        <v>0</v>
      </c>
      <c r="AA2683" s="37" t="b">
        <f t="shared" ca="1" si="795"/>
        <v>0</v>
      </c>
      <c r="AB2683" t="b">
        <f t="shared" ca="1" si="790"/>
        <v>0</v>
      </c>
      <c r="AD2683" t="b">
        <f t="shared" ca="1" si="796"/>
        <v>0</v>
      </c>
      <c r="AE2683" s="37" t="b">
        <f t="shared" ca="1" si="797"/>
        <v>0</v>
      </c>
      <c r="AF2683" t="b">
        <f t="shared" ca="1" si="798"/>
        <v>0</v>
      </c>
      <c r="AG2683" s="317" t="b">
        <f t="shared" ca="1" si="799"/>
        <v>0</v>
      </c>
      <c r="AH2683" s="317" t="b">
        <f t="shared" ca="1" si="800"/>
        <v>1</v>
      </c>
      <c r="AI2683" s="317" t="b">
        <f t="shared" ca="1" si="801"/>
        <v>0</v>
      </c>
    </row>
    <row r="2684" spans="1:35" x14ac:dyDescent="0.25">
      <c r="A2684">
        <v>2652</v>
      </c>
      <c r="B2684" s="169">
        <f ca="1">OFFSET(InputPriceData!B$15,CalculationsAndCharts!$A2684+$A$11,0,1,1)</f>
        <v>37995</v>
      </c>
      <c r="C2684" s="3">
        <f ca="1">OFFSET(InputPriceData!G$15,CalculationsAndCharts!$A2684+$A$11,IF($C$7,8,0),1,1)</f>
        <v>2055100</v>
      </c>
      <c r="D2684" s="4">
        <f ca="1">OFFSET(InputPriceData!C$15,CalculationsAndCharts!$A2684+$A$11,IF($C$7,8,0),1,1)</f>
        <v>30.33</v>
      </c>
      <c r="E2684" s="4">
        <f ca="1">OFFSET(InputPriceData!D$15,CalculationsAndCharts!$A2684+$A$11,IF($C$7,8,0),1,1)</f>
        <v>31.03</v>
      </c>
      <c r="F2684" s="4">
        <f ca="1">OFFSET(InputPriceData!E$15,CalculationsAndCharts!$A2684+$A$11,IF($C$7,8,0),1,1)</f>
        <v>30.12</v>
      </c>
      <c r="G2684" s="4">
        <f ca="1">OFFSET(InputPriceData!F$15,CalculationsAndCharts!$A2684+$A$11,IF($C$7,8,0),1,1)</f>
        <v>30.92</v>
      </c>
      <c r="H2684" s="133"/>
      <c r="I2684" s="133"/>
      <c r="J2684" s="37">
        <f t="shared" ca="1" si="791"/>
        <v>149</v>
      </c>
      <c r="K2684" s="124">
        <f t="shared" ca="1" si="792"/>
        <v>0.75</v>
      </c>
      <c r="L2684" s="343">
        <f t="shared" ca="1" si="783"/>
        <v>0.10143672834401131</v>
      </c>
      <c r="M2684" s="345">
        <f t="shared" ca="1" si="793"/>
        <v>0.40809683739427255</v>
      </c>
      <c r="N2684" s="344">
        <f t="shared" ca="1" si="784"/>
        <v>0.24856043725232488</v>
      </c>
      <c r="O2684" s="4"/>
      <c r="P2684" s="4"/>
      <c r="Q2684" s="3"/>
      <c r="S2684" s="4"/>
      <c r="T2684" s="4" t="b">
        <f t="shared" ca="1" si="785"/>
        <v>0</v>
      </c>
      <c r="U2684" t="b">
        <f t="shared" ca="1" si="786"/>
        <v>0</v>
      </c>
      <c r="W2684" s="317" t="b">
        <f t="shared" ca="1" si="787"/>
        <v>0</v>
      </c>
      <c r="X2684" s="317" t="b">
        <f t="shared" ca="1" si="794"/>
        <v>1</v>
      </c>
      <c r="Y2684" s="317" t="b">
        <f t="shared" ca="1" si="788"/>
        <v>0</v>
      </c>
      <c r="Z2684" t="b">
        <f t="shared" ca="1" si="789"/>
        <v>0</v>
      </c>
      <c r="AA2684" s="37" t="b">
        <f t="shared" ca="1" si="795"/>
        <v>0</v>
      </c>
      <c r="AB2684" t="b">
        <f t="shared" ca="1" si="790"/>
        <v>0</v>
      </c>
      <c r="AD2684" t="b">
        <f t="shared" ca="1" si="796"/>
        <v>0</v>
      </c>
      <c r="AE2684" s="37" t="b">
        <f t="shared" ca="1" si="797"/>
        <v>0</v>
      </c>
      <c r="AF2684" t="b">
        <f t="shared" ca="1" si="798"/>
        <v>0</v>
      </c>
      <c r="AG2684" s="317" t="b">
        <f t="shared" ca="1" si="799"/>
        <v>0</v>
      </c>
      <c r="AH2684" s="317" t="b">
        <f t="shared" ca="1" si="800"/>
        <v>1</v>
      </c>
      <c r="AI2684" s="317" t="b">
        <f t="shared" ca="1" si="801"/>
        <v>0</v>
      </c>
    </row>
    <row r="2685" spans="1:35" x14ac:dyDescent="0.25">
      <c r="A2685">
        <v>2653</v>
      </c>
      <c r="B2685" s="169">
        <f ca="1">OFFSET(InputPriceData!B$15,CalculationsAndCharts!$A2685+$A$11,0,1,1)</f>
        <v>37994</v>
      </c>
      <c r="C2685" s="3">
        <f ca="1">OFFSET(InputPriceData!G$15,CalculationsAndCharts!$A2685+$A$11,IF($C$7,8,0),1,1)</f>
        <v>1818500</v>
      </c>
      <c r="D2685" s="4">
        <f ca="1">OFFSET(InputPriceData!C$15,CalculationsAndCharts!$A2685+$A$11,IF($C$7,8,0),1,1)</f>
        <v>30.25</v>
      </c>
      <c r="E2685" s="4">
        <f ca="1">OFFSET(InputPriceData!D$15,CalculationsAndCharts!$A2685+$A$11,IF($C$7,8,0),1,1)</f>
        <v>30.83</v>
      </c>
      <c r="F2685" s="4">
        <f ca="1">OFFSET(InputPriceData!E$15,CalculationsAndCharts!$A2685+$A$11,IF($C$7,8,0),1,1)</f>
        <v>30.07</v>
      </c>
      <c r="G2685" s="4">
        <f ca="1">OFFSET(InputPriceData!F$15,CalculationsAndCharts!$A2685+$A$11,IF($C$7,8,0),1,1)</f>
        <v>30.53</v>
      </c>
      <c r="H2685" s="133"/>
      <c r="I2685" s="133"/>
      <c r="J2685" s="37">
        <f t="shared" ca="1" si="791"/>
        <v>148</v>
      </c>
      <c r="K2685" s="124">
        <f t="shared" ca="1" si="792"/>
        <v>0.81000000000000227</v>
      </c>
      <c r="L2685" s="343">
        <f t="shared" ca="1" si="783"/>
        <v>2.977322529367727E-2</v>
      </c>
      <c r="M2685" s="345">
        <f t="shared" ca="1" si="793"/>
        <v>0.41180306497908431</v>
      </c>
      <c r="N2685" s="344">
        <f t="shared" ca="1" si="784"/>
        <v>7.2299669006080536E-2</v>
      </c>
      <c r="O2685" s="4"/>
      <c r="P2685" s="4"/>
      <c r="Q2685" s="3"/>
      <c r="S2685" s="4"/>
      <c r="T2685" s="4" t="b">
        <f t="shared" ca="1" si="785"/>
        <v>0</v>
      </c>
      <c r="U2685" t="b">
        <f t="shared" ca="1" si="786"/>
        <v>0</v>
      </c>
      <c r="W2685" s="317" t="b">
        <f t="shared" ca="1" si="787"/>
        <v>0</v>
      </c>
      <c r="X2685" s="317" t="b">
        <f t="shared" ca="1" si="794"/>
        <v>1</v>
      </c>
      <c r="Y2685" s="317" t="b">
        <f t="shared" ca="1" si="788"/>
        <v>0</v>
      </c>
      <c r="Z2685" t="b">
        <f t="shared" ca="1" si="789"/>
        <v>0</v>
      </c>
      <c r="AA2685" s="37" t="b">
        <f t="shared" ca="1" si="795"/>
        <v>0</v>
      </c>
      <c r="AB2685" t="b">
        <f t="shared" ca="1" si="790"/>
        <v>0</v>
      </c>
      <c r="AD2685" t="b">
        <f t="shared" ca="1" si="796"/>
        <v>0</v>
      </c>
      <c r="AE2685" s="37" t="b">
        <f t="shared" ca="1" si="797"/>
        <v>0</v>
      </c>
      <c r="AF2685" t="b">
        <f t="shared" ca="1" si="798"/>
        <v>0</v>
      </c>
      <c r="AG2685" s="317" t="b">
        <f t="shared" ca="1" si="799"/>
        <v>0</v>
      </c>
      <c r="AH2685" s="317" t="b">
        <f t="shared" ca="1" si="800"/>
        <v>1</v>
      </c>
      <c r="AI2685" s="317" t="b">
        <f t="shared" ca="1" si="801"/>
        <v>0</v>
      </c>
    </row>
    <row r="2686" spans="1:35" x14ac:dyDescent="0.25">
      <c r="A2686">
        <v>2654</v>
      </c>
      <c r="B2686" s="169">
        <f ca="1">OFFSET(InputPriceData!B$15,CalculationsAndCharts!$A2686+$A$11,0,1,1)</f>
        <v>37993</v>
      </c>
      <c r="C2686" s="3">
        <f ca="1">OFFSET(InputPriceData!G$15,CalculationsAndCharts!$A2686+$A$11,IF($C$7,8,0),1,1)</f>
        <v>1312900</v>
      </c>
      <c r="D2686" s="4">
        <f ca="1">OFFSET(InputPriceData!C$15,CalculationsAndCharts!$A2686+$A$11,IF($C$7,8,0),1,1)</f>
        <v>29.63</v>
      </c>
      <c r="E2686" s="4">
        <f ca="1">OFFSET(InputPriceData!D$15,CalculationsAndCharts!$A2686+$A$11,IF($C$7,8,0),1,1)</f>
        <v>30.25</v>
      </c>
      <c r="F2686" s="4">
        <f ca="1">OFFSET(InputPriceData!E$15,CalculationsAndCharts!$A2686+$A$11,IF($C$7,8,0),1,1)</f>
        <v>29.49</v>
      </c>
      <c r="G2686" s="4">
        <f ca="1">OFFSET(InputPriceData!F$15,CalculationsAndCharts!$A2686+$A$11,IF($C$7,8,0),1,1)</f>
        <v>30.17</v>
      </c>
      <c r="H2686" s="133"/>
      <c r="I2686" s="133"/>
      <c r="J2686" s="37">
        <f t="shared" ca="1" si="791"/>
        <v>147</v>
      </c>
      <c r="K2686" s="124">
        <f t="shared" ca="1" si="792"/>
        <v>0.19000000000000128</v>
      </c>
      <c r="L2686" s="343">
        <f t="shared" ca="1" si="783"/>
        <v>1.0462701080847479E-2</v>
      </c>
      <c r="M2686" s="345">
        <f t="shared" ca="1" si="793"/>
        <v>0.41554295154297105</v>
      </c>
      <c r="N2686" s="344">
        <f t="shared" ca="1" si="784"/>
        <v>2.5178386595171347E-2</v>
      </c>
      <c r="O2686" s="4"/>
      <c r="P2686" s="4"/>
      <c r="Q2686" s="3"/>
      <c r="S2686" s="4"/>
      <c r="T2686" s="4" t="b">
        <f t="shared" ca="1" si="785"/>
        <v>0</v>
      </c>
      <c r="U2686" t="b">
        <f t="shared" ca="1" si="786"/>
        <v>0</v>
      </c>
      <c r="W2686" s="317" t="b">
        <f t="shared" ca="1" si="787"/>
        <v>0</v>
      </c>
      <c r="X2686" s="317" t="b">
        <f t="shared" ca="1" si="794"/>
        <v>1</v>
      </c>
      <c r="Y2686" s="317" t="b">
        <f t="shared" ca="1" si="788"/>
        <v>0</v>
      </c>
      <c r="Z2686" t="b">
        <f t="shared" ca="1" si="789"/>
        <v>0</v>
      </c>
      <c r="AA2686" s="37" t="b">
        <f t="shared" ca="1" si="795"/>
        <v>0</v>
      </c>
      <c r="AB2686" t="b">
        <f t="shared" ca="1" si="790"/>
        <v>0</v>
      </c>
      <c r="AD2686" t="b">
        <f t="shared" ca="1" si="796"/>
        <v>0</v>
      </c>
      <c r="AE2686" s="37" t="b">
        <f t="shared" ca="1" si="797"/>
        <v>0</v>
      </c>
      <c r="AF2686" t="b">
        <f t="shared" ca="1" si="798"/>
        <v>0</v>
      </c>
      <c r="AG2686" s="317" t="b">
        <f t="shared" ca="1" si="799"/>
        <v>0</v>
      </c>
      <c r="AH2686" s="317" t="b">
        <f t="shared" ca="1" si="800"/>
        <v>1</v>
      </c>
      <c r="AI2686" s="317" t="b">
        <f t="shared" ca="1" si="801"/>
        <v>0</v>
      </c>
    </row>
    <row r="2687" spans="1:35" x14ac:dyDescent="0.25">
      <c r="A2687">
        <v>2655</v>
      </c>
      <c r="B2687" s="169">
        <f ca="1">OFFSET(InputPriceData!B$15,CalculationsAndCharts!$A2687+$A$11,0,1,1)</f>
        <v>37992</v>
      </c>
      <c r="C2687" s="3">
        <f ca="1">OFFSET(InputPriceData!G$15,CalculationsAndCharts!$A2687+$A$11,IF($C$7,8,0),1,1)</f>
        <v>1392600</v>
      </c>
      <c r="D2687" s="4">
        <f ca="1">OFFSET(InputPriceData!C$15,CalculationsAndCharts!$A2687+$A$11,IF($C$7,8,0),1,1)</f>
        <v>29.83</v>
      </c>
      <c r="E2687" s="4">
        <f ca="1">OFFSET(InputPriceData!D$15,CalculationsAndCharts!$A2687+$A$11,IF($C$7,8,0),1,1)</f>
        <v>29.92</v>
      </c>
      <c r="F2687" s="4">
        <f ca="1">OFFSET(InputPriceData!E$15,CalculationsAndCharts!$A2687+$A$11,IF($C$7,8,0),1,1)</f>
        <v>29.6</v>
      </c>
      <c r="G2687" s="4">
        <f ca="1">OFFSET(InputPriceData!F$15,CalculationsAndCharts!$A2687+$A$11,IF($C$7,8,0),1,1)</f>
        <v>29.72</v>
      </c>
      <c r="H2687" s="133"/>
      <c r="I2687" s="133"/>
      <c r="J2687" s="37">
        <f t="shared" ca="1" si="791"/>
        <v>146</v>
      </c>
      <c r="K2687" s="124">
        <f t="shared" ca="1" si="792"/>
        <v>-0.14000000000000057</v>
      </c>
      <c r="L2687" s="343">
        <f t="shared" ca="1" si="783"/>
        <v>4.0666304030926581E-2</v>
      </c>
      <c r="M2687" s="345">
        <f t="shared" ca="1" si="793"/>
        <v>0.41931680276788197</v>
      </c>
      <c r="N2687" s="344">
        <f t="shared" ca="1" si="784"/>
        <v>9.6982290627256162E-2</v>
      </c>
      <c r="O2687" s="4"/>
      <c r="P2687" s="4"/>
      <c r="Q2687" s="3"/>
      <c r="S2687" s="4"/>
      <c r="T2687" s="4" t="b">
        <f t="shared" ca="1" si="785"/>
        <v>0</v>
      </c>
      <c r="U2687" t="b">
        <f t="shared" ca="1" si="786"/>
        <v>0</v>
      </c>
      <c r="W2687" s="317" t="b">
        <f t="shared" ca="1" si="787"/>
        <v>0</v>
      </c>
      <c r="X2687" s="317" t="b">
        <f t="shared" ca="1" si="794"/>
        <v>1</v>
      </c>
      <c r="Y2687" s="317" t="b">
        <f t="shared" ca="1" si="788"/>
        <v>0</v>
      </c>
      <c r="Z2687" t="b">
        <f t="shared" ca="1" si="789"/>
        <v>0</v>
      </c>
      <c r="AA2687" s="37" t="b">
        <f t="shared" ca="1" si="795"/>
        <v>0</v>
      </c>
      <c r="AB2687" t="b">
        <f t="shared" ca="1" si="790"/>
        <v>0</v>
      </c>
      <c r="AD2687" t="b">
        <f t="shared" ca="1" si="796"/>
        <v>0</v>
      </c>
      <c r="AE2687" s="37" t="b">
        <f t="shared" ca="1" si="797"/>
        <v>0</v>
      </c>
      <c r="AF2687" t="b">
        <f t="shared" ca="1" si="798"/>
        <v>0</v>
      </c>
      <c r="AG2687" s="317" t="b">
        <f t="shared" ca="1" si="799"/>
        <v>0</v>
      </c>
      <c r="AH2687" s="317" t="b">
        <f t="shared" ca="1" si="800"/>
        <v>1</v>
      </c>
      <c r="AI2687" s="317" t="b">
        <f t="shared" ca="1" si="801"/>
        <v>0</v>
      </c>
    </row>
    <row r="2688" spans="1:35" x14ac:dyDescent="0.25">
      <c r="A2688">
        <v>2656</v>
      </c>
      <c r="B2688" s="169">
        <f ca="1">OFFSET(InputPriceData!B$15,CalculationsAndCharts!$A2688+$A$11,0,1,1)</f>
        <v>37991</v>
      </c>
      <c r="C2688" s="3">
        <f ca="1">OFFSET(InputPriceData!G$15,CalculationsAndCharts!$A2688+$A$11,IF($C$7,8,0),1,1)</f>
        <v>1881100</v>
      </c>
      <c r="D2688" s="4">
        <f ca="1">OFFSET(InputPriceData!C$15,CalculationsAndCharts!$A2688+$A$11,IF($C$7,8,0),1,1)</f>
        <v>30.04</v>
      </c>
      <c r="E2688" s="4">
        <f ca="1">OFFSET(InputPriceData!D$15,CalculationsAndCharts!$A2688+$A$11,IF($C$7,8,0),1,1)</f>
        <v>30.04</v>
      </c>
      <c r="F2688" s="4">
        <f ca="1">OFFSET(InputPriceData!E$15,CalculationsAndCharts!$A2688+$A$11,IF($C$7,8,0),1,1)</f>
        <v>29.71</v>
      </c>
      <c r="G2688" s="4">
        <f ca="1">OFFSET(InputPriceData!F$15,CalculationsAndCharts!$A2688+$A$11,IF($C$7,8,0),1,1)</f>
        <v>29.98</v>
      </c>
      <c r="H2688" s="133"/>
      <c r="I2688" s="133"/>
      <c r="J2688" s="37">
        <f t="shared" ca="1" si="791"/>
        <v>145</v>
      </c>
      <c r="K2688" s="124">
        <f t="shared" ca="1" si="792"/>
        <v>-5.9999999999998721E-2</v>
      </c>
      <c r="L2688" s="343">
        <f t="shared" ca="1" si="783"/>
        <v>8.5831834919107147E-2</v>
      </c>
      <c r="M2688" s="345">
        <f t="shared" ca="1" si="793"/>
        <v>0.42312492711188898</v>
      </c>
      <c r="N2688" s="344">
        <f t="shared" ca="1" si="784"/>
        <v>0.20285222973027589</v>
      </c>
      <c r="O2688" s="4"/>
      <c r="P2688" s="4"/>
      <c r="Q2688" s="3"/>
      <c r="S2688" s="4"/>
      <c r="T2688" s="4" t="b">
        <f t="shared" ca="1" si="785"/>
        <v>0</v>
      </c>
      <c r="U2688" t="b">
        <f t="shared" ca="1" si="786"/>
        <v>0</v>
      </c>
      <c r="W2688" s="317" t="b">
        <f t="shared" ca="1" si="787"/>
        <v>0</v>
      </c>
      <c r="X2688" s="317" t="b">
        <f t="shared" ca="1" si="794"/>
        <v>1</v>
      </c>
      <c r="Y2688" s="317" t="b">
        <f t="shared" ca="1" si="788"/>
        <v>0</v>
      </c>
      <c r="Z2688" t="b">
        <f t="shared" ca="1" si="789"/>
        <v>0</v>
      </c>
      <c r="AA2688" s="37" t="b">
        <f t="shared" ca="1" si="795"/>
        <v>0</v>
      </c>
      <c r="AB2688" t="b">
        <f t="shared" ca="1" si="790"/>
        <v>0</v>
      </c>
      <c r="AD2688" t="b">
        <f t="shared" ca="1" si="796"/>
        <v>0</v>
      </c>
      <c r="AE2688" s="37" t="b">
        <f t="shared" ca="1" si="797"/>
        <v>0</v>
      </c>
      <c r="AF2688" t="b">
        <f t="shared" ca="1" si="798"/>
        <v>0</v>
      </c>
      <c r="AG2688" s="317" t="b">
        <f t="shared" ca="1" si="799"/>
        <v>0</v>
      </c>
      <c r="AH2688" s="317" t="b">
        <f t="shared" ca="1" si="800"/>
        <v>1</v>
      </c>
      <c r="AI2688" s="317" t="b">
        <f t="shared" ca="1" si="801"/>
        <v>0</v>
      </c>
    </row>
    <row r="2689" spans="1:35" x14ac:dyDescent="0.25">
      <c r="A2689">
        <v>2657</v>
      </c>
      <c r="B2689" s="169">
        <f ca="1">OFFSET(InputPriceData!B$15,CalculationsAndCharts!$A2689+$A$11,0,1,1)</f>
        <v>37988</v>
      </c>
      <c r="C2689" s="3">
        <f ca="1">OFFSET(InputPriceData!G$15,CalculationsAndCharts!$A2689+$A$11,IF($C$7,8,0),1,1)</f>
        <v>1520600</v>
      </c>
      <c r="D2689" s="4">
        <f ca="1">OFFSET(InputPriceData!C$15,CalculationsAndCharts!$A2689+$A$11,IF($C$7,8,0),1,1)</f>
        <v>30.05</v>
      </c>
      <c r="E2689" s="4">
        <f ca="1">OFFSET(InputPriceData!D$15,CalculationsAndCharts!$A2689+$A$11,IF($C$7,8,0),1,1)</f>
        <v>30.36</v>
      </c>
      <c r="F2689" s="4">
        <f ca="1">OFFSET(InputPriceData!E$15,CalculationsAndCharts!$A2689+$A$11,IF($C$7,8,0),1,1)</f>
        <v>29.71</v>
      </c>
      <c r="G2689" s="4">
        <f ca="1">OFFSET(InputPriceData!F$15,CalculationsAndCharts!$A2689+$A$11,IF($C$7,8,0),1,1)</f>
        <v>29.86</v>
      </c>
      <c r="H2689" s="133"/>
      <c r="I2689" s="133"/>
      <c r="J2689" s="37">
        <f t="shared" ca="1" si="791"/>
        <v>144</v>
      </c>
      <c r="K2689" s="124">
        <f t="shared" ca="1" si="792"/>
        <v>-3.9999999999999147E-2</v>
      </c>
      <c r="L2689" s="343">
        <f t="shared" ca="1" si="783"/>
        <v>0.13336167910824484</v>
      </c>
      <c r="M2689" s="345">
        <f t="shared" ca="1" si="793"/>
        <v>0.42696763583439856</v>
      </c>
      <c r="N2689" s="344">
        <f t="shared" ca="1" si="784"/>
        <v>0.31234610756298586</v>
      </c>
      <c r="O2689" s="4"/>
      <c r="P2689" s="4"/>
      <c r="Q2689" s="3"/>
      <c r="S2689" s="4"/>
      <c r="T2689" s="4" t="b">
        <f t="shared" ca="1" si="785"/>
        <v>0</v>
      </c>
      <c r="U2689" t="b">
        <f t="shared" ca="1" si="786"/>
        <v>0</v>
      </c>
      <c r="W2689" s="317" t="b">
        <f t="shared" ca="1" si="787"/>
        <v>0</v>
      </c>
      <c r="X2689" s="317" t="b">
        <f t="shared" ca="1" si="794"/>
        <v>1</v>
      </c>
      <c r="Y2689" s="317" t="b">
        <f t="shared" ca="1" si="788"/>
        <v>0</v>
      </c>
      <c r="Z2689" t="b">
        <f t="shared" ca="1" si="789"/>
        <v>0</v>
      </c>
      <c r="AA2689" s="37" t="b">
        <f t="shared" ca="1" si="795"/>
        <v>0</v>
      </c>
      <c r="AB2689" t="b">
        <f t="shared" ca="1" si="790"/>
        <v>0</v>
      </c>
      <c r="AD2689" t="b">
        <f t="shared" ca="1" si="796"/>
        <v>0</v>
      </c>
      <c r="AE2689" s="37" t="b">
        <f t="shared" ca="1" si="797"/>
        <v>0</v>
      </c>
      <c r="AF2689" t="b">
        <f t="shared" ca="1" si="798"/>
        <v>0</v>
      </c>
      <c r="AG2689" s="317" t="b">
        <f t="shared" ca="1" si="799"/>
        <v>0</v>
      </c>
      <c r="AH2689" s="317" t="b">
        <f t="shared" ca="1" si="800"/>
        <v>1</v>
      </c>
      <c r="AI2689" s="317" t="b">
        <f t="shared" ca="1" si="801"/>
        <v>0</v>
      </c>
    </row>
    <row r="2690" spans="1:35" x14ac:dyDescent="0.25">
      <c r="A2690">
        <v>2658</v>
      </c>
      <c r="B2690" s="169">
        <f ca="1">OFFSET(InputPriceData!B$15,CalculationsAndCharts!$A2690+$A$11,0,1,1)</f>
        <v>37986</v>
      </c>
      <c r="C2690" s="3">
        <f ca="1">OFFSET(InputPriceData!G$15,CalculationsAndCharts!$A2690+$A$11,IF($C$7,8,0),1,1)</f>
        <v>1206400</v>
      </c>
      <c r="D2690" s="4">
        <f ca="1">OFFSET(InputPriceData!C$15,CalculationsAndCharts!$A2690+$A$11,IF($C$7,8,0),1,1)</f>
        <v>29.91</v>
      </c>
      <c r="E2690" s="4">
        <f ca="1">OFFSET(InputPriceData!D$15,CalculationsAndCharts!$A2690+$A$11,IF($C$7,8,0),1,1)</f>
        <v>30.15</v>
      </c>
      <c r="F2690" s="4">
        <f ca="1">OFFSET(InputPriceData!E$15,CalculationsAndCharts!$A2690+$A$11,IF($C$7,8,0),1,1)</f>
        <v>29.74</v>
      </c>
      <c r="G2690" s="4">
        <f ca="1">OFFSET(InputPriceData!F$15,CalculationsAndCharts!$A2690+$A$11,IF($C$7,8,0),1,1)</f>
        <v>30.04</v>
      </c>
      <c r="H2690" s="133"/>
      <c r="I2690" s="133"/>
      <c r="J2690" s="37">
        <f t="shared" ca="1" si="791"/>
        <v>143</v>
      </c>
      <c r="K2690" s="124">
        <f t="shared" ca="1" si="792"/>
        <v>-0.17999999999999972</v>
      </c>
      <c r="L2690" s="343">
        <f t="shared" ca="1" si="783"/>
        <v>0.18488247582993031</v>
      </c>
      <c r="M2690" s="345">
        <f t="shared" ca="1" si="793"/>
        <v>0.43084524302159288</v>
      </c>
      <c r="N2690" s="344">
        <f t="shared" ca="1" si="784"/>
        <v>0.42911574126551155</v>
      </c>
      <c r="O2690" s="4"/>
      <c r="P2690" s="4"/>
      <c r="Q2690" s="3"/>
      <c r="S2690" s="4"/>
      <c r="T2690" s="4" t="b">
        <f t="shared" ca="1" si="785"/>
        <v>0</v>
      </c>
      <c r="U2690" t="b">
        <f t="shared" ca="1" si="786"/>
        <v>0</v>
      </c>
      <c r="W2690" s="317" t="b">
        <f t="shared" ca="1" si="787"/>
        <v>0</v>
      </c>
      <c r="X2690" s="317" t="b">
        <f t="shared" ca="1" si="794"/>
        <v>1</v>
      </c>
      <c r="Y2690" s="317" t="b">
        <f t="shared" ca="1" si="788"/>
        <v>0</v>
      </c>
      <c r="Z2690" t="b">
        <f t="shared" ca="1" si="789"/>
        <v>0</v>
      </c>
      <c r="AA2690" s="37" t="b">
        <f t="shared" ca="1" si="795"/>
        <v>0</v>
      </c>
      <c r="AB2690" t="b">
        <f t="shared" ca="1" si="790"/>
        <v>0</v>
      </c>
      <c r="AD2690" t="b">
        <f t="shared" ca="1" si="796"/>
        <v>0</v>
      </c>
      <c r="AE2690" s="37" t="b">
        <f t="shared" ca="1" si="797"/>
        <v>0</v>
      </c>
      <c r="AF2690" t="b">
        <f t="shared" ca="1" si="798"/>
        <v>0</v>
      </c>
      <c r="AG2690" s="317" t="b">
        <f t="shared" ca="1" si="799"/>
        <v>0</v>
      </c>
      <c r="AH2690" s="317" t="b">
        <f t="shared" ca="1" si="800"/>
        <v>1</v>
      </c>
      <c r="AI2690" s="317" t="b">
        <f t="shared" ca="1" si="801"/>
        <v>0</v>
      </c>
    </row>
    <row r="2691" spans="1:35" x14ac:dyDescent="0.25">
      <c r="A2691">
        <v>2659</v>
      </c>
      <c r="B2691" s="169">
        <f ca="1">OFFSET(InputPriceData!B$15,CalculationsAndCharts!$A2691+$A$11,0,1,1)</f>
        <v>37985</v>
      </c>
      <c r="C2691" s="3">
        <f ca="1">OFFSET(InputPriceData!G$15,CalculationsAndCharts!$A2691+$A$11,IF($C$7,8,0),1,1)</f>
        <v>1426100</v>
      </c>
      <c r="D2691" s="4">
        <f ca="1">OFFSET(InputPriceData!C$15,CalculationsAndCharts!$A2691+$A$11,IF($C$7,8,0),1,1)</f>
        <v>30.07</v>
      </c>
      <c r="E2691" s="4">
        <f ca="1">OFFSET(InputPriceData!D$15,CalculationsAndCharts!$A2691+$A$11,IF($C$7,8,0),1,1)</f>
        <v>30.2</v>
      </c>
      <c r="F2691" s="4">
        <f ca="1">OFFSET(InputPriceData!E$15,CalculationsAndCharts!$A2691+$A$11,IF($C$7,8,0),1,1)</f>
        <v>29.85</v>
      </c>
      <c r="G2691" s="4">
        <f ca="1">OFFSET(InputPriceData!F$15,CalculationsAndCharts!$A2691+$A$11,IF($C$7,8,0),1,1)</f>
        <v>29.9</v>
      </c>
      <c r="H2691" s="133"/>
      <c r="I2691" s="133"/>
      <c r="J2691" s="37">
        <f t="shared" ca="1" si="791"/>
        <v>142</v>
      </c>
      <c r="K2691" s="124">
        <f t="shared" ca="1" si="792"/>
        <v>-0.11000000000000298</v>
      </c>
      <c r="L2691" s="343">
        <f t="shared" ca="1" si="783"/>
        <v>0.22888621379296195</v>
      </c>
      <c r="M2691" s="345">
        <f t="shared" ca="1" si="793"/>
        <v>0.43475806561210179</v>
      </c>
      <c r="N2691" s="344">
        <f t="shared" ca="1" si="784"/>
        <v>0.52646801036505197</v>
      </c>
      <c r="O2691" s="4"/>
      <c r="P2691" s="4"/>
      <c r="Q2691" s="3"/>
      <c r="S2691" s="4"/>
      <c r="T2691" s="4" t="b">
        <f t="shared" ca="1" si="785"/>
        <v>0</v>
      </c>
      <c r="U2691" t="b">
        <f t="shared" ca="1" si="786"/>
        <v>0</v>
      </c>
      <c r="W2691" s="317" t="b">
        <f t="shared" ca="1" si="787"/>
        <v>0</v>
      </c>
      <c r="X2691" s="317" t="b">
        <f t="shared" ca="1" si="794"/>
        <v>1</v>
      </c>
      <c r="Y2691" s="317" t="b">
        <f t="shared" ca="1" si="788"/>
        <v>0</v>
      </c>
      <c r="Z2691" t="b">
        <f t="shared" ca="1" si="789"/>
        <v>0</v>
      </c>
      <c r="AA2691" s="37" t="b">
        <f t="shared" ca="1" si="795"/>
        <v>0</v>
      </c>
      <c r="AB2691" t="b">
        <f t="shared" ca="1" si="790"/>
        <v>0</v>
      </c>
      <c r="AD2691" t="b">
        <f t="shared" ca="1" si="796"/>
        <v>0</v>
      </c>
      <c r="AE2691" s="37" t="b">
        <f t="shared" ca="1" si="797"/>
        <v>0</v>
      </c>
      <c r="AF2691" t="b">
        <f t="shared" ca="1" si="798"/>
        <v>0</v>
      </c>
      <c r="AG2691" s="317" t="b">
        <f t="shared" ca="1" si="799"/>
        <v>0</v>
      </c>
      <c r="AH2691" s="317" t="b">
        <f t="shared" ca="1" si="800"/>
        <v>1</v>
      </c>
      <c r="AI2691" s="317" t="b">
        <f t="shared" ca="1" si="801"/>
        <v>0</v>
      </c>
    </row>
    <row r="2692" spans="1:35" x14ac:dyDescent="0.25">
      <c r="A2692">
        <v>2660</v>
      </c>
      <c r="B2692" s="169">
        <f ca="1">OFFSET(InputPriceData!B$15,CalculationsAndCharts!$A2692+$A$11,0,1,1)</f>
        <v>37984</v>
      </c>
      <c r="C2692" s="3">
        <f ca="1">OFFSET(InputPriceData!G$15,CalculationsAndCharts!$A2692+$A$11,IF($C$7,8,0),1,1)</f>
        <v>1266200</v>
      </c>
      <c r="D2692" s="4">
        <f ca="1">OFFSET(InputPriceData!C$15,CalculationsAndCharts!$A2692+$A$11,IF($C$7,8,0),1,1)</f>
        <v>30.14</v>
      </c>
      <c r="E2692" s="4">
        <f ca="1">OFFSET(InputPriceData!D$15,CalculationsAndCharts!$A2692+$A$11,IF($C$7,8,0),1,1)</f>
        <v>30.24</v>
      </c>
      <c r="F2692" s="4">
        <f ca="1">OFFSET(InputPriceData!E$15,CalculationsAndCharts!$A2692+$A$11,IF($C$7,8,0),1,1)</f>
        <v>29.9</v>
      </c>
      <c r="G2692" s="4">
        <f ca="1">OFFSET(InputPriceData!F$15,CalculationsAndCharts!$A2692+$A$11,IF($C$7,8,0),1,1)</f>
        <v>30.22</v>
      </c>
      <c r="H2692" s="133"/>
      <c r="I2692" s="133"/>
      <c r="J2692" s="37">
        <f t="shared" ca="1" si="791"/>
        <v>141</v>
      </c>
      <c r="K2692" s="124">
        <f t="shared" ca="1" si="792"/>
        <v>0.26999999999999957</v>
      </c>
      <c r="L2692" s="343">
        <f t="shared" ca="1" si="783"/>
        <v>0.25143504357766944</v>
      </c>
      <c r="M2692" s="345">
        <f t="shared" ca="1" si="793"/>
        <v>0.43870642342290794</v>
      </c>
      <c r="N2692" s="344">
        <f t="shared" ca="1" si="784"/>
        <v>0.57312824739584212</v>
      </c>
      <c r="O2692" s="4"/>
      <c r="P2692" s="4"/>
      <c r="Q2692" s="3"/>
      <c r="S2692" s="4"/>
      <c r="T2692" s="4" t="b">
        <f t="shared" ca="1" si="785"/>
        <v>0</v>
      </c>
      <c r="U2692" t="b">
        <f t="shared" ca="1" si="786"/>
        <v>0</v>
      </c>
      <c r="W2692" s="317" t="b">
        <f t="shared" ca="1" si="787"/>
        <v>0</v>
      </c>
      <c r="X2692" s="317" t="b">
        <f t="shared" ca="1" si="794"/>
        <v>1</v>
      </c>
      <c r="Y2692" s="317" t="b">
        <f t="shared" ca="1" si="788"/>
        <v>0</v>
      </c>
      <c r="Z2692" t="b">
        <f t="shared" ca="1" si="789"/>
        <v>0</v>
      </c>
      <c r="AA2692" s="37" t="b">
        <f t="shared" ca="1" si="795"/>
        <v>0</v>
      </c>
      <c r="AB2692" t="b">
        <f t="shared" ca="1" si="790"/>
        <v>0</v>
      </c>
      <c r="AD2692" t="b">
        <f t="shared" ca="1" si="796"/>
        <v>0</v>
      </c>
      <c r="AE2692" s="37" t="b">
        <f t="shared" ca="1" si="797"/>
        <v>0</v>
      </c>
      <c r="AF2692" t="b">
        <f t="shared" ca="1" si="798"/>
        <v>0</v>
      </c>
      <c r="AG2692" s="317" t="b">
        <f t="shared" ca="1" si="799"/>
        <v>0</v>
      </c>
      <c r="AH2692" s="317" t="b">
        <f t="shared" ca="1" si="800"/>
        <v>1</v>
      </c>
      <c r="AI2692" s="317" t="b">
        <f t="shared" ca="1" si="801"/>
        <v>0</v>
      </c>
    </row>
    <row r="2693" spans="1:35" x14ac:dyDescent="0.25">
      <c r="A2693">
        <v>2661</v>
      </c>
      <c r="B2693" s="169">
        <f ca="1">OFFSET(InputPriceData!B$15,CalculationsAndCharts!$A2693+$A$11,0,1,1)</f>
        <v>37981</v>
      </c>
      <c r="C2693" s="3">
        <f ca="1">OFFSET(InputPriceData!G$15,CalculationsAndCharts!$A2693+$A$11,IF($C$7,8,0),1,1)</f>
        <v>483800</v>
      </c>
      <c r="D2693" s="4">
        <f ca="1">OFFSET(InputPriceData!C$15,CalculationsAndCharts!$A2693+$A$11,IF($C$7,8,0),1,1)</f>
        <v>29.95</v>
      </c>
      <c r="E2693" s="4">
        <f ca="1">OFFSET(InputPriceData!D$15,CalculationsAndCharts!$A2693+$A$11,IF($C$7,8,0),1,1)</f>
        <v>30.08</v>
      </c>
      <c r="F2693" s="4">
        <f ca="1">OFFSET(InputPriceData!E$15,CalculationsAndCharts!$A2693+$A$11,IF($C$7,8,0),1,1)</f>
        <v>29.89</v>
      </c>
      <c r="G2693" s="4">
        <f ca="1">OFFSET(InputPriceData!F$15,CalculationsAndCharts!$A2693+$A$11,IF($C$7,8,0),1,1)</f>
        <v>30.01</v>
      </c>
      <c r="H2693" s="133"/>
      <c r="I2693" s="133"/>
      <c r="J2693" s="37">
        <f t="shared" ca="1" si="791"/>
        <v>140</v>
      </c>
      <c r="K2693" s="124">
        <f t="shared" ca="1" si="792"/>
        <v>0.18000000000000327</v>
      </c>
      <c r="L2693" s="343">
        <f t="shared" ca="1" si="783"/>
        <v>0.26547300975838317</v>
      </c>
      <c r="M2693" s="345">
        <f t="shared" ca="1" si="793"/>
        <v>0.44269063917548734</v>
      </c>
      <c r="N2693" s="344">
        <f t="shared" ca="1" si="784"/>
        <v>0.59968064889022155</v>
      </c>
      <c r="O2693" s="4"/>
      <c r="P2693" s="4"/>
      <c r="Q2693" s="3"/>
      <c r="S2693" s="4"/>
      <c r="T2693" s="4" t="b">
        <f t="shared" ca="1" si="785"/>
        <v>0</v>
      </c>
      <c r="U2693" t="b">
        <f t="shared" ca="1" si="786"/>
        <v>0</v>
      </c>
      <c r="W2693" s="317" t="b">
        <f t="shared" ca="1" si="787"/>
        <v>0</v>
      </c>
      <c r="X2693" s="317" t="b">
        <f t="shared" ca="1" si="794"/>
        <v>1</v>
      </c>
      <c r="Y2693" s="317" t="b">
        <f t="shared" ca="1" si="788"/>
        <v>0</v>
      </c>
      <c r="Z2693" t="b">
        <f t="shared" ca="1" si="789"/>
        <v>0</v>
      </c>
      <c r="AA2693" s="37" t="b">
        <f t="shared" ca="1" si="795"/>
        <v>0</v>
      </c>
      <c r="AB2693" t="b">
        <f t="shared" ca="1" si="790"/>
        <v>0</v>
      </c>
      <c r="AD2693" t="b">
        <f t="shared" ca="1" si="796"/>
        <v>0</v>
      </c>
      <c r="AE2693" s="37" t="b">
        <f t="shared" ca="1" si="797"/>
        <v>0</v>
      </c>
      <c r="AF2693" t="b">
        <f t="shared" ca="1" si="798"/>
        <v>0</v>
      </c>
      <c r="AG2693" s="317" t="b">
        <f t="shared" ca="1" si="799"/>
        <v>0</v>
      </c>
      <c r="AH2693" s="317" t="b">
        <f t="shared" ca="1" si="800"/>
        <v>1</v>
      </c>
      <c r="AI2693" s="317" t="b">
        <f t="shared" ca="1" si="801"/>
        <v>0</v>
      </c>
    </row>
    <row r="2694" spans="1:35" x14ac:dyDescent="0.25">
      <c r="A2694">
        <v>2662</v>
      </c>
      <c r="B2694" s="169">
        <f ca="1">OFFSET(InputPriceData!B$15,CalculationsAndCharts!$A2694+$A$11,0,1,1)</f>
        <v>37979</v>
      </c>
      <c r="C2694" s="3">
        <f ca="1">OFFSET(InputPriceData!G$15,CalculationsAndCharts!$A2694+$A$11,IF($C$7,8,0),1,1)</f>
        <v>615100</v>
      </c>
      <c r="D2694" s="4">
        <f ca="1">OFFSET(InputPriceData!C$15,CalculationsAndCharts!$A2694+$A$11,IF($C$7,8,0),1,1)</f>
        <v>29.83</v>
      </c>
      <c r="E2694" s="4">
        <f ca="1">OFFSET(InputPriceData!D$15,CalculationsAndCharts!$A2694+$A$11,IF($C$7,8,0),1,1)</f>
        <v>29.95</v>
      </c>
      <c r="F2694" s="4">
        <f ca="1">OFFSET(InputPriceData!E$15,CalculationsAndCharts!$A2694+$A$11,IF($C$7,8,0),1,1)</f>
        <v>29.75</v>
      </c>
      <c r="G2694" s="4">
        <f ca="1">OFFSET(InputPriceData!F$15,CalculationsAndCharts!$A2694+$A$11,IF($C$7,8,0),1,1)</f>
        <v>29.95</v>
      </c>
      <c r="H2694" s="133"/>
      <c r="I2694" s="133"/>
      <c r="J2694" s="37">
        <f t="shared" ca="1" si="791"/>
        <v>139</v>
      </c>
      <c r="K2694" s="124">
        <f t="shared" ca="1" si="792"/>
        <v>0.30000000000000071</v>
      </c>
      <c r="L2694" s="343">
        <f t="shared" ca="1" si="783"/>
        <v>0.28237553176068153</v>
      </c>
      <c r="M2694" s="345">
        <f t="shared" ca="1" si="793"/>
        <v>0.44671103852218702</v>
      </c>
      <c r="N2694" s="344">
        <f t="shared" ca="1" si="784"/>
        <v>0.63212123142252874</v>
      </c>
      <c r="O2694" s="4"/>
      <c r="P2694" s="4"/>
      <c r="Q2694" s="3"/>
      <c r="S2694" s="4"/>
      <c r="T2694" s="4" t="b">
        <f t="shared" ca="1" si="785"/>
        <v>0</v>
      </c>
      <c r="U2694" t="b">
        <f t="shared" ca="1" si="786"/>
        <v>0</v>
      </c>
      <c r="W2694" s="317" t="b">
        <f t="shared" ca="1" si="787"/>
        <v>0</v>
      </c>
      <c r="X2694" s="317" t="b">
        <f t="shared" ca="1" si="794"/>
        <v>1</v>
      </c>
      <c r="Y2694" s="317" t="b">
        <f t="shared" ca="1" si="788"/>
        <v>0</v>
      </c>
      <c r="Z2694" t="b">
        <f t="shared" ca="1" si="789"/>
        <v>0</v>
      </c>
      <c r="AA2694" s="37" t="b">
        <f t="shared" ca="1" si="795"/>
        <v>0</v>
      </c>
      <c r="AB2694" t="b">
        <f t="shared" ca="1" si="790"/>
        <v>0</v>
      </c>
      <c r="AD2694" t="b">
        <f t="shared" ca="1" si="796"/>
        <v>0</v>
      </c>
      <c r="AE2694" s="37" t="b">
        <f t="shared" ca="1" si="797"/>
        <v>0</v>
      </c>
      <c r="AF2694" t="b">
        <f t="shared" ca="1" si="798"/>
        <v>0</v>
      </c>
      <c r="AG2694" s="317" t="b">
        <f t="shared" ca="1" si="799"/>
        <v>0</v>
      </c>
      <c r="AH2694" s="317" t="b">
        <f t="shared" ca="1" si="800"/>
        <v>1</v>
      </c>
      <c r="AI2694" s="317" t="b">
        <f t="shared" ca="1" si="801"/>
        <v>0</v>
      </c>
    </row>
    <row r="2695" spans="1:35" x14ac:dyDescent="0.25">
      <c r="A2695">
        <v>2663</v>
      </c>
      <c r="B2695" s="169">
        <f ca="1">OFFSET(InputPriceData!B$15,CalculationsAndCharts!$A2695+$A$11,0,1,1)</f>
        <v>37978</v>
      </c>
      <c r="C2695" s="3">
        <f ca="1">OFFSET(InputPriceData!G$15,CalculationsAndCharts!$A2695+$A$11,IF($C$7,8,0),1,1)</f>
        <v>1427500</v>
      </c>
      <c r="D2695" s="4">
        <f ca="1">OFFSET(InputPriceData!C$15,CalculationsAndCharts!$A2695+$A$11,IF($C$7,8,0),1,1)</f>
        <v>29.64</v>
      </c>
      <c r="E2695" s="4">
        <f ca="1">OFFSET(InputPriceData!D$15,CalculationsAndCharts!$A2695+$A$11,IF($C$7,8,0),1,1)</f>
        <v>29.87</v>
      </c>
      <c r="F2695" s="4">
        <f ca="1">OFFSET(InputPriceData!E$15,CalculationsAndCharts!$A2695+$A$11,IF($C$7,8,0),1,1)</f>
        <v>29.6</v>
      </c>
      <c r="G2695" s="4">
        <f ca="1">OFFSET(InputPriceData!F$15,CalculationsAndCharts!$A2695+$A$11,IF($C$7,8,0),1,1)</f>
        <v>29.83</v>
      </c>
      <c r="H2695" s="133"/>
      <c r="I2695" s="133"/>
      <c r="J2695" s="37">
        <f t="shared" ca="1" si="791"/>
        <v>138</v>
      </c>
      <c r="K2695" s="124">
        <f t="shared" ca="1" si="792"/>
        <v>-1.0000000000001563E-2</v>
      </c>
      <c r="L2695" s="343">
        <f t="shared" ca="1" si="783"/>
        <v>0.3035102809485169</v>
      </c>
      <c r="M2695" s="345">
        <f t="shared" ca="1" si="793"/>
        <v>0.45076795007284259</v>
      </c>
      <c r="N2695" s="344">
        <f t="shared" ca="1" si="784"/>
        <v>0.67331823591156081</v>
      </c>
      <c r="O2695" s="4"/>
      <c r="P2695" s="4"/>
      <c r="Q2695" s="3"/>
      <c r="S2695" s="4"/>
      <c r="T2695" s="4" t="b">
        <f t="shared" ca="1" si="785"/>
        <v>0</v>
      </c>
      <c r="U2695" t="b">
        <f t="shared" ca="1" si="786"/>
        <v>0</v>
      </c>
      <c r="W2695" s="317" t="b">
        <f t="shared" ca="1" si="787"/>
        <v>0</v>
      </c>
      <c r="X2695" s="317" t="b">
        <f t="shared" ca="1" si="794"/>
        <v>1</v>
      </c>
      <c r="Y2695" s="317" t="b">
        <f t="shared" ca="1" si="788"/>
        <v>0</v>
      </c>
      <c r="Z2695" t="b">
        <f t="shared" ca="1" si="789"/>
        <v>0</v>
      </c>
      <c r="AA2695" s="37" t="b">
        <f t="shared" ca="1" si="795"/>
        <v>0</v>
      </c>
      <c r="AB2695" t="b">
        <f t="shared" ca="1" si="790"/>
        <v>0</v>
      </c>
      <c r="AD2695" t="b">
        <f t="shared" ca="1" si="796"/>
        <v>0</v>
      </c>
      <c r="AE2695" s="37" t="b">
        <f t="shared" ca="1" si="797"/>
        <v>0</v>
      </c>
      <c r="AF2695" t="b">
        <f t="shared" ca="1" si="798"/>
        <v>0</v>
      </c>
      <c r="AG2695" s="317" t="b">
        <f t="shared" ca="1" si="799"/>
        <v>0</v>
      </c>
      <c r="AH2695" s="317" t="b">
        <f t="shared" ca="1" si="800"/>
        <v>1</v>
      </c>
      <c r="AI2695" s="317" t="b">
        <f t="shared" ca="1" si="801"/>
        <v>0</v>
      </c>
    </row>
    <row r="2696" spans="1:35" x14ac:dyDescent="0.25">
      <c r="A2696">
        <v>2664</v>
      </c>
      <c r="B2696" s="169">
        <f ca="1">OFFSET(InputPriceData!B$15,CalculationsAndCharts!$A2696+$A$11,0,1,1)</f>
        <v>37977</v>
      </c>
      <c r="C2696" s="3">
        <f ca="1">OFFSET(InputPriceData!G$15,CalculationsAndCharts!$A2696+$A$11,IF($C$7,8,0),1,1)</f>
        <v>1186400</v>
      </c>
      <c r="D2696" s="4">
        <f ca="1">OFFSET(InputPriceData!C$15,CalculationsAndCharts!$A2696+$A$11,IF($C$7,8,0),1,1)</f>
        <v>29.56</v>
      </c>
      <c r="E2696" s="4">
        <f ca="1">OFFSET(InputPriceData!D$15,CalculationsAndCharts!$A2696+$A$11,IF($C$7,8,0),1,1)</f>
        <v>29.75</v>
      </c>
      <c r="F2696" s="4">
        <f ca="1">OFFSET(InputPriceData!E$15,CalculationsAndCharts!$A2696+$A$11,IF($C$7,8,0),1,1)</f>
        <v>29.54</v>
      </c>
      <c r="G2696" s="4">
        <f ca="1">OFFSET(InputPriceData!F$15,CalculationsAndCharts!$A2696+$A$11,IF($C$7,8,0),1,1)</f>
        <v>29.65</v>
      </c>
      <c r="H2696" s="133"/>
      <c r="I2696" s="133"/>
      <c r="J2696" s="37">
        <f t="shared" ca="1" si="791"/>
        <v>137</v>
      </c>
      <c r="K2696" s="124">
        <f t="shared" ca="1" si="792"/>
        <v>-0.11000000000000298</v>
      </c>
      <c r="L2696" s="343">
        <f t="shared" ca="1" si="783"/>
        <v>0.31693571744067389</v>
      </c>
      <c r="M2696" s="345">
        <f t="shared" ca="1" si="793"/>
        <v>0.45486170542163734</v>
      </c>
      <c r="N2696" s="344">
        <f t="shared" ca="1" si="784"/>
        <v>0.6967737966573555</v>
      </c>
      <c r="O2696" s="4"/>
      <c r="P2696" s="4"/>
      <c r="Q2696" s="3"/>
      <c r="S2696" s="4"/>
      <c r="T2696" s="4" t="b">
        <f t="shared" ca="1" si="785"/>
        <v>0</v>
      </c>
      <c r="U2696" t="b">
        <f t="shared" ca="1" si="786"/>
        <v>0</v>
      </c>
      <c r="W2696" s="317" t="b">
        <f t="shared" ca="1" si="787"/>
        <v>0</v>
      </c>
      <c r="X2696" s="317" t="b">
        <f t="shared" ca="1" si="794"/>
        <v>1</v>
      </c>
      <c r="Y2696" s="317" t="b">
        <f t="shared" ca="1" si="788"/>
        <v>0</v>
      </c>
      <c r="Z2696" t="b">
        <f t="shared" ca="1" si="789"/>
        <v>0</v>
      </c>
      <c r="AA2696" s="37" t="b">
        <f t="shared" ca="1" si="795"/>
        <v>0</v>
      </c>
      <c r="AB2696" t="b">
        <f t="shared" ca="1" si="790"/>
        <v>0</v>
      </c>
      <c r="AD2696" t="b">
        <f t="shared" ca="1" si="796"/>
        <v>0</v>
      </c>
      <c r="AE2696" s="37" t="b">
        <f t="shared" ca="1" si="797"/>
        <v>0</v>
      </c>
      <c r="AF2696" t="b">
        <f t="shared" ca="1" si="798"/>
        <v>0</v>
      </c>
      <c r="AG2696" s="317" t="b">
        <f t="shared" ca="1" si="799"/>
        <v>0</v>
      </c>
      <c r="AH2696" s="317" t="b">
        <f t="shared" ca="1" si="800"/>
        <v>1</v>
      </c>
      <c r="AI2696" s="317" t="b">
        <f t="shared" ca="1" si="801"/>
        <v>0</v>
      </c>
    </row>
    <row r="2697" spans="1:35" x14ac:dyDescent="0.25">
      <c r="A2697">
        <v>2665</v>
      </c>
      <c r="B2697" s="169">
        <f ca="1">OFFSET(InputPriceData!B$15,CalculationsAndCharts!$A2697+$A$11,0,1,1)</f>
        <v>37974</v>
      </c>
      <c r="C2697" s="3">
        <f ca="1">OFFSET(InputPriceData!G$15,CalculationsAndCharts!$A2697+$A$11,IF($C$7,8,0),1,1)</f>
        <v>1875500</v>
      </c>
      <c r="D2697" s="4">
        <f ca="1">OFFSET(InputPriceData!C$15,CalculationsAndCharts!$A2697+$A$11,IF($C$7,8,0),1,1)</f>
        <v>29.9</v>
      </c>
      <c r="E2697" s="4">
        <f ca="1">OFFSET(InputPriceData!D$15,CalculationsAndCharts!$A2697+$A$11,IF($C$7,8,0),1,1)</f>
        <v>29.95</v>
      </c>
      <c r="F2697" s="4">
        <f ca="1">OFFSET(InputPriceData!E$15,CalculationsAndCharts!$A2697+$A$11,IF($C$7,8,0),1,1)</f>
        <v>29.55</v>
      </c>
      <c r="G2697" s="4">
        <f ca="1">OFFSET(InputPriceData!F$15,CalculationsAndCharts!$A2697+$A$11,IF($C$7,8,0),1,1)</f>
        <v>29.84</v>
      </c>
      <c r="H2697" s="133"/>
      <c r="I2697" s="133"/>
      <c r="J2697" s="37">
        <f t="shared" ca="1" si="791"/>
        <v>136</v>
      </c>
      <c r="K2697" s="124">
        <f t="shared" ca="1" si="792"/>
        <v>0.32999999999999829</v>
      </c>
      <c r="L2697" s="343">
        <f t="shared" ca="1" si="783"/>
        <v>0.29142885537982899</v>
      </c>
      <c r="M2697" s="345">
        <f t="shared" ca="1" si="793"/>
        <v>0.45899263917420519</v>
      </c>
      <c r="N2697" s="344">
        <f t="shared" ca="1" si="784"/>
        <v>0.63493143572879962</v>
      </c>
      <c r="O2697" s="4"/>
      <c r="P2697" s="4"/>
      <c r="Q2697" s="3"/>
      <c r="S2697" s="4"/>
      <c r="T2697" s="4" t="b">
        <f t="shared" ca="1" si="785"/>
        <v>0</v>
      </c>
      <c r="U2697" t="b">
        <f t="shared" ca="1" si="786"/>
        <v>0</v>
      </c>
      <c r="W2697" s="317" t="b">
        <f t="shared" ca="1" si="787"/>
        <v>0</v>
      </c>
      <c r="X2697" s="317" t="b">
        <f t="shared" ca="1" si="794"/>
        <v>1</v>
      </c>
      <c r="Y2697" s="317" t="b">
        <f t="shared" ca="1" si="788"/>
        <v>0</v>
      </c>
      <c r="Z2697" t="b">
        <f t="shared" ca="1" si="789"/>
        <v>0</v>
      </c>
      <c r="AA2697" s="37" t="b">
        <f t="shared" ca="1" si="795"/>
        <v>0</v>
      </c>
      <c r="AB2697" t="b">
        <f t="shared" ca="1" si="790"/>
        <v>0</v>
      </c>
      <c r="AD2697" t="b">
        <f t="shared" ca="1" si="796"/>
        <v>0</v>
      </c>
      <c r="AE2697" s="37" t="b">
        <f t="shared" ca="1" si="797"/>
        <v>0</v>
      </c>
      <c r="AF2697" t="b">
        <f t="shared" ca="1" si="798"/>
        <v>0</v>
      </c>
      <c r="AG2697" s="317" t="b">
        <f t="shared" ca="1" si="799"/>
        <v>0</v>
      </c>
      <c r="AH2697" s="317" t="b">
        <f t="shared" ca="1" si="800"/>
        <v>1</v>
      </c>
      <c r="AI2697" s="317" t="b">
        <f t="shared" ca="1" si="801"/>
        <v>0</v>
      </c>
    </row>
    <row r="2698" spans="1:35" x14ac:dyDescent="0.25">
      <c r="A2698">
        <v>2666</v>
      </c>
      <c r="B2698" s="169">
        <f ca="1">OFFSET(InputPriceData!B$15,CalculationsAndCharts!$A2698+$A$11,0,1,1)</f>
        <v>37973</v>
      </c>
      <c r="C2698" s="3">
        <f ca="1">OFFSET(InputPriceData!G$15,CalculationsAndCharts!$A2698+$A$11,IF($C$7,8,0),1,1)</f>
        <v>2029800</v>
      </c>
      <c r="D2698" s="4">
        <f ca="1">OFFSET(InputPriceData!C$15,CalculationsAndCharts!$A2698+$A$11,IF($C$7,8,0),1,1)</f>
        <v>29.72</v>
      </c>
      <c r="E2698" s="4">
        <f ca="1">OFFSET(InputPriceData!D$15,CalculationsAndCharts!$A2698+$A$11,IF($C$7,8,0),1,1)</f>
        <v>29.78</v>
      </c>
      <c r="F2698" s="4">
        <f ca="1">OFFSET(InputPriceData!E$15,CalculationsAndCharts!$A2698+$A$11,IF($C$7,8,0),1,1)</f>
        <v>29.29</v>
      </c>
      <c r="G2698" s="4">
        <f ca="1">OFFSET(InputPriceData!F$15,CalculationsAndCharts!$A2698+$A$11,IF($C$7,8,0),1,1)</f>
        <v>29.76</v>
      </c>
      <c r="H2698" s="133"/>
      <c r="I2698" s="133"/>
      <c r="J2698" s="37">
        <f t="shared" ca="1" si="791"/>
        <v>135</v>
      </c>
      <c r="K2698" s="124">
        <f t="shared" ca="1" si="792"/>
        <v>0.83999999999999986</v>
      </c>
      <c r="L2698" s="343">
        <f t="shared" ca="1" si="783"/>
        <v>0.22930349413368678</v>
      </c>
      <c r="M2698" s="345">
        <f t="shared" ca="1" si="793"/>
        <v>0.46316108897497998</v>
      </c>
      <c r="N2698" s="344">
        <f t="shared" ca="1" si="784"/>
        <v>0.49508367518773533</v>
      </c>
      <c r="O2698" s="4"/>
      <c r="P2698" s="4"/>
      <c r="Q2698" s="3"/>
      <c r="S2698" s="4"/>
      <c r="T2698" s="4" t="b">
        <f t="shared" ca="1" si="785"/>
        <v>0</v>
      </c>
      <c r="U2698" t="b">
        <f t="shared" ca="1" si="786"/>
        <v>0</v>
      </c>
      <c r="W2698" s="317" t="b">
        <f t="shared" ca="1" si="787"/>
        <v>0</v>
      </c>
      <c r="X2698" s="317" t="b">
        <f t="shared" ca="1" si="794"/>
        <v>1</v>
      </c>
      <c r="Y2698" s="317" t="b">
        <f t="shared" ca="1" si="788"/>
        <v>0</v>
      </c>
      <c r="Z2698" t="b">
        <f t="shared" ca="1" si="789"/>
        <v>0</v>
      </c>
      <c r="AA2698" s="37" t="b">
        <f t="shared" ca="1" si="795"/>
        <v>0</v>
      </c>
      <c r="AB2698" t="b">
        <f t="shared" ca="1" si="790"/>
        <v>0</v>
      </c>
      <c r="AD2698" t="b">
        <f t="shared" ca="1" si="796"/>
        <v>0</v>
      </c>
      <c r="AE2698" s="37" t="b">
        <f t="shared" ca="1" si="797"/>
        <v>0</v>
      </c>
      <c r="AF2698" t="b">
        <f t="shared" ca="1" si="798"/>
        <v>0</v>
      </c>
      <c r="AG2698" s="317" t="b">
        <f t="shared" ca="1" si="799"/>
        <v>0</v>
      </c>
      <c r="AH2698" s="317" t="b">
        <f t="shared" ca="1" si="800"/>
        <v>1</v>
      </c>
      <c r="AI2698" s="317" t="b">
        <f t="shared" ca="1" si="801"/>
        <v>0</v>
      </c>
    </row>
    <row r="2699" spans="1:35" x14ac:dyDescent="0.25">
      <c r="A2699">
        <v>2667</v>
      </c>
      <c r="B2699" s="169">
        <f ca="1">OFFSET(InputPriceData!B$15,CalculationsAndCharts!$A2699+$A$11,0,1,1)</f>
        <v>37972</v>
      </c>
      <c r="C2699" s="3">
        <f ca="1">OFFSET(InputPriceData!G$15,CalculationsAndCharts!$A2699+$A$11,IF($C$7,8,0),1,1)</f>
        <v>2477000</v>
      </c>
      <c r="D2699" s="4">
        <f ca="1">OFFSET(InputPriceData!C$15,CalculationsAndCharts!$A2699+$A$11,IF($C$7,8,0),1,1)</f>
        <v>29.17</v>
      </c>
      <c r="E2699" s="4">
        <f ca="1">OFFSET(InputPriceData!D$15,CalculationsAndCharts!$A2699+$A$11,IF($C$7,8,0),1,1)</f>
        <v>29.54</v>
      </c>
      <c r="F2699" s="4">
        <f ca="1">OFFSET(InputPriceData!E$15,CalculationsAndCharts!$A2699+$A$11,IF($C$7,8,0),1,1)</f>
        <v>28.8</v>
      </c>
      <c r="G2699" s="4">
        <f ca="1">OFFSET(InputPriceData!F$15,CalculationsAndCharts!$A2699+$A$11,IF($C$7,8,0),1,1)</f>
        <v>29.51</v>
      </c>
      <c r="H2699" s="133"/>
      <c r="I2699" s="133"/>
      <c r="J2699" s="37">
        <f t="shared" ca="1" si="791"/>
        <v>134</v>
      </c>
      <c r="K2699" s="124">
        <f t="shared" ca="1" si="792"/>
        <v>0.86000000000000298</v>
      </c>
      <c r="L2699" s="343">
        <f t="shared" ca="1" si="783"/>
        <v>0.17625698999395892</v>
      </c>
      <c r="M2699" s="345">
        <f t="shared" ca="1" si="793"/>
        <v>0.46736739553479312</v>
      </c>
      <c r="N2699" s="344">
        <f t="shared" ca="1" si="784"/>
        <v>0.37712727006186181</v>
      </c>
      <c r="O2699" s="4"/>
      <c r="P2699" s="4"/>
      <c r="Q2699" s="3"/>
      <c r="S2699" s="4"/>
      <c r="T2699" s="4" t="b">
        <f t="shared" ca="1" si="785"/>
        <v>0</v>
      </c>
      <c r="U2699" t="b">
        <f t="shared" ca="1" si="786"/>
        <v>0</v>
      </c>
      <c r="W2699" s="317" t="b">
        <f t="shared" ca="1" si="787"/>
        <v>0</v>
      </c>
      <c r="X2699" s="317" t="b">
        <f t="shared" ca="1" si="794"/>
        <v>1</v>
      </c>
      <c r="Y2699" s="317" t="b">
        <f t="shared" ca="1" si="788"/>
        <v>0</v>
      </c>
      <c r="Z2699" t="b">
        <f t="shared" ca="1" si="789"/>
        <v>0</v>
      </c>
      <c r="AA2699" s="37" t="b">
        <f t="shared" ca="1" si="795"/>
        <v>0</v>
      </c>
      <c r="AB2699" t="b">
        <f t="shared" ca="1" si="790"/>
        <v>0</v>
      </c>
      <c r="AD2699" t="b">
        <f t="shared" ca="1" si="796"/>
        <v>0</v>
      </c>
      <c r="AE2699" s="37" t="b">
        <f t="shared" ca="1" si="797"/>
        <v>0</v>
      </c>
      <c r="AF2699" t="b">
        <f t="shared" ca="1" si="798"/>
        <v>0</v>
      </c>
      <c r="AG2699" s="317" t="b">
        <f t="shared" ca="1" si="799"/>
        <v>0</v>
      </c>
      <c r="AH2699" s="317" t="b">
        <f t="shared" ca="1" si="800"/>
        <v>1</v>
      </c>
      <c r="AI2699" s="317" t="b">
        <f t="shared" ca="1" si="801"/>
        <v>0</v>
      </c>
    </row>
    <row r="2700" spans="1:35" x14ac:dyDescent="0.25">
      <c r="A2700">
        <v>2668</v>
      </c>
      <c r="B2700" s="169">
        <f ca="1">OFFSET(InputPriceData!B$15,CalculationsAndCharts!$A2700+$A$11,0,1,1)</f>
        <v>37971</v>
      </c>
      <c r="C2700" s="3">
        <f ca="1">OFFSET(InputPriceData!G$15,CalculationsAndCharts!$A2700+$A$11,IF($C$7,8,0),1,1)</f>
        <v>1546200</v>
      </c>
      <c r="D2700" s="4">
        <f ca="1">OFFSET(InputPriceData!C$15,CalculationsAndCharts!$A2700+$A$11,IF($C$7,8,0),1,1)</f>
        <v>28.65</v>
      </c>
      <c r="E2700" s="4">
        <f ca="1">OFFSET(InputPriceData!D$15,CalculationsAndCharts!$A2700+$A$11,IF($C$7,8,0),1,1)</f>
        <v>29</v>
      </c>
      <c r="F2700" s="4">
        <f ca="1">OFFSET(InputPriceData!E$15,CalculationsAndCharts!$A2700+$A$11,IF($C$7,8,0),1,1)</f>
        <v>28.65</v>
      </c>
      <c r="G2700" s="4">
        <f ca="1">OFFSET(InputPriceData!F$15,CalculationsAndCharts!$A2700+$A$11,IF($C$7,8,0),1,1)</f>
        <v>28.92</v>
      </c>
      <c r="H2700" s="133"/>
      <c r="I2700" s="133"/>
      <c r="J2700" s="37">
        <f t="shared" ca="1" si="791"/>
        <v>133</v>
      </c>
      <c r="K2700" s="124">
        <f t="shared" ca="1" si="792"/>
        <v>-0.12999999999999901</v>
      </c>
      <c r="L2700" s="343">
        <f t="shared" ca="1" si="783"/>
        <v>0.17655221077875177</v>
      </c>
      <c r="M2700" s="345">
        <f t="shared" ca="1" si="793"/>
        <v>0.4716119026587216</v>
      </c>
      <c r="N2700" s="344">
        <f t="shared" ca="1" si="784"/>
        <v>0.37435910710360598</v>
      </c>
      <c r="O2700" s="4"/>
      <c r="P2700" s="4"/>
      <c r="Q2700" s="3"/>
      <c r="S2700" s="4"/>
      <c r="T2700" s="4" t="b">
        <f t="shared" ca="1" si="785"/>
        <v>0</v>
      </c>
      <c r="U2700" t="b">
        <f t="shared" ca="1" si="786"/>
        <v>0</v>
      </c>
      <c r="W2700" s="317" t="b">
        <f t="shared" ca="1" si="787"/>
        <v>0</v>
      </c>
      <c r="X2700" s="317" t="b">
        <f t="shared" ca="1" si="794"/>
        <v>1</v>
      </c>
      <c r="Y2700" s="317" t="b">
        <f t="shared" ca="1" si="788"/>
        <v>0</v>
      </c>
      <c r="Z2700" t="b">
        <f t="shared" ca="1" si="789"/>
        <v>0</v>
      </c>
      <c r="AA2700" s="37" t="b">
        <f t="shared" ca="1" si="795"/>
        <v>0</v>
      </c>
      <c r="AB2700" t="b">
        <f t="shared" ca="1" si="790"/>
        <v>0</v>
      </c>
      <c r="AD2700" t="b">
        <f t="shared" ca="1" si="796"/>
        <v>0</v>
      </c>
      <c r="AE2700" s="37" t="b">
        <f t="shared" ca="1" si="797"/>
        <v>0</v>
      </c>
      <c r="AF2700" t="b">
        <f t="shared" ca="1" si="798"/>
        <v>0</v>
      </c>
      <c r="AG2700" s="317" t="b">
        <f t="shared" ca="1" si="799"/>
        <v>0</v>
      </c>
      <c r="AH2700" s="317" t="b">
        <f t="shared" ca="1" si="800"/>
        <v>1</v>
      </c>
      <c r="AI2700" s="317" t="b">
        <f t="shared" ca="1" si="801"/>
        <v>0</v>
      </c>
    </row>
    <row r="2701" spans="1:35" x14ac:dyDescent="0.25">
      <c r="A2701">
        <v>2669</v>
      </c>
      <c r="B2701" s="169">
        <f ca="1">OFFSET(InputPriceData!B$15,CalculationsAndCharts!$A2701+$A$11,0,1,1)</f>
        <v>37970</v>
      </c>
      <c r="C2701" s="3">
        <f ca="1">OFFSET(InputPriceData!G$15,CalculationsAndCharts!$A2701+$A$11,IF($C$7,8,0),1,1)</f>
        <v>1323800</v>
      </c>
      <c r="D2701" s="4">
        <f ca="1">OFFSET(InputPriceData!C$15,CalculationsAndCharts!$A2701+$A$11,IF($C$7,8,0),1,1)</f>
        <v>29.17</v>
      </c>
      <c r="E2701" s="4">
        <f ca="1">OFFSET(InputPriceData!D$15,CalculationsAndCharts!$A2701+$A$11,IF($C$7,8,0),1,1)</f>
        <v>29.27</v>
      </c>
      <c r="F2701" s="4">
        <f ca="1">OFFSET(InputPriceData!E$15,CalculationsAndCharts!$A2701+$A$11,IF($C$7,8,0),1,1)</f>
        <v>28.65</v>
      </c>
      <c r="G2701" s="4">
        <f ca="1">OFFSET(InputPriceData!F$15,CalculationsAndCharts!$A2701+$A$11,IF($C$7,8,0),1,1)</f>
        <v>28.65</v>
      </c>
      <c r="H2701" s="133"/>
      <c r="I2701" s="133"/>
      <c r="J2701" s="37">
        <f t="shared" ca="1" si="791"/>
        <v>132</v>
      </c>
      <c r="K2701" s="124">
        <f t="shared" ca="1" si="792"/>
        <v>-0.12000000000000099</v>
      </c>
      <c r="L2701" s="343">
        <f t="shared" ca="1" si="783"/>
        <v>0.20023047168574359</v>
      </c>
      <c r="M2701" s="345">
        <f t="shared" ca="1" si="793"/>
        <v>0.47589495727418929</v>
      </c>
      <c r="N2701" s="344">
        <f t="shared" ca="1" si="784"/>
        <v>0.42074510062601861</v>
      </c>
      <c r="O2701" s="4"/>
      <c r="P2701" s="4"/>
      <c r="Q2701" s="3"/>
      <c r="S2701" s="4"/>
      <c r="T2701" s="4" t="b">
        <f t="shared" ca="1" si="785"/>
        <v>0</v>
      </c>
      <c r="U2701" t="b">
        <f t="shared" ca="1" si="786"/>
        <v>0</v>
      </c>
      <c r="W2701" s="317" t="b">
        <f t="shared" ca="1" si="787"/>
        <v>0</v>
      </c>
      <c r="X2701" s="317" t="b">
        <f t="shared" ca="1" si="794"/>
        <v>1</v>
      </c>
      <c r="Y2701" s="317" t="b">
        <f t="shared" ca="1" si="788"/>
        <v>0</v>
      </c>
      <c r="Z2701" t="b">
        <f t="shared" ca="1" si="789"/>
        <v>0</v>
      </c>
      <c r="AA2701" s="37" t="b">
        <f t="shared" ca="1" si="795"/>
        <v>0</v>
      </c>
      <c r="AB2701" t="b">
        <f t="shared" ca="1" si="790"/>
        <v>0</v>
      </c>
      <c r="AD2701" t="b">
        <f t="shared" ca="1" si="796"/>
        <v>0</v>
      </c>
      <c r="AE2701" s="37" t="b">
        <f t="shared" ca="1" si="797"/>
        <v>0</v>
      </c>
      <c r="AF2701" t="b">
        <f t="shared" ca="1" si="798"/>
        <v>0</v>
      </c>
      <c r="AG2701" s="317" t="b">
        <f t="shared" ca="1" si="799"/>
        <v>0</v>
      </c>
      <c r="AH2701" s="317" t="b">
        <f t="shared" ca="1" si="800"/>
        <v>1</v>
      </c>
      <c r="AI2701" s="317" t="b">
        <f t="shared" ca="1" si="801"/>
        <v>0</v>
      </c>
    </row>
    <row r="2702" spans="1:35" x14ac:dyDescent="0.25">
      <c r="A2702">
        <v>2670</v>
      </c>
      <c r="B2702" s="169">
        <f ca="1">OFFSET(InputPriceData!B$15,CalculationsAndCharts!$A2702+$A$11,0,1,1)</f>
        <v>37967</v>
      </c>
      <c r="C2702" s="3">
        <f ca="1">OFFSET(InputPriceData!G$15,CalculationsAndCharts!$A2702+$A$11,IF($C$7,8,0),1,1)</f>
        <v>1954000</v>
      </c>
      <c r="D2702" s="4">
        <f ca="1">OFFSET(InputPriceData!C$15,CalculationsAndCharts!$A2702+$A$11,IF($C$7,8,0),1,1)</f>
        <v>28.84</v>
      </c>
      <c r="E2702" s="4">
        <f ca="1">OFFSET(InputPriceData!D$15,CalculationsAndCharts!$A2702+$A$11,IF($C$7,8,0),1,1)</f>
        <v>29.29</v>
      </c>
      <c r="F2702" s="4">
        <f ca="1">OFFSET(InputPriceData!E$15,CalculationsAndCharts!$A2702+$A$11,IF($C$7,8,0),1,1)</f>
        <v>28.61</v>
      </c>
      <c r="G2702" s="4">
        <f ca="1">OFFSET(InputPriceData!F$15,CalculationsAndCharts!$A2702+$A$11,IF($C$7,8,0),1,1)</f>
        <v>29.05</v>
      </c>
      <c r="H2702" s="133"/>
      <c r="I2702" s="133"/>
      <c r="J2702" s="37">
        <f t="shared" ca="1" si="791"/>
        <v>131</v>
      </c>
      <c r="K2702" s="124">
        <f t="shared" ca="1" si="792"/>
        <v>0.51000000000000156</v>
      </c>
      <c r="L2702" s="343">
        <f t="shared" ca="1" si="783"/>
        <v>0.19708098547909603</v>
      </c>
      <c r="M2702" s="345">
        <f t="shared" ca="1" si="793"/>
        <v>0.48021690945932322</v>
      </c>
      <c r="N2702" s="344">
        <f t="shared" ca="1" si="784"/>
        <v>0.41039992885921017</v>
      </c>
      <c r="O2702" s="4"/>
      <c r="P2702" s="4"/>
      <c r="Q2702" s="3"/>
      <c r="S2702" s="4"/>
      <c r="T2702" s="4" t="b">
        <f t="shared" ca="1" si="785"/>
        <v>0</v>
      </c>
      <c r="U2702" t="b">
        <f t="shared" ca="1" si="786"/>
        <v>0</v>
      </c>
      <c r="W2702" s="317" t="b">
        <f t="shared" ca="1" si="787"/>
        <v>0</v>
      </c>
      <c r="X2702" s="317" t="b">
        <f t="shared" ca="1" si="794"/>
        <v>1</v>
      </c>
      <c r="Y2702" s="317" t="b">
        <f t="shared" ca="1" si="788"/>
        <v>0</v>
      </c>
      <c r="Z2702" t="b">
        <f t="shared" ca="1" si="789"/>
        <v>0</v>
      </c>
      <c r="AA2702" s="37" t="b">
        <f t="shared" ca="1" si="795"/>
        <v>0</v>
      </c>
      <c r="AB2702" t="b">
        <f t="shared" ca="1" si="790"/>
        <v>0</v>
      </c>
      <c r="AD2702" t="b">
        <f t="shared" ca="1" si="796"/>
        <v>0</v>
      </c>
      <c r="AE2702" s="37" t="b">
        <f t="shared" ca="1" si="797"/>
        <v>0</v>
      </c>
      <c r="AF2702" t="b">
        <f t="shared" ca="1" si="798"/>
        <v>0</v>
      </c>
      <c r="AG2702" s="317" t="b">
        <f t="shared" ca="1" si="799"/>
        <v>0</v>
      </c>
      <c r="AH2702" s="317" t="b">
        <f t="shared" ca="1" si="800"/>
        <v>1</v>
      </c>
      <c r="AI2702" s="317" t="b">
        <f t="shared" ca="1" si="801"/>
        <v>0</v>
      </c>
    </row>
    <row r="2703" spans="1:35" x14ac:dyDescent="0.25">
      <c r="A2703">
        <v>2671</v>
      </c>
      <c r="B2703" s="169">
        <f ca="1">OFFSET(InputPriceData!B$15,CalculationsAndCharts!$A2703+$A$11,0,1,1)</f>
        <v>37966</v>
      </c>
      <c r="C2703" s="3">
        <f ca="1">OFFSET(InputPriceData!G$15,CalculationsAndCharts!$A2703+$A$11,IF($C$7,8,0),1,1)</f>
        <v>1013500</v>
      </c>
      <c r="D2703" s="4">
        <f ca="1">OFFSET(InputPriceData!C$15,CalculationsAndCharts!$A2703+$A$11,IF($C$7,8,0),1,1)</f>
        <v>28.62</v>
      </c>
      <c r="E2703" s="4">
        <f ca="1">OFFSET(InputPriceData!D$15,CalculationsAndCharts!$A2703+$A$11,IF($C$7,8,0),1,1)</f>
        <v>28.81</v>
      </c>
      <c r="F2703" s="4">
        <f ca="1">OFFSET(InputPriceData!E$15,CalculationsAndCharts!$A2703+$A$11,IF($C$7,8,0),1,1)</f>
        <v>28.45</v>
      </c>
      <c r="G2703" s="4">
        <f ca="1">OFFSET(InputPriceData!F$15,CalculationsAndCharts!$A2703+$A$11,IF($C$7,8,0),1,1)</f>
        <v>28.77</v>
      </c>
      <c r="H2703" s="133"/>
      <c r="I2703" s="133"/>
      <c r="J2703" s="37">
        <f t="shared" ca="1" si="791"/>
        <v>130</v>
      </c>
      <c r="K2703" s="124">
        <f t="shared" ca="1" si="792"/>
        <v>0.41000000000000014</v>
      </c>
      <c r="L2703" s="343">
        <f t="shared" ca="1" si="783"/>
        <v>0.19191368082641994</v>
      </c>
      <c r="M2703" s="345">
        <f t="shared" ca="1" si="793"/>
        <v>0.48457811247156735</v>
      </c>
      <c r="N2703" s="344">
        <f t="shared" ca="1" si="784"/>
        <v>0.39604281722006268</v>
      </c>
      <c r="O2703" s="4"/>
      <c r="P2703" s="4"/>
      <c r="Q2703" s="3"/>
      <c r="S2703" s="4"/>
      <c r="T2703" s="4" t="b">
        <f t="shared" ca="1" si="785"/>
        <v>0</v>
      </c>
      <c r="U2703" t="b">
        <f t="shared" ca="1" si="786"/>
        <v>0</v>
      </c>
      <c r="W2703" s="317" t="b">
        <f t="shared" ca="1" si="787"/>
        <v>0</v>
      </c>
      <c r="X2703" s="317" t="b">
        <f t="shared" ca="1" si="794"/>
        <v>1</v>
      </c>
      <c r="Y2703" s="317" t="b">
        <f t="shared" ca="1" si="788"/>
        <v>0</v>
      </c>
      <c r="Z2703" t="b">
        <f t="shared" ca="1" si="789"/>
        <v>0</v>
      </c>
      <c r="AA2703" s="37" t="b">
        <f t="shared" ca="1" si="795"/>
        <v>0</v>
      </c>
      <c r="AB2703" t="b">
        <f t="shared" ca="1" si="790"/>
        <v>0</v>
      </c>
      <c r="AD2703" t="b">
        <f t="shared" ca="1" si="796"/>
        <v>0</v>
      </c>
      <c r="AE2703" s="37" t="b">
        <f t="shared" ca="1" si="797"/>
        <v>0</v>
      </c>
      <c r="AF2703" t="b">
        <f t="shared" ca="1" si="798"/>
        <v>0</v>
      </c>
      <c r="AG2703" s="317" t="b">
        <f t="shared" ca="1" si="799"/>
        <v>0</v>
      </c>
      <c r="AH2703" s="317" t="b">
        <f t="shared" ca="1" si="800"/>
        <v>1</v>
      </c>
      <c r="AI2703" s="317" t="b">
        <f t="shared" ca="1" si="801"/>
        <v>0</v>
      </c>
    </row>
    <row r="2704" spans="1:35" x14ac:dyDescent="0.25">
      <c r="A2704">
        <v>2672</v>
      </c>
      <c r="B2704" s="169">
        <f ca="1">OFFSET(InputPriceData!B$15,CalculationsAndCharts!$A2704+$A$11,0,1,1)</f>
        <v>37965</v>
      </c>
      <c r="C2704" s="3">
        <f ca="1">OFFSET(InputPriceData!G$15,CalculationsAndCharts!$A2704+$A$11,IF($C$7,8,0),1,1)</f>
        <v>1011700</v>
      </c>
      <c r="D2704" s="4">
        <f ca="1">OFFSET(InputPriceData!C$15,CalculationsAndCharts!$A2704+$A$11,IF($C$7,8,0),1,1)</f>
        <v>28.36</v>
      </c>
      <c r="E2704" s="4">
        <f ca="1">OFFSET(InputPriceData!D$15,CalculationsAndCharts!$A2704+$A$11,IF($C$7,8,0),1,1)</f>
        <v>28.62</v>
      </c>
      <c r="F2704" s="4">
        <f ca="1">OFFSET(InputPriceData!E$15,CalculationsAndCharts!$A2704+$A$11,IF($C$7,8,0),1,1)</f>
        <v>28.2</v>
      </c>
      <c r="G2704" s="4">
        <f ca="1">OFFSET(InputPriceData!F$15,CalculationsAndCharts!$A2704+$A$11,IF($C$7,8,0),1,1)</f>
        <v>28.54</v>
      </c>
      <c r="H2704" s="133"/>
      <c r="I2704" s="133"/>
      <c r="J2704" s="37">
        <f t="shared" ca="1" si="791"/>
        <v>129</v>
      </c>
      <c r="K2704" s="124">
        <f t="shared" ca="1" si="792"/>
        <v>-0.19000000000000128</v>
      </c>
      <c r="L2704" s="343">
        <f t="shared" ca="1" si="783"/>
        <v>0.2168863219620383</v>
      </c>
      <c r="M2704" s="345">
        <f t="shared" ca="1" si="793"/>
        <v>0.48897892277655636</v>
      </c>
      <c r="N2704" s="344">
        <f t="shared" ca="1" si="784"/>
        <v>0.44354942894163685</v>
      </c>
      <c r="O2704" s="4"/>
      <c r="P2704" s="4"/>
      <c r="Q2704" s="3"/>
      <c r="S2704" s="4"/>
      <c r="T2704" s="4" t="b">
        <f t="shared" ca="1" si="785"/>
        <v>0</v>
      </c>
      <c r="U2704" t="b">
        <f t="shared" ca="1" si="786"/>
        <v>0</v>
      </c>
      <c r="W2704" s="317" t="b">
        <f t="shared" ca="1" si="787"/>
        <v>0</v>
      </c>
      <c r="X2704" s="317" t="b">
        <f t="shared" ca="1" si="794"/>
        <v>1</v>
      </c>
      <c r="Y2704" s="317" t="b">
        <f t="shared" ca="1" si="788"/>
        <v>0</v>
      </c>
      <c r="Z2704" t="b">
        <f t="shared" ca="1" si="789"/>
        <v>0</v>
      </c>
      <c r="AA2704" s="37" t="b">
        <f t="shared" ca="1" si="795"/>
        <v>0</v>
      </c>
      <c r="AB2704" t="b">
        <f t="shared" ca="1" si="790"/>
        <v>0</v>
      </c>
      <c r="AD2704" t="b">
        <f t="shared" ca="1" si="796"/>
        <v>0</v>
      </c>
      <c r="AE2704" s="37" t="b">
        <f t="shared" ca="1" si="797"/>
        <v>0</v>
      </c>
      <c r="AF2704" t="b">
        <f t="shared" ca="1" si="798"/>
        <v>0</v>
      </c>
      <c r="AG2704" s="317" t="b">
        <f t="shared" ca="1" si="799"/>
        <v>0</v>
      </c>
      <c r="AH2704" s="317" t="b">
        <f t="shared" ca="1" si="800"/>
        <v>1</v>
      </c>
      <c r="AI2704" s="317" t="b">
        <f t="shared" ca="1" si="801"/>
        <v>0</v>
      </c>
    </row>
    <row r="2705" spans="1:35" x14ac:dyDescent="0.25">
      <c r="A2705">
        <v>2673</v>
      </c>
      <c r="B2705" s="169">
        <f ca="1">OFFSET(InputPriceData!B$15,CalculationsAndCharts!$A2705+$A$11,0,1,1)</f>
        <v>37964</v>
      </c>
      <c r="C2705" s="3">
        <f ca="1">OFFSET(InputPriceData!G$15,CalculationsAndCharts!$A2705+$A$11,IF($C$7,8,0),1,1)</f>
        <v>1155400</v>
      </c>
      <c r="D2705" s="4">
        <f ca="1">OFFSET(InputPriceData!C$15,CalculationsAndCharts!$A2705+$A$11,IF($C$7,8,0),1,1)</f>
        <v>28.63</v>
      </c>
      <c r="E2705" s="4">
        <f ca="1">OFFSET(InputPriceData!D$15,CalculationsAndCharts!$A2705+$A$11,IF($C$7,8,0),1,1)</f>
        <v>28.86</v>
      </c>
      <c r="F2705" s="4">
        <f ca="1">OFFSET(InputPriceData!E$15,CalculationsAndCharts!$A2705+$A$11,IF($C$7,8,0),1,1)</f>
        <v>28.33</v>
      </c>
      <c r="G2705" s="4">
        <f ca="1">OFFSET(InputPriceData!F$15,CalculationsAndCharts!$A2705+$A$11,IF($C$7,8,0),1,1)</f>
        <v>28.36</v>
      </c>
      <c r="H2705" s="133"/>
      <c r="I2705" s="133"/>
      <c r="J2705" s="37">
        <f t="shared" ca="1" si="791"/>
        <v>128</v>
      </c>
      <c r="K2705" s="124">
        <f t="shared" ca="1" si="792"/>
        <v>5.9999999999998721E-2</v>
      </c>
      <c r="L2705" s="343">
        <f t="shared" ca="1" si="783"/>
        <v>0.24265647689114772</v>
      </c>
      <c r="M2705" s="345">
        <f t="shared" ca="1" si="793"/>
        <v>0.49341970007725161</v>
      </c>
      <c r="N2705" s="344">
        <f t="shared" ca="1" si="784"/>
        <v>0.49178514123606443</v>
      </c>
      <c r="O2705" s="4"/>
      <c r="P2705" s="4"/>
      <c r="Q2705" s="3"/>
      <c r="S2705" s="4"/>
      <c r="T2705" s="4" t="b">
        <f t="shared" ca="1" si="785"/>
        <v>0</v>
      </c>
      <c r="U2705" t="b">
        <f t="shared" ca="1" si="786"/>
        <v>0</v>
      </c>
      <c r="W2705" s="317" t="b">
        <f t="shared" ca="1" si="787"/>
        <v>0</v>
      </c>
      <c r="X2705" s="317" t="b">
        <f t="shared" ca="1" si="794"/>
        <v>1</v>
      </c>
      <c r="Y2705" s="317" t="b">
        <f t="shared" ca="1" si="788"/>
        <v>0</v>
      </c>
      <c r="Z2705" t="b">
        <f t="shared" ca="1" si="789"/>
        <v>0</v>
      </c>
      <c r="AA2705" s="37" t="b">
        <f t="shared" ca="1" si="795"/>
        <v>0</v>
      </c>
      <c r="AB2705" t="b">
        <f t="shared" ca="1" si="790"/>
        <v>0</v>
      </c>
      <c r="AD2705" t="b">
        <f t="shared" ca="1" si="796"/>
        <v>0</v>
      </c>
      <c r="AE2705" s="37" t="b">
        <f t="shared" ca="1" si="797"/>
        <v>0</v>
      </c>
      <c r="AF2705" t="b">
        <f t="shared" ca="1" si="798"/>
        <v>0</v>
      </c>
      <c r="AG2705" s="317" t="b">
        <f t="shared" ca="1" si="799"/>
        <v>0</v>
      </c>
      <c r="AH2705" s="317" t="b">
        <f t="shared" ca="1" si="800"/>
        <v>1</v>
      </c>
      <c r="AI2705" s="317" t="b">
        <f t="shared" ca="1" si="801"/>
        <v>0</v>
      </c>
    </row>
    <row r="2706" spans="1:35" x14ac:dyDescent="0.25">
      <c r="A2706">
        <v>2674</v>
      </c>
      <c r="B2706" s="169">
        <f ca="1">OFFSET(InputPriceData!B$15,CalculationsAndCharts!$A2706+$A$11,0,1,1)</f>
        <v>37963</v>
      </c>
      <c r="C2706" s="3">
        <f ca="1">OFFSET(InputPriceData!G$15,CalculationsAndCharts!$A2706+$A$11,IF($C$7,8,0),1,1)</f>
        <v>1016200</v>
      </c>
      <c r="D2706" s="4">
        <f ca="1">OFFSET(InputPriceData!C$15,CalculationsAndCharts!$A2706+$A$11,IF($C$7,8,0),1,1)</f>
        <v>28.34</v>
      </c>
      <c r="E2706" s="4">
        <f ca="1">OFFSET(InputPriceData!D$15,CalculationsAndCharts!$A2706+$A$11,IF($C$7,8,0),1,1)</f>
        <v>28.86</v>
      </c>
      <c r="F2706" s="4">
        <f ca="1">OFFSET(InputPriceData!E$15,CalculationsAndCharts!$A2706+$A$11,IF($C$7,8,0),1,1)</f>
        <v>28.32</v>
      </c>
      <c r="G2706" s="4">
        <f ca="1">OFFSET(InputPriceData!F$15,CalculationsAndCharts!$A2706+$A$11,IF($C$7,8,0),1,1)</f>
        <v>28.73</v>
      </c>
      <c r="H2706" s="133"/>
      <c r="I2706" s="133"/>
      <c r="J2706" s="37">
        <f t="shared" ca="1" si="791"/>
        <v>127</v>
      </c>
      <c r="K2706" s="124">
        <f t="shared" ca="1" si="792"/>
        <v>0</v>
      </c>
      <c r="L2706" s="343">
        <f t="shared" ca="1" si="783"/>
        <v>0.24493405287888798</v>
      </c>
      <c r="M2706" s="345">
        <f t="shared" ca="1" si="793"/>
        <v>0.49790080734334169</v>
      </c>
      <c r="N2706" s="344">
        <f t="shared" ca="1" si="784"/>
        <v>0.49193343185319788</v>
      </c>
      <c r="O2706" s="4"/>
      <c r="P2706" s="4"/>
      <c r="Q2706" s="3"/>
      <c r="S2706" s="4"/>
      <c r="T2706" s="4" t="b">
        <f t="shared" ca="1" si="785"/>
        <v>0</v>
      </c>
      <c r="U2706" t="b">
        <f t="shared" ca="1" si="786"/>
        <v>0</v>
      </c>
      <c r="W2706" s="317" t="b">
        <f t="shared" ca="1" si="787"/>
        <v>0</v>
      </c>
      <c r="X2706" s="317" t="b">
        <f t="shared" ca="1" si="794"/>
        <v>1</v>
      </c>
      <c r="Y2706" s="317" t="b">
        <f t="shared" ca="1" si="788"/>
        <v>0</v>
      </c>
      <c r="Z2706" t="b">
        <f t="shared" ca="1" si="789"/>
        <v>0</v>
      </c>
      <c r="AA2706" s="37" t="b">
        <f t="shared" ca="1" si="795"/>
        <v>0</v>
      </c>
      <c r="AB2706" t="b">
        <f t="shared" ca="1" si="790"/>
        <v>0</v>
      </c>
      <c r="AD2706" t="b">
        <f t="shared" ca="1" si="796"/>
        <v>0</v>
      </c>
      <c r="AE2706" s="37" t="b">
        <f t="shared" ca="1" si="797"/>
        <v>0</v>
      </c>
      <c r="AF2706" t="b">
        <f t="shared" ca="1" si="798"/>
        <v>0</v>
      </c>
      <c r="AG2706" s="317" t="b">
        <f t="shared" ca="1" si="799"/>
        <v>0</v>
      </c>
      <c r="AH2706" s="317" t="b">
        <f t="shared" ca="1" si="800"/>
        <v>1</v>
      </c>
      <c r="AI2706" s="317" t="b">
        <f t="shared" ca="1" si="801"/>
        <v>0</v>
      </c>
    </row>
    <row r="2707" spans="1:35" x14ac:dyDescent="0.25">
      <c r="A2707">
        <v>2675</v>
      </c>
      <c r="B2707" s="169">
        <f ca="1">OFFSET(InputPriceData!B$15,CalculationsAndCharts!$A2707+$A$11,0,1,1)</f>
        <v>37960</v>
      </c>
      <c r="C2707" s="3">
        <f ca="1">OFFSET(InputPriceData!G$15,CalculationsAndCharts!$A2707+$A$11,IF($C$7,8,0),1,1)</f>
        <v>983700</v>
      </c>
      <c r="D2707" s="4">
        <f ca="1">OFFSET(InputPriceData!C$15,CalculationsAndCharts!$A2707+$A$11,IF($C$7,8,0),1,1)</f>
        <v>28.73</v>
      </c>
      <c r="E2707" s="4">
        <f ca="1">OFFSET(InputPriceData!D$15,CalculationsAndCharts!$A2707+$A$11,IF($C$7,8,0),1,1)</f>
        <v>28.73</v>
      </c>
      <c r="F2707" s="4">
        <f ca="1">OFFSET(InputPriceData!E$15,CalculationsAndCharts!$A2707+$A$11,IF($C$7,8,0),1,1)</f>
        <v>28.26</v>
      </c>
      <c r="G2707" s="4">
        <f ca="1">OFFSET(InputPriceData!F$15,CalculationsAndCharts!$A2707+$A$11,IF($C$7,8,0),1,1)</f>
        <v>28.3</v>
      </c>
      <c r="H2707" s="133"/>
      <c r="I2707" s="133"/>
      <c r="J2707" s="37">
        <f t="shared" ca="1" si="791"/>
        <v>126</v>
      </c>
      <c r="K2707" s="124">
        <f t="shared" ca="1" si="792"/>
        <v>7.0000000000000284E-2</v>
      </c>
      <c r="L2707" s="343">
        <f t="shared" ca="1" si="783"/>
        <v>0.22200421794807529</v>
      </c>
      <c r="M2707" s="345">
        <f t="shared" ca="1" si="793"/>
        <v>0.50242261084090989</v>
      </c>
      <c r="N2707" s="344">
        <f t="shared" ca="1" si="784"/>
        <v>0.44186748995333741</v>
      </c>
      <c r="O2707" s="4"/>
      <c r="P2707" s="4"/>
      <c r="Q2707" s="3"/>
      <c r="S2707" s="4"/>
      <c r="T2707" s="4" t="b">
        <f t="shared" ca="1" si="785"/>
        <v>0</v>
      </c>
      <c r="U2707" t="b">
        <f t="shared" ca="1" si="786"/>
        <v>0</v>
      </c>
      <c r="W2707" s="317" t="b">
        <f t="shared" ca="1" si="787"/>
        <v>0</v>
      </c>
      <c r="X2707" s="317" t="b">
        <f t="shared" ca="1" si="794"/>
        <v>1</v>
      </c>
      <c r="Y2707" s="317" t="b">
        <f t="shared" ca="1" si="788"/>
        <v>0</v>
      </c>
      <c r="Z2707" t="b">
        <f t="shared" ca="1" si="789"/>
        <v>0</v>
      </c>
      <c r="AA2707" s="37" t="b">
        <f t="shared" ca="1" si="795"/>
        <v>0</v>
      </c>
      <c r="AB2707" t="b">
        <f t="shared" ca="1" si="790"/>
        <v>0</v>
      </c>
      <c r="AD2707" t="b">
        <f t="shared" ca="1" si="796"/>
        <v>0</v>
      </c>
      <c r="AE2707" s="37" t="b">
        <f t="shared" ca="1" si="797"/>
        <v>0</v>
      </c>
      <c r="AF2707" t="b">
        <f t="shared" ca="1" si="798"/>
        <v>0</v>
      </c>
      <c r="AG2707" s="317" t="b">
        <f t="shared" ca="1" si="799"/>
        <v>0</v>
      </c>
      <c r="AH2707" s="317" t="b">
        <f t="shared" ca="1" si="800"/>
        <v>1</v>
      </c>
      <c r="AI2707" s="317" t="b">
        <f t="shared" ca="1" si="801"/>
        <v>0</v>
      </c>
    </row>
    <row r="2708" spans="1:35" x14ac:dyDescent="0.25">
      <c r="A2708">
        <v>2676</v>
      </c>
      <c r="B2708" s="169">
        <f ca="1">OFFSET(InputPriceData!B$15,CalculationsAndCharts!$A2708+$A$11,0,1,1)</f>
        <v>37959</v>
      </c>
      <c r="C2708" s="3">
        <f ca="1">OFFSET(InputPriceData!G$15,CalculationsAndCharts!$A2708+$A$11,IF($C$7,8,0),1,1)</f>
        <v>2593800</v>
      </c>
      <c r="D2708" s="4">
        <f ca="1">OFFSET(InputPriceData!C$15,CalculationsAndCharts!$A2708+$A$11,IF($C$7,8,0),1,1)</f>
        <v>28.6</v>
      </c>
      <c r="E2708" s="4">
        <f ca="1">OFFSET(InputPriceData!D$15,CalculationsAndCharts!$A2708+$A$11,IF($C$7,8,0),1,1)</f>
        <v>29</v>
      </c>
      <c r="F2708" s="4">
        <f ca="1">OFFSET(InputPriceData!E$15,CalculationsAndCharts!$A2708+$A$11,IF($C$7,8,0),1,1)</f>
        <v>28.4</v>
      </c>
      <c r="G2708" s="4">
        <f ca="1">OFFSET(InputPriceData!F$15,CalculationsAndCharts!$A2708+$A$11,IF($C$7,8,0),1,1)</f>
        <v>28.73</v>
      </c>
      <c r="H2708" s="133"/>
      <c r="I2708" s="133"/>
      <c r="J2708" s="37">
        <f t="shared" ca="1" si="791"/>
        <v>125</v>
      </c>
      <c r="K2708" s="124">
        <f t="shared" ca="1" si="792"/>
        <v>0.83999999999999986</v>
      </c>
      <c r="L2708" s="343">
        <f t="shared" ca="1" si="783"/>
        <v>0.16321023102773696</v>
      </c>
      <c r="M2708" s="345">
        <f t="shared" ca="1" si="793"/>
        <v>0.50698548016237122</v>
      </c>
      <c r="N2708" s="344">
        <f t="shared" ca="1" si="784"/>
        <v>0.32192289012984349</v>
      </c>
      <c r="O2708" s="4"/>
      <c r="P2708" s="4"/>
      <c r="Q2708" s="3"/>
      <c r="S2708" s="4"/>
      <c r="T2708" s="4" t="b">
        <f t="shared" ca="1" si="785"/>
        <v>0</v>
      </c>
      <c r="U2708" t="b">
        <f t="shared" ca="1" si="786"/>
        <v>0</v>
      </c>
      <c r="W2708" s="317" t="b">
        <f t="shared" ca="1" si="787"/>
        <v>0</v>
      </c>
      <c r="X2708" s="317" t="b">
        <f t="shared" ca="1" si="794"/>
        <v>1</v>
      </c>
      <c r="Y2708" s="317" t="b">
        <f t="shared" ca="1" si="788"/>
        <v>0</v>
      </c>
      <c r="Z2708" t="b">
        <f t="shared" ca="1" si="789"/>
        <v>0</v>
      </c>
      <c r="AA2708" s="37" t="b">
        <f t="shared" ca="1" si="795"/>
        <v>0</v>
      </c>
      <c r="AB2708" t="b">
        <f t="shared" ca="1" si="790"/>
        <v>0</v>
      </c>
      <c r="AD2708" t="b">
        <f t="shared" ca="1" si="796"/>
        <v>0</v>
      </c>
      <c r="AE2708" s="37" t="b">
        <f t="shared" ca="1" si="797"/>
        <v>0</v>
      </c>
      <c r="AF2708" t="b">
        <f t="shared" ca="1" si="798"/>
        <v>0</v>
      </c>
      <c r="AG2708" s="317" t="b">
        <f t="shared" ca="1" si="799"/>
        <v>0</v>
      </c>
      <c r="AH2708" s="317" t="b">
        <f t="shared" ca="1" si="800"/>
        <v>1</v>
      </c>
      <c r="AI2708" s="317" t="b">
        <f t="shared" ca="1" si="801"/>
        <v>0</v>
      </c>
    </row>
    <row r="2709" spans="1:35" x14ac:dyDescent="0.25">
      <c r="A2709">
        <v>2677</v>
      </c>
      <c r="B2709" s="169">
        <f ca="1">OFFSET(InputPriceData!B$15,CalculationsAndCharts!$A2709+$A$11,0,1,1)</f>
        <v>37958</v>
      </c>
      <c r="C2709" s="3">
        <f ca="1">OFFSET(InputPriceData!G$15,CalculationsAndCharts!$A2709+$A$11,IF($C$7,8,0),1,1)</f>
        <v>1900600</v>
      </c>
      <c r="D2709" s="4">
        <f ca="1">OFFSET(InputPriceData!C$15,CalculationsAndCharts!$A2709+$A$11,IF($C$7,8,0),1,1)</f>
        <v>28</v>
      </c>
      <c r="E2709" s="4">
        <f ca="1">OFFSET(InputPriceData!D$15,CalculationsAndCharts!$A2709+$A$11,IF($C$7,8,0),1,1)</f>
        <v>28.41</v>
      </c>
      <c r="F2709" s="4">
        <f ca="1">OFFSET(InputPriceData!E$15,CalculationsAndCharts!$A2709+$A$11,IF($C$7,8,0),1,1)</f>
        <v>27.95</v>
      </c>
      <c r="G2709" s="4">
        <f ca="1">OFFSET(InputPriceData!F$15,CalculationsAndCharts!$A2709+$A$11,IF($C$7,8,0),1,1)</f>
        <v>28.23</v>
      </c>
      <c r="H2709" s="133"/>
      <c r="I2709" s="133"/>
      <c r="J2709" s="37">
        <f t="shared" ca="1" si="791"/>
        <v>124</v>
      </c>
      <c r="K2709" s="124">
        <f t="shared" ca="1" si="792"/>
        <v>0.60999999999999943</v>
      </c>
      <c r="L2709" s="343">
        <f t="shared" ca="1" si="783"/>
        <v>0.10748455047614008</v>
      </c>
      <c r="M2709" s="345">
        <f t="shared" ca="1" si="793"/>
        <v>0.51158978825668133</v>
      </c>
      <c r="N2709" s="344">
        <f t="shared" ca="1" si="784"/>
        <v>0.21009909295181547</v>
      </c>
      <c r="O2709" s="4"/>
      <c r="P2709" s="4"/>
      <c r="Q2709" s="3"/>
      <c r="S2709" s="4"/>
      <c r="T2709" s="4" t="b">
        <f t="shared" ca="1" si="785"/>
        <v>0</v>
      </c>
      <c r="U2709" t="b">
        <f t="shared" ca="1" si="786"/>
        <v>0</v>
      </c>
      <c r="W2709" s="317" t="b">
        <f t="shared" ca="1" si="787"/>
        <v>0</v>
      </c>
      <c r="X2709" s="317" t="b">
        <f t="shared" ca="1" si="794"/>
        <v>1</v>
      </c>
      <c r="Y2709" s="317" t="b">
        <f t="shared" ca="1" si="788"/>
        <v>0</v>
      </c>
      <c r="Z2709" t="b">
        <f t="shared" ca="1" si="789"/>
        <v>0</v>
      </c>
      <c r="AA2709" s="37" t="b">
        <f t="shared" ca="1" si="795"/>
        <v>0</v>
      </c>
      <c r="AB2709" t="b">
        <f t="shared" ca="1" si="790"/>
        <v>0</v>
      </c>
      <c r="AD2709" t="b">
        <f t="shared" ca="1" si="796"/>
        <v>0</v>
      </c>
      <c r="AE2709" s="37" t="b">
        <f t="shared" ca="1" si="797"/>
        <v>0</v>
      </c>
      <c r="AF2709" t="b">
        <f t="shared" ca="1" si="798"/>
        <v>0</v>
      </c>
      <c r="AG2709" s="317" t="b">
        <f t="shared" ca="1" si="799"/>
        <v>0</v>
      </c>
      <c r="AH2709" s="317" t="b">
        <f t="shared" ca="1" si="800"/>
        <v>1</v>
      </c>
      <c r="AI2709" s="317" t="b">
        <f t="shared" ca="1" si="801"/>
        <v>0</v>
      </c>
    </row>
    <row r="2710" spans="1:35" x14ac:dyDescent="0.25">
      <c r="A2710">
        <v>2678</v>
      </c>
      <c r="B2710" s="169">
        <f ca="1">OFFSET(InputPriceData!B$15,CalculationsAndCharts!$A2710+$A$11,0,1,1)</f>
        <v>37957</v>
      </c>
      <c r="C2710" s="3">
        <f ca="1">OFFSET(InputPriceData!G$15,CalculationsAndCharts!$A2710+$A$11,IF($C$7,8,0),1,1)</f>
        <v>2142900</v>
      </c>
      <c r="D2710" s="4">
        <f ca="1">OFFSET(InputPriceData!C$15,CalculationsAndCharts!$A2710+$A$11,IF($C$7,8,0),1,1)</f>
        <v>27.6</v>
      </c>
      <c r="E2710" s="4">
        <f ca="1">OFFSET(InputPriceData!D$15,CalculationsAndCharts!$A2710+$A$11,IF($C$7,8,0),1,1)</f>
        <v>28.03</v>
      </c>
      <c r="F2710" s="4">
        <f ca="1">OFFSET(InputPriceData!E$15,CalculationsAndCharts!$A2710+$A$11,IF($C$7,8,0),1,1)</f>
        <v>27.56</v>
      </c>
      <c r="G2710" s="4">
        <f ca="1">OFFSET(InputPriceData!F$15,CalculationsAndCharts!$A2710+$A$11,IF($C$7,8,0),1,1)</f>
        <v>27.89</v>
      </c>
      <c r="H2710" s="133"/>
      <c r="I2710" s="133"/>
      <c r="J2710" s="37">
        <f t="shared" ca="1" si="791"/>
        <v>123</v>
      </c>
      <c r="K2710" s="124">
        <f t="shared" ca="1" si="792"/>
        <v>0.17999999999999972</v>
      </c>
      <c r="L2710" s="343">
        <f t="shared" ca="1" si="783"/>
        <v>9.6674616617625539E-2</v>
      </c>
      <c r="M2710" s="345">
        <f t="shared" ca="1" si="793"/>
        <v>0.51623591145981973</v>
      </c>
      <c r="N2710" s="344">
        <f t="shared" ca="1" si="784"/>
        <v>0.18726829046868823</v>
      </c>
      <c r="O2710" s="4"/>
      <c r="P2710" s="4"/>
      <c r="Q2710" s="3"/>
      <c r="S2710" s="4"/>
      <c r="T2710" s="4" t="b">
        <f t="shared" ca="1" si="785"/>
        <v>0</v>
      </c>
      <c r="U2710" t="b">
        <f t="shared" ca="1" si="786"/>
        <v>0</v>
      </c>
      <c r="W2710" s="317" t="b">
        <f t="shared" ca="1" si="787"/>
        <v>0</v>
      </c>
      <c r="X2710" s="317" t="b">
        <f t="shared" ca="1" si="794"/>
        <v>1</v>
      </c>
      <c r="Y2710" s="317" t="b">
        <f t="shared" ca="1" si="788"/>
        <v>0</v>
      </c>
      <c r="Z2710" t="b">
        <f t="shared" ca="1" si="789"/>
        <v>0</v>
      </c>
      <c r="AA2710" s="37" t="b">
        <f t="shared" ca="1" si="795"/>
        <v>0</v>
      </c>
      <c r="AB2710" t="b">
        <f t="shared" ca="1" si="790"/>
        <v>0</v>
      </c>
      <c r="AD2710" t="b">
        <f t="shared" ca="1" si="796"/>
        <v>0</v>
      </c>
      <c r="AE2710" s="37" t="b">
        <f t="shared" ca="1" si="797"/>
        <v>0</v>
      </c>
      <c r="AF2710" t="b">
        <f t="shared" ca="1" si="798"/>
        <v>0</v>
      </c>
      <c r="AG2710" s="317" t="b">
        <f t="shared" ca="1" si="799"/>
        <v>0</v>
      </c>
      <c r="AH2710" s="317" t="b">
        <f t="shared" ca="1" si="800"/>
        <v>1</v>
      </c>
      <c r="AI2710" s="317" t="b">
        <f t="shared" ca="1" si="801"/>
        <v>0</v>
      </c>
    </row>
    <row r="2711" spans="1:35" x14ac:dyDescent="0.25">
      <c r="A2711">
        <v>2679</v>
      </c>
      <c r="B2711" s="169">
        <f ca="1">OFFSET(InputPriceData!B$15,CalculationsAndCharts!$A2711+$A$11,0,1,1)</f>
        <v>37956</v>
      </c>
      <c r="C2711" s="3">
        <f ca="1">OFFSET(InputPriceData!G$15,CalculationsAndCharts!$A2711+$A$11,IF($C$7,8,0),1,1)</f>
        <v>1619200</v>
      </c>
      <c r="D2711" s="4">
        <f ca="1">OFFSET(InputPriceData!C$15,CalculationsAndCharts!$A2711+$A$11,IF($C$7,8,0),1,1)</f>
        <v>27.62</v>
      </c>
      <c r="E2711" s="4">
        <f ca="1">OFFSET(InputPriceData!D$15,CalculationsAndCharts!$A2711+$A$11,IF($C$7,8,0),1,1)</f>
        <v>27.85</v>
      </c>
      <c r="F2711" s="4">
        <f ca="1">OFFSET(InputPriceData!E$15,CalculationsAndCharts!$A2711+$A$11,IF($C$7,8,0),1,1)</f>
        <v>27.43</v>
      </c>
      <c r="G2711" s="4">
        <f ca="1">OFFSET(InputPriceData!F$15,CalculationsAndCharts!$A2711+$A$11,IF($C$7,8,0),1,1)</f>
        <v>27.62</v>
      </c>
      <c r="H2711" s="133"/>
      <c r="I2711" s="133"/>
      <c r="J2711" s="37">
        <f t="shared" ca="1" si="791"/>
        <v>122</v>
      </c>
      <c r="K2711" s="124">
        <f t="shared" ca="1" si="792"/>
        <v>-0.23999999999999844</v>
      </c>
      <c r="L2711" s="343">
        <f t="shared" ca="1" si="783"/>
        <v>0.11657448768445135</v>
      </c>
      <c r="M2711" s="345">
        <f t="shared" ca="1" si="793"/>
        <v>0.52092422952554973</v>
      </c>
      <c r="N2711" s="344">
        <f t="shared" ca="1" si="784"/>
        <v>0.22378396142299947</v>
      </c>
      <c r="O2711" s="4"/>
      <c r="P2711" s="4"/>
      <c r="Q2711" s="3"/>
      <c r="S2711" s="4"/>
      <c r="T2711" s="4" t="b">
        <f t="shared" ca="1" si="785"/>
        <v>0</v>
      </c>
      <c r="U2711" t="b">
        <f t="shared" ca="1" si="786"/>
        <v>0</v>
      </c>
      <c r="W2711" s="317" t="b">
        <f t="shared" ca="1" si="787"/>
        <v>0</v>
      </c>
      <c r="X2711" s="317" t="b">
        <f t="shared" ca="1" si="794"/>
        <v>1</v>
      </c>
      <c r="Y2711" s="317" t="b">
        <f t="shared" ca="1" si="788"/>
        <v>0</v>
      </c>
      <c r="Z2711" t="b">
        <f t="shared" ca="1" si="789"/>
        <v>0</v>
      </c>
      <c r="AA2711" s="37" t="b">
        <f t="shared" ca="1" si="795"/>
        <v>0</v>
      </c>
      <c r="AB2711" t="b">
        <f t="shared" ca="1" si="790"/>
        <v>0</v>
      </c>
      <c r="AD2711" t="b">
        <f t="shared" ca="1" si="796"/>
        <v>0</v>
      </c>
      <c r="AE2711" s="37" t="b">
        <f t="shared" ca="1" si="797"/>
        <v>0</v>
      </c>
      <c r="AF2711" t="b">
        <f t="shared" ca="1" si="798"/>
        <v>0</v>
      </c>
      <c r="AG2711" s="317" t="b">
        <f t="shared" ca="1" si="799"/>
        <v>0</v>
      </c>
      <c r="AH2711" s="317" t="b">
        <f t="shared" ca="1" si="800"/>
        <v>1</v>
      </c>
      <c r="AI2711" s="317" t="b">
        <f t="shared" ca="1" si="801"/>
        <v>0</v>
      </c>
    </row>
    <row r="2712" spans="1:35" x14ac:dyDescent="0.25">
      <c r="A2712">
        <v>2680</v>
      </c>
      <c r="B2712" s="169">
        <f ca="1">OFFSET(InputPriceData!B$15,CalculationsAndCharts!$A2712+$A$11,0,1,1)</f>
        <v>37953</v>
      </c>
      <c r="C2712" s="3">
        <f ca="1">OFFSET(InputPriceData!G$15,CalculationsAndCharts!$A2712+$A$11,IF($C$7,8,0),1,1)</f>
        <v>430000</v>
      </c>
      <c r="D2712" s="4">
        <f ca="1">OFFSET(InputPriceData!C$15,CalculationsAndCharts!$A2712+$A$11,IF($C$7,8,0),1,1)</f>
        <v>27.8</v>
      </c>
      <c r="E2712" s="4">
        <f ca="1">OFFSET(InputPriceData!D$15,CalculationsAndCharts!$A2712+$A$11,IF($C$7,8,0),1,1)</f>
        <v>27.91</v>
      </c>
      <c r="F2712" s="4">
        <f ca="1">OFFSET(InputPriceData!E$15,CalculationsAndCharts!$A2712+$A$11,IF($C$7,8,0),1,1)</f>
        <v>27.64</v>
      </c>
      <c r="G2712" s="4">
        <f ca="1">OFFSET(InputPriceData!F$15,CalculationsAndCharts!$A2712+$A$11,IF($C$7,8,0),1,1)</f>
        <v>27.71</v>
      </c>
      <c r="H2712" s="133"/>
      <c r="I2712" s="133"/>
      <c r="J2712" s="37">
        <f t="shared" ca="1" si="791"/>
        <v>121</v>
      </c>
      <c r="K2712" s="124">
        <f t="shared" ca="1" si="792"/>
        <v>-3.9999999999999147E-2</v>
      </c>
      <c r="L2712" s="343">
        <f t="shared" ca="1" si="783"/>
        <v>0.12954497325954267</v>
      </c>
      <c r="M2712" s="345">
        <f t="shared" ca="1" si="793"/>
        <v>0.52565512565645789</v>
      </c>
      <c r="N2712" s="344">
        <f t="shared" ca="1" si="784"/>
        <v>0.24644480180377207</v>
      </c>
      <c r="O2712" s="4"/>
      <c r="P2712" s="4"/>
      <c r="Q2712" s="3"/>
      <c r="S2712" s="4"/>
      <c r="T2712" s="4" t="b">
        <f t="shared" ca="1" si="785"/>
        <v>0</v>
      </c>
      <c r="U2712" t="b">
        <f t="shared" ca="1" si="786"/>
        <v>0</v>
      </c>
      <c r="W2712" s="317" t="b">
        <f t="shared" ca="1" si="787"/>
        <v>0</v>
      </c>
      <c r="X2712" s="317" t="b">
        <f t="shared" ca="1" si="794"/>
        <v>1</v>
      </c>
      <c r="Y2712" s="317" t="b">
        <f t="shared" ca="1" si="788"/>
        <v>0</v>
      </c>
      <c r="Z2712" t="b">
        <f t="shared" ca="1" si="789"/>
        <v>0</v>
      </c>
      <c r="AA2712" s="37" t="b">
        <f t="shared" ca="1" si="795"/>
        <v>0</v>
      </c>
      <c r="AB2712" t="b">
        <f t="shared" ca="1" si="790"/>
        <v>0</v>
      </c>
      <c r="AD2712" t="b">
        <f t="shared" ca="1" si="796"/>
        <v>0</v>
      </c>
      <c r="AE2712" s="37" t="b">
        <f t="shared" ca="1" si="797"/>
        <v>0</v>
      </c>
      <c r="AF2712" t="b">
        <f t="shared" ca="1" si="798"/>
        <v>0</v>
      </c>
      <c r="AG2712" s="317" t="b">
        <f t="shared" ca="1" si="799"/>
        <v>0</v>
      </c>
      <c r="AH2712" s="317" t="b">
        <f t="shared" ca="1" si="800"/>
        <v>1</v>
      </c>
      <c r="AI2712" s="317" t="b">
        <f t="shared" ca="1" si="801"/>
        <v>0</v>
      </c>
    </row>
    <row r="2713" spans="1:35" x14ac:dyDescent="0.25">
      <c r="A2713">
        <v>2681</v>
      </c>
      <c r="B2713" s="169">
        <f ca="1">OFFSET(InputPriceData!B$15,CalculationsAndCharts!$A2713+$A$11,0,1,1)</f>
        <v>37951</v>
      </c>
      <c r="C2713" s="3">
        <f ca="1">OFFSET(InputPriceData!G$15,CalculationsAndCharts!$A2713+$A$11,IF($C$7,8,0),1,1)</f>
        <v>1051500</v>
      </c>
      <c r="D2713" s="4">
        <f ca="1">OFFSET(InputPriceData!C$15,CalculationsAndCharts!$A2713+$A$11,IF($C$7,8,0),1,1)</f>
        <v>27.7</v>
      </c>
      <c r="E2713" s="4">
        <f ca="1">OFFSET(InputPriceData!D$15,CalculationsAndCharts!$A2713+$A$11,IF($C$7,8,0),1,1)</f>
        <v>27.88</v>
      </c>
      <c r="F2713" s="4">
        <f ca="1">OFFSET(InputPriceData!E$15,CalculationsAndCharts!$A2713+$A$11,IF($C$7,8,0),1,1)</f>
        <v>27.5</v>
      </c>
      <c r="G2713" s="4">
        <f ca="1">OFFSET(InputPriceData!F$15,CalculationsAndCharts!$A2713+$A$11,IF($C$7,8,0),1,1)</f>
        <v>27.86</v>
      </c>
      <c r="H2713" s="133"/>
      <c r="I2713" s="133"/>
      <c r="J2713" s="37">
        <f t="shared" ca="1" si="791"/>
        <v>120</v>
      </c>
      <c r="K2713" s="124">
        <f t="shared" ca="1" si="792"/>
        <v>9.9999999999997868E-2</v>
      </c>
      <c r="L2713" s="343">
        <f t="shared" ca="1" si="783"/>
        <v>0.11655992012389327</v>
      </c>
      <c r="M2713" s="345">
        <f t="shared" ca="1" si="793"/>
        <v>0.53042898653527537</v>
      </c>
      <c r="N2713" s="344">
        <f t="shared" ca="1" si="784"/>
        <v>0.21974651288432487</v>
      </c>
      <c r="O2713" s="4"/>
      <c r="P2713" s="4"/>
      <c r="Q2713" s="3"/>
      <c r="S2713" s="4"/>
      <c r="T2713" s="4" t="b">
        <f t="shared" ca="1" si="785"/>
        <v>0</v>
      </c>
      <c r="U2713" t="b">
        <f t="shared" ca="1" si="786"/>
        <v>0</v>
      </c>
      <c r="W2713" s="317" t="b">
        <f t="shared" ca="1" si="787"/>
        <v>0</v>
      </c>
      <c r="X2713" s="317" t="b">
        <f t="shared" ca="1" si="794"/>
        <v>1</v>
      </c>
      <c r="Y2713" s="317" t="b">
        <f t="shared" ca="1" si="788"/>
        <v>0</v>
      </c>
      <c r="Z2713" t="b">
        <f t="shared" ca="1" si="789"/>
        <v>0</v>
      </c>
      <c r="AA2713" s="37" t="b">
        <f t="shared" ca="1" si="795"/>
        <v>0</v>
      </c>
      <c r="AB2713" t="b">
        <f t="shared" ca="1" si="790"/>
        <v>0</v>
      </c>
      <c r="AD2713" t="b">
        <f t="shared" ca="1" si="796"/>
        <v>0</v>
      </c>
      <c r="AE2713" s="37" t="b">
        <f t="shared" ca="1" si="797"/>
        <v>0</v>
      </c>
      <c r="AF2713" t="b">
        <f t="shared" ca="1" si="798"/>
        <v>0</v>
      </c>
      <c r="AG2713" s="317" t="b">
        <f t="shared" ca="1" si="799"/>
        <v>0</v>
      </c>
      <c r="AH2713" s="317" t="b">
        <f t="shared" ca="1" si="800"/>
        <v>1</v>
      </c>
      <c r="AI2713" s="317" t="b">
        <f t="shared" ca="1" si="801"/>
        <v>0</v>
      </c>
    </row>
    <row r="2714" spans="1:35" x14ac:dyDescent="0.25">
      <c r="A2714">
        <v>2682</v>
      </c>
      <c r="B2714" s="169">
        <f ca="1">OFFSET(InputPriceData!B$15,CalculationsAndCharts!$A2714+$A$11,0,1,1)</f>
        <v>37950</v>
      </c>
      <c r="C2714" s="3">
        <f ca="1">OFFSET(InputPriceData!G$15,CalculationsAndCharts!$A2714+$A$11,IF($C$7,8,0),1,1)</f>
        <v>1824000</v>
      </c>
      <c r="D2714" s="4">
        <f ca="1">OFFSET(InputPriceData!C$15,CalculationsAndCharts!$A2714+$A$11,IF($C$7,8,0),1,1)</f>
        <v>27.63</v>
      </c>
      <c r="E2714" s="4">
        <f ca="1">OFFSET(InputPriceData!D$15,CalculationsAndCharts!$A2714+$A$11,IF($C$7,8,0),1,1)</f>
        <v>27.95</v>
      </c>
      <c r="F2714" s="4">
        <f ca="1">OFFSET(InputPriceData!E$15,CalculationsAndCharts!$A2714+$A$11,IF($C$7,8,0),1,1)</f>
        <v>27.43</v>
      </c>
      <c r="G2714" s="4">
        <f ca="1">OFFSET(InputPriceData!F$15,CalculationsAndCharts!$A2714+$A$11,IF($C$7,8,0),1,1)</f>
        <v>27.75</v>
      </c>
      <c r="H2714" s="133"/>
      <c r="I2714" s="133"/>
      <c r="J2714" s="37">
        <f t="shared" ca="1" si="791"/>
        <v>119</v>
      </c>
      <c r="K2714" s="124">
        <f t="shared" ca="1" si="792"/>
        <v>0.44999999999999929</v>
      </c>
      <c r="L2714" s="343">
        <f t="shared" ca="1" si="783"/>
        <v>8.564793796506745E-2</v>
      </c>
      <c r="M2714" s="345">
        <f t="shared" ca="1" si="793"/>
        <v>0.53524620235648368</v>
      </c>
      <c r="N2714" s="344">
        <f t="shared" ca="1" si="784"/>
        <v>0.16001596571445523</v>
      </c>
      <c r="O2714" s="4"/>
      <c r="P2714" s="4"/>
      <c r="Q2714" s="3"/>
      <c r="S2714" s="4"/>
      <c r="T2714" s="4" t="b">
        <f t="shared" ca="1" si="785"/>
        <v>0</v>
      </c>
      <c r="U2714" t="b">
        <f t="shared" ca="1" si="786"/>
        <v>0</v>
      </c>
      <c r="W2714" s="317" t="b">
        <f t="shared" ca="1" si="787"/>
        <v>0</v>
      </c>
      <c r="X2714" s="317" t="b">
        <f t="shared" ca="1" si="794"/>
        <v>1</v>
      </c>
      <c r="Y2714" s="317" t="b">
        <f t="shared" ca="1" si="788"/>
        <v>0</v>
      </c>
      <c r="Z2714" t="b">
        <f t="shared" ca="1" si="789"/>
        <v>0</v>
      </c>
      <c r="AA2714" s="37" t="b">
        <f t="shared" ca="1" si="795"/>
        <v>0</v>
      </c>
      <c r="AB2714" t="b">
        <f t="shared" ca="1" si="790"/>
        <v>0</v>
      </c>
      <c r="AD2714" t="b">
        <f t="shared" ca="1" si="796"/>
        <v>0</v>
      </c>
      <c r="AE2714" s="37" t="b">
        <f t="shared" ca="1" si="797"/>
        <v>0</v>
      </c>
      <c r="AF2714" t="b">
        <f t="shared" ca="1" si="798"/>
        <v>0</v>
      </c>
      <c r="AG2714" s="317" t="b">
        <f t="shared" ca="1" si="799"/>
        <v>0</v>
      </c>
      <c r="AH2714" s="317" t="b">
        <f t="shared" ca="1" si="800"/>
        <v>1</v>
      </c>
      <c r="AI2714" s="317" t="b">
        <f t="shared" ca="1" si="801"/>
        <v>0</v>
      </c>
    </row>
    <row r="2715" spans="1:35" x14ac:dyDescent="0.25">
      <c r="A2715">
        <v>2683</v>
      </c>
      <c r="B2715" s="169">
        <f ca="1">OFFSET(InputPriceData!B$15,CalculationsAndCharts!$A2715+$A$11,0,1,1)</f>
        <v>37949</v>
      </c>
      <c r="C2715" s="3">
        <f ca="1">OFFSET(InputPriceData!G$15,CalculationsAndCharts!$A2715+$A$11,IF($C$7,8,0),1,1)</f>
        <v>1624300</v>
      </c>
      <c r="D2715" s="4">
        <f ca="1">OFFSET(InputPriceData!C$15,CalculationsAndCharts!$A2715+$A$11,IF($C$7,8,0),1,1)</f>
        <v>27.32</v>
      </c>
      <c r="E2715" s="4">
        <f ca="1">OFFSET(InputPriceData!D$15,CalculationsAndCharts!$A2715+$A$11,IF($C$7,8,0),1,1)</f>
        <v>27.76</v>
      </c>
      <c r="F2715" s="4">
        <f ca="1">OFFSET(InputPriceData!E$15,CalculationsAndCharts!$A2715+$A$11,IF($C$7,8,0),1,1)</f>
        <v>27.17</v>
      </c>
      <c r="G2715" s="4">
        <f ca="1">OFFSET(InputPriceData!F$15,CalculationsAndCharts!$A2715+$A$11,IF($C$7,8,0),1,1)</f>
        <v>27.76</v>
      </c>
      <c r="H2715" s="133"/>
      <c r="I2715" s="133"/>
      <c r="J2715" s="37">
        <f t="shared" ca="1" si="791"/>
        <v>118</v>
      </c>
      <c r="K2715" s="124">
        <f t="shared" ca="1" si="792"/>
        <v>0.52000000000000313</v>
      </c>
      <c r="L2715" s="343">
        <f t="shared" ca="1" si="783"/>
        <v>6.0777006483105425E-2</v>
      </c>
      <c r="M2715" s="345">
        <f t="shared" ca="1" si="793"/>
        <v>0.54010716685820759</v>
      </c>
      <c r="N2715" s="344">
        <f t="shared" ca="1" si="784"/>
        <v>0.11252768008364718</v>
      </c>
      <c r="O2715" s="4"/>
      <c r="P2715" s="4"/>
      <c r="Q2715" s="3"/>
      <c r="S2715" s="4"/>
      <c r="T2715" s="4" t="b">
        <f t="shared" ca="1" si="785"/>
        <v>0</v>
      </c>
      <c r="U2715" t="b">
        <f t="shared" ca="1" si="786"/>
        <v>0</v>
      </c>
      <c r="W2715" s="317" t="b">
        <f t="shared" ca="1" si="787"/>
        <v>0</v>
      </c>
      <c r="X2715" s="317" t="b">
        <f t="shared" ca="1" si="794"/>
        <v>1</v>
      </c>
      <c r="Y2715" s="317" t="b">
        <f t="shared" ca="1" si="788"/>
        <v>0</v>
      </c>
      <c r="Z2715" t="b">
        <f t="shared" ca="1" si="789"/>
        <v>0</v>
      </c>
      <c r="AA2715" s="37" t="b">
        <f t="shared" ca="1" si="795"/>
        <v>0</v>
      </c>
      <c r="AB2715" t="b">
        <f t="shared" ca="1" si="790"/>
        <v>0</v>
      </c>
      <c r="AD2715" t="b">
        <f t="shared" ca="1" si="796"/>
        <v>0</v>
      </c>
      <c r="AE2715" s="37" t="b">
        <f t="shared" ca="1" si="797"/>
        <v>0</v>
      </c>
      <c r="AF2715" t="b">
        <f t="shared" ca="1" si="798"/>
        <v>0</v>
      </c>
      <c r="AG2715" s="317" t="b">
        <f t="shared" ca="1" si="799"/>
        <v>0</v>
      </c>
      <c r="AH2715" s="317" t="b">
        <f t="shared" ca="1" si="800"/>
        <v>1</v>
      </c>
      <c r="AI2715" s="317" t="b">
        <f t="shared" ca="1" si="801"/>
        <v>0</v>
      </c>
    </row>
    <row r="2716" spans="1:35" x14ac:dyDescent="0.25">
      <c r="A2716">
        <v>2684</v>
      </c>
      <c r="B2716" s="169">
        <f ca="1">OFFSET(InputPriceData!B$15,CalculationsAndCharts!$A2716+$A$11,0,1,1)</f>
        <v>37946</v>
      </c>
      <c r="C2716" s="3">
        <f ca="1">OFFSET(InputPriceData!G$15,CalculationsAndCharts!$A2716+$A$11,IF($C$7,8,0),1,1)</f>
        <v>1673400</v>
      </c>
      <c r="D2716" s="4">
        <f ca="1">OFFSET(InputPriceData!C$15,CalculationsAndCharts!$A2716+$A$11,IF($C$7,8,0),1,1)</f>
        <v>27.38</v>
      </c>
      <c r="E2716" s="4">
        <f ca="1">OFFSET(InputPriceData!D$15,CalculationsAndCharts!$A2716+$A$11,IF($C$7,8,0),1,1)</f>
        <v>27.39</v>
      </c>
      <c r="F2716" s="4">
        <f ca="1">OFFSET(InputPriceData!E$15,CalculationsAndCharts!$A2716+$A$11,IF($C$7,8,0),1,1)</f>
        <v>27.24</v>
      </c>
      <c r="G2716" s="4">
        <f ca="1">OFFSET(InputPriceData!F$15,CalculationsAndCharts!$A2716+$A$11,IF($C$7,8,0),1,1)</f>
        <v>27.3</v>
      </c>
      <c r="H2716" s="133"/>
      <c r="I2716" s="133"/>
      <c r="J2716" s="37">
        <f t="shared" ca="1" si="791"/>
        <v>117</v>
      </c>
      <c r="K2716" s="124">
        <f t="shared" ca="1" si="792"/>
        <v>-0.16000000000000014</v>
      </c>
      <c r="L2716" s="343">
        <f t="shared" ca="1" si="783"/>
        <v>7.4263281139850465E-2</v>
      </c>
      <c r="M2716" s="345">
        <f t="shared" ca="1" si="793"/>
        <v>0.54501227735439717</v>
      </c>
      <c r="N2716" s="344">
        <f t="shared" ca="1" si="784"/>
        <v>0.13625983161395896</v>
      </c>
      <c r="O2716" s="4"/>
      <c r="P2716" s="4"/>
      <c r="Q2716" s="3"/>
      <c r="S2716" s="4"/>
      <c r="T2716" s="4" t="b">
        <f t="shared" ca="1" si="785"/>
        <v>0</v>
      </c>
      <c r="U2716" t="b">
        <f t="shared" ca="1" si="786"/>
        <v>0</v>
      </c>
      <c r="W2716" s="317" t="b">
        <f t="shared" ca="1" si="787"/>
        <v>0</v>
      </c>
      <c r="X2716" s="317" t="b">
        <f t="shared" ca="1" si="794"/>
        <v>1</v>
      </c>
      <c r="Y2716" s="317" t="b">
        <f t="shared" ca="1" si="788"/>
        <v>0</v>
      </c>
      <c r="Z2716" t="b">
        <f t="shared" ca="1" si="789"/>
        <v>0</v>
      </c>
      <c r="AA2716" s="37" t="b">
        <f t="shared" ca="1" si="795"/>
        <v>0</v>
      </c>
      <c r="AB2716" t="b">
        <f t="shared" ca="1" si="790"/>
        <v>0</v>
      </c>
      <c r="AD2716" t="b">
        <f t="shared" ca="1" si="796"/>
        <v>0</v>
      </c>
      <c r="AE2716" s="37" t="b">
        <f t="shared" ca="1" si="797"/>
        <v>0</v>
      </c>
      <c r="AF2716" t="b">
        <f t="shared" ca="1" si="798"/>
        <v>0</v>
      </c>
      <c r="AG2716" s="317" t="b">
        <f t="shared" ca="1" si="799"/>
        <v>0</v>
      </c>
      <c r="AH2716" s="317" t="b">
        <f t="shared" ca="1" si="800"/>
        <v>1</v>
      </c>
      <c r="AI2716" s="317" t="b">
        <f t="shared" ca="1" si="801"/>
        <v>0</v>
      </c>
    </row>
    <row r="2717" spans="1:35" x14ac:dyDescent="0.25">
      <c r="A2717">
        <v>2685</v>
      </c>
      <c r="B2717" s="169">
        <f ca="1">OFFSET(InputPriceData!B$15,CalculationsAndCharts!$A2717+$A$11,0,1,1)</f>
        <v>37945</v>
      </c>
      <c r="C2717" s="3">
        <f ca="1">OFFSET(InputPriceData!G$15,CalculationsAndCharts!$A2717+$A$11,IF($C$7,8,0),1,1)</f>
        <v>1729600</v>
      </c>
      <c r="D2717" s="4">
        <f ca="1">OFFSET(InputPriceData!C$15,CalculationsAndCharts!$A2717+$A$11,IF($C$7,8,0),1,1)</f>
        <v>27.12</v>
      </c>
      <c r="E2717" s="4">
        <f ca="1">OFFSET(InputPriceData!D$15,CalculationsAndCharts!$A2717+$A$11,IF($C$7,8,0),1,1)</f>
        <v>27.43</v>
      </c>
      <c r="F2717" s="4">
        <f ca="1">OFFSET(InputPriceData!E$15,CalculationsAndCharts!$A2717+$A$11,IF($C$7,8,0),1,1)</f>
        <v>27.12</v>
      </c>
      <c r="G2717" s="4">
        <f ca="1">OFFSET(InputPriceData!F$15,CalculationsAndCharts!$A2717+$A$11,IF($C$7,8,0),1,1)</f>
        <v>27.24</v>
      </c>
      <c r="H2717" s="133"/>
      <c r="I2717" s="133"/>
      <c r="J2717" s="37">
        <f t="shared" ca="1" si="791"/>
        <v>116</v>
      </c>
      <c r="K2717" s="124">
        <f t="shared" ca="1" si="792"/>
        <v>0.21999999999999886</v>
      </c>
      <c r="L2717" s="343">
        <f t="shared" ca="1" si="783"/>
        <v>0.10831950532217569</v>
      </c>
      <c r="M2717" s="345">
        <f t="shared" ca="1" si="793"/>
        <v>0.54996193476730293</v>
      </c>
      <c r="N2717" s="344">
        <f t="shared" ca="1" si="784"/>
        <v>0.19695818651159425</v>
      </c>
      <c r="O2717" s="4"/>
      <c r="P2717" s="4"/>
      <c r="Q2717" s="3"/>
      <c r="S2717" s="4"/>
      <c r="T2717" s="4" t="b">
        <f t="shared" ca="1" si="785"/>
        <v>0</v>
      </c>
      <c r="U2717" t="b">
        <f t="shared" ca="1" si="786"/>
        <v>0</v>
      </c>
      <c r="W2717" s="317" t="b">
        <f t="shared" ca="1" si="787"/>
        <v>0</v>
      </c>
      <c r="X2717" s="317" t="b">
        <f t="shared" ca="1" si="794"/>
        <v>1</v>
      </c>
      <c r="Y2717" s="317" t="b">
        <f t="shared" ca="1" si="788"/>
        <v>0</v>
      </c>
      <c r="Z2717" t="b">
        <f t="shared" ca="1" si="789"/>
        <v>0</v>
      </c>
      <c r="AA2717" s="37" t="b">
        <f t="shared" ca="1" si="795"/>
        <v>0</v>
      </c>
      <c r="AB2717" t="b">
        <f t="shared" ca="1" si="790"/>
        <v>0</v>
      </c>
      <c r="AD2717" t="b">
        <f t="shared" ca="1" si="796"/>
        <v>0</v>
      </c>
      <c r="AE2717" s="37" t="b">
        <f t="shared" ca="1" si="797"/>
        <v>0</v>
      </c>
      <c r="AF2717" t="b">
        <f t="shared" ca="1" si="798"/>
        <v>0</v>
      </c>
      <c r="AG2717" s="317" t="b">
        <f t="shared" ca="1" si="799"/>
        <v>0</v>
      </c>
      <c r="AH2717" s="317" t="b">
        <f t="shared" ca="1" si="800"/>
        <v>1</v>
      </c>
      <c r="AI2717" s="317" t="b">
        <f t="shared" ca="1" si="801"/>
        <v>0</v>
      </c>
    </row>
    <row r="2718" spans="1:35" x14ac:dyDescent="0.25">
      <c r="A2718">
        <v>2686</v>
      </c>
      <c r="B2718" s="169">
        <f ca="1">OFFSET(InputPriceData!B$15,CalculationsAndCharts!$A2718+$A$11,0,1,1)</f>
        <v>37944</v>
      </c>
      <c r="C2718" s="3">
        <f ca="1">OFFSET(InputPriceData!G$15,CalculationsAndCharts!$A2718+$A$11,IF($C$7,8,0),1,1)</f>
        <v>2636800</v>
      </c>
      <c r="D2718" s="4">
        <f ca="1">OFFSET(InputPriceData!C$15,CalculationsAndCharts!$A2718+$A$11,IF($C$7,8,0),1,1)</f>
        <v>27.1</v>
      </c>
      <c r="E2718" s="4">
        <f ca="1">OFFSET(InputPriceData!D$15,CalculationsAndCharts!$A2718+$A$11,IF($C$7,8,0),1,1)</f>
        <v>27.6</v>
      </c>
      <c r="F2718" s="4">
        <f ca="1">OFFSET(InputPriceData!E$15,CalculationsAndCharts!$A2718+$A$11,IF($C$7,8,0),1,1)</f>
        <v>26.98</v>
      </c>
      <c r="G2718" s="4">
        <f ca="1">OFFSET(InputPriceData!F$15,CalculationsAndCharts!$A2718+$A$11,IF($C$7,8,0),1,1)</f>
        <v>27.46</v>
      </c>
      <c r="H2718" s="133"/>
      <c r="I2718" s="133"/>
      <c r="J2718" s="37">
        <f t="shared" ca="1" si="791"/>
        <v>115</v>
      </c>
      <c r="K2718" s="124">
        <f t="shared" ca="1" si="792"/>
        <v>0.12000000000000099</v>
      </c>
      <c r="L2718" s="343">
        <f t="shared" ca="1" si="783"/>
        <v>0.15177307027388282</v>
      </c>
      <c r="M2718" s="345">
        <f t="shared" ca="1" si="793"/>
        <v>0.55495654366024516</v>
      </c>
      <c r="N2718" s="344">
        <f t="shared" ca="1" si="784"/>
        <v>0.2734864053910519</v>
      </c>
      <c r="O2718" s="4"/>
      <c r="P2718" s="4"/>
      <c r="Q2718" s="3"/>
      <c r="S2718" s="4"/>
      <c r="T2718" s="4" t="b">
        <f t="shared" ca="1" si="785"/>
        <v>0</v>
      </c>
      <c r="U2718" t="b">
        <f t="shared" ca="1" si="786"/>
        <v>0</v>
      </c>
      <c r="W2718" s="317" t="b">
        <f t="shared" ca="1" si="787"/>
        <v>0</v>
      </c>
      <c r="X2718" s="317" t="b">
        <f t="shared" ca="1" si="794"/>
        <v>1</v>
      </c>
      <c r="Y2718" s="317" t="b">
        <f t="shared" ca="1" si="788"/>
        <v>0</v>
      </c>
      <c r="Z2718" t="b">
        <f t="shared" ca="1" si="789"/>
        <v>0</v>
      </c>
      <c r="AA2718" s="37" t="b">
        <f t="shared" ca="1" si="795"/>
        <v>0</v>
      </c>
      <c r="AB2718" t="b">
        <f t="shared" ca="1" si="790"/>
        <v>0</v>
      </c>
      <c r="AD2718" t="b">
        <f t="shared" ca="1" si="796"/>
        <v>0</v>
      </c>
      <c r="AE2718" s="37" t="b">
        <f t="shared" ca="1" si="797"/>
        <v>0</v>
      </c>
      <c r="AF2718" t="b">
        <f t="shared" ca="1" si="798"/>
        <v>0</v>
      </c>
      <c r="AG2718" s="317" t="b">
        <f t="shared" ca="1" si="799"/>
        <v>0</v>
      </c>
      <c r="AH2718" s="317" t="b">
        <f t="shared" ca="1" si="800"/>
        <v>1</v>
      </c>
      <c r="AI2718" s="317" t="b">
        <f t="shared" ca="1" si="801"/>
        <v>0</v>
      </c>
    </row>
    <row r="2719" spans="1:35" x14ac:dyDescent="0.25">
      <c r="A2719">
        <v>2687</v>
      </c>
      <c r="B2719" s="169">
        <f ca="1">OFFSET(InputPriceData!B$15,CalculationsAndCharts!$A2719+$A$11,0,1,1)</f>
        <v>37943</v>
      </c>
      <c r="C2719" s="3">
        <f ca="1">OFFSET(InputPriceData!G$15,CalculationsAndCharts!$A2719+$A$11,IF($C$7,8,0),1,1)</f>
        <v>1774300</v>
      </c>
      <c r="D2719" s="4">
        <f ca="1">OFFSET(InputPriceData!C$15,CalculationsAndCharts!$A2719+$A$11,IF($C$7,8,0),1,1)</f>
        <v>27.3</v>
      </c>
      <c r="E2719" s="4">
        <f ca="1">OFFSET(InputPriceData!D$15,CalculationsAndCharts!$A2719+$A$11,IF($C$7,8,0),1,1)</f>
        <v>27.33</v>
      </c>
      <c r="F2719" s="4">
        <f ca="1">OFFSET(InputPriceData!E$15,CalculationsAndCharts!$A2719+$A$11,IF($C$7,8,0),1,1)</f>
        <v>26.9</v>
      </c>
      <c r="G2719" s="4">
        <f ca="1">OFFSET(InputPriceData!F$15,CalculationsAndCharts!$A2719+$A$11,IF($C$7,8,0),1,1)</f>
        <v>27.02</v>
      </c>
      <c r="H2719" s="133"/>
      <c r="I2719" s="133"/>
      <c r="J2719" s="37">
        <f t="shared" ca="1" si="791"/>
        <v>114</v>
      </c>
      <c r="K2719" s="124">
        <f t="shared" ca="1" si="792"/>
        <v>-0.69000000000000128</v>
      </c>
      <c r="L2719" s="343">
        <f t="shared" ca="1" si="783"/>
        <v>0.2217747882557049</v>
      </c>
      <c r="M2719" s="345">
        <f t="shared" ca="1" si="793"/>
        <v>0.55999651227068126</v>
      </c>
      <c r="N2719" s="344">
        <f t="shared" ca="1" si="784"/>
        <v>0.39602887410217891</v>
      </c>
      <c r="O2719" s="4"/>
      <c r="P2719" s="4"/>
      <c r="Q2719" s="3"/>
      <c r="S2719" s="4"/>
      <c r="T2719" s="4" t="b">
        <f t="shared" ca="1" si="785"/>
        <v>0</v>
      </c>
      <c r="U2719" t="b">
        <f t="shared" ca="1" si="786"/>
        <v>0</v>
      </c>
      <c r="W2719" s="317" t="b">
        <f t="shared" ca="1" si="787"/>
        <v>0</v>
      </c>
      <c r="X2719" s="317" t="b">
        <f t="shared" ca="1" si="794"/>
        <v>1</v>
      </c>
      <c r="Y2719" s="317" t="b">
        <f t="shared" ca="1" si="788"/>
        <v>0</v>
      </c>
      <c r="Z2719" t="b">
        <f t="shared" ca="1" si="789"/>
        <v>0</v>
      </c>
      <c r="AA2719" s="37" t="b">
        <f t="shared" ca="1" si="795"/>
        <v>0</v>
      </c>
      <c r="AB2719" t="b">
        <f t="shared" ca="1" si="790"/>
        <v>0</v>
      </c>
      <c r="AD2719" t="b">
        <f t="shared" ca="1" si="796"/>
        <v>0</v>
      </c>
      <c r="AE2719" s="37" t="b">
        <f t="shared" ca="1" si="797"/>
        <v>0</v>
      </c>
      <c r="AF2719" t="b">
        <f t="shared" ca="1" si="798"/>
        <v>0</v>
      </c>
      <c r="AG2719" s="317" t="b">
        <f t="shared" ca="1" si="799"/>
        <v>0</v>
      </c>
      <c r="AH2719" s="317" t="b">
        <f t="shared" ca="1" si="800"/>
        <v>1</v>
      </c>
      <c r="AI2719" s="317" t="b">
        <f t="shared" ca="1" si="801"/>
        <v>0</v>
      </c>
    </row>
    <row r="2720" spans="1:35" x14ac:dyDescent="0.25">
      <c r="A2720">
        <v>2688</v>
      </c>
      <c r="B2720" s="169">
        <f ca="1">OFFSET(InputPriceData!B$15,CalculationsAndCharts!$A2720+$A$11,0,1,1)</f>
        <v>37942</v>
      </c>
      <c r="C2720" s="3">
        <f ca="1">OFFSET(InputPriceData!G$15,CalculationsAndCharts!$A2720+$A$11,IF($C$7,8,0),1,1)</f>
        <v>2182900</v>
      </c>
      <c r="D2720" s="4">
        <f ca="1">OFFSET(InputPriceData!C$15,CalculationsAndCharts!$A2720+$A$11,IF($C$7,8,0),1,1)</f>
        <v>27.71</v>
      </c>
      <c r="E2720" s="4">
        <f ca="1">OFFSET(InputPriceData!D$15,CalculationsAndCharts!$A2720+$A$11,IF($C$7,8,0),1,1)</f>
        <v>27.71</v>
      </c>
      <c r="F2720" s="4">
        <f ca="1">OFFSET(InputPriceData!E$15,CalculationsAndCharts!$A2720+$A$11,IF($C$7,8,0),1,1)</f>
        <v>27.21</v>
      </c>
      <c r="G2720" s="4">
        <f ca="1">OFFSET(InputPriceData!F$15,CalculationsAndCharts!$A2720+$A$11,IF($C$7,8,0),1,1)</f>
        <v>27.34</v>
      </c>
      <c r="H2720" s="133"/>
      <c r="I2720" s="133"/>
      <c r="J2720" s="37">
        <f t="shared" ca="1" si="791"/>
        <v>113</v>
      </c>
      <c r="K2720" s="124">
        <f t="shared" ca="1" si="792"/>
        <v>-0.71000000000000085</v>
      </c>
      <c r="L2720" s="343">
        <f t="shared" ca="1" si="783"/>
        <v>0.26848892005334157</v>
      </c>
      <c r="M2720" s="345">
        <f t="shared" ca="1" si="793"/>
        <v>0.56508225254357347</v>
      </c>
      <c r="N2720" s="344">
        <f t="shared" ca="1" si="784"/>
        <v>0.4751324587611932</v>
      </c>
      <c r="O2720" s="4"/>
      <c r="P2720" s="4"/>
      <c r="Q2720" s="3"/>
      <c r="S2720" s="4"/>
      <c r="T2720" s="4" t="b">
        <f t="shared" ca="1" si="785"/>
        <v>0</v>
      </c>
      <c r="U2720" t="b">
        <f t="shared" ca="1" si="786"/>
        <v>0</v>
      </c>
      <c r="W2720" s="317" t="b">
        <f t="shared" ca="1" si="787"/>
        <v>0</v>
      </c>
      <c r="X2720" s="317" t="b">
        <f t="shared" ca="1" si="794"/>
        <v>1</v>
      </c>
      <c r="Y2720" s="317" t="b">
        <f t="shared" ca="1" si="788"/>
        <v>0</v>
      </c>
      <c r="Z2720" t="b">
        <f t="shared" ca="1" si="789"/>
        <v>0</v>
      </c>
      <c r="AA2720" s="37" t="b">
        <f t="shared" ca="1" si="795"/>
        <v>0</v>
      </c>
      <c r="AB2720" t="b">
        <f t="shared" ca="1" si="790"/>
        <v>0</v>
      </c>
      <c r="AD2720" t="b">
        <f t="shared" ca="1" si="796"/>
        <v>0</v>
      </c>
      <c r="AE2720" s="37" t="b">
        <f t="shared" ca="1" si="797"/>
        <v>0</v>
      </c>
      <c r="AF2720" t="b">
        <f t="shared" ca="1" si="798"/>
        <v>0</v>
      </c>
      <c r="AG2720" s="317" t="b">
        <f t="shared" ca="1" si="799"/>
        <v>0</v>
      </c>
      <c r="AH2720" s="317" t="b">
        <f t="shared" ca="1" si="800"/>
        <v>1</v>
      </c>
      <c r="AI2720" s="317" t="b">
        <f t="shared" ca="1" si="801"/>
        <v>0</v>
      </c>
    </row>
    <row r="2721" spans="1:35" x14ac:dyDescent="0.25">
      <c r="A2721">
        <v>2689</v>
      </c>
      <c r="B2721" s="169">
        <f ca="1">OFFSET(InputPriceData!B$15,CalculationsAndCharts!$A2721+$A$11,0,1,1)</f>
        <v>37939</v>
      </c>
      <c r="C2721" s="3">
        <f ca="1">OFFSET(InputPriceData!G$15,CalculationsAndCharts!$A2721+$A$11,IF($C$7,8,0),1,1)</f>
        <v>2376800</v>
      </c>
      <c r="D2721" s="4">
        <f ca="1">OFFSET(InputPriceData!C$15,CalculationsAndCharts!$A2721+$A$11,IF($C$7,8,0),1,1)</f>
        <v>27.92</v>
      </c>
      <c r="E2721" s="4">
        <f ca="1">OFFSET(InputPriceData!D$15,CalculationsAndCharts!$A2721+$A$11,IF($C$7,8,0),1,1)</f>
        <v>28.02</v>
      </c>
      <c r="F2721" s="4">
        <f ca="1">OFFSET(InputPriceData!E$15,CalculationsAndCharts!$A2721+$A$11,IF($C$7,8,0),1,1)</f>
        <v>27.46</v>
      </c>
      <c r="G2721" s="4">
        <f ca="1">OFFSET(InputPriceData!F$15,CalculationsAndCharts!$A2721+$A$11,IF($C$7,8,0),1,1)</f>
        <v>27.71</v>
      </c>
      <c r="H2721" s="133"/>
      <c r="I2721" s="133"/>
      <c r="J2721" s="37">
        <f t="shared" ca="1" si="791"/>
        <v>112</v>
      </c>
      <c r="K2721" s="124">
        <f t="shared" ca="1" si="792"/>
        <v>0.51999999999999957</v>
      </c>
      <c r="L2721" s="343">
        <f t="shared" ref="L2721:L2784" ca="1" si="802">IF(J2721&gt;3,($D$21*(K2721+K2722)/2+$D$22*L2722+$D$23*L2723),IF(J2721=1,0,IF(J2721=2,($D$21*0*(G2721+G2722)/2+$D$22*L2722),IF(J2721=3,($D$21*0*(G2721+G2722)/2+$D$22*L2722+$D$23*L2723),0))))</f>
        <v>0.22200527574492135</v>
      </c>
      <c r="M2721" s="345">
        <f t="shared" ca="1" si="793"/>
        <v>0.57021418016505898</v>
      </c>
      <c r="N2721" s="344">
        <f t="shared" ref="N2721:N2784" ca="1" si="803">IF(M2721=0,0,L2721/M2721)</f>
        <v>0.38933664483871278</v>
      </c>
      <c r="O2721" s="4"/>
      <c r="P2721" s="4"/>
      <c r="Q2721" s="3"/>
      <c r="S2721" s="4"/>
      <c r="T2721" s="4" t="b">
        <f t="shared" ref="T2721:T2784" ca="1" si="804">AND(N2722&lt;0,N2721&gt;0)</f>
        <v>0</v>
      </c>
      <c r="U2721" t="b">
        <f t="shared" ref="U2721:U2784" ca="1" si="805">AND(N2722&gt;0,N2721&lt;0)</f>
        <v>0</v>
      </c>
      <c r="W2721" s="317" t="b">
        <f t="shared" ref="W2721:W2784" ca="1" si="806">AND(T2722&lt;&gt;T2723,T2722,NOT(X2722))</f>
        <v>0</v>
      </c>
      <c r="X2721" s="317" t="b">
        <f t="shared" ca="1" si="794"/>
        <v>1</v>
      </c>
      <c r="Y2721" s="317" t="b">
        <f t="shared" ref="Y2721:Y2784" ca="1" si="807">AND(X2722,AND(U2722&lt;&gt;U2723,U2722))</f>
        <v>0</v>
      </c>
      <c r="Z2721" t="b">
        <f t="shared" ref="Z2721:Z2784" ca="1" si="808">AND(U2722&lt;&gt;U2723,U2722,NOT(AA2722))</f>
        <v>0</v>
      </c>
      <c r="AA2721" s="37" t="b">
        <f t="shared" ca="1" si="795"/>
        <v>0</v>
      </c>
      <c r="AB2721" t="b">
        <f t="shared" ref="AB2721:AB2784" ca="1" si="809">AND(AA2722,AND(T2722&lt;&gt;T2723,T2722))</f>
        <v>0</v>
      </c>
      <c r="AD2721" t="b">
        <f t="shared" ca="1" si="796"/>
        <v>0</v>
      </c>
      <c r="AE2721" s="37" t="b">
        <f t="shared" ca="1" si="797"/>
        <v>0</v>
      </c>
      <c r="AF2721" t="b">
        <f t="shared" ca="1" si="798"/>
        <v>0</v>
      </c>
      <c r="AG2721" s="317" t="b">
        <f t="shared" ca="1" si="799"/>
        <v>0</v>
      </c>
      <c r="AH2721" s="317" t="b">
        <f t="shared" ca="1" si="800"/>
        <v>1</v>
      </c>
      <c r="AI2721" s="317" t="b">
        <f t="shared" ca="1" si="801"/>
        <v>0</v>
      </c>
    </row>
    <row r="2722" spans="1:35" x14ac:dyDescent="0.25">
      <c r="A2722">
        <v>2690</v>
      </c>
      <c r="B2722" s="169">
        <f ca="1">OFFSET(InputPriceData!B$15,CalculationsAndCharts!$A2722+$A$11,0,1,1)</f>
        <v>37938</v>
      </c>
      <c r="C2722" s="3">
        <f ca="1">OFFSET(InputPriceData!G$15,CalculationsAndCharts!$A2722+$A$11,IF($C$7,8,0),1,1)</f>
        <v>4718700</v>
      </c>
      <c r="D2722" s="4">
        <f ca="1">OFFSET(InputPriceData!C$15,CalculationsAndCharts!$A2722+$A$11,IF($C$7,8,0),1,1)</f>
        <v>27.22</v>
      </c>
      <c r="E2722" s="4">
        <f ca="1">OFFSET(InputPriceData!D$15,CalculationsAndCharts!$A2722+$A$11,IF($C$7,8,0),1,1)</f>
        <v>28.13</v>
      </c>
      <c r="F2722" s="4">
        <f ca="1">OFFSET(InputPriceData!E$15,CalculationsAndCharts!$A2722+$A$11,IF($C$7,8,0),1,1)</f>
        <v>27.22</v>
      </c>
      <c r="G2722" s="4">
        <f ca="1">OFFSET(InputPriceData!F$15,CalculationsAndCharts!$A2722+$A$11,IF($C$7,8,0),1,1)</f>
        <v>28.05</v>
      </c>
      <c r="H2722" s="133"/>
      <c r="I2722" s="133"/>
      <c r="J2722" s="37">
        <f t="shared" ref="J2722:J2785" ca="1" si="810">$A$8-A2722+1</f>
        <v>111</v>
      </c>
      <c r="K2722" s="124">
        <f t="shared" ref="K2722:K2785" ca="1" si="811">IF(J2722&gt;2,G2722-G2724,0)</f>
        <v>1.4800000000000004</v>
      </c>
      <c r="L2722" s="343">
        <f t="shared" ca="1" si="802"/>
        <v>0.11046749539787409</v>
      </c>
      <c r="M2722" s="345">
        <f t="shared" ref="M2722:M2785" ca="1" si="812">MAX(IF(J2722=1,0.0000001,0.991*M2723),ABS(L2722))</f>
        <v>0.57539271459642682</v>
      </c>
      <c r="N2722" s="344">
        <f t="shared" ca="1" si="803"/>
        <v>0.19198626015860246</v>
      </c>
      <c r="O2722" s="4"/>
      <c r="P2722" s="4"/>
      <c r="Q2722" s="3"/>
      <c r="S2722" s="4"/>
      <c r="T2722" s="4" t="b">
        <f t="shared" ca="1" si="804"/>
        <v>0</v>
      </c>
      <c r="U2722" t="b">
        <f t="shared" ca="1" si="805"/>
        <v>0</v>
      </c>
      <c r="W2722" s="317" t="b">
        <f t="shared" ca="1" si="806"/>
        <v>0</v>
      </c>
      <c r="X2722" s="317" t="b">
        <f t="shared" ref="X2722:X2785" ca="1" si="813">IF(X2723,IF(Y2722,FALSE,X2723),IF(W2722,TRUE,X2723))</f>
        <v>1</v>
      </c>
      <c r="Y2722" s="317" t="b">
        <f t="shared" ca="1" si="807"/>
        <v>0</v>
      </c>
      <c r="Z2722" t="b">
        <f t="shared" ca="1" si="808"/>
        <v>0</v>
      </c>
      <c r="AA2722" s="37" t="b">
        <f t="shared" ref="AA2722:AA2785" ca="1" si="814">IF(AA2723,IF(AB2722,FALSE,AA2723),IF(Z2722,TRUE,AA2723))</f>
        <v>0</v>
      </c>
      <c r="AB2722" t="b">
        <f t="shared" ca="1" si="809"/>
        <v>0</v>
      </c>
      <c r="AD2722" t="b">
        <f t="shared" ref="AD2722:AD2785" ca="1" si="815">AND($U2723&lt;&gt;$U2724,$U2723,NOT(AE2723))</f>
        <v>0</v>
      </c>
      <c r="AE2722" s="37" t="b">
        <f t="shared" ref="AE2722:AE2785" ca="1" si="816">IF(AE2723,IF(AF2722,FALSE,AE2723),IF(AD2722,TRUE,AE2723))</f>
        <v>0</v>
      </c>
      <c r="AF2722" t="b">
        <f t="shared" ref="AF2722:AF2785" ca="1" si="817">AND(AE2723,AND($T2723&lt;&gt;$T2724,$T2723))</f>
        <v>0</v>
      </c>
      <c r="AG2722" s="317" t="b">
        <f t="shared" ref="AG2722:AG2785" ca="1" si="818">AND($T2723&lt;&gt;$T2724,$T2723,NOT(AH2723))</f>
        <v>0</v>
      </c>
      <c r="AH2722" s="317" t="b">
        <f t="shared" ref="AH2722:AH2785" ca="1" si="819">IF(AH2723,IF(AI2722,FALSE,AH2723),IF(AG2722,TRUE,AH2723))</f>
        <v>1</v>
      </c>
      <c r="AI2722" s="317" t="b">
        <f t="shared" ref="AI2722:AI2785" ca="1" si="820">AND(AH2723,AND($U2723&lt;&gt;$U2724,$U2723))</f>
        <v>0</v>
      </c>
    </row>
    <row r="2723" spans="1:35" x14ac:dyDescent="0.25">
      <c r="A2723">
        <v>2691</v>
      </c>
      <c r="B2723" s="169">
        <f ca="1">OFFSET(InputPriceData!B$15,CalculationsAndCharts!$A2723+$A$11,0,1,1)</f>
        <v>37937</v>
      </c>
      <c r="C2723" s="3">
        <f ca="1">OFFSET(InputPriceData!G$15,CalculationsAndCharts!$A2723+$A$11,IF($C$7,8,0),1,1)</f>
        <v>2253700</v>
      </c>
      <c r="D2723" s="4">
        <f ca="1">OFFSET(InputPriceData!C$15,CalculationsAndCharts!$A2723+$A$11,IF($C$7,8,0),1,1)</f>
        <v>26.58</v>
      </c>
      <c r="E2723" s="4">
        <f ca="1">OFFSET(InputPriceData!D$15,CalculationsAndCharts!$A2723+$A$11,IF($C$7,8,0),1,1)</f>
        <v>27.25</v>
      </c>
      <c r="F2723" s="4">
        <f ca="1">OFFSET(InputPriceData!E$15,CalculationsAndCharts!$A2723+$A$11,IF($C$7,8,0),1,1)</f>
        <v>26</v>
      </c>
      <c r="G2723" s="4">
        <f ca="1">OFFSET(InputPriceData!F$15,CalculationsAndCharts!$A2723+$A$11,IF($C$7,8,0),1,1)</f>
        <v>27.19</v>
      </c>
      <c r="H2723" s="133"/>
      <c r="I2723" s="133"/>
      <c r="J2723" s="37">
        <f t="shared" ca="1" si="810"/>
        <v>110</v>
      </c>
      <c r="K2723" s="124">
        <f t="shared" ca="1" si="811"/>
        <v>0.5400000000000027</v>
      </c>
      <c r="L2723" s="343">
        <f t="shared" ca="1" si="802"/>
        <v>4.6145341993121682E-2</v>
      </c>
      <c r="M2723" s="345">
        <f t="shared" ca="1" si="812"/>
        <v>0.58061827910840247</v>
      </c>
      <c r="N2723" s="344">
        <f t="shared" ca="1" si="803"/>
        <v>7.9476212950068459E-2</v>
      </c>
      <c r="O2723" s="4"/>
      <c r="P2723" s="4"/>
      <c r="Q2723" s="3"/>
      <c r="S2723" s="4"/>
      <c r="T2723" s="4" t="b">
        <f t="shared" ca="1" si="804"/>
        <v>0</v>
      </c>
      <c r="U2723" t="b">
        <f t="shared" ca="1" si="805"/>
        <v>0</v>
      </c>
      <c r="W2723" s="317" t="b">
        <f t="shared" ca="1" si="806"/>
        <v>0</v>
      </c>
      <c r="X2723" s="317" t="b">
        <f t="shared" ca="1" si="813"/>
        <v>1</v>
      </c>
      <c r="Y2723" s="317" t="b">
        <f t="shared" ca="1" si="807"/>
        <v>0</v>
      </c>
      <c r="Z2723" t="b">
        <f t="shared" ca="1" si="808"/>
        <v>0</v>
      </c>
      <c r="AA2723" s="37" t="b">
        <f t="shared" ca="1" si="814"/>
        <v>0</v>
      </c>
      <c r="AB2723" t="b">
        <f t="shared" ca="1" si="809"/>
        <v>0</v>
      </c>
      <c r="AD2723" t="b">
        <f t="shared" ca="1" si="815"/>
        <v>0</v>
      </c>
      <c r="AE2723" s="37" t="b">
        <f t="shared" ca="1" si="816"/>
        <v>0</v>
      </c>
      <c r="AF2723" t="b">
        <f t="shared" ca="1" si="817"/>
        <v>0</v>
      </c>
      <c r="AG2723" s="317" t="b">
        <f t="shared" ca="1" si="818"/>
        <v>0</v>
      </c>
      <c r="AH2723" s="317" t="b">
        <f t="shared" ca="1" si="819"/>
        <v>1</v>
      </c>
      <c r="AI2723" s="317" t="b">
        <f t="shared" ca="1" si="820"/>
        <v>0</v>
      </c>
    </row>
    <row r="2724" spans="1:35" x14ac:dyDescent="0.25">
      <c r="A2724">
        <v>2692</v>
      </c>
      <c r="B2724" s="169">
        <f ca="1">OFFSET(InputPriceData!B$15,CalculationsAndCharts!$A2724+$A$11,0,1,1)</f>
        <v>37936</v>
      </c>
      <c r="C2724" s="3">
        <f ca="1">OFFSET(InputPriceData!G$15,CalculationsAndCharts!$A2724+$A$11,IF($C$7,8,0),1,1)</f>
        <v>1511700</v>
      </c>
      <c r="D2724" s="4">
        <f ca="1">OFFSET(InputPriceData!C$15,CalculationsAndCharts!$A2724+$A$11,IF($C$7,8,0),1,1)</f>
        <v>26.6</v>
      </c>
      <c r="E2724" s="4">
        <f ca="1">OFFSET(InputPriceData!D$15,CalculationsAndCharts!$A2724+$A$11,IF($C$7,8,0),1,1)</f>
        <v>26.73</v>
      </c>
      <c r="F2724" s="4">
        <f ca="1">OFFSET(InputPriceData!E$15,CalculationsAndCharts!$A2724+$A$11,IF($C$7,8,0),1,1)</f>
        <v>26.5</v>
      </c>
      <c r="G2724" s="4">
        <f ca="1">OFFSET(InputPriceData!F$15,CalculationsAndCharts!$A2724+$A$11,IF($C$7,8,0),1,1)</f>
        <v>26.57</v>
      </c>
      <c r="H2724" s="133"/>
      <c r="I2724" s="133"/>
      <c r="J2724" s="37">
        <f t="shared" ca="1" si="810"/>
        <v>109</v>
      </c>
      <c r="K2724" s="124">
        <f t="shared" ca="1" si="811"/>
        <v>-0.39999999999999858</v>
      </c>
      <c r="L2724" s="343">
        <f t="shared" ca="1" si="802"/>
        <v>6.4602272670832878E-2</v>
      </c>
      <c r="M2724" s="345">
        <f t="shared" ca="1" si="812"/>
        <v>0.58589130081574414</v>
      </c>
      <c r="N2724" s="344">
        <f t="shared" ca="1" si="803"/>
        <v>0.11026323924060023</v>
      </c>
      <c r="O2724" s="4"/>
      <c r="P2724" s="4"/>
      <c r="Q2724" s="3"/>
      <c r="S2724" s="4"/>
      <c r="T2724" s="4" t="b">
        <f t="shared" ca="1" si="804"/>
        <v>0</v>
      </c>
      <c r="U2724" t="b">
        <f t="shared" ca="1" si="805"/>
        <v>0</v>
      </c>
      <c r="W2724" s="317" t="b">
        <f t="shared" ca="1" si="806"/>
        <v>0</v>
      </c>
      <c r="X2724" s="317" t="b">
        <f t="shared" ca="1" si="813"/>
        <v>1</v>
      </c>
      <c r="Y2724" s="317" t="b">
        <f t="shared" ca="1" si="807"/>
        <v>0</v>
      </c>
      <c r="Z2724" t="b">
        <f t="shared" ca="1" si="808"/>
        <v>0</v>
      </c>
      <c r="AA2724" s="37" t="b">
        <f t="shared" ca="1" si="814"/>
        <v>0</v>
      </c>
      <c r="AB2724" t="b">
        <f t="shared" ca="1" si="809"/>
        <v>0</v>
      </c>
      <c r="AD2724" t="b">
        <f t="shared" ca="1" si="815"/>
        <v>0</v>
      </c>
      <c r="AE2724" s="37" t="b">
        <f t="shared" ca="1" si="816"/>
        <v>0</v>
      </c>
      <c r="AF2724" t="b">
        <f t="shared" ca="1" si="817"/>
        <v>0</v>
      </c>
      <c r="AG2724" s="317" t="b">
        <f t="shared" ca="1" si="818"/>
        <v>0</v>
      </c>
      <c r="AH2724" s="317" t="b">
        <f t="shared" ca="1" si="819"/>
        <v>1</v>
      </c>
      <c r="AI2724" s="317" t="b">
        <f t="shared" ca="1" si="820"/>
        <v>0</v>
      </c>
    </row>
    <row r="2725" spans="1:35" x14ac:dyDescent="0.25">
      <c r="A2725">
        <v>2693</v>
      </c>
      <c r="B2725" s="169">
        <f ca="1">OFFSET(InputPriceData!B$15,CalculationsAndCharts!$A2725+$A$11,0,1,1)</f>
        <v>37935</v>
      </c>
      <c r="C2725" s="3">
        <f ca="1">OFFSET(InputPriceData!G$15,CalculationsAndCharts!$A2725+$A$11,IF($C$7,8,0),1,1)</f>
        <v>1992200</v>
      </c>
      <c r="D2725" s="4">
        <f ca="1">OFFSET(InputPriceData!C$15,CalculationsAndCharts!$A2725+$A$11,IF($C$7,8,0),1,1)</f>
        <v>26.97</v>
      </c>
      <c r="E2725" s="4">
        <f ca="1">OFFSET(InputPriceData!D$15,CalculationsAndCharts!$A2725+$A$11,IF($C$7,8,0),1,1)</f>
        <v>26.98</v>
      </c>
      <c r="F2725" s="4">
        <f ca="1">OFFSET(InputPriceData!E$15,CalculationsAndCharts!$A2725+$A$11,IF($C$7,8,0),1,1)</f>
        <v>26.53</v>
      </c>
      <c r="G2725" s="4">
        <f ca="1">OFFSET(InputPriceData!F$15,CalculationsAndCharts!$A2725+$A$11,IF($C$7,8,0),1,1)</f>
        <v>26.65</v>
      </c>
      <c r="H2725" s="133"/>
      <c r="I2725" s="133"/>
      <c r="J2725" s="37">
        <f t="shared" ca="1" si="810"/>
        <v>108</v>
      </c>
      <c r="K2725" s="124">
        <f t="shared" ca="1" si="811"/>
        <v>-0.26000000000000156</v>
      </c>
      <c r="L2725" s="343">
        <f t="shared" ca="1" si="802"/>
        <v>9.4046732436792305E-2</v>
      </c>
      <c r="M2725" s="345">
        <f t="shared" ca="1" si="812"/>
        <v>0.59121221071215357</v>
      </c>
      <c r="N2725" s="344">
        <f t="shared" ca="1" si="803"/>
        <v>0.15907440802602318</v>
      </c>
      <c r="O2725" s="4"/>
      <c r="P2725" s="4"/>
      <c r="Q2725" s="3"/>
      <c r="S2725" s="4"/>
      <c r="T2725" s="4" t="b">
        <f t="shared" ca="1" si="804"/>
        <v>0</v>
      </c>
      <c r="U2725" t="b">
        <f t="shared" ca="1" si="805"/>
        <v>0</v>
      </c>
      <c r="W2725" s="317" t="b">
        <f t="shared" ca="1" si="806"/>
        <v>0</v>
      </c>
      <c r="X2725" s="317" t="b">
        <f t="shared" ca="1" si="813"/>
        <v>1</v>
      </c>
      <c r="Y2725" s="317" t="b">
        <f t="shared" ca="1" si="807"/>
        <v>0</v>
      </c>
      <c r="Z2725" t="b">
        <f t="shared" ca="1" si="808"/>
        <v>0</v>
      </c>
      <c r="AA2725" s="37" t="b">
        <f t="shared" ca="1" si="814"/>
        <v>0</v>
      </c>
      <c r="AB2725" t="b">
        <f t="shared" ca="1" si="809"/>
        <v>0</v>
      </c>
      <c r="AD2725" t="b">
        <f t="shared" ca="1" si="815"/>
        <v>0</v>
      </c>
      <c r="AE2725" s="37" t="b">
        <f t="shared" ca="1" si="816"/>
        <v>0</v>
      </c>
      <c r="AF2725" t="b">
        <f t="shared" ca="1" si="817"/>
        <v>0</v>
      </c>
      <c r="AG2725" s="317" t="b">
        <f t="shared" ca="1" si="818"/>
        <v>0</v>
      </c>
      <c r="AH2725" s="317" t="b">
        <f t="shared" ca="1" si="819"/>
        <v>1</v>
      </c>
      <c r="AI2725" s="317" t="b">
        <f t="shared" ca="1" si="820"/>
        <v>0</v>
      </c>
    </row>
    <row r="2726" spans="1:35" x14ac:dyDescent="0.25">
      <c r="A2726">
        <v>2694</v>
      </c>
      <c r="B2726" s="169">
        <f ca="1">OFFSET(InputPriceData!B$15,CalculationsAndCharts!$A2726+$A$11,0,1,1)</f>
        <v>37932</v>
      </c>
      <c r="C2726" s="3">
        <f ca="1">OFFSET(InputPriceData!G$15,CalculationsAndCharts!$A2726+$A$11,IF($C$7,8,0),1,1)</f>
        <v>2201800</v>
      </c>
      <c r="D2726" s="4">
        <f ca="1">OFFSET(InputPriceData!C$15,CalculationsAndCharts!$A2726+$A$11,IF($C$7,8,0),1,1)</f>
        <v>26.97</v>
      </c>
      <c r="E2726" s="4">
        <f ca="1">OFFSET(InputPriceData!D$15,CalculationsAndCharts!$A2726+$A$11,IF($C$7,8,0),1,1)</f>
        <v>27.24</v>
      </c>
      <c r="F2726" s="4">
        <f ca="1">OFFSET(InputPriceData!E$15,CalculationsAndCharts!$A2726+$A$11,IF($C$7,8,0),1,1)</f>
        <v>26.9</v>
      </c>
      <c r="G2726" s="4">
        <f ca="1">OFFSET(InputPriceData!F$15,CalculationsAndCharts!$A2726+$A$11,IF($C$7,8,0),1,1)</f>
        <v>26.97</v>
      </c>
      <c r="H2726" s="133"/>
      <c r="I2726" s="133"/>
      <c r="J2726" s="37">
        <f t="shared" ca="1" si="810"/>
        <v>107</v>
      </c>
      <c r="K2726" s="124">
        <f t="shared" ca="1" si="811"/>
        <v>-4.00000000000027E-2</v>
      </c>
      <c r="L2726" s="343">
        <f t="shared" ca="1" si="802"/>
        <v>8.7713561523503375E-2</v>
      </c>
      <c r="M2726" s="345">
        <f t="shared" ca="1" si="812"/>
        <v>0.59658144370550314</v>
      </c>
      <c r="N2726" s="344">
        <f t="shared" ca="1" si="803"/>
        <v>0.14702696915729474</v>
      </c>
      <c r="O2726" s="4"/>
      <c r="P2726" s="4"/>
      <c r="Q2726" s="3"/>
      <c r="S2726" s="4"/>
      <c r="T2726" s="4" t="b">
        <f t="shared" ca="1" si="804"/>
        <v>0</v>
      </c>
      <c r="U2726" t="b">
        <f t="shared" ca="1" si="805"/>
        <v>0</v>
      </c>
      <c r="W2726" s="317" t="b">
        <f t="shared" ca="1" si="806"/>
        <v>1</v>
      </c>
      <c r="X2726" s="317" t="b">
        <f t="shared" ca="1" si="813"/>
        <v>1</v>
      </c>
      <c r="Y2726" s="317" t="b">
        <f t="shared" ca="1" si="807"/>
        <v>0</v>
      </c>
      <c r="Z2726" t="b">
        <f t="shared" ca="1" si="808"/>
        <v>0</v>
      </c>
      <c r="AA2726" s="37" t="b">
        <f t="shared" ca="1" si="814"/>
        <v>0</v>
      </c>
      <c r="AB2726" t="b">
        <f t="shared" ca="1" si="809"/>
        <v>1</v>
      </c>
      <c r="AD2726" t="b">
        <f t="shared" ca="1" si="815"/>
        <v>0</v>
      </c>
      <c r="AE2726" s="37" t="b">
        <f t="shared" ca="1" si="816"/>
        <v>0</v>
      </c>
      <c r="AF2726" t="b">
        <f t="shared" ca="1" si="817"/>
        <v>1</v>
      </c>
      <c r="AG2726" s="317" t="b">
        <f t="shared" ca="1" si="818"/>
        <v>1</v>
      </c>
      <c r="AH2726" s="317" t="b">
        <f t="shared" ca="1" si="819"/>
        <v>1</v>
      </c>
      <c r="AI2726" s="317" t="b">
        <f t="shared" ca="1" si="820"/>
        <v>0</v>
      </c>
    </row>
    <row r="2727" spans="1:35" x14ac:dyDescent="0.25">
      <c r="A2727">
        <v>2695</v>
      </c>
      <c r="B2727" s="169">
        <f ca="1">OFFSET(InputPriceData!B$15,CalculationsAndCharts!$A2727+$A$11,0,1,1)</f>
        <v>37931</v>
      </c>
      <c r="C2727" s="3">
        <f ca="1">OFFSET(InputPriceData!G$15,CalculationsAndCharts!$A2727+$A$11,IF($C$7,8,0),1,1)</f>
        <v>1843000</v>
      </c>
      <c r="D2727" s="4">
        <f ca="1">OFFSET(InputPriceData!C$15,CalculationsAndCharts!$A2727+$A$11,IF($C$7,8,0),1,1)</f>
        <v>26.79</v>
      </c>
      <c r="E2727" s="4">
        <f ca="1">OFFSET(InputPriceData!D$15,CalculationsAndCharts!$A2727+$A$11,IF($C$7,8,0),1,1)</f>
        <v>27</v>
      </c>
      <c r="F2727" s="4">
        <f ca="1">OFFSET(InputPriceData!E$15,CalculationsAndCharts!$A2727+$A$11,IF($C$7,8,0),1,1)</f>
        <v>26.63</v>
      </c>
      <c r="G2727" s="4">
        <f ca="1">OFFSET(InputPriceData!F$15,CalculationsAndCharts!$A2727+$A$11,IF($C$7,8,0),1,1)</f>
        <v>26.91</v>
      </c>
      <c r="H2727" s="133"/>
      <c r="I2727" s="133"/>
      <c r="J2727" s="37">
        <f t="shared" ca="1" si="810"/>
        <v>106</v>
      </c>
      <c r="K2727" s="124">
        <f t="shared" ca="1" si="811"/>
        <v>5.9999999999998721E-2</v>
      </c>
      <c r="L2727" s="343">
        <f t="shared" ca="1" si="802"/>
        <v>4.8550630104974776E-2</v>
      </c>
      <c r="M2727" s="345">
        <f t="shared" ca="1" si="812"/>
        <v>0.60199943865338357</v>
      </c>
      <c r="N2727" s="344">
        <f t="shared" ca="1" si="803"/>
        <v>8.064896242026072E-2</v>
      </c>
      <c r="O2727" s="4"/>
      <c r="P2727" s="4"/>
      <c r="Q2727" s="3"/>
      <c r="S2727" s="4"/>
      <c r="T2727" s="4" t="b">
        <f t="shared" ca="1" si="804"/>
        <v>1</v>
      </c>
      <c r="U2727" t="b">
        <f t="shared" ca="1" si="805"/>
        <v>0</v>
      </c>
      <c r="W2727" s="317" t="b">
        <f t="shared" ca="1" si="806"/>
        <v>0</v>
      </c>
      <c r="X2727" s="317" t="b">
        <f t="shared" ca="1" si="813"/>
        <v>0</v>
      </c>
      <c r="Y2727" s="317" t="b">
        <f t="shared" ca="1" si="807"/>
        <v>0</v>
      </c>
      <c r="Z2727" t="b">
        <f t="shared" ca="1" si="808"/>
        <v>0</v>
      </c>
      <c r="AA2727" s="37" t="b">
        <f t="shared" ca="1" si="814"/>
        <v>1</v>
      </c>
      <c r="AB2727" t="b">
        <f t="shared" ca="1" si="809"/>
        <v>0</v>
      </c>
      <c r="AD2727" t="b">
        <f t="shared" ca="1" si="815"/>
        <v>0</v>
      </c>
      <c r="AE2727" s="37" t="b">
        <f t="shared" ca="1" si="816"/>
        <v>1</v>
      </c>
      <c r="AF2727" t="b">
        <f t="shared" ca="1" si="817"/>
        <v>0</v>
      </c>
      <c r="AG2727" s="317" t="b">
        <f t="shared" ca="1" si="818"/>
        <v>0</v>
      </c>
      <c r="AH2727" s="317" t="b">
        <f t="shared" ca="1" si="819"/>
        <v>0</v>
      </c>
      <c r="AI2727" s="317" t="b">
        <f t="shared" ca="1" si="820"/>
        <v>0</v>
      </c>
    </row>
    <row r="2728" spans="1:35" x14ac:dyDescent="0.25">
      <c r="A2728">
        <v>2696</v>
      </c>
      <c r="B2728" s="169">
        <f ca="1">OFFSET(InputPriceData!B$15,CalculationsAndCharts!$A2728+$A$11,0,1,1)</f>
        <v>37930</v>
      </c>
      <c r="C2728" s="3">
        <f ca="1">OFFSET(InputPriceData!G$15,CalculationsAndCharts!$A2728+$A$11,IF($C$7,8,0),1,1)</f>
        <v>2673600</v>
      </c>
      <c r="D2728" s="4">
        <f ca="1">OFFSET(InputPriceData!C$15,CalculationsAndCharts!$A2728+$A$11,IF($C$7,8,0),1,1)</f>
        <v>26.9</v>
      </c>
      <c r="E2728" s="4">
        <f ca="1">OFFSET(InputPriceData!D$15,CalculationsAndCharts!$A2728+$A$11,IF($C$7,8,0),1,1)</f>
        <v>27.11</v>
      </c>
      <c r="F2728" s="4">
        <f ca="1">OFFSET(InputPriceData!E$15,CalculationsAndCharts!$A2728+$A$11,IF($C$7,8,0),1,1)</f>
        <v>26.74</v>
      </c>
      <c r="G2728" s="4">
        <f ca="1">OFFSET(InputPriceData!F$15,CalculationsAndCharts!$A2728+$A$11,IF($C$7,8,0),1,1)</f>
        <v>27.01</v>
      </c>
      <c r="H2728" s="133"/>
      <c r="I2728" s="133"/>
      <c r="J2728" s="37">
        <f t="shared" ca="1" si="810"/>
        <v>105</v>
      </c>
      <c r="K2728" s="124">
        <f t="shared" ca="1" si="811"/>
        <v>-3.9999999999999147E-2</v>
      </c>
      <c r="L2728" s="343">
        <f t="shared" ca="1" si="802"/>
        <v>-1.7264816544027756E-2</v>
      </c>
      <c r="M2728" s="345">
        <f t="shared" ca="1" si="812"/>
        <v>0.6074666383989743</v>
      </c>
      <c r="N2728" s="344">
        <f t="shared" ca="1" si="803"/>
        <v>-2.842101187569827E-2</v>
      </c>
      <c r="O2728" s="4"/>
      <c r="P2728" s="4"/>
      <c r="Q2728" s="3"/>
      <c r="S2728" s="4"/>
      <c r="T2728" s="4" t="b">
        <f t="shared" ca="1" si="804"/>
        <v>0</v>
      </c>
      <c r="U2728" t="b">
        <f t="shared" ca="1" si="805"/>
        <v>0</v>
      </c>
      <c r="W2728" s="317" t="b">
        <f t="shared" ca="1" si="806"/>
        <v>0</v>
      </c>
      <c r="X2728" s="317" t="b">
        <f t="shared" ca="1" si="813"/>
        <v>0</v>
      </c>
      <c r="Y2728" s="317" t="b">
        <f t="shared" ca="1" si="807"/>
        <v>0</v>
      </c>
      <c r="Z2728" t="b">
        <f t="shared" ca="1" si="808"/>
        <v>0</v>
      </c>
      <c r="AA2728" s="37" t="b">
        <f t="shared" ca="1" si="814"/>
        <v>1</v>
      </c>
      <c r="AB2728" t="b">
        <f t="shared" ca="1" si="809"/>
        <v>0</v>
      </c>
      <c r="AD2728" t="b">
        <f t="shared" ca="1" si="815"/>
        <v>0</v>
      </c>
      <c r="AE2728" s="37" t="b">
        <f t="shared" ca="1" si="816"/>
        <v>1</v>
      </c>
      <c r="AF2728" t="b">
        <f t="shared" ca="1" si="817"/>
        <v>0</v>
      </c>
      <c r="AG2728" s="317" t="b">
        <f t="shared" ca="1" si="818"/>
        <v>0</v>
      </c>
      <c r="AH2728" s="317" t="b">
        <f t="shared" ca="1" si="819"/>
        <v>0</v>
      </c>
      <c r="AI2728" s="317" t="b">
        <f t="shared" ca="1" si="820"/>
        <v>0</v>
      </c>
    </row>
    <row r="2729" spans="1:35" x14ac:dyDescent="0.25">
      <c r="A2729">
        <v>2697</v>
      </c>
      <c r="B2729" s="169">
        <f ca="1">OFFSET(InputPriceData!B$15,CalculationsAndCharts!$A2729+$A$11,0,1,1)</f>
        <v>37929</v>
      </c>
      <c r="C2729" s="3">
        <f ca="1">OFFSET(InputPriceData!G$15,CalculationsAndCharts!$A2729+$A$11,IF($C$7,8,0),1,1)</f>
        <v>2522100</v>
      </c>
      <c r="D2729" s="4">
        <f ca="1">OFFSET(InputPriceData!C$15,CalculationsAndCharts!$A2729+$A$11,IF($C$7,8,0),1,1)</f>
        <v>26.8</v>
      </c>
      <c r="E2729" s="4">
        <f ca="1">OFFSET(InputPriceData!D$15,CalculationsAndCharts!$A2729+$A$11,IF($C$7,8,0),1,1)</f>
        <v>27.08</v>
      </c>
      <c r="F2729" s="4">
        <f ca="1">OFFSET(InputPriceData!E$15,CalculationsAndCharts!$A2729+$A$11,IF($C$7,8,0),1,1)</f>
        <v>26.77</v>
      </c>
      <c r="G2729" s="4">
        <f ca="1">OFFSET(InputPriceData!F$15,CalculationsAndCharts!$A2729+$A$11,IF($C$7,8,0),1,1)</f>
        <v>26.85</v>
      </c>
      <c r="H2729" s="133"/>
      <c r="I2729" s="133"/>
      <c r="J2729" s="37">
        <f t="shared" ca="1" si="810"/>
        <v>104</v>
      </c>
      <c r="K2729" s="124">
        <f t="shared" ca="1" si="811"/>
        <v>0.37000000000000099</v>
      </c>
      <c r="L2729" s="343">
        <f t="shared" ca="1" si="802"/>
        <v>-0.11652998872090753</v>
      </c>
      <c r="M2729" s="345">
        <f t="shared" ca="1" si="812"/>
        <v>0.61298348980723949</v>
      </c>
      <c r="N2729" s="344">
        <f t="shared" ca="1" si="803"/>
        <v>-0.19010298100777864</v>
      </c>
      <c r="O2729" s="4"/>
      <c r="P2729" s="4"/>
      <c r="Q2729" s="3"/>
      <c r="S2729" s="4"/>
      <c r="T2729" s="4" t="b">
        <f t="shared" ca="1" si="804"/>
        <v>0</v>
      </c>
      <c r="U2729" t="b">
        <f t="shared" ca="1" si="805"/>
        <v>0</v>
      </c>
      <c r="W2729" s="317" t="b">
        <f t="shared" ca="1" si="806"/>
        <v>0</v>
      </c>
      <c r="X2729" s="317" t="b">
        <f t="shared" ca="1" si="813"/>
        <v>0</v>
      </c>
      <c r="Y2729" s="317" t="b">
        <f t="shared" ca="1" si="807"/>
        <v>0</v>
      </c>
      <c r="Z2729" t="b">
        <f t="shared" ca="1" si="808"/>
        <v>0</v>
      </c>
      <c r="AA2729" s="37" t="b">
        <f t="shared" ca="1" si="814"/>
        <v>1</v>
      </c>
      <c r="AB2729" t="b">
        <f t="shared" ca="1" si="809"/>
        <v>0</v>
      </c>
      <c r="AD2729" t="b">
        <f t="shared" ca="1" si="815"/>
        <v>0</v>
      </c>
      <c r="AE2729" s="37" t="b">
        <f t="shared" ca="1" si="816"/>
        <v>1</v>
      </c>
      <c r="AF2729" t="b">
        <f t="shared" ca="1" si="817"/>
        <v>0</v>
      </c>
      <c r="AG2729" s="317" t="b">
        <f t="shared" ca="1" si="818"/>
        <v>0</v>
      </c>
      <c r="AH2729" s="317" t="b">
        <f t="shared" ca="1" si="819"/>
        <v>0</v>
      </c>
      <c r="AI2729" s="317" t="b">
        <f t="shared" ca="1" si="820"/>
        <v>0</v>
      </c>
    </row>
    <row r="2730" spans="1:35" x14ac:dyDescent="0.25">
      <c r="A2730">
        <v>2698</v>
      </c>
      <c r="B2730" s="169">
        <f ca="1">OFFSET(InputPriceData!B$15,CalculationsAndCharts!$A2730+$A$11,0,1,1)</f>
        <v>37928</v>
      </c>
      <c r="C2730" s="3">
        <f ca="1">OFFSET(InputPriceData!G$15,CalculationsAndCharts!$A2730+$A$11,IF($C$7,8,0),1,1)</f>
        <v>2780000</v>
      </c>
      <c r="D2730" s="4">
        <f ca="1">OFFSET(InputPriceData!C$15,CalculationsAndCharts!$A2730+$A$11,IF($C$7,8,0),1,1)</f>
        <v>26.73</v>
      </c>
      <c r="E2730" s="4">
        <f ca="1">OFFSET(InputPriceData!D$15,CalculationsAndCharts!$A2730+$A$11,IF($C$7,8,0),1,1)</f>
        <v>27.05</v>
      </c>
      <c r="F2730" s="4">
        <f ca="1">OFFSET(InputPriceData!E$15,CalculationsAndCharts!$A2730+$A$11,IF($C$7,8,0),1,1)</f>
        <v>26.65</v>
      </c>
      <c r="G2730" s="4">
        <f ca="1">OFFSET(InputPriceData!F$15,CalculationsAndCharts!$A2730+$A$11,IF($C$7,8,0),1,1)</f>
        <v>27.05</v>
      </c>
      <c r="H2730" s="133"/>
      <c r="I2730" s="133"/>
      <c r="J2730" s="37">
        <f t="shared" ca="1" si="810"/>
        <v>103</v>
      </c>
      <c r="K2730" s="124">
        <f t="shared" ca="1" si="811"/>
        <v>0.55000000000000071</v>
      </c>
      <c r="L2730" s="343">
        <f t="shared" ca="1" si="802"/>
        <v>-0.23662543584086199</v>
      </c>
      <c r="M2730" s="345">
        <f t="shared" ca="1" si="812"/>
        <v>0.61855044380145252</v>
      </c>
      <c r="N2730" s="344">
        <f t="shared" ca="1" si="803"/>
        <v>-0.38254832441251307</v>
      </c>
      <c r="O2730" s="4"/>
      <c r="P2730" s="4"/>
      <c r="Q2730" s="3"/>
      <c r="S2730" s="4"/>
      <c r="T2730" s="4" t="b">
        <f t="shared" ca="1" si="804"/>
        <v>0</v>
      </c>
      <c r="U2730" t="b">
        <f t="shared" ca="1" si="805"/>
        <v>0</v>
      </c>
      <c r="W2730" s="317" t="b">
        <f t="shared" ca="1" si="806"/>
        <v>0</v>
      </c>
      <c r="X2730" s="317" t="b">
        <f t="shared" ca="1" si="813"/>
        <v>0</v>
      </c>
      <c r="Y2730" s="317" t="b">
        <f t="shared" ca="1" si="807"/>
        <v>0</v>
      </c>
      <c r="Z2730" t="b">
        <f t="shared" ca="1" si="808"/>
        <v>0</v>
      </c>
      <c r="AA2730" s="37" t="b">
        <f t="shared" ca="1" si="814"/>
        <v>1</v>
      </c>
      <c r="AB2730" t="b">
        <f t="shared" ca="1" si="809"/>
        <v>0</v>
      </c>
      <c r="AD2730" t="b">
        <f t="shared" ca="1" si="815"/>
        <v>0</v>
      </c>
      <c r="AE2730" s="37" t="b">
        <f t="shared" ca="1" si="816"/>
        <v>1</v>
      </c>
      <c r="AF2730" t="b">
        <f t="shared" ca="1" si="817"/>
        <v>0</v>
      </c>
      <c r="AG2730" s="317" t="b">
        <f t="shared" ca="1" si="818"/>
        <v>0</v>
      </c>
      <c r="AH2730" s="317" t="b">
        <f t="shared" ca="1" si="819"/>
        <v>0</v>
      </c>
      <c r="AI2730" s="317" t="b">
        <f t="shared" ca="1" si="820"/>
        <v>0</v>
      </c>
    </row>
    <row r="2731" spans="1:35" x14ac:dyDescent="0.25">
      <c r="A2731">
        <v>2699</v>
      </c>
      <c r="B2731" s="169">
        <f ca="1">OFFSET(InputPriceData!B$15,CalculationsAndCharts!$A2731+$A$11,0,1,1)</f>
        <v>37925</v>
      </c>
      <c r="C2731" s="3">
        <f ca="1">OFFSET(InputPriceData!G$15,CalculationsAndCharts!$A2731+$A$11,IF($C$7,8,0),1,1)</f>
        <v>2859600</v>
      </c>
      <c r="D2731" s="4">
        <f ca="1">OFFSET(InputPriceData!C$15,CalculationsAndCharts!$A2731+$A$11,IF($C$7,8,0),1,1)</f>
        <v>26.49</v>
      </c>
      <c r="E2731" s="4">
        <f ca="1">OFFSET(InputPriceData!D$15,CalculationsAndCharts!$A2731+$A$11,IF($C$7,8,0),1,1)</f>
        <v>26.67</v>
      </c>
      <c r="F2731" s="4">
        <f ca="1">OFFSET(InputPriceData!E$15,CalculationsAndCharts!$A2731+$A$11,IF($C$7,8,0),1,1)</f>
        <v>26.18</v>
      </c>
      <c r="G2731" s="4">
        <f ca="1">OFFSET(InputPriceData!F$15,CalculationsAndCharts!$A2731+$A$11,IF($C$7,8,0),1,1)</f>
        <v>26.48</v>
      </c>
      <c r="H2731" s="133"/>
      <c r="I2731" s="133"/>
      <c r="J2731" s="37">
        <f t="shared" ca="1" si="810"/>
        <v>102</v>
      </c>
      <c r="K2731" s="124">
        <f t="shared" ca="1" si="811"/>
        <v>-0.16000000000000014</v>
      </c>
      <c r="L2731" s="343">
        <f t="shared" ca="1" si="802"/>
        <v>-0.33805868452858762</v>
      </c>
      <c r="M2731" s="345">
        <f t="shared" ca="1" si="812"/>
        <v>0.62416795540005299</v>
      </c>
      <c r="N2731" s="344">
        <f t="shared" ca="1" si="803"/>
        <v>-0.54161493169240471</v>
      </c>
      <c r="O2731" s="4"/>
      <c r="P2731" s="4"/>
      <c r="Q2731" s="3"/>
      <c r="S2731" s="4"/>
      <c r="T2731" s="4" t="b">
        <f t="shared" ca="1" si="804"/>
        <v>0</v>
      </c>
      <c r="U2731" t="b">
        <f t="shared" ca="1" si="805"/>
        <v>0</v>
      </c>
      <c r="W2731" s="317" t="b">
        <f t="shared" ca="1" si="806"/>
        <v>0</v>
      </c>
      <c r="X2731" s="317" t="b">
        <f t="shared" ca="1" si="813"/>
        <v>0</v>
      </c>
      <c r="Y2731" s="317" t="b">
        <f t="shared" ca="1" si="807"/>
        <v>0</v>
      </c>
      <c r="Z2731" t="b">
        <f t="shared" ca="1" si="808"/>
        <v>0</v>
      </c>
      <c r="AA2731" s="37" t="b">
        <f t="shared" ca="1" si="814"/>
        <v>1</v>
      </c>
      <c r="AB2731" t="b">
        <f t="shared" ca="1" si="809"/>
        <v>0</v>
      </c>
      <c r="AD2731" t="b">
        <f t="shared" ca="1" si="815"/>
        <v>0</v>
      </c>
      <c r="AE2731" s="37" t="b">
        <f t="shared" ca="1" si="816"/>
        <v>1</v>
      </c>
      <c r="AF2731" t="b">
        <f t="shared" ca="1" si="817"/>
        <v>0</v>
      </c>
      <c r="AG2731" s="317" t="b">
        <f t="shared" ca="1" si="818"/>
        <v>0</v>
      </c>
      <c r="AH2731" s="317" t="b">
        <f t="shared" ca="1" si="819"/>
        <v>0</v>
      </c>
      <c r="AI2731" s="317" t="b">
        <f t="shared" ca="1" si="820"/>
        <v>0</v>
      </c>
    </row>
    <row r="2732" spans="1:35" x14ac:dyDescent="0.25">
      <c r="A2732">
        <v>2700</v>
      </c>
      <c r="B2732" s="169">
        <f ca="1">OFFSET(InputPriceData!B$15,CalculationsAndCharts!$A2732+$A$11,0,1,1)</f>
        <v>37924</v>
      </c>
      <c r="C2732" s="3">
        <f ca="1">OFFSET(InputPriceData!G$15,CalculationsAndCharts!$A2732+$A$11,IF($C$7,8,0),1,1)</f>
        <v>2559200</v>
      </c>
      <c r="D2732" s="4">
        <f ca="1">OFFSET(InputPriceData!C$15,CalculationsAndCharts!$A2732+$A$11,IF($C$7,8,0),1,1)</f>
        <v>26.75</v>
      </c>
      <c r="E2732" s="4">
        <f ca="1">OFFSET(InputPriceData!D$15,CalculationsAndCharts!$A2732+$A$11,IF($C$7,8,0),1,1)</f>
        <v>26.88</v>
      </c>
      <c r="F2732" s="4">
        <f ca="1">OFFSET(InputPriceData!E$15,CalculationsAndCharts!$A2732+$A$11,IF($C$7,8,0),1,1)</f>
        <v>26.37</v>
      </c>
      <c r="G2732" s="4">
        <f ca="1">OFFSET(InputPriceData!F$15,CalculationsAndCharts!$A2732+$A$11,IF($C$7,8,0),1,1)</f>
        <v>26.5</v>
      </c>
      <c r="H2732" s="133"/>
      <c r="I2732" s="133"/>
      <c r="J2732" s="37">
        <f t="shared" ca="1" si="810"/>
        <v>101</v>
      </c>
      <c r="K2732" s="124">
        <f t="shared" ca="1" si="811"/>
        <v>0.39999999999999858</v>
      </c>
      <c r="L2732" s="343">
        <f t="shared" ca="1" si="802"/>
        <v>-0.43054487110317941</v>
      </c>
      <c r="M2732" s="345">
        <f t="shared" ca="1" si="812"/>
        <v>0.62983648375383749</v>
      </c>
      <c r="N2732" s="344">
        <f t="shared" ca="1" si="803"/>
        <v>-0.68358198073430698</v>
      </c>
      <c r="O2732" s="4"/>
      <c r="P2732" s="4"/>
      <c r="Q2732" s="3"/>
      <c r="S2732" s="4"/>
      <c r="T2732" s="4" t="b">
        <f t="shared" ca="1" si="804"/>
        <v>0</v>
      </c>
      <c r="U2732" t="b">
        <f t="shared" ca="1" si="805"/>
        <v>0</v>
      </c>
      <c r="W2732" s="317" t="b">
        <f t="shared" ca="1" si="806"/>
        <v>0</v>
      </c>
      <c r="X2732" s="317" t="b">
        <f t="shared" ca="1" si="813"/>
        <v>0</v>
      </c>
      <c r="Y2732" s="317" t="b">
        <f t="shared" ca="1" si="807"/>
        <v>0</v>
      </c>
      <c r="Z2732" t="b">
        <f t="shared" ca="1" si="808"/>
        <v>0</v>
      </c>
      <c r="AA2732" s="37" t="b">
        <f t="shared" ca="1" si="814"/>
        <v>1</v>
      </c>
      <c r="AB2732" t="b">
        <f t="shared" ca="1" si="809"/>
        <v>0</v>
      </c>
      <c r="AD2732" t="b">
        <f t="shared" ca="1" si="815"/>
        <v>0</v>
      </c>
      <c r="AE2732" s="37" t="b">
        <f t="shared" ca="1" si="816"/>
        <v>1</v>
      </c>
      <c r="AF2732" t="b">
        <f t="shared" ca="1" si="817"/>
        <v>0</v>
      </c>
      <c r="AG2732" s="317" t="b">
        <f t="shared" ca="1" si="818"/>
        <v>0</v>
      </c>
      <c r="AH2732" s="317" t="b">
        <f t="shared" ca="1" si="819"/>
        <v>0</v>
      </c>
      <c r="AI2732" s="317" t="b">
        <f t="shared" ca="1" si="820"/>
        <v>0</v>
      </c>
    </row>
    <row r="2733" spans="1:35" x14ac:dyDescent="0.25">
      <c r="A2733">
        <v>2701</v>
      </c>
      <c r="B2733" s="169">
        <f ca="1">OFFSET(InputPriceData!B$15,CalculationsAndCharts!$A2733+$A$11,0,1,1)</f>
        <v>37923</v>
      </c>
      <c r="C2733" s="3">
        <f ca="1">OFFSET(InputPriceData!G$15,CalculationsAndCharts!$A2733+$A$11,IF($C$7,8,0),1,1)</f>
        <v>2887700</v>
      </c>
      <c r="D2733" s="4">
        <f ca="1">OFFSET(InputPriceData!C$15,CalculationsAndCharts!$A2733+$A$11,IF($C$7,8,0),1,1)</f>
        <v>26.2</v>
      </c>
      <c r="E2733" s="4">
        <f ca="1">OFFSET(InputPriceData!D$15,CalculationsAndCharts!$A2733+$A$11,IF($C$7,8,0),1,1)</f>
        <v>26.64</v>
      </c>
      <c r="F2733" s="4">
        <f ca="1">OFFSET(InputPriceData!E$15,CalculationsAndCharts!$A2733+$A$11,IF($C$7,8,0),1,1)</f>
        <v>26</v>
      </c>
      <c r="G2733" s="4">
        <f ca="1">OFFSET(InputPriceData!F$15,CalculationsAndCharts!$A2733+$A$11,IF($C$7,8,0),1,1)</f>
        <v>26.64</v>
      </c>
      <c r="H2733" s="133"/>
      <c r="I2733" s="133"/>
      <c r="J2733" s="37">
        <f t="shared" ca="1" si="810"/>
        <v>100</v>
      </c>
      <c r="K2733" s="124">
        <f t="shared" ca="1" si="811"/>
        <v>0.62000000000000099</v>
      </c>
      <c r="L2733" s="343">
        <f t="shared" ca="1" si="802"/>
        <v>-0.50692572330828567</v>
      </c>
      <c r="M2733" s="345">
        <f t="shared" ca="1" si="812"/>
        <v>0.63555649218348886</v>
      </c>
      <c r="N2733" s="344">
        <f t="shared" ca="1" si="803"/>
        <v>-0.7976092283578361</v>
      </c>
      <c r="O2733" s="4"/>
      <c r="P2733" s="4"/>
      <c r="Q2733" s="3"/>
      <c r="S2733" s="4"/>
      <c r="T2733" s="4" t="b">
        <f t="shared" ca="1" si="804"/>
        <v>0</v>
      </c>
      <c r="U2733" t="b">
        <f t="shared" ca="1" si="805"/>
        <v>0</v>
      </c>
      <c r="W2733" s="317" t="b">
        <f t="shared" ca="1" si="806"/>
        <v>0</v>
      </c>
      <c r="X2733" s="317" t="b">
        <f t="shared" ca="1" si="813"/>
        <v>0</v>
      </c>
      <c r="Y2733" s="317" t="b">
        <f t="shared" ca="1" si="807"/>
        <v>0</v>
      </c>
      <c r="Z2733" t="b">
        <f t="shared" ca="1" si="808"/>
        <v>0</v>
      </c>
      <c r="AA2733" s="37" t="b">
        <f t="shared" ca="1" si="814"/>
        <v>1</v>
      </c>
      <c r="AB2733" t="b">
        <f t="shared" ca="1" si="809"/>
        <v>0</v>
      </c>
      <c r="AD2733" t="b">
        <f t="shared" ca="1" si="815"/>
        <v>0</v>
      </c>
      <c r="AE2733" s="37" t="b">
        <f t="shared" ca="1" si="816"/>
        <v>1</v>
      </c>
      <c r="AF2733" t="b">
        <f t="shared" ca="1" si="817"/>
        <v>0</v>
      </c>
      <c r="AG2733" s="317" t="b">
        <f t="shared" ca="1" si="818"/>
        <v>0</v>
      </c>
      <c r="AH2733" s="317" t="b">
        <f t="shared" ca="1" si="819"/>
        <v>0</v>
      </c>
      <c r="AI2733" s="317" t="b">
        <f t="shared" ca="1" si="820"/>
        <v>0</v>
      </c>
    </row>
    <row r="2734" spans="1:35" x14ac:dyDescent="0.25">
      <c r="A2734">
        <v>2702</v>
      </c>
      <c r="B2734" s="169">
        <f ca="1">OFFSET(InputPriceData!B$15,CalculationsAndCharts!$A2734+$A$11,0,1,1)</f>
        <v>37922</v>
      </c>
      <c r="C2734" s="3">
        <f ca="1">OFFSET(InputPriceData!G$15,CalculationsAndCharts!$A2734+$A$11,IF($C$7,8,0),1,1)</f>
        <v>2475500</v>
      </c>
      <c r="D2734" s="4">
        <f ca="1">OFFSET(InputPriceData!C$15,CalculationsAndCharts!$A2734+$A$11,IF($C$7,8,0),1,1)</f>
        <v>26.27</v>
      </c>
      <c r="E2734" s="4">
        <f ca="1">OFFSET(InputPriceData!D$15,CalculationsAndCharts!$A2734+$A$11,IF($C$7,8,0),1,1)</f>
        <v>26.28</v>
      </c>
      <c r="F2734" s="4">
        <f ca="1">OFFSET(InputPriceData!E$15,CalculationsAndCharts!$A2734+$A$11,IF($C$7,8,0),1,1)</f>
        <v>25.92</v>
      </c>
      <c r="G2734" s="4">
        <f ca="1">OFFSET(InputPriceData!F$15,CalculationsAndCharts!$A2734+$A$11,IF($C$7,8,0),1,1)</f>
        <v>26.1</v>
      </c>
      <c r="H2734" s="133"/>
      <c r="I2734" s="133"/>
      <c r="J2734" s="37">
        <f t="shared" ca="1" si="810"/>
        <v>99</v>
      </c>
      <c r="K2734" s="124">
        <f t="shared" ca="1" si="811"/>
        <v>0.10000000000000142</v>
      </c>
      <c r="L2734" s="343">
        <f t="shared" ca="1" si="802"/>
        <v>-0.50073293474347069</v>
      </c>
      <c r="M2734" s="345">
        <f t="shared" ca="1" si="812"/>
        <v>0.64132844821744583</v>
      </c>
      <c r="N2734" s="344">
        <f t="shared" ca="1" si="803"/>
        <v>-0.78077455652441996</v>
      </c>
      <c r="O2734" s="4"/>
      <c r="P2734" s="4"/>
      <c r="Q2734" s="3"/>
      <c r="S2734" s="4"/>
      <c r="T2734" s="4" t="b">
        <f t="shared" ca="1" si="804"/>
        <v>0</v>
      </c>
      <c r="U2734" t="b">
        <f t="shared" ca="1" si="805"/>
        <v>0</v>
      </c>
      <c r="W2734" s="317" t="b">
        <f t="shared" ca="1" si="806"/>
        <v>0</v>
      </c>
      <c r="X2734" s="317" t="b">
        <f t="shared" ca="1" si="813"/>
        <v>0</v>
      </c>
      <c r="Y2734" s="317" t="b">
        <f t="shared" ca="1" si="807"/>
        <v>0</v>
      </c>
      <c r="Z2734" t="b">
        <f t="shared" ca="1" si="808"/>
        <v>0</v>
      </c>
      <c r="AA2734" s="37" t="b">
        <f t="shared" ca="1" si="814"/>
        <v>1</v>
      </c>
      <c r="AB2734" t="b">
        <f t="shared" ca="1" si="809"/>
        <v>0</v>
      </c>
      <c r="AD2734" t="b">
        <f t="shared" ca="1" si="815"/>
        <v>0</v>
      </c>
      <c r="AE2734" s="37" t="b">
        <f t="shared" ca="1" si="816"/>
        <v>1</v>
      </c>
      <c r="AF2734" t="b">
        <f t="shared" ca="1" si="817"/>
        <v>0</v>
      </c>
      <c r="AG2734" s="317" t="b">
        <f t="shared" ca="1" si="818"/>
        <v>0</v>
      </c>
      <c r="AH2734" s="317" t="b">
        <f t="shared" ca="1" si="819"/>
        <v>0</v>
      </c>
      <c r="AI2734" s="317" t="b">
        <f t="shared" ca="1" si="820"/>
        <v>0</v>
      </c>
    </row>
    <row r="2735" spans="1:35" x14ac:dyDescent="0.25">
      <c r="A2735">
        <v>2703</v>
      </c>
      <c r="B2735" s="169">
        <f ca="1">OFFSET(InputPriceData!B$15,CalculationsAndCharts!$A2735+$A$11,0,1,1)</f>
        <v>37921</v>
      </c>
      <c r="C2735" s="3">
        <f ca="1">OFFSET(InputPriceData!G$15,CalculationsAndCharts!$A2735+$A$11,IF($C$7,8,0),1,1)</f>
        <v>4970500</v>
      </c>
      <c r="D2735" s="4">
        <f ca="1">OFFSET(InputPriceData!C$15,CalculationsAndCharts!$A2735+$A$11,IF($C$7,8,0),1,1)</f>
        <v>25.9</v>
      </c>
      <c r="E2735" s="4">
        <f ca="1">OFFSET(InputPriceData!D$15,CalculationsAndCharts!$A2735+$A$11,IF($C$7,8,0),1,1)</f>
        <v>26.4</v>
      </c>
      <c r="F2735" s="4">
        <f ca="1">OFFSET(InputPriceData!E$15,CalculationsAndCharts!$A2735+$A$11,IF($C$7,8,0),1,1)</f>
        <v>25.83</v>
      </c>
      <c r="G2735" s="4">
        <f ca="1">OFFSET(InputPriceData!F$15,CalculationsAndCharts!$A2735+$A$11,IF($C$7,8,0),1,1)</f>
        <v>26.02</v>
      </c>
      <c r="H2735" s="133"/>
      <c r="I2735" s="133"/>
      <c r="J2735" s="37">
        <f t="shared" ca="1" si="810"/>
        <v>98</v>
      </c>
      <c r="K2735" s="124">
        <f t="shared" ca="1" si="811"/>
        <v>-0.69000000000000128</v>
      </c>
      <c r="L2735" s="343">
        <f t="shared" ca="1" si="802"/>
        <v>-0.38502906641262685</v>
      </c>
      <c r="M2735" s="345">
        <f t="shared" ca="1" si="812"/>
        <v>0.64715282363011684</v>
      </c>
      <c r="N2735" s="344">
        <f t="shared" ca="1" si="803"/>
        <v>-0.59495848948453633</v>
      </c>
      <c r="O2735" s="4"/>
      <c r="P2735" s="4"/>
      <c r="Q2735" s="3"/>
      <c r="S2735" s="4"/>
      <c r="T2735" s="4" t="b">
        <f t="shared" ca="1" si="804"/>
        <v>0</v>
      </c>
      <c r="U2735" t="b">
        <f t="shared" ca="1" si="805"/>
        <v>0</v>
      </c>
      <c r="W2735" s="317" t="b">
        <f t="shared" ca="1" si="806"/>
        <v>0</v>
      </c>
      <c r="X2735" s="317" t="b">
        <f t="shared" ca="1" si="813"/>
        <v>0</v>
      </c>
      <c r="Y2735" s="317" t="b">
        <f t="shared" ca="1" si="807"/>
        <v>0</v>
      </c>
      <c r="Z2735" t="b">
        <f t="shared" ca="1" si="808"/>
        <v>0</v>
      </c>
      <c r="AA2735" s="37" t="b">
        <f t="shared" ca="1" si="814"/>
        <v>1</v>
      </c>
      <c r="AB2735" t="b">
        <f t="shared" ca="1" si="809"/>
        <v>0</v>
      </c>
      <c r="AD2735" t="b">
        <f t="shared" ca="1" si="815"/>
        <v>0</v>
      </c>
      <c r="AE2735" s="37" t="b">
        <f t="shared" ca="1" si="816"/>
        <v>1</v>
      </c>
      <c r="AF2735" t="b">
        <f t="shared" ca="1" si="817"/>
        <v>0</v>
      </c>
      <c r="AG2735" s="317" t="b">
        <f t="shared" ca="1" si="818"/>
        <v>0</v>
      </c>
      <c r="AH2735" s="317" t="b">
        <f t="shared" ca="1" si="819"/>
        <v>0</v>
      </c>
      <c r="AI2735" s="317" t="b">
        <f t="shared" ca="1" si="820"/>
        <v>0</v>
      </c>
    </row>
    <row r="2736" spans="1:35" x14ac:dyDescent="0.25">
      <c r="A2736">
        <v>2704</v>
      </c>
      <c r="B2736" s="169">
        <f ca="1">OFFSET(InputPriceData!B$15,CalculationsAndCharts!$A2736+$A$11,0,1,1)</f>
        <v>37918</v>
      </c>
      <c r="C2736" s="3">
        <f ca="1">OFFSET(InputPriceData!G$15,CalculationsAndCharts!$A2736+$A$11,IF($C$7,8,0),1,1)</f>
        <v>5436400</v>
      </c>
      <c r="D2736" s="4">
        <f ca="1">OFFSET(InputPriceData!C$15,CalculationsAndCharts!$A2736+$A$11,IF($C$7,8,0),1,1)</f>
        <v>26.3</v>
      </c>
      <c r="E2736" s="4">
        <f ca="1">OFFSET(InputPriceData!D$15,CalculationsAndCharts!$A2736+$A$11,IF($C$7,8,0),1,1)</f>
        <v>26.39</v>
      </c>
      <c r="F2736" s="4">
        <f ca="1">OFFSET(InputPriceData!E$15,CalculationsAndCharts!$A2736+$A$11,IF($C$7,8,0),1,1)</f>
        <v>25.69</v>
      </c>
      <c r="G2736" s="4">
        <f ca="1">OFFSET(InputPriceData!F$15,CalculationsAndCharts!$A2736+$A$11,IF($C$7,8,0),1,1)</f>
        <v>26</v>
      </c>
      <c r="H2736" s="133"/>
      <c r="I2736" s="133"/>
      <c r="J2736" s="37">
        <f t="shared" ca="1" si="810"/>
        <v>97</v>
      </c>
      <c r="K2736" s="124">
        <f t="shared" ca="1" si="811"/>
        <v>-1.6499999999999986</v>
      </c>
      <c r="L2736" s="343">
        <f t="shared" ca="1" si="802"/>
        <v>-0.19352280646585279</v>
      </c>
      <c r="M2736" s="345">
        <f t="shared" ca="1" si="812"/>
        <v>0.6530300944804408</v>
      </c>
      <c r="N2736" s="344">
        <f t="shared" ca="1" si="803"/>
        <v>-0.29634592356700196</v>
      </c>
      <c r="O2736" s="4"/>
      <c r="P2736" s="4"/>
      <c r="Q2736" s="3"/>
      <c r="S2736" s="4"/>
      <c r="T2736" s="4" t="b">
        <f t="shared" ca="1" si="804"/>
        <v>0</v>
      </c>
      <c r="U2736" t="b">
        <f t="shared" ca="1" si="805"/>
        <v>0</v>
      </c>
      <c r="W2736" s="317" t="b">
        <f t="shared" ca="1" si="806"/>
        <v>0</v>
      </c>
      <c r="X2736" s="317" t="b">
        <f t="shared" ca="1" si="813"/>
        <v>0</v>
      </c>
      <c r="Y2736" s="317" t="b">
        <f t="shared" ca="1" si="807"/>
        <v>1</v>
      </c>
      <c r="Z2736" t="b">
        <f t="shared" ca="1" si="808"/>
        <v>1</v>
      </c>
      <c r="AA2736" s="37" t="b">
        <f t="shared" ca="1" si="814"/>
        <v>1</v>
      </c>
      <c r="AB2736" t="b">
        <f t="shared" ca="1" si="809"/>
        <v>0</v>
      </c>
      <c r="AD2736" t="b">
        <f t="shared" ca="1" si="815"/>
        <v>1</v>
      </c>
      <c r="AE2736" s="37" t="b">
        <f t="shared" ca="1" si="816"/>
        <v>1</v>
      </c>
      <c r="AF2736" t="b">
        <f t="shared" ca="1" si="817"/>
        <v>0</v>
      </c>
      <c r="AG2736" s="317" t="b">
        <f t="shared" ca="1" si="818"/>
        <v>0</v>
      </c>
      <c r="AH2736" s="317" t="b">
        <f t="shared" ca="1" si="819"/>
        <v>0</v>
      </c>
      <c r="AI2736" s="317" t="b">
        <f t="shared" ca="1" si="820"/>
        <v>1</v>
      </c>
    </row>
    <row r="2737" spans="1:35" x14ac:dyDescent="0.25">
      <c r="A2737">
        <v>2705</v>
      </c>
      <c r="B2737" s="169">
        <f ca="1">OFFSET(InputPriceData!B$15,CalculationsAndCharts!$A2737+$A$11,0,1,1)</f>
        <v>37917</v>
      </c>
      <c r="C2737" s="3">
        <f ca="1">OFFSET(InputPriceData!G$15,CalculationsAndCharts!$A2737+$A$11,IF($C$7,8,0),1,1)</f>
        <v>9552500</v>
      </c>
      <c r="D2737" s="4">
        <f ca="1">OFFSET(InputPriceData!C$15,CalculationsAndCharts!$A2737+$A$11,IF($C$7,8,0),1,1)</f>
        <v>25.55</v>
      </c>
      <c r="E2737" s="4">
        <f ca="1">OFFSET(InputPriceData!D$15,CalculationsAndCharts!$A2737+$A$11,IF($C$7,8,0),1,1)</f>
        <v>26.94</v>
      </c>
      <c r="F2737" s="4">
        <f ca="1">OFFSET(InputPriceData!E$15,CalculationsAndCharts!$A2737+$A$11,IF($C$7,8,0),1,1)</f>
        <v>25.45</v>
      </c>
      <c r="G2737" s="4">
        <f ca="1">OFFSET(InputPriceData!F$15,CalculationsAndCharts!$A2737+$A$11,IF($C$7,8,0),1,1)</f>
        <v>26.71</v>
      </c>
      <c r="H2737" s="133"/>
      <c r="I2737" s="133"/>
      <c r="J2737" s="37">
        <f t="shared" ca="1" si="810"/>
        <v>96</v>
      </c>
      <c r="K2737" s="124">
        <f t="shared" ca="1" si="811"/>
        <v>-1.3299999999999983</v>
      </c>
      <c r="L2737" s="343">
        <f t="shared" ca="1" si="802"/>
        <v>-1.5219942175536544E-2</v>
      </c>
      <c r="M2737" s="345">
        <f t="shared" ca="1" si="812"/>
        <v>0.65896074115079795</v>
      </c>
      <c r="N2737" s="344">
        <f t="shared" ca="1" si="803"/>
        <v>-2.309688760662235E-2</v>
      </c>
      <c r="O2737" s="4"/>
      <c r="P2737" s="4"/>
      <c r="Q2737" s="3"/>
      <c r="S2737" s="4"/>
      <c r="T2737" s="4" t="b">
        <f t="shared" ca="1" si="804"/>
        <v>0</v>
      </c>
      <c r="U2737" t="b">
        <f t="shared" ca="1" si="805"/>
        <v>1</v>
      </c>
      <c r="W2737" s="317" t="b">
        <f t="shared" ca="1" si="806"/>
        <v>0</v>
      </c>
      <c r="X2737" s="317" t="b">
        <f t="shared" ca="1" si="813"/>
        <v>1</v>
      </c>
      <c r="Y2737" s="317" t="b">
        <f t="shared" ca="1" si="807"/>
        <v>0</v>
      </c>
      <c r="Z2737" t="b">
        <f t="shared" ca="1" si="808"/>
        <v>0</v>
      </c>
      <c r="AA2737" s="37" t="b">
        <f t="shared" ca="1" si="814"/>
        <v>0</v>
      </c>
      <c r="AB2737" t="b">
        <f t="shared" ca="1" si="809"/>
        <v>0</v>
      </c>
      <c r="AD2737" t="b">
        <f t="shared" ca="1" si="815"/>
        <v>0</v>
      </c>
      <c r="AE2737" s="37" t="b">
        <f t="shared" ca="1" si="816"/>
        <v>0</v>
      </c>
      <c r="AF2737" t="b">
        <f t="shared" ca="1" si="817"/>
        <v>0</v>
      </c>
      <c r="AG2737" s="317" t="b">
        <f t="shared" ca="1" si="818"/>
        <v>0</v>
      </c>
      <c r="AH2737" s="317" t="b">
        <f t="shared" ca="1" si="819"/>
        <v>1</v>
      </c>
      <c r="AI2737" s="317" t="b">
        <f t="shared" ca="1" si="820"/>
        <v>0</v>
      </c>
    </row>
    <row r="2738" spans="1:35" x14ac:dyDescent="0.25">
      <c r="A2738">
        <v>2706</v>
      </c>
      <c r="B2738" s="169">
        <f ca="1">OFFSET(InputPriceData!B$15,CalculationsAndCharts!$A2738+$A$11,0,1,1)</f>
        <v>37916</v>
      </c>
      <c r="C2738" s="3">
        <f ca="1">OFFSET(InputPriceData!G$15,CalculationsAndCharts!$A2738+$A$11,IF($C$7,8,0),1,1)</f>
        <v>1595800</v>
      </c>
      <c r="D2738" s="4">
        <f ca="1">OFFSET(InputPriceData!C$15,CalculationsAndCharts!$A2738+$A$11,IF($C$7,8,0),1,1)</f>
        <v>27.94</v>
      </c>
      <c r="E2738" s="4">
        <f ca="1">OFFSET(InputPriceData!D$15,CalculationsAndCharts!$A2738+$A$11,IF($C$7,8,0),1,1)</f>
        <v>27.94</v>
      </c>
      <c r="F2738" s="4">
        <f ca="1">OFFSET(InputPriceData!E$15,CalculationsAndCharts!$A2738+$A$11,IF($C$7,8,0),1,1)</f>
        <v>27.49</v>
      </c>
      <c r="G2738" s="4">
        <f ca="1">OFFSET(InputPriceData!F$15,CalculationsAndCharts!$A2738+$A$11,IF($C$7,8,0),1,1)</f>
        <v>27.65</v>
      </c>
      <c r="H2738" s="133"/>
      <c r="I2738" s="133"/>
      <c r="J2738" s="37">
        <f t="shared" ca="1" si="810"/>
        <v>95</v>
      </c>
      <c r="K2738" s="124">
        <f t="shared" ca="1" si="811"/>
        <v>-0.5</v>
      </c>
      <c r="L2738" s="343">
        <f t="shared" ca="1" si="802"/>
        <v>8.1101212295130953E-2</v>
      </c>
      <c r="M2738" s="345">
        <f t="shared" ca="1" si="812"/>
        <v>0.66494524838627445</v>
      </c>
      <c r="N2738" s="344">
        <f t="shared" ca="1" si="803"/>
        <v>0.12196675213779153</v>
      </c>
      <c r="O2738" s="4"/>
      <c r="P2738" s="4"/>
      <c r="Q2738" s="3"/>
      <c r="S2738" s="4"/>
      <c r="T2738" s="4" t="b">
        <f t="shared" ca="1" si="804"/>
        <v>0</v>
      </c>
      <c r="U2738" t="b">
        <f t="shared" ca="1" si="805"/>
        <v>0</v>
      </c>
      <c r="W2738" s="317" t="b">
        <f t="shared" ca="1" si="806"/>
        <v>0</v>
      </c>
      <c r="X2738" s="317" t="b">
        <f t="shared" ca="1" si="813"/>
        <v>1</v>
      </c>
      <c r="Y2738" s="317" t="b">
        <f t="shared" ca="1" si="807"/>
        <v>0</v>
      </c>
      <c r="Z2738" t="b">
        <f t="shared" ca="1" si="808"/>
        <v>0</v>
      </c>
      <c r="AA2738" s="37" t="b">
        <f t="shared" ca="1" si="814"/>
        <v>0</v>
      </c>
      <c r="AB2738" t="b">
        <f t="shared" ca="1" si="809"/>
        <v>0</v>
      </c>
      <c r="AD2738" t="b">
        <f t="shared" ca="1" si="815"/>
        <v>0</v>
      </c>
      <c r="AE2738" s="37" t="b">
        <f t="shared" ca="1" si="816"/>
        <v>0</v>
      </c>
      <c r="AF2738" t="b">
        <f t="shared" ca="1" si="817"/>
        <v>0</v>
      </c>
      <c r="AG2738" s="317" t="b">
        <f t="shared" ca="1" si="818"/>
        <v>0</v>
      </c>
      <c r="AH2738" s="317" t="b">
        <f t="shared" ca="1" si="819"/>
        <v>1</v>
      </c>
      <c r="AI2738" s="317" t="b">
        <f t="shared" ca="1" si="820"/>
        <v>0</v>
      </c>
    </row>
    <row r="2739" spans="1:35" x14ac:dyDescent="0.25">
      <c r="A2739">
        <v>2707</v>
      </c>
      <c r="B2739" s="169">
        <f ca="1">OFFSET(InputPriceData!B$15,CalculationsAndCharts!$A2739+$A$11,0,1,1)</f>
        <v>37915</v>
      </c>
      <c r="C2739" s="3">
        <f ca="1">OFFSET(InputPriceData!G$15,CalculationsAndCharts!$A2739+$A$11,IF($C$7,8,0),1,1)</f>
        <v>1537600</v>
      </c>
      <c r="D2739" s="4">
        <f ca="1">OFFSET(InputPriceData!C$15,CalculationsAndCharts!$A2739+$A$11,IF($C$7,8,0),1,1)</f>
        <v>28.22</v>
      </c>
      <c r="E2739" s="4">
        <f ca="1">OFFSET(InputPriceData!D$15,CalculationsAndCharts!$A2739+$A$11,IF($C$7,8,0),1,1)</f>
        <v>28.29</v>
      </c>
      <c r="F2739" s="4">
        <f ca="1">OFFSET(InputPriceData!E$15,CalculationsAndCharts!$A2739+$A$11,IF($C$7,8,0),1,1)</f>
        <v>28</v>
      </c>
      <c r="G2739" s="4">
        <f ca="1">OFFSET(InputPriceData!F$15,CalculationsAndCharts!$A2739+$A$11,IF($C$7,8,0),1,1)</f>
        <v>28.04</v>
      </c>
      <c r="H2739" s="133"/>
      <c r="I2739" s="133"/>
      <c r="J2739" s="37">
        <f t="shared" ca="1" si="810"/>
        <v>94</v>
      </c>
      <c r="K2739" s="124">
        <f t="shared" ca="1" si="811"/>
        <v>3.9999999999999147E-2</v>
      </c>
      <c r="L2739" s="343">
        <f t="shared" ca="1" si="802"/>
        <v>0.10856654234853998</v>
      </c>
      <c r="M2739" s="345">
        <f t="shared" ca="1" si="812"/>
        <v>0.67098410533428299</v>
      </c>
      <c r="N2739" s="344">
        <f t="shared" ca="1" si="803"/>
        <v>0.16180195847478732</v>
      </c>
      <c r="O2739" s="4"/>
      <c r="P2739" s="4"/>
      <c r="Q2739" s="3"/>
      <c r="S2739" s="4"/>
      <c r="T2739" s="4" t="b">
        <f t="shared" ca="1" si="804"/>
        <v>0</v>
      </c>
      <c r="U2739" t="b">
        <f t="shared" ca="1" si="805"/>
        <v>0</v>
      </c>
      <c r="W2739" s="317" t="b">
        <f t="shared" ca="1" si="806"/>
        <v>0</v>
      </c>
      <c r="X2739" s="317" t="b">
        <f t="shared" ca="1" si="813"/>
        <v>1</v>
      </c>
      <c r="Y2739" s="317" t="b">
        <f t="shared" ca="1" si="807"/>
        <v>0</v>
      </c>
      <c r="Z2739" t="b">
        <f t="shared" ca="1" si="808"/>
        <v>0</v>
      </c>
      <c r="AA2739" s="37" t="b">
        <f t="shared" ca="1" si="814"/>
        <v>0</v>
      </c>
      <c r="AB2739" t="b">
        <f t="shared" ca="1" si="809"/>
        <v>0</v>
      </c>
      <c r="AD2739" t="b">
        <f t="shared" ca="1" si="815"/>
        <v>0</v>
      </c>
      <c r="AE2739" s="37" t="b">
        <f t="shared" ca="1" si="816"/>
        <v>0</v>
      </c>
      <c r="AF2739" t="b">
        <f t="shared" ca="1" si="817"/>
        <v>0</v>
      </c>
      <c r="AG2739" s="317" t="b">
        <f t="shared" ca="1" si="818"/>
        <v>0</v>
      </c>
      <c r="AH2739" s="317" t="b">
        <f t="shared" ca="1" si="819"/>
        <v>1</v>
      </c>
      <c r="AI2739" s="317" t="b">
        <f t="shared" ca="1" si="820"/>
        <v>0</v>
      </c>
    </row>
    <row r="2740" spans="1:35" x14ac:dyDescent="0.25">
      <c r="A2740">
        <v>2708</v>
      </c>
      <c r="B2740" s="169">
        <f ca="1">OFFSET(InputPriceData!B$15,CalculationsAndCharts!$A2740+$A$11,0,1,1)</f>
        <v>37914</v>
      </c>
      <c r="C2740" s="3">
        <f ca="1">OFFSET(InputPriceData!G$15,CalculationsAndCharts!$A2740+$A$11,IF($C$7,8,0),1,1)</f>
        <v>1719000</v>
      </c>
      <c r="D2740" s="4">
        <f ca="1">OFFSET(InputPriceData!C$15,CalculationsAndCharts!$A2740+$A$11,IF($C$7,8,0),1,1)</f>
        <v>28.19</v>
      </c>
      <c r="E2740" s="4">
        <f ca="1">OFFSET(InputPriceData!D$15,CalculationsAndCharts!$A2740+$A$11,IF($C$7,8,0),1,1)</f>
        <v>28.35</v>
      </c>
      <c r="F2740" s="4">
        <f ca="1">OFFSET(InputPriceData!E$15,CalculationsAndCharts!$A2740+$A$11,IF($C$7,8,0),1,1)</f>
        <v>27.94</v>
      </c>
      <c r="G2740" s="4">
        <f ca="1">OFFSET(InputPriceData!F$15,CalculationsAndCharts!$A2740+$A$11,IF($C$7,8,0),1,1)</f>
        <v>28.15</v>
      </c>
      <c r="H2740" s="133"/>
      <c r="I2740" s="133"/>
      <c r="J2740" s="37">
        <f t="shared" ca="1" si="810"/>
        <v>93</v>
      </c>
      <c r="K2740" s="124">
        <f t="shared" ca="1" si="811"/>
        <v>3.9999999999999147E-2</v>
      </c>
      <c r="L2740" s="343">
        <f t="shared" ca="1" si="802"/>
        <v>0.10967905133151928</v>
      </c>
      <c r="M2740" s="345">
        <f t="shared" ca="1" si="812"/>
        <v>0.67707780558454389</v>
      </c>
      <c r="N2740" s="344">
        <f t="shared" ca="1" si="803"/>
        <v>0.16198884445315659</v>
      </c>
      <c r="O2740" s="4"/>
      <c r="P2740" s="4"/>
      <c r="Q2740" s="3"/>
      <c r="S2740" s="4"/>
      <c r="T2740" s="4" t="b">
        <f t="shared" ca="1" si="804"/>
        <v>0</v>
      </c>
      <c r="U2740" t="b">
        <f t="shared" ca="1" si="805"/>
        <v>0</v>
      </c>
      <c r="W2740" s="317" t="b">
        <f t="shared" ca="1" si="806"/>
        <v>0</v>
      </c>
      <c r="X2740" s="317" t="b">
        <f t="shared" ca="1" si="813"/>
        <v>1</v>
      </c>
      <c r="Y2740" s="317" t="b">
        <f t="shared" ca="1" si="807"/>
        <v>0</v>
      </c>
      <c r="Z2740" t="b">
        <f t="shared" ca="1" si="808"/>
        <v>0</v>
      </c>
      <c r="AA2740" s="37" t="b">
        <f t="shared" ca="1" si="814"/>
        <v>0</v>
      </c>
      <c r="AB2740" t="b">
        <f t="shared" ca="1" si="809"/>
        <v>0</v>
      </c>
      <c r="AD2740" t="b">
        <f t="shared" ca="1" si="815"/>
        <v>0</v>
      </c>
      <c r="AE2740" s="37" t="b">
        <f t="shared" ca="1" si="816"/>
        <v>0</v>
      </c>
      <c r="AF2740" t="b">
        <f t="shared" ca="1" si="817"/>
        <v>0</v>
      </c>
      <c r="AG2740" s="317" t="b">
        <f t="shared" ca="1" si="818"/>
        <v>0</v>
      </c>
      <c r="AH2740" s="317" t="b">
        <f t="shared" ca="1" si="819"/>
        <v>1</v>
      </c>
      <c r="AI2740" s="317" t="b">
        <f t="shared" ca="1" si="820"/>
        <v>0</v>
      </c>
    </row>
    <row r="2741" spans="1:35" x14ac:dyDescent="0.25">
      <c r="A2741">
        <v>2709</v>
      </c>
      <c r="B2741" s="169">
        <f ca="1">OFFSET(InputPriceData!B$15,CalculationsAndCharts!$A2741+$A$11,0,1,1)</f>
        <v>37911</v>
      </c>
      <c r="C2741" s="3">
        <f ca="1">OFFSET(InputPriceData!G$15,CalculationsAndCharts!$A2741+$A$11,IF($C$7,8,0),1,1)</f>
        <v>1962100</v>
      </c>
      <c r="D2741" s="4">
        <f ca="1">OFFSET(InputPriceData!C$15,CalculationsAndCharts!$A2741+$A$11,IF($C$7,8,0),1,1)</f>
        <v>28.23</v>
      </c>
      <c r="E2741" s="4">
        <f ca="1">OFFSET(InputPriceData!D$15,CalculationsAndCharts!$A2741+$A$11,IF($C$7,8,0),1,1)</f>
        <v>28.43</v>
      </c>
      <c r="F2741" s="4">
        <f ca="1">OFFSET(InputPriceData!E$15,CalculationsAndCharts!$A2741+$A$11,IF($C$7,8,0),1,1)</f>
        <v>27.94</v>
      </c>
      <c r="G2741" s="4">
        <f ca="1">OFFSET(InputPriceData!F$15,CalculationsAndCharts!$A2741+$A$11,IF($C$7,8,0),1,1)</f>
        <v>28</v>
      </c>
      <c r="H2741" s="133"/>
      <c r="I2741" s="133"/>
      <c r="J2741" s="37">
        <f t="shared" ca="1" si="810"/>
        <v>92</v>
      </c>
      <c r="K2741" s="124">
        <f t="shared" ca="1" si="811"/>
        <v>-0.10000000000000142</v>
      </c>
      <c r="L2741" s="343">
        <f t="shared" ca="1" si="802"/>
        <v>0.10282886939831259</v>
      </c>
      <c r="M2741" s="345">
        <f t="shared" ca="1" si="812"/>
        <v>0.68322684720942872</v>
      </c>
      <c r="N2741" s="344">
        <f t="shared" ca="1" si="803"/>
        <v>0.15050472594615794</v>
      </c>
      <c r="O2741" s="4"/>
      <c r="P2741" s="4"/>
      <c r="Q2741" s="3"/>
      <c r="S2741" s="4"/>
      <c r="T2741" s="4" t="b">
        <f t="shared" ca="1" si="804"/>
        <v>0</v>
      </c>
      <c r="U2741" t="b">
        <f t="shared" ca="1" si="805"/>
        <v>0</v>
      </c>
      <c r="W2741" s="317" t="b">
        <f t="shared" ca="1" si="806"/>
        <v>0</v>
      </c>
      <c r="X2741" s="317" t="b">
        <f t="shared" ca="1" si="813"/>
        <v>1</v>
      </c>
      <c r="Y2741" s="317" t="b">
        <f t="shared" ca="1" si="807"/>
        <v>0</v>
      </c>
      <c r="Z2741" t="b">
        <f t="shared" ca="1" si="808"/>
        <v>0</v>
      </c>
      <c r="AA2741" s="37" t="b">
        <f t="shared" ca="1" si="814"/>
        <v>0</v>
      </c>
      <c r="AB2741" t="b">
        <f t="shared" ca="1" si="809"/>
        <v>0</v>
      </c>
      <c r="AD2741" t="b">
        <f t="shared" ca="1" si="815"/>
        <v>0</v>
      </c>
      <c r="AE2741" s="37" t="b">
        <f t="shared" ca="1" si="816"/>
        <v>0</v>
      </c>
      <c r="AF2741" t="b">
        <f t="shared" ca="1" si="817"/>
        <v>0</v>
      </c>
      <c r="AG2741" s="317" t="b">
        <f t="shared" ca="1" si="818"/>
        <v>0</v>
      </c>
      <c r="AH2741" s="317" t="b">
        <f t="shared" ca="1" si="819"/>
        <v>1</v>
      </c>
      <c r="AI2741" s="317" t="b">
        <f t="shared" ca="1" si="820"/>
        <v>0</v>
      </c>
    </row>
    <row r="2742" spans="1:35" x14ac:dyDescent="0.25">
      <c r="A2742">
        <v>2710</v>
      </c>
      <c r="B2742" s="169">
        <f ca="1">OFFSET(InputPriceData!B$15,CalculationsAndCharts!$A2742+$A$11,0,1,1)</f>
        <v>37910</v>
      </c>
      <c r="C2742" s="3">
        <f ca="1">OFFSET(InputPriceData!G$15,CalculationsAndCharts!$A2742+$A$11,IF($C$7,8,0),1,1)</f>
        <v>1347300</v>
      </c>
      <c r="D2742" s="4">
        <f ca="1">OFFSET(InputPriceData!C$15,CalculationsAndCharts!$A2742+$A$11,IF($C$7,8,0),1,1)</f>
        <v>28.3</v>
      </c>
      <c r="E2742" s="4">
        <f ca="1">OFFSET(InputPriceData!D$15,CalculationsAndCharts!$A2742+$A$11,IF($C$7,8,0),1,1)</f>
        <v>28.44</v>
      </c>
      <c r="F2742" s="4">
        <f ca="1">OFFSET(InputPriceData!E$15,CalculationsAndCharts!$A2742+$A$11,IF($C$7,8,0),1,1)</f>
        <v>27.95</v>
      </c>
      <c r="G2742" s="4">
        <f ca="1">OFFSET(InputPriceData!F$15,CalculationsAndCharts!$A2742+$A$11,IF($C$7,8,0),1,1)</f>
        <v>28.11</v>
      </c>
      <c r="H2742" s="133"/>
      <c r="I2742" s="133"/>
      <c r="J2742" s="37">
        <f t="shared" ca="1" si="810"/>
        <v>91</v>
      </c>
      <c r="K2742" s="124">
        <f t="shared" ca="1" si="811"/>
        <v>-0.21000000000000085</v>
      </c>
      <c r="L2742" s="343">
        <f t="shared" ca="1" si="802"/>
        <v>7.5782217073326538E-2</v>
      </c>
      <c r="M2742" s="345">
        <f t="shared" ca="1" si="812"/>
        <v>0.68943173280467074</v>
      </c>
      <c r="N2742" s="344">
        <f t="shared" ca="1" si="803"/>
        <v>0.10991982739906331</v>
      </c>
      <c r="O2742" s="4"/>
      <c r="P2742" s="4"/>
      <c r="Q2742" s="3"/>
      <c r="S2742" s="4"/>
      <c r="T2742" s="4" t="b">
        <f t="shared" ca="1" si="804"/>
        <v>0</v>
      </c>
      <c r="U2742" t="b">
        <f t="shared" ca="1" si="805"/>
        <v>0</v>
      </c>
      <c r="W2742" s="317" t="b">
        <f t="shared" ca="1" si="806"/>
        <v>1</v>
      </c>
      <c r="X2742" s="317" t="b">
        <f t="shared" ca="1" si="813"/>
        <v>1</v>
      </c>
      <c r="Y2742" s="317" t="b">
        <f t="shared" ca="1" si="807"/>
        <v>0</v>
      </c>
      <c r="Z2742" t="b">
        <f t="shared" ca="1" si="808"/>
        <v>0</v>
      </c>
      <c r="AA2742" s="37" t="b">
        <f t="shared" ca="1" si="814"/>
        <v>0</v>
      </c>
      <c r="AB2742" t="b">
        <f t="shared" ca="1" si="809"/>
        <v>1</v>
      </c>
      <c r="AD2742" t="b">
        <f t="shared" ca="1" si="815"/>
        <v>0</v>
      </c>
      <c r="AE2742" s="37" t="b">
        <f t="shared" ca="1" si="816"/>
        <v>0</v>
      </c>
      <c r="AF2742" t="b">
        <f t="shared" ca="1" si="817"/>
        <v>1</v>
      </c>
      <c r="AG2742" s="317" t="b">
        <f t="shared" ca="1" si="818"/>
        <v>1</v>
      </c>
      <c r="AH2742" s="317" t="b">
        <f t="shared" ca="1" si="819"/>
        <v>1</v>
      </c>
      <c r="AI2742" s="317" t="b">
        <f t="shared" ca="1" si="820"/>
        <v>0</v>
      </c>
    </row>
    <row r="2743" spans="1:35" x14ac:dyDescent="0.25">
      <c r="A2743">
        <v>2711</v>
      </c>
      <c r="B2743" s="169">
        <f ca="1">OFFSET(InputPriceData!B$15,CalculationsAndCharts!$A2743+$A$11,0,1,1)</f>
        <v>37909</v>
      </c>
      <c r="C2743" s="3">
        <f ca="1">OFFSET(InputPriceData!G$15,CalculationsAndCharts!$A2743+$A$11,IF($C$7,8,0),1,1)</f>
        <v>2133200</v>
      </c>
      <c r="D2743" s="4">
        <f ca="1">OFFSET(InputPriceData!C$15,CalculationsAndCharts!$A2743+$A$11,IF($C$7,8,0),1,1)</f>
        <v>28.45</v>
      </c>
      <c r="E2743" s="4">
        <f ca="1">OFFSET(InputPriceData!D$15,CalculationsAndCharts!$A2743+$A$11,IF($C$7,8,0),1,1)</f>
        <v>28.45</v>
      </c>
      <c r="F2743" s="4">
        <f ca="1">OFFSET(InputPriceData!E$15,CalculationsAndCharts!$A2743+$A$11,IF($C$7,8,0),1,1)</f>
        <v>27.95</v>
      </c>
      <c r="G2743" s="4">
        <f ca="1">OFFSET(InputPriceData!F$15,CalculationsAndCharts!$A2743+$A$11,IF($C$7,8,0),1,1)</f>
        <v>28.1</v>
      </c>
      <c r="H2743" s="133"/>
      <c r="I2743" s="133"/>
      <c r="J2743" s="37">
        <f t="shared" ca="1" si="810"/>
        <v>90</v>
      </c>
      <c r="K2743" s="124">
        <f t="shared" ca="1" si="811"/>
        <v>0.40000000000000213</v>
      </c>
      <c r="L2743" s="343">
        <f t="shared" ca="1" si="802"/>
        <v>5.1752609770991664E-3</v>
      </c>
      <c r="M2743" s="345">
        <f t="shared" ca="1" si="812"/>
        <v>0.69569296953044479</v>
      </c>
      <c r="N2743" s="344">
        <f t="shared" ca="1" si="803"/>
        <v>7.4390014040133078E-3</v>
      </c>
      <c r="O2743" s="4"/>
      <c r="P2743" s="4"/>
      <c r="Q2743" s="3"/>
      <c r="S2743" s="4"/>
      <c r="T2743" s="4" t="b">
        <f t="shared" ca="1" si="804"/>
        <v>1</v>
      </c>
      <c r="U2743" t="b">
        <f t="shared" ca="1" si="805"/>
        <v>0</v>
      </c>
      <c r="W2743" s="317" t="b">
        <f t="shared" ca="1" si="806"/>
        <v>0</v>
      </c>
      <c r="X2743" s="317" t="b">
        <f t="shared" ca="1" si="813"/>
        <v>0</v>
      </c>
      <c r="Y2743" s="317" t="b">
        <f t="shared" ca="1" si="807"/>
        <v>0</v>
      </c>
      <c r="Z2743" t="b">
        <f t="shared" ca="1" si="808"/>
        <v>0</v>
      </c>
      <c r="AA2743" s="37" t="b">
        <f t="shared" ca="1" si="814"/>
        <v>1</v>
      </c>
      <c r="AB2743" t="b">
        <f t="shared" ca="1" si="809"/>
        <v>0</v>
      </c>
      <c r="AD2743" t="b">
        <f t="shared" ca="1" si="815"/>
        <v>0</v>
      </c>
      <c r="AE2743" s="37" t="b">
        <f t="shared" ca="1" si="816"/>
        <v>1</v>
      </c>
      <c r="AF2743" t="b">
        <f t="shared" ca="1" si="817"/>
        <v>0</v>
      </c>
      <c r="AG2743" s="317" t="b">
        <f t="shared" ca="1" si="818"/>
        <v>0</v>
      </c>
      <c r="AH2743" s="317" t="b">
        <f t="shared" ca="1" si="819"/>
        <v>0</v>
      </c>
      <c r="AI2743" s="317" t="b">
        <f t="shared" ca="1" si="820"/>
        <v>0</v>
      </c>
    </row>
    <row r="2744" spans="1:35" x14ac:dyDescent="0.25">
      <c r="A2744">
        <v>2712</v>
      </c>
      <c r="B2744" s="169">
        <f ca="1">OFFSET(InputPriceData!B$15,CalculationsAndCharts!$A2744+$A$11,0,1,1)</f>
        <v>37908</v>
      </c>
      <c r="C2744" s="3">
        <f ca="1">OFFSET(InputPriceData!G$15,CalculationsAndCharts!$A2744+$A$11,IF($C$7,8,0),1,1)</f>
        <v>2323100</v>
      </c>
      <c r="D2744" s="4">
        <f ca="1">OFFSET(InputPriceData!C$15,CalculationsAndCharts!$A2744+$A$11,IF($C$7,8,0),1,1)</f>
        <v>27.81</v>
      </c>
      <c r="E2744" s="4">
        <f ca="1">OFFSET(InputPriceData!D$15,CalculationsAndCharts!$A2744+$A$11,IF($C$7,8,0),1,1)</f>
        <v>28.37</v>
      </c>
      <c r="F2744" s="4">
        <f ca="1">OFFSET(InputPriceData!E$15,CalculationsAndCharts!$A2744+$A$11,IF($C$7,8,0),1,1)</f>
        <v>27.71</v>
      </c>
      <c r="G2744" s="4">
        <f ca="1">OFFSET(InputPriceData!F$15,CalculationsAndCharts!$A2744+$A$11,IF($C$7,8,0),1,1)</f>
        <v>28.32</v>
      </c>
      <c r="H2744" s="133"/>
      <c r="I2744" s="133"/>
      <c r="J2744" s="37">
        <f t="shared" ca="1" si="810"/>
        <v>89</v>
      </c>
      <c r="K2744" s="124">
        <f t="shared" ca="1" si="811"/>
        <v>0.76999999999999957</v>
      </c>
      <c r="L2744" s="343">
        <f t="shared" ca="1" si="802"/>
        <v>-9.3853422499752509E-2</v>
      </c>
      <c r="M2744" s="345">
        <f t="shared" ca="1" si="812"/>
        <v>0.70201106915282019</v>
      </c>
      <c r="N2744" s="344">
        <f t="shared" ca="1" si="803"/>
        <v>-0.13369222598300887</v>
      </c>
      <c r="O2744" s="4"/>
      <c r="P2744" s="4"/>
      <c r="Q2744" s="3"/>
      <c r="S2744" s="4"/>
      <c r="T2744" s="4" t="b">
        <f t="shared" ca="1" si="804"/>
        <v>0</v>
      </c>
      <c r="U2744" t="b">
        <f t="shared" ca="1" si="805"/>
        <v>0</v>
      </c>
      <c r="W2744" s="317" t="b">
        <f t="shared" ca="1" si="806"/>
        <v>0</v>
      </c>
      <c r="X2744" s="317" t="b">
        <f t="shared" ca="1" si="813"/>
        <v>0</v>
      </c>
      <c r="Y2744" s="317" t="b">
        <f t="shared" ca="1" si="807"/>
        <v>0</v>
      </c>
      <c r="Z2744" t="b">
        <f t="shared" ca="1" si="808"/>
        <v>0</v>
      </c>
      <c r="AA2744" s="37" t="b">
        <f t="shared" ca="1" si="814"/>
        <v>1</v>
      </c>
      <c r="AB2744" t="b">
        <f t="shared" ca="1" si="809"/>
        <v>0</v>
      </c>
      <c r="AD2744" t="b">
        <f t="shared" ca="1" si="815"/>
        <v>0</v>
      </c>
      <c r="AE2744" s="37" t="b">
        <f t="shared" ca="1" si="816"/>
        <v>1</v>
      </c>
      <c r="AF2744" t="b">
        <f t="shared" ca="1" si="817"/>
        <v>0</v>
      </c>
      <c r="AG2744" s="317" t="b">
        <f t="shared" ca="1" si="818"/>
        <v>0</v>
      </c>
      <c r="AH2744" s="317" t="b">
        <f t="shared" ca="1" si="819"/>
        <v>0</v>
      </c>
      <c r="AI2744" s="317" t="b">
        <f t="shared" ca="1" si="820"/>
        <v>0</v>
      </c>
    </row>
    <row r="2745" spans="1:35" x14ac:dyDescent="0.25">
      <c r="A2745">
        <v>2713</v>
      </c>
      <c r="B2745" s="169">
        <f ca="1">OFFSET(InputPriceData!B$15,CalculationsAndCharts!$A2745+$A$11,0,1,1)</f>
        <v>37907</v>
      </c>
      <c r="C2745" s="3">
        <f ca="1">OFFSET(InputPriceData!G$15,CalculationsAndCharts!$A2745+$A$11,IF($C$7,8,0),1,1)</f>
        <v>2442500</v>
      </c>
      <c r="D2745" s="4">
        <f ca="1">OFFSET(InputPriceData!C$15,CalculationsAndCharts!$A2745+$A$11,IF($C$7,8,0),1,1)</f>
        <v>27.71</v>
      </c>
      <c r="E2745" s="4">
        <f ca="1">OFFSET(InputPriceData!D$15,CalculationsAndCharts!$A2745+$A$11,IF($C$7,8,0),1,1)</f>
        <v>27.8</v>
      </c>
      <c r="F2745" s="4">
        <f ca="1">OFFSET(InputPriceData!E$15,CalculationsAndCharts!$A2745+$A$11,IF($C$7,8,0),1,1)</f>
        <v>27.49</v>
      </c>
      <c r="G2745" s="4">
        <f ca="1">OFFSET(InputPriceData!F$15,CalculationsAndCharts!$A2745+$A$11,IF($C$7,8,0),1,1)</f>
        <v>27.7</v>
      </c>
      <c r="H2745" s="133"/>
      <c r="I2745" s="133"/>
      <c r="J2745" s="37">
        <f t="shared" ca="1" si="810"/>
        <v>88</v>
      </c>
      <c r="K2745" s="124">
        <f t="shared" ca="1" si="811"/>
        <v>0.16999999999999815</v>
      </c>
      <c r="L2745" s="343">
        <f t="shared" ca="1" si="802"/>
        <v>-0.1646274197449959</v>
      </c>
      <c r="M2745" s="345">
        <f t="shared" ca="1" si="812"/>
        <v>0.70838654808559054</v>
      </c>
      <c r="N2745" s="344">
        <f t="shared" ca="1" si="803"/>
        <v>-0.23239772154045032</v>
      </c>
      <c r="O2745" s="4"/>
      <c r="P2745" s="4"/>
      <c r="Q2745" s="3"/>
      <c r="S2745" s="4"/>
      <c r="T2745" s="4" t="b">
        <f t="shared" ca="1" si="804"/>
        <v>0</v>
      </c>
      <c r="U2745" t="b">
        <f t="shared" ca="1" si="805"/>
        <v>0</v>
      </c>
      <c r="W2745" s="317" t="b">
        <f t="shared" ca="1" si="806"/>
        <v>0</v>
      </c>
      <c r="X2745" s="317" t="b">
        <f t="shared" ca="1" si="813"/>
        <v>0</v>
      </c>
      <c r="Y2745" s="317" t="b">
        <f t="shared" ca="1" si="807"/>
        <v>0</v>
      </c>
      <c r="Z2745" t="b">
        <f t="shared" ca="1" si="808"/>
        <v>0</v>
      </c>
      <c r="AA2745" s="37" t="b">
        <f t="shared" ca="1" si="814"/>
        <v>1</v>
      </c>
      <c r="AB2745" t="b">
        <f t="shared" ca="1" si="809"/>
        <v>0</v>
      </c>
      <c r="AD2745" t="b">
        <f t="shared" ca="1" si="815"/>
        <v>0</v>
      </c>
      <c r="AE2745" s="37" t="b">
        <f t="shared" ca="1" si="816"/>
        <v>1</v>
      </c>
      <c r="AF2745" t="b">
        <f t="shared" ca="1" si="817"/>
        <v>0</v>
      </c>
      <c r="AG2745" s="317" t="b">
        <f t="shared" ca="1" si="818"/>
        <v>0</v>
      </c>
      <c r="AH2745" s="317" t="b">
        <f t="shared" ca="1" si="819"/>
        <v>0</v>
      </c>
      <c r="AI2745" s="317" t="b">
        <f t="shared" ca="1" si="820"/>
        <v>0</v>
      </c>
    </row>
    <row r="2746" spans="1:35" x14ac:dyDescent="0.25">
      <c r="A2746">
        <v>2714</v>
      </c>
      <c r="B2746" s="169">
        <f ca="1">OFFSET(InputPriceData!B$15,CalculationsAndCharts!$A2746+$A$11,0,1,1)</f>
        <v>37904</v>
      </c>
      <c r="C2746" s="3">
        <f ca="1">OFFSET(InputPriceData!G$15,CalculationsAndCharts!$A2746+$A$11,IF($C$7,8,0),1,1)</f>
        <v>2474000</v>
      </c>
      <c r="D2746" s="4">
        <f ca="1">OFFSET(InputPriceData!C$15,CalculationsAndCharts!$A2746+$A$11,IF($C$7,8,0),1,1)</f>
        <v>27.57</v>
      </c>
      <c r="E2746" s="4">
        <f ca="1">OFFSET(InputPriceData!D$15,CalculationsAndCharts!$A2746+$A$11,IF($C$7,8,0),1,1)</f>
        <v>27.78</v>
      </c>
      <c r="F2746" s="4">
        <f ca="1">OFFSET(InputPriceData!E$15,CalculationsAndCharts!$A2746+$A$11,IF($C$7,8,0),1,1)</f>
        <v>27.44</v>
      </c>
      <c r="G2746" s="4">
        <f ca="1">OFFSET(InputPriceData!F$15,CalculationsAndCharts!$A2746+$A$11,IF($C$7,8,0),1,1)</f>
        <v>27.55</v>
      </c>
      <c r="H2746" s="133"/>
      <c r="I2746" s="133"/>
      <c r="J2746" s="37">
        <f t="shared" ca="1" si="810"/>
        <v>87</v>
      </c>
      <c r="K2746" s="124">
        <f t="shared" ca="1" si="811"/>
        <v>3.0000000000001137E-2</v>
      </c>
      <c r="L2746" s="343">
        <f t="shared" ca="1" si="802"/>
        <v>-0.19679351391255151</v>
      </c>
      <c r="M2746" s="345">
        <f t="shared" ca="1" si="812"/>
        <v>0.7148199274324829</v>
      </c>
      <c r="N2746" s="344">
        <f t="shared" ca="1" si="803"/>
        <v>-0.27530501929262358</v>
      </c>
      <c r="O2746" s="4"/>
      <c r="P2746" s="4"/>
      <c r="Q2746" s="3"/>
      <c r="S2746" s="4"/>
      <c r="T2746" s="4" t="b">
        <f t="shared" ca="1" si="804"/>
        <v>0</v>
      </c>
      <c r="U2746" t="b">
        <f t="shared" ca="1" si="805"/>
        <v>0</v>
      </c>
      <c r="W2746" s="317" t="b">
        <f t="shared" ca="1" si="806"/>
        <v>0</v>
      </c>
      <c r="X2746" s="317" t="b">
        <f t="shared" ca="1" si="813"/>
        <v>0</v>
      </c>
      <c r="Y2746" s="317" t="b">
        <f t="shared" ca="1" si="807"/>
        <v>0</v>
      </c>
      <c r="Z2746" t="b">
        <f t="shared" ca="1" si="808"/>
        <v>0</v>
      </c>
      <c r="AA2746" s="37" t="b">
        <f t="shared" ca="1" si="814"/>
        <v>1</v>
      </c>
      <c r="AB2746" t="b">
        <f t="shared" ca="1" si="809"/>
        <v>0</v>
      </c>
      <c r="AD2746" t="b">
        <f t="shared" ca="1" si="815"/>
        <v>0</v>
      </c>
      <c r="AE2746" s="37" t="b">
        <f t="shared" ca="1" si="816"/>
        <v>1</v>
      </c>
      <c r="AF2746" t="b">
        <f t="shared" ca="1" si="817"/>
        <v>0</v>
      </c>
      <c r="AG2746" s="317" t="b">
        <f t="shared" ca="1" si="818"/>
        <v>0</v>
      </c>
      <c r="AH2746" s="317" t="b">
        <f t="shared" ca="1" si="819"/>
        <v>0</v>
      </c>
      <c r="AI2746" s="317" t="b">
        <f t="shared" ca="1" si="820"/>
        <v>0</v>
      </c>
    </row>
    <row r="2747" spans="1:35" x14ac:dyDescent="0.25">
      <c r="A2747">
        <v>2715</v>
      </c>
      <c r="B2747" s="169">
        <f ca="1">OFFSET(InputPriceData!B$15,CalculationsAndCharts!$A2747+$A$11,0,1,1)</f>
        <v>37903</v>
      </c>
      <c r="C2747" s="3">
        <f ca="1">OFFSET(InputPriceData!G$15,CalculationsAndCharts!$A2747+$A$11,IF($C$7,8,0),1,1)</f>
        <v>1752100</v>
      </c>
      <c r="D2747" s="4">
        <f ca="1">OFFSET(InputPriceData!C$15,CalculationsAndCharts!$A2747+$A$11,IF($C$7,8,0),1,1)</f>
        <v>27.6</v>
      </c>
      <c r="E2747" s="4">
        <f ca="1">OFFSET(InputPriceData!D$15,CalculationsAndCharts!$A2747+$A$11,IF($C$7,8,0),1,1)</f>
        <v>27.88</v>
      </c>
      <c r="F2747" s="4">
        <f ca="1">OFFSET(InputPriceData!E$15,CalculationsAndCharts!$A2747+$A$11,IF($C$7,8,0),1,1)</f>
        <v>27.43</v>
      </c>
      <c r="G2747" s="4">
        <f ca="1">OFFSET(InputPriceData!F$15,CalculationsAndCharts!$A2747+$A$11,IF($C$7,8,0),1,1)</f>
        <v>27.53</v>
      </c>
      <c r="H2747" s="133"/>
      <c r="I2747" s="133"/>
      <c r="J2747" s="37">
        <f t="shared" ca="1" si="810"/>
        <v>86</v>
      </c>
      <c r="K2747" s="124">
        <f t="shared" ca="1" si="811"/>
        <v>-0.23000000000000043</v>
      </c>
      <c r="L2747" s="343">
        <f t="shared" ca="1" si="802"/>
        <v>-0.21038250070038994</v>
      </c>
      <c r="M2747" s="345">
        <f t="shared" ca="1" si="812"/>
        <v>0.72131173302975071</v>
      </c>
      <c r="N2747" s="344">
        <f t="shared" ca="1" si="803"/>
        <v>-0.29166654452813767</v>
      </c>
      <c r="O2747" s="4"/>
      <c r="P2747" s="4"/>
      <c r="Q2747" s="3"/>
      <c r="S2747" s="4"/>
      <c r="T2747" s="4" t="b">
        <f t="shared" ca="1" si="804"/>
        <v>0</v>
      </c>
      <c r="U2747" t="b">
        <f t="shared" ca="1" si="805"/>
        <v>0</v>
      </c>
      <c r="W2747" s="317" t="b">
        <f t="shared" ca="1" si="806"/>
        <v>0</v>
      </c>
      <c r="X2747" s="317" t="b">
        <f t="shared" ca="1" si="813"/>
        <v>0</v>
      </c>
      <c r="Y2747" s="317" t="b">
        <f t="shared" ca="1" si="807"/>
        <v>0</v>
      </c>
      <c r="Z2747" t="b">
        <f t="shared" ca="1" si="808"/>
        <v>0</v>
      </c>
      <c r="AA2747" s="37" t="b">
        <f t="shared" ca="1" si="814"/>
        <v>1</v>
      </c>
      <c r="AB2747" t="b">
        <f t="shared" ca="1" si="809"/>
        <v>0</v>
      </c>
      <c r="AD2747" t="b">
        <f t="shared" ca="1" si="815"/>
        <v>0</v>
      </c>
      <c r="AE2747" s="37" t="b">
        <f t="shared" ca="1" si="816"/>
        <v>1</v>
      </c>
      <c r="AF2747" t="b">
        <f t="shared" ca="1" si="817"/>
        <v>0</v>
      </c>
      <c r="AG2747" s="317" t="b">
        <f t="shared" ca="1" si="818"/>
        <v>0</v>
      </c>
      <c r="AH2747" s="317" t="b">
        <f t="shared" ca="1" si="819"/>
        <v>0</v>
      </c>
      <c r="AI2747" s="317" t="b">
        <f t="shared" ca="1" si="820"/>
        <v>0</v>
      </c>
    </row>
    <row r="2748" spans="1:35" x14ac:dyDescent="0.25">
      <c r="A2748">
        <v>2716</v>
      </c>
      <c r="B2748" s="169">
        <f ca="1">OFFSET(InputPriceData!B$15,CalculationsAndCharts!$A2748+$A$11,0,1,1)</f>
        <v>37902</v>
      </c>
      <c r="C2748" s="3">
        <f ca="1">OFFSET(InputPriceData!G$15,CalculationsAndCharts!$A2748+$A$11,IF($C$7,8,0),1,1)</f>
        <v>2810000</v>
      </c>
      <c r="D2748" s="4">
        <f ca="1">OFFSET(InputPriceData!C$15,CalculationsAndCharts!$A2748+$A$11,IF($C$7,8,0),1,1)</f>
        <v>27.83</v>
      </c>
      <c r="E2748" s="4">
        <f ca="1">OFFSET(InputPriceData!D$15,CalculationsAndCharts!$A2748+$A$11,IF($C$7,8,0),1,1)</f>
        <v>27.99</v>
      </c>
      <c r="F2748" s="4">
        <f ca="1">OFFSET(InputPriceData!E$15,CalculationsAndCharts!$A2748+$A$11,IF($C$7,8,0),1,1)</f>
        <v>27.46</v>
      </c>
      <c r="G2748" s="4">
        <f ca="1">OFFSET(InputPriceData!F$15,CalculationsAndCharts!$A2748+$A$11,IF($C$7,8,0),1,1)</f>
        <v>27.52</v>
      </c>
      <c r="H2748" s="133"/>
      <c r="I2748" s="133"/>
      <c r="J2748" s="37">
        <f t="shared" ca="1" si="810"/>
        <v>85</v>
      </c>
      <c r="K2748" s="124">
        <f t="shared" ca="1" si="811"/>
        <v>-0.53999999999999915</v>
      </c>
      <c r="L2748" s="343">
        <f t="shared" ca="1" si="802"/>
        <v>-0.21797165974986155</v>
      </c>
      <c r="M2748" s="345">
        <f t="shared" ca="1" si="812"/>
        <v>0.72786249548915305</v>
      </c>
      <c r="N2748" s="344">
        <f t="shared" ca="1" si="803"/>
        <v>-0.29946818403299619</v>
      </c>
      <c r="O2748" s="4"/>
      <c r="P2748" s="4"/>
      <c r="Q2748" s="3"/>
      <c r="S2748" s="4"/>
      <c r="T2748" s="4" t="b">
        <f t="shared" ca="1" si="804"/>
        <v>0</v>
      </c>
      <c r="U2748" t="b">
        <f t="shared" ca="1" si="805"/>
        <v>0</v>
      </c>
      <c r="W2748" s="317" t="b">
        <f t="shared" ca="1" si="806"/>
        <v>0</v>
      </c>
      <c r="X2748" s="317" t="b">
        <f t="shared" ca="1" si="813"/>
        <v>0</v>
      </c>
      <c r="Y2748" s="317" t="b">
        <f t="shared" ca="1" si="807"/>
        <v>0</v>
      </c>
      <c r="Z2748" t="b">
        <f t="shared" ca="1" si="808"/>
        <v>0</v>
      </c>
      <c r="AA2748" s="37" t="b">
        <f t="shared" ca="1" si="814"/>
        <v>1</v>
      </c>
      <c r="AB2748" t="b">
        <f t="shared" ca="1" si="809"/>
        <v>0</v>
      </c>
      <c r="AD2748" t="b">
        <f t="shared" ca="1" si="815"/>
        <v>0</v>
      </c>
      <c r="AE2748" s="37" t="b">
        <f t="shared" ca="1" si="816"/>
        <v>1</v>
      </c>
      <c r="AF2748" t="b">
        <f t="shared" ca="1" si="817"/>
        <v>0</v>
      </c>
      <c r="AG2748" s="317" t="b">
        <f t="shared" ca="1" si="818"/>
        <v>0</v>
      </c>
      <c r="AH2748" s="317" t="b">
        <f t="shared" ca="1" si="819"/>
        <v>0</v>
      </c>
      <c r="AI2748" s="317" t="b">
        <f t="shared" ca="1" si="820"/>
        <v>0</v>
      </c>
    </row>
    <row r="2749" spans="1:35" x14ac:dyDescent="0.25">
      <c r="A2749">
        <v>2717</v>
      </c>
      <c r="B2749" s="169">
        <f ca="1">OFFSET(InputPriceData!B$15,CalculationsAndCharts!$A2749+$A$11,0,1,1)</f>
        <v>37901</v>
      </c>
      <c r="C2749" s="3">
        <f ca="1">OFFSET(InputPriceData!G$15,CalculationsAndCharts!$A2749+$A$11,IF($C$7,8,0),1,1)</f>
        <v>1989300</v>
      </c>
      <c r="D2749" s="4">
        <f ca="1">OFFSET(InputPriceData!C$15,CalculationsAndCharts!$A2749+$A$11,IF($C$7,8,0),1,1)</f>
        <v>28.01</v>
      </c>
      <c r="E2749" s="4">
        <f ca="1">OFFSET(InputPriceData!D$15,CalculationsAndCharts!$A2749+$A$11,IF($C$7,8,0),1,1)</f>
        <v>28.08</v>
      </c>
      <c r="F2749" s="4">
        <f ca="1">OFFSET(InputPriceData!E$15,CalculationsAndCharts!$A2749+$A$11,IF($C$7,8,0),1,1)</f>
        <v>27.72</v>
      </c>
      <c r="G2749" s="4">
        <f ca="1">OFFSET(InputPriceData!F$15,CalculationsAndCharts!$A2749+$A$11,IF($C$7,8,0),1,1)</f>
        <v>27.76</v>
      </c>
      <c r="H2749" s="133"/>
      <c r="I2749" s="133"/>
      <c r="J2749" s="37">
        <f t="shared" ca="1" si="810"/>
        <v>84</v>
      </c>
      <c r="K2749" s="124">
        <f t="shared" ca="1" si="811"/>
        <v>-0.19999999999999929</v>
      </c>
      <c r="L2749" s="343">
        <f t="shared" ca="1" si="802"/>
        <v>-0.25038416631353111</v>
      </c>
      <c r="M2749" s="345">
        <f t="shared" ca="1" si="812"/>
        <v>0.73447275024132497</v>
      </c>
      <c r="N2749" s="344">
        <f t="shared" ca="1" si="803"/>
        <v>-0.34090327548743315</v>
      </c>
      <c r="O2749" s="4"/>
      <c r="P2749" s="4"/>
      <c r="Q2749" s="3"/>
      <c r="S2749" s="4"/>
      <c r="T2749" s="4" t="b">
        <f t="shared" ca="1" si="804"/>
        <v>0</v>
      </c>
      <c r="U2749" t="b">
        <f t="shared" ca="1" si="805"/>
        <v>0</v>
      </c>
      <c r="W2749" s="317" t="b">
        <f t="shared" ca="1" si="806"/>
        <v>0</v>
      </c>
      <c r="X2749" s="317" t="b">
        <f t="shared" ca="1" si="813"/>
        <v>0</v>
      </c>
      <c r="Y2749" s="317" t="b">
        <f t="shared" ca="1" si="807"/>
        <v>0</v>
      </c>
      <c r="Z2749" t="b">
        <f t="shared" ca="1" si="808"/>
        <v>0</v>
      </c>
      <c r="AA2749" s="37" t="b">
        <f t="shared" ca="1" si="814"/>
        <v>1</v>
      </c>
      <c r="AB2749" t="b">
        <f t="shared" ca="1" si="809"/>
        <v>0</v>
      </c>
      <c r="AD2749" t="b">
        <f t="shared" ca="1" si="815"/>
        <v>0</v>
      </c>
      <c r="AE2749" s="37" t="b">
        <f t="shared" ca="1" si="816"/>
        <v>1</v>
      </c>
      <c r="AF2749" t="b">
        <f t="shared" ca="1" si="817"/>
        <v>0</v>
      </c>
      <c r="AG2749" s="317" t="b">
        <f t="shared" ca="1" si="818"/>
        <v>0</v>
      </c>
      <c r="AH2749" s="317" t="b">
        <f t="shared" ca="1" si="819"/>
        <v>0</v>
      </c>
      <c r="AI2749" s="317" t="b">
        <f t="shared" ca="1" si="820"/>
        <v>0</v>
      </c>
    </row>
    <row r="2750" spans="1:35" x14ac:dyDescent="0.25">
      <c r="A2750">
        <v>2718</v>
      </c>
      <c r="B2750" s="169">
        <f ca="1">OFFSET(InputPriceData!B$15,CalculationsAndCharts!$A2750+$A$11,0,1,1)</f>
        <v>37900</v>
      </c>
      <c r="C2750" s="3">
        <f ca="1">OFFSET(InputPriceData!G$15,CalculationsAndCharts!$A2750+$A$11,IF($C$7,8,0),1,1)</f>
        <v>1118500</v>
      </c>
      <c r="D2750" s="4">
        <f ca="1">OFFSET(InputPriceData!C$15,CalculationsAndCharts!$A2750+$A$11,IF($C$7,8,0),1,1)</f>
        <v>27.96</v>
      </c>
      <c r="E2750" s="4">
        <f ca="1">OFFSET(InputPriceData!D$15,CalculationsAndCharts!$A2750+$A$11,IF($C$7,8,0),1,1)</f>
        <v>28.15</v>
      </c>
      <c r="F2750" s="4">
        <f ca="1">OFFSET(InputPriceData!E$15,CalculationsAndCharts!$A2750+$A$11,IF($C$7,8,0),1,1)</f>
        <v>27.9</v>
      </c>
      <c r="G2750" s="4">
        <f ca="1">OFFSET(InputPriceData!F$15,CalculationsAndCharts!$A2750+$A$11,IF($C$7,8,0),1,1)</f>
        <v>28.06</v>
      </c>
      <c r="H2750" s="133"/>
      <c r="I2750" s="133"/>
      <c r="J2750" s="37">
        <f t="shared" ca="1" si="810"/>
        <v>83</v>
      </c>
      <c r="K2750" s="124">
        <f t="shared" ca="1" si="811"/>
        <v>-1.9999999999999574E-2</v>
      </c>
      <c r="L2750" s="343">
        <f t="shared" ca="1" si="802"/>
        <v>-0.31566157911099796</v>
      </c>
      <c r="M2750" s="345">
        <f t="shared" ca="1" si="812"/>
        <v>0.74114303757954081</v>
      </c>
      <c r="N2750" s="344">
        <f t="shared" ca="1" si="803"/>
        <v>-0.42591181877913897</v>
      </c>
      <c r="O2750" s="4"/>
      <c r="P2750" s="4"/>
      <c r="Q2750" s="3"/>
      <c r="S2750" s="4"/>
      <c r="T2750" s="4" t="b">
        <f t="shared" ca="1" si="804"/>
        <v>0</v>
      </c>
      <c r="U2750" t="b">
        <f t="shared" ca="1" si="805"/>
        <v>0</v>
      </c>
      <c r="W2750" s="317" t="b">
        <f t="shared" ca="1" si="806"/>
        <v>0</v>
      </c>
      <c r="X2750" s="317" t="b">
        <f t="shared" ca="1" si="813"/>
        <v>0</v>
      </c>
      <c r="Y2750" s="317" t="b">
        <f t="shared" ca="1" si="807"/>
        <v>0</v>
      </c>
      <c r="Z2750" t="b">
        <f t="shared" ca="1" si="808"/>
        <v>0</v>
      </c>
      <c r="AA2750" s="37" t="b">
        <f t="shared" ca="1" si="814"/>
        <v>1</v>
      </c>
      <c r="AB2750" t="b">
        <f t="shared" ca="1" si="809"/>
        <v>0</v>
      </c>
      <c r="AD2750" t="b">
        <f t="shared" ca="1" si="815"/>
        <v>0</v>
      </c>
      <c r="AE2750" s="37" t="b">
        <f t="shared" ca="1" si="816"/>
        <v>1</v>
      </c>
      <c r="AF2750" t="b">
        <f t="shared" ca="1" si="817"/>
        <v>0</v>
      </c>
      <c r="AG2750" s="317" t="b">
        <f t="shared" ca="1" si="818"/>
        <v>0</v>
      </c>
      <c r="AH2750" s="317" t="b">
        <f t="shared" ca="1" si="819"/>
        <v>0</v>
      </c>
      <c r="AI2750" s="317" t="b">
        <f t="shared" ca="1" si="820"/>
        <v>0</v>
      </c>
    </row>
    <row r="2751" spans="1:35" x14ac:dyDescent="0.25">
      <c r="A2751">
        <v>2719</v>
      </c>
      <c r="B2751" s="169">
        <f ca="1">OFFSET(InputPriceData!B$15,CalculationsAndCharts!$A2751+$A$11,0,1,1)</f>
        <v>37897</v>
      </c>
      <c r="C2751" s="3">
        <f ca="1">OFFSET(InputPriceData!G$15,CalculationsAndCharts!$A2751+$A$11,IF($C$7,8,0),1,1)</f>
        <v>1891800</v>
      </c>
      <c r="D2751" s="4">
        <f ca="1">OFFSET(InputPriceData!C$15,CalculationsAndCharts!$A2751+$A$11,IF($C$7,8,0),1,1)</f>
        <v>28.32</v>
      </c>
      <c r="E2751" s="4">
        <f ca="1">OFFSET(InputPriceData!D$15,CalculationsAndCharts!$A2751+$A$11,IF($C$7,8,0),1,1)</f>
        <v>28.86</v>
      </c>
      <c r="F2751" s="4">
        <f ca="1">OFFSET(InputPriceData!E$15,CalculationsAndCharts!$A2751+$A$11,IF($C$7,8,0),1,1)</f>
        <v>27.95</v>
      </c>
      <c r="G2751" s="4">
        <f ca="1">OFFSET(InputPriceData!F$15,CalculationsAndCharts!$A2751+$A$11,IF($C$7,8,0),1,1)</f>
        <v>27.96</v>
      </c>
      <c r="H2751" s="133"/>
      <c r="I2751" s="133"/>
      <c r="J2751" s="37">
        <f t="shared" ca="1" si="810"/>
        <v>82</v>
      </c>
      <c r="K2751" s="124">
        <f t="shared" ca="1" si="811"/>
        <v>-0.55000000000000071</v>
      </c>
      <c r="L2751" s="343">
        <f t="shared" ca="1" si="802"/>
        <v>-0.39210822660148126</v>
      </c>
      <c r="M2751" s="345">
        <f t="shared" ca="1" si="812"/>
        <v>0.74787390270387566</v>
      </c>
      <c r="N2751" s="344">
        <f t="shared" ca="1" si="803"/>
        <v>-0.52429724474118788</v>
      </c>
      <c r="O2751" s="4"/>
      <c r="P2751" s="4"/>
      <c r="Q2751" s="3"/>
      <c r="S2751" s="4"/>
      <c r="T2751" s="4" t="b">
        <f t="shared" ca="1" si="804"/>
        <v>0</v>
      </c>
      <c r="U2751" t="b">
        <f t="shared" ca="1" si="805"/>
        <v>0</v>
      </c>
      <c r="W2751" s="317" t="b">
        <f t="shared" ca="1" si="806"/>
        <v>0</v>
      </c>
      <c r="X2751" s="317" t="b">
        <f t="shared" ca="1" si="813"/>
        <v>0</v>
      </c>
      <c r="Y2751" s="317" t="b">
        <f t="shared" ca="1" si="807"/>
        <v>0</v>
      </c>
      <c r="Z2751" t="b">
        <f t="shared" ca="1" si="808"/>
        <v>0</v>
      </c>
      <c r="AA2751" s="37" t="b">
        <f t="shared" ca="1" si="814"/>
        <v>1</v>
      </c>
      <c r="AB2751" t="b">
        <f t="shared" ca="1" si="809"/>
        <v>0</v>
      </c>
      <c r="AD2751" t="b">
        <f t="shared" ca="1" si="815"/>
        <v>0</v>
      </c>
      <c r="AE2751" s="37" t="b">
        <f t="shared" ca="1" si="816"/>
        <v>1</v>
      </c>
      <c r="AF2751" t="b">
        <f t="shared" ca="1" si="817"/>
        <v>0</v>
      </c>
      <c r="AG2751" s="317" t="b">
        <f t="shared" ca="1" si="818"/>
        <v>0</v>
      </c>
      <c r="AH2751" s="317" t="b">
        <f t="shared" ca="1" si="819"/>
        <v>0</v>
      </c>
      <c r="AI2751" s="317" t="b">
        <f t="shared" ca="1" si="820"/>
        <v>0</v>
      </c>
    </row>
    <row r="2752" spans="1:35" x14ac:dyDescent="0.25">
      <c r="A2752">
        <v>2720</v>
      </c>
      <c r="B2752" s="169">
        <f ca="1">OFFSET(InputPriceData!B$15,CalculationsAndCharts!$A2752+$A$11,0,1,1)</f>
        <v>37896</v>
      </c>
      <c r="C2752" s="3">
        <f ca="1">OFFSET(InputPriceData!G$15,CalculationsAndCharts!$A2752+$A$11,IF($C$7,8,0),1,1)</f>
        <v>1864500</v>
      </c>
      <c r="D2752" s="4">
        <f ca="1">OFFSET(InputPriceData!C$15,CalculationsAndCharts!$A2752+$A$11,IF($C$7,8,0),1,1)</f>
        <v>28.53</v>
      </c>
      <c r="E2752" s="4">
        <f ca="1">OFFSET(InputPriceData!D$15,CalculationsAndCharts!$A2752+$A$11,IF($C$7,8,0),1,1)</f>
        <v>28.95</v>
      </c>
      <c r="F2752" s="4">
        <f ca="1">OFFSET(InputPriceData!E$15,CalculationsAndCharts!$A2752+$A$11,IF($C$7,8,0),1,1)</f>
        <v>27.84</v>
      </c>
      <c r="G2752" s="4">
        <f ca="1">OFFSET(InputPriceData!F$15,CalculationsAndCharts!$A2752+$A$11,IF($C$7,8,0),1,1)</f>
        <v>28.08</v>
      </c>
      <c r="H2752" s="133"/>
      <c r="I2752" s="133"/>
      <c r="J2752" s="37">
        <f t="shared" ca="1" si="810"/>
        <v>81</v>
      </c>
      <c r="K2752" s="124">
        <f t="shared" ca="1" si="811"/>
        <v>7.9999999999998295E-2</v>
      </c>
      <c r="L2752" s="343">
        <f t="shared" ca="1" si="802"/>
        <v>-0.49811316123932475</v>
      </c>
      <c r="M2752" s="345">
        <f t="shared" ca="1" si="812"/>
        <v>0.75466589576576759</v>
      </c>
      <c r="N2752" s="344">
        <f t="shared" ca="1" si="803"/>
        <v>-0.6600446158149017</v>
      </c>
      <c r="O2752" s="4"/>
      <c r="P2752" s="4"/>
      <c r="Q2752" s="3"/>
      <c r="S2752" s="4"/>
      <c r="T2752" s="4" t="b">
        <f t="shared" ca="1" si="804"/>
        <v>0</v>
      </c>
      <c r="U2752" t="b">
        <f t="shared" ca="1" si="805"/>
        <v>0</v>
      </c>
      <c r="W2752" s="317" t="b">
        <f t="shared" ca="1" si="806"/>
        <v>0</v>
      </c>
      <c r="X2752" s="317" t="b">
        <f t="shared" ca="1" si="813"/>
        <v>0</v>
      </c>
      <c r="Y2752" s="317" t="b">
        <f t="shared" ca="1" si="807"/>
        <v>0</v>
      </c>
      <c r="Z2752" t="b">
        <f t="shared" ca="1" si="808"/>
        <v>0</v>
      </c>
      <c r="AA2752" s="37" t="b">
        <f t="shared" ca="1" si="814"/>
        <v>1</v>
      </c>
      <c r="AB2752" t="b">
        <f t="shared" ca="1" si="809"/>
        <v>0</v>
      </c>
      <c r="AD2752" t="b">
        <f t="shared" ca="1" si="815"/>
        <v>0</v>
      </c>
      <c r="AE2752" s="37" t="b">
        <f t="shared" ca="1" si="816"/>
        <v>1</v>
      </c>
      <c r="AF2752" t="b">
        <f t="shared" ca="1" si="817"/>
        <v>0</v>
      </c>
      <c r="AG2752" s="317" t="b">
        <f t="shared" ca="1" si="818"/>
        <v>0</v>
      </c>
      <c r="AH2752" s="317" t="b">
        <f t="shared" ca="1" si="819"/>
        <v>0</v>
      </c>
      <c r="AI2752" s="317" t="b">
        <f t="shared" ca="1" si="820"/>
        <v>0</v>
      </c>
    </row>
    <row r="2753" spans="1:35" x14ac:dyDescent="0.25">
      <c r="A2753">
        <v>2721</v>
      </c>
      <c r="B2753" s="169">
        <f ca="1">OFFSET(InputPriceData!B$15,CalculationsAndCharts!$A2753+$A$11,0,1,1)</f>
        <v>37895</v>
      </c>
      <c r="C2753" s="3">
        <f ca="1">OFFSET(InputPriceData!G$15,CalculationsAndCharts!$A2753+$A$11,IF($C$7,8,0),1,1)</f>
        <v>2107100</v>
      </c>
      <c r="D2753" s="4">
        <f ca="1">OFFSET(InputPriceData!C$15,CalculationsAndCharts!$A2753+$A$11,IF($C$7,8,0),1,1)</f>
        <v>28.05</v>
      </c>
      <c r="E2753" s="4">
        <f ca="1">OFFSET(InputPriceData!D$15,CalculationsAndCharts!$A2753+$A$11,IF($C$7,8,0),1,1)</f>
        <v>28.51</v>
      </c>
      <c r="F2753" s="4">
        <f ca="1">OFFSET(InputPriceData!E$15,CalculationsAndCharts!$A2753+$A$11,IF($C$7,8,0),1,1)</f>
        <v>27.81</v>
      </c>
      <c r="G2753" s="4">
        <f ca="1">OFFSET(InputPriceData!F$15,CalculationsAndCharts!$A2753+$A$11,IF($C$7,8,0),1,1)</f>
        <v>28.51</v>
      </c>
      <c r="H2753" s="133"/>
      <c r="I2753" s="133"/>
      <c r="J2753" s="37">
        <f t="shared" ca="1" si="810"/>
        <v>80</v>
      </c>
      <c r="K2753" s="124">
        <f t="shared" ca="1" si="811"/>
        <v>0.43000000000000327</v>
      </c>
      <c r="L2753" s="343">
        <f t="shared" ca="1" si="802"/>
        <v>-0.63098681676094925</v>
      </c>
      <c r="M2753" s="345">
        <f t="shared" ca="1" si="812"/>
        <v>0.76151957191298447</v>
      </c>
      <c r="N2753" s="344">
        <f t="shared" ca="1" si="803"/>
        <v>-0.82858910004882891</v>
      </c>
      <c r="O2753" s="4"/>
      <c r="P2753" s="4"/>
      <c r="Q2753" s="3"/>
      <c r="S2753" s="4"/>
      <c r="T2753" s="4" t="b">
        <f t="shared" ca="1" si="804"/>
        <v>0</v>
      </c>
      <c r="U2753" t="b">
        <f t="shared" ca="1" si="805"/>
        <v>0</v>
      </c>
      <c r="W2753" s="317" t="b">
        <f t="shared" ca="1" si="806"/>
        <v>0</v>
      </c>
      <c r="X2753" s="317" t="b">
        <f t="shared" ca="1" si="813"/>
        <v>0</v>
      </c>
      <c r="Y2753" s="317" t="b">
        <f t="shared" ca="1" si="807"/>
        <v>0</v>
      </c>
      <c r="Z2753" t="b">
        <f t="shared" ca="1" si="808"/>
        <v>0</v>
      </c>
      <c r="AA2753" s="37" t="b">
        <f t="shared" ca="1" si="814"/>
        <v>1</v>
      </c>
      <c r="AB2753" t="b">
        <f t="shared" ca="1" si="809"/>
        <v>0</v>
      </c>
      <c r="AD2753" t="b">
        <f t="shared" ca="1" si="815"/>
        <v>0</v>
      </c>
      <c r="AE2753" s="37" t="b">
        <f t="shared" ca="1" si="816"/>
        <v>1</v>
      </c>
      <c r="AF2753" t="b">
        <f t="shared" ca="1" si="817"/>
        <v>0</v>
      </c>
      <c r="AG2753" s="317" t="b">
        <f t="shared" ca="1" si="818"/>
        <v>0</v>
      </c>
      <c r="AH2753" s="317" t="b">
        <f t="shared" ca="1" si="819"/>
        <v>0</v>
      </c>
      <c r="AI2753" s="317" t="b">
        <f t="shared" ca="1" si="820"/>
        <v>0</v>
      </c>
    </row>
    <row r="2754" spans="1:35" x14ac:dyDescent="0.25">
      <c r="A2754">
        <v>2722</v>
      </c>
      <c r="B2754" s="169">
        <f ca="1">OFFSET(InputPriceData!B$15,CalculationsAndCharts!$A2754+$A$11,0,1,1)</f>
        <v>37894</v>
      </c>
      <c r="C2754" s="3">
        <f ca="1">OFFSET(InputPriceData!G$15,CalculationsAndCharts!$A2754+$A$11,IF($C$7,8,0),1,1)</f>
        <v>2218700</v>
      </c>
      <c r="D2754" s="4">
        <f ca="1">OFFSET(InputPriceData!C$15,CalculationsAndCharts!$A2754+$A$11,IF($C$7,8,0),1,1)</f>
        <v>28</v>
      </c>
      <c r="E2754" s="4">
        <f ca="1">OFFSET(InputPriceData!D$15,CalculationsAndCharts!$A2754+$A$11,IF($C$7,8,0),1,1)</f>
        <v>28.08</v>
      </c>
      <c r="F2754" s="4">
        <f ca="1">OFFSET(InputPriceData!E$15,CalculationsAndCharts!$A2754+$A$11,IF($C$7,8,0),1,1)</f>
        <v>27.61</v>
      </c>
      <c r="G2754" s="4">
        <f ca="1">OFFSET(InputPriceData!F$15,CalculationsAndCharts!$A2754+$A$11,IF($C$7,8,0),1,1)</f>
        <v>28</v>
      </c>
      <c r="H2754" s="133"/>
      <c r="I2754" s="133"/>
      <c r="J2754" s="37">
        <f t="shared" ca="1" si="810"/>
        <v>79</v>
      </c>
      <c r="K2754" s="124">
        <f t="shared" ca="1" si="811"/>
        <v>-0.16000000000000014</v>
      </c>
      <c r="L2754" s="343">
        <f t="shared" ca="1" si="802"/>
        <v>-0.72901431277292539</v>
      </c>
      <c r="M2754" s="345">
        <f t="shared" ca="1" si="812"/>
        <v>0.76843549133499944</v>
      </c>
      <c r="N2754" s="344">
        <f t="shared" ca="1" si="803"/>
        <v>-0.94869943019733793</v>
      </c>
      <c r="O2754" s="4"/>
      <c r="P2754" s="4"/>
      <c r="Q2754" s="3"/>
      <c r="S2754" s="4"/>
      <c r="T2754" s="4" t="b">
        <f t="shared" ca="1" si="804"/>
        <v>0</v>
      </c>
      <c r="U2754" t="b">
        <f t="shared" ca="1" si="805"/>
        <v>0</v>
      </c>
      <c r="W2754" s="317" t="b">
        <f t="shared" ca="1" si="806"/>
        <v>0</v>
      </c>
      <c r="X2754" s="317" t="b">
        <f t="shared" ca="1" si="813"/>
        <v>0</v>
      </c>
      <c r="Y2754" s="317" t="b">
        <f t="shared" ca="1" si="807"/>
        <v>0</v>
      </c>
      <c r="Z2754" t="b">
        <f t="shared" ca="1" si="808"/>
        <v>0</v>
      </c>
      <c r="AA2754" s="37" t="b">
        <f t="shared" ca="1" si="814"/>
        <v>1</v>
      </c>
      <c r="AB2754" t="b">
        <f t="shared" ca="1" si="809"/>
        <v>0</v>
      </c>
      <c r="AD2754" t="b">
        <f t="shared" ca="1" si="815"/>
        <v>0</v>
      </c>
      <c r="AE2754" s="37" t="b">
        <f t="shared" ca="1" si="816"/>
        <v>1</v>
      </c>
      <c r="AF2754" t="b">
        <f t="shared" ca="1" si="817"/>
        <v>0</v>
      </c>
      <c r="AG2754" s="317" t="b">
        <f t="shared" ca="1" si="818"/>
        <v>0</v>
      </c>
      <c r="AH2754" s="317" t="b">
        <f t="shared" ca="1" si="819"/>
        <v>0</v>
      </c>
      <c r="AI2754" s="317" t="b">
        <f t="shared" ca="1" si="820"/>
        <v>0</v>
      </c>
    </row>
    <row r="2755" spans="1:35" x14ac:dyDescent="0.25">
      <c r="A2755">
        <v>2723</v>
      </c>
      <c r="B2755" s="169">
        <f ca="1">OFFSET(InputPriceData!B$15,CalculationsAndCharts!$A2755+$A$11,0,1,1)</f>
        <v>37893</v>
      </c>
      <c r="C2755" s="3">
        <f ca="1">OFFSET(InputPriceData!G$15,CalculationsAndCharts!$A2755+$A$11,IF($C$7,8,0),1,1)</f>
        <v>2679100</v>
      </c>
      <c r="D2755" s="4">
        <f ca="1">OFFSET(InputPriceData!C$15,CalculationsAndCharts!$A2755+$A$11,IF($C$7,8,0),1,1)</f>
        <v>28.3</v>
      </c>
      <c r="E2755" s="4">
        <f ca="1">OFFSET(InputPriceData!D$15,CalculationsAndCharts!$A2755+$A$11,IF($C$7,8,0),1,1)</f>
        <v>28.45</v>
      </c>
      <c r="F2755" s="4">
        <f ca="1">OFFSET(InputPriceData!E$15,CalculationsAndCharts!$A2755+$A$11,IF($C$7,8,0),1,1)</f>
        <v>27.9</v>
      </c>
      <c r="G2755" s="4">
        <f ca="1">OFFSET(InputPriceData!F$15,CalculationsAndCharts!$A2755+$A$11,IF($C$7,8,0),1,1)</f>
        <v>28.08</v>
      </c>
      <c r="H2755" s="133"/>
      <c r="I2755" s="133"/>
      <c r="J2755" s="37">
        <f t="shared" ca="1" si="810"/>
        <v>78</v>
      </c>
      <c r="K2755" s="124">
        <f t="shared" ca="1" si="811"/>
        <v>3.9999999999999147E-2</v>
      </c>
      <c r="L2755" s="343">
        <f t="shared" ca="1" si="802"/>
        <v>-0.77541421930877841</v>
      </c>
      <c r="M2755" s="345">
        <f t="shared" ca="1" si="812"/>
        <v>0.77541421930877841</v>
      </c>
      <c r="N2755" s="344">
        <f t="shared" ca="1" si="803"/>
        <v>-1</v>
      </c>
      <c r="O2755" s="4"/>
      <c r="P2755" s="4"/>
      <c r="Q2755" s="3"/>
      <c r="S2755" s="4"/>
      <c r="T2755" s="4" t="b">
        <f t="shared" ca="1" si="804"/>
        <v>0</v>
      </c>
      <c r="U2755" t="b">
        <f t="shared" ca="1" si="805"/>
        <v>0</v>
      </c>
      <c r="W2755" s="317" t="b">
        <f t="shared" ca="1" si="806"/>
        <v>0</v>
      </c>
      <c r="X2755" s="317" t="b">
        <f t="shared" ca="1" si="813"/>
        <v>0</v>
      </c>
      <c r="Y2755" s="317" t="b">
        <f t="shared" ca="1" si="807"/>
        <v>0</v>
      </c>
      <c r="Z2755" t="b">
        <f t="shared" ca="1" si="808"/>
        <v>0</v>
      </c>
      <c r="AA2755" s="37" t="b">
        <f t="shared" ca="1" si="814"/>
        <v>1</v>
      </c>
      <c r="AB2755" t="b">
        <f t="shared" ca="1" si="809"/>
        <v>0</v>
      </c>
      <c r="AD2755" t="b">
        <f t="shared" ca="1" si="815"/>
        <v>0</v>
      </c>
      <c r="AE2755" s="37" t="b">
        <f t="shared" ca="1" si="816"/>
        <v>1</v>
      </c>
      <c r="AF2755" t="b">
        <f t="shared" ca="1" si="817"/>
        <v>0</v>
      </c>
      <c r="AG2755" s="317" t="b">
        <f t="shared" ca="1" si="818"/>
        <v>0</v>
      </c>
      <c r="AH2755" s="317" t="b">
        <f t="shared" ca="1" si="819"/>
        <v>0</v>
      </c>
      <c r="AI2755" s="317" t="b">
        <f t="shared" ca="1" si="820"/>
        <v>0</v>
      </c>
    </row>
    <row r="2756" spans="1:35" x14ac:dyDescent="0.25">
      <c r="A2756">
        <v>2724</v>
      </c>
      <c r="B2756" s="169">
        <f ca="1">OFFSET(InputPriceData!B$15,CalculationsAndCharts!$A2756+$A$11,0,1,1)</f>
        <v>37890</v>
      </c>
      <c r="C2756" s="3">
        <f ca="1">OFFSET(InputPriceData!G$15,CalculationsAndCharts!$A2756+$A$11,IF($C$7,8,0),1,1)</f>
        <v>1798400</v>
      </c>
      <c r="D2756" s="4">
        <f ca="1">OFFSET(InputPriceData!C$15,CalculationsAndCharts!$A2756+$A$11,IF($C$7,8,0),1,1)</f>
        <v>28.25</v>
      </c>
      <c r="E2756" s="4">
        <f ca="1">OFFSET(InputPriceData!D$15,CalculationsAndCharts!$A2756+$A$11,IF($C$7,8,0),1,1)</f>
        <v>28.63</v>
      </c>
      <c r="F2756" s="4">
        <f ca="1">OFFSET(InputPriceData!E$15,CalculationsAndCharts!$A2756+$A$11,IF($C$7,8,0),1,1)</f>
        <v>28.1</v>
      </c>
      <c r="G2756" s="4">
        <f ca="1">OFFSET(InputPriceData!F$15,CalculationsAndCharts!$A2756+$A$11,IF($C$7,8,0),1,1)</f>
        <v>28.16</v>
      </c>
      <c r="H2756" s="133"/>
      <c r="I2756" s="133"/>
      <c r="J2756" s="37">
        <f t="shared" ca="1" si="810"/>
        <v>77</v>
      </c>
      <c r="K2756" s="124">
        <f t="shared" ca="1" si="811"/>
        <v>-0.73999999999999844</v>
      </c>
      <c r="L2756" s="343">
        <f t="shared" ca="1" si="802"/>
        <v>-0.75962097638582671</v>
      </c>
      <c r="M2756" s="345">
        <f t="shared" ca="1" si="812"/>
        <v>0.75962097638582671</v>
      </c>
      <c r="N2756" s="344">
        <f t="shared" ca="1" si="803"/>
        <v>-1</v>
      </c>
      <c r="O2756" s="4"/>
      <c r="P2756" s="4"/>
      <c r="Q2756" s="3"/>
      <c r="S2756" s="4"/>
      <c r="T2756" s="4" t="b">
        <f t="shared" ca="1" si="804"/>
        <v>0</v>
      </c>
      <c r="U2756" t="b">
        <f t="shared" ca="1" si="805"/>
        <v>0</v>
      </c>
      <c r="W2756" s="317" t="b">
        <f t="shared" ca="1" si="806"/>
        <v>0</v>
      </c>
      <c r="X2756" s="317" t="b">
        <f t="shared" ca="1" si="813"/>
        <v>0</v>
      </c>
      <c r="Y2756" s="317" t="b">
        <f t="shared" ca="1" si="807"/>
        <v>0</v>
      </c>
      <c r="Z2756" t="b">
        <f t="shared" ca="1" si="808"/>
        <v>0</v>
      </c>
      <c r="AA2756" s="37" t="b">
        <f t="shared" ca="1" si="814"/>
        <v>1</v>
      </c>
      <c r="AB2756" t="b">
        <f t="shared" ca="1" si="809"/>
        <v>0</v>
      </c>
      <c r="AD2756" t="b">
        <f t="shared" ca="1" si="815"/>
        <v>0</v>
      </c>
      <c r="AE2756" s="37" t="b">
        <f t="shared" ca="1" si="816"/>
        <v>1</v>
      </c>
      <c r="AF2756" t="b">
        <f t="shared" ca="1" si="817"/>
        <v>0</v>
      </c>
      <c r="AG2756" s="317" t="b">
        <f t="shared" ca="1" si="818"/>
        <v>0</v>
      </c>
      <c r="AH2756" s="317" t="b">
        <f t="shared" ca="1" si="819"/>
        <v>0</v>
      </c>
      <c r="AI2756" s="317" t="b">
        <f t="shared" ca="1" si="820"/>
        <v>0</v>
      </c>
    </row>
    <row r="2757" spans="1:35" x14ac:dyDescent="0.25">
      <c r="A2757">
        <v>2725</v>
      </c>
      <c r="B2757" s="169">
        <f ca="1">OFFSET(InputPriceData!B$15,CalculationsAndCharts!$A2757+$A$11,0,1,1)</f>
        <v>37889</v>
      </c>
      <c r="C2757" s="3">
        <f ca="1">OFFSET(InputPriceData!G$15,CalculationsAndCharts!$A2757+$A$11,IF($C$7,8,0),1,1)</f>
        <v>4572900</v>
      </c>
      <c r="D2757" s="4">
        <f ca="1">OFFSET(InputPriceData!C$15,CalculationsAndCharts!$A2757+$A$11,IF($C$7,8,0),1,1)</f>
        <v>28.25</v>
      </c>
      <c r="E2757" s="4">
        <f ca="1">OFFSET(InputPriceData!D$15,CalculationsAndCharts!$A2757+$A$11,IF($C$7,8,0),1,1)</f>
        <v>28.36</v>
      </c>
      <c r="F2757" s="4">
        <f ca="1">OFFSET(InputPriceData!E$15,CalculationsAndCharts!$A2757+$A$11,IF($C$7,8,0),1,1)</f>
        <v>27.74</v>
      </c>
      <c r="G2757" s="4">
        <f ca="1">OFFSET(InputPriceData!F$15,CalculationsAndCharts!$A2757+$A$11,IF($C$7,8,0),1,1)</f>
        <v>28.04</v>
      </c>
      <c r="H2757" s="133"/>
      <c r="I2757" s="133"/>
      <c r="J2757" s="37">
        <f t="shared" ca="1" si="810"/>
        <v>76</v>
      </c>
      <c r="K2757" s="124">
        <f t="shared" ca="1" si="811"/>
        <v>-1.120000000000001</v>
      </c>
      <c r="L2757" s="343">
        <f t="shared" ca="1" si="802"/>
        <v>-0.68452713891463701</v>
      </c>
      <c r="M2757" s="345">
        <f t="shared" ca="1" si="812"/>
        <v>0.68452713891463701</v>
      </c>
      <c r="N2757" s="344">
        <f t="shared" ca="1" si="803"/>
        <v>-1</v>
      </c>
      <c r="O2757" s="4"/>
      <c r="P2757" s="4"/>
      <c r="Q2757" s="3"/>
      <c r="S2757" s="4"/>
      <c r="T2757" s="4" t="b">
        <f t="shared" ca="1" si="804"/>
        <v>0</v>
      </c>
      <c r="U2757" t="b">
        <f t="shared" ca="1" si="805"/>
        <v>0</v>
      </c>
      <c r="W2757" s="317" t="b">
        <f t="shared" ca="1" si="806"/>
        <v>0</v>
      </c>
      <c r="X2757" s="317" t="b">
        <f t="shared" ca="1" si="813"/>
        <v>0</v>
      </c>
      <c r="Y2757" s="317" t="b">
        <f t="shared" ca="1" si="807"/>
        <v>0</v>
      </c>
      <c r="Z2757" t="b">
        <f t="shared" ca="1" si="808"/>
        <v>0</v>
      </c>
      <c r="AA2757" s="37" t="b">
        <f t="shared" ca="1" si="814"/>
        <v>1</v>
      </c>
      <c r="AB2757" t="b">
        <f t="shared" ca="1" si="809"/>
        <v>0</v>
      </c>
      <c r="AD2757" t="b">
        <f t="shared" ca="1" si="815"/>
        <v>0</v>
      </c>
      <c r="AE2757" s="37" t="b">
        <f t="shared" ca="1" si="816"/>
        <v>1</v>
      </c>
      <c r="AF2757" t="b">
        <f t="shared" ca="1" si="817"/>
        <v>0</v>
      </c>
      <c r="AG2757" s="317" t="b">
        <f t="shared" ca="1" si="818"/>
        <v>0</v>
      </c>
      <c r="AH2757" s="317" t="b">
        <f t="shared" ca="1" si="819"/>
        <v>0</v>
      </c>
      <c r="AI2757" s="317" t="b">
        <f t="shared" ca="1" si="820"/>
        <v>0</v>
      </c>
    </row>
    <row r="2758" spans="1:35" x14ac:dyDescent="0.25">
      <c r="A2758">
        <v>2726</v>
      </c>
      <c r="B2758" s="169">
        <f ca="1">OFFSET(InputPriceData!B$15,CalculationsAndCharts!$A2758+$A$11,0,1,1)</f>
        <v>37888</v>
      </c>
      <c r="C2758" s="3">
        <f ca="1">OFFSET(InputPriceData!G$15,CalculationsAndCharts!$A2758+$A$11,IF($C$7,8,0),1,1)</f>
        <v>1852400</v>
      </c>
      <c r="D2758" s="4">
        <f ca="1">OFFSET(InputPriceData!C$15,CalculationsAndCharts!$A2758+$A$11,IF($C$7,8,0),1,1)</f>
        <v>29.35</v>
      </c>
      <c r="E2758" s="4">
        <f ca="1">OFFSET(InputPriceData!D$15,CalculationsAndCharts!$A2758+$A$11,IF($C$7,8,0),1,1)</f>
        <v>29.36</v>
      </c>
      <c r="F2758" s="4">
        <f ca="1">OFFSET(InputPriceData!E$15,CalculationsAndCharts!$A2758+$A$11,IF($C$7,8,0),1,1)</f>
        <v>28.79</v>
      </c>
      <c r="G2758" s="4">
        <f ca="1">OFFSET(InputPriceData!F$15,CalculationsAndCharts!$A2758+$A$11,IF($C$7,8,0),1,1)</f>
        <v>28.9</v>
      </c>
      <c r="H2758" s="133"/>
      <c r="I2758" s="133"/>
      <c r="J2758" s="37">
        <f t="shared" ca="1" si="810"/>
        <v>75</v>
      </c>
      <c r="K2758" s="124">
        <f t="shared" ca="1" si="811"/>
        <v>-1.1400000000000006</v>
      </c>
      <c r="L2758" s="343">
        <f t="shared" ca="1" si="802"/>
        <v>-0.59767898366296413</v>
      </c>
      <c r="M2758" s="345">
        <f t="shared" ca="1" si="812"/>
        <v>0.59767898366296413</v>
      </c>
      <c r="N2758" s="344">
        <f t="shared" ca="1" si="803"/>
        <v>-1</v>
      </c>
      <c r="O2758" s="4"/>
      <c r="P2758" s="4"/>
      <c r="Q2758" s="3"/>
      <c r="S2758" s="4"/>
      <c r="T2758" s="4" t="b">
        <f t="shared" ca="1" si="804"/>
        <v>0</v>
      </c>
      <c r="U2758" t="b">
        <f t="shared" ca="1" si="805"/>
        <v>0</v>
      </c>
      <c r="W2758" s="317" t="b">
        <f t="shared" ca="1" si="806"/>
        <v>0</v>
      </c>
      <c r="X2758" s="317" t="b">
        <f t="shared" ca="1" si="813"/>
        <v>0</v>
      </c>
      <c r="Y2758" s="317" t="b">
        <f t="shared" ca="1" si="807"/>
        <v>0</v>
      </c>
      <c r="Z2758" t="b">
        <f t="shared" ca="1" si="808"/>
        <v>0</v>
      </c>
      <c r="AA2758" s="37" t="b">
        <f t="shared" ca="1" si="814"/>
        <v>1</v>
      </c>
      <c r="AB2758" t="b">
        <f t="shared" ca="1" si="809"/>
        <v>0</v>
      </c>
      <c r="AD2758" t="b">
        <f t="shared" ca="1" si="815"/>
        <v>0</v>
      </c>
      <c r="AE2758" s="37" t="b">
        <f t="shared" ca="1" si="816"/>
        <v>1</v>
      </c>
      <c r="AF2758" t="b">
        <f t="shared" ca="1" si="817"/>
        <v>0</v>
      </c>
      <c r="AG2758" s="317" t="b">
        <f t="shared" ca="1" si="818"/>
        <v>0</v>
      </c>
      <c r="AH2758" s="317" t="b">
        <f t="shared" ca="1" si="819"/>
        <v>0</v>
      </c>
      <c r="AI2758" s="317" t="b">
        <f t="shared" ca="1" si="820"/>
        <v>0</v>
      </c>
    </row>
    <row r="2759" spans="1:35" x14ac:dyDescent="0.25">
      <c r="A2759">
        <v>2727</v>
      </c>
      <c r="B2759" s="169">
        <f ca="1">OFFSET(InputPriceData!B$15,CalculationsAndCharts!$A2759+$A$11,0,1,1)</f>
        <v>37887</v>
      </c>
      <c r="C2759" s="3">
        <f ca="1">OFFSET(InputPriceData!G$15,CalculationsAndCharts!$A2759+$A$11,IF($C$7,8,0),1,1)</f>
        <v>3742900</v>
      </c>
      <c r="D2759" s="4">
        <f ca="1">OFFSET(InputPriceData!C$15,CalculationsAndCharts!$A2759+$A$11,IF($C$7,8,0),1,1)</f>
        <v>28.46</v>
      </c>
      <c r="E2759" s="4">
        <f ca="1">OFFSET(InputPriceData!D$15,CalculationsAndCharts!$A2759+$A$11,IF($C$7,8,0),1,1)</f>
        <v>29.5</v>
      </c>
      <c r="F2759" s="4">
        <f ca="1">OFFSET(InputPriceData!E$15,CalculationsAndCharts!$A2759+$A$11,IF($C$7,8,0),1,1)</f>
        <v>28.46</v>
      </c>
      <c r="G2759" s="4">
        <f ca="1">OFFSET(InputPriceData!F$15,CalculationsAndCharts!$A2759+$A$11,IF($C$7,8,0),1,1)</f>
        <v>29.16</v>
      </c>
      <c r="H2759" s="133"/>
      <c r="I2759" s="133"/>
      <c r="J2759" s="37">
        <f t="shared" ca="1" si="810"/>
        <v>74</v>
      </c>
      <c r="K2759" s="124">
        <f t="shared" ca="1" si="811"/>
        <v>-1.2899999999999991</v>
      </c>
      <c r="L2759" s="343">
        <f t="shared" ca="1" si="802"/>
        <v>-0.52784408011556794</v>
      </c>
      <c r="M2759" s="345">
        <f t="shared" ca="1" si="812"/>
        <v>0.52784408011556794</v>
      </c>
      <c r="N2759" s="344">
        <f t="shared" ca="1" si="803"/>
        <v>-1</v>
      </c>
      <c r="O2759" s="4"/>
      <c r="P2759" s="4"/>
      <c r="Q2759" s="3"/>
      <c r="S2759" s="4"/>
      <c r="T2759" s="4" t="b">
        <f t="shared" ca="1" si="804"/>
        <v>0</v>
      </c>
      <c r="U2759" t="b">
        <f t="shared" ca="1" si="805"/>
        <v>0</v>
      </c>
      <c r="W2759" s="317" t="b">
        <f t="shared" ca="1" si="806"/>
        <v>0</v>
      </c>
      <c r="X2759" s="317" t="b">
        <f t="shared" ca="1" si="813"/>
        <v>0</v>
      </c>
      <c r="Y2759" s="317" t="b">
        <f t="shared" ca="1" si="807"/>
        <v>0</v>
      </c>
      <c r="Z2759" t="b">
        <f t="shared" ca="1" si="808"/>
        <v>0</v>
      </c>
      <c r="AA2759" s="37" t="b">
        <f t="shared" ca="1" si="814"/>
        <v>1</v>
      </c>
      <c r="AB2759" t="b">
        <f t="shared" ca="1" si="809"/>
        <v>0</v>
      </c>
      <c r="AD2759" t="b">
        <f t="shared" ca="1" si="815"/>
        <v>0</v>
      </c>
      <c r="AE2759" s="37" t="b">
        <f t="shared" ca="1" si="816"/>
        <v>1</v>
      </c>
      <c r="AF2759" t="b">
        <f t="shared" ca="1" si="817"/>
        <v>0</v>
      </c>
      <c r="AG2759" s="317" t="b">
        <f t="shared" ca="1" si="818"/>
        <v>0</v>
      </c>
      <c r="AH2759" s="317" t="b">
        <f t="shared" ca="1" si="819"/>
        <v>0</v>
      </c>
      <c r="AI2759" s="317" t="b">
        <f t="shared" ca="1" si="820"/>
        <v>0</v>
      </c>
    </row>
    <row r="2760" spans="1:35" x14ac:dyDescent="0.25">
      <c r="A2760">
        <v>2728</v>
      </c>
      <c r="B2760" s="169">
        <f ca="1">OFFSET(InputPriceData!B$15,CalculationsAndCharts!$A2760+$A$11,0,1,1)</f>
        <v>37886</v>
      </c>
      <c r="C2760" s="3">
        <f ca="1">OFFSET(InputPriceData!G$15,CalculationsAndCharts!$A2760+$A$11,IF($C$7,8,0),1,1)</f>
        <v>1161600</v>
      </c>
      <c r="D2760" s="4">
        <f ca="1">OFFSET(InputPriceData!C$15,CalculationsAndCharts!$A2760+$A$11,IF($C$7,8,0),1,1)</f>
        <v>30.12</v>
      </c>
      <c r="E2760" s="4">
        <f ca="1">OFFSET(InputPriceData!D$15,CalculationsAndCharts!$A2760+$A$11,IF($C$7,8,0),1,1)</f>
        <v>30.29</v>
      </c>
      <c r="F2760" s="4">
        <f ca="1">OFFSET(InputPriceData!E$15,CalculationsAndCharts!$A2760+$A$11,IF($C$7,8,0),1,1)</f>
        <v>29.96</v>
      </c>
      <c r="G2760" s="4">
        <f ca="1">OFFSET(InputPriceData!F$15,CalculationsAndCharts!$A2760+$A$11,IF($C$7,8,0),1,1)</f>
        <v>30.04</v>
      </c>
      <c r="H2760" s="133"/>
      <c r="I2760" s="133"/>
      <c r="J2760" s="37">
        <f t="shared" ca="1" si="810"/>
        <v>73</v>
      </c>
      <c r="K2760" s="124">
        <f t="shared" ca="1" si="811"/>
        <v>-0.51000000000000156</v>
      </c>
      <c r="L2760" s="343">
        <f t="shared" ca="1" si="802"/>
        <v>-0.50361412644523706</v>
      </c>
      <c r="M2760" s="345">
        <f t="shared" ca="1" si="812"/>
        <v>0.51003812525744763</v>
      </c>
      <c r="N2760" s="344">
        <f t="shared" ca="1" si="803"/>
        <v>-0.98740486545203265</v>
      </c>
      <c r="O2760" s="4"/>
      <c r="P2760" s="4"/>
      <c r="Q2760" s="3"/>
      <c r="S2760" s="4"/>
      <c r="T2760" s="4" t="b">
        <f t="shared" ca="1" si="804"/>
        <v>0</v>
      </c>
      <c r="U2760" t="b">
        <f t="shared" ca="1" si="805"/>
        <v>0</v>
      </c>
      <c r="W2760" s="317" t="b">
        <f t="shared" ca="1" si="806"/>
        <v>0</v>
      </c>
      <c r="X2760" s="317" t="b">
        <f t="shared" ca="1" si="813"/>
        <v>0</v>
      </c>
      <c r="Y2760" s="317" t="b">
        <f t="shared" ca="1" si="807"/>
        <v>0</v>
      </c>
      <c r="Z2760" t="b">
        <f t="shared" ca="1" si="808"/>
        <v>0</v>
      </c>
      <c r="AA2760" s="37" t="b">
        <f t="shared" ca="1" si="814"/>
        <v>1</v>
      </c>
      <c r="AB2760" t="b">
        <f t="shared" ca="1" si="809"/>
        <v>0</v>
      </c>
      <c r="AD2760" t="b">
        <f t="shared" ca="1" si="815"/>
        <v>0</v>
      </c>
      <c r="AE2760" s="37" t="b">
        <f t="shared" ca="1" si="816"/>
        <v>1</v>
      </c>
      <c r="AF2760" t="b">
        <f t="shared" ca="1" si="817"/>
        <v>0</v>
      </c>
      <c r="AG2760" s="317" t="b">
        <f t="shared" ca="1" si="818"/>
        <v>0</v>
      </c>
      <c r="AH2760" s="317" t="b">
        <f t="shared" ca="1" si="819"/>
        <v>0</v>
      </c>
      <c r="AI2760" s="317" t="b">
        <f t="shared" ca="1" si="820"/>
        <v>0</v>
      </c>
    </row>
    <row r="2761" spans="1:35" x14ac:dyDescent="0.25">
      <c r="A2761">
        <v>2729</v>
      </c>
      <c r="B2761" s="169">
        <f ca="1">OFFSET(InputPriceData!B$15,CalculationsAndCharts!$A2761+$A$11,0,1,1)</f>
        <v>37883</v>
      </c>
      <c r="C2761" s="3">
        <f ca="1">OFFSET(InputPriceData!G$15,CalculationsAndCharts!$A2761+$A$11,IF($C$7,8,0),1,1)</f>
        <v>1356100</v>
      </c>
      <c r="D2761" s="4">
        <f ca="1">OFFSET(InputPriceData!C$15,CalculationsAndCharts!$A2761+$A$11,IF($C$7,8,0),1,1)</f>
        <v>29.94</v>
      </c>
      <c r="E2761" s="4">
        <f ca="1">OFFSET(InputPriceData!D$15,CalculationsAndCharts!$A2761+$A$11,IF($C$7,8,0),1,1)</f>
        <v>30.64</v>
      </c>
      <c r="F2761" s="4">
        <f ca="1">OFFSET(InputPriceData!E$15,CalculationsAndCharts!$A2761+$A$11,IF($C$7,8,0),1,1)</f>
        <v>29.94</v>
      </c>
      <c r="G2761" s="4">
        <f ca="1">OFFSET(InputPriceData!F$15,CalculationsAndCharts!$A2761+$A$11,IF($C$7,8,0),1,1)</f>
        <v>30.45</v>
      </c>
      <c r="H2761" s="133"/>
      <c r="I2761" s="133"/>
      <c r="J2761" s="37">
        <f t="shared" ca="1" si="810"/>
        <v>72</v>
      </c>
      <c r="K2761" s="124">
        <f t="shared" ca="1" si="811"/>
        <v>0.14000000000000057</v>
      </c>
      <c r="L2761" s="343">
        <f t="shared" ca="1" si="802"/>
        <v>-0.51467015666745475</v>
      </c>
      <c r="M2761" s="345">
        <f t="shared" ca="1" si="812"/>
        <v>0.51467015666745475</v>
      </c>
      <c r="N2761" s="344">
        <f t="shared" ca="1" si="803"/>
        <v>-1</v>
      </c>
      <c r="O2761" s="4"/>
      <c r="P2761" s="4"/>
      <c r="Q2761" s="3"/>
      <c r="S2761" s="4"/>
      <c r="T2761" s="4" t="b">
        <f t="shared" ca="1" si="804"/>
        <v>0</v>
      </c>
      <c r="U2761" t="b">
        <f t="shared" ca="1" si="805"/>
        <v>0</v>
      </c>
      <c r="W2761" s="317" t="b">
        <f t="shared" ca="1" si="806"/>
        <v>0</v>
      </c>
      <c r="X2761" s="317" t="b">
        <f t="shared" ca="1" si="813"/>
        <v>0</v>
      </c>
      <c r="Y2761" s="317" t="b">
        <f t="shared" ca="1" si="807"/>
        <v>0</v>
      </c>
      <c r="Z2761" t="b">
        <f t="shared" ca="1" si="808"/>
        <v>0</v>
      </c>
      <c r="AA2761" s="37" t="b">
        <f t="shared" ca="1" si="814"/>
        <v>1</v>
      </c>
      <c r="AB2761" t="b">
        <f t="shared" ca="1" si="809"/>
        <v>0</v>
      </c>
      <c r="AD2761" t="b">
        <f t="shared" ca="1" si="815"/>
        <v>0</v>
      </c>
      <c r="AE2761" s="37" t="b">
        <f t="shared" ca="1" si="816"/>
        <v>1</v>
      </c>
      <c r="AF2761" t="b">
        <f t="shared" ca="1" si="817"/>
        <v>0</v>
      </c>
      <c r="AG2761" s="317" t="b">
        <f t="shared" ca="1" si="818"/>
        <v>0</v>
      </c>
      <c r="AH2761" s="317" t="b">
        <f t="shared" ca="1" si="819"/>
        <v>0</v>
      </c>
      <c r="AI2761" s="317" t="b">
        <f t="shared" ca="1" si="820"/>
        <v>0</v>
      </c>
    </row>
    <row r="2762" spans="1:35" x14ac:dyDescent="0.25">
      <c r="A2762">
        <v>2730</v>
      </c>
      <c r="B2762" s="169">
        <f ca="1">OFFSET(InputPriceData!B$15,CalculationsAndCharts!$A2762+$A$11,0,1,1)</f>
        <v>37882</v>
      </c>
      <c r="C2762" s="3">
        <f ca="1">OFFSET(InputPriceData!G$15,CalculationsAndCharts!$A2762+$A$11,IF($C$7,8,0),1,1)</f>
        <v>1184100</v>
      </c>
      <c r="D2762" s="4">
        <f ca="1">OFFSET(InputPriceData!C$15,CalculationsAndCharts!$A2762+$A$11,IF($C$7,8,0),1,1)</f>
        <v>30.35</v>
      </c>
      <c r="E2762" s="4">
        <f ca="1">OFFSET(InputPriceData!D$15,CalculationsAndCharts!$A2762+$A$11,IF($C$7,8,0),1,1)</f>
        <v>30.74</v>
      </c>
      <c r="F2762" s="4">
        <f ca="1">OFFSET(InputPriceData!E$15,CalculationsAndCharts!$A2762+$A$11,IF($C$7,8,0),1,1)</f>
        <v>30.33</v>
      </c>
      <c r="G2762" s="4">
        <f ca="1">OFFSET(InputPriceData!F$15,CalculationsAndCharts!$A2762+$A$11,IF($C$7,8,0),1,1)</f>
        <v>30.55</v>
      </c>
      <c r="H2762" s="133"/>
      <c r="I2762" s="133"/>
      <c r="J2762" s="37">
        <f t="shared" ca="1" si="810"/>
        <v>71</v>
      </c>
      <c r="K2762" s="124">
        <f t="shared" ca="1" si="811"/>
        <v>8.0000000000001847E-2</v>
      </c>
      <c r="L2762" s="343">
        <f t="shared" ca="1" si="802"/>
        <v>-0.49129214794895948</v>
      </c>
      <c r="M2762" s="345">
        <f t="shared" ca="1" si="812"/>
        <v>0.49129214794895948</v>
      </c>
      <c r="N2762" s="344">
        <f t="shared" ca="1" si="803"/>
        <v>-1</v>
      </c>
      <c r="O2762" s="4"/>
      <c r="P2762" s="4"/>
      <c r="Q2762" s="3"/>
      <c r="S2762" s="4"/>
      <c r="T2762" s="4" t="b">
        <f t="shared" ca="1" si="804"/>
        <v>0</v>
      </c>
      <c r="U2762" t="b">
        <f t="shared" ca="1" si="805"/>
        <v>0</v>
      </c>
      <c r="W2762" s="317" t="b">
        <f t="shared" ca="1" si="806"/>
        <v>0</v>
      </c>
      <c r="X2762" s="317" t="b">
        <f t="shared" ca="1" si="813"/>
        <v>0</v>
      </c>
      <c r="Y2762" s="317" t="b">
        <f t="shared" ca="1" si="807"/>
        <v>0</v>
      </c>
      <c r="Z2762" t="b">
        <f t="shared" ca="1" si="808"/>
        <v>0</v>
      </c>
      <c r="AA2762" s="37" t="b">
        <f t="shared" ca="1" si="814"/>
        <v>1</v>
      </c>
      <c r="AB2762" t="b">
        <f t="shared" ca="1" si="809"/>
        <v>0</v>
      </c>
      <c r="AD2762" t="b">
        <f t="shared" ca="1" si="815"/>
        <v>0</v>
      </c>
      <c r="AE2762" s="37" t="b">
        <f t="shared" ca="1" si="816"/>
        <v>1</v>
      </c>
      <c r="AF2762" t="b">
        <f t="shared" ca="1" si="817"/>
        <v>0</v>
      </c>
      <c r="AG2762" s="317" t="b">
        <f t="shared" ca="1" si="818"/>
        <v>0</v>
      </c>
      <c r="AH2762" s="317" t="b">
        <f t="shared" ca="1" si="819"/>
        <v>0</v>
      </c>
      <c r="AI2762" s="317" t="b">
        <f t="shared" ca="1" si="820"/>
        <v>0</v>
      </c>
    </row>
    <row r="2763" spans="1:35" x14ac:dyDescent="0.25">
      <c r="A2763">
        <v>2731</v>
      </c>
      <c r="B2763" s="169">
        <f ca="1">OFFSET(InputPriceData!B$15,CalculationsAndCharts!$A2763+$A$11,0,1,1)</f>
        <v>37881</v>
      </c>
      <c r="C2763" s="3">
        <f ca="1">OFFSET(InputPriceData!G$15,CalculationsAndCharts!$A2763+$A$11,IF($C$7,8,0),1,1)</f>
        <v>3674300</v>
      </c>
      <c r="D2763" s="4">
        <f ca="1">OFFSET(InputPriceData!C$15,CalculationsAndCharts!$A2763+$A$11,IF($C$7,8,0),1,1)</f>
        <v>30.47</v>
      </c>
      <c r="E2763" s="4">
        <f ca="1">OFFSET(InputPriceData!D$15,CalculationsAndCharts!$A2763+$A$11,IF($C$7,8,0),1,1)</f>
        <v>30.47</v>
      </c>
      <c r="F2763" s="4">
        <f ca="1">OFFSET(InputPriceData!E$15,CalculationsAndCharts!$A2763+$A$11,IF($C$7,8,0),1,1)</f>
        <v>29.97</v>
      </c>
      <c r="G2763" s="4">
        <f ca="1">OFFSET(InputPriceData!F$15,CalculationsAndCharts!$A2763+$A$11,IF($C$7,8,0),1,1)</f>
        <v>30.31</v>
      </c>
      <c r="H2763" s="133"/>
      <c r="I2763" s="133"/>
      <c r="J2763" s="37">
        <f t="shared" ca="1" si="810"/>
        <v>70</v>
      </c>
      <c r="K2763" s="124">
        <f t="shared" ca="1" si="811"/>
        <v>-0.98000000000000043</v>
      </c>
      <c r="L2763" s="343">
        <f t="shared" ca="1" si="802"/>
        <v>-0.38075650531015992</v>
      </c>
      <c r="M2763" s="345">
        <f t="shared" ca="1" si="812"/>
        <v>0.45045188288815807</v>
      </c>
      <c r="N2763" s="344">
        <f t="shared" ca="1" si="803"/>
        <v>-0.84527675379857903</v>
      </c>
      <c r="O2763" s="4"/>
      <c r="P2763" s="4"/>
      <c r="Q2763" s="3"/>
      <c r="S2763" s="4"/>
      <c r="T2763" s="4" t="b">
        <f t="shared" ca="1" si="804"/>
        <v>0</v>
      </c>
      <c r="U2763" t="b">
        <f t="shared" ca="1" si="805"/>
        <v>0</v>
      </c>
      <c r="W2763" s="317" t="b">
        <f t="shared" ca="1" si="806"/>
        <v>0</v>
      </c>
      <c r="X2763" s="317" t="b">
        <f t="shared" ca="1" si="813"/>
        <v>0</v>
      </c>
      <c r="Y2763" s="317" t="b">
        <f t="shared" ca="1" si="807"/>
        <v>0</v>
      </c>
      <c r="Z2763" t="b">
        <f t="shared" ca="1" si="808"/>
        <v>0</v>
      </c>
      <c r="AA2763" s="37" t="b">
        <f t="shared" ca="1" si="814"/>
        <v>1</v>
      </c>
      <c r="AB2763" t="b">
        <f t="shared" ca="1" si="809"/>
        <v>0</v>
      </c>
      <c r="AD2763" t="b">
        <f t="shared" ca="1" si="815"/>
        <v>0</v>
      </c>
      <c r="AE2763" s="37" t="b">
        <f t="shared" ca="1" si="816"/>
        <v>1</v>
      </c>
      <c r="AF2763" t="b">
        <f t="shared" ca="1" si="817"/>
        <v>0</v>
      </c>
      <c r="AG2763" s="317" t="b">
        <f t="shared" ca="1" si="818"/>
        <v>0</v>
      </c>
      <c r="AH2763" s="317" t="b">
        <f t="shared" ca="1" si="819"/>
        <v>0</v>
      </c>
      <c r="AI2763" s="317" t="b">
        <f t="shared" ca="1" si="820"/>
        <v>0</v>
      </c>
    </row>
    <row r="2764" spans="1:35" x14ac:dyDescent="0.25">
      <c r="A2764">
        <v>2732</v>
      </c>
      <c r="B2764" s="169">
        <f ca="1">OFFSET(InputPriceData!B$15,CalculationsAndCharts!$A2764+$A$11,0,1,1)</f>
        <v>37880</v>
      </c>
      <c r="C2764" s="3">
        <f ca="1">OFFSET(InputPriceData!G$15,CalculationsAndCharts!$A2764+$A$11,IF($C$7,8,0),1,1)</f>
        <v>3544300</v>
      </c>
      <c r="D2764" s="4">
        <f ca="1">OFFSET(InputPriceData!C$15,CalculationsAndCharts!$A2764+$A$11,IF($C$7,8,0),1,1)</f>
        <v>30.79</v>
      </c>
      <c r="E2764" s="4">
        <f ca="1">OFFSET(InputPriceData!D$15,CalculationsAndCharts!$A2764+$A$11,IF($C$7,8,0),1,1)</f>
        <v>30.89</v>
      </c>
      <c r="F2764" s="4">
        <f ca="1">OFFSET(InputPriceData!E$15,CalculationsAndCharts!$A2764+$A$11,IF($C$7,8,0),1,1)</f>
        <v>30.47</v>
      </c>
      <c r="G2764" s="4">
        <f ca="1">OFFSET(InputPriceData!F$15,CalculationsAndCharts!$A2764+$A$11,IF($C$7,8,0),1,1)</f>
        <v>30.47</v>
      </c>
      <c r="H2764" s="133"/>
      <c r="I2764" s="133"/>
      <c r="J2764" s="37">
        <f t="shared" ca="1" si="810"/>
        <v>69</v>
      </c>
      <c r="K2764" s="124">
        <f t="shared" ca="1" si="811"/>
        <v>-1.4400000000000013</v>
      </c>
      <c r="L2764" s="343">
        <f t="shared" ca="1" si="802"/>
        <v>-0.21693229175482343</v>
      </c>
      <c r="M2764" s="345">
        <f t="shared" ca="1" si="812"/>
        <v>0.45454276779834318</v>
      </c>
      <c r="N2764" s="344">
        <f t="shared" ca="1" si="803"/>
        <v>-0.47725386283357374</v>
      </c>
      <c r="O2764" s="4"/>
      <c r="P2764" s="4"/>
      <c r="Q2764" s="3"/>
      <c r="S2764" s="4"/>
      <c r="T2764" s="4" t="b">
        <f t="shared" ca="1" si="804"/>
        <v>0</v>
      </c>
      <c r="U2764" t="b">
        <f t="shared" ca="1" si="805"/>
        <v>0</v>
      </c>
      <c r="W2764" s="317" t="b">
        <f t="shared" ca="1" si="806"/>
        <v>0</v>
      </c>
      <c r="X2764" s="317" t="b">
        <f t="shared" ca="1" si="813"/>
        <v>0</v>
      </c>
      <c r="Y2764" s="317" t="b">
        <f t="shared" ca="1" si="807"/>
        <v>1</v>
      </c>
      <c r="Z2764" t="b">
        <f t="shared" ca="1" si="808"/>
        <v>1</v>
      </c>
      <c r="AA2764" s="37" t="b">
        <f t="shared" ca="1" si="814"/>
        <v>1</v>
      </c>
      <c r="AB2764" t="b">
        <f t="shared" ca="1" si="809"/>
        <v>0</v>
      </c>
      <c r="AD2764" t="b">
        <f t="shared" ca="1" si="815"/>
        <v>1</v>
      </c>
      <c r="AE2764" s="37" t="b">
        <f t="shared" ca="1" si="816"/>
        <v>1</v>
      </c>
      <c r="AF2764" t="b">
        <f t="shared" ca="1" si="817"/>
        <v>0</v>
      </c>
      <c r="AG2764" s="317" t="b">
        <f t="shared" ca="1" si="818"/>
        <v>0</v>
      </c>
      <c r="AH2764" s="317" t="b">
        <f t="shared" ca="1" si="819"/>
        <v>0</v>
      </c>
      <c r="AI2764" s="317" t="b">
        <f t="shared" ca="1" si="820"/>
        <v>1</v>
      </c>
    </row>
    <row r="2765" spans="1:35" x14ac:dyDescent="0.25">
      <c r="A2765">
        <v>2733</v>
      </c>
      <c r="B2765" s="169">
        <f ca="1">OFFSET(InputPriceData!B$15,CalculationsAndCharts!$A2765+$A$11,0,1,1)</f>
        <v>37879</v>
      </c>
      <c r="C2765" s="3">
        <f ca="1">OFFSET(InputPriceData!G$15,CalculationsAndCharts!$A2765+$A$11,IF($C$7,8,0),1,1)</f>
        <v>2009200</v>
      </c>
      <c r="D2765" s="4">
        <f ca="1">OFFSET(InputPriceData!C$15,CalculationsAndCharts!$A2765+$A$11,IF($C$7,8,0),1,1)</f>
        <v>31.75</v>
      </c>
      <c r="E2765" s="4">
        <f ca="1">OFFSET(InputPriceData!D$15,CalculationsAndCharts!$A2765+$A$11,IF($C$7,8,0),1,1)</f>
        <v>31.79</v>
      </c>
      <c r="F2765" s="4">
        <f ca="1">OFFSET(InputPriceData!E$15,CalculationsAndCharts!$A2765+$A$11,IF($C$7,8,0),1,1)</f>
        <v>31.19</v>
      </c>
      <c r="G2765" s="4">
        <f ca="1">OFFSET(InputPriceData!F$15,CalculationsAndCharts!$A2765+$A$11,IF($C$7,8,0),1,1)</f>
        <v>31.29</v>
      </c>
      <c r="H2765" s="133"/>
      <c r="I2765" s="133"/>
      <c r="J2765" s="37">
        <f t="shared" ca="1" si="810"/>
        <v>68</v>
      </c>
      <c r="K2765" s="124">
        <f t="shared" ca="1" si="811"/>
        <v>-0.71000000000000085</v>
      </c>
      <c r="L2765" s="343">
        <f t="shared" ca="1" si="802"/>
        <v>-8.3837397947272393E-2</v>
      </c>
      <c r="M2765" s="345">
        <f t="shared" ca="1" si="812"/>
        <v>0.45867080504373681</v>
      </c>
      <c r="N2765" s="344">
        <f t="shared" ca="1" si="803"/>
        <v>-0.18278337540859621</v>
      </c>
      <c r="O2765" s="4"/>
      <c r="P2765" s="4"/>
      <c r="Q2765" s="3"/>
      <c r="S2765" s="4"/>
      <c r="T2765" s="4" t="b">
        <f t="shared" ca="1" si="804"/>
        <v>0</v>
      </c>
      <c r="U2765" t="b">
        <f t="shared" ca="1" si="805"/>
        <v>1</v>
      </c>
      <c r="W2765" s="317" t="b">
        <f t="shared" ca="1" si="806"/>
        <v>0</v>
      </c>
      <c r="X2765" s="317" t="b">
        <f t="shared" ca="1" si="813"/>
        <v>1</v>
      </c>
      <c r="Y2765" s="317" t="b">
        <f t="shared" ca="1" si="807"/>
        <v>0</v>
      </c>
      <c r="Z2765" t="b">
        <f t="shared" ca="1" si="808"/>
        <v>0</v>
      </c>
      <c r="AA2765" s="37" t="b">
        <f t="shared" ca="1" si="814"/>
        <v>0</v>
      </c>
      <c r="AB2765" t="b">
        <f t="shared" ca="1" si="809"/>
        <v>0</v>
      </c>
      <c r="AD2765" t="b">
        <f t="shared" ca="1" si="815"/>
        <v>0</v>
      </c>
      <c r="AE2765" s="37" t="b">
        <f t="shared" ca="1" si="816"/>
        <v>0</v>
      </c>
      <c r="AF2765" t="b">
        <f t="shared" ca="1" si="817"/>
        <v>0</v>
      </c>
      <c r="AG2765" s="317" t="b">
        <f t="shared" ca="1" si="818"/>
        <v>0</v>
      </c>
      <c r="AH2765" s="317" t="b">
        <f t="shared" ca="1" si="819"/>
        <v>1</v>
      </c>
      <c r="AI2765" s="317" t="b">
        <f t="shared" ca="1" si="820"/>
        <v>0</v>
      </c>
    </row>
    <row r="2766" spans="1:35" x14ac:dyDescent="0.25">
      <c r="A2766">
        <v>2734</v>
      </c>
      <c r="B2766" s="169">
        <f ca="1">OFFSET(InputPriceData!B$15,CalculationsAndCharts!$A2766+$A$11,0,1,1)</f>
        <v>37876</v>
      </c>
      <c r="C2766" s="3">
        <f ca="1">OFFSET(InputPriceData!G$15,CalculationsAndCharts!$A2766+$A$11,IF($C$7,8,0),1,1)</f>
        <v>1347100</v>
      </c>
      <c r="D2766" s="4">
        <f ca="1">OFFSET(InputPriceData!C$15,CalculationsAndCharts!$A2766+$A$11,IF($C$7,8,0),1,1)</f>
        <v>31.89</v>
      </c>
      <c r="E2766" s="4">
        <f ca="1">OFFSET(InputPriceData!D$15,CalculationsAndCharts!$A2766+$A$11,IF($C$7,8,0),1,1)</f>
        <v>32</v>
      </c>
      <c r="F2766" s="4">
        <f ca="1">OFFSET(InputPriceData!E$15,CalculationsAndCharts!$A2766+$A$11,IF($C$7,8,0),1,1)</f>
        <v>31.49</v>
      </c>
      <c r="G2766" s="4">
        <f ca="1">OFFSET(InputPriceData!F$15,CalculationsAndCharts!$A2766+$A$11,IF($C$7,8,0),1,1)</f>
        <v>31.91</v>
      </c>
      <c r="H2766" s="133"/>
      <c r="I2766" s="133"/>
      <c r="J2766" s="37">
        <f t="shared" ca="1" si="810"/>
        <v>67</v>
      </c>
      <c r="K2766" s="124">
        <f t="shared" ca="1" si="811"/>
        <v>1.0000000000001563E-2</v>
      </c>
      <c r="L2766" s="343">
        <f t="shared" ca="1" si="802"/>
        <v>1.5767635330927593E-3</v>
      </c>
      <c r="M2766" s="345">
        <f t="shared" ca="1" si="812"/>
        <v>0.46283633203202501</v>
      </c>
      <c r="N2766" s="344">
        <f t="shared" ca="1" si="803"/>
        <v>3.4067410528688972E-3</v>
      </c>
      <c r="O2766" s="4"/>
      <c r="P2766" s="4"/>
      <c r="Q2766" s="3"/>
      <c r="S2766" s="4"/>
      <c r="T2766" s="4" t="b">
        <f t="shared" ca="1" si="804"/>
        <v>0</v>
      </c>
      <c r="U2766" t="b">
        <f t="shared" ca="1" si="805"/>
        <v>0</v>
      </c>
      <c r="W2766" s="317" t="b">
        <f t="shared" ca="1" si="806"/>
        <v>0</v>
      </c>
      <c r="X2766" s="317" t="b">
        <f t="shared" ca="1" si="813"/>
        <v>1</v>
      </c>
      <c r="Y2766" s="317" t="b">
        <f t="shared" ca="1" si="807"/>
        <v>0</v>
      </c>
      <c r="Z2766" t="b">
        <f t="shared" ca="1" si="808"/>
        <v>0</v>
      </c>
      <c r="AA2766" s="37" t="b">
        <f t="shared" ca="1" si="814"/>
        <v>0</v>
      </c>
      <c r="AB2766" t="b">
        <f t="shared" ca="1" si="809"/>
        <v>0</v>
      </c>
      <c r="AD2766" t="b">
        <f t="shared" ca="1" si="815"/>
        <v>0</v>
      </c>
      <c r="AE2766" s="37" t="b">
        <f t="shared" ca="1" si="816"/>
        <v>0</v>
      </c>
      <c r="AF2766" t="b">
        <f t="shared" ca="1" si="817"/>
        <v>0</v>
      </c>
      <c r="AG2766" s="317" t="b">
        <f t="shared" ca="1" si="818"/>
        <v>0</v>
      </c>
      <c r="AH2766" s="317" t="b">
        <f t="shared" ca="1" si="819"/>
        <v>1</v>
      </c>
      <c r="AI2766" s="317" t="b">
        <f t="shared" ca="1" si="820"/>
        <v>0</v>
      </c>
    </row>
    <row r="2767" spans="1:35" x14ac:dyDescent="0.25">
      <c r="A2767">
        <v>2735</v>
      </c>
      <c r="B2767" s="169">
        <f ca="1">OFFSET(InputPriceData!B$15,CalculationsAndCharts!$A2767+$A$11,0,1,1)</f>
        <v>37875</v>
      </c>
      <c r="C2767" s="3">
        <f ca="1">OFFSET(InputPriceData!G$15,CalculationsAndCharts!$A2767+$A$11,IF($C$7,8,0),1,1)</f>
        <v>1684100</v>
      </c>
      <c r="D2767" s="4">
        <f ca="1">OFFSET(InputPriceData!C$15,CalculationsAndCharts!$A2767+$A$11,IF($C$7,8,0),1,1)</f>
        <v>32.1</v>
      </c>
      <c r="E2767" s="4">
        <f ca="1">OFFSET(InputPriceData!D$15,CalculationsAndCharts!$A2767+$A$11,IF($C$7,8,0),1,1)</f>
        <v>32.1</v>
      </c>
      <c r="F2767" s="4">
        <f ca="1">OFFSET(InputPriceData!E$15,CalculationsAndCharts!$A2767+$A$11,IF($C$7,8,0),1,1)</f>
        <v>31.81</v>
      </c>
      <c r="G2767" s="4">
        <f ca="1">OFFSET(InputPriceData!F$15,CalculationsAndCharts!$A2767+$A$11,IF($C$7,8,0),1,1)</f>
        <v>32</v>
      </c>
      <c r="H2767" s="133"/>
      <c r="I2767" s="133"/>
      <c r="J2767" s="37">
        <f t="shared" ca="1" si="810"/>
        <v>66</v>
      </c>
      <c r="K2767" s="124">
        <f t="shared" ca="1" si="811"/>
        <v>-0.46000000000000085</v>
      </c>
      <c r="L2767" s="343">
        <f t="shared" ca="1" si="802"/>
        <v>9.1444484121037173E-2</v>
      </c>
      <c r="M2767" s="345">
        <f t="shared" ca="1" si="812"/>
        <v>0.46703968923514128</v>
      </c>
      <c r="N2767" s="344">
        <f t="shared" ca="1" si="803"/>
        <v>0.19579595959134313</v>
      </c>
      <c r="O2767" s="4"/>
      <c r="P2767" s="4"/>
      <c r="Q2767" s="3"/>
      <c r="S2767" s="4"/>
      <c r="T2767" s="4" t="b">
        <f t="shared" ca="1" si="804"/>
        <v>0</v>
      </c>
      <c r="U2767" t="b">
        <f t="shared" ca="1" si="805"/>
        <v>0</v>
      </c>
      <c r="W2767" s="317" t="b">
        <f t="shared" ca="1" si="806"/>
        <v>0</v>
      </c>
      <c r="X2767" s="317" t="b">
        <f t="shared" ca="1" si="813"/>
        <v>1</v>
      </c>
      <c r="Y2767" s="317" t="b">
        <f t="shared" ca="1" si="807"/>
        <v>0</v>
      </c>
      <c r="Z2767" t="b">
        <f t="shared" ca="1" si="808"/>
        <v>0</v>
      </c>
      <c r="AA2767" s="37" t="b">
        <f t="shared" ca="1" si="814"/>
        <v>0</v>
      </c>
      <c r="AB2767" t="b">
        <f t="shared" ca="1" si="809"/>
        <v>0</v>
      </c>
      <c r="AD2767" t="b">
        <f t="shared" ca="1" si="815"/>
        <v>0</v>
      </c>
      <c r="AE2767" s="37" t="b">
        <f t="shared" ca="1" si="816"/>
        <v>0</v>
      </c>
      <c r="AF2767" t="b">
        <f t="shared" ca="1" si="817"/>
        <v>0</v>
      </c>
      <c r="AG2767" s="317" t="b">
        <f t="shared" ca="1" si="818"/>
        <v>0</v>
      </c>
      <c r="AH2767" s="317" t="b">
        <f t="shared" ca="1" si="819"/>
        <v>1</v>
      </c>
      <c r="AI2767" s="317" t="b">
        <f t="shared" ca="1" si="820"/>
        <v>0</v>
      </c>
    </row>
    <row r="2768" spans="1:35" x14ac:dyDescent="0.25">
      <c r="A2768">
        <v>2736</v>
      </c>
      <c r="B2768" s="169">
        <f ca="1">OFFSET(InputPriceData!B$15,CalculationsAndCharts!$A2768+$A$11,0,1,1)</f>
        <v>37874</v>
      </c>
      <c r="C2768" s="3">
        <f ca="1">OFFSET(InputPriceData!G$15,CalculationsAndCharts!$A2768+$A$11,IF($C$7,8,0),1,1)</f>
        <v>2863100</v>
      </c>
      <c r="D2768" s="4">
        <f ca="1">OFFSET(InputPriceData!C$15,CalculationsAndCharts!$A2768+$A$11,IF($C$7,8,0),1,1)</f>
        <v>31.5</v>
      </c>
      <c r="E2768" s="4">
        <f ca="1">OFFSET(InputPriceData!D$15,CalculationsAndCharts!$A2768+$A$11,IF($C$7,8,0),1,1)</f>
        <v>32</v>
      </c>
      <c r="F2768" s="4">
        <f ca="1">OFFSET(InputPriceData!E$15,CalculationsAndCharts!$A2768+$A$11,IF($C$7,8,0),1,1)</f>
        <v>31.31</v>
      </c>
      <c r="G2768" s="4">
        <f ca="1">OFFSET(InputPriceData!F$15,CalculationsAndCharts!$A2768+$A$11,IF($C$7,8,0),1,1)</f>
        <v>31.9</v>
      </c>
      <c r="H2768" s="133"/>
      <c r="I2768" s="133"/>
      <c r="J2768" s="37">
        <f t="shared" ca="1" si="810"/>
        <v>65</v>
      </c>
      <c r="K2768" s="124">
        <f t="shared" ca="1" si="811"/>
        <v>-0.70000000000000284</v>
      </c>
      <c r="L2768" s="343">
        <f t="shared" ca="1" si="802"/>
        <v>0.19258504072135538</v>
      </c>
      <c r="M2768" s="345">
        <f t="shared" ca="1" si="812"/>
        <v>0.47128122021709512</v>
      </c>
      <c r="N2768" s="344">
        <f t="shared" ca="1" si="803"/>
        <v>0.40864144901135951</v>
      </c>
      <c r="O2768" s="4"/>
      <c r="P2768" s="4"/>
      <c r="Q2768" s="3"/>
      <c r="S2768" s="4"/>
      <c r="T2768" s="4" t="b">
        <f t="shared" ca="1" si="804"/>
        <v>0</v>
      </c>
      <c r="U2768" t="b">
        <f t="shared" ca="1" si="805"/>
        <v>0</v>
      </c>
      <c r="W2768" s="317" t="b">
        <f t="shared" ca="1" si="806"/>
        <v>0</v>
      </c>
      <c r="X2768" s="317" t="b">
        <f t="shared" ca="1" si="813"/>
        <v>1</v>
      </c>
      <c r="Y2768" s="317" t="b">
        <f t="shared" ca="1" si="807"/>
        <v>0</v>
      </c>
      <c r="Z2768" t="b">
        <f t="shared" ca="1" si="808"/>
        <v>0</v>
      </c>
      <c r="AA2768" s="37" t="b">
        <f t="shared" ca="1" si="814"/>
        <v>0</v>
      </c>
      <c r="AB2768" t="b">
        <f t="shared" ca="1" si="809"/>
        <v>0</v>
      </c>
      <c r="AD2768" t="b">
        <f t="shared" ca="1" si="815"/>
        <v>0</v>
      </c>
      <c r="AE2768" s="37" t="b">
        <f t="shared" ca="1" si="816"/>
        <v>0</v>
      </c>
      <c r="AF2768" t="b">
        <f t="shared" ca="1" si="817"/>
        <v>0</v>
      </c>
      <c r="AG2768" s="317" t="b">
        <f t="shared" ca="1" si="818"/>
        <v>0</v>
      </c>
      <c r="AH2768" s="317" t="b">
        <f t="shared" ca="1" si="819"/>
        <v>1</v>
      </c>
      <c r="AI2768" s="317" t="b">
        <f t="shared" ca="1" si="820"/>
        <v>0</v>
      </c>
    </row>
    <row r="2769" spans="1:35" x14ac:dyDescent="0.25">
      <c r="A2769">
        <v>2737</v>
      </c>
      <c r="B2769" s="169">
        <f ca="1">OFFSET(InputPriceData!B$15,CalculationsAndCharts!$A2769+$A$11,0,1,1)</f>
        <v>37873</v>
      </c>
      <c r="C2769" s="3">
        <f ca="1">OFFSET(InputPriceData!G$15,CalculationsAndCharts!$A2769+$A$11,IF($C$7,8,0),1,1)</f>
        <v>1680800</v>
      </c>
      <c r="D2769" s="4">
        <f ca="1">OFFSET(InputPriceData!C$15,CalculationsAndCharts!$A2769+$A$11,IF($C$7,8,0),1,1)</f>
        <v>32.479999999999997</v>
      </c>
      <c r="E2769" s="4">
        <f ca="1">OFFSET(InputPriceData!D$15,CalculationsAndCharts!$A2769+$A$11,IF($C$7,8,0),1,1)</f>
        <v>32.61</v>
      </c>
      <c r="F2769" s="4">
        <f ca="1">OFFSET(InputPriceData!E$15,CalculationsAndCharts!$A2769+$A$11,IF($C$7,8,0),1,1)</f>
        <v>32.28</v>
      </c>
      <c r="G2769" s="4">
        <f ca="1">OFFSET(InputPriceData!F$15,CalculationsAndCharts!$A2769+$A$11,IF($C$7,8,0),1,1)</f>
        <v>32.46</v>
      </c>
      <c r="H2769" s="133"/>
      <c r="I2769" s="133"/>
      <c r="J2769" s="37">
        <f t="shared" ca="1" si="810"/>
        <v>64</v>
      </c>
      <c r="K2769" s="124">
        <f t="shared" ca="1" si="811"/>
        <v>-9.9999999999980105E-3</v>
      </c>
      <c r="L2769" s="343">
        <f t="shared" ca="1" si="802"/>
        <v>0.25510371465528747</v>
      </c>
      <c r="M2769" s="345">
        <f t="shared" ca="1" si="812"/>
        <v>0.47556127166205359</v>
      </c>
      <c r="N2769" s="344">
        <f t="shared" ca="1" si="803"/>
        <v>0.53642659706859164</v>
      </c>
      <c r="O2769" s="4"/>
      <c r="P2769" s="4"/>
      <c r="Q2769" s="3"/>
      <c r="S2769" s="4"/>
      <c r="T2769" s="4" t="b">
        <f t="shared" ca="1" si="804"/>
        <v>0</v>
      </c>
      <c r="U2769" t="b">
        <f t="shared" ca="1" si="805"/>
        <v>0</v>
      </c>
      <c r="W2769" s="317" t="b">
        <f t="shared" ca="1" si="806"/>
        <v>0</v>
      </c>
      <c r="X2769" s="317" t="b">
        <f t="shared" ca="1" si="813"/>
        <v>1</v>
      </c>
      <c r="Y2769" s="317" t="b">
        <f t="shared" ca="1" si="807"/>
        <v>0</v>
      </c>
      <c r="Z2769" t="b">
        <f t="shared" ca="1" si="808"/>
        <v>0</v>
      </c>
      <c r="AA2769" s="37" t="b">
        <f t="shared" ca="1" si="814"/>
        <v>0</v>
      </c>
      <c r="AB2769" t="b">
        <f t="shared" ca="1" si="809"/>
        <v>0</v>
      </c>
      <c r="AD2769" t="b">
        <f t="shared" ca="1" si="815"/>
        <v>0</v>
      </c>
      <c r="AE2769" s="37" t="b">
        <f t="shared" ca="1" si="816"/>
        <v>0</v>
      </c>
      <c r="AF2769" t="b">
        <f t="shared" ca="1" si="817"/>
        <v>0</v>
      </c>
      <c r="AG2769" s="317" t="b">
        <f t="shared" ca="1" si="818"/>
        <v>0</v>
      </c>
      <c r="AH2769" s="317" t="b">
        <f t="shared" ca="1" si="819"/>
        <v>1</v>
      </c>
      <c r="AI2769" s="317" t="b">
        <f t="shared" ca="1" si="820"/>
        <v>0</v>
      </c>
    </row>
    <row r="2770" spans="1:35" x14ac:dyDescent="0.25">
      <c r="A2770">
        <v>2738</v>
      </c>
      <c r="B2770" s="169">
        <f ca="1">OFFSET(InputPriceData!B$15,CalculationsAndCharts!$A2770+$A$11,0,1,1)</f>
        <v>37872</v>
      </c>
      <c r="C2770" s="3">
        <f ca="1">OFFSET(InputPriceData!G$15,CalculationsAndCharts!$A2770+$A$11,IF($C$7,8,0),1,1)</f>
        <v>1002900</v>
      </c>
      <c r="D2770" s="4">
        <f ca="1">OFFSET(InputPriceData!C$15,CalculationsAndCharts!$A2770+$A$11,IF($C$7,8,0),1,1)</f>
        <v>32.5</v>
      </c>
      <c r="E2770" s="4">
        <f ca="1">OFFSET(InputPriceData!D$15,CalculationsAndCharts!$A2770+$A$11,IF($C$7,8,0),1,1)</f>
        <v>32.770000000000003</v>
      </c>
      <c r="F2770" s="4">
        <f ca="1">OFFSET(InputPriceData!E$15,CalculationsAndCharts!$A2770+$A$11,IF($C$7,8,0),1,1)</f>
        <v>32.380000000000003</v>
      </c>
      <c r="G2770" s="4">
        <f ca="1">OFFSET(InputPriceData!F$15,CalculationsAndCharts!$A2770+$A$11,IF($C$7,8,0),1,1)</f>
        <v>32.6</v>
      </c>
      <c r="H2770" s="133"/>
      <c r="I2770" s="133"/>
      <c r="J2770" s="37">
        <f t="shared" ca="1" si="810"/>
        <v>63</v>
      </c>
      <c r="K2770" s="124">
        <f t="shared" ca="1" si="811"/>
        <v>0.10000000000000142</v>
      </c>
      <c r="L2770" s="343">
        <f t="shared" ca="1" si="802"/>
        <v>0.27741896322375348</v>
      </c>
      <c r="M2770" s="345">
        <f t="shared" ca="1" si="812"/>
        <v>0.47988019340267768</v>
      </c>
      <c r="N2770" s="344">
        <f t="shared" ca="1" si="803"/>
        <v>0.57810046556967465</v>
      </c>
      <c r="O2770" s="4"/>
      <c r="P2770" s="4"/>
      <c r="Q2770" s="3"/>
      <c r="S2770" s="4"/>
      <c r="T2770" s="4" t="b">
        <f t="shared" ca="1" si="804"/>
        <v>0</v>
      </c>
      <c r="U2770" t="b">
        <f t="shared" ca="1" si="805"/>
        <v>0</v>
      </c>
      <c r="W2770" s="317" t="b">
        <f t="shared" ca="1" si="806"/>
        <v>0</v>
      </c>
      <c r="X2770" s="317" t="b">
        <f t="shared" ca="1" si="813"/>
        <v>1</v>
      </c>
      <c r="Y2770" s="317" t="b">
        <f t="shared" ca="1" si="807"/>
        <v>0</v>
      </c>
      <c r="Z2770" t="b">
        <f t="shared" ca="1" si="808"/>
        <v>0</v>
      </c>
      <c r="AA2770" s="37" t="b">
        <f t="shared" ca="1" si="814"/>
        <v>0</v>
      </c>
      <c r="AB2770" t="b">
        <f t="shared" ca="1" si="809"/>
        <v>0</v>
      </c>
      <c r="AD2770" t="b">
        <f t="shared" ca="1" si="815"/>
        <v>0</v>
      </c>
      <c r="AE2770" s="37" t="b">
        <f t="shared" ca="1" si="816"/>
        <v>0</v>
      </c>
      <c r="AF2770" t="b">
        <f t="shared" ca="1" si="817"/>
        <v>0</v>
      </c>
      <c r="AG2770" s="317" t="b">
        <f t="shared" ca="1" si="818"/>
        <v>0</v>
      </c>
      <c r="AH2770" s="317" t="b">
        <f t="shared" ca="1" si="819"/>
        <v>1</v>
      </c>
      <c r="AI2770" s="317" t="b">
        <f t="shared" ca="1" si="820"/>
        <v>0</v>
      </c>
    </row>
    <row r="2771" spans="1:35" x14ac:dyDescent="0.25">
      <c r="A2771">
        <v>2739</v>
      </c>
      <c r="B2771" s="169">
        <f ca="1">OFFSET(InputPriceData!B$15,CalculationsAndCharts!$A2771+$A$11,0,1,1)</f>
        <v>37869</v>
      </c>
      <c r="C2771" s="3">
        <f ca="1">OFFSET(InputPriceData!G$15,CalculationsAndCharts!$A2771+$A$11,IF($C$7,8,0),1,1)</f>
        <v>1589800</v>
      </c>
      <c r="D2771" s="4">
        <f ca="1">OFFSET(InputPriceData!C$15,CalculationsAndCharts!$A2771+$A$11,IF($C$7,8,0),1,1)</f>
        <v>32.32</v>
      </c>
      <c r="E2771" s="4">
        <f ca="1">OFFSET(InputPriceData!D$15,CalculationsAndCharts!$A2771+$A$11,IF($C$7,8,0),1,1)</f>
        <v>32.58</v>
      </c>
      <c r="F2771" s="4">
        <f ca="1">OFFSET(InputPriceData!E$15,CalculationsAndCharts!$A2771+$A$11,IF($C$7,8,0),1,1)</f>
        <v>32.19</v>
      </c>
      <c r="G2771" s="4">
        <f ca="1">OFFSET(InputPriceData!F$15,CalculationsAndCharts!$A2771+$A$11,IF($C$7,8,0),1,1)</f>
        <v>32.47</v>
      </c>
      <c r="H2771" s="133"/>
      <c r="I2771" s="133"/>
      <c r="J2771" s="37">
        <f t="shared" ca="1" si="810"/>
        <v>62</v>
      </c>
      <c r="K2771" s="124">
        <f t="shared" ca="1" si="811"/>
        <v>0.11999999999999744</v>
      </c>
      <c r="L2771" s="343">
        <f t="shared" ca="1" si="802"/>
        <v>0.28357911686054488</v>
      </c>
      <c r="M2771" s="345">
        <f t="shared" ca="1" si="812"/>
        <v>0.48423833844871611</v>
      </c>
      <c r="N2771" s="344">
        <f t="shared" ca="1" si="803"/>
        <v>0.58561888711456844</v>
      </c>
      <c r="O2771" s="4"/>
      <c r="P2771" s="4"/>
      <c r="Q2771" s="3"/>
      <c r="S2771" s="4"/>
      <c r="T2771" s="4" t="b">
        <f t="shared" ca="1" si="804"/>
        <v>0</v>
      </c>
      <c r="U2771" t="b">
        <f t="shared" ca="1" si="805"/>
        <v>0</v>
      </c>
      <c r="W2771" s="317" t="b">
        <f t="shared" ca="1" si="806"/>
        <v>0</v>
      </c>
      <c r="X2771" s="317" t="b">
        <f t="shared" ca="1" si="813"/>
        <v>1</v>
      </c>
      <c r="Y2771" s="317" t="b">
        <f t="shared" ca="1" si="807"/>
        <v>0</v>
      </c>
      <c r="Z2771" t="b">
        <f t="shared" ca="1" si="808"/>
        <v>0</v>
      </c>
      <c r="AA2771" s="37" t="b">
        <f t="shared" ca="1" si="814"/>
        <v>0</v>
      </c>
      <c r="AB2771" t="b">
        <f t="shared" ca="1" si="809"/>
        <v>0</v>
      </c>
      <c r="AD2771" t="b">
        <f t="shared" ca="1" si="815"/>
        <v>0</v>
      </c>
      <c r="AE2771" s="37" t="b">
        <f t="shared" ca="1" si="816"/>
        <v>0</v>
      </c>
      <c r="AF2771" t="b">
        <f t="shared" ca="1" si="817"/>
        <v>0</v>
      </c>
      <c r="AG2771" s="317" t="b">
        <f t="shared" ca="1" si="818"/>
        <v>0</v>
      </c>
      <c r="AH2771" s="317" t="b">
        <f t="shared" ca="1" si="819"/>
        <v>1</v>
      </c>
      <c r="AI2771" s="317" t="b">
        <f t="shared" ca="1" si="820"/>
        <v>0</v>
      </c>
    </row>
    <row r="2772" spans="1:35" x14ac:dyDescent="0.25">
      <c r="A2772">
        <v>2740</v>
      </c>
      <c r="B2772" s="169">
        <f ca="1">OFFSET(InputPriceData!B$15,CalculationsAndCharts!$A2772+$A$11,0,1,1)</f>
        <v>37868</v>
      </c>
      <c r="C2772" s="3">
        <f ca="1">OFFSET(InputPriceData!G$15,CalculationsAndCharts!$A2772+$A$11,IF($C$7,8,0),1,1)</f>
        <v>2276200</v>
      </c>
      <c r="D2772" s="4">
        <f ca="1">OFFSET(InputPriceData!C$15,CalculationsAndCharts!$A2772+$A$11,IF($C$7,8,0),1,1)</f>
        <v>32.36</v>
      </c>
      <c r="E2772" s="4">
        <f ca="1">OFFSET(InputPriceData!D$15,CalculationsAndCharts!$A2772+$A$11,IF($C$7,8,0),1,1)</f>
        <v>32.590000000000003</v>
      </c>
      <c r="F2772" s="4">
        <f ca="1">OFFSET(InputPriceData!E$15,CalculationsAndCharts!$A2772+$A$11,IF($C$7,8,0),1,1)</f>
        <v>32.119999999999997</v>
      </c>
      <c r="G2772" s="4">
        <f ca="1">OFFSET(InputPriceData!F$15,CalculationsAndCharts!$A2772+$A$11,IF($C$7,8,0),1,1)</f>
        <v>32.5</v>
      </c>
      <c r="H2772" s="133"/>
      <c r="I2772" s="133"/>
      <c r="J2772" s="37">
        <f t="shared" ca="1" si="810"/>
        <v>61</v>
      </c>
      <c r="K2772" s="124">
        <f t="shared" ca="1" si="811"/>
        <v>0.39999999999999858</v>
      </c>
      <c r="L2772" s="343">
        <f t="shared" ca="1" si="802"/>
        <v>0.27179847065149637</v>
      </c>
      <c r="M2772" s="345">
        <f t="shared" ca="1" si="812"/>
        <v>0.48863606301585882</v>
      </c>
      <c r="N2772" s="344">
        <f t="shared" ca="1" si="803"/>
        <v>0.55623907284689111</v>
      </c>
      <c r="O2772" s="4"/>
      <c r="P2772" s="4"/>
      <c r="Q2772" s="3"/>
      <c r="S2772" s="4"/>
      <c r="T2772" s="4" t="b">
        <f t="shared" ca="1" si="804"/>
        <v>0</v>
      </c>
      <c r="U2772" t="b">
        <f t="shared" ca="1" si="805"/>
        <v>0</v>
      </c>
      <c r="W2772" s="317" t="b">
        <f t="shared" ca="1" si="806"/>
        <v>0</v>
      </c>
      <c r="X2772" s="317" t="b">
        <f t="shared" ca="1" si="813"/>
        <v>1</v>
      </c>
      <c r="Y2772" s="317" t="b">
        <f t="shared" ca="1" si="807"/>
        <v>0</v>
      </c>
      <c r="Z2772" t="b">
        <f t="shared" ca="1" si="808"/>
        <v>0</v>
      </c>
      <c r="AA2772" s="37" t="b">
        <f t="shared" ca="1" si="814"/>
        <v>0</v>
      </c>
      <c r="AB2772" t="b">
        <f t="shared" ca="1" si="809"/>
        <v>0</v>
      </c>
      <c r="AD2772" t="b">
        <f t="shared" ca="1" si="815"/>
        <v>0</v>
      </c>
      <c r="AE2772" s="37" t="b">
        <f t="shared" ca="1" si="816"/>
        <v>0</v>
      </c>
      <c r="AF2772" t="b">
        <f t="shared" ca="1" si="817"/>
        <v>0</v>
      </c>
      <c r="AG2772" s="317" t="b">
        <f t="shared" ca="1" si="818"/>
        <v>0</v>
      </c>
      <c r="AH2772" s="317" t="b">
        <f t="shared" ca="1" si="819"/>
        <v>1</v>
      </c>
      <c r="AI2772" s="317" t="b">
        <f t="shared" ca="1" si="820"/>
        <v>0</v>
      </c>
    </row>
    <row r="2773" spans="1:35" x14ac:dyDescent="0.25">
      <c r="A2773">
        <v>2741</v>
      </c>
      <c r="B2773" s="169">
        <f ca="1">OFFSET(InputPriceData!B$15,CalculationsAndCharts!$A2773+$A$11,0,1,1)</f>
        <v>37867</v>
      </c>
      <c r="C2773" s="3">
        <f ca="1">OFFSET(InputPriceData!G$15,CalculationsAndCharts!$A2773+$A$11,IF($C$7,8,0),1,1)</f>
        <v>1964700</v>
      </c>
      <c r="D2773" s="4">
        <f ca="1">OFFSET(InputPriceData!C$15,CalculationsAndCharts!$A2773+$A$11,IF($C$7,8,0),1,1)</f>
        <v>32.18</v>
      </c>
      <c r="E2773" s="4">
        <f ca="1">OFFSET(InputPriceData!D$15,CalculationsAndCharts!$A2773+$A$11,IF($C$7,8,0),1,1)</f>
        <v>32.450000000000003</v>
      </c>
      <c r="F2773" s="4">
        <f ca="1">OFFSET(InputPriceData!E$15,CalculationsAndCharts!$A2773+$A$11,IF($C$7,8,0),1,1)</f>
        <v>32</v>
      </c>
      <c r="G2773" s="4">
        <f ca="1">OFFSET(InputPriceData!F$15,CalculationsAndCharts!$A2773+$A$11,IF($C$7,8,0),1,1)</f>
        <v>32.35</v>
      </c>
      <c r="H2773" s="133"/>
      <c r="I2773" s="133"/>
      <c r="J2773" s="37">
        <f t="shared" ca="1" si="810"/>
        <v>60</v>
      </c>
      <c r="K2773" s="124">
        <f t="shared" ca="1" si="811"/>
        <v>0.28999999999999915</v>
      </c>
      <c r="L2773" s="343">
        <f t="shared" ca="1" si="802"/>
        <v>0.2519755617773688</v>
      </c>
      <c r="M2773" s="345">
        <f t="shared" ca="1" si="812"/>
        <v>0.49307372655485249</v>
      </c>
      <c r="N2773" s="344">
        <f t="shared" ca="1" si="803"/>
        <v>0.51103019326935795</v>
      </c>
      <c r="O2773" s="4"/>
      <c r="P2773" s="4"/>
      <c r="Q2773" s="3"/>
      <c r="S2773" s="4"/>
      <c r="T2773" s="4" t="b">
        <f t="shared" ca="1" si="804"/>
        <v>0</v>
      </c>
      <c r="U2773" t="b">
        <f t="shared" ca="1" si="805"/>
        <v>0</v>
      </c>
      <c r="W2773" s="317" t="b">
        <f t="shared" ca="1" si="806"/>
        <v>0</v>
      </c>
      <c r="X2773" s="317" t="b">
        <f t="shared" ca="1" si="813"/>
        <v>1</v>
      </c>
      <c r="Y2773" s="317" t="b">
        <f t="shared" ca="1" si="807"/>
        <v>0</v>
      </c>
      <c r="Z2773" t="b">
        <f t="shared" ca="1" si="808"/>
        <v>0</v>
      </c>
      <c r="AA2773" s="37" t="b">
        <f t="shared" ca="1" si="814"/>
        <v>0</v>
      </c>
      <c r="AB2773" t="b">
        <f t="shared" ca="1" si="809"/>
        <v>0</v>
      </c>
      <c r="AD2773" t="b">
        <f t="shared" ca="1" si="815"/>
        <v>0</v>
      </c>
      <c r="AE2773" s="37" t="b">
        <f t="shared" ca="1" si="816"/>
        <v>0</v>
      </c>
      <c r="AF2773" t="b">
        <f t="shared" ca="1" si="817"/>
        <v>0</v>
      </c>
      <c r="AG2773" s="317" t="b">
        <f t="shared" ca="1" si="818"/>
        <v>0</v>
      </c>
      <c r="AH2773" s="317" t="b">
        <f t="shared" ca="1" si="819"/>
        <v>1</v>
      </c>
      <c r="AI2773" s="317" t="b">
        <f t="shared" ca="1" si="820"/>
        <v>0</v>
      </c>
    </row>
    <row r="2774" spans="1:35" x14ac:dyDescent="0.25">
      <c r="A2774">
        <v>2742</v>
      </c>
      <c r="B2774" s="169">
        <f ca="1">OFFSET(InputPriceData!B$15,CalculationsAndCharts!$A2774+$A$11,0,1,1)</f>
        <v>37866</v>
      </c>
      <c r="C2774" s="3">
        <f ca="1">OFFSET(InputPriceData!G$15,CalculationsAndCharts!$A2774+$A$11,IF($C$7,8,0),1,1)</f>
        <v>1436100</v>
      </c>
      <c r="D2774" s="4">
        <f ca="1">OFFSET(InputPriceData!C$15,CalculationsAndCharts!$A2774+$A$11,IF($C$7,8,0),1,1)</f>
        <v>32.1</v>
      </c>
      <c r="E2774" s="4">
        <f ca="1">OFFSET(InputPriceData!D$15,CalculationsAndCharts!$A2774+$A$11,IF($C$7,8,0),1,1)</f>
        <v>32.299999999999997</v>
      </c>
      <c r="F2774" s="4">
        <f ca="1">OFFSET(InputPriceData!E$15,CalculationsAndCharts!$A2774+$A$11,IF($C$7,8,0),1,1)</f>
        <v>31.88</v>
      </c>
      <c r="G2774" s="4">
        <f ca="1">OFFSET(InputPriceData!F$15,CalculationsAndCharts!$A2774+$A$11,IF($C$7,8,0),1,1)</f>
        <v>32.1</v>
      </c>
      <c r="H2774" s="133"/>
      <c r="I2774" s="133"/>
      <c r="J2774" s="37">
        <f t="shared" ca="1" si="810"/>
        <v>59</v>
      </c>
      <c r="K2774" s="124">
        <f t="shared" ca="1" si="811"/>
        <v>0.10000000000000142</v>
      </c>
      <c r="L2774" s="343">
        <f t="shared" ca="1" si="802"/>
        <v>0.23252738484548655</v>
      </c>
      <c r="M2774" s="345">
        <f t="shared" ca="1" si="812"/>
        <v>0.49755169178088043</v>
      </c>
      <c r="N2774" s="344">
        <f t="shared" ca="1" si="803"/>
        <v>0.46734316993919617</v>
      </c>
      <c r="O2774" s="4"/>
      <c r="P2774" s="4"/>
      <c r="Q2774" s="3"/>
      <c r="S2774" s="4"/>
      <c r="T2774" s="4" t="b">
        <f t="shared" ca="1" si="804"/>
        <v>0</v>
      </c>
      <c r="U2774" t="b">
        <f t="shared" ca="1" si="805"/>
        <v>0</v>
      </c>
      <c r="W2774" s="317" t="b">
        <f t="shared" ca="1" si="806"/>
        <v>0</v>
      </c>
      <c r="X2774" s="317" t="b">
        <f t="shared" ca="1" si="813"/>
        <v>1</v>
      </c>
      <c r="Y2774" s="317" t="b">
        <f t="shared" ca="1" si="807"/>
        <v>0</v>
      </c>
      <c r="Z2774" t="b">
        <f t="shared" ca="1" si="808"/>
        <v>0</v>
      </c>
      <c r="AA2774" s="37" t="b">
        <f t="shared" ca="1" si="814"/>
        <v>0</v>
      </c>
      <c r="AB2774" t="b">
        <f t="shared" ca="1" si="809"/>
        <v>0</v>
      </c>
      <c r="AD2774" t="b">
        <f t="shared" ca="1" si="815"/>
        <v>0</v>
      </c>
      <c r="AE2774" s="37" t="b">
        <f t="shared" ca="1" si="816"/>
        <v>0</v>
      </c>
      <c r="AF2774" t="b">
        <f t="shared" ca="1" si="817"/>
        <v>0</v>
      </c>
      <c r="AG2774" s="317" t="b">
        <f t="shared" ca="1" si="818"/>
        <v>0</v>
      </c>
      <c r="AH2774" s="317" t="b">
        <f t="shared" ca="1" si="819"/>
        <v>1</v>
      </c>
      <c r="AI2774" s="317" t="b">
        <f t="shared" ca="1" si="820"/>
        <v>0</v>
      </c>
    </row>
    <row r="2775" spans="1:35" x14ac:dyDescent="0.25">
      <c r="A2775">
        <v>2743</v>
      </c>
      <c r="B2775" s="169">
        <f ca="1">OFFSET(InputPriceData!B$15,CalculationsAndCharts!$A2775+$A$11,0,1,1)</f>
        <v>37862</v>
      </c>
      <c r="C2775" s="3">
        <f ca="1">OFFSET(InputPriceData!G$15,CalculationsAndCharts!$A2775+$A$11,IF($C$7,8,0),1,1)</f>
        <v>1330900</v>
      </c>
      <c r="D2775" s="4">
        <f ca="1">OFFSET(InputPriceData!C$15,CalculationsAndCharts!$A2775+$A$11,IF($C$7,8,0),1,1)</f>
        <v>32</v>
      </c>
      <c r="E2775" s="4">
        <f ca="1">OFFSET(InputPriceData!D$15,CalculationsAndCharts!$A2775+$A$11,IF($C$7,8,0),1,1)</f>
        <v>32.28</v>
      </c>
      <c r="F2775" s="4">
        <f ca="1">OFFSET(InputPriceData!E$15,CalculationsAndCharts!$A2775+$A$11,IF($C$7,8,0),1,1)</f>
        <v>31.58</v>
      </c>
      <c r="G2775" s="4">
        <f ca="1">OFFSET(InputPriceData!F$15,CalculationsAndCharts!$A2775+$A$11,IF($C$7,8,0),1,1)</f>
        <v>32.06</v>
      </c>
      <c r="H2775" s="133"/>
      <c r="I2775" s="133"/>
      <c r="J2775" s="37">
        <f t="shared" ca="1" si="810"/>
        <v>58</v>
      </c>
      <c r="K2775" s="124">
        <f t="shared" ca="1" si="811"/>
        <v>0.46000000000000085</v>
      </c>
      <c r="L2775" s="343">
        <f t="shared" ca="1" si="802"/>
        <v>0.19757872771353663</v>
      </c>
      <c r="M2775" s="345">
        <f t="shared" ca="1" si="812"/>
        <v>0.50207032470320934</v>
      </c>
      <c r="N2775" s="344">
        <f t="shared" ca="1" si="803"/>
        <v>0.39352799397242222</v>
      </c>
      <c r="O2775" s="4"/>
      <c r="P2775" s="4"/>
      <c r="Q2775" s="3"/>
      <c r="S2775" s="4"/>
      <c r="T2775" s="4" t="b">
        <f t="shared" ca="1" si="804"/>
        <v>0</v>
      </c>
      <c r="U2775" t="b">
        <f t="shared" ca="1" si="805"/>
        <v>0</v>
      </c>
      <c r="W2775" s="317" t="b">
        <f t="shared" ca="1" si="806"/>
        <v>0</v>
      </c>
      <c r="X2775" s="317" t="b">
        <f t="shared" ca="1" si="813"/>
        <v>1</v>
      </c>
      <c r="Y2775" s="317" t="b">
        <f t="shared" ca="1" si="807"/>
        <v>0</v>
      </c>
      <c r="Z2775" t="b">
        <f t="shared" ca="1" si="808"/>
        <v>0</v>
      </c>
      <c r="AA2775" s="37" t="b">
        <f t="shared" ca="1" si="814"/>
        <v>0</v>
      </c>
      <c r="AB2775" t="b">
        <f t="shared" ca="1" si="809"/>
        <v>0</v>
      </c>
      <c r="AD2775" t="b">
        <f t="shared" ca="1" si="815"/>
        <v>0</v>
      </c>
      <c r="AE2775" s="37" t="b">
        <f t="shared" ca="1" si="816"/>
        <v>0</v>
      </c>
      <c r="AF2775" t="b">
        <f t="shared" ca="1" si="817"/>
        <v>0</v>
      </c>
      <c r="AG2775" s="317" t="b">
        <f t="shared" ca="1" si="818"/>
        <v>0</v>
      </c>
      <c r="AH2775" s="317" t="b">
        <f t="shared" ca="1" si="819"/>
        <v>1</v>
      </c>
      <c r="AI2775" s="317" t="b">
        <f t="shared" ca="1" si="820"/>
        <v>0</v>
      </c>
    </row>
    <row r="2776" spans="1:35" x14ac:dyDescent="0.25">
      <c r="A2776">
        <v>2744</v>
      </c>
      <c r="B2776" s="169">
        <f ca="1">OFFSET(InputPriceData!B$15,CalculationsAndCharts!$A2776+$A$11,0,1,1)</f>
        <v>37861</v>
      </c>
      <c r="C2776" s="3">
        <f ca="1">OFFSET(InputPriceData!G$15,CalculationsAndCharts!$A2776+$A$11,IF($C$7,8,0),1,1)</f>
        <v>2226700</v>
      </c>
      <c r="D2776" s="4">
        <f ca="1">OFFSET(InputPriceData!C$15,CalculationsAndCharts!$A2776+$A$11,IF($C$7,8,0),1,1)</f>
        <v>31.65</v>
      </c>
      <c r="E2776" s="4">
        <f ca="1">OFFSET(InputPriceData!D$15,CalculationsAndCharts!$A2776+$A$11,IF($C$7,8,0),1,1)</f>
        <v>32.08</v>
      </c>
      <c r="F2776" s="4">
        <f ca="1">OFFSET(InputPriceData!E$15,CalculationsAndCharts!$A2776+$A$11,IF($C$7,8,0),1,1)</f>
        <v>31.65</v>
      </c>
      <c r="G2776" s="4">
        <f ca="1">OFFSET(InputPriceData!F$15,CalculationsAndCharts!$A2776+$A$11,IF($C$7,8,0),1,1)</f>
        <v>32</v>
      </c>
      <c r="H2776" s="133"/>
      <c r="I2776" s="133"/>
      <c r="J2776" s="37">
        <f t="shared" ca="1" si="810"/>
        <v>57</v>
      </c>
      <c r="K2776" s="124">
        <f t="shared" ca="1" si="811"/>
        <v>0.41000000000000014</v>
      </c>
      <c r="L2776" s="343">
        <f t="shared" ca="1" si="802"/>
        <v>0.15323897757707891</v>
      </c>
      <c r="M2776" s="345">
        <f t="shared" ca="1" si="812"/>
        <v>0.50662999465510528</v>
      </c>
      <c r="N2776" s="344">
        <f t="shared" ca="1" si="803"/>
        <v>0.30246724274862224</v>
      </c>
      <c r="O2776" s="4"/>
      <c r="P2776" s="4"/>
      <c r="Q2776" s="3"/>
      <c r="S2776" s="4"/>
      <c r="T2776" s="4" t="b">
        <f t="shared" ca="1" si="804"/>
        <v>0</v>
      </c>
      <c r="U2776" t="b">
        <f t="shared" ca="1" si="805"/>
        <v>0</v>
      </c>
      <c r="W2776" s="317" t="b">
        <f t="shared" ca="1" si="806"/>
        <v>0</v>
      </c>
      <c r="X2776" s="317" t="b">
        <f t="shared" ca="1" si="813"/>
        <v>1</v>
      </c>
      <c r="Y2776" s="317" t="b">
        <f t="shared" ca="1" si="807"/>
        <v>0</v>
      </c>
      <c r="Z2776" t="b">
        <f t="shared" ca="1" si="808"/>
        <v>0</v>
      </c>
      <c r="AA2776" s="37" t="b">
        <f t="shared" ca="1" si="814"/>
        <v>0</v>
      </c>
      <c r="AB2776" t="b">
        <f t="shared" ca="1" si="809"/>
        <v>0</v>
      </c>
      <c r="AD2776" t="b">
        <f t="shared" ca="1" si="815"/>
        <v>0</v>
      </c>
      <c r="AE2776" s="37" t="b">
        <f t="shared" ca="1" si="816"/>
        <v>0</v>
      </c>
      <c r="AF2776" t="b">
        <f t="shared" ca="1" si="817"/>
        <v>0</v>
      </c>
      <c r="AG2776" s="317" t="b">
        <f t="shared" ca="1" si="818"/>
        <v>0</v>
      </c>
      <c r="AH2776" s="317" t="b">
        <f t="shared" ca="1" si="819"/>
        <v>1</v>
      </c>
      <c r="AI2776" s="317" t="b">
        <f t="shared" ca="1" si="820"/>
        <v>0</v>
      </c>
    </row>
    <row r="2777" spans="1:35" x14ac:dyDescent="0.25">
      <c r="A2777">
        <v>2745</v>
      </c>
      <c r="B2777" s="169">
        <f ca="1">OFFSET(InputPriceData!B$15,CalculationsAndCharts!$A2777+$A$11,0,1,1)</f>
        <v>37860</v>
      </c>
      <c r="C2777" s="3">
        <f ca="1">OFFSET(InputPriceData!G$15,CalculationsAndCharts!$A2777+$A$11,IF($C$7,8,0),1,1)</f>
        <v>1224900</v>
      </c>
      <c r="D2777" s="4">
        <f ca="1">OFFSET(InputPriceData!C$15,CalculationsAndCharts!$A2777+$A$11,IF($C$7,8,0),1,1)</f>
        <v>31.37</v>
      </c>
      <c r="E2777" s="4">
        <f ca="1">OFFSET(InputPriceData!D$15,CalculationsAndCharts!$A2777+$A$11,IF($C$7,8,0),1,1)</f>
        <v>31.63</v>
      </c>
      <c r="F2777" s="4">
        <f ca="1">OFFSET(InputPriceData!E$15,CalculationsAndCharts!$A2777+$A$11,IF($C$7,8,0),1,1)</f>
        <v>31.37</v>
      </c>
      <c r="G2777" s="4">
        <f ca="1">OFFSET(InputPriceData!F$15,CalculationsAndCharts!$A2777+$A$11,IF($C$7,8,0),1,1)</f>
        <v>31.6</v>
      </c>
      <c r="H2777" s="133"/>
      <c r="I2777" s="133"/>
      <c r="J2777" s="37">
        <f t="shared" ca="1" si="810"/>
        <v>56</v>
      </c>
      <c r="K2777" s="124">
        <f t="shared" ca="1" si="811"/>
        <v>0.66000000000000014</v>
      </c>
      <c r="L2777" s="343">
        <f t="shared" ca="1" si="802"/>
        <v>0.11881582038474818</v>
      </c>
      <c r="M2777" s="345">
        <f t="shared" ca="1" si="812"/>
        <v>0.51123107432402148</v>
      </c>
      <c r="N2777" s="344">
        <f t="shared" ca="1" si="803"/>
        <v>0.23241118615853534</v>
      </c>
      <c r="O2777" s="4"/>
      <c r="P2777" s="4"/>
      <c r="Q2777" s="3"/>
      <c r="S2777" s="4"/>
      <c r="T2777" s="4" t="b">
        <f t="shared" ca="1" si="804"/>
        <v>0</v>
      </c>
      <c r="U2777" t="b">
        <f t="shared" ca="1" si="805"/>
        <v>0</v>
      </c>
      <c r="W2777" s="317" t="b">
        <f t="shared" ca="1" si="806"/>
        <v>0</v>
      </c>
      <c r="X2777" s="317" t="b">
        <f t="shared" ca="1" si="813"/>
        <v>1</v>
      </c>
      <c r="Y2777" s="317" t="b">
        <f t="shared" ca="1" si="807"/>
        <v>0</v>
      </c>
      <c r="Z2777" t="b">
        <f t="shared" ca="1" si="808"/>
        <v>0</v>
      </c>
      <c r="AA2777" s="37" t="b">
        <f t="shared" ca="1" si="814"/>
        <v>0</v>
      </c>
      <c r="AB2777" t="b">
        <f t="shared" ca="1" si="809"/>
        <v>0</v>
      </c>
      <c r="AD2777" t="b">
        <f t="shared" ca="1" si="815"/>
        <v>0</v>
      </c>
      <c r="AE2777" s="37" t="b">
        <f t="shared" ca="1" si="816"/>
        <v>0</v>
      </c>
      <c r="AF2777" t="b">
        <f t="shared" ca="1" si="817"/>
        <v>0</v>
      </c>
      <c r="AG2777" s="317" t="b">
        <f t="shared" ca="1" si="818"/>
        <v>0</v>
      </c>
      <c r="AH2777" s="317" t="b">
        <f t="shared" ca="1" si="819"/>
        <v>1</v>
      </c>
      <c r="AI2777" s="317" t="b">
        <f t="shared" ca="1" si="820"/>
        <v>0</v>
      </c>
    </row>
    <row r="2778" spans="1:35" x14ac:dyDescent="0.25">
      <c r="A2778">
        <v>2746</v>
      </c>
      <c r="B2778" s="169">
        <f ca="1">OFFSET(InputPriceData!B$15,CalculationsAndCharts!$A2778+$A$11,0,1,1)</f>
        <v>37859</v>
      </c>
      <c r="C2778" s="3">
        <f ca="1">OFFSET(InputPriceData!G$15,CalculationsAndCharts!$A2778+$A$11,IF($C$7,8,0),1,1)</f>
        <v>2294900</v>
      </c>
      <c r="D2778" s="4">
        <f ca="1">OFFSET(InputPriceData!C$15,CalculationsAndCharts!$A2778+$A$11,IF($C$7,8,0),1,1)</f>
        <v>30.96</v>
      </c>
      <c r="E2778" s="4">
        <f ca="1">OFFSET(InputPriceData!D$15,CalculationsAndCharts!$A2778+$A$11,IF($C$7,8,0),1,1)</f>
        <v>31.85</v>
      </c>
      <c r="F2778" s="4">
        <f ca="1">OFFSET(InputPriceData!E$15,CalculationsAndCharts!$A2778+$A$11,IF($C$7,8,0),1,1)</f>
        <v>30.96</v>
      </c>
      <c r="G2778" s="4">
        <f ca="1">OFFSET(InputPriceData!F$15,CalculationsAndCharts!$A2778+$A$11,IF($C$7,8,0),1,1)</f>
        <v>31.59</v>
      </c>
      <c r="H2778" s="133"/>
      <c r="I2778" s="133"/>
      <c r="J2778" s="37">
        <f t="shared" ca="1" si="810"/>
        <v>55</v>
      </c>
      <c r="K2778" s="124">
        <f t="shared" ca="1" si="811"/>
        <v>0.32000000000000028</v>
      </c>
      <c r="L2778" s="343">
        <f t="shared" ca="1" si="802"/>
        <v>0.11641711895455145</v>
      </c>
      <c r="M2778" s="345">
        <f t="shared" ca="1" si="812"/>
        <v>0.51587393978205998</v>
      </c>
      <c r="N2778" s="344">
        <f t="shared" ca="1" si="803"/>
        <v>0.22566970334600331</v>
      </c>
      <c r="O2778" s="4"/>
      <c r="P2778" s="4"/>
      <c r="Q2778" s="3"/>
      <c r="S2778" s="4"/>
      <c r="T2778" s="4" t="b">
        <f t="shared" ca="1" si="804"/>
        <v>0</v>
      </c>
      <c r="U2778" t="b">
        <f t="shared" ca="1" si="805"/>
        <v>0</v>
      </c>
      <c r="W2778" s="317" t="b">
        <f t="shared" ca="1" si="806"/>
        <v>0</v>
      </c>
      <c r="X2778" s="317" t="b">
        <f t="shared" ca="1" si="813"/>
        <v>1</v>
      </c>
      <c r="Y2778" s="317" t="b">
        <f t="shared" ca="1" si="807"/>
        <v>0</v>
      </c>
      <c r="Z2778" t="b">
        <f t="shared" ca="1" si="808"/>
        <v>0</v>
      </c>
      <c r="AA2778" s="37" t="b">
        <f t="shared" ca="1" si="814"/>
        <v>0</v>
      </c>
      <c r="AB2778" t="b">
        <f t="shared" ca="1" si="809"/>
        <v>0</v>
      </c>
      <c r="AD2778" t="b">
        <f t="shared" ca="1" si="815"/>
        <v>0</v>
      </c>
      <c r="AE2778" s="37" t="b">
        <f t="shared" ca="1" si="816"/>
        <v>0</v>
      </c>
      <c r="AF2778" t="b">
        <f t="shared" ca="1" si="817"/>
        <v>0</v>
      </c>
      <c r="AG2778" s="317" t="b">
        <f t="shared" ca="1" si="818"/>
        <v>0</v>
      </c>
      <c r="AH2778" s="317" t="b">
        <f t="shared" ca="1" si="819"/>
        <v>1</v>
      </c>
      <c r="AI2778" s="317" t="b">
        <f t="shared" ca="1" si="820"/>
        <v>0</v>
      </c>
    </row>
    <row r="2779" spans="1:35" x14ac:dyDescent="0.25">
      <c r="A2779">
        <v>2747</v>
      </c>
      <c r="B2779" s="169">
        <f ca="1">OFFSET(InputPriceData!B$15,CalculationsAndCharts!$A2779+$A$11,0,1,1)</f>
        <v>37858</v>
      </c>
      <c r="C2779" s="3">
        <f ca="1">OFFSET(InputPriceData!G$15,CalculationsAndCharts!$A2779+$A$11,IF($C$7,8,0),1,1)</f>
        <v>979400</v>
      </c>
      <c r="D2779" s="4">
        <f ca="1">OFFSET(InputPriceData!C$15,CalculationsAndCharts!$A2779+$A$11,IF($C$7,8,0),1,1)</f>
        <v>31.02</v>
      </c>
      <c r="E2779" s="4">
        <f ca="1">OFFSET(InputPriceData!D$15,CalculationsAndCharts!$A2779+$A$11,IF($C$7,8,0),1,1)</f>
        <v>31.13</v>
      </c>
      <c r="F2779" s="4">
        <f ca="1">OFFSET(InputPriceData!E$15,CalculationsAndCharts!$A2779+$A$11,IF($C$7,8,0),1,1)</f>
        <v>30.81</v>
      </c>
      <c r="G2779" s="4">
        <f ca="1">OFFSET(InputPriceData!F$15,CalculationsAndCharts!$A2779+$A$11,IF($C$7,8,0),1,1)</f>
        <v>30.94</v>
      </c>
      <c r="H2779" s="133"/>
      <c r="I2779" s="133"/>
      <c r="J2779" s="37">
        <f t="shared" ca="1" si="810"/>
        <v>54</v>
      </c>
      <c r="K2779" s="124">
        <f t="shared" ca="1" si="811"/>
        <v>-0.11999999999999744</v>
      </c>
      <c r="L2779" s="343">
        <f t="shared" ca="1" si="802"/>
        <v>0.15870460072437831</v>
      </c>
      <c r="M2779" s="345">
        <f t="shared" ca="1" si="812"/>
        <v>0.52055897051671041</v>
      </c>
      <c r="N2779" s="344">
        <f t="shared" ca="1" si="803"/>
        <v>0.30487343358399344</v>
      </c>
      <c r="O2779" s="4"/>
      <c r="P2779" s="4"/>
      <c r="Q2779" s="3"/>
      <c r="S2779" s="4"/>
      <c r="T2779" s="4" t="b">
        <f t="shared" ca="1" si="804"/>
        <v>0</v>
      </c>
      <c r="U2779" t="b">
        <f t="shared" ca="1" si="805"/>
        <v>0</v>
      </c>
      <c r="W2779" s="317" t="b">
        <f t="shared" ca="1" si="806"/>
        <v>0</v>
      </c>
      <c r="X2779" s="317" t="b">
        <f t="shared" ca="1" si="813"/>
        <v>1</v>
      </c>
      <c r="Y2779" s="317" t="b">
        <f t="shared" ca="1" si="807"/>
        <v>0</v>
      </c>
      <c r="Z2779" t="b">
        <f t="shared" ca="1" si="808"/>
        <v>0</v>
      </c>
      <c r="AA2779" s="37" t="b">
        <f t="shared" ca="1" si="814"/>
        <v>0</v>
      </c>
      <c r="AB2779" t="b">
        <f t="shared" ca="1" si="809"/>
        <v>0</v>
      </c>
      <c r="AD2779" t="b">
        <f t="shared" ca="1" si="815"/>
        <v>0</v>
      </c>
      <c r="AE2779" s="37" t="b">
        <f t="shared" ca="1" si="816"/>
        <v>0</v>
      </c>
      <c r="AF2779" t="b">
        <f t="shared" ca="1" si="817"/>
        <v>0</v>
      </c>
      <c r="AG2779" s="317" t="b">
        <f t="shared" ca="1" si="818"/>
        <v>0</v>
      </c>
      <c r="AH2779" s="317" t="b">
        <f t="shared" ca="1" si="819"/>
        <v>1</v>
      </c>
      <c r="AI2779" s="317" t="b">
        <f t="shared" ca="1" si="820"/>
        <v>0</v>
      </c>
    </row>
    <row r="2780" spans="1:35" x14ac:dyDescent="0.25">
      <c r="A2780">
        <v>2748</v>
      </c>
      <c r="B2780" s="169">
        <f ca="1">OFFSET(InputPriceData!B$15,CalculationsAndCharts!$A2780+$A$11,0,1,1)</f>
        <v>37855</v>
      </c>
      <c r="C2780" s="3">
        <f ca="1">OFFSET(InputPriceData!G$15,CalculationsAndCharts!$A2780+$A$11,IF($C$7,8,0),1,1)</f>
        <v>1548300</v>
      </c>
      <c r="D2780" s="4">
        <f ca="1">OFFSET(InputPriceData!C$15,CalculationsAndCharts!$A2780+$A$11,IF($C$7,8,0),1,1)</f>
        <v>31.3</v>
      </c>
      <c r="E2780" s="4">
        <f ca="1">OFFSET(InputPriceData!D$15,CalculationsAndCharts!$A2780+$A$11,IF($C$7,8,0),1,1)</f>
        <v>31.68</v>
      </c>
      <c r="F2780" s="4">
        <f ca="1">OFFSET(InputPriceData!E$15,CalculationsAndCharts!$A2780+$A$11,IF($C$7,8,0),1,1)</f>
        <v>31.17</v>
      </c>
      <c r="G2780" s="4">
        <f ca="1">OFFSET(InputPriceData!F$15,CalculationsAndCharts!$A2780+$A$11,IF($C$7,8,0),1,1)</f>
        <v>31.27</v>
      </c>
      <c r="H2780" s="133"/>
      <c r="I2780" s="133"/>
      <c r="J2780" s="37">
        <f t="shared" ca="1" si="810"/>
        <v>53</v>
      </c>
      <c r="K2780" s="124">
        <f t="shared" ca="1" si="811"/>
        <v>5.9999999999998721E-2</v>
      </c>
      <c r="L2780" s="343">
        <f t="shared" ca="1" si="802"/>
        <v>0.2174096353014292</v>
      </c>
      <c r="M2780" s="345">
        <f t="shared" ca="1" si="812"/>
        <v>0.52528654946186726</v>
      </c>
      <c r="N2780" s="344">
        <f t="shared" ca="1" si="803"/>
        <v>0.4138876876328848</v>
      </c>
      <c r="O2780" s="4"/>
      <c r="P2780" s="4"/>
      <c r="Q2780" s="3"/>
      <c r="S2780" s="4"/>
      <c r="T2780" s="4" t="b">
        <f t="shared" ca="1" si="804"/>
        <v>0</v>
      </c>
      <c r="U2780" t="b">
        <f t="shared" ca="1" si="805"/>
        <v>0</v>
      </c>
      <c r="W2780" s="317" t="b">
        <f t="shared" ca="1" si="806"/>
        <v>0</v>
      </c>
      <c r="X2780" s="317" t="b">
        <f t="shared" ca="1" si="813"/>
        <v>1</v>
      </c>
      <c r="Y2780" s="317" t="b">
        <f t="shared" ca="1" si="807"/>
        <v>0</v>
      </c>
      <c r="Z2780" t="b">
        <f t="shared" ca="1" si="808"/>
        <v>0</v>
      </c>
      <c r="AA2780" s="37" t="b">
        <f t="shared" ca="1" si="814"/>
        <v>0</v>
      </c>
      <c r="AB2780" t="b">
        <f t="shared" ca="1" si="809"/>
        <v>0</v>
      </c>
      <c r="AD2780" t="b">
        <f t="shared" ca="1" si="815"/>
        <v>0</v>
      </c>
      <c r="AE2780" s="37" t="b">
        <f t="shared" ca="1" si="816"/>
        <v>0</v>
      </c>
      <c r="AF2780" t="b">
        <f t="shared" ca="1" si="817"/>
        <v>0</v>
      </c>
      <c r="AG2780" s="317" t="b">
        <f t="shared" ca="1" si="818"/>
        <v>0</v>
      </c>
      <c r="AH2780" s="317" t="b">
        <f t="shared" ca="1" si="819"/>
        <v>1</v>
      </c>
      <c r="AI2780" s="317" t="b">
        <f t="shared" ca="1" si="820"/>
        <v>0</v>
      </c>
    </row>
    <row r="2781" spans="1:35" x14ac:dyDescent="0.25">
      <c r="A2781">
        <v>2749</v>
      </c>
      <c r="B2781" s="169">
        <f ca="1">OFFSET(InputPriceData!B$15,CalculationsAndCharts!$A2781+$A$11,0,1,1)</f>
        <v>37854</v>
      </c>
      <c r="C2781" s="3">
        <f ca="1">OFFSET(InputPriceData!G$15,CalculationsAndCharts!$A2781+$A$11,IF($C$7,8,0),1,1)</f>
        <v>1236200</v>
      </c>
      <c r="D2781" s="4">
        <f ca="1">OFFSET(InputPriceData!C$15,CalculationsAndCharts!$A2781+$A$11,IF($C$7,8,0),1,1)</f>
        <v>31.24</v>
      </c>
      <c r="E2781" s="4">
        <f ca="1">OFFSET(InputPriceData!D$15,CalculationsAndCharts!$A2781+$A$11,IF($C$7,8,0),1,1)</f>
        <v>31.61</v>
      </c>
      <c r="F2781" s="4">
        <f ca="1">OFFSET(InputPriceData!E$15,CalculationsAndCharts!$A2781+$A$11,IF($C$7,8,0),1,1)</f>
        <v>31</v>
      </c>
      <c r="G2781" s="4">
        <f ca="1">OFFSET(InputPriceData!F$15,CalculationsAndCharts!$A2781+$A$11,IF($C$7,8,0),1,1)</f>
        <v>31.06</v>
      </c>
      <c r="H2781" s="133"/>
      <c r="I2781" s="133"/>
      <c r="J2781" s="37">
        <f t="shared" ca="1" si="810"/>
        <v>52</v>
      </c>
      <c r="K2781" s="124">
        <f t="shared" ca="1" si="811"/>
        <v>-0.58999999999999986</v>
      </c>
      <c r="L2781" s="343">
        <f t="shared" ca="1" si="802"/>
        <v>0.27846452105547004</v>
      </c>
      <c r="M2781" s="345">
        <f t="shared" ca="1" si="812"/>
        <v>0.53005706302912947</v>
      </c>
      <c r="N2781" s="344">
        <f t="shared" ca="1" si="803"/>
        <v>0.52534819452102444</v>
      </c>
      <c r="O2781" s="4"/>
      <c r="P2781" s="4"/>
      <c r="Q2781" s="3"/>
      <c r="S2781" s="4"/>
      <c r="T2781" s="4" t="b">
        <f t="shared" ca="1" si="804"/>
        <v>0</v>
      </c>
      <c r="U2781" t="b">
        <f t="shared" ca="1" si="805"/>
        <v>0</v>
      </c>
      <c r="W2781" s="317" t="b">
        <f t="shared" ca="1" si="806"/>
        <v>0</v>
      </c>
      <c r="X2781" s="317" t="b">
        <f t="shared" ca="1" si="813"/>
        <v>1</v>
      </c>
      <c r="Y2781" s="317" t="b">
        <f t="shared" ca="1" si="807"/>
        <v>0</v>
      </c>
      <c r="Z2781" t="b">
        <f t="shared" ca="1" si="808"/>
        <v>0</v>
      </c>
      <c r="AA2781" s="37" t="b">
        <f t="shared" ca="1" si="814"/>
        <v>0</v>
      </c>
      <c r="AB2781" t="b">
        <f t="shared" ca="1" si="809"/>
        <v>0</v>
      </c>
      <c r="AD2781" t="b">
        <f t="shared" ca="1" si="815"/>
        <v>0</v>
      </c>
      <c r="AE2781" s="37" t="b">
        <f t="shared" ca="1" si="816"/>
        <v>0</v>
      </c>
      <c r="AF2781" t="b">
        <f t="shared" ca="1" si="817"/>
        <v>0</v>
      </c>
      <c r="AG2781" s="317" t="b">
        <f t="shared" ca="1" si="818"/>
        <v>0</v>
      </c>
      <c r="AH2781" s="317" t="b">
        <f t="shared" ca="1" si="819"/>
        <v>1</v>
      </c>
      <c r="AI2781" s="317" t="b">
        <f t="shared" ca="1" si="820"/>
        <v>0</v>
      </c>
    </row>
    <row r="2782" spans="1:35" x14ac:dyDescent="0.25">
      <c r="A2782">
        <v>2750</v>
      </c>
      <c r="B2782" s="169">
        <f ca="1">OFFSET(InputPriceData!B$15,CalculationsAndCharts!$A2782+$A$11,0,1,1)</f>
        <v>37853</v>
      </c>
      <c r="C2782" s="3">
        <f ca="1">OFFSET(InputPriceData!G$15,CalculationsAndCharts!$A2782+$A$11,IF($C$7,8,0),1,1)</f>
        <v>1124800</v>
      </c>
      <c r="D2782" s="4">
        <f ca="1">OFFSET(InputPriceData!C$15,CalculationsAndCharts!$A2782+$A$11,IF($C$7,8,0),1,1)</f>
        <v>31.52</v>
      </c>
      <c r="E2782" s="4">
        <f ca="1">OFFSET(InputPriceData!D$15,CalculationsAndCharts!$A2782+$A$11,IF($C$7,8,0),1,1)</f>
        <v>31.74</v>
      </c>
      <c r="F2782" s="4">
        <f ca="1">OFFSET(InputPriceData!E$15,CalculationsAndCharts!$A2782+$A$11,IF($C$7,8,0),1,1)</f>
        <v>31.09</v>
      </c>
      <c r="G2782" s="4">
        <f ca="1">OFFSET(InputPriceData!F$15,CalculationsAndCharts!$A2782+$A$11,IF($C$7,8,0),1,1)</f>
        <v>31.21</v>
      </c>
      <c r="H2782" s="133"/>
      <c r="I2782" s="133"/>
      <c r="J2782" s="37">
        <f t="shared" ca="1" si="810"/>
        <v>51</v>
      </c>
      <c r="K2782" s="124">
        <f t="shared" ca="1" si="811"/>
        <v>-0.27999999999999758</v>
      </c>
      <c r="L2782" s="343">
        <f t="shared" ca="1" si="802"/>
        <v>0.30670768153389616</v>
      </c>
      <c r="M2782" s="345">
        <f t="shared" ca="1" si="812"/>
        <v>0.53487090113938396</v>
      </c>
      <c r="N2782" s="344">
        <f t="shared" ca="1" si="803"/>
        <v>0.57342375679915725</v>
      </c>
      <c r="O2782" s="4"/>
      <c r="P2782" s="4"/>
      <c r="Q2782" s="3"/>
      <c r="S2782" s="4"/>
      <c r="T2782" s="4" t="b">
        <f t="shared" ca="1" si="804"/>
        <v>0</v>
      </c>
      <c r="U2782" t="b">
        <f t="shared" ca="1" si="805"/>
        <v>0</v>
      </c>
      <c r="W2782" s="317" t="b">
        <f t="shared" ca="1" si="806"/>
        <v>0</v>
      </c>
      <c r="X2782" s="317" t="b">
        <f t="shared" ca="1" si="813"/>
        <v>1</v>
      </c>
      <c r="Y2782" s="317" t="b">
        <f t="shared" ca="1" si="807"/>
        <v>0</v>
      </c>
      <c r="Z2782" t="b">
        <f t="shared" ca="1" si="808"/>
        <v>0</v>
      </c>
      <c r="AA2782" s="37" t="b">
        <f t="shared" ca="1" si="814"/>
        <v>0</v>
      </c>
      <c r="AB2782" t="b">
        <f t="shared" ca="1" si="809"/>
        <v>0</v>
      </c>
      <c r="AD2782" t="b">
        <f t="shared" ca="1" si="815"/>
        <v>0</v>
      </c>
      <c r="AE2782" s="37" t="b">
        <f t="shared" ca="1" si="816"/>
        <v>0</v>
      </c>
      <c r="AF2782" t="b">
        <f t="shared" ca="1" si="817"/>
        <v>0</v>
      </c>
      <c r="AG2782" s="317" t="b">
        <f t="shared" ca="1" si="818"/>
        <v>0</v>
      </c>
      <c r="AH2782" s="317" t="b">
        <f t="shared" ca="1" si="819"/>
        <v>1</v>
      </c>
      <c r="AI2782" s="317" t="b">
        <f t="shared" ca="1" si="820"/>
        <v>0</v>
      </c>
    </row>
    <row r="2783" spans="1:35" x14ac:dyDescent="0.25">
      <c r="A2783">
        <v>2751</v>
      </c>
      <c r="B2783" s="169">
        <f ca="1">OFFSET(InputPriceData!B$15,CalculationsAndCharts!$A2783+$A$11,0,1,1)</f>
        <v>37852</v>
      </c>
      <c r="C2783" s="3">
        <f ca="1">OFFSET(InputPriceData!G$15,CalculationsAndCharts!$A2783+$A$11,IF($C$7,8,0),1,1)</f>
        <v>846400</v>
      </c>
      <c r="D2783" s="4">
        <f ca="1">OFFSET(InputPriceData!C$15,CalculationsAndCharts!$A2783+$A$11,IF($C$7,8,0),1,1)</f>
        <v>31.55</v>
      </c>
      <c r="E2783" s="4">
        <f ca="1">OFFSET(InputPriceData!D$15,CalculationsAndCharts!$A2783+$A$11,IF($C$7,8,0),1,1)</f>
        <v>31.9</v>
      </c>
      <c r="F2783" s="4">
        <f ca="1">OFFSET(InputPriceData!E$15,CalculationsAndCharts!$A2783+$A$11,IF($C$7,8,0),1,1)</f>
        <v>31.29</v>
      </c>
      <c r="G2783" s="4">
        <f ca="1">OFFSET(InputPriceData!F$15,CalculationsAndCharts!$A2783+$A$11,IF($C$7,8,0),1,1)</f>
        <v>31.65</v>
      </c>
      <c r="H2783" s="133"/>
      <c r="I2783" s="133"/>
      <c r="J2783" s="37">
        <f t="shared" ca="1" si="810"/>
        <v>50</v>
      </c>
      <c r="K2783" s="124">
        <f t="shared" ca="1" si="811"/>
        <v>0.64999999999999858</v>
      </c>
      <c r="L2783" s="343">
        <f t="shared" ca="1" si="802"/>
        <v>0.2593635656602864</v>
      </c>
      <c r="M2783" s="345">
        <f t="shared" ca="1" si="812"/>
        <v>0.539728457254676</v>
      </c>
      <c r="N2783" s="344">
        <f t="shared" ca="1" si="803"/>
        <v>0.48054454452807044</v>
      </c>
      <c r="O2783" s="4"/>
      <c r="P2783" s="4"/>
      <c r="Q2783" s="3"/>
      <c r="S2783" s="4"/>
      <c r="T2783" s="4" t="b">
        <f t="shared" ca="1" si="804"/>
        <v>0</v>
      </c>
      <c r="U2783" t="b">
        <f t="shared" ca="1" si="805"/>
        <v>0</v>
      </c>
      <c r="W2783" s="317" t="b">
        <f t="shared" ca="1" si="806"/>
        <v>0</v>
      </c>
      <c r="X2783" s="317" t="b">
        <f t="shared" ca="1" si="813"/>
        <v>1</v>
      </c>
      <c r="Y2783" s="317" t="b">
        <f t="shared" ca="1" si="807"/>
        <v>0</v>
      </c>
      <c r="Z2783" t="b">
        <f t="shared" ca="1" si="808"/>
        <v>0</v>
      </c>
      <c r="AA2783" s="37" t="b">
        <f t="shared" ca="1" si="814"/>
        <v>0</v>
      </c>
      <c r="AB2783" t="b">
        <f t="shared" ca="1" si="809"/>
        <v>0</v>
      </c>
      <c r="AD2783" t="b">
        <f t="shared" ca="1" si="815"/>
        <v>0</v>
      </c>
      <c r="AE2783" s="37" t="b">
        <f t="shared" ca="1" si="816"/>
        <v>0</v>
      </c>
      <c r="AF2783" t="b">
        <f t="shared" ca="1" si="817"/>
        <v>0</v>
      </c>
      <c r="AG2783" s="317" t="b">
        <f t="shared" ca="1" si="818"/>
        <v>0</v>
      </c>
      <c r="AH2783" s="317" t="b">
        <f t="shared" ca="1" si="819"/>
        <v>1</v>
      </c>
      <c r="AI2783" s="317" t="b">
        <f t="shared" ca="1" si="820"/>
        <v>0</v>
      </c>
    </row>
    <row r="2784" spans="1:35" x14ac:dyDescent="0.25">
      <c r="A2784">
        <v>2752</v>
      </c>
      <c r="B2784" s="169">
        <f ca="1">OFFSET(InputPriceData!B$15,CalculationsAndCharts!$A2784+$A$11,0,1,1)</f>
        <v>37851</v>
      </c>
      <c r="C2784" s="3">
        <f ca="1">OFFSET(InputPriceData!G$15,CalculationsAndCharts!$A2784+$A$11,IF($C$7,8,0),1,1)</f>
        <v>1079900</v>
      </c>
      <c r="D2784" s="4">
        <f ca="1">OFFSET(InputPriceData!C$15,CalculationsAndCharts!$A2784+$A$11,IF($C$7,8,0),1,1)</f>
        <v>31.2</v>
      </c>
      <c r="E2784" s="4">
        <f ca="1">OFFSET(InputPriceData!D$15,CalculationsAndCharts!$A2784+$A$11,IF($C$7,8,0),1,1)</f>
        <v>31.51</v>
      </c>
      <c r="F2784" s="4">
        <f ca="1">OFFSET(InputPriceData!E$15,CalculationsAndCharts!$A2784+$A$11,IF($C$7,8,0),1,1)</f>
        <v>30.96</v>
      </c>
      <c r="G2784" s="4">
        <f ca="1">OFFSET(InputPriceData!F$15,CalculationsAndCharts!$A2784+$A$11,IF($C$7,8,0),1,1)</f>
        <v>31.49</v>
      </c>
      <c r="H2784" s="133"/>
      <c r="I2784" s="133"/>
      <c r="J2784" s="37">
        <f t="shared" ca="1" si="810"/>
        <v>49</v>
      </c>
      <c r="K2784" s="124">
        <f t="shared" ca="1" si="811"/>
        <v>0.37999999999999901</v>
      </c>
      <c r="L2784" s="343">
        <f t="shared" ca="1" si="802"/>
        <v>0.17637902978278044</v>
      </c>
      <c r="M2784" s="345">
        <f t="shared" ca="1" si="812"/>
        <v>0.54463012841036929</v>
      </c>
      <c r="N2784" s="344">
        <f t="shared" ca="1" si="803"/>
        <v>0.32385103317288744</v>
      </c>
      <c r="O2784" s="4"/>
      <c r="P2784" s="4"/>
      <c r="Q2784" s="3"/>
      <c r="S2784" s="4"/>
      <c r="T2784" s="4" t="b">
        <f t="shared" ca="1" si="804"/>
        <v>0</v>
      </c>
      <c r="U2784" t="b">
        <f t="shared" ca="1" si="805"/>
        <v>0</v>
      </c>
      <c r="W2784" s="317" t="b">
        <f t="shared" ca="1" si="806"/>
        <v>1</v>
      </c>
      <c r="X2784" s="317" t="b">
        <f t="shared" ca="1" si="813"/>
        <v>1</v>
      </c>
      <c r="Y2784" s="317" t="b">
        <f t="shared" ca="1" si="807"/>
        <v>0</v>
      </c>
      <c r="Z2784" t="b">
        <f t="shared" ca="1" si="808"/>
        <v>0</v>
      </c>
      <c r="AA2784" s="37" t="b">
        <f t="shared" ca="1" si="814"/>
        <v>0</v>
      </c>
      <c r="AB2784" t="b">
        <f t="shared" ca="1" si="809"/>
        <v>1</v>
      </c>
      <c r="AD2784" t="b">
        <f t="shared" ca="1" si="815"/>
        <v>0</v>
      </c>
      <c r="AE2784" s="37" t="b">
        <f t="shared" ca="1" si="816"/>
        <v>0</v>
      </c>
      <c r="AF2784" t="b">
        <f t="shared" ca="1" si="817"/>
        <v>1</v>
      </c>
      <c r="AG2784" s="317" t="b">
        <f t="shared" ca="1" si="818"/>
        <v>1</v>
      </c>
      <c r="AH2784" s="317" t="b">
        <f t="shared" ca="1" si="819"/>
        <v>1</v>
      </c>
      <c r="AI2784" s="317" t="b">
        <f t="shared" ca="1" si="820"/>
        <v>0</v>
      </c>
    </row>
    <row r="2785" spans="1:35" x14ac:dyDescent="0.25">
      <c r="A2785">
        <v>2753</v>
      </c>
      <c r="B2785" s="169">
        <f ca="1">OFFSET(InputPriceData!B$15,CalculationsAndCharts!$A2785+$A$11,0,1,1)</f>
        <v>37848</v>
      </c>
      <c r="C2785" s="3">
        <f ca="1">OFFSET(InputPriceData!G$15,CalculationsAndCharts!$A2785+$A$11,IF($C$7,8,0),1,1)</f>
        <v>587200</v>
      </c>
      <c r="D2785" s="4">
        <f ca="1">OFFSET(InputPriceData!C$15,CalculationsAndCharts!$A2785+$A$11,IF($C$7,8,0),1,1)</f>
        <v>31</v>
      </c>
      <c r="E2785" s="4">
        <f ca="1">OFFSET(InputPriceData!D$15,CalculationsAndCharts!$A2785+$A$11,IF($C$7,8,0),1,1)</f>
        <v>31.35</v>
      </c>
      <c r="F2785" s="4">
        <f ca="1">OFFSET(InputPriceData!E$15,CalculationsAndCharts!$A2785+$A$11,IF($C$7,8,0),1,1)</f>
        <v>30.81</v>
      </c>
      <c r="G2785" s="4">
        <f ca="1">OFFSET(InputPriceData!F$15,CalculationsAndCharts!$A2785+$A$11,IF($C$7,8,0),1,1)</f>
        <v>31</v>
      </c>
      <c r="H2785" s="133"/>
      <c r="I2785" s="133"/>
      <c r="J2785" s="37">
        <f t="shared" ca="1" si="810"/>
        <v>48</v>
      </c>
      <c r="K2785" s="124">
        <f t="shared" ca="1" si="811"/>
        <v>0.26999999999999957</v>
      </c>
      <c r="L2785" s="343">
        <f t="shared" ref="L2785:L2832" ca="1" si="821">IF(J2785&gt;3,($D$21*(K2785+K2786)/2+$D$22*L2786+$D$23*L2787),IF(J2785=1,0,IF(J2785=2,($D$21*0*(G2785+G2786)/2+$D$22*L2786),IF(J2785=3,($D$21*0*(G2785+G2786)/2+$D$22*L2786+$D$23*L2787),0))))</f>
        <v>8.870352942303858E-2</v>
      </c>
      <c r="M2785" s="345">
        <f t="shared" ca="1" si="812"/>
        <v>0.54957631524759765</v>
      </c>
      <c r="N2785" s="344">
        <f t="shared" ref="N2785:N2832" ca="1" si="822">IF(M2785=0,0,L2785/M2785)</f>
        <v>0.16140347930218837</v>
      </c>
      <c r="O2785" s="4"/>
      <c r="P2785" s="4"/>
      <c r="Q2785" s="3"/>
      <c r="S2785" s="4"/>
      <c r="T2785" s="4" t="b">
        <f t="shared" ref="T2785:T2831" ca="1" si="823">AND(N2786&lt;0,N2785&gt;0)</f>
        <v>1</v>
      </c>
      <c r="U2785" t="b">
        <f t="shared" ref="U2785:U2831" ca="1" si="824">AND(N2786&gt;0,N2785&lt;0)</f>
        <v>0</v>
      </c>
      <c r="W2785" s="317" t="b">
        <f t="shared" ref="W2785:W2832" ca="1" si="825">AND(T2786&lt;&gt;T2787,T2786,NOT(X2786))</f>
        <v>0</v>
      </c>
      <c r="X2785" s="317" t="b">
        <f t="shared" ca="1" si="813"/>
        <v>0</v>
      </c>
      <c r="Y2785" s="317" t="b">
        <f t="shared" ref="Y2785:Y2832" ca="1" si="826">AND(X2786,AND(U2786&lt;&gt;U2787,U2786))</f>
        <v>0</v>
      </c>
      <c r="Z2785" t="b">
        <f t="shared" ref="Z2785:Z2832" ca="1" si="827">AND(U2786&lt;&gt;U2787,U2786,NOT(AA2786))</f>
        <v>0</v>
      </c>
      <c r="AA2785" s="37" t="b">
        <f t="shared" ca="1" si="814"/>
        <v>1</v>
      </c>
      <c r="AB2785" t="b">
        <f t="shared" ref="AB2785:AB2832" ca="1" si="828">AND(AA2786,AND(T2786&lt;&gt;T2787,T2786))</f>
        <v>0</v>
      </c>
      <c r="AD2785" t="b">
        <f t="shared" ca="1" si="815"/>
        <v>0</v>
      </c>
      <c r="AE2785" s="37" t="b">
        <f t="shared" ca="1" si="816"/>
        <v>1</v>
      </c>
      <c r="AF2785" t="b">
        <f t="shared" ca="1" si="817"/>
        <v>0</v>
      </c>
      <c r="AG2785" s="317" t="b">
        <f t="shared" ca="1" si="818"/>
        <v>0</v>
      </c>
      <c r="AH2785" s="317" t="b">
        <f t="shared" ca="1" si="819"/>
        <v>0</v>
      </c>
      <c r="AI2785" s="317" t="b">
        <f t="shared" ca="1" si="820"/>
        <v>0</v>
      </c>
    </row>
    <row r="2786" spans="1:35" x14ac:dyDescent="0.25">
      <c r="A2786">
        <v>2754</v>
      </c>
      <c r="B2786" s="169">
        <f ca="1">OFFSET(InputPriceData!B$15,CalculationsAndCharts!$A2786+$A$11,0,1,1)</f>
        <v>37847</v>
      </c>
      <c r="C2786" s="3">
        <f ca="1">OFFSET(InputPriceData!G$15,CalculationsAndCharts!$A2786+$A$11,IF($C$7,8,0),1,1)</f>
        <v>1322800</v>
      </c>
      <c r="D2786" s="4">
        <f ca="1">OFFSET(InputPriceData!C$15,CalculationsAndCharts!$A2786+$A$11,IF($C$7,8,0),1,1)</f>
        <v>30.82</v>
      </c>
      <c r="E2786" s="4">
        <f ca="1">OFFSET(InputPriceData!D$15,CalculationsAndCharts!$A2786+$A$11,IF($C$7,8,0),1,1)</f>
        <v>31.18</v>
      </c>
      <c r="F2786" s="4">
        <f ca="1">OFFSET(InputPriceData!E$15,CalculationsAndCharts!$A2786+$A$11,IF($C$7,8,0),1,1)</f>
        <v>30.51</v>
      </c>
      <c r="G2786" s="4">
        <f ca="1">OFFSET(InputPriceData!F$15,CalculationsAndCharts!$A2786+$A$11,IF($C$7,8,0),1,1)</f>
        <v>31.11</v>
      </c>
      <c r="H2786" s="133"/>
      <c r="I2786" s="133"/>
      <c r="J2786" s="37">
        <f t="shared" ref="J2786:J2832" ca="1" si="829">$A$8-A2786+1</f>
        <v>47</v>
      </c>
      <c r="K2786" s="124">
        <f t="shared" ref="K2786:K2832" ca="1" si="830">IF(J2786&gt;2,G2786-G2788,0)</f>
        <v>0.34999999999999787</v>
      </c>
      <c r="L2786" s="343">
        <f t="shared" ca="1" si="821"/>
        <v>-1.8893483351231644E-2</v>
      </c>
      <c r="M2786" s="345">
        <f t="shared" ref="M2786:M2832" ca="1" si="831">MAX(IF(J2786=1,0.0000001,0.991*M2787),ABS(L2786))</f>
        <v>0.55456742204601173</v>
      </c>
      <c r="N2786" s="344">
        <f t="shared" ca="1" si="822"/>
        <v>-3.4068866291363353E-2</v>
      </c>
      <c r="O2786" s="4"/>
      <c r="P2786" s="4"/>
      <c r="Q2786" s="3"/>
      <c r="S2786" s="4"/>
      <c r="T2786" s="4" t="b">
        <f t="shared" ca="1" si="823"/>
        <v>0</v>
      </c>
      <c r="U2786" t="b">
        <f t="shared" ca="1" si="824"/>
        <v>0</v>
      </c>
      <c r="W2786" s="317" t="b">
        <f t="shared" ca="1" si="825"/>
        <v>0</v>
      </c>
      <c r="X2786" s="317" t="b">
        <f t="shared" ref="X2786:X2831" ca="1" si="832">IF(X2787,IF(Y2786,FALSE,X2787),IF(W2786,TRUE,X2787))</f>
        <v>0</v>
      </c>
      <c r="Y2786" s="317" t="b">
        <f t="shared" ca="1" si="826"/>
        <v>0</v>
      </c>
      <c r="Z2786" t="b">
        <f t="shared" ca="1" si="827"/>
        <v>0</v>
      </c>
      <c r="AA2786" s="37" t="b">
        <f t="shared" ref="AA2786:AA2832" ca="1" si="833">IF(AA2787,IF(AB2786,FALSE,AA2787),IF(Z2786,TRUE,AA2787))</f>
        <v>1</v>
      </c>
      <c r="AB2786" t="b">
        <f t="shared" ca="1" si="828"/>
        <v>0</v>
      </c>
      <c r="AD2786" t="b">
        <f t="shared" ref="AD2786:AD2832" ca="1" si="834">AND($U2787&lt;&gt;$U2788,$U2787,NOT(AE2787))</f>
        <v>0</v>
      </c>
      <c r="AE2786" s="37" t="b">
        <f t="shared" ref="AE2786:AE2832" ca="1" si="835">IF(AE2787,IF(AF2786,FALSE,AE2787),IF(AD2786,TRUE,AE2787))</f>
        <v>1</v>
      </c>
      <c r="AF2786" t="b">
        <f t="shared" ref="AF2786:AF2832" ca="1" si="836">AND(AE2787,AND($T2787&lt;&gt;$T2788,$T2787))</f>
        <v>0</v>
      </c>
      <c r="AG2786" s="317" t="b">
        <f t="shared" ref="AG2786:AG2832" ca="1" si="837">AND($T2787&lt;&gt;$T2788,$T2787,NOT(AH2787))</f>
        <v>0</v>
      </c>
      <c r="AH2786" s="317" t="b">
        <f t="shared" ref="AH2786:AH2832" ca="1" si="838">IF(AH2787,IF(AI2786,FALSE,AH2787),IF(AG2786,TRUE,AH2787))</f>
        <v>0</v>
      </c>
      <c r="AI2786" s="317" t="b">
        <f t="shared" ref="AI2786:AI2832" ca="1" si="839">AND(AH2787,AND($U2787&lt;&gt;$U2788,$U2787))</f>
        <v>0</v>
      </c>
    </row>
    <row r="2787" spans="1:35" x14ac:dyDescent="0.25">
      <c r="A2787">
        <v>2755</v>
      </c>
      <c r="B2787" s="169">
        <f ca="1">OFFSET(InputPriceData!B$15,CalculationsAndCharts!$A2787+$A$11,0,1,1)</f>
        <v>37846</v>
      </c>
      <c r="C2787" s="3">
        <f ca="1">OFFSET(InputPriceData!G$15,CalculationsAndCharts!$A2787+$A$11,IF($C$7,8,0),1,1)</f>
        <v>920200</v>
      </c>
      <c r="D2787" s="4">
        <f ca="1">OFFSET(InputPriceData!C$15,CalculationsAndCharts!$A2787+$A$11,IF($C$7,8,0),1,1)</f>
        <v>30.75</v>
      </c>
      <c r="E2787" s="4">
        <f ca="1">OFFSET(InputPriceData!D$15,CalculationsAndCharts!$A2787+$A$11,IF($C$7,8,0),1,1)</f>
        <v>30.85</v>
      </c>
      <c r="F2787" s="4">
        <f ca="1">OFFSET(InputPriceData!E$15,CalculationsAndCharts!$A2787+$A$11,IF($C$7,8,0),1,1)</f>
        <v>30.03</v>
      </c>
      <c r="G2787" s="4">
        <f ca="1">OFFSET(InputPriceData!F$15,CalculationsAndCharts!$A2787+$A$11,IF($C$7,8,0),1,1)</f>
        <v>30.73</v>
      </c>
      <c r="H2787" s="133"/>
      <c r="I2787" s="133"/>
      <c r="J2787" s="37">
        <f t="shared" ca="1" si="829"/>
        <v>46</v>
      </c>
      <c r="K2787" s="124">
        <f t="shared" ca="1" si="830"/>
        <v>0.44999999999999929</v>
      </c>
      <c r="L2787" s="343">
        <f t="shared" ca="1" si="821"/>
        <v>-0.14614508452372951</v>
      </c>
      <c r="M2787" s="345">
        <f t="shared" ca="1" si="831"/>
        <v>0.55960385675682311</v>
      </c>
      <c r="N2787" s="344">
        <f t="shared" ca="1" si="822"/>
        <v>-0.26115810811367784</v>
      </c>
      <c r="O2787" s="4"/>
      <c r="P2787" s="4"/>
      <c r="Q2787" s="3"/>
      <c r="S2787" s="4"/>
      <c r="T2787" s="4" t="b">
        <f t="shared" ca="1" si="823"/>
        <v>0</v>
      </c>
      <c r="U2787" t="b">
        <f t="shared" ca="1" si="824"/>
        <v>0</v>
      </c>
      <c r="W2787" s="317" t="b">
        <f t="shared" ca="1" si="825"/>
        <v>0</v>
      </c>
      <c r="X2787" s="317" t="b">
        <f t="shared" ca="1" si="832"/>
        <v>0</v>
      </c>
      <c r="Y2787" s="317" t="b">
        <f t="shared" ca="1" si="826"/>
        <v>0</v>
      </c>
      <c r="Z2787" t="b">
        <f t="shared" ca="1" si="827"/>
        <v>0</v>
      </c>
      <c r="AA2787" s="37" t="b">
        <f t="shared" ca="1" si="833"/>
        <v>1</v>
      </c>
      <c r="AB2787" t="b">
        <f t="shared" ca="1" si="828"/>
        <v>0</v>
      </c>
      <c r="AD2787" t="b">
        <f t="shared" ca="1" si="834"/>
        <v>0</v>
      </c>
      <c r="AE2787" s="37" t="b">
        <f t="shared" ca="1" si="835"/>
        <v>1</v>
      </c>
      <c r="AF2787" t="b">
        <f t="shared" ca="1" si="836"/>
        <v>0</v>
      </c>
      <c r="AG2787" s="317" t="b">
        <f t="shared" ca="1" si="837"/>
        <v>0</v>
      </c>
      <c r="AH2787" s="317" t="b">
        <f t="shared" ca="1" si="838"/>
        <v>0</v>
      </c>
      <c r="AI2787" s="317" t="b">
        <f t="shared" ca="1" si="839"/>
        <v>0</v>
      </c>
    </row>
    <row r="2788" spans="1:35" x14ac:dyDescent="0.25">
      <c r="A2788">
        <v>2756</v>
      </c>
      <c r="B2788" s="169">
        <f ca="1">OFFSET(InputPriceData!B$15,CalculationsAndCharts!$A2788+$A$11,0,1,1)</f>
        <v>37845</v>
      </c>
      <c r="C2788" s="3">
        <f ca="1">OFFSET(InputPriceData!G$15,CalculationsAndCharts!$A2788+$A$11,IF($C$7,8,0),1,1)</f>
        <v>1298500</v>
      </c>
      <c r="D2788" s="4">
        <f ca="1">OFFSET(InputPriceData!C$15,CalculationsAndCharts!$A2788+$A$11,IF($C$7,8,0),1,1)</f>
        <v>30.25</v>
      </c>
      <c r="E2788" s="4">
        <f ca="1">OFFSET(InputPriceData!D$15,CalculationsAndCharts!$A2788+$A$11,IF($C$7,8,0),1,1)</f>
        <v>30.77</v>
      </c>
      <c r="F2788" s="4">
        <f ca="1">OFFSET(InputPriceData!E$15,CalculationsAndCharts!$A2788+$A$11,IF($C$7,8,0),1,1)</f>
        <v>30.1</v>
      </c>
      <c r="G2788" s="4">
        <f ca="1">OFFSET(InputPriceData!F$15,CalculationsAndCharts!$A2788+$A$11,IF($C$7,8,0),1,1)</f>
        <v>30.76</v>
      </c>
      <c r="H2788" s="133"/>
      <c r="I2788" s="133"/>
      <c r="J2788" s="37">
        <f t="shared" ca="1" si="829"/>
        <v>45</v>
      </c>
      <c r="K2788" s="124">
        <f t="shared" ca="1" si="830"/>
        <v>0.58999999999999986</v>
      </c>
      <c r="L2788" s="343">
        <f t="shared" ca="1" si="821"/>
        <v>-0.27727685164777899</v>
      </c>
      <c r="M2788" s="345">
        <f t="shared" ca="1" si="831"/>
        <v>0.56468603103614845</v>
      </c>
      <c r="N2788" s="344">
        <f t="shared" ca="1" si="822"/>
        <v>-0.49102835276268608</v>
      </c>
      <c r="O2788" s="4"/>
      <c r="P2788" s="4"/>
      <c r="Q2788" s="3"/>
      <c r="S2788" s="4"/>
      <c r="T2788" s="4" t="b">
        <f t="shared" ca="1" si="823"/>
        <v>0</v>
      </c>
      <c r="U2788" t="b">
        <f t="shared" ca="1" si="824"/>
        <v>0</v>
      </c>
      <c r="W2788" s="317" t="b">
        <f t="shared" ca="1" si="825"/>
        <v>0</v>
      </c>
      <c r="X2788" s="317" t="b">
        <f t="shared" ca="1" si="832"/>
        <v>0</v>
      </c>
      <c r="Y2788" s="317" t="b">
        <f t="shared" ca="1" si="826"/>
        <v>0</v>
      </c>
      <c r="Z2788" t="b">
        <f t="shared" ca="1" si="827"/>
        <v>0</v>
      </c>
      <c r="AA2788" s="37" t="b">
        <f t="shared" ca="1" si="833"/>
        <v>1</v>
      </c>
      <c r="AB2788" t="b">
        <f t="shared" ca="1" si="828"/>
        <v>0</v>
      </c>
      <c r="AD2788" t="b">
        <f t="shared" ca="1" si="834"/>
        <v>0</v>
      </c>
      <c r="AE2788" s="37" t="b">
        <f t="shared" ca="1" si="835"/>
        <v>1</v>
      </c>
      <c r="AF2788" t="b">
        <f t="shared" ca="1" si="836"/>
        <v>0</v>
      </c>
      <c r="AG2788" s="317" t="b">
        <f t="shared" ca="1" si="837"/>
        <v>0</v>
      </c>
      <c r="AH2788" s="317" t="b">
        <f t="shared" ca="1" si="838"/>
        <v>0</v>
      </c>
      <c r="AI2788" s="317" t="b">
        <f t="shared" ca="1" si="839"/>
        <v>0</v>
      </c>
    </row>
    <row r="2789" spans="1:35" x14ac:dyDescent="0.25">
      <c r="A2789">
        <v>2757</v>
      </c>
      <c r="B2789" s="169">
        <f ca="1">OFFSET(InputPriceData!B$15,CalculationsAndCharts!$A2789+$A$11,0,1,1)</f>
        <v>37844</v>
      </c>
      <c r="C2789" s="3">
        <f ca="1">OFFSET(InputPriceData!G$15,CalculationsAndCharts!$A2789+$A$11,IF($C$7,8,0),1,1)</f>
        <v>1027300</v>
      </c>
      <c r="D2789" s="4">
        <f ca="1">OFFSET(InputPriceData!C$15,CalculationsAndCharts!$A2789+$A$11,IF($C$7,8,0),1,1)</f>
        <v>30.17</v>
      </c>
      <c r="E2789" s="4">
        <f ca="1">OFFSET(InputPriceData!D$15,CalculationsAndCharts!$A2789+$A$11,IF($C$7,8,0),1,1)</f>
        <v>30.3</v>
      </c>
      <c r="F2789" s="4">
        <f ca="1">OFFSET(InputPriceData!E$15,CalculationsAndCharts!$A2789+$A$11,IF($C$7,8,0),1,1)</f>
        <v>29.91</v>
      </c>
      <c r="G2789" s="4">
        <f ca="1">OFFSET(InputPriceData!F$15,CalculationsAndCharts!$A2789+$A$11,IF($C$7,8,0),1,1)</f>
        <v>30.28</v>
      </c>
      <c r="H2789" s="133"/>
      <c r="I2789" s="133"/>
      <c r="J2789" s="37">
        <f t="shared" ca="1" si="829"/>
        <v>44</v>
      </c>
      <c r="K2789" s="124">
        <f t="shared" ca="1" si="830"/>
        <v>0.17999999999999972</v>
      </c>
      <c r="L2789" s="343">
        <f t="shared" ca="1" si="821"/>
        <v>-0.3835178801690004</v>
      </c>
      <c r="M2789" s="345">
        <f t="shared" ca="1" si="831"/>
        <v>0.5698143602786564</v>
      </c>
      <c r="N2789" s="344">
        <f t="shared" ca="1" si="822"/>
        <v>-0.67305759016225675</v>
      </c>
      <c r="O2789" s="4"/>
      <c r="P2789" s="4"/>
      <c r="Q2789" s="3"/>
      <c r="S2789" s="4"/>
      <c r="T2789" s="4" t="b">
        <f t="shared" ca="1" si="823"/>
        <v>0</v>
      </c>
      <c r="U2789" t="b">
        <f t="shared" ca="1" si="824"/>
        <v>0</v>
      </c>
      <c r="W2789" s="317" t="b">
        <f t="shared" ca="1" si="825"/>
        <v>0</v>
      </c>
      <c r="X2789" s="317" t="b">
        <f t="shared" ca="1" si="832"/>
        <v>0</v>
      </c>
      <c r="Y2789" s="317" t="b">
        <f t="shared" ca="1" si="826"/>
        <v>0</v>
      </c>
      <c r="Z2789" t="b">
        <f t="shared" ca="1" si="827"/>
        <v>0</v>
      </c>
      <c r="AA2789" s="37" t="b">
        <f t="shared" ca="1" si="833"/>
        <v>1</v>
      </c>
      <c r="AB2789" t="b">
        <f t="shared" ca="1" si="828"/>
        <v>0</v>
      </c>
      <c r="AD2789" t="b">
        <f t="shared" ca="1" si="834"/>
        <v>0</v>
      </c>
      <c r="AE2789" s="37" t="b">
        <f t="shared" ca="1" si="835"/>
        <v>1</v>
      </c>
      <c r="AF2789" t="b">
        <f t="shared" ca="1" si="836"/>
        <v>0</v>
      </c>
      <c r="AG2789" s="317" t="b">
        <f t="shared" ca="1" si="837"/>
        <v>0</v>
      </c>
      <c r="AH2789" s="317" t="b">
        <f t="shared" ca="1" si="838"/>
        <v>0</v>
      </c>
      <c r="AI2789" s="317" t="b">
        <f t="shared" ca="1" si="839"/>
        <v>0</v>
      </c>
    </row>
    <row r="2790" spans="1:35" x14ac:dyDescent="0.25">
      <c r="A2790">
        <v>2758</v>
      </c>
      <c r="B2790" s="169">
        <f ca="1">OFFSET(InputPriceData!B$15,CalculationsAndCharts!$A2790+$A$11,0,1,1)</f>
        <v>37841</v>
      </c>
      <c r="C2790" s="3">
        <f ca="1">OFFSET(InputPriceData!G$15,CalculationsAndCharts!$A2790+$A$11,IF($C$7,8,0),1,1)</f>
        <v>1262200</v>
      </c>
      <c r="D2790" s="4">
        <f ca="1">OFFSET(InputPriceData!C$15,CalculationsAndCharts!$A2790+$A$11,IF($C$7,8,0),1,1)</f>
        <v>30.3</v>
      </c>
      <c r="E2790" s="4">
        <f ca="1">OFFSET(InputPriceData!D$15,CalculationsAndCharts!$A2790+$A$11,IF($C$7,8,0),1,1)</f>
        <v>30.34</v>
      </c>
      <c r="F2790" s="4">
        <f ca="1">OFFSET(InputPriceData!E$15,CalculationsAndCharts!$A2790+$A$11,IF($C$7,8,0),1,1)</f>
        <v>29.99</v>
      </c>
      <c r="G2790" s="4">
        <f ca="1">OFFSET(InputPriceData!F$15,CalculationsAndCharts!$A2790+$A$11,IF($C$7,8,0),1,1)</f>
        <v>30.17</v>
      </c>
      <c r="H2790" s="133"/>
      <c r="I2790" s="133"/>
      <c r="J2790" s="37">
        <f t="shared" ca="1" si="829"/>
        <v>43</v>
      </c>
      <c r="K2790" s="124">
        <f t="shared" ca="1" si="830"/>
        <v>-0.10999999999999943</v>
      </c>
      <c r="L2790" s="343">
        <f t="shared" ca="1" si="821"/>
        <v>-0.45449069059435854</v>
      </c>
      <c r="M2790" s="345">
        <f t="shared" ca="1" si="831"/>
        <v>0.57498926365152003</v>
      </c>
      <c r="N2790" s="344">
        <f t="shared" ca="1" si="822"/>
        <v>-0.79043335123872627</v>
      </c>
      <c r="O2790" s="4"/>
      <c r="P2790" s="4"/>
      <c r="Q2790" s="3"/>
      <c r="S2790" s="4"/>
      <c r="T2790" s="4" t="b">
        <f t="shared" ca="1" si="823"/>
        <v>0</v>
      </c>
      <c r="U2790" t="b">
        <f t="shared" ca="1" si="824"/>
        <v>0</v>
      </c>
      <c r="W2790" s="317" t="b">
        <f t="shared" ca="1" si="825"/>
        <v>0</v>
      </c>
      <c r="X2790" s="317" t="b">
        <f t="shared" ca="1" si="832"/>
        <v>0</v>
      </c>
      <c r="Y2790" s="317" t="b">
        <f t="shared" ca="1" si="826"/>
        <v>0</v>
      </c>
      <c r="Z2790" t="b">
        <f t="shared" ca="1" si="827"/>
        <v>0</v>
      </c>
      <c r="AA2790" s="37" t="b">
        <f t="shared" ca="1" si="833"/>
        <v>1</v>
      </c>
      <c r="AB2790" t="b">
        <f t="shared" ca="1" si="828"/>
        <v>0</v>
      </c>
      <c r="AD2790" t="b">
        <f t="shared" ca="1" si="834"/>
        <v>0</v>
      </c>
      <c r="AE2790" s="37" t="b">
        <f t="shared" ca="1" si="835"/>
        <v>1</v>
      </c>
      <c r="AF2790" t="b">
        <f t="shared" ca="1" si="836"/>
        <v>0</v>
      </c>
      <c r="AG2790" s="317" t="b">
        <f t="shared" ca="1" si="837"/>
        <v>0</v>
      </c>
      <c r="AH2790" s="317" t="b">
        <f t="shared" ca="1" si="838"/>
        <v>0</v>
      </c>
      <c r="AI2790" s="317" t="b">
        <f t="shared" ca="1" si="839"/>
        <v>0</v>
      </c>
    </row>
    <row r="2791" spans="1:35" x14ac:dyDescent="0.25">
      <c r="A2791">
        <v>2759</v>
      </c>
      <c r="B2791" s="169">
        <f ca="1">OFFSET(InputPriceData!B$15,CalculationsAndCharts!$A2791+$A$11,0,1,1)</f>
        <v>37840</v>
      </c>
      <c r="C2791" s="3">
        <f ca="1">OFFSET(InputPriceData!G$15,CalculationsAndCharts!$A2791+$A$11,IF($C$7,8,0),1,1)</f>
        <v>1194900</v>
      </c>
      <c r="D2791" s="4">
        <f ca="1">OFFSET(InputPriceData!C$15,CalculationsAndCharts!$A2791+$A$11,IF($C$7,8,0),1,1)</f>
        <v>30.18</v>
      </c>
      <c r="E2791" s="4">
        <f ca="1">OFFSET(InputPriceData!D$15,CalculationsAndCharts!$A2791+$A$11,IF($C$7,8,0),1,1)</f>
        <v>30.34</v>
      </c>
      <c r="F2791" s="4">
        <f ca="1">OFFSET(InputPriceData!E$15,CalculationsAndCharts!$A2791+$A$11,IF($C$7,8,0),1,1)</f>
        <v>29.96</v>
      </c>
      <c r="G2791" s="4">
        <f ca="1">OFFSET(InputPriceData!F$15,CalculationsAndCharts!$A2791+$A$11,IF($C$7,8,0),1,1)</f>
        <v>30.1</v>
      </c>
      <c r="H2791" s="133"/>
      <c r="I2791" s="133"/>
      <c r="J2791" s="37">
        <f t="shared" ca="1" si="829"/>
        <v>42</v>
      </c>
      <c r="K2791" s="124">
        <f t="shared" ca="1" si="830"/>
        <v>2.0000000000003126E-2</v>
      </c>
      <c r="L2791" s="343">
        <f t="shared" ca="1" si="821"/>
        <v>-0.50484852984014572</v>
      </c>
      <c r="M2791" s="345">
        <f t="shared" ca="1" si="831"/>
        <v>0.58021116412867813</v>
      </c>
      <c r="N2791" s="344">
        <f t="shared" ca="1" si="822"/>
        <v>-0.8701117128593916</v>
      </c>
      <c r="O2791" s="4"/>
      <c r="P2791" s="4"/>
      <c r="Q2791" s="3"/>
      <c r="S2791" s="4"/>
      <c r="T2791" s="4" t="b">
        <f t="shared" ca="1" si="823"/>
        <v>0</v>
      </c>
      <c r="U2791" t="b">
        <f t="shared" ca="1" si="824"/>
        <v>0</v>
      </c>
      <c r="W2791" s="317" t="b">
        <f t="shared" ca="1" si="825"/>
        <v>0</v>
      </c>
      <c r="X2791" s="317" t="b">
        <f t="shared" ca="1" si="832"/>
        <v>0</v>
      </c>
      <c r="Y2791" s="317" t="b">
        <f t="shared" ca="1" si="826"/>
        <v>0</v>
      </c>
      <c r="Z2791" t="b">
        <f t="shared" ca="1" si="827"/>
        <v>0</v>
      </c>
      <c r="AA2791" s="37" t="b">
        <f t="shared" ca="1" si="833"/>
        <v>1</v>
      </c>
      <c r="AB2791" t="b">
        <f t="shared" ca="1" si="828"/>
        <v>0</v>
      </c>
      <c r="AD2791" t="b">
        <f t="shared" ca="1" si="834"/>
        <v>0</v>
      </c>
      <c r="AE2791" s="37" t="b">
        <f t="shared" ca="1" si="835"/>
        <v>1</v>
      </c>
      <c r="AF2791" t="b">
        <f t="shared" ca="1" si="836"/>
        <v>0</v>
      </c>
      <c r="AG2791" s="317" t="b">
        <f t="shared" ca="1" si="837"/>
        <v>0</v>
      </c>
      <c r="AH2791" s="317" t="b">
        <f t="shared" ca="1" si="838"/>
        <v>0</v>
      </c>
      <c r="AI2791" s="317" t="b">
        <f t="shared" ca="1" si="839"/>
        <v>0</v>
      </c>
    </row>
    <row r="2792" spans="1:35" x14ac:dyDescent="0.25">
      <c r="A2792">
        <v>2760</v>
      </c>
      <c r="B2792" s="169">
        <f ca="1">OFFSET(InputPriceData!B$15,CalculationsAndCharts!$A2792+$A$11,0,1,1)</f>
        <v>37839</v>
      </c>
      <c r="C2792" s="3">
        <f ca="1">OFFSET(InputPriceData!G$15,CalculationsAndCharts!$A2792+$A$11,IF($C$7,8,0),1,1)</f>
        <v>1183400</v>
      </c>
      <c r="D2792" s="4">
        <f ca="1">OFFSET(InputPriceData!C$15,CalculationsAndCharts!$A2792+$A$11,IF($C$7,8,0),1,1)</f>
        <v>30.08</v>
      </c>
      <c r="E2792" s="4">
        <f ca="1">OFFSET(InputPriceData!D$15,CalculationsAndCharts!$A2792+$A$11,IF($C$7,8,0),1,1)</f>
        <v>30.7</v>
      </c>
      <c r="F2792" s="4">
        <f ca="1">OFFSET(InputPriceData!E$15,CalculationsAndCharts!$A2792+$A$11,IF($C$7,8,0),1,1)</f>
        <v>29.84</v>
      </c>
      <c r="G2792" s="4">
        <f ca="1">OFFSET(InputPriceData!F$15,CalculationsAndCharts!$A2792+$A$11,IF($C$7,8,0),1,1)</f>
        <v>30.28</v>
      </c>
      <c r="H2792" s="133"/>
      <c r="I2792" s="133"/>
      <c r="J2792" s="37">
        <f t="shared" ca="1" si="829"/>
        <v>41</v>
      </c>
      <c r="K2792" s="124">
        <f t="shared" ca="1" si="830"/>
        <v>-0.68999999999999773</v>
      </c>
      <c r="L2792" s="343">
        <f t="shared" ca="1" si="821"/>
        <v>-0.5267140616503585</v>
      </c>
      <c r="M2792" s="345">
        <f t="shared" ca="1" si="831"/>
        <v>0.58548048852540679</v>
      </c>
      <c r="N2792" s="344">
        <f t="shared" ca="1" si="822"/>
        <v>-0.89962701058910155</v>
      </c>
      <c r="O2792" s="4"/>
      <c r="P2792" s="4"/>
      <c r="Q2792" s="3"/>
      <c r="S2792" s="4"/>
      <c r="T2792" s="4" t="b">
        <f t="shared" ca="1" si="823"/>
        <v>0</v>
      </c>
      <c r="U2792" t="b">
        <f t="shared" ca="1" si="824"/>
        <v>0</v>
      </c>
      <c r="W2792" s="317" t="b">
        <f t="shared" ca="1" si="825"/>
        <v>0</v>
      </c>
      <c r="X2792" s="317" t="b">
        <f t="shared" ca="1" si="832"/>
        <v>0</v>
      </c>
      <c r="Y2792" s="317" t="b">
        <f t="shared" ca="1" si="826"/>
        <v>0</v>
      </c>
      <c r="Z2792" t="b">
        <f t="shared" ca="1" si="827"/>
        <v>0</v>
      </c>
      <c r="AA2792" s="37" t="b">
        <f t="shared" ca="1" si="833"/>
        <v>1</v>
      </c>
      <c r="AB2792" t="b">
        <f t="shared" ca="1" si="828"/>
        <v>0</v>
      </c>
      <c r="AD2792" t="b">
        <f t="shared" ca="1" si="834"/>
        <v>0</v>
      </c>
      <c r="AE2792" s="37" t="b">
        <f t="shared" ca="1" si="835"/>
        <v>1</v>
      </c>
      <c r="AF2792" t="b">
        <f t="shared" ca="1" si="836"/>
        <v>0</v>
      </c>
      <c r="AG2792" s="317" t="b">
        <f t="shared" ca="1" si="837"/>
        <v>0</v>
      </c>
      <c r="AH2792" s="317" t="b">
        <f t="shared" ca="1" si="838"/>
        <v>0</v>
      </c>
      <c r="AI2792" s="317" t="b">
        <f t="shared" ca="1" si="839"/>
        <v>0</v>
      </c>
    </row>
    <row r="2793" spans="1:35" x14ac:dyDescent="0.25">
      <c r="A2793">
        <v>2761</v>
      </c>
      <c r="B2793" s="169">
        <f ca="1">OFFSET(InputPriceData!B$15,CalculationsAndCharts!$A2793+$A$11,0,1,1)</f>
        <v>37838</v>
      </c>
      <c r="C2793" s="3">
        <f ca="1">OFFSET(InputPriceData!G$15,CalculationsAndCharts!$A2793+$A$11,IF($C$7,8,0),1,1)</f>
        <v>1379700</v>
      </c>
      <c r="D2793" s="4">
        <f ca="1">OFFSET(InputPriceData!C$15,CalculationsAndCharts!$A2793+$A$11,IF($C$7,8,0),1,1)</f>
        <v>30.73</v>
      </c>
      <c r="E2793" s="4">
        <f ca="1">OFFSET(InputPriceData!D$15,CalculationsAndCharts!$A2793+$A$11,IF($C$7,8,0),1,1)</f>
        <v>30.79</v>
      </c>
      <c r="F2793" s="4">
        <f ca="1">OFFSET(InputPriceData!E$15,CalculationsAndCharts!$A2793+$A$11,IF($C$7,8,0),1,1)</f>
        <v>30</v>
      </c>
      <c r="G2793" s="4">
        <f ca="1">OFFSET(InputPriceData!F$15,CalculationsAndCharts!$A2793+$A$11,IF($C$7,8,0),1,1)</f>
        <v>30.08</v>
      </c>
      <c r="H2793" s="133"/>
      <c r="I2793" s="133"/>
      <c r="J2793" s="37">
        <f t="shared" ca="1" si="829"/>
        <v>40</v>
      </c>
      <c r="K2793" s="124">
        <f t="shared" ca="1" si="830"/>
        <v>-0.78000000000000114</v>
      </c>
      <c r="L2793" s="343">
        <f t="shared" ca="1" si="821"/>
        <v>-0.53718807836219951</v>
      </c>
      <c r="M2793" s="345">
        <f t="shared" ca="1" si="831"/>
        <v>0.59079766753320562</v>
      </c>
      <c r="N2793" s="344">
        <f t="shared" ca="1" si="822"/>
        <v>-0.90925896949653584</v>
      </c>
      <c r="O2793" s="4"/>
      <c r="P2793" s="4"/>
      <c r="Q2793" s="3"/>
      <c r="S2793" s="4"/>
      <c r="T2793" s="4" t="b">
        <f t="shared" ca="1" si="823"/>
        <v>0</v>
      </c>
      <c r="U2793" t="b">
        <f t="shared" ca="1" si="824"/>
        <v>0</v>
      </c>
      <c r="W2793" s="317" t="b">
        <f t="shared" ca="1" si="825"/>
        <v>0</v>
      </c>
      <c r="X2793" s="317" t="b">
        <f t="shared" ca="1" si="832"/>
        <v>0</v>
      </c>
      <c r="Y2793" s="317" t="b">
        <f t="shared" ca="1" si="826"/>
        <v>0</v>
      </c>
      <c r="Z2793" t="b">
        <f t="shared" ca="1" si="827"/>
        <v>0</v>
      </c>
      <c r="AA2793" s="37" t="b">
        <f t="shared" ca="1" si="833"/>
        <v>1</v>
      </c>
      <c r="AB2793" t="b">
        <f t="shared" ca="1" si="828"/>
        <v>0</v>
      </c>
      <c r="AD2793" t="b">
        <f t="shared" ca="1" si="834"/>
        <v>0</v>
      </c>
      <c r="AE2793" s="37" t="b">
        <f t="shared" ca="1" si="835"/>
        <v>1</v>
      </c>
      <c r="AF2793" t="b">
        <f t="shared" ca="1" si="836"/>
        <v>0</v>
      </c>
      <c r="AG2793" s="317" t="b">
        <f t="shared" ca="1" si="837"/>
        <v>0</v>
      </c>
      <c r="AH2793" s="317" t="b">
        <f t="shared" ca="1" si="838"/>
        <v>0</v>
      </c>
      <c r="AI2793" s="317" t="b">
        <f t="shared" ca="1" si="839"/>
        <v>0</v>
      </c>
    </row>
    <row r="2794" spans="1:35" x14ac:dyDescent="0.25">
      <c r="A2794">
        <v>2762</v>
      </c>
      <c r="B2794" s="169">
        <f ca="1">OFFSET(InputPriceData!B$15,CalculationsAndCharts!$A2794+$A$11,0,1,1)</f>
        <v>37837</v>
      </c>
      <c r="C2794" s="3">
        <f ca="1">OFFSET(InputPriceData!G$15,CalculationsAndCharts!$A2794+$A$11,IF($C$7,8,0),1,1)</f>
        <v>1420500</v>
      </c>
      <c r="D2794" s="4">
        <f ca="1">OFFSET(InputPriceData!C$15,CalculationsAndCharts!$A2794+$A$11,IF($C$7,8,0),1,1)</f>
        <v>30.8</v>
      </c>
      <c r="E2794" s="4">
        <f ca="1">OFFSET(InputPriceData!D$15,CalculationsAndCharts!$A2794+$A$11,IF($C$7,8,0),1,1)</f>
        <v>31.17</v>
      </c>
      <c r="F2794" s="4">
        <f ca="1">OFFSET(InputPriceData!E$15,CalculationsAndCharts!$A2794+$A$11,IF($C$7,8,0),1,1)</f>
        <v>30.17</v>
      </c>
      <c r="G2794" s="4">
        <f ca="1">OFFSET(InputPriceData!F$15,CalculationsAndCharts!$A2794+$A$11,IF($C$7,8,0),1,1)</f>
        <v>30.97</v>
      </c>
      <c r="H2794" s="133"/>
      <c r="I2794" s="133"/>
      <c r="J2794" s="37">
        <f t="shared" ca="1" si="829"/>
        <v>39</v>
      </c>
      <c r="K2794" s="124">
        <f t="shared" ca="1" si="830"/>
        <v>0.26999999999999957</v>
      </c>
      <c r="L2794" s="343">
        <f t="shared" ca="1" si="821"/>
        <v>-0.5778915979102679</v>
      </c>
      <c r="M2794" s="345">
        <f t="shared" ca="1" si="831"/>
        <v>0.59616313575500057</v>
      </c>
      <c r="N2794" s="344">
        <f t="shared" ca="1" si="822"/>
        <v>-0.96935144635940462</v>
      </c>
      <c r="O2794" s="4"/>
      <c r="P2794" s="4"/>
      <c r="Q2794" s="3"/>
      <c r="S2794" s="4"/>
      <c r="T2794" s="4" t="b">
        <f t="shared" ca="1" si="823"/>
        <v>0</v>
      </c>
      <c r="U2794" t="b">
        <f t="shared" ca="1" si="824"/>
        <v>0</v>
      </c>
      <c r="W2794" s="317" t="b">
        <f t="shared" ca="1" si="825"/>
        <v>0</v>
      </c>
      <c r="X2794" s="317" t="b">
        <f t="shared" ca="1" si="832"/>
        <v>0</v>
      </c>
      <c r="Y2794" s="317" t="b">
        <f t="shared" ca="1" si="826"/>
        <v>0</v>
      </c>
      <c r="Z2794" t="b">
        <f t="shared" ca="1" si="827"/>
        <v>0</v>
      </c>
      <c r="AA2794" s="37" t="b">
        <f t="shared" ca="1" si="833"/>
        <v>1</v>
      </c>
      <c r="AB2794" t="b">
        <f t="shared" ca="1" si="828"/>
        <v>0</v>
      </c>
      <c r="AD2794" t="b">
        <f t="shared" ca="1" si="834"/>
        <v>0</v>
      </c>
      <c r="AE2794" s="37" t="b">
        <f t="shared" ca="1" si="835"/>
        <v>1</v>
      </c>
      <c r="AF2794" t="b">
        <f t="shared" ca="1" si="836"/>
        <v>0</v>
      </c>
      <c r="AG2794" s="317" t="b">
        <f t="shared" ca="1" si="837"/>
        <v>0</v>
      </c>
      <c r="AH2794" s="317" t="b">
        <f t="shared" ca="1" si="838"/>
        <v>0</v>
      </c>
      <c r="AI2794" s="317" t="b">
        <f t="shared" ca="1" si="839"/>
        <v>0</v>
      </c>
    </row>
    <row r="2795" spans="1:35" x14ac:dyDescent="0.25">
      <c r="A2795">
        <v>2763</v>
      </c>
      <c r="B2795" s="169">
        <f ca="1">OFFSET(InputPriceData!B$15,CalculationsAndCharts!$A2795+$A$11,0,1,1)</f>
        <v>37834</v>
      </c>
      <c r="C2795" s="3">
        <f ca="1">OFFSET(InputPriceData!G$15,CalculationsAndCharts!$A2795+$A$11,IF($C$7,8,0),1,1)</f>
        <v>1330400</v>
      </c>
      <c r="D2795" s="4">
        <f ca="1">OFFSET(InputPriceData!C$15,CalculationsAndCharts!$A2795+$A$11,IF($C$7,8,0),1,1)</f>
        <v>30.99</v>
      </c>
      <c r="E2795" s="4">
        <f ca="1">OFFSET(InputPriceData!D$15,CalculationsAndCharts!$A2795+$A$11,IF($C$7,8,0),1,1)</f>
        <v>31.08</v>
      </c>
      <c r="F2795" s="4">
        <f ca="1">OFFSET(InputPriceData!E$15,CalculationsAndCharts!$A2795+$A$11,IF($C$7,8,0),1,1)</f>
        <v>30.5</v>
      </c>
      <c r="G2795" s="4">
        <f ca="1">OFFSET(InputPriceData!F$15,CalculationsAndCharts!$A2795+$A$11,IF($C$7,8,0),1,1)</f>
        <v>30.86</v>
      </c>
      <c r="H2795" s="133"/>
      <c r="I2795" s="133"/>
      <c r="J2795" s="37">
        <f t="shared" ca="1" si="829"/>
        <v>38</v>
      </c>
      <c r="K2795" s="124">
        <f t="shared" ca="1" si="830"/>
        <v>0.21000000000000085</v>
      </c>
      <c r="L2795" s="343">
        <f t="shared" ca="1" si="821"/>
        <v>-0.60157733174066663</v>
      </c>
      <c r="M2795" s="345">
        <f t="shared" ca="1" si="831"/>
        <v>0.60157733174066663</v>
      </c>
      <c r="N2795" s="344">
        <f t="shared" ca="1" si="822"/>
        <v>-1</v>
      </c>
      <c r="O2795" s="4"/>
      <c r="P2795" s="4"/>
      <c r="Q2795" s="3"/>
      <c r="S2795" s="4"/>
      <c r="T2795" s="4" t="b">
        <f t="shared" ca="1" si="823"/>
        <v>0</v>
      </c>
      <c r="U2795" t="b">
        <f t="shared" ca="1" si="824"/>
        <v>0</v>
      </c>
      <c r="W2795" s="317" t="b">
        <f t="shared" ca="1" si="825"/>
        <v>0</v>
      </c>
      <c r="X2795" s="317" t="b">
        <f t="shared" ca="1" si="832"/>
        <v>0</v>
      </c>
      <c r="Y2795" s="317" t="b">
        <f t="shared" ca="1" si="826"/>
        <v>0</v>
      </c>
      <c r="Z2795" t="b">
        <f t="shared" ca="1" si="827"/>
        <v>0</v>
      </c>
      <c r="AA2795" s="37" t="b">
        <f t="shared" ca="1" si="833"/>
        <v>1</v>
      </c>
      <c r="AB2795" t="b">
        <f t="shared" ca="1" si="828"/>
        <v>0</v>
      </c>
      <c r="AD2795" t="b">
        <f t="shared" ca="1" si="834"/>
        <v>0</v>
      </c>
      <c r="AE2795" s="37" t="b">
        <f t="shared" ca="1" si="835"/>
        <v>1</v>
      </c>
      <c r="AF2795" t="b">
        <f t="shared" ca="1" si="836"/>
        <v>0</v>
      </c>
      <c r="AG2795" s="317" t="b">
        <f t="shared" ca="1" si="837"/>
        <v>0</v>
      </c>
      <c r="AH2795" s="317" t="b">
        <f t="shared" ca="1" si="838"/>
        <v>0</v>
      </c>
      <c r="AI2795" s="317" t="b">
        <f t="shared" ca="1" si="839"/>
        <v>0</v>
      </c>
    </row>
    <row r="2796" spans="1:35" x14ac:dyDescent="0.25">
      <c r="A2796">
        <v>2764</v>
      </c>
      <c r="B2796" s="169">
        <f ca="1">OFFSET(InputPriceData!B$15,CalculationsAndCharts!$A2796+$A$11,0,1,1)</f>
        <v>37833</v>
      </c>
      <c r="C2796" s="3">
        <f ca="1">OFFSET(InputPriceData!G$15,CalculationsAndCharts!$A2796+$A$11,IF($C$7,8,0),1,1)</f>
        <v>1949900</v>
      </c>
      <c r="D2796" s="4">
        <f ca="1">OFFSET(InputPriceData!C$15,CalculationsAndCharts!$A2796+$A$11,IF($C$7,8,0),1,1)</f>
        <v>31.15</v>
      </c>
      <c r="E2796" s="4">
        <f ca="1">OFFSET(InputPriceData!D$15,CalculationsAndCharts!$A2796+$A$11,IF($C$7,8,0),1,1)</f>
        <v>31.3</v>
      </c>
      <c r="F2796" s="4">
        <f ca="1">OFFSET(InputPriceData!E$15,CalculationsAndCharts!$A2796+$A$11,IF($C$7,8,0),1,1)</f>
        <v>30.69</v>
      </c>
      <c r="G2796" s="4">
        <f ca="1">OFFSET(InputPriceData!F$15,CalculationsAndCharts!$A2796+$A$11,IF($C$7,8,0),1,1)</f>
        <v>30.7</v>
      </c>
      <c r="H2796" s="133"/>
      <c r="I2796" s="133"/>
      <c r="J2796" s="37">
        <f t="shared" ca="1" si="829"/>
        <v>37</v>
      </c>
      <c r="K2796" s="124">
        <f t="shared" ca="1" si="830"/>
        <v>-0.44999999999999929</v>
      </c>
      <c r="L2796" s="343">
        <f t="shared" ca="1" si="821"/>
        <v>-0.53482237822866363</v>
      </c>
      <c r="M2796" s="345">
        <f t="shared" ca="1" si="831"/>
        <v>0.53482237822866363</v>
      </c>
      <c r="N2796" s="344">
        <f t="shared" ca="1" si="822"/>
        <v>-1</v>
      </c>
      <c r="O2796" s="4"/>
      <c r="P2796" s="4"/>
      <c r="Q2796" s="3"/>
      <c r="S2796" s="4"/>
      <c r="T2796" s="4" t="b">
        <f t="shared" ca="1" si="823"/>
        <v>0</v>
      </c>
      <c r="U2796" t="b">
        <f t="shared" ca="1" si="824"/>
        <v>0</v>
      </c>
      <c r="W2796" s="317" t="b">
        <f t="shared" ca="1" si="825"/>
        <v>0</v>
      </c>
      <c r="X2796" s="317" t="b">
        <f t="shared" ca="1" si="832"/>
        <v>0</v>
      </c>
      <c r="Y2796" s="317" t="b">
        <f t="shared" ca="1" si="826"/>
        <v>0</v>
      </c>
      <c r="Z2796" t="b">
        <f t="shared" ca="1" si="827"/>
        <v>0</v>
      </c>
      <c r="AA2796" s="37" t="b">
        <f t="shared" ca="1" si="833"/>
        <v>1</v>
      </c>
      <c r="AB2796" t="b">
        <f t="shared" ca="1" si="828"/>
        <v>0</v>
      </c>
      <c r="AD2796" t="b">
        <f t="shared" ca="1" si="834"/>
        <v>0</v>
      </c>
      <c r="AE2796" s="37" t="b">
        <f t="shared" ca="1" si="835"/>
        <v>1</v>
      </c>
      <c r="AF2796" t="b">
        <f t="shared" ca="1" si="836"/>
        <v>0</v>
      </c>
      <c r="AG2796" s="317" t="b">
        <f t="shared" ca="1" si="837"/>
        <v>0</v>
      </c>
      <c r="AH2796" s="317" t="b">
        <f t="shared" ca="1" si="838"/>
        <v>0</v>
      </c>
      <c r="AI2796" s="317" t="b">
        <f t="shared" ca="1" si="839"/>
        <v>0</v>
      </c>
    </row>
    <row r="2797" spans="1:35" x14ac:dyDescent="0.25">
      <c r="A2797">
        <v>2765</v>
      </c>
      <c r="B2797" s="169">
        <f ca="1">OFFSET(InputPriceData!B$15,CalculationsAndCharts!$A2797+$A$11,0,1,1)</f>
        <v>37832</v>
      </c>
      <c r="C2797" s="3">
        <f ca="1">OFFSET(InputPriceData!G$15,CalculationsAndCharts!$A2797+$A$11,IF($C$7,8,0),1,1)</f>
        <v>3943300</v>
      </c>
      <c r="D2797" s="4">
        <f ca="1">OFFSET(InputPriceData!C$15,CalculationsAndCharts!$A2797+$A$11,IF($C$7,8,0),1,1)</f>
        <v>31.17</v>
      </c>
      <c r="E2797" s="4">
        <f ca="1">OFFSET(InputPriceData!D$15,CalculationsAndCharts!$A2797+$A$11,IF($C$7,8,0),1,1)</f>
        <v>31.3</v>
      </c>
      <c r="F2797" s="4">
        <f ca="1">OFFSET(InputPriceData!E$15,CalculationsAndCharts!$A2797+$A$11,IF($C$7,8,0),1,1)</f>
        <v>30.53</v>
      </c>
      <c r="G2797" s="4">
        <f ca="1">OFFSET(InputPriceData!F$15,CalculationsAndCharts!$A2797+$A$11,IF($C$7,8,0),1,1)</f>
        <v>30.65</v>
      </c>
      <c r="H2797" s="133"/>
      <c r="I2797" s="133"/>
      <c r="J2797" s="37">
        <f t="shared" ca="1" si="829"/>
        <v>36</v>
      </c>
      <c r="K2797" s="124">
        <f t="shared" ca="1" si="830"/>
        <v>-1.3300000000000018</v>
      </c>
      <c r="L2797" s="343">
        <f t="shared" ca="1" si="821"/>
        <v>-0.37962438608722582</v>
      </c>
      <c r="M2797" s="345">
        <f t="shared" ca="1" si="831"/>
        <v>0.37962438608722582</v>
      </c>
      <c r="N2797" s="344">
        <f t="shared" ca="1" si="822"/>
        <v>-1</v>
      </c>
      <c r="O2797" s="4"/>
      <c r="P2797" s="4"/>
      <c r="Q2797" s="3"/>
      <c r="S2797" s="4"/>
      <c r="T2797" s="4" t="b">
        <f t="shared" ca="1" si="823"/>
        <v>0</v>
      </c>
      <c r="U2797" t="b">
        <f t="shared" ca="1" si="824"/>
        <v>0</v>
      </c>
      <c r="W2797" s="317" t="b">
        <f t="shared" ca="1" si="825"/>
        <v>0</v>
      </c>
      <c r="X2797" s="317" t="b">
        <f ca="1">IF(X2798,IF(Y2797,FALSE,X2798),IF(W2797,TRUE,X2798))</f>
        <v>0</v>
      </c>
      <c r="Y2797" s="317" t="b">
        <f t="shared" ca="1" si="826"/>
        <v>0</v>
      </c>
      <c r="Z2797" t="b">
        <f t="shared" ca="1" si="827"/>
        <v>0</v>
      </c>
      <c r="AA2797" s="37" t="b">
        <f ca="1">IF(AA2798,IF(AB2797,FALSE,AA2798),IF(Z2797,TRUE,AA2798))</f>
        <v>1</v>
      </c>
      <c r="AB2797" t="b">
        <f t="shared" ca="1" si="828"/>
        <v>0</v>
      </c>
      <c r="AD2797" t="b">
        <f t="shared" ca="1" si="834"/>
        <v>0</v>
      </c>
      <c r="AE2797" s="37" t="b">
        <f t="shared" ca="1" si="835"/>
        <v>1</v>
      </c>
      <c r="AF2797" t="b">
        <f t="shared" ca="1" si="836"/>
        <v>0</v>
      </c>
      <c r="AG2797" s="317" t="b">
        <f t="shared" ca="1" si="837"/>
        <v>0</v>
      </c>
      <c r="AH2797" s="317" t="b">
        <f t="shared" ca="1" si="838"/>
        <v>0</v>
      </c>
      <c r="AI2797" s="317" t="b">
        <f t="shared" ca="1" si="839"/>
        <v>0</v>
      </c>
    </row>
    <row r="2798" spans="1:35" x14ac:dyDescent="0.25">
      <c r="A2798">
        <v>2766</v>
      </c>
      <c r="B2798" s="169">
        <f ca="1">OFFSET(InputPriceData!B$15,CalculationsAndCharts!$A2798+$A$11,0,1,1)</f>
        <v>37831</v>
      </c>
      <c r="C2798" s="3">
        <f ca="1">OFFSET(InputPriceData!G$15,CalculationsAndCharts!$A2798+$A$11,IF($C$7,8,0),1,1)</f>
        <v>2603700</v>
      </c>
      <c r="D2798" s="4">
        <f ca="1">OFFSET(InputPriceData!C$15,CalculationsAndCharts!$A2798+$A$11,IF($C$7,8,0),1,1)</f>
        <v>32.049999999999997</v>
      </c>
      <c r="E2798" s="4">
        <f ca="1">OFFSET(InputPriceData!D$15,CalculationsAndCharts!$A2798+$A$11,IF($C$7,8,0),1,1)</f>
        <v>32.049999999999997</v>
      </c>
      <c r="F2798" s="4">
        <f ca="1">OFFSET(InputPriceData!E$15,CalculationsAndCharts!$A2798+$A$11,IF($C$7,8,0),1,1)</f>
        <v>31.15</v>
      </c>
      <c r="G2798" s="4">
        <f ca="1">OFFSET(InputPriceData!F$15,CalculationsAndCharts!$A2798+$A$11,IF($C$7,8,0),1,1)</f>
        <v>31.15</v>
      </c>
      <c r="H2798" s="133"/>
      <c r="I2798" s="133"/>
      <c r="J2798" s="37">
        <f t="shared" ca="1" si="829"/>
        <v>35</v>
      </c>
      <c r="K2798" s="124">
        <f t="shared" ca="1" si="830"/>
        <v>-1.1499999999999986</v>
      </c>
      <c r="L2798" s="343">
        <f t="shared" ca="1" si="821"/>
        <v>-0.20050949692420114</v>
      </c>
      <c r="M2798" s="345">
        <f t="shared" ca="1" si="831"/>
        <v>0.21781919805655264</v>
      </c>
      <c r="N2798" s="344">
        <f t="shared" ca="1" si="822"/>
        <v>-0.92053179294206489</v>
      </c>
      <c r="O2798" s="4"/>
      <c r="P2798" s="4"/>
      <c r="Q2798" s="3"/>
      <c r="S2798" s="4"/>
      <c r="T2798" s="4" t="b">
        <f t="shared" ca="1" si="823"/>
        <v>0</v>
      </c>
      <c r="U2798" t="b">
        <f t="shared" ca="1" si="824"/>
        <v>0</v>
      </c>
      <c r="W2798" s="317" t="b">
        <f t="shared" ca="1" si="825"/>
        <v>0</v>
      </c>
      <c r="X2798" s="317" t="b">
        <f t="shared" ca="1" si="832"/>
        <v>0</v>
      </c>
      <c r="Y2798" s="317" t="b">
        <f t="shared" ca="1" si="826"/>
        <v>1</v>
      </c>
      <c r="Z2798" t="b">
        <f t="shared" ca="1" si="827"/>
        <v>1</v>
      </c>
      <c r="AA2798" s="37" t="b">
        <f t="shared" ca="1" si="833"/>
        <v>1</v>
      </c>
      <c r="AB2798" t="b">
        <f t="shared" ca="1" si="828"/>
        <v>0</v>
      </c>
      <c r="AD2798" t="b">
        <f t="shared" ca="1" si="834"/>
        <v>1</v>
      </c>
      <c r="AE2798" s="37" t="b">
        <f t="shared" ca="1" si="835"/>
        <v>1</v>
      </c>
      <c r="AF2798" t="b">
        <f t="shared" ca="1" si="836"/>
        <v>0</v>
      </c>
      <c r="AG2798" s="317" t="b">
        <f t="shared" ca="1" si="837"/>
        <v>0</v>
      </c>
      <c r="AH2798" s="317" t="b">
        <f t="shared" ca="1" si="838"/>
        <v>0</v>
      </c>
      <c r="AI2798" s="317" t="b">
        <f t="shared" ca="1" si="839"/>
        <v>1</v>
      </c>
    </row>
    <row r="2799" spans="1:35" x14ac:dyDescent="0.25">
      <c r="A2799">
        <v>2767</v>
      </c>
      <c r="B2799" s="169">
        <f ca="1">OFFSET(InputPriceData!B$15,CalculationsAndCharts!$A2799+$A$11,0,1,1)</f>
        <v>37830</v>
      </c>
      <c r="C2799" s="3">
        <f ca="1">OFFSET(InputPriceData!G$15,CalculationsAndCharts!$A2799+$A$11,IF($C$7,8,0),1,1)</f>
        <v>2892900</v>
      </c>
      <c r="D2799" s="4">
        <f ca="1">OFFSET(InputPriceData!C$15,CalculationsAndCharts!$A2799+$A$11,IF($C$7,8,0),1,1)</f>
        <v>32.25</v>
      </c>
      <c r="E2799" s="4">
        <f ca="1">OFFSET(InputPriceData!D$15,CalculationsAndCharts!$A2799+$A$11,IF($C$7,8,0),1,1)</f>
        <v>32.49</v>
      </c>
      <c r="F2799" s="4">
        <f ca="1">OFFSET(InputPriceData!E$15,CalculationsAndCharts!$A2799+$A$11,IF($C$7,8,0),1,1)</f>
        <v>31.95</v>
      </c>
      <c r="G2799" s="4">
        <f ca="1">OFFSET(InputPriceData!F$15,CalculationsAndCharts!$A2799+$A$11,IF($C$7,8,0),1,1)</f>
        <v>31.98</v>
      </c>
      <c r="H2799" s="133"/>
      <c r="I2799" s="133"/>
      <c r="J2799" s="37">
        <f t="shared" ca="1" si="829"/>
        <v>34</v>
      </c>
      <c r="K2799" s="124">
        <f t="shared" ca="1" si="830"/>
        <v>-0.33999999999999986</v>
      </c>
      <c r="L2799" s="343">
        <f t="shared" ca="1" si="821"/>
        <v>-4.9291813141494056E-2</v>
      </c>
      <c r="M2799" s="345">
        <f t="shared" ca="1" si="831"/>
        <v>0.21979737442639016</v>
      </c>
      <c r="N2799" s="344">
        <f t="shared" ca="1" si="822"/>
        <v>-0.22426024546531523</v>
      </c>
      <c r="O2799" s="4"/>
      <c r="P2799" s="4"/>
      <c r="Q2799" s="3"/>
      <c r="S2799" s="4"/>
      <c r="T2799" s="4" t="b">
        <f t="shared" ca="1" si="823"/>
        <v>0</v>
      </c>
      <c r="U2799" t="b">
        <f t="shared" ca="1" si="824"/>
        <v>1</v>
      </c>
      <c r="W2799" s="317" t="b">
        <f t="shared" ca="1" si="825"/>
        <v>0</v>
      </c>
      <c r="X2799" s="317" t="b">
        <f t="shared" ca="1" si="832"/>
        <v>1</v>
      </c>
      <c r="Y2799" s="317" t="b">
        <f t="shared" ca="1" si="826"/>
        <v>0</v>
      </c>
      <c r="Z2799" t="b">
        <f t="shared" ca="1" si="827"/>
        <v>0</v>
      </c>
      <c r="AA2799" s="37" t="b">
        <f t="shared" ca="1" si="833"/>
        <v>0</v>
      </c>
      <c r="AB2799" t="b">
        <f t="shared" ca="1" si="828"/>
        <v>0</v>
      </c>
      <c r="AD2799" t="b">
        <f t="shared" ca="1" si="834"/>
        <v>0</v>
      </c>
      <c r="AE2799" s="37" t="b">
        <f t="shared" ca="1" si="835"/>
        <v>0</v>
      </c>
      <c r="AF2799" t="b">
        <f t="shared" ca="1" si="836"/>
        <v>0</v>
      </c>
      <c r="AG2799" s="317" t="b">
        <f t="shared" ca="1" si="837"/>
        <v>0</v>
      </c>
      <c r="AH2799" s="317" t="b">
        <f t="shared" ca="1" si="838"/>
        <v>1</v>
      </c>
      <c r="AI2799" s="317" t="b">
        <f t="shared" ca="1" si="839"/>
        <v>0</v>
      </c>
    </row>
    <row r="2800" spans="1:35" x14ac:dyDescent="0.25">
      <c r="A2800">
        <v>2768</v>
      </c>
      <c r="B2800" s="169">
        <f ca="1">OFFSET(InputPriceData!B$15,CalculationsAndCharts!$A2800+$A$11,0,1,1)</f>
        <v>37827</v>
      </c>
      <c r="C2800" s="3">
        <f ca="1">OFFSET(InputPriceData!G$15,CalculationsAndCharts!$A2800+$A$11,IF($C$7,8,0),1,1)</f>
        <v>3131200</v>
      </c>
      <c r="D2800" s="4">
        <f ca="1">OFFSET(InputPriceData!C$15,CalculationsAndCharts!$A2800+$A$11,IF($C$7,8,0),1,1)</f>
        <v>32.06</v>
      </c>
      <c r="E2800" s="4">
        <f ca="1">OFFSET(InputPriceData!D$15,CalculationsAndCharts!$A2800+$A$11,IF($C$7,8,0),1,1)</f>
        <v>32.4</v>
      </c>
      <c r="F2800" s="4">
        <f ca="1">OFFSET(InputPriceData!E$15,CalculationsAndCharts!$A2800+$A$11,IF($C$7,8,0),1,1)</f>
        <v>32.049999999999997</v>
      </c>
      <c r="G2800" s="4">
        <f ca="1">OFFSET(InputPriceData!F$15,CalculationsAndCharts!$A2800+$A$11,IF($C$7,8,0),1,1)</f>
        <v>32.299999999999997</v>
      </c>
      <c r="H2800" s="133"/>
      <c r="I2800" s="133"/>
      <c r="J2800" s="37">
        <f t="shared" ca="1" si="829"/>
        <v>33</v>
      </c>
      <c r="K2800" s="124">
        <f t="shared" ca="1" si="830"/>
        <v>-1.2600000000000051</v>
      </c>
      <c r="L2800" s="343">
        <f t="shared" ca="1" si="821"/>
        <v>0.10078256488289375</v>
      </c>
      <c r="M2800" s="345">
        <f t="shared" ca="1" si="831"/>
        <v>0.22179351607102943</v>
      </c>
      <c r="N2800" s="344">
        <f t="shared" ca="1" si="822"/>
        <v>0.45439815675503387</v>
      </c>
      <c r="O2800" s="4"/>
      <c r="P2800" s="4"/>
      <c r="Q2800" s="3"/>
      <c r="S2800" s="4"/>
      <c r="T2800" s="4" t="b">
        <f t="shared" ca="1" si="823"/>
        <v>0</v>
      </c>
      <c r="U2800" t="b">
        <f t="shared" ca="1" si="824"/>
        <v>0</v>
      </c>
      <c r="W2800" s="317" t="b">
        <f t="shared" ca="1" si="825"/>
        <v>0</v>
      </c>
      <c r="X2800" s="317" t="b">
        <f t="shared" ca="1" si="832"/>
        <v>1</v>
      </c>
      <c r="Y2800" s="317" t="b">
        <f t="shared" ca="1" si="826"/>
        <v>0</v>
      </c>
      <c r="Z2800" t="b">
        <f t="shared" ca="1" si="827"/>
        <v>0</v>
      </c>
      <c r="AA2800" s="37" t="b">
        <f t="shared" ca="1" si="833"/>
        <v>0</v>
      </c>
      <c r="AB2800" t="b">
        <f t="shared" ca="1" si="828"/>
        <v>0</v>
      </c>
      <c r="AD2800" t="b">
        <f t="shared" ca="1" si="834"/>
        <v>0</v>
      </c>
      <c r="AE2800" s="37" t="b">
        <f t="shared" ca="1" si="835"/>
        <v>0</v>
      </c>
      <c r="AF2800" t="b">
        <f t="shared" ca="1" si="836"/>
        <v>0</v>
      </c>
      <c r="AG2800" s="317" t="b">
        <f t="shared" ca="1" si="837"/>
        <v>0</v>
      </c>
      <c r="AH2800" s="317" t="b">
        <f t="shared" ca="1" si="838"/>
        <v>1</v>
      </c>
      <c r="AI2800" s="317" t="b">
        <f t="shared" ca="1" si="839"/>
        <v>0</v>
      </c>
    </row>
    <row r="2801" spans="1:35" x14ac:dyDescent="0.25">
      <c r="A2801">
        <v>2769</v>
      </c>
      <c r="B2801" s="169">
        <f ca="1">OFFSET(InputPriceData!B$15,CalculationsAndCharts!$A2801+$A$11,0,1,1)</f>
        <v>37826</v>
      </c>
      <c r="C2801" s="3">
        <f ca="1">OFFSET(InputPriceData!G$15,CalculationsAndCharts!$A2801+$A$11,IF($C$7,8,0),1,1)</f>
        <v>2945300</v>
      </c>
      <c r="D2801" s="4">
        <f ca="1">OFFSET(InputPriceData!C$15,CalculationsAndCharts!$A2801+$A$11,IF($C$7,8,0),1,1)</f>
        <v>33.5</v>
      </c>
      <c r="E2801" s="4">
        <f ca="1">OFFSET(InputPriceData!D$15,CalculationsAndCharts!$A2801+$A$11,IF($C$7,8,0),1,1)</f>
        <v>33.51</v>
      </c>
      <c r="F2801" s="4">
        <f ca="1">OFFSET(InputPriceData!E$15,CalculationsAndCharts!$A2801+$A$11,IF($C$7,8,0),1,1)</f>
        <v>32.25</v>
      </c>
      <c r="G2801" s="4">
        <f ca="1">OFFSET(InputPriceData!F$15,CalculationsAndCharts!$A2801+$A$11,IF($C$7,8,0),1,1)</f>
        <v>32.32</v>
      </c>
      <c r="H2801" s="133"/>
      <c r="I2801" s="133"/>
      <c r="J2801" s="37">
        <f t="shared" ca="1" si="829"/>
        <v>32</v>
      </c>
      <c r="K2801" s="124">
        <f t="shared" ca="1" si="830"/>
        <v>-1.3900000000000006</v>
      </c>
      <c r="L2801" s="343">
        <f t="shared" ca="1" si="821"/>
        <v>0.22380778614634655</v>
      </c>
      <c r="M2801" s="345">
        <f t="shared" ca="1" si="831"/>
        <v>0.22380778614634655</v>
      </c>
      <c r="N2801" s="344">
        <f t="shared" ca="1" si="822"/>
        <v>1</v>
      </c>
      <c r="O2801" s="4"/>
      <c r="P2801" s="4"/>
      <c r="Q2801" s="3"/>
      <c r="S2801" s="4"/>
      <c r="T2801" s="4" t="b">
        <f t="shared" ca="1" si="823"/>
        <v>0</v>
      </c>
      <c r="U2801" t="b">
        <f t="shared" ca="1" si="824"/>
        <v>0</v>
      </c>
      <c r="W2801" s="317" t="b">
        <f t="shared" ca="1" si="825"/>
        <v>0</v>
      </c>
      <c r="X2801" s="317" t="b">
        <f t="shared" ca="1" si="832"/>
        <v>1</v>
      </c>
      <c r="Y2801" s="317" t="b">
        <f t="shared" ca="1" si="826"/>
        <v>0</v>
      </c>
      <c r="Z2801" t="b">
        <f t="shared" ca="1" si="827"/>
        <v>0</v>
      </c>
      <c r="AA2801" s="37" t="b">
        <f t="shared" ca="1" si="833"/>
        <v>0</v>
      </c>
      <c r="AB2801" t="b">
        <f t="shared" ca="1" si="828"/>
        <v>0</v>
      </c>
      <c r="AD2801" t="b">
        <f t="shared" ca="1" si="834"/>
        <v>0</v>
      </c>
      <c r="AE2801" s="37" t="b">
        <f t="shared" ca="1" si="835"/>
        <v>0</v>
      </c>
      <c r="AF2801" t="b">
        <f t="shared" ca="1" si="836"/>
        <v>0</v>
      </c>
      <c r="AG2801" s="317" t="b">
        <f t="shared" ca="1" si="837"/>
        <v>0</v>
      </c>
      <c r="AH2801" s="317" t="b">
        <f t="shared" ca="1" si="838"/>
        <v>1</v>
      </c>
      <c r="AI2801" s="317" t="b">
        <f t="shared" ca="1" si="839"/>
        <v>0</v>
      </c>
    </row>
    <row r="2802" spans="1:35" x14ac:dyDescent="0.25">
      <c r="A2802">
        <v>2770</v>
      </c>
      <c r="B2802" s="169">
        <f ca="1">OFFSET(InputPriceData!B$15,CalculationsAndCharts!$A2802+$A$11,0,1,1)</f>
        <v>37825</v>
      </c>
      <c r="C2802" s="3">
        <f ca="1">OFFSET(InputPriceData!G$15,CalculationsAndCharts!$A2802+$A$11,IF($C$7,8,0),1,1)</f>
        <v>1426500</v>
      </c>
      <c r="D2802" s="4">
        <f ca="1">OFFSET(InputPriceData!C$15,CalculationsAndCharts!$A2802+$A$11,IF($C$7,8,0),1,1)</f>
        <v>33.56</v>
      </c>
      <c r="E2802" s="4">
        <f ca="1">OFFSET(InputPriceData!D$15,CalculationsAndCharts!$A2802+$A$11,IF($C$7,8,0),1,1)</f>
        <v>33.67</v>
      </c>
      <c r="F2802" s="4">
        <f ca="1">OFFSET(InputPriceData!E$15,CalculationsAndCharts!$A2802+$A$11,IF($C$7,8,0),1,1)</f>
        <v>33.01</v>
      </c>
      <c r="G2802" s="4">
        <f ca="1">OFFSET(InputPriceData!F$15,CalculationsAndCharts!$A2802+$A$11,IF($C$7,8,0),1,1)</f>
        <v>33.56</v>
      </c>
      <c r="H2802" s="133"/>
      <c r="I2802" s="133"/>
      <c r="J2802" s="37">
        <f t="shared" ca="1" si="829"/>
        <v>31</v>
      </c>
      <c r="K2802" s="124">
        <f t="shared" ca="1" si="830"/>
        <v>0.44000000000000483</v>
      </c>
      <c r="L2802" s="343">
        <f t="shared" ca="1" si="821"/>
        <v>0.22481523319720037</v>
      </c>
      <c r="M2802" s="345">
        <f t="shared" ca="1" si="831"/>
        <v>0.22481523319720037</v>
      </c>
      <c r="N2802" s="344">
        <f t="shared" ca="1" si="822"/>
        <v>1</v>
      </c>
      <c r="O2802" s="4"/>
      <c r="P2802" s="4"/>
      <c r="Q2802" s="3"/>
      <c r="S2802" s="4"/>
      <c r="T2802" s="4" t="b">
        <f t="shared" ca="1" si="823"/>
        <v>0</v>
      </c>
      <c r="U2802" t="b">
        <f t="shared" ca="1" si="824"/>
        <v>0</v>
      </c>
      <c r="W2802" s="317" t="b">
        <f t="shared" ca="1" si="825"/>
        <v>0</v>
      </c>
      <c r="X2802" s="317" t="b">
        <f t="shared" ca="1" si="832"/>
        <v>1</v>
      </c>
      <c r="Y2802" s="317" t="b">
        <f t="shared" ca="1" si="826"/>
        <v>0</v>
      </c>
      <c r="Z2802" t="b">
        <f t="shared" ca="1" si="827"/>
        <v>0</v>
      </c>
      <c r="AA2802" s="37" t="b">
        <f t="shared" ca="1" si="833"/>
        <v>0</v>
      </c>
      <c r="AB2802" t="b">
        <f t="shared" ca="1" si="828"/>
        <v>0</v>
      </c>
      <c r="AD2802" t="b">
        <f t="shared" ca="1" si="834"/>
        <v>0</v>
      </c>
      <c r="AE2802" s="37" t="b">
        <f t="shared" ca="1" si="835"/>
        <v>0</v>
      </c>
      <c r="AF2802" t="b">
        <f t="shared" ca="1" si="836"/>
        <v>0</v>
      </c>
      <c r="AG2802" s="317" t="b">
        <f t="shared" ca="1" si="837"/>
        <v>0</v>
      </c>
      <c r="AH2802" s="317" t="b">
        <f t="shared" ca="1" si="838"/>
        <v>1</v>
      </c>
      <c r="AI2802" s="317" t="b">
        <f t="shared" ca="1" si="839"/>
        <v>0</v>
      </c>
    </row>
    <row r="2803" spans="1:35" x14ac:dyDescent="0.25">
      <c r="A2803">
        <v>2771</v>
      </c>
      <c r="B2803" s="169">
        <f ca="1">OFFSET(InputPriceData!B$15,CalculationsAndCharts!$A2803+$A$11,0,1,1)</f>
        <v>37824</v>
      </c>
      <c r="C2803" s="3">
        <f ca="1">OFFSET(InputPriceData!G$15,CalculationsAndCharts!$A2803+$A$11,IF($C$7,8,0),1,1)</f>
        <v>1972600</v>
      </c>
      <c r="D2803" s="4">
        <f ca="1">OFFSET(InputPriceData!C$15,CalculationsAndCharts!$A2803+$A$11,IF($C$7,8,0),1,1)</f>
        <v>33.119999999999997</v>
      </c>
      <c r="E2803" s="4">
        <f ca="1">OFFSET(InputPriceData!D$15,CalculationsAndCharts!$A2803+$A$11,IF($C$7,8,0),1,1)</f>
        <v>33.97</v>
      </c>
      <c r="F2803" s="4">
        <f ca="1">OFFSET(InputPriceData!E$15,CalculationsAndCharts!$A2803+$A$11,IF($C$7,8,0),1,1)</f>
        <v>33.090000000000003</v>
      </c>
      <c r="G2803" s="4">
        <f ca="1">OFFSET(InputPriceData!F$15,CalculationsAndCharts!$A2803+$A$11,IF($C$7,8,0),1,1)</f>
        <v>33.71</v>
      </c>
      <c r="H2803" s="133"/>
      <c r="I2803" s="133"/>
      <c r="J2803" s="37">
        <f t="shared" ca="1" si="829"/>
        <v>30</v>
      </c>
      <c r="K2803" s="124">
        <f t="shared" ca="1" si="830"/>
        <v>0.46000000000000085</v>
      </c>
      <c r="L2803" s="343">
        <f t="shared" ca="1" si="821"/>
        <v>0.14016456453151299</v>
      </c>
      <c r="M2803" s="345">
        <f t="shared" ca="1" si="831"/>
        <v>0.1844874213925346</v>
      </c>
      <c r="N2803" s="344">
        <f t="shared" ca="1" si="822"/>
        <v>0.75975133412095508</v>
      </c>
      <c r="O2803" s="4"/>
      <c r="P2803" s="4"/>
      <c r="Q2803" s="3"/>
      <c r="S2803" s="4"/>
      <c r="T2803" s="4" t="b">
        <f t="shared" ca="1" si="823"/>
        <v>0</v>
      </c>
      <c r="U2803" t="b">
        <f t="shared" ca="1" si="824"/>
        <v>0</v>
      </c>
      <c r="W2803" s="317" t="b">
        <f t="shared" ca="1" si="825"/>
        <v>1</v>
      </c>
      <c r="X2803" s="317" t="b">
        <f t="shared" ca="1" si="832"/>
        <v>1</v>
      </c>
      <c r="Y2803" s="317" t="b">
        <f t="shared" ca="1" si="826"/>
        <v>0</v>
      </c>
      <c r="Z2803" t="b">
        <f t="shared" ca="1" si="827"/>
        <v>0</v>
      </c>
      <c r="AA2803" s="37" t="b">
        <f t="shared" ca="1" si="833"/>
        <v>0</v>
      </c>
      <c r="AB2803" t="b">
        <f t="shared" ca="1" si="828"/>
        <v>1</v>
      </c>
      <c r="AD2803" t="b">
        <f t="shared" ca="1" si="834"/>
        <v>0</v>
      </c>
      <c r="AE2803" s="37" t="b">
        <f t="shared" ca="1" si="835"/>
        <v>0</v>
      </c>
      <c r="AF2803" t="b">
        <f t="shared" ca="1" si="836"/>
        <v>1</v>
      </c>
      <c r="AG2803" s="317" t="b">
        <f t="shared" ca="1" si="837"/>
        <v>1</v>
      </c>
      <c r="AH2803" s="317" t="b">
        <f t="shared" ca="1" si="838"/>
        <v>1</v>
      </c>
      <c r="AI2803" s="317" t="b">
        <f t="shared" ca="1" si="839"/>
        <v>0</v>
      </c>
    </row>
    <row r="2804" spans="1:35" x14ac:dyDescent="0.25">
      <c r="A2804">
        <v>2772</v>
      </c>
      <c r="B2804" s="169">
        <f ca="1">OFFSET(InputPriceData!B$15,CalculationsAndCharts!$A2804+$A$11,0,1,1)</f>
        <v>37823</v>
      </c>
      <c r="C2804" s="3">
        <f ca="1">OFFSET(InputPriceData!G$15,CalculationsAndCharts!$A2804+$A$11,IF($C$7,8,0),1,1)</f>
        <v>1762500</v>
      </c>
      <c r="D2804" s="4">
        <f ca="1">OFFSET(InputPriceData!C$15,CalculationsAndCharts!$A2804+$A$11,IF($C$7,8,0),1,1)</f>
        <v>33.35</v>
      </c>
      <c r="E2804" s="4">
        <f ca="1">OFFSET(InputPriceData!D$15,CalculationsAndCharts!$A2804+$A$11,IF($C$7,8,0),1,1)</f>
        <v>33.590000000000003</v>
      </c>
      <c r="F2804" s="4">
        <f ca="1">OFFSET(InputPriceData!E$15,CalculationsAndCharts!$A2804+$A$11,IF($C$7,8,0),1,1)</f>
        <v>32.94</v>
      </c>
      <c r="G2804" s="4">
        <f ca="1">OFFSET(InputPriceData!F$15,CalculationsAndCharts!$A2804+$A$11,IF($C$7,8,0),1,1)</f>
        <v>33.119999999999997</v>
      </c>
      <c r="H2804" s="133"/>
      <c r="I2804" s="133"/>
      <c r="J2804" s="37">
        <f t="shared" ca="1" si="829"/>
        <v>29</v>
      </c>
      <c r="K2804" s="124">
        <f t="shared" ca="1" si="830"/>
        <v>0.68999999999999773</v>
      </c>
      <c r="L2804" s="343">
        <f t="shared" ca="1" si="821"/>
        <v>4.6344549818891904E-2</v>
      </c>
      <c r="M2804" s="345">
        <f t="shared" ca="1" si="831"/>
        <v>0.1861628873789451</v>
      </c>
      <c r="N2804" s="344">
        <f t="shared" ca="1" si="822"/>
        <v>0.24894623451211814</v>
      </c>
      <c r="O2804" s="4"/>
      <c r="P2804" s="4"/>
      <c r="Q2804" s="3"/>
      <c r="S2804" s="4"/>
      <c r="T2804" s="4" t="b">
        <f t="shared" ca="1" si="823"/>
        <v>1</v>
      </c>
      <c r="U2804" t="b">
        <f t="shared" ca="1" si="824"/>
        <v>0</v>
      </c>
      <c r="W2804" s="317" t="b">
        <f t="shared" ca="1" si="825"/>
        <v>0</v>
      </c>
      <c r="X2804" s="317" t="b">
        <f t="shared" ca="1" si="832"/>
        <v>0</v>
      </c>
      <c r="Y2804" s="317" t="b">
        <f t="shared" ca="1" si="826"/>
        <v>0</v>
      </c>
      <c r="Z2804" t="b">
        <f t="shared" ca="1" si="827"/>
        <v>0</v>
      </c>
      <c r="AA2804" s="37" t="b">
        <f t="shared" ca="1" si="833"/>
        <v>1</v>
      </c>
      <c r="AB2804" t="b">
        <f t="shared" ca="1" si="828"/>
        <v>0</v>
      </c>
      <c r="AD2804" t="b">
        <f t="shared" ca="1" si="834"/>
        <v>0</v>
      </c>
      <c r="AE2804" s="37" t="b">
        <f t="shared" ca="1" si="835"/>
        <v>1</v>
      </c>
      <c r="AF2804" t="b">
        <f t="shared" ca="1" si="836"/>
        <v>0</v>
      </c>
      <c r="AG2804" s="317" t="b">
        <f t="shared" ca="1" si="837"/>
        <v>0</v>
      </c>
      <c r="AH2804" s="317" t="b">
        <f t="shared" ca="1" si="838"/>
        <v>0</v>
      </c>
      <c r="AI2804" s="317" t="b">
        <f t="shared" ca="1" si="839"/>
        <v>0</v>
      </c>
    </row>
    <row r="2805" spans="1:35" x14ac:dyDescent="0.25">
      <c r="A2805">
        <v>2773</v>
      </c>
      <c r="B2805" s="169">
        <f ca="1">OFFSET(InputPriceData!B$15,CalculationsAndCharts!$A2805+$A$11,0,1,1)</f>
        <v>37820</v>
      </c>
      <c r="C2805" s="3">
        <f ca="1">OFFSET(InputPriceData!G$15,CalculationsAndCharts!$A2805+$A$11,IF($C$7,8,0),1,1)</f>
        <v>2129100</v>
      </c>
      <c r="D2805" s="4">
        <f ca="1">OFFSET(InputPriceData!C$15,CalculationsAndCharts!$A2805+$A$11,IF($C$7,8,0),1,1)</f>
        <v>32.700000000000003</v>
      </c>
      <c r="E2805" s="4">
        <f ca="1">OFFSET(InputPriceData!D$15,CalculationsAndCharts!$A2805+$A$11,IF($C$7,8,0),1,1)</f>
        <v>33.31</v>
      </c>
      <c r="F2805" s="4">
        <f ca="1">OFFSET(InputPriceData!E$15,CalculationsAndCharts!$A2805+$A$11,IF($C$7,8,0),1,1)</f>
        <v>32.479999999999997</v>
      </c>
      <c r="G2805" s="4">
        <f ca="1">OFFSET(InputPriceData!F$15,CalculationsAndCharts!$A2805+$A$11,IF($C$7,8,0),1,1)</f>
        <v>33.25</v>
      </c>
      <c r="H2805" s="133"/>
      <c r="I2805" s="133"/>
      <c r="J2805" s="37">
        <f t="shared" ca="1" si="829"/>
        <v>28</v>
      </c>
      <c r="K2805" s="124">
        <f t="shared" ca="1" si="830"/>
        <v>0.39999999999999858</v>
      </c>
      <c r="L2805" s="343">
        <f t="shared" ca="1" si="821"/>
        <v>-3.481301869931161E-2</v>
      </c>
      <c r="M2805" s="345">
        <f t="shared" ca="1" si="831"/>
        <v>0.18785356950448548</v>
      </c>
      <c r="N2805" s="344">
        <f t="shared" ca="1" si="822"/>
        <v>-0.18531997444147774</v>
      </c>
      <c r="O2805" s="4"/>
      <c r="P2805" s="4"/>
      <c r="Q2805" s="3"/>
      <c r="S2805" s="4"/>
      <c r="T2805" s="4" t="b">
        <f t="shared" ca="1" si="823"/>
        <v>0</v>
      </c>
      <c r="U2805" t="b">
        <f t="shared" ca="1" si="824"/>
        <v>0</v>
      </c>
      <c r="W2805" s="317" t="b">
        <f t="shared" ca="1" si="825"/>
        <v>0</v>
      </c>
      <c r="X2805" s="317" t="b">
        <f t="shared" ca="1" si="832"/>
        <v>0</v>
      </c>
      <c r="Y2805" s="317" t="b">
        <f t="shared" ca="1" si="826"/>
        <v>0</v>
      </c>
      <c r="Z2805" t="b">
        <f t="shared" ca="1" si="827"/>
        <v>0</v>
      </c>
      <c r="AA2805" s="37" t="b">
        <f t="shared" ca="1" si="833"/>
        <v>1</v>
      </c>
      <c r="AB2805" t="b">
        <f t="shared" ca="1" si="828"/>
        <v>0</v>
      </c>
      <c r="AD2805" t="b">
        <f t="shared" ca="1" si="834"/>
        <v>0</v>
      </c>
      <c r="AE2805" s="37" t="b">
        <f t="shared" ca="1" si="835"/>
        <v>1</v>
      </c>
      <c r="AF2805" t="b">
        <f t="shared" ca="1" si="836"/>
        <v>0</v>
      </c>
      <c r="AG2805" s="317" t="b">
        <f t="shared" ca="1" si="837"/>
        <v>0</v>
      </c>
      <c r="AH2805" s="317" t="b">
        <f t="shared" ca="1" si="838"/>
        <v>0</v>
      </c>
      <c r="AI2805" s="317" t="b">
        <f t="shared" ca="1" si="839"/>
        <v>0</v>
      </c>
    </row>
    <row r="2806" spans="1:35" x14ac:dyDescent="0.25">
      <c r="A2806">
        <v>2774</v>
      </c>
      <c r="B2806" s="169">
        <f ca="1">OFFSET(InputPriceData!B$15,CalculationsAndCharts!$A2806+$A$11,0,1,1)</f>
        <v>37819</v>
      </c>
      <c r="C2806" s="3">
        <f ca="1">OFFSET(InputPriceData!G$15,CalculationsAndCharts!$A2806+$A$11,IF($C$7,8,0),1,1)</f>
        <v>2015000</v>
      </c>
      <c r="D2806" s="4">
        <f ca="1">OFFSET(InputPriceData!C$15,CalculationsAndCharts!$A2806+$A$11,IF($C$7,8,0),1,1)</f>
        <v>32.700000000000003</v>
      </c>
      <c r="E2806" s="4">
        <f ca="1">OFFSET(InputPriceData!D$15,CalculationsAndCharts!$A2806+$A$11,IF($C$7,8,0),1,1)</f>
        <v>33</v>
      </c>
      <c r="F2806" s="4">
        <f ca="1">OFFSET(InputPriceData!E$15,CalculationsAndCharts!$A2806+$A$11,IF($C$7,8,0),1,1)</f>
        <v>32.29</v>
      </c>
      <c r="G2806" s="4">
        <f ca="1">OFFSET(InputPriceData!F$15,CalculationsAndCharts!$A2806+$A$11,IF($C$7,8,0),1,1)</f>
        <v>32.43</v>
      </c>
      <c r="H2806" s="133"/>
      <c r="I2806" s="133"/>
      <c r="J2806" s="37">
        <f t="shared" ca="1" si="829"/>
        <v>27</v>
      </c>
      <c r="K2806" s="124">
        <f t="shared" ca="1" si="830"/>
        <v>8.9999999999996305E-2</v>
      </c>
      <c r="L2806" s="343">
        <f t="shared" ca="1" si="821"/>
        <v>-8.9923426118069846E-2</v>
      </c>
      <c r="M2806" s="345">
        <f t="shared" ca="1" si="831"/>
        <v>0.18955960595810845</v>
      </c>
      <c r="N2806" s="344">
        <f t="shared" ca="1" si="822"/>
        <v>-0.47438073983938539</v>
      </c>
      <c r="O2806" s="4"/>
      <c r="P2806" s="4"/>
      <c r="Q2806" s="3"/>
      <c r="S2806" s="4"/>
      <c r="T2806" s="4" t="b">
        <f t="shared" ca="1" si="823"/>
        <v>0</v>
      </c>
      <c r="U2806" t="b">
        <f t="shared" ca="1" si="824"/>
        <v>0</v>
      </c>
      <c r="W2806" s="317" t="b">
        <f t="shared" ca="1" si="825"/>
        <v>0</v>
      </c>
      <c r="X2806" s="317" t="b">
        <f t="shared" ca="1" si="832"/>
        <v>0</v>
      </c>
      <c r="Y2806" s="317" t="b">
        <f t="shared" ca="1" si="826"/>
        <v>0</v>
      </c>
      <c r="Z2806" t="b">
        <f t="shared" ca="1" si="827"/>
        <v>0</v>
      </c>
      <c r="AA2806" s="37" t="b">
        <f t="shared" ca="1" si="833"/>
        <v>1</v>
      </c>
      <c r="AB2806" t="b">
        <f t="shared" ca="1" si="828"/>
        <v>0</v>
      </c>
      <c r="AD2806" t="b">
        <f t="shared" ca="1" si="834"/>
        <v>0</v>
      </c>
      <c r="AE2806" s="37" t="b">
        <f t="shared" ca="1" si="835"/>
        <v>1</v>
      </c>
      <c r="AF2806" t="b">
        <f t="shared" ca="1" si="836"/>
        <v>0</v>
      </c>
      <c r="AG2806" s="317" t="b">
        <f t="shared" ca="1" si="837"/>
        <v>0</v>
      </c>
      <c r="AH2806" s="317" t="b">
        <f t="shared" ca="1" si="838"/>
        <v>0</v>
      </c>
      <c r="AI2806" s="317" t="b">
        <f t="shared" ca="1" si="839"/>
        <v>0</v>
      </c>
    </row>
    <row r="2807" spans="1:35" x14ac:dyDescent="0.25">
      <c r="A2807">
        <v>2775</v>
      </c>
      <c r="B2807" s="169">
        <f ca="1">OFFSET(InputPriceData!B$15,CalculationsAndCharts!$A2807+$A$11,0,1,1)</f>
        <v>37818</v>
      </c>
      <c r="C2807" s="3">
        <f ca="1">OFFSET(InputPriceData!G$15,CalculationsAndCharts!$A2807+$A$11,IF($C$7,8,0),1,1)</f>
        <v>3048800</v>
      </c>
      <c r="D2807" s="4">
        <f ca="1">OFFSET(InputPriceData!C$15,CalculationsAndCharts!$A2807+$A$11,IF($C$7,8,0),1,1)</f>
        <v>32.15</v>
      </c>
      <c r="E2807" s="4">
        <f ca="1">OFFSET(InputPriceData!D$15,CalculationsAndCharts!$A2807+$A$11,IF($C$7,8,0),1,1)</f>
        <v>32.96</v>
      </c>
      <c r="F2807" s="4">
        <f ca="1">OFFSET(InputPriceData!E$15,CalculationsAndCharts!$A2807+$A$11,IF($C$7,8,0),1,1)</f>
        <v>32.14</v>
      </c>
      <c r="G2807" s="4">
        <f ca="1">OFFSET(InputPriceData!F$15,CalculationsAndCharts!$A2807+$A$11,IF($C$7,8,0),1,1)</f>
        <v>32.85</v>
      </c>
      <c r="H2807" s="133"/>
      <c r="I2807" s="133"/>
      <c r="J2807" s="37">
        <f t="shared" ca="1" si="829"/>
        <v>26</v>
      </c>
      <c r="K2807" s="124">
        <f t="shared" ca="1" si="830"/>
        <v>0.57000000000000028</v>
      </c>
      <c r="L2807" s="343">
        <f t="shared" ca="1" si="821"/>
        <v>-0.13459106131995457</v>
      </c>
      <c r="M2807" s="345">
        <f t="shared" ca="1" si="831"/>
        <v>0.1912811361837623</v>
      </c>
      <c r="N2807" s="344">
        <f t="shared" ca="1" si="822"/>
        <v>-0.70362955806919714</v>
      </c>
      <c r="O2807" s="4"/>
      <c r="P2807" s="4"/>
      <c r="Q2807" s="3"/>
      <c r="S2807" s="4"/>
      <c r="T2807" s="4" t="b">
        <f t="shared" ca="1" si="823"/>
        <v>0</v>
      </c>
      <c r="U2807" t="b">
        <f t="shared" ca="1" si="824"/>
        <v>0</v>
      </c>
      <c r="W2807" s="317" t="b">
        <f t="shared" ca="1" si="825"/>
        <v>0</v>
      </c>
      <c r="X2807" s="317" t="b">
        <f t="shared" ca="1" si="832"/>
        <v>0</v>
      </c>
      <c r="Y2807" s="317" t="b">
        <f t="shared" ca="1" si="826"/>
        <v>0</v>
      </c>
      <c r="Z2807" t="b">
        <f t="shared" ca="1" si="827"/>
        <v>0</v>
      </c>
      <c r="AA2807" s="37" t="b">
        <f t="shared" ca="1" si="833"/>
        <v>1</v>
      </c>
      <c r="AB2807" t="b">
        <f t="shared" ca="1" si="828"/>
        <v>0</v>
      </c>
      <c r="AD2807" t="b">
        <f t="shared" ca="1" si="834"/>
        <v>0</v>
      </c>
      <c r="AE2807" s="37" t="b">
        <f t="shared" ca="1" si="835"/>
        <v>1</v>
      </c>
      <c r="AF2807" t="b">
        <f t="shared" ca="1" si="836"/>
        <v>0</v>
      </c>
      <c r="AG2807" s="317" t="b">
        <f t="shared" ca="1" si="837"/>
        <v>0</v>
      </c>
      <c r="AH2807" s="317" t="b">
        <f t="shared" ca="1" si="838"/>
        <v>0</v>
      </c>
      <c r="AI2807" s="317" t="b">
        <f t="shared" ca="1" si="839"/>
        <v>0</v>
      </c>
    </row>
    <row r="2808" spans="1:35" x14ac:dyDescent="0.25">
      <c r="A2808">
        <v>2776</v>
      </c>
      <c r="B2808" s="169">
        <f ca="1">OFFSET(InputPriceData!B$15,CalculationsAndCharts!$A2808+$A$11,0,1,1)</f>
        <v>37817</v>
      </c>
      <c r="C2808" s="3">
        <f ca="1">OFFSET(InputPriceData!G$15,CalculationsAndCharts!$A2808+$A$11,IF($C$7,8,0),1,1)</f>
        <v>2569400</v>
      </c>
      <c r="D2808" s="4">
        <f ca="1">OFFSET(InputPriceData!C$15,CalculationsAndCharts!$A2808+$A$11,IF($C$7,8,0),1,1)</f>
        <v>32.28</v>
      </c>
      <c r="E2808" s="4">
        <f ca="1">OFFSET(InputPriceData!D$15,CalculationsAndCharts!$A2808+$A$11,IF($C$7,8,0),1,1)</f>
        <v>32.5</v>
      </c>
      <c r="F2808" s="4">
        <f ca="1">OFFSET(InputPriceData!E$15,CalculationsAndCharts!$A2808+$A$11,IF($C$7,8,0),1,1)</f>
        <v>32.06</v>
      </c>
      <c r="G2808" s="4">
        <f ca="1">OFFSET(InputPriceData!F$15,CalculationsAndCharts!$A2808+$A$11,IF($C$7,8,0),1,1)</f>
        <v>32.340000000000003</v>
      </c>
      <c r="H2808" s="133"/>
      <c r="I2808" s="133"/>
      <c r="J2808" s="37">
        <f t="shared" ca="1" si="829"/>
        <v>25</v>
      </c>
      <c r="K2808" s="124">
        <f t="shared" ca="1" si="830"/>
        <v>-0.22999999999999687</v>
      </c>
      <c r="L2808" s="343">
        <f t="shared" ca="1" si="821"/>
        <v>-0.1469996923486202</v>
      </c>
      <c r="M2808" s="345">
        <f t="shared" ca="1" si="831"/>
        <v>0.1930183008917884</v>
      </c>
      <c r="N2808" s="344">
        <f t="shared" ca="1" si="822"/>
        <v>-0.76158422113057789</v>
      </c>
      <c r="O2808" s="4"/>
      <c r="P2808" s="4"/>
      <c r="Q2808" s="3"/>
      <c r="S2808" s="4"/>
      <c r="T2808" s="4" t="b">
        <f t="shared" ca="1" si="823"/>
        <v>0</v>
      </c>
      <c r="U2808" t="b">
        <f t="shared" ca="1" si="824"/>
        <v>0</v>
      </c>
      <c r="W2808" s="317" t="b">
        <f t="shared" ca="1" si="825"/>
        <v>0</v>
      </c>
      <c r="X2808" s="317" t="b">
        <f t="shared" ca="1" si="832"/>
        <v>0</v>
      </c>
      <c r="Y2808" s="317" t="b">
        <f t="shared" ca="1" si="826"/>
        <v>0</v>
      </c>
      <c r="Z2808" t="b">
        <f t="shared" ca="1" si="827"/>
        <v>0</v>
      </c>
      <c r="AA2808" s="37" t="b">
        <f t="shared" ca="1" si="833"/>
        <v>1</v>
      </c>
      <c r="AB2808" t="b">
        <f t="shared" ca="1" si="828"/>
        <v>0</v>
      </c>
      <c r="AD2808" t="b">
        <f t="shared" ca="1" si="834"/>
        <v>0</v>
      </c>
      <c r="AE2808" s="37" t="b">
        <f t="shared" ca="1" si="835"/>
        <v>1</v>
      </c>
      <c r="AF2808" t="b">
        <f t="shared" ca="1" si="836"/>
        <v>0</v>
      </c>
      <c r="AG2808" s="317" t="b">
        <f t="shared" ca="1" si="837"/>
        <v>0</v>
      </c>
      <c r="AH2808" s="317" t="b">
        <f t="shared" ca="1" si="838"/>
        <v>0</v>
      </c>
      <c r="AI2808" s="317" t="b">
        <f t="shared" ca="1" si="839"/>
        <v>0</v>
      </c>
    </row>
    <row r="2809" spans="1:35" x14ac:dyDescent="0.25">
      <c r="A2809">
        <v>2777</v>
      </c>
      <c r="B2809" s="169">
        <f ca="1">OFFSET(InputPriceData!B$15,CalculationsAndCharts!$A2809+$A$11,0,1,1)</f>
        <v>37816</v>
      </c>
      <c r="C2809" s="3">
        <f ca="1">OFFSET(InputPriceData!G$15,CalculationsAndCharts!$A2809+$A$11,IF($C$7,8,0),1,1)</f>
        <v>1778500</v>
      </c>
      <c r="D2809" s="4">
        <f ca="1">OFFSET(InputPriceData!C$15,CalculationsAndCharts!$A2809+$A$11,IF($C$7,8,0),1,1)</f>
        <v>32.9</v>
      </c>
      <c r="E2809" s="4">
        <f ca="1">OFFSET(InputPriceData!D$15,CalculationsAndCharts!$A2809+$A$11,IF($C$7,8,0),1,1)</f>
        <v>32.9</v>
      </c>
      <c r="F2809" s="4">
        <f ca="1">OFFSET(InputPriceData!E$15,CalculationsAndCharts!$A2809+$A$11,IF($C$7,8,0),1,1)</f>
        <v>32.229999999999997</v>
      </c>
      <c r="G2809" s="4">
        <f ca="1">OFFSET(InputPriceData!F$15,CalculationsAndCharts!$A2809+$A$11,IF($C$7,8,0),1,1)</f>
        <v>32.28</v>
      </c>
      <c r="H2809" s="133"/>
      <c r="I2809" s="133"/>
      <c r="J2809" s="37">
        <f t="shared" ca="1" si="829"/>
        <v>24</v>
      </c>
      <c r="K2809" s="124">
        <f t="shared" ca="1" si="830"/>
        <v>-0.25</v>
      </c>
      <c r="L2809" s="343">
        <f t="shared" ca="1" si="821"/>
        <v>-0.12729183934588251</v>
      </c>
      <c r="M2809" s="345">
        <f t="shared" ca="1" si="831"/>
        <v>0.19477124207042221</v>
      </c>
      <c r="N2809" s="344">
        <f t="shared" ca="1" si="822"/>
        <v>-0.65354534885524018</v>
      </c>
      <c r="O2809" s="4"/>
      <c r="P2809" s="4"/>
      <c r="Q2809" s="3"/>
      <c r="S2809" s="4"/>
      <c r="T2809" s="4" t="b">
        <f t="shared" ca="1" si="823"/>
        <v>0</v>
      </c>
      <c r="U2809" t="b">
        <f t="shared" ca="1" si="824"/>
        <v>0</v>
      </c>
      <c r="W2809" s="317" t="b">
        <f t="shared" ca="1" si="825"/>
        <v>0</v>
      </c>
      <c r="X2809" s="317" t="b">
        <f t="shared" ca="1" si="832"/>
        <v>0</v>
      </c>
      <c r="Y2809" s="317" t="b">
        <f t="shared" ca="1" si="826"/>
        <v>0</v>
      </c>
      <c r="Z2809" t="b">
        <f t="shared" ca="1" si="827"/>
        <v>0</v>
      </c>
      <c r="AA2809" s="37" t="b">
        <f t="shared" ca="1" si="833"/>
        <v>1</v>
      </c>
      <c r="AB2809" t="b">
        <f t="shared" ca="1" si="828"/>
        <v>0</v>
      </c>
      <c r="AD2809" t="b">
        <f t="shared" ca="1" si="834"/>
        <v>0</v>
      </c>
      <c r="AE2809" s="37" t="b">
        <f t="shared" ca="1" si="835"/>
        <v>1</v>
      </c>
      <c r="AF2809" t="b">
        <f t="shared" ca="1" si="836"/>
        <v>0</v>
      </c>
      <c r="AG2809" s="317" t="b">
        <f t="shared" ca="1" si="837"/>
        <v>0</v>
      </c>
      <c r="AH2809" s="317" t="b">
        <f t="shared" ca="1" si="838"/>
        <v>0</v>
      </c>
      <c r="AI2809" s="317" t="b">
        <f t="shared" ca="1" si="839"/>
        <v>0</v>
      </c>
    </row>
    <row r="2810" spans="1:35" x14ac:dyDescent="0.25">
      <c r="A2810">
        <v>2778</v>
      </c>
      <c r="B2810" s="169">
        <f ca="1">OFFSET(InputPriceData!B$15,CalculationsAndCharts!$A2810+$A$11,0,1,1)</f>
        <v>37813</v>
      </c>
      <c r="C2810" s="3">
        <f ca="1">OFFSET(InputPriceData!G$15,CalculationsAndCharts!$A2810+$A$11,IF($C$7,8,0),1,1)</f>
        <v>1899100</v>
      </c>
      <c r="D2810" s="4">
        <f ca="1">OFFSET(InputPriceData!C$15,CalculationsAndCharts!$A2810+$A$11,IF($C$7,8,0),1,1)</f>
        <v>32.700000000000003</v>
      </c>
      <c r="E2810" s="4">
        <f ca="1">OFFSET(InputPriceData!D$15,CalculationsAndCharts!$A2810+$A$11,IF($C$7,8,0),1,1)</f>
        <v>32.78</v>
      </c>
      <c r="F2810" s="4">
        <f ca="1">OFFSET(InputPriceData!E$15,CalculationsAndCharts!$A2810+$A$11,IF($C$7,8,0),1,1)</f>
        <v>32.39</v>
      </c>
      <c r="G2810" s="4">
        <f ca="1">OFFSET(InputPriceData!F$15,CalculationsAndCharts!$A2810+$A$11,IF($C$7,8,0),1,1)</f>
        <v>32.57</v>
      </c>
      <c r="H2810" s="133"/>
      <c r="I2810" s="133"/>
      <c r="J2810" s="37">
        <f t="shared" ca="1" si="829"/>
        <v>23</v>
      </c>
      <c r="K2810" s="124">
        <f t="shared" ca="1" si="830"/>
        <v>-9.9999999999980105E-3</v>
      </c>
      <c r="L2810" s="343">
        <f t="shared" ca="1" si="821"/>
        <v>-0.11044822220813624</v>
      </c>
      <c r="M2810" s="345">
        <f t="shared" ca="1" si="831"/>
        <v>0.1965401029973988</v>
      </c>
      <c r="N2810" s="344">
        <f t="shared" ca="1" si="822"/>
        <v>-0.56196277769121772</v>
      </c>
      <c r="O2810" s="4"/>
      <c r="P2810" s="4"/>
      <c r="Q2810" s="3"/>
      <c r="S2810" s="4"/>
      <c r="T2810" s="4" t="b">
        <f t="shared" ca="1" si="823"/>
        <v>0</v>
      </c>
      <c r="U2810" t="b">
        <f t="shared" ca="1" si="824"/>
        <v>0</v>
      </c>
      <c r="W2810" s="317" t="b">
        <f t="shared" ca="1" si="825"/>
        <v>0</v>
      </c>
      <c r="X2810" s="317" t="b">
        <f t="shared" ca="1" si="832"/>
        <v>0</v>
      </c>
      <c r="Y2810" s="317" t="b">
        <f t="shared" ca="1" si="826"/>
        <v>0</v>
      </c>
      <c r="Z2810" t="b">
        <f t="shared" ca="1" si="827"/>
        <v>0</v>
      </c>
      <c r="AA2810" s="37" t="b">
        <f t="shared" ca="1" si="833"/>
        <v>1</v>
      </c>
      <c r="AB2810" t="b">
        <f t="shared" ca="1" si="828"/>
        <v>0</v>
      </c>
      <c r="AD2810" t="b">
        <f t="shared" ca="1" si="834"/>
        <v>0</v>
      </c>
      <c r="AE2810" s="37" t="b">
        <f t="shared" ca="1" si="835"/>
        <v>1</v>
      </c>
      <c r="AF2810" t="b">
        <f t="shared" ca="1" si="836"/>
        <v>0</v>
      </c>
      <c r="AG2810" s="317" t="b">
        <f t="shared" ca="1" si="837"/>
        <v>0</v>
      </c>
      <c r="AH2810" s="317" t="b">
        <f t="shared" ca="1" si="838"/>
        <v>0</v>
      </c>
      <c r="AI2810" s="317" t="b">
        <f t="shared" ca="1" si="839"/>
        <v>0</v>
      </c>
    </row>
    <row r="2811" spans="1:35" x14ac:dyDescent="0.25">
      <c r="A2811">
        <v>2779</v>
      </c>
      <c r="B2811" s="169">
        <f ca="1">OFFSET(InputPriceData!B$15,CalculationsAndCharts!$A2811+$A$11,0,1,1)</f>
        <v>37812</v>
      </c>
      <c r="C2811" s="3">
        <f ca="1">OFFSET(InputPriceData!G$15,CalculationsAndCharts!$A2811+$A$11,IF($C$7,8,0),1,1)</f>
        <v>1881300</v>
      </c>
      <c r="D2811" s="4">
        <f ca="1">OFFSET(InputPriceData!C$15,CalculationsAndCharts!$A2811+$A$11,IF($C$7,8,0),1,1)</f>
        <v>32.58</v>
      </c>
      <c r="E2811" s="4">
        <f ca="1">OFFSET(InputPriceData!D$15,CalculationsAndCharts!$A2811+$A$11,IF($C$7,8,0),1,1)</f>
        <v>32.9</v>
      </c>
      <c r="F2811" s="4">
        <f ca="1">OFFSET(InputPriceData!E$15,CalculationsAndCharts!$A2811+$A$11,IF($C$7,8,0),1,1)</f>
        <v>32.299999999999997</v>
      </c>
      <c r="G2811" s="4">
        <f ca="1">OFFSET(InputPriceData!F$15,CalculationsAndCharts!$A2811+$A$11,IF($C$7,8,0),1,1)</f>
        <v>32.53</v>
      </c>
      <c r="H2811" s="133"/>
      <c r="I2811" s="133"/>
      <c r="J2811" s="37">
        <f t="shared" ca="1" si="829"/>
        <v>22</v>
      </c>
      <c r="K2811" s="124">
        <f t="shared" ca="1" si="830"/>
        <v>-6.0000000000002274E-2</v>
      </c>
      <c r="L2811" s="343">
        <f t="shared" ca="1" si="821"/>
        <v>-8.6593294550527458E-2</v>
      </c>
      <c r="M2811" s="345">
        <f t="shared" ca="1" si="831"/>
        <v>0.19832502825166376</v>
      </c>
      <c r="N2811" s="344">
        <f t="shared" ca="1" si="822"/>
        <v>-0.43662312978796219</v>
      </c>
      <c r="O2811" s="4"/>
      <c r="P2811" s="4"/>
      <c r="Q2811" s="3"/>
      <c r="S2811" s="4"/>
      <c r="T2811" s="4" t="b">
        <f t="shared" ca="1" si="823"/>
        <v>0</v>
      </c>
      <c r="U2811" t="b">
        <f t="shared" ca="1" si="824"/>
        <v>0</v>
      </c>
      <c r="W2811" s="317" t="b">
        <f t="shared" ca="1" si="825"/>
        <v>0</v>
      </c>
      <c r="X2811" s="317" t="b">
        <f t="shared" ca="1" si="832"/>
        <v>0</v>
      </c>
      <c r="Y2811" s="317" t="b">
        <f t="shared" ca="1" si="826"/>
        <v>1</v>
      </c>
      <c r="Z2811" t="b">
        <f t="shared" ca="1" si="827"/>
        <v>1</v>
      </c>
      <c r="AA2811" s="37" t="b">
        <f t="shared" ca="1" si="833"/>
        <v>1</v>
      </c>
      <c r="AB2811" t="b">
        <f t="shared" ca="1" si="828"/>
        <v>0</v>
      </c>
      <c r="AD2811" t="b">
        <f t="shared" ca="1" si="834"/>
        <v>1</v>
      </c>
      <c r="AE2811" s="37" t="b">
        <f t="shared" ca="1" si="835"/>
        <v>1</v>
      </c>
      <c r="AF2811" t="b">
        <f t="shared" ca="1" si="836"/>
        <v>0</v>
      </c>
      <c r="AG2811" s="317" t="b">
        <f t="shared" ca="1" si="837"/>
        <v>0</v>
      </c>
      <c r="AH2811" s="317" t="b">
        <f t="shared" ca="1" si="838"/>
        <v>0</v>
      </c>
      <c r="AI2811" s="317" t="b">
        <f t="shared" ca="1" si="839"/>
        <v>1</v>
      </c>
    </row>
    <row r="2812" spans="1:35" x14ac:dyDescent="0.25">
      <c r="A2812">
        <v>2780</v>
      </c>
      <c r="B2812" s="169">
        <f ca="1">OFFSET(InputPriceData!B$15,CalculationsAndCharts!$A2812+$A$11,0,1,1)</f>
        <v>37811</v>
      </c>
      <c r="C2812" s="3">
        <f ca="1">OFFSET(InputPriceData!G$15,CalculationsAndCharts!$A2812+$A$11,IF($C$7,8,0),1,1)</f>
        <v>2477900</v>
      </c>
      <c r="D2812" s="4">
        <f ca="1">OFFSET(InputPriceData!C$15,CalculationsAndCharts!$A2812+$A$11,IF($C$7,8,0),1,1)</f>
        <v>32.619999999999997</v>
      </c>
      <c r="E2812" s="4">
        <f ca="1">OFFSET(InputPriceData!D$15,CalculationsAndCharts!$A2812+$A$11,IF($C$7,8,0),1,1)</f>
        <v>32.79</v>
      </c>
      <c r="F2812" s="4">
        <f ca="1">OFFSET(InputPriceData!E$15,CalculationsAndCharts!$A2812+$A$11,IF($C$7,8,0),1,1)</f>
        <v>32.200000000000003</v>
      </c>
      <c r="G2812" s="4">
        <f ca="1">OFFSET(InputPriceData!F$15,CalculationsAndCharts!$A2812+$A$11,IF($C$7,8,0),1,1)</f>
        <v>32.58</v>
      </c>
      <c r="H2812" s="133"/>
      <c r="I2812" s="133"/>
      <c r="J2812" s="37">
        <f t="shared" ca="1" si="829"/>
        <v>21</v>
      </c>
      <c r="K2812" s="124">
        <f t="shared" ca="1" si="830"/>
        <v>-0.27000000000000313</v>
      </c>
      <c r="L2812" s="343">
        <f t="shared" ca="1" si="821"/>
        <v>-4.3040295288336833E-2</v>
      </c>
      <c r="M2812" s="345">
        <f t="shared" ca="1" si="831"/>
        <v>0.20012616372519049</v>
      </c>
      <c r="N2812" s="344">
        <f t="shared" ca="1" si="822"/>
        <v>-0.21506580892360963</v>
      </c>
      <c r="O2812" s="4"/>
      <c r="P2812" s="4"/>
      <c r="Q2812" s="3"/>
      <c r="S2812" s="4"/>
      <c r="T2812" s="4" t="b">
        <f t="shared" ca="1" si="823"/>
        <v>0</v>
      </c>
      <c r="U2812" t="b">
        <f t="shared" ca="1" si="824"/>
        <v>1</v>
      </c>
      <c r="W2812" s="317" t="b">
        <f t="shared" ca="1" si="825"/>
        <v>0</v>
      </c>
      <c r="X2812" s="317" t="b">
        <f t="shared" ca="1" si="832"/>
        <v>1</v>
      </c>
      <c r="Y2812" s="317" t="b">
        <f t="shared" ca="1" si="826"/>
        <v>0</v>
      </c>
      <c r="Z2812" t="b">
        <f t="shared" ca="1" si="827"/>
        <v>0</v>
      </c>
      <c r="AA2812" s="37" t="b">
        <f t="shared" ca="1" si="833"/>
        <v>0</v>
      </c>
      <c r="AB2812" t="b">
        <f t="shared" ca="1" si="828"/>
        <v>0</v>
      </c>
      <c r="AD2812" t="b">
        <f t="shared" ca="1" si="834"/>
        <v>0</v>
      </c>
      <c r="AE2812" s="37" t="b">
        <f t="shared" ca="1" si="835"/>
        <v>0</v>
      </c>
      <c r="AF2812" t="b">
        <f t="shared" ca="1" si="836"/>
        <v>0</v>
      </c>
      <c r="AG2812" s="317" t="b">
        <f t="shared" ca="1" si="837"/>
        <v>0</v>
      </c>
      <c r="AH2812" s="317" t="b">
        <f t="shared" ca="1" si="838"/>
        <v>1</v>
      </c>
      <c r="AI2812" s="317" t="b">
        <f t="shared" ca="1" si="839"/>
        <v>0</v>
      </c>
    </row>
    <row r="2813" spans="1:35" x14ac:dyDescent="0.25">
      <c r="A2813">
        <v>2781</v>
      </c>
      <c r="B2813" s="169">
        <f ca="1">OFFSET(InputPriceData!B$15,CalculationsAndCharts!$A2813+$A$11,0,1,1)</f>
        <v>37810</v>
      </c>
      <c r="C2813" s="3">
        <f ca="1">OFFSET(InputPriceData!G$15,CalculationsAndCharts!$A2813+$A$11,IF($C$7,8,0),1,1)</f>
        <v>1597000</v>
      </c>
      <c r="D2813" s="4">
        <f ca="1">OFFSET(InputPriceData!C$15,CalculationsAndCharts!$A2813+$A$11,IF($C$7,8,0),1,1)</f>
        <v>32.5</v>
      </c>
      <c r="E2813" s="4">
        <f ca="1">OFFSET(InputPriceData!D$15,CalculationsAndCharts!$A2813+$A$11,IF($C$7,8,0),1,1)</f>
        <v>32.71</v>
      </c>
      <c r="F2813" s="4">
        <f ca="1">OFFSET(InputPriceData!E$15,CalculationsAndCharts!$A2813+$A$11,IF($C$7,8,0),1,1)</f>
        <v>32.119999999999997</v>
      </c>
      <c r="G2813" s="4">
        <f ca="1">OFFSET(InputPriceData!F$15,CalculationsAndCharts!$A2813+$A$11,IF($C$7,8,0),1,1)</f>
        <v>32.590000000000003</v>
      </c>
      <c r="H2813" s="133"/>
      <c r="I2813" s="133"/>
      <c r="J2813" s="37">
        <f t="shared" ca="1" si="829"/>
        <v>20</v>
      </c>
      <c r="K2813" s="124">
        <f t="shared" ca="1" si="830"/>
        <v>-0.26999999999999602</v>
      </c>
      <c r="L2813" s="343">
        <f t="shared" ca="1" si="821"/>
        <v>9.8446096210771106E-3</v>
      </c>
      <c r="M2813" s="345">
        <f t="shared" ca="1" si="831"/>
        <v>0.20194365663490463</v>
      </c>
      <c r="N2813" s="344">
        <f t="shared" ca="1" si="822"/>
        <v>4.8749288713114916E-2</v>
      </c>
      <c r="O2813" s="4"/>
      <c r="P2813" s="4"/>
      <c r="Q2813" s="3"/>
      <c r="S2813" s="4"/>
      <c r="T2813" s="4" t="b">
        <f t="shared" ca="1" si="823"/>
        <v>0</v>
      </c>
      <c r="U2813" t="b">
        <f t="shared" ca="1" si="824"/>
        <v>0</v>
      </c>
      <c r="W2813" s="317" t="b">
        <f t="shared" ca="1" si="825"/>
        <v>0</v>
      </c>
      <c r="X2813" s="317" t="b">
        <f t="shared" ca="1" si="832"/>
        <v>1</v>
      </c>
      <c r="Y2813" s="317" t="b">
        <f t="shared" ca="1" si="826"/>
        <v>0</v>
      </c>
      <c r="Z2813" t="b">
        <f t="shared" ca="1" si="827"/>
        <v>0</v>
      </c>
      <c r="AA2813" s="37" t="b">
        <f t="shared" ca="1" si="833"/>
        <v>0</v>
      </c>
      <c r="AB2813" t="b">
        <f t="shared" ca="1" si="828"/>
        <v>0</v>
      </c>
      <c r="AD2813" t="b">
        <f t="shared" ca="1" si="834"/>
        <v>0</v>
      </c>
      <c r="AE2813" s="37" t="b">
        <f t="shared" ca="1" si="835"/>
        <v>0</v>
      </c>
      <c r="AF2813" t="b">
        <f t="shared" ca="1" si="836"/>
        <v>0</v>
      </c>
      <c r="AG2813" s="317" t="b">
        <f t="shared" ca="1" si="837"/>
        <v>0</v>
      </c>
      <c r="AH2813" s="317" t="b">
        <f t="shared" ca="1" si="838"/>
        <v>1</v>
      </c>
      <c r="AI2813" s="317" t="b">
        <f t="shared" ca="1" si="839"/>
        <v>0</v>
      </c>
    </row>
    <row r="2814" spans="1:35" x14ac:dyDescent="0.25">
      <c r="A2814">
        <v>2782</v>
      </c>
      <c r="B2814" s="169">
        <f ca="1">OFFSET(InputPriceData!B$15,CalculationsAndCharts!$A2814+$A$11,0,1,1)</f>
        <v>37809</v>
      </c>
      <c r="C2814" s="3">
        <f ca="1">OFFSET(InputPriceData!G$15,CalculationsAndCharts!$A2814+$A$11,IF($C$7,8,0),1,1)</f>
        <v>1237700</v>
      </c>
      <c r="D2814" s="4">
        <f ca="1">OFFSET(InputPriceData!C$15,CalculationsAndCharts!$A2814+$A$11,IF($C$7,8,0),1,1)</f>
        <v>33</v>
      </c>
      <c r="E2814" s="4">
        <f ca="1">OFFSET(InputPriceData!D$15,CalculationsAndCharts!$A2814+$A$11,IF($C$7,8,0),1,1)</f>
        <v>33.28</v>
      </c>
      <c r="F2814" s="4">
        <f ca="1">OFFSET(InputPriceData!E$15,CalculationsAndCharts!$A2814+$A$11,IF($C$7,8,0),1,1)</f>
        <v>32.65</v>
      </c>
      <c r="G2814" s="4">
        <f ca="1">OFFSET(InputPriceData!F$15,CalculationsAndCharts!$A2814+$A$11,IF($C$7,8,0),1,1)</f>
        <v>32.85</v>
      </c>
      <c r="H2814" s="133"/>
      <c r="I2814" s="133"/>
      <c r="J2814" s="37">
        <f t="shared" ca="1" si="829"/>
        <v>19</v>
      </c>
      <c r="K2814" s="124">
        <f t="shared" ca="1" si="830"/>
        <v>-0.30999999999999517</v>
      </c>
      <c r="L2814" s="343">
        <f t="shared" ca="1" si="821"/>
        <v>5.7828124991831882E-2</v>
      </c>
      <c r="M2814" s="345">
        <f t="shared" ca="1" si="831"/>
        <v>0.20377765553471708</v>
      </c>
      <c r="N2814" s="344">
        <f t="shared" ca="1" si="822"/>
        <v>0.28378050007538658</v>
      </c>
      <c r="O2814" s="4"/>
      <c r="P2814" s="4"/>
      <c r="Q2814" s="3"/>
      <c r="S2814" s="4"/>
      <c r="T2814" s="4" t="b">
        <f t="shared" ca="1" si="823"/>
        <v>0</v>
      </c>
      <c r="U2814" t="b">
        <f t="shared" ca="1" si="824"/>
        <v>0</v>
      </c>
      <c r="W2814" s="317" t="b">
        <f t="shared" ca="1" si="825"/>
        <v>0</v>
      </c>
      <c r="X2814" s="317" t="b">
        <f t="shared" ca="1" si="832"/>
        <v>1</v>
      </c>
      <c r="Y2814" s="317" t="b">
        <f t="shared" ca="1" si="826"/>
        <v>0</v>
      </c>
      <c r="Z2814" t="b">
        <f t="shared" ca="1" si="827"/>
        <v>0</v>
      </c>
      <c r="AA2814" s="37" t="b">
        <f t="shared" ca="1" si="833"/>
        <v>0</v>
      </c>
      <c r="AB2814" t="b">
        <f t="shared" ca="1" si="828"/>
        <v>0</v>
      </c>
      <c r="AD2814" t="b">
        <f t="shared" ca="1" si="834"/>
        <v>0</v>
      </c>
      <c r="AE2814" s="37" t="b">
        <f t="shared" ca="1" si="835"/>
        <v>0</v>
      </c>
      <c r="AF2814" t="b">
        <f t="shared" ca="1" si="836"/>
        <v>0</v>
      </c>
      <c r="AG2814" s="317" t="b">
        <f t="shared" ca="1" si="837"/>
        <v>0</v>
      </c>
      <c r="AH2814" s="317" t="b">
        <f t="shared" ca="1" si="838"/>
        <v>1</v>
      </c>
      <c r="AI2814" s="317" t="b">
        <f t="shared" ca="1" si="839"/>
        <v>0</v>
      </c>
    </row>
    <row r="2815" spans="1:35" x14ac:dyDescent="0.25">
      <c r="A2815">
        <v>2783</v>
      </c>
      <c r="B2815" s="169">
        <f ca="1">OFFSET(InputPriceData!B$15,CalculationsAndCharts!$A2815+$A$11,0,1,1)</f>
        <v>37805</v>
      </c>
      <c r="C2815" s="3">
        <f ca="1">OFFSET(InputPriceData!G$15,CalculationsAndCharts!$A2815+$A$11,IF($C$7,8,0),1,1)</f>
        <v>655600</v>
      </c>
      <c r="D2815" s="4">
        <f ca="1">OFFSET(InputPriceData!C$15,CalculationsAndCharts!$A2815+$A$11,IF($C$7,8,0),1,1)</f>
        <v>33.159999999999997</v>
      </c>
      <c r="E2815" s="4">
        <f ca="1">OFFSET(InputPriceData!D$15,CalculationsAndCharts!$A2815+$A$11,IF($C$7,8,0),1,1)</f>
        <v>33.340000000000003</v>
      </c>
      <c r="F2815" s="4">
        <f ca="1">OFFSET(InputPriceData!E$15,CalculationsAndCharts!$A2815+$A$11,IF($C$7,8,0),1,1)</f>
        <v>32.86</v>
      </c>
      <c r="G2815" s="4">
        <f ca="1">OFFSET(InputPriceData!F$15,CalculationsAndCharts!$A2815+$A$11,IF($C$7,8,0),1,1)</f>
        <v>32.86</v>
      </c>
      <c r="H2815" s="133"/>
      <c r="I2815" s="133"/>
      <c r="J2815" s="37">
        <f t="shared" ca="1" si="829"/>
        <v>18</v>
      </c>
      <c r="K2815" s="124">
        <f t="shared" ca="1" si="830"/>
        <v>-0.39000000000000057</v>
      </c>
      <c r="L2815" s="343">
        <f t="shared" ca="1" si="821"/>
        <v>8.9793038652940693E-2</v>
      </c>
      <c r="M2815" s="345">
        <f t="shared" ca="1" si="831"/>
        <v>0.20562831032766607</v>
      </c>
      <c r="N2815" s="344">
        <f t="shared" ca="1" si="822"/>
        <v>0.43667644066061062</v>
      </c>
      <c r="O2815" s="4"/>
      <c r="P2815" s="4"/>
      <c r="Q2815" s="3"/>
      <c r="S2815" s="4"/>
      <c r="T2815" s="4" t="b">
        <f t="shared" ca="1" si="823"/>
        <v>0</v>
      </c>
      <c r="U2815" t="b">
        <f t="shared" ca="1" si="824"/>
        <v>0</v>
      </c>
      <c r="W2815" s="317" t="b">
        <f t="shared" ca="1" si="825"/>
        <v>0</v>
      </c>
      <c r="X2815" s="317" t="b">
        <f t="shared" ca="1" si="832"/>
        <v>1</v>
      </c>
      <c r="Y2815" s="317" t="b">
        <f t="shared" ca="1" si="826"/>
        <v>0</v>
      </c>
      <c r="Z2815" t="b">
        <f t="shared" ca="1" si="827"/>
        <v>0</v>
      </c>
      <c r="AA2815" s="37" t="b">
        <f t="shared" ca="1" si="833"/>
        <v>0</v>
      </c>
      <c r="AB2815" t="b">
        <f t="shared" ca="1" si="828"/>
        <v>0</v>
      </c>
      <c r="AD2815" t="b">
        <f t="shared" ca="1" si="834"/>
        <v>0</v>
      </c>
      <c r="AE2815" s="37" t="b">
        <f t="shared" ca="1" si="835"/>
        <v>0</v>
      </c>
      <c r="AF2815" t="b">
        <f t="shared" ca="1" si="836"/>
        <v>0</v>
      </c>
      <c r="AG2815" s="317" t="b">
        <f t="shared" ca="1" si="837"/>
        <v>0</v>
      </c>
      <c r="AH2815" s="317" t="b">
        <f t="shared" ca="1" si="838"/>
        <v>1</v>
      </c>
      <c r="AI2815" s="317" t="b">
        <f t="shared" ca="1" si="839"/>
        <v>0</v>
      </c>
    </row>
    <row r="2816" spans="1:35" x14ac:dyDescent="0.25">
      <c r="A2816">
        <v>2784</v>
      </c>
      <c r="B2816" s="169">
        <f ca="1">OFFSET(InputPriceData!B$15,CalculationsAndCharts!$A2816+$A$11,0,1,1)</f>
        <v>37804</v>
      </c>
      <c r="C2816" s="3">
        <f ca="1">OFFSET(InputPriceData!G$15,CalculationsAndCharts!$A2816+$A$11,IF($C$7,8,0),1,1)</f>
        <v>1420700</v>
      </c>
      <c r="D2816" s="4">
        <f ca="1">OFFSET(InputPriceData!C$15,CalculationsAndCharts!$A2816+$A$11,IF($C$7,8,0),1,1)</f>
        <v>33.049999999999997</v>
      </c>
      <c r="E2816" s="4">
        <f ca="1">OFFSET(InputPriceData!D$15,CalculationsAndCharts!$A2816+$A$11,IF($C$7,8,0),1,1)</f>
        <v>33.369999999999997</v>
      </c>
      <c r="F2816" s="4">
        <f ca="1">OFFSET(InputPriceData!E$15,CalculationsAndCharts!$A2816+$A$11,IF($C$7,8,0),1,1)</f>
        <v>32.89</v>
      </c>
      <c r="G2816" s="4">
        <f ca="1">OFFSET(InputPriceData!F$15,CalculationsAndCharts!$A2816+$A$11,IF($C$7,8,0),1,1)</f>
        <v>33.159999999999997</v>
      </c>
      <c r="H2816" s="133"/>
      <c r="I2816" s="133"/>
      <c r="J2816" s="37">
        <f t="shared" ca="1" si="829"/>
        <v>17</v>
      </c>
      <c r="K2816" s="124">
        <f t="shared" ca="1" si="830"/>
        <v>0.31999999999999318</v>
      </c>
      <c r="L2816" s="343">
        <f t="shared" ca="1" si="821"/>
        <v>8.5449905822802152E-2</v>
      </c>
      <c r="M2816" s="345">
        <f t="shared" ca="1" si="831"/>
        <v>0.20749577227816959</v>
      </c>
      <c r="N2816" s="344">
        <f t="shared" ca="1" si="822"/>
        <v>0.41181516560370057</v>
      </c>
      <c r="O2816" s="4"/>
      <c r="P2816" s="4"/>
      <c r="Q2816" s="3"/>
      <c r="S2816" s="4"/>
      <c r="T2816" s="4" t="b">
        <f t="shared" ca="1" si="823"/>
        <v>0</v>
      </c>
      <c r="U2816" t="b">
        <f t="shared" ca="1" si="824"/>
        <v>0</v>
      </c>
      <c r="W2816" s="317" t="b">
        <f t="shared" ca="1" si="825"/>
        <v>0</v>
      </c>
      <c r="X2816" s="317" t="b">
        <f t="shared" ca="1" si="832"/>
        <v>1</v>
      </c>
      <c r="Y2816" s="317" t="b">
        <f t="shared" ca="1" si="826"/>
        <v>0</v>
      </c>
      <c r="Z2816" t="b">
        <f t="shared" ca="1" si="827"/>
        <v>0</v>
      </c>
      <c r="AA2816" s="37" t="b">
        <f t="shared" ca="1" si="833"/>
        <v>0</v>
      </c>
      <c r="AB2816" t="b">
        <f t="shared" ca="1" si="828"/>
        <v>0</v>
      </c>
      <c r="AD2816" t="b">
        <f t="shared" ca="1" si="834"/>
        <v>0</v>
      </c>
      <c r="AE2816" s="37" t="b">
        <f t="shared" ca="1" si="835"/>
        <v>0</v>
      </c>
      <c r="AF2816" t="b">
        <f t="shared" ca="1" si="836"/>
        <v>0</v>
      </c>
      <c r="AG2816" s="317" t="b">
        <f t="shared" ca="1" si="837"/>
        <v>0</v>
      </c>
      <c r="AH2816" s="317" t="b">
        <f t="shared" ca="1" si="838"/>
        <v>1</v>
      </c>
      <c r="AI2816" s="317" t="b">
        <f t="shared" ca="1" si="839"/>
        <v>0</v>
      </c>
    </row>
    <row r="2817" spans="1:35" x14ac:dyDescent="0.25">
      <c r="A2817">
        <v>2785</v>
      </c>
      <c r="B2817" s="169">
        <f ca="1">OFFSET(InputPriceData!B$15,CalculationsAndCharts!$A2817+$A$11,0,1,1)</f>
        <v>37803</v>
      </c>
      <c r="C2817" s="3">
        <f ca="1">OFFSET(InputPriceData!G$15,CalculationsAndCharts!$A2817+$A$11,IF($C$7,8,0),1,1)</f>
        <v>1308300</v>
      </c>
      <c r="D2817" s="4">
        <f ca="1">OFFSET(InputPriceData!C$15,CalculationsAndCharts!$A2817+$A$11,IF($C$7,8,0),1,1)</f>
        <v>32.65</v>
      </c>
      <c r="E2817" s="4">
        <f ca="1">OFFSET(InputPriceData!D$15,CalculationsAndCharts!$A2817+$A$11,IF($C$7,8,0),1,1)</f>
        <v>33.35</v>
      </c>
      <c r="F2817" s="4">
        <f ca="1">OFFSET(InputPriceData!E$15,CalculationsAndCharts!$A2817+$A$11,IF($C$7,8,0),1,1)</f>
        <v>32.590000000000003</v>
      </c>
      <c r="G2817" s="4">
        <f ca="1">OFFSET(InputPriceData!F$15,CalculationsAndCharts!$A2817+$A$11,IF($C$7,8,0),1,1)</f>
        <v>33.25</v>
      </c>
      <c r="H2817" s="133"/>
      <c r="I2817" s="133"/>
      <c r="J2817" s="37">
        <f t="shared" ca="1" si="829"/>
        <v>16</v>
      </c>
      <c r="K2817" s="124">
        <f t="shared" ca="1" si="830"/>
        <v>0.64999999999999858</v>
      </c>
      <c r="L2817" s="343">
        <f t="shared" ca="1" si="821"/>
        <v>6.3837596632218954E-2</v>
      </c>
      <c r="M2817" s="345">
        <f t="shared" ca="1" si="831"/>
        <v>0.20938019402438909</v>
      </c>
      <c r="N2817" s="344">
        <f t="shared" ca="1" si="822"/>
        <v>0.3048884204624579</v>
      </c>
      <c r="O2817" s="4"/>
      <c r="P2817" s="4"/>
      <c r="Q2817" s="3"/>
      <c r="S2817" s="4"/>
      <c r="T2817" s="4" t="b">
        <f t="shared" ca="1" si="823"/>
        <v>0</v>
      </c>
      <c r="U2817" t="b">
        <f t="shared" ca="1" si="824"/>
        <v>0</v>
      </c>
      <c r="W2817" s="317" t="b">
        <f t="shared" ca="1" si="825"/>
        <v>0</v>
      </c>
      <c r="X2817" s="317" t="b">
        <f t="shared" ca="1" si="832"/>
        <v>1</v>
      </c>
      <c r="Y2817" s="317" t="b">
        <f t="shared" ca="1" si="826"/>
        <v>0</v>
      </c>
      <c r="Z2817" t="b">
        <f t="shared" ca="1" si="827"/>
        <v>0</v>
      </c>
      <c r="AA2817" s="37" t="b">
        <f t="shared" ca="1" si="833"/>
        <v>0</v>
      </c>
      <c r="AB2817" t="b">
        <f t="shared" ca="1" si="828"/>
        <v>0</v>
      </c>
      <c r="AD2817" t="b">
        <f t="shared" ca="1" si="834"/>
        <v>0</v>
      </c>
      <c r="AE2817" s="37" t="b">
        <f t="shared" ca="1" si="835"/>
        <v>0</v>
      </c>
      <c r="AF2817" t="b">
        <f t="shared" ca="1" si="836"/>
        <v>0</v>
      </c>
      <c r="AG2817" s="317" t="b">
        <f t="shared" ca="1" si="837"/>
        <v>0</v>
      </c>
      <c r="AH2817" s="317" t="b">
        <f t="shared" ca="1" si="838"/>
        <v>1</v>
      </c>
      <c r="AI2817" s="317" t="b">
        <f t="shared" ca="1" si="839"/>
        <v>0</v>
      </c>
    </row>
    <row r="2818" spans="1:35" x14ac:dyDescent="0.25">
      <c r="A2818">
        <v>2786</v>
      </c>
      <c r="B2818" s="169">
        <f ca="1">OFFSET(InputPriceData!B$15,CalculationsAndCharts!$A2818+$A$11,0,1,1)</f>
        <v>37802</v>
      </c>
      <c r="C2818" s="3">
        <f ca="1">OFFSET(InputPriceData!G$15,CalculationsAndCharts!$A2818+$A$11,IF($C$7,8,0),1,1)</f>
        <v>1197000</v>
      </c>
      <c r="D2818" s="4">
        <f ca="1">OFFSET(InputPriceData!C$15,CalculationsAndCharts!$A2818+$A$11,IF($C$7,8,0),1,1)</f>
        <v>32.6</v>
      </c>
      <c r="E2818" s="4">
        <f ca="1">OFFSET(InputPriceData!D$15,CalculationsAndCharts!$A2818+$A$11,IF($C$7,8,0),1,1)</f>
        <v>33.19</v>
      </c>
      <c r="F2818" s="4">
        <f ca="1">OFFSET(InputPriceData!E$15,CalculationsAndCharts!$A2818+$A$11,IF($C$7,8,0),1,1)</f>
        <v>32.58</v>
      </c>
      <c r="G2818" s="4">
        <f ca="1">OFFSET(InputPriceData!F$15,CalculationsAndCharts!$A2818+$A$11,IF($C$7,8,0),1,1)</f>
        <v>32.840000000000003</v>
      </c>
      <c r="H2818" s="133"/>
      <c r="I2818" s="133"/>
      <c r="J2818" s="37">
        <f t="shared" ca="1" si="829"/>
        <v>15</v>
      </c>
      <c r="K2818" s="124">
        <f t="shared" ca="1" si="830"/>
        <v>0.18000000000000682</v>
      </c>
      <c r="L2818" s="343">
        <f t="shared" ca="1" si="821"/>
        <v>8.2027875238549486E-2</v>
      </c>
      <c r="M2818" s="345">
        <f t="shared" ca="1" si="831"/>
        <v>0.21128172959070543</v>
      </c>
      <c r="N2818" s="344">
        <f t="shared" ca="1" si="822"/>
        <v>0.3882393210120616</v>
      </c>
      <c r="O2818" s="4"/>
      <c r="P2818" s="4"/>
      <c r="Q2818" s="3"/>
      <c r="S2818" s="4"/>
      <c r="T2818" s="4" t="b">
        <f t="shared" ca="1" si="823"/>
        <v>0</v>
      </c>
      <c r="U2818" t="b">
        <f t="shared" ca="1" si="824"/>
        <v>0</v>
      </c>
      <c r="W2818" s="317" t="b">
        <f t="shared" ca="1" si="825"/>
        <v>0</v>
      </c>
      <c r="X2818" s="317" t="b">
        <f t="shared" ca="1" si="832"/>
        <v>1</v>
      </c>
      <c r="Y2818" s="317" t="b">
        <f t="shared" ca="1" si="826"/>
        <v>0</v>
      </c>
      <c r="Z2818" t="b">
        <f t="shared" ca="1" si="827"/>
        <v>0</v>
      </c>
      <c r="AA2818" s="37" t="b">
        <f t="shared" ca="1" si="833"/>
        <v>0</v>
      </c>
      <c r="AB2818" t="b">
        <f t="shared" ca="1" si="828"/>
        <v>0</v>
      </c>
      <c r="AD2818" t="b">
        <f t="shared" ca="1" si="834"/>
        <v>0</v>
      </c>
      <c r="AE2818" s="37" t="b">
        <f t="shared" ca="1" si="835"/>
        <v>0</v>
      </c>
      <c r="AF2818" t="b">
        <f t="shared" ca="1" si="836"/>
        <v>0</v>
      </c>
      <c r="AG2818" s="317" t="b">
        <f t="shared" ca="1" si="837"/>
        <v>0</v>
      </c>
      <c r="AH2818" s="317" t="b">
        <f t="shared" ca="1" si="838"/>
        <v>1</v>
      </c>
      <c r="AI2818" s="317" t="b">
        <f t="shared" ca="1" si="839"/>
        <v>0</v>
      </c>
    </row>
    <row r="2819" spans="1:35" x14ac:dyDescent="0.25">
      <c r="A2819">
        <v>2787</v>
      </c>
      <c r="B2819" s="169">
        <f ca="1">OFFSET(InputPriceData!B$15,CalculationsAndCharts!$A2819+$A$11,0,1,1)</f>
        <v>37799</v>
      </c>
      <c r="C2819" s="3">
        <f ca="1">OFFSET(InputPriceData!G$15,CalculationsAndCharts!$A2819+$A$11,IF($C$7,8,0),1,1)</f>
        <v>1322500</v>
      </c>
      <c r="D2819" s="4">
        <f ca="1">OFFSET(InputPriceData!C$15,CalculationsAndCharts!$A2819+$A$11,IF($C$7,8,0),1,1)</f>
        <v>32.9</v>
      </c>
      <c r="E2819" s="4">
        <f ca="1">OFFSET(InputPriceData!D$15,CalculationsAndCharts!$A2819+$A$11,IF($C$7,8,0),1,1)</f>
        <v>33.17</v>
      </c>
      <c r="F2819" s="4">
        <f ca="1">OFFSET(InputPriceData!E$15,CalculationsAndCharts!$A2819+$A$11,IF($C$7,8,0),1,1)</f>
        <v>32.5</v>
      </c>
      <c r="G2819" s="4">
        <f ca="1">OFFSET(InputPriceData!F$15,CalculationsAndCharts!$A2819+$A$11,IF($C$7,8,0),1,1)</f>
        <v>32.6</v>
      </c>
      <c r="H2819" s="133"/>
      <c r="I2819" s="133"/>
      <c r="J2819" s="37">
        <f t="shared" ca="1" si="829"/>
        <v>14</v>
      </c>
      <c r="K2819" s="124">
        <f t="shared" ca="1" si="830"/>
        <v>-0.61999999999999744</v>
      </c>
      <c r="L2819" s="343">
        <f t="shared" ca="1" si="821"/>
        <v>0.1514157384513706</v>
      </c>
      <c r="M2819" s="345">
        <f t="shared" ca="1" si="831"/>
        <v>0.2132005344003082</v>
      </c>
      <c r="N2819" s="344">
        <f t="shared" ca="1" si="822"/>
        <v>0.71020337203785033</v>
      </c>
      <c r="O2819" s="4"/>
      <c r="P2819" s="4"/>
      <c r="Q2819" s="3"/>
      <c r="S2819" s="4"/>
      <c r="T2819" s="4" t="b">
        <f t="shared" ca="1" si="823"/>
        <v>0</v>
      </c>
      <c r="U2819" t="b">
        <f t="shared" ca="1" si="824"/>
        <v>0</v>
      </c>
      <c r="W2819" s="317" t="b">
        <f t="shared" ca="1" si="825"/>
        <v>0</v>
      </c>
      <c r="X2819" s="317" t="b">
        <f t="shared" ca="1" si="832"/>
        <v>1</v>
      </c>
      <c r="Y2819" s="317" t="b">
        <f t="shared" ca="1" si="826"/>
        <v>0</v>
      </c>
      <c r="Z2819" t="b">
        <f t="shared" ca="1" si="827"/>
        <v>0</v>
      </c>
      <c r="AA2819" s="37" t="b">
        <f t="shared" ca="1" si="833"/>
        <v>0</v>
      </c>
      <c r="AB2819" t="b">
        <f t="shared" ca="1" si="828"/>
        <v>0</v>
      </c>
      <c r="AD2819" t="b">
        <f t="shared" ca="1" si="834"/>
        <v>0</v>
      </c>
      <c r="AE2819" s="37" t="b">
        <f t="shared" ca="1" si="835"/>
        <v>0</v>
      </c>
      <c r="AF2819" t="b">
        <f t="shared" ca="1" si="836"/>
        <v>0</v>
      </c>
      <c r="AG2819" s="317" t="b">
        <f t="shared" ca="1" si="837"/>
        <v>0</v>
      </c>
      <c r="AH2819" s="317" t="b">
        <f t="shared" ca="1" si="838"/>
        <v>1</v>
      </c>
      <c r="AI2819" s="317" t="b">
        <f t="shared" ca="1" si="839"/>
        <v>0</v>
      </c>
    </row>
    <row r="2820" spans="1:35" x14ac:dyDescent="0.25">
      <c r="A2820">
        <v>2788</v>
      </c>
      <c r="B2820" s="169">
        <f ca="1">OFFSET(InputPriceData!B$15,CalculationsAndCharts!$A2820+$A$11,0,1,1)</f>
        <v>37798</v>
      </c>
      <c r="C2820" s="3">
        <f ca="1">OFFSET(InputPriceData!G$15,CalculationsAndCharts!$A2820+$A$11,IF($C$7,8,0),1,1)</f>
        <v>1639200</v>
      </c>
      <c r="D2820" s="4">
        <f ca="1">OFFSET(InputPriceData!C$15,CalculationsAndCharts!$A2820+$A$11,IF($C$7,8,0),1,1)</f>
        <v>33.119999999999997</v>
      </c>
      <c r="E2820" s="4">
        <f ca="1">OFFSET(InputPriceData!D$15,CalculationsAndCharts!$A2820+$A$11,IF($C$7,8,0),1,1)</f>
        <v>33.119999999999997</v>
      </c>
      <c r="F2820" s="4">
        <f ca="1">OFFSET(InputPriceData!E$15,CalculationsAndCharts!$A2820+$A$11,IF($C$7,8,0),1,1)</f>
        <v>32.57</v>
      </c>
      <c r="G2820" s="4">
        <f ca="1">OFFSET(InputPriceData!F$15,CalculationsAndCharts!$A2820+$A$11,IF($C$7,8,0),1,1)</f>
        <v>32.659999999999997</v>
      </c>
      <c r="H2820" s="133"/>
      <c r="I2820" s="133"/>
      <c r="J2820" s="37">
        <f t="shared" ca="1" si="829"/>
        <v>13</v>
      </c>
      <c r="K2820" s="124">
        <f t="shared" ca="1" si="830"/>
        <v>-0.48000000000000398</v>
      </c>
      <c r="L2820" s="343">
        <f t="shared" ca="1" si="821"/>
        <v>0.2138497722572778</v>
      </c>
      <c r="M2820" s="345">
        <f t="shared" ca="1" si="831"/>
        <v>0.2151367652878993</v>
      </c>
      <c r="N2820" s="344">
        <f t="shared" ca="1" si="822"/>
        <v>0.99401779129244028</v>
      </c>
      <c r="O2820" s="4"/>
      <c r="P2820" s="4"/>
      <c r="Q2820" s="3"/>
      <c r="S2820" s="4"/>
      <c r="T2820" s="4" t="b">
        <f t="shared" ca="1" si="823"/>
        <v>0</v>
      </c>
      <c r="U2820" t="b">
        <f t="shared" ca="1" si="824"/>
        <v>0</v>
      </c>
      <c r="W2820" s="317" t="b">
        <f t="shared" ca="1" si="825"/>
        <v>0</v>
      </c>
      <c r="X2820" s="317" t="b">
        <f t="shared" ca="1" si="832"/>
        <v>1</v>
      </c>
      <c r="Y2820" s="317" t="b">
        <f t="shared" ca="1" si="826"/>
        <v>0</v>
      </c>
      <c r="Z2820" t="b">
        <f t="shared" ca="1" si="827"/>
        <v>0</v>
      </c>
      <c r="AA2820" s="37" t="b">
        <f t="shared" ca="1" si="833"/>
        <v>0</v>
      </c>
      <c r="AB2820" t="b">
        <f t="shared" ca="1" si="828"/>
        <v>0</v>
      </c>
      <c r="AD2820" t="b">
        <f t="shared" ca="1" si="834"/>
        <v>0</v>
      </c>
      <c r="AE2820" s="37" t="b">
        <f t="shared" ca="1" si="835"/>
        <v>0</v>
      </c>
      <c r="AF2820" t="b">
        <f t="shared" ca="1" si="836"/>
        <v>0</v>
      </c>
      <c r="AG2820" s="317" t="b">
        <f t="shared" ca="1" si="837"/>
        <v>0</v>
      </c>
      <c r="AH2820" s="317" t="b">
        <f t="shared" ca="1" si="838"/>
        <v>1</v>
      </c>
      <c r="AI2820" s="317" t="b">
        <f t="shared" ca="1" si="839"/>
        <v>0</v>
      </c>
    </row>
    <row r="2821" spans="1:35" x14ac:dyDescent="0.25">
      <c r="A2821">
        <v>2789</v>
      </c>
      <c r="B2821" s="169">
        <f ca="1">OFFSET(InputPriceData!B$15,CalculationsAndCharts!$A2821+$A$11,0,1,1)</f>
        <v>37797</v>
      </c>
      <c r="C2821" s="3">
        <f ca="1">OFFSET(InputPriceData!G$15,CalculationsAndCharts!$A2821+$A$11,IF($C$7,8,0),1,1)</f>
        <v>1812200</v>
      </c>
      <c r="D2821" s="4">
        <f ca="1">OFFSET(InputPriceData!C$15,CalculationsAndCharts!$A2821+$A$11,IF($C$7,8,0),1,1)</f>
        <v>33.1</v>
      </c>
      <c r="E2821" s="4">
        <f ca="1">OFFSET(InputPriceData!D$15,CalculationsAndCharts!$A2821+$A$11,IF($C$7,8,0),1,1)</f>
        <v>33.69</v>
      </c>
      <c r="F2821" s="4">
        <f ca="1">OFFSET(InputPriceData!E$15,CalculationsAndCharts!$A2821+$A$11,IF($C$7,8,0),1,1)</f>
        <v>33.1</v>
      </c>
      <c r="G2821" s="4">
        <f ca="1">OFFSET(InputPriceData!F$15,CalculationsAndCharts!$A2821+$A$11,IF($C$7,8,0),1,1)</f>
        <v>33.22</v>
      </c>
      <c r="H2821" s="133"/>
      <c r="I2821" s="133"/>
      <c r="J2821" s="37">
        <f t="shared" ca="1" si="829"/>
        <v>12</v>
      </c>
      <c r="K2821" s="124">
        <f t="shared" ca="1" si="830"/>
        <v>0.5</v>
      </c>
      <c r="L2821" s="343">
        <f t="shared" ca="1" si="821"/>
        <v>0.2170905805125119</v>
      </c>
      <c r="M2821" s="345">
        <f t="shared" ca="1" si="831"/>
        <v>0.2170905805125119</v>
      </c>
      <c r="N2821" s="344">
        <f t="shared" ca="1" si="822"/>
        <v>1</v>
      </c>
      <c r="O2821" s="4"/>
      <c r="P2821" s="4"/>
      <c r="Q2821" s="3"/>
      <c r="S2821" s="4"/>
      <c r="T2821" s="4" t="b">
        <f t="shared" ca="1" si="823"/>
        <v>0</v>
      </c>
      <c r="U2821" t="b">
        <f t="shared" ca="1" si="824"/>
        <v>0</v>
      </c>
      <c r="W2821" s="317" t="b">
        <f t="shared" ca="1" si="825"/>
        <v>0</v>
      </c>
      <c r="X2821" s="317" t="b">
        <f t="shared" ca="1" si="832"/>
        <v>1</v>
      </c>
      <c r="Y2821" s="317" t="b">
        <f t="shared" ca="1" si="826"/>
        <v>0</v>
      </c>
      <c r="Z2821" t="b">
        <f t="shared" ca="1" si="827"/>
        <v>0</v>
      </c>
      <c r="AA2821" s="37" t="b">
        <f t="shared" ca="1" si="833"/>
        <v>0</v>
      </c>
      <c r="AB2821" t="b">
        <f t="shared" ca="1" si="828"/>
        <v>0</v>
      </c>
      <c r="AD2821" t="b">
        <f t="shared" ca="1" si="834"/>
        <v>0</v>
      </c>
      <c r="AE2821" s="37" t="b">
        <f t="shared" ca="1" si="835"/>
        <v>0</v>
      </c>
      <c r="AF2821" t="b">
        <f t="shared" ca="1" si="836"/>
        <v>0</v>
      </c>
      <c r="AG2821" s="317" t="b">
        <f t="shared" ca="1" si="837"/>
        <v>0</v>
      </c>
      <c r="AH2821" s="317" t="b">
        <f t="shared" ca="1" si="838"/>
        <v>1</v>
      </c>
      <c r="AI2821" s="317" t="b">
        <f t="shared" ca="1" si="839"/>
        <v>0</v>
      </c>
    </row>
    <row r="2822" spans="1:35" x14ac:dyDescent="0.25">
      <c r="A2822">
        <v>2790</v>
      </c>
      <c r="B2822" s="169">
        <f ca="1">OFFSET(InputPriceData!B$15,CalculationsAndCharts!$A2822+$A$11,0,1,1)</f>
        <v>37796</v>
      </c>
      <c r="C2822" s="3">
        <f ca="1">OFFSET(InputPriceData!G$15,CalculationsAndCharts!$A2822+$A$11,IF($C$7,8,0),1,1)</f>
        <v>1763500</v>
      </c>
      <c r="D2822" s="4">
        <f ca="1">OFFSET(InputPriceData!C$15,CalculationsAndCharts!$A2822+$A$11,IF($C$7,8,0),1,1)</f>
        <v>32.75</v>
      </c>
      <c r="E2822" s="4">
        <f ca="1">OFFSET(InputPriceData!D$15,CalculationsAndCharts!$A2822+$A$11,IF($C$7,8,0),1,1)</f>
        <v>33.200000000000003</v>
      </c>
      <c r="F2822" s="4">
        <f ca="1">OFFSET(InputPriceData!E$15,CalculationsAndCharts!$A2822+$A$11,IF($C$7,8,0),1,1)</f>
        <v>32.75</v>
      </c>
      <c r="G2822" s="4">
        <f ca="1">OFFSET(InputPriceData!F$15,CalculationsAndCharts!$A2822+$A$11,IF($C$7,8,0),1,1)</f>
        <v>33.14</v>
      </c>
      <c r="H2822" s="133"/>
      <c r="I2822" s="133"/>
      <c r="J2822" s="37">
        <f t="shared" ca="1" si="829"/>
        <v>11</v>
      </c>
      <c r="K2822" s="124">
        <f t="shared" ca="1" si="830"/>
        <v>7.9999999999998295E-2</v>
      </c>
      <c r="L2822" s="343">
        <f t="shared" ca="1" si="821"/>
        <v>0.1966290535591419</v>
      </c>
      <c r="M2822" s="345">
        <f t="shared" ca="1" si="831"/>
        <v>0.1966290535591419</v>
      </c>
      <c r="N2822" s="344">
        <f t="shared" ca="1" si="822"/>
        <v>1</v>
      </c>
      <c r="O2822" s="4"/>
      <c r="P2822" s="4"/>
      <c r="Q2822" s="3"/>
      <c r="S2822" s="4"/>
      <c r="T2822" s="4" t="b">
        <f t="shared" ca="1" si="823"/>
        <v>0</v>
      </c>
      <c r="U2822" t="b">
        <f t="shared" ca="1" si="824"/>
        <v>0</v>
      </c>
      <c r="W2822" s="317" t="b">
        <f t="shared" ca="1" si="825"/>
        <v>0</v>
      </c>
      <c r="X2822" s="317" t="b">
        <f t="shared" ca="1" si="832"/>
        <v>1</v>
      </c>
      <c r="Y2822" s="317" t="b">
        <f t="shared" ca="1" si="826"/>
        <v>0</v>
      </c>
      <c r="Z2822" t="b">
        <f t="shared" ca="1" si="827"/>
        <v>0</v>
      </c>
      <c r="AA2822" s="37" t="b">
        <f t="shared" ca="1" si="833"/>
        <v>0</v>
      </c>
      <c r="AB2822" t="b">
        <f t="shared" ca="1" si="828"/>
        <v>0</v>
      </c>
      <c r="AD2822" t="b">
        <f t="shared" ca="1" si="834"/>
        <v>0</v>
      </c>
      <c r="AE2822" s="37" t="b">
        <f t="shared" ca="1" si="835"/>
        <v>0</v>
      </c>
      <c r="AF2822" t="b">
        <f t="shared" ca="1" si="836"/>
        <v>0</v>
      </c>
      <c r="AG2822" s="317" t="b">
        <f t="shared" ca="1" si="837"/>
        <v>0</v>
      </c>
      <c r="AH2822" s="317" t="b">
        <f t="shared" ca="1" si="838"/>
        <v>1</v>
      </c>
      <c r="AI2822" s="317" t="b">
        <f t="shared" ca="1" si="839"/>
        <v>0</v>
      </c>
    </row>
    <row r="2823" spans="1:35" ht="12.6" customHeight="1" x14ac:dyDescent="0.25">
      <c r="A2823">
        <v>2791</v>
      </c>
      <c r="B2823" s="169">
        <f ca="1">OFFSET(InputPriceData!B$15,CalculationsAndCharts!$A2823+$A$11,0,1,1)</f>
        <v>37795</v>
      </c>
      <c r="C2823" s="3">
        <f ca="1">OFFSET(InputPriceData!G$15,CalculationsAndCharts!$A2823+$A$11,IF($C$7,8,0),1,1)</f>
        <v>1388700</v>
      </c>
      <c r="D2823" s="4">
        <f ca="1">OFFSET(InputPriceData!C$15,CalculationsAndCharts!$A2823+$A$11,IF($C$7,8,0),1,1)</f>
        <v>33.090000000000003</v>
      </c>
      <c r="E2823" s="4">
        <f ca="1">OFFSET(InputPriceData!D$15,CalculationsAndCharts!$A2823+$A$11,IF($C$7,8,0),1,1)</f>
        <v>33.090000000000003</v>
      </c>
      <c r="F2823" s="4">
        <f ca="1">OFFSET(InputPriceData!E$15,CalculationsAndCharts!$A2823+$A$11,IF($C$7,8,0),1,1)</f>
        <v>32.54</v>
      </c>
      <c r="G2823" s="4">
        <f ca="1">OFFSET(InputPriceData!F$15,CalculationsAndCharts!$A2823+$A$11,IF($C$7,8,0),1,1)</f>
        <v>32.72</v>
      </c>
      <c r="H2823" s="133"/>
      <c r="I2823" s="133"/>
      <c r="J2823" s="37">
        <f t="shared" ca="1" si="829"/>
        <v>10</v>
      </c>
      <c r="K2823" s="124">
        <f t="shared" ca="1" si="830"/>
        <v>0.31000000000000227</v>
      </c>
      <c r="L2823" s="343">
        <f t="shared" ca="1" si="821"/>
        <v>0.17622778751565019</v>
      </c>
      <c r="M2823" s="345">
        <f t="shared" ca="1" si="831"/>
        <v>0.17622778751565019</v>
      </c>
      <c r="N2823" s="344">
        <f t="shared" ca="1" si="822"/>
        <v>1</v>
      </c>
      <c r="O2823" s="4"/>
      <c r="P2823" s="4"/>
      <c r="Q2823" s="3"/>
      <c r="S2823" s="4"/>
      <c r="T2823" s="4" t="b">
        <f t="shared" ca="1" si="823"/>
        <v>0</v>
      </c>
      <c r="U2823" t="b">
        <f t="shared" ca="1" si="824"/>
        <v>0</v>
      </c>
      <c r="W2823" s="317" t="b">
        <f t="shared" ca="1" si="825"/>
        <v>0</v>
      </c>
      <c r="X2823" s="317" t="b">
        <f t="shared" ca="1" si="832"/>
        <v>1</v>
      </c>
      <c r="Y2823" s="317" t="b">
        <f t="shared" ca="1" si="826"/>
        <v>0</v>
      </c>
      <c r="Z2823" t="b">
        <f t="shared" ca="1" si="827"/>
        <v>0</v>
      </c>
      <c r="AA2823" s="37" t="b">
        <f t="shared" ca="1" si="833"/>
        <v>0</v>
      </c>
      <c r="AB2823" t="b">
        <f t="shared" ca="1" si="828"/>
        <v>0</v>
      </c>
      <c r="AD2823" t="b">
        <f t="shared" ca="1" si="834"/>
        <v>0</v>
      </c>
      <c r="AE2823" s="37" t="b">
        <f t="shared" ca="1" si="835"/>
        <v>0</v>
      </c>
      <c r="AF2823" t="b">
        <f t="shared" ca="1" si="836"/>
        <v>0</v>
      </c>
      <c r="AG2823" s="317" t="b">
        <f t="shared" ca="1" si="837"/>
        <v>0</v>
      </c>
      <c r="AH2823" s="317" t="b">
        <f t="shared" ca="1" si="838"/>
        <v>1</v>
      </c>
      <c r="AI2823" s="317" t="b">
        <f t="shared" ca="1" si="839"/>
        <v>0</v>
      </c>
    </row>
    <row r="2824" spans="1:35" x14ac:dyDescent="0.25">
      <c r="A2824">
        <v>2792</v>
      </c>
      <c r="B2824" s="169">
        <f ca="1">OFFSET(InputPriceData!B$15,CalculationsAndCharts!$A2824+$A$11,0,1,1)</f>
        <v>37792</v>
      </c>
      <c r="C2824" s="3">
        <f ca="1">OFFSET(InputPriceData!G$15,CalculationsAndCharts!$A2824+$A$11,IF($C$7,8,0),1,1)</f>
        <v>2896100</v>
      </c>
      <c r="D2824" s="4">
        <f ca="1">OFFSET(InputPriceData!C$15,CalculationsAndCharts!$A2824+$A$11,IF($C$7,8,0),1,1)</f>
        <v>32.799999999999997</v>
      </c>
      <c r="E2824" s="4">
        <f ca="1">OFFSET(InputPriceData!D$15,CalculationsAndCharts!$A2824+$A$11,IF($C$7,8,0),1,1)</f>
        <v>33.1</v>
      </c>
      <c r="F2824" s="4">
        <f ca="1">OFFSET(InputPriceData!E$15,CalculationsAndCharts!$A2824+$A$11,IF($C$7,8,0),1,1)</f>
        <v>32.5</v>
      </c>
      <c r="G2824" s="4">
        <f ca="1">OFFSET(InputPriceData!F$15,CalculationsAndCharts!$A2824+$A$11,IF($C$7,8,0),1,1)</f>
        <v>33.06</v>
      </c>
      <c r="H2824" s="133"/>
      <c r="I2824" s="133"/>
      <c r="J2824" s="37">
        <f t="shared" ca="1" si="829"/>
        <v>9</v>
      </c>
      <c r="K2824" s="124">
        <f t="shared" ca="1" si="830"/>
        <v>0.28000000000000114</v>
      </c>
      <c r="L2824" s="343">
        <f t="shared" ca="1" si="821"/>
        <v>0.14672946040063342</v>
      </c>
      <c r="M2824" s="345">
        <f t="shared" ca="1" si="831"/>
        <v>0.14672946040063342</v>
      </c>
      <c r="N2824" s="344">
        <f t="shared" ca="1" si="822"/>
        <v>1</v>
      </c>
      <c r="O2824" s="4"/>
      <c r="P2824" s="4"/>
      <c r="Q2824" s="3"/>
      <c r="S2824" s="4"/>
      <c r="T2824" s="4" t="b">
        <f t="shared" ca="1" si="823"/>
        <v>0</v>
      </c>
      <c r="U2824" t="b">
        <f t="shared" ca="1" si="824"/>
        <v>0</v>
      </c>
      <c r="W2824" s="317" t="b">
        <f t="shared" ca="1" si="825"/>
        <v>0</v>
      </c>
      <c r="X2824" s="317" t="b">
        <f t="shared" ca="1" si="832"/>
        <v>1</v>
      </c>
      <c r="Y2824" s="317" t="b">
        <f t="shared" ca="1" si="826"/>
        <v>0</v>
      </c>
      <c r="Z2824" t="b">
        <f t="shared" ca="1" si="827"/>
        <v>0</v>
      </c>
      <c r="AA2824" s="37" t="b">
        <f t="shared" ca="1" si="833"/>
        <v>0</v>
      </c>
      <c r="AB2824" t="b">
        <f t="shared" ca="1" si="828"/>
        <v>0</v>
      </c>
      <c r="AD2824" t="b">
        <f t="shared" ca="1" si="834"/>
        <v>0</v>
      </c>
      <c r="AE2824" s="37" t="b">
        <f t="shared" ca="1" si="835"/>
        <v>0</v>
      </c>
      <c r="AF2824" t="b">
        <f t="shared" ca="1" si="836"/>
        <v>0</v>
      </c>
      <c r="AG2824" s="317" t="b">
        <f t="shared" ca="1" si="837"/>
        <v>0</v>
      </c>
      <c r="AH2824" s="317" t="b">
        <f t="shared" ca="1" si="838"/>
        <v>1</v>
      </c>
      <c r="AI2824" s="317" t="b">
        <f t="shared" ca="1" si="839"/>
        <v>0</v>
      </c>
    </row>
    <row r="2825" spans="1:35" x14ac:dyDescent="0.25">
      <c r="A2825">
        <v>2793</v>
      </c>
      <c r="B2825" s="169">
        <f ca="1">OFFSET(InputPriceData!B$15,CalculationsAndCharts!$A2825+$A$11,0,1,1)</f>
        <v>37791</v>
      </c>
      <c r="C2825" s="3">
        <f ca="1">OFFSET(InputPriceData!G$15,CalculationsAndCharts!$A2825+$A$11,IF($C$7,8,0),1,1)</f>
        <v>1654900</v>
      </c>
      <c r="D2825" s="4">
        <f ca="1">OFFSET(InputPriceData!C$15,CalculationsAndCharts!$A2825+$A$11,IF($C$7,8,0),1,1)</f>
        <v>32.6</v>
      </c>
      <c r="E2825" s="4">
        <f ca="1">OFFSET(InputPriceData!D$15,CalculationsAndCharts!$A2825+$A$11,IF($C$7,8,0),1,1)</f>
        <v>32.950000000000003</v>
      </c>
      <c r="F2825" s="4">
        <f ca="1">OFFSET(InputPriceData!E$15,CalculationsAndCharts!$A2825+$A$11,IF($C$7,8,0),1,1)</f>
        <v>32.33</v>
      </c>
      <c r="G2825" s="4">
        <f ca="1">OFFSET(InputPriceData!F$15,CalculationsAndCharts!$A2825+$A$11,IF($C$7,8,0),1,1)</f>
        <v>32.409999999999997</v>
      </c>
      <c r="H2825" s="133"/>
      <c r="I2825" s="133"/>
      <c r="J2825" s="37">
        <f t="shared" ca="1" si="829"/>
        <v>8</v>
      </c>
      <c r="K2825" s="124">
        <f t="shared" ca="1" si="830"/>
        <v>-0.29000000000000625</v>
      </c>
      <c r="L2825" s="343">
        <f t="shared" ca="1" si="821"/>
        <v>0.11900130848349892</v>
      </c>
      <c r="M2825" s="345">
        <f t="shared" ca="1" si="831"/>
        <v>0.11900130848349892</v>
      </c>
      <c r="N2825" s="344">
        <f t="shared" ca="1" si="822"/>
        <v>1</v>
      </c>
      <c r="O2825" s="4"/>
      <c r="P2825" s="4"/>
      <c r="Q2825" s="3"/>
      <c r="S2825" s="4"/>
      <c r="T2825" s="4" t="b">
        <f t="shared" ca="1" si="823"/>
        <v>0</v>
      </c>
      <c r="U2825" t="b">
        <f t="shared" ca="1" si="824"/>
        <v>0</v>
      </c>
      <c r="W2825" s="317" t="b">
        <f t="shared" ca="1" si="825"/>
        <v>1</v>
      </c>
      <c r="X2825" s="317" t="b">
        <f t="shared" ca="1" si="832"/>
        <v>1</v>
      </c>
      <c r="Y2825" s="317" t="b">
        <f t="shared" ca="1" si="826"/>
        <v>0</v>
      </c>
      <c r="Z2825" t="b">
        <f t="shared" ca="1" si="827"/>
        <v>0</v>
      </c>
      <c r="AA2825" s="37" t="b">
        <f t="shared" ca="1" si="833"/>
        <v>0</v>
      </c>
      <c r="AB2825" t="b">
        <f t="shared" ca="1" si="828"/>
        <v>1</v>
      </c>
      <c r="AD2825" t="b">
        <f t="shared" ca="1" si="834"/>
        <v>0</v>
      </c>
      <c r="AE2825" s="37" t="b">
        <f t="shared" ca="1" si="835"/>
        <v>0</v>
      </c>
      <c r="AF2825" t="b">
        <f t="shared" ca="1" si="836"/>
        <v>1</v>
      </c>
      <c r="AG2825" s="317" t="b">
        <f t="shared" ca="1" si="837"/>
        <v>1</v>
      </c>
      <c r="AH2825" s="317" t="b">
        <f t="shared" ca="1" si="838"/>
        <v>1</v>
      </c>
      <c r="AI2825" s="317" t="b">
        <f t="shared" ca="1" si="839"/>
        <v>0</v>
      </c>
    </row>
    <row r="2826" spans="1:35" x14ac:dyDescent="0.25">
      <c r="A2826">
        <v>2794</v>
      </c>
      <c r="B2826" s="169">
        <f ca="1">OFFSET(InputPriceData!B$15,CalculationsAndCharts!$A2826+$A$11,0,1,1)</f>
        <v>37790</v>
      </c>
      <c r="C2826" s="3">
        <f ca="1">OFFSET(InputPriceData!G$15,CalculationsAndCharts!$A2826+$A$11,IF($C$7,8,0),1,1)</f>
        <v>1735300</v>
      </c>
      <c r="D2826" s="4">
        <f ca="1">OFFSET(InputPriceData!C$15,CalculationsAndCharts!$A2826+$A$11,IF($C$7,8,0),1,1)</f>
        <v>32.700000000000003</v>
      </c>
      <c r="E2826" s="4">
        <f ca="1">OFFSET(InputPriceData!D$15,CalculationsAndCharts!$A2826+$A$11,IF($C$7,8,0),1,1)</f>
        <v>32.86</v>
      </c>
      <c r="F2826" s="4">
        <f ca="1">OFFSET(InputPriceData!E$15,CalculationsAndCharts!$A2826+$A$11,IF($C$7,8,0),1,1)</f>
        <v>32.46</v>
      </c>
      <c r="G2826" s="4">
        <f ca="1">OFFSET(InputPriceData!F$15,CalculationsAndCharts!$A2826+$A$11,IF($C$7,8,0),1,1)</f>
        <v>32.78</v>
      </c>
      <c r="H2826" s="133"/>
      <c r="I2826" s="133"/>
      <c r="J2826" s="37">
        <f t="shared" ca="1" si="829"/>
        <v>7</v>
      </c>
      <c r="K2826" s="124">
        <f t="shared" ca="1" si="830"/>
        <v>0.67999999999999972</v>
      </c>
      <c r="L2826" s="343">
        <f t="shared" ca="1" si="821"/>
        <v>6.0487774169594263E-2</v>
      </c>
      <c r="M2826" s="345">
        <f t="shared" ca="1" si="831"/>
        <v>6.0487774169594263E-2</v>
      </c>
      <c r="N2826" s="344">
        <f t="shared" ca="1" si="822"/>
        <v>1</v>
      </c>
      <c r="O2826" s="4"/>
      <c r="P2826" s="4"/>
      <c r="Q2826" s="3"/>
      <c r="S2826" s="4"/>
      <c r="T2826" s="4" t="b">
        <f t="shared" ca="1" si="823"/>
        <v>1</v>
      </c>
      <c r="U2826" t="b">
        <f t="shared" ca="1" si="824"/>
        <v>0</v>
      </c>
      <c r="W2826" s="317" t="b">
        <f t="shared" ca="1" si="825"/>
        <v>0</v>
      </c>
      <c r="X2826" s="317">
        <f t="shared" ca="1" si="832"/>
        <v>0</v>
      </c>
      <c r="Y2826" s="317" t="b">
        <f t="shared" ca="1" si="826"/>
        <v>0</v>
      </c>
      <c r="Z2826" t="b">
        <f t="shared" ca="1" si="827"/>
        <v>0</v>
      </c>
      <c r="AA2826" s="37" t="b">
        <f t="shared" ca="1" si="833"/>
        <v>1</v>
      </c>
      <c r="AB2826" t="b">
        <f t="shared" ca="1" si="828"/>
        <v>0</v>
      </c>
      <c r="AD2826" t="b">
        <f t="shared" ca="1" si="834"/>
        <v>0</v>
      </c>
      <c r="AE2826" s="37" t="b">
        <f t="shared" ca="1" si="835"/>
        <v>1</v>
      </c>
      <c r="AF2826" t="b">
        <f t="shared" ca="1" si="836"/>
        <v>0</v>
      </c>
      <c r="AG2826" s="317" t="b">
        <f t="shared" ca="1" si="837"/>
        <v>0</v>
      </c>
      <c r="AH2826" s="317">
        <f t="shared" ca="1" si="838"/>
        <v>0</v>
      </c>
      <c r="AI2826" s="317" t="b">
        <f t="shared" ca="1" si="839"/>
        <v>0</v>
      </c>
    </row>
    <row r="2827" spans="1:35" x14ac:dyDescent="0.25">
      <c r="A2827">
        <v>2795</v>
      </c>
      <c r="B2827" s="169">
        <f ca="1">OFFSET(InputPriceData!B$15,CalculationsAndCharts!$A2827+$A$11,0,1,1)</f>
        <v>37789</v>
      </c>
      <c r="C2827" s="3">
        <f ca="1">OFFSET(InputPriceData!G$15,CalculationsAndCharts!$A2827+$A$11,IF($C$7,8,0),1,1)</f>
        <v>1937300</v>
      </c>
      <c r="D2827" s="4">
        <f ca="1">OFFSET(InputPriceData!C$15,CalculationsAndCharts!$A2827+$A$11,IF($C$7,8,0),1,1)</f>
        <v>32.1</v>
      </c>
      <c r="E2827" s="4">
        <f ca="1">OFFSET(InputPriceData!D$15,CalculationsAndCharts!$A2827+$A$11,IF($C$7,8,0),1,1)</f>
        <v>32.799999999999997</v>
      </c>
      <c r="F2827" s="4">
        <f ca="1">OFFSET(InputPriceData!E$15,CalculationsAndCharts!$A2827+$A$11,IF($C$7,8,0),1,1)</f>
        <v>32.020000000000003</v>
      </c>
      <c r="G2827" s="4">
        <f ca="1">OFFSET(InputPriceData!F$15,CalculationsAndCharts!$A2827+$A$11,IF($C$7,8,0),1,1)</f>
        <v>32.700000000000003</v>
      </c>
      <c r="H2827" s="133"/>
      <c r="I2827" s="133"/>
      <c r="J2827" s="37">
        <f t="shared" ca="1" si="829"/>
        <v>6</v>
      </c>
      <c r="K2827" s="124">
        <f t="shared" ca="1" si="830"/>
        <v>0.97000000000000242</v>
      </c>
      <c r="L2827" s="343">
        <f t="shared" ca="1" si="821"/>
        <v>-1.4178167615554836E-2</v>
      </c>
      <c r="M2827" s="345">
        <f t="shared" ca="1" si="831"/>
        <v>2.6966059645095592E-2</v>
      </c>
      <c r="N2827" s="344">
        <f t="shared" ca="1" si="822"/>
        <v>-0.52577824873770418</v>
      </c>
      <c r="O2827" s="4"/>
      <c r="P2827" s="4"/>
      <c r="Q2827" s="3"/>
      <c r="S2827" s="4"/>
      <c r="T2827" s="4" t="b">
        <f t="shared" ca="1" si="823"/>
        <v>0</v>
      </c>
      <c r="U2827" t="b">
        <f t="shared" ca="1" si="824"/>
        <v>0</v>
      </c>
      <c r="W2827" s="317" t="b">
        <f t="shared" ca="1" si="825"/>
        <v>0</v>
      </c>
      <c r="X2827">
        <f t="shared" ca="1" si="832"/>
        <v>0</v>
      </c>
      <c r="Y2827" s="317" t="b">
        <f t="shared" ca="1" si="826"/>
        <v>0</v>
      </c>
      <c r="Z2827" t="b">
        <f t="shared" ca="1" si="827"/>
        <v>1</v>
      </c>
      <c r="AA2827" s="37" t="b">
        <f t="shared" ca="1" si="833"/>
        <v>1</v>
      </c>
      <c r="AB2827" t="b">
        <f t="shared" ca="1" si="828"/>
        <v>0</v>
      </c>
      <c r="AD2827" t="b">
        <f t="shared" ca="1" si="834"/>
        <v>1</v>
      </c>
      <c r="AE2827" s="37" t="b">
        <f t="shared" ca="1" si="835"/>
        <v>1</v>
      </c>
      <c r="AF2827" t="b">
        <f t="shared" ca="1" si="836"/>
        <v>0</v>
      </c>
      <c r="AG2827" s="317" t="b">
        <f t="shared" ca="1" si="837"/>
        <v>0</v>
      </c>
      <c r="AH2827" s="317">
        <f t="shared" ca="1" si="838"/>
        <v>0</v>
      </c>
      <c r="AI2827" s="317" t="b">
        <f t="shared" ca="1" si="839"/>
        <v>0</v>
      </c>
    </row>
    <row r="2828" spans="1:35" x14ac:dyDescent="0.25">
      <c r="A2828">
        <v>2796</v>
      </c>
      <c r="B2828" s="169">
        <f ca="1">OFFSET(InputPriceData!B$15,CalculationsAndCharts!$A2828+$A$11,0,1,1)</f>
        <v>37788</v>
      </c>
      <c r="C2828" s="3">
        <f ca="1">OFFSET(InputPriceData!G$15,CalculationsAndCharts!$A2828+$A$11,IF($C$7,8,0),1,1)</f>
        <v>1736400</v>
      </c>
      <c r="D2828" s="4">
        <f ca="1">OFFSET(InputPriceData!C$15,CalculationsAndCharts!$A2828+$A$11,IF($C$7,8,0),1,1)</f>
        <v>31.9</v>
      </c>
      <c r="E2828" s="4">
        <f ca="1">OFFSET(InputPriceData!D$15,CalculationsAndCharts!$A2828+$A$11,IF($C$7,8,0),1,1)</f>
        <v>32.18</v>
      </c>
      <c r="F2828" s="4">
        <f ca="1">OFFSET(InputPriceData!E$15,CalculationsAndCharts!$A2828+$A$11,IF($C$7,8,0),1,1)</f>
        <v>31.8</v>
      </c>
      <c r="G2828" s="4">
        <f ca="1">OFFSET(InputPriceData!F$15,CalculationsAndCharts!$A2828+$A$11,IF($C$7,8,0),1,1)</f>
        <v>32.1</v>
      </c>
      <c r="H2828" s="133"/>
      <c r="I2828" s="133"/>
      <c r="J2828" s="37">
        <f t="shared" ca="1" si="829"/>
        <v>5</v>
      </c>
      <c r="K2828" s="124">
        <f t="shared" ca="1" si="830"/>
        <v>-0.24000000000000199</v>
      </c>
      <c r="L2828" s="343">
        <f t="shared" ca="1" si="821"/>
        <v>-2.7210958269521284E-2</v>
      </c>
      <c r="M2828" s="345">
        <f t="shared" ca="1" si="831"/>
        <v>2.7210958269521284E-2</v>
      </c>
      <c r="N2828" s="344">
        <f t="shared" ca="1" si="822"/>
        <v>-1</v>
      </c>
      <c r="O2828" s="4"/>
      <c r="P2828" s="4"/>
      <c r="Q2828" s="3"/>
      <c r="S2828" s="4"/>
      <c r="T2828" s="4" t="b">
        <f t="shared" ca="1" si="823"/>
        <v>0</v>
      </c>
      <c r="U2828" t="b">
        <f t="shared" ca="1" si="824"/>
        <v>1</v>
      </c>
      <c r="W2828" s="317" t="b">
        <f t="shared" ca="1" si="825"/>
        <v>0</v>
      </c>
      <c r="X2828">
        <f t="shared" ca="1" si="832"/>
        <v>0</v>
      </c>
      <c r="Y2828" s="317" t="b">
        <f t="shared" ca="1" si="826"/>
        <v>0</v>
      </c>
      <c r="Z2828" t="b">
        <f t="shared" ca="1" si="827"/>
        <v>0</v>
      </c>
      <c r="AA2828" s="37">
        <f t="shared" ca="1" si="833"/>
        <v>0</v>
      </c>
      <c r="AB2828" t="b">
        <f t="shared" ca="1" si="828"/>
        <v>0</v>
      </c>
      <c r="AD2828" t="b">
        <f t="shared" ca="1" si="834"/>
        <v>0</v>
      </c>
      <c r="AE2828" s="37">
        <f t="shared" ca="1" si="835"/>
        <v>0</v>
      </c>
      <c r="AF2828" t="b">
        <f t="shared" ca="1" si="836"/>
        <v>0</v>
      </c>
      <c r="AG2828" s="317" t="b">
        <f t="shared" ca="1" si="837"/>
        <v>0</v>
      </c>
      <c r="AH2828" s="317">
        <f t="shared" ca="1" si="838"/>
        <v>0</v>
      </c>
      <c r="AI2828" s="317" t="b">
        <f t="shared" ca="1" si="839"/>
        <v>0</v>
      </c>
    </row>
    <row r="2829" spans="1:35" x14ac:dyDescent="0.25">
      <c r="A2829">
        <v>2797</v>
      </c>
      <c r="B2829" s="169">
        <f ca="1">OFFSET(InputPriceData!B$15,CalculationsAndCharts!$A2829+$A$11,0,1,1)</f>
        <v>37785</v>
      </c>
      <c r="C2829" s="3">
        <f ca="1">OFFSET(InputPriceData!G$15,CalculationsAndCharts!$A2829+$A$11,IF($C$7,8,0),1,1)</f>
        <v>1449200</v>
      </c>
      <c r="D2829" s="4">
        <f ca="1">OFFSET(InputPriceData!C$15,CalculationsAndCharts!$A2829+$A$11,IF($C$7,8,0),1,1)</f>
        <v>32.24</v>
      </c>
      <c r="E2829" s="4">
        <f ca="1">OFFSET(InputPriceData!D$15,CalculationsAndCharts!$A2829+$A$11,IF($C$7,8,0),1,1)</f>
        <v>32.24</v>
      </c>
      <c r="F2829" s="4">
        <f ca="1">OFFSET(InputPriceData!E$15,CalculationsAndCharts!$A2829+$A$11,IF($C$7,8,0),1,1)</f>
        <v>31.46</v>
      </c>
      <c r="G2829" s="4">
        <f ca="1">OFFSET(InputPriceData!F$15,CalculationsAndCharts!$A2829+$A$11,IF($C$7,8,0),1,1)</f>
        <v>31.73</v>
      </c>
      <c r="H2829" s="133"/>
      <c r="I2829" s="133"/>
      <c r="J2829" s="37">
        <f t="shared" ca="1" si="829"/>
        <v>4</v>
      </c>
      <c r="K2829" s="124">
        <f t="shared" ca="1" si="830"/>
        <v>-0.48000000000000043</v>
      </c>
      <c r="L2829" s="343">
        <f t="shared" ca="1" si="821"/>
        <v>7.9015047963382245E-4</v>
      </c>
      <c r="M2829" s="345">
        <f t="shared" ca="1" si="831"/>
        <v>7.9015047963382245E-4</v>
      </c>
      <c r="N2829" s="344">
        <f t="shared" ca="1" si="822"/>
        <v>1</v>
      </c>
      <c r="O2829" s="4"/>
      <c r="P2829" s="4"/>
      <c r="Q2829" s="3"/>
      <c r="S2829" s="4"/>
      <c r="T2829" s="4" t="b">
        <f t="shared" ca="1" si="823"/>
        <v>0</v>
      </c>
      <c r="U2829" t="b">
        <f t="shared" ca="1" si="824"/>
        <v>0</v>
      </c>
      <c r="W2829" s="317" t="b">
        <f t="shared" ca="1" si="825"/>
        <v>0</v>
      </c>
      <c r="X2829">
        <f t="shared" ca="1" si="832"/>
        <v>0</v>
      </c>
      <c r="Y2829" s="317" t="b">
        <f t="shared" ca="1" si="826"/>
        <v>0</v>
      </c>
      <c r="Z2829" t="b">
        <f t="shared" ca="1" si="827"/>
        <v>0</v>
      </c>
      <c r="AA2829" s="37">
        <f t="shared" ca="1" si="833"/>
        <v>0</v>
      </c>
      <c r="AB2829" t="b">
        <f t="shared" ca="1" si="828"/>
        <v>0</v>
      </c>
      <c r="AD2829" t="b">
        <f t="shared" ca="1" si="834"/>
        <v>0</v>
      </c>
      <c r="AE2829" s="37">
        <f t="shared" ca="1" si="835"/>
        <v>0</v>
      </c>
      <c r="AF2829" t="b">
        <f t="shared" ca="1" si="836"/>
        <v>0</v>
      </c>
      <c r="AG2829" s="317" t="b">
        <f t="shared" ca="1" si="837"/>
        <v>0</v>
      </c>
      <c r="AH2829" s="317">
        <f t="shared" ca="1" si="838"/>
        <v>0</v>
      </c>
      <c r="AI2829" s="317" t="b">
        <f t="shared" ca="1" si="839"/>
        <v>0</v>
      </c>
    </row>
    <row r="2830" spans="1:35" x14ac:dyDescent="0.25">
      <c r="A2830">
        <v>2798</v>
      </c>
      <c r="B2830" s="169">
        <f ca="1">OFFSET(InputPriceData!B$15,CalculationsAndCharts!$A2830+$A$11,0,1,1)</f>
        <v>37784</v>
      </c>
      <c r="C2830" s="3">
        <f ca="1">OFFSET(InputPriceData!G$15,CalculationsAndCharts!$A2830+$A$11,IF($C$7,8,0),1,1)</f>
        <v>2111300</v>
      </c>
      <c r="D2830" s="4">
        <f ca="1">OFFSET(InputPriceData!C$15,CalculationsAndCharts!$A2830+$A$11,IF($C$7,8,0),1,1)</f>
        <v>32.5</v>
      </c>
      <c r="E2830" s="4">
        <f ca="1">OFFSET(InputPriceData!D$15,CalculationsAndCharts!$A2830+$A$11,IF($C$7,8,0),1,1)</f>
        <v>32.590000000000003</v>
      </c>
      <c r="F2830" s="4">
        <f ca="1">OFFSET(InputPriceData!E$15,CalculationsAndCharts!$A2830+$A$11,IF($C$7,8,0),1,1)</f>
        <v>32.11</v>
      </c>
      <c r="G2830" s="4">
        <f ca="1">OFFSET(InputPriceData!F$15,CalculationsAndCharts!$A2830+$A$11,IF($C$7,8,0),1,1)</f>
        <v>32.340000000000003</v>
      </c>
      <c r="H2830" s="133"/>
      <c r="I2830" s="133"/>
      <c r="J2830" s="37">
        <f t="shared" ca="1" si="829"/>
        <v>3</v>
      </c>
      <c r="K2830" s="124">
        <f t="shared" ca="1" si="830"/>
        <v>0.50000000000000355</v>
      </c>
      <c r="L2830" s="343">
        <f t="shared" ca="1" si="821"/>
        <v>0</v>
      </c>
      <c r="M2830" s="345">
        <f t="shared" ca="1" si="831"/>
        <v>9.8208099999999994E-8</v>
      </c>
      <c r="N2830" s="344">
        <f t="shared" ca="1" si="822"/>
        <v>0</v>
      </c>
      <c r="O2830" s="4"/>
      <c r="P2830" s="4"/>
      <c r="Q2830" s="3"/>
      <c r="S2830" s="4"/>
      <c r="T2830" s="4" t="b">
        <f t="shared" ca="1" si="823"/>
        <v>0</v>
      </c>
      <c r="U2830" t="b">
        <f t="shared" ca="1" si="824"/>
        <v>0</v>
      </c>
      <c r="W2830" s="317" t="b">
        <f t="shared" ca="1" si="825"/>
        <v>0</v>
      </c>
      <c r="X2830">
        <f t="shared" ca="1" si="832"/>
        <v>0</v>
      </c>
      <c r="Y2830" s="317" t="b">
        <f t="shared" ca="1" si="826"/>
        <v>0</v>
      </c>
      <c r="Z2830" t="b">
        <f t="shared" ca="1" si="827"/>
        <v>0</v>
      </c>
      <c r="AA2830" s="37">
        <f t="shared" ca="1" si="833"/>
        <v>0</v>
      </c>
      <c r="AB2830" t="b">
        <f t="shared" ca="1" si="828"/>
        <v>0</v>
      </c>
      <c r="AD2830" t="b">
        <f t="shared" ca="1" si="834"/>
        <v>0</v>
      </c>
      <c r="AE2830" s="37">
        <f t="shared" ca="1" si="835"/>
        <v>0</v>
      </c>
      <c r="AF2830" t="b">
        <f t="shared" ca="1" si="836"/>
        <v>0</v>
      </c>
      <c r="AG2830" s="317" t="b">
        <f t="shared" ca="1" si="837"/>
        <v>0</v>
      </c>
      <c r="AH2830" s="317">
        <f t="shared" ca="1" si="838"/>
        <v>0</v>
      </c>
      <c r="AI2830" s="317" t="b">
        <f t="shared" ca="1" si="839"/>
        <v>0</v>
      </c>
    </row>
    <row r="2831" spans="1:35" x14ac:dyDescent="0.25">
      <c r="A2831">
        <v>2799</v>
      </c>
      <c r="B2831" s="169">
        <f ca="1">OFFSET(InputPriceData!B$15,CalculationsAndCharts!$A2831+$A$11,0,1,1)</f>
        <v>37783</v>
      </c>
      <c r="C2831" s="3">
        <f ca="1">OFFSET(InputPriceData!G$15,CalculationsAndCharts!$A2831+$A$11,IF($C$7,8,0),1,1)</f>
        <v>2014300</v>
      </c>
      <c r="D2831" s="4">
        <f ca="1">OFFSET(InputPriceData!C$15,CalculationsAndCharts!$A2831+$A$11,IF($C$7,8,0),1,1)</f>
        <v>32</v>
      </c>
      <c r="E2831" s="4">
        <f ca="1">OFFSET(InputPriceData!D$15,CalculationsAndCharts!$A2831+$A$11,IF($C$7,8,0),1,1)</f>
        <v>32.24</v>
      </c>
      <c r="F2831" s="4">
        <f ca="1">OFFSET(InputPriceData!E$15,CalculationsAndCharts!$A2831+$A$11,IF($C$7,8,0),1,1)</f>
        <v>31.65</v>
      </c>
      <c r="G2831" s="4">
        <f ca="1">OFFSET(InputPriceData!F$15,CalculationsAndCharts!$A2831+$A$11,IF($C$7,8,0),1,1)</f>
        <v>32.21</v>
      </c>
      <c r="H2831" s="133"/>
      <c r="I2831" s="133"/>
      <c r="J2831" s="37">
        <f t="shared" ca="1" si="829"/>
        <v>2</v>
      </c>
      <c r="K2831" s="124">
        <f t="shared" ca="1" si="830"/>
        <v>0</v>
      </c>
      <c r="L2831" s="343">
        <f t="shared" ca="1" si="821"/>
        <v>0</v>
      </c>
      <c r="M2831" s="345">
        <f t="shared" ca="1" si="831"/>
        <v>9.9099999999999994E-8</v>
      </c>
      <c r="N2831" s="344">
        <f t="shared" ca="1" si="822"/>
        <v>0</v>
      </c>
      <c r="O2831" s="4"/>
      <c r="P2831" s="4"/>
      <c r="Q2831" s="3"/>
      <c r="S2831" s="4"/>
      <c r="T2831" s="4" t="b">
        <f t="shared" ca="1" si="823"/>
        <v>0</v>
      </c>
      <c r="U2831" t="b">
        <f t="shared" ca="1" si="824"/>
        <v>0</v>
      </c>
      <c r="W2831" s="317" t="b">
        <f t="shared" ca="1" si="825"/>
        <v>0</v>
      </c>
      <c r="X2831">
        <f t="shared" ca="1" si="832"/>
        <v>0</v>
      </c>
      <c r="Y2831" s="317" t="b">
        <f t="shared" ca="1" si="826"/>
        <v>0</v>
      </c>
      <c r="Z2831" t="b">
        <f t="shared" ca="1" si="827"/>
        <v>0</v>
      </c>
      <c r="AA2831" s="37">
        <f t="shared" ca="1" si="833"/>
        <v>0</v>
      </c>
      <c r="AB2831" t="b">
        <f t="shared" ca="1" si="828"/>
        <v>0</v>
      </c>
      <c r="AD2831" t="b">
        <f t="shared" ca="1" si="834"/>
        <v>0</v>
      </c>
      <c r="AE2831" s="37">
        <f t="shared" ca="1" si="835"/>
        <v>0</v>
      </c>
      <c r="AF2831" t="b">
        <f t="shared" ca="1" si="836"/>
        <v>0</v>
      </c>
      <c r="AG2831" s="317" t="b">
        <f t="shared" ca="1" si="837"/>
        <v>0</v>
      </c>
      <c r="AH2831" s="317">
        <f t="shared" ca="1" si="838"/>
        <v>0</v>
      </c>
      <c r="AI2831" s="317" t="b">
        <f t="shared" ca="1" si="839"/>
        <v>0</v>
      </c>
    </row>
    <row r="2832" spans="1:35" x14ac:dyDescent="0.25">
      <c r="A2832">
        <v>2800</v>
      </c>
      <c r="B2832" s="169">
        <f ca="1">OFFSET(InputPriceData!B$15,CalculationsAndCharts!$A2832+$A$11,0,1,1)</f>
        <v>37782</v>
      </c>
      <c r="C2832" s="3">
        <f ca="1">OFFSET(InputPriceData!G$15,CalculationsAndCharts!$A2832+$A$11,IF($C$7,8,0),1,1)</f>
        <v>2077300</v>
      </c>
      <c r="D2832" s="4">
        <f ca="1">OFFSET(InputPriceData!C$15,CalculationsAndCharts!$A2832+$A$11,IF($C$7,8,0),1,1)</f>
        <v>31.88</v>
      </c>
      <c r="E2832" s="4">
        <f ca="1">OFFSET(InputPriceData!D$15,CalculationsAndCharts!$A2832+$A$11,IF($C$7,8,0),1,1)</f>
        <v>32.090000000000003</v>
      </c>
      <c r="F2832" s="4">
        <f ca="1">OFFSET(InputPriceData!E$15,CalculationsAndCharts!$A2832+$A$11,IF($C$7,8,0),1,1)</f>
        <v>31.7</v>
      </c>
      <c r="G2832" s="4">
        <f ca="1">OFFSET(InputPriceData!F$15,CalculationsAndCharts!$A2832+$A$11,IF($C$7,8,0),1,1)</f>
        <v>31.84</v>
      </c>
      <c r="H2832" s="133"/>
      <c r="I2832" s="133"/>
      <c r="J2832" s="37">
        <f t="shared" ca="1" si="829"/>
        <v>1</v>
      </c>
      <c r="K2832" s="124">
        <f t="shared" ca="1" si="830"/>
        <v>0</v>
      </c>
      <c r="L2832" s="343">
        <f t="shared" ca="1" si="821"/>
        <v>0</v>
      </c>
      <c r="M2832" s="345">
        <f t="shared" ca="1" si="831"/>
        <v>9.9999999999999995E-8</v>
      </c>
      <c r="N2832" s="344">
        <f t="shared" ca="1" si="822"/>
        <v>0</v>
      </c>
      <c r="O2832" s="4"/>
      <c r="P2832" s="4"/>
      <c r="Q2832" s="3"/>
      <c r="S2832" s="4"/>
      <c r="T2832" s="4" t="b">
        <f ca="1">AND(M2833&lt;0,N2832&gt;0)</f>
        <v>0</v>
      </c>
      <c r="U2832" t="b">
        <f ca="1">AND(M2833&gt;0,N2832&lt;0)</f>
        <v>0</v>
      </c>
      <c r="W2832" s="317" t="b">
        <f t="shared" si="825"/>
        <v>0</v>
      </c>
      <c r="X2832">
        <f>IF(X2833,IF(Y2832,FALSE,X2833),IF(W2832,TRUE,X2833))</f>
        <v>0</v>
      </c>
      <c r="Y2832" s="317" t="b">
        <f t="shared" si="826"/>
        <v>0</v>
      </c>
      <c r="Z2832" t="b">
        <f t="shared" si="827"/>
        <v>0</v>
      </c>
      <c r="AA2832" s="37">
        <f t="shared" si="833"/>
        <v>0</v>
      </c>
      <c r="AB2832" t="b">
        <f t="shared" si="828"/>
        <v>0</v>
      </c>
      <c r="AD2832" t="b">
        <f t="shared" si="834"/>
        <v>0</v>
      </c>
      <c r="AE2832" s="37">
        <f t="shared" si="835"/>
        <v>0</v>
      </c>
      <c r="AF2832" t="b">
        <f t="shared" si="836"/>
        <v>0</v>
      </c>
      <c r="AG2832" s="317" t="b">
        <f t="shared" si="837"/>
        <v>0</v>
      </c>
      <c r="AH2832" s="317">
        <f t="shared" si="838"/>
        <v>0</v>
      </c>
      <c r="AI2832" s="317" t="b">
        <f t="shared" si="839"/>
        <v>0</v>
      </c>
    </row>
  </sheetData>
  <dataConsolidate/>
  <mergeCells count="19">
    <mergeCell ref="AD29:AI29"/>
    <mergeCell ref="AD30:AI30"/>
    <mergeCell ref="AD31:AF31"/>
    <mergeCell ref="AG31:AI31"/>
    <mergeCell ref="A31:A32"/>
    <mergeCell ref="D15:F15"/>
    <mergeCell ref="K31:K32"/>
    <mergeCell ref="Z31:AB31"/>
    <mergeCell ref="W30:AB30"/>
    <mergeCell ref="T30:T32"/>
    <mergeCell ref="U30:U32"/>
    <mergeCell ref="W31:Y31"/>
    <mergeCell ref="W29:AB29"/>
    <mergeCell ref="B27:C27"/>
    <mergeCell ref="D27:E27"/>
    <mergeCell ref="T28:U29"/>
    <mergeCell ref="M31:M32"/>
    <mergeCell ref="L31:L32"/>
    <mergeCell ref="N31:N32"/>
  </mergeCells>
  <phoneticPr fontId="3" type="noConversion"/>
  <conditionalFormatting sqref="B14:C14">
    <cfRule type="expression" dxfId="4" priority="9">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from>
                    <xdr:col>5</xdr:col>
                    <xdr:colOff>548640</xdr:colOff>
                    <xdr:row>28</xdr:row>
                    <xdr:rowOff>30480</xdr:rowOff>
                  </from>
                  <to>
                    <xdr:col>16</xdr:col>
                    <xdr:colOff>685800</xdr:colOff>
                    <xdr:row>29</xdr:row>
                    <xdr:rowOff>60960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6" name="Button 8997">
              <controlPr defaultSize="0" print="0" autoFill="0" autoPict="0" macro="[0]!ButtonChartTheseDates_Click">
                <anchor moveWithCells="1" sizeWithCells="1">
                  <from>
                    <xdr:col>3</xdr:col>
                    <xdr:colOff>228600</xdr:colOff>
                    <xdr:row>14</xdr:row>
                    <xdr:rowOff>167640</xdr:rowOff>
                  </from>
                  <to>
                    <xdr:col>5</xdr:col>
                    <xdr:colOff>556260</xdr:colOff>
                    <xdr:row>16</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sheetPr>
  <dimension ref="B1:R286"/>
  <sheetViews>
    <sheetView workbookViewId="0">
      <selection activeCell="W12" sqref="W12"/>
    </sheetView>
  </sheetViews>
  <sheetFormatPr defaultRowHeight="13.2" x14ac:dyDescent="0.25"/>
  <cols>
    <col min="1" max="1" width="3.33203125" style="177" customWidth="1"/>
    <col min="2" max="2" width="7.109375" style="178" customWidth="1"/>
    <col min="3" max="3" width="11.44140625" style="177" customWidth="1"/>
    <col min="4" max="4" width="10.88671875" style="177" customWidth="1"/>
    <col min="5" max="5" width="10.77734375" style="178" customWidth="1"/>
    <col min="6" max="6" width="10.5546875" style="177" customWidth="1"/>
    <col min="7" max="7" width="10.33203125" style="177" customWidth="1"/>
    <col min="8" max="8" width="8.88671875" style="177"/>
    <col min="9" max="9" width="9.44140625" style="177" customWidth="1"/>
    <col min="10" max="10" width="1.5546875" style="177" customWidth="1"/>
    <col min="11" max="11" width="8.88671875" style="177"/>
    <col min="12" max="12" width="10.6640625" style="177" customWidth="1"/>
    <col min="13" max="13" width="10.88671875" style="177" customWidth="1"/>
    <col min="14" max="15" width="10.5546875" style="177" customWidth="1"/>
    <col min="16" max="16" width="8.88671875" style="177"/>
    <col min="17" max="17" width="10.33203125" style="177" customWidth="1"/>
    <col min="18" max="18" width="9.21875" style="177" customWidth="1"/>
    <col min="19" max="16384" width="8.88671875" style="177"/>
  </cols>
  <sheetData>
    <row r="1" spans="2:18" x14ac:dyDescent="0.25">
      <c r="B1" s="234" t="s">
        <v>201</v>
      </c>
    </row>
    <row r="2" spans="2:18" x14ac:dyDescent="0.25">
      <c r="B2" s="235"/>
      <c r="C2" s="316">
        <f ca="1">CalculationsAndCharts!$A$8</f>
        <v>2800</v>
      </c>
      <c r="D2" s="236" t="s">
        <v>194</v>
      </c>
      <c r="L2" s="237"/>
    </row>
    <row r="3" spans="2:18" ht="13.8" thickBot="1" x14ac:dyDescent="0.3">
      <c r="D3" s="179" t="str">
        <f ca="1">"Back Test Transaction reporting period extending from " &amp; TEXT(OFFSET(CalculationsAndCharts!$B$32,C2,0,1,1),"mm/dd/yyyy") &amp; " to "&amp; TEXT(CalculationsAndCharts!$B$33,"mm/dd/yyyy")</f>
        <v>Back Test Transaction reporting period extending from 06/10/2003 to 07/23/2014</v>
      </c>
    </row>
    <row r="4" spans="2:18" x14ac:dyDescent="0.25">
      <c r="B4" s="238" t="s">
        <v>144</v>
      </c>
      <c r="C4" s="239"/>
      <c r="D4" s="239"/>
      <c r="E4" s="240"/>
      <c r="F4" s="241"/>
      <c r="G4" s="241"/>
      <c r="H4" s="241"/>
      <c r="I4" s="242"/>
      <c r="K4" s="243" t="s">
        <v>145</v>
      </c>
      <c r="L4" s="244"/>
      <c r="M4" s="244"/>
      <c r="N4" s="245"/>
      <c r="O4" s="246"/>
      <c r="P4" s="246"/>
      <c r="Q4" s="246"/>
      <c r="R4" s="247"/>
    </row>
    <row r="5" spans="2:18" x14ac:dyDescent="0.25">
      <c r="B5" s="248">
        <f ca="1">COUNT(OFFSET(B15,0,0,C2,1))</f>
        <v>129</v>
      </c>
      <c r="C5" s="249" t="s">
        <v>146</v>
      </c>
      <c r="D5" s="250"/>
      <c r="E5" s="251"/>
      <c r="F5" s="252"/>
      <c r="G5" s="252"/>
      <c r="H5" s="252"/>
      <c r="I5" s="253"/>
      <c r="K5" s="254">
        <f ca="1">COUNT(OFFSET(K15,0,0,$C$2,1))</f>
        <v>129</v>
      </c>
      <c r="L5" s="255" t="s">
        <v>147</v>
      </c>
      <c r="M5" s="256"/>
      <c r="N5" s="257"/>
      <c r="O5" s="258"/>
      <c r="P5" s="258"/>
      <c r="Q5" s="258"/>
      <c r="R5" s="259"/>
    </row>
    <row r="6" spans="2:18" x14ac:dyDescent="0.25">
      <c r="B6" s="248">
        <f ca="1">COUNTIF(OFFSET(H15,0,0,B5,1),"&gt;0")</f>
        <v>56</v>
      </c>
      <c r="C6" s="260" t="s">
        <v>148</v>
      </c>
      <c r="D6" s="261" t="s">
        <v>149</v>
      </c>
      <c r="E6" s="262">
        <f ca="1">MAX(OFFSET(H15,0,0,B5,1))</f>
        <v>10.649999999999991</v>
      </c>
      <c r="F6" s="263"/>
      <c r="G6" s="250"/>
      <c r="H6" s="264" t="s">
        <v>150</v>
      </c>
      <c r="I6" s="265">
        <f ca="1">SUMIF(OFFSET(H15,0,0,B5,1),"&gt;0")</f>
        <v>119.57000000000002</v>
      </c>
      <c r="K6" s="254">
        <f ca="1">COUNTIF(OFFSET(Q15,0,0,K5,1),"&gt;0")</f>
        <v>35</v>
      </c>
      <c r="L6" s="266" t="s">
        <v>148</v>
      </c>
      <c r="M6" s="267" t="s">
        <v>149</v>
      </c>
      <c r="N6" s="268">
        <f ca="1">MAX(OFFSET(Q15,0,0,K5,1))</f>
        <v>14.119999999999997</v>
      </c>
      <c r="O6" s="269"/>
      <c r="P6" s="256"/>
      <c r="Q6" s="270" t="s">
        <v>150</v>
      </c>
      <c r="R6" s="271">
        <f ca="1">SUMIF(OFFSET(Q15,0,0,K5,1),"&gt;0")</f>
        <v>68.189999999999969</v>
      </c>
    </row>
    <row r="7" spans="2:18" x14ac:dyDescent="0.25">
      <c r="B7" s="248">
        <f ca="1">COUNTIF(OFFSET(H15,0,0,B5,1),"&lt;0")</f>
        <v>73</v>
      </c>
      <c r="C7" s="260" t="s">
        <v>151</v>
      </c>
      <c r="D7" s="261" t="s">
        <v>152</v>
      </c>
      <c r="E7" s="262">
        <f ca="1">MIN(OFFSET(H15,0,0,B5,1))</f>
        <v>-5.2199999999999989</v>
      </c>
      <c r="F7" s="263"/>
      <c r="G7" s="250"/>
      <c r="H7" s="264" t="s">
        <v>153</v>
      </c>
      <c r="I7" s="265">
        <f ca="1">SUMIF(OFFSET(H15,0,0,B5,1),"&lt;0")</f>
        <v>-86.59</v>
      </c>
      <c r="K7" s="254">
        <f ca="1">COUNTIF(OFFSET(Q15,0,0,K5,1),"&lt;0")</f>
        <v>94</v>
      </c>
      <c r="L7" s="266" t="s">
        <v>151</v>
      </c>
      <c r="M7" s="267" t="s">
        <v>152</v>
      </c>
      <c r="N7" s="268">
        <f ca="1">MIN(OFFSET(Q15,0,0,K5,1))</f>
        <v>-3.9099999999999966</v>
      </c>
      <c r="O7" s="269"/>
      <c r="P7" s="256"/>
      <c r="Q7" s="270" t="s">
        <v>153</v>
      </c>
      <c r="R7" s="271">
        <f ca="1">SUMIF(OFFSET(Q15,0,0,K5,1),"&lt;0")</f>
        <v>-99.509999999999991</v>
      </c>
    </row>
    <row r="8" spans="2:18" x14ac:dyDescent="0.25">
      <c r="B8" s="272"/>
      <c r="C8" s="252"/>
      <c r="D8" s="252"/>
      <c r="E8" s="273"/>
      <c r="F8" s="252"/>
      <c r="G8" s="252"/>
      <c r="H8" s="274" t="s">
        <v>154</v>
      </c>
      <c r="I8" s="275">
        <f ca="1">SUM(OFFSET(H15,0,0,B5,1))</f>
        <v>32.980000000000004</v>
      </c>
      <c r="K8" s="276"/>
      <c r="L8" s="258"/>
      <c r="M8" s="258"/>
      <c r="N8" s="258"/>
      <c r="O8" s="258"/>
      <c r="P8" s="258"/>
      <c r="Q8" s="277" t="s">
        <v>154</v>
      </c>
      <c r="R8" s="278">
        <f ca="1">SUM(OFFSET(Q15,0,0,K5,1))</f>
        <v>-31.319999999999993</v>
      </c>
    </row>
    <row r="9" spans="2:18" ht="13.8" thickBot="1" x14ac:dyDescent="0.3">
      <c r="B9" s="272"/>
      <c r="C9" s="252"/>
      <c r="D9" s="252"/>
      <c r="E9" s="273"/>
      <c r="F9" s="252"/>
      <c r="G9" s="252"/>
      <c r="H9" s="252"/>
      <c r="I9" s="253"/>
      <c r="K9" s="279"/>
      <c r="L9" s="258"/>
      <c r="M9" s="258"/>
      <c r="N9" s="280"/>
      <c r="O9" s="258"/>
      <c r="P9" s="258"/>
      <c r="Q9" s="258"/>
      <c r="R9" s="259"/>
    </row>
    <row r="10" spans="2:18" ht="13.8" thickBot="1" x14ac:dyDescent="0.3">
      <c r="B10" s="272"/>
      <c r="C10" s="252"/>
      <c r="D10" s="252"/>
      <c r="E10" s="273"/>
      <c r="F10" s="281"/>
      <c r="G10" s="282"/>
      <c r="H10" s="283" t="s">
        <v>167</v>
      </c>
      <c r="I10" s="284">
        <f ca="1">MIN(OFFSET(I15,0,0,B5,1))</f>
        <v>-3.5000000000000036</v>
      </c>
      <c r="K10" s="279"/>
      <c r="L10" s="258"/>
      <c r="M10" s="258"/>
      <c r="N10" s="280"/>
      <c r="O10" s="285"/>
      <c r="P10" s="286"/>
      <c r="Q10" s="287" t="s">
        <v>168</v>
      </c>
      <c r="R10" s="288">
        <f ca="1">MIN(OFFSET(R15,0,0,K5,1))</f>
        <v>-32</v>
      </c>
    </row>
    <row r="11" spans="2:18" x14ac:dyDescent="0.25">
      <c r="B11" s="272"/>
      <c r="C11" s="252"/>
      <c r="D11" s="252"/>
      <c r="E11" s="273"/>
      <c r="F11" s="252"/>
      <c r="G11" s="252"/>
      <c r="H11" s="274"/>
      <c r="I11" s="275"/>
      <c r="K11" s="279"/>
      <c r="L11" s="258"/>
      <c r="M11" s="258"/>
      <c r="N11" s="280"/>
      <c r="O11" s="258"/>
      <c r="P11" s="258"/>
      <c r="Q11" s="277"/>
      <c r="R11" s="278"/>
    </row>
    <row r="12" spans="2:18" ht="13.8" thickBot="1" x14ac:dyDescent="0.3">
      <c r="B12" s="289"/>
      <c r="C12" s="290"/>
      <c r="D12" s="290"/>
      <c r="E12" s="291">
        <f ca="1">MATCH(TRUE,OFFSET(CalculationsAndCharts!$Y$32,1,0,C2,1),0)</f>
        <v>28</v>
      </c>
      <c r="F12" s="292" t="str">
        <f ca="1">IF($E$12&gt;$B$15,"Open Trade; Marked to Current Bar Open $","")</f>
        <v>Open Trade; Marked to Current Bar Open $</v>
      </c>
      <c r="G12" s="290"/>
      <c r="H12" s="290"/>
      <c r="I12" s="293"/>
      <c r="K12" s="294"/>
      <c r="L12" s="295"/>
      <c r="M12" s="295"/>
      <c r="N12" s="296">
        <f ca="1">MATCH(TRUE,OFFSET(CalculationsAndCharts!$AB$33,0,0, $C$2,1),0)</f>
        <v>6</v>
      </c>
      <c r="O12" s="297" t="str">
        <f ca="1">IF($N$12&gt;$K$15,"Open Trade; Marked to current bar Open $","")</f>
        <v/>
      </c>
      <c r="P12" s="295"/>
      <c r="Q12" s="295"/>
      <c r="R12" s="298"/>
    </row>
    <row r="13" spans="2:18" x14ac:dyDescent="0.25">
      <c r="B13" s="299"/>
      <c r="C13" s="300" t="s">
        <v>155</v>
      </c>
      <c r="D13" s="301"/>
      <c r="E13" s="302"/>
      <c r="F13" s="300" t="s">
        <v>156</v>
      </c>
      <c r="G13" s="301"/>
      <c r="H13" s="431" t="s">
        <v>157</v>
      </c>
      <c r="I13" s="433" t="s">
        <v>158</v>
      </c>
      <c r="K13" s="303"/>
      <c r="L13" s="304" t="s">
        <v>159</v>
      </c>
      <c r="M13" s="305"/>
      <c r="N13" s="306"/>
      <c r="O13" s="304" t="s">
        <v>160</v>
      </c>
      <c r="P13" s="305"/>
      <c r="Q13" s="435" t="s">
        <v>157</v>
      </c>
      <c r="R13" s="437" t="s">
        <v>158</v>
      </c>
    </row>
    <row r="14" spans="2:18" x14ac:dyDescent="0.25">
      <c r="B14" s="307" t="s">
        <v>24</v>
      </c>
      <c r="C14" s="308" t="s">
        <v>1</v>
      </c>
      <c r="D14" s="308" t="s">
        <v>161</v>
      </c>
      <c r="E14" s="308" t="s">
        <v>24</v>
      </c>
      <c r="F14" s="308" t="s">
        <v>1</v>
      </c>
      <c r="G14" s="308" t="s">
        <v>161</v>
      </c>
      <c r="H14" s="432"/>
      <c r="I14" s="434"/>
      <c r="K14" s="309" t="s">
        <v>24</v>
      </c>
      <c r="L14" s="310" t="s">
        <v>1</v>
      </c>
      <c r="M14" s="310" t="s">
        <v>161</v>
      </c>
      <c r="N14" s="310" t="s">
        <v>24</v>
      </c>
      <c r="O14" s="310" t="s">
        <v>1</v>
      </c>
      <c r="P14" s="310" t="s">
        <v>161</v>
      </c>
      <c r="Q14" s="436"/>
      <c r="R14" s="438"/>
    </row>
    <row r="15" spans="2:18" x14ac:dyDescent="0.25">
      <c r="B15" s="311">
        <f ca="1">MATCH(TRUE,OFFSET(CalculationsAndCharts!$W$33,0,0, $C$2,1),0)</f>
        <v>6</v>
      </c>
      <c r="C15" s="312">
        <f ca="1">OFFSET(CalculationsAndCharts!$B$32, B15,0,1,1)</f>
        <v>41836</v>
      </c>
      <c r="D15" s="313">
        <f ca="1">OFFSET(CalculationsAndCharts!$D$32, B15,0,1,1)</f>
        <v>95.02</v>
      </c>
      <c r="E15" s="314" t="str">
        <f ca="1">IF($E$12&gt;$B$15,"OPEN",$E$12)</f>
        <v>OPEN</v>
      </c>
      <c r="F15" s="312">
        <f ca="1">IF($E$12&gt;$B$15,CalculationsAndCharts!$B$33,OFFSET(CalculationsAndCharts!$B$32, E15,0,1,1))</f>
        <v>41843</v>
      </c>
      <c r="G15" s="313">
        <f ca="1">IF($E$12&gt;$B$15,CalculationsAndCharts!$D$33,OFFSET(CalculationsAndCharts!$D$32, E15,0,1,1))</f>
        <v>96.4</v>
      </c>
      <c r="H15" s="313">
        <f ca="1">G15-D15</f>
        <v>1.3800000000000097</v>
      </c>
      <c r="I15" s="315">
        <f ca="1">H15+IF(ISNA(I16),0,I16)</f>
        <v>32.980000000000004</v>
      </c>
      <c r="K15" s="311">
        <f ca="1">MATCH(TRUE,OFFSET(CalculationsAndCharts!$Z$33,0,0, $C$2,1),0)</f>
        <v>28</v>
      </c>
      <c r="L15" s="312">
        <f ca="1">OFFSET(CalculationsAndCharts!$B$32, K15,0,1,1)</f>
        <v>41803</v>
      </c>
      <c r="M15" s="313">
        <f ca="1">OFFSET(CalculationsAndCharts!$D$32, K15,0,1,1)</f>
        <v>95.7</v>
      </c>
      <c r="N15" s="314">
        <f ca="1">IF($N$12&gt;$K$15,"OPEN",$N$12)</f>
        <v>6</v>
      </c>
      <c r="O15" s="312">
        <f ca="1">IF($N$12&gt;$K$15,CalculationsAndCharts!B33,OFFSET(CalculationsAndCharts!$B$32, N15,0,1,1))</f>
        <v>41836</v>
      </c>
      <c r="P15" s="313">
        <f ca="1">IF($N$12&gt;$K$15,CalculationsAndCharts!D33,OFFSET(CalculationsAndCharts!$D$32, N15,0,1,1))</f>
        <v>95.02</v>
      </c>
      <c r="Q15" s="313">
        <f ca="1">M15-P15</f>
        <v>0.68000000000000682</v>
      </c>
      <c r="R15" s="315">
        <f ca="1">Q15+IF(ISNA(R16),0,R16)</f>
        <v>-31.319999999999993</v>
      </c>
    </row>
    <row r="16" spans="2:18" x14ac:dyDescent="0.25">
      <c r="B16" s="311">
        <f ca="1">IFERROR(MATCH(TRUE,OFFSET(CalculationsAndCharts!$W$33,B15,0, $C$2-B15,1),0)+B15,"")</f>
        <v>38</v>
      </c>
      <c r="C16" s="312">
        <f ca="1">IFERROR(OFFSET(CalculationsAndCharts!$B$32, B16,0,1,1),"")</f>
        <v>41789</v>
      </c>
      <c r="D16" s="313">
        <f ca="1">IFERROR(OFFSET(CalculationsAndCharts!$D$32, B16,0,1,1),"")</f>
        <v>96.68</v>
      </c>
      <c r="E16" s="314">
        <f ca="1">IFERROR(IF($E$12&gt;$B$15,$E$12,(MATCH(TRUE,OFFSET(CalculationsAndCharts!$Y$33,E15,0, $C$2-E15,1),0)+E15)),"")</f>
        <v>28</v>
      </c>
      <c r="F16" s="312">
        <f ca="1">IFERROR(OFFSET(CalculationsAndCharts!$B$32, E16,0,1,1),"")</f>
        <v>41803</v>
      </c>
      <c r="G16" s="313">
        <f ca="1">IFERROR(OFFSET(CalculationsAndCharts!$D$32, E16,0,1,1),"")</f>
        <v>95.7</v>
      </c>
      <c r="H16" s="313">
        <f ca="1">IFERROR(G16-D16,"")</f>
        <v>-0.98000000000000398</v>
      </c>
      <c r="I16" s="315">
        <f ca="1">IFERROR(H16+IF(""=I17,0,I17),"")</f>
        <v>31.599999999999994</v>
      </c>
      <c r="K16" s="311">
        <f ca="1">IFERROR(MATCH(TRUE,OFFSET(CalculationsAndCharts!$Z$33,K15,0, $C$2-K15,1),0)+K15,"")</f>
        <v>45</v>
      </c>
      <c r="L16" s="312">
        <f ca="1">IFERROR(OFFSET(CalculationsAndCharts!$B$32, K16,0,1,1),"")</f>
        <v>41779</v>
      </c>
      <c r="M16" s="313">
        <f ca="1">IFERROR(OFFSET(CalculationsAndCharts!$D$32, K16,0,1,1),"")</f>
        <v>95.29</v>
      </c>
      <c r="N16" s="314">
        <f ca="1">IFERROR(IF($N$12&gt;$K$15,$N$12,MATCH(TRUE,OFFSET(CalculationsAndCharts!$AB$33,N15,0, $C$2-N15,1),0)+N15),"")</f>
        <v>38</v>
      </c>
      <c r="O16" s="312">
        <f ca="1">IFERROR(OFFSET(CalculationsAndCharts!$B$32, N16,0,1,1),"")</f>
        <v>41789</v>
      </c>
      <c r="P16" s="313">
        <f ca="1">IFERROR(OFFSET(CalculationsAndCharts!$D$32, N16,0,1,1),"")</f>
        <v>96.68</v>
      </c>
      <c r="Q16" s="313">
        <f t="shared" ref="Q16:Q17" ca="1" si="0">IFERROR(M16-P16,"")</f>
        <v>-1.3900000000000006</v>
      </c>
      <c r="R16" s="315">
        <f t="shared" ref="R16:R17" ca="1" si="1">IFERROR(Q16+IF(""=R17,0,R17),"")</f>
        <v>-32</v>
      </c>
    </row>
    <row r="17" spans="2:18" x14ac:dyDescent="0.25">
      <c r="B17" s="311">
        <f ca="1">IFERROR(MATCH(TRUE,OFFSET(CalculationsAndCharts!$W$33,B16,0, $C$2-B16,1),0)+B16,"")</f>
        <v>52</v>
      </c>
      <c r="C17" s="312">
        <f ca="1">IFERROR(OFFSET(CalculationsAndCharts!$B$32, B17,0,1,1),"")</f>
        <v>41768</v>
      </c>
      <c r="D17" s="313">
        <f ca="1">IFERROR(OFFSET(CalculationsAndCharts!$D$32, B17,0,1,1),"")</f>
        <v>97.35</v>
      </c>
      <c r="E17" s="314">
        <f ca="1">IF(B17="","",IFERROR((MATCH(TRUE,OFFSET(CalculationsAndCharts!$Y$33,E16,0, $C$2-E16,1),0)+E16),""))</f>
        <v>45</v>
      </c>
      <c r="F17" s="312">
        <f ca="1">IFERROR(OFFSET(CalculationsAndCharts!$B$32, E17,0,1,1),"")</f>
        <v>41779</v>
      </c>
      <c r="G17" s="313">
        <f ca="1">IFERROR(OFFSET(CalculationsAndCharts!$D$32, E17,0,1,1),"")</f>
        <v>95.29</v>
      </c>
      <c r="H17" s="313">
        <f t="shared" ref="H17" ca="1" si="2">IFERROR(G17-D17,"")</f>
        <v>-2.0599999999999881</v>
      </c>
      <c r="I17" s="315">
        <f t="shared" ref="I17" ca="1" si="3">IFERROR(H17+IF(""=I18,0,I18),"")</f>
        <v>32.58</v>
      </c>
      <c r="K17" s="311">
        <f ca="1">IFERROR(MATCH(TRUE,OFFSET(CalculationsAndCharts!$Z$33,K16,0, $C$2-K16,1),0)+K16,"")</f>
        <v>61</v>
      </c>
      <c r="L17" s="312">
        <f ca="1">IFERROR(OFFSET(CalculationsAndCharts!$B$32, K17,0,1,1),"")</f>
        <v>41757</v>
      </c>
      <c r="M17" s="313">
        <f ca="1">IFERROR(OFFSET(CalculationsAndCharts!$D$32, K17,0,1,1),"")</f>
        <v>96.28</v>
      </c>
      <c r="N17" s="314">
        <f ca="1">IF(K17="","",IFERROR(MATCH(TRUE,OFFSET(CalculationsAndCharts!$AB$33,N16,0, $C$2-N16,1),0)+N16,""))</f>
        <v>52</v>
      </c>
      <c r="O17" s="312">
        <f ca="1">IFERROR(OFFSET(CalculationsAndCharts!$B$32, N17,0,1,1),"")</f>
        <v>41768</v>
      </c>
      <c r="P17" s="313">
        <f ca="1">IFERROR(OFFSET(CalculationsAndCharts!$D$32, N17,0,1,1),"")</f>
        <v>97.35</v>
      </c>
      <c r="Q17" s="313">
        <f t="shared" ca="1" si="0"/>
        <v>-1.0699999999999932</v>
      </c>
      <c r="R17" s="315">
        <f t="shared" ca="1" si="1"/>
        <v>-30.610000000000003</v>
      </c>
    </row>
    <row r="18" spans="2:18" x14ac:dyDescent="0.25">
      <c r="B18" s="311">
        <f ca="1">IFERROR(MATCH(TRUE,OFFSET(CalculationsAndCharts!$W$33,B17,0, $C$2-B17,1),0)+B17,"")</f>
        <v>66</v>
      </c>
      <c r="C18" s="312">
        <f ca="1">IFERROR(OFFSET(CalculationsAndCharts!$B$32, B18,0,1,1),"")</f>
        <v>41750</v>
      </c>
      <c r="D18" s="313">
        <f ca="1">IFERROR(OFFSET(CalculationsAndCharts!$D$32, B18,0,1,1),"")</f>
        <v>101.5</v>
      </c>
      <c r="E18" s="314">
        <f ca="1">IF(B18="","",IFERROR((MATCH(TRUE,OFFSET(CalculationsAndCharts!$Y$33,E17,0, $C$2-E17,1),0)+E17),""))</f>
        <v>61</v>
      </c>
      <c r="F18" s="312">
        <f ca="1">IFERROR(OFFSET(CalculationsAndCharts!$B$32, E18,0,1,1),"")</f>
        <v>41757</v>
      </c>
      <c r="G18" s="313">
        <f ca="1">IFERROR(OFFSET(CalculationsAndCharts!$D$32, E18,0,1,1),"")</f>
        <v>96.28</v>
      </c>
      <c r="H18" s="313">
        <f t="shared" ref="H18:H81" ca="1" si="4">IFERROR(G18-D18,"")</f>
        <v>-5.2199999999999989</v>
      </c>
      <c r="I18" s="315">
        <f t="shared" ref="I18:I81" ca="1" si="5">IFERROR(H18+IF(""=I19,0,I19),"")</f>
        <v>34.639999999999986</v>
      </c>
      <c r="K18" s="311">
        <f ca="1">IFERROR(MATCH(TRUE,OFFSET(CalculationsAndCharts!$Z$33,K17,0, $C$2-K17,1),0)+K17,"")</f>
        <v>73</v>
      </c>
      <c r="L18" s="312">
        <f ca="1">IFERROR(OFFSET(CalculationsAndCharts!$B$32, K18,0,1,1),"")</f>
        <v>41738</v>
      </c>
      <c r="M18" s="313">
        <f ca="1">IFERROR(OFFSET(CalculationsAndCharts!$D$32, K18,0,1,1),"")</f>
        <v>97.59</v>
      </c>
      <c r="N18" s="314">
        <f ca="1">IF(K18="","",IFERROR(MATCH(TRUE,OFFSET(CalculationsAndCharts!$AB$33,N17,0, $C$2-N17,1),0)+N17,""))</f>
        <v>66</v>
      </c>
      <c r="O18" s="312">
        <f ca="1">IFERROR(OFFSET(CalculationsAndCharts!$B$32, N18,0,1,1),"")</f>
        <v>41750</v>
      </c>
      <c r="P18" s="313">
        <f ca="1">IFERROR(OFFSET(CalculationsAndCharts!$D$32, N18,0,1,1),"")</f>
        <v>101.5</v>
      </c>
      <c r="Q18" s="313">
        <f t="shared" ref="Q18:Q81" ca="1" si="6">IFERROR(M18-P18,"")</f>
        <v>-3.9099999999999966</v>
      </c>
      <c r="R18" s="315">
        <f t="shared" ref="R18:R81" ca="1" si="7">IFERROR(Q18+IF(""=R19,0,R19),"")</f>
        <v>-29.54000000000001</v>
      </c>
    </row>
    <row r="19" spans="2:18" x14ac:dyDescent="0.25">
      <c r="B19" s="311">
        <f ca="1">IFERROR(MATCH(TRUE,OFFSET(CalculationsAndCharts!$W$33,B18,0, $C$2-B18,1),0)+B18,"")</f>
        <v>77</v>
      </c>
      <c r="C19" s="312">
        <f ca="1">IFERROR(OFFSET(CalculationsAndCharts!$B$32, B19,0,1,1),"")</f>
        <v>41732</v>
      </c>
      <c r="D19" s="313">
        <f ca="1">IFERROR(OFFSET(CalculationsAndCharts!$D$32, B19,0,1,1),"")</f>
        <v>100.3</v>
      </c>
      <c r="E19" s="314">
        <f ca="1">IF(B19="","",IFERROR((MATCH(TRUE,OFFSET(CalculationsAndCharts!$Y$33,E18,0, $C$2-E18,1),0)+E18),""))</f>
        <v>73</v>
      </c>
      <c r="F19" s="312">
        <f ca="1">IFERROR(OFFSET(CalculationsAndCharts!$B$32, E19,0,1,1),"")</f>
        <v>41738</v>
      </c>
      <c r="G19" s="313">
        <f ca="1">IFERROR(OFFSET(CalculationsAndCharts!$D$32, E19,0,1,1),"")</f>
        <v>97.59</v>
      </c>
      <c r="H19" s="313">
        <f t="shared" ca="1" si="4"/>
        <v>-2.7099999999999937</v>
      </c>
      <c r="I19" s="315">
        <f t="shared" ca="1" si="5"/>
        <v>39.859999999999985</v>
      </c>
      <c r="K19" s="311">
        <f ca="1">IFERROR(MATCH(TRUE,OFFSET(CalculationsAndCharts!$Z$33,K18,0, $C$2-K18,1),0)+K18,"")</f>
        <v>85</v>
      </c>
      <c r="L19" s="312">
        <f ca="1">IFERROR(OFFSET(CalculationsAndCharts!$B$32, K19,0,1,1),"")</f>
        <v>41722</v>
      </c>
      <c r="M19" s="313">
        <f ca="1">IFERROR(OFFSET(CalculationsAndCharts!$D$32, K19,0,1,1),"")</f>
        <v>97.88</v>
      </c>
      <c r="N19" s="314">
        <f ca="1">IF(K19="","",IFERROR(MATCH(TRUE,OFFSET(CalculationsAndCharts!$AB$33,N18,0, $C$2-N18,1),0)+N18,""))</f>
        <v>77</v>
      </c>
      <c r="O19" s="312">
        <f ca="1">IFERROR(OFFSET(CalculationsAndCharts!$B$32, N19,0,1,1),"")</f>
        <v>41732</v>
      </c>
      <c r="P19" s="313">
        <f ca="1">IFERROR(OFFSET(CalculationsAndCharts!$D$32, N19,0,1,1),"")</f>
        <v>100.3</v>
      </c>
      <c r="Q19" s="313">
        <f t="shared" ca="1" si="6"/>
        <v>-2.4200000000000017</v>
      </c>
      <c r="R19" s="315">
        <f t="shared" ca="1" si="7"/>
        <v>-25.630000000000013</v>
      </c>
    </row>
    <row r="20" spans="2:18" x14ac:dyDescent="0.25">
      <c r="B20" s="311">
        <f ca="1">IFERROR(MATCH(TRUE,OFFSET(CalculationsAndCharts!$W$33,B19,0, $C$2-B19,1),0)+B19,"")</f>
        <v>118</v>
      </c>
      <c r="C20" s="312">
        <f ca="1">IFERROR(OFFSET(CalculationsAndCharts!$B$32, B20,0,1,1),"")</f>
        <v>41674</v>
      </c>
      <c r="D20" s="313">
        <f ca="1">IFERROR(OFFSET(CalculationsAndCharts!$D$32, B20,0,1,1),"")</f>
        <v>91.75</v>
      </c>
      <c r="E20" s="314">
        <f ca="1">IF(B20="","",IFERROR((MATCH(TRUE,OFFSET(CalculationsAndCharts!$Y$33,E19,0, $C$2-E19,1),0)+E19),""))</f>
        <v>85</v>
      </c>
      <c r="F20" s="312">
        <f ca="1">IFERROR(OFFSET(CalculationsAndCharts!$B$32, E20,0,1,1),"")</f>
        <v>41722</v>
      </c>
      <c r="G20" s="313">
        <f ca="1">IFERROR(OFFSET(CalculationsAndCharts!$D$32, E20,0,1,1),"")</f>
        <v>97.88</v>
      </c>
      <c r="H20" s="313">
        <f t="shared" ca="1" si="4"/>
        <v>6.1299999999999955</v>
      </c>
      <c r="I20" s="315">
        <f t="shared" ca="1" si="5"/>
        <v>42.569999999999979</v>
      </c>
      <c r="K20" s="311">
        <f ca="1">IFERROR(MATCH(TRUE,OFFSET(CalculationsAndCharts!$Z$33,K19,0, $C$2-K19,1),0)+K19,"")</f>
        <v>123</v>
      </c>
      <c r="L20" s="312">
        <f ca="1">IFERROR(OFFSET(CalculationsAndCharts!$B$32, K20,0,1,1),"")</f>
        <v>41667</v>
      </c>
      <c r="M20" s="313">
        <f ca="1">IFERROR(OFFSET(CalculationsAndCharts!$D$32, K20,0,1,1),"")</f>
        <v>88.47</v>
      </c>
      <c r="N20" s="314">
        <f ca="1">IF(K20="","",IFERROR(MATCH(TRUE,OFFSET(CalculationsAndCharts!$AB$33,N19,0, $C$2-N19,1),0)+N19,""))</f>
        <v>118</v>
      </c>
      <c r="O20" s="312">
        <f ca="1">IFERROR(OFFSET(CalculationsAndCharts!$B$32, N20,0,1,1),"")</f>
        <v>41674</v>
      </c>
      <c r="P20" s="313">
        <f ca="1">IFERROR(OFFSET(CalculationsAndCharts!$D$32, N20,0,1,1),"")</f>
        <v>91.75</v>
      </c>
      <c r="Q20" s="313">
        <f t="shared" ca="1" si="6"/>
        <v>-3.2800000000000011</v>
      </c>
      <c r="R20" s="315">
        <f t="shared" ca="1" si="7"/>
        <v>-23.210000000000012</v>
      </c>
    </row>
    <row r="21" spans="2:18" x14ac:dyDescent="0.25">
      <c r="B21" s="311">
        <f ca="1">IFERROR(MATCH(TRUE,OFFSET(CalculationsAndCharts!$W$33,B20,0, $C$2-B20,1),0)+B20,"")</f>
        <v>132</v>
      </c>
      <c r="C21" s="312">
        <f ca="1">IFERROR(OFFSET(CalculationsAndCharts!$B$32, B21,0,1,1),"")</f>
        <v>41653</v>
      </c>
      <c r="D21" s="313">
        <f ca="1">IFERROR(OFFSET(CalculationsAndCharts!$D$32, B21,0,1,1),"")</f>
        <v>90.4</v>
      </c>
      <c r="E21" s="314">
        <f ca="1">IF(B21="","",IFERROR((MATCH(TRUE,OFFSET(CalculationsAndCharts!$Y$33,E20,0, $C$2-E20,1),0)+E20),""))</f>
        <v>123</v>
      </c>
      <c r="F21" s="312">
        <f ca="1">IFERROR(OFFSET(CalculationsAndCharts!$B$32, E21,0,1,1),"")</f>
        <v>41667</v>
      </c>
      <c r="G21" s="313">
        <f ca="1">IFERROR(OFFSET(CalculationsAndCharts!$D$32, E21,0,1,1),"")</f>
        <v>88.47</v>
      </c>
      <c r="H21" s="313">
        <f t="shared" ca="1" si="4"/>
        <v>-1.9300000000000068</v>
      </c>
      <c r="I21" s="315">
        <f t="shared" ca="1" si="5"/>
        <v>36.439999999999984</v>
      </c>
      <c r="K21" s="311">
        <f ca="1">IFERROR(MATCH(TRUE,OFFSET(CalculationsAndCharts!$Z$33,K20,0, $C$2-K20,1),0)+K20,"")</f>
        <v>136</v>
      </c>
      <c r="L21" s="312">
        <f ca="1">IFERROR(OFFSET(CalculationsAndCharts!$B$32, K21,0,1,1),"")</f>
        <v>41647</v>
      </c>
      <c r="M21" s="313">
        <f ca="1">IFERROR(OFFSET(CalculationsAndCharts!$D$32, K21,0,1,1),"")</f>
        <v>88.68</v>
      </c>
      <c r="N21" s="314">
        <f ca="1">IF(K21="","",IFERROR(MATCH(TRUE,OFFSET(CalculationsAndCharts!$AB$33,N20,0, $C$2-N20,1),0)+N20,""))</f>
        <v>132</v>
      </c>
      <c r="O21" s="312">
        <f ca="1">IFERROR(OFFSET(CalculationsAndCharts!$B$32, N21,0,1,1),"")</f>
        <v>41653</v>
      </c>
      <c r="P21" s="313">
        <f ca="1">IFERROR(OFFSET(CalculationsAndCharts!$D$32, N21,0,1,1),"")</f>
        <v>90.4</v>
      </c>
      <c r="Q21" s="313">
        <f t="shared" ca="1" si="6"/>
        <v>-1.7199999999999989</v>
      </c>
      <c r="R21" s="315">
        <f t="shared" ca="1" si="7"/>
        <v>-19.93000000000001</v>
      </c>
    </row>
    <row r="22" spans="2:18" x14ac:dyDescent="0.25">
      <c r="B22" s="311">
        <f ca="1">IFERROR(MATCH(TRUE,OFFSET(CalculationsAndCharts!$W$33,B21,0, $C$2-B21,1),0)+B21,"")</f>
        <v>147</v>
      </c>
      <c r="C22" s="312">
        <f ca="1">IFERROR(OFFSET(CalculationsAndCharts!$B$32, B22,0,1,1),"")</f>
        <v>41628</v>
      </c>
      <c r="D22" s="313">
        <f ca="1">IFERROR(OFFSET(CalculationsAndCharts!$D$32, B22,0,1,1),"")</f>
        <v>88.5</v>
      </c>
      <c r="E22" s="314">
        <f ca="1">IF(B22="","",IFERROR((MATCH(TRUE,OFFSET(CalculationsAndCharts!$Y$33,E21,0, $C$2-E21,1),0)+E21),""))</f>
        <v>136</v>
      </c>
      <c r="F22" s="312">
        <f ca="1">IFERROR(OFFSET(CalculationsAndCharts!$B$32, E22,0,1,1),"")</f>
        <v>41647</v>
      </c>
      <c r="G22" s="313">
        <f ca="1">IFERROR(OFFSET(CalculationsAndCharts!$D$32, E22,0,1,1),"")</f>
        <v>88.68</v>
      </c>
      <c r="H22" s="313">
        <f t="shared" ca="1" si="4"/>
        <v>0.18000000000000682</v>
      </c>
      <c r="I22" s="315">
        <f t="shared" ca="1" si="5"/>
        <v>38.36999999999999</v>
      </c>
      <c r="K22" s="311">
        <f ca="1">IFERROR(MATCH(TRUE,OFFSET(CalculationsAndCharts!$Z$33,K21,0, $C$2-K21,1),0)+K21,"")</f>
        <v>156</v>
      </c>
      <c r="L22" s="312">
        <f ca="1">IFERROR(OFFSET(CalculationsAndCharts!$B$32, K22,0,1,1),"")</f>
        <v>41617</v>
      </c>
      <c r="M22" s="313">
        <f ca="1">IFERROR(OFFSET(CalculationsAndCharts!$D$32, K22,0,1,1),"")</f>
        <v>86.83</v>
      </c>
      <c r="N22" s="314">
        <f ca="1">IF(K22="","",IFERROR(MATCH(TRUE,OFFSET(CalculationsAndCharts!$AB$33,N21,0, $C$2-N21,1),0)+N21,""))</f>
        <v>147</v>
      </c>
      <c r="O22" s="312">
        <f ca="1">IFERROR(OFFSET(CalculationsAndCharts!$B$32, N22,0,1,1),"")</f>
        <v>41628</v>
      </c>
      <c r="P22" s="313">
        <f ca="1">IFERROR(OFFSET(CalculationsAndCharts!$D$32, N22,0,1,1),"")</f>
        <v>88.5</v>
      </c>
      <c r="Q22" s="313">
        <f t="shared" ca="1" si="6"/>
        <v>-1.6700000000000017</v>
      </c>
      <c r="R22" s="315">
        <f t="shared" ca="1" si="7"/>
        <v>-18.210000000000012</v>
      </c>
    </row>
    <row r="23" spans="2:18" x14ac:dyDescent="0.25">
      <c r="B23" s="311">
        <f ca="1">IFERROR(MATCH(TRUE,OFFSET(CalculationsAndCharts!$W$33,B22,0, $C$2-B22,1),0)+B22,"")</f>
        <v>192</v>
      </c>
      <c r="C23" s="312">
        <f ca="1">IFERROR(OFFSET(CalculationsAndCharts!$B$32, B23,0,1,1),"")</f>
        <v>41564</v>
      </c>
      <c r="D23" s="313">
        <f ca="1">IFERROR(OFFSET(CalculationsAndCharts!$D$32, B23,0,1,1),"")</f>
        <v>76.180000000000007</v>
      </c>
      <c r="E23" s="314">
        <f ca="1">IF(B23="","",IFERROR((MATCH(TRUE,OFFSET(CalculationsAndCharts!$Y$33,E22,0, $C$2-E22,1),0)+E22),""))</f>
        <v>156</v>
      </c>
      <c r="F23" s="312">
        <f ca="1">IFERROR(OFFSET(CalculationsAndCharts!$B$32, E23,0,1,1),"")</f>
        <v>41617</v>
      </c>
      <c r="G23" s="313">
        <f ca="1">IFERROR(OFFSET(CalculationsAndCharts!$D$32, E23,0,1,1),"")</f>
        <v>86.83</v>
      </c>
      <c r="H23" s="313">
        <f t="shared" ca="1" si="4"/>
        <v>10.649999999999991</v>
      </c>
      <c r="I23" s="315">
        <f t="shared" ca="1" si="5"/>
        <v>38.189999999999984</v>
      </c>
      <c r="K23" s="311">
        <f ca="1">IFERROR(MATCH(TRUE,OFFSET(CalculationsAndCharts!$Z$33,K22,0, $C$2-K22,1),0)+K22,"")</f>
        <v>204</v>
      </c>
      <c r="L23" s="312">
        <f ca="1">IFERROR(OFFSET(CalculationsAndCharts!$B$32, K23,0,1,1),"")</f>
        <v>41548</v>
      </c>
      <c r="M23" s="313">
        <f ca="1">IFERROR(OFFSET(CalculationsAndCharts!$D$32, K23,0,1,1),"")</f>
        <v>77.17</v>
      </c>
      <c r="N23" s="314">
        <f ca="1">IF(K23="","",IFERROR(MATCH(TRUE,OFFSET(CalculationsAndCharts!$AB$33,N22,0, $C$2-N22,1),0)+N22,""))</f>
        <v>192</v>
      </c>
      <c r="O23" s="312">
        <f ca="1">IFERROR(OFFSET(CalculationsAndCharts!$B$32, N23,0,1,1),"")</f>
        <v>41564</v>
      </c>
      <c r="P23" s="313">
        <f ca="1">IFERROR(OFFSET(CalculationsAndCharts!$D$32, N23,0,1,1),"")</f>
        <v>76.180000000000007</v>
      </c>
      <c r="Q23" s="313">
        <f t="shared" ca="1" si="6"/>
        <v>0.98999999999999488</v>
      </c>
      <c r="R23" s="315">
        <f t="shared" ca="1" si="7"/>
        <v>-16.54000000000001</v>
      </c>
    </row>
    <row r="24" spans="2:18" x14ac:dyDescent="0.25">
      <c r="B24" s="311">
        <f ca="1">IFERROR(MATCH(TRUE,OFFSET(CalculationsAndCharts!$W$33,B23,0, $C$2-B23,1),0)+B23,"")</f>
        <v>217</v>
      </c>
      <c r="C24" s="312">
        <f ca="1">IFERROR(OFFSET(CalculationsAndCharts!$B$32, B24,0,1,1),"")</f>
        <v>41529</v>
      </c>
      <c r="D24" s="313">
        <f ca="1">IFERROR(OFFSET(CalculationsAndCharts!$D$32, B24,0,1,1),"")</f>
        <v>77.19</v>
      </c>
      <c r="E24" s="314">
        <f ca="1">IF(B24="","",IFERROR((MATCH(TRUE,OFFSET(CalculationsAndCharts!$Y$33,E23,0, $C$2-E23,1),0)+E23),""))</f>
        <v>204</v>
      </c>
      <c r="F24" s="312">
        <f ca="1">IFERROR(OFFSET(CalculationsAndCharts!$B$32, E24,0,1,1),"")</f>
        <v>41548</v>
      </c>
      <c r="G24" s="313">
        <f ca="1">IFERROR(OFFSET(CalculationsAndCharts!$D$32, E24,0,1,1),"")</f>
        <v>77.17</v>
      </c>
      <c r="H24" s="313">
        <f t="shared" ca="1" si="4"/>
        <v>-1.9999999999996021E-2</v>
      </c>
      <c r="I24" s="315">
        <f t="shared" ca="1" si="5"/>
        <v>27.539999999999996</v>
      </c>
      <c r="K24" s="311">
        <f ca="1">IFERROR(MATCH(TRUE,OFFSET(CalculationsAndCharts!$Z$33,K23,0, $C$2-K23,1),0)+K23,"")</f>
        <v>226</v>
      </c>
      <c r="L24" s="312">
        <f ca="1">IFERROR(OFFSET(CalculationsAndCharts!$B$32, K24,0,1,1),"")</f>
        <v>41515</v>
      </c>
      <c r="M24" s="313">
        <f ca="1">IFERROR(OFFSET(CalculationsAndCharts!$D$32, K24,0,1,1),"")</f>
        <v>75.41</v>
      </c>
      <c r="N24" s="314">
        <f ca="1">IF(K24="","",IFERROR(MATCH(TRUE,OFFSET(CalculationsAndCharts!$AB$33,N23,0, $C$2-N23,1),0)+N23,""))</f>
        <v>217</v>
      </c>
      <c r="O24" s="312">
        <f ca="1">IFERROR(OFFSET(CalculationsAndCharts!$B$32, N24,0,1,1),"")</f>
        <v>41529</v>
      </c>
      <c r="P24" s="313">
        <f ca="1">IFERROR(OFFSET(CalculationsAndCharts!$D$32, N24,0,1,1),"")</f>
        <v>77.19</v>
      </c>
      <c r="Q24" s="313">
        <f t="shared" ca="1" si="6"/>
        <v>-1.7800000000000011</v>
      </c>
      <c r="R24" s="315">
        <f t="shared" ca="1" si="7"/>
        <v>-17.530000000000005</v>
      </c>
    </row>
    <row r="25" spans="2:18" x14ac:dyDescent="0.25">
      <c r="B25" s="311">
        <f ca="1">IFERROR(MATCH(TRUE,OFFSET(CalculationsAndCharts!$W$33,B24,0, $C$2-B24,1),0)+B24,"")</f>
        <v>228</v>
      </c>
      <c r="C25" s="312">
        <f ca="1">IFERROR(OFFSET(CalculationsAndCharts!$B$32, B25,0,1,1),"")</f>
        <v>41513</v>
      </c>
      <c r="D25" s="313">
        <f ca="1">IFERROR(OFFSET(CalculationsAndCharts!$D$32, B25,0,1,1),"")</f>
        <v>76.62</v>
      </c>
      <c r="E25" s="314">
        <f ca="1">IF(B25="","",IFERROR((MATCH(TRUE,OFFSET(CalculationsAndCharts!$Y$33,E24,0, $C$2-E24,1),0)+E24),""))</f>
        <v>226</v>
      </c>
      <c r="F25" s="312">
        <f ca="1">IFERROR(OFFSET(CalculationsAndCharts!$B$32, E25,0,1,1),"")</f>
        <v>41515</v>
      </c>
      <c r="G25" s="313">
        <f ca="1">IFERROR(OFFSET(CalculationsAndCharts!$D$32, E25,0,1,1),"")</f>
        <v>75.41</v>
      </c>
      <c r="H25" s="313">
        <f t="shared" ca="1" si="4"/>
        <v>-1.210000000000008</v>
      </c>
      <c r="I25" s="315">
        <f t="shared" ca="1" si="5"/>
        <v>27.559999999999992</v>
      </c>
      <c r="K25" s="311">
        <f ca="1">IFERROR(MATCH(TRUE,OFFSET(CalculationsAndCharts!$Z$33,K24,0, $C$2-K24,1),0)+K24,"")</f>
        <v>231</v>
      </c>
      <c r="L25" s="312">
        <f ca="1">IFERROR(OFFSET(CalculationsAndCharts!$B$32, K25,0,1,1),"")</f>
        <v>41508</v>
      </c>
      <c r="M25" s="313">
        <f ca="1">IFERROR(OFFSET(CalculationsAndCharts!$D$32, K25,0,1,1),"")</f>
        <v>76.150000000000006</v>
      </c>
      <c r="N25" s="314">
        <f ca="1">IF(K25="","",IFERROR(MATCH(TRUE,OFFSET(CalculationsAndCharts!$AB$33,N24,0, $C$2-N24,1),0)+N24,""))</f>
        <v>228</v>
      </c>
      <c r="O25" s="312">
        <f ca="1">IFERROR(OFFSET(CalculationsAndCharts!$B$32, N25,0,1,1),"")</f>
        <v>41513</v>
      </c>
      <c r="P25" s="313">
        <f ca="1">IFERROR(OFFSET(CalculationsAndCharts!$D$32, N25,0,1,1),"")</f>
        <v>76.62</v>
      </c>
      <c r="Q25" s="313">
        <f t="shared" ca="1" si="6"/>
        <v>-0.46999999999999886</v>
      </c>
      <c r="R25" s="315">
        <f t="shared" ca="1" si="7"/>
        <v>-15.750000000000004</v>
      </c>
    </row>
    <row r="26" spans="2:18" x14ac:dyDescent="0.25">
      <c r="B26" s="311">
        <f ca="1">IFERROR(MATCH(TRUE,OFFSET(CalculationsAndCharts!$W$33,B25,0, $C$2-B25,1),0)+B25,"")</f>
        <v>262</v>
      </c>
      <c r="C26" s="312">
        <f ca="1">IFERROR(OFFSET(CalculationsAndCharts!$B$32, B26,0,1,1),"")</f>
        <v>41465</v>
      </c>
      <c r="D26" s="313">
        <f ca="1">IFERROR(OFFSET(CalculationsAndCharts!$D$32, B26,0,1,1),"")</f>
        <v>67.489999999999995</v>
      </c>
      <c r="E26" s="314">
        <f ca="1">IF(B26="","",IFERROR((MATCH(TRUE,OFFSET(CalculationsAndCharts!$Y$33,E25,0, $C$2-E25,1),0)+E25),""))</f>
        <v>231</v>
      </c>
      <c r="F26" s="312">
        <f ca="1">IFERROR(OFFSET(CalculationsAndCharts!$B$32, E26,0,1,1),"")</f>
        <v>41508</v>
      </c>
      <c r="G26" s="313">
        <f ca="1">IFERROR(OFFSET(CalculationsAndCharts!$D$32, E26,0,1,1),"")</f>
        <v>76.150000000000006</v>
      </c>
      <c r="H26" s="313">
        <f t="shared" ca="1" si="4"/>
        <v>8.6600000000000108</v>
      </c>
      <c r="I26" s="315">
        <f t="shared" ca="1" si="5"/>
        <v>28.77</v>
      </c>
      <c r="K26" s="311">
        <f ca="1">IFERROR(MATCH(TRUE,OFFSET(CalculationsAndCharts!$Z$33,K25,0, $C$2-K25,1),0)+K25,"")</f>
        <v>273</v>
      </c>
      <c r="L26" s="312">
        <f ca="1">IFERROR(OFFSET(CalculationsAndCharts!$B$32, K26,0,1,1),"")</f>
        <v>41449</v>
      </c>
      <c r="M26" s="313">
        <f ca="1">IFERROR(OFFSET(CalculationsAndCharts!$D$32, K26,0,1,1),"")</f>
        <v>65.86</v>
      </c>
      <c r="N26" s="314">
        <f ca="1">IF(K26="","",IFERROR(MATCH(TRUE,OFFSET(CalculationsAndCharts!$AB$33,N25,0, $C$2-N25,1),0)+N25,""))</f>
        <v>262</v>
      </c>
      <c r="O26" s="312">
        <f ca="1">IFERROR(OFFSET(CalculationsAndCharts!$B$32, N26,0,1,1),"")</f>
        <v>41465</v>
      </c>
      <c r="P26" s="313">
        <f ca="1">IFERROR(OFFSET(CalculationsAndCharts!$D$32, N26,0,1,1),"")</f>
        <v>67.489999999999995</v>
      </c>
      <c r="Q26" s="313">
        <f t="shared" ca="1" si="6"/>
        <v>-1.6299999999999955</v>
      </c>
      <c r="R26" s="315">
        <f t="shared" ca="1" si="7"/>
        <v>-15.280000000000005</v>
      </c>
    </row>
    <row r="27" spans="2:18" x14ac:dyDescent="0.25">
      <c r="B27" s="311">
        <f ca="1">IFERROR(MATCH(TRUE,OFFSET(CalculationsAndCharts!$W$33,B26,0, $C$2-B26,1),0)+B26,"")</f>
        <v>279</v>
      </c>
      <c r="C27" s="312">
        <f ca="1">IFERROR(OFFSET(CalculationsAndCharts!$B$32, B27,0,1,1),"")</f>
        <v>41439</v>
      </c>
      <c r="D27" s="313">
        <f ca="1">IFERROR(OFFSET(CalculationsAndCharts!$D$32, B27,0,1,1),"")</f>
        <v>67.36</v>
      </c>
      <c r="E27" s="314">
        <f ca="1">IF(B27="","",IFERROR((MATCH(TRUE,OFFSET(CalculationsAndCharts!$Y$33,E26,0, $C$2-E26,1),0)+E26),""))</f>
        <v>273</v>
      </c>
      <c r="F27" s="312">
        <f ca="1">IFERROR(OFFSET(CalculationsAndCharts!$B$32, E27,0,1,1),"")</f>
        <v>41449</v>
      </c>
      <c r="G27" s="313">
        <f ca="1">IFERROR(OFFSET(CalculationsAndCharts!$D$32, E27,0,1,1),"")</f>
        <v>65.86</v>
      </c>
      <c r="H27" s="313">
        <f t="shared" ca="1" si="4"/>
        <v>-1.5</v>
      </c>
      <c r="I27" s="315">
        <f t="shared" ca="1" si="5"/>
        <v>20.109999999999989</v>
      </c>
      <c r="K27" s="311">
        <f ca="1">IFERROR(MATCH(TRUE,OFFSET(CalculationsAndCharts!$Z$33,K26,0, $C$2-K26,1),0)+K26,"")</f>
        <v>286</v>
      </c>
      <c r="L27" s="312">
        <f ca="1">IFERROR(OFFSET(CalculationsAndCharts!$B$32, K27,0,1,1),"")</f>
        <v>41430</v>
      </c>
      <c r="M27" s="313">
        <f ca="1">IFERROR(OFFSET(CalculationsAndCharts!$D$32, K27,0,1,1),"")</f>
        <v>66.14</v>
      </c>
      <c r="N27" s="314">
        <f ca="1">IF(K27="","",IFERROR(MATCH(TRUE,OFFSET(CalculationsAndCharts!$AB$33,N26,0, $C$2-N26,1),0)+N26,""))</f>
        <v>279</v>
      </c>
      <c r="O27" s="312">
        <f ca="1">IFERROR(OFFSET(CalculationsAndCharts!$B$32, N27,0,1,1),"")</f>
        <v>41439</v>
      </c>
      <c r="P27" s="313">
        <f ca="1">IFERROR(OFFSET(CalculationsAndCharts!$D$32, N27,0,1,1),"")</f>
        <v>67.36</v>
      </c>
      <c r="Q27" s="313">
        <f t="shared" ca="1" si="6"/>
        <v>-1.2199999999999989</v>
      </c>
      <c r="R27" s="315">
        <f t="shared" ca="1" si="7"/>
        <v>-13.650000000000009</v>
      </c>
    </row>
    <row r="28" spans="2:18" x14ac:dyDescent="0.25">
      <c r="B28" s="311">
        <f ca="1">IFERROR(MATCH(TRUE,OFFSET(CalculationsAndCharts!$W$33,B27,0, $C$2-B27,1),0)+B27,"")</f>
        <v>313</v>
      </c>
      <c r="C28" s="312">
        <f ca="1">IFERROR(OFFSET(CalculationsAndCharts!$B$32, B28,0,1,1),"")</f>
        <v>41390</v>
      </c>
      <c r="D28" s="313">
        <f ca="1">IFERROR(OFFSET(CalculationsAndCharts!$D$32, B28,0,1,1),"")</f>
        <v>59.59</v>
      </c>
      <c r="E28" s="314">
        <f ca="1">IF(B28="","",IFERROR((MATCH(TRUE,OFFSET(CalculationsAndCharts!$Y$33,E27,0, $C$2-E27,1),0)+E27),""))</f>
        <v>286</v>
      </c>
      <c r="F28" s="312">
        <f ca="1">IFERROR(OFFSET(CalculationsAndCharts!$B$32, E28,0,1,1),"")</f>
        <v>41430</v>
      </c>
      <c r="G28" s="313">
        <f ca="1">IFERROR(OFFSET(CalculationsAndCharts!$D$32, E28,0,1,1),"")</f>
        <v>66.14</v>
      </c>
      <c r="H28" s="313">
        <f t="shared" ca="1" si="4"/>
        <v>6.5499999999999972</v>
      </c>
      <c r="I28" s="315">
        <f t="shared" ca="1" si="5"/>
        <v>21.609999999999989</v>
      </c>
      <c r="K28" s="311">
        <f ca="1">IFERROR(MATCH(TRUE,OFFSET(CalculationsAndCharts!$Z$33,K27,0, $C$2-K27,1),0)+K27,"")</f>
        <v>320</v>
      </c>
      <c r="L28" s="312">
        <f ca="1">IFERROR(OFFSET(CalculationsAndCharts!$B$32, K28,0,1,1),"")</f>
        <v>41381</v>
      </c>
      <c r="M28" s="313">
        <f ca="1">IFERROR(OFFSET(CalculationsAndCharts!$D$32, K28,0,1,1),"")</f>
        <v>57.16</v>
      </c>
      <c r="N28" s="314">
        <f ca="1">IF(K28="","",IFERROR(MATCH(TRUE,OFFSET(CalculationsAndCharts!$AB$33,N27,0, $C$2-N27,1),0)+N27,""))</f>
        <v>313</v>
      </c>
      <c r="O28" s="312">
        <f ca="1">IFERROR(OFFSET(CalculationsAndCharts!$B$32, N28,0,1,1),"")</f>
        <v>41390</v>
      </c>
      <c r="P28" s="313">
        <f ca="1">IFERROR(OFFSET(CalculationsAndCharts!$D$32, N28,0,1,1),"")</f>
        <v>59.59</v>
      </c>
      <c r="Q28" s="313">
        <f t="shared" ca="1" si="6"/>
        <v>-2.4300000000000068</v>
      </c>
      <c r="R28" s="315">
        <f t="shared" ca="1" si="7"/>
        <v>-12.43000000000001</v>
      </c>
    </row>
    <row r="29" spans="2:18" x14ac:dyDescent="0.25">
      <c r="B29" s="311">
        <f ca="1">IFERROR(MATCH(TRUE,OFFSET(CalculationsAndCharts!$W$33,B28,0, $C$2-B28,1),0)+B28,"")</f>
        <v>363</v>
      </c>
      <c r="C29" s="312">
        <f ca="1">IFERROR(OFFSET(CalculationsAndCharts!$B$32, B29,0,1,1),"")</f>
        <v>41318</v>
      </c>
      <c r="D29" s="313">
        <f ca="1">IFERROR(OFFSET(CalculationsAndCharts!$D$32, B29,0,1,1),"")</f>
        <v>54.45</v>
      </c>
      <c r="E29" s="314">
        <f ca="1">IF(B29="","",IFERROR((MATCH(TRUE,OFFSET(CalculationsAndCharts!$Y$33,E28,0, $C$2-E28,1),0)+E28),""))</f>
        <v>320</v>
      </c>
      <c r="F29" s="312">
        <f ca="1">IFERROR(OFFSET(CalculationsAndCharts!$B$32, E29,0,1,1),"")</f>
        <v>41381</v>
      </c>
      <c r="G29" s="313">
        <f ca="1">IFERROR(OFFSET(CalculationsAndCharts!$D$32, E29,0,1,1),"")</f>
        <v>57.16</v>
      </c>
      <c r="H29" s="313">
        <f t="shared" ca="1" si="4"/>
        <v>2.7099999999999937</v>
      </c>
      <c r="I29" s="315">
        <f t="shared" ca="1" si="5"/>
        <v>15.059999999999992</v>
      </c>
      <c r="K29" s="311">
        <f ca="1">IFERROR(MATCH(TRUE,OFFSET(CalculationsAndCharts!$Z$33,K28,0, $C$2-K28,1),0)+K28,"")</f>
        <v>376</v>
      </c>
      <c r="L29" s="312">
        <f ca="1">IFERROR(OFFSET(CalculationsAndCharts!$B$32, K29,0,1,1),"")</f>
        <v>41299</v>
      </c>
      <c r="M29" s="313">
        <f ca="1">IFERROR(OFFSET(CalculationsAndCharts!$D$32, K29,0,1,1),"")</f>
        <v>56.67</v>
      </c>
      <c r="N29" s="314">
        <f ca="1">IF(K29="","",IFERROR(MATCH(TRUE,OFFSET(CalculationsAndCharts!$AB$33,N28,0, $C$2-N28,1),0)+N28,""))</f>
        <v>363</v>
      </c>
      <c r="O29" s="312">
        <f ca="1">IFERROR(OFFSET(CalculationsAndCharts!$B$32, N29,0,1,1),"")</f>
        <v>41318</v>
      </c>
      <c r="P29" s="313">
        <f ca="1">IFERROR(OFFSET(CalculationsAndCharts!$D$32, N29,0,1,1),"")</f>
        <v>54.45</v>
      </c>
      <c r="Q29" s="313">
        <f t="shared" ca="1" si="6"/>
        <v>2.2199999999999989</v>
      </c>
      <c r="R29" s="315">
        <f t="shared" ca="1" si="7"/>
        <v>-10.000000000000004</v>
      </c>
    </row>
    <row r="30" spans="2:18" x14ac:dyDescent="0.25">
      <c r="B30" s="311">
        <f ca="1">IFERROR(MATCH(TRUE,OFFSET(CalculationsAndCharts!$W$33,B29,0, $C$2-B29,1),0)+B29,"")</f>
        <v>377</v>
      </c>
      <c r="C30" s="312">
        <f ca="1">IFERROR(OFFSET(CalculationsAndCharts!$B$32, B30,0,1,1),"")</f>
        <v>41298</v>
      </c>
      <c r="D30" s="313">
        <f ca="1">IFERROR(OFFSET(CalculationsAndCharts!$D$32, B30,0,1,1),"")</f>
        <v>58.18</v>
      </c>
      <c r="E30" s="314">
        <f ca="1">IF(B30="","",IFERROR((MATCH(TRUE,OFFSET(CalculationsAndCharts!$Y$33,E29,0, $C$2-E29,1),0)+E29),""))</f>
        <v>376</v>
      </c>
      <c r="F30" s="312">
        <f ca="1">IFERROR(OFFSET(CalculationsAndCharts!$B$32, E30,0,1,1),"")</f>
        <v>41299</v>
      </c>
      <c r="G30" s="313">
        <f ca="1">IFERROR(OFFSET(CalculationsAndCharts!$D$32, E30,0,1,1),"")</f>
        <v>56.67</v>
      </c>
      <c r="H30" s="313">
        <f t="shared" ca="1" si="4"/>
        <v>-1.509999999999998</v>
      </c>
      <c r="I30" s="315">
        <f t="shared" ca="1" si="5"/>
        <v>12.349999999999998</v>
      </c>
      <c r="K30" s="311">
        <f ca="1">IFERROR(MATCH(TRUE,OFFSET(CalculationsAndCharts!$Z$33,K29,0, $C$2-K29,1),0)+K29,"")</f>
        <v>382</v>
      </c>
      <c r="L30" s="312">
        <f ca="1">IFERROR(OFFSET(CalculationsAndCharts!$B$32, K30,0,1,1),"")</f>
        <v>41290</v>
      </c>
      <c r="M30" s="313">
        <f ca="1">IFERROR(OFFSET(CalculationsAndCharts!$D$32, K30,0,1,1),"")</f>
        <v>58.09</v>
      </c>
      <c r="N30" s="314">
        <f ca="1">IF(K30="","",IFERROR(MATCH(TRUE,OFFSET(CalculationsAndCharts!$AB$33,N29,0, $C$2-N29,1),0)+N29,""))</f>
        <v>377</v>
      </c>
      <c r="O30" s="312">
        <f ca="1">IFERROR(OFFSET(CalculationsAndCharts!$B$32, N30,0,1,1),"")</f>
        <v>41298</v>
      </c>
      <c r="P30" s="313">
        <f ca="1">IFERROR(OFFSET(CalculationsAndCharts!$D$32, N30,0,1,1),"")</f>
        <v>58.18</v>
      </c>
      <c r="Q30" s="313">
        <f t="shared" ca="1" si="6"/>
        <v>-8.9999999999996305E-2</v>
      </c>
      <c r="R30" s="315">
        <f t="shared" ca="1" si="7"/>
        <v>-12.220000000000002</v>
      </c>
    </row>
    <row r="31" spans="2:18" x14ac:dyDescent="0.25">
      <c r="B31" s="311">
        <f ca="1">IFERROR(MATCH(TRUE,OFFSET(CalculationsAndCharts!$W$33,B30,0, $C$2-B30,1),0)+B30,"")</f>
        <v>388</v>
      </c>
      <c r="C31" s="312">
        <f ca="1">IFERROR(OFFSET(CalculationsAndCharts!$B$32, B31,0,1,1),"")</f>
        <v>41282</v>
      </c>
      <c r="D31" s="313">
        <f ca="1">IFERROR(OFFSET(CalculationsAndCharts!$D$32, B31,0,1,1),"")</f>
        <v>57.23</v>
      </c>
      <c r="E31" s="314">
        <f ca="1">IF(B31="","",IFERROR((MATCH(TRUE,OFFSET(CalculationsAndCharts!$Y$33,E30,0, $C$2-E30,1),0)+E30),""))</f>
        <v>382</v>
      </c>
      <c r="F31" s="312">
        <f ca="1">IFERROR(OFFSET(CalculationsAndCharts!$B$32, E31,0,1,1),"")</f>
        <v>41290</v>
      </c>
      <c r="G31" s="313">
        <f ca="1">IFERROR(OFFSET(CalculationsAndCharts!$D$32, E31,0,1,1),"")</f>
        <v>58.09</v>
      </c>
      <c r="H31" s="313">
        <f t="shared" ca="1" si="4"/>
        <v>0.86000000000000654</v>
      </c>
      <c r="I31" s="315">
        <f t="shared" ca="1" si="5"/>
        <v>13.859999999999996</v>
      </c>
      <c r="K31" s="311">
        <f ca="1">IFERROR(MATCH(TRUE,OFFSET(CalculationsAndCharts!$Z$33,K30,0, $C$2-K30,1),0)+K30,"")</f>
        <v>393</v>
      </c>
      <c r="L31" s="312">
        <f ca="1">IFERROR(OFFSET(CalculationsAndCharts!$B$32, K31,0,1,1),"")</f>
        <v>41274</v>
      </c>
      <c r="M31" s="313">
        <f ca="1">IFERROR(OFFSET(CalculationsAndCharts!$D$32, K31,0,1,1),"")</f>
        <v>56.5</v>
      </c>
      <c r="N31" s="314">
        <f ca="1">IF(K31="","",IFERROR(MATCH(TRUE,OFFSET(CalculationsAndCharts!$AB$33,N30,0, $C$2-N30,1),0)+N30,""))</f>
        <v>388</v>
      </c>
      <c r="O31" s="312">
        <f ca="1">IFERROR(OFFSET(CalculationsAndCharts!$B$32, N31,0,1,1),"")</f>
        <v>41282</v>
      </c>
      <c r="P31" s="313">
        <f ca="1">IFERROR(OFFSET(CalculationsAndCharts!$D$32, N31,0,1,1),"")</f>
        <v>57.23</v>
      </c>
      <c r="Q31" s="313">
        <f t="shared" ca="1" si="6"/>
        <v>-0.72999999999999687</v>
      </c>
      <c r="R31" s="315">
        <f t="shared" ca="1" si="7"/>
        <v>-12.130000000000006</v>
      </c>
    </row>
    <row r="32" spans="2:18" s="237" customFormat="1" x14ac:dyDescent="0.25">
      <c r="B32" s="318">
        <f ca="1">IFERROR(MATCH(TRUE,OFFSET(CalculationsAndCharts!$W$33,B31,0, $C$2-B31,1),0)+B31,"")</f>
        <v>416</v>
      </c>
      <c r="C32" s="312">
        <f ca="1">IFERROR(OFFSET(CalculationsAndCharts!$B$32, B32,0,1,1),"")</f>
        <v>41240</v>
      </c>
      <c r="D32" s="313">
        <f ca="1">IFERROR(OFFSET(CalculationsAndCharts!$D$32, B32,0,1,1),"")</f>
        <v>56.29</v>
      </c>
      <c r="E32" s="320">
        <f ca="1">IF(B32="","",IFERROR((MATCH(TRUE,OFFSET(CalculationsAndCharts!$Y$33,E31,0, $C$2-E31,1),0)+E31),""))</f>
        <v>393</v>
      </c>
      <c r="F32" s="312">
        <f ca="1">IFERROR(OFFSET(CalculationsAndCharts!$B$32, E32,0,1,1),"")</f>
        <v>41274</v>
      </c>
      <c r="G32" s="313">
        <f ca="1">IFERROR(OFFSET(CalculationsAndCharts!$D$32, E32,0,1,1),"")</f>
        <v>56.5</v>
      </c>
      <c r="H32" s="319">
        <f t="shared" ca="1" si="4"/>
        <v>0.21000000000000085</v>
      </c>
      <c r="I32" s="321">
        <f t="shared" ca="1" si="5"/>
        <v>12.999999999999989</v>
      </c>
      <c r="K32" s="318">
        <f ca="1">IFERROR(MATCH(TRUE,OFFSET(CalculationsAndCharts!$Z$33,K31,0, $C$2-K31,1),0)+K31,"")</f>
        <v>426</v>
      </c>
      <c r="L32" s="312">
        <f ca="1">IFERROR(OFFSET(CalculationsAndCharts!$B$32, K32,0,1,1),"")</f>
        <v>41225</v>
      </c>
      <c r="M32" s="313">
        <f ca="1">IFERROR(OFFSET(CalculationsAndCharts!$D$32, K32,0,1,1),"")</f>
        <v>55.59</v>
      </c>
      <c r="N32" s="320">
        <f ca="1">IF(K32="","",IFERROR(MATCH(TRUE,OFFSET(CalculationsAndCharts!$AB$33,N31,0, $C$2-N31,1),0)+N31,""))</f>
        <v>416</v>
      </c>
      <c r="O32" s="312">
        <f ca="1">IFERROR(OFFSET(CalculationsAndCharts!$B$32, N32,0,1,1),"")</f>
        <v>41240</v>
      </c>
      <c r="P32" s="313">
        <f ca="1">IFERROR(OFFSET(CalculationsAndCharts!$D$32, N32,0,1,1),"")</f>
        <v>56.29</v>
      </c>
      <c r="Q32" s="319">
        <f t="shared" ca="1" si="6"/>
        <v>-0.69999999999999574</v>
      </c>
      <c r="R32" s="321">
        <f t="shared" ca="1" si="7"/>
        <v>-11.400000000000009</v>
      </c>
    </row>
    <row r="33" spans="2:18" s="237" customFormat="1" x14ac:dyDescent="0.25">
      <c r="B33" s="318">
        <f ca="1">IFERROR(MATCH(TRUE,OFFSET(CalculationsAndCharts!$W$33,B32,0, $C$2-B32,1),0)+B32,"")</f>
        <v>432</v>
      </c>
      <c r="C33" s="312">
        <f ca="1">IFERROR(OFFSET(CalculationsAndCharts!$B$32, B33,0,1,1),"")</f>
        <v>41215</v>
      </c>
      <c r="D33" s="313">
        <f ca="1">IFERROR(OFFSET(CalculationsAndCharts!$D$32, B33,0,1,1),"")</f>
        <v>57.38</v>
      </c>
      <c r="E33" s="320">
        <f ca="1">IF(B33="","",IFERROR((MATCH(TRUE,OFFSET(CalculationsAndCharts!$Y$33,E32,0, $C$2-E32,1),0)+E32),""))</f>
        <v>426</v>
      </c>
      <c r="F33" s="312">
        <f ca="1">IFERROR(OFFSET(CalculationsAndCharts!$B$32, E33,0,1,1),"")</f>
        <v>41225</v>
      </c>
      <c r="G33" s="313">
        <f ca="1">IFERROR(OFFSET(CalculationsAndCharts!$D$32, E33,0,1,1),"")</f>
        <v>55.59</v>
      </c>
      <c r="H33" s="319">
        <f t="shared" ca="1" si="4"/>
        <v>-1.7899999999999991</v>
      </c>
      <c r="I33" s="321">
        <f t="shared" ca="1" si="5"/>
        <v>12.789999999999988</v>
      </c>
      <c r="K33" s="318">
        <f ca="1">IFERROR(MATCH(TRUE,OFFSET(CalculationsAndCharts!$Z$33,K32,0, $C$2-K32,1),0)+K32,"")</f>
        <v>435</v>
      </c>
      <c r="L33" s="312">
        <f ca="1">IFERROR(OFFSET(CalculationsAndCharts!$B$32, K33,0,1,1),"")</f>
        <v>41208</v>
      </c>
      <c r="M33" s="313">
        <f ca="1">IFERROR(OFFSET(CalculationsAndCharts!$D$32, K33,0,1,1),"")</f>
        <v>55.63</v>
      </c>
      <c r="N33" s="320">
        <f ca="1">IF(K33="","",IFERROR(MATCH(TRUE,OFFSET(CalculationsAndCharts!$AB$33,N32,0, $C$2-N32,1),0)+N32,""))</f>
        <v>432</v>
      </c>
      <c r="O33" s="312">
        <f ca="1">IFERROR(OFFSET(CalculationsAndCharts!$B$32, N33,0,1,1),"")</f>
        <v>41215</v>
      </c>
      <c r="P33" s="313">
        <f ca="1">IFERROR(OFFSET(CalculationsAndCharts!$D$32, N33,0,1,1),"")</f>
        <v>57.38</v>
      </c>
      <c r="Q33" s="319">
        <f t="shared" ca="1" si="6"/>
        <v>-1.75</v>
      </c>
      <c r="R33" s="321">
        <f t="shared" ca="1" si="7"/>
        <v>-10.700000000000014</v>
      </c>
    </row>
    <row r="34" spans="2:18" x14ac:dyDescent="0.25">
      <c r="B34" s="311">
        <f ca="1">IFERROR(MATCH(TRUE,OFFSET(CalculationsAndCharts!$W$33,B33,0, $C$2-B33,1),0)+B33,"")</f>
        <v>441</v>
      </c>
      <c r="C34" s="312">
        <f ca="1">IFERROR(OFFSET(CalculationsAndCharts!$B$32, B34,0,1,1),"")</f>
        <v>41200</v>
      </c>
      <c r="D34" s="313">
        <f ca="1">IFERROR(OFFSET(CalculationsAndCharts!$D$32, B34,0,1,1),"")</f>
        <v>56.56</v>
      </c>
      <c r="E34" s="314">
        <f ca="1">IF(B34="","",IFERROR((MATCH(TRUE,OFFSET(CalculationsAndCharts!$Y$33,E33,0, $C$2-E33,1),0)+E33),""))</f>
        <v>435</v>
      </c>
      <c r="F34" s="312">
        <f ca="1">IFERROR(OFFSET(CalculationsAndCharts!$B$32, E34,0,1,1),"")</f>
        <v>41208</v>
      </c>
      <c r="G34" s="313">
        <f ca="1">IFERROR(OFFSET(CalculationsAndCharts!$D$32, E34,0,1,1),"")</f>
        <v>55.63</v>
      </c>
      <c r="H34" s="313">
        <f t="shared" ca="1" si="4"/>
        <v>-0.92999999999999972</v>
      </c>
      <c r="I34" s="315">
        <f t="shared" ca="1" si="5"/>
        <v>14.579999999999988</v>
      </c>
      <c r="K34" s="311">
        <f ca="1">IFERROR(MATCH(TRUE,OFFSET(CalculationsAndCharts!$Z$33,K33,0, $C$2-K33,1),0)+K33,"")</f>
        <v>455</v>
      </c>
      <c r="L34" s="312">
        <f ca="1">IFERROR(OFFSET(CalculationsAndCharts!$B$32, K34,0,1,1),"")</f>
        <v>41180</v>
      </c>
      <c r="M34" s="313">
        <f ca="1">IFERROR(OFFSET(CalculationsAndCharts!$D$32, K34,0,1,1),"")</f>
        <v>57.4</v>
      </c>
      <c r="N34" s="314">
        <f ca="1">IF(K34="","",IFERROR(MATCH(TRUE,OFFSET(CalculationsAndCharts!$AB$33,N33,0, $C$2-N33,1),0)+N33,""))</f>
        <v>441</v>
      </c>
      <c r="O34" s="312">
        <f ca="1">IFERROR(OFFSET(CalculationsAndCharts!$B$32, N34,0,1,1),"")</f>
        <v>41200</v>
      </c>
      <c r="P34" s="313">
        <f ca="1">IFERROR(OFFSET(CalculationsAndCharts!$D$32, N34,0,1,1),"")</f>
        <v>56.56</v>
      </c>
      <c r="Q34" s="313">
        <f t="shared" ca="1" si="6"/>
        <v>0.83999999999999631</v>
      </c>
      <c r="R34" s="315">
        <f t="shared" ca="1" si="7"/>
        <v>-8.9500000000000135</v>
      </c>
    </row>
    <row r="35" spans="2:18" x14ac:dyDescent="0.25">
      <c r="B35" s="311">
        <f ca="1">IFERROR(MATCH(TRUE,OFFSET(CalculationsAndCharts!$W$33,B34,0, $C$2-B34,1),0)+B34,"")</f>
        <v>475</v>
      </c>
      <c r="C35" s="312">
        <f ca="1">IFERROR(OFFSET(CalculationsAndCharts!$B$32, B35,0,1,1),"")</f>
        <v>41151</v>
      </c>
      <c r="D35" s="313">
        <f ca="1">IFERROR(OFFSET(CalculationsAndCharts!$D$32, B35,0,1,1),"")</f>
        <v>56.39</v>
      </c>
      <c r="E35" s="314">
        <f ca="1">IF(B35="","",IFERROR((MATCH(TRUE,OFFSET(CalculationsAndCharts!$Y$33,E34,0, $C$2-E34,1),0)+E34),""))</f>
        <v>455</v>
      </c>
      <c r="F35" s="312">
        <f ca="1">IFERROR(OFFSET(CalculationsAndCharts!$B$32, E35,0,1,1),"")</f>
        <v>41180</v>
      </c>
      <c r="G35" s="313">
        <f ca="1">IFERROR(OFFSET(CalculationsAndCharts!$D$32, E35,0,1,1),"")</f>
        <v>57.4</v>
      </c>
      <c r="H35" s="313">
        <f t="shared" ca="1" si="4"/>
        <v>1.009999999999998</v>
      </c>
      <c r="I35" s="315">
        <f t="shared" ca="1" si="5"/>
        <v>15.509999999999987</v>
      </c>
      <c r="K35" s="311">
        <f ca="1">IFERROR(MATCH(TRUE,OFFSET(CalculationsAndCharts!$Z$33,K34,0, $C$2-K34,1),0)+K34,"")</f>
        <v>478</v>
      </c>
      <c r="L35" s="312">
        <f ca="1">IFERROR(OFFSET(CalculationsAndCharts!$B$32, K35,0,1,1),"")</f>
        <v>41148</v>
      </c>
      <c r="M35" s="313">
        <f ca="1">IFERROR(OFFSET(CalculationsAndCharts!$D$32, K35,0,1,1),"")</f>
        <v>55.8</v>
      </c>
      <c r="N35" s="314">
        <f ca="1">IF(K35="","",IFERROR(MATCH(TRUE,OFFSET(CalculationsAndCharts!$AB$33,N34,0, $C$2-N34,1),0)+N34,""))</f>
        <v>475</v>
      </c>
      <c r="O35" s="312">
        <f ca="1">IFERROR(OFFSET(CalculationsAndCharts!$B$32, N35,0,1,1),"")</f>
        <v>41151</v>
      </c>
      <c r="P35" s="313">
        <f ca="1">IFERROR(OFFSET(CalculationsAndCharts!$D$32, N35,0,1,1),"")</f>
        <v>56.39</v>
      </c>
      <c r="Q35" s="313">
        <f t="shared" ca="1" si="6"/>
        <v>-0.59000000000000341</v>
      </c>
      <c r="R35" s="315">
        <f t="shared" ca="1" si="7"/>
        <v>-9.7900000000000098</v>
      </c>
    </row>
    <row r="36" spans="2:18" x14ac:dyDescent="0.25">
      <c r="B36" s="311">
        <f ca="1">IFERROR(MATCH(TRUE,OFFSET(CalculationsAndCharts!$W$33,B35,0, $C$2-B35,1),0)+B35,"")</f>
        <v>490</v>
      </c>
      <c r="C36" s="312">
        <f ca="1">IFERROR(OFFSET(CalculationsAndCharts!$B$32, B36,0,1,1),"")</f>
        <v>41130</v>
      </c>
      <c r="D36" s="313">
        <f ca="1">IFERROR(OFFSET(CalculationsAndCharts!$D$32, B36,0,1,1),"")</f>
        <v>55.68</v>
      </c>
      <c r="E36" s="314">
        <f ca="1">IF(B36="","",IFERROR((MATCH(TRUE,OFFSET(CalculationsAndCharts!$Y$33,E35,0, $C$2-E35,1),0)+E35),""))</f>
        <v>478</v>
      </c>
      <c r="F36" s="312">
        <f ca="1">IFERROR(OFFSET(CalculationsAndCharts!$B$32, E36,0,1,1),"")</f>
        <v>41148</v>
      </c>
      <c r="G36" s="313">
        <f ca="1">IFERROR(OFFSET(CalculationsAndCharts!$D$32, E36,0,1,1),"")</f>
        <v>55.8</v>
      </c>
      <c r="H36" s="313">
        <f t="shared" ca="1" si="4"/>
        <v>0.11999999999999744</v>
      </c>
      <c r="I36" s="315">
        <f t="shared" ca="1" si="5"/>
        <v>14.499999999999989</v>
      </c>
      <c r="K36" s="311">
        <f ca="1">IFERROR(MATCH(TRUE,OFFSET(CalculationsAndCharts!$Z$33,K35,0, $C$2-K35,1),0)+K35,"")</f>
        <v>500</v>
      </c>
      <c r="L36" s="312">
        <f ca="1">IFERROR(OFFSET(CalculationsAndCharts!$B$32, K36,0,1,1),"")</f>
        <v>41116</v>
      </c>
      <c r="M36" s="313">
        <f ca="1">IFERROR(OFFSET(CalculationsAndCharts!$D$32, K36,0,1,1),"")</f>
        <v>55</v>
      </c>
      <c r="N36" s="314">
        <f ca="1">IF(K36="","",IFERROR(MATCH(TRUE,OFFSET(CalculationsAndCharts!$AB$33,N35,0, $C$2-N35,1),0)+N35,""))</f>
        <v>490</v>
      </c>
      <c r="O36" s="312">
        <f ca="1">IFERROR(OFFSET(CalculationsAndCharts!$B$32, N36,0,1,1),"")</f>
        <v>41130</v>
      </c>
      <c r="P36" s="313">
        <f ca="1">IFERROR(OFFSET(CalculationsAndCharts!$D$32, N36,0,1,1),"")</f>
        <v>55.68</v>
      </c>
      <c r="Q36" s="313">
        <f t="shared" ca="1" si="6"/>
        <v>-0.67999999999999972</v>
      </c>
      <c r="R36" s="315">
        <f t="shared" ca="1" si="7"/>
        <v>-9.2000000000000064</v>
      </c>
    </row>
    <row r="37" spans="2:18" x14ac:dyDescent="0.25">
      <c r="B37" s="311">
        <f ca="1">IFERROR(MATCH(TRUE,OFFSET(CalculationsAndCharts!$W$33,B36,0, $C$2-B36,1),0)+B36,"")</f>
        <v>505</v>
      </c>
      <c r="C37" s="312">
        <f ca="1">IFERROR(OFFSET(CalculationsAndCharts!$B$32, B37,0,1,1),"")</f>
        <v>41109</v>
      </c>
      <c r="D37" s="313">
        <f ca="1">IFERROR(OFFSET(CalculationsAndCharts!$D$32, B37,0,1,1),"")</f>
        <v>56.91</v>
      </c>
      <c r="E37" s="314">
        <f ca="1">IF(B37="","",IFERROR((MATCH(TRUE,OFFSET(CalculationsAndCharts!$Y$33,E36,0, $C$2-E36,1),0)+E36),""))</f>
        <v>500</v>
      </c>
      <c r="F37" s="312">
        <f ca="1">IFERROR(OFFSET(CalculationsAndCharts!$B$32, E37,0,1,1),"")</f>
        <v>41116</v>
      </c>
      <c r="G37" s="313">
        <f ca="1">IFERROR(OFFSET(CalculationsAndCharts!$D$32, E37,0,1,1),"")</f>
        <v>55</v>
      </c>
      <c r="H37" s="313">
        <f t="shared" ca="1" si="4"/>
        <v>-1.9099999999999966</v>
      </c>
      <c r="I37" s="315">
        <f t="shared" ca="1" si="5"/>
        <v>14.379999999999992</v>
      </c>
      <c r="K37" s="311">
        <f ca="1">IFERROR(MATCH(TRUE,OFFSET(CalculationsAndCharts!$Z$33,K36,0, $C$2-K36,1),0)+K36,"")</f>
        <v>508</v>
      </c>
      <c r="L37" s="312">
        <f ca="1">IFERROR(OFFSET(CalculationsAndCharts!$B$32, K37,0,1,1),"")</f>
        <v>41106</v>
      </c>
      <c r="M37" s="313">
        <f ca="1">IFERROR(OFFSET(CalculationsAndCharts!$D$32, K37,0,1,1),"")</f>
        <v>55.77</v>
      </c>
      <c r="N37" s="314">
        <f ca="1">IF(K37="","",IFERROR(MATCH(TRUE,OFFSET(CalculationsAndCharts!$AB$33,N36,0, $C$2-N36,1),0)+N36,""))</f>
        <v>505</v>
      </c>
      <c r="O37" s="312">
        <f ca="1">IFERROR(OFFSET(CalculationsAndCharts!$B$32, N37,0,1,1),"")</f>
        <v>41109</v>
      </c>
      <c r="P37" s="313">
        <f ca="1">IFERROR(OFFSET(CalculationsAndCharts!$D$32, N37,0,1,1),"")</f>
        <v>56.91</v>
      </c>
      <c r="Q37" s="313">
        <f t="shared" ca="1" si="6"/>
        <v>-1.1399999999999935</v>
      </c>
      <c r="R37" s="315">
        <f t="shared" ca="1" si="7"/>
        <v>-8.5200000000000067</v>
      </c>
    </row>
    <row r="38" spans="2:18" x14ac:dyDescent="0.25">
      <c r="B38" s="311">
        <f ca="1">IFERROR(MATCH(TRUE,OFFSET(CalculationsAndCharts!$W$33,B37,0, $C$2-B37,1),0)+B37,"")</f>
        <v>533</v>
      </c>
      <c r="C38" s="312">
        <f ca="1">IFERROR(OFFSET(CalculationsAndCharts!$B$32, B38,0,1,1),"")</f>
        <v>41068</v>
      </c>
      <c r="D38" s="313">
        <f ca="1">IFERROR(OFFSET(CalculationsAndCharts!$D$32, B38,0,1,1),"")</f>
        <v>51.09</v>
      </c>
      <c r="E38" s="314">
        <f ca="1">IF(B38="","",IFERROR((MATCH(TRUE,OFFSET(CalculationsAndCharts!$Y$33,E37,0, $C$2-E37,1),0)+E37),""))</f>
        <v>508</v>
      </c>
      <c r="F38" s="312">
        <f ca="1">IFERROR(OFFSET(CalculationsAndCharts!$B$32, E38,0,1,1),"")</f>
        <v>41106</v>
      </c>
      <c r="G38" s="313">
        <f ca="1">IFERROR(OFFSET(CalculationsAndCharts!$D$32, E38,0,1,1),"")</f>
        <v>55.77</v>
      </c>
      <c r="H38" s="313">
        <f t="shared" ca="1" si="4"/>
        <v>4.68</v>
      </c>
      <c r="I38" s="315">
        <f t="shared" ca="1" si="5"/>
        <v>16.289999999999988</v>
      </c>
      <c r="K38" s="311">
        <f ca="1">IFERROR(MATCH(TRUE,OFFSET(CalculationsAndCharts!$Z$33,K37,0, $C$2-K37,1),0)+K37,"")</f>
        <v>553</v>
      </c>
      <c r="L38" s="312">
        <f ca="1">IFERROR(OFFSET(CalculationsAndCharts!$B$32, K38,0,1,1),"")</f>
        <v>41039</v>
      </c>
      <c r="M38" s="313">
        <f ca="1">IFERROR(OFFSET(CalculationsAndCharts!$D$32, K38,0,1,1),"")</f>
        <v>52.95</v>
      </c>
      <c r="N38" s="314">
        <f ca="1">IF(K38="","",IFERROR(MATCH(TRUE,OFFSET(CalculationsAndCharts!$AB$33,N37,0, $C$2-N37,1),0)+N37,""))</f>
        <v>533</v>
      </c>
      <c r="O38" s="312">
        <f ca="1">IFERROR(OFFSET(CalculationsAndCharts!$B$32, N38,0,1,1),"")</f>
        <v>41068</v>
      </c>
      <c r="P38" s="313">
        <f ca="1">IFERROR(OFFSET(CalculationsAndCharts!$D$32, N38,0,1,1),"")</f>
        <v>51.09</v>
      </c>
      <c r="Q38" s="313">
        <f t="shared" ca="1" si="6"/>
        <v>1.8599999999999994</v>
      </c>
      <c r="R38" s="315">
        <f t="shared" ca="1" si="7"/>
        <v>-7.3800000000000132</v>
      </c>
    </row>
    <row r="39" spans="2:18" x14ac:dyDescent="0.25">
      <c r="B39" s="311">
        <f ca="1">IFERROR(MATCH(TRUE,OFFSET(CalculationsAndCharts!$W$33,B38,0, $C$2-B38,1),0)+B38,"")</f>
        <v>569</v>
      </c>
      <c r="C39" s="312">
        <f ca="1">IFERROR(OFFSET(CalculationsAndCharts!$B$32, B39,0,1,1),"")</f>
        <v>41017</v>
      </c>
      <c r="D39" s="313">
        <f ca="1">IFERROR(OFFSET(CalculationsAndCharts!$D$32, B39,0,1,1),"")</f>
        <v>52.78</v>
      </c>
      <c r="E39" s="314">
        <f ca="1">IF(B39="","",IFERROR((MATCH(TRUE,OFFSET(CalculationsAndCharts!$Y$33,E38,0, $C$2-E38,1),0)+E38),""))</f>
        <v>553</v>
      </c>
      <c r="F39" s="312">
        <f ca="1">IFERROR(OFFSET(CalculationsAndCharts!$B$32, E39,0,1,1),"")</f>
        <v>41039</v>
      </c>
      <c r="G39" s="313">
        <f ca="1">IFERROR(OFFSET(CalculationsAndCharts!$D$32, E39,0,1,1),"")</f>
        <v>52.95</v>
      </c>
      <c r="H39" s="313">
        <f t="shared" ca="1" si="4"/>
        <v>0.17000000000000171</v>
      </c>
      <c r="I39" s="315">
        <f t="shared" ca="1" si="5"/>
        <v>11.609999999999989</v>
      </c>
      <c r="K39" s="311">
        <f ca="1">IFERROR(MATCH(TRUE,OFFSET(CalculationsAndCharts!$Z$33,K38,0, $C$2-K38,1),0)+K38,"")</f>
        <v>575</v>
      </c>
      <c r="L39" s="312">
        <f ca="1">IFERROR(OFFSET(CalculationsAndCharts!$B$32, K39,0,1,1),"")</f>
        <v>41009</v>
      </c>
      <c r="M39" s="313">
        <f ca="1">IFERROR(OFFSET(CalculationsAndCharts!$D$32, K39,0,1,1),"")</f>
        <v>51.48</v>
      </c>
      <c r="N39" s="314">
        <f ca="1">IF(K39="","",IFERROR(MATCH(TRUE,OFFSET(CalculationsAndCharts!$AB$33,N38,0, $C$2-N38,1),0)+N38,""))</f>
        <v>569</v>
      </c>
      <c r="O39" s="312">
        <f ca="1">IFERROR(OFFSET(CalculationsAndCharts!$B$32, N39,0,1,1),"")</f>
        <v>41017</v>
      </c>
      <c r="P39" s="313">
        <f ca="1">IFERROR(OFFSET(CalculationsAndCharts!$D$32, N39,0,1,1),"")</f>
        <v>52.78</v>
      </c>
      <c r="Q39" s="313">
        <f t="shared" ca="1" si="6"/>
        <v>-1.3000000000000043</v>
      </c>
      <c r="R39" s="315">
        <f t="shared" ca="1" si="7"/>
        <v>-9.2400000000000126</v>
      </c>
    </row>
    <row r="40" spans="2:18" x14ac:dyDescent="0.25">
      <c r="B40" s="311">
        <f ca="1">IFERROR(MATCH(TRUE,OFFSET(CalculationsAndCharts!$W$33,B39,0, $C$2-B39,1),0)+B39,"")</f>
        <v>583</v>
      </c>
      <c r="C40" s="312">
        <f ca="1">IFERROR(OFFSET(CalculationsAndCharts!$B$32, B40,0,1,1),"")</f>
        <v>40996</v>
      </c>
      <c r="D40" s="313">
        <f ca="1">IFERROR(OFFSET(CalculationsAndCharts!$D$32, B40,0,1,1),"")</f>
        <v>52.9</v>
      </c>
      <c r="E40" s="314">
        <f ca="1">IF(B40="","",IFERROR((MATCH(TRUE,OFFSET(CalculationsAndCharts!$Y$33,E39,0, $C$2-E39,1),0)+E39),""))</f>
        <v>575</v>
      </c>
      <c r="F40" s="312">
        <f ca="1">IFERROR(OFFSET(CalculationsAndCharts!$B$32, E40,0,1,1),"")</f>
        <v>41009</v>
      </c>
      <c r="G40" s="313">
        <f ca="1">IFERROR(OFFSET(CalculationsAndCharts!$D$32, E40,0,1,1),"")</f>
        <v>51.48</v>
      </c>
      <c r="H40" s="313">
        <f t="shared" ca="1" si="4"/>
        <v>-1.4200000000000017</v>
      </c>
      <c r="I40" s="315">
        <f t="shared" ca="1" si="5"/>
        <v>11.439999999999987</v>
      </c>
      <c r="K40" s="311">
        <f ca="1">IFERROR(MATCH(TRUE,OFFSET(CalculationsAndCharts!$Z$33,K39,0, $C$2-K39,1),0)+K39,"")</f>
        <v>586</v>
      </c>
      <c r="L40" s="312">
        <f ca="1">IFERROR(OFFSET(CalculationsAndCharts!$B$32, K40,0,1,1),"")</f>
        <v>40991</v>
      </c>
      <c r="M40" s="313">
        <f ca="1">IFERROR(OFFSET(CalculationsAndCharts!$D$32, K40,0,1,1),"")</f>
        <v>52.08</v>
      </c>
      <c r="N40" s="314">
        <f ca="1">IF(K40="","",IFERROR(MATCH(TRUE,OFFSET(CalculationsAndCharts!$AB$33,N39,0, $C$2-N39,1),0)+N39,""))</f>
        <v>583</v>
      </c>
      <c r="O40" s="312">
        <f ca="1">IFERROR(OFFSET(CalculationsAndCharts!$B$32, N40,0,1,1),"")</f>
        <v>40996</v>
      </c>
      <c r="P40" s="313">
        <f ca="1">IFERROR(OFFSET(CalculationsAndCharts!$D$32, N40,0,1,1),"")</f>
        <v>52.9</v>
      </c>
      <c r="Q40" s="313">
        <f t="shared" ca="1" si="6"/>
        <v>-0.82000000000000028</v>
      </c>
      <c r="R40" s="315">
        <f t="shared" ca="1" si="7"/>
        <v>-7.9400000000000084</v>
      </c>
    </row>
    <row r="41" spans="2:18" x14ac:dyDescent="0.25">
      <c r="B41" s="311">
        <f ca="1">IFERROR(MATCH(TRUE,OFFSET(CalculationsAndCharts!$W$33,B40,0, $C$2-B40,1),0)+B40,"")</f>
        <v>616</v>
      </c>
      <c r="C41" s="312">
        <f ca="1">IFERROR(OFFSET(CalculationsAndCharts!$B$32, B41,0,1,1),"")</f>
        <v>40948</v>
      </c>
      <c r="D41" s="313">
        <f ca="1">IFERROR(OFFSET(CalculationsAndCharts!$D$32, B41,0,1,1),"")</f>
        <v>49.86</v>
      </c>
      <c r="E41" s="314">
        <f ca="1">IF(B41="","",IFERROR((MATCH(TRUE,OFFSET(CalculationsAndCharts!$Y$33,E40,0, $C$2-E40,1),0)+E40),""))</f>
        <v>586</v>
      </c>
      <c r="F41" s="312">
        <f ca="1">IFERROR(OFFSET(CalculationsAndCharts!$B$32, E41,0,1,1),"")</f>
        <v>40991</v>
      </c>
      <c r="G41" s="313">
        <f ca="1">IFERROR(OFFSET(CalculationsAndCharts!$D$32, E41,0,1,1),"")</f>
        <v>52.08</v>
      </c>
      <c r="H41" s="313">
        <f t="shared" ca="1" si="4"/>
        <v>2.2199999999999989</v>
      </c>
      <c r="I41" s="315">
        <f t="shared" ca="1" si="5"/>
        <v>12.859999999999989</v>
      </c>
      <c r="K41" s="311">
        <f ca="1">IFERROR(MATCH(TRUE,OFFSET(CalculationsAndCharts!$Z$33,K40,0, $C$2-K40,1),0)+K40,"")</f>
        <v>623</v>
      </c>
      <c r="L41" s="312">
        <f ca="1">IFERROR(OFFSET(CalculationsAndCharts!$B$32, K41,0,1,1),"")</f>
        <v>40939</v>
      </c>
      <c r="M41" s="313">
        <f ca="1">IFERROR(OFFSET(CalculationsAndCharts!$D$32, K41,0,1,1),"")</f>
        <v>48.16</v>
      </c>
      <c r="N41" s="314">
        <f ca="1">IF(K41="","",IFERROR(MATCH(TRUE,OFFSET(CalculationsAndCharts!$AB$33,N40,0, $C$2-N40,1),0)+N40,""))</f>
        <v>616</v>
      </c>
      <c r="O41" s="312">
        <f ca="1">IFERROR(OFFSET(CalculationsAndCharts!$B$32, N41,0,1,1),"")</f>
        <v>40948</v>
      </c>
      <c r="P41" s="313">
        <f ca="1">IFERROR(OFFSET(CalculationsAndCharts!$D$32, N41,0,1,1),"")</f>
        <v>49.86</v>
      </c>
      <c r="Q41" s="313">
        <f t="shared" ca="1" si="6"/>
        <v>-1.7000000000000028</v>
      </c>
      <c r="R41" s="315">
        <f t="shared" ca="1" si="7"/>
        <v>-7.1200000000000081</v>
      </c>
    </row>
    <row r="42" spans="2:18" x14ac:dyDescent="0.25">
      <c r="B42" s="311">
        <f ca="1">IFERROR(MATCH(TRUE,OFFSET(CalculationsAndCharts!$W$33,B41,0, $C$2-B41,1),0)+B41,"")</f>
        <v>635</v>
      </c>
      <c r="C42" s="312">
        <f ca="1">IFERROR(OFFSET(CalculationsAndCharts!$B$32, B42,0,1,1),"")</f>
        <v>40920</v>
      </c>
      <c r="D42" s="313">
        <f ca="1">IFERROR(OFFSET(CalculationsAndCharts!$D$32, B42,0,1,1),"")</f>
        <v>48.91</v>
      </c>
      <c r="E42" s="314">
        <f ca="1">IF(B42="","",IFERROR((MATCH(TRUE,OFFSET(CalculationsAndCharts!$Y$33,E41,0, $C$2-E41,1),0)+E41),""))</f>
        <v>623</v>
      </c>
      <c r="F42" s="312">
        <f ca="1">IFERROR(OFFSET(CalculationsAndCharts!$B$32, E42,0,1,1),"")</f>
        <v>40939</v>
      </c>
      <c r="G42" s="313">
        <f ca="1">IFERROR(OFFSET(CalculationsAndCharts!$D$32, E42,0,1,1),"")</f>
        <v>48.16</v>
      </c>
      <c r="H42" s="313">
        <f t="shared" ca="1" si="4"/>
        <v>-0.75</v>
      </c>
      <c r="I42" s="315">
        <f t="shared" ca="1" si="5"/>
        <v>10.63999999999999</v>
      </c>
      <c r="K42" s="311">
        <f ca="1">IFERROR(MATCH(TRUE,OFFSET(CalculationsAndCharts!$Z$33,K41,0, $C$2-K41,1),0)+K41,"")</f>
        <v>636</v>
      </c>
      <c r="L42" s="312">
        <f ca="1">IFERROR(OFFSET(CalculationsAndCharts!$B$32, K42,0,1,1),"")</f>
        <v>40919</v>
      </c>
      <c r="M42" s="313">
        <f ca="1">IFERROR(OFFSET(CalculationsAndCharts!$D$32, K42,0,1,1),"")</f>
        <v>48.67</v>
      </c>
      <c r="N42" s="314">
        <f ca="1">IF(K42="","",IFERROR(MATCH(TRUE,OFFSET(CalculationsAndCharts!$AB$33,N41,0, $C$2-N41,1),0)+N41,""))</f>
        <v>635</v>
      </c>
      <c r="O42" s="312">
        <f ca="1">IFERROR(OFFSET(CalculationsAndCharts!$B$32, N42,0,1,1),"")</f>
        <v>40920</v>
      </c>
      <c r="P42" s="313">
        <f ca="1">IFERROR(OFFSET(CalculationsAndCharts!$D$32, N42,0,1,1),"")</f>
        <v>48.91</v>
      </c>
      <c r="Q42" s="313">
        <f t="shared" ca="1" si="6"/>
        <v>-0.23999999999999488</v>
      </c>
      <c r="R42" s="315">
        <f t="shared" ca="1" si="7"/>
        <v>-5.4200000000000053</v>
      </c>
    </row>
    <row r="43" spans="2:18" x14ac:dyDescent="0.25">
      <c r="B43" s="311">
        <f ca="1">IFERROR(MATCH(TRUE,OFFSET(CalculationsAndCharts!$W$33,B42,0, $C$2-B42,1),0)+B42,"")</f>
        <v>651</v>
      </c>
      <c r="C43" s="312">
        <f ca="1">IFERROR(OFFSET(CalculationsAndCharts!$B$32, B43,0,1,1),"")</f>
        <v>40896</v>
      </c>
      <c r="D43" s="313">
        <f ca="1">IFERROR(OFFSET(CalculationsAndCharts!$D$32, B43,0,1,1),"")</f>
        <v>45.71</v>
      </c>
      <c r="E43" s="314">
        <f ca="1">IF(B43="","",IFERROR((MATCH(TRUE,OFFSET(CalculationsAndCharts!$Y$33,E42,0, $C$2-E42,1),0)+E42),""))</f>
        <v>636</v>
      </c>
      <c r="F43" s="312">
        <f ca="1">IFERROR(OFFSET(CalculationsAndCharts!$B$32, E43,0,1,1),"")</f>
        <v>40919</v>
      </c>
      <c r="G43" s="313">
        <f ca="1">IFERROR(OFFSET(CalculationsAndCharts!$D$32, E43,0,1,1),"")</f>
        <v>48.67</v>
      </c>
      <c r="H43" s="313">
        <f t="shared" ca="1" si="4"/>
        <v>2.9600000000000009</v>
      </c>
      <c r="I43" s="315">
        <f t="shared" ca="1" si="5"/>
        <v>11.38999999999999</v>
      </c>
      <c r="K43" s="311">
        <f ca="1">IFERROR(MATCH(TRUE,OFFSET(CalculationsAndCharts!$Z$33,K42,0, $C$2-K42,1),0)+K42,"")</f>
        <v>652</v>
      </c>
      <c r="L43" s="312">
        <f ca="1">IFERROR(OFFSET(CalculationsAndCharts!$B$32, K43,0,1,1),"")</f>
        <v>40893</v>
      </c>
      <c r="M43" s="313">
        <f ca="1">IFERROR(OFFSET(CalculationsAndCharts!$D$32, K43,0,1,1),"")</f>
        <v>45.84</v>
      </c>
      <c r="N43" s="314">
        <f ca="1">IF(K43="","",IFERROR(MATCH(TRUE,OFFSET(CalculationsAndCharts!$AB$33,N42,0, $C$2-N42,1),0)+N42,""))</f>
        <v>651</v>
      </c>
      <c r="O43" s="312">
        <f ca="1">IFERROR(OFFSET(CalculationsAndCharts!$B$32, N43,0,1,1),"")</f>
        <v>40896</v>
      </c>
      <c r="P43" s="313">
        <f ca="1">IFERROR(OFFSET(CalculationsAndCharts!$D$32, N43,0,1,1),"")</f>
        <v>45.71</v>
      </c>
      <c r="Q43" s="313">
        <f t="shared" ca="1" si="6"/>
        <v>0.13000000000000256</v>
      </c>
      <c r="R43" s="315">
        <f t="shared" ca="1" si="7"/>
        <v>-5.1800000000000104</v>
      </c>
    </row>
    <row r="44" spans="2:18" x14ac:dyDescent="0.25">
      <c r="B44" s="311">
        <f ca="1">IFERROR(MATCH(TRUE,OFFSET(CalculationsAndCharts!$W$33,B43,0, $C$2-B43,1),0)+B43,"")</f>
        <v>662</v>
      </c>
      <c r="C44" s="312">
        <f ca="1">IFERROR(OFFSET(CalculationsAndCharts!$B$32, B44,0,1,1),"")</f>
        <v>40879</v>
      </c>
      <c r="D44" s="313">
        <f ca="1">IFERROR(OFFSET(CalculationsAndCharts!$D$32, B44,0,1,1),"")</f>
        <v>45.78</v>
      </c>
      <c r="E44" s="314">
        <f ca="1">IF(B44="","",IFERROR((MATCH(TRUE,OFFSET(CalculationsAndCharts!$Y$33,E43,0, $C$2-E43,1),0)+E43),""))</f>
        <v>652</v>
      </c>
      <c r="F44" s="312">
        <f ca="1">IFERROR(OFFSET(CalculationsAndCharts!$B$32, E44,0,1,1),"")</f>
        <v>40893</v>
      </c>
      <c r="G44" s="313">
        <f ca="1">IFERROR(OFFSET(CalculationsAndCharts!$D$32, E44,0,1,1),"")</f>
        <v>45.84</v>
      </c>
      <c r="H44" s="313">
        <f t="shared" ca="1" si="4"/>
        <v>6.0000000000002274E-2</v>
      </c>
      <c r="I44" s="315">
        <f t="shared" ca="1" si="5"/>
        <v>8.4299999999999891</v>
      </c>
      <c r="K44" s="311">
        <f ca="1">IFERROR(MATCH(TRUE,OFFSET(CalculationsAndCharts!$Z$33,K43,0, $C$2-K43,1),0)+K43,"")</f>
        <v>670</v>
      </c>
      <c r="L44" s="312">
        <f ca="1">IFERROR(OFFSET(CalculationsAndCharts!$B$32, K44,0,1,1),"")</f>
        <v>40868</v>
      </c>
      <c r="M44" s="313">
        <f ca="1">IFERROR(OFFSET(CalculationsAndCharts!$D$32, K44,0,1,1),"")</f>
        <v>43.34</v>
      </c>
      <c r="N44" s="314">
        <f ca="1">IF(K44="","",IFERROR(MATCH(TRUE,OFFSET(CalculationsAndCharts!$AB$33,N43,0, $C$2-N43,1),0)+N43,""))</f>
        <v>662</v>
      </c>
      <c r="O44" s="312">
        <f ca="1">IFERROR(OFFSET(CalculationsAndCharts!$B$32, N44,0,1,1),"")</f>
        <v>40879</v>
      </c>
      <c r="P44" s="313">
        <f ca="1">IFERROR(OFFSET(CalculationsAndCharts!$D$32, N44,0,1,1),"")</f>
        <v>45.78</v>
      </c>
      <c r="Q44" s="313">
        <f t="shared" ca="1" si="6"/>
        <v>-2.4399999999999977</v>
      </c>
      <c r="R44" s="315">
        <f t="shared" ca="1" si="7"/>
        <v>-5.3100000000000129</v>
      </c>
    </row>
    <row r="45" spans="2:18" x14ac:dyDescent="0.25">
      <c r="B45" s="311">
        <f ca="1">IFERROR(MATCH(TRUE,OFFSET(CalculationsAndCharts!$W$33,B44,0, $C$2-B44,1),0)+B44,"")</f>
        <v>680</v>
      </c>
      <c r="C45" s="312">
        <f ca="1">IFERROR(OFFSET(CalculationsAndCharts!$B$32, B45,0,1,1),"")</f>
        <v>40854</v>
      </c>
      <c r="D45" s="313">
        <f ca="1">IFERROR(OFFSET(CalculationsAndCharts!$D$32, B45,0,1,1),"")</f>
        <v>43.95</v>
      </c>
      <c r="E45" s="314">
        <f ca="1">IF(B45="","",IFERROR((MATCH(TRUE,OFFSET(CalculationsAndCharts!$Y$33,E44,0, $C$2-E44,1),0)+E44),""))</f>
        <v>670</v>
      </c>
      <c r="F45" s="312">
        <f ca="1">IFERROR(OFFSET(CalculationsAndCharts!$B$32, E45,0,1,1),"")</f>
        <v>40868</v>
      </c>
      <c r="G45" s="313">
        <f ca="1">IFERROR(OFFSET(CalculationsAndCharts!$D$32, E45,0,1,1),"")</f>
        <v>43.34</v>
      </c>
      <c r="H45" s="313">
        <f t="shared" ca="1" si="4"/>
        <v>-0.60999999999999943</v>
      </c>
      <c r="I45" s="315">
        <f t="shared" ca="1" si="5"/>
        <v>8.3699999999999868</v>
      </c>
      <c r="K45" s="311">
        <f ca="1">IFERROR(MATCH(TRUE,OFFSET(CalculationsAndCharts!$Z$33,K44,0, $C$2-K44,1),0)+K44,"")</f>
        <v>681</v>
      </c>
      <c r="L45" s="312">
        <f ca="1">IFERROR(OFFSET(CalculationsAndCharts!$B$32, K45,0,1,1),"")</f>
        <v>40851</v>
      </c>
      <c r="M45" s="313">
        <f ca="1">IFERROR(OFFSET(CalculationsAndCharts!$D$32, K45,0,1,1),"")</f>
        <v>43.91</v>
      </c>
      <c r="N45" s="314">
        <f ca="1">IF(K45="","",IFERROR(MATCH(TRUE,OFFSET(CalculationsAndCharts!$AB$33,N44,0, $C$2-N44,1),0)+N44,""))</f>
        <v>680</v>
      </c>
      <c r="O45" s="312">
        <f ca="1">IFERROR(OFFSET(CalculationsAndCharts!$B$32, N45,0,1,1),"")</f>
        <v>40854</v>
      </c>
      <c r="P45" s="313">
        <f ca="1">IFERROR(OFFSET(CalculationsAndCharts!$D$32, N45,0,1,1),"")</f>
        <v>43.95</v>
      </c>
      <c r="Q45" s="313">
        <f t="shared" ca="1" si="6"/>
        <v>-4.0000000000006253E-2</v>
      </c>
      <c r="R45" s="315">
        <f t="shared" ca="1" si="7"/>
        <v>-2.8700000000000152</v>
      </c>
    </row>
    <row r="46" spans="2:18" x14ac:dyDescent="0.25">
      <c r="B46" s="311">
        <f ca="1">IFERROR(MATCH(TRUE,OFFSET(CalculationsAndCharts!$W$33,B45,0, $C$2-B45,1),0)+B45,"")</f>
        <v>699</v>
      </c>
      <c r="C46" s="312">
        <f ca="1">IFERROR(OFFSET(CalculationsAndCharts!$B$32, B46,0,1,1),"")</f>
        <v>40827</v>
      </c>
      <c r="D46" s="313">
        <f ca="1">IFERROR(OFFSET(CalculationsAndCharts!$D$32, B46,0,1,1),"")</f>
        <v>41.93</v>
      </c>
      <c r="E46" s="314">
        <f ca="1">IF(B46="","",IFERROR((MATCH(TRUE,OFFSET(CalculationsAndCharts!$Y$33,E45,0, $C$2-E45,1),0)+E45),""))</f>
        <v>681</v>
      </c>
      <c r="F46" s="312">
        <f ca="1">IFERROR(OFFSET(CalculationsAndCharts!$B$32, E46,0,1,1),"")</f>
        <v>40851</v>
      </c>
      <c r="G46" s="313">
        <f ca="1">IFERROR(OFFSET(CalculationsAndCharts!$D$32, E46,0,1,1),"")</f>
        <v>43.91</v>
      </c>
      <c r="H46" s="313">
        <f t="shared" ca="1" si="4"/>
        <v>1.9799999999999969</v>
      </c>
      <c r="I46" s="315">
        <f t="shared" ca="1" si="5"/>
        <v>8.9799999999999862</v>
      </c>
      <c r="K46" s="311">
        <f ca="1">IFERROR(MATCH(TRUE,OFFSET(CalculationsAndCharts!$Z$33,K45,0, $C$2-K45,1),0)+K45,"")</f>
        <v>703</v>
      </c>
      <c r="L46" s="312">
        <f ca="1">IFERROR(OFFSET(CalculationsAndCharts!$B$32, K46,0,1,1),"")</f>
        <v>40821</v>
      </c>
      <c r="M46" s="313">
        <f ca="1">IFERROR(OFFSET(CalculationsAndCharts!$D$32, K46,0,1,1),"")</f>
        <v>40.340000000000003</v>
      </c>
      <c r="N46" s="314">
        <f ca="1">IF(K46="","",IFERROR(MATCH(TRUE,OFFSET(CalculationsAndCharts!$AB$33,N45,0, $C$2-N45,1),0)+N45,""))</f>
        <v>699</v>
      </c>
      <c r="O46" s="312">
        <f ca="1">IFERROR(OFFSET(CalculationsAndCharts!$B$32, N46,0,1,1),"")</f>
        <v>40827</v>
      </c>
      <c r="P46" s="313">
        <f ca="1">IFERROR(OFFSET(CalculationsAndCharts!$D$32, N46,0,1,1),"")</f>
        <v>41.93</v>
      </c>
      <c r="Q46" s="313">
        <f t="shared" ca="1" si="6"/>
        <v>-1.5899999999999963</v>
      </c>
      <c r="R46" s="315">
        <f t="shared" ca="1" si="7"/>
        <v>-2.830000000000009</v>
      </c>
    </row>
    <row r="47" spans="2:18" x14ac:dyDescent="0.25">
      <c r="B47" s="311">
        <f ca="1">IFERROR(MATCH(TRUE,OFFSET(CalculationsAndCharts!$W$33,B46,0, $C$2-B46,1),0)+B46,"")</f>
        <v>704</v>
      </c>
      <c r="C47" s="312">
        <f ca="1">IFERROR(OFFSET(CalculationsAndCharts!$B$32, B47,0,1,1),"")</f>
        <v>40820</v>
      </c>
      <c r="D47" s="313">
        <f ca="1">IFERROR(OFFSET(CalculationsAndCharts!$D$32, B47,0,1,1),"")</f>
        <v>38.840000000000003</v>
      </c>
      <c r="E47" s="314">
        <f ca="1">IF(B47="","",IFERROR((MATCH(TRUE,OFFSET(CalculationsAndCharts!$Y$33,E46,0, $C$2-E46,1),0)+E46),""))</f>
        <v>703</v>
      </c>
      <c r="F47" s="312">
        <f ca="1">IFERROR(OFFSET(CalculationsAndCharts!$B$32, E47,0,1,1),"")</f>
        <v>40821</v>
      </c>
      <c r="G47" s="313">
        <f ca="1">IFERROR(OFFSET(CalculationsAndCharts!$D$32, E47,0,1,1),"")</f>
        <v>40.340000000000003</v>
      </c>
      <c r="H47" s="313">
        <f t="shared" ca="1" si="4"/>
        <v>1.5</v>
      </c>
      <c r="I47" s="315">
        <f t="shared" ca="1" si="5"/>
        <v>6.9999999999999893</v>
      </c>
      <c r="K47" s="311">
        <f ca="1">IFERROR(MATCH(TRUE,OFFSET(CalculationsAndCharts!$Z$33,K46,0, $C$2-K46,1),0)+K46,"")</f>
        <v>711</v>
      </c>
      <c r="L47" s="312">
        <f ca="1">IFERROR(OFFSET(CalculationsAndCharts!$B$32, K47,0,1,1),"")</f>
        <v>40809</v>
      </c>
      <c r="M47" s="313">
        <f ca="1">IFERROR(OFFSET(CalculationsAndCharts!$D$32, K47,0,1,1),"")</f>
        <v>38.83</v>
      </c>
      <c r="N47" s="314">
        <f ca="1">IF(K47="","",IFERROR(MATCH(TRUE,OFFSET(CalculationsAndCharts!$AB$33,N46,0, $C$2-N46,1),0)+N46,""))</f>
        <v>704</v>
      </c>
      <c r="O47" s="312">
        <f ca="1">IFERROR(OFFSET(CalculationsAndCharts!$B$32, N47,0,1,1),"")</f>
        <v>40820</v>
      </c>
      <c r="P47" s="313">
        <f ca="1">IFERROR(OFFSET(CalculationsAndCharts!$D$32, N47,0,1,1),"")</f>
        <v>38.840000000000003</v>
      </c>
      <c r="Q47" s="313">
        <f t="shared" ca="1" si="6"/>
        <v>-1.0000000000005116E-2</v>
      </c>
      <c r="R47" s="315">
        <f t="shared" ca="1" si="7"/>
        <v>-1.2400000000000126</v>
      </c>
    </row>
    <row r="48" spans="2:18" x14ac:dyDescent="0.25">
      <c r="B48" s="311">
        <f ca="1">IFERROR(MATCH(TRUE,OFFSET(CalculationsAndCharts!$W$33,B47,0, $C$2-B47,1),0)+B47,"")</f>
        <v>714</v>
      </c>
      <c r="C48" s="312">
        <f ca="1">IFERROR(OFFSET(CalculationsAndCharts!$B$32, B48,0,1,1),"")</f>
        <v>40806</v>
      </c>
      <c r="D48" s="313">
        <f ca="1">IFERROR(OFFSET(CalculationsAndCharts!$D$32, B48,0,1,1),"")</f>
        <v>42.05</v>
      </c>
      <c r="E48" s="314">
        <f ca="1">IF(B48="","",IFERROR((MATCH(TRUE,OFFSET(CalculationsAndCharts!$Y$33,E47,0, $C$2-E47,1),0)+E47),""))</f>
        <v>711</v>
      </c>
      <c r="F48" s="312">
        <f ca="1">IFERROR(OFFSET(CalculationsAndCharts!$B$32, E48,0,1,1),"")</f>
        <v>40809</v>
      </c>
      <c r="G48" s="313">
        <f ca="1">IFERROR(OFFSET(CalculationsAndCharts!$D$32, E48,0,1,1),"")</f>
        <v>38.83</v>
      </c>
      <c r="H48" s="313">
        <f t="shared" ca="1" si="4"/>
        <v>-3.2199999999999989</v>
      </c>
      <c r="I48" s="315">
        <f t="shared" ca="1" si="5"/>
        <v>5.4999999999999893</v>
      </c>
      <c r="K48" s="311">
        <f ca="1">IFERROR(MATCH(TRUE,OFFSET(CalculationsAndCharts!$Z$33,K47,0, $C$2-K47,1),0)+K47,"")</f>
        <v>721</v>
      </c>
      <c r="L48" s="312">
        <f ca="1">IFERROR(OFFSET(CalculationsAndCharts!$B$32, K48,0,1,1),"")</f>
        <v>40795</v>
      </c>
      <c r="M48" s="313">
        <f ca="1">IFERROR(OFFSET(CalculationsAndCharts!$D$32, K48,0,1,1),"")</f>
        <v>41.12</v>
      </c>
      <c r="N48" s="314">
        <f ca="1">IF(K48="","",IFERROR(MATCH(TRUE,OFFSET(CalculationsAndCharts!$AB$33,N47,0, $C$2-N47,1),0)+N47,""))</f>
        <v>714</v>
      </c>
      <c r="O48" s="312">
        <f ca="1">IFERROR(OFFSET(CalculationsAndCharts!$B$32, N48,0,1,1),"")</f>
        <v>40806</v>
      </c>
      <c r="P48" s="313">
        <f ca="1">IFERROR(OFFSET(CalculationsAndCharts!$D$32, N48,0,1,1),"")</f>
        <v>42.05</v>
      </c>
      <c r="Q48" s="313">
        <f t="shared" ca="1" si="6"/>
        <v>-0.92999999999999972</v>
      </c>
      <c r="R48" s="315">
        <f t="shared" ca="1" si="7"/>
        <v>-1.2300000000000075</v>
      </c>
    </row>
    <row r="49" spans="2:18" x14ac:dyDescent="0.25">
      <c r="B49" s="311">
        <f ca="1">IFERROR(MATCH(TRUE,OFFSET(CalculationsAndCharts!$W$33,B48,0, $C$2-B48,1),0)+B48,"")</f>
        <v>731</v>
      </c>
      <c r="C49" s="312">
        <f ca="1">IFERROR(OFFSET(CalculationsAndCharts!$B$32, B49,0,1,1),"")</f>
        <v>40780</v>
      </c>
      <c r="D49" s="313">
        <f ca="1">IFERROR(OFFSET(CalculationsAndCharts!$D$32, B49,0,1,1),"")</f>
        <v>42.21</v>
      </c>
      <c r="E49" s="314">
        <f ca="1">IF(B49="","",IFERROR((MATCH(TRUE,OFFSET(CalculationsAndCharts!$Y$33,E48,0, $C$2-E48,1),0)+E48),""))</f>
        <v>721</v>
      </c>
      <c r="F49" s="312">
        <f ca="1">IFERROR(OFFSET(CalculationsAndCharts!$B$32, E49,0,1,1),"")</f>
        <v>40795</v>
      </c>
      <c r="G49" s="313">
        <f ca="1">IFERROR(OFFSET(CalculationsAndCharts!$D$32, E49,0,1,1),"")</f>
        <v>41.12</v>
      </c>
      <c r="H49" s="313">
        <f t="shared" ca="1" si="4"/>
        <v>-1.0900000000000034</v>
      </c>
      <c r="I49" s="315">
        <f t="shared" ca="1" si="5"/>
        <v>8.7199999999999882</v>
      </c>
      <c r="K49" s="311">
        <f ca="1">IFERROR(MATCH(TRUE,OFFSET(CalculationsAndCharts!$Z$33,K48,0, $C$2-K48,1),0)+K48,"")</f>
        <v>762</v>
      </c>
      <c r="L49" s="312">
        <f ca="1">IFERROR(OFFSET(CalculationsAndCharts!$B$32, K49,0,1,1),"")</f>
        <v>40737</v>
      </c>
      <c r="M49" s="313">
        <f ca="1">IFERROR(OFFSET(CalculationsAndCharts!$D$32, K49,0,1,1),"")</f>
        <v>47.38</v>
      </c>
      <c r="N49" s="314">
        <f ca="1">IF(K49="","",IFERROR(MATCH(TRUE,OFFSET(CalculationsAndCharts!$AB$33,N48,0, $C$2-N48,1),0)+N48,""))</f>
        <v>731</v>
      </c>
      <c r="O49" s="312">
        <f ca="1">IFERROR(OFFSET(CalculationsAndCharts!$B$32, N49,0,1,1),"")</f>
        <v>40780</v>
      </c>
      <c r="P49" s="313">
        <f ca="1">IFERROR(OFFSET(CalculationsAndCharts!$D$32, N49,0,1,1),"")</f>
        <v>42.21</v>
      </c>
      <c r="Q49" s="313">
        <f t="shared" ca="1" si="6"/>
        <v>5.1700000000000017</v>
      </c>
      <c r="R49" s="315">
        <f t="shared" ca="1" si="7"/>
        <v>-0.30000000000000782</v>
      </c>
    </row>
    <row r="50" spans="2:18" x14ac:dyDescent="0.25">
      <c r="B50" s="311">
        <f ca="1">IFERROR(MATCH(TRUE,OFFSET(CalculationsAndCharts!$W$33,B49,0, $C$2-B49,1),0)+B49,"")</f>
        <v>769</v>
      </c>
      <c r="C50" s="312">
        <f ca="1">IFERROR(OFFSET(CalculationsAndCharts!$B$32, B50,0,1,1),"")</f>
        <v>40725</v>
      </c>
      <c r="D50" s="313">
        <f ca="1">IFERROR(OFFSET(CalculationsAndCharts!$D$32, B50,0,1,1),"")</f>
        <v>49.55</v>
      </c>
      <c r="E50" s="314">
        <f ca="1">IF(B50="","",IFERROR((MATCH(TRUE,OFFSET(CalculationsAndCharts!$Y$33,E49,0, $C$2-E49,1),0)+E49),""))</f>
        <v>762</v>
      </c>
      <c r="F50" s="312">
        <f ca="1">IFERROR(OFFSET(CalculationsAndCharts!$B$32, E50,0,1,1),"")</f>
        <v>40737</v>
      </c>
      <c r="G50" s="313">
        <f ca="1">IFERROR(OFFSET(CalculationsAndCharts!$D$32, E50,0,1,1),"")</f>
        <v>47.38</v>
      </c>
      <c r="H50" s="313">
        <f t="shared" ca="1" si="4"/>
        <v>-2.1699999999999946</v>
      </c>
      <c r="I50" s="315">
        <f t="shared" ca="1" si="5"/>
        <v>9.8099999999999916</v>
      </c>
      <c r="K50" s="311">
        <f ca="1">IFERROR(MATCH(TRUE,OFFSET(CalculationsAndCharts!$Z$33,K49,0, $C$2-K49,1),0)+K49,"")</f>
        <v>772</v>
      </c>
      <c r="L50" s="312">
        <f ca="1">IFERROR(OFFSET(CalculationsAndCharts!$B$32, K50,0,1,1),"")</f>
        <v>40722</v>
      </c>
      <c r="M50" s="313">
        <f ca="1">IFERROR(OFFSET(CalculationsAndCharts!$D$32, K50,0,1,1),"")</f>
        <v>48.45</v>
      </c>
      <c r="N50" s="314">
        <f ca="1">IF(K50="","",IFERROR(MATCH(TRUE,OFFSET(CalculationsAndCharts!$AB$33,N49,0, $C$2-N49,1),0)+N49,""))</f>
        <v>769</v>
      </c>
      <c r="O50" s="312">
        <f ca="1">IFERROR(OFFSET(CalculationsAndCharts!$B$32, N50,0,1,1),"")</f>
        <v>40725</v>
      </c>
      <c r="P50" s="313">
        <f ca="1">IFERROR(OFFSET(CalculationsAndCharts!$D$32, N50,0,1,1),"")</f>
        <v>49.55</v>
      </c>
      <c r="Q50" s="313">
        <f t="shared" ca="1" si="6"/>
        <v>-1.0999999999999943</v>
      </c>
      <c r="R50" s="315">
        <f t="shared" ca="1" si="7"/>
        <v>-5.4700000000000095</v>
      </c>
    </row>
    <row r="51" spans="2:18" x14ac:dyDescent="0.25">
      <c r="B51" s="311">
        <f ca="1">IFERROR(MATCH(TRUE,OFFSET(CalculationsAndCharts!$W$33,B50,0, $C$2-B50,1),0)+B50,"")</f>
        <v>776</v>
      </c>
      <c r="C51" s="312">
        <f ca="1">IFERROR(OFFSET(CalculationsAndCharts!$B$32, B51,0,1,1),"")</f>
        <v>40716</v>
      </c>
      <c r="D51" s="313">
        <f ca="1">IFERROR(OFFSET(CalculationsAndCharts!$D$32, B51,0,1,1),"")</f>
        <v>49.42</v>
      </c>
      <c r="E51" s="314">
        <f ca="1">IF(B51="","",IFERROR((MATCH(TRUE,OFFSET(CalculationsAndCharts!$Y$33,E50,0, $C$2-E50,1),0)+E50),""))</f>
        <v>772</v>
      </c>
      <c r="F51" s="312">
        <f ca="1">IFERROR(OFFSET(CalculationsAndCharts!$B$32, E51,0,1,1),"")</f>
        <v>40722</v>
      </c>
      <c r="G51" s="313">
        <f ca="1">IFERROR(OFFSET(CalculationsAndCharts!$D$32, E51,0,1,1),"")</f>
        <v>48.45</v>
      </c>
      <c r="H51" s="313">
        <f t="shared" ca="1" si="4"/>
        <v>-0.96999999999999886</v>
      </c>
      <c r="I51" s="315">
        <f t="shared" ca="1" si="5"/>
        <v>11.979999999999986</v>
      </c>
      <c r="K51" s="311">
        <f ca="1">IFERROR(MATCH(TRUE,OFFSET(CalculationsAndCharts!$Z$33,K50,0, $C$2-K50,1),0)+K50,"")</f>
        <v>788</v>
      </c>
      <c r="L51" s="312">
        <f ca="1">IFERROR(OFFSET(CalculationsAndCharts!$B$32, K51,0,1,1),"")</f>
        <v>40700</v>
      </c>
      <c r="M51" s="313">
        <f ca="1">IFERROR(OFFSET(CalculationsAndCharts!$D$32, K51,0,1,1),"")</f>
        <v>48.64</v>
      </c>
      <c r="N51" s="314">
        <f ca="1">IF(K51="","",IFERROR(MATCH(TRUE,OFFSET(CalculationsAndCharts!$AB$33,N50,0, $C$2-N50,1),0)+N50,""))</f>
        <v>776</v>
      </c>
      <c r="O51" s="312">
        <f ca="1">IFERROR(OFFSET(CalculationsAndCharts!$B$32, N51,0,1,1),"")</f>
        <v>40716</v>
      </c>
      <c r="P51" s="313">
        <f ca="1">IFERROR(OFFSET(CalculationsAndCharts!$D$32, N51,0,1,1),"")</f>
        <v>49.42</v>
      </c>
      <c r="Q51" s="313">
        <f t="shared" ca="1" si="6"/>
        <v>-0.78000000000000114</v>
      </c>
      <c r="R51" s="315">
        <f t="shared" ca="1" si="7"/>
        <v>-4.3700000000000152</v>
      </c>
    </row>
    <row r="52" spans="2:18" x14ac:dyDescent="0.25">
      <c r="B52" s="311">
        <f ca="1">IFERROR(MATCH(TRUE,OFFSET(CalculationsAndCharts!$W$33,B51,0, $C$2-B51,1),0)+B51,"")</f>
        <v>797</v>
      </c>
      <c r="C52" s="312">
        <f ca="1">IFERROR(OFFSET(CalculationsAndCharts!$B$32, B52,0,1,1),"")</f>
        <v>40686</v>
      </c>
      <c r="D52" s="313">
        <f ca="1">IFERROR(OFFSET(CalculationsAndCharts!$D$32, B52,0,1,1),"")</f>
        <v>49.09</v>
      </c>
      <c r="E52" s="314">
        <f ca="1">IF(B52="","",IFERROR((MATCH(TRUE,OFFSET(CalculationsAndCharts!$Y$33,E51,0, $C$2-E51,1),0)+E51),""))</f>
        <v>788</v>
      </c>
      <c r="F52" s="312">
        <f ca="1">IFERROR(OFFSET(CalculationsAndCharts!$B$32, E52,0,1,1),"")</f>
        <v>40700</v>
      </c>
      <c r="G52" s="313">
        <f ca="1">IFERROR(OFFSET(CalculationsAndCharts!$D$32, E52,0,1,1),"")</f>
        <v>48.64</v>
      </c>
      <c r="H52" s="313">
        <f t="shared" ca="1" si="4"/>
        <v>-0.45000000000000284</v>
      </c>
      <c r="I52" s="315">
        <f t="shared" ca="1" si="5"/>
        <v>12.949999999999985</v>
      </c>
      <c r="K52" s="311">
        <f ca="1">IFERROR(MATCH(TRUE,OFFSET(CalculationsAndCharts!$Z$33,K51,0, $C$2-K51,1),0)+K51,"")</f>
        <v>800</v>
      </c>
      <c r="L52" s="312">
        <f ca="1">IFERROR(OFFSET(CalculationsAndCharts!$B$32, K52,0,1,1),"")</f>
        <v>40681</v>
      </c>
      <c r="M52" s="313">
        <f ca="1">IFERROR(OFFSET(CalculationsAndCharts!$D$32, K52,0,1,1),"")</f>
        <v>48.9</v>
      </c>
      <c r="N52" s="314">
        <f ca="1">IF(K52="","",IFERROR(MATCH(TRUE,OFFSET(CalculationsAndCharts!$AB$33,N51,0, $C$2-N51,1),0)+N51,""))</f>
        <v>797</v>
      </c>
      <c r="O52" s="312">
        <f ca="1">IFERROR(OFFSET(CalculationsAndCharts!$B$32, N52,0,1,1),"")</f>
        <v>40686</v>
      </c>
      <c r="P52" s="313">
        <f ca="1">IFERROR(OFFSET(CalculationsAndCharts!$D$32, N52,0,1,1),"")</f>
        <v>49.09</v>
      </c>
      <c r="Q52" s="313">
        <f t="shared" ca="1" si="6"/>
        <v>-0.19000000000000483</v>
      </c>
      <c r="R52" s="315">
        <f t="shared" ca="1" si="7"/>
        <v>-3.5900000000000141</v>
      </c>
    </row>
    <row r="53" spans="2:18" x14ac:dyDescent="0.25">
      <c r="B53" s="311">
        <f ca="1">IFERROR(MATCH(TRUE,OFFSET(CalculationsAndCharts!$W$33,B52,0, $C$2-B52,1),0)+B52,"")</f>
        <v>813</v>
      </c>
      <c r="C53" s="312">
        <f ca="1">IFERROR(OFFSET(CalculationsAndCharts!$B$32, B53,0,1,1),"")</f>
        <v>40662</v>
      </c>
      <c r="D53" s="313">
        <f ca="1">IFERROR(OFFSET(CalculationsAndCharts!$D$32, B53,0,1,1),"")</f>
        <v>49.33</v>
      </c>
      <c r="E53" s="314">
        <f ca="1">IF(B53="","",IFERROR((MATCH(TRUE,OFFSET(CalculationsAndCharts!$Y$33,E52,0, $C$2-E52,1),0)+E52),""))</f>
        <v>800</v>
      </c>
      <c r="F53" s="312">
        <f ca="1">IFERROR(OFFSET(CalculationsAndCharts!$B$32, E53,0,1,1),"")</f>
        <v>40681</v>
      </c>
      <c r="G53" s="313">
        <f ca="1">IFERROR(OFFSET(CalculationsAndCharts!$D$32, E53,0,1,1),"")</f>
        <v>48.9</v>
      </c>
      <c r="H53" s="313">
        <f t="shared" ca="1" si="4"/>
        <v>-0.42999999999999972</v>
      </c>
      <c r="I53" s="315">
        <f t="shared" ca="1" si="5"/>
        <v>13.399999999999988</v>
      </c>
      <c r="K53" s="311">
        <f ca="1">IFERROR(MATCH(TRUE,OFFSET(CalculationsAndCharts!$Z$33,K52,0, $C$2-K52,1),0)+K52,"")</f>
        <v>823</v>
      </c>
      <c r="L53" s="312">
        <f ca="1">IFERROR(OFFSET(CalculationsAndCharts!$B$32, K53,0,1,1),"")</f>
        <v>40647</v>
      </c>
      <c r="M53" s="313">
        <f ca="1">IFERROR(OFFSET(CalculationsAndCharts!$D$32, K53,0,1,1),"")</f>
        <v>48.43</v>
      </c>
      <c r="N53" s="314">
        <f ca="1">IF(K53="","",IFERROR(MATCH(TRUE,OFFSET(CalculationsAndCharts!$AB$33,N52,0, $C$2-N52,1),0)+N52,""))</f>
        <v>813</v>
      </c>
      <c r="O53" s="312">
        <f ca="1">IFERROR(OFFSET(CalculationsAndCharts!$B$32, N53,0,1,1),"")</f>
        <v>40662</v>
      </c>
      <c r="P53" s="313">
        <f ca="1">IFERROR(OFFSET(CalculationsAndCharts!$D$32, N53,0,1,1),"")</f>
        <v>49.33</v>
      </c>
      <c r="Q53" s="313">
        <f t="shared" ca="1" si="6"/>
        <v>-0.89999999999999858</v>
      </c>
      <c r="R53" s="315">
        <f t="shared" ca="1" si="7"/>
        <v>-3.4000000000000092</v>
      </c>
    </row>
    <row r="54" spans="2:18" x14ac:dyDescent="0.25">
      <c r="B54" s="311">
        <f ca="1">IFERROR(MATCH(TRUE,OFFSET(CalculationsAndCharts!$W$33,B53,0, $C$2-B53,1),0)+B53,"")</f>
        <v>834</v>
      </c>
      <c r="C54" s="312">
        <f ca="1">IFERROR(OFFSET(CalculationsAndCharts!$B$32, B54,0,1,1),"")</f>
        <v>40632</v>
      </c>
      <c r="D54" s="313">
        <f ca="1">IFERROR(OFFSET(CalculationsAndCharts!$D$32, B54,0,1,1),"")</f>
        <v>50.86</v>
      </c>
      <c r="E54" s="314">
        <f ca="1">IF(B54="","",IFERROR((MATCH(TRUE,OFFSET(CalculationsAndCharts!$Y$33,E53,0, $C$2-E53,1),0)+E53),""))</f>
        <v>823</v>
      </c>
      <c r="F54" s="312">
        <f ca="1">IFERROR(OFFSET(CalculationsAndCharts!$B$32, E54,0,1,1),"")</f>
        <v>40647</v>
      </c>
      <c r="G54" s="313">
        <f ca="1">IFERROR(OFFSET(CalculationsAndCharts!$D$32, E54,0,1,1),"")</f>
        <v>48.43</v>
      </c>
      <c r="H54" s="313">
        <f t="shared" ca="1" si="4"/>
        <v>-2.4299999999999997</v>
      </c>
      <c r="I54" s="315">
        <f t="shared" ca="1" si="5"/>
        <v>13.829999999999988</v>
      </c>
      <c r="K54" s="311">
        <f ca="1">IFERROR(MATCH(TRUE,OFFSET(CalculationsAndCharts!$Z$33,K53,0, $C$2-K53,1),0)+K53,"")</f>
        <v>843</v>
      </c>
      <c r="L54" s="312">
        <f ca="1">IFERROR(OFFSET(CalculationsAndCharts!$B$32, K54,0,1,1),"")</f>
        <v>40619</v>
      </c>
      <c r="M54" s="313">
        <f ca="1">IFERROR(OFFSET(CalculationsAndCharts!$D$32, K54,0,1,1),"")</f>
        <v>50.19</v>
      </c>
      <c r="N54" s="314">
        <f ca="1">IF(K54="","",IFERROR(MATCH(TRUE,OFFSET(CalculationsAndCharts!$AB$33,N53,0, $C$2-N53,1),0)+N53,""))</f>
        <v>834</v>
      </c>
      <c r="O54" s="312">
        <f ca="1">IFERROR(OFFSET(CalculationsAndCharts!$B$32, N54,0,1,1),"")</f>
        <v>40632</v>
      </c>
      <c r="P54" s="313">
        <f ca="1">IFERROR(OFFSET(CalculationsAndCharts!$D$32, N54,0,1,1),"")</f>
        <v>50.86</v>
      </c>
      <c r="Q54" s="313">
        <f t="shared" ca="1" si="6"/>
        <v>-0.67000000000000171</v>
      </c>
      <c r="R54" s="315">
        <f t="shared" ca="1" si="7"/>
        <v>-2.5000000000000107</v>
      </c>
    </row>
    <row r="55" spans="2:18" x14ac:dyDescent="0.25">
      <c r="B55" s="311">
        <f ca="1">IFERROR(MATCH(TRUE,OFFSET(CalculationsAndCharts!$W$33,B54,0, $C$2-B54,1),0)+B54,"")</f>
        <v>851</v>
      </c>
      <c r="C55" s="312">
        <f ca="1">IFERROR(OFFSET(CalculationsAndCharts!$B$32, B55,0,1,1),"")</f>
        <v>40609</v>
      </c>
      <c r="D55" s="313">
        <f ca="1">IFERROR(OFFSET(CalculationsAndCharts!$D$32, B55,0,1,1),"")</f>
        <v>51.92</v>
      </c>
      <c r="E55" s="314">
        <f ca="1">IF(B55="","",IFERROR((MATCH(TRUE,OFFSET(CalculationsAndCharts!$Y$33,E54,0, $C$2-E54,1),0)+E54),""))</f>
        <v>843</v>
      </c>
      <c r="F55" s="312">
        <f ca="1">IFERROR(OFFSET(CalculationsAndCharts!$B$32, E55,0,1,1),"")</f>
        <v>40619</v>
      </c>
      <c r="G55" s="313">
        <f ca="1">IFERROR(OFFSET(CalculationsAndCharts!$D$32, E55,0,1,1),"")</f>
        <v>50.19</v>
      </c>
      <c r="H55" s="313">
        <f t="shared" ca="1" si="4"/>
        <v>-1.730000000000004</v>
      </c>
      <c r="I55" s="315">
        <f t="shared" ca="1" si="5"/>
        <v>16.259999999999987</v>
      </c>
      <c r="K55" s="311">
        <f ca="1">IFERROR(MATCH(TRUE,OFFSET(CalculationsAndCharts!$Z$33,K54,0, $C$2-K54,1),0)+K54,"")</f>
        <v>855</v>
      </c>
      <c r="L55" s="312">
        <f ca="1">IFERROR(OFFSET(CalculationsAndCharts!$B$32, K55,0,1,1),"")</f>
        <v>40603</v>
      </c>
      <c r="M55" s="313">
        <f ca="1">IFERROR(OFFSET(CalculationsAndCharts!$D$32, K55,0,1,1),"")</f>
        <v>51.42</v>
      </c>
      <c r="N55" s="314">
        <f ca="1">IF(K55="","",IFERROR(MATCH(TRUE,OFFSET(CalculationsAndCharts!$AB$33,N54,0, $C$2-N54,1),0)+N54,""))</f>
        <v>851</v>
      </c>
      <c r="O55" s="312">
        <f ca="1">IFERROR(OFFSET(CalculationsAndCharts!$B$32, N55,0,1,1),"")</f>
        <v>40609</v>
      </c>
      <c r="P55" s="313">
        <f ca="1">IFERROR(OFFSET(CalculationsAndCharts!$D$32, N55,0,1,1),"")</f>
        <v>51.92</v>
      </c>
      <c r="Q55" s="313">
        <f t="shared" ca="1" si="6"/>
        <v>-0.5</v>
      </c>
      <c r="R55" s="315">
        <f t="shared" ca="1" si="7"/>
        <v>-1.830000000000009</v>
      </c>
    </row>
    <row r="56" spans="2:18" x14ac:dyDescent="0.25">
      <c r="B56" s="311">
        <f ca="1">IFERROR(MATCH(TRUE,OFFSET(CalculationsAndCharts!$W$33,B55,0, $C$2-B55,1),0)+B55,"")</f>
        <v>867</v>
      </c>
      <c r="C56" s="312">
        <f ca="1">IFERROR(OFFSET(CalculationsAndCharts!$B$32, B56,0,1,1),"")</f>
        <v>40584</v>
      </c>
      <c r="D56" s="313">
        <f ca="1">IFERROR(OFFSET(CalculationsAndCharts!$D$32, B56,0,1,1),"")</f>
        <v>51.3</v>
      </c>
      <c r="E56" s="314">
        <f ca="1">IF(B56="","",IFERROR((MATCH(TRUE,OFFSET(CalculationsAndCharts!$Y$33,E55,0, $C$2-E55,1),0)+E55),""))</f>
        <v>855</v>
      </c>
      <c r="F56" s="312">
        <f ca="1">IFERROR(OFFSET(CalculationsAndCharts!$B$32, E56,0,1,1),"")</f>
        <v>40603</v>
      </c>
      <c r="G56" s="313">
        <f ca="1">IFERROR(OFFSET(CalculationsAndCharts!$D$32, E56,0,1,1),"")</f>
        <v>51.42</v>
      </c>
      <c r="H56" s="313">
        <f t="shared" ca="1" si="4"/>
        <v>0.12000000000000455</v>
      </c>
      <c r="I56" s="315">
        <f t="shared" ca="1" si="5"/>
        <v>17.989999999999991</v>
      </c>
      <c r="K56" s="311">
        <f ca="1">IFERROR(MATCH(TRUE,OFFSET(CalculationsAndCharts!$Z$33,K55,0, $C$2-K55,1),0)+K55,"")</f>
        <v>874</v>
      </c>
      <c r="L56" s="312">
        <f ca="1">IFERROR(OFFSET(CalculationsAndCharts!$B$32, K56,0,1,1),"")</f>
        <v>40575</v>
      </c>
      <c r="M56" s="313">
        <f ca="1">IFERROR(OFFSET(CalculationsAndCharts!$D$32, K56,0,1,1),"")</f>
        <v>50.25</v>
      </c>
      <c r="N56" s="314">
        <f ca="1">IF(K56="","",IFERROR(MATCH(TRUE,OFFSET(CalculationsAndCharts!$AB$33,N55,0, $C$2-N55,1),0)+N55,""))</f>
        <v>867</v>
      </c>
      <c r="O56" s="312">
        <f ca="1">IFERROR(OFFSET(CalculationsAndCharts!$B$32, N56,0,1,1),"")</f>
        <v>40584</v>
      </c>
      <c r="P56" s="313">
        <f ca="1">IFERROR(OFFSET(CalculationsAndCharts!$D$32, N56,0,1,1),"")</f>
        <v>51.3</v>
      </c>
      <c r="Q56" s="313">
        <f t="shared" ca="1" si="6"/>
        <v>-1.0499999999999972</v>
      </c>
      <c r="R56" s="315">
        <f t="shared" ca="1" si="7"/>
        <v>-1.330000000000009</v>
      </c>
    </row>
    <row r="57" spans="2:18" x14ac:dyDescent="0.25">
      <c r="B57" s="311">
        <f ca="1">IFERROR(MATCH(TRUE,OFFSET(CalculationsAndCharts!$W$33,B56,0, $C$2-B56,1),0)+B56,"")</f>
        <v>897</v>
      </c>
      <c r="C57" s="312">
        <f ca="1">IFERROR(OFFSET(CalculationsAndCharts!$B$32, B57,0,1,1),"")</f>
        <v>40541</v>
      </c>
      <c r="D57" s="313">
        <f ca="1">IFERROR(OFFSET(CalculationsAndCharts!$D$32, B57,0,1,1),"")</f>
        <v>45.73</v>
      </c>
      <c r="E57" s="314">
        <f ca="1">IF(B57="","",IFERROR((MATCH(TRUE,OFFSET(CalculationsAndCharts!$Y$33,E56,0, $C$2-E56,1),0)+E56),""))</f>
        <v>874</v>
      </c>
      <c r="F57" s="312">
        <f ca="1">IFERROR(OFFSET(CalculationsAndCharts!$B$32, E57,0,1,1),"")</f>
        <v>40575</v>
      </c>
      <c r="G57" s="313">
        <f ca="1">IFERROR(OFFSET(CalculationsAndCharts!$D$32, E57,0,1,1),"")</f>
        <v>50.25</v>
      </c>
      <c r="H57" s="313">
        <f t="shared" ca="1" si="4"/>
        <v>4.5200000000000031</v>
      </c>
      <c r="I57" s="315">
        <f t="shared" ca="1" si="5"/>
        <v>17.869999999999987</v>
      </c>
      <c r="K57" s="311">
        <f ca="1">IFERROR(MATCH(TRUE,OFFSET(CalculationsAndCharts!$Z$33,K56,0, $C$2-K56,1),0)+K56,"")</f>
        <v>908</v>
      </c>
      <c r="L57" s="312">
        <f ca="1">IFERROR(OFFSET(CalculationsAndCharts!$B$32, K57,0,1,1),"")</f>
        <v>40525</v>
      </c>
      <c r="M57" s="313">
        <f ca="1">IFERROR(OFFSET(CalculationsAndCharts!$D$32, K57,0,1,1),"")</f>
        <v>45.96</v>
      </c>
      <c r="N57" s="314">
        <f ca="1">IF(K57="","",IFERROR(MATCH(TRUE,OFFSET(CalculationsAndCharts!$AB$33,N56,0, $C$2-N56,1),0)+N56,""))</f>
        <v>897</v>
      </c>
      <c r="O57" s="312">
        <f ca="1">IFERROR(OFFSET(CalculationsAndCharts!$B$32, N57,0,1,1),"")</f>
        <v>40541</v>
      </c>
      <c r="P57" s="313">
        <f ca="1">IFERROR(OFFSET(CalculationsAndCharts!$D$32, N57,0,1,1),"")</f>
        <v>45.73</v>
      </c>
      <c r="Q57" s="313">
        <f t="shared" ca="1" si="6"/>
        <v>0.23000000000000398</v>
      </c>
      <c r="R57" s="315">
        <f t="shared" ca="1" si="7"/>
        <v>-0.2800000000000118</v>
      </c>
    </row>
    <row r="58" spans="2:18" x14ac:dyDescent="0.25">
      <c r="B58" s="311">
        <f ca="1">IFERROR(MATCH(TRUE,OFFSET(CalculationsAndCharts!$W$33,B57,0, $C$2-B57,1),0)+B57,"")</f>
        <v>914</v>
      </c>
      <c r="C58" s="312">
        <f ca="1">IFERROR(OFFSET(CalculationsAndCharts!$B$32, B58,0,1,1),"")</f>
        <v>40515</v>
      </c>
      <c r="D58" s="313">
        <f ca="1">IFERROR(OFFSET(CalculationsAndCharts!$D$32, B58,0,1,1),"")</f>
        <v>48.06</v>
      </c>
      <c r="E58" s="314">
        <f ca="1">IF(B58="","",IFERROR((MATCH(TRUE,OFFSET(CalculationsAndCharts!$Y$33,E57,0, $C$2-E57,1),0)+E57),""))</f>
        <v>908</v>
      </c>
      <c r="F58" s="312">
        <f ca="1">IFERROR(OFFSET(CalculationsAndCharts!$B$32, E58,0,1,1),"")</f>
        <v>40525</v>
      </c>
      <c r="G58" s="313">
        <f ca="1">IFERROR(OFFSET(CalculationsAndCharts!$D$32, E58,0,1,1),"")</f>
        <v>45.96</v>
      </c>
      <c r="H58" s="313">
        <f t="shared" ca="1" si="4"/>
        <v>-2.1000000000000014</v>
      </c>
      <c r="I58" s="315">
        <f t="shared" ca="1" si="5"/>
        <v>13.349999999999984</v>
      </c>
      <c r="K58" s="311">
        <f ca="1">IFERROR(MATCH(TRUE,OFFSET(CalculationsAndCharts!$Z$33,K57,0, $C$2-K57,1),0)+K57,"")</f>
        <v>926</v>
      </c>
      <c r="L58" s="312">
        <f ca="1">IFERROR(OFFSET(CalculationsAndCharts!$B$32, K58,0,1,1),"")</f>
        <v>40498</v>
      </c>
      <c r="M58" s="313">
        <f ca="1">IFERROR(OFFSET(CalculationsAndCharts!$D$32, K58,0,1,1),"")</f>
        <v>46.27</v>
      </c>
      <c r="N58" s="314">
        <f ca="1">IF(K58="","",IFERROR(MATCH(TRUE,OFFSET(CalculationsAndCharts!$AB$33,N57,0, $C$2-N57,1),0)+N57,""))</f>
        <v>914</v>
      </c>
      <c r="O58" s="312">
        <f ca="1">IFERROR(OFFSET(CalculationsAndCharts!$B$32, N58,0,1,1),"")</f>
        <v>40515</v>
      </c>
      <c r="P58" s="313">
        <f ca="1">IFERROR(OFFSET(CalculationsAndCharts!$D$32, N58,0,1,1),"")</f>
        <v>48.06</v>
      </c>
      <c r="Q58" s="313">
        <f t="shared" ca="1" si="6"/>
        <v>-1.7899999999999991</v>
      </c>
      <c r="R58" s="315">
        <f t="shared" ca="1" si="7"/>
        <v>-0.51000000000001577</v>
      </c>
    </row>
    <row r="59" spans="2:18" x14ac:dyDescent="0.25">
      <c r="B59" s="311">
        <f ca="1">IFERROR(MATCH(TRUE,OFFSET(CalculationsAndCharts!$W$33,B58,0, $C$2-B58,1),0)+B58,"")</f>
        <v>934</v>
      </c>
      <c r="C59" s="312">
        <f ca="1">IFERROR(OFFSET(CalculationsAndCharts!$B$32, B59,0,1,1),"")</f>
        <v>40486</v>
      </c>
      <c r="D59" s="313">
        <f ca="1">IFERROR(OFFSET(CalculationsAndCharts!$D$32, B59,0,1,1),"")</f>
        <v>48.11</v>
      </c>
      <c r="E59" s="314">
        <f ca="1">IF(B59="","",IFERROR((MATCH(TRUE,OFFSET(CalculationsAndCharts!$Y$33,E58,0, $C$2-E58,1),0)+E58),""))</f>
        <v>926</v>
      </c>
      <c r="F59" s="312">
        <f ca="1">IFERROR(OFFSET(CalculationsAndCharts!$B$32, E59,0,1,1),"")</f>
        <v>40498</v>
      </c>
      <c r="G59" s="313">
        <f ca="1">IFERROR(OFFSET(CalculationsAndCharts!$D$32, E59,0,1,1),"")</f>
        <v>46.27</v>
      </c>
      <c r="H59" s="313">
        <f t="shared" ca="1" si="4"/>
        <v>-1.8399999999999963</v>
      </c>
      <c r="I59" s="315">
        <f t="shared" ca="1" si="5"/>
        <v>15.449999999999985</v>
      </c>
      <c r="K59" s="311">
        <f ca="1">IFERROR(MATCH(TRUE,OFFSET(CalculationsAndCharts!$Z$33,K58,0, $C$2-K58,1),0)+K58,"")</f>
        <v>937</v>
      </c>
      <c r="L59" s="312">
        <f ca="1">IFERROR(OFFSET(CalculationsAndCharts!$B$32, K59,0,1,1),"")</f>
        <v>40483</v>
      </c>
      <c r="M59" s="313">
        <f ca="1">IFERROR(OFFSET(CalculationsAndCharts!$D$32, K59,0,1,1),"")</f>
        <v>46.36</v>
      </c>
      <c r="N59" s="314">
        <f ca="1">IF(K59="","",IFERROR(MATCH(TRUE,OFFSET(CalculationsAndCharts!$AB$33,N58,0, $C$2-N58,1),0)+N58,""))</f>
        <v>934</v>
      </c>
      <c r="O59" s="312">
        <f ca="1">IFERROR(OFFSET(CalculationsAndCharts!$B$32, N59,0,1,1),"")</f>
        <v>40486</v>
      </c>
      <c r="P59" s="313">
        <f ca="1">IFERROR(OFFSET(CalculationsAndCharts!$D$32, N59,0,1,1),"")</f>
        <v>48.11</v>
      </c>
      <c r="Q59" s="313">
        <f t="shared" ca="1" si="6"/>
        <v>-1.75</v>
      </c>
      <c r="R59" s="315">
        <f t="shared" ca="1" si="7"/>
        <v>1.2799999999999834</v>
      </c>
    </row>
    <row r="60" spans="2:18" x14ac:dyDescent="0.25">
      <c r="B60" s="311">
        <f ca="1">IFERROR(MATCH(TRUE,OFFSET(CalculationsAndCharts!$W$33,B59,0, $C$2-B59,1),0)+B59,"")</f>
        <v>952</v>
      </c>
      <c r="C60" s="312">
        <f ca="1">IFERROR(OFFSET(CalculationsAndCharts!$B$32, B60,0,1,1),"")</f>
        <v>40462</v>
      </c>
      <c r="D60" s="313">
        <f ca="1">IFERROR(OFFSET(CalculationsAndCharts!$D$32, B60,0,1,1),"")</f>
        <v>45.55</v>
      </c>
      <c r="E60" s="314">
        <f ca="1">IF(B60="","",IFERROR((MATCH(TRUE,OFFSET(CalculationsAndCharts!$Y$33,E59,0, $C$2-E59,1),0)+E59),""))</f>
        <v>937</v>
      </c>
      <c r="F60" s="312">
        <f ca="1">IFERROR(OFFSET(CalculationsAndCharts!$B$32, E60,0,1,1),"")</f>
        <v>40483</v>
      </c>
      <c r="G60" s="313">
        <f ca="1">IFERROR(OFFSET(CalculationsAndCharts!$D$32, E60,0,1,1),"")</f>
        <v>46.36</v>
      </c>
      <c r="H60" s="313">
        <f t="shared" ca="1" si="4"/>
        <v>0.81000000000000227</v>
      </c>
      <c r="I60" s="315">
        <f t="shared" ca="1" si="5"/>
        <v>17.289999999999981</v>
      </c>
      <c r="K60" s="311">
        <f ca="1">IFERROR(MATCH(TRUE,OFFSET(CalculationsAndCharts!$Z$33,K59,0, $C$2-K59,1),0)+K59,"")</f>
        <v>962</v>
      </c>
      <c r="L60" s="312">
        <f ca="1">IFERROR(OFFSET(CalculationsAndCharts!$B$32, K60,0,1,1),"")</f>
        <v>40448</v>
      </c>
      <c r="M60" s="313">
        <f ca="1">IFERROR(OFFSET(CalculationsAndCharts!$D$32, K60,0,1,1),"")</f>
        <v>46.13</v>
      </c>
      <c r="N60" s="314">
        <f ca="1">IF(K60="","",IFERROR(MATCH(TRUE,OFFSET(CalculationsAndCharts!$AB$33,N59,0, $C$2-N59,1),0)+N59,""))</f>
        <v>952</v>
      </c>
      <c r="O60" s="312">
        <f ca="1">IFERROR(OFFSET(CalculationsAndCharts!$B$32, N60,0,1,1),"")</f>
        <v>40462</v>
      </c>
      <c r="P60" s="313">
        <f ca="1">IFERROR(OFFSET(CalculationsAndCharts!$D$32, N60,0,1,1),"")</f>
        <v>45.55</v>
      </c>
      <c r="Q60" s="313">
        <f t="shared" ca="1" si="6"/>
        <v>0.5800000000000054</v>
      </c>
      <c r="R60" s="315">
        <f t="shared" ca="1" si="7"/>
        <v>3.0299999999999834</v>
      </c>
    </row>
    <row r="61" spans="2:18" x14ac:dyDescent="0.25">
      <c r="B61" s="311">
        <f ca="1">IFERROR(MATCH(TRUE,OFFSET(CalculationsAndCharts!$W$33,B60,0, $C$2-B60,1),0)+B60,"")</f>
        <v>978</v>
      </c>
      <c r="C61" s="312">
        <f ca="1">IFERROR(OFFSET(CalculationsAndCharts!$B$32, B61,0,1,1),"")</f>
        <v>40423</v>
      </c>
      <c r="D61" s="313">
        <f ca="1">IFERROR(OFFSET(CalculationsAndCharts!$D$32, B61,0,1,1),"")</f>
        <v>45.06</v>
      </c>
      <c r="E61" s="314">
        <f ca="1">IF(B61="","",IFERROR((MATCH(TRUE,OFFSET(CalculationsAndCharts!$Y$33,E60,0, $C$2-E60,1),0)+E60),""))</f>
        <v>962</v>
      </c>
      <c r="F61" s="312">
        <f ca="1">IFERROR(OFFSET(CalculationsAndCharts!$B$32, E61,0,1,1),"")</f>
        <v>40448</v>
      </c>
      <c r="G61" s="313">
        <f ca="1">IFERROR(OFFSET(CalculationsAndCharts!$D$32, E61,0,1,1),"")</f>
        <v>46.13</v>
      </c>
      <c r="H61" s="313">
        <f t="shared" ca="1" si="4"/>
        <v>1.0700000000000003</v>
      </c>
      <c r="I61" s="315">
        <f t="shared" ca="1" si="5"/>
        <v>16.479999999999979</v>
      </c>
      <c r="K61" s="311">
        <f ca="1">IFERROR(MATCH(TRUE,OFFSET(CalculationsAndCharts!$Z$33,K60,0, $C$2-K60,1),0)+K60,"")</f>
        <v>1001</v>
      </c>
      <c r="L61" s="312">
        <f ca="1">IFERROR(OFFSET(CalculationsAndCharts!$B$32, K61,0,1,1),"")</f>
        <v>40392</v>
      </c>
      <c r="M61" s="313">
        <f ca="1">IFERROR(OFFSET(CalculationsAndCharts!$D$32, K61,0,1,1),"")</f>
        <v>46.98</v>
      </c>
      <c r="N61" s="314">
        <f ca="1">IF(K61="","",IFERROR(MATCH(TRUE,OFFSET(CalculationsAndCharts!$AB$33,N60,0, $C$2-N60,1),0)+N60,""))</f>
        <v>978</v>
      </c>
      <c r="O61" s="312">
        <f ca="1">IFERROR(OFFSET(CalculationsAndCharts!$B$32, N61,0,1,1),"")</f>
        <v>40423</v>
      </c>
      <c r="P61" s="313">
        <f ca="1">IFERROR(OFFSET(CalculationsAndCharts!$D$32, N61,0,1,1),"")</f>
        <v>45.06</v>
      </c>
      <c r="Q61" s="313">
        <f t="shared" ca="1" si="6"/>
        <v>1.9199999999999946</v>
      </c>
      <c r="R61" s="315">
        <f t="shared" ca="1" si="7"/>
        <v>2.449999999999978</v>
      </c>
    </row>
    <row r="62" spans="2:18" x14ac:dyDescent="0.25">
      <c r="B62" s="311">
        <f ca="1">IFERROR(MATCH(TRUE,OFFSET(CalculationsAndCharts!$W$33,B61,0, $C$2-B61,1),0)+B61,"")</f>
        <v>1006</v>
      </c>
      <c r="C62" s="312">
        <f ca="1">IFERROR(OFFSET(CalculationsAndCharts!$B$32, B62,0,1,1),"")</f>
        <v>40385</v>
      </c>
      <c r="D62" s="313">
        <f ca="1">IFERROR(OFFSET(CalculationsAndCharts!$D$32, B62,0,1,1),"")</f>
        <v>49.27</v>
      </c>
      <c r="E62" s="314">
        <f ca="1">IF(B62="","",IFERROR((MATCH(TRUE,OFFSET(CalculationsAndCharts!$Y$33,E61,0, $C$2-E61,1),0)+E61),""))</f>
        <v>1001</v>
      </c>
      <c r="F62" s="312">
        <f ca="1">IFERROR(OFFSET(CalculationsAndCharts!$B$32, E62,0,1,1),"")</f>
        <v>40392</v>
      </c>
      <c r="G62" s="313">
        <f ca="1">IFERROR(OFFSET(CalculationsAndCharts!$D$32, E62,0,1,1),"")</f>
        <v>46.98</v>
      </c>
      <c r="H62" s="313">
        <f t="shared" ca="1" si="4"/>
        <v>-2.2900000000000063</v>
      </c>
      <c r="I62" s="315">
        <f t="shared" ca="1" si="5"/>
        <v>15.409999999999979</v>
      </c>
      <c r="K62" s="311">
        <f ca="1">IFERROR(MATCH(TRUE,OFFSET(CalculationsAndCharts!$Z$33,K61,0, $C$2-K61,1),0)+K61,"")</f>
        <v>1010</v>
      </c>
      <c r="L62" s="312">
        <f ca="1">IFERROR(OFFSET(CalculationsAndCharts!$B$32, K62,0,1,1),"")</f>
        <v>40379</v>
      </c>
      <c r="M62" s="313">
        <f ca="1">IFERROR(OFFSET(CalculationsAndCharts!$D$32, K62,0,1,1),"")</f>
        <v>47.51</v>
      </c>
      <c r="N62" s="314">
        <f ca="1">IF(K62="","",IFERROR(MATCH(TRUE,OFFSET(CalculationsAndCharts!$AB$33,N61,0, $C$2-N61,1),0)+N61,""))</f>
        <v>1006</v>
      </c>
      <c r="O62" s="312">
        <f ca="1">IFERROR(OFFSET(CalculationsAndCharts!$B$32, N62,0,1,1),"")</f>
        <v>40385</v>
      </c>
      <c r="P62" s="313">
        <f ca="1">IFERROR(OFFSET(CalculationsAndCharts!$D$32, N62,0,1,1),"")</f>
        <v>49.27</v>
      </c>
      <c r="Q62" s="313">
        <f t="shared" ca="1" si="6"/>
        <v>-1.7600000000000051</v>
      </c>
      <c r="R62" s="315">
        <f t="shared" ca="1" si="7"/>
        <v>0.52999999999998337</v>
      </c>
    </row>
    <row r="63" spans="2:18" x14ac:dyDescent="0.25">
      <c r="B63" s="311">
        <f ca="1">IFERROR(MATCH(TRUE,OFFSET(CalculationsAndCharts!$W$33,B62,0, $C$2-B62,1),0)+B62,"")</f>
        <v>1011</v>
      </c>
      <c r="C63" s="312">
        <f ca="1">IFERROR(OFFSET(CalculationsAndCharts!$B$32, B63,0,1,1),"")</f>
        <v>40378</v>
      </c>
      <c r="D63" s="313">
        <f ca="1">IFERROR(OFFSET(CalculationsAndCharts!$D$32, B63,0,1,1),"")</f>
        <v>48.07</v>
      </c>
      <c r="E63" s="314">
        <f ca="1">IF(B63="","",IFERROR((MATCH(TRUE,OFFSET(CalculationsAndCharts!$Y$33,E62,0, $C$2-E62,1),0)+E62),""))</f>
        <v>1010</v>
      </c>
      <c r="F63" s="312">
        <f ca="1">IFERROR(OFFSET(CalculationsAndCharts!$B$32, E63,0,1,1),"")</f>
        <v>40379</v>
      </c>
      <c r="G63" s="313">
        <f ca="1">IFERROR(OFFSET(CalculationsAndCharts!$D$32, E63,0,1,1),"")</f>
        <v>47.51</v>
      </c>
      <c r="H63" s="313">
        <f t="shared" ca="1" si="4"/>
        <v>-0.56000000000000227</v>
      </c>
      <c r="I63" s="315">
        <f t="shared" ca="1" si="5"/>
        <v>17.699999999999985</v>
      </c>
      <c r="K63" s="311">
        <f ca="1">IFERROR(MATCH(TRUE,OFFSET(CalculationsAndCharts!$Z$33,K62,0, $C$2-K62,1),0)+K62,"")</f>
        <v>1025</v>
      </c>
      <c r="L63" s="312">
        <f ca="1">IFERROR(OFFSET(CalculationsAndCharts!$B$32, K63,0,1,1),"")</f>
        <v>40357</v>
      </c>
      <c r="M63" s="313">
        <f ca="1">IFERROR(OFFSET(CalculationsAndCharts!$D$32, K63,0,1,1),"")</f>
        <v>50.57</v>
      </c>
      <c r="N63" s="314">
        <f ca="1">IF(K63="","",IFERROR(MATCH(TRUE,OFFSET(CalculationsAndCharts!$AB$33,N62,0, $C$2-N62,1),0)+N62,""))</f>
        <v>1011</v>
      </c>
      <c r="O63" s="312">
        <f ca="1">IFERROR(OFFSET(CalculationsAndCharts!$B$32, N63,0,1,1),"")</f>
        <v>40378</v>
      </c>
      <c r="P63" s="313">
        <f ca="1">IFERROR(OFFSET(CalculationsAndCharts!$D$32, N63,0,1,1),"")</f>
        <v>48.07</v>
      </c>
      <c r="Q63" s="313">
        <f t="shared" ca="1" si="6"/>
        <v>2.5</v>
      </c>
      <c r="R63" s="315">
        <f t="shared" ca="1" si="7"/>
        <v>2.2899999999999885</v>
      </c>
    </row>
    <row r="64" spans="2:18" x14ac:dyDescent="0.25">
      <c r="B64" s="311">
        <f ca="1">IFERROR(MATCH(TRUE,OFFSET(CalculationsAndCharts!$W$33,B63,0, $C$2-B63,1),0)+B63,"")</f>
        <v>1032</v>
      </c>
      <c r="C64" s="312">
        <f ca="1">IFERROR(OFFSET(CalculationsAndCharts!$B$32, B64,0,1,1),"")</f>
        <v>40346</v>
      </c>
      <c r="D64" s="313">
        <f ca="1">IFERROR(OFFSET(CalculationsAndCharts!$D$32, B64,0,1,1),"")</f>
        <v>53.01</v>
      </c>
      <c r="E64" s="314">
        <f ca="1">IF(B64="","",IFERROR((MATCH(TRUE,OFFSET(CalculationsAndCharts!$Y$33,E63,0, $C$2-E63,1),0)+E63),""))</f>
        <v>1025</v>
      </c>
      <c r="F64" s="312">
        <f ca="1">IFERROR(OFFSET(CalculationsAndCharts!$B$32, E64,0,1,1),"")</f>
        <v>40357</v>
      </c>
      <c r="G64" s="313">
        <f ca="1">IFERROR(OFFSET(CalculationsAndCharts!$D$32, E64,0,1,1),"")</f>
        <v>50.57</v>
      </c>
      <c r="H64" s="313">
        <f t="shared" ca="1" si="4"/>
        <v>-2.4399999999999977</v>
      </c>
      <c r="I64" s="315">
        <f t="shared" ca="1" si="5"/>
        <v>18.259999999999987</v>
      </c>
      <c r="K64" s="311">
        <f ca="1">IFERROR(MATCH(TRUE,OFFSET(CalculationsAndCharts!$Z$33,K63,0, $C$2-K63,1),0)+K63,"")</f>
        <v>1065</v>
      </c>
      <c r="L64" s="312">
        <f ca="1">IFERROR(OFFSET(CalculationsAndCharts!$B$32, K64,0,1,1),"")</f>
        <v>40298</v>
      </c>
      <c r="M64" s="313">
        <f ca="1">IFERROR(OFFSET(CalculationsAndCharts!$D$32, K64,0,1,1),"")</f>
        <v>59.54</v>
      </c>
      <c r="N64" s="314">
        <f ca="1">IF(K64="","",IFERROR(MATCH(TRUE,OFFSET(CalculationsAndCharts!$AB$33,N63,0, $C$2-N63,1),0)+N63,""))</f>
        <v>1032</v>
      </c>
      <c r="O64" s="312">
        <f ca="1">IFERROR(OFFSET(CalculationsAndCharts!$B$32, N64,0,1,1),"")</f>
        <v>40346</v>
      </c>
      <c r="P64" s="313">
        <f ca="1">IFERROR(OFFSET(CalculationsAndCharts!$D$32, N64,0,1,1),"")</f>
        <v>53.01</v>
      </c>
      <c r="Q64" s="313">
        <f t="shared" ca="1" si="6"/>
        <v>6.5300000000000011</v>
      </c>
      <c r="R64" s="315">
        <f t="shared" ca="1" si="7"/>
        <v>-0.21000000000001151</v>
      </c>
    </row>
    <row r="65" spans="2:18" x14ac:dyDescent="0.25">
      <c r="B65" s="311">
        <f ca="1">IFERROR(MATCH(TRUE,OFFSET(CalculationsAndCharts!$W$33,B64,0, $C$2-B64,1),0)+B64,"")</f>
        <v>1077</v>
      </c>
      <c r="C65" s="312">
        <f ca="1">IFERROR(OFFSET(CalculationsAndCharts!$B$32, B65,0,1,1),"")</f>
        <v>40282</v>
      </c>
      <c r="D65" s="313">
        <f ca="1">IFERROR(OFFSET(CalculationsAndCharts!$D$32, B65,0,1,1),"")</f>
        <v>58.25</v>
      </c>
      <c r="E65" s="314">
        <f ca="1">IF(B65="","",IFERROR((MATCH(TRUE,OFFSET(CalculationsAndCharts!$Y$33,E64,0, $C$2-E64,1),0)+E64),""))</f>
        <v>1065</v>
      </c>
      <c r="F65" s="312">
        <f ca="1">IFERROR(OFFSET(CalculationsAndCharts!$B$32, E65,0,1,1),"")</f>
        <v>40298</v>
      </c>
      <c r="G65" s="313">
        <f ca="1">IFERROR(OFFSET(CalculationsAndCharts!$D$32, E65,0,1,1),"")</f>
        <v>59.54</v>
      </c>
      <c r="H65" s="313">
        <f t="shared" ca="1" si="4"/>
        <v>1.2899999999999991</v>
      </c>
      <c r="I65" s="315">
        <f t="shared" ca="1" si="5"/>
        <v>20.699999999999985</v>
      </c>
      <c r="K65" s="311">
        <f ca="1">IFERROR(MATCH(TRUE,OFFSET(CalculationsAndCharts!$Z$33,K64,0, $C$2-K64,1),0)+K64,"")</f>
        <v>1081</v>
      </c>
      <c r="L65" s="312">
        <f ca="1">IFERROR(OFFSET(CalculationsAndCharts!$B$32, K65,0,1,1),"")</f>
        <v>40276</v>
      </c>
      <c r="M65" s="313">
        <f ca="1">IFERROR(OFFSET(CalculationsAndCharts!$D$32, K65,0,1,1),"")</f>
        <v>56.78</v>
      </c>
      <c r="N65" s="314">
        <f ca="1">IF(K65="","",IFERROR(MATCH(TRUE,OFFSET(CalculationsAndCharts!$AB$33,N64,0, $C$2-N64,1),0)+N64,""))</f>
        <v>1077</v>
      </c>
      <c r="O65" s="312">
        <f ca="1">IFERROR(OFFSET(CalculationsAndCharts!$B$32, N65,0,1,1),"")</f>
        <v>40282</v>
      </c>
      <c r="P65" s="313">
        <f ca="1">IFERROR(OFFSET(CalculationsAndCharts!$D$32, N65,0,1,1),"")</f>
        <v>58.25</v>
      </c>
      <c r="Q65" s="313">
        <f t="shared" ca="1" si="6"/>
        <v>-1.4699999999999989</v>
      </c>
      <c r="R65" s="315">
        <f t="shared" ca="1" si="7"/>
        <v>-6.7400000000000126</v>
      </c>
    </row>
    <row r="66" spans="2:18" x14ac:dyDescent="0.25">
      <c r="B66" s="311">
        <f ca="1">IFERROR(MATCH(TRUE,OFFSET(CalculationsAndCharts!$W$33,B65,0, $C$2-B65,1),0)+B65,"")</f>
        <v>1091</v>
      </c>
      <c r="C66" s="312">
        <f ca="1">IFERROR(OFFSET(CalculationsAndCharts!$B$32, B66,0,1,1),"")</f>
        <v>40261</v>
      </c>
      <c r="D66" s="313">
        <f ca="1">IFERROR(OFFSET(CalculationsAndCharts!$D$32, B66,0,1,1),"")</f>
        <v>57.19</v>
      </c>
      <c r="E66" s="314">
        <f ca="1">IF(B66="","",IFERROR((MATCH(TRUE,OFFSET(CalculationsAndCharts!$Y$33,E65,0, $C$2-E65,1),0)+E65),""))</f>
        <v>1081</v>
      </c>
      <c r="F66" s="312">
        <f ca="1">IFERROR(OFFSET(CalculationsAndCharts!$B$32, E66,0,1,1),"")</f>
        <v>40276</v>
      </c>
      <c r="G66" s="313">
        <f ca="1">IFERROR(OFFSET(CalculationsAndCharts!$D$32, E66,0,1,1),"")</f>
        <v>56.78</v>
      </c>
      <c r="H66" s="313">
        <f t="shared" ca="1" si="4"/>
        <v>-0.40999999999999659</v>
      </c>
      <c r="I66" s="315">
        <f t="shared" ca="1" si="5"/>
        <v>19.409999999999986</v>
      </c>
      <c r="K66" s="311">
        <f ca="1">IFERROR(MATCH(TRUE,OFFSET(CalculationsAndCharts!$Z$33,K65,0, $C$2-K65,1),0)+K65,"")</f>
        <v>1096</v>
      </c>
      <c r="L66" s="312">
        <f ca="1">IFERROR(OFFSET(CalculationsAndCharts!$B$32, K66,0,1,1),"")</f>
        <v>40254</v>
      </c>
      <c r="M66" s="313">
        <f ca="1">IFERROR(OFFSET(CalculationsAndCharts!$D$32, K66,0,1,1),"")</f>
        <v>56.79</v>
      </c>
      <c r="N66" s="314">
        <f ca="1">IF(K66="","",IFERROR(MATCH(TRUE,OFFSET(CalculationsAndCharts!$AB$33,N65,0, $C$2-N65,1),0)+N65,""))</f>
        <v>1091</v>
      </c>
      <c r="O66" s="312">
        <f ca="1">IFERROR(OFFSET(CalculationsAndCharts!$B$32, N66,0,1,1),"")</f>
        <v>40261</v>
      </c>
      <c r="P66" s="313">
        <f ca="1">IFERROR(OFFSET(CalculationsAndCharts!$D$32, N66,0,1,1),"")</f>
        <v>57.19</v>
      </c>
      <c r="Q66" s="313">
        <f t="shared" ca="1" si="6"/>
        <v>-0.39999999999999858</v>
      </c>
      <c r="R66" s="315">
        <f t="shared" ca="1" si="7"/>
        <v>-5.2700000000000138</v>
      </c>
    </row>
    <row r="67" spans="2:18" x14ac:dyDescent="0.25">
      <c r="B67" s="311">
        <f ca="1">IFERROR(MATCH(TRUE,OFFSET(CalculationsAndCharts!$W$33,B66,0, $C$2-B66,1),0)+B66,"")</f>
        <v>1116</v>
      </c>
      <c r="C67" s="312">
        <f ca="1">IFERROR(OFFSET(CalculationsAndCharts!$B$32, B67,0,1,1),"")</f>
        <v>40226</v>
      </c>
      <c r="D67" s="313">
        <f ca="1">IFERROR(OFFSET(CalculationsAndCharts!$D$32, B67,0,1,1),"")</f>
        <v>54.63</v>
      </c>
      <c r="E67" s="314">
        <f ca="1">IF(B67="","",IFERROR((MATCH(TRUE,OFFSET(CalculationsAndCharts!$Y$33,E66,0, $C$2-E66,1),0)+E66),""))</f>
        <v>1096</v>
      </c>
      <c r="F67" s="312">
        <f ca="1">IFERROR(OFFSET(CalculationsAndCharts!$B$32, E67,0,1,1),"")</f>
        <v>40254</v>
      </c>
      <c r="G67" s="313">
        <f ca="1">IFERROR(OFFSET(CalculationsAndCharts!$D$32, E67,0,1,1),"")</f>
        <v>56.79</v>
      </c>
      <c r="H67" s="313">
        <f t="shared" ca="1" si="4"/>
        <v>2.1599999999999966</v>
      </c>
      <c r="I67" s="315">
        <f t="shared" ca="1" si="5"/>
        <v>19.819999999999983</v>
      </c>
      <c r="K67" s="311">
        <f ca="1">IFERROR(MATCH(TRUE,OFFSET(CalculationsAndCharts!$Z$33,K66,0, $C$2-K66,1),0)+K66,"")</f>
        <v>1120</v>
      </c>
      <c r="L67" s="312">
        <f ca="1">IFERROR(OFFSET(CalculationsAndCharts!$B$32, K67,0,1,1),"")</f>
        <v>40219</v>
      </c>
      <c r="M67" s="313">
        <f ca="1">IFERROR(OFFSET(CalculationsAndCharts!$D$32, K67,0,1,1),"")</f>
        <v>53.35</v>
      </c>
      <c r="N67" s="314">
        <f ca="1">IF(K67="","",IFERROR(MATCH(TRUE,OFFSET(CalculationsAndCharts!$AB$33,N66,0, $C$2-N66,1),0)+N66,""))</f>
        <v>1116</v>
      </c>
      <c r="O67" s="312">
        <f ca="1">IFERROR(OFFSET(CalculationsAndCharts!$B$32, N67,0,1,1),"")</f>
        <v>40226</v>
      </c>
      <c r="P67" s="313">
        <f ca="1">IFERROR(OFFSET(CalculationsAndCharts!$D$32, N67,0,1,1),"")</f>
        <v>54.63</v>
      </c>
      <c r="Q67" s="313">
        <f t="shared" ca="1" si="6"/>
        <v>-1.2800000000000011</v>
      </c>
      <c r="R67" s="315">
        <f t="shared" ca="1" si="7"/>
        <v>-4.8700000000000152</v>
      </c>
    </row>
    <row r="68" spans="2:18" x14ac:dyDescent="0.25">
      <c r="B68" s="311">
        <f ca="1">IFERROR(MATCH(TRUE,OFFSET(CalculationsAndCharts!$W$33,B67,0, $C$2-B67,1),0)+B67,"")</f>
        <v>1124</v>
      </c>
      <c r="C68" s="312">
        <f ca="1">IFERROR(OFFSET(CalculationsAndCharts!$B$32, B68,0,1,1),"")</f>
        <v>40213</v>
      </c>
      <c r="D68" s="313">
        <f ca="1">IFERROR(OFFSET(CalculationsAndCharts!$D$32, B68,0,1,1),"")</f>
        <v>54.65</v>
      </c>
      <c r="E68" s="314">
        <f ca="1">IF(B68="","",IFERROR((MATCH(TRUE,OFFSET(CalculationsAndCharts!$Y$33,E67,0, $C$2-E67,1),0)+E67),""))</f>
        <v>1120</v>
      </c>
      <c r="F68" s="312">
        <f ca="1">IFERROR(OFFSET(CalculationsAndCharts!$B$32, E68,0,1,1),"")</f>
        <v>40219</v>
      </c>
      <c r="G68" s="313">
        <f ca="1">IFERROR(OFFSET(CalculationsAndCharts!$D$32, E68,0,1,1),"")</f>
        <v>53.35</v>
      </c>
      <c r="H68" s="313">
        <f t="shared" ca="1" si="4"/>
        <v>-1.2999999999999972</v>
      </c>
      <c r="I68" s="315">
        <f t="shared" ca="1" si="5"/>
        <v>17.659999999999986</v>
      </c>
      <c r="K68" s="311">
        <f ca="1">IFERROR(MATCH(TRUE,OFFSET(CalculationsAndCharts!$Z$33,K67,0, $C$2-K67,1),0)+K67,"")</f>
        <v>1129</v>
      </c>
      <c r="L68" s="312">
        <f ca="1">IFERROR(OFFSET(CalculationsAndCharts!$B$32, K68,0,1,1),"")</f>
        <v>40206</v>
      </c>
      <c r="M68" s="313">
        <f ca="1">IFERROR(OFFSET(CalculationsAndCharts!$D$32, K68,0,1,1),"")</f>
        <v>53.41</v>
      </c>
      <c r="N68" s="314">
        <f ca="1">IF(K68="","",IFERROR(MATCH(TRUE,OFFSET(CalculationsAndCharts!$AB$33,N67,0, $C$2-N67,1),0)+N67,""))</f>
        <v>1124</v>
      </c>
      <c r="O68" s="312">
        <f ca="1">IFERROR(OFFSET(CalculationsAndCharts!$B$32, N68,0,1,1),"")</f>
        <v>40213</v>
      </c>
      <c r="P68" s="313">
        <f ca="1">IFERROR(OFFSET(CalculationsAndCharts!$D$32, N68,0,1,1),"")</f>
        <v>54.65</v>
      </c>
      <c r="Q68" s="313">
        <f t="shared" ca="1" si="6"/>
        <v>-1.240000000000002</v>
      </c>
      <c r="R68" s="315">
        <f t="shared" ca="1" si="7"/>
        <v>-3.5900000000000141</v>
      </c>
    </row>
    <row r="69" spans="2:18" x14ac:dyDescent="0.25">
      <c r="B69" s="311">
        <f ca="1">IFERROR(MATCH(TRUE,OFFSET(CalculationsAndCharts!$W$33,B68,0, $C$2-B68,1),0)+B68,"")</f>
        <v>1139</v>
      </c>
      <c r="C69" s="312">
        <f ca="1">IFERROR(OFFSET(CalculationsAndCharts!$B$32, B69,0,1,1),"")</f>
        <v>40191</v>
      </c>
      <c r="D69" s="313">
        <f ca="1">IFERROR(OFFSET(CalculationsAndCharts!$D$32, B69,0,1,1),"")</f>
        <v>53.11</v>
      </c>
      <c r="E69" s="314">
        <f ca="1">IF(B69="","",IFERROR((MATCH(TRUE,OFFSET(CalculationsAndCharts!$Y$33,E68,0, $C$2-E68,1),0)+E68),""))</f>
        <v>1129</v>
      </c>
      <c r="F69" s="312">
        <f ca="1">IFERROR(OFFSET(CalculationsAndCharts!$B$32, E69,0,1,1),"")</f>
        <v>40206</v>
      </c>
      <c r="G69" s="313">
        <f ca="1">IFERROR(OFFSET(CalculationsAndCharts!$D$32, E69,0,1,1),"")</f>
        <v>53.41</v>
      </c>
      <c r="H69" s="313">
        <f t="shared" ca="1" si="4"/>
        <v>0.29999999999999716</v>
      </c>
      <c r="I69" s="315">
        <f t="shared" ca="1" si="5"/>
        <v>18.959999999999983</v>
      </c>
      <c r="K69" s="311">
        <f ca="1">IFERROR(MATCH(TRUE,OFFSET(CalculationsAndCharts!$Z$33,K68,0, $C$2-K68,1),0)+K68,"")</f>
        <v>1151</v>
      </c>
      <c r="L69" s="312">
        <f ca="1">IFERROR(OFFSET(CalculationsAndCharts!$B$32, K69,0,1,1),"")</f>
        <v>40171</v>
      </c>
      <c r="M69" s="313">
        <f ca="1">IFERROR(OFFSET(CalculationsAndCharts!$D$32, K69,0,1,1),"")</f>
        <v>52.15</v>
      </c>
      <c r="N69" s="314">
        <f ca="1">IF(K69="","",IFERROR(MATCH(TRUE,OFFSET(CalculationsAndCharts!$AB$33,N68,0, $C$2-N68,1),0)+N68,""))</f>
        <v>1139</v>
      </c>
      <c r="O69" s="312">
        <f ca="1">IFERROR(OFFSET(CalculationsAndCharts!$B$32, N69,0,1,1),"")</f>
        <v>40191</v>
      </c>
      <c r="P69" s="313">
        <f ca="1">IFERROR(OFFSET(CalculationsAndCharts!$D$32, N69,0,1,1),"")</f>
        <v>53.11</v>
      </c>
      <c r="Q69" s="313">
        <f t="shared" ca="1" si="6"/>
        <v>-0.96000000000000085</v>
      </c>
      <c r="R69" s="315">
        <f t="shared" ca="1" si="7"/>
        <v>-2.3500000000000121</v>
      </c>
    </row>
    <row r="70" spans="2:18" x14ac:dyDescent="0.25">
      <c r="B70" s="311">
        <f ca="1">IFERROR(MATCH(TRUE,OFFSET(CalculationsAndCharts!$W$33,B69,0, $C$2-B69,1),0)+B69,"")</f>
        <v>1184</v>
      </c>
      <c r="C70" s="312">
        <f ca="1">IFERROR(OFFSET(CalculationsAndCharts!$B$32, B70,0,1,1),"")</f>
        <v>40123</v>
      </c>
      <c r="D70" s="313">
        <f ca="1">IFERROR(OFFSET(CalculationsAndCharts!$D$32, B70,0,1,1),"")</f>
        <v>46.87</v>
      </c>
      <c r="E70" s="314">
        <f ca="1">IF(B70="","",IFERROR((MATCH(TRUE,OFFSET(CalculationsAndCharts!$Y$33,E69,0, $C$2-E69,1),0)+E69),""))</f>
        <v>1151</v>
      </c>
      <c r="F70" s="312">
        <f ca="1">IFERROR(OFFSET(CalculationsAndCharts!$B$32, E70,0,1,1),"")</f>
        <v>40171</v>
      </c>
      <c r="G70" s="313">
        <f ca="1">IFERROR(OFFSET(CalculationsAndCharts!$D$32, E70,0,1,1),"")</f>
        <v>52.15</v>
      </c>
      <c r="H70" s="313">
        <f t="shared" ca="1" si="4"/>
        <v>5.2800000000000011</v>
      </c>
      <c r="I70" s="315">
        <f t="shared" ca="1" si="5"/>
        <v>18.659999999999986</v>
      </c>
      <c r="K70" s="311">
        <f ca="1">IFERROR(MATCH(TRUE,OFFSET(CalculationsAndCharts!$Z$33,K69,0, $C$2-K69,1),0)+K69,"")</f>
        <v>1191</v>
      </c>
      <c r="L70" s="312">
        <f ca="1">IFERROR(OFFSET(CalculationsAndCharts!$B$32, K70,0,1,1),"")</f>
        <v>40114</v>
      </c>
      <c r="M70" s="313">
        <f ca="1">IFERROR(OFFSET(CalculationsAndCharts!$D$32, K70,0,1,1),"")</f>
        <v>46.05</v>
      </c>
      <c r="N70" s="314">
        <f ca="1">IF(K70="","",IFERROR(MATCH(TRUE,OFFSET(CalculationsAndCharts!$AB$33,N69,0, $C$2-N69,1),0)+N69,""))</f>
        <v>1184</v>
      </c>
      <c r="O70" s="312">
        <f ca="1">IFERROR(OFFSET(CalculationsAndCharts!$B$32, N70,0,1,1),"")</f>
        <v>40123</v>
      </c>
      <c r="P70" s="313">
        <f ca="1">IFERROR(OFFSET(CalculationsAndCharts!$D$32, N70,0,1,1),"")</f>
        <v>46.87</v>
      </c>
      <c r="Q70" s="313">
        <f t="shared" ca="1" si="6"/>
        <v>-0.82000000000000028</v>
      </c>
      <c r="R70" s="315">
        <f t="shared" ca="1" si="7"/>
        <v>-1.3900000000000112</v>
      </c>
    </row>
    <row r="71" spans="2:18" x14ac:dyDescent="0.25">
      <c r="B71" s="311">
        <f ca="1">IFERROR(MATCH(TRUE,OFFSET(CalculationsAndCharts!$W$33,B70,0, $C$2-B70,1),0)+B70,"")</f>
        <v>1192</v>
      </c>
      <c r="C71" s="312">
        <f ca="1">IFERROR(OFFSET(CalculationsAndCharts!$B$32, B71,0,1,1),"")</f>
        <v>40113</v>
      </c>
      <c r="D71" s="313">
        <f ca="1">IFERROR(OFFSET(CalculationsAndCharts!$D$32, B71,0,1,1),"")</f>
        <v>46</v>
      </c>
      <c r="E71" s="314">
        <f ca="1">IF(B71="","",IFERROR((MATCH(TRUE,OFFSET(CalculationsAndCharts!$Y$33,E70,0, $C$2-E70,1),0)+E70),""))</f>
        <v>1191</v>
      </c>
      <c r="F71" s="312">
        <f ca="1">IFERROR(OFFSET(CalculationsAndCharts!$B$32, E71,0,1,1),"")</f>
        <v>40114</v>
      </c>
      <c r="G71" s="313">
        <f ca="1">IFERROR(OFFSET(CalculationsAndCharts!$D$32, E71,0,1,1),"")</f>
        <v>46.05</v>
      </c>
      <c r="H71" s="313">
        <f t="shared" ca="1" si="4"/>
        <v>4.9999999999997158E-2</v>
      </c>
      <c r="I71" s="315">
        <f t="shared" ca="1" si="5"/>
        <v>13.379999999999985</v>
      </c>
      <c r="K71" s="311">
        <f ca="1">IFERROR(MATCH(TRUE,OFFSET(CalculationsAndCharts!$Z$33,K70,0, $C$2-K70,1),0)+K70,"")</f>
        <v>1194</v>
      </c>
      <c r="L71" s="312">
        <f ca="1">IFERROR(OFFSET(CalculationsAndCharts!$B$32, K71,0,1,1),"")</f>
        <v>40109</v>
      </c>
      <c r="M71" s="313">
        <f ca="1">IFERROR(OFFSET(CalculationsAndCharts!$D$32, K71,0,1,1),"")</f>
        <v>46.84</v>
      </c>
      <c r="N71" s="314">
        <f ca="1">IF(K71="","",IFERROR(MATCH(TRUE,OFFSET(CalculationsAndCharts!$AB$33,N70,0, $C$2-N70,1),0)+N70,""))</f>
        <v>1192</v>
      </c>
      <c r="O71" s="312">
        <f ca="1">IFERROR(OFFSET(CalculationsAndCharts!$B$32, N71,0,1,1),"")</f>
        <v>40113</v>
      </c>
      <c r="P71" s="313">
        <f ca="1">IFERROR(OFFSET(CalculationsAndCharts!$D$32, N71,0,1,1),"")</f>
        <v>46</v>
      </c>
      <c r="Q71" s="313">
        <f t="shared" ca="1" si="6"/>
        <v>0.84000000000000341</v>
      </c>
      <c r="R71" s="315">
        <f t="shared" ca="1" si="7"/>
        <v>-0.57000000000001094</v>
      </c>
    </row>
    <row r="72" spans="2:18" x14ac:dyDescent="0.25">
      <c r="B72" s="311">
        <f ca="1">IFERROR(MATCH(TRUE,OFFSET(CalculationsAndCharts!$W$33,B71,0, $C$2-B71,1),0)+B71,"")</f>
        <v>1198</v>
      </c>
      <c r="C72" s="312">
        <f ca="1">IFERROR(OFFSET(CalculationsAndCharts!$B$32, B72,0,1,1),"")</f>
        <v>40105</v>
      </c>
      <c r="D72" s="313">
        <f ca="1">IFERROR(OFFSET(CalculationsAndCharts!$D$32, B72,0,1,1),"")</f>
        <v>46.68</v>
      </c>
      <c r="E72" s="314">
        <f ca="1">IF(B72="","",IFERROR((MATCH(TRUE,OFFSET(CalculationsAndCharts!$Y$33,E71,0, $C$2-E71,1),0)+E71),""))</f>
        <v>1194</v>
      </c>
      <c r="F72" s="312">
        <f ca="1">IFERROR(OFFSET(CalculationsAndCharts!$B$32, E72,0,1,1),"")</f>
        <v>40109</v>
      </c>
      <c r="G72" s="313">
        <f ca="1">IFERROR(OFFSET(CalculationsAndCharts!$D$32, E72,0,1,1),"")</f>
        <v>46.84</v>
      </c>
      <c r="H72" s="313">
        <f t="shared" ca="1" si="4"/>
        <v>0.16000000000000369</v>
      </c>
      <c r="I72" s="315">
        <f t="shared" ca="1" si="5"/>
        <v>13.329999999999988</v>
      </c>
      <c r="K72" s="311">
        <f ca="1">IFERROR(MATCH(TRUE,OFFSET(CalculationsAndCharts!$Z$33,K71,0, $C$2-K71,1),0)+K71,"")</f>
        <v>1208</v>
      </c>
      <c r="L72" s="312">
        <f ca="1">IFERROR(OFFSET(CalculationsAndCharts!$B$32, K72,0,1,1),"")</f>
        <v>40091</v>
      </c>
      <c r="M72" s="313">
        <f ca="1">IFERROR(OFFSET(CalculationsAndCharts!$D$32, K72,0,1,1),"")</f>
        <v>46.06</v>
      </c>
      <c r="N72" s="314">
        <f ca="1">IF(K72="","",IFERROR(MATCH(TRUE,OFFSET(CalculationsAndCharts!$AB$33,N71,0, $C$2-N71,1),0)+N71,""))</f>
        <v>1198</v>
      </c>
      <c r="O72" s="312">
        <f ca="1">IFERROR(OFFSET(CalculationsAndCharts!$B$32, N72,0,1,1),"")</f>
        <v>40105</v>
      </c>
      <c r="P72" s="313">
        <f ca="1">IFERROR(OFFSET(CalculationsAndCharts!$D$32, N72,0,1,1),"")</f>
        <v>46.68</v>
      </c>
      <c r="Q72" s="313">
        <f t="shared" ca="1" si="6"/>
        <v>-0.61999999999999744</v>
      </c>
      <c r="R72" s="315">
        <f t="shared" ca="1" si="7"/>
        <v>-1.4100000000000144</v>
      </c>
    </row>
    <row r="73" spans="2:18" x14ac:dyDescent="0.25">
      <c r="B73" s="311">
        <f ca="1">IFERROR(MATCH(TRUE,OFFSET(CalculationsAndCharts!$W$33,B72,0, $C$2-B72,1),0)+B72,"")</f>
        <v>1218</v>
      </c>
      <c r="C73" s="312">
        <f ca="1">IFERROR(OFFSET(CalculationsAndCharts!$B$32, B73,0,1,1),"")</f>
        <v>40077</v>
      </c>
      <c r="D73" s="313">
        <f ca="1">IFERROR(OFFSET(CalculationsAndCharts!$D$32, B73,0,1,1),"")</f>
        <v>48.18</v>
      </c>
      <c r="E73" s="314">
        <f ca="1">IF(B73="","",IFERROR((MATCH(TRUE,OFFSET(CalculationsAndCharts!$Y$33,E72,0, $C$2-E72,1),0)+E72),""))</f>
        <v>1208</v>
      </c>
      <c r="F73" s="312">
        <f ca="1">IFERROR(OFFSET(CalculationsAndCharts!$B$32, E73,0,1,1),"")</f>
        <v>40091</v>
      </c>
      <c r="G73" s="313">
        <f ca="1">IFERROR(OFFSET(CalculationsAndCharts!$D$32, E73,0,1,1),"")</f>
        <v>46.06</v>
      </c>
      <c r="H73" s="313">
        <f t="shared" ca="1" si="4"/>
        <v>-2.1199999999999974</v>
      </c>
      <c r="I73" s="315">
        <f t="shared" ca="1" si="5"/>
        <v>13.169999999999984</v>
      </c>
      <c r="K73" s="311">
        <f ca="1">IFERROR(MATCH(TRUE,OFFSET(CalculationsAndCharts!$Z$33,K72,0, $C$2-K72,1),0)+K72,"")</f>
        <v>1230</v>
      </c>
      <c r="L73" s="312">
        <f ca="1">IFERROR(OFFSET(CalculationsAndCharts!$B$32, K73,0,1,1),"")</f>
        <v>40058</v>
      </c>
      <c r="M73" s="313">
        <f ca="1">IFERROR(OFFSET(CalculationsAndCharts!$D$32, K73,0,1,1),"")</f>
        <v>46.44</v>
      </c>
      <c r="N73" s="314">
        <f ca="1">IF(K73="","",IFERROR(MATCH(TRUE,OFFSET(CalculationsAndCharts!$AB$33,N72,0, $C$2-N72,1),0)+N72,""))</f>
        <v>1218</v>
      </c>
      <c r="O73" s="312">
        <f ca="1">IFERROR(OFFSET(CalculationsAndCharts!$B$32, N73,0,1,1),"")</f>
        <v>40077</v>
      </c>
      <c r="P73" s="313">
        <f ca="1">IFERROR(OFFSET(CalculationsAndCharts!$D$32, N73,0,1,1),"")</f>
        <v>48.18</v>
      </c>
      <c r="Q73" s="313">
        <f t="shared" ca="1" si="6"/>
        <v>-1.740000000000002</v>
      </c>
      <c r="R73" s="315">
        <f t="shared" ca="1" si="7"/>
        <v>-0.79000000000001691</v>
      </c>
    </row>
    <row r="74" spans="2:18" x14ac:dyDescent="0.25">
      <c r="B74" s="311">
        <f ca="1">IFERROR(MATCH(TRUE,OFFSET(CalculationsAndCharts!$W$33,B73,0, $C$2-B73,1),0)+B73,"")</f>
        <v>1236</v>
      </c>
      <c r="C74" s="312">
        <f ca="1">IFERROR(OFFSET(CalculationsAndCharts!$B$32, B74,0,1,1),"")</f>
        <v>40050</v>
      </c>
      <c r="D74" s="313">
        <f ca="1">IFERROR(OFFSET(CalculationsAndCharts!$D$32, B74,0,1,1),"")</f>
        <v>48.27</v>
      </c>
      <c r="E74" s="314">
        <f ca="1">IF(B74="","",IFERROR((MATCH(TRUE,OFFSET(CalculationsAndCharts!$Y$33,E73,0, $C$2-E73,1),0)+E73),""))</f>
        <v>1230</v>
      </c>
      <c r="F74" s="312">
        <f ca="1">IFERROR(OFFSET(CalculationsAndCharts!$B$32, E74,0,1,1),"")</f>
        <v>40058</v>
      </c>
      <c r="G74" s="313">
        <f ca="1">IFERROR(OFFSET(CalculationsAndCharts!$D$32, E74,0,1,1),"")</f>
        <v>46.44</v>
      </c>
      <c r="H74" s="313">
        <f t="shared" ca="1" si="4"/>
        <v>-1.8300000000000054</v>
      </c>
      <c r="I74" s="315">
        <f t="shared" ca="1" si="5"/>
        <v>15.289999999999981</v>
      </c>
      <c r="K74" s="311">
        <f ca="1">IFERROR(MATCH(TRUE,OFFSET(CalculationsAndCharts!$Z$33,K73,0, $C$2-K73,1),0)+K73,"")</f>
        <v>1238</v>
      </c>
      <c r="L74" s="312">
        <f ca="1">IFERROR(OFFSET(CalculationsAndCharts!$B$32, K74,0,1,1),"")</f>
        <v>40046</v>
      </c>
      <c r="M74" s="313">
        <f ca="1">IFERROR(OFFSET(CalculationsAndCharts!$D$32, K74,0,1,1),"")</f>
        <v>47.12</v>
      </c>
      <c r="N74" s="314">
        <f ca="1">IF(K74="","",IFERROR(MATCH(TRUE,OFFSET(CalculationsAndCharts!$AB$33,N73,0, $C$2-N73,1),0)+N73,""))</f>
        <v>1236</v>
      </c>
      <c r="O74" s="312">
        <f ca="1">IFERROR(OFFSET(CalculationsAndCharts!$B$32, N74,0,1,1),"")</f>
        <v>40050</v>
      </c>
      <c r="P74" s="313">
        <f ca="1">IFERROR(OFFSET(CalculationsAndCharts!$D$32, N74,0,1,1),"")</f>
        <v>48.27</v>
      </c>
      <c r="Q74" s="313">
        <f t="shared" ca="1" si="6"/>
        <v>-1.1500000000000057</v>
      </c>
      <c r="R74" s="315">
        <f t="shared" ca="1" si="7"/>
        <v>0.94999999999998508</v>
      </c>
    </row>
    <row r="75" spans="2:18" x14ac:dyDescent="0.25">
      <c r="B75" s="311">
        <f ca="1">IFERROR(MATCH(TRUE,OFFSET(CalculationsAndCharts!$W$33,B74,0, $C$2-B74,1),0)+B74,"")</f>
        <v>1263</v>
      </c>
      <c r="C75" s="312">
        <f ca="1">IFERROR(OFFSET(CalculationsAndCharts!$B$32, B75,0,1,1),"")</f>
        <v>40011</v>
      </c>
      <c r="D75" s="313">
        <f ca="1">IFERROR(OFFSET(CalculationsAndCharts!$D$32, B75,0,1,1),"")</f>
        <v>45.38</v>
      </c>
      <c r="E75" s="314">
        <f ca="1">IF(B75="","",IFERROR((MATCH(TRUE,OFFSET(CalculationsAndCharts!$Y$33,E74,0, $C$2-E74,1),0)+E74),""))</f>
        <v>1238</v>
      </c>
      <c r="F75" s="312">
        <f ca="1">IFERROR(OFFSET(CalculationsAndCharts!$B$32, E75,0,1,1),"")</f>
        <v>40046</v>
      </c>
      <c r="G75" s="313">
        <f ca="1">IFERROR(OFFSET(CalculationsAndCharts!$D$32, E75,0,1,1),"")</f>
        <v>47.12</v>
      </c>
      <c r="H75" s="313">
        <f t="shared" ca="1" si="4"/>
        <v>1.7399999999999949</v>
      </c>
      <c r="I75" s="315">
        <f t="shared" ca="1" si="5"/>
        <v>17.119999999999987</v>
      </c>
      <c r="K75" s="311">
        <f ca="1">IFERROR(MATCH(TRUE,OFFSET(CalculationsAndCharts!$Z$33,K74,0, $C$2-K74,1),0)+K74,"")</f>
        <v>1278</v>
      </c>
      <c r="L75" s="312">
        <f ca="1">IFERROR(OFFSET(CalculationsAndCharts!$B$32, K75,0,1,1),"")</f>
        <v>39989</v>
      </c>
      <c r="M75" s="313">
        <f ca="1">IFERROR(OFFSET(CalculationsAndCharts!$D$32, K75,0,1,1),"")</f>
        <v>44.16</v>
      </c>
      <c r="N75" s="314">
        <f ca="1">IF(K75="","",IFERROR(MATCH(TRUE,OFFSET(CalculationsAndCharts!$AB$33,N74,0, $C$2-N74,1),0)+N74,""))</f>
        <v>1263</v>
      </c>
      <c r="O75" s="312">
        <f ca="1">IFERROR(OFFSET(CalculationsAndCharts!$B$32, N75,0,1,1),"")</f>
        <v>40011</v>
      </c>
      <c r="P75" s="313">
        <f ca="1">IFERROR(OFFSET(CalculationsAndCharts!$D$32, N75,0,1,1),"")</f>
        <v>45.38</v>
      </c>
      <c r="Q75" s="313">
        <f t="shared" ca="1" si="6"/>
        <v>-1.220000000000006</v>
      </c>
      <c r="R75" s="315">
        <f t="shared" ca="1" si="7"/>
        <v>2.0999999999999908</v>
      </c>
    </row>
    <row r="76" spans="2:18" x14ac:dyDescent="0.25">
      <c r="B76" s="311">
        <f ca="1">IFERROR(MATCH(TRUE,OFFSET(CalculationsAndCharts!$W$33,B75,0, $C$2-B75,1),0)+B75,"")</f>
        <v>1281</v>
      </c>
      <c r="C76" s="312">
        <f ca="1">IFERROR(OFFSET(CalculationsAndCharts!$B$32, B76,0,1,1),"")</f>
        <v>39986</v>
      </c>
      <c r="D76" s="313">
        <f ca="1">IFERROR(OFFSET(CalculationsAndCharts!$D$32, B76,0,1,1),"")</f>
        <v>45.86</v>
      </c>
      <c r="E76" s="314">
        <f ca="1">IF(B76="","",IFERROR((MATCH(TRUE,OFFSET(CalculationsAndCharts!$Y$33,E75,0, $C$2-E75,1),0)+E75),""))</f>
        <v>1278</v>
      </c>
      <c r="F76" s="312">
        <f ca="1">IFERROR(OFFSET(CalculationsAndCharts!$B$32, E76,0,1,1),"")</f>
        <v>39989</v>
      </c>
      <c r="G76" s="313">
        <f ca="1">IFERROR(OFFSET(CalculationsAndCharts!$D$32, E76,0,1,1),"")</f>
        <v>44.16</v>
      </c>
      <c r="H76" s="313">
        <f t="shared" ca="1" si="4"/>
        <v>-1.7000000000000028</v>
      </c>
      <c r="I76" s="315">
        <f t="shared" ca="1" si="5"/>
        <v>15.379999999999992</v>
      </c>
      <c r="K76" s="311">
        <f ca="1">IFERROR(MATCH(TRUE,OFFSET(CalculationsAndCharts!$Z$33,K75,0, $C$2-K75,1),0)+K75,"")</f>
        <v>1284</v>
      </c>
      <c r="L76" s="312">
        <f ca="1">IFERROR(OFFSET(CalculationsAndCharts!$B$32, K76,0,1,1),"")</f>
        <v>39981</v>
      </c>
      <c r="M76" s="313">
        <f ca="1">IFERROR(OFFSET(CalculationsAndCharts!$D$32, K76,0,1,1),"")</f>
        <v>44.78</v>
      </c>
      <c r="N76" s="314">
        <f ca="1">IF(K76="","",IFERROR(MATCH(TRUE,OFFSET(CalculationsAndCharts!$AB$33,N75,0, $C$2-N75,1),0)+N75,""))</f>
        <v>1281</v>
      </c>
      <c r="O76" s="312">
        <f ca="1">IFERROR(OFFSET(CalculationsAndCharts!$B$32, N76,0,1,1),"")</f>
        <v>39986</v>
      </c>
      <c r="P76" s="313">
        <f ca="1">IFERROR(OFFSET(CalculationsAndCharts!$D$32, N76,0,1,1),"")</f>
        <v>45.86</v>
      </c>
      <c r="Q76" s="313">
        <f t="shared" ca="1" si="6"/>
        <v>-1.0799999999999983</v>
      </c>
      <c r="R76" s="315">
        <f t="shared" ca="1" si="7"/>
        <v>3.3199999999999967</v>
      </c>
    </row>
    <row r="77" spans="2:18" x14ac:dyDescent="0.25">
      <c r="B77" s="311">
        <f ca="1">IFERROR(MATCH(TRUE,OFFSET(CalculationsAndCharts!$W$33,B76,0, $C$2-B76,1),0)+B76,"")</f>
        <v>1294</v>
      </c>
      <c r="C77" s="312">
        <f ca="1">IFERROR(OFFSET(CalculationsAndCharts!$B$32, B77,0,1,1),"")</f>
        <v>39967</v>
      </c>
      <c r="D77" s="313">
        <f ca="1">IFERROR(OFFSET(CalculationsAndCharts!$D$32, B77,0,1,1),"")</f>
        <v>45.3</v>
      </c>
      <c r="E77" s="314">
        <f ca="1">IF(B77="","",IFERROR((MATCH(TRUE,OFFSET(CalculationsAndCharts!$Y$33,E76,0, $C$2-E76,1),0)+E76),""))</f>
        <v>1284</v>
      </c>
      <c r="F77" s="312">
        <f ca="1">IFERROR(OFFSET(CalculationsAndCharts!$B$32, E77,0,1,1),"")</f>
        <v>39981</v>
      </c>
      <c r="G77" s="313">
        <f ca="1">IFERROR(OFFSET(CalculationsAndCharts!$D$32, E77,0,1,1),"")</f>
        <v>44.78</v>
      </c>
      <c r="H77" s="313">
        <f t="shared" ca="1" si="4"/>
        <v>-0.51999999999999602</v>
      </c>
      <c r="I77" s="315">
        <f t="shared" ca="1" si="5"/>
        <v>17.079999999999995</v>
      </c>
      <c r="K77" s="311">
        <f ca="1">IFERROR(MATCH(TRUE,OFFSET(CalculationsAndCharts!$Z$33,K76,0, $C$2-K76,1),0)+K76,"")</f>
        <v>1304</v>
      </c>
      <c r="L77" s="312">
        <f ca="1">IFERROR(OFFSET(CalculationsAndCharts!$B$32, K77,0,1,1),"")</f>
        <v>39952</v>
      </c>
      <c r="M77" s="313">
        <f ca="1">IFERROR(OFFSET(CalculationsAndCharts!$D$32, K77,0,1,1),"")</f>
        <v>44.87</v>
      </c>
      <c r="N77" s="314">
        <f ca="1">IF(K77="","",IFERROR(MATCH(TRUE,OFFSET(CalculationsAndCharts!$AB$33,N76,0, $C$2-N76,1),0)+N76,""))</f>
        <v>1294</v>
      </c>
      <c r="O77" s="312">
        <f ca="1">IFERROR(OFFSET(CalculationsAndCharts!$B$32, N77,0,1,1),"")</f>
        <v>39967</v>
      </c>
      <c r="P77" s="313">
        <f ca="1">IFERROR(OFFSET(CalculationsAndCharts!$D$32, N77,0,1,1),"")</f>
        <v>45.3</v>
      </c>
      <c r="Q77" s="313">
        <f t="shared" ca="1" si="6"/>
        <v>-0.42999999999999972</v>
      </c>
      <c r="R77" s="315">
        <f t="shared" ca="1" si="7"/>
        <v>4.399999999999995</v>
      </c>
    </row>
    <row r="78" spans="2:18" x14ac:dyDescent="0.25">
      <c r="B78" s="311">
        <f ca="1">IFERROR(MATCH(TRUE,OFFSET(CalculationsAndCharts!$W$33,B77,0, $C$2-B77,1),0)+B77,"")</f>
        <v>1320</v>
      </c>
      <c r="C78" s="312">
        <f ca="1">IFERROR(OFFSET(CalculationsAndCharts!$B$32, B78,0,1,1),"")</f>
        <v>39930</v>
      </c>
      <c r="D78" s="313">
        <f ca="1">IFERROR(OFFSET(CalculationsAndCharts!$D$32, B78,0,1,1),"")</f>
        <v>43.63</v>
      </c>
      <c r="E78" s="314">
        <f ca="1">IF(B78="","",IFERROR((MATCH(TRUE,OFFSET(CalculationsAndCharts!$Y$33,E77,0, $C$2-E77,1),0)+E77),""))</f>
        <v>1304</v>
      </c>
      <c r="F78" s="312">
        <f ca="1">IFERROR(OFFSET(CalculationsAndCharts!$B$32, E78,0,1,1),"")</f>
        <v>39952</v>
      </c>
      <c r="G78" s="313">
        <f ca="1">IFERROR(OFFSET(CalculationsAndCharts!$D$32, E78,0,1,1),"")</f>
        <v>44.87</v>
      </c>
      <c r="H78" s="313">
        <f t="shared" ca="1" si="4"/>
        <v>1.2399999999999949</v>
      </c>
      <c r="I78" s="315">
        <f t="shared" ca="1" si="5"/>
        <v>17.599999999999991</v>
      </c>
      <c r="K78" s="311">
        <f ca="1">IFERROR(MATCH(TRUE,OFFSET(CalculationsAndCharts!$Z$33,K77,0, $C$2-K77,1),0)+K77,"")</f>
        <v>1322</v>
      </c>
      <c r="L78" s="312">
        <f ca="1">IFERROR(OFFSET(CalculationsAndCharts!$B$32, K78,0,1,1),"")</f>
        <v>39926</v>
      </c>
      <c r="M78" s="313">
        <f ca="1">IFERROR(OFFSET(CalculationsAndCharts!$D$32, K78,0,1,1),"")</f>
        <v>44.5</v>
      </c>
      <c r="N78" s="314">
        <f ca="1">IF(K78="","",IFERROR(MATCH(TRUE,OFFSET(CalculationsAndCharts!$AB$33,N77,0, $C$2-N77,1),0)+N77,""))</f>
        <v>1320</v>
      </c>
      <c r="O78" s="312">
        <f ca="1">IFERROR(OFFSET(CalculationsAndCharts!$B$32, N78,0,1,1),"")</f>
        <v>39930</v>
      </c>
      <c r="P78" s="313">
        <f ca="1">IFERROR(OFFSET(CalculationsAndCharts!$D$32, N78,0,1,1),"")</f>
        <v>43.63</v>
      </c>
      <c r="Q78" s="313">
        <f t="shared" ca="1" si="6"/>
        <v>0.86999999999999744</v>
      </c>
      <c r="R78" s="315">
        <f t="shared" ca="1" si="7"/>
        <v>4.8299999999999947</v>
      </c>
    </row>
    <row r="79" spans="2:18" x14ac:dyDescent="0.25">
      <c r="B79" s="311">
        <f ca="1">IFERROR(MATCH(TRUE,OFFSET(CalculationsAndCharts!$W$33,B78,0, $C$2-B78,1),0)+B78,"")</f>
        <v>1345</v>
      </c>
      <c r="C79" s="312">
        <f ca="1">IFERROR(OFFSET(CalculationsAndCharts!$B$32, B79,0,1,1),"")</f>
        <v>39892</v>
      </c>
      <c r="D79" s="313">
        <f ca="1">IFERROR(OFFSET(CalculationsAndCharts!$D$32, B79,0,1,1),"")</f>
        <v>36.380000000000003</v>
      </c>
      <c r="E79" s="314">
        <f ca="1">IF(B79="","",IFERROR((MATCH(TRUE,OFFSET(CalculationsAndCharts!$Y$33,E78,0, $C$2-E78,1),0)+E78),""))</f>
        <v>1322</v>
      </c>
      <c r="F79" s="312">
        <f ca="1">IFERROR(OFFSET(CalculationsAndCharts!$B$32, E79,0,1,1),"")</f>
        <v>39926</v>
      </c>
      <c r="G79" s="313">
        <f ca="1">IFERROR(OFFSET(CalculationsAndCharts!$D$32, E79,0,1,1),"")</f>
        <v>44.5</v>
      </c>
      <c r="H79" s="313">
        <f t="shared" ca="1" si="4"/>
        <v>8.1199999999999974</v>
      </c>
      <c r="I79" s="315">
        <f t="shared" ca="1" si="5"/>
        <v>16.359999999999996</v>
      </c>
      <c r="K79" s="311">
        <f ca="1">IFERROR(MATCH(TRUE,OFFSET(CalculationsAndCharts!$Z$33,K78,0, $C$2-K78,1),0)+K78,"")</f>
        <v>1381</v>
      </c>
      <c r="L79" s="312">
        <f ca="1">IFERROR(OFFSET(CalculationsAndCharts!$B$32, K79,0,1,1),"")</f>
        <v>39841</v>
      </c>
      <c r="M79" s="313">
        <f ca="1">IFERROR(OFFSET(CalculationsAndCharts!$D$32, K79,0,1,1),"")</f>
        <v>50.5</v>
      </c>
      <c r="N79" s="314">
        <f ca="1">IF(K79="","",IFERROR(MATCH(TRUE,OFFSET(CalculationsAndCharts!$AB$33,N78,0, $C$2-N78,1),0)+N78,""))</f>
        <v>1345</v>
      </c>
      <c r="O79" s="312">
        <f ca="1">IFERROR(OFFSET(CalculationsAndCharts!$B$32, N79,0,1,1),"")</f>
        <v>39892</v>
      </c>
      <c r="P79" s="313">
        <f ca="1">IFERROR(OFFSET(CalculationsAndCharts!$D$32, N79,0,1,1),"")</f>
        <v>36.380000000000003</v>
      </c>
      <c r="Q79" s="313">
        <f t="shared" ca="1" si="6"/>
        <v>14.119999999999997</v>
      </c>
      <c r="R79" s="315">
        <f t="shared" ca="1" si="7"/>
        <v>3.9599999999999973</v>
      </c>
    </row>
    <row r="80" spans="2:18" x14ac:dyDescent="0.25">
      <c r="B80" s="311">
        <f ca="1">IFERROR(MATCH(TRUE,OFFSET(CalculationsAndCharts!$W$33,B79,0, $C$2-B79,1),0)+B79,"")</f>
        <v>1387</v>
      </c>
      <c r="C80" s="312">
        <f ca="1">IFERROR(OFFSET(CalculationsAndCharts!$B$32, B80,0,1,1),"")</f>
        <v>39833</v>
      </c>
      <c r="D80" s="313">
        <f ca="1">IFERROR(OFFSET(CalculationsAndCharts!$D$32, B80,0,1,1),"")</f>
        <v>52.56</v>
      </c>
      <c r="E80" s="314">
        <f ca="1">IF(B80="","",IFERROR((MATCH(TRUE,OFFSET(CalculationsAndCharts!$Y$33,E79,0, $C$2-E79,1),0)+E79),""))</f>
        <v>1381</v>
      </c>
      <c r="F80" s="312">
        <f ca="1">IFERROR(OFFSET(CalculationsAndCharts!$B$32, E80,0,1,1),"")</f>
        <v>39841</v>
      </c>
      <c r="G80" s="313">
        <f ca="1">IFERROR(OFFSET(CalculationsAndCharts!$D$32, E80,0,1,1),"")</f>
        <v>50.5</v>
      </c>
      <c r="H80" s="313">
        <f t="shared" ca="1" si="4"/>
        <v>-2.0600000000000023</v>
      </c>
      <c r="I80" s="315">
        <f t="shared" ca="1" si="5"/>
        <v>8.2399999999999984</v>
      </c>
      <c r="K80" s="311">
        <f ca="1">IFERROR(MATCH(TRUE,OFFSET(CalculationsAndCharts!$Z$33,K79,0, $C$2-K79,1),0)+K79,"")</f>
        <v>1390</v>
      </c>
      <c r="L80" s="312">
        <f ca="1">IFERROR(OFFSET(CalculationsAndCharts!$B$32, K80,0,1,1),"")</f>
        <v>39827</v>
      </c>
      <c r="M80" s="313">
        <f ca="1">IFERROR(OFFSET(CalculationsAndCharts!$D$32, K80,0,1,1),"")</f>
        <v>48.95</v>
      </c>
      <c r="N80" s="314">
        <f ca="1">IF(K80="","",IFERROR(MATCH(TRUE,OFFSET(CalculationsAndCharts!$AB$33,N79,0, $C$2-N79,1),0)+N79,""))</f>
        <v>1387</v>
      </c>
      <c r="O80" s="312">
        <f ca="1">IFERROR(OFFSET(CalculationsAndCharts!$B$32, N80,0,1,1),"")</f>
        <v>39833</v>
      </c>
      <c r="P80" s="313">
        <f ca="1">IFERROR(OFFSET(CalculationsAndCharts!$D$32, N80,0,1,1),"")</f>
        <v>52.56</v>
      </c>
      <c r="Q80" s="313">
        <f t="shared" ca="1" si="6"/>
        <v>-3.6099999999999994</v>
      </c>
      <c r="R80" s="315">
        <f t="shared" ca="1" si="7"/>
        <v>-10.16</v>
      </c>
    </row>
    <row r="81" spans="2:18" x14ac:dyDescent="0.25">
      <c r="B81" s="311">
        <f ca="1">IFERROR(MATCH(TRUE,OFFSET(CalculationsAndCharts!$W$33,B80,0, $C$2-B80,1),0)+B80,"")</f>
        <v>1397</v>
      </c>
      <c r="C81" s="312">
        <f ca="1">IFERROR(OFFSET(CalculationsAndCharts!$B$32, B81,0,1,1),"")</f>
        <v>39818</v>
      </c>
      <c r="D81" s="313">
        <f ca="1">IFERROR(OFFSET(CalculationsAndCharts!$D$32, B81,0,1,1),"")</f>
        <v>51.89</v>
      </c>
      <c r="E81" s="314">
        <f ca="1">IF(B81="","",IFERROR((MATCH(TRUE,OFFSET(CalculationsAndCharts!$Y$33,E80,0, $C$2-E80,1),0)+E80),""))</f>
        <v>1390</v>
      </c>
      <c r="F81" s="312">
        <f ca="1">IFERROR(OFFSET(CalculationsAndCharts!$B$32, E81,0,1,1),"")</f>
        <v>39827</v>
      </c>
      <c r="G81" s="313">
        <f ca="1">IFERROR(OFFSET(CalculationsAndCharts!$D$32, E81,0,1,1),"")</f>
        <v>48.95</v>
      </c>
      <c r="H81" s="313">
        <f t="shared" ca="1" si="4"/>
        <v>-2.9399999999999977</v>
      </c>
      <c r="I81" s="315">
        <f t="shared" ca="1" si="5"/>
        <v>10.3</v>
      </c>
      <c r="K81" s="311">
        <f ca="1">IFERROR(MATCH(TRUE,OFFSET(CalculationsAndCharts!$Z$33,K80,0, $C$2-K80,1),0)+K80,"")</f>
        <v>1404</v>
      </c>
      <c r="L81" s="312">
        <f ca="1">IFERROR(OFFSET(CalculationsAndCharts!$B$32, K81,0,1,1),"")</f>
        <v>39805</v>
      </c>
      <c r="M81" s="313">
        <f ca="1">IFERROR(OFFSET(CalculationsAndCharts!$D$32, K81,0,1,1),"")</f>
        <v>49.31</v>
      </c>
      <c r="N81" s="314">
        <f ca="1">IF(K81="","",IFERROR(MATCH(TRUE,OFFSET(CalculationsAndCharts!$AB$33,N80,0, $C$2-N80,1),0)+N80,""))</f>
        <v>1397</v>
      </c>
      <c r="O81" s="312">
        <f ca="1">IFERROR(OFFSET(CalculationsAndCharts!$B$32, N81,0,1,1),"")</f>
        <v>39818</v>
      </c>
      <c r="P81" s="313">
        <f ca="1">IFERROR(OFFSET(CalculationsAndCharts!$D$32, N81,0,1,1),"")</f>
        <v>51.89</v>
      </c>
      <c r="Q81" s="313">
        <f t="shared" ca="1" si="6"/>
        <v>-2.5799999999999983</v>
      </c>
      <c r="R81" s="315">
        <f t="shared" ca="1" si="7"/>
        <v>-6.5500000000000007</v>
      </c>
    </row>
    <row r="82" spans="2:18" x14ac:dyDescent="0.25">
      <c r="B82" s="311">
        <f ca="1">IFERROR(MATCH(TRUE,OFFSET(CalculationsAndCharts!$W$33,B81,0, $C$2-B81,1),0)+B81,"")</f>
        <v>1418</v>
      </c>
      <c r="C82" s="312">
        <f ca="1">IFERROR(OFFSET(CalculationsAndCharts!$B$32, B82,0,1,1),"")</f>
        <v>39785</v>
      </c>
      <c r="D82" s="313">
        <f ca="1">IFERROR(OFFSET(CalculationsAndCharts!$D$32, B82,0,1,1),"")</f>
        <v>48.12</v>
      </c>
      <c r="E82" s="314">
        <f ca="1">IF(B82="","",IFERROR((MATCH(TRUE,OFFSET(CalculationsAndCharts!$Y$33,E81,0, $C$2-E81,1),0)+E81),""))</f>
        <v>1404</v>
      </c>
      <c r="F82" s="312">
        <f ca="1">IFERROR(OFFSET(CalculationsAndCharts!$B$32, E82,0,1,1),"")</f>
        <v>39805</v>
      </c>
      <c r="G82" s="313">
        <f ca="1">IFERROR(OFFSET(CalculationsAndCharts!$D$32, E82,0,1,1),"")</f>
        <v>49.31</v>
      </c>
      <c r="H82" s="313">
        <f t="shared" ref="H82:H145" ca="1" si="8">IFERROR(G82-D82,"")</f>
        <v>1.1900000000000048</v>
      </c>
      <c r="I82" s="315">
        <f t="shared" ref="I82:I145" ca="1" si="9">IFERROR(H82+IF(""=I83,0,I83),"")</f>
        <v>13.239999999999998</v>
      </c>
      <c r="K82" s="311">
        <f ca="1">IFERROR(MATCH(TRUE,OFFSET(CalculationsAndCharts!$Z$33,K81,0, $C$2-K81,1),0)+K81,"")</f>
        <v>1429</v>
      </c>
      <c r="L82" s="312">
        <f ca="1">IFERROR(OFFSET(CalculationsAndCharts!$B$32, K82,0,1,1),"")</f>
        <v>39769</v>
      </c>
      <c r="M82" s="313">
        <f ca="1">IFERROR(OFFSET(CalculationsAndCharts!$D$32, K82,0,1,1),"")</f>
        <v>47.26</v>
      </c>
      <c r="N82" s="314">
        <f ca="1">IF(K82="","",IFERROR(MATCH(TRUE,OFFSET(CalculationsAndCharts!$AB$33,N81,0, $C$2-N81,1),0)+N81,""))</f>
        <v>1418</v>
      </c>
      <c r="O82" s="312">
        <f ca="1">IFERROR(OFFSET(CalculationsAndCharts!$B$32, N82,0,1,1),"")</f>
        <v>39785</v>
      </c>
      <c r="P82" s="313">
        <f ca="1">IFERROR(OFFSET(CalculationsAndCharts!$D$32, N82,0,1,1),"")</f>
        <v>48.12</v>
      </c>
      <c r="Q82" s="313">
        <f t="shared" ref="Q82:Q145" ca="1" si="10">IFERROR(M82-P82,"")</f>
        <v>-0.85999999999999943</v>
      </c>
      <c r="R82" s="315">
        <f t="shared" ref="R82:R145" ca="1" si="11">IFERROR(Q82+IF(""=R83,0,R83),"")</f>
        <v>-3.9700000000000024</v>
      </c>
    </row>
    <row r="83" spans="2:18" x14ac:dyDescent="0.25">
      <c r="B83" s="311">
        <f ca="1">IFERROR(MATCH(TRUE,OFFSET(CalculationsAndCharts!$W$33,B82,0, $C$2-B82,1),0)+B82,"")</f>
        <v>1441</v>
      </c>
      <c r="C83" s="312">
        <f ca="1">IFERROR(OFFSET(CalculationsAndCharts!$B$32, B83,0,1,1),"")</f>
        <v>39751</v>
      </c>
      <c r="D83" s="313">
        <f ca="1">IFERROR(OFFSET(CalculationsAndCharts!$D$32, B83,0,1,1),"")</f>
        <v>48.88</v>
      </c>
      <c r="E83" s="314">
        <f ca="1">IF(B83="","",IFERROR((MATCH(TRUE,OFFSET(CalculationsAndCharts!$Y$33,E82,0, $C$2-E82,1),0)+E82),""))</f>
        <v>1429</v>
      </c>
      <c r="F83" s="312">
        <f ca="1">IFERROR(OFFSET(CalculationsAndCharts!$B$32, E83,0,1,1),"")</f>
        <v>39769</v>
      </c>
      <c r="G83" s="313">
        <f ca="1">IFERROR(OFFSET(CalculationsAndCharts!$D$32, E83,0,1,1),"")</f>
        <v>47.26</v>
      </c>
      <c r="H83" s="313">
        <f t="shared" ca="1" si="8"/>
        <v>-1.6200000000000045</v>
      </c>
      <c r="I83" s="315">
        <f t="shared" ca="1" si="9"/>
        <v>12.049999999999994</v>
      </c>
      <c r="K83" s="311">
        <f ca="1">IFERROR(MATCH(TRUE,OFFSET(CalculationsAndCharts!$Z$33,K82,0, $C$2-K82,1),0)+K82,"")</f>
        <v>1472</v>
      </c>
      <c r="L83" s="312">
        <f ca="1">IFERROR(OFFSET(CalculationsAndCharts!$B$32, K83,0,1,1),"")</f>
        <v>39708</v>
      </c>
      <c r="M83" s="313">
        <f ca="1">IFERROR(OFFSET(CalculationsAndCharts!$D$32, K83,0,1,1),"")</f>
        <v>57.91</v>
      </c>
      <c r="N83" s="314">
        <f ca="1">IF(K83="","",IFERROR(MATCH(TRUE,OFFSET(CalculationsAndCharts!$AB$33,N82,0, $C$2-N82,1),0)+N82,""))</f>
        <v>1441</v>
      </c>
      <c r="O83" s="312">
        <f ca="1">IFERROR(OFFSET(CalculationsAndCharts!$B$32, N83,0,1,1),"")</f>
        <v>39751</v>
      </c>
      <c r="P83" s="313">
        <f ca="1">IFERROR(OFFSET(CalculationsAndCharts!$D$32, N83,0,1,1),"")</f>
        <v>48.88</v>
      </c>
      <c r="Q83" s="313">
        <f t="shared" ca="1" si="10"/>
        <v>9.029999999999994</v>
      </c>
      <c r="R83" s="315">
        <f t="shared" ca="1" si="11"/>
        <v>-3.110000000000003</v>
      </c>
    </row>
    <row r="84" spans="2:18" x14ac:dyDescent="0.25">
      <c r="B84" s="311">
        <f ca="1">IFERROR(MATCH(TRUE,OFFSET(CalculationsAndCharts!$W$33,B83,0, $C$2-B83,1),0)+B83,"")</f>
        <v>1473</v>
      </c>
      <c r="C84" s="312">
        <f ca="1">IFERROR(OFFSET(CalculationsAndCharts!$B$32, B84,0,1,1),"")</f>
        <v>39707</v>
      </c>
      <c r="D84" s="313">
        <f ca="1">IFERROR(OFFSET(CalculationsAndCharts!$D$32, B84,0,1,1),"")</f>
        <v>58.31</v>
      </c>
      <c r="E84" s="314">
        <f ca="1">IF(B84="","",IFERROR((MATCH(TRUE,OFFSET(CalculationsAndCharts!$Y$33,E83,0, $C$2-E83,1),0)+E83),""))</f>
        <v>1472</v>
      </c>
      <c r="F84" s="312">
        <f ca="1">IFERROR(OFFSET(CalculationsAndCharts!$B$32, E84,0,1,1),"")</f>
        <v>39708</v>
      </c>
      <c r="G84" s="313">
        <f ca="1">IFERROR(OFFSET(CalculationsAndCharts!$D$32, E84,0,1,1),"")</f>
        <v>57.91</v>
      </c>
      <c r="H84" s="313">
        <f t="shared" ca="1" si="8"/>
        <v>-0.40000000000000568</v>
      </c>
      <c r="I84" s="315">
        <f t="shared" ca="1" si="9"/>
        <v>13.669999999999998</v>
      </c>
      <c r="K84" s="311">
        <f ca="1">IFERROR(MATCH(TRUE,OFFSET(CalculationsAndCharts!$Z$33,K83,0, $C$2-K83,1),0)+K83,"")</f>
        <v>1487</v>
      </c>
      <c r="L84" s="312">
        <f ca="1">IFERROR(OFFSET(CalculationsAndCharts!$B$32, K84,0,1,1),"")</f>
        <v>39686</v>
      </c>
      <c r="M84" s="313">
        <f ca="1">IFERROR(OFFSET(CalculationsAndCharts!$D$32, K84,0,1,1),"")</f>
        <v>59.79</v>
      </c>
      <c r="N84" s="314">
        <f ca="1">IF(K84="","",IFERROR(MATCH(TRUE,OFFSET(CalculationsAndCharts!$AB$33,N83,0, $C$2-N83,1),0)+N83,""))</f>
        <v>1473</v>
      </c>
      <c r="O84" s="312">
        <f ca="1">IFERROR(OFFSET(CalculationsAndCharts!$B$32, N84,0,1,1),"")</f>
        <v>39707</v>
      </c>
      <c r="P84" s="313">
        <f ca="1">IFERROR(OFFSET(CalculationsAndCharts!$D$32, N84,0,1,1),"")</f>
        <v>58.31</v>
      </c>
      <c r="Q84" s="313">
        <f t="shared" ca="1" si="10"/>
        <v>1.4799999999999969</v>
      </c>
      <c r="R84" s="315">
        <f t="shared" ca="1" si="11"/>
        <v>-12.139999999999997</v>
      </c>
    </row>
    <row r="85" spans="2:18" x14ac:dyDescent="0.25">
      <c r="B85" s="311">
        <f ca="1">IFERROR(MATCH(TRUE,OFFSET(CalculationsAndCharts!$W$33,B84,0, $C$2-B84,1),0)+B84,"")</f>
        <v>1509</v>
      </c>
      <c r="C85" s="312">
        <f ca="1">IFERROR(OFFSET(CalculationsAndCharts!$B$32, B85,0,1,1),"")</f>
        <v>39654</v>
      </c>
      <c r="D85" s="313">
        <f ca="1">IFERROR(OFFSET(CalculationsAndCharts!$D$32, B85,0,1,1),"")</f>
        <v>56.75</v>
      </c>
      <c r="E85" s="314">
        <f ca="1">IF(B85="","",IFERROR((MATCH(TRUE,OFFSET(CalculationsAndCharts!$Y$33,E84,0, $C$2-E84,1),0)+E84),""))</f>
        <v>1487</v>
      </c>
      <c r="F85" s="312">
        <f ca="1">IFERROR(OFFSET(CalculationsAndCharts!$B$32, E85,0,1,1),"")</f>
        <v>39686</v>
      </c>
      <c r="G85" s="313">
        <f ca="1">IFERROR(OFFSET(CalculationsAndCharts!$D$32, E85,0,1,1),"")</f>
        <v>59.79</v>
      </c>
      <c r="H85" s="313">
        <f t="shared" ca="1" si="8"/>
        <v>3.0399999999999991</v>
      </c>
      <c r="I85" s="315">
        <f t="shared" ca="1" si="9"/>
        <v>14.070000000000004</v>
      </c>
      <c r="K85" s="311">
        <f ca="1">IFERROR(MATCH(TRUE,OFFSET(CalculationsAndCharts!$Z$33,K84,0, $C$2-K84,1),0)+K84,"")</f>
        <v>1515</v>
      </c>
      <c r="L85" s="312">
        <f ca="1">IFERROR(OFFSET(CalculationsAndCharts!$B$32, K85,0,1,1),"")</f>
        <v>39646</v>
      </c>
      <c r="M85" s="313">
        <f ca="1">IFERROR(OFFSET(CalculationsAndCharts!$D$32, K85,0,1,1),"")</f>
        <v>56.27</v>
      </c>
      <c r="N85" s="314">
        <f ca="1">IF(K85="","",IFERROR(MATCH(TRUE,OFFSET(CalculationsAndCharts!$AB$33,N84,0, $C$2-N84,1),0)+N84,""))</f>
        <v>1509</v>
      </c>
      <c r="O85" s="312">
        <f ca="1">IFERROR(OFFSET(CalculationsAndCharts!$B$32, N85,0,1,1),"")</f>
        <v>39654</v>
      </c>
      <c r="P85" s="313">
        <f ca="1">IFERROR(OFFSET(CalculationsAndCharts!$D$32, N85,0,1,1),"")</f>
        <v>56.75</v>
      </c>
      <c r="Q85" s="313">
        <f t="shared" ca="1" si="10"/>
        <v>-0.47999999999999687</v>
      </c>
      <c r="R85" s="315">
        <f t="shared" ca="1" si="11"/>
        <v>-13.619999999999994</v>
      </c>
    </row>
    <row r="86" spans="2:18" x14ac:dyDescent="0.25">
      <c r="B86" s="311">
        <f ca="1">IFERROR(MATCH(TRUE,OFFSET(CalculationsAndCharts!$W$33,B85,0, $C$2-B85,1),0)+B85,"")</f>
        <v>1520</v>
      </c>
      <c r="C86" s="312">
        <f ca="1">IFERROR(OFFSET(CalculationsAndCharts!$B$32, B86,0,1,1),"")</f>
        <v>39639</v>
      </c>
      <c r="D86" s="313">
        <f ca="1">IFERROR(OFFSET(CalculationsAndCharts!$D$32, B86,0,1,1),"")</f>
        <v>56.58</v>
      </c>
      <c r="E86" s="314">
        <f ca="1">IF(B86="","",IFERROR((MATCH(TRUE,OFFSET(CalculationsAndCharts!$Y$33,E85,0, $C$2-E85,1),0)+E85),""))</f>
        <v>1515</v>
      </c>
      <c r="F86" s="312">
        <f ca="1">IFERROR(OFFSET(CalculationsAndCharts!$B$32, E86,0,1,1),"")</f>
        <v>39646</v>
      </c>
      <c r="G86" s="313">
        <f ca="1">IFERROR(OFFSET(CalculationsAndCharts!$D$32, E86,0,1,1),"")</f>
        <v>56.27</v>
      </c>
      <c r="H86" s="313">
        <f t="shared" ca="1" si="8"/>
        <v>-0.30999999999999517</v>
      </c>
      <c r="I86" s="315">
        <f t="shared" ca="1" si="9"/>
        <v>11.030000000000005</v>
      </c>
      <c r="K86" s="311">
        <f ca="1">IFERROR(MATCH(TRUE,OFFSET(CalculationsAndCharts!$Z$33,K85,0, $C$2-K85,1),0)+K85,"")</f>
        <v>1527</v>
      </c>
      <c r="L86" s="312">
        <f ca="1">IFERROR(OFFSET(CalculationsAndCharts!$B$32, K86,0,1,1),"")</f>
        <v>39629</v>
      </c>
      <c r="M86" s="313">
        <f ca="1">IFERROR(OFFSET(CalculationsAndCharts!$D$32, K86,0,1,1),"")</f>
        <v>56</v>
      </c>
      <c r="N86" s="314">
        <f ca="1">IF(K86="","",IFERROR(MATCH(TRUE,OFFSET(CalculationsAndCharts!$AB$33,N85,0, $C$2-N85,1),0)+N85,""))</f>
        <v>1520</v>
      </c>
      <c r="O86" s="312">
        <f ca="1">IFERROR(OFFSET(CalculationsAndCharts!$B$32, N86,0,1,1),"")</f>
        <v>39639</v>
      </c>
      <c r="P86" s="313">
        <f ca="1">IFERROR(OFFSET(CalculationsAndCharts!$D$32, N86,0,1,1),"")</f>
        <v>56.58</v>
      </c>
      <c r="Q86" s="313">
        <f t="shared" ca="1" si="10"/>
        <v>-0.57999999999999829</v>
      </c>
      <c r="R86" s="315">
        <f t="shared" ca="1" si="11"/>
        <v>-13.139999999999997</v>
      </c>
    </row>
    <row r="87" spans="2:18" x14ac:dyDescent="0.25">
      <c r="B87" s="311">
        <f ca="1">IFERROR(MATCH(TRUE,OFFSET(CalculationsAndCharts!$W$33,B86,0, $C$2-B86,1),0)+B86,"")</f>
        <v>1529</v>
      </c>
      <c r="C87" s="312">
        <f ca="1">IFERROR(OFFSET(CalculationsAndCharts!$B$32, B87,0,1,1),"")</f>
        <v>39625</v>
      </c>
      <c r="D87" s="313">
        <f ca="1">IFERROR(OFFSET(CalculationsAndCharts!$D$32, B87,0,1,1),"")</f>
        <v>57.75</v>
      </c>
      <c r="E87" s="314">
        <f ca="1">IF(B87="","",IFERROR((MATCH(TRUE,OFFSET(CalculationsAndCharts!$Y$33,E86,0, $C$2-E86,1),0)+E86),""))</f>
        <v>1527</v>
      </c>
      <c r="F87" s="312">
        <f ca="1">IFERROR(OFFSET(CalculationsAndCharts!$B$32, E87,0,1,1),"")</f>
        <v>39629</v>
      </c>
      <c r="G87" s="313">
        <f ca="1">IFERROR(OFFSET(CalculationsAndCharts!$D$32, E87,0,1,1),"")</f>
        <v>56</v>
      </c>
      <c r="H87" s="313">
        <f t="shared" ca="1" si="8"/>
        <v>-1.75</v>
      </c>
      <c r="I87" s="315">
        <f t="shared" ca="1" si="9"/>
        <v>11.34</v>
      </c>
      <c r="K87" s="311">
        <f ca="1">IFERROR(MATCH(TRUE,OFFSET(CalculationsAndCharts!$Z$33,K86,0, $C$2-K86,1),0)+K86,"")</f>
        <v>1552</v>
      </c>
      <c r="L87" s="312">
        <f ca="1">IFERROR(OFFSET(CalculationsAndCharts!$B$32, K87,0,1,1),"")</f>
        <v>39591</v>
      </c>
      <c r="M87" s="313">
        <f ca="1">IFERROR(OFFSET(CalculationsAndCharts!$D$32, K87,0,1,1),"")</f>
        <v>62.6</v>
      </c>
      <c r="N87" s="314">
        <f ca="1">IF(K87="","",IFERROR(MATCH(TRUE,OFFSET(CalculationsAndCharts!$AB$33,N86,0, $C$2-N86,1),0)+N86,""))</f>
        <v>1529</v>
      </c>
      <c r="O87" s="312">
        <f ca="1">IFERROR(OFFSET(CalculationsAndCharts!$B$32, N87,0,1,1),"")</f>
        <v>39625</v>
      </c>
      <c r="P87" s="313">
        <f ca="1">IFERROR(OFFSET(CalculationsAndCharts!$D$32, N87,0,1,1),"")</f>
        <v>57.75</v>
      </c>
      <c r="Q87" s="313">
        <f t="shared" ca="1" si="10"/>
        <v>4.8500000000000014</v>
      </c>
      <c r="R87" s="315">
        <f t="shared" ca="1" si="11"/>
        <v>-12.559999999999999</v>
      </c>
    </row>
    <row r="88" spans="2:18" x14ac:dyDescent="0.25">
      <c r="B88" s="311">
        <f ca="1">IFERROR(MATCH(TRUE,OFFSET(CalculationsAndCharts!$W$33,B87,0, $C$2-B87,1),0)+B87,"")</f>
        <v>1557</v>
      </c>
      <c r="C88" s="312">
        <f ca="1">IFERROR(OFFSET(CalculationsAndCharts!$B$32, B88,0,1,1),"")</f>
        <v>39584</v>
      </c>
      <c r="D88" s="313">
        <f ca="1">IFERROR(OFFSET(CalculationsAndCharts!$D$32, B88,0,1,1),"")</f>
        <v>66.069999999999993</v>
      </c>
      <c r="E88" s="314">
        <f ca="1">IF(B88="","",IFERROR((MATCH(TRUE,OFFSET(CalculationsAndCharts!$Y$33,E87,0, $C$2-E87,1),0)+E87),""))</f>
        <v>1552</v>
      </c>
      <c r="F88" s="312">
        <f ca="1">IFERROR(OFFSET(CalculationsAndCharts!$B$32, E88,0,1,1),"")</f>
        <v>39591</v>
      </c>
      <c r="G88" s="313">
        <f ca="1">IFERROR(OFFSET(CalculationsAndCharts!$D$32, E88,0,1,1),"")</f>
        <v>62.6</v>
      </c>
      <c r="H88" s="313">
        <f t="shared" ca="1" si="8"/>
        <v>-3.4699999999999918</v>
      </c>
      <c r="I88" s="315">
        <f t="shared" ca="1" si="9"/>
        <v>13.09</v>
      </c>
      <c r="K88" s="311">
        <f ca="1">IFERROR(MATCH(TRUE,OFFSET(CalculationsAndCharts!$Z$33,K87,0, $C$2-K87,1),0)+K87,"")</f>
        <v>1570</v>
      </c>
      <c r="L88" s="312">
        <f ca="1">IFERROR(OFFSET(CalculationsAndCharts!$B$32, K88,0,1,1),"")</f>
        <v>39567</v>
      </c>
      <c r="M88" s="313">
        <f ca="1">IFERROR(OFFSET(CalculationsAndCharts!$D$32, K88,0,1,1),"")</f>
        <v>65.25</v>
      </c>
      <c r="N88" s="314">
        <f ca="1">IF(K88="","",IFERROR(MATCH(TRUE,OFFSET(CalculationsAndCharts!$AB$33,N87,0, $C$2-N87,1),0)+N87,""))</f>
        <v>1557</v>
      </c>
      <c r="O88" s="312">
        <f ca="1">IFERROR(OFFSET(CalculationsAndCharts!$B$32, N88,0,1,1),"")</f>
        <v>39584</v>
      </c>
      <c r="P88" s="313">
        <f ca="1">IFERROR(OFFSET(CalculationsAndCharts!$D$32, N88,0,1,1),"")</f>
        <v>66.069999999999993</v>
      </c>
      <c r="Q88" s="313">
        <f t="shared" ca="1" si="10"/>
        <v>-0.81999999999999318</v>
      </c>
      <c r="R88" s="315">
        <f t="shared" ca="1" si="11"/>
        <v>-17.41</v>
      </c>
    </row>
    <row r="89" spans="2:18" x14ac:dyDescent="0.25">
      <c r="B89" s="311">
        <f ca="1">IFERROR(MATCH(TRUE,OFFSET(CalculationsAndCharts!$W$33,B88,0, $C$2-B88,1),0)+B88,"")</f>
        <v>1574</v>
      </c>
      <c r="C89" s="312">
        <f ca="1">IFERROR(OFFSET(CalculationsAndCharts!$B$32, B89,0,1,1),"")</f>
        <v>39561</v>
      </c>
      <c r="D89" s="313">
        <f ca="1">IFERROR(OFFSET(CalculationsAndCharts!$D$32, B89,0,1,1),"")</f>
        <v>65.739999999999995</v>
      </c>
      <c r="E89" s="314">
        <f ca="1">IF(B89="","",IFERROR((MATCH(TRUE,OFFSET(CalculationsAndCharts!$Y$33,E88,0, $C$2-E88,1),0)+E88),""))</f>
        <v>1570</v>
      </c>
      <c r="F89" s="312">
        <f ca="1">IFERROR(OFFSET(CalculationsAndCharts!$B$32, E89,0,1,1),"")</f>
        <v>39567</v>
      </c>
      <c r="G89" s="313">
        <f ca="1">IFERROR(OFFSET(CalculationsAndCharts!$D$32, E89,0,1,1),"")</f>
        <v>65.25</v>
      </c>
      <c r="H89" s="313">
        <f t="shared" ca="1" si="8"/>
        <v>-0.48999999999999488</v>
      </c>
      <c r="I89" s="315">
        <f t="shared" ca="1" si="9"/>
        <v>16.559999999999992</v>
      </c>
      <c r="K89" s="311">
        <f ca="1">IFERROR(MATCH(TRUE,OFFSET(CalculationsAndCharts!$Z$33,K88,0, $C$2-K88,1),0)+K88,"")</f>
        <v>1579</v>
      </c>
      <c r="L89" s="312">
        <f ca="1">IFERROR(OFFSET(CalculationsAndCharts!$B$32, K89,0,1,1),"")</f>
        <v>39554</v>
      </c>
      <c r="M89" s="313">
        <f ca="1">IFERROR(OFFSET(CalculationsAndCharts!$D$32, K89,0,1,1),"")</f>
        <v>64.650000000000006</v>
      </c>
      <c r="N89" s="314">
        <f ca="1">IF(K89="","",IFERROR(MATCH(TRUE,OFFSET(CalculationsAndCharts!$AB$33,N88,0, $C$2-N88,1),0)+N88,""))</f>
        <v>1574</v>
      </c>
      <c r="O89" s="312">
        <f ca="1">IFERROR(OFFSET(CalculationsAndCharts!$B$32, N89,0,1,1),"")</f>
        <v>39561</v>
      </c>
      <c r="P89" s="313">
        <f ca="1">IFERROR(OFFSET(CalculationsAndCharts!$D$32, N89,0,1,1),"")</f>
        <v>65.739999999999995</v>
      </c>
      <c r="Q89" s="313">
        <f t="shared" ca="1" si="10"/>
        <v>-1.0899999999999892</v>
      </c>
      <c r="R89" s="315">
        <f t="shared" ca="1" si="11"/>
        <v>-16.590000000000007</v>
      </c>
    </row>
    <row r="90" spans="2:18" x14ac:dyDescent="0.25">
      <c r="B90" s="311">
        <f ca="1">IFERROR(MATCH(TRUE,OFFSET(CalculationsAndCharts!$W$33,B89,0, $C$2-B89,1),0)+B89,"")</f>
        <v>1594</v>
      </c>
      <c r="C90" s="312">
        <f ca="1">IFERROR(OFFSET(CalculationsAndCharts!$B$32, B90,0,1,1),"")</f>
        <v>39533</v>
      </c>
      <c r="D90" s="313">
        <f ca="1">IFERROR(OFFSET(CalculationsAndCharts!$D$32, B90,0,1,1),"")</f>
        <v>64.78</v>
      </c>
      <c r="E90" s="314">
        <f ca="1">IF(B90="","",IFERROR((MATCH(TRUE,OFFSET(CalculationsAndCharts!$Y$33,E89,0, $C$2-E89,1),0)+E89),""))</f>
        <v>1579</v>
      </c>
      <c r="F90" s="312">
        <f ca="1">IFERROR(OFFSET(CalculationsAndCharts!$B$32, E90,0,1,1),"")</f>
        <v>39554</v>
      </c>
      <c r="G90" s="313">
        <f ca="1">IFERROR(OFFSET(CalculationsAndCharts!$D$32, E90,0,1,1),"")</f>
        <v>64.650000000000006</v>
      </c>
      <c r="H90" s="313">
        <f t="shared" ca="1" si="8"/>
        <v>-0.12999999999999545</v>
      </c>
      <c r="I90" s="315">
        <f t="shared" ca="1" si="9"/>
        <v>17.049999999999986</v>
      </c>
      <c r="K90" s="311">
        <f ca="1">IFERROR(MATCH(TRUE,OFFSET(CalculationsAndCharts!$Z$33,K89,0, $C$2-K89,1),0)+K89,"")</f>
        <v>1609</v>
      </c>
      <c r="L90" s="312">
        <f ca="1">IFERROR(OFFSET(CalculationsAndCharts!$B$32, K90,0,1,1),"")</f>
        <v>39511</v>
      </c>
      <c r="M90" s="313">
        <f ca="1">IFERROR(OFFSET(CalculationsAndCharts!$D$32, K90,0,1,1),"")</f>
        <v>65.02</v>
      </c>
      <c r="N90" s="314">
        <f ca="1">IF(K90="","",IFERROR(MATCH(TRUE,OFFSET(CalculationsAndCharts!$AB$33,N89,0, $C$2-N89,1),0)+N89,""))</f>
        <v>1594</v>
      </c>
      <c r="O90" s="312">
        <f ca="1">IFERROR(OFFSET(CalculationsAndCharts!$B$32, N90,0,1,1),"")</f>
        <v>39533</v>
      </c>
      <c r="P90" s="313">
        <f ca="1">IFERROR(OFFSET(CalculationsAndCharts!$D$32, N90,0,1,1),"")</f>
        <v>64.78</v>
      </c>
      <c r="Q90" s="313">
        <f t="shared" ca="1" si="10"/>
        <v>0.23999999999999488</v>
      </c>
      <c r="R90" s="315">
        <f t="shared" ca="1" si="11"/>
        <v>-15.500000000000018</v>
      </c>
    </row>
    <row r="91" spans="2:18" x14ac:dyDescent="0.25">
      <c r="B91" s="311">
        <f ca="1">IFERROR(MATCH(TRUE,OFFSET(CalculationsAndCharts!$W$33,B90,0, $C$2-B90,1),0)+B90,"")</f>
        <v>1612</v>
      </c>
      <c r="C91" s="312">
        <f ca="1">IFERROR(OFFSET(CalculationsAndCharts!$B$32, B91,0,1,1),"")</f>
        <v>39506</v>
      </c>
      <c r="D91" s="313">
        <f ca="1">IFERROR(OFFSET(CalculationsAndCharts!$D$32, B91,0,1,1),"")</f>
        <v>66.430000000000007</v>
      </c>
      <c r="E91" s="314">
        <f ca="1">IF(B91="","",IFERROR((MATCH(TRUE,OFFSET(CalculationsAndCharts!$Y$33,E90,0, $C$2-E90,1),0)+E90),""))</f>
        <v>1609</v>
      </c>
      <c r="F91" s="312">
        <f ca="1">IFERROR(OFFSET(CalculationsAndCharts!$B$32, E91,0,1,1),"")</f>
        <v>39511</v>
      </c>
      <c r="G91" s="313">
        <f ca="1">IFERROR(OFFSET(CalculationsAndCharts!$D$32, E91,0,1,1),"")</f>
        <v>65.02</v>
      </c>
      <c r="H91" s="313">
        <f t="shared" ca="1" si="8"/>
        <v>-1.4100000000000108</v>
      </c>
      <c r="I91" s="315">
        <f t="shared" ca="1" si="9"/>
        <v>17.179999999999982</v>
      </c>
      <c r="K91" s="311">
        <f ca="1">IFERROR(MATCH(TRUE,OFFSET(CalculationsAndCharts!$Z$33,K90,0, $C$2-K90,1),0)+K90,"")</f>
        <v>1616</v>
      </c>
      <c r="L91" s="312">
        <f ca="1">IFERROR(OFFSET(CalculationsAndCharts!$B$32, K91,0,1,1),"")</f>
        <v>39500</v>
      </c>
      <c r="M91" s="313">
        <f ca="1">IFERROR(OFFSET(CalculationsAndCharts!$D$32, K91,0,1,1),"")</f>
        <v>65.25</v>
      </c>
      <c r="N91" s="314">
        <f ca="1">IF(K91="","",IFERROR(MATCH(TRUE,OFFSET(CalculationsAndCharts!$AB$33,N90,0, $C$2-N90,1),0)+N90,""))</f>
        <v>1612</v>
      </c>
      <c r="O91" s="312">
        <f ca="1">IFERROR(OFFSET(CalculationsAndCharts!$B$32, N91,0,1,1),"")</f>
        <v>39506</v>
      </c>
      <c r="P91" s="313">
        <f ca="1">IFERROR(OFFSET(CalculationsAndCharts!$D$32, N91,0,1,1),"")</f>
        <v>66.430000000000007</v>
      </c>
      <c r="Q91" s="313">
        <f t="shared" ca="1" si="10"/>
        <v>-1.1800000000000068</v>
      </c>
      <c r="R91" s="315">
        <f t="shared" ca="1" si="11"/>
        <v>-15.740000000000013</v>
      </c>
    </row>
    <row r="92" spans="2:18" x14ac:dyDescent="0.25">
      <c r="B92" s="311">
        <f ca="1">IFERROR(MATCH(TRUE,OFFSET(CalculationsAndCharts!$W$33,B91,0, $C$2-B91,1),0)+B91,"")</f>
        <v>1634</v>
      </c>
      <c r="C92" s="312">
        <f ca="1">IFERROR(OFFSET(CalculationsAndCharts!$B$32, B92,0,1,1),"")</f>
        <v>39475</v>
      </c>
      <c r="D92" s="313">
        <f ca="1">IFERROR(OFFSET(CalculationsAndCharts!$D$32, B92,0,1,1),"")</f>
        <v>62.85</v>
      </c>
      <c r="E92" s="314">
        <f ca="1">IF(B92="","",IFERROR((MATCH(TRUE,OFFSET(CalculationsAndCharts!$Y$33,E91,0, $C$2-E91,1),0)+E91),""))</f>
        <v>1616</v>
      </c>
      <c r="F92" s="312">
        <f ca="1">IFERROR(OFFSET(CalculationsAndCharts!$B$32, E92,0,1,1),"")</f>
        <v>39500</v>
      </c>
      <c r="G92" s="313">
        <f ca="1">IFERROR(OFFSET(CalculationsAndCharts!$D$32, E92,0,1,1),"")</f>
        <v>65.25</v>
      </c>
      <c r="H92" s="313">
        <f t="shared" ca="1" si="8"/>
        <v>2.3999999999999986</v>
      </c>
      <c r="I92" s="315">
        <f t="shared" ca="1" si="9"/>
        <v>18.589999999999993</v>
      </c>
      <c r="K92" s="311">
        <f ca="1">IFERROR(MATCH(TRUE,OFFSET(CalculationsAndCharts!$Z$33,K91,0, $C$2-K91,1),0)+K91,"")</f>
        <v>1636</v>
      </c>
      <c r="L92" s="312">
        <f ca="1">IFERROR(OFFSET(CalculationsAndCharts!$B$32, K92,0,1,1),"")</f>
        <v>39471</v>
      </c>
      <c r="M92" s="313">
        <f ca="1">IFERROR(OFFSET(CalculationsAndCharts!$D$32, K92,0,1,1),"")</f>
        <v>60.92</v>
      </c>
      <c r="N92" s="314">
        <f ca="1">IF(K92="","",IFERROR(MATCH(TRUE,OFFSET(CalculationsAndCharts!$AB$33,N91,0, $C$2-N91,1),0)+N91,""))</f>
        <v>1634</v>
      </c>
      <c r="O92" s="312">
        <f ca="1">IFERROR(OFFSET(CalculationsAndCharts!$B$32, N92,0,1,1),"")</f>
        <v>39475</v>
      </c>
      <c r="P92" s="313">
        <f ca="1">IFERROR(OFFSET(CalculationsAndCharts!$D$32, N92,0,1,1),"")</f>
        <v>62.85</v>
      </c>
      <c r="Q92" s="313">
        <f t="shared" ca="1" si="10"/>
        <v>-1.9299999999999997</v>
      </c>
      <c r="R92" s="315">
        <f t="shared" ca="1" si="11"/>
        <v>-14.560000000000006</v>
      </c>
    </row>
    <row r="93" spans="2:18" x14ac:dyDescent="0.25">
      <c r="B93" s="311">
        <f ca="1">IFERROR(MATCH(TRUE,OFFSET(CalculationsAndCharts!$W$33,B92,0, $C$2-B92,1),0)+B92,"")</f>
        <v>1641</v>
      </c>
      <c r="C93" s="312">
        <f ca="1">IFERROR(OFFSET(CalculationsAndCharts!$B$32, B93,0,1,1),"")</f>
        <v>39463</v>
      </c>
      <c r="D93" s="313">
        <f ca="1">IFERROR(OFFSET(CalculationsAndCharts!$D$32, B93,0,1,1),"")</f>
        <v>61.78</v>
      </c>
      <c r="E93" s="314">
        <f ca="1">IF(B93="","",IFERROR((MATCH(TRUE,OFFSET(CalculationsAndCharts!$Y$33,E92,0, $C$2-E92,1),0)+E92),""))</f>
        <v>1636</v>
      </c>
      <c r="F93" s="312">
        <f ca="1">IFERROR(OFFSET(CalculationsAndCharts!$B$32, E93,0,1,1),"")</f>
        <v>39471</v>
      </c>
      <c r="G93" s="313">
        <f ca="1">IFERROR(OFFSET(CalculationsAndCharts!$D$32, E93,0,1,1),"")</f>
        <v>60.92</v>
      </c>
      <c r="H93" s="313">
        <f t="shared" ca="1" si="8"/>
        <v>-0.85999999999999943</v>
      </c>
      <c r="I93" s="315">
        <f t="shared" ca="1" si="9"/>
        <v>16.189999999999994</v>
      </c>
      <c r="K93" s="311">
        <f ca="1">IFERROR(MATCH(TRUE,OFFSET(CalculationsAndCharts!$Z$33,K92,0, $C$2-K92,1),0)+K92,"")</f>
        <v>1652</v>
      </c>
      <c r="L93" s="312">
        <f ca="1">IFERROR(OFFSET(CalculationsAndCharts!$B$32, K93,0,1,1),"")</f>
        <v>39447</v>
      </c>
      <c r="M93" s="313">
        <f ca="1">IFERROR(OFFSET(CalculationsAndCharts!$D$32, K93,0,1,1),"")</f>
        <v>61.43</v>
      </c>
      <c r="N93" s="314">
        <f ca="1">IF(K93="","",IFERROR(MATCH(TRUE,OFFSET(CalculationsAndCharts!$AB$33,N92,0, $C$2-N92,1),0)+N92,""))</f>
        <v>1641</v>
      </c>
      <c r="O93" s="312">
        <f ca="1">IFERROR(OFFSET(CalculationsAndCharts!$B$32, N93,0,1,1),"")</f>
        <v>39463</v>
      </c>
      <c r="P93" s="313">
        <f ca="1">IFERROR(OFFSET(CalculationsAndCharts!$D$32, N93,0,1,1),"")</f>
        <v>61.78</v>
      </c>
      <c r="Q93" s="313">
        <f t="shared" ca="1" si="10"/>
        <v>-0.35000000000000142</v>
      </c>
      <c r="R93" s="315">
        <f t="shared" ca="1" si="11"/>
        <v>-12.630000000000006</v>
      </c>
    </row>
    <row r="94" spans="2:18" x14ac:dyDescent="0.25">
      <c r="B94" s="311">
        <f ca="1">IFERROR(MATCH(TRUE,OFFSET(CalculationsAndCharts!$W$33,B93,0, $C$2-B93,1),0)+B93,"")</f>
        <v>1653</v>
      </c>
      <c r="C94" s="312">
        <f ca="1">IFERROR(OFFSET(CalculationsAndCharts!$B$32, B94,0,1,1),"")</f>
        <v>39444</v>
      </c>
      <c r="D94" s="313">
        <f ca="1">IFERROR(OFFSET(CalculationsAndCharts!$D$32, B94,0,1,1),"")</f>
        <v>62.06</v>
      </c>
      <c r="E94" s="314">
        <f ca="1">IF(B94="","",IFERROR((MATCH(TRUE,OFFSET(CalculationsAndCharts!$Y$33,E93,0, $C$2-E93,1),0)+E93),""))</f>
        <v>1652</v>
      </c>
      <c r="F94" s="312">
        <f ca="1">IFERROR(OFFSET(CalculationsAndCharts!$B$32, E94,0,1,1),"")</f>
        <v>39447</v>
      </c>
      <c r="G94" s="313">
        <f ca="1">IFERROR(OFFSET(CalculationsAndCharts!$D$32, E94,0,1,1),"")</f>
        <v>61.43</v>
      </c>
      <c r="H94" s="313">
        <f t="shared" ca="1" si="8"/>
        <v>-0.63000000000000256</v>
      </c>
      <c r="I94" s="315">
        <f t="shared" ca="1" si="9"/>
        <v>17.049999999999994</v>
      </c>
      <c r="K94" s="311">
        <f ca="1">IFERROR(MATCH(TRUE,OFFSET(CalculationsAndCharts!$Z$33,K93,0, $C$2-K93,1),0)+K93,"")</f>
        <v>1660</v>
      </c>
      <c r="L94" s="312">
        <f ca="1">IFERROR(OFFSET(CalculationsAndCharts!$B$32, K94,0,1,1),"")</f>
        <v>39434</v>
      </c>
      <c r="M94" s="313">
        <f ca="1">IFERROR(OFFSET(CalculationsAndCharts!$D$32, K94,0,1,1),"")</f>
        <v>61.43</v>
      </c>
      <c r="N94" s="314">
        <f ca="1">IF(K94="","",IFERROR(MATCH(TRUE,OFFSET(CalculationsAndCharts!$AB$33,N93,0, $C$2-N93,1),0)+N93,""))</f>
        <v>1653</v>
      </c>
      <c r="O94" s="312">
        <f ca="1">IFERROR(OFFSET(CalculationsAndCharts!$B$32, N94,0,1,1),"")</f>
        <v>39444</v>
      </c>
      <c r="P94" s="313">
        <f ca="1">IFERROR(OFFSET(CalculationsAndCharts!$D$32, N94,0,1,1),"")</f>
        <v>62.06</v>
      </c>
      <c r="Q94" s="313">
        <f t="shared" ca="1" si="10"/>
        <v>-0.63000000000000256</v>
      </c>
      <c r="R94" s="315">
        <f t="shared" ca="1" si="11"/>
        <v>-12.280000000000005</v>
      </c>
    </row>
    <row r="95" spans="2:18" x14ac:dyDescent="0.25">
      <c r="B95" s="311">
        <f ca="1">IFERROR(MATCH(TRUE,OFFSET(CalculationsAndCharts!$W$33,B94,0, $C$2-B94,1),0)+B94,"")</f>
        <v>1671</v>
      </c>
      <c r="C95" s="312">
        <f ca="1">IFERROR(OFFSET(CalculationsAndCharts!$B$32, B95,0,1,1),"")</f>
        <v>39419</v>
      </c>
      <c r="D95" s="313">
        <f ca="1">IFERROR(OFFSET(CalculationsAndCharts!$D$32, B95,0,1,1),"")</f>
        <v>61.5</v>
      </c>
      <c r="E95" s="314">
        <f ca="1">IF(B95="","",IFERROR((MATCH(TRUE,OFFSET(CalculationsAndCharts!$Y$33,E94,0, $C$2-E94,1),0)+E94),""))</f>
        <v>1660</v>
      </c>
      <c r="F95" s="312">
        <f ca="1">IFERROR(OFFSET(CalculationsAndCharts!$B$32, E95,0,1,1),"")</f>
        <v>39434</v>
      </c>
      <c r="G95" s="313">
        <f ca="1">IFERROR(OFFSET(CalculationsAndCharts!$D$32, E95,0,1,1),"")</f>
        <v>61.43</v>
      </c>
      <c r="H95" s="313">
        <f t="shared" ca="1" si="8"/>
        <v>-7.0000000000000284E-2</v>
      </c>
      <c r="I95" s="315">
        <f t="shared" ca="1" si="9"/>
        <v>17.679999999999996</v>
      </c>
      <c r="K95" s="311">
        <f ca="1">IFERROR(MATCH(TRUE,OFFSET(CalculationsAndCharts!$Z$33,K94,0, $C$2-K94,1),0)+K94,"")</f>
        <v>1694</v>
      </c>
      <c r="L95" s="312">
        <f ca="1">IFERROR(OFFSET(CalculationsAndCharts!$B$32, K95,0,1,1),"")</f>
        <v>39385</v>
      </c>
      <c r="M95" s="313">
        <f ca="1">IFERROR(OFFSET(CalculationsAndCharts!$D$32, K95,0,1,1),"")</f>
        <v>63.6</v>
      </c>
      <c r="N95" s="314">
        <f ca="1">IF(K95="","",IFERROR(MATCH(TRUE,OFFSET(CalculationsAndCharts!$AB$33,N94,0, $C$2-N94,1),0)+N94,""))</f>
        <v>1671</v>
      </c>
      <c r="O95" s="312">
        <f ca="1">IFERROR(OFFSET(CalculationsAndCharts!$B$32, N95,0,1,1),"")</f>
        <v>39419</v>
      </c>
      <c r="P95" s="313">
        <f ca="1">IFERROR(OFFSET(CalculationsAndCharts!$D$32, N95,0,1,1),"")</f>
        <v>61.5</v>
      </c>
      <c r="Q95" s="313">
        <f t="shared" ca="1" si="10"/>
        <v>2.1000000000000014</v>
      </c>
      <c r="R95" s="315">
        <f t="shared" ca="1" si="11"/>
        <v>-11.650000000000002</v>
      </c>
    </row>
    <row r="96" spans="2:18" x14ac:dyDescent="0.25">
      <c r="B96" s="311">
        <f ca="1">IFERROR(MATCH(TRUE,OFFSET(CalculationsAndCharts!$W$33,B95,0, $C$2-B95,1),0)+B95,"")</f>
        <v>1695</v>
      </c>
      <c r="C96" s="312">
        <f ca="1">IFERROR(OFFSET(CalculationsAndCharts!$B$32, B96,0,1,1),"")</f>
        <v>39384</v>
      </c>
      <c r="D96" s="313">
        <f ca="1">IFERROR(OFFSET(CalculationsAndCharts!$D$32, B96,0,1,1),"")</f>
        <v>64.02</v>
      </c>
      <c r="E96" s="314">
        <f ca="1">IF(B96="","",IFERROR((MATCH(TRUE,OFFSET(CalculationsAndCharts!$Y$33,E95,0, $C$2-E95,1),0)+E95),""))</f>
        <v>1694</v>
      </c>
      <c r="F96" s="312">
        <f ca="1">IFERROR(OFFSET(CalculationsAndCharts!$B$32, E96,0,1,1),"")</f>
        <v>39385</v>
      </c>
      <c r="G96" s="313">
        <f ca="1">IFERROR(OFFSET(CalculationsAndCharts!$D$32, E96,0,1,1),"")</f>
        <v>63.6</v>
      </c>
      <c r="H96" s="313">
        <f t="shared" ca="1" si="8"/>
        <v>-0.4199999999999946</v>
      </c>
      <c r="I96" s="315">
        <f t="shared" ca="1" si="9"/>
        <v>17.749999999999996</v>
      </c>
      <c r="K96" s="311">
        <f ca="1">IFERROR(MATCH(TRUE,OFFSET(CalculationsAndCharts!$Z$33,K95,0, $C$2-K95,1),0)+K95,"")</f>
        <v>1699</v>
      </c>
      <c r="L96" s="312">
        <f ca="1">IFERROR(OFFSET(CalculationsAndCharts!$B$32, K96,0,1,1),"")</f>
        <v>39378</v>
      </c>
      <c r="M96" s="313">
        <f ca="1">IFERROR(OFFSET(CalculationsAndCharts!$D$32, K96,0,1,1),"")</f>
        <v>64.25</v>
      </c>
      <c r="N96" s="314">
        <f ca="1">IF(K96="","",IFERROR(MATCH(TRUE,OFFSET(CalculationsAndCharts!$AB$33,N95,0, $C$2-N95,1),0)+N95,""))</f>
        <v>1695</v>
      </c>
      <c r="O96" s="312">
        <f ca="1">IFERROR(OFFSET(CalculationsAndCharts!$B$32, N96,0,1,1),"")</f>
        <v>39384</v>
      </c>
      <c r="P96" s="313">
        <f ca="1">IFERROR(OFFSET(CalculationsAndCharts!$D$32, N96,0,1,1),"")</f>
        <v>64.02</v>
      </c>
      <c r="Q96" s="313">
        <f t="shared" ca="1" si="10"/>
        <v>0.23000000000000398</v>
      </c>
      <c r="R96" s="315">
        <f t="shared" ca="1" si="11"/>
        <v>-13.750000000000004</v>
      </c>
    </row>
    <row r="97" spans="2:18" x14ac:dyDescent="0.25">
      <c r="B97" s="311">
        <f ca="1">IFERROR(MATCH(TRUE,OFFSET(CalculationsAndCharts!$W$33,B96,0, $C$2-B96,1),0)+B96,"")</f>
        <v>1741</v>
      </c>
      <c r="C97" s="312">
        <f ca="1">IFERROR(OFFSET(CalculationsAndCharts!$B$32, B97,0,1,1),"")</f>
        <v>39317</v>
      </c>
      <c r="D97" s="313">
        <f ca="1">IFERROR(OFFSET(CalculationsAndCharts!$D$32, B97,0,1,1),"")</f>
        <v>58.09</v>
      </c>
      <c r="E97" s="314">
        <f ca="1">IF(B97="","",IFERROR((MATCH(TRUE,OFFSET(CalculationsAndCharts!$Y$33,E96,0, $C$2-E96,1),0)+E96),""))</f>
        <v>1699</v>
      </c>
      <c r="F97" s="312">
        <f ca="1">IFERROR(OFFSET(CalculationsAndCharts!$B$32, E97,0,1,1),"")</f>
        <v>39378</v>
      </c>
      <c r="G97" s="313">
        <f ca="1">IFERROR(OFFSET(CalculationsAndCharts!$D$32, E97,0,1,1),"")</f>
        <v>64.25</v>
      </c>
      <c r="H97" s="313">
        <f t="shared" ca="1" si="8"/>
        <v>6.1599999999999966</v>
      </c>
      <c r="I97" s="315">
        <f t="shared" ca="1" si="9"/>
        <v>18.169999999999991</v>
      </c>
      <c r="K97" s="311">
        <f ca="1">IFERROR(MATCH(TRUE,OFFSET(CalculationsAndCharts!$Z$33,K96,0, $C$2-K96,1),0)+K96,"")</f>
        <v>1749</v>
      </c>
      <c r="L97" s="312">
        <f ca="1">IFERROR(OFFSET(CalculationsAndCharts!$B$32, K97,0,1,1),"")</f>
        <v>39307</v>
      </c>
      <c r="M97" s="313">
        <f ca="1">IFERROR(OFFSET(CalculationsAndCharts!$D$32, K97,0,1,1),"")</f>
        <v>55.51</v>
      </c>
      <c r="N97" s="314">
        <f ca="1">IF(K97="","",IFERROR(MATCH(TRUE,OFFSET(CalculationsAndCharts!$AB$33,N96,0, $C$2-N96,1),0)+N96,""))</f>
        <v>1741</v>
      </c>
      <c r="O97" s="312">
        <f ca="1">IFERROR(OFFSET(CalculationsAndCharts!$B$32, N97,0,1,1),"")</f>
        <v>39317</v>
      </c>
      <c r="P97" s="313">
        <f ca="1">IFERROR(OFFSET(CalculationsAndCharts!$D$32, N97,0,1,1),"")</f>
        <v>58.09</v>
      </c>
      <c r="Q97" s="313">
        <f t="shared" ca="1" si="10"/>
        <v>-2.5800000000000054</v>
      </c>
      <c r="R97" s="315">
        <f t="shared" ca="1" si="11"/>
        <v>-13.980000000000008</v>
      </c>
    </row>
    <row r="98" spans="2:18" x14ac:dyDescent="0.25">
      <c r="B98" s="311">
        <f ca="1">IFERROR(MATCH(TRUE,OFFSET(CalculationsAndCharts!$W$33,B97,0, $C$2-B97,1),0)+B97,"")</f>
        <v>1766</v>
      </c>
      <c r="C98" s="312">
        <f ca="1">IFERROR(OFFSET(CalculationsAndCharts!$B$32, B98,0,1,1),"")</f>
        <v>39282</v>
      </c>
      <c r="D98" s="313">
        <f ca="1">IFERROR(OFFSET(CalculationsAndCharts!$D$32, B98,0,1,1),"")</f>
        <v>54.6</v>
      </c>
      <c r="E98" s="314">
        <f ca="1">IF(B98="","",IFERROR((MATCH(TRUE,OFFSET(CalculationsAndCharts!$Y$33,E97,0, $C$2-E97,1),0)+E97),""))</f>
        <v>1749</v>
      </c>
      <c r="F98" s="312">
        <f ca="1">IFERROR(OFFSET(CalculationsAndCharts!$B$32, E98,0,1,1),"")</f>
        <v>39307</v>
      </c>
      <c r="G98" s="313">
        <f ca="1">IFERROR(OFFSET(CalculationsAndCharts!$D$32, E98,0,1,1),"")</f>
        <v>55.51</v>
      </c>
      <c r="H98" s="313">
        <f t="shared" ca="1" si="8"/>
        <v>0.90999999999999659</v>
      </c>
      <c r="I98" s="315">
        <f t="shared" ca="1" si="9"/>
        <v>12.009999999999994</v>
      </c>
      <c r="K98" s="311">
        <f ca="1">IFERROR(MATCH(TRUE,OFFSET(CalculationsAndCharts!$Z$33,K97,0, $C$2-K97,1),0)+K97,"")</f>
        <v>1786</v>
      </c>
      <c r="L98" s="312">
        <f ca="1">IFERROR(OFFSET(CalculationsAndCharts!$B$32, K98,0,1,1),"")</f>
        <v>39253</v>
      </c>
      <c r="M98" s="313">
        <f ca="1">IFERROR(OFFSET(CalculationsAndCharts!$D$32, K98,0,1,1),"")</f>
        <v>56.33</v>
      </c>
      <c r="N98" s="314">
        <f ca="1">IF(K98="","",IFERROR(MATCH(TRUE,OFFSET(CalculationsAndCharts!$AB$33,N97,0, $C$2-N97,1),0)+N97,""))</f>
        <v>1766</v>
      </c>
      <c r="O98" s="312">
        <f ca="1">IFERROR(OFFSET(CalculationsAndCharts!$B$32, N98,0,1,1),"")</f>
        <v>39282</v>
      </c>
      <c r="P98" s="313">
        <f ca="1">IFERROR(OFFSET(CalculationsAndCharts!$D$32, N98,0,1,1),"")</f>
        <v>54.6</v>
      </c>
      <c r="Q98" s="313">
        <f t="shared" ca="1" si="10"/>
        <v>1.7299999999999969</v>
      </c>
      <c r="R98" s="315">
        <f t="shared" ca="1" si="11"/>
        <v>-11.400000000000002</v>
      </c>
    </row>
    <row r="99" spans="2:18" x14ac:dyDescent="0.25">
      <c r="B99" s="311">
        <f ca="1">IFERROR(MATCH(TRUE,OFFSET(CalculationsAndCharts!$W$33,B98,0, $C$2-B98,1),0)+B98,"")</f>
        <v>1808</v>
      </c>
      <c r="C99" s="312">
        <f ca="1">IFERROR(OFFSET(CalculationsAndCharts!$B$32, B99,0,1,1),"")</f>
        <v>39220</v>
      </c>
      <c r="D99" s="313">
        <f ca="1">IFERROR(OFFSET(CalculationsAndCharts!$D$32, B99,0,1,1),"")</f>
        <v>54.59</v>
      </c>
      <c r="E99" s="314">
        <f ca="1">IF(B99="","",IFERROR((MATCH(TRUE,OFFSET(CalculationsAndCharts!$Y$33,E98,0, $C$2-E98,1),0)+E98),""))</f>
        <v>1786</v>
      </c>
      <c r="F99" s="312">
        <f ca="1">IFERROR(OFFSET(CalculationsAndCharts!$B$32, E99,0,1,1),"")</f>
        <v>39253</v>
      </c>
      <c r="G99" s="313">
        <f ca="1">IFERROR(OFFSET(CalculationsAndCharts!$D$32, E99,0,1,1),"")</f>
        <v>56.33</v>
      </c>
      <c r="H99" s="313">
        <f t="shared" ca="1" si="8"/>
        <v>1.7399999999999949</v>
      </c>
      <c r="I99" s="315">
        <f t="shared" ca="1" si="9"/>
        <v>11.099999999999998</v>
      </c>
      <c r="K99" s="311">
        <f ca="1">IFERROR(MATCH(TRUE,OFFSET(CalculationsAndCharts!$Z$33,K98,0, $C$2-K98,1),0)+K98,"")</f>
        <v>1809</v>
      </c>
      <c r="L99" s="312">
        <f ca="1">IFERROR(OFFSET(CalculationsAndCharts!$B$32, K99,0,1,1),"")</f>
        <v>39219</v>
      </c>
      <c r="M99" s="313">
        <f ca="1">IFERROR(OFFSET(CalculationsAndCharts!$D$32, K99,0,1,1),"")</f>
        <v>54.37</v>
      </c>
      <c r="N99" s="314">
        <f ca="1">IF(K99="","",IFERROR(MATCH(TRUE,OFFSET(CalculationsAndCharts!$AB$33,N98,0, $C$2-N98,1),0)+N98,""))</f>
        <v>1808</v>
      </c>
      <c r="O99" s="312">
        <f ca="1">IFERROR(OFFSET(CalculationsAndCharts!$B$32, N99,0,1,1),"")</f>
        <v>39220</v>
      </c>
      <c r="P99" s="313">
        <f ca="1">IFERROR(OFFSET(CalculationsAndCharts!$D$32, N99,0,1,1),"")</f>
        <v>54.59</v>
      </c>
      <c r="Q99" s="313">
        <f t="shared" ca="1" si="10"/>
        <v>-0.22000000000000597</v>
      </c>
      <c r="R99" s="315">
        <f t="shared" ca="1" si="11"/>
        <v>-13.129999999999999</v>
      </c>
    </row>
    <row r="100" spans="2:18" x14ac:dyDescent="0.25">
      <c r="B100" s="311">
        <f ca="1">IFERROR(MATCH(TRUE,OFFSET(CalculationsAndCharts!$W$33,B99,0, $C$2-B99,1),0)+B99,"")</f>
        <v>1814</v>
      </c>
      <c r="C100" s="312">
        <f ca="1">IFERROR(OFFSET(CalculationsAndCharts!$B$32, B100,0,1,1),"")</f>
        <v>39212</v>
      </c>
      <c r="D100" s="313">
        <f ca="1">IFERROR(OFFSET(CalculationsAndCharts!$D$32, B100,0,1,1),"")</f>
        <v>54.8</v>
      </c>
      <c r="E100" s="314">
        <f ca="1">IF(B100="","",IFERROR((MATCH(TRUE,OFFSET(CalculationsAndCharts!$Y$33,E99,0, $C$2-E99,1),0)+E99),""))</f>
        <v>1809</v>
      </c>
      <c r="F100" s="312">
        <f ca="1">IFERROR(OFFSET(CalculationsAndCharts!$B$32, E100,0,1,1),"")</f>
        <v>39219</v>
      </c>
      <c r="G100" s="313">
        <f ca="1">IFERROR(OFFSET(CalculationsAndCharts!$D$32, E100,0,1,1),"")</f>
        <v>54.37</v>
      </c>
      <c r="H100" s="313">
        <f t="shared" ca="1" si="8"/>
        <v>-0.42999999999999972</v>
      </c>
      <c r="I100" s="315">
        <f t="shared" ca="1" si="9"/>
        <v>9.360000000000003</v>
      </c>
      <c r="K100" s="311">
        <f ca="1">IFERROR(MATCH(TRUE,OFFSET(CalculationsAndCharts!$Z$33,K99,0, $C$2-K99,1),0)+K99,"")</f>
        <v>1822</v>
      </c>
      <c r="L100" s="312">
        <f ca="1">IFERROR(OFFSET(CalculationsAndCharts!$B$32, K100,0,1,1),"")</f>
        <v>39202</v>
      </c>
      <c r="M100" s="313">
        <f ca="1">IFERROR(OFFSET(CalculationsAndCharts!$D$32, K100,0,1,1),"")</f>
        <v>54.05</v>
      </c>
      <c r="N100" s="314">
        <f ca="1">IF(K100="","",IFERROR(MATCH(TRUE,OFFSET(CalculationsAndCharts!$AB$33,N99,0, $C$2-N99,1),0)+N99,""))</f>
        <v>1814</v>
      </c>
      <c r="O100" s="312">
        <f ca="1">IFERROR(OFFSET(CalculationsAndCharts!$B$32, N100,0,1,1),"")</f>
        <v>39212</v>
      </c>
      <c r="P100" s="313">
        <f ca="1">IFERROR(OFFSET(CalculationsAndCharts!$D$32, N100,0,1,1),"")</f>
        <v>54.8</v>
      </c>
      <c r="Q100" s="313">
        <f t="shared" ca="1" si="10"/>
        <v>-0.75</v>
      </c>
      <c r="R100" s="315">
        <f t="shared" ca="1" si="11"/>
        <v>-12.909999999999993</v>
      </c>
    </row>
    <row r="101" spans="2:18" x14ac:dyDescent="0.25">
      <c r="B101" s="311">
        <f ca="1">IFERROR(MATCH(TRUE,OFFSET(CalculationsAndCharts!$W$33,B100,0, $C$2-B100,1),0)+B100,"")</f>
        <v>1838</v>
      </c>
      <c r="C101" s="312">
        <f ca="1">IFERROR(OFFSET(CalculationsAndCharts!$B$32, B101,0,1,1),"")</f>
        <v>39177</v>
      </c>
      <c r="D101" s="313">
        <f ca="1">IFERROR(OFFSET(CalculationsAndCharts!$D$32, B101,0,1,1),"")</f>
        <v>53.75</v>
      </c>
      <c r="E101" s="314">
        <f ca="1">IF(B101="","",IFERROR((MATCH(TRUE,OFFSET(CalculationsAndCharts!$Y$33,E100,0, $C$2-E100,1),0)+E100),""))</f>
        <v>1822</v>
      </c>
      <c r="F101" s="312">
        <f ca="1">IFERROR(OFFSET(CalculationsAndCharts!$B$32, E101,0,1,1),"")</f>
        <v>39202</v>
      </c>
      <c r="G101" s="313">
        <f ca="1">IFERROR(OFFSET(CalculationsAndCharts!$D$32, E101,0,1,1),"")</f>
        <v>54.05</v>
      </c>
      <c r="H101" s="313">
        <f t="shared" ca="1" si="8"/>
        <v>0.29999999999999716</v>
      </c>
      <c r="I101" s="315">
        <f t="shared" ca="1" si="9"/>
        <v>9.7900000000000027</v>
      </c>
      <c r="K101" s="311">
        <f ca="1">IFERROR(MATCH(TRUE,OFFSET(CalculationsAndCharts!$Z$33,K100,0, $C$2-K100,1),0)+K100,"")</f>
        <v>1843</v>
      </c>
      <c r="L101" s="312">
        <f ca="1">IFERROR(OFFSET(CalculationsAndCharts!$B$32, K101,0,1,1),"")</f>
        <v>39170</v>
      </c>
      <c r="M101" s="313">
        <f ca="1">IFERROR(OFFSET(CalculationsAndCharts!$D$32, K101,0,1,1),"")</f>
        <v>52.7</v>
      </c>
      <c r="N101" s="314">
        <f ca="1">IF(K101="","",IFERROR(MATCH(TRUE,OFFSET(CalculationsAndCharts!$AB$33,N100,0, $C$2-N100,1),0)+N100,""))</f>
        <v>1838</v>
      </c>
      <c r="O101" s="312">
        <f ca="1">IFERROR(OFFSET(CalculationsAndCharts!$B$32, N101,0,1,1),"")</f>
        <v>39177</v>
      </c>
      <c r="P101" s="313">
        <f ca="1">IFERROR(OFFSET(CalculationsAndCharts!$D$32, N101,0,1,1),"")</f>
        <v>53.75</v>
      </c>
      <c r="Q101" s="313">
        <f t="shared" ca="1" si="10"/>
        <v>-1.0499999999999972</v>
      </c>
      <c r="R101" s="315">
        <f t="shared" ca="1" si="11"/>
        <v>-12.159999999999993</v>
      </c>
    </row>
    <row r="102" spans="2:18" x14ac:dyDescent="0.25">
      <c r="B102" s="311">
        <f ca="1">IFERROR(MATCH(TRUE,OFFSET(CalculationsAndCharts!$W$33,B101,0, $C$2-B101,1),0)+B101,"")</f>
        <v>1849</v>
      </c>
      <c r="C102" s="312">
        <f ca="1">IFERROR(OFFSET(CalculationsAndCharts!$B$32, B102,0,1,1),"")</f>
        <v>39162</v>
      </c>
      <c r="D102" s="313">
        <f ca="1">IFERROR(OFFSET(CalculationsAndCharts!$D$32, B102,0,1,1),"")</f>
        <v>53.17</v>
      </c>
      <c r="E102" s="314">
        <f ca="1">IF(B102="","",IFERROR((MATCH(TRUE,OFFSET(CalculationsAndCharts!$Y$33,E101,0, $C$2-E101,1),0)+E101),""))</f>
        <v>1843</v>
      </c>
      <c r="F102" s="312">
        <f ca="1">IFERROR(OFFSET(CalculationsAndCharts!$B$32, E102,0,1,1),"")</f>
        <v>39170</v>
      </c>
      <c r="G102" s="313">
        <f ca="1">IFERROR(OFFSET(CalculationsAndCharts!$D$32, E102,0,1,1),"")</f>
        <v>52.7</v>
      </c>
      <c r="H102" s="313">
        <f t="shared" ca="1" si="8"/>
        <v>-0.46999999999999886</v>
      </c>
      <c r="I102" s="315">
        <f t="shared" ca="1" si="9"/>
        <v>9.4900000000000055</v>
      </c>
      <c r="K102" s="311">
        <f ca="1">IFERROR(MATCH(TRUE,OFFSET(CalculationsAndCharts!$Z$33,K101,0, $C$2-K101,1),0)+K101,"")</f>
        <v>1865</v>
      </c>
      <c r="L102" s="312">
        <f ca="1">IFERROR(OFFSET(CalculationsAndCharts!$B$32, K102,0,1,1),"")</f>
        <v>39140</v>
      </c>
      <c r="M102" s="313">
        <f ca="1">IFERROR(OFFSET(CalculationsAndCharts!$D$32, K102,0,1,1),"")</f>
        <v>54.05</v>
      </c>
      <c r="N102" s="314">
        <f ca="1">IF(K102="","",IFERROR(MATCH(TRUE,OFFSET(CalculationsAndCharts!$AB$33,N101,0, $C$2-N101,1),0)+N101,""))</f>
        <v>1849</v>
      </c>
      <c r="O102" s="312">
        <f ca="1">IFERROR(OFFSET(CalculationsAndCharts!$B$32, N102,0,1,1),"")</f>
        <v>39162</v>
      </c>
      <c r="P102" s="313">
        <f ca="1">IFERROR(OFFSET(CalculationsAndCharts!$D$32, N102,0,1,1),"")</f>
        <v>53.17</v>
      </c>
      <c r="Q102" s="313">
        <f t="shared" ca="1" si="10"/>
        <v>0.87999999999999545</v>
      </c>
      <c r="R102" s="315">
        <f t="shared" ca="1" si="11"/>
        <v>-11.109999999999996</v>
      </c>
    </row>
    <row r="103" spans="2:18" x14ac:dyDescent="0.25">
      <c r="B103" s="311">
        <f ca="1">IFERROR(MATCH(TRUE,OFFSET(CalculationsAndCharts!$W$33,B102,0, $C$2-B102,1),0)+B102,"")</f>
        <v>1880</v>
      </c>
      <c r="C103" s="312">
        <f ca="1">IFERROR(OFFSET(CalculationsAndCharts!$B$32, B103,0,1,1),"")</f>
        <v>39118</v>
      </c>
      <c r="D103" s="313">
        <f ca="1">IFERROR(OFFSET(CalculationsAndCharts!$D$32, B103,0,1,1),"")</f>
        <v>54.64</v>
      </c>
      <c r="E103" s="314">
        <f ca="1">IF(B103="","",IFERROR((MATCH(TRUE,OFFSET(CalculationsAndCharts!$Y$33,E102,0, $C$2-E102,1),0)+E102),""))</f>
        <v>1865</v>
      </c>
      <c r="F103" s="312">
        <f ca="1">IFERROR(OFFSET(CalculationsAndCharts!$B$32, E103,0,1,1),"")</f>
        <v>39140</v>
      </c>
      <c r="G103" s="313">
        <f ca="1">IFERROR(OFFSET(CalculationsAndCharts!$D$32, E103,0,1,1),"")</f>
        <v>54.05</v>
      </c>
      <c r="H103" s="313">
        <f t="shared" ca="1" si="8"/>
        <v>-0.59000000000000341</v>
      </c>
      <c r="I103" s="315">
        <f t="shared" ca="1" si="9"/>
        <v>9.9600000000000044</v>
      </c>
      <c r="K103" s="311">
        <f ca="1">IFERROR(MATCH(TRUE,OFFSET(CalculationsAndCharts!$Z$33,K102,0, $C$2-K102,1),0)+K102,"")</f>
        <v>1883</v>
      </c>
      <c r="L103" s="312">
        <f ca="1">IFERROR(OFFSET(CalculationsAndCharts!$B$32, K103,0,1,1),"")</f>
        <v>39113</v>
      </c>
      <c r="M103" s="313">
        <f ca="1">IFERROR(OFFSET(CalculationsAndCharts!$D$32, K103,0,1,1),"")</f>
        <v>51.51</v>
      </c>
      <c r="N103" s="314">
        <f ca="1">IF(K103="","",IFERROR(MATCH(TRUE,OFFSET(CalculationsAndCharts!$AB$33,N102,0, $C$2-N102,1),0)+N102,""))</f>
        <v>1880</v>
      </c>
      <c r="O103" s="312">
        <f ca="1">IFERROR(OFFSET(CalculationsAndCharts!$B$32, N103,0,1,1),"")</f>
        <v>39118</v>
      </c>
      <c r="P103" s="313">
        <f ca="1">IFERROR(OFFSET(CalculationsAndCharts!$D$32, N103,0,1,1),"")</f>
        <v>54.64</v>
      </c>
      <c r="Q103" s="313">
        <f t="shared" ca="1" si="10"/>
        <v>-3.1300000000000026</v>
      </c>
      <c r="R103" s="315">
        <f t="shared" ca="1" si="11"/>
        <v>-11.989999999999991</v>
      </c>
    </row>
    <row r="104" spans="2:18" x14ac:dyDescent="0.25">
      <c r="B104" s="311">
        <f ca="1">IFERROR(MATCH(TRUE,OFFSET(CalculationsAndCharts!$W$33,B103,0, $C$2-B103,1),0)+B103,"")</f>
        <v>1889</v>
      </c>
      <c r="C104" s="312">
        <f ca="1">IFERROR(OFFSET(CalculationsAndCharts!$B$32, B104,0,1,1),"")</f>
        <v>39105</v>
      </c>
      <c r="D104" s="313">
        <f ca="1">IFERROR(OFFSET(CalculationsAndCharts!$D$32, B104,0,1,1),"")</f>
        <v>51.96</v>
      </c>
      <c r="E104" s="314">
        <f ca="1">IF(B104="","",IFERROR((MATCH(TRUE,OFFSET(CalculationsAndCharts!$Y$33,E103,0, $C$2-E103,1),0)+E103),""))</f>
        <v>1883</v>
      </c>
      <c r="F104" s="312">
        <f ca="1">IFERROR(OFFSET(CalculationsAndCharts!$B$32, E104,0,1,1),"")</f>
        <v>39113</v>
      </c>
      <c r="G104" s="313">
        <f ca="1">IFERROR(OFFSET(CalculationsAndCharts!$D$32, E104,0,1,1),"")</f>
        <v>51.51</v>
      </c>
      <c r="H104" s="313">
        <f t="shared" ca="1" si="8"/>
        <v>-0.45000000000000284</v>
      </c>
      <c r="I104" s="315">
        <f t="shared" ca="1" si="9"/>
        <v>10.550000000000008</v>
      </c>
      <c r="K104" s="311">
        <f ca="1">IFERROR(MATCH(TRUE,OFFSET(CalculationsAndCharts!$Z$33,K103,0, $C$2-K103,1),0)+K103,"")</f>
        <v>1901</v>
      </c>
      <c r="L104" s="312">
        <f ca="1">IFERROR(OFFSET(CalculationsAndCharts!$B$32, K104,0,1,1),"")</f>
        <v>39086</v>
      </c>
      <c r="M104" s="313">
        <f ca="1">IFERROR(OFFSET(CalculationsAndCharts!$D$32, K104,0,1,1),"")</f>
        <v>52.05</v>
      </c>
      <c r="N104" s="314">
        <f ca="1">IF(K104="","",IFERROR(MATCH(TRUE,OFFSET(CalculationsAndCharts!$AB$33,N103,0, $C$2-N103,1),0)+N103,""))</f>
        <v>1889</v>
      </c>
      <c r="O104" s="312">
        <f ca="1">IFERROR(OFFSET(CalculationsAndCharts!$B$32, N104,0,1,1),"")</f>
        <v>39105</v>
      </c>
      <c r="P104" s="313">
        <f ca="1">IFERROR(OFFSET(CalculationsAndCharts!$D$32, N104,0,1,1),"")</f>
        <v>51.96</v>
      </c>
      <c r="Q104" s="313">
        <f t="shared" ca="1" si="10"/>
        <v>8.9999999999996305E-2</v>
      </c>
      <c r="R104" s="315">
        <f t="shared" ca="1" si="11"/>
        <v>-8.8599999999999888</v>
      </c>
    </row>
    <row r="105" spans="2:18" x14ac:dyDescent="0.25">
      <c r="B105" s="311">
        <f ca="1">IFERROR(MATCH(TRUE,OFFSET(CalculationsAndCharts!$W$33,B104,0, $C$2-B104,1),0)+B104,"")</f>
        <v>1932</v>
      </c>
      <c r="C105" s="312">
        <f ca="1">IFERROR(OFFSET(CalculationsAndCharts!$B$32, B105,0,1,1),"")</f>
        <v>39037</v>
      </c>
      <c r="D105" s="313">
        <f ca="1">IFERROR(OFFSET(CalculationsAndCharts!$D$32, B105,0,1,1),"")</f>
        <v>50.42</v>
      </c>
      <c r="E105" s="314">
        <f ca="1">IF(B105="","",IFERROR((MATCH(TRUE,OFFSET(CalculationsAndCharts!$Y$33,E104,0, $C$2-E104,1),0)+E104),""))</f>
        <v>1901</v>
      </c>
      <c r="F105" s="312">
        <f ca="1">IFERROR(OFFSET(CalculationsAndCharts!$B$32, E105,0,1,1),"")</f>
        <v>39086</v>
      </c>
      <c r="G105" s="313">
        <f ca="1">IFERROR(OFFSET(CalculationsAndCharts!$D$32, E105,0,1,1),"")</f>
        <v>52.05</v>
      </c>
      <c r="H105" s="313">
        <f t="shared" ca="1" si="8"/>
        <v>1.6299999999999955</v>
      </c>
      <c r="I105" s="315">
        <f t="shared" ca="1" si="9"/>
        <v>11.000000000000011</v>
      </c>
      <c r="K105" s="311">
        <f ca="1">IFERROR(MATCH(TRUE,OFFSET(CalculationsAndCharts!$Z$33,K104,0, $C$2-K104,1),0)+K104,"")</f>
        <v>1946</v>
      </c>
      <c r="L105" s="312">
        <f ca="1">IFERROR(OFFSET(CalculationsAndCharts!$B$32, K105,0,1,1),"")</f>
        <v>39017</v>
      </c>
      <c r="M105" s="313">
        <f ca="1">IFERROR(OFFSET(CalculationsAndCharts!$D$32, K105,0,1,1),"")</f>
        <v>48.64</v>
      </c>
      <c r="N105" s="314">
        <f ca="1">IF(K105="","",IFERROR(MATCH(TRUE,OFFSET(CalculationsAndCharts!$AB$33,N104,0, $C$2-N104,1),0)+N104,""))</f>
        <v>1932</v>
      </c>
      <c r="O105" s="312">
        <f ca="1">IFERROR(OFFSET(CalculationsAndCharts!$B$32, N105,0,1,1),"")</f>
        <v>39037</v>
      </c>
      <c r="P105" s="313">
        <f ca="1">IFERROR(OFFSET(CalculationsAndCharts!$D$32, N105,0,1,1),"")</f>
        <v>50.42</v>
      </c>
      <c r="Q105" s="313">
        <f t="shared" ca="1" si="10"/>
        <v>-1.7800000000000011</v>
      </c>
      <c r="R105" s="315">
        <f t="shared" ca="1" si="11"/>
        <v>-8.9499999999999851</v>
      </c>
    </row>
    <row r="106" spans="2:18" x14ac:dyDescent="0.25">
      <c r="B106" s="311">
        <f ca="1">IFERROR(MATCH(TRUE,OFFSET(CalculationsAndCharts!$W$33,B105,0, $C$2-B105,1),0)+B105,"")</f>
        <v>1968</v>
      </c>
      <c r="C106" s="312">
        <f ca="1">IFERROR(OFFSET(CalculationsAndCharts!$B$32, B106,0,1,1),"")</f>
        <v>38987</v>
      </c>
      <c r="D106" s="313">
        <f ca="1">IFERROR(OFFSET(CalculationsAndCharts!$D$32, B106,0,1,1),"")</f>
        <v>47.7</v>
      </c>
      <c r="E106" s="314">
        <f ca="1">IF(B106="","",IFERROR((MATCH(TRUE,OFFSET(CalculationsAndCharts!$Y$33,E105,0, $C$2-E105,1),0)+E105),""))</f>
        <v>1946</v>
      </c>
      <c r="F106" s="312">
        <f ca="1">IFERROR(OFFSET(CalculationsAndCharts!$B$32, E106,0,1,1),"")</f>
        <v>39017</v>
      </c>
      <c r="G106" s="313">
        <f ca="1">IFERROR(OFFSET(CalculationsAndCharts!$D$32, E106,0,1,1),"")</f>
        <v>48.64</v>
      </c>
      <c r="H106" s="313">
        <f t="shared" ca="1" si="8"/>
        <v>0.93999999999999773</v>
      </c>
      <c r="I106" s="315">
        <f t="shared" ca="1" si="9"/>
        <v>9.3700000000000152</v>
      </c>
      <c r="K106" s="311">
        <f ca="1">IFERROR(MATCH(TRUE,OFFSET(CalculationsAndCharts!$Z$33,K105,0, $C$2-K105,1),0)+K105,"")</f>
        <v>1976</v>
      </c>
      <c r="L106" s="312">
        <f ca="1">IFERROR(OFFSET(CalculationsAndCharts!$B$32, K106,0,1,1),"")</f>
        <v>38975</v>
      </c>
      <c r="M106" s="313">
        <f ca="1">IFERROR(OFFSET(CalculationsAndCharts!$D$32, K106,0,1,1),"")</f>
        <v>47.06</v>
      </c>
      <c r="N106" s="314">
        <f ca="1">IF(K106="","",IFERROR(MATCH(TRUE,OFFSET(CalculationsAndCharts!$AB$33,N105,0, $C$2-N105,1),0)+N105,""))</f>
        <v>1968</v>
      </c>
      <c r="O106" s="312">
        <f ca="1">IFERROR(OFFSET(CalculationsAndCharts!$B$32, N106,0,1,1),"")</f>
        <v>38987</v>
      </c>
      <c r="P106" s="313">
        <f ca="1">IFERROR(OFFSET(CalculationsAndCharts!$D$32, N106,0,1,1),"")</f>
        <v>47.7</v>
      </c>
      <c r="Q106" s="313">
        <f t="shared" ca="1" si="10"/>
        <v>-0.64000000000000057</v>
      </c>
      <c r="R106" s="315">
        <f t="shared" ca="1" si="11"/>
        <v>-7.1699999999999839</v>
      </c>
    </row>
    <row r="107" spans="2:18" x14ac:dyDescent="0.25">
      <c r="B107" s="311">
        <f ca="1">IFERROR(MATCH(TRUE,OFFSET(CalculationsAndCharts!$W$33,B106,0, $C$2-B106,1),0)+B106,"")</f>
        <v>1997</v>
      </c>
      <c r="C107" s="312">
        <f ca="1">IFERROR(OFFSET(CalculationsAndCharts!$B$32, B107,0,1,1),"")</f>
        <v>38945</v>
      </c>
      <c r="D107" s="313">
        <f ca="1">IFERROR(OFFSET(CalculationsAndCharts!$D$32, B107,0,1,1),"")</f>
        <v>46.5</v>
      </c>
      <c r="E107" s="314">
        <f ca="1">IF(B107="","",IFERROR((MATCH(TRUE,OFFSET(CalculationsAndCharts!$Y$33,E106,0, $C$2-E106,1),0)+E106),""))</f>
        <v>1976</v>
      </c>
      <c r="F107" s="312">
        <f ca="1">IFERROR(OFFSET(CalculationsAndCharts!$B$32, E107,0,1,1),"")</f>
        <v>38975</v>
      </c>
      <c r="G107" s="313">
        <f ca="1">IFERROR(OFFSET(CalculationsAndCharts!$D$32, E107,0,1,1),"")</f>
        <v>47.06</v>
      </c>
      <c r="H107" s="313">
        <f t="shared" ca="1" si="8"/>
        <v>0.56000000000000227</v>
      </c>
      <c r="I107" s="315">
        <f t="shared" ca="1" si="9"/>
        <v>8.4300000000000175</v>
      </c>
      <c r="K107" s="311">
        <f ca="1">IFERROR(MATCH(TRUE,OFFSET(CalculationsAndCharts!$Z$33,K106,0, $C$2-K106,1),0)+K106,"")</f>
        <v>2004</v>
      </c>
      <c r="L107" s="312">
        <f ca="1">IFERROR(OFFSET(CalculationsAndCharts!$B$32, K107,0,1,1),"")</f>
        <v>38936</v>
      </c>
      <c r="M107" s="313">
        <f ca="1">IFERROR(OFFSET(CalculationsAndCharts!$D$32, K107,0,1,1),"")</f>
        <v>44.92</v>
      </c>
      <c r="N107" s="314">
        <f ca="1">IF(K107="","",IFERROR(MATCH(TRUE,OFFSET(CalculationsAndCharts!$AB$33,N106,0, $C$2-N106,1),0)+N106,""))</f>
        <v>1997</v>
      </c>
      <c r="O107" s="312">
        <f ca="1">IFERROR(OFFSET(CalculationsAndCharts!$B$32, N107,0,1,1),"")</f>
        <v>38945</v>
      </c>
      <c r="P107" s="313">
        <f ca="1">IFERROR(OFFSET(CalculationsAndCharts!$D$32, N107,0,1,1),"")</f>
        <v>46.5</v>
      </c>
      <c r="Q107" s="313">
        <f t="shared" ca="1" si="10"/>
        <v>-1.5799999999999983</v>
      </c>
      <c r="R107" s="315">
        <f t="shared" ca="1" si="11"/>
        <v>-6.5299999999999834</v>
      </c>
    </row>
    <row r="108" spans="2:18" x14ac:dyDescent="0.25">
      <c r="B108" s="311">
        <f ca="1">IFERROR(MATCH(TRUE,OFFSET(CalculationsAndCharts!$W$33,B107,0, $C$2-B107,1),0)+B107,"")</f>
        <v>2014</v>
      </c>
      <c r="C108" s="312">
        <f ca="1">IFERROR(OFFSET(CalculationsAndCharts!$B$32, B108,0,1,1),"")</f>
        <v>38922</v>
      </c>
      <c r="D108" s="313">
        <f ca="1">IFERROR(OFFSET(CalculationsAndCharts!$D$32, B108,0,1,1),"")</f>
        <v>44.96</v>
      </c>
      <c r="E108" s="314">
        <f ca="1">IF(B108="","",IFERROR((MATCH(TRUE,OFFSET(CalculationsAndCharts!$Y$33,E107,0, $C$2-E107,1),0)+E107),""))</f>
        <v>2004</v>
      </c>
      <c r="F108" s="312">
        <f ca="1">IFERROR(OFFSET(CalculationsAndCharts!$B$32, E108,0,1,1),"")</f>
        <v>38936</v>
      </c>
      <c r="G108" s="313">
        <f ca="1">IFERROR(OFFSET(CalculationsAndCharts!$D$32, E108,0,1,1),"")</f>
        <v>44.92</v>
      </c>
      <c r="H108" s="313">
        <f t="shared" ca="1" si="8"/>
        <v>-3.9999999999999147E-2</v>
      </c>
      <c r="I108" s="315">
        <f t="shared" ca="1" si="9"/>
        <v>7.8700000000000152</v>
      </c>
      <c r="K108" s="311">
        <f ca="1">IFERROR(MATCH(TRUE,OFFSET(CalculationsAndCharts!$Z$33,K107,0, $C$2-K107,1),0)+K107,"")</f>
        <v>2018</v>
      </c>
      <c r="L108" s="312">
        <f ca="1">IFERROR(OFFSET(CalculationsAndCharts!$B$32, K108,0,1,1),"")</f>
        <v>38916</v>
      </c>
      <c r="M108" s="313">
        <f ca="1">IFERROR(OFFSET(CalculationsAndCharts!$D$32, K108,0,1,1),"")</f>
        <v>43.4</v>
      </c>
      <c r="N108" s="314">
        <f ca="1">IF(K108="","",IFERROR(MATCH(TRUE,OFFSET(CalculationsAndCharts!$AB$33,N107,0, $C$2-N107,1),0)+N107,""))</f>
        <v>2014</v>
      </c>
      <c r="O108" s="312">
        <f ca="1">IFERROR(OFFSET(CalculationsAndCharts!$B$32, N108,0,1,1),"")</f>
        <v>38922</v>
      </c>
      <c r="P108" s="313">
        <f ca="1">IFERROR(OFFSET(CalculationsAndCharts!$D$32, N108,0,1,1),"")</f>
        <v>44.96</v>
      </c>
      <c r="Q108" s="313">
        <f t="shared" ca="1" si="10"/>
        <v>-1.5600000000000023</v>
      </c>
      <c r="R108" s="315">
        <f t="shared" ca="1" si="11"/>
        <v>-4.9499999999999851</v>
      </c>
    </row>
    <row r="109" spans="2:18" x14ac:dyDescent="0.25">
      <c r="B109" s="311">
        <f ca="1">IFERROR(MATCH(TRUE,OFFSET(CalculationsAndCharts!$W$33,B108,0, $C$2-B108,1),0)+B108,"")</f>
        <v>2035</v>
      </c>
      <c r="C109" s="312">
        <f ca="1">IFERROR(OFFSET(CalculationsAndCharts!$B$32, B109,0,1,1),"")</f>
        <v>38890</v>
      </c>
      <c r="D109" s="313">
        <f ca="1">IFERROR(OFFSET(CalculationsAndCharts!$D$32, B109,0,1,1),"")</f>
        <v>44.67</v>
      </c>
      <c r="E109" s="314">
        <f ca="1">IF(B109="","",IFERROR((MATCH(TRUE,OFFSET(CalculationsAndCharts!$Y$33,E108,0, $C$2-E108,1),0)+E108),""))</f>
        <v>2018</v>
      </c>
      <c r="F109" s="312">
        <f ca="1">IFERROR(OFFSET(CalculationsAndCharts!$B$32, E109,0,1,1),"")</f>
        <v>38916</v>
      </c>
      <c r="G109" s="313">
        <f ca="1">IFERROR(OFFSET(CalculationsAndCharts!$D$32, E109,0,1,1),"")</f>
        <v>43.4</v>
      </c>
      <c r="H109" s="313">
        <f t="shared" ca="1" si="8"/>
        <v>-1.2700000000000031</v>
      </c>
      <c r="I109" s="315">
        <f t="shared" ca="1" si="9"/>
        <v>7.9100000000000144</v>
      </c>
      <c r="K109" s="311">
        <f ca="1">IFERROR(MATCH(TRUE,OFFSET(CalculationsAndCharts!$Z$33,K108,0, $C$2-K108,1),0)+K108,"")</f>
        <v>2045</v>
      </c>
      <c r="L109" s="312">
        <f ca="1">IFERROR(OFFSET(CalculationsAndCharts!$B$32, K109,0,1,1),"")</f>
        <v>38876</v>
      </c>
      <c r="M109" s="313">
        <f ca="1">IFERROR(OFFSET(CalculationsAndCharts!$D$32, K109,0,1,1),"")</f>
        <v>44.24</v>
      </c>
      <c r="N109" s="314">
        <f ca="1">IF(K109="","",IFERROR(MATCH(TRUE,OFFSET(CalculationsAndCharts!$AB$33,N108,0, $C$2-N108,1),0)+N108,""))</f>
        <v>2035</v>
      </c>
      <c r="O109" s="312">
        <f ca="1">IFERROR(OFFSET(CalculationsAndCharts!$B$32, N109,0,1,1),"")</f>
        <v>38890</v>
      </c>
      <c r="P109" s="313">
        <f ca="1">IFERROR(OFFSET(CalculationsAndCharts!$D$32, N109,0,1,1),"")</f>
        <v>44.67</v>
      </c>
      <c r="Q109" s="313">
        <f t="shared" ca="1" si="10"/>
        <v>-0.42999999999999972</v>
      </c>
      <c r="R109" s="315">
        <f t="shared" ca="1" si="11"/>
        <v>-3.3899999999999828</v>
      </c>
    </row>
    <row r="110" spans="2:18" x14ac:dyDescent="0.25">
      <c r="B110" s="311">
        <f ca="1">IFERROR(MATCH(TRUE,OFFSET(CalculationsAndCharts!$W$33,B109,0, $C$2-B109,1),0)+B109,"")</f>
        <v>2047</v>
      </c>
      <c r="C110" s="312">
        <f ca="1">IFERROR(OFFSET(CalculationsAndCharts!$B$32, B110,0,1,1),"")</f>
        <v>38874</v>
      </c>
      <c r="D110" s="313">
        <f ca="1">IFERROR(OFFSET(CalculationsAndCharts!$D$32, B110,0,1,1),"")</f>
        <v>45.6</v>
      </c>
      <c r="E110" s="314">
        <f ca="1">IF(B110="","",IFERROR((MATCH(TRUE,OFFSET(CalculationsAndCharts!$Y$33,E109,0, $C$2-E109,1),0)+E109),""))</f>
        <v>2045</v>
      </c>
      <c r="F110" s="312">
        <f ca="1">IFERROR(OFFSET(CalculationsAndCharts!$B$32, E110,0,1,1),"")</f>
        <v>38876</v>
      </c>
      <c r="G110" s="313">
        <f ca="1">IFERROR(OFFSET(CalculationsAndCharts!$D$32, E110,0,1,1),"")</f>
        <v>44.24</v>
      </c>
      <c r="H110" s="313">
        <f t="shared" ca="1" si="8"/>
        <v>-1.3599999999999994</v>
      </c>
      <c r="I110" s="315">
        <f t="shared" ca="1" si="9"/>
        <v>9.1800000000000175</v>
      </c>
      <c r="K110" s="311">
        <f ca="1">IFERROR(MATCH(TRUE,OFFSET(CalculationsAndCharts!$Z$33,K109,0, $C$2-K109,1),0)+K109,"")</f>
        <v>2058</v>
      </c>
      <c r="L110" s="312">
        <f ca="1">IFERROR(OFFSET(CalculationsAndCharts!$B$32, K110,0,1,1),"")</f>
        <v>38856</v>
      </c>
      <c r="M110" s="313">
        <f ca="1">IFERROR(OFFSET(CalculationsAndCharts!$D$32, K110,0,1,1),"")</f>
        <v>45.77</v>
      </c>
      <c r="N110" s="314">
        <f ca="1">IF(K110="","",IFERROR(MATCH(TRUE,OFFSET(CalculationsAndCharts!$AB$33,N109,0, $C$2-N109,1),0)+N109,""))</f>
        <v>2047</v>
      </c>
      <c r="O110" s="312">
        <f ca="1">IFERROR(OFFSET(CalculationsAndCharts!$B$32, N110,0,1,1),"")</f>
        <v>38874</v>
      </c>
      <c r="P110" s="313">
        <f ca="1">IFERROR(OFFSET(CalculationsAndCharts!$D$32, N110,0,1,1),"")</f>
        <v>45.6</v>
      </c>
      <c r="Q110" s="313">
        <f t="shared" ca="1" si="10"/>
        <v>0.17000000000000171</v>
      </c>
      <c r="R110" s="315">
        <f t="shared" ca="1" si="11"/>
        <v>-2.9599999999999831</v>
      </c>
    </row>
    <row r="111" spans="2:18" x14ac:dyDescent="0.25">
      <c r="B111" s="311">
        <f ca="1">IFERROR(MATCH(TRUE,OFFSET(CalculationsAndCharts!$W$33,B110,0, $C$2-B110,1),0)+B110,"")</f>
        <v>2077</v>
      </c>
      <c r="C111" s="312">
        <f ca="1">IFERROR(OFFSET(CalculationsAndCharts!$B$32, B111,0,1,1),"")</f>
        <v>38831</v>
      </c>
      <c r="D111" s="313">
        <f ca="1">IFERROR(OFFSET(CalculationsAndCharts!$D$32, B111,0,1,1),"")</f>
        <v>45.31</v>
      </c>
      <c r="E111" s="314">
        <f ca="1">IF(B111="","",IFERROR((MATCH(TRUE,OFFSET(CalculationsAndCharts!$Y$33,E110,0, $C$2-E110,1),0)+E110),""))</f>
        <v>2058</v>
      </c>
      <c r="F111" s="312">
        <f ca="1">IFERROR(OFFSET(CalculationsAndCharts!$B$32, E111,0,1,1),"")</f>
        <v>38856</v>
      </c>
      <c r="G111" s="313">
        <f ca="1">IFERROR(OFFSET(CalculationsAndCharts!$D$32, E111,0,1,1),"")</f>
        <v>45.77</v>
      </c>
      <c r="H111" s="313">
        <f t="shared" ca="1" si="8"/>
        <v>0.46000000000000085</v>
      </c>
      <c r="I111" s="315">
        <f t="shared" ca="1" si="9"/>
        <v>10.540000000000017</v>
      </c>
      <c r="K111" s="311">
        <f ca="1">IFERROR(MATCH(TRUE,OFFSET(CalculationsAndCharts!$Z$33,K110,0, $C$2-K110,1),0)+K110,"")</f>
        <v>2085</v>
      </c>
      <c r="L111" s="312">
        <f ca="1">IFERROR(OFFSET(CalculationsAndCharts!$B$32, K111,0,1,1),"")</f>
        <v>38818</v>
      </c>
      <c r="M111" s="313">
        <f ca="1">IFERROR(OFFSET(CalculationsAndCharts!$D$32, K111,0,1,1),"")</f>
        <v>44.67</v>
      </c>
      <c r="N111" s="314">
        <f ca="1">IF(K111="","",IFERROR(MATCH(TRUE,OFFSET(CalculationsAndCharts!$AB$33,N110,0, $C$2-N110,1),0)+N110,""))</f>
        <v>2077</v>
      </c>
      <c r="O111" s="312">
        <f ca="1">IFERROR(OFFSET(CalculationsAndCharts!$B$32, N111,0,1,1),"")</f>
        <v>38831</v>
      </c>
      <c r="P111" s="313">
        <f ca="1">IFERROR(OFFSET(CalculationsAndCharts!$D$32, N111,0,1,1),"")</f>
        <v>45.31</v>
      </c>
      <c r="Q111" s="313">
        <f t="shared" ca="1" si="10"/>
        <v>-0.64000000000000057</v>
      </c>
      <c r="R111" s="315">
        <f t="shared" ca="1" si="11"/>
        <v>-3.1299999999999848</v>
      </c>
    </row>
    <row r="112" spans="2:18" x14ac:dyDescent="0.25">
      <c r="B112" s="311">
        <f ca="1">IFERROR(MATCH(TRUE,OFFSET(CalculationsAndCharts!$W$33,B111,0, $C$2-B111,1),0)+B111,"")</f>
        <v>2137</v>
      </c>
      <c r="C112" s="312">
        <f ca="1">IFERROR(OFFSET(CalculationsAndCharts!$B$32, B112,0,1,1),"")</f>
        <v>38743</v>
      </c>
      <c r="D112" s="313">
        <f ca="1">IFERROR(OFFSET(CalculationsAndCharts!$D$32, B112,0,1,1),"")</f>
        <v>41</v>
      </c>
      <c r="E112" s="314">
        <f ca="1">IF(B112="","",IFERROR((MATCH(TRUE,OFFSET(CalculationsAndCharts!$Y$33,E111,0, $C$2-E111,1),0)+E111),""))</f>
        <v>2085</v>
      </c>
      <c r="F112" s="312">
        <f ca="1">IFERROR(OFFSET(CalculationsAndCharts!$B$32, E112,0,1,1),"")</f>
        <v>38818</v>
      </c>
      <c r="G112" s="313">
        <f ca="1">IFERROR(OFFSET(CalculationsAndCharts!$D$32, E112,0,1,1),"")</f>
        <v>44.67</v>
      </c>
      <c r="H112" s="313">
        <f t="shared" ca="1" si="8"/>
        <v>3.6700000000000017</v>
      </c>
      <c r="I112" s="315">
        <f t="shared" ca="1" si="9"/>
        <v>10.080000000000016</v>
      </c>
      <c r="K112" s="311">
        <f ca="1">IFERROR(MATCH(TRUE,OFFSET(CalculationsAndCharts!$Z$33,K111,0, $C$2-K111,1),0)+K111,"")</f>
        <v>2139</v>
      </c>
      <c r="L112" s="312">
        <f ca="1">IFERROR(OFFSET(CalculationsAndCharts!$B$32, K112,0,1,1),"")</f>
        <v>38741</v>
      </c>
      <c r="M112" s="313">
        <f ca="1">IFERROR(OFFSET(CalculationsAndCharts!$D$32, K112,0,1,1),"")</f>
        <v>40.4</v>
      </c>
      <c r="N112" s="314">
        <f ca="1">IF(K112="","",IFERROR(MATCH(TRUE,OFFSET(CalculationsAndCharts!$AB$33,N111,0, $C$2-N111,1),0)+N111,""))</f>
        <v>2137</v>
      </c>
      <c r="O112" s="312">
        <f ca="1">IFERROR(OFFSET(CalculationsAndCharts!$B$32, N112,0,1,1),"")</f>
        <v>38743</v>
      </c>
      <c r="P112" s="313">
        <f ca="1">IFERROR(OFFSET(CalculationsAndCharts!$D$32, N112,0,1,1),"")</f>
        <v>41</v>
      </c>
      <c r="Q112" s="313">
        <f t="shared" ca="1" si="10"/>
        <v>-0.60000000000000142</v>
      </c>
      <c r="R112" s="315">
        <f t="shared" ca="1" si="11"/>
        <v>-2.4899999999999842</v>
      </c>
    </row>
    <row r="113" spans="2:18" x14ac:dyDescent="0.25">
      <c r="B113" s="311">
        <f ca="1">IFERROR(MATCH(TRUE,OFFSET(CalculationsAndCharts!$W$33,B112,0, $C$2-B112,1),0)+B112,"")</f>
        <v>2184</v>
      </c>
      <c r="C113" s="312">
        <f ca="1">IFERROR(OFFSET(CalculationsAndCharts!$B$32, B113,0,1,1),"")</f>
        <v>38672</v>
      </c>
      <c r="D113" s="313">
        <f ca="1">IFERROR(OFFSET(CalculationsAndCharts!$D$32, B113,0,1,1),"")</f>
        <v>37.44</v>
      </c>
      <c r="E113" s="314">
        <f ca="1">IF(B113="","",IFERROR((MATCH(TRUE,OFFSET(CalculationsAndCharts!$Y$33,E112,0, $C$2-E112,1),0)+E112),""))</f>
        <v>2139</v>
      </c>
      <c r="F113" s="312">
        <f ca="1">IFERROR(OFFSET(CalculationsAndCharts!$B$32, E113,0,1,1),"")</f>
        <v>38741</v>
      </c>
      <c r="G113" s="313">
        <f ca="1">IFERROR(OFFSET(CalculationsAndCharts!$D$32, E113,0,1,1),"")</f>
        <v>40.4</v>
      </c>
      <c r="H113" s="313">
        <f t="shared" ca="1" si="8"/>
        <v>2.9600000000000009</v>
      </c>
      <c r="I113" s="315">
        <f t="shared" ca="1" si="9"/>
        <v>6.4100000000000144</v>
      </c>
      <c r="K113" s="311">
        <f ca="1">IFERROR(MATCH(TRUE,OFFSET(CalculationsAndCharts!$Z$33,K112,0, $C$2-K112,1),0)+K112,"")</f>
        <v>2185</v>
      </c>
      <c r="L113" s="312">
        <f ca="1">IFERROR(OFFSET(CalculationsAndCharts!$B$32, K113,0,1,1),"")</f>
        <v>38671</v>
      </c>
      <c r="M113" s="313">
        <f ca="1">IFERROR(OFFSET(CalculationsAndCharts!$D$32, K113,0,1,1),"")</f>
        <v>37.590000000000003</v>
      </c>
      <c r="N113" s="314">
        <f ca="1">IF(K113="","",IFERROR(MATCH(TRUE,OFFSET(CalculationsAndCharts!$AB$33,N112,0, $C$2-N112,1),0)+N112,""))</f>
        <v>2184</v>
      </c>
      <c r="O113" s="312">
        <f ca="1">IFERROR(OFFSET(CalculationsAndCharts!$B$32, N113,0,1,1),"")</f>
        <v>38672</v>
      </c>
      <c r="P113" s="313">
        <f ca="1">IFERROR(OFFSET(CalculationsAndCharts!$D$32, N113,0,1,1),"")</f>
        <v>37.44</v>
      </c>
      <c r="Q113" s="313">
        <f t="shared" ca="1" si="10"/>
        <v>0.15000000000000568</v>
      </c>
      <c r="R113" s="315">
        <f t="shared" ca="1" si="11"/>
        <v>-1.8899999999999828</v>
      </c>
    </row>
    <row r="114" spans="2:18" x14ac:dyDescent="0.25">
      <c r="B114" s="311">
        <f ca="1">IFERROR(MATCH(TRUE,OFFSET(CalculationsAndCharts!$W$33,B113,0, $C$2-B113,1),0)+B113,"")</f>
        <v>2195</v>
      </c>
      <c r="C114" s="312">
        <f ca="1">IFERROR(OFFSET(CalculationsAndCharts!$B$32, B114,0,1,1),"")</f>
        <v>38657</v>
      </c>
      <c r="D114" s="313">
        <f ca="1">IFERROR(OFFSET(CalculationsAndCharts!$D$32, B114,0,1,1),"")</f>
        <v>36.99</v>
      </c>
      <c r="E114" s="314">
        <f ca="1">IF(B114="","",IFERROR((MATCH(TRUE,OFFSET(CalculationsAndCharts!$Y$33,E113,0, $C$2-E113,1),0)+E113),""))</f>
        <v>2185</v>
      </c>
      <c r="F114" s="312">
        <f ca="1">IFERROR(OFFSET(CalculationsAndCharts!$B$32, E114,0,1,1),"")</f>
        <v>38671</v>
      </c>
      <c r="G114" s="313">
        <f ca="1">IFERROR(OFFSET(CalculationsAndCharts!$D$32, E114,0,1,1),"")</f>
        <v>37.590000000000003</v>
      </c>
      <c r="H114" s="313">
        <f t="shared" ca="1" si="8"/>
        <v>0.60000000000000142</v>
      </c>
      <c r="I114" s="315">
        <f t="shared" ca="1" si="9"/>
        <v>3.4500000000000135</v>
      </c>
      <c r="K114" s="311">
        <f ca="1">IFERROR(MATCH(TRUE,OFFSET(CalculationsAndCharts!$Z$33,K113,0, $C$2-K113,1),0)+K113,"")</f>
        <v>2196</v>
      </c>
      <c r="L114" s="312">
        <f ca="1">IFERROR(OFFSET(CalculationsAndCharts!$B$32, K114,0,1,1),"")</f>
        <v>38656</v>
      </c>
      <c r="M114" s="313">
        <f ca="1">IFERROR(OFFSET(CalculationsAndCharts!$D$32, K114,0,1,1),"")</f>
        <v>37.46</v>
      </c>
      <c r="N114" s="314">
        <f ca="1">IF(K114="","",IFERROR(MATCH(TRUE,OFFSET(CalculationsAndCharts!$AB$33,N113,0, $C$2-N113,1),0)+N113,""))</f>
        <v>2195</v>
      </c>
      <c r="O114" s="312">
        <f ca="1">IFERROR(OFFSET(CalculationsAndCharts!$B$32, N114,0,1,1),"")</f>
        <v>38657</v>
      </c>
      <c r="P114" s="313">
        <f ca="1">IFERROR(OFFSET(CalculationsAndCharts!$D$32, N114,0,1,1),"")</f>
        <v>36.99</v>
      </c>
      <c r="Q114" s="313">
        <f t="shared" ca="1" si="10"/>
        <v>0.46999999999999886</v>
      </c>
      <c r="R114" s="315">
        <f t="shared" ca="1" si="11"/>
        <v>-2.0399999999999885</v>
      </c>
    </row>
    <row r="115" spans="2:18" x14ac:dyDescent="0.25">
      <c r="B115" s="311">
        <f ca="1">IFERROR(MATCH(TRUE,OFFSET(CalculationsAndCharts!$W$33,B114,0, $C$2-B114,1),0)+B114,"")</f>
        <v>2202</v>
      </c>
      <c r="C115" s="312">
        <f ca="1">IFERROR(OFFSET(CalculationsAndCharts!$B$32, B115,0,1,1),"")</f>
        <v>38646</v>
      </c>
      <c r="D115" s="313">
        <f ca="1">IFERROR(OFFSET(CalculationsAndCharts!$D$32, B115,0,1,1),"")</f>
        <v>37.26</v>
      </c>
      <c r="E115" s="314">
        <f ca="1">IF(B115="","",IFERROR((MATCH(TRUE,OFFSET(CalculationsAndCharts!$Y$33,E114,0, $C$2-E114,1),0)+E114),""))</f>
        <v>2196</v>
      </c>
      <c r="F115" s="312">
        <f ca="1">IFERROR(OFFSET(CalculationsAndCharts!$B$32, E115,0,1,1),"")</f>
        <v>38656</v>
      </c>
      <c r="G115" s="313">
        <f ca="1">IFERROR(OFFSET(CalculationsAndCharts!$D$32, E115,0,1,1),"")</f>
        <v>37.46</v>
      </c>
      <c r="H115" s="313">
        <f t="shared" ca="1" si="8"/>
        <v>0.20000000000000284</v>
      </c>
      <c r="I115" s="315">
        <f t="shared" ca="1" si="9"/>
        <v>2.8500000000000121</v>
      </c>
      <c r="K115" s="311">
        <f ca="1">IFERROR(MATCH(TRUE,OFFSET(CalculationsAndCharts!$Z$33,K114,0, $C$2-K114,1),0)+K114,"")</f>
        <v>2212</v>
      </c>
      <c r="L115" s="312">
        <f ca="1">IFERROR(OFFSET(CalculationsAndCharts!$B$32, K115,0,1,1),"")</f>
        <v>38632</v>
      </c>
      <c r="M115" s="313">
        <f ca="1">IFERROR(OFFSET(CalculationsAndCharts!$D$32, K115,0,1,1),"")</f>
        <v>37.020000000000003</v>
      </c>
      <c r="N115" s="314">
        <f ca="1">IF(K115="","",IFERROR(MATCH(TRUE,OFFSET(CalculationsAndCharts!$AB$33,N114,0, $C$2-N114,1),0)+N114,""))</f>
        <v>2202</v>
      </c>
      <c r="O115" s="312">
        <f ca="1">IFERROR(OFFSET(CalculationsAndCharts!$B$32, N115,0,1,1),"")</f>
        <v>38646</v>
      </c>
      <c r="P115" s="313">
        <f ca="1">IFERROR(OFFSET(CalculationsAndCharts!$D$32, N115,0,1,1),"")</f>
        <v>37.26</v>
      </c>
      <c r="Q115" s="313">
        <f t="shared" ca="1" si="10"/>
        <v>-0.23999999999999488</v>
      </c>
      <c r="R115" s="315">
        <f t="shared" ca="1" si="11"/>
        <v>-2.5099999999999874</v>
      </c>
    </row>
    <row r="116" spans="2:18" x14ac:dyDescent="0.25">
      <c r="B116" s="311">
        <f ca="1">IFERROR(MATCH(TRUE,OFFSET(CalculationsAndCharts!$W$33,B115,0, $C$2-B115,1),0)+B115,"")</f>
        <v>2215</v>
      </c>
      <c r="C116" s="312">
        <f ca="1">IFERROR(OFFSET(CalculationsAndCharts!$B$32, B116,0,1,1),"")</f>
        <v>38629</v>
      </c>
      <c r="D116" s="313">
        <f ca="1">IFERROR(OFFSET(CalculationsAndCharts!$D$32, B116,0,1,1),"")</f>
        <v>37.74</v>
      </c>
      <c r="E116" s="314">
        <f ca="1">IF(B116="","",IFERROR((MATCH(TRUE,OFFSET(CalculationsAndCharts!$Y$33,E115,0, $C$2-E115,1),0)+E115),""))</f>
        <v>2212</v>
      </c>
      <c r="F116" s="312">
        <f ca="1">IFERROR(OFFSET(CalculationsAndCharts!$B$32, E116,0,1,1),"")</f>
        <v>38632</v>
      </c>
      <c r="G116" s="313">
        <f ca="1">IFERROR(OFFSET(CalculationsAndCharts!$D$32, E116,0,1,1),"")</f>
        <v>37.020000000000003</v>
      </c>
      <c r="H116" s="313">
        <f t="shared" ca="1" si="8"/>
        <v>-0.71999999999999886</v>
      </c>
      <c r="I116" s="315">
        <f t="shared" ca="1" si="9"/>
        <v>2.6500000000000092</v>
      </c>
      <c r="K116" s="311">
        <f ca="1">IFERROR(MATCH(TRUE,OFFSET(CalculationsAndCharts!$Z$33,K115,0, $C$2-K115,1),0)+K115,"")</f>
        <v>2231</v>
      </c>
      <c r="L116" s="312">
        <f ca="1">IFERROR(OFFSET(CalculationsAndCharts!$B$32, K116,0,1,1),"")</f>
        <v>38607</v>
      </c>
      <c r="M116" s="313">
        <f ca="1">IFERROR(OFFSET(CalculationsAndCharts!$D$32, K116,0,1,1),"")</f>
        <v>39.04</v>
      </c>
      <c r="N116" s="314">
        <f ca="1">IF(K116="","",IFERROR(MATCH(TRUE,OFFSET(CalculationsAndCharts!$AB$33,N115,0, $C$2-N115,1),0)+N115,""))</f>
        <v>2215</v>
      </c>
      <c r="O116" s="312">
        <f ca="1">IFERROR(OFFSET(CalculationsAndCharts!$B$32, N116,0,1,1),"")</f>
        <v>38629</v>
      </c>
      <c r="P116" s="313">
        <f ca="1">IFERROR(OFFSET(CalculationsAndCharts!$D$32, N116,0,1,1),"")</f>
        <v>37.74</v>
      </c>
      <c r="Q116" s="313">
        <f t="shared" ca="1" si="10"/>
        <v>1.2999999999999972</v>
      </c>
      <c r="R116" s="315">
        <f t="shared" ca="1" si="11"/>
        <v>-2.2699999999999925</v>
      </c>
    </row>
    <row r="117" spans="2:18" x14ac:dyDescent="0.25">
      <c r="B117" s="311">
        <f ca="1">IFERROR(MATCH(TRUE,OFFSET(CalculationsAndCharts!$W$33,B116,0, $C$2-B116,1),0)+B116,"")</f>
        <v>2234</v>
      </c>
      <c r="C117" s="312">
        <f ca="1">IFERROR(OFFSET(CalculationsAndCharts!$B$32, B117,0,1,1),"")</f>
        <v>38602</v>
      </c>
      <c r="D117" s="313">
        <f ca="1">IFERROR(OFFSET(CalculationsAndCharts!$D$32, B117,0,1,1),"")</f>
        <v>39.5</v>
      </c>
      <c r="E117" s="314">
        <f ca="1">IF(B117="","",IFERROR((MATCH(TRUE,OFFSET(CalculationsAndCharts!$Y$33,E116,0, $C$2-E116,1),0)+E116),""))</f>
        <v>2231</v>
      </c>
      <c r="F117" s="312">
        <f ca="1">IFERROR(OFFSET(CalculationsAndCharts!$B$32, E117,0,1,1),"")</f>
        <v>38607</v>
      </c>
      <c r="G117" s="313">
        <f ca="1">IFERROR(OFFSET(CalculationsAndCharts!$D$32, E117,0,1,1),"")</f>
        <v>39.04</v>
      </c>
      <c r="H117" s="313">
        <f t="shared" ca="1" si="8"/>
        <v>-0.46000000000000085</v>
      </c>
      <c r="I117" s="315">
        <f t="shared" ca="1" si="9"/>
        <v>3.3700000000000081</v>
      </c>
      <c r="K117" s="311">
        <f ca="1">IFERROR(MATCH(TRUE,OFFSET(CalculationsAndCharts!$Z$33,K116,0, $C$2-K116,1),0)+K116,"")</f>
        <v>2235</v>
      </c>
      <c r="L117" s="312">
        <f ca="1">IFERROR(OFFSET(CalculationsAndCharts!$B$32, K117,0,1,1),"")</f>
        <v>38601</v>
      </c>
      <c r="M117" s="313">
        <f ca="1">IFERROR(OFFSET(CalculationsAndCharts!$D$32, K117,0,1,1),"")</f>
        <v>39.340000000000003</v>
      </c>
      <c r="N117" s="314">
        <f ca="1">IF(K117="","",IFERROR(MATCH(TRUE,OFFSET(CalculationsAndCharts!$AB$33,N116,0, $C$2-N116,1),0)+N116,""))</f>
        <v>2234</v>
      </c>
      <c r="O117" s="312">
        <f ca="1">IFERROR(OFFSET(CalculationsAndCharts!$B$32, N117,0,1,1),"")</f>
        <v>38602</v>
      </c>
      <c r="P117" s="313">
        <f ca="1">IFERROR(OFFSET(CalculationsAndCharts!$D$32, N117,0,1,1),"")</f>
        <v>39.5</v>
      </c>
      <c r="Q117" s="313">
        <f t="shared" ca="1" si="10"/>
        <v>-0.15999999999999659</v>
      </c>
      <c r="R117" s="315">
        <f t="shared" ca="1" si="11"/>
        <v>-3.5699999999999896</v>
      </c>
    </row>
    <row r="118" spans="2:18" x14ac:dyDescent="0.25">
      <c r="B118" s="311">
        <f ca="1">IFERROR(MATCH(TRUE,OFFSET(CalculationsAndCharts!$W$33,B117,0, $C$2-B117,1),0)+B117,"")</f>
        <v>2236</v>
      </c>
      <c r="C118" s="312">
        <f ca="1">IFERROR(OFFSET(CalculationsAndCharts!$B$32, B118,0,1,1),"")</f>
        <v>38597</v>
      </c>
      <c r="D118" s="313">
        <f ca="1">IFERROR(OFFSET(CalculationsAndCharts!$D$32, B118,0,1,1),"")</f>
        <v>39.4</v>
      </c>
      <c r="E118" s="314">
        <f ca="1">IF(B118="","",IFERROR((MATCH(TRUE,OFFSET(CalculationsAndCharts!$Y$33,E117,0, $C$2-E117,1),0)+E117),""))</f>
        <v>2235</v>
      </c>
      <c r="F118" s="312">
        <f ca="1">IFERROR(OFFSET(CalculationsAndCharts!$B$32, E118,0,1,1),"")</f>
        <v>38601</v>
      </c>
      <c r="G118" s="313">
        <f ca="1">IFERROR(OFFSET(CalculationsAndCharts!$D$32, E118,0,1,1),"")</f>
        <v>39.340000000000003</v>
      </c>
      <c r="H118" s="313">
        <f t="shared" ca="1" si="8"/>
        <v>-5.9999999999995168E-2</v>
      </c>
      <c r="I118" s="315">
        <f t="shared" ca="1" si="9"/>
        <v>3.830000000000009</v>
      </c>
      <c r="K118" s="311">
        <f ca="1">IFERROR(MATCH(TRUE,OFFSET(CalculationsAndCharts!$Z$33,K117,0, $C$2-K117,1),0)+K117,"")</f>
        <v>2242</v>
      </c>
      <c r="L118" s="312">
        <f ca="1">IFERROR(OFFSET(CalculationsAndCharts!$B$32, K118,0,1,1),"")</f>
        <v>38589</v>
      </c>
      <c r="M118" s="313">
        <f ca="1">IFERROR(OFFSET(CalculationsAndCharts!$D$32, K118,0,1,1),"")</f>
        <v>39.380000000000003</v>
      </c>
      <c r="N118" s="314">
        <f ca="1">IF(K118="","",IFERROR(MATCH(TRUE,OFFSET(CalculationsAndCharts!$AB$33,N117,0, $C$2-N117,1),0)+N117,""))</f>
        <v>2236</v>
      </c>
      <c r="O118" s="312">
        <f ca="1">IFERROR(OFFSET(CalculationsAndCharts!$B$32, N118,0,1,1),"")</f>
        <v>38597</v>
      </c>
      <c r="P118" s="313">
        <f ca="1">IFERROR(OFFSET(CalculationsAndCharts!$D$32, N118,0,1,1),"")</f>
        <v>39.4</v>
      </c>
      <c r="Q118" s="313">
        <f t="shared" ca="1" si="10"/>
        <v>-1.9999999999996021E-2</v>
      </c>
      <c r="R118" s="315">
        <f t="shared" ca="1" si="11"/>
        <v>-3.409999999999993</v>
      </c>
    </row>
    <row r="119" spans="2:18" x14ac:dyDescent="0.25">
      <c r="B119" s="311">
        <f ca="1">IFERROR(MATCH(TRUE,OFFSET(CalculationsAndCharts!$W$33,B118,0, $C$2-B118,1),0)+B118,"")</f>
        <v>2250</v>
      </c>
      <c r="C119" s="312">
        <f ca="1">IFERROR(OFFSET(CalculationsAndCharts!$B$32, B119,0,1,1),"")</f>
        <v>38579</v>
      </c>
      <c r="D119" s="313">
        <f ca="1">IFERROR(OFFSET(CalculationsAndCharts!$D$32, B119,0,1,1),"")</f>
        <v>39.5</v>
      </c>
      <c r="E119" s="314">
        <f ca="1">IF(B119="","",IFERROR((MATCH(TRUE,OFFSET(CalculationsAndCharts!$Y$33,E118,0, $C$2-E118,1),0)+E118),""))</f>
        <v>2242</v>
      </c>
      <c r="F119" s="312">
        <f ca="1">IFERROR(OFFSET(CalculationsAndCharts!$B$32, E119,0,1,1),"")</f>
        <v>38589</v>
      </c>
      <c r="G119" s="313">
        <f ca="1">IFERROR(OFFSET(CalculationsAndCharts!$D$32, E119,0,1,1),"")</f>
        <v>39.380000000000003</v>
      </c>
      <c r="H119" s="313">
        <f t="shared" ca="1" si="8"/>
        <v>-0.11999999999999744</v>
      </c>
      <c r="I119" s="315">
        <f t="shared" ca="1" si="9"/>
        <v>3.8900000000000041</v>
      </c>
      <c r="K119" s="311">
        <f ca="1">IFERROR(MATCH(TRUE,OFFSET(CalculationsAndCharts!$Z$33,K118,0, $C$2-K118,1),0)+K118,"")</f>
        <v>2259</v>
      </c>
      <c r="L119" s="312">
        <f ca="1">IFERROR(OFFSET(CalculationsAndCharts!$B$32, K119,0,1,1),"")</f>
        <v>38566</v>
      </c>
      <c r="M119" s="313">
        <f ca="1">IFERROR(OFFSET(CalculationsAndCharts!$D$32, K119,0,1,1),"")</f>
        <v>39.36</v>
      </c>
      <c r="N119" s="314">
        <f ca="1">IF(K119="","",IFERROR(MATCH(TRUE,OFFSET(CalculationsAndCharts!$AB$33,N118,0, $C$2-N118,1),0)+N118,""))</f>
        <v>2250</v>
      </c>
      <c r="O119" s="312">
        <f ca="1">IFERROR(OFFSET(CalculationsAndCharts!$B$32, N119,0,1,1),"")</f>
        <v>38579</v>
      </c>
      <c r="P119" s="313">
        <f ca="1">IFERROR(OFFSET(CalculationsAndCharts!$D$32, N119,0,1,1),"")</f>
        <v>39.5</v>
      </c>
      <c r="Q119" s="313">
        <f t="shared" ca="1" si="10"/>
        <v>-0.14000000000000057</v>
      </c>
      <c r="R119" s="315">
        <f t="shared" ca="1" si="11"/>
        <v>-3.389999999999997</v>
      </c>
    </row>
    <row r="120" spans="2:18" x14ac:dyDescent="0.25">
      <c r="B120" s="311">
        <f ca="1">IFERROR(MATCH(TRUE,OFFSET(CalculationsAndCharts!$W$33,B119,0, $C$2-B119,1),0)+B119,"")</f>
        <v>2261</v>
      </c>
      <c r="C120" s="312">
        <f ca="1">IFERROR(OFFSET(CalculationsAndCharts!$B$32, B120,0,1,1),"")</f>
        <v>38562</v>
      </c>
      <c r="D120" s="313">
        <f ca="1">IFERROR(OFFSET(CalculationsAndCharts!$D$32, B120,0,1,1),"")</f>
        <v>39.78</v>
      </c>
      <c r="E120" s="314">
        <f ca="1">IF(B120="","",IFERROR((MATCH(TRUE,OFFSET(CalculationsAndCharts!$Y$33,E119,0, $C$2-E119,1),0)+E119),""))</f>
        <v>2259</v>
      </c>
      <c r="F120" s="312">
        <f ca="1">IFERROR(OFFSET(CalculationsAndCharts!$B$32, E120,0,1,1),"")</f>
        <v>38566</v>
      </c>
      <c r="G120" s="313">
        <f ca="1">IFERROR(OFFSET(CalculationsAndCharts!$D$32, E120,0,1,1),"")</f>
        <v>39.36</v>
      </c>
      <c r="H120" s="313">
        <f t="shared" ca="1" si="8"/>
        <v>-0.42000000000000171</v>
      </c>
      <c r="I120" s="315">
        <f t="shared" ca="1" si="9"/>
        <v>4.0100000000000016</v>
      </c>
      <c r="K120" s="311">
        <f ca="1">IFERROR(MATCH(TRUE,OFFSET(CalculationsAndCharts!$Z$33,K119,0, $C$2-K119,1),0)+K119,"")</f>
        <v>2264</v>
      </c>
      <c r="L120" s="312">
        <f ca="1">IFERROR(OFFSET(CalculationsAndCharts!$B$32, K120,0,1,1),"")</f>
        <v>38559</v>
      </c>
      <c r="M120" s="313">
        <f ca="1">IFERROR(OFFSET(CalculationsAndCharts!$D$32, K120,0,1,1),"")</f>
        <v>39.65</v>
      </c>
      <c r="N120" s="314">
        <f ca="1">IF(K120="","",IFERROR(MATCH(TRUE,OFFSET(CalculationsAndCharts!$AB$33,N119,0, $C$2-N119,1),0)+N119,""))</f>
        <v>2261</v>
      </c>
      <c r="O120" s="312">
        <f ca="1">IFERROR(OFFSET(CalculationsAndCharts!$B$32, N120,0,1,1),"")</f>
        <v>38562</v>
      </c>
      <c r="P120" s="313">
        <f ca="1">IFERROR(OFFSET(CalculationsAndCharts!$D$32, N120,0,1,1),"")</f>
        <v>39.78</v>
      </c>
      <c r="Q120" s="313">
        <f t="shared" ca="1" si="10"/>
        <v>-0.13000000000000256</v>
      </c>
      <c r="R120" s="315">
        <f t="shared" ca="1" si="11"/>
        <v>-3.2499999999999964</v>
      </c>
    </row>
    <row r="121" spans="2:18" x14ac:dyDescent="0.25">
      <c r="B121" s="311">
        <f ca="1">IFERROR(MATCH(TRUE,OFFSET(CalculationsAndCharts!$W$33,B120,0, $C$2-B120,1),0)+B120,"")</f>
        <v>2278</v>
      </c>
      <c r="C121" s="312">
        <f ca="1">IFERROR(OFFSET(CalculationsAndCharts!$B$32, B121,0,1,1),"")</f>
        <v>38539</v>
      </c>
      <c r="D121" s="313">
        <f ca="1">IFERROR(OFFSET(CalculationsAndCharts!$D$32, B121,0,1,1),"")</f>
        <v>39.4</v>
      </c>
      <c r="E121" s="314">
        <f ca="1">IF(B121="","",IFERROR((MATCH(TRUE,OFFSET(CalculationsAndCharts!$Y$33,E120,0, $C$2-E120,1),0)+E120),""))</f>
        <v>2264</v>
      </c>
      <c r="F121" s="312">
        <f ca="1">IFERROR(OFFSET(CalculationsAndCharts!$B$32, E121,0,1,1),"")</f>
        <v>38559</v>
      </c>
      <c r="G121" s="313">
        <f ca="1">IFERROR(OFFSET(CalculationsAndCharts!$D$32, E121,0,1,1),"")</f>
        <v>39.65</v>
      </c>
      <c r="H121" s="313">
        <f t="shared" ca="1" si="8"/>
        <v>0.25</v>
      </c>
      <c r="I121" s="315">
        <f t="shared" ca="1" si="9"/>
        <v>4.4300000000000033</v>
      </c>
      <c r="K121" s="311">
        <f ca="1">IFERROR(MATCH(TRUE,OFFSET(CalculationsAndCharts!$Z$33,K120,0, $C$2-K120,1),0)+K120,"")</f>
        <v>2283</v>
      </c>
      <c r="L121" s="312">
        <f ca="1">IFERROR(OFFSET(CalculationsAndCharts!$B$32, K121,0,1,1),"")</f>
        <v>38531</v>
      </c>
      <c r="M121" s="313">
        <f ca="1">IFERROR(OFFSET(CalculationsAndCharts!$D$32, K121,0,1,1),"")</f>
        <v>39.06</v>
      </c>
      <c r="N121" s="314">
        <f ca="1">IF(K121="","",IFERROR(MATCH(TRUE,OFFSET(CalculationsAndCharts!$AB$33,N120,0, $C$2-N120,1),0)+N120,""))</f>
        <v>2278</v>
      </c>
      <c r="O121" s="312">
        <f ca="1">IFERROR(OFFSET(CalculationsAndCharts!$B$32, N121,0,1,1),"")</f>
        <v>38539</v>
      </c>
      <c r="P121" s="313">
        <f ca="1">IFERROR(OFFSET(CalculationsAndCharts!$D$32, N121,0,1,1),"")</f>
        <v>39.4</v>
      </c>
      <c r="Q121" s="313">
        <f t="shared" ca="1" si="10"/>
        <v>-0.33999999999999631</v>
      </c>
      <c r="R121" s="315">
        <f t="shared" ca="1" si="11"/>
        <v>-3.1199999999999939</v>
      </c>
    </row>
    <row r="122" spans="2:18" x14ac:dyDescent="0.25">
      <c r="B122" s="311">
        <f ca="1">IFERROR(MATCH(TRUE,OFFSET(CalculationsAndCharts!$W$33,B121,0, $C$2-B121,1),0)+B121,"")</f>
        <v>2289</v>
      </c>
      <c r="C122" s="312">
        <f ca="1">IFERROR(OFFSET(CalculationsAndCharts!$B$32, B122,0,1,1),"")</f>
        <v>38523</v>
      </c>
      <c r="D122" s="313">
        <f ca="1">IFERROR(OFFSET(CalculationsAndCharts!$D$32, B122,0,1,1),"")</f>
        <v>39.200000000000003</v>
      </c>
      <c r="E122" s="314">
        <f ca="1">IF(B122="","",IFERROR((MATCH(TRUE,OFFSET(CalculationsAndCharts!$Y$33,E121,0, $C$2-E121,1),0)+E121),""))</f>
        <v>2283</v>
      </c>
      <c r="F122" s="312">
        <f ca="1">IFERROR(OFFSET(CalculationsAndCharts!$B$32, E122,0,1,1),"")</f>
        <v>38531</v>
      </c>
      <c r="G122" s="313">
        <f ca="1">IFERROR(OFFSET(CalculationsAndCharts!$D$32, E122,0,1,1),"")</f>
        <v>39.06</v>
      </c>
      <c r="H122" s="313">
        <f t="shared" ca="1" si="8"/>
        <v>-0.14000000000000057</v>
      </c>
      <c r="I122" s="315">
        <f t="shared" ca="1" si="9"/>
        <v>4.1800000000000033</v>
      </c>
      <c r="K122" s="311">
        <f ca="1">IFERROR(MATCH(TRUE,OFFSET(CalculationsAndCharts!$Z$33,K121,0, $C$2-K121,1),0)+K121,"")</f>
        <v>2290</v>
      </c>
      <c r="L122" s="312">
        <f ca="1">IFERROR(OFFSET(CalculationsAndCharts!$B$32, K122,0,1,1),"")</f>
        <v>38520</v>
      </c>
      <c r="M122" s="313">
        <f ca="1">IFERROR(OFFSET(CalculationsAndCharts!$D$32, K122,0,1,1),"")</f>
        <v>39.49</v>
      </c>
      <c r="N122" s="314">
        <f ca="1">IF(K122="","",IFERROR(MATCH(TRUE,OFFSET(CalculationsAndCharts!$AB$33,N121,0, $C$2-N121,1),0)+N121,""))</f>
        <v>2289</v>
      </c>
      <c r="O122" s="312">
        <f ca="1">IFERROR(OFFSET(CalculationsAndCharts!$B$32, N122,0,1,1),"")</f>
        <v>38523</v>
      </c>
      <c r="P122" s="313">
        <f ca="1">IFERROR(OFFSET(CalculationsAndCharts!$D$32, N122,0,1,1),"")</f>
        <v>39.200000000000003</v>
      </c>
      <c r="Q122" s="313">
        <f t="shared" ca="1" si="10"/>
        <v>0.28999999999999915</v>
      </c>
      <c r="R122" s="315">
        <f t="shared" ca="1" si="11"/>
        <v>-2.7799999999999976</v>
      </c>
    </row>
    <row r="123" spans="2:18" x14ac:dyDescent="0.25">
      <c r="B123" s="311">
        <f ca="1">IFERROR(MATCH(TRUE,OFFSET(CalculationsAndCharts!$W$33,B122,0, $C$2-B122,1),0)+B122,"")</f>
        <v>2293</v>
      </c>
      <c r="C123" s="312">
        <f ca="1">IFERROR(OFFSET(CalculationsAndCharts!$B$32, B123,0,1,1),"")</f>
        <v>38517</v>
      </c>
      <c r="D123" s="313">
        <f ca="1">IFERROR(OFFSET(CalculationsAndCharts!$D$32, B123,0,1,1),"")</f>
        <v>38.9</v>
      </c>
      <c r="E123" s="314">
        <f ca="1">IF(B123="","",IFERROR((MATCH(TRUE,OFFSET(CalculationsAndCharts!$Y$33,E122,0, $C$2-E122,1),0)+E122),""))</f>
        <v>2290</v>
      </c>
      <c r="F123" s="312">
        <f ca="1">IFERROR(OFFSET(CalculationsAndCharts!$B$32, E123,0,1,1),"")</f>
        <v>38520</v>
      </c>
      <c r="G123" s="313">
        <f ca="1">IFERROR(OFFSET(CalculationsAndCharts!$D$32, E123,0,1,1),"")</f>
        <v>39.49</v>
      </c>
      <c r="H123" s="313">
        <f t="shared" ca="1" si="8"/>
        <v>0.59000000000000341</v>
      </c>
      <c r="I123" s="315">
        <f t="shared" ca="1" si="9"/>
        <v>4.3200000000000038</v>
      </c>
      <c r="K123" s="311">
        <f ca="1">IFERROR(MATCH(TRUE,OFFSET(CalculationsAndCharts!$Z$33,K122,0, $C$2-K122,1),0)+K122,"")</f>
        <v>2297</v>
      </c>
      <c r="L123" s="312">
        <f ca="1">IFERROR(OFFSET(CalculationsAndCharts!$B$32, K123,0,1,1),"")</f>
        <v>38511</v>
      </c>
      <c r="M123" s="313">
        <f ca="1">IFERROR(OFFSET(CalculationsAndCharts!$D$32, K123,0,1,1),"")</f>
        <v>38.79</v>
      </c>
      <c r="N123" s="314">
        <f ca="1">IF(K123="","",IFERROR(MATCH(TRUE,OFFSET(CalculationsAndCharts!$AB$33,N122,0, $C$2-N122,1),0)+N122,""))</f>
        <v>2293</v>
      </c>
      <c r="O123" s="312">
        <f ca="1">IFERROR(OFFSET(CalculationsAndCharts!$B$32, N123,0,1,1),"")</f>
        <v>38517</v>
      </c>
      <c r="P123" s="313">
        <f ca="1">IFERROR(OFFSET(CalculationsAndCharts!$D$32, N123,0,1,1),"")</f>
        <v>38.9</v>
      </c>
      <c r="Q123" s="313">
        <f t="shared" ca="1" si="10"/>
        <v>-0.10999999999999943</v>
      </c>
      <c r="R123" s="315">
        <f t="shared" ca="1" si="11"/>
        <v>-3.0699999999999967</v>
      </c>
    </row>
    <row r="124" spans="2:18" x14ac:dyDescent="0.25">
      <c r="B124" s="311">
        <f ca="1">IFERROR(MATCH(TRUE,OFFSET(CalculationsAndCharts!$W$33,B123,0, $C$2-B123,1),0)+B123,"")</f>
        <v>2303</v>
      </c>
      <c r="C124" s="312">
        <f ca="1">IFERROR(OFFSET(CalculationsAndCharts!$B$32, B124,0,1,1),"")</f>
        <v>38503</v>
      </c>
      <c r="D124" s="313">
        <f ca="1">IFERROR(OFFSET(CalculationsAndCharts!$D$32, B124,0,1,1),"")</f>
        <v>39.11</v>
      </c>
      <c r="E124" s="314">
        <f ca="1">IF(B124="","",IFERROR((MATCH(TRUE,OFFSET(CalculationsAndCharts!$Y$33,E123,0, $C$2-E123,1),0)+E123),""))</f>
        <v>2297</v>
      </c>
      <c r="F124" s="312">
        <f ca="1">IFERROR(OFFSET(CalculationsAndCharts!$B$32, E124,0,1,1),"")</f>
        <v>38511</v>
      </c>
      <c r="G124" s="313">
        <f ca="1">IFERROR(OFFSET(CalculationsAndCharts!$D$32, E124,0,1,1),"")</f>
        <v>38.79</v>
      </c>
      <c r="H124" s="313">
        <f t="shared" ca="1" si="8"/>
        <v>-0.32000000000000028</v>
      </c>
      <c r="I124" s="315">
        <f t="shared" ca="1" si="9"/>
        <v>3.7300000000000004</v>
      </c>
      <c r="K124" s="311">
        <f ca="1">IFERROR(MATCH(TRUE,OFFSET(CalculationsAndCharts!$Z$33,K123,0, $C$2-K123,1),0)+K123,"")</f>
        <v>2306</v>
      </c>
      <c r="L124" s="312">
        <f ca="1">IFERROR(OFFSET(CalculationsAndCharts!$B$32, K124,0,1,1),"")</f>
        <v>38497</v>
      </c>
      <c r="M124" s="313">
        <f ca="1">IFERROR(OFFSET(CalculationsAndCharts!$D$32, K124,0,1,1),"")</f>
        <v>39.18</v>
      </c>
      <c r="N124" s="314">
        <f ca="1">IF(K124="","",IFERROR(MATCH(TRUE,OFFSET(CalculationsAndCharts!$AB$33,N123,0, $C$2-N123,1),0)+N123,""))</f>
        <v>2303</v>
      </c>
      <c r="O124" s="312">
        <f ca="1">IFERROR(OFFSET(CalculationsAndCharts!$B$32, N124,0,1,1),"")</f>
        <v>38503</v>
      </c>
      <c r="P124" s="313">
        <f ca="1">IFERROR(OFFSET(CalculationsAndCharts!$D$32, N124,0,1,1),"")</f>
        <v>39.11</v>
      </c>
      <c r="Q124" s="313">
        <f t="shared" ca="1" si="10"/>
        <v>7.0000000000000284E-2</v>
      </c>
      <c r="R124" s="315">
        <f t="shared" ca="1" si="11"/>
        <v>-2.9599999999999973</v>
      </c>
    </row>
    <row r="125" spans="2:18" x14ac:dyDescent="0.25">
      <c r="B125" s="311">
        <f ca="1">IFERROR(MATCH(TRUE,OFFSET(CalculationsAndCharts!$W$33,B124,0, $C$2-B124,1),0)+B124,"")</f>
        <v>2323</v>
      </c>
      <c r="C125" s="312">
        <f ca="1">IFERROR(OFFSET(CalculationsAndCharts!$B$32, B125,0,1,1),"")</f>
        <v>38474</v>
      </c>
      <c r="D125" s="313">
        <f ca="1">IFERROR(OFFSET(CalculationsAndCharts!$D$32, B125,0,1,1),"")</f>
        <v>37.61</v>
      </c>
      <c r="E125" s="314">
        <f ca="1">IF(B125="","",IFERROR((MATCH(TRUE,OFFSET(CalculationsAndCharts!$Y$33,E124,0, $C$2-E124,1),0)+E124),""))</f>
        <v>2306</v>
      </c>
      <c r="F125" s="312">
        <f ca="1">IFERROR(OFFSET(CalculationsAndCharts!$B$32, E125,0,1,1),"")</f>
        <v>38497</v>
      </c>
      <c r="G125" s="313">
        <f ca="1">IFERROR(OFFSET(CalculationsAndCharts!$D$32, E125,0,1,1),"")</f>
        <v>39.18</v>
      </c>
      <c r="H125" s="313">
        <f t="shared" ca="1" si="8"/>
        <v>1.5700000000000003</v>
      </c>
      <c r="I125" s="315">
        <f t="shared" ca="1" si="9"/>
        <v>4.0500000000000007</v>
      </c>
      <c r="K125" s="311">
        <f ca="1">IFERROR(MATCH(TRUE,OFFSET(CalculationsAndCharts!$Z$33,K124,0, $C$2-K124,1),0)+K124,"")</f>
        <v>2334</v>
      </c>
      <c r="L125" s="312">
        <f ca="1">IFERROR(OFFSET(CalculationsAndCharts!$B$32, K125,0,1,1),"")</f>
        <v>38457</v>
      </c>
      <c r="M125" s="313">
        <f ca="1">IFERROR(OFFSET(CalculationsAndCharts!$D$32, K125,0,1,1),"")</f>
        <v>37.5</v>
      </c>
      <c r="N125" s="314">
        <f ca="1">IF(K125="","",IFERROR(MATCH(TRUE,OFFSET(CalculationsAndCharts!$AB$33,N124,0, $C$2-N124,1),0)+N124,""))</f>
        <v>2323</v>
      </c>
      <c r="O125" s="312">
        <f ca="1">IFERROR(OFFSET(CalculationsAndCharts!$B$32, N125,0,1,1),"")</f>
        <v>38474</v>
      </c>
      <c r="P125" s="313">
        <f ca="1">IFERROR(OFFSET(CalculationsAndCharts!$D$32, N125,0,1,1),"")</f>
        <v>37.61</v>
      </c>
      <c r="Q125" s="313">
        <f t="shared" ca="1" si="10"/>
        <v>-0.10999999999999943</v>
      </c>
      <c r="R125" s="315">
        <f t="shared" ca="1" si="11"/>
        <v>-3.0299999999999976</v>
      </c>
    </row>
    <row r="126" spans="2:18" x14ac:dyDescent="0.25">
      <c r="B126" s="311">
        <f ca="1">IFERROR(MATCH(TRUE,OFFSET(CalculationsAndCharts!$W$33,B125,0, $C$2-B125,1),0)+B125,"")</f>
        <v>2344</v>
      </c>
      <c r="C126" s="312">
        <f ca="1">IFERROR(OFFSET(CalculationsAndCharts!$B$32, B126,0,1,1),"")</f>
        <v>38443</v>
      </c>
      <c r="D126" s="313">
        <f ca="1">IFERROR(OFFSET(CalculationsAndCharts!$D$32, B126,0,1,1),"")</f>
        <v>38.75</v>
      </c>
      <c r="E126" s="314">
        <f ca="1">IF(B126="","",IFERROR((MATCH(TRUE,OFFSET(CalculationsAndCharts!$Y$33,E125,0, $C$2-E125,1),0)+E125),""))</f>
        <v>2334</v>
      </c>
      <c r="F126" s="312">
        <f ca="1">IFERROR(OFFSET(CalculationsAndCharts!$B$32, E126,0,1,1),"")</f>
        <v>38457</v>
      </c>
      <c r="G126" s="313">
        <f ca="1">IFERROR(OFFSET(CalculationsAndCharts!$D$32, E126,0,1,1),"")</f>
        <v>37.5</v>
      </c>
      <c r="H126" s="313">
        <f t="shared" ca="1" si="8"/>
        <v>-1.25</v>
      </c>
      <c r="I126" s="315">
        <f t="shared" ca="1" si="9"/>
        <v>2.4800000000000004</v>
      </c>
      <c r="K126" s="311">
        <f ca="1">IFERROR(MATCH(TRUE,OFFSET(CalculationsAndCharts!$Z$33,K125,0, $C$2-K125,1),0)+K125,"")</f>
        <v>2353</v>
      </c>
      <c r="L126" s="312">
        <f ca="1">IFERROR(OFFSET(CalculationsAndCharts!$B$32, K126,0,1,1),"")</f>
        <v>38429</v>
      </c>
      <c r="M126" s="313">
        <f ca="1">IFERROR(OFFSET(CalculationsAndCharts!$D$32, K126,0,1,1),"")</f>
        <v>38.590000000000003</v>
      </c>
      <c r="N126" s="314">
        <f ca="1">IF(K126="","",IFERROR(MATCH(TRUE,OFFSET(CalculationsAndCharts!$AB$33,N125,0, $C$2-N125,1),0)+N125,""))</f>
        <v>2344</v>
      </c>
      <c r="O126" s="312">
        <f ca="1">IFERROR(OFFSET(CalculationsAndCharts!$B$32, N126,0,1,1),"")</f>
        <v>38443</v>
      </c>
      <c r="P126" s="313">
        <f ca="1">IFERROR(OFFSET(CalculationsAndCharts!$D$32, N126,0,1,1),"")</f>
        <v>38.75</v>
      </c>
      <c r="Q126" s="313">
        <f t="shared" ca="1" si="10"/>
        <v>-0.15999999999999659</v>
      </c>
      <c r="R126" s="315">
        <f t="shared" ca="1" si="11"/>
        <v>-2.9199999999999982</v>
      </c>
    </row>
    <row r="127" spans="2:18" x14ac:dyDescent="0.25">
      <c r="B127" s="311">
        <f ca="1">IFERROR(MATCH(TRUE,OFFSET(CalculationsAndCharts!$W$33,B126,0, $C$2-B126,1),0)+B126,"")</f>
        <v>2361</v>
      </c>
      <c r="C127" s="312">
        <f ca="1">IFERROR(OFFSET(CalculationsAndCharts!$B$32, B127,0,1,1),"")</f>
        <v>38419</v>
      </c>
      <c r="D127" s="313">
        <f ca="1">IFERROR(OFFSET(CalculationsAndCharts!$D$32, B127,0,1,1),"")</f>
        <v>38.799999999999997</v>
      </c>
      <c r="E127" s="314">
        <f ca="1">IF(B127="","",IFERROR((MATCH(TRUE,OFFSET(CalculationsAndCharts!$Y$33,E126,0, $C$2-E126,1),0)+E126),""))</f>
        <v>2353</v>
      </c>
      <c r="F127" s="312">
        <f ca="1">IFERROR(OFFSET(CalculationsAndCharts!$B$32, E127,0,1,1),"")</f>
        <v>38429</v>
      </c>
      <c r="G127" s="313">
        <f ca="1">IFERROR(OFFSET(CalculationsAndCharts!$D$32, E127,0,1,1),"")</f>
        <v>38.590000000000003</v>
      </c>
      <c r="H127" s="313">
        <f t="shared" ca="1" si="8"/>
        <v>-0.20999999999999375</v>
      </c>
      <c r="I127" s="315">
        <f t="shared" ca="1" si="9"/>
        <v>3.7300000000000004</v>
      </c>
      <c r="K127" s="311">
        <f ca="1">IFERROR(MATCH(TRUE,OFFSET(CalculationsAndCharts!$Z$33,K126,0, $C$2-K126,1),0)+K126,"")</f>
        <v>2363</v>
      </c>
      <c r="L127" s="312">
        <f ca="1">IFERROR(OFFSET(CalculationsAndCharts!$B$32, K127,0,1,1),"")</f>
        <v>38415</v>
      </c>
      <c r="M127" s="313">
        <f ca="1">IFERROR(OFFSET(CalculationsAndCharts!$D$32, K127,0,1,1),"")</f>
        <v>38.26</v>
      </c>
      <c r="N127" s="314">
        <f ca="1">IF(K127="","",IFERROR(MATCH(TRUE,OFFSET(CalculationsAndCharts!$AB$33,N126,0, $C$2-N126,1),0)+N126,""))</f>
        <v>2361</v>
      </c>
      <c r="O127" s="312">
        <f ca="1">IFERROR(OFFSET(CalculationsAndCharts!$B$32, N127,0,1,1),"")</f>
        <v>38419</v>
      </c>
      <c r="P127" s="313">
        <f ca="1">IFERROR(OFFSET(CalculationsAndCharts!$D$32, N127,0,1,1),"")</f>
        <v>38.799999999999997</v>
      </c>
      <c r="Q127" s="313">
        <f t="shared" ca="1" si="10"/>
        <v>-0.53999999999999915</v>
      </c>
      <c r="R127" s="315">
        <f t="shared" ca="1" si="11"/>
        <v>-2.7600000000000016</v>
      </c>
    </row>
    <row r="128" spans="2:18" x14ac:dyDescent="0.25">
      <c r="B128" s="311">
        <f ca="1">IFERROR(MATCH(TRUE,OFFSET(CalculationsAndCharts!$W$33,B127,0, $C$2-B127,1),0)+B127,"")</f>
        <v>2387</v>
      </c>
      <c r="C128" s="312">
        <f ca="1">IFERROR(OFFSET(CalculationsAndCharts!$B$32, B128,0,1,1),"")</f>
        <v>38380</v>
      </c>
      <c r="D128" s="313">
        <f ca="1">IFERROR(OFFSET(CalculationsAndCharts!$D$32, B128,0,1,1),"")</f>
        <v>37.4</v>
      </c>
      <c r="E128" s="314">
        <f ca="1">IF(B128="","",IFERROR((MATCH(TRUE,OFFSET(CalculationsAndCharts!$Y$33,E127,0, $C$2-E127,1),0)+E127),""))</f>
        <v>2363</v>
      </c>
      <c r="F128" s="312">
        <f ca="1">IFERROR(OFFSET(CalculationsAndCharts!$B$32, E128,0,1,1),"")</f>
        <v>38415</v>
      </c>
      <c r="G128" s="313">
        <f ca="1">IFERROR(OFFSET(CalculationsAndCharts!$D$32, E128,0,1,1),"")</f>
        <v>38.26</v>
      </c>
      <c r="H128" s="313">
        <f t="shared" ca="1" si="8"/>
        <v>0.85999999999999943</v>
      </c>
      <c r="I128" s="315">
        <f t="shared" ca="1" si="9"/>
        <v>3.9399999999999942</v>
      </c>
      <c r="K128" s="311">
        <f ca="1">IFERROR(MATCH(TRUE,OFFSET(CalculationsAndCharts!$Z$33,K127,0, $C$2-K127,1),0)+K127,"")</f>
        <v>2389</v>
      </c>
      <c r="L128" s="312">
        <f ca="1">IFERROR(OFFSET(CalculationsAndCharts!$B$32, K128,0,1,1),"")</f>
        <v>38378</v>
      </c>
      <c r="M128" s="313">
        <f ca="1">IFERROR(OFFSET(CalculationsAndCharts!$D$32, K128,0,1,1),"")</f>
        <v>36.85</v>
      </c>
      <c r="N128" s="314">
        <f ca="1">IF(K128="","",IFERROR(MATCH(TRUE,OFFSET(CalculationsAndCharts!$AB$33,N127,0, $C$2-N127,1),0)+N127,""))</f>
        <v>2387</v>
      </c>
      <c r="O128" s="312">
        <f ca="1">IFERROR(OFFSET(CalculationsAndCharts!$B$32, N128,0,1,1),"")</f>
        <v>38380</v>
      </c>
      <c r="P128" s="313">
        <f ca="1">IFERROR(OFFSET(CalculationsAndCharts!$D$32, N128,0,1,1),"")</f>
        <v>37.4</v>
      </c>
      <c r="Q128" s="313">
        <f t="shared" ca="1" si="10"/>
        <v>-0.54999999999999716</v>
      </c>
      <c r="R128" s="315">
        <f t="shared" ca="1" si="11"/>
        <v>-2.2200000000000024</v>
      </c>
    </row>
    <row r="129" spans="2:18" x14ac:dyDescent="0.25">
      <c r="B129" s="311">
        <f ca="1">IFERROR(MATCH(TRUE,OFFSET(CalculationsAndCharts!$W$33,B128,0, $C$2-B128,1),0)+B128,"")</f>
        <v>2391</v>
      </c>
      <c r="C129" s="312">
        <f ca="1">IFERROR(OFFSET(CalculationsAndCharts!$B$32, B129,0,1,1),"")</f>
        <v>38376</v>
      </c>
      <c r="D129" s="313">
        <f ca="1">IFERROR(OFFSET(CalculationsAndCharts!$D$32, B129,0,1,1),"")</f>
        <v>36.880000000000003</v>
      </c>
      <c r="E129" s="314">
        <f ca="1">IF(B129="","",IFERROR((MATCH(TRUE,OFFSET(CalculationsAndCharts!$Y$33,E128,0, $C$2-E128,1),0)+E128),""))</f>
        <v>2389</v>
      </c>
      <c r="F129" s="312">
        <f ca="1">IFERROR(OFFSET(CalculationsAndCharts!$B$32, E129,0,1,1),"")</f>
        <v>38378</v>
      </c>
      <c r="G129" s="313">
        <f ca="1">IFERROR(OFFSET(CalculationsAndCharts!$D$32, E129,0,1,1),"")</f>
        <v>36.85</v>
      </c>
      <c r="H129" s="313">
        <f t="shared" ca="1" si="8"/>
        <v>-3.0000000000001137E-2</v>
      </c>
      <c r="I129" s="315">
        <f t="shared" ca="1" si="9"/>
        <v>3.0799999999999947</v>
      </c>
      <c r="K129" s="311">
        <f ca="1">IFERROR(MATCH(TRUE,OFFSET(CalculationsAndCharts!$Z$33,K128,0, $C$2-K128,1),0)+K128,"")</f>
        <v>2404</v>
      </c>
      <c r="L129" s="312">
        <f ca="1">IFERROR(OFFSET(CalculationsAndCharts!$B$32, K129,0,1,1),"")</f>
        <v>38356</v>
      </c>
      <c r="M129" s="313">
        <f ca="1">IFERROR(OFFSET(CalculationsAndCharts!$D$32, K129,0,1,1),"")</f>
        <v>38.049999999999997</v>
      </c>
      <c r="N129" s="314">
        <f ca="1">IF(K129="","",IFERROR(MATCH(TRUE,OFFSET(CalculationsAndCharts!$AB$33,N128,0, $C$2-N128,1),0)+N128,""))</f>
        <v>2391</v>
      </c>
      <c r="O129" s="312">
        <f ca="1">IFERROR(OFFSET(CalculationsAndCharts!$B$32, N129,0,1,1),"")</f>
        <v>38376</v>
      </c>
      <c r="P129" s="313">
        <f ca="1">IFERROR(OFFSET(CalculationsAndCharts!$D$32, N129,0,1,1),"")</f>
        <v>36.880000000000003</v>
      </c>
      <c r="Q129" s="313">
        <f t="shared" ca="1" si="10"/>
        <v>1.1699999999999946</v>
      </c>
      <c r="R129" s="315">
        <f t="shared" ca="1" si="11"/>
        <v>-1.6700000000000053</v>
      </c>
    </row>
    <row r="130" spans="2:18" x14ac:dyDescent="0.25">
      <c r="B130" s="311">
        <f ca="1">IFERROR(MATCH(TRUE,OFFSET(CalculationsAndCharts!$W$33,B129,0, $C$2-B129,1),0)+B129,"")</f>
        <v>2407</v>
      </c>
      <c r="C130" s="312">
        <f ca="1">IFERROR(OFFSET(CalculationsAndCharts!$B$32, B130,0,1,1),"")</f>
        <v>38351</v>
      </c>
      <c r="D130" s="313">
        <f ca="1">IFERROR(OFFSET(CalculationsAndCharts!$D$32, B130,0,1,1),"")</f>
        <v>39.06</v>
      </c>
      <c r="E130" s="314">
        <f ca="1">IF(B130="","",IFERROR((MATCH(TRUE,OFFSET(CalculationsAndCharts!$Y$33,E129,0, $C$2-E129,1),0)+E129),""))</f>
        <v>2404</v>
      </c>
      <c r="F130" s="312">
        <f ca="1">IFERROR(OFFSET(CalculationsAndCharts!$B$32, E130,0,1,1),"")</f>
        <v>38356</v>
      </c>
      <c r="G130" s="313">
        <f ca="1">IFERROR(OFFSET(CalculationsAndCharts!$D$32, E130,0,1,1),"")</f>
        <v>38.049999999999997</v>
      </c>
      <c r="H130" s="313">
        <f t="shared" ca="1" si="8"/>
        <v>-1.0100000000000051</v>
      </c>
      <c r="I130" s="315">
        <f t="shared" ca="1" si="9"/>
        <v>3.1099999999999959</v>
      </c>
      <c r="K130" s="311">
        <f ca="1">IFERROR(MATCH(TRUE,OFFSET(CalculationsAndCharts!$Z$33,K129,0, $C$2-K129,1),0)+K129,"")</f>
        <v>2420</v>
      </c>
      <c r="L130" s="312">
        <f ca="1">IFERROR(OFFSET(CalculationsAndCharts!$B$32, K130,0,1,1),"")</f>
        <v>38331</v>
      </c>
      <c r="M130" s="313">
        <f ca="1">IFERROR(OFFSET(CalculationsAndCharts!$D$32, K130,0,1,1),"")</f>
        <v>39.619999999999997</v>
      </c>
      <c r="N130" s="314">
        <f ca="1">IF(K130="","",IFERROR(MATCH(TRUE,OFFSET(CalculationsAndCharts!$AB$33,N129,0, $C$2-N129,1),0)+N129,""))</f>
        <v>2407</v>
      </c>
      <c r="O130" s="312">
        <f ca="1">IFERROR(OFFSET(CalculationsAndCharts!$B$32, N130,0,1,1),"")</f>
        <v>38351</v>
      </c>
      <c r="P130" s="313">
        <f ca="1">IFERROR(OFFSET(CalculationsAndCharts!$D$32, N130,0,1,1),"")</f>
        <v>39.06</v>
      </c>
      <c r="Q130" s="313">
        <f t="shared" ca="1" si="10"/>
        <v>0.55999999999999517</v>
      </c>
      <c r="R130" s="315">
        <f t="shared" ca="1" si="11"/>
        <v>-2.84</v>
      </c>
    </row>
    <row r="131" spans="2:18" x14ac:dyDescent="0.25">
      <c r="B131" s="311">
        <f ca="1">IFERROR(MATCH(TRUE,OFFSET(CalculationsAndCharts!$W$33,B130,0, $C$2-B130,1),0)+B130,"")</f>
        <v>2449</v>
      </c>
      <c r="C131" s="312">
        <f ca="1">IFERROR(OFFSET(CalculationsAndCharts!$B$32, B131,0,1,1),"")</f>
        <v>38289</v>
      </c>
      <c r="D131" s="313">
        <f ca="1">IFERROR(OFFSET(CalculationsAndCharts!$D$32, B131,0,1,1),"")</f>
        <v>37.08</v>
      </c>
      <c r="E131" s="314">
        <f ca="1">IF(B131="","",IFERROR((MATCH(TRUE,OFFSET(CalculationsAndCharts!$Y$33,E130,0, $C$2-E130,1),0)+E130),""))</f>
        <v>2420</v>
      </c>
      <c r="F131" s="312">
        <f ca="1">IFERROR(OFFSET(CalculationsAndCharts!$B$32, E131,0,1,1),"")</f>
        <v>38331</v>
      </c>
      <c r="G131" s="313">
        <f ca="1">IFERROR(OFFSET(CalculationsAndCharts!$D$32, E131,0,1,1),"")</f>
        <v>39.619999999999997</v>
      </c>
      <c r="H131" s="313">
        <f t="shared" ca="1" si="8"/>
        <v>2.5399999999999991</v>
      </c>
      <c r="I131" s="315">
        <f t="shared" ca="1" si="9"/>
        <v>4.120000000000001</v>
      </c>
      <c r="K131" s="311">
        <f ca="1">IFERROR(MATCH(TRUE,OFFSET(CalculationsAndCharts!$Z$33,K130,0, $C$2-K130,1),0)+K130,"")</f>
        <v>2462</v>
      </c>
      <c r="L131" s="312">
        <f ca="1">IFERROR(OFFSET(CalculationsAndCharts!$B$32, K131,0,1,1),"")</f>
        <v>38272</v>
      </c>
      <c r="M131" s="313">
        <f ca="1">IFERROR(OFFSET(CalculationsAndCharts!$D$32, K131,0,1,1),"")</f>
        <v>36.409999999999997</v>
      </c>
      <c r="N131" s="314">
        <f ca="1">IF(K131="","",IFERROR(MATCH(TRUE,OFFSET(CalculationsAndCharts!$AB$33,N130,0, $C$2-N130,1),0)+N130,""))</f>
        <v>2449</v>
      </c>
      <c r="O131" s="312">
        <f ca="1">IFERROR(OFFSET(CalculationsAndCharts!$B$32, N131,0,1,1),"")</f>
        <v>38289</v>
      </c>
      <c r="P131" s="313">
        <f ca="1">IFERROR(OFFSET(CalculationsAndCharts!$D$32, N131,0,1,1),"")</f>
        <v>37.08</v>
      </c>
      <c r="Q131" s="313">
        <f t="shared" ca="1" si="10"/>
        <v>-0.67000000000000171</v>
      </c>
      <c r="R131" s="315">
        <f t="shared" ca="1" si="11"/>
        <v>-3.399999999999995</v>
      </c>
    </row>
    <row r="132" spans="2:18" x14ac:dyDescent="0.25">
      <c r="B132" s="311">
        <f ca="1">IFERROR(MATCH(TRUE,OFFSET(CalculationsAndCharts!$W$33,B131,0, $C$2-B131,1),0)+B131,"")</f>
        <v>2495</v>
      </c>
      <c r="C132" s="312">
        <f ca="1">IFERROR(OFFSET(CalculationsAndCharts!$B$32, B132,0,1,1),"")</f>
        <v>38224</v>
      </c>
      <c r="D132" s="313">
        <f ca="1">IFERROR(OFFSET(CalculationsAndCharts!$D$32, B132,0,1,1),"")</f>
        <v>34.299999999999997</v>
      </c>
      <c r="E132" s="314">
        <f ca="1">IF(B132="","",IFERROR((MATCH(TRUE,OFFSET(CalculationsAndCharts!$Y$33,E131,0, $C$2-E131,1),0)+E131),""))</f>
        <v>2462</v>
      </c>
      <c r="F132" s="312">
        <f ca="1">IFERROR(OFFSET(CalculationsAndCharts!$B$32, E132,0,1,1),"")</f>
        <v>38272</v>
      </c>
      <c r="G132" s="313">
        <f ca="1">IFERROR(OFFSET(CalculationsAndCharts!$D$32, E132,0,1,1),"")</f>
        <v>36.409999999999997</v>
      </c>
      <c r="H132" s="313">
        <f t="shared" ca="1" si="8"/>
        <v>2.1099999999999994</v>
      </c>
      <c r="I132" s="315">
        <f t="shared" ca="1" si="9"/>
        <v>1.5800000000000018</v>
      </c>
      <c r="K132" s="311">
        <f ca="1">IFERROR(MATCH(TRUE,OFFSET(CalculationsAndCharts!$Z$33,K131,0, $C$2-K131,1),0)+K131,"")</f>
        <v>2498</v>
      </c>
      <c r="L132" s="312">
        <f ca="1">IFERROR(OFFSET(CalculationsAndCharts!$B$32, K132,0,1,1),"")</f>
        <v>38219</v>
      </c>
      <c r="M132" s="313">
        <f ca="1">IFERROR(OFFSET(CalculationsAndCharts!$D$32, K132,0,1,1),"")</f>
        <v>33.840000000000003</v>
      </c>
      <c r="N132" s="314">
        <f ca="1">IF(K132="","",IFERROR(MATCH(TRUE,OFFSET(CalculationsAndCharts!$AB$33,N131,0, $C$2-N131,1),0)+N131,""))</f>
        <v>2495</v>
      </c>
      <c r="O132" s="312">
        <f ca="1">IFERROR(OFFSET(CalculationsAndCharts!$B$32, N132,0,1,1),"")</f>
        <v>38224</v>
      </c>
      <c r="P132" s="313">
        <f ca="1">IFERROR(OFFSET(CalculationsAndCharts!$D$32, N132,0,1,1),"")</f>
        <v>34.299999999999997</v>
      </c>
      <c r="Q132" s="313">
        <f t="shared" ca="1" si="10"/>
        <v>-0.45999999999999375</v>
      </c>
      <c r="R132" s="315">
        <f t="shared" ca="1" si="11"/>
        <v>-2.7299999999999933</v>
      </c>
    </row>
    <row r="133" spans="2:18" x14ac:dyDescent="0.25">
      <c r="B133" s="311">
        <f ca="1">IFERROR(MATCH(TRUE,OFFSET(CalculationsAndCharts!$W$33,B132,0, $C$2-B132,1),0)+B132,"")</f>
        <v>2511</v>
      </c>
      <c r="C133" s="312">
        <f ca="1">IFERROR(OFFSET(CalculationsAndCharts!$B$32, B133,0,1,1),"")</f>
        <v>38202</v>
      </c>
      <c r="D133" s="313">
        <f ca="1">IFERROR(OFFSET(CalculationsAndCharts!$D$32, B133,0,1,1),"")</f>
        <v>33.69</v>
      </c>
      <c r="E133" s="314">
        <f ca="1">IF(B133="","",IFERROR((MATCH(TRUE,OFFSET(CalculationsAndCharts!$Y$33,E132,0, $C$2-E132,1),0)+E132),""))</f>
        <v>2498</v>
      </c>
      <c r="F133" s="312">
        <f ca="1">IFERROR(OFFSET(CalculationsAndCharts!$B$32, E133,0,1,1),"")</f>
        <v>38219</v>
      </c>
      <c r="G133" s="313">
        <f ca="1">IFERROR(OFFSET(CalculationsAndCharts!$D$32, E133,0,1,1),"")</f>
        <v>33.840000000000003</v>
      </c>
      <c r="H133" s="313">
        <f t="shared" ca="1" si="8"/>
        <v>0.15000000000000568</v>
      </c>
      <c r="I133" s="315">
        <f t="shared" ca="1" si="9"/>
        <v>-0.52999999999999758</v>
      </c>
      <c r="K133" s="311">
        <f ca="1">IFERROR(MATCH(TRUE,OFFSET(CalculationsAndCharts!$Z$33,K132,0, $C$2-K132,1),0)+K132,"")</f>
        <v>2529</v>
      </c>
      <c r="L133" s="312">
        <f ca="1">IFERROR(OFFSET(CalculationsAndCharts!$B$32, K133,0,1,1),"")</f>
        <v>38176</v>
      </c>
      <c r="M133" s="313">
        <f ca="1">IFERROR(OFFSET(CalculationsAndCharts!$D$32, K133,0,1,1),"")</f>
        <v>34.25</v>
      </c>
      <c r="N133" s="314">
        <f ca="1">IF(K133="","",IFERROR(MATCH(TRUE,OFFSET(CalculationsAndCharts!$AB$33,N132,0, $C$2-N132,1),0)+N132,""))</f>
        <v>2511</v>
      </c>
      <c r="O133" s="312">
        <f ca="1">IFERROR(OFFSET(CalculationsAndCharts!$B$32, N133,0,1,1),"")</f>
        <v>38202</v>
      </c>
      <c r="P133" s="313">
        <f ca="1">IFERROR(OFFSET(CalculationsAndCharts!$D$32, N133,0,1,1),"")</f>
        <v>33.69</v>
      </c>
      <c r="Q133" s="313">
        <f t="shared" ca="1" si="10"/>
        <v>0.56000000000000227</v>
      </c>
      <c r="R133" s="315">
        <f t="shared" ca="1" si="11"/>
        <v>-2.2699999999999996</v>
      </c>
    </row>
    <row r="134" spans="2:18" x14ac:dyDescent="0.25">
      <c r="B134" s="311">
        <f ca="1">IFERROR(MATCH(TRUE,OFFSET(CalculationsAndCharts!$W$33,B133,0, $C$2-B133,1),0)+B133,"")</f>
        <v>2565</v>
      </c>
      <c r="C134" s="312">
        <f ca="1">IFERROR(OFFSET(CalculationsAndCharts!$B$32, B134,0,1,1),"")</f>
        <v>38121</v>
      </c>
      <c r="D134" s="313">
        <f ca="1">IFERROR(OFFSET(CalculationsAndCharts!$D$32, B134,0,1,1),"")</f>
        <v>32.53</v>
      </c>
      <c r="E134" s="314">
        <f ca="1">IF(B134="","",IFERROR((MATCH(TRUE,OFFSET(CalculationsAndCharts!$Y$33,E133,0, $C$2-E133,1),0)+E133),""))</f>
        <v>2529</v>
      </c>
      <c r="F134" s="312">
        <f ca="1">IFERROR(OFFSET(CalculationsAndCharts!$B$32, E134,0,1,1),"")</f>
        <v>38176</v>
      </c>
      <c r="G134" s="313">
        <f ca="1">IFERROR(OFFSET(CalculationsAndCharts!$D$32, E134,0,1,1),"")</f>
        <v>34.25</v>
      </c>
      <c r="H134" s="313">
        <f t="shared" ca="1" si="8"/>
        <v>1.7199999999999989</v>
      </c>
      <c r="I134" s="315">
        <f t="shared" ca="1" si="9"/>
        <v>-0.68000000000000327</v>
      </c>
      <c r="K134" s="311">
        <f ca="1">IFERROR(MATCH(TRUE,OFFSET(CalculationsAndCharts!$Z$33,K133,0, $C$2-K133,1),0)+K133,"")</f>
        <v>2567</v>
      </c>
      <c r="L134" s="312">
        <f ca="1">IFERROR(OFFSET(CalculationsAndCharts!$B$32, K134,0,1,1),"")</f>
        <v>38119</v>
      </c>
      <c r="M134" s="313">
        <f ca="1">IFERROR(OFFSET(CalculationsAndCharts!$D$32, K134,0,1,1),"")</f>
        <v>31.75</v>
      </c>
      <c r="N134" s="314">
        <f ca="1">IF(K134="","",IFERROR(MATCH(TRUE,OFFSET(CalculationsAndCharts!$AB$33,N133,0, $C$2-N133,1),0)+N133,""))</f>
        <v>2565</v>
      </c>
      <c r="O134" s="312">
        <f ca="1">IFERROR(OFFSET(CalculationsAndCharts!$B$32, N134,0,1,1),"")</f>
        <v>38121</v>
      </c>
      <c r="P134" s="313">
        <f ca="1">IFERROR(OFFSET(CalculationsAndCharts!$D$32, N134,0,1,1),"")</f>
        <v>32.53</v>
      </c>
      <c r="Q134" s="313">
        <f t="shared" ca="1" si="10"/>
        <v>-0.78000000000000114</v>
      </c>
      <c r="R134" s="315">
        <f t="shared" ca="1" si="11"/>
        <v>-2.8300000000000018</v>
      </c>
    </row>
    <row r="135" spans="2:18" x14ac:dyDescent="0.25">
      <c r="B135" s="311">
        <f ca="1">IFERROR(MATCH(TRUE,OFFSET(CalculationsAndCharts!$W$33,B134,0, $C$2-B134,1),0)+B134,"")</f>
        <v>2578</v>
      </c>
      <c r="C135" s="312">
        <f ca="1">IFERROR(OFFSET(CalculationsAndCharts!$B$32, B135,0,1,1),"")</f>
        <v>38104</v>
      </c>
      <c r="D135" s="313">
        <f ca="1">IFERROR(OFFSET(CalculationsAndCharts!$D$32, B135,0,1,1),"")</f>
        <v>32.11</v>
      </c>
      <c r="E135" s="314">
        <f ca="1">IF(B135="","",IFERROR((MATCH(TRUE,OFFSET(CalculationsAndCharts!$Y$33,E134,0, $C$2-E134,1),0)+E134),""))</f>
        <v>2567</v>
      </c>
      <c r="F135" s="312">
        <f ca="1">IFERROR(OFFSET(CalculationsAndCharts!$B$32, E135,0,1,1),"")</f>
        <v>38119</v>
      </c>
      <c r="G135" s="313">
        <f ca="1">IFERROR(OFFSET(CalculationsAndCharts!$D$32, E135,0,1,1),"")</f>
        <v>31.75</v>
      </c>
      <c r="H135" s="313">
        <f t="shared" ca="1" si="8"/>
        <v>-0.35999999999999943</v>
      </c>
      <c r="I135" s="315">
        <f t="shared" ca="1" si="9"/>
        <v>-2.4000000000000021</v>
      </c>
      <c r="K135" s="311">
        <f ca="1">IFERROR(MATCH(TRUE,OFFSET(CalculationsAndCharts!$Z$33,K134,0, $C$2-K134,1),0)+K134,"")</f>
        <v>2582</v>
      </c>
      <c r="L135" s="312">
        <f ca="1">IFERROR(OFFSET(CalculationsAndCharts!$B$32, K135,0,1,1),"")</f>
        <v>38098</v>
      </c>
      <c r="M135" s="313">
        <f ca="1">IFERROR(OFFSET(CalculationsAndCharts!$D$32, K135,0,1,1),"")</f>
        <v>31.32</v>
      </c>
      <c r="N135" s="314">
        <f ca="1">IF(K135="","",IFERROR(MATCH(TRUE,OFFSET(CalculationsAndCharts!$AB$33,N134,0, $C$2-N134,1),0)+N134,""))</f>
        <v>2578</v>
      </c>
      <c r="O135" s="312">
        <f ca="1">IFERROR(OFFSET(CalculationsAndCharts!$B$32, N135,0,1,1),"")</f>
        <v>38104</v>
      </c>
      <c r="P135" s="313">
        <f ca="1">IFERROR(OFFSET(CalculationsAndCharts!$D$32, N135,0,1,1),"")</f>
        <v>32.11</v>
      </c>
      <c r="Q135" s="313">
        <f t="shared" ca="1" si="10"/>
        <v>-0.78999999999999915</v>
      </c>
      <c r="R135" s="315">
        <f t="shared" ca="1" si="11"/>
        <v>-2.0500000000000007</v>
      </c>
    </row>
    <row r="136" spans="2:18" x14ac:dyDescent="0.25">
      <c r="B136" s="311">
        <f ca="1">IFERROR(MATCH(TRUE,OFFSET(CalculationsAndCharts!$W$33,B135,0, $C$2-B135,1),0)+B135,"")</f>
        <v>2598</v>
      </c>
      <c r="C136" s="312">
        <f ca="1">IFERROR(OFFSET(CalculationsAndCharts!$B$32, B136,0,1,1),"")</f>
        <v>38075</v>
      </c>
      <c r="D136" s="313">
        <f ca="1">IFERROR(OFFSET(CalculationsAndCharts!$D$32, B136,0,1,1),"")</f>
        <v>30.87</v>
      </c>
      <c r="E136" s="314">
        <f ca="1">IF(B136="","",IFERROR((MATCH(TRUE,OFFSET(CalculationsAndCharts!$Y$33,E135,0, $C$2-E135,1),0)+E135),""))</f>
        <v>2582</v>
      </c>
      <c r="F136" s="312">
        <f ca="1">IFERROR(OFFSET(CalculationsAndCharts!$B$32, E136,0,1,1),"")</f>
        <v>38098</v>
      </c>
      <c r="G136" s="313">
        <f ca="1">IFERROR(OFFSET(CalculationsAndCharts!$D$32, E136,0,1,1),"")</f>
        <v>31.32</v>
      </c>
      <c r="H136" s="313">
        <f t="shared" ca="1" si="8"/>
        <v>0.44999999999999929</v>
      </c>
      <c r="I136" s="315">
        <f t="shared" ca="1" si="9"/>
        <v>-2.0400000000000027</v>
      </c>
      <c r="K136" s="311">
        <f ca="1">IFERROR(MATCH(TRUE,OFFSET(CalculationsAndCharts!$Z$33,K135,0, $C$2-K135,1),0)+K135,"")</f>
        <v>2609</v>
      </c>
      <c r="L136" s="312">
        <f ca="1">IFERROR(OFFSET(CalculationsAndCharts!$B$32, K136,0,1,1),"")</f>
        <v>38058</v>
      </c>
      <c r="M136" s="313">
        <f ca="1">IFERROR(OFFSET(CalculationsAndCharts!$D$32, K136,0,1,1),"")</f>
        <v>30.1</v>
      </c>
      <c r="N136" s="314">
        <f ca="1">IF(K136="","",IFERROR(MATCH(TRUE,OFFSET(CalculationsAndCharts!$AB$33,N135,0, $C$2-N135,1),0)+N135,""))</f>
        <v>2598</v>
      </c>
      <c r="O136" s="312">
        <f ca="1">IFERROR(OFFSET(CalculationsAndCharts!$B$32, N136,0,1,1),"")</f>
        <v>38075</v>
      </c>
      <c r="P136" s="313">
        <f ca="1">IFERROR(OFFSET(CalculationsAndCharts!$D$32, N136,0,1,1),"")</f>
        <v>30.87</v>
      </c>
      <c r="Q136" s="313">
        <f t="shared" ca="1" si="10"/>
        <v>-0.76999999999999957</v>
      </c>
      <c r="R136" s="315">
        <f t="shared" ca="1" si="11"/>
        <v>-1.2600000000000016</v>
      </c>
    </row>
    <row r="137" spans="2:18" x14ac:dyDescent="0.25">
      <c r="B137" s="311">
        <f ca="1">IFERROR(MATCH(TRUE,OFFSET(CalculationsAndCharts!$W$33,B136,0, $C$2-B136,1),0)+B136,"")</f>
        <v>2614</v>
      </c>
      <c r="C137" s="312">
        <f ca="1">IFERROR(OFFSET(CalculationsAndCharts!$B$32, B137,0,1,1),"")</f>
        <v>38051</v>
      </c>
      <c r="D137" s="313">
        <f ca="1">IFERROR(OFFSET(CalculationsAndCharts!$D$32, B137,0,1,1),"")</f>
        <v>31.4</v>
      </c>
      <c r="E137" s="314">
        <f ca="1">IF(B137="","",IFERROR((MATCH(TRUE,OFFSET(CalculationsAndCharts!$Y$33,E136,0, $C$2-E136,1),0)+E136),""))</f>
        <v>2609</v>
      </c>
      <c r="F137" s="312">
        <f ca="1">IFERROR(OFFSET(CalculationsAndCharts!$B$32, E137,0,1,1),"")</f>
        <v>38058</v>
      </c>
      <c r="G137" s="313">
        <f ca="1">IFERROR(OFFSET(CalculationsAndCharts!$D$32, E137,0,1,1),"")</f>
        <v>30.1</v>
      </c>
      <c r="H137" s="313">
        <f t="shared" ca="1" si="8"/>
        <v>-1.2999999999999972</v>
      </c>
      <c r="I137" s="315">
        <f t="shared" ca="1" si="9"/>
        <v>-2.490000000000002</v>
      </c>
      <c r="K137" s="311">
        <f ca="1">IFERROR(MATCH(TRUE,OFFSET(CalculationsAndCharts!$Z$33,K136,0, $C$2-K136,1),0)+K136,"")</f>
        <v>2620</v>
      </c>
      <c r="L137" s="312">
        <f ca="1">IFERROR(OFFSET(CalculationsAndCharts!$B$32, K137,0,1,1),"")</f>
        <v>38043</v>
      </c>
      <c r="M137" s="313">
        <f ca="1">IFERROR(OFFSET(CalculationsAndCharts!$D$32, K137,0,1,1),"")</f>
        <v>30.63</v>
      </c>
      <c r="N137" s="314">
        <f ca="1">IF(K137="","",IFERROR(MATCH(TRUE,OFFSET(CalculationsAndCharts!$AB$33,N136,0, $C$2-N136,1),0)+N136,""))</f>
        <v>2614</v>
      </c>
      <c r="O137" s="312">
        <f ca="1">IFERROR(OFFSET(CalculationsAndCharts!$B$32, N137,0,1,1),"")</f>
        <v>38051</v>
      </c>
      <c r="P137" s="313">
        <f ca="1">IFERROR(OFFSET(CalculationsAndCharts!$D$32, N137,0,1,1),"")</f>
        <v>31.4</v>
      </c>
      <c r="Q137" s="313">
        <f t="shared" ca="1" si="10"/>
        <v>-0.76999999999999957</v>
      </c>
      <c r="R137" s="315">
        <f t="shared" ca="1" si="11"/>
        <v>-0.49000000000000199</v>
      </c>
    </row>
    <row r="138" spans="2:18" x14ac:dyDescent="0.25">
      <c r="B138" s="311">
        <f ca="1">IFERROR(MATCH(TRUE,OFFSET(CalculationsAndCharts!$W$33,B137,0, $C$2-B137,1),0)+B137,"")</f>
        <v>2627</v>
      </c>
      <c r="C138" s="312">
        <f ca="1">IFERROR(OFFSET(CalculationsAndCharts!$B$32, B138,0,1,1),"")</f>
        <v>38034</v>
      </c>
      <c r="D138" s="313">
        <f ca="1">IFERROR(OFFSET(CalculationsAndCharts!$D$32, B138,0,1,1),"")</f>
        <v>32</v>
      </c>
      <c r="E138" s="314">
        <f ca="1">IF(B138="","",IFERROR((MATCH(TRUE,OFFSET(CalculationsAndCharts!$Y$33,E137,0, $C$2-E137,1),0)+E137),""))</f>
        <v>2620</v>
      </c>
      <c r="F138" s="312">
        <f ca="1">IFERROR(OFFSET(CalculationsAndCharts!$B$32, E138,0,1,1),"")</f>
        <v>38043</v>
      </c>
      <c r="G138" s="313">
        <f ca="1">IFERROR(OFFSET(CalculationsAndCharts!$D$32, E138,0,1,1),"")</f>
        <v>30.63</v>
      </c>
      <c r="H138" s="313">
        <f t="shared" ca="1" si="8"/>
        <v>-1.370000000000001</v>
      </c>
      <c r="I138" s="315">
        <f t="shared" ca="1" si="9"/>
        <v>-1.1900000000000048</v>
      </c>
      <c r="K138" s="311">
        <f ca="1">IFERROR(MATCH(TRUE,OFFSET(CalculationsAndCharts!$Z$33,K137,0, $C$2-K137,1),0)+K137,"")</f>
        <v>2637</v>
      </c>
      <c r="L138" s="312">
        <f ca="1">IFERROR(OFFSET(CalculationsAndCharts!$B$32, K138,0,1,1),"")</f>
        <v>38019</v>
      </c>
      <c r="M138" s="313">
        <f ca="1">IFERROR(OFFSET(CalculationsAndCharts!$D$32, K138,0,1,1),"")</f>
        <v>30.65</v>
      </c>
      <c r="N138" s="314">
        <f ca="1">IF(K138="","",IFERROR(MATCH(TRUE,OFFSET(CalculationsAndCharts!$AB$33,N137,0, $C$2-N137,1),0)+N137,""))</f>
        <v>2627</v>
      </c>
      <c r="O138" s="312">
        <f ca="1">IFERROR(OFFSET(CalculationsAndCharts!$B$32, N138,0,1,1),"")</f>
        <v>38034</v>
      </c>
      <c r="P138" s="313">
        <f ca="1">IFERROR(OFFSET(CalculationsAndCharts!$D$32, N138,0,1,1),"")</f>
        <v>32</v>
      </c>
      <c r="Q138" s="313">
        <f t="shared" ca="1" si="10"/>
        <v>-1.3500000000000014</v>
      </c>
      <c r="R138" s="315">
        <f t="shared" ca="1" si="11"/>
        <v>0.27999999999999758</v>
      </c>
    </row>
    <row r="139" spans="2:18" x14ac:dyDescent="0.25">
      <c r="B139" s="311">
        <f ca="1">IFERROR(MATCH(TRUE,OFFSET(CalculationsAndCharts!$W$33,B138,0, $C$2-B138,1),0)+B138,"")</f>
        <v>2694</v>
      </c>
      <c r="C139" s="312">
        <f ca="1">IFERROR(OFFSET(CalculationsAndCharts!$B$32, B139,0,1,1),"")</f>
        <v>37932</v>
      </c>
      <c r="D139" s="313">
        <f ca="1">IFERROR(OFFSET(CalculationsAndCharts!$D$32, B139,0,1,1),"")</f>
        <v>26.97</v>
      </c>
      <c r="E139" s="314">
        <f ca="1">IF(B139="","",IFERROR((MATCH(TRUE,OFFSET(CalculationsAndCharts!$Y$33,E138,0, $C$2-E138,1),0)+E138),""))</f>
        <v>2637</v>
      </c>
      <c r="F139" s="312">
        <f ca="1">IFERROR(OFFSET(CalculationsAndCharts!$B$32, E139,0,1,1),"")</f>
        <v>38019</v>
      </c>
      <c r="G139" s="313">
        <f ca="1">IFERROR(OFFSET(CalculationsAndCharts!$D$32, E139,0,1,1),"")</f>
        <v>30.65</v>
      </c>
      <c r="H139" s="313">
        <f t="shared" ca="1" si="8"/>
        <v>3.6799999999999997</v>
      </c>
      <c r="I139" s="315">
        <f t="shared" ca="1" si="9"/>
        <v>0.17999999999999616</v>
      </c>
      <c r="K139" s="311">
        <f ca="1">IFERROR(MATCH(TRUE,OFFSET(CalculationsAndCharts!$Z$33,K138,0, $C$2-K138,1),0)+K138,"")</f>
        <v>2704</v>
      </c>
      <c r="L139" s="312">
        <f ca="1">IFERROR(OFFSET(CalculationsAndCharts!$B$32, K139,0,1,1),"")</f>
        <v>37918</v>
      </c>
      <c r="M139" s="313">
        <f ca="1">IFERROR(OFFSET(CalculationsAndCharts!$D$32, K139,0,1,1),"")</f>
        <v>26.3</v>
      </c>
      <c r="N139" s="314">
        <f ca="1">IF(K139="","",IFERROR(MATCH(TRUE,OFFSET(CalculationsAndCharts!$AB$33,N138,0, $C$2-N138,1),0)+N138,""))</f>
        <v>2694</v>
      </c>
      <c r="O139" s="312">
        <f ca="1">IFERROR(OFFSET(CalculationsAndCharts!$B$32, N139,0,1,1),"")</f>
        <v>37932</v>
      </c>
      <c r="P139" s="313">
        <f ca="1">IFERROR(OFFSET(CalculationsAndCharts!$D$32, N139,0,1,1),"")</f>
        <v>26.97</v>
      </c>
      <c r="Q139" s="313">
        <f t="shared" ca="1" si="10"/>
        <v>-0.66999999999999815</v>
      </c>
      <c r="R139" s="315">
        <f t="shared" ca="1" si="11"/>
        <v>1.629999999999999</v>
      </c>
    </row>
    <row r="140" spans="2:18" x14ac:dyDescent="0.25">
      <c r="B140" s="311">
        <f ca="1">IFERROR(MATCH(TRUE,OFFSET(CalculationsAndCharts!$W$33,B139,0, $C$2-B139,1),0)+B139,"")</f>
        <v>2710</v>
      </c>
      <c r="C140" s="312">
        <f ca="1">IFERROR(OFFSET(CalculationsAndCharts!$B$32, B140,0,1,1),"")</f>
        <v>37910</v>
      </c>
      <c r="D140" s="313">
        <f ca="1">IFERROR(OFFSET(CalculationsAndCharts!$D$32, B140,0,1,1),"")</f>
        <v>28.3</v>
      </c>
      <c r="E140" s="314">
        <f ca="1">IF(B140="","",IFERROR((MATCH(TRUE,OFFSET(CalculationsAndCharts!$Y$33,E139,0, $C$2-E139,1),0)+E139),""))</f>
        <v>2704</v>
      </c>
      <c r="F140" s="312">
        <f ca="1">IFERROR(OFFSET(CalculationsAndCharts!$B$32, E140,0,1,1),"")</f>
        <v>37918</v>
      </c>
      <c r="G140" s="313">
        <f ca="1">IFERROR(OFFSET(CalculationsAndCharts!$D$32, E140,0,1,1),"")</f>
        <v>26.3</v>
      </c>
      <c r="H140" s="313">
        <f t="shared" ca="1" si="8"/>
        <v>-2</v>
      </c>
      <c r="I140" s="315">
        <f t="shared" ca="1" si="9"/>
        <v>-3.5000000000000036</v>
      </c>
      <c r="K140" s="311">
        <f ca="1">IFERROR(MATCH(TRUE,OFFSET(CalculationsAndCharts!$Z$33,K139,0, $C$2-K139,1),0)+K139,"")</f>
        <v>2732</v>
      </c>
      <c r="L140" s="312">
        <f ca="1">IFERROR(OFFSET(CalculationsAndCharts!$B$32, K140,0,1,1),"")</f>
        <v>37880</v>
      </c>
      <c r="M140" s="313">
        <f ca="1">IFERROR(OFFSET(CalculationsAndCharts!$D$32, K140,0,1,1),"")</f>
        <v>30.79</v>
      </c>
      <c r="N140" s="314">
        <f ca="1">IF(K140="","",IFERROR(MATCH(TRUE,OFFSET(CalculationsAndCharts!$AB$33,N139,0, $C$2-N139,1),0)+N139,""))</f>
        <v>2710</v>
      </c>
      <c r="O140" s="312">
        <f ca="1">IFERROR(OFFSET(CalculationsAndCharts!$B$32, N140,0,1,1),"")</f>
        <v>37910</v>
      </c>
      <c r="P140" s="313">
        <f ca="1">IFERROR(OFFSET(CalculationsAndCharts!$D$32, N140,0,1,1),"")</f>
        <v>28.3</v>
      </c>
      <c r="Q140" s="313">
        <f t="shared" ca="1" si="10"/>
        <v>2.4899999999999984</v>
      </c>
      <c r="R140" s="315">
        <f t="shared" ca="1" si="11"/>
        <v>2.2999999999999972</v>
      </c>
    </row>
    <row r="141" spans="2:18" x14ac:dyDescent="0.25">
      <c r="B141" s="311">
        <f ca="1">IFERROR(MATCH(TRUE,OFFSET(CalculationsAndCharts!$W$33,B140,0, $C$2-B140,1),0)+B140,"")</f>
        <v>2752</v>
      </c>
      <c r="C141" s="312">
        <f ca="1">IFERROR(OFFSET(CalculationsAndCharts!$B$32, B141,0,1,1),"")</f>
        <v>37851</v>
      </c>
      <c r="D141" s="313">
        <f ca="1">IFERROR(OFFSET(CalculationsAndCharts!$D$32, B141,0,1,1),"")</f>
        <v>31.2</v>
      </c>
      <c r="E141" s="314">
        <f ca="1">IF(B141="","",IFERROR((MATCH(TRUE,OFFSET(CalculationsAndCharts!$Y$33,E140,0, $C$2-E140,1),0)+E140),""))</f>
        <v>2732</v>
      </c>
      <c r="F141" s="312">
        <f ca="1">IFERROR(OFFSET(CalculationsAndCharts!$B$32, E141,0,1,1),"")</f>
        <v>37880</v>
      </c>
      <c r="G141" s="313">
        <f ca="1">IFERROR(OFFSET(CalculationsAndCharts!$D$32, E141,0,1,1),"")</f>
        <v>30.79</v>
      </c>
      <c r="H141" s="313">
        <f t="shared" ca="1" si="8"/>
        <v>-0.41000000000000014</v>
      </c>
      <c r="I141" s="315">
        <f t="shared" ca="1" si="9"/>
        <v>-1.5000000000000036</v>
      </c>
      <c r="K141" s="311">
        <f ca="1">IFERROR(MATCH(TRUE,OFFSET(CalculationsAndCharts!$Z$33,K140,0, $C$2-K140,1),0)+K140,"")</f>
        <v>2766</v>
      </c>
      <c r="L141" s="312">
        <f ca="1">IFERROR(OFFSET(CalculationsAndCharts!$B$32, K141,0,1,1),"")</f>
        <v>37831</v>
      </c>
      <c r="M141" s="313">
        <f ca="1">IFERROR(OFFSET(CalculationsAndCharts!$D$32, K141,0,1,1),"")</f>
        <v>32.049999999999997</v>
      </c>
      <c r="N141" s="314">
        <f ca="1">IF(K141="","",IFERROR(MATCH(TRUE,OFFSET(CalculationsAndCharts!$AB$33,N140,0, $C$2-N140,1),0)+N140,""))</f>
        <v>2752</v>
      </c>
      <c r="O141" s="312">
        <f ca="1">IFERROR(OFFSET(CalculationsAndCharts!$B$32, N141,0,1,1),"")</f>
        <v>37851</v>
      </c>
      <c r="P141" s="313">
        <f ca="1">IFERROR(OFFSET(CalculationsAndCharts!$D$32, N141,0,1,1),"")</f>
        <v>31.2</v>
      </c>
      <c r="Q141" s="313">
        <f t="shared" ca="1" si="10"/>
        <v>0.84999999999999787</v>
      </c>
      <c r="R141" s="315">
        <f t="shared" ca="1" si="11"/>
        <v>-0.19000000000000128</v>
      </c>
    </row>
    <row r="142" spans="2:18" x14ac:dyDescent="0.25">
      <c r="B142" s="311">
        <f ca="1">IFERROR(MATCH(TRUE,OFFSET(CalculationsAndCharts!$W$33,B141,0, $C$2-B141,1),0)+B141,"")</f>
        <v>2771</v>
      </c>
      <c r="C142" s="312">
        <f ca="1">IFERROR(OFFSET(CalculationsAndCharts!$B$32, B142,0,1,1),"")</f>
        <v>37824</v>
      </c>
      <c r="D142" s="313">
        <f ca="1">IFERROR(OFFSET(CalculationsAndCharts!$D$32, B142,0,1,1),"")</f>
        <v>33.119999999999997</v>
      </c>
      <c r="E142" s="314">
        <f ca="1">IF(B142="","",IFERROR((MATCH(TRUE,OFFSET(CalculationsAndCharts!$Y$33,E141,0, $C$2-E141,1),0)+E141),""))</f>
        <v>2766</v>
      </c>
      <c r="F142" s="312">
        <f ca="1">IFERROR(OFFSET(CalculationsAndCharts!$B$32, E142,0,1,1),"")</f>
        <v>37831</v>
      </c>
      <c r="G142" s="313">
        <f ca="1">IFERROR(OFFSET(CalculationsAndCharts!$D$32, E142,0,1,1),"")</f>
        <v>32.049999999999997</v>
      </c>
      <c r="H142" s="313">
        <f t="shared" ca="1" si="8"/>
        <v>-1.0700000000000003</v>
      </c>
      <c r="I142" s="315">
        <f t="shared" ca="1" si="9"/>
        <v>-1.0900000000000034</v>
      </c>
      <c r="K142" s="311">
        <f ca="1">IFERROR(MATCH(TRUE,OFFSET(CalculationsAndCharts!$Z$33,K141,0, $C$2-K141,1),0)+K141,"")</f>
        <v>2779</v>
      </c>
      <c r="L142" s="312">
        <f ca="1">IFERROR(OFFSET(CalculationsAndCharts!$B$32, K142,0,1,1),"")</f>
        <v>37812</v>
      </c>
      <c r="M142" s="313">
        <f ca="1">IFERROR(OFFSET(CalculationsAndCharts!$D$32, K142,0,1,1),"")</f>
        <v>32.58</v>
      </c>
      <c r="N142" s="314">
        <f ca="1">IF(K142="","",IFERROR(MATCH(TRUE,OFFSET(CalculationsAndCharts!$AB$33,N141,0, $C$2-N141,1),0)+N141,""))</f>
        <v>2771</v>
      </c>
      <c r="O142" s="312">
        <f ca="1">IFERROR(OFFSET(CalculationsAndCharts!$B$32, N142,0,1,1),"")</f>
        <v>37824</v>
      </c>
      <c r="P142" s="313">
        <f ca="1">IFERROR(OFFSET(CalculationsAndCharts!$D$32, N142,0,1,1),"")</f>
        <v>33.119999999999997</v>
      </c>
      <c r="Q142" s="313">
        <f t="shared" ca="1" si="10"/>
        <v>-0.53999999999999915</v>
      </c>
      <c r="R142" s="315">
        <f t="shared" ca="1" si="11"/>
        <v>-1.0399999999999991</v>
      </c>
    </row>
    <row r="143" spans="2:18" x14ac:dyDescent="0.25">
      <c r="B143" s="311">
        <f ca="1">IFERROR(MATCH(TRUE,OFFSET(CalculationsAndCharts!$W$33,B142,0, $C$2-B142,1),0)+B142,"")</f>
        <v>2793</v>
      </c>
      <c r="C143" s="312">
        <f ca="1">IFERROR(OFFSET(CalculationsAndCharts!$B$32, B143,0,1,1),"")</f>
        <v>37791</v>
      </c>
      <c r="D143" s="313">
        <f ca="1">IFERROR(OFFSET(CalculationsAndCharts!$D$32, B143,0,1,1),"")</f>
        <v>32.6</v>
      </c>
      <c r="E143" s="314">
        <f ca="1">IF(B143="","",IFERROR((MATCH(TRUE,OFFSET(CalculationsAndCharts!$Y$33,E142,0, $C$2-E142,1),0)+E142),""))</f>
        <v>2779</v>
      </c>
      <c r="F143" s="312">
        <f ca="1">IFERROR(OFFSET(CalculationsAndCharts!$B$32, E143,0,1,1),"")</f>
        <v>37812</v>
      </c>
      <c r="G143" s="313">
        <f ca="1">IFERROR(OFFSET(CalculationsAndCharts!$D$32, E143,0,1,1),"")</f>
        <v>32.58</v>
      </c>
      <c r="H143" s="313">
        <f t="shared" ca="1" si="8"/>
        <v>-2.0000000000003126E-2</v>
      </c>
      <c r="I143" s="315">
        <f t="shared" ca="1" si="9"/>
        <v>-2.0000000000003126E-2</v>
      </c>
      <c r="K143" s="311">
        <f ca="1">IFERROR(MATCH(TRUE,OFFSET(CalculationsAndCharts!$Z$33,K142,0, $C$2-K142,1),0)+K142,"")</f>
        <v>2795</v>
      </c>
      <c r="L143" s="312">
        <f ca="1">IFERROR(OFFSET(CalculationsAndCharts!$B$32, K143,0,1,1),"")</f>
        <v>37789</v>
      </c>
      <c r="M143" s="313">
        <f ca="1">IFERROR(OFFSET(CalculationsAndCharts!$D$32, K143,0,1,1),"")</f>
        <v>32.1</v>
      </c>
      <c r="N143" s="314">
        <f ca="1">IF(K143="","",IFERROR(MATCH(TRUE,OFFSET(CalculationsAndCharts!$AB$33,N142,0, $C$2-N142,1),0)+N142,""))</f>
        <v>2793</v>
      </c>
      <c r="O143" s="312">
        <f ca="1">IFERROR(OFFSET(CalculationsAndCharts!$B$32, N143,0,1,1),"")</f>
        <v>37791</v>
      </c>
      <c r="P143" s="313">
        <f ca="1">IFERROR(OFFSET(CalculationsAndCharts!$D$32, N143,0,1,1),"")</f>
        <v>32.6</v>
      </c>
      <c r="Q143" s="313">
        <f t="shared" ca="1" si="10"/>
        <v>-0.5</v>
      </c>
      <c r="R143" s="315">
        <f t="shared" ca="1" si="11"/>
        <v>-0.5</v>
      </c>
    </row>
    <row r="144" spans="2:18" x14ac:dyDescent="0.25">
      <c r="B144" s="311" t="str">
        <f ca="1">IFERROR(MATCH(TRUE,OFFSET(CalculationsAndCharts!$W$33,B143,0, $C$2-B143,1),0)+B143,"")</f>
        <v/>
      </c>
      <c r="C144" s="312" t="str">
        <f ca="1">IFERROR(OFFSET(CalculationsAndCharts!$B$32, B144,0,1,1),"")</f>
        <v/>
      </c>
      <c r="D144" s="313" t="str">
        <f ca="1">IFERROR(OFFSET(CalculationsAndCharts!$D$32, B144,0,1,1),"")</f>
        <v/>
      </c>
      <c r="E144" s="314" t="str">
        <f ca="1">IF(B144="","",IFERROR((MATCH(TRUE,OFFSET(CalculationsAndCharts!$Y$33,E143,0, $C$2-E143,1),0)+E143),""))</f>
        <v/>
      </c>
      <c r="F144" s="312" t="str">
        <f ca="1">IFERROR(OFFSET(CalculationsAndCharts!$B$32, E144,0,1,1),"")</f>
        <v/>
      </c>
      <c r="G144" s="313" t="str">
        <f ca="1">IFERROR(OFFSET(CalculationsAndCharts!$D$32, E144,0,1,1),"")</f>
        <v/>
      </c>
      <c r="H144" s="313" t="str">
        <f t="shared" ca="1" si="8"/>
        <v/>
      </c>
      <c r="I144" s="315" t="str">
        <f t="shared" ca="1" si="9"/>
        <v/>
      </c>
      <c r="K144" s="311" t="str">
        <f ca="1">IFERROR(MATCH(TRUE,OFFSET(CalculationsAndCharts!$Z$33,K143,0, $C$2-K143,1),0)+K143,"")</f>
        <v/>
      </c>
      <c r="L144" s="312" t="str">
        <f ca="1">IFERROR(OFFSET(CalculationsAndCharts!$B$32, K144,0,1,1),"")</f>
        <v/>
      </c>
      <c r="M144" s="313" t="str">
        <f ca="1">IFERROR(OFFSET(CalculationsAndCharts!$D$32, K144,0,1,1),"")</f>
        <v/>
      </c>
      <c r="N144" s="314" t="str">
        <f ca="1">IF(K144="","",IFERROR(MATCH(TRUE,OFFSET(CalculationsAndCharts!$AB$33,N143,0, $C$2-N143,1),0)+N143,""))</f>
        <v/>
      </c>
      <c r="O144" s="312" t="str">
        <f ca="1">IFERROR(OFFSET(CalculationsAndCharts!$B$32, N144,0,1,1),"")</f>
        <v/>
      </c>
      <c r="P144" s="313" t="str">
        <f ca="1">IFERROR(OFFSET(CalculationsAndCharts!$D$32, N144,0,1,1),"")</f>
        <v/>
      </c>
      <c r="Q144" s="313" t="str">
        <f t="shared" ca="1" si="10"/>
        <v/>
      </c>
      <c r="R144" s="315" t="str">
        <f t="shared" ca="1" si="11"/>
        <v/>
      </c>
    </row>
    <row r="145" spans="2:18" x14ac:dyDescent="0.25">
      <c r="B145" s="311" t="str">
        <f ca="1">IFERROR(MATCH(TRUE,OFFSET(CalculationsAndCharts!$W$33,B144,0, $C$2-B144,1),0)+B144,"")</f>
        <v/>
      </c>
      <c r="C145" s="312" t="str">
        <f ca="1">IFERROR(OFFSET(CalculationsAndCharts!$B$32, B145,0,1,1),"")</f>
        <v/>
      </c>
      <c r="D145" s="313" t="str">
        <f ca="1">IFERROR(OFFSET(CalculationsAndCharts!$D$32, B145,0,1,1),"")</f>
        <v/>
      </c>
      <c r="E145" s="314" t="str">
        <f ca="1">IF(B145="","",IFERROR((MATCH(TRUE,OFFSET(CalculationsAndCharts!$Y$33,E144,0, $C$2-E144,1),0)+E144),""))</f>
        <v/>
      </c>
      <c r="F145" s="312" t="str">
        <f ca="1">IFERROR(OFFSET(CalculationsAndCharts!$B$32, E145,0,1,1),"")</f>
        <v/>
      </c>
      <c r="G145" s="313" t="str">
        <f ca="1">IFERROR(OFFSET(CalculationsAndCharts!$D$32, E145,0,1,1),"")</f>
        <v/>
      </c>
      <c r="H145" s="313" t="str">
        <f t="shared" ca="1" si="8"/>
        <v/>
      </c>
      <c r="I145" s="315" t="str">
        <f t="shared" ca="1" si="9"/>
        <v/>
      </c>
      <c r="K145" s="311" t="str">
        <f ca="1">IFERROR(MATCH(TRUE,OFFSET(CalculationsAndCharts!$Z$33,K144,0, $C$2-K144,1),0)+K144,"")</f>
        <v/>
      </c>
      <c r="L145" s="312" t="str">
        <f ca="1">IFERROR(OFFSET(CalculationsAndCharts!$B$32, K145,0,1,1),"")</f>
        <v/>
      </c>
      <c r="M145" s="313" t="str">
        <f ca="1">IFERROR(OFFSET(CalculationsAndCharts!$D$32, K145,0,1,1),"")</f>
        <v/>
      </c>
      <c r="N145" s="314" t="str">
        <f ca="1">IF(K145="","",IFERROR(MATCH(TRUE,OFFSET(CalculationsAndCharts!$AB$33,N144,0, $C$2-N144,1),0)+N144,""))</f>
        <v/>
      </c>
      <c r="O145" s="312" t="str">
        <f ca="1">IFERROR(OFFSET(CalculationsAndCharts!$B$32, N145,0,1,1),"")</f>
        <v/>
      </c>
      <c r="P145" s="313" t="str">
        <f ca="1">IFERROR(OFFSET(CalculationsAndCharts!$D$32, N145,0,1,1),"")</f>
        <v/>
      </c>
      <c r="Q145" s="313" t="str">
        <f t="shared" ca="1" si="10"/>
        <v/>
      </c>
      <c r="R145" s="315" t="str">
        <f t="shared" ca="1" si="11"/>
        <v/>
      </c>
    </row>
    <row r="146" spans="2:18" x14ac:dyDescent="0.25">
      <c r="B146" s="311" t="str">
        <f ca="1">IFERROR(MATCH(TRUE,OFFSET(CalculationsAndCharts!$W$33,B145,0, $C$2-B145,1),0)+B145,"")</f>
        <v/>
      </c>
      <c r="C146" s="312" t="str">
        <f ca="1">IFERROR(OFFSET(CalculationsAndCharts!$B$32, B146,0,1,1),"")</f>
        <v/>
      </c>
      <c r="D146" s="313" t="str">
        <f ca="1">IFERROR(OFFSET(CalculationsAndCharts!$D$32, B146,0,1,1),"")</f>
        <v/>
      </c>
      <c r="E146" s="314" t="str">
        <f ca="1">IF(B146="","",IFERROR((MATCH(TRUE,OFFSET(CalculationsAndCharts!$Y$33,E145,0, $C$2-E145,1),0)+E145),""))</f>
        <v/>
      </c>
      <c r="F146" s="312" t="str">
        <f ca="1">IFERROR(OFFSET(CalculationsAndCharts!$B$32, E146,0,1,1),"")</f>
        <v/>
      </c>
      <c r="G146" s="313" t="str">
        <f ca="1">IFERROR(OFFSET(CalculationsAndCharts!$D$32, E146,0,1,1),"")</f>
        <v/>
      </c>
      <c r="H146" s="313" t="str">
        <f t="shared" ref="H146:H209" ca="1" si="12">IFERROR(G146-D146,"")</f>
        <v/>
      </c>
      <c r="I146" s="315" t="str">
        <f t="shared" ref="I146:I209" ca="1" si="13">IFERROR(H146+IF(""=I147,0,I147),"")</f>
        <v/>
      </c>
      <c r="K146" s="311" t="str">
        <f ca="1">IFERROR(MATCH(TRUE,OFFSET(CalculationsAndCharts!$Z$33,K145,0, $C$2-K145,1),0)+K145,"")</f>
        <v/>
      </c>
      <c r="L146" s="312" t="str">
        <f ca="1">IFERROR(OFFSET(CalculationsAndCharts!$B$32, K146,0,1,1),"")</f>
        <v/>
      </c>
      <c r="M146" s="313" t="str">
        <f ca="1">IFERROR(OFFSET(CalculationsAndCharts!$D$32, K146,0,1,1),"")</f>
        <v/>
      </c>
      <c r="N146" s="314" t="str">
        <f ca="1">IF(K146="","",IFERROR(MATCH(TRUE,OFFSET(CalculationsAndCharts!$AB$33,N145,0, $C$2-N145,1),0)+N145,""))</f>
        <v/>
      </c>
      <c r="O146" s="312" t="str">
        <f ca="1">IFERROR(OFFSET(CalculationsAndCharts!$B$32, N146,0,1,1),"")</f>
        <v/>
      </c>
      <c r="P146" s="313" t="str">
        <f ca="1">IFERROR(OFFSET(CalculationsAndCharts!$D$32, N146,0,1,1),"")</f>
        <v/>
      </c>
      <c r="Q146" s="313" t="str">
        <f t="shared" ref="Q146:Q209" ca="1" si="14">IFERROR(M146-P146,"")</f>
        <v/>
      </c>
      <c r="R146" s="315" t="str">
        <f t="shared" ref="R146:R209" ca="1" si="15">IFERROR(Q146+IF(""=R147,0,R147),"")</f>
        <v/>
      </c>
    </row>
    <row r="147" spans="2:18" x14ac:dyDescent="0.25">
      <c r="B147" s="311" t="str">
        <f ca="1">IFERROR(MATCH(TRUE,OFFSET(CalculationsAndCharts!$W$33,B146,0, $C$2-B146,1),0)+B146,"")</f>
        <v/>
      </c>
      <c r="C147" s="312" t="str">
        <f ca="1">IFERROR(OFFSET(CalculationsAndCharts!$B$32, B147,0,1,1),"")</f>
        <v/>
      </c>
      <c r="D147" s="313" t="str">
        <f ca="1">IFERROR(OFFSET(CalculationsAndCharts!$D$32, B147,0,1,1),"")</f>
        <v/>
      </c>
      <c r="E147" s="314" t="str">
        <f ca="1">IF(B147="","",IFERROR((MATCH(TRUE,OFFSET(CalculationsAndCharts!$Y$33,E146,0, $C$2-E146,1),0)+E146),""))</f>
        <v/>
      </c>
      <c r="F147" s="312" t="str">
        <f ca="1">IFERROR(OFFSET(CalculationsAndCharts!$B$32, E147,0,1,1),"")</f>
        <v/>
      </c>
      <c r="G147" s="313" t="str">
        <f ca="1">IFERROR(OFFSET(CalculationsAndCharts!$D$32, E147,0,1,1),"")</f>
        <v/>
      </c>
      <c r="H147" s="313" t="str">
        <f t="shared" ca="1" si="12"/>
        <v/>
      </c>
      <c r="I147" s="315" t="str">
        <f t="shared" ca="1" si="13"/>
        <v/>
      </c>
      <c r="K147" s="311" t="str">
        <f ca="1">IFERROR(MATCH(TRUE,OFFSET(CalculationsAndCharts!$Z$33,K146,0, $C$2-K146,1),0)+K146,"")</f>
        <v/>
      </c>
      <c r="L147" s="312" t="str">
        <f ca="1">IFERROR(OFFSET(CalculationsAndCharts!$B$32, K147,0,1,1),"")</f>
        <v/>
      </c>
      <c r="M147" s="313" t="str">
        <f ca="1">IFERROR(OFFSET(CalculationsAndCharts!$D$32, K147,0,1,1),"")</f>
        <v/>
      </c>
      <c r="N147" s="314" t="str">
        <f ca="1">IF(K147="","",IFERROR(MATCH(TRUE,OFFSET(CalculationsAndCharts!$AB$33,N146,0, $C$2-N146,1),0)+N146,""))</f>
        <v/>
      </c>
      <c r="O147" s="312" t="str">
        <f ca="1">IFERROR(OFFSET(CalculationsAndCharts!$B$32, N147,0,1,1),"")</f>
        <v/>
      </c>
      <c r="P147" s="313" t="str">
        <f ca="1">IFERROR(OFFSET(CalculationsAndCharts!$D$32, N147,0,1,1),"")</f>
        <v/>
      </c>
      <c r="Q147" s="313" t="str">
        <f t="shared" ca="1" si="14"/>
        <v/>
      </c>
      <c r="R147" s="315" t="str">
        <f t="shared" ca="1" si="15"/>
        <v/>
      </c>
    </row>
    <row r="148" spans="2:18" x14ac:dyDescent="0.25">
      <c r="B148" s="311" t="str">
        <f ca="1">IFERROR(MATCH(TRUE,OFFSET(CalculationsAndCharts!$W$33,B147,0, $C$2-B147,1),0)+B147,"")</f>
        <v/>
      </c>
      <c r="C148" s="312" t="str">
        <f ca="1">IFERROR(OFFSET(CalculationsAndCharts!$B$32, B148,0,1,1),"")</f>
        <v/>
      </c>
      <c r="D148" s="313" t="str">
        <f ca="1">IFERROR(OFFSET(CalculationsAndCharts!$D$32, B148,0,1,1),"")</f>
        <v/>
      </c>
      <c r="E148" s="314" t="str">
        <f ca="1">IF(B148="","",IFERROR((MATCH(TRUE,OFFSET(CalculationsAndCharts!$Y$33,E147,0, $C$2-E147,1),0)+E147),""))</f>
        <v/>
      </c>
      <c r="F148" s="312" t="str">
        <f ca="1">IFERROR(OFFSET(CalculationsAndCharts!$B$32, E148,0,1,1),"")</f>
        <v/>
      </c>
      <c r="G148" s="313" t="str">
        <f ca="1">IFERROR(OFFSET(CalculationsAndCharts!$D$32, E148,0,1,1),"")</f>
        <v/>
      </c>
      <c r="H148" s="313" t="str">
        <f t="shared" ca="1" si="12"/>
        <v/>
      </c>
      <c r="I148" s="315" t="str">
        <f t="shared" ca="1" si="13"/>
        <v/>
      </c>
      <c r="K148" s="311" t="str">
        <f ca="1">IFERROR(MATCH(TRUE,OFFSET(CalculationsAndCharts!$Z$33,K147,0, $C$2-K147,1),0)+K147,"")</f>
        <v/>
      </c>
      <c r="L148" s="312" t="str">
        <f ca="1">IFERROR(OFFSET(CalculationsAndCharts!$B$32, K148,0,1,1),"")</f>
        <v/>
      </c>
      <c r="M148" s="313" t="str">
        <f ca="1">IFERROR(OFFSET(CalculationsAndCharts!$D$32, K148,0,1,1),"")</f>
        <v/>
      </c>
      <c r="N148" s="314" t="str">
        <f ca="1">IF(K148="","",IFERROR(MATCH(TRUE,OFFSET(CalculationsAndCharts!$AB$33,N147,0, $C$2-N147,1),0)+N147,""))</f>
        <v/>
      </c>
      <c r="O148" s="312" t="str">
        <f ca="1">IFERROR(OFFSET(CalculationsAndCharts!$B$32, N148,0,1,1),"")</f>
        <v/>
      </c>
      <c r="P148" s="313" t="str">
        <f ca="1">IFERROR(OFFSET(CalculationsAndCharts!$D$32, N148,0,1,1),"")</f>
        <v/>
      </c>
      <c r="Q148" s="313" t="str">
        <f t="shared" ca="1" si="14"/>
        <v/>
      </c>
      <c r="R148" s="315" t="str">
        <f t="shared" ca="1" si="15"/>
        <v/>
      </c>
    </row>
    <row r="149" spans="2:18" x14ac:dyDescent="0.25">
      <c r="B149" s="311" t="str">
        <f ca="1">IFERROR(MATCH(TRUE,OFFSET(CalculationsAndCharts!$W$33,B148,0, $C$2-B148,1),0)+B148,"")</f>
        <v/>
      </c>
      <c r="C149" s="312" t="str">
        <f ca="1">IFERROR(OFFSET(CalculationsAndCharts!$B$32, B149,0,1,1),"")</f>
        <v/>
      </c>
      <c r="D149" s="313" t="str">
        <f ca="1">IFERROR(OFFSET(CalculationsAndCharts!$D$32, B149,0,1,1),"")</f>
        <v/>
      </c>
      <c r="E149" s="314" t="str">
        <f ca="1">IF(B149="","",IFERROR((MATCH(TRUE,OFFSET(CalculationsAndCharts!$Y$33,E148,0, $C$2-E148,1),0)+E148),""))</f>
        <v/>
      </c>
      <c r="F149" s="312" t="str">
        <f ca="1">IFERROR(OFFSET(CalculationsAndCharts!$B$32, E149,0,1,1),"")</f>
        <v/>
      </c>
      <c r="G149" s="313" t="str">
        <f ca="1">IFERROR(OFFSET(CalculationsAndCharts!$D$32, E149,0,1,1),"")</f>
        <v/>
      </c>
      <c r="H149" s="313" t="str">
        <f t="shared" ca="1" si="12"/>
        <v/>
      </c>
      <c r="I149" s="315" t="str">
        <f t="shared" ca="1" si="13"/>
        <v/>
      </c>
      <c r="K149" s="311" t="str">
        <f ca="1">IFERROR(MATCH(TRUE,OFFSET(CalculationsAndCharts!$Z$33,K148,0, $C$2-K148,1),0)+K148,"")</f>
        <v/>
      </c>
      <c r="L149" s="312" t="str">
        <f ca="1">IFERROR(OFFSET(CalculationsAndCharts!$B$32, K149,0,1,1),"")</f>
        <v/>
      </c>
      <c r="M149" s="313" t="str">
        <f ca="1">IFERROR(OFFSET(CalculationsAndCharts!$D$32, K149,0,1,1),"")</f>
        <v/>
      </c>
      <c r="N149" s="314" t="str">
        <f ca="1">IF(K149="","",IFERROR(MATCH(TRUE,OFFSET(CalculationsAndCharts!$AB$33,N148,0, $C$2-N148,1),0)+N148,""))</f>
        <v/>
      </c>
      <c r="O149" s="312" t="str">
        <f ca="1">IFERROR(OFFSET(CalculationsAndCharts!$B$32, N149,0,1,1),"")</f>
        <v/>
      </c>
      <c r="P149" s="313" t="str">
        <f ca="1">IFERROR(OFFSET(CalculationsAndCharts!$D$32, N149,0,1,1),"")</f>
        <v/>
      </c>
      <c r="Q149" s="313" t="str">
        <f t="shared" ca="1" si="14"/>
        <v/>
      </c>
      <c r="R149" s="315" t="str">
        <f t="shared" ca="1" si="15"/>
        <v/>
      </c>
    </row>
    <row r="150" spans="2:18" x14ac:dyDescent="0.25">
      <c r="B150" s="311" t="str">
        <f ca="1">IFERROR(MATCH(TRUE,OFFSET(CalculationsAndCharts!$W$33,B149,0, $C$2-B149,1),0)+B149,"")</f>
        <v/>
      </c>
      <c r="C150" s="312" t="str">
        <f ca="1">IFERROR(OFFSET(CalculationsAndCharts!$B$32, B150,0,1,1),"")</f>
        <v/>
      </c>
      <c r="D150" s="313" t="str">
        <f ca="1">IFERROR(OFFSET(CalculationsAndCharts!$D$32, B150,0,1,1),"")</f>
        <v/>
      </c>
      <c r="E150" s="314" t="str">
        <f ca="1">IF(B150="","",IFERROR((MATCH(TRUE,OFFSET(CalculationsAndCharts!$Y$33,E149,0, $C$2-E149,1),0)+E149),""))</f>
        <v/>
      </c>
      <c r="F150" s="312" t="str">
        <f ca="1">IFERROR(OFFSET(CalculationsAndCharts!$B$32, E150,0,1,1),"")</f>
        <v/>
      </c>
      <c r="G150" s="313" t="str">
        <f ca="1">IFERROR(OFFSET(CalculationsAndCharts!$D$32, E150,0,1,1),"")</f>
        <v/>
      </c>
      <c r="H150" s="313" t="str">
        <f t="shared" ca="1" si="12"/>
        <v/>
      </c>
      <c r="I150" s="315" t="str">
        <f t="shared" ca="1" si="13"/>
        <v/>
      </c>
      <c r="K150" s="311" t="str">
        <f ca="1">IFERROR(MATCH(TRUE,OFFSET(CalculationsAndCharts!$Z$33,K149,0, $C$2-K149,1),0)+K149,"")</f>
        <v/>
      </c>
      <c r="L150" s="312" t="str">
        <f ca="1">IFERROR(OFFSET(CalculationsAndCharts!$B$32, K150,0,1,1),"")</f>
        <v/>
      </c>
      <c r="M150" s="313" t="str">
        <f ca="1">IFERROR(OFFSET(CalculationsAndCharts!$D$32, K150,0,1,1),"")</f>
        <v/>
      </c>
      <c r="N150" s="314" t="str">
        <f ca="1">IF(K150="","",IFERROR(MATCH(TRUE,OFFSET(CalculationsAndCharts!$AB$33,N149,0, $C$2-N149,1),0)+N149,""))</f>
        <v/>
      </c>
      <c r="O150" s="312" t="str">
        <f ca="1">IFERROR(OFFSET(CalculationsAndCharts!$B$32, N150,0,1,1),"")</f>
        <v/>
      </c>
      <c r="P150" s="313" t="str">
        <f ca="1">IFERROR(OFFSET(CalculationsAndCharts!$D$32, N150,0,1,1),"")</f>
        <v/>
      </c>
      <c r="Q150" s="313" t="str">
        <f t="shared" ca="1" si="14"/>
        <v/>
      </c>
      <c r="R150" s="315" t="str">
        <f t="shared" ca="1" si="15"/>
        <v/>
      </c>
    </row>
    <row r="151" spans="2:18" x14ac:dyDescent="0.25">
      <c r="B151" s="311" t="str">
        <f ca="1">IFERROR(MATCH(TRUE,OFFSET(CalculationsAndCharts!$W$33,B150,0, $C$2-B150,1),0)+B150,"")</f>
        <v/>
      </c>
      <c r="C151" s="312" t="str">
        <f ca="1">IFERROR(OFFSET(CalculationsAndCharts!$B$32, B151,0,1,1),"")</f>
        <v/>
      </c>
      <c r="D151" s="313" t="str">
        <f ca="1">IFERROR(OFFSET(CalculationsAndCharts!$D$32, B151,0,1,1),"")</f>
        <v/>
      </c>
      <c r="E151" s="314" t="str">
        <f ca="1">IF(B151="","",IFERROR((MATCH(TRUE,OFFSET(CalculationsAndCharts!$Y$33,E150,0, $C$2-E150,1),0)+E150),""))</f>
        <v/>
      </c>
      <c r="F151" s="312" t="str">
        <f ca="1">IFERROR(OFFSET(CalculationsAndCharts!$B$32, E151,0,1,1),"")</f>
        <v/>
      </c>
      <c r="G151" s="313" t="str">
        <f ca="1">IFERROR(OFFSET(CalculationsAndCharts!$D$32, E151,0,1,1),"")</f>
        <v/>
      </c>
      <c r="H151" s="313" t="str">
        <f t="shared" ca="1" si="12"/>
        <v/>
      </c>
      <c r="I151" s="315" t="str">
        <f t="shared" ca="1" si="13"/>
        <v/>
      </c>
      <c r="K151" s="311" t="str">
        <f ca="1">IFERROR(MATCH(TRUE,OFFSET(CalculationsAndCharts!$Z$33,K150,0, $C$2-K150,1),0)+K150,"")</f>
        <v/>
      </c>
      <c r="L151" s="312" t="str">
        <f ca="1">IFERROR(OFFSET(CalculationsAndCharts!$B$32, K151,0,1,1),"")</f>
        <v/>
      </c>
      <c r="M151" s="313" t="str">
        <f ca="1">IFERROR(OFFSET(CalculationsAndCharts!$D$32, K151,0,1,1),"")</f>
        <v/>
      </c>
      <c r="N151" s="314" t="str">
        <f ca="1">IF(K151="","",IFERROR(MATCH(TRUE,OFFSET(CalculationsAndCharts!$AB$33,N150,0, $C$2-N150,1),0)+N150,""))</f>
        <v/>
      </c>
      <c r="O151" s="312" t="str">
        <f ca="1">IFERROR(OFFSET(CalculationsAndCharts!$B$32, N151,0,1,1),"")</f>
        <v/>
      </c>
      <c r="P151" s="313" t="str">
        <f ca="1">IFERROR(OFFSET(CalculationsAndCharts!$D$32, N151,0,1,1),"")</f>
        <v/>
      </c>
      <c r="Q151" s="313" t="str">
        <f t="shared" ca="1" si="14"/>
        <v/>
      </c>
      <c r="R151" s="315" t="str">
        <f t="shared" ca="1" si="15"/>
        <v/>
      </c>
    </row>
    <row r="152" spans="2:18" x14ac:dyDescent="0.25">
      <c r="B152" s="311" t="str">
        <f ca="1">IFERROR(MATCH(TRUE,OFFSET(CalculationsAndCharts!$W$33,B151,0, $C$2-B151,1),0)+B151,"")</f>
        <v/>
      </c>
      <c r="C152" s="312" t="str">
        <f ca="1">IFERROR(OFFSET(CalculationsAndCharts!$B$32, B152,0,1,1),"")</f>
        <v/>
      </c>
      <c r="D152" s="313" t="str">
        <f ca="1">IFERROR(OFFSET(CalculationsAndCharts!$D$32, B152,0,1,1),"")</f>
        <v/>
      </c>
      <c r="E152" s="314" t="str">
        <f ca="1">IF(B152="","",IFERROR((MATCH(TRUE,OFFSET(CalculationsAndCharts!$Y$33,E151,0, $C$2-E151,1),0)+E151),""))</f>
        <v/>
      </c>
      <c r="F152" s="312" t="str">
        <f ca="1">IFERROR(OFFSET(CalculationsAndCharts!$B$32, E152,0,1,1),"")</f>
        <v/>
      </c>
      <c r="G152" s="313" t="str">
        <f ca="1">IFERROR(OFFSET(CalculationsAndCharts!$D$32, E152,0,1,1),"")</f>
        <v/>
      </c>
      <c r="H152" s="313" t="str">
        <f t="shared" ca="1" si="12"/>
        <v/>
      </c>
      <c r="I152" s="315" t="str">
        <f t="shared" ca="1" si="13"/>
        <v/>
      </c>
      <c r="K152" s="311" t="str">
        <f ca="1">IFERROR(MATCH(TRUE,OFFSET(CalculationsAndCharts!$Z$33,K151,0, $C$2-K151,1),0)+K151,"")</f>
        <v/>
      </c>
      <c r="L152" s="312" t="str">
        <f ca="1">IFERROR(OFFSET(CalculationsAndCharts!$B$32, K152,0,1,1),"")</f>
        <v/>
      </c>
      <c r="M152" s="313" t="str">
        <f ca="1">IFERROR(OFFSET(CalculationsAndCharts!$D$32, K152,0,1,1),"")</f>
        <v/>
      </c>
      <c r="N152" s="314" t="str">
        <f ca="1">IF(K152="","",IFERROR(MATCH(TRUE,OFFSET(CalculationsAndCharts!$AB$33,N151,0, $C$2-N151,1),0)+N151,""))</f>
        <v/>
      </c>
      <c r="O152" s="312" t="str">
        <f ca="1">IFERROR(OFFSET(CalculationsAndCharts!$B$32, N152,0,1,1),"")</f>
        <v/>
      </c>
      <c r="P152" s="313" t="str">
        <f ca="1">IFERROR(OFFSET(CalculationsAndCharts!$D$32, N152,0,1,1),"")</f>
        <v/>
      </c>
      <c r="Q152" s="313" t="str">
        <f t="shared" ca="1" si="14"/>
        <v/>
      </c>
      <c r="R152" s="315" t="str">
        <f t="shared" ca="1" si="15"/>
        <v/>
      </c>
    </row>
    <row r="153" spans="2:18" x14ac:dyDescent="0.25">
      <c r="B153" s="311" t="str">
        <f ca="1">IFERROR(MATCH(TRUE,OFFSET(CalculationsAndCharts!$W$33,B152,0, $C$2-B152,1),0)+B152,"")</f>
        <v/>
      </c>
      <c r="C153" s="312" t="str">
        <f ca="1">IFERROR(OFFSET(CalculationsAndCharts!$B$32, B153,0,1,1),"")</f>
        <v/>
      </c>
      <c r="D153" s="313" t="str">
        <f ca="1">IFERROR(OFFSET(CalculationsAndCharts!$D$32, B153,0,1,1),"")</f>
        <v/>
      </c>
      <c r="E153" s="314" t="str">
        <f ca="1">IF(B153="","",IFERROR((MATCH(TRUE,OFFSET(CalculationsAndCharts!$Y$33,E152,0, $C$2-E152,1),0)+E152),""))</f>
        <v/>
      </c>
      <c r="F153" s="312" t="str">
        <f ca="1">IFERROR(OFFSET(CalculationsAndCharts!$B$32, E153,0,1,1),"")</f>
        <v/>
      </c>
      <c r="G153" s="313" t="str">
        <f ca="1">IFERROR(OFFSET(CalculationsAndCharts!$D$32, E153,0,1,1),"")</f>
        <v/>
      </c>
      <c r="H153" s="313" t="str">
        <f t="shared" ca="1" si="12"/>
        <v/>
      </c>
      <c r="I153" s="315" t="str">
        <f t="shared" ca="1" si="13"/>
        <v/>
      </c>
      <c r="K153" s="311" t="str">
        <f ca="1">IFERROR(MATCH(TRUE,OFFSET(CalculationsAndCharts!$Z$33,K152,0, $C$2-K152,1),0)+K152,"")</f>
        <v/>
      </c>
      <c r="L153" s="312" t="str">
        <f ca="1">IFERROR(OFFSET(CalculationsAndCharts!$B$32, K153,0,1,1),"")</f>
        <v/>
      </c>
      <c r="M153" s="313" t="str">
        <f ca="1">IFERROR(OFFSET(CalculationsAndCharts!$D$32, K153,0,1,1),"")</f>
        <v/>
      </c>
      <c r="N153" s="314" t="str">
        <f ca="1">IF(K153="","",IFERROR(MATCH(TRUE,OFFSET(CalculationsAndCharts!$AB$33,N152,0, $C$2-N152,1),0)+N152,""))</f>
        <v/>
      </c>
      <c r="O153" s="312" t="str">
        <f ca="1">IFERROR(OFFSET(CalculationsAndCharts!$B$32, N153,0,1,1),"")</f>
        <v/>
      </c>
      <c r="P153" s="313" t="str">
        <f ca="1">IFERROR(OFFSET(CalculationsAndCharts!$D$32, N153,0,1,1),"")</f>
        <v/>
      </c>
      <c r="Q153" s="313" t="str">
        <f t="shared" ca="1" si="14"/>
        <v/>
      </c>
      <c r="R153" s="315" t="str">
        <f t="shared" ca="1" si="15"/>
        <v/>
      </c>
    </row>
    <row r="154" spans="2:18" x14ac:dyDescent="0.25">
      <c r="B154" s="311" t="str">
        <f ca="1">IFERROR(MATCH(TRUE,OFFSET(CalculationsAndCharts!$W$33,B153,0, $C$2-B153,1),0)+B153,"")</f>
        <v/>
      </c>
      <c r="C154" s="312" t="str">
        <f ca="1">IFERROR(OFFSET(CalculationsAndCharts!$B$32, B154,0,1,1),"")</f>
        <v/>
      </c>
      <c r="D154" s="313" t="str">
        <f ca="1">IFERROR(OFFSET(CalculationsAndCharts!$D$32, B154,0,1,1),"")</f>
        <v/>
      </c>
      <c r="E154" s="314" t="str">
        <f ca="1">IF(B154="","",IFERROR((MATCH(TRUE,OFFSET(CalculationsAndCharts!$Y$33,E153,0, $C$2-E153,1),0)+E153),""))</f>
        <v/>
      </c>
      <c r="F154" s="312" t="str">
        <f ca="1">IFERROR(OFFSET(CalculationsAndCharts!$B$32, E154,0,1,1),"")</f>
        <v/>
      </c>
      <c r="G154" s="313" t="str">
        <f ca="1">IFERROR(OFFSET(CalculationsAndCharts!$D$32, E154,0,1,1),"")</f>
        <v/>
      </c>
      <c r="H154" s="313" t="str">
        <f t="shared" ca="1" si="12"/>
        <v/>
      </c>
      <c r="I154" s="315" t="str">
        <f t="shared" ca="1" si="13"/>
        <v/>
      </c>
      <c r="K154" s="311" t="str">
        <f ca="1">IFERROR(MATCH(TRUE,OFFSET(CalculationsAndCharts!$Z$33,K153,0, $C$2-K153,1),0)+K153,"")</f>
        <v/>
      </c>
      <c r="L154" s="312" t="str">
        <f ca="1">IFERROR(OFFSET(CalculationsAndCharts!$B$32, K154,0,1,1),"")</f>
        <v/>
      </c>
      <c r="M154" s="313" t="str">
        <f ca="1">IFERROR(OFFSET(CalculationsAndCharts!$D$32, K154,0,1,1),"")</f>
        <v/>
      </c>
      <c r="N154" s="314" t="str">
        <f ca="1">IF(K154="","",IFERROR(MATCH(TRUE,OFFSET(CalculationsAndCharts!$AB$33,N153,0, $C$2-N153,1),0)+N153,""))</f>
        <v/>
      </c>
      <c r="O154" s="312" t="str">
        <f ca="1">IFERROR(OFFSET(CalculationsAndCharts!$B$32, N154,0,1,1),"")</f>
        <v/>
      </c>
      <c r="P154" s="313" t="str">
        <f ca="1">IFERROR(OFFSET(CalculationsAndCharts!$D$32, N154,0,1,1),"")</f>
        <v/>
      </c>
      <c r="Q154" s="313" t="str">
        <f t="shared" ca="1" si="14"/>
        <v/>
      </c>
      <c r="R154" s="315" t="str">
        <f t="shared" ca="1" si="15"/>
        <v/>
      </c>
    </row>
    <row r="155" spans="2:18" x14ac:dyDescent="0.25">
      <c r="B155" s="311" t="str">
        <f ca="1">IFERROR(MATCH(TRUE,OFFSET(CalculationsAndCharts!$W$33,B154,0, $C$2-B154,1),0)+B154,"")</f>
        <v/>
      </c>
      <c r="C155" s="312" t="str">
        <f ca="1">IFERROR(OFFSET(CalculationsAndCharts!$B$32, B155,0,1,1),"")</f>
        <v/>
      </c>
      <c r="D155" s="313" t="str">
        <f ca="1">IFERROR(OFFSET(CalculationsAndCharts!$D$32, B155,0,1,1),"")</f>
        <v/>
      </c>
      <c r="E155" s="314" t="str">
        <f ca="1">IF(B155="","",IFERROR((MATCH(TRUE,OFFSET(CalculationsAndCharts!$Y$33,E154,0, $C$2-E154,1),0)+E154),""))</f>
        <v/>
      </c>
      <c r="F155" s="312" t="str">
        <f ca="1">IFERROR(OFFSET(CalculationsAndCharts!$B$32, E155,0,1,1),"")</f>
        <v/>
      </c>
      <c r="G155" s="313" t="str">
        <f ca="1">IFERROR(OFFSET(CalculationsAndCharts!$D$32, E155,0,1,1),"")</f>
        <v/>
      </c>
      <c r="H155" s="313" t="str">
        <f t="shared" ca="1" si="12"/>
        <v/>
      </c>
      <c r="I155" s="315" t="str">
        <f t="shared" ca="1" si="13"/>
        <v/>
      </c>
      <c r="K155" s="311" t="str">
        <f ca="1">IFERROR(MATCH(TRUE,OFFSET(CalculationsAndCharts!$Z$33,K154,0, $C$2-K154,1),0)+K154,"")</f>
        <v/>
      </c>
      <c r="L155" s="312" t="str">
        <f ca="1">IFERROR(OFFSET(CalculationsAndCharts!$B$32, K155,0,1,1),"")</f>
        <v/>
      </c>
      <c r="M155" s="313" t="str">
        <f ca="1">IFERROR(OFFSET(CalculationsAndCharts!$D$32, K155,0,1,1),"")</f>
        <v/>
      </c>
      <c r="N155" s="314" t="str">
        <f ca="1">IF(K155="","",IFERROR(MATCH(TRUE,OFFSET(CalculationsAndCharts!$AB$33,N154,0, $C$2-N154,1),0)+N154,""))</f>
        <v/>
      </c>
      <c r="O155" s="312" t="str">
        <f ca="1">IFERROR(OFFSET(CalculationsAndCharts!$B$32, N155,0,1,1),"")</f>
        <v/>
      </c>
      <c r="P155" s="313" t="str">
        <f ca="1">IFERROR(OFFSET(CalculationsAndCharts!$D$32, N155,0,1,1),"")</f>
        <v/>
      </c>
      <c r="Q155" s="313" t="str">
        <f t="shared" ca="1" si="14"/>
        <v/>
      </c>
      <c r="R155" s="315" t="str">
        <f t="shared" ca="1" si="15"/>
        <v/>
      </c>
    </row>
    <row r="156" spans="2:18" x14ac:dyDescent="0.25">
      <c r="B156" s="311" t="str">
        <f ca="1">IFERROR(MATCH(TRUE,OFFSET(CalculationsAndCharts!$W$33,B155,0, $C$2-B155,1),0)+B155,"")</f>
        <v/>
      </c>
      <c r="C156" s="312" t="str">
        <f ca="1">IFERROR(OFFSET(CalculationsAndCharts!$B$32, B156,0,1,1),"")</f>
        <v/>
      </c>
      <c r="D156" s="313" t="str">
        <f ca="1">IFERROR(OFFSET(CalculationsAndCharts!$D$32, B156,0,1,1),"")</f>
        <v/>
      </c>
      <c r="E156" s="314" t="str">
        <f ca="1">IF(B156="","",IFERROR((MATCH(TRUE,OFFSET(CalculationsAndCharts!$Y$33,E155,0, $C$2-E155,1),0)+E155),""))</f>
        <v/>
      </c>
      <c r="F156" s="312" t="str">
        <f ca="1">IFERROR(OFFSET(CalculationsAndCharts!$B$32, E156,0,1,1),"")</f>
        <v/>
      </c>
      <c r="G156" s="313" t="str">
        <f ca="1">IFERROR(OFFSET(CalculationsAndCharts!$D$32, E156,0,1,1),"")</f>
        <v/>
      </c>
      <c r="H156" s="313" t="str">
        <f t="shared" ca="1" si="12"/>
        <v/>
      </c>
      <c r="I156" s="315" t="str">
        <f t="shared" ca="1" si="13"/>
        <v/>
      </c>
      <c r="K156" s="311" t="str">
        <f ca="1">IFERROR(MATCH(TRUE,OFFSET(CalculationsAndCharts!$Z$33,K155,0, $C$2-K155,1),0)+K155,"")</f>
        <v/>
      </c>
      <c r="L156" s="312" t="str">
        <f ca="1">IFERROR(OFFSET(CalculationsAndCharts!$B$32, K156,0,1,1),"")</f>
        <v/>
      </c>
      <c r="M156" s="313" t="str">
        <f ca="1">IFERROR(OFFSET(CalculationsAndCharts!$D$32, K156,0,1,1),"")</f>
        <v/>
      </c>
      <c r="N156" s="314" t="str">
        <f ca="1">IF(K156="","",IFERROR(MATCH(TRUE,OFFSET(CalculationsAndCharts!$AB$33,N155,0, $C$2-N155,1),0)+N155,""))</f>
        <v/>
      </c>
      <c r="O156" s="312" t="str">
        <f ca="1">IFERROR(OFFSET(CalculationsAndCharts!$B$32, N156,0,1,1),"")</f>
        <v/>
      </c>
      <c r="P156" s="313" t="str">
        <f ca="1">IFERROR(OFFSET(CalculationsAndCharts!$D$32, N156,0,1,1),"")</f>
        <v/>
      </c>
      <c r="Q156" s="313" t="str">
        <f t="shared" ca="1" si="14"/>
        <v/>
      </c>
      <c r="R156" s="315" t="str">
        <f t="shared" ca="1" si="15"/>
        <v/>
      </c>
    </row>
    <row r="157" spans="2:18" x14ac:dyDescent="0.25">
      <c r="B157" s="311" t="str">
        <f ca="1">IFERROR(MATCH(TRUE,OFFSET(CalculationsAndCharts!$W$33,B156,0, $C$2-B156,1),0)+B156,"")</f>
        <v/>
      </c>
      <c r="C157" s="312" t="str">
        <f ca="1">IFERROR(OFFSET(CalculationsAndCharts!$B$32, B157,0,1,1),"")</f>
        <v/>
      </c>
      <c r="D157" s="313" t="str">
        <f ca="1">IFERROR(OFFSET(CalculationsAndCharts!$D$32, B157,0,1,1),"")</f>
        <v/>
      </c>
      <c r="E157" s="314" t="str">
        <f ca="1">IF(B157="","",IFERROR((MATCH(TRUE,OFFSET(CalculationsAndCharts!$Y$33,E156,0, $C$2-E156,1),0)+E156),""))</f>
        <v/>
      </c>
      <c r="F157" s="312" t="str">
        <f ca="1">IFERROR(OFFSET(CalculationsAndCharts!$B$32, E157,0,1,1),"")</f>
        <v/>
      </c>
      <c r="G157" s="313" t="str">
        <f ca="1">IFERROR(OFFSET(CalculationsAndCharts!$D$32, E157,0,1,1),"")</f>
        <v/>
      </c>
      <c r="H157" s="313" t="str">
        <f t="shared" ca="1" si="12"/>
        <v/>
      </c>
      <c r="I157" s="315" t="str">
        <f t="shared" ca="1" si="13"/>
        <v/>
      </c>
      <c r="K157" s="311" t="str">
        <f ca="1">IFERROR(MATCH(TRUE,OFFSET(CalculationsAndCharts!$Z$33,K156,0, $C$2-K156,1),0)+K156,"")</f>
        <v/>
      </c>
      <c r="L157" s="312" t="str">
        <f ca="1">IFERROR(OFFSET(CalculationsAndCharts!$B$32, K157,0,1,1),"")</f>
        <v/>
      </c>
      <c r="M157" s="313" t="str">
        <f ca="1">IFERROR(OFFSET(CalculationsAndCharts!$D$32, K157,0,1,1),"")</f>
        <v/>
      </c>
      <c r="N157" s="314" t="str">
        <f ca="1">IF(K157="","",IFERROR(MATCH(TRUE,OFFSET(CalculationsAndCharts!$AB$33,N156,0, $C$2-N156,1),0)+N156,""))</f>
        <v/>
      </c>
      <c r="O157" s="312" t="str">
        <f ca="1">IFERROR(OFFSET(CalculationsAndCharts!$B$32, N157,0,1,1),"")</f>
        <v/>
      </c>
      <c r="P157" s="313" t="str">
        <f ca="1">IFERROR(OFFSET(CalculationsAndCharts!$D$32, N157,0,1,1),"")</f>
        <v/>
      </c>
      <c r="Q157" s="313" t="str">
        <f t="shared" ca="1" si="14"/>
        <v/>
      </c>
      <c r="R157" s="315" t="str">
        <f t="shared" ca="1" si="15"/>
        <v/>
      </c>
    </row>
    <row r="158" spans="2:18" x14ac:dyDescent="0.25">
      <c r="B158" s="311" t="str">
        <f ca="1">IFERROR(MATCH(TRUE,OFFSET(CalculationsAndCharts!$W$33,B157,0, $C$2-B157,1),0)+B157,"")</f>
        <v/>
      </c>
      <c r="C158" s="312" t="str">
        <f ca="1">IFERROR(OFFSET(CalculationsAndCharts!$B$32, B158,0,1,1),"")</f>
        <v/>
      </c>
      <c r="D158" s="313" t="str">
        <f ca="1">IFERROR(OFFSET(CalculationsAndCharts!$D$32, B158,0,1,1),"")</f>
        <v/>
      </c>
      <c r="E158" s="314" t="str">
        <f ca="1">IF(B158="","",IFERROR((MATCH(TRUE,OFFSET(CalculationsAndCharts!$Y$33,E157,0, $C$2-E157,1),0)+E157),""))</f>
        <v/>
      </c>
      <c r="F158" s="312" t="str">
        <f ca="1">IFERROR(OFFSET(CalculationsAndCharts!$B$32, E158,0,1,1),"")</f>
        <v/>
      </c>
      <c r="G158" s="313" t="str">
        <f ca="1">IFERROR(OFFSET(CalculationsAndCharts!$D$32, E158,0,1,1),"")</f>
        <v/>
      </c>
      <c r="H158" s="313" t="str">
        <f t="shared" ca="1" si="12"/>
        <v/>
      </c>
      <c r="I158" s="315" t="str">
        <f t="shared" ca="1" si="13"/>
        <v/>
      </c>
      <c r="K158" s="311" t="str">
        <f ca="1">IFERROR(MATCH(TRUE,OFFSET(CalculationsAndCharts!$Z$33,K157,0, $C$2-K157,1),0)+K157,"")</f>
        <v/>
      </c>
      <c r="L158" s="312" t="str">
        <f ca="1">IFERROR(OFFSET(CalculationsAndCharts!$B$32, K158,0,1,1),"")</f>
        <v/>
      </c>
      <c r="M158" s="313" t="str">
        <f ca="1">IFERROR(OFFSET(CalculationsAndCharts!$D$32, K158,0,1,1),"")</f>
        <v/>
      </c>
      <c r="N158" s="314" t="str">
        <f ca="1">IF(K158="","",IFERROR(MATCH(TRUE,OFFSET(CalculationsAndCharts!$AB$33,N157,0, $C$2-N157,1),0)+N157,""))</f>
        <v/>
      </c>
      <c r="O158" s="312" t="str">
        <f ca="1">IFERROR(OFFSET(CalculationsAndCharts!$B$32, N158,0,1,1),"")</f>
        <v/>
      </c>
      <c r="P158" s="313" t="str">
        <f ca="1">IFERROR(OFFSET(CalculationsAndCharts!$D$32, N158,0,1,1),"")</f>
        <v/>
      </c>
      <c r="Q158" s="313" t="str">
        <f t="shared" ca="1" si="14"/>
        <v/>
      </c>
      <c r="R158" s="315" t="str">
        <f t="shared" ca="1" si="15"/>
        <v/>
      </c>
    </row>
    <row r="159" spans="2:18" x14ac:dyDescent="0.25">
      <c r="B159" s="311" t="str">
        <f ca="1">IFERROR(MATCH(TRUE,OFFSET(CalculationsAndCharts!$W$33,B158,0, $C$2-B158,1),0)+B158,"")</f>
        <v/>
      </c>
      <c r="C159" s="312" t="str">
        <f ca="1">IFERROR(OFFSET(CalculationsAndCharts!$B$32, B159,0,1,1),"")</f>
        <v/>
      </c>
      <c r="D159" s="313" t="str">
        <f ca="1">IFERROR(OFFSET(CalculationsAndCharts!$D$32, B159,0,1,1),"")</f>
        <v/>
      </c>
      <c r="E159" s="314" t="str">
        <f ca="1">IF(B159="","",IFERROR((MATCH(TRUE,OFFSET(CalculationsAndCharts!$Y$33,E158,0, $C$2-E158,1),0)+E158),""))</f>
        <v/>
      </c>
      <c r="F159" s="312" t="str">
        <f ca="1">IFERROR(OFFSET(CalculationsAndCharts!$B$32, E159,0,1,1),"")</f>
        <v/>
      </c>
      <c r="G159" s="313" t="str">
        <f ca="1">IFERROR(OFFSET(CalculationsAndCharts!$D$32, E159,0,1,1),"")</f>
        <v/>
      </c>
      <c r="H159" s="313" t="str">
        <f t="shared" ca="1" si="12"/>
        <v/>
      </c>
      <c r="I159" s="315" t="str">
        <f t="shared" ca="1" si="13"/>
        <v/>
      </c>
      <c r="K159" s="311" t="str">
        <f ca="1">IFERROR(MATCH(TRUE,OFFSET(CalculationsAndCharts!$Z$33,K158,0, $C$2-K158,1),0)+K158,"")</f>
        <v/>
      </c>
      <c r="L159" s="312" t="str">
        <f ca="1">IFERROR(OFFSET(CalculationsAndCharts!$B$32, K159,0,1,1),"")</f>
        <v/>
      </c>
      <c r="M159" s="313" t="str">
        <f ca="1">IFERROR(OFFSET(CalculationsAndCharts!$D$32, K159,0,1,1),"")</f>
        <v/>
      </c>
      <c r="N159" s="314" t="str">
        <f ca="1">IF(K159="","",IFERROR(MATCH(TRUE,OFFSET(CalculationsAndCharts!$AB$33,N158,0, $C$2-N158,1),0)+N158,""))</f>
        <v/>
      </c>
      <c r="O159" s="312" t="str">
        <f ca="1">IFERROR(OFFSET(CalculationsAndCharts!$B$32, N159,0,1,1),"")</f>
        <v/>
      </c>
      <c r="P159" s="313" t="str">
        <f ca="1">IFERROR(OFFSET(CalculationsAndCharts!$D$32, N159,0,1,1),"")</f>
        <v/>
      </c>
      <c r="Q159" s="313" t="str">
        <f t="shared" ca="1" si="14"/>
        <v/>
      </c>
      <c r="R159" s="315" t="str">
        <f t="shared" ca="1" si="15"/>
        <v/>
      </c>
    </row>
    <row r="160" spans="2:18" x14ac:dyDescent="0.25">
      <c r="B160" s="311" t="str">
        <f ca="1">IFERROR(MATCH(TRUE,OFFSET(CalculationsAndCharts!$W$33,B159,0, $C$2-B159,1),0)+B159,"")</f>
        <v/>
      </c>
      <c r="C160" s="312" t="str">
        <f ca="1">IFERROR(OFFSET(CalculationsAndCharts!$B$32, B160,0,1,1),"")</f>
        <v/>
      </c>
      <c r="D160" s="313" t="str">
        <f ca="1">IFERROR(OFFSET(CalculationsAndCharts!$D$32, B160,0,1,1),"")</f>
        <v/>
      </c>
      <c r="E160" s="314" t="str">
        <f ca="1">IF(B160="","",IFERROR((MATCH(TRUE,OFFSET(CalculationsAndCharts!$Y$33,E159,0, $C$2-E159,1),0)+E159),""))</f>
        <v/>
      </c>
      <c r="F160" s="312" t="str">
        <f ca="1">IFERROR(OFFSET(CalculationsAndCharts!$B$32, E160,0,1,1),"")</f>
        <v/>
      </c>
      <c r="G160" s="313" t="str">
        <f ca="1">IFERROR(OFFSET(CalculationsAndCharts!$D$32, E160,0,1,1),"")</f>
        <v/>
      </c>
      <c r="H160" s="313" t="str">
        <f t="shared" ca="1" si="12"/>
        <v/>
      </c>
      <c r="I160" s="315" t="str">
        <f t="shared" ca="1" si="13"/>
        <v/>
      </c>
      <c r="K160" s="311" t="str">
        <f ca="1">IFERROR(MATCH(TRUE,OFFSET(CalculationsAndCharts!$Z$33,K159,0, $C$2-K159,1),0)+K159,"")</f>
        <v/>
      </c>
      <c r="L160" s="312" t="str">
        <f ca="1">IFERROR(OFFSET(CalculationsAndCharts!$B$32, K160,0,1,1),"")</f>
        <v/>
      </c>
      <c r="M160" s="313" t="str">
        <f ca="1">IFERROR(OFFSET(CalculationsAndCharts!$D$32, K160,0,1,1),"")</f>
        <v/>
      </c>
      <c r="N160" s="314" t="str">
        <f ca="1">IF(K160="","",IFERROR(MATCH(TRUE,OFFSET(CalculationsAndCharts!$AB$33,N159,0, $C$2-N159,1),0)+N159,""))</f>
        <v/>
      </c>
      <c r="O160" s="312" t="str">
        <f ca="1">IFERROR(OFFSET(CalculationsAndCharts!$B$32, N160,0,1,1),"")</f>
        <v/>
      </c>
      <c r="P160" s="313" t="str">
        <f ca="1">IFERROR(OFFSET(CalculationsAndCharts!$D$32, N160,0,1,1),"")</f>
        <v/>
      </c>
      <c r="Q160" s="313" t="str">
        <f t="shared" ca="1" si="14"/>
        <v/>
      </c>
      <c r="R160" s="315" t="str">
        <f t="shared" ca="1" si="15"/>
        <v/>
      </c>
    </row>
    <row r="161" spans="2:18" x14ac:dyDescent="0.25">
      <c r="B161" s="311" t="str">
        <f ca="1">IFERROR(MATCH(TRUE,OFFSET(CalculationsAndCharts!$W$33,B160,0, $C$2-B160,1),0)+B160,"")</f>
        <v/>
      </c>
      <c r="C161" s="312" t="str">
        <f ca="1">IFERROR(OFFSET(CalculationsAndCharts!$B$32, B161,0,1,1),"")</f>
        <v/>
      </c>
      <c r="D161" s="313" t="str">
        <f ca="1">IFERROR(OFFSET(CalculationsAndCharts!$D$32, B161,0,1,1),"")</f>
        <v/>
      </c>
      <c r="E161" s="314" t="str">
        <f ca="1">IF(B161="","",IFERROR((MATCH(TRUE,OFFSET(CalculationsAndCharts!$Y$33,E160,0, $C$2-E160,1),0)+E160),""))</f>
        <v/>
      </c>
      <c r="F161" s="312" t="str">
        <f ca="1">IFERROR(OFFSET(CalculationsAndCharts!$B$32, E161,0,1,1),"")</f>
        <v/>
      </c>
      <c r="G161" s="313" t="str">
        <f ca="1">IFERROR(OFFSET(CalculationsAndCharts!$D$32, E161,0,1,1),"")</f>
        <v/>
      </c>
      <c r="H161" s="313" t="str">
        <f t="shared" ca="1" si="12"/>
        <v/>
      </c>
      <c r="I161" s="315" t="str">
        <f t="shared" ca="1" si="13"/>
        <v/>
      </c>
      <c r="K161" s="311" t="str">
        <f ca="1">IFERROR(MATCH(TRUE,OFFSET(CalculationsAndCharts!$Z$33,K160,0, $C$2-K160,1),0)+K160,"")</f>
        <v/>
      </c>
      <c r="L161" s="312" t="str">
        <f ca="1">IFERROR(OFFSET(CalculationsAndCharts!$B$32, K161,0,1,1),"")</f>
        <v/>
      </c>
      <c r="M161" s="313" t="str">
        <f ca="1">IFERROR(OFFSET(CalculationsAndCharts!$D$32, K161,0,1,1),"")</f>
        <v/>
      </c>
      <c r="N161" s="314" t="str">
        <f ca="1">IF(K161="","",IFERROR(MATCH(TRUE,OFFSET(CalculationsAndCharts!$AB$33,N160,0, $C$2-N160,1),0)+N160,""))</f>
        <v/>
      </c>
      <c r="O161" s="312" t="str">
        <f ca="1">IFERROR(OFFSET(CalculationsAndCharts!$B$32, N161,0,1,1),"")</f>
        <v/>
      </c>
      <c r="P161" s="313" t="str">
        <f ca="1">IFERROR(OFFSET(CalculationsAndCharts!$D$32, N161,0,1,1),"")</f>
        <v/>
      </c>
      <c r="Q161" s="313" t="str">
        <f t="shared" ca="1" si="14"/>
        <v/>
      </c>
      <c r="R161" s="315" t="str">
        <f t="shared" ca="1" si="15"/>
        <v/>
      </c>
    </row>
    <row r="162" spans="2:18" x14ac:dyDescent="0.25">
      <c r="B162" s="311" t="str">
        <f ca="1">IFERROR(MATCH(TRUE,OFFSET(CalculationsAndCharts!$W$33,B161,0, $C$2-B161,1),0)+B161,"")</f>
        <v/>
      </c>
      <c r="C162" s="312" t="str">
        <f ca="1">IFERROR(OFFSET(CalculationsAndCharts!$B$32, B162,0,1,1),"")</f>
        <v/>
      </c>
      <c r="D162" s="313" t="str">
        <f ca="1">IFERROR(OFFSET(CalculationsAndCharts!$D$32, B162,0,1,1),"")</f>
        <v/>
      </c>
      <c r="E162" s="314" t="str">
        <f ca="1">IF(B162="","",IFERROR((MATCH(TRUE,OFFSET(CalculationsAndCharts!$Y$33,E161,0, $C$2-E161,1),0)+E161),""))</f>
        <v/>
      </c>
      <c r="F162" s="312" t="str">
        <f ca="1">IFERROR(OFFSET(CalculationsAndCharts!$B$32, E162,0,1,1),"")</f>
        <v/>
      </c>
      <c r="G162" s="313" t="str">
        <f ca="1">IFERROR(OFFSET(CalculationsAndCharts!$D$32, E162,0,1,1),"")</f>
        <v/>
      </c>
      <c r="H162" s="313" t="str">
        <f t="shared" ca="1" si="12"/>
        <v/>
      </c>
      <c r="I162" s="315" t="str">
        <f t="shared" ca="1" si="13"/>
        <v/>
      </c>
      <c r="K162" s="311" t="str">
        <f ca="1">IFERROR(MATCH(TRUE,OFFSET(CalculationsAndCharts!$Z$33,K161,0, $C$2-K161,1),0)+K161,"")</f>
        <v/>
      </c>
      <c r="L162" s="312" t="str">
        <f ca="1">IFERROR(OFFSET(CalculationsAndCharts!$B$32, K162,0,1,1),"")</f>
        <v/>
      </c>
      <c r="M162" s="313" t="str">
        <f ca="1">IFERROR(OFFSET(CalculationsAndCharts!$D$32, K162,0,1,1),"")</f>
        <v/>
      </c>
      <c r="N162" s="314" t="str">
        <f ca="1">IF(K162="","",IFERROR(MATCH(TRUE,OFFSET(CalculationsAndCharts!$AB$33,N161,0, $C$2-N161,1),0)+N161,""))</f>
        <v/>
      </c>
      <c r="O162" s="312" t="str">
        <f ca="1">IFERROR(OFFSET(CalculationsAndCharts!$B$32, N162,0,1,1),"")</f>
        <v/>
      </c>
      <c r="P162" s="313" t="str">
        <f ca="1">IFERROR(OFFSET(CalculationsAndCharts!$D$32, N162,0,1,1),"")</f>
        <v/>
      </c>
      <c r="Q162" s="313" t="str">
        <f t="shared" ca="1" si="14"/>
        <v/>
      </c>
      <c r="R162" s="315" t="str">
        <f t="shared" ca="1" si="15"/>
        <v/>
      </c>
    </row>
    <row r="163" spans="2:18" x14ac:dyDescent="0.25">
      <c r="B163" s="311" t="str">
        <f ca="1">IFERROR(MATCH(TRUE,OFFSET(CalculationsAndCharts!$W$33,B162,0, $C$2-B162,1),0)+B162,"")</f>
        <v/>
      </c>
      <c r="C163" s="312" t="str">
        <f ca="1">IFERROR(OFFSET(CalculationsAndCharts!$B$32, B163,0,1,1),"")</f>
        <v/>
      </c>
      <c r="D163" s="313" t="str">
        <f ca="1">IFERROR(OFFSET(CalculationsAndCharts!$D$32, B163,0,1,1),"")</f>
        <v/>
      </c>
      <c r="E163" s="314" t="str">
        <f ca="1">IF(B163="","",IFERROR((MATCH(TRUE,OFFSET(CalculationsAndCharts!$Y$33,E162,0, $C$2-E162,1),0)+E162),""))</f>
        <v/>
      </c>
      <c r="F163" s="312" t="str">
        <f ca="1">IFERROR(OFFSET(CalculationsAndCharts!$B$32, E163,0,1,1),"")</f>
        <v/>
      </c>
      <c r="G163" s="313" t="str">
        <f ca="1">IFERROR(OFFSET(CalculationsAndCharts!$D$32, E163,0,1,1),"")</f>
        <v/>
      </c>
      <c r="H163" s="313" t="str">
        <f t="shared" ca="1" si="12"/>
        <v/>
      </c>
      <c r="I163" s="315" t="str">
        <f t="shared" ca="1" si="13"/>
        <v/>
      </c>
      <c r="K163" s="311" t="str">
        <f ca="1">IFERROR(MATCH(TRUE,OFFSET(CalculationsAndCharts!$Z$33,K162,0, $C$2-K162,1),0)+K162,"")</f>
        <v/>
      </c>
      <c r="L163" s="312" t="str">
        <f ca="1">IFERROR(OFFSET(CalculationsAndCharts!$B$32, K163,0,1,1),"")</f>
        <v/>
      </c>
      <c r="M163" s="313" t="str">
        <f ca="1">IFERROR(OFFSET(CalculationsAndCharts!$D$32, K163,0,1,1),"")</f>
        <v/>
      </c>
      <c r="N163" s="314" t="str">
        <f ca="1">IF(K163="","",IFERROR(MATCH(TRUE,OFFSET(CalculationsAndCharts!$AB$33,N162,0, $C$2-N162,1),0)+N162,""))</f>
        <v/>
      </c>
      <c r="O163" s="312" t="str">
        <f ca="1">IFERROR(OFFSET(CalculationsAndCharts!$B$32, N163,0,1,1),"")</f>
        <v/>
      </c>
      <c r="P163" s="313" t="str">
        <f ca="1">IFERROR(OFFSET(CalculationsAndCharts!$D$32, N163,0,1,1),"")</f>
        <v/>
      </c>
      <c r="Q163" s="313" t="str">
        <f t="shared" ca="1" si="14"/>
        <v/>
      </c>
      <c r="R163" s="315" t="str">
        <f t="shared" ca="1" si="15"/>
        <v/>
      </c>
    </row>
    <row r="164" spans="2:18" x14ac:dyDescent="0.25">
      <c r="B164" s="311" t="str">
        <f ca="1">IFERROR(MATCH(TRUE,OFFSET(CalculationsAndCharts!$W$33,B163,0, $C$2-B163,1),0)+B163,"")</f>
        <v/>
      </c>
      <c r="C164" s="312" t="str">
        <f ca="1">IFERROR(OFFSET(CalculationsAndCharts!$B$32, B164,0,1,1),"")</f>
        <v/>
      </c>
      <c r="D164" s="313" t="str">
        <f ca="1">IFERROR(OFFSET(CalculationsAndCharts!$D$32, B164,0,1,1),"")</f>
        <v/>
      </c>
      <c r="E164" s="314" t="str">
        <f ca="1">IF(B164="","",IFERROR((MATCH(TRUE,OFFSET(CalculationsAndCharts!$Y$33,E163,0, $C$2-E163,1),0)+E163),""))</f>
        <v/>
      </c>
      <c r="F164" s="312" t="str">
        <f ca="1">IFERROR(OFFSET(CalculationsAndCharts!$B$32, E164,0,1,1),"")</f>
        <v/>
      </c>
      <c r="G164" s="313" t="str">
        <f ca="1">IFERROR(OFFSET(CalculationsAndCharts!$D$32, E164,0,1,1),"")</f>
        <v/>
      </c>
      <c r="H164" s="313" t="str">
        <f t="shared" ca="1" si="12"/>
        <v/>
      </c>
      <c r="I164" s="315" t="str">
        <f t="shared" ca="1" si="13"/>
        <v/>
      </c>
      <c r="K164" s="311" t="str">
        <f ca="1">IFERROR(MATCH(TRUE,OFFSET(CalculationsAndCharts!$Z$33,K163,0, $C$2-K163,1),0)+K163,"")</f>
        <v/>
      </c>
      <c r="L164" s="312" t="str">
        <f ca="1">IFERROR(OFFSET(CalculationsAndCharts!$B$32, K164,0,1,1),"")</f>
        <v/>
      </c>
      <c r="M164" s="313" t="str">
        <f ca="1">IFERROR(OFFSET(CalculationsAndCharts!$D$32, K164,0,1,1),"")</f>
        <v/>
      </c>
      <c r="N164" s="314" t="str">
        <f ca="1">IF(K164="","",IFERROR(MATCH(TRUE,OFFSET(CalculationsAndCharts!$AB$33,N163,0, $C$2-N163,1),0)+N163,""))</f>
        <v/>
      </c>
      <c r="O164" s="312" t="str">
        <f ca="1">IFERROR(OFFSET(CalculationsAndCharts!$B$32, N164,0,1,1),"")</f>
        <v/>
      </c>
      <c r="P164" s="313" t="str">
        <f ca="1">IFERROR(OFFSET(CalculationsAndCharts!$D$32, N164,0,1,1),"")</f>
        <v/>
      </c>
      <c r="Q164" s="313" t="str">
        <f t="shared" ca="1" si="14"/>
        <v/>
      </c>
      <c r="R164" s="315" t="str">
        <f t="shared" ca="1" si="15"/>
        <v/>
      </c>
    </row>
    <row r="165" spans="2:18" x14ac:dyDescent="0.25">
      <c r="B165" s="311" t="str">
        <f ca="1">IFERROR(MATCH(TRUE,OFFSET(CalculationsAndCharts!$W$33,B164,0, $C$2-B164,1),0)+B164,"")</f>
        <v/>
      </c>
      <c r="C165" s="312" t="str">
        <f ca="1">IFERROR(OFFSET(CalculationsAndCharts!$B$32, B165,0,1,1),"")</f>
        <v/>
      </c>
      <c r="D165" s="313" t="str">
        <f ca="1">IFERROR(OFFSET(CalculationsAndCharts!$D$32, B165,0,1,1),"")</f>
        <v/>
      </c>
      <c r="E165" s="314" t="str">
        <f ca="1">IF(B165="","",IFERROR((MATCH(TRUE,OFFSET(CalculationsAndCharts!$Y$33,E164,0, $C$2-E164,1),0)+E164),""))</f>
        <v/>
      </c>
      <c r="F165" s="312" t="str">
        <f ca="1">IFERROR(OFFSET(CalculationsAndCharts!$B$32, E165,0,1,1),"")</f>
        <v/>
      </c>
      <c r="G165" s="313" t="str">
        <f ca="1">IFERROR(OFFSET(CalculationsAndCharts!$D$32, E165,0,1,1),"")</f>
        <v/>
      </c>
      <c r="H165" s="313" t="str">
        <f t="shared" ca="1" si="12"/>
        <v/>
      </c>
      <c r="I165" s="315" t="str">
        <f t="shared" ca="1" si="13"/>
        <v/>
      </c>
      <c r="K165" s="311" t="str">
        <f ca="1">IFERROR(MATCH(TRUE,OFFSET(CalculationsAndCharts!$Z$33,K164,0, $C$2-K164,1),0)+K164,"")</f>
        <v/>
      </c>
      <c r="L165" s="312" t="str">
        <f ca="1">IFERROR(OFFSET(CalculationsAndCharts!$B$32, K165,0,1,1),"")</f>
        <v/>
      </c>
      <c r="M165" s="313" t="str">
        <f ca="1">IFERROR(OFFSET(CalculationsAndCharts!$D$32, K165,0,1,1),"")</f>
        <v/>
      </c>
      <c r="N165" s="314" t="str">
        <f ca="1">IF(K165="","",IFERROR(MATCH(TRUE,OFFSET(CalculationsAndCharts!$AB$33,N164,0, $C$2-N164,1),0)+N164,""))</f>
        <v/>
      </c>
      <c r="O165" s="312" t="str">
        <f ca="1">IFERROR(OFFSET(CalculationsAndCharts!$B$32, N165,0,1,1),"")</f>
        <v/>
      </c>
      <c r="P165" s="313" t="str">
        <f ca="1">IFERROR(OFFSET(CalculationsAndCharts!$D$32, N165,0,1,1),"")</f>
        <v/>
      </c>
      <c r="Q165" s="313" t="str">
        <f t="shared" ca="1" si="14"/>
        <v/>
      </c>
      <c r="R165" s="315" t="str">
        <f t="shared" ca="1" si="15"/>
        <v/>
      </c>
    </row>
    <row r="166" spans="2:18" x14ac:dyDescent="0.25">
      <c r="B166" s="311" t="str">
        <f ca="1">IFERROR(MATCH(TRUE,OFFSET(CalculationsAndCharts!$W$33,B165,0, $C$2-B165,1),0)+B165,"")</f>
        <v/>
      </c>
      <c r="C166" s="312" t="str">
        <f ca="1">IFERROR(OFFSET(CalculationsAndCharts!$B$32, B166,0,1,1),"")</f>
        <v/>
      </c>
      <c r="D166" s="313" t="str">
        <f ca="1">IFERROR(OFFSET(CalculationsAndCharts!$D$32, B166,0,1,1),"")</f>
        <v/>
      </c>
      <c r="E166" s="314" t="str">
        <f ca="1">IF(B166="","",IFERROR((MATCH(TRUE,OFFSET(CalculationsAndCharts!$Y$33,E165,0, $C$2-E165,1),0)+E165),""))</f>
        <v/>
      </c>
      <c r="F166" s="312" t="str">
        <f ca="1">IFERROR(OFFSET(CalculationsAndCharts!$B$32, E166,0,1,1),"")</f>
        <v/>
      </c>
      <c r="G166" s="313" t="str">
        <f ca="1">IFERROR(OFFSET(CalculationsAndCharts!$D$32, E166,0,1,1),"")</f>
        <v/>
      </c>
      <c r="H166" s="313" t="str">
        <f t="shared" ca="1" si="12"/>
        <v/>
      </c>
      <c r="I166" s="315" t="str">
        <f t="shared" ca="1" si="13"/>
        <v/>
      </c>
      <c r="K166" s="311" t="str">
        <f ca="1">IFERROR(MATCH(TRUE,OFFSET(CalculationsAndCharts!$Z$33,K165,0, $C$2-K165,1),0)+K165,"")</f>
        <v/>
      </c>
      <c r="L166" s="312" t="str">
        <f ca="1">IFERROR(OFFSET(CalculationsAndCharts!$B$32, K166,0,1,1),"")</f>
        <v/>
      </c>
      <c r="M166" s="313" t="str">
        <f ca="1">IFERROR(OFFSET(CalculationsAndCharts!$D$32, K166,0,1,1),"")</f>
        <v/>
      </c>
      <c r="N166" s="314" t="str">
        <f ca="1">IF(K166="","",IFERROR(MATCH(TRUE,OFFSET(CalculationsAndCharts!$AB$33,N165,0, $C$2-N165,1),0)+N165,""))</f>
        <v/>
      </c>
      <c r="O166" s="312" t="str">
        <f ca="1">IFERROR(OFFSET(CalculationsAndCharts!$B$32, N166,0,1,1),"")</f>
        <v/>
      </c>
      <c r="P166" s="313" t="str">
        <f ca="1">IFERROR(OFFSET(CalculationsAndCharts!$D$32, N166,0,1,1),"")</f>
        <v/>
      </c>
      <c r="Q166" s="313" t="str">
        <f t="shared" ca="1" si="14"/>
        <v/>
      </c>
      <c r="R166" s="315" t="str">
        <f t="shared" ca="1" si="15"/>
        <v/>
      </c>
    </row>
    <row r="167" spans="2:18" x14ac:dyDescent="0.25">
      <c r="B167" s="311" t="str">
        <f ca="1">IFERROR(MATCH(TRUE,OFFSET(CalculationsAndCharts!$W$33,B166,0, $C$2-B166,1),0)+B166,"")</f>
        <v/>
      </c>
      <c r="C167" s="312" t="str">
        <f ca="1">IFERROR(OFFSET(CalculationsAndCharts!$B$32, B167,0,1,1),"")</f>
        <v/>
      </c>
      <c r="D167" s="313" t="str">
        <f ca="1">IFERROR(OFFSET(CalculationsAndCharts!$D$32, B167,0,1,1),"")</f>
        <v/>
      </c>
      <c r="E167" s="314" t="str">
        <f ca="1">IF(B167="","",IFERROR((MATCH(TRUE,OFFSET(CalculationsAndCharts!$Y$33,E166,0, $C$2-E166,1),0)+E166),""))</f>
        <v/>
      </c>
      <c r="F167" s="312" t="str">
        <f ca="1">IFERROR(OFFSET(CalculationsAndCharts!$B$32, E167,0,1,1),"")</f>
        <v/>
      </c>
      <c r="G167" s="313" t="str">
        <f ca="1">IFERROR(OFFSET(CalculationsAndCharts!$D$32, E167,0,1,1),"")</f>
        <v/>
      </c>
      <c r="H167" s="313" t="str">
        <f t="shared" ca="1" si="12"/>
        <v/>
      </c>
      <c r="I167" s="315" t="str">
        <f t="shared" ca="1" si="13"/>
        <v/>
      </c>
      <c r="K167" s="311" t="str">
        <f ca="1">IFERROR(MATCH(TRUE,OFFSET(CalculationsAndCharts!$Z$33,K166,0, $C$2-K166,1),0)+K166,"")</f>
        <v/>
      </c>
      <c r="L167" s="312" t="str">
        <f ca="1">IFERROR(OFFSET(CalculationsAndCharts!$B$32, K167,0,1,1),"")</f>
        <v/>
      </c>
      <c r="M167" s="313" t="str">
        <f ca="1">IFERROR(OFFSET(CalculationsAndCharts!$D$32, K167,0,1,1),"")</f>
        <v/>
      </c>
      <c r="N167" s="314" t="str">
        <f ca="1">IF(K167="","",IFERROR(MATCH(TRUE,OFFSET(CalculationsAndCharts!$AB$33,N166,0, $C$2-N166,1),0)+N166,""))</f>
        <v/>
      </c>
      <c r="O167" s="312" t="str">
        <f ca="1">IFERROR(OFFSET(CalculationsAndCharts!$B$32, N167,0,1,1),"")</f>
        <v/>
      </c>
      <c r="P167" s="313" t="str">
        <f ca="1">IFERROR(OFFSET(CalculationsAndCharts!$D$32, N167,0,1,1),"")</f>
        <v/>
      </c>
      <c r="Q167" s="313" t="str">
        <f t="shared" ca="1" si="14"/>
        <v/>
      </c>
      <c r="R167" s="315" t="str">
        <f t="shared" ca="1" si="15"/>
        <v/>
      </c>
    </row>
    <row r="168" spans="2:18" x14ac:dyDescent="0.25">
      <c r="B168" s="311" t="str">
        <f ca="1">IFERROR(MATCH(TRUE,OFFSET(CalculationsAndCharts!$W$33,B167,0, $C$2-B167,1),0)+B167,"")</f>
        <v/>
      </c>
      <c r="C168" s="312" t="str">
        <f ca="1">IFERROR(OFFSET(CalculationsAndCharts!$B$32, B168,0,1,1),"")</f>
        <v/>
      </c>
      <c r="D168" s="313" t="str">
        <f ca="1">IFERROR(OFFSET(CalculationsAndCharts!$D$32, B168,0,1,1),"")</f>
        <v/>
      </c>
      <c r="E168" s="314" t="str">
        <f ca="1">IF(B168="","",IFERROR((MATCH(TRUE,OFFSET(CalculationsAndCharts!$Y$33,E167,0, $C$2-E167,1),0)+E167),""))</f>
        <v/>
      </c>
      <c r="F168" s="312" t="str">
        <f ca="1">IFERROR(OFFSET(CalculationsAndCharts!$B$32, E168,0,1,1),"")</f>
        <v/>
      </c>
      <c r="G168" s="313" t="str">
        <f ca="1">IFERROR(OFFSET(CalculationsAndCharts!$D$32, E168,0,1,1),"")</f>
        <v/>
      </c>
      <c r="H168" s="313" t="str">
        <f t="shared" ca="1" si="12"/>
        <v/>
      </c>
      <c r="I168" s="315" t="str">
        <f t="shared" ca="1" si="13"/>
        <v/>
      </c>
      <c r="K168" s="311" t="str">
        <f ca="1">IFERROR(MATCH(TRUE,OFFSET(CalculationsAndCharts!$Z$33,K167,0, $C$2-K167,1),0)+K167,"")</f>
        <v/>
      </c>
      <c r="L168" s="312" t="str">
        <f ca="1">IFERROR(OFFSET(CalculationsAndCharts!$B$32, K168,0,1,1),"")</f>
        <v/>
      </c>
      <c r="M168" s="313" t="str">
        <f ca="1">IFERROR(OFFSET(CalculationsAndCharts!$D$32, K168,0,1,1),"")</f>
        <v/>
      </c>
      <c r="N168" s="314" t="str">
        <f ca="1">IF(K168="","",IFERROR(MATCH(TRUE,OFFSET(CalculationsAndCharts!$AB$33,N167,0, $C$2-N167,1),0)+N167,""))</f>
        <v/>
      </c>
      <c r="O168" s="312" t="str">
        <f ca="1">IFERROR(OFFSET(CalculationsAndCharts!$B$32, N168,0,1,1),"")</f>
        <v/>
      </c>
      <c r="P168" s="313" t="str">
        <f ca="1">IFERROR(OFFSET(CalculationsAndCharts!$D$32, N168,0,1,1),"")</f>
        <v/>
      </c>
      <c r="Q168" s="313" t="str">
        <f t="shared" ca="1" si="14"/>
        <v/>
      </c>
      <c r="R168" s="315" t="str">
        <f t="shared" ca="1" si="15"/>
        <v/>
      </c>
    </row>
    <row r="169" spans="2:18" x14ac:dyDescent="0.25">
      <c r="B169" s="311" t="str">
        <f ca="1">IFERROR(MATCH(TRUE,OFFSET(CalculationsAndCharts!$W$33,B168,0, $C$2-B168,1),0)+B168,"")</f>
        <v/>
      </c>
      <c r="C169" s="312" t="str">
        <f ca="1">IFERROR(OFFSET(CalculationsAndCharts!$B$32, B169,0,1,1),"")</f>
        <v/>
      </c>
      <c r="D169" s="313" t="str">
        <f ca="1">IFERROR(OFFSET(CalculationsAndCharts!$D$32, B169,0,1,1),"")</f>
        <v/>
      </c>
      <c r="E169" s="314" t="str">
        <f ca="1">IF(B169="","",IFERROR((MATCH(TRUE,OFFSET(CalculationsAndCharts!$Y$33,E168,0, $C$2-E168,1),0)+E168),""))</f>
        <v/>
      </c>
      <c r="F169" s="312" t="str">
        <f ca="1">IFERROR(OFFSET(CalculationsAndCharts!$B$32, E169,0,1,1),"")</f>
        <v/>
      </c>
      <c r="G169" s="313" t="str">
        <f ca="1">IFERROR(OFFSET(CalculationsAndCharts!$D$32, E169,0,1,1),"")</f>
        <v/>
      </c>
      <c r="H169" s="313" t="str">
        <f t="shared" ca="1" si="12"/>
        <v/>
      </c>
      <c r="I169" s="315" t="str">
        <f t="shared" ca="1" si="13"/>
        <v/>
      </c>
      <c r="K169" s="311" t="str">
        <f ca="1">IFERROR(MATCH(TRUE,OFFSET(CalculationsAndCharts!$Z$33,K168,0, $C$2-K168,1),0)+K168,"")</f>
        <v/>
      </c>
      <c r="L169" s="312" t="str">
        <f ca="1">IFERROR(OFFSET(CalculationsAndCharts!$B$32, K169,0,1,1),"")</f>
        <v/>
      </c>
      <c r="M169" s="313" t="str">
        <f ca="1">IFERROR(OFFSET(CalculationsAndCharts!$D$32, K169,0,1,1),"")</f>
        <v/>
      </c>
      <c r="N169" s="314" t="str">
        <f ca="1">IF(K169="","",IFERROR(MATCH(TRUE,OFFSET(CalculationsAndCharts!$AB$33,N168,0, $C$2-N168,1),0)+N168,""))</f>
        <v/>
      </c>
      <c r="O169" s="312" t="str">
        <f ca="1">IFERROR(OFFSET(CalculationsAndCharts!$B$32, N169,0,1,1),"")</f>
        <v/>
      </c>
      <c r="P169" s="313" t="str">
        <f ca="1">IFERROR(OFFSET(CalculationsAndCharts!$D$32, N169,0,1,1),"")</f>
        <v/>
      </c>
      <c r="Q169" s="313" t="str">
        <f t="shared" ca="1" si="14"/>
        <v/>
      </c>
      <c r="R169" s="315" t="str">
        <f t="shared" ca="1" si="15"/>
        <v/>
      </c>
    </row>
    <row r="170" spans="2:18" x14ac:dyDescent="0.25">
      <c r="B170" s="311" t="str">
        <f ca="1">IFERROR(MATCH(TRUE,OFFSET(CalculationsAndCharts!$W$33,B169,0, $C$2-B169,1),0)+B169,"")</f>
        <v/>
      </c>
      <c r="C170" s="312" t="str">
        <f ca="1">IFERROR(OFFSET(CalculationsAndCharts!$B$32, B170,0,1,1),"")</f>
        <v/>
      </c>
      <c r="D170" s="313" t="str">
        <f ca="1">IFERROR(OFFSET(CalculationsAndCharts!$D$32, B170,0,1,1),"")</f>
        <v/>
      </c>
      <c r="E170" s="314" t="str">
        <f ca="1">IF(B170="","",IFERROR((MATCH(TRUE,OFFSET(CalculationsAndCharts!$Y$33,E169,0, $C$2-E169,1),0)+E169),""))</f>
        <v/>
      </c>
      <c r="F170" s="312" t="str">
        <f ca="1">IFERROR(OFFSET(CalculationsAndCharts!$B$32, E170,0,1,1),"")</f>
        <v/>
      </c>
      <c r="G170" s="313" t="str">
        <f ca="1">IFERROR(OFFSET(CalculationsAndCharts!$D$32, E170,0,1,1),"")</f>
        <v/>
      </c>
      <c r="H170" s="313" t="str">
        <f t="shared" ca="1" si="12"/>
        <v/>
      </c>
      <c r="I170" s="315" t="str">
        <f t="shared" ca="1" si="13"/>
        <v/>
      </c>
      <c r="K170" s="311" t="str">
        <f ca="1">IFERROR(MATCH(TRUE,OFFSET(CalculationsAndCharts!$Z$33,K169,0, $C$2-K169,1),0)+K169,"")</f>
        <v/>
      </c>
      <c r="L170" s="312" t="str">
        <f ca="1">IFERROR(OFFSET(CalculationsAndCharts!$B$32, K170,0,1,1),"")</f>
        <v/>
      </c>
      <c r="M170" s="313" t="str">
        <f ca="1">IFERROR(OFFSET(CalculationsAndCharts!$D$32, K170,0,1,1),"")</f>
        <v/>
      </c>
      <c r="N170" s="314" t="str">
        <f ca="1">IF(K170="","",IFERROR(MATCH(TRUE,OFFSET(CalculationsAndCharts!$AB$33,N169,0, $C$2-N169,1),0)+N169,""))</f>
        <v/>
      </c>
      <c r="O170" s="312" t="str">
        <f ca="1">IFERROR(OFFSET(CalculationsAndCharts!$B$32, N170,0,1,1),"")</f>
        <v/>
      </c>
      <c r="P170" s="313" t="str">
        <f ca="1">IFERROR(OFFSET(CalculationsAndCharts!$D$32, N170,0,1,1),"")</f>
        <v/>
      </c>
      <c r="Q170" s="313" t="str">
        <f t="shared" ca="1" si="14"/>
        <v/>
      </c>
      <c r="R170" s="315" t="str">
        <f t="shared" ca="1" si="15"/>
        <v/>
      </c>
    </row>
    <row r="171" spans="2:18" x14ac:dyDescent="0.25">
      <c r="B171" s="311" t="str">
        <f ca="1">IFERROR(MATCH(TRUE,OFFSET(CalculationsAndCharts!$W$33,B170,0, $C$2-B170,1),0)+B170,"")</f>
        <v/>
      </c>
      <c r="C171" s="312" t="str">
        <f ca="1">IFERROR(OFFSET(CalculationsAndCharts!$B$32, B171,0,1,1),"")</f>
        <v/>
      </c>
      <c r="D171" s="313" t="str">
        <f ca="1">IFERROR(OFFSET(CalculationsAndCharts!$D$32, B171,0,1,1),"")</f>
        <v/>
      </c>
      <c r="E171" s="314" t="str">
        <f ca="1">IF(B171="","",IFERROR((MATCH(TRUE,OFFSET(CalculationsAndCharts!$Y$33,E170,0, $C$2-E170,1),0)+E170),""))</f>
        <v/>
      </c>
      <c r="F171" s="312" t="str">
        <f ca="1">IFERROR(OFFSET(CalculationsAndCharts!$B$32, E171,0,1,1),"")</f>
        <v/>
      </c>
      <c r="G171" s="313" t="str">
        <f ca="1">IFERROR(OFFSET(CalculationsAndCharts!$D$32, E171,0,1,1),"")</f>
        <v/>
      </c>
      <c r="H171" s="313" t="str">
        <f t="shared" ca="1" si="12"/>
        <v/>
      </c>
      <c r="I171" s="315" t="str">
        <f t="shared" ca="1" si="13"/>
        <v/>
      </c>
      <c r="K171" s="311" t="str">
        <f ca="1">IFERROR(MATCH(TRUE,OFFSET(CalculationsAndCharts!$Z$33,K170,0, $C$2-K170,1),0)+K170,"")</f>
        <v/>
      </c>
      <c r="L171" s="312" t="str">
        <f ca="1">IFERROR(OFFSET(CalculationsAndCharts!$B$32, K171,0,1,1),"")</f>
        <v/>
      </c>
      <c r="M171" s="313" t="str">
        <f ca="1">IFERROR(OFFSET(CalculationsAndCharts!$D$32, K171,0,1,1),"")</f>
        <v/>
      </c>
      <c r="N171" s="314" t="str">
        <f ca="1">IF(K171="","",IFERROR(MATCH(TRUE,OFFSET(CalculationsAndCharts!$AB$33,N170,0, $C$2-N170,1),0)+N170,""))</f>
        <v/>
      </c>
      <c r="O171" s="312" t="str">
        <f ca="1">IFERROR(OFFSET(CalculationsAndCharts!$B$32, N171,0,1,1),"")</f>
        <v/>
      </c>
      <c r="P171" s="313" t="str">
        <f ca="1">IFERROR(OFFSET(CalculationsAndCharts!$D$32, N171,0,1,1),"")</f>
        <v/>
      </c>
      <c r="Q171" s="313" t="str">
        <f t="shared" ca="1" si="14"/>
        <v/>
      </c>
      <c r="R171" s="315" t="str">
        <f t="shared" ca="1" si="15"/>
        <v/>
      </c>
    </row>
    <row r="172" spans="2:18" x14ac:dyDescent="0.25">
      <c r="B172" s="311" t="str">
        <f ca="1">IFERROR(MATCH(TRUE,OFFSET(CalculationsAndCharts!$W$33,B171,0, $C$2-B171,1),0)+B171,"")</f>
        <v/>
      </c>
      <c r="C172" s="312" t="str">
        <f ca="1">IFERROR(OFFSET(CalculationsAndCharts!$B$32, B172,0,1,1),"")</f>
        <v/>
      </c>
      <c r="D172" s="313" t="str">
        <f ca="1">IFERROR(OFFSET(CalculationsAndCharts!$D$32, B172,0,1,1),"")</f>
        <v/>
      </c>
      <c r="E172" s="314" t="str">
        <f ca="1">IF(B172="","",IFERROR((MATCH(TRUE,OFFSET(CalculationsAndCharts!$Y$33,E171,0, $C$2-E171,1),0)+E171),""))</f>
        <v/>
      </c>
      <c r="F172" s="312" t="str">
        <f ca="1">IFERROR(OFFSET(CalculationsAndCharts!$B$32, E172,0,1,1),"")</f>
        <v/>
      </c>
      <c r="G172" s="313" t="str">
        <f ca="1">IFERROR(OFFSET(CalculationsAndCharts!$D$32, E172,0,1,1),"")</f>
        <v/>
      </c>
      <c r="H172" s="313" t="str">
        <f t="shared" ca="1" si="12"/>
        <v/>
      </c>
      <c r="I172" s="315" t="str">
        <f t="shared" ca="1" si="13"/>
        <v/>
      </c>
      <c r="K172" s="311" t="str">
        <f ca="1">IFERROR(MATCH(TRUE,OFFSET(CalculationsAndCharts!$Z$33,K171,0, $C$2-K171,1),0)+K171,"")</f>
        <v/>
      </c>
      <c r="L172" s="312" t="str">
        <f ca="1">IFERROR(OFFSET(CalculationsAndCharts!$B$32, K172,0,1,1),"")</f>
        <v/>
      </c>
      <c r="M172" s="313" t="str">
        <f ca="1">IFERROR(OFFSET(CalculationsAndCharts!$D$32, K172,0,1,1),"")</f>
        <v/>
      </c>
      <c r="N172" s="314" t="str">
        <f ca="1">IF(K172="","",IFERROR(MATCH(TRUE,OFFSET(CalculationsAndCharts!$AB$33,N171,0, $C$2-N171,1),0)+N171,""))</f>
        <v/>
      </c>
      <c r="O172" s="312" t="str">
        <f ca="1">IFERROR(OFFSET(CalculationsAndCharts!$B$32, N172,0,1,1),"")</f>
        <v/>
      </c>
      <c r="P172" s="313" t="str">
        <f ca="1">IFERROR(OFFSET(CalculationsAndCharts!$D$32, N172,0,1,1),"")</f>
        <v/>
      </c>
      <c r="Q172" s="313" t="str">
        <f t="shared" ca="1" si="14"/>
        <v/>
      </c>
      <c r="R172" s="315" t="str">
        <f t="shared" ca="1" si="15"/>
        <v/>
      </c>
    </row>
    <row r="173" spans="2:18" x14ac:dyDescent="0.25">
      <c r="B173" s="311" t="str">
        <f ca="1">IFERROR(MATCH(TRUE,OFFSET(CalculationsAndCharts!$W$33,B172,0, $C$2-B172,1),0)+B172,"")</f>
        <v/>
      </c>
      <c r="C173" s="312" t="str">
        <f ca="1">IFERROR(OFFSET(CalculationsAndCharts!$B$32, B173,0,1,1),"")</f>
        <v/>
      </c>
      <c r="D173" s="313" t="str">
        <f ca="1">IFERROR(OFFSET(CalculationsAndCharts!$D$32, B173,0,1,1),"")</f>
        <v/>
      </c>
      <c r="E173" s="314" t="str">
        <f ca="1">IF(B173="","",IFERROR((MATCH(TRUE,OFFSET(CalculationsAndCharts!$Y$33,E172,0, $C$2-E172,1),0)+E172),""))</f>
        <v/>
      </c>
      <c r="F173" s="312" t="str">
        <f ca="1">IFERROR(OFFSET(CalculationsAndCharts!$B$32, E173,0,1,1),"")</f>
        <v/>
      </c>
      <c r="G173" s="313" t="str">
        <f ca="1">IFERROR(OFFSET(CalculationsAndCharts!$D$32, E173,0,1,1),"")</f>
        <v/>
      </c>
      <c r="H173" s="313" t="str">
        <f t="shared" ca="1" si="12"/>
        <v/>
      </c>
      <c r="I173" s="315" t="str">
        <f t="shared" ca="1" si="13"/>
        <v/>
      </c>
      <c r="K173" s="311" t="str">
        <f ca="1">IFERROR(MATCH(TRUE,OFFSET(CalculationsAndCharts!$Z$33,K172,0, $C$2-K172,1),0)+K172,"")</f>
        <v/>
      </c>
      <c r="L173" s="312" t="str">
        <f ca="1">IFERROR(OFFSET(CalculationsAndCharts!$B$32, K173,0,1,1),"")</f>
        <v/>
      </c>
      <c r="M173" s="313" t="str">
        <f ca="1">IFERROR(OFFSET(CalculationsAndCharts!$D$32, K173,0,1,1),"")</f>
        <v/>
      </c>
      <c r="N173" s="314" t="str">
        <f ca="1">IF(K173="","",IFERROR(MATCH(TRUE,OFFSET(CalculationsAndCharts!$AB$33,N172,0, $C$2-N172,1),0)+N172,""))</f>
        <v/>
      </c>
      <c r="O173" s="312" t="str">
        <f ca="1">IFERROR(OFFSET(CalculationsAndCharts!$B$32, N173,0,1,1),"")</f>
        <v/>
      </c>
      <c r="P173" s="313" t="str">
        <f ca="1">IFERROR(OFFSET(CalculationsAndCharts!$D$32, N173,0,1,1),"")</f>
        <v/>
      </c>
      <c r="Q173" s="313" t="str">
        <f t="shared" ca="1" si="14"/>
        <v/>
      </c>
      <c r="R173" s="315" t="str">
        <f t="shared" ca="1" si="15"/>
        <v/>
      </c>
    </row>
    <row r="174" spans="2:18" x14ac:dyDescent="0.25">
      <c r="B174" s="311" t="str">
        <f ca="1">IFERROR(MATCH(TRUE,OFFSET(CalculationsAndCharts!$W$33,B173,0, $C$2-B173,1),0)+B173,"")</f>
        <v/>
      </c>
      <c r="C174" s="312" t="str">
        <f ca="1">IFERROR(OFFSET(CalculationsAndCharts!$B$32, B174,0,1,1),"")</f>
        <v/>
      </c>
      <c r="D174" s="313" t="str">
        <f ca="1">IFERROR(OFFSET(CalculationsAndCharts!$D$32, B174,0,1,1),"")</f>
        <v/>
      </c>
      <c r="E174" s="314" t="str">
        <f ca="1">IF(B174="","",IFERROR((MATCH(TRUE,OFFSET(CalculationsAndCharts!$Y$33,E173,0, $C$2-E173,1),0)+E173),""))</f>
        <v/>
      </c>
      <c r="F174" s="312" t="str">
        <f ca="1">IFERROR(OFFSET(CalculationsAndCharts!$B$32, E174,0,1,1),"")</f>
        <v/>
      </c>
      <c r="G174" s="313" t="str">
        <f ca="1">IFERROR(OFFSET(CalculationsAndCharts!$D$32, E174,0,1,1),"")</f>
        <v/>
      </c>
      <c r="H174" s="313" t="str">
        <f t="shared" ca="1" si="12"/>
        <v/>
      </c>
      <c r="I174" s="315" t="str">
        <f t="shared" ca="1" si="13"/>
        <v/>
      </c>
      <c r="K174" s="311" t="str">
        <f ca="1">IFERROR(MATCH(TRUE,OFFSET(CalculationsAndCharts!$Z$33,K173,0, $C$2-K173,1),0)+K173,"")</f>
        <v/>
      </c>
      <c r="L174" s="312" t="str">
        <f ca="1">IFERROR(OFFSET(CalculationsAndCharts!$B$32, K174,0,1,1),"")</f>
        <v/>
      </c>
      <c r="M174" s="313" t="str">
        <f ca="1">IFERROR(OFFSET(CalculationsAndCharts!$D$32, K174,0,1,1),"")</f>
        <v/>
      </c>
      <c r="N174" s="314" t="str">
        <f ca="1">IF(K174="","",IFERROR(MATCH(TRUE,OFFSET(CalculationsAndCharts!$AB$33,N173,0, $C$2-N173,1),0)+N173,""))</f>
        <v/>
      </c>
      <c r="O174" s="312" t="str">
        <f ca="1">IFERROR(OFFSET(CalculationsAndCharts!$B$32, N174,0,1,1),"")</f>
        <v/>
      </c>
      <c r="P174" s="313" t="str">
        <f ca="1">IFERROR(OFFSET(CalculationsAndCharts!$D$32, N174,0,1,1),"")</f>
        <v/>
      </c>
      <c r="Q174" s="313" t="str">
        <f t="shared" ca="1" si="14"/>
        <v/>
      </c>
      <c r="R174" s="315" t="str">
        <f t="shared" ca="1" si="15"/>
        <v/>
      </c>
    </row>
    <row r="175" spans="2:18" x14ac:dyDescent="0.25">
      <c r="B175" s="311" t="str">
        <f ca="1">IFERROR(MATCH(TRUE,OFFSET(CalculationsAndCharts!$W$33,B174,0, $C$2-B174,1),0)+B174,"")</f>
        <v/>
      </c>
      <c r="C175" s="312" t="str">
        <f ca="1">IFERROR(OFFSET(CalculationsAndCharts!$B$32, B175,0,1,1),"")</f>
        <v/>
      </c>
      <c r="D175" s="313" t="str">
        <f ca="1">IFERROR(OFFSET(CalculationsAndCharts!$D$32, B175,0,1,1),"")</f>
        <v/>
      </c>
      <c r="E175" s="314" t="str">
        <f ca="1">IF(B175="","",IFERROR((MATCH(TRUE,OFFSET(CalculationsAndCharts!$Y$33,E174,0, $C$2-E174,1),0)+E174),""))</f>
        <v/>
      </c>
      <c r="F175" s="312" t="str">
        <f ca="1">IFERROR(OFFSET(CalculationsAndCharts!$B$32, E175,0,1,1),"")</f>
        <v/>
      </c>
      <c r="G175" s="313" t="str">
        <f ca="1">IFERROR(OFFSET(CalculationsAndCharts!$D$32, E175,0,1,1),"")</f>
        <v/>
      </c>
      <c r="H175" s="313" t="str">
        <f t="shared" ca="1" si="12"/>
        <v/>
      </c>
      <c r="I175" s="315" t="str">
        <f t="shared" ca="1" si="13"/>
        <v/>
      </c>
      <c r="K175" s="311" t="str">
        <f ca="1">IFERROR(MATCH(TRUE,OFFSET(CalculationsAndCharts!$Z$33,K174,0, $C$2-K174,1),0)+K174,"")</f>
        <v/>
      </c>
      <c r="L175" s="312" t="str">
        <f ca="1">IFERROR(OFFSET(CalculationsAndCharts!$B$32, K175,0,1,1),"")</f>
        <v/>
      </c>
      <c r="M175" s="313" t="str">
        <f ca="1">IFERROR(OFFSET(CalculationsAndCharts!$D$32, K175,0,1,1),"")</f>
        <v/>
      </c>
      <c r="N175" s="314" t="str">
        <f ca="1">IF(K175="","",IFERROR(MATCH(TRUE,OFFSET(CalculationsAndCharts!$AB$33,N174,0, $C$2-N174,1),0)+N174,""))</f>
        <v/>
      </c>
      <c r="O175" s="312" t="str">
        <f ca="1">IFERROR(OFFSET(CalculationsAndCharts!$B$32, N175,0,1,1),"")</f>
        <v/>
      </c>
      <c r="P175" s="313" t="str">
        <f ca="1">IFERROR(OFFSET(CalculationsAndCharts!$D$32, N175,0,1,1),"")</f>
        <v/>
      </c>
      <c r="Q175" s="313" t="str">
        <f t="shared" ca="1" si="14"/>
        <v/>
      </c>
      <c r="R175" s="315" t="str">
        <f t="shared" ca="1" si="15"/>
        <v/>
      </c>
    </row>
    <row r="176" spans="2:18" x14ac:dyDescent="0.25">
      <c r="B176" s="311" t="str">
        <f ca="1">IFERROR(MATCH(TRUE,OFFSET(CalculationsAndCharts!$W$33,B175,0, $C$2-B175,1),0)+B175,"")</f>
        <v/>
      </c>
      <c r="C176" s="312" t="str">
        <f ca="1">IFERROR(OFFSET(CalculationsAndCharts!$B$32, B176,0,1,1),"")</f>
        <v/>
      </c>
      <c r="D176" s="313" t="str">
        <f ca="1">IFERROR(OFFSET(CalculationsAndCharts!$D$32, B176,0,1,1),"")</f>
        <v/>
      </c>
      <c r="E176" s="314" t="str">
        <f ca="1">IF(B176="","",IFERROR((MATCH(TRUE,OFFSET(CalculationsAndCharts!$Y$33,E175,0, $C$2-E175,1),0)+E175),""))</f>
        <v/>
      </c>
      <c r="F176" s="312" t="str">
        <f ca="1">IFERROR(OFFSET(CalculationsAndCharts!$B$32, E176,0,1,1),"")</f>
        <v/>
      </c>
      <c r="G176" s="313" t="str">
        <f ca="1">IFERROR(OFFSET(CalculationsAndCharts!$D$32, E176,0,1,1),"")</f>
        <v/>
      </c>
      <c r="H176" s="313" t="str">
        <f t="shared" ca="1" si="12"/>
        <v/>
      </c>
      <c r="I176" s="315" t="str">
        <f t="shared" ca="1" si="13"/>
        <v/>
      </c>
      <c r="K176" s="311" t="str">
        <f ca="1">IFERROR(MATCH(TRUE,OFFSET(CalculationsAndCharts!$Z$33,K175,0, $C$2-K175,1),0)+K175,"")</f>
        <v/>
      </c>
      <c r="L176" s="312" t="str">
        <f ca="1">IFERROR(OFFSET(CalculationsAndCharts!$B$32, K176,0,1,1),"")</f>
        <v/>
      </c>
      <c r="M176" s="313" t="str">
        <f ca="1">IFERROR(OFFSET(CalculationsAndCharts!$D$32, K176,0,1,1),"")</f>
        <v/>
      </c>
      <c r="N176" s="314" t="str">
        <f ca="1">IF(K176="","",IFERROR(MATCH(TRUE,OFFSET(CalculationsAndCharts!$AB$33,N175,0, $C$2-N175,1),0)+N175,""))</f>
        <v/>
      </c>
      <c r="O176" s="312" t="str">
        <f ca="1">IFERROR(OFFSET(CalculationsAndCharts!$B$32, N176,0,1,1),"")</f>
        <v/>
      </c>
      <c r="P176" s="313" t="str">
        <f ca="1">IFERROR(OFFSET(CalculationsAndCharts!$D$32, N176,0,1,1),"")</f>
        <v/>
      </c>
      <c r="Q176" s="313" t="str">
        <f t="shared" ca="1" si="14"/>
        <v/>
      </c>
      <c r="R176" s="315" t="str">
        <f t="shared" ca="1" si="15"/>
        <v/>
      </c>
    </row>
    <row r="177" spans="2:18" x14ac:dyDescent="0.25">
      <c r="B177" s="311" t="str">
        <f ca="1">IFERROR(MATCH(TRUE,OFFSET(CalculationsAndCharts!$W$33,B176,0, $C$2-B176,1),0)+B176,"")</f>
        <v/>
      </c>
      <c r="C177" s="312" t="str">
        <f ca="1">IFERROR(OFFSET(CalculationsAndCharts!$B$32, B177,0,1,1),"")</f>
        <v/>
      </c>
      <c r="D177" s="313" t="str">
        <f ca="1">IFERROR(OFFSET(CalculationsAndCharts!$D$32, B177,0,1,1),"")</f>
        <v/>
      </c>
      <c r="E177" s="314" t="str">
        <f ca="1">IF(B177="","",IFERROR((MATCH(TRUE,OFFSET(CalculationsAndCharts!$Y$33,E176,0, $C$2-E176,1),0)+E176),""))</f>
        <v/>
      </c>
      <c r="F177" s="312" t="str">
        <f ca="1">IFERROR(OFFSET(CalculationsAndCharts!$B$32, E177,0,1,1),"")</f>
        <v/>
      </c>
      <c r="G177" s="313" t="str">
        <f ca="1">IFERROR(OFFSET(CalculationsAndCharts!$D$32, E177,0,1,1),"")</f>
        <v/>
      </c>
      <c r="H177" s="313" t="str">
        <f t="shared" ca="1" si="12"/>
        <v/>
      </c>
      <c r="I177" s="315" t="str">
        <f t="shared" ca="1" si="13"/>
        <v/>
      </c>
      <c r="K177" s="311" t="str">
        <f ca="1">IFERROR(MATCH(TRUE,OFFSET(CalculationsAndCharts!$Z$33,K176,0, $C$2-K176,1),0)+K176,"")</f>
        <v/>
      </c>
      <c r="L177" s="312" t="str">
        <f ca="1">IFERROR(OFFSET(CalculationsAndCharts!$B$32, K177,0,1,1),"")</f>
        <v/>
      </c>
      <c r="M177" s="313" t="str">
        <f ca="1">IFERROR(OFFSET(CalculationsAndCharts!$D$32, K177,0,1,1),"")</f>
        <v/>
      </c>
      <c r="N177" s="314" t="str">
        <f ca="1">IF(K177="","",IFERROR(MATCH(TRUE,OFFSET(CalculationsAndCharts!$AB$33,N176,0, $C$2-N176,1),0)+N176,""))</f>
        <v/>
      </c>
      <c r="O177" s="312" t="str">
        <f ca="1">IFERROR(OFFSET(CalculationsAndCharts!$B$32, N177,0,1,1),"")</f>
        <v/>
      </c>
      <c r="P177" s="313" t="str">
        <f ca="1">IFERROR(OFFSET(CalculationsAndCharts!$D$32, N177,0,1,1),"")</f>
        <v/>
      </c>
      <c r="Q177" s="313" t="str">
        <f t="shared" ca="1" si="14"/>
        <v/>
      </c>
      <c r="R177" s="315" t="str">
        <f t="shared" ca="1" si="15"/>
        <v/>
      </c>
    </row>
    <row r="178" spans="2:18" x14ac:dyDescent="0.25">
      <c r="B178" s="311" t="str">
        <f ca="1">IFERROR(MATCH(TRUE,OFFSET(CalculationsAndCharts!$W$33,B177,0, $C$2-B177,1),0)+B177,"")</f>
        <v/>
      </c>
      <c r="C178" s="312" t="str">
        <f ca="1">IFERROR(OFFSET(CalculationsAndCharts!$B$32, B178,0,1,1),"")</f>
        <v/>
      </c>
      <c r="D178" s="313" t="str">
        <f ca="1">IFERROR(OFFSET(CalculationsAndCharts!$D$32, B178,0,1,1),"")</f>
        <v/>
      </c>
      <c r="E178" s="314" t="str">
        <f ca="1">IF(B178="","",IFERROR((MATCH(TRUE,OFFSET(CalculationsAndCharts!$Y$33,E177,0, $C$2-E177,1),0)+E177),""))</f>
        <v/>
      </c>
      <c r="F178" s="312" t="str">
        <f ca="1">IFERROR(OFFSET(CalculationsAndCharts!$B$32, E178,0,1,1),"")</f>
        <v/>
      </c>
      <c r="G178" s="313" t="str">
        <f ca="1">IFERROR(OFFSET(CalculationsAndCharts!$D$32, E178,0,1,1),"")</f>
        <v/>
      </c>
      <c r="H178" s="313" t="str">
        <f t="shared" ca="1" si="12"/>
        <v/>
      </c>
      <c r="I178" s="315" t="str">
        <f t="shared" ca="1" si="13"/>
        <v/>
      </c>
      <c r="K178" s="311" t="str">
        <f ca="1">IFERROR(MATCH(TRUE,OFFSET(CalculationsAndCharts!$Z$33,K177,0, $C$2-K177,1),0)+K177,"")</f>
        <v/>
      </c>
      <c r="L178" s="312" t="str">
        <f ca="1">IFERROR(OFFSET(CalculationsAndCharts!$B$32, K178,0,1,1),"")</f>
        <v/>
      </c>
      <c r="M178" s="313" t="str">
        <f ca="1">IFERROR(OFFSET(CalculationsAndCharts!$D$32, K178,0,1,1),"")</f>
        <v/>
      </c>
      <c r="N178" s="314" t="str">
        <f ca="1">IF(K178="","",IFERROR(MATCH(TRUE,OFFSET(CalculationsAndCharts!$AB$33,N177,0, $C$2-N177,1),0)+N177,""))</f>
        <v/>
      </c>
      <c r="O178" s="312" t="str">
        <f ca="1">IFERROR(OFFSET(CalculationsAndCharts!$B$32, N178,0,1,1),"")</f>
        <v/>
      </c>
      <c r="P178" s="313" t="str">
        <f ca="1">IFERROR(OFFSET(CalculationsAndCharts!$D$32, N178,0,1,1),"")</f>
        <v/>
      </c>
      <c r="Q178" s="313" t="str">
        <f t="shared" ca="1" si="14"/>
        <v/>
      </c>
      <c r="R178" s="315" t="str">
        <f t="shared" ca="1" si="15"/>
        <v/>
      </c>
    </row>
    <row r="179" spans="2:18" x14ac:dyDescent="0.25">
      <c r="B179" s="311" t="str">
        <f ca="1">IFERROR(MATCH(TRUE,OFFSET(CalculationsAndCharts!$W$33,B178,0, $C$2-B178,1),0)+B178,"")</f>
        <v/>
      </c>
      <c r="C179" s="312" t="str">
        <f ca="1">IFERROR(OFFSET(CalculationsAndCharts!$B$32, B179,0,1,1),"")</f>
        <v/>
      </c>
      <c r="D179" s="313" t="str">
        <f ca="1">IFERROR(OFFSET(CalculationsAndCharts!$D$32, B179,0,1,1),"")</f>
        <v/>
      </c>
      <c r="E179" s="314" t="str">
        <f ca="1">IF(B179="","",IFERROR((MATCH(TRUE,OFFSET(CalculationsAndCharts!$Y$33,E178,0, $C$2-E178,1),0)+E178),""))</f>
        <v/>
      </c>
      <c r="F179" s="312" t="str">
        <f ca="1">IFERROR(OFFSET(CalculationsAndCharts!$B$32, E179,0,1,1),"")</f>
        <v/>
      </c>
      <c r="G179" s="313" t="str">
        <f ca="1">IFERROR(OFFSET(CalculationsAndCharts!$D$32, E179,0,1,1),"")</f>
        <v/>
      </c>
      <c r="H179" s="313" t="str">
        <f t="shared" ca="1" si="12"/>
        <v/>
      </c>
      <c r="I179" s="315" t="str">
        <f t="shared" ca="1" si="13"/>
        <v/>
      </c>
      <c r="K179" s="311" t="str">
        <f ca="1">IFERROR(MATCH(TRUE,OFFSET(CalculationsAndCharts!$Z$33,K178,0, $C$2-K178,1),0)+K178,"")</f>
        <v/>
      </c>
      <c r="L179" s="312" t="str">
        <f ca="1">IFERROR(OFFSET(CalculationsAndCharts!$B$32, K179,0,1,1),"")</f>
        <v/>
      </c>
      <c r="M179" s="313" t="str">
        <f ca="1">IFERROR(OFFSET(CalculationsAndCharts!$D$32, K179,0,1,1),"")</f>
        <v/>
      </c>
      <c r="N179" s="314" t="str">
        <f ca="1">IF(K179="","",IFERROR(MATCH(TRUE,OFFSET(CalculationsAndCharts!$AB$33,N178,0, $C$2-N178,1),0)+N178,""))</f>
        <v/>
      </c>
      <c r="O179" s="312" t="str">
        <f ca="1">IFERROR(OFFSET(CalculationsAndCharts!$B$32, N179,0,1,1),"")</f>
        <v/>
      </c>
      <c r="P179" s="313" t="str">
        <f ca="1">IFERROR(OFFSET(CalculationsAndCharts!$D$32, N179,0,1,1),"")</f>
        <v/>
      </c>
      <c r="Q179" s="313" t="str">
        <f t="shared" ca="1" si="14"/>
        <v/>
      </c>
      <c r="R179" s="315" t="str">
        <f t="shared" ca="1" si="15"/>
        <v/>
      </c>
    </row>
    <row r="180" spans="2:18" x14ac:dyDescent="0.25">
      <c r="B180" s="311" t="str">
        <f ca="1">IFERROR(MATCH(TRUE,OFFSET(CalculationsAndCharts!$W$33,B179,0, $C$2-B179,1),0)+B179,"")</f>
        <v/>
      </c>
      <c r="C180" s="312" t="str">
        <f ca="1">IFERROR(OFFSET(CalculationsAndCharts!$B$32, B180,0,1,1),"")</f>
        <v/>
      </c>
      <c r="D180" s="313" t="str">
        <f ca="1">IFERROR(OFFSET(CalculationsAndCharts!$D$32, B180,0,1,1),"")</f>
        <v/>
      </c>
      <c r="E180" s="314" t="str">
        <f ca="1">IF(B180="","",IFERROR((MATCH(TRUE,OFFSET(CalculationsAndCharts!$Y$33,E179,0, $C$2-E179,1),0)+E179),""))</f>
        <v/>
      </c>
      <c r="F180" s="312" t="str">
        <f ca="1">IFERROR(OFFSET(CalculationsAndCharts!$B$32, E180,0,1,1),"")</f>
        <v/>
      </c>
      <c r="G180" s="313" t="str">
        <f ca="1">IFERROR(OFFSET(CalculationsAndCharts!$D$32, E180,0,1,1),"")</f>
        <v/>
      </c>
      <c r="H180" s="313" t="str">
        <f t="shared" ca="1" si="12"/>
        <v/>
      </c>
      <c r="I180" s="315" t="str">
        <f t="shared" ca="1" si="13"/>
        <v/>
      </c>
      <c r="K180" s="311" t="str">
        <f ca="1">IFERROR(MATCH(TRUE,OFFSET(CalculationsAndCharts!$Z$33,K179,0, $C$2-K179,1),0)+K179,"")</f>
        <v/>
      </c>
      <c r="L180" s="312" t="str">
        <f ca="1">IFERROR(OFFSET(CalculationsAndCharts!$B$32, K180,0,1,1),"")</f>
        <v/>
      </c>
      <c r="M180" s="313" t="str">
        <f ca="1">IFERROR(OFFSET(CalculationsAndCharts!$D$32, K180,0,1,1),"")</f>
        <v/>
      </c>
      <c r="N180" s="314" t="str">
        <f ca="1">IF(K180="","",IFERROR(MATCH(TRUE,OFFSET(CalculationsAndCharts!$AB$33,N179,0, $C$2-N179,1),0)+N179,""))</f>
        <v/>
      </c>
      <c r="O180" s="312" t="str">
        <f ca="1">IFERROR(OFFSET(CalculationsAndCharts!$B$32, N180,0,1,1),"")</f>
        <v/>
      </c>
      <c r="P180" s="313" t="str">
        <f ca="1">IFERROR(OFFSET(CalculationsAndCharts!$D$32, N180,0,1,1),"")</f>
        <v/>
      </c>
      <c r="Q180" s="313" t="str">
        <f t="shared" ca="1" si="14"/>
        <v/>
      </c>
      <c r="R180" s="315" t="str">
        <f t="shared" ca="1" si="15"/>
        <v/>
      </c>
    </row>
    <row r="181" spans="2:18" x14ac:dyDescent="0.25">
      <c r="B181" s="311" t="str">
        <f ca="1">IFERROR(MATCH(TRUE,OFFSET(CalculationsAndCharts!$W$33,B180,0, $C$2-B180,1),0)+B180,"")</f>
        <v/>
      </c>
      <c r="C181" s="312" t="str">
        <f ca="1">IFERROR(OFFSET(CalculationsAndCharts!$B$32, B181,0,1,1),"")</f>
        <v/>
      </c>
      <c r="D181" s="313" t="str">
        <f ca="1">IFERROR(OFFSET(CalculationsAndCharts!$D$32, B181,0,1,1),"")</f>
        <v/>
      </c>
      <c r="E181" s="314" t="str">
        <f ca="1">IF(B181="","",IFERROR((MATCH(TRUE,OFFSET(CalculationsAndCharts!$Y$33,E180,0, $C$2-E180,1),0)+E180),""))</f>
        <v/>
      </c>
      <c r="F181" s="312" t="str">
        <f ca="1">IFERROR(OFFSET(CalculationsAndCharts!$B$32, E181,0,1,1),"")</f>
        <v/>
      </c>
      <c r="G181" s="313" t="str">
        <f ca="1">IFERROR(OFFSET(CalculationsAndCharts!$D$32, E181,0,1,1),"")</f>
        <v/>
      </c>
      <c r="H181" s="313" t="str">
        <f t="shared" ca="1" si="12"/>
        <v/>
      </c>
      <c r="I181" s="315" t="str">
        <f t="shared" ca="1" si="13"/>
        <v/>
      </c>
      <c r="K181" s="311" t="str">
        <f ca="1">IFERROR(MATCH(TRUE,OFFSET(CalculationsAndCharts!$Z$33,K180,0, $C$2-K180,1),0)+K180,"")</f>
        <v/>
      </c>
      <c r="L181" s="312" t="str">
        <f ca="1">IFERROR(OFFSET(CalculationsAndCharts!$B$32, K181,0,1,1),"")</f>
        <v/>
      </c>
      <c r="M181" s="313" t="str">
        <f ca="1">IFERROR(OFFSET(CalculationsAndCharts!$D$32, K181,0,1,1),"")</f>
        <v/>
      </c>
      <c r="N181" s="314" t="str">
        <f ca="1">IF(K181="","",IFERROR(MATCH(TRUE,OFFSET(CalculationsAndCharts!$AB$33,N180,0, $C$2-N180,1),0)+N180,""))</f>
        <v/>
      </c>
      <c r="O181" s="312" t="str">
        <f ca="1">IFERROR(OFFSET(CalculationsAndCharts!$B$32, N181,0,1,1),"")</f>
        <v/>
      </c>
      <c r="P181" s="313" t="str">
        <f ca="1">IFERROR(OFFSET(CalculationsAndCharts!$D$32, N181,0,1,1),"")</f>
        <v/>
      </c>
      <c r="Q181" s="313" t="str">
        <f t="shared" ca="1" si="14"/>
        <v/>
      </c>
      <c r="R181" s="315" t="str">
        <f t="shared" ca="1" si="15"/>
        <v/>
      </c>
    </row>
    <row r="182" spans="2:18" x14ac:dyDescent="0.25">
      <c r="B182" s="311" t="str">
        <f ca="1">IFERROR(MATCH(TRUE,OFFSET(CalculationsAndCharts!$W$33,B181,0, $C$2-B181,1),0)+B181,"")</f>
        <v/>
      </c>
      <c r="C182" s="312" t="str">
        <f ca="1">IFERROR(OFFSET(CalculationsAndCharts!$B$32, B182,0,1,1),"")</f>
        <v/>
      </c>
      <c r="D182" s="313" t="str">
        <f ca="1">IFERROR(OFFSET(CalculationsAndCharts!$D$32, B182,0,1,1),"")</f>
        <v/>
      </c>
      <c r="E182" s="314" t="str">
        <f ca="1">IF(B182="","",IFERROR((MATCH(TRUE,OFFSET(CalculationsAndCharts!$Y$33,E181,0, $C$2-E181,1),0)+E181),""))</f>
        <v/>
      </c>
      <c r="F182" s="312" t="str">
        <f ca="1">IFERROR(OFFSET(CalculationsAndCharts!$B$32, E182,0,1,1),"")</f>
        <v/>
      </c>
      <c r="G182" s="313" t="str">
        <f ca="1">IFERROR(OFFSET(CalculationsAndCharts!$D$32, E182,0,1,1),"")</f>
        <v/>
      </c>
      <c r="H182" s="313" t="str">
        <f t="shared" ca="1" si="12"/>
        <v/>
      </c>
      <c r="I182" s="315" t="str">
        <f t="shared" ca="1" si="13"/>
        <v/>
      </c>
      <c r="K182" s="311" t="str">
        <f ca="1">IFERROR(MATCH(TRUE,OFFSET(CalculationsAndCharts!$Z$33,K181,0, $C$2-K181,1),0)+K181,"")</f>
        <v/>
      </c>
      <c r="L182" s="312" t="str">
        <f ca="1">IFERROR(OFFSET(CalculationsAndCharts!$B$32, K182,0,1,1),"")</f>
        <v/>
      </c>
      <c r="M182" s="313" t="str">
        <f ca="1">IFERROR(OFFSET(CalculationsAndCharts!$D$32, K182,0,1,1),"")</f>
        <v/>
      </c>
      <c r="N182" s="314" t="str">
        <f ca="1">IF(K182="","",IFERROR(MATCH(TRUE,OFFSET(CalculationsAndCharts!$AB$33,N181,0, $C$2-N181,1),0)+N181,""))</f>
        <v/>
      </c>
      <c r="O182" s="312" t="str">
        <f ca="1">IFERROR(OFFSET(CalculationsAndCharts!$B$32, N182,0,1,1),"")</f>
        <v/>
      </c>
      <c r="P182" s="313" t="str">
        <f ca="1">IFERROR(OFFSET(CalculationsAndCharts!$D$32, N182,0,1,1),"")</f>
        <v/>
      </c>
      <c r="Q182" s="313" t="str">
        <f t="shared" ca="1" si="14"/>
        <v/>
      </c>
      <c r="R182" s="315" t="str">
        <f t="shared" ca="1" si="15"/>
        <v/>
      </c>
    </row>
    <row r="183" spans="2:18" x14ac:dyDescent="0.25">
      <c r="B183" s="311" t="str">
        <f ca="1">IFERROR(MATCH(TRUE,OFFSET(CalculationsAndCharts!$W$33,B182,0, $C$2-B182,1),0)+B182,"")</f>
        <v/>
      </c>
      <c r="C183" s="312" t="str">
        <f ca="1">IFERROR(OFFSET(CalculationsAndCharts!$B$32, B183,0,1,1),"")</f>
        <v/>
      </c>
      <c r="D183" s="313" t="str">
        <f ca="1">IFERROR(OFFSET(CalculationsAndCharts!$D$32, B183,0,1,1),"")</f>
        <v/>
      </c>
      <c r="E183" s="314" t="str">
        <f ca="1">IF(B183="","",IFERROR((MATCH(TRUE,OFFSET(CalculationsAndCharts!$Y$33,E182,0, $C$2-E182,1),0)+E182),""))</f>
        <v/>
      </c>
      <c r="F183" s="312" t="str">
        <f ca="1">IFERROR(OFFSET(CalculationsAndCharts!$B$32, E183,0,1,1),"")</f>
        <v/>
      </c>
      <c r="G183" s="313" t="str">
        <f ca="1">IFERROR(OFFSET(CalculationsAndCharts!$D$32, E183,0,1,1),"")</f>
        <v/>
      </c>
      <c r="H183" s="313" t="str">
        <f t="shared" ca="1" si="12"/>
        <v/>
      </c>
      <c r="I183" s="315" t="str">
        <f t="shared" ca="1" si="13"/>
        <v/>
      </c>
      <c r="K183" s="311" t="str">
        <f ca="1">IFERROR(MATCH(TRUE,OFFSET(CalculationsAndCharts!$Z$33,K182,0, $C$2-K182,1),0)+K182,"")</f>
        <v/>
      </c>
      <c r="L183" s="312" t="str">
        <f ca="1">IFERROR(OFFSET(CalculationsAndCharts!$B$32, K183,0,1,1),"")</f>
        <v/>
      </c>
      <c r="M183" s="313" t="str">
        <f ca="1">IFERROR(OFFSET(CalculationsAndCharts!$D$32, K183,0,1,1),"")</f>
        <v/>
      </c>
      <c r="N183" s="314" t="str">
        <f ca="1">IF(K183="","",IFERROR(MATCH(TRUE,OFFSET(CalculationsAndCharts!$AB$33,N182,0, $C$2-N182,1),0)+N182,""))</f>
        <v/>
      </c>
      <c r="O183" s="312" t="str">
        <f ca="1">IFERROR(OFFSET(CalculationsAndCharts!$B$32, N183,0,1,1),"")</f>
        <v/>
      </c>
      <c r="P183" s="313" t="str">
        <f ca="1">IFERROR(OFFSET(CalculationsAndCharts!$D$32, N183,0,1,1),"")</f>
        <v/>
      </c>
      <c r="Q183" s="313" t="str">
        <f t="shared" ca="1" si="14"/>
        <v/>
      </c>
      <c r="R183" s="315" t="str">
        <f t="shared" ca="1" si="15"/>
        <v/>
      </c>
    </row>
    <row r="184" spans="2:18" x14ac:dyDescent="0.25">
      <c r="B184" s="311" t="str">
        <f ca="1">IFERROR(MATCH(TRUE,OFFSET(CalculationsAndCharts!$W$33,B183,0, $C$2-B183,1),0)+B183,"")</f>
        <v/>
      </c>
      <c r="C184" s="312" t="str">
        <f ca="1">IFERROR(OFFSET(CalculationsAndCharts!$B$32, B184,0,1,1),"")</f>
        <v/>
      </c>
      <c r="D184" s="313" t="str">
        <f ca="1">IFERROR(OFFSET(CalculationsAndCharts!$D$32, B184,0,1,1),"")</f>
        <v/>
      </c>
      <c r="E184" s="314" t="str">
        <f ca="1">IF(B184="","",IFERROR((MATCH(TRUE,OFFSET(CalculationsAndCharts!$Y$33,E183,0, $C$2-E183,1),0)+E183),""))</f>
        <v/>
      </c>
      <c r="F184" s="312" t="str">
        <f ca="1">IFERROR(OFFSET(CalculationsAndCharts!$B$32, E184,0,1,1),"")</f>
        <v/>
      </c>
      <c r="G184" s="313" t="str">
        <f ca="1">IFERROR(OFFSET(CalculationsAndCharts!$D$32, E184,0,1,1),"")</f>
        <v/>
      </c>
      <c r="H184" s="313" t="str">
        <f t="shared" ca="1" si="12"/>
        <v/>
      </c>
      <c r="I184" s="315" t="str">
        <f t="shared" ca="1" si="13"/>
        <v/>
      </c>
      <c r="K184" s="311" t="str">
        <f ca="1">IFERROR(MATCH(TRUE,OFFSET(CalculationsAndCharts!$Z$33,K183,0, $C$2-K183,1),0)+K183,"")</f>
        <v/>
      </c>
      <c r="L184" s="312" t="str">
        <f ca="1">IFERROR(OFFSET(CalculationsAndCharts!$B$32, K184,0,1,1),"")</f>
        <v/>
      </c>
      <c r="M184" s="313" t="str">
        <f ca="1">IFERROR(OFFSET(CalculationsAndCharts!$D$32, K184,0,1,1),"")</f>
        <v/>
      </c>
      <c r="N184" s="314" t="str">
        <f ca="1">IF(K184="","",IFERROR(MATCH(TRUE,OFFSET(CalculationsAndCharts!$AB$33,N183,0, $C$2-N183,1),0)+N183,""))</f>
        <v/>
      </c>
      <c r="O184" s="312" t="str">
        <f ca="1">IFERROR(OFFSET(CalculationsAndCharts!$B$32, N184,0,1,1),"")</f>
        <v/>
      </c>
      <c r="P184" s="313" t="str">
        <f ca="1">IFERROR(OFFSET(CalculationsAndCharts!$D$32, N184,0,1,1),"")</f>
        <v/>
      </c>
      <c r="Q184" s="313" t="str">
        <f t="shared" ca="1" si="14"/>
        <v/>
      </c>
      <c r="R184" s="315" t="str">
        <f t="shared" ca="1" si="15"/>
        <v/>
      </c>
    </row>
    <row r="185" spans="2:18" x14ac:dyDescent="0.25">
      <c r="B185" s="311" t="str">
        <f ca="1">IFERROR(MATCH(TRUE,OFFSET(CalculationsAndCharts!$W$33,B184,0, $C$2-B184,1),0)+B184,"")</f>
        <v/>
      </c>
      <c r="C185" s="312" t="str">
        <f ca="1">IFERROR(OFFSET(CalculationsAndCharts!$B$32, B185,0,1,1),"")</f>
        <v/>
      </c>
      <c r="D185" s="313" t="str">
        <f ca="1">IFERROR(OFFSET(CalculationsAndCharts!$D$32, B185,0,1,1),"")</f>
        <v/>
      </c>
      <c r="E185" s="314" t="str">
        <f ca="1">IF(B185="","",IFERROR((MATCH(TRUE,OFFSET(CalculationsAndCharts!$Y$33,E184,0, $C$2-E184,1),0)+E184),""))</f>
        <v/>
      </c>
      <c r="F185" s="312" t="str">
        <f ca="1">IFERROR(OFFSET(CalculationsAndCharts!$B$32, E185,0,1,1),"")</f>
        <v/>
      </c>
      <c r="G185" s="313" t="str">
        <f ca="1">IFERROR(OFFSET(CalculationsAndCharts!$D$32, E185,0,1,1),"")</f>
        <v/>
      </c>
      <c r="H185" s="313" t="str">
        <f t="shared" ca="1" si="12"/>
        <v/>
      </c>
      <c r="I185" s="315" t="str">
        <f t="shared" ca="1" si="13"/>
        <v/>
      </c>
      <c r="K185" s="311" t="str">
        <f ca="1">IFERROR(MATCH(TRUE,OFFSET(CalculationsAndCharts!$Z$33,K184,0, $C$2-K184,1),0)+K184,"")</f>
        <v/>
      </c>
      <c r="L185" s="312" t="str">
        <f ca="1">IFERROR(OFFSET(CalculationsAndCharts!$B$32, K185,0,1,1),"")</f>
        <v/>
      </c>
      <c r="M185" s="313" t="str">
        <f ca="1">IFERROR(OFFSET(CalculationsAndCharts!$D$32, K185,0,1,1),"")</f>
        <v/>
      </c>
      <c r="N185" s="314" t="str">
        <f ca="1">IF(K185="","",IFERROR(MATCH(TRUE,OFFSET(CalculationsAndCharts!$AB$33,N184,0, $C$2-N184,1),0)+N184,""))</f>
        <v/>
      </c>
      <c r="O185" s="312" t="str">
        <f ca="1">IFERROR(OFFSET(CalculationsAndCharts!$B$32, N185,0,1,1),"")</f>
        <v/>
      </c>
      <c r="P185" s="313" t="str">
        <f ca="1">IFERROR(OFFSET(CalculationsAndCharts!$D$32, N185,0,1,1),"")</f>
        <v/>
      </c>
      <c r="Q185" s="313" t="str">
        <f t="shared" ca="1" si="14"/>
        <v/>
      </c>
      <c r="R185" s="315" t="str">
        <f t="shared" ca="1" si="15"/>
        <v/>
      </c>
    </row>
    <row r="186" spans="2:18" x14ac:dyDescent="0.25">
      <c r="B186" s="311" t="str">
        <f ca="1">IFERROR(MATCH(TRUE,OFFSET(CalculationsAndCharts!$W$33,B185,0, $C$2-B185,1),0)+B185,"")</f>
        <v/>
      </c>
      <c r="C186" s="312" t="str">
        <f ca="1">IFERROR(OFFSET(CalculationsAndCharts!$B$32, B186,0,1,1),"")</f>
        <v/>
      </c>
      <c r="D186" s="313" t="str">
        <f ca="1">IFERROR(OFFSET(CalculationsAndCharts!$D$32, B186,0,1,1),"")</f>
        <v/>
      </c>
      <c r="E186" s="314" t="str">
        <f ca="1">IF(B186="","",IFERROR((MATCH(TRUE,OFFSET(CalculationsAndCharts!$Y$33,E185,0, $C$2-E185,1),0)+E185),""))</f>
        <v/>
      </c>
      <c r="F186" s="312" t="str">
        <f ca="1">IFERROR(OFFSET(CalculationsAndCharts!$B$32, E186,0,1,1),"")</f>
        <v/>
      </c>
      <c r="G186" s="313" t="str">
        <f ca="1">IFERROR(OFFSET(CalculationsAndCharts!$D$32, E186,0,1,1),"")</f>
        <v/>
      </c>
      <c r="H186" s="313" t="str">
        <f t="shared" ca="1" si="12"/>
        <v/>
      </c>
      <c r="I186" s="315" t="str">
        <f t="shared" ca="1" si="13"/>
        <v/>
      </c>
      <c r="K186" s="311" t="str">
        <f ca="1">IFERROR(MATCH(TRUE,OFFSET(CalculationsAndCharts!$Z$33,K185,0, $C$2-K185,1),0)+K185,"")</f>
        <v/>
      </c>
      <c r="L186" s="312" t="str">
        <f ca="1">IFERROR(OFFSET(CalculationsAndCharts!$B$32, K186,0,1,1),"")</f>
        <v/>
      </c>
      <c r="M186" s="313" t="str">
        <f ca="1">IFERROR(OFFSET(CalculationsAndCharts!$D$32, K186,0,1,1),"")</f>
        <v/>
      </c>
      <c r="N186" s="314" t="str">
        <f ca="1">IF(K186="","",IFERROR(MATCH(TRUE,OFFSET(CalculationsAndCharts!$AB$33,N185,0, $C$2-N185,1),0)+N185,""))</f>
        <v/>
      </c>
      <c r="O186" s="312" t="str">
        <f ca="1">IFERROR(OFFSET(CalculationsAndCharts!$B$32, N186,0,1,1),"")</f>
        <v/>
      </c>
      <c r="P186" s="313" t="str">
        <f ca="1">IFERROR(OFFSET(CalculationsAndCharts!$D$32, N186,0,1,1),"")</f>
        <v/>
      </c>
      <c r="Q186" s="313" t="str">
        <f t="shared" ca="1" si="14"/>
        <v/>
      </c>
      <c r="R186" s="315" t="str">
        <f t="shared" ca="1" si="15"/>
        <v/>
      </c>
    </row>
    <row r="187" spans="2:18" x14ac:dyDescent="0.25">
      <c r="B187" s="311" t="str">
        <f ca="1">IFERROR(MATCH(TRUE,OFFSET(CalculationsAndCharts!$W$33,B186,0, $C$2-B186,1),0)+B186,"")</f>
        <v/>
      </c>
      <c r="C187" s="312" t="str">
        <f ca="1">IFERROR(OFFSET(CalculationsAndCharts!$B$32, B187,0,1,1),"")</f>
        <v/>
      </c>
      <c r="D187" s="313" t="str">
        <f ca="1">IFERROR(OFFSET(CalculationsAndCharts!$D$32, B187,0,1,1),"")</f>
        <v/>
      </c>
      <c r="E187" s="314" t="str">
        <f ca="1">IF(B187="","",IFERROR((MATCH(TRUE,OFFSET(CalculationsAndCharts!$Y$33,E186,0, $C$2-E186,1),0)+E186),""))</f>
        <v/>
      </c>
      <c r="F187" s="312" t="str">
        <f ca="1">IFERROR(OFFSET(CalculationsAndCharts!$B$32, E187,0,1,1),"")</f>
        <v/>
      </c>
      <c r="G187" s="313" t="str">
        <f ca="1">IFERROR(OFFSET(CalculationsAndCharts!$D$32, E187,0,1,1),"")</f>
        <v/>
      </c>
      <c r="H187" s="313" t="str">
        <f t="shared" ca="1" si="12"/>
        <v/>
      </c>
      <c r="I187" s="315" t="str">
        <f t="shared" ca="1" si="13"/>
        <v/>
      </c>
      <c r="K187" s="311" t="str">
        <f ca="1">IFERROR(MATCH(TRUE,OFFSET(CalculationsAndCharts!$Z$33,K186,0, $C$2-K186,1),0)+K186,"")</f>
        <v/>
      </c>
      <c r="L187" s="312" t="str">
        <f ca="1">IFERROR(OFFSET(CalculationsAndCharts!$B$32, K187,0,1,1),"")</f>
        <v/>
      </c>
      <c r="M187" s="313" t="str">
        <f ca="1">IFERROR(OFFSET(CalculationsAndCharts!$D$32, K187,0,1,1),"")</f>
        <v/>
      </c>
      <c r="N187" s="314" t="str">
        <f ca="1">IF(K187="","",IFERROR(MATCH(TRUE,OFFSET(CalculationsAndCharts!$AB$33,N186,0, $C$2-N186,1),0)+N186,""))</f>
        <v/>
      </c>
      <c r="O187" s="312" t="str">
        <f ca="1">IFERROR(OFFSET(CalculationsAndCharts!$B$32, N187,0,1,1),"")</f>
        <v/>
      </c>
      <c r="P187" s="313" t="str">
        <f ca="1">IFERROR(OFFSET(CalculationsAndCharts!$D$32, N187,0,1,1),"")</f>
        <v/>
      </c>
      <c r="Q187" s="313" t="str">
        <f t="shared" ca="1" si="14"/>
        <v/>
      </c>
      <c r="R187" s="315" t="str">
        <f t="shared" ca="1" si="15"/>
        <v/>
      </c>
    </row>
    <row r="188" spans="2:18" x14ac:dyDescent="0.25">
      <c r="B188" s="311" t="str">
        <f ca="1">IFERROR(MATCH(TRUE,OFFSET(CalculationsAndCharts!$W$33,B187,0, $C$2-B187,1),0)+B187,"")</f>
        <v/>
      </c>
      <c r="C188" s="312" t="str">
        <f ca="1">IFERROR(OFFSET(CalculationsAndCharts!$B$32, B188,0,1,1),"")</f>
        <v/>
      </c>
      <c r="D188" s="313" t="str">
        <f ca="1">IFERROR(OFFSET(CalculationsAndCharts!$D$32, B188,0,1,1),"")</f>
        <v/>
      </c>
      <c r="E188" s="314" t="str">
        <f ca="1">IF(B188="","",IFERROR((MATCH(TRUE,OFFSET(CalculationsAndCharts!$Y$33,E187,0, $C$2-E187,1),0)+E187),""))</f>
        <v/>
      </c>
      <c r="F188" s="312" t="str">
        <f ca="1">IFERROR(OFFSET(CalculationsAndCharts!$B$32, E188,0,1,1),"")</f>
        <v/>
      </c>
      <c r="G188" s="313" t="str">
        <f ca="1">IFERROR(OFFSET(CalculationsAndCharts!$D$32, E188,0,1,1),"")</f>
        <v/>
      </c>
      <c r="H188" s="313" t="str">
        <f t="shared" ca="1" si="12"/>
        <v/>
      </c>
      <c r="I188" s="315" t="str">
        <f t="shared" ca="1" si="13"/>
        <v/>
      </c>
      <c r="K188" s="311" t="str">
        <f ca="1">IFERROR(MATCH(TRUE,OFFSET(CalculationsAndCharts!$Z$33,K187,0, $C$2-K187,1),0)+K187,"")</f>
        <v/>
      </c>
      <c r="L188" s="312" t="str">
        <f ca="1">IFERROR(OFFSET(CalculationsAndCharts!$B$32, K188,0,1,1),"")</f>
        <v/>
      </c>
      <c r="M188" s="313" t="str">
        <f ca="1">IFERROR(OFFSET(CalculationsAndCharts!$D$32, K188,0,1,1),"")</f>
        <v/>
      </c>
      <c r="N188" s="314" t="str">
        <f ca="1">IF(K188="","",IFERROR(MATCH(TRUE,OFFSET(CalculationsAndCharts!$AB$33,N187,0, $C$2-N187,1),0)+N187,""))</f>
        <v/>
      </c>
      <c r="O188" s="312" t="str">
        <f ca="1">IFERROR(OFFSET(CalculationsAndCharts!$B$32, N188,0,1,1),"")</f>
        <v/>
      </c>
      <c r="P188" s="313" t="str">
        <f ca="1">IFERROR(OFFSET(CalculationsAndCharts!$D$32, N188,0,1,1),"")</f>
        <v/>
      </c>
      <c r="Q188" s="313" t="str">
        <f t="shared" ca="1" si="14"/>
        <v/>
      </c>
      <c r="R188" s="315" t="str">
        <f t="shared" ca="1" si="15"/>
        <v/>
      </c>
    </row>
    <row r="189" spans="2:18" x14ac:dyDescent="0.25">
      <c r="B189" s="311" t="str">
        <f ca="1">IFERROR(MATCH(TRUE,OFFSET(CalculationsAndCharts!$W$33,B188,0, $C$2-B188,1),0)+B188,"")</f>
        <v/>
      </c>
      <c r="C189" s="312" t="str">
        <f ca="1">IFERROR(OFFSET(CalculationsAndCharts!$B$32, B189,0,1,1),"")</f>
        <v/>
      </c>
      <c r="D189" s="313" t="str">
        <f ca="1">IFERROR(OFFSET(CalculationsAndCharts!$D$32, B189,0,1,1),"")</f>
        <v/>
      </c>
      <c r="E189" s="314" t="str">
        <f ca="1">IF(B189="","",IFERROR((MATCH(TRUE,OFFSET(CalculationsAndCharts!$Y$33,E188,0, $C$2-E188,1),0)+E188),""))</f>
        <v/>
      </c>
      <c r="F189" s="312" t="str">
        <f ca="1">IFERROR(OFFSET(CalculationsAndCharts!$B$32, E189,0,1,1),"")</f>
        <v/>
      </c>
      <c r="G189" s="313" t="str">
        <f ca="1">IFERROR(OFFSET(CalculationsAndCharts!$D$32, E189,0,1,1),"")</f>
        <v/>
      </c>
      <c r="H189" s="313" t="str">
        <f t="shared" ca="1" si="12"/>
        <v/>
      </c>
      <c r="I189" s="315" t="str">
        <f t="shared" ca="1" si="13"/>
        <v/>
      </c>
      <c r="K189" s="311" t="str">
        <f ca="1">IFERROR(MATCH(TRUE,OFFSET(CalculationsAndCharts!$Z$33,K188,0, $C$2-K188,1),0)+K188,"")</f>
        <v/>
      </c>
      <c r="L189" s="312" t="str">
        <f ca="1">IFERROR(OFFSET(CalculationsAndCharts!$B$32, K189,0,1,1),"")</f>
        <v/>
      </c>
      <c r="M189" s="313" t="str">
        <f ca="1">IFERROR(OFFSET(CalculationsAndCharts!$D$32, K189,0,1,1),"")</f>
        <v/>
      </c>
      <c r="N189" s="314" t="str">
        <f ca="1">IF(K189="","",IFERROR(MATCH(TRUE,OFFSET(CalculationsAndCharts!$AB$33,N188,0, $C$2-N188,1),0)+N188,""))</f>
        <v/>
      </c>
      <c r="O189" s="312" t="str">
        <f ca="1">IFERROR(OFFSET(CalculationsAndCharts!$B$32, N189,0,1,1),"")</f>
        <v/>
      </c>
      <c r="P189" s="313" t="str">
        <f ca="1">IFERROR(OFFSET(CalculationsAndCharts!$D$32, N189,0,1,1),"")</f>
        <v/>
      </c>
      <c r="Q189" s="313" t="str">
        <f t="shared" ca="1" si="14"/>
        <v/>
      </c>
      <c r="R189" s="315" t="str">
        <f t="shared" ca="1" si="15"/>
        <v/>
      </c>
    </row>
    <row r="190" spans="2:18" x14ac:dyDescent="0.25">
      <c r="B190" s="311" t="str">
        <f ca="1">IFERROR(MATCH(TRUE,OFFSET(CalculationsAndCharts!$W$33,B189,0, $C$2-B189,1),0)+B189,"")</f>
        <v/>
      </c>
      <c r="C190" s="312" t="str">
        <f ca="1">IFERROR(OFFSET(CalculationsAndCharts!$B$32, B190,0,1,1),"")</f>
        <v/>
      </c>
      <c r="D190" s="313" t="str">
        <f ca="1">IFERROR(OFFSET(CalculationsAndCharts!$D$32, B190,0,1,1),"")</f>
        <v/>
      </c>
      <c r="E190" s="314" t="str">
        <f ca="1">IF(B190="","",IFERROR((MATCH(TRUE,OFFSET(CalculationsAndCharts!$Y$33,E189,0, $C$2-E189,1),0)+E189),""))</f>
        <v/>
      </c>
      <c r="F190" s="312" t="str">
        <f ca="1">IFERROR(OFFSET(CalculationsAndCharts!$B$32, E190,0,1,1),"")</f>
        <v/>
      </c>
      <c r="G190" s="313" t="str">
        <f ca="1">IFERROR(OFFSET(CalculationsAndCharts!$D$32, E190,0,1,1),"")</f>
        <v/>
      </c>
      <c r="H190" s="313" t="str">
        <f t="shared" ca="1" si="12"/>
        <v/>
      </c>
      <c r="I190" s="315" t="str">
        <f t="shared" ca="1" si="13"/>
        <v/>
      </c>
      <c r="K190" s="311" t="str">
        <f ca="1">IFERROR(MATCH(TRUE,OFFSET(CalculationsAndCharts!$Z$33,K189,0, $C$2-K189,1),0)+K189,"")</f>
        <v/>
      </c>
      <c r="L190" s="312" t="str">
        <f ca="1">IFERROR(OFFSET(CalculationsAndCharts!$B$32, K190,0,1,1),"")</f>
        <v/>
      </c>
      <c r="M190" s="313" t="str">
        <f ca="1">IFERROR(OFFSET(CalculationsAndCharts!$D$32, K190,0,1,1),"")</f>
        <v/>
      </c>
      <c r="N190" s="314" t="str">
        <f ca="1">IF(K190="","",IFERROR(MATCH(TRUE,OFFSET(CalculationsAndCharts!$AB$33,N189,0, $C$2-N189,1),0)+N189,""))</f>
        <v/>
      </c>
      <c r="O190" s="312" t="str">
        <f ca="1">IFERROR(OFFSET(CalculationsAndCharts!$B$32, N190,0,1,1),"")</f>
        <v/>
      </c>
      <c r="P190" s="313" t="str">
        <f ca="1">IFERROR(OFFSET(CalculationsAndCharts!$D$32, N190,0,1,1),"")</f>
        <v/>
      </c>
      <c r="Q190" s="313" t="str">
        <f t="shared" ca="1" si="14"/>
        <v/>
      </c>
      <c r="R190" s="315" t="str">
        <f t="shared" ca="1" si="15"/>
        <v/>
      </c>
    </row>
    <row r="191" spans="2:18" x14ac:dyDescent="0.25">
      <c r="B191" s="311" t="str">
        <f ca="1">IFERROR(MATCH(TRUE,OFFSET(CalculationsAndCharts!$W$33,B190,0, $C$2-B190,1),0)+B190,"")</f>
        <v/>
      </c>
      <c r="C191" s="312" t="str">
        <f ca="1">IFERROR(OFFSET(CalculationsAndCharts!$B$32, B191,0,1,1),"")</f>
        <v/>
      </c>
      <c r="D191" s="313" t="str">
        <f ca="1">IFERROR(OFFSET(CalculationsAndCharts!$D$32, B191,0,1,1),"")</f>
        <v/>
      </c>
      <c r="E191" s="314" t="str">
        <f ca="1">IF(B191="","",IFERROR((MATCH(TRUE,OFFSET(CalculationsAndCharts!$Y$33,E190,0, $C$2-E190,1),0)+E190),""))</f>
        <v/>
      </c>
      <c r="F191" s="312" t="str">
        <f ca="1">IFERROR(OFFSET(CalculationsAndCharts!$B$32, E191,0,1,1),"")</f>
        <v/>
      </c>
      <c r="G191" s="313" t="str">
        <f ca="1">IFERROR(OFFSET(CalculationsAndCharts!$D$32, E191,0,1,1),"")</f>
        <v/>
      </c>
      <c r="H191" s="313" t="str">
        <f t="shared" ca="1" si="12"/>
        <v/>
      </c>
      <c r="I191" s="315" t="str">
        <f t="shared" ca="1" si="13"/>
        <v/>
      </c>
      <c r="K191" s="311" t="str">
        <f ca="1">IFERROR(MATCH(TRUE,OFFSET(CalculationsAndCharts!$Z$33,K190,0, $C$2-K190,1),0)+K190,"")</f>
        <v/>
      </c>
      <c r="L191" s="312" t="str">
        <f ca="1">IFERROR(OFFSET(CalculationsAndCharts!$B$32, K191,0,1,1),"")</f>
        <v/>
      </c>
      <c r="M191" s="313" t="str">
        <f ca="1">IFERROR(OFFSET(CalculationsAndCharts!$D$32, K191,0,1,1),"")</f>
        <v/>
      </c>
      <c r="N191" s="314" t="str">
        <f ca="1">IF(K191="","",IFERROR(MATCH(TRUE,OFFSET(CalculationsAndCharts!$AB$33,N190,0, $C$2-N190,1),0)+N190,""))</f>
        <v/>
      </c>
      <c r="O191" s="312" t="str">
        <f ca="1">IFERROR(OFFSET(CalculationsAndCharts!$B$32, N191,0,1,1),"")</f>
        <v/>
      </c>
      <c r="P191" s="313" t="str">
        <f ca="1">IFERROR(OFFSET(CalculationsAndCharts!$D$32, N191,0,1,1),"")</f>
        <v/>
      </c>
      <c r="Q191" s="313" t="str">
        <f t="shared" ca="1" si="14"/>
        <v/>
      </c>
      <c r="R191" s="315" t="str">
        <f t="shared" ca="1" si="15"/>
        <v/>
      </c>
    </row>
    <row r="192" spans="2:18" x14ac:dyDescent="0.25">
      <c r="B192" s="311" t="str">
        <f ca="1">IFERROR(MATCH(TRUE,OFFSET(CalculationsAndCharts!$W$33,B191,0, $C$2-B191,1),0)+B191,"")</f>
        <v/>
      </c>
      <c r="C192" s="312" t="str">
        <f ca="1">IFERROR(OFFSET(CalculationsAndCharts!$B$32, B192,0,1,1),"")</f>
        <v/>
      </c>
      <c r="D192" s="313" t="str">
        <f ca="1">IFERROR(OFFSET(CalculationsAndCharts!$D$32, B192,0,1,1),"")</f>
        <v/>
      </c>
      <c r="E192" s="314" t="str">
        <f ca="1">IF(B192="","",IFERROR((MATCH(TRUE,OFFSET(CalculationsAndCharts!$Y$33,E191,0, $C$2-E191,1),0)+E191),""))</f>
        <v/>
      </c>
      <c r="F192" s="312" t="str">
        <f ca="1">IFERROR(OFFSET(CalculationsAndCharts!$B$32, E192,0,1,1),"")</f>
        <v/>
      </c>
      <c r="G192" s="313" t="str">
        <f ca="1">IFERROR(OFFSET(CalculationsAndCharts!$D$32, E192,0,1,1),"")</f>
        <v/>
      </c>
      <c r="H192" s="313" t="str">
        <f t="shared" ca="1" si="12"/>
        <v/>
      </c>
      <c r="I192" s="315" t="str">
        <f t="shared" ca="1" si="13"/>
        <v/>
      </c>
      <c r="K192" s="311" t="str">
        <f ca="1">IFERROR(MATCH(TRUE,OFFSET(CalculationsAndCharts!$Z$33,K191,0, $C$2-K191,1),0)+K191,"")</f>
        <v/>
      </c>
      <c r="L192" s="312" t="str">
        <f ca="1">IFERROR(OFFSET(CalculationsAndCharts!$B$32, K192,0,1,1),"")</f>
        <v/>
      </c>
      <c r="M192" s="313" t="str">
        <f ca="1">IFERROR(OFFSET(CalculationsAndCharts!$D$32, K192,0,1,1),"")</f>
        <v/>
      </c>
      <c r="N192" s="314" t="str">
        <f ca="1">IF(K192="","",IFERROR(MATCH(TRUE,OFFSET(CalculationsAndCharts!$AB$33,N191,0, $C$2-N191,1),0)+N191,""))</f>
        <v/>
      </c>
      <c r="O192" s="312" t="str">
        <f ca="1">IFERROR(OFFSET(CalculationsAndCharts!$B$32, N192,0,1,1),"")</f>
        <v/>
      </c>
      <c r="P192" s="313" t="str">
        <f ca="1">IFERROR(OFFSET(CalculationsAndCharts!$D$32, N192,0,1,1),"")</f>
        <v/>
      </c>
      <c r="Q192" s="313" t="str">
        <f t="shared" ca="1" si="14"/>
        <v/>
      </c>
      <c r="R192" s="315" t="str">
        <f t="shared" ca="1" si="15"/>
        <v/>
      </c>
    </row>
    <row r="193" spans="2:18" x14ac:dyDescent="0.25">
      <c r="B193" s="311" t="str">
        <f ca="1">IFERROR(MATCH(TRUE,OFFSET(CalculationsAndCharts!$W$33,B192,0, $C$2-B192,1),0)+B192,"")</f>
        <v/>
      </c>
      <c r="C193" s="312" t="str">
        <f ca="1">IFERROR(OFFSET(CalculationsAndCharts!$B$32, B193,0,1,1),"")</f>
        <v/>
      </c>
      <c r="D193" s="313" t="str">
        <f ca="1">IFERROR(OFFSET(CalculationsAndCharts!$D$32, B193,0,1,1),"")</f>
        <v/>
      </c>
      <c r="E193" s="314" t="str">
        <f ca="1">IF(B193="","",IFERROR((MATCH(TRUE,OFFSET(CalculationsAndCharts!$Y$33,E192,0, $C$2-E192,1),0)+E192),""))</f>
        <v/>
      </c>
      <c r="F193" s="312" t="str">
        <f ca="1">IFERROR(OFFSET(CalculationsAndCharts!$B$32, E193,0,1,1),"")</f>
        <v/>
      </c>
      <c r="G193" s="313" t="str">
        <f ca="1">IFERROR(OFFSET(CalculationsAndCharts!$D$32, E193,0,1,1),"")</f>
        <v/>
      </c>
      <c r="H193" s="313" t="str">
        <f t="shared" ca="1" si="12"/>
        <v/>
      </c>
      <c r="I193" s="315" t="str">
        <f t="shared" ca="1" si="13"/>
        <v/>
      </c>
      <c r="K193" s="311" t="str">
        <f ca="1">IFERROR(MATCH(TRUE,OFFSET(CalculationsAndCharts!$Z$33,K192,0, $C$2-K192,1),0)+K192,"")</f>
        <v/>
      </c>
      <c r="L193" s="312" t="str">
        <f ca="1">IFERROR(OFFSET(CalculationsAndCharts!$B$32, K193,0,1,1),"")</f>
        <v/>
      </c>
      <c r="M193" s="313" t="str">
        <f ca="1">IFERROR(OFFSET(CalculationsAndCharts!$D$32, K193,0,1,1),"")</f>
        <v/>
      </c>
      <c r="N193" s="314" t="str">
        <f ca="1">IF(K193="","",IFERROR(MATCH(TRUE,OFFSET(CalculationsAndCharts!$AB$33,N192,0, $C$2-N192,1),0)+N192,""))</f>
        <v/>
      </c>
      <c r="O193" s="312" t="str">
        <f ca="1">IFERROR(OFFSET(CalculationsAndCharts!$B$32, N193,0,1,1),"")</f>
        <v/>
      </c>
      <c r="P193" s="313" t="str">
        <f ca="1">IFERROR(OFFSET(CalculationsAndCharts!$D$32, N193,0,1,1),"")</f>
        <v/>
      </c>
      <c r="Q193" s="313" t="str">
        <f t="shared" ca="1" si="14"/>
        <v/>
      </c>
      <c r="R193" s="315" t="str">
        <f t="shared" ca="1" si="15"/>
        <v/>
      </c>
    </row>
    <row r="194" spans="2:18" x14ac:dyDescent="0.25">
      <c r="B194" s="311" t="str">
        <f ca="1">IFERROR(MATCH(TRUE,OFFSET(CalculationsAndCharts!$W$33,B193,0, $C$2-B193,1),0)+B193,"")</f>
        <v/>
      </c>
      <c r="C194" s="312" t="str">
        <f ca="1">IFERROR(OFFSET(CalculationsAndCharts!$B$32, B194,0,1,1),"")</f>
        <v/>
      </c>
      <c r="D194" s="313" t="str">
        <f ca="1">IFERROR(OFFSET(CalculationsAndCharts!$D$32, B194,0,1,1),"")</f>
        <v/>
      </c>
      <c r="E194" s="314" t="str">
        <f ca="1">IF(B194="","",IFERROR((MATCH(TRUE,OFFSET(CalculationsAndCharts!$Y$33,E193,0, $C$2-E193,1),0)+E193),""))</f>
        <v/>
      </c>
      <c r="F194" s="312" t="str">
        <f ca="1">IFERROR(OFFSET(CalculationsAndCharts!$B$32, E194,0,1,1),"")</f>
        <v/>
      </c>
      <c r="G194" s="313" t="str">
        <f ca="1">IFERROR(OFFSET(CalculationsAndCharts!$D$32, E194,0,1,1),"")</f>
        <v/>
      </c>
      <c r="H194" s="313" t="str">
        <f t="shared" ca="1" si="12"/>
        <v/>
      </c>
      <c r="I194" s="315" t="str">
        <f t="shared" ca="1" si="13"/>
        <v/>
      </c>
      <c r="K194" s="311" t="str">
        <f ca="1">IFERROR(MATCH(TRUE,OFFSET(CalculationsAndCharts!$Z$33,K193,0, $C$2-K193,1),0)+K193,"")</f>
        <v/>
      </c>
      <c r="L194" s="312" t="str">
        <f ca="1">IFERROR(OFFSET(CalculationsAndCharts!$B$32, K194,0,1,1),"")</f>
        <v/>
      </c>
      <c r="M194" s="313" t="str">
        <f ca="1">IFERROR(OFFSET(CalculationsAndCharts!$D$32, K194,0,1,1),"")</f>
        <v/>
      </c>
      <c r="N194" s="314" t="str">
        <f ca="1">IF(K194="","",IFERROR(MATCH(TRUE,OFFSET(CalculationsAndCharts!$AB$33,N193,0, $C$2-N193,1),0)+N193,""))</f>
        <v/>
      </c>
      <c r="O194" s="312" t="str">
        <f ca="1">IFERROR(OFFSET(CalculationsAndCharts!$B$32, N194,0,1,1),"")</f>
        <v/>
      </c>
      <c r="P194" s="313" t="str">
        <f ca="1">IFERROR(OFFSET(CalculationsAndCharts!$D$32, N194,0,1,1),"")</f>
        <v/>
      </c>
      <c r="Q194" s="313" t="str">
        <f t="shared" ca="1" si="14"/>
        <v/>
      </c>
      <c r="R194" s="315" t="str">
        <f t="shared" ca="1" si="15"/>
        <v/>
      </c>
    </row>
    <row r="195" spans="2:18" x14ac:dyDescent="0.25">
      <c r="B195" s="311" t="str">
        <f ca="1">IFERROR(MATCH(TRUE,OFFSET(CalculationsAndCharts!$W$33,B194,0, $C$2-B194,1),0)+B194,"")</f>
        <v/>
      </c>
      <c r="C195" s="312" t="str">
        <f ca="1">IFERROR(OFFSET(CalculationsAndCharts!$B$32, B195,0,1,1),"")</f>
        <v/>
      </c>
      <c r="D195" s="313" t="str">
        <f ca="1">IFERROR(OFFSET(CalculationsAndCharts!$D$32, B195,0,1,1),"")</f>
        <v/>
      </c>
      <c r="E195" s="314" t="str">
        <f ca="1">IF(B195="","",IFERROR((MATCH(TRUE,OFFSET(CalculationsAndCharts!$Y$33,E194,0, $C$2-E194,1),0)+E194),""))</f>
        <v/>
      </c>
      <c r="F195" s="312" t="str">
        <f ca="1">IFERROR(OFFSET(CalculationsAndCharts!$B$32, E195,0,1,1),"")</f>
        <v/>
      </c>
      <c r="G195" s="313" t="str">
        <f ca="1">IFERROR(OFFSET(CalculationsAndCharts!$D$32, E195,0,1,1),"")</f>
        <v/>
      </c>
      <c r="H195" s="313" t="str">
        <f t="shared" ca="1" si="12"/>
        <v/>
      </c>
      <c r="I195" s="315" t="str">
        <f t="shared" ca="1" si="13"/>
        <v/>
      </c>
      <c r="K195" s="311" t="str">
        <f ca="1">IFERROR(MATCH(TRUE,OFFSET(CalculationsAndCharts!$Z$33,K194,0, $C$2-K194,1),0)+K194,"")</f>
        <v/>
      </c>
      <c r="L195" s="312" t="str">
        <f ca="1">IFERROR(OFFSET(CalculationsAndCharts!$B$32, K195,0,1,1),"")</f>
        <v/>
      </c>
      <c r="M195" s="313" t="str">
        <f ca="1">IFERROR(OFFSET(CalculationsAndCharts!$D$32, K195,0,1,1),"")</f>
        <v/>
      </c>
      <c r="N195" s="314" t="str">
        <f ca="1">IF(K195="","",IFERROR(MATCH(TRUE,OFFSET(CalculationsAndCharts!$AB$33,N194,0, $C$2-N194,1),0)+N194,""))</f>
        <v/>
      </c>
      <c r="O195" s="312" t="str">
        <f ca="1">IFERROR(OFFSET(CalculationsAndCharts!$B$32, N195,0,1,1),"")</f>
        <v/>
      </c>
      <c r="P195" s="313" t="str">
        <f ca="1">IFERROR(OFFSET(CalculationsAndCharts!$D$32, N195,0,1,1),"")</f>
        <v/>
      </c>
      <c r="Q195" s="313" t="str">
        <f t="shared" ca="1" si="14"/>
        <v/>
      </c>
      <c r="R195" s="315" t="str">
        <f t="shared" ca="1" si="15"/>
        <v/>
      </c>
    </row>
    <row r="196" spans="2:18" x14ac:dyDescent="0.25">
      <c r="B196" s="311" t="str">
        <f ca="1">IFERROR(MATCH(TRUE,OFFSET(CalculationsAndCharts!$W$33,B195,0, $C$2-B195,1),0)+B195,"")</f>
        <v/>
      </c>
      <c r="C196" s="312" t="str">
        <f ca="1">IFERROR(OFFSET(CalculationsAndCharts!$B$32, B196,0,1,1),"")</f>
        <v/>
      </c>
      <c r="D196" s="313" t="str">
        <f ca="1">IFERROR(OFFSET(CalculationsAndCharts!$D$32, B196,0,1,1),"")</f>
        <v/>
      </c>
      <c r="E196" s="314" t="str">
        <f ca="1">IF(B196="","",IFERROR((MATCH(TRUE,OFFSET(CalculationsAndCharts!$Y$33,E195,0, $C$2-E195,1),0)+E195),""))</f>
        <v/>
      </c>
      <c r="F196" s="312" t="str">
        <f ca="1">IFERROR(OFFSET(CalculationsAndCharts!$B$32, E196,0,1,1),"")</f>
        <v/>
      </c>
      <c r="G196" s="313" t="str">
        <f ca="1">IFERROR(OFFSET(CalculationsAndCharts!$D$32, E196,0,1,1),"")</f>
        <v/>
      </c>
      <c r="H196" s="313" t="str">
        <f t="shared" ca="1" si="12"/>
        <v/>
      </c>
      <c r="I196" s="315" t="str">
        <f t="shared" ca="1" si="13"/>
        <v/>
      </c>
      <c r="K196" s="311" t="str">
        <f ca="1">IFERROR(MATCH(TRUE,OFFSET(CalculationsAndCharts!$Z$33,K195,0, $C$2-K195,1),0)+K195,"")</f>
        <v/>
      </c>
      <c r="L196" s="312" t="str">
        <f ca="1">IFERROR(OFFSET(CalculationsAndCharts!$B$32, K196,0,1,1),"")</f>
        <v/>
      </c>
      <c r="M196" s="313" t="str">
        <f ca="1">IFERROR(OFFSET(CalculationsAndCharts!$D$32, K196,0,1,1),"")</f>
        <v/>
      </c>
      <c r="N196" s="314" t="str">
        <f ca="1">IF(K196="","",IFERROR(MATCH(TRUE,OFFSET(CalculationsAndCharts!$AB$33,N195,0, $C$2-N195,1),0)+N195,""))</f>
        <v/>
      </c>
      <c r="O196" s="312" t="str">
        <f ca="1">IFERROR(OFFSET(CalculationsAndCharts!$B$32, N196,0,1,1),"")</f>
        <v/>
      </c>
      <c r="P196" s="313" t="str">
        <f ca="1">IFERROR(OFFSET(CalculationsAndCharts!$D$32, N196,0,1,1),"")</f>
        <v/>
      </c>
      <c r="Q196" s="313" t="str">
        <f t="shared" ca="1" si="14"/>
        <v/>
      </c>
      <c r="R196" s="315" t="str">
        <f t="shared" ca="1" si="15"/>
        <v/>
      </c>
    </row>
    <row r="197" spans="2:18" x14ac:dyDescent="0.25">
      <c r="B197" s="311" t="str">
        <f ca="1">IFERROR(MATCH(TRUE,OFFSET(CalculationsAndCharts!$W$33,B196,0, $C$2-B196,1),0)+B196,"")</f>
        <v/>
      </c>
      <c r="C197" s="312" t="str">
        <f ca="1">IFERROR(OFFSET(CalculationsAndCharts!$B$32, B197,0,1,1),"")</f>
        <v/>
      </c>
      <c r="D197" s="313" t="str">
        <f ca="1">IFERROR(OFFSET(CalculationsAndCharts!$D$32, B197,0,1,1),"")</f>
        <v/>
      </c>
      <c r="E197" s="314" t="str">
        <f ca="1">IF(B197="","",IFERROR((MATCH(TRUE,OFFSET(CalculationsAndCharts!$Y$33,E196,0, $C$2-E196,1),0)+E196),""))</f>
        <v/>
      </c>
      <c r="F197" s="312" t="str">
        <f ca="1">IFERROR(OFFSET(CalculationsAndCharts!$B$32, E197,0,1,1),"")</f>
        <v/>
      </c>
      <c r="G197" s="313" t="str">
        <f ca="1">IFERROR(OFFSET(CalculationsAndCharts!$D$32, E197,0,1,1),"")</f>
        <v/>
      </c>
      <c r="H197" s="313" t="str">
        <f t="shared" ca="1" si="12"/>
        <v/>
      </c>
      <c r="I197" s="315" t="str">
        <f t="shared" ca="1" si="13"/>
        <v/>
      </c>
      <c r="K197" s="311" t="str">
        <f ca="1">IFERROR(MATCH(TRUE,OFFSET(CalculationsAndCharts!$Z$33,K196,0, $C$2-K196,1),0)+K196,"")</f>
        <v/>
      </c>
      <c r="L197" s="312" t="str">
        <f ca="1">IFERROR(OFFSET(CalculationsAndCharts!$B$32, K197,0,1,1),"")</f>
        <v/>
      </c>
      <c r="M197" s="313" t="str">
        <f ca="1">IFERROR(OFFSET(CalculationsAndCharts!$D$32, K197,0,1,1),"")</f>
        <v/>
      </c>
      <c r="N197" s="314" t="str">
        <f ca="1">IF(K197="","",IFERROR(MATCH(TRUE,OFFSET(CalculationsAndCharts!$AB$33,N196,0, $C$2-N196,1),0)+N196,""))</f>
        <v/>
      </c>
      <c r="O197" s="312" t="str">
        <f ca="1">IFERROR(OFFSET(CalculationsAndCharts!$B$32, N197,0,1,1),"")</f>
        <v/>
      </c>
      <c r="P197" s="313" t="str">
        <f ca="1">IFERROR(OFFSET(CalculationsAndCharts!$D$32, N197,0,1,1),"")</f>
        <v/>
      </c>
      <c r="Q197" s="313" t="str">
        <f t="shared" ca="1" si="14"/>
        <v/>
      </c>
      <c r="R197" s="315" t="str">
        <f t="shared" ca="1" si="15"/>
        <v/>
      </c>
    </row>
    <row r="198" spans="2:18" x14ac:dyDescent="0.25">
      <c r="B198" s="311" t="str">
        <f ca="1">IFERROR(MATCH(TRUE,OFFSET(CalculationsAndCharts!$W$33,B197,0, $C$2-B197,1),0)+B197,"")</f>
        <v/>
      </c>
      <c r="C198" s="312" t="str">
        <f ca="1">IFERROR(OFFSET(CalculationsAndCharts!$B$32, B198,0,1,1),"")</f>
        <v/>
      </c>
      <c r="D198" s="313" t="str">
        <f ca="1">IFERROR(OFFSET(CalculationsAndCharts!$D$32, B198,0,1,1),"")</f>
        <v/>
      </c>
      <c r="E198" s="314" t="str">
        <f ca="1">IF(B198="","",IFERROR((MATCH(TRUE,OFFSET(CalculationsAndCharts!$Y$33,E197,0, $C$2-E197,1),0)+E197),""))</f>
        <v/>
      </c>
      <c r="F198" s="312" t="str">
        <f ca="1">IFERROR(OFFSET(CalculationsAndCharts!$B$32, E198,0,1,1),"")</f>
        <v/>
      </c>
      <c r="G198" s="313" t="str">
        <f ca="1">IFERROR(OFFSET(CalculationsAndCharts!$D$32, E198,0,1,1),"")</f>
        <v/>
      </c>
      <c r="H198" s="313" t="str">
        <f t="shared" ca="1" si="12"/>
        <v/>
      </c>
      <c r="I198" s="315" t="str">
        <f t="shared" ca="1" si="13"/>
        <v/>
      </c>
      <c r="K198" s="311" t="str">
        <f ca="1">IFERROR(MATCH(TRUE,OFFSET(CalculationsAndCharts!$Z$33,K197,0, $C$2-K197,1),0)+K197,"")</f>
        <v/>
      </c>
      <c r="L198" s="312" t="str">
        <f ca="1">IFERROR(OFFSET(CalculationsAndCharts!$B$32, K198,0,1,1),"")</f>
        <v/>
      </c>
      <c r="M198" s="313" t="str">
        <f ca="1">IFERROR(OFFSET(CalculationsAndCharts!$D$32, K198,0,1,1),"")</f>
        <v/>
      </c>
      <c r="N198" s="314" t="str">
        <f ca="1">IF(K198="","",IFERROR(MATCH(TRUE,OFFSET(CalculationsAndCharts!$AB$33,N197,0, $C$2-N197,1),0)+N197,""))</f>
        <v/>
      </c>
      <c r="O198" s="312" t="str">
        <f ca="1">IFERROR(OFFSET(CalculationsAndCharts!$B$32, N198,0,1,1),"")</f>
        <v/>
      </c>
      <c r="P198" s="313" t="str">
        <f ca="1">IFERROR(OFFSET(CalculationsAndCharts!$D$32, N198,0,1,1),"")</f>
        <v/>
      </c>
      <c r="Q198" s="313" t="str">
        <f t="shared" ca="1" si="14"/>
        <v/>
      </c>
      <c r="R198" s="315" t="str">
        <f t="shared" ca="1" si="15"/>
        <v/>
      </c>
    </row>
    <row r="199" spans="2:18" x14ac:dyDescent="0.25">
      <c r="B199" s="311" t="str">
        <f ca="1">IFERROR(MATCH(TRUE,OFFSET(CalculationsAndCharts!$W$33,B198,0, $C$2-B198,1),0)+B198,"")</f>
        <v/>
      </c>
      <c r="C199" s="312" t="str">
        <f ca="1">IFERROR(OFFSET(CalculationsAndCharts!$B$32, B199,0,1,1),"")</f>
        <v/>
      </c>
      <c r="D199" s="313" t="str">
        <f ca="1">IFERROR(OFFSET(CalculationsAndCharts!$D$32, B199,0,1,1),"")</f>
        <v/>
      </c>
      <c r="E199" s="314" t="str">
        <f ca="1">IF(B199="","",IFERROR((MATCH(TRUE,OFFSET(CalculationsAndCharts!$Y$33,E198,0, $C$2-E198,1),0)+E198),""))</f>
        <v/>
      </c>
      <c r="F199" s="312" t="str">
        <f ca="1">IFERROR(OFFSET(CalculationsAndCharts!$B$32, E199,0,1,1),"")</f>
        <v/>
      </c>
      <c r="G199" s="313" t="str">
        <f ca="1">IFERROR(OFFSET(CalculationsAndCharts!$D$32, E199,0,1,1),"")</f>
        <v/>
      </c>
      <c r="H199" s="313" t="str">
        <f t="shared" ca="1" si="12"/>
        <v/>
      </c>
      <c r="I199" s="315" t="str">
        <f t="shared" ca="1" si="13"/>
        <v/>
      </c>
      <c r="K199" s="311" t="str">
        <f ca="1">IFERROR(MATCH(TRUE,OFFSET(CalculationsAndCharts!$Z$33,K198,0, $C$2-K198,1),0)+K198,"")</f>
        <v/>
      </c>
      <c r="L199" s="312" t="str">
        <f ca="1">IFERROR(OFFSET(CalculationsAndCharts!$B$32, K199,0,1,1),"")</f>
        <v/>
      </c>
      <c r="M199" s="313" t="str">
        <f ca="1">IFERROR(OFFSET(CalculationsAndCharts!$D$32, K199,0,1,1),"")</f>
        <v/>
      </c>
      <c r="N199" s="314" t="str">
        <f ca="1">IF(K199="","",IFERROR(MATCH(TRUE,OFFSET(CalculationsAndCharts!$AB$33,N198,0, $C$2-N198,1),0)+N198,""))</f>
        <v/>
      </c>
      <c r="O199" s="312" t="str">
        <f ca="1">IFERROR(OFFSET(CalculationsAndCharts!$B$32, N199,0,1,1),"")</f>
        <v/>
      </c>
      <c r="P199" s="313" t="str">
        <f ca="1">IFERROR(OFFSET(CalculationsAndCharts!$D$32, N199,0,1,1),"")</f>
        <v/>
      </c>
      <c r="Q199" s="313" t="str">
        <f t="shared" ca="1" si="14"/>
        <v/>
      </c>
      <c r="R199" s="315" t="str">
        <f t="shared" ca="1" si="15"/>
        <v/>
      </c>
    </row>
    <row r="200" spans="2:18" x14ac:dyDescent="0.25">
      <c r="B200" s="311" t="str">
        <f ca="1">IFERROR(MATCH(TRUE,OFFSET(CalculationsAndCharts!$W$33,B199,0, $C$2-B199,1),0)+B199,"")</f>
        <v/>
      </c>
      <c r="C200" s="312" t="str">
        <f ca="1">IFERROR(OFFSET(CalculationsAndCharts!$B$32, B200,0,1,1),"")</f>
        <v/>
      </c>
      <c r="D200" s="313" t="str">
        <f ca="1">IFERROR(OFFSET(CalculationsAndCharts!$D$32, B200,0,1,1),"")</f>
        <v/>
      </c>
      <c r="E200" s="314" t="str">
        <f ca="1">IF(B200="","",IFERROR((MATCH(TRUE,OFFSET(CalculationsAndCharts!$Y$33,E199,0, $C$2-E199,1),0)+E199),""))</f>
        <v/>
      </c>
      <c r="F200" s="312" t="str">
        <f ca="1">IFERROR(OFFSET(CalculationsAndCharts!$B$32, E200,0,1,1),"")</f>
        <v/>
      </c>
      <c r="G200" s="313" t="str">
        <f ca="1">IFERROR(OFFSET(CalculationsAndCharts!$D$32, E200,0,1,1),"")</f>
        <v/>
      </c>
      <c r="H200" s="313" t="str">
        <f t="shared" ca="1" si="12"/>
        <v/>
      </c>
      <c r="I200" s="315" t="str">
        <f t="shared" ca="1" si="13"/>
        <v/>
      </c>
      <c r="K200" s="311" t="str">
        <f ca="1">IFERROR(MATCH(TRUE,OFFSET(CalculationsAndCharts!$Z$33,K199,0, $C$2-K199,1),0)+K199,"")</f>
        <v/>
      </c>
      <c r="L200" s="312" t="str">
        <f ca="1">IFERROR(OFFSET(CalculationsAndCharts!$B$32, K200,0,1,1),"")</f>
        <v/>
      </c>
      <c r="M200" s="313" t="str">
        <f ca="1">IFERROR(OFFSET(CalculationsAndCharts!$D$32, K200,0,1,1),"")</f>
        <v/>
      </c>
      <c r="N200" s="314" t="str">
        <f ca="1">IF(K200="","",IFERROR(MATCH(TRUE,OFFSET(CalculationsAndCharts!$AB$33,N199,0, $C$2-N199,1),0)+N199,""))</f>
        <v/>
      </c>
      <c r="O200" s="312" t="str">
        <f ca="1">IFERROR(OFFSET(CalculationsAndCharts!$B$32, N200,0,1,1),"")</f>
        <v/>
      </c>
      <c r="P200" s="313" t="str">
        <f ca="1">IFERROR(OFFSET(CalculationsAndCharts!$D$32, N200,0,1,1),"")</f>
        <v/>
      </c>
      <c r="Q200" s="313" t="str">
        <f t="shared" ca="1" si="14"/>
        <v/>
      </c>
      <c r="R200" s="315" t="str">
        <f t="shared" ca="1" si="15"/>
        <v/>
      </c>
    </row>
    <row r="201" spans="2:18" x14ac:dyDescent="0.25">
      <c r="B201" s="311" t="str">
        <f ca="1">IFERROR(MATCH(TRUE,OFFSET(CalculationsAndCharts!$W$33,B200,0, $C$2-B200,1),0)+B200,"")</f>
        <v/>
      </c>
      <c r="C201" s="312" t="str">
        <f ca="1">IFERROR(OFFSET(CalculationsAndCharts!$B$32, B201,0,1,1),"")</f>
        <v/>
      </c>
      <c r="D201" s="313" t="str">
        <f ca="1">IFERROR(OFFSET(CalculationsAndCharts!$D$32, B201,0,1,1),"")</f>
        <v/>
      </c>
      <c r="E201" s="314" t="str">
        <f ca="1">IF(B201="","",IFERROR((MATCH(TRUE,OFFSET(CalculationsAndCharts!$Y$33,E200,0, $C$2-E200,1),0)+E200),""))</f>
        <v/>
      </c>
      <c r="F201" s="312" t="str">
        <f ca="1">IFERROR(OFFSET(CalculationsAndCharts!$B$32, E201,0,1,1),"")</f>
        <v/>
      </c>
      <c r="G201" s="313" t="str">
        <f ca="1">IFERROR(OFFSET(CalculationsAndCharts!$D$32, E201,0,1,1),"")</f>
        <v/>
      </c>
      <c r="H201" s="313" t="str">
        <f t="shared" ca="1" si="12"/>
        <v/>
      </c>
      <c r="I201" s="315" t="str">
        <f t="shared" ca="1" si="13"/>
        <v/>
      </c>
      <c r="K201" s="311" t="str">
        <f ca="1">IFERROR(MATCH(TRUE,OFFSET(CalculationsAndCharts!$Z$33,K200,0, $C$2-K200,1),0)+K200,"")</f>
        <v/>
      </c>
      <c r="L201" s="312" t="str">
        <f ca="1">IFERROR(OFFSET(CalculationsAndCharts!$B$32, K201,0,1,1),"")</f>
        <v/>
      </c>
      <c r="M201" s="313" t="str">
        <f ca="1">IFERROR(OFFSET(CalculationsAndCharts!$D$32, K201,0,1,1),"")</f>
        <v/>
      </c>
      <c r="N201" s="314" t="str">
        <f ca="1">IF(K201="","",IFERROR(MATCH(TRUE,OFFSET(CalculationsAndCharts!$AB$33,N200,0, $C$2-N200,1),0)+N200,""))</f>
        <v/>
      </c>
      <c r="O201" s="312" t="str">
        <f ca="1">IFERROR(OFFSET(CalculationsAndCharts!$B$32, N201,0,1,1),"")</f>
        <v/>
      </c>
      <c r="P201" s="313" t="str">
        <f ca="1">IFERROR(OFFSET(CalculationsAndCharts!$D$32, N201,0,1,1),"")</f>
        <v/>
      </c>
      <c r="Q201" s="313" t="str">
        <f t="shared" ca="1" si="14"/>
        <v/>
      </c>
      <c r="R201" s="315" t="str">
        <f t="shared" ca="1" si="15"/>
        <v/>
      </c>
    </row>
    <row r="202" spans="2:18" x14ac:dyDescent="0.25">
      <c r="B202" s="311" t="str">
        <f ca="1">IFERROR(MATCH(TRUE,OFFSET(CalculationsAndCharts!$W$33,B201,0, $C$2-B201,1),0)+B201,"")</f>
        <v/>
      </c>
      <c r="C202" s="312" t="str">
        <f ca="1">IFERROR(OFFSET(CalculationsAndCharts!$B$32, B202,0,1,1),"")</f>
        <v/>
      </c>
      <c r="D202" s="313" t="str">
        <f ca="1">IFERROR(OFFSET(CalculationsAndCharts!$D$32, B202,0,1,1),"")</f>
        <v/>
      </c>
      <c r="E202" s="314" t="str">
        <f ca="1">IF(B202="","",IFERROR((MATCH(TRUE,OFFSET(CalculationsAndCharts!$Y$33,E201,0, $C$2-E201,1),0)+E201),""))</f>
        <v/>
      </c>
      <c r="F202" s="312" t="str">
        <f ca="1">IFERROR(OFFSET(CalculationsAndCharts!$B$32, E202,0,1,1),"")</f>
        <v/>
      </c>
      <c r="G202" s="313" t="str">
        <f ca="1">IFERROR(OFFSET(CalculationsAndCharts!$D$32, E202,0,1,1),"")</f>
        <v/>
      </c>
      <c r="H202" s="313" t="str">
        <f t="shared" ca="1" si="12"/>
        <v/>
      </c>
      <c r="I202" s="315" t="str">
        <f t="shared" ca="1" si="13"/>
        <v/>
      </c>
      <c r="K202" s="311" t="str">
        <f ca="1">IFERROR(MATCH(TRUE,OFFSET(CalculationsAndCharts!$Z$33,K201,0, $C$2-K201,1),0)+K201,"")</f>
        <v/>
      </c>
      <c r="L202" s="312" t="str">
        <f ca="1">IFERROR(OFFSET(CalculationsAndCharts!$B$32, K202,0,1,1),"")</f>
        <v/>
      </c>
      <c r="M202" s="313" t="str">
        <f ca="1">IFERROR(OFFSET(CalculationsAndCharts!$D$32, K202,0,1,1),"")</f>
        <v/>
      </c>
      <c r="N202" s="314" t="str">
        <f ca="1">IF(K202="","",IFERROR(MATCH(TRUE,OFFSET(CalculationsAndCharts!$AB$33,N201,0, $C$2-N201,1),0)+N201,""))</f>
        <v/>
      </c>
      <c r="O202" s="312" t="str">
        <f ca="1">IFERROR(OFFSET(CalculationsAndCharts!$B$32, N202,0,1,1),"")</f>
        <v/>
      </c>
      <c r="P202" s="313" t="str">
        <f ca="1">IFERROR(OFFSET(CalculationsAndCharts!$D$32, N202,0,1,1),"")</f>
        <v/>
      </c>
      <c r="Q202" s="313" t="str">
        <f t="shared" ca="1" si="14"/>
        <v/>
      </c>
      <c r="R202" s="315" t="str">
        <f t="shared" ca="1" si="15"/>
        <v/>
      </c>
    </row>
    <row r="203" spans="2:18" x14ac:dyDescent="0.25">
      <c r="B203" s="311" t="str">
        <f ca="1">IFERROR(MATCH(TRUE,OFFSET(CalculationsAndCharts!$W$33,B202,0, $C$2-B202,1),0)+B202,"")</f>
        <v/>
      </c>
      <c r="C203" s="312" t="str">
        <f ca="1">IFERROR(OFFSET(CalculationsAndCharts!$B$32, B203,0,1,1),"")</f>
        <v/>
      </c>
      <c r="D203" s="313" t="str">
        <f ca="1">IFERROR(OFFSET(CalculationsAndCharts!$D$32, B203,0,1,1),"")</f>
        <v/>
      </c>
      <c r="E203" s="314" t="str">
        <f ca="1">IF(B203="","",IFERROR((MATCH(TRUE,OFFSET(CalculationsAndCharts!$Y$33,E202,0, $C$2-E202,1),0)+E202),""))</f>
        <v/>
      </c>
      <c r="F203" s="312" t="str">
        <f ca="1">IFERROR(OFFSET(CalculationsAndCharts!$B$32, E203,0,1,1),"")</f>
        <v/>
      </c>
      <c r="G203" s="313" t="str">
        <f ca="1">IFERROR(OFFSET(CalculationsAndCharts!$D$32, E203,0,1,1),"")</f>
        <v/>
      </c>
      <c r="H203" s="313" t="str">
        <f t="shared" ca="1" si="12"/>
        <v/>
      </c>
      <c r="I203" s="315" t="str">
        <f t="shared" ca="1" si="13"/>
        <v/>
      </c>
      <c r="K203" s="311" t="str">
        <f ca="1">IFERROR(MATCH(TRUE,OFFSET(CalculationsAndCharts!$Z$33,K202,0, $C$2-K202,1),0)+K202,"")</f>
        <v/>
      </c>
      <c r="L203" s="312" t="str">
        <f ca="1">IFERROR(OFFSET(CalculationsAndCharts!$B$32, K203,0,1,1),"")</f>
        <v/>
      </c>
      <c r="M203" s="313" t="str">
        <f ca="1">IFERROR(OFFSET(CalculationsAndCharts!$D$32, K203,0,1,1),"")</f>
        <v/>
      </c>
      <c r="N203" s="314" t="str">
        <f ca="1">IF(K203="","",IFERROR(MATCH(TRUE,OFFSET(CalculationsAndCharts!$AB$33,N202,0, $C$2-N202,1),0)+N202,""))</f>
        <v/>
      </c>
      <c r="O203" s="312" t="str">
        <f ca="1">IFERROR(OFFSET(CalculationsAndCharts!$B$32, N203,0,1,1),"")</f>
        <v/>
      </c>
      <c r="P203" s="313" t="str">
        <f ca="1">IFERROR(OFFSET(CalculationsAndCharts!$D$32, N203,0,1,1),"")</f>
        <v/>
      </c>
      <c r="Q203" s="313" t="str">
        <f t="shared" ca="1" si="14"/>
        <v/>
      </c>
      <c r="R203" s="315" t="str">
        <f t="shared" ca="1" si="15"/>
        <v/>
      </c>
    </row>
    <row r="204" spans="2:18" x14ac:dyDescent="0.25">
      <c r="B204" s="311" t="str">
        <f ca="1">IFERROR(MATCH(TRUE,OFFSET(CalculationsAndCharts!$W$33,B203,0, $C$2-B203,1),0)+B203,"")</f>
        <v/>
      </c>
      <c r="C204" s="312" t="str">
        <f ca="1">IFERROR(OFFSET(CalculationsAndCharts!$B$32, B204,0,1,1),"")</f>
        <v/>
      </c>
      <c r="D204" s="313" t="str">
        <f ca="1">IFERROR(OFFSET(CalculationsAndCharts!$D$32, B204,0,1,1),"")</f>
        <v/>
      </c>
      <c r="E204" s="314" t="str">
        <f ca="1">IF(B204="","",IFERROR((MATCH(TRUE,OFFSET(CalculationsAndCharts!$Y$33,E203,0, $C$2-E203,1),0)+E203),""))</f>
        <v/>
      </c>
      <c r="F204" s="312" t="str">
        <f ca="1">IFERROR(OFFSET(CalculationsAndCharts!$B$32, E204,0,1,1),"")</f>
        <v/>
      </c>
      <c r="G204" s="313" t="str">
        <f ca="1">IFERROR(OFFSET(CalculationsAndCharts!$D$32, E204,0,1,1),"")</f>
        <v/>
      </c>
      <c r="H204" s="313" t="str">
        <f t="shared" ca="1" si="12"/>
        <v/>
      </c>
      <c r="I204" s="315" t="str">
        <f t="shared" ca="1" si="13"/>
        <v/>
      </c>
      <c r="K204" s="311" t="str">
        <f ca="1">IFERROR(MATCH(TRUE,OFFSET(CalculationsAndCharts!$Z$33,K203,0, $C$2-K203,1),0)+K203,"")</f>
        <v/>
      </c>
      <c r="L204" s="312" t="str">
        <f ca="1">IFERROR(OFFSET(CalculationsAndCharts!$B$32, K204,0,1,1),"")</f>
        <v/>
      </c>
      <c r="M204" s="313" t="str">
        <f ca="1">IFERROR(OFFSET(CalculationsAndCharts!$D$32, K204,0,1,1),"")</f>
        <v/>
      </c>
      <c r="N204" s="314" t="str">
        <f ca="1">IF(K204="","",IFERROR(MATCH(TRUE,OFFSET(CalculationsAndCharts!$AB$33,N203,0, $C$2-N203,1),0)+N203,""))</f>
        <v/>
      </c>
      <c r="O204" s="312" t="str">
        <f ca="1">IFERROR(OFFSET(CalculationsAndCharts!$B$32, N204,0,1,1),"")</f>
        <v/>
      </c>
      <c r="P204" s="313" t="str">
        <f ca="1">IFERROR(OFFSET(CalculationsAndCharts!$D$32, N204,0,1,1),"")</f>
        <v/>
      </c>
      <c r="Q204" s="313" t="str">
        <f t="shared" ca="1" si="14"/>
        <v/>
      </c>
      <c r="R204" s="315" t="str">
        <f t="shared" ca="1" si="15"/>
        <v/>
      </c>
    </row>
    <row r="205" spans="2:18" x14ac:dyDescent="0.25">
      <c r="B205" s="311" t="str">
        <f ca="1">IFERROR(MATCH(TRUE,OFFSET(CalculationsAndCharts!$W$33,B204,0, $C$2-B204,1),0)+B204,"")</f>
        <v/>
      </c>
      <c r="C205" s="312" t="str">
        <f ca="1">IFERROR(OFFSET(CalculationsAndCharts!$B$32, B205,0,1,1),"")</f>
        <v/>
      </c>
      <c r="D205" s="313" t="str">
        <f ca="1">IFERROR(OFFSET(CalculationsAndCharts!$D$32, B205,0,1,1),"")</f>
        <v/>
      </c>
      <c r="E205" s="314" t="str">
        <f ca="1">IF(B205="","",IFERROR((MATCH(TRUE,OFFSET(CalculationsAndCharts!$Y$33,E204,0, $C$2-E204,1),0)+E204),""))</f>
        <v/>
      </c>
      <c r="F205" s="312" t="str">
        <f ca="1">IFERROR(OFFSET(CalculationsAndCharts!$B$32, E205,0,1,1),"")</f>
        <v/>
      </c>
      <c r="G205" s="313" t="str">
        <f ca="1">IFERROR(OFFSET(CalculationsAndCharts!$D$32, E205,0,1,1),"")</f>
        <v/>
      </c>
      <c r="H205" s="313" t="str">
        <f t="shared" ca="1" si="12"/>
        <v/>
      </c>
      <c r="I205" s="315" t="str">
        <f t="shared" ca="1" si="13"/>
        <v/>
      </c>
      <c r="K205" s="311" t="str">
        <f ca="1">IFERROR(MATCH(TRUE,OFFSET(CalculationsAndCharts!$Z$33,K204,0, $C$2-K204,1),0)+K204,"")</f>
        <v/>
      </c>
      <c r="L205" s="312" t="str">
        <f ca="1">IFERROR(OFFSET(CalculationsAndCharts!$B$32, K205,0,1,1),"")</f>
        <v/>
      </c>
      <c r="M205" s="313" t="str">
        <f ca="1">IFERROR(OFFSET(CalculationsAndCharts!$D$32, K205,0,1,1),"")</f>
        <v/>
      </c>
      <c r="N205" s="314" t="str">
        <f ca="1">IF(K205="","",IFERROR(MATCH(TRUE,OFFSET(CalculationsAndCharts!$AB$33,N204,0, $C$2-N204,1),0)+N204,""))</f>
        <v/>
      </c>
      <c r="O205" s="312" t="str">
        <f ca="1">IFERROR(OFFSET(CalculationsAndCharts!$B$32, N205,0,1,1),"")</f>
        <v/>
      </c>
      <c r="P205" s="313" t="str">
        <f ca="1">IFERROR(OFFSET(CalculationsAndCharts!$D$32, N205,0,1,1),"")</f>
        <v/>
      </c>
      <c r="Q205" s="313" t="str">
        <f t="shared" ca="1" si="14"/>
        <v/>
      </c>
      <c r="R205" s="315" t="str">
        <f t="shared" ca="1" si="15"/>
        <v/>
      </c>
    </row>
    <row r="206" spans="2:18" x14ac:dyDescent="0.25">
      <c r="B206" s="311" t="str">
        <f ca="1">IFERROR(MATCH(TRUE,OFFSET(CalculationsAndCharts!$W$33,B205,0, $C$2-B205,1),0)+B205,"")</f>
        <v/>
      </c>
      <c r="C206" s="312" t="str">
        <f ca="1">IFERROR(OFFSET(CalculationsAndCharts!$B$32, B206,0,1,1),"")</f>
        <v/>
      </c>
      <c r="D206" s="313" t="str">
        <f ca="1">IFERROR(OFFSET(CalculationsAndCharts!$D$32, B206,0,1,1),"")</f>
        <v/>
      </c>
      <c r="E206" s="314" t="str">
        <f ca="1">IF(B206="","",IFERROR((MATCH(TRUE,OFFSET(CalculationsAndCharts!$Y$33,E205,0, $C$2-E205,1),0)+E205),""))</f>
        <v/>
      </c>
      <c r="F206" s="312" t="str">
        <f ca="1">IFERROR(OFFSET(CalculationsAndCharts!$B$32, E206,0,1,1),"")</f>
        <v/>
      </c>
      <c r="G206" s="313" t="str">
        <f ca="1">IFERROR(OFFSET(CalculationsAndCharts!$D$32, E206,0,1,1),"")</f>
        <v/>
      </c>
      <c r="H206" s="313" t="str">
        <f t="shared" ca="1" si="12"/>
        <v/>
      </c>
      <c r="I206" s="315" t="str">
        <f t="shared" ca="1" si="13"/>
        <v/>
      </c>
      <c r="K206" s="311" t="str">
        <f ca="1">IFERROR(MATCH(TRUE,OFFSET(CalculationsAndCharts!$Z$33,K205,0, $C$2-K205,1),0)+K205,"")</f>
        <v/>
      </c>
      <c r="L206" s="312" t="str">
        <f ca="1">IFERROR(OFFSET(CalculationsAndCharts!$B$32, K206,0,1,1),"")</f>
        <v/>
      </c>
      <c r="M206" s="313" t="str">
        <f ca="1">IFERROR(OFFSET(CalculationsAndCharts!$D$32, K206,0,1,1),"")</f>
        <v/>
      </c>
      <c r="N206" s="314" t="str">
        <f ca="1">IF(K206="","",IFERROR(MATCH(TRUE,OFFSET(CalculationsAndCharts!$AB$33,N205,0, $C$2-N205,1),0)+N205,""))</f>
        <v/>
      </c>
      <c r="O206" s="312" t="str">
        <f ca="1">IFERROR(OFFSET(CalculationsAndCharts!$B$32, N206,0,1,1),"")</f>
        <v/>
      </c>
      <c r="P206" s="313" t="str">
        <f ca="1">IFERROR(OFFSET(CalculationsAndCharts!$D$32, N206,0,1,1),"")</f>
        <v/>
      </c>
      <c r="Q206" s="313" t="str">
        <f t="shared" ca="1" si="14"/>
        <v/>
      </c>
      <c r="R206" s="315" t="str">
        <f t="shared" ca="1" si="15"/>
        <v/>
      </c>
    </row>
    <row r="207" spans="2:18" x14ac:dyDescent="0.25">
      <c r="B207" s="311" t="str">
        <f ca="1">IFERROR(MATCH(TRUE,OFFSET(CalculationsAndCharts!$W$33,B206,0, $C$2-B206,1),0)+B206,"")</f>
        <v/>
      </c>
      <c r="C207" s="312" t="str">
        <f ca="1">IFERROR(OFFSET(CalculationsAndCharts!$B$32, B207,0,1,1),"")</f>
        <v/>
      </c>
      <c r="D207" s="313" t="str">
        <f ca="1">IFERROR(OFFSET(CalculationsAndCharts!$D$32, B207,0,1,1),"")</f>
        <v/>
      </c>
      <c r="E207" s="314" t="str">
        <f ca="1">IF(B207="","",IFERROR((MATCH(TRUE,OFFSET(CalculationsAndCharts!$Y$33,E206,0, $C$2-E206,1),0)+E206),""))</f>
        <v/>
      </c>
      <c r="F207" s="312" t="str">
        <f ca="1">IFERROR(OFFSET(CalculationsAndCharts!$B$32, E207,0,1,1),"")</f>
        <v/>
      </c>
      <c r="G207" s="313" t="str">
        <f ca="1">IFERROR(OFFSET(CalculationsAndCharts!$D$32, E207,0,1,1),"")</f>
        <v/>
      </c>
      <c r="H207" s="313" t="str">
        <f t="shared" ca="1" si="12"/>
        <v/>
      </c>
      <c r="I207" s="315" t="str">
        <f t="shared" ca="1" si="13"/>
        <v/>
      </c>
      <c r="K207" s="311" t="str">
        <f ca="1">IFERROR(MATCH(TRUE,OFFSET(CalculationsAndCharts!$Z$33,K206,0, $C$2-K206,1),0)+K206,"")</f>
        <v/>
      </c>
      <c r="L207" s="312" t="str">
        <f ca="1">IFERROR(OFFSET(CalculationsAndCharts!$B$32, K207,0,1,1),"")</f>
        <v/>
      </c>
      <c r="M207" s="313" t="str">
        <f ca="1">IFERROR(OFFSET(CalculationsAndCharts!$D$32, K207,0,1,1),"")</f>
        <v/>
      </c>
      <c r="N207" s="314" t="str">
        <f ca="1">IF(K207="","",IFERROR(MATCH(TRUE,OFFSET(CalculationsAndCharts!$AB$33,N206,0, $C$2-N206,1),0)+N206,""))</f>
        <v/>
      </c>
      <c r="O207" s="312" t="str">
        <f ca="1">IFERROR(OFFSET(CalculationsAndCharts!$B$32, N207,0,1,1),"")</f>
        <v/>
      </c>
      <c r="P207" s="313" t="str">
        <f ca="1">IFERROR(OFFSET(CalculationsAndCharts!$D$32, N207,0,1,1),"")</f>
        <v/>
      </c>
      <c r="Q207" s="313" t="str">
        <f t="shared" ca="1" si="14"/>
        <v/>
      </c>
      <c r="R207" s="315" t="str">
        <f t="shared" ca="1" si="15"/>
        <v/>
      </c>
    </row>
    <row r="208" spans="2:18" x14ac:dyDescent="0.25">
      <c r="B208" s="311" t="str">
        <f ca="1">IFERROR(MATCH(TRUE,OFFSET(CalculationsAndCharts!$W$33,B207,0, $C$2-B207,1),0)+B207,"")</f>
        <v/>
      </c>
      <c r="C208" s="312" t="str">
        <f ca="1">IFERROR(OFFSET(CalculationsAndCharts!$B$32, B208,0,1,1),"")</f>
        <v/>
      </c>
      <c r="D208" s="313" t="str">
        <f ca="1">IFERROR(OFFSET(CalculationsAndCharts!$D$32, B208,0,1,1),"")</f>
        <v/>
      </c>
      <c r="E208" s="314" t="str">
        <f ca="1">IF(B208="","",IFERROR((MATCH(TRUE,OFFSET(CalculationsAndCharts!$Y$33,E207,0, $C$2-E207,1),0)+E207),""))</f>
        <v/>
      </c>
      <c r="F208" s="312" t="str">
        <f ca="1">IFERROR(OFFSET(CalculationsAndCharts!$B$32, E208,0,1,1),"")</f>
        <v/>
      </c>
      <c r="G208" s="313" t="str">
        <f ca="1">IFERROR(OFFSET(CalculationsAndCharts!$D$32, E208,0,1,1),"")</f>
        <v/>
      </c>
      <c r="H208" s="313" t="str">
        <f t="shared" ca="1" si="12"/>
        <v/>
      </c>
      <c r="I208" s="315" t="str">
        <f t="shared" ca="1" si="13"/>
        <v/>
      </c>
      <c r="K208" s="311" t="str">
        <f ca="1">IFERROR(MATCH(TRUE,OFFSET(CalculationsAndCharts!$Z$33,K207,0, $C$2-K207,1),0)+K207,"")</f>
        <v/>
      </c>
      <c r="L208" s="312" t="str">
        <f ca="1">IFERROR(OFFSET(CalculationsAndCharts!$B$32, K208,0,1,1),"")</f>
        <v/>
      </c>
      <c r="M208" s="313" t="str">
        <f ca="1">IFERROR(OFFSET(CalculationsAndCharts!$D$32, K208,0,1,1),"")</f>
        <v/>
      </c>
      <c r="N208" s="314" t="str">
        <f ca="1">IF(K208="","",IFERROR(MATCH(TRUE,OFFSET(CalculationsAndCharts!$AB$33,N207,0, $C$2-N207,1),0)+N207,""))</f>
        <v/>
      </c>
      <c r="O208" s="312" t="str">
        <f ca="1">IFERROR(OFFSET(CalculationsAndCharts!$B$32, N208,0,1,1),"")</f>
        <v/>
      </c>
      <c r="P208" s="313" t="str">
        <f ca="1">IFERROR(OFFSET(CalculationsAndCharts!$D$32, N208,0,1,1),"")</f>
        <v/>
      </c>
      <c r="Q208" s="313" t="str">
        <f t="shared" ca="1" si="14"/>
        <v/>
      </c>
      <c r="R208" s="315" t="str">
        <f t="shared" ca="1" si="15"/>
        <v/>
      </c>
    </row>
    <row r="209" spans="2:18" x14ac:dyDescent="0.25">
      <c r="B209" s="311" t="str">
        <f ca="1">IFERROR(MATCH(TRUE,OFFSET(CalculationsAndCharts!$W$33,B208,0, $C$2-B208,1),0)+B208,"")</f>
        <v/>
      </c>
      <c r="C209" s="312" t="str">
        <f ca="1">IFERROR(OFFSET(CalculationsAndCharts!$B$32, B209,0,1,1),"")</f>
        <v/>
      </c>
      <c r="D209" s="313" t="str">
        <f ca="1">IFERROR(OFFSET(CalculationsAndCharts!$D$32, B209,0,1,1),"")</f>
        <v/>
      </c>
      <c r="E209" s="314" t="str">
        <f ca="1">IF(B209="","",IFERROR((MATCH(TRUE,OFFSET(CalculationsAndCharts!$Y$33,E208,0, $C$2-E208,1),0)+E208),""))</f>
        <v/>
      </c>
      <c r="F209" s="312" t="str">
        <f ca="1">IFERROR(OFFSET(CalculationsAndCharts!$B$32, E209,0,1,1),"")</f>
        <v/>
      </c>
      <c r="G209" s="313" t="str">
        <f ca="1">IFERROR(OFFSET(CalculationsAndCharts!$D$32, E209,0,1,1),"")</f>
        <v/>
      </c>
      <c r="H209" s="313" t="str">
        <f t="shared" ca="1" si="12"/>
        <v/>
      </c>
      <c r="I209" s="315" t="str">
        <f t="shared" ca="1" si="13"/>
        <v/>
      </c>
      <c r="K209" s="311" t="str">
        <f ca="1">IFERROR(MATCH(TRUE,OFFSET(CalculationsAndCharts!$Z$33,K208,0, $C$2-K208,1),0)+K208,"")</f>
        <v/>
      </c>
      <c r="L209" s="312" t="str">
        <f ca="1">IFERROR(OFFSET(CalculationsAndCharts!$B$32, K209,0,1,1),"")</f>
        <v/>
      </c>
      <c r="M209" s="313" t="str">
        <f ca="1">IFERROR(OFFSET(CalculationsAndCharts!$D$32, K209,0,1,1),"")</f>
        <v/>
      </c>
      <c r="N209" s="314" t="str">
        <f ca="1">IF(K209="","",IFERROR(MATCH(TRUE,OFFSET(CalculationsAndCharts!$AB$33,N208,0, $C$2-N208,1),0)+N208,""))</f>
        <v/>
      </c>
      <c r="O209" s="312" t="str">
        <f ca="1">IFERROR(OFFSET(CalculationsAndCharts!$B$32, N209,0,1,1),"")</f>
        <v/>
      </c>
      <c r="P209" s="313" t="str">
        <f ca="1">IFERROR(OFFSET(CalculationsAndCharts!$D$32, N209,0,1,1),"")</f>
        <v/>
      </c>
      <c r="Q209" s="313" t="str">
        <f t="shared" ca="1" si="14"/>
        <v/>
      </c>
      <c r="R209" s="315" t="str">
        <f t="shared" ca="1" si="15"/>
        <v/>
      </c>
    </row>
    <row r="210" spans="2:18" x14ac:dyDescent="0.25">
      <c r="B210" s="311" t="str">
        <f ca="1">IFERROR(MATCH(TRUE,OFFSET(CalculationsAndCharts!$W$33,B209,0, $C$2-B209,1),0)+B209,"")</f>
        <v/>
      </c>
      <c r="C210" s="312" t="str">
        <f ca="1">IFERROR(OFFSET(CalculationsAndCharts!$B$32, B210,0,1,1),"")</f>
        <v/>
      </c>
      <c r="D210" s="313" t="str">
        <f ca="1">IFERROR(OFFSET(CalculationsAndCharts!$D$32, B210,0,1,1),"")</f>
        <v/>
      </c>
      <c r="E210" s="314" t="str">
        <f ca="1">IF(B210="","",IFERROR((MATCH(TRUE,OFFSET(CalculationsAndCharts!$Y$33,E209,0, $C$2-E209,1),0)+E209),""))</f>
        <v/>
      </c>
      <c r="F210" s="312" t="str">
        <f ca="1">IFERROR(OFFSET(CalculationsAndCharts!$B$32, E210,0,1,1),"")</f>
        <v/>
      </c>
      <c r="G210" s="313" t="str">
        <f ca="1">IFERROR(OFFSET(CalculationsAndCharts!$D$32, E210,0,1,1),"")</f>
        <v/>
      </c>
      <c r="H210" s="313" t="str">
        <f t="shared" ref="H210:H273" ca="1" si="16">IFERROR(G210-D210,"")</f>
        <v/>
      </c>
      <c r="I210" s="315" t="str">
        <f t="shared" ref="I210:I273" ca="1" si="17">IFERROR(H210+IF(""=I211,0,I211),"")</f>
        <v/>
      </c>
      <c r="K210" s="311" t="str">
        <f ca="1">IFERROR(MATCH(TRUE,OFFSET(CalculationsAndCharts!$Z$33,K209,0, $C$2-K209,1),0)+K209,"")</f>
        <v/>
      </c>
      <c r="L210" s="312" t="str">
        <f ca="1">IFERROR(OFFSET(CalculationsAndCharts!$B$32, K210,0,1,1),"")</f>
        <v/>
      </c>
      <c r="M210" s="313" t="str">
        <f ca="1">IFERROR(OFFSET(CalculationsAndCharts!$D$32, K210,0,1,1),"")</f>
        <v/>
      </c>
      <c r="N210" s="314" t="str">
        <f ca="1">IF(K210="","",IFERROR(MATCH(TRUE,OFFSET(CalculationsAndCharts!$AB$33,N209,0, $C$2-N209,1),0)+N209,""))</f>
        <v/>
      </c>
      <c r="O210" s="312" t="str">
        <f ca="1">IFERROR(OFFSET(CalculationsAndCharts!$B$32, N210,0,1,1),"")</f>
        <v/>
      </c>
      <c r="P210" s="313" t="str">
        <f ca="1">IFERROR(OFFSET(CalculationsAndCharts!$D$32, N210,0,1,1),"")</f>
        <v/>
      </c>
      <c r="Q210" s="313" t="str">
        <f t="shared" ref="Q210:Q273" ca="1" si="18">IFERROR(M210-P210,"")</f>
        <v/>
      </c>
      <c r="R210" s="315" t="str">
        <f t="shared" ref="R210:R273" ca="1" si="19">IFERROR(Q210+IF(""=R211,0,R211),"")</f>
        <v/>
      </c>
    </row>
    <row r="211" spans="2:18" x14ac:dyDescent="0.25">
      <c r="B211" s="311" t="str">
        <f ca="1">IFERROR(MATCH(TRUE,OFFSET(CalculationsAndCharts!$W$33,B210,0, $C$2-B210,1),0)+B210,"")</f>
        <v/>
      </c>
      <c r="C211" s="312" t="str">
        <f ca="1">IFERROR(OFFSET(CalculationsAndCharts!$B$32, B211,0,1,1),"")</f>
        <v/>
      </c>
      <c r="D211" s="313" t="str">
        <f ca="1">IFERROR(OFFSET(CalculationsAndCharts!$D$32, B211,0,1,1),"")</f>
        <v/>
      </c>
      <c r="E211" s="314" t="str">
        <f ca="1">IF(B211="","",IFERROR((MATCH(TRUE,OFFSET(CalculationsAndCharts!$Y$33,E210,0, $C$2-E210,1),0)+E210),""))</f>
        <v/>
      </c>
      <c r="F211" s="312" t="str">
        <f ca="1">IFERROR(OFFSET(CalculationsAndCharts!$B$32, E211,0,1,1),"")</f>
        <v/>
      </c>
      <c r="G211" s="313" t="str">
        <f ca="1">IFERROR(OFFSET(CalculationsAndCharts!$D$32, E211,0,1,1),"")</f>
        <v/>
      </c>
      <c r="H211" s="313" t="str">
        <f t="shared" ca="1" si="16"/>
        <v/>
      </c>
      <c r="I211" s="315" t="str">
        <f t="shared" ca="1" si="17"/>
        <v/>
      </c>
      <c r="K211" s="311" t="str">
        <f ca="1">IFERROR(MATCH(TRUE,OFFSET(CalculationsAndCharts!$Z$33,K210,0, $C$2-K210,1),0)+K210,"")</f>
        <v/>
      </c>
      <c r="L211" s="312" t="str">
        <f ca="1">IFERROR(OFFSET(CalculationsAndCharts!$B$32, K211,0,1,1),"")</f>
        <v/>
      </c>
      <c r="M211" s="313" t="str">
        <f ca="1">IFERROR(OFFSET(CalculationsAndCharts!$D$32, K211,0,1,1),"")</f>
        <v/>
      </c>
      <c r="N211" s="314" t="str">
        <f ca="1">IF(K211="","",IFERROR(MATCH(TRUE,OFFSET(CalculationsAndCharts!$AB$33,N210,0, $C$2-N210,1),0)+N210,""))</f>
        <v/>
      </c>
      <c r="O211" s="312" t="str">
        <f ca="1">IFERROR(OFFSET(CalculationsAndCharts!$B$32, N211,0,1,1),"")</f>
        <v/>
      </c>
      <c r="P211" s="313" t="str">
        <f ca="1">IFERROR(OFFSET(CalculationsAndCharts!$D$32, N211,0,1,1),"")</f>
        <v/>
      </c>
      <c r="Q211" s="313" t="str">
        <f t="shared" ca="1" si="18"/>
        <v/>
      </c>
      <c r="R211" s="315" t="str">
        <f t="shared" ca="1" si="19"/>
        <v/>
      </c>
    </row>
    <row r="212" spans="2:18" x14ac:dyDescent="0.25">
      <c r="B212" s="311" t="str">
        <f ca="1">IFERROR(MATCH(TRUE,OFFSET(CalculationsAndCharts!$W$33,B211,0, $C$2-B211,1),0)+B211,"")</f>
        <v/>
      </c>
      <c r="C212" s="312" t="str">
        <f ca="1">IFERROR(OFFSET(CalculationsAndCharts!$B$32, B212,0,1,1),"")</f>
        <v/>
      </c>
      <c r="D212" s="313" t="str">
        <f ca="1">IFERROR(OFFSET(CalculationsAndCharts!$D$32, B212,0,1,1),"")</f>
        <v/>
      </c>
      <c r="E212" s="314" t="str">
        <f ca="1">IF(B212="","",IFERROR((MATCH(TRUE,OFFSET(CalculationsAndCharts!$Y$33,E211,0, $C$2-E211,1),0)+E211),""))</f>
        <v/>
      </c>
      <c r="F212" s="312" t="str">
        <f ca="1">IFERROR(OFFSET(CalculationsAndCharts!$B$32, E212,0,1,1),"")</f>
        <v/>
      </c>
      <c r="G212" s="313" t="str">
        <f ca="1">IFERROR(OFFSET(CalculationsAndCharts!$D$32, E212,0,1,1),"")</f>
        <v/>
      </c>
      <c r="H212" s="313" t="str">
        <f t="shared" ca="1" si="16"/>
        <v/>
      </c>
      <c r="I212" s="315" t="str">
        <f t="shared" ca="1" si="17"/>
        <v/>
      </c>
      <c r="K212" s="311" t="str">
        <f ca="1">IFERROR(MATCH(TRUE,OFFSET(CalculationsAndCharts!$Z$33,K211,0, $C$2-K211,1),0)+K211,"")</f>
        <v/>
      </c>
      <c r="L212" s="312" t="str">
        <f ca="1">IFERROR(OFFSET(CalculationsAndCharts!$B$32, K212,0,1,1),"")</f>
        <v/>
      </c>
      <c r="M212" s="313" t="str">
        <f ca="1">IFERROR(OFFSET(CalculationsAndCharts!$D$32, K212,0,1,1),"")</f>
        <v/>
      </c>
      <c r="N212" s="314" t="str">
        <f ca="1">IF(K212="","",IFERROR(MATCH(TRUE,OFFSET(CalculationsAndCharts!$AB$33,N211,0, $C$2-N211,1),0)+N211,""))</f>
        <v/>
      </c>
      <c r="O212" s="312" t="str">
        <f ca="1">IFERROR(OFFSET(CalculationsAndCharts!$B$32, N212,0,1,1),"")</f>
        <v/>
      </c>
      <c r="P212" s="313" t="str">
        <f ca="1">IFERROR(OFFSET(CalculationsAndCharts!$D$32, N212,0,1,1),"")</f>
        <v/>
      </c>
      <c r="Q212" s="313" t="str">
        <f t="shared" ca="1" si="18"/>
        <v/>
      </c>
      <c r="R212" s="315" t="str">
        <f t="shared" ca="1" si="19"/>
        <v/>
      </c>
    </row>
    <row r="213" spans="2:18" x14ac:dyDescent="0.25">
      <c r="B213" s="311" t="str">
        <f ca="1">IFERROR(MATCH(TRUE,OFFSET(CalculationsAndCharts!$W$33,B212,0, $C$2-B212,1),0)+B212,"")</f>
        <v/>
      </c>
      <c r="C213" s="312" t="str">
        <f ca="1">IFERROR(OFFSET(CalculationsAndCharts!$B$32, B213,0,1,1),"")</f>
        <v/>
      </c>
      <c r="D213" s="313" t="str">
        <f ca="1">IFERROR(OFFSET(CalculationsAndCharts!$D$32, B213,0,1,1),"")</f>
        <v/>
      </c>
      <c r="E213" s="314" t="str">
        <f ca="1">IF(B213="","",IFERROR((MATCH(TRUE,OFFSET(CalculationsAndCharts!$Y$33,E212,0, $C$2-E212,1),0)+E212),""))</f>
        <v/>
      </c>
      <c r="F213" s="312" t="str">
        <f ca="1">IFERROR(OFFSET(CalculationsAndCharts!$B$32, E213,0,1,1),"")</f>
        <v/>
      </c>
      <c r="G213" s="313" t="str">
        <f ca="1">IFERROR(OFFSET(CalculationsAndCharts!$D$32, E213,0,1,1),"")</f>
        <v/>
      </c>
      <c r="H213" s="313" t="str">
        <f t="shared" ca="1" si="16"/>
        <v/>
      </c>
      <c r="I213" s="315" t="str">
        <f t="shared" ca="1" si="17"/>
        <v/>
      </c>
      <c r="K213" s="311" t="str">
        <f ca="1">IFERROR(MATCH(TRUE,OFFSET(CalculationsAndCharts!$Z$33,K212,0, $C$2-K212,1),0)+K212,"")</f>
        <v/>
      </c>
      <c r="L213" s="312" t="str">
        <f ca="1">IFERROR(OFFSET(CalculationsAndCharts!$B$32, K213,0,1,1),"")</f>
        <v/>
      </c>
      <c r="M213" s="313" t="str">
        <f ca="1">IFERROR(OFFSET(CalculationsAndCharts!$D$32, K213,0,1,1),"")</f>
        <v/>
      </c>
      <c r="N213" s="314" t="str">
        <f ca="1">IF(K213="","",IFERROR(MATCH(TRUE,OFFSET(CalculationsAndCharts!$AB$33,N212,0, $C$2-N212,1),0)+N212,""))</f>
        <v/>
      </c>
      <c r="O213" s="312" t="str">
        <f ca="1">IFERROR(OFFSET(CalculationsAndCharts!$B$32, N213,0,1,1),"")</f>
        <v/>
      </c>
      <c r="P213" s="313" t="str">
        <f ca="1">IFERROR(OFFSET(CalculationsAndCharts!$D$32, N213,0,1,1),"")</f>
        <v/>
      </c>
      <c r="Q213" s="313" t="str">
        <f t="shared" ca="1" si="18"/>
        <v/>
      </c>
      <c r="R213" s="315" t="str">
        <f t="shared" ca="1" si="19"/>
        <v/>
      </c>
    </row>
    <row r="214" spans="2:18" x14ac:dyDescent="0.25">
      <c r="B214" s="311" t="str">
        <f ca="1">IFERROR(MATCH(TRUE,OFFSET(CalculationsAndCharts!$W$33,B213,0, $C$2-B213,1),0)+B213,"")</f>
        <v/>
      </c>
      <c r="C214" s="312" t="str">
        <f ca="1">IFERROR(OFFSET(CalculationsAndCharts!$B$32, B214,0,1,1),"")</f>
        <v/>
      </c>
      <c r="D214" s="313" t="str">
        <f ca="1">IFERROR(OFFSET(CalculationsAndCharts!$D$32, B214,0,1,1),"")</f>
        <v/>
      </c>
      <c r="E214" s="314" t="str">
        <f ca="1">IF(B214="","",IFERROR((MATCH(TRUE,OFFSET(CalculationsAndCharts!$Y$33,E213,0, $C$2-E213,1),0)+E213),""))</f>
        <v/>
      </c>
      <c r="F214" s="312" t="str">
        <f ca="1">IFERROR(OFFSET(CalculationsAndCharts!$B$32, E214,0,1,1),"")</f>
        <v/>
      </c>
      <c r="G214" s="313" t="str">
        <f ca="1">IFERROR(OFFSET(CalculationsAndCharts!$D$32, E214,0,1,1),"")</f>
        <v/>
      </c>
      <c r="H214" s="313" t="str">
        <f t="shared" ca="1" si="16"/>
        <v/>
      </c>
      <c r="I214" s="315" t="str">
        <f t="shared" ca="1" si="17"/>
        <v/>
      </c>
      <c r="K214" s="311" t="str">
        <f ca="1">IFERROR(MATCH(TRUE,OFFSET(CalculationsAndCharts!$Z$33,K213,0, $C$2-K213,1),0)+K213,"")</f>
        <v/>
      </c>
      <c r="L214" s="312" t="str">
        <f ca="1">IFERROR(OFFSET(CalculationsAndCharts!$B$32, K214,0,1,1),"")</f>
        <v/>
      </c>
      <c r="M214" s="313" t="str">
        <f ca="1">IFERROR(OFFSET(CalculationsAndCharts!$D$32, K214,0,1,1),"")</f>
        <v/>
      </c>
      <c r="N214" s="314" t="str">
        <f ca="1">IF(K214="","",IFERROR(MATCH(TRUE,OFFSET(CalculationsAndCharts!$AB$33,N213,0, $C$2-N213,1),0)+N213,""))</f>
        <v/>
      </c>
      <c r="O214" s="312" t="str">
        <f ca="1">IFERROR(OFFSET(CalculationsAndCharts!$B$32, N214,0,1,1),"")</f>
        <v/>
      </c>
      <c r="P214" s="313" t="str">
        <f ca="1">IFERROR(OFFSET(CalculationsAndCharts!$D$32, N214,0,1,1),"")</f>
        <v/>
      </c>
      <c r="Q214" s="313" t="str">
        <f t="shared" ca="1" si="18"/>
        <v/>
      </c>
      <c r="R214" s="315" t="str">
        <f t="shared" ca="1" si="19"/>
        <v/>
      </c>
    </row>
    <row r="215" spans="2:18" x14ac:dyDescent="0.25">
      <c r="B215" s="311" t="str">
        <f ca="1">IFERROR(MATCH(TRUE,OFFSET(CalculationsAndCharts!$W$33,B214,0, $C$2-B214,1),0)+B214,"")</f>
        <v/>
      </c>
      <c r="C215" s="312" t="str">
        <f ca="1">IFERROR(OFFSET(CalculationsAndCharts!$B$32, B215,0,1,1),"")</f>
        <v/>
      </c>
      <c r="D215" s="313" t="str">
        <f ca="1">IFERROR(OFFSET(CalculationsAndCharts!$D$32, B215,0,1,1),"")</f>
        <v/>
      </c>
      <c r="E215" s="314" t="str">
        <f ca="1">IF(B215="","",IFERROR((MATCH(TRUE,OFFSET(CalculationsAndCharts!$Y$33,E214,0, $C$2-E214,1),0)+E214),""))</f>
        <v/>
      </c>
      <c r="F215" s="312" t="str">
        <f ca="1">IFERROR(OFFSET(CalculationsAndCharts!$B$32, E215,0,1,1),"")</f>
        <v/>
      </c>
      <c r="G215" s="313" t="str">
        <f ca="1">IFERROR(OFFSET(CalculationsAndCharts!$D$32, E215,0,1,1),"")</f>
        <v/>
      </c>
      <c r="H215" s="313" t="str">
        <f t="shared" ca="1" si="16"/>
        <v/>
      </c>
      <c r="I215" s="315" t="str">
        <f t="shared" ca="1" si="17"/>
        <v/>
      </c>
      <c r="K215" s="311" t="str">
        <f ca="1">IFERROR(MATCH(TRUE,OFFSET(CalculationsAndCharts!$Z$33,K214,0, $C$2-K214,1),0)+K214,"")</f>
        <v/>
      </c>
      <c r="L215" s="312" t="str">
        <f ca="1">IFERROR(OFFSET(CalculationsAndCharts!$B$32, K215,0,1,1),"")</f>
        <v/>
      </c>
      <c r="M215" s="313" t="str">
        <f ca="1">IFERROR(OFFSET(CalculationsAndCharts!$D$32, K215,0,1,1),"")</f>
        <v/>
      </c>
      <c r="N215" s="314" t="str">
        <f ca="1">IF(K215="","",IFERROR(MATCH(TRUE,OFFSET(CalculationsAndCharts!$AB$33,N214,0, $C$2-N214,1),0)+N214,""))</f>
        <v/>
      </c>
      <c r="O215" s="312" t="str">
        <f ca="1">IFERROR(OFFSET(CalculationsAndCharts!$B$32, N215,0,1,1),"")</f>
        <v/>
      </c>
      <c r="P215" s="313" t="str">
        <f ca="1">IFERROR(OFFSET(CalculationsAndCharts!$D$32, N215,0,1,1),"")</f>
        <v/>
      </c>
      <c r="Q215" s="313" t="str">
        <f t="shared" ca="1" si="18"/>
        <v/>
      </c>
      <c r="R215" s="315" t="str">
        <f t="shared" ca="1" si="19"/>
        <v/>
      </c>
    </row>
    <row r="216" spans="2:18" x14ac:dyDescent="0.25">
      <c r="B216" s="311" t="str">
        <f ca="1">IFERROR(MATCH(TRUE,OFFSET(CalculationsAndCharts!$W$33,B215,0, $C$2-B215,1),0)+B215,"")</f>
        <v/>
      </c>
      <c r="C216" s="312" t="str">
        <f ca="1">IFERROR(OFFSET(CalculationsAndCharts!$B$32, B216,0,1,1),"")</f>
        <v/>
      </c>
      <c r="D216" s="313" t="str">
        <f ca="1">IFERROR(OFFSET(CalculationsAndCharts!$D$32, B216,0,1,1),"")</f>
        <v/>
      </c>
      <c r="E216" s="314" t="str">
        <f ca="1">IF(B216="","",IFERROR((MATCH(TRUE,OFFSET(CalculationsAndCharts!$Y$33,E215,0, $C$2-E215,1),0)+E215),""))</f>
        <v/>
      </c>
      <c r="F216" s="312" t="str">
        <f ca="1">IFERROR(OFFSET(CalculationsAndCharts!$B$32, E216,0,1,1),"")</f>
        <v/>
      </c>
      <c r="G216" s="313" t="str">
        <f ca="1">IFERROR(OFFSET(CalculationsAndCharts!$D$32, E216,0,1,1),"")</f>
        <v/>
      </c>
      <c r="H216" s="313" t="str">
        <f t="shared" ca="1" si="16"/>
        <v/>
      </c>
      <c r="I216" s="315" t="str">
        <f t="shared" ca="1" si="17"/>
        <v/>
      </c>
      <c r="K216" s="311" t="str">
        <f ca="1">IFERROR(MATCH(TRUE,OFFSET(CalculationsAndCharts!$Z$33,K215,0, $C$2-K215,1),0)+K215,"")</f>
        <v/>
      </c>
      <c r="L216" s="312" t="str">
        <f ca="1">IFERROR(OFFSET(CalculationsAndCharts!$B$32, K216,0,1,1),"")</f>
        <v/>
      </c>
      <c r="M216" s="313" t="str">
        <f ca="1">IFERROR(OFFSET(CalculationsAndCharts!$D$32, K216,0,1,1),"")</f>
        <v/>
      </c>
      <c r="N216" s="314" t="str">
        <f ca="1">IF(K216="","",IFERROR(MATCH(TRUE,OFFSET(CalculationsAndCharts!$AB$33,N215,0, $C$2-N215,1),0)+N215,""))</f>
        <v/>
      </c>
      <c r="O216" s="312" t="str">
        <f ca="1">IFERROR(OFFSET(CalculationsAndCharts!$B$32, N216,0,1,1),"")</f>
        <v/>
      </c>
      <c r="P216" s="313" t="str">
        <f ca="1">IFERROR(OFFSET(CalculationsAndCharts!$D$32, N216,0,1,1),"")</f>
        <v/>
      </c>
      <c r="Q216" s="313" t="str">
        <f t="shared" ca="1" si="18"/>
        <v/>
      </c>
      <c r="R216" s="315" t="str">
        <f t="shared" ca="1" si="19"/>
        <v/>
      </c>
    </row>
    <row r="217" spans="2:18" x14ac:dyDescent="0.25">
      <c r="B217" s="311" t="str">
        <f ca="1">IFERROR(MATCH(TRUE,OFFSET(CalculationsAndCharts!$W$33,B216,0, $C$2-B216,1),0)+B216,"")</f>
        <v/>
      </c>
      <c r="C217" s="312" t="str">
        <f ca="1">IFERROR(OFFSET(CalculationsAndCharts!$B$32, B217,0,1,1),"")</f>
        <v/>
      </c>
      <c r="D217" s="313" t="str">
        <f ca="1">IFERROR(OFFSET(CalculationsAndCharts!$D$32, B217,0,1,1),"")</f>
        <v/>
      </c>
      <c r="E217" s="314" t="str">
        <f ca="1">IF(B217="","",IFERROR((MATCH(TRUE,OFFSET(CalculationsAndCharts!$Y$33,E216,0, $C$2-E216,1),0)+E216),""))</f>
        <v/>
      </c>
      <c r="F217" s="312" t="str">
        <f ca="1">IFERROR(OFFSET(CalculationsAndCharts!$B$32, E217,0,1,1),"")</f>
        <v/>
      </c>
      <c r="G217" s="313" t="str">
        <f ca="1">IFERROR(OFFSET(CalculationsAndCharts!$D$32, E217,0,1,1),"")</f>
        <v/>
      </c>
      <c r="H217" s="313" t="str">
        <f t="shared" ca="1" si="16"/>
        <v/>
      </c>
      <c r="I217" s="315" t="str">
        <f t="shared" ca="1" si="17"/>
        <v/>
      </c>
      <c r="K217" s="311" t="str">
        <f ca="1">IFERROR(MATCH(TRUE,OFFSET(CalculationsAndCharts!$Z$33,K216,0, $C$2-K216,1),0)+K216,"")</f>
        <v/>
      </c>
      <c r="L217" s="312" t="str">
        <f ca="1">IFERROR(OFFSET(CalculationsAndCharts!$B$32, K217,0,1,1),"")</f>
        <v/>
      </c>
      <c r="M217" s="313" t="str">
        <f ca="1">IFERROR(OFFSET(CalculationsAndCharts!$D$32, K217,0,1,1),"")</f>
        <v/>
      </c>
      <c r="N217" s="314" t="str">
        <f ca="1">IF(K217="","",IFERROR(MATCH(TRUE,OFFSET(CalculationsAndCharts!$AB$33,N216,0, $C$2-N216,1),0)+N216,""))</f>
        <v/>
      </c>
      <c r="O217" s="312" t="str">
        <f ca="1">IFERROR(OFFSET(CalculationsAndCharts!$B$32, N217,0,1,1),"")</f>
        <v/>
      </c>
      <c r="P217" s="313" t="str">
        <f ca="1">IFERROR(OFFSET(CalculationsAndCharts!$D$32, N217,0,1,1),"")</f>
        <v/>
      </c>
      <c r="Q217" s="313" t="str">
        <f t="shared" ca="1" si="18"/>
        <v/>
      </c>
      <c r="R217" s="315" t="str">
        <f t="shared" ca="1" si="19"/>
        <v/>
      </c>
    </row>
    <row r="218" spans="2:18" x14ac:dyDescent="0.25">
      <c r="B218" s="311" t="str">
        <f ca="1">IFERROR(MATCH(TRUE,OFFSET(CalculationsAndCharts!$W$33,B217,0, $C$2-B217,1),0)+B217,"")</f>
        <v/>
      </c>
      <c r="C218" s="312" t="str">
        <f ca="1">IFERROR(OFFSET(CalculationsAndCharts!$B$32, B218,0,1,1),"")</f>
        <v/>
      </c>
      <c r="D218" s="313" t="str">
        <f ca="1">IFERROR(OFFSET(CalculationsAndCharts!$D$32, B218,0,1,1),"")</f>
        <v/>
      </c>
      <c r="E218" s="314" t="str">
        <f ca="1">IF(B218="","",IFERROR((MATCH(TRUE,OFFSET(CalculationsAndCharts!$Y$33,E217,0, $C$2-E217,1),0)+E217),""))</f>
        <v/>
      </c>
      <c r="F218" s="312" t="str">
        <f ca="1">IFERROR(OFFSET(CalculationsAndCharts!$B$32, E218,0,1,1),"")</f>
        <v/>
      </c>
      <c r="G218" s="313" t="str">
        <f ca="1">IFERROR(OFFSET(CalculationsAndCharts!$D$32, E218,0,1,1),"")</f>
        <v/>
      </c>
      <c r="H218" s="313" t="str">
        <f t="shared" ca="1" si="16"/>
        <v/>
      </c>
      <c r="I218" s="315" t="str">
        <f t="shared" ca="1" si="17"/>
        <v/>
      </c>
      <c r="K218" s="311" t="str">
        <f ca="1">IFERROR(MATCH(TRUE,OFFSET(CalculationsAndCharts!$Z$33,K217,0, $C$2-K217,1),0)+K217,"")</f>
        <v/>
      </c>
      <c r="L218" s="312" t="str">
        <f ca="1">IFERROR(OFFSET(CalculationsAndCharts!$B$32, K218,0,1,1),"")</f>
        <v/>
      </c>
      <c r="M218" s="313" t="str">
        <f ca="1">IFERROR(OFFSET(CalculationsAndCharts!$D$32, K218,0,1,1),"")</f>
        <v/>
      </c>
      <c r="N218" s="314" t="str">
        <f ca="1">IF(K218="","",IFERROR(MATCH(TRUE,OFFSET(CalculationsAndCharts!$AB$33,N217,0, $C$2-N217,1),0)+N217,""))</f>
        <v/>
      </c>
      <c r="O218" s="312" t="str">
        <f ca="1">IFERROR(OFFSET(CalculationsAndCharts!$B$32, N218,0,1,1),"")</f>
        <v/>
      </c>
      <c r="P218" s="313" t="str">
        <f ca="1">IFERROR(OFFSET(CalculationsAndCharts!$D$32, N218,0,1,1),"")</f>
        <v/>
      </c>
      <c r="Q218" s="313" t="str">
        <f t="shared" ca="1" si="18"/>
        <v/>
      </c>
      <c r="R218" s="315" t="str">
        <f t="shared" ca="1" si="19"/>
        <v/>
      </c>
    </row>
    <row r="219" spans="2:18" x14ac:dyDescent="0.25">
      <c r="B219" s="311" t="str">
        <f ca="1">IFERROR(MATCH(TRUE,OFFSET(CalculationsAndCharts!$W$33,B218,0, $C$2-B218,1),0)+B218,"")</f>
        <v/>
      </c>
      <c r="C219" s="312" t="str">
        <f ca="1">IFERROR(OFFSET(CalculationsAndCharts!$B$32, B219,0,1,1),"")</f>
        <v/>
      </c>
      <c r="D219" s="313" t="str">
        <f ca="1">IFERROR(OFFSET(CalculationsAndCharts!$D$32, B219,0,1,1),"")</f>
        <v/>
      </c>
      <c r="E219" s="314" t="str">
        <f ca="1">IF(B219="","",IFERROR((MATCH(TRUE,OFFSET(CalculationsAndCharts!$Y$33,E218,0, $C$2-E218,1),0)+E218),""))</f>
        <v/>
      </c>
      <c r="F219" s="312" t="str">
        <f ca="1">IFERROR(OFFSET(CalculationsAndCharts!$B$32, E219,0,1,1),"")</f>
        <v/>
      </c>
      <c r="G219" s="313" t="str">
        <f ca="1">IFERROR(OFFSET(CalculationsAndCharts!$D$32, E219,0,1,1),"")</f>
        <v/>
      </c>
      <c r="H219" s="313" t="str">
        <f t="shared" ca="1" si="16"/>
        <v/>
      </c>
      <c r="I219" s="315" t="str">
        <f t="shared" ca="1" si="17"/>
        <v/>
      </c>
      <c r="K219" s="311" t="str">
        <f ca="1">IFERROR(MATCH(TRUE,OFFSET(CalculationsAndCharts!$Z$33,K218,0, $C$2-K218,1),0)+K218,"")</f>
        <v/>
      </c>
      <c r="L219" s="312" t="str">
        <f ca="1">IFERROR(OFFSET(CalculationsAndCharts!$B$32, K219,0,1,1),"")</f>
        <v/>
      </c>
      <c r="M219" s="313" t="str">
        <f ca="1">IFERROR(OFFSET(CalculationsAndCharts!$D$32, K219,0,1,1),"")</f>
        <v/>
      </c>
      <c r="N219" s="314" t="str">
        <f ca="1">IF(K219="","",IFERROR(MATCH(TRUE,OFFSET(CalculationsAndCharts!$AB$33,N218,0, $C$2-N218,1),0)+N218,""))</f>
        <v/>
      </c>
      <c r="O219" s="312" t="str">
        <f ca="1">IFERROR(OFFSET(CalculationsAndCharts!$B$32, N219,0,1,1),"")</f>
        <v/>
      </c>
      <c r="P219" s="313" t="str">
        <f ca="1">IFERROR(OFFSET(CalculationsAndCharts!$D$32, N219,0,1,1),"")</f>
        <v/>
      </c>
      <c r="Q219" s="313" t="str">
        <f t="shared" ca="1" si="18"/>
        <v/>
      </c>
      <c r="R219" s="315" t="str">
        <f t="shared" ca="1" si="19"/>
        <v/>
      </c>
    </row>
    <row r="220" spans="2:18" x14ac:dyDescent="0.25">
      <c r="B220" s="311" t="str">
        <f ca="1">IFERROR(MATCH(TRUE,OFFSET(CalculationsAndCharts!$W$33,B219,0, $C$2-B219,1),0)+B219,"")</f>
        <v/>
      </c>
      <c r="C220" s="312" t="str">
        <f ca="1">IFERROR(OFFSET(CalculationsAndCharts!$B$32, B220,0,1,1),"")</f>
        <v/>
      </c>
      <c r="D220" s="313" t="str">
        <f ca="1">IFERROR(OFFSET(CalculationsAndCharts!$D$32, B220,0,1,1),"")</f>
        <v/>
      </c>
      <c r="E220" s="314" t="str">
        <f ca="1">IF(B220="","",IFERROR((MATCH(TRUE,OFFSET(CalculationsAndCharts!$Y$33,E219,0, $C$2-E219,1),0)+E219),""))</f>
        <v/>
      </c>
      <c r="F220" s="312" t="str">
        <f ca="1">IFERROR(OFFSET(CalculationsAndCharts!$B$32, E220,0,1,1),"")</f>
        <v/>
      </c>
      <c r="G220" s="313" t="str">
        <f ca="1">IFERROR(OFFSET(CalculationsAndCharts!$D$32, E220,0,1,1),"")</f>
        <v/>
      </c>
      <c r="H220" s="313" t="str">
        <f t="shared" ca="1" si="16"/>
        <v/>
      </c>
      <c r="I220" s="315" t="str">
        <f t="shared" ca="1" si="17"/>
        <v/>
      </c>
      <c r="K220" s="311" t="str">
        <f ca="1">IFERROR(MATCH(TRUE,OFFSET(CalculationsAndCharts!$Z$33,K219,0, $C$2-K219,1),0)+K219,"")</f>
        <v/>
      </c>
      <c r="L220" s="312" t="str">
        <f ca="1">IFERROR(OFFSET(CalculationsAndCharts!$B$32, K220,0,1,1),"")</f>
        <v/>
      </c>
      <c r="M220" s="313" t="str">
        <f ca="1">IFERROR(OFFSET(CalculationsAndCharts!$D$32, K220,0,1,1),"")</f>
        <v/>
      </c>
      <c r="N220" s="314" t="str">
        <f ca="1">IF(K220="","",IFERROR(MATCH(TRUE,OFFSET(CalculationsAndCharts!$AB$33,N219,0, $C$2-N219,1),0)+N219,""))</f>
        <v/>
      </c>
      <c r="O220" s="312" t="str">
        <f ca="1">IFERROR(OFFSET(CalculationsAndCharts!$B$32, N220,0,1,1),"")</f>
        <v/>
      </c>
      <c r="P220" s="313" t="str">
        <f ca="1">IFERROR(OFFSET(CalculationsAndCharts!$D$32, N220,0,1,1),"")</f>
        <v/>
      </c>
      <c r="Q220" s="313" t="str">
        <f t="shared" ca="1" si="18"/>
        <v/>
      </c>
      <c r="R220" s="315" t="str">
        <f t="shared" ca="1" si="19"/>
        <v/>
      </c>
    </row>
    <row r="221" spans="2:18" x14ac:dyDescent="0.25">
      <c r="B221" s="311" t="str">
        <f ca="1">IFERROR(MATCH(TRUE,OFFSET(CalculationsAndCharts!$W$33,B220,0, $C$2-B220,1),0)+B220,"")</f>
        <v/>
      </c>
      <c r="C221" s="312" t="str">
        <f ca="1">IFERROR(OFFSET(CalculationsAndCharts!$B$32, B221,0,1,1),"")</f>
        <v/>
      </c>
      <c r="D221" s="313" t="str">
        <f ca="1">IFERROR(OFFSET(CalculationsAndCharts!$D$32, B221,0,1,1),"")</f>
        <v/>
      </c>
      <c r="E221" s="314" t="str">
        <f ca="1">IF(B221="","",IFERROR((MATCH(TRUE,OFFSET(CalculationsAndCharts!$Y$33,E220,0, $C$2-E220,1),0)+E220),""))</f>
        <v/>
      </c>
      <c r="F221" s="312" t="str">
        <f ca="1">IFERROR(OFFSET(CalculationsAndCharts!$B$32, E221,0,1,1),"")</f>
        <v/>
      </c>
      <c r="G221" s="313" t="str">
        <f ca="1">IFERROR(OFFSET(CalculationsAndCharts!$D$32, E221,0,1,1),"")</f>
        <v/>
      </c>
      <c r="H221" s="313" t="str">
        <f t="shared" ca="1" si="16"/>
        <v/>
      </c>
      <c r="I221" s="315" t="str">
        <f t="shared" ca="1" si="17"/>
        <v/>
      </c>
      <c r="K221" s="311" t="str">
        <f ca="1">IFERROR(MATCH(TRUE,OFFSET(CalculationsAndCharts!$Z$33,K220,0, $C$2-K220,1),0)+K220,"")</f>
        <v/>
      </c>
      <c r="L221" s="312" t="str">
        <f ca="1">IFERROR(OFFSET(CalculationsAndCharts!$B$32, K221,0,1,1),"")</f>
        <v/>
      </c>
      <c r="M221" s="313" t="str">
        <f ca="1">IFERROR(OFFSET(CalculationsAndCharts!$D$32, K221,0,1,1),"")</f>
        <v/>
      </c>
      <c r="N221" s="314" t="str">
        <f ca="1">IF(K221="","",IFERROR(MATCH(TRUE,OFFSET(CalculationsAndCharts!$AB$33,N220,0, $C$2-N220,1),0)+N220,""))</f>
        <v/>
      </c>
      <c r="O221" s="312" t="str">
        <f ca="1">IFERROR(OFFSET(CalculationsAndCharts!$B$32, N221,0,1,1),"")</f>
        <v/>
      </c>
      <c r="P221" s="313" t="str">
        <f ca="1">IFERROR(OFFSET(CalculationsAndCharts!$D$32, N221,0,1,1),"")</f>
        <v/>
      </c>
      <c r="Q221" s="313" t="str">
        <f t="shared" ca="1" si="18"/>
        <v/>
      </c>
      <c r="R221" s="315" t="str">
        <f t="shared" ca="1" si="19"/>
        <v/>
      </c>
    </row>
    <row r="222" spans="2:18" x14ac:dyDescent="0.25">
      <c r="B222" s="311" t="str">
        <f ca="1">IFERROR(MATCH(TRUE,OFFSET(CalculationsAndCharts!$W$33,B221,0, $C$2-B221,1),0)+B221,"")</f>
        <v/>
      </c>
      <c r="C222" s="312" t="str">
        <f ca="1">IFERROR(OFFSET(CalculationsAndCharts!$B$32, B222,0,1,1),"")</f>
        <v/>
      </c>
      <c r="D222" s="313" t="str">
        <f ca="1">IFERROR(OFFSET(CalculationsAndCharts!$D$32, B222,0,1,1),"")</f>
        <v/>
      </c>
      <c r="E222" s="314" t="str">
        <f ca="1">IF(B222="","",IFERROR((MATCH(TRUE,OFFSET(CalculationsAndCharts!$Y$33,E221,0, $C$2-E221,1),0)+E221),""))</f>
        <v/>
      </c>
      <c r="F222" s="312" t="str">
        <f ca="1">IFERROR(OFFSET(CalculationsAndCharts!$B$32, E222,0,1,1),"")</f>
        <v/>
      </c>
      <c r="G222" s="313" t="str">
        <f ca="1">IFERROR(OFFSET(CalculationsAndCharts!$D$32, E222,0,1,1),"")</f>
        <v/>
      </c>
      <c r="H222" s="313" t="str">
        <f t="shared" ca="1" si="16"/>
        <v/>
      </c>
      <c r="I222" s="315" t="str">
        <f t="shared" ca="1" si="17"/>
        <v/>
      </c>
      <c r="K222" s="311" t="str">
        <f ca="1">IFERROR(MATCH(TRUE,OFFSET(CalculationsAndCharts!$Z$33,K221,0, $C$2-K221,1),0)+K221,"")</f>
        <v/>
      </c>
      <c r="L222" s="312" t="str">
        <f ca="1">IFERROR(OFFSET(CalculationsAndCharts!$B$32, K222,0,1,1),"")</f>
        <v/>
      </c>
      <c r="M222" s="313" t="str">
        <f ca="1">IFERROR(OFFSET(CalculationsAndCharts!$D$32, K222,0,1,1),"")</f>
        <v/>
      </c>
      <c r="N222" s="314" t="str">
        <f ca="1">IF(K222="","",IFERROR(MATCH(TRUE,OFFSET(CalculationsAndCharts!$AB$33,N221,0, $C$2-N221,1),0)+N221,""))</f>
        <v/>
      </c>
      <c r="O222" s="312" t="str">
        <f ca="1">IFERROR(OFFSET(CalculationsAndCharts!$B$32, N222,0,1,1),"")</f>
        <v/>
      </c>
      <c r="P222" s="313" t="str">
        <f ca="1">IFERROR(OFFSET(CalculationsAndCharts!$D$32, N222,0,1,1),"")</f>
        <v/>
      </c>
      <c r="Q222" s="313" t="str">
        <f t="shared" ca="1" si="18"/>
        <v/>
      </c>
      <c r="R222" s="315" t="str">
        <f t="shared" ca="1" si="19"/>
        <v/>
      </c>
    </row>
    <row r="223" spans="2:18" x14ac:dyDescent="0.25">
      <c r="B223" s="311" t="str">
        <f ca="1">IFERROR(MATCH(TRUE,OFFSET(CalculationsAndCharts!$W$33,B222,0, $C$2-B222,1),0)+B222,"")</f>
        <v/>
      </c>
      <c r="C223" s="312" t="str">
        <f ca="1">IFERROR(OFFSET(CalculationsAndCharts!$B$32, B223,0,1,1),"")</f>
        <v/>
      </c>
      <c r="D223" s="313" t="str">
        <f ca="1">IFERROR(OFFSET(CalculationsAndCharts!$D$32, B223,0,1,1),"")</f>
        <v/>
      </c>
      <c r="E223" s="314" t="str">
        <f ca="1">IF(B223="","",IFERROR((MATCH(TRUE,OFFSET(CalculationsAndCharts!$Y$33,E222,0, $C$2-E222,1),0)+E222),""))</f>
        <v/>
      </c>
      <c r="F223" s="312" t="str">
        <f ca="1">IFERROR(OFFSET(CalculationsAndCharts!$B$32, E223,0,1,1),"")</f>
        <v/>
      </c>
      <c r="G223" s="313" t="str">
        <f ca="1">IFERROR(OFFSET(CalculationsAndCharts!$D$32, E223,0,1,1),"")</f>
        <v/>
      </c>
      <c r="H223" s="313" t="str">
        <f t="shared" ca="1" si="16"/>
        <v/>
      </c>
      <c r="I223" s="315" t="str">
        <f t="shared" ca="1" si="17"/>
        <v/>
      </c>
      <c r="K223" s="311" t="str">
        <f ca="1">IFERROR(MATCH(TRUE,OFFSET(CalculationsAndCharts!$Z$33,K222,0, $C$2-K222,1),0)+K222,"")</f>
        <v/>
      </c>
      <c r="L223" s="312" t="str">
        <f ca="1">IFERROR(OFFSET(CalculationsAndCharts!$B$32, K223,0,1,1),"")</f>
        <v/>
      </c>
      <c r="M223" s="313" t="str">
        <f ca="1">IFERROR(OFFSET(CalculationsAndCharts!$D$32, K223,0,1,1),"")</f>
        <v/>
      </c>
      <c r="N223" s="314" t="str">
        <f ca="1">IF(K223="","",IFERROR(MATCH(TRUE,OFFSET(CalculationsAndCharts!$AB$33,N222,0, $C$2-N222,1),0)+N222,""))</f>
        <v/>
      </c>
      <c r="O223" s="312" t="str">
        <f ca="1">IFERROR(OFFSET(CalculationsAndCharts!$B$32, N223,0,1,1),"")</f>
        <v/>
      </c>
      <c r="P223" s="313" t="str">
        <f ca="1">IFERROR(OFFSET(CalculationsAndCharts!$D$32, N223,0,1,1),"")</f>
        <v/>
      </c>
      <c r="Q223" s="313" t="str">
        <f t="shared" ca="1" si="18"/>
        <v/>
      </c>
      <c r="R223" s="315" t="str">
        <f t="shared" ca="1" si="19"/>
        <v/>
      </c>
    </row>
    <row r="224" spans="2:18" x14ac:dyDescent="0.25">
      <c r="B224" s="311" t="str">
        <f ca="1">IFERROR(MATCH(TRUE,OFFSET(CalculationsAndCharts!$W$33,B223,0, $C$2-B223,1),0)+B223,"")</f>
        <v/>
      </c>
      <c r="C224" s="312" t="str">
        <f ca="1">IFERROR(OFFSET(CalculationsAndCharts!$B$32, B224,0,1,1),"")</f>
        <v/>
      </c>
      <c r="D224" s="313" t="str">
        <f ca="1">IFERROR(OFFSET(CalculationsAndCharts!$D$32, B224,0,1,1),"")</f>
        <v/>
      </c>
      <c r="E224" s="314" t="str">
        <f ca="1">IF(B224="","",IFERROR((MATCH(TRUE,OFFSET(CalculationsAndCharts!$Y$33,E223,0, $C$2-E223,1),0)+E223),""))</f>
        <v/>
      </c>
      <c r="F224" s="312" t="str">
        <f ca="1">IFERROR(OFFSET(CalculationsAndCharts!$B$32, E224,0,1,1),"")</f>
        <v/>
      </c>
      <c r="G224" s="313" t="str">
        <f ca="1">IFERROR(OFFSET(CalculationsAndCharts!$D$32, E224,0,1,1),"")</f>
        <v/>
      </c>
      <c r="H224" s="313" t="str">
        <f t="shared" ca="1" si="16"/>
        <v/>
      </c>
      <c r="I224" s="315" t="str">
        <f t="shared" ca="1" si="17"/>
        <v/>
      </c>
      <c r="K224" s="311" t="str">
        <f ca="1">IFERROR(MATCH(TRUE,OFFSET(CalculationsAndCharts!$Z$33,K223,0, $C$2-K223,1),0)+K223,"")</f>
        <v/>
      </c>
      <c r="L224" s="312" t="str">
        <f ca="1">IFERROR(OFFSET(CalculationsAndCharts!$B$32, K224,0,1,1),"")</f>
        <v/>
      </c>
      <c r="M224" s="313" t="str">
        <f ca="1">IFERROR(OFFSET(CalculationsAndCharts!$D$32, K224,0,1,1),"")</f>
        <v/>
      </c>
      <c r="N224" s="314" t="str">
        <f ca="1">IF(K224="","",IFERROR(MATCH(TRUE,OFFSET(CalculationsAndCharts!$AB$33,N223,0, $C$2-N223,1),0)+N223,""))</f>
        <v/>
      </c>
      <c r="O224" s="312" t="str">
        <f ca="1">IFERROR(OFFSET(CalculationsAndCharts!$B$32, N224,0,1,1),"")</f>
        <v/>
      </c>
      <c r="P224" s="313" t="str">
        <f ca="1">IFERROR(OFFSET(CalculationsAndCharts!$D$32, N224,0,1,1),"")</f>
        <v/>
      </c>
      <c r="Q224" s="313" t="str">
        <f t="shared" ca="1" si="18"/>
        <v/>
      </c>
      <c r="R224" s="315" t="str">
        <f t="shared" ca="1" si="19"/>
        <v/>
      </c>
    </row>
    <row r="225" spans="2:18" x14ac:dyDescent="0.25">
      <c r="B225" s="311" t="str">
        <f ca="1">IFERROR(MATCH(TRUE,OFFSET(CalculationsAndCharts!$W$33,B224,0, $C$2-B224,1),0)+B224,"")</f>
        <v/>
      </c>
      <c r="C225" s="312" t="str">
        <f ca="1">IFERROR(OFFSET(CalculationsAndCharts!$B$32, B225,0,1,1),"")</f>
        <v/>
      </c>
      <c r="D225" s="313" t="str">
        <f ca="1">IFERROR(OFFSET(CalculationsAndCharts!$D$32, B225,0,1,1),"")</f>
        <v/>
      </c>
      <c r="E225" s="314" t="str">
        <f ca="1">IF(B225="","",IFERROR((MATCH(TRUE,OFFSET(CalculationsAndCharts!$Y$33,E224,0, $C$2-E224,1),0)+E224),""))</f>
        <v/>
      </c>
      <c r="F225" s="312" t="str">
        <f ca="1">IFERROR(OFFSET(CalculationsAndCharts!$B$32, E225,0,1,1),"")</f>
        <v/>
      </c>
      <c r="G225" s="313" t="str">
        <f ca="1">IFERROR(OFFSET(CalculationsAndCharts!$D$32, E225,0,1,1),"")</f>
        <v/>
      </c>
      <c r="H225" s="313" t="str">
        <f t="shared" ca="1" si="16"/>
        <v/>
      </c>
      <c r="I225" s="315" t="str">
        <f t="shared" ca="1" si="17"/>
        <v/>
      </c>
      <c r="K225" s="311" t="str">
        <f ca="1">IFERROR(MATCH(TRUE,OFFSET(CalculationsAndCharts!$Z$33,K224,0, $C$2-K224,1),0)+K224,"")</f>
        <v/>
      </c>
      <c r="L225" s="312" t="str">
        <f ca="1">IFERROR(OFFSET(CalculationsAndCharts!$B$32, K225,0,1,1),"")</f>
        <v/>
      </c>
      <c r="M225" s="313" t="str">
        <f ca="1">IFERROR(OFFSET(CalculationsAndCharts!$D$32, K225,0,1,1),"")</f>
        <v/>
      </c>
      <c r="N225" s="314" t="str">
        <f ca="1">IF(K225="","",IFERROR(MATCH(TRUE,OFFSET(CalculationsAndCharts!$AB$33,N224,0, $C$2-N224,1),0)+N224,""))</f>
        <v/>
      </c>
      <c r="O225" s="312" t="str">
        <f ca="1">IFERROR(OFFSET(CalculationsAndCharts!$B$32, N225,0,1,1),"")</f>
        <v/>
      </c>
      <c r="P225" s="313" t="str">
        <f ca="1">IFERROR(OFFSET(CalculationsAndCharts!$D$32, N225,0,1,1),"")</f>
        <v/>
      </c>
      <c r="Q225" s="313" t="str">
        <f t="shared" ca="1" si="18"/>
        <v/>
      </c>
      <c r="R225" s="315" t="str">
        <f t="shared" ca="1" si="19"/>
        <v/>
      </c>
    </row>
    <row r="226" spans="2:18" x14ac:dyDescent="0.25">
      <c r="B226" s="311" t="str">
        <f ca="1">IFERROR(MATCH(TRUE,OFFSET(CalculationsAndCharts!$W$33,B225,0, $C$2-B225,1),0)+B225,"")</f>
        <v/>
      </c>
      <c r="C226" s="312" t="str">
        <f ca="1">IFERROR(OFFSET(CalculationsAndCharts!$B$32, B226,0,1,1),"")</f>
        <v/>
      </c>
      <c r="D226" s="313" t="str">
        <f ca="1">IFERROR(OFFSET(CalculationsAndCharts!$D$32, B226,0,1,1),"")</f>
        <v/>
      </c>
      <c r="E226" s="314" t="str">
        <f ca="1">IF(B226="","",IFERROR((MATCH(TRUE,OFFSET(CalculationsAndCharts!$Y$33,E225,0, $C$2-E225,1),0)+E225),""))</f>
        <v/>
      </c>
      <c r="F226" s="312" t="str">
        <f ca="1">IFERROR(OFFSET(CalculationsAndCharts!$B$32, E226,0,1,1),"")</f>
        <v/>
      </c>
      <c r="G226" s="313" t="str">
        <f ca="1">IFERROR(OFFSET(CalculationsAndCharts!$D$32, E226,0,1,1),"")</f>
        <v/>
      </c>
      <c r="H226" s="313" t="str">
        <f t="shared" ca="1" si="16"/>
        <v/>
      </c>
      <c r="I226" s="315" t="str">
        <f t="shared" ca="1" si="17"/>
        <v/>
      </c>
      <c r="K226" s="311" t="str">
        <f ca="1">IFERROR(MATCH(TRUE,OFFSET(CalculationsAndCharts!$Z$33,K225,0, $C$2-K225,1),0)+K225,"")</f>
        <v/>
      </c>
      <c r="L226" s="312" t="str">
        <f ca="1">IFERROR(OFFSET(CalculationsAndCharts!$B$32, K226,0,1,1),"")</f>
        <v/>
      </c>
      <c r="M226" s="313" t="str">
        <f ca="1">IFERROR(OFFSET(CalculationsAndCharts!$D$32, K226,0,1,1),"")</f>
        <v/>
      </c>
      <c r="N226" s="314" t="str">
        <f ca="1">IF(K226="","",IFERROR(MATCH(TRUE,OFFSET(CalculationsAndCharts!$AB$33,N225,0, $C$2-N225,1),0)+N225,""))</f>
        <v/>
      </c>
      <c r="O226" s="312" t="str">
        <f ca="1">IFERROR(OFFSET(CalculationsAndCharts!$B$32, N226,0,1,1),"")</f>
        <v/>
      </c>
      <c r="P226" s="313" t="str">
        <f ca="1">IFERROR(OFFSET(CalculationsAndCharts!$D$32, N226,0,1,1),"")</f>
        <v/>
      </c>
      <c r="Q226" s="313" t="str">
        <f t="shared" ca="1" si="18"/>
        <v/>
      </c>
      <c r="R226" s="315" t="str">
        <f t="shared" ca="1" si="19"/>
        <v/>
      </c>
    </row>
    <row r="227" spans="2:18" x14ac:dyDescent="0.25">
      <c r="B227" s="311" t="str">
        <f ca="1">IFERROR(MATCH(TRUE,OFFSET(CalculationsAndCharts!$W$33,B226,0, $C$2-B226,1),0)+B226,"")</f>
        <v/>
      </c>
      <c r="C227" s="312" t="str">
        <f ca="1">IFERROR(OFFSET(CalculationsAndCharts!$B$32, B227,0,1,1),"")</f>
        <v/>
      </c>
      <c r="D227" s="313" t="str">
        <f ca="1">IFERROR(OFFSET(CalculationsAndCharts!$D$32, B227,0,1,1),"")</f>
        <v/>
      </c>
      <c r="E227" s="314" t="str">
        <f ca="1">IF(B227="","",IFERROR((MATCH(TRUE,OFFSET(CalculationsAndCharts!$Y$33,E226,0, $C$2-E226,1),0)+E226),""))</f>
        <v/>
      </c>
      <c r="F227" s="312" t="str">
        <f ca="1">IFERROR(OFFSET(CalculationsAndCharts!$B$32, E227,0,1,1),"")</f>
        <v/>
      </c>
      <c r="G227" s="313" t="str">
        <f ca="1">IFERROR(OFFSET(CalculationsAndCharts!$D$32, E227,0,1,1),"")</f>
        <v/>
      </c>
      <c r="H227" s="313" t="str">
        <f t="shared" ca="1" si="16"/>
        <v/>
      </c>
      <c r="I227" s="315" t="str">
        <f t="shared" ca="1" si="17"/>
        <v/>
      </c>
      <c r="K227" s="311" t="str">
        <f ca="1">IFERROR(MATCH(TRUE,OFFSET(CalculationsAndCharts!$Z$33,K226,0, $C$2-K226,1),0)+K226,"")</f>
        <v/>
      </c>
      <c r="L227" s="312" t="str">
        <f ca="1">IFERROR(OFFSET(CalculationsAndCharts!$B$32, K227,0,1,1),"")</f>
        <v/>
      </c>
      <c r="M227" s="313" t="str">
        <f ca="1">IFERROR(OFFSET(CalculationsAndCharts!$D$32, K227,0,1,1),"")</f>
        <v/>
      </c>
      <c r="N227" s="314" t="str">
        <f ca="1">IF(K227="","",IFERROR(MATCH(TRUE,OFFSET(CalculationsAndCharts!$AB$33,N226,0, $C$2-N226,1),0)+N226,""))</f>
        <v/>
      </c>
      <c r="O227" s="312" t="str">
        <f ca="1">IFERROR(OFFSET(CalculationsAndCharts!$B$32, N227,0,1,1),"")</f>
        <v/>
      </c>
      <c r="P227" s="313" t="str">
        <f ca="1">IFERROR(OFFSET(CalculationsAndCharts!$D$32, N227,0,1,1),"")</f>
        <v/>
      </c>
      <c r="Q227" s="313" t="str">
        <f t="shared" ca="1" si="18"/>
        <v/>
      </c>
      <c r="R227" s="315" t="str">
        <f t="shared" ca="1" si="19"/>
        <v/>
      </c>
    </row>
    <row r="228" spans="2:18" x14ac:dyDescent="0.25">
      <c r="B228" s="311" t="str">
        <f ca="1">IFERROR(MATCH(TRUE,OFFSET(CalculationsAndCharts!$W$33,B227,0, $C$2-B227,1),0)+B227,"")</f>
        <v/>
      </c>
      <c r="C228" s="312" t="str">
        <f ca="1">IFERROR(OFFSET(CalculationsAndCharts!$B$32, B228,0,1,1),"")</f>
        <v/>
      </c>
      <c r="D228" s="313" t="str">
        <f ca="1">IFERROR(OFFSET(CalculationsAndCharts!$D$32, B228,0,1,1),"")</f>
        <v/>
      </c>
      <c r="E228" s="314" t="str">
        <f ca="1">IF(B228="","",IFERROR((MATCH(TRUE,OFFSET(CalculationsAndCharts!$Y$33,E227,0, $C$2-E227,1),0)+E227),""))</f>
        <v/>
      </c>
      <c r="F228" s="312" t="str">
        <f ca="1">IFERROR(OFFSET(CalculationsAndCharts!$B$32, E228,0,1,1),"")</f>
        <v/>
      </c>
      <c r="G228" s="313" t="str">
        <f ca="1">IFERROR(OFFSET(CalculationsAndCharts!$D$32, E228,0,1,1),"")</f>
        <v/>
      </c>
      <c r="H228" s="313" t="str">
        <f t="shared" ca="1" si="16"/>
        <v/>
      </c>
      <c r="I228" s="315" t="str">
        <f t="shared" ca="1" si="17"/>
        <v/>
      </c>
      <c r="K228" s="311" t="str">
        <f ca="1">IFERROR(MATCH(TRUE,OFFSET(CalculationsAndCharts!$Z$33,K227,0, $C$2-K227,1),0)+K227,"")</f>
        <v/>
      </c>
      <c r="L228" s="312" t="str">
        <f ca="1">IFERROR(OFFSET(CalculationsAndCharts!$B$32, K228,0,1,1),"")</f>
        <v/>
      </c>
      <c r="M228" s="313" t="str">
        <f ca="1">IFERROR(OFFSET(CalculationsAndCharts!$D$32, K228,0,1,1),"")</f>
        <v/>
      </c>
      <c r="N228" s="314" t="str">
        <f ca="1">IF(K228="","",IFERROR(MATCH(TRUE,OFFSET(CalculationsAndCharts!$AB$33,N227,0, $C$2-N227,1),0)+N227,""))</f>
        <v/>
      </c>
      <c r="O228" s="312" t="str">
        <f ca="1">IFERROR(OFFSET(CalculationsAndCharts!$B$32, N228,0,1,1),"")</f>
        <v/>
      </c>
      <c r="P228" s="313" t="str">
        <f ca="1">IFERROR(OFFSET(CalculationsAndCharts!$D$32, N228,0,1,1),"")</f>
        <v/>
      </c>
      <c r="Q228" s="313" t="str">
        <f t="shared" ca="1" si="18"/>
        <v/>
      </c>
      <c r="R228" s="315" t="str">
        <f t="shared" ca="1" si="19"/>
        <v/>
      </c>
    </row>
    <row r="229" spans="2:18" x14ac:dyDescent="0.25">
      <c r="B229" s="311" t="str">
        <f ca="1">IFERROR(MATCH(TRUE,OFFSET(CalculationsAndCharts!$W$33,B228,0, $C$2-B228,1),0)+B228,"")</f>
        <v/>
      </c>
      <c r="C229" s="312" t="str">
        <f ca="1">IFERROR(OFFSET(CalculationsAndCharts!$B$32, B229,0,1,1),"")</f>
        <v/>
      </c>
      <c r="D229" s="313" t="str">
        <f ca="1">IFERROR(OFFSET(CalculationsAndCharts!$D$32, B229,0,1,1),"")</f>
        <v/>
      </c>
      <c r="E229" s="314" t="str">
        <f ca="1">IF(B229="","",IFERROR((MATCH(TRUE,OFFSET(CalculationsAndCharts!$Y$33,E228,0, $C$2-E228,1),0)+E228),""))</f>
        <v/>
      </c>
      <c r="F229" s="312" t="str">
        <f ca="1">IFERROR(OFFSET(CalculationsAndCharts!$B$32, E229,0,1,1),"")</f>
        <v/>
      </c>
      <c r="G229" s="313" t="str">
        <f ca="1">IFERROR(OFFSET(CalculationsAndCharts!$D$32, E229,0,1,1),"")</f>
        <v/>
      </c>
      <c r="H229" s="313" t="str">
        <f t="shared" ca="1" si="16"/>
        <v/>
      </c>
      <c r="I229" s="315" t="str">
        <f t="shared" ca="1" si="17"/>
        <v/>
      </c>
      <c r="K229" s="311" t="str">
        <f ca="1">IFERROR(MATCH(TRUE,OFFSET(CalculationsAndCharts!$Z$33,K228,0, $C$2-K228,1),0)+K228,"")</f>
        <v/>
      </c>
      <c r="L229" s="312" t="str">
        <f ca="1">IFERROR(OFFSET(CalculationsAndCharts!$B$32, K229,0,1,1),"")</f>
        <v/>
      </c>
      <c r="M229" s="313" t="str">
        <f ca="1">IFERROR(OFFSET(CalculationsAndCharts!$D$32, K229,0,1,1),"")</f>
        <v/>
      </c>
      <c r="N229" s="314" t="str">
        <f ca="1">IF(K229="","",IFERROR(MATCH(TRUE,OFFSET(CalculationsAndCharts!$AB$33,N228,0, $C$2-N228,1),0)+N228,""))</f>
        <v/>
      </c>
      <c r="O229" s="312" t="str">
        <f ca="1">IFERROR(OFFSET(CalculationsAndCharts!$B$32, N229,0,1,1),"")</f>
        <v/>
      </c>
      <c r="P229" s="313" t="str">
        <f ca="1">IFERROR(OFFSET(CalculationsAndCharts!$D$32, N229,0,1,1),"")</f>
        <v/>
      </c>
      <c r="Q229" s="313" t="str">
        <f t="shared" ca="1" si="18"/>
        <v/>
      </c>
      <c r="R229" s="315" t="str">
        <f t="shared" ca="1" si="19"/>
        <v/>
      </c>
    </row>
    <row r="230" spans="2:18" x14ac:dyDescent="0.25">
      <c r="B230" s="311" t="str">
        <f ca="1">IFERROR(MATCH(TRUE,OFFSET(CalculationsAndCharts!$W$33,B229,0, $C$2-B229,1),0)+B229,"")</f>
        <v/>
      </c>
      <c r="C230" s="312" t="str">
        <f ca="1">IFERROR(OFFSET(CalculationsAndCharts!$B$32, B230,0,1,1),"")</f>
        <v/>
      </c>
      <c r="D230" s="313" t="str">
        <f ca="1">IFERROR(OFFSET(CalculationsAndCharts!$D$32, B230,0,1,1),"")</f>
        <v/>
      </c>
      <c r="E230" s="314" t="str">
        <f ca="1">IF(B230="","",IFERROR((MATCH(TRUE,OFFSET(CalculationsAndCharts!$Y$33,E229,0, $C$2-E229,1),0)+E229),""))</f>
        <v/>
      </c>
      <c r="F230" s="312" t="str">
        <f ca="1">IFERROR(OFFSET(CalculationsAndCharts!$B$32, E230,0,1,1),"")</f>
        <v/>
      </c>
      <c r="G230" s="313" t="str">
        <f ca="1">IFERROR(OFFSET(CalculationsAndCharts!$D$32, E230,0,1,1),"")</f>
        <v/>
      </c>
      <c r="H230" s="313" t="str">
        <f t="shared" ca="1" si="16"/>
        <v/>
      </c>
      <c r="I230" s="315" t="str">
        <f t="shared" ca="1" si="17"/>
        <v/>
      </c>
      <c r="K230" s="311" t="str">
        <f ca="1">IFERROR(MATCH(TRUE,OFFSET(CalculationsAndCharts!$Z$33,K229,0, $C$2-K229,1),0)+K229,"")</f>
        <v/>
      </c>
      <c r="L230" s="312" t="str">
        <f ca="1">IFERROR(OFFSET(CalculationsAndCharts!$B$32, K230,0,1,1),"")</f>
        <v/>
      </c>
      <c r="M230" s="313" t="str">
        <f ca="1">IFERROR(OFFSET(CalculationsAndCharts!$D$32, K230,0,1,1),"")</f>
        <v/>
      </c>
      <c r="N230" s="314" t="str">
        <f ca="1">IF(K230="","",IFERROR(MATCH(TRUE,OFFSET(CalculationsAndCharts!$AB$33,N229,0, $C$2-N229,1),0)+N229,""))</f>
        <v/>
      </c>
      <c r="O230" s="312" t="str">
        <f ca="1">IFERROR(OFFSET(CalculationsAndCharts!$B$32, N230,0,1,1),"")</f>
        <v/>
      </c>
      <c r="P230" s="313" t="str">
        <f ca="1">IFERROR(OFFSET(CalculationsAndCharts!$D$32, N230,0,1,1),"")</f>
        <v/>
      </c>
      <c r="Q230" s="313" t="str">
        <f t="shared" ca="1" si="18"/>
        <v/>
      </c>
      <c r="R230" s="315" t="str">
        <f t="shared" ca="1" si="19"/>
        <v/>
      </c>
    </row>
    <row r="231" spans="2:18" x14ac:dyDescent="0.25">
      <c r="B231" s="311" t="str">
        <f ca="1">IFERROR(MATCH(TRUE,OFFSET(CalculationsAndCharts!$W$33,B230,0, $C$2-B230,1),0)+B230,"")</f>
        <v/>
      </c>
      <c r="C231" s="312" t="str">
        <f ca="1">IFERROR(OFFSET(CalculationsAndCharts!$B$32, B231,0,1,1),"")</f>
        <v/>
      </c>
      <c r="D231" s="313" t="str">
        <f ca="1">IFERROR(OFFSET(CalculationsAndCharts!$D$32, B231,0,1,1),"")</f>
        <v/>
      </c>
      <c r="E231" s="314" t="str">
        <f ca="1">IF(B231="","",IFERROR((MATCH(TRUE,OFFSET(CalculationsAndCharts!$Y$33,E230,0, $C$2-E230,1),0)+E230),""))</f>
        <v/>
      </c>
      <c r="F231" s="312" t="str">
        <f ca="1">IFERROR(OFFSET(CalculationsAndCharts!$B$32, E231,0,1,1),"")</f>
        <v/>
      </c>
      <c r="G231" s="313" t="str">
        <f ca="1">IFERROR(OFFSET(CalculationsAndCharts!$D$32, E231,0,1,1),"")</f>
        <v/>
      </c>
      <c r="H231" s="313" t="str">
        <f t="shared" ca="1" si="16"/>
        <v/>
      </c>
      <c r="I231" s="315" t="str">
        <f t="shared" ca="1" si="17"/>
        <v/>
      </c>
      <c r="K231" s="311" t="str">
        <f ca="1">IFERROR(MATCH(TRUE,OFFSET(CalculationsAndCharts!$Z$33,K230,0, $C$2-K230,1),0)+K230,"")</f>
        <v/>
      </c>
      <c r="L231" s="312" t="str">
        <f ca="1">IFERROR(OFFSET(CalculationsAndCharts!$B$32, K231,0,1,1),"")</f>
        <v/>
      </c>
      <c r="M231" s="313" t="str">
        <f ca="1">IFERROR(OFFSET(CalculationsAndCharts!$D$32, K231,0,1,1),"")</f>
        <v/>
      </c>
      <c r="N231" s="314" t="str">
        <f ca="1">IF(K231="","",IFERROR(MATCH(TRUE,OFFSET(CalculationsAndCharts!$AB$33,N230,0, $C$2-N230,1),0)+N230,""))</f>
        <v/>
      </c>
      <c r="O231" s="312" t="str">
        <f ca="1">IFERROR(OFFSET(CalculationsAndCharts!$B$32, N231,0,1,1),"")</f>
        <v/>
      </c>
      <c r="P231" s="313" t="str">
        <f ca="1">IFERROR(OFFSET(CalculationsAndCharts!$D$32, N231,0,1,1),"")</f>
        <v/>
      </c>
      <c r="Q231" s="313" t="str">
        <f t="shared" ca="1" si="18"/>
        <v/>
      </c>
      <c r="R231" s="315" t="str">
        <f t="shared" ca="1" si="19"/>
        <v/>
      </c>
    </row>
    <row r="232" spans="2:18" x14ac:dyDescent="0.25">
      <c r="B232" s="311" t="str">
        <f ca="1">IFERROR(MATCH(TRUE,OFFSET(CalculationsAndCharts!$W$33,B231,0, $C$2-B231,1),0)+B231,"")</f>
        <v/>
      </c>
      <c r="C232" s="312" t="str">
        <f ca="1">IFERROR(OFFSET(CalculationsAndCharts!$B$32, B232,0,1,1),"")</f>
        <v/>
      </c>
      <c r="D232" s="313" t="str">
        <f ca="1">IFERROR(OFFSET(CalculationsAndCharts!$D$32, B232,0,1,1),"")</f>
        <v/>
      </c>
      <c r="E232" s="314" t="str">
        <f ca="1">IF(B232="","",IFERROR((MATCH(TRUE,OFFSET(CalculationsAndCharts!$Y$33,E231,0, $C$2-E231,1),0)+E231),""))</f>
        <v/>
      </c>
      <c r="F232" s="312" t="str">
        <f ca="1">IFERROR(OFFSET(CalculationsAndCharts!$B$32, E232,0,1,1),"")</f>
        <v/>
      </c>
      <c r="G232" s="313" t="str">
        <f ca="1">IFERROR(OFFSET(CalculationsAndCharts!$D$32, E232,0,1,1),"")</f>
        <v/>
      </c>
      <c r="H232" s="313" t="str">
        <f t="shared" ca="1" si="16"/>
        <v/>
      </c>
      <c r="I232" s="315" t="str">
        <f t="shared" ca="1" si="17"/>
        <v/>
      </c>
      <c r="K232" s="311" t="str">
        <f ca="1">IFERROR(MATCH(TRUE,OFFSET(CalculationsAndCharts!$Z$33,K231,0, $C$2-K231,1),0)+K231,"")</f>
        <v/>
      </c>
      <c r="L232" s="312" t="str">
        <f ca="1">IFERROR(OFFSET(CalculationsAndCharts!$B$32, K232,0,1,1),"")</f>
        <v/>
      </c>
      <c r="M232" s="313" t="str">
        <f ca="1">IFERROR(OFFSET(CalculationsAndCharts!$D$32, K232,0,1,1),"")</f>
        <v/>
      </c>
      <c r="N232" s="314" t="str">
        <f ca="1">IF(K232="","",IFERROR(MATCH(TRUE,OFFSET(CalculationsAndCharts!$AB$33,N231,0, $C$2-N231,1),0)+N231,""))</f>
        <v/>
      </c>
      <c r="O232" s="312" t="str">
        <f ca="1">IFERROR(OFFSET(CalculationsAndCharts!$B$32, N232,0,1,1),"")</f>
        <v/>
      </c>
      <c r="P232" s="313" t="str">
        <f ca="1">IFERROR(OFFSET(CalculationsAndCharts!$D$32, N232,0,1,1),"")</f>
        <v/>
      </c>
      <c r="Q232" s="313" t="str">
        <f t="shared" ca="1" si="18"/>
        <v/>
      </c>
      <c r="R232" s="315" t="str">
        <f t="shared" ca="1" si="19"/>
        <v/>
      </c>
    </row>
    <row r="233" spans="2:18" x14ac:dyDescent="0.25">
      <c r="B233" s="311" t="str">
        <f ca="1">IFERROR(MATCH(TRUE,OFFSET(CalculationsAndCharts!$W$33,B232,0, $C$2-B232,1),0)+B232,"")</f>
        <v/>
      </c>
      <c r="C233" s="312" t="str">
        <f ca="1">IFERROR(OFFSET(CalculationsAndCharts!$B$32, B233,0,1,1),"")</f>
        <v/>
      </c>
      <c r="D233" s="313" t="str">
        <f ca="1">IFERROR(OFFSET(CalculationsAndCharts!$D$32, B233,0,1,1),"")</f>
        <v/>
      </c>
      <c r="E233" s="314" t="str">
        <f ca="1">IF(B233="","",IFERROR((MATCH(TRUE,OFFSET(CalculationsAndCharts!$Y$33,E232,0, $C$2-E232,1),0)+E232),""))</f>
        <v/>
      </c>
      <c r="F233" s="312" t="str">
        <f ca="1">IFERROR(OFFSET(CalculationsAndCharts!$B$32, E233,0,1,1),"")</f>
        <v/>
      </c>
      <c r="G233" s="313" t="str">
        <f ca="1">IFERROR(OFFSET(CalculationsAndCharts!$D$32, E233,0,1,1),"")</f>
        <v/>
      </c>
      <c r="H233" s="313" t="str">
        <f t="shared" ca="1" si="16"/>
        <v/>
      </c>
      <c r="I233" s="315" t="str">
        <f t="shared" ca="1" si="17"/>
        <v/>
      </c>
      <c r="K233" s="311" t="str">
        <f ca="1">IFERROR(MATCH(TRUE,OFFSET(CalculationsAndCharts!$Z$33,K232,0, $C$2-K232,1),0)+K232,"")</f>
        <v/>
      </c>
      <c r="L233" s="312" t="str">
        <f ca="1">IFERROR(OFFSET(CalculationsAndCharts!$B$32, K233,0,1,1),"")</f>
        <v/>
      </c>
      <c r="M233" s="313" t="str">
        <f ca="1">IFERROR(OFFSET(CalculationsAndCharts!$D$32, K233,0,1,1),"")</f>
        <v/>
      </c>
      <c r="N233" s="314" t="str">
        <f ca="1">IF(K233="","",IFERROR(MATCH(TRUE,OFFSET(CalculationsAndCharts!$AB$33,N232,0, $C$2-N232,1),0)+N232,""))</f>
        <v/>
      </c>
      <c r="O233" s="312" t="str">
        <f ca="1">IFERROR(OFFSET(CalculationsAndCharts!$B$32, N233,0,1,1),"")</f>
        <v/>
      </c>
      <c r="P233" s="313" t="str">
        <f ca="1">IFERROR(OFFSET(CalculationsAndCharts!$D$32, N233,0,1,1),"")</f>
        <v/>
      </c>
      <c r="Q233" s="313" t="str">
        <f t="shared" ca="1" si="18"/>
        <v/>
      </c>
      <c r="R233" s="315" t="str">
        <f t="shared" ca="1" si="19"/>
        <v/>
      </c>
    </row>
    <row r="234" spans="2:18" x14ac:dyDescent="0.25">
      <c r="B234" s="311" t="str">
        <f ca="1">IFERROR(MATCH(TRUE,OFFSET(CalculationsAndCharts!$W$33,B233,0, $C$2-B233,1),0)+B233,"")</f>
        <v/>
      </c>
      <c r="C234" s="312" t="str">
        <f ca="1">IFERROR(OFFSET(CalculationsAndCharts!$B$32, B234,0,1,1),"")</f>
        <v/>
      </c>
      <c r="D234" s="313" t="str">
        <f ca="1">IFERROR(OFFSET(CalculationsAndCharts!$D$32, B234,0,1,1),"")</f>
        <v/>
      </c>
      <c r="E234" s="314" t="str">
        <f ca="1">IF(B234="","",IFERROR((MATCH(TRUE,OFFSET(CalculationsAndCharts!$Y$33,E233,0, $C$2-E233,1),0)+E233),""))</f>
        <v/>
      </c>
      <c r="F234" s="312" t="str">
        <f ca="1">IFERROR(OFFSET(CalculationsAndCharts!$B$32, E234,0,1,1),"")</f>
        <v/>
      </c>
      <c r="G234" s="313" t="str">
        <f ca="1">IFERROR(OFFSET(CalculationsAndCharts!$D$32, E234,0,1,1),"")</f>
        <v/>
      </c>
      <c r="H234" s="313" t="str">
        <f t="shared" ca="1" si="16"/>
        <v/>
      </c>
      <c r="I234" s="315" t="str">
        <f t="shared" ca="1" si="17"/>
        <v/>
      </c>
      <c r="K234" s="311" t="str">
        <f ca="1">IFERROR(MATCH(TRUE,OFFSET(CalculationsAndCharts!$Z$33,K233,0, $C$2-K233,1),0)+K233,"")</f>
        <v/>
      </c>
      <c r="L234" s="312" t="str">
        <f ca="1">IFERROR(OFFSET(CalculationsAndCharts!$B$32, K234,0,1,1),"")</f>
        <v/>
      </c>
      <c r="M234" s="313" t="str">
        <f ca="1">IFERROR(OFFSET(CalculationsAndCharts!$D$32, K234,0,1,1),"")</f>
        <v/>
      </c>
      <c r="N234" s="314" t="str">
        <f ca="1">IF(K234="","",IFERROR(MATCH(TRUE,OFFSET(CalculationsAndCharts!$AB$33,N233,0, $C$2-N233,1),0)+N233,""))</f>
        <v/>
      </c>
      <c r="O234" s="312" t="str">
        <f ca="1">IFERROR(OFFSET(CalculationsAndCharts!$B$32, N234,0,1,1),"")</f>
        <v/>
      </c>
      <c r="P234" s="313" t="str">
        <f ca="1">IFERROR(OFFSET(CalculationsAndCharts!$D$32, N234,0,1,1),"")</f>
        <v/>
      </c>
      <c r="Q234" s="313" t="str">
        <f t="shared" ca="1" si="18"/>
        <v/>
      </c>
      <c r="R234" s="315" t="str">
        <f t="shared" ca="1" si="19"/>
        <v/>
      </c>
    </row>
    <row r="235" spans="2:18" x14ac:dyDescent="0.25">
      <c r="B235" s="311" t="str">
        <f ca="1">IFERROR(MATCH(TRUE,OFFSET(CalculationsAndCharts!$W$33,B234,0, $C$2-B234,1),0)+B234,"")</f>
        <v/>
      </c>
      <c r="C235" s="312" t="str">
        <f ca="1">IFERROR(OFFSET(CalculationsAndCharts!$B$32, B235,0,1,1),"")</f>
        <v/>
      </c>
      <c r="D235" s="313" t="str">
        <f ca="1">IFERROR(OFFSET(CalculationsAndCharts!$D$32, B235,0,1,1),"")</f>
        <v/>
      </c>
      <c r="E235" s="314" t="str">
        <f ca="1">IF(B235="","",IFERROR((MATCH(TRUE,OFFSET(CalculationsAndCharts!$Y$33,E234,0, $C$2-E234,1),0)+E234),""))</f>
        <v/>
      </c>
      <c r="F235" s="312" t="str">
        <f ca="1">IFERROR(OFFSET(CalculationsAndCharts!$B$32, E235,0,1,1),"")</f>
        <v/>
      </c>
      <c r="G235" s="313" t="str">
        <f ca="1">IFERROR(OFFSET(CalculationsAndCharts!$D$32, E235,0,1,1),"")</f>
        <v/>
      </c>
      <c r="H235" s="313" t="str">
        <f t="shared" ca="1" si="16"/>
        <v/>
      </c>
      <c r="I235" s="315" t="str">
        <f t="shared" ca="1" si="17"/>
        <v/>
      </c>
      <c r="K235" s="311" t="str">
        <f ca="1">IFERROR(MATCH(TRUE,OFFSET(CalculationsAndCharts!$Z$33,K234,0, $C$2-K234,1),0)+K234,"")</f>
        <v/>
      </c>
      <c r="L235" s="312" t="str">
        <f ca="1">IFERROR(OFFSET(CalculationsAndCharts!$B$32, K235,0,1,1),"")</f>
        <v/>
      </c>
      <c r="M235" s="313" t="str">
        <f ca="1">IFERROR(OFFSET(CalculationsAndCharts!$D$32, K235,0,1,1),"")</f>
        <v/>
      </c>
      <c r="N235" s="314" t="str">
        <f ca="1">IF(K235="","",IFERROR(MATCH(TRUE,OFFSET(CalculationsAndCharts!$AB$33,N234,0, $C$2-N234,1),0)+N234,""))</f>
        <v/>
      </c>
      <c r="O235" s="312" t="str">
        <f ca="1">IFERROR(OFFSET(CalculationsAndCharts!$B$32, N235,0,1,1),"")</f>
        <v/>
      </c>
      <c r="P235" s="313" t="str">
        <f ca="1">IFERROR(OFFSET(CalculationsAndCharts!$D$32, N235,0,1,1),"")</f>
        <v/>
      </c>
      <c r="Q235" s="313" t="str">
        <f t="shared" ca="1" si="18"/>
        <v/>
      </c>
      <c r="R235" s="315" t="str">
        <f t="shared" ca="1" si="19"/>
        <v/>
      </c>
    </row>
    <row r="236" spans="2:18" x14ac:dyDescent="0.25">
      <c r="B236" s="311" t="str">
        <f ca="1">IFERROR(MATCH(TRUE,OFFSET(CalculationsAndCharts!$W$33,B235,0, $C$2-B235,1),0)+B235,"")</f>
        <v/>
      </c>
      <c r="C236" s="312" t="str">
        <f ca="1">IFERROR(OFFSET(CalculationsAndCharts!$B$32, B236,0,1,1),"")</f>
        <v/>
      </c>
      <c r="D236" s="313" t="str">
        <f ca="1">IFERROR(OFFSET(CalculationsAndCharts!$D$32, B236,0,1,1),"")</f>
        <v/>
      </c>
      <c r="E236" s="314" t="str">
        <f ca="1">IF(B236="","",IFERROR((MATCH(TRUE,OFFSET(CalculationsAndCharts!$Y$33,E235,0, $C$2-E235,1),0)+E235),""))</f>
        <v/>
      </c>
      <c r="F236" s="312" t="str">
        <f ca="1">IFERROR(OFFSET(CalculationsAndCharts!$B$32, E236,0,1,1),"")</f>
        <v/>
      </c>
      <c r="G236" s="313" t="str">
        <f ca="1">IFERROR(OFFSET(CalculationsAndCharts!$D$32, E236,0,1,1),"")</f>
        <v/>
      </c>
      <c r="H236" s="313" t="str">
        <f t="shared" ca="1" si="16"/>
        <v/>
      </c>
      <c r="I236" s="315" t="str">
        <f t="shared" ca="1" si="17"/>
        <v/>
      </c>
      <c r="K236" s="311" t="str">
        <f ca="1">IFERROR(MATCH(TRUE,OFFSET(CalculationsAndCharts!$Z$33,K235,0, $C$2-K235,1),0)+K235,"")</f>
        <v/>
      </c>
      <c r="L236" s="312" t="str">
        <f ca="1">IFERROR(OFFSET(CalculationsAndCharts!$B$32, K236,0,1,1),"")</f>
        <v/>
      </c>
      <c r="M236" s="313" t="str">
        <f ca="1">IFERROR(OFFSET(CalculationsAndCharts!$D$32, K236,0,1,1),"")</f>
        <v/>
      </c>
      <c r="N236" s="314" t="str">
        <f ca="1">IF(K236="","",IFERROR(MATCH(TRUE,OFFSET(CalculationsAndCharts!$AB$33,N235,0, $C$2-N235,1),0)+N235,""))</f>
        <v/>
      </c>
      <c r="O236" s="312" t="str">
        <f ca="1">IFERROR(OFFSET(CalculationsAndCharts!$B$32, N236,0,1,1),"")</f>
        <v/>
      </c>
      <c r="P236" s="313" t="str">
        <f ca="1">IFERROR(OFFSET(CalculationsAndCharts!$D$32, N236,0,1,1),"")</f>
        <v/>
      </c>
      <c r="Q236" s="313" t="str">
        <f t="shared" ca="1" si="18"/>
        <v/>
      </c>
      <c r="R236" s="315" t="str">
        <f t="shared" ca="1" si="19"/>
        <v/>
      </c>
    </row>
    <row r="237" spans="2:18" x14ac:dyDescent="0.25">
      <c r="B237" s="311" t="str">
        <f ca="1">IFERROR(MATCH(TRUE,OFFSET(CalculationsAndCharts!$W$33,B236,0, $C$2-B236,1),0)+B236,"")</f>
        <v/>
      </c>
      <c r="C237" s="312" t="str">
        <f ca="1">IFERROR(OFFSET(CalculationsAndCharts!$B$32, B237,0,1,1),"")</f>
        <v/>
      </c>
      <c r="D237" s="313" t="str">
        <f ca="1">IFERROR(OFFSET(CalculationsAndCharts!$D$32, B237,0,1,1),"")</f>
        <v/>
      </c>
      <c r="E237" s="314" t="str">
        <f ca="1">IF(B237="","",IFERROR((MATCH(TRUE,OFFSET(CalculationsAndCharts!$Y$33,E236,0, $C$2-E236,1),0)+E236),""))</f>
        <v/>
      </c>
      <c r="F237" s="312" t="str">
        <f ca="1">IFERROR(OFFSET(CalculationsAndCharts!$B$32, E237,0,1,1),"")</f>
        <v/>
      </c>
      <c r="G237" s="313" t="str">
        <f ca="1">IFERROR(OFFSET(CalculationsAndCharts!$D$32, E237,0,1,1),"")</f>
        <v/>
      </c>
      <c r="H237" s="313" t="str">
        <f t="shared" ca="1" si="16"/>
        <v/>
      </c>
      <c r="I237" s="315" t="str">
        <f t="shared" ca="1" si="17"/>
        <v/>
      </c>
      <c r="K237" s="311" t="str">
        <f ca="1">IFERROR(MATCH(TRUE,OFFSET(CalculationsAndCharts!$Z$33,K236,0, $C$2-K236,1),0)+K236,"")</f>
        <v/>
      </c>
      <c r="L237" s="312" t="str">
        <f ca="1">IFERROR(OFFSET(CalculationsAndCharts!$B$32, K237,0,1,1),"")</f>
        <v/>
      </c>
      <c r="M237" s="313" t="str">
        <f ca="1">IFERROR(OFFSET(CalculationsAndCharts!$D$32, K237,0,1,1),"")</f>
        <v/>
      </c>
      <c r="N237" s="314" t="str">
        <f ca="1">IF(K237="","",IFERROR(MATCH(TRUE,OFFSET(CalculationsAndCharts!$AB$33,N236,0, $C$2-N236,1),0)+N236,""))</f>
        <v/>
      </c>
      <c r="O237" s="312" t="str">
        <f ca="1">IFERROR(OFFSET(CalculationsAndCharts!$B$32, N237,0,1,1),"")</f>
        <v/>
      </c>
      <c r="P237" s="313" t="str">
        <f ca="1">IFERROR(OFFSET(CalculationsAndCharts!$D$32, N237,0,1,1),"")</f>
        <v/>
      </c>
      <c r="Q237" s="313" t="str">
        <f t="shared" ca="1" si="18"/>
        <v/>
      </c>
      <c r="R237" s="315" t="str">
        <f t="shared" ca="1" si="19"/>
        <v/>
      </c>
    </row>
    <row r="238" spans="2:18" x14ac:dyDescent="0.25">
      <c r="B238" s="311" t="str">
        <f ca="1">IFERROR(MATCH(TRUE,OFFSET(CalculationsAndCharts!$W$33,B237,0, $C$2-B237,1),0)+B237,"")</f>
        <v/>
      </c>
      <c r="C238" s="312" t="str">
        <f ca="1">IFERROR(OFFSET(CalculationsAndCharts!$B$32, B238,0,1,1),"")</f>
        <v/>
      </c>
      <c r="D238" s="313" t="str">
        <f ca="1">IFERROR(OFFSET(CalculationsAndCharts!$D$32, B238,0,1,1),"")</f>
        <v/>
      </c>
      <c r="E238" s="314" t="str">
        <f ca="1">IF(B238="","",IFERROR((MATCH(TRUE,OFFSET(CalculationsAndCharts!$Y$33,E237,0, $C$2-E237,1),0)+E237),""))</f>
        <v/>
      </c>
      <c r="F238" s="312" t="str">
        <f ca="1">IFERROR(OFFSET(CalculationsAndCharts!$B$32, E238,0,1,1),"")</f>
        <v/>
      </c>
      <c r="G238" s="313" t="str">
        <f ca="1">IFERROR(OFFSET(CalculationsAndCharts!$D$32, E238,0,1,1),"")</f>
        <v/>
      </c>
      <c r="H238" s="313" t="str">
        <f t="shared" ca="1" si="16"/>
        <v/>
      </c>
      <c r="I238" s="315" t="str">
        <f t="shared" ca="1" si="17"/>
        <v/>
      </c>
      <c r="K238" s="311" t="str">
        <f ca="1">IFERROR(MATCH(TRUE,OFFSET(CalculationsAndCharts!$Z$33,K237,0, $C$2-K237,1),0)+K237,"")</f>
        <v/>
      </c>
      <c r="L238" s="312" t="str">
        <f ca="1">IFERROR(OFFSET(CalculationsAndCharts!$B$32, K238,0,1,1),"")</f>
        <v/>
      </c>
      <c r="M238" s="313" t="str">
        <f ca="1">IFERROR(OFFSET(CalculationsAndCharts!$D$32, K238,0,1,1),"")</f>
        <v/>
      </c>
      <c r="N238" s="314" t="str">
        <f ca="1">IF(K238="","",IFERROR(MATCH(TRUE,OFFSET(CalculationsAndCharts!$AB$33,N237,0, $C$2-N237,1),0)+N237,""))</f>
        <v/>
      </c>
      <c r="O238" s="312" t="str">
        <f ca="1">IFERROR(OFFSET(CalculationsAndCharts!$B$32, N238,0,1,1),"")</f>
        <v/>
      </c>
      <c r="P238" s="313" t="str">
        <f ca="1">IFERROR(OFFSET(CalculationsAndCharts!$D$32, N238,0,1,1),"")</f>
        <v/>
      </c>
      <c r="Q238" s="313" t="str">
        <f t="shared" ca="1" si="18"/>
        <v/>
      </c>
      <c r="R238" s="315" t="str">
        <f t="shared" ca="1" si="19"/>
        <v/>
      </c>
    </row>
    <row r="239" spans="2:18" x14ac:dyDescent="0.25">
      <c r="B239" s="311" t="str">
        <f ca="1">IFERROR(MATCH(TRUE,OFFSET(CalculationsAndCharts!$W$33,B238,0, $C$2-B238,1),0)+B238,"")</f>
        <v/>
      </c>
      <c r="C239" s="312" t="str">
        <f ca="1">IFERROR(OFFSET(CalculationsAndCharts!$B$32, B239,0,1,1),"")</f>
        <v/>
      </c>
      <c r="D239" s="313" t="str">
        <f ca="1">IFERROR(OFFSET(CalculationsAndCharts!$D$32, B239,0,1,1),"")</f>
        <v/>
      </c>
      <c r="E239" s="314" t="str">
        <f ca="1">IF(B239="","",IFERROR((MATCH(TRUE,OFFSET(CalculationsAndCharts!$Y$33,E238,0, $C$2-E238,1),0)+E238),""))</f>
        <v/>
      </c>
      <c r="F239" s="312" t="str">
        <f ca="1">IFERROR(OFFSET(CalculationsAndCharts!$B$32, E239,0,1,1),"")</f>
        <v/>
      </c>
      <c r="G239" s="313" t="str">
        <f ca="1">IFERROR(OFFSET(CalculationsAndCharts!$D$32, E239,0,1,1),"")</f>
        <v/>
      </c>
      <c r="H239" s="313" t="str">
        <f t="shared" ca="1" si="16"/>
        <v/>
      </c>
      <c r="I239" s="315" t="str">
        <f t="shared" ca="1" si="17"/>
        <v/>
      </c>
      <c r="K239" s="311" t="str">
        <f ca="1">IFERROR(MATCH(TRUE,OFFSET(CalculationsAndCharts!$Z$33,K238,0, $C$2-K238,1),0)+K238,"")</f>
        <v/>
      </c>
      <c r="L239" s="312" t="str">
        <f ca="1">IFERROR(OFFSET(CalculationsAndCharts!$B$32, K239,0,1,1),"")</f>
        <v/>
      </c>
      <c r="M239" s="313" t="str">
        <f ca="1">IFERROR(OFFSET(CalculationsAndCharts!$D$32, K239,0,1,1),"")</f>
        <v/>
      </c>
      <c r="N239" s="314" t="str">
        <f ca="1">IF(K239="","",IFERROR(MATCH(TRUE,OFFSET(CalculationsAndCharts!$AB$33,N238,0, $C$2-N238,1),0)+N238,""))</f>
        <v/>
      </c>
      <c r="O239" s="312" t="str">
        <f ca="1">IFERROR(OFFSET(CalculationsAndCharts!$B$32, N239,0,1,1),"")</f>
        <v/>
      </c>
      <c r="P239" s="313" t="str">
        <f ca="1">IFERROR(OFFSET(CalculationsAndCharts!$D$32, N239,0,1,1),"")</f>
        <v/>
      </c>
      <c r="Q239" s="313" t="str">
        <f t="shared" ca="1" si="18"/>
        <v/>
      </c>
      <c r="R239" s="315" t="str">
        <f t="shared" ca="1" si="19"/>
        <v/>
      </c>
    </row>
    <row r="240" spans="2:18" x14ac:dyDescent="0.25">
      <c r="B240" s="311" t="str">
        <f ca="1">IFERROR(MATCH(TRUE,OFFSET(CalculationsAndCharts!$W$33,B239,0, $C$2-B239,1),0)+B239,"")</f>
        <v/>
      </c>
      <c r="C240" s="312" t="str">
        <f ca="1">IFERROR(OFFSET(CalculationsAndCharts!$B$32, B240,0,1,1),"")</f>
        <v/>
      </c>
      <c r="D240" s="313" t="str">
        <f ca="1">IFERROR(OFFSET(CalculationsAndCharts!$D$32, B240,0,1,1),"")</f>
        <v/>
      </c>
      <c r="E240" s="314" t="str">
        <f ca="1">IF(B240="","",IFERROR((MATCH(TRUE,OFFSET(CalculationsAndCharts!$Y$33,E239,0, $C$2-E239,1),0)+E239),""))</f>
        <v/>
      </c>
      <c r="F240" s="312" t="str">
        <f ca="1">IFERROR(OFFSET(CalculationsAndCharts!$B$32, E240,0,1,1),"")</f>
        <v/>
      </c>
      <c r="G240" s="313" t="str">
        <f ca="1">IFERROR(OFFSET(CalculationsAndCharts!$D$32, E240,0,1,1),"")</f>
        <v/>
      </c>
      <c r="H240" s="313" t="str">
        <f t="shared" ca="1" si="16"/>
        <v/>
      </c>
      <c r="I240" s="315" t="str">
        <f t="shared" ca="1" si="17"/>
        <v/>
      </c>
      <c r="K240" s="311" t="str">
        <f ca="1">IFERROR(MATCH(TRUE,OFFSET(CalculationsAndCharts!$Z$33,K239,0, $C$2-K239,1),0)+K239,"")</f>
        <v/>
      </c>
      <c r="L240" s="312" t="str">
        <f ca="1">IFERROR(OFFSET(CalculationsAndCharts!$B$32, K240,0,1,1),"")</f>
        <v/>
      </c>
      <c r="M240" s="313" t="str">
        <f ca="1">IFERROR(OFFSET(CalculationsAndCharts!$D$32, K240,0,1,1),"")</f>
        <v/>
      </c>
      <c r="N240" s="314" t="str">
        <f ca="1">IF(K240="","",IFERROR(MATCH(TRUE,OFFSET(CalculationsAndCharts!$AB$33,N239,0, $C$2-N239,1),0)+N239,""))</f>
        <v/>
      </c>
      <c r="O240" s="312" t="str">
        <f ca="1">IFERROR(OFFSET(CalculationsAndCharts!$B$32, N240,0,1,1),"")</f>
        <v/>
      </c>
      <c r="P240" s="313" t="str">
        <f ca="1">IFERROR(OFFSET(CalculationsAndCharts!$D$32, N240,0,1,1),"")</f>
        <v/>
      </c>
      <c r="Q240" s="313" t="str">
        <f t="shared" ca="1" si="18"/>
        <v/>
      </c>
      <c r="R240" s="315" t="str">
        <f t="shared" ca="1" si="19"/>
        <v/>
      </c>
    </row>
    <row r="241" spans="2:18" x14ac:dyDescent="0.25">
      <c r="B241" s="311" t="str">
        <f ca="1">IFERROR(MATCH(TRUE,OFFSET(CalculationsAndCharts!$W$33,B240,0, $C$2-B240,1),0)+B240,"")</f>
        <v/>
      </c>
      <c r="C241" s="312" t="str">
        <f ca="1">IFERROR(OFFSET(CalculationsAndCharts!$B$32, B241,0,1,1),"")</f>
        <v/>
      </c>
      <c r="D241" s="313" t="str">
        <f ca="1">IFERROR(OFFSET(CalculationsAndCharts!$D$32, B241,0,1,1),"")</f>
        <v/>
      </c>
      <c r="E241" s="314" t="str">
        <f ca="1">IF(B241="","",IFERROR((MATCH(TRUE,OFFSET(CalculationsAndCharts!$Y$33,E240,0, $C$2-E240,1),0)+E240),""))</f>
        <v/>
      </c>
      <c r="F241" s="312" t="str">
        <f ca="1">IFERROR(OFFSET(CalculationsAndCharts!$B$32, E241,0,1,1),"")</f>
        <v/>
      </c>
      <c r="G241" s="313" t="str">
        <f ca="1">IFERROR(OFFSET(CalculationsAndCharts!$D$32, E241,0,1,1),"")</f>
        <v/>
      </c>
      <c r="H241" s="313" t="str">
        <f t="shared" ca="1" si="16"/>
        <v/>
      </c>
      <c r="I241" s="315" t="str">
        <f t="shared" ca="1" si="17"/>
        <v/>
      </c>
      <c r="K241" s="311" t="str">
        <f ca="1">IFERROR(MATCH(TRUE,OFFSET(CalculationsAndCharts!$Z$33,K240,0, $C$2-K240,1),0)+K240,"")</f>
        <v/>
      </c>
      <c r="L241" s="312" t="str">
        <f ca="1">IFERROR(OFFSET(CalculationsAndCharts!$B$32, K241,0,1,1),"")</f>
        <v/>
      </c>
      <c r="M241" s="313" t="str">
        <f ca="1">IFERROR(OFFSET(CalculationsAndCharts!$D$32, K241,0,1,1),"")</f>
        <v/>
      </c>
      <c r="N241" s="314" t="str">
        <f ca="1">IF(K241="","",IFERROR(MATCH(TRUE,OFFSET(CalculationsAndCharts!$AB$33,N240,0, $C$2-N240,1),0)+N240,""))</f>
        <v/>
      </c>
      <c r="O241" s="312" t="str">
        <f ca="1">IFERROR(OFFSET(CalculationsAndCharts!$B$32, N241,0,1,1),"")</f>
        <v/>
      </c>
      <c r="P241" s="313" t="str">
        <f ca="1">IFERROR(OFFSET(CalculationsAndCharts!$D$32, N241,0,1,1),"")</f>
        <v/>
      </c>
      <c r="Q241" s="313" t="str">
        <f t="shared" ca="1" si="18"/>
        <v/>
      </c>
      <c r="R241" s="315" t="str">
        <f t="shared" ca="1" si="19"/>
        <v/>
      </c>
    </row>
    <row r="242" spans="2:18" x14ac:dyDescent="0.25">
      <c r="B242" s="311" t="str">
        <f ca="1">IFERROR(MATCH(TRUE,OFFSET(CalculationsAndCharts!$W$33,B241,0, $C$2-B241,1),0)+B241,"")</f>
        <v/>
      </c>
      <c r="C242" s="312" t="str">
        <f ca="1">IFERROR(OFFSET(CalculationsAndCharts!$B$32, B242,0,1,1),"")</f>
        <v/>
      </c>
      <c r="D242" s="313" t="str">
        <f ca="1">IFERROR(OFFSET(CalculationsAndCharts!$D$32, B242,0,1,1),"")</f>
        <v/>
      </c>
      <c r="E242" s="314" t="str">
        <f ca="1">IF(B242="","",IFERROR((MATCH(TRUE,OFFSET(CalculationsAndCharts!$Y$33,E241,0, $C$2-E241,1),0)+E241),""))</f>
        <v/>
      </c>
      <c r="F242" s="312" t="str">
        <f ca="1">IFERROR(OFFSET(CalculationsAndCharts!$B$32, E242,0,1,1),"")</f>
        <v/>
      </c>
      <c r="G242" s="313" t="str">
        <f ca="1">IFERROR(OFFSET(CalculationsAndCharts!$D$32, E242,0,1,1),"")</f>
        <v/>
      </c>
      <c r="H242" s="313" t="str">
        <f t="shared" ca="1" si="16"/>
        <v/>
      </c>
      <c r="I242" s="315" t="str">
        <f t="shared" ca="1" si="17"/>
        <v/>
      </c>
      <c r="K242" s="311" t="str">
        <f ca="1">IFERROR(MATCH(TRUE,OFFSET(CalculationsAndCharts!$Z$33,K241,0, $C$2-K241,1),0)+K241,"")</f>
        <v/>
      </c>
      <c r="L242" s="312" t="str">
        <f ca="1">IFERROR(OFFSET(CalculationsAndCharts!$B$32, K242,0,1,1),"")</f>
        <v/>
      </c>
      <c r="M242" s="313" t="str">
        <f ca="1">IFERROR(OFFSET(CalculationsAndCharts!$D$32, K242,0,1,1),"")</f>
        <v/>
      </c>
      <c r="N242" s="314" t="str">
        <f ca="1">IF(K242="","",IFERROR(MATCH(TRUE,OFFSET(CalculationsAndCharts!$AB$33,N241,0, $C$2-N241,1),0)+N241,""))</f>
        <v/>
      </c>
      <c r="O242" s="312" t="str">
        <f ca="1">IFERROR(OFFSET(CalculationsAndCharts!$B$32, N242,0,1,1),"")</f>
        <v/>
      </c>
      <c r="P242" s="313" t="str">
        <f ca="1">IFERROR(OFFSET(CalculationsAndCharts!$D$32, N242,0,1,1),"")</f>
        <v/>
      </c>
      <c r="Q242" s="313" t="str">
        <f t="shared" ca="1" si="18"/>
        <v/>
      </c>
      <c r="R242" s="315" t="str">
        <f t="shared" ca="1" si="19"/>
        <v/>
      </c>
    </row>
    <row r="243" spans="2:18" x14ac:dyDescent="0.25">
      <c r="B243" s="311" t="str">
        <f ca="1">IFERROR(MATCH(TRUE,OFFSET(CalculationsAndCharts!$W$33,B242,0, $C$2-B242,1),0)+B242,"")</f>
        <v/>
      </c>
      <c r="C243" s="312" t="str">
        <f ca="1">IFERROR(OFFSET(CalculationsAndCharts!$B$32, B243,0,1,1),"")</f>
        <v/>
      </c>
      <c r="D243" s="313" t="str">
        <f ca="1">IFERROR(OFFSET(CalculationsAndCharts!$D$32, B243,0,1,1),"")</f>
        <v/>
      </c>
      <c r="E243" s="314" t="str">
        <f ca="1">IF(B243="","",IFERROR((MATCH(TRUE,OFFSET(CalculationsAndCharts!$Y$33,E242,0, $C$2-E242,1),0)+E242),""))</f>
        <v/>
      </c>
      <c r="F243" s="312" t="str">
        <f ca="1">IFERROR(OFFSET(CalculationsAndCharts!$B$32, E243,0,1,1),"")</f>
        <v/>
      </c>
      <c r="G243" s="313" t="str">
        <f ca="1">IFERROR(OFFSET(CalculationsAndCharts!$D$32, E243,0,1,1),"")</f>
        <v/>
      </c>
      <c r="H243" s="313" t="str">
        <f t="shared" ca="1" si="16"/>
        <v/>
      </c>
      <c r="I243" s="315" t="str">
        <f t="shared" ca="1" si="17"/>
        <v/>
      </c>
      <c r="K243" s="311" t="str">
        <f ca="1">IFERROR(MATCH(TRUE,OFFSET(CalculationsAndCharts!$Z$33,K242,0, $C$2-K242,1),0)+K242,"")</f>
        <v/>
      </c>
      <c r="L243" s="312" t="str">
        <f ca="1">IFERROR(OFFSET(CalculationsAndCharts!$B$32, K243,0,1,1),"")</f>
        <v/>
      </c>
      <c r="M243" s="313" t="str">
        <f ca="1">IFERROR(OFFSET(CalculationsAndCharts!$D$32, K243,0,1,1),"")</f>
        <v/>
      </c>
      <c r="N243" s="314" t="str">
        <f ca="1">IF(K243="","",IFERROR(MATCH(TRUE,OFFSET(CalculationsAndCharts!$AB$33,N242,0, $C$2-N242,1),0)+N242,""))</f>
        <v/>
      </c>
      <c r="O243" s="312" t="str">
        <f ca="1">IFERROR(OFFSET(CalculationsAndCharts!$B$32, N243,0,1,1),"")</f>
        <v/>
      </c>
      <c r="P243" s="313" t="str">
        <f ca="1">IFERROR(OFFSET(CalculationsAndCharts!$D$32, N243,0,1,1),"")</f>
        <v/>
      </c>
      <c r="Q243" s="313" t="str">
        <f t="shared" ca="1" si="18"/>
        <v/>
      </c>
      <c r="R243" s="315" t="str">
        <f t="shared" ca="1" si="19"/>
        <v/>
      </c>
    </row>
    <row r="244" spans="2:18" x14ac:dyDescent="0.25">
      <c r="B244" s="311" t="str">
        <f ca="1">IFERROR(MATCH(TRUE,OFFSET(CalculationsAndCharts!$W$33,B243,0, $C$2-B243,1),0)+B243,"")</f>
        <v/>
      </c>
      <c r="C244" s="312" t="str">
        <f ca="1">IFERROR(OFFSET(CalculationsAndCharts!$B$32, B244,0,1,1),"")</f>
        <v/>
      </c>
      <c r="D244" s="313" t="str">
        <f ca="1">IFERROR(OFFSET(CalculationsAndCharts!$D$32, B244,0,1,1),"")</f>
        <v/>
      </c>
      <c r="E244" s="314" t="str">
        <f ca="1">IF(B244="","",IFERROR((MATCH(TRUE,OFFSET(CalculationsAndCharts!$Y$33,E243,0, $C$2-E243,1),0)+E243),""))</f>
        <v/>
      </c>
      <c r="F244" s="312" t="str">
        <f ca="1">IFERROR(OFFSET(CalculationsAndCharts!$B$32, E244,0,1,1),"")</f>
        <v/>
      </c>
      <c r="G244" s="313" t="str">
        <f ca="1">IFERROR(OFFSET(CalculationsAndCharts!$D$32, E244,0,1,1),"")</f>
        <v/>
      </c>
      <c r="H244" s="313" t="str">
        <f t="shared" ca="1" si="16"/>
        <v/>
      </c>
      <c r="I244" s="315" t="str">
        <f t="shared" ca="1" si="17"/>
        <v/>
      </c>
      <c r="K244" s="311" t="str">
        <f ca="1">IFERROR(MATCH(TRUE,OFFSET(CalculationsAndCharts!$Z$33,K243,0, $C$2-K243,1),0)+K243,"")</f>
        <v/>
      </c>
      <c r="L244" s="312" t="str">
        <f ca="1">IFERROR(OFFSET(CalculationsAndCharts!$B$32, K244,0,1,1),"")</f>
        <v/>
      </c>
      <c r="M244" s="313" t="str">
        <f ca="1">IFERROR(OFFSET(CalculationsAndCharts!$D$32, K244,0,1,1),"")</f>
        <v/>
      </c>
      <c r="N244" s="314" t="str">
        <f ca="1">IF(K244="","",IFERROR(MATCH(TRUE,OFFSET(CalculationsAndCharts!$AB$33,N243,0, $C$2-N243,1),0)+N243,""))</f>
        <v/>
      </c>
      <c r="O244" s="312" t="str">
        <f ca="1">IFERROR(OFFSET(CalculationsAndCharts!$B$32, N244,0,1,1),"")</f>
        <v/>
      </c>
      <c r="P244" s="313" t="str">
        <f ca="1">IFERROR(OFFSET(CalculationsAndCharts!$D$32, N244,0,1,1),"")</f>
        <v/>
      </c>
      <c r="Q244" s="313" t="str">
        <f t="shared" ca="1" si="18"/>
        <v/>
      </c>
      <c r="R244" s="315" t="str">
        <f t="shared" ca="1" si="19"/>
        <v/>
      </c>
    </row>
    <row r="245" spans="2:18" x14ac:dyDescent="0.25">
      <c r="B245" s="311" t="str">
        <f ca="1">IFERROR(MATCH(TRUE,OFFSET(CalculationsAndCharts!$W$33,B244,0, $C$2-B244,1),0)+B244,"")</f>
        <v/>
      </c>
      <c r="C245" s="312" t="str">
        <f ca="1">IFERROR(OFFSET(CalculationsAndCharts!$B$32, B245,0,1,1),"")</f>
        <v/>
      </c>
      <c r="D245" s="313" t="str">
        <f ca="1">IFERROR(OFFSET(CalculationsAndCharts!$D$32, B245,0,1,1),"")</f>
        <v/>
      </c>
      <c r="E245" s="314" t="str">
        <f ca="1">IF(B245="","",IFERROR((MATCH(TRUE,OFFSET(CalculationsAndCharts!$Y$33,E244,0, $C$2-E244,1),0)+E244),""))</f>
        <v/>
      </c>
      <c r="F245" s="312" t="str">
        <f ca="1">IFERROR(OFFSET(CalculationsAndCharts!$B$32, E245,0,1,1),"")</f>
        <v/>
      </c>
      <c r="G245" s="313" t="str">
        <f ca="1">IFERROR(OFFSET(CalculationsAndCharts!$D$32, E245,0,1,1),"")</f>
        <v/>
      </c>
      <c r="H245" s="313" t="str">
        <f t="shared" ca="1" si="16"/>
        <v/>
      </c>
      <c r="I245" s="315" t="str">
        <f t="shared" ca="1" si="17"/>
        <v/>
      </c>
      <c r="K245" s="311" t="str">
        <f ca="1">IFERROR(MATCH(TRUE,OFFSET(CalculationsAndCharts!$Z$33,K244,0, $C$2-K244,1),0)+K244,"")</f>
        <v/>
      </c>
      <c r="L245" s="312" t="str">
        <f ca="1">IFERROR(OFFSET(CalculationsAndCharts!$B$32, K245,0,1,1),"")</f>
        <v/>
      </c>
      <c r="M245" s="313" t="str">
        <f ca="1">IFERROR(OFFSET(CalculationsAndCharts!$D$32, K245,0,1,1),"")</f>
        <v/>
      </c>
      <c r="N245" s="314" t="str">
        <f ca="1">IF(K245="","",IFERROR(MATCH(TRUE,OFFSET(CalculationsAndCharts!$AB$33,N244,0, $C$2-N244,1),0)+N244,""))</f>
        <v/>
      </c>
      <c r="O245" s="312" t="str">
        <f ca="1">IFERROR(OFFSET(CalculationsAndCharts!$B$32, N245,0,1,1),"")</f>
        <v/>
      </c>
      <c r="P245" s="313" t="str">
        <f ca="1">IFERROR(OFFSET(CalculationsAndCharts!$D$32, N245,0,1,1),"")</f>
        <v/>
      </c>
      <c r="Q245" s="313" t="str">
        <f t="shared" ca="1" si="18"/>
        <v/>
      </c>
      <c r="R245" s="315" t="str">
        <f t="shared" ca="1" si="19"/>
        <v/>
      </c>
    </row>
    <row r="246" spans="2:18" x14ac:dyDescent="0.25">
      <c r="B246" s="311" t="str">
        <f ca="1">IFERROR(MATCH(TRUE,OFFSET(CalculationsAndCharts!$W$33,B245,0, $C$2-B245,1),0)+B245,"")</f>
        <v/>
      </c>
      <c r="C246" s="312" t="str">
        <f ca="1">IFERROR(OFFSET(CalculationsAndCharts!$B$32, B246,0,1,1),"")</f>
        <v/>
      </c>
      <c r="D246" s="313" t="str">
        <f ca="1">IFERROR(OFFSET(CalculationsAndCharts!$D$32, B246,0,1,1),"")</f>
        <v/>
      </c>
      <c r="E246" s="314" t="str">
        <f ca="1">IF(B246="","",IFERROR((MATCH(TRUE,OFFSET(CalculationsAndCharts!$Y$33,E245,0, $C$2-E245,1),0)+E245),""))</f>
        <v/>
      </c>
      <c r="F246" s="312" t="str">
        <f ca="1">IFERROR(OFFSET(CalculationsAndCharts!$B$32, E246,0,1,1),"")</f>
        <v/>
      </c>
      <c r="G246" s="313" t="str">
        <f ca="1">IFERROR(OFFSET(CalculationsAndCharts!$D$32, E246,0,1,1),"")</f>
        <v/>
      </c>
      <c r="H246" s="313" t="str">
        <f t="shared" ca="1" si="16"/>
        <v/>
      </c>
      <c r="I246" s="315" t="str">
        <f t="shared" ca="1" si="17"/>
        <v/>
      </c>
      <c r="K246" s="311" t="str">
        <f ca="1">IFERROR(MATCH(TRUE,OFFSET(CalculationsAndCharts!$Z$33,K245,0, $C$2-K245,1),0)+K245,"")</f>
        <v/>
      </c>
      <c r="L246" s="312" t="str">
        <f ca="1">IFERROR(OFFSET(CalculationsAndCharts!$B$32, K246,0,1,1),"")</f>
        <v/>
      </c>
      <c r="M246" s="313" t="str">
        <f ca="1">IFERROR(OFFSET(CalculationsAndCharts!$D$32, K246,0,1,1),"")</f>
        <v/>
      </c>
      <c r="N246" s="314" t="str">
        <f ca="1">IF(K246="","",IFERROR(MATCH(TRUE,OFFSET(CalculationsAndCharts!$AB$33,N245,0, $C$2-N245,1),0)+N245,""))</f>
        <v/>
      </c>
      <c r="O246" s="312" t="str">
        <f ca="1">IFERROR(OFFSET(CalculationsAndCharts!$B$32, N246,0,1,1),"")</f>
        <v/>
      </c>
      <c r="P246" s="313" t="str">
        <f ca="1">IFERROR(OFFSET(CalculationsAndCharts!$D$32, N246,0,1,1),"")</f>
        <v/>
      </c>
      <c r="Q246" s="313" t="str">
        <f t="shared" ca="1" si="18"/>
        <v/>
      </c>
      <c r="R246" s="315" t="str">
        <f t="shared" ca="1" si="19"/>
        <v/>
      </c>
    </row>
    <row r="247" spans="2:18" x14ac:dyDescent="0.25">
      <c r="B247" s="311" t="str">
        <f ca="1">IFERROR(MATCH(TRUE,OFFSET(CalculationsAndCharts!$W$33,B246,0, $C$2-B246,1),0)+B246,"")</f>
        <v/>
      </c>
      <c r="C247" s="312" t="str">
        <f ca="1">IFERROR(OFFSET(CalculationsAndCharts!$B$32, B247,0,1,1),"")</f>
        <v/>
      </c>
      <c r="D247" s="313" t="str">
        <f ca="1">IFERROR(OFFSET(CalculationsAndCharts!$D$32, B247,0,1,1),"")</f>
        <v/>
      </c>
      <c r="E247" s="314" t="str">
        <f ca="1">IF(B247="","",IFERROR((MATCH(TRUE,OFFSET(CalculationsAndCharts!$Y$33,E246,0, $C$2-E246,1),0)+E246),""))</f>
        <v/>
      </c>
      <c r="F247" s="312" t="str">
        <f ca="1">IFERROR(OFFSET(CalculationsAndCharts!$B$32, E247,0,1,1),"")</f>
        <v/>
      </c>
      <c r="G247" s="313" t="str">
        <f ca="1">IFERROR(OFFSET(CalculationsAndCharts!$D$32, E247,0,1,1),"")</f>
        <v/>
      </c>
      <c r="H247" s="313" t="str">
        <f t="shared" ca="1" si="16"/>
        <v/>
      </c>
      <c r="I247" s="315" t="str">
        <f t="shared" ca="1" si="17"/>
        <v/>
      </c>
      <c r="K247" s="311" t="str">
        <f ca="1">IFERROR(MATCH(TRUE,OFFSET(CalculationsAndCharts!$Z$33,K246,0, $C$2-K246,1),0)+K246,"")</f>
        <v/>
      </c>
      <c r="L247" s="312" t="str">
        <f ca="1">IFERROR(OFFSET(CalculationsAndCharts!$B$32, K247,0,1,1),"")</f>
        <v/>
      </c>
      <c r="M247" s="313" t="str">
        <f ca="1">IFERROR(OFFSET(CalculationsAndCharts!$D$32, K247,0,1,1),"")</f>
        <v/>
      </c>
      <c r="N247" s="314" t="str">
        <f ca="1">IF(K247="","",IFERROR(MATCH(TRUE,OFFSET(CalculationsAndCharts!$AB$33,N246,0, $C$2-N246,1),0)+N246,""))</f>
        <v/>
      </c>
      <c r="O247" s="312" t="str">
        <f ca="1">IFERROR(OFFSET(CalculationsAndCharts!$B$32, N247,0,1,1),"")</f>
        <v/>
      </c>
      <c r="P247" s="313" t="str">
        <f ca="1">IFERROR(OFFSET(CalculationsAndCharts!$D$32, N247,0,1,1),"")</f>
        <v/>
      </c>
      <c r="Q247" s="313" t="str">
        <f t="shared" ca="1" si="18"/>
        <v/>
      </c>
      <c r="R247" s="315" t="str">
        <f t="shared" ca="1" si="19"/>
        <v/>
      </c>
    </row>
    <row r="248" spans="2:18" x14ac:dyDescent="0.25">
      <c r="B248" s="311" t="str">
        <f ca="1">IFERROR(MATCH(TRUE,OFFSET(CalculationsAndCharts!$W$33,B247,0, $C$2-B247,1),0)+B247,"")</f>
        <v/>
      </c>
      <c r="C248" s="312" t="str">
        <f ca="1">IFERROR(OFFSET(CalculationsAndCharts!$B$32, B248,0,1,1),"")</f>
        <v/>
      </c>
      <c r="D248" s="313" t="str">
        <f ca="1">IFERROR(OFFSET(CalculationsAndCharts!$D$32, B248,0,1,1),"")</f>
        <v/>
      </c>
      <c r="E248" s="314" t="str">
        <f ca="1">IF(B248="","",IFERROR((MATCH(TRUE,OFFSET(CalculationsAndCharts!$Y$33,E247,0, $C$2-E247,1),0)+E247),""))</f>
        <v/>
      </c>
      <c r="F248" s="312" t="str">
        <f ca="1">IFERROR(OFFSET(CalculationsAndCharts!$B$32, E248,0,1,1),"")</f>
        <v/>
      </c>
      <c r="G248" s="313" t="str">
        <f ca="1">IFERROR(OFFSET(CalculationsAndCharts!$D$32, E248,0,1,1),"")</f>
        <v/>
      </c>
      <c r="H248" s="313" t="str">
        <f t="shared" ca="1" si="16"/>
        <v/>
      </c>
      <c r="I248" s="315" t="str">
        <f t="shared" ca="1" si="17"/>
        <v/>
      </c>
      <c r="K248" s="311" t="str">
        <f ca="1">IFERROR(MATCH(TRUE,OFFSET(CalculationsAndCharts!$Z$33,K247,0, $C$2-K247,1),0)+K247,"")</f>
        <v/>
      </c>
      <c r="L248" s="312" t="str">
        <f ca="1">IFERROR(OFFSET(CalculationsAndCharts!$B$32, K248,0,1,1),"")</f>
        <v/>
      </c>
      <c r="M248" s="313" t="str">
        <f ca="1">IFERROR(OFFSET(CalculationsAndCharts!$D$32, K248,0,1,1),"")</f>
        <v/>
      </c>
      <c r="N248" s="314" t="str">
        <f ca="1">IF(K248="","",IFERROR(MATCH(TRUE,OFFSET(CalculationsAndCharts!$AB$33,N247,0, $C$2-N247,1),0)+N247,""))</f>
        <v/>
      </c>
      <c r="O248" s="312" t="str">
        <f ca="1">IFERROR(OFFSET(CalculationsAndCharts!$B$32, N248,0,1,1),"")</f>
        <v/>
      </c>
      <c r="P248" s="313" t="str">
        <f ca="1">IFERROR(OFFSET(CalculationsAndCharts!$D$32, N248,0,1,1),"")</f>
        <v/>
      </c>
      <c r="Q248" s="313" t="str">
        <f t="shared" ca="1" si="18"/>
        <v/>
      </c>
      <c r="R248" s="315" t="str">
        <f t="shared" ca="1" si="19"/>
        <v/>
      </c>
    </row>
    <row r="249" spans="2:18" x14ac:dyDescent="0.25">
      <c r="B249" s="311" t="str">
        <f ca="1">IFERROR(MATCH(TRUE,OFFSET(CalculationsAndCharts!$W$33,B248,0, $C$2-B248,1),0)+B248,"")</f>
        <v/>
      </c>
      <c r="C249" s="312" t="str">
        <f ca="1">IFERROR(OFFSET(CalculationsAndCharts!$B$32, B249,0,1,1),"")</f>
        <v/>
      </c>
      <c r="D249" s="313" t="str">
        <f ca="1">IFERROR(OFFSET(CalculationsAndCharts!$D$32, B249,0,1,1),"")</f>
        <v/>
      </c>
      <c r="E249" s="314" t="str">
        <f ca="1">IF(B249="","",IFERROR((MATCH(TRUE,OFFSET(CalculationsAndCharts!$Y$33,E248,0, $C$2-E248,1),0)+E248),""))</f>
        <v/>
      </c>
      <c r="F249" s="312" t="str">
        <f ca="1">IFERROR(OFFSET(CalculationsAndCharts!$B$32, E249,0,1,1),"")</f>
        <v/>
      </c>
      <c r="G249" s="313" t="str">
        <f ca="1">IFERROR(OFFSET(CalculationsAndCharts!$D$32, E249,0,1,1),"")</f>
        <v/>
      </c>
      <c r="H249" s="313" t="str">
        <f t="shared" ca="1" si="16"/>
        <v/>
      </c>
      <c r="I249" s="315" t="str">
        <f t="shared" ca="1" si="17"/>
        <v/>
      </c>
      <c r="K249" s="311" t="str">
        <f ca="1">IFERROR(MATCH(TRUE,OFFSET(CalculationsAndCharts!$Z$33,K248,0, $C$2-K248,1),0)+K248,"")</f>
        <v/>
      </c>
      <c r="L249" s="312" t="str">
        <f ca="1">IFERROR(OFFSET(CalculationsAndCharts!$B$32, K249,0,1,1),"")</f>
        <v/>
      </c>
      <c r="M249" s="313" t="str">
        <f ca="1">IFERROR(OFFSET(CalculationsAndCharts!$D$32, K249,0,1,1),"")</f>
        <v/>
      </c>
      <c r="N249" s="314" t="str">
        <f ca="1">IF(K249="","",IFERROR(MATCH(TRUE,OFFSET(CalculationsAndCharts!$AB$33,N248,0, $C$2-N248,1),0)+N248,""))</f>
        <v/>
      </c>
      <c r="O249" s="312" t="str">
        <f ca="1">IFERROR(OFFSET(CalculationsAndCharts!$B$32, N249,0,1,1),"")</f>
        <v/>
      </c>
      <c r="P249" s="313" t="str">
        <f ca="1">IFERROR(OFFSET(CalculationsAndCharts!$D$32, N249,0,1,1),"")</f>
        <v/>
      </c>
      <c r="Q249" s="313" t="str">
        <f t="shared" ca="1" si="18"/>
        <v/>
      </c>
      <c r="R249" s="315" t="str">
        <f t="shared" ca="1" si="19"/>
        <v/>
      </c>
    </row>
    <row r="250" spans="2:18" x14ac:dyDescent="0.25">
      <c r="B250" s="311" t="str">
        <f ca="1">IFERROR(MATCH(TRUE,OFFSET(CalculationsAndCharts!$W$33,B249,0, $C$2-B249,1),0)+B249,"")</f>
        <v/>
      </c>
      <c r="C250" s="312" t="str">
        <f ca="1">IFERROR(OFFSET(CalculationsAndCharts!$B$32, B250,0,1,1),"")</f>
        <v/>
      </c>
      <c r="D250" s="313" t="str">
        <f ca="1">IFERROR(OFFSET(CalculationsAndCharts!$D$32, B250,0,1,1),"")</f>
        <v/>
      </c>
      <c r="E250" s="314" t="str">
        <f ca="1">IF(B250="","",IFERROR((MATCH(TRUE,OFFSET(CalculationsAndCharts!$Y$33,E249,0, $C$2-E249,1),0)+E249),""))</f>
        <v/>
      </c>
      <c r="F250" s="312" t="str">
        <f ca="1">IFERROR(OFFSET(CalculationsAndCharts!$B$32, E250,0,1,1),"")</f>
        <v/>
      </c>
      <c r="G250" s="313" t="str">
        <f ca="1">IFERROR(OFFSET(CalculationsAndCharts!$D$32, E250,0,1,1),"")</f>
        <v/>
      </c>
      <c r="H250" s="313" t="str">
        <f t="shared" ca="1" si="16"/>
        <v/>
      </c>
      <c r="I250" s="315" t="str">
        <f t="shared" ca="1" si="17"/>
        <v/>
      </c>
      <c r="K250" s="311" t="str">
        <f ca="1">IFERROR(MATCH(TRUE,OFFSET(CalculationsAndCharts!$Z$33,K249,0, $C$2-K249,1),0)+K249,"")</f>
        <v/>
      </c>
      <c r="L250" s="312" t="str">
        <f ca="1">IFERROR(OFFSET(CalculationsAndCharts!$B$32, K250,0,1,1),"")</f>
        <v/>
      </c>
      <c r="M250" s="313" t="str">
        <f ca="1">IFERROR(OFFSET(CalculationsAndCharts!$D$32, K250,0,1,1),"")</f>
        <v/>
      </c>
      <c r="N250" s="314" t="str">
        <f ca="1">IF(K250="","",IFERROR(MATCH(TRUE,OFFSET(CalculationsAndCharts!$AB$33,N249,0, $C$2-N249,1),0)+N249,""))</f>
        <v/>
      </c>
      <c r="O250" s="312" t="str">
        <f ca="1">IFERROR(OFFSET(CalculationsAndCharts!$B$32, N250,0,1,1),"")</f>
        <v/>
      </c>
      <c r="P250" s="313" t="str">
        <f ca="1">IFERROR(OFFSET(CalculationsAndCharts!$D$32, N250,0,1,1),"")</f>
        <v/>
      </c>
      <c r="Q250" s="313" t="str">
        <f t="shared" ca="1" si="18"/>
        <v/>
      </c>
      <c r="R250" s="315" t="str">
        <f t="shared" ca="1" si="19"/>
        <v/>
      </c>
    </row>
    <row r="251" spans="2:18" x14ac:dyDescent="0.25">
      <c r="B251" s="311" t="str">
        <f ca="1">IFERROR(MATCH(TRUE,OFFSET(CalculationsAndCharts!$W$33,B250,0, $C$2-B250,1),0)+B250,"")</f>
        <v/>
      </c>
      <c r="C251" s="312" t="str">
        <f ca="1">IFERROR(OFFSET(CalculationsAndCharts!$B$32, B251,0,1,1),"")</f>
        <v/>
      </c>
      <c r="D251" s="313" t="str">
        <f ca="1">IFERROR(OFFSET(CalculationsAndCharts!$D$32, B251,0,1,1),"")</f>
        <v/>
      </c>
      <c r="E251" s="314" t="str">
        <f ca="1">IF(B251="","",IFERROR((MATCH(TRUE,OFFSET(CalculationsAndCharts!$Y$33,E250,0, $C$2-E250,1),0)+E250),""))</f>
        <v/>
      </c>
      <c r="F251" s="312" t="str">
        <f ca="1">IFERROR(OFFSET(CalculationsAndCharts!$B$32, E251,0,1,1),"")</f>
        <v/>
      </c>
      <c r="G251" s="313" t="str">
        <f ca="1">IFERROR(OFFSET(CalculationsAndCharts!$D$32, E251,0,1,1),"")</f>
        <v/>
      </c>
      <c r="H251" s="313" t="str">
        <f t="shared" ca="1" si="16"/>
        <v/>
      </c>
      <c r="I251" s="315" t="str">
        <f t="shared" ca="1" si="17"/>
        <v/>
      </c>
      <c r="K251" s="311" t="str">
        <f ca="1">IFERROR(MATCH(TRUE,OFFSET(CalculationsAndCharts!$Z$33,K250,0, $C$2-K250,1),0)+K250,"")</f>
        <v/>
      </c>
      <c r="L251" s="312" t="str">
        <f ca="1">IFERROR(OFFSET(CalculationsAndCharts!$B$32, K251,0,1,1),"")</f>
        <v/>
      </c>
      <c r="M251" s="313" t="str">
        <f ca="1">IFERROR(OFFSET(CalculationsAndCharts!$D$32, K251,0,1,1),"")</f>
        <v/>
      </c>
      <c r="N251" s="314" t="str">
        <f ca="1">IF(K251="","",IFERROR(MATCH(TRUE,OFFSET(CalculationsAndCharts!$AB$33,N250,0, $C$2-N250,1),0)+N250,""))</f>
        <v/>
      </c>
      <c r="O251" s="312" t="str">
        <f ca="1">IFERROR(OFFSET(CalculationsAndCharts!$B$32, N251,0,1,1),"")</f>
        <v/>
      </c>
      <c r="P251" s="313" t="str">
        <f ca="1">IFERROR(OFFSET(CalculationsAndCharts!$D$32, N251,0,1,1),"")</f>
        <v/>
      </c>
      <c r="Q251" s="313" t="str">
        <f t="shared" ca="1" si="18"/>
        <v/>
      </c>
      <c r="R251" s="315" t="str">
        <f t="shared" ca="1" si="19"/>
        <v/>
      </c>
    </row>
    <row r="252" spans="2:18" x14ac:dyDescent="0.25">
      <c r="B252" s="311" t="str">
        <f ca="1">IFERROR(MATCH(TRUE,OFFSET(CalculationsAndCharts!$W$33,B251,0, $C$2-B251,1),0)+B251,"")</f>
        <v/>
      </c>
      <c r="C252" s="312" t="str">
        <f ca="1">IFERROR(OFFSET(CalculationsAndCharts!$B$32, B252,0,1,1),"")</f>
        <v/>
      </c>
      <c r="D252" s="313" t="str">
        <f ca="1">IFERROR(OFFSET(CalculationsAndCharts!$D$32, B252,0,1,1),"")</f>
        <v/>
      </c>
      <c r="E252" s="314" t="str">
        <f ca="1">IF(B252="","",IFERROR((MATCH(TRUE,OFFSET(CalculationsAndCharts!$Y$33,E251,0, $C$2-E251,1),0)+E251),""))</f>
        <v/>
      </c>
      <c r="F252" s="312" t="str">
        <f ca="1">IFERROR(OFFSET(CalculationsAndCharts!$B$32, E252,0,1,1),"")</f>
        <v/>
      </c>
      <c r="G252" s="313" t="str">
        <f ca="1">IFERROR(OFFSET(CalculationsAndCharts!$D$32, E252,0,1,1),"")</f>
        <v/>
      </c>
      <c r="H252" s="313" t="str">
        <f t="shared" ca="1" si="16"/>
        <v/>
      </c>
      <c r="I252" s="315" t="str">
        <f t="shared" ca="1" si="17"/>
        <v/>
      </c>
      <c r="K252" s="311" t="str">
        <f ca="1">IFERROR(MATCH(TRUE,OFFSET(CalculationsAndCharts!$Z$33,K251,0, $C$2-K251,1),0)+K251,"")</f>
        <v/>
      </c>
      <c r="L252" s="312" t="str">
        <f ca="1">IFERROR(OFFSET(CalculationsAndCharts!$B$32, K252,0,1,1),"")</f>
        <v/>
      </c>
      <c r="M252" s="313" t="str">
        <f ca="1">IFERROR(OFFSET(CalculationsAndCharts!$D$32, K252,0,1,1),"")</f>
        <v/>
      </c>
      <c r="N252" s="314" t="str">
        <f ca="1">IF(K252="","",IFERROR(MATCH(TRUE,OFFSET(CalculationsAndCharts!$AB$33,N251,0, $C$2-N251,1),0)+N251,""))</f>
        <v/>
      </c>
      <c r="O252" s="312" t="str">
        <f ca="1">IFERROR(OFFSET(CalculationsAndCharts!$B$32, N252,0,1,1),"")</f>
        <v/>
      </c>
      <c r="P252" s="313" t="str">
        <f ca="1">IFERROR(OFFSET(CalculationsAndCharts!$D$32, N252,0,1,1),"")</f>
        <v/>
      </c>
      <c r="Q252" s="313" t="str">
        <f t="shared" ca="1" si="18"/>
        <v/>
      </c>
      <c r="R252" s="315" t="str">
        <f t="shared" ca="1" si="19"/>
        <v/>
      </c>
    </row>
    <row r="253" spans="2:18" x14ac:dyDescent="0.25">
      <c r="B253" s="311" t="str">
        <f ca="1">IFERROR(MATCH(TRUE,OFFSET(CalculationsAndCharts!$W$33,B252,0, $C$2-B252,1),0)+B252,"")</f>
        <v/>
      </c>
      <c r="C253" s="312" t="str">
        <f ca="1">IFERROR(OFFSET(CalculationsAndCharts!$B$32, B253,0,1,1),"")</f>
        <v/>
      </c>
      <c r="D253" s="313" t="str">
        <f ca="1">IFERROR(OFFSET(CalculationsAndCharts!$D$32, B253,0,1,1),"")</f>
        <v/>
      </c>
      <c r="E253" s="314" t="str">
        <f ca="1">IF(B253="","",IFERROR((MATCH(TRUE,OFFSET(CalculationsAndCharts!$Y$33,E252,0, $C$2-E252,1),0)+E252),""))</f>
        <v/>
      </c>
      <c r="F253" s="312" t="str">
        <f ca="1">IFERROR(OFFSET(CalculationsAndCharts!$B$32, E253,0,1,1),"")</f>
        <v/>
      </c>
      <c r="G253" s="313" t="str">
        <f ca="1">IFERROR(OFFSET(CalculationsAndCharts!$D$32, E253,0,1,1),"")</f>
        <v/>
      </c>
      <c r="H253" s="313" t="str">
        <f t="shared" ca="1" si="16"/>
        <v/>
      </c>
      <c r="I253" s="315" t="str">
        <f t="shared" ca="1" si="17"/>
        <v/>
      </c>
      <c r="K253" s="311" t="str">
        <f ca="1">IFERROR(MATCH(TRUE,OFFSET(CalculationsAndCharts!$Z$33,K252,0, $C$2-K252,1),0)+K252,"")</f>
        <v/>
      </c>
      <c r="L253" s="312" t="str">
        <f ca="1">IFERROR(OFFSET(CalculationsAndCharts!$B$32, K253,0,1,1),"")</f>
        <v/>
      </c>
      <c r="M253" s="313" t="str">
        <f ca="1">IFERROR(OFFSET(CalculationsAndCharts!$D$32, K253,0,1,1),"")</f>
        <v/>
      </c>
      <c r="N253" s="314" t="str">
        <f ca="1">IF(K253="","",IFERROR(MATCH(TRUE,OFFSET(CalculationsAndCharts!$AB$33,N252,0, $C$2-N252,1),0)+N252,""))</f>
        <v/>
      </c>
      <c r="O253" s="312" t="str">
        <f ca="1">IFERROR(OFFSET(CalculationsAndCharts!$B$32, N253,0,1,1),"")</f>
        <v/>
      </c>
      <c r="P253" s="313" t="str">
        <f ca="1">IFERROR(OFFSET(CalculationsAndCharts!$D$32, N253,0,1,1),"")</f>
        <v/>
      </c>
      <c r="Q253" s="313" t="str">
        <f t="shared" ca="1" si="18"/>
        <v/>
      </c>
      <c r="R253" s="315" t="str">
        <f t="shared" ca="1" si="19"/>
        <v/>
      </c>
    </row>
    <row r="254" spans="2:18" x14ac:dyDescent="0.25">
      <c r="B254" s="311" t="str">
        <f ca="1">IFERROR(MATCH(TRUE,OFFSET(CalculationsAndCharts!$W$33,B253,0, $C$2-B253,1),0)+B253,"")</f>
        <v/>
      </c>
      <c r="C254" s="312" t="str">
        <f ca="1">IFERROR(OFFSET(CalculationsAndCharts!$B$32, B254,0,1,1),"")</f>
        <v/>
      </c>
      <c r="D254" s="313" t="str">
        <f ca="1">IFERROR(OFFSET(CalculationsAndCharts!$D$32, B254,0,1,1),"")</f>
        <v/>
      </c>
      <c r="E254" s="314" t="str">
        <f ca="1">IF(B254="","",IFERROR((MATCH(TRUE,OFFSET(CalculationsAndCharts!$Y$33,E253,0, $C$2-E253,1),0)+E253),""))</f>
        <v/>
      </c>
      <c r="F254" s="312" t="str">
        <f ca="1">IFERROR(OFFSET(CalculationsAndCharts!$B$32, E254,0,1,1),"")</f>
        <v/>
      </c>
      <c r="G254" s="313" t="str">
        <f ca="1">IFERROR(OFFSET(CalculationsAndCharts!$D$32, E254,0,1,1),"")</f>
        <v/>
      </c>
      <c r="H254" s="313" t="str">
        <f t="shared" ca="1" si="16"/>
        <v/>
      </c>
      <c r="I254" s="315" t="str">
        <f t="shared" ca="1" si="17"/>
        <v/>
      </c>
      <c r="K254" s="311" t="str">
        <f ca="1">IFERROR(MATCH(TRUE,OFFSET(CalculationsAndCharts!$Z$33,K253,0, $C$2-K253,1),0)+K253,"")</f>
        <v/>
      </c>
      <c r="L254" s="312" t="str">
        <f ca="1">IFERROR(OFFSET(CalculationsAndCharts!$B$32, K254,0,1,1),"")</f>
        <v/>
      </c>
      <c r="M254" s="313" t="str">
        <f ca="1">IFERROR(OFFSET(CalculationsAndCharts!$D$32, K254,0,1,1),"")</f>
        <v/>
      </c>
      <c r="N254" s="314" t="str">
        <f ca="1">IF(K254="","",IFERROR(MATCH(TRUE,OFFSET(CalculationsAndCharts!$AB$33,N253,0, $C$2-N253,1),0)+N253,""))</f>
        <v/>
      </c>
      <c r="O254" s="312" t="str">
        <f ca="1">IFERROR(OFFSET(CalculationsAndCharts!$B$32, N254,0,1,1),"")</f>
        <v/>
      </c>
      <c r="P254" s="313" t="str">
        <f ca="1">IFERROR(OFFSET(CalculationsAndCharts!$D$32, N254,0,1,1),"")</f>
        <v/>
      </c>
      <c r="Q254" s="313" t="str">
        <f t="shared" ca="1" si="18"/>
        <v/>
      </c>
      <c r="R254" s="315" t="str">
        <f t="shared" ca="1" si="19"/>
        <v/>
      </c>
    </row>
    <row r="255" spans="2:18" x14ac:dyDescent="0.25">
      <c r="B255" s="311" t="str">
        <f ca="1">IFERROR(MATCH(TRUE,OFFSET(CalculationsAndCharts!$W$33,B254,0, $C$2-B254,1),0)+B254,"")</f>
        <v/>
      </c>
      <c r="C255" s="312" t="str">
        <f ca="1">IFERROR(OFFSET(CalculationsAndCharts!$B$32, B255,0,1,1),"")</f>
        <v/>
      </c>
      <c r="D255" s="313" t="str">
        <f ca="1">IFERROR(OFFSET(CalculationsAndCharts!$D$32, B255,0,1,1),"")</f>
        <v/>
      </c>
      <c r="E255" s="314" t="str">
        <f ca="1">IF(B255="","",IFERROR((MATCH(TRUE,OFFSET(CalculationsAndCharts!$Y$33,E254,0, $C$2-E254,1),0)+E254),""))</f>
        <v/>
      </c>
      <c r="F255" s="312" t="str">
        <f ca="1">IFERROR(OFFSET(CalculationsAndCharts!$B$32, E255,0,1,1),"")</f>
        <v/>
      </c>
      <c r="G255" s="313" t="str">
        <f ca="1">IFERROR(OFFSET(CalculationsAndCharts!$D$32, E255,0,1,1),"")</f>
        <v/>
      </c>
      <c r="H255" s="313" t="str">
        <f t="shared" ca="1" si="16"/>
        <v/>
      </c>
      <c r="I255" s="315" t="str">
        <f t="shared" ca="1" si="17"/>
        <v/>
      </c>
      <c r="K255" s="311" t="str">
        <f ca="1">IFERROR(MATCH(TRUE,OFFSET(CalculationsAndCharts!$Z$33,K254,0, $C$2-K254,1),0)+K254,"")</f>
        <v/>
      </c>
      <c r="L255" s="312" t="str">
        <f ca="1">IFERROR(OFFSET(CalculationsAndCharts!$B$32, K255,0,1,1),"")</f>
        <v/>
      </c>
      <c r="M255" s="313" t="str">
        <f ca="1">IFERROR(OFFSET(CalculationsAndCharts!$D$32, K255,0,1,1),"")</f>
        <v/>
      </c>
      <c r="N255" s="314" t="str">
        <f ca="1">IF(K255="","",IFERROR(MATCH(TRUE,OFFSET(CalculationsAndCharts!$AB$33,N254,0, $C$2-N254,1),0)+N254,""))</f>
        <v/>
      </c>
      <c r="O255" s="312" t="str">
        <f ca="1">IFERROR(OFFSET(CalculationsAndCharts!$B$32, N255,0,1,1),"")</f>
        <v/>
      </c>
      <c r="P255" s="313" t="str">
        <f ca="1">IFERROR(OFFSET(CalculationsAndCharts!$D$32, N255,0,1,1),"")</f>
        <v/>
      </c>
      <c r="Q255" s="313" t="str">
        <f t="shared" ca="1" si="18"/>
        <v/>
      </c>
      <c r="R255" s="315" t="str">
        <f t="shared" ca="1" si="19"/>
        <v/>
      </c>
    </row>
    <row r="256" spans="2:18" x14ac:dyDescent="0.25">
      <c r="B256" s="311" t="str">
        <f ca="1">IFERROR(MATCH(TRUE,OFFSET(CalculationsAndCharts!$W$33,B255,0, $C$2-B255,1),0)+B255,"")</f>
        <v/>
      </c>
      <c r="C256" s="312" t="str">
        <f ca="1">IFERROR(OFFSET(CalculationsAndCharts!$B$32, B256,0,1,1),"")</f>
        <v/>
      </c>
      <c r="D256" s="313" t="str">
        <f ca="1">IFERROR(OFFSET(CalculationsAndCharts!$D$32, B256,0,1,1),"")</f>
        <v/>
      </c>
      <c r="E256" s="314" t="str">
        <f ca="1">IF(B256="","",IFERROR((MATCH(TRUE,OFFSET(CalculationsAndCharts!$Y$33,E255,0, $C$2-E255,1),0)+E255),""))</f>
        <v/>
      </c>
      <c r="F256" s="312" t="str">
        <f ca="1">IFERROR(OFFSET(CalculationsAndCharts!$B$32, E256,0,1,1),"")</f>
        <v/>
      </c>
      <c r="G256" s="313" t="str">
        <f ca="1">IFERROR(OFFSET(CalculationsAndCharts!$D$32, E256,0,1,1),"")</f>
        <v/>
      </c>
      <c r="H256" s="313" t="str">
        <f t="shared" ca="1" si="16"/>
        <v/>
      </c>
      <c r="I256" s="315" t="str">
        <f t="shared" ca="1" si="17"/>
        <v/>
      </c>
      <c r="K256" s="311" t="str">
        <f ca="1">IFERROR(MATCH(TRUE,OFFSET(CalculationsAndCharts!$Z$33,K255,0, $C$2-K255,1),0)+K255,"")</f>
        <v/>
      </c>
      <c r="L256" s="312" t="str">
        <f ca="1">IFERROR(OFFSET(CalculationsAndCharts!$B$32, K256,0,1,1),"")</f>
        <v/>
      </c>
      <c r="M256" s="313" t="str">
        <f ca="1">IFERROR(OFFSET(CalculationsAndCharts!$D$32, K256,0,1,1),"")</f>
        <v/>
      </c>
      <c r="N256" s="314" t="str">
        <f ca="1">IF(K256="","",IFERROR(MATCH(TRUE,OFFSET(CalculationsAndCharts!$AB$33,N255,0, $C$2-N255,1),0)+N255,""))</f>
        <v/>
      </c>
      <c r="O256" s="312" t="str">
        <f ca="1">IFERROR(OFFSET(CalculationsAndCharts!$B$32, N256,0,1,1),"")</f>
        <v/>
      </c>
      <c r="P256" s="313" t="str">
        <f ca="1">IFERROR(OFFSET(CalculationsAndCharts!$D$32, N256,0,1,1),"")</f>
        <v/>
      </c>
      <c r="Q256" s="313" t="str">
        <f t="shared" ca="1" si="18"/>
        <v/>
      </c>
      <c r="R256" s="315" t="str">
        <f t="shared" ca="1" si="19"/>
        <v/>
      </c>
    </row>
    <row r="257" spans="2:18" x14ac:dyDescent="0.25">
      <c r="B257" s="311" t="str">
        <f ca="1">IFERROR(MATCH(TRUE,OFFSET(CalculationsAndCharts!$W$33,B256,0, $C$2-B256,1),0)+B256,"")</f>
        <v/>
      </c>
      <c r="C257" s="312" t="str">
        <f ca="1">IFERROR(OFFSET(CalculationsAndCharts!$B$32, B257,0,1,1),"")</f>
        <v/>
      </c>
      <c r="D257" s="313" t="str">
        <f ca="1">IFERROR(OFFSET(CalculationsAndCharts!$D$32, B257,0,1,1),"")</f>
        <v/>
      </c>
      <c r="E257" s="314" t="str">
        <f ca="1">IF(B257="","",IFERROR((MATCH(TRUE,OFFSET(CalculationsAndCharts!$Y$33,E256,0, $C$2-E256,1),0)+E256),""))</f>
        <v/>
      </c>
      <c r="F257" s="312" t="str">
        <f ca="1">IFERROR(OFFSET(CalculationsAndCharts!$B$32, E257,0,1,1),"")</f>
        <v/>
      </c>
      <c r="G257" s="313" t="str">
        <f ca="1">IFERROR(OFFSET(CalculationsAndCharts!$D$32, E257,0,1,1),"")</f>
        <v/>
      </c>
      <c r="H257" s="313" t="str">
        <f t="shared" ca="1" si="16"/>
        <v/>
      </c>
      <c r="I257" s="315" t="str">
        <f t="shared" ca="1" si="17"/>
        <v/>
      </c>
      <c r="K257" s="311" t="str">
        <f ca="1">IFERROR(MATCH(TRUE,OFFSET(CalculationsAndCharts!$Z$33,K256,0, $C$2-K256,1),0)+K256,"")</f>
        <v/>
      </c>
      <c r="L257" s="312" t="str">
        <f ca="1">IFERROR(OFFSET(CalculationsAndCharts!$B$32, K257,0,1,1),"")</f>
        <v/>
      </c>
      <c r="M257" s="313" t="str">
        <f ca="1">IFERROR(OFFSET(CalculationsAndCharts!$D$32, K257,0,1,1),"")</f>
        <v/>
      </c>
      <c r="N257" s="314" t="str">
        <f ca="1">IF(K257="","",IFERROR(MATCH(TRUE,OFFSET(CalculationsAndCharts!$AB$33,N256,0, $C$2-N256,1),0)+N256,""))</f>
        <v/>
      </c>
      <c r="O257" s="312" t="str">
        <f ca="1">IFERROR(OFFSET(CalculationsAndCharts!$B$32, N257,0,1,1),"")</f>
        <v/>
      </c>
      <c r="P257" s="313" t="str">
        <f ca="1">IFERROR(OFFSET(CalculationsAndCharts!$D$32, N257,0,1,1),"")</f>
        <v/>
      </c>
      <c r="Q257" s="313" t="str">
        <f t="shared" ca="1" si="18"/>
        <v/>
      </c>
      <c r="R257" s="315" t="str">
        <f t="shared" ca="1" si="19"/>
        <v/>
      </c>
    </row>
    <row r="258" spans="2:18" x14ac:dyDescent="0.25">
      <c r="B258" s="311" t="str">
        <f ca="1">IFERROR(MATCH(TRUE,OFFSET(CalculationsAndCharts!$W$33,B257,0, $C$2-B257,1),0)+B257,"")</f>
        <v/>
      </c>
      <c r="C258" s="312" t="str">
        <f ca="1">IFERROR(OFFSET(CalculationsAndCharts!$B$32, B258,0,1,1),"")</f>
        <v/>
      </c>
      <c r="D258" s="313" t="str">
        <f ca="1">IFERROR(OFFSET(CalculationsAndCharts!$D$32, B258,0,1,1),"")</f>
        <v/>
      </c>
      <c r="E258" s="314" t="str">
        <f ca="1">IF(B258="","",IFERROR((MATCH(TRUE,OFFSET(CalculationsAndCharts!$Y$33,E257,0, $C$2-E257,1),0)+E257),""))</f>
        <v/>
      </c>
      <c r="F258" s="312" t="str">
        <f ca="1">IFERROR(OFFSET(CalculationsAndCharts!$B$32, E258,0,1,1),"")</f>
        <v/>
      </c>
      <c r="G258" s="313" t="str">
        <f ca="1">IFERROR(OFFSET(CalculationsAndCharts!$D$32, E258,0,1,1),"")</f>
        <v/>
      </c>
      <c r="H258" s="313" t="str">
        <f t="shared" ca="1" si="16"/>
        <v/>
      </c>
      <c r="I258" s="315" t="str">
        <f t="shared" ca="1" si="17"/>
        <v/>
      </c>
      <c r="K258" s="311" t="str">
        <f ca="1">IFERROR(MATCH(TRUE,OFFSET(CalculationsAndCharts!$Z$33,K257,0, $C$2-K257,1),0)+K257,"")</f>
        <v/>
      </c>
      <c r="L258" s="312" t="str">
        <f ca="1">IFERROR(OFFSET(CalculationsAndCharts!$B$32, K258,0,1,1),"")</f>
        <v/>
      </c>
      <c r="M258" s="313" t="str">
        <f ca="1">IFERROR(OFFSET(CalculationsAndCharts!$D$32, K258,0,1,1),"")</f>
        <v/>
      </c>
      <c r="N258" s="314" t="str">
        <f ca="1">IF(K258="","",IFERROR(MATCH(TRUE,OFFSET(CalculationsAndCharts!$AB$33,N257,0, $C$2-N257,1),0)+N257,""))</f>
        <v/>
      </c>
      <c r="O258" s="312" t="str">
        <f ca="1">IFERROR(OFFSET(CalculationsAndCharts!$B$32, N258,0,1,1),"")</f>
        <v/>
      </c>
      <c r="P258" s="313" t="str">
        <f ca="1">IFERROR(OFFSET(CalculationsAndCharts!$D$32, N258,0,1,1),"")</f>
        <v/>
      </c>
      <c r="Q258" s="313" t="str">
        <f t="shared" ca="1" si="18"/>
        <v/>
      </c>
      <c r="R258" s="315" t="str">
        <f t="shared" ca="1" si="19"/>
        <v/>
      </c>
    </row>
    <row r="259" spans="2:18" x14ac:dyDescent="0.25">
      <c r="B259" s="311" t="str">
        <f ca="1">IFERROR(MATCH(TRUE,OFFSET(CalculationsAndCharts!$W$33,B258,0, $C$2-B258,1),0)+B258,"")</f>
        <v/>
      </c>
      <c r="C259" s="312" t="str">
        <f ca="1">IFERROR(OFFSET(CalculationsAndCharts!$B$32, B259,0,1,1),"")</f>
        <v/>
      </c>
      <c r="D259" s="313" t="str">
        <f ca="1">IFERROR(OFFSET(CalculationsAndCharts!$D$32, B259,0,1,1),"")</f>
        <v/>
      </c>
      <c r="E259" s="314" t="str">
        <f ca="1">IF(B259="","",IFERROR((MATCH(TRUE,OFFSET(CalculationsAndCharts!$Y$33,E258,0, $C$2-E258,1),0)+E258),""))</f>
        <v/>
      </c>
      <c r="F259" s="312" t="str">
        <f ca="1">IFERROR(OFFSET(CalculationsAndCharts!$B$32, E259,0,1,1),"")</f>
        <v/>
      </c>
      <c r="G259" s="313" t="str">
        <f ca="1">IFERROR(OFFSET(CalculationsAndCharts!$D$32, E259,0,1,1),"")</f>
        <v/>
      </c>
      <c r="H259" s="313" t="str">
        <f t="shared" ca="1" si="16"/>
        <v/>
      </c>
      <c r="I259" s="315" t="str">
        <f t="shared" ca="1" si="17"/>
        <v/>
      </c>
      <c r="K259" s="311" t="str">
        <f ca="1">IFERROR(MATCH(TRUE,OFFSET(CalculationsAndCharts!$Z$33,K258,0, $C$2-K258,1),0)+K258,"")</f>
        <v/>
      </c>
      <c r="L259" s="312" t="str">
        <f ca="1">IFERROR(OFFSET(CalculationsAndCharts!$B$32, K259,0,1,1),"")</f>
        <v/>
      </c>
      <c r="M259" s="313" t="str">
        <f ca="1">IFERROR(OFFSET(CalculationsAndCharts!$D$32, K259,0,1,1),"")</f>
        <v/>
      </c>
      <c r="N259" s="314" t="str">
        <f ca="1">IF(K259="","",IFERROR(MATCH(TRUE,OFFSET(CalculationsAndCharts!$AB$33,N258,0, $C$2-N258,1),0)+N258,""))</f>
        <v/>
      </c>
      <c r="O259" s="312" t="str">
        <f ca="1">IFERROR(OFFSET(CalculationsAndCharts!$B$32, N259,0,1,1),"")</f>
        <v/>
      </c>
      <c r="P259" s="313" t="str">
        <f ca="1">IFERROR(OFFSET(CalculationsAndCharts!$D$32, N259,0,1,1),"")</f>
        <v/>
      </c>
      <c r="Q259" s="313" t="str">
        <f t="shared" ca="1" si="18"/>
        <v/>
      </c>
      <c r="R259" s="315" t="str">
        <f t="shared" ca="1" si="19"/>
        <v/>
      </c>
    </row>
    <row r="260" spans="2:18" x14ac:dyDescent="0.25">
      <c r="B260" s="311" t="str">
        <f ca="1">IFERROR(MATCH(TRUE,OFFSET(CalculationsAndCharts!$W$33,B259,0, $C$2-B259,1),0)+B259,"")</f>
        <v/>
      </c>
      <c r="C260" s="312" t="str">
        <f ca="1">IFERROR(OFFSET(CalculationsAndCharts!$B$32, B260,0,1,1),"")</f>
        <v/>
      </c>
      <c r="D260" s="313" t="str">
        <f ca="1">IFERROR(OFFSET(CalculationsAndCharts!$D$32, B260,0,1,1),"")</f>
        <v/>
      </c>
      <c r="E260" s="314" t="str">
        <f ca="1">IF(B260="","",IFERROR((MATCH(TRUE,OFFSET(CalculationsAndCharts!$Y$33,E259,0, $C$2-E259,1),0)+E259),""))</f>
        <v/>
      </c>
      <c r="F260" s="312" t="str">
        <f ca="1">IFERROR(OFFSET(CalculationsAndCharts!$B$32, E260,0,1,1),"")</f>
        <v/>
      </c>
      <c r="G260" s="313" t="str">
        <f ca="1">IFERROR(OFFSET(CalculationsAndCharts!$D$32, E260,0,1,1),"")</f>
        <v/>
      </c>
      <c r="H260" s="313" t="str">
        <f t="shared" ca="1" si="16"/>
        <v/>
      </c>
      <c r="I260" s="315" t="str">
        <f t="shared" ca="1" si="17"/>
        <v/>
      </c>
      <c r="K260" s="311" t="str">
        <f ca="1">IFERROR(MATCH(TRUE,OFFSET(CalculationsAndCharts!$Z$33,K259,0, $C$2-K259,1),0)+K259,"")</f>
        <v/>
      </c>
      <c r="L260" s="312" t="str">
        <f ca="1">IFERROR(OFFSET(CalculationsAndCharts!$B$32, K260,0,1,1),"")</f>
        <v/>
      </c>
      <c r="M260" s="313" t="str">
        <f ca="1">IFERROR(OFFSET(CalculationsAndCharts!$D$32, K260,0,1,1),"")</f>
        <v/>
      </c>
      <c r="N260" s="314" t="str">
        <f ca="1">IF(K260="","",IFERROR(MATCH(TRUE,OFFSET(CalculationsAndCharts!$AB$33,N259,0, $C$2-N259,1),0)+N259,""))</f>
        <v/>
      </c>
      <c r="O260" s="312" t="str">
        <f ca="1">IFERROR(OFFSET(CalculationsAndCharts!$B$32, N260,0,1,1),"")</f>
        <v/>
      </c>
      <c r="P260" s="313" t="str">
        <f ca="1">IFERROR(OFFSET(CalculationsAndCharts!$D$32, N260,0,1,1),"")</f>
        <v/>
      </c>
      <c r="Q260" s="313" t="str">
        <f t="shared" ca="1" si="18"/>
        <v/>
      </c>
      <c r="R260" s="315" t="str">
        <f t="shared" ca="1" si="19"/>
        <v/>
      </c>
    </row>
    <row r="261" spans="2:18" x14ac:dyDescent="0.25">
      <c r="B261" s="311" t="str">
        <f ca="1">IFERROR(MATCH(TRUE,OFFSET(CalculationsAndCharts!$W$33,B260,0, $C$2-B260,1),0)+B260,"")</f>
        <v/>
      </c>
      <c r="C261" s="312" t="str">
        <f ca="1">IFERROR(OFFSET(CalculationsAndCharts!$B$32, B261,0,1,1),"")</f>
        <v/>
      </c>
      <c r="D261" s="313" t="str">
        <f ca="1">IFERROR(OFFSET(CalculationsAndCharts!$D$32, B261,0,1,1),"")</f>
        <v/>
      </c>
      <c r="E261" s="314" t="str">
        <f ca="1">IF(B261="","",IFERROR((MATCH(TRUE,OFFSET(CalculationsAndCharts!$Y$33,E260,0, $C$2-E260,1),0)+E260),""))</f>
        <v/>
      </c>
      <c r="F261" s="312" t="str">
        <f ca="1">IFERROR(OFFSET(CalculationsAndCharts!$B$32, E261,0,1,1),"")</f>
        <v/>
      </c>
      <c r="G261" s="313" t="str">
        <f ca="1">IFERROR(OFFSET(CalculationsAndCharts!$D$32, E261,0,1,1),"")</f>
        <v/>
      </c>
      <c r="H261" s="313" t="str">
        <f t="shared" ca="1" si="16"/>
        <v/>
      </c>
      <c r="I261" s="315" t="str">
        <f t="shared" ca="1" si="17"/>
        <v/>
      </c>
      <c r="K261" s="311" t="str">
        <f ca="1">IFERROR(MATCH(TRUE,OFFSET(CalculationsAndCharts!$Z$33,K260,0, $C$2-K260,1),0)+K260,"")</f>
        <v/>
      </c>
      <c r="L261" s="312" t="str">
        <f ca="1">IFERROR(OFFSET(CalculationsAndCharts!$B$32, K261,0,1,1),"")</f>
        <v/>
      </c>
      <c r="M261" s="313" t="str">
        <f ca="1">IFERROR(OFFSET(CalculationsAndCharts!$D$32, K261,0,1,1),"")</f>
        <v/>
      </c>
      <c r="N261" s="314" t="str">
        <f ca="1">IF(K261="","",IFERROR(MATCH(TRUE,OFFSET(CalculationsAndCharts!$AB$33,N260,0, $C$2-N260,1),0)+N260,""))</f>
        <v/>
      </c>
      <c r="O261" s="312" t="str">
        <f ca="1">IFERROR(OFFSET(CalculationsAndCharts!$B$32, N261,0,1,1),"")</f>
        <v/>
      </c>
      <c r="P261" s="313" t="str">
        <f ca="1">IFERROR(OFFSET(CalculationsAndCharts!$D$32, N261,0,1,1),"")</f>
        <v/>
      </c>
      <c r="Q261" s="313" t="str">
        <f t="shared" ca="1" si="18"/>
        <v/>
      </c>
      <c r="R261" s="315" t="str">
        <f t="shared" ca="1" si="19"/>
        <v/>
      </c>
    </row>
    <row r="262" spans="2:18" x14ac:dyDescent="0.25">
      <c r="B262" s="311" t="str">
        <f ca="1">IFERROR(MATCH(TRUE,OFFSET(CalculationsAndCharts!$W$33,B261,0, $C$2-B261,1),0)+B261,"")</f>
        <v/>
      </c>
      <c r="C262" s="312" t="str">
        <f ca="1">IFERROR(OFFSET(CalculationsAndCharts!$B$32, B262,0,1,1),"")</f>
        <v/>
      </c>
      <c r="D262" s="313" t="str">
        <f ca="1">IFERROR(OFFSET(CalculationsAndCharts!$D$32, B262,0,1,1),"")</f>
        <v/>
      </c>
      <c r="E262" s="314" t="str">
        <f ca="1">IF(B262="","",IFERROR((MATCH(TRUE,OFFSET(CalculationsAndCharts!$Y$33,E261,0, $C$2-E261,1),0)+E261),""))</f>
        <v/>
      </c>
      <c r="F262" s="312" t="str">
        <f ca="1">IFERROR(OFFSET(CalculationsAndCharts!$B$32, E262,0,1,1),"")</f>
        <v/>
      </c>
      <c r="G262" s="313" t="str">
        <f ca="1">IFERROR(OFFSET(CalculationsAndCharts!$D$32, E262,0,1,1),"")</f>
        <v/>
      </c>
      <c r="H262" s="313" t="str">
        <f t="shared" ca="1" si="16"/>
        <v/>
      </c>
      <c r="I262" s="315" t="str">
        <f t="shared" ca="1" si="17"/>
        <v/>
      </c>
      <c r="K262" s="311" t="str">
        <f ca="1">IFERROR(MATCH(TRUE,OFFSET(CalculationsAndCharts!$Z$33,K261,0, $C$2-K261,1),0)+K261,"")</f>
        <v/>
      </c>
      <c r="L262" s="312" t="str">
        <f ca="1">IFERROR(OFFSET(CalculationsAndCharts!$B$32, K262,0,1,1),"")</f>
        <v/>
      </c>
      <c r="M262" s="313" t="str">
        <f ca="1">IFERROR(OFFSET(CalculationsAndCharts!$D$32, K262,0,1,1),"")</f>
        <v/>
      </c>
      <c r="N262" s="314" t="str">
        <f ca="1">IF(K262="","",IFERROR(MATCH(TRUE,OFFSET(CalculationsAndCharts!$AB$33,N261,0, $C$2-N261,1),0)+N261,""))</f>
        <v/>
      </c>
      <c r="O262" s="312" t="str">
        <f ca="1">IFERROR(OFFSET(CalculationsAndCharts!$B$32, N262,0,1,1),"")</f>
        <v/>
      </c>
      <c r="P262" s="313" t="str">
        <f ca="1">IFERROR(OFFSET(CalculationsAndCharts!$D$32, N262,0,1,1),"")</f>
        <v/>
      </c>
      <c r="Q262" s="313" t="str">
        <f t="shared" ca="1" si="18"/>
        <v/>
      </c>
      <c r="R262" s="315" t="str">
        <f t="shared" ca="1" si="19"/>
        <v/>
      </c>
    </row>
    <row r="263" spans="2:18" x14ac:dyDescent="0.25">
      <c r="B263" s="311" t="str">
        <f ca="1">IFERROR(MATCH(TRUE,OFFSET(CalculationsAndCharts!$W$33,B262,0, $C$2-B262,1),0)+B262,"")</f>
        <v/>
      </c>
      <c r="C263" s="312" t="str">
        <f ca="1">IFERROR(OFFSET(CalculationsAndCharts!$B$32, B263,0,1,1),"")</f>
        <v/>
      </c>
      <c r="D263" s="313" t="str">
        <f ca="1">IFERROR(OFFSET(CalculationsAndCharts!$D$32, B263,0,1,1),"")</f>
        <v/>
      </c>
      <c r="E263" s="314" t="str">
        <f ca="1">IF(B263="","",IFERROR((MATCH(TRUE,OFFSET(CalculationsAndCharts!$Y$33,E262,0, $C$2-E262,1),0)+E262),""))</f>
        <v/>
      </c>
      <c r="F263" s="312" t="str">
        <f ca="1">IFERROR(OFFSET(CalculationsAndCharts!$B$32, E263,0,1,1),"")</f>
        <v/>
      </c>
      <c r="G263" s="313" t="str">
        <f ca="1">IFERROR(OFFSET(CalculationsAndCharts!$D$32, E263,0,1,1),"")</f>
        <v/>
      </c>
      <c r="H263" s="313" t="str">
        <f t="shared" ca="1" si="16"/>
        <v/>
      </c>
      <c r="I263" s="315" t="str">
        <f t="shared" ca="1" si="17"/>
        <v/>
      </c>
      <c r="K263" s="311" t="str">
        <f ca="1">IFERROR(MATCH(TRUE,OFFSET(CalculationsAndCharts!$Z$33,K262,0, $C$2-K262,1),0)+K262,"")</f>
        <v/>
      </c>
      <c r="L263" s="312" t="str">
        <f ca="1">IFERROR(OFFSET(CalculationsAndCharts!$B$32, K263,0,1,1),"")</f>
        <v/>
      </c>
      <c r="M263" s="313" t="str">
        <f ca="1">IFERROR(OFFSET(CalculationsAndCharts!$D$32, K263,0,1,1),"")</f>
        <v/>
      </c>
      <c r="N263" s="314" t="str">
        <f ca="1">IF(K263="","",IFERROR(MATCH(TRUE,OFFSET(CalculationsAndCharts!$AB$33,N262,0, $C$2-N262,1),0)+N262,""))</f>
        <v/>
      </c>
      <c r="O263" s="312" t="str">
        <f ca="1">IFERROR(OFFSET(CalculationsAndCharts!$B$32, N263,0,1,1),"")</f>
        <v/>
      </c>
      <c r="P263" s="313" t="str">
        <f ca="1">IFERROR(OFFSET(CalculationsAndCharts!$D$32, N263,0,1,1),"")</f>
        <v/>
      </c>
      <c r="Q263" s="313" t="str">
        <f t="shared" ca="1" si="18"/>
        <v/>
      </c>
      <c r="R263" s="315" t="str">
        <f t="shared" ca="1" si="19"/>
        <v/>
      </c>
    </row>
    <row r="264" spans="2:18" x14ac:dyDescent="0.25">
      <c r="B264" s="311" t="str">
        <f ca="1">IFERROR(MATCH(TRUE,OFFSET(CalculationsAndCharts!$W$33,B263,0, $C$2-B263,1),0)+B263,"")</f>
        <v/>
      </c>
      <c r="C264" s="312" t="str">
        <f ca="1">IFERROR(OFFSET(CalculationsAndCharts!$B$32, B264,0,1,1),"")</f>
        <v/>
      </c>
      <c r="D264" s="313" t="str">
        <f ca="1">IFERROR(OFFSET(CalculationsAndCharts!$D$32, B264,0,1,1),"")</f>
        <v/>
      </c>
      <c r="E264" s="314" t="str">
        <f ca="1">IF(B264="","",IFERROR((MATCH(TRUE,OFFSET(CalculationsAndCharts!$Y$33,E263,0, $C$2-E263,1),0)+E263),""))</f>
        <v/>
      </c>
      <c r="F264" s="312" t="str">
        <f ca="1">IFERROR(OFFSET(CalculationsAndCharts!$B$32, E264,0,1,1),"")</f>
        <v/>
      </c>
      <c r="G264" s="313" t="str">
        <f ca="1">IFERROR(OFFSET(CalculationsAndCharts!$D$32, E264,0,1,1),"")</f>
        <v/>
      </c>
      <c r="H264" s="313" t="str">
        <f t="shared" ca="1" si="16"/>
        <v/>
      </c>
      <c r="I264" s="315" t="str">
        <f t="shared" ca="1" si="17"/>
        <v/>
      </c>
      <c r="K264" s="311" t="str">
        <f ca="1">IFERROR(MATCH(TRUE,OFFSET(CalculationsAndCharts!$Z$33,K263,0, $C$2-K263,1),0)+K263,"")</f>
        <v/>
      </c>
      <c r="L264" s="312" t="str">
        <f ca="1">IFERROR(OFFSET(CalculationsAndCharts!$B$32, K264,0,1,1),"")</f>
        <v/>
      </c>
      <c r="M264" s="313" t="str">
        <f ca="1">IFERROR(OFFSET(CalculationsAndCharts!$D$32, K264,0,1,1),"")</f>
        <v/>
      </c>
      <c r="N264" s="314" t="str">
        <f ca="1">IF(K264="","",IFERROR(MATCH(TRUE,OFFSET(CalculationsAndCharts!$AB$33,N263,0, $C$2-N263,1),0)+N263,""))</f>
        <v/>
      </c>
      <c r="O264" s="312" t="str">
        <f ca="1">IFERROR(OFFSET(CalculationsAndCharts!$B$32, N264,0,1,1),"")</f>
        <v/>
      </c>
      <c r="P264" s="313" t="str">
        <f ca="1">IFERROR(OFFSET(CalculationsAndCharts!$D$32, N264,0,1,1),"")</f>
        <v/>
      </c>
      <c r="Q264" s="313" t="str">
        <f t="shared" ca="1" si="18"/>
        <v/>
      </c>
      <c r="R264" s="315" t="str">
        <f t="shared" ca="1" si="19"/>
        <v/>
      </c>
    </row>
    <row r="265" spans="2:18" x14ac:dyDescent="0.25">
      <c r="B265" s="311" t="str">
        <f ca="1">IFERROR(MATCH(TRUE,OFFSET(CalculationsAndCharts!$W$33,B264,0, $C$2-B264,1),0)+B264,"")</f>
        <v/>
      </c>
      <c r="C265" s="312" t="str">
        <f ca="1">IFERROR(OFFSET(CalculationsAndCharts!$B$32, B265,0,1,1),"")</f>
        <v/>
      </c>
      <c r="D265" s="313" t="str">
        <f ca="1">IFERROR(OFFSET(CalculationsAndCharts!$D$32, B265,0,1,1),"")</f>
        <v/>
      </c>
      <c r="E265" s="314" t="str">
        <f ca="1">IF(B265="","",IFERROR((MATCH(TRUE,OFFSET(CalculationsAndCharts!$Y$33,E264,0, $C$2-E264,1),0)+E264),""))</f>
        <v/>
      </c>
      <c r="F265" s="312" t="str">
        <f ca="1">IFERROR(OFFSET(CalculationsAndCharts!$B$32, E265,0,1,1),"")</f>
        <v/>
      </c>
      <c r="G265" s="313" t="str">
        <f ca="1">IFERROR(OFFSET(CalculationsAndCharts!$D$32, E265,0,1,1),"")</f>
        <v/>
      </c>
      <c r="H265" s="313" t="str">
        <f t="shared" ca="1" si="16"/>
        <v/>
      </c>
      <c r="I265" s="315" t="str">
        <f t="shared" ca="1" si="17"/>
        <v/>
      </c>
      <c r="K265" s="311" t="str">
        <f ca="1">IFERROR(MATCH(TRUE,OFFSET(CalculationsAndCharts!$Z$33,K264,0, $C$2-K264,1),0)+K264,"")</f>
        <v/>
      </c>
      <c r="L265" s="312" t="str">
        <f ca="1">IFERROR(OFFSET(CalculationsAndCharts!$B$32, K265,0,1,1),"")</f>
        <v/>
      </c>
      <c r="M265" s="313" t="str">
        <f ca="1">IFERROR(OFFSET(CalculationsAndCharts!$D$32, K265,0,1,1),"")</f>
        <v/>
      </c>
      <c r="N265" s="314" t="str">
        <f ca="1">IF(K265="","",IFERROR(MATCH(TRUE,OFFSET(CalculationsAndCharts!$AB$33,N264,0, $C$2-N264,1),0)+N264,""))</f>
        <v/>
      </c>
      <c r="O265" s="312" t="str">
        <f ca="1">IFERROR(OFFSET(CalculationsAndCharts!$B$32, N265,0,1,1),"")</f>
        <v/>
      </c>
      <c r="P265" s="313" t="str">
        <f ca="1">IFERROR(OFFSET(CalculationsAndCharts!$D$32, N265,0,1,1),"")</f>
        <v/>
      </c>
      <c r="Q265" s="313" t="str">
        <f t="shared" ca="1" si="18"/>
        <v/>
      </c>
      <c r="R265" s="315" t="str">
        <f t="shared" ca="1" si="19"/>
        <v/>
      </c>
    </row>
    <row r="266" spans="2:18" x14ac:dyDescent="0.25">
      <c r="B266" s="311" t="str">
        <f ca="1">IFERROR(MATCH(TRUE,OFFSET(CalculationsAndCharts!$W$33,B265,0, $C$2-B265,1),0)+B265,"")</f>
        <v/>
      </c>
      <c r="C266" s="312" t="str">
        <f ca="1">IFERROR(OFFSET(CalculationsAndCharts!$B$32, B266,0,1,1),"")</f>
        <v/>
      </c>
      <c r="D266" s="313" t="str">
        <f ca="1">IFERROR(OFFSET(CalculationsAndCharts!$D$32, B266,0,1,1),"")</f>
        <v/>
      </c>
      <c r="E266" s="314" t="str">
        <f ca="1">IF(B266="","",IFERROR((MATCH(TRUE,OFFSET(CalculationsAndCharts!$Y$33,E265,0, $C$2-E265,1),0)+E265),""))</f>
        <v/>
      </c>
      <c r="F266" s="312" t="str">
        <f ca="1">IFERROR(OFFSET(CalculationsAndCharts!$B$32, E266,0,1,1),"")</f>
        <v/>
      </c>
      <c r="G266" s="313" t="str">
        <f ca="1">IFERROR(OFFSET(CalculationsAndCharts!$D$32, E266,0,1,1),"")</f>
        <v/>
      </c>
      <c r="H266" s="313" t="str">
        <f t="shared" ca="1" si="16"/>
        <v/>
      </c>
      <c r="I266" s="315" t="str">
        <f t="shared" ca="1" si="17"/>
        <v/>
      </c>
      <c r="K266" s="311" t="str">
        <f ca="1">IFERROR(MATCH(TRUE,OFFSET(CalculationsAndCharts!$Z$33,K265,0, $C$2-K265,1),0)+K265,"")</f>
        <v/>
      </c>
      <c r="L266" s="312" t="str">
        <f ca="1">IFERROR(OFFSET(CalculationsAndCharts!$B$32, K266,0,1,1),"")</f>
        <v/>
      </c>
      <c r="M266" s="313" t="str">
        <f ca="1">IFERROR(OFFSET(CalculationsAndCharts!$D$32, K266,0,1,1),"")</f>
        <v/>
      </c>
      <c r="N266" s="314" t="str">
        <f ca="1">IF(K266="","",IFERROR(MATCH(TRUE,OFFSET(CalculationsAndCharts!$AB$33,N265,0, $C$2-N265,1),0)+N265,""))</f>
        <v/>
      </c>
      <c r="O266" s="312" t="str">
        <f ca="1">IFERROR(OFFSET(CalculationsAndCharts!$B$32, N266,0,1,1),"")</f>
        <v/>
      </c>
      <c r="P266" s="313" t="str">
        <f ca="1">IFERROR(OFFSET(CalculationsAndCharts!$D$32, N266,0,1,1),"")</f>
        <v/>
      </c>
      <c r="Q266" s="313" t="str">
        <f t="shared" ca="1" si="18"/>
        <v/>
      </c>
      <c r="R266" s="315" t="str">
        <f t="shared" ca="1" si="19"/>
        <v/>
      </c>
    </row>
    <row r="267" spans="2:18" x14ac:dyDescent="0.25">
      <c r="B267" s="311" t="str">
        <f ca="1">IFERROR(MATCH(TRUE,OFFSET(CalculationsAndCharts!$W$33,B266,0, $C$2-B266,1),0)+B266,"")</f>
        <v/>
      </c>
      <c r="C267" s="312" t="str">
        <f ca="1">IFERROR(OFFSET(CalculationsAndCharts!$B$32, B267,0,1,1),"")</f>
        <v/>
      </c>
      <c r="D267" s="313" t="str">
        <f ca="1">IFERROR(OFFSET(CalculationsAndCharts!$D$32, B267,0,1,1),"")</f>
        <v/>
      </c>
      <c r="E267" s="314" t="str">
        <f ca="1">IF(B267="","",IFERROR((MATCH(TRUE,OFFSET(CalculationsAndCharts!$Y$33,E266,0, $C$2-E266,1),0)+E266),""))</f>
        <v/>
      </c>
      <c r="F267" s="312" t="str">
        <f ca="1">IFERROR(OFFSET(CalculationsAndCharts!$B$32, E267,0,1,1),"")</f>
        <v/>
      </c>
      <c r="G267" s="313" t="str">
        <f ca="1">IFERROR(OFFSET(CalculationsAndCharts!$D$32, E267,0,1,1),"")</f>
        <v/>
      </c>
      <c r="H267" s="313" t="str">
        <f t="shared" ca="1" si="16"/>
        <v/>
      </c>
      <c r="I267" s="315" t="str">
        <f t="shared" ca="1" si="17"/>
        <v/>
      </c>
      <c r="K267" s="311" t="str">
        <f ca="1">IFERROR(MATCH(TRUE,OFFSET(CalculationsAndCharts!$Z$33,K266,0, $C$2-K266,1),0)+K266,"")</f>
        <v/>
      </c>
      <c r="L267" s="312" t="str">
        <f ca="1">IFERROR(OFFSET(CalculationsAndCharts!$B$32, K267,0,1,1),"")</f>
        <v/>
      </c>
      <c r="M267" s="313" t="str">
        <f ca="1">IFERROR(OFFSET(CalculationsAndCharts!$D$32, K267,0,1,1),"")</f>
        <v/>
      </c>
      <c r="N267" s="314" t="str">
        <f ca="1">IF(K267="","",IFERROR(MATCH(TRUE,OFFSET(CalculationsAndCharts!$AB$33,N266,0, $C$2-N266,1),0)+N266,""))</f>
        <v/>
      </c>
      <c r="O267" s="312" t="str">
        <f ca="1">IFERROR(OFFSET(CalculationsAndCharts!$B$32, N267,0,1,1),"")</f>
        <v/>
      </c>
      <c r="P267" s="313" t="str">
        <f ca="1">IFERROR(OFFSET(CalculationsAndCharts!$D$32, N267,0,1,1),"")</f>
        <v/>
      </c>
      <c r="Q267" s="313" t="str">
        <f t="shared" ca="1" si="18"/>
        <v/>
      </c>
      <c r="R267" s="315" t="str">
        <f t="shared" ca="1" si="19"/>
        <v/>
      </c>
    </row>
    <row r="268" spans="2:18" x14ac:dyDescent="0.25">
      <c r="B268" s="311" t="str">
        <f ca="1">IFERROR(MATCH(TRUE,OFFSET(CalculationsAndCharts!$W$33,B267,0, $C$2-B267,1),0)+B267,"")</f>
        <v/>
      </c>
      <c r="C268" s="312" t="str">
        <f ca="1">IFERROR(OFFSET(CalculationsAndCharts!$B$32, B268,0,1,1),"")</f>
        <v/>
      </c>
      <c r="D268" s="313" t="str">
        <f ca="1">IFERROR(OFFSET(CalculationsAndCharts!$D$32, B268,0,1,1),"")</f>
        <v/>
      </c>
      <c r="E268" s="314" t="str">
        <f ca="1">IF(B268="","",IFERROR((MATCH(TRUE,OFFSET(CalculationsAndCharts!$Y$33,E267,0, $C$2-E267,1),0)+E267),""))</f>
        <v/>
      </c>
      <c r="F268" s="312" t="str">
        <f ca="1">IFERROR(OFFSET(CalculationsAndCharts!$B$32, E268,0,1,1),"")</f>
        <v/>
      </c>
      <c r="G268" s="313" t="str">
        <f ca="1">IFERROR(OFFSET(CalculationsAndCharts!$D$32, E268,0,1,1),"")</f>
        <v/>
      </c>
      <c r="H268" s="313" t="str">
        <f t="shared" ca="1" si="16"/>
        <v/>
      </c>
      <c r="I268" s="315" t="str">
        <f t="shared" ca="1" si="17"/>
        <v/>
      </c>
      <c r="K268" s="311" t="str">
        <f ca="1">IFERROR(MATCH(TRUE,OFFSET(CalculationsAndCharts!$Z$33,K267,0, $C$2-K267,1),0)+K267,"")</f>
        <v/>
      </c>
      <c r="L268" s="312" t="str">
        <f ca="1">IFERROR(OFFSET(CalculationsAndCharts!$B$32, K268,0,1,1),"")</f>
        <v/>
      </c>
      <c r="M268" s="313" t="str">
        <f ca="1">IFERROR(OFFSET(CalculationsAndCharts!$D$32, K268,0,1,1),"")</f>
        <v/>
      </c>
      <c r="N268" s="314" t="str">
        <f ca="1">IF(K268="","",IFERROR(MATCH(TRUE,OFFSET(CalculationsAndCharts!$AB$33,N267,0, $C$2-N267,1),0)+N267,""))</f>
        <v/>
      </c>
      <c r="O268" s="312" t="str">
        <f ca="1">IFERROR(OFFSET(CalculationsAndCharts!$B$32, N268,0,1,1),"")</f>
        <v/>
      </c>
      <c r="P268" s="313" t="str">
        <f ca="1">IFERROR(OFFSET(CalculationsAndCharts!$D$32, N268,0,1,1),"")</f>
        <v/>
      </c>
      <c r="Q268" s="313" t="str">
        <f t="shared" ca="1" si="18"/>
        <v/>
      </c>
      <c r="R268" s="315" t="str">
        <f t="shared" ca="1" si="19"/>
        <v/>
      </c>
    </row>
    <row r="269" spans="2:18" x14ac:dyDescent="0.25">
      <c r="B269" s="311" t="str">
        <f ca="1">IFERROR(MATCH(TRUE,OFFSET(CalculationsAndCharts!$W$33,B268,0, $C$2-B268,1),0)+B268,"")</f>
        <v/>
      </c>
      <c r="C269" s="312" t="str">
        <f ca="1">IFERROR(OFFSET(CalculationsAndCharts!$B$32, B269,0,1,1),"")</f>
        <v/>
      </c>
      <c r="D269" s="313" t="str">
        <f ca="1">IFERROR(OFFSET(CalculationsAndCharts!$D$32, B269,0,1,1),"")</f>
        <v/>
      </c>
      <c r="E269" s="314" t="str">
        <f ca="1">IF(B269="","",IFERROR((MATCH(TRUE,OFFSET(CalculationsAndCharts!$Y$33,E268,0, $C$2-E268,1),0)+E268),""))</f>
        <v/>
      </c>
      <c r="F269" s="312" t="str">
        <f ca="1">IFERROR(OFFSET(CalculationsAndCharts!$B$32, E269,0,1,1),"")</f>
        <v/>
      </c>
      <c r="G269" s="313" t="str">
        <f ca="1">IFERROR(OFFSET(CalculationsAndCharts!$D$32, E269,0,1,1),"")</f>
        <v/>
      </c>
      <c r="H269" s="313" t="str">
        <f t="shared" ca="1" si="16"/>
        <v/>
      </c>
      <c r="I269" s="315" t="str">
        <f t="shared" ca="1" si="17"/>
        <v/>
      </c>
      <c r="K269" s="311" t="str">
        <f ca="1">IFERROR(MATCH(TRUE,OFFSET(CalculationsAndCharts!$Z$33,K268,0, $C$2-K268,1),0)+K268,"")</f>
        <v/>
      </c>
      <c r="L269" s="312" t="str">
        <f ca="1">IFERROR(OFFSET(CalculationsAndCharts!$B$32, K269,0,1,1),"")</f>
        <v/>
      </c>
      <c r="M269" s="313" t="str">
        <f ca="1">IFERROR(OFFSET(CalculationsAndCharts!$D$32, K269,0,1,1),"")</f>
        <v/>
      </c>
      <c r="N269" s="314" t="str">
        <f ca="1">IF(K269="","",IFERROR(MATCH(TRUE,OFFSET(CalculationsAndCharts!$AB$33,N268,0, $C$2-N268,1),0)+N268,""))</f>
        <v/>
      </c>
      <c r="O269" s="312" t="str">
        <f ca="1">IFERROR(OFFSET(CalculationsAndCharts!$B$32, N269,0,1,1),"")</f>
        <v/>
      </c>
      <c r="P269" s="313" t="str">
        <f ca="1">IFERROR(OFFSET(CalculationsAndCharts!$D$32, N269,0,1,1),"")</f>
        <v/>
      </c>
      <c r="Q269" s="313" t="str">
        <f t="shared" ca="1" si="18"/>
        <v/>
      </c>
      <c r="R269" s="315" t="str">
        <f t="shared" ca="1" si="19"/>
        <v/>
      </c>
    </row>
    <row r="270" spans="2:18" x14ac:dyDescent="0.25">
      <c r="B270" s="311" t="str">
        <f ca="1">IFERROR(MATCH(TRUE,OFFSET(CalculationsAndCharts!$W$33,B269,0, $C$2-B269,1),0)+B269,"")</f>
        <v/>
      </c>
      <c r="C270" s="312" t="str">
        <f ca="1">IFERROR(OFFSET(CalculationsAndCharts!$B$32, B270,0,1,1),"")</f>
        <v/>
      </c>
      <c r="D270" s="313" t="str">
        <f ca="1">IFERROR(OFFSET(CalculationsAndCharts!$D$32, B270,0,1,1),"")</f>
        <v/>
      </c>
      <c r="E270" s="314" t="str">
        <f ca="1">IF(B270="","",IFERROR((MATCH(TRUE,OFFSET(CalculationsAndCharts!$Y$33,E269,0, $C$2-E269,1),0)+E269),""))</f>
        <v/>
      </c>
      <c r="F270" s="312" t="str">
        <f ca="1">IFERROR(OFFSET(CalculationsAndCharts!$B$32, E270,0,1,1),"")</f>
        <v/>
      </c>
      <c r="G270" s="313" t="str">
        <f ca="1">IFERROR(OFFSET(CalculationsAndCharts!$D$32, E270,0,1,1),"")</f>
        <v/>
      </c>
      <c r="H270" s="313" t="str">
        <f t="shared" ca="1" si="16"/>
        <v/>
      </c>
      <c r="I270" s="315" t="str">
        <f t="shared" ca="1" si="17"/>
        <v/>
      </c>
      <c r="K270" s="311" t="str">
        <f ca="1">IFERROR(MATCH(TRUE,OFFSET(CalculationsAndCharts!$Z$33,K269,0, $C$2-K269,1),0)+K269,"")</f>
        <v/>
      </c>
      <c r="L270" s="312" t="str">
        <f ca="1">IFERROR(OFFSET(CalculationsAndCharts!$B$32, K270,0,1,1),"")</f>
        <v/>
      </c>
      <c r="M270" s="313" t="str">
        <f ca="1">IFERROR(OFFSET(CalculationsAndCharts!$D$32, K270,0,1,1),"")</f>
        <v/>
      </c>
      <c r="N270" s="314" t="str">
        <f ca="1">IF(K270="","",IFERROR(MATCH(TRUE,OFFSET(CalculationsAndCharts!$AB$33,N269,0, $C$2-N269,1),0)+N269,""))</f>
        <v/>
      </c>
      <c r="O270" s="312" t="str">
        <f ca="1">IFERROR(OFFSET(CalculationsAndCharts!$B$32, N270,0,1,1),"")</f>
        <v/>
      </c>
      <c r="P270" s="313" t="str">
        <f ca="1">IFERROR(OFFSET(CalculationsAndCharts!$D$32, N270,0,1,1),"")</f>
        <v/>
      </c>
      <c r="Q270" s="313" t="str">
        <f t="shared" ca="1" si="18"/>
        <v/>
      </c>
      <c r="R270" s="315" t="str">
        <f t="shared" ca="1" si="19"/>
        <v/>
      </c>
    </row>
    <row r="271" spans="2:18" x14ac:dyDescent="0.25">
      <c r="B271" s="311" t="str">
        <f ca="1">IFERROR(MATCH(TRUE,OFFSET(CalculationsAndCharts!$W$33,B270,0, $C$2-B270,1),0)+B270,"")</f>
        <v/>
      </c>
      <c r="C271" s="312" t="str">
        <f ca="1">IFERROR(OFFSET(CalculationsAndCharts!$B$32, B271,0,1,1),"")</f>
        <v/>
      </c>
      <c r="D271" s="313" t="str">
        <f ca="1">IFERROR(OFFSET(CalculationsAndCharts!$D$32, B271,0,1,1),"")</f>
        <v/>
      </c>
      <c r="E271" s="314" t="str">
        <f ca="1">IF(B271="","",IFERROR((MATCH(TRUE,OFFSET(CalculationsAndCharts!$Y$33,E270,0, $C$2-E270,1),0)+E270),""))</f>
        <v/>
      </c>
      <c r="F271" s="312" t="str">
        <f ca="1">IFERROR(OFFSET(CalculationsAndCharts!$B$32, E271,0,1,1),"")</f>
        <v/>
      </c>
      <c r="G271" s="313" t="str">
        <f ca="1">IFERROR(OFFSET(CalculationsAndCharts!$D$32, E271,0,1,1),"")</f>
        <v/>
      </c>
      <c r="H271" s="313" t="str">
        <f t="shared" ca="1" si="16"/>
        <v/>
      </c>
      <c r="I271" s="315" t="str">
        <f t="shared" ca="1" si="17"/>
        <v/>
      </c>
      <c r="K271" s="311" t="str">
        <f ca="1">IFERROR(MATCH(TRUE,OFFSET(CalculationsAndCharts!$Z$33,K270,0, $C$2-K270,1),0)+K270,"")</f>
        <v/>
      </c>
      <c r="L271" s="312" t="str">
        <f ca="1">IFERROR(OFFSET(CalculationsAndCharts!$B$32, K271,0,1,1),"")</f>
        <v/>
      </c>
      <c r="M271" s="313" t="str">
        <f ca="1">IFERROR(OFFSET(CalculationsAndCharts!$D$32, K271,0,1,1),"")</f>
        <v/>
      </c>
      <c r="N271" s="314" t="str">
        <f ca="1">IF(K271="","",IFERROR(MATCH(TRUE,OFFSET(CalculationsAndCharts!$AB$33,N270,0, $C$2-N270,1),0)+N270,""))</f>
        <v/>
      </c>
      <c r="O271" s="312" t="str">
        <f ca="1">IFERROR(OFFSET(CalculationsAndCharts!$B$32, N271,0,1,1),"")</f>
        <v/>
      </c>
      <c r="P271" s="313" t="str">
        <f ca="1">IFERROR(OFFSET(CalculationsAndCharts!$D$32, N271,0,1,1),"")</f>
        <v/>
      </c>
      <c r="Q271" s="313" t="str">
        <f t="shared" ca="1" si="18"/>
        <v/>
      </c>
      <c r="R271" s="315" t="str">
        <f t="shared" ca="1" si="19"/>
        <v/>
      </c>
    </row>
    <row r="272" spans="2:18" x14ac:dyDescent="0.25">
      <c r="B272" s="311" t="str">
        <f ca="1">IFERROR(MATCH(TRUE,OFFSET(CalculationsAndCharts!$W$33,B271,0, $C$2-B271,1),0)+B271,"")</f>
        <v/>
      </c>
      <c r="C272" s="312" t="str">
        <f ca="1">IFERROR(OFFSET(CalculationsAndCharts!$B$32, B272,0,1,1),"")</f>
        <v/>
      </c>
      <c r="D272" s="313" t="str">
        <f ca="1">IFERROR(OFFSET(CalculationsAndCharts!$D$32, B272,0,1,1),"")</f>
        <v/>
      </c>
      <c r="E272" s="314" t="str">
        <f ca="1">IF(B272="","",IFERROR((MATCH(TRUE,OFFSET(CalculationsAndCharts!$Y$33,E271,0, $C$2-E271,1),0)+E271),""))</f>
        <v/>
      </c>
      <c r="F272" s="312" t="str">
        <f ca="1">IFERROR(OFFSET(CalculationsAndCharts!$B$32, E272,0,1,1),"")</f>
        <v/>
      </c>
      <c r="G272" s="313" t="str">
        <f ca="1">IFERROR(OFFSET(CalculationsAndCharts!$D$32, E272,0,1,1),"")</f>
        <v/>
      </c>
      <c r="H272" s="313" t="str">
        <f t="shared" ca="1" si="16"/>
        <v/>
      </c>
      <c r="I272" s="315" t="str">
        <f t="shared" ca="1" si="17"/>
        <v/>
      </c>
      <c r="K272" s="311" t="str">
        <f ca="1">IFERROR(MATCH(TRUE,OFFSET(CalculationsAndCharts!$Z$33,K271,0, $C$2-K271,1),0)+K271,"")</f>
        <v/>
      </c>
      <c r="L272" s="312" t="str">
        <f ca="1">IFERROR(OFFSET(CalculationsAndCharts!$B$32, K272,0,1,1),"")</f>
        <v/>
      </c>
      <c r="M272" s="313" t="str">
        <f ca="1">IFERROR(OFFSET(CalculationsAndCharts!$D$32, K272,0,1,1),"")</f>
        <v/>
      </c>
      <c r="N272" s="314" t="str">
        <f ca="1">IF(K272="","",IFERROR(MATCH(TRUE,OFFSET(CalculationsAndCharts!$AB$33,N271,0, $C$2-N271,1),0)+N271,""))</f>
        <v/>
      </c>
      <c r="O272" s="312" t="str">
        <f ca="1">IFERROR(OFFSET(CalculationsAndCharts!$B$32, N272,0,1,1),"")</f>
        <v/>
      </c>
      <c r="P272" s="313" t="str">
        <f ca="1">IFERROR(OFFSET(CalculationsAndCharts!$D$32, N272,0,1,1),"")</f>
        <v/>
      </c>
      <c r="Q272" s="313" t="str">
        <f t="shared" ca="1" si="18"/>
        <v/>
      </c>
      <c r="R272" s="315" t="str">
        <f t="shared" ca="1" si="19"/>
        <v/>
      </c>
    </row>
    <row r="273" spans="2:18" x14ac:dyDescent="0.25">
      <c r="B273" s="311" t="str">
        <f ca="1">IFERROR(MATCH(TRUE,OFFSET(CalculationsAndCharts!$W$33,B272,0, $C$2-B272,1),0)+B272,"")</f>
        <v/>
      </c>
      <c r="C273" s="312" t="str">
        <f ca="1">IFERROR(OFFSET(CalculationsAndCharts!$B$32, B273,0,1,1),"")</f>
        <v/>
      </c>
      <c r="D273" s="313" t="str">
        <f ca="1">IFERROR(OFFSET(CalculationsAndCharts!$D$32, B273,0,1,1),"")</f>
        <v/>
      </c>
      <c r="E273" s="314" t="str">
        <f ca="1">IF(B273="","",IFERROR((MATCH(TRUE,OFFSET(CalculationsAndCharts!$Y$33,E272,0, $C$2-E272,1),0)+E272),""))</f>
        <v/>
      </c>
      <c r="F273" s="312" t="str">
        <f ca="1">IFERROR(OFFSET(CalculationsAndCharts!$B$32, E273,0,1,1),"")</f>
        <v/>
      </c>
      <c r="G273" s="313" t="str">
        <f ca="1">IFERROR(OFFSET(CalculationsAndCharts!$D$32, E273,0,1,1),"")</f>
        <v/>
      </c>
      <c r="H273" s="313" t="str">
        <f t="shared" ca="1" si="16"/>
        <v/>
      </c>
      <c r="I273" s="315" t="str">
        <f t="shared" ca="1" si="17"/>
        <v/>
      </c>
      <c r="K273" s="311" t="str">
        <f ca="1">IFERROR(MATCH(TRUE,OFFSET(CalculationsAndCharts!$Z$33,K272,0, $C$2-K272,1),0)+K272,"")</f>
        <v/>
      </c>
      <c r="L273" s="312" t="str">
        <f ca="1">IFERROR(OFFSET(CalculationsAndCharts!$B$32, K273,0,1,1),"")</f>
        <v/>
      </c>
      <c r="M273" s="313" t="str">
        <f ca="1">IFERROR(OFFSET(CalculationsAndCharts!$D$32, K273,0,1,1),"")</f>
        <v/>
      </c>
      <c r="N273" s="314" t="str">
        <f ca="1">IF(K273="","",IFERROR(MATCH(TRUE,OFFSET(CalculationsAndCharts!$AB$33,N272,0, $C$2-N272,1),0)+N272,""))</f>
        <v/>
      </c>
      <c r="O273" s="312" t="str">
        <f ca="1">IFERROR(OFFSET(CalculationsAndCharts!$B$32, N273,0,1,1),"")</f>
        <v/>
      </c>
      <c r="P273" s="313" t="str">
        <f ca="1">IFERROR(OFFSET(CalculationsAndCharts!$D$32, N273,0,1,1),"")</f>
        <v/>
      </c>
      <c r="Q273" s="313" t="str">
        <f t="shared" ca="1" si="18"/>
        <v/>
      </c>
      <c r="R273" s="315" t="str">
        <f t="shared" ca="1" si="19"/>
        <v/>
      </c>
    </row>
    <row r="274" spans="2:18" x14ac:dyDescent="0.25">
      <c r="B274" s="311" t="str">
        <f ca="1">IFERROR(MATCH(TRUE,OFFSET(CalculationsAndCharts!$W$33,B273,0, $C$2-B273,1),0)+B273,"")</f>
        <v/>
      </c>
      <c r="C274" s="312" t="str">
        <f ca="1">IFERROR(OFFSET(CalculationsAndCharts!$B$32, B274,0,1,1),"")</f>
        <v/>
      </c>
      <c r="D274" s="313" t="str">
        <f ca="1">IFERROR(OFFSET(CalculationsAndCharts!$D$32, B274,0,1,1),"")</f>
        <v/>
      </c>
      <c r="E274" s="314" t="str">
        <f ca="1">IF(B274="","",IFERROR((MATCH(TRUE,OFFSET(CalculationsAndCharts!$Y$33,E273,0, $C$2-E273,1),0)+E273),""))</f>
        <v/>
      </c>
      <c r="F274" s="312" t="str">
        <f ca="1">IFERROR(OFFSET(CalculationsAndCharts!$B$32, E274,0,1,1),"")</f>
        <v/>
      </c>
      <c r="G274" s="313" t="str">
        <f ca="1">IFERROR(OFFSET(CalculationsAndCharts!$D$32, E274,0,1,1),"")</f>
        <v/>
      </c>
      <c r="H274" s="313" t="str">
        <f t="shared" ref="H274:H286" ca="1" si="20">IFERROR(G274-D274,"")</f>
        <v/>
      </c>
      <c r="I274" s="315" t="str">
        <f t="shared" ref="I274:I286" ca="1" si="21">IFERROR(H274+IF(""=I275,0,I275),"")</f>
        <v/>
      </c>
      <c r="K274" s="311" t="str">
        <f ca="1">IFERROR(MATCH(TRUE,OFFSET(CalculationsAndCharts!$Z$33,K273,0, $C$2-K273,1),0)+K273,"")</f>
        <v/>
      </c>
      <c r="L274" s="312" t="str">
        <f ca="1">IFERROR(OFFSET(CalculationsAndCharts!$B$32, K274,0,1,1),"")</f>
        <v/>
      </c>
      <c r="M274" s="313" t="str">
        <f ca="1">IFERROR(OFFSET(CalculationsAndCharts!$D$32, K274,0,1,1),"")</f>
        <v/>
      </c>
      <c r="N274" s="314" t="str">
        <f ca="1">IF(K274="","",IFERROR(MATCH(TRUE,OFFSET(CalculationsAndCharts!$AB$33,N273,0, $C$2-N273,1),0)+N273,""))</f>
        <v/>
      </c>
      <c r="O274" s="312" t="str">
        <f ca="1">IFERROR(OFFSET(CalculationsAndCharts!$B$32, N274,0,1,1),"")</f>
        <v/>
      </c>
      <c r="P274" s="313" t="str">
        <f ca="1">IFERROR(OFFSET(CalculationsAndCharts!$D$32, N274,0,1,1),"")</f>
        <v/>
      </c>
      <c r="Q274" s="313" t="str">
        <f t="shared" ref="Q274:Q286" ca="1" si="22">IFERROR(M274-P274,"")</f>
        <v/>
      </c>
      <c r="R274" s="315" t="str">
        <f t="shared" ref="R274:R286" ca="1" si="23">IFERROR(Q274+IF(""=R275,0,R275),"")</f>
        <v/>
      </c>
    </row>
    <row r="275" spans="2:18" x14ac:dyDescent="0.25">
      <c r="B275" s="311" t="str">
        <f ca="1">IFERROR(MATCH(TRUE,OFFSET(CalculationsAndCharts!$W$33,B274,0, $C$2-B274,1),0)+B274,"")</f>
        <v/>
      </c>
      <c r="C275" s="312" t="str">
        <f ca="1">IFERROR(OFFSET(CalculationsAndCharts!$B$32, B275,0,1,1),"")</f>
        <v/>
      </c>
      <c r="D275" s="313" t="str">
        <f ca="1">IFERROR(OFFSET(CalculationsAndCharts!$D$32, B275,0,1,1),"")</f>
        <v/>
      </c>
      <c r="E275" s="314" t="str">
        <f ca="1">IF(B275="","",IFERROR((MATCH(TRUE,OFFSET(CalculationsAndCharts!$Y$33,E274,0, $C$2-E274,1),0)+E274),""))</f>
        <v/>
      </c>
      <c r="F275" s="312" t="str">
        <f ca="1">IFERROR(OFFSET(CalculationsAndCharts!$B$32, E275,0,1,1),"")</f>
        <v/>
      </c>
      <c r="G275" s="313" t="str">
        <f ca="1">IFERROR(OFFSET(CalculationsAndCharts!$D$32, E275,0,1,1),"")</f>
        <v/>
      </c>
      <c r="H275" s="313" t="str">
        <f t="shared" ca="1" si="20"/>
        <v/>
      </c>
      <c r="I275" s="315" t="str">
        <f t="shared" ca="1" si="21"/>
        <v/>
      </c>
      <c r="K275" s="311" t="str">
        <f ca="1">IFERROR(MATCH(TRUE,OFFSET(CalculationsAndCharts!$Z$33,K274,0, $C$2-K274,1),0)+K274,"")</f>
        <v/>
      </c>
      <c r="L275" s="312" t="str">
        <f ca="1">IFERROR(OFFSET(CalculationsAndCharts!$B$32, K275,0,1,1),"")</f>
        <v/>
      </c>
      <c r="M275" s="313" t="str">
        <f ca="1">IFERROR(OFFSET(CalculationsAndCharts!$D$32, K275,0,1,1),"")</f>
        <v/>
      </c>
      <c r="N275" s="314" t="str">
        <f ca="1">IF(K275="","",IFERROR(MATCH(TRUE,OFFSET(CalculationsAndCharts!$AB$33,N274,0, $C$2-N274,1),0)+N274,""))</f>
        <v/>
      </c>
      <c r="O275" s="312" t="str">
        <f ca="1">IFERROR(OFFSET(CalculationsAndCharts!$B$32, N275,0,1,1),"")</f>
        <v/>
      </c>
      <c r="P275" s="313" t="str">
        <f ca="1">IFERROR(OFFSET(CalculationsAndCharts!$D$32, N275,0,1,1),"")</f>
        <v/>
      </c>
      <c r="Q275" s="313" t="str">
        <f t="shared" ca="1" si="22"/>
        <v/>
      </c>
      <c r="R275" s="315" t="str">
        <f t="shared" ca="1" si="23"/>
        <v/>
      </c>
    </row>
    <row r="276" spans="2:18" x14ac:dyDescent="0.25">
      <c r="B276" s="311" t="str">
        <f ca="1">IFERROR(MATCH(TRUE,OFFSET(CalculationsAndCharts!$W$33,B275,0, $C$2-B275,1),0)+B275,"")</f>
        <v/>
      </c>
      <c r="C276" s="312" t="str">
        <f ca="1">IFERROR(OFFSET(CalculationsAndCharts!$B$32, B276,0,1,1),"")</f>
        <v/>
      </c>
      <c r="D276" s="313" t="str">
        <f ca="1">IFERROR(OFFSET(CalculationsAndCharts!$D$32, B276,0,1,1),"")</f>
        <v/>
      </c>
      <c r="E276" s="314" t="str">
        <f ca="1">IF(B276="","",IFERROR((MATCH(TRUE,OFFSET(CalculationsAndCharts!$Y$33,E275,0, $C$2-E275,1),0)+E275),""))</f>
        <v/>
      </c>
      <c r="F276" s="312" t="str">
        <f ca="1">IFERROR(OFFSET(CalculationsAndCharts!$B$32, E276,0,1,1),"")</f>
        <v/>
      </c>
      <c r="G276" s="313" t="str">
        <f ca="1">IFERROR(OFFSET(CalculationsAndCharts!$D$32, E276,0,1,1),"")</f>
        <v/>
      </c>
      <c r="H276" s="313" t="str">
        <f t="shared" ca="1" si="20"/>
        <v/>
      </c>
      <c r="I276" s="315" t="str">
        <f t="shared" ca="1" si="21"/>
        <v/>
      </c>
      <c r="K276" s="311" t="str">
        <f ca="1">IFERROR(MATCH(TRUE,OFFSET(CalculationsAndCharts!$Z$33,K275,0, $C$2-K275,1),0)+K275,"")</f>
        <v/>
      </c>
      <c r="L276" s="312" t="str">
        <f ca="1">IFERROR(OFFSET(CalculationsAndCharts!$B$32, K276,0,1,1),"")</f>
        <v/>
      </c>
      <c r="M276" s="313" t="str">
        <f ca="1">IFERROR(OFFSET(CalculationsAndCharts!$D$32, K276,0,1,1),"")</f>
        <v/>
      </c>
      <c r="N276" s="314" t="str">
        <f ca="1">IF(K276="","",IFERROR(MATCH(TRUE,OFFSET(CalculationsAndCharts!$AB$33,N275,0, $C$2-N275,1),0)+N275,""))</f>
        <v/>
      </c>
      <c r="O276" s="312" t="str">
        <f ca="1">IFERROR(OFFSET(CalculationsAndCharts!$B$32, N276,0,1,1),"")</f>
        <v/>
      </c>
      <c r="P276" s="313" t="str">
        <f ca="1">IFERROR(OFFSET(CalculationsAndCharts!$D$32, N276,0,1,1),"")</f>
        <v/>
      </c>
      <c r="Q276" s="313" t="str">
        <f t="shared" ca="1" si="22"/>
        <v/>
      </c>
      <c r="R276" s="315" t="str">
        <f t="shared" ca="1" si="23"/>
        <v/>
      </c>
    </row>
    <row r="277" spans="2:18" x14ac:dyDescent="0.25">
      <c r="B277" s="311" t="str">
        <f ca="1">IFERROR(MATCH(TRUE,OFFSET(CalculationsAndCharts!$W$33,B276,0, $C$2-B276,1),0)+B276,"")</f>
        <v/>
      </c>
      <c r="C277" s="312" t="str">
        <f ca="1">IFERROR(OFFSET(CalculationsAndCharts!$B$32, B277,0,1,1),"")</f>
        <v/>
      </c>
      <c r="D277" s="313" t="str">
        <f ca="1">IFERROR(OFFSET(CalculationsAndCharts!$D$32, B277,0,1,1),"")</f>
        <v/>
      </c>
      <c r="E277" s="314" t="str">
        <f ca="1">IF(B277="","",IFERROR((MATCH(TRUE,OFFSET(CalculationsAndCharts!$Y$33,E276,0, $C$2-E276,1),0)+E276),""))</f>
        <v/>
      </c>
      <c r="F277" s="312" t="str">
        <f ca="1">IFERROR(OFFSET(CalculationsAndCharts!$B$32, E277,0,1,1),"")</f>
        <v/>
      </c>
      <c r="G277" s="313" t="str">
        <f ca="1">IFERROR(OFFSET(CalculationsAndCharts!$D$32, E277,0,1,1),"")</f>
        <v/>
      </c>
      <c r="H277" s="313" t="str">
        <f t="shared" ca="1" si="20"/>
        <v/>
      </c>
      <c r="I277" s="315" t="str">
        <f t="shared" ca="1" si="21"/>
        <v/>
      </c>
      <c r="K277" s="311" t="str">
        <f ca="1">IFERROR(MATCH(TRUE,OFFSET(CalculationsAndCharts!$Z$33,K276,0, $C$2-K276,1),0)+K276,"")</f>
        <v/>
      </c>
      <c r="L277" s="312" t="str">
        <f ca="1">IFERROR(OFFSET(CalculationsAndCharts!$B$32, K277,0,1,1),"")</f>
        <v/>
      </c>
      <c r="M277" s="313" t="str">
        <f ca="1">IFERROR(OFFSET(CalculationsAndCharts!$D$32, K277,0,1,1),"")</f>
        <v/>
      </c>
      <c r="N277" s="314" t="str">
        <f ca="1">IF(K277="","",IFERROR(MATCH(TRUE,OFFSET(CalculationsAndCharts!$AB$33,N276,0, $C$2-N276,1),0)+N276,""))</f>
        <v/>
      </c>
      <c r="O277" s="312" t="str">
        <f ca="1">IFERROR(OFFSET(CalculationsAndCharts!$B$32, N277,0,1,1),"")</f>
        <v/>
      </c>
      <c r="P277" s="313" t="str">
        <f ca="1">IFERROR(OFFSET(CalculationsAndCharts!$D$32, N277,0,1,1),"")</f>
        <v/>
      </c>
      <c r="Q277" s="313" t="str">
        <f t="shared" ca="1" si="22"/>
        <v/>
      </c>
      <c r="R277" s="315" t="str">
        <f t="shared" ca="1" si="23"/>
        <v/>
      </c>
    </row>
    <row r="278" spans="2:18" x14ac:dyDescent="0.25">
      <c r="B278" s="311" t="str">
        <f ca="1">IFERROR(MATCH(TRUE,OFFSET(CalculationsAndCharts!$W$33,B277,0, $C$2-B277,1),0)+B277,"")</f>
        <v/>
      </c>
      <c r="C278" s="312" t="str">
        <f ca="1">IFERROR(OFFSET(CalculationsAndCharts!$B$32, B278,0,1,1),"")</f>
        <v/>
      </c>
      <c r="D278" s="313" t="str">
        <f ca="1">IFERROR(OFFSET(CalculationsAndCharts!$D$32, B278,0,1,1),"")</f>
        <v/>
      </c>
      <c r="E278" s="314" t="str">
        <f ca="1">IF(B278="","",IFERROR((MATCH(TRUE,OFFSET(CalculationsAndCharts!$Y$33,E277,0, $C$2-E277,1),0)+E277),""))</f>
        <v/>
      </c>
      <c r="F278" s="312" t="str">
        <f ca="1">IFERROR(OFFSET(CalculationsAndCharts!$B$32, E278,0,1,1),"")</f>
        <v/>
      </c>
      <c r="G278" s="313" t="str">
        <f ca="1">IFERROR(OFFSET(CalculationsAndCharts!$D$32, E278,0,1,1),"")</f>
        <v/>
      </c>
      <c r="H278" s="313" t="str">
        <f t="shared" ca="1" si="20"/>
        <v/>
      </c>
      <c r="I278" s="315" t="str">
        <f t="shared" ca="1" si="21"/>
        <v/>
      </c>
      <c r="K278" s="311" t="str">
        <f ca="1">IFERROR(MATCH(TRUE,OFFSET(CalculationsAndCharts!$Z$33,K277,0, $C$2-K277,1),0)+K277,"")</f>
        <v/>
      </c>
      <c r="L278" s="312" t="str">
        <f ca="1">IFERROR(OFFSET(CalculationsAndCharts!$B$32, K278,0,1,1),"")</f>
        <v/>
      </c>
      <c r="M278" s="313" t="str">
        <f ca="1">IFERROR(OFFSET(CalculationsAndCharts!$D$32, K278,0,1,1),"")</f>
        <v/>
      </c>
      <c r="N278" s="314" t="str">
        <f ca="1">IF(K278="","",IFERROR(MATCH(TRUE,OFFSET(CalculationsAndCharts!$AB$33,N277,0, $C$2-N277,1),0)+N277,""))</f>
        <v/>
      </c>
      <c r="O278" s="312" t="str">
        <f ca="1">IFERROR(OFFSET(CalculationsAndCharts!$B$32, N278,0,1,1),"")</f>
        <v/>
      </c>
      <c r="P278" s="313" t="str">
        <f ca="1">IFERROR(OFFSET(CalculationsAndCharts!$D$32, N278,0,1,1),"")</f>
        <v/>
      </c>
      <c r="Q278" s="313" t="str">
        <f t="shared" ca="1" si="22"/>
        <v/>
      </c>
      <c r="R278" s="315" t="str">
        <f t="shared" ca="1" si="23"/>
        <v/>
      </c>
    </row>
    <row r="279" spans="2:18" x14ac:dyDescent="0.25">
      <c r="B279" s="311" t="str">
        <f ca="1">IFERROR(MATCH(TRUE,OFFSET(CalculationsAndCharts!$W$33,B278,0, $C$2-B278,1),0)+B278,"")</f>
        <v/>
      </c>
      <c r="C279" s="312" t="str">
        <f ca="1">IFERROR(OFFSET(CalculationsAndCharts!$B$32, B279,0,1,1),"")</f>
        <v/>
      </c>
      <c r="D279" s="313" t="str">
        <f ca="1">IFERROR(OFFSET(CalculationsAndCharts!$D$32, B279,0,1,1),"")</f>
        <v/>
      </c>
      <c r="E279" s="314" t="str">
        <f ca="1">IF(B279="","",IFERROR((MATCH(TRUE,OFFSET(CalculationsAndCharts!$Y$33,E278,0, $C$2-E278,1),0)+E278),""))</f>
        <v/>
      </c>
      <c r="F279" s="312" t="str">
        <f ca="1">IFERROR(OFFSET(CalculationsAndCharts!$B$32, E279,0,1,1),"")</f>
        <v/>
      </c>
      <c r="G279" s="313" t="str">
        <f ca="1">IFERROR(OFFSET(CalculationsAndCharts!$D$32, E279,0,1,1),"")</f>
        <v/>
      </c>
      <c r="H279" s="313" t="str">
        <f t="shared" ca="1" si="20"/>
        <v/>
      </c>
      <c r="I279" s="315" t="str">
        <f t="shared" ca="1" si="21"/>
        <v/>
      </c>
      <c r="K279" s="311" t="str">
        <f ca="1">IFERROR(MATCH(TRUE,OFFSET(CalculationsAndCharts!$Z$33,K278,0, $C$2-K278,1),0)+K278,"")</f>
        <v/>
      </c>
      <c r="L279" s="312" t="str">
        <f ca="1">IFERROR(OFFSET(CalculationsAndCharts!$B$32, K279,0,1,1),"")</f>
        <v/>
      </c>
      <c r="M279" s="313" t="str">
        <f ca="1">IFERROR(OFFSET(CalculationsAndCharts!$D$32, K279,0,1,1),"")</f>
        <v/>
      </c>
      <c r="N279" s="314" t="str">
        <f ca="1">IF(K279="","",IFERROR(MATCH(TRUE,OFFSET(CalculationsAndCharts!$AB$33,N278,0, $C$2-N278,1),0)+N278,""))</f>
        <v/>
      </c>
      <c r="O279" s="312" t="str">
        <f ca="1">IFERROR(OFFSET(CalculationsAndCharts!$B$32, N279,0,1,1),"")</f>
        <v/>
      </c>
      <c r="P279" s="313" t="str">
        <f ca="1">IFERROR(OFFSET(CalculationsAndCharts!$D$32, N279,0,1,1),"")</f>
        <v/>
      </c>
      <c r="Q279" s="313" t="str">
        <f t="shared" ca="1" si="22"/>
        <v/>
      </c>
      <c r="R279" s="315" t="str">
        <f t="shared" ca="1" si="23"/>
        <v/>
      </c>
    </row>
    <row r="280" spans="2:18" x14ac:dyDescent="0.25">
      <c r="B280" s="311" t="str">
        <f ca="1">IFERROR(MATCH(TRUE,OFFSET(CalculationsAndCharts!$W$33,B279,0, $C$2-B279,1),0)+B279,"")</f>
        <v/>
      </c>
      <c r="C280" s="312" t="str">
        <f ca="1">IFERROR(OFFSET(CalculationsAndCharts!$B$32, B280,0,1,1),"")</f>
        <v/>
      </c>
      <c r="D280" s="313" t="str">
        <f ca="1">IFERROR(OFFSET(CalculationsAndCharts!$D$32, B280,0,1,1),"")</f>
        <v/>
      </c>
      <c r="E280" s="314" t="str">
        <f ca="1">IF(B280="","",IFERROR((MATCH(TRUE,OFFSET(CalculationsAndCharts!$Y$33,E279,0, $C$2-E279,1),0)+E279),""))</f>
        <v/>
      </c>
      <c r="F280" s="312" t="str">
        <f ca="1">IFERROR(OFFSET(CalculationsAndCharts!$B$32, E280,0,1,1),"")</f>
        <v/>
      </c>
      <c r="G280" s="313" t="str">
        <f ca="1">IFERROR(OFFSET(CalculationsAndCharts!$D$32, E280,0,1,1),"")</f>
        <v/>
      </c>
      <c r="H280" s="313" t="str">
        <f t="shared" ca="1" si="20"/>
        <v/>
      </c>
      <c r="I280" s="315" t="str">
        <f t="shared" ca="1" si="21"/>
        <v/>
      </c>
      <c r="K280" s="311" t="str">
        <f ca="1">IFERROR(MATCH(TRUE,OFFSET(CalculationsAndCharts!$Z$33,K279,0, $C$2-K279,1),0)+K279,"")</f>
        <v/>
      </c>
      <c r="L280" s="312" t="str">
        <f ca="1">IFERROR(OFFSET(CalculationsAndCharts!$B$32, K280,0,1,1),"")</f>
        <v/>
      </c>
      <c r="M280" s="313" t="str">
        <f ca="1">IFERROR(OFFSET(CalculationsAndCharts!$D$32, K280,0,1,1),"")</f>
        <v/>
      </c>
      <c r="N280" s="314" t="str">
        <f ca="1">IF(K280="","",IFERROR(MATCH(TRUE,OFFSET(CalculationsAndCharts!$AB$33,N279,0, $C$2-N279,1),0)+N279,""))</f>
        <v/>
      </c>
      <c r="O280" s="312" t="str">
        <f ca="1">IFERROR(OFFSET(CalculationsAndCharts!$B$32, N280,0,1,1),"")</f>
        <v/>
      </c>
      <c r="P280" s="313" t="str">
        <f ca="1">IFERROR(OFFSET(CalculationsAndCharts!$D$32, N280,0,1,1),"")</f>
        <v/>
      </c>
      <c r="Q280" s="313" t="str">
        <f t="shared" ca="1" si="22"/>
        <v/>
      </c>
      <c r="R280" s="315" t="str">
        <f t="shared" ca="1" si="23"/>
        <v/>
      </c>
    </row>
    <row r="281" spans="2:18" x14ac:dyDescent="0.25">
      <c r="B281" s="311" t="str">
        <f ca="1">IFERROR(MATCH(TRUE,OFFSET(CalculationsAndCharts!$W$33,B280,0, $C$2-B280,1),0)+B280,"")</f>
        <v/>
      </c>
      <c r="C281" s="312" t="str">
        <f ca="1">IFERROR(OFFSET(CalculationsAndCharts!$B$32, B281,0,1,1),"")</f>
        <v/>
      </c>
      <c r="D281" s="313" t="str">
        <f ca="1">IFERROR(OFFSET(CalculationsAndCharts!$D$32, B281,0,1,1),"")</f>
        <v/>
      </c>
      <c r="E281" s="314" t="str">
        <f ca="1">IF(B281="","",IFERROR((MATCH(TRUE,OFFSET(CalculationsAndCharts!$Y$33,E280,0, $C$2-E280,1),0)+E280),""))</f>
        <v/>
      </c>
      <c r="F281" s="312" t="str">
        <f ca="1">IFERROR(OFFSET(CalculationsAndCharts!$B$32, E281,0,1,1),"")</f>
        <v/>
      </c>
      <c r="G281" s="313" t="str">
        <f ca="1">IFERROR(OFFSET(CalculationsAndCharts!$D$32, E281,0,1,1),"")</f>
        <v/>
      </c>
      <c r="H281" s="313" t="str">
        <f t="shared" ca="1" si="20"/>
        <v/>
      </c>
      <c r="I281" s="315" t="str">
        <f t="shared" ca="1" si="21"/>
        <v/>
      </c>
      <c r="K281" s="311" t="str">
        <f ca="1">IFERROR(MATCH(TRUE,OFFSET(CalculationsAndCharts!$Z$33,K280,0, $C$2-K280,1),0)+K280,"")</f>
        <v/>
      </c>
      <c r="L281" s="312" t="str">
        <f ca="1">IFERROR(OFFSET(CalculationsAndCharts!$B$32, K281,0,1,1),"")</f>
        <v/>
      </c>
      <c r="M281" s="313" t="str">
        <f ca="1">IFERROR(OFFSET(CalculationsAndCharts!$D$32, K281,0,1,1),"")</f>
        <v/>
      </c>
      <c r="N281" s="314" t="str">
        <f ca="1">IF(K281="","",IFERROR(MATCH(TRUE,OFFSET(CalculationsAndCharts!$AB$33,N280,0, $C$2-N280,1),0)+N280,""))</f>
        <v/>
      </c>
      <c r="O281" s="312" t="str">
        <f ca="1">IFERROR(OFFSET(CalculationsAndCharts!$B$32, N281,0,1,1),"")</f>
        <v/>
      </c>
      <c r="P281" s="313" t="str">
        <f ca="1">IFERROR(OFFSET(CalculationsAndCharts!$D$32, N281,0,1,1),"")</f>
        <v/>
      </c>
      <c r="Q281" s="313" t="str">
        <f t="shared" ca="1" si="22"/>
        <v/>
      </c>
      <c r="R281" s="315" t="str">
        <f t="shared" ca="1" si="23"/>
        <v/>
      </c>
    </row>
    <row r="282" spans="2:18" x14ac:dyDescent="0.25">
      <c r="B282" s="311" t="str">
        <f ca="1">IFERROR(MATCH(TRUE,OFFSET(CalculationsAndCharts!$W$33,B281,0, $C$2-B281,1),0)+B281,"")</f>
        <v/>
      </c>
      <c r="C282" s="312" t="str">
        <f ca="1">IFERROR(OFFSET(CalculationsAndCharts!$B$32, B282,0,1,1),"")</f>
        <v/>
      </c>
      <c r="D282" s="313" t="str">
        <f ca="1">IFERROR(OFFSET(CalculationsAndCharts!$D$32, B282,0,1,1),"")</f>
        <v/>
      </c>
      <c r="E282" s="314" t="str">
        <f ca="1">IF(B282="","",IFERROR((MATCH(TRUE,OFFSET(CalculationsAndCharts!$Y$33,E281,0, $C$2-E281,1),0)+E281),""))</f>
        <v/>
      </c>
      <c r="F282" s="312" t="str">
        <f ca="1">IFERROR(OFFSET(CalculationsAndCharts!$B$32, E282,0,1,1),"")</f>
        <v/>
      </c>
      <c r="G282" s="313" t="str">
        <f ca="1">IFERROR(OFFSET(CalculationsAndCharts!$D$32, E282,0,1,1),"")</f>
        <v/>
      </c>
      <c r="H282" s="313" t="str">
        <f t="shared" ca="1" si="20"/>
        <v/>
      </c>
      <c r="I282" s="315" t="str">
        <f t="shared" ca="1" si="21"/>
        <v/>
      </c>
      <c r="K282" s="311" t="str">
        <f ca="1">IFERROR(MATCH(TRUE,OFFSET(CalculationsAndCharts!$Z$33,K281,0, $C$2-K281,1),0)+K281,"")</f>
        <v/>
      </c>
      <c r="L282" s="312" t="str">
        <f ca="1">IFERROR(OFFSET(CalculationsAndCharts!$B$32, K282,0,1,1),"")</f>
        <v/>
      </c>
      <c r="M282" s="313" t="str">
        <f ca="1">IFERROR(OFFSET(CalculationsAndCharts!$D$32, K282,0,1,1),"")</f>
        <v/>
      </c>
      <c r="N282" s="314" t="str">
        <f ca="1">IF(K282="","",IFERROR(MATCH(TRUE,OFFSET(CalculationsAndCharts!$AB$33,N281,0, $C$2-N281,1),0)+N281,""))</f>
        <v/>
      </c>
      <c r="O282" s="312" t="str">
        <f ca="1">IFERROR(OFFSET(CalculationsAndCharts!$B$32, N282,0,1,1),"")</f>
        <v/>
      </c>
      <c r="P282" s="313" t="str">
        <f ca="1">IFERROR(OFFSET(CalculationsAndCharts!$D$32, N282,0,1,1),"")</f>
        <v/>
      </c>
      <c r="Q282" s="313" t="str">
        <f t="shared" ca="1" si="22"/>
        <v/>
      </c>
      <c r="R282" s="315" t="str">
        <f t="shared" ca="1" si="23"/>
        <v/>
      </c>
    </row>
    <row r="283" spans="2:18" x14ac:dyDescent="0.25">
      <c r="B283" s="311" t="str">
        <f ca="1">IFERROR(MATCH(TRUE,OFFSET(CalculationsAndCharts!$W$33,B282,0, $C$2-B282,1),0)+B282,"")</f>
        <v/>
      </c>
      <c r="C283" s="312" t="str">
        <f ca="1">IFERROR(OFFSET(CalculationsAndCharts!$B$32, B283,0,1,1),"")</f>
        <v/>
      </c>
      <c r="D283" s="313" t="str">
        <f ca="1">IFERROR(OFFSET(CalculationsAndCharts!$D$32, B283,0,1,1),"")</f>
        <v/>
      </c>
      <c r="E283" s="314" t="str">
        <f ca="1">IF(B283="","",IFERROR((MATCH(TRUE,OFFSET(CalculationsAndCharts!$Y$33,E282,0, $C$2-E282,1),0)+E282),""))</f>
        <v/>
      </c>
      <c r="F283" s="312" t="str">
        <f ca="1">IFERROR(OFFSET(CalculationsAndCharts!$B$32, E283,0,1,1),"")</f>
        <v/>
      </c>
      <c r="G283" s="313" t="str">
        <f ca="1">IFERROR(OFFSET(CalculationsAndCharts!$D$32, E283,0,1,1),"")</f>
        <v/>
      </c>
      <c r="H283" s="313" t="str">
        <f t="shared" ca="1" si="20"/>
        <v/>
      </c>
      <c r="I283" s="315" t="str">
        <f t="shared" ca="1" si="21"/>
        <v/>
      </c>
      <c r="K283" s="311" t="str">
        <f ca="1">IFERROR(MATCH(TRUE,OFFSET(CalculationsAndCharts!$Z$33,K282,0, $C$2-K282,1),0)+K282,"")</f>
        <v/>
      </c>
      <c r="L283" s="312" t="str">
        <f ca="1">IFERROR(OFFSET(CalculationsAndCharts!$B$32, K283,0,1,1),"")</f>
        <v/>
      </c>
      <c r="M283" s="313" t="str">
        <f ca="1">IFERROR(OFFSET(CalculationsAndCharts!$D$32, K283,0,1,1),"")</f>
        <v/>
      </c>
      <c r="N283" s="314" t="str">
        <f ca="1">IF(K283="","",IFERROR(MATCH(TRUE,OFFSET(CalculationsAndCharts!$AB$33,N282,0, $C$2-N282,1),0)+N282,""))</f>
        <v/>
      </c>
      <c r="O283" s="312" t="str">
        <f ca="1">IFERROR(OFFSET(CalculationsAndCharts!$B$32, N283,0,1,1),"")</f>
        <v/>
      </c>
      <c r="P283" s="313" t="str">
        <f ca="1">IFERROR(OFFSET(CalculationsAndCharts!$D$32, N283,0,1,1),"")</f>
        <v/>
      </c>
      <c r="Q283" s="313" t="str">
        <f t="shared" ca="1" si="22"/>
        <v/>
      </c>
      <c r="R283" s="315" t="str">
        <f t="shared" ca="1" si="23"/>
        <v/>
      </c>
    </row>
    <row r="284" spans="2:18" x14ac:dyDescent="0.25">
      <c r="B284" s="311" t="str">
        <f ca="1">IFERROR(MATCH(TRUE,OFFSET(CalculationsAndCharts!$W$33,B283,0, $C$2-B283,1),0)+B283,"")</f>
        <v/>
      </c>
      <c r="C284" s="312" t="str">
        <f ca="1">IFERROR(OFFSET(CalculationsAndCharts!$B$32, B284,0,1,1),"")</f>
        <v/>
      </c>
      <c r="D284" s="313" t="str">
        <f ca="1">IFERROR(OFFSET(CalculationsAndCharts!$D$32, B284,0,1,1),"")</f>
        <v/>
      </c>
      <c r="E284" s="314" t="str">
        <f ca="1">IF(B284="","",IFERROR((MATCH(TRUE,OFFSET(CalculationsAndCharts!$Y$33,E283,0, $C$2-E283,1),0)+E283),""))</f>
        <v/>
      </c>
      <c r="F284" s="312" t="str">
        <f ca="1">IFERROR(OFFSET(CalculationsAndCharts!$B$32, E284,0,1,1),"")</f>
        <v/>
      </c>
      <c r="G284" s="313" t="str">
        <f ca="1">IFERROR(OFFSET(CalculationsAndCharts!$D$32, E284,0,1,1),"")</f>
        <v/>
      </c>
      <c r="H284" s="313" t="str">
        <f t="shared" ca="1" si="20"/>
        <v/>
      </c>
      <c r="I284" s="315" t="str">
        <f t="shared" ca="1" si="21"/>
        <v/>
      </c>
      <c r="K284" s="311" t="str">
        <f ca="1">IFERROR(MATCH(TRUE,OFFSET(CalculationsAndCharts!$Z$33,K283,0, $C$2-K283,1),0)+K283,"")</f>
        <v/>
      </c>
      <c r="L284" s="312" t="str">
        <f ca="1">IFERROR(OFFSET(CalculationsAndCharts!$B$32, K284,0,1,1),"")</f>
        <v/>
      </c>
      <c r="M284" s="313" t="str">
        <f ca="1">IFERROR(OFFSET(CalculationsAndCharts!$D$32, K284,0,1,1),"")</f>
        <v/>
      </c>
      <c r="N284" s="314" t="str">
        <f ca="1">IF(K284="","",IFERROR(MATCH(TRUE,OFFSET(CalculationsAndCharts!$AB$33,N283,0, $C$2-N283,1),0)+N283,""))</f>
        <v/>
      </c>
      <c r="O284" s="312" t="str">
        <f ca="1">IFERROR(OFFSET(CalculationsAndCharts!$B$32, N284,0,1,1),"")</f>
        <v/>
      </c>
      <c r="P284" s="313" t="str">
        <f ca="1">IFERROR(OFFSET(CalculationsAndCharts!$D$32, N284,0,1,1),"")</f>
        <v/>
      </c>
      <c r="Q284" s="313" t="str">
        <f t="shared" ca="1" si="22"/>
        <v/>
      </c>
      <c r="R284" s="315" t="str">
        <f t="shared" ca="1" si="23"/>
        <v/>
      </c>
    </row>
    <row r="285" spans="2:18" x14ac:dyDescent="0.25">
      <c r="B285" s="311" t="str">
        <f ca="1">IFERROR(MATCH(TRUE,OFFSET(CalculationsAndCharts!$W$33,B284,0, $C$2-B284,1),0)+B284,"")</f>
        <v/>
      </c>
      <c r="C285" s="312" t="str">
        <f ca="1">IFERROR(OFFSET(CalculationsAndCharts!$B$32, B285,0,1,1),"")</f>
        <v/>
      </c>
      <c r="D285" s="313" t="str">
        <f ca="1">IFERROR(OFFSET(CalculationsAndCharts!$D$32, B285,0,1,1),"")</f>
        <v/>
      </c>
      <c r="E285" s="314" t="str">
        <f ca="1">IF(B285="","",IFERROR((MATCH(TRUE,OFFSET(CalculationsAndCharts!$Y$33,E284,0, $C$2-E284,1),0)+E284),""))</f>
        <v/>
      </c>
      <c r="F285" s="312" t="str">
        <f ca="1">IFERROR(OFFSET(CalculationsAndCharts!$B$32, E285,0,1,1),"")</f>
        <v/>
      </c>
      <c r="G285" s="313" t="str">
        <f ca="1">IFERROR(OFFSET(CalculationsAndCharts!$D$32, E285,0,1,1),"")</f>
        <v/>
      </c>
      <c r="H285" s="313" t="str">
        <f t="shared" ca="1" si="20"/>
        <v/>
      </c>
      <c r="I285" s="315" t="str">
        <f t="shared" ca="1" si="21"/>
        <v/>
      </c>
      <c r="K285" s="311" t="str">
        <f ca="1">IFERROR(MATCH(TRUE,OFFSET(CalculationsAndCharts!$Z$33,K284,0, $C$2-K284,1),0)+K284,"")</f>
        <v/>
      </c>
      <c r="L285" s="312" t="str">
        <f ca="1">IFERROR(OFFSET(CalculationsAndCharts!$B$32, K285,0,1,1),"")</f>
        <v/>
      </c>
      <c r="M285" s="313" t="str">
        <f ca="1">IFERROR(OFFSET(CalculationsAndCharts!$D$32, K285,0,1,1),"")</f>
        <v/>
      </c>
      <c r="N285" s="314" t="str">
        <f ca="1">IF(K285="","",IFERROR(MATCH(TRUE,OFFSET(CalculationsAndCharts!$AB$33,N284,0, $C$2-N284,1),0)+N284,""))</f>
        <v/>
      </c>
      <c r="O285" s="312" t="str">
        <f ca="1">IFERROR(OFFSET(CalculationsAndCharts!$B$32, N285,0,1,1),"")</f>
        <v/>
      </c>
      <c r="P285" s="313" t="str">
        <f ca="1">IFERROR(OFFSET(CalculationsAndCharts!$D$32, N285,0,1,1),"")</f>
        <v/>
      </c>
      <c r="Q285" s="313" t="str">
        <f t="shared" ca="1" si="22"/>
        <v/>
      </c>
      <c r="R285" s="315" t="str">
        <f t="shared" ca="1" si="23"/>
        <v/>
      </c>
    </row>
    <row r="286" spans="2:18" x14ac:dyDescent="0.25">
      <c r="B286" s="311" t="str">
        <f ca="1">IFERROR(MATCH(TRUE,OFFSET(CalculationsAndCharts!$W$33,B285,0, $C$2-B285,1),0)+B285,"")</f>
        <v/>
      </c>
      <c r="C286" s="312" t="str">
        <f ca="1">IFERROR(OFFSET(CalculationsAndCharts!$B$32, B286,0,1,1),"")</f>
        <v/>
      </c>
      <c r="D286" s="313" t="str">
        <f ca="1">IFERROR(OFFSET(CalculationsAndCharts!$D$32, B286,0,1,1),"")</f>
        <v/>
      </c>
      <c r="E286" s="314" t="str">
        <f ca="1">IF(B286="","",IFERROR((MATCH(TRUE,OFFSET(CalculationsAndCharts!$Y$33,E285,0, $C$2-E285,1),0)+E285),""))</f>
        <v/>
      </c>
      <c r="F286" s="312" t="str">
        <f ca="1">IFERROR(OFFSET(CalculationsAndCharts!$B$32, E286,0,1,1),"")</f>
        <v/>
      </c>
      <c r="G286" s="313" t="str">
        <f ca="1">IFERROR(OFFSET(CalculationsAndCharts!$D$32, E286,0,1,1),"")</f>
        <v/>
      </c>
      <c r="H286" s="313" t="str">
        <f t="shared" ca="1" si="20"/>
        <v/>
      </c>
      <c r="I286" s="315" t="str">
        <f t="shared" ca="1" si="21"/>
        <v/>
      </c>
      <c r="K286" s="311" t="str">
        <f ca="1">IFERROR(MATCH(TRUE,OFFSET(CalculationsAndCharts!$Z$33,K285,0, $C$2-K285,1),0)+K285,"")</f>
        <v/>
      </c>
      <c r="L286" s="312" t="str">
        <f ca="1">IFERROR(OFFSET(CalculationsAndCharts!$B$32, K286,0,1,1),"")</f>
        <v/>
      </c>
      <c r="M286" s="313" t="str">
        <f ca="1">IFERROR(OFFSET(CalculationsAndCharts!$D$32, K286,0,1,1),"")</f>
        <v/>
      </c>
      <c r="N286" s="314" t="str">
        <f ca="1">IF(K286="","",IFERROR(MATCH(TRUE,OFFSET(CalculationsAndCharts!$AB$33,N285,0, $C$2-N285,1),0)+N285,""))</f>
        <v/>
      </c>
      <c r="O286" s="312" t="str">
        <f ca="1">IFERROR(OFFSET(CalculationsAndCharts!$B$32, N286,0,1,1),"")</f>
        <v/>
      </c>
      <c r="P286" s="313" t="str">
        <f ca="1">IFERROR(OFFSET(CalculationsAndCharts!$D$32, N286,0,1,1),"")</f>
        <v/>
      </c>
      <c r="Q286" s="313" t="str">
        <f t="shared" ca="1" si="22"/>
        <v/>
      </c>
      <c r="R286" s="315" t="str">
        <f t="shared" ca="1" si="23"/>
        <v/>
      </c>
    </row>
  </sheetData>
  <mergeCells count="4">
    <mergeCell ref="H13:H14"/>
    <mergeCell ref="I13:I14"/>
    <mergeCell ref="Q13:Q14"/>
    <mergeCell ref="R13:R14"/>
  </mergeCells>
  <conditionalFormatting sqref="E15">
    <cfRule type="cellIs" dxfId="3" priority="2" operator="equal">
      <formula>"OPEN"</formula>
    </cfRule>
  </conditionalFormatting>
  <conditionalFormatting sqref="N15">
    <cfRule type="cellIs" dxfId="2" priority="1" operator="equal">
      <formula>"OPEN"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99"/>
  </sheetPr>
  <dimension ref="B1:R286"/>
  <sheetViews>
    <sheetView workbookViewId="0">
      <selection activeCell="B1" sqref="B1"/>
    </sheetView>
  </sheetViews>
  <sheetFormatPr defaultRowHeight="13.2" x14ac:dyDescent="0.25"/>
  <cols>
    <col min="1" max="1" width="3.33203125" style="177" customWidth="1"/>
    <col min="2" max="2" width="7.109375" style="178" customWidth="1"/>
    <col min="3" max="3" width="11.44140625" style="177" customWidth="1"/>
    <col min="4" max="4" width="10.88671875" style="177" customWidth="1"/>
    <col min="5" max="5" width="10.77734375" style="178" customWidth="1"/>
    <col min="6" max="6" width="10.5546875" style="177" customWidth="1"/>
    <col min="7" max="7" width="10.33203125" style="177" customWidth="1"/>
    <col min="8" max="8" width="8.88671875" style="177"/>
    <col min="9" max="9" width="9.44140625" style="177" customWidth="1"/>
    <col min="10" max="10" width="1.5546875" style="177" customWidth="1"/>
    <col min="11" max="11" width="8.88671875" style="177"/>
    <col min="12" max="12" width="10.6640625" style="177" customWidth="1"/>
    <col min="13" max="13" width="10.88671875" style="177" customWidth="1"/>
    <col min="14" max="15" width="10.5546875" style="177" customWidth="1"/>
    <col min="16" max="16" width="8.88671875" style="177"/>
    <col min="17" max="17" width="10.33203125" style="177" customWidth="1"/>
    <col min="18" max="18" width="9.21875" style="177" customWidth="1"/>
    <col min="19" max="16384" width="8.88671875" style="177"/>
  </cols>
  <sheetData>
    <row r="1" spans="2:18" x14ac:dyDescent="0.25">
      <c r="B1" s="234" t="s">
        <v>202</v>
      </c>
    </row>
    <row r="2" spans="2:18" x14ac:dyDescent="0.25">
      <c r="B2" s="235"/>
      <c r="C2" s="316">
        <f ca="1">CalculationsAndCharts!$A$8</f>
        <v>2800</v>
      </c>
      <c r="D2" s="236" t="s">
        <v>194</v>
      </c>
      <c r="L2" s="237"/>
    </row>
    <row r="3" spans="2:18" ht="13.8" thickBot="1" x14ac:dyDescent="0.3">
      <c r="D3" s="179" t="str">
        <f ca="1">"Back Test Transaction reporting period extending from " &amp; TEXT(OFFSET(CalculationsAndCharts!$B$32,C2,0,1,1),"mm/dd/yyyy") &amp; " to "&amp; TEXT(CalculationsAndCharts!$B$33,"mm/dd/yyyy")</f>
        <v>Back Test Transaction reporting period extending from 06/10/2003 to 07/23/2014</v>
      </c>
    </row>
    <row r="4" spans="2:18" x14ac:dyDescent="0.25">
      <c r="B4" s="238" t="s">
        <v>144</v>
      </c>
      <c r="C4" s="239"/>
      <c r="D4" s="239"/>
      <c r="E4" s="240"/>
      <c r="F4" s="241"/>
      <c r="G4" s="241"/>
      <c r="H4" s="241"/>
      <c r="I4" s="242"/>
      <c r="K4" s="243" t="s">
        <v>145</v>
      </c>
      <c r="L4" s="244"/>
      <c r="M4" s="244"/>
      <c r="N4" s="245"/>
      <c r="O4" s="246"/>
      <c r="P4" s="246"/>
      <c r="Q4" s="246"/>
      <c r="R4" s="247"/>
    </row>
    <row r="5" spans="2:18" x14ac:dyDescent="0.25">
      <c r="B5" s="248">
        <f ca="1">COUNT(OFFSET(B15,0,0,C2,1))</f>
        <v>129</v>
      </c>
      <c r="C5" s="249" t="s">
        <v>146</v>
      </c>
      <c r="D5" s="250"/>
      <c r="E5" s="251"/>
      <c r="F5" s="252"/>
      <c r="G5" s="252"/>
      <c r="H5" s="252"/>
      <c r="I5" s="253"/>
      <c r="K5" s="254">
        <f ca="1">COUNT(OFFSET(K15,0,0,$C$2,1))</f>
        <v>129</v>
      </c>
      <c r="L5" s="255" t="s">
        <v>147</v>
      </c>
      <c r="M5" s="256"/>
      <c r="N5" s="257"/>
      <c r="O5" s="258"/>
      <c r="P5" s="258"/>
      <c r="Q5" s="258"/>
      <c r="R5" s="259"/>
    </row>
    <row r="6" spans="2:18" x14ac:dyDescent="0.25">
      <c r="B6" s="248">
        <f ca="1">COUNTIF(OFFSET(H15,0,0,B5,1),"&gt;0")</f>
        <v>94</v>
      </c>
      <c r="C6" s="260" t="s">
        <v>148</v>
      </c>
      <c r="D6" s="261" t="s">
        <v>149</v>
      </c>
      <c r="E6" s="262">
        <f ca="1">MAX(OFFSET(H15,0,0,B5,1))</f>
        <v>3.9099999999999966</v>
      </c>
      <c r="F6" s="263"/>
      <c r="G6" s="250"/>
      <c r="H6" s="264" t="s">
        <v>150</v>
      </c>
      <c r="I6" s="265">
        <f ca="1">SUMIF(OFFSET(H15,0,0,B5,1),"&gt;0")</f>
        <v>99.509999999999991</v>
      </c>
      <c r="K6" s="254">
        <f ca="1">COUNTIF(OFFSET(Q15,0,0,K5,1),"&gt;0")</f>
        <v>73</v>
      </c>
      <c r="L6" s="266" t="s">
        <v>148</v>
      </c>
      <c r="M6" s="267" t="s">
        <v>149</v>
      </c>
      <c r="N6" s="268">
        <f ca="1">MAX(OFFSET(Q15,0,0,K5,1))</f>
        <v>5.2199999999999989</v>
      </c>
      <c r="O6" s="269"/>
      <c r="P6" s="256"/>
      <c r="Q6" s="270" t="s">
        <v>150</v>
      </c>
      <c r="R6" s="271">
        <f ca="1">SUMIF(OFFSET(Q15,0,0,K5,1),"&gt;0")</f>
        <v>86.59</v>
      </c>
    </row>
    <row r="7" spans="2:18" x14ac:dyDescent="0.25">
      <c r="B7" s="248">
        <f ca="1">COUNTIF(OFFSET(H15,0,0,B5,1),"&lt;0")</f>
        <v>35</v>
      </c>
      <c r="C7" s="260" t="s">
        <v>151</v>
      </c>
      <c r="D7" s="261" t="s">
        <v>152</v>
      </c>
      <c r="E7" s="262">
        <f ca="1">MIN(OFFSET(H15,0,0,B5,1))</f>
        <v>-14.119999999999997</v>
      </c>
      <c r="F7" s="263"/>
      <c r="G7" s="250"/>
      <c r="H7" s="264" t="s">
        <v>153</v>
      </c>
      <c r="I7" s="265">
        <f ca="1">SUMIF(OFFSET(H15,0,0,B5,1),"&lt;0")</f>
        <v>-68.189999999999969</v>
      </c>
      <c r="K7" s="254">
        <f ca="1">COUNTIF(OFFSET(Q15,0,0,K5,1),"&lt;0")</f>
        <v>56</v>
      </c>
      <c r="L7" s="266" t="s">
        <v>151</v>
      </c>
      <c r="M7" s="267" t="s">
        <v>152</v>
      </c>
      <c r="N7" s="268">
        <f ca="1">MIN(OFFSET(Q15,0,0,K5,1))</f>
        <v>-10.649999999999991</v>
      </c>
      <c r="O7" s="269"/>
      <c r="P7" s="256"/>
      <c r="Q7" s="270" t="s">
        <v>153</v>
      </c>
      <c r="R7" s="271">
        <f ca="1">SUMIF(OFFSET(Q15,0,0,K5,1),"&lt;0")</f>
        <v>-119.57000000000002</v>
      </c>
    </row>
    <row r="8" spans="2:18" x14ac:dyDescent="0.25">
      <c r="B8" s="272"/>
      <c r="C8" s="252"/>
      <c r="D8" s="252"/>
      <c r="E8" s="273"/>
      <c r="F8" s="252"/>
      <c r="G8" s="252"/>
      <c r="H8" s="274" t="s">
        <v>154</v>
      </c>
      <c r="I8" s="275">
        <f ca="1">SUM(OFFSET(H15,0,0,B5,1))</f>
        <v>31.319999999999993</v>
      </c>
      <c r="K8" s="276"/>
      <c r="L8" s="258"/>
      <c r="M8" s="258"/>
      <c r="N8" s="258"/>
      <c r="O8" s="258"/>
      <c r="P8" s="258"/>
      <c r="Q8" s="277" t="s">
        <v>154</v>
      </c>
      <c r="R8" s="278">
        <f ca="1">SUM(OFFSET(Q15,0,0,K5,1))</f>
        <v>-32.980000000000004</v>
      </c>
    </row>
    <row r="9" spans="2:18" ht="13.8" thickBot="1" x14ac:dyDescent="0.3">
      <c r="B9" s="272"/>
      <c r="C9" s="252"/>
      <c r="D9" s="252"/>
      <c r="E9" s="273"/>
      <c r="F9" s="252"/>
      <c r="G9" s="252"/>
      <c r="H9" s="252"/>
      <c r="I9" s="253"/>
      <c r="K9" s="279"/>
      <c r="L9" s="258"/>
      <c r="M9" s="258"/>
      <c r="N9" s="280"/>
      <c r="O9" s="258"/>
      <c r="P9" s="258"/>
      <c r="Q9" s="258"/>
      <c r="R9" s="259"/>
    </row>
    <row r="10" spans="2:18" ht="13.8" thickBot="1" x14ac:dyDescent="0.3">
      <c r="B10" s="272"/>
      <c r="C10" s="252"/>
      <c r="D10" s="252"/>
      <c r="E10" s="273"/>
      <c r="F10" s="281"/>
      <c r="G10" s="282"/>
      <c r="H10" s="283" t="s">
        <v>167</v>
      </c>
      <c r="I10" s="284">
        <f ca="1">MIN(OFFSET(I15,0,0,B5,1))</f>
        <v>-4.8299999999999947</v>
      </c>
      <c r="K10" s="279"/>
      <c r="L10" s="258"/>
      <c r="M10" s="258"/>
      <c r="N10" s="280"/>
      <c r="O10" s="285"/>
      <c r="P10" s="286"/>
      <c r="Q10" s="287" t="s">
        <v>168</v>
      </c>
      <c r="R10" s="288">
        <f ca="1">MIN(OFFSET(R15,0,0,K5,1))</f>
        <v>-42.569999999999979</v>
      </c>
    </row>
    <row r="11" spans="2:18" x14ac:dyDescent="0.25">
      <c r="B11" s="272"/>
      <c r="C11" s="252"/>
      <c r="D11" s="252"/>
      <c r="E11" s="273"/>
      <c r="F11" s="252"/>
      <c r="G11" s="252"/>
      <c r="H11" s="274"/>
      <c r="I11" s="275"/>
      <c r="K11" s="279"/>
      <c r="L11" s="258"/>
      <c r="M11" s="258"/>
      <c r="N11" s="280"/>
      <c r="O11" s="258"/>
      <c r="P11" s="258"/>
      <c r="Q11" s="277"/>
      <c r="R11" s="278"/>
    </row>
    <row r="12" spans="2:18" ht="13.8" thickBot="1" x14ac:dyDescent="0.3">
      <c r="B12" s="289"/>
      <c r="C12" s="290"/>
      <c r="D12" s="290"/>
      <c r="E12" s="291">
        <f ca="1">MATCH(TRUE,OFFSET(CalculationsAndCharts!$AF$32,1,0,C2,1),0)</f>
        <v>6</v>
      </c>
      <c r="F12" s="292" t="str">
        <f ca="1">IF($E$12&gt;$B$15,"Open Trade; Marked to Current Bar Open $","")</f>
        <v/>
      </c>
      <c r="G12" s="290"/>
      <c r="H12" s="290"/>
      <c r="I12" s="293"/>
      <c r="K12" s="294"/>
      <c r="L12" s="295"/>
      <c r="M12" s="295"/>
      <c r="N12" s="296">
        <f ca="1">MATCH(TRUE,OFFSET(CalculationsAndCharts!$AI$33,0,0, $C$2,1),0)</f>
        <v>28</v>
      </c>
      <c r="O12" s="297" t="str">
        <f ca="1">IF($N$12&gt;$K$15,"Open Trade; Marked to current bar Open $","")</f>
        <v>Open Trade; Marked to current bar Open $</v>
      </c>
      <c r="P12" s="295"/>
      <c r="Q12" s="295"/>
      <c r="R12" s="298"/>
    </row>
    <row r="13" spans="2:18" x14ac:dyDescent="0.25">
      <c r="B13" s="299"/>
      <c r="C13" s="300" t="s">
        <v>155</v>
      </c>
      <c r="D13" s="301"/>
      <c r="E13" s="302"/>
      <c r="F13" s="300" t="s">
        <v>156</v>
      </c>
      <c r="G13" s="301"/>
      <c r="H13" s="431" t="s">
        <v>157</v>
      </c>
      <c r="I13" s="433" t="s">
        <v>158</v>
      </c>
      <c r="K13" s="303"/>
      <c r="L13" s="304" t="s">
        <v>159</v>
      </c>
      <c r="M13" s="305"/>
      <c r="N13" s="306"/>
      <c r="O13" s="304" t="s">
        <v>160</v>
      </c>
      <c r="P13" s="305"/>
      <c r="Q13" s="435" t="s">
        <v>157</v>
      </c>
      <c r="R13" s="437" t="s">
        <v>158</v>
      </c>
    </row>
    <row r="14" spans="2:18" x14ac:dyDescent="0.25">
      <c r="B14" s="307" t="s">
        <v>24</v>
      </c>
      <c r="C14" s="308" t="s">
        <v>1</v>
      </c>
      <c r="D14" s="308" t="s">
        <v>161</v>
      </c>
      <c r="E14" s="308" t="s">
        <v>24</v>
      </c>
      <c r="F14" s="308" t="s">
        <v>1</v>
      </c>
      <c r="G14" s="308" t="s">
        <v>161</v>
      </c>
      <c r="H14" s="432"/>
      <c r="I14" s="434"/>
      <c r="K14" s="309" t="s">
        <v>24</v>
      </c>
      <c r="L14" s="310" t="s">
        <v>1</v>
      </c>
      <c r="M14" s="310" t="s">
        <v>161</v>
      </c>
      <c r="N14" s="310" t="s">
        <v>24</v>
      </c>
      <c r="O14" s="310" t="s">
        <v>1</v>
      </c>
      <c r="P14" s="310" t="s">
        <v>161</v>
      </c>
      <c r="Q14" s="436"/>
      <c r="R14" s="438"/>
    </row>
    <row r="15" spans="2:18" x14ac:dyDescent="0.25">
      <c r="B15" s="311">
        <f ca="1">MATCH(TRUE,OFFSET(CalculationsAndCharts!$AD$33,0,0, $C$2,1),0)</f>
        <v>28</v>
      </c>
      <c r="C15" s="312">
        <f ca="1">OFFSET(CalculationsAndCharts!$B$32, B15,0,1,1)</f>
        <v>41803</v>
      </c>
      <c r="D15" s="313">
        <f ca="1">OFFSET(CalculationsAndCharts!$D$32, B15,0,1,1)</f>
        <v>95.7</v>
      </c>
      <c r="E15" s="314">
        <f ca="1">IF($E$12&gt;$B$15,"OPEN",$E$12)</f>
        <v>6</v>
      </c>
      <c r="F15" s="312">
        <f ca="1">IF($E$12&gt;$B$15,CalculationsAndCharts!$B$33,OFFSET(CalculationsAndCharts!$B$32, E15,0,1,1))</f>
        <v>41836</v>
      </c>
      <c r="G15" s="313">
        <f ca="1">IF($E$12&gt;$B$15,CalculationsAndCharts!$D$33,OFFSET(CalculationsAndCharts!$D$32, E15,0,1,1))</f>
        <v>95.02</v>
      </c>
      <c r="H15" s="313">
        <f ca="1">G15-D15</f>
        <v>-0.68000000000000682</v>
      </c>
      <c r="I15" s="315">
        <f ca="1">H15+IF(ISNA(I16),0,I16)</f>
        <v>31.319999999999993</v>
      </c>
      <c r="K15" s="311">
        <f ca="1">MATCH(TRUE,OFFSET(CalculationsAndCharts!$AG$33,0,0, $C$2,1),0)</f>
        <v>6</v>
      </c>
      <c r="L15" s="312">
        <f ca="1">OFFSET(CalculationsAndCharts!$B$32, K15,0,1,1)</f>
        <v>41836</v>
      </c>
      <c r="M15" s="313">
        <f ca="1">OFFSET(CalculationsAndCharts!$D$32, K15,0,1,1)</f>
        <v>95.02</v>
      </c>
      <c r="N15" s="314" t="str">
        <f ca="1">IF($N$12&gt;$K$15,"OPEN",$N$12)</f>
        <v>OPEN</v>
      </c>
      <c r="O15" s="312">
        <f ca="1">IF($N$12&gt;$K$15,CalculationsAndCharts!B33,OFFSET(CalculationsAndCharts!$B$32, N15,0,1,1))</f>
        <v>41843</v>
      </c>
      <c r="P15" s="313">
        <f ca="1">IF($N$12&gt;$K$15,CalculationsAndCharts!D33,OFFSET(CalculationsAndCharts!$D$32, N15,0,1,1))</f>
        <v>96.4</v>
      </c>
      <c r="Q15" s="313">
        <f ca="1">M15-P15</f>
        <v>-1.3800000000000097</v>
      </c>
      <c r="R15" s="315">
        <f ca="1">Q15+IF(ISNA(R16),0,R16)</f>
        <v>-32.980000000000004</v>
      </c>
    </row>
    <row r="16" spans="2:18" x14ac:dyDescent="0.25">
      <c r="B16" s="311">
        <f ca="1">IFERROR(MATCH(TRUE,OFFSET(CalculationsAndCharts!$AD$33,B15,0, $C$2-B15,1),0)+B15,"")</f>
        <v>45</v>
      </c>
      <c r="C16" s="312">
        <f ca="1">IFERROR(OFFSET(CalculationsAndCharts!$B$32, B16,0,1,1),"")</f>
        <v>41779</v>
      </c>
      <c r="D16" s="313">
        <f ca="1">IFERROR(OFFSET(CalculationsAndCharts!$D$32, B16,0,1,1),"")</f>
        <v>95.29</v>
      </c>
      <c r="E16" s="314">
        <f ca="1">IFERROR(IF($E$12&gt;$B$15,$E$12,(MATCH(TRUE,OFFSET(CalculationsAndCharts!$AF$33,E15,0, $C$2-E15,1),0)+E15)),"")</f>
        <v>38</v>
      </c>
      <c r="F16" s="312">
        <f ca="1">IFERROR(OFFSET(CalculationsAndCharts!$B$32, E16,0,1,1),"")</f>
        <v>41789</v>
      </c>
      <c r="G16" s="313">
        <f ca="1">IFERROR(OFFSET(CalculationsAndCharts!$D$32, E16,0,1,1),"")</f>
        <v>96.68</v>
      </c>
      <c r="H16" s="313">
        <f ca="1">IFERROR(G16-D16,"")</f>
        <v>1.3900000000000006</v>
      </c>
      <c r="I16" s="315">
        <f ca="1">IFERROR(H16+IF(""=I17,0,I17),"")</f>
        <v>32</v>
      </c>
      <c r="K16" s="311">
        <f ca="1">IFERROR(MATCH(TRUE,OFFSET(CalculationsAndCharts!$AG$33,K15,0, $C$2-K15,1),0)+K15,"")</f>
        <v>38</v>
      </c>
      <c r="L16" s="312">
        <f ca="1">IFERROR(OFFSET(CalculationsAndCharts!$B$32, K16,0,1,1),"")</f>
        <v>41789</v>
      </c>
      <c r="M16" s="313">
        <f ca="1">IFERROR(OFFSET(CalculationsAndCharts!$D$32, K16,0,1,1),"")</f>
        <v>96.68</v>
      </c>
      <c r="N16" s="314">
        <f ca="1">IFERROR(IF($N$12&gt;$K$15,$N$12,MATCH(TRUE,OFFSET(CalculationsAndCharts!$AI$33,N15,0, $C$2-N15,1),0)+N15),"")</f>
        <v>28</v>
      </c>
      <c r="O16" s="312">
        <f ca="1">IFERROR(OFFSET(CalculationsAndCharts!$B$32, N16,0,1,1),"")</f>
        <v>41803</v>
      </c>
      <c r="P16" s="313">
        <f ca="1">IFERROR(OFFSET(CalculationsAndCharts!$D$32, N16,0,1,1),"")</f>
        <v>95.7</v>
      </c>
      <c r="Q16" s="313">
        <f t="shared" ref="Q16:Q79" ca="1" si="0">IFERROR(M16-P16,"")</f>
        <v>0.98000000000000398</v>
      </c>
      <c r="R16" s="315">
        <f t="shared" ref="R16:R79" ca="1" si="1">IFERROR(Q16+IF(""=R17,0,R17),"")</f>
        <v>-31.599999999999994</v>
      </c>
    </row>
    <row r="17" spans="2:18" x14ac:dyDescent="0.25">
      <c r="B17" s="311">
        <f ca="1">IFERROR(MATCH(TRUE,OFFSET(CalculationsAndCharts!$AD$33,B16,0, $C$2-B16,1),0)+B16,"")</f>
        <v>61</v>
      </c>
      <c r="C17" s="312">
        <f ca="1">IFERROR(OFFSET(CalculationsAndCharts!$B$32, B17,0,1,1),"")</f>
        <v>41757</v>
      </c>
      <c r="D17" s="313">
        <f ca="1">IFERROR(OFFSET(CalculationsAndCharts!$D$32, B17,0,1,1),"")</f>
        <v>96.28</v>
      </c>
      <c r="E17" s="314">
        <f ca="1">IF(B17="","",IFERROR((MATCH(TRUE,OFFSET(CalculationsAndCharts!$AF$33,E16,0, $C$2-E16,1),0)+E16),""))</f>
        <v>52</v>
      </c>
      <c r="F17" s="312">
        <f ca="1">IFERROR(OFFSET(CalculationsAndCharts!$B$32, E17,0,1,1),"")</f>
        <v>41768</v>
      </c>
      <c r="G17" s="313">
        <f ca="1">IFERROR(OFFSET(CalculationsAndCharts!$D$32, E17,0,1,1),"")</f>
        <v>97.35</v>
      </c>
      <c r="H17" s="313">
        <f t="shared" ref="H17:H80" ca="1" si="2">IFERROR(G17-D17,"")</f>
        <v>1.0699999999999932</v>
      </c>
      <c r="I17" s="315">
        <f t="shared" ref="I17:I80" ca="1" si="3">IFERROR(H17+IF(""=I18,0,I18),"")</f>
        <v>30.610000000000003</v>
      </c>
      <c r="K17" s="311">
        <f ca="1">IFERROR(MATCH(TRUE,OFFSET(CalculationsAndCharts!$AG$33,K16,0, $C$2-K16,1),0)+K16,"")</f>
        <v>52</v>
      </c>
      <c r="L17" s="312">
        <f ca="1">IFERROR(OFFSET(CalculationsAndCharts!$B$32, K17,0,1,1),"")</f>
        <v>41768</v>
      </c>
      <c r="M17" s="313">
        <f ca="1">IFERROR(OFFSET(CalculationsAndCharts!$D$32, K17,0,1,1),"")</f>
        <v>97.35</v>
      </c>
      <c r="N17" s="314">
        <f ca="1">IF(K17="","",IFERROR(MATCH(TRUE,OFFSET(CalculationsAndCharts!$AI$33,N16,0, $C$2-N16,1),0)+N16,""))</f>
        <v>45</v>
      </c>
      <c r="O17" s="312">
        <f ca="1">IFERROR(OFFSET(CalculationsAndCharts!$B$32, N17,0,1,1),"")</f>
        <v>41779</v>
      </c>
      <c r="P17" s="313">
        <f ca="1">IFERROR(OFFSET(CalculationsAndCharts!$D$32, N17,0,1,1),"")</f>
        <v>95.29</v>
      </c>
      <c r="Q17" s="313">
        <f t="shared" ca="1" si="0"/>
        <v>2.0599999999999881</v>
      </c>
      <c r="R17" s="315">
        <f t="shared" ca="1" si="1"/>
        <v>-32.58</v>
      </c>
    </row>
    <row r="18" spans="2:18" x14ac:dyDescent="0.25">
      <c r="B18" s="311">
        <f ca="1">IFERROR(MATCH(TRUE,OFFSET(CalculationsAndCharts!$AD$33,B17,0, $C$2-B17,1),0)+B17,"")</f>
        <v>73</v>
      </c>
      <c r="C18" s="312">
        <f ca="1">IFERROR(OFFSET(CalculationsAndCharts!$B$32, B18,0,1,1),"")</f>
        <v>41738</v>
      </c>
      <c r="D18" s="313">
        <f ca="1">IFERROR(OFFSET(CalculationsAndCharts!$D$32, B18,0,1,1),"")</f>
        <v>97.59</v>
      </c>
      <c r="E18" s="314">
        <f ca="1">IF(B18="","",IFERROR((MATCH(TRUE,OFFSET(CalculationsAndCharts!$AF$33,E17,0, $C$2-E17,1),0)+E17),""))</f>
        <v>66</v>
      </c>
      <c r="F18" s="312">
        <f ca="1">IFERROR(OFFSET(CalculationsAndCharts!$B$32, E18,0,1,1),"")</f>
        <v>41750</v>
      </c>
      <c r="G18" s="313">
        <f ca="1">IFERROR(OFFSET(CalculationsAndCharts!$D$32, E18,0,1,1),"")</f>
        <v>101.5</v>
      </c>
      <c r="H18" s="313">
        <f t="shared" ca="1" si="2"/>
        <v>3.9099999999999966</v>
      </c>
      <c r="I18" s="315">
        <f t="shared" ca="1" si="3"/>
        <v>29.54000000000001</v>
      </c>
      <c r="K18" s="311">
        <f ca="1">IFERROR(MATCH(TRUE,OFFSET(CalculationsAndCharts!$AG$33,K17,0, $C$2-K17,1),0)+K17,"")</f>
        <v>66</v>
      </c>
      <c r="L18" s="312">
        <f ca="1">IFERROR(OFFSET(CalculationsAndCharts!$B$32, K18,0,1,1),"")</f>
        <v>41750</v>
      </c>
      <c r="M18" s="313">
        <f ca="1">IFERROR(OFFSET(CalculationsAndCharts!$D$32, K18,0,1,1),"")</f>
        <v>101.5</v>
      </c>
      <c r="N18" s="314">
        <f ca="1">IF(K18="","",IFERROR(MATCH(TRUE,OFFSET(CalculationsAndCharts!$AI$33,N17,0, $C$2-N17,1),0)+N17,""))</f>
        <v>61</v>
      </c>
      <c r="O18" s="312">
        <f ca="1">IFERROR(OFFSET(CalculationsAndCharts!$B$32, N18,0,1,1),"")</f>
        <v>41757</v>
      </c>
      <c r="P18" s="313">
        <f ca="1">IFERROR(OFFSET(CalculationsAndCharts!$D$32, N18,0,1,1),"")</f>
        <v>96.28</v>
      </c>
      <c r="Q18" s="313">
        <f t="shared" ca="1" si="0"/>
        <v>5.2199999999999989</v>
      </c>
      <c r="R18" s="315">
        <f t="shared" ca="1" si="1"/>
        <v>-34.639999999999986</v>
      </c>
    </row>
    <row r="19" spans="2:18" x14ac:dyDescent="0.25">
      <c r="B19" s="311">
        <f ca="1">IFERROR(MATCH(TRUE,OFFSET(CalculationsAndCharts!$AD$33,B18,0, $C$2-B18,1),0)+B18,"")</f>
        <v>85</v>
      </c>
      <c r="C19" s="312">
        <f ca="1">IFERROR(OFFSET(CalculationsAndCharts!$B$32, B19,0,1,1),"")</f>
        <v>41722</v>
      </c>
      <c r="D19" s="313">
        <f ca="1">IFERROR(OFFSET(CalculationsAndCharts!$D$32, B19,0,1,1),"")</f>
        <v>97.88</v>
      </c>
      <c r="E19" s="314">
        <f ca="1">IF(B19="","",IFERROR((MATCH(TRUE,OFFSET(CalculationsAndCharts!$AF$33,E18,0, $C$2-E18,1),0)+E18),""))</f>
        <v>77</v>
      </c>
      <c r="F19" s="312">
        <f ca="1">IFERROR(OFFSET(CalculationsAndCharts!$B$32, E19,0,1,1),"")</f>
        <v>41732</v>
      </c>
      <c r="G19" s="313">
        <f ca="1">IFERROR(OFFSET(CalculationsAndCharts!$D$32, E19,0,1,1),"")</f>
        <v>100.3</v>
      </c>
      <c r="H19" s="313">
        <f t="shared" ca="1" si="2"/>
        <v>2.4200000000000017</v>
      </c>
      <c r="I19" s="315">
        <f t="shared" ca="1" si="3"/>
        <v>25.630000000000013</v>
      </c>
      <c r="K19" s="311">
        <f ca="1">IFERROR(MATCH(TRUE,OFFSET(CalculationsAndCharts!$AG$33,K18,0, $C$2-K18,1),0)+K18,"")</f>
        <v>77</v>
      </c>
      <c r="L19" s="312">
        <f ca="1">IFERROR(OFFSET(CalculationsAndCharts!$B$32, K19,0,1,1),"")</f>
        <v>41732</v>
      </c>
      <c r="M19" s="313">
        <f ca="1">IFERROR(OFFSET(CalculationsAndCharts!$D$32, K19,0,1,1),"")</f>
        <v>100.3</v>
      </c>
      <c r="N19" s="314">
        <f ca="1">IF(K19="","",IFERROR(MATCH(TRUE,OFFSET(CalculationsAndCharts!$AI$33,N18,0, $C$2-N18,1),0)+N18,""))</f>
        <v>73</v>
      </c>
      <c r="O19" s="312">
        <f ca="1">IFERROR(OFFSET(CalculationsAndCharts!$B$32, N19,0,1,1),"")</f>
        <v>41738</v>
      </c>
      <c r="P19" s="313">
        <f ca="1">IFERROR(OFFSET(CalculationsAndCharts!$D$32, N19,0,1,1),"")</f>
        <v>97.59</v>
      </c>
      <c r="Q19" s="313">
        <f t="shared" ca="1" si="0"/>
        <v>2.7099999999999937</v>
      </c>
      <c r="R19" s="315">
        <f t="shared" ca="1" si="1"/>
        <v>-39.859999999999985</v>
      </c>
    </row>
    <row r="20" spans="2:18" x14ac:dyDescent="0.25">
      <c r="B20" s="311">
        <f ca="1">IFERROR(MATCH(TRUE,OFFSET(CalculationsAndCharts!$AD$33,B19,0, $C$2-B19,1),0)+B19,"")</f>
        <v>123</v>
      </c>
      <c r="C20" s="312">
        <f ca="1">IFERROR(OFFSET(CalculationsAndCharts!$B$32, B20,0,1,1),"")</f>
        <v>41667</v>
      </c>
      <c r="D20" s="313">
        <f ca="1">IFERROR(OFFSET(CalculationsAndCharts!$D$32, B20,0,1,1),"")</f>
        <v>88.47</v>
      </c>
      <c r="E20" s="314">
        <f ca="1">IF(B20="","",IFERROR((MATCH(TRUE,OFFSET(CalculationsAndCharts!$AF$33,E19,0, $C$2-E19,1),0)+E19),""))</f>
        <v>118</v>
      </c>
      <c r="F20" s="312">
        <f ca="1">IFERROR(OFFSET(CalculationsAndCharts!$B$32, E20,0,1,1),"")</f>
        <v>41674</v>
      </c>
      <c r="G20" s="313">
        <f ca="1">IFERROR(OFFSET(CalculationsAndCharts!$D$32, E20,0,1,1),"")</f>
        <v>91.75</v>
      </c>
      <c r="H20" s="313">
        <f t="shared" ca="1" si="2"/>
        <v>3.2800000000000011</v>
      </c>
      <c r="I20" s="315">
        <f t="shared" ca="1" si="3"/>
        <v>23.210000000000012</v>
      </c>
      <c r="K20" s="311">
        <f ca="1">IFERROR(MATCH(TRUE,OFFSET(CalculationsAndCharts!$AG$33,K19,0, $C$2-K19,1),0)+K19,"")</f>
        <v>118</v>
      </c>
      <c r="L20" s="312">
        <f ca="1">IFERROR(OFFSET(CalculationsAndCharts!$B$32, K20,0,1,1),"")</f>
        <v>41674</v>
      </c>
      <c r="M20" s="313">
        <f ca="1">IFERROR(OFFSET(CalculationsAndCharts!$D$32, K20,0,1,1),"")</f>
        <v>91.75</v>
      </c>
      <c r="N20" s="314">
        <f ca="1">IF(K20="","",IFERROR(MATCH(TRUE,OFFSET(CalculationsAndCharts!$AI$33,N19,0, $C$2-N19,1),0)+N19,""))</f>
        <v>85</v>
      </c>
      <c r="O20" s="312">
        <f ca="1">IFERROR(OFFSET(CalculationsAndCharts!$B$32, N20,0,1,1),"")</f>
        <v>41722</v>
      </c>
      <c r="P20" s="313">
        <f ca="1">IFERROR(OFFSET(CalculationsAndCharts!$D$32, N20,0,1,1),"")</f>
        <v>97.88</v>
      </c>
      <c r="Q20" s="313">
        <f t="shared" ca="1" si="0"/>
        <v>-6.1299999999999955</v>
      </c>
      <c r="R20" s="315">
        <f t="shared" ca="1" si="1"/>
        <v>-42.569999999999979</v>
      </c>
    </row>
    <row r="21" spans="2:18" x14ac:dyDescent="0.25">
      <c r="B21" s="311">
        <f ca="1">IFERROR(MATCH(TRUE,OFFSET(CalculationsAndCharts!$AD$33,B20,0, $C$2-B20,1),0)+B20,"")</f>
        <v>136</v>
      </c>
      <c r="C21" s="312">
        <f ca="1">IFERROR(OFFSET(CalculationsAndCharts!$B$32, B21,0,1,1),"")</f>
        <v>41647</v>
      </c>
      <c r="D21" s="313">
        <f ca="1">IFERROR(OFFSET(CalculationsAndCharts!$D$32, B21,0,1,1),"")</f>
        <v>88.68</v>
      </c>
      <c r="E21" s="314">
        <f ca="1">IF(B21="","",IFERROR((MATCH(TRUE,OFFSET(CalculationsAndCharts!$AF$33,E20,0, $C$2-E20,1),0)+E20),""))</f>
        <v>132</v>
      </c>
      <c r="F21" s="312">
        <f ca="1">IFERROR(OFFSET(CalculationsAndCharts!$B$32, E21,0,1,1),"")</f>
        <v>41653</v>
      </c>
      <c r="G21" s="313">
        <f ca="1">IFERROR(OFFSET(CalculationsAndCharts!$D$32, E21,0,1,1),"")</f>
        <v>90.4</v>
      </c>
      <c r="H21" s="313">
        <f t="shared" ca="1" si="2"/>
        <v>1.7199999999999989</v>
      </c>
      <c r="I21" s="315">
        <f t="shared" ca="1" si="3"/>
        <v>19.93000000000001</v>
      </c>
      <c r="K21" s="311">
        <f ca="1">IFERROR(MATCH(TRUE,OFFSET(CalculationsAndCharts!$AG$33,K20,0, $C$2-K20,1),0)+K20,"")</f>
        <v>132</v>
      </c>
      <c r="L21" s="312">
        <f ca="1">IFERROR(OFFSET(CalculationsAndCharts!$B$32, K21,0,1,1),"")</f>
        <v>41653</v>
      </c>
      <c r="M21" s="313">
        <f ca="1">IFERROR(OFFSET(CalculationsAndCharts!$D$32, K21,0,1,1),"")</f>
        <v>90.4</v>
      </c>
      <c r="N21" s="314">
        <f ca="1">IF(K21="","",IFERROR(MATCH(TRUE,OFFSET(CalculationsAndCharts!$AI$33,N20,0, $C$2-N20,1),0)+N20,""))</f>
        <v>123</v>
      </c>
      <c r="O21" s="312">
        <f ca="1">IFERROR(OFFSET(CalculationsAndCharts!$B$32, N21,0,1,1),"")</f>
        <v>41667</v>
      </c>
      <c r="P21" s="313">
        <f ca="1">IFERROR(OFFSET(CalculationsAndCharts!$D$32, N21,0,1,1),"")</f>
        <v>88.47</v>
      </c>
      <c r="Q21" s="313">
        <f t="shared" ca="1" si="0"/>
        <v>1.9300000000000068</v>
      </c>
      <c r="R21" s="315">
        <f t="shared" ca="1" si="1"/>
        <v>-36.439999999999984</v>
      </c>
    </row>
    <row r="22" spans="2:18" x14ac:dyDescent="0.25">
      <c r="B22" s="311">
        <f ca="1">IFERROR(MATCH(TRUE,OFFSET(CalculationsAndCharts!$AD$33,B21,0, $C$2-B21,1),0)+B21,"")</f>
        <v>156</v>
      </c>
      <c r="C22" s="312">
        <f ca="1">IFERROR(OFFSET(CalculationsAndCharts!$B$32, B22,0,1,1),"")</f>
        <v>41617</v>
      </c>
      <c r="D22" s="313">
        <f ca="1">IFERROR(OFFSET(CalculationsAndCharts!$D$32, B22,0,1,1),"")</f>
        <v>86.83</v>
      </c>
      <c r="E22" s="314">
        <f ca="1">IF(B22="","",IFERROR((MATCH(TRUE,OFFSET(CalculationsAndCharts!$AF$33,E21,0, $C$2-E21,1),0)+E21),""))</f>
        <v>147</v>
      </c>
      <c r="F22" s="312">
        <f ca="1">IFERROR(OFFSET(CalculationsAndCharts!$B$32, E22,0,1,1),"")</f>
        <v>41628</v>
      </c>
      <c r="G22" s="313">
        <f ca="1">IFERROR(OFFSET(CalculationsAndCharts!$D$32, E22,0,1,1),"")</f>
        <v>88.5</v>
      </c>
      <c r="H22" s="313">
        <f t="shared" ca="1" si="2"/>
        <v>1.6700000000000017</v>
      </c>
      <c r="I22" s="315">
        <f t="shared" ca="1" si="3"/>
        <v>18.210000000000012</v>
      </c>
      <c r="K22" s="311">
        <f ca="1">IFERROR(MATCH(TRUE,OFFSET(CalculationsAndCharts!$AG$33,K21,0, $C$2-K21,1),0)+K21,"")</f>
        <v>147</v>
      </c>
      <c r="L22" s="312">
        <f ca="1">IFERROR(OFFSET(CalculationsAndCharts!$B$32, K22,0,1,1),"")</f>
        <v>41628</v>
      </c>
      <c r="M22" s="313">
        <f ca="1">IFERROR(OFFSET(CalculationsAndCharts!$D$32, K22,0,1,1),"")</f>
        <v>88.5</v>
      </c>
      <c r="N22" s="314">
        <f ca="1">IF(K22="","",IFERROR(MATCH(TRUE,OFFSET(CalculationsAndCharts!$AI$33,N21,0, $C$2-N21,1),0)+N21,""))</f>
        <v>136</v>
      </c>
      <c r="O22" s="312">
        <f ca="1">IFERROR(OFFSET(CalculationsAndCharts!$B$32, N22,0,1,1),"")</f>
        <v>41647</v>
      </c>
      <c r="P22" s="313">
        <f ca="1">IFERROR(OFFSET(CalculationsAndCharts!$D$32, N22,0,1,1),"")</f>
        <v>88.68</v>
      </c>
      <c r="Q22" s="313">
        <f t="shared" ca="1" si="0"/>
        <v>-0.18000000000000682</v>
      </c>
      <c r="R22" s="315">
        <f t="shared" ca="1" si="1"/>
        <v>-38.36999999999999</v>
      </c>
    </row>
    <row r="23" spans="2:18" x14ac:dyDescent="0.25">
      <c r="B23" s="311">
        <f ca="1">IFERROR(MATCH(TRUE,OFFSET(CalculationsAndCharts!$AD$33,B22,0, $C$2-B22,1),0)+B22,"")</f>
        <v>204</v>
      </c>
      <c r="C23" s="312">
        <f ca="1">IFERROR(OFFSET(CalculationsAndCharts!$B$32, B23,0,1,1),"")</f>
        <v>41548</v>
      </c>
      <c r="D23" s="313">
        <f ca="1">IFERROR(OFFSET(CalculationsAndCharts!$D$32, B23,0,1,1),"")</f>
        <v>77.17</v>
      </c>
      <c r="E23" s="314">
        <f ca="1">IF(B23="","",IFERROR((MATCH(TRUE,OFFSET(CalculationsAndCharts!$AF$33,E22,0, $C$2-E22,1),0)+E22),""))</f>
        <v>192</v>
      </c>
      <c r="F23" s="312">
        <f ca="1">IFERROR(OFFSET(CalculationsAndCharts!$B$32, E23,0,1,1),"")</f>
        <v>41564</v>
      </c>
      <c r="G23" s="313">
        <f ca="1">IFERROR(OFFSET(CalculationsAndCharts!$D$32, E23,0,1,1),"")</f>
        <v>76.180000000000007</v>
      </c>
      <c r="H23" s="313">
        <f t="shared" ca="1" si="2"/>
        <v>-0.98999999999999488</v>
      </c>
      <c r="I23" s="315">
        <f t="shared" ca="1" si="3"/>
        <v>16.54000000000001</v>
      </c>
      <c r="K23" s="311">
        <f ca="1">IFERROR(MATCH(TRUE,OFFSET(CalculationsAndCharts!$AG$33,K22,0, $C$2-K22,1),0)+K22,"")</f>
        <v>192</v>
      </c>
      <c r="L23" s="312">
        <f ca="1">IFERROR(OFFSET(CalculationsAndCharts!$B$32, K23,0,1,1),"")</f>
        <v>41564</v>
      </c>
      <c r="M23" s="313">
        <f ca="1">IFERROR(OFFSET(CalculationsAndCharts!$D$32, K23,0,1,1),"")</f>
        <v>76.180000000000007</v>
      </c>
      <c r="N23" s="314">
        <f ca="1">IF(K23="","",IFERROR(MATCH(TRUE,OFFSET(CalculationsAndCharts!$AI$33,N22,0, $C$2-N22,1),0)+N22,""))</f>
        <v>156</v>
      </c>
      <c r="O23" s="312">
        <f ca="1">IFERROR(OFFSET(CalculationsAndCharts!$B$32, N23,0,1,1),"")</f>
        <v>41617</v>
      </c>
      <c r="P23" s="313">
        <f ca="1">IFERROR(OFFSET(CalculationsAndCharts!$D$32, N23,0,1,1),"")</f>
        <v>86.83</v>
      </c>
      <c r="Q23" s="313">
        <f t="shared" ca="1" si="0"/>
        <v>-10.649999999999991</v>
      </c>
      <c r="R23" s="315">
        <f t="shared" ca="1" si="1"/>
        <v>-38.189999999999984</v>
      </c>
    </row>
    <row r="24" spans="2:18" x14ac:dyDescent="0.25">
      <c r="B24" s="311">
        <f ca="1">IFERROR(MATCH(TRUE,OFFSET(CalculationsAndCharts!$AD$33,B23,0, $C$2-B23,1),0)+B23,"")</f>
        <v>226</v>
      </c>
      <c r="C24" s="312">
        <f ca="1">IFERROR(OFFSET(CalculationsAndCharts!$B$32, B24,0,1,1),"")</f>
        <v>41515</v>
      </c>
      <c r="D24" s="313">
        <f ca="1">IFERROR(OFFSET(CalculationsAndCharts!$D$32, B24,0,1,1),"")</f>
        <v>75.41</v>
      </c>
      <c r="E24" s="314">
        <f ca="1">IF(B24="","",IFERROR((MATCH(TRUE,OFFSET(CalculationsAndCharts!$AF$33,E23,0, $C$2-E23,1),0)+E23),""))</f>
        <v>217</v>
      </c>
      <c r="F24" s="312">
        <f ca="1">IFERROR(OFFSET(CalculationsAndCharts!$B$32, E24,0,1,1),"")</f>
        <v>41529</v>
      </c>
      <c r="G24" s="313">
        <f ca="1">IFERROR(OFFSET(CalculationsAndCharts!$D$32, E24,0,1,1),"")</f>
        <v>77.19</v>
      </c>
      <c r="H24" s="313">
        <f t="shared" ca="1" si="2"/>
        <v>1.7800000000000011</v>
      </c>
      <c r="I24" s="315">
        <f t="shared" ca="1" si="3"/>
        <v>17.530000000000005</v>
      </c>
      <c r="K24" s="311">
        <f ca="1">IFERROR(MATCH(TRUE,OFFSET(CalculationsAndCharts!$AG$33,K23,0, $C$2-K23,1),0)+K23,"")</f>
        <v>217</v>
      </c>
      <c r="L24" s="312">
        <f ca="1">IFERROR(OFFSET(CalculationsAndCharts!$B$32, K24,0,1,1),"")</f>
        <v>41529</v>
      </c>
      <c r="M24" s="313">
        <f ca="1">IFERROR(OFFSET(CalculationsAndCharts!$D$32, K24,0,1,1),"")</f>
        <v>77.19</v>
      </c>
      <c r="N24" s="314">
        <f ca="1">IF(K24="","",IFERROR(MATCH(TRUE,OFFSET(CalculationsAndCharts!$AI$33,N23,0, $C$2-N23,1),0)+N23,""))</f>
        <v>204</v>
      </c>
      <c r="O24" s="312">
        <f ca="1">IFERROR(OFFSET(CalculationsAndCharts!$B$32, N24,0,1,1),"")</f>
        <v>41548</v>
      </c>
      <c r="P24" s="313">
        <f ca="1">IFERROR(OFFSET(CalculationsAndCharts!$D$32, N24,0,1,1),"")</f>
        <v>77.17</v>
      </c>
      <c r="Q24" s="313">
        <f t="shared" ca="1" si="0"/>
        <v>1.9999999999996021E-2</v>
      </c>
      <c r="R24" s="315">
        <f t="shared" ca="1" si="1"/>
        <v>-27.539999999999996</v>
      </c>
    </row>
    <row r="25" spans="2:18" x14ac:dyDescent="0.25">
      <c r="B25" s="311">
        <f ca="1">IFERROR(MATCH(TRUE,OFFSET(CalculationsAndCharts!$AD$33,B24,0, $C$2-B24,1),0)+B24,"")</f>
        <v>231</v>
      </c>
      <c r="C25" s="312">
        <f ca="1">IFERROR(OFFSET(CalculationsAndCharts!$B$32, B25,0,1,1),"")</f>
        <v>41508</v>
      </c>
      <c r="D25" s="313">
        <f ca="1">IFERROR(OFFSET(CalculationsAndCharts!$D$32, B25,0,1,1),"")</f>
        <v>76.150000000000006</v>
      </c>
      <c r="E25" s="314">
        <f ca="1">IF(B25="","",IFERROR((MATCH(TRUE,OFFSET(CalculationsAndCharts!$AF$33,E24,0, $C$2-E24,1),0)+E24),""))</f>
        <v>228</v>
      </c>
      <c r="F25" s="312">
        <f ca="1">IFERROR(OFFSET(CalculationsAndCharts!$B$32, E25,0,1,1),"")</f>
        <v>41513</v>
      </c>
      <c r="G25" s="313">
        <f ca="1">IFERROR(OFFSET(CalculationsAndCharts!$D$32, E25,0,1,1),"")</f>
        <v>76.62</v>
      </c>
      <c r="H25" s="313">
        <f t="shared" ca="1" si="2"/>
        <v>0.46999999999999886</v>
      </c>
      <c r="I25" s="315">
        <f t="shared" ca="1" si="3"/>
        <v>15.750000000000004</v>
      </c>
      <c r="K25" s="311">
        <f ca="1">IFERROR(MATCH(TRUE,OFFSET(CalculationsAndCharts!$AG$33,K24,0, $C$2-K24,1),0)+K24,"")</f>
        <v>228</v>
      </c>
      <c r="L25" s="312">
        <f ca="1">IFERROR(OFFSET(CalculationsAndCharts!$B$32, K25,0,1,1),"")</f>
        <v>41513</v>
      </c>
      <c r="M25" s="313">
        <f ca="1">IFERROR(OFFSET(CalculationsAndCharts!$D$32, K25,0,1,1),"")</f>
        <v>76.62</v>
      </c>
      <c r="N25" s="314">
        <f ca="1">IF(K25="","",IFERROR(MATCH(TRUE,OFFSET(CalculationsAndCharts!$AI$33,N24,0, $C$2-N24,1),0)+N24,""))</f>
        <v>226</v>
      </c>
      <c r="O25" s="312">
        <f ca="1">IFERROR(OFFSET(CalculationsAndCharts!$B$32, N25,0,1,1),"")</f>
        <v>41515</v>
      </c>
      <c r="P25" s="313">
        <f ca="1">IFERROR(OFFSET(CalculationsAndCharts!$D$32, N25,0,1,1),"")</f>
        <v>75.41</v>
      </c>
      <c r="Q25" s="313">
        <f t="shared" ca="1" si="0"/>
        <v>1.210000000000008</v>
      </c>
      <c r="R25" s="315">
        <f t="shared" ca="1" si="1"/>
        <v>-27.559999999999992</v>
      </c>
    </row>
    <row r="26" spans="2:18" x14ac:dyDescent="0.25">
      <c r="B26" s="311">
        <f ca="1">IFERROR(MATCH(TRUE,OFFSET(CalculationsAndCharts!$AD$33,B25,0, $C$2-B25,1),0)+B25,"")</f>
        <v>273</v>
      </c>
      <c r="C26" s="312">
        <f ca="1">IFERROR(OFFSET(CalculationsAndCharts!$B$32, B26,0,1,1),"")</f>
        <v>41449</v>
      </c>
      <c r="D26" s="313">
        <f ca="1">IFERROR(OFFSET(CalculationsAndCharts!$D$32, B26,0,1,1),"")</f>
        <v>65.86</v>
      </c>
      <c r="E26" s="314">
        <f ca="1">IF(B26="","",IFERROR((MATCH(TRUE,OFFSET(CalculationsAndCharts!$AF$33,E25,0, $C$2-E25,1),0)+E25),""))</f>
        <v>262</v>
      </c>
      <c r="F26" s="312">
        <f ca="1">IFERROR(OFFSET(CalculationsAndCharts!$B$32, E26,0,1,1),"")</f>
        <v>41465</v>
      </c>
      <c r="G26" s="313">
        <f ca="1">IFERROR(OFFSET(CalculationsAndCharts!$D$32, E26,0,1,1),"")</f>
        <v>67.489999999999995</v>
      </c>
      <c r="H26" s="313">
        <f t="shared" ca="1" si="2"/>
        <v>1.6299999999999955</v>
      </c>
      <c r="I26" s="315">
        <f t="shared" ca="1" si="3"/>
        <v>15.280000000000005</v>
      </c>
      <c r="K26" s="311">
        <f ca="1">IFERROR(MATCH(TRUE,OFFSET(CalculationsAndCharts!$AG$33,K25,0, $C$2-K25,1),0)+K25,"")</f>
        <v>262</v>
      </c>
      <c r="L26" s="312">
        <f ca="1">IFERROR(OFFSET(CalculationsAndCharts!$B$32, K26,0,1,1),"")</f>
        <v>41465</v>
      </c>
      <c r="M26" s="313">
        <f ca="1">IFERROR(OFFSET(CalculationsAndCharts!$D$32, K26,0,1,1),"")</f>
        <v>67.489999999999995</v>
      </c>
      <c r="N26" s="314">
        <f ca="1">IF(K26="","",IFERROR(MATCH(TRUE,OFFSET(CalculationsAndCharts!$AI$33,N25,0, $C$2-N25,1),0)+N25,""))</f>
        <v>231</v>
      </c>
      <c r="O26" s="312">
        <f ca="1">IFERROR(OFFSET(CalculationsAndCharts!$B$32, N26,0,1,1),"")</f>
        <v>41508</v>
      </c>
      <c r="P26" s="313">
        <f ca="1">IFERROR(OFFSET(CalculationsAndCharts!$D$32, N26,0,1,1),"")</f>
        <v>76.150000000000006</v>
      </c>
      <c r="Q26" s="313">
        <f t="shared" ca="1" si="0"/>
        <v>-8.6600000000000108</v>
      </c>
      <c r="R26" s="315">
        <f t="shared" ca="1" si="1"/>
        <v>-28.77</v>
      </c>
    </row>
    <row r="27" spans="2:18" x14ac:dyDescent="0.25">
      <c r="B27" s="311">
        <f ca="1">IFERROR(MATCH(TRUE,OFFSET(CalculationsAndCharts!$AD$33,B26,0, $C$2-B26,1),0)+B26,"")</f>
        <v>286</v>
      </c>
      <c r="C27" s="312">
        <f ca="1">IFERROR(OFFSET(CalculationsAndCharts!$B$32, B27,0,1,1),"")</f>
        <v>41430</v>
      </c>
      <c r="D27" s="313">
        <f ca="1">IFERROR(OFFSET(CalculationsAndCharts!$D$32, B27,0,1,1),"")</f>
        <v>66.14</v>
      </c>
      <c r="E27" s="314">
        <f ca="1">IF(B27="","",IFERROR((MATCH(TRUE,OFFSET(CalculationsAndCharts!$AF$33,E26,0, $C$2-E26,1),0)+E26),""))</f>
        <v>279</v>
      </c>
      <c r="F27" s="312">
        <f ca="1">IFERROR(OFFSET(CalculationsAndCharts!$B$32, E27,0,1,1),"")</f>
        <v>41439</v>
      </c>
      <c r="G27" s="313">
        <f ca="1">IFERROR(OFFSET(CalculationsAndCharts!$D$32, E27,0,1,1),"")</f>
        <v>67.36</v>
      </c>
      <c r="H27" s="313">
        <f t="shared" ca="1" si="2"/>
        <v>1.2199999999999989</v>
      </c>
      <c r="I27" s="315">
        <f t="shared" ca="1" si="3"/>
        <v>13.650000000000009</v>
      </c>
      <c r="K27" s="311">
        <f ca="1">IFERROR(MATCH(TRUE,OFFSET(CalculationsAndCharts!$AG$33,K26,0, $C$2-K26,1),0)+K26,"")</f>
        <v>279</v>
      </c>
      <c r="L27" s="312">
        <f ca="1">IFERROR(OFFSET(CalculationsAndCharts!$B$32, K27,0,1,1),"")</f>
        <v>41439</v>
      </c>
      <c r="M27" s="313">
        <f ca="1">IFERROR(OFFSET(CalculationsAndCharts!$D$32, K27,0,1,1),"")</f>
        <v>67.36</v>
      </c>
      <c r="N27" s="314">
        <f ca="1">IF(K27="","",IFERROR(MATCH(TRUE,OFFSET(CalculationsAndCharts!$AI$33,N26,0, $C$2-N26,1),0)+N26,""))</f>
        <v>273</v>
      </c>
      <c r="O27" s="312">
        <f ca="1">IFERROR(OFFSET(CalculationsAndCharts!$B$32, N27,0,1,1),"")</f>
        <v>41449</v>
      </c>
      <c r="P27" s="313">
        <f ca="1">IFERROR(OFFSET(CalculationsAndCharts!$D$32, N27,0,1,1),"")</f>
        <v>65.86</v>
      </c>
      <c r="Q27" s="313">
        <f t="shared" ca="1" si="0"/>
        <v>1.5</v>
      </c>
      <c r="R27" s="315">
        <f t="shared" ca="1" si="1"/>
        <v>-20.109999999999989</v>
      </c>
    </row>
    <row r="28" spans="2:18" x14ac:dyDescent="0.25">
      <c r="B28" s="311">
        <f ca="1">IFERROR(MATCH(TRUE,OFFSET(CalculationsAndCharts!$AD$33,B27,0, $C$2-B27,1),0)+B27,"")</f>
        <v>320</v>
      </c>
      <c r="C28" s="312">
        <f ca="1">IFERROR(OFFSET(CalculationsAndCharts!$B$32, B28,0,1,1),"")</f>
        <v>41381</v>
      </c>
      <c r="D28" s="313">
        <f ca="1">IFERROR(OFFSET(CalculationsAndCharts!$D$32, B28,0,1,1),"")</f>
        <v>57.16</v>
      </c>
      <c r="E28" s="314">
        <f ca="1">IF(B28="","",IFERROR((MATCH(TRUE,OFFSET(CalculationsAndCharts!$AF$33,E27,0, $C$2-E27,1),0)+E27),""))</f>
        <v>313</v>
      </c>
      <c r="F28" s="312">
        <f ca="1">IFERROR(OFFSET(CalculationsAndCharts!$B$32, E28,0,1,1),"")</f>
        <v>41390</v>
      </c>
      <c r="G28" s="313">
        <f ca="1">IFERROR(OFFSET(CalculationsAndCharts!$D$32, E28,0,1,1),"")</f>
        <v>59.59</v>
      </c>
      <c r="H28" s="313">
        <f t="shared" ca="1" si="2"/>
        <v>2.4300000000000068</v>
      </c>
      <c r="I28" s="315">
        <f t="shared" ca="1" si="3"/>
        <v>12.43000000000001</v>
      </c>
      <c r="K28" s="311">
        <f ca="1">IFERROR(MATCH(TRUE,OFFSET(CalculationsAndCharts!$AG$33,K27,0, $C$2-K27,1),0)+K27,"")</f>
        <v>313</v>
      </c>
      <c r="L28" s="312">
        <f ca="1">IFERROR(OFFSET(CalculationsAndCharts!$B$32, K28,0,1,1),"")</f>
        <v>41390</v>
      </c>
      <c r="M28" s="313">
        <f ca="1">IFERROR(OFFSET(CalculationsAndCharts!$D$32, K28,0,1,1),"")</f>
        <v>59.59</v>
      </c>
      <c r="N28" s="314">
        <f ca="1">IF(K28="","",IFERROR(MATCH(TRUE,OFFSET(CalculationsAndCharts!$AI$33,N27,0, $C$2-N27,1),0)+N27,""))</f>
        <v>286</v>
      </c>
      <c r="O28" s="312">
        <f ca="1">IFERROR(OFFSET(CalculationsAndCharts!$B$32, N28,0,1,1),"")</f>
        <v>41430</v>
      </c>
      <c r="P28" s="313">
        <f ca="1">IFERROR(OFFSET(CalculationsAndCharts!$D$32, N28,0,1,1),"")</f>
        <v>66.14</v>
      </c>
      <c r="Q28" s="313">
        <f t="shared" ca="1" si="0"/>
        <v>-6.5499999999999972</v>
      </c>
      <c r="R28" s="315">
        <f t="shared" ca="1" si="1"/>
        <v>-21.609999999999989</v>
      </c>
    </row>
    <row r="29" spans="2:18" x14ac:dyDescent="0.25">
      <c r="B29" s="311">
        <f ca="1">IFERROR(MATCH(TRUE,OFFSET(CalculationsAndCharts!$AD$33,B28,0, $C$2-B28,1),0)+B28,"")</f>
        <v>376</v>
      </c>
      <c r="C29" s="312">
        <f ca="1">IFERROR(OFFSET(CalculationsAndCharts!$B$32, B29,0,1,1),"")</f>
        <v>41299</v>
      </c>
      <c r="D29" s="313">
        <f ca="1">IFERROR(OFFSET(CalculationsAndCharts!$D$32, B29,0,1,1),"")</f>
        <v>56.67</v>
      </c>
      <c r="E29" s="314">
        <f ca="1">IF(B29="","",IFERROR((MATCH(TRUE,OFFSET(CalculationsAndCharts!$AF$33,E28,0, $C$2-E28,1),0)+E28),""))</f>
        <v>363</v>
      </c>
      <c r="F29" s="312">
        <f ca="1">IFERROR(OFFSET(CalculationsAndCharts!$B$32, E29,0,1,1),"")</f>
        <v>41318</v>
      </c>
      <c r="G29" s="313">
        <f ca="1">IFERROR(OFFSET(CalculationsAndCharts!$D$32, E29,0,1,1),"")</f>
        <v>54.45</v>
      </c>
      <c r="H29" s="313">
        <f t="shared" ca="1" si="2"/>
        <v>-2.2199999999999989</v>
      </c>
      <c r="I29" s="315">
        <f t="shared" ca="1" si="3"/>
        <v>10.000000000000004</v>
      </c>
      <c r="K29" s="311">
        <f ca="1">IFERROR(MATCH(TRUE,OFFSET(CalculationsAndCharts!$AG$33,K28,0, $C$2-K28,1),0)+K28,"")</f>
        <v>363</v>
      </c>
      <c r="L29" s="312">
        <f ca="1">IFERROR(OFFSET(CalculationsAndCharts!$B$32, K29,0,1,1),"")</f>
        <v>41318</v>
      </c>
      <c r="M29" s="313">
        <f ca="1">IFERROR(OFFSET(CalculationsAndCharts!$D$32, K29,0,1,1),"")</f>
        <v>54.45</v>
      </c>
      <c r="N29" s="314">
        <f ca="1">IF(K29="","",IFERROR(MATCH(TRUE,OFFSET(CalculationsAndCharts!$AI$33,N28,0, $C$2-N28,1),0)+N28,""))</f>
        <v>320</v>
      </c>
      <c r="O29" s="312">
        <f ca="1">IFERROR(OFFSET(CalculationsAndCharts!$B$32, N29,0,1,1),"")</f>
        <v>41381</v>
      </c>
      <c r="P29" s="313">
        <f ca="1">IFERROR(OFFSET(CalculationsAndCharts!$D$32, N29,0,1,1),"")</f>
        <v>57.16</v>
      </c>
      <c r="Q29" s="313">
        <f t="shared" ca="1" si="0"/>
        <v>-2.7099999999999937</v>
      </c>
      <c r="R29" s="315">
        <f t="shared" ca="1" si="1"/>
        <v>-15.059999999999992</v>
      </c>
    </row>
    <row r="30" spans="2:18" x14ac:dyDescent="0.25">
      <c r="B30" s="311">
        <f ca="1">IFERROR(MATCH(TRUE,OFFSET(CalculationsAndCharts!$AD$33,B29,0, $C$2-B29,1),0)+B29,"")</f>
        <v>382</v>
      </c>
      <c r="C30" s="312">
        <f ca="1">IFERROR(OFFSET(CalculationsAndCharts!$B$32, B30,0,1,1),"")</f>
        <v>41290</v>
      </c>
      <c r="D30" s="313">
        <f ca="1">IFERROR(OFFSET(CalculationsAndCharts!$D$32, B30,0,1,1),"")</f>
        <v>58.09</v>
      </c>
      <c r="E30" s="314">
        <f ca="1">IF(B30="","",IFERROR((MATCH(TRUE,OFFSET(CalculationsAndCharts!$AF$33,E29,0, $C$2-E29,1),0)+E29),""))</f>
        <v>377</v>
      </c>
      <c r="F30" s="312">
        <f ca="1">IFERROR(OFFSET(CalculationsAndCharts!$B$32, E30,0,1,1),"")</f>
        <v>41298</v>
      </c>
      <c r="G30" s="313">
        <f ca="1">IFERROR(OFFSET(CalculationsAndCharts!$D$32, E30,0,1,1),"")</f>
        <v>58.18</v>
      </c>
      <c r="H30" s="313">
        <f t="shared" ca="1" si="2"/>
        <v>8.9999999999996305E-2</v>
      </c>
      <c r="I30" s="315">
        <f t="shared" ca="1" si="3"/>
        <v>12.220000000000002</v>
      </c>
      <c r="K30" s="311">
        <f ca="1">IFERROR(MATCH(TRUE,OFFSET(CalculationsAndCharts!$AG$33,K29,0, $C$2-K29,1),0)+K29,"")</f>
        <v>377</v>
      </c>
      <c r="L30" s="312">
        <f ca="1">IFERROR(OFFSET(CalculationsAndCharts!$B$32, K30,0,1,1),"")</f>
        <v>41298</v>
      </c>
      <c r="M30" s="313">
        <f ca="1">IFERROR(OFFSET(CalculationsAndCharts!$D$32, K30,0,1,1),"")</f>
        <v>58.18</v>
      </c>
      <c r="N30" s="314">
        <f ca="1">IF(K30="","",IFERROR(MATCH(TRUE,OFFSET(CalculationsAndCharts!$AI$33,N29,0, $C$2-N29,1),0)+N29,""))</f>
        <v>376</v>
      </c>
      <c r="O30" s="312">
        <f ca="1">IFERROR(OFFSET(CalculationsAndCharts!$B$32, N30,0,1,1),"")</f>
        <v>41299</v>
      </c>
      <c r="P30" s="313">
        <f ca="1">IFERROR(OFFSET(CalculationsAndCharts!$D$32, N30,0,1,1),"")</f>
        <v>56.67</v>
      </c>
      <c r="Q30" s="313">
        <f t="shared" ca="1" si="0"/>
        <v>1.509999999999998</v>
      </c>
      <c r="R30" s="315">
        <f t="shared" ca="1" si="1"/>
        <v>-12.349999999999998</v>
      </c>
    </row>
    <row r="31" spans="2:18" x14ac:dyDescent="0.25">
      <c r="B31" s="311">
        <f ca="1">IFERROR(MATCH(TRUE,OFFSET(CalculationsAndCharts!$AD$33,B30,0, $C$2-B30,1),0)+B30,"")</f>
        <v>393</v>
      </c>
      <c r="C31" s="312">
        <f ca="1">IFERROR(OFFSET(CalculationsAndCharts!$B$32, B31,0,1,1),"")</f>
        <v>41274</v>
      </c>
      <c r="D31" s="313">
        <f ca="1">IFERROR(OFFSET(CalculationsAndCharts!$D$32, B31,0,1,1),"")</f>
        <v>56.5</v>
      </c>
      <c r="E31" s="314">
        <f ca="1">IF(B31="","",IFERROR((MATCH(TRUE,OFFSET(CalculationsAndCharts!$AF$33,E30,0, $C$2-E30,1),0)+E30),""))</f>
        <v>388</v>
      </c>
      <c r="F31" s="312">
        <f ca="1">IFERROR(OFFSET(CalculationsAndCharts!$B$32, E31,0,1,1),"")</f>
        <v>41282</v>
      </c>
      <c r="G31" s="313">
        <f ca="1">IFERROR(OFFSET(CalculationsAndCharts!$D$32, E31,0,1,1),"")</f>
        <v>57.23</v>
      </c>
      <c r="H31" s="313">
        <f t="shared" ca="1" si="2"/>
        <v>0.72999999999999687</v>
      </c>
      <c r="I31" s="315">
        <f t="shared" ca="1" si="3"/>
        <v>12.130000000000006</v>
      </c>
      <c r="K31" s="311">
        <f ca="1">IFERROR(MATCH(TRUE,OFFSET(CalculationsAndCharts!$AG$33,K30,0, $C$2-K30,1),0)+K30,"")</f>
        <v>388</v>
      </c>
      <c r="L31" s="312">
        <f ca="1">IFERROR(OFFSET(CalculationsAndCharts!$B$32, K31,0,1,1),"")</f>
        <v>41282</v>
      </c>
      <c r="M31" s="313">
        <f ca="1">IFERROR(OFFSET(CalculationsAndCharts!$D$32, K31,0,1,1),"")</f>
        <v>57.23</v>
      </c>
      <c r="N31" s="314">
        <f ca="1">IF(K31="","",IFERROR(MATCH(TRUE,OFFSET(CalculationsAndCharts!$AI$33,N30,0, $C$2-N30,1),0)+N30,""))</f>
        <v>382</v>
      </c>
      <c r="O31" s="312">
        <f ca="1">IFERROR(OFFSET(CalculationsAndCharts!$B$32, N31,0,1,1),"")</f>
        <v>41290</v>
      </c>
      <c r="P31" s="313">
        <f ca="1">IFERROR(OFFSET(CalculationsAndCharts!$D$32, N31,0,1,1),"")</f>
        <v>58.09</v>
      </c>
      <c r="Q31" s="313">
        <f t="shared" ca="1" si="0"/>
        <v>-0.86000000000000654</v>
      </c>
      <c r="R31" s="315">
        <f t="shared" ca="1" si="1"/>
        <v>-13.859999999999996</v>
      </c>
    </row>
    <row r="32" spans="2:18" s="237" customFormat="1" x14ac:dyDescent="0.25">
      <c r="B32" s="311">
        <f ca="1">IFERROR(MATCH(TRUE,OFFSET(CalculationsAndCharts!$AD$33,B31,0, $C$2-B31,1),0)+B31,"")</f>
        <v>426</v>
      </c>
      <c r="C32" s="312">
        <f ca="1">IFERROR(OFFSET(CalculationsAndCharts!$B$32, B32,0,1,1),"")</f>
        <v>41225</v>
      </c>
      <c r="D32" s="313">
        <f ca="1">IFERROR(OFFSET(CalculationsAndCharts!$D$32, B32,0,1,1),"")</f>
        <v>55.59</v>
      </c>
      <c r="E32" s="314">
        <f ca="1">IF(B32="","",IFERROR((MATCH(TRUE,OFFSET(CalculationsAndCharts!$AF$33,E31,0, $C$2-E31,1),0)+E31),""))</f>
        <v>416</v>
      </c>
      <c r="F32" s="312">
        <f ca="1">IFERROR(OFFSET(CalculationsAndCharts!$B$32, E32,0,1,1),"")</f>
        <v>41240</v>
      </c>
      <c r="G32" s="313">
        <f ca="1">IFERROR(OFFSET(CalculationsAndCharts!$D$32, E32,0,1,1),"")</f>
        <v>56.29</v>
      </c>
      <c r="H32" s="319">
        <f t="shared" ca="1" si="2"/>
        <v>0.69999999999999574</v>
      </c>
      <c r="I32" s="321">
        <f t="shared" ca="1" si="3"/>
        <v>11.400000000000009</v>
      </c>
      <c r="K32" s="311">
        <f ca="1">IFERROR(MATCH(TRUE,OFFSET(CalculationsAndCharts!$AG$33,K31,0, $C$2-K31,1),0)+K31,"")</f>
        <v>416</v>
      </c>
      <c r="L32" s="312">
        <f ca="1">IFERROR(OFFSET(CalculationsAndCharts!$B$32, K32,0,1,1),"")</f>
        <v>41240</v>
      </c>
      <c r="M32" s="313">
        <f ca="1">IFERROR(OFFSET(CalculationsAndCharts!$D$32, K32,0,1,1),"")</f>
        <v>56.29</v>
      </c>
      <c r="N32" s="314">
        <f ca="1">IF(K32="","",IFERROR(MATCH(TRUE,OFFSET(CalculationsAndCharts!$AI$33,N31,0, $C$2-N31,1),0)+N31,""))</f>
        <v>393</v>
      </c>
      <c r="O32" s="312">
        <f ca="1">IFERROR(OFFSET(CalculationsAndCharts!$B$32, N32,0,1,1),"")</f>
        <v>41274</v>
      </c>
      <c r="P32" s="313">
        <f ca="1">IFERROR(OFFSET(CalculationsAndCharts!$D$32, N32,0,1,1),"")</f>
        <v>56.5</v>
      </c>
      <c r="Q32" s="319">
        <f t="shared" ca="1" si="0"/>
        <v>-0.21000000000000085</v>
      </c>
      <c r="R32" s="321">
        <f t="shared" ca="1" si="1"/>
        <v>-12.999999999999989</v>
      </c>
    </row>
    <row r="33" spans="2:18" s="237" customFormat="1" x14ac:dyDescent="0.25">
      <c r="B33" s="311">
        <f ca="1">IFERROR(MATCH(TRUE,OFFSET(CalculationsAndCharts!$AD$33,B32,0, $C$2-B32,1),0)+B32,"")</f>
        <v>435</v>
      </c>
      <c r="C33" s="312">
        <f ca="1">IFERROR(OFFSET(CalculationsAndCharts!$B$32, B33,0,1,1),"")</f>
        <v>41208</v>
      </c>
      <c r="D33" s="313">
        <f ca="1">IFERROR(OFFSET(CalculationsAndCharts!$D$32, B33,0,1,1),"")</f>
        <v>55.63</v>
      </c>
      <c r="E33" s="314">
        <f ca="1">IF(B33="","",IFERROR((MATCH(TRUE,OFFSET(CalculationsAndCharts!$AF$33,E32,0, $C$2-E32,1),0)+E32),""))</f>
        <v>432</v>
      </c>
      <c r="F33" s="312">
        <f ca="1">IFERROR(OFFSET(CalculationsAndCharts!$B$32, E33,0,1,1),"")</f>
        <v>41215</v>
      </c>
      <c r="G33" s="313">
        <f ca="1">IFERROR(OFFSET(CalculationsAndCharts!$D$32, E33,0,1,1),"")</f>
        <v>57.38</v>
      </c>
      <c r="H33" s="319">
        <f t="shared" ca="1" si="2"/>
        <v>1.75</v>
      </c>
      <c r="I33" s="321">
        <f t="shared" ca="1" si="3"/>
        <v>10.700000000000014</v>
      </c>
      <c r="K33" s="311">
        <f ca="1">IFERROR(MATCH(TRUE,OFFSET(CalculationsAndCharts!$AG$33,K32,0, $C$2-K32,1),0)+K32,"")</f>
        <v>432</v>
      </c>
      <c r="L33" s="312">
        <f ca="1">IFERROR(OFFSET(CalculationsAndCharts!$B$32, K33,0,1,1),"")</f>
        <v>41215</v>
      </c>
      <c r="M33" s="313">
        <f ca="1">IFERROR(OFFSET(CalculationsAndCharts!$D$32, K33,0,1,1),"")</f>
        <v>57.38</v>
      </c>
      <c r="N33" s="314">
        <f ca="1">IF(K33="","",IFERROR(MATCH(TRUE,OFFSET(CalculationsAndCharts!$AI$33,N32,0, $C$2-N32,1),0)+N32,""))</f>
        <v>426</v>
      </c>
      <c r="O33" s="312">
        <f ca="1">IFERROR(OFFSET(CalculationsAndCharts!$B$32, N33,0,1,1),"")</f>
        <v>41225</v>
      </c>
      <c r="P33" s="313">
        <f ca="1">IFERROR(OFFSET(CalculationsAndCharts!$D$32, N33,0,1,1),"")</f>
        <v>55.59</v>
      </c>
      <c r="Q33" s="319">
        <f t="shared" ca="1" si="0"/>
        <v>1.7899999999999991</v>
      </c>
      <c r="R33" s="321">
        <f t="shared" ca="1" si="1"/>
        <v>-12.789999999999988</v>
      </c>
    </row>
    <row r="34" spans="2:18" x14ac:dyDescent="0.25">
      <c r="B34" s="311">
        <f ca="1">IFERROR(MATCH(TRUE,OFFSET(CalculationsAndCharts!$AD$33,B33,0, $C$2-B33,1),0)+B33,"")</f>
        <v>455</v>
      </c>
      <c r="C34" s="312">
        <f ca="1">IFERROR(OFFSET(CalculationsAndCharts!$B$32, B34,0,1,1),"")</f>
        <v>41180</v>
      </c>
      <c r="D34" s="313">
        <f ca="1">IFERROR(OFFSET(CalculationsAndCharts!$D$32, B34,0,1,1),"")</f>
        <v>57.4</v>
      </c>
      <c r="E34" s="314">
        <f ca="1">IF(B34="","",IFERROR((MATCH(TRUE,OFFSET(CalculationsAndCharts!$AF$33,E33,0, $C$2-E33,1),0)+E33),""))</f>
        <v>441</v>
      </c>
      <c r="F34" s="312">
        <f ca="1">IFERROR(OFFSET(CalculationsAndCharts!$B$32, E34,0,1,1),"")</f>
        <v>41200</v>
      </c>
      <c r="G34" s="313">
        <f ca="1">IFERROR(OFFSET(CalculationsAndCharts!$D$32, E34,0,1,1),"")</f>
        <v>56.56</v>
      </c>
      <c r="H34" s="313">
        <f t="shared" ca="1" si="2"/>
        <v>-0.83999999999999631</v>
      </c>
      <c r="I34" s="315">
        <f t="shared" ca="1" si="3"/>
        <v>8.9500000000000135</v>
      </c>
      <c r="K34" s="311">
        <f ca="1">IFERROR(MATCH(TRUE,OFFSET(CalculationsAndCharts!$AG$33,K33,0, $C$2-K33,1),0)+K33,"")</f>
        <v>441</v>
      </c>
      <c r="L34" s="312">
        <f ca="1">IFERROR(OFFSET(CalculationsAndCharts!$B$32, K34,0,1,1),"")</f>
        <v>41200</v>
      </c>
      <c r="M34" s="313">
        <f ca="1">IFERROR(OFFSET(CalculationsAndCharts!$D$32, K34,0,1,1),"")</f>
        <v>56.56</v>
      </c>
      <c r="N34" s="314">
        <f ca="1">IF(K34="","",IFERROR(MATCH(TRUE,OFFSET(CalculationsAndCharts!$AI$33,N33,0, $C$2-N33,1),0)+N33,""))</f>
        <v>435</v>
      </c>
      <c r="O34" s="312">
        <f ca="1">IFERROR(OFFSET(CalculationsAndCharts!$B$32, N34,0,1,1),"")</f>
        <v>41208</v>
      </c>
      <c r="P34" s="313">
        <f ca="1">IFERROR(OFFSET(CalculationsAndCharts!$D$32, N34,0,1,1),"")</f>
        <v>55.63</v>
      </c>
      <c r="Q34" s="313">
        <f t="shared" ca="1" si="0"/>
        <v>0.92999999999999972</v>
      </c>
      <c r="R34" s="315">
        <f t="shared" ca="1" si="1"/>
        <v>-14.579999999999988</v>
      </c>
    </row>
    <row r="35" spans="2:18" x14ac:dyDescent="0.25">
      <c r="B35" s="311">
        <f ca="1">IFERROR(MATCH(TRUE,OFFSET(CalculationsAndCharts!$AD$33,B34,0, $C$2-B34,1),0)+B34,"")</f>
        <v>478</v>
      </c>
      <c r="C35" s="312">
        <f ca="1">IFERROR(OFFSET(CalculationsAndCharts!$B$32, B35,0,1,1),"")</f>
        <v>41148</v>
      </c>
      <c r="D35" s="313">
        <f ca="1">IFERROR(OFFSET(CalculationsAndCharts!$D$32, B35,0,1,1),"")</f>
        <v>55.8</v>
      </c>
      <c r="E35" s="314">
        <f ca="1">IF(B35="","",IFERROR((MATCH(TRUE,OFFSET(CalculationsAndCharts!$AF$33,E34,0, $C$2-E34,1),0)+E34),""))</f>
        <v>475</v>
      </c>
      <c r="F35" s="312">
        <f ca="1">IFERROR(OFFSET(CalculationsAndCharts!$B$32, E35,0,1,1),"")</f>
        <v>41151</v>
      </c>
      <c r="G35" s="313">
        <f ca="1">IFERROR(OFFSET(CalculationsAndCharts!$D$32, E35,0,1,1),"")</f>
        <v>56.39</v>
      </c>
      <c r="H35" s="313">
        <f t="shared" ca="1" si="2"/>
        <v>0.59000000000000341</v>
      </c>
      <c r="I35" s="315">
        <f t="shared" ca="1" si="3"/>
        <v>9.7900000000000098</v>
      </c>
      <c r="K35" s="311">
        <f ca="1">IFERROR(MATCH(TRUE,OFFSET(CalculationsAndCharts!$AG$33,K34,0, $C$2-K34,1),0)+K34,"")</f>
        <v>475</v>
      </c>
      <c r="L35" s="312">
        <f ca="1">IFERROR(OFFSET(CalculationsAndCharts!$B$32, K35,0,1,1),"")</f>
        <v>41151</v>
      </c>
      <c r="M35" s="313">
        <f ca="1">IFERROR(OFFSET(CalculationsAndCharts!$D$32, K35,0,1,1),"")</f>
        <v>56.39</v>
      </c>
      <c r="N35" s="314">
        <f ca="1">IF(K35="","",IFERROR(MATCH(TRUE,OFFSET(CalculationsAndCharts!$AI$33,N34,0, $C$2-N34,1),0)+N34,""))</f>
        <v>455</v>
      </c>
      <c r="O35" s="312">
        <f ca="1">IFERROR(OFFSET(CalculationsAndCharts!$B$32, N35,0,1,1),"")</f>
        <v>41180</v>
      </c>
      <c r="P35" s="313">
        <f ca="1">IFERROR(OFFSET(CalculationsAndCharts!$D$32, N35,0,1,1),"")</f>
        <v>57.4</v>
      </c>
      <c r="Q35" s="313">
        <f t="shared" ca="1" si="0"/>
        <v>-1.009999999999998</v>
      </c>
      <c r="R35" s="315">
        <f t="shared" ca="1" si="1"/>
        <v>-15.509999999999987</v>
      </c>
    </row>
    <row r="36" spans="2:18" x14ac:dyDescent="0.25">
      <c r="B36" s="311">
        <f ca="1">IFERROR(MATCH(TRUE,OFFSET(CalculationsAndCharts!$AD$33,B35,0, $C$2-B35,1),0)+B35,"")</f>
        <v>500</v>
      </c>
      <c r="C36" s="312">
        <f ca="1">IFERROR(OFFSET(CalculationsAndCharts!$B$32, B36,0,1,1),"")</f>
        <v>41116</v>
      </c>
      <c r="D36" s="313">
        <f ca="1">IFERROR(OFFSET(CalculationsAndCharts!$D$32, B36,0,1,1),"")</f>
        <v>55</v>
      </c>
      <c r="E36" s="314">
        <f ca="1">IF(B36="","",IFERROR((MATCH(TRUE,OFFSET(CalculationsAndCharts!$AF$33,E35,0, $C$2-E35,1),0)+E35),""))</f>
        <v>490</v>
      </c>
      <c r="F36" s="312">
        <f ca="1">IFERROR(OFFSET(CalculationsAndCharts!$B$32, E36,0,1,1),"")</f>
        <v>41130</v>
      </c>
      <c r="G36" s="313">
        <f ca="1">IFERROR(OFFSET(CalculationsAndCharts!$D$32, E36,0,1,1),"")</f>
        <v>55.68</v>
      </c>
      <c r="H36" s="313">
        <f t="shared" ca="1" si="2"/>
        <v>0.67999999999999972</v>
      </c>
      <c r="I36" s="315">
        <f t="shared" ca="1" si="3"/>
        <v>9.2000000000000064</v>
      </c>
      <c r="K36" s="311">
        <f ca="1">IFERROR(MATCH(TRUE,OFFSET(CalculationsAndCharts!$AG$33,K35,0, $C$2-K35,1),0)+K35,"")</f>
        <v>490</v>
      </c>
      <c r="L36" s="312">
        <f ca="1">IFERROR(OFFSET(CalculationsAndCharts!$B$32, K36,0,1,1),"")</f>
        <v>41130</v>
      </c>
      <c r="M36" s="313">
        <f ca="1">IFERROR(OFFSET(CalculationsAndCharts!$D$32, K36,0,1,1),"")</f>
        <v>55.68</v>
      </c>
      <c r="N36" s="314">
        <f ca="1">IF(K36="","",IFERROR(MATCH(TRUE,OFFSET(CalculationsAndCharts!$AI$33,N35,0, $C$2-N35,1),0)+N35,""))</f>
        <v>478</v>
      </c>
      <c r="O36" s="312">
        <f ca="1">IFERROR(OFFSET(CalculationsAndCharts!$B$32, N36,0,1,1),"")</f>
        <v>41148</v>
      </c>
      <c r="P36" s="313">
        <f ca="1">IFERROR(OFFSET(CalculationsAndCharts!$D$32, N36,0,1,1),"")</f>
        <v>55.8</v>
      </c>
      <c r="Q36" s="313">
        <f t="shared" ca="1" si="0"/>
        <v>-0.11999999999999744</v>
      </c>
      <c r="R36" s="315">
        <f t="shared" ca="1" si="1"/>
        <v>-14.499999999999989</v>
      </c>
    </row>
    <row r="37" spans="2:18" x14ac:dyDescent="0.25">
      <c r="B37" s="311">
        <f ca="1">IFERROR(MATCH(TRUE,OFFSET(CalculationsAndCharts!$AD$33,B36,0, $C$2-B36,1),0)+B36,"")</f>
        <v>508</v>
      </c>
      <c r="C37" s="312">
        <f ca="1">IFERROR(OFFSET(CalculationsAndCharts!$B$32, B37,0,1,1),"")</f>
        <v>41106</v>
      </c>
      <c r="D37" s="313">
        <f ca="1">IFERROR(OFFSET(CalculationsAndCharts!$D$32, B37,0,1,1),"")</f>
        <v>55.77</v>
      </c>
      <c r="E37" s="314">
        <f ca="1">IF(B37="","",IFERROR((MATCH(TRUE,OFFSET(CalculationsAndCharts!$AF$33,E36,0, $C$2-E36,1),0)+E36),""))</f>
        <v>505</v>
      </c>
      <c r="F37" s="312">
        <f ca="1">IFERROR(OFFSET(CalculationsAndCharts!$B$32, E37,0,1,1),"")</f>
        <v>41109</v>
      </c>
      <c r="G37" s="313">
        <f ca="1">IFERROR(OFFSET(CalculationsAndCharts!$D$32, E37,0,1,1),"")</f>
        <v>56.91</v>
      </c>
      <c r="H37" s="313">
        <f t="shared" ca="1" si="2"/>
        <v>1.1399999999999935</v>
      </c>
      <c r="I37" s="315">
        <f t="shared" ca="1" si="3"/>
        <v>8.5200000000000067</v>
      </c>
      <c r="K37" s="311">
        <f ca="1">IFERROR(MATCH(TRUE,OFFSET(CalculationsAndCharts!$AG$33,K36,0, $C$2-K36,1),0)+K36,"")</f>
        <v>505</v>
      </c>
      <c r="L37" s="312">
        <f ca="1">IFERROR(OFFSET(CalculationsAndCharts!$B$32, K37,0,1,1),"")</f>
        <v>41109</v>
      </c>
      <c r="M37" s="313">
        <f ca="1">IFERROR(OFFSET(CalculationsAndCharts!$D$32, K37,0,1,1),"")</f>
        <v>56.91</v>
      </c>
      <c r="N37" s="314">
        <f ca="1">IF(K37="","",IFERROR(MATCH(TRUE,OFFSET(CalculationsAndCharts!$AI$33,N36,0, $C$2-N36,1),0)+N36,""))</f>
        <v>500</v>
      </c>
      <c r="O37" s="312">
        <f ca="1">IFERROR(OFFSET(CalculationsAndCharts!$B$32, N37,0,1,1),"")</f>
        <v>41116</v>
      </c>
      <c r="P37" s="313">
        <f ca="1">IFERROR(OFFSET(CalculationsAndCharts!$D$32, N37,0,1,1),"")</f>
        <v>55</v>
      </c>
      <c r="Q37" s="313">
        <f t="shared" ca="1" si="0"/>
        <v>1.9099999999999966</v>
      </c>
      <c r="R37" s="315">
        <f t="shared" ca="1" si="1"/>
        <v>-14.379999999999992</v>
      </c>
    </row>
    <row r="38" spans="2:18" x14ac:dyDescent="0.25">
      <c r="B38" s="311">
        <f ca="1">IFERROR(MATCH(TRUE,OFFSET(CalculationsAndCharts!$AD$33,B37,0, $C$2-B37,1),0)+B37,"")</f>
        <v>553</v>
      </c>
      <c r="C38" s="312">
        <f ca="1">IFERROR(OFFSET(CalculationsAndCharts!$B$32, B38,0,1,1),"")</f>
        <v>41039</v>
      </c>
      <c r="D38" s="313">
        <f ca="1">IFERROR(OFFSET(CalculationsAndCharts!$D$32, B38,0,1,1),"")</f>
        <v>52.95</v>
      </c>
      <c r="E38" s="314">
        <f ca="1">IF(B38="","",IFERROR((MATCH(TRUE,OFFSET(CalculationsAndCharts!$AF$33,E37,0, $C$2-E37,1),0)+E37),""))</f>
        <v>533</v>
      </c>
      <c r="F38" s="312">
        <f ca="1">IFERROR(OFFSET(CalculationsAndCharts!$B$32, E38,0,1,1),"")</f>
        <v>41068</v>
      </c>
      <c r="G38" s="313">
        <f ca="1">IFERROR(OFFSET(CalculationsAndCharts!$D$32, E38,0,1,1),"")</f>
        <v>51.09</v>
      </c>
      <c r="H38" s="313">
        <f t="shared" ca="1" si="2"/>
        <v>-1.8599999999999994</v>
      </c>
      <c r="I38" s="315">
        <f t="shared" ca="1" si="3"/>
        <v>7.3800000000000132</v>
      </c>
      <c r="K38" s="311">
        <f ca="1">IFERROR(MATCH(TRUE,OFFSET(CalculationsAndCharts!$AG$33,K37,0, $C$2-K37,1),0)+K37,"")</f>
        <v>533</v>
      </c>
      <c r="L38" s="312">
        <f ca="1">IFERROR(OFFSET(CalculationsAndCharts!$B$32, K38,0,1,1),"")</f>
        <v>41068</v>
      </c>
      <c r="M38" s="313">
        <f ca="1">IFERROR(OFFSET(CalculationsAndCharts!$D$32, K38,0,1,1),"")</f>
        <v>51.09</v>
      </c>
      <c r="N38" s="314">
        <f ca="1">IF(K38="","",IFERROR(MATCH(TRUE,OFFSET(CalculationsAndCharts!$AI$33,N37,0, $C$2-N37,1),0)+N37,""))</f>
        <v>508</v>
      </c>
      <c r="O38" s="312">
        <f ca="1">IFERROR(OFFSET(CalculationsAndCharts!$B$32, N38,0,1,1),"")</f>
        <v>41106</v>
      </c>
      <c r="P38" s="313">
        <f ca="1">IFERROR(OFFSET(CalculationsAndCharts!$D$32, N38,0,1,1),"")</f>
        <v>55.77</v>
      </c>
      <c r="Q38" s="313">
        <f t="shared" ca="1" si="0"/>
        <v>-4.68</v>
      </c>
      <c r="R38" s="315">
        <f t="shared" ca="1" si="1"/>
        <v>-16.289999999999988</v>
      </c>
    </row>
    <row r="39" spans="2:18" x14ac:dyDescent="0.25">
      <c r="B39" s="311">
        <f ca="1">IFERROR(MATCH(TRUE,OFFSET(CalculationsAndCharts!$AD$33,B38,0, $C$2-B38,1),0)+B38,"")</f>
        <v>575</v>
      </c>
      <c r="C39" s="312">
        <f ca="1">IFERROR(OFFSET(CalculationsAndCharts!$B$32, B39,0,1,1),"")</f>
        <v>41009</v>
      </c>
      <c r="D39" s="313">
        <f ca="1">IFERROR(OFFSET(CalculationsAndCharts!$D$32, B39,0,1,1),"")</f>
        <v>51.48</v>
      </c>
      <c r="E39" s="314">
        <f ca="1">IF(B39="","",IFERROR((MATCH(TRUE,OFFSET(CalculationsAndCharts!$AF$33,E38,0, $C$2-E38,1),0)+E38),""))</f>
        <v>569</v>
      </c>
      <c r="F39" s="312">
        <f ca="1">IFERROR(OFFSET(CalculationsAndCharts!$B$32, E39,0,1,1),"")</f>
        <v>41017</v>
      </c>
      <c r="G39" s="313">
        <f ca="1">IFERROR(OFFSET(CalculationsAndCharts!$D$32, E39,0,1,1),"")</f>
        <v>52.78</v>
      </c>
      <c r="H39" s="313">
        <f t="shared" ca="1" si="2"/>
        <v>1.3000000000000043</v>
      </c>
      <c r="I39" s="315">
        <f t="shared" ca="1" si="3"/>
        <v>9.2400000000000126</v>
      </c>
      <c r="K39" s="311">
        <f ca="1">IFERROR(MATCH(TRUE,OFFSET(CalculationsAndCharts!$AG$33,K38,0, $C$2-K38,1),0)+K38,"")</f>
        <v>569</v>
      </c>
      <c r="L39" s="312">
        <f ca="1">IFERROR(OFFSET(CalculationsAndCharts!$B$32, K39,0,1,1),"")</f>
        <v>41017</v>
      </c>
      <c r="M39" s="313">
        <f ca="1">IFERROR(OFFSET(CalculationsAndCharts!$D$32, K39,0,1,1),"")</f>
        <v>52.78</v>
      </c>
      <c r="N39" s="314">
        <f ca="1">IF(K39="","",IFERROR(MATCH(TRUE,OFFSET(CalculationsAndCharts!$AI$33,N38,0, $C$2-N38,1),0)+N38,""))</f>
        <v>553</v>
      </c>
      <c r="O39" s="312">
        <f ca="1">IFERROR(OFFSET(CalculationsAndCharts!$B$32, N39,0,1,1),"")</f>
        <v>41039</v>
      </c>
      <c r="P39" s="313">
        <f ca="1">IFERROR(OFFSET(CalculationsAndCharts!$D$32, N39,0,1,1),"")</f>
        <v>52.95</v>
      </c>
      <c r="Q39" s="313">
        <f t="shared" ca="1" si="0"/>
        <v>-0.17000000000000171</v>
      </c>
      <c r="R39" s="315">
        <f t="shared" ca="1" si="1"/>
        <v>-11.609999999999989</v>
      </c>
    </row>
    <row r="40" spans="2:18" x14ac:dyDescent="0.25">
      <c r="B40" s="311">
        <f ca="1">IFERROR(MATCH(TRUE,OFFSET(CalculationsAndCharts!$AD$33,B39,0, $C$2-B39,1),0)+B39,"")</f>
        <v>586</v>
      </c>
      <c r="C40" s="312">
        <f ca="1">IFERROR(OFFSET(CalculationsAndCharts!$B$32, B40,0,1,1),"")</f>
        <v>40991</v>
      </c>
      <c r="D40" s="313">
        <f ca="1">IFERROR(OFFSET(CalculationsAndCharts!$D$32, B40,0,1,1),"")</f>
        <v>52.08</v>
      </c>
      <c r="E40" s="314">
        <f ca="1">IF(B40="","",IFERROR((MATCH(TRUE,OFFSET(CalculationsAndCharts!$AF$33,E39,0, $C$2-E39,1),0)+E39),""))</f>
        <v>583</v>
      </c>
      <c r="F40" s="312">
        <f ca="1">IFERROR(OFFSET(CalculationsAndCharts!$B$32, E40,0,1,1),"")</f>
        <v>40996</v>
      </c>
      <c r="G40" s="313">
        <f ca="1">IFERROR(OFFSET(CalculationsAndCharts!$D$32, E40,0,1,1),"")</f>
        <v>52.9</v>
      </c>
      <c r="H40" s="313">
        <f t="shared" ca="1" si="2"/>
        <v>0.82000000000000028</v>
      </c>
      <c r="I40" s="315">
        <f t="shared" ca="1" si="3"/>
        <v>7.9400000000000084</v>
      </c>
      <c r="K40" s="311">
        <f ca="1">IFERROR(MATCH(TRUE,OFFSET(CalculationsAndCharts!$AG$33,K39,0, $C$2-K39,1),0)+K39,"")</f>
        <v>583</v>
      </c>
      <c r="L40" s="312">
        <f ca="1">IFERROR(OFFSET(CalculationsAndCharts!$B$32, K40,0,1,1),"")</f>
        <v>40996</v>
      </c>
      <c r="M40" s="313">
        <f ca="1">IFERROR(OFFSET(CalculationsAndCharts!$D$32, K40,0,1,1),"")</f>
        <v>52.9</v>
      </c>
      <c r="N40" s="314">
        <f ca="1">IF(K40="","",IFERROR(MATCH(TRUE,OFFSET(CalculationsAndCharts!$AI$33,N39,0, $C$2-N39,1),0)+N39,""))</f>
        <v>575</v>
      </c>
      <c r="O40" s="312">
        <f ca="1">IFERROR(OFFSET(CalculationsAndCharts!$B$32, N40,0,1,1),"")</f>
        <v>41009</v>
      </c>
      <c r="P40" s="313">
        <f ca="1">IFERROR(OFFSET(CalculationsAndCharts!$D$32, N40,0,1,1),"")</f>
        <v>51.48</v>
      </c>
      <c r="Q40" s="313">
        <f t="shared" ca="1" si="0"/>
        <v>1.4200000000000017</v>
      </c>
      <c r="R40" s="315">
        <f t="shared" ca="1" si="1"/>
        <v>-11.439999999999987</v>
      </c>
    </row>
    <row r="41" spans="2:18" x14ac:dyDescent="0.25">
      <c r="B41" s="311">
        <f ca="1">IFERROR(MATCH(TRUE,OFFSET(CalculationsAndCharts!$AD$33,B40,0, $C$2-B40,1),0)+B40,"")</f>
        <v>623</v>
      </c>
      <c r="C41" s="312">
        <f ca="1">IFERROR(OFFSET(CalculationsAndCharts!$B$32, B41,0,1,1),"")</f>
        <v>40939</v>
      </c>
      <c r="D41" s="313">
        <f ca="1">IFERROR(OFFSET(CalculationsAndCharts!$D$32, B41,0,1,1),"")</f>
        <v>48.16</v>
      </c>
      <c r="E41" s="314">
        <f ca="1">IF(B41="","",IFERROR((MATCH(TRUE,OFFSET(CalculationsAndCharts!$AF$33,E40,0, $C$2-E40,1),0)+E40),""))</f>
        <v>616</v>
      </c>
      <c r="F41" s="312">
        <f ca="1">IFERROR(OFFSET(CalculationsAndCharts!$B$32, E41,0,1,1),"")</f>
        <v>40948</v>
      </c>
      <c r="G41" s="313">
        <f ca="1">IFERROR(OFFSET(CalculationsAndCharts!$D$32, E41,0,1,1),"")</f>
        <v>49.86</v>
      </c>
      <c r="H41" s="313">
        <f t="shared" ca="1" si="2"/>
        <v>1.7000000000000028</v>
      </c>
      <c r="I41" s="315">
        <f t="shared" ca="1" si="3"/>
        <v>7.1200000000000081</v>
      </c>
      <c r="K41" s="311">
        <f ca="1">IFERROR(MATCH(TRUE,OFFSET(CalculationsAndCharts!$AG$33,K40,0, $C$2-K40,1),0)+K40,"")</f>
        <v>616</v>
      </c>
      <c r="L41" s="312">
        <f ca="1">IFERROR(OFFSET(CalculationsAndCharts!$B$32, K41,0,1,1),"")</f>
        <v>40948</v>
      </c>
      <c r="M41" s="313">
        <f ca="1">IFERROR(OFFSET(CalculationsAndCharts!$D$32, K41,0,1,1),"")</f>
        <v>49.86</v>
      </c>
      <c r="N41" s="314">
        <f ca="1">IF(K41="","",IFERROR(MATCH(TRUE,OFFSET(CalculationsAndCharts!$AI$33,N40,0, $C$2-N40,1),0)+N40,""))</f>
        <v>586</v>
      </c>
      <c r="O41" s="312">
        <f ca="1">IFERROR(OFFSET(CalculationsAndCharts!$B$32, N41,0,1,1),"")</f>
        <v>40991</v>
      </c>
      <c r="P41" s="313">
        <f ca="1">IFERROR(OFFSET(CalculationsAndCharts!$D$32, N41,0,1,1),"")</f>
        <v>52.08</v>
      </c>
      <c r="Q41" s="313">
        <f t="shared" ca="1" si="0"/>
        <v>-2.2199999999999989</v>
      </c>
      <c r="R41" s="315">
        <f t="shared" ca="1" si="1"/>
        <v>-12.859999999999989</v>
      </c>
    </row>
    <row r="42" spans="2:18" x14ac:dyDescent="0.25">
      <c r="B42" s="311">
        <f ca="1">IFERROR(MATCH(TRUE,OFFSET(CalculationsAndCharts!$AD$33,B41,0, $C$2-B41,1),0)+B41,"")</f>
        <v>636</v>
      </c>
      <c r="C42" s="312">
        <f ca="1">IFERROR(OFFSET(CalculationsAndCharts!$B$32, B42,0,1,1),"")</f>
        <v>40919</v>
      </c>
      <c r="D42" s="313">
        <f ca="1">IFERROR(OFFSET(CalculationsAndCharts!$D$32, B42,0,1,1),"")</f>
        <v>48.67</v>
      </c>
      <c r="E42" s="314">
        <f ca="1">IF(B42="","",IFERROR((MATCH(TRUE,OFFSET(CalculationsAndCharts!$AF$33,E41,0, $C$2-E41,1),0)+E41),""))</f>
        <v>635</v>
      </c>
      <c r="F42" s="312">
        <f ca="1">IFERROR(OFFSET(CalculationsAndCharts!$B$32, E42,0,1,1),"")</f>
        <v>40920</v>
      </c>
      <c r="G42" s="313">
        <f ca="1">IFERROR(OFFSET(CalculationsAndCharts!$D$32, E42,0,1,1),"")</f>
        <v>48.91</v>
      </c>
      <c r="H42" s="313">
        <f t="shared" ca="1" si="2"/>
        <v>0.23999999999999488</v>
      </c>
      <c r="I42" s="315">
        <f t="shared" ca="1" si="3"/>
        <v>5.4200000000000053</v>
      </c>
      <c r="K42" s="311">
        <f ca="1">IFERROR(MATCH(TRUE,OFFSET(CalculationsAndCharts!$AG$33,K41,0, $C$2-K41,1),0)+K41,"")</f>
        <v>635</v>
      </c>
      <c r="L42" s="312">
        <f ca="1">IFERROR(OFFSET(CalculationsAndCharts!$B$32, K42,0,1,1),"")</f>
        <v>40920</v>
      </c>
      <c r="M42" s="313">
        <f ca="1">IFERROR(OFFSET(CalculationsAndCharts!$D$32, K42,0,1,1),"")</f>
        <v>48.91</v>
      </c>
      <c r="N42" s="314">
        <f ca="1">IF(K42="","",IFERROR(MATCH(TRUE,OFFSET(CalculationsAndCharts!$AI$33,N41,0, $C$2-N41,1),0)+N41,""))</f>
        <v>623</v>
      </c>
      <c r="O42" s="312">
        <f ca="1">IFERROR(OFFSET(CalculationsAndCharts!$B$32, N42,0,1,1),"")</f>
        <v>40939</v>
      </c>
      <c r="P42" s="313">
        <f ca="1">IFERROR(OFFSET(CalculationsAndCharts!$D$32, N42,0,1,1),"")</f>
        <v>48.16</v>
      </c>
      <c r="Q42" s="313">
        <f t="shared" ca="1" si="0"/>
        <v>0.75</v>
      </c>
      <c r="R42" s="315">
        <f t="shared" ca="1" si="1"/>
        <v>-10.63999999999999</v>
      </c>
    </row>
    <row r="43" spans="2:18" x14ac:dyDescent="0.25">
      <c r="B43" s="311">
        <f ca="1">IFERROR(MATCH(TRUE,OFFSET(CalculationsAndCharts!$AD$33,B42,0, $C$2-B42,1),0)+B42,"")</f>
        <v>652</v>
      </c>
      <c r="C43" s="312">
        <f ca="1">IFERROR(OFFSET(CalculationsAndCharts!$B$32, B43,0,1,1),"")</f>
        <v>40893</v>
      </c>
      <c r="D43" s="313">
        <f ca="1">IFERROR(OFFSET(CalculationsAndCharts!$D$32, B43,0,1,1),"")</f>
        <v>45.84</v>
      </c>
      <c r="E43" s="314">
        <f ca="1">IF(B43="","",IFERROR((MATCH(TRUE,OFFSET(CalculationsAndCharts!$AF$33,E42,0, $C$2-E42,1),0)+E42),""))</f>
        <v>651</v>
      </c>
      <c r="F43" s="312">
        <f ca="1">IFERROR(OFFSET(CalculationsAndCharts!$B$32, E43,0,1,1),"")</f>
        <v>40896</v>
      </c>
      <c r="G43" s="313">
        <f ca="1">IFERROR(OFFSET(CalculationsAndCharts!$D$32, E43,0,1,1),"")</f>
        <v>45.71</v>
      </c>
      <c r="H43" s="313">
        <f t="shared" ca="1" si="2"/>
        <v>-0.13000000000000256</v>
      </c>
      <c r="I43" s="315">
        <f t="shared" ca="1" si="3"/>
        <v>5.1800000000000104</v>
      </c>
      <c r="K43" s="311">
        <f ca="1">IFERROR(MATCH(TRUE,OFFSET(CalculationsAndCharts!$AG$33,K42,0, $C$2-K42,1),0)+K42,"")</f>
        <v>651</v>
      </c>
      <c r="L43" s="312">
        <f ca="1">IFERROR(OFFSET(CalculationsAndCharts!$B$32, K43,0,1,1),"")</f>
        <v>40896</v>
      </c>
      <c r="M43" s="313">
        <f ca="1">IFERROR(OFFSET(CalculationsAndCharts!$D$32, K43,0,1,1),"")</f>
        <v>45.71</v>
      </c>
      <c r="N43" s="314">
        <f ca="1">IF(K43="","",IFERROR(MATCH(TRUE,OFFSET(CalculationsAndCharts!$AI$33,N42,0, $C$2-N42,1),0)+N42,""))</f>
        <v>636</v>
      </c>
      <c r="O43" s="312">
        <f ca="1">IFERROR(OFFSET(CalculationsAndCharts!$B$32, N43,0,1,1),"")</f>
        <v>40919</v>
      </c>
      <c r="P43" s="313">
        <f ca="1">IFERROR(OFFSET(CalculationsAndCharts!$D$32, N43,0,1,1),"")</f>
        <v>48.67</v>
      </c>
      <c r="Q43" s="313">
        <f t="shared" ca="1" si="0"/>
        <v>-2.9600000000000009</v>
      </c>
      <c r="R43" s="315">
        <f t="shared" ca="1" si="1"/>
        <v>-11.38999999999999</v>
      </c>
    </row>
    <row r="44" spans="2:18" x14ac:dyDescent="0.25">
      <c r="B44" s="311">
        <f ca="1">IFERROR(MATCH(TRUE,OFFSET(CalculationsAndCharts!$AD$33,B43,0, $C$2-B43,1),0)+B43,"")</f>
        <v>670</v>
      </c>
      <c r="C44" s="312">
        <f ca="1">IFERROR(OFFSET(CalculationsAndCharts!$B$32, B44,0,1,1),"")</f>
        <v>40868</v>
      </c>
      <c r="D44" s="313">
        <f ca="1">IFERROR(OFFSET(CalculationsAndCharts!$D$32, B44,0,1,1),"")</f>
        <v>43.34</v>
      </c>
      <c r="E44" s="314">
        <f ca="1">IF(B44="","",IFERROR((MATCH(TRUE,OFFSET(CalculationsAndCharts!$AF$33,E43,0, $C$2-E43,1),0)+E43),""))</f>
        <v>662</v>
      </c>
      <c r="F44" s="312">
        <f ca="1">IFERROR(OFFSET(CalculationsAndCharts!$B$32, E44,0,1,1),"")</f>
        <v>40879</v>
      </c>
      <c r="G44" s="313">
        <f ca="1">IFERROR(OFFSET(CalculationsAndCharts!$D$32, E44,0,1,1),"")</f>
        <v>45.78</v>
      </c>
      <c r="H44" s="313">
        <f t="shared" ca="1" si="2"/>
        <v>2.4399999999999977</v>
      </c>
      <c r="I44" s="315">
        <f t="shared" ca="1" si="3"/>
        <v>5.3100000000000129</v>
      </c>
      <c r="K44" s="311">
        <f ca="1">IFERROR(MATCH(TRUE,OFFSET(CalculationsAndCharts!$AG$33,K43,0, $C$2-K43,1),0)+K43,"")</f>
        <v>662</v>
      </c>
      <c r="L44" s="312">
        <f ca="1">IFERROR(OFFSET(CalculationsAndCharts!$B$32, K44,0,1,1),"")</f>
        <v>40879</v>
      </c>
      <c r="M44" s="313">
        <f ca="1">IFERROR(OFFSET(CalculationsAndCharts!$D$32, K44,0,1,1),"")</f>
        <v>45.78</v>
      </c>
      <c r="N44" s="314">
        <f ca="1">IF(K44="","",IFERROR(MATCH(TRUE,OFFSET(CalculationsAndCharts!$AI$33,N43,0, $C$2-N43,1),0)+N43,""))</f>
        <v>652</v>
      </c>
      <c r="O44" s="312">
        <f ca="1">IFERROR(OFFSET(CalculationsAndCharts!$B$32, N44,0,1,1),"")</f>
        <v>40893</v>
      </c>
      <c r="P44" s="313">
        <f ca="1">IFERROR(OFFSET(CalculationsAndCharts!$D$32, N44,0,1,1),"")</f>
        <v>45.84</v>
      </c>
      <c r="Q44" s="313">
        <f t="shared" ca="1" si="0"/>
        <v>-6.0000000000002274E-2</v>
      </c>
      <c r="R44" s="315">
        <f t="shared" ca="1" si="1"/>
        <v>-8.4299999999999891</v>
      </c>
    </row>
    <row r="45" spans="2:18" x14ac:dyDescent="0.25">
      <c r="B45" s="311">
        <f ca="1">IFERROR(MATCH(TRUE,OFFSET(CalculationsAndCharts!$AD$33,B44,0, $C$2-B44,1),0)+B44,"")</f>
        <v>681</v>
      </c>
      <c r="C45" s="312">
        <f ca="1">IFERROR(OFFSET(CalculationsAndCharts!$B$32, B45,0,1,1),"")</f>
        <v>40851</v>
      </c>
      <c r="D45" s="313">
        <f ca="1">IFERROR(OFFSET(CalculationsAndCharts!$D$32, B45,0,1,1),"")</f>
        <v>43.91</v>
      </c>
      <c r="E45" s="314">
        <f ca="1">IF(B45="","",IFERROR((MATCH(TRUE,OFFSET(CalculationsAndCharts!$AF$33,E44,0, $C$2-E44,1),0)+E44),""))</f>
        <v>680</v>
      </c>
      <c r="F45" s="312">
        <f ca="1">IFERROR(OFFSET(CalculationsAndCharts!$B$32, E45,0,1,1),"")</f>
        <v>40854</v>
      </c>
      <c r="G45" s="313">
        <f ca="1">IFERROR(OFFSET(CalculationsAndCharts!$D$32, E45,0,1,1),"")</f>
        <v>43.95</v>
      </c>
      <c r="H45" s="313">
        <f t="shared" ca="1" si="2"/>
        <v>4.0000000000006253E-2</v>
      </c>
      <c r="I45" s="315">
        <f t="shared" ca="1" si="3"/>
        <v>2.8700000000000152</v>
      </c>
      <c r="K45" s="311">
        <f ca="1">IFERROR(MATCH(TRUE,OFFSET(CalculationsAndCharts!$AG$33,K44,0, $C$2-K44,1),0)+K44,"")</f>
        <v>680</v>
      </c>
      <c r="L45" s="312">
        <f ca="1">IFERROR(OFFSET(CalculationsAndCharts!$B$32, K45,0,1,1),"")</f>
        <v>40854</v>
      </c>
      <c r="M45" s="313">
        <f ca="1">IFERROR(OFFSET(CalculationsAndCharts!$D$32, K45,0,1,1),"")</f>
        <v>43.95</v>
      </c>
      <c r="N45" s="314">
        <f ca="1">IF(K45="","",IFERROR(MATCH(TRUE,OFFSET(CalculationsAndCharts!$AI$33,N44,0, $C$2-N44,1),0)+N44,""))</f>
        <v>670</v>
      </c>
      <c r="O45" s="312">
        <f ca="1">IFERROR(OFFSET(CalculationsAndCharts!$B$32, N45,0,1,1),"")</f>
        <v>40868</v>
      </c>
      <c r="P45" s="313">
        <f ca="1">IFERROR(OFFSET(CalculationsAndCharts!$D$32, N45,0,1,1),"")</f>
        <v>43.34</v>
      </c>
      <c r="Q45" s="313">
        <f t="shared" ca="1" si="0"/>
        <v>0.60999999999999943</v>
      </c>
      <c r="R45" s="315">
        <f t="shared" ca="1" si="1"/>
        <v>-8.3699999999999868</v>
      </c>
    </row>
    <row r="46" spans="2:18" x14ac:dyDescent="0.25">
      <c r="B46" s="311">
        <f ca="1">IFERROR(MATCH(TRUE,OFFSET(CalculationsAndCharts!$AD$33,B45,0, $C$2-B45,1),0)+B45,"")</f>
        <v>703</v>
      </c>
      <c r="C46" s="312">
        <f ca="1">IFERROR(OFFSET(CalculationsAndCharts!$B$32, B46,0,1,1),"")</f>
        <v>40821</v>
      </c>
      <c r="D46" s="313">
        <f ca="1">IFERROR(OFFSET(CalculationsAndCharts!$D$32, B46,0,1,1),"")</f>
        <v>40.340000000000003</v>
      </c>
      <c r="E46" s="314">
        <f ca="1">IF(B46="","",IFERROR((MATCH(TRUE,OFFSET(CalculationsAndCharts!$AF$33,E45,0, $C$2-E45,1),0)+E45),""))</f>
        <v>699</v>
      </c>
      <c r="F46" s="312">
        <f ca="1">IFERROR(OFFSET(CalculationsAndCharts!$B$32, E46,0,1,1),"")</f>
        <v>40827</v>
      </c>
      <c r="G46" s="313">
        <f ca="1">IFERROR(OFFSET(CalculationsAndCharts!$D$32, E46,0,1,1),"")</f>
        <v>41.93</v>
      </c>
      <c r="H46" s="313">
        <f t="shared" ca="1" si="2"/>
        <v>1.5899999999999963</v>
      </c>
      <c r="I46" s="315">
        <f t="shared" ca="1" si="3"/>
        <v>2.830000000000009</v>
      </c>
      <c r="K46" s="311">
        <f ca="1">IFERROR(MATCH(TRUE,OFFSET(CalculationsAndCharts!$AG$33,K45,0, $C$2-K45,1),0)+K45,"")</f>
        <v>699</v>
      </c>
      <c r="L46" s="312">
        <f ca="1">IFERROR(OFFSET(CalculationsAndCharts!$B$32, K46,0,1,1),"")</f>
        <v>40827</v>
      </c>
      <c r="M46" s="313">
        <f ca="1">IFERROR(OFFSET(CalculationsAndCharts!$D$32, K46,0,1,1),"")</f>
        <v>41.93</v>
      </c>
      <c r="N46" s="314">
        <f ca="1">IF(K46="","",IFERROR(MATCH(TRUE,OFFSET(CalculationsAndCharts!$AI$33,N45,0, $C$2-N45,1),0)+N45,""))</f>
        <v>681</v>
      </c>
      <c r="O46" s="312">
        <f ca="1">IFERROR(OFFSET(CalculationsAndCharts!$B$32, N46,0,1,1),"")</f>
        <v>40851</v>
      </c>
      <c r="P46" s="313">
        <f ca="1">IFERROR(OFFSET(CalculationsAndCharts!$D$32, N46,0,1,1),"")</f>
        <v>43.91</v>
      </c>
      <c r="Q46" s="313">
        <f t="shared" ca="1" si="0"/>
        <v>-1.9799999999999969</v>
      </c>
      <c r="R46" s="315">
        <f t="shared" ca="1" si="1"/>
        <v>-8.9799999999999862</v>
      </c>
    </row>
    <row r="47" spans="2:18" x14ac:dyDescent="0.25">
      <c r="B47" s="311">
        <f ca="1">IFERROR(MATCH(TRUE,OFFSET(CalculationsAndCharts!$AD$33,B46,0, $C$2-B46,1),0)+B46,"")</f>
        <v>711</v>
      </c>
      <c r="C47" s="312">
        <f ca="1">IFERROR(OFFSET(CalculationsAndCharts!$B$32, B47,0,1,1),"")</f>
        <v>40809</v>
      </c>
      <c r="D47" s="313">
        <f ca="1">IFERROR(OFFSET(CalculationsAndCharts!$D$32, B47,0,1,1),"")</f>
        <v>38.83</v>
      </c>
      <c r="E47" s="314">
        <f ca="1">IF(B47="","",IFERROR((MATCH(TRUE,OFFSET(CalculationsAndCharts!$AF$33,E46,0, $C$2-E46,1),0)+E46),""))</f>
        <v>704</v>
      </c>
      <c r="F47" s="312">
        <f ca="1">IFERROR(OFFSET(CalculationsAndCharts!$B$32, E47,0,1,1),"")</f>
        <v>40820</v>
      </c>
      <c r="G47" s="313">
        <f ca="1">IFERROR(OFFSET(CalculationsAndCharts!$D$32, E47,0,1,1),"")</f>
        <v>38.840000000000003</v>
      </c>
      <c r="H47" s="313">
        <f t="shared" ca="1" si="2"/>
        <v>1.0000000000005116E-2</v>
      </c>
      <c r="I47" s="315">
        <f t="shared" ca="1" si="3"/>
        <v>1.2400000000000126</v>
      </c>
      <c r="K47" s="311">
        <f ca="1">IFERROR(MATCH(TRUE,OFFSET(CalculationsAndCharts!$AG$33,K46,0, $C$2-K46,1),0)+K46,"")</f>
        <v>704</v>
      </c>
      <c r="L47" s="312">
        <f ca="1">IFERROR(OFFSET(CalculationsAndCharts!$B$32, K47,0,1,1),"")</f>
        <v>40820</v>
      </c>
      <c r="M47" s="313">
        <f ca="1">IFERROR(OFFSET(CalculationsAndCharts!$D$32, K47,0,1,1),"")</f>
        <v>38.840000000000003</v>
      </c>
      <c r="N47" s="314">
        <f ca="1">IF(K47="","",IFERROR(MATCH(TRUE,OFFSET(CalculationsAndCharts!$AI$33,N46,0, $C$2-N46,1),0)+N46,""))</f>
        <v>703</v>
      </c>
      <c r="O47" s="312">
        <f ca="1">IFERROR(OFFSET(CalculationsAndCharts!$B$32, N47,0,1,1),"")</f>
        <v>40821</v>
      </c>
      <c r="P47" s="313">
        <f ca="1">IFERROR(OFFSET(CalculationsAndCharts!$D$32, N47,0,1,1),"")</f>
        <v>40.340000000000003</v>
      </c>
      <c r="Q47" s="313">
        <f t="shared" ca="1" si="0"/>
        <v>-1.5</v>
      </c>
      <c r="R47" s="315">
        <f t="shared" ca="1" si="1"/>
        <v>-6.9999999999999893</v>
      </c>
    </row>
    <row r="48" spans="2:18" x14ac:dyDescent="0.25">
      <c r="B48" s="311">
        <f ca="1">IFERROR(MATCH(TRUE,OFFSET(CalculationsAndCharts!$AD$33,B47,0, $C$2-B47,1),0)+B47,"")</f>
        <v>721</v>
      </c>
      <c r="C48" s="312">
        <f ca="1">IFERROR(OFFSET(CalculationsAndCharts!$B$32, B48,0,1,1),"")</f>
        <v>40795</v>
      </c>
      <c r="D48" s="313">
        <f ca="1">IFERROR(OFFSET(CalculationsAndCharts!$D$32, B48,0,1,1),"")</f>
        <v>41.12</v>
      </c>
      <c r="E48" s="314">
        <f ca="1">IF(B48="","",IFERROR((MATCH(TRUE,OFFSET(CalculationsAndCharts!$AF$33,E47,0, $C$2-E47,1),0)+E47),""))</f>
        <v>714</v>
      </c>
      <c r="F48" s="312">
        <f ca="1">IFERROR(OFFSET(CalculationsAndCharts!$B$32, E48,0,1,1),"")</f>
        <v>40806</v>
      </c>
      <c r="G48" s="313">
        <f ca="1">IFERROR(OFFSET(CalculationsAndCharts!$D$32, E48,0,1,1),"")</f>
        <v>42.05</v>
      </c>
      <c r="H48" s="313">
        <f t="shared" ca="1" si="2"/>
        <v>0.92999999999999972</v>
      </c>
      <c r="I48" s="315">
        <f t="shared" ca="1" si="3"/>
        <v>1.2300000000000075</v>
      </c>
      <c r="K48" s="311">
        <f ca="1">IFERROR(MATCH(TRUE,OFFSET(CalculationsAndCharts!$AG$33,K47,0, $C$2-K47,1),0)+K47,"")</f>
        <v>714</v>
      </c>
      <c r="L48" s="312">
        <f ca="1">IFERROR(OFFSET(CalculationsAndCharts!$B$32, K48,0,1,1),"")</f>
        <v>40806</v>
      </c>
      <c r="M48" s="313">
        <f ca="1">IFERROR(OFFSET(CalculationsAndCharts!$D$32, K48,0,1,1),"")</f>
        <v>42.05</v>
      </c>
      <c r="N48" s="314">
        <f ca="1">IF(K48="","",IFERROR(MATCH(TRUE,OFFSET(CalculationsAndCharts!$AI$33,N47,0, $C$2-N47,1),0)+N47,""))</f>
        <v>711</v>
      </c>
      <c r="O48" s="312">
        <f ca="1">IFERROR(OFFSET(CalculationsAndCharts!$B$32, N48,0,1,1),"")</f>
        <v>40809</v>
      </c>
      <c r="P48" s="313">
        <f ca="1">IFERROR(OFFSET(CalculationsAndCharts!$D$32, N48,0,1,1),"")</f>
        <v>38.83</v>
      </c>
      <c r="Q48" s="313">
        <f t="shared" ca="1" si="0"/>
        <v>3.2199999999999989</v>
      </c>
      <c r="R48" s="315">
        <f t="shared" ca="1" si="1"/>
        <v>-5.4999999999999893</v>
      </c>
    </row>
    <row r="49" spans="2:18" x14ac:dyDescent="0.25">
      <c r="B49" s="311">
        <f ca="1">IFERROR(MATCH(TRUE,OFFSET(CalculationsAndCharts!$AD$33,B48,0, $C$2-B48,1),0)+B48,"")</f>
        <v>762</v>
      </c>
      <c r="C49" s="312">
        <f ca="1">IFERROR(OFFSET(CalculationsAndCharts!$B$32, B49,0,1,1),"")</f>
        <v>40737</v>
      </c>
      <c r="D49" s="313">
        <f ca="1">IFERROR(OFFSET(CalculationsAndCharts!$D$32, B49,0,1,1),"")</f>
        <v>47.38</v>
      </c>
      <c r="E49" s="314">
        <f ca="1">IF(B49="","",IFERROR((MATCH(TRUE,OFFSET(CalculationsAndCharts!$AF$33,E48,0, $C$2-E48,1),0)+E48),""))</f>
        <v>731</v>
      </c>
      <c r="F49" s="312">
        <f ca="1">IFERROR(OFFSET(CalculationsAndCharts!$B$32, E49,0,1,1),"")</f>
        <v>40780</v>
      </c>
      <c r="G49" s="313">
        <f ca="1">IFERROR(OFFSET(CalculationsAndCharts!$D$32, E49,0,1,1),"")</f>
        <v>42.21</v>
      </c>
      <c r="H49" s="313">
        <f t="shared" ca="1" si="2"/>
        <v>-5.1700000000000017</v>
      </c>
      <c r="I49" s="315">
        <f t="shared" ca="1" si="3"/>
        <v>0.30000000000000782</v>
      </c>
      <c r="K49" s="311">
        <f ca="1">IFERROR(MATCH(TRUE,OFFSET(CalculationsAndCharts!$AG$33,K48,0, $C$2-K48,1),0)+K48,"")</f>
        <v>731</v>
      </c>
      <c r="L49" s="312">
        <f ca="1">IFERROR(OFFSET(CalculationsAndCharts!$B$32, K49,0,1,1),"")</f>
        <v>40780</v>
      </c>
      <c r="M49" s="313">
        <f ca="1">IFERROR(OFFSET(CalculationsAndCharts!$D$32, K49,0,1,1),"")</f>
        <v>42.21</v>
      </c>
      <c r="N49" s="314">
        <f ca="1">IF(K49="","",IFERROR(MATCH(TRUE,OFFSET(CalculationsAndCharts!$AI$33,N48,0, $C$2-N48,1),0)+N48,""))</f>
        <v>721</v>
      </c>
      <c r="O49" s="312">
        <f ca="1">IFERROR(OFFSET(CalculationsAndCharts!$B$32, N49,0,1,1),"")</f>
        <v>40795</v>
      </c>
      <c r="P49" s="313">
        <f ca="1">IFERROR(OFFSET(CalculationsAndCharts!$D$32, N49,0,1,1),"")</f>
        <v>41.12</v>
      </c>
      <c r="Q49" s="313">
        <f t="shared" ca="1" si="0"/>
        <v>1.0900000000000034</v>
      </c>
      <c r="R49" s="315">
        <f t="shared" ca="1" si="1"/>
        <v>-8.7199999999999882</v>
      </c>
    </row>
    <row r="50" spans="2:18" x14ac:dyDescent="0.25">
      <c r="B50" s="311">
        <f ca="1">IFERROR(MATCH(TRUE,OFFSET(CalculationsAndCharts!$AD$33,B49,0, $C$2-B49,1),0)+B49,"")</f>
        <v>772</v>
      </c>
      <c r="C50" s="312">
        <f ca="1">IFERROR(OFFSET(CalculationsAndCharts!$B$32, B50,0,1,1),"")</f>
        <v>40722</v>
      </c>
      <c r="D50" s="313">
        <f ca="1">IFERROR(OFFSET(CalculationsAndCharts!$D$32, B50,0,1,1),"")</f>
        <v>48.45</v>
      </c>
      <c r="E50" s="314">
        <f ca="1">IF(B50="","",IFERROR((MATCH(TRUE,OFFSET(CalculationsAndCharts!$AF$33,E49,0, $C$2-E49,1),0)+E49),""))</f>
        <v>769</v>
      </c>
      <c r="F50" s="312">
        <f ca="1">IFERROR(OFFSET(CalculationsAndCharts!$B$32, E50,0,1,1),"")</f>
        <v>40725</v>
      </c>
      <c r="G50" s="313">
        <f ca="1">IFERROR(OFFSET(CalculationsAndCharts!$D$32, E50,0,1,1),"")</f>
        <v>49.55</v>
      </c>
      <c r="H50" s="313">
        <f t="shared" ca="1" si="2"/>
        <v>1.0999999999999943</v>
      </c>
      <c r="I50" s="315">
        <f t="shared" ca="1" si="3"/>
        <v>5.4700000000000095</v>
      </c>
      <c r="K50" s="311">
        <f ca="1">IFERROR(MATCH(TRUE,OFFSET(CalculationsAndCharts!$AG$33,K49,0, $C$2-K49,1),0)+K49,"")</f>
        <v>769</v>
      </c>
      <c r="L50" s="312">
        <f ca="1">IFERROR(OFFSET(CalculationsAndCharts!$B$32, K50,0,1,1),"")</f>
        <v>40725</v>
      </c>
      <c r="M50" s="313">
        <f ca="1">IFERROR(OFFSET(CalculationsAndCharts!$D$32, K50,0,1,1),"")</f>
        <v>49.55</v>
      </c>
      <c r="N50" s="314">
        <f ca="1">IF(K50="","",IFERROR(MATCH(TRUE,OFFSET(CalculationsAndCharts!$AI$33,N49,0, $C$2-N49,1),0)+N49,""))</f>
        <v>762</v>
      </c>
      <c r="O50" s="312">
        <f ca="1">IFERROR(OFFSET(CalculationsAndCharts!$B$32, N50,0,1,1),"")</f>
        <v>40737</v>
      </c>
      <c r="P50" s="313">
        <f ca="1">IFERROR(OFFSET(CalculationsAndCharts!$D$32, N50,0,1,1),"")</f>
        <v>47.38</v>
      </c>
      <c r="Q50" s="313">
        <f t="shared" ca="1" si="0"/>
        <v>2.1699999999999946</v>
      </c>
      <c r="R50" s="315">
        <f t="shared" ca="1" si="1"/>
        <v>-9.8099999999999916</v>
      </c>
    </row>
    <row r="51" spans="2:18" x14ac:dyDescent="0.25">
      <c r="B51" s="311">
        <f ca="1">IFERROR(MATCH(TRUE,OFFSET(CalculationsAndCharts!$AD$33,B50,0, $C$2-B50,1),0)+B50,"")</f>
        <v>788</v>
      </c>
      <c r="C51" s="312">
        <f ca="1">IFERROR(OFFSET(CalculationsAndCharts!$B$32, B51,0,1,1),"")</f>
        <v>40700</v>
      </c>
      <c r="D51" s="313">
        <f ca="1">IFERROR(OFFSET(CalculationsAndCharts!$D$32, B51,0,1,1),"")</f>
        <v>48.64</v>
      </c>
      <c r="E51" s="314">
        <f ca="1">IF(B51="","",IFERROR((MATCH(TRUE,OFFSET(CalculationsAndCharts!$AF$33,E50,0, $C$2-E50,1),0)+E50),""))</f>
        <v>776</v>
      </c>
      <c r="F51" s="312">
        <f ca="1">IFERROR(OFFSET(CalculationsAndCharts!$B$32, E51,0,1,1),"")</f>
        <v>40716</v>
      </c>
      <c r="G51" s="313">
        <f ca="1">IFERROR(OFFSET(CalculationsAndCharts!$D$32, E51,0,1,1),"")</f>
        <v>49.42</v>
      </c>
      <c r="H51" s="313">
        <f t="shared" ca="1" si="2"/>
        <v>0.78000000000000114</v>
      </c>
      <c r="I51" s="315">
        <f t="shared" ca="1" si="3"/>
        <v>4.3700000000000152</v>
      </c>
      <c r="K51" s="311">
        <f ca="1">IFERROR(MATCH(TRUE,OFFSET(CalculationsAndCharts!$AG$33,K50,0, $C$2-K50,1),0)+K50,"")</f>
        <v>776</v>
      </c>
      <c r="L51" s="312">
        <f ca="1">IFERROR(OFFSET(CalculationsAndCharts!$B$32, K51,0,1,1),"")</f>
        <v>40716</v>
      </c>
      <c r="M51" s="313">
        <f ca="1">IFERROR(OFFSET(CalculationsAndCharts!$D$32, K51,0,1,1),"")</f>
        <v>49.42</v>
      </c>
      <c r="N51" s="314">
        <f ca="1">IF(K51="","",IFERROR(MATCH(TRUE,OFFSET(CalculationsAndCharts!$AI$33,N50,0, $C$2-N50,1),0)+N50,""))</f>
        <v>772</v>
      </c>
      <c r="O51" s="312">
        <f ca="1">IFERROR(OFFSET(CalculationsAndCharts!$B$32, N51,0,1,1),"")</f>
        <v>40722</v>
      </c>
      <c r="P51" s="313">
        <f ca="1">IFERROR(OFFSET(CalculationsAndCharts!$D$32, N51,0,1,1),"")</f>
        <v>48.45</v>
      </c>
      <c r="Q51" s="313">
        <f t="shared" ca="1" si="0"/>
        <v>0.96999999999999886</v>
      </c>
      <c r="R51" s="315">
        <f t="shared" ca="1" si="1"/>
        <v>-11.979999999999986</v>
      </c>
    </row>
    <row r="52" spans="2:18" x14ac:dyDescent="0.25">
      <c r="B52" s="311">
        <f ca="1">IFERROR(MATCH(TRUE,OFFSET(CalculationsAndCharts!$AD$33,B51,0, $C$2-B51,1),0)+B51,"")</f>
        <v>800</v>
      </c>
      <c r="C52" s="312">
        <f ca="1">IFERROR(OFFSET(CalculationsAndCharts!$B$32, B52,0,1,1),"")</f>
        <v>40681</v>
      </c>
      <c r="D52" s="313">
        <f ca="1">IFERROR(OFFSET(CalculationsAndCharts!$D$32, B52,0,1,1),"")</f>
        <v>48.9</v>
      </c>
      <c r="E52" s="314">
        <f ca="1">IF(B52="","",IFERROR((MATCH(TRUE,OFFSET(CalculationsAndCharts!$AF$33,E51,0, $C$2-E51,1),0)+E51),""))</f>
        <v>797</v>
      </c>
      <c r="F52" s="312">
        <f ca="1">IFERROR(OFFSET(CalculationsAndCharts!$B$32, E52,0,1,1),"")</f>
        <v>40686</v>
      </c>
      <c r="G52" s="313">
        <f ca="1">IFERROR(OFFSET(CalculationsAndCharts!$D$32, E52,0,1,1),"")</f>
        <v>49.09</v>
      </c>
      <c r="H52" s="313">
        <f t="shared" ca="1" si="2"/>
        <v>0.19000000000000483</v>
      </c>
      <c r="I52" s="315">
        <f t="shared" ca="1" si="3"/>
        <v>3.5900000000000141</v>
      </c>
      <c r="K52" s="311">
        <f ca="1">IFERROR(MATCH(TRUE,OFFSET(CalculationsAndCharts!$AG$33,K51,0, $C$2-K51,1),0)+K51,"")</f>
        <v>797</v>
      </c>
      <c r="L52" s="312">
        <f ca="1">IFERROR(OFFSET(CalculationsAndCharts!$B$32, K52,0,1,1),"")</f>
        <v>40686</v>
      </c>
      <c r="M52" s="313">
        <f ca="1">IFERROR(OFFSET(CalculationsAndCharts!$D$32, K52,0,1,1),"")</f>
        <v>49.09</v>
      </c>
      <c r="N52" s="314">
        <f ca="1">IF(K52="","",IFERROR(MATCH(TRUE,OFFSET(CalculationsAndCharts!$AI$33,N51,0, $C$2-N51,1),0)+N51,""))</f>
        <v>788</v>
      </c>
      <c r="O52" s="312">
        <f ca="1">IFERROR(OFFSET(CalculationsAndCharts!$B$32, N52,0,1,1),"")</f>
        <v>40700</v>
      </c>
      <c r="P52" s="313">
        <f ca="1">IFERROR(OFFSET(CalculationsAndCharts!$D$32, N52,0,1,1),"")</f>
        <v>48.64</v>
      </c>
      <c r="Q52" s="313">
        <f t="shared" ca="1" si="0"/>
        <v>0.45000000000000284</v>
      </c>
      <c r="R52" s="315">
        <f t="shared" ca="1" si="1"/>
        <v>-12.949999999999985</v>
      </c>
    </row>
    <row r="53" spans="2:18" x14ac:dyDescent="0.25">
      <c r="B53" s="311">
        <f ca="1">IFERROR(MATCH(TRUE,OFFSET(CalculationsAndCharts!$AD$33,B52,0, $C$2-B52,1),0)+B52,"")</f>
        <v>823</v>
      </c>
      <c r="C53" s="312">
        <f ca="1">IFERROR(OFFSET(CalculationsAndCharts!$B$32, B53,0,1,1),"")</f>
        <v>40647</v>
      </c>
      <c r="D53" s="313">
        <f ca="1">IFERROR(OFFSET(CalculationsAndCharts!$D$32, B53,0,1,1),"")</f>
        <v>48.43</v>
      </c>
      <c r="E53" s="314">
        <f ca="1">IF(B53="","",IFERROR((MATCH(TRUE,OFFSET(CalculationsAndCharts!$AF$33,E52,0, $C$2-E52,1),0)+E52),""))</f>
        <v>813</v>
      </c>
      <c r="F53" s="312">
        <f ca="1">IFERROR(OFFSET(CalculationsAndCharts!$B$32, E53,0,1,1),"")</f>
        <v>40662</v>
      </c>
      <c r="G53" s="313">
        <f ca="1">IFERROR(OFFSET(CalculationsAndCharts!$D$32, E53,0,1,1),"")</f>
        <v>49.33</v>
      </c>
      <c r="H53" s="313">
        <f t="shared" ca="1" si="2"/>
        <v>0.89999999999999858</v>
      </c>
      <c r="I53" s="315">
        <f t="shared" ca="1" si="3"/>
        <v>3.4000000000000092</v>
      </c>
      <c r="K53" s="311">
        <f ca="1">IFERROR(MATCH(TRUE,OFFSET(CalculationsAndCharts!$AG$33,K52,0, $C$2-K52,1),0)+K52,"")</f>
        <v>813</v>
      </c>
      <c r="L53" s="312">
        <f ca="1">IFERROR(OFFSET(CalculationsAndCharts!$B$32, K53,0,1,1),"")</f>
        <v>40662</v>
      </c>
      <c r="M53" s="313">
        <f ca="1">IFERROR(OFFSET(CalculationsAndCharts!$D$32, K53,0,1,1),"")</f>
        <v>49.33</v>
      </c>
      <c r="N53" s="314">
        <f ca="1">IF(K53="","",IFERROR(MATCH(TRUE,OFFSET(CalculationsAndCharts!$AI$33,N52,0, $C$2-N52,1),0)+N52,""))</f>
        <v>800</v>
      </c>
      <c r="O53" s="312">
        <f ca="1">IFERROR(OFFSET(CalculationsAndCharts!$B$32, N53,0,1,1),"")</f>
        <v>40681</v>
      </c>
      <c r="P53" s="313">
        <f ca="1">IFERROR(OFFSET(CalculationsAndCharts!$D$32, N53,0,1,1),"")</f>
        <v>48.9</v>
      </c>
      <c r="Q53" s="313">
        <f t="shared" ca="1" si="0"/>
        <v>0.42999999999999972</v>
      </c>
      <c r="R53" s="315">
        <f t="shared" ca="1" si="1"/>
        <v>-13.399999999999988</v>
      </c>
    </row>
    <row r="54" spans="2:18" x14ac:dyDescent="0.25">
      <c r="B54" s="311">
        <f ca="1">IFERROR(MATCH(TRUE,OFFSET(CalculationsAndCharts!$AD$33,B53,0, $C$2-B53,1),0)+B53,"")</f>
        <v>843</v>
      </c>
      <c r="C54" s="312">
        <f ca="1">IFERROR(OFFSET(CalculationsAndCharts!$B$32, B54,0,1,1),"")</f>
        <v>40619</v>
      </c>
      <c r="D54" s="313">
        <f ca="1">IFERROR(OFFSET(CalculationsAndCharts!$D$32, B54,0,1,1),"")</f>
        <v>50.19</v>
      </c>
      <c r="E54" s="314">
        <f ca="1">IF(B54="","",IFERROR((MATCH(TRUE,OFFSET(CalculationsAndCharts!$AF$33,E53,0, $C$2-E53,1),0)+E53),""))</f>
        <v>834</v>
      </c>
      <c r="F54" s="312">
        <f ca="1">IFERROR(OFFSET(CalculationsAndCharts!$B$32, E54,0,1,1),"")</f>
        <v>40632</v>
      </c>
      <c r="G54" s="313">
        <f ca="1">IFERROR(OFFSET(CalculationsAndCharts!$D$32, E54,0,1,1),"")</f>
        <v>50.86</v>
      </c>
      <c r="H54" s="313">
        <f t="shared" ca="1" si="2"/>
        <v>0.67000000000000171</v>
      </c>
      <c r="I54" s="315">
        <f t="shared" ca="1" si="3"/>
        <v>2.5000000000000107</v>
      </c>
      <c r="K54" s="311">
        <f ca="1">IFERROR(MATCH(TRUE,OFFSET(CalculationsAndCharts!$AG$33,K53,0, $C$2-K53,1),0)+K53,"")</f>
        <v>834</v>
      </c>
      <c r="L54" s="312">
        <f ca="1">IFERROR(OFFSET(CalculationsAndCharts!$B$32, K54,0,1,1),"")</f>
        <v>40632</v>
      </c>
      <c r="M54" s="313">
        <f ca="1">IFERROR(OFFSET(CalculationsAndCharts!$D$32, K54,0,1,1),"")</f>
        <v>50.86</v>
      </c>
      <c r="N54" s="314">
        <f ca="1">IF(K54="","",IFERROR(MATCH(TRUE,OFFSET(CalculationsAndCharts!$AI$33,N53,0, $C$2-N53,1),0)+N53,""))</f>
        <v>823</v>
      </c>
      <c r="O54" s="312">
        <f ca="1">IFERROR(OFFSET(CalculationsAndCharts!$B$32, N54,0,1,1),"")</f>
        <v>40647</v>
      </c>
      <c r="P54" s="313">
        <f ca="1">IFERROR(OFFSET(CalculationsAndCharts!$D$32, N54,0,1,1),"")</f>
        <v>48.43</v>
      </c>
      <c r="Q54" s="313">
        <f t="shared" ca="1" si="0"/>
        <v>2.4299999999999997</v>
      </c>
      <c r="R54" s="315">
        <f t="shared" ca="1" si="1"/>
        <v>-13.829999999999988</v>
      </c>
    </row>
    <row r="55" spans="2:18" x14ac:dyDescent="0.25">
      <c r="B55" s="311">
        <f ca="1">IFERROR(MATCH(TRUE,OFFSET(CalculationsAndCharts!$AD$33,B54,0, $C$2-B54,1),0)+B54,"")</f>
        <v>855</v>
      </c>
      <c r="C55" s="312">
        <f ca="1">IFERROR(OFFSET(CalculationsAndCharts!$B$32, B55,0,1,1),"")</f>
        <v>40603</v>
      </c>
      <c r="D55" s="313">
        <f ca="1">IFERROR(OFFSET(CalculationsAndCharts!$D$32, B55,0,1,1),"")</f>
        <v>51.42</v>
      </c>
      <c r="E55" s="314">
        <f ca="1">IF(B55="","",IFERROR((MATCH(TRUE,OFFSET(CalculationsAndCharts!$AF$33,E54,0, $C$2-E54,1),0)+E54),""))</f>
        <v>851</v>
      </c>
      <c r="F55" s="312">
        <f ca="1">IFERROR(OFFSET(CalculationsAndCharts!$B$32, E55,0,1,1),"")</f>
        <v>40609</v>
      </c>
      <c r="G55" s="313">
        <f ca="1">IFERROR(OFFSET(CalculationsAndCharts!$D$32, E55,0,1,1),"")</f>
        <v>51.92</v>
      </c>
      <c r="H55" s="313">
        <f t="shared" ca="1" si="2"/>
        <v>0.5</v>
      </c>
      <c r="I55" s="315">
        <f t="shared" ca="1" si="3"/>
        <v>1.830000000000009</v>
      </c>
      <c r="K55" s="311">
        <f ca="1">IFERROR(MATCH(TRUE,OFFSET(CalculationsAndCharts!$AG$33,K54,0, $C$2-K54,1),0)+K54,"")</f>
        <v>851</v>
      </c>
      <c r="L55" s="312">
        <f ca="1">IFERROR(OFFSET(CalculationsAndCharts!$B$32, K55,0,1,1),"")</f>
        <v>40609</v>
      </c>
      <c r="M55" s="313">
        <f ca="1">IFERROR(OFFSET(CalculationsAndCharts!$D$32, K55,0,1,1),"")</f>
        <v>51.92</v>
      </c>
      <c r="N55" s="314">
        <f ca="1">IF(K55="","",IFERROR(MATCH(TRUE,OFFSET(CalculationsAndCharts!$AI$33,N54,0, $C$2-N54,1),0)+N54,""))</f>
        <v>843</v>
      </c>
      <c r="O55" s="312">
        <f ca="1">IFERROR(OFFSET(CalculationsAndCharts!$B$32, N55,0,1,1),"")</f>
        <v>40619</v>
      </c>
      <c r="P55" s="313">
        <f ca="1">IFERROR(OFFSET(CalculationsAndCharts!$D$32, N55,0,1,1),"")</f>
        <v>50.19</v>
      </c>
      <c r="Q55" s="313">
        <f t="shared" ca="1" si="0"/>
        <v>1.730000000000004</v>
      </c>
      <c r="R55" s="315">
        <f t="shared" ca="1" si="1"/>
        <v>-16.259999999999987</v>
      </c>
    </row>
    <row r="56" spans="2:18" x14ac:dyDescent="0.25">
      <c r="B56" s="311">
        <f ca="1">IFERROR(MATCH(TRUE,OFFSET(CalculationsAndCharts!$AD$33,B55,0, $C$2-B55,1),0)+B55,"")</f>
        <v>874</v>
      </c>
      <c r="C56" s="312">
        <f ca="1">IFERROR(OFFSET(CalculationsAndCharts!$B$32, B56,0,1,1),"")</f>
        <v>40575</v>
      </c>
      <c r="D56" s="313">
        <f ca="1">IFERROR(OFFSET(CalculationsAndCharts!$D$32, B56,0,1,1),"")</f>
        <v>50.25</v>
      </c>
      <c r="E56" s="314">
        <f ca="1">IF(B56="","",IFERROR((MATCH(TRUE,OFFSET(CalculationsAndCharts!$AF$33,E55,0, $C$2-E55,1),0)+E55),""))</f>
        <v>867</v>
      </c>
      <c r="F56" s="312">
        <f ca="1">IFERROR(OFFSET(CalculationsAndCharts!$B$32, E56,0,1,1),"")</f>
        <v>40584</v>
      </c>
      <c r="G56" s="313">
        <f ca="1">IFERROR(OFFSET(CalculationsAndCharts!$D$32, E56,0,1,1),"")</f>
        <v>51.3</v>
      </c>
      <c r="H56" s="313">
        <f t="shared" ca="1" si="2"/>
        <v>1.0499999999999972</v>
      </c>
      <c r="I56" s="315">
        <f t="shared" ca="1" si="3"/>
        <v>1.330000000000009</v>
      </c>
      <c r="K56" s="311">
        <f ca="1">IFERROR(MATCH(TRUE,OFFSET(CalculationsAndCharts!$AG$33,K55,0, $C$2-K55,1),0)+K55,"")</f>
        <v>867</v>
      </c>
      <c r="L56" s="312">
        <f ca="1">IFERROR(OFFSET(CalculationsAndCharts!$B$32, K56,0,1,1),"")</f>
        <v>40584</v>
      </c>
      <c r="M56" s="313">
        <f ca="1">IFERROR(OFFSET(CalculationsAndCharts!$D$32, K56,0,1,1),"")</f>
        <v>51.3</v>
      </c>
      <c r="N56" s="314">
        <f ca="1">IF(K56="","",IFERROR(MATCH(TRUE,OFFSET(CalculationsAndCharts!$AI$33,N55,0, $C$2-N55,1),0)+N55,""))</f>
        <v>855</v>
      </c>
      <c r="O56" s="312">
        <f ca="1">IFERROR(OFFSET(CalculationsAndCharts!$B$32, N56,0,1,1),"")</f>
        <v>40603</v>
      </c>
      <c r="P56" s="313">
        <f ca="1">IFERROR(OFFSET(CalculationsAndCharts!$D$32, N56,0,1,1),"")</f>
        <v>51.42</v>
      </c>
      <c r="Q56" s="313">
        <f t="shared" ca="1" si="0"/>
        <v>-0.12000000000000455</v>
      </c>
      <c r="R56" s="315">
        <f t="shared" ca="1" si="1"/>
        <v>-17.989999999999991</v>
      </c>
    </row>
    <row r="57" spans="2:18" x14ac:dyDescent="0.25">
      <c r="B57" s="311">
        <f ca="1">IFERROR(MATCH(TRUE,OFFSET(CalculationsAndCharts!$AD$33,B56,0, $C$2-B56,1),0)+B56,"")</f>
        <v>908</v>
      </c>
      <c r="C57" s="312">
        <f ca="1">IFERROR(OFFSET(CalculationsAndCharts!$B$32, B57,0,1,1),"")</f>
        <v>40525</v>
      </c>
      <c r="D57" s="313">
        <f ca="1">IFERROR(OFFSET(CalculationsAndCharts!$D$32, B57,0,1,1),"")</f>
        <v>45.96</v>
      </c>
      <c r="E57" s="314">
        <f ca="1">IF(B57="","",IFERROR((MATCH(TRUE,OFFSET(CalculationsAndCharts!$AF$33,E56,0, $C$2-E56,1),0)+E56),""))</f>
        <v>897</v>
      </c>
      <c r="F57" s="312">
        <f ca="1">IFERROR(OFFSET(CalculationsAndCharts!$B$32, E57,0,1,1),"")</f>
        <v>40541</v>
      </c>
      <c r="G57" s="313">
        <f ca="1">IFERROR(OFFSET(CalculationsAndCharts!$D$32, E57,0,1,1),"")</f>
        <v>45.73</v>
      </c>
      <c r="H57" s="313">
        <f t="shared" ca="1" si="2"/>
        <v>-0.23000000000000398</v>
      </c>
      <c r="I57" s="315">
        <f t="shared" ca="1" si="3"/>
        <v>0.2800000000000118</v>
      </c>
      <c r="K57" s="311">
        <f ca="1">IFERROR(MATCH(TRUE,OFFSET(CalculationsAndCharts!$AG$33,K56,0, $C$2-K56,1),0)+K56,"")</f>
        <v>897</v>
      </c>
      <c r="L57" s="312">
        <f ca="1">IFERROR(OFFSET(CalculationsAndCharts!$B$32, K57,0,1,1),"")</f>
        <v>40541</v>
      </c>
      <c r="M57" s="313">
        <f ca="1">IFERROR(OFFSET(CalculationsAndCharts!$D$32, K57,0,1,1),"")</f>
        <v>45.73</v>
      </c>
      <c r="N57" s="314">
        <f ca="1">IF(K57="","",IFERROR(MATCH(TRUE,OFFSET(CalculationsAndCharts!$AI$33,N56,0, $C$2-N56,1),0)+N56,""))</f>
        <v>874</v>
      </c>
      <c r="O57" s="312">
        <f ca="1">IFERROR(OFFSET(CalculationsAndCharts!$B$32, N57,0,1,1),"")</f>
        <v>40575</v>
      </c>
      <c r="P57" s="313">
        <f ca="1">IFERROR(OFFSET(CalculationsAndCharts!$D$32, N57,0,1,1),"")</f>
        <v>50.25</v>
      </c>
      <c r="Q57" s="313">
        <f t="shared" ca="1" si="0"/>
        <v>-4.5200000000000031</v>
      </c>
      <c r="R57" s="315">
        <f t="shared" ca="1" si="1"/>
        <v>-17.869999999999987</v>
      </c>
    </row>
    <row r="58" spans="2:18" x14ac:dyDescent="0.25">
      <c r="B58" s="311">
        <f ca="1">IFERROR(MATCH(TRUE,OFFSET(CalculationsAndCharts!$AD$33,B57,0, $C$2-B57,1),0)+B57,"")</f>
        <v>926</v>
      </c>
      <c r="C58" s="312">
        <f ca="1">IFERROR(OFFSET(CalculationsAndCharts!$B$32, B58,0,1,1),"")</f>
        <v>40498</v>
      </c>
      <c r="D58" s="313">
        <f ca="1">IFERROR(OFFSET(CalculationsAndCharts!$D$32, B58,0,1,1),"")</f>
        <v>46.27</v>
      </c>
      <c r="E58" s="314">
        <f ca="1">IF(B58="","",IFERROR((MATCH(TRUE,OFFSET(CalculationsAndCharts!$AF$33,E57,0, $C$2-E57,1),0)+E57),""))</f>
        <v>914</v>
      </c>
      <c r="F58" s="312">
        <f ca="1">IFERROR(OFFSET(CalculationsAndCharts!$B$32, E58,0,1,1),"")</f>
        <v>40515</v>
      </c>
      <c r="G58" s="313">
        <f ca="1">IFERROR(OFFSET(CalculationsAndCharts!$D$32, E58,0,1,1),"")</f>
        <v>48.06</v>
      </c>
      <c r="H58" s="313">
        <f t="shared" ca="1" si="2"/>
        <v>1.7899999999999991</v>
      </c>
      <c r="I58" s="315">
        <f t="shared" ca="1" si="3"/>
        <v>0.51000000000001577</v>
      </c>
      <c r="K58" s="311">
        <f ca="1">IFERROR(MATCH(TRUE,OFFSET(CalculationsAndCharts!$AG$33,K57,0, $C$2-K57,1),0)+K57,"")</f>
        <v>914</v>
      </c>
      <c r="L58" s="312">
        <f ca="1">IFERROR(OFFSET(CalculationsAndCharts!$B$32, K58,0,1,1),"")</f>
        <v>40515</v>
      </c>
      <c r="M58" s="313">
        <f ca="1">IFERROR(OFFSET(CalculationsAndCharts!$D$32, K58,0,1,1),"")</f>
        <v>48.06</v>
      </c>
      <c r="N58" s="314">
        <f ca="1">IF(K58="","",IFERROR(MATCH(TRUE,OFFSET(CalculationsAndCharts!$AI$33,N57,0, $C$2-N57,1),0)+N57,""))</f>
        <v>908</v>
      </c>
      <c r="O58" s="312">
        <f ca="1">IFERROR(OFFSET(CalculationsAndCharts!$B$32, N58,0,1,1),"")</f>
        <v>40525</v>
      </c>
      <c r="P58" s="313">
        <f ca="1">IFERROR(OFFSET(CalculationsAndCharts!$D$32, N58,0,1,1),"")</f>
        <v>45.96</v>
      </c>
      <c r="Q58" s="313">
        <f t="shared" ca="1" si="0"/>
        <v>2.1000000000000014</v>
      </c>
      <c r="R58" s="315">
        <f t="shared" ca="1" si="1"/>
        <v>-13.349999999999984</v>
      </c>
    </row>
    <row r="59" spans="2:18" x14ac:dyDescent="0.25">
      <c r="B59" s="311">
        <f ca="1">IFERROR(MATCH(TRUE,OFFSET(CalculationsAndCharts!$AD$33,B58,0, $C$2-B58,1),0)+B58,"")</f>
        <v>937</v>
      </c>
      <c r="C59" s="312">
        <f ca="1">IFERROR(OFFSET(CalculationsAndCharts!$B$32, B59,0,1,1),"")</f>
        <v>40483</v>
      </c>
      <c r="D59" s="313">
        <f ca="1">IFERROR(OFFSET(CalculationsAndCharts!$D$32, B59,0,1,1),"")</f>
        <v>46.36</v>
      </c>
      <c r="E59" s="314">
        <f ca="1">IF(B59="","",IFERROR((MATCH(TRUE,OFFSET(CalculationsAndCharts!$AF$33,E58,0, $C$2-E58,1),0)+E58),""))</f>
        <v>934</v>
      </c>
      <c r="F59" s="312">
        <f ca="1">IFERROR(OFFSET(CalculationsAndCharts!$B$32, E59,0,1,1),"")</f>
        <v>40486</v>
      </c>
      <c r="G59" s="313">
        <f ca="1">IFERROR(OFFSET(CalculationsAndCharts!$D$32, E59,0,1,1),"")</f>
        <v>48.11</v>
      </c>
      <c r="H59" s="313">
        <f t="shared" ca="1" si="2"/>
        <v>1.75</v>
      </c>
      <c r="I59" s="315">
        <f t="shared" ca="1" si="3"/>
        <v>-1.2799999999999834</v>
      </c>
      <c r="K59" s="311">
        <f ca="1">IFERROR(MATCH(TRUE,OFFSET(CalculationsAndCharts!$AG$33,K58,0, $C$2-K58,1),0)+K58,"")</f>
        <v>934</v>
      </c>
      <c r="L59" s="312">
        <f ca="1">IFERROR(OFFSET(CalculationsAndCharts!$B$32, K59,0,1,1),"")</f>
        <v>40486</v>
      </c>
      <c r="M59" s="313">
        <f ca="1">IFERROR(OFFSET(CalculationsAndCharts!$D$32, K59,0,1,1),"")</f>
        <v>48.11</v>
      </c>
      <c r="N59" s="314">
        <f ca="1">IF(K59="","",IFERROR(MATCH(TRUE,OFFSET(CalculationsAndCharts!$AI$33,N58,0, $C$2-N58,1),0)+N58,""))</f>
        <v>926</v>
      </c>
      <c r="O59" s="312">
        <f ca="1">IFERROR(OFFSET(CalculationsAndCharts!$B$32, N59,0,1,1),"")</f>
        <v>40498</v>
      </c>
      <c r="P59" s="313">
        <f ca="1">IFERROR(OFFSET(CalculationsAndCharts!$D$32, N59,0,1,1),"")</f>
        <v>46.27</v>
      </c>
      <c r="Q59" s="313">
        <f t="shared" ca="1" si="0"/>
        <v>1.8399999999999963</v>
      </c>
      <c r="R59" s="315">
        <f t="shared" ca="1" si="1"/>
        <v>-15.449999999999985</v>
      </c>
    </row>
    <row r="60" spans="2:18" x14ac:dyDescent="0.25">
      <c r="B60" s="311">
        <f ca="1">IFERROR(MATCH(TRUE,OFFSET(CalculationsAndCharts!$AD$33,B59,0, $C$2-B59,1),0)+B59,"")</f>
        <v>962</v>
      </c>
      <c r="C60" s="312">
        <f ca="1">IFERROR(OFFSET(CalculationsAndCharts!$B$32, B60,0,1,1),"")</f>
        <v>40448</v>
      </c>
      <c r="D60" s="313">
        <f ca="1">IFERROR(OFFSET(CalculationsAndCharts!$D$32, B60,0,1,1),"")</f>
        <v>46.13</v>
      </c>
      <c r="E60" s="314">
        <f ca="1">IF(B60="","",IFERROR((MATCH(TRUE,OFFSET(CalculationsAndCharts!$AF$33,E59,0, $C$2-E59,1),0)+E59),""))</f>
        <v>952</v>
      </c>
      <c r="F60" s="312">
        <f ca="1">IFERROR(OFFSET(CalculationsAndCharts!$B$32, E60,0,1,1),"")</f>
        <v>40462</v>
      </c>
      <c r="G60" s="313">
        <f ca="1">IFERROR(OFFSET(CalculationsAndCharts!$D$32, E60,0,1,1),"")</f>
        <v>45.55</v>
      </c>
      <c r="H60" s="313">
        <f t="shared" ca="1" si="2"/>
        <v>-0.5800000000000054</v>
      </c>
      <c r="I60" s="315">
        <f t="shared" ca="1" si="3"/>
        <v>-3.0299999999999834</v>
      </c>
      <c r="K60" s="311">
        <f ca="1">IFERROR(MATCH(TRUE,OFFSET(CalculationsAndCharts!$AG$33,K59,0, $C$2-K59,1),0)+K59,"")</f>
        <v>952</v>
      </c>
      <c r="L60" s="312">
        <f ca="1">IFERROR(OFFSET(CalculationsAndCharts!$B$32, K60,0,1,1),"")</f>
        <v>40462</v>
      </c>
      <c r="M60" s="313">
        <f ca="1">IFERROR(OFFSET(CalculationsAndCharts!$D$32, K60,0,1,1),"")</f>
        <v>45.55</v>
      </c>
      <c r="N60" s="314">
        <f ca="1">IF(K60="","",IFERROR(MATCH(TRUE,OFFSET(CalculationsAndCharts!$AI$33,N59,0, $C$2-N59,1),0)+N59,""))</f>
        <v>937</v>
      </c>
      <c r="O60" s="312">
        <f ca="1">IFERROR(OFFSET(CalculationsAndCharts!$B$32, N60,0,1,1),"")</f>
        <v>40483</v>
      </c>
      <c r="P60" s="313">
        <f ca="1">IFERROR(OFFSET(CalculationsAndCharts!$D$32, N60,0,1,1),"")</f>
        <v>46.36</v>
      </c>
      <c r="Q60" s="313">
        <f t="shared" ca="1" si="0"/>
        <v>-0.81000000000000227</v>
      </c>
      <c r="R60" s="315">
        <f t="shared" ca="1" si="1"/>
        <v>-17.289999999999981</v>
      </c>
    </row>
    <row r="61" spans="2:18" x14ac:dyDescent="0.25">
      <c r="B61" s="311">
        <f ca="1">IFERROR(MATCH(TRUE,OFFSET(CalculationsAndCharts!$AD$33,B60,0, $C$2-B60,1),0)+B60,"")</f>
        <v>1001</v>
      </c>
      <c r="C61" s="312">
        <f ca="1">IFERROR(OFFSET(CalculationsAndCharts!$B$32, B61,0,1,1),"")</f>
        <v>40392</v>
      </c>
      <c r="D61" s="313">
        <f ca="1">IFERROR(OFFSET(CalculationsAndCharts!$D$32, B61,0,1,1),"")</f>
        <v>46.98</v>
      </c>
      <c r="E61" s="314">
        <f ca="1">IF(B61="","",IFERROR((MATCH(TRUE,OFFSET(CalculationsAndCharts!$AF$33,E60,0, $C$2-E60,1),0)+E60),""))</f>
        <v>978</v>
      </c>
      <c r="F61" s="312">
        <f ca="1">IFERROR(OFFSET(CalculationsAndCharts!$B$32, E61,0,1,1),"")</f>
        <v>40423</v>
      </c>
      <c r="G61" s="313">
        <f ca="1">IFERROR(OFFSET(CalculationsAndCharts!$D$32, E61,0,1,1),"")</f>
        <v>45.06</v>
      </c>
      <c r="H61" s="313">
        <f t="shared" ca="1" si="2"/>
        <v>-1.9199999999999946</v>
      </c>
      <c r="I61" s="315">
        <f t="shared" ca="1" si="3"/>
        <v>-2.449999999999978</v>
      </c>
      <c r="K61" s="311">
        <f ca="1">IFERROR(MATCH(TRUE,OFFSET(CalculationsAndCharts!$AG$33,K60,0, $C$2-K60,1),0)+K60,"")</f>
        <v>978</v>
      </c>
      <c r="L61" s="312">
        <f ca="1">IFERROR(OFFSET(CalculationsAndCharts!$B$32, K61,0,1,1),"")</f>
        <v>40423</v>
      </c>
      <c r="M61" s="313">
        <f ca="1">IFERROR(OFFSET(CalculationsAndCharts!$D$32, K61,0,1,1),"")</f>
        <v>45.06</v>
      </c>
      <c r="N61" s="314">
        <f ca="1">IF(K61="","",IFERROR(MATCH(TRUE,OFFSET(CalculationsAndCharts!$AI$33,N60,0, $C$2-N60,1),0)+N60,""))</f>
        <v>962</v>
      </c>
      <c r="O61" s="312">
        <f ca="1">IFERROR(OFFSET(CalculationsAndCharts!$B$32, N61,0,1,1),"")</f>
        <v>40448</v>
      </c>
      <c r="P61" s="313">
        <f ca="1">IFERROR(OFFSET(CalculationsAndCharts!$D$32, N61,0,1,1),"")</f>
        <v>46.13</v>
      </c>
      <c r="Q61" s="313">
        <f t="shared" ca="1" si="0"/>
        <v>-1.0700000000000003</v>
      </c>
      <c r="R61" s="315">
        <f t="shared" ca="1" si="1"/>
        <v>-16.479999999999979</v>
      </c>
    </row>
    <row r="62" spans="2:18" x14ac:dyDescent="0.25">
      <c r="B62" s="311">
        <f ca="1">IFERROR(MATCH(TRUE,OFFSET(CalculationsAndCharts!$AD$33,B61,0, $C$2-B61,1),0)+B61,"")</f>
        <v>1010</v>
      </c>
      <c r="C62" s="312">
        <f ca="1">IFERROR(OFFSET(CalculationsAndCharts!$B$32, B62,0,1,1),"")</f>
        <v>40379</v>
      </c>
      <c r="D62" s="313">
        <f ca="1">IFERROR(OFFSET(CalculationsAndCharts!$D$32, B62,0,1,1),"")</f>
        <v>47.51</v>
      </c>
      <c r="E62" s="314">
        <f ca="1">IF(B62="","",IFERROR((MATCH(TRUE,OFFSET(CalculationsAndCharts!$AF$33,E61,0, $C$2-E61,1),0)+E61),""))</f>
        <v>1006</v>
      </c>
      <c r="F62" s="312">
        <f ca="1">IFERROR(OFFSET(CalculationsAndCharts!$B$32, E62,0,1,1),"")</f>
        <v>40385</v>
      </c>
      <c r="G62" s="313">
        <f ca="1">IFERROR(OFFSET(CalculationsAndCharts!$D$32, E62,0,1,1),"")</f>
        <v>49.27</v>
      </c>
      <c r="H62" s="313">
        <f t="shared" ca="1" si="2"/>
        <v>1.7600000000000051</v>
      </c>
      <c r="I62" s="315">
        <f t="shared" ca="1" si="3"/>
        <v>-0.52999999999998337</v>
      </c>
      <c r="K62" s="311">
        <f ca="1">IFERROR(MATCH(TRUE,OFFSET(CalculationsAndCharts!$AG$33,K61,0, $C$2-K61,1),0)+K61,"")</f>
        <v>1006</v>
      </c>
      <c r="L62" s="312">
        <f ca="1">IFERROR(OFFSET(CalculationsAndCharts!$B$32, K62,0,1,1),"")</f>
        <v>40385</v>
      </c>
      <c r="M62" s="313">
        <f ca="1">IFERROR(OFFSET(CalculationsAndCharts!$D$32, K62,0,1,1),"")</f>
        <v>49.27</v>
      </c>
      <c r="N62" s="314">
        <f ca="1">IF(K62="","",IFERROR(MATCH(TRUE,OFFSET(CalculationsAndCharts!$AI$33,N61,0, $C$2-N61,1),0)+N61,""))</f>
        <v>1001</v>
      </c>
      <c r="O62" s="312">
        <f ca="1">IFERROR(OFFSET(CalculationsAndCharts!$B$32, N62,0,1,1),"")</f>
        <v>40392</v>
      </c>
      <c r="P62" s="313">
        <f ca="1">IFERROR(OFFSET(CalculationsAndCharts!$D$32, N62,0,1,1),"")</f>
        <v>46.98</v>
      </c>
      <c r="Q62" s="313">
        <f t="shared" ca="1" si="0"/>
        <v>2.2900000000000063</v>
      </c>
      <c r="R62" s="315">
        <f t="shared" ca="1" si="1"/>
        <v>-15.409999999999979</v>
      </c>
    </row>
    <row r="63" spans="2:18" x14ac:dyDescent="0.25">
      <c r="B63" s="311">
        <f ca="1">IFERROR(MATCH(TRUE,OFFSET(CalculationsAndCharts!$AD$33,B62,0, $C$2-B62,1),0)+B62,"")</f>
        <v>1025</v>
      </c>
      <c r="C63" s="312">
        <f ca="1">IFERROR(OFFSET(CalculationsAndCharts!$B$32, B63,0,1,1),"")</f>
        <v>40357</v>
      </c>
      <c r="D63" s="313">
        <f ca="1">IFERROR(OFFSET(CalculationsAndCharts!$D$32, B63,0,1,1),"")</f>
        <v>50.57</v>
      </c>
      <c r="E63" s="314">
        <f ca="1">IF(B63="","",IFERROR((MATCH(TRUE,OFFSET(CalculationsAndCharts!$AF$33,E62,0, $C$2-E62,1),0)+E62),""))</f>
        <v>1011</v>
      </c>
      <c r="F63" s="312">
        <f ca="1">IFERROR(OFFSET(CalculationsAndCharts!$B$32, E63,0,1,1),"")</f>
        <v>40378</v>
      </c>
      <c r="G63" s="313">
        <f ca="1">IFERROR(OFFSET(CalculationsAndCharts!$D$32, E63,0,1,1),"")</f>
        <v>48.07</v>
      </c>
      <c r="H63" s="313">
        <f t="shared" ca="1" si="2"/>
        <v>-2.5</v>
      </c>
      <c r="I63" s="315">
        <f t="shared" ca="1" si="3"/>
        <v>-2.2899999999999885</v>
      </c>
      <c r="K63" s="311">
        <f ca="1">IFERROR(MATCH(TRUE,OFFSET(CalculationsAndCharts!$AG$33,K62,0, $C$2-K62,1),0)+K62,"")</f>
        <v>1011</v>
      </c>
      <c r="L63" s="312">
        <f ca="1">IFERROR(OFFSET(CalculationsAndCharts!$B$32, K63,0,1,1),"")</f>
        <v>40378</v>
      </c>
      <c r="M63" s="313">
        <f ca="1">IFERROR(OFFSET(CalculationsAndCharts!$D$32, K63,0,1,1),"")</f>
        <v>48.07</v>
      </c>
      <c r="N63" s="314">
        <f ca="1">IF(K63="","",IFERROR(MATCH(TRUE,OFFSET(CalculationsAndCharts!$AI$33,N62,0, $C$2-N62,1),0)+N62,""))</f>
        <v>1010</v>
      </c>
      <c r="O63" s="312">
        <f ca="1">IFERROR(OFFSET(CalculationsAndCharts!$B$32, N63,0,1,1),"")</f>
        <v>40379</v>
      </c>
      <c r="P63" s="313">
        <f ca="1">IFERROR(OFFSET(CalculationsAndCharts!$D$32, N63,0,1,1),"")</f>
        <v>47.51</v>
      </c>
      <c r="Q63" s="313">
        <f t="shared" ca="1" si="0"/>
        <v>0.56000000000000227</v>
      </c>
      <c r="R63" s="315">
        <f t="shared" ca="1" si="1"/>
        <v>-17.699999999999985</v>
      </c>
    </row>
    <row r="64" spans="2:18" x14ac:dyDescent="0.25">
      <c r="B64" s="311">
        <f ca="1">IFERROR(MATCH(TRUE,OFFSET(CalculationsAndCharts!$AD$33,B63,0, $C$2-B63,1),0)+B63,"")</f>
        <v>1065</v>
      </c>
      <c r="C64" s="312">
        <f ca="1">IFERROR(OFFSET(CalculationsAndCharts!$B$32, B64,0,1,1),"")</f>
        <v>40298</v>
      </c>
      <c r="D64" s="313">
        <f ca="1">IFERROR(OFFSET(CalculationsAndCharts!$D$32, B64,0,1,1),"")</f>
        <v>59.54</v>
      </c>
      <c r="E64" s="314">
        <f ca="1">IF(B64="","",IFERROR((MATCH(TRUE,OFFSET(CalculationsAndCharts!$AF$33,E63,0, $C$2-E63,1),0)+E63),""))</f>
        <v>1032</v>
      </c>
      <c r="F64" s="312">
        <f ca="1">IFERROR(OFFSET(CalculationsAndCharts!$B$32, E64,0,1,1),"")</f>
        <v>40346</v>
      </c>
      <c r="G64" s="313">
        <f ca="1">IFERROR(OFFSET(CalculationsAndCharts!$D$32, E64,0,1,1),"")</f>
        <v>53.01</v>
      </c>
      <c r="H64" s="313">
        <f t="shared" ca="1" si="2"/>
        <v>-6.5300000000000011</v>
      </c>
      <c r="I64" s="315">
        <f t="shared" ca="1" si="3"/>
        <v>0.21000000000001151</v>
      </c>
      <c r="K64" s="311">
        <f ca="1">IFERROR(MATCH(TRUE,OFFSET(CalculationsAndCharts!$AG$33,K63,0, $C$2-K63,1),0)+K63,"")</f>
        <v>1032</v>
      </c>
      <c r="L64" s="312">
        <f ca="1">IFERROR(OFFSET(CalculationsAndCharts!$B$32, K64,0,1,1),"")</f>
        <v>40346</v>
      </c>
      <c r="M64" s="313">
        <f ca="1">IFERROR(OFFSET(CalculationsAndCharts!$D$32, K64,0,1,1),"")</f>
        <v>53.01</v>
      </c>
      <c r="N64" s="314">
        <f ca="1">IF(K64="","",IFERROR(MATCH(TRUE,OFFSET(CalculationsAndCharts!$AI$33,N63,0, $C$2-N63,1),0)+N63,""))</f>
        <v>1025</v>
      </c>
      <c r="O64" s="312">
        <f ca="1">IFERROR(OFFSET(CalculationsAndCharts!$B$32, N64,0,1,1),"")</f>
        <v>40357</v>
      </c>
      <c r="P64" s="313">
        <f ca="1">IFERROR(OFFSET(CalculationsAndCharts!$D$32, N64,0,1,1),"")</f>
        <v>50.57</v>
      </c>
      <c r="Q64" s="313">
        <f t="shared" ca="1" si="0"/>
        <v>2.4399999999999977</v>
      </c>
      <c r="R64" s="315">
        <f t="shared" ca="1" si="1"/>
        <v>-18.259999999999987</v>
      </c>
    </row>
    <row r="65" spans="2:18" x14ac:dyDescent="0.25">
      <c r="B65" s="311">
        <f ca="1">IFERROR(MATCH(TRUE,OFFSET(CalculationsAndCharts!$AD$33,B64,0, $C$2-B64,1),0)+B64,"")</f>
        <v>1081</v>
      </c>
      <c r="C65" s="312">
        <f ca="1">IFERROR(OFFSET(CalculationsAndCharts!$B$32, B65,0,1,1),"")</f>
        <v>40276</v>
      </c>
      <c r="D65" s="313">
        <f ca="1">IFERROR(OFFSET(CalculationsAndCharts!$D$32, B65,0,1,1),"")</f>
        <v>56.78</v>
      </c>
      <c r="E65" s="314">
        <f ca="1">IF(B65="","",IFERROR((MATCH(TRUE,OFFSET(CalculationsAndCharts!$AF$33,E64,0, $C$2-E64,1),0)+E64),""))</f>
        <v>1077</v>
      </c>
      <c r="F65" s="312">
        <f ca="1">IFERROR(OFFSET(CalculationsAndCharts!$B$32, E65,0,1,1),"")</f>
        <v>40282</v>
      </c>
      <c r="G65" s="313">
        <f ca="1">IFERROR(OFFSET(CalculationsAndCharts!$D$32, E65,0,1,1),"")</f>
        <v>58.25</v>
      </c>
      <c r="H65" s="313">
        <f t="shared" ca="1" si="2"/>
        <v>1.4699999999999989</v>
      </c>
      <c r="I65" s="315">
        <f t="shared" ca="1" si="3"/>
        <v>6.7400000000000126</v>
      </c>
      <c r="K65" s="311">
        <f ca="1">IFERROR(MATCH(TRUE,OFFSET(CalculationsAndCharts!$AG$33,K64,0, $C$2-K64,1),0)+K64,"")</f>
        <v>1077</v>
      </c>
      <c r="L65" s="312">
        <f ca="1">IFERROR(OFFSET(CalculationsAndCharts!$B$32, K65,0,1,1),"")</f>
        <v>40282</v>
      </c>
      <c r="M65" s="313">
        <f ca="1">IFERROR(OFFSET(CalculationsAndCharts!$D$32, K65,0,1,1),"")</f>
        <v>58.25</v>
      </c>
      <c r="N65" s="314">
        <f ca="1">IF(K65="","",IFERROR(MATCH(TRUE,OFFSET(CalculationsAndCharts!$AI$33,N64,0, $C$2-N64,1),0)+N64,""))</f>
        <v>1065</v>
      </c>
      <c r="O65" s="312">
        <f ca="1">IFERROR(OFFSET(CalculationsAndCharts!$B$32, N65,0,1,1),"")</f>
        <v>40298</v>
      </c>
      <c r="P65" s="313">
        <f ca="1">IFERROR(OFFSET(CalculationsAndCharts!$D$32, N65,0,1,1),"")</f>
        <v>59.54</v>
      </c>
      <c r="Q65" s="313">
        <f t="shared" ca="1" si="0"/>
        <v>-1.2899999999999991</v>
      </c>
      <c r="R65" s="315">
        <f t="shared" ca="1" si="1"/>
        <v>-20.699999999999985</v>
      </c>
    </row>
    <row r="66" spans="2:18" x14ac:dyDescent="0.25">
      <c r="B66" s="311">
        <f ca="1">IFERROR(MATCH(TRUE,OFFSET(CalculationsAndCharts!$AD$33,B65,0, $C$2-B65,1),0)+B65,"")</f>
        <v>1096</v>
      </c>
      <c r="C66" s="312">
        <f ca="1">IFERROR(OFFSET(CalculationsAndCharts!$B$32, B66,0,1,1),"")</f>
        <v>40254</v>
      </c>
      <c r="D66" s="313">
        <f ca="1">IFERROR(OFFSET(CalculationsAndCharts!$D$32, B66,0,1,1),"")</f>
        <v>56.79</v>
      </c>
      <c r="E66" s="314">
        <f ca="1">IF(B66="","",IFERROR((MATCH(TRUE,OFFSET(CalculationsAndCharts!$AF$33,E65,0, $C$2-E65,1),0)+E65),""))</f>
        <v>1091</v>
      </c>
      <c r="F66" s="312">
        <f ca="1">IFERROR(OFFSET(CalculationsAndCharts!$B$32, E66,0,1,1),"")</f>
        <v>40261</v>
      </c>
      <c r="G66" s="313">
        <f ca="1">IFERROR(OFFSET(CalculationsAndCharts!$D$32, E66,0,1,1),"")</f>
        <v>57.19</v>
      </c>
      <c r="H66" s="313">
        <f t="shared" ca="1" si="2"/>
        <v>0.39999999999999858</v>
      </c>
      <c r="I66" s="315">
        <f t="shared" ca="1" si="3"/>
        <v>5.2700000000000138</v>
      </c>
      <c r="K66" s="311">
        <f ca="1">IFERROR(MATCH(TRUE,OFFSET(CalculationsAndCharts!$AG$33,K65,0, $C$2-K65,1),0)+K65,"")</f>
        <v>1091</v>
      </c>
      <c r="L66" s="312">
        <f ca="1">IFERROR(OFFSET(CalculationsAndCharts!$B$32, K66,0,1,1),"")</f>
        <v>40261</v>
      </c>
      <c r="M66" s="313">
        <f ca="1">IFERROR(OFFSET(CalculationsAndCharts!$D$32, K66,0,1,1),"")</f>
        <v>57.19</v>
      </c>
      <c r="N66" s="314">
        <f ca="1">IF(K66="","",IFERROR(MATCH(TRUE,OFFSET(CalculationsAndCharts!$AI$33,N65,0, $C$2-N65,1),0)+N65,""))</f>
        <v>1081</v>
      </c>
      <c r="O66" s="312">
        <f ca="1">IFERROR(OFFSET(CalculationsAndCharts!$B$32, N66,0,1,1),"")</f>
        <v>40276</v>
      </c>
      <c r="P66" s="313">
        <f ca="1">IFERROR(OFFSET(CalculationsAndCharts!$D$32, N66,0,1,1),"")</f>
        <v>56.78</v>
      </c>
      <c r="Q66" s="313">
        <f t="shared" ca="1" si="0"/>
        <v>0.40999999999999659</v>
      </c>
      <c r="R66" s="315">
        <f t="shared" ca="1" si="1"/>
        <v>-19.409999999999986</v>
      </c>
    </row>
    <row r="67" spans="2:18" x14ac:dyDescent="0.25">
      <c r="B67" s="311">
        <f ca="1">IFERROR(MATCH(TRUE,OFFSET(CalculationsAndCharts!$AD$33,B66,0, $C$2-B66,1),0)+B66,"")</f>
        <v>1120</v>
      </c>
      <c r="C67" s="312">
        <f ca="1">IFERROR(OFFSET(CalculationsAndCharts!$B$32, B67,0,1,1),"")</f>
        <v>40219</v>
      </c>
      <c r="D67" s="313">
        <f ca="1">IFERROR(OFFSET(CalculationsAndCharts!$D$32, B67,0,1,1),"")</f>
        <v>53.35</v>
      </c>
      <c r="E67" s="314">
        <f ca="1">IF(B67="","",IFERROR((MATCH(TRUE,OFFSET(CalculationsAndCharts!$AF$33,E66,0, $C$2-E66,1),0)+E66),""))</f>
        <v>1116</v>
      </c>
      <c r="F67" s="312">
        <f ca="1">IFERROR(OFFSET(CalculationsAndCharts!$B$32, E67,0,1,1),"")</f>
        <v>40226</v>
      </c>
      <c r="G67" s="313">
        <f ca="1">IFERROR(OFFSET(CalculationsAndCharts!$D$32, E67,0,1,1),"")</f>
        <v>54.63</v>
      </c>
      <c r="H67" s="313">
        <f t="shared" ca="1" si="2"/>
        <v>1.2800000000000011</v>
      </c>
      <c r="I67" s="315">
        <f t="shared" ca="1" si="3"/>
        <v>4.8700000000000152</v>
      </c>
      <c r="K67" s="311">
        <f ca="1">IFERROR(MATCH(TRUE,OFFSET(CalculationsAndCharts!$AG$33,K66,0, $C$2-K66,1),0)+K66,"")</f>
        <v>1116</v>
      </c>
      <c r="L67" s="312">
        <f ca="1">IFERROR(OFFSET(CalculationsAndCharts!$B$32, K67,0,1,1),"")</f>
        <v>40226</v>
      </c>
      <c r="M67" s="313">
        <f ca="1">IFERROR(OFFSET(CalculationsAndCharts!$D$32, K67,0,1,1),"")</f>
        <v>54.63</v>
      </c>
      <c r="N67" s="314">
        <f ca="1">IF(K67="","",IFERROR(MATCH(TRUE,OFFSET(CalculationsAndCharts!$AI$33,N66,0, $C$2-N66,1),0)+N66,""))</f>
        <v>1096</v>
      </c>
      <c r="O67" s="312">
        <f ca="1">IFERROR(OFFSET(CalculationsAndCharts!$B$32, N67,0,1,1),"")</f>
        <v>40254</v>
      </c>
      <c r="P67" s="313">
        <f ca="1">IFERROR(OFFSET(CalculationsAndCharts!$D$32, N67,0,1,1),"")</f>
        <v>56.79</v>
      </c>
      <c r="Q67" s="313">
        <f t="shared" ca="1" si="0"/>
        <v>-2.1599999999999966</v>
      </c>
      <c r="R67" s="315">
        <f t="shared" ca="1" si="1"/>
        <v>-19.819999999999983</v>
      </c>
    </row>
    <row r="68" spans="2:18" x14ac:dyDescent="0.25">
      <c r="B68" s="311">
        <f ca="1">IFERROR(MATCH(TRUE,OFFSET(CalculationsAndCharts!$AD$33,B67,0, $C$2-B67,1),0)+B67,"")</f>
        <v>1129</v>
      </c>
      <c r="C68" s="312">
        <f ca="1">IFERROR(OFFSET(CalculationsAndCharts!$B$32, B68,0,1,1),"")</f>
        <v>40206</v>
      </c>
      <c r="D68" s="313">
        <f ca="1">IFERROR(OFFSET(CalculationsAndCharts!$D$32, B68,0,1,1),"")</f>
        <v>53.41</v>
      </c>
      <c r="E68" s="314">
        <f ca="1">IF(B68="","",IFERROR((MATCH(TRUE,OFFSET(CalculationsAndCharts!$AF$33,E67,0, $C$2-E67,1),0)+E67),""))</f>
        <v>1124</v>
      </c>
      <c r="F68" s="312">
        <f ca="1">IFERROR(OFFSET(CalculationsAndCharts!$B$32, E68,0,1,1),"")</f>
        <v>40213</v>
      </c>
      <c r="G68" s="313">
        <f ca="1">IFERROR(OFFSET(CalculationsAndCharts!$D$32, E68,0,1,1),"")</f>
        <v>54.65</v>
      </c>
      <c r="H68" s="313">
        <f t="shared" ca="1" si="2"/>
        <v>1.240000000000002</v>
      </c>
      <c r="I68" s="315">
        <f t="shared" ca="1" si="3"/>
        <v>3.5900000000000141</v>
      </c>
      <c r="K68" s="311">
        <f ca="1">IFERROR(MATCH(TRUE,OFFSET(CalculationsAndCharts!$AG$33,K67,0, $C$2-K67,1),0)+K67,"")</f>
        <v>1124</v>
      </c>
      <c r="L68" s="312">
        <f ca="1">IFERROR(OFFSET(CalculationsAndCharts!$B$32, K68,0,1,1),"")</f>
        <v>40213</v>
      </c>
      <c r="M68" s="313">
        <f ca="1">IFERROR(OFFSET(CalculationsAndCharts!$D$32, K68,0,1,1),"")</f>
        <v>54.65</v>
      </c>
      <c r="N68" s="314">
        <f ca="1">IF(K68="","",IFERROR(MATCH(TRUE,OFFSET(CalculationsAndCharts!$AI$33,N67,0, $C$2-N67,1),0)+N67,""))</f>
        <v>1120</v>
      </c>
      <c r="O68" s="312">
        <f ca="1">IFERROR(OFFSET(CalculationsAndCharts!$B$32, N68,0,1,1),"")</f>
        <v>40219</v>
      </c>
      <c r="P68" s="313">
        <f ca="1">IFERROR(OFFSET(CalculationsAndCharts!$D$32, N68,0,1,1),"")</f>
        <v>53.35</v>
      </c>
      <c r="Q68" s="313">
        <f t="shared" ca="1" si="0"/>
        <v>1.2999999999999972</v>
      </c>
      <c r="R68" s="315">
        <f t="shared" ca="1" si="1"/>
        <v>-17.659999999999986</v>
      </c>
    </row>
    <row r="69" spans="2:18" x14ac:dyDescent="0.25">
      <c r="B69" s="311">
        <f ca="1">IFERROR(MATCH(TRUE,OFFSET(CalculationsAndCharts!$AD$33,B68,0, $C$2-B68,1),0)+B68,"")</f>
        <v>1151</v>
      </c>
      <c r="C69" s="312">
        <f ca="1">IFERROR(OFFSET(CalculationsAndCharts!$B$32, B69,0,1,1),"")</f>
        <v>40171</v>
      </c>
      <c r="D69" s="313">
        <f ca="1">IFERROR(OFFSET(CalculationsAndCharts!$D$32, B69,0,1,1),"")</f>
        <v>52.15</v>
      </c>
      <c r="E69" s="314">
        <f ca="1">IF(B69="","",IFERROR((MATCH(TRUE,OFFSET(CalculationsAndCharts!$AF$33,E68,0, $C$2-E68,1),0)+E68),""))</f>
        <v>1139</v>
      </c>
      <c r="F69" s="312">
        <f ca="1">IFERROR(OFFSET(CalculationsAndCharts!$B$32, E69,0,1,1),"")</f>
        <v>40191</v>
      </c>
      <c r="G69" s="313">
        <f ca="1">IFERROR(OFFSET(CalculationsAndCharts!$D$32, E69,0,1,1),"")</f>
        <v>53.11</v>
      </c>
      <c r="H69" s="313">
        <f t="shared" ca="1" si="2"/>
        <v>0.96000000000000085</v>
      </c>
      <c r="I69" s="315">
        <f t="shared" ca="1" si="3"/>
        <v>2.3500000000000121</v>
      </c>
      <c r="K69" s="311">
        <f ca="1">IFERROR(MATCH(TRUE,OFFSET(CalculationsAndCharts!$AG$33,K68,0, $C$2-K68,1),0)+K68,"")</f>
        <v>1139</v>
      </c>
      <c r="L69" s="312">
        <f ca="1">IFERROR(OFFSET(CalculationsAndCharts!$B$32, K69,0,1,1),"")</f>
        <v>40191</v>
      </c>
      <c r="M69" s="313">
        <f ca="1">IFERROR(OFFSET(CalculationsAndCharts!$D$32, K69,0,1,1),"")</f>
        <v>53.11</v>
      </c>
      <c r="N69" s="314">
        <f ca="1">IF(K69="","",IFERROR(MATCH(TRUE,OFFSET(CalculationsAndCharts!$AI$33,N68,0, $C$2-N68,1),0)+N68,""))</f>
        <v>1129</v>
      </c>
      <c r="O69" s="312">
        <f ca="1">IFERROR(OFFSET(CalculationsAndCharts!$B$32, N69,0,1,1),"")</f>
        <v>40206</v>
      </c>
      <c r="P69" s="313">
        <f ca="1">IFERROR(OFFSET(CalculationsAndCharts!$D$32, N69,0,1,1),"")</f>
        <v>53.41</v>
      </c>
      <c r="Q69" s="313">
        <f t="shared" ca="1" si="0"/>
        <v>-0.29999999999999716</v>
      </c>
      <c r="R69" s="315">
        <f t="shared" ca="1" si="1"/>
        <v>-18.959999999999983</v>
      </c>
    </row>
    <row r="70" spans="2:18" x14ac:dyDescent="0.25">
      <c r="B70" s="311">
        <f ca="1">IFERROR(MATCH(TRUE,OFFSET(CalculationsAndCharts!$AD$33,B69,0, $C$2-B69,1),0)+B69,"")</f>
        <v>1191</v>
      </c>
      <c r="C70" s="312">
        <f ca="1">IFERROR(OFFSET(CalculationsAndCharts!$B$32, B70,0,1,1),"")</f>
        <v>40114</v>
      </c>
      <c r="D70" s="313">
        <f ca="1">IFERROR(OFFSET(CalculationsAndCharts!$D$32, B70,0,1,1),"")</f>
        <v>46.05</v>
      </c>
      <c r="E70" s="314">
        <f ca="1">IF(B70="","",IFERROR((MATCH(TRUE,OFFSET(CalculationsAndCharts!$AF$33,E69,0, $C$2-E69,1),0)+E69),""))</f>
        <v>1184</v>
      </c>
      <c r="F70" s="312">
        <f ca="1">IFERROR(OFFSET(CalculationsAndCharts!$B$32, E70,0,1,1),"")</f>
        <v>40123</v>
      </c>
      <c r="G70" s="313">
        <f ca="1">IFERROR(OFFSET(CalculationsAndCharts!$D$32, E70,0,1,1),"")</f>
        <v>46.87</v>
      </c>
      <c r="H70" s="313">
        <f t="shared" ca="1" si="2"/>
        <v>0.82000000000000028</v>
      </c>
      <c r="I70" s="315">
        <f t="shared" ca="1" si="3"/>
        <v>1.3900000000000112</v>
      </c>
      <c r="K70" s="311">
        <f ca="1">IFERROR(MATCH(TRUE,OFFSET(CalculationsAndCharts!$AG$33,K69,0, $C$2-K69,1),0)+K69,"")</f>
        <v>1184</v>
      </c>
      <c r="L70" s="312">
        <f ca="1">IFERROR(OFFSET(CalculationsAndCharts!$B$32, K70,0,1,1),"")</f>
        <v>40123</v>
      </c>
      <c r="M70" s="313">
        <f ca="1">IFERROR(OFFSET(CalculationsAndCharts!$D$32, K70,0,1,1),"")</f>
        <v>46.87</v>
      </c>
      <c r="N70" s="314">
        <f ca="1">IF(K70="","",IFERROR(MATCH(TRUE,OFFSET(CalculationsAndCharts!$AI$33,N69,0, $C$2-N69,1),0)+N69,""))</f>
        <v>1151</v>
      </c>
      <c r="O70" s="312">
        <f ca="1">IFERROR(OFFSET(CalculationsAndCharts!$B$32, N70,0,1,1),"")</f>
        <v>40171</v>
      </c>
      <c r="P70" s="313">
        <f ca="1">IFERROR(OFFSET(CalculationsAndCharts!$D$32, N70,0,1,1),"")</f>
        <v>52.15</v>
      </c>
      <c r="Q70" s="313">
        <f t="shared" ca="1" si="0"/>
        <v>-5.2800000000000011</v>
      </c>
      <c r="R70" s="315">
        <f t="shared" ca="1" si="1"/>
        <v>-18.659999999999986</v>
      </c>
    </row>
    <row r="71" spans="2:18" x14ac:dyDescent="0.25">
      <c r="B71" s="311">
        <f ca="1">IFERROR(MATCH(TRUE,OFFSET(CalculationsAndCharts!$AD$33,B70,0, $C$2-B70,1),0)+B70,"")</f>
        <v>1194</v>
      </c>
      <c r="C71" s="312">
        <f ca="1">IFERROR(OFFSET(CalculationsAndCharts!$B$32, B71,0,1,1),"")</f>
        <v>40109</v>
      </c>
      <c r="D71" s="313">
        <f ca="1">IFERROR(OFFSET(CalculationsAndCharts!$D$32, B71,0,1,1),"")</f>
        <v>46.84</v>
      </c>
      <c r="E71" s="314">
        <f ca="1">IF(B71="","",IFERROR((MATCH(TRUE,OFFSET(CalculationsAndCharts!$AF$33,E70,0, $C$2-E70,1),0)+E70),""))</f>
        <v>1192</v>
      </c>
      <c r="F71" s="312">
        <f ca="1">IFERROR(OFFSET(CalculationsAndCharts!$B$32, E71,0,1,1),"")</f>
        <v>40113</v>
      </c>
      <c r="G71" s="313">
        <f ca="1">IFERROR(OFFSET(CalculationsAndCharts!$D$32, E71,0,1,1),"")</f>
        <v>46</v>
      </c>
      <c r="H71" s="313">
        <f t="shared" ca="1" si="2"/>
        <v>-0.84000000000000341</v>
      </c>
      <c r="I71" s="315">
        <f t="shared" ca="1" si="3"/>
        <v>0.57000000000001094</v>
      </c>
      <c r="K71" s="311">
        <f ca="1">IFERROR(MATCH(TRUE,OFFSET(CalculationsAndCharts!$AG$33,K70,0, $C$2-K70,1),0)+K70,"")</f>
        <v>1192</v>
      </c>
      <c r="L71" s="312">
        <f ca="1">IFERROR(OFFSET(CalculationsAndCharts!$B$32, K71,0,1,1),"")</f>
        <v>40113</v>
      </c>
      <c r="M71" s="313">
        <f ca="1">IFERROR(OFFSET(CalculationsAndCharts!$D$32, K71,0,1,1),"")</f>
        <v>46</v>
      </c>
      <c r="N71" s="314">
        <f ca="1">IF(K71="","",IFERROR(MATCH(TRUE,OFFSET(CalculationsAndCharts!$AI$33,N70,0, $C$2-N70,1),0)+N70,""))</f>
        <v>1191</v>
      </c>
      <c r="O71" s="312">
        <f ca="1">IFERROR(OFFSET(CalculationsAndCharts!$B$32, N71,0,1,1),"")</f>
        <v>40114</v>
      </c>
      <c r="P71" s="313">
        <f ca="1">IFERROR(OFFSET(CalculationsAndCharts!$D$32, N71,0,1,1),"")</f>
        <v>46.05</v>
      </c>
      <c r="Q71" s="313">
        <f t="shared" ca="1" si="0"/>
        <v>-4.9999999999997158E-2</v>
      </c>
      <c r="R71" s="315">
        <f t="shared" ca="1" si="1"/>
        <v>-13.379999999999985</v>
      </c>
    </row>
    <row r="72" spans="2:18" x14ac:dyDescent="0.25">
      <c r="B72" s="311">
        <f ca="1">IFERROR(MATCH(TRUE,OFFSET(CalculationsAndCharts!$AD$33,B71,0, $C$2-B71,1),0)+B71,"")</f>
        <v>1208</v>
      </c>
      <c r="C72" s="312">
        <f ca="1">IFERROR(OFFSET(CalculationsAndCharts!$B$32, B72,0,1,1),"")</f>
        <v>40091</v>
      </c>
      <c r="D72" s="313">
        <f ca="1">IFERROR(OFFSET(CalculationsAndCharts!$D$32, B72,0,1,1),"")</f>
        <v>46.06</v>
      </c>
      <c r="E72" s="314">
        <f ca="1">IF(B72="","",IFERROR((MATCH(TRUE,OFFSET(CalculationsAndCharts!$AF$33,E71,0, $C$2-E71,1),0)+E71),""))</f>
        <v>1198</v>
      </c>
      <c r="F72" s="312">
        <f ca="1">IFERROR(OFFSET(CalculationsAndCharts!$B$32, E72,0,1,1),"")</f>
        <v>40105</v>
      </c>
      <c r="G72" s="313">
        <f ca="1">IFERROR(OFFSET(CalculationsAndCharts!$D$32, E72,0,1,1),"")</f>
        <v>46.68</v>
      </c>
      <c r="H72" s="313">
        <f t="shared" ca="1" si="2"/>
        <v>0.61999999999999744</v>
      </c>
      <c r="I72" s="315">
        <f t="shared" ca="1" si="3"/>
        <v>1.4100000000000144</v>
      </c>
      <c r="K72" s="311">
        <f ca="1">IFERROR(MATCH(TRUE,OFFSET(CalculationsAndCharts!$AG$33,K71,0, $C$2-K71,1),0)+K71,"")</f>
        <v>1198</v>
      </c>
      <c r="L72" s="312">
        <f ca="1">IFERROR(OFFSET(CalculationsAndCharts!$B$32, K72,0,1,1),"")</f>
        <v>40105</v>
      </c>
      <c r="M72" s="313">
        <f ca="1">IFERROR(OFFSET(CalculationsAndCharts!$D$32, K72,0,1,1),"")</f>
        <v>46.68</v>
      </c>
      <c r="N72" s="314">
        <f ca="1">IF(K72="","",IFERROR(MATCH(TRUE,OFFSET(CalculationsAndCharts!$AI$33,N71,0, $C$2-N71,1),0)+N71,""))</f>
        <v>1194</v>
      </c>
      <c r="O72" s="312">
        <f ca="1">IFERROR(OFFSET(CalculationsAndCharts!$B$32, N72,0,1,1),"")</f>
        <v>40109</v>
      </c>
      <c r="P72" s="313">
        <f ca="1">IFERROR(OFFSET(CalculationsAndCharts!$D$32, N72,0,1,1),"")</f>
        <v>46.84</v>
      </c>
      <c r="Q72" s="313">
        <f t="shared" ca="1" si="0"/>
        <v>-0.16000000000000369</v>
      </c>
      <c r="R72" s="315">
        <f t="shared" ca="1" si="1"/>
        <v>-13.329999999999988</v>
      </c>
    </row>
    <row r="73" spans="2:18" x14ac:dyDescent="0.25">
      <c r="B73" s="311">
        <f ca="1">IFERROR(MATCH(TRUE,OFFSET(CalculationsAndCharts!$AD$33,B72,0, $C$2-B72,1),0)+B72,"")</f>
        <v>1230</v>
      </c>
      <c r="C73" s="312">
        <f ca="1">IFERROR(OFFSET(CalculationsAndCharts!$B$32, B73,0,1,1),"")</f>
        <v>40058</v>
      </c>
      <c r="D73" s="313">
        <f ca="1">IFERROR(OFFSET(CalculationsAndCharts!$D$32, B73,0,1,1),"")</f>
        <v>46.44</v>
      </c>
      <c r="E73" s="314">
        <f ca="1">IF(B73="","",IFERROR((MATCH(TRUE,OFFSET(CalculationsAndCharts!$AF$33,E72,0, $C$2-E72,1),0)+E72),""))</f>
        <v>1218</v>
      </c>
      <c r="F73" s="312">
        <f ca="1">IFERROR(OFFSET(CalculationsAndCharts!$B$32, E73,0,1,1),"")</f>
        <v>40077</v>
      </c>
      <c r="G73" s="313">
        <f ca="1">IFERROR(OFFSET(CalculationsAndCharts!$D$32, E73,0,1,1),"")</f>
        <v>48.18</v>
      </c>
      <c r="H73" s="313">
        <f t="shared" ca="1" si="2"/>
        <v>1.740000000000002</v>
      </c>
      <c r="I73" s="315">
        <f t="shared" ca="1" si="3"/>
        <v>0.79000000000001691</v>
      </c>
      <c r="K73" s="311">
        <f ca="1">IFERROR(MATCH(TRUE,OFFSET(CalculationsAndCharts!$AG$33,K72,0, $C$2-K72,1),0)+K72,"")</f>
        <v>1218</v>
      </c>
      <c r="L73" s="312">
        <f ca="1">IFERROR(OFFSET(CalculationsAndCharts!$B$32, K73,0,1,1),"")</f>
        <v>40077</v>
      </c>
      <c r="M73" s="313">
        <f ca="1">IFERROR(OFFSET(CalculationsAndCharts!$D$32, K73,0,1,1),"")</f>
        <v>48.18</v>
      </c>
      <c r="N73" s="314">
        <f ca="1">IF(K73="","",IFERROR(MATCH(TRUE,OFFSET(CalculationsAndCharts!$AI$33,N72,0, $C$2-N72,1),0)+N72,""))</f>
        <v>1208</v>
      </c>
      <c r="O73" s="312">
        <f ca="1">IFERROR(OFFSET(CalculationsAndCharts!$B$32, N73,0,1,1),"")</f>
        <v>40091</v>
      </c>
      <c r="P73" s="313">
        <f ca="1">IFERROR(OFFSET(CalculationsAndCharts!$D$32, N73,0,1,1),"")</f>
        <v>46.06</v>
      </c>
      <c r="Q73" s="313">
        <f t="shared" ca="1" si="0"/>
        <v>2.1199999999999974</v>
      </c>
      <c r="R73" s="315">
        <f t="shared" ca="1" si="1"/>
        <v>-13.169999999999984</v>
      </c>
    </row>
    <row r="74" spans="2:18" x14ac:dyDescent="0.25">
      <c r="B74" s="311">
        <f ca="1">IFERROR(MATCH(TRUE,OFFSET(CalculationsAndCharts!$AD$33,B73,0, $C$2-B73,1),0)+B73,"")</f>
        <v>1238</v>
      </c>
      <c r="C74" s="312">
        <f ca="1">IFERROR(OFFSET(CalculationsAndCharts!$B$32, B74,0,1,1),"")</f>
        <v>40046</v>
      </c>
      <c r="D74" s="313">
        <f ca="1">IFERROR(OFFSET(CalculationsAndCharts!$D$32, B74,0,1,1),"")</f>
        <v>47.12</v>
      </c>
      <c r="E74" s="314">
        <f ca="1">IF(B74="","",IFERROR((MATCH(TRUE,OFFSET(CalculationsAndCharts!$AF$33,E73,0, $C$2-E73,1),0)+E73),""))</f>
        <v>1236</v>
      </c>
      <c r="F74" s="312">
        <f ca="1">IFERROR(OFFSET(CalculationsAndCharts!$B$32, E74,0,1,1),"")</f>
        <v>40050</v>
      </c>
      <c r="G74" s="313">
        <f ca="1">IFERROR(OFFSET(CalculationsAndCharts!$D$32, E74,0,1,1),"")</f>
        <v>48.27</v>
      </c>
      <c r="H74" s="313">
        <f t="shared" ca="1" si="2"/>
        <v>1.1500000000000057</v>
      </c>
      <c r="I74" s="315">
        <f t="shared" ca="1" si="3"/>
        <v>-0.94999999999998508</v>
      </c>
      <c r="K74" s="311">
        <f ca="1">IFERROR(MATCH(TRUE,OFFSET(CalculationsAndCharts!$AG$33,K73,0, $C$2-K73,1),0)+K73,"")</f>
        <v>1236</v>
      </c>
      <c r="L74" s="312">
        <f ca="1">IFERROR(OFFSET(CalculationsAndCharts!$B$32, K74,0,1,1),"")</f>
        <v>40050</v>
      </c>
      <c r="M74" s="313">
        <f ca="1">IFERROR(OFFSET(CalculationsAndCharts!$D$32, K74,0,1,1),"")</f>
        <v>48.27</v>
      </c>
      <c r="N74" s="314">
        <f ca="1">IF(K74="","",IFERROR(MATCH(TRUE,OFFSET(CalculationsAndCharts!$AI$33,N73,0, $C$2-N73,1),0)+N73,""))</f>
        <v>1230</v>
      </c>
      <c r="O74" s="312">
        <f ca="1">IFERROR(OFFSET(CalculationsAndCharts!$B$32, N74,0,1,1),"")</f>
        <v>40058</v>
      </c>
      <c r="P74" s="313">
        <f ca="1">IFERROR(OFFSET(CalculationsAndCharts!$D$32, N74,0,1,1),"")</f>
        <v>46.44</v>
      </c>
      <c r="Q74" s="313">
        <f t="shared" ca="1" si="0"/>
        <v>1.8300000000000054</v>
      </c>
      <c r="R74" s="315">
        <f t="shared" ca="1" si="1"/>
        <v>-15.289999999999981</v>
      </c>
    </row>
    <row r="75" spans="2:18" x14ac:dyDescent="0.25">
      <c r="B75" s="311">
        <f ca="1">IFERROR(MATCH(TRUE,OFFSET(CalculationsAndCharts!$AD$33,B74,0, $C$2-B74,1),0)+B74,"")</f>
        <v>1278</v>
      </c>
      <c r="C75" s="312">
        <f ca="1">IFERROR(OFFSET(CalculationsAndCharts!$B$32, B75,0,1,1),"")</f>
        <v>39989</v>
      </c>
      <c r="D75" s="313">
        <f ca="1">IFERROR(OFFSET(CalculationsAndCharts!$D$32, B75,0,1,1),"")</f>
        <v>44.16</v>
      </c>
      <c r="E75" s="314">
        <f ca="1">IF(B75="","",IFERROR((MATCH(TRUE,OFFSET(CalculationsAndCharts!$AF$33,E74,0, $C$2-E74,1),0)+E74),""))</f>
        <v>1263</v>
      </c>
      <c r="F75" s="312">
        <f ca="1">IFERROR(OFFSET(CalculationsAndCharts!$B$32, E75,0,1,1),"")</f>
        <v>40011</v>
      </c>
      <c r="G75" s="313">
        <f ca="1">IFERROR(OFFSET(CalculationsAndCharts!$D$32, E75,0,1,1),"")</f>
        <v>45.38</v>
      </c>
      <c r="H75" s="313">
        <f t="shared" ca="1" si="2"/>
        <v>1.220000000000006</v>
      </c>
      <c r="I75" s="315">
        <f t="shared" ca="1" si="3"/>
        <v>-2.0999999999999908</v>
      </c>
      <c r="K75" s="311">
        <f ca="1">IFERROR(MATCH(TRUE,OFFSET(CalculationsAndCharts!$AG$33,K74,0, $C$2-K74,1),0)+K74,"")</f>
        <v>1263</v>
      </c>
      <c r="L75" s="312">
        <f ca="1">IFERROR(OFFSET(CalculationsAndCharts!$B$32, K75,0,1,1),"")</f>
        <v>40011</v>
      </c>
      <c r="M75" s="313">
        <f ca="1">IFERROR(OFFSET(CalculationsAndCharts!$D$32, K75,0,1,1),"")</f>
        <v>45.38</v>
      </c>
      <c r="N75" s="314">
        <f ca="1">IF(K75="","",IFERROR(MATCH(TRUE,OFFSET(CalculationsAndCharts!$AI$33,N74,0, $C$2-N74,1),0)+N74,""))</f>
        <v>1238</v>
      </c>
      <c r="O75" s="312">
        <f ca="1">IFERROR(OFFSET(CalculationsAndCharts!$B$32, N75,0,1,1),"")</f>
        <v>40046</v>
      </c>
      <c r="P75" s="313">
        <f ca="1">IFERROR(OFFSET(CalculationsAndCharts!$D$32, N75,0,1,1),"")</f>
        <v>47.12</v>
      </c>
      <c r="Q75" s="313">
        <f t="shared" ca="1" si="0"/>
        <v>-1.7399999999999949</v>
      </c>
      <c r="R75" s="315">
        <f t="shared" ca="1" si="1"/>
        <v>-17.119999999999987</v>
      </c>
    </row>
    <row r="76" spans="2:18" x14ac:dyDescent="0.25">
      <c r="B76" s="311">
        <f ca="1">IFERROR(MATCH(TRUE,OFFSET(CalculationsAndCharts!$AD$33,B75,0, $C$2-B75,1),0)+B75,"")</f>
        <v>1284</v>
      </c>
      <c r="C76" s="312">
        <f ca="1">IFERROR(OFFSET(CalculationsAndCharts!$B$32, B76,0,1,1),"")</f>
        <v>39981</v>
      </c>
      <c r="D76" s="313">
        <f ca="1">IFERROR(OFFSET(CalculationsAndCharts!$D$32, B76,0,1,1),"")</f>
        <v>44.78</v>
      </c>
      <c r="E76" s="314">
        <f ca="1">IF(B76="","",IFERROR((MATCH(TRUE,OFFSET(CalculationsAndCharts!$AF$33,E75,0, $C$2-E75,1),0)+E75),""))</f>
        <v>1281</v>
      </c>
      <c r="F76" s="312">
        <f ca="1">IFERROR(OFFSET(CalculationsAndCharts!$B$32, E76,0,1,1),"")</f>
        <v>39986</v>
      </c>
      <c r="G76" s="313">
        <f ca="1">IFERROR(OFFSET(CalculationsAndCharts!$D$32, E76,0,1,1),"")</f>
        <v>45.86</v>
      </c>
      <c r="H76" s="313">
        <f t="shared" ca="1" si="2"/>
        <v>1.0799999999999983</v>
      </c>
      <c r="I76" s="315">
        <f t="shared" ca="1" si="3"/>
        <v>-3.3199999999999967</v>
      </c>
      <c r="K76" s="311">
        <f ca="1">IFERROR(MATCH(TRUE,OFFSET(CalculationsAndCharts!$AG$33,K75,0, $C$2-K75,1),0)+K75,"")</f>
        <v>1281</v>
      </c>
      <c r="L76" s="312">
        <f ca="1">IFERROR(OFFSET(CalculationsAndCharts!$B$32, K76,0,1,1),"")</f>
        <v>39986</v>
      </c>
      <c r="M76" s="313">
        <f ca="1">IFERROR(OFFSET(CalculationsAndCharts!$D$32, K76,0,1,1),"")</f>
        <v>45.86</v>
      </c>
      <c r="N76" s="314">
        <f ca="1">IF(K76="","",IFERROR(MATCH(TRUE,OFFSET(CalculationsAndCharts!$AI$33,N75,0, $C$2-N75,1),0)+N75,""))</f>
        <v>1278</v>
      </c>
      <c r="O76" s="312">
        <f ca="1">IFERROR(OFFSET(CalculationsAndCharts!$B$32, N76,0,1,1),"")</f>
        <v>39989</v>
      </c>
      <c r="P76" s="313">
        <f ca="1">IFERROR(OFFSET(CalculationsAndCharts!$D$32, N76,0,1,1),"")</f>
        <v>44.16</v>
      </c>
      <c r="Q76" s="313">
        <f t="shared" ca="1" si="0"/>
        <v>1.7000000000000028</v>
      </c>
      <c r="R76" s="315">
        <f t="shared" ca="1" si="1"/>
        <v>-15.379999999999992</v>
      </c>
    </row>
    <row r="77" spans="2:18" x14ac:dyDescent="0.25">
      <c r="B77" s="311">
        <f ca="1">IFERROR(MATCH(TRUE,OFFSET(CalculationsAndCharts!$AD$33,B76,0, $C$2-B76,1),0)+B76,"")</f>
        <v>1304</v>
      </c>
      <c r="C77" s="312">
        <f ca="1">IFERROR(OFFSET(CalculationsAndCharts!$B$32, B77,0,1,1),"")</f>
        <v>39952</v>
      </c>
      <c r="D77" s="313">
        <f ca="1">IFERROR(OFFSET(CalculationsAndCharts!$D$32, B77,0,1,1),"")</f>
        <v>44.87</v>
      </c>
      <c r="E77" s="314">
        <f ca="1">IF(B77="","",IFERROR((MATCH(TRUE,OFFSET(CalculationsAndCharts!$AF$33,E76,0, $C$2-E76,1),0)+E76),""))</f>
        <v>1294</v>
      </c>
      <c r="F77" s="312">
        <f ca="1">IFERROR(OFFSET(CalculationsAndCharts!$B$32, E77,0,1,1),"")</f>
        <v>39967</v>
      </c>
      <c r="G77" s="313">
        <f ca="1">IFERROR(OFFSET(CalculationsAndCharts!$D$32, E77,0,1,1),"")</f>
        <v>45.3</v>
      </c>
      <c r="H77" s="313">
        <f t="shared" ca="1" si="2"/>
        <v>0.42999999999999972</v>
      </c>
      <c r="I77" s="315">
        <f t="shared" ca="1" si="3"/>
        <v>-4.399999999999995</v>
      </c>
      <c r="K77" s="311">
        <f ca="1">IFERROR(MATCH(TRUE,OFFSET(CalculationsAndCharts!$AG$33,K76,0, $C$2-K76,1),0)+K76,"")</f>
        <v>1294</v>
      </c>
      <c r="L77" s="312">
        <f ca="1">IFERROR(OFFSET(CalculationsAndCharts!$B$32, K77,0,1,1),"")</f>
        <v>39967</v>
      </c>
      <c r="M77" s="313">
        <f ca="1">IFERROR(OFFSET(CalculationsAndCharts!$D$32, K77,0,1,1),"")</f>
        <v>45.3</v>
      </c>
      <c r="N77" s="314">
        <f ca="1">IF(K77="","",IFERROR(MATCH(TRUE,OFFSET(CalculationsAndCharts!$AI$33,N76,0, $C$2-N76,1),0)+N76,""))</f>
        <v>1284</v>
      </c>
      <c r="O77" s="312">
        <f ca="1">IFERROR(OFFSET(CalculationsAndCharts!$B$32, N77,0,1,1),"")</f>
        <v>39981</v>
      </c>
      <c r="P77" s="313">
        <f ca="1">IFERROR(OFFSET(CalculationsAndCharts!$D$32, N77,0,1,1),"")</f>
        <v>44.78</v>
      </c>
      <c r="Q77" s="313">
        <f t="shared" ca="1" si="0"/>
        <v>0.51999999999999602</v>
      </c>
      <c r="R77" s="315">
        <f t="shared" ca="1" si="1"/>
        <v>-17.079999999999995</v>
      </c>
    </row>
    <row r="78" spans="2:18" x14ac:dyDescent="0.25">
      <c r="B78" s="311">
        <f ca="1">IFERROR(MATCH(TRUE,OFFSET(CalculationsAndCharts!$AD$33,B77,0, $C$2-B77,1),0)+B77,"")</f>
        <v>1322</v>
      </c>
      <c r="C78" s="312">
        <f ca="1">IFERROR(OFFSET(CalculationsAndCharts!$B$32, B78,0,1,1),"")</f>
        <v>39926</v>
      </c>
      <c r="D78" s="313">
        <f ca="1">IFERROR(OFFSET(CalculationsAndCharts!$D$32, B78,0,1,1),"")</f>
        <v>44.5</v>
      </c>
      <c r="E78" s="314">
        <f ca="1">IF(B78="","",IFERROR((MATCH(TRUE,OFFSET(CalculationsAndCharts!$AF$33,E77,0, $C$2-E77,1),0)+E77),""))</f>
        <v>1320</v>
      </c>
      <c r="F78" s="312">
        <f ca="1">IFERROR(OFFSET(CalculationsAndCharts!$B$32, E78,0,1,1),"")</f>
        <v>39930</v>
      </c>
      <c r="G78" s="313">
        <f ca="1">IFERROR(OFFSET(CalculationsAndCharts!$D$32, E78,0,1,1),"")</f>
        <v>43.63</v>
      </c>
      <c r="H78" s="313">
        <f t="shared" ca="1" si="2"/>
        <v>-0.86999999999999744</v>
      </c>
      <c r="I78" s="315">
        <f t="shared" ca="1" si="3"/>
        <v>-4.8299999999999947</v>
      </c>
      <c r="K78" s="311">
        <f ca="1">IFERROR(MATCH(TRUE,OFFSET(CalculationsAndCharts!$AG$33,K77,0, $C$2-K77,1),0)+K77,"")</f>
        <v>1320</v>
      </c>
      <c r="L78" s="312">
        <f ca="1">IFERROR(OFFSET(CalculationsAndCharts!$B$32, K78,0,1,1),"")</f>
        <v>39930</v>
      </c>
      <c r="M78" s="313">
        <f ca="1">IFERROR(OFFSET(CalculationsAndCharts!$D$32, K78,0,1,1),"")</f>
        <v>43.63</v>
      </c>
      <c r="N78" s="314">
        <f ca="1">IF(K78="","",IFERROR(MATCH(TRUE,OFFSET(CalculationsAndCharts!$AI$33,N77,0, $C$2-N77,1),0)+N77,""))</f>
        <v>1304</v>
      </c>
      <c r="O78" s="312">
        <f ca="1">IFERROR(OFFSET(CalculationsAndCharts!$B$32, N78,0,1,1),"")</f>
        <v>39952</v>
      </c>
      <c r="P78" s="313">
        <f ca="1">IFERROR(OFFSET(CalculationsAndCharts!$D$32, N78,0,1,1),"")</f>
        <v>44.87</v>
      </c>
      <c r="Q78" s="313">
        <f t="shared" ca="1" si="0"/>
        <v>-1.2399999999999949</v>
      </c>
      <c r="R78" s="315">
        <f t="shared" ca="1" si="1"/>
        <v>-17.599999999999991</v>
      </c>
    </row>
    <row r="79" spans="2:18" x14ac:dyDescent="0.25">
      <c r="B79" s="311">
        <f ca="1">IFERROR(MATCH(TRUE,OFFSET(CalculationsAndCharts!$AD$33,B78,0, $C$2-B78,1),0)+B78,"")</f>
        <v>1381</v>
      </c>
      <c r="C79" s="312">
        <f ca="1">IFERROR(OFFSET(CalculationsAndCharts!$B$32, B79,0,1,1),"")</f>
        <v>39841</v>
      </c>
      <c r="D79" s="313">
        <f ca="1">IFERROR(OFFSET(CalculationsAndCharts!$D$32, B79,0,1,1),"")</f>
        <v>50.5</v>
      </c>
      <c r="E79" s="314">
        <f ca="1">IF(B79="","",IFERROR((MATCH(TRUE,OFFSET(CalculationsAndCharts!$AF$33,E78,0, $C$2-E78,1),0)+E78),""))</f>
        <v>1345</v>
      </c>
      <c r="F79" s="312">
        <f ca="1">IFERROR(OFFSET(CalculationsAndCharts!$B$32, E79,0,1,1),"")</f>
        <v>39892</v>
      </c>
      <c r="G79" s="313">
        <f ca="1">IFERROR(OFFSET(CalculationsAndCharts!$D$32, E79,0,1,1),"")</f>
        <v>36.380000000000003</v>
      </c>
      <c r="H79" s="313">
        <f t="shared" ca="1" si="2"/>
        <v>-14.119999999999997</v>
      </c>
      <c r="I79" s="315">
        <f t="shared" ca="1" si="3"/>
        <v>-3.9599999999999973</v>
      </c>
      <c r="K79" s="311">
        <f ca="1">IFERROR(MATCH(TRUE,OFFSET(CalculationsAndCharts!$AG$33,K78,0, $C$2-K78,1),0)+K78,"")</f>
        <v>1345</v>
      </c>
      <c r="L79" s="312">
        <f ca="1">IFERROR(OFFSET(CalculationsAndCharts!$B$32, K79,0,1,1),"")</f>
        <v>39892</v>
      </c>
      <c r="M79" s="313">
        <f ca="1">IFERROR(OFFSET(CalculationsAndCharts!$D$32, K79,0,1,1),"")</f>
        <v>36.380000000000003</v>
      </c>
      <c r="N79" s="314">
        <f ca="1">IF(K79="","",IFERROR(MATCH(TRUE,OFFSET(CalculationsAndCharts!$AI$33,N78,0, $C$2-N78,1),0)+N78,""))</f>
        <v>1322</v>
      </c>
      <c r="O79" s="312">
        <f ca="1">IFERROR(OFFSET(CalculationsAndCharts!$B$32, N79,0,1,1),"")</f>
        <v>39926</v>
      </c>
      <c r="P79" s="313">
        <f ca="1">IFERROR(OFFSET(CalculationsAndCharts!$D$32, N79,0,1,1),"")</f>
        <v>44.5</v>
      </c>
      <c r="Q79" s="313">
        <f t="shared" ca="1" si="0"/>
        <v>-8.1199999999999974</v>
      </c>
      <c r="R79" s="315">
        <f t="shared" ca="1" si="1"/>
        <v>-16.359999999999996</v>
      </c>
    </row>
    <row r="80" spans="2:18" x14ac:dyDescent="0.25">
      <c r="B80" s="311">
        <f ca="1">IFERROR(MATCH(TRUE,OFFSET(CalculationsAndCharts!$AD$33,B79,0, $C$2-B79,1),0)+B79,"")</f>
        <v>1390</v>
      </c>
      <c r="C80" s="312">
        <f ca="1">IFERROR(OFFSET(CalculationsAndCharts!$B$32, B80,0,1,1),"")</f>
        <v>39827</v>
      </c>
      <c r="D80" s="313">
        <f ca="1">IFERROR(OFFSET(CalculationsAndCharts!$D$32, B80,0,1,1),"")</f>
        <v>48.95</v>
      </c>
      <c r="E80" s="314">
        <f ca="1">IF(B80="","",IFERROR((MATCH(TRUE,OFFSET(CalculationsAndCharts!$AF$33,E79,0, $C$2-E79,1),0)+E79),""))</f>
        <v>1387</v>
      </c>
      <c r="F80" s="312">
        <f ca="1">IFERROR(OFFSET(CalculationsAndCharts!$B$32, E80,0,1,1),"")</f>
        <v>39833</v>
      </c>
      <c r="G80" s="313">
        <f ca="1">IFERROR(OFFSET(CalculationsAndCharts!$D$32, E80,0,1,1),"")</f>
        <v>52.56</v>
      </c>
      <c r="H80" s="313">
        <f t="shared" ca="1" si="2"/>
        <v>3.6099999999999994</v>
      </c>
      <c r="I80" s="315">
        <f t="shared" ca="1" si="3"/>
        <v>10.16</v>
      </c>
      <c r="K80" s="311">
        <f ca="1">IFERROR(MATCH(TRUE,OFFSET(CalculationsAndCharts!$AG$33,K79,0, $C$2-K79,1),0)+K79,"")</f>
        <v>1387</v>
      </c>
      <c r="L80" s="312">
        <f ca="1">IFERROR(OFFSET(CalculationsAndCharts!$B$32, K80,0,1,1),"")</f>
        <v>39833</v>
      </c>
      <c r="M80" s="313">
        <f ca="1">IFERROR(OFFSET(CalculationsAndCharts!$D$32, K80,0,1,1),"")</f>
        <v>52.56</v>
      </c>
      <c r="N80" s="314">
        <f ca="1">IF(K80="","",IFERROR(MATCH(TRUE,OFFSET(CalculationsAndCharts!$AI$33,N79,0, $C$2-N79,1),0)+N79,""))</f>
        <v>1381</v>
      </c>
      <c r="O80" s="312">
        <f ca="1">IFERROR(OFFSET(CalculationsAndCharts!$B$32, N80,0,1,1),"")</f>
        <v>39841</v>
      </c>
      <c r="P80" s="313">
        <f ca="1">IFERROR(OFFSET(CalculationsAndCharts!$D$32, N80,0,1,1),"")</f>
        <v>50.5</v>
      </c>
      <c r="Q80" s="313">
        <f t="shared" ref="Q80:Q143" ca="1" si="4">IFERROR(M80-P80,"")</f>
        <v>2.0600000000000023</v>
      </c>
      <c r="R80" s="315">
        <f t="shared" ref="R80:R143" ca="1" si="5">IFERROR(Q80+IF(""=R81,0,R81),"")</f>
        <v>-8.2399999999999984</v>
      </c>
    </row>
    <row r="81" spans="2:18" x14ac:dyDescent="0.25">
      <c r="B81" s="311">
        <f ca="1">IFERROR(MATCH(TRUE,OFFSET(CalculationsAndCharts!$AD$33,B80,0, $C$2-B80,1),0)+B80,"")</f>
        <v>1404</v>
      </c>
      <c r="C81" s="312">
        <f ca="1">IFERROR(OFFSET(CalculationsAndCharts!$B$32, B81,0,1,1),"")</f>
        <v>39805</v>
      </c>
      <c r="D81" s="313">
        <f ca="1">IFERROR(OFFSET(CalculationsAndCharts!$D$32, B81,0,1,1),"")</f>
        <v>49.31</v>
      </c>
      <c r="E81" s="314">
        <f ca="1">IF(B81="","",IFERROR((MATCH(TRUE,OFFSET(CalculationsAndCharts!$AF$33,E80,0, $C$2-E80,1),0)+E80),""))</f>
        <v>1397</v>
      </c>
      <c r="F81" s="312">
        <f ca="1">IFERROR(OFFSET(CalculationsAndCharts!$B$32, E81,0,1,1),"")</f>
        <v>39818</v>
      </c>
      <c r="G81" s="313">
        <f ca="1">IFERROR(OFFSET(CalculationsAndCharts!$D$32, E81,0,1,1),"")</f>
        <v>51.89</v>
      </c>
      <c r="H81" s="313">
        <f t="shared" ref="H81:H144" ca="1" si="6">IFERROR(G81-D81,"")</f>
        <v>2.5799999999999983</v>
      </c>
      <c r="I81" s="315">
        <f t="shared" ref="I81:I144" ca="1" si="7">IFERROR(H81+IF(""=I82,0,I82),"")</f>
        <v>6.5500000000000007</v>
      </c>
      <c r="K81" s="311">
        <f ca="1">IFERROR(MATCH(TRUE,OFFSET(CalculationsAndCharts!$AG$33,K80,0, $C$2-K80,1),0)+K80,"")</f>
        <v>1397</v>
      </c>
      <c r="L81" s="312">
        <f ca="1">IFERROR(OFFSET(CalculationsAndCharts!$B$32, K81,0,1,1),"")</f>
        <v>39818</v>
      </c>
      <c r="M81" s="313">
        <f ca="1">IFERROR(OFFSET(CalculationsAndCharts!$D$32, K81,0,1,1),"")</f>
        <v>51.89</v>
      </c>
      <c r="N81" s="314">
        <f ca="1">IF(K81="","",IFERROR(MATCH(TRUE,OFFSET(CalculationsAndCharts!$AI$33,N80,0, $C$2-N80,1),0)+N80,""))</f>
        <v>1390</v>
      </c>
      <c r="O81" s="312">
        <f ca="1">IFERROR(OFFSET(CalculationsAndCharts!$B$32, N81,0,1,1),"")</f>
        <v>39827</v>
      </c>
      <c r="P81" s="313">
        <f ca="1">IFERROR(OFFSET(CalculationsAndCharts!$D$32, N81,0,1,1),"")</f>
        <v>48.95</v>
      </c>
      <c r="Q81" s="313">
        <f t="shared" ca="1" si="4"/>
        <v>2.9399999999999977</v>
      </c>
      <c r="R81" s="315">
        <f t="shared" ca="1" si="5"/>
        <v>-10.3</v>
      </c>
    </row>
    <row r="82" spans="2:18" x14ac:dyDescent="0.25">
      <c r="B82" s="311">
        <f ca="1">IFERROR(MATCH(TRUE,OFFSET(CalculationsAndCharts!$AD$33,B81,0, $C$2-B81,1),0)+B81,"")</f>
        <v>1429</v>
      </c>
      <c r="C82" s="312">
        <f ca="1">IFERROR(OFFSET(CalculationsAndCharts!$B$32, B82,0,1,1),"")</f>
        <v>39769</v>
      </c>
      <c r="D82" s="313">
        <f ca="1">IFERROR(OFFSET(CalculationsAndCharts!$D$32, B82,0,1,1),"")</f>
        <v>47.26</v>
      </c>
      <c r="E82" s="314">
        <f ca="1">IF(B82="","",IFERROR((MATCH(TRUE,OFFSET(CalculationsAndCharts!$AF$33,E81,0, $C$2-E81,1),0)+E81),""))</f>
        <v>1418</v>
      </c>
      <c r="F82" s="312">
        <f ca="1">IFERROR(OFFSET(CalculationsAndCharts!$B$32, E82,0,1,1),"")</f>
        <v>39785</v>
      </c>
      <c r="G82" s="313">
        <f ca="1">IFERROR(OFFSET(CalculationsAndCharts!$D$32, E82,0,1,1),"")</f>
        <v>48.12</v>
      </c>
      <c r="H82" s="313">
        <f t="shared" ca="1" si="6"/>
        <v>0.85999999999999943</v>
      </c>
      <c r="I82" s="315">
        <f t="shared" ca="1" si="7"/>
        <v>3.9700000000000024</v>
      </c>
      <c r="K82" s="311">
        <f ca="1">IFERROR(MATCH(TRUE,OFFSET(CalculationsAndCharts!$AG$33,K81,0, $C$2-K81,1),0)+K81,"")</f>
        <v>1418</v>
      </c>
      <c r="L82" s="312">
        <f ca="1">IFERROR(OFFSET(CalculationsAndCharts!$B$32, K82,0,1,1),"")</f>
        <v>39785</v>
      </c>
      <c r="M82" s="313">
        <f ca="1">IFERROR(OFFSET(CalculationsAndCharts!$D$32, K82,0,1,1),"")</f>
        <v>48.12</v>
      </c>
      <c r="N82" s="314">
        <f ca="1">IF(K82="","",IFERROR(MATCH(TRUE,OFFSET(CalculationsAndCharts!$AI$33,N81,0, $C$2-N81,1),0)+N81,""))</f>
        <v>1404</v>
      </c>
      <c r="O82" s="312">
        <f ca="1">IFERROR(OFFSET(CalculationsAndCharts!$B$32, N82,0,1,1),"")</f>
        <v>39805</v>
      </c>
      <c r="P82" s="313">
        <f ca="1">IFERROR(OFFSET(CalculationsAndCharts!$D$32, N82,0,1,1),"")</f>
        <v>49.31</v>
      </c>
      <c r="Q82" s="313">
        <f t="shared" ca="1" si="4"/>
        <v>-1.1900000000000048</v>
      </c>
      <c r="R82" s="315">
        <f t="shared" ca="1" si="5"/>
        <v>-13.239999999999998</v>
      </c>
    </row>
    <row r="83" spans="2:18" x14ac:dyDescent="0.25">
      <c r="B83" s="311">
        <f ca="1">IFERROR(MATCH(TRUE,OFFSET(CalculationsAndCharts!$AD$33,B82,0, $C$2-B82,1),0)+B82,"")</f>
        <v>1472</v>
      </c>
      <c r="C83" s="312">
        <f ca="1">IFERROR(OFFSET(CalculationsAndCharts!$B$32, B83,0,1,1),"")</f>
        <v>39708</v>
      </c>
      <c r="D83" s="313">
        <f ca="1">IFERROR(OFFSET(CalculationsAndCharts!$D$32, B83,0,1,1),"")</f>
        <v>57.91</v>
      </c>
      <c r="E83" s="314">
        <f ca="1">IF(B83="","",IFERROR((MATCH(TRUE,OFFSET(CalculationsAndCharts!$AF$33,E82,0, $C$2-E82,1),0)+E82),""))</f>
        <v>1441</v>
      </c>
      <c r="F83" s="312">
        <f ca="1">IFERROR(OFFSET(CalculationsAndCharts!$B$32, E83,0,1,1),"")</f>
        <v>39751</v>
      </c>
      <c r="G83" s="313">
        <f ca="1">IFERROR(OFFSET(CalculationsAndCharts!$D$32, E83,0,1,1),"")</f>
        <v>48.88</v>
      </c>
      <c r="H83" s="313">
        <f t="shared" ca="1" si="6"/>
        <v>-9.029999999999994</v>
      </c>
      <c r="I83" s="315">
        <f t="shared" ca="1" si="7"/>
        <v>3.110000000000003</v>
      </c>
      <c r="K83" s="311">
        <f ca="1">IFERROR(MATCH(TRUE,OFFSET(CalculationsAndCharts!$AG$33,K82,0, $C$2-K82,1),0)+K82,"")</f>
        <v>1441</v>
      </c>
      <c r="L83" s="312">
        <f ca="1">IFERROR(OFFSET(CalculationsAndCharts!$B$32, K83,0,1,1),"")</f>
        <v>39751</v>
      </c>
      <c r="M83" s="313">
        <f ca="1">IFERROR(OFFSET(CalculationsAndCharts!$D$32, K83,0,1,1),"")</f>
        <v>48.88</v>
      </c>
      <c r="N83" s="314">
        <f ca="1">IF(K83="","",IFERROR(MATCH(TRUE,OFFSET(CalculationsAndCharts!$AI$33,N82,0, $C$2-N82,1),0)+N82,""))</f>
        <v>1429</v>
      </c>
      <c r="O83" s="312">
        <f ca="1">IFERROR(OFFSET(CalculationsAndCharts!$B$32, N83,0,1,1),"")</f>
        <v>39769</v>
      </c>
      <c r="P83" s="313">
        <f ca="1">IFERROR(OFFSET(CalculationsAndCharts!$D$32, N83,0,1,1),"")</f>
        <v>47.26</v>
      </c>
      <c r="Q83" s="313">
        <f t="shared" ca="1" si="4"/>
        <v>1.6200000000000045</v>
      </c>
      <c r="R83" s="315">
        <f t="shared" ca="1" si="5"/>
        <v>-12.049999999999994</v>
      </c>
    </row>
    <row r="84" spans="2:18" x14ac:dyDescent="0.25">
      <c r="B84" s="311">
        <f ca="1">IFERROR(MATCH(TRUE,OFFSET(CalculationsAndCharts!$AD$33,B83,0, $C$2-B83,1),0)+B83,"")</f>
        <v>1487</v>
      </c>
      <c r="C84" s="312">
        <f ca="1">IFERROR(OFFSET(CalculationsAndCharts!$B$32, B84,0,1,1),"")</f>
        <v>39686</v>
      </c>
      <c r="D84" s="313">
        <f ca="1">IFERROR(OFFSET(CalculationsAndCharts!$D$32, B84,0,1,1),"")</f>
        <v>59.79</v>
      </c>
      <c r="E84" s="314">
        <f ca="1">IF(B84="","",IFERROR((MATCH(TRUE,OFFSET(CalculationsAndCharts!$AF$33,E83,0, $C$2-E83,1),0)+E83),""))</f>
        <v>1473</v>
      </c>
      <c r="F84" s="312">
        <f ca="1">IFERROR(OFFSET(CalculationsAndCharts!$B$32, E84,0,1,1),"")</f>
        <v>39707</v>
      </c>
      <c r="G84" s="313">
        <f ca="1">IFERROR(OFFSET(CalculationsAndCharts!$D$32, E84,0,1,1),"")</f>
        <v>58.31</v>
      </c>
      <c r="H84" s="313">
        <f t="shared" ca="1" si="6"/>
        <v>-1.4799999999999969</v>
      </c>
      <c r="I84" s="315">
        <f t="shared" ca="1" si="7"/>
        <v>12.139999999999997</v>
      </c>
      <c r="K84" s="311">
        <f ca="1">IFERROR(MATCH(TRUE,OFFSET(CalculationsAndCharts!$AG$33,K83,0, $C$2-K83,1),0)+K83,"")</f>
        <v>1473</v>
      </c>
      <c r="L84" s="312">
        <f ca="1">IFERROR(OFFSET(CalculationsAndCharts!$B$32, K84,0,1,1),"")</f>
        <v>39707</v>
      </c>
      <c r="M84" s="313">
        <f ca="1">IFERROR(OFFSET(CalculationsAndCharts!$D$32, K84,0,1,1),"")</f>
        <v>58.31</v>
      </c>
      <c r="N84" s="314">
        <f ca="1">IF(K84="","",IFERROR(MATCH(TRUE,OFFSET(CalculationsAndCharts!$AI$33,N83,0, $C$2-N83,1),0)+N83,""))</f>
        <v>1472</v>
      </c>
      <c r="O84" s="312">
        <f ca="1">IFERROR(OFFSET(CalculationsAndCharts!$B$32, N84,0,1,1),"")</f>
        <v>39708</v>
      </c>
      <c r="P84" s="313">
        <f ca="1">IFERROR(OFFSET(CalculationsAndCharts!$D$32, N84,0,1,1),"")</f>
        <v>57.91</v>
      </c>
      <c r="Q84" s="313">
        <f t="shared" ca="1" si="4"/>
        <v>0.40000000000000568</v>
      </c>
      <c r="R84" s="315">
        <f t="shared" ca="1" si="5"/>
        <v>-13.669999999999998</v>
      </c>
    </row>
    <row r="85" spans="2:18" x14ac:dyDescent="0.25">
      <c r="B85" s="311">
        <f ca="1">IFERROR(MATCH(TRUE,OFFSET(CalculationsAndCharts!$AD$33,B84,0, $C$2-B84,1),0)+B84,"")</f>
        <v>1515</v>
      </c>
      <c r="C85" s="312">
        <f ca="1">IFERROR(OFFSET(CalculationsAndCharts!$B$32, B85,0,1,1),"")</f>
        <v>39646</v>
      </c>
      <c r="D85" s="313">
        <f ca="1">IFERROR(OFFSET(CalculationsAndCharts!$D$32, B85,0,1,1),"")</f>
        <v>56.27</v>
      </c>
      <c r="E85" s="314">
        <f ca="1">IF(B85="","",IFERROR((MATCH(TRUE,OFFSET(CalculationsAndCharts!$AF$33,E84,0, $C$2-E84,1),0)+E84),""))</f>
        <v>1509</v>
      </c>
      <c r="F85" s="312">
        <f ca="1">IFERROR(OFFSET(CalculationsAndCharts!$B$32, E85,0,1,1),"")</f>
        <v>39654</v>
      </c>
      <c r="G85" s="313">
        <f ca="1">IFERROR(OFFSET(CalculationsAndCharts!$D$32, E85,0,1,1),"")</f>
        <v>56.75</v>
      </c>
      <c r="H85" s="313">
        <f t="shared" ca="1" si="6"/>
        <v>0.47999999999999687</v>
      </c>
      <c r="I85" s="315">
        <f t="shared" ca="1" si="7"/>
        <v>13.619999999999994</v>
      </c>
      <c r="K85" s="311">
        <f ca="1">IFERROR(MATCH(TRUE,OFFSET(CalculationsAndCharts!$AG$33,K84,0, $C$2-K84,1),0)+K84,"")</f>
        <v>1509</v>
      </c>
      <c r="L85" s="312">
        <f ca="1">IFERROR(OFFSET(CalculationsAndCharts!$B$32, K85,0,1,1),"")</f>
        <v>39654</v>
      </c>
      <c r="M85" s="313">
        <f ca="1">IFERROR(OFFSET(CalculationsAndCharts!$D$32, K85,0,1,1),"")</f>
        <v>56.75</v>
      </c>
      <c r="N85" s="314">
        <f ca="1">IF(K85="","",IFERROR(MATCH(TRUE,OFFSET(CalculationsAndCharts!$AI$33,N84,0, $C$2-N84,1),0)+N84,""))</f>
        <v>1487</v>
      </c>
      <c r="O85" s="312">
        <f ca="1">IFERROR(OFFSET(CalculationsAndCharts!$B$32, N85,0,1,1),"")</f>
        <v>39686</v>
      </c>
      <c r="P85" s="313">
        <f ca="1">IFERROR(OFFSET(CalculationsAndCharts!$D$32, N85,0,1,1),"")</f>
        <v>59.79</v>
      </c>
      <c r="Q85" s="313">
        <f t="shared" ca="1" si="4"/>
        <v>-3.0399999999999991</v>
      </c>
      <c r="R85" s="315">
        <f t="shared" ca="1" si="5"/>
        <v>-14.070000000000004</v>
      </c>
    </row>
    <row r="86" spans="2:18" x14ac:dyDescent="0.25">
      <c r="B86" s="311">
        <f ca="1">IFERROR(MATCH(TRUE,OFFSET(CalculationsAndCharts!$AD$33,B85,0, $C$2-B85,1),0)+B85,"")</f>
        <v>1527</v>
      </c>
      <c r="C86" s="312">
        <f ca="1">IFERROR(OFFSET(CalculationsAndCharts!$B$32, B86,0,1,1),"")</f>
        <v>39629</v>
      </c>
      <c r="D86" s="313">
        <f ca="1">IFERROR(OFFSET(CalculationsAndCharts!$D$32, B86,0,1,1),"")</f>
        <v>56</v>
      </c>
      <c r="E86" s="314">
        <f ca="1">IF(B86="","",IFERROR((MATCH(TRUE,OFFSET(CalculationsAndCharts!$AF$33,E85,0, $C$2-E85,1),0)+E85),""))</f>
        <v>1520</v>
      </c>
      <c r="F86" s="312">
        <f ca="1">IFERROR(OFFSET(CalculationsAndCharts!$B$32, E86,0,1,1),"")</f>
        <v>39639</v>
      </c>
      <c r="G86" s="313">
        <f ca="1">IFERROR(OFFSET(CalculationsAndCharts!$D$32, E86,0,1,1),"")</f>
        <v>56.58</v>
      </c>
      <c r="H86" s="313">
        <f t="shared" ca="1" si="6"/>
        <v>0.57999999999999829</v>
      </c>
      <c r="I86" s="315">
        <f t="shared" ca="1" si="7"/>
        <v>13.139999999999997</v>
      </c>
      <c r="K86" s="311">
        <f ca="1">IFERROR(MATCH(TRUE,OFFSET(CalculationsAndCharts!$AG$33,K85,0, $C$2-K85,1),0)+K85,"")</f>
        <v>1520</v>
      </c>
      <c r="L86" s="312">
        <f ca="1">IFERROR(OFFSET(CalculationsAndCharts!$B$32, K86,0,1,1),"")</f>
        <v>39639</v>
      </c>
      <c r="M86" s="313">
        <f ca="1">IFERROR(OFFSET(CalculationsAndCharts!$D$32, K86,0,1,1),"")</f>
        <v>56.58</v>
      </c>
      <c r="N86" s="314">
        <f ca="1">IF(K86="","",IFERROR(MATCH(TRUE,OFFSET(CalculationsAndCharts!$AI$33,N85,0, $C$2-N85,1),0)+N85,""))</f>
        <v>1515</v>
      </c>
      <c r="O86" s="312">
        <f ca="1">IFERROR(OFFSET(CalculationsAndCharts!$B$32, N86,0,1,1),"")</f>
        <v>39646</v>
      </c>
      <c r="P86" s="313">
        <f ca="1">IFERROR(OFFSET(CalculationsAndCharts!$D$32, N86,0,1,1),"")</f>
        <v>56.27</v>
      </c>
      <c r="Q86" s="313">
        <f t="shared" ca="1" si="4"/>
        <v>0.30999999999999517</v>
      </c>
      <c r="R86" s="315">
        <f t="shared" ca="1" si="5"/>
        <v>-11.030000000000005</v>
      </c>
    </row>
    <row r="87" spans="2:18" x14ac:dyDescent="0.25">
      <c r="B87" s="311">
        <f ca="1">IFERROR(MATCH(TRUE,OFFSET(CalculationsAndCharts!$AD$33,B86,0, $C$2-B86,1),0)+B86,"")</f>
        <v>1552</v>
      </c>
      <c r="C87" s="312">
        <f ca="1">IFERROR(OFFSET(CalculationsAndCharts!$B$32, B87,0,1,1),"")</f>
        <v>39591</v>
      </c>
      <c r="D87" s="313">
        <f ca="1">IFERROR(OFFSET(CalculationsAndCharts!$D$32, B87,0,1,1),"")</f>
        <v>62.6</v>
      </c>
      <c r="E87" s="314">
        <f ca="1">IF(B87="","",IFERROR((MATCH(TRUE,OFFSET(CalculationsAndCharts!$AF$33,E86,0, $C$2-E86,1),0)+E86),""))</f>
        <v>1529</v>
      </c>
      <c r="F87" s="312">
        <f ca="1">IFERROR(OFFSET(CalculationsAndCharts!$B$32, E87,0,1,1),"")</f>
        <v>39625</v>
      </c>
      <c r="G87" s="313">
        <f ca="1">IFERROR(OFFSET(CalculationsAndCharts!$D$32, E87,0,1,1),"")</f>
        <v>57.75</v>
      </c>
      <c r="H87" s="313">
        <f t="shared" ca="1" si="6"/>
        <v>-4.8500000000000014</v>
      </c>
      <c r="I87" s="315">
        <f t="shared" ca="1" si="7"/>
        <v>12.559999999999999</v>
      </c>
      <c r="K87" s="311">
        <f ca="1">IFERROR(MATCH(TRUE,OFFSET(CalculationsAndCharts!$AG$33,K86,0, $C$2-K86,1),0)+K86,"")</f>
        <v>1529</v>
      </c>
      <c r="L87" s="312">
        <f ca="1">IFERROR(OFFSET(CalculationsAndCharts!$B$32, K87,0,1,1),"")</f>
        <v>39625</v>
      </c>
      <c r="M87" s="313">
        <f ca="1">IFERROR(OFFSET(CalculationsAndCharts!$D$32, K87,0,1,1),"")</f>
        <v>57.75</v>
      </c>
      <c r="N87" s="314">
        <f ca="1">IF(K87="","",IFERROR(MATCH(TRUE,OFFSET(CalculationsAndCharts!$AI$33,N86,0, $C$2-N86,1),0)+N86,""))</f>
        <v>1527</v>
      </c>
      <c r="O87" s="312">
        <f ca="1">IFERROR(OFFSET(CalculationsAndCharts!$B$32, N87,0,1,1),"")</f>
        <v>39629</v>
      </c>
      <c r="P87" s="313">
        <f ca="1">IFERROR(OFFSET(CalculationsAndCharts!$D$32, N87,0,1,1),"")</f>
        <v>56</v>
      </c>
      <c r="Q87" s="313">
        <f t="shared" ca="1" si="4"/>
        <v>1.75</v>
      </c>
      <c r="R87" s="315">
        <f t="shared" ca="1" si="5"/>
        <v>-11.34</v>
      </c>
    </row>
    <row r="88" spans="2:18" x14ac:dyDescent="0.25">
      <c r="B88" s="311">
        <f ca="1">IFERROR(MATCH(TRUE,OFFSET(CalculationsAndCharts!$AD$33,B87,0, $C$2-B87,1),0)+B87,"")</f>
        <v>1570</v>
      </c>
      <c r="C88" s="312">
        <f ca="1">IFERROR(OFFSET(CalculationsAndCharts!$B$32, B88,0,1,1),"")</f>
        <v>39567</v>
      </c>
      <c r="D88" s="313">
        <f ca="1">IFERROR(OFFSET(CalculationsAndCharts!$D$32, B88,0,1,1),"")</f>
        <v>65.25</v>
      </c>
      <c r="E88" s="314">
        <f ca="1">IF(B88="","",IFERROR((MATCH(TRUE,OFFSET(CalculationsAndCharts!$AF$33,E87,0, $C$2-E87,1),0)+E87),""))</f>
        <v>1557</v>
      </c>
      <c r="F88" s="312">
        <f ca="1">IFERROR(OFFSET(CalculationsAndCharts!$B$32, E88,0,1,1),"")</f>
        <v>39584</v>
      </c>
      <c r="G88" s="313">
        <f ca="1">IFERROR(OFFSET(CalculationsAndCharts!$D$32, E88,0,1,1),"")</f>
        <v>66.069999999999993</v>
      </c>
      <c r="H88" s="313">
        <f t="shared" ca="1" si="6"/>
        <v>0.81999999999999318</v>
      </c>
      <c r="I88" s="315">
        <f t="shared" ca="1" si="7"/>
        <v>17.41</v>
      </c>
      <c r="K88" s="311">
        <f ca="1">IFERROR(MATCH(TRUE,OFFSET(CalculationsAndCharts!$AG$33,K87,0, $C$2-K87,1),0)+K87,"")</f>
        <v>1557</v>
      </c>
      <c r="L88" s="312">
        <f ca="1">IFERROR(OFFSET(CalculationsAndCharts!$B$32, K88,0,1,1),"")</f>
        <v>39584</v>
      </c>
      <c r="M88" s="313">
        <f ca="1">IFERROR(OFFSET(CalculationsAndCharts!$D$32, K88,0,1,1),"")</f>
        <v>66.069999999999993</v>
      </c>
      <c r="N88" s="314">
        <f ca="1">IF(K88="","",IFERROR(MATCH(TRUE,OFFSET(CalculationsAndCharts!$AI$33,N87,0, $C$2-N87,1),0)+N87,""))</f>
        <v>1552</v>
      </c>
      <c r="O88" s="312">
        <f ca="1">IFERROR(OFFSET(CalculationsAndCharts!$B$32, N88,0,1,1),"")</f>
        <v>39591</v>
      </c>
      <c r="P88" s="313">
        <f ca="1">IFERROR(OFFSET(CalculationsAndCharts!$D$32, N88,0,1,1),"")</f>
        <v>62.6</v>
      </c>
      <c r="Q88" s="313">
        <f t="shared" ca="1" si="4"/>
        <v>3.4699999999999918</v>
      </c>
      <c r="R88" s="315">
        <f t="shared" ca="1" si="5"/>
        <v>-13.09</v>
      </c>
    </row>
    <row r="89" spans="2:18" x14ac:dyDescent="0.25">
      <c r="B89" s="311">
        <f ca="1">IFERROR(MATCH(TRUE,OFFSET(CalculationsAndCharts!$AD$33,B88,0, $C$2-B88,1),0)+B88,"")</f>
        <v>1579</v>
      </c>
      <c r="C89" s="312">
        <f ca="1">IFERROR(OFFSET(CalculationsAndCharts!$B$32, B89,0,1,1),"")</f>
        <v>39554</v>
      </c>
      <c r="D89" s="313">
        <f ca="1">IFERROR(OFFSET(CalculationsAndCharts!$D$32, B89,0,1,1),"")</f>
        <v>64.650000000000006</v>
      </c>
      <c r="E89" s="314">
        <f ca="1">IF(B89="","",IFERROR((MATCH(TRUE,OFFSET(CalculationsAndCharts!$AF$33,E88,0, $C$2-E88,1),0)+E88),""))</f>
        <v>1574</v>
      </c>
      <c r="F89" s="312">
        <f ca="1">IFERROR(OFFSET(CalculationsAndCharts!$B$32, E89,0,1,1),"")</f>
        <v>39561</v>
      </c>
      <c r="G89" s="313">
        <f ca="1">IFERROR(OFFSET(CalculationsAndCharts!$D$32, E89,0,1,1),"")</f>
        <v>65.739999999999995</v>
      </c>
      <c r="H89" s="313">
        <f t="shared" ca="1" si="6"/>
        <v>1.0899999999999892</v>
      </c>
      <c r="I89" s="315">
        <f t="shared" ca="1" si="7"/>
        <v>16.590000000000007</v>
      </c>
      <c r="K89" s="311">
        <f ca="1">IFERROR(MATCH(TRUE,OFFSET(CalculationsAndCharts!$AG$33,K88,0, $C$2-K88,1),0)+K88,"")</f>
        <v>1574</v>
      </c>
      <c r="L89" s="312">
        <f ca="1">IFERROR(OFFSET(CalculationsAndCharts!$B$32, K89,0,1,1),"")</f>
        <v>39561</v>
      </c>
      <c r="M89" s="313">
        <f ca="1">IFERROR(OFFSET(CalculationsAndCharts!$D$32, K89,0,1,1),"")</f>
        <v>65.739999999999995</v>
      </c>
      <c r="N89" s="314">
        <f ca="1">IF(K89="","",IFERROR(MATCH(TRUE,OFFSET(CalculationsAndCharts!$AI$33,N88,0, $C$2-N88,1),0)+N88,""))</f>
        <v>1570</v>
      </c>
      <c r="O89" s="312">
        <f ca="1">IFERROR(OFFSET(CalculationsAndCharts!$B$32, N89,0,1,1),"")</f>
        <v>39567</v>
      </c>
      <c r="P89" s="313">
        <f ca="1">IFERROR(OFFSET(CalculationsAndCharts!$D$32, N89,0,1,1),"")</f>
        <v>65.25</v>
      </c>
      <c r="Q89" s="313">
        <f t="shared" ca="1" si="4"/>
        <v>0.48999999999999488</v>
      </c>
      <c r="R89" s="315">
        <f t="shared" ca="1" si="5"/>
        <v>-16.559999999999992</v>
      </c>
    </row>
    <row r="90" spans="2:18" x14ac:dyDescent="0.25">
      <c r="B90" s="311">
        <f ca="1">IFERROR(MATCH(TRUE,OFFSET(CalculationsAndCharts!$AD$33,B89,0, $C$2-B89,1),0)+B89,"")</f>
        <v>1609</v>
      </c>
      <c r="C90" s="312">
        <f ca="1">IFERROR(OFFSET(CalculationsAndCharts!$B$32, B90,0,1,1),"")</f>
        <v>39511</v>
      </c>
      <c r="D90" s="313">
        <f ca="1">IFERROR(OFFSET(CalculationsAndCharts!$D$32, B90,0,1,1),"")</f>
        <v>65.02</v>
      </c>
      <c r="E90" s="314">
        <f ca="1">IF(B90="","",IFERROR((MATCH(TRUE,OFFSET(CalculationsAndCharts!$AF$33,E89,0, $C$2-E89,1),0)+E89),""))</f>
        <v>1594</v>
      </c>
      <c r="F90" s="312">
        <f ca="1">IFERROR(OFFSET(CalculationsAndCharts!$B$32, E90,0,1,1),"")</f>
        <v>39533</v>
      </c>
      <c r="G90" s="313">
        <f ca="1">IFERROR(OFFSET(CalculationsAndCharts!$D$32, E90,0,1,1),"")</f>
        <v>64.78</v>
      </c>
      <c r="H90" s="313">
        <f t="shared" ca="1" si="6"/>
        <v>-0.23999999999999488</v>
      </c>
      <c r="I90" s="315">
        <f t="shared" ca="1" si="7"/>
        <v>15.500000000000018</v>
      </c>
      <c r="K90" s="311">
        <f ca="1">IFERROR(MATCH(TRUE,OFFSET(CalculationsAndCharts!$AG$33,K89,0, $C$2-K89,1),0)+K89,"")</f>
        <v>1594</v>
      </c>
      <c r="L90" s="312">
        <f ca="1">IFERROR(OFFSET(CalculationsAndCharts!$B$32, K90,0,1,1),"")</f>
        <v>39533</v>
      </c>
      <c r="M90" s="313">
        <f ca="1">IFERROR(OFFSET(CalculationsAndCharts!$D$32, K90,0,1,1),"")</f>
        <v>64.78</v>
      </c>
      <c r="N90" s="314">
        <f ca="1">IF(K90="","",IFERROR(MATCH(TRUE,OFFSET(CalculationsAndCharts!$AI$33,N89,0, $C$2-N89,1),0)+N89,""))</f>
        <v>1579</v>
      </c>
      <c r="O90" s="312">
        <f ca="1">IFERROR(OFFSET(CalculationsAndCharts!$B$32, N90,0,1,1),"")</f>
        <v>39554</v>
      </c>
      <c r="P90" s="313">
        <f ca="1">IFERROR(OFFSET(CalculationsAndCharts!$D$32, N90,0,1,1),"")</f>
        <v>64.650000000000006</v>
      </c>
      <c r="Q90" s="313">
        <f t="shared" ca="1" si="4"/>
        <v>0.12999999999999545</v>
      </c>
      <c r="R90" s="315">
        <f t="shared" ca="1" si="5"/>
        <v>-17.049999999999986</v>
      </c>
    </row>
    <row r="91" spans="2:18" x14ac:dyDescent="0.25">
      <c r="B91" s="311">
        <f ca="1">IFERROR(MATCH(TRUE,OFFSET(CalculationsAndCharts!$AD$33,B90,0, $C$2-B90,1),0)+B90,"")</f>
        <v>1616</v>
      </c>
      <c r="C91" s="312">
        <f ca="1">IFERROR(OFFSET(CalculationsAndCharts!$B$32, B91,0,1,1),"")</f>
        <v>39500</v>
      </c>
      <c r="D91" s="313">
        <f ca="1">IFERROR(OFFSET(CalculationsAndCharts!$D$32, B91,0,1,1),"")</f>
        <v>65.25</v>
      </c>
      <c r="E91" s="314">
        <f ca="1">IF(B91="","",IFERROR((MATCH(TRUE,OFFSET(CalculationsAndCharts!$AF$33,E90,0, $C$2-E90,1),0)+E90),""))</f>
        <v>1612</v>
      </c>
      <c r="F91" s="312">
        <f ca="1">IFERROR(OFFSET(CalculationsAndCharts!$B$32, E91,0,1,1),"")</f>
        <v>39506</v>
      </c>
      <c r="G91" s="313">
        <f ca="1">IFERROR(OFFSET(CalculationsAndCharts!$D$32, E91,0,1,1),"")</f>
        <v>66.430000000000007</v>
      </c>
      <c r="H91" s="313">
        <f t="shared" ca="1" si="6"/>
        <v>1.1800000000000068</v>
      </c>
      <c r="I91" s="315">
        <f t="shared" ca="1" si="7"/>
        <v>15.740000000000013</v>
      </c>
      <c r="K91" s="311">
        <f ca="1">IFERROR(MATCH(TRUE,OFFSET(CalculationsAndCharts!$AG$33,K90,0, $C$2-K90,1),0)+K90,"")</f>
        <v>1612</v>
      </c>
      <c r="L91" s="312">
        <f ca="1">IFERROR(OFFSET(CalculationsAndCharts!$B$32, K91,0,1,1),"")</f>
        <v>39506</v>
      </c>
      <c r="M91" s="313">
        <f ca="1">IFERROR(OFFSET(CalculationsAndCharts!$D$32, K91,0,1,1),"")</f>
        <v>66.430000000000007</v>
      </c>
      <c r="N91" s="314">
        <f ca="1">IF(K91="","",IFERROR(MATCH(TRUE,OFFSET(CalculationsAndCharts!$AI$33,N90,0, $C$2-N90,1),0)+N90,""))</f>
        <v>1609</v>
      </c>
      <c r="O91" s="312">
        <f ca="1">IFERROR(OFFSET(CalculationsAndCharts!$B$32, N91,0,1,1),"")</f>
        <v>39511</v>
      </c>
      <c r="P91" s="313">
        <f ca="1">IFERROR(OFFSET(CalculationsAndCharts!$D$32, N91,0,1,1),"")</f>
        <v>65.02</v>
      </c>
      <c r="Q91" s="313">
        <f t="shared" ca="1" si="4"/>
        <v>1.4100000000000108</v>
      </c>
      <c r="R91" s="315">
        <f t="shared" ca="1" si="5"/>
        <v>-17.179999999999982</v>
      </c>
    </row>
    <row r="92" spans="2:18" x14ac:dyDescent="0.25">
      <c r="B92" s="311">
        <f ca="1">IFERROR(MATCH(TRUE,OFFSET(CalculationsAndCharts!$AD$33,B91,0, $C$2-B91,1),0)+B91,"")</f>
        <v>1636</v>
      </c>
      <c r="C92" s="312">
        <f ca="1">IFERROR(OFFSET(CalculationsAndCharts!$B$32, B92,0,1,1),"")</f>
        <v>39471</v>
      </c>
      <c r="D92" s="313">
        <f ca="1">IFERROR(OFFSET(CalculationsAndCharts!$D$32, B92,0,1,1),"")</f>
        <v>60.92</v>
      </c>
      <c r="E92" s="314">
        <f ca="1">IF(B92="","",IFERROR((MATCH(TRUE,OFFSET(CalculationsAndCharts!$AF$33,E91,0, $C$2-E91,1),0)+E91),""))</f>
        <v>1634</v>
      </c>
      <c r="F92" s="312">
        <f ca="1">IFERROR(OFFSET(CalculationsAndCharts!$B$32, E92,0,1,1),"")</f>
        <v>39475</v>
      </c>
      <c r="G92" s="313">
        <f ca="1">IFERROR(OFFSET(CalculationsAndCharts!$D$32, E92,0,1,1),"")</f>
        <v>62.85</v>
      </c>
      <c r="H92" s="313">
        <f t="shared" ca="1" si="6"/>
        <v>1.9299999999999997</v>
      </c>
      <c r="I92" s="315">
        <f t="shared" ca="1" si="7"/>
        <v>14.560000000000006</v>
      </c>
      <c r="K92" s="311">
        <f ca="1">IFERROR(MATCH(TRUE,OFFSET(CalculationsAndCharts!$AG$33,K91,0, $C$2-K91,1),0)+K91,"")</f>
        <v>1634</v>
      </c>
      <c r="L92" s="312">
        <f ca="1">IFERROR(OFFSET(CalculationsAndCharts!$B$32, K92,0,1,1),"")</f>
        <v>39475</v>
      </c>
      <c r="M92" s="313">
        <f ca="1">IFERROR(OFFSET(CalculationsAndCharts!$D$32, K92,0,1,1),"")</f>
        <v>62.85</v>
      </c>
      <c r="N92" s="314">
        <f ca="1">IF(K92="","",IFERROR(MATCH(TRUE,OFFSET(CalculationsAndCharts!$AI$33,N91,0, $C$2-N91,1),0)+N91,""))</f>
        <v>1616</v>
      </c>
      <c r="O92" s="312">
        <f ca="1">IFERROR(OFFSET(CalculationsAndCharts!$B$32, N92,0,1,1),"")</f>
        <v>39500</v>
      </c>
      <c r="P92" s="313">
        <f ca="1">IFERROR(OFFSET(CalculationsAndCharts!$D$32, N92,0,1,1),"")</f>
        <v>65.25</v>
      </c>
      <c r="Q92" s="313">
        <f t="shared" ca="1" si="4"/>
        <v>-2.3999999999999986</v>
      </c>
      <c r="R92" s="315">
        <f t="shared" ca="1" si="5"/>
        <v>-18.589999999999993</v>
      </c>
    </row>
    <row r="93" spans="2:18" x14ac:dyDescent="0.25">
      <c r="B93" s="311">
        <f ca="1">IFERROR(MATCH(TRUE,OFFSET(CalculationsAndCharts!$AD$33,B92,0, $C$2-B92,1),0)+B92,"")</f>
        <v>1652</v>
      </c>
      <c r="C93" s="312">
        <f ca="1">IFERROR(OFFSET(CalculationsAndCharts!$B$32, B93,0,1,1),"")</f>
        <v>39447</v>
      </c>
      <c r="D93" s="313">
        <f ca="1">IFERROR(OFFSET(CalculationsAndCharts!$D$32, B93,0,1,1),"")</f>
        <v>61.43</v>
      </c>
      <c r="E93" s="314">
        <f ca="1">IF(B93="","",IFERROR((MATCH(TRUE,OFFSET(CalculationsAndCharts!$AF$33,E92,0, $C$2-E92,1),0)+E92),""))</f>
        <v>1641</v>
      </c>
      <c r="F93" s="312">
        <f ca="1">IFERROR(OFFSET(CalculationsAndCharts!$B$32, E93,0,1,1),"")</f>
        <v>39463</v>
      </c>
      <c r="G93" s="313">
        <f ca="1">IFERROR(OFFSET(CalculationsAndCharts!$D$32, E93,0,1,1),"")</f>
        <v>61.78</v>
      </c>
      <c r="H93" s="313">
        <f t="shared" ca="1" si="6"/>
        <v>0.35000000000000142</v>
      </c>
      <c r="I93" s="315">
        <f t="shared" ca="1" si="7"/>
        <v>12.630000000000006</v>
      </c>
      <c r="K93" s="311">
        <f ca="1">IFERROR(MATCH(TRUE,OFFSET(CalculationsAndCharts!$AG$33,K92,0, $C$2-K92,1),0)+K92,"")</f>
        <v>1641</v>
      </c>
      <c r="L93" s="312">
        <f ca="1">IFERROR(OFFSET(CalculationsAndCharts!$B$32, K93,0,1,1),"")</f>
        <v>39463</v>
      </c>
      <c r="M93" s="313">
        <f ca="1">IFERROR(OFFSET(CalculationsAndCharts!$D$32, K93,0,1,1),"")</f>
        <v>61.78</v>
      </c>
      <c r="N93" s="314">
        <f ca="1">IF(K93="","",IFERROR(MATCH(TRUE,OFFSET(CalculationsAndCharts!$AI$33,N92,0, $C$2-N92,1),0)+N92,""))</f>
        <v>1636</v>
      </c>
      <c r="O93" s="312">
        <f ca="1">IFERROR(OFFSET(CalculationsAndCharts!$B$32, N93,0,1,1),"")</f>
        <v>39471</v>
      </c>
      <c r="P93" s="313">
        <f ca="1">IFERROR(OFFSET(CalculationsAndCharts!$D$32, N93,0,1,1),"")</f>
        <v>60.92</v>
      </c>
      <c r="Q93" s="313">
        <f t="shared" ca="1" si="4"/>
        <v>0.85999999999999943</v>
      </c>
      <c r="R93" s="315">
        <f t="shared" ca="1" si="5"/>
        <v>-16.189999999999994</v>
      </c>
    </row>
    <row r="94" spans="2:18" x14ac:dyDescent="0.25">
      <c r="B94" s="311">
        <f ca="1">IFERROR(MATCH(TRUE,OFFSET(CalculationsAndCharts!$AD$33,B93,0, $C$2-B93,1),0)+B93,"")</f>
        <v>1660</v>
      </c>
      <c r="C94" s="312">
        <f ca="1">IFERROR(OFFSET(CalculationsAndCharts!$B$32, B94,0,1,1),"")</f>
        <v>39434</v>
      </c>
      <c r="D94" s="313">
        <f ca="1">IFERROR(OFFSET(CalculationsAndCharts!$D$32, B94,0,1,1),"")</f>
        <v>61.43</v>
      </c>
      <c r="E94" s="314">
        <f ca="1">IF(B94="","",IFERROR((MATCH(TRUE,OFFSET(CalculationsAndCharts!$AF$33,E93,0, $C$2-E93,1),0)+E93),""))</f>
        <v>1653</v>
      </c>
      <c r="F94" s="312">
        <f ca="1">IFERROR(OFFSET(CalculationsAndCharts!$B$32, E94,0,1,1),"")</f>
        <v>39444</v>
      </c>
      <c r="G94" s="313">
        <f ca="1">IFERROR(OFFSET(CalculationsAndCharts!$D$32, E94,0,1,1),"")</f>
        <v>62.06</v>
      </c>
      <c r="H94" s="313">
        <f t="shared" ca="1" si="6"/>
        <v>0.63000000000000256</v>
      </c>
      <c r="I94" s="315">
        <f t="shared" ca="1" si="7"/>
        <v>12.280000000000005</v>
      </c>
      <c r="K94" s="311">
        <f ca="1">IFERROR(MATCH(TRUE,OFFSET(CalculationsAndCharts!$AG$33,K93,0, $C$2-K93,1),0)+K93,"")</f>
        <v>1653</v>
      </c>
      <c r="L94" s="312">
        <f ca="1">IFERROR(OFFSET(CalculationsAndCharts!$B$32, K94,0,1,1),"")</f>
        <v>39444</v>
      </c>
      <c r="M94" s="313">
        <f ca="1">IFERROR(OFFSET(CalculationsAndCharts!$D$32, K94,0,1,1),"")</f>
        <v>62.06</v>
      </c>
      <c r="N94" s="314">
        <f ca="1">IF(K94="","",IFERROR(MATCH(TRUE,OFFSET(CalculationsAndCharts!$AI$33,N93,0, $C$2-N93,1),0)+N93,""))</f>
        <v>1652</v>
      </c>
      <c r="O94" s="312">
        <f ca="1">IFERROR(OFFSET(CalculationsAndCharts!$B$32, N94,0,1,1),"")</f>
        <v>39447</v>
      </c>
      <c r="P94" s="313">
        <f ca="1">IFERROR(OFFSET(CalculationsAndCharts!$D$32, N94,0,1,1),"")</f>
        <v>61.43</v>
      </c>
      <c r="Q94" s="313">
        <f t="shared" ca="1" si="4"/>
        <v>0.63000000000000256</v>
      </c>
      <c r="R94" s="315">
        <f t="shared" ca="1" si="5"/>
        <v>-17.049999999999994</v>
      </c>
    </row>
    <row r="95" spans="2:18" x14ac:dyDescent="0.25">
      <c r="B95" s="311">
        <f ca="1">IFERROR(MATCH(TRUE,OFFSET(CalculationsAndCharts!$AD$33,B94,0, $C$2-B94,1),0)+B94,"")</f>
        <v>1694</v>
      </c>
      <c r="C95" s="312">
        <f ca="1">IFERROR(OFFSET(CalculationsAndCharts!$B$32, B95,0,1,1),"")</f>
        <v>39385</v>
      </c>
      <c r="D95" s="313">
        <f ca="1">IFERROR(OFFSET(CalculationsAndCharts!$D$32, B95,0,1,1),"")</f>
        <v>63.6</v>
      </c>
      <c r="E95" s="314">
        <f ca="1">IF(B95="","",IFERROR((MATCH(TRUE,OFFSET(CalculationsAndCharts!$AF$33,E94,0, $C$2-E94,1),0)+E94),""))</f>
        <v>1671</v>
      </c>
      <c r="F95" s="312">
        <f ca="1">IFERROR(OFFSET(CalculationsAndCharts!$B$32, E95,0,1,1),"")</f>
        <v>39419</v>
      </c>
      <c r="G95" s="313">
        <f ca="1">IFERROR(OFFSET(CalculationsAndCharts!$D$32, E95,0,1,1),"")</f>
        <v>61.5</v>
      </c>
      <c r="H95" s="313">
        <f t="shared" ca="1" si="6"/>
        <v>-2.1000000000000014</v>
      </c>
      <c r="I95" s="315">
        <f t="shared" ca="1" si="7"/>
        <v>11.650000000000002</v>
      </c>
      <c r="K95" s="311">
        <f ca="1">IFERROR(MATCH(TRUE,OFFSET(CalculationsAndCharts!$AG$33,K94,0, $C$2-K94,1),0)+K94,"")</f>
        <v>1671</v>
      </c>
      <c r="L95" s="312">
        <f ca="1">IFERROR(OFFSET(CalculationsAndCharts!$B$32, K95,0,1,1),"")</f>
        <v>39419</v>
      </c>
      <c r="M95" s="313">
        <f ca="1">IFERROR(OFFSET(CalculationsAndCharts!$D$32, K95,0,1,1),"")</f>
        <v>61.5</v>
      </c>
      <c r="N95" s="314">
        <f ca="1">IF(K95="","",IFERROR(MATCH(TRUE,OFFSET(CalculationsAndCharts!$AI$33,N94,0, $C$2-N94,1),0)+N94,""))</f>
        <v>1660</v>
      </c>
      <c r="O95" s="312">
        <f ca="1">IFERROR(OFFSET(CalculationsAndCharts!$B$32, N95,0,1,1),"")</f>
        <v>39434</v>
      </c>
      <c r="P95" s="313">
        <f ca="1">IFERROR(OFFSET(CalculationsAndCharts!$D$32, N95,0,1,1),"")</f>
        <v>61.43</v>
      </c>
      <c r="Q95" s="313">
        <f t="shared" ca="1" si="4"/>
        <v>7.0000000000000284E-2</v>
      </c>
      <c r="R95" s="315">
        <f t="shared" ca="1" si="5"/>
        <v>-17.679999999999996</v>
      </c>
    </row>
    <row r="96" spans="2:18" x14ac:dyDescent="0.25">
      <c r="B96" s="311">
        <f ca="1">IFERROR(MATCH(TRUE,OFFSET(CalculationsAndCharts!$AD$33,B95,0, $C$2-B95,1),0)+B95,"")</f>
        <v>1699</v>
      </c>
      <c r="C96" s="312">
        <f ca="1">IFERROR(OFFSET(CalculationsAndCharts!$B$32, B96,0,1,1),"")</f>
        <v>39378</v>
      </c>
      <c r="D96" s="313">
        <f ca="1">IFERROR(OFFSET(CalculationsAndCharts!$D$32, B96,0,1,1),"")</f>
        <v>64.25</v>
      </c>
      <c r="E96" s="314">
        <f ca="1">IF(B96="","",IFERROR((MATCH(TRUE,OFFSET(CalculationsAndCharts!$AF$33,E95,0, $C$2-E95,1),0)+E95),""))</f>
        <v>1695</v>
      </c>
      <c r="F96" s="312">
        <f ca="1">IFERROR(OFFSET(CalculationsAndCharts!$B$32, E96,0,1,1),"")</f>
        <v>39384</v>
      </c>
      <c r="G96" s="313">
        <f ca="1">IFERROR(OFFSET(CalculationsAndCharts!$D$32, E96,0,1,1),"")</f>
        <v>64.02</v>
      </c>
      <c r="H96" s="313">
        <f t="shared" ca="1" si="6"/>
        <v>-0.23000000000000398</v>
      </c>
      <c r="I96" s="315">
        <f t="shared" ca="1" si="7"/>
        <v>13.750000000000004</v>
      </c>
      <c r="K96" s="311">
        <f ca="1">IFERROR(MATCH(TRUE,OFFSET(CalculationsAndCharts!$AG$33,K95,0, $C$2-K95,1),0)+K95,"")</f>
        <v>1695</v>
      </c>
      <c r="L96" s="312">
        <f ca="1">IFERROR(OFFSET(CalculationsAndCharts!$B$32, K96,0,1,1),"")</f>
        <v>39384</v>
      </c>
      <c r="M96" s="313">
        <f ca="1">IFERROR(OFFSET(CalculationsAndCharts!$D$32, K96,0,1,1),"")</f>
        <v>64.02</v>
      </c>
      <c r="N96" s="314">
        <f ca="1">IF(K96="","",IFERROR(MATCH(TRUE,OFFSET(CalculationsAndCharts!$AI$33,N95,0, $C$2-N95,1),0)+N95,""))</f>
        <v>1694</v>
      </c>
      <c r="O96" s="312">
        <f ca="1">IFERROR(OFFSET(CalculationsAndCharts!$B$32, N96,0,1,1),"")</f>
        <v>39385</v>
      </c>
      <c r="P96" s="313">
        <f ca="1">IFERROR(OFFSET(CalculationsAndCharts!$D$32, N96,0,1,1),"")</f>
        <v>63.6</v>
      </c>
      <c r="Q96" s="313">
        <f t="shared" ca="1" si="4"/>
        <v>0.4199999999999946</v>
      </c>
      <c r="R96" s="315">
        <f t="shared" ca="1" si="5"/>
        <v>-17.749999999999996</v>
      </c>
    </row>
    <row r="97" spans="2:18" x14ac:dyDescent="0.25">
      <c r="B97" s="311">
        <f ca="1">IFERROR(MATCH(TRUE,OFFSET(CalculationsAndCharts!$AD$33,B96,0, $C$2-B96,1),0)+B96,"")</f>
        <v>1749</v>
      </c>
      <c r="C97" s="312">
        <f ca="1">IFERROR(OFFSET(CalculationsAndCharts!$B$32, B97,0,1,1),"")</f>
        <v>39307</v>
      </c>
      <c r="D97" s="313">
        <f ca="1">IFERROR(OFFSET(CalculationsAndCharts!$D$32, B97,0,1,1),"")</f>
        <v>55.51</v>
      </c>
      <c r="E97" s="314">
        <f ca="1">IF(B97="","",IFERROR((MATCH(TRUE,OFFSET(CalculationsAndCharts!$AF$33,E96,0, $C$2-E96,1),0)+E96),""))</f>
        <v>1741</v>
      </c>
      <c r="F97" s="312">
        <f ca="1">IFERROR(OFFSET(CalculationsAndCharts!$B$32, E97,0,1,1),"")</f>
        <v>39317</v>
      </c>
      <c r="G97" s="313">
        <f ca="1">IFERROR(OFFSET(CalculationsAndCharts!$D$32, E97,0,1,1),"")</f>
        <v>58.09</v>
      </c>
      <c r="H97" s="313">
        <f t="shared" ca="1" si="6"/>
        <v>2.5800000000000054</v>
      </c>
      <c r="I97" s="315">
        <f t="shared" ca="1" si="7"/>
        <v>13.980000000000008</v>
      </c>
      <c r="K97" s="311">
        <f ca="1">IFERROR(MATCH(TRUE,OFFSET(CalculationsAndCharts!$AG$33,K96,0, $C$2-K96,1),0)+K96,"")</f>
        <v>1741</v>
      </c>
      <c r="L97" s="312">
        <f ca="1">IFERROR(OFFSET(CalculationsAndCharts!$B$32, K97,0,1,1),"")</f>
        <v>39317</v>
      </c>
      <c r="M97" s="313">
        <f ca="1">IFERROR(OFFSET(CalculationsAndCharts!$D$32, K97,0,1,1),"")</f>
        <v>58.09</v>
      </c>
      <c r="N97" s="314">
        <f ca="1">IF(K97="","",IFERROR(MATCH(TRUE,OFFSET(CalculationsAndCharts!$AI$33,N96,0, $C$2-N96,1),0)+N96,""))</f>
        <v>1699</v>
      </c>
      <c r="O97" s="312">
        <f ca="1">IFERROR(OFFSET(CalculationsAndCharts!$B$32, N97,0,1,1),"")</f>
        <v>39378</v>
      </c>
      <c r="P97" s="313">
        <f ca="1">IFERROR(OFFSET(CalculationsAndCharts!$D$32, N97,0,1,1),"")</f>
        <v>64.25</v>
      </c>
      <c r="Q97" s="313">
        <f t="shared" ca="1" si="4"/>
        <v>-6.1599999999999966</v>
      </c>
      <c r="R97" s="315">
        <f t="shared" ca="1" si="5"/>
        <v>-18.169999999999991</v>
      </c>
    </row>
    <row r="98" spans="2:18" x14ac:dyDescent="0.25">
      <c r="B98" s="311">
        <f ca="1">IFERROR(MATCH(TRUE,OFFSET(CalculationsAndCharts!$AD$33,B97,0, $C$2-B97,1),0)+B97,"")</f>
        <v>1786</v>
      </c>
      <c r="C98" s="312">
        <f ca="1">IFERROR(OFFSET(CalculationsAndCharts!$B$32, B98,0,1,1),"")</f>
        <v>39253</v>
      </c>
      <c r="D98" s="313">
        <f ca="1">IFERROR(OFFSET(CalculationsAndCharts!$D$32, B98,0,1,1),"")</f>
        <v>56.33</v>
      </c>
      <c r="E98" s="314">
        <f ca="1">IF(B98="","",IFERROR((MATCH(TRUE,OFFSET(CalculationsAndCharts!$AF$33,E97,0, $C$2-E97,1),0)+E97),""))</f>
        <v>1766</v>
      </c>
      <c r="F98" s="312">
        <f ca="1">IFERROR(OFFSET(CalculationsAndCharts!$B$32, E98,0,1,1),"")</f>
        <v>39282</v>
      </c>
      <c r="G98" s="313">
        <f ca="1">IFERROR(OFFSET(CalculationsAndCharts!$D$32, E98,0,1,1),"")</f>
        <v>54.6</v>
      </c>
      <c r="H98" s="313">
        <f t="shared" ca="1" si="6"/>
        <v>-1.7299999999999969</v>
      </c>
      <c r="I98" s="315">
        <f t="shared" ca="1" si="7"/>
        <v>11.400000000000002</v>
      </c>
      <c r="K98" s="311">
        <f ca="1">IFERROR(MATCH(TRUE,OFFSET(CalculationsAndCharts!$AG$33,K97,0, $C$2-K97,1),0)+K97,"")</f>
        <v>1766</v>
      </c>
      <c r="L98" s="312">
        <f ca="1">IFERROR(OFFSET(CalculationsAndCharts!$B$32, K98,0,1,1),"")</f>
        <v>39282</v>
      </c>
      <c r="M98" s="313">
        <f ca="1">IFERROR(OFFSET(CalculationsAndCharts!$D$32, K98,0,1,1),"")</f>
        <v>54.6</v>
      </c>
      <c r="N98" s="314">
        <f ca="1">IF(K98="","",IFERROR(MATCH(TRUE,OFFSET(CalculationsAndCharts!$AI$33,N97,0, $C$2-N97,1),0)+N97,""))</f>
        <v>1749</v>
      </c>
      <c r="O98" s="312">
        <f ca="1">IFERROR(OFFSET(CalculationsAndCharts!$B$32, N98,0,1,1),"")</f>
        <v>39307</v>
      </c>
      <c r="P98" s="313">
        <f ca="1">IFERROR(OFFSET(CalculationsAndCharts!$D$32, N98,0,1,1),"")</f>
        <v>55.51</v>
      </c>
      <c r="Q98" s="313">
        <f t="shared" ca="1" si="4"/>
        <v>-0.90999999999999659</v>
      </c>
      <c r="R98" s="315">
        <f t="shared" ca="1" si="5"/>
        <v>-12.009999999999994</v>
      </c>
    </row>
    <row r="99" spans="2:18" x14ac:dyDescent="0.25">
      <c r="B99" s="311">
        <f ca="1">IFERROR(MATCH(TRUE,OFFSET(CalculationsAndCharts!$AD$33,B98,0, $C$2-B98,1),0)+B98,"")</f>
        <v>1809</v>
      </c>
      <c r="C99" s="312">
        <f ca="1">IFERROR(OFFSET(CalculationsAndCharts!$B$32, B99,0,1,1),"")</f>
        <v>39219</v>
      </c>
      <c r="D99" s="313">
        <f ca="1">IFERROR(OFFSET(CalculationsAndCharts!$D$32, B99,0,1,1),"")</f>
        <v>54.37</v>
      </c>
      <c r="E99" s="314">
        <f ca="1">IF(B99="","",IFERROR((MATCH(TRUE,OFFSET(CalculationsAndCharts!$AF$33,E98,0, $C$2-E98,1),0)+E98),""))</f>
        <v>1808</v>
      </c>
      <c r="F99" s="312">
        <f ca="1">IFERROR(OFFSET(CalculationsAndCharts!$B$32, E99,0,1,1),"")</f>
        <v>39220</v>
      </c>
      <c r="G99" s="313">
        <f ca="1">IFERROR(OFFSET(CalculationsAndCharts!$D$32, E99,0,1,1),"")</f>
        <v>54.59</v>
      </c>
      <c r="H99" s="313">
        <f t="shared" ca="1" si="6"/>
        <v>0.22000000000000597</v>
      </c>
      <c r="I99" s="315">
        <f t="shared" ca="1" si="7"/>
        <v>13.129999999999999</v>
      </c>
      <c r="K99" s="311">
        <f ca="1">IFERROR(MATCH(TRUE,OFFSET(CalculationsAndCharts!$AG$33,K98,0, $C$2-K98,1),0)+K98,"")</f>
        <v>1808</v>
      </c>
      <c r="L99" s="312">
        <f ca="1">IFERROR(OFFSET(CalculationsAndCharts!$B$32, K99,0,1,1),"")</f>
        <v>39220</v>
      </c>
      <c r="M99" s="313">
        <f ca="1">IFERROR(OFFSET(CalculationsAndCharts!$D$32, K99,0,1,1),"")</f>
        <v>54.59</v>
      </c>
      <c r="N99" s="314">
        <f ca="1">IF(K99="","",IFERROR(MATCH(TRUE,OFFSET(CalculationsAndCharts!$AI$33,N98,0, $C$2-N98,1),0)+N98,""))</f>
        <v>1786</v>
      </c>
      <c r="O99" s="312">
        <f ca="1">IFERROR(OFFSET(CalculationsAndCharts!$B$32, N99,0,1,1),"")</f>
        <v>39253</v>
      </c>
      <c r="P99" s="313">
        <f ca="1">IFERROR(OFFSET(CalculationsAndCharts!$D$32, N99,0,1,1),"")</f>
        <v>56.33</v>
      </c>
      <c r="Q99" s="313">
        <f t="shared" ca="1" si="4"/>
        <v>-1.7399999999999949</v>
      </c>
      <c r="R99" s="315">
        <f t="shared" ca="1" si="5"/>
        <v>-11.099999999999998</v>
      </c>
    </row>
    <row r="100" spans="2:18" x14ac:dyDescent="0.25">
      <c r="B100" s="311">
        <f ca="1">IFERROR(MATCH(TRUE,OFFSET(CalculationsAndCharts!$AD$33,B99,0, $C$2-B99,1),0)+B99,"")</f>
        <v>1822</v>
      </c>
      <c r="C100" s="312">
        <f ca="1">IFERROR(OFFSET(CalculationsAndCharts!$B$32, B100,0,1,1),"")</f>
        <v>39202</v>
      </c>
      <c r="D100" s="313">
        <f ca="1">IFERROR(OFFSET(CalculationsAndCharts!$D$32, B100,0,1,1),"")</f>
        <v>54.05</v>
      </c>
      <c r="E100" s="314">
        <f ca="1">IF(B100="","",IFERROR((MATCH(TRUE,OFFSET(CalculationsAndCharts!$AF$33,E99,0, $C$2-E99,1),0)+E99),""))</f>
        <v>1814</v>
      </c>
      <c r="F100" s="312">
        <f ca="1">IFERROR(OFFSET(CalculationsAndCharts!$B$32, E100,0,1,1),"")</f>
        <v>39212</v>
      </c>
      <c r="G100" s="313">
        <f ca="1">IFERROR(OFFSET(CalculationsAndCharts!$D$32, E100,0,1,1),"")</f>
        <v>54.8</v>
      </c>
      <c r="H100" s="313">
        <f t="shared" ca="1" si="6"/>
        <v>0.75</v>
      </c>
      <c r="I100" s="315">
        <f t="shared" ca="1" si="7"/>
        <v>12.909999999999993</v>
      </c>
      <c r="K100" s="311">
        <f ca="1">IFERROR(MATCH(TRUE,OFFSET(CalculationsAndCharts!$AG$33,K99,0, $C$2-K99,1),0)+K99,"")</f>
        <v>1814</v>
      </c>
      <c r="L100" s="312">
        <f ca="1">IFERROR(OFFSET(CalculationsAndCharts!$B$32, K100,0,1,1),"")</f>
        <v>39212</v>
      </c>
      <c r="M100" s="313">
        <f ca="1">IFERROR(OFFSET(CalculationsAndCharts!$D$32, K100,0,1,1),"")</f>
        <v>54.8</v>
      </c>
      <c r="N100" s="314">
        <f ca="1">IF(K100="","",IFERROR(MATCH(TRUE,OFFSET(CalculationsAndCharts!$AI$33,N99,0, $C$2-N99,1),0)+N99,""))</f>
        <v>1809</v>
      </c>
      <c r="O100" s="312">
        <f ca="1">IFERROR(OFFSET(CalculationsAndCharts!$B$32, N100,0,1,1),"")</f>
        <v>39219</v>
      </c>
      <c r="P100" s="313">
        <f ca="1">IFERROR(OFFSET(CalculationsAndCharts!$D$32, N100,0,1,1),"")</f>
        <v>54.37</v>
      </c>
      <c r="Q100" s="313">
        <f t="shared" ca="1" si="4"/>
        <v>0.42999999999999972</v>
      </c>
      <c r="R100" s="315">
        <f t="shared" ca="1" si="5"/>
        <v>-9.360000000000003</v>
      </c>
    </row>
    <row r="101" spans="2:18" x14ac:dyDescent="0.25">
      <c r="B101" s="311">
        <f ca="1">IFERROR(MATCH(TRUE,OFFSET(CalculationsAndCharts!$AD$33,B100,0, $C$2-B100,1),0)+B100,"")</f>
        <v>1843</v>
      </c>
      <c r="C101" s="312">
        <f ca="1">IFERROR(OFFSET(CalculationsAndCharts!$B$32, B101,0,1,1),"")</f>
        <v>39170</v>
      </c>
      <c r="D101" s="313">
        <f ca="1">IFERROR(OFFSET(CalculationsAndCharts!$D$32, B101,0,1,1),"")</f>
        <v>52.7</v>
      </c>
      <c r="E101" s="314">
        <f ca="1">IF(B101="","",IFERROR((MATCH(TRUE,OFFSET(CalculationsAndCharts!$AF$33,E100,0, $C$2-E100,1),0)+E100),""))</f>
        <v>1838</v>
      </c>
      <c r="F101" s="312">
        <f ca="1">IFERROR(OFFSET(CalculationsAndCharts!$B$32, E101,0,1,1),"")</f>
        <v>39177</v>
      </c>
      <c r="G101" s="313">
        <f ca="1">IFERROR(OFFSET(CalculationsAndCharts!$D$32, E101,0,1,1),"")</f>
        <v>53.75</v>
      </c>
      <c r="H101" s="313">
        <f t="shared" ca="1" si="6"/>
        <v>1.0499999999999972</v>
      </c>
      <c r="I101" s="315">
        <f t="shared" ca="1" si="7"/>
        <v>12.159999999999993</v>
      </c>
      <c r="K101" s="311">
        <f ca="1">IFERROR(MATCH(TRUE,OFFSET(CalculationsAndCharts!$AG$33,K100,0, $C$2-K100,1),0)+K100,"")</f>
        <v>1838</v>
      </c>
      <c r="L101" s="312">
        <f ca="1">IFERROR(OFFSET(CalculationsAndCharts!$B$32, K101,0,1,1),"")</f>
        <v>39177</v>
      </c>
      <c r="M101" s="313">
        <f ca="1">IFERROR(OFFSET(CalculationsAndCharts!$D$32, K101,0,1,1),"")</f>
        <v>53.75</v>
      </c>
      <c r="N101" s="314">
        <f ca="1">IF(K101="","",IFERROR(MATCH(TRUE,OFFSET(CalculationsAndCharts!$AI$33,N100,0, $C$2-N100,1),0)+N100,""))</f>
        <v>1822</v>
      </c>
      <c r="O101" s="312">
        <f ca="1">IFERROR(OFFSET(CalculationsAndCharts!$B$32, N101,0,1,1),"")</f>
        <v>39202</v>
      </c>
      <c r="P101" s="313">
        <f ca="1">IFERROR(OFFSET(CalculationsAndCharts!$D$32, N101,0,1,1),"")</f>
        <v>54.05</v>
      </c>
      <c r="Q101" s="313">
        <f t="shared" ca="1" si="4"/>
        <v>-0.29999999999999716</v>
      </c>
      <c r="R101" s="315">
        <f t="shared" ca="1" si="5"/>
        <v>-9.7900000000000027</v>
      </c>
    </row>
    <row r="102" spans="2:18" x14ac:dyDescent="0.25">
      <c r="B102" s="311">
        <f ca="1">IFERROR(MATCH(TRUE,OFFSET(CalculationsAndCharts!$AD$33,B101,0, $C$2-B101,1),0)+B101,"")</f>
        <v>1865</v>
      </c>
      <c r="C102" s="312">
        <f ca="1">IFERROR(OFFSET(CalculationsAndCharts!$B$32, B102,0,1,1),"")</f>
        <v>39140</v>
      </c>
      <c r="D102" s="313">
        <f ca="1">IFERROR(OFFSET(CalculationsAndCharts!$D$32, B102,0,1,1),"")</f>
        <v>54.05</v>
      </c>
      <c r="E102" s="314">
        <f ca="1">IF(B102="","",IFERROR((MATCH(TRUE,OFFSET(CalculationsAndCharts!$AF$33,E101,0, $C$2-E101,1),0)+E101),""))</f>
        <v>1849</v>
      </c>
      <c r="F102" s="312">
        <f ca="1">IFERROR(OFFSET(CalculationsAndCharts!$B$32, E102,0,1,1),"")</f>
        <v>39162</v>
      </c>
      <c r="G102" s="313">
        <f ca="1">IFERROR(OFFSET(CalculationsAndCharts!$D$32, E102,0,1,1),"")</f>
        <v>53.17</v>
      </c>
      <c r="H102" s="313">
        <f t="shared" ca="1" si="6"/>
        <v>-0.87999999999999545</v>
      </c>
      <c r="I102" s="315">
        <f t="shared" ca="1" si="7"/>
        <v>11.109999999999996</v>
      </c>
      <c r="K102" s="311">
        <f ca="1">IFERROR(MATCH(TRUE,OFFSET(CalculationsAndCharts!$AG$33,K101,0, $C$2-K101,1),0)+K101,"")</f>
        <v>1849</v>
      </c>
      <c r="L102" s="312">
        <f ca="1">IFERROR(OFFSET(CalculationsAndCharts!$B$32, K102,0,1,1),"")</f>
        <v>39162</v>
      </c>
      <c r="M102" s="313">
        <f ca="1">IFERROR(OFFSET(CalculationsAndCharts!$D$32, K102,0,1,1),"")</f>
        <v>53.17</v>
      </c>
      <c r="N102" s="314">
        <f ca="1">IF(K102="","",IFERROR(MATCH(TRUE,OFFSET(CalculationsAndCharts!$AI$33,N101,0, $C$2-N101,1),0)+N101,""))</f>
        <v>1843</v>
      </c>
      <c r="O102" s="312">
        <f ca="1">IFERROR(OFFSET(CalculationsAndCharts!$B$32, N102,0,1,1),"")</f>
        <v>39170</v>
      </c>
      <c r="P102" s="313">
        <f ca="1">IFERROR(OFFSET(CalculationsAndCharts!$D$32, N102,0,1,1),"")</f>
        <v>52.7</v>
      </c>
      <c r="Q102" s="313">
        <f t="shared" ca="1" si="4"/>
        <v>0.46999999999999886</v>
      </c>
      <c r="R102" s="315">
        <f t="shared" ca="1" si="5"/>
        <v>-9.4900000000000055</v>
      </c>
    </row>
    <row r="103" spans="2:18" x14ac:dyDescent="0.25">
      <c r="B103" s="311">
        <f ca="1">IFERROR(MATCH(TRUE,OFFSET(CalculationsAndCharts!$AD$33,B102,0, $C$2-B102,1),0)+B102,"")</f>
        <v>1883</v>
      </c>
      <c r="C103" s="312">
        <f ca="1">IFERROR(OFFSET(CalculationsAndCharts!$B$32, B103,0,1,1),"")</f>
        <v>39113</v>
      </c>
      <c r="D103" s="313">
        <f ca="1">IFERROR(OFFSET(CalculationsAndCharts!$D$32, B103,0,1,1),"")</f>
        <v>51.51</v>
      </c>
      <c r="E103" s="314">
        <f ca="1">IF(B103="","",IFERROR((MATCH(TRUE,OFFSET(CalculationsAndCharts!$AF$33,E102,0, $C$2-E102,1),0)+E102),""))</f>
        <v>1880</v>
      </c>
      <c r="F103" s="312">
        <f ca="1">IFERROR(OFFSET(CalculationsAndCharts!$B$32, E103,0,1,1),"")</f>
        <v>39118</v>
      </c>
      <c r="G103" s="313">
        <f ca="1">IFERROR(OFFSET(CalculationsAndCharts!$D$32, E103,0,1,1),"")</f>
        <v>54.64</v>
      </c>
      <c r="H103" s="313">
        <f t="shared" ca="1" si="6"/>
        <v>3.1300000000000026</v>
      </c>
      <c r="I103" s="315">
        <f t="shared" ca="1" si="7"/>
        <v>11.989999999999991</v>
      </c>
      <c r="K103" s="311">
        <f ca="1">IFERROR(MATCH(TRUE,OFFSET(CalculationsAndCharts!$AG$33,K102,0, $C$2-K102,1),0)+K102,"")</f>
        <v>1880</v>
      </c>
      <c r="L103" s="312">
        <f ca="1">IFERROR(OFFSET(CalculationsAndCharts!$B$32, K103,0,1,1),"")</f>
        <v>39118</v>
      </c>
      <c r="M103" s="313">
        <f ca="1">IFERROR(OFFSET(CalculationsAndCharts!$D$32, K103,0,1,1),"")</f>
        <v>54.64</v>
      </c>
      <c r="N103" s="314">
        <f ca="1">IF(K103="","",IFERROR(MATCH(TRUE,OFFSET(CalculationsAndCharts!$AI$33,N102,0, $C$2-N102,1),0)+N102,""))</f>
        <v>1865</v>
      </c>
      <c r="O103" s="312">
        <f ca="1">IFERROR(OFFSET(CalculationsAndCharts!$B$32, N103,0,1,1),"")</f>
        <v>39140</v>
      </c>
      <c r="P103" s="313">
        <f ca="1">IFERROR(OFFSET(CalculationsAndCharts!$D$32, N103,0,1,1),"")</f>
        <v>54.05</v>
      </c>
      <c r="Q103" s="313">
        <f t="shared" ca="1" si="4"/>
        <v>0.59000000000000341</v>
      </c>
      <c r="R103" s="315">
        <f t="shared" ca="1" si="5"/>
        <v>-9.9600000000000044</v>
      </c>
    </row>
    <row r="104" spans="2:18" x14ac:dyDescent="0.25">
      <c r="B104" s="311">
        <f ca="1">IFERROR(MATCH(TRUE,OFFSET(CalculationsAndCharts!$AD$33,B103,0, $C$2-B103,1),0)+B103,"")</f>
        <v>1901</v>
      </c>
      <c r="C104" s="312">
        <f ca="1">IFERROR(OFFSET(CalculationsAndCharts!$B$32, B104,0,1,1),"")</f>
        <v>39086</v>
      </c>
      <c r="D104" s="313">
        <f ca="1">IFERROR(OFFSET(CalculationsAndCharts!$D$32, B104,0,1,1),"")</f>
        <v>52.05</v>
      </c>
      <c r="E104" s="314">
        <f ca="1">IF(B104="","",IFERROR((MATCH(TRUE,OFFSET(CalculationsAndCharts!$AF$33,E103,0, $C$2-E103,1),0)+E103),""))</f>
        <v>1889</v>
      </c>
      <c r="F104" s="312">
        <f ca="1">IFERROR(OFFSET(CalculationsAndCharts!$B$32, E104,0,1,1),"")</f>
        <v>39105</v>
      </c>
      <c r="G104" s="313">
        <f ca="1">IFERROR(OFFSET(CalculationsAndCharts!$D$32, E104,0,1,1),"")</f>
        <v>51.96</v>
      </c>
      <c r="H104" s="313">
        <f t="shared" ca="1" si="6"/>
        <v>-8.9999999999996305E-2</v>
      </c>
      <c r="I104" s="315">
        <f t="shared" ca="1" si="7"/>
        <v>8.8599999999999888</v>
      </c>
      <c r="K104" s="311">
        <f ca="1">IFERROR(MATCH(TRUE,OFFSET(CalculationsAndCharts!$AG$33,K103,0, $C$2-K103,1),0)+K103,"")</f>
        <v>1889</v>
      </c>
      <c r="L104" s="312">
        <f ca="1">IFERROR(OFFSET(CalculationsAndCharts!$B$32, K104,0,1,1),"")</f>
        <v>39105</v>
      </c>
      <c r="M104" s="313">
        <f ca="1">IFERROR(OFFSET(CalculationsAndCharts!$D$32, K104,0,1,1),"")</f>
        <v>51.96</v>
      </c>
      <c r="N104" s="314">
        <f ca="1">IF(K104="","",IFERROR(MATCH(TRUE,OFFSET(CalculationsAndCharts!$AI$33,N103,0, $C$2-N103,1),0)+N103,""))</f>
        <v>1883</v>
      </c>
      <c r="O104" s="312">
        <f ca="1">IFERROR(OFFSET(CalculationsAndCharts!$B$32, N104,0,1,1),"")</f>
        <v>39113</v>
      </c>
      <c r="P104" s="313">
        <f ca="1">IFERROR(OFFSET(CalculationsAndCharts!$D$32, N104,0,1,1),"")</f>
        <v>51.51</v>
      </c>
      <c r="Q104" s="313">
        <f t="shared" ca="1" si="4"/>
        <v>0.45000000000000284</v>
      </c>
      <c r="R104" s="315">
        <f t="shared" ca="1" si="5"/>
        <v>-10.550000000000008</v>
      </c>
    </row>
    <row r="105" spans="2:18" x14ac:dyDescent="0.25">
      <c r="B105" s="311">
        <f ca="1">IFERROR(MATCH(TRUE,OFFSET(CalculationsAndCharts!$AD$33,B104,0, $C$2-B104,1),0)+B104,"")</f>
        <v>1946</v>
      </c>
      <c r="C105" s="312">
        <f ca="1">IFERROR(OFFSET(CalculationsAndCharts!$B$32, B105,0,1,1),"")</f>
        <v>39017</v>
      </c>
      <c r="D105" s="313">
        <f ca="1">IFERROR(OFFSET(CalculationsAndCharts!$D$32, B105,0,1,1),"")</f>
        <v>48.64</v>
      </c>
      <c r="E105" s="314">
        <f ca="1">IF(B105="","",IFERROR((MATCH(TRUE,OFFSET(CalculationsAndCharts!$AF$33,E104,0, $C$2-E104,1),0)+E104),""))</f>
        <v>1932</v>
      </c>
      <c r="F105" s="312">
        <f ca="1">IFERROR(OFFSET(CalculationsAndCharts!$B$32, E105,0,1,1),"")</f>
        <v>39037</v>
      </c>
      <c r="G105" s="313">
        <f ca="1">IFERROR(OFFSET(CalculationsAndCharts!$D$32, E105,0,1,1),"")</f>
        <v>50.42</v>
      </c>
      <c r="H105" s="313">
        <f t="shared" ca="1" si="6"/>
        <v>1.7800000000000011</v>
      </c>
      <c r="I105" s="315">
        <f t="shared" ca="1" si="7"/>
        <v>8.9499999999999851</v>
      </c>
      <c r="K105" s="311">
        <f ca="1">IFERROR(MATCH(TRUE,OFFSET(CalculationsAndCharts!$AG$33,K104,0, $C$2-K104,1),0)+K104,"")</f>
        <v>1932</v>
      </c>
      <c r="L105" s="312">
        <f ca="1">IFERROR(OFFSET(CalculationsAndCharts!$B$32, K105,0,1,1),"")</f>
        <v>39037</v>
      </c>
      <c r="M105" s="313">
        <f ca="1">IFERROR(OFFSET(CalculationsAndCharts!$D$32, K105,0,1,1),"")</f>
        <v>50.42</v>
      </c>
      <c r="N105" s="314">
        <f ca="1">IF(K105="","",IFERROR(MATCH(TRUE,OFFSET(CalculationsAndCharts!$AI$33,N104,0, $C$2-N104,1),0)+N104,""))</f>
        <v>1901</v>
      </c>
      <c r="O105" s="312">
        <f ca="1">IFERROR(OFFSET(CalculationsAndCharts!$B$32, N105,0,1,1),"")</f>
        <v>39086</v>
      </c>
      <c r="P105" s="313">
        <f ca="1">IFERROR(OFFSET(CalculationsAndCharts!$D$32, N105,0,1,1),"")</f>
        <v>52.05</v>
      </c>
      <c r="Q105" s="313">
        <f t="shared" ca="1" si="4"/>
        <v>-1.6299999999999955</v>
      </c>
      <c r="R105" s="315">
        <f t="shared" ca="1" si="5"/>
        <v>-11.000000000000011</v>
      </c>
    </row>
    <row r="106" spans="2:18" x14ac:dyDescent="0.25">
      <c r="B106" s="311">
        <f ca="1">IFERROR(MATCH(TRUE,OFFSET(CalculationsAndCharts!$AD$33,B105,0, $C$2-B105,1),0)+B105,"")</f>
        <v>1976</v>
      </c>
      <c r="C106" s="312">
        <f ca="1">IFERROR(OFFSET(CalculationsAndCharts!$B$32, B106,0,1,1),"")</f>
        <v>38975</v>
      </c>
      <c r="D106" s="313">
        <f ca="1">IFERROR(OFFSET(CalculationsAndCharts!$D$32, B106,0,1,1),"")</f>
        <v>47.06</v>
      </c>
      <c r="E106" s="314">
        <f ca="1">IF(B106="","",IFERROR((MATCH(TRUE,OFFSET(CalculationsAndCharts!$AF$33,E105,0, $C$2-E105,1),0)+E105),""))</f>
        <v>1968</v>
      </c>
      <c r="F106" s="312">
        <f ca="1">IFERROR(OFFSET(CalculationsAndCharts!$B$32, E106,0,1,1),"")</f>
        <v>38987</v>
      </c>
      <c r="G106" s="313">
        <f ca="1">IFERROR(OFFSET(CalculationsAndCharts!$D$32, E106,0,1,1),"")</f>
        <v>47.7</v>
      </c>
      <c r="H106" s="313">
        <f t="shared" ca="1" si="6"/>
        <v>0.64000000000000057</v>
      </c>
      <c r="I106" s="315">
        <f t="shared" ca="1" si="7"/>
        <v>7.1699999999999839</v>
      </c>
      <c r="K106" s="311">
        <f ca="1">IFERROR(MATCH(TRUE,OFFSET(CalculationsAndCharts!$AG$33,K105,0, $C$2-K105,1),0)+K105,"")</f>
        <v>1968</v>
      </c>
      <c r="L106" s="312">
        <f ca="1">IFERROR(OFFSET(CalculationsAndCharts!$B$32, K106,0,1,1),"")</f>
        <v>38987</v>
      </c>
      <c r="M106" s="313">
        <f ca="1">IFERROR(OFFSET(CalculationsAndCharts!$D$32, K106,0,1,1),"")</f>
        <v>47.7</v>
      </c>
      <c r="N106" s="314">
        <f ca="1">IF(K106="","",IFERROR(MATCH(TRUE,OFFSET(CalculationsAndCharts!$AI$33,N105,0, $C$2-N105,1),0)+N105,""))</f>
        <v>1946</v>
      </c>
      <c r="O106" s="312">
        <f ca="1">IFERROR(OFFSET(CalculationsAndCharts!$B$32, N106,0,1,1),"")</f>
        <v>39017</v>
      </c>
      <c r="P106" s="313">
        <f ca="1">IFERROR(OFFSET(CalculationsAndCharts!$D$32, N106,0,1,1),"")</f>
        <v>48.64</v>
      </c>
      <c r="Q106" s="313">
        <f t="shared" ca="1" si="4"/>
        <v>-0.93999999999999773</v>
      </c>
      <c r="R106" s="315">
        <f t="shared" ca="1" si="5"/>
        <v>-9.3700000000000152</v>
      </c>
    </row>
    <row r="107" spans="2:18" x14ac:dyDescent="0.25">
      <c r="B107" s="311">
        <f ca="1">IFERROR(MATCH(TRUE,OFFSET(CalculationsAndCharts!$AD$33,B106,0, $C$2-B106,1),0)+B106,"")</f>
        <v>2004</v>
      </c>
      <c r="C107" s="312">
        <f ca="1">IFERROR(OFFSET(CalculationsAndCharts!$B$32, B107,0,1,1),"")</f>
        <v>38936</v>
      </c>
      <c r="D107" s="313">
        <f ca="1">IFERROR(OFFSET(CalculationsAndCharts!$D$32, B107,0,1,1),"")</f>
        <v>44.92</v>
      </c>
      <c r="E107" s="314">
        <f ca="1">IF(B107="","",IFERROR((MATCH(TRUE,OFFSET(CalculationsAndCharts!$AF$33,E106,0, $C$2-E106,1),0)+E106),""))</f>
        <v>1997</v>
      </c>
      <c r="F107" s="312">
        <f ca="1">IFERROR(OFFSET(CalculationsAndCharts!$B$32, E107,0,1,1),"")</f>
        <v>38945</v>
      </c>
      <c r="G107" s="313">
        <f ca="1">IFERROR(OFFSET(CalculationsAndCharts!$D$32, E107,0,1,1),"")</f>
        <v>46.5</v>
      </c>
      <c r="H107" s="313">
        <f t="shared" ca="1" si="6"/>
        <v>1.5799999999999983</v>
      </c>
      <c r="I107" s="315">
        <f t="shared" ca="1" si="7"/>
        <v>6.5299999999999834</v>
      </c>
      <c r="K107" s="311">
        <f ca="1">IFERROR(MATCH(TRUE,OFFSET(CalculationsAndCharts!$AG$33,K106,0, $C$2-K106,1),0)+K106,"")</f>
        <v>1997</v>
      </c>
      <c r="L107" s="312">
        <f ca="1">IFERROR(OFFSET(CalculationsAndCharts!$B$32, K107,0,1,1),"")</f>
        <v>38945</v>
      </c>
      <c r="M107" s="313">
        <f ca="1">IFERROR(OFFSET(CalculationsAndCharts!$D$32, K107,0,1,1),"")</f>
        <v>46.5</v>
      </c>
      <c r="N107" s="314">
        <f ca="1">IF(K107="","",IFERROR(MATCH(TRUE,OFFSET(CalculationsAndCharts!$AI$33,N106,0, $C$2-N106,1),0)+N106,""))</f>
        <v>1976</v>
      </c>
      <c r="O107" s="312">
        <f ca="1">IFERROR(OFFSET(CalculationsAndCharts!$B$32, N107,0,1,1),"")</f>
        <v>38975</v>
      </c>
      <c r="P107" s="313">
        <f ca="1">IFERROR(OFFSET(CalculationsAndCharts!$D$32, N107,0,1,1),"")</f>
        <v>47.06</v>
      </c>
      <c r="Q107" s="313">
        <f t="shared" ca="1" si="4"/>
        <v>-0.56000000000000227</v>
      </c>
      <c r="R107" s="315">
        <f t="shared" ca="1" si="5"/>
        <v>-8.4300000000000175</v>
      </c>
    </row>
    <row r="108" spans="2:18" x14ac:dyDescent="0.25">
      <c r="B108" s="311">
        <f ca="1">IFERROR(MATCH(TRUE,OFFSET(CalculationsAndCharts!$AD$33,B107,0, $C$2-B107,1),0)+B107,"")</f>
        <v>2018</v>
      </c>
      <c r="C108" s="312">
        <f ca="1">IFERROR(OFFSET(CalculationsAndCharts!$B$32, B108,0,1,1),"")</f>
        <v>38916</v>
      </c>
      <c r="D108" s="313">
        <f ca="1">IFERROR(OFFSET(CalculationsAndCharts!$D$32, B108,0,1,1),"")</f>
        <v>43.4</v>
      </c>
      <c r="E108" s="314">
        <f ca="1">IF(B108="","",IFERROR((MATCH(TRUE,OFFSET(CalculationsAndCharts!$AF$33,E107,0, $C$2-E107,1),0)+E107),""))</f>
        <v>2014</v>
      </c>
      <c r="F108" s="312">
        <f ca="1">IFERROR(OFFSET(CalculationsAndCharts!$B$32, E108,0,1,1),"")</f>
        <v>38922</v>
      </c>
      <c r="G108" s="313">
        <f ca="1">IFERROR(OFFSET(CalculationsAndCharts!$D$32, E108,0,1,1),"")</f>
        <v>44.96</v>
      </c>
      <c r="H108" s="313">
        <f t="shared" ca="1" si="6"/>
        <v>1.5600000000000023</v>
      </c>
      <c r="I108" s="315">
        <f t="shared" ca="1" si="7"/>
        <v>4.9499999999999851</v>
      </c>
      <c r="K108" s="311">
        <f ca="1">IFERROR(MATCH(TRUE,OFFSET(CalculationsAndCharts!$AG$33,K107,0, $C$2-K107,1),0)+K107,"")</f>
        <v>2014</v>
      </c>
      <c r="L108" s="312">
        <f ca="1">IFERROR(OFFSET(CalculationsAndCharts!$B$32, K108,0,1,1),"")</f>
        <v>38922</v>
      </c>
      <c r="M108" s="313">
        <f ca="1">IFERROR(OFFSET(CalculationsAndCharts!$D$32, K108,0,1,1),"")</f>
        <v>44.96</v>
      </c>
      <c r="N108" s="314">
        <f ca="1">IF(K108="","",IFERROR(MATCH(TRUE,OFFSET(CalculationsAndCharts!$AI$33,N107,0, $C$2-N107,1),0)+N107,""))</f>
        <v>2004</v>
      </c>
      <c r="O108" s="312">
        <f ca="1">IFERROR(OFFSET(CalculationsAndCharts!$B$32, N108,0,1,1),"")</f>
        <v>38936</v>
      </c>
      <c r="P108" s="313">
        <f ca="1">IFERROR(OFFSET(CalculationsAndCharts!$D$32, N108,0,1,1),"")</f>
        <v>44.92</v>
      </c>
      <c r="Q108" s="313">
        <f t="shared" ca="1" si="4"/>
        <v>3.9999999999999147E-2</v>
      </c>
      <c r="R108" s="315">
        <f t="shared" ca="1" si="5"/>
        <v>-7.8700000000000152</v>
      </c>
    </row>
    <row r="109" spans="2:18" x14ac:dyDescent="0.25">
      <c r="B109" s="311">
        <f ca="1">IFERROR(MATCH(TRUE,OFFSET(CalculationsAndCharts!$AD$33,B108,0, $C$2-B108,1),0)+B108,"")</f>
        <v>2045</v>
      </c>
      <c r="C109" s="312">
        <f ca="1">IFERROR(OFFSET(CalculationsAndCharts!$B$32, B109,0,1,1),"")</f>
        <v>38876</v>
      </c>
      <c r="D109" s="313">
        <f ca="1">IFERROR(OFFSET(CalculationsAndCharts!$D$32, B109,0,1,1),"")</f>
        <v>44.24</v>
      </c>
      <c r="E109" s="314">
        <f ca="1">IF(B109="","",IFERROR((MATCH(TRUE,OFFSET(CalculationsAndCharts!$AF$33,E108,0, $C$2-E108,1),0)+E108),""))</f>
        <v>2035</v>
      </c>
      <c r="F109" s="312">
        <f ca="1">IFERROR(OFFSET(CalculationsAndCharts!$B$32, E109,0,1,1),"")</f>
        <v>38890</v>
      </c>
      <c r="G109" s="313">
        <f ca="1">IFERROR(OFFSET(CalculationsAndCharts!$D$32, E109,0,1,1),"")</f>
        <v>44.67</v>
      </c>
      <c r="H109" s="313">
        <f t="shared" ca="1" si="6"/>
        <v>0.42999999999999972</v>
      </c>
      <c r="I109" s="315">
        <f t="shared" ca="1" si="7"/>
        <v>3.3899999999999828</v>
      </c>
      <c r="K109" s="311">
        <f ca="1">IFERROR(MATCH(TRUE,OFFSET(CalculationsAndCharts!$AG$33,K108,0, $C$2-K108,1),0)+K108,"")</f>
        <v>2035</v>
      </c>
      <c r="L109" s="312">
        <f ca="1">IFERROR(OFFSET(CalculationsAndCharts!$B$32, K109,0,1,1),"")</f>
        <v>38890</v>
      </c>
      <c r="M109" s="313">
        <f ca="1">IFERROR(OFFSET(CalculationsAndCharts!$D$32, K109,0,1,1),"")</f>
        <v>44.67</v>
      </c>
      <c r="N109" s="314">
        <f ca="1">IF(K109="","",IFERROR(MATCH(TRUE,OFFSET(CalculationsAndCharts!$AI$33,N108,0, $C$2-N108,1),0)+N108,""))</f>
        <v>2018</v>
      </c>
      <c r="O109" s="312">
        <f ca="1">IFERROR(OFFSET(CalculationsAndCharts!$B$32, N109,0,1,1),"")</f>
        <v>38916</v>
      </c>
      <c r="P109" s="313">
        <f ca="1">IFERROR(OFFSET(CalculationsAndCharts!$D$32, N109,0,1,1),"")</f>
        <v>43.4</v>
      </c>
      <c r="Q109" s="313">
        <f t="shared" ca="1" si="4"/>
        <v>1.2700000000000031</v>
      </c>
      <c r="R109" s="315">
        <f t="shared" ca="1" si="5"/>
        <v>-7.9100000000000144</v>
      </c>
    </row>
    <row r="110" spans="2:18" x14ac:dyDescent="0.25">
      <c r="B110" s="311">
        <f ca="1">IFERROR(MATCH(TRUE,OFFSET(CalculationsAndCharts!$AD$33,B109,0, $C$2-B109,1),0)+B109,"")</f>
        <v>2058</v>
      </c>
      <c r="C110" s="312">
        <f ca="1">IFERROR(OFFSET(CalculationsAndCharts!$B$32, B110,0,1,1),"")</f>
        <v>38856</v>
      </c>
      <c r="D110" s="313">
        <f ca="1">IFERROR(OFFSET(CalculationsAndCharts!$D$32, B110,0,1,1),"")</f>
        <v>45.77</v>
      </c>
      <c r="E110" s="314">
        <f ca="1">IF(B110="","",IFERROR((MATCH(TRUE,OFFSET(CalculationsAndCharts!$AF$33,E109,0, $C$2-E109,1),0)+E109),""))</f>
        <v>2047</v>
      </c>
      <c r="F110" s="312">
        <f ca="1">IFERROR(OFFSET(CalculationsAndCharts!$B$32, E110,0,1,1),"")</f>
        <v>38874</v>
      </c>
      <c r="G110" s="313">
        <f ca="1">IFERROR(OFFSET(CalculationsAndCharts!$D$32, E110,0,1,1),"")</f>
        <v>45.6</v>
      </c>
      <c r="H110" s="313">
        <f t="shared" ca="1" si="6"/>
        <v>-0.17000000000000171</v>
      </c>
      <c r="I110" s="315">
        <f t="shared" ca="1" si="7"/>
        <v>2.9599999999999831</v>
      </c>
      <c r="K110" s="311">
        <f ca="1">IFERROR(MATCH(TRUE,OFFSET(CalculationsAndCharts!$AG$33,K109,0, $C$2-K109,1),0)+K109,"")</f>
        <v>2047</v>
      </c>
      <c r="L110" s="312">
        <f ca="1">IFERROR(OFFSET(CalculationsAndCharts!$B$32, K110,0,1,1),"")</f>
        <v>38874</v>
      </c>
      <c r="M110" s="313">
        <f ca="1">IFERROR(OFFSET(CalculationsAndCharts!$D$32, K110,0,1,1),"")</f>
        <v>45.6</v>
      </c>
      <c r="N110" s="314">
        <f ca="1">IF(K110="","",IFERROR(MATCH(TRUE,OFFSET(CalculationsAndCharts!$AI$33,N109,0, $C$2-N109,1),0)+N109,""))</f>
        <v>2045</v>
      </c>
      <c r="O110" s="312">
        <f ca="1">IFERROR(OFFSET(CalculationsAndCharts!$B$32, N110,0,1,1),"")</f>
        <v>38876</v>
      </c>
      <c r="P110" s="313">
        <f ca="1">IFERROR(OFFSET(CalculationsAndCharts!$D$32, N110,0,1,1),"")</f>
        <v>44.24</v>
      </c>
      <c r="Q110" s="313">
        <f t="shared" ca="1" si="4"/>
        <v>1.3599999999999994</v>
      </c>
      <c r="R110" s="315">
        <f t="shared" ca="1" si="5"/>
        <v>-9.1800000000000175</v>
      </c>
    </row>
    <row r="111" spans="2:18" x14ac:dyDescent="0.25">
      <c r="B111" s="311">
        <f ca="1">IFERROR(MATCH(TRUE,OFFSET(CalculationsAndCharts!$AD$33,B110,0, $C$2-B110,1),0)+B110,"")</f>
        <v>2085</v>
      </c>
      <c r="C111" s="312">
        <f ca="1">IFERROR(OFFSET(CalculationsAndCharts!$B$32, B111,0,1,1),"")</f>
        <v>38818</v>
      </c>
      <c r="D111" s="313">
        <f ca="1">IFERROR(OFFSET(CalculationsAndCharts!$D$32, B111,0,1,1),"")</f>
        <v>44.67</v>
      </c>
      <c r="E111" s="314">
        <f ca="1">IF(B111="","",IFERROR((MATCH(TRUE,OFFSET(CalculationsAndCharts!$AF$33,E110,0, $C$2-E110,1),0)+E110),""))</f>
        <v>2077</v>
      </c>
      <c r="F111" s="312">
        <f ca="1">IFERROR(OFFSET(CalculationsAndCharts!$B$32, E111,0,1,1),"")</f>
        <v>38831</v>
      </c>
      <c r="G111" s="313">
        <f ca="1">IFERROR(OFFSET(CalculationsAndCharts!$D$32, E111,0,1,1),"")</f>
        <v>45.31</v>
      </c>
      <c r="H111" s="313">
        <f t="shared" ca="1" si="6"/>
        <v>0.64000000000000057</v>
      </c>
      <c r="I111" s="315">
        <f t="shared" ca="1" si="7"/>
        <v>3.1299999999999848</v>
      </c>
      <c r="K111" s="311">
        <f ca="1">IFERROR(MATCH(TRUE,OFFSET(CalculationsAndCharts!$AG$33,K110,0, $C$2-K110,1),0)+K110,"")</f>
        <v>2077</v>
      </c>
      <c r="L111" s="312">
        <f ca="1">IFERROR(OFFSET(CalculationsAndCharts!$B$32, K111,0,1,1),"")</f>
        <v>38831</v>
      </c>
      <c r="M111" s="313">
        <f ca="1">IFERROR(OFFSET(CalculationsAndCharts!$D$32, K111,0,1,1),"")</f>
        <v>45.31</v>
      </c>
      <c r="N111" s="314">
        <f ca="1">IF(K111="","",IFERROR(MATCH(TRUE,OFFSET(CalculationsAndCharts!$AI$33,N110,0, $C$2-N110,1),0)+N110,""))</f>
        <v>2058</v>
      </c>
      <c r="O111" s="312">
        <f ca="1">IFERROR(OFFSET(CalculationsAndCharts!$B$32, N111,0,1,1),"")</f>
        <v>38856</v>
      </c>
      <c r="P111" s="313">
        <f ca="1">IFERROR(OFFSET(CalculationsAndCharts!$D$32, N111,0,1,1),"")</f>
        <v>45.77</v>
      </c>
      <c r="Q111" s="313">
        <f t="shared" ca="1" si="4"/>
        <v>-0.46000000000000085</v>
      </c>
      <c r="R111" s="315">
        <f t="shared" ca="1" si="5"/>
        <v>-10.540000000000017</v>
      </c>
    </row>
    <row r="112" spans="2:18" x14ac:dyDescent="0.25">
      <c r="B112" s="311">
        <f ca="1">IFERROR(MATCH(TRUE,OFFSET(CalculationsAndCharts!$AD$33,B111,0, $C$2-B111,1),0)+B111,"")</f>
        <v>2139</v>
      </c>
      <c r="C112" s="312">
        <f ca="1">IFERROR(OFFSET(CalculationsAndCharts!$B$32, B112,0,1,1),"")</f>
        <v>38741</v>
      </c>
      <c r="D112" s="313">
        <f ca="1">IFERROR(OFFSET(CalculationsAndCharts!$D$32, B112,0,1,1),"")</f>
        <v>40.4</v>
      </c>
      <c r="E112" s="314">
        <f ca="1">IF(B112="","",IFERROR((MATCH(TRUE,OFFSET(CalculationsAndCharts!$AF$33,E111,0, $C$2-E111,1),0)+E111),""))</f>
        <v>2137</v>
      </c>
      <c r="F112" s="312">
        <f ca="1">IFERROR(OFFSET(CalculationsAndCharts!$B$32, E112,0,1,1),"")</f>
        <v>38743</v>
      </c>
      <c r="G112" s="313">
        <f ca="1">IFERROR(OFFSET(CalculationsAndCharts!$D$32, E112,0,1,1),"")</f>
        <v>41</v>
      </c>
      <c r="H112" s="313">
        <f t="shared" ca="1" si="6"/>
        <v>0.60000000000000142</v>
      </c>
      <c r="I112" s="315">
        <f t="shared" ca="1" si="7"/>
        <v>2.4899999999999842</v>
      </c>
      <c r="K112" s="311">
        <f ca="1">IFERROR(MATCH(TRUE,OFFSET(CalculationsAndCharts!$AG$33,K111,0, $C$2-K111,1),0)+K111,"")</f>
        <v>2137</v>
      </c>
      <c r="L112" s="312">
        <f ca="1">IFERROR(OFFSET(CalculationsAndCharts!$B$32, K112,0,1,1),"")</f>
        <v>38743</v>
      </c>
      <c r="M112" s="313">
        <f ca="1">IFERROR(OFFSET(CalculationsAndCharts!$D$32, K112,0,1,1),"")</f>
        <v>41</v>
      </c>
      <c r="N112" s="314">
        <f ca="1">IF(K112="","",IFERROR(MATCH(TRUE,OFFSET(CalculationsAndCharts!$AI$33,N111,0, $C$2-N111,1),0)+N111,""))</f>
        <v>2085</v>
      </c>
      <c r="O112" s="312">
        <f ca="1">IFERROR(OFFSET(CalculationsAndCharts!$B$32, N112,0,1,1),"")</f>
        <v>38818</v>
      </c>
      <c r="P112" s="313">
        <f ca="1">IFERROR(OFFSET(CalculationsAndCharts!$D$32, N112,0,1,1),"")</f>
        <v>44.67</v>
      </c>
      <c r="Q112" s="313">
        <f t="shared" ca="1" si="4"/>
        <v>-3.6700000000000017</v>
      </c>
      <c r="R112" s="315">
        <f t="shared" ca="1" si="5"/>
        <v>-10.080000000000016</v>
      </c>
    </row>
    <row r="113" spans="2:18" x14ac:dyDescent="0.25">
      <c r="B113" s="311">
        <f ca="1">IFERROR(MATCH(TRUE,OFFSET(CalculationsAndCharts!$AD$33,B112,0, $C$2-B112,1),0)+B112,"")</f>
        <v>2185</v>
      </c>
      <c r="C113" s="312">
        <f ca="1">IFERROR(OFFSET(CalculationsAndCharts!$B$32, B113,0,1,1),"")</f>
        <v>38671</v>
      </c>
      <c r="D113" s="313">
        <f ca="1">IFERROR(OFFSET(CalculationsAndCharts!$D$32, B113,0,1,1),"")</f>
        <v>37.590000000000003</v>
      </c>
      <c r="E113" s="314">
        <f ca="1">IF(B113="","",IFERROR((MATCH(TRUE,OFFSET(CalculationsAndCharts!$AF$33,E112,0, $C$2-E112,1),0)+E112),""))</f>
        <v>2184</v>
      </c>
      <c r="F113" s="312">
        <f ca="1">IFERROR(OFFSET(CalculationsAndCharts!$B$32, E113,0,1,1),"")</f>
        <v>38672</v>
      </c>
      <c r="G113" s="313">
        <f ca="1">IFERROR(OFFSET(CalculationsAndCharts!$D$32, E113,0,1,1),"")</f>
        <v>37.44</v>
      </c>
      <c r="H113" s="313">
        <f t="shared" ca="1" si="6"/>
        <v>-0.15000000000000568</v>
      </c>
      <c r="I113" s="315">
        <f t="shared" ca="1" si="7"/>
        <v>1.8899999999999828</v>
      </c>
      <c r="K113" s="311">
        <f ca="1">IFERROR(MATCH(TRUE,OFFSET(CalculationsAndCharts!$AG$33,K112,0, $C$2-K112,1),0)+K112,"")</f>
        <v>2184</v>
      </c>
      <c r="L113" s="312">
        <f ca="1">IFERROR(OFFSET(CalculationsAndCharts!$B$32, K113,0,1,1),"")</f>
        <v>38672</v>
      </c>
      <c r="M113" s="313">
        <f ca="1">IFERROR(OFFSET(CalculationsAndCharts!$D$32, K113,0,1,1),"")</f>
        <v>37.44</v>
      </c>
      <c r="N113" s="314">
        <f ca="1">IF(K113="","",IFERROR(MATCH(TRUE,OFFSET(CalculationsAndCharts!$AI$33,N112,0, $C$2-N112,1),0)+N112,""))</f>
        <v>2139</v>
      </c>
      <c r="O113" s="312">
        <f ca="1">IFERROR(OFFSET(CalculationsAndCharts!$B$32, N113,0,1,1),"")</f>
        <v>38741</v>
      </c>
      <c r="P113" s="313">
        <f ca="1">IFERROR(OFFSET(CalculationsAndCharts!$D$32, N113,0,1,1),"")</f>
        <v>40.4</v>
      </c>
      <c r="Q113" s="313">
        <f t="shared" ca="1" si="4"/>
        <v>-2.9600000000000009</v>
      </c>
      <c r="R113" s="315">
        <f t="shared" ca="1" si="5"/>
        <v>-6.4100000000000144</v>
      </c>
    </row>
    <row r="114" spans="2:18" x14ac:dyDescent="0.25">
      <c r="B114" s="311">
        <f ca="1">IFERROR(MATCH(TRUE,OFFSET(CalculationsAndCharts!$AD$33,B113,0, $C$2-B113,1),0)+B113,"")</f>
        <v>2196</v>
      </c>
      <c r="C114" s="312">
        <f ca="1">IFERROR(OFFSET(CalculationsAndCharts!$B$32, B114,0,1,1),"")</f>
        <v>38656</v>
      </c>
      <c r="D114" s="313">
        <f ca="1">IFERROR(OFFSET(CalculationsAndCharts!$D$32, B114,0,1,1),"")</f>
        <v>37.46</v>
      </c>
      <c r="E114" s="314">
        <f ca="1">IF(B114="","",IFERROR((MATCH(TRUE,OFFSET(CalculationsAndCharts!$AF$33,E113,0, $C$2-E113,1),0)+E113),""))</f>
        <v>2195</v>
      </c>
      <c r="F114" s="312">
        <f ca="1">IFERROR(OFFSET(CalculationsAndCharts!$B$32, E114,0,1,1),"")</f>
        <v>38657</v>
      </c>
      <c r="G114" s="313">
        <f ca="1">IFERROR(OFFSET(CalculationsAndCharts!$D$32, E114,0,1,1),"")</f>
        <v>36.99</v>
      </c>
      <c r="H114" s="313">
        <f t="shared" ca="1" si="6"/>
        <v>-0.46999999999999886</v>
      </c>
      <c r="I114" s="315">
        <f t="shared" ca="1" si="7"/>
        <v>2.0399999999999885</v>
      </c>
      <c r="K114" s="311">
        <f ca="1">IFERROR(MATCH(TRUE,OFFSET(CalculationsAndCharts!$AG$33,K113,0, $C$2-K113,1),0)+K113,"")</f>
        <v>2195</v>
      </c>
      <c r="L114" s="312">
        <f ca="1">IFERROR(OFFSET(CalculationsAndCharts!$B$32, K114,0,1,1),"")</f>
        <v>38657</v>
      </c>
      <c r="M114" s="313">
        <f ca="1">IFERROR(OFFSET(CalculationsAndCharts!$D$32, K114,0,1,1),"")</f>
        <v>36.99</v>
      </c>
      <c r="N114" s="314">
        <f ca="1">IF(K114="","",IFERROR(MATCH(TRUE,OFFSET(CalculationsAndCharts!$AI$33,N113,0, $C$2-N113,1),0)+N113,""))</f>
        <v>2185</v>
      </c>
      <c r="O114" s="312">
        <f ca="1">IFERROR(OFFSET(CalculationsAndCharts!$B$32, N114,0,1,1),"")</f>
        <v>38671</v>
      </c>
      <c r="P114" s="313">
        <f ca="1">IFERROR(OFFSET(CalculationsAndCharts!$D$32, N114,0,1,1),"")</f>
        <v>37.590000000000003</v>
      </c>
      <c r="Q114" s="313">
        <f t="shared" ca="1" si="4"/>
        <v>-0.60000000000000142</v>
      </c>
      <c r="R114" s="315">
        <f t="shared" ca="1" si="5"/>
        <v>-3.4500000000000135</v>
      </c>
    </row>
    <row r="115" spans="2:18" x14ac:dyDescent="0.25">
      <c r="B115" s="311">
        <f ca="1">IFERROR(MATCH(TRUE,OFFSET(CalculationsAndCharts!$AD$33,B114,0, $C$2-B114,1),0)+B114,"")</f>
        <v>2212</v>
      </c>
      <c r="C115" s="312">
        <f ca="1">IFERROR(OFFSET(CalculationsAndCharts!$B$32, B115,0,1,1),"")</f>
        <v>38632</v>
      </c>
      <c r="D115" s="313">
        <f ca="1">IFERROR(OFFSET(CalculationsAndCharts!$D$32, B115,0,1,1),"")</f>
        <v>37.020000000000003</v>
      </c>
      <c r="E115" s="314">
        <f ca="1">IF(B115="","",IFERROR((MATCH(TRUE,OFFSET(CalculationsAndCharts!$AF$33,E114,0, $C$2-E114,1),0)+E114),""))</f>
        <v>2202</v>
      </c>
      <c r="F115" s="312">
        <f ca="1">IFERROR(OFFSET(CalculationsAndCharts!$B$32, E115,0,1,1),"")</f>
        <v>38646</v>
      </c>
      <c r="G115" s="313">
        <f ca="1">IFERROR(OFFSET(CalculationsAndCharts!$D$32, E115,0,1,1),"")</f>
        <v>37.26</v>
      </c>
      <c r="H115" s="313">
        <f t="shared" ca="1" si="6"/>
        <v>0.23999999999999488</v>
      </c>
      <c r="I115" s="315">
        <f t="shared" ca="1" si="7"/>
        <v>2.5099999999999874</v>
      </c>
      <c r="K115" s="311">
        <f ca="1">IFERROR(MATCH(TRUE,OFFSET(CalculationsAndCharts!$AG$33,K114,0, $C$2-K114,1),0)+K114,"")</f>
        <v>2202</v>
      </c>
      <c r="L115" s="312">
        <f ca="1">IFERROR(OFFSET(CalculationsAndCharts!$B$32, K115,0,1,1),"")</f>
        <v>38646</v>
      </c>
      <c r="M115" s="313">
        <f ca="1">IFERROR(OFFSET(CalculationsAndCharts!$D$32, K115,0,1,1),"")</f>
        <v>37.26</v>
      </c>
      <c r="N115" s="314">
        <f ca="1">IF(K115="","",IFERROR(MATCH(TRUE,OFFSET(CalculationsAndCharts!$AI$33,N114,0, $C$2-N114,1),0)+N114,""))</f>
        <v>2196</v>
      </c>
      <c r="O115" s="312">
        <f ca="1">IFERROR(OFFSET(CalculationsAndCharts!$B$32, N115,0,1,1),"")</f>
        <v>38656</v>
      </c>
      <c r="P115" s="313">
        <f ca="1">IFERROR(OFFSET(CalculationsAndCharts!$D$32, N115,0,1,1),"")</f>
        <v>37.46</v>
      </c>
      <c r="Q115" s="313">
        <f t="shared" ca="1" si="4"/>
        <v>-0.20000000000000284</v>
      </c>
      <c r="R115" s="315">
        <f t="shared" ca="1" si="5"/>
        <v>-2.8500000000000121</v>
      </c>
    </row>
    <row r="116" spans="2:18" x14ac:dyDescent="0.25">
      <c r="B116" s="311">
        <f ca="1">IFERROR(MATCH(TRUE,OFFSET(CalculationsAndCharts!$AD$33,B115,0, $C$2-B115,1),0)+B115,"")</f>
        <v>2231</v>
      </c>
      <c r="C116" s="312">
        <f ca="1">IFERROR(OFFSET(CalculationsAndCharts!$B$32, B116,0,1,1),"")</f>
        <v>38607</v>
      </c>
      <c r="D116" s="313">
        <f ca="1">IFERROR(OFFSET(CalculationsAndCharts!$D$32, B116,0,1,1),"")</f>
        <v>39.04</v>
      </c>
      <c r="E116" s="314">
        <f ca="1">IF(B116="","",IFERROR((MATCH(TRUE,OFFSET(CalculationsAndCharts!$AF$33,E115,0, $C$2-E115,1),0)+E115),""))</f>
        <v>2215</v>
      </c>
      <c r="F116" s="312">
        <f ca="1">IFERROR(OFFSET(CalculationsAndCharts!$B$32, E116,0,1,1),"")</f>
        <v>38629</v>
      </c>
      <c r="G116" s="313">
        <f ca="1">IFERROR(OFFSET(CalculationsAndCharts!$D$32, E116,0,1,1),"")</f>
        <v>37.74</v>
      </c>
      <c r="H116" s="313">
        <f t="shared" ca="1" si="6"/>
        <v>-1.2999999999999972</v>
      </c>
      <c r="I116" s="315">
        <f t="shared" ca="1" si="7"/>
        <v>2.2699999999999925</v>
      </c>
      <c r="K116" s="311">
        <f ca="1">IFERROR(MATCH(TRUE,OFFSET(CalculationsAndCharts!$AG$33,K115,0, $C$2-K115,1),0)+K115,"")</f>
        <v>2215</v>
      </c>
      <c r="L116" s="312">
        <f ca="1">IFERROR(OFFSET(CalculationsAndCharts!$B$32, K116,0,1,1),"")</f>
        <v>38629</v>
      </c>
      <c r="M116" s="313">
        <f ca="1">IFERROR(OFFSET(CalculationsAndCharts!$D$32, K116,0,1,1),"")</f>
        <v>37.74</v>
      </c>
      <c r="N116" s="314">
        <f ca="1">IF(K116="","",IFERROR(MATCH(TRUE,OFFSET(CalculationsAndCharts!$AI$33,N115,0, $C$2-N115,1),0)+N115,""))</f>
        <v>2212</v>
      </c>
      <c r="O116" s="312">
        <f ca="1">IFERROR(OFFSET(CalculationsAndCharts!$B$32, N116,0,1,1),"")</f>
        <v>38632</v>
      </c>
      <c r="P116" s="313">
        <f ca="1">IFERROR(OFFSET(CalculationsAndCharts!$D$32, N116,0,1,1),"")</f>
        <v>37.020000000000003</v>
      </c>
      <c r="Q116" s="313">
        <f t="shared" ca="1" si="4"/>
        <v>0.71999999999999886</v>
      </c>
      <c r="R116" s="315">
        <f t="shared" ca="1" si="5"/>
        <v>-2.6500000000000092</v>
      </c>
    </row>
    <row r="117" spans="2:18" x14ac:dyDescent="0.25">
      <c r="B117" s="311">
        <f ca="1">IFERROR(MATCH(TRUE,OFFSET(CalculationsAndCharts!$AD$33,B116,0, $C$2-B116,1),0)+B116,"")</f>
        <v>2235</v>
      </c>
      <c r="C117" s="312">
        <f ca="1">IFERROR(OFFSET(CalculationsAndCharts!$B$32, B117,0,1,1),"")</f>
        <v>38601</v>
      </c>
      <c r="D117" s="313">
        <f ca="1">IFERROR(OFFSET(CalculationsAndCharts!$D$32, B117,0,1,1),"")</f>
        <v>39.340000000000003</v>
      </c>
      <c r="E117" s="314">
        <f ca="1">IF(B117="","",IFERROR((MATCH(TRUE,OFFSET(CalculationsAndCharts!$AF$33,E116,0, $C$2-E116,1),0)+E116),""))</f>
        <v>2234</v>
      </c>
      <c r="F117" s="312">
        <f ca="1">IFERROR(OFFSET(CalculationsAndCharts!$B$32, E117,0,1,1),"")</f>
        <v>38602</v>
      </c>
      <c r="G117" s="313">
        <f ca="1">IFERROR(OFFSET(CalculationsAndCharts!$D$32, E117,0,1,1),"")</f>
        <v>39.5</v>
      </c>
      <c r="H117" s="313">
        <f t="shared" ca="1" si="6"/>
        <v>0.15999999999999659</v>
      </c>
      <c r="I117" s="315">
        <f t="shared" ca="1" si="7"/>
        <v>3.5699999999999896</v>
      </c>
      <c r="K117" s="311">
        <f ca="1">IFERROR(MATCH(TRUE,OFFSET(CalculationsAndCharts!$AG$33,K116,0, $C$2-K116,1),0)+K116,"")</f>
        <v>2234</v>
      </c>
      <c r="L117" s="312">
        <f ca="1">IFERROR(OFFSET(CalculationsAndCharts!$B$32, K117,0,1,1),"")</f>
        <v>38602</v>
      </c>
      <c r="M117" s="313">
        <f ca="1">IFERROR(OFFSET(CalculationsAndCharts!$D$32, K117,0,1,1),"")</f>
        <v>39.5</v>
      </c>
      <c r="N117" s="314">
        <f ca="1">IF(K117="","",IFERROR(MATCH(TRUE,OFFSET(CalculationsAndCharts!$AI$33,N116,0, $C$2-N116,1),0)+N116,""))</f>
        <v>2231</v>
      </c>
      <c r="O117" s="312">
        <f ca="1">IFERROR(OFFSET(CalculationsAndCharts!$B$32, N117,0,1,1),"")</f>
        <v>38607</v>
      </c>
      <c r="P117" s="313">
        <f ca="1">IFERROR(OFFSET(CalculationsAndCharts!$D$32, N117,0,1,1),"")</f>
        <v>39.04</v>
      </c>
      <c r="Q117" s="313">
        <f t="shared" ca="1" si="4"/>
        <v>0.46000000000000085</v>
      </c>
      <c r="R117" s="315">
        <f t="shared" ca="1" si="5"/>
        <v>-3.3700000000000081</v>
      </c>
    </row>
    <row r="118" spans="2:18" x14ac:dyDescent="0.25">
      <c r="B118" s="311">
        <f ca="1">IFERROR(MATCH(TRUE,OFFSET(CalculationsAndCharts!$AD$33,B117,0, $C$2-B117,1),0)+B117,"")</f>
        <v>2242</v>
      </c>
      <c r="C118" s="312">
        <f ca="1">IFERROR(OFFSET(CalculationsAndCharts!$B$32, B118,0,1,1),"")</f>
        <v>38589</v>
      </c>
      <c r="D118" s="313">
        <f ca="1">IFERROR(OFFSET(CalculationsAndCharts!$D$32, B118,0,1,1),"")</f>
        <v>39.380000000000003</v>
      </c>
      <c r="E118" s="314">
        <f ca="1">IF(B118="","",IFERROR((MATCH(TRUE,OFFSET(CalculationsAndCharts!$AF$33,E117,0, $C$2-E117,1),0)+E117),""))</f>
        <v>2236</v>
      </c>
      <c r="F118" s="312">
        <f ca="1">IFERROR(OFFSET(CalculationsAndCharts!$B$32, E118,0,1,1),"")</f>
        <v>38597</v>
      </c>
      <c r="G118" s="313">
        <f ca="1">IFERROR(OFFSET(CalculationsAndCharts!$D$32, E118,0,1,1),"")</f>
        <v>39.4</v>
      </c>
      <c r="H118" s="313">
        <f t="shared" ca="1" si="6"/>
        <v>1.9999999999996021E-2</v>
      </c>
      <c r="I118" s="315">
        <f t="shared" ca="1" si="7"/>
        <v>3.409999999999993</v>
      </c>
      <c r="K118" s="311">
        <f ca="1">IFERROR(MATCH(TRUE,OFFSET(CalculationsAndCharts!$AG$33,K117,0, $C$2-K117,1),0)+K117,"")</f>
        <v>2236</v>
      </c>
      <c r="L118" s="312">
        <f ca="1">IFERROR(OFFSET(CalculationsAndCharts!$B$32, K118,0,1,1),"")</f>
        <v>38597</v>
      </c>
      <c r="M118" s="313">
        <f ca="1">IFERROR(OFFSET(CalculationsAndCharts!$D$32, K118,0,1,1),"")</f>
        <v>39.4</v>
      </c>
      <c r="N118" s="314">
        <f ca="1">IF(K118="","",IFERROR(MATCH(TRUE,OFFSET(CalculationsAndCharts!$AI$33,N117,0, $C$2-N117,1),0)+N117,""))</f>
        <v>2235</v>
      </c>
      <c r="O118" s="312">
        <f ca="1">IFERROR(OFFSET(CalculationsAndCharts!$B$32, N118,0,1,1),"")</f>
        <v>38601</v>
      </c>
      <c r="P118" s="313">
        <f ca="1">IFERROR(OFFSET(CalculationsAndCharts!$D$32, N118,0,1,1),"")</f>
        <v>39.340000000000003</v>
      </c>
      <c r="Q118" s="313">
        <f t="shared" ca="1" si="4"/>
        <v>5.9999999999995168E-2</v>
      </c>
      <c r="R118" s="315">
        <f t="shared" ca="1" si="5"/>
        <v>-3.830000000000009</v>
      </c>
    </row>
    <row r="119" spans="2:18" x14ac:dyDescent="0.25">
      <c r="B119" s="311">
        <f ca="1">IFERROR(MATCH(TRUE,OFFSET(CalculationsAndCharts!$AD$33,B118,0, $C$2-B118,1),0)+B118,"")</f>
        <v>2259</v>
      </c>
      <c r="C119" s="312">
        <f ca="1">IFERROR(OFFSET(CalculationsAndCharts!$B$32, B119,0,1,1),"")</f>
        <v>38566</v>
      </c>
      <c r="D119" s="313">
        <f ca="1">IFERROR(OFFSET(CalculationsAndCharts!$D$32, B119,0,1,1),"")</f>
        <v>39.36</v>
      </c>
      <c r="E119" s="314">
        <f ca="1">IF(B119="","",IFERROR((MATCH(TRUE,OFFSET(CalculationsAndCharts!$AF$33,E118,0, $C$2-E118,1),0)+E118),""))</f>
        <v>2250</v>
      </c>
      <c r="F119" s="312">
        <f ca="1">IFERROR(OFFSET(CalculationsAndCharts!$B$32, E119,0,1,1),"")</f>
        <v>38579</v>
      </c>
      <c r="G119" s="313">
        <f ca="1">IFERROR(OFFSET(CalculationsAndCharts!$D$32, E119,0,1,1),"")</f>
        <v>39.5</v>
      </c>
      <c r="H119" s="313">
        <f t="shared" ca="1" si="6"/>
        <v>0.14000000000000057</v>
      </c>
      <c r="I119" s="315">
        <f t="shared" ca="1" si="7"/>
        <v>3.389999999999997</v>
      </c>
      <c r="K119" s="311">
        <f ca="1">IFERROR(MATCH(TRUE,OFFSET(CalculationsAndCharts!$AG$33,K118,0, $C$2-K118,1),0)+K118,"")</f>
        <v>2250</v>
      </c>
      <c r="L119" s="312">
        <f ca="1">IFERROR(OFFSET(CalculationsAndCharts!$B$32, K119,0,1,1),"")</f>
        <v>38579</v>
      </c>
      <c r="M119" s="313">
        <f ca="1">IFERROR(OFFSET(CalculationsAndCharts!$D$32, K119,0,1,1),"")</f>
        <v>39.5</v>
      </c>
      <c r="N119" s="314">
        <f ca="1">IF(K119="","",IFERROR(MATCH(TRUE,OFFSET(CalculationsAndCharts!$AI$33,N118,0, $C$2-N118,1),0)+N118,""))</f>
        <v>2242</v>
      </c>
      <c r="O119" s="312">
        <f ca="1">IFERROR(OFFSET(CalculationsAndCharts!$B$32, N119,0,1,1),"")</f>
        <v>38589</v>
      </c>
      <c r="P119" s="313">
        <f ca="1">IFERROR(OFFSET(CalculationsAndCharts!$D$32, N119,0,1,1),"")</f>
        <v>39.380000000000003</v>
      </c>
      <c r="Q119" s="313">
        <f t="shared" ca="1" si="4"/>
        <v>0.11999999999999744</v>
      </c>
      <c r="R119" s="315">
        <f t="shared" ca="1" si="5"/>
        <v>-3.8900000000000041</v>
      </c>
    </row>
    <row r="120" spans="2:18" x14ac:dyDescent="0.25">
      <c r="B120" s="311">
        <f ca="1">IFERROR(MATCH(TRUE,OFFSET(CalculationsAndCharts!$AD$33,B119,0, $C$2-B119,1),0)+B119,"")</f>
        <v>2264</v>
      </c>
      <c r="C120" s="312">
        <f ca="1">IFERROR(OFFSET(CalculationsAndCharts!$B$32, B120,0,1,1),"")</f>
        <v>38559</v>
      </c>
      <c r="D120" s="313">
        <f ca="1">IFERROR(OFFSET(CalculationsAndCharts!$D$32, B120,0,1,1),"")</f>
        <v>39.65</v>
      </c>
      <c r="E120" s="314">
        <f ca="1">IF(B120="","",IFERROR((MATCH(TRUE,OFFSET(CalculationsAndCharts!$AF$33,E119,0, $C$2-E119,1),0)+E119),""))</f>
        <v>2261</v>
      </c>
      <c r="F120" s="312">
        <f ca="1">IFERROR(OFFSET(CalculationsAndCharts!$B$32, E120,0,1,1),"")</f>
        <v>38562</v>
      </c>
      <c r="G120" s="313">
        <f ca="1">IFERROR(OFFSET(CalculationsAndCharts!$D$32, E120,0,1,1),"")</f>
        <v>39.78</v>
      </c>
      <c r="H120" s="313">
        <f t="shared" ca="1" si="6"/>
        <v>0.13000000000000256</v>
      </c>
      <c r="I120" s="315">
        <f t="shared" ca="1" si="7"/>
        <v>3.2499999999999964</v>
      </c>
      <c r="K120" s="311">
        <f ca="1">IFERROR(MATCH(TRUE,OFFSET(CalculationsAndCharts!$AG$33,K119,0, $C$2-K119,1),0)+K119,"")</f>
        <v>2261</v>
      </c>
      <c r="L120" s="312">
        <f ca="1">IFERROR(OFFSET(CalculationsAndCharts!$B$32, K120,0,1,1),"")</f>
        <v>38562</v>
      </c>
      <c r="M120" s="313">
        <f ca="1">IFERROR(OFFSET(CalculationsAndCharts!$D$32, K120,0,1,1),"")</f>
        <v>39.78</v>
      </c>
      <c r="N120" s="314">
        <f ca="1">IF(K120="","",IFERROR(MATCH(TRUE,OFFSET(CalculationsAndCharts!$AI$33,N119,0, $C$2-N119,1),0)+N119,""))</f>
        <v>2259</v>
      </c>
      <c r="O120" s="312">
        <f ca="1">IFERROR(OFFSET(CalculationsAndCharts!$B$32, N120,0,1,1),"")</f>
        <v>38566</v>
      </c>
      <c r="P120" s="313">
        <f ca="1">IFERROR(OFFSET(CalculationsAndCharts!$D$32, N120,0,1,1),"")</f>
        <v>39.36</v>
      </c>
      <c r="Q120" s="313">
        <f t="shared" ca="1" si="4"/>
        <v>0.42000000000000171</v>
      </c>
      <c r="R120" s="315">
        <f t="shared" ca="1" si="5"/>
        <v>-4.0100000000000016</v>
      </c>
    </row>
    <row r="121" spans="2:18" x14ac:dyDescent="0.25">
      <c r="B121" s="311">
        <f ca="1">IFERROR(MATCH(TRUE,OFFSET(CalculationsAndCharts!$AD$33,B120,0, $C$2-B120,1),0)+B120,"")</f>
        <v>2283</v>
      </c>
      <c r="C121" s="312">
        <f ca="1">IFERROR(OFFSET(CalculationsAndCharts!$B$32, B121,0,1,1),"")</f>
        <v>38531</v>
      </c>
      <c r="D121" s="313">
        <f ca="1">IFERROR(OFFSET(CalculationsAndCharts!$D$32, B121,0,1,1),"")</f>
        <v>39.06</v>
      </c>
      <c r="E121" s="314">
        <f ca="1">IF(B121="","",IFERROR((MATCH(TRUE,OFFSET(CalculationsAndCharts!$AF$33,E120,0, $C$2-E120,1),0)+E120),""))</f>
        <v>2278</v>
      </c>
      <c r="F121" s="312">
        <f ca="1">IFERROR(OFFSET(CalculationsAndCharts!$B$32, E121,0,1,1),"")</f>
        <v>38539</v>
      </c>
      <c r="G121" s="313">
        <f ca="1">IFERROR(OFFSET(CalculationsAndCharts!$D$32, E121,0,1,1),"")</f>
        <v>39.4</v>
      </c>
      <c r="H121" s="313">
        <f t="shared" ca="1" si="6"/>
        <v>0.33999999999999631</v>
      </c>
      <c r="I121" s="315">
        <f t="shared" ca="1" si="7"/>
        <v>3.1199999999999939</v>
      </c>
      <c r="K121" s="311">
        <f ca="1">IFERROR(MATCH(TRUE,OFFSET(CalculationsAndCharts!$AG$33,K120,0, $C$2-K120,1),0)+K120,"")</f>
        <v>2278</v>
      </c>
      <c r="L121" s="312">
        <f ca="1">IFERROR(OFFSET(CalculationsAndCharts!$B$32, K121,0,1,1),"")</f>
        <v>38539</v>
      </c>
      <c r="M121" s="313">
        <f ca="1">IFERROR(OFFSET(CalculationsAndCharts!$D$32, K121,0,1,1),"")</f>
        <v>39.4</v>
      </c>
      <c r="N121" s="314">
        <f ca="1">IF(K121="","",IFERROR(MATCH(TRUE,OFFSET(CalculationsAndCharts!$AI$33,N120,0, $C$2-N120,1),0)+N120,""))</f>
        <v>2264</v>
      </c>
      <c r="O121" s="312">
        <f ca="1">IFERROR(OFFSET(CalculationsAndCharts!$B$32, N121,0,1,1),"")</f>
        <v>38559</v>
      </c>
      <c r="P121" s="313">
        <f ca="1">IFERROR(OFFSET(CalculationsAndCharts!$D$32, N121,0,1,1),"")</f>
        <v>39.65</v>
      </c>
      <c r="Q121" s="313">
        <f t="shared" ca="1" si="4"/>
        <v>-0.25</v>
      </c>
      <c r="R121" s="315">
        <f t="shared" ca="1" si="5"/>
        <v>-4.4300000000000033</v>
      </c>
    </row>
    <row r="122" spans="2:18" x14ac:dyDescent="0.25">
      <c r="B122" s="311">
        <f ca="1">IFERROR(MATCH(TRUE,OFFSET(CalculationsAndCharts!$AD$33,B121,0, $C$2-B121,1),0)+B121,"")</f>
        <v>2290</v>
      </c>
      <c r="C122" s="312">
        <f ca="1">IFERROR(OFFSET(CalculationsAndCharts!$B$32, B122,0,1,1),"")</f>
        <v>38520</v>
      </c>
      <c r="D122" s="313">
        <f ca="1">IFERROR(OFFSET(CalculationsAndCharts!$D$32, B122,0,1,1),"")</f>
        <v>39.49</v>
      </c>
      <c r="E122" s="314">
        <f ca="1">IF(B122="","",IFERROR((MATCH(TRUE,OFFSET(CalculationsAndCharts!$AF$33,E121,0, $C$2-E121,1),0)+E121),""))</f>
        <v>2289</v>
      </c>
      <c r="F122" s="312">
        <f ca="1">IFERROR(OFFSET(CalculationsAndCharts!$B$32, E122,0,1,1),"")</f>
        <v>38523</v>
      </c>
      <c r="G122" s="313">
        <f ca="1">IFERROR(OFFSET(CalculationsAndCharts!$D$32, E122,0,1,1),"")</f>
        <v>39.200000000000003</v>
      </c>
      <c r="H122" s="313">
        <f t="shared" ca="1" si="6"/>
        <v>-0.28999999999999915</v>
      </c>
      <c r="I122" s="315">
        <f t="shared" ca="1" si="7"/>
        <v>2.7799999999999976</v>
      </c>
      <c r="K122" s="311">
        <f ca="1">IFERROR(MATCH(TRUE,OFFSET(CalculationsAndCharts!$AG$33,K121,0, $C$2-K121,1),0)+K121,"")</f>
        <v>2289</v>
      </c>
      <c r="L122" s="312">
        <f ca="1">IFERROR(OFFSET(CalculationsAndCharts!$B$32, K122,0,1,1),"")</f>
        <v>38523</v>
      </c>
      <c r="M122" s="313">
        <f ca="1">IFERROR(OFFSET(CalculationsAndCharts!$D$32, K122,0,1,1),"")</f>
        <v>39.200000000000003</v>
      </c>
      <c r="N122" s="314">
        <f ca="1">IF(K122="","",IFERROR(MATCH(TRUE,OFFSET(CalculationsAndCharts!$AI$33,N121,0, $C$2-N121,1),0)+N121,""))</f>
        <v>2283</v>
      </c>
      <c r="O122" s="312">
        <f ca="1">IFERROR(OFFSET(CalculationsAndCharts!$B$32, N122,0,1,1),"")</f>
        <v>38531</v>
      </c>
      <c r="P122" s="313">
        <f ca="1">IFERROR(OFFSET(CalculationsAndCharts!$D$32, N122,0,1,1),"")</f>
        <v>39.06</v>
      </c>
      <c r="Q122" s="313">
        <f t="shared" ca="1" si="4"/>
        <v>0.14000000000000057</v>
      </c>
      <c r="R122" s="315">
        <f t="shared" ca="1" si="5"/>
        <v>-4.1800000000000033</v>
      </c>
    </row>
    <row r="123" spans="2:18" x14ac:dyDescent="0.25">
      <c r="B123" s="311">
        <f ca="1">IFERROR(MATCH(TRUE,OFFSET(CalculationsAndCharts!$AD$33,B122,0, $C$2-B122,1),0)+B122,"")</f>
        <v>2297</v>
      </c>
      <c r="C123" s="312">
        <f ca="1">IFERROR(OFFSET(CalculationsAndCharts!$B$32, B123,0,1,1),"")</f>
        <v>38511</v>
      </c>
      <c r="D123" s="313">
        <f ca="1">IFERROR(OFFSET(CalculationsAndCharts!$D$32, B123,0,1,1),"")</f>
        <v>38.79</v>
      </c>
      <c r="E123" s="314">
        <f ca="1">IF(B123="","",IFERROR((MATCH(TRUE,OFFSET(CalculationsAndCharts!$AF$33,E122,0, $C$2-E122,1),0)+E122),""))</f>
        <v>2293</v>
      </c>
      <c r="F123" s="312">
        <f ca="1">IFERROR(OFFSET(CalculationsAndCharts!$B$32, E123,0,1,1),"")</f>
        <v>38517</v>
      </c>
      <c r="G123" s="313">
        <f ca="1">IFERROR(OFFSET(CalculationsAndCharts!$D$32, E123,0,1,1),"")</f>
        <v>38.9</v>
      </c>
      <c r="H123" s="313">
        <f t="shared" ca="1" si="6"/>
        <v>0.10999999999999943</v>
      </c>
      <c r="I123" s="315">
        <f t="shared" ca="1" si="7"/>
        <v>3.0699999999999967</v>
      </c>
      <c r="K123" s="311">
        <f ca="1">IFERROR(MATCH(TRUE,OFFSET(CalculationsAndCharts!$AG$33,K122,0, $C$2-K122,1),0)+K122,"")</f>
        <v>2293</v>
      </c>
      <c r="L123" s="312">
        <f ca="1">IFERROR(OFFSET(CalculationsAndCharts!$B$32, K123,0,1,1),"")</f>
        <v>38517</v>
      </c>
      <c r="M123" s="313">
        <f ca="1">IFERROR(OFFSET(CalculationsAndCharts!$D$32, K123,0,1,1),"")</f>
        <v>38.9</v>
      </c>
      <c r="N123" s="314">
        <f ca="1">IF(K123="","",IFERROR(MATCH(TRUE,OFFSET(CalculationsAndCharts!$AI$33,N122,0, $C$2-N122,1),0)+N122,""))</f>
        <v>2290</v>
      </c>
      <c r="O123" s="312">
        <f ca="1">IFERROR(OFFSET(CalculationsAndCharts!$B$32, N123,0,1,1),"")</f>
        <v>38520</v>
      </c>
      <c r="P123" s="313">
        <f ca="1">IFERROR(OFFSET(CalculationsAndCharts!$D$32, N123,0,1,1),"")</f>
        <v>39.49</v>
      </c>
      <c r="Q123" s="313">
        <f t="shared" ca="1" si="4"/>
        <v>-0.59000000000000341</v>
      </c>
      <c r="R123" s="315">
        <f t="shared" ca="1" si="5"/>
        <v>-4.3200000000000038</v>
      </c>
    </row>
    <row r="124" spans="2:18" x14ac:dyDescent="0.25">
      <c r="B124" s="311">
        <f ca="1">IFERROR(MATCH(TRUE,OFFSET(CalculationsAndCharts!$AD$33,B123,0, $C$2-B123,1),0)+B123,"")</f>
        <v>2306</v>
      </c>
      <c r="C124" s="312">
        <f ca="1">IFERROR(OFFSET(CalculationsAndCharts!$B$32, B124,0,1,1),"")</f>
        <v>38497</v>
      </c>
      <c r="D124" s="313">
        <f ca="1">IFERROR(OFFSET(CalculationsAndCharts!$D$32, B124,0,1,1),"")</f>
        <v>39.18</v>
      </c>
      <c r="E124" s="314">
        <f ca="1">IF(B124="","",IFERROR((MATCH(TRUE,OFFSET(CalculationsAndCharts!$AF$33,E123,0, $C$2-E123,1),0)+E123),""))</f>
        <v>2303</v>
      </c>
      <c r="F124" s="312">
        <f ca="1">IFERROR(OFFSET(CalculationsAndCharts!$B$32, E124,0,1,1),"")</f>
        <v>38503</v>
      </c>
      <c r="G124" s="313">
        <f ca="1">IFERROR(OFFSET(CalculationsAndCharts!$D$32, E124,0,1,1),"")</f>
        <v>39.11</v>
      </c>
      <c r="H124" s="313">
        <f t="shared" ca="1" si="6"/>
        <v>-7.0000000000000284E-2</v>
      </c>
      <c r="I124" s="315">
        <f t="shared" ca="1" si="7"/>
        <v>2.9599999999999973</v>
      </c>
      <c r="K124" s="311">
        <f ca="1">IFERROR(MATCH(TRUE,OFFSET(CalculationsAndCharts!$AG$33,K123,0, $C$2-K123,1),0)+K123,"")</f>
        <v>2303</v>
      </c>
      <c r="L124" s="312">
        <f ca="1">IFERROR(OFFSET(CalculationsAndCharts!$B$32, K124,0,1,1),"")</f>
        <v>38503</v>
      </c>
      <c r="M124" s="313">
        <f ca="1">IFERROR(OFFSET(CalculationsAndCharts!$D$32, K124,0,1,1),"")</f>
        <v>39.11</v>
      </c>
      <c r="N124" s="314">
        <f ca="1">IF(K124="","",IFERROR(MATCH(TRUE,OFFSET(CalculationsAndCharts!$AI$33,N123,0, $C$2-N123,1),0)+N123,""))</f>
        <v>2297</v>
      </c>
      <c r="O124" s="312">
        <f ca="1">IFERROR(OFFSET(CalculationsAndCharts!$B$32, N124,0,1,1),"")</f>
        <v>38511</v>
      </c>
      <c r="P124" s="313">
        <f ca="1">IFERROR(OFFSET(CalculationsAndCharts!$D$32, N124,0,1,1),"")</f>
        <v>38.79</v>
      </c>
      <c r="Q124" s="313">
        <f t="shared" ca="1" si="4"/>
        <v>0.32000000000000028</v>
      </c>
      <c r="R124" s="315">
        <f t="shared" ca="1" si="5"/>
        <v>-3.7300000000000004</v>
      </c>
    </row>
    <row r="125" spans="2:18" x14ac:dyDescent="0.25">
      <c r="B125" s="311">
        <f ca="1">IFERROR(MATCH(TRUE,OFFSET(CalculationsAndCharts!$AD$33,B124,0, $C$2-B124,1),0)+B124,"")</f>
        <v>2334</v>
      </c>
      <c r="C125" s="312">
        <f ca="1">IFERROR(OFFSET(CalculationsAndCharts!$B$32, B125,0,1,1),"")</f>
        <v>38457</v>
      </c>
      <c r="D125" s="313">
        <f ca="1">IFERROR(OFFSET(CalculationsAndCharts!$D$32, B125,0,1,1),"")</f>
        <v>37.5</v>
      </c>
      <c r="E125" s="314">
        <f ca="1">IF(B125="","",IFERROR((MATCH(TRUE,OFFSET(CalculationsAndCharts!$AF$33,E124,0, $C$2-E124,1),0)+E124),""))</f>
        <v>2323</v>
      </c>
      <c r="F125" s="312">
        <f ca="1">IFERROR(OFFSET(CalculationsAndCharts!$B$32, E125,0,1,1),"")</f>
        <v>38474</v>
      </c>
      <c r="G125" s="313">
        <f ca="1">IFERROR(OFFSET(CalculationsAndCharts!$D$32, E125,0,1,1),"")</f>
        <v>37.61</v>
      </c>
      <c r="H125" s="313">
        <f t="shared" ca="1" si="6"/>
        <v>0.10999999999999943</v>
      </c>
      <c r="I125" s="315">
        <f t="shared" ca="1" si="7"/>
        <v>3.0299999999999976</v>
      </c>
      <c r="K125" s="311">
        <f ca="1">IFERROR(MATCH(TRUE,OFFSET(CalculationsAndCharts!$AG$33,K124,0, $C$2-K124,1),0)+K124,"")</f>
        <v>2323</v>
      </c>
      <c r="L125" s="312">
        <f ca="1">IFERROR(OFFSET(CalculationsAndCharts!$B$32, K125,0,1,1),"")</f>
        <v>38474</v>
      </c>
      <c r="M125" s="313">
        <f ca="1">IFERROR(OFFSET(CalculationsAndCharts!$D$32, K125,0,1,1),"")</f>
        <v>37.61</v>
      </c>
      <c r="N125" s="314">
        <f ca="1">IF(K125="","",IFERROR(MATCH(TRUE,OFFSET(CalculationsAndCharts!$AI$33,N124,0, $C$2-N124,1),0)+N124,""))</f>
        <v>2306</v>
      </c>
      <c r="O125" s="312">
        <f ca="1">IFERROR(OFFSET(CalculationsAndCharts!$B$32, N125,0,1,1),"")</f>
        <v>38497</v>
      </c>
      <c r="P125" s="313">
        <f ca="1">IFERROR(OFFSET(CalculationsAndCharts!$D$32, N125,0,1,1),"")</f>
        <v>39.18</v>
      </c>
      <c r="Q125" s="313">
        <f t="shared" ca="1" si="4"/>
        <v>-1.5700000000000003</v>
      </c>
      <c r="R125" s="315">
        <f t="shared" ca="1" si="5"/>
        <v>-4.0500000000000007</v>
      </c>
    </row>
    <row r="126" spans="2:18" x14ac:dyDescent="0.25">
      <c r="B126" s="311">
        <f ca="1">IFERROR(MATCH(TRUE,OFFSET(CalculationsAndCharts!$AD$33,B125,0, $C$2-B125,1),0)+B125,"")</f>
        <v>2353</v>
      </c>
      <c r="C126" s="312">
        <f ca="1">IFERROR(OFFSET(CalculationsAndCharts!$B$32, B126,0,1,1),"")</f>
        <v>38429</v>
      </c>
      <c r="D126" s="313">
        <f ca="1">IFERROR(OFFSET(CalculationsAndCharts!$D$32, B126,0,1,1),"")</f>
        <v>38.590000000000003</v>
      </c>
      <c r="E126" s="314">
        <f ca="1">IF(B126="","",IFERROR((MATCH(TRUE,OFFSET(CalculationsAndCharts!$AF$33,E125,0, $C$2-E125,1),0)+E125),""))</f>
        <v>2344</v>
      </c>
      <c r="F126" s="312">
        <f ca="1">IFERROR(OFFSET(CalculationsAndCharts!$B$32, E126,0,1,1),"")</f>
        <v>38443</v>
      </c>
      <c r="G126" s="313">
        <f ca="1">IFERROR(OFFSET(CalculationsAndCharts!$D$32, E126,0,1,1),"")</f>
        <v>38.75</v>
      </c>
      <c r="H126" s="313">
        <f t="shared" ca="1" si="6"/>
        <v>0.15999999999999659</v>
      </c>
      <c r="I126" s="315">
        <f t="shared" ca="1" si="7"/>
        <v>2.9199999999999982</v>
      </c>
      <c r="K126" s="311">
        <f ca="1">IFERROR(MATCH(TRUE,OFFSET(CalculationsAndCharts!$AG$33,K125,0, $C$2-K125,1),0)+K125,"")</f>
        <v>2344</v>
      </c>
      <c r="L126" s="312">
        <f ca="1">IFERROR(OFFSET(CalculationsAndCharts!$B$32, K126,0,1,1),"")</f>
        <v>38443</v>
      </c>
      <c r="M126" s="313">
        <f ca="1">IFERROR(OFFSET(CalculationsAndCharts!$D$32, K126,0,1,1),"")</f>
        <v>38.75</v>
      </c>
      <c r="N126" s="314">
        <f ca="1">IF(K126="","",IFERROR(MATCH(TRUE,OFFSET(CalculationsAndCharts!$AI$33,N125,0, $C$2-N125,1),0)+N125,""))</f>
        <v>2334</v>
      </c>
      <c r="O126" s="312">
        <f ca="1">IFERROR(OFFSET(CalculationsAndCharts!$B$32, N126,0,1,1),"")</f>
        <v>38457</v>
      </c>
      <c r="P126" s="313">
        <f ca="1">IFERROR(OFFSET(CalculationsAndCharts!$D$32, N126,0,1,1),"")</f>
        <v>37.5</v>
      </c>
      <c r="Q126" s="313">
        <f t="shared" ca="1" si="4"/>
        <v>1.25</v>
      </c>
      <c r="R126" s="315">
        <f t="shared" ca="1" si="5"/>
        <v>-2.4800000000000004</v>
      </c>
    </row>
    <row r="127" spans="2:18" x14ac:dyDescent="0.25">
      <c r="B127" s="311">
        <f ca="1">IFERROR(MATCH(TRUE,OFFSET(CalculationsAndCharts!$AD$33,B126,0, $C$2-B126,1),0)+B126,"")</f>
        <v>2363</v>
      </c>
      <c r="C127" s="312">
        <f ca="1">IFERROR(OFFSET(CalculationsAndCharts!$B$32, B127,0,1,1),"")</f>
        <v>38415</v>
      </c>
      <c r="D127" s="313">
        <f ca="1">IFERROR(OFFSET(CalculationsAndCharts!$D$32, B127,0,1,1),"")</f>
        <v>38.26</v>
      </c>
      <c r="E127" s="314">
        <f ca="1">IF(B127="","",IFERROR((MATCH(TRUE,OFFSET(CalculationsAndCharts!$AF$33,E126,0, $C$2-E126,1),0)+E126),""))</f>
        <v>2361</v>
      </c>
      <c r="F127" s="312">
        <f ca="1">IFERROR(OFFSET(CalculationsAndCharts!$B$32, E127,0,1,1),"")</f>
        <v>38419</v>
      </c>
      <c r="G127" s="313">
        <f ca="1">IFERROR(OFFSET(CalculationsAndCharts!$D$32, E127,0,1,1),"")</f>
        <v>38.799999999999997</v>
      </c>
      <c r="H127" s="313">
        <f t="shared" ca="1" si="6"/>
        <v>0.53999999999999915</v>
      </c>
      <c r="I127" s="315">
        <f t="shared" ca="1" si="7"/>
        <v>2.7600000000000016</v>
      </c>
      <c r="K127" s="311">
        <f ca="1">IFERROR(MATCH(TRUE,OFFSET(CalculationsAndCharts!$AG$33,K126,0, $C$2-K126,1),0)+K126,"")</f>
        <v>2361</v>
      </c>
      <c r="L127" s="312">
        <f ca="1">IFERROR(OFFSET(CalculationsAndCharts!$B$32, K127,0,1,1),"")</f>
        <v>38419</v>
      </c>
      <c r="M127" s="313">
        <f ca="1">IFERROR(OFFSET(CalculationsAndCharts!$D$32, K127,0,1,1),"")</f>
        <v>38.799999999999997</v>
      </c>
      <c r="N127" s="314">
        <f ca="1">IF(K127="","",IFERROR(MATCH(TRUE,OFFSET(CalculationsAndCharts!$AI$33,N126,0, $C$2-N126,1),0)+N126,""))</f>
        <v>2353</v>
      </c>
      <c r="O127" s="312">
        <f ca="1">IFERROR(OFFSET(CalculationsAndCharts!$B$32, N127,0,1,1),"")</f>
        <v>38429</v>
      </c>
      <c r="P127" s="313">
        <f ca="1">IFERROR(OFFSET(CalculationsAndCharts!$D$32, N127,0,1,1),"")</f>
        <v>38.590000000000003</v>
      </c>
      <c r="Q127" s="313">
        <f t="shared" ca="1" si="4"/>
        <v>0.20999999999999375</v>
      </c>
      <c r="R127" s="315">
        <f t="shared" ca="1" si="5"/>
        <v>-3.7300000000000004</v>
      </c>
    </row>
    <row r="128" spans="2:18" x14ac:dyDescent="0.25">
      <c r="B128" s="311">
        <f ca="1">IFERROR(MATCH(TRUE,OFFSET(CalculationsAndCharts!$AD$33,B127,0, $C$2-B127,1),0)+B127,"")</f>
        <v>2389</v>
      </c>
      <c r="C128" s="312">
        <f ca="1">IFERROR(OFFSET(CalculationsAndCharts!$B$32, B128,0,1,1),"")</f>
        <v>38378</v>
      </c>
      <c r="D128" s="313">
        <f ca="1">IFERROR(OFFSET(CalculationsAndCharts!$D$32, B128,0,1,1),"")</f>
        <v>36.85</v>
      </c>
      <c r="E128" s="314">
        <f ca="1">IF(B128="","",IFERROR((MATCH(TRUE,OFFSET(CalculationsAndCharts!$AF$33,E127,0, $C$2-E127,1),0)+E127),""))</f>
        <v>2387</v>
      </c>
      <c r="F128" s="312">
        <f ca="1">IFERROR(OFFSET(CalculationsAndCharts!$B$32, E128,0,1,1),"")</f>
        <v>38380</v>
      </c>
      <c r="G128" s="313">
        <f ca="1">IFERROR(OFFSET(CalculationsAndCharts!$D$32, E128,0,1,1),"")</f>
        <v>37.4</v>
      </c>
      <c r="H128" s="313">
        <f t="shared" ca="1" si="6"/>
        <v>0.54999999999999716</v>
      </c>
      <c r="I128" s="315">
        <f t="shared" ca="1" si="7"/>
        <v>2.2200000000000024</v>
      </c>
      <c r="K128" s="311">
        <f ca="1">IFERROR(MATCH(TRUE,OFFSET(CalculationsAndCharts!$AG$33,K127,0, $C$2-K127,1),0)+K127,"")</f>
        <v>2387</v>
      </c>
      <c r="L128" s="312">
        <f ca="1">IFERROR(OFFSET(CalculationsAndCharts!$B$32, K128,0,1,1),"")</f>
        <v>38380</v>
      </c>
      <c r="M128" s="313">
        <f ca="1">IFERROR(OFFSET(CalculationsAndCharts!$D$32, K128,0,1,1),"")</f>
        <v>37.4</v>
      </c>
      <c r="N128" s="314">
        <f ca="1">IF(K128="","",IFERROR(MATCH(TRUE,OFFSET(CalculationsAndCharts!$AI$33,N127,0, $C$2-N127,1),0)+N127,""))</f>
        <v>2363</v>
      </c>
      <c r="O128" s="312">
        <f ca="1">IFERROR(OFFSET(CalculationsAndCharts!$B$32, N128,0,1,1),"")</f>
        <v>38415</v>
      </c>
      <c r="P128" s="313">
        <f ca="1">IFERROR(OFFSET(CalculationsAndCharts!$D$32, N128,0,1,1),"")</f>
        <v>38.26</v>
      </c>
      <c r="Q128" s="313">
        <f t="shared" ca="1" si="4"/>
        <v>-0.85999999999999943</v>
      </c>
      <c r="R128" s="315">
        <f t="shared" ca="1" si="5"/>
        <v>-3.9399999999999942</v>
      </c>
    </row>
    <row r="129" spans="2:18" x14ac:dyDescent="0.25">
      <c r="B129" s="311">
        <f ca="1">IFERROR(MATCH(TRUE,OFFSET(CalculationsAndCharts!$AD$33,B128,0, $C$2-B128,1),0)+B128,"")</f>
        <v>2404</v>
      </c>
      <c r="C129" s="312">
        <f ca="1">IFERROR(OFFSET(CalculationsAndCharts!$B$32, B129,0,1,1),"")</f>
        <v>38356</v>
      </c>
      <c r="D129" s="313">
        <f ca="1">IFERROR(OFFSET(CalculationsAndCharts!$D$32, B129,0,1,1),"")</f>
        <v>38.049999999999997</v>
      </c>
      <c r="E129" s="314">
        <f ca="1">IF(B129="","",IFERROR((MATCH(TRUE,OFFSET(CalculationsAndCharts!$AF$33,E128,0, $C$2-E128,1),0)+E128),""))</f>
        <v>2391</v>
      </c>
      <c r="F129" s="312">
        <f ca="1">IFERROR(OFFSET(CalculationsAndCharts!$B$32, E129,0,1,1),"")</f>
        <v>38376</v>
      </c>
      <c r="G129" s="313">
        <f ca="1">IFERROR(OFFSET(CalculationsAndCharts!$D$32, E129,0,1,1),"")</f>
        <v>36.880000000000003</v>
      </c>
      <c r="H129" s="313">
        <f t="shared" ca="1" si="6"/>
        <v>-1.1699999999999946</v>
      </c>
      <c r="I129" s="315">
        <f t="shared" ca="1" si="7"/>
        <v>1.6700000000000053</v>
      </c>
      <c r="K129" s="311">
        <f ca="1">IFERROR(MATCH(TRUE,OFFSET(CalculationsAndCharts!$AG$33,K128,0, $C$2-K128,1),0)+K128,"")</f>
        <v>2391</v>
      </c>
      <c r="L129" s="312">
        <f ca="1">IFERROR(OFFSET(CalculationsAndCharts!$B$32, K129,0,1,1),"")</f>
        <v>38376</v>
      </c>
      <c r="M129" s="313">
        <f ca="1">IFERROR(OFFSET(CalculationsAndCharts!$D$32, K129,0,1,1),"")</f>
        <v>36.880000000000003</v>
      </c>
      <c r="N129" s="314">
        <f ca="1">IF(K129="","",IFERROR(MATCH(TRUE,OFFSET(CalculationsAndCharts!$AI$33,N128,0, $C$2-N128,1),0)+N128,""))</f>
        <v>2389</v>
      </c>
      <c r="O129" s="312">
        <f ca="1">IFERROR(OFFSET(CalculationsAndCharts!$B$32, N129,0,1,1),"")</f>
        <v>38378</v>
      </c>
      <c r="P129" s="313">
        <f ca="1">IFERROR(OFFSET(CalculationsAndCharts!$D$32, N129,0,1,1),"")</f>
        <v>36.85</v>
      </c>
      <c r="Q129" s="313">
        <f t="shared" ca="1" si="4"/>
        <v>3.0000000000001137E-2</v>
      </c>
      <c r="R129" s="315">
        <f t="shared" ca="1" si="5"/>
        <v>-3.0799999999999947</v>
      </c>
    </row>
    <row r="130" spans="2:18" x14ac:dyDescent="0.25">
      <c r="B130" s="311">
        <f ca="1">IFERROR(MATCH(TRUE,OFFSET(CalculationsAndCharts!$AD$33,B129,0, $C$2-B129,1),0)+B129,"")</f>
        <v>2420</v>
      </c>
      <c r="C130" s="312">
        <f ca="1">IFERROR(OFFSET(CalculationsAndCharts!$B$32, B130,0,1,1),"")</f>
        <v>38331</v>
      </c>
      <c r="D130" s="313">
        <f ca="1">IFERROR(OFFSET(CalculationsAndCharts!$D$32, B130,0,1,1),"")</f>
        <v>39.619999999999997</v>
      </c>
      <c r="E130" s="314">
        <f ca="1">IF(B130="","",IFERROR((MATCH(TRUE,OFFSET(CalculationsAndCharts!$AF$33,E129,0, $C$2-E129,1),0)+E129),""))</f>
        <v>2407</v>
      </c>
      <c r="F130" s="312">
        <f ca="1">IFERROR(OFFSET(CalculationsAndCharts!$B$32, E130,0,1,1),"")</f>
        <v>38351</v>
      </c>
      <c r="G130" s="313">
        <f ca="1">IFERROR(OFFSET(CalculationsAndCharts!$D$32, E130,0,1,1),"")</f>
        <v>39.06</v>
      </c>
      <c r="H130" s="313">
        <f t="shared" ca="1" si="6"/>
        <v>-0.55999999999999517</v>
      </c>
      <c r="I130" s="315">
        <f t="shared" ca="1" si="7"/>
        <v>2.84</v>
      </c>
      <c r="K130" s="311">
        <f ca="1">IFERROR(MATCH(TRUE,OFFSET(CalculationsAndCharts!$AG$33,K129,0, $C$2-K129,1),0)+K129,"")</f>
        <v>2407</v>
      </c>
      <c r="L130" s="312">
        <f ca="1">IFERROR(OFFSET(CalculationsAndCharts!$B$32, K130,0,1,1),"")</f>
        <v>38351</v>
      </c>
      <c r="M130" s="313">
        <f ca="1">IFERROR(OFFSET(CalculationsAndCharts!$D$32, K130,0,1,1),"")</f>
        <v>39.06</v>
      </c>
      <c r="N130" s="314">
        <f ca="1">IF(K130="","",IFERROR(MATCH(TRUE,OFFSET(CalculationsAndCharts!$AI$33,N129,0, $C$2-N129,1),0)+N129,""))</f>
        <v>2404</v>
      </c>
      <c r="O130" s="312">
        <f ca="1">IFERROR(OFFSET(CalculationsAndCharts!$B$32, N130,0,1,1),"")</f>
        <v>38356</v>
      </c>
      <c r="P130" s="313">
        <f ca="1">IFERROR(OFFSET(CalculationsAndCharts!$D$32, N130,0,1,1),"")</f>
        <v>38.049999999999997</v>
      </c>
      <c r="Q130" s="313">
        <f t="shared" ca="1" si="4"/>
        <v>1.0100000000000051</v>
      </c>
      <c r="R130" s="315">
        <f t="shared" ca="1" si="5"/>
        <v>-3.1099999999999959</v>
      </c>
    </row>
    <row r="131" spans="2:18" x14ac:dyDescent="0.25">
      <c r="B131" s="311">
        <f ca="1">IFERROR(MATCH(TRUE,OFFSET(CalculationsAndCharts!$AD$33,B130,0, $C$2-B130,1),0)+B130,"")</f>
        <v>2462</v>
      </c>
      <c r="C131" s="312">
        <f ca="1">IFERROR(OFFSET(CalculationsAndCharts!$B$32, B131,0,1,1),"")</f>
        <v>38272</v>
      </c>
      <c r="D131" s="313">
        <f ca="1">IFERROR(OFFSET(CalculationsAndCharts!$D$32, B131,0,1,1),"")</f>
        <v>36.409999999999997</v>
      </c>
      <c r="E131" s="314">
        <f ca="1">IF(B131="","",IFERROR((MATCH(TRUE,OFFSET(CalculationsAndCharts!$AF$33,E130,0, $C$2-E130,1),0)+E130),""))</f>
        <v>2449</v>
      </c>
      <c r="F131" s="312">
        <f ca="1">IFERROR(OFFSET(CalculationsAndCharts!$B$32, E131,0,1,1),"")</f>
        <v>38289</v>
      </c>
      <c r="G131" s="313">
        <f ca="1">IFERROR(OFFSET(CalculationsAndCharts!$D$32, E131,0,1,1),"")</f>
        <v>37.08</v>
      </c>
      <c r="H131" s="313">
        <f t="shared" ca="1" si="6"/>
        <v>0.67000000000000171</v>
      </c>
      <c r="I131" s="315">
        <f t="shared" ca="1" si="7"/>
        <v>3.399999999999995</v>
      </c>
      <c r="K131" s="311">
        <f ca="1">IFERROR(MATCH(TRUE,OFFSET(CalculationsAndCharts!$AG$33,K130,0, $C$2-K130,1),0)+K130,"")</f>
        <v>2449</v>
      </c>
      <c r="L131" s="312">
        <f ca="1">IFERROR(OFFSET(CalculationsAndCharts!$B$32, K131,0,1,1),"")</f>
        <v>38289</v>
      </c>
      <c r="M131" s="313">
        <f ca="1">IFERROR(OFFSET(CalculationsAndCharts!$D$32, K131,0,1,1),"")</f>
        <v>37.08</v>
      </c>
      <c r="N131" s="314">
        <f ca="1">IF(K131="","",IFERROR(MATCH(TRUE,OFFSET(CalculationsAndCharts!$AI$33,N130,0, $C$2-N130,1),0)+N130,""))</f>
        <v>2420</v>
      </c>
      <c r="O131" s="312">
        <f ca="1">IFERROR(OFFSET(CalculationsAndCharts!$B$32, N131,0,1,1),"")</f>
        <v>38331</v>
      </c>
      <c r="P131" s="313">
        <f ca="1">IFERROR(OFFSET(CalculationsAndCharts!$D$32, N131,0,1,1),"")</f>
        <v>39.619999999999997</v>
      </c>
      <c r="Q131" s="313">
        <f t="shared" ca="1" si="4"/>
        <v>-2.5399999999999991</v>
      </c>
      <c r="R131" s="315">
        <f t="shared" ca="1" si="5"/>
        <v>-4.120000000000001</v>
      </c>
    </row>
    <row r="132" spans="2:18" x14ac:dyDescent="0.25">
      <c r="B132" s="311">
        <f ca="1">IFERROR(MATCH(TRUE,OFFSET(CalculationsAndCharts!$AD$33,B131,0, $C$2-B131,1),0)+B131,"")</f>
        <v>2498</v>
      </c>
      <c r="C132" s="312">
        <f ca="1">IFERROR(OFFSET(CalculationsAndCharts!$B$32, B132,0,1,1),"")</f>
        <v>38219</v>
      </c>
      <c r="D132" s="313">
        <f ca="1">IFERROR(OFFSET(CalculationsAndCharts!$D$32, B132,0,1,1),"")</f>
        <v>33.840000000000003</v>
      </c>
      <c r="E132" s="314">
        <f ca="1">IF(B132="","",IFERROR((MATCH(TRUE,OFFSET(CalculationsAndCharts!$AF$33,E131,0, $C$2-E131,1),0)+E131),""))</f>
        <v>2495</v>
      </c>
      <c r="F132" s="312">
        <f ca="1">IFERROR(OFFSET(CalculationsAndCharts!$B$32, E132,0,1,1),"")</f>
        <v>38224</v>
      </c>
      <c r="G132" s="313">
        <f ca="1">IFERROR(OFFSET(CalculationsAndCharts!$D$32, E132,0,1,1),"")</f>
        <v>34.299999999999997</v>
      </c>
      <c r="H132" s="313">
        <f t="shared" ca="1" si="6"/>
        <v>0.45999999999999375</v>
      </c>
      <c r="I132" s="315">
        <f t="shared" ca="1" si="7"/>
        <v>2.7299999999999933</v>
      </c>
      <c r="K132" s="311">
        <f ca="1">IFERROR(MATCH(TRUE,OFFSET(CalculationsAndCharts!$AG$33,K131,0, $C$2-K131,1),0)+K131,"")</f>
        <v>2495</v>
      </c>
      <c r="L132" s="312">
        <f ca="1">IFERROR(OFFSET(CalculationsAndCharts!$B$32, K132,0,1,1),"")</f>
        <v>38224</v>
      </c>
      <c r="M132" s="313">
        <f ca="1">IFERROR(OFFSET(CalculationsAndCharts!$D$32, K132,0,1,1),"")</f>
        <v>34.299999999999997</v>
      </c>
      <c r="N132" s="314">
        <f ca="1">IF(K132="","",IFERROR(MATCH(TRUE,OFFSET(CalculationsAndCharts!$AI$33,N131,0, $C$2-N131,1),0)+N131,""))</f>
        <v>2462</v>
      </c>
      <c r="O132" s="312">
        <f ca="1">IFERROR(OFFSET(CalculationsAndCharts!$B$32, N132,0,1,1),"")</f>
        <v>38272</v>
      </c>
      <c r="P132" s="313">
        <f ca="1">IFERROR(OFFSET(CalculationsAndCharts!$D$32, N132,0,1,1),"")</f>
        <v>36.409999999999997</v>
      </c>
      <c r="Q132" s="313">
        <f t="shared" ca="1" si="4"/>
        <v>-2.1099999999999994</v>
      </c>
      <c r="R132" s="315">
        <f t="shared" ca="1" si="5"/>
        <v>-1.5800000000000018</v>
      </c>
    </row>
    <row r="133" spans="2:18" x14ac:dyDescent="0.25">
      <c r="B133" s="311">
        <f ca="1">IFERROR(MATCH(TRUE,OFFSET(CalculationsAndCharts!$AD$33,B132,0, $C$2-B132,1),0)+B132,"")</f>
        <v>2529</v>
      </c>
      <c r="C133" s="312">
        <f ca="1">IFERROR(OFFSET(CalculationsAndCharts!$B$32, B133,0,1,1),"")</f>
        <v>38176</v>
      </c>
      <c r="D133" s="313">
        <f ca="1">IFERROR(OFFSET(CalculationsAndCharts!$D$32, B133,0,1,1),"")</f>
        <v>34.25</v>
      </c>
      <c r="E133" s="314">
        <f ca="1">IF(B133="","",IFERROR((MATCH(TRUE,OFFSET(CalculationsAndCharts!$AF$33,E132,0, $C$2-E132,1),0)+E132),""))</f>
        <v>2511</v>
      </c>
      <c r="F133" s="312">
        <f ca="1">IFERROR(OFFSET(CalculationsAndCharts!$B$32, E133,0,1,1),"")</f>
        <v>38202</v>
      </c>
      <c r="G133" s="313">
        <f ca="1">IFERROR(OFFSET(CalculationsAndCharts!$D$32, E133,0,1,1),"")</f>
        <v>33.69</v>
      </c>
      <c r="H133" s="313">
        <f t="shared" ca="1" si="6"/>
        <v>-0.56000000000000227</v>
      </c>
      <c r="I133" s="315">
        <f t="shared" ca="1" si="7"/>
        <v>2.2699999999999996</v>
      </c>
      <c r="K133" s="311">
        <f ca="1">IFERROR(MATCH(TRUE,OFFSET(CalculationsAndCharts!$AG$33,K132,0, $C$2-K132,1),0)+K132,"")</f>
        <v>2511</v>
      </c>
      <c r="L133" s="312">
        <f ca="1">IFERROR(OFFSET(CalculationsAndCharts!$B$32, K133,0,1,1),"")</f>
        <v>38202</v>
      </c>
      <c r="M133" s="313">
        <f ca="1">IFERROR(OFFSET(CalculationsAndCharts!$D$32, K133,0,1,1),"")</f>
        <v>33.69</v>
      </c>
      <c r="N133" s="314">
        <f ca="1">IF(K133="","",IFERROR(MATCH(TRUE,OFFSET(CalculationsAndCharts!$AI$33,N132,0, $C$2-N132,1),0)+N132,""))</f>
        <v>2498</v>
      </c>
      <c r="O133" s="312">
        <f ca="1">IFERROR(OFFSET(CalculationsAndCharts!$B$32, N133,0,1,1),"")</f>
        <v>38219</v>
      </c>
      <c r="P133" s="313">
        <f ca="1">IFERROR(OFFSET(CalculationsAndCharts!$D$32, N133,0,1,1),"")</f>
        <v>33.840000000000003</v>
      </c>
      <c r="Q133" s="313">
        <f t="shared" ca="1" si="4"/>
        <v>-0.15000000000000568</v>
      </c>
      <c r="R133" s="315">
        <f t="shared" ca="1" si="5"/>
        <v>0.52999999999999758</v>
      </c>
    </row>
    <row r="134" spans="2:18" x14ac:dyDescent="0.25">
      <c r="B134" s="311">
        <f ca="1">IFERROR(MATCH(TRUE,OFFSET(CalculationsAndCharts!$AD$33,B133,0, $C$2-B133,1),0)+B133,"")</f>
        <v>2567</v>
      </c>
      <c r="C134" s="312">
        <f ca="1">IFERROR(OFFSET(CalculationsAndCharts!$B$32, B134,0,1,1),"")</f>
        <v>38119</v>
      </c>
      <c r="D134" s="313">
        <f ca="1">IFERROR(OFFSET(CalculationsAndCharts!$D$32, B134,0,1,1),"")</f>
        <v>31.75</v>
      </c>
      <c r="E134" s="314">
        <f ca="1">IF(B134="","",IFERROR((MATCH(TRUE,OFFSET(CalculationsAndCharts!$AF$33,E133,0, $C$2-E133,1),0)+E133),""))</f>
        <v>2565</v>
      </c>
      <c r="F134" s="312">
        <f ca="1">IFERROR(OFFSET(CalculationsAndCharts!$B$32, E134,0,1,1),"")</f>
        <v>38121</v>
      </c>
      <c r="G134" s="313">
        <f ca="1">IFERROR(OFFSET(CalculationsAndCharts!$D$32, E134,0,1,1),"")</f>
        <v>32.53</v>
      </c>
      <c r="H134" s="313">
        <f t="shared" ca="1" si="6"/>
        <v>0.78000000000000114</v>
      </c>
      <c r="I134" s="315">
        <f t="shared" ca="1" si="7"/>
        <v>2.8300000000000018</v>
      </c>
      <c r="K134" s="311">
        <f ca="1">IFERROR(MATCH(TRUE,OFFSET(CalculationsAndCharts!$AG$33,K133,0, $C$2-K133,1),0)+K133,"")</f>
        <v>2565</v>
      </c>
      <c r="L134" s="312">
        <f ca="1">IFERROR(OFFSET(CalculationsAndCharts!$B$32, K134,0,1,1),"")</f>
        <v>38121</v>
      </c>
      <c r="M134" s="313">
        <f ca="1">IFERROR(OFFSET(CalculationsAndCharts!$D$32, K134,0,1,1),"")</f>
        <v>32.53</v>
      </c>
      <c r="N134" s="314">
        <f ca="1">IF(K134="","",IFERROR(MATCH(TRUE,OFFSET(CalculationsAndCharts!$AI$33,N133,0, $C$2-N133,1),0)+N133,""))</f>
        <v>2529</v>
      </c>
      <c r="O134" s="312">
        <f ca="1">IFERROR(OFFSET(CalculationsAndCharts!$B$32, N134,0,1,1),"")</f>
        <v>38176</v>
      </c>
      <c r="P134" s="313">
        <f ca="1">IFERROR(OFFSET(CalculationsAndCharts!$D$32, N134,0,1,1),"")</f>
        <v>34.25</v>
      </c>
      <c r="Q134" s="313">
        <f t="shared" ca="1" si="4"/>
        <v>-1.7199999999999989</v>
      </c>
      <c r="R134" s="315">
        <f t="shared" ca="1" si="5"/>
        <v>0.68000000000000327</v>
      </c>
    </row>
    <row r="135" spans="2:18" x14ac:dyDescent="0.25">
      <c r="B135" s="311">
        <f ca="1">IFERROR(MATCH(TRUE,OFFSET(CalculationsAndCharts!$AD$33,B134,0, $C$2-B134,1),0)+B134,"")</f>
        <v>2582</v>
      </c>
      <c r="C135" s="312">
        <f ca="1">IFERROR(OFFSET(CalculationsAndCharts!$B$32, B135,0,1,1),"")</f>
        <v>38098</v>
      </c>
      <c r="D135" s="313">
        <f ca="1">IFERROR(OFFSET(CalculationsAndCharts!$D$32, B135,0,1,1),"")</f>
        <v>31.32</v>
      </c>
      <c r="E135" s="314">
        <f ca="1">IF(B135="","",IFERROR((MATCH(TRUE,OFFSET(CalculationsAndCharts!$AF$33,E134,0, $C$2-E134,1),0)+E134),""))</f>
        <v>2578</v>
      </c>
      <c r="F135" s="312">
        <f ca="1">IFERROR(OFFSET(CalculationsAndCharts!$B$32, E135,0,1,1),"")</f>
        <v>38104</v>
      </c>
      <c r="G135" s="313">
        <f ca="1">IFERROR(OFFSET(CalculationsAndCharts!$D$32, E135,0,1,1),"")</f>
        <v>32.11</v>
      </c>
      <c r="H135" s="313">
        <f t="shared" ca="1" si="6"/>
        <v>0.78999999999999915</v>
      </c>
      <c r="I135" s="315">
        <f t="shared" ca="1" si="7"/>
        <v>2.0500000000000007</v>
      </c>
      <c r="K135" s="311">
        <f ca="1">IFERROR(MATCH(TRUE,OFFSET(CalculationsAndCharts!$AG$33,K134,0, $C$2-K134,1),0)+K134,"")</f>
        <v>2578</v>
      </c>
      <c r="L135" s="312">
        <f ca="1">IFERROR(OFFSET(CalculationsAndCharts!$B$32, K135,0,1,1),"")</f>
        <v>38104</v>
      </c>
      <c r="M135" s="313">
        <f ca="1">IFERROR(OFFSET(CalculationsAndCharts!$D$32, K135,0,1,1),"")</f>
        <v>32.11</v>
      </c>
      <c r="N135" s="314">
        <f ca="1">IF(K135="","",IFERROR(MATCH(TRUE,OFFSET(CalculationsAndCharts!$AI$33,N134,0, $C$2-N134,1),0)+N134,""))</f>
        <v>2567</v>
      </c>
      <c r="O135" s="312">
        <f ca="1">IFERROR(OFFSET(CalculationsAndCharts!$B$32, N135,0,1,1),"")</f>
        <v>38119</v>
      </c>
      <c r="P135" s="313">
        <f ca="1">IFERROR(OFFSET(CalculationsAndCharts!$D$32, N135,0,1,1),"")</f>
        <v>31.75</v>
      </c>
      <c r="Q135" s="313">
        <f t="shared" ca="1" si="4"/>
        <v>0.35999999999999943</v>
      </c>
      <c r="R135" s="315">
        <f t="shared" ca="1" si="5"/>
        <v>2.4000000000000021</v>
      </c>
    </row>
    <row r="136" spans="2:18" x14ac:dyDescent="0.25">
      <c r="B136" s="311">
        <f ca="1">IFERROR(MATCH(TRUE,OFFSET(CalculationsAndCharts!$AD$33,B135,0, $C$2-B135,1),0)+B135,"")</f>
        <v>2609</v>
      </c>
      <c r="C136" s="312">
        <f ca="1">IFERROR(OFFSET(CalculationsAndCharts!$B$32, B136,0,1,1),"")</f>
        <v>38058</v>
      </c>
      <c r="D136" s="313">
        <f ca="1">IFERROR(OFFSET(CalculationsAndCharts!$D$32, B136,0,1,1),"")</f>
        <v>30.1</v>
      </c>
      <c r="E136" s="314">
        <f ca="1">IF(B136="","",IFERROR((MATCH(TRUE,OFFSET(CalculationsAndCharts!$AF$33,E135,0, $C$2-E135,1),0)+E135),""))</f>
        <v>2598</v>
      </c>
      <c r="F136" s="312">
        <f ca="1">IFERROR(OFFSET(CalculationsAndCharts!$B$32, E136,0,1,1),"")</f>
        <v>38075</v>
      </c>
      <c r="G136" s="313">
        <f ca="1">IFERROR(OFFSET(CalculationsAndCharts!$D$32, E136,0,1,1),"")</f>
        <v>30.87</v>
      </c>
      <c r="H136" s="313">
        <f t="shared" ca="1" si="6"/>
        <v>0.76999999999999957</v>
      </c>
      <c r="I136" s="315">
        <f t="shared" ca="1" si="7"/>
        <v>1.2600000000000016</v>
      </c>
      <c r="K136" s="311">
        <f ca="1">IFERROR(MATCH(TRUE,OFFSET(CalculationsAndCharts!$AG$33,K135,0, $C$2-K135,1),0)+K135,"")</f>
        <v>2598</v>
      </c>
      <c r="L136" s="312">
        <f ca="1">IFERROR(OFFSET(CalculationsAndCharts!$B$32, K136,0,1,1),"")</f>
        <v>38075</v>
      </c>
      <c r="M136" s="313">
        <f ca="1">IFERROR(OFFSET(CalculationsAndCharts!$D$32, K136,0,1,1),"")</f>
        <v>30.87</v>
      </c>
      <c r="N136" s="314">
        <f ca="1">IF(K136="","",IFERROR(MATCH(TRUE,OFFSET(CalculationsAndCharts!$AI$33,N135,0, $C$2-N135,1),0)+N135,""))</f>
        <v>2582</v>
      </c>
      <c r="O136" s="312">
        <f ca="1">IFERROR(OFFSET(CalculationsAndCharts!$B$32, N136,0,1,1),"")</f>
        <v>38098</v>
      </c>
      <c r="P136" s="313">
        <f ca="1">IFERROR(OFFSET(CalculationsAndCharts!$D$32, N136,0,1,1),"")</f>
        <v>31.32</v>
      </c>
      <c r="Q136" s="313">
        <f t="shared" ca="1" si="4"/>
        <v>-0.44999999999999929</v>
      </c>
      <c r="R136" s="315">
        <f t="shared" ca="1" si="5"/>
        <v>2.0400000000000027</v>
      </c>
    </row>
    <row r="137" spans="2:18" x14ac:dyDescent="0.25">
      <c r="B137" s="311">
        <f ca="1">IFERROR(MATCH(TRUE,OFFSET(CalculationsAndCharts!$AD$33,B136,0, $C$2-B136,1),0)+B136,"")</f>
        <v>2620</v>
      </c>
      <c r="C137" s="312">
        <f ca="1">IFERROR(OFFSET(CalculationsAndCharts!$B$32, B137,0,1,1),"")</f>
        <v>38043</v>
      </c>
      <c r="D137" s="313">
        <f ca="1">IFERROR(OFFSET(CalculationsAndCharts!$D$32, B137,0,1,1),"")</f>
        <v>30.63</v>
      </c>
      <c r="E137" s="314">
        <f ca="1">IF(B137="","",IFERROR((MATCH(TRUE,OFFSET(CalculationsAndCharts!$AF$33,E136,0, $C$2-E136,1),0)+E136),""))</f>
        <v>2614</v>
      </c>
      <c r="F137" s="312">
        <f ca="1">IFERROR(OFFSET(CalculationsAndCharts!$B$32, E137,0,1,1),"")</f>
        <v>38051</v>
      </c>
      <c r="G137" s="313">
        <f ca="1">IFERROR(OFFSET(CalculationsAndCharts!$D$32, E137,0,1,1),"")</f>
        <v>31.4</v>
      </c>
      <c r="H137" s="313">
        <f t="shared" ca="1" si="6"/>
        <v>0.76999999999999957</v>
      </c>
      <c r="I137" s="315">
        <f t="shared" ca="1" si="7"/>
        <v>0.49000000000000199</v>
      </c>
      <c r="K137" s="311">
        <f ca="1">IFERROR(MATCH(TRUE,OFFSET(CalculationsAndCharts!$AG$33,K136,0, $C$2-K136,1),0)+K136,"")</f>
        <v>2614</v>
      </c>
      <c r="L137" s="312">
        <f ca="1">IFERROR(OFFSET(CalculationsAndCharts!$B$32, K137,0,1,1),"")</f>
        <v>38051</v>
      </c>
      <c r="M137" s="313">
        <f ca="1">IFERROR(OFFSET(CalculationsAndCharts!$D$32, K137,0,1,1),"")</f>
        <v>31.4</v>
      </c>
      <c r="N137" s="314">
        <f ca="1">IF(K137="","",IFERROR(MATCH(TRUE,OFFSET(CalculationsAndCharts!$AI$33,N136,0, $C$2-N136,1),0)+N136,""))</f>
        <v>2609</v>
      </c>
      <c r="O137" s="312">
        <f ca="1">IFERROR(OFFSET(CalculationsAndCharts!$B$32, N137,0,1,1),"")</f>
        <v>38058</v>
      </c>
      <c r="P137" s="313">
        <f ca="1">IFERROR(OFFSET(CalculationsAndCharts!$D$32, N137,0,1,1),"")</f>
        <v>30.1</v>
      </c>
      <c r="Q137" s="313">
        <f t="shared" ca="1" si="4"/>
        <v>1.2999999999999972</v>
      </c>
      <c r="R137" s="315">
        <f t="shared" ca="1" si="5"/>
        <v>2.490000000000002</v>
      </c>
    </row>
    <row r="138" spans="2:18" x14ac:dyDescent="0.25">
      <c r="B138" s="311">
        <f ca="1">IFERROR(MATCH(TRUE,OFFSET(CalculationsAndCharts!$AD$33,B137,0, $C$2-B137,1),0)+B137,"")</f>
        <v>2637</v>
      </c>
      <c r="C138" s="312">
        <f ca="1">IFERROR(OFFSET(CalculationsAndCharts!$B$32, B138,0,1,1),"")</f>
        <v>38019</v>
      </c>
      <c r="D138" s="313">
        <f ca="1">IFERROR(OFFSET(CalculationsAndCharts!$D$32, B138,0,1,1),"")</f>
        <v>30.65</v>
      </c>
      <c r="E138" s="314">
        <f ca="1">IF(B138="","",IFERROR((MATCH(TRUE,OFFSET(CalculationsAndCharts!$AF$33,E137,0, $C$2-E137,1),0)+E137),""))</f>
        <v>2627</v>
      </c>
      <c r="F138" s="312">
        <f ca="1">IFERROR(OFFSET(CalculationsAndCharts!$B$32, E138,0,1,1),"")</f>
        <v>38034</v>
      </c>
      <c r="G138" s="313">
        <f ca="1">IFERROR(OFFSET(CalculationsAndCharts!$D$32, E138,0,1,1),"")</f>
        <v>32</v>
      </c>
      <c r="H138" s="313">
        <f t="shared" ca="1" si="6"/>
        <v>1.3500000000000014</v>
      </c>
      <c r="I138" s="315">
        <f t="shared" ca="1" si="7"/>
        <v>-0.27999999999999758</v>
      </c>
      <c r="K138" s="311">
        <f ca="1">IFERROR(MATCH(TRUE,OFFSET(CalculationsAndCharts!$AG$33,K137,0, $C$2-K137,1),0)+K137,"")</f>
        <v>2627</v>
      </c>
      <c r="L138" s="312">
        <f ca="1">IFERROR(OFFSET(CalculationsAndCharts!$B$32, K138,0,1,1),"")</f>
        <v>38034</v>
      </c>
      <c r="M138" s="313">
        <f ca="1">IFERROR(OFFSET(CalculationsAndCharts!$D$32, K138,0,1,1),"")</f>
        <v>32</v>
      </c>
      <c r="N138" s="314">
        <f ca="1">IF(K138="","",IFERROR(MATCH(TRUE,OFFSET(CalculationsAndCharts!$AI$33,N137,0, $C$2-N137,1),0)+N137,""))</f>
        <v>2620</v>
      </c>
      <c r="O138" s="312">
        <f ca="1">IFERROR(OFFSET(CalculationsAndCharts!$B$32, N138,0,1,1),"")</f>
        <v>38043</v>
      </c>
      <c r="P138" s="313">
        <f ca="1">IFERROR(OFFSET(CalculationsAndCharts!$D$32, N138,0,1,1),"")</f>
        <v>30.63</v>
      </c>
      <c r="Q138" s="313">
        <f t="shared" ca="1" si="4"/>
        <v>1.370000000000001</v>
      </c>
      <c r="R138" s="315">
        <f t="shared" ca="1" si="5"/>
        <v>1.1900000000000048</v>
      </c>
    </row>
    <row r="139" spans="2:18" x14ac:dyDescent="0.25">
      <c r="B139" s="311">
        <f ca="1">IFERROR(MATCH(TRUE,OFFSET(CalculationsAndCharts!$AD$33,B138,0, $C$2-B138,1),0)+B138,"")</f>
        <v>2704</v>
      </c>
      <c r="C139" s="312">
        <f ca="1">IFERROR(OFFSET(CalculationsAndCharts!$B$32, B139,0,1,1),"")</f>
        <v>37918</v>
      </c>
      <c r="D139" s="313">
        <f ca="1">IFERROR(OFFSET(CalculationsAndCharts!$D$32, B139,0,1,1),"")</f>
        <v>26.3</v>
      </c>
      <c r="E139" s="314">
        <f ca="1">IF(B139="","",IFERROR((MATCH(TRUE,OFFSET(CalculationsAndCharts!$AF$33,E138,0, $C$2-E138,1),0)+E138),""))</f>
        <v>2694</v>
      </c>
      <c r="F139" s="312">
        <f ca="1">IFERROR(OFFSET(CalculationsAndCharts!$B$32, E139,0,1,1),"")</f>
        <v>37932</v>
      </c>
      <c r="G139" s="313">
        <f ca="1">IFERROR(OFFSET(CalculationsAndCharts!$D$32, E139,0,1,1),"")</f>
        <v>26.97</v>
      </c>
      <c r="H139" s="313">
        <f t="shared" ca="1" si="6"/>
        <v>0.66999999999999815</v>
      </c>
      <c r="I139" s="315">
        <f t="shared" ca="1" si="7"/>
        <v>-1.629999999999999</v>
      </c>
      <c r="K139" s="311">
        <f ca="1">IFERROR(MATCH(TRUE,OFFSET(CalculationsAndCharts!$AG$33,K138,0, $C$2-K138,1),0)+K138,"")</f>
        <v>2694</v>
      </c>
      <c r="L139" s="312">
        <f ca="1">IFERROR(OFFSET(CalculationsAndCharts!$B$32, K139,0,1,1),"")</f>
        <v>37932</v>
      </c>
      <c r="M139" s="313">
        <f ca="1">IFERROR(OFFSET(CalculationsAndCharts!$D$32, K139,0,1,1),"")</f>
        <v>26.97</v>
      </c>
      <c r="N139" s="314">
        <f ca="1">IF(K139="","",IFERROR(MATCH(TRUE,OFFSET(CalculationsAndCharts!$AI$33,N138,0, $C$2-N138,1),0)+N138,""))</f>
        <v>2637</v>
      </c>
      <c r="O139" s="312">
        <f ca="1">IFERROR(OFFSET(CalculationsAndCharts!$B$32, N139,0,1,1),"")</f>
        <v>38019</v>
      </c>
      <c r="P139" s="313">
        <f ca="1">IFERROR(OFFSET(CalculationsAndCharts!$D$32, N139,0,1,1),"")</f>
        <v>30.65</v>
      </c>
      <c r="Q139" s="313">
        <f t="shared" ca="1" si="4"/>
        <v>-3.6799999999999997</v>
      </c>
      <c r="R139" s="315">
        <f t="shared" ca="1" si="5"/>
        <v>-0.17999999999999616</v>
      </c>
    </row>
    <row r="140" spans="2:18" x14ac:dyDescent="0.25">
      <c r="B140" s="311">
        <f ca="1">IFERROR(MATCH(TRUE,OFFSET(CalculationsAndCharts!$AD$33,B139,0, $C$2-B139,1),0)+B139,"")</f>
        <v>2732</v>
      </c>
      <c r="C140" s="312">
        <f ca="1">IFERROR(OFFSET(CalculationsAndCharts!$B$32, B140,0,1,1),"")</f>
        <v>37880</v>
      </c>
      <c r="D140" s="313">
        <f ca="1">IFERROR(OFFSET(CalculationsAndCharts!$D$32, B140,0,1,1),"")</f>
        <v>30.79</v>
      </c>
      <c r="E140" s="314">
        <f ca="1">IF(B140="","",IFERROR((MATCH(TRUE,OFFSET(CalculationsAndCharts!$AF$33,E139,0, $C$2-E139,1),0)+E139),""))</f>
        <v>2710</v>
      </c>
      <c r="F140" s="312">
        <f ca="1">IFERROR(OFFSET(CalculationsAndCharts!$B$32, E140,0,1,1),"")</f>
        <v>37910</v>
      </c>
      <c r="G140" s="313">
        <f ca="1">IFERROR(OFFSET(CalculationsAndCharts!$D$32, E140,0,1,1),"")</f>
        <v>28.3</v>
      </c>
      <c r="H140" s="313">
        <f t="shared" ca="1" si="6"/>
        <v>-2.4899999999999984</v>
      </c>
      <c r="I140" s="315">
        <f t="shared" ca="1" si="7"/>
        <v>-2.2999999999999972</v>
      </c>
      <c r="K140" s="311">
        <f ca="1">IFERROR(MATCH(TRUE,OFFSET(CalculationsAndCharts!$AG$33,K139,0, $C$2-K139,1),0)+K139,"")</f>
        <v>2710</v>
      </c>
      <c r="L140" s="312">
        <f ca="1">IFERROR(OFFSET(CalculationsAndCharts!$B$32, K140,0,1,1),"")</f>
        <v>37910</v>
      </c>
      <c r="M140" s="313">
        <f ca="1">IFERROR(OFFSET(CalculationsAndCharts!$D$32, K140,0,1,1),"")</f>
        <v>28.3</v>
      </c>
      <c r="N140" s="314">
        <f ca="1">IF(K140="","",IFERROR(MATCH(TRUE,OFFSET(CalculationsAndCharts!$AI$33,N139,0, $C$2-N139,1),0)+N139,""))</f>
        <v>2704</v>
      </c>
      <c r="O140" s="312">
        <f ca="1">IFERROR(OFFSET(CalculationsAndCharts!$B$32, N140,0,1,1),"")</f>
        <v>37918</v>
      </c>
      <c r="P140" s="313">
        <f ca="1">IFERROR(OFFSET(CalculationsAndCharts!$D$32, N140,0,1,1),"")</f>
        <v>26.3</v>
      </c>
      <c r="Q140" s="313">
        <f t="shared" ca="1" si="4"/>
        <v>2</v>
      </c>
      <c r="R140" s="315">
        <f t="shared" ca="1" si="5"/>
        <v>3.5000000000000036</v>
      </c>
    </row>
    <row r="141" spans="2:18" x14ac:dyDescent="0.25">
      <c r="B141" s="311">
        <f ca="1">IFERROR(MATCH(TRUE,OFFSET(CalculationsAndCharts!$AD$33,B140,0, $C$2-B140,1),0)+B140,"")</f>
        <v>2766</v>
      </c>
      <c r="C141" s="312">
        <f ca="1">IFERROR(OFFSET(CalculationsAndCharts!$B$32, B141,0,1,1),"")</f>
        <v>37831</v>
      </c>
      <c r="D141" s="313">
        <f ca="1">IFERROR(OFFSET(CalculationsAndCharts!$D$32, B141,0,1,1),"")</f>
        <v>32.049999999999997</v>
      </c>
      <c r="E141" s="314">
        <f ca="1">IF(B141="","",IFERROR((MATCH(TRUE,OFFSET(CalculationsAndCharts!$AF$33,E140,0, $C$2-E140,1),0)+E140),""))</f>
        <v>2752</v>
      </c>
      <c r="F141" s="312">
        <f ca="1">IFERROR(OFFSET(CalculationsAndCharts!$B$32, E141,0,1,1),"")</f>
        <v>37851</v>
      </c>
      <c r="G141" s="313">
        <f ca="1">IFERROR(OFFSET(CalculationsAndCharts!$D$32, E141,0,1,1),"")</f>
        <v>31.2</v>
      </c>
      <c r="H141" s="313">
        <f t="shared" ca="1" si="6"/>
        <v>-0.84999999999999787</v>
      </c>
      <c r="I141" s="315">
        <f t="shared" ca="1" si="7"/>
        <v>0.19000000000000128</v>
      </c>
      <c r="K141" s="311">
        <f ca="1">IFERROR(MATCH(TRUE,OFFSET(CalculationsAndCharts!$AG$33,K140,0, $C$2-K140,1),0)+K140,"")</f>
        <v>2752</v>
      </c>
      <c r="L141" s="312">
        <f ca="1">IFERROR(OFFSET(CalculationsAndCharts!$B$32, K141,0,1,1),"")</f>
        <v>37851</v>
      </c>
      <c r="M141" s="313">
        <f ca="1">IFERROR(OFFSET(CalculationsAndCharts!$D$32, K141,0,1,1),"")</f>
        <v>31.2</v>
      </c>
      <c r="N141" s="314">
        <f ca="1">IF(K141="","",IFERROR(MATCH(TRUE,OFFSET(CalculationsAndCharts!$AI$33,N140,0, $C$2-N140,1),0)+N140,""))</f>
        <v>2732</v>
      </c>
      <c r="O141" s="312">
        <f ca="1">IFERROR(OFFSET(CalculationsAndCharts!$B$32, N141,0,1,1),"")</f>
        <v>37880</v>
      </c>
      <c r="P141" s="313">
        <f ca="1">IFERROR(OFFSET(CalculationsAndCharts!$D$32, N141,0,1,1),"")</f>
        <v>30.79</v>
      </c>
      <c r="Q141" s="313">
        <f t="shared" ca="1" si="4"/>
        <v>0.41000000000000014</v>
      </c>
      <c r="R141" s="315">
        <f t="shared" ca="1" si="5"/>
        <v>1.5000000000000036</v>
      </c>
    </row>
    <row r="142" spans="2:18" x14ac:dyDescent="0.25">
      <c r="B142" s="311">
        <f ca="1">IFERROR(MATCH(TRUE,OFFSET(CalculationsAndCharts!$AD$33,B141,0, $C$2-B141,1),0)+B141,"")</f>
        <v>2779</v>
      </c>
      <c r="C142" s="312">
        <f ca="1">IFERROR(OFFSET(CalculationsAndCharts!$B$32, B142,0,1,1),"")</f>
        <v>37812</v>
      </c>
      <c r="D142" s="313">
        <f ca="1">IFERROR(OFFSET(CalculationsAndCharts!$D$32, B142,0,1,1),"")</f>
        <v>32.58</v>
      </c>
      <c r="E142" s="314">
        <f ca="1">IF(B142="","",IFERROR((MATCH(TRUE,OFFSET(CalculationsAndCharts!$AF$33,E141,0, $C$2-E141,1),0)+E141),""))</f>
        <v>2771</v>
      </c>
      <c r="F142" s="312">
        <f ca="1">IFERROR(OFFSET(CalculationsAndCharts!$B$32, E142,0,1,1),"")</f>
        <v>37824</v>
      </c>
      <c r="G142" s="313">
        <f ca="1">IFERROR(OFFSET(CalculationsAndCharts!$D$32, E142,0,1,1),"")</f>
        <v>33.119999999999997</v>
      </c>
      <c r="H142" s="313">
        <f t="shared" ca="1" si="6"/>
        <v>0.53999999999999915</v>
      </c>
      <c r="I142" s="315">
        <f t="shared" ca="1" si="7"/>
        <v>1.0399999999999991</v>
      </c>
      <c r="K142" s="311">
        <f ca="1">IFERROR(MATCH(TRUE,OFFSET(CalculationsAndCharts!$AG$33,K141,0, $C$2-K141,1),0)+K141,"")</f>
        <v>2771</v>
      </c>
      <c r="L142" s="312">
        <f ca="1">IFERROR(OFFSET(CalculationsAndCharts!$B$32, K142,0,1,1),"")</f>
        <v>37824</v>
      </c>
      <c r="M142" s="313">
        <f ca="1">IFERROR(OFFSET(CalculationsAndCharts!$D$32, K142,0,1,1),"")</f>
        <v>33.119999999999997</v>
      </c>
      <c r="N142" s="314">
        <f ca="1">IF(K142="","",IFERROR(MATCH(TRUE,OFFSET(CalculationsAndCharts!$AI$33,N141,0, $C$2-N141,1),0)+N141,""))</f>
        <v>2766</v>
      </c>
      <c r="O142" s="312">
        <f ca="1">IFERROR(OFFSET(CalculationsAndCharts!$B$32, N142,0,1,1),"")</f>
        <v>37831</v>
      </c>
      <c r="P142" s="313">
        <f ca="1">IFERROR(OFFSET(CalculationsAndCharts!$D$32, N142,0,1,1),"")</f>
        <v>32.049999999999997</v>
      </c>
      <c r="Q142" s="313">
        <f t="shared" ca="1" si="4"/>
        <v>1.0700000000000003</v>
      </c>
      <c r="R142" s="315">
        <f t="shared" ca="1" si="5"/>
        <v>1.0900000000000034</v>
      </c>
    </row>
    <row r="143" spans="2:18" x14ac:dyDescent="0.25">
      <c r="B143" s="311">
        <f ca="1">IFERROR(MATCH(TRUE,OFFSET(CalculationsAndCharts!$AD$33,B142,0, $C$2-B142,1),0)+B142,"")</f>
        <v>2795</v>
      </c>
      <c r="C143" s="312">
        <f ca="1">IFERROR(OFFSET(CalculationsAndCharts!$B$32, B143,0,1,1),"")</f>
        <v>37789</v>
      </c>
      <c r="D143" s="313">
        <f ca="1">IFERROR(OFFSET(CalculationsAndCharts!$D$32, B143,0,1,1),"")</f>
        <v>32.1</v>
      </c>
      <c r="E143" s="314">
        <f ca="1">IF(B143="","",IFERROR((MATCH(TRUE,OFFSET(CalculationsAndCharts!$AF$33,E142,0, $C$2-E142,1),0)+E142),""))</f>
        <v>2793</v>
      </c>
      <c r="F143" s="312">
        <f ca="1">IFERROR(OFFSET(CalculationsAndCharts!$B$32, E143,0,1,1),"")</f>
        <v>37791</v>
      </c>
      <c r="G143" s="313">
        <f ca="1">IFERROR(OFFSET(CalculationsAndCharts!$D$32, E143,0,1,1),"")</f>
        <v>32.6</v>
      </c>
      <c r="H143" s="313">
        <f t="shared" ca="1" si="6"/>
        <v>0.5</v>
      </c>
      <c r="I143" s="315">
        <f t="shared" ca="1" si="7"/>
        <v>0.5</v>
      </c>
      <c r="K143" s="311">
        <f ca="1">IFERROR(MATCH(TRUE,OFFSET(CalculationsAndCharts!$AG$33,K142,0, $C$2-K142,1),0)+K142,"")</f>
        <v>2793</v>
      </c>
      <c r="L143" s="312">
        <f ca="1">IFERROR(OFFSET(CalculationsAndCharts!$B$32, K143,0,1,1),"")</f>
        <v>37791</v>
      </c>
      <c r="M143" s="313">
        <f ca="1">IFERROR(OFFSET(CalculationsAndCharts!$D$32, K143,0,1,1),"")</f>
        <v>32.6</v>
      </c>
      <c r="N143" s="314">
        <f ca="1">IF(K143="","",IFERROR(MATCH(TRUE,OFFSET(CalculationsAndCharts!$AI$33,N142,0, $C$2-N142,1),0)+N142,""))</f>
        <v>2779</v>
      </c>
      <c r="O143" s="312">
        <f ca="1">IFERROR(OFFSET(CalculationsAndCharts!$B$32, N143,0,1,1),"")</f>
        <v>37812</v>
      </c>
      <c r="P143" s="313">
        <f ca="1">IFERROR(OFFSET(CalculationsAndCharts!$D$32, N143,0,1,1),"")</f>
        <v>32.58</v>
      </c>
      <c r="Q143" s="313">
        <f t="shared" ca="1" si="4"/>
        <v>2.0000000000003126E-2</v>
      </c>
      <c r="R143" s="315">
        <f t="shared" ca="1" si="5"/>
        <v>2.0000000000003126E-2</v>
      </c>
    </row>
    <row r="144" spans="2:18" x14ac:dyDescent="0.25">
      <c r="B144" s="311" t="str">
        <f ca="1">IFERROR(MATCH(TRUE,OFFSET(CalculationsAndCharts!$AD$33,B143,0, $C$2-B143,1),0)+B143,"")</f>
        <v/>
      </c>
      <c r="C144" s="312" t="str">
        <f ca="1">IFERROR(OFFSET(CalculationsAndCharts!$B$32, B144,0,1,1),"")</f>
        <v/>
      </c>
      <c r="D144" s="313" t="str">
        <f ca="1">IFERROR(OFFSET(CalculationsAndCharts!$D$32, B144,0,1,1),"")</f>
        <v/>
      </c>
      <c r="E144" s="314" t="str">
        <f ca="1">IF(B144="","",IFERROR((MATCH(TRUE,OFFSET(CalculationsAndCharts!$AF$33,E143,0, $C$2-E143,1),0)+E143),""))</f>
        <v/>
      </c>
      <c r="F144" s="312" t="str">
        <f ca="1">IFERROR(OFFSET(CalculationsAndCharts!$B$32, E144,0,1,1),"")</f>
        <v/>
      </c>
      <c r="G144" s="313" t="str">
        <f ca="1">IFERROR(OFFSET(CalculationsAndCharts!$D$32, E144,0,1,1),"")</f>
        <v/>
      </c>
      <c r="H144" s="313" t="str">
        <f t="shared" ca="1" si="6"/>
        <v/>
      </c>
      <c r="I144" s="315" t="str">
        <f t="shared" ca="1" si="7"/>
        <v/>
      </c>
      <c r="K144" s="311" t="str">
        <f ca="1">IFERROR(MATCH(TRUE,OFFSET(CalculationsAndCharts!$AG$33,K143,0, $C$2-K143,1),0)+K143,"")</f>
        <v/>
      </c>
      <c r="L144" s="312" t="str">
        <f ca="1">IFERROR(OFFSET(CalculationsAndCharts!$B$32, K144,0,1,1),"")</f>
        <v/>
      </c>
      <c r="M144" s="313" t="str">
        <f ca="1">IFERROR(OFFSET(CalculationsAndCharts!$D$32, K144,0,1,1),"")</f>
        <v/>
      </c>
      <c r="N144" s="314" t="str">
        <f ca="1">IF(K144="","",IFERROR(MATCH(TRUE,OFFSET(CalculationsAndCharts!$AI$33,N143,0, $C$2-N143,1),0)+N143,""))</f>
        <v/>
      </c>
      <c r="O144" s="312" t="str">
        <f ca="1">IFERROR(OFFSET(CalculationsAndCharts!$B$32, N144,0,1,1),"")</f>
        <v/>
      </c>
      <c r="P144" s="313" t="str">
        <f ca="1">IFERROR(OFFSET(CalculationsAndCharts!$D$32, N144,0,1,1),"")</f>
        <v/>
      </c>
      <c r="Q144" s="313" t="str">
        <f t="shared" ref="Q144:Q207" ca="1" si="8">IFERROR(M144-P144,"")</f>
        <v/>
      </c>
      <c r="R144" s="315" t="str">
        <f t="shared" ref="R144:R207" ca="1" si="9">IFERROR(Q144+IF(""=R145,0,R145),"")</f>
        <v/>
      </c>
    </row>
    <row r="145" spans="2:18" x14ac:dyDescent="0.25">
      <c r="B145" s="311" t="str">
        <f ca="1">IFERROR(MATCH(TRUE,OFFSET(CalculationsAndCharts!$AD$33,B144,0, $C$2-B144,1),0)+B144,"")</f>
        <v/>
      </c>
      <c r="C145" s="312" t="str">
        <f ca="1">IFERROR(OFFSET(CalculationsAndCharts!$B$32, B145,0,1,1),"")</f>
        <v/>
      </c>
      <c r="D145" s="313" t="str">
        <f ca="1">IFERROR(OFFSET(CalculationsAndCharts!$D$32, B145,0,1,1),"")</f>
        <v/>
      </c>
      <c r="E145" s="314" t="str">
        <f ca="1">IF(B145="","",IFERROR((MATCH(TRUE,OFFSET(CalculationsAndCharts!$AF$33,E144,0, $C$2-E144,1),0)+E144),""))</f>
        <v/>
      </c>
      <c r="F145" s="312" t="str">
        <f ca="1">IFERROR(OFFSET(CalculationsAndCharts!$B$32, E145,0,1,1),"")</f>
        <v/>
      </c>
      <c r="G145" s="313" t="str">
        <f ca="1">IFERROR(OFFSET(CalculationsAndCharts!$D$32, E145,0,1,1),"")</f>
        <v/>
      </c>
      <c r="H145" s="313" t="str">
        <f t="shared" ref="H145:H208" ca="1" si="10">IFERROR(G145-D145,"")</f>
        <v/>
      </c>
      <c r="I145" s="315" t="str">
        <f t="shared" ref="I145:I208" ca="1" si="11">IFERROR(H145+IF(""=I146,0,I146),"")</f>
        <v/>
      </c>
      <c r="K145" s="311" t="str">
        <f ca="1">IFERROR(MATCH(TRUE,OFFSET(CalculationsAndCharts!$AG$33,K144,0, $C$2-K144,1),0)+K144,"")</f>
        <v/>
      </c>
      <c r="L145" s="312" t="str">
        <f ca="1">IFERROR(OFFSET(CalculationsAndCharts!$B$32, K145,0,1,1),"")</f>
        <v/>
      </c>
      <c r="M145" s="313" t="str">
        <f ca="1">IFERROR(OFFSET(CalculationsAndCharts!$D$32, K145,0,1,1),"")</f>
        <v/>
      </c>
      <c r="N145" s="314" t="str">
        <f ca="1">IF(K145="","",IFERROR(MATCH(TRUE,OFFSET(CalculationsAndCharts!$AI$33,N144,0, $C$2-N144,1),0)+N144,""))</f>
        <v/>
      </c>
      <c r="O145" s="312" t="str">
        <f ca="1">IFERROR(OFFSET(CalculationsAndCharts!$B$32, N145,0,1,1),"")</f>
        <v/>
      </c>
      <c r="P145" s="313" t="str">
        <f ca="1">IFERROR(OFFSET(CalculationsAndCharts!$D$32, N145,0,1,1),"")</f>
        <v/>
      </c>
      <c r="Q145" s="313" t="str">
        <f t="shared" ca="1" si="8"/>
        <v/>
      </c>
      <c r="R145" s="315" t="str">
        <f t="shared" ca="1" si="9"/>
        <v/>
      </c>
    </row>
    <row r="146" spans="2:18" x14ac:dyDescent="0.25">
      <c r="B146" s="311" t="str">
        <f ca="1">IFERROR(MATCH(TRUE,OFFSET(CalculationsAndCharts!$AD$33,B145,0, $C$2-B145,1),0)+B145,"")</f>
        <v/>
      </c>
      <c r="C146" s="312" t="str">
        <f ca="1">IFERROR(OFFSET(CalculationsAndCharts!$B$32, B146,0,1,1),"")</f>
        <v/>
      </c>
      <c r="D146" s="313" t="str">
        <f ca="1">IFERROR(OFFSET(CalculationsAndCharts!$D$32, B146,0,1,1),"")</f>
        <v/>
      </c>
      <c r="E146" s="314" t="str">
        <f ca="1">IF(B146="","",IFERROR((MATCH(TRUE,OFFSET(CalculationsAndCharts!$AF$33,E145,0, $C$2-E145,1),0)+E145),""))</f>
        <v/>
      </c>
      <c r="F146" s="312" t="str">
        <f ca="1">IFERROR(OFFSET(CalculationsAndCharts!$B$32, E146,0,1,1),"")</f>
        <v/>
      </c>
      <c r="G146" s="313" t="str">
        <f ca="1">IFERROR(OFFSET(CalculationsAndCharts!$D$32, E146,0,1,1),"")</f>
        <v/>
      </c>
      <c r="H146" s="313" t="str">
        <f t="shared" ca="1" si="10"/>
        <v/>
      </c>
      <c r="I146" s="315" t="str">
        <f t="shared" ca="1" si="11"/>
        <v/>
      </c>
      <c r="K146" s="311" t="str">
        <f ca="1">IFERROR(MATCH(TRUE,OFFSET(CalculationsAndCharts!$AG$33,K145,0, $C$2-K145,1),0)+K145,"")</f>
        <v/>
      </c>
      <c r="L146" s="312" t="str">
        <f ca="1">IFERROR(OFFSET(CalculationsAndCharts!$B$32, K146,0,1,1),"")</f>
        <v/>
      </c>
      <c r="M146" s="313" t="str">
        <f ca="1">IFERROR(OFFSET(CalculationsAndCharts!$D$32, K146,0,1,1),"")</f>
        <v/>
      </c>
      <c r="N146" s="314" t="str">
        <f ca="1">IF(K146="","",IFERROR(MATCH(TRUE,OFFSET(CalculationsAndCharts!$AI$33,N145,0, $C$2-N145,1),0)+N145,""))</f>
        <v/>
      </c>
      <c r="O146" s="312" t="str">
        <f ca="1">IFERROR(OFFSET(CalculationsAndCharts!$B$32, N146,0,1,1),"")</f>
        <v/>
      </c>
      <c r="P146" s="313" t="str">
        <f ca="1">IFERROR(OFFSET(CalculationsAndCharts!$D$32, N146,0,1,1),"")</f>
        <v/>
      </c>
      <c r="Q146" s="313" t="str">
        <f t="shared" ca="1" si="8"/>
        <v/>
      </c>
      <c r="R146" s="315" t="str">
        <f t="shared" ca="1" si="9"/>
        <v/>
      </c>
    </row>
    <row r="147" spans="2:18" x14ac:dyDescent="0.25">
      <c r="B147" s="311" t="str">
        <f ca="1">IFERROR(MATCH(TRUE,OFFSET(CalculationsAndCharts!$AD$33,B146,0, $C$2-B146,1),0)+B146,"")</f>
        <v/>
      </c>
      <c r="C147" s="312" t="str">
        <f ca="1">IFERROR(OFFSET(CalculationsAndCharts!$B$32, B147,0,1,1),"")</f>
        <v/>
      </c>
      <c r="D147" s="313" t="str">
        <f ca="1">IFERROR(OFFSET(CalculationsAndCharts!$D$32, B147,0,1,1),"")</f>
        <v/>
      </c>
      <c r="E147" s="314" t="str">
        <f ca="1">IF(B147="","",IFERROR((MATCH(TRUE,OFFSET(CalculationsAndCharts!$AF$33,E146,0, $C$2-E146,1),0)+E146),""))</f>
        <v/>
      </c>
      <c r="F147" s="312" t="str">
        <f ca="1">IFERROR(OFFSET(CalculationsAndCharts!$B$32, E147,0,1,1),"")</f>
        <v/>
      </c>
      <c r="G147" s="313" t="str">
        <f ca="1">IFERROR(OFFSET(CalculationsAndCharts!$D$32, E147,0,1,1),"")</f>
        <v/>
      </c>
      <c r="H147" s="313" t="str">
        <f t="shared" ca="1" si="10"/>
        <v/>
      </c>
      <c r="I147" s="315" t="str">
        <f t="shared" ca="1" si="11"/>
        <v/>
      </c>
      <c r="K147" s="311" t="str">
        <f ca="1">IFERROR(MATCH(TRUE,OFFSET(CalculationsAndCharts!$AG$33,K146,0, $C$2-K146,1),0)+K146,"")</f>
        <v/>
      </c>
      <c r="L147" s="312" t="str">
        <f ca="1">IFERROR(OFFSET(CalculationsAndCharts!$B$32, K147,0,1,1),"")</f>
        <v/>
      </c>
      <c r="M147" s="313" t="str">
        <f ca="1">IFERROR(OFFSET(CalculationsAndCharts!$D$32, K147,0,1,1),"")</f>
        <v/>
      </c>
      <c r="N147" s="314" t="str">
        <f ca="1">IF(K147="","",IFERROR(MATCH(TRUE,OFFSET(CalculationsAndCharts!$AI$33,N146,0, $C$2-N146,1),0)+N146,""))</f>
        <v/>
      </c>
      <c r="O147" s="312" t="str">
        <f ca="1">IFERROR(OFFSET(CalculationsAndCharts!$B$32, N147,0,1,1),"")</f>
        <v/>
      </c>
      <c r="P147" s="313" t="str">
        <f ca="1">IFERROR(OFFSET(CalculationsAndCharts!$D$32, N147,0,1,1),"")</f>
        <v/>
      </c>
      <c r="Q147" s="313" t="str">
        <f t="shared" ca="1" si="8"/>
        <v/>
      </c>
      <c r="R147" s="315" t="str">
        <f t="shared" ca="1" si="9"/>
        <v/>
      </c>
    </row>
    <row r="148" spans="2:18" x14ac:dyDescent="0.25">
      <c r="B148" s="311" t="str">
        <f ca="1">IFERROR(MATCH(TRUE,OFFSET(CalculationsAndCharts!$AD$33,B147,0, $C$2-B147,1),0)+B147,"")</f>
        <v/>
      </c>
      <c r="C148" s="312" t="str">
        <f ca="1">IFERROR(OFFSET(CalculationsAndCharts!$B$32, B148,0,1,1),"")</f>
        <v/>
      </c>
      <c r="D148" s="313" t="str">
        <f ca="1">IFERROR(OFFSET(CalculationsAndCharts!$D$32, B148,0,1,1),"")</f>
        <v/>
      </c>
      <c r="E148" s="314" t="str">
        <f ca="1">IF(B148="","",IFERROR((MATCH(TRUE,OFFSET(CalculationsAndCharts!$AF$33,E147,0, $C$2-E147,1),0)+E147),""))</f>
        <v/>
      </c>
      <c r="F148" s="312" t="str">
        <f ca="1">IFERROR(OFFSET(CalculationsAndCharts!$B$32, E148,0,1,1),"")</f>
        <v/>
      </c>
      <c r="G148" s="313" t="str">
        <f ca="1">IFERROR(OFFSET(CalculationsAndCharts!$D$32, E148,0,1,1),"")</f>
        <v/>
      </c>
      <c r="H148" s="313" t="str">
        <f t="shared" ca="1" si="10"/>
        <v/>
      </c>
      <c r="I148" s="315" t="str">
        <f t="shared" ca="1" si="11"/>
        <v/>
      </c>
      <c r="K148" s="311" t="str">
        <f ca="1">IFERROR(MATCH(TRUE,OFFSET(CalculationsAndCharts!$AG$33,K147,0, $C$2-K147,1),0)+K147,"")</f>
        <v/>
      </c>
      <c r="L148" s="312" t="str">
        <f ca="1">IFERROR(OFFSET(CalculationsAndCharts!$B$32, K148,0,1,1),"")</f>
        <v/>
      </c>
      <c r="M148" s="313" t="str">
        <f ca="1">IFERROR(OFFSET(CalculationsAndCharts!$D$32, K148,0,1,1),"")</f>
        <v/>
      </c>
      <c r="N148" s="314" t="str">
        <f ca="1">IF(K148="","",IFERROR(MATCH(TRUE,OFFSET(CalculationsAndCharts!$AI$33,N147,0, $C$2-N147,1),0)+N147,""))</f>
        <v/>
      </c>
      <c r="O148" s="312" t="str">
        <f ca="1">IFERROR(OFFSET(CalculationsAndCharts!$B$32, N148,0,1,1),"")</f>
        <v/>
      </c>
      <c r="P148" s="313" t="str">
        <f ca="1">IFERROR(OFFSET(CalculationsAndCharts!$D$32, N148,0,1,1),"")</f>
        <v/>
      </c>
      <c r="Q148" s="313" t="str">
        <f t="shared" ca="1" si="8"/>
        <v/>
      </c>
      <c r="R148" s="315" t="str">
        <f t="shared" ca="1" si="9"/>
        <v/>
      </c>
    </row>
    <row r="149" spans="2:18" x14ac:dyDescent="0.25">
      <c r="B149" s="311" t="str">
        <f ca="1">IFERROR(MATCH(TRUE,OFFSET(CalculationsAndCharts!$AD$33,B148,0, $C$2-B148,1),0)+B148,"")</f>
        <v/>
      </c>
      <c r="C149" s="312" t="str">
        <f ca="1">IFERROR(OFFSET(CalculationsAndCharts!$B$32, B149,0,1,1),"")</f>
        <v/>
      </c>
      <c r="D149" s="313" t="str">
        <f ca="1">IFERROR(OFFSET(CalculationsAndCharts!$D$32, B149,0,1,1),"")</f>
        <v/>
      </c>
      <c r="E149" s="314" t="str">
        <f ca="1">IF(B149="","",IFERROR((MATCH(TRUE,OFFSET(CalculationsAndCharts!$AF$33,E148,0, $C$2-E148,1),0)+E148),""))</f>
        <v/>
      </c>
      <c r="F149" s="312" t="str">
        <f ca="1">IFERROR(OFFSET(CalculationsAndCharts!$B$32, E149,0,1,1),"")</f>
        <v/>
      </c>
      <c r="G149" s="313" t="str">
        <f ca="1">IFERROR(OFFSET(CalculationsAndCharts!$D$32, E149,0,1,1),"")</f>
        <v/>
      </c>
      <c r="H149" s="313" t="str">
        <f t="shared" ca="1" si="10"/>
        <v/>
      </c>
      <c r="I149" s="315" t="str">
        <f t="shared" ca="1" si="11"/>
        <v/>
      </c>
      <c r="K149" s="311" t="str">
        <f ca="1">IFERROR(MATCH(TRUE,OFFSET(CalculationsAndCharts!$AG$33,K148,0, $C$2-K148,1),0)+K148,"")</f>
        <v/>
      </c>
      <c r="L149" s="312" t="str">
        <f ca="1">IFERROR(OFFSET(CalculationsAndCharts!$B$32, K149,0,1,1),"")</f>
        <v/>
      </c>
      <c r="M149" s="313" t="str">
        <f ca="1">IFERROR(OFFSET(CalculationsAndCharts!$D$32, K149,0,1,1),"")</f>
        <v/>
      </c>
      <c r="N149" s="314" t="str">
        <f ca="1">IF(K149="","",IFERROR(MATCH(TRUE,OFFSET(CalculationsAndCharts!$AI$33,N148,0, $C$2-N148,1),0)+N148,""))</f>
        <v/>
      </c>
      <c r="O149" s="312" t="str">
        <f ca="1">IFERROR(OFFSET(CalculationsAndCharts!$B$32, N149,0,1,1),"")</f>
        <v/>
      </c>
      <c r="P149" s="313" t="str">
        <f ca="1">IFERROR(OFFSET(CalculationsAndCharts!$D$32, N149,0,1,1),"")</f>
        <v/>
      </c>
      <c r="Q149" s="313" t="str">
        <f t="shared" ca="1" si="8"/>
        <v/>
      </c>
      <c r="R149" s="315" t="str">
        <f t="shared" ca="1" si="9"/>
        <v/>
      </c>
    </row>
    <row r="150" spans="2:18" x14ac:dyDescent="0.25">
      <c r="B150" s="311" t="str">
        <f ca="1">IFERROR(MATCH(TRUE,OFFSET(CalculationsAndCharts!$AD$33,B149,0, $C$2-B149,1),0)+B149,"")</f>
        <v/>
      </c>
      <c r="C150" s="312" t="str">
        <f ca="1">IFERROR(OFFSET(CalculationsAndCharts!$B$32, B150,0,1,1),"")</f>
        <v/>
      </c>
      <c r="D150" s="313" t="str">
        <f ca="1">IFERROR(OFFSET(CalculationsAndCharts!$D$32, B150,0,1,1),"")</f>
        <v/>
      </c>
      <c r="E150" s="314" t="str">
        <f ca="1">IF(B150="","",IFERROR((MATCH(TRUE,OFFSET(CalculationsAndCharts!$AF$33,E149,0, $C$2-E149,1),0)+E149),""))</f>
        <v/>
      </c>
      <c r="F150" s="312" t="str">
        <f ca="1">IFERROR(OFFSET(CalculationsAndCharts!$B$32, E150,0,1,1),"")</f>
        <v/>
      </c>
      <c r="G150" s="313" t="str">
        <f ca="1">IFERROR(OFFSET(CalculationsAndCharts!$D$32, E150,0,1,1),"")</f>
        <v/>
      </c>
      <c r="H150" s="313" t="str">
        <f t="shared" ca="1" si="10"/>
        <v/>
      </c>
      <c r="I150" s="315" t="str">
        <f t="shared" ca="1" si="11"/>
        <v/>
      </c>
      <c r="K150" s="311" t="str">
        <f ca="1">IFERROR(MATCH(TRUE,OFFSET(CalculationsAndCharts!$AG$33,K149,0, $C$2-K149,1),0)+K149,"")</f>
        <v/>
      </c>
      <c r="L150" s="312" t="str">
        <f ca="1">IFERROR(OFFSET(CalculationsAndCharts!$B$32, K150,0,1,1),"")</f>
        <v/>
      </c>
      <c r="M150" s="313" t="str">
        <f ca="1">IFERROR(OFFSET(CalculationsAndCharts!$D$32, K150,0,1,1),"")</f>
        <v/>
      </c>
      <c r="N150" s="314" t="str">
        <f ca="1">IF(K150="","",IFERROR(MATCH(TRUE,OFFSET(CalculationsAndCharts!$AI$33,N149,0, $C$2-N149,1),0)+N149,""))</f>
        <v/>
      </c>
      <c r="O150" s="312" t="str">
        <f ca="1">IFERROR(OFFSET(CalculationsAndCharts!$B$32, N150,0,1,1),"")</f>
        <v/>
      </c>
      <c r="P150" s="313" t="str">
        <f ca="1">IFERROR(OFFSET(CalculationsAndCharts!$D$32, N150,0,1,1),"")</f>
        <v/>
      </c>
      <c r="Q150" s="313" t="str">
        <f t="shared" ca="1" si="8"/>
        <v/>
      </c>
      <c r="R150" s="315" t="str">
        <f t="shared" ca="1" si="9"/>
        <v/>
      </c>
    </row>
    <row r="151" spans="2:18" x14ac:dyDescent="0.25">
      <c r="B151" s="311" t="str">
        <f ca="1">IFERROR(MATCH(TRUE,OFFSET(CalculationsAndCharts!$AD$33,B150,0, $C$2-B150,1),0)+B150,"")</f>
        <v/>
      </c>
      <c r="C151" s="312" t="str">
        <f ca="1">IFERROR(OFFSET(CalculationsAndCharts!$B$32, B151,0,1,1),"")</f>
        <v/>
      </c>
      <c r="D151" s="313" t="str">
        <f ca="1">IFERROR(OFFSET(CalculationsAndCharts!$D$32, B151,0,1,1),"")</f>
        <v/>
      </c>
      <c r="E151" s="314" t="str">
        <f ca="1">IF(B151="","",IFERROR((MATCH(TRUE,OFFSET(CalculationsAndCharts!$AF$33,E150,0, $C$2-E150,1),0)+E150),""))</f>
        <v/>
      </c>
      <c r="F151" s="312" t="str">
        <f ca="1">IFERROR(OFFSET(CalculationsAndCharts!$B$32, E151,0,1,1),"")</f>
        <v/>
      </c>
      <c r="G151" s="313" t="str">
        <f ca="1">IFERROR(OFFSET(CalculationsAndCharts!$D$32, E151,0,1,1),"")</f>
        <v/>
      </c>
      <c r="H151" s="313" t="str">
        <f t="shared" ca="1" si="10"/>
        <v/>
      </c>
      <c r="I151" s="315" t="str">
        <f t="shared" ca="1" si="11"/>
        <v/>
      </c>
      <c r="K151" s="311" t="str">
        <f ca="1">IFERROR(MATCH(TRUE,OFFSET(CalculationsAndCharts!$AG$33,K150,0, $C$2-K150,1),0)+K150,"")</f>
        <v/>
      </c>
      <c r="L151" s="312" t="str">
        <f ca="1">IFERROR(OFFSET(CalculationsAndCharts!$B$32, K151,0,1,1),"")</f>
        <v/>
      </c>
      <c r="M151" s="313" t="str">
        <f ca="1">IFERROR(OFFSET(CalculationsAndCharts!$D$32, K151,0,1,1),"")</f>
        <v/>
      </c>
      <c r="N151" s="314" t="str">
        <f ca="1">IF(K151="","",IFERROR(MATCH(TRUE,OFFSET(CalculationsAndCharts!$AI$33,N150,0, $C$2-N150,1),0)+N150,""))</f>
        <v/>
      </c>
      <c r="O151" s="312" t="str">
        <f ca="1">IFERROR(OFFSET(CalculationsAndCharts!$B$32, N151,0,1,1),"")</f>
        <v/>
      </c>
      <c r="P151" s="313" t="str">
        <f ca="1">IFERROR(OFFSET(CalculationsAndCharts!$D$32, N151,0,1,1),"")</f>
        <v/>
      </c>
      <c r="Q151" s="313" t="str">
        <f t="shared" ca="1" si="8"/>
        <v/>
      </c>
      <c r="R151" s="315" t="str">
        <f t="shared" ca="1" si="9"/>
        <v/>
      </c>
    </row>
    <row r="152" spans="2:18" x14ac:dyDescent="0.25">
      <c r="B152" s="311" t="str">
        <f ca="1">IFERROR(MATCH(TRUE,OFFSET(CalculationsAndCharts!$AD$33,B151,0, $C$2-B151,1),0)+B151,"")</f>
        <v/>
      </c>
      <c r="C152" s="312" t="str">
        <f ca="1">IFERROR(OFFSET(CalculationsAndCharts!$B$32, B152,0,1,1),"")</f>
        <v/>
      </c>
      <c r="D152" s="313" t="str">
        <f ca="1">IFERROR(OFFSET(CalculationsAndCharts!$D$32, B152,0,1,1),"")</f>
        <v/>
      </c>
      <c r="E152" s="314" t="str">
        <f ca="1">IF(B152="","",IFERROR((MATCH(TRUE,OFFSET(CalculationsAndCharts!$AF$33,E151,0, $C$2-E151,1),0)+E151),""))</f>
        <v/>
      </c>
      <c r="F152" s="312" t="str">
        <f ca="1">IFERROR(OFFSET(CalculationsAndCharts!$B$32, E152,0,1,1),"")</f>
        <v/>
      </c>
      <c r="G152" s="313" t="str">
        <f ca="1">IFERROR(OFFSET(CalculationsAndCharts!$D$32, E152,0,1,1),"")</f>
        <v/>
      </c>
      <c r="H152" s="313" t="str">
        <f t="shared" ca="1" si="10"/>
        <v/>
      </c>
      <c r="I152" s="315" t="str">
        <f t="shared" ca="1" si="11"/>
        <v/>
      </c>
      <c r="K152" s="311" t="str">
        <f ca="1">IFERROR(MATCH(TRUE,OFFSET(CalculationsAndCharts!$AG$33,K151,0, $C$2-K151,1),0)+K151,"")</f>
        <v/>
      </c>
      <c r="L152" s="312" t="str">
        <f ca="1">IFERROR(OFFSET(CalculationsAndCharts!$B$32, K152,0,1,1),"")</f>
        <v/>
      </c>
      <c r="M152" s="313" t="str">
        <f ca="1">IFERROR(OFFSET(CalculationsAndCharts!$D$32, K152,0,1,1),"")</f>
        <v/>
      </c>
      <c r="N152" s="314" t="str">
        <f ca="1">IF(K152="","",IFERROR(MATCH(TRUE,OFFSET(CalculationsAndCharts!$AI$33,N151,0, $C$2-N151,1),0)+N151,""))</f>
        <v/>
      </c>
      <c r="O152" s="312" t="str">
        <f ca="1">IFERROR(OFFSET(CalculationsAndCharts!$B$32, N152,0,1,1),"")</f>
        <v/>
      </c>
      <c r="P152" s="313" t="str">
        <f ca="1">IFERROR(OFFSET(CalculationsAndCharts!$D$32, N152,0,1,1),"")</f>
        <v/>
      </c>
      <c r="Q152" s="313" t="str">
        <f t="shared" ca="1" si="8"/>
        <v/>
      </c>
      <c r="R152" s="315" t="str">
        <f t="shared" ca="1" si="9"/>
        <v/>
      </c>
    </row>
    <row r="153" spans="2:18" x14ac:dyDescent="0.25">
      <c r="B153" s="311" t="str">
        <f ca="1">IFERROR(MATCH(TRUE,OFFSET(CalculationsAndCharts!$AD$33,B152,0, $C$2-B152,1),0)+B152,"")</f>
        <v/>
      </c>
      <c r="C153" s="312" t="str">
        <f ca="1">IFERROR(OFFSET(CalculationsAndCharts!$B$32, B153,0,1,1),"")</f>
        <v/>
      </c>
      <c r="D153" s="313" t="str">
        <f ca="1">IFERROR(OFFSET(CalculationsAndCharts!$D$32, B153,0,1,1),"")</f>
        <v/>
      </c>
      <c r="E153" s="314" t="str">
        <f ca="1">IF(B153="","",IFERROR((MATCH(TRUE,OFFSET(CalculationsAndCharts!$AF$33,E152,0, $C$2-E152,1),0)+E152),""))</f>
        <v/>
      </c>
      <c r="F153" s="312" t="str">
        <f ca="1">IFERROR(OFFSET(CalculationsAndCharts!$B$32, E153,0,1,1),"")</f>
        <v/>
      </c>
      <c r="G153" s="313" t="str">
        <f ca="1">IFERROR(OFFSET(CalculationsAndCharts!$D$32, E153,0,1,1),"")</f>
        <v/>
      </c>
      <c r="H153" s="313" t="str">
        <f t="shared" ca="1" si="10"/>
        <v/>
      </c>
      <c r="I153" s="315" t="str">
        <f t="shared" ca="1" si="11"/>
        <v/>
      </c>
      <c r="K153" s="311" t="str">
        <f ca="1">IFERROR(MATCH(TRUE,OFFSET(CalculationsAndCharts!$AG$33,K152,0, $C$2-K152,1),0)+K152,"")</f>
        <v/>
      </c>
      <c r="L153" s="312" t="str">
        <f ca="1">IFERROR(OFFSET(CalculationsAndCharts!$B$32, K153,0,1,1),"")</f>
        <v/>
      </c>
      <c r="M153" s="313" t="str">
        <f ca="1">IFERROR(OFFSET(CalculationsAndCharts!$D$32, K153,0,1,1),"")</f>
        <v/>
      </c>
      <c r="N153" s="314" t="str">
        <f ca="1">IF(K153="","",IFERROR(MATCH(TRUE,OFFSET(CalculationsAndCharts!$AI$33,N152,0, $C$2-N152,1),0)+N152,""))</f>
        <v/>
      </c>
      <c r="O153" s="312" t="str">
        <f ca="1">IFERROR(OFFSET(CalculationsAndCharts!$B$32, N153,0,1,1),"")</f>
        <v/>
      </c>
      <c r="P153" s="313" t="str">
        <f ca="1">IFERROR(OFFSET(CalculationsAndCharts!$D$32, N153,0,1,1),"")</f>
        <v/>
      </c>
      <c r="Q153" s="313" t="str">
        <f t="shared" ca="1" si="8"/>
        <v/>
      </c>
      <c r="R153" s="315" t="str">
        <f t="shared" ca="1" si="9"/>
        <v/>
      </c>
    </row>
    <row r="154" spans="2:18" x14ac:dyDescent="0.25">
      <c r="B154" s="311" t="str">
        <f ca="1">IFERROR(MATCH(TRUE,OFFSET(CalculationsAndCharts!$AD$33,B153,0, $C$2-B153,1),0)+B153,"")</f>
        <v/>
      </c>
      <c r="C154" s="312" t="str">
        <f ca="1">IFERROR(OFFSET(CalculationsAndCharts!$B$32, B154,0,1,1),"")</f>
        <v/>
      </c>
      <c r="D154" s="313" t="str">
        <f ca="1">IFERROR(OFFSET(CalculationsAndCharts!$D$32, B154,0,1,1),"")</f>
        <v/>
      </c>
      <c r="E154" s="314" t="str">
        <f ca="1">IF(B154="","",IFERROR((MATCH(TRUE,OFFSET(CalculationsAndCharts!$AF$33,E153,0, $C$2-E153,1),0)+E153),""))</f>
        <v/>
      </c>
      <c r="F154" s="312" t="str">
        <f ca="1">IFERROR(OFFSET(CalculationsAndCharts!$B$32, E154,0,1,1),"")</f>
        <v/>
      </c>
      <c r="G154" s="313" t="str">
        <f ca="1">IFERROR(OFFSET(CalculationsAndCharts!$D$32, E154,0,1,1),"")</f>
        <v/>
      </c>
      <c r="H154" s="313" t="str">
        <f t="shared" ca="1" si="10"/>
        <v/>
      </c>
      <c r="I154" s="315" t="str">
        <f t="shared" ca="1" si="11"/>
        <v/>
      </c>
      <c r="K154" s="311" t="str">
        <f ca="1">IFERROR(MATCH(TRUE,OFFSET(CalculationsAndCharts!$AG$33,K153,0, $C$2-K153,1),0)+K153,"")</f>
        <v/>
      </c>
      <c r="L154" s="312" t="str">
        <f ca="1">IFERROR(OFFSET(CalculationsAndCharts!$B$32, K154,0,1,1),"")</f>
        <v/>
      </c>
      <c r="M154" s="313" t="str">
        <f ca="1">IFERROR(OFFSET(CalculationsAndCharts!$D$32, K154,0,1,1),"")</f>
        <v/>
      </c>
      <c r="N154" s="314" t="str">
        <f ca="1">IF(K154="","",IFERROR(MATCH(TRUE,OFFSET(CalculationsAndCharts!$AI$33,N153,0, $C$2-N153,1),0)+N153,""))</f>
        <v/>
      </c>
      <c r="O154" s="312" t="str">
        <f ca="1">IFERROR(OFFSET(CalculationsAndCharts!$B$32, N154,0,1,1),"")</f>
        <v/>
      </c>
      <c r="P154" s="313" t="str">
        <f ca="1">IFERROR(OFFSET(CalculationsAndCharts!$D$32, N154,0,1,1),"")</f>
        <v/>
      </c>
      <c r="Q154" s="313" t="str">
        <f t="shared" ca="1" si="8"/>
        <v/>
      </c>
      <c r="R154" s="315" t="str">
        <f t="shared" ca="1" si="9"/>
        <v/>
      </c>
    </row>
    <row r="155" spans="2:18" x14ac:dyDescent="0.25">
      <c r="B155" s="311" t="str">
        <f ca="1">IFERROR(MATCH(TRUE,OFFSET(CalculationsAndCharts!$AD$33,B154,0, $C$2-B154,1),0)+B154,"")</f>
        <v/>
      </c>
      <c r="C155" s="312" t="str">
        <f ca="1">IFERROR(OFFSET(CalculationsAndCharts!$B$32, B155,0,1,1),"")</f>
        <v/>
      </c>
      <c r="D155" s="313" t="str">
        <f ca="1">IFERROR(OFFSET(CalculationsAndCharts!$D$32, B155,0,1,1),"")</f>
        <v/>
      </c>
      <c r="E155" s="314" t="str">
        <f ca="1">IF(B155="","",IFERROR((MATCH(TRUE,OFFSET(CalculationsAndCharts!$AF$33,E154,0, $C$2-E154,1),0)+E154),""))</f>
        <v/>
      </c>
      <c r="F155" s="312" t="str">
        <f ca="1">IFERROR(OFFSET(CalculationsAndCharts!$B$32, E155,0,1,1),"")</f>
        <v/>
      </c>
      <c r="G155" s="313" t="str">
        <f ca="1">IFERROR(OFFSET(CalculationsAndCharts!$D$32, E155,0,1,1),"")</f>
        <v/>
      </c>
      <c r="H155" s="313" t="str">
        <f t="shared" ca="1" si="10"/>
        <v/>
      </c>
      <c r="I155" s="315" t="str">
        <f t="shared" ca="1" si="11"/>
        <v/>
      </c>
      <c r="K155" s="311" t="str">
        <f ca="1">IFERROR(MATCH(TRUE,OFFSET(CalculationsAndCharts!$AG$33,K154,0, $C$2-K154,1),0)+K154,"")</f>
        <v/>
      </c>
      <c r="L155" s="312" t="str">
        <f ca="1">IFERROR(OFFSET(CalculationsAndCharts!$B$32, K155,0,1,1),"")</f>
        <v/>
      </c>
      <c r="M155" s="313" t="str">
        <f ca="1">IFERROR(OFFSET(CalculationsAndCharts!$D$32, K155,0,1,1),"")</f>
        <v/>
      </c>
      <c r="N155" s="314" t="str">
        <f ca="1">IF(K155="","",IFERROR(MATCH(TRUE,OFFSET(CalculationsAndCharts!$AI$33,N154,0, $C$2-N154,1),0)+N154,""))</f>
        <v/>
      </c>
      <c r="O155" s="312" t="str">
        <f ca="1">IFERROR(OFFSET(CalculationsAndCharts!$B$32, N155,0,1,1),"")</f>
        <v/>
      </c>
      <c r="P155" s="313" t="str">
        <f ca="1">IFERROR(OFFSET(CalculationsAndCharts!$D$32, N155,0,1,1),"")</f>
        <v/>
      </c>
      <c r="Q155" s="313" t="str">
        <f t="shared" ca="1" si="8"/>
        <v/>
      </c>
      <c r="R155" s="315" t="str">
        <f t="shared" ca="1" si="9"/>
        <v/>
      </c>
    </row>
    <row r="156" spans="2:18" x14ac:dyDescent="0.25">
      <c r="B156" s="311" t="str">
        <f ca="1">IFERROR(MATCH(TRUE,OFFSET(CalculationsAndCharts!$AD$33,B155,0, $C$2-B155,1),0)+B155,"")</f>
        <v/>
      </c>
      <c r="C156" s="312" t="str">
        <f ca="1">IFERROR(OFFSET(CalculationsAndCharts!$B$32, B156,0,1,1),"")</f>
        <v/>
      </c>
      <c r="D156" s="313" t="str">
        <f ca="1">IFERROR(OFFSET(CalculationsAndCharts!$D$32, B156,0,1,1),"")</f>
        <v/>
      </c>
      <c r="E156" s="314" t="str">
        <f ca="1">IF(B156="","",IFERROR((MATCH(TRUE,OFFSET(CalculationsAndCharts!$AF$33,E155,0, $C$2-E155,1),0)+E155),""))</f>
        <v/>
      </c>
      <c r="F156" s="312" t="str">
        <f ca="1">IFERROR(OFFSET(CalculationsAndCharts!$B$32, E156,0,1,1),"")</f>
        <v/>
      </c>
      <c r="G156" s="313" t="str">
        <f ca="1">IFERROR(OFFSET(CalculationsAndCharts!$D$32, E156,0,1,1),"")</f>
        <v/>
      </c>
      <c r="H156" s="313" t="str">
        <f t="shared" ca="1" si="10"/>
        <v/>
      </c>
      <c r="I156" s="315" t="str">
        <f t="shared" ca="1" si="11"/>
        <v/>
      </c>
      <c r="K156" s="311" t="str">
        <f ca="1">IFERROR(MATCH(TRUE,OFFSET(CalculationsAndCharts!$AG$33,K155,0, $C$2-K155,1),0)+K155,"")</f>
        <v/>
      </c>
      <c r="L156" s="312" t="str">
        <f ca="1">IFERROR(OFFSET(CalculationsAndCharts!$B$32, K156,0,1,1),"")</f>
        <v/>
      </c>
      <c r="M156" s="313" t="str">
        <f ca="1">IFERROR(OFFSET(CalculationsAndCharts!$D$32, K156,0,1,1),"")</f>
        <v/>
      </c>
      <c r="N156" s="314" t="str">
        <f ca="1">IF(K156="","",IFERROR(MATCH(TRUE,OFFSET(CalculationsAndCharts!$AI$33,N155,0, $C$2-N155,1),0)+N155,""))</f>
        <v/>
      </c>
      <c r="O156" s="312" t="str">
        <f ca="1">IFERROR(OFFSET(CalculationsAndCharts!$B$32, N156,0,1,1),"")</f>
        <v/>
      </c>
      <c r="P156" s="313" t="str">
        <f ca="1">IFERROR(OFFSET(CalculationsAndCharts!$D$32, N156,0,1,1),"")</f>
        <v/>
      </c>
      <c r="Q156" s="313" t="str">
        <f t="shared" ca="1" si="8"/>
        <v/>
      </c>
      <c r="R156" s="315" t="str">
        <f t="shared" ca="1" si="9"/>
        <v/>
      </c>
    </row>
    <row r="157" spans="2:18" x14ac:dyDescent="0.25">
      <c r="B157" s="311" t="str">
        <f ca="1">IFERROR(MATCH(TRUE,OFFSET(CalculationsAndCharts!$AD$33,B156,0, $C$2-B156,1),0)+B156,"")</f>
        <v/>
      </c>
      <c r="C157" s="312" t="str">
        <f ca="1">IFERROR(OFFSET(CalculationsAndCharts!$B$32, B157,0,1,1),"")</f>
        <v/>
      </c>
      <c r="D157" s="313" t="str">
        <f ca="1">IFERROR(OFFSET(CalculationsAndCharts!$D$32, B157,0,1,1),"")</f>
        <v/>
      </c>
      <c r="E157" s="314" t="str">
        <f ca="1">IF(B157="","",IFERROR((MATCH(TRUE,OFFSET(CalculationsAndCharts!$AF$33,E156,0, $C$2-E156,1),0)+E156),""))</f>
        <v/>
      </c>
      <c r="F157" s="312" t="str">
        <f ca="1">IFERROR(OFFSET(CalculationsAndCharts!$B$32, E157,0,1,1),"")</f>
        <v/>
      </c>
      <c r="G157" s="313" t="str">
        <f ca="1">IFERROR(OFFSET(CalculationsAndCharts!$D$32, E157,0,1,1),"")</f>
        <v/>
      </c>
      <c r="H157" s="313" t="str">
        <f t="shared" ca="1" si="10"/>
        <v/>
      </c>
      <c r="I157" s="315" t="str">
        <f t="shared" ca="1" si="11"/>
        <v/>
      </c>
      <c r="K157" s="311" t="str">
        <f ca="1">IFERROR(MATCH(TRUE,OFFSET(CalculationsAndCharts!$AG$33,K156,0, $C$2-K156,1),0)+K156,"")</f>
        <v/>
      </c>
      <c r="L157" s="312" t="str">
        <f ca="1">IFERROR(OFFSET(CalculationsAndCharts!$B$32, K157,0,1,1),"")</f>
        <v/>
      </c>
      <c r="M157" s="313" t="str">
        <f ca="1">IFERROR(OFFSET(CalculationsAndCharts!$D$32, K157,0,1,1),"")</f>
        <v/>
      </c>
      <c r="N157" s="314" t="str">
        <f ca="1">IF(K157="","",IFERROR(MATCH(TRUE,OFFSET(CalculationsAndCharts!$AI$33,N156,0, $C$2-N156,1),0)+N156,""))</f>
        <v/>
      </c>
      <c r="O157" s="312" t="str">
        <f ca="1">IFERROR(OFFSET(CalculationsAndCharts!$B$32, N157,0,1,1),"")</f>
        <v/>
      </c>
      <c r="P157" s="313" t="str">
        <f ca="1">IFERROR(OFFSET(CalculationsAndCharts!$D$32, N157,0,1,1),"")</f>
        <v/>
      </c>
      <c r="Q157" s="313" t="str">
        <f t="shared" ca="1" si="8"/>
        <v/>
      </c>
      <c r="R157" s="315" t="str">
        <f t="shared" ca="1" si="9"/>
        <v/>
      </c>
    </row>
    <row r="158" spans="2:18" x14ac:dyDescent="0.25">
      <c r="B158" s="311" t="str">
        <f ca="1">IFERROR(MATCH(TRUE,OFFSET(CalculationsAndCharts!$AD$33,B157,0, $C$2-B157,1),0)+B157,"")</f>
        <v/>
      </c>
      <c r="C158" s="312" t="str">
        <f ca="1">IFERROR(OFFSET(CalculationsAndCharts!$B$32, B158,0,1,1),"")</f>
        <v/>
      </c>
      <c r="D158" s="313" t="str">
        <f ca="1">IFERROR(OFFSET(CalculationsAndCharts!$D$32, B158,0,1,1),"")</f>
        <v/>
      </c>
      <c r="E158" s="314" t="str">
        <f ca="1">IF(B158="","",IFERROR((MATCH(TRUE,OFFSET(CalculationsAndCharts!$AF$33,E157,0, $C$2-E157,1),0)+E157),""))</f>
        <v/>
      </c>
      <c r="F158" s="312" t="str">
        <f ca="1">IFERROR(OFFSET(CalculationsAndCharts!$B$32, E158,0,1,1),"")</f>
        <v/>
      </c>
      <c r="G158" s="313" t="str">
        <f ca="1">IFERROR(OFFSET(CalculationsAndCharts!$D$32, E158,0,1,1),"")</f>
        <v/>
      </c>
      <c r="H158" s="313" t="str">
        <f t="shared" ca="1" si="10"/>
        <v/>
      </c>
      <c r="I158" s="315" t="str">
        <f t="shared" ca="1" si="11"/>
        <v/>
      </c>
      <c r="K158" s="311" t="str">
        <f ca="1">IFERROR(MATCH(TRUE,OFFSET(CalculationsAndCharts!$AG$33,K157,0, $C$2-K157,1),0)+K157,"")</f>
        <v/>
      </c>
      <c r="L158" s="312" t="str">
        <f ca="1">IFERROR(OFFSET(CalculationsAndCharts!$B$32, K158,0,1,1),"")</f>
        <v/>
      </c>
      <c r="M158" s="313" t="str">
        <f ca="1">IFERROR(OFFSET(CalculationsAndCharts!$D$32, K158,0,1,1),"")</f>
        <v/>
      </c>
      <c r="N158" s="314" t="str">
        <f ca="1">IF(K158="","",IFERROR(MATCH(TRUE,OFFSET(CalculationsAndCharts!$AI$33,N157,0, $C$2-N157,1),0)+N157,""))</f>
        <v/>
      </c>
      <c r="O158" s="312" t="str">
        <f ca="1">IFERROR(OFFSET(CalculationsAndCharts!$B$32, N158,0,1,1),"")</f>
        <v/>
      </c>
      <c r="P158" s="313" t="str">
        <f ca="1">IFERROR(OFFSET(CalculationsAndCharts!$D$32, N158,0,1,1),"")</f>
        <v/>
      </c>
      <c r="Q158" s="313" t="str">
        <f t="shared" ca="1" si="8"/>
        <v/>
      </c>
      <c r="R158" s="315" t="str">
        <f t="shared" ca="1" si="9"/>
        <v/>
      </c>
    </row>
    <row r="159" spans="2:18" x14ac:dyDescent="0.25">
      <c r="B159" s="311" t="str">
        <f ca="1">IFERROR(MATCH(TRUE,OFFSET(CalculationsAndCharts!$AD$33,B158,0, $C$2-B158,1),0)+B158,"")</f>
        <v/>
      </c>
      <c r="C159" s="312" t="str">
        <f ca="1">IFERROR(OFFSET(CalculationsAndCharts!$B$32, B159,0,1,1),"")</f>
        <v/>
      </c>
      <c r="D159" s="313" t="str">
        <f ca="1">IFERROR(OFFSET(CalculationsAndCharts!$D$32, B159,0,1,1),"")</f>
        <v/>
      </c>
      <c r="E159" s="314" t="str">
        <f ca="1">IF(B159="","",IFERROR((MATCH(TRUE,OFFSET(CalculationsAndCharts!$AF$33,E158,0, $C$2-E158,1),0)+E158),""))</f>
        <v/>
      </c>
      <c r="F159" s="312" t="str">
        <f ca="1">IFERROR(OFFSET(CalculationsAndCharts!$B$32, E159,0,1,1),"")</f>
        <v/>
      </c>
      <c r="G159" s="313" t="str">
        <f ca="1">IFERROR(OFFSET(CalculationsAndCharts!$D$32, E159,0,1,1),"")</f>
        <v/>
      </c>
      <c r="H159" s="313" t="str">
        <f t="shared" ca="1" si="10"/>
        <v/>
      </c>
      <c r="I159" s="315" t="str">
        <f t="shared" ca="1" si="11"/>
        <v/>
      </c>
      <c r="K159" s="311" t="str">
        <f ca="1">IFERROR(MATCH(TRUE,OFFSET(CalculationsAndCharts!$AG$33,K158,0, $C$2-K158,1),0)+K158,"")</f>
        <v/>
      </c>
      <c r="L159" s="312" t="str">
        <f ca="1">IFERROR(OFFSET(CalculationsAndCharts!$B$32, K159,0,1,1),"")</f>
        <v/>
      </c>
      <c r="M159" s="313" t="str">
        <f ca="1">IFERROR(OFFSET(CalculationsAndCharts!$D$32, K159,0,1,1),"")</f>
        <v/>
      </c>
      <c r="N159" s="314" t="str">
        <f ca="1">IF(K159="","",IFERROR(MATCH(TRUE,OFFSET(CalculationsAndCharts!$AI$33,N158,0, $C$2-N158,1),0)+N158,""))</f>
        <v/>
      </c>
      <c r="O159" s="312" t="str">
        <f ca="1">IFERROR(OFFSET(CalculationsAndCharts!$B$32, N159,0,1,1),"")</f>
        <v/>
      </c>
      <c r="P159" s="313" t="str">
        <f ca="1">IFERROR(OFFSET(CalculationsAndCharts!$D$32, N159,0,1,1),"")</f>
        <v/>
      </c>
      <c r="Q159" s="313" t="str">
        <f t="shared" ca="1" si="8"/>
        <v/>
      </c>
      <c r="R159" s="315" t="str">
        <f t="shared" ca="1" si="9"/>
        <v/>
      </c>
    </row>
    <row r="160" spans="2:18" x14ac:dyDescent="0.25">
      <c r="B160" s="311" t="str">
        <f ca="1">IFERROR(MATCH(TRUE,OFFSET(CalculationsAndCharts!$AD$33,B159,0, $C$2-B159,1),0)+B159,"")</f>
        <v/>
      </c>
      <c r="C160" s="312" t="str">
        <f ca="1">IFERROR(OFFSET(CalculationsAndCharts!$B$32, B160,0,1,1),"")</f>
        <v/>
      </c>
      <c r="D160" s="313" t="str">
        <f ca="1">IFERROR(OFFSET(CalculationsAndCharts!$D$32, B160,0,1,1),"")</f>
        <v/>
      </c>
      <c r="E160" s="314" t="str">
        <f ca="1">IF(B160="","",IFERROR((MATCH(TRUE,OFFSET(CalculationsAndCharts!$AF$33,E159,0, $C$2-E159,1),0)+E159),""))</f>
        <v/>
      </c>
      <c r="F160" s="312" t="str">
        <f ca="1">IFERROR(OFFSET(CalculationsAndCharts!$B$32, E160,0,1,1),"")</f>
        <v/>
      </c>
      <c r="G160" s="313" t="str">
        <f ca="1">IFERROR(OFFSET(CalculationsAndCharts!$D$32, E160,0,1,1),"")</f>
        <v/>
      </c>
      <c r="H160" s="313" t="str">
        <f t="shared" ca="1" si="10"/>
        <v/>
      </c>
      <c r="I160" s="315" t="str">
        <f t="shared" ca="1" si="11"/>
        <v/>
      </c>
      <c r="K160" s="311" t="str">
        <f ca="1">IFERROR(MATCH(TRUE,OFFSET(CalculationsAndCharts!$AG$33,K159,0, $C$2-K159,1),0)+K159,"")</f>
        <v/>
      </c>
      <c r="L160" s="312" t="str">
        <f ca="1">IFERROR(OFFSET(CalculationsAndCharts!$B$32, K160,0,1,1),"")</f>
        <v/>
      </c>
      <c r="M160" s="313" t="str">
        <f ca="1">IFERROR(OFFSET(CalculationsAndCharts!$D$32, K160,0,1,1),"")</f>
        <v/>
      </c>
      <c r="N160" s="314" t="str">
        <f ca="1">IF(K160="","",IFERROR(MATCH(TRUE,OFFSET(CalculationsAndCharts!$AI$33,N159,0, $C$2-N159,1),0)+N159,""))</f>
        <v/>
      </c>
      <c r="O160" s="312" t="str">
        <f ca="1">IFERROR(OFFSET(CalculationsAndCharts!$B$32, N160,0,1,1),"")</f>
        <v/>
      </c>
      <c r="P160" s="313" t="str">
        <f ca="1">IFERROR(OFFSET(CalculationsAndCharts!$D$32, N160,0,1,1),"")</f>
        <v/>
      </c>
      <c r="Q160" s="313" t="str">
        <f t="shared" ca="1" si="8"/>
        <v/>
      </c>
      <c r="R160" s="315" t="str">
        <f t="shared" ca="1" si="9"/>
        <v/>
      </c>
    </row>
    <row r="161" spans="2:18" x14ac:dyDescent="0.25">
      <c r="B161" s="311" t="str">
        <f ca="1">IFERROR(MATCH(TRUE,OFFSET(CalculationsAndCharts!$AD$33,B160,0, $C$2-B160,1),0)+B160,"")</f>
        <v/>
      </c>
      <c r="C161" s="312" t="str">
        <f ca="1">IFERROR(OFFSET(CalculationsAndCharts!$B$32, B161,0,1,1),"")</f>
        <v/>
      </c>
      <c r="D161" s="313" t="str">
        <f ca="1">IFERROR(OFFSET(CalculationsAndCharts!$D$32, B161,0,1,1),"")</f>
        <v/>
      </c>
      <c r="E161" s="314" t="str">
        <f ca="1">IF(B161="","",IFERROR((MATCH(TRUE,OFFSET(CalculationsAndCharts!$AF$33,E160,0, $C$2-E160,1),0)+E160),""))</f>
        <v/>
      </c>
      <c r="F161" s="312" t="str">
        <f ca="1">IFERROR(OFFSET(CalculationsAndCharts!$B$32, E161,0,1,1),"")</f>
        <v/>
      </c>
      <c r="G161" s="313" t="str">
        <f ca="1">IFERROR(OFFSET(CalculationsAndCharts!$D$32, E161,0,1,1),"")</f>
        <v/>
      </c>
      <c r="H161" s="313" t="str">
        <f t="shared" ca="1" si="10"/>
        <v/>
      </c>
      <c r="I161" s="315" t="str">
        <f t="shared" ca="1" si="11"/>
        <v/>
      </c>
      <c r="K161" s="311" t="str">
        <f ca="1">IFERROR(MATCH(TRUE,OFFSET(CalculationsAndCharts!$AG$33,K160,0, $C$2-K160,1),0)+K160,"")</f>
        <v/>
      </c>
      <c r="L161" s="312" t="str">
        <f ca="1">IFERROR(OFFSET(CalculationsAndCharts!$B$32, K161,0,1,1),"")</f>
        <v/>
      </c>
      <c r="M161" s="313" t="str">
        <f ca="1">IFERROR(OFFSET(CalculationsAndCharts!$D$32, K161,0,1,1),"")</f>
        <v/>
      </c>
      <c r="N161" s="314" t="str">
        <f ca="1">IF(K161="","",IFERROR(MATCH(TRUE,OFFSET(CalculationsAndCharts!$AI$33,N160,0, $C$2-N160,1),0)+N160,""))</f>
        <v/>
      </c>
      <c r="O161" s="312" t="str">
        <f ca="1">IFERROR(OFFSET(CalculationsAndCharts!$B$32, N161,0,1,1),"")</f>
        <v/>
      </c>
      <c r="P161" s="313" t="str">
        <f ca="1">IFERROR(OFFSET(CalculationsAndCharts!$D$32, N161,0,1,1),"")</f>
        <v/>
      </c>
      <c r="Q161" s="313" t="str">
        <f t="shared" ca="1" si="8"/>
        <v/>
      </c>
      <c r="R161" s="315" t="str">
        <f t="shared" ca="1" si="9"/>
        <v/>
      </c>
    </row>
    <row r="162" spans="2:18" x14ac:dyDescent="0.25">
      <c r="B162" s="311" t="str">
        <f ca="1">IFERROR(MATCH(TRUE,OFFSET(CalculationsAndCharts!$AD$33,B161,0, $C$2-B161,1),0)+B161,"")</f>
        <v/>
      </c>
      <c r="C162" s="312" t="str">
        <f ca="1">IFERROR(OFFSET(CalculationsAndCharts!$B$32, B162,0,1,1),"")</f>
        <v/>
      </c>
      <c r="D162" s="313" t="str">
        <f ca="1">IFERROR(OFFSET(CalculationsAndCharts!$D$32, B162,0,1,1),"")</f>
        <v/>
      </c>
      <c r="E162" s="314" t="str">
        <f ca="1">IF(B162="","",IFERROR((MATCH(TRUE,OFFSET(CalculationsAndCharts!$AF$33,E161,0, $C$2-E161,1),0)+E161),""))</f>
        <v/>
      </c>
      <c r="F162" s="312" t="str">
        <f ca="1">IFERROR(OFFSET(CalculationsAndCharts!$B$32, E162,0,1,1),"")</f>
        <v/>
      </c>
      <c r="G162" s="313" t="str">
        <f ca="1">IFERROR(OFFSET(CalculationsAndCharts!$D$32, E162,0,1,1),"")</f>
        <v/>
      </c>
      <c r="H162" s="313" t="str">
        <f t="shared" ca="1" si="10"/>
        <v/>
      </c>
      <c r="I162" s="315" t="str">
        <f t="shared" ca="1" si="11"/>
        <v/>
      </c>
      <c r="K162" s="311" t="str">
        <f ca="1">IFERROR(MATCH(TRUE,OFFSET(CalculationsAndCharts!$AG$33,K161,0, $C$2-K161,1),0)+K161,"")</f>
        <v/>
      </c>
      <c r="L162" s="312" t="str">
        <f ca="1">IFERROR(OFFSET(CalculationsAndCharts!$B$32, K162,0,1,1),"")</f>
        <v/>
      </c>
      <c r="M162" s="313" t="str">
        <f ca="1">IFERROR(OFFSET(CalculationsAndCharts!$D$32, K162,0,1,1),"")</f>
        <v/>
      </c>
      <c r="N162" s="314" t="str">
        <f ca="1">IF(K162="","",IFERROR(MATCH(TRUE,OFFSET(CalculationsAndCharts!$AI$33,N161,0, $C$2-N161,1),0)+N161,""))</f>
        <v/>
      </c>
      <c r="O162" s="312" t="str">
        <f ca="1">IFERROR(OFFSET(CalculationsAndCharts!$B$32, N162,0,1,1),"")</f>
        <v/>
      </c>
      <c r="P162" s="313" t="str">
        <f ca="1">IFERROR(OFFSET(CalculationsAndCharts!$D$32, N162,0,1,1),"")</f>
        <v/>
      </c>
      <c r="Q162" s="313" t="str">
        <f t="shared" ca="1" si="8"/>
        <v/>
      </c>
      <c r="R162" s="315" t="str">
        <f t="shared" ca="1" si="9"/>
        <v/>
      </c>
    </row>
    <row r="163" spans="2:18" x14ac:dyDescent="0.25">
      <c r="B163" s="311" t="str">
        <f ca="1">IFERROR(MATCH(TRUE,OFFSET(CalculationsAndCharts!$AD$33,B162,0, $C$2-B162,1),0)+B162,"")</f>
        <v/>
      </c>
      <c r="C163" s="312" t="str">
        <f ca="1">IFERROR(OFFSET(CalculationsAndCharts!$B$32, B163,0,1,1),"")</f>
        <v/>
      </c>
      <c r="D163" s="313" t="str">
        <f ca="1">IFERROR(OFFSET(CalculationsAndCharts!$D$32, B163,0,1,1),"")</f>
        <v/>
      </c>
      <c r="E163" s="314" t="str">
        <f ca="1">IF(B163="","",IFERROR((MATCH(TRUE,OFFSET(CalculationsAndCharts!$AF$33,E162,0, $C$2-E162,1),0)+E162),""))</f>
        <v/>
      </c>
      <c r="F163" s="312" t="str">
        <f ca="1">IFERROR(OFFSET(CalculationsAndCharts!$B$32, E163,0,1,1),"")</f>
        <v/>
      </c>
      <c r="G163" s="313" t="str">
        <f ca="1">IFERROR(OFFSET(CalculationsAndCharts!$D$32, E163,0,1,1),"")</f>
        <v/>
      </c>
      <c r="H163" s="313" t="str">
        <f t="shared" ca="1" si="10"/>
        <v/>
      </c>
      <c r="I163" s="315" t="str">
        <f t="shared" ca="1" si="11"/>
        <v/>
      </c>
      <c r="K163" s="311" t="str">
        <f ca="1">IFERROR(MATCH(TRUE,OFFSET(CalculationsAndCharts!$AG$33,K162,0, $C$2-K162,1),0)+K162,"")</f>
        <v/>
      </c>
      <c r="L163" s="312" t="str">
        <f ca="1">IFERROR(OFFSET(CalculationsAndCharts!$B$32, K163,0,1,1),"")</f>
        <v/>
      </c>
      <c r="M163" s="313" t="str">
        <f ca="1">IFERROR(OFFSET(CalculationsAndCharts!$D$32, K163,0,1,1),"")</f>
        <v/>
      </c>
      <c r="N163" s="314" t="str">
        <f ca="1">IF(K163="","",IFERROR(MATCH(TRUE,OFFSET(CalculationsAndCharts!$AI$33,N162,0, $C$2-N162,1),0)+N162,""))</f>
        <v/>
      </c>
      <c r="O163" s="312" t="str">
        <f ca="1">IFERROR(OFFSET(CalculationsAndCharts!$B$32, N163,0,1,1),"")</f>
        <v/>
      </c>
      <c r="P163" s="313" t="str">
        <f ca="1">IFERROR(OFFSET(CalculationsAndCharts!$D$32, N163,0,1,1),"")</f>
        <v/>
      </c>
      <c r="Q163" s="313" t="str">
        <f t="shared" ca="1" si="8"/>
        <v/>
      </c>
      <c r="R163" s="315" t="str">
        <f t="shared" ca="1" si="9"/>
        <v/>
      </c>
    </row>
    <row r="164" spans="2:18" x14ac:dyDescent="0.25">
      <c r="B164" s="311" t="str">
        <f ca="1">IFERROR(MATCH(TRUE,OFFSET(CalculationsAndCharts!$AD$33,B163,0, $C$2-B163,1),0)+B163,"")</f>
        <v/>
      </c>
      <c r="C164" s="312" t="str">
        <f ca="1">IFERROR(OFFSET(CalculationsAndCharts!$B$32, B164,0,1,1),"")</f>
        <v/>
      </c>
      <c r="D164" s="313" t="str">
        <f ca="1">IFERROR(OFFSET(CalculationsAndCharts!$D$32, B164,0,1,1),"")</f>
        <v/>
      </c>
      <c r="E164" s="314" t="str">
        <f ca="1">IF(B164="","",IFERROR((MATCH(TRUE,OFFSET(CalculationsAndCharts!$AF$33,E163,0, $C$2-E163,1),0)+E163),""))</f>
        <v/>
      </c>
      <c r="F164" s="312" t="str">
        <f ca="1">IFERROR(OFFSET(CalculationsAndCharts!$B$32, E164,0,1,1),"")</f>
        <v/>
      </c>
      <c r="G164" s="313" t="str">
        <f ca="1">IFERROR(OFFSET(CalculationsAndCharts!$D$32, E164,0,1,1),"")</f>
        <v/>
      </c>
      <c r="H164" s="313" t="str">
        <f t="shared" ca="1" si="10"/>
        <v/>
      </c>
      <c r="I164" s="315" t="str">
        <f t="shared" ca="1" si="11"/>
        <v/>
      </c>
      <c r="K164" s="311" t="str">
        <f ca="1">IFERROR(MATCH(TRUE,OFFSET(CalculationsAndCharts!$AG$33,K163,0, $C$2-K163,1),0)+K163,"")</f>
        <v/>
      </c>
      <c r="L164" s="312" t="str">
        <f ca="1">IFERROR(OFFSET(CalculationsAndCharts!$B$32, K164,0,1,1),"")</f>
        <v/>
      </c>
      <c r="M164" s="313" t="str">
        <f ca="1">IFERROR(OFFSET(CalculationsAndCharts!$D$32, K164,0,1,1),"")</f>
        <v/>
      </c>
      <c r="N164" s="314" t="str">
        <f ca="1">IF(K164="","",IFERROR(MATCH(TRUE,OFFSET(CalculationsAndCharts!$AI$33,N163,0, $C$2-N163,1),0)+N163,""))</f>
        <v/>
      </c>
      <c r="O164" s="312" t="str">
        <f ca="1">IFERROR(OFFSET(CalculationsAndCharts!$B$32, N164,0,1,1),"")</f>
        <v/>
      </c>
      <c r="P164" s="313" t="str">
        <f ca="1">IFERROR(OFFSET(CalculationsAndCharts!$D$32, N164,0,1,1),"")</f>
        <v/>
      </c>
      <c r="Q164" s="313" t="str">
        <f t="shared" ca="1" si="8"/>
        <v/>
      </c>
      <c r="R164" s="315" t="str">
        <f t="shared" ca="1" si="9"/>
        <v/>
      </c>
    </row>
    <row r="165" spans="2:18" x14ac:dyDescent="0.25">
      <c r="B165" s="311" t="str">
        <f ca="1">IFERROR(MATCH(TRUE,OFFSET(CalculationsAndCharts!$AD$33,B164,0, $C$2-B164,1),0)+B164,"")</f>
        <v/>
      </c>
      <c r="C165" s="312" t="str">
        <f ca="1">IFERROR(OFFSET(CalculationsAndCharts!$B$32, B165,0,1,1),"")</f>
        <v/>
      </c>
      <c r="D165" s="313" t="str">
        <f ca="1">IFERROR(OFFSET(CalculationsAndCharts!$D$32, B165,0,1,1),"")</f>
        <v/>
      </c>
      <c r="E165" s="314" t="str">
        <f ca="1">IF(B165="","",IFERROR((MATCH(TRUE,OFFSET(CalculationsAndCharts!$AF$33,E164,0, $C$2-E164,1),0)+E164),""))</f>
        <v/>
      </c>
      <c r="F165" s="312" t="str">
        <f ca="1">IFERROR(OFFSET(CalculationsAndCharts!$B$32, E165,0,1,1),"")</f>
        <v/>
      </c>
      <c r="G165" s="313" t="str">
        <f ca="1">IFERROR(OFFSET(CalculationsAndCharts!$D$32, E165,0,1,1),"")</f>
        <v/>
      </c>
      <c r="H165" s="313" t="str">
        <f t="shared" ca="1" si="10"/>
        <v/>
      </c>
      <c r="I165" s="315" t="str">
        <f t="shared" ca="1" si="11"/>
        <v/>
      </c>
      <c r="K165" s="311" t="str">
        <f ca="1">IFERROR(MATCH(TRUE,OFFSET(CalculationsAndCharts!$AG$33,K164,0, $C$2-K164,1),0)+K164,"")</f>
        <v/>
      </c>
      <c r="L165" s="312" t="str">
        <f ca="1">IFERROR(OFFSET(CalculationsAndCharts!$B$32, K165,0,1,1),"")</f>
        <v/>
      </c>
      <c r="M165" s="313" t="str">
        <f ca="1">IFERROR(OFFSET(CalculationsAndCharts!$D$32, K165,0,1,1),"")</f>
        <v/>
      </c>
      <c r="N165" s="314" t="str">
        <f ca="1">IF(K165="","",IFERROR(MATCH(TRUE,OFFSET(CalculationsAndCharts!$AI$33,N164,0, $C$2-N164,1),0)+N164,""))</f>
        <v/>
      </c>
      <c r="O165" s="312" t="str">
        <f ca="1">IFERROR(OFFSET(CalculationsAndCharts!$B$32, N165,0,1,1),"")</f>
        <v/>
      </c>
      <c r="P165" s="313" t="str">
        <f ca="1">IFERROR(OFFSET(CalculationsAndCharts!$D$32, N165,0,1,1),"")</f>
        <v/>
      </c>
      <c r="Q165" s="313" t="str">
        <f t="shared" ca="1" si="8"/>
        <v/>
      </c>
      <c r="R165" s="315" t="str">
        <f t="shared" ca="1" si="9"/>
        <v/>
      </c>
    </row>
    <row r="166" spans="2:18" x14ac:dyDescent="0.25">
      <c r="B166" s="311" t="str">
        <f ca="1">IFERROR(MATCH(TRUE,OFFSET(CalculationsAndCharts!$AD$33,B165,0, $C$2-B165,1),0)+B165,"")</f>
        <v/>
      </c>
      <c r="C166" s="312" t="str">
        <f ca="1">IFERROR(OFFSET(CalculationsAndCharts!$B$32, B166,0,1,1),"")</f>
        <v/>
      </c>
      <c r="D166" s="313" t="str">
        <f ca="1">IFERROR(OFFSET(CalculationsAndCharts!$D$32, B166,0,1,1),"")</f>
        <v/>
      </c>
      <c r="E166" s="314" t="str">
        <f ca="1">IF(B166="","",IFERROR((MATCH(TRUE,OFFSET(CalculationsAndCharts!$AF$33,E165,0, $C$2-E165,1),0)+E165),""))</f>
        <v/>
      </c>
      <c r="F166" s="312" t="str">
        <f ca="1">IFERROR(OFFSET(CalculationsAndCharts!$B$32, E166,0,1,1),"")</f>
        <v/>
      </c>
      <c r="G166" s="313" t="str">
        <f ca="1">IFERROR(OFFSET(CalculationsAndCharts!$D$32, E166,0,1,1),"")</f>
        <v/>
      </c>
      <c r="H166" s="313" t="str">
        <f t="shared" ca="1" si="10"/>
        <v/>
      </c>
      <c r="I166" s="315" t="str">
        <f t="shared" ca="1" si="11"/>
        <v/>
      </c>
      <c r="K166" s="311" t="str">
        <f ca="1">IFERROR(MATCH(TRUE,OFFSET(CalculationsAndCharts!$AG$33,K165,0, $C$2-K165,1),0)+K165,"")</f>
        <v/>
      </c>
      <c r="L166" s="312" t="str">
        <f ca="1">IFERROR(OFFSET(CalculationsAndCharts!$B$32, K166,0,1,1),"")</f>
        <v/>
      </c>
      <c r="M166" s="313" t="str">
        <f ca="1">IFERROR(OFFSET(CalculationsAndCharts!$D$32, K166,0,1,1),"")</f>
        <v/>
      </c>
      <c r="N166" s="314" t="str">
        <f ca="1">IF(K166="","",IFERROR(MATCH(TRUE,OFFSET(CalculationsAndCharts!$AI$33,N165,0, $C$2-N165,1),0)+N165,""))</f>
        <v/>
      </c>
      <c r="O166" s="312" t="str">
        <f ca="1">IFERROR(OFFSET(CalculationsAndCharts!$B$32, N166,0,1,1),"")</f>
        <v/>
      </c>
      <c r="P166" s="313" t="str">
        <f ca="1">IFERROR(OFFSET(CalculationsAndCharts!$D$32, N166,0,1,1),"")</f>
        <v/>
      </c>
      <c r="Q166" s="313" t="str">
        <f t="shared" ca="1" si="8"/>
        <v/>
      </c>
      <c r="R166" s="315" t="str">
        <f t="shared" ca="1" si="9"/>
        <v/>
      </c>
    </row>
    <row r="167" spans="2:18" x14ac:dyDescent="0.25">
      <c r="B167" s="311" t="str">
        <f ca="1">IFERROR(MATCH(TRUE,OFFSET(CalculationsAndCharts!$AD$33,B166,0, $C$2-B166,1),0)+B166,"")</f>
        <v/>
      </c>
      <c r="C167" s="312" t="str">
        <f ca="1">IFERROR(OFFSET(CalculationsAndCharts!$B$32, B167,0,1,1),"")</f>
        <v/>
      </c>
      <c r="D167" s="313" t="str">
        <f ca="1">IFERROR(OFFSET(CalculationsAndCharts!$D$32, B167,0,1,1),"")</f>
        <v/>
      </c>
      <c r="E167" s="314" t="str">
        <f ca="1">IF(B167="","",IFERROR((MATCH(TRUE,OFFSET(CalculationsAndCharts!$AF$33,E166,0, $C$2-E166,1),0)+E166),""))</f>
        <v/>
      </c>
      <c r="F167" s="312" t="str">
        <f ca="1">IFERROR(OFFSET(CalculationsAndCharts!$B$32, E167,0,1,1),"")</f>
        <v/>
      </c>
      <c r="G167" s="313" t="str">
        <f ca="1">IFERROR(OFFSET(CalculationsAndCharts!$D$32, E167,0,1,1),"")</f>
        <v/>
      </c>
      <c r="H167" s="313" t="str">
        <f t="shared" ca="1" si="10"/>
        <v/>
      </c>
      <c r="I167" s="315" t="str">
        <f t="shared" ca="1" si="11"/>
        <v/>
      </c>
      <c r="K167" s="311" t="str">
        <f ca="1">IFERROR(MATCH(TRUE,OFFSET(CalculationsAndCharts!$AG$33,K166,0, $C$2-K166,1),0)+K166,"")</f>
        <v/>
      </c>
      <c r="L167" s="312" t="str">
        <f ca="1">IFERROR(OFFSET(CalculationsAndCharts!$B$32, K167,0,1,1),"")</f>
        <v/>
      </c>
      <c r="M167" s="313" t="str">
        <f ca="1">IFERROR(OFFSET(CalculationsAndCharts!$D$32, K167,0,1,1),"")</f>
        <v/>
      </c>
      <c r="N167" s="314" t="str">
        <f ca="1">IF(K167="","",IFERROR(MATCH(TRUE,OFFSET(CalculationsAndCharts!$AI$33,N166,0, $C$2-N166,1),0)+N166,""))</f>
        <v/>
      </c>
      <c r="O167" s="312" t="str">
        <f ca="1">IFERROR(OFFSET(CalculationsAndCharts!$B$32, N167,0,1,1),"")</f>
        <v/>
      </c>
      <c r="P167" s="313" t="str">
        <f ca="1">IFERROR(OFFSET(CalculationsAndCharts!$D$32, N167,0,1,1),"")</f>
        <v/>
      </c>
      <c r="Q167" s="313" t="str">
        <f t="shared" ca="1" si="8"/>
        <v/>
      </c>
      <c r="R167" s="315" t="str">
        <f t="shared" ca="1" si="9"/>
        <v/>
      </c>
    </row>
    <row r="168" spans="2:18" x14ac:dyDescent="0.25">
      <c r="B168" s="311" t="str">
        <f ca="1">IFERROR(MATCH(TRUE,OFFSET(CalculationsAndCharts!$AD$33,B167,0, $C$2-B167,1),0)+B167,"")</f>
        <v/>
      </c>
      <c r="C168" s="312" t="str">
        <f ca="1">IFERROR(OFFSET(CalculationsAndCharts!$B$32, B168,0,1,1),"")</f>
        <v/>
      </c>
      <c r="D168" s="313" t="str">
        <f ca="1">IFERROR(OFFSET(CalculationsAndCharts!$D$32, B168,0,1,1),"")</f>
        <v/>
      </c>
      <c r="E168" s="314" t="str">
        <f ca="1">IF(B168="","",IFERROR((MATCH(TRUE,OFFSET(CalculationsAndCharts!$AF$33,E167,0, $C$2-E167,1),0)+E167),""))</f>
        <v/>
      </c>
      <c r="F168" s="312" t="str">
        <f ca="1">IFERROR(OFFSET(CalculationsAndCharts!$B$32, E168,0,1,1),"")</f>
        <v/>
      </c>
      <c r="G168" s="313" t="str">
        <f ca="1">IFERROR(OFFSET(CalculationsAndCharts!$D$32, E168,0,1,1),"")</f>
        <v/>
      </c>
      <c r="H168" s="313" t="str">
        <f t="shared" ca="1" si="10"/>
        <v/>
      </c>
      <c r="I168" s="315" t="str">
        <f t="shared" ca="1" si="11"/>
        <v/>
      </c>
      <c r="K168" s="311" t="str">
        <f ca="1">IFERROR(MATCH(TRUE,OFFSET(CalculationsAndCharts!$AG$33,K167,0, $C$2-K167,1),0)+K167,"")</f>
        <v/>
      </c>
      <c r="L168" s="312" t="str">
        <f ca="1">IFERROR(OFFSET(CalculationsAndCharts!$B$32, K168,0,1,1),"")</f>
        <v/>
      </c>
      <c r="M168" s="313" t="str">
        <f ca="1">IFERROR(OFFSET(CalculationsAndCharts!$D$32, K168,0,1,1),"")</f>
        <v/>
      </c>
      <c r="N168" s="314" t="str">
        <f ca="1">IF(K168="","",IFERROR(MATCH(TRUE,OFFSET(CalculationsAndCharts!$AI$33,N167,0, $C$2-N167,1),0)+N167,""))</f>
        <v/>
      </c>
      <c r="O168" s="312" t="str">
        <f ca="1">IFERROR(OFFSET(CalculationsAndCharts!$B$32, N168,0,1,1),"")</f>
        <v/>
      </c>
      <c r="P168" s="313" t="str">
        <f ca="1">IFERROR(OFFSET(CalculationsAndCharts!$D$32, N168,0,1,1),"")</f>
        <v/>
      </c>
      <c r="Q168" s="313" t="str">
        <f t="shared" ca="1" si="8"/>
        <v/>
      </c>
      <c r="R168" s="315" t="str">
        <f t="shared" ca="1" si="9"/>
        <v/>
      </c>
    </row>
    <row r="169" spans="2:18" x14ac:dyDescent="0.25">
      <c r="B169" s="311" t="str">
        <f ca="1">IFERROR(MATCH(TRUE,OFFSET(CalculationsAndCharts!$AD$33,B168,0, $C$2-B168,1),0)+B168,"")</f>
        <v/>
      </c>
      <c r="C169" s="312" t="str">
        <f ca="1">IFERROR(OFFSET(CalculationsAndCharts!$B$32, B169,0,1,1),"")</f>
        <v/>
      </c>
      <c r="D169" s="313" t="str">
        <f ca="1">IFERROR(OFFSET(CalculationsAndCharts!$D$32, B169,0,1,1),"")</f>
        <v/>
      </c>
      <c r="E169" s="314" t="str">
        <f ca="1">IF(B169="","",IFERROR((MATCH(TRUE,OFFSET(CalculationsAndCharts!$AF$33,E168,0, $C$2-E168,1),0)+E168),""))</f>
        <v/>
      </c>
      <c r="F169" s="312" t="str">
        <f ca="1">IFERROR(OFFSET(CalculationsAndCharts!$B$32, E169,0,1,1),"")</f>
        <v/>
      </c>
      <c r="G169" s="313" t="str">
        <f ca="1">IFERROR(OFFSET(CalculationsAndCharts!$D$32, E169,0,1,1),"")</f>
        <v/>
      </c>
      <c r="H169" s="313" t="str">
        <f t="shared" ca="1" si="10"/>
        <v/>
      </c>
      <c r="I169" s="315" t="str">
        <f t="shared" ca="1" si="11"/>
        <v/>
      </c>
      <c r="K169" s="311" t="str">
        <f ca="1">IFERROR(MATCH(TRUE,OFFSET(CalculationsAndCharts!$AG$33,K168,0, $C$2-K168,1),0)+K168,"")</f>
        <v/>
      </c>
      <c r="L169" s="312" t="str">
        <f ca="1">IFERROR(OFFSET(CalculationsAndCharts!$B$32, K169,0,1,1),"")</f>
        <v/>
      </c>
      <c r="M169" s="313" t="str">
        <f ca="1">IFERROR(OFFSET(CalculationsAndCharts!$D$32, K169,0,1,1),"")</f>
        <v/>
      </c>
      <c r="N169" s="314" t="str">
        <f ca="1">IF(K169="","",IFERROR(MATCH(TRUE,OFFSET(CalculationsAndCharts!$AI$33,N168,0, $C$2-N168,1),0)+N168,""))</f>
        <v/>
      </c>
      <c r="O169" s="312" t="str">
        <f ca="1">IFERROR(OFFSET(CalculationsAndCharts!$B$32, N169,0,1,1),"")</f>
        <v/>
      </c>
      <c r="P169" s="313" t="str">
        <f ca="1">IFERROR(OFFSET(CalculationsAndCharts!$D$32, N169,0,1,1),"")</f>
        <v/>
      </c>
      <c r="Q169" s="313" t="str">
        <f t="shared" ca="1" si="8"/>
        <v/>
      </c>
      <c r="R169" s="315" t="str">
        <f t="shared" ca="1" si="9"/>
        <v/>
      </c>
    </row>
    <row r="170" spans="2:18" x14ac:dyDescent="0.25">
      <c r="B170" s="311" t="str">
        <f ca="1">IFERROR(MATCH(TRUE,OFFSET(CalculationsAndCharts!$AD$33,B169,0, $C$2-B169,1),0)+B169,"")</f>
        <v/>
      </c>
      <c r="C170" s="312" t="str">
        <f ca="1">IFERROR(OFFSET(CalculationsAndCharts!$B$32, B170,0,1,1),"")</f>
        <v/>
      </c>
      <c r="D170" s="313" t="str">
        <f ca="1">IFERROR(OFFSET(CalculationsAndCharts!$D$32, B170,0,1,1),"")</f>
        <v/>
      </c>
      <c r="E170" s="314" t="str">
        <f ca="1">IF(B170="","",IFERROR((MATCH(TRUE,OFFSET(CalculationsAndCharts!$AF$33,E169,0, $C$2-E169,1),0)+E169),""))</f>
        <v/>
      </c>
      <c r="F170" s="312" t="str">
        <f ca="1">IFERROR(OFFSET(CalculationsAndCharts!$B$32, E170,0,1,1),"")</f>
        <v/>
      </c>
      <c r="G170" s="313" t="str">
        <f ca="1">IFERROR(OFFSET(CalculationsAndCharts!$D$32, E170,0,1,1),"")</f>
        <v/>
      </c>
      <c r="H170" s="313" t="str">
        <f t="shared" ca="1" si="10"/>
        <v/>
      </c>
      <c r="I170" s="315" t="str">
        <f t="shared" ca="1" si="11"/>
        <v/>
      </c>
      <c r="K170" s="311" t="str">
        <f ca="1">IFERROR(MATCH(TRUE,OFFSET(CalculationsAndCharts!$AG$33,K169,0, $C$2-K169,1),0)+K169,"")</f>
        <v/>
      </c>
      <c r="L170" s="312" t="str">
        <f ca="1">IFERROR(OFFSET(CalculationsAndCharts!$B$32, K170,0,1,1),"")</f>
        <v/>
      </c>
      <c r="M170" s="313" t="str">
        <f ca="1">IFERROR(OFFSET(CalculationsAndCharts!$D$32, K170,0,1,1),"")</f>
        <v/>
      </c>
      <c r="N170" s="314" t="str">
        <f ca="1">IF(K170="","",IFERROR(MATCH(TRUE,OFFSET(CalculationsAndCharts!$AI$33,N169,0, $C$2-N169,1),0)+N169,""))</f>
        <v/>
      </c>
      <c r="O170" s="312" t="str">
        <f ca="1">IFERROR(OFFSET(CalculationsAndCharts!$B$32, N170,0,1,1),"")</f>
        <v/>
      </c>
      <c r="P170" s="313" t="str">
        <f ca="1">IFERROR(OFFSET(CalculationsAndCharts!$D$32, N170,0,1,1),"")</f>
        <v/>
      </c>
      <c r="Q170" s="313" t="str">
        <f t="shared" ca="1" si="8"/>
        <v/>
      </c>
      <c r="R170" s="315" t="str">
        <f t="shared" ca="1" si="9"/>
        <v/>
      </c>
    </row>
    <row r="171" spans="2:18" x14ac:dyDescent="0.25">
      <c r="B171" s="311" t="str">
        <f ca="1">IFERROR(MATCH(TRUE,OFFSET(CalculationsAndCharts!$AD$33,B170,0, $C$2-B170,1),0)+B170,"")</f>
        <v/>
      </c>
      <c r="C171" s="312" t="str">
        <f ca="1">IFERROR(OFFSET(CalculationsAndCharts!$B$32, B171,0,1,1),"")</f>
        <v/>
      </c>
      <c r="D171" s="313" t="str">
        <f ca="1">IFERROR(OFFSET(CalculationsAndCharts!$D$32, B171,0,1,1),"")</f>
        <v/>
      </c>
      <c r="E171" s="314" t="str">
        <f ca="1">IF(B171="","",IFERROR((MATCH(TRUE,OFFSET(CalculationsAndCharts!$AF$33,E170,0, $C$2-E170,1),0)+E170),""))</f>
        <v/>
      </c>
      <c r="F171" s="312" t="str">
        <f ca="1">IFERROR(OFFSET(CalculationsAndCharts!$B$32, E171,0,1,1),"")</f>
        <v/>
      </c>
      <c r="G171" s="313" t="str">
        <f ca="1">IFERROR(OFFSET(CalculationsAndCharts!$D$32, E171,0,1,1),"")</f>
        <v/>
      </c>
      <c r="H171" s="313" t="str">
        <f t="shared" ca="1" si="10"/>
        <v/>
      </c>
      <c r="I171" s="315" t="str">
        <f t="shared" ca="1" si="11"/>
        <v/>
      </c>
      <c r="K171" s="311" t="str">
        <f ca="1">IFERROR(MATCH(TRUE,OFFSET(CalculationsAndCharts!$AG$33,K170,0, $C$2-K170,1),0)+K170,"")</f>
        <v/>
      </c>
      <c r="L171" s="312" t="str">
        <f ca="1">IFERROR(OFFSET(CalculationsAndCharts!$B$32, K171,0,1,1),"")</f>
        <v/>
      </c>
      <c r="M171" s="313" t="str">
        <f ca="1">IFERROR(OFFSET(CalculationsAndCharts!$D$32, K171,0,1,1),"")</f>
        <v/>
      </c>
      <c r="N171" s="314" t="str">
        <f ca="1">IF(K171="","",IFERROR(MATCH(TRUE,OFFSET(CalculationsAndCharts!$AI$33,N170,0, $C$2-N170,1),0)+N170,""))</f>
        <v/>
      </c>
      <c r="O171" s="312" t="str">
        <f ca="1">IFERROR(OFFSET(CalculationsAndCharts!$B$32, N171,0,1,1),"")</f>
        <v/>
      </c>
      <c r="P171" s="313" t="str">
        <f ca="1">IFERROR(OFFSET(CalculationsAndCharts!$D$32, N171,0,1,1),"")</f>
        <v/>
      </c>
      <c r="Q171" s="313" t="str">
        <f t="shared" ca="1" si="8"/>
        <v/>
      </c>
      <c r="R171" s="315" t="str">
        <f t="shared" ca="1" si="9"/>
        <v/>
      </c>
    </row>
    <row r="172" spans="2:18" x14ac:dyDescent="0.25">
      <c r="B172" s="311" t="str">
        <f ca="1">IFERROR(MATCH(TRUE,OFFSET(CalculationsAndCharts!$AD$33,B171,0, $C$2-B171,1),0)+B171,"")</f>
        <v/>
      </c>
      <c r="C172" s="312" t="str">
        <f ca="1">IFERROR(OFFSET(CalculationsAndCharts!$B$32, B172,0,1,1),"")</f>
        <v/>
      </c>
      <c r="D172" s="313" t="str">
        <f ca="1">IFERROR(OFFSET(CalculationsAndCharts!$D$32, B172,0,1,1),"")</f>
        <v/>
      </c>
      <c r="E172" s="314" t="str">
        <f ca="1">IF(B172="","",IFERROR((MATCH(TRUE,OFFSET(CalculationsAndCharts!$AF$33,E171,0, $C$2-E171,1),0)+E171),""))</f>
        <v/>
      </c>
      <c r="F172" s="312" t="str">
        <f ca="1">IFERROR(OFFSET(CalculationsAndCharts!$B$32, E172,0,1,1),"")</f>
        <v/>
      </c>
      <c r="G172" s="313" t="str">
        <f ca="1">IFERROR(OFFSET(CalculationsAndCharts!$D$32, E172,0,1,1),"")</f>
        <v/>
      </c>
      <c r="H172" s="313" t="str">
        <f t="shared" ca="1" si="10"/>
        <v/>
      </c>
      <c r="I172" s="315" t="str">
        <f t="shared" ca="1" si="11"/>
        <v/>
      </c>
      <c r="K172" s="311" t="str">
        <f ca="1">IFERROR(MATCH(TRUE,OFFSET(CalculationsAndCharts!$AG$33,K171,0, $C$2-K171,1),0)+K171,"")</f>
        <v/>
      </c>
      <c r="L172" s="312" t="str">
        <f ca="1">IFERROR(OFFSET(CalculationsAndCharts!$B$32, K172,0,1,1),"")</f>
        <v/>
      </c>
      <c r="M172" s="313" t="str">
        <f ca="1">IFERROR(OFFSET(CalculationsAndCharts!$D$32, K172,0,1,1),"")</f>
        <v/>
      </c>
      <c r="N172" s="314" t="str">
        <f ca="1">IF(K172="","",IFERROR(MATCH(TRUE,OFFSET(CalculationsAndCharts!$AI$33,N171,0, $C$2-N171,1),0)+N171,""))</f>
        <v/>
      </c>
      <c r="O172" s="312" t="str">
        <f ca="1">IFERROR(OFFSET(CalculationsAndCharts!$B$32, N172,0,1,1),"")</f>
        <v/>
      </c>
      <c r="P172" s="313" t="str">
        <f ca="1">IFERROR(OFFSET(CalculationsAndCharts!$D$32, N172,0,1,1),"")</f>
        <v/>
      </c>
      <c r="Q172" s="313" t="str">
        <f t="shared" ca="1" si="8"/>
        <v/>
      </c>
      <c r="R172" s="315" t="str">
        <f t="shared" ca="1" si="9"/>
        <v/>
      </c>
    </row>
    <row r="173" spans="2:18" x14ac:dyDescent="0.25">
      <c r="B173" s="311" t="str">
        <f ca="1">IFERROR(MATCH(TRUE,OFFSET(CalculationsAndCharts!$AD$33,B172,0, $C$2-B172,1),0)+B172,"")</f>
        <v/>
      </c>
      <c r="C173" s="312" t="str">
        <f ca="1">IFERROR(OFFSET(CalculationsAndCharts!$B$32, B173,0,1,1),"")</f>
        <v/>
      </c>
      <c r="D173" s="313" t="str">
        <f ca="1">IFERROR(OFFSET(CalculationsAndCharts!$D$32, B173,0,1,1),"")</f>
        <v/>
      </c>
      <c r="E173" s="314" t="str">
        <f ca="1">IF(B173="","",IFERROR((MATCH(TRUE,OFFSET(CalculationsAndCharts!$AF$33,E172,0, $C$2-E172,1),0)+E172),""))</f>
        <v/>
      </c>
      <c r="F173" s="312" t="str">
        <f ca="1">IFERROR(OFFSET(CalculationsAndCharts!$B$32, E173,0,1,1),"")</f>
        <v/>
      </c>
      <c r="G173" s="313" t="str">
        <f ca="1">IFERROR(OFFSET(CalculationsAndCharts!$D$32, E173,0,1,1),"")</f>
        <v/>
      </c>
      <c r="H173" s="313" t="str">
        <f t="shared" ca="1" si="10"/>
        <v/>
      </c>
      <c r="I173" s="315" t="str">
        <f t="shared" ca="1" si="11"/>
        <v/>
      </c>
      <c r="K173" s="311" t="str">
        <f ca="1">IFERROR(MATCH(TRUE,OFFSET(CalculationsAndCharts!$AG$33,K172,0, $C$2-K172,1),0)+K172,"")</f>
        <v/>
      </c>
      <c r="L173" s="312" t="str">
        <f ca="1">IFERROR(OFFSET(CalculationsAndCharts!$B$32, K173,0,1,1),"")</f>
        <v/>
      </c>
      <c r="M173" s="313" t="str">
        <f ca="1">IFERROR(OFFSET(CalculationsAndCharts!$D$32, K173,0,1,1),"")</f>
        <v/>
      </c>
      <c r="N173" s="314" t="str">
        <f ca="1">IF(K173="","",IFERROR(MATCH(TRUE,OFFSET(CalculationsAndCharts!$AI$33,N172,0, $C$2-N172,1),0)+N172,""))</f>
        <v/>
      </c>
      <c r="O173" s="312" t="str">
        <f ca="1">IFERROR(OFFSET(CalculationsAndCharts!$B$32, N173,0,1,1),"")</f>
        <v/>
      </c>
      <c r="P173" s="313" t="str">
        <f ca="1">IFERROR(OFFSET(CalculationsAndCharts!$D$32, N173,0,1,1),"")</f>
        <v/>
      </c>
      <c r="Q173" s="313" t="str">
        <f t="shared" ca="1" si="8"/>
        <v/>
      </c>
      <c r="R173" s="315" t="str">
        <f t="shared" ca="1" si="9"/>
        <v/>
      </c>
    </row>
    <row r="174" spans="2:18" x14ac:dyDescent="0.25">
      <c r="B174" s="311" t="str">
        <f ca="1">IFERROR(MATCH(TRUE,OFFSET(CalculationsAndCharts!$AD$33,B173,0, $C$2-B173,1),0)+B173,"")</f>
        <v/>
      </c>
      <c r="C174" s="312" t="str">
        <f ca="1">IFERROR(OFFSET(CalculationsAndCharts!$B$32, B174,0,1,1),"")</f>
        <v/>
      </c>
      <c r="D174" s="313" t="str">
        <f ca="1">IFERROR(OFFSET(CalculationsAndCharts!$D$32, B174,0,1,1),"")</f>
        <v/>
      </c>
      <c r="E174" s="314" t="str">
        <f ca="1">IF(B174="","",IFERROR((MATCH(TRUE,OFFSET(CalculationsAndCharts!$AF$33,E173,0, $C$2-E173,1),0)+E173),""))</f>
        <v/>
      </c>
      <c r="F174" s="312" t="str">
        <f ca="1">IFERROR(OFFSET(CalculationsAndCharts!$B$32, E174,0,1,1),"")</f>
        <v/>
      </c>
      <c r="G174" s="313" t="str">
        <f ca="1">IFERROR(OFFSET(CalculationsAndCharts!$D$32, E174,0,1,1),"")</f>
        <v/>
      </c>
      <c r="H174" s="313" t="str">
        <f t="shared" ca="1" si="10"/>
        <v/>
      </c>
      <c r="I174" s="315" t="str">
        <f t="shared" ca="1" si="11"/>
        <v/>
      </c>
      <c r="K174" s="311" t="str">
        <f ca="1">IFERROR(MATCH(TRUE,OFFSET(CalculationsAndCharts!$AG$33,K173,0, $C$2-K173,1),0)+K173,"")</f>
        <v/>
      </c>
      <c r="L174" s="312" t="str">
        <f ca="1">IFERROR(OFFSET(CalculationsAndCharts!$B$32, K174,0,1,1),"")</f>
        <v/>
      </c>
      <c r="M174" s="313" t="str">
        <f ca="1">IFERROR(OFFSET(CalculationsAndCharts!$D$32, K174,0,1,1),"")</f>
        <v/>
      </c>
      <c r="N174" s="314" t="str">
        <f ca="1">IF(K174="","",IFERROR(MATCH(TRUE,OFFSET(CalculationsAndCharts!$AI$33,N173,0, $C$2-N173,1),0)+N173,""))</f>
        <v/>
      </c>
      <c r="O174" s="312" t="str">
        <f ca="1">IFERROR(OFFSET(CalculationsAndCharts!$B$32, N174,0,1,1),"")</f>
        <v/>
      </c>
      <c r="P174" s="313" t="str">
        <f ca="1">IFERROR(OFFSET(CalculationsAndCharts!$D$32, N174,0,1,1),"")</f>
        <v/>
      </c>
      <c r="Q174" s="313" t="str">
        <f t="shared" ca="1" si="8"/>
        <v/>
      </c>
      <c r="R174" s="315" t="str">
        <f t="shared" ca="1" si="9"/>
        <v/>
      </c>
    </row>
    <row r="175" spans="2:18" x14ac:dyDescent="0.25">
      <c r="B175" s="311" t="str">
        <f ca="1">IFERROR(MATCH(TRUE,OFFSET(CalculationsAndCharts!$AD$33,B174,0, $C$2-B174,1),0)+B174,"")</f>
        <v/>
      </c>
      <c r="C175" s="312" t="str">
        <f ca="1">IFERROR(OFFSET(CalculationsAndCharts!$B$32, B175,0,1,1),"")</f>
        <v/>
      </c>
      <c r="D175" s="313" t="str">
        <f ca="1">IFERROR(OFFSET(CalculationsAndCharts!$D$32, B175,0,1,1),"")</f>
        <v/>
      </c>
      <c r="E175" s="314" t="str">
        <f ca="1">IF(B175="","",IFERROR((MATCH(TRUE,OFFSET(CalculationsAndCharts!$AF$33,E174,0, $C$2-E174,1),0)+E174),""))</f>
        <v/>
      </c>
      <c r="F175" s="312" t="str">
        <f ca="1">IFERROR(OFFSET(CalculationsAndCharts!$B$32, E175,0,1,1),"")</f>
        <v/>
      </c>
      <c r="G175" s="313" t="str">
        <f ca="1">IFERROR(OFFSET(CalculationsAndCharts!$D$32, E175,0,1,1),"")</f>
        <v/>
      </c>
      <c r="H175" s="313" t="str">
        <f t="shared" ca="1" si="10"/>
        <v/>
      </c>
      <c r="I175" s="315" t="str">
        <f t="shared" ca="1" si="11"/>
        <v/>
      </c>
      <c r="K175" s="311" t="str">
        <f ca="1">IFERROR(MATCH(TRUE,OFFSET(CalculationsAndCharts!$AG$33,K174,0, $C$2-K174,1),0)+K174,"")</f>
        <v/>
      </c>
      <c r="L175" s="312" t="str">
        <f ca="1">IFERROR(OFFSET(CalculationsAndCharts!$B$32, K175,0,1,1),"")</f>
        <v/>
      </c>
      <c r="M175" s="313" t="str">
        <f ca="1">IFERROR(OFFSET(CalculationsAndCharts!$D$32, K175,0,1,1),"")</f>
        <v/>
      </c>
      <c r="N175" s="314" t="str">
        <f ca="1">IF(K175="","",IFERROR(MATCH(TRUE,OFFSET(CalculationsAndCharts!$AI$33,N174,0, $C$2-N174,1),0)+N174,""))</f>
        <v/>
      </c>
      <c r="O175" s="312" t="str">
        <f ca="1">IFERROR(OFFSET(CalculationsAndCharts!$B$32, N175,0,1,1),"")</f>
        <v/>
      </c>
      <c r="P175" s="313" t="str">
        <f ca="1">IFERROR(OFFSET(CalculationsAndCharts!$D$32, N175,0,1,1),"")</f>
        <v/>
      </c>
      <c r="Q175" s="313" t="str">
        <f t="shared" ca="1" si="8"/>
        <v/>
      </c>
      <c r="R175" s="315" t="str">
        <f t="shared" ca="1" si="9"/>
        <v/>
      </c>
    </row>
    <row r="176" spans="2:18" x14ac:dyDescent="0.25">
      <c r="B176" s="311" t="str">
        <f ca="1">IFERROR(MATCH(TRUE,OFFSET(CalculationsAndCharts!$AD$33,B175,0, $C$2-B175,1),0)+B175,"")</f>
        <v/>
      </c>
      <c r="C176" s="312" t="str">
        <f ca="1">IFERROR(OFFSET(CalculationsAndCharts!$B$32, B176,0,1,1),"")</f>
        <v/>
      </c>
      <c r="D176" s="313" t="str">
        <f ca="1">IFERROR(OFFSET(CalculationsAndCharts!$D$32, B176,0,1,1),"")</f>
        <v/>
      </c>
      <c r="E176" s="314" t="str">
        <f ca="1">IF(B176="","",IFERROR((MATCH(TRUE,OFFSET(CalculationsAndCharts!$AF$33,E175,0, $C$2-E175,1),0)+E175),""))</f>
        <v/>
      </c>
      <c r="F176" s="312" t="str">
        <f ca="1">IFERROR(OFFSET(CalculationsAndCharts!$B$32, E176,0,1,1),"")</f>
        <v/>
      </c>
      <c r="G176" s="313" t="str">
        <f ca="1">IFERROR(OFFSET(CalculationsAndCharts!$D$32, E176,0,1,1),"")</f>
        <v/>
      </c>
      <c r="H176" s="313" t="str">
        <f t="shared" ca="1" si="10"/>
        <v/>
      </c>
      <c r="I176" s="315" t="str">
        <f t="shared" ca="1" si="11"/>
        <v/>
      </c>
      <c r="K176" s="311" t="str">
        <f ca="1">IFERROR(MATCH(TRUE,OFFSET(CalculationsAndCharts!$AG$33,K175,0, $C$2-K175,1),0)+K175,"")</f>
        <v/>
      </c>
      <c r="L176" s="312" t="str">
        <f ca="1">IFERROR(OFFSET(CalculationsAndCharts!$B$32, K176,0,1,1),"")</f>
        <v/>
      </c>
      <c r="M176" s="313" t="str">
        <f ca="1">IFERROR(OFFSET(CalculationsAndCharts!$D$32, K176,0,1,1),"")</f>
        <v/>
      </c>
      <c r="N176" s="314" t="str">
        <f ca="1">IF(K176="","",IFERROR(MATCH(TRUE,OFFSET(CalculationsAndCharts!$AI$33,N175,0, $C$2-N175,1),0)+N175,""))</f>
        <v/>
      </c>
      <c r="O176" s="312" t="str">
        <f ca="1">IFERROR(OFFSET(CalculationsAndCharts!$B$32, N176,0,1,1),"")</f>
        <v/>
      </c>
      <c r="P176" s="313" t="str">
        <f ca="1">IFERROR(OFFSET(CalculationsAndCharts!$D$32, N176,0,1,1),"")</f>
        <v/>
      </c>
      <c r="Q176" s="313" t="str">
        <f t="shared" ca="1" si="8"/>
        <v/>
      </c>
      <c r="R176" s="315" t="str">
        <f t="shared" ca="1" si="9"/>
        <v/>
      </c>
    </row>
    <row r="177" spans="2:18" x14ac:dyDescent="0.25">
      <c r="B177" s="311" t="str">
        <f ca="1">IFERROR(MATCH(TRUE,OFFSET(CalculationsAndCharts!$AD$33,B176,0, $C$2-B176,1),0)+B176,"")</f>
        <v/>
      </c>
      <c r="C177" s="312" t="str">
        <f ca="1">IFERROR(OFFSET(CalculationsAndCharts!$B$32, B177,0,1,1),"")</f>
        <v/>
      </c>
      <c r="D177" s="313" t="str">
        <f ca="1">IFERROR(OFFSET(CalculationsAndCharts!$D$32, B177,0,1,1),"")</f>
        <v/>
      </c>
      <c r="E177" s="314" t="str">
        <f ca="1">IF(B177="","",IFERROR((MATCH(TRUE,OFFSET(CalculationsAndCharts!$AF$33,E176,0, $C$2-E176,1),0)+E176),""))</f>
        <v/>
      </c>
      <c r="F177" s="312" t="str">
        <f ca="1">IFERROR(OFFSET(CalculationsAndCharts!$B$32, E177,0,1,1),"")</f>
        <v/>
      </c>
      <c r="G177" s="313" t="str">
        <f ca="1">IFERROR(OFFSET(CalculationsAndCharts!$D$32, E177,0,1,1),"")</f>
        <v/>
      </c>
      <c r="H177" s="313" t="str">
        <f t="shared" ca="1" si="10"/>
        <v/>
      </c>
      <c r="I177" s="315" t="str">
        <f t="shared" ca="1" si="11"/>
        <v/>
      </c>
      <c r="K177" s="311" t="str">
        <f ca="1">IFERROR(MATCH(TRUE,OFFSET(CalculationsAndCharts!$AG$33,K176,0, $C$2-K176,1),0)+K176,"")</f>
        <v/>
      </c>
      <c r="L177" s="312" t="str">
        <f ca="1">IFERROR(OFFSET(CalculationsAndCharts!$B$32, K177,0,1,1),"")</f>
        <v/>
      </c>
      <c r="M177" s="313" t="str">
        <f ca="1">IFERROR(OFFSET(CalculationsAndCharts!$D$32, K177,0,1,1),"")</f>
        <v/>
      </c>
      <c r="N177" s="314" t="str">
        <f ca="1">IF(K177="","",IFERROR(MATCH(TRUE,OFFSET(CalculationsAndCharts!$AI$33,N176,0, $C$2-N176,1),0)+N176,""))</f>
        <v/>
      </c>
      <c r="O177" s="312" t="str">
        <f ca="1">IFERROR(OFFSET(CalculationsAndCharts!$B$32, N177,0,1,1),"")</f>
        <v/>
      </c>
      <c r="P177" s="313" t="str">
        <f ca="1">IFERROR(OFFSET(CalculationsAndCharts!$D$32, N177,0,1,1),"")</f>
        <v/>
      </c>
      <c r="Q177" s="313" t="str">
        <f t="shared" ca="1" si="8"/>
        <v/>
      </c>
      <c r="R177" s="315" t="str">
        <f t="shared" ca="1" si="9"/>
        <v/>
      </c>
    </row>
    <row r="178" spans="2:18" x14ac:dyDescent="0.25">
      <c r="B178" s="311" t="str">
        <f ca="1">IFERROR(MATCH(TRUE,OFFSET(CalculationsAndCharts!$AD$33,B177,0, $C$2-B177,1),0)+B177,"")</f>
        <v/>
      </c>
      <c r="C178" s="312" t="str">
        <f ca="1">IFERROR(OFFSET(CalculationsAndCharts!$B$32, B178,0,1,1),"")</f>
        <v/>
      </c>
      <c r="D178" s="313" t="str">
        <f ca="1">IFERROR(OFFSET(CalculationsAndCharts!$D$32, B178,0,1,1),"")</f>
        <v/>
      </c>
      <c r="E178" s="314" t="str">
        <f ca="1">IF(B178="","",IFERROR((MATCH(TRUE,OFFSET(CalculationsAndCharts!$AF$33,E177,0, $C$2-E177,1),0)+E177),""))</f>
        <v/>
      </c>
      <c r="F178" s="312" t="str">
        <f ca="1">IFERROR(OFFSET(CalculationsAndCharts!$B$32, E178,0,1,1),"")</f>
        <v/>
      </c>
      <c r="G178" s="313" t="str">
        <f ca="1">IFERROR(OFFSET(CalculationsAndCharts!$D$32, E178,0,1,1),"")</f>
        <v/>
      </c>
      <c r="H178" s="313" t="str">
        <f t="shared" ca="1" si="10"/>
        <v/>
      </c>
      <c r="I178" s="315" t="str">
        <f t="shared" ca="1" si="11"/>
        <v/>
      </c>
      <c r="K178" s="311" t="str">
        <f ca="1">IFERROR(MATCH(TRUE,OFFSET(CalculationsAndCharts!$AG$33,K177,0, $C$2-K177,1),0)+K177,"")</f>
        <v/>
      </c>
      <c r="L178" s="312" t="str">
        <f ca="1">IFERROR(OFFSET(CalculationsAndCharts!$B$32, K178,0,1,1),"")</f>
        <v/>
      </c>
      <c r="M178" s="313" t="str">
        <f ca="1">IFERROR(OFFSET(CalculationsAndCharts!$D$32, K178,0,1,1),"")</f>
        <v/>
      </c>
      <c r="N178" s="314" t="str">
        <f ca="1">IF(K178="","",IFERROR(MATCH(TRUE,OFFSET(CalculationsAndCharts!$AI$33,N177,0, $C$2-N177,1),0)+N177,""))</f>
        <v/>
      </c>
      <c r="O178" s="312" t="str">
        <f ca="1">IFERROR(OFFSET(CalculationsAndCharts!$B$32, N178,0,1,1),"")</f>
        <v/>
      </c>
      <c r="P178" s="313" t="str">
        <f ca="1">IFERROR(OFFSET(CalculationsAndCharts!$D$32, N178,0,1,1),"")</f>
        <v/>
      </c>
      <c r="Q178" s="313" t="str">
        <f t="shared" ca="1" si="8"/>
        <v/>
      </c>
      <c r="R178" s="315" t="str">
        <f t="shared" ca="1" si="9"/>
        <v/>
      </c>
    </row>
    <row r="179" spans="2:18" x14ac:dyDescent="0.25">
      <c r="B179" s="311" t="str">
        <f ca="1">IFERROR(MATCH(TRUE,OFFSET(CalculationsAndCharts!$AD$33,B178,0, $C$2-B178,1),0)+B178,"")</f>
        <v/>
      </c>
      <c r="C179" s="312" t="str">
        <f ca="1">IFERROR(OFFSET(CalculationsAndCharts!$B$32, B179,0,1,1),"")</f>
        <v/>
      </c>
      <c r="D179" s="313" t="str">
        <f ca="1">IFERROR(OFFSET(CalculationsAndCharts!$D$32, B179,0,1,1),"")</f>
        <v/>
      </c>
      <c r="E179" s="314" t="str">
        <f ca="1">IF(B179="","",IFERROR((MATCH(TRUE,OFFSET(CalculationsAndCharts!$AF$33,E178,0, $C$2-E178,1),0)+E178),""))</f>
        <v/>
      </c>
      <c r="F179" s="312" t="str">
        <f ca="1">IFERROR(OFFSET(CalculationsAndCharts!$B$32, E179,0,1,1),"")</f>
        <v/>
      </c>
      <c r="G179" s="313" t="str">
        <f ca="1">IFERROR(OFFSET(CalculationsAndCharts!$D$32, E179,0,1,1),"")</f>
        <v/>
      </c>
      <c r="H179" s="313" t="str">
        <f t="shared" ca="1" si="10"/>
        <v/>
      </c>
      <c r="I179" s="315" t="str">
        <f t="shared" ca="1" si="11"/>
        <v/>
      </c>
      <c r="K179" s="311" t="str">
        <f ca="1">IFERROR(MATCH(TRUE,OFFSET(CalculationsAndCharts!$AG$33,K178,0, $C$2-K178,1),0)+K178,"")</f>
        <v/>
      </c>
      <c r="L179" s="312" t="str">
        <f ca="1">IFERROR(OFFSET(CalculationsAndCharts!$B$32, K179,0,1,1),"")</f>
        <v/>
      </c>
      <c r="M179" s="313" t="str">
        <f ca="1">IFERROR(OFFSET(CalculationsAndCharts!$D$32, K179,0,1,1),"")</f>
        <v/>
      </c>
      <c r="N179" s="314" t="str">
        <f ca="1">IF(K179="","",IFERROR(MATCH(TRUE,OFFSET(CalculationsAndCharts!$AI$33,N178,0, $C$2-N178,1),0)+N178,""))</f>
        <v/>
      </c>
      <c r="O179" s="312" t="str">
        <f ca="1">IFERROR(OFFSET(CalculationsAndCharts!$B$32, N179,0,1,1),"")</f>
        <v/>
      </c>
      <c r="P179" s="313" t="str">
        <f ca="1">IFERROR(OFFSET(CalculationsAndCharts!$D$32, N179,0,1,1),"")</f>
        <v/>
      </c>
      <c r="Q179" s="313" t="str">
        <f t="shared" ca="1" si="8"/>
        <v/>
      </c>
      <c r="R179" s="315" t="str">
        <f t="shared" ca="1" si="9"/>
        <v/>
      </c>
    </row>
    <row r="180" spans="2:18" x14ac:dyDescent="0.25">
      <c r="B180" s="311" t="str">
        <f ca="1">IFERROR(MATCH(TRUE,OFFSET(CalculationsAndCharts!$AD$33,B179,0, $C$2-B179,1),0)+B179,"")</f>
        <v/>
      </c>
      <c r="C180" s="312" t="str">
        <f ca="1">IFERROR(OFFSET(CalculationsAndCharts!$B$32, B180,0,1,1),"")</f>
        <v/>
      </c>
      <c r="D180" s="313" t="str">
        <f ca="1">IFERROR(OFFSET(CalculationsAndCharts!$D$32, B180,0,1,1),"")</f>
        <v/>
      </c>
      <c r="E180" s="314" t="str">
        <f ca="1">IF(B180="","",IFERROR((MATCH(TRUE,OFFSET(CalculationsAndCharts!$AF$33,E179,0, $C$2-E179,1),0)+E179),""))</f>
        <v/>
      </c>
      <c r="F180" s="312" t="str">
        <f ca="1">IFERROR(OFFSET(CalculationsAndCharts!$B$32, E180,0,1,1),"")</f>
        <v/>
      </c>
      <c r="G180" s="313" t="str">
        <f ca="1">IFERROR(OFFSET(CalculationsAndCharts!$D$32, E180,0,1,1),"")</f>
        <v/>
      </c>
      <c r="H180" s="313" t="str">
        <f t="shared" ca="1" si="10"/>
        <v/>
      </c>
      <c r="I180" s="315" t="str">
        <f t="shared" ca="1" si="11"/>
        <v/>
      </c>
      <c r="K180" s="311" t="str">
        <f ca="1">IFERROR(MATCH(TRUE,OFFSET(CalculationsAndCharts!$AG$33,K179,0, $C$2-K179,1),0)+K179,"")</f>
        <v/>
      </c>
      <c r="L180" s="312" t="str">
        <f ca="1">IFERROR(OFFSET(CalculationsAndCharts!$B$32, K180,0,1,1),"")</f>
        <v/>
      </c>
      <c r="M180" s="313" t="str">
        <f ca="1">IFERROR(OFFSET(CalculationsAndCharts!$D$32, K180,0,1,1),"")</f>
        <v/>
      </c>
      <c r="N180" s="314" t="str">
        <f ca="1">IF(K180="","",IFERROR(MATCH(TRUE,OFFSET(CalculationsAndCharts!$AI$33,N179,0, $C$2-N179,1),0)+N179,""))</f>
        <v/>
      </c>
      <c r="O180" s="312" t="str">
        <f ca="1">IFERROR(OFFSET(CalculationsAndCharts!$B$32, N180,0,1,1),"")</f>
        <v/>
      </c>
      <c r="P180" s="313" t="str">
        <f ca="1">IFERROR(OFFSET(CalculationsAndCharts!$D$32, N180,0,1,1),"")</f>
        <v/>
      </c>
      <c r="Q180" s="313" t="str">
        <f t="shared" ca="1" si="8"/>
        <v/>
      </c>
      <c r="R180" s="315" t="str">
        <f t="shared" ca="1" si="9"/>
        <v/>
      </c>
    </row>
    <row r="181" spans="2:18" x14ac:dyDescent="0.25">
      <c r="B181" s="311" t="str">
        <f ca="1">IFERROR(MATCH(TRUE,OFFSET(CalculationsAndCharts!$AD$33,B180,0, $C$2-B180,1),0)+B180,"")</f>
        <v/>
      </c>
      <c r="C181" s="312" t="str">
        <f ca="1">IFERROR(OFFSET(CalculationsAndCharts!$B$32, B181,0,1,1),"")</f>
        <v/>
      </c>
      <c r="D181" s="313" t="str">
        <f ca="1">IFERROR(OFFSET(CalculationsAndCharts!$D$32, B181,0,1,1),"")</f>
        <v/>
      </c>
      <c r="E181" s="314" t="str">
        <f ca="1">IF(B181="","",IFERROR((MATCH(TRUE,OFFSET(CalculationsAndCharts!$AF$33,E180,0, $C$2-E180,1),0)+E180),""))</f>
        <v/>
      </c>
      <c r="F181" s="312" t="str">
        <f ca="1">IFERROR(OFFSET(CalculationsAndCharts!$B$32, E181,0,1,1),"")</f>
        <v/>
      </c>
      <c r="G181" s="313" t="str">
        <f ca="1">IFERROR(OFFSET(CalculationsAndCharts!$D$32, E181,0,1,1),"")</f>
        <v/>
      </c>
      <c r="H181" s="313" t="str">
        <f t="shared" ca="1" si="10"/>
        <v/>
      </c>
      <c r="I181" s="315" t="str">
        <f t="shared" ca="1" si="11"/>
        <v/>
      </c>
      <c r="K181" s="311" t="str">
        <f ca="1">IFERROR(MATCH(TRUE,OFFSET(CalculationsAndCharts!$AG$33,K180,0, $C$2-K180,1),0)+K180,"")</f>
        <v/>
      </c>
      <c r="L181" s="312" t="str">
        <f ca="1">IFERROR(OFFSET(CalculationsAndCharts!$B$32, K181,0,1,1),"")</f>
        <v/>
      </c>
      <c r="M181" s="313" t="str">
        <f ca="1">IFERROR(OFFSET(CalculationsAndCharts!$D$32, K181,0,1,1),"")</f>
        <v/>
      </c>
      <c r="N181" s="314" t="str">
        <f ca="1">IF(K181="","",IFERROR(MATCH(TRUE,OFFSET(CalculationsAndCharts!$AI$33,N180,0, $C$2-N180,1),0)+N180,""))</f>
        <v/>
      </c>
      <c r="O181" s="312" t="str">
        <f ca="1">IFERROR(OFFSET(CalculationsAndCharts!$B$32, N181,0,1,1),"")</f>
        <v/>
      </c>
      <c r="P181" s="313" t="str">
        <f ca="1">IFERROR(OFFSET(CalculationsAndCharts!$D$32, N181,0,1,1),"")</f>
        <v/>
      </c>
      <c r="Q181" s="313" t="str">
        <f t="shared" ca="1" si="8"/>
        <v/>
      </c>
      <c r="R181" s="315" t="str">
        <f t="shared" ca="1" si="9"/>
        <v/>
      </c>
    </row>
    <row r="182" spans="2:18" x14ac:dyDescent="0.25">
      <c r="B182" s="311" t="str">
        <f ca="1">IFERROR(MATCH(TRUE,OFFSET(CalculationsAndCharts!$AD$33,B181,0, $C$2-B181,1),0)+B181,"")</f>
        <v/>
      </c>
      <c r="C182" s="312" t="str">
        <f ca="1">IFERROR(OFFSET(CalculationsAndCharts!$B$32, B182,0,1,1),"")</f>
        <v/>
      </c>
      <c r="D182" s="313" t="str">
        <f ca="1">IFERROR(OFFSET(CalculationsAndCharts!$D$32, B182,0,1,1),"")</f>
        <v/>
      </c>
      <c r="E182" s="314" t="str">
        <f ca="1">IF(B182="","",IFERROR((MATCH(TRUE,OFFSET(CalculationsAndCharts!$AF$33,E181,0, $C$2-E181,1),0)+E181),""))</f>
        <v/>
      </c>
      <c r="F182" s="312" t="str">
        <f ca="1">IFERROR(OFFSET(CalculationsAndCharts!$B$32, E182,0,1,1),"")</f>
        <v/>
      </c>
      <c r="G182" s="313" t="str">
        <f ca="1">IFERROR(OFFSET(CalculationsAndCharts!$D$32, E182,0,1,1),"")</f>
        <v/>
      </c>
      <c r="H182" s="313" t="str">
        <f t="shared" ca="1" si="10"/>
        <v/>
      </c>
      <c r="I182" s="315" t="str">
        <f t="shared" ca="1" si="11"/>
        <v/>
      </c>
      <c r="K182" s="311" t="str">
        <f ca="1">IFERROR(MATCH(TRUE,OFFSET(CalculationsAndCharts!$AG$33,K181,0, $C$2-K181,1),0)+K181,"")</f>
        <v/>
      </c>
      <c r="L182" s="312" t="str">
        <f ca="1">IFERROR(OFFSET(CalculationsAndCharts!$B$32, K182,0,1,1),"")</f>
        <v/>
      </c>
      <c r="M182" s="313" t="str">
        <f ca="1">IFERROR(OFFSET(CalculationsAndCharts!$D$32, K182,0,1,1),"")</f>
        <v/>
      </c>
      <c r="N182" s="314" t="str">
        <f ca="1">IF(K182="","",IFERROR(MATCH(TRUE,OFFSET(CalculationsAndCharts!$AI$33,N181,0, $C$2-N181,1),0)+N181,""))</f>
        <v/>
      </c>
      <c r="O182" s="312" t="str">
        <f ca="1">IFERROR(OFFSET(CalculationsAndCharts!$B$32, N182,0,1,1),"")</f>
        <v/>
      </c>
      <c r="P182" s="313" t="str">
        <f ca="1">IFERROR(OFFSET(CalculationsAndCharts!$D$32, N182,0,1,1),"")</f>
        <v/>
      </c>
      <c r="Q182" s="313" t="str">
        <f t="shared" ca="1" si="8"/>
        <v/>
      </c>
      <c r="R182" s="315" t="str">
        <f t="shared" ca="1" si="9"/>
        <v/>
      </c>
    </row>
    <row r="183" spans="2:18" x14ac:dyDescent="0.25">
      <c r="B183" s="311" t="str">
        <f ca="1">IFERROR(MATCH(TRUE,OFFSET(CalculationsAndCharts!$AD$33,B182,0, $C$2-B182,1),0)+B182,"")</f>
        <v/>
      </c>
      <c r="C183" s="312" t="str">
        <f ca="1">IFERROR(OFFSET(CalculationsAndCharts!$B$32, B183,0,1,1),"")</f>
        <v/>
      </c>
      <c r="D183" s="313" t="str">
        <f ca="1">IFERROR(OFFSET(CalculationsAndCharts!$D$32, B183,0,1,1),"")</f>
        <v/>
      </c>
      <c r="E183" s="314" t="str">
        <f ca="1">IF(B183="","",IFERROR((MATCH(TRUE,OFFSET(CalculationsAndCharts!$AF$33,E182,0, $C$2-E182,1),0)+E182),""))</f>
        <v/>
      </c>
      <c r="F183" s="312" t="str">
        <f ca="1">IFERROR(OFFSET(CalculationsAndCharts!$B$32, E183,0,1,1),"")</f>
        <v/>
      </c>
      <c r="G183" s="313" t="str">
        <f ca="1">IFERROR(OFFSET(CalculationsAndCharts!$D$32, E183,0,1,1),"")</f>
        <v/>
      </c>
      <c r="H183" s="313" t="str">
        <f t="shared" ca="1" si="10"/>
        <v/>
      </c>
      <c r="I183" s="315" t="str">
        <f t="shared" ca="1" si="11"/>
        <v/>
      </c>
      <c r="K183" s="311" t="str">
        <f ca="1">IFERROR(MATCH(TRUE,OFFSET(CalculationsAndCharts!$AG$33,K182,0, $C$2-K182,1),0)+K182,"")</f>
        <v/>
      </c>
      <c r="L183" s="312" t="str">
        <f ca="1">IFERROR(OFFSET(CalculationsAndCharts!$B$32, K183,0,1,1),"")</f>
        <v/>
      </c>
      <c r="M183" s="313" t="str">
        <f ca="1">IFERROR(OFFSET(CalculationsAndCharts!$D$32, K183,0,1,1),"")</f>
        <v/>
      </c>
      <c r="N183" s="314" t="str">
        <f ca="1">IF(K183="","",IFERROR(MATCH(TRUE,OFFSET(CalculationsAndCharts!$AI$33,N182,0, $C$2-N182,1),0)+N182,""))</f>
        <v/>
      </c>
      <c r="O183" s="312" t="str">
        <f ca="1">IFERROR(OFFSET(CalculationsAndCharts!$B$32, N183,0,1,1),"")</f>
        <v/>
      </c>
      <c r="P183" s="313" t="str">
        <f ca="1">IFERROR(OFFSET(CalculationsAndCharts!$D$32, N183,0,1,1),"")</f>
        <v/>
      </c>
      <c r="Q183" s="313" t="str">
        <f t="shared" ca="1" si="8"/>
        <v/>
      </c>
      <c r="R183" s="315" t="str">
        <f t="shared" ca="1" si="9"/>
        <v/>
      </c>
    </row>
    <row r="184" spans="2:18" x14ac:dyDescent="0.25">
      <c r="B184" s="311" t="str">
        <f ca="1">IFERROR(MATCH(TRUE,OFFSET(CalculationsAndCharts!$AD$33,B183,0, $C$2-B183,1),0)+B183,"")</f>
        <v/>
      </c>
      <c r="C184" s="312" t="str">
        <f ca="1">IFERROR(OFFSET(CalculationsAndCharts!$B$32, B184,0,1,1),"")</f>
        <v/>
      </c>
      <c r="D184" s="313" t="str">
        <f ca="1">IFERROR(OFFSET(CalculationsAndCharts!$D$32, B184,0,1,1),"")</f>
        <v/>
      </c>
      <c r="E184" s="314" t="str">
        <f ca="1">IF(B184="","",IFERROR((MATCH(TRUE,OFFSET(CalculationsAndCharts!$AF$33,E183,0, $C$2-E183,1),0)+E183),""))</f>
        <v/>
      </c>
      <c r="F184" s="312" t="str">
        <f ca="1">IFERROR(OFFSET(CalculationsAndCharts!$B$32, E184,0,1,1),"")</f>
        <v/>
      </c>
      <c r="G184" s="313" t="str">
        <f ca="1">IFERROR(OFFSET(CalculationsAndCharts!$D$32, E184,0,1,1),"")</f>
        <v/>
      </c>
      <c r="H184" s="313" t="str">
        <f t="shared" ca="1" si="10"/>
        <v/>
      </c>
      <c r="I184" s="315" t="str">
        <f t="shared" ca="1" si="11"/>
        <v/>
      </c>
      <c r="K184" s="311" t="str">
        <f ca="1">IFERROR(MATCH(TRUE,OFFSET(CalculationsAndCharts!$AG$33,K183,0, $C$2-K183,1),0)+K183,"")</f>
        <v/>
      </c>
      <c r="L184" s="312" t="str">
        <f ca="1">IFERROR(OFFSET(CalculationsAndCharts!$B$32, K184,0,1,1),"")</f>
        <v/>
      </c>
      <c r="M184" s="313" t="str">
        <f ca="1">IFERROR(OFFSET(CalculationsAndCharts!$D$32, K184,0,1,1),"")</f>
        <v/>
      </c>
      <c r="N184" s="314" t="str">
        <f ca="1">IF(K184="","",IFERROR(MATCH(TRUE,OFFSET(CalculationsAndCharts!$AI$33,N183,0, $C$2-N183,1),0)+N183,""))</f>
        <v/>
      </c>
      <c r="O184" s="312" t="str">
        <f ca="1">IFERROR(OFFSET(CalculationsAndCharts!$B$32, N184,0,1,1),"")</f>
        <v/>
      </c>
      <c r="P184" s="313" t="str">
        <f ca="1">IFERROR(OFFSET(CalculationsAndCharts!$D$32, N184,0,1,1),"")</f>
        <v/>
      </c>
      <c r="Q184" s="313" t="str">
        <f t="shared" ca="1" si="8"/>
        <v/>
      </c>
      <c r="R184" s="315" t="str">
        <f t="shared" ca="1" si="9"/>
        <v/>
      </c>
    </row>
    <row r="185" spans="2:18" x14ac:dyDescent="0.25">
      <c r="B185" s="311" t="str">
        <f ca="1">IFERROR(MATCH(TRUE,OFFSET(CalculationsAndCharts!$AD$33,B184,0, $C$2-B184,1),0)+B184,"")</f>
        <v/>
      </c>
      <c r="C185" s="312" t="str">
        <f ca="1">IFERROR(OFFSET(CalculationsAndCharts!$B$32, B185,0,1,1),"")</f>
        <v/>
      </c>
      <c r="D185" s="313" t="str">
        <f ca="1">IFERROR(OFFSET(CalculationsAndCharts!$D$32, B185,0,1,1),"")</f>
        <v/>
      </c>
      <c r="E185" s="314" t="str">
        <f ca="1">IF(B185="","",IFERROR((MATCH(TRUE,OFFSET(CalculationsAndCharts!$AF$33,E184,0, $C$2-E184,1),0)+E184),""))</f>
        <v/>
      </c>
      <c r="F185" s="312" t="str">
        <f ca="1">IFERROR(OFFSET(CalculationsAndCharts!$B$32, E185,0,1,1),"")</f>
        <v/>
      </c>
      <c r="G185" s="313" t="str">
        <f ca="1">IFERROR(OFFSET(CalculationsAndCharts!$D$32, E185,0,1,1),"")</f>
        <v/>
      </c>
      <c r="H185" s="313" t="str">
        <f t="shared" ca="1" si="10"/>
        <v/>
      </c>
      <c r="I185" s="315" t="str">
        <f t="shared" ca="1" si="11"/>
        <v/>
      </c>
      <c r="K185" s="311" t="str">
        <f ca="1">IFERROR(MATCH(TRUE,OFFSET(CalculationsAndCharts!$AG$33,K184,0, $C$2-K184,1),0)+K184,"")</f>
        <v/>
      </c>
      <c r="L185" s="312" t="str">
        <f ca="1">IFERROR(OFFSET(CalculationsAndCharts!$B$32, K185,0,1,1),"")</f>
        <v/>
      </c>
      <c r="M185" s="313" t="str">
        <f ca="1">IFERROR(OFFSET(CalculationsAndCharts!$D$32, K185,0,1,1),"")</f>
        <v/>
      </c>
      <c r="N185" s="314" t="str">
        <f ca="1">IF(K185="","",IFERROR(MATCH(TRUE,OFFSET(CalculationsAndCharts!$AI$33,N184,0, $C$2-N184,1),0)+N184,""))</f>
        <v/>
      </c>
      <c r="O185" s="312" t="str">
        <f ca="1">IFERROR(OFFSET(CalculationsAndCharts!$B$32, N185,0,1,1),"")</f>
        <v/>
      </c>
      <c r="P185" s="313" t="str">
        <f ca="1">IFERROR(OFFSET(CalculationsAndCharts!$D$32, N185,0,1,1),"")</f>
        <v/>
      </c>
      <c r="Q185" s="313" t="str">
        <f t="shared" ca="1" si="8"/>
        <v/>
      </c>
      <c r="R185" s="315" t="str">
        <f t="shared" ca="1" si="9"/>
        <v/>
      </c>
    </row>
    <row r="186" spans="2:18" x14ac:dyDescent="0.25">
      <c r="B186" s="311" t="str">
        <f ca="1">IFERROR(MATCH(TRUE,OFFSET(CalculationsAndCharts!$AD$33,B185,0, $C$2-B185,1),0)+B185,"")</f>
        <v/>
      </c>
      <c r="C186" s="312" t="str">
        <f ca="1">IFERROR(OFFSET(CalculationsAndCharts!$B$32, B186,0,1,1),"")</f>
        <v/>
      </c>
      <c r="D186" s="313" t="str">
        <f ca="1">IFERROR(OFFSET(CalculationsAndCharts!$D$32, B186,0,1,1),"")</f>
        <v/>
      </c>
      <c r="E186" s="314" t="str">
        <f ca="1">IF(B186="","",IFERROR((MATCH(TRUE,OFFSET(CalculationsAndCharts!$AF$33,E185,0, $C$2-E185,1),0)+E185),""))</f>
        <v/>
      </c>
      <c r="F186" s="312" t="str">
        <f ca="1">IFERROR(OFFSET(CalculationsAndCharts!$B$32, E186,0,1,1),"")</f>
        <v/>
      </c>
      <c r="G186" s="313" t="str">
        <f ca="1">IFERROR(OFFSET(CalculationsAndCharts!$D$32, E186,0,1,1),"")</f>
        <v/>
      </c>
      <c r="H186" s="313" t="str">
        <f t="shared" ca="1" si="10"/>
        <v/>
      </c>
      <c r="I186" s="315" t="str">
        <f t="shared" ca="1" si="11"/>
        <v/>
      </c>
      <c r="K186" s="311" t="str">
        <f ca="1">IFERROR(MATCH(TRUE,OFFSET(CalculationsAndCharts!$AG$33,K185,0, $C$2-K185,1),0)+K185,"")</f>
        <v/>
      </c>
      <c r="L186" s="312" t="str">
        <f ca="1">IFERROR(OFFSET(CalculationsAndCharts!$B$32, K186,0,1,1),"")</f>
        <v/>
      </c>
      <c r="M186" s="313" t="str">
        <f ca="1">IFERROR(OFFSET(CalculationsAndCharts!$D$32, K186,0,1,1),"")</f>
        <v/>
      </c>
      <c r="N186" s="314" t="str">
        <f ca="1">IF(K186="","",IFERROR(MATCH(TRUE,OFFSET(CalculationsAndCharts!$AI$33,N185,0, $C$2-N185,1),0)+N185,""))</f>
        <v/>
      </c>
      <c r="O186" s="312" t="str">
        <f ca="1">IFERROR(OFFSET(CalculationsAndCharts!$B$32, N186,0,1,1),"")</f>
        <v/>
      </c>
      <c r="P186" s="313" t="str">
        <f ca="1">IFERROR(OFFSET(CalculationsAndCharts!$D$32, N186,0,1,1),"")</f>
        <v/>
      </c>
      <c r="Q186" s="313" t="str">
        <f t="shared" ca="1" si="8"/>
        <v/>
      </c>
      <c r="R186" s="315" t="str">
        <f t="shared" ca="1" si="9"/>
        <v/>
      </c>
    </row>
    <row r="187" spans="2:18" x14ac:dyDescent="0.25">
      <c r="B187" s="311" t="str">
        <f ca="1">IFERROR(MATCH(TRUE,OFFSET(CalculationsAndCharts!$AD$33,B186,0, $C$2-B186,1),0)+B186,"")</f>
        <v/>
      </c>
      <c r="C187" s="312" t="str">
        <f ca="1">IFERROR(OFFSET(CalculationsAndCharts!$B$32, B187,0,1,1),"")</f>
        <v/>
      </c>
      <c r="D187" s="313" t="str">
        <f ca="1">IFERROR(OFFSET(CalculationsAndCharts!$D$32, B187,0,1,1),"")</f>
        <v/>
      </c>
      <c r="E187" s="314" t="str">
        <f ca="1">IF(B187="","",IFERROR((MATCH(TRUE,OFFSET(CalculationsAndCharts!$AF$33,E186,0, $C$2-E186,1),0)+E186),""))</f>
        <v/>
      </c>
      <c r="F187" s="312" t="str">
        <f ca="1">IFERROR(OFFSET(CalculationsAndCharts!$B$32, E187,0,1,1),"")</f>
        <v/>
      </c>
      <c r="G187" s="313" t="str">
        <f ca="1">IFERROR(OFFSET(CalculationsAndCharts!$D$32, E187,0,1,1),"")</f>
        <v/>
      </c>
      <c r="H187" s="313" t="str">
        <f t="shared" ca="1" si="10"/>
        <v/>
      </c>
      <c r="I187" s="315" t="str">
        <f t="shared" ca="1" si="11"/>
        <v/>
      </c>
      <c r="K187" s="311" t="str">
        <f ca="1">IFERROR(MATCH(TRUE,OFFSET(CalculationsAndCharts!$AG$33,K186,0, $C$2-K186,1),0)+K186,"")</f>
        <v/>
      </c>
      <c r="L187" s="312" t="str">
        <f ca="1">IFERROR(OFFSET(CalculationsAndCharts!$B$32, K187,0,1,1),"")</f>
        <v/>
      </c>
      <c r="M187" s="313" t="str">
        <f ca="1">IFERROR(OFFSET(CalculationsAndCharts!$D$32, K187,0,1,1),"")</f>
        <v/>
      </c>
      <c r="N187" s="314" t="str">
        <f ca="1">IF(K187="","",IFERROR(MATCH(TRUE,OFFSET(CalculationsAndCharts!$AI$33,N186,0, $C$2-N186,1),0)+N186,""))</f>
        <v/>
      </c>
      <c r="O187" s="312" t="str">
        <f ca="1">IFERROR(OFFSET(CalculationsAndCharts!$B$32, N187,0,1,1),"")</f>
        <v/>
      </c>
      <c r="P187" s="313" t="str">
        <f ca="1">IFERROR(OFFSET(CalculationsAndCharts!$D$32, N187,0,1,1),"")</f>
        <v/>
      </c>
      <c r="Q187" s="313" t="str">
        <f t="shared" ca="1" si="8"/>
        <v/>
      </c>
      <c r="R187" s="315" t="str">
        <f t="shared" ca="1" si="9"/>
        <v/>
      </c>
    </row>
    <row r="188" spans="2:18" x14ac:dyDescent="0.25">
      <c r="B188" s="311" t="str">
        <f ca="1">IFERROR(MATCH(TRUE,OFFSET(CalculationsAndCharts!$AD$33,B187,0, $C$2-B187,1),0)+B187,"")</f>
        <v/>
      </c>
      <c r="C188" s="312" t="str">
        <f ca="1">IFERROR(OFFSET(CalculationsAndCharts!$B$32, B188,0,1,1),"")</f>
        <v/>
      </c>
      <c r="D188" s="313" t="str">
        <f ca="1">IFERROR(OFFSET(CalculationsAndCharts!$D$32, B188,0,1,1),"")</f>
        <v/>
      </c>
      <c r="E188" s="314" t="str">
        <f ca="1">IF(B188="","",IFERROR((MATCH(TRUE,OFFSET(CalculationsAndCharts!$AF$33,E187,0, $C$2-E187,1),0)+E187),""))</f>
        <v/>
      </c>
      <c r="F188" s="312" t="str">
        <f ca="1">IFERROR(OFFSET(CalculationsAndCharts!$B$32, E188,0,1,1),"")</f>
        <v/>
      </c>
      <c r="G188" s="313" t="str">
        <f ca="1">IFERROR(OFFSET(CalculationsAndCharts!$D$32, E188,0,1,1),"")</f>
        <v/>
      </c>
      <c r="H188" s="313" t="str">
        <f t="shared" ca="1" si="10"/>
        <v/>
      </c>
      <c r="I188" s="315" t="str">
        <f t="shared" ca="1" si="11"/>
        <v/>
      </c>
      <c r="K188" s="311" t="str">
        <f ca="1">IFERROR(MATCH(TRUE,OFFSET(CalculationsAndCharts!$AG$33,K187,0, $C$2-K187,1),0)+K187,"")</f>
        <v/>
      </c>
      <c r="L188" s="312" t="str">
        <f ca="1">IFERROR(OFFSET(CalculationsAndCharts!$B$32, K188,0,1,1),"")</f>
        <v/>
      </c>
      <c r="M188" s="313" t="str">
        <f ca="1">IFERROR(OFFSET(CalculationsAndCharts!$D$32, K188,0,1,1),"")</f>
        <v/>
      </c>
      <c r="N188" s="314" t="str">
        <f ca="1">IF(K188="","",IFERROR(MATCH(TRUE,OFFSET(CalculationsAndCharts!$AI$33,N187,0, $C$2-N187,1),0)+N187,""))</f>
        <v/>
      </c>
      <c r="O188" s="312" t="str">
        <f ca="1">IFERROR(OFFSET(CalculationsAndCharts!$B$32, N188,0,1,1),"")</f>
        <v/>
      </c>
      <c r="P188" s="313" t="str">
        <f ca="1">IFERROR(OFFSET(CalculationsAndCharts!$D$32, N188,0,1,1),"")</f>
        <v/>
      </c>
      <c r="Q188" s="313" t="str">
        <f t="shared" ca="1" si="8"/>
        <v/>
      </c>
      <c r="R188" s="315" t="str">
        <f t="shared" ca="1" si="9"/>
        <v/>
      </c>
    </row>
    <row r="189" spans="2:18" x14ac:dyDescent="0.25">
      <c r="B189" s="311" t="str">
        <f ca="1">IFERROR(MATCH(TRUE,OFFSET(CalculationsAndCharts!$AD$33,B188,0, $C$2-B188,1),0)+B188,"")</f>
        <v/>
      </c>
      <c r="C189" s="312" t="str">
        <f ca="1">IFERROR(OFFSET(CalculationsAndCharts!$B$32, B189,0,1,1),"")</f>
        <v/>
      </c>
      <c r="D189" s="313" t="str">
        <f ca="1">IFERROR(OFFSET(CalculationsAndCharts!$D$32, B189,0,1,1),"")</f>
        <v/>
      </c>
      <c r="E189" s="314" t="str">
        <f ca="1">IF(B189="","",IFERROR((MATCH(TRUE,OFFSET(CalculationsAndCharts!$AF$33,E188,0, $C$2-E188,1),0)+E188),""))</f>
        <v/>
      </c>
      <c r="F189" s="312" t="str">
        <f ca="1">IFERROR(OFFSET(CalculationsAndCharts!$B$32, E189,0,1,1),"")</f>
        <v/>
      </c>
      <c r="G189" s="313" t="str">
        <f ca="1">IFERROR(OFFSET(CalculationsAndCharts!$D$32, E189,0,1,1),"")</f>
        <v/>
      </c>
      <c r="H189" s="313" t="str">
        <f t="shared" ca="1" si="10"/>
        <v/>
      </c>
      <c r="I189" s="315" t="str">
        <f t="shared" ca="1" si="11"/>
        <v/>
      </c>
      <c r="K189" s="311" t="str">
        <f ca="1">IFERROR(MATCH(TRUE,OFFSET(CalculationsAndCharts!$AG$33,K188,0, $C$2-K188,1),0)+K188,"")</f>
        <v/>
      </c>
      <c r="L189" s="312" t="str">
        <f ca="1">IFERROR(OFFSET(CalculationsAndCharts!$B$32, K189,0,1,1),"")</f>
        <v/>
      </c>
      <c r="M189" s="313" t="str">
        <f ca="1">IFERROR(OFFSET(CalculationsAndCharts!$D$32, K189,0,1,1),"")</f>
        <v/>
      </c>
      <c r="N189" s="314" t="str">
        <f ca="1">IF(K189="","",IFERROR(MATCH(TRUE,OFFSET(CalculationsAndCharts!$AI$33,N188,0, $C$2-N188,1),0)+N188,""))</f>
        <v/>
      </c>
      <c r="O189" s="312" t="str">
        <f ca="1">IFERROR(OFFSET(CalculationsAndCharts!$B$32, N189,0,1,1),"")</f>
        <v/>
      </c>
      <c r="P189" s="313" t="str">
        <f ca="1">IFERROR(OFFSET(CalculationsAndCharts!$D$32, N189,0,1,1),"")</f>
        <v/>
      </c>
      <c r="Q189" s="313" t="str">
        <f t="shared" ca="1" si="8"/>
        <v/>
      </c>
      <c r="R189" s="315" t="str">
        <f t="shared" ca="1" si="9"/>
        <v/>
      </c>
    </row>
    <row r="190" spans="2:18" x14ac:dyDescent="0.25">
      <c r="B190" s="311" t="str">
        <f ca="1">IFERROR(MATCH(TRUE,OFFSET(CalculationsAndCharts!$AD$33,B189,0, $C$2-B189,1),0)+B189,"")</f>
        <v/>
      </c>
      <c r="C190" s="312" t="str">
        <f ca="1">IFERROR(OFFSET(CalculationsAndCharts!$B$32, B190,0,1,1),"")</f>
        <v/>
      </c>
      <c r="D190" s="313" t="str">
        <f ca="1">IFERROR(OFFSET(CalculationsAndCharts!$D$32, B190,0,1,1),"")</f>
        <v/>
      </c>
      <c r="E190" s="314" t="str">
        <f ca="1">IF(B190="","",IFERROR((MATCH(TRUE,OFFSET(CalculationsAndCharts!$AF$33,E189,0, $C$2-E189,1),0)+E189),""))</f>
        <v/>
      </c>
      <c r="F190" s="312" t="str">
        <f ca="1">IFERROR(OFFSET(CalculationsAndCharts!$B$32, E190,0,1,1),"")</f>
        <v/>
      </c>
      <c r="G190" s="313" t="str">
        <f ca="1">IFERROR(OFFSET(CalculationsAndCharts!$D$32, E190,0,1,1),"")</f>
        <v/>
      </c>
      <c r="H190" s="313" t="str">
        <f t="shared" ca="1" si="10"/>
        <v/>
      </c>
      <c r="I190" s="315" t="str">
        <f t="shared" ca="1" si="11"/>
        <v/>
      </c>
      <c r="K190" s="311" t="str">
        <f ca="1">IFERROR(MATCH(TRUE,OFFSET(CalculationsAndCharts!$AG$33,K189,0, $C$2-K189,1),0)+K189,"")</f>
        <v/>
      </c>
      <c r="L190" s="312" t="str">
        <f ca="1">IFERROR(OFFSET(CalculationsAndCharts!$B$32, K190,0,1,1),"")</f>
        <v/>
      </c>
      <c r="M190" s="313" t="str">
        <f ca="1">IFERROR(OFFSET(CalculationsAndCharts!$D$32, K190,0,1,1),"")</f>
        <v/>
      </c>
      <c r="N190" s="314" t="str">
        <f ca="1">IF(K190="","",IFERROR(MATCH(TRUE,OFFSET(CalculationsAndCharts!$AI$33,N189,0, $C$2-N189,1),0)+N189,""))</f>
        <v/>
      </c>
      <c r="O190" s="312" t="str">
        <f ca="1">IFERROR(OFFSET(CalculationsAndCharts!$B$32, N190,0,1,1),"")</f>
        <v/>
      </c>
      <c r="P190" s="313" t="str">
        <f ca="1">IFERROR(OFFSET(CalculationsAndCharts!$D$32, N190,0,1,1),"")</f>
        <v/>
      </c>
      <c r="Q190" s="313" t="str">
        <f t="shared" ca="1" si="8"/>
        <v/>
      </c>
      <c r="R190" s="315" t="str">
        <f t="shared" ca="1" si="9"/>
        <v/>
      </c>
    </row>
    <row r="191" spans="2:18" x14ac:dyDescent="0.25">
      <c r="B191" s="311" t="str">
        <f ca="1">IFERROR(MATCH(TRUE,OFFSET(CalculationsAndCharts!$AD$33,B190,0, $C$2-B190,1),0)+B190,"")</f>
        <v/>
      </c>
      <c r="C191" s="312" t="str">
        <f ca="1">IFERROR(OFFSET(CalculationsAndCharts!$B$32, B191,0,1,1),"")</f>
        <v/>
      </c>
      <c r="D191" s="313" t="str">
        <f ca="1">IFERROR(OFFSET(CalculationsAndCharts!$D$32, B191,0,1,1),"")</f>
        <v/>
      </c>
      <c r="E191" s="314" t="str">
        <f ca="1">IF(B191="","",IFERROR((MATCH(TRUE,OFFSET(CalculationsAndCharts!$AF$33,E190,0, $C$2-E190,1),0)+E190),""))</f>
        <v/>
      </c>
      <c r="F191" s="312" t="str">
        <f ca="1">IFERROR(OFFSET(CalculationsAndCharts!$B$32, E191,0,1,1),"")</f>
        <v/>
      </c>
      <c r="G191" s="313" t="str">
        <f ca="1">IFERROR(OFFSET(CalculationsAndCharts!$D$32, E191,0,1,1),"")</f>
        <v/>
      </c>
      <c r="H191" s="313" t="str">
        <f t="shared" ca="1" si="10"/>
        <v/>
      </c>
      <c r="I191" s="315" t="str">
        <f t="shared" ca="1" si="11"/>
        <v/>
      </c>
      <c r="K191" s="311" t="str">
        <f ca="1">IFERROR(MATCH(TRUE,OFFSET(CalculationsAndCharts!$AG$33,K190,0, $C$2-K190,1),0)+K190,"")</f>
        <v/>
      </c>
      <c r="L191" s="312" t="str">
        <f ca="1">IFERROR(OFFSET(CalculationsAndCharts!$B$32, K191,0,1,1),"")</f>
        <v/>
      </c>
      <c r="M191" s="313" t="str">
        <f ca="1">IFERROR(OFFSET(CalculationsAndCharts!$D$32, K191,0,1,1),"")</f>
        <v/>
      </c>
      <c r="N191" s="314" t="str">
        <f ca="1">IF(K191="","",IFERROR(MATCH(TRUE,OFFSET(CalculationsAndCharts!$AI$33,N190,0, $C$2-N190,1),0)+N190,""))</f>
        <v/>
      </c>
      <c r="O191" s="312" t="str">
        <f ca="1">IFERROR(OFFSET(CalculationsAndCharts!$B$32, N191,0,1,1),"")</f>
        <v/>
      </c>
      <c r="P191" s="313" t="str">
        <f ca="1">IFERROR(OFFSET(CalculationsAndCharts!$D$32, N191,0,1,1),"")</f>
        <v/>
      </c>
      <c r="Q191" s="313" t="str">
        <f t="shared" ca="1" si="8"/>
        <v/>
      </c>
      <c r="R191" s="315" t="str">
        <f t="shared" ca="1" si="9"/>
        <v/>
      </c>
    </row>
    <row r="192" spans="2:18" x14ac:dyDescent="0.25">
      <c r="B192" s="311" t="str">
        <f ca="1">IFERROR(MATCH(TRUE,OFFSET(CalculationsAndCharts!$AD$33,B191,0, $C$2-B191,1),0)+B191,"")</f>
        <v/>
      </c>
      <c r="C192" s="312" t="str">
        <f ca="1">IFERROR(OFFSET(CalculationsAndCharts!$B$32, B192,0,1,1),"")</f>
        <v/>
      </c>
      <c r="D192" s="313" t="str">
        <f ca="1">IFERROR(OFFSET(CalculationsAndCharts!$D$32, B192,0,1,1),"")</f>
        <v/>
      </c>
      <c r="E192" s="314" t="str">
        <f ca="1">IF(B192="","",IFERROR((MATCH(TRUE,OFFSET(CalculationsAndCharts!$AF$33,E191,0, $C$2-E191,1),0)+E191),""))</f>
        <v/>
      </c>
      <c r="F192" s="312" t="str">
        <f ca="1">IFERROR(OFFSET(CalculationsAndCharts!$B$32, E192,0,1,1),"")</f>
        <v/>
      </c>
      <c r="G192" s="313" t="str">
        <f ca="1">IFERROR(OFFSET(CalculationsAndCharts!$D$32, E192,0,1,1),"")</f>
        <v/>
      </c>
      <c r="H192" s="313" t="str">
        <f t="shared" ca="1" si="10"/>
        <v/>
      </c>
      <c r="I192" s="315" t="str">
        <f t="shared" ca="1" si="11"/>
        <v/>
      </c>
      <c r="K192" s="311" t="str">
        <f ca="1">IFERROR(MATCH(TRUE,OFFSET(CalculationsAndCharts!$AG$33,K191,0, $C$2-K191,1),0)+K191,"")</f>
        <v/>
      </c>
      <c r="L192" s="312" t="str">
        <f ca="1">IFERROR(OFFSET(CalculationsAndCharts!$B$32, K192,0,1,1),"")</f>
        <v/>
      </c>
      <c r="M192" s="313" t="str">
        <f ca="1">IFERROR(OFFSET(CalculationsAndCharts!$D$32, K192,0,1,1),"")</f>
        <v/>
      </c>
      <c r="N192" s="314" t="str">
        <f ca="1">IF(K192="","",IFERROR(MATCH(TRUE,OFFSET(CalculationsAndCharts!$AI$33,N191,0, $C$2-N191,1),0)+N191,""))</f>
        <v/>
      </c>
      <c r="O192" s="312" t="str">
        <f ca="1">IFERROR(OFFSET(CalculationsAndCharts!$B$32, N192,0,1,1),"")</f>
        <v/>
      </c>
      <c r="P192" s="313" t="str">
        <f ca="1">IFERROR(OFFSET(CalculationsAndCharts!$D$32, N192,0,1,1),"")</f>
        <v/>
      </c>
      <c r="Q192" s="313" t="str">
        <f t="shared" ca="1" si="8"/>
        <v/>
      </c>
      <c r="R192" s="315" t="str">
        <f t="shared" ca="1" si="9"/>
        <v/>
      </c>
    </row>
    <row r="193" spans="2:18" x14ac:dyDescent="0.25">
      <c r="B193" s="311" t="str">
        <f ca="1">IFERROR(MATCH(TRUE,OFFSET(CalculationsAndCharts!$AD$33,B192,0, $C$2-B192,1),0)+B192,"")</f>
        <v/>
      </c>
      <c r="C193" s="312" t="str">
        <f ca="1">IFERROR(OFFSET(CalculationsAndCharts!$B$32, B193,0,1,1),"")</f>
        <v/>
      </c>
      <c r="D193" s="313" t="str">
        <f ca="1">IFERROR(OFFSET(CalculationsAndCharts!$D$32, B193,0,1,1),"")</f>
        <v/>
      </c>
      <c r="E193" s="314" t="str">
        <f ca="1">IF(B193="","",IFERROR((MATCH(TRUE,OFFSET(CalculationsAndCharts!$AF$33,E192,0, $C$2-E192,1),0)+E192),""))</f>
        <v/>
      </c>
      <c r="F193" s="312" t="str">
        <f ca="1">IFERROR(OFFSET(CalculationsAndCharts!$B$32, E193,0,1,1),"")</f>
        <v/>
      </c>
      <c r="G193" s="313" t="str">
        <f ca="1">IFERROR(OFFSET(CalculationsAndCharts!$D$32, E193,0,1,1),"")</f>
        <v/>
      </c>
      <c r="H193" s="313" t="str">
        <f t="shared" ca="1" si="10"/>
        <v/>
      </c>
      <c r="I193" s="315" t="str">
        <f t="shared" ca="1" si="11"/>
        <v/>
      </c>
      <c r="K193" s="311" t="str">
        <f ca="1">IFERROR(MATCH(TRUE,OFFSET(CalculationsAndCharts!$AG$33,K192,0, $C$2-K192,1),0)+K192,"")</f>
        <v/>
      </c>
      <c r="L193" s="312" t="str">
        <f ca="1">IFERROR(OFFSET(CalculationsAndCharts!$B$32, K193,0,1,1),"")</f>
        <v/>
      </c>
      <c r="M193" s="313" t="str">
        <f ca="1">IFERROR(OFFSET(CalculationsAndCharts!$D$32, K193,0,1,1),"")</f>
        <v/>
      </c>
      <c r="N193" s="314" t="str">
        <f ca="1">IF(K193="","",IFERROR(MATCH(TRUE,OFFSET(CalculationsAndCharts!$AI$33,N192,0, $C$2-N192,1),0)+N192,""))</f>
        <v/>
      </c>
      <c r="O193" s="312" t="str">
        <f ca="1">IFERROR(OFFSET(CalculationsAndCharts!$B$32, N193,0,1,1),"")</f>
        <v/>
      </c>
      <c r="P193" s="313" t="str">
        <f ca="1">IFERROR(OFFSET(CalculationsAndCharts!$D$32, N193,0,1,1),"")</f>
        <v/>
      </c>
      <c r="Q193" s="313" t="str">
        <f t="shared" ca="1" si="8"/>
        <v/>
      </c>
      <c r="R193" s="315" t="str">
        <f t="shared" ca="1" si="9"/>
        <v/>
      </c>
    </row>
    <row r="194" spans="2:18" x14ac:dyDescent="0.25">
      <c r="B194" s="311" t="str">
        <f ca="1">IFERROR(MATCH(TRUE,OFFSET(CalculationsAndCharts!$AD$33,B193,0, $C$2-B193,1),0)+B193,"")</f>
        <v/>
      </c>
      <c r="C194" s="312" t="str">
        <f ca="1">IFERROR(OFFSET(CalculationsAndCharts!$B$32, B194,0,1,1),"")</f>
        <v/>
      </c>
      <c r="D194" s="313" t="str">
        <f ca="1">IFERROR(OFFSET(CalculationsAndCharts!$D$32, B194,0,1,1),"")</f>
        <v/>
      </c>
      <c r="E194" s="314" t="str">
        <f ca="1">IF(B194="","",IFERROR((MATCH(TRUE,OFFSET(CalculationsAndCharts!$AF$33,E193,0, $C$2-E193,1),0)+E193),""))</f>
        <v/>
      </c>
      <c r="F194" s="312" t="str">
        <f ca="1">IFERROR(OFFSET(CalculationsAndCharts!$B$32, E194,0,1,1),"")</f>
        <v/>
      </c>
      <c r="G194" s="313" t="str">
        <f ca="1">IFERROR(OFFSET(CalculationsAndCharts!$D$32, E194,0,1,1),"")</f>
        <v/>
      </c>
      <c r="H194" s="313" t="str">
        <f t="shared" ca="1" si="10"/>
        <v/>
      </c>
      <c r="I194" s="315" t="str">
        <f t="shared" ca="1" si="11"/>
        <v/>
      </c>
      <c r="K194" s="311" t="str">
        <f ca="1">IFERROR(MATCH(TRUE,OFFSET(CalculationsAndCharts!$AG$33,K193,0, $C$2-K193,1),0)+K193,"")</f>
        <v/>
      </c>
      <c r="L194" s="312" t="str">
        <f ca="1">IFERROR(OFFSET(CalculationsAndCharts!$B$32, K194,0,1,1),"")</f>
        <v/>
      </c>
      <c r="M194" s="313" t="str">
        <f ca="1">IFERROR(OFFSET(CalculationsAndCharts!$D$32, K194,0,1,1),"")</f>
        <v/>
      </c>
      <c r="N194" s="314" t="str">
        <f ca="1">IF(K194="","",IFERROR(MATCH(TRUE,OFFSET(CalculationsAndCharts!$AI$33,N193,0, $C$2-N193,1),0)+N193,""))</f>
        <v/>
      </c>
      <c r="O194" s="312" t="str">
        <f ca="1">IFERROR(OFFSET(CalculationsAndCharts!$B$32, N194,0,1,1),"")</f>
        <v/>
      </c>
      <c r="P194" s="313" t="str">
        <f ca="1">IFERROR(OFFSET(CalculationsAndCharts!$D$32, N194,0,1,1),"")</f>
        <v/>
      </c>
      <c r="Q194" s="313" t="str">
        <f t="shared" ca="1" si="8"/>
        <v/>
      </c>
      <c r="R194" s="315" t="str">
        <f t="shared" ca="1" si="9"/>
        <v/>
      </c>
    </row>
    <row r="195" spans="2:18" x14ac:dyDescent="0.25">
      <c r="B195" s="311" t="str">
        <f ca="1">IFERROR(MATCH(TRUE,OFFSET(CalculationsAndCharts!$AD$33,B194,0, $C$2-B194,1),0)+B194,"")</f>
        <v/>
      </c>
      <c r="C195" s="312" t="str">
        <f ca="1">IFERROR(OFFSET(CalculationsAndCharts!$B$32, B195,0,1,1),"")</f>
        <v/>
      </c>
      <c r="D195" s="313" t="str">
        <f ca="1">IFERROR(OFFSET(CalculationsAndCharts!$D$32, B195,0,1,1),"")</f>
        <v/>
      </c>
      <c r="E195" s="314" t="str">
        <f ca="1">IF(B195="","",IFERROR((MATCH(TRUE,OFFSET(CalculationsAndCharts!$AF$33,E194,0, $C$2-E194,1),0)+E194),""))</f>
        <v/>
      </c>
      <c r="F195" s="312" t="str">
        <f ca="1">IFERROR(OFFSET(CalculationsAndCharts!$B$32, E195,0,1,1),"")</f>
        <v/>
      </c>
      <c r="G195" s="313" t="str">
        <f ca="1">IFERROR(OFFSET(CalculationsAndCharts!$D$32, E195,0,1,1),"")</f>
        <v/>
      </c>
      <c r="H195" s="313" t="str">
        <f t="shared" ca="1" si="10"/>
        <v/>
      </c>
      <c r="I195" s="315" t="str">
        <f t="shared" ca="1" si="11"/>
        <v/>
      </c>
      <c r="K195" s="311" t="str">
        <f ca="1">IFERROR(MATCH(TRUE,OFFSET(CalculationsAndCharts!$AG$33,K194,0, $C$2-K194,1),0)+K194,"")</f>
        <v/>
      </c>
      <c r="L195" s="312" t="str">
        <f ca="1">IFERROR(OFFSET(CalculationsAndCharts!$B$32, K195,0,1,1),"")</f>
        <v/>
      </c>
      <c r="M195" s="313" t="str">
        <f ca="1">IFERROR(OFFSET(CalculationsAndCharts!$D$32, K195,0,1,1),"")</f>
        <v/>
      </c>
      <c r="N195" s="314" t="str">
        <f ca="1">IF(K195="","",IFERROR(MATCH(TRUE,OFFSET(CalculationsAndCharts!$AI$33,N194,0, $C$2-N194,1),0)+N194,""))</f>
        <v/>
      </c>
      <c r="O195" s="312" t="str">
        <f ca="1">IFERROR(OFFSET(CalculationsAndCharts!$B$32, N195,0,1,1),"")</f>
        <v/>
      </c>
      <c r="P195" s="313" t="str">
        <f ca="1">IFERROR(OFFSET(CalculationsAndCharts!$D$32, N195,0,1,1),"")</f>
        <v/>
      </c>
      <c r="Q195" s="313" t="str">
        <f t="shared" ca="1" si="8"/>
        <v/>
      </c>
      <c r="R195" s="315" t="str">
        <f t="shared" ca="1" si="9"/>
        <v/>
      </c>
    </row>
    <row r="196" spans="2:18" x14ac:dyDescent="0.25">
      <c r="B196" s="311" t="str">
        <f ca="1">IFERROR(MATCH(TRUE,OFFSET(CalculationsAndCharts!$AD$33,B195,0, $C$2-B195,1),0)+B195,"")</f>
        <v/>
      </c>
      <c r="C196" s="312" t="str">
        <f ca="1">IFERROR(OFFSET(CalculationsAndCharts!$B$32, B196,0,1,1),"")</f>
        <v/>
      </c>
      <c r="D196" s="313" t="str">
        <f ca="1">IFERROR(OFFSET(CalculationsAndCharts!$D$32, B196,0,1,1),"")</f>
        <v/>
      </c>
      <c r="E196" s="314" t="str">
        <f ca="1">IF(B196="","",IFERROR((MATCH(TRUE,OFFSET(CalculationsAndCharts!$AF$33,E195,0, $C$2-E195,1),0)+E195),""))</f>
        <v/>
      </c>
      <c r="F196" s="312" t="str">
        <f ca="1">IFERROR(OFFSET(CalculationsAndCharts!$B$32, E196,0,1,1),"")</f>
        <v/>
      </c>
      <c r="G196" s="313" t="str">
        <f ca="1">IFERROR(OFFSET(CalculationsAndCharts!$D$32, E196,0,1,1),"")</f>
        <v/>
      </c>
      <c r="H196" s="313" t="str">
        <f t="shared" ca="1" si="10"/>
        <v/>
      </c>
      <c r="I196" s="315" t="str">
        <f t="shared" ca="1" si="11"/>
        <v/>
      </c>
      <c r="K196" s="311" t="str">
        <f ca="1">IFERROR(MATCH(TRUE,OFFSET(CalculationsAndCharts!$AG$33,K195,0, $C$2-K195,1),0)+K195,"")</f>
        <v/>
      </c>
      <c r="L196" s="312" t="str">
        <f ca="1">IFERROR(OFFSET(CalculationsAndCharts!$B$32, K196,0,1,1),"")</f>
        <v/>
      </c>
      <c r="M196" s="313" t="str">
        <f ca="1">IFERROR(OFFSET(CalculationsAndCharts!$D$32, K196,0,1,1),"")</f>
        <v/>
      </c>
      <c r="N196" s="314" t="str">
        <f ca="1">IF(K196="","",IFERROR(MATCH(TRUE,OFFSET(CalculationsAndCharts!$AI$33,N195,0, $C$2-N195,1),0)+N195,""))</f>
        <v/>
      </c>
      <c r="O196" s="312" t="str">
        <f ca="1">IFERROR(OFFSET(CalculationsAndCharts!$B$32, N196,0,1,1),"")</f>
        <v/>
      </c>
      <c r="P196" s="313" t="str">
        <f ca="1">IFERROR(OFFSET(CalculationsAndCharts!$D$32, N196,0,1,1),"")</f>
        <v/>
      </c>
      <c r="Q196" s="313" t="str">
        <f t="shared" ca="1" si="8"/>
        <v/>
      </c>
      <c r="R196" s="315" t="str">
        <f t="shared" ca="1" si="9"/>
        <v/>
      </c>
    </row>
    <row r="197" spans="2:18" x14ac:dyDescent="0.25">
      <c r="B197" s="311" t="str">
        <f ca="1">IFERROR(MATCH(TRUE,OFFSET(CalculationsAndCharts!$AD$33,B196,0, $C$2-B196,1),0)+B196,"")</f>
        <v/>
      </c>
      <c r="C197" s="312" t="str">
        <f ca="1">IFERROR(OFFSET(CalculationsAndCharts!$B$32, B197,0,1,1),"")</f>
        <v/>
      </c>
      <c r="D197" s="313" t="str">
        <f ca="1">IFERROR(OFFSET(CalculationsAndCharts!$D$32, B197,0,1,1),"")</f>
        <v/>
      </c>
      <c r="E197" s="314" t="str">
        <f ca="1">IF(B197="","",IFERROR((MATCH(TRUE,OFFSET(CalculationsAndCharts!$AF$33,E196,0, $C$2-E196,1),0)+E196),""))</f>
        <v/>
      </c>
      <c r="F197" s="312" t="str">
        <f ca="1">IFERROR(OFFSET(CalculationsAndCharts!$B$32, E197,0,1,1),"")</f>
        <v/>
      </c>
      <c r="G197" s="313" t="str">
        <f ca="1">IFERROR(OFFSET(CalculationsAndCharts!$D$32, E197,0,1,1),"")</f>
        <v/>
      </c>
      <c r="H197" s="313" t="str">
        <f t="shared" ca="1" si="10"/>
        <v/>
      </c>
      <c r="I197" s="315" t="str">
        <f t="shared" ca="1" si="11"/>
        <v/>
      </c>
      <c r="K197" s="311" t="str">
        <f ca="1">IFERROR(MATCH(TRUE,OFFSET(CalculationsAndCharts!$AG$33,K196,0, $C$2-K196,1),0)+K196,"")</f>
        <v/>
      </c>
      <c r="L197" s="312" t="str">
        <f ca="1">IFERROR(OFFSET(CalculationsAndCharts!$B$32, K197,0,1,1),"")</f>
        <v/>
      </c>
      <c r="M197" s="313" t="str">
        <f ca="1">IFERROR(OFFSET(CalculationsAndCharts!$D$32, K197,0,1,1),"")</f>
        <v/>
      </c>
      <c r="N197" s="314" t="str">
        <f ca="1">IF(K197="","",IFERROR(MATCH(TRUE,OFFSET(CalculationsAndCharts!$AI$33,N196,0, $C$2-N196,1),0)+N196,""))</f>
        <v/>
      </c>
      <c r="O197" s="312" t="str">
        <f ca="1">IFERROR(OFFSET(CalculationsAndCharts!$B$32, N197,0,1,1),"")</f>
        <v/>
      </c>
      <c r="P197" s="313" t="str">
        <f ca="1">IFERROR(OFFSET(CalculationsAndCharts!$D$32, N197,0,1,1),"")</f>
        <v/>
      </c>
      <c r="Q197" s="313" t="str">
        <f t="shared" ca="1" si="8"/>
        <v/>
      </c>
      <c r="R197" s="315" t="str">
        <f t="shared" ca="1" si="9"/>
        <v/>
      </c>
    </row>
    <row r="198" spans="2:18" x14ac:dyDescent="0.25">
      <c r="B198" s="311" t="str">
        <f ca="1">IFERROR(MATCH(TRUE,OFFSET(CalculationsAndCharts!$AD$33,B197,0, $C$2-B197,1),0)+B197,"")</f>
        <v/>
      </c>
      <c r="C198" s="312" t="str">
        <f ca="1">IFERROR(OFFSET(CalculationsAndCharts!$B$32, B198,0,1,1),"")</f>
        <v/>
      </c>
      <c r="D198" s="313" t="str">
        <f ca="1">IFERROR(OFFSET(CalculationsAndCharts!$D$32, B198,0,1,1),"")</f>
        <v/>
      </c>
      <c r="E198" s="314" t="str">
        <f ca="1">IF(B198="","",IFERROR((MATCH(TRUE,OFFSET(CalculationsAndCharts!$AF$33,E197,0, $C$2-E197,1),0)+E197),""))</f>
        <v/>
      </c>
      <c r="F198" s="312" t="str">
        <f ca="1">IFERROR(OFFSET(CalculationsAndCharts!$B$32, E198,0,1,1),"")</f>
        <v/>
      </c>
      <c r="G198" s="313" t="str">
        <f ca="1">IFERROR(OFFSET(CalculationsAndCharts!$D$32, E198,0,1,1),"")</f>
        <v/>
      </c>
      <c r="H198" s="313" t="str">
        <f t="shared" ca="1" si="10"/>
        <v/>
      </c>
      <c r="I198" s="315" t="str">
        <f t="shared" ca="1" si="11"/>
        <v/>
      </c>
      <c r="K198" s="311" t="str">
        <f ca="1">IFERROR(MATCH(TRUE,OFFSET(CalculationsAndCharts!$AG$33,K197,0, $C$2-K197,1),0)+K197,"")</f>
        <v/>
      </c>
      <c r="L198" s="312" t="str">
        <f ca="1">IFERROR(OFFSET(CalculationsAndCharts!$B$32, K198,0,1,1),"")</f>
        <v/>
      </c>
      <c r="M198" s="313" t="str">
        <f ca="1">IFERROR(OFFSET(CalculationsAndCharts!$D$32, K198,0,1,1),"")</f>
        <v/>
      </c>
      <c r="N198" s="314" t="str">
        <f ca="1">IF(K198="","",IFERROR(MATCH(TRUE,OFFSET(CalculationsAndCharts!$AI$33,N197,0, $C$2-N197,1),0)+N197,""))</f>
        <v/>
      </c>
      <c r="O198" s="312" t="str">
        <f ca="1">IFERROR(OFFSET(CalculationsAndCharts!$B$32, N198,0,1,1),"")</f>
        <v/>
      </c>
      <c r="P198" s="313" t="str">
        <f ca="1">IFERROR(OFFSET(CalculationsAndCharts!$D$32, N198,0,1,1),"")</f>
        <v/>
      </c>
      <c r="Q198" s="313" t="str">
        <f t="shared" ca="1" si="8"/>
        <v/>
      </c>
      <c r="R198" s="315" t="str">
        <f t="shared" ca="1" si="9"/>
        <v/>
      </c>
    </row>
    <row r="199" spans="2:18" x14ac:dyDescent="0.25">
      <c r="B199" s="311" t="str">
        <f ca="1">IFERROR(MATCH(TRUE,OFFSET(CalculationsAndCharts!$AD$33,B198,0, $C$2-B198,1),0)+B198,"")</f>
        <v/>
      </c>
      <c r="C199" s="312" t="str">
        <f ca="1">IFERROR(OFFSET(CalculationsAndCharts!$B$32, B199,0,1,1),"")</f>
        <v/>
      </c>
      <c r="D199" s="313" t="str">
        <f ca="1">IFERROR(OFFSET(CalculationsAndCharts!$D$32, B199,0,1,1),"")</f>
        <v/>
      </c>
      <c r="E199" s="314" t="str">
        <f ca="1">IF(B199="","",IFERROR((MATCH(TRUE,OFFSET(CalculationsAndCharts!$AF$33,E198,0, $C$2-E198,1),0)+E198),""))</f>
        <v/>
      </c>
      <c r="F199" s="312" t="str">
        <f ca="1">IFERROR(OFFSET(CalculationsAndCharts!$B$32, E199,0,1,1),"")</f>
        <v/>
      </c>
      <c r="G199" s="313" t="str">
        <f ca="1">IFERROR(OFFSET(CalculationsAndCharts!$D$32, E199,0,1,1),"")</f>
        <v/>
      </c>
      <c r="H199" s="313" t="str">
        <f t="shared" ca="1" si="10"/>
        <v/>
      </c>
      <c r="I199" s="315" t="str">
        <f t="shared" ca="1" si="11"/>
        <v/>
      </c>
      <c r="K199" s="311" t="str">
        <f ca="1">IFERROR(MATCH(TRUE,OFFSET(CalculationsAndCharts!$AG$33,K198,0, $C$2-K198,1),0)+K198,"")</f>
        <v/>
      </c>
      <c r="L199" s="312" t="str">
        <f ca="1">IFERROR(OFFSET(CalculationsAndCharts!$B$32, K199,0,1,1),"")</f>
        <v/>
      </c>
      <c r="M199" s="313" t="str">
        <f ca="1">IFERROR(OFFSET(CalculationsAndCharts!$D$32, K199,0,1,1),"")</f>
        <v/>
      </c>
      <c r="N199" s="314" t="str">
        <f ca="1">IF(K199="","",IFERROR(MATCH(TRUE,OFFSET(CalculationsAndCharts!$AI$33,N198,0, $C$2-N198,1),0)+N198,""))</f>
        <v/>
      </c>
      <c r="O199" s="312" t="str">
        <f ca="1">IFERROR(OFFSET(CalculationsAndCharts!$B$32, N199,0,1,1),"")</f>
        <v/>
      </c>
      <c r="P199" s="313" t="str">
        <f ca="1">IFERROR(OFFSET(CalculationsAndCharts!$D$32, N199,0,1,1),"")</f>
        <v/>
      </c>
      <c r="Q199" s="313" t="str">
        <f t="shared" ca="1" si="8"/>
        <v/>
      </c>
      <c r="R199" s="315" t="str">
        <f t="shared" ca="1" si="9"/>
        <v/>
      </c>
    </row>
    <row r="200" spans="2:18" x14ac:dyDescent="0.25">
      <c r="B200" s="311" t="str">
        <f ca="1">IFERROR(MATCH(TRUE,OFFSET(CalculationsAndCharts!$AD$33,B199,0, $C$2-B199,1),0)+B199,"")</f>
        <v/>
      </c>
      <c r="C200" s="312" t="str">
        <f ca="1">IFERROR(OFFSET(CalculationsAndCharts!$B$32, B200,0,1,1),"")</f>
        <v/>
      </c>
      <c r="D200" s="313" t="str">
        <f ca="1">IFERROR(OFFSET(CalculationsAndCharts!$D$32, B200,0,1,1),"")</f>
        <v/>
      </c>
      <c r="E200" s="314" t="str">
        <f ca="1">IF(B200="","",IFERROR((MATCH(TRUE,OFFSET(CalculationsAndCharts!$AF$33,E199,0, $C$2-E199,1),0)+E199),""))</f>
        <v/>
      </c>
      <c r="F200" s="312" t="str">
        <f ca="1">IFERROR(OFFSET(CalculationsAndCharts!$B$32, E200,0,1,1),"")</f>
        <v/>
      </c>
      <c r="G200" s="313" t="str">
        <f ca="1">IFERROR(OFFSET(CalculationsAndCharts!$D$32, E200,0,1,1),"")</f>
        <v/>
      </c>
      <c r="H200" s="313" t="str">
        <f t="shared" ca="1" si="10"/>
        <v/>
      </c>
      <c r="I200" s="315" t="str">
        <f t="shared" ca="1" si="11"/>
        <v/>
      </c>
      <c r="K200" s="311" t="str">
        <f ca="1">IFERROR(MATCH(TRUE,OFFSET(CalculationsAndCharts!$AG$33,K199,0, $C$2-K199,1),0)+K199,"")</f>
        <v/>
      </c>
      <c r="L200" s="312" t="str">
        <f ca="1">IFERROR(OFFSET(CalculationsAndCharts!$B$32, K200,0,1,1),"")</f>
        <v/>
      </c>
      <c r="M200" s="313" t="str">
        <f ca="1">IFERROR(OFFSET(CalculationsAndCharts!$D$32, K200,0,1,1),"")</f>
        <v/>
      </c>
      <c r="N200" s="314" t="str">
        <f ca="1">IF(K200="","",IFERROR(MATCH(TRUE,OFFSET(CalculationsAndCharts!$AI$33,N199,0, $C$2-N199,1),0)+N199,""))</f>
        <v/>
      </c>
      <c r="O200" s="312" t="str">
        <f ca="1">IFERROR(OFFSET(CalculationsAndCharts!$B$32, N200,0,1,1),"")</f>
        <v/>
      </c>
      <c r="P200" s="313" t="str">
        <f ca="1">IFERROR(OFFSET(CalculationsAndCharts!$D$32, N200,0,1,1),"")</f>
        <v/>
      </c>
      <c r="Q200" s="313" t="str">
        <f t="shared" ca="1" si="8"/>
        <v/>
      </c>
      <c r="R200" s="315" t="str">
        <f t="shared" ca="1" si="9"/>
        <v/>
      </c>
    </row>
    <row r="201" spans="2:18" x14ac:dyDescent="0.25">
      <c r="B201" s="311" t="str">
        <f ca="1">IFERROR(MATCH(TRUE,OFFSET(CalculationsAndCharts!$AD$33,B200,0, $C$2-B200,1),0)+B200,"")</f>
        <v/>
      </c>
      <c r="C201" s="312" t="str">
        <f ca="1">IFERROR(OFFSET(CalculationsAndCharts!$B$32, B201,0,1,1),"")</f>
        <v/>
      </c>
      <c r="D201" s="313" t="str">
        <f ca="1">IFERROR(OFFSET(CalculationsAndCharts!$D$32, B201,0,1,1),"")</f>
        <v/>
      </c>
      <c r="E201" s="314" t="str">
        <f ca="1">IF(B201="","",IFERROR((MATCH(TRUE,OFFSET(CalculationsAndCharts!$AF$33,E200,0, $C$2-E200,1),0)+E200),""))</f>
        <v/>
      </c>
      <c r="F201" s="312" t="str">
        <f ca="1">IFERROR(OFFSET(CalculationsAndCharts!$B$32, E201,0,1,1),"")</f>
        <v/>
      </c>
      <c r="G201" s="313" t="str">
        <f ca="1">IFERROR(OFFSET(CalculationsAndCharts!$D$32, E201,0,1,1),"")</f>
        <v/>
      </c>
      <c r="H201" s="313" t="str">
        <f t="shared" ca="1" si="10"/>
        <v/>
      </c>
      <c r="I201" s="315" t="str">
        <f t="shared" ca="1" si="11"/>
        <v/>
      </c>
      <c r="K201" s="311" t="str">
        <f ca="1">IFERROR(MATCH(TRUE,OFFSET(CalculationsAndCharts!$AG$33,K200,0, $C$2-K200,1),0)+K200,"")</f>
        <v/>
      </c>
      <c r="L201" s="312" t="str">
        <f ca="1">IFERROR(OFFSET(CalculationsAndCharts!$B$32, K201,0,1,1),"")</f>
        <v/>
      </c>
      <c r="M201" s="313" t="str">
        <f ca="1">IFERROR(OFFSET(CalculationsAndCharts!$D$32, K201,0,1,1),"")</f>
        <v/>
      </c>
      <c r="N201" s="314" t="str">
        <f ca="1">IF(K201="","",IFERROR(MATCH(TRUE,OFFSET(CalculationsAndCharts!$AI$33,N200,0, $C$2-N200,1),0)+N200,""))</f>
        <v/>
      </c>
      <c r="O201" s="312" t="str">
        <f ca="1">IFERROR(OFFSET(CalculationsAndCharts!$B$32, N201,0,1,1),"")</f>
        <v/>
      </c>
      <c r="P201" s="313" t="str">
        <f ca="1">IFERROR(OFFSET(CalculationsAndCharts!$D$32, N201,0,1,1),"")</f>
        <v/>
      </c>
      <c r="Q201" s="313" t="str">
        <f t="shared" ca="1" si="8"/>
        <v/>
      </c>
      <c r="R201" s="315" t="str">
        <f t="shared" ca="1" si="9"/>
        <v/>
      </c>
    </row>
    <row r="202" spans="2:18" x14ac:dyDescent="0.25">
      <c r="B202" s="311" t="str">
        <f ca="1">IFERROR(MATCH(TRUE,OFFSET(CalculationsAndCharts!$AD$33,B201,0, $C$2-B201,1),0)+B201,"")</f>
        <v/>
      </c>
      <c r="C202" s="312" t="str">
        <f ca="1">IFERROR(OFFSET(CalculationsAndCharts!$B$32, B202,0,1,1),"")</f>
        <v/>
      </c>
      <c r="D202" s="313" t="str">
        <f ca="1">IFERROR(OFFSET(CalculationsAndCharts!$D$32, B202,0,1,1),"")</f>
        <v/>
      </c>
      <c r="E202" s="314" t="str">
        <f ca="1">IF(B202="","",IFERROR((MATCH(TRUE,OFFSET(CalculationsAndCharts!$AF$33,E201,0, $C$2-E201,1),0)+E201),""))</f>
        <v/>
      </c>
      <c r="F202" s="312" t="str">
        <f ca="1">IFERROR(OFFSET(CalculationsAndCharts!$B$32, E202,0,1,1),"")</f>
        <v/>
      </c>
      <c r="G202" s="313" t="str">
        <f ca="1">IFERROR(OFFSET(CalculationsAndCharts!$D$32, E202,0,1,1),"")</f>
        <v/>
      </c>
      <c r="H202" s="313" t="str">
        <f t="shared" ca="1" si="10"/>
        <v/>
      </c>
      <c r="I202" s="315" t="str">
        <f t="shared" ca="1" si="11"/>
        <v/>
      </c>
      <c r="K202" s="311" t="str">
        <f ca="1">IFERROR(MATCH(TRUE,OFFSET(CalculationsAndCharts!$AG$33,K201,0, $C$2-K201,1),0)+K201,"")</f>
        <v/>
      </c>
      <c r="L202" s="312" t="str">
        <f ca="1">IFERROR(OFFSET(CalculationsAndCharts!$B$32, K202,0,1,1),"")</f>
        <v/>
      </c>
      <c r="M202" s="313" t="str">
        <f ca="1">IFERROR(OFFSET(CalculationsAndCharts!$D$32, K202,0,1,1),"")</f>
        <v/>
      </c>
      <c r="N202" s="314" t="str">
        <f ca="1">IF(K202="","",IFERROR(MATCH(TRUE,OFFSET(CalculationsAndCharts!$AI$33,N201,0, $C$2-N201,1),0)+N201,""))</f>
        <v/>
      </c>
      <c r="O202" s="312" t="str">
        <f ca="1">IFERROR(OFFSET(CalculationsAndCharts!$B$32, N202,0,1,1),"")</f>
        <v/>
      </c>
      <c r="P202" s="313" t="str">
        <f ca="1">IFERROR(OFFSET(CalculationsAndCharts!$D$32, N202,0,1,1),"")</f>
        <v/>
      </c>
      <c r="Q202" s="313" t="str">
        <f t="shared" ca="1" si="8"/>
        <v/>
      </c>
      <c r="R202" s="315" t="str">
        <f t="shared" ca="1" si="9"/>
        <v/>
      </c>
    </row>
    <row r="203" spans="2:18" x14ac:dyDescent="0.25">
      <c r="B203" s="311" t="str">
        <f ca="1">IFERROR(MATCH(TRUE,OFFSET(CalculationsAndCharts!$AD$33,B202,0, $C$2-B202,1),0)+B202,"")</f>
        <v/>
      </c>
      <c r="C203" s="312" t="str">
        <f ca="1">IFERROR(OFFSET(CalculationsAndCharts!$B$32, B203,0,1,1),"")</f>
        <v/>
      </c>
      <c r="D203" s="313" t="str">
        <f ca="1">IFERROR(OFFSET(CalculationsAndCharts!$D$32, B203,0,1,1),"")</f>
        <v/>
      </c>
      <c r="E203" s="314" t="str">
        <f ca="1">IF(B203="","",IFERROR((MATCH(TRUE,OFFSET(CalculationsAndCharts!$AF$33,E202,0, $C$2-E202,1),0)+E202),""))</f>
        <v/>
      </c>
      <c r="F203" s="312" t="str">
        <f ca="1">IFERROR(OFFSET(CalculationsAndCharts!$B$32, E203,0,1,1),"")</f>
        <v/>
      </c>
      <c r="G203" s="313" t="str">
        <f ca="1">IFERROR(OFFSET(CalculationsAndCharts!$D$32, E203,0,1,1),"")</f>
        <v/>
      </c>
      <c r="H203" s="313" t="str">
        <f t="shared" ca="1" si="10"/>
        <v/>
      </c>
      <c r="I203" s="315" t="str">
        <f t="shared" ca="1" si="11"/>
        <v/>
      </c>
      <c r="K203" s="311" t="str">
        <f ca="1">IFERROR(MATCH(TRUE,OFFSET(CalculationsAndCharts!$AG$33,K202,0, $C$2-K202,1),0)+K202,"")</f>
        <v/>
      </c>
      <c r="L203" s="312" t="str">
        <f ca="1">IFERROR(OFFSET(CalculationsAndCharts!$B$32, K203,0,1,1),"")</f>
        <v/>
      </c>
      <c r="M203" s="313" t="str">
        <f ca="1">IFERROR(OFFSET(CalculationsAndCharts!$D$32, K203,0,1,1),"")</f>
        <v/>
      </c>
      <c r="N203" s="314" t="str">
        <f ca="1">IF(K203="","",IFERROR(MATCH(TRUE,OFFSET(CalculationsAndCharts!$AI$33,N202,0, $C$2-N202,1),0)+N202,""))</f>
        <v/>
      </c>
      <c r="O203" s="312" t="str">
        <f ca="1">IFERROR(OFFSET(CalculationsAndCharts!$B$32, N203,0,1,1),"")</f>
        <v/>
      </c>
      <c r="P203" s="313" t="str">
        <f ca="1">IFERROR(OFFSET(CalculationsAndCharts!$D$32, N203,0,1,1),"")</f>
        <v/>
      </c>
      <c r="Q203" s="313" t="str">
        <f t="shared" ca="1" si="8"/>
        <v/>
      </c>
      <c r="R203" s="315" t="str">
        <f t="shared" ca="1" si="9"/>
        <v/>
      </c>
    </row>
    <row r="204" spans="2:18" x14ac:dyDescent="0.25">
      <c r="B204" s="311" t="str">
        <f ca="1">IFERROR(MATCH(TRUE,OFFSET(CalculationsAndCharts!$AD$33,B203,0, $C$2-B203,1),0)+B203,"")</f>
        <v/>
      </c>
      <c r="C204" s="312" t="str">
        <f ca="1">IFERROR(OFFSET(CalculationsAndCharts!$B$32, B204,0,1,1),"")</f>
        <v/>
      </c>
      <c r="D204" s="313" t="str">
        <f ca="1">IFERROR(OFFSET(CalculationsAndCharts!$D$32, B204,0,1,1),"")</f>
        <v/>
      </c>
      <c r="E204" s="314" t="str">
        <f ca="1">IF(B204="","",IFERROR((MATCH(TRUE,OFFSET(CalculationsAndCharts!$AF$33,E203,0, $C$2-E203,1),0)+E203),""))</f>
        <v/>
      </c>
      <c r="F204" s="312" t="str">
        <f ca="1">IFERROR(OFFSET(CalculationsAndCharts!$B$32, E204,0,1,1),"")</f>
        <v/>
      </c>
      <c r="G204" s="313" t="str">
        <f ca="1">IFERROR(OFFSET(CalculationsAndCharts!$D$32, E204,0,1,1),"")</f>
        <v/>
      </c>
      <c r="H204" s="313" t="str">
        <f t="shared" ca="1" si="10"/>
        <v/>
      </c>
      <c r="I204" s="315" t="str">
        <f t="shared" ca="1" si="11"/>
        <v/>
      </c>
      <c r="K204" s="311" t="str">
        <f ca="1">IFERROR(MATCH(TRUE,OFFSET(CalculationsAndCharts!$AG$33,K203,0, $C$2-K203,1),0)+K203,"")</f>
        <v/>
      </c>
      <c r="L204" s="312" t="str">
        <f ca="1">IFERROR(OFFSET(CalculationsAndCharts!$B$32, K204,0,1,1),"")</f>
        <v/>
      </c>
      <c r="M204" s="313" t="str">
        <f ca="1">IFERROR(OFFSET(CalculationsAndCharts!$D$32, K204,0,1,1),"")</f>
        <v/>
      </c>
      <c r="N204" s="314" t="str">
        <f ca="1">IF(K204="","",IFERROR(MATCH(TRUE,OFFSET(CalculationsAndCharts!$AI$33,N203,0, $C$2-N203,1),0)+N203,""))</f>
        <v/>
      </c>
      <c r="O204" s="312" t="str">
        <f ca="1">IFERROR(OFFSET(CalculationsAndCharts!$B$32, N204,0,1,1),"")</f>
        <v/>
      </c>
      <c r="P204" s="313" t="str">
        <f ca="1">IFERROR(OFFSET(CalculationsAndCharts!$D$32, N204,0,1,1),"")</f>
        <v/>
      </c>
      <c r="Q204" s="313" t="str">
        <f t="shared" ca="1" si="8"/>
        <v/>
      </c>
      <c r="R204" s="315" t="str">
        <f t="shared" ca="1" si="9"/>
        <v/>
      </c>
    </row>
    <row r="205" spans="2:18" x14ac:dyDescent="0.25">
      <c r="B205" s="311" t="str">
        <f ca="1">IFERROR(MATCH(TRUE,OFFSET(CalculationsAndCharts!$AD$33,B204,0, $C$2-B204,1),0)+B204,"")</f>
        <v/>
      </c>
      <c r="C205" s="312" t="str">
        <f ca="1">IFERROR(OFFSET(CalculationsAndCharts!$B$32, B205,0,1,1),"")</f>
        <v/>
      </c>
      <c r="D205" s="313" t="str">
        <f ca="1">IFERROR(OFFSET(CalculationsAndCharts!$D$32, B205,0,1,1),"")</f>
        <v/>
      </c>
      <c r="E205" s="314" t="str">
        <f ca="1">IF(B205="","",IFERROR((MATCH(TRUE,OFFSET(CalculationsAndCharts!$AF$33,E204,0, $C$2-E204,1),0)+E204),""))</f>
        <v/>
      </c>
      <c r="F205" s="312" t="str">
        <f ca="1">IFERROR(OFFSET(CalculationsAndCharts!$B$32, E205,0,1,1),"")</f>
        <v/>
      </c>
      <c r="G205" s="313" t="str">
        <f ca="1">IFERROR(OFFSET(CalculationsAndCharts!$D$32, E205,0,1,1),"")</f>
        <v/>
      </c>
      <c r="H205" s="313" t="str">
        <f t="shared" ca="1" si="10"/>
        <v/>
      </c>
      <c r="I205" s="315" t="str">
        <f t="shared" ca="1" si="11"/>
        <v/>
      </c>
      <c r="K205" s="311" t="str">
        <f ca="1">IFERROR(MATCH(TRUE,OFFSET(CalculationsAndCharts!$AG$33,K204,0, $C$2-K204,1),0)+K204,"")</f>
        <v/>
      </c>
      <c r="L205" s="312" t="str">
        <f ca="1">IFERROR(OFFSET(CalculationsAndCharts!$B$32, K205,0,1,1),"")</f>
        <v/>
      </c>
      <c r="M205" s="313" t="str">
        <f ca="1">IFERROR(OFFSET(CalculationsAndCharts!$D$32, K205,0,1,1),"")</f>
        <v/>
      </c>
      <c r="N205" s="314" t="str">
        <f ca="1">IF(K205="","",IFERROR(MATCH(TRUE,OFFSET(CalculationsAndCharts!$AI$33,N204,0, $C$2-N204,1),0)+N204,""))</f>
        <v/>
      </c>
      <c r="O205" s="312" t="str">
        <f ca="1">IFERROR(OFFSET(CalculationsAndCharts!$B$32, N205,0,1,1),"")</f>
        <v/>
      </c>
      <c r="P205" s="313" t="str">
        <f ca="1">IFERROR(OFFSET(CalculationsAndCharts!$D$32, N205,0,1,1),"")</f>
        <v/>
      </c>
      <c r="Q205" s="313" t="str">
        <f t="shared" ca="1" si="8"/>
        <v/>
      </c>
      <c r="R205" s="315" t="str">
        <f t="shared" ca="1" si="9"/>
        <v/>
      </c>
    </row>
    <row r="206" spans="2:18" x14ac:dyDescent="0.25">
      <c r="B206" s="311" t="str">
        <f ca="1">IFERROR(MATCH(TRUE,OFFSET(CalculationsAndCharts!$AD$33,B205,0, $C$2-B205,1),0)+B205,"")</f>
        <v/>
      </c>
      <c r="C206" s="312" t="str">
        <f ca="1">IFERROR(OFFSET(CalculationsAndCharts!$B$32, B206,0,1,1),"")</f>
        <v/>
      </c>
      <c r="D206" s="313" t="str">
        <f ca="1">IFERROR(OFFSET(CalculationsAndCharts!$D$32, B206,0,1,1),"")</f>
        <v/>
      </c>
      <c r="E206" s="314" t="str">
        <f ca="1">IF(B206="","",IFERROR((MATCH(TRUE,OFFSET(CalculationsAndCharts!$AF$33,E205,0, $C$2-E205,1),0)+E205),""))</f>
        <v/>
      </c>
      <c r="F206" s="312" t="str">
        <f ca="1">IFERROR(OFFSET(CalculationsAndCharts!$B$32, E206,0,1,1),"")</f>
        <v/>
      </c>
      <c r="G206" s="313" t="str">
        <f ca="1">IFERROR(OFFSET(CalculationsAndCharts!$D$32, E206,0,1,1),"")</f>
        <v/>
      </c>
      <c r="H206" s="313" t="str">
        <f t="shared" ca="1" si="10"/>
        <v/>
      </c>
      <c r="I206" s="315" t="str">
        <f t="shared" ca="1" si="11"/>
        <v/>
      </c>
      <c r="K206" s="311" t="str">
        <f ca="1">IFERROR(MATCH(TRUE,OFFSET(CalculationsAndCharts!$AG$33,K205,0, $C$2-K205,1),0)+K205,"")</f>
        <v/>
      </c>
      <c r="L206" s="312" t="str">
        <f ca="1">IFERROR(OFFSET(CalculationsAndCharts!$B$32, K206,0,1,1),"")</f>
        <v/>
      </c>
      <c r="M206" s="313" t="str">
        <f ca="1">IFERROR(OFFSET(CalculationsAndCharts!$D$32, K206,0,1,1),"")</f>
        <v/>
      </c>
      <c r="N206" s="314" t="str">
        <f ca="1">IF(K206="","",IFERROR(MATCH(TRUE,OFFSET(CalculationsAndCharts!$AI$33,N205,0, $C$2-N205,1),0)+N205,""))</f>
        <v/>
      </c>
      <c r="O206" s="312" t="str">
        <f ca="1">IFERROR(OFFSET(CalculationsAndCharts!$B$32, N206,0,1,1),"")</f>
        <v/>
      </c>
      <c r="P206" s="313" t="str">
        <f ca="1">IFERROR(OFFSET(CalculationsAndCharts!$D$32, N206,0,1,1),"")</f>
        <v/>
      </c>
      <c r="Q206" s="313" t="str">
        <f t="shared" ca="1" si="8"/>
        <v/>
      </c>
      <c r="R206" s="315" t="str">
        <f t="shared" ca="1" si="9"/>
        <v/>
      </c>
    </row>
    <row r="207" spans="2:18" x14ac:dyDescent="0.25">
      <c r="B207" s="311" t="str">
        <f ca="1">IFERROR(MATCH(TRUE,OFFSET(CalculationsAndCharts!$AD$33,B206,0, $C$2-B206,1),0)+B206,"")</f>
        <v/>
      </c>
      <c r="C207" s="312" t="str">
        <f ca="1">IFERROR(OFFSET(CalculationsAndCharts!$B$32, B207,0,1,1),"")</f>
        <v/>
      </c>
      <c r="D207" s="313" t="str">
        <f ca="1">IFERROR(OFFSET(CalculationsAndCharts!$D$32, B207,0,1,1),"")</f>
        <v/>
      </c>
      <c r="E207" s="314" t="str">
        <f ca="1">IF(B207="","",IFERROR((MATCH(TRUE,OFFSET(CalculationsAndCharts!$AF$33,E206,0, $C$2-E206,1),0)+E206),""))</f>
        <v/>
      </c>
      <c r="F207" s="312" t="str">
        <f ca="1">IFERROR(OFFSET(CalculationsAndCharts!$B$32, E207,0,1,1),"")</f>
        <v/>
      </c>
      <c r="G207" s="313" t="str">
        <f ca="1">IFERROR(OFFSET(CalculationsAndCharts!$D$32, E207,0,1,1),"")</f>
        <v/>
      </c>
      <c r="H207" s="313" t="str">
        <f t="shared" ca="1" si="10"/>
        <v/>
      </c>
      <c r="I207" s="315" t="str">
        <f t="shared" ca="1" si="11"/>
        <v/>
      </c>
      <c r="K207" s="311" t="str">
        <f ca="1">IFERROR(MATCH(TRUE,OFFSET(CalculationsAndCharts!$AG$33,K206,0, $C$2-K206,1),0)+K206,"")</f>
        <v/>
      </c>
      <c r="L207" s="312" t="str">
        <f ca="1">IFERROR(OFFSET(CalculationsAndCharts!$B$32, K207,0,1,1),"")</f>
        <v/>
      </c>
      <c r="M207" s="313" t="str">
        <f ca="1">IFERROR(OFFSET(CalculationsAndCharts!$D$32, K207,0,1,1),"")</f>
        <v/>
      </c>
      <c r="N207" s="314" t="str">
        <f ca="1">IF(K207="","",IFERROR(MATCH(TRUE,OFFSET(CalculationsAndCharts!$AI$33,N206,0, $C$2-N206,1),0)+N206,""))</f>
        <v/>
      </c>
      <c r="O207" s="312" t="str">
        <f ca="1">IFERROR(OFFSET(CalculationsAndCharts!$B$32, N207,0,1,1),"")</f>
        <v/>
      </c>
      <c r="P207" s="313" t="str">
        <f ca="1">IFERROR(OFFSET(CalculationsAndCharts!$D$32, N207,0,1,1),"")</f>
        <v/>
      </c>
      <c r="Q207" s="313" t="str">
        <f t="shared" ca="1" si="8"/>
        <v/>
      </c>
      <c r="R207" s="315" t="str">
        <f t="shared" ca="1" si="9"/>
        <v/>
      </c>
    </row>
    <row r="208" spans="2:18" x14ac:dyDescent="0.25">
      <c r="B208" s="311" t="str">
        <f ca="1">IFERROR(MATCH(TRUE,OFFSET(CalculationsAndCharts!$AD$33,B207,0, $C$2-B207,1),0)+B207,"")</f>
        <v/>
      </c>
      <c r="C208" s="312" t="str">
        <f ca="1">IFERROR(OFFSET(CalculationsAndCharts!$B$32, B208,0,1,1),"")</f>
        <v/>
      </c>
      <c r="D208" s="313" t="str">
        <f ca="1">IFERROR(OFFSET(CalculationsAndCharts!$D$32, B208,0,1,1),"")</f>
        <v/>
      </c>
      <c r="E208" s="314" t="str">
        <f ca="1">IF(B208="","",IFERROR((MATCH(TRUE,OFFSET(CalculationsAndCharts!$AF$33,E207,0, $C$2-E207,1),0)+E207),""))</f>
        <v/>
      </c>
      <c r="F208" s="312" t="str">
        <f ca="1">IFERROR(OFFSET(CalculationsAndCharts!$B$32, E208,0,1,1),"")</f>
        <v/>
      </c>
      <c r="G208" s="313" t="str">
        <f ca="1">IFERROR(OFFSET(CalculationsAndCharts!$D$32, E208,0,1,1),"")</f>
        <v/>
      </c>
      <c r="H208" s="313" t="str">
        <f t="shared" ca="1" si="10"/>
        <v/>
      </c>
      <c r="I208" s="315" t="str">
        <f t="shared" ca="1" si="11"/>
        <v/>
      </c>
      <c r="K208" s="311" t="str">
        <f ca="1">IFERROR(MATCH(TRUE,OFFSET(CalculationsAndCharts!$AG$33,K207,0, $C$2-K207,1),0)+K207,"")</f>
        <v/>
      </c>
      <c r="L208" s="312" t="str">
        <f ca="1">IFERROR(OFFSET(CalculationsAndCharts!$B$32, K208,0,1,1),"")</f>
        <v/>
      </c>
      <c r="M208" s="313" t="str">
        <f ca="1">IFERROR(OFFSET(CalculationsAndCharts!$D$32, K208,0,1,1),"")</f>
        <v/>
      </c>
      <c r="N208" s="314" t="str">
        <f ca="1">IF(K208="","",IFERROR(MATCH(TRUE,OFFSET(CalculationsAndCharts!$AI$33,N207,0, $C$2-N207,1),0)+N207,""))</f>
        <v/>
      </c>
      <c r="O208" s="312" t="str">
        <f ca="1">IFERROR(OFFSET(CalculationsAndCharts!$B$32, N208,0,1,1),"")</f>
        <v/>
      </c>
      <c r="P208" s="313" t="str">
        <f ca="1">IFERROR(OFFSET(CalculationsAndCharts!$D$32, N208,0,1,1),"")</f>
        <v/>
      </c>
      <c r="Q208" s="313" t="str">
        <f t="shared" ref="Q208:Q271" ca="1" si="12">IFERROR(M208-P208,"")</f>
        <v/>
      </c>
      <c r="R208" s="315" t="str">
        <f t="shared" ref="R208:R271" ca="1" si="13">IFERROR(Q208+IF(""=R209,0,R209),"")</f>
        <v/>
      </c>
    </row>
    <row r="209" spans="2:18" x14ac:dyDescent="0.25">
      <c r="B209" s="311" t="str">
        <f ca="1">IFERROR(MATCH(TRUE,OFFSET(CalculationsAndCharts!$AD$33,B208,0, $C$2-B208,1),0)+B208,"")</f>
        <v/>
      </c>
      <c r="C209" s="312" t="str">
        <f ca="1">IFERROR(OFFSET(CalculationsAndCharts!$B$32, B209,0,1,1),"")</f>
        <v/>
      </c>
      <c r="D209" s="313" t="str">
        <f ca="1">IFERROR(OFFSET(CalculationsAndCharts!$D$32, B209,0,1,1),"")</f>
        <v/>
      </c>
      <c r="E209" s="314" t="str">
        <f ca="1">IF(B209="","",IFERROR((MATCH(TRUE,OFFSET(CalculationsAndCharts!$AF$33,E208,0, $C$2-E208,1),0)+E208),""))</f>
        <v/>
      </c>
      <c r="F209" s="312" t="str">
        <f ca="1">IFERROR(OFFSET(CalculationsAndCharts!$B$32, E209,0,1,1),"")</f>
        <v/>
      </c>
      <c r="G209" s="313" t="str">
        <f ca="1">IFERROR(OFFSET(CalculationsAndCharts!$D$32, E209,0,1,1),"")</f>
        <v/>
      </c>
      <c r="H209" s="313" t="str">
        <f t="shared" ref="H209:H272" ca="1" si="14">IFERROR(G209-D209,"")</f>
        <v/>
      </c>
      <c r="I209" s="315" t="str">
        <f t="shared" ref="I209:I272" ca="1" si="15">IFERROR(H209+IF(""=I210,0,I210),"")</f>
        <v/>
      </c>
      <c r="K209" s="311" t="str">
        <f ca="1">IFERROR(MATCH(TRUE,OFFSET(CalculationsAndCharts!$AG$33,K208,0, $C$2-K208,1),0)+K208,"")</f>
        <v/>
      </c>
      <c r="L209" s="312" t="str">
        <f ca="1">IFERROR(OFFSET(CalculationsAndCharts!$B$32, K209,0,1,1),"")</f>
        <v/>
      </c>
      <c r="M209" s="313" t="str">
        <f ca="1">IFERROR(OFFSET(CalculationsAndCharts!$D$32, K209,0,1,1),"")</f>
        <v/>
      </c>
      <c r="N209" s="314" t="str">
        <f ca="1">IF(K209="","",IFERROR(MATCH(TRUE,OFFSET(CalculationsAndCharts!$AI$33,N208,0, $C$2-N208,1),0)+N208,""))</f>
        <v/>
      </c>
      <c r="O209" s="312" t="str">
        <f ca="1">IFERROR(OFFSET(CalculationsAndCharts!$B$32, N209,0,1,1),"")</f>
        <v/>
      </c>
      <c r="P209" s="313" t="str">
        <f ca="1">IFERROR(OFFSET(CalculationsAndCharts!$D$32, N209,0,1,1),"")</f>
        <v/>
      </c>
      <c r="Q209" s="313" t="str">
        <f t="shared" ca="1" si="12"/>
        <v/>
      </c>
      <c r="R209" s="315" t="str">
        <f t="shared" ca="1" si="13"/>
        <v/>
      </c>
    </row>
    <row r="210" spans="2:18" x14ac:dyDescent="0.25">
      <c r="B210" s="311" t="str">
        <f ca="1">IFERROR(MATCH(TRUE,OFFSET(CalculationsAndCharts!$AD$33,B209,0, $C$2-B209,1),0)+B209,"")</f>
        <v/>
      </c>
      <c r="C210" s="312" t="str">
        <f ca="1">IFERROR(OFFSET(CalculationsAndCharts!$B$32, B210,0,1,1),"")</f>
        <v/>
      </c>
      <c r="D210" s="313" t="str">
        <f ca="1">IFERROR(OFFSET(CalculationsAndCharts!$D$32, B210,0,1,1),"")</f>
        <v/>
      </c>
      <c r="E210" s="314" t="str">
        <f ca="1">IF(B210="","",IFERROR((MATCH(TRUE,OFFSET(CalculationsAndCharts!$AF$33,E209,0, $C$2-E209,1),0)+E209),""))</f>
        <v/>
      </c>
      <c r="F210" s="312" t="str">
        <f ca="1">IFERROR(OFFSET(CalculationsAndCharts!$B$32, E210,0,1,1),"")</f>
        <v/>
      </c>
      <c r="G210" s="313" t="str">
        <f ca="1">IFERROR(OFFSET(CalculationsAndCharts!$D$32, E210,0,1,1),"")</f>
        <v/>
      </c>
      <c r="H210" s="313" t="str">
        <f t="shared" ca="1" si="14"/>
        <v/>
      </c>
      <c r="I210" s="315" t="str">
        <f t="shared" ca="1" si="15"/>
        <v/>
      </c>
      <c r="K210" s="311" t="str">
        <f ca="1">IFERROR(MATCH(TRUE,OFFSET(CalculationsAndCharts!$AG$33,K209,0, $C$2-K209,1),0)+K209,"")</f>
        <v/>
      </c>
      <c r="L210" s="312" t="str">
        <f ca="1">IFERROR(OFFSET(CalculationsAndCharts!$B$32, K210,0,1,1),"")</f>
        <v/>
      </c>
      <c r="M210" s="313" t="str">
        <f ca="1">IFERROR(OFFSET(CalculationsAndCharts!$D$32, K210,0,1,1),"")</f>
        <v/>
      </c>
      <c r="N210" s="314" t="str">
        <f ca="1">IF(K210="","",IFERROR(MATCH(TRUE,OFFSET(CalculationsAndCharts!$AI$33,N209,0, $C$2-N209,1),0)+N209,""))</f>
        <v/>
      </c>
      <c r="O210" s="312" t="str">
        <f ca="1">IFERROR(OFFSET(CalculationsAndCharts!$B$32, N210,0,1,1),"")</f>
        <v/>
      </c>
      <c r="P210" s="313" t="str">
        <f ca="1">IFERROR(OFFSET(CalculationsAndCharts!$D$32, N210,0,1,1),"")</f>
        <v/>
      </c>
      <c r="Q210" s="313" t="str">
        <f t="shared" ca="1" si="12"/>
        <v/>
      </c>
      <c r="R210" s="315" t="str">
        <f t="shared" ca="1" si="13"/>
        <v/>
      </c>
    </row>
    <row r="211" spans="2:18" x14ac:dyDescent="0.25">
      <c r="B211" s="311" t="str">
        <f ca="1">IFERROR(MATCH(TRUE,OFFSET(CalculationsAndCharts!$AD$33,B210,0, $C$2-B210,1),0)+B210,"")</f>
        <v/>
      </c>
      <c r="C211" s="312" t="str">
        <f ca="1">IFERROR(OFFSET(CalculationsAndCharts!$B$32, B211,0,1,1),"")</f>
        <v/>
      </c>
      <c r="D211" s="313" t="str">
        <f ca="1">IFERROR(OFFSET(CalculationsAndCharts!$D$32, B211,0,1,1),"")</f>
        <v/>
      </c>
      <c r="E211" s="314" t="str">
        <f ca="1">IF(B211="","",IFERROR((MATCH(TRUE,OFFSET(CalculationsAndCharts!$AF$33,E210,0, $C$2-E210,1),0)+E210),""))</f>
        <v/>
      </c>
      <c r="F211" s="312" t="str">
        <f ca="1">IFERROR(OFFSET(CalculationsAndCharts!$B$32, E211,0,1,1),"")</f>
        <v/>
      </c>
      <c r="G211" s="313" t="str">
        <f ca="1">IFERROR(OFFSET(CalculationsAndCharts!$D$32, E211,0,1,1),"")</f>
        <v/>
      </c>
      <c r="H211" s="313" t="str">
        <f t="shared" ca="1" si="14"/>
        <v/>
      </c>
      <c r="I211" s="315" t="str">
        <f t="shared" ca="1" si="15"/>
        <v/>
      </c>
      <c r="K211" s="311" t="str">
        <f ca="1">IFERROR(MATCH(TRUE,OFFSET(CalculationsAndCharts!$AG$33,K210,0, $C$2-K210,1),0)+K210,"")</f>
        <v/>
      </c>
      <c r="L211" s="312" t="str">
        <f ca="1">IFERROR(OFFSET(CalculationsAndCharts!$B$32, K211,0,1,1),"")</f>
        <v/>
      </c>
      <c r="M211" s="313" t="str">
        <f ca="1">IFERROR(OFFSET(CalculationsAndCharts!$D$32, K211,0,1,1),"")</f>
        <v/>
      </c>
      <c r="N211" s="314" t="str">
        <f ca="1">IF(K211="","",IFERROR(MATCH(TRUE,OFFSET(CalculationsAndCharts!$AI$33,N210,0, $C$2-N210,1),0)+N210,""))</f>
        <v/>
      </c>
      <c r="O211" s="312" t="str">
        <f ca="1">IFERROR(OFFSET(CalculationsAndCharts!$B$32, N211,0,1,1),"")</f>
        <v/>
      </c>
      <c r="P211" s="313" t="str">
        <f ca="1">IFERROR(OFFSET(CalculationsAndCharts!$D$32, N211,0,1,1),"")</f>
        <v/>
      </c>
      <c r="Q211" s="313" t="str">
        <f t="shared" ca="1" si="12"/>
        <v/>
      </c>
      <c r="R211" s="315" t="str">
        <f t="shared" ca="1" si="13"/>
        <v/>
      </c>
    </row>
    <row r="212" spans="2:18" x14ac:dyDescent="0.25">
      <c r="B212" s="311" t="str">
        <f ca="1">IFERROR(MATCH(TRUE,OFFSET(CalculationsAndCharts!$AD$33,B211,0, $C$2-B211,1),0)+B211,"")</f>
        <v/>
      </c>
      <c r="C212" s="312" t="str">
        <f ca="1">IFERROR(OFFSET(CalculationsAndCharts!$B$32, B212,0,1,1),"")</f>
        <v/>
      </c>
      <c r="D212" s="313" t="str">
        <f ca="1">IFERROR(OFFSET(CalculationsAndCharts!$D$32, B212,0,1,1),"")</f>
        <v/>
      </c>
      <c r="E212" s="314" t="str">
        <f ca="1">IF(B212="","",IFERROR((MATCH(TRUE,OFFSET(CalculationsAndCharts!$AF$33,E211,0, $C$2-E211,1),0)+E211),""))</f>
        <v/>
      </c>
      <c r="F212" s="312" t="str">
        <f ca="1">IFERROR(OFFSET(CalculationsAndCharts!$B$32, E212,0,1,1),"")</f>
        <v/>
      </c>
      <c r="G212" s="313" t="str">
        <f ca="1">IFERROR(OFFSET(CalculationsAndCharts!$D$32, E212,0,1,1),"")</f>
        <v/>
      </c>
      <c r="H212" s="313" t="str">
        <f t="shared" ca="1" si="14"/>
        <v/>
      </c>
      <c r="I212" s="315" t="str">
        <f t="shared" ca="1" si="15"/>
        <v/>
      </c>
      <c r="K212" s="311" t="str">
        <f ca="1">IFERROR(MATCH(TRUE,OFFSET(CalculationsAndCharts!$AG$33,K211,0, $C$2-K211,1),0)+K211,"")</f>
        <v/>
      </c>
      <c r="L212" s="312" t="str">
        <f ca="1">IFERROR(OFFSET(CalculationsAndCharts!$B$32, K212,0,1,1),"")</f>
        <v/>
      </c>
      <c r="M212" s="313" t="str">
        <f ca="1">IFERROR(OFFSET(CalculationsAndCharts!$D$32, K212,0,1,1),"")</f>
        <v/>
      </c>
      <c r="N212" s="314" t="str">
        <f ca="1">IF(K212="","",IFERROR(MATCH(TRUE,OFFSET(CalculationsAndCharts!$AI$33,N211,0, $C$2-N211,1),0)+N211,""))</f>
        <v/>
      </c>
      <c r="O212" s="312" t="str">
        <f ca="1">IFERROR(OFFSET(CalculationsAndCharts!$B$32, N212,0,1,1),"")</f>
        <v/>
      </c>
      <c r="P212" s="313" t="str">
        <f ca="1">IFERROR(OFFSET(CalculationsAndCharts!$D$32, N212,0,1,1),"")</f>
        <v/>
      </c>
      <c r="Q212" s="313" t="str">
        <f t="shared" ca="1" si="12"/>
        <v/>
      </c>
      <c r="R212" s="315" t="str">
        <f t="shared" ca="1" si="13"/>
        <v/>
      </c>
    </row>
    <row r="213" spans="2:18" x14ac:dyDescent="0.25">
      <c r="B213" s="311" t="str">
        <f ca="1">IFERROR(MATCH(TRUE,OFFSET(CalculationsAndCharts!$AD$33,B212,0, $C$2-B212,1),0)+B212,"")</f>
        <v/>
      </c>
      <c r="C213" s="312" t="str">
        <f ca="1">IFERROR(OFFSET(CalculationsAndCharts!$B$32, B213,0,1,1),"")</f>
        <v/>
      </c>
      <c r="D213" s="313" t="str">
        <f ca="1">IFERROR(OFFSET(CalculationsAndCharts!$D$32, B213,0,1,1),"")</f>
        <v/>
      </c>
      <c r="E213" s="314" t="str">
        <f ca="1">IF(B213="","",IFERROR((MATCH(TRUE,OFFSET(CalculationsAndCharts!$AF$33,E212,0, $C$2-E212,1),0)+E212),""))</f>
        <v/>
      </c>
      <c r="F213" s="312" t="str">
        <f ca="1">IFERROR(OFFSET(CalculationsAndCharts!$B$32, E213,0,1,1),"")</f>
        <v/>
      </c>
      <c r="G213" s="313" t="str">
        <f ca="1">IFERROR(OFFSET(CalculationsAndCharts!$D$32, E213,0,1,1),"")</f>
        <v/>
      </c>
      <c r="H213" s="313" t="str">
        <f t="shared" ca="1" si="14"/>
        <v/>
      </c>
      <c r="I213" s="315" t="str">
        <f t="shared" ca="1" si="15"/>
        <v/>
      </c>
      <c r="K213" s="311" t="str">
        <f ca="1">IFERROR(MATCH(TRUE,OFFSET(CalculationsAndCharts!$AG$33,K212,0, $C$2-K212,1),0)+K212,"")</f>
        <v/>
      </c>
      <c r="L213" s="312" t="str">
        <f ca="1">IFERROR(OFFSET(CalculationsAndCharts!$B$32, K213,0,1,1),"")</f>
        <v/>
      </c>
      <c r="M213" s="313" t="str">
        <f ca="1">IFERROR(OFFSET(CalculationsAndCharts!$D$32, K213,0,1,1),"")</f>
        <v/>
      </c>
      <c r="N213" s="314" t="str">
        <f ca="1">IF(K213="","",IFERROR(MATCH(TRUE,OFFSET(CalculationsAndCharts!$AI$33,N212,0, $C$2-N212,1),0)+N212,""))</f>
        <v/>
      </c>
      <c r="O213" s="312" t="str">
        <f ca="1">IFERROR(OFFSET(CalculationsAndCharts!$B$32, N213,0,1,1),"")</f>
        <v/>
      </c>
      <c r="P213" s="313" t="str">
        <f ca="1">IFERROR(OFFSET(CalculationsAndCharts!$D$32, N213,0,1,1),"")</f>
        <v/>
      </c>
      <c r="Q213" s="313" t="str">
        <f t="shared" ca="1" si="12"/>
        <v/>
      </c>
      <c r="R213" s="315" t="str">
        <f t="shared" ca="1" si="13"/>
        <v/>
      </c>
    </row>
    <row r="214" spans="2:18" x14ac:dyDescent="0.25">
      <c r="B214" s="311" t="str">
        <f ca="1">IFERROR(MATCH(TRUE,OFFSET(CalculationsAndCharts!$AD$33,B213,0, $C$2-B213,1),0)+B213,"")</f>
        <v/>
      </c>
      <c r="C214" s="312" t="str">
        <f ca="1">IFERROR(OFFSET(CalculationsAndCharts!$B$32, B214,0,1,1),"")</f>
        <v/>
      </c>
      <c r="D214" s="313" t="str">
        <f ca="1">IFERROR(OFFSET(CalculationsAndCharts!$D$32, B214,0,1,1),"")</f>
        <v/>
      </c>
      <c r="E214" s="314" t="str">
        <f ca="1">IF(B214="","",IFERROR((MATCH(TRUE,OFFSET(CalculationsAndCharts!$AF$33,E213,0, $C$2-E213,1),0)+E213),""))</f>
        <v/>
      </c>
      <c r="F214" s="312" t="str">
        <f ca="1">IFERROR(OFFSET(CalculationsAndCharts!$B$32, E214,0,1,1),"")</f>
        <v/>
      </c>
      <c r="G214" s="313" t="str">
        <f ca="1">IFERROR(OFFSET(CalculationsAndCharts!$D$32, E214,0,1,1),"")</f>
        <v/>
      </c>
      <c r="H214" s="313" t="str">
        <f t="shared" ca="1" si="14"/>
        <v/>
      </c>
      <c r="I214" s="315" t="str">
        <f t="shared" ca="1" si="15"/>
        <v/>
      </c>
      <c r="K214" s="311" t="str">
        <f ca="1">IFERROR(MATCH(TRUE,OFFSET(CalculationsAndCharts!$AG$33,K213,0, $C$2-K213,1),0)+K213,"")</f>
        <v/>
      </c>
      <c r="L214" s="312" t="str">
        <f ca="1">IFERROR(OFFSET(CalculationsAndCharts!$B$32, K214,0,1,1),"")</f>
        <v/>
      </c>
      <c r="M214" s="313" t="str">
        <f ca="1">IFERROR(OFFSET(CalculationsAndCharts!$D$32, K214,0,1,1),"")</f>
        <v/>
      </c>
      <c r="N214" s="314" t="str">
        <f ca="1">IF(K214="","",IFERROR(MATCH(TRUE,OFFSET(CalculationsAndCharts!$AI$33,N213,0, $C$2-N213,1),0)+N213,""))</f>
        <v/>
      </c>
      <c r="O214" s="312" t="str">
        <f ca="1">IFERROR(OFFSET(CalculationsAndCharts!$B$32, N214,0,1,1),"")</f>
        <v/>
      </c>
      <c r="P214" s="313" t="str">
        <f ca="1">IFERROR(OFFSET(CalculationsAndCharts!$D$32, N214,0,1,1),"")</f>
        <v/>
      </c>
      <c r="Q214" s="313" t="str">
        <f t="shared" ca="1" si="12"/>
        <v/>
      </c>
      <c r="R214" s="315" t="str">
        <f t="shared" ca="1" si="13"/>
        <v/>
      </c>
    </row>
    <row r="215" spans="2:18" x14ac:dyDescent="0.25">
      <c r="B215" s="311" t="str">
        <f ca="1">IFERROR(MATCH(TRUE,OFFSET(CalculationsAndCharts!$AD$33,B214,0, $C$2-B214,1),0)+B214,"")</f>
        <v/>
      </c>
      <c r="C215" s="312" t="str">
        <f ca="1">IFERROR(OFFSET(CalculationsAndCharts!$B$32, B215,0,1,1),"")</f>
        <v/>
      </c>
      <c r="D215" s="313" t="str">
        <f ca="1">IFERROR(OFFSET(CalculationsAndCharts!$D$32, B215,0,1,1),"")</f>
        <v/>
      </c>
      <c r="E215" s="314" t="str">
        <f ca="1">IF(B215="","",IFERROR((MATCH(TRUE,OFFSET(CalculationsAndCharts!$AF$33,E214,0, $C$2-E214,1),0)+E214),""))</f>
        <v/>
      </c>
      <c r="F215" s="312" t="str">
        <f ca="1">IFERROR(OFFSET(CalculationsAndCharts!$B$32, E215,0,1,1),"")</f>
        <v/>
      </c>
      <c r="G215" s="313" t="str">
        <f ca="1">IFERROR(OFFSET(CalculationsAndCharts!$D$32, E215,0,1,1),"")</f>
        <v/>
      </c>
      <c r="H215" s="313" t="str">
        <f t="shared" ca="1" si="14"/>
        <v/>
      </c>
      <c r="I215" s="315" t="str">
        <f t="shared" ca="1" si="15"/>
        <v/>
      </c>
      <c r="K215" s="311" t="str">
        <f ca="1">IFERROR(MATCH(TRUE,OFFSET(CalculationsAndCharts!$AG$33,K214,0, $C$2-K214,1),0)+K214,"")</f>
        <v/>
      </c>
      <c r="L215" s="312" t="str">
        <f ca="1">IFERROR(OFFSET(CalculationsAndCharts!$B$32, K215,0,1,1),"")</f>
        <v/>
      </c>
      <c r="M215" s="313" t="str">
        <f ca="1">IFERROR(OFFSET(CalculationsAndCharts!$D$32, K215,0,1,1),"")</f>
        <v/>
      </c>
      <c r="N215" s="314" t="str">
        <f ca="1">IF(K215="","",IFERROR(MATCH(TRUE,OFFSET(CalculationsAndCharts!$AI$33,N214,0, $C$2-N214,1),0)+N214,""))</f>
        <v/>
      </c>
      <c r="O215" s="312" t="str">
        <f ca="1">IFERROR(OFFSET(CalculationsAndCharts!$B$32, N215,0,1,1),"")</f>
        <v/>
      </c>
      <c r="P215" s="313" t="str">
        <f ca="1">IFERROR(OFFSET(CalculationsAndCharts!$D$32, N215,0,1,1),"")</f>
        <v/>
      </c>
      <c r="Q215" s="313" t="str">
        <f t="shared" ca="1" si="12"/>
        <v/>
      </c>
      <c r="R215" s="315" t="str">
        <f t="shared" ca="1" si="13"/>
        <v/>
      </c>
    </row>
    <row r="216" spans="2:18" x14ac:dyDescent="0.25">
      <c r="B216" s="311" t="str">
        <f ca="1">IFERROR(MATCH(TRUE,OFFSET(CalculationsAndCharts!$AD$33,B215,0, $C$2-B215,1),0)+B215,"")</f>
        <v/>
      </c>
      <c r="C216" s="312" t="str">
        <f ca="1">IFERROR(OFFSET(CalculationsAndCharts!$B$32, B216,0,1,1),"")</f>
        <v/>
      </c>
      <c r="D216" s="313" t="str">
        <f ca="1">IFERROR(OFFSET(CalculationsAndCharts!$D$32, B216,0,1,1),"")</f>
        <v/>
      </c>
      <c r="E216" s="314" t="str">
        <f ca="1">IF(B216="","",IFERROR((MATCH(TRUE,OFFSET(CalculationsAndCharts!$AF$33,E215,0, $C$2-E215,1),0)+E215),""))</f>
        <v/>
      </c>
      <c r="F216" s="312" t="str">
        <f ca="1">IFERROR(OFFSET(CalculationsAndCharts!$B$32, E216,0,1,1),"")</f>
        <v/>
      </c>
      <c r="G216" s="313" t="str">
        <f ca="1">IFERROR(OFFSET(CalculationsAndCharts!$D$32, E216,0,1,1),"")</f>
        <v/>
      </c>
      <c r="H216" s="313" t="str">
        <f t="shared" ca="1" si="14"/>
        <v/>
      </c>
      <c r="I216" s="315" t="str">
        <f t="shared" ca="1" si="15"/>
        <v/>
      </c>
      <c r="K216" s="311" t="str">
        <f ca="1">IFERROR(MATCH(TRUE,OFFSET(CalculationsAndCharts!$AG$33,K215,0, $C$2-K215,1),0)+K215,"")</f>
        <v/>
      </c>
      <c r="L216" s="312" t="str">
        <f ca="1">IFERROR(OFFSET(CalculationsAndCharts!$B$32, K216,0,1,1),"")</f>
        <v/>
      </c>
      <c r="M216" s="313" t="str">
        <f ca="1">IFERROR(OFFSET(CalculationsAndCharts!$D$32, K216,0,1,1),"")</f>
        <v/>
      </c>
      <c r="N216" s="314" t="str">
        <f ca="1">IF(K216="","",IFERROR(MATCH(TRUE,OFFSET(CalculationsAndCharts!$AI$33,N215,0, $C$2-N215,1),0)+N215,""))</f>
        <v/>
      </c>
      <c r="O216" s="312" t="str">
        <f ca="1">IFERROR(OFFSET(CalculationsAndCharts!$B$32, N216,0,1,1),"")</f>
        <v/>
      </c>
      <c r="P216" s="313" t="str">
        <f ca="1">IFERROR(OFFSET(CalculationsAndCharts!$D$32, N216,0,1,1),"")</f>
        <v/>
      </c>
      <c r="Q216" s="313" t="str">
        <f t="shared" ca="1" si="12"/>
        <v/>
      </c>
      <c r="R216" s="315" t="str">
        <f t="shared" ca="1" si="13"/>
        <v/>
      </c>
    </row>
    <row r="217" spans="2:18" x14ac:dyDescent="0.25">
      <c r="B217" s="311" t="str">
        <f ca="1">IFERROR(MATCH(TRUE,OFFSET(CalculationsAndCharts!$AD$33,B216,0, $C$2-B216,1),0)+B216,"")</f>
        <v/>
      </c>
      <c r="C217" s="312" t="str">
        <f ca="1">IFERROR(OFFSET(CalculationsAndCharts!$B$32, B217,0,1,1),"")</f>
        <v/>
      </c>
      <c r="D217" s="313" t="str">
        <f ca="1">IFERROR(OFFSET(CalculationsAndCharts!$D$32, B217,0,1,1),"")</f>
        <v/>
      </c>
      <c r="E217" s="314" t="str">
        <f ca="1">IF(B217="","",IFERROR((MATCH(TRUE,OFFSET(CalculationsAndCharts!$AF$33,E216,0, $C$2-E216,1),0)+E216),""))</f>
        <v/>
      </c>
      <c r="F217" s="312" t="str">
        <f ca="1">IFERROR(OFFSET(CalculationsAndCharts!$B$32, E217,0,1,1),"")</f>
        <v/>
      </c>
      <c r="G217" s="313" t="str">
        <f ca="1">IFERROR(OFFSET(CalculationsAndCharts!$D$32, E217,0,1,1),"")</f>
        <v/>
      </c>
      <c r="H217" s="313" t="str">
        <f t="shared" ca="1" si="14"/>
        <v/>
      </c>
      <c r="I217" s="315" t="str">
        <f t="shared" ca="1" si="15"/>
        <v/>
      </c>
      <c r="K217" s="311" t="str">
        <f ca="1">IFERROR(MATCH(TRUE,OFFSET(CalculationsAndCharts!$AG$33,K216,0, $C$2-K216,1),0)+K216,"")</f>
        <v/>
      </c>
      <c r="L217" s="312" t="str">
        <f ca="1">IFERROR(OFFSET(CalculationsAndCharts!$B$32, K217,0,1,1),"")</f>
        <v/>
      </c>
      <c r="M217" s="313" t="str">
        <f ca="1">IFERROR(OFFSET(CalculationsAndCharts!$D$32, K217,0,1,1),"")</f>
        <v/>
      </c>
      <c r="N217" s="314" t="str">
        <f ca="1">IF(K217="","",IFERROR(MATCH(TRUE,OFFSET(CalculationsAndCharts!$AI$33,N216,0, $C$2-N216,1),0)+N216,""))</f>
        <v/>
      </c>
      <c r="O217" s="312" t="str">
        <f ca="1">IFERROR(OFFSET(CalculationsAndCharts!$B$32, N217,0,1,1),"")</f>
        <v/>
      </c>
      <c r="P217" s="313" t="str">
        <f ca="1">IFERROR(OFFSET(CalculationsAndCharts!$D$32, N217,0,1,1),"")</f>
        <v/>
      </c>
      <c r="Q217" s="313" t="str">
        <f t="shared" ca="1" si="12"/>
        <v/>
      </c>
      <c r="R217" s="315" t="str">
        <f t="shared" ca="1" si="13"/>
        <v/>
      </c>
    </row>
    <row r="218" spans="2:18" x14ac:dyDescent="0.25">
      <c r="B218" s="311" t="str">
        <f ca="1">IFERROR(MATCH(TRUE,OFFSET(CalculationsAndCharts!$AD$33,B217,0, $C$2-B217,1),0)+B217,"")</f>
        <v/>
      </c>
      <c r="C218" s="312" t="str">
        <f ca="1">IFERROR(OFFSET(CalculationsAndCharts!$B$32, B218,0,1,1),"")</f>
        <v/>
      </c>
      <c r="D218" s="313" t="str">
        <f ca="1">IFERROR(OFFSET(CalculationsAndCharts!$D$32, B218,0,1,1),"")</f>
        <v/>
      </c>
      <c r="E218" s="314" t="str">
        <f ca="1">IF(B218="","",IFERROR((MATCH(TRUE,OFFSET(CalculationsAndCharts!$AF$33,E217,0, $C$2-E217,1),0)+E217),""))</f>
        <v/>
      </c>
      <c r="F218" s="312" t="str">
        <f ca="1">IFERROR(OFFSET(CalculationsAndCharts!$B$32, E218,0,1,1),"")</f>
        <v/>
      </c>
      <c r="G218" s="313" t="str">
        <f ca="1">IFERROR(OFFSET(CalculationsAndCharts!$D$32, E218,0,1,1),"")</f>
        <v/>
      </c>
      <c r="H218" s="313" t="str">
        <f t="shared" ca="1" si="14"/>
        <v/>
      </c>
      <c r="I218" s="315" t="str">
        <f t="shared" ca="1" si="15"/>
        <v/>
      </c>
      <c r="K218" s="311" t="str">
        <f ca="1">IFERROR(MATCH(TRUE,OFFSET(CalculationsAndCharts!$AG$33,K217,0, $C$2-K217,1),0)+K217,"")</f>
        <v/>
      </c>
      <c r="L218" s="312" t="str">
        <f ca="1">IFERROR(OFFSET(CalculationsAndCharts!$B$32, K218,0,1,1),"")</f>
        <v/>
      </c>
      <c r="M218" s="313" t="str">
        <f ca="1">IFERROR(OFFSET(CalculationsAndCharts!$D$32, K218,0,1,1),"")</f>
        <v/>
      </c>
      <c r="N218" s="314" t="str">
        <f ca="1">IF(K218="","",IFERROR(MATCH(TRUE,OFFSET(CalculationsAndCharts!$AI$33,N217,0, $C$2-N217,1),0)+N217,""))</f>
        <v/>
      </c>
      <c r="O218" s="312" t="str">
        <f ca="1">IFERROR(OFFSET(CalculationsAndCharts!$B$32, N218,0,1,1),"")</f>
        <v/>
      </c>
      <c r="P218" s="313" t="str">
        <f ca="1">IFERROR(OFFSET(CalculationsAndCharts!$D$32, N218,0,1,1),"")</f>
        <v/>
      </c>
      <c r="Q218" s="313" t="str">
        <f t="shared" ca="1" si="12"/>
        <v/>
      </c>
      <c r="R218" s="315" t="str">
        <f t="shared" ca="1" si="13"/>
        <v/>
      </c>
    </row>
    <row r="219" spans="2:18" x14ac:dyDescent="0.25">
      <c r="B219" s="311" t="str">
        <f ca="1">IFERROR(MATCH(TRUE,OFFSET(CalculationsAndCharts!$AD$33,B218,0, $C$2-B218,1),0)+B218,"")</f>
        <v/>
      </c>
      <c r="C219" s="312" t="str">
        <f ca="1">IFERROR(OFFSET(CalculationsAndCharts!$B$32, B219,0,1,1),"")</f>
        <v/>
      </c>
      <c r="D219" s="313" t="str">
        <f ca="1">IFERROR(OFFSET(CalculationsAndCharts!$D$32, B219,0,1,1),"")</f>
        <v/>
      </c>
      <c r="E219" s="314" t="str">
        <f ca="1">IF(B219="","",IFERROR((MATCH(TRUE,OFFSET(CalculationsAndCharts!$AF$33,E218,0, $C$2-E218,1),0)+E218),""))</f>
        <v/>
      </c>
      <c r="F219" s="312" t="str">
        <f ca="1">IFERROR(OFFSET(CalculationsAndCharts!$B$32, E219,0,1,1),"")</f>
        <v/>
      </c>
      <c r="G219" s="313" t="str">
        <f ca="1">IFERROR(OFFSET(CalculationsAndCharts!$D$32, E219,0,1,1),"")</f>
        <v/>
      </c>
      <c r="H219" s="313" t="str">
        <f t="shared" ca="1" si="14"/>
        <v/>
      </c>
      <c r="I219" s="315" t="str">
        <f t="shared" ca="1" si="15"/>
        <v/>
      </c>
      <c r="K219" s="311" t="str">
        <f ca="1">IFERROR(MATCH(TRUE,OFFSET(CalculationsAndCharts!$AG$33,K218,0, $C$2-K218,1),0)+K218,"")</f>
        <v/>
      </c>
      <c r="L219" s="312" t="str">
        <f ca="1">IFERROR(OFFSET(CalculationsAndCharts!$B$32, K219,0,1,1),"")</f>
        <v/>
      </c>
      <c r="M219" s="313" t="str">
        <f ca="1">IFERROR(OFFSET(CalculationsAndCharts!$D$32, K219,0,1,1),"")</f>
        <v/>
      </c>
      <c r="N219" s="314" t="str">
        <f ca="1">IF(K219="","",IFERROR(MATCH(TRUE,OFFSET(CalculationsAndCharts!$AI$33,N218,0, $C$2-N218,1),0)+N218,""))</f>
        <v/>
      </c>
      <c r="O219" s="312" t="str">
        <f ca="1">IFERROR(OFFSET(CalculationsAndCharts!$B$32, N219,0,1,1),"")</f>
        <v/>
      </c>
      <c r="P219" s="313" t="str">
        <f ca="1">IFERROR(OFFSET(CalculationsAndCharts!$D$32, N219,0,1,1),"")</f>
        <v/>
      </c>
      <c r="Q219" s="313" t="str">
        <f t="shared" ca="1" si="12"/>
        <v/>
      </c>
      <c r="R219" s="315" t="str">
        <f t="shared" ca="1" si="13"/>
        <v/>
      </c>
    </row>
    <row r="220" spans="2:18" x14ac:dyDescent="0.25">
      <c r="B220" s="311" t="str">
        <f ca="1">IFERROR(MATCH(TRUE,OFFSET(CalculationsAndCharts!$AD$33,B219,0, $C$2-B219,1),0)+B219,"")</f>
        <v/>
      </c>
      <c r="C220" s="312" t="str">
        <f ca="1">IFERROR(OFFSET(CalculationsAndCharts!$B$32, B220,0,1,1),"")</f>
        <v/>
      </c>
      <c r="D220" s="313" t="str">
        <f ca="1">IFERROR(OFFSET(CalculationsAndCharts!$D$32, B220,0,1,1),"")</f>
        <v/>
      </c>
      <c r="E220" s="314" t="str">
        <f ca="1">IF(B220="","",IFERROR((MATCH(TRUE,OFFSET(CalculationsAndCharts!$AF$33,E219,0, $C$2-E219,1),0)+E219),""))</f>
        <v/>
      </c>
      <c r="F220" s="312" t="str">
        <f ca="1">IFERROR(OFFSET(CalculationsAndCharts!$B$32, E220,0,1,1),"")</f>
        <v/>
      </c>
      <c r="G220" s="313" t="str">
        <f ca="1">IFERROR(OFFSET(CalculationsAndCharts!$D$32, E220,0,1,1),"")</f>
        <v/>
      </c>
      <c r="H220" s="313" t="str">
        <f t="shared" ca="1" si="14"/>
        <v/>
      </c>
      <c r="I220" s="315" t="str">
        <f t="shared" ca="1" si="15"/>
        <v/>
      </c>
      <c r="K220" s="311" t="str">
        <f ca="1">IFERROR(MATCH(TRUE,OFFSET(CalculationsAndCharts!$AG$33,K219,0, $C$2-K219,1),0)+K219,"")</f>
        <v/>
      </c>
      <c r="L220" s="312" t="str">
        <f ca="1">IFERROR(OFFSET(CalculationsAndCharts!$B$32, K220,0,1,1),"")</f>
        <v/>
      </c>
      <c r="M220" s="313" t="str">
        <f ca="1">IFERROR(OFFSET(CalculationsAndCharts!$D$32, K220,0,1,1),"")</f>
        <v/>
      </c>
      <c r="N220" s="314" t="str">
        <f ca="1">IF(K220="","",IFERROR(MATCH(TRUE,OFFSET(CalculationsAndCharts!$AI$33,N219,0, $C$2-N219,1),0)+N219,""))</f>
        <v/>
      </c>
      <c r="O220" s="312" t="str">
        <f ca="1">IFERROR(OFFSET(CalculationsAndCharts!$B$32, N220,0,1,1),"")</f>
        <v/>
      </c>
      <c r="P220" s="313" t="str">
        <f ca="1">IFERROR(OFFSET(CalculationsAndCharts!$D$32, N220,0,1,1),"")</f>
        <v/>
      </c>
      <c r="Q220" s="313" t="str">
        <f t="shared" ca="1" si="12"/>
        <v/>
      </c>
      <c r="R220" s="315" t="str">
        <f t="shared" ca="1" si="13"/>
        <v/>
      </c>
    </row>
    <row r="221" spans="2:18" x14ac:dyDescent="0.25">
      <c r="B221" s="311" t="str">
        <f ca="1">IFERROR(MATCH(TRUE,OFFSET(CalculationsAndCharts!$AD$33,B220,0, $C$2-B220,1),0)+B220,"")</f>
        <v/>
      </c>
      <c r="C221" s="312" t="str">
        <f ca="1">IFERROR(OFFSET(CalculationsAndCharts!$B$32, B221,0,1,1),"")</f>
        <v/>
      </c>
      <c r="D221" s="313" t="str">
        <f ca="1">IFERROR(OFFSET(CalculationsAndCharts!$D$32, B221,0,1,1),"")</f>
        <v/>
      </c>
      <c r="E221" s="314" t="str">
        <f ca="1">IF(B221="","",IFERROR((MATCH(TRUE,OFFSET(CalculationsAndCharts!$AF$33,E220,0, $C$2-E220,1),0)+E220),""))</f>
        <v/>
      </c>
      <c r="F221" s="312" t="str">
        <f ca="1">IFERROR(OFFSET(CalculationsAndCharts!$B$32, E221,0,1,1),"")</f>
        <v/>
      </c>
      <c r="G221" s="313" t="str">
        <f ca="1">IFERROR(OFFSET(CalculationsAndCharts!$D$32, E221,0,1,1),"")</f>
        <v/>
      </c>
      <c r="H221" s="313" t="str">
        <f t="shared" ca="1" si="14"/>
        <v/>
      </c>
      <c r="I221" s="315" t="str">
        <f t="shared" ca="1" si="15"/>
        <v/>
      </c>
      <c r="K221" s="311" t="str">
        <f ca="1">IFERROR(MATCH(TRUE,OFFSET(CalculationsAndCharts!$AG$33,K220,0, $C$2-K220,1),0)+K220,"")</f>
        <v/>
      </c>
      <c r="L221" s="312" t="str">
        <f ca="1">IFERROR(OFFSET(CalculationsAndCharts!$B$32, K221,0,1,1),"")</f>
        <v/>
      </c>
      <c r="M221" s="313" t="str">
        <f ca="1">IFERROR(OFFSET(CalculationsAndCharts!$D$32, K221,0,1,1),"")</f>
        <v/>
      </c>
      <c r="N221" s="314" t="str">
        <f ca="1">IF(K221="","",IFERROR(MATCH(TRUE,OFFSET(CalculationsAndCharts!$AI$33,N220,0, $C$2-N220,1),0)+N220,""))</f>
        <v/>
      </c>
      <c r="O221" s="312" t="str">
        <f ca="1">IFERROR(OFFSET(CalculationsAndCharts!$B$32, N221,0,1,1),"")</f>
        <v/>
      </c>
      <c r="P221" s="313" t="str">
        <f ca="1">IFERROR(OFFSET(CalculationsAndCharts!$D$32, N221,0,1,1),"")</f>
        <v/>
      </c>
      <c r="Q221" s="313" t="str">
        <f t="shared" ca="1" si="12"/>
        <v/>
      </c>
      <c r="R221" s="315" t="str">
        <f t="shared" ca="1" si="13"/>
        <v/>
      </c>
    </row>
    <row r="222" spans="2:18" x14ac:dyDescent="0.25">
      <c r="B222" s="311" t="str">
        <f ca="1">IFERROR(MATCH(TRUE,OFFSET(CalculationsAndCharts!$AD$33,B221,0, $C$2-B221,1),0)+B221,"")</f>
        <v/>
      </c>
      <c r="C222" s="312" t="str">
        <f ca="1">IFERROR(OFFSET(CalculationsAndCharts!$B$32, B222,0,1,1),"")</f>
        <v/>
      </c>
      <c r="D222" s="313" t="str">
        <f ca="1">IFERROR(OFFSET(CalculationsAndCharts!$D$32, B222,0,1,1),"")</f>
        <v/>
      </c>
      <c r="E222" s="314" t="str">
        <f ca="1">IF(B222="","",IFERROR((MATCH(TRUE,OFFSET(CalculationsAndCharts!$AF$33,E221,0, $C$2-E221,1),0)+E221),""))</f>
        <v/>
      </c>
      <c r="F222" s="312" t="str">
        <f ca="1">IFERROR(OFFSET(CalculationsAndCharts!$B$32, E222,0,1,1),"")</f>
        <v/>
      </c>
      <c r="G222" s="313" t="str">
        <f ca="1">IFERROR(OFFSET(CalculationsAndCharts!$D$32, E222,0,1,1),"")</f>
        <v/>
      </c>
      <c r="H222" s="313" t="str">
        <f t="shared" ca="1" si="14"/>
        <v/>
      </c>
      <c r="I222" s="315" t="str">
        <f t="shared" ca="1" si="15"/>
        <v/>
      </c>
      <c r="K222" s="311" t="str">
        <f ca="1">IFERROR(MATCH(TRUE,OFFSET(CalculationsAndCharts!$AG$33,K221,0, $C$2-K221,1),0)+K221,"")</f>
        <v/>
      </c>
      <c r="L222" s="312" t="str">
        <f ca="1">IFERROR(OFFSET(CalculationsAndCharts!$B$32, K222,0,1,1),"")</f>
        <v/>
      </c>
      <c r="M222" s="313" t="str">
        <f ca="1">IFERROR(OFFSET(CalculationsAndCharts!$D$32, K222,0,1,1),"")</f>
        <v/>
      </c>
      <c r="N222" s="314" t="str">
        <f ca="1">IF(K222="","",IFERROR(MATCH(TRUE,OFFSET(CalculationsAndCharts!$AI$33,N221,0, $C$2-N221,1),0)+N221,""))</f>
        <v/>
      </c>
      <c r="O222" s="312" t="str">
        <f ca="1">IFERROR(OFFSET(CalculationsAndCharts!$B$32, N222,0,1,1),"")</f>
        <v/>
      </c>
      <c r="P222" s="313" t="str">
        <f ca="1">IFERROR(OFFSET(CalculationsAndCharts!$D$32, N222,0,1,1),"")</f>
        <v/>
      </c>
      <c r="Q222" s="313" t="str">
        <f t="shared" ca="1" si="12"/>
        <v/>
      </c>
      <c r="R222" s="315" t="str">
        <f t="shared" ca="1" si="13"/>
        <v/>
      </c>
    </row>
    <row r="223" spans="2:18" x14ac:dyDescent="0.25">
      <c r="B223" s="311" t="str">
        <f ca="1">IFERROR(MATCH(TRUE,OFFSET(CalculationsAndCharts!$AD$33,B222,0, $C$2-B222,1),0)+B222,"")</f>
        <v/>
      </c>
      <c r="C223" s="312" t="str">
        <f ca="1">IFERROR(OFFSET(CalculationsAndCharts!$B$32, B223,0,1,1),"")</f>
        <v/>
      </c>
      <c r="D223" s="313" t="str">
        <f ca="1">IFERROR(OFFSET(CalculationsAndCharts!$D$32, B223,0,1,1),"")</f>
        <v/>
      </c>
      <c r="E223" s="314" t="str">
        <f ca="1">IF(B223="","",IFERROR((MATCH(TRUE,OFFSET(CalculationsAndCharts!$AF$33,E222,0, $C$2-E222,1),0)+E222),""))</f>
        <v/>
      </c>
      <c r="F223" s="312" t="str">
        <f ca="1">IFERROR(OFFSET(CalculationsAndCharts!$B$32, E223,0,1,1),"")</f>
        <v/>
      </c>
      <c r="G223" s="313" t="str">
        <f ca="1">IFERROR(OFFSET(CalculationsAndCharts!$D$32, E223,0,1,1),"")</f>
        <v/>
      </c>
      <c r="H223" s="313" t="str">
        <f t="shared" ca="1" si="14"/>
        <v/>
      </c>
      <c r="I223" s="315" t="str">
        <f t="shared" ca="1" si="15"/>
        <v/>
      </c>
      <c r="K223" s="311" t="str">
        <f ca="1">IFERROR(MATCH(TRUE,OFFSET(CalculationsAndCharts!$AG$33,K222,0, $C$2-K222,1),0)+K222,"")</f>
        <v/>
      </c>
      <c r="L223" s="312" t="str">
        <f ca="1">IFERROR(OFFSET(CalculationsAndCharts!$B$32, K223,0,1,1),"")</f>
        <v/>
      </c>
      <c r="M223" s="313" t="str">
        <f ca="1">IFERROR(OFFSET(CalculationsAndCharts!$D$32, K223,0,1,1),"")</f>
        <v/>
      </c>
      <c r="N223" s="314" t="str">
        <f ca="1">IF(K223="","",IFERROR(MATCH(TRUE,OFFSET(CalculationsAndCharts!$AI$33,N222,0, $C$2-N222,1),0)+N222,""))</f>
        <v/>
      </c>
      <c r="O223" s="312" t="str">
        <f ca="1">IFERROR(OFFSET(CalculationsAndCharts!$B$32, N223,0,1,1),"")</f>
        <v/>
      </c>
      <c r="P223" s="313" t="str">
        <f ca="1">IFERROR(OFFSET(CalculationsAndCharts!$D$32, N223,0,1,1),"")</f>
        <v/>
      </c>
      <c r="Q223" s="313" t="str">
        <f t="shared" ca="1" si="12"/>
        <v/>
      </c>
      <c r="R223" s="315" t="str">
        <f t="shared" ca="1" si="13"/>
        <v/>
      </c>
    </row>
    <row r="224" spans="2:18" x14ac:dyDescent="0.25">
      <c r="B224" s="311" t="str">
        <f ca="1">IFERROR(MATCH(TRUE,OFFSET(CalculationsAndCharts!$AD$33,B223,0, $C$2-B223,1),0)+B223,"")</f>
        <v/>
      </c>
      <c r="C224" s="312" t="str">
        <f ca="1">IFERROR(OFFSET(CalculationsAndCharts!$B$32, B224,0,1,1),"")</f>
        <v/>
      </c>
      <c r="D224" s="313" t="str">
        <f ca="1">IFERROR(OFFSET(CalculationsAndCharts!$D$32, B224,0,1,1),"")</f>
        <v/>
      </c>
      <c r="E224" s="314" t="str">
        <f ca="1">IF(B224="","",IFERROR((MATCH(TRUE,OFFSET(CalculationsAndCharts!$AF$33,E223,0, $C$2-E223,1),0)+E223),""))</f>
        <v/>
      </c>
      <c r="F224" s="312" t="str">
        <f ca="1">IFERROR(OFFSET(CalculationsAndCharts!$B$32, E224,0,1,1),"")</f>
        <v/>
      </c>
      <c r="G224" s="313" t="str">
        <f ca="1">IFERROR(OFFSET(CalculationsAndCharts!$D$32, E224,0,1,1),"")</f>
        <v/>
      </c>
      <c r="H224" s="313" t="str">
        <f t="shared" ca="1" si="14"/>
        <v/>
      </c>
      <c r="I224" s="315" t="str">
        <f t="shared" ca="1" si="15"/>
        <v/>
      </c>
      <c r="K224" s="311" t="str">
        <f ca="1">IFERROR(MATCH(TRUE,OFFSET(CalculationsAndCharts!$AG$33,K223,0, $C$2-K223,1),0)+K223,"")</f>
        <v/>
      </c>
      <c r="L224" s="312" t="str">
        <f ca="1">IFERROR(OFFSET(CalculationsAndCharts!$B$32, K224,0,1,1),"")</f>
        <v/>
      </c>
      <c r="M224" s="313" t="str">
        <f ca="1">IFERROR(OFFSET(CalculationsAndCharts!$D$32, K224,0,1,1),"")</f>
        <v/>
      </c>
      <c r="N224" s="314" t="str">
        <f ca="1">IF(K224="","",IFERROR(MATCH(TRUE,OFFSET(CalculationsAndCharts!$AI$33,N223,0, $C$2-N223,1),0)+N223,""))</f>
        <v/>
      </c>
      <c r="O224" s="312" t="str">
        <f ca="1">IFERROR(OFFSET(CalculationsAndCharts!$B$32, N224,0,1,1),"")</f>
        <v/>
      </c>
      <c r="P224" s="313" t="str">
        <f ca="1">IFERROR(OFFSET(CalculationsAndCharts!$D$32, N224,0,1,1),"")</f>
        <v/>
      </c>
      <c r="Q224" s="313" t="str">
        <f t="shared" ca="1" si="12"/>
        <v/>
      </c>
      <c r="R224" s="315" t="str">
        <f t="shared" ca="1" si="13"/>
        <v/>
      </c>
    </row>
    <row r="225" spans="2:18" x14ac:dyDescent="0.25">
      <c r="B225" s="311" t="str">
        <f ca="1">IFERROR(MATCH(TRUE,OFFSET(CalculationsAndCharts!$AD$33,B224,0, $C$2-B224,1),0)+B224,"")</f>
        <v/>
      </c>
      <c r="C225" s="312" t="str">
        <f ca="1">IFERROR(OFFSET(CalculationsAndCharts!$B$32, B225,0,1,1),"")</f>
        <v/>
      </c>
      <c r="D225" s="313" t="str">
        <f ca="1">IFERROR(OFFSET(CalculationsAndCharts!$D$32, B225,0,1,1),"")</f>
        <v/>
      </c>
      <c r="E225" s="314" t="str">
        <f ca="1">IF(B225="","",IFERROR((MATCH(TRUE,OFFSET(CalculationsAndCharts!$AF$33,E224,0, $C$2-E224,1),0)+E224),""))</f>
        <v/>
      </c>
      <c r="F225" s="312" t="str">
        <f ca="1">IFERROR(OFFSET(CalculationsAndCharts!$B$32, E225,0,1,1),"")</f>
        <v/>
      </c>
      <c r="G225" s="313" t="str">
        <f ca="1">IFERROR(OFFSET(CalculationsAndCharts!$D$32, E225,0,1,1),"")</f>
        <v/>
      </c>
      <c r="H225" s="313" t="str">
        <f t="shared" ca="1" si="14"/>
        <v/>
      </c>
      <c r="I225" s="315" t="str">
        <f t="shared" ca="1" si="15"/>
        <v/>
      </c>
      <c r="K225" s="311" t="str">
        <f ca="1">IFERROR(MATCH(TRUE,OFFSET(CalculationsAndCharts!$AG$33,K224,0, $C$2-K224,1),0)+K224,"")</f>
        <v/>
      </c>
      <c r="L225" s="312" t="str">
        <f ca="1">IFERROR(OFFSET(CalculationsAndCharts!$B$32, K225,0,1,1),"")</f>
        <v/>
      </c>
      <c r="M225" s="313" t="str">
        <f ca="1">IFERROR(OFFSET(CalculationsAndCharts!$D$32, K225,0,1,1),"")</f>
        <v/>
      </c>
      <c r="N225" s="314" t="str">
        <f ca="1">IF(K225="","",IFERROR(MATCH(TRUE,OFFSET(CalculationsAndCharts!$AI$33,N224,0, $C$2-N224,1),0)+N224,""))</f>
        <v/>
      </c>
      <c r="O225" s="312" t="str">
        <f ca="1">IFERROR(OFFSET(CalculationsAndCharts!$B$32, N225,0,1,1),"")</f>
        <v/>
      </c>
      <c r="P225" s="313" t="str">
        <f ca="1">IFERROR(OFFSET(CalculationsAndCharts!$D$32, N225,0,1,1),"")</f>
        <v/>
      </c>
      <c r="Q225" s="313" t="str">
        <f t="shared" ca="1" si="12"/>
        <v/>
      </c>
      <c r="R225" s="315" t="str">
        <f t="shared" ca="1" si="13"/>
        <v/>
      </c>
    </row>
    <row r="226" spans="2:18" x14ac:dyDescent="0.25">
      <c r="B226" s="311" t="str">
        <f ca="1">IFERROR(MATCH(TRUE,OFFSET(CalculationsAndCharts!$AD$33,B225,0, $C$2-B225,1),0)+B225,"")</f>
        <v/>
      </c>
      <c r="C226" s="312" t="str">
        <f ca="1">IFERROR(OFFSET(CalculationsAndCharts!$B$32, B226,0,1,1),"")</f>
        <v/>
      </c>
      <c r="D226" s="313" t="str">
        <f ca="1">IFERROR(OFFSET(CalculationsAndCharts!$D$32, B226,0,1,1),"")</f>
        <v/>
      </c>
      <c r="E226" s="314" t="str">
        <f ca="1">IF(B226="","",IFERROR((MATCH(TRUE,OFFSET(CalculationsAndCharts!$AF$33,E225,0, $C$2-E225,1),0)+E225),""))</f>
        <v/>
      </c>
      <c r="F226" s="312" t="str">
        <f ca="1">IFERROR(OFFSET(CalculationsAndCharts!$B$32, E226,0,1,1),"")</f>
        <v/>
      </c>
      <c r="G226" s="313" t="str">
        <f ca="1">IFERROR(OFFSET(CalculationsAndCharts!$D$32, E226,0,1,1),"")</f>
        <v/>
      </c>
      <c r="H226" s="313" t="str">
        <f t="shared" ca="1" si="14"/>
        <v/>
      </c>
      <c r="I226" s="315" t="str">
        <f t="shared" ca="1" si="15"/>
        <v/>
      </c>
      <c r="K226" s="311" t="str">
        <f ca="1">IFERROR(MATCH(TRUE,OFFSET(CalculationsAndCharts!$AG$33,K225,0, $C$2-K225,1),0)+K225,"")</f>
        <v/>
      </c>
      <c r="L226" s="312" t="str">
        <f ca="1">IFERROR(OFFSET(CalculationsAndCharts!$B$32, K226,0,1,1),"")</f>
        <v/>
      </c>
      <c r="M226" s="313" t="str">
        <f ca="1">IFERROR(OFFSET(CalculationsAndCharts!$D$32, K226,0,1,1),"")</f>
        <v/>
      </c>
      <c r="N226" s="314" t="str">
        <f ca="1">IF(K226="","",IFERROR(MATCH(TRUE,OFFSET(CalculationsAndCharts!$AI$33,N225,0, $C$2-N225,1),0)+N225,""))</f>
        <v/>
      </c>
      <c r="O226" s="312" t="str">
        <f ca="1">IFERROR(OFFSET(CalculationsAndCharts!$B$32, N226,0,1,1),"")</f>
        <v/>
      </c>
      <c r="P226" s="313" t="str">
        <f ca="1">IFERROR(OFFSET(CalculationsAndCharts!$D$32, N226,0,1,1),"")</f>
        <v/>
      </c>
      <c r="Q226" s="313" t="str">
        <f t="shared" ca="1" si="12"/>
        <v/>
      </c>
      <c r="R226" s="315" t="str">
        <f t="shared" ca="1" si="13"/>
        <v/>
      </c>
    </row>
    <row r="227" spans="2:18" x14ac:dyDescent="0.25">
      <c r="B227" s="311" t="str">
        <f ca="1">IFERROR(MATCH(TRUE,OFFSET(CalculationsAndCharts!$AD$33,B226,0, $C$2-B226,1),0)+B226,"")</f>
        <v/>
      </c>
      <c r="C227" s="312" t="str">
        <f ca="1">IFERROR(OFFSET(CalculationsAndCharts!$B$32, B227,0,1,1),"")</f>
        <v/>
      </c>
      <c r="D227" s="313" t="str">
        <f ca="1">IFERROR(OFFSET(CalculationsAndCharts!$D$32, B227,0,1,1),"")</f>
        <v/>
      </c>
      <c r="E227" s="314" t="str">
        <f ca="1">IF(B227="","",IFERROR((MATCH(TRUE,OFFSET(CalculationsAndCharts!$AF$33,E226,0, $C$2-E226,1),0)+E226),""))</f>
        <v/>
      </c>
      <c r="F227" s="312" t="str">
        <f ca="1">IFERROR(OFFSET(CalculationsAndCharts!$B$32, E227,0,1,1),"")</f>
        <v/>
      </c>
      <c r="G227" s="313" t="str">
        <f ca="1">IFERROR(OFFSET(CalculationsAndCharts!$D$32, E227,0,1,1),"")</f>
        <v/>
      </c>
      <c r="H227" s="313" t="str">
        <f t="shared" ca="1" si="14"/>
        <v/>
      </c>
      <c r="I227" s="315" t="str">
        <f t="shared" ca="1" si="15"/>
        <v/>
      </c>
      <c r="K227" s="311" t="str">
        <f ca="1">IFERROR(MATCH(TRUE,OFFSET(CalculationsAndCharts!$AG$33,K226,0, $C$2-K226,1),0)+K226,"")</f>
        <v/>
      </c>
      <c r="L227" s="312" t="str">
        <f ca="1">IFERROR(OFFSET(CalculationsAndCharts!$B$32, K227,0,1,1),"")</f>
        <v/>
      </c>
      <c r="M227" s="313" t="str">
        <f ca="1">IFERROR(OFFSET(CalculationsAndCharts!$D$32, K227,0,1,1),"")</f>
        <v/>
      </c>
      <c r="N227" s="314" t="str">
        <f ca="1">IF(K227="","",IFERROR(MATCH(TRUE,OFFSET(CalculationsAndCharts!$AI$33,N226,0, $C$2-N226,1),0)+N226,""))</f>
        <v/>
      </c>
      <c r="O227" s="312" t="str">
        <f ca="1">IFERROR(OFFSET(CalculationsAndCharts!$B$32, N227,0,1,1),"")</f>
        <v/>
      </c>
      <c r="P227" s="313" t="str">
        <f ca="1">IFERROR(OFFSET(CalculationsAndCharts!$D$32, N227,0,1,1),"")</f>
        <v/>
      </c>
      <c r="Q227" s="313" t="str">
        <f t="shared" ca="1" si="12"/>
        <v/>
      </c>
      <c r="R227" s="315" t="str">
        <f t="shared" ca="1" si="13"/>
        <v/>
      </c>
    </row>
    <row r="228" spans="2:18" x14ac:dyDescent="0.25">
      <c r="B228" s="311" t="str">
        <f ca="1">IFERROR(MATCH(TRUE,OFFSET(CalculationsAndCharts!$AD$33,B227,0, $C$2-B227,1),0)+B227,"")</f>
        <v/>
      </c>
      <c r="C228" s="312" t="str">
        <f ca="1">IFERROR(OFFSET(CalculationsAndCharts!$B$32, B228,0,1,1),"")</f>
        <v/>
      </c>
      <c r="D228" s="313" t="str">
        <f ca="1">IFERROR(OFFSET(CalculationsAndCharts!$D$32, B228,0,1,1),"")</f>
        <v/>
      </c>
      <c r="E228" s="314" t="str">
        <f ca="1">IF(B228="","",IFERROR((MATCH(TRUE,OFFSET(CalculationsAndCharts!$AF$33,E227,0, $C$2-E227,1),0)+E227),""))</f>
        <v/>
      </c>
      <c r="F228" s="312" t="str">
        <f ca="1">IFERROR(OFFSET(CalculationsAndCharts!$B$32, E228,0,1,1),"")</f>
        <v/>
      </c>
      <c r="G228" s="313" t="str">
        <f ca="1">IFERROR(OFFSET(CalculationsAndCharts!$D$32, E228,0,1,1),"")</f>
        <v/>
      </c>
      <c r="H228" s="313" t="str">
        <f t="shared" ca="1" si="14"/>
        <v/>
      </c>
      <c r="I228" s="315" t="str">
        <f t="shared" ca="1" si="15"/>
        <v/>
      </c>
      <c r="K228" s="311" t="str">
        <f ca="1">IFERROR(MATCH(TRUE,OFFSET(CalculationsAndCharts!$AG$33,K227,0, $C$2-K227,1),0)+K227,"")</f>
        <v/>
      </c>
      <c r="L228" s="312" t="str">
        <f ca="1">IFERROR(OFFSET(CalculationsAndCharts!$B$32, K228,0,1,1),"")</f>
        <v/>
      </c>
      <c r="M228" s="313" t="str">
        <f ca="1">IFERROR(OFFSET(CalculationsAndCharts!$D$32, K228,0,1,1),"")</f>
        <v/>
      </c>
      <c r="N228" s="314" t="str">
        <f ca="1">IF(K228="","",IFERROR(MATCH(TRUE,OFFSET(CalculationsAndCharts!$AI$33,N227,0, $C$2-N227,1),0)+N227,""))</f>
        <v/>
      </c>
      <c r="O228" s="312" t="str">
        <f ca="1">IFERROR(OFFSET(CalculationsAndCharts!$B$32, N228,0,1,1),"")</f>
        <v/>
      </c>
      <c r="P228" s="313" t="str">
        <f ca="1">IFERROR(OFFSET(CalculationsAndCharts!$D$32, N228,0,1,1),"")</f>
        <v/>
      </c>
      <c r="Q228" s="313" t="str">
        <f t="shared" ca="1" si="12"/>
        <v/>
      </c>
      <c r="R228" s="315" t="str">
        <f t="shared" ca="1" si="13"/>
        <v/>
      </c>
    </row>
    <row r="229" spans="2:18" x14ac:dyDescent="0.25">
      <c r="B229" s="311" t="str">
        <f ca="1">IFERROR(MATCH(TRUE,OFFSET(CalculationsAndCharts!$AD$33,B228,0, $C$2-B228,1),0)+B228,"")</f>
        <v/>
      </c>
      <c r="C229" s="312" t="str">
        <f ca="1">IFERROR(OFFSET(CalculationsAndCharts!$B$32, B229,0,1,1),"")</f>
        <v/>
      </c>
      <c r="D229" s="313" t="str">
        <f ca="1">IFERROR(OFFSET(CalculationsAndCharts!$D$32, B229,0,1,1),"")</f>
        <v/>
      </c>
      <c r="E229" s="314" t="str">
        <f ca="1">IF(B229="","",IFERROR((MATCH(TRUE,OFFSET(CalculationsAndCharts!$AF$33,E228,0, $C$2-E228,1),0)+E228),""))</f>
        <v/>
      </c>
      <c r="F229" s="312" t="str">
        <f ca="1">IFERROR(OFFSET(CalculationsAndCharts!$B$32, E229,0,1,1),"")</f>
        <v/>
      </c>
      <c r="G229" s="313" t="str">
        <f ca="1">IFERROR(OFFSET(CalculationsAndCharts!$D$32, E229,0,1,1),"")</f>
        <v/>
      </c>
      <c r="H229" s="313" t="str">
        <f t="shared" ca="1" si="14"/>
        <v/>
      </c>
      <c r="I229" s="315" t="str">
        <f t="shared" ca="1" si="15"/>
        <v/>
      </c>
      <c r="K229" s="311" t="str">
        <f ca="1">IFERROR(MATCH(TRUE,OFFSET(CalculationsAndCharts!$AG$33,K228,0, $C$2-K228,1),0)+K228,"")</f>
        <v/>
      </c>
      <c r="L229" s="312" t="str">
        <f ca="1">IFERROR(OFFSET(CalculationsAndCharts!$B$32, K229,0,1,1),"")</f>
        <v/>
      </c>
      <c r="M229" s="313" t="str">
        <f ca="1">IFERROR(OFFSET(CalculationsAndCharts!$D$32, K229,0,1,1),"")</f>
        <v/>
      </c>
      <c r="N229" s="314" t="str">
        <f ca="1">IF(K229="","",IFERROR(MATCH(TRUE,OFFSET(CalculationsAndCharts!$AI$33,N228,0, $C$2-N228,1),0)+N228,""))</f>
        <v/>
      </c>
      <c r="O229" s="312" t="str">
        <f ca="1">IFERROR(OFFSET(CalculationsAndCharts!$B$32, N229,0,1,1),"")</f>
        <v/>
      </c>
      <c r="P229" s="313" t="str">
        <f ca="1">IFERROR(OFFSET(CalculationsAndCharts!$D$32, N229,0,1,1),"")</f>
        <v/>
      </c>
      <c r="Q229" s="313" t="str">
        <f t="shared" ca="1" si="12"/>
        <v/>
      </c>
      <c r="R229" s="315" t="str">
        <f t="shared" ca="1" si="13"/>
        <v/>
      </c>
    </row>
    <row r="230" spans="2:18" x14ac:dyDescent="0.25">
      <c r="B230" s="311" t="str">
        <f ca="1">IFERROR(MATCH(TRUE,OFFSET(CalculationsAndCharts!$AD$33,B229,0, $C$2-B229,1),0)+B229,"")</f>
        <v/>
      </c>
      <c r="C230" s="312" t="str">
        <f ca="1">IFERROR(OFFSET(CalculationsAndCharts!$B$32, B230,0,1,1),"")</f>
        <v/>
      </c>
      <c r="D230" s="313" t="str">
        <f ca="1">IFERROR(OFFSET(CalculationsAndCharts!$D$32, B230,0,1,1),"")</f>
        <v/>
      </c>
      <c r="E230" s="314" t="str">
        <f ca="1">IF(B230="","",IFERROR((MATCH(TRUE,OFFSET(CalculationsAndCharts!$AF$33,E229,0, $C$2-E229,1),0)+E229),""))</f>
        <v/>
      </c>
      <c r="F230" s="312" t="str">
        <f ca="1">IFERROR(OFFSET(CalculationsAndCharts!$B$32, E230,0,1,1),"")</f>
        <v/>
      </c>
      <c r="G230" s="313" t="str">
        <f ca="1">IFERROR(OFFSET(CalculationsAndCharts!$D$32, E230,0,1,1),"")</f>
        <v/>
      </c>
      <c r="H230" s="313" t="str">
        <f t="shared" ca="1" si="14"/>
        <v/>
      </c>
      <c r="I230" s="315" t="str">
        <f t="shared" ca="1" si="15"/>
        <v/>
      </c>
      <c r="K230" s="311" t="str">
        <f ca="1">IFERROR(MATCH(TRUE,OFFSET(CalculationsAndCharts!$AG$33,K229,0, $C$2-K229,1),0)+K229,"")</f>
        <v/>
      </c>
      <c r="L230" s="312" t="str">
        <f ca="1">IFERROR(OFFSET(CalculationsAndCharts!$B$32, K230,0,1,1),"")</f>
        <v/>
      </c>
      <c r="M230" s="313" t="str">
        <f ca="1">IFERROR(OFFSET(CalculationsAndCharts!$D$32, K230,0,1,1),"")</f>
        <v/>
      </c>
      <c r="N230" s="314" t="str">
        <f ca="1">IF(K230="","",IFERROR(MATCH(TRUE,OFFSET(CalculationsAndCharts!$AI$33,N229,0, $C$2-N229,1),0)+N229,""))</f>
        <v/>
      </c>
      <c r="O230" s="312" t="str">
        <f ca="1">IFERROR(OFFSET(CalculationsAndCharts!$B$32, N230,0,1,1),"")</f>
        <v/>
      </c>
      <c r="P230" s="313" t="str">
        <f ca="1">IFERROR(OFFSET(CalculationsAndCharts!$D$32, N230,0,1,1),"")</f>
        <v/>
      </c>
      <c r="Q230" s="313" t="str">
        <f t="shared" ca="1" si="12"/>
        <v/>
      </c>
      <c r="R230" s="315" t="str">
        <f t="shared" ca="1" si="13"/>
        <v/>
      </c>
    </row>
    <row r="231" spans="2:18" x14ac:dyDescent="0.25">
      <c r="B231" s="311" t="str">
        <f ca="1">IFERROR(MATCH(TRUE,OFFSET(CalculationsAndCharts!$AD$33,B230,0, $C$2-B230,1),0)+B230,"")</f>
        <v/>
      </c>
      <c r="C231" s="312" t="str">
        <f ca="1">IFERROR(OFFSET(CalculationsAndCharts!$B$32, B231,0,1,1),"")</f>
        <v/>
      </c>
      <c r="D231" s="313" t="str">
        <f ca="1">IFERROR(OFFSET(CalculationsAndCharts!$D$32, B231,0,1,1),"")</f>
        <v/>
      </c>
      <c r="E231" s="314" t="str">
        <f ca="1">IF(B231="","",IFERROR((MATCH(TRUE,OFFSET(CalculationsAndCharts!$AF$33,E230,0, $C$2-E230,1),0)+E230),""))</f>
        <v/>
      </c>
      <c r="F231" s="312" t="str">
        <f ca="1">IFERROR(OFFSET(CalculationsAndCharts!$B$32, E231,0,1,1),"")</f>
        <v/>
      </c>
      <c r="G231" s="313" t="str">
        <f ca="1">IFERROR(OFFSET(CalculationsAndCharts!$D$32, E231,0,1,1),"")</f>
        <v/>
      </c>
      <c r="H231" s="313" t="str">
        <f t="shared" ca="1" si="14"/>
        <v/>
      </c>
      <c r="I231" s="315" t="str">
        <f t="shared" ca="1" si="15"/>
        <v/>
      </c>
      <c r="K231" s="311" t="str">
        <f ca="1">IFERROR(MATCH(TRUE,OFFSET(CalculationsAndCharts!$AG$33,K230,0, $C$2-K230,1),0)+K230,"")</f>
        <v/>
      </c>
      <c r="L231" s="312" t="str">
        <f ca="1">IFERROR(OFFSET(CalculationsAndCharts!$B$32, K231,0,1,1),"")</f>
        <v/>
      </c>
      <c r="M231" s="313" t="str">
        <f ca="1">IFERROR(OFFSET(CalculationsAndCharts!$D$32, K231,0,1,1),"")</f>
        <v/>
      </c>
      <c r="N231" s="314" t="str">
        <f ca="1">IF(K231="","",IFERROR(MATCH(TRUE,OFFSET(CalculationsAndCharts!$AI$33,N230,0, $C$2-N230,1),0)+N230,""))</f>
        <v/>
      </c>
      <c r="O231" s="312" t="str">
        <f ca="1">IFERROR(OFFSET(CalculationsAndCharts!$B$32, N231,0,1,1),"")</f>
        <v/>
      </c>
      <c r="P231" s="313" t="str">
        <f ca="1">IFERROR(OFFSET(CalculationsAndCharts!$D$32, N231,0,1,1),"")</f>
        <v/>
      </c>
      <c r="Q231" s="313" t="str">
        <f t="shared" ca="1" si="12"/>
        <v/>
      </c>
      <c r="R231" s="315" t="str">
        <f t="shared" ca="1" si="13"/>
        <v/>
      </c>
    </row>
    <row r="232" spans="2:18" x14ac:dyDescent="0.25">
      <c r="B232" s="311" t="str">
        <f ca="1">IFERROR(MATCH(TRUE,OFFSET(CalculationsAndCharts!$AD$33,B231,0, $C$2-B231,1),0)+B231,"")</f>
        <v/>
      </c>
      <c r="C232" s="312" t="str">
        <f ca="1">IFERROR(OFFSET(CalculationsAndCharts!$B$32, B232,0,1,1),"")</f>
        <v/>
      </c>
      <c r="D232" s="313" t="str">
        <f ca="1">IFERROR(OFFSET(CalculationsAndCharts!$D$32, B232,0,1,1),"")</f>
        <v/>
      </c>
      <c r="E232" s="314" t="str">
        <f ca="1">IF(B232="","",IFERROR((MATCH(TRUE,OFFSET(CalculationsAndCharts!$AF$33,E231,0, $C$2-E231,1),0)+E231),""))</f>
        <v/>
      </c>
      <c r="F232" s="312" t="str">
        <f ca="1">IFERROR(OFFSET(CalculationsAndCharts!$B$32, E232,0,1,1),"")</f>
        <v/>
      </c>
      <c r="G232" s="313" t="str">
        <f ca="1">IFERROR(OFFSET(CalculationsAndCharts!$D$32, E232,0,1,1),"")</f>
        <v/>
      </c>
      <c r="H232" s="313" t="str">
        <f t="shared" ca="1" si="14"/>
        <v/>
      </c>
      <c r="I232" s="315" t="str">
        <f t="shared" ca="1" si="15"/>
        <v/>
      </c>
      <c r="K232" s="311" t="str">
        <f ca="1">IFERROR(MATCH(TRUE,OFFSET(CalculationsAndCharts!$AG$33,K231,0, $C$2-K231,1),0)+K231,"")</f>
        <v/>
      </c>
      <c r="L232" s="312" t="str">
        <f ca="1">IFERROR(OFFSET(CalculationsAndCharts!$B$32, K232,0,1,1),"")</f>
        <v/>
      </c>
      <c r="M232" s="313" t="str">
        <f ca="1">IFERROR(OFFSET(CalculationsAndCharts!$D$32, K232,0,1,1),"")</f>
        <v/>
      </c>
      <c r="N232" s="314" t="str">
        <f ca="1">IF(K232="","",IFERROR(MATCH(TRUE,OFFSET(CalculationsAndCharts!$AI$33,N231,0, $C$2-N231,1),0)+N231,""))</f>
        <v/>
      </c>
      <c r="O232" s="312" t="str">
        <f ca="1">IFERROR(OFFSET(CalculationsAndCharts!$B$32, N232,0,1,1),"")</f>
        <v/>
      </c>
      <c r="P232" s="313" t="str">
        <f ca="1">IFERROR(OFFSET(CalculationsAndCharts!$D$32, N232,0,1,1),"")</f>
        <v/>
      </c>
      <c r="Q232" s="313" t="str">
        <f t="shared" ca="1" si="12"/>
        <v/>
      </c>
      <c r="R232" s="315" t="str">
        <f t="shared" ca="1" si="13"/>
        <v/>
      </c>
    </row>
    <row r="233" spans="2:18" x14ac:dyDescent="0.25">
      <c r="B233" s="311" t="str">
        <f ca="1">IFERROR(MATCH(TRUE,OFFSET(CalculationsAndCharts!$AD$33,B232,0, $C$2-B232,1),0)+B232,"")</f>
        <v/>
      </c>
      <c r="C233" s="312" t="str">
        <f ca="1">IFERROR(OFFSET(CalculationsAndCharts!$B$32, B233,0,1,1),"")</f>
        <v/>
      </c>
      <c r="D233" s="313" t="str">
        <f ca="1">IFERROR(OFFSET(CalculationsAndCharts!$D$32, B233,0,1,1),"")</f>
        <v/>
      </c>
      <c r="E233" s="314" t="str">
        <f ca="1">IF(B233="","",IFERROR((MATCH(TRUE,OFFSET(CalculationsAndCharts!$AF$33,E232,0, $C$2-E232,1),0)+E232),""))</f>
        <v/>
      </c>
      <c r="F233" s="312" t="str">
        <f ca="1">IFERROR(OFFSET(CalculationsAndCharts!$B$32, E233,0,1,1),"")</f>
        <v/>
      </c>
      <c r="G233" s="313" t="str">
        <f ca="1">IFERROR(OFFSET(CalculationsAndCharts!$D$32, E233,0,1,1),"")</f>
        <v/>
      </c>
      <c r="H233" s="313" t="str">
        <f t="shared" ca="1" si="14"/>
        <v/>
      </c>
      <c r="I233" s="315" t="str">
        <f t="shared" ca="1" si="15"/>
        <v/>
      </c>
      <c r="K233" s="311" t="str">
        <f ca="1">IFERROR(MATCH(TRUE,OFFSET(CalculationsAndCharts!$AG$33,K232,0, $C$2-K232,1),0)+K232,"")</f>
        <v/>
      </c>
      <c r="L233" s="312" t="str">
        <f ca="1">IFERROR(OFFSET(CalculationsAndCharts!$B$32, K233,0,1,1),"")</f>
        <v/>
      </c>
      <c r="M233" s="313" t="str">
        <f ca="1">IFERROR(OFFSET(CalculationsAndCharts!$D$32, K233,0,1,1),"")</f>
        <v/>
      </c>
      <c r="N233" s="314" t="str">
        <f ca="1">IF(K233="","",IFERROR(MATCH(TRUE,OFFSET(CalculationsAndCharts!$AI$33,N232,0, $C$2-N232,1),0)+N232,""))</f>
        <v/>
      </c>
      <c r="O233" s="312" t="str">
        <f ca="1">IFERROR(OFFSET(CalculationsAndCharts!$B$32, N233,0,1,1),"")</f>
        <v/>
      </c>
      <c r="P233" s="313" t="str">
        <f ca="1">IFERROR(OFFSET(CalculationsAndCharts!$D$32, N233,0,1,1),"")</f>
        <v/>
      </c>
      <c r="Q233" s="313" t="str">
        <f t="shared" ca="1" si="12"/>
        <v/>
      </c>
      <c r="R233" s="315" t="str">
        <f t="shared" ca="1" si="13"/>
        <v/>
      </c>
    </row>
    <row r="234" spans="2:18" x14ac:dyDescent="0.25">
      <c r="B234" s="311" t="str">
        <f ca="1">IFERROR(MATCH(TRUE,OFFSET(CalculationsAndCharts!$AD$33,B233,0, $C$2-B233,1),0)+B233,"")</f>
        <v/>
      </c>
      <c r="C234" s="312" t="str">
        <f ca="1">IFERROR(OFFSET(CalculationsAndCharts!$B$32, B234,0,1,1),"")</f>
        <v/>
      </c>
      <c r="D234" s="313" t="str">
        <f ca="1">IFERROR(OFFSET(CalculationsAndCharts!$D$32, B234,0,1,1),"")</f>
        <v/>
      </c>
      <c r="E234" s="314" t="str">
        <f ca="1">IF(B234="","",IFERROR((MATCH(TRUE,OFFSET(CalculationsAndCharts!$AF$33,E233,0, $C$2-E233,1),0)+E233),""))</f>
        <v/>
      </c>
      <c r="F234" s="312" t="str">
        <f ca="1">IFERROR(OFFSET(CalculationsAndCharts!$B$32, E234,0,1,1),"")</f>
        <v/>
      </c>
      <c r="G234" s="313" t="str">
        <f ca="1">IFERROR(OFFSET(CalculationsAndCharts!$D$32, E234,0,1,1),"")</f>
        <v/>
      </c>
      <c r="H234" s="313" t="str">
        <f t="shared" ca="1" si="14"/>
        <v/>
      </c>
      <c r="I234" s="315" t="str">
        <f t="shared" ca="1" si="15"/>
        <v/>
      </c>
      <c r="K234" s="311" t="str">
        <f ca="1">IFERROR(MATCH(TRUE,OFFSET(CalculationsAndCharts!$AG$33,K233,0, $C$2-K233,1),0)+K233,"")</f>
        <v/>
      </c>
      <c r="L234" s="312" t="str">
        <f ca="1">IFERROR(OFFSET(CalculationsAndCharts!$B$32, K234,0,1,1),"")</f>
        <v/>
      </c>
      <c r="M234" s="313" t="str">
        <f ca="1">IFERROR(OFFSET(CalculationsAndCharts!$D$32, K234,0,1,1),"")</f>
        <v/>
      </c>
      <c r="N234" s="314" t="str">
        <f ca="1">IF(K234="","",IFERROR(MATCH(TRUE,OFFSET(CalculationsAndCharts!$AI$33,N233,0, $C$2-N233,1),0)+N233,""))</f>
        <v/>
      </c>
      <c r="O234" s="312" t="str">
        <f ca="1">IFERROR(OFFSET(CalculationsAndCharts!$B$32, N234,0,1,1),"")</f>
        <v/>
      </c>
      <c r="P234" s="313" t="str">
        <f ca="1">IFERROR(OFFSET(CalculationsAndCharts!$D$32, N234,0,1,1),"")</f>
        <v/>
      </c>
      <c r="Q234" s="313" t="str">
        <f t="shared" ca="1" si="12"/>
        <v/>
      </c>
      <c r="R234" s="315" t="str">
        <f t="shared" ca="1" si="13"/>
        <v/>
      </c>
    </row>
    <row r="235" spans="2:18" x14ac:dyDescent="0.25">
      <c r="B235" s="311" t="str">
        <f ca="1">IFERROR(MATCH(TRUE,OFFSET(CalculationsAndCharts!$AD$33,B234,0, $C$2-B234,1),0)+B234,"")</f>
        <v/>
      </c>
      <c r="C235" s="312" t="str">
        <f ca="1">IFERROR(OFFSET(CalculationsAndCharts!$B$32, B235,0,1,1),"")</f>
        <v/>
      </c>
      <c r="D235" s="313" t="str">
        <f ca="1">IFERROR(OFFSET(CalculationsAndCharts!$D$32, B235,0,1,1),"")</f>
        <v/>
      </c>
      <c r="E235" s="314" t="str">
        <f ca="1">IF(B235="","",IFERROR((MATCH(TRUE,OFFSET(CalculationsAndCharts!$AF$33,E234,0, $C$2-E234,1),0)+E234),""))</f>
        <v/>
      </c>
      <c r="F235" s="312" t="str">
        <f ca="1">IFERROR(OFFSET(CalculationsAndCharts!$B$32, E235,0,1,1),"")</f>
        <v/>
      </c>
      <c r="G235" s="313" t="str">
        <f ca="1">IFERROR(OFFSET(CalculationsAndCharts!$D$32, E235,0,1,1),"")</f>
        <v/>
      </c>
      <c r="H235" s="313" t="str">
        <f t="shared" ca="1" si="14"/>
        <v/>
      </c>
      <c r="I235" s="315" t="str">
        <f t="shared" ca="1" si="15"/>
        <v/>
      </c>
      <c r="K235" s="311" t="str">
        <f ca="1">IFERROR(MATCH(TRUE,OFFSET(CalculationsAndCharts!$AG$33,K234,0, $C$2-K234,1),0)+K234,"")</f>
        <v/>
      </c>
      <c r="L235" s="312" t="str">
        <f ca="1">IFERROR(OFFSET(CalculationsAndCharts!$B$32, K235,0,1,1),"")</f>
        <v/>
      </c>
      <c r="M235" s="313" t="str">
        <f ca="1">IFERROR(OFFSET(CalculationsAndCharts!$D$32, K235,0,1,1),"")</f>
        <v/>
      </c>
      <c r="N235" s="314" t="str">
        <f ca="1">IF(K235="","",IFERROR(MATCH(TRUE,OFFSET(CalculationsAndCharts!$AI$33,N234,0, $C$2-N234,1),0)+N234,""))</f>
        <v/>
      </c>
      <c r="O235" s="312" t="str">
        <f ca="1">IFERROR(OFFSET(CalculationsAndCharts!$B$32, N235,0,1,1),"")</f>
        <v/>
      </c>
      <c r="P235" s="313" t="str">
        <f ca="1">IFERROR(OFFSET(CalculationsAndCharts!$D$32, N235,0,1,1),"")</f>
        <v/>
      </c>
      <c r="Q235" s="313" t="str">
        <f t="shared" ca="1" si="12"/>
        <v/>
      </c>
      <c r="R235" s="315" t="str">
        <f t="shared" ca="1" si="13"/>
        <v/>
      </c>
    </row>
    <row r="236" spans="2:18" x14ac:dyDescent="0.25">
      <c r="B236" s="311" t="str">
        <f ca="1">IFERROR(MATCH(TRUE,OFFSET(CalculationsAndCharts!$AD$33,B235,0, $C$2-B235,1),0)+B235,"")</f>
        <v/>
      </c>
      <c r="C236" s="312" t="str">
        <f ca="1">IFERROR(OFFSET(CalculationsAndCharts!$B$32, B236,0,1,1),"")</f>
        <v/>
      </c>
      <c r="D236" s="313" t="str">
        <f ca="1">IFERROR(OFFSET(CalculationsAndCharts!$D$32, B236,0,1,1),"")</f>
        <v/>
      </c>
      <c r="E236" s="314" t="str">
        <f ca="1">IF(B236="","",IFERROR((MATCH(TRUE,OFFSET(CalculationsAndCharts!$AF$33,E235,0, $C$2-E235,1),0)+E235),""))</f>
        <v/>
      </c>
      <c r="F236" s="312" t="str">
        <f ca="1">IFERROR(OFFSET(CalculationsAndCharts!$B$32, E236,0,1,1),"")</f>
        <v/>
      </c>
      <c r="G236" s="313" t="str">
        <f ca="1">IFERROR(OFFSET(CalculationsAndCharts!$D$32, E236,0,1,1),"")</f>
        <v/>
      </c>
      <c r="H236" s="313" t="str">
        <f t="shared" ca="1" si="14"/>
        <v/>
      </c>
      <c r="I236" s="315" t="str">
        <f t="shared" ca="1" si="15"/>
        <v/>
      </c>
      <c r="K236" s="311" t="str">
        <f ca="1">IFERROR(MATCH(TRUE,OFFSET(CalculationsAndCharts!$AG$33,K235,0, $C$2-K235,1),0)+K235,"")</f>
        <v/>
      </c>
      <c r="L236" s="312" t="str">
        <f ca="1">IFERROR(OFFSET(CalculationsAndCharts!$B$32, K236,0,1,1),"")</f>
        <v/>
      </c>
      <c r="M236" s="313" t="str">
        <f ca="1">IFERROR(OFFSET(CalculationsAndCharts!$D$32, K236,0,1,1),"")</f>
        <v/>
      </c>
      <c r="N236" s="314" t="str">
        <f ca="1">IF(K236="","",IFERROR(MATCH(TRUE,OFFSET(CalculationsAndCharts!$AI$33,N235,0, $C$2-N235,1),0)+N235,""))</f>
        <v/>
      </c>
      <c r="O236" s="312" t="str">
        <f ca="1">IFERROR(OFFSET(CalculationsAndCharts!$B$32, N236,0,1,1),"")</f>
        <v/>
      </c>
      <c r="P236" s="313" t="str">
        <f ca="1">IFERROR(OFFSET(CalculationsAndCharts!$D$32, N236,0,1,1),"")</f>
        <v/>
      </c>
      <c r="Q236" s="313" t="str">
        <f t="shared" ca="1" si="12"/>
        <v/>
      </c>
      <c r="R236" s="315" t="str">
        <f t="shared" ca="1" si="13"/>
        <v/>
      </c>
    </row>
    <row r="237" spans="2:18" x14ac:dyDescent="0.25">
      <c r="B237" s="311" t="str">
        <f ca="1">IFERROR(MATCH(TRUE,OFFSET(CalculationsAndCharts!$AD$33,B236,0, $C$2-B236,1),0)+B236,"")</f>
        <v/>
      </c>
      <c r="C237" s="312" t="str">
        <f ca="1">IFERROR(OFFSET(CalculationsAndCharts!$B$32, B237,0,1,1),"")</f>
        <v/>
      </c>
      <c r="D237" s="313" t="str">
        <f ca="1">IFERROR(OFFSET(CalculationsAndCharts!$D$32, B237,0,1,1),"")</f>
        <v/>
      </c>
      <c r="E237" s="314" t="str">
        <f ca="1">IF(B237="","",IFERROR((MATCH(TRUE,OFFSET(CalculationsAndCharts!$AF$33,E236,0, $C$2-E236,1),0)+E236),""))</f>
        <v/>
      </c>
      <c r="F237" s="312" t="str">
        <f ca="1">IFERROR(OFFSET(CalculationsAndCharts!$B$32, E237,0,1,1),"")</f>
        <v/>
      </c>
      <c r="G237" s="313" t="str">
        <f ca="1">IFERROR(OFFSET(CalculationsAndCharts!$D$32, E237,0,1,1),"")</f>
        <v/>
      </c>
      <c r="H237" s="313" t="str">
        <f t="shared" ca="1" si="14"/>
        <v/>
      </c>
      <c r="I237" s="315" t="str">
        <f t="shared" ca="1" si="15"/>
        <v/>
      </c>
      <c r="K237" s="311" t="str">
        <f ca="1">IFERROR(MATCH(TRUE,OFFSET(CalculationsAndCharts!$AG$33,K236,0, $C$2-K236,1),0)+K236,"")</f>
        <v/>
      </c>
      <c r="L237" s="312" t="str">
        <f ca="1">IFERROR(OFFSET(CalculationsAndCharts!$B$32, K237,0,1,1),"")</f>
        <v/>
      </c>
      <c r="M237" s="313" t="str">
        <f ca="1">IFERROR(OFFSET(CalculationsAndCharts!$D$32, K237,0,1,1),"")</f>
        <v/>
      </c>
      <c r="N237" s="314" t="str">
        <f ca="1">IF(K237="","",IFERROR(MATCH(TRUE,OFFSET(CalculationsAndCharts!$AI$33,N236,0, $C$2-N236,1),0)+N236,""))</f>
        <v/>
      </c>
      <c r="O237" s="312" t="str">
        <f ca="1">IFERROR(OFFSET(CalculationsAndCharts!$B$32, N237,0,1,1),"")</f>
        <v/>
      </c>
      <c r="P237" s="313" t="str">
        <f ca="1">IFERROR(OFFSET(CalculationsAndCharts!$D$32, N237,0,1,1),"")</f>
        <v/>
      </c>
      <c r="Q237" s="313" t="str">
        <f t="shared" ca="1" si="12"/>
        <v/>
      </c>
      <c r="R237" s="315" t="str">
        <f t="shared" ca="1" si="13"/>
        <v/>
      </c>
    </row>
    <row r="238" spans="2:18" x14ac:dyDescent="0.25">
      <c r="B238" s="311" t="str">
        <f ca="1">IFERROR(MATCH(TRUE,OFFSET(CalculationsAndCharts!$AD$33,B237,0, $C$2-B237,1),0)+B237,"")</f>
        <v/>
      </c>
      <c r="C238" s="312" t="str">
        <f ca="1">IFERROR(OFFSET(CalculationsAndCharts!$B$32, B238,0,1,1),"")</f>
        <v/>
      </c>
      <c r="D238" s="313" t="str">
        <f ca="1">IFERROR(OFFSET(CalculationsAndCharts!$D$32, B238,0,1,1),"")</f>
        <v/>
      </c>
      <c r="E238" s="314" t="str">
        <f ca="1">IF(B238="","",IFERROR((MATCH(TRUE,OFFSET(CalculationsAndCharts!$AF$33,E237,0, $C$2-E237,1),0)+E237),""))</f>
        <v/>
      </c>
      <c r="F238" s="312" t="str">
        <f ca="1">IFERROR(OFFSET(CalculationsAndCharts!$B$32, E238,0,1,1),"")</f>
        <v/>
      </c>
      <c r="G238" s="313" t="str">
        <f ca="1">IFERROR(OFFSET(CalculationsAndCharts!$D$32, E238,0,1,1),"")</f>
        <v/>
      </c>
      <c r="H238" s="313" t="str">
        <f t="shared" ca="1" si="14"/>
        <v/>
      </c>
      <c r="I238" s="315" t="str">
        <f t="shared" ca="1" si="15"/>
        <v/>
      </c>
      <c r="K238" s="311" t="str">
        <f ca="1">IFERROR(MATCH(TRUE,OFFSET(CalculationsAndCharts!$AG$33,K237,0, $C$2-K237,1),0)+K237,"")</f>
        <v/>
      </c>
      <c r="L238" s="312" t="str">
        <f ca="1">IFERROR(OFFSET(CalculationsAndCharts!$B$32, K238,0,1,1),"")</f>
        <v/>
      </c>
      <c r="M238" s="313" t="str">
        <f ca="1">IFERROR(OFFSET(CalculationsAndCharts!$D$32, K238,0,1,1),"")</f>
        <v/>
      </c>
      <c r="N238" s="314" t="str">
        <f ca="1">IF(K238="","",IFERROR(MATCH(TRUE,OFFSET(CalculationsAndCharts!$AI$33,N237,0, $C$2-N237,1),0)+N237,""))</f>
        <v/>
      </c>
      <c r="O238" s="312" t="str">
        <f ca="1">IFERROR(OFFSET(CalculationsAndCharts!$B$32, N238,0,1,1),"")</f>
        <v/>
      </c>
      <c r="P238" s="313" t="str">
        <f ca="1">IFERROR(OFFSET(CalculationsAndCharts!$D$32, N238,0,1,1),"")</f>
        <v/>
      </c>
      <c r="Q238" s="313" t="str">
        <f t="shared" ca="1" si="12"/>
        <v/>
      </c>
      <c r="R238" s="315" t="str">
        <f t="shared" ca="1" si="13"/>
        <v/>
      </c>
    </row>
    <row r="239" spans="2:18" x14ac:dyDescent="0.25">
      <c r="B239" s="311" t="str">
        <f ca="1">IFERROR(MATCH(TRUE,OFFSET(CalculationsAndCharts!$AD$33,B238,0, $C$2-B238,1),0)+B238,"")</f>
        <v/>
      </c>
      <c r="C239" s="312" t="str">
        <f ca="1">IFERROR(OFFSET(CalculationsAndCharts!$B$32, B239,0,1,1),"")</f>
        <v/>
      </c>
      <c r="D239" s="313" t="str">
        <f ca="1">IFERROR(OFFSET(CalculationsAndCharts!$D$32, B239,0,1,1),"")</f>
        <v/>
      </c>
      <c r="E239" s="314" t="str">
        <f ca="1">IF(B239="","",IFERROR((MATCH(TRUE,OFFSET(CalculationsAndCharts!$AF$33,E238,0, $C$2-E238,1),0)+E238),""))</f>
        <v/>
      </c>
      <c r="F239" s="312" t="str">
        <f ca="1">IFERROR(OFFSET(CalculationsAndCharts!$B$32, E239,0,1,1),"")</f>
        <v/>
      </c>
      <c r="G239" s="313" t="str">
        <f ca="1">IFERROR(OFFSET(CalculationsAndCharts!$D$32, E239,0,1,1),"")</f>
        <v/>
      </c>
      <c r="H239" s="313" t="str">
        <f t="shared" ca="1" si="14"/>
        <v/>
      </c>
      <c r="I239" s="315" t="str">
        <f t="shared" ca="1" si="15"/>
        <v/>
      </c>
      <c r="K239" s="311" t="str">
        <f ca="1">IFERROR(MATCH(TRUE,OFFSET(CalculationsAndCharts!$AG$33,K238,0, $C$2-K238,1),0)+K238,"")</f>
        <v/>
      </c>
      <c r="L239" s="312" t="str">
        <f ca="1">IFERROR(OFFSET(CalculationsAndCharts!$B$32, K239,0,1,1),"")</f>
        <v/>
      </c>
      <c r="M239" s="313" t="str">
        <f ca="1">IFERROR(OFFSET(CalculationsAndCharts!$D$32, K239,0,1,1),"")</f>
        <v/>
      </c>
      <c r="N239" s="314" t="str">
        <f ca="1">IF(K239="","",IFERROR(MATCH(TRUE,OFFSET(CalculationsAndCharts!$AI$33,N238,0, $C$2-N238,1),0)+N238,""))</f>
        <v/>
      </c>
      <c r="O239" s="312" t="str">
        <f ca="1">IFERROR(OFFSET(CalculationsAndCharts!$B$32, N239,0,1,1),"")</f>
        <v/>
      </c>
      <c r="P239" s="313" t="str">
        <f ca="1">IFERROR(OFFSET(CalculationsAndCharts!$D$32, N239,0,1,1),"")</f>
        <v/>
      </c>
      <c r="Q239" s="313" t="str">
        <f t="shared" ca="1" si="12"/>
        <v/>
      </c>
      <c r="R239" s="315" t="str">
        <f t="shared" ca="1" si="13"/>
        <v/>
      </c>
    </row>
    <row r="240" spans="2:18" x14ac:dyDescent="0.25">
      <c r="B240" s="311" t="str">
        <f ca="1">IFERROR(MATCH(TRUE,OFFSET(CalculationsAndCharts!$AD$33,B239,0, $C$2-B239,1),0)+B239,"")</f>
        <v/>
      </c>
      <c r="C240" s="312" t="str">
        <f ca="1">IFERROR(OFFSET(CalculationsAndCharts!$B$32, B240,0,1,1),"")</f>
        <v/>
      </c>
      <c r="D240" s="313" t="str">
        <f ca="1">IFERROR(OFFSET(CalculationsAndCharts!$D$32, B240,0,1,1),"")</f>
        <v/>
      </c>
      <c r="E240" s="314" t="str">
        <f ca="1">IF(B240="","",IFERROR((MATCH(TRUE,OFFSET(CalculationsAndCharts!$AF$33,E239,0, $C$2-E239,1),0)+E239),""))</f>
        <v/>
      </c>
      <c r="F240" s="312" t="str">
        <f ca="1">IFERROR(OFFSET(CalculationsAndCharts!$B$32, E240,0,1,1),"")</f>
        <v/>
      </c>
      <c r="G240" s="313" t="str">
        <f ca="1">IFERROR(OFFSET(CalculationsAndCharts!$D$32, E240,0,1,1),"")</f>
        <v/>
      </c>
      <c r="H240" s="313" t="str">
        <f t="shared" ca="1" si="14"/>
        <v/>
      </c>
      <c r="I240" s="315" t="str">
        <f t="shared" ca="1" si="15"/>
        <v/>
      </c>
      <c r="K240" s="311" t="str">
        <f ca="1">IFERROR(MATCH(TRUE,OFFSET(CalculationsAndCharts!$AG$33,K239,0, $C$2-K239,1),0)+K239,"")</f>
        <v/>
      </c>
      <c r="L240" s="312" t="str">
        <f ca="1">IFERROR(OFFSET(CalculationsAndCharts!$B$32, K240,0,1,1),"")</f>
        <v/>
      </c>
      <c r="M240" s="313" t="str">
        <f ca="1">IFERROR(OFFSET(CalculationsAndCharts!$D$32, K240,0,1,1),"")</f>
        <v/>
      </c>
      <c r="N240" s="314" t="str">
        <f ca="1">IF(K240="","",IFERROR(MATCH(TRUE,OFFSET(CalculationsAndCharts!$AI$33,N239,0, $C$2-N239,1),0)+N239,""))</f>
        <v/>
      </c>
      <c r="O240" s="312" t="str">
        <f ca="1">IFERROR(OFFSET(CalculationsAndCharts!$B$32, N240,0,1,1),"")</f>
        <v/>
      </c>
      <c r="P240" s="313" t="str">
        <f ca="1">IFERROR(OFFSET(CalculationsAndCharts!$D$32, N240,0,1,1),"")</f>
        <v/>
      </c>
      <c r="Q240" s="313" t="str">
        <f t="shared" ca="1" si="12"/>
        <v/>
      </c>
      <c r="R240" s="315" t="str">
        <f t="shared" ca="1" si="13"/>
        <v/>
      </c>
    </row>
    <row r="241" spans="2:18" x14ac:dyDescent="0.25">
      <c r="B241" s="311" t="str">
        <f ca="1">IFERROR(MATCH(TRUE,OFFSET(CalculationsAndCharts!$AD$33,B240,0, $C$2-B240,1),0)+B240,"")</f>
        <v/>
      </c>
      <c r="C241" s="312" t="str">
        <f ca="1">IFERROR(OFFSET(CalculationsAndCharts!$B$32, B241,0,1,1),"")</f>
        <v/>
      </c>
      <c r="D241" s="313" t="str">
        <f ca="1">IFERROR(OFFSET(CalculationsAndCharts!$D$32, B241,0,1,1),"")</f>
        <v/>
      </c>
      <c r="E241" s="314" t="str">
        <f ca="1">IF(B241="","",IFERROR((MATCH(TRUE,OFFSET(CalculationsAndCharts!$AF$33,E240,0, $C$2-E240,1),0)+E240),""))</f>
        <v/>
      </c>
      <c r="F241" s="312" t="str">
        <f ca="1">IFERROR(OFFSET(CalculationsAndCharts!$B$32, E241,0,1,1),"")</f>
        <v/>
      </c>
      <c r="G241" s="313" t="str">
        <f ca="1">IFERROR(OFFSET(CalculationsAndCharts!$D$32, E241,0,1,1),"")</f>
        <v/>
      </c>
      <c r="H241" s="313" t="str">
        <f t="shared" ca="1" si="14"/>
        <v/>
      </c>
      <c r="I241" s="315" t="str">
        <f t="shared" ca="1" si="15"/>
        <v/>
      </c>
      <c r="K241" s="311" t="str">
        <f ca="1">IFERROR(MATCH(TRUE,OFFSET(CalculationsAndCharts!$AG$33,K240,0, $C$2-K240,1),0)+K240,"")</f>
        <v/>
      </c>
      <c r="L241" s="312" t="str">
        <f ca="1">IFERROR(OFFSET(CalculationsAndCharts!$B$32, K241,0,1,1),"")</f>
        <v/>
      </c>
      <c r="M241" s="313" t="str">
        <f ca="1">IFERROR(OFFSET(CalculationsAndCharts!$D$32, K241,0,1,1),"")</f>
        <v/>
      </c>
      <c r="N241" s="314" t="str">
        <f ca="1">IF(K241="","",IFERROR(MATCH(TRUE,OFFSET(CalculationsAndCharts!$AI$33,N240,0, $C$2-N240,1),0)+N240,""))</f>
        <v/>
      </c>
      <c r="O241" s="312" t="str">
        <f ca="1">IFERROR(OFFSET(CalculationsAndCharts!$B$32, N241,0,1,1),"")</f>
        <v/>
      </c>
      <c r="P241" s="313" t="str">
        <f ca="1">IFERROR(OFFSET(CalculationsAndCharts!$D$32, N241,0,1,1),"")</f>
        <v/>
      </c>
      <c r="Q241" s="313" t="str">
        <f t="shared" ca="1" si="12"/>
        <v/>
      </c>
      <c r="R241" s="315" t="str">
        <f t="shared" ca="1" si="13"/>
        <v/>
      </c>
    </row>
    <row r="242" spans="2:18" x14ac:dyDescent="0.25">
      <c r="B242" s="311" t="str">
        <f ca="1">IFERROR(MATCH(TRUE,OFFSET(CalculationsAndCharts!$AD$33,B241,0, $C$2-B241,1),0)+B241,"")</f>
        <v/>
      </c>
      <c r="C242" s="312" t="str">
        <f ca="1">IFERROR(OFFSET(CalculationsAndCharts!$B$32, B242,0,1,1),"")</f>
        <v/>
      </c>
      <c r="D242" s="313" t="str">
        <f ca="1">IFERROR(OFFSET(CalculationsAndCharts!$D$32, B242,0,1,1),"")</f>
        <v/>
      </c>
      <c r="E242" s="314" t="str">
        <f ca="1">IF(B242="","",IFERROR((MATCH(TRUE,OFFSET(CalculationsAndCharts!$AF$33,E241,0, $C$2-E241,1),0)+E241),""))</f>
        <v/>
      </c>
      <c r="F242" s="312" t="str">
        <f ca="1">IFERROR(OFFSET(CalculationsAndCharts!$B$32, E242,0,1,1),"")</f>
        <v/>
      </c>
      <c r="G242" s="313" t="str">
        <f ca="1">IFERROR(OFFSET(CalculationsAndCharts!$D$32, E242,0,1,1),"")</f>
        <v/>
      </c>
      <c r="H242" s="313" t="str">
        <f t="shared" ca="1" si="14"/>
        <v/>
      </c>
      <c r="I242" s="315" t="str">
        <f t="shared" ca="1" si="15"/>
        <v/>
      </c>
      <c r="K242" s="311" t="str">
        <f ca="1">IFERROR(MATCH(TRUE,OFFSET(CalculationsAndCharts!$AG$33,K241,0, $C$2-K241,1),0)+K241,"")</f>
        <v/>
      </c>
      <c r="L242" s="312" t="str">
        <f ca="1">IFERROR(OFFSET(CalculationsAndCharts!$B$32, K242,0,1,1),"")</f>
        <v/>
      </c>
      <c r="M242" s="313" t="str">
        <f ca="1">IFERROR(OFFSET(CalculationsAndCharts!$D$32, K242,0,1,1),"")</f>
        <v/>
      </c>
      <c r="N242" s="314" t="str">
        <f ca="1">IF(K242="","",IFERROR(MATCH(TRUE,OFFSET(CalculationsAndCharts!$AI$33,N241,0, $C$2-N241,1),0)+N241,""))</f>
        <v/>
      </c>
      <c r="O242" s="312" t="str">
        <f ca="1">IFERROR(OFFSET(CalculationsAndCharts!$B$32, N242,0,1,1),"")</f>
        <v/>
      </c>
      <c r="P242" s="313" t="str">
        <f ca="1">IFERROR(OFFSET(CalculationsAndCharts!$D$32, N242,0,1,1),"")</f>
        <v/>
      </c>
      <c r="Q242" s="313" t="str">
        <f t="shared" ca="1" si="12"/>
        <v/>
      </c>
      <c r="R242" s="315" t="str">
        <f t="shared" ca="1" si="13"/>
        <v/>
      </c>
    </row>
    <row r="243" spans="2:18" x14ac:dyDescent="0.25">
      <c r="B243" s="311" t="str">
        <f ca="1">IFERROR(MATCH(TRUE,OFFSET(CalculationsAndCharts!$AD$33,B242,0, $C$2-B242,1),0)+B242,"")</f>
        <v/>
      </c>
      <c r="C243" s="312" t="str">
        <f ca="1">IFERROR(OFFSET(CalculationsAndCharts!$B$32, B243,0,1,1),"")</f>
        <v/>
      </c>
      <c r="D243" s="313" t="str">
        <f ca="1">IFERROR(OFFSET(CalculationsAndCharts!$D$32, B243,0,1,1),"")</f>
        <v/>
      </c>
      <c r="E243" s="314" t="str">
        <f ca="1">IF(B243="","",IFERROR((MATCH(TRUE,OFFSET(CalculationsAndCharts!$AF$33,E242,0, $C$2-E242,1),0)+E242),""))</f>
        <v/>
      </c>
      <c r="F243" s="312" t="str">
        <f ca="1">IFERROR(OFFSET(CalculationsAndCharts!$B$32, E243,0,1,1),"")</f>
        <v/>
      </c>
      <c r="G243" s="313" t="str">
        <f ca="1">IFERROR(OFFSET(CalculationsAndCharts!$D$32, E243,0,1,1),"")</f>
        <v/>
      </c>
      <c r="H243" s="313" t="str">
        <f t="shared" ca="1" si="14"/>
        <v/>
      </c>
      <c r="I243" s="315" t="str">
        <f t="shared" ca="1" si="15"/>
        <v/>
      </c>
      <c r="K243" s="311" t="str">
        <f ca="1">IFERROR(MATCH(TRUE,OFFSET(CalculationsAndCharts!$AG$33,K242,0, $C$2-K242,1),0)+K242,"")</f>
        <v/>
      </c>
      <c r="L243" s="312" t="str">
        <f ca="1">IFERROR(OFFSET(CalculationsAndCharts!$B$32, K243,0,1,1),"")</f>
        <v/>
      </c>
      <c r="M243" s="313" t="str">
        <f ca="1">IFERROR(OFFSET(CalculationsAndCharts!$D$32, K243,0,1,1),"")</f>
        <v/>
      </c>
      <c r="N243" s="314" t="str">
        <f ca="1">IF(K243="","",IFERROR(MATCH(TRUE,OFFSET(CalculationsAndCharts!$AI$33,N242,0, $C$2-N242,1),0)+N242,""))</f>
        <v/>
      </c>
      <c r="O243" s="312" t="str">
        <f ca="1">IFERROR(OFFSET(CalculationsAndCharts!$B$32, N243,0,1,1),"")</f>
        <v/>
      </c>
      <c r="P243" s="313" t="str">
        <f ca="1">IFERROR(OFFSET(CalculationsAndCharts!$D$32, N243,0,1,1),"")</f>
        <v/>
      </c>
      <c r="Q243" s="313" t="str">
        <f t="shared" ca="1" si="12"/>
        <v/>
      </c>
      <c r="R243" s="315" t="str">
        <f t="shared" ca="1" si="13"/>
        <v/>
      </c>
    </row>
    <row r="244" spans="2:18" x14ac:dyDescent="0.25">
      <c r="B244" s="311" t="str">
        <f ca="1">IFERROR(MATCH(TRUE,OFFSET(CalculationsAndCharts!$AD$33,B243,0, $C$2-B243,1),0)+B243,"")</f>
        <v/>
      </c>
      <c r="C244" s="312" t="str">
        <f ca="1">IFERROR(OFFSET(CalculationsAndCharts!$B$32, B244,0,1,1),"")</f>
        <v/>
      </c>
      <c r="D244" s="313" t="str">
        <f ca="1">IFERROR(OFFSET(CalculationsAndCharts!$D$32, B244,0,1,1),"")</f>
        <v/>
      </c>
      <c r="E244" s="314" t="str">
        <f ca="1">IF(B244="","",IFERROR((MATCH(TRUE,OFFSET(CalculationsAndCharts!$AF$33,E243,0, $C$2-E243,1),0)+E243),""))</f>
        <v/>
      </c>
      <c r="F244" s="312" t="str">
        <f ca="1">IFERROR(OFFSET(CalculationsAndCharts!$B$32, E244,0,1,1),"")</f>
        <v/>
      </c>
      <c r="G244" s="313" t="str">
        <f ca="1">IFERROR(OFFSET(CalculationsAndCharts!$D$32, E244,0,1,1),"")</f>
        <v/>
      </c>
      <c r="H244" s="313" t="str">
        <f t="shared" ca="1" si="14"/>
        <v/>
      </c>
      <c r="I244" s="315" t="str">
        <f t="shared" ca="1" si="15"/>
        <v/>
      </c>
      <c r="K244" s="311" t="str">
        <f ca="1">IFERROR(MATCH(TRUE,OFFSET(CalculationsAndCharts!$AG$33,K243,0, $C$2-K243,1),0)+K243,"")</f>
        <v/>
      </c>
      <c r="L244" s="312" t="str">
        <f ca="1">IFERROR(OFFSET(CalculationsAndCharts!$B$32, K244,0,1,1),"")</f>
        <v/>
      </c>
      <c r="M244" s="313" t="str">
        <f ca="1">IFERROR(OFFSET(CalculationsAndCharts!$D$32, K244,0,1,1),"")</f>
        <v/>
      </c>
      <c r="N244" s="314" t="str">
        <f ca="1">IF(K244="","",IFERROR(MATCH(TRUE,OFFSET(CalculationsAndCharts!$AI$33,N243,0, $C$2-N243,1),0)+N243,""))</f>
        <v/>
      </c>
      <c r="O244" s="312" t="str">
        <f ca="1">IFERROR(OFFSET(CalculationsAndCharts!$B$32, N244,0,1,1),"")</f>
        <v/>
      </c>
      <c r="P244" s="313" t="str">
        <f ca="1">IFERROR(OFFSET(CalculationsAndCharts!$D$32, N244,0,1,1),"")</f>
        <v/>
      </c>
      <c r="Q244" s="313" t="str">
        <f t="shared" ca="1" si="12"/>
        <v/>
      </c>
      <c r="R244" s="315" t="str">
        <f t="shared" ca="1" si="13"/>
        <v/>
      </c>
    </row>
    <row r="245" spans="2:18" x14ac:dyDescent="0.25">
      <c r="B245" s="311" t="str">
        <f ca="1">IFERROR(MATCH(TRUE,OFFSET(CalculationsAndCharts!$AD$33,B244,0, $C$2-B244,1),0)+B244,"")</f>
        <v/>
      </c>
      <c r="C245" s="312" t="str">
        <f ca="1">IFERROR(OFFSET(CalculationsAndCharts!$B$32, B245,0,1,1),"")</f>
        <v/>
      </c>
      <c r="D245" s="313" t="str">
        <f ca="1">IFERROR(OFFSET(CalculationsAndCharts!$D$32, B245,0,1,1),"")</f>
        <v/>
      </c>
      <c r="E245" s="314" t="str">
        <f ca="1">IF(B245="","",IFERROR((MATCH(TRUE,OFFSET(CalculationsAndCharts!$AF$33,E244,0, $C$2-E244,1),0)+E244),""))</f>
        <v/>
      </c>
      <c r="F245" s="312" t="str">
        <f ca="1">IFERROR(OFFSET(CalculationsAndCharts!$B$32, E245,0,1,1),"")</f>
        <v/>
      </c>
      <c r="G245" s="313" t="str">
        <f ca="1">IFERROR(OFFSET(CalculationsAndCharts!$D$32, E245,0,1,1),"")</f>
        <v/>
      </c>
      <c r="H245" s="313" t="str">
        <f t="shared" ca="1" si="14"/>
        <v/>
      </c>
      <c r="I245" s="315" t="str">
        <f t="shared" ca="1" si="15"/>
        <v/>
      </c>
      <c r="K245" s="311" t="str">
        <f ca="1">IFERROR(MATCH(TRUE,OFFSET(CalculationsAndCharts!$AG$33,K244,0, $C$2-K244,1),0)+K244,"")</f>
        <v/>
      </c>
      <c r="L245" s="312" t="str">
        <f ca="1">IFERROR(OFFSET(CalculationsAndCharts!$B$32, K245,0,1,1),"")</f>
        <v/>
      </c>
      <c r="M245" s="313" t="str">
        <f ca="1">IFERROR(OFFSET(CalculationsAndCharts!$D$32, K245,0,1,1),"")</f>
        <v/>
      </c>
      <c r="N245" s="314" t="str">
        <f ca="1">IF(K245="","",IFERROR(MATCH(TRUE,OFFSET(CalculationsAndCharts!$AI$33,N244,0, $C$2-N244,1),0)+N244,""))</f>
        <v/>
      </c>
      <c r="O245" s="312" t="str">
        <f ca="1">IFERROR(OFFSET(CalculationsAndCharts!$B$32, N245,0,1,1),"")</f>
        <v/>
      </c>
      <c r="P245" s="313" t="str">
        <f ca="1">IFERROR(OFFSET(CalculationsAndCharts!$D$32, N245,0,1,1),"")</f>
        <v/>
      </c>
      <c r="Q245" s="313" t="str">
        <f t="shared" ca="1" si="12"/>
        <v/>
      </c>
      <c r="R245" s="315" t="str">
        <f t="shared" ca="1" si="13"/>
        <v/>
      </c>
    </row>
    <row r="246" spans="2:18" x14ac:dyDescent="0.25">
      <c r="B246" s="311" t="str">
        <f ca="1">IFERROR(MATCH(TRUE,OFFSET(CalculationsAndCharts!$AD$33,B245,0, $C$2-B245,1),0)+B245,"")</f>
        <v/>
      </c>
      <c r="C246" s="312" t="str">
        <f ca="1">IFERROR(OFFSET(CalculationsAndCharts!$B$32, B246,0,1,1),"")</f>
        <v/>
      </c>
      <c r="D246" s="313" t="str">
        <f ca="1">IFERROR(OFFSET(CalculationsAndCharts!$D$32, B246,0,1,1),"")</f>
        <v/>
      </c>
      <c r="E246" s="314" t="str">
        <f ca="1">IF(B246="","",IFERROR((MATCH(TRUE,OFFSET(CalculationsAndCharts!$AF$33,E245,0, $C$2-E245,1),0)+E245),""))</f>
        <v/>
      </c>
      <c r="F246" s="312" t="str">
        <f ca="1">IFERROR(OFFSET(CalculationsAndCharts!$B$32, E246,0,1,1),"")</f>
        <v/>
      </c>
      <c r="G246" s="313" t="str">
        <f ca="1">IFERROR(OFFSET(CalculationsAndCharts!$D$32, E246,0,1,1),"")</f>
        <v/>
      </c>
      <c r="H246" s="313" t="str">
        <f t="shared" ca="1" si="14"/>
        <v/>
      </c>
      <c r="I246" s="315" t="str">
        <f t="shared" ca="1" si="15"/>
        <v/>
      </c>
      <c r="K246" s="311" t="str">
        <f ca="1">IFERROR(MATCH(TRUE,OFFSET(CalculationsAndCharts!$AG$33,K245,0, $C$2-K245,1),0)+K245,"")</f>
        <v/>
      </c>
      <c r="L246" s="312" t="str">
        <f ca="1">IFERROR(OFFSET(CalculationsAndCharts!$B$32, K246,0,1,1),"")</f>
        <v/>
      </c>
      <c r="M246" s="313" t="str">
        <f ca="1">IFERROR(OFFSET(CalculationsAndCharts!$D$32, K246,0,1,1),"")</f>
        <v/>
      </c>
      <c r="N246" s="314" t="str">
        <f ca="1">IF(K246="","",IFERROR(MATCH(TRUE,OFFSET(CalculationsAndCharts!$AI$33,N245,0, $C$2-N245,1),0)+N245,""))</f>
        <v/>
      </c>
      <c r="O246" s="312" t="str">
        <f ca="1">IFERROR(OFFSET(CalculationsAndCharts!$B$32, N246,0,1,1),"")</f>
        <v/>
      </c>
      <c r="P246" s="313" t="str">
        <f ca="1">IFERROR(OFFSET(CalculationsAndCharts!$D$32, N246,0,1,1),"")</f>
        <v/>
      </c>
      <c r="Q246" s="313" t="str">
        <f t="shared" ca="1" si="12"/>
        <v/>
      </c>
      <c r="R246" s="315" t="str">
        <f t="shared" ca="1" si="13"/>
        <v/>
      </c>
    </row>
    <row r="247" spans="2:18" x14ac:dyDescent="0.25">
      <c r="B247" s="311" t="str">
        <f ca="1">IFERROR(MATCH(TRUE,OFFSET(CalculationsAndCharts!$AD$33,B246,0, $C$2-B246,1),0)+B246,"")</f>
        <v/>
      </c>
      <c r="C247" s="312" t="str">
        <f ca="1">IFERROR(OFFSET(CalculationsAndCharts!$B$32, B247,0,1,1),"")</f>
        <v/>
      </c>
      <c r="D247" s="313" t="str">
        <f ca="1">IFERROR(OFFSET(CalculationsAndCharts!$D$32, B247,0,1,1),"")</f>
        <v/>
      </c>
      <c r="E247" s="314" t="str">
        <f ca="1">IF(B247="","",IFERROR((MATCH(TRUE,OFFSET(CalculationsAndCharts!$AF$33,E246,0, $C$2-E246,1),0)+E246),""))</f>
        <v/>
      </c>
      <c r="F247" s="312" t="str">
        <f ca="1">IFERROR(OFFSET(CalculationsAndCharts!$B$32, E247,0,1,1),"")</f>
        <v/>
      </c>
      <c r="G247" s="313" t="str">
        <f ca="1">IFERROR(OFFSET(CalculationsAndCharts!$D$32, E247,0,1,1),"")</f>
        <v/>
      </c>
      <c r="H247" s="313" t="str">
        <f t="shared" ca="1" si="14"/>
        <v/>
      </c>
      <c r="I247" s="315" t="str">
        <f t="shared" ca="1" si="15"/>
        <v/>
      </c>
      <c r="K247" s="311" t="str">
        <f ca="1">IFERROR(MATCH(TRUE,OFFSET(CalculationsAndCharts!$AG$33,K246,0, $C$2-K246,1),0)+K246,"")</f>
        <v/>
      </c>
      <c r="L247" s="312" t="str">
        <f ca="1">IFERROR(OFFSET(CalculationsAndCharts!$B$32, K247,0,1,1),"")</f>
        <v/>
      </c>
      <c r="M247" s="313" t="str">
        <f ca="1">IFERROR(OFFSET(CalculationsAndCharts!$D$32, K247,0,1,1),"")</f>
        <v/>
      </c>
      <c r="N247" s="314" t="str">
        <f ca="1">IF(K247="","",IFERROR(MATCH(TRUE,OFFSET(CalculationsAndCharts!$AI$33,N246,0, $C$2-N246,1),0)+N246,""))</f>
        <v/>
      </c>
      <c r="O247" s="312" t="str">
        <f ca="1">IFERROR(OFFSET(CalculationsAndCharts!$B$32, N247,0,1,1),"")</f>
        <v/>
      </c>
      <c r="P247" s="313" t="str">
        <f ca="1">IFERROR(OFFSET(CalculationsAndCharts!$D$32, N247,0,1,1),"")</f>
        <v/>
      </c>
      <c r="Q247" s="313" t="str">
        <f t="shared" ca="1" si="12"/>
        <v/>
      </c>
      <c r="R247" s="315" t="str">
        <f t="shared" ca="1" si="13"/>
        <v/>
      </c>
    </row>
    <row r="248" spans="2:18" x14ac:dyDescent="0.25">
      <c r="B248" s="311" t="str">
        <f ca="1">IFERROR(MATCH(TRUE,OFFSET(CalculationsAndCharts!$AD$33,B247,0, $C$2-B247,1),0)+B247,"")</f>
        <v/>
      </c>
      <c r="C248" s="312" t="str">
        <f ca="1">IFERROR(OFFSET(CalculationsAndCharts!$B$32, B248,0,1,1),"")</f>
        <v/>
      </c>
      <c r="D248" s="313" t="str">
        <f ca="1">IFERROR(OFFSET(CalculationsAndCharts!$D$32, B248,0,1,1),"")</f>
        <v/>
      </c>
      <c r="E248" s="314" t="str">
        <f ca="1">IF(B248="","",IFERROR((MATCH(TRUE,OFFSET(CalculationsAndCharts!$AF$33,E247,0, $C$2-E247,1),0)+E247),""))</f>
        <v/>
      </c>
      <c r="F248" s="312" t="str">
        <f ca="1">IFERROR(OFFSET(CalculationsAndCharts!$B$32, E248,0,1,1),"")</f>
        <v/>
      </c>
      <c r="G248" s="313" t="str">
        <f ca="1">IFERROR(OFFSET(CalculationsAndCharts!$D$32, E248,0,1,1),"")</f>
        <v/>
      </c>
      <c r="H248" s="313" t="str">
        <f t="shared" ca="1" si="14"/>
        <v/>
      </c>
      <c r="I248" s="315" t="str">
        <f t="shared" ca="1" si="15"/>
        <v/>
      </c>
      <c r="K248" s="311" t="str">
        <f ca="1">IFERROR(MATCH(TRUE,OFFSET(CalculationsAndCharts!$AG$33,K247,0, $C$2-K247,1),0)+K247,"")</f>
        <v/>
      </c>
      <c r="L248" s="312" t="str">
        <f ca="1">IFERROR(OFFSET(CalculationsAndCharts!$B$32, K248,0,1,1),"")</f>
        <v/>
      </c>
      <c r="M248" s="313" t="str">
        <f ca="1">IFERROR(OFFSET(CalculationsAndCharts!$D$32, K248,0,1,1),"")</f>
        <v/>
      </c>
      <c r="N248" s="314" t="str">
        <f ca="1">IF(K248="","",IFERROR(MATCH(TRUE,OFFSET(CalculationsAndCharts!$AI$33,N247,0, $C$2-N247,1),0)+N247,""))</f>
        <v/>
      </c>
      <c r="O248" s="312" t="str">
        <f ca="1">IFERROR(OFFSET(CalculationsAndCharts!$B$32, N248,0,1,1),"")</f>
        <v/>
      </c>
      <c r="P248" s="313" t="str">
        <f ca="1">IFERROR(OFFSET(CalculationsAndCharts!$D$32, N248,0,1,1),"")</f>
        <v/>
      </c>
      <c r="Q248" s="313" t="str">
        <f t="shared" ca="1" si="12"/>
        <v/>
      </c>
      <c r="R248" s="315" t="str">
        <f t="shared" ca="1" si="13"/>
        <v/>
      </c>
    </row>
    <row r="249" spans="2:18" x14ac:dyDescent="0.25">
      <c r="B249" s="311" t="str">
        <f ca="1">IFERROR(MATCH(TRUE,OFFSET(CalculationsAndCharts!$AD$33,B248,0, $C$2-B248,1),0)+B248,"")</f>
        <v/>
      </c>
      <c r="C249" s="312" t="str">
        <f ca="1">IFERROR(OFFSET(CalculationsAndCharts!$B$32, B249,0,1,1),"")</f>
        <v/>
      </c>
      <c r="D249" s="313" t="str">
        <f ca="1">IFERROR(OFFSET(CalculationsAndCharts!$D$32, B249,0,1,1),"")</f>
        <v/>
      </c>
      <c r="E249" s="314" t="str">
        <f ca="1">IF(B249="","",IFERROR((MATCH(TRUE,OFFSET(CalculationsAndCharts!$AF$33,E248,0, $C$2-E248,1),0)+E248),""))</f>
        <v/>
      </c>
      <c r="F249" s="312" t="str">
        <f ca="1">IFERROR(OFFSET(CalculationsAndCharts!$B$32, E249,0,1,1),"")</f>
        <v/>
      </c>
      <c r="G249" s="313" t="str">
        <f ca="1">IFERROR(OFFSET(CalculationsAndCharts!$D$32, E249,0,1,1),"")</f>
        <v/>
      </c>
      <c r="H249" s="313" t="str">
        <f t="shared" ca="1" si="14"/>
        <v/>
      </c>
      <c r="I249" s="315" t="str">
        <f t="shared" ca="1" si="15"/>
        <v/>
      </c>
      <c r="K249" s="311" t="str">
        <f ca="1">IFERROR(MATCH(TRUE,OFFSET(CalculationsAndCharts!$AG$33,K248,0, $C$2-K248,1),0)+K248,"")</f>
        <v/>
      </c>
      <c r="L249" s="312" t="str">
        <f ca="1">IFERROR(OFFSET(CalculationsAndCharts!$B$32, K249,0,1,1),"")</f>
        <v/>
      </c>
      <c r="M249" s="313" t="str">
        <f ca="1">IFERROR(OFFSET(CalculationsAndCharts!$D$32, K249,0,1,1),"")</f>
        <v/>
      </c>
      <c r="N249" s="314" t="str">
        <f ca="1">IF(K249="","",IFERROR(MATCH(TRUE,OFFSET(CalculationsAndCharts!$AI$33,N248,0, $C$2-N248,1),0)+N248,""))</f>
        <v/>
      </c>
      <c r="O249" s="312" t="str">
        <f ca="1">IFERROR(OFFSET(CalculationsAndCharts!$B$32, N249,0,1,1),"")</f>
        <v/>
      </c>
      <c r="P249" s="313" t="str">
        <f ca="1">IFERROR(OFFSET(CalculationsAndCharts!$D$32, N249,0,1,1),"")</f>
        <v/>
      </c>
      <c r="Q249" s="313" t="str">
        <f t="shared" ca="1" si="12"/>
        <v/>
      </c>
      <c r="R249" s="315" t="str">
        <f t="shared" ca="1" si="13"/>
        <v/>
      </c>
    </row>
    <row r="250" spans="2:18" x14ac:dyDescent="0.25">
      <c r="B250" s="311" t="str">
        <f ca="1">IFERROR(MATCH(TRUE,OFFSET(CalculationsAndCharts!$AD$33,B249,0, $C$2-B249,1),0)+B249,"")</f>
        <v/>
      </c>
      <c r="C250" s="312" t="str">
        <f ca="1">IFERROR(OFFSET(CalculationsAndCharts!$B$32, B250,0,1,1),"")</f>
        <v/>
      </c>
      <c r="D250" s="313" t="str">
        <f ca="1">IFERROR(OFFSET(CalculationsAndCharts!$D$32, B250,0,1,1),"")</f>
        <v/>
      </c>
      <c r="E250" s="314" t="str">
        <f ca="1">IF(B250="","",IFERROR((MATCH(TRUE,OFFSET(CalculationsAndCharts!$AF$33,E249,0, $C$2-E249,1),0)+E249),""))</f>
        <v/>
      </c>
      <c r="F250" s="312" t="str">
        <f ca="1">IFERROR(OFFSET(CalculationsAndCharts!$B$32, E250,0,1,1),"")</f>
        <v/>
      </c>
      <c r="G250" s="313" t="str">
        <f ca="1">IFERROR(OFFSET(CalculationsAndCharts!$D$32, E250,0,1,1),"")</f>
        <v/>
      </c>
      <c r="H250" s="313" t="str">
        <f t="shared" ca="1" si="14"/>
        <v/>
      </c>
      <c r="I250" s="315" t="str">
        <f t="shared" ca="1" si="15"/>
        <v/>
      </c>
      <c r="K250" s="311" t="str">
        <f ca="1">IFERROR(MATCH(TRUE,OFFSET(CalculationsAndCharts!$AG$33,K249,0, $C$2-K249,1),0)+K249,"")</f>
        <v/>
      </c>
      <c r="L250" s="312" t="str">
        <f ca="1">IFERROR(OFFSET(CalculationsAndCharts!$B$32, K250,0,1,1),"")</f>
        <v/>
      </c>
      <c r="M250" s="313" t="str">
        <f ca="1">IFERROR(OFFSET(CalculationsAndCharts!$D$32, K250,0,1,1),"")</f>
        <v/>
      </c>
      <c r="N250" s="314" t="str">
        <f ca="1">IF(K250="","",IFERROR(MATCH(TRUE,OFFSET(CalculationsAndCharts!$AI$33,N249,0, $C$2-N249,1),0)+N249,""))</f>
        <v/>
      </c>
      <c r="O250" s="312" t="str">
        <f ca="1">IFERROR(OFFSET(CalculationsAndCharts!$B$32, N250,0,1,1),"")</f>
        <v/>
      </c>
      <c r="P250" s="313" t="str">
        <f ca="1">IFERROR(OFFSET(CalculationsAndCharts!$D$32, N250,0,1,1),"")</f>
        <v/>
      </c>
      <c r="Q250" s="313" t="str">
        <f t="shared" ca="1" si="12"/>
        <v/>
      </c>
      <c r="R250" s="315" t="str">
        <f t="shared" ca="1" si="13"/>
        <v/>
      </c>
    </row>
    <row r="251" spans="2:18" x14ac:dyDescent="0.25">
      <c r="B251" s="311" t="str">
        <f ca="1">IFERROR(MATCH(TRUE,OFFSET(CalculationsAndCharts!$AD$33,B250,0, $C$2-B250,1),0)+B250,"")</f>
        <v/>
      </c>
      <c r="C251" s="312" t="str">
        <f ca="1">IFERROR(OFFSET(CalculationsAndCharts!$B$32, B251,0,1,1),"")</f>
        <v/>
      </c>
      <c r="D251" s="313" t="str">
        <f ca="1">IFERROR(OFFSET(CalculationsAndCharts!$D$32, B251,0,1,1),"")</f>
        <v/>
      </c>
      <c r="E251" s="314" t="str">
        <f ca="1">IF(B251="","",IFERROR((MATCH(TRUE,OFFSET(CalculationsAndCharts!$AF$33,E250,0, $C$2-E250,1),0)+E250),""))</f>
        <v/>
      </c>
      <c r="F251" s="312" t="str">
        <f ca="1">IFERROR(OFFSET(CalculationsAndCharts!$B$32, E251,0,1,1),"")</f>
        <v/>
      </c>
      <c r="G251" s="313" t="str">
        <f ca="1">IFERROR(OFFSET(CalculationsAndCharts!$D$32, E251,0,1,1),"")</f>
        <v/>
      </c>
      <c r="H251" s="313" t="str">
        <f t="shared" ca="1" si="14"/>
        <v/>
      </c>
      <c r="I251" s="315" t="str">
        <f t="shared" ca="1" si="15"/>
        <v/>
      </c>
      <c r="K251" s="311" t="str">
        <f ca="1">IFERROR(MATCH(TRUE,OFFSET(CalculationsAndCharts!$AG$33,K250,0, $C$2-K250,1),0)+K250,"")</f>
        <v/>
      </c>
      <c r="L251" s="312" t="str">
        <f ca="1">IFERROR(OFFSET(CalculationsAndCharts!$B$32, K251,0,1,1),"")</f>
        <v/>
      </c>
      <c r="M251" s="313" t="str">
        <f ca="1">IFERROR(OFFSET(CalculationsAndCharts!$D$32, K251,0,1,1),"")</f>
        <v/>
      </c>
      <c r="N251" s="314" t="str">
        <f ca="1">IF(K251="","",IFERROR(MATCH(TRUE,OFFSET(CalculationsAndCharts!$AI$33,N250,0, $C$2-N250,1),0)+N250,""))</f>
        <v/>
      </c>
      <c r="O251" s="312" t="str">
        <f ca="1">IFERROR(OFFSET(CalculationsAndCharts!$B$32, N251,0,1,1),"")</f>
        <v/>
      </c>
      <c r="P251" s="313" t="str">
        <f ca="1">IFERROR(OFFSET(CalculationsAndCharts!$D$32, N251,0,1,1),"")</f>
        <v/>
      </c>
      <c r="Q251" s="313" t="str">
        <f t="shared" ca="1" si="12"/>
        <v/>
      </c>
      <c r="R251" s="315" t="str">
        <f t="shared" ca="1" si="13"/>
        <v/>
      </c>
    </row>
    <row r="252" spans="2:18" x14ac:dyDescent="0.25">
      <c r="B252" s="311" t="str">
        <f ca="1">IFERROR(MATCH(TRUE,OFFSET(CalculationsAndCharts!$AD$33,B251,0, $C$2-B251,1),0)+B251,"")</f>
        <v/>
      </c>
      <c r="C252" s="312" t="str">
        <f ca="1">IFERROR(OFFSET(CalculationsAndCharts!$B$32, B252,0,1,1),"")</f>
        <v/>
      </c>
      <c r="D252" s="313" t="str">
        <f ca="1">IFERROR(OFFSET(CalculationsAndCharts!$D$32, B252,0,1,1),"")</f>
        <v/>
      </c>
      <c r="E252" s="314" t="str">
        <f ca="1">IF(B252="","",IFERROR((MATCH(TRUE,OFFSET(CalculationsAndCharts!$AF$33,E251,0, $C$2-E251,1),0)+E251),""))</f>
        <v/>
      </c>
      <c r="F252" s="312" t="str">
        <f ca="1">IFERROR(OFFSET(CalculationsAndCharts!$B$32, E252,0,1,1),"")</f>
        <v/>
      </c>
      <c r="G252" s="313" t="str">
        <f ca="1">IFERROR(OFFSET(CalculationsAndCharts!$D$32, E252,0,1,1),"")</f>
        <v/>
      </c>
      <c r="H252" s="313" t="str">
        <f t="shared" ca="1" si="14"/>
        <v/>
      </c>
      <c r="I252" s="315" t="str">
        <f t="shared" ca="1" si="15"/>
        <v/>
      </c>
      <c r="K252" s="311" t="str">
        <f ca="1">IFERROR(MATCH(TRUE,OFFSET(CalculationsAndCharts!$AG$33,K251,0, $C$2-K251,1),0)+K251,"")</f>
        <v/>
      </c>
      <c r="L252" s="312" t="str">
        <f ca="1">IFERROR(OFFSET(CalculationsAndCharts!$B$32, K252,0,1,1),"")</f>
        <v/>
      </c>
      <c r="M252" s="313" t="str">
        <f ca="1">IFERROR(OFFSET(CalculationsAndCharts!$D$32, K252,0,1,1),"")</f>
        <v/>
      </c>
      <c r="N252" s="314" t="str">
        <f ca="1">IF(K252="","",IFERROR(MATCH(TRUE,OFFSET(CalculationsAndCharts!$AI$33,N251,0, $C$2-N251,1),0)+N251,""))</f>
        <v/>
      </c>
      <c r="O252" s="312" t="str">
        <f ca="1">IFERROR(OFFSET(CalculationsAndCharts!$B$32, N252,0,1,1),"")</f>
        <v/>
      </c>
      <c r="P252" s="313" t="str">
        <f ca="1">IFERROR(OFFSET(CalculationsAndCharts!$D$32, N252,0,1,1),"")</f>
        <v/>
      </c>
      <c r="Q252" s="313" t="str">
        <f t="shared" ca="1" si="12"/>
        <v/>
      </c>
      <c r="R252" s="315" t="str">
        <f t="shared" ca="1" si="13"/>
        <v/>
      </c>
    </row>
    <row r="253" spans="2:18" x14ac:dyDescent="0.25">
      <c r="B253" s="311" t="str">
        <f ca="1">IFERROR(MATCH(TRUE,OFFSET(CalculationsAndCharts!$AD$33,B252,0, $C$2-B252,1),0)+B252,"")</f>
        <v/>
      </c>
      <c r="C253" s="312" t="str">
        <f ca="1">IFERROR(OFFSET(CalculationsAndCharts!$B$32, B253,0,1,1),"")</f>
        <v/>
      </c>
      <c r="D253" s="313" t="str">
        <f ca="1">IFERROR(OFFSET(CalculationsAndCharts!$D$32, B253,0,1,1),"")</f>
        <v/>
      </c>
      <c r="E253" s="314" t="str">
        <f ca="1">IF(B253="","",IFERROR((MATCH(TRUE,OFFSET(CalculationsAndCharts!$AF$33,E252,0, $C$2-E252,1),0)+E252),""))</f>
        <v/>
      </c>
      <c r="F253" s="312" t="str">
        <f ca="1">IFERROR(OFFSET(CalculationsAndCharts!$B$32, E253,0,1,1),"")</f>
        <v/>
      </c>
      <c r="G253" s="313" t="str">
        <f ca="1">IFERROR(OFFSET(CalculationsAndCharts!$D$32, E253,0,1,1),"")</f>
        <v/>
      </c>
      <c r="H253" s="313" t="str">
        <f t="shared" ca="1" si="14"/>
        <v/>
      </c>
      <c r="I253" s="315" t="str">
        <f t="shared" ca="1" si="15"/>
        <v/>
      </c>
      <c r="K253" s="311" t="str">
        <f ca="1">IFERROR(MATCH(TRUE,OFFSET(CalculationsAndCharts!$AG$33,K252,0, $C$2-K252,1),0)+K252,"")</f>
        <v/>
      </c>
      <c r="L253" s="312" t="str">
        <f ca="1">IFERROR(OFFSET(CalculationsAndCharts!$B$32, K253,0,1,1),"")</f>
        <v/>
      </c>
      <c r="M253" s="313" t="str">
        <f ca="1">IFERROR(OFFSET(CalculationsAndCharts!$D$32, K253,0,1,1),"")</f>
        <v/>
      </c>
      <c r="N253" s="314" t="str">
        <f ca="1">IF(K253="","",IFERROR(MATCH(TRUE,OFFSET(CalculationsAndCharts!$AI$33,N252,0, $C$2-N252,1),0)+N252,""))</f>
        <v/>
      </c>
      <c r="O253" s="312" t="str">
        <f ca="1">IFERROR(OFFSET(CalculationsAndCharts!$B$32, N253,0,1,1),"")</f>
        <v/>
      </c>
      <c r="P253" s="313" t="str">
        <f ca="1">IFERROR(OFFSET(CalculationsAndCharts!$D$32, N253,0,1,1),"")</f>
        <v/>
      </c>
      <c r="Q253" s="313" t="str">
        <f t="shared" ca="1" si="12"/>
        <v/>
      </c>
      <c r="R253" s="315" t="str">
        <f t="shared" ca="1" si="13"/>
        <v/>
      </c>
    </row>
    <row r="254" spans="2:18" x14ac:dyDescent="0.25">
      <c r="B254" s="311" t="str">
        <f ca="1">IFERROR(MATCH(TRUE,OFFSET(CalculationsAndCharts!$AD$33,B253,0, $C$2-B253,1),0)+B253,"")</f>
        <v/>
      </c>
      <c r="C254" s="312" t="str">
        <f ca="1">IFERROR(OFFSET(CalculationsAndCharts!$B$32, B254,0,1,1),"")</f>
        <v/>
      </c>
      <c r="D254" s="313" t="str">
        <f ca="1">IFERROR(OFFSET(CalculationsAndCharts!$D$32, B254,0,1,1),"")</f>
        <v/>
      </c>
      <c r="E254" s="314" t="str">
        <f ca="1">IF(B254="","",IFERROR((MATCH(TRUE,OFFSET(CalculationsAndCharts!$AF$33,E253,0, $C$2-E253,1),0)+E253),""))</f>
        <v/>
      </c>
      <c r="F254" s="312" t="str">
        <f ca="1">IFERROR(OFFSET(CalculationsAndCharts!$B$32, E254,0,1,1),"")</f>
        <v/>
      </c>
      <c r="G254" s="313" t="str">
        <f ca="1">IFERROR(OFFSET(CalculationsAndCharts!$D$32, E254,0,1,1),"")</f>
        <v/>
      </c>
      <c r="H254" s="313" t="str">
        <f t="shared" ca="1" si="14"/>
        <v/>
      </c>
      <c r="I254" s="315" t="str">
        <f t="shared" ca="1" si="15"/>
        <v/>
      </c>
      <c r="K254" s="311" t="str">
        <f ca="1">IFERROR(MATCH(TRUE,OFFSET(CalculationsAndCharts!$AG$33,K253,0, $C$2-K253,1),0)+K253,"")</f>
        <v/>
      </c>
      <c r="L254" s="312" t="str">
        <f ca="1">IFERROR(OFFSET(CalculationsAndCharts!$B$32, K254,0,1,1),"")</f>
        <v/>
      </c>
      <c r="M254" s="313" t="str">
        <f ca="1">IFERROR(OFFSET(CalculationsAndCharts!$D$32, K254,0,1,1),"")</f>
        <v/>
      </c>
      <c r="N254" s="314" t="str">
        <f ca="1">IF(K254="","",IFERROR(MATCH(TRUE,OFFSET(CalculationsAndCharts!$AI$33,N253,0, $C$2-N253,1),0)+N253,""))</f>
        <v/>
      </c>
      <c r="O254" s="312" t="str">
        <f ca="1">IFERROR(OFFSET(CalculationsAndCharts!$B$32, N254,0,1,1),"")</f>
        <v/>
      </c>
      <c r="P254" s="313" t="str">
        <f ca="1">IFERROR(OFFSET(CalculationsAndCharts!$D$32, N254,0,1,1),"")</f>
        <v/>
      </c>
      <c r="Q254" s="313" t="str">
        <f t="shared" ca="1" si="12"/>
        <v/>
      </c>
      <c r="R254" s="315" t="str">
        <f t="shared" ca="1" si="13"/>
        <v/>
      </c>
    </row>
    <row r="255" spans="2:18" x14ac:dyDescent="0.25">
      <c r="B255" s="311" t="str">
        <f ca="1">IFERROR(MATCH(TRUE,OFFSET(CalculationsAndCharts!$AD$33,B254,0, $C$2-B254,1),0)+B254,"")</f>
        <v/>
      </c>
      <c r="C255" s="312" t="str">
        <f ca="1">IFERROR(OFFSET(CalculationsAndCharts!$B$32, B255,0,1,1),"")</f>
        <v/>
      </c>
      <c r="D255" s="313" t="str">
        <f ca="1">IFERROR(OFFSET(CalculationsAndCharts!$D$32, B255,0,1,1),"")</f>
        <v/>
      </c>
      <c r="E255" s="314" t="str">
        <f ca="1">IF(B255="","",IFERROR((MATCH(TRUE,OFFSET(CalculationsAndCharts!$AF$33,E254,0, $C$2-E254,1),0)+E254),""))</f>
        <v/>
      </c>
      <c r="F255" s="312" t="str">
        <f ca="1">IFERROR(OFFSET(CalculationsAndCharts!$B$32, E255,0,1,1),"")</f>
        <v/>
      </c>
      <c r="G255" s="313" t="str">
        <f ca="1">IFERROR(OFFSET(CalculationsAndCharts!$D$32, E255,0,1,1),"")</f>
        <v/>
      </c>
      <c r="H255" s="313" t="str">
        <f t="shared" ca="1" si="14"/>
        <v/>
      </c>
      <c r="I255" s="315" t="str">
        <f t="shared" ca="1" si="15"/>
        <v/>
      </c>
      <c r="K255" s="311" t="str">
        <f ca="1">IFERROR(MATCH(TRUE,OFFSET(CalculationsAndCharts!$AG$33,K254,0, $C$2-K254,1),0)+K254,"")</f>
        <v/>
      </c>
      <c r="L255" s="312" t="str">
        <f ca="1">IFERROR(OFFSET(CalculationsAndCharts!$B$32, K255,0,1,1),"")</f>
        <v/>
      </c>
      <c r="M255" s="313" t="str">
        <f ca="1">IFERROR(OFFSET(CalculationsAndCharts!$D$32, K255,0,1,1),"")</f>
        <v/>
      </c>
      <c r="N255" s="314" t="str">
        <f ca="1">IF(K255="","",IFERROR(MATCH(TRUE,OFFSET(CalculationsAndCharts!$AI$33,N254,0, $C$2-N254,1),0)+N254,""))</f>
        <v/>
      </c>
      <c r="O255" s="312" t="str">
        <f ca="1">IFERROR(OFFSET(CalculationsAndCharts!$B$32, N255,0,1,1),"")</f>
        <v/>
      </c>
      <c r="P255" s="313" t="str">
        <f ca="1">IFERROR(OFFSET(CalculationsAndCharts!$D$32, N255,0,1,1),"")</f>
        <v/>
      </c>
      <c r="Q255" s="313" t="str">
        <f t="shared" ca="1" si="12"/>
        <v/>
      </c>
      <c r="R255" s="315" t="str">
        <f t="shared" ca="1" si="13"/>
        <v/>
      </c>
    </row>
    <row r="256" spans="2:18" x14ac:dyDescent="0.25">
      <c r="B256" s="311" t="str">
        <f ca="1">IFERROR(MATCH(TRUE,OFFSET(CalculationsAndCharts!$AD$33,B255,0, $C$2-B255,1),0)+B255,"")</f>
        <v/>
      </c>
      <c r="C256" s="312" t="str">
        <f ca="1">IFERROR(OFFSET(CalculationsAndCharts!$B$32, B256,0,1,1),"")</f>
        <v/>
      </c>
      <c r="D256" s="313" t="str">
        <f ca="1">IFERROR(OFFSET(CalculationsAndCharts!$D$32, B256,0,1,1),"")</f>
        <v/>
      </c>
      <c r="E256" s="314" t="str">
        <f ca="1">IF(B256="","",IFERROR((MATCH(TRUE,OFFSET(CalculationsAndCharts!$AF$33,E255,0, $C$2-E255,1),0)+E255),""))</f>
        <v/>
      </c>
      <c r="F256" s="312" t="str">
        <f ca="1">IFERROR(OFFSET(CalculationsAndCharts!$B$32, E256,0,1,1),"")</f>
        <v/>
      </c>
      <c r="G256" s="313" t="str">
        <f ca="1">IFERROR(OFFSET(CalculationsAndCharts!$D$32, E256,0,1,1),"")</f>
        <v/>
      </c>
      <c r="H256" s="313" t="str">
        <f t="shared" ca="1" si="14"/>
        <v/>
      </c>
      <c r="I256" s="315" t="str">
        <f t="shared" ca="1" si="15"/>
        <v/>
      </c>
      <c r="K256" s="311" t="str">
        <f ca="1">IFERROR(MATCH(TRUE,OFFSET(CalculationsAndCharts!$AG$33,K255,0, $C$2-K255,1),0)+K255,"")</f>
        <v/>
      </c>
      <c r="L256" s="312" t="str">
        <f ca="1">IFERROR(OFFSET(CalculationsAndCharts!$B$32, K256,0,1,1),"")</f>
        <v/>
      </c>
      <c r="M256" s="313" t="str">
        <f ca="1">IFERROR(OFFSET(CalculationsAndCharts!$D$32, K256,0,1,1),"")</f>
        <v/>
      </c>
      <c r="N256" s="314" t="str">
        <f ca="1">IF(K256="","",IFERROR(MATCH(TRUE,OFFSET(CalculationsAndCharts!$AI$33,N255,0, $C$2-N255,1),0)+N255,""))</f>
        <v/>
      </c>
      <c r="O256" s="312" t="str">
        <f ca="1">IFERROR(OFFSET(CalculationsAndCharts!$B$32, N256,0,1,1),"")</f>
        <v/>
      </c>
      <c r="P256" s="313" t="str">
        <f ca="1">IFERROR(OFFSET(CalculationsAndCharts!$D$32, N256,0,1,1),"")</f>
        <v/>
      </c>
      <c r="Q256" s="313" t="str">
        <f t="shared" ca="1" si="12"/>
        <v/>
      </c>
      <c r="R256" s="315" t="str">
        <f t="shared" ca="1" si="13"/>
        <v/>
      </c>
    </row>
    <row r="257" spans="2:18" x14ac:dyDescent="0.25">
      <c r="B257" s="311" t="str">
        <f ca="1">IFERROR(MATCH(TRUE,OFFSET(CalculationsAndCharts!$AD$33,B256,0, $C$2-B256,1),0)+B256,"")</f>
        <v/>
      </c>
      <c r="C257" s="312" t="str">
        <f ca="1">IFERROR(OFFSET(CalculationsAndCharts!$B$32, B257,0,1,1),"")</f>
        <v/>
      </c>
      <c r="D257" s="313" t="str">
        <f ca="1">IFERROR(OFFSET(CalculationsAndCharts!$D$32, B257,0,1,1),"")</f>
        <v/>
      </c>
      <c r="E257" s="314" t="str">
        <f ca="1">IF(B257="","",IFERROR((MATCH(TRUE,OFFSET(CalculationsAndCharts!$AF$33,E256,0, $C$2-E256,1),0)+E256),""))</f>
        <v/>
      </c>
      <c r="F257" s="312" t="str">
        <f ca="1">IFERROR(OFFSET(CalculationsAndCharts!$B$32, E257,0,1,1),"")</f>
        <v/>
      </c>
      <c r="G257" s="313" t="str">
        <f ca="1">IFERROR(OFFSET(CalculationsAndCharts!$D$32, E257,0,1,1),"")</f>
        <v/>
      </c>
      <c r="H257" s="313" t="str">
        <f t="shared" ca="1" si="14"/>
        <v/>
      </c>
      <c r="I257" s="315" t="str">
        <f t="shared" ca="1" si="15"/>
        <v/>
      </c>
      <c r="K257" s="311" t="str">
        <f ca="1">IFERROR(MATCH(TRUE,OFFSET(CalculationsAndCharts!$AG$33,K256,0, $C$2-K256,1),0)+K256,"")</f>
        <v/>
      </c>
      <c r="L257" s="312" t="str">
        <f ca="1">IFERROR(OFFSET(CalculationsAndCharts!$B$32, K257,0,1,1),"")</f>
        <v/>
      </c>
      <c r="M257" s="313" t="str">
        <f ca="1">IFERROR(OFFSET(CalculationsAndCharts!$D$32, K257,0,1,1),"")</f>
        <v/>
      </c>
      <c r="N257" s="314" t="str">
        <f ca="1">IF(K257="","",IFERROR(MATCH(TRUE,OFFSET(CalculationsAndCharts!$AI$33,N256,0, $C$2-N256,1),0)+N256,""))</f>
        <v/>
      </c>
      <c r="O257" s="312" t="str">
        <f ca="1">IFERROR(OFFSET(CalculationsAndCharts!$B$32, N257,0,1,1),"")</f>
        <v/>
      </c>
      <c r="P257" s="313" t="str">
        <f ca="1">IFERROR(OFFSET(CalculationsAndCharts!$D$32, N257,0,1,1),"")</f>
        <v/>
      </c>
      <c r="Q257" s="313" t="str">
        <f t="shared" ca="1" si="12"/>
        <v/>
      </c>
      <c r="R257" s="315" t="str">
        <f t="shared" ca="1" si="13"/>
        <v/>
      </c>
    </row>
    <row r="258" spans="2:18" x14ac:dyDescent="0.25">
      <c r="B258" s="311" t="str">
        <f ca="1">IFERROR(MATCH(TRUE,OFFSET(CalculationsAndCharts!$AD$33,B257,0, $C$2-B257,1),0)+B257,"")</f>
        <v/>
      </c>
      <c r="C258" s="312" t="str">
        <f ca="1">IFERROR(OFFSET(CalculationsAndCharts!$B$32, B258,0,1,1),"")</f>
        <v/>
      </c>
      <c r="D258" s="313" t="str">
        <f ca="1">IFERROR(OFFSET(CalculationsAndCharts!$D$32, B258,0,1,1),"")</f>
        <v/>
      </c>
      <c r="E258" s="314" t="str">
        <f ca="1">IF(B258="","",IFERROR((MATCH(TRUE,OFFSET(CalculationsAndCharts!$AF$33,E257,0, $C$2-E257,1),0)+E257),""))</f>
        <v/>
      </c>
      <c r="F258" s="312" t="str">
        <f ca="1">IFERROR(OFFSET(CalculationsAndCharts!$B$32, E258,0,1,1),"")</f>
        <v/>
      </c>
      <c r="G258" s="313" t="str">
        <f ca="1">IFERROR(OFFSET(CalculationsAndCharts!$D$32, E258,0,1,1),"")</f>
        <v/>
      </c>
      <c r="H258" s="313" t="str">
        <f t="shared" ca="1" si="14"/>
        <v/>
      </c>
      <c r="I258" s="315" t="str">
        <f t="shared" ca="1" si="15"/>
        <v/>
      </c>
      <c r="K258" s="311" t="str">
        <f ca="1">IFERROR(MATCH(TRUE,OFFSET(CalculationsAndCharts!$AG$33,K257,0, $C$2-K257,1),0)+K257,"")</f>
        <v/>
      </c>
      <c r="L258" s="312" t="str">
        <f ca="1">IFERROR(OFFSET(CalculationsAndCharts!$B$32, K258,0,1,1),"")</f>
        <v/>
      </c>
      <c r="M258" s="313" t="str">
        <f ca="1">IFERROR(OFFSET(CalculationsAndCharts!$D$32, K258,0,1,1),"")</f>
        <v/>
      </c>
      <c r="N258" s="314" t="str">
        <f ca="1">IF(K258="","",IFERROR(MATCH(TRUE,OFFSET(CalculationsAndCharts!$AI$33,N257,0, $C$2-N257,1),0)+N257,""))</f>
        <v/>
      </c>
      <c r="O258" s="312" t="str">
        <f ca="1">IFERROR(OFFSET(CalculationsAndCharts!$B$32, N258,0,1,1),"")</f>
        <v/>
      </c>
      <c r="P258" s="313" t="str">
        <f ca="1">IFERROR(OFFSET(CalculationsAndCharts!$D$32, N258,0,1,1),"")</f>
        <v/>
      </c>
      <c r="Q258" s="313" t="str">
        <f t="shared" ca="1" si="12"/>
        <v/>
      </c>
      <c r="R258" s="315" t="str">
        <f t="shared" ca="1" si="13"/>
        <v/>
      </c>
    </row>
    <row r="259" spans="2:18" x14ac:dyDescent="0.25">
      <c r="B259" s="311" t="str">
        <f ca="1">IFERROR(MATCH(TRUE,OFFSET(CalculationsAndCharts!$AD$33,B258,0, $C$2-B258,1),0)+B258,"")</f>
        <v/>
      </c>
      <c r="C259" s="312" t="str">
        <f ca="1">IFERROR(OFFSET(CalculationsAndCharts!$B$32, B259,0,1,1),"")</f>
        <v/>
      </c>
      <c r="D259" s="313" t="str">
        <f ca="1">IFERROR(OFFSET(CalculationsAndCharts!$D$32, B259,0,1,1),"")</f>
        <v/>
      </c>
      <c r="E259" s="314" t="str">
        <f ca="1">IF(B259="","",IFERROR((MATCH(TRUE,OFFSET(CalculationsAndCharts!$AF$33,E258,0, $C$2-E258,1),0)+E258),""))</f>
        <v/>
      </c>
      <c r="F259" s="312" t="str">
        <f ca="1">IFERROR(OFFSET(CalculationsAndCharts!$B$32, E259,0,1,1),"")</f>
        <v/>
      </c>
      <c r="G259" s="313" t="str">
        <f ca="1">IFERROR(OFFSET(CalculationsAndCharts!$D$32, E259,0,1,1),"")</f>
        <v/>
      </c>
      <c r="H259" s="313" t="str">
        <f t="shared" ca="1" si="14"/>
        <v/>
      </c>
      <c r="I259" s="315" t="str">
        <f t="shared" ca="1" si="15"/>
        <v/>
      </c>
      <c r="K259" s="311" t="str">
        <f ca="1">IFERROR(MATCH(TRUE,OFFSET(CalculationsAndCharts!$AG$33,K258,0, $C$2-K258,1),0)+K258,"")</f>
        <v/>
      </c>
      <c r="L259" s="312" t="str">
        <f ca="1">IFERROR(OFFSET(CalculationsAndCharts!$B$32, K259,0,1,1),"")</f>
        <v/>
      </c>
      <c r="M259" s="313" t="str">
        <f ca="1">IFERROR(OFFSET(CalculationsAndCharts!$D$32, K259,0,1,1),"")</f>
        <v/>
      </c>
      <c r="N259" s="314" t="str">
        <f ca="1">IF(K259="","",IFERROR(MATCH(TRUE,OFFSET(CalculationsAndCharts!$AI$33,N258,0, $C$2-N258,1),0)+N258,""))</f>
        <v/>
      </c>
      <c r="O259" s="312" t="str">
        <f ca="1">IFERROR(OFFSET(CalculationsAndCharts!$B$32, N259,0,1,1),"")</f>
        <v/>
      </c>
      <c r="P259" s="313" t="str">
        <f ca="1">IFERROR(OFFSET(CalculationsAndCharts!$D$32, N259,0,1,1),"")</f>
        <v/>
      </c>
      <c r="Q259" s="313" t="str">
        <f t="shared" ca="1" si="12"/>
        <v/>
      </c>
      <c r="R259" s="315" t="str">
        <f t="shared" ca="1" si="13"/>
        <v/>
      </c>
    </row>
    <row r="260" spans="2:18" x14ac:dyDescent="0.25">
      <c r="B260" s="311" t="str">
        <f ca="1">IFERROR(MATCH(TRUE,OFFSET(CalculationsAndCharts!$AD$33,B259,0, $C$2-B259,1),0)+B259,"")</f>
        <v/>
      </c>
      <c r="C260" s="312" t="str">
        <f ca="1">IFERROR(OFFSET(CalculationsAndCharts!$B$32, B260,0,1,1),"")</f>
        <v/>
      </c>
      <c r="D260" s="313" t="str">
        <f ca="1">IFERROR(OFFSET(CalculationsAndCharts!$D$32, B260,0,1,1),"")</f>
        <v/>
      </c>
      <c r="E260" s="314" t="str">
        <f ca="1">IF(B260="","",IFERROR((MATCH(TRUE,OFFSET(CalculationsAndCharts!$AF$33,E259,0, $C$2-E259,1),0)+E259),""))</f>
        <v/>
      </c>
      <c r="F260" s="312" t="str">
        <f ca="1">IFERROR(OFFSET(CalculationsAndCharts!$B$32, E260,0,1,1),"")</f>
        <v/>
      </c>
      <c r="G260" s="313" t="str">
        <f ca="1">IFERROR(OFFSET(CalculationsAndCharts!$D$32, E260,0,1,1),"")</f>
        <v/>
      </c>
      <c r="H260" s="313" t="str">
        <f t="shared" ca="1" si="14"/>
        <v/>
      </c>
      <c r="I260" s="315" t="str">
        <f t="shared" ca="1" si="15"/>
        <v/>
      </c>
      <c r="K260" s="311" t="str">
        <f ca="1">IFERROR(MATCH(TRUE,OFFSET(CalculationsAndCharts!$AG$33,K259,0, $C$2-K259,1),0)+K259,"")</f>
        <v/>
      </c>
      <c r="L260" s="312" t="str">
        <f ca="1">IFERROR(OFFSET(CalculationsAndCharts!$B$32, K260,0,1,1),"")</f>
        <v/>
      </c>
      <c r="M260" s="313" t="str">
        <f ca="1">IFERROR(OFFSET(CalculationsAndCharts!$D$32, K260,0,1,1),"")</f>
        <v/>
      </c>
      <c r="N260" s="314" t="str">
        <f ca="1">IF(K260="","",IFERROR(MATCH(TRUE,OFFSET(CalculationsAndCharts!$AI$33,N259,0, $C$2-N259,1),0)+N259,""))</f>
        <v/>
      </c>
      <c r="O260" s="312" t="str">
        <f ca="1">IFERROR(OFFSET(CalculationsAndCharts!$B$32, N260,0,1,1),"")</f>
        <v/>
      </c>
      <c r="P260" s="313" t="str">
        <f ca="1">IFERROR(OFFSET(CalculationsAndCharts!$D$32, N260,0,1,1),"")</f>
        <v/>
      </c>
      <c r="Q260" s="313" t="str">
        <f t="shared" ca="1" si="12"/>
        <v/>
      </c>
      <c r="R260" s="315" t="str">
        <f t="shared" ca="1" si="13"/>
        <v/>
      </c>
    </row>
    <row r="261" spans="2:18" x14ac:dyDescent="0.25">
      <c r="B261" s="311" t="str">
        <f ca="1">IFERROR(MATCH(TRUE,OFFSET(CalculationsAndCharts!$AD$33,B260,0, $C$2-B260,1),0)+B260,"")</f>
        <v/>
      </c>
      <c r="C261" s="312" t="str">
        <f ca="1">IFERROR(OFFSET(CalculationsAndCharts!$B$32, B261,0,1,1),"")</f>
        <v/>
      </c>
      <c r="D261" s="313" t="str">
        <f ca="1">IFERROR(OFFSET(CalculationsAndCharts!$D$32, B261,0,1,1),"")</f>
        <v/>
      </c>
      <c r="E261" s="314" t="str">
        <f ca="1">IF(B261="","",IFERROR((MATCH(TRUE,OFFSET(CalculationsAndCharts!$AF$33,E260,0, $C$2-E260,1),0)+E260),""))</f>
        <v/>
      </c>
      <c r="F261" s="312" t="str">
        <f ca="1">IFERROR(OFFSET(CalculationsAndCharts!$B$32, E261,0,1,1),"")</f>
        <v/>
      </c>
      <c r="G261" s="313" t="str">
        <f ca="1">IFERROR(OFFSET(CalculationsAndCharts!$D$32, E261,0,1,1),"")</f>
        <v/>
      </c>
      <c r="H261" s="313" t="str">
        <f t="shared" ca="1" si="14"/>
        <v/>
      </c>
      <c r="I261" s="315" t="str">
        <f t="shared" ca="1" si="15"/>
        <v/>
      </c>
      <c r="K261" s="311" t="str">
        <f ca="1">IFERROR(MATCH(TRUE,OFFSET(CalculationsAndCharts!$AG$33,K260,0, $C$2-K260,1),0)+K260,"")</f>
        <v/>
      </c>
      <c r="L261" s="312" t="str">
        <f ca="1">IFERROR(OFFSET(CalculationsAndCharts!$B$32, K261,0,1,1),"")</f>
        <v/>
      </c>
      <c r="M261" s="313" t="str">
        <f ca="1">IFERROR(OFFSET(CalculationsAndCharts!$D$32, K261,0,1,1),"")</f>
        <v/>
      </c>
      <c r="N261" s="314" t="str">
        <f ca="1">IF(K261="","",IFERROR(MATCH(TRUE,OFFSET(CalculationsAndCharts!$AI$33,N260,0, $C$2-N260,1),0)+N260,""))</f>
        <v/>
      </c>
      <c r="O261" s="312" t="str">
        <f ca="1">IFERROR(OFFSET(CalculationsAndCharts!$B$32, N261,0,1,1),"")</f>
        <v/>
      </c>
      <c r="P261" s="313" t="str">
        <f ca="1">IFERROR(OFFSET(CalculationsAndCharts!$D$32, N261,0,1,1),"")</f>
        <v/>
      </c>
      <c r="Q261" s="313" t="str">
        <f t="shared" ca="1" si="12"/>
        <v/>
      </c>
      <c r="R261" s="315" t="str">
        <f t="shared" ca="1" si="13"/>
        <v/>
      </c>
    </row>
    <row r="262" spans="2:18" x14ac:dyDescent="0.25">
      <c r="B262" s="311" t="str">
        <f ca="1">IFERROR(MATCH(TRUE,OFFSET(CalculationsAndCharts!$AD$33,B261,0, $C$2-B261,1),0)+B261,"")</f>
        <v/>
      </c>
      <c r="C262" s="312" t="str">
        <f ca="1">IFERROR(OFFSET(CalculationsAndCharts!$B$32, B262,0,1,1),"")</f>
        <v/>
      </c>
      <c r="D262" s="313" t="str">
        <f ca="1">IFERROR(OFFSET(CalculationsAndCharts!$D$32, B262,0,1,1),"")</f>
        <v/>
      </c>
      <c r="E262" s="314" t="str">
        <f ca="1">IF(B262="","",IFERROR((MATCH(TRUE,OFFSET(CalculationsAndCharts!$AF$33,E261,0, $C$2-E261,1),0)+E261),""))</f>
        <v/>
      </c>
      <c r="F262" s="312" t="str">
        <f ca="1">IFERROR(OFFSET(CalculationsAndCharts!$B$32, E262,0,1,1),"")</f>
        <v/>
      </c>
      <c r="G262" s="313" t="str">
        <f ca="1">IFERROR(OFFSET(CalculationsAndCharts!$D$32, E262,0,1,1),"")</f>
        <v/>
      </c>
      <c r="H262" s="313" t="str">
        <f t="shared" ca="1" si="14"/>
        <v/>
      </c>
      <c r="I262" s="315" t="str">
        <f t="shared" ca="1" si="15"/>
        <v/>
      </c>
      <c r="K262" s="311" t="str">
        <f ca="1">IFERROR(MATCH(TRUE,OFFSET(CalculationsAndCharts!$AG$33,K261,0, $C$2-K261,1),0)+K261,"")</f>
        <v/>
      </c>
      <c r="L262" s="312" t="str">
        <f ca="1">IFERROR(OFFSET(CalculationsAndCharts!$B$32, K262,0,1,1),"")</f>
        <v/>
      </c>
      <c r="M262" s="313" t="str">
        <f ca="1">IFERROR(OFFSET(CalculationsAndCharts!$D$32, K262,0,1,1),"")</f>
        <v/>
      </c>
      <c r="N262" s="314" t="str">
        <f ca="1">IF(K262="","",IFERROR(MATCH(TRUE,OFFSET(CalculationsAndCharts!$AI$33,N261,0, $C$2-N261,1),0)+N261,""))</f>
        <v/>
      </c>
      <c r="O262" s="312" t="str">
        <f ca="1">IFERROR(OFFSET(CalculationsAndCharts!$B$32, N262,0,1,1),"")</f>
        <v/>
      </c>
      <c r="P262" s="313" t="str">
        <f ca="1">IFERROR(OFFSET(CalculationsAndCharts!$D$32, N262,0,1,1),"")</f>
        <v/>
      </c>
      <c r="Q262" s="313" t="str">
        <f t="shared" ca="1" si="12"/>
        <v/>
      </c>
      <c r="R262" s="315" t="str">
        <f t="shared" ca="1" si="13"/>
        <v/>
      </c>
    </row>
    <row r="263" spans="2:18" x14ac:dyDescent="0.25">
      <c r="B263" s="311" t="str">
        <f ca="1">IFERROR(MATCH(TRUE,OFFSET(CalculationsAndCharts!$AD$33,B262,0, $C$2-B262,1),0)+B262,"")</f>
        <v/>
      </c>
      <c r="C263" s="312" t="str">
        <f ca="1">IFERROR(OFFSET(CalculationsAndCharts!$B$32, B263,0,1,1),"")</f>
        <v/>
      </c>
      <c r="D263" s="313" t="str">
        <f ca="1">IFERROR(OFFSET(CalculationsAndCharts!$D$32, B263,0,1,1),"")</f>
        <v/>
      </c>
      <c r="E263" s="314" t="str">
        <f ca="1">IF(B263="","",IFERROR((MATCH(TRUE,OFFSET(CalculationsAndCharts!$AF$33,E262,0, $C$2-E262,1),0)+E262),""))</f>
        <v/>
      </c>
      <c r="F263" s="312" t="str">
        <f ca="1">IFERROR(OFFSET(CalculationsAndCharts!$B$32, E263,0,1,1),"")</f>
        <v/>
      </c>
      <c r="G263" s="313" t="str">
        <f ca="1">IFERROR(OFFSET(CalculationsAndCharts!$D$32, E263,0,1,1),"")</f>
        <v/>
      </c>
      <c r="H263" s="313" t="str">
        <f t="shared" ca="1" si="14"/>
        <v/>
      </c>
      <c r="I263" s="315" t="str">
        <f t="shared" ca="1" si="15"/>
        <v/>
      </c>
      <c r="K263" s="311" t="str">
        <f ca="1">IFERROR(MATCH(TRUE,OFFSET(CalculationsAndCharts!$AG$33,K262,0, $C$2-K262,1),0)+K262,"")</f>
        <v/>
      </c>
      <c r="L263" s="312" t="str">
        <f ca="1">IFERROR(OFFSET(CalculationsAndCharts!$B$32, K263,0,1,1),"")</f>
        <v/>
      </c>
      <c r="M263" s="313" t="str">
        <f ca="1">IFERROR(OFFSET(CalculationsAndCharts!$D$32, K263,0,1,1),"")</f>
        <v/>
      </c>
      <c r="N263" s="314" t="str">
        <f ca="1">IF(K263="","",IFERROR(MATCH(TRUE,OFFSET(CalculationsAndCharts!$AI$33,N262,0, $C$2-N262,1),0)+N262,""))</f>
        <v/>
      </c>
      <c r="O263" s="312" t="str">
        <f ca="1">IFERROR(OFFSET(CalculationsAndCharts!$B$32, N263,0,1,1),"")</f>
        <v/>
      </c>
      <c r="P263" s="313" t="str">
        <f ca="1">IFERROR(OFFSET(CalculationsAndCharts!$D$32, N263,0,1,1),"")</f>
        <v/>
      </c>
      <c r="Q263" s="313" t="str">
        <f t="shared" ca="1" si="12"/>
        <v/>
      </c>
      <c r="R263" s="315" t="str">
        <f t="shared" ca="1" si="13"/>
        <v/>
      </c>
    </row>
    <row r="264" spans="2:18" x14ac:dyDescent="0.25">
      <c r="B264" s="311" t="str">
        <f ca="1">IFERROR(MATCH(TRUE,OFFSET(CalculationsAndCharts!$AD$33,B263,0, $C$2-B263,1),0)+B263,"")</f>
        <v/>
      </c>
      <c r="C264" s="312" t="str">
        <f ca="1">IFERROR(OFFSET(CalculationsAndCharts!$B$32, B264,0,1,1),"")</f>
        <v/>
      </c>
      <c r="D264" s="313" t="str">
        <f ca="1">IFERROR(OFFSET(CalculationsAndCharts!$D$32, B264,0,1,1),"")</f>
        <v/>
      </c>
      <c r="E264" s="314" t="str">
        <f ca="1">IF(B264="","",IFERROR((MATCH(TRUE,OFFSET(CalculationsAndCharts!$AF$33,E263,0, $C$2-E263,1),0)+E263),""))</f>
        <v/>
      </c>
      <c r="F264" s="312" t="str">
        <f ca="1">IFERROR(OFFSET(CalculationsAndCharts!$B$32, E264,0,1,1),"")</f>
        <v/>
      </c>
      <c r="G264" s="313" t="str">
        <f ca="1">IFERROR(OFFSET(CalculationsAndCharts!$D$32, E264,0,1,1),"")</f>
        <v/>
      </c>
      <c r="H264" s="313" t="str">
        <f t="shared" ca="1" si="14"/>
        <v/>
      </c>
      <c r="I264" s="315" t="str">
        <f t="shared" ca="1" si="15"/>
        <v/>
      </c>
      <c r="K264" s="311" t="str">
        <f ca="1">IFERROR(MATCH(TRUE,OFFSET(CalculationsAndCharts!$AG$33,K263,0, $C$2-K263,1),0)+K263,"")</f>
        <v/>
      </c>
      <c r="L264" s="312" t="str">
        <f ca="1">IFERROR(OFFSET(CalculationsAndCharts!$B$32, K264,0,1,1),"")</f>
        <v/>
      </c>
      <c r="M264" s="313" t="str">
        <f ca="1">IFERROR(OFFSET(CalculationsAndCharts!$D$32, K264,0,1,1),"")</f>
        <v/>
      </c>
      <c r="N264" s="314" t="str">
        <f ca="1">IF(K264="","",IFERROR(MATCH(TRUE,OFFSET(CalculationsAndCharts!$AI$33,N263,0, $C$2-N263,1),0)+N263,""))</f>
        <v/>
      </c>
      <c r="O264" s="312" t="str">
        <f ca="1">IFERROR(OFFSET(CalculationsAndCharts!$B$32, N264,0,1,1),"")</f>
        <v/>
      </c>
      <c r="P264" s="313" t="str">
        <f ca="1">IFERROR(OFFSET(CalculationsAndCharts!$D$32, N264,0,1,1),"")</f>
        <v/>
      </c>
      <c r="Q264" s="313" t="str">
        <f t="shared" ca="1" si="12"/>
        <v/>
      </c>
      <c r="R264" s="315" t="str">
        <f t="shared" ca="1" si="13"/>
        <v/>
      </c>
    </row>
    <row r="265" spans="2:18" x14ac:dyDescent="0.25">
      <c r="B265" s="311" t="str">
        <f ca="1">IFERROR(MATCH(TRUE,OFFSET(CalculationsAndCharts!$AD$33,B264,0, $C$2-B264,1),0)+B264,"")</f>
        <v/>
      </c>
      <c r="C265" s="312" t="str">
        <f ca="1">IFERROR(OFFSET(CalculationsAndCharts!$B$32, B265,0,1,1),"")</f>
        <v/>
      </c>
      <c r="D265" s="313" t="str">
        <f ca="1">IFERROR(OFFSET(CalculationsAndCharts!$D$32, B265,0,1,1),"")</f>
        <v/>
      </c>
      <c r="E265" s="314" t="str">
        <f ca="1">IF(B265="","",IFERROR((MATCH(TRUE,OFFSET(CalculationsAndCharts!$AF$33,E264,0, $C$2-E264,1),0)+E264),""))</f>
        <v/>
      </c>
      <c r="F265" s="312" t="str">
        <f ca="1">IFERROR(OFFSET(CalculationsAndCharts!$B$32, E265,0,1,1),"")</f>
        <v/>
      </c>
      <c r="G265" s="313" t="str">
        <f ca="1">IFERROR(OFFSET(CalculationsAndCharts!$D$32, E265,0,1,1),"")</f>
        <v/>
      </c>
      <c r="H265" s="313" t="str">
        <f t="shared" ca="1" si="14"/>
        <v/>
      </c>
      <c r="I265" s="315" t="str">
        <f t="shared" ca="1" si="15"/>
        <v/>
      </c>
      <c r="K265" s="311" t="str">
        <f ca="1">IFERROR(MATCH(TRUE,OFFSET(CalculationsAndCharts!$AG$33,K264,0, $C$2-K264,1),0)+K264,"")</f>
        <v/>
      </c>
      <c r="L265" s="312" t="str">
        <f ca="1">IFERROR(OFFSET(CalculationsAndCharts!$B$32, K265,0,1,1),"")</f>
        <v/>
      </c>
      <c r="M265" s="313" t="str">
        <f ca="1">IFERROR(OFFSET(CalculationsAndCharts!$D$32, K265,0,1,1),"")</f>
        <v/>
      </c>
      <c r="N265" s="314" t="str">
        <f ca="1">IF(K265="","",IFERROR(MATCH(TRUE,OFFSET(CalculationsAndCharts!$AI$33,N264,0, $C$2-N264,1),0)+N264,""))</f>
        <v/>
      </c>
      <c r="O265" s="312" t="str">
        <f ca="1">IFERROR(OFFSET(CalculationsAndCharts!$B$32, N265,0,1,1),"")</f>
        <v/>
      </c>
      <c r="P265" s="313" t="str">
        <f ca="1">IFERROR(OFFSET(CalculationsAndCharts!$D$32, N265,0,1,1),"")</f>
        <v/>
      </c>
      <c r="Q265" s="313" t="str">
        <f t="shared" ca="1" si="12"/>
        <v/>
      </c>
      <c r="R265" s="315" t="str">
        <f t="shared" ca="1" si="13"/>
        <v/>
      </c>
    </row>
    <row r="266" spans="2:18" x14ac:dyDescent="0.25">
      <c r="B266" s="311" t="str">
        <f ca="1">IFERROR(MATCH(TRUE,OFFSET(CalculationsAndCharts!$AD$33,B265,0, $C$2-B265,1),0)+B265,"")</f>
        <v/>
      </c>
      <c r="C266" s="312" t="str">
        <f ca="1">IFERROR(OFFSET(CalculationsAndCharts!$B$32, B266,0,1,1),"")</f>
        <v/>
      </c>
      <c r="D266" s="313" t="str">
        <f ca="1">IFERROR(OFFSET(CalculationsAndCharts!$D$32, B266,0,1,1),"")</f>
        <v/>
      </c>
      <c r="E266" s="314" t="str">
        <f ca="1">IF(B266="","",IFERROR((MATCH(TRUE,OFFSET(CalculationsAndCharts!$AF$33,E265,0, $C$2-E265,1),0)+E265),""))</f>
        <v/>
      </c>
      <c r="F266" s="312" t="str">
        <f ca="1">IFERROR(OFFSET(CalculationsAndCharts!$B$32, E266,0,1,1),"")</f>
        <v/>
      </c>
      <c r="G266" s="313" t="str">
        <f ca="1">IFERROR(OFFSET(CalculationsAndCharts!$D$32, E266,0,1,1),"")</f>
        <v/>
      </c>
      <c r="H266" s="313" t="str">
        <f t="shared" ca="1" si="14"/>
        <v/>
      </c>
      <c r="I266" s="315" t="str">
        <f t="shared" ca="1" si="15"/>
        <v/>
      </c>
      <c r="K266" s="311" t="str">
        <f ca="1">IFERROR(MATCH(TRUE,OFFSET(CalculationsAndCharts!$AG$33,K265,0, $C$2-K265,1),0)+K265,"")</f>
        <v/>
      </c>
      <c r="L266" s="312" t="str">
        <f ca="1">IFERROR(OFFSET(CalculationsAndCharts!$B$32, K266,0,1,1),"")</f>
        <v/>
      </c>
      <c r="M266" s="313" t="str">
        <f ca="1">IFERROR(OFFSET(CalculationsAndCharts!$D$32, K266,0,1,1),"")</f>
        <v/>
      </c>
      <c r="N266" s="314" t="str">
        <f ca="1">IF(K266="","",IFERROR(MATCH(TRUE,OFFSET(CalculationsAndCharts!$AI$33,N265,0, $C$2-N265,1),0)+N265,""))</f>
        <v/>
      </c>
      <c r="O266" s="312" t="str">
        <f ca="1">IFERROR(OFFSET(CalculationsAndCharts!$B$32, N266,0,1,1),"")</f>
        <v/>
      </c>
      <c r="P266" s="313" t="str">
        <f ca="1">IFERROR(OFFSET(CalculationsAndCharts!$D$32, N266,0,1,1),"")</f>
        <v/>
      </c>
      <c r="Q266" s="313" t="str">
        <f t="shared" ca="1" si="12"/>
        <v/>
      </c>
      <c r="R266" s="315" t="str">
        <f t="shared" ca="1" si="13"/>
        <v/>
      </c>
    </row>
    <row r="267" spans="2:18" x14ac:dyDescent="0.25">
      <c r="B267" s="311" t="str">
        <f ca="1">IFERROR(MATCH(TRUE,OFFSET(CalculationsAndCharts!$AD$33,B266,0, $C$2-B266,1),0)+B266,"")</f>
        <v/>
      </c>
      <c r="C267" s="312" t="str">
        <f ca="1">IFERROR(OFFSET(CalculationsAndCharts!$B$32, B267,0,1,1),"")</f>
        <v/>
      </c>
      <c r="D267" s="313" t="str">
        <f ca="1">IFERROR(OFFSET(CalculationsAndCharts!$D$32, B267,0,1,1),"")</f>
        <v/>
      </c>
      <c r="E267" s="314" t="str">
        <f ca="1">IF(B267="","",IFERROR((MATCH(TRUE,OFFSET(CalculationsAndCharts!$AF$33,E266,0, $C$2-E266,1),0)+E266),""))</f>
        <v/>
      </c>
      <c r="F267" s="312" t="str">
        <f ca="1">IFERROR(OFFSET(CalculationsAndCharts!$B$32, E267,0,1,1),"")</f>
        <v/>
      </c>
      <c r="G267" s="313" t="str">
        <f ca="1">IFERROR(OFFSET(CalculationsAndCharts!$D$32, E267,0,1,1),"")</f>
        <v/>
      </c>
      <c r="H267" s="313" t="str">
        <f t="shared" ca="1" si="14"/>
        <v/>
      </c>
      <c r="I267" s="315" t="str">
        <f t="shared" ca="1" si="15"/>
        <v/>
      </c>
      <c r="K267" s="311" t="str">
        <f ca="1">IFERROR(MATCH(TRUE,OFFSET(CalculationsAndCharts!$AG$33,K266,0, $C$2-K266,1),0)+K266,"")</f>
        <v/>
      </c>
      <c r="L267" s="312" t="str">
        <f ca="1">IFERROR(OFFSET(CalculationsAndCharts!$B$32, K267,0,1,1),"")</f>
        <v/>
      </c>
      <c r="M267" s="313" t="str">
        <f ca="1">IFERROR(OFFSET(CalculationsAndCharts!$D$32, K267,0,1,1),"")</f>
        <v/>
      </c>
      <c r="N267" s="314" t="str">
        <f ca="1">IF(K267="","",IFERROR(MATCH(TRUE,OFFSET(CalculationsAndCharts!$AI$33,N266,0, $C$2-N266,1),0)+N266,""))</f>
        <v/>
      </c>
      <c r="O267" s="312" t="str">
        <f ca="1">IFERROR(OFFSET(CalculationsAndCharts!$B$32, N267,0,1,1),"")</f>
        <v/>
      </c>
      <c r="P267" s="313" t="str">
        <f ca="1">IFERROR(OFFSET(CalculationsAndCharts!$D$32, N267,0,1,1),"")</f>
        <v/>
      </c>
      <c r="Q267" s="313" t="str">
        <f t="shared" ca="1" si="12"/>
        <v/>
      </c>
      <c r="R267" s="315" t="str">
        <f t="shared" ca="1" si="13"/>
        <v/>
      </c>
    </row>
    <row r="268" spans="2:18" x14ac:dyDescent="0.25">
      <c r="B268" s="311" t="str">
        <f ca="1">IFERROR(MATCH(TRUE,OFFSET(CalculationsAndCharts!$AD$33,B267,0, $C$2-B267,1),0)+B267,"")</f>
        <v/>
      </c>
      <c r="C268" s="312" t="str">
        <f ca="1">IFERROR(OFFSET(CalculationsAndCharts!$B$32, B268,0,1,1),"")</f>
        <v/>
      </c>
      <c r="D268" s="313" t="str">
        <f ca="1">IFERROR(OFFSET(CalculationsAndCharts!$D$32, B268,0,1,1),"")</f>
        <v/>
      </c>
      <c r="E268" s="314" t="str">
        <f ca="1">IF(B268="","",IFERROR((MATCH(TRUE,OFFSET(CalculationsAndCharts!$AF$33,E267,0, $C$2-E267,1),0)+E267),""))</f>
        <v/>
      </c>
      <c r="F268" s="312" t="str">
        <f ca="1">IFERROR(OFFSET(CalculationsAndCharts!$B$32, E268,0,1,1),"")</f>
        <v/>
      </c>
      <c r="G268" s="313" t="str">
        <f ca="1">IFERROR(OFFSET(CalculationsAndCharts!$D$32, E268,0,1,1),"")</f>
        <v/>
      </c>
      <c r="H268" s="313" t="str">
        <f t="shared" ca="1" si="14"/>
        <v/>
      </c>
      <c r="I268" s="315" t="str">
        <f t="shared" ca="1" si="15"/>
        <v/>
      </c>
      <c r="K268" s="311" t="str">
        <f ca="1">IFERROR(MATCH(TRUE,OFFSET(CalculationsAndCharts!$AG$33,K267,0, $C$2-K267,1),0)+K267,"")</f>
        <v/>
      </c>
      <c r="L268" s="312" t="str">
        <f ca="1">IFERROR(OFFSET(CalculationsAndCharts!$B$32, K268,0,1,1),"")</f>
        <v/>
      </c>
      <c r="M268" s="313" t="str">
        <f ca="1">IFERROR(OFFSET(CalculationsAndCharts!$D$32, K268,0,1,1),"")</f>
        <v/>
      </c>
      <c r="N268" s="314" t="str">
        <f ca="1">IF(K268="","",IFERROR(MATCH(TRUE,OFFSET(CalculationsAndCharts!$AI$33,N267,0, $C$2-N267,1),0)+N267,""))</f>
        <v/>
      </c>
      <c r="O268" s="312" t="str">
        <f ca="1">IFERROR(OFFSET(CalculationsAndCharts!$B$32, N268,0,1,1),"")</f>
        <v/>
      </c>
      <c r="P268" s="313" t="str">
        <f ca="1">IFERROR(OFFSET(CalculationsAndCharts!$D$32, N268,0,1,1),"")</f>
        <v/>
      </c>
      <c r="Q268" s="313" t="str">
        <f t="shared" ca="1" si="12"/>
        <v/>
      </c>
      <c r="R268" s="315" t="str">
        <f t="shared" ca="1" si="13"/>
        <v/>
      </c>
    </row>
    <row r="269" spans="2:18" x14ac:dyDescent="0.25">
      <c r="B269" s="311" t="str">
        <f ca="1">IFERROR(MATCH(TRUE,OFFSET(CalculationsAndCharts!$AD$33,B268,0, $C$2-B268,1),0)+B268,"")</f>
        <v/>
      </c>
      <c r="C269" s="312" t="str">
        <f ca="1">IFERROR(OFFSET(CalculationsAndCharts!$B$32, B269,0,1,1),"")</f>
        <v/>
      </c>
      <c r="D269" s="313" t="str">
        <f ca="1">IFERROR(OFFSET(CalculationsAndCharts!$D$32, B269,0,1,1),"")</f>
        <v/>
      </c>
      <c r="E269" s="314" t="str">
        <f ca="1">IF(B269="","",IFERROR((MATCH(TRUE,OFFSET(CalculationsAndCharts!$AF$33,E268,0, $C$2-E268,1),0)+E268),""))</f>
        <v/>
      </c>
      <c r="F269" s="312" t="str">
        <f ca="1">IFERROR(OFFSET(CalculationsAndCharts!$B$32, E269,0,1,1),"")</f>
        <v/>
      </c>
      <c r="G269" s="313" t="str">
        <f ca="1">IFERROR(OFFSET(CalculationsAndCharts!$D$32, E269,0,1,1),"")</f>
        <v/>
      </c>
      <c r="H269" s="313" t="str">
        <f t="shared" ca="1" si="14"/>
        <v/>
      </c>
      <c r="I269" s="315" t="str">
        <f t="shared" ca="1" si="15"/>
        <v/>
      </c>
      <c r="K269" s="311" t="str">
        <f ca="1">IFERROR(MATCH(TRUE,OFFSET(CalculationsAndCharts!$AG$33,K268,0, $C$2-K268,1),0)+K268,"")</f>
        <v/>
      </c>
      <c r="L269" s="312" t="str">
        <f ca="1">IFERROR(OFFSET(CalculationsAndCharts!$B$32, K269,0,1,1),"")</f>
        <v/>
      </c>
      <c r="M269" s="313" t="str">
        <f ca="1">IFERROR(OFFSET(CalculationsAndCharts!$D$32, K269,0,1,1),"")</f>
        <v/>
      </c>
      <c r="N269" s="314" t="str">
        <f ca="1">IF(K269="","",IFERROR(MATCH(TRUE,OFFSET(CalculationsAndCharts!$AI$33,N268,0, $C$2-N268,1),0)+N268,""))</f>
        <v/>
      </c>
      <c r="O269" s="312" t="str">
        <f ca="1">IFERROR(OFFSET(CalculationsAndCharts!$B$32, N269,0,1,1),"")</f>
        <v/>
      </c>
      <c r="P269" s="313" t="str">
        <f ca="1">IFERROR(OFFSET(CalculationsAndCharts!$D$32, N269,0,1,1),"")</f>
        <v/>
      </c>
      <c r="Q269" s="313" t="str">
        <f t="shared" ca="1" si="12"/>
        <v/>
      </c>
      <c r="R269" s="315" t="str">
        <f t="shared" ca="1" si="13"/>
        <v/>
      </c>
    </row>
    <row r="270" spans="2:18" x14ac:dyDescent="0.25">
      <c r="B270" s="311" t="str">
        <f ca="1">IFERROR(MATCH(TRUE,OFFSET(CalculationsAndCharts!$AD$33,B269,0, $C$2-B269,1),0)+B269,"")</f>
        <v/>
      </c>
      <c r="C270" s="312" t="str">
        <f ca="1">IFERROR(OFFSET(CalculationsAndCharts!$B$32, B270,0,1,1),"")</f>
        <v/>
      </c>
      <c r="D270" s="313" t="str">
        <f ca="1">IFERROR(OFFSET(CalculationsAndCharts!$D$32, B270,0,1,1),"")</f>
        <v/>
      </c>
      <c r="E270" s="314" t="str">
        <f ca="1">IF(B270="","",IFERROR((MATCH(TRUE,OFFSET(CalculationsAndCharts!$AF$33,E269,0, $C$2-E269,1),0)+E269),""))</f>
        <v/>
      </c>
      <c r="F270" s="312" t="str">
        <f ca="1">IFERROR(OFFSET(CalculationsAndCharts!$B$32, E270,0,1,1),"")</f>
        <v/>
      </c>
      <c r="G270" s="313" t="str">
        <f ca="1">IFERROR(OFFSET(CalculationsAndCharts!$D$32, E270,0,1,1),"")</f>
        <v/>
      </c>
      <c r="H270" s="313" t="str">
        <f t="shared" ca="1" si="14"/>
        <v/>
      </c>
      <c r="I270" s="315" t="str">
        <f t="shared" ca="1" si="15"/>
        <v/>
      </c>
      <c r="K270" s="311" t="str">
        <f ca="1">IFERROR(MATCH(TRUE,OFFSET(CalculationsAndCharts!$AG$33,K269,0, $C$2-K269,1),0)+K269,"")</f>
        <v/>
      </c>
      <c r="L270" s="312" t="str">
        <f ca="1">IFERROR(OFFSET(CalculationsAndCharts!$B$32, K270,0,1,1),"")</f>
        <v/>
      </c>
      <c r="M270" s="313" t="str">
        <f ca="1">IFERROR(OFFSET(CalculationsAndCharts!$D$32, K270,0,1,1),"")</f>
        <v/>
      </c>
      <c r="N270" s="314" t="str">
        <f ca="1">IF(K270="","",IFERROR(MATCH(TRUE,OFFSET(CalculationsAndCharts!$AI$33,N269,0, $C$2-N269,1),0)+N269,""))</f>
        <v/>
      </c>
      <c r="O270" s="312" t="str">
        <f ca="1">IFERROR(OFFSET(CalculationsAndCharts!$B$32, N270,0,1,1),"")</f>
        <v/>
      </c>
      <c r="P270" s="313" t="str">
        <f ca="1">IFERROR(OFFSET(CalculationsAndCharts!$D$32, N270,0,1,1),"")</f>
        <v/>
      </c>
      <c r="Q270" s="313" t="str">
        <f t="shared" ca="1" si="12"/>
        <v/>
      </c>
      <c r="R270" s="315" t="str">
        <f t="shared" ca="1" si="13"/>
        <v/>
      </c>
    </row>
    <row r="271" spans="2:18" x14ac:dyDescent="0.25">
      <c r="B271" s="311" t="str">
        <f ca="1">IFERROR(MATCH(TRUE,OFFSET(CalculationsAndCharts!$AD$33,B270,0, $C$2-B270,1),0)+B270,"")</f>
        <v/>
      </c>
      <c r="C271" s="312" t="str">
        <f ca="1">IFERROR(OFFSET(CalculationsAndCharts!$B$32, B271,0,1,1),"")</f>
        <v/>
      </c>
      <c r="D271" s="313" t="str">
        <f ca="1">IFERROR(OFFSET(CalculationsAndCharts!$D$32, B271,0,1,1),"")</f>
        <v/>
      </c>
      <c r="E271" s="314" t="str">
        <f ca="1">IF(B271="","",IFERROR((MATCH(TRUE,OFFSET(CalculationsAndCharts!$AF$33,E270,0, $C$2-E270,1),0)+E270),""))</f>
        <v/>
      </c>
      <c r="F271" s="312" t="str">
        <f ca="1">IFERROR(OFFSET(CalculationsAndCharts!$B$32, E271,0,1,1),"")</f>
        <v/>
      </c>
      <c r="G271" s="313" t="str">
        <f ca="1">IFERROR(OFFSET(CalculationsAndCharts!$D$32, E271,0,1,1),"")</f>
        <v/>
      </c>
      <c r="H271" s="313" t="str">
        <f t="shared" ca="1" si="14"/>
        <v/>
      </c>
      <c r="I271" s="315" t="str">
        <f t="shared" ca="1" si="15"/>
        <v/>
      </c>
      <c r="K271" s="311" t="str">
        <f ca="1">IFERROR(MATCH(TRUE,OFFSET(CalculationsAndCharts!$AG$33,K270,0, $C$2-K270,1),0)+K270,"")</f>
        <v/>
      </c>
      <c r="L271" s="312" t="str">
        <f ca="1">IFERROR(OFFSET(CalculationsAndCharts!$B$32, K271,0,1,1),"")</f>
        <v/>
      </c>
      <c r="M271" s="313" t="str">
        <f ca="1">IFERROR(OFFSET(CalculationsAndCharts!$D$32, K271,0,1,1),"")</f>
        <v/>
      </c>
      <c r="N271" s="314" t="str">
        <f ca="1">IF(K271="","",IFERROR(MATCH(TRUE,OFFSET(CalculationsAndCharts!$AI$33,N270,0, $C$2-N270,1),0)+N270,""))</f>
        <v/>
      </c>
      <c r="O271" s="312" t="str">
        <f ca="1">IFERROR(OFFSET(CalculationsAndCharts!$B$32, N271,0,1,1),"")</f>
        <v/>
      </c>
      <c r="P271" s="313" t="str">
        <f ca="1">IFERROR(OFFSET(CalculationsAndCharts!$D$32, N271,0,1,1),"")</f>
        <v/>
      </c>
      <c r="Q271" s="313" t="str">
        <f t="shared" ca="1" si="12"/>
        <v/>
      </c>
      <c r="R271" s="315" t="str">
        <f t="shared" ca="1" si="13"/>
        <v/>
      </c>
    </row>
    <row r="272" spans="2:18" x14ac:dyDescent="0.25">
      <c r="B272" s="311" t="str">
        <f ca="1">IFERROR(MATCH(TRUE,OFFSET(CalculationsAndCharts!$AD$33,B271,0, $C$2-B271,1),0)+B271,"")</f>
        <v/>
      </c>
      <c r="C272" s="312" t="str">
        <f ca="1">IFERROR(OFFSET(CalculationsAndCharts!$B$32, B272,0,1,1),"")</f>
        <v/>
      </c>
      <c r="D272" s="313" t="str">
        <f ca="1">IFERROR(OFFSET(CalculationsAndCharts!$D$32, B272,0,1,1),"")</f>
        <v/>
      </c>
      <c r="E272" s="314" t="str">
        <f ca="1">IF(B272="","",IFERROR((MATCH(TRUE,OFFSET(CalculationsAndCharts!$AF$33,E271,0, $C$2-E271,1),0)+E271),""))</f>
        <v/>
      </c>
      <c r="F272" s="312" t="str">
        <f ca="1">IFERROR(OFFSET(CalculationsAndCharts!$B$32, E272,0,1,1),"")</f>
        <v/>
      </c>
      <c r="G272" s="313" t="str">
        <f ca="1">IFERROR(OFFSET(CalculationsAndCharts!$D$32, E272,0,1,1),"")</f>
        <v/>
      </c>
      <c r="H272" s="313" t="str">
        <f t="shared" ca="1" si="14"/>
        <v/>
      </c>
      <c r="I272" s="315" t="str">
        <f t="shared" ca="1" si="15"/>
        <v/>
      </c>
      <c r="K272" s="311" t="str">
        <f ca="1">IFERROR(MATCH(TRUE,OFFSET(CalculationsAndCharts!$AG$33,K271,0, $C$2-K271,1),0)+K271,"")</f>
        <v/>
      </c>
      <c r="L272" s="312" t="str">
        <f ca="1">IFERROR(OFFSET(CalculationsAndCharts!$B$32, K272,0,1,1),"")</f>
        <v/>
      </c>
      <c r="M272" s="313" t="str">
        <f ca="1">IFERROR(OFFSET(CalculationsAndCharts!$D$32, K272,0,1,1),"")</f>
        <v/>
      </c>
      <c r="N272" s="314" t="str">
        <f ca="1">IF(K272="","",IFERROR(MATCH(TRUE,OFFSET(CalculationsAndCharts!$AI$33,N271,0, $C$2-N271,1),0)+N271,""))</f>
        <v/>
      </c>
      <c r="O272" s="312" t="str">
        <f ca="1">IFERROR(OFFSET(CalculationsAndCharts!$B$32, N272,0,1,1),"")</f>
        <v/>
      </c>
      <c r="P272" s="313" t="str">
        <f ca="1">IFERROR(OFFSET(CalculationsAndCharts!$D$32, N272,0,1,1),"")</f>
        <v/>
      </c>
      <c r="Q272" s="313" t="str">
        <f t="shared" ref="Q272:Q286" ca="1" si="16">IFERROR(M272-P272,"")</f>
        <v/>
      </c>
      <c r="R272" s="315" t="str">
        <f t="shared" ref="R272:R286" ca="1" si="17">IFERROR(Q272+IF(""=R273,0,R273),"")</f>
        <v/>
      </c>
    </row>
    <row r="273" spans="2:18" x14ac:dyDescent="0.25">
      <c r="B273" s="311" t="str">
        <f ca="1">IFERROR(MATCH(TRUE,OFFSET(CalculationsAndCharts!$AD$33,B272,0, $C$2-B272,1),0)+B272,"")</f>
        <v/>
      </c>
      <c r="C273" s="312" t="str">
        <f ca="1">IFERROR(OFFSET(CalculationsAndCharts!$B$32, B273,0,1,1),"")</f>
        <v/>
      </c>
      <c r="D273" s="313" t="str">
        <f ca="1">IFERROR(OFFSET(CalculationsAndCharts!$D$32, B273,0,1,1),"")</f>
        <v/>
      </c>
      <c r="E273" s="314" t="str">
        <f ca="1">IF(B273="","",IFERROR((MATCH(TRUE,OFFSET(CalculationsAndCharts!$AF$33,E272,0, $C$2-E272,1),0)+E272),""))</f>
        <v/>
      </c>
      <c r="F273" s="312" t="str">
        <f ca="1">IFERROR(OFFSET(CalculationsAndCharts!$B$32, E273,0,1,1),"")</f>
        <v/>
      </c>
      <c r="G273" s="313" t="str">
        <f ca="1">IFERROR(OFFSET(CalculationsAndCharts!$D$32, E273,0,1,1),"")</f>
        <v/>
      </c>
      <c r="H273" s="313" t="str">
        <f t="shared" ref="H273:H286" ca="1" si="18">IFERROR(G273-D273,"")</f>
        <v/>
      </c>
      <c r="I273" s="315" t="str">
        <f t="shared" ref="I273:I286" ca="1" si="19">IFERROR(H273+IF(""=I274,0,I274),"")</f>
        <v/>
      </c>
      <c r="K273" s="311" t="str">
        <f ca="1">IFERROR(MATCH(TRUE,OFFSET(CalculationsAndCharts!$AG$33,K272,0, $C$2-K272,1),0)+K272,"")</f>
        <v/>
      </c>
      <c r="L273" s="312" t="str">
        <f ca="1">IFERROR(OFFSET(CalculationsAndCharts!$B$32, K273,0,1,1),"")</f>
        <v/>
      </c>
      <c r="M273" s="313" t="str">
        <f ca="1">IFERROR(OFFSET(CalculationsAndCharts!$D$32, K273,0,1,1),"")</f>
        <v/>
      </c>
      <c r="N273" s="314" t="str">
        <f ca="1">IF(K273="","",IFERROR(MATCH(TRUE,OFFSET(CalculationsAndCharts!$AI$33,N272,0, $C$2-N272,1),0)+N272,""))</f>
        <v/>
      </c>
      <c r="O273" s="312" t="str">
        <f ca="1">IFERROR(OFFSET(CalculationsAndCharts!$B$32, N273,0,1,1),"")</f>
        <v/>
      </c>
      <c r="P273" s="313" t="str">
        <f ca="1">IFERROR(OFFSET(CalculationsAndCharts!$D$32, N273,0,1,1),"")</f>
        <v/>
      </c>
      <c r="Q273" s="313" t="str">
        <f t="shared" ca="1" si="16"/>
        <v/>
      </c>
      <c r="R273" s="315" t="str">
        <f t="shared" ca="1" si="17"/>
        <v/>
      </c>
    </row>
    <row r="274" spans="2:18" x14ac:dyDescent="0.25">
      <c r="B274" s="311" t="str">
        <f ca="1">IFERROR(MATCH(TRUE,OFFSET(CalculationsAndCharts!$AD$33,B273,0, $C$2-B273,1),0)+B273,"")</f>
        <v/>
      </c>
      <c r="C274" s="312" t="str">
        <f ca="1">IFERROR(OFFSET(CalculationsAndCharts!$B$32, B274,0,1,1),"")</f>
        <v/>
      </c>
      <c r="D274" s="313" t="str">
        <f ca="1">IFERROR(OFFSET(CalculationsAndCharts!$D$32, B274,0,1,1),"")</f>
        <v/>
      </c>
      <c r="E274" s="314" t="str">
        <f ca="1">IF(B274="","",IFERROR((MATCH(TRUE,OFFSET(CalculationsAndCharts!$AF$33,E273,0, $C$2-E273,1),0)+E273),""))</f>
        <v/>
      </c>
      <c r="F274" s="312" t="str">
        <f ca="1">IFERROR(OFFSET(CalculationsAndCharts!$B$32, E274,0,1,1),"")</f>
        <v/>
      </c>
      <c r="G274" s="313" t="str">
        <f ca="1">IFERROR(OFFSET(CalculationsAndCharts!$D$32, E274,0,1,1),"")</f>
        <v/>
      </c>
      <c r="H274" s="313" t="str">
        <f t="shared" ca="1" si="18"/>
        <v/>
      </c>
      <c r="I274" s="315" t="str">
        <f t="shared" ca="1" si="19"/>
        <v/>
      </c>
      <c r="K274" s="311" t="str">
        <f ca="1">IFERROR(MATCH(TRUE,OFFSET(CalculationsAndCharts!$AG$33,K273,0, $C$2-K273,1),0)+K273,"")</f>
        <v/>
      </c>
      <c r="L274" s="312" t="str">
        <f ca="1">IFERROR(OFFSET(CalculationsAndCharts!$B$32, K274,0,1,1),"")</f>
        <v/>
      </c>
      <c r="M274" s="313" t="str">
        <f ca="1">IFERROR(OFFSET(CalculationsAndCharts!$D$32, K274,0,1,1),"")</f>
        <v/>
      </c>
      <c r="N274" s="314" t="str">
        <f ca="1">IF(K274="","",IFERROR(MATCH(TRUE,OFFSET(CalculationsAndCharts!$AI$33,N273,0, $C$2-N273,1),0)+N273,""))</f>
        <v/>
      </c>
      <c r="O274" s="312" t="str">
        <f ca="1">IFERROR(OFFSET(CalculationsAndCharts!$B$32, N274,0,1,1),"")</f>
        <v/>
      </c>
      <c r="P274" s="313" t="str">
        <f ca="1">IFERROR(OFFSET(CalculationsAndCharts!$D$32, N274,0,1,1),"")</f>
        <v/>
      </c>
      <c r="Q274" s="313" t="str">
        <f t="shared" ca="1" si="16"/>
        <v/>
      </c>
      <c r="R274" s="315" t="str">
        <f t="shared" ca="1" si="17"/>
        <v/>
      </c>
    </row>
    <row r="275" spans="2:18" x14ac:dyDescent="0.25">
      <c r="B275" s="311" t="str">
        <f ca="1">IFERROR(MATCH(TRUE,OFFSET(CalculationsAndCharts!$AD$33,B274,0, $C$2-B274,1),0)+B274,"")</f>
        <v/>
      </c>
      <c r="C275" s="312" t="str">
        <f ca="1">IFERROR(OFFSET(CalculationsAndCharts!$B$32, B275,0,1,1),"")</f>
        <v/>
      </c>
      <c r="D275" s="313" t="str">
        <f ca="1">IFERROR(OFFSET(CalculationsAndCharts!$D$32, B275,0,1,1),"")</f>
        <v/>
      </c>
      <c r="E275" s="314" t="str">
        <f ca="1">IF(B275="","",IFERROR((MATCH(TRUE,OFFSET(CalculationsAndCharts!$AF$33,E274,0, $C$2-E274,1),0)+E274),""))</f>
        <v/>
      </c>
      <c r="F275" s="312" t="str">
        <f ca="1">IFERROR(OFFSET(CalculationsAndCharts!$B$32, E275,0,1,1),"")</f>
        <v/>
      </c>
      <c r="G275" s="313" t="str">
        <f ca="1">IFERROR(OFFSET(CalculationsAndCharts!$D$32, E275,0,1,1),"")</f>
        <v/>
      </c>
      <c r="H275" s="313" t="str">
        <f t="shared" ca="1" si="18"/>
        <v/>
      </c>
      <c r="I275" s="315" t="str">
        <f t="shared" ca="1" si="19"/>
        <v/>
      </c>
      <c r="K275" s="311" t="str">
        <f ca="1">IFERROR(MATCH(TRUE,OFFSET(CalculationsAndCharts!$AG$33,K274,0, $C$2-K274,1),0)+K274,"")</f>
        <v/>
      </c>
      <c r="L275" s="312" t="str">
        <f ca="1">IFERROR(OFFSET(CalculationsAndCharts!$B$32, K275,0,1,1),"")</f>
        <v/>
      </c>
      <c r="M275" s="313" t="str">
        <f ca="1">IFERROR(OFFSET(CalculationsAndCharts!$D$32, K275,0,1,1),"")</f>
        <v/>
      </c>
      <c r="N275" s="314" t="str">
        <f ca="1">IF(K275="","",IFERROR(MATCH(TRUE,OFFSET(CalculationsAndCharts!$AI$33,N274,0, $C$2-N274,1),0)+N274,""))</f>
        <v/>
      </c>
      <c r="O275" s="312" t="str">
        <f ca="1">IFERROR(OFFSET(CalculationsAndCharts!$B$32, N275,0,1,1),"")</f>
        <v/>
      </c>
      <c r="P275" s="313" t="str">
        <f ca="1">IFERROR(OFFSET(CalculationsAndCharts!$D$32, N275,0,1,1),"")</f>
        <v/>
      </c>
      <c r="Q275" s="313" t="str">
        <f t="shared" ca="1" si="16"/>
        <v/>
      </c>
      <c r="R275" s="315" t="str">
        <f t="shared" ca="1" si="17"/>
        <v/>
      </c>
    </row>
    <row r="276" spans="2:18" x14ac:dyDescent="0.25">
      <c r="B276" s="311" t="str">
        <f ca="1">IFERROR(MATCH(TRUE,OFFSET(CalculationsAndCharts!$AD$33,B275,0, $C$2-B275,1),0)+B275,"")</f>
        <v/>
      </c>
      <c r="C276" s="312" t="str">
        <f ca="1">IFERROR(OFFSET(CalculationsAndCharts!$B$32, B276,0,1,1),"")</f>
        <v/>
      </c>
      <c r="D276" s="313" t="str">
        <f ca="1">IFERROR(OFFSET(CalculationsAndCharts!$D$32, B276,0,1,1),"")</f>
        <v/>
      </c>
      <c r="E276" s="314" t="str">
        <f ca="1">IF(B276="","",IFERROR((MATCH(TRUE,OFFSET(CalculationsAndCharts!$AF$33,E275,0, $C$2-E275,1),0)+E275),""))</f>
        <v/>
      </c>
      <c r="F276" s="312" t="str">
        <f ca="1">IFERROR(OFFSET(CalculationsAndCharts!$B$32, E276,0,1,1),"")</f>
        <v/>
      </c>
      <c r="G276" s="313" t="str">
        <f ca="1">IFERROR(OFFSET(CalculationsAndCharts!$D$32, E276,0,1,1),"")</f>
        <v/>
      </c>
      <c r="H276" s="313" t="str">
        <f t="shared" ca="1" si="18"/>
        <v/>
      </c>
      <c r="I276" s="315" t="str">
        <f t="shared" ca="1" si="19"/>
        <v/>
      </c>
      <c r="K276" s="311" t="str">
        <f ca="1">IFERROR(MATCH(TRUE,OFFSET(CalculationsAndCharts!$AG$33,K275,0, $C$2-K275,1),0)+K275,"")</f>
        <v/>
      </c>
      <c r="L276" s="312" t="str">
        <f ca="1">IFERROR(OFFSET(CalculationsAndCharts!$B$32, K276,0,1,1),"")</f>
        <v/>
      </c>
      <c r="M276" s="313" t="str">
        <f ca="1">IFERROR(OFFSET(CalculationsAndCharts!$D$32, K276,0,1,1),"")</f>
        <v/>
      </c>
      <c r="N276" s="314" t="str">
        <f ca="1">IF(K276="","",IFERROR(MATCH(TRUE,OFFSET(CalculationsAndCharts!$AI$33,N275,0, $C$2-N275,1),0)+N275,""))</f>
        <v/>
      </c>
      <c r="O276" s="312" t="str">
        <f ca="1">IFERROR(OFFSET(CalculationsAndCharts!$B$32, N276,0,1,1),"")</f>
        <v/>
      </c>
      <c r="P276" s="313" t="str">
        <f ca="1">IFERROR(OFFSET(CalculationsAndCharts!$D$32, N276,0,1,1),"")</f>
        <v/>
      </c>
      <c r="Q276" s="313" t="str">
        <f t="shared" ca="1" si="16"/>
        <v/>
      </c>
      <c r="R276" s="315" t="str">
        <f t="shared" ca="1" si="17"/>
        <v/>
      </c>
    </row>
    <row r="277" spans="2:18" x14ac:dyDescent="0.25">
      <c r="B277" s="311" t="str">
        <f ca="1">IFERROR(MATCH(TRUE,OFFSET(CalculationsAndCharts!$AD$33,B276,0, $C$2-B276,1),0)+B276,"")</f>
        <v/>
      </c>
      <c r="C277" s="312" t="str">
        <f ca="1">IFERROR(OFFSET(CalculationsAndCharts!$B$32, B277,0,1,1),"")</f>
        <v/>
      </c>
      <c r="D277" s="313" t="str">
        <f ca="1">IFERROR(OFFSET(CalculationsAndCharts!$D$32, B277,0,1,1),"")</f>
        <v/>
      </c>
      <c r="E277" s="314" t="str">
        <f ca="1">IF(B277="","",IFERROR((MATCH(TRUE,OFFSET(CalculationsAndCharts!$AF$33,E276,0, $C$2-E276,1),0)+E276),""))</f>
        <v/>
      </c>
      <c r="F277" s="312" t="str">
        <f ca="1">IFERROR(OFFSET(CalculationsAndCharts!$B$32, E277,0,1,1),"")</f>
        <v/>
      </c>
      <c r="G277" s="313" t="str">
        <f ca="1">IFERROR(OFFSET(CalculationsAndCharts!$D$32, E277,0,1,1),"")</f>
        <v/>
      </c>
      <c r="H277" s="313" t="str">
        <f t="shared" ca="1" si="18"/>
        <v/>
      </c>
      <c r="I277" s="315" t="str">
        <f t="shared" ca="1" si="19"/>
        <v/>
      </c>
      <c r="K277" s="311" t="str">
        <f ca="1">IFERROR(MATCH(TRUE,OFFSET(CalculationsAndCharts!$AG$33,K276,0, $C$2-K276,1),0)+K276,"")</f>
        <v/>
      </c>
      <c r="L277" s="312" t="str">
        <f ca="1">IFERROR(OFFSET(CalculationsAndCharts!$B$32, K277,0,1,1),"")</f>
        <v/>
      </c>
      <c r="M277" s="313" t="str">
        <f ca="1">IFERROR(OFFSET(CalculationsAndCharts!$D$32, K277,0,1,1),"")</f>
        <v/>
      </c>
      <c r="N277" s="314" t="str">
        <f ca="1">IF(K277="","",IFERROR(MATCH(TRUE,OFFSET(CalculationsAndCharts!$AI$33,N276,0, $C$2-N276,1),0)+N276,""))</f>
        <v/>
      </c>
      <c r="O277" s="312" t="str">
        <f ca="1">IFERROR(OFFSET(CalculationsAndCharts!$B$32, N277,0,1,1),"")</f>
        <v/>
      </c>
      <c r="P277" s="313" t="str">
        <f ca="1">IFERROR(OFFSET(CalculationsAndCharts!$D$32, N277,0,1,1),"")</f>
        <v/>
      </c>
      <c r="Q277" s="313" t="str">
        <f t="shared" ca="1" si="16"/>
        <v/>
      </c>
      <c r="R277" s="315" t="str">
        <f t="shared" ca="1" si="17"/>
        <v/>
      </c>
    </row>
    <row r="278" spans="2:18" x14ac:dyDescent="0.25">
      <c r="B278" s="311" t="str">
        <f ca="1">IFERROR(MATCH(TRUE,OFFSET(CalculationsAndCharts!$AD$33,B277,0, $C$2-B277,1),0)+B277,"")</f>
        <v/>
      </c>
      <c r="C278" s="312" t="str">
        <f ca="1">IFERROR(OFFSET(CalculationsAndCharts!$B$32, B278,0,1,1),"")</f>
        <v/>
      </c>
      <c r="D278" s="313" t="str">
        <f ca="1">IFERROR(OFFSET(CalculationsAndCharts!$D$32, B278,0,1,1),"")</f>
        <v/>
      </c>
      <c r="E278" s="314" t="str">
        <f ca="1">IF(B278="","",IFERROR((MATCH(TRUE,OFFSET(CalculationsAndCharts!$AF$33,E277,0, $C$2-E277,1),0)+E277),""))</f>
        <v/>
      </c>
      <c r="F278" s="312" t="str">
        <f ca="1">IFERROR(OFFSET(CalculationsAndCharts!$B$32, E278,0,1,1),"")</f>
        <v/>
      </c>
      <c r="G278" s="313" t="str">
        <f ca="1">IFERROR(OFFSET(CalculationsAndCharts!$D$32, E278,0,1,1),"")</f>
        <v/>
      </c>
      <c r="H278" s="313" t="str">
        <f t="shared" ca="1" si="18"/>
        <v/>
      </c>
      <c r="I278" s="315" t="str">
        <f t="shared" ca="1" si="19"/>
        <v/>
      </c>
      <c r="K278" s="311" t="str">
        <f ca="1">IFERROR(MATCH(TRUE,OFFSET(CalculationsAndCharts!$AG$33,K277,0, $C$2-K277,1),0)+K277,"")</f>
        <v/>
      </c>
      <c r="L278" s="312" t="str">
        <f ca="1">IFERROR(OFFSET(CalculationsAndCharts!$B$32, K278,0,1,1),"")</f>
        <v/>
      </c>
      <c r="M278" s="313" t="str">
        <f ca="1">IFERROR(OFFSET(CalculationsAndCharts!$D$32, K278,0,1,1),"")</f>
        <v/>
      </c>
      <c r="N278" s="314" t="str">
        <f ca="1">IF(K278="","",IFERROR(MATCH(TRUE,OFFSET(CalculationsAndCharts!$AI$33,N277,0, $C$2-N277,1),0)+N277,""))</f>
        <v/>
      </c>
      <c r="O278" s="312" t="str">
        <f ca="1">IFERROR(OFFSET(CalculationsAndCharts!$B$32, N278,0,1,1),"")</f>
        <v/>
      </c>
      <c r="P278" s="313" t="str">
        <f ca="1">IFERROR(OFFSET(CalculationsAndCharts!$D$32, N278,0,1,1),"")</f>
        <v/>
      </c>
      <c r="Q278" s="313" t="str">
        <f t="shared" ca="1" si="16"/>
        <v/>
      </c>
      <c r="R278" s="315" t="str">
        <f t="shared" ca="1" si="17"/>
        <v/>
      </c>
    </row>
    <row r="279" spans="2:18" x14ac:dyDescent="0.25">
      <c r="B279" s="311" t="str">
        <f ca="1">IFERROR(MATCH(TRUE,OFFSET(CalculationsAndCharts!$AD$33,B278,0, $C$2-B278,1),0)+B278,"")</f>
        <v/>
      </c>
      <c r="C279" s="312" t="str">
        <f ca="1">IFERROR(OFFSET(CalculationsAndCharts!$B$32, B279,0,1,1),"")</f>
        <v/>
      </c>
      <c r="D279" s="313" t="str">
        <f ca="1">IFERROR(OFFSET(CalculationsAndCharts!$D$32, B279,0,1,1),"")</f>
        <v/>
      </c>
      <c r="E279" s="314" t="str">
        <f ca="1">IF(B279="","",IFERROR((MATCH(TRUE,OFFSET(CalculationsAndCharts!$AF$33,E278,0, $C$2-E278,1),0)+E278),""))</f>
        <v/>
      </c>
      <c r="F279" s="312" t="str">
        <f ca="1">IFERROR(OFFSET(CalculationsAndCharts!$B$32, E279,0,1,1),"")</f>
        <v/>
      </c>
      <c r="G279" s="313" t="str">
        <f ca="1">IFERROR(OFFSET(CalculationsAndCharts!$D$32, E279,0,1,1),"")</f>
        <v/>
      </c>
      <c r="H279" s="313" t="str">
        <f t="shared" ca="1" si="18"/>
        <v/>
      </c>
      <c r="I279" s="315" t="str">
        <f t="shared" ca="1" si="19"/>
        <v/>
      </c>
      <c r="K279" s="311" t="str">
        <f ca="1">IFERROR(MATCH(TRUE,OFFSET(CalculationsAndCharts!$AG$33,K278,0, $C$2-K278,1),0)+K278,"")</f>
        <v/>
      </c>
      <c r="L279" s="312" t="str">
        <f ca="1">IFERROR(OFFSET(CalculationsAndCharts!$B$32, K279,0,1,1),"")</f>
        <v/>
      </c>
      <c r="M279" s="313" t="str">
        <f ca="1">IFERROR(OFFSET(CalculationsAndCharts!$D$32, K279,0,1,1),"")</f>
        <v/>
      </c>
      <c r="N279" s="314" t="str">
        <f ca="1">IF(K279="","",IFERROR(MATCH(TRUE,OFFSET(CalculationsAndCharts!$AI$33,N278,0, $C$2-N278,1),0)+N278,""))</f>
        <v/>
      </c>
      <c r="O279" s="312" t="str">
        <f ca="1">IFERROR(OFFSET(CalculationsAndCharts!$B$32, N279,0,1,1),"")</f>
        <v/>
      </c>
      <c r="P279" s="313" t="str">
        <f ca="1">IFERROR(OFFSET(CalculationsAndCharts!$D$32, N279,0,1,1),"")</f>
        <v/>
      </c>
      <c r="Q279" s="313" t="str">
        <f t="shared" ca="1" si="16"/>
        <v/>
      </c>
      <c r="R279" s="315" t="str">
        <f t="shared" ca="1" si="17"/>
        <v/>
      </c>
    </row>
    <row r="280" spans="2:18" x14ac:dyDescent="0.25">
      <c r="B280" s="311" t="str">
        <f ca="1">IFERROR(MATCH(TRUE,OFFSET(CalculationsAndCharts!$AD$33,B279,0, $C$2-B279,1),0)+B279,"")</f>
        <v/>
      </c>
      <c r="C280" s="312" t="str">
        <f ca="1">IFERROR(OFFSET(CalculationsAndCharts!$B$32, B280,0,1,1),"")</f>
        <v/>
      </c>
      <c r="D280" s="313" t="str">
        <f ca="1">IFERROR(OFFSET(CalculationsAndCharts!$D$32, B280,0,1,1),"")</f>
        <v/>
      </c>
      <c r="E280" s="314" t="str">
        <f ca="1">IF(B280="","",IFERROR((MATCH(TRUE,OFFSET(CalculationsAndCharts!$AF$33,E279,0, $C$2-E279,1),0)+E279),""))</f>
        <v/>
      </c>
      <c r="F280" s="312" t="str">
        <f ca="1">IFERROR(OFFSET(CalculationsAndCharts!$B$32, E280,0,1,1),"")</f>
        <v/>
      </c>
      <c r="G280" s="313" t="str">
        <f ca="1">IFERROR(OFFSET(CalculationsAndCharts!$D$32, E280,0,1,1),"")</f>
        <v/>
      </c>
      <c r="H280" s="313" t="str">
        <f t="shared" ca="1" si="18"/>
        <v/>
      </c>
      <c r="I280" s="315" t="str">
        <f t="shared" ca="1" si="19"/>
        <v/>
      </c>
      <c r="K280" s="311" t="str">
        <f ca="1">IFERROR(MATCH(TRUE,OFFSET(CalculationsAndCharts!$AG$33,K279,0, $C$2-K279,1),0)+K279,"")</f>
        <v/>
      </c>
      <c r="L280" s="312" t="str">
        <f ca="1">IFERROR(OFFSET(CalculationsAndCharts!$B$32, K280,0,1,1),"")</f>
        <v/>
      </c>
      <c r="M280" s="313" t="str">
        <f ca="1">IFERROR(OFFSET(CalculationsAndCharts!$D$32, K280,0,1,1),"")</f>
        <v/>
      </c>
      <c r="N280" s="314" t="str">
        <f ca="1">IF(K280="","",IFERROR(MATCH(TRUE,OFFSET(CalculationsAndCharts!$AI$33,N279,0, $C$2-N279,1),0)+N279,""))</f>
        <v/>
      </c>
      <c r="O280" s="312" t="str">
        <f ca="1">IFERROR(OFFSET(CalculationsAndCharts!$B$32, N280,0,1,1),"")</f>
        <v/>
      </c>
      <c r="P280" s="313" t="str">
        <f ca="1">IFERROR(OFFSET(CalculationsAndCharts!$D$32, N280,0,1,1),"")</f>
        <v/>
      </c>
      <c r="Q280" s="313" t="str">
        <f t="shared" ca="1" si="16"/>
        <v/>
      </c>
      <c r="R280" s="315" t="str">
        <f t="shared" ca="1" si="17"/>
        <v/>
      </c>
    </row>
    <row r="281" spans="2:18" x14ac:dyDescent="0.25">
      <c r="B281" s="311" t="str">
        <f ca="1">IFERROR(MATCH(TRUE,OFFSET(CalculationsAndCharts!$AD$33,B280,0, $C$2-B280,1),0)+B280,"")</f>
        <v/>
      </c>
      <c r="C281" s="312" t="str">
        <f ca="1">IFERROR(OFFSET(CalculationsAndCharts!$B$32, B281,0,1,1),"")</f>
        <v/>
      </c>
      <c r="D281" s="313" t="str">
        <f ca="1">IFERROR(OFFSET(CalculationsAndCharts!$D$32, B281,0,1,1),"")</f>
        <v/>
      </c>
      <c r="E281" s="314" t="str">
        <f ca="1">IF(B281="","",IFERROR((MATCH(TRUE,OFFSET(CalculationsAndCharts!$AF$33,E280,0, $C$2-E280,1),0)+E280),""))</f>
        <v/>
      </c>
      <c r="F281" s="312" t="str">
        <f ca="1">IFERROR(OFFSET(CalculationsAndCharts!$B$32, E281,0,1,1),"")</f>
        <v/>
      </c>
      <c r="G281" s="313" t="str">
        <f ca="1">IFERROR(OFFSET(CalculationsAndCharts!$D$32, E281,0,1,1),"")</f>
        <v/>
      </c>
      <c r="H281" s="313" t="str">
        <f t="shared" ca="1" si="18"/>
        <v/>
      </c>
      <c r="I281" s="315" t="str">
        <f t="shared" ca="1" si="19"/>
        <v/>
      </c>
      <c r="K281" s="311" t="str">
        <f ca="1">IFERROR(MATCH(TRUE,OFFSET(CalculationsAndCharts!$AG$33,K280,0, $C$2-K280,1),0)+K280,"")</f>
        <v/>
      </c>
      <c r="L281" s="312" t="str">
        <f ca="1">IFERROR(OFFSET(CalculationsAndCharts!$B$32, K281,0,1,1),"")</f>
        <v/>
      </c>
      <c r="M281" s="313" t="str">
        <f ca="1">IFERROR(OFFSET(CalculationsAndCharts!$D$32, K281,0,1,1),"")</f>
        <v/>
      </c>
      <c r="N281" s="314" t="str">
        <f ca="1">IF(K281="","",IFERROR(MATCH(TRUE,OFFSET(CalculationsAndCharts!$AI$33,N280,0, $C$2-N280,1),0)+N280,""))</f>
        <v/>
      </c>
      <c r="O281" s="312" t="str">
        <f ca="1">IFERROR(OFFSET(CalculationsAndCharts!$B$32, N281,0,1,1),"")</f>
        <v/>
      </c>
      <c r="P281" s="313" t="str">
        <f ca="1">IFERROR(OFFSET(CalculationsAndCharts!$D$32, N281,0,1,1),"")</f>
        <v/>
      </c>
      <c r="Q281" s="313" t="str">
        <f t="shared" ca="1" si="16"/>
        <v/>
      </c>
      <c r="R281" s="315" t="str">
        <f t="shared" ca="1" si="17"/>
        <v/>
      </c>
    </row>
    <row r="282" spans="2:18" x14ac:dyDescent="0.25">
      <c r="B282" s="311" t="str">
        <f ca="1">IFERROR(MATCH(TRUE,OFFSET(CalculationsAndCharts!$AD$33,B281,0, $C$2-B281,1),0)+B281,"")</f>
        <v/>
      </c>
      <c r="C282" s="312" t="str">
        <f ca="1">IFERROR(OFFSET(CalculationsAndCharts!$B$32, B282,0,1,1),"")</f>
        <v/>
      </c>
      <c r="D282" s="313" t="str">
        <f ca="1">IFERROR(OFFSET(CalculationsAndCharts!$D$32, B282,0,1,1),"")</f>
        <v/>
      </c>
      <c r="E282" s="314" t="str">
        <f ca="1">IF(B282="","",IFERROR((MATCH(TRUE,OFFSET(CalculationsAndCharts!$AF$33,E281,0, $C$2-E281,1),0)+E281),""))</f>
        <v/>
      </c>
      <c r="F282" s="312" t="str">
        <f ca="1">IFERROR(OFFSET(CalculationsAndCharts!$B$32, E282,0,1,1),"")</f>
        <v/>
      </c>
      <c r="G282" s="313" t="str">
        <f ca="1">IFERROR(OFFSET(CalculationsAndCharts!$D$32, E282,0,1,1),"")</f>
        <v/>
      </c>
      <c r="H282" s="313" t="str">
        <f t="shared" ca="1" si="18"/>
        <v/>
      </c>
      <c r="I282" s="315" t="str">
        <f t="shared" ca="1" si="19"/>
        <v/>
      </c>
      <c r="K282" s="311" t="str">
        <f ca="1">IFERROR(MATCH(TRUE,OFFSET(CalculationsAndCharts!$AG$33,K281,0, $C$2-K281,1),0)+K281,"")</f>
        <v/>
      </c>
      <c r="L282" s="312" t="str">
        <f ca="1">IFERROR(OFFSET(CalculationsAndCharts!$B$32, K282,0,1,1),"")</f>
        <v/>
      </c>
      <c r="M282" s="313" t="str">
        <f ca="1">IFERROR(OFFSET(CalculationsAndCharts!$D$32, K282,0,1,1),"")</f>
        <v/>
      </c>
      <c r="N282" s="314" t="str">
        <f ca="1">IF(K282="","",IFERROR(MATCH(TRUE,OFFSET(CalculationsAndCharts!$AI$33,N281,0, $C$2-N281,1),0)+N281,""))</f>
        <v/>
      </c>
      <c r="O282" s="312" t="str">
        <f ca="1">IFERROR(OFFSET(CalculationsAndCharts!$B$32, N282,0,1,1),"")</f>
        <v/>
      </c>
      <c r="P282" s="313" t="str">
        <f ca="1">IFERROR(OFFSET(CalculationsAndCharts!$D$32, N282,0,1,1),"")</f>
        <v/>
      </c>
      <c r="Q282" s="313" t="str">
        <f t="shared" ca="1" si="16"/>
        <v/>
      </c>
      <c r="R282" s="315" t="str">
        <f t="shared" ca="1" si="17"/>
        <v/>
      </c>
    </row>
    <row r="283" spans="2:18" x14ac:dyDescent="0.25">
      <c r="B283" s="311" t="str">
        <f ca="1">IFERROR(MATCH(TRUE,OFFSET(CalculationsAndCharts!$AD$33,B282,0, $C$2-B282,1),0)+B282,"")</f>
        <v/>
      </c>
      <c r="C283" s="312" t="str">
        <f ca="1">IFERROR(OFFSET(CalculationsAndCharts!$B$32, B283,0,1,1),"")</f>
        <v/>
      </c>
      <c r="D283" s="313" t="str">
        <f ca="1">IFERROR(OFFSET(CalculationsAndCharts!$D$32, B283,0,1,1),"")</f>
        <v/>
      </c>
      <c r="E283" s="314" t="str">
        <f ca="1">IF(B283="","",IFERROR((MATCH(TRUE,OFFSET(CalculationsAndCharts!$AF$33,E282,0, $C$2-E282,1),0)+E282),""))</f>
        <v/>
      </c>
      <c r="F283" s="312" t="str">
        <f ca="1">IFERROR(OFFSET(CalculationsAndCharts!$B$32, E283,0,1,1),"")</f>
        <v/>
      </c>
      <c r="G283" s="313" t="str">
        <f ca="1">IFERROR(OFFSET(CalculationsAndCharts!$D$32, E283,0,1,1),"")</f>
        <v/>
      </c>
      <c r="H283" s="313" t="str">
        <f t="shared" ca="1" si="18"/>
        <v/>
      </c>
      <c r="I283" s="315" t="str">
        <f t="shared" ca="1" si="19"/>
        <v/>
      </c>
      <c r="K283" s="311" t="str">
        <f ca="1">IFERROR(MATCH(TRUE,OFFSET(CalculationsAndCharts!$AG$33,K282,0, $C$2-K282,1),0)+K282,"")</f>
        <v/>
      </c>
      <c r="L283" s="312" t="str">
        <f ca="1">IFERROR(OFFSET(CalculationsAndCharts!$B$32, K283,0,1,1),"")</f>
        <v/>
      </c>
      <c r="M283" s="313" t="str">
        <f ca="1">IFERROR(OFFSET(CalculationsAndCharts!$D$32, K283,0,1,1),"")</f>
        <v/>
      </c>
      <c r="N283" s="314" t="str">
        <f ca="1">IF(K283="","",IFERROR(MATCH(TRUE,OFFSET(CalculationsAndCharts!$AI$33,N282,0, $C$2-N282,1),0)+N282,""))</f>
        <v/>
      </c>
      <c r="O283" s="312" t="str">
        <f ca="1">IFERROR(OFFSET(CalculationsAndCharts!$B$32, N283,0,1,1),"")</f>
        <v/>
      </c>
      <c r="P283" s="313" t="str">
        <f ca="1">IFERROR(OFFSET(CalculationsAndCharts!$D$32, N283,0,1,1),"")</f>
        <v/>
      </c>
      <c r="Q283" s="313" t="str">
        <f t="shared" ca="1" si="16"/>
        <v/>
      </c>
      <c r="R283" s="315" t="str">
        <f t="shared" ca="1" si="17"/>
        <v/>
      </c>
    </row>
    <row r="284" spans="2:18" x14ac:dyDescent="0.25">
      <c r="B284" s="311" t="str">
        <f ca="1">IFERROR(MATCH(TRUE,OFFSET(CalculationsAndCharts!$AD$33,B283,0, $C$2-B283,1),0)+B283,"")</f>
        <v/>
      </c>
      <c r="C284" s="312" t="str">
        <f ca="1">IFERROR(OFFSET(CalculationsAndCharts!$B$32, B284,0,1,1),"")</f>
        <v/>
      </c>
      <c r="D284" s="313" t="str">
        <f ca="1">IFERROR(OFFSET(CalculationsAndCharts!$D$32, B284,0,1,1),"")</f>
        <v/>
      </c>
      <c r="E284" s="314" t="str">
        <f ca="1">IF(B284="","",IFERROR((MATCH(TRUE,OFFSET(CalculationsAndCharts!$AF$33,E283,0, $C$2-E283,1),0)+E283),""))</f>
        <v/>
      </c>
      <c r="F284" s="312" t="str">
        <f ca="1">IFERROR(OFFSET(CalculationsAndCharts!$B$32, E284,0,1,1),"")</f>
        <v/>
      </c>
      <c r="G284" s="313" t="str">
        <f ca="1">IFERROR(OFFSET(CalculationsAndCharts!$D$32, E284,0,1,1),"")</f>
        <v/>
      </c>
      <c r="H284" s="313" t="str">
        <f t="shared" ca="1" si="18"/>
        <v/>
      </c>
      <c r="I284" s="315" t="str">
        <f t="shared" ca="1" si="19"/>
        <v/>
      </c>
      <c r="K284" s="311" t="str">
        <f ca="1">IFERROR(MATCH(TRUE,OFFSET(CalculationsAndCharts!$AG$33,K283,0, $C$2-K283,1),0)+K283,"")</f>
        <v/>
      </c>
      <c r="L284" s="312" t="str">
        <f ca="1">IFERROR(OFFSET(CalculationsAndCharts!$B$32, K284,0,1,1),"")</f>
        <v/>
      </c>
      <c r="M284" s="313" t="str">
        <f ca="1">IFERROR(OFFSET(CalculationsAndCharts!$D$32, K284,0,1,1),"")</f>
        <v/>
      </c>
      <c r="N284" s="314" t="str">
        <f ca="1">IF(K284="","",IFERROR(MATCH(TRUE,OFFSET(CalculationsAndCharts!$AI$33,N283,0, $C$2-N283,1),0)+N283,""))</f>
        <v/>
      </c>
      <c r="O284" s="312" t="str">
        <f ca="1">IFERROR(OFFSET(CalculationsAndCharts!$B$32, N284,0,1,1),"")</f>
        <v/>
      </c>
      <c r="P284" s="313" t="str">
        <f ca="1">IFERROR(OFFSET(CalculationsAndCharts!$D$32, N284,0,1,1),"")</f>
        <v/>
      </c>
      <c r="Q284" s="313" t="str">
        <f t="shared" ca="1" si="16"/>
        <v/>
      </c>
      <c r="R284" s="315" t="str">
        <f t="shared" ca="1" si="17"/>
        <v/>
      </c>
    </row>
    <row r="285" spans="2:18" x14ac:dyDescent="0.25">
      <c r="B285" s="311" t="str">
        <f ca="1">IFERROR(MATCH(TRUE,OFFSET(CalculationsAndCharts!$AD$33,B284,0, $C$2-B284,1),0)+B284,"")</f>
        <v/>
      </c>
      <c r="C285" s="312" t="str">
        <f ca="1">IFERROR(OFFSET(CalculationsAndCharts!$B$32, B285,0,1,1),"")</f>
        <v/>
      </c>
      <c r="D285" s="313" t="str">
        <f ca="1">IFERROR(OFFSET(CalculationsAndCharts!$D$32, B285,0,1,1),"")</f>
        <v/>
      </c>
      <c r="E285" s="314" t="str">
        <f ca="1">IF(B285="","",IFERROR((MATCH(TRUE,OFFSET(CalculationsAndCharts!$AF$33,E284,0, $C$2-E284,1),0)+E284),""))</f>
        <v/>
      </c>
      <c r="F285" s="312" t="str">
        <f ca="1">IFERROR(OFFSET(CalculationsAndCharts!$B$32, E285,0,1,1),"")</f>
        <v/>
      </c>
      <c r="G285" s="313" t="str">
        <f ca="1">IFERROR(OFFSET(CalculationsAndCharts!$D$32, E285,0,1,1),"")</f>
        <v/>
      </c>
      <c r="H285" s="313" t="str">
        <f t="shared" ca="1" si="18"/>
        <v/>
      </c>
      <c r="I285" s="315" t="str">
        <f t="shared" ca="1" si="19"/>
        <v/>
      </c>
      <c r="K285" s="311" t="str">
        <f ca="1">IFERROR(MATCH(TRUE,OFFSET(CalculationsAndCharts!$AG$33,K284,0, $C$2-K284,1),0)+K284,"")</f>
        <v/>
      </c>
      <c r="L285" s="312" t="str">
        <f ca="1">IFERROR(OFFSET(CalculationsAndCharts!$B$32, K285,0,1,1),"")</f>
        <v/>
      </c>
      <c r="M285" s="313" t="str">
        <f ca="1">IFERROR(OFFSET(CalculationsAndCharts!$D$32, K285,0,1,1),"")</f>
        <v/>
      </c>
      <c r="N285" s="314" t="str">
        <f ca="1">IF(K285="","",IFERROR(MATCH(TRUE,OFFSET(CalculationsAndCharts!$AI$33,N284,0, $C$2-N284,1),0)+N284,""))</f>
        <v/>
      </c>
      <c r="O285" s="312" t="str">
        <f ca="1">IFERROR(OFFSET(CalculationsAndCharts!$B$32, N285,0,1,1),"")</f>
        <v/>
      </c>
      <c r="P285" s="313" t="str">
        <f ca="1">IFERROR(OFFSET(CalculationsAndCharts!$D$32, N285,0,1,1),"")</f>
        <v/>
      </c>
      <c r="Q285" s="313" t="str">
        <f t="shared" ca="1" si="16"/>
        <v/>
      </c>
      <c r="R285" s="315" t="str">
        <f t="shared" ca="1" si="17"/>
        <v/>
      </c>
    </row>
    <row r="286" spans="2:18" x14ac:dyDescent="0.25">
      <c r="B286" s="311" t="str">
        <f ca="1">IFERROR(MATCH(TRUE,OFFSET(CalculationsAndCharts!$AD$33,B285,0, $C$2-B285,1),0)+B285,"")</f>
        <v/>
      </c>
      <c r="C286" s="312" t="str">
        <f ca="1">IFERROR(OFFSET(CalculationsAndCharts!$B$32, B286,0,1,1),"")</f>
        <v/>
      </c>
      <c r="D286" s="313" t="str">
        <f ca="1">IFERROR(OFFSET(CalculationsAndCharts!$D$32, B286,0,1,1),"")</f>
        <v/>
      </c>
      <c r="E286" s="314" t="str">
        <f ca="1">IF(B286="","",IFERROR((MATCH(TRUE,OFFSET(CalculationsAndCharts!$AF$33,E285,0, $C$2-E285,1),0)+E285),""))</f>
        <v/>
      </c>
      <c r="F286" s="312" t="str">
        <f ca="1">IFERROR(OFFSET(CalculationsAndCharts!$B$32, E286,0,1,1),"")</f>
        <v/>
      </c>
      <c r="G286" s="313" t="str">
        <f ca="1">IFERROR(OFFSET(CalculationsAndCharts!$D$32, E286,0,1,1),"")</f>
        <v/>
      </c>
      <c r="H286" s="313" t="str">
        <f t="shared" ca="1" si="18"/>
        <v/>
      </c>
      <c r="I286" s="315" t="str">
        <f t="shared" ca="1" si="19"/>
        <v/>
      </c>
      <c r="K286" s="311" t="str">
        <f ca="1">IFERROR(MATCH(TRUE,OFFSET(CalculationsAndCharts!$AG$33,K285,0, $C$2-K285,1),0)+K285,"")</f>
        <v/>
      </c>
      <c r="L286" s="312" t="str">
        <f ca="1">IFERROR(OFFSET(CalculationsAndCharts!$B$32, K286,0,1,1),"")</f>
        <v/>
      </c>
      <c r="M286" s="313" t="str">
        <f ca="1">IFERROR(OFFSET(CalculationsAndCharts!$D$32, K286,0,1,1),"")</f>
        <v/>
      </c>
      <c r="N286" s="314" t="str">
        <f ca="1">IF(K286="","",IFERROR(MATCH(TRUE,OFFSET(CalculationsAndCharts!$AI$33,N285,0, $C$2-N285,1),0)+N285,""))</f>
        <v/>
      </c>
      <c r="O286" s="312" t="str">
        <f ca="1">IFERROR(OFFSET(CalculationsAndCharts!$B$32, N286,0,1,1),"")</f>
        <v/>
      </c>
      <c r="P286" s="313" t="str">
        <f ca="1">IFERROR(OFFSET(CalculationsAndCharts!$D$32, N286,0,1,1),"")</f>
        <v/>
      </c>
      <c r="Q286" s="313" t="str">
        <f t="shared" ca="1" si="16"/>
        <v/>
      </c>
      <c r="R286" s="315" t="str">
        <f t="shared" ca="1" si="17"/>
        <v/>
      </c>
    </row>
  </sheetData>
  <mergeCells count="4">
    <mergeCell ref="H13:H14"/>
    <mergeCell ref="I13:I14"/>
    <mergeCell ref="Q13:Q14"/>
    <mergeCell ref="R13:R14"/>
  </mergeCells>
  <conditionalFormatting sqref="E15">
    <cfRule type="cellIs" dxfId="1" priority="2" operator="equal">
      <formula>"OPEN"</formula>
    </cfRule>
  </conditionalFormatting>
  <conditionalFormatting sqref="N15">
    <cfRule type="cellIs" dxfId="0" priority="1" operator="equal">
      <formula>"OPEN"</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Notes</vt:lpstr>
      <vt:lpstr>InputPriceData</vt:lpstr>
      <vt:lpstr>Follow</vt:lpstr>
      <vt:lpstr>CalculationsAndCharts</vt:lpstr>
      <vt:lpstr>Trend Transaction Summary</vt:lpstr>
      <vt:lpstr>Swing Transaction Summary</vt:lpstr>
      <vt:lpstr>InputPriceData!GetStockHistoryData_1</vt:lpstr>
      <vt:lpstr>InputPriceData!GetStockIdData_1</vt:lpstr>
      <vt:lpstr>HeaderRowAnchor</vt:lpstr>
      <vt:lpstr>HistReqDataType</vt:lpstr>
      <vt:lpstr>HistReqEndDate</vt:lpstr>
      <vt:lpstr>HistReqStartDate</vt:lpstr>
      <vt:lpstr>HistReqSymbol</vt:lpstr>
      <vt:lpstr>RelRowHeaderAnchor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2014-05-09T19:50:30Z</cp:lastPrinted>
  <dcterms:created xsi:type="dcterms:W3CDTF">2011-02-09T14:35:11Z</dcterms:created>
  <dcterms:modified xsi:type="dcterms:W3CDTF">2014-12-30T03:44:00Z</dcterms:modified>
</cp:coreProperties>
</file>